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Inversiones Nueva Lima\"/>
    </mc:Choice>
  </mc:AlternateContent>
  <xr:revisionPtr revIDLastSave="0" documentId="13_ncr:1_{5602EC0F-6800-4EA9-BE62-EB34041D5802}" xr6:coauthVersionLast="47" xr6:coauthVersionMax="47" xr10:uidLastSave="{00000000-0000-0000-0000-000000000000}"/>
  <bookViews>
    <workbookView xWindow="-120" yWindow="-120" windowWidth="29040" windowHeight="15720" tabRatio="808" activeTab="4" xr2:uid="{00000000-000D-0000-FFFF-FFFF00000000}"/>
  </bookViews>
  <sheets>
    <sheet name="Notas" sheetId="21" r:id="rId1"/>
    <sheet name="Tablas" sheetId="5" r:id="rId2"/>
    <sheet name="Valorizacion" sheetId="16" r:id="rId3"/>
    <sheet name="Empresas" sheetId="1" r:id="rId4"/>
    <sheet name="Formulario" sheetId="7" r:id="rId5"/>
    <sheet name="Dashboard" sheetId="25" r:id="rId6"/>
    <sheet name="Evaluacion" sheetId="23" r:id="rId7"/>
    <sheet name="Ponderado" sheetId="19" state="hidden" r:id="rId8"/>
  </sheets>
  <definedNames>
    <definedName name="_xlnm._FilterDatabase" localSheetId="3" hidden="1">Empresas!$A$6:$CF$92</definedName>
    <definedName name="_xlnm._FilterDatabase" localSheetId="4" hidden="1">Formulario!$A$2:$Z$2977</definedName>
    <definedName name="_xlnm._FilterDatabase" localSheetId="7" hidden="1">Ponderado!$C$6:$K$15</definedName>
    <definedName name="_xlnm.Print_Area" localSheetId="2">Valorizacion!$G$4:$G$44,Valorizacion!#REF!</definedName>
    <definedName name="Supervisor">Tablas!$B$56:$B$61</definedName>
  </definedNames>
  <calcPr calcId="191029"/>
  <pivotCaches>
    <pivotCache cacheId="0" r:id="rId9"/>
    <pivotCache cacheId="1" r:id="rId10"/>
    <pivotCache cacheId="2" r:id="rId11"/>
    <pivotCache cacheId="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2976" i="7" l="1"/>
  <c r="W2977" i="7"/>
  <c r="W2975" i="7"/>
  <c r="W2974" i="7"/>
  <c r="W2973" i="7"/>
  <c r="W2972" i="7"/>
  <c r="W2971" i="7"/>
  <c r="W2970" i="7"/>
  <c r="W2969" i="7"/>
  <c r="W2968" i="7"/>
  <c r="W2967" i="7"/>
  <c r="W2966" i="7"/>
  <c r="W2965" i="7"/>
  <c r="W2964" i="7"/>
  <c r="W2963" i="7"/>
  <c r="W2962" i="7"/>
  <c r="W2961" i="7"/>
  <c r="W2960" i="7"/>
  <c r="W2959" i="7"/>
  <c r="W2958" i="7"/>
  <c r="W2957" i="7"/>
  <c r="W2956" i="7"/>
  <c r="W2955" i="7"/>
  <c r="W2954" i="7"/>
  <c r="W2953" i="7"/>
  <c r="W2952" i="7"/>
  <c r="W2951" i="7"/>
  <c r="W2950" i="7"/>
  <c r="W2949" i="7"/>
  <c r="W2948" i="7"/>
  <c r="W2947" i="7"/>
  <c r="W2946" i="7"/>
  <c r="W2945" i="7"/>
  <c r="W2944" i="7"/>
  <c r="W2943" i="7"/>
  <c r="W2942" i="7"/>
  <c r="W2941" i="7"/>
  <c r="W2940" i="7"/>
  <c r="W2939" i="7"/>
  <c r="W2938" i="7"/>
  <c r="W2937" i="7"/>
  <c r="W2936" i="7"/>
  <c r="W2935" i="7"/>
  <c r="W2934" i="7"/>
  <c r="W2933" i="7"/>
  <c r="W2932" i="7"/>
  <c r="W2931" i="7"/>
  <c r="W2930" i="7"/>
  <c r="W2929" i="7"/>
  <c r="W2928" i="7"/>
  <c r="W2927" i="7"/>
  <c r="W2926" i="7"/>
  <c r="W2925" i="7"/>
  <c r="W2924" i="7"/>
  <c r="W2923" i="7"/>
  <c r="W2922" i="7"/>
  <c r="W2921" i="7"/>
  <c r="W2920" i="7"/>
  <c r="W2919" i="7"/>
  <c r="W2918" i="7"/>
  <c r="W2917" i="7"/>
  <c r="W2916" i="7"/>
  <c r="W2915" i="7"/>
  <c r="W2914" i="7"/>
  <c r="W2913" i="7"/>
  <c r="W2912" i="7"/>
  <c r="W2911" i="7"/>
  <c r="W2910" i="7"/>
  <c r="W2909" i="7"/>
  <c r="W2908" i="7"/>
  <c r="W2907" i="7"/>
  <c r="W2906" i="7"/>
  <c r="W2905" i="7"/>
  <c r="W2904" i="7"/>
  <c r="W2903" i="7"/>
  <c r="W2902" i="7"/>
  <c r="W2901" i="7"/>
  <c r="W2900" i="7"/>
  <c r="W2899" i="7"/>
  <c r="W2898" i="7"/>
  <c r="W2897" i="7"/>
  <c r="W2896" i="7"/>
  <c r="W2895" i="7"/>
  <c r="W2894" i="7"/>
  <c r="W2893" i="7"/>
  <c r="W2892" i="7"/>
  <c r="W2891" i="7"/>
  <c r="W2890" i="7"/>
  <c r="W2889" i="7"/>
  <c r="W2888" i="7"/>
  <c r="W2887" i="7"/>
  <c r="W2886" i="7"/>
  <c r="W2885" i="7"/>
  <c r="W2884" i="7"/>
  <c r="W2883" i="7"/>
  <c r="W2882" i="7"/>
  <c r="W2881" i="7"/>
  <c r="W2880" i="7"/>
  <c r="W2879" i="7"/>
  <c r="W2878" i="7"/>
  <c r="W2877" i="7"/>
  <c r="W2876" i="7"/>
  <c r="W2875" i="7"/>
  <c r="W2874" i="7"/>
  <c r="W2873" i="7"/>
  <c r="W2872" i="7"/>
  <c r="W2871" i="7"/>
  <c r="W2870" i="7"/>
  <c r="W2869" i="7"/>
  <c r="W2868" i="7"/>
  <c r="W2867" i="7"/>
  <c r="W2866" i="7"/>
  <c r="W2865" i="7"/>
  <c r="W2864" i="7"/>
  <c r="W2863" i="7"/>
  <c r="W2862" i="7"/>
  <c r="W2861" i="7"/>
  <c r="W2860" i="7"/>
  <c r="W2859" i="7"/>
  <c r="W2858" i="7"/>
  <c r="W2857" i="7"/>
  <c r="W2856" i="7"/>
  <c r="W2855" i="7"/>
  <c r="W2854" i="7"/>
  <c r="W2853" i="7"/>
  <c r="W2852" i="7"/>
  <c r="W2851" i="7"/>
  <c r="W2850" i="7"/>
  <c r="W2849" i="7"/>
  <c r="W2848" i="7"/>
  <c r="W2847" i="7"/>
  <c r="W2846" i="7"/>
  <c r="W2845" i="7"/>
  <c r="W2844" i="7"/>
  <c r="W2843" i="7"/>
  <c r="W2842" i="7"/>
  <c r="W2841" i="7"/>
  <c r="W2840" i="7"/>
  <c r="W2839" i="7"/>
  <c r="W2838" i="7"/>
  <c r="W2837" i="7"/>
  <c r="W2836" i="7"/>
  <c r="W2835" i="7"/>
  <c r="W2834" i="7"/>
  <c r="W2833" i="7"/>
  <c r="W2832" i="7"/>
  <c r="W2831" i="7"/>
  <c r="W2830" i="7"/>
  <c r="W2829" i="7"/>
  <c r="W2828" i="7"/>
  <c r="W2827" i="7"/>
  <c r="W2826" i="7"/>
  <c r="W2825" i="7"/>
  <c r="W2824" i="7"/>
  <c r="W2823" i="7"/>
  <c r="W2822" i="7"/>
  <c r="W2821" i="7"/>
  <c r="W2820" i="7"/>
  <c r="W2819" i="7"/>
  <c r="W2818" i="7"/>
  <c r="W2817" i="7"/>
  <c r="W2816" i="7"/>
  <c r="W2815" i="7"/>
  <c r="W2814" i="7"/>
  <c r="W2813" i="7"/>
  <c r="W2812" i="7"/>
  <c r="W2811" i="7"/>
  <c r="W2810" i="7"/>
  <c r="W2809" i="7"/>
  <c r="W2808" i="7"/>
  <c r="W2807" i="7"/>
  <c r="W2806" i="7"/>
  <c r="W2805" i="7"/>
  <c r="W2804" i="7"/>
  <c r="W2803" i="7"/>
  <c r="W2802" i="7"/>
  <c r="W2801" i="7"/>
  <c r="W2800" i="7"/>
  <c r="W2799" i="7"/>
  <c r="W2798" i="7"/>
  <c r="W2797" i="7"/>
  <c r="W2796" i="7"/>
  <c r="W2795" i="7"/>
  <c r="W2794" i="7"/>
  <c r="W2793" i="7"/>
  <c r="W2792" i="7"/>
  <c r="W2791" i="7"/>
  <c r="W2790" i="7"/>
  <c r="W2789" i="7"/>
  <c r="W2788" i="7"/>
  <c r="W2787" i="7"/>
  <c r="W2786" i="7"/>
  <c r="W2785" i="7"/>
  <c r="W2784" i="7"/>
  <c r="W2783" i="7"/>
  <c r="W2782" i="7"/>
  <c r="W2781" i="7"/>
  <c r="W2780" i="7"/>
  <c r="W2779" i="7"/>
  <c r="W2778" i="7"/>
  <c r="W2777" i="7"/>
  <c r="W2776" i="7"/>
  <c r="W2775" i="7"/>
  <c r="W2774" i="7"/>
  <c r="W2773" i="7"/>
  <c r="W2772" i="7"/>
  <c r="W2771" i="7"/>
  <c r="W2770" i="7"/>
  <c r="W2769" i="7"/>
  <c r="W2768" i="7"/>
  <c r="W2767" i="7"/>
  <c r="W2766" i="7"/>
  <c r="W2765" i="7"/>
  <c r="W2764" i="7"/>
  <c r="W2763" i="7"/>
  <c r="W2762" i="7"/>
  <c r="W2761" i="7"/>
  <c r="W2760" i="7"/>
  <c r="W2759" i="7"/>
  <c r="W2758" i="7"/>
  <c r="W2757" i="7"/>
  <c r="W2756" i="7"/>
  <c r="W2755" i="7"/>
  <c r="W2754" i="7"/>
  <c r="W2753" i="7"/>
  <c r="W2752" i="7"/>
  <c r="W2751" i="7"/>
  <c r="W2750" i="7"/>
  <c r="W2749" i="7"/>
  <c r="W2748" i="7"/>
  <c r="W2747" i="7"/>
  <c r="W2746" i="7"/>
  <c r="W2745" i="7"/>
  <c r="W2744" i="7"/>
  <c r="W2743" i="7"/>
  <c r="W2742" i="7"/>
  <c r="W2741" i="7"/>
  <c r="W2740" i="7"/>
  <c r="W2739" i="7"/>
  <c r="W2738" i="7"/>
  <c r="W2737" i="7"/>
  <c r="W2736" i="7"/>
  <c r="W2735" i="7"/>
  <c r="W2734" i="7"/>
  <c r="W2733" i="7"/>
  <c r="W2732" i="7"/>
  <c r="W2731" i="7"/>
  <c r="W2730" i="7"/>
  <c r="W2729" i="7"/>
  <c r="W2728" i="7"/>
  <c r="W2727" i="7"/>
  <c r="W2726" i="7"/>
  <c r="W2725" i="7"/>
  <c r="W2724" i="7"/>
  <c r="W2723" i="7"/>
  <c r="W2722" i="7"/>
  <c r="W2721" i="7"/>
  <c r="W2720" i="7"/>
  <c r="W2719" i="7"/>
  <c r="W2718" i="7"/>
  <c r="W2717" i="7"/>
  <c r="W2716" i="7"/>
  <c r="W2715" i="7"/>
  <c r="W2714" i="7"/>
  <c r="W2713" i="7"/>
  <c r="W2712" i="7"/>
  <c r="W2711" i="7"/>
  <c r="W2710" i="7"/>
  <c r="W2709" i="7"/>
  <c r="W2708" i="7"/>
  <c r="W2707" i="7"/>
  <c r="W2706" i="7"/>
  <c r="W2705" i="7"/>
  <c r="W2704" i="7"/>
  <c r="W2703" i="7"/>
  <c r="W2702" i="7"/>
  <c r="W2701" i="7"/>
  <c r="W2700" i="7"/>
  <c r="W2699" i="7"/>
  <c r="W2698" i="7"/>
  <c r="W2697" i="7"/>
  <c r="W2696" i="7"/>
  <c r="W2695" i="7"/>
  <c r="W2694" i="7"/>
  <c r="W2693" i="7"/>
  <c r="W2692" i="7"/>
  <c r="W2691" i="7"/>
  <c r="W2690" i="7"/>
  <c r="W2689" i="7"/>
  <c r="W2688" i="7"/>
  <c r="W2687" i="7"/>
  <c r="W2686" i="7"/>
  <c r="W2685" i="7"/>
  <c r="W2684" i="7"/>
  <c r="W2683" i="7"/>
  <c r="W2682" i="7"/>
  <c r="W2681" i="7"/>
  <c r="W2680" i="7"/>
  <c r="W2679" i="7"/>
  <c r="W2678" i="7"/>
  <c r="W2677" i="7"/>
  <c r="W2676" i="7"/>
  <c r="W2675" i="7"/>
  <c r="W2674" i="7"/>
  <c r="W2673" i="7"/>
  <c r="W2672" i="7"/>
  <c r="W2671" i="7"/>
  <c r="W2670" i="7"/>
  <c r="W2669" i="7"/>
  <c r="W2668" i="7"/>
  <c r="W2667" i="7"/>
  <c r="W2666" i="7"/>
  <c r="W2665" i="7"/>
  <c r="W2664" i="7"/>
  <c r="W2663" i="7"/>
  <c r="W2662" i="7"/>
  <c r="W2661" i="7"/>
  <c r="W2660" i="7"/>
  <c r="W2659" i="7"/>
  <c r="W2658" i="7"/>
  <c r="W2657" i="7"/>
  <c r="W2656" i="7"/>
  <c r="W2655" i="7"/>
  <c r="W2654" i="7"/>
  <c r="W2653" i="7"/>
  <c r="W2652" i="7"/>
  <c r="W2651" i="7"/>
  <c r="W2650" i="7"/>
  <c r="W2649" i="7"/>
  <c r="W2648" i="7"/>
  <c r="W2647" i="7"/>
  <c r="W2646" i="7"/>
  <c r="W2645" i="7"/>
  <c r="W2644" i="7"/>
  <c r="W2643" i="7"/>
  <c r="W2642" i="7"/>
  <c r="W2641" i="7"/>
  <c r="W2640" i="7"/>
  <c r="W2639" i="7"/>
  <c r="W2638" i="7"/>
  <c r="W2637" i="7"/>
  <c r="W2636" i="7"/>
  <c r="W2635" i="7"/>
  <c r="W2634" i="7"/>
  <c r="W2633" i="7"/>
  <c r="W2632" i="7"/>
  <c r="W2631" i="7"/>
  <c r="W2630" i="7"/>
  <c r="W2629" i="7"/>
  <c r="W2628" i="7"/>
  <c r="W2627" i="7"/>
  <c r="W2626" i="7"/>
  <c r="W2625" i="7"/>
  <c r="W2624" i="7"/>
  <c r="W2623" i="7"/>
  <c r="W2622" i="7"/>
  <c r="W2621" i="7"/>
  <c r="W2620" i="7"/>
  <c r="W2619" i="7"/>
  <c r="W2618" i="7"/>
  <c r="W2617" i="7"/>
  <c r="W2616" i="7"/>
  <c r="W2615" i="7"/>
  <c r="W2614" i="7"/>
  <c r="W2613" i="7"/>
  <c r="W2612" i="7"/>
  <c r="W2611" i="7"/>
  <c r="W2610" i="7"/>
  <c r="W2609" i="7"/>
  <c r="W2608" i="7"/>
  <c r="W2607" i="7"/>
  <c r="W2606" i="7"/>
  <c r="W2605" i="7"/>
  <c r="W2604" i="7"/>
  <c r="W2603" i="7"/>
  <c r="W2602" i="7"/>
  <c r="W2601" i="7"/>
  <c r="W2600" i="7"/>
  <c r="W2599" i="7"/>
  <c r="W2598" i="7"/>
  <c r="W2597" i="7"/>
  <c r="W2596" i="7"/>
  <c r="W2595" i="7"/>
  <c r="W2594" i="7"/>
  <c r="W2593" i="7"/>
  <c r="W2592" i="7"/>
  <c r="W2591" i="7"/>
  <c r="W2590" i="7"/>
  <c r="W2589" i="7"/>
  <c r="W2588" i="7"/>
  <c r="W2587" i="7"/>
  <c r="W2586" i="7"/>
  <c r="W2585" i="7"/>
  <c r="W2584" i="7"/>
  <c r="W2583" i="7"/>
  <c r="W2582" i="7"/>
  <c r="W2581" i="7"/>
  <c r="W2580" i="7"/>
  <c r="W2579" i="7"/>
  <c r="W2578" i="7"/>
  <c r="W2577" i="7"/>
  <c r="W2576" i="7"/>
  <c r="W2575" i="7"/>
  <c r="W2574" i="7"/>
  <c r="W2573" i="7"/>
  <c r="W2572" i="7"/>
  <c r="W2571" i="7"/>
  <c r="W2570" i="7"/>
  <c r="W2569" i="7"/>
  <c r="W2568" i="7"/>
  <c r="W2567" i="7"/>
  <c r="W2566" i="7"/>
  <c r="W2565" i="7"/>
  <c r="W2564" i="7"/>
  <c r="W2563" i="7"/>
  <c r="W2562" i="7"/>
  <c r="W2561" i="7"/>
  <c r="W2560" i="7"/>
  <c r="W2559" i="7"/>
  <c r="W2558" i="7"/>
  <c r="W2557" i="7"/>
  <c r="W2556" i="7"/>
  <c r="W2555" i="7"/>
  <c r="W2554" i="7"/>
  <c r="W2553" i="7"/>
  <c r="W2552" i="7"/>
  <c r="W2551" i="7"/>
  <c r="W2550" i="7"/>
  <c r="W2549" i="7"/>
  <c r="W2548" i="7"/>
  <c r="W2547" i="7"/>
  <c r="W2546" i="7"/>
  <c r="W2545" i="7"/>
  <c r="W2544" i="7"/>
  <c r="W2543" i="7"/>
  <c r="W2542" i="7"/>
  <c r="W2541" i="7"/>
  <c r="W2540" i="7"/>
  <c r="W2539" i="7"/>
  <c r="W2538" i="7"/>
  <c r="W2537" i="7"/>
  <c r="W2536" i="7"/>
  <c r="W2535" i="7"/>
  <c r="W2534" i="7"/>
  <c r="W2533" i="7"/>
  <c r="W2532" i="7"/>
  <c r="W2531" i="7"/>
  <c r="W2530" i="7"/>
  <c r="W2529" i="7"/>
  <c r="W2528" i="7"/>
  <c r="W2527" i="7"/>
  <c r="W2526" i="7"/>
  <c r="W2525" i="7"/>
  <c r="W2524" i="7"/>
  <c r="W2523" i="7"/>
  <c r="W2522" i="7"/>
  <c r="W2521" i="7"/>
  <c r="W2520" i="7"/>
  <c r="W2519" i="7"/>
  <c r="W2518" i="7"/>
  <c r="W2517" i="7"/>
  <c r="W2516" i="7"/>
  <c r="W2515" i="7"/>
  <c r="W2514" i="7"/>
  <c r="W2513" i="7"/>
  <c r="W2512" i="7"/>
  <c r="W2511" i="7"/>
  <c r="W2510" i="7"/>
  <c r="W2509" i="7"/>
  <c r="W2508" i="7"/>
  <c r="W2507" i="7"/>
  <c r="W2506" i="7"/>
  <c r="W2505" i="7"/>
  <c r="W2504" i="7"/>
  <c r="W2503" i="7"/>
  <c r="W2502" i="7"/>
  <c r="W2501" i="7"/>
  <c r="W2500" i="7"/>
  <c r="W2499" i="7"/>
  <c r="W2498" i="7"/>
  <c r="W2497" i="7"/>
  <c r="W2496" i="7"/>
  <c r="W2495" i="7"/>
  <c r="W2494" i="7"/>
  <c r="W2493" i="7"/>
  <c r="W2492" i="7"/>
  <c r="W2491" i="7"/>
  <c r="W2490" i="7"/>
  <c r="W2489" i="7"/>
  <c r="W2488" i="7"/>
  <c r="W2487" i="7"/>
  <c r="W2486" i="7"/>
  <c r="W2485" i="7"/>
  <c r="W2484" i="7"/>
  <c r="W2483" i="7"/>
  <c r="W2482" i="7"/>
  <c r="W2481" i="7"/>
  <c r="W2480" i="7"/>
  <c r="W2479" i="7"/>
  <c r="W2478" i="7"/>
  <c r="W2477" i="7"/>
  <c r="W2476" i="7"/>
  <c r="W2475" i="7"/>
  <c r="W2474" i="7"/>
  <c r="W2473" i="7"/>
  <c r="W2472" i="7"/>
  <c r="W2471" i="7"/>
  <c r="W2470" i="7"/>
  <c r="W2469" i="7"/>
  <c r="W2468" i="7"/>
  <c r="W2467" i="7"/>
  <c r="W2466" i="7"/>
  <c r="W2465" i="7"/>
  <c r="W2464" i="7"/>
  <c r="W2463" i="7"/>
  <c r="W2462" i="7"/>
  <c r="W2461" i="7"/>
  <c r="W2460" i="7"/>
  <c r="W2459" i="7"/>
  <c r="W2458" i="7"/>
  <c r="W2457" i="7"/>
  <c r="W2456" i="7"/>
  <c r="W2455" i="7"/>
  <c r="W2454" i="7"/>
  <c r="W2453" i="7"/>
  <c r="W2452" i="7"/>
  <c r="W2451" i="7"/>
  <c r="W2450" i="7"/>
  <c r="W2449" i="7"/>
  <c r="W2448" i="7"/>
  <c r="W2447" i="7"/>
  <c r="W2446" i="7"/>
  <c r="W2445" i="7"/>
  <c r="W2444" i="7"/>
  <c r="W2443" i="7"/>
  <c r="W2442" i="7"/>
  <c r="W2441" i="7"/>
  <c r="W2440" i="7"/>
  <c r="W2439" i="7"/>
  <c r="W2438" i="7"/>
  <c r="W2437" i="7"/>
  <c r="W2436" i="7"/>
  <c r="W2435" i="7"/>
  <c r="W2434" i="7"/>
  <c r="W2433" i="7"/>
  <c r="W2432" i="7"/>
  <c r="W2431" i="7"/>
  <c r="W2430" i="7"/>
  <c r="W2429" i="7"/>
  <c r="W2428" i="7"/>
  <c r="W2427" i="7"/>
  <c r="W2426" i="7"/>
  <c r="W2425" i="7"/>
  <c r="W2424" i="7"/>
  <c r="W2423" i="7"/>
  <c r="W2422" i="7"/>
  <c r="W2421" i="7"/>
  <c r="W2420" i="7"/>
  <c r="W2419" i="7"/>
  <c r="W2418" i="7"/>
  <c r="W2417" i="7"/>
  <c r="W2416" i="7"/>
  <c r="W2415" i="7"/>
  <c r="W2414" i="7"/>
  <c r="W2413" i="7"/>
  <c r="W2412" i="7"/>
  <c r="W2411" i="7"/>
  <c r="W2410" i="7"/>
  <c r="W2409" i="7"/>
  <c r="W2408" i="7"/>
  <c r="W2407" i="7"/>
  <c r="W2406" i="7"/>
  <c r="W2405" i="7"/>
  <c r="W2404" i="7"/>
  <c r="W2403" i="7"/>
  <c r="W2402" i="7"/>
  <c r="W2401" i="7"/>
  <c r="W2400" i="7"/>
  <c r="W2399" i="7"/>
  <c r="W2398" i="7"/>
  <c r="W2397" i="7"/>
  <c r="W2396" i="7"/>
  <c r="W2395" i="7"/>
  <c r="W2394" i="7"/>
  <c r="W2393" i="7"/>
  <c r="W2392" i="7"/>
  <c r="W2391" i="7"/>
  <c r="W2390" i="7"/>
  <c r="W2389" i="7"/>
  <c r="W2388" i="7"/>
  <c r="W2387" i="7"/>
  <c r="W2386" i="7"/>
  <c r="W2385" i="7"/>
  <c r="W2384" i="7"/>
  <c r="W2383" i="7"/>
  <c r="W2382" i="7"/>
  <c r="W2381" i="7"/>
  <c r="W2380" i="7"/>
  <c r="W2379" i="7"/>
  <c r="W2378" i="7"/>
  <c r="W2377" i="7"/>
  <c r="W2376" i="7"/>
  <c r="W2375" i="7"/>
  <c r="W2374" i="7"/>
  <c r="W2373" i="7"/>
  <c r="W2372" i="7"/>
  <c r="W2371" i="7"/>
  <c r="W2370" i="7"/>
  <c r="W2369" i="7"/>
  <c r="W2368" i="7"/>
  <c r="W2367" i="7"/>
  <c r="W2366" i="7"/>
  <c r="W2365" i="7"/>
  <c r="W2364" i="7"/>
  <c r="W2363" i="7"/>
  <c r="W2362" i="7"/>
  <c r="W2361" i="7"/>
  <c r="W2360" i="7"/>
  <c r="W2359" i="7"/>
  <c r="W2358" i="7"/>
  <c r="W2357" i="7"/>
  <c r="W2356" i="7"/>
  <c r="W2355" i="7"/>
  <c r="W2354" i="7"/>
  <c r="W2353" i="7"/>
  <c r="W2352" i="7"/>
  <c r="W2351" i="7"/>
  <c r="W2350" i="7"/>
  <c r="W2349" i="7"/>
  <c r="W2348" i="7"/>
  <c r="W2347" i="7"/>
  <c r="W2346" i="7"/>
  <c r="W2345" i="7"/>
  <c r="W2344" i="7"/>
  <c r="W2343" i="7"/>
  <c r="W2342" i="7"/>
  <c r="W2341" i="7"/>
  <c r="W2340" i="7"/>
  <c r="W2339" i="7"/>
  <c r="W2338" i="7"/>
  <c r="W2337" i="7"/>
  <c r="W2336" i="7"/>
  <c r="W2335" i="7"/>
  <c r="W2334" i="7"/>
  <c r="W2333" i="7"/>
  <c r="W2332" i="7"/>
  <c r="W2331" i="7"/>
  <c r="W2330" i="7"/>
  <c r="W2329" i="7"/>
  <c r="W2328" i="7"/>
  <c r="W2327" i="7"/>
  <c r="W2326" i="7"/>
  <c r="W2325" i="7"/>
  <c r="W2324" i="7"/>
  <c r="W2323" i="7"/>
  <c r="W2322" i="7"/>
  <c r="W2321" i="7"/>
  <c r="W2320" i="7"/>
  <c r="W2319" i="7"/>
  <c r="W2318" i="7"/>
  <c r="W2317" i="7"/>
  <c r="W2316" i="7"/>
  <c r="W2315" i="7"/>
  <c r="W2314" i="7"/>
  <c r="W2313" i="7"/>
  <c r="W2312" i="7"/>
  <c r="W2311" i="7"/>
  <c r="W2310" i="7"/>
  <c r="W2309" i="7"/>
  <c r="W2308" i="7"/>
  <c r="W2307" i="7"/>
  <c r="W2306" i="7"/>
  <c r="W2305" i="7"/>
  <c r="W2304" i="7"/>
  <c r="W2303" i="7"/>
  <c r="W2302" i="7"/>
  <c r="W2301" i="7"/>
  <c r="W2300" i="7"/>
  <c r="W2299" i="7"/>
  <c r="W2298" i="7"/>
  <c r="W2297" i="7"/>
  <c r="W2296" i="7"/>
  <c r="W2295" i="7"/>
  <c r="W2294" i="7"/>
  <c r="W2293" i="7"/>
  <c r="W2292" i="7"/>
  <c r="W2291" i="7"/>
  <c r="W2290" i="7"/>
  <c r="W2289" i="7"/>
  <c r="W2288" i="7"/>
  <c r="W2287" i="7"/>
  <c r="W2286" i="7"/>
  <c r="W2285" i="7"/>
  <c r="W2284" i="7"/>
  <c r="W2283" i="7"/>
  <c r="W2282" i="7"/>
  <c r="W2281" i="7"/>
  <c r="W2280" i="7"/>
  <c r="W2279" i="7"/>
  <c r="W2278" i="7"/>
  <c r="W2277" i="7"/>
  <c r="W2276" i="7"/>
  <c r="W2275" i="7"/>
  <c r="W2274" i="7"/>
  <c r="W2273" i="7"/>
  <c r="W2272" i="7"/>
  <c r="W2271" i="7"/>
  <c r="W2270" i="7"/>
  <c r="W2269" i="7"/>
  <c r="W2268" i="7"/>
  <c r="W2267" i="7"/>
  <c r="W2266" i="7"/>
  <c r="W2265" i="7"/>
  <c r="W2264" i="7"/>
  <c r="W2263" i="7"/>
  <c r="W2262" i="7"/>
  <c r="W2261" i="7"/>
  <c r="W2260" i="7"/>
  <c r="W2259" i="7"/>
  <c r="W2258" i="7"/>
  <c r="W2257" i="7"/>
  <c r="W2256" i="7"/>
  <c r="W2255" i="7"/>
  <c r="W2254" i="7"/>
  <c r="W2253" i="7"/>
  <c r="W2252" i="7"/>
  <c r="W2251" i="7"/>
  <c r="W2250" i="7"/>
  <c r="W2249" i="7"/>
  <c r="W2248" i="7"/>
  <c r="W2247" i="7"/>
  <c r="W2246" i="7"/>
  <c r="W2245" i="7"/>
  <c r="W2244" i="7"/>
  <c r="W2243" i="7"/>
  <c r="W2242" i="7"/>
  <c r="W2241" i="7"/>
  <c r="W2240" i="7"/>
  <c r="W2239" i="7"/>
  <c r="W2238" i="7"/>
  <c r="W2237" i="7"/>
  <c r="W2236" i="7"/>
  <c r="W2235" i="7"/>
  <c r="W2234" i="7"/>
  <c r="W2233" i="7"/>
  <c r="W2232" i="7"/>
  <c r="W2231" i="7"/>
  <c r="W2230" i="7"/>
  <c r="W2229" i="7"/>
  <c r="W2228" i="7"/>
  <c r="W2227" i="7"/>
  <c r="W2226" i="7"/>
  <c r="W2225" i="7"/>
  <c r="W2224" i="7"/>
  <c r="W2223" i="7"/>
  <c r="W2222" i="7"/>
  <c r="W2221" i="7"/>
  <c r="W2220" i="7"/>
  <c r="W2219" i="7"/>
  <c r="W2218" i="7"/>
  <c r="W2217" i="7"/>
  <c r="W2216" i="7"/>
  <c r="W2215" i="7"/>
  <c r="W2214" i="7"/>
  <c r="W2213" i="7"/>
  <c r="W2212" i="7"/>
  <c r="W2211" i="7"/>
  <c r="W2210" i="7"/>
  <c r="W2209" i="7"/>
  <c r="W2208" i="7"/>
  <c r="W2207" i="7"/>
  <c r="W2206" i="7"/>
  <c r="W2205" i="7"/>
  <c r="W2204" i="7"/>
  <c r="W2203" i="7"/>
  <c r="W2202" i="7"/>
  <c r="W2201" i="7"/>
  <c r="W2200" i="7"/>
  <c r="W2199" i="7"/>
  <c r="W2198" i="7"/>
  <c r="W2197" i="7"/>
  <c r="W2196" i="7"/>
  <c r="W2195" i="7"/>
  <c r="W2194" i="7"/>
  <c r="W2193" i="7"/>
  <c r="W2192" i="7"/>
  <c r="W2191" i="7"/>
  <c r="W2190" i="7"/>
  <c r="W2189" i="7"/>
  <c r="W2188" i="7"/>
  <c r="W2187" i="7"/>
  <c r="W2186" i="7"/>
  <c r="W2185" i="7"/>
  <c r="W2184" i="7"/>
  <c r="W2183" i="7"/>
  <c r="W2182" i="7"/>
  <c r="W2181" i="7"/>
  <c r="W2180" i="7"/>
  <c r="W2179" i="7"/>
  <c r="W2178" i="7"/>
  <c r="W2177" i="7"/>
  <c r="W2176" i="7"/>
  <c r="W2175" i="7"/>
  <c r="W2174" i="7"/>
  <c r="W2173" i="7"/>
  <c r="W2172" i="7"/>
  <c r="W2171" i="7"/>
  <c r="W2170" i="7"/>
  <c r="W2169" i="7"/>
  <c r="W2168" i="7"/>
  <c r="W2167" i="7"/>
  <c r="W2166" i="7"/>
  <c r="W2165" i="7"/>
  <c r="W2164" i="7"/>
  <c r="W2163" i="7"/>
  <c r="W2162" i="7"/>
  <c r="W2161" i="7"/>
  <c r="W2160" i="7"/>
  <c r="W2159" i="7"/>
  <c r="W2158" i="7"/>
  <c r="W2157" i="7"/>
  <c r="W2156" i="7"/>
  <c r="W2155" i="7"/>
  <c r="W2154" i="7"/>
  <c r="W2153" i="7"/>
  <c r="W2152" i="7"/>
  <c r="W2151" i="7"/>
  <c r="W2150" i="7"/>
  <c r="W2149" i="7"/>
  <c r="W2148" i="7"/>
  <c r="W2147" i="7"/>
  <c r="W2146" i="7"/>
  <c r="W2145" i="7"/>
  <c r="W2144" i="7"/>
  <c r="W2143" i="7"/>
  <c r="W2142" i="7"/>
  <c r="W2141" i="7"/>
  <c r="W2140" i="7"/>
  <c r="W2139" i="7"/>
  <c r="W2138" i="7"/>
  <c r="W2137" i="7"/>
  <c r="W2136" i="7"/>
  <c r="W2135" i="7"/>
  <c r="W2134" i="7"/>
  <c r="W2133" i="7"/>
  <c r="W2132" i="7"/>
  <c r="W2131" i="7"/>
  <c r="W2130" i="7"/>
  <c r="W2129" i="7"/>
  <c r="W2128" i="7"/>
  <c r="W2127" i="7"/>
  <c r="W2126" i="7"/>
  <c r="W2125" i="7"/>
  <c r="W2124" i="7"/>
  <c r="W2123" i="7"/>
  <c r="W2122" i="7"/>
  <c r="W2121" i="7"/>
  <c r="W2120" i="7"/>
  <c r="W2119" i="7"/>
  <c r="W2118" i="7"/>
  <c r="W2117" i="7"/>
  <c r="W2116" i="7"/>
  <c r="W2115" i="7"/>
  <c r="W2114" i="7"/>
  <c r="W2113" i="7"/>
  <c r="W2112" i="7"/>
  <c r="W2111" i="7"/>
  <c r="W2110" i="7"/>
  <c r="W2109" i="7"/>
  <c r="W2108" i="7"/>
  <c r="W2107" i="7"/>
  <c r="W2106" i="7"/>
  <c r="W2105" i="7"/>
  <c r="W2104" i="7"/>
  <c r="W2103" i="7"/>
  <c r="W2102" i="7"/>
  <c r="W2101" i="7"/>
  <c r="W2100" i="7"/>
  <c r="W2099" i="7"/>
  <c r="W2098" i="7"/>
  <c r="W2097" i="7"/>
  <c r="W2096" i="7"/>
  <c r="W2095" i="7"/>
  <c r="W2094" i="7"/>
  <c r="W2093" i="7"/>
  <c r="W2092" i="7"/>
  <c r="W2091" i="7"/>
  <c r="W2090" i="7"/>
  <c r="W2089" i="7"/>
  <c r="W2088" i="7"/>
  <c r="W2087" i="7"/>
  <c r="W2086" i="7"/>
  <c r="W2085" i="7"/>
  <c r="W2084" i="7"/>
  <c r="W2083" i="7"/>
  <c r="W2082" i="7"/>
  <c r="W2081" i="7"/>
  <c r="W2080" i="7"/>
  <c r="W2079" i="7"/>
  <c r="W2078" i="7"/>
  <c r="W2077" i="7"/>
  <c r="W2076" i="7"/>
  <c r="W2075" i="7"/>
  <c r="W2074" i="7"/>
  <c r="W2073" i="7"/>
  <c r="W2072" i="7"/>
  <c r="W2071" i="7"/>
  <c r="W2070" i="7"/>
  <c r="W2069" i="7"/>
  <c r="W2068" i="7"/>
  <c r="W2067" i="7"/>
  <c r="W2066" i="7"/>
  <c r="W2065" i="7"/>
  <c r="W2064" i="7"/>
  <c r="W2063" i="7"/>
  <c r="W2062" i="7"/>
  <c r="W2061" i="7"/>
  <c r="W2060" i="7"/>
  <c r="W2059" i="7"/>
  <c r="W2058" i="7"/>
  <c r="W2057" i="7"/>
  <c r="W2056" i="7"/>
  <c r="W2055" i="7"/>
  <c r="W2054" i="7"/>
  <c r="W2053" i="7"/>
  <c r="W2052" i="7"/>
  <c r="W2051" i="7"/>
  <c r="W2050" i="7"/>
  <c r="W2049" i="7"/>
  <c r="W2048" i="7"/>
  <c r="W2047" i="7"/>
  <c r="W2046" i="7"/>
  <c r="W2045" i="7"/>
  <c r="W2044" i="7"/>
  <c r="W2043" i="7"/>
  <c r="W2042" i="7"/>
  <c r="W2041" i="7"/>
  <c r="W2040" i="7"/>
  <c r="W2039" i="7"/>
  <c r="W2038" i="7"/>
  <c r="W2037" i="7"/>
  <c r="W2036" i="7"/>
  <c r="W2035" i="7"/>
  <c r="W2034" i="7"/>
  <c r="W2033" i="7"/>
  <c r="W2032" i="7"/>
  <c r="W2031" i="7"/>
  <c r="W2030" i="7"/>
  <c r="W2029" i="7"/>
  <c r="W2028" i="7"/>
  <c r="W2027" i="7"/>
  <c r="W2026" i="7"/>
  <c r="W2025" i="7"/>
  <c r="W2024" i="7"/>
  <c r="W2023" i="7"/>
  <c r="W2022" i="7"/>
  <c r="W2021" i="7"/>
  <c r="W2020" i="7"/>
  <c r="W2019" i="7"/>
  <c r="W2018" i="7"/>
  <c r="W2017" i="7"/>
  <c r="W2016" i="7"/>
  <c r="W2015" i="7"/>
  <c r="W2014" i="7"/>
  <c r="W2013" i="7"/>
  <c r="W2012" i="7"/>
  <c r="W2011" i="7"/>
  <c r="W2010" i="7"/>
  <c r="W2009" i="7"/>
  <c r="W2008" i="7"/>
  <c r="W2007" i="7"/>
  <c r="W2006" i="7"/>
  <c r="W2005" i="7"/>
  <c r="W2004" i="7"/>
  <c r="W2003" i="7"/>
  <c r="W2002" i="7"/>
  <c r="W2001" i="7"/>
  <c r="W2000" i="7"/>
  <c r="W1999" i="7"/>
  <c r="W1998" i="7"/>
  <c r="W1997" i="7"/>
  <c r="W1996" i="7"/>
  <c r="W1995" i="7"/>
  <c r="W1994" i="7"/>
  <c r="W1993" i="7"/>
  <c r="W1992" i="7"/>
  <c r="W1991" i="7"/>
  <c r="W1990" i="7"/>
  <c r="W1989" i="7"/>
  <c r="W1988" i="7"/>
  <c r="W1987" i="7"/>
  <c r="W1986" i="7"/>
  <c r="W1985" i="7"/>
  <c r="W1984" i="7"/>
  <c r="W1983" i="7"/>
  <c r="W1982" i="7"/>
  <c r="W1981" i="7"/>
  <c r="W1980" i="7"/>
  <c r="W1979" i="7"/>
  <c r="W1978" i="7"/>
  <c r="W1977" i="7"/>
  <c r="W1976" i="7"/>
  <c r="W1975" i="7"/>
  <c r="W1974" i="7"/>
  <c r="W1973" i="7"/>
  <c r="W1972" i="7"/>
  <c r="W1971" i="7"/>
  <c r="W1970" i="7"/>
  <c r="W1969" i="7"/>
  <c r="W1968" i="7"/>
  <c r="W1967" i="7"/>
  <c r="W1966" i="7"/>
  <c r="W1965" i="7"/>
  <c r="W1964" i="7"/>
  <c r="W1963" i="7"/>
  <c r="W1962" i="7"/>
  <c r="W1961" i="7"/>
  <c r="W1960" i="7"/>
  <c r="W1959" i="7"/>
  <c r="W1958" i="7"/>
  <c r="W1957" i="7"/>
  <c r="W1956" i="7"/>
  <c r="W1955" i="7"/>
  <c r="W1954" i="7"/>
  <c r="W1953" i="7"/>
  <c r="W1952" i="7"/>
  <c r="W1951" i="7"/>
  <c r="W1950" i="7"/>
  <c r="W1949" i="7"/>
  <c r="W1948" i="7"/>
  <c r="W1947" i="7"/>
  <c r="W1946" i="7"/>
  <c r="W1945" i="7"/>
  <c r="W1944" i="7"/>
  <c r="W1943" i="7"/>
  <c r="W1942" i="7"/>
  <c r="W1941" i="7"/>
  <c r="W1940" i="7"/>
  <c r="W1939" i="7"/>
  <c r="W1938" i="7"/>
  <c r="W1937" i="7"/>
  <c r="W1936" i="7"/>
  <c r="W1935" i="7"/>
  <c r="W1934" i="7"/>
  <c r="W1933" i="7"/>
  <c r="W1932" i="7"/>
  <c r="W1931" i="7"/>
  <c r="W1930" i="7"/>
  <c r="W1929" i="7"/>
  <c r="W1928" i="7"/>
  <c r="W1927" i="7"/>
  <c r="W1926" i="7"/>
  <c r="W1925" i="7"/>
  <c r="W1924" i="7"/>
  <c r="W1923" i="7"/>
  <c r="W1922" i="7"/>
  <c r="W1921" i="7"/>
  <c r="W1920" i="7"/>
  <c r="W1919" i="7"/>
  <c r="W1918" i="7"/>
  <c r="W1917" i="7"/>
  <c r="W1916" i="7"/>
  <c r="W1915" i="7"/>
  <c r="W1914" i="7"/>
  <c r="W1913" i="7"/>
  <c r="W1912" i="7"/>
  <c r="W1911" i="7"/>
  <c r="W1910" i="7"/>
  <c r="W1909" i="7"/>
  <c r="W1908" i="7"/>
  <c r="W1907" i="7"/>
  <c r="W1906" i="7"/>
  <c r="W1905" i="7"/>
  <c r="W1904" i="7"/>
  <c r="W1903" i="7"/>
  <c r="W1902" i="7"/>
  <c r="W1901" i="7"/>
  <c r="W1900" i="7"/>
  <c r="W1899" i="7"/>
  <c r="W1898" i="7"/>
  <c r="W1897" i="7"/>
  <c r="W1896" i="7"/>
  <c r="W1895" i="7"/>
  <c r="W1894" i="7"/>
  <c r="W1893" i="7"/>
  <c r="W1892" i="7"/>
  <c r="W1891" i="7"/>
  <c r="W1890" i="7"/>
  <c r="W1889" i="7"/>
  <c r="W1888" i="7"/>
  <c r="W1887" i="7"/>
  <c r="W1886" i="7"/>
  <c r="W1885" i="7"/>
  <c r="W1884" i="7"/>
  <c r="W1883" i="7"/>
  <c r="W1882" i="7"/>
  <c r="W1881" i="7"/>
  <c r="W1880" i="7"/>
  <c r="W1879" i="7"/>
  <c r="W1878" i="7"/>
  <c r="W1877" i="7"/>
  <c r="W1876" i="7"/>
  <c r="W1875" i="7"/>
  <c r="W1874" i="7"/>
  <c r="W1873" i="7"/>
  <c r="W1872" i="7"/>
  <c r="W1871" i="7"/>
  <c r="W1870" i="7"/>
  <c r="W1869" i="7"/>
  <c r="W1868" i="7"/>
  <c r="W1867" i="7"/>
  <c r="W1866" i="7"/>
  <c r="W1865" i="7"/>
  <c r="W1864" i="7"/>
  <c r="W1863" i="7"/>
  <c r="W1862" i="7"/>
  <c r="W1861" i="7"/>
  <c r="W1860" i="7"/>
  <c r="W1859" i="7"/>
  <c r="W1858" i="7"/>
  <c r="W1857" i="7"/>
  <c r="W1856" i="7"/>
  <c r="W1855" i="7"/>
  <c r="W1854" i="7"/>
  <c r="W1853" i="7"/>
  <c r="W1852" i="7"/>
  <c r="W1851" i="7"/>
  <c r="W1850" i="7"/>
  <c r="W1849" i="7"/>
  <c r="W1848" i="7"/>
  <c r="W1847" i="7"/>
  <c r="W1846" i="7"/>
  <c r="W1845" i="7"/>
  <c r="W1844" i="7"/>
  <c r="W1843" i="7"/>
  <c r="W1842" i="7"/>
  <c r="W1841" i="7"/>
  <c r="W1840" i="7"/>
  <c r="W1839" i="7"/>
  <c r="W1838" i="7"/>
  <c r="W1837" i="7"/>
  <c r="W1836" i="7"/>
  <c r="W1835" i="7"/>
  <c r="W1834" i="7"/>
  <c r="W1833" i="7"/>
  <c r="W1832" i="7"/>
  <c r="W1831" i="7"/>
  <c r="W1830" i="7"/>
  <c r="W1829" i="7"/>
  <c r="W1828" i="7"/>
  <c r="W1827" i="7"/>
  <c r="W1826" i="7"/>
  <c r="W1825" i="7"/>
  <c r="W1824" i="7"/>
  <c r="W1823" i="7"/>
  <c r="W1822" i="7"/>
  <c r="W1821" i="7"/>
  <c r="W1820" i="7"/>
  <c r="W1819" i="7"/>
  <c r="W1818" i="7"/>
  <c r="W1817" i="7"/>
  <c r="W1816" i="7"/>
  <c r="W1815" i="7"/>
  <c r="W1814" i="7"/>
  <c r="W1813" i="7"/>
  <c r="W1812" i="7"/>
  <c r="W1811" i="7"/>
  <c r="W1810" i="7"/>
  <c r="W1809" i="7"/>
  <c r="W1808" i="7"/>
  <c r="W1807" i="7"/>
  <c r="W1806" i="7"/>
  <c r="W1805" i="7"/>
  <c r="W1804" i="7"/>
  <c r="W1803" i="7"/>
  <c r="W1802" i="7"/>
  <c r="W1801" i="7"/>
  <c r="W1800" i="7"/>
  <c r="W1799" i="7"/>
  <c r="W1798" i="7"/>
  <c r="W1797" i="7"/>
  <c r="W1796" i="7"/>
  <c r="W1795" i="7"/>
  <c r="W1794" i="7"/>
  <c r="W1793" i="7"/>
  <c r="W1792" i="7"/>
  <c r="W1791" i="7"/>
  <c r="W1790" i="7"/>
  <c r="W1789" i="7"/>
  <c r="W1788" i="7"/>
  <c r="W1787" i="7"/>
  <c r="W1786" i="7"/>
  <c r="W1785" i="7"/>
  <c r="W1784" i="7"/>
  <c r="W1783" i="7"/>
  <c r="W1782" i="7"/>
  <c r="W1781" i="7"/>
  <c r="W1780" i="7"/>
  <c r="W1779" i="7"/>
  <c r="W1778" i="7"/>
  <c r="W1777" i="7"/>
  <c r="W1776" i="7"/>
  <c r="W1775" i="7"/>
  <c r="W1774" i="7"/>
  <c r="W1773" i="7"/>
  <c r="W1772" i="7"/>
  <c r="W1771" i="7"/>
  <c r="W1770" i="7"/>
  <c r="W1769" i="7"/>
  <c r="W1768" i="7"/>
  <c r="W1767" i="7"/>
  <c r="W1766" i="7"/>
  <c r="W1765" i="7"/>
  <c r="W1764" i="7"/>
  <c r="W1763" i="7"/>
  <c r="W1762" i="7"/>
  <c r="W1761" i="7"/>
  <c r="W1760" i="7"/>
  <c r="W1759" i="7"/>
  <c r="W1758" i="7"/>
  <c r="W1757" i="7"/>
  <c r="W1756" i="7"/>
  <c r="W1755" i="7"/>
  <c r="W1754" i="7"/>
  <c r="W1753" i="7"/>
  <c r="W1752" i="7"/>
  <c r="W1751" i="7"/>
  <c r="W1750" i="7"/>
  <c r="W1749" i="7"/>
  <c r="W1748" i="7"/>
  <c r="W1747" i="7"/>
  <c r="W1746" i="7"/>
  <c r="W1745" i="7"/>
  <c r="W1744" i="7"/>
  <c r="W1743" i="7"/>
  <c r="W1742" i="7"/>
  <c r="W1741" i="7"/>
  <c r="W1740" i="7"/>
  <c r="W1739" i="7"/>
  <c r="W1738" i="7"/>
  <c r="W1737" i="7"/>
  <c r="W1736" i="7"/>
  <c r="W1735" i="7"/>
  <c r="W1734" i="7"/>
  <c r="W1733" i="7"/>
  <c r="W1732" i="7"/>
  <c r="W1731" i="7"/>
  <c r="W1730" i="7"/>
  <c r="W1729" i="7"/>
  <c r="W1728" i="7"/>
  <c r="W1727" i="7"/>
  <c r="W1726" i="7"/>
  <c r="W1725" i="7"/>
  <c r="W1724" i="7"/>
  <c r="W1723" i="7"/>
  <c r="W1722" i="7"/>
  <c r="W1721" i="7"/>
  <c r="W1720" i="7"/>
  <c r="W1719" i="7"/>
  <c r="W1718" i="7"/>
  <c r="W1717" i="7"/>
  <c r="W1716" i="7"/>
  <c r="W1715" i="7"/>
  <c r="W1714" i="7"/>
  <c r="W1713" i="7"/>
  <c r="W1712" i="7"/>
  <c r="W1711" i="7"/>
  <c r="W1710" i="7"/>
  <c r="W1709" i="7"/>
  <c r="W1708" i="7"/>
  <c r="W1707" i="7"/>
  <c r="W1706" i="7"/>
  <c r="W1705" i="7"/>
  <c r="W1704" i="7"/>
  <c r="W1703" i="7"/>
  <c r="W1702" i="7"/>
  <c r="W1701" i="7"/>
  <c r="W1700" i="7"/>
  <c r="W1699" i="7"/>
  <c r="W1698" i="7"/>
  <c r="W1697" i="7"/>
  <c r="W1696" i="7"/>
  <c r="W1695" i="7"/>
  <c r="W1694" i="7"/>
  <c r="W1693" i="7"/>
  <c r="W1692" i="7"/>
  <c r="W1691" i="7"/>
  <c r="W1690" i="7"/>
  <c r="W1689" i="7"/>
  <c r="W1688" i="7"/>
  <c r="W1687" i="7"/>
  <c r="W1686" i="7"/>
  <c r="W1685" i="7"/>
  <c r="W1684" i="7"/>
  <c r="W1683" i="7"/>
  <c r="W1682" i="7"/>
  <c r="W1681" i="7"/>
  <c r="W1680" i="7"/>
  <c r="W1679" i="7"/>
  <c r="W1678" i="7"/>
  <c r="W1677" i="7"/>
  <c r="W1676" i="7"/>
  <c r="W1675" i="7"/>
  <c r="W1674" i="7"/>
  <c r="W1673" i="7"/>
  <c r="W1672" i="7"/>
  <c r="W1671" i="7"/>
  <c r="W1670" i="7"/>
  <c r="W1669" i="7"/>
  <c r="W1668" i="7"/>
  <c r="W1667" i="7"/>
  <c r="W1666" i="7"/>
  <c r="W1665" i="7"/>
  <c r="W1664" i="7"/>
  <c r="W1663" i="7"/>
  <c r="W1662" i="7"/>
  <c r="W1661" i="7"/>
  <c r="W1660" i="7"/>
  <c r="W1659" i="7"/>
  <c r="W1658" i="7"/>
  <c r="W1657" i="7"/>
  <c r="W1656" i="7"/>
  <c r="W1655" i="7"/>
  <c r="W1654" i="7"/>
  <c r="W1653" i="7"/>
  <c r="W1652" i="7"/>
  <c r="W1651" i="7"/>
  <c r="W1650" i="7"/>
  <c r="W1649" i="7"/>
  <c r="W1648" i="7"/>
  <c r="W1647" i="7"/>
  <c r="W1646" i="7"/>
  <c r="W1645" i="7"/>
  <c r="W1644" i="7"/>
  <c r="W1643" i="7"/>
  <c r="W1642" i="7"/>
  <c r="W1641" i="7"/>
  <c r="W1640" i="7"/>
  <c r="W1639" i="7"/>
  <c r="W1638" i="7"/>
  <c r="W1637" i="7"/>
  <c r="W1636" i="7"/>
  <c r="W1635" i="7"/>
  <c r="W1634" i="7"/>
  <c r="W1633" i="7"/>
  <c r="W1632" i="7"/>
  <c r="W1631" i="7"/>
  <c r="W1630" i="7"/>
  <c r="W1629" i="7"/>
  <c r="W1628" i="7"/>
  <c r="W1627" i="7"/>
  <c r="W1626" i="7"/>
  <c r="W1625" i="7"/>
  <c r="W1624" i="7"/>
  <c r="W1623" i="7"/>
  <c r="W1622" i="7"/>
  <c r="W1621" i="7"/>
  <c r="W1620" i="7"/>
  <c r="W1619" i="7"/>
  <c r="W1618" i="7"/>
  <c r="W1617" i="7"/>
  <c r="W1616" i="7"/>
  <c r="W1615" i="7"/>
  <c r="W1614" i="7"/>
  <c r="W1613" i="7"/>
  <c r="W1612" i="7"/>
  <c r="W1611" i="7"/>
  <c r="W1610" i="7"/>
  <c r="W1609" i="7"/>
  <c r="W1608" i="7"/>
  <c r="W1607" i="7"/>
  <c r="W1606" i="7"/>
  <c r="W1605" i="7"/>
  <c r="W1604" i="7"/>
  <c r="W1603" i="7"/>
  <c r="W1602" i="7"/>
  <c r="W1601" i="7"/>
  <c r="W1600" i="7"/>
  <c r="W1599" i="7"/>
  <c r="W1598" i="7"/>
  <c r="W1597" i="7"/>
  <c r="W1596" i="7"/>
  <c r="W1595" i="7"/>
  <c r="W1594" i="7"/>
  <c r="W1593" i="7"/>
  <c r="W1592" i="7"/>
  <c r="W1591" i="7"/>
  <c r="W1590" i="7"/>
  <c r="W1589" i="7"/>
  <c r="W1588" i="7"/>
  <c r="W1587" i="7"/>
  <c r="W1586" i="7"/>
  <c r="W1585" i="7"/>
  <c r="W1584" i="7"/>
  <c r="W1583" i="7"/>
  <c r="W1582" i="7"/>
  <c r="W1581" i="7"/>
  <c r="W1580" i="7"/>
  <c r="W1579" i="7"/>
  <c r="W1578" i="7"/>
  <c r="W1577" i="7"/>
  <c r="W1576" i="7"/>
  <c r="W1575" i="7"/>
  <c r="W1574" i="7"/>
  <c r="W1573" i="7"/>
  <c r="W1572" i="7"/>
  <c r="W1571" i="7"/>
  <c r="W1570" i="7"/>
  <c r="W1569" i="7"/>
  <c r="W1568" i="7"/>
  <c r="W1567" i="7"/>
  <c r="W1566" i="7"/>
  <c r="W1565" i="7"/>
  <c r="W1564" i="7"/>
  <c r="W1563" i="7"/>
  <c r="W1562" i="7"/>
  <c r="W1561" i="7"/>
  <c r="W1560" i="7"/>
  <c r="W1559" i="7"/>
  <c r="W1558" i="7"/>
  <c r="W1557" i="7"/>
  <c r="W1556" i="7"/>
  <c r="W1555" i="7"/>
  <c r="W1554" i="7"/>
  <c r="W1553" i="7"/>
  <c r="W1552" i="7"/>
  <c r="W1551" i="7"/>
  <c r="W1550" i="7"/>
  <c r="W1549" i="7"/>
  <c r="W1548" i="7"/>
  <c r="W1547" i="7"/>
  <c r="W1546" i="7"/>
  <c r="W1545" i="7"/>
  <c r="W1544" i="7"/>
  <c r="W1543" i="7"/>
  <c r="W1542" i="7"/>
  <c r="W1541" i="7"/>
  <c r="W1540" i="7"/>
  <c r="W1539" i="7"/>
  <c r="W1538" i="7"/>
  <c r="W1537" i="7"/>
  <c r="W1536" i="7"/>
  <c r="W1535" i="7"/>
  <c r="W1534" i="7"/>
  <c r="W1533" i="7"/>
  <c r="W1532" i="7"/>
  <c r="W1531" i="7"/>
  <c r="W1530" i="7"/>
  <c r="W1529" i="7"/>
  <c r="W1528" i="7"/>
  <c r="W1527" i="7"/>
  <c r="W1526" i="7"/>
  <c r="W1525" i="7"/>
  <c r="W1524" i="7"/>
  <c r="W1523" i="7"/>
  <c r="W1522" i="7"/>
  <c r="W1521" i="7"/>
  <c r="W1520" i="7"/>
  <c r="W1519" i="7"/>
  <c r="W1518" i="7"/>
  <c r="W1517" i="7"/>
  <c r="W1516" i="7"/>
  <c r="W1515" i="7"/>
  <c r="W1514" i="7"/>
  <c r="W1513" i="7"/>
  <c r="W1512" i="7"/>
  <c r="W1511" i="7"/>
  <c r="W1510" i="7"/>
  <c r="W1509" i="7"/>
  <c r="W1508" i="7"/>
  <c r="W1507" i="7"/>
  <c r="W1506" i="7"/>
  <c r="W1505" i="7"/>
  <c r="W1504" i="7"/>
  <c r="W1503" i="7"/>
  <c r="W1502" i="7"/>
  <c r="W1501" i="7"/>
  <c r="W1500" i="7"/>
  <c r="W1499" i="7"/>
  <c r="W1498" i="7"/>
  <c r="W1497" i="7"/>
  <c r="W1496" i="7"/>
  <c r="W1495" i="7"/>
  <c r="W1494" i="7"/>
  <c r="W1493" i="7"/>
  <c r="W1492" i="7"/>
  <c r="W1491" i="7"/>
  <c r="W1490" i="7"/>
  <c r="W1489" i="7"/>
  <c r="W1488" i="7"/>
  <c r="W1487" i="7"/>
  <c r="W1486" i="7"/>
  <c r="W1485" i="7"/>
  <c r="W1484" i="7"/>
  <c r="W1483" i="7"/>
  <c r="W1482" i="7"/>
  <c r="W1481" i="7"/>
  <c r="W1480" i="7"/>
  <c r="W1479" i="7"/>
  <c r="W1478" i="7"/>
  <c r="W1477" i="7"/>
  <c r="W1476" i="7"/>
  <c r="W1475" i="7"/>
  <c r="W1474" i="7"/>
  <c r="W1473" i="7"/>
  <c r="W1472" i="7"/>
  <c r="W1471" i="7"/>
  <c r="W1470" i="7"/>
  <c r="W1469" i="7"/>
  <c r="W1468" i="7"/>
  <c r="W1467" i="7"/>
  <c r="W1466" i="7"/>
  <c r="W1465" i="7"/>
  <c r="W1464" i="7"/>
  <c r="W1463" i="7"/>
  <c r="W1462" i="7"/>
  <c r="W1461" i="7"/>
  <c r="W1460" i="7"/>
  <c r="W1459" i="7"/>
  <c r="W1458" i="7"/>
  <c r="W1457" i="7"/>
  <c r="W1456" i="7"/>
  <c r="W1455" i="7"/>
  <c r="W1454" i="7"/>
  <c r="W1453" i="7"/>
  <c r="W1452" i="7"/>
  <c r="W1451" i="7"/>
  <c r="W1450" i="7"/>
  <c r="W1449" i="7"/>
  <c r="W1448" i="7"/>
  <c r="W1447" i="7"/>
  <c r="W1446" i="7"/>
  <c r="W1445" i="7"/>
  <c r="W1444" i="7"/>
  <c r="W1443" i="7"/>
  <c r="W1442" i="7"/>
  <c r="W1441" i="7"/>
  <c r="W1440" i="7"/>
  <c r="W1439" i="7"/>
  <c r="W1438" i="7"/>
  <c r="W1437" i="7"/>
  <c r="W1436" i="7"/>
  <c r="W1435" i="7"/>
  <c r="W1434" i="7"/>
  <c r="W1433" i="7"/>
  <c r="W1432" i="7"/>
  <c r="W1431" i="7"/>
  <c r="W1430" i="7"/>
  <c r="W1429" i="7"/>
  <c r="W1428" i="7"/>
  <c r="W1427" i="7"/>
  <c r="W1426" i="7"/>
  <c r="W1425" i="7"/>
  <c r="W1424" i="7"/>
  <c r="W1423" i="7"/>
  <c r="W1422" i="7"/>
  <c r="W1421" i="7"/>
  <c r="W1420" i="7"/>
  <c r="W1419" i="7"/>
  <c r="W1418" i="7"/>
  <c r="W1417" i="7"/>
  <c r="W1416" i="7"/>
  <c r="W1415" i="7"/>
  <c r="W1414" i="7"/>
  <c r="W1413" i="7"/>
  <c r="W1412" i="7"/>
  <c r="W1411" i="7"/>
  <c r="W1410" i="7"/>
  <c r="W1409" i="7"/>
  <c r="W1408" i="7"/>
  <c r="W1407" i="7"/>
  <c r="W1406" i="7"/>
  <c r="W1405" i="7"/>
  <c r="W1404" i="7"/>
  <c r="W1403" i="7"/>
  <c r="W1402" i="7"/>
  <c r="W1401" i="7"/>
  <c r="W1400" i="7"/>
  <c r="W1399" i="7"/>
  <c r="W1398" i="7"/>
  <c r="W1397" i="7"/>
  <c r="W1396" i="7"/>
  <c r="W1395" i="7"/>
  <c r="W1394" i="7"/>
  <c r="W1393" i="7"/>
  <c r="W1392" i="7"/>
  <c r="W1391" i="7"/>
  <c r="W1390" i="7"/>
  <c r="W1389" i="7"/>
  <c r="W1388" i="7"/>
  <c r="W1387" i="7"/>
  <c r="W1386" i="7"/>
  <c r="W1385" i="7"/>
  <c r="W1384" i="7"/>
  <c r="W1383" i="7"/>
  <c r="W1382" i="7"/>
  <c r="W1381" i="7"/>
  <c r="W1380" i="7"/>
  <c r="W1379" i="7"/>
  <c r="W1378" i="7"/>
  <c r="W1377" i="7"/>
  <c r="W1376" i="7"/>
  <c r="W1375" i="7"/>
  <c r="W1374" i="7"/>
  <c r="W1373" i="7"/>
  <c r="W1372" i="7"/>
  <c r="W1371" i="7"/>
  <c r="W1370" i="7"/>
  <c r="W1369" i="7"/>
  <c r="W1368" i="7"/>
  <c r="W1367" i="7"/>
  <c r="W1366" i="7"/>
  <c r="W1365" i="7"/>
  <c r="W1364" i="7"/>
  <c r="W1363" i="7"/>
  <c r="W1362" i="7"/>
  <c r="W1361" i="7"/>
  <c r="W1360" i="7"/>
  <c r="W1359" i="7"/>
  <c r="W1358" i="7"/>
  <c r="W1357" i="7"/>
  <c r="W1356" i="7"/>
  <c r="W1355" i="7"/>
  <c r="W1354" i="7"/>
  <c r="W1353" i="7"/>
  <c r="W1352" i="7"/>
  <c r="W1351" i="7"/>
  <c r="W1350" i="7"/>
  <c r="W1349" i="7"/>
  <c r="W1348" i="7"/>
  <c r="W1347" i="7"/>
  <c r="W1346" i="7"/>
  <c r="W1345" i="7"/>
  <c r="W1344" i="7"/>
  <c r="W1343" i="7"/>
  <c r="W1342" i="7"/>
  <c r="W1341" i="7"/>
  <c r="W1340" i="7"/>
  <c r="W1339" i="7"/>
  <c r="W1338" i="7"/>
  <c r="W1337" i="7"/>
  <c r="W1336" i="7"/>
  <c r="W1335" i="7"/>
  <c r="W1334" i="7"/>
  <c r="W1333" i="7"/>
  <c r="W1332" i="7"/>
  <c r="W1331" i="7"/>
  <c r="W1330" i="7"/>
  <c r="W1329" i="7"/>
  <c r="W1328" i="7"/>
  <c r="W1327" i="7"/>
  <c r="W1326" i="7"/>
  <c r="W1325" i="7"/>
  <c r="W1324" i="7"/>
  <c r="W1323" i="7"/>
  <c r="W1322" i="7"/>
  <c r="W1321" i="7"/>
  <c r="W1320" i="7"/>
  <c r="W1319" i="7"/>
  <c r="W1318" i="7"/>
  <c r="W1317" i="7"/>
  <c r="W1316" i="7"/>
  <c r="W1315" i="7"/>
  <c r="W1314" i="7"/>
  <c r="W1313" i="7"/>
  <c r="W1312" i="7"/>
  <c r="W1311" i="7"/>
  <c r="W1310" i="7"/>
  <c r="W1309" i="7"/>
  <c r="W1308" i="7"/>
  <c r="W1307" i="7"/>
  <c r="W1306" i="7"/>
  <c r="W1305" i="7"/>
  <c r="W1304" i="7"/>
  <c r="W1303" i="7"/>
  <c r="W1302" i="7"/>
  <c r="W1301" i="7"/>
  <c r="W1300" i="7"/>
  <c r="W1299" i="7"/>
  <c r="W1298" i="7"/>
  <c r="W1297" i="7"/>
  <c r="W1296" i="7"/>
  <c r="W1295" i="7"/>
  <c r="W1294" i="7"/>
  <c r="W1293" i="7"/>
  <c r="W1292" i="7"/>
  <c r="W1291" i="7"/>
  <c r="W1290" i="7"/>
  <c r="W1289" i="7"/>
  <c r="W1288" i="7"/>
  <c r="W1287" i="7"/>
  <c r="W1286" i="7"/>
  <c r="W1285" i="7"/>
  <c r="W1284" i="7"/>
  <c r="W1283" i="7"/>
  <c r="W1282" i="7"/>
  <c r="W1281" i="7"/>
  <c r="W1280" i="7"/>
  <c r="W1279" i="7"/>
  <c r="W1278" i="7"/>
  <c r="W1277" i="7"/>
  <c r="W1276" i="7"/>
  <c r="W1275" i="7"/>
  <c r="W1274" i="7"/>
  <c r="W1273" i="7"/>
  <c r="W1272" i="7"/>
  <c r="W1271" i="7"/>
  <c r="W1270" i="7"/>
  <c r="W1269" i="7"/>
  <c r="W1268" i="7"/>
  <c r="W1267" i="7"/>
  <c r="W1266" i="7"/>
  <c r="W1265" i="7"/>
  <c r="W1264" i="7"/>
  <c r="W1263" i="7"/>
  <c r="W1262" i="7"/>
  <c r="W1261" i="7"/>
  <c r="W1260" i="7"/>
  <c r="W1259" i="7"/>
  <c r="W1258" i="7"/>
  <c r="W1257" i="7"/>
  <c r="W1256" i="7"/>
  <c r="W1255" i="7"/>
  <c r="W1254" i="7"/>
  <c r="W1253" i="7"/>
  <c r="W1252" i="7"/>
  <c r="W1251" i="7"/>
  <c r="W1250" i="7"/>
  <c r="W1249" i="7"/>
  <c r="W1248" i="7"/>
  <c r="W1247" i="7"/>
  <c r="W1246" i="7"/>
  <c r="W1245" i="7"/>
  <c r="W1244" i="7"/>
  <c r="W1243" i="7"/>
  <c r="W1242" i="7"/>
  <c r="W1241" i="7"/>
  <c r="W1240" i="7"/>
  <c r="W1239" i="7"/>
  <c r="W1238" i="7"/>
  <c r="W1237" i="7"/>
  <c r="W1236" i="7"/>
  <c r="W1235" i="7"/>
  <c r="W1234" i="7"/>
  <c r="W1233" i="7"/>
  <c r="W1232" i="7"/>
  <c r="W1231" i="7"/>
  <c r="W1230" i="7"/>
  <c r="W1229" i="7"/>
  <c r="W1228" i="7"/>
  <c r="W1227" i="7"/>
  <c r="W1226" i="7"/>
  <c r="W1225" i="7"/>
  <c r="W1224" i="7"/>
  <c r="W1223" i="7"/>
  <c r="W1222" i="7"/>
  <c r="W1221" i="7"/>
  <c r="W1220" i="7"/>
  <c r="W1219" i="7"/>
  <c r="W1218" i="7"/>
  <c r="W1217" i="7"/>
  <c r="W1216" i="7"/>
  <c r="W1215" i="7"/>
  <c r="W1214" i="7"/>
  <c r="W1213" i="7"/>
  <c r="W1212" i="7"/>
  <c r="W1211" i="7"/>
  <c r="W1210" i="7"/>
  <c r="W1209" i="7"/>
  <c r="W1208" i="7"/>
  <c r="W1207" i="7"/>
  <c r="W1206" i="7"/>
  <c r="W1205" i="7"/>
  <c r="W1204" i="7"/>
  <c r="W1203" i="7"/>
  <c r="W1202" i="7"/>
  <c r="W1201" i="7"/>
  <c r="W1200" i="7"/>
  <c r="W1199" i="7"/>
  <c r="W1198" i="7"/>
  <c r="W1197" i="7"/>
  <c r="W1196" i="7"/>
  <c r="W1195" i="7"/>
  <c r="W1194" i="7"/>
  <c r="W1193" i="7"/>
  <c r="W1192" i="7"/>
  <c r="W1191" i="7"/>
  <c r="W1190" i="7"/>
  <c r="W1189" i="7"/>
  <c r="W1188" i="7"/>
  <c r="W1187" i="7"/>
  <c r="W1186" i="7"/>
  <c r="W1185" i="7"/>
  <c r="W1184" i="7"/>
  <c r="W1183" i="7"/>
  <c r="W1182" i="7"/>
  <c r="W1181" i="7"/>
  <c r="W1180" i="7"/>
  <c r="W1179" i="7"/>
  <c r="W1178" i="7"/>
  <c r="W1177" i="7"/>
  <c r="W1176" i="7"/>
  <c r="W1175" i="7"/>
  <c r="W1174" i="7"/>
  <c r="W1173" i="7"/>
  <c r="W1172" i="7"/>
  <c r="W1171" i="7"/>
  <c r="W1170" i="7"/>
  <c r="W1169" i="7"/>
  <c r="W1168" i="7"/>
  <c r="W1167" i="7"/>
  <c r="W1166" i="7"/>
  <c r="W1165" i="7"/>
  <c r="W1164" i="7"/>
  <c r="W1163" i="7"/>
  <c r="W1162" i="7"/>
  <c r="W1161" i="7"/>
  <c r="W1160" i="7"/>
  <c r="W1159" i="7"/>
  <c r="W1158" i="7"/>
  <c r="W1157" i="7"/>
  <c r="W1156" i="7"/>
  <c r="W1155" i="7"/>
  <c r="W1154" i="7"/>
  <c r="W1153" i="7"/>
  <c r="W1152" i="7"/>
  <c r="W1151" i="7"/>
  <c r="W1150" i="7"/>
  <c r="W1149" i="7"/>
  <c r="W1148" i="7"/>
  <c r="W1147" i="7"/>
  <c r="W1146" i="7"/>
  <c r="W1145" i="7"/>
  <c r="W1144" i="7"/>
  <c r="W1143" i="7"/>
  <c r="W1142" i="7"/>
  <c r="W1141" i="7"/>
  <c r="W1140" i="7"/>
  <c r="W1139" i="7"/>
  <c r="W1138" i="7"/>
  <c r="W1137" i="7"/>
  <c r="W1136" i="7"/>
  <c r="W1135" i="7"/>
  <c r="W1134" i="7"/>
  <c r="W1133" i="7"/>
  <c r="W1132" i="7"/>
  <c r="W1131" i="7"/>
  <c r="W1130" i="7"/>
  <c r="W1129" i="7"/>
  <c r="W1128" i="7"/>
  <c r="W1127" i="7"/>
  <c r="W1126" i="7"/>
  <c r="W1125" i="7"/>
  <c r="W1124" i="7"/>
  <c r="W1123" i="7"/>
  <c r="W1122" i="7"/>
  <c r="W1121" i="7"/>
  <c r="W1120" i="7"/>
  <c r="W1119" i="7"/>
  <c r="W1118" i="7"/>
  <c r="W1117" i="7"/>
  <c r="W1116" i="7"/>
  <c r="W1115" i="7"/>
  <c r="W1114" i="7"/>
  <c r="W1113" i="7"/>
  <c r="W1112" i="7"/>
  <c r="W1111" i="7"/>
  <c r="W1110" i="7"/>
  <c r="W1109" i="7"/>
  <c r="W1108" i="7"/>
  <c r="W1107" i="7"/>
  <c r="W1106" i="7"/>
  <c r="W1105" i="7"/>
  <c r="W1104" i="7"/>
  <c r="W1103" i="7"/>
  <c r="W1102" i="7"/>
  <c r="W1101" i="7"/>
  <c r="W1100" i="7"/>
  <c r="W1099" i="7"/>
  <c r="W1098" i="7"/>
  <c r="W1097" i="7"/>
  <c r="W1096" i="7"/>
  <c r="W1095" i="7"/>
  <c r="W1094" i="7"/>
  <c r="W1093" i="7"/>
  <c r="W1092" i="7"/>
  <c r="W1091" i="7"/>
  <c r="W1090" i="7"/>
  <c r="W1089" i="7"/>
  <c r="W1088" i="7"/>
  <c r="W1087" i="7"/>
  <c r="W1086" i="7"/>
  <c r="W1085" i="7"/>
  <c r="W1084" i="7"/>
  <c r="W1083" i="7"/>
  <c r="W1082" i="7"/>
  <c r="W1081" i="7"/>
  <c r="W1080" i="7"/>
  <c r="W1079" i="7"/>
  <c r="W1078" i="7"/>
  <c r="W1077" i="7"/>
  <c r="W1076" i="7"/>
  <c r="W1075" i="7"/>
  <c r="W1074" i="7"/>
  <c r="W1073" i="7"/>
  <c r="W1072" i="7"/>
  <c r="W1071" i="7"/>
  <c r="W1070" i="7"/>
  <c r="W1069" i="7"/>
  <c r="W1068" i="7"/>
  <c r="W1067" i="7"/>
  <c r="W1066" i="7"/>
  <c r="W1065" i="7"/>
  <c r="W1064" i="7"/>
  <c r="W1063" i="7"/>
  <c r="W1062" i="7"/>
  <c r="W1061" i="7"/>
  <c r="W1060" i="7"/>
  <c r="W1059" i="7"/>
  <c r="W1058" i="7"/>
  <c r="W1057" i="7"/>
  <c r="W1056" i="7"/>
  <c r="W1055" i="7"/>
  <c r="W1054" i="7"/>
  <c r="W1053" i="7"/>
  <c r="W1052" i="7"/>
  <c r="W1051" i="7"/>
  <c r="W1050" i="7"/>
  <c r="W1049" i="7"/>
  <c r="W1048" i="7"/>
  <c r="W1047" i="7"/>
  <c r="W1046" i="7"/>
  <c r="W1045" i="7"/>
  <c r="W1044" i="7"/>
  <c r="W1043" i="7"/>
  <c r="W1042" i="7"/>
  <c r="W1041" i="7"/>
  <c r="W1040" i="7"/>
  <c r="W1039" i="7"/>
  <c r="W1038" i="7"/>
  <c r="W1037" i="7"/>
  <c r="W1036" i="7"/>
  <c r="W1035" i="7"/>
  <c r="W1034" i="7"/>
  <c r="W1033" i="7"/>
  <c r="W1032" i="7"/>
  <c r="W1031" i="7"/>
  <c r="W1030" i="7"/>
  <c r="W1029" i="7"/>
  <c r="W1028" i="7"/>
  <c r="W1027" i="7"/>
  <c r="W1026" i="7"/>
  <c r="W1025" i="7"/>
  <c r="W1024" i="7"/>
  <c r="W1023" i="7"/>
  <c r="W1022" i="7"/>
  <c r="W1021" i="7"/>
  <c r="W1020" i="7"/>
  <c r="W1019" i="7"/>
  <c r="W1018" i="7"/>
  <c r="W1017" i="7"/>
  <c r="W1016" i="7"/>
  <c r="W1015" i="7"/>
  <c r="W1014" i="7"/>
  <c r="W1013" i="7"/>
  <c r="W1012" i="7"/>
  <c r="W1011" i="7"/>
  <c r="W1010" i="7"/>
  <c r="W1009" i="7"/>
  <c r="W1008" i="7"/>
  <c r="W1007" i="7"/>
  <c r="W1006" i="7"/>
  <c r="W1005" i="7"/>
  <c r="W1004" i="7"/>
  <c r="W1003" i="7"/>
  <c r="W1002" i="7"/>
  <c r="W1001" i="7"/>
  <c r="W1000" i="7"/>
  <c r="W999" i="7"/>
  <c r="W998" i="7"/>
  <c r="W997" i="7"/>
  <c r="W996" i="7"/>
  <c r="W995" i="7"/>
  <c r="W994" i="7"/>
  <c r="W993" i="7"/>
  <c r="W992" i="7"/>
  <c r="W991" i="7"/>
  <c r="W990" i="7"/>
  <c r="W989" i="7"/>
  <c r="W988" i="7"/>
  <c r="W987" i="7"/>
  <c r="W986" i="7"/>
  <c r="W985" i="7"/>
  <c r="W984" i="7"/>
  <c r="W983" i="7"/>
  <c r="W982" i="7"/>
  <c r="W981" i="7"/>
  <c r="W980" i="7"/>
  <c r="W979" i="7"/>
  <c r="W978" i="7"/>
  <c r="W977" i="7"/>
  <c r="W976" i="7"/>
  <c r="W975" i="7"/>
  <c r="W974" i="7"/>
  <c r="W973" i="7"/>
  <c r="W972" i="7"/>
  <c r="W971" i="7"/>
  <c r="W970" i="7"/>
  <c r="W969" i="7"/>
  <c r="W968" i="7"/>
  <c r="W967" i="7"/>
  <c r="W966" i="7"/>
  <c r="W965" i="7"/>
  <c r="W964" i="7"/>
  <c r="W963" i="7"/>
  <c r="W962" i="7"/>
  <c r="W961" i="7"/>
  <c r="W960" i="7"/>
  <c r="W959" i="7"/>
  <c r="W958" i="7"/>
  <c r="W957" i="7"/>
  <c r="W956" i="7"/>
  <c r="W955" i="7"/>
  <c r="W954" i="7"/>
  <c r="W953" i="7"/>
  <c r="W952" i="7"/>
  <c r="W951" i="7"/>
  <c r="W950" i="7"/>
  <c r="W949" i="7"/>
  <c r="W948" i="7"/>
  <c r="W947" i="7"/>
  <c r="W946" i="7"/>
  <c r="W945" i="7"/>
  <c r="W944" i="7"/>
  <c r="W943" i="7"/>
  <c r="W942" i="7"/>
  <c r="W941" i="7"/>
  <c r="W940" i="7"/>
  <c r="W939" i="7"/>
  <c r="W938" i="7"/>
  <c r="W937" i="7"/>
  <c r="W936" i="7"/>
  <c r="W935" i="7"/>
  <c r="W934" i="7"/>
  <c r="W933" i="7"/>
  <c r="W932" i="7"/>
  <c r="W931" i="7"/>
  <c r="W930" i="7"/>
  <c r="W929" i="7"/>
  <c r="W928" i="7"/>
  <c r="W927" i="7"/>
  <c r="W926" i="7"/>
  <c r="W925" i="7"/>
  <c r="W924" i="7"/>
  <c r="W923" i="7"/>
  <c r="W922" i="7"/>
  <c r="W921" i="7"/>
  <c r="W920" i="7"/>
  <c r="W919" i="7"/>
  <c r="W918" i="7"/>
  <c r="W917" i="7"/>
  <c r="W916" i="7"/>
  <c r="W915" i="7"/>
  <c r="W914" i="7"/>
  <c r="W913" i="7"/>
  <c r="W912" i="7"/>
  <c r="W911" i="7"/>
  <c r="W910" i="7"/>
  <c r="W909" i="7"/>
  <c r="W908" i="7"/>
  <c r="W907" i="7"/>
  <c r="W906" i="7"/>
  <c r="W905" i="7"/>
  <c r="W904" i="7"/>
  <c r="W903" i="7"/>
  <c r="W902" i="7"/>
  <c r="W901" i="7"/>
  <c r="W900" i="7"/>
  <c r="W899" i="7"/>
  <c r="W898" i="7"/>
  <c r="W897" i="7"/>
  <c r="W896" i="7"/>
  <c r="W895" i="7"/>
  <c r="W894" i="7"/>
  <c r="W893" i="7"/>
  <c r="W892" i="7"/>
  <c r="W891" i="7"/>
  <c r="W890" i="7"/>
  <c r="W889" i="7"/>
  <c r="W888" i="7"/>
  <c r="W887" i="7"/>
  <c r="W886" i="7"/>
  <c r="W885" i="7"/>
  <c r="W884" i="7"/>
  <c r="W883" i="7"/>
  <c r="W882" i="7"/>
  <c r="W881" i="7"/>
  <c r="W880" i="7"/>
  <c r="W879" i="7"/>
  <c r="W878" i="7"/>
  <c r="W877" i="7"/>
  <c r="W876" i="7"/>
  <c r="W875" i="7"/>
  <c r="W874" i="7"/>
  <c r="W873" i="7"/>
  <c r="W872" i="7"/>
  <c r="W871" i="7"/>
  <c r="W870" i="7"/>
  <c r="W869" i="7"/>
  <c r="W868" i="7"/>
  <c r="W867" i="7"/>
  <c r="W866" i="7"/>
  <c r="W865" i="7"/>
  <c r="W864" i="7"/>
  <c r="W863" i="7"/>
  <c r="W862" i="7"/>
  <c r="W861" i="7"/>
  <c r="W860" i="7"/>
  <c r="W859" i="7"/>
  <c r="W858" i="7"/>
  <c r="W857" i="7"/>
  <c r="W856" i="7"/>
  <c r="W855" i="7"/>
  <c r="W854" i="7"/>
  <c r="W853" i="7"/>
  <c r="W852" i="7"/>
  <c r="W851" i="7"/>
  <c r="W850" i="7"/>
  <c r="W849" i="7"/>
  <c r="W848" i="7"/>
  <c r="W847" i="7"/>
  <c r="W846" i="7"/>
  <c r="W845" i="7"/>
  <c r="W844" i="7"/>
  <c r="W843" i="7"/>
  <c r="W842" i="7"/>
  <c r="W841" i="7"/>
  <c r="W840" i="7"/>
  <c r="W839" i="7"/>
  <c r="W838" i="7"/>
  <c r="W837" i="7"/>
  <c r="W836" i="7"/>
  <c r="W835" i="7"/>
  <c r="W834" i="7"/>
  <c r="W833" i="7"/>
  <c r="W832" i="7"/>
  <c r="W831" i="7"/>
  <c r="W830" i="7"/>
  <c r="W829" i="7"/>
  <c r="W828" i="7"/>
  <c r="W827" i="7"/>
  <c r="W826" i="7"/>
  <c r="W825" i="7"/>
  <c r="W824" i="7"/>
  <c r="W823" i="7"/>
  <c r="W822" i="7"/>
  <c r="W821" i="7"/>
  <c r="W820" i="7"/>
  <c r="W819" i="7"/>
  <c r="W818" i="7"/>
  <c r="W817" i="7"/>
  <c r="W816" i="7"/>
  <c r="W815" i="7"/>
  <c r="W814" i="7"/>
  <c r="W813" i="7"/>
  <c r="W812" i="7"/>
  <c r="W811" i="7"/>
  <c r="W810" i="7"/>
  <c r="W809" i="7"/>
  <c r="W808" i="7"/>
  <c r="W807" i="7"/>
  <c r="W806" i="7"/>
  <c r="W805" i="7"/>
  <c r="W804" i="7"/>
  <c r="W803" i="7"/>
  <c r="W802" i="7"/>
  <c r="W801" i="7"/>
  <c r="W800" i="7"/>
  <c r="W799" i="7"/>
  <c r="W798" i="7"/>
  <c r="W797" i="7"/>
  <c r="W796" i="7"/>
  <c r="W795" i="7"/>
  <c r="W794" i="7"/>
  <c r="W793" i="7"/>
  <c r="W792" i="7"/>
  <c r="W791" i="7"/>
  <c r="W790" i="7"/>
  <c r="W789" i="7"/>
  <c r="W788" i="7"/>
  <c r="W787" i="7"/>
  <c r="W786" i="7"/>
  <c r="W785" i="7"/>
  <c r="W784" i="7"/>
  <c r="W783" i="7"/>
  <c r="W782" i="7"/>
  <c r="W781" i="7"/>
  <c r="W780" i="7"/>
  <c r="W779" i="7"/>
  <c r="W778" i="7"/>
  <c r="W777" i="7"/>
  <c r="W776" i="7"/>
  <c r="W775" i="7"/>
  <c r="W774" i="7"/>
  <c r="W773" i="7"/>
  <c r="W772" i="7"/>
  <c r="W771" i="7"/>
  <c r="W770" i="7"/>
  <c r="W769" i="7"/>
  <c r="W768" i="7"/>
  <c r="W767" i="7"/>
  <c r="W766" i="7"/>
  <c r="W765" i="7"/>
  <c r="W764" i="7"/>
  <c r="W763" i="7"/>
  <c r="W762" i="7"/>
  <c r="W761" i="7"/>
  <c r="W760" i="7"/>
  <c r="W759" i="7"/>
  <c r="W758" i="7"/>
  <c r="W757" i="7"/>
  <c r="W756" i="7"/>
  <c r="W755" i="7"/>
  <c r="W754" i="7"/>
  <c r="W753" i="7"/>
  <c r="W752" i="7"/>
  <c r="W751" i="7"/>
  <c r="W750" i="7"/>
  <c r="W749" i="7"/>
  <c r="W748" i="7"/>
  <c r="W747" i="7"/>
  <c r="W746" i="7"/>
  <c r="W745" i="7"/>
  <c r="W744" i="7"/>
  <c r="W743" i="7"/>
  <c r="W742" i="7"/>
  <c r="W741" i="7"/>
  <c r="W740" i="7"/>
  <c r="W739" i="7"/>
  <c r="W738" i="7"/>
  <c r="W737" i="7"/>
  <c r="W736" i="7"/>
  <c r="W735" i="7"/>
  <c r="W734" i="7"/>
  <c r="W733" i="7"/>
  <c r="W732" i="7"/>
  <c r="W731" i="7"/>
  <c r="W730" i="7"/>
  <c r="W729" i="7"/>
  <c r="W728" i="7"/>
  <c r="W727" i="7"/>
  <c r="W726" i="7"/>
  <c r="W725" i="7"/>
  <c r="W724" i="7"/>
  <c r="W723" i="7"/>
  <c r="W722" i="7"/>
  <c r="W721" i="7"/>
  <c r="W720" i="7"/>
  <c r="W719" i="7"/>
  <c r="W718" i="7"/>
  <c r="W717" i="7"/>
  <c r="W716" i="7"/>
  <c r="W715" i="7"/>
  <c r="W714" i="7"/>
  <c r="W713" i="7"/>
  <c r="W712" i="7"/>
  <c r="W711" i="7"/>
  <c r="W710" i="7"/>
  <c r="W709" i="7"/>
  <c r="W708" i="7"/>
  <c r="W707" i="7"/>
  <c r="W706" i="7"/>
  <c r="W705" i="7"/>
  <c r="W704" i="7"/>
  <c r="W703" i="7"/>
  <c r="W702" i="7"/>
  <c r="W701" i="7"/>
  <c r="W700" i="7"/>
  <c r="W699" i="7"/>
  <c r="W698" i="7"/>
  <c r="W697" i="7"/>
  <c r="W696" i="7"/>
  <c r="W695" i="7"/>
  <c r="W694" i="7"/>
  <c r="W693" i="7"/>
  <c r="W692" i="7"/>
  <c r="W691" i="7"/>
  <c r="W690" i="7"/>
  <c r="W689" i="7"/>
  <c r="W688" i="7"/>
  <c r="W687" i="7"/>
  <c r="W686" i="7"/>
  <c r="W685" i="7"/>
  <c r="W684" i="7"/>
  <c r="W683" i="7"/>
  <c r="W682" i="7"/>
  <c r="W681" i="7"/>
  <c r="W680" i="7"/>
  <c r="W679" i="7"/>
  <c r="W678" i="7"/>
  <c r="W677" i="7"/>
  <c r="W676" i="7"/>
  <c r="W675" i="7"/>
  <c r="W674" i="7"/>
  <c r="W673" i="7"/>
  <c r="W672" i="7"/>
  <c r="W671" i="7"/>
  <c r="W670" i="7"/>
  <c r="W669" i="7"/>
  <c r="W668" i="7"/>
  <c r="W667" i="7"/>
  <c r="W666" i="7"/>
  <c r="W665" i="7"/>
  <c r="W664" i="7"/>
  <c r="W663" i="7"/>
  <c r="W662" i="7"/>
  <c r="W661" i="7"/>
  <c r="W660" i="7"/>
  <c r="W659" i="7"/>
  <c r="W658" i="7"/>
  <c r="W657" i="7"/>
  <c r="W656" i="7"/>
  <c r="W655" i="7"/>
  <c r="W654" i="7"/>
  <c r="W653" i="7"/>
  <c r="W652" i="7"/>
  <c r="W651" i="7"/>
  <c r="W650" i="7"/>
  <c r="W649" i="7"/>
  <c r="W648" i="7"/>
  <c r="W647" i="7"/>
  <c r="W646" i="7"/>
  <c r="W645" i="7"/>
  <c r="W644" i="7"/>
  <c r="W643" i="7"/>
  <c r="W642" i="7"/>
  <c r="W641" i="7"/>
  <c r="W640" i="7"/>
  <c r="W639" i="7"/>
  <c r="W638" i="7"/>
  <c r="W637" i="7"/>
  <c r="W636" i="7"/>
  <c r="W635" i="7"/>
  <c r="W634" i="7"/>
  <c r="W633" i="7"/>
  <c r="W632" i="7"/>
  <c r="W631" i="7"/>
  <c r="W630" i="7"/>
  <c r="W629" i="7"/>
  <c r="W628" i="7"/>
  <c r="W627" i="7"/>
  <c r="W626" i="7"/>
  <c r="W625" i="7"/>
  <c r="W624" i="7"/>
  <c r="W623" i="7"/>
  <c r="W622" i="7"/>
  <c r="W621" i="7"/>
  <c r="W620" i="7"/>
  <c r="W619" i="7"/>
  <c r="W618" i="7"/>
  <c r="W617" i="7"/>
  <c r="W616" i="7"/>
  <c r="W615" i="7"/>
  <c r="W614" i="7"/>
  <c r="W613" i="7"/>
  <c r="W612" i="7"/>
  <c r="W611" i="7"/>
  <c r="W610" i="7"/>
  <c r="W609" i="7"/>
  <c r="W608" i="7"/>
  <c r="W607" i="7"/>
  <c r="W606" i="7"/>
  <c r="W605" i="7"/>
  <c r="W604" i="7"/>
  <c r="W603" i="7"/>
  <c r="W602" i="7"/>
  <c r="W601" i="7"/>
  <c r="W600" i="7"/>
  <c r="W599" i="7"/>
  <c r="W598" i="7"/>
  <c r="W597" i="7"/>
  <c r="W596" i="7"/>
  <c r="W595" i="7"/>
  <c r="W594" i="7"/>
  <c r="W593" i="7"/>
  <c r="W592" i="7"/>
  <c r="W591" i="7"/>
  <c r="W590" i="7"/>
  <c r="W589" i="7"/>
  <c r="W588" i="7"/>
  <c r="W587" i="7"/>
  <c r="W586" i="7"/>
  <c r="W585" i="7"/>
  <c r="W584" i="7"/>
  <c r="W583" i="7"/>
  <c r="W582" i="7"/>
  <c r="W581" i="7"/>
  <c r="W580" i="7"/>
  <c r="W579" i="7"/>
  <c r="W578" i="7"/>
  <c r="W577" i="7"/>
  <c r="W576" i="7"/>
  <c r="W575" i="7"/>
  <c r="W574" i="7"/>
  <c r="W573" i="7"/>
  <c r="W572" i="7"/>
  <c r="W571" i="7"/>
  <c r="W570" i="7"/>
  <c r="W569" i="7"/>
  <c r="W568" i="7"/>
  <c r="W567" i="7"/>
  <c r="W566" i="7"/>
  <c r="W565" i="7"/>
  <c r="W564" i="7"/>
  <c r="W563" i="7"/>
  <c r="W562" i="7"/>
  <c r="W561" i="7"/>
  <c r="W560" i="7"/>
  <c r="W559" i="7"/>
  <c r="W558" i="7"/>
  <c r="W557" i="7"/>
  <c r="W556" i="7"/>
  <c r="W555" i="7"/>
  <c r="W554" i="7"/>
  <c r="W553" i="7"/>
  <c r="W552" i="7"/>
  <c r="W551" i="7"/>
  <c r="W550" i="7"/>
  <c r="W549" i="7"/>
  <c r="W548" i="7"/>
  <c r="W547" i="7"/>
  <c r="W546" i="7"/>
  <c r="W545" i="7"/>
  <c r="W544" i="7"/>
  <c r="W543" i="7"/>
  <c r="W542" i="7"/>
  <c r="W541" i="7"/>
  <c r="W540" i="7"/>
  <c r="W539" i="7"/>
  <c r="W538" i="7"/>
  <c r="W537" i="7"/>
  <c r="W536" i="7"/>
  <c r="W535" i="7"/>
  <c r="W534" i="7"/>
  <c r="W533" i="7"/>
  <c r="W532" i="7"/>
  <c r="W531" i="7"/>
  <c r="W530" i="7"/>
  <c r="W529" i="7"/>
  <c r="W528" i="7"/>
  <c r="W527" i="7"/>
  <c r="W526" i="7"/>
  <c r="W525" i="7"/>
  <c r="W524" i="7"/>
  <c r="W523" i="7"/>
  <c r="W522" i="7"/>
  <c r="W521" i="7"/>
  <c r="W520" i="7"/>
  <c r="W519" i="7"/>
  <c r="W518" i="7"/>
  <c r="W517" i="7"/>
  <c r="W516" i="7"/>
  <c r="W515" i="7"/>
  <c r="W514" i="7"/>
  <c r="W513" i="7"/>
  <c r="W512" i="7"/>
  <c r="W511" i="7"/>
  <c r="W510" i="7"/>
  <c r="W509" i="7"/>
  <c r="W508" i="7"/>
  <c r="W507" i="7"/>
  <c r="W506" i="7"/>
  <c r="W505" i="7"/>
  <c r="W504" i="7"/>
  <c r="W503" i="7"/>
  <c r="W502" i="7"/>
  <c r="W501" i="7"/>
  <c r="W500" i="7"/>
  <c r="W499" i="7"/>
  <c r="W498" i="7"/>
  <c r="W497" i="7"/>
  <c r="W496" i="7"/>
  <c r="W495" i="7"/>
  <c r="W494" i="7"/>
  <c r="W493" i="7"/>
  <c r="W492" i="7"/>
  <c r="W491" i="7"/>
  <c r="W490" i="7"/>
  <c r="W489" i="7"/>
  <c r="W488" i="7"/>
  <c r="W487" i="7"/>
  <c r="W486" i="7"/>
  <c r="W485" i="7"/>
  <c r="W484" i="7"/>
  <c r="W483" i="7"/>
  <c r="W482" i="7"/>
  <c r="W481" i="7"/>
  <c r="W480" i="7"/>
  <c r="W479" i="7"/>
  <c r="W478" i="7"/>
  <c r="W477" i="7"/>
  <c r="W476" i="7"/>
  <c r="W475" i="7"/>
  <c r="W474" i="7"/>
  <c r="W473" i="7"/>
  <c r="W472" i="7"/>
  <c r="W471" i="7"/>
  <c r="W470" i="7"/>
  <c r="W469" i="7"/>
  <c r="W468" i="7"/>
  <c r="W467" i="7"/>
  <c r="W466" i="7"/>
  <c r="W465" i="7"/>
  <c r="W464" i="7"/>
  <c r="W463" i="7"/>
  <c r="W462" i="7"/>
  <c r="W461" i="7"/>
  <c r="W460" i="7"/>
  <c r="W459" i="7"/>
  <c r="W458" i="7"/>
  <c r="W457" i="7"/>
  <c r="W456" i="7"/>
  <c r="W455" i="7"/>
  <c r="W454" i="7"/>
  <c r="W453" i="7"/>
  <c r="W452" i="7"/>
  <c r="W451" i="7"/>
  <c r="W450" i="7"/>
  <c r="W449" i="7"/>
  <c r="W448" i="7"/>
  <c r="W447" i="7"/>
  <c r="W446" i="7"/>
  <c r="W445" i="7"/>
  <c r="W444" i="7"/>
  <c r="W443" i="7"/>
  <c r="W442" i="7"/>
  <c r="W441" i="7"/>
  <c r="W440" i="7"/>
  <c r="W439" i="7"/>
  <c r="W438" i="7"/>
  <c r="W437" i="7"/>
  <c r="W436" i="7"/>
  <c r="W435" i="7"/>
  <c r="W434" i="7"/>
  <c r="W433" i="7"/>
  <c r="W432" i="7"/>
  <c r="W431" i="7"/>
  <c r="W430" i="7"/>
  <c r="W429" i="7"/>
  <c r="W428" i="7"/>
  <c r="W427" i="7"/>
  <c r="W426" i="7"/>
  <c r="W425" i="7"/>
  <c r="W424" i="7"/>
  <c r="W423" i="7"/>
  <c r="W422" i="7"/>
  <c r="W421" i="7"/>
  <c r="W420" i="7"/>
  <c r="W419" i="7"/>
  <c r="W418" i="7"/>
  <c r="W417" i="7"/>
  <c r="W416" i="7"/>
  <c r="W415" i="7"/>
  <c r="W414" i="7"/>
  <c r="W413" i="7"/>
  <c r="W412" i="7"/>
  <c r="W411" i="7"/>
  <c r="W410" i="7"/>
  <c r="W409" i="7"/>
  <c r="W408" i="7"/>
  <c r="W407" i="7"/>
  <c r="W406" i="7"/>
  <c r="W405" i="7"/>
  <c r="W404" i="7"/>
  <c r="W403" i="7"/>
  <c r="W402" i="7"/>
  <c r="W401" i="7"/>
  <c r="W400" i="7"/>
  <c r="W399" i="7"/>
  <c r="W398" i="7"/>
  <c r="W397" i="7"/>
  <c r="W396" i="7"/>
  <c r="W395" i="7"/>
  <c r="W394" i="7"/>
  <c r="W393" i="7"/>
  <c r="W392" i="7"/>
  <c r="W391" i="7"/>
  <c r="W390" i="7"/>
  <c r="W389" i="7"/>
  <c r="W388" i="7"/>
  <c r="W387" i="7"/>
  <c r="W386" i="7"/>
  <c r="W385" i="7"/>
  <c r="W384" i="7"/>
  <c r="W383" i="7"/>
  <c r="W382" i="7"/>
  <c r="W381" i="7"/>
  <c r="W380" i="7"/>
  <c r="W379" i="7"/>
  <c r="W378" i="7"/>
  <c r="W377" i="7"/>
  <c r="W376" i="7"/>
  <c r="W375" i="7"/>
  <c r="W374" i="7"/>
  <c r="W373" i="7"/>
  <c r="W372" i="7"/>
  <c r="W371" i="7"/>
  <c r="W370" i="7"/>
  <c r="W369" i="7"/>
  <c r="W368" i="7"/>
  <c r="W367" i="7"/>
  <c r="W366" i="7"/>
  <c r="W365" i="7"/>
  <c r="W364" i="7"/>
  <c r="W363" i="7"/>
  <c r="W362" i="7"/>
  <c r="W361" i="7"/>
  <c r="W360" i="7"/>
  <c r="W359" i="7"/>
  <c r="W358" i="7"/>
  <c r="W357" i="7"/>
  <c r="W356" i="7"/>
  <c r="W355" i="7"/>
  <c r="W354" i="7"/>
  <c r="W353" i="7"/>
  <c r="W352" i="7"/>
  <c r="W351" i="7"/>
  <c r="W350" i="7"/>
  <c r="W349" i="7"/>
  <c r="W348" i="7"/>
  <c r="W347" i="7"/>
  <c r="W346" i="7"/>
  <c r="W345" i="7"/>
  <c r="W344" i="7"/>
  <c r="W343" i="7"/>
  <c r="W342" i="7"/>
  <c r="W341" i="7"/>
  <c r="W340" i="7"/>
  <c r="W339" i="7"/>
  <c r="W338" i="7"/>
  <c r="W337" i="7"/>
  <c r="W336" i="7"/>
  <c r="W335" i="7"/>
  <c r="W334" i="7"/>
  <c r="W333" i="7"/>
  <c r="W332" i="7"/>
  <c r="W331" i="7"/>
  <c r="W330" i="7"/>
  <c r="W329" i="7"/>
  <c r="W328" i="7"/>
  <c r="W327" i="7"/>
  <c r="W326" i="7"/>
  <c r="W325" i="7"/>
  <c r="W324" i="7"/>
  <c r="W323" i="7"/>
  <c r="W322" i="7"/>
  <c r="W321" i="7"/>
  <c r="W320" i="7"/>
  <c r="W319" i="7"/>
  <c r="W318" i="7"/>
  <c r="W317" i="7"/>
  <c r="W316" i="7"/>
  <c r="W315" i="7"/>
  <c r="W314" i="7"/>
  <c r="W313" i="7"/>
  <c r="W312" i="7"/>
  <c r="W311" i="7"/>
  <c r="W310" i="7"/>
  <c r="W309" i="7"/>
  <c r="W308" i="7"/>
  <c r="W307" i="7"/>
  <c r="W306" i="7"/>
  <c r="W305" i="7"/>
  <c r="W304" i="7"/>
  <c r="W303" i="7"/>
  <c r="W302" i="7"/>
  <c r="W301" i="7"/>
  <c r="W300" i="7"/>
  <c r="W299" i="7"/>
  <c r="W298" i="7"/>
  <c r="W297" i="7"/>
  <c r="W296" i="7"/>
  <c r="W295" i="7"/>
  <c r="W294" i="7"/>
  <c r="W293" i="7"/>
  <c r="W292" i="7"/>
  <c r="W291" i="7"/>
  <c r="W290" i="7"/>
  <c r="W289" i="7"/>
  <c r="W288" i="7"/>
  <c r="W287" i="7"/>
  <c r="W286" i="7"/>
  <c r="W285" i="7"/>
  <c r="W284" i="7"/>
  <c r="W283" i="7"/>
  <c r="W282" i="7"/>
  <c r="W281" i="7"/>
  <c r="W280" i="7"/>
  <c r="W279" i="7"/>
  <c r="W278" i="7"/>
  <c r="W277" i="7"/>
  <c r="W276" i="7"/>
  <c r="W275" i="7"/>
  <c r="W274" i="7"/>
  <c r="W273" i="7"/>
  <c r="W272" i="7"/>
  <c r="W271" i="7"/>
  <c r="W270" i="7"/>
  <c r="W269" i="7"/>
  <c r="W268" i="7"/>
  <c r="W267" i="7"/>
  <c r="W266" i="7"/>
  <c r="W265" i="7"/>
  <c r="W264" i="7"/>
  <c r="W263" i="7"/>
  <c r="W262" i="7"/>
  <c r="W261" i="7"/>
  <c r="W260" i="7"/>
  <c r="W259" i="7"/>
  <c r="W258" i="7"/>
  <c r="W257" i="7"/>
  <c r="W256" i="7"/>
  <c r="W255" i="7"/>
  <c r="W254" i="7"/>
  <c r="W253" i="7"/>
  <c r="W252" i="7"/>
  <c r="W251" i="7"/>
  <c r="W250" i="7"/>
  <c r="W249" i="7"/>
  <c r="W248" i="7"/>
  <c r="W247" i="7"/>
  <c r="W246" i="7"/>
  <c r="W245" i="7"/>
  <c r="W244" i="7"/>
  <c r="W243" i="7"/>
  <c r="W242" i="7"/>
  <c r="W241" i="7"/>
  <c r="W240" i="7"/>
  <c r="W239" i="7"/>
  <c r="W238" i="7"/>
  <c r="W237" i="7"/>
  <c r="W236" i="7"/>
  <c r="W235" i="7"/>
  <c r="W234" i="7"/>
  <c r="W233" i="7"/>
  <c r="W232" i="7"/>
  <c r="W231" i="7"/>
  <c r="W230" i="7"/>
  <c r="W229" i="7"/>
  <c r="W228" i="7"/>
  <c r="W227" i="7"/>
  <c r="W226" i="7"/>
  <c r="W225" i="7"/>
  <c r="W224" i="7"/>
  <c r="W223" i="7"/>
  <c r="W222" i="7"/>
  <c r="W221" i="7"/>
  <c r="W220" i="7"/>
  <c r="W219" i="7"/>
  <c r="W218" i="7"/>
  <c r="W217" i="7"/>
  <c r="W216" i="7"/>
  <c r="W215" i="7"/>
  <c r="W214" i="7"/>
  <c r="W213" i="7"/>
  <c r="W212" i="7"/>
  <c r="W211" i="7"/>
  <c r="W210" i="7"/>
  <c r="W209" i="7"/>
  <c r="W208" i="7"/>
  <c r="W207" i="7"/>
  <c r="W206" i="7"/>
  <c r="W205" i="7"/>
  <c r="W204" i="7"/>
  <c r="W203" i="7"/>
  <c r="W202" i="7"/>
  <c r="W201" i="7"/>
  <c r="W200" i="7"/>
  <c r="W199" i="7"/>
  <c r="W198" i="7"/>
  <c r="W197" i="7"/>
  <c r="W196" i="7"/>
  <c r="W195" i="7"/>
  <c r="W194" i="7"/>
  <c r="W193" i="7"/>
  <c r="W192" i="7"/>
  <c r="W191" i="7"/>
  <c r="W190" i="7"/>
  <c r="W189" i="7"/>
  <c r="W188" i="7"/>
  <c r="W187" i="7"/>
  <c r="W186" i="7"/>
  <c r="W185" i="7"/>
  <c r="W184" i="7"/>
  <c r="W183" i="7"/>
  <c r="W182" i="7"/>
  <c r="W181" i="7"/>
  <c r="W180" i="7"/>
  <c r="W179" i="7"/>
  <c r="W178" i="7"/>
  <c r="W177" i="7"/>
  <c r="W176" i="7"/>
  <c r="W175" i="7"/>
  <c r="W174" i="7"/>
  <c r="W173" i="7"/>
  <c r="W172" i="7"/>
  <c r="W171" i="7"/>
  <c r="W170" i="7"/>
  <c r="W169" i="7"/>
  <c r="W168" i="7"/>
  <c r="W167" i="7"/>
  <c r="W166" i="7"/>
  <c r="W165" i="7"/>
  <c r="W164" i="7"/>
  <c r="W163" i="7"/>
  <c r="W162" i="7"/>
  <c r="W161" i="7"/>
  <c r="W160" i="7"/>
  <c r="W159" i="7"/>
  <c r="W158" i="7"/>
  <c r="W157" i="7"/>
  <c r="W156" i="7"/>
  <c r="W155" i="7"/>
  <c r="W154" i="7"/>
  <c r="W153" i="7"/>
  <c r="W152" i="7"/>
  <c r="W151" i="7"/>
  <c r="W150" i="7"/>
  <c r="W149" i="7"/>
  <c r="W148" i="7"/>
  <c r="W147" i="7"/>
  <c r="W146" i="7"/>
  <c r="W145" i="7"/>
  <c r="W144" i="7"/>
  <c r="W143" i="7"/>
  <c r="W142" i="7"/>
  <c r="W141" i="7"/>
  <c r="W140" i="7"/>
  <c r="W139" i="7"/>
  <c r="W138" i="7"/>
  <c r="W137" i="7"/>
  <c r="W136" i="7"/>
  <c r="W135" i="7"/>
  <c r="W134" i="7"/>
  <c r="W133" i="7"/>
  <c r="W132" i="7"/>
  <c r="W131" i="7"/>
  <c r="W130" i="7"/>
  <c r="W129" i="7"/>
  <c r="W128" i="7"/>
  <c r="W127" i="7"/>
  <c r="W126" i="7"/>
  <c r="W125" i="7"/>
  <c r="W124" i="7"/>
  <c r="W123" i="7"/>
  <c r="W122" i="7"/>
  <c r="W121" i="7"/>
  <c r="W120" i="7"/>
  <c r="W119" i="7"/>
  <c r="W118" i="7"/>
  <c r="W117" i="7"/>
  <c r="W116" i="7"/>
  <c r="W115" i="7"/>
  <c r="W114" i="7"/>
  <c r="W113" i="7"/>
  <c r="W112" i="7"/>
  <c r="W111" i="7"/>
  <c r="W110" i="7"/>
  <c r="W109" i="7"/>
  <c r="W108" i="7"/>
  <c r="W107" i="7"/>
  <c r="W106" i="7"/>
  <c r="W105" i="7"/>
  <c r="W104" i="7"/>
  <c r="W103" i="7"/>
  <c r="W102" i="7"/>
  <c r="W101" i="7"/>
  <c r="W100" i="7"/>
  <c r="W99" i="7"/>
  <c r="W98" i="7"/>
  <c r="W97" i="7"/>
  <c r="W96" i="7"/>
  <c r="W95" i="7"/>
  <c r="W94" i="7"/>
  <c r="W93" i="7"/>
  <c r="W92" i="7"/>
  <c r="W91" i="7"/>
  <c r="W90" i="7"/>
  <c r="W89" i="7"/>
  <c r="W88" i="7"/>
  <c r="W87" i="7"/>
  <c r="W86" i="7"/>
  <c r="W85" i="7"/>
  <c r="W84" i="7"/>
  <c r="W83" i="7"/>
  <c r="W82" i="7"/>
  <c r="W81" i="7"/>
  <c r="W80" i="7"/>
  <c r="W79" i="7"/>
  <c r="W78" i="7"/>
  <c r="W77" i="7"/>
  <c r="W76" i="7"/>
  <c r="W75" i="7"/>
  <c r="W74" i="7"/>
  <c r="W73" i="7"/>
  <c r="W72" i="7"/>
  <c r="W71" i="7"/>
  <c r="W70" i="7"/>
  <c r="W69" i="7"/>
  <c r="W68" i="7"/>
  <c r="W67" i="7"/>
  <c r="W66" i="7"/>
  <c r="W65" i="7"/>
  <c r="W64" i="7"/>
  <c r="W63" i="7"/>
  <c r="W62" i="7"/>
  <c r="W61" i="7"/>
  <c r="W60" i="7"/>
  <c r="W59" i="7"/>
  <c r="W58" i="7"/>
  <c r="W57" i="7"/>
  <c r="W56" i="7"/>
  <c r="W55" i="7"/>
  <c r="W54" i="7"/>
  <c r="W53" i="7"/>
  <c r="W52" i="7"/>
  <c r="W51" i="7"/>
  <c r="W50" i="7"/>
  <c r="W49" i="7"/>
  <c r="W48" i="7"/>
  <c r="W47" i="7"/>
  <c r="W46" i="7"/>
  <c r="W45" i="7"/>
  <c r="W44" i="7"/>
  <c r="W43" i="7"/>
  <c r="W42" i="7"/>
  <c r="W41" i="7"/>
  <c r="W40" i="7"/>
  <c r="W39" i="7"/>
  <c r="W38" i="7"/>
  <c r="W37" i="7"/>
  <c r="W36" i="7"/>
  <c r="W35" i="7"/>
  <c r="W34" i="7"/>
  <c r="W33" i="7"/>
  <c r="W32" i="7"/>
  <c r="W31" i="7"/>
  <c r="W30" i="7"/>
  <c r="W29" i="7"/>
  <c r="W28" i="7"/>
  <c r="W27" i="7"/>
  <c r="W26" i="7"/>
  <c r="W25" i="7"/>
  <c r="W24" i="7"/>
  <c r="W23" i="7"/>
  <c r="W22" i="7"/>
  <c r="W21" i="7"/>
  <c r="W20" i="7"/>
  <c r="W19" i="7"/>
  <c r="W18" i="7"/>
  <c r="W17" i="7"/>
  <c r="W16" i="7"/>
  <c r="W15" i="7"/>
  <c r="W14" i="7"/>
  <c r="W13" i="7"/>
  <c r="W12" i="7"/>
  <c r="W11" i="7"/>
  <c r="W10" i="7"/>
  <c r="W9" i="7"/>
  <c r="W8" i="7"/>
  <c r="W7" i="7"/>
  <c r="W6" i="7"/>
  <c r="W5" i="7"/>
  <c r="W4" i="7"/>
  <c r="W3" i="7"/>
  <c r="D50" i="25"/>
  <c r="D49" i="25"/>
  <c r="D48" i="25"/>
  <c r="D47" i="25"/>
  <c r="V2975" i="7"/>
  <c r="V2977" i="7"/>
  <c r="V2976" i="7"/>
  <c r="V2974" i="7"/>
  <c r="V2973" i="7"/>
  <c r="V2972" i="7"/>
  <c r="V2971" i="7"/>
  <c r="V2970" i="7"/>
  <c r="V2969" i="7"/>
  <c r="V2968" i="7"/>
  <c r="V2967" i="7"/>
  <c r="V2966" i="7"/>
  <c r="V2965" i="7"/>
  <c r="V2964" i="7"/>
  <c r="V2963" i="7"/>
  <c r="V2962" i="7"/>
  <c r="V2961" i="7"/>
  <c r="V2960" i="7"/>
  <c r="V2959" i="7"/>
  <c r="V2958" i="7"/>
  <c r="V2957" i="7"/>
  <c r="V2956" i="7"/>
  <c r="V2955" i="7"/>
  <c r="V2954" i="7"/>
  <c r="V2953" i="7"/>
  <c r="V2952" i="7"/>
  <c r="V2951" i="7"/>
  <c r="V2950" i="7"/>
  <c r="V2949" i="7"/>
  <c r="V2948" i="7"/>
  <c r="V2947" i="7"/>
  <c r="V2946" i="7"/>
  <c r="V2945" i="7"/>
  <c r="V2944" i="7"/>
  <c r="V2943" i="7"/>
  <c r="V2942" i="7"/>
  <c r="V2941" i="7"/>
  <c r="V2940" i="7"/>
  <c r="V2939" i="7"/>
  <c r="V2938" i="7"/>
  <c r="V2937" i="7"/>
  <c r="V2936" i="7"/>
  <c r="V2935" i="7"/>
  <c r="V2934" i="7"/>
  <c r="V2933" i="7"/>
  <c r="V2932" i="7"/>
  <c r="V2931" i="7"/>
  <c r="V2930" i="7"/>
  <c r="V2929" i="7"/>
  <c r="V2928" i="7"/>
  <c r="V2927" i="7"/>
  <c r="V2926" i="7"/>
  <c r="V2925" i="7"/>
  <c r="V2924" i="7"/>
  <c r="V2923" i="7"/>
  <c r="V2922" i="7"/>
  <c r="V2921" i="7"/>
  <c r="V2920" i="7"/>
  <c r="V2919" i="7"/>
  <c r="V2918" i="7"/>
  <c r="V2917" i="7"/>
  <c r="V2916" i="7"/>
  <c r="V2915" i="7"/>
  <c r="V2914" i="7"/>
  <c r="V2913" i="7"/>
  <c r="V2912" i="7"/>
  <c r="V2911" i="7"/>
  <c r="V2910" i="7"/>
  <c r="V2909" i="7"/>
  <c r="V2908" i="7"/>
  <c r="V2907" i="7"/>
  <c r="V2906" i="7"/>
  <c r="V2905" i="7"/>
  <c r="V2904" i="7"/>
  <c r="V2903" i="7"/>
  <c r="V2902" i="7"/>
  <c r="V2901" i="7"/>
  <c r="V2900" i="7"/>
  <c r="V2899" i="7"/>
  <c r="V2898" i="7"/>
  <c r="V2897" i="7"/>
  <c r="V2896" i="7"/>
  <c r="V2895" i="7"/>
  <c r="V2894" i="7"/>
  <c r="V2893" i="7"/>
  <c r="V2892" i="7"/>
  <c r="V2891" i="7"/>
  <c r="V2890" i="7"/>
  <c r="V2889" i="7"/>
  <c r="V2888" i="7"/>
  <c r="V2887" i="7"/>
  <c r="V2886" i="7"/>
  <c r="V2885" i="7"/>
  <c r="V2884" i="7"/>
  <c r="V2883" i="7"/>
  <c r="V2882" i="7"/>
  <c r="V2881" i="7"/>
  <c r="V2880" i="7"/>
  <c r="V2879" i="7"/>
  <c r="V2878" i="7"/>
  <c r="V2877" i="7"/>
  <c r="V2876" i="7"/>
  <c r="V2875" i="7"/>
  <c r="V2874" i="7"/>
  <c r="V2873" i="7"/>
  <c r="V2872" i="7"/>
  <c r="V2871" i="7"/>
  <c r="V2870" i="7"/>
  <c r="V2869" i="7"/>
  <c r="V2868" i="7"/>
  <c r="V2867" i="7"/>
  <c r="V2866" i="7"/>
  <c r="V2865" i="7"/>
  <c r="V2864" i="7"/>
  <c r="V2863" i="7"/>
  <c r="V2862" i="7"/>
  <c r="V2861" i="7"/>
  <c r="V2860" i="7"/>
  <c r="V2859" i="7"/>
  <c r="V2858" i="7"/>
  <c r="V2857" i="7"/>
  <c r="V2856" i="7"/>
  <c r="V2855" i="7"/>
  <c r="V2854" i="7"/>
  <c r="V2853" i="7"/>
  <c r="V2852" i="7"/>
  <c r="V2851" i="7"/>
  <c r="V2850" i="7"/>
  <c r="V2849" i="7"/>
  <c r="V2848" i="7"/>
  <c r="V2847" i="7"/>
  <c r="V2846" i="7"/>
  <c r="V2845" i="7"/>
  <c r="V2844" i="7"/>
  <c r="V2843" i="7"/>
  <c r="V2842" i="7"/>
  <c r="V2841" i="7"/>
  <c r="V2840" i="7"/>
  <c r="V2839" i="7"/>
  <c r="V2838" i="7"/>
  <c r="V2837" i="7"/>
  <c r="V2836" i="7"/>
  <c r="V2835" i="7"/>
  <c r="V2834" i="7"/>
  <c r="V2833" i="7"/>
  <c r="V2832" i="7"/>
  <c r="V2831" i="7"/>
  <c r="V2830" i="7"/>
  <c r="V2829" i="7"/>
  <c r="V2828" i="7"/>
  <c r="V2827" i="7"/>
  <c r="V2826" i="7"/>
  <c r="V2825" i="7"/>
  <c r="V2824" i="7"/>
  <c r="V2823" i="7"/>
  <c r="V2822" i="7"/>
  <c r="V2821" i="7"/>
  <c r="V2820" i="7"/>
  <c r="V2819" i="7"/>
  <c r="V2818" i="7"/>
  <c r="V2817" i="7"/>
  <c r="V2816" i="7"/>
  <c r="V2815" i="7"/>
  <c r="V2814" i="7"/>
  <c r="V2813" i="7"/>
  <c r="V2812" i="7"/>
  <c r="V2811" i="7"/>
  <c r="V2810" i="7"/>
  <c r="V2809" i="7"/>
  <c r="V2808" i="7"/>
  <c r="V2807" i="7"/>
  <c r="V2806" i="7"/>
  <c r="V2805" i="7"/>
  <c r="V2804" i="7"/>
  <c r="V2803" i="7"/>
  <c r="V2802" i="7"/>
  <c r="V2801" i="7"/>
  <c r="V2800" i="7"/>
  <c r="V2799" i="7"/>
  <c r="V2798" i="7"/>
  <c r="V2797" i="7"/>
  <c r="V2796" i="7"/>
  <c r="V2795" i="7"/>
  <c r="V2794" i="7"/>
  <c r="V2793" i="7"/>
  <c r="V2792" i="7"/>
  <c r="V2791" i="7"/>
  <c r="V2790" i="7"/>
  <c r="V2789" i="7"/>
  <c r="V2788" i="7"/>
  <c r="V2787" i="7"/>
  <c r="V2786" i="7"/>
  <c r="V2785" i="7"/>
  <c r="V2784" i="7"/>
  <c r="V2783" i="7"/>
  <c r="V2782" i="7"/>
  <c r="V2781" i="7"/>
  <c r="V2780" i="7"/>
  <c r="V2779" i="7"/>
  <c r="V2778" i="7"/>
  <c r="V2777" i="7"/>
  <c r="V2776" i="7"/>
  <c r="V2775" i="7"/>
  <c r="V2774" i="7"/>
  <c r="V2773" i="7"/>
  <c r="V2772" i="7"/>
  <c r="V2771" i="7"/>
  <c r="V2770" i="7"/>
  <c r="V2769" i="7"/>
  <c r="V2768" i="7"/>
  <c r="V2767" i="7"/>
  <c r="V2766" i="7"/>
  <c r="V2765" i="7"/>
  <c r="V2764" i="7"/>
  <c r="V2763" i="7"/>
  <c r="V2762" i="7"/>
  <c r="V2761" i="7"/>
  <c r="V2760" i="7"/>
  <c r="V2759" i="7"/>
  <c r="V2758" i="7"/>
  <c r="V2757" i="7"/>
  <c r="V2756" i="7"/>
  <c r="V2755" i="7"/>
  <c r="V2754" i="7"/>
  <c r="V2753" i="7"/>
  <c r="V2752" i="7"/>
  <c r="V2751" i="7"/>
  <c r="V2750" i="7"/>
  <c r="V2749" i="7"/>
  <c r="V2748" i="7"/>
  <c r="V2747" i="7"/>
  <c r="V2746" i="7"/>
  <c r="V2745" i="7"/>
  <c r="V2744" i="7"/>
  <c r="V2743" i="7"/>
  <c r="V2742" i="7"/>
  <c r="V2741" i="7"/>
  <c r="V2740" i="7"/>
  <c r="V2739" i="7"/>
  <c r="V2738" i="7"/>
  <c r="V2737" i="7"/>
  <c r="V2736" i="7"/>
  <c r="V2735" i="7"/>
  <c r="V2734" i="7"/>
  <c r="V2733" i="7"/>
  <c r="V2732" i="7"/>
  <c r="V2731" i="7"/>
  <c r="V2730" i="7"/>
  <c r="V2729" i="7"/>
  <c r="V2728" i="7"/>
  <c r="V2727" i="7"/>
  <c r="V2726" i="7"/>
  <c r="V2725" i="7"/>
  <c r="V2724" i="7"/>
  <c r="V2723" i="7"/>
  <c r="V2722" i="7"/>
  <c r="V2721" i="7"/>
  <c r="V2720" i="7"/>
  <c r="V2719" i="7"/>
  <c r="V2718" i="7"/>
  <c r="V2717" i="7"/>
  <c r="V2716" i="7"/>
  <c r="V2715" i="7"/>
  <c r="V2714" i="7"/>
  <c r="V2713" i="7"/>
  <c r="V2712" i="7"/>
  <c r="V2711" i="7"/>
  <c r="V2710" i="7"/>
  <c r="V2709" i="7"/>
  <c r="V2708" i="7"/>
  <c r="V2707" i="7"/>
  <c r="V2706" i="7"/>
  <c r="V2705" i="7"/>
  <c r="V2704" i="7"/>
  <c r="V2703" i="7"/>
  <c r="V2702" i="7"/>
  <c r="V2701" i="7"/>
  <c r="V2700" i="7"/>
  <c r="V2699" i="7"/>
  <c r="V2698" i="7"/>
  <c r="V2697" i="7"/>
  <c r="V2696" i="7"/>
  <c r="V2695" i="7"/>
  <c r="V2694" i="7"/>
  <c r="V2693" i="7"/>
  <c r="V2692" i="7"/>
  <c r="V2691" i="7"/>
  <c r="V2690" i="7"/>
  <c r="V2689" i="7"/>
  <c r="V2688" i="7"/>
  <c r="V2687" i="7"/>
  <c r="V2686" i="7"/>
  <c r="V2685" i="7"/>
  <c r="V2684" i="7"/>
  <c r="V2683" i="7"/>
  <c r="V2682" i="7"/>
  <c r="V2681" i="7"/>
  <c r="V2680" i="7"/>
  <c r="V2679" i="7"/>
  <c r="V2678" i="7"/>
  <c r="V2677" i="7"/>
  <c r="V2676" i="7"/>
  <c r="V2675" i="7"/>
  <c r="V2674" i="7"/>
  <c r="V2673" i="7"/>
  <c r="V2672" i="7"/>
  <c r="V2671" i="7"/>
  <c r="V2670" i="7"/>
  <c r="V2669" i="7"/>
  <c r="V2668" i="7"/>
  <c r="V2667" i="7"/>
  <c r="V2666" i="7"/>
  <c r="V2665" i="7"/>
  <c r="V2664" i="7"/>
  <c r="V2663" i="7"/>
  <c r="V2662" i="7"/>
  <c r="V2661" i="7"/>
  <c r="V2660" i="7"/>
  <c r="V2659" i="7"/>
  <c r="V2658" i="7"/>
  <c r="V2657" i="7"/>
  <c r="V2656" i="7"/>
  <c r="V2655" i="7"/>
  <c r="V2654" i="7"/>
  <c r="V2653" i="7"/>
  <c r="V2652" i="7"/>
  <c r="V2651" i="7"/>
  <c r="V2650" i="7"/>
  <c r="V2649" i="7"/>
  <c r="V2648" i="7"/>
  <c r="V2647" i="7"/>
  <c r="V2646" i="7"/>
  <c r="V2645" i="7"/>
  <c r="V2644" i="7"/>
  <c r="V2643" i="7"/>
  <c r="V2642" i="7"/>
  <c r="V2641" i="7"/>
  <c r="V2640" i="7"/>
  <c r="V2639" i="7"/>
  <c r="V2638" i="7"/>
  <c r="V2637" i="7"/>
  <c r="V2636" i="7"/>
  <c r="V2635" i="7"/>
  <c r="V2634" i="7"/>
  <c r="V2633" i="7"/>
  <c r="V2632" i="7"/>
  <c r="V2631" i="7"/>
  <c r="V2630" i="7"/>
  <c r="V2629" i="7"/>
  <c r="V2628" i="7"/>
  <c r="V2627" i="7"/>
  <c r="V2626" i="7"/>
  <c r="V2625" i="7"/>
  <c r="V2624" i="7"/>
  <c r="V2623" i="7"/>
  <c r="V2622" i="7"/>
  <c r="V2621" i="7"/>
  <c r="V2620" i="7"/>
  <c r="V2619" i="7"/>
  <c r="V2618" i="7"/>
  <c r="V2617" i="7"/>
  <c r="V2616" i="7"/>
  <c r="V2615" i="7"/>
  <c r="V2614" i="7"/>
  <c r="V2613" i="7"/>
  <c r="V2612" i="7"/>
  <c r="V2611" i="7"/>
  <c r="V2610" i="7"/>
  <c r="V2609" i="7"/>
  <c r="V2608" i="7"/>
  <c r="V2607" i="7"/>
  <c r="V2606" i="7"/>
  <c r="V2605" i="7"/>
  <c r="V2604" i="7"/>
  <c r="V2603" i="7"/>
  <c r="V2602" i="7"/>
  <c r="V2601" i="7"/>
  <c r="V2600" i="7"/>
  <c r="V2599" i="7"/>
  <c r="V2598" i="7"/>
  <c r="V2597" i="7"/>
  <c r="V2596" i="7"/>
  <c r="V2595" i="7"/>
  <c r="V2594" i="7"/>
  <c r="V2593" i="7"/>
  <c r="V2592" i="7"/>
  <c r="V2591" i="7"/>
  <c r="V2590" i="7"/>
  <c r="V2589" i="7"/>
  <c r="V2588" i="7"/>
  <c r="V2587" i="7"/>
  <c r="V2586" i="7"/>
  <c r="V2585" i="7"/>
  <c r="V2584" i="7"/>
  <c r="V2583" i="7"/>
  <c r="V2582" i="7"/>
  <c r="V2581" i="7"/>
  <c r="V2580" i="7"/>
  <c r="V2579" i="7"/>
  <c r="V2578" i="7"/>
  <c r="V2577" i="7"/>
  <c r="V2576" i="7"/>
  <c r="V2575" i="7"/>
  <c r="V2574" i="7"/>
  <c r="V2573" i="7"/>
  <c r="V2572" i="7"/>
  <c r="V2571" i="7"/>
  <c r="V2570" i="7"/>
  <c r="V2569" i="7"/>
  <c r="V2568" i="7"/>
  <c r="V2567" i="7"/>
  <c r="V2566" i="7"/>
  <c r="V2565" i="7"/>
  <c r="V2564" i="7"/>
  <c r="V2563" i="7"/>
  <c r="V2562" i="7"/>
  <c r="V2561" i="7"/>
  <c r="V2560" i="7"/>
  <c r="V2559" i="7"/>
  <c r="V2558" i="7"/>
  <c r="V2557" i="7"/>
  <c r="V2556" i="7"/>
  <c r="V2555" i="7"/>
  <c r="V2554" i="7"/>
  <c r="V2553" i="7"/>
  <c r="V2552" i="7"/>
  <c r="V2551" i="7"/>
  <c r="V2550" i="7"/>
  <c r="V2549" i="7"/>
  <c r="V2548" i="7"/>
  <c r="V2547" i="7"/>
  <c r="V2546" i="7"/>
  <c r="V2545" i="7"/>
  <c r="V2544" i="7"/>
  <c r="V2543" i="7"/>
  <c r="V2542" i="7"/>
  <c r="V2541" i="7"/>
  <c r="V2540" i="7"/>
  <c r="V2539" i="7"/>
  <c r="V2538" i="7"/>
  <c r="V2537" i="7"/>
  <c r="V2536" i="7"/>
  <c r="V2535" i="7"/>
  <c r="V2534" i="7"/>
  <c r="V2533" i="7"/>
  <c r="V2532" i="7"/>
  <c r="V2531" i="7"/>
  <c r="V2530" i="7"/>
  <c r="V2529" i="7"/>
  <c r="V2528" i="7"/>
  <c r="V2527" i="7"/>
  <c r="V2526" i="7"/>
  <c r="V2525" i="7"/>
  <c r="V2524" i="7"/>
  <c r="V2523" i="7"/>
  <c r="V2522" i="7"/>
  <c r="V2521" i="7"/>
  <c r="V2520" i="7"/>
  <c r="V2519" i="7"/>
  <c r="V2518" i="7"/>
  <c r="V2517" i="7"/>
  <c r="V2516" i="7"/>
  <c r="V2515" i="7"/>
  <c r="V2514" i="7"/>
  <c r="V2513" i="7"/>
  <c r="V2512" i="7"/>
  <c r="V2511" i="7"/>
  <c r="V2510" i="7"/>
  <c r="V2509" i="7"/>
  <c r="V2508" i="7"/>
  <c r="V2507" i="7"/>
  <c r="V2506" i="7"/>
  <c r="V2505" i="7"/>
  <c r="V2504" i="7"/>
  <c r="V2503" i="7"/>
  <c r="V2502" i="7"/>
  <c r="V2501" i="7"/>
  <c r="V2500" i="7"/>
  <c r="V2499" i="7"/>
  <c r="V2498" i="7"/>
  <c r="V2497" i="7"/>
  <c r="V2496" i="7"/>
  <c r="V2495" i="7"/>
  <c r="V2494" i="7"/>
  <c r="V2493" i="7"/>
  <c r="V2492" i="7"/>
  <c r="V2491" i="7"/>
  <c r="V2490" i="7"/>
  <c r="V2489" i="7"/>
  <c r="V2488" i="7"/>
  <c r="V2487" i="7"/>
  <c r="V2486" i="7"/>
  <c r="V2485" i="7"/>
  <c r="V2484" i="7"/>
  <c r="V2483" i="7"/>
  <c r="V2482" i="7"/>
  <c r="V2481" i="7"/>
  <c r="V2480" i="7"/>
  <c r="V2479" i="7"/>
  <c r="V2478" i="7"/>
  <c r="V2477" i="7"/>
  <c r="V2476" i="7"/>
  <c r="V2475" i="7"/>
  <c r="V2474" i="7"/>
  <c r="V2473" i="7"/>
  <c r="V2472" i="7"/>
  <c r="V2471" i="7"/>
  <c r="V2470" i="7"/>
  <c r="V2469" i="7"/>
  <c r="V2468" i="7"/>
  <c r="V2467" i="7"/>
  <c r="V2466" i="7"/>
  <c r="V2465" i="7"/>
  <c r="V2464" i="7"/>
  <c r="V2463" i="7"/>
  <c r="V2462" i="7"/>
  <c r="V2461" i="7"/>
  <c r="V2460" i="7"/>
  <c r="V2459" i="7"/>
  <c r="V2458" i="7"/>
  <c r="V2457" i="7"/>
  <c r="V2456" i="7"/>
  <c r="V2455" i="7"/>
  <c r="V2454" i="7"/>
  <c r="V2453" i="7"/>
  <c r="V2452" i="7"/>
  <c r="V2451" i="7"/>
  <c r="V2450" i="7"/>
  <c r="V2449" i="7"/>
  <c r="V2448" i="7"/>
  <c r="V2447" i="7"/>
  <c r="V2446" i="7"/>
  <c r="V2445" i="7"/>
  <c r="V2444" i="7"/>
  <c r="V2443" i="7"/>
  <c r="V2442" i="7"/>
  <c r="V2441" i="7"/>
  <c r="V2440" i="7"/>
  <c r="V2439" i="7"/>
  <c r="V2438" i="7"/>
  <c r="V2437" i="7"/>
  <c r="V2436" i="7"/>
  <c r="V2435" i="7"/>
  <c r="V2434" i="7"/>
  <c r="V2433" i="7"/>
  <c r="V2432" i="7"/>
  <c r="V2431" i="7"/>
  <c r="V2430" i="7"/>
  <c r="V2429" i="7"/>
  <c r="V2428" i="7"/>
  <c r="V2427" i="7"/>
  <c r="V2426" i="7"/>
  <c r="V2425" i="7"/>
  <c r="V2424" i="7"/>
  <c r="V2423" i="7"/>
  <c r="V2422" i="7"/>
  <c r="V2421" i="7"/>
  <c r="V2420" i="7"/>
  <c r="V2419" i="7"/>
  <c r="V2418" i="7"/>
  <c r="V2417" i="7"/>
  <c r="V2416" i="7"/>
  <c r="V2415" i="7"/>
  <c r="V2414" i="7"/>
  <c r="V2413" i="7"/>
  <c r="V2412" i="7"/>
  <c r="V2411" i="7"/>
  <c r="V2410" i="7"/>
  <c r="V2409" i="7"/>
  <c r="V2408" i="7"/>
  <c r="V2407" i="7"/>
  <c r="V2406" i="7"/>
  <c r="V2405" i="7"/>
  <c r="V2404" i="7"/>
  <c r="V2403" i="7"/>
  <c r="V2402" i="7"/>
  <c r="V2401" i="7"/>
  <c r="V2400" i="7"/>
  <c r="V2399" i="7"/>
  <c r="V2398" i="7"/>
  <c r="V2397" i="7"/>
  <c r="V2396" i="7"/>
  <c r="V2395" i="7"/>
  <c r="V2394" i="7"/>
  <c r="V2393" i="7"/>
  <c r="V2392" i="7"/>
  <c r="V2391" i="7"/>
  <c r="V2390" i="7"/>
  <c r="V2389" i="7"/>
  <c r="V2388" i="7"/>
  <c r="V2387" i="7"/>
  <c r="V2386" i="7"/>
  <c r="V2385" i="7"/>
  <c r="V2384" i="7"/>
  <c r="V2383" i="7"/>
  <c r="V2382" i="7"/>
  <c r="V2381" i="7"/>
  <c r="V2380" i="7"/>
  <c r="V2379" i="7"/>
  <c r="V2378" i="7"/>
  <c r="V2377" i="7"/>
  <c r="V2376" i="7"/>
  <c r="V2375" i="7"/>
  <c r="V2374" i="7"/>
  <c r="V2373" i="7"/>
  <c r="V2372" i="7"/>
  <c r="V2371" i="7"/>
  <c r="V2370" i="7"/>
  <c r="V2369" i="7"/>
  <c r="V2368" i="7"/>
  <c r="V2367" i="7"/>
  <c r="V2366" i="7"/>
  <c r="V2365" i="7"/>
  <c r="V2364" i="7"/>
  <c r="V2363" i="7"/>
  <c r="V2362" i="7"/>
  <c r="V2361" i="7"/>
  <c r="V2360" i="7"/>
  <c r="V2359" i="7"/>
  <c r="V2358" i="7"/>
  <c r="V2357" i="7"/>
  <c r="V2356" i="7"/>
  <c r="V2355" i="7"/>
  <c r="V2354" i="7"/>
  <c r="V2353" i="7"/>
  <c r="V2352" i="7"/>
  <c r="V2351" i="7"/>
  <c r="V2350" i="7"/>
  <c r="V2349" i="7"/>
  <c r="V2348" i="7"/>
  <c r="V2347" i="7"/>
  <c r="V2346" i="7"/>
  <c r="V2345" i="7"/>
  <c r="V2344" i="7"/>
  <c r="V2343" i="7"/>
  <c r="V2342" i="7"/>
  <c r="V2341" i="7"/>
  <c r="V2340" i="7"/>
  <c r="V2339" i="7"/>
  <c r="V2338" i="7"/>
  <c r="V2337" i="7"/>
  <c r="V2336" i="7"/>
  <c r="V2335" i="7"/>
  <c r="V2334" i="7"/>
  <c r="V2333" i="7"/>
  <c r="V2332" i="7"/>
  <c r="V2331" i="7"/>
  <c r="V2330" i="7"/>
  <c r="V2329" i="7"/>
  <c r="V2328" i="7"/>
  <c r="V2327" i="7"/>
  <c r="V2326" i="7"/>
  <c r="V2325" i="7"/>
  <c r="V2324" i="7"/>
  <c r="V2323" i="7"/>
  <c r="V2322" i="7"/>
  <c r="V2321" i="7"/>
  <c r="V2320" i="7"/>
  <c r="V2319" i="7"/>
  <c r="V2318" i="7"/>
  <c r="V2317" i="7"/>
  <c r="V2316" i="7"/>
  <c r="V2315" i="7"/>
  <c r="V2314" i="7"/>
  <c r="V2313" i="7"/>
  <c r="V2312" i="7"/>
  <c r="V2311" i="7"/>
  <c r="V2310" i="7"/>
  <c r="V2309" i="7"/>
  <c r="V2308" i="7"/>
  <c r="V2307" i="7"/>
  <c r="V2306" i="7"/>
  <c r="V2305" i="7"/>
  <c r="V2304" i="7"/>
  <c r="V2303" i="7"/>
  <c r="V2302" i="7"/>
  <c r="V2301" i="7"/>
  <c r="V2300" i="7"/>
  <c r="V2299" i="7"/>
  <c r="V2298" i="7"/>
  <c r="V2297" i="7"/>
  <c r="V2296" i="7"/>
  <c r="V2295" i="7"/>
  <c r="V2294" i="7"/>
  <c r="V2293" i="7"/>
  <c r="V2292" i="7"/>
  <c r="V2291" i="7"/>
  <c r="V2290" i="7"/>
  <c r="V2289" i="7"/>
  <c r="V2288" i="7"/>
  <c r="V2287" i="7"/>
  <c r="V2286" i="7"/>
  <c r="V2285" i="7"/>
  <c r="V2284" i="7"/>
  <c r="V2283" i="7"/>
  <c r="V2282" i="7"/>
  <c r="V2281" i="7"/>
  <c r="V2280" i="7"/>
  <c r="V2279" i="7"/>
  <c r="V2278" i="7"/>
  <c r="V2277" i="7"/>
  <c r="V2276" i="7"/>
  <c r="V2275" i="7"/>
  <c r="V2274" i="7"/>
  <c r="V2273" i="7"/>
  <c r="V2272" i="7"/>
  <c r="V2271" i="7"/>
  <c r="V2270" i="7"/>
  <c r="V2269" i="7"/>
  <c r="V2268" i="7"/>
  <c r="V2267" i="7"/>
  <c r="V2266" i="7"/>
  <c r="V2265" i="7"/>
  <c r="V2264" i="7"/>
  <c r="V2263" i="7"/>
  <c r="V2262" i="7"/>
  <c r="V2261" i="7"/>
  <c r="V2260" i="7"/>
  <c r="V2259" i="7"/>
  <c r="V2258" i="7"/>
  <c r="V2257" i="7"/>
  <c r="V2256" i="7"/>
  <c r="V2255" i="7"/>
  <c r="V2254" i="7"/>
  <c r="V2253" i="7"/>
  <c r="V2252" i="7"/>
  <c r="V2251" i="7"/>
  <c r="V2250" i="7"/>
  <c r="V2249" i="7"/>
  <c r="V2248" i="7"/>
  <c r="V2247" i="7"/>
  <c r="V2246" i="7"/>
  <c r="V2245" i="7"/>
  <c r="V2244" i="7"/>
  <c r="V2243" i="7"/>
  <c r="V2242" i="7"/>
  <c r="V2241" i="7"/>
  <c r="V2240" i="7"/>
  <c r="V2239" i="7"/>
  <c r="V2238" i="7"/>
  <c r="V2237" i="7"/>
  <c r="V2236" i="7"/>
  <c r="V2235" i="7"/>
  <c r="V2234" i="7"/>
  <c r="V2233" i="7"/>
  <c r="V2232" i="7"/>
  <c r="V2231" i="7"/>
  <c r="V2230" i="7"/>
  <c r="V2229" i="7"/>
  <c r="V2228" i="7"/>
  <c r="V2227" i="7"/>
  <c r="V2226" i="7"/>
  <c r="V2225" i="7"/>
  <c r="V2224" i="7"/>
  <c r="V2223" i="7"/>
  <c r="V2222" i="7"/>
  <c r="V2221" i="7"/>
  <c r="V2220" i="7"/>
  <c r="V2219" i="7"/>
  <c r="V2218" i="7"/>
  <c r="V2217" i="7"/>
  <c r="V2216" i="7"/>
  <c r="V2215" i="7"/>
  <c r="V2214" i="7"/>
  <c r="V2213" i="7"/>
  <c r="V2212" i="7"/>
  <c r="V2211" i="7"/>
  <c r="V2210" i="7"/>
  <c r="V2209" i="7"/>
  <c r="V2208" i="7"/>
  <c r="V2207" i="7"/>
  <c r="V2206" i="7"/>
  <c r="V2205" i="7"/>
  <c r="V2204" i="7"/>
  <c r="V2203" i="7"/>
  <c r="V2202" i="7"/>
  <c r="V2201" i="7"/>
  <c r="V2200" i="7"/>
  <c r="V2199" i="7"/>
  <c r="V2198" i="7"/>
  <c r="V2197" i="7"/>
  <c r="V2196" i="7"/>
  <c r="V2195" i="7"/>
  <c r="V2194" i="7"/>
  <c r="V2193" i="7"/>
  <c r="V2192" i="7"/>
  <c r="V2191" i="7"/>
  <c r="V2190" i="7"/>
  <c r="V2189" i="7"/>
  <c r="V2188" i="7"/>
  <c r="V2187" i="7"/>
  <c r="V2186" i="7"/>
  <c r="V2185" i="7"/>
  <c r="V2184" i="7"/>
  <c r="V2183" i="7"/>
  <c r="V2182" i="7"/>
  <c r="V2181" i="7"/>
  <c r="V2180" i="7"/>
  <c r="V2179" i="7"/>
  <c r="V2178" i="7"/>
  <c r="V2177" i="7"/>
  <c r="V2176" i="7"/>
  <c r="V2175" i="7"/>
  <c r="V2174" i="7"/>
  <c r="V2173" i="7"/>
  <c r="V2172" i="7"/>
  <c r="V2171" i="7"/>
  <c r="V2170" i="7"/>
  <c r="V2169" i="7"/>
  <c r="V2168" i="7"/>
  <c r="V2167" i="7"/>
  <c r="V2166" i="7"/>
  <c r="V2165" i="7"/>
  <c r="V2164" i="7"/>
  <c r="V2163" i="7"/>
  <c r="V2162" i="7"/>
  <c r="V2161" i="7"/>
  <c r="V2160" i="7"/>
  <c r="V2159" i="7"/>
  <c r="V2158" i="7"/>
  <c r="V2157" i="7"/>
  <c r="V2156" i="7"/>
  <c r="V2155" i="7"/>
  <c r="V2154" i="7"/>
  <c r="V2153" i="7"/>
  <c r="V2152" i="7"/>
  <c r="V2151" i="7"/>
  <c r="V2150" i="7"/>
  <c r="V2149" i="7"/>
  <c r="V2148" i="7"/>
  <c r="V2147" i="7"/>
  <c r="V2146" i="7"/>
  <c r="V2145" i="7"/>
  <c r="V2144" i="7"/>
  <c r="V2143" i="7"/>
  <c r="V2142" i="7"/>
  <c r="V2141" i="7"/>
  <c r="V2140" i="7"/>
  <c r="V2139" i="7"/>
  <c r="V2138" i="7"/>
  <c r="V2137" i="7"/>
  <c r="V2136" i="7"/>
  <c r="V2135" i="7"/>
  <c r="V2134" i="7"/>
  <c r="V2133" i="7"/>
  <c r="V2132" i="7"/>
  <c r="V2131" i="7"/>
  <c r="V2130" i="7"/>
  <c r="V2129" i="7"/>
  <c r="V2128" i="7"/>
  <c r="V2127" i="7"/>
  <c r="V2126" i="7"/>
  <c r="V2125" i="7"/>
  <c r="V2124" i="7"/>
  <c r="V2123" i="7"/>
  <c r="V2122" i="7"/>
  <c r="V2121" i="7"/>
  <c r="V2120" i="7"/>
  <c r="V2119" i="7"/>
  <c r="V2118" i="7"/>
  <c r="V2117" i="7"/>
  <c r="V2116" i="7"/>
  <c r="V2115" i="7"/>
  <c r="V2114" i="7"/>
  <c r="V2113" i="7"/>
  <c r="V2112" i="7"/>
  <c r="V2111" i="7"/>
  <c r="V2110" i="7"/>
  <c r="V2109" i="7"/>
  <c r="V2108" i="7"/>
  <c r="V2107" i="7"/>
  <c r="V2106" i="7"/>
  <c r="V2105" i="7"/>
  <c r="V2104" i="7"/>
  <c r="V2103" i="7"/>
  <c r="V2102" i="7"/>
  <c r="V2101" i="7"/>
  <c r="V2100" i="7"/>
  <c r="V2099" i="7"/>
  <c r="V2098" i="7"/>
  <c r="V2097" i="7"/>
  <c r="V2096" i="7"/>
  <c r="V2095" i="7"/>
  <c r="V2094" i="7"/>
  <c r="V2093" i="7"/>
  <c r="V2092" i="7"/>
  <c r="V2091" i="7"/>
  <c r="V2090" i="7"/>
  <c r="V2089" i="7"/>
  <c r="V2088" i="7"/>
  <c r="V2087" i="7"/>
  <c r="V2086" i="7"/>
  <c r="V2085" i="7"/>
  <c r="V2084" i="7"/>
  <c r="V2083" i="7"/>
  <c r="V2082" i="7"/>
  <c r="V2081" i="7"/>
  <c r="V2080" i="7"/>
  <c r="V2079" i="7"/>
  <c r="V2078" i="7"/>
  <c r="V2077" i="7"/>
  <c r="V2076" i="7"/>
  <c r="V2075" i="7"/>
  <c r="V2074" i="7"/>
  <c r="V2073" i="7"/>
  <c r="V2072" i="7"/>
  <c r="V2071" i="7"/>
  <c r="V2070" i="7"/>
  <c r="V2069" i="7"/>
  <c r="V2068" i="7"/>
  <c r="V2067" i="7"/>
  <c r="V2066" i="7"/>
  <c r="V2065" i="7"/>
  <c r="V2064" i="7"/>
  <c r="V2063" i="7"/>
  <c r="V2062" i="7"/>
  <c r="V2061" i="7"/>
  <c r="V2060" i="7"/>
  <c r="V2059" i="7"/>
  <c r="V2058" i="7"/>
  <c r="V2057" i="7"/>
  <c r="V2056" i="7"/>
  <c r="V2055" i="7"/>
  <c r="V2054" i="7"/>
  <c r="V2053" i="7"/>
  <c r="V2052" i="7"/>
  <c r="V2051" i="7"/>
  <c r="V2050" i="7"/>
  <c r="V2049" i="7"/>
  <c r="V2048" i="7"/>
  <c r="V2047" i="7"/>
  <c r="V2046" i="7"/>
  <c r="V2045" i="7"/>
  <c r="V2044" i="7"/>
  <c r="V2043" i="7"/>
  <c r="V2042" i="7"/>
  <c r="V2041" i="7"/>
  <c r="V2040" i="7"/>
  <c r="V2039" i="7"/>
  <c r="V2038" i="7"/>
  <c r="V2037" i="7"/>
  <c r="V2036" i="7"/>
  <c r="V2035" i="7"/>
  <c r="V2034" i="7"/>
  <c r="V2033" i="7"/>
  <c r="V2032" i="7"/>
  <c r="V2031" i="7"/>
  <c r="V2030" i="7"/>
  <c r="V2029" i="7"/>
  <c r="V2028" i="7"/>
  <c r="V2027" i="7"/>
  <c r="V2026" i="7"/>
  <c r="V2025" i="7"/>
  <c r="V2024" i="7"/>
  <c r="V2023" i="7"/>
  <c r="V2022" i="7"/>
  <c r="V2021" i="7"/>
  <c r="V2020" i="7"/>
  <c r="V2019" i="7"/>
  <c r="V2018" i="7"/>
  <c r="V2017" i="7"/>
  <c r="V2016" i="7"/>
  <c r="V2015" i="7"/>
  <c r="V2014" i="7"/>
  <c r="V2013" i="7"/>
  <c r="V2012" i="7"/>
  <c r="V2011" i="7"/>
  <c r="V2010" i="7"/>
  <c r="V2009" i="7"/>
  <c r="V2008" i="7"/>
  <c r="V2007" i="7"/>
  <c r="V2006" i="7"/>
  <c r="V2005" i="7"/>
  <c r="V2004" i="7"/>
  <c r="V2003" i="7"/>
  <c r="V2002" i="7"/>
  <c r="V2001" i="7"/>
  <c r="V2000" i="7"/>
  <c r="V1999" i="7"/>
  <c r="V1998" i="7"/>
  <c r="V1997" i="7"/>
  <c r="V1996" i="7"/>
  <c r="V1995" i="7"/>
  <c r="V1994" i="7"/>
  <c r="V1993" i="7"/>
  <c r="V1992" i="7"/>
  <c r="V1991" i="7"/>
  <c r="V1990" i="7"/>
  <c r="V1989" i="7"/>
  <c r="V1988" i="7"/>
  <c r="V1987" i="7"/>
  <c r="V1986" i="7"/>
  <c r="V1985" i="7"/>
  <c r="V1984" i="7"/>
  <c r="V1983" i="7"/>
  <c r="V1982" i="7"/>
  <c r="V1981" i="7"/>
  <c r="V1980" i="7"/>
  <c r="V1979" i="7"/>
  <c r="V1978" i="7"/>
  <c r="V1977" i="7"/>
  <c r="V1976" i="7"/>
  <c r="V1975" i="7"/>
  <c r="V1974" i="7"/>
  <c r="V1973" i="7"/>
  <c r="V1972" i="7"/>
  <c r="V1971" i="7"/>
  <c r="V1970" i="7"/>
  <c r="V1969" i="7"/>
  <c r="V1968" i="7"/>
  <c r="V1967" i="7"/>
  <c r="V1966" i="7"/>
  <c r="V1965" i="7"/>
  <c r="V1964" i="7"/>
  <c r="V1963" i="7"/>
  <c r="V1962" i="7"/>
  <c r="V1961" i="7"/>
  <c r="V1960" i="7"/>
  <c r="V1959" i="7"/>
  <c r="V1958" i="7"/>
  <c r="V1957" i="7"/>
  <c r="V1956" i="7"/>
  <c r="V1955" i="7"/>
  <c r="V1954" i="7"/>
  <c r="V1953" i="7"/>
  <c r="V1952" i="7"/>
  <c r="V1951" i="7"/>
  <c r="V1950" i="7"/>
  <c r="V1949" i="7"/>
  <c r="V1948" i="7"/>
  <c r="V1947" i="7"/>
  <c r="V1946" i="7"/>
  <c r="V1945" i="7"/>
  <c r="V1944" i="7"/>
  <c r="V1943" i="7"/>
  <c r="V1942" i="7"/>
  <c r="V1941" i="7"/>
  <c r="V1940" i="7"/>
  <c r="V1939" i="7"/>
  <c r="V1938" i="7"/>
  <c r="V1937" i="7"/>
  <c r="V1936" i="7"/>
  <c r="V1935" i="7"/>
  <c r="V1934" i="7"/>
  <c r="V1933" i="7"/>
  <c r="V1932" i="7"/>
  <c r="V1931" i="7"/>
  <c r="V1930" i="7"/>
  <c r="V1929" i="7"/>
  <c r="V1928" i="7"/>
  <c r="V1927" i="7"/>
  <c r="V1926" i="7"/>
  <c r="V1925" i="7"/>
  <c r="V1924" i="7"/>
  <c r="V1923" i="7"/>
  <c r="V1922" i="7"/>
  <c r="V1921" i="7"/>
  <c r="V1920" i="7"/>
  <c r="V1919" i="7"/>
  <c r="V1918" i="7"/>
  <c r="V1917" i="7"/>
  <c r="V1916" i="7"/>
  <c r="V1915" i="7"/>
  <c r="V1914" i="7"/>
  <c r="V1913" i="7"/>
  <c r="V1912" i="7"/>
  <c r="V1911" i="7"/>
  <c r="V1910" i="7"/>
  <c r="V1909" i="7"/>
  <c r="V1908" i="7"/>
  <c r="V1907" i="7"/>
  <c r="V1906" i="7"/>
  <c r="V1905" i="7"/>
  <c r="V1904" i="7"/>
  <c r="V1903" i="7"/>
  <c r="V1902" i="7"/>
  <c r="V1901" i="7"/>
  <c r="V1900" i="7"/>
  <c r="V1899" i="7"/>
  <c r="V1898" i="7"/>
  <c r="V1897" i="7"/>
  <c r="V1896" i="7"/>
  <c r="V1895" i="7"/>
  <c r="V1894" i="7"/>
  <c r="V1893" i="7"/>
  <c r="V1892" i="7"/>
  <c r="V1891" i="7"/>
  <c r="V1890" i="7"/>
  <c r="V1889" i="7"/>
  <c r="V1888" i="7"/>
  <c r="V1887" i="7"/>
  <c r="V1886" i="7"/>
  <c r="V1885" i="7"/>
  <c r="V1884" i="7"/>
  <c r="V1883" i="7"/>
  <c r="V1882" i="7"/>
  <c r="V1881" i="7"/>
  <c r="V1880" i="7"/>
  <c r="V1879" i="7"/>
  <c r="V1878" i="7"/>
  <c r="V1877" i="7"/>
  <c r="V1876" i="7"/>
  <c r="V1875" i="7"/>
  <c r="V1874" i="7"/>
  <c r="V1873" i="7"/>
  <c r="V1872" i="7"/>
  <c r="V1871" i="7"/>
  <c r="V1870" i="7"/>
  <c r="V1869" i="7"/>
  <c r="V1868" i="7"/>
  <c r="V1867" i="7"/>
  <c r="V1866" i="7"/>
  <c r="V1865" i="7"/>
  <c r="V1864" i="7"/>
  <c r="V1863" i="7"/>
  <c r="V1862" i="7"/>
  <c r="V1861" i="7"/>
  <c r="V1860" i="7"/>
  <c r="V1859" i="7"/>
  <c r="V1858" i="7"/>
  <c r="V1857" i="7"/>
  <c r="V1856" i="7"/>
  <c r="V1855" i="7"/>
  <c r="V1854" i="7"/>
  <c r="V1853" i="7"/>
  <c r="V1852" i="7"/>
  <c r="V1851" i="7"/>
  <c r="V1850" i="7"/>
  <c r="V1849" i="7"/>
  <c r="V1848" i="7"/>
  <c r="V1847" i="7"/>
  <c r="V1846" i="7"/>
  <c r="V1845" i="7"/>
  <c r="V1844" i="7"/>
  <c r="V1843" i="7"/>
  <c r="V1842" i="7"/>
  <c r="V1841" i="7"/>
  <c r="V1840" i="7"/>
  <c r="V1839" i="7"/>
  <c r="V1838" i="7"/>
  <c r="V1837" i="7"/>
  <c r="V1836" i="7"/>
  <c r="V1835" i="7"/>
  <c r="V1834" i="7"/>
  <c r="V1833" i="7"/>
  <c r="V1832" i="7"/>
  <c r="V1831" i="7"/>
  <c r="V1830" i="7"/>
  <c r="V1829" i="7"/>
  <c r="V1828" i="7"/>
  <c r="V1827" i="7"/>
  <c r="V1826" i="7"/>
  <c r="V1825" i="7"/>
  <c r="V1824" i="7"/>
  <c r="V1823" i="7"/>
  <c r="V1822" i="7"/>
  <c r="V1821" i="7"/>
  <c r="V1820" i="7"/>
  <c r="V1819" i="7"/>
  <c r="V1818" i="7"/>
  <c r="V1817" i="7"/>
  <c r="V1816" i="7"/>
  <c r="V1815" i="7"/>
  <c r="V1814" i="7"/>
  <c r="V1813" i="7"/>
  <c r="V1812" i="7"/>
  <c r="V1811" i="7"/>
  <c r="V1810" i="7"/>
  <c r="V1809" i="7"/>
  <c r="V1808" i="7"/>
  <c r="V1807" i="7"/>
  <c r="V1806" i="7"/>
  <c r="V1805" i="7"/>
  <c r="V1804" i="7"/>
  <c r="V1803" i="7"/>
  <c r="V1802" i="7"/>
  <c r="V1801" i="7"/>
  <c r="V1800" i="7"/>
  <c r="V1799" i="7"/>
  <c r="V1798" i="7"/>
  <c r="V1797" i="7"/>
  <c r="V1796" i="7"/>
  <c r="V1795" i="7"/>
  <c r="V1794" i="7"/>
  <c r="V1793" i="7"/>
  <c r="V1792" i="7"/>
  <c r="V1791" i="7"/>
  <c r="V1790" i="7"/>
  <c r="V1789" i="7"/>
  <c r="V1788" i="7"/>
  <c r="V1787" i="7"/>
  <c r="V1786" i="7"/>
  <c r="V1785" i="7"/>
  <c r="V1784" i="7"/>
  <c r="V1783" i="7"/>
  <c r="V1782" i="7"/>
  <c r="V1781" i="7"/>
  <c r="V1780" i="7"/>
  <c r="V1779" i="7"/>
  <c r="V1778" i="7"/>
  <c r="V1777" i="7"/>
  <c r="V1776" i="7"/>
  <c r="V1775" i="7"/>
  <c r="V1774" i="7"/>
  <c r="V1773" i="7"/>
  <c r="V1772" i="7"/>
  <c r="V1771" i="7"/>
  <c r="V1770" i="7"/>
  <c r="V1769" i="7"/>
  <c r="V1768" i="7"/>
  <c r="V1767" i="7"/>
  <c r="V1766" i="7"/>
  <c r="V1765" i="7"/>
  <c r="V1764" i="7"/>
  <c r="V1763" i="7"/>
  <c r="V1762" i="7"/>
  <c r="V1761" i="7"/>
  <c r="V1760" i="7"/>
  <c r="V1759" i="7"/>
  <c r="V1758" i="7"/>
  <c r="V1757" i="7"/>
  <c r="V1756" i="7"/>
  <c r="V1755" i="7"/>
  <c r="V1754" i="7"/>
  <c r="V1753" i="7"/>
  <c r="V1752" i="7"/>
  <c r="V1751" i="7"/>
  <c r="V1750" i="7"/>
  <c r="V1749" i="7"/>
  <c r="V1748" i="7"/>
  <c r="V1747" i="7"/>
  <c r="V1746" i="7"/>
  <c r="V1745" i="7"/>
  <c r="V1744" i="7"/>
  <c r="V1743" i="7"/>
  <c r="V1742" i="7"/>
  <c r="V1741" i="7"/>
  <c r="V1740" i="7"/>
  <c r="V1739" i="7"/>
  <c r="V1738" i="7"/>
  <c r="V1737" i="7"/>
  <c r="V1736" i="7"/>
  <c r="V1735" i="7"/>
  <c r="V1734" i="7"/>
  <c r="V1733" i="7"/>
  <c r="V1732" i="7"/>
  <c r="V1731" i="7"/>
  <c r="V1730" i="7"/>
  <c r="V1729" i="7"/>
  <c r="V1728" i="7"/>
  <c r="V1727" i="7"/>
  <c r="V1726" i="7"/>
  <c r="V1725" i="7"/>
  <c r="V1724" i="7"/>
  <c r="V1723" i="7"/>
  <c r="V1722" i="7"/>
  <c r="V1721" i="7"/>
  <c r="V1720" i="7"/>
  <c r="V1719" i="7"/>
  <c r="V1718" i="7"/>
  <c r="V1717" i="7"/>
  <c r="V1716" i="7"/>
  <c r="V1715" i="7"/>
  <c r="V1714" i="7"/>
  <c r="V1713" i="7"/>
  <c r="V1712" i="7"/>
  <c r="V1711" i="7"/>
  <c r="V1710" i="7"/>
  <c r="V1709" i="7"/>
  <c r="V1708" i="7"/>
  <c r="V1707" i="7"/>
  <c r="V1706" i="7"/>
  <c r="V1705" i="7"/>
  <c r="V1704" i="7"/>
  <c r="V1703" i="7"/>
  <c r="V1702" i="7"/>
  <c r="V1701" i="7"/>
  <c r="V1700" i="7"/>
  <c r="V1699" i="7"/>
  <c r="V1698" i="7"/>
  <c r="V1697" i="7"/>
  <c r="V1696" i="7"/>
  <c r="V1695" i="7"/>
  <c r="V1694" i="7"/>
  <c r="V1693" i="7"/>
  <c r="V1692" i="7"/>
  <c r="V1691" i="7"/>
  <c r="V1690" i="7"/>
  <c r="V1689" i="7"/>
  <c r="V1688" i="7"/>
  <c r="V1687" i="7"/>
  <c r="V1686" i="7"/>
  <c r="V1685" i="7"/>
  <c r="V1684" i="7"/>
  <c r="V1683" i="7"/>
  <c r="V1682" i="7"/>
  <c r="V1681" i="7"/>
  <c r="V1680" i="7"/>
  <c r="V1679" i="7"/>
  <c r="V1678" i="7"/>
  <c r="V1677" i="7"/>
  <c r="V1676" i="7"/>
  <c r="V1675" i="7"/>
  <c r="V1674" i="7"/>
  <c r="V1673" i="7"/>
  <c r="V1672" i="7"/>
  <c r="V1671" i="7"/>
  <c r="V1670" i="7"/>
  <c r="V1669" i="7"/>
  <c r="V1668" i="7"/>
  <c r="V1667" i="7"/>
  <c r="V1666" i="7"/>
  <c r="V1665" i="7"/>
  <c r="V1664" i="7"/>
  <c r="V1663" i="7"/>
  <c r="V1662" i="7"/>
  <c r="V1661" i="7"/>
  <c r="V1660" i="7"/>
  <c r="V1659" i="7"/>
  <c r="V1658" i="7"/>
  <c r="V1657" i="7"/>
  <c r="V1656" i="7"/>
  <c r="V1655" i="7"/>
  <c r="V1654" i="7"/>
  <c r="V1653" i="7"/>
  <c r="V1652" i="7"/>
  <c r="V1651" i="7"/>
  <c r="V1650" i="7"/>
  <c r="V1649" i="7"/>
  <c r="V1648" i="7"/>
  <c r="V1647" i="7"/>
  <c r="V1646" i="7"/>
  <c r="V1645" i="7"/>
  <c r="V1644" i="7"/>
  <c r="V1643" i="7"/>
  <c r="V1642" i="7"/>
  <c r="V1641" i="7"/>
  <c r="V1640" i="7"/>
  <c r="V1639" i="7"/>
  <c r="V1638" i="7"/>
  <c r="V1637" i="7"/>
  <c r="V1636" i="7"/>
  <c r="V1635" i="7"/>
  <c r="V1634" i="7"/>
  <c r="V1633" i="7"/>
  <c r="V1632" i="7"/>
  <c r="V1631" i="7"/>
  <c r="V1630" i="7"/>
  <c r="V1629" i="7"/>
  <c r="V1628" i="7"/>
  <c r="V1627" i="7"/>
  <c r="V1626" i="7"/>
  <c r="V1625" i="7"/>
  <c r="V1624" i="7"/>
  <c r="V1623" i="7"/>
  <c r="V1622" i="7"/>
  <c r="V1621" i="7"/>
  <c r="V1620" i="7"/>
  <c r="V1619" i="7"/>
  <c r="V1618" i="7"/>
  <c r="V1617" i="7"/>
  <c r="V1616" i="7"/>
  <c r="V1615" i="7"/>
  <c r="V1614" i="7"/>
  <c r="V1613" i="7"/>
  <c r="V1612" i="7"/>
  <c r="V1611" i="7"/>
  <c r="V1610" i="7"/>
  <c r="V1609" i="7"/>
  <c r="V1608" i="7"/>
  <c r="V1607" i="7"/>
  <c r="V1606" i="7"/>
  <c r="V1605" i="7"/>
  <c r="V1604" i="7"/>
  <c r="V1603" i="7"/>
  <c r="V1602" i="7"/>
  <c r="V1601" i="7"/>
  <c r="V1600" i="7"/>
  <c r="V1599" i="7"/>
  <c r="V1598" i="7"/>
  <c r="V1597" i="7"/>
  <c r="V1596" i="7"/>
  <c r="V1595" i="7"/>
  <c r="V1594" i="7"/>
  <c r="V1593" i="7"/>
  <c r="V1592" i="7"/>
  <c r="V1591" i="7"/>
  <c r="V1590" i="7"/>
  <c r="V1589" i="7"/>
  <c r="V1588" i="7"/>
  <c r="V1587" i="7"/>
  <c r="V1586" i="7"/>
  <c r="V1585" i="7"/>
  <c r="V1584" i="7"/>
  <c r="V1583" i="7"/>
  <c r="V1582" i="7"/>
  <c r="V1581" i="7"/>
  <c r="V1580" i="7"/>
  <c r="V1579" i="7"/>
  <c r="V1578" i="7"/>
  <c r="V1577" i="7"/>
  <c r="V1576" i="7"/>
  <c r="V1575" i="7"/>
  <c r="V1574" i="7"/>
  <c r="V1573" i="7"/>
  <c r="V1572" i="7"/>
  <c r="V1571" i="7"/>
  <c r="V1570" i="7"/>
  <c r="V1569" i="7"/>
  <c r="V1568" i="7"/>
  <c r="V1567" i="7"/>
  <c r="V1566" i="7"/>
  <c r="V1565" i="7"/>
  <c r="V1564" i="7"/>
  <c r="V1563" i="7"/>
  <c r="V1562" i="7"/>
  <c r="V1561" i="7"/>
  <c r="V1560" i="7"/>
  <c r="V1559" i="7"/>
  <c r="V1558" i="7"/>
  <c r="V1557" i="7"/>
  <c r="V1556" i="7"/>
  <c r="V1555" i="7"/>
  <c r="V1554" i="7"/>
  <c r="V1553" i="7"/>
  <c r="V1552" i="7"/>
  <c r="V1551" i="7"/>
  <c r="V1550" i="7"/>
  <c r="V1549" i="7"/>
  <c r="V1548" i="7"/>
  <c r="V1547" i="7"/>
  <c r="V1546" i="7"/>
  <c r="V1545" i="7"/>
  <c r="V1544" i="7"/>
  <c r="V1543" i="7"/>
  <c r="V1542" i="7"/>
  <c r="V1541" i="7"/>
  <c r="V1540" i="7"/>
  <c r="V1539" i="7"/>
  <c r="V1538" i="7"/>
  <c r="V1537" i="7"/>
  <c r="V1536" i="7"/>
  <c r="V1535" i="7"/>
  <c r="V1534" i="7"/>
  <c r="V1533" i="7"/>
  <c r="V1532" i="7"/>
  <c r="V1531" i="7"/>
  <c r="V1530" i="7"/>
  <c r="V1529" i="7"/>
  <c r="V1528" i="7"/>
  <c r="V1527" i="7"/>
  <c r="V1526" i="7"/>
  <c r="V1525" i="7"/>
  <c r="V1524" i="7"/>
  <c r="V1523" i="7"/>
  <c r="V1522" i="7"/>
  <c r="V1521" i="7"/>
  <c r="V1520" i="7"/>
  <c r="V1519" i="7"/>
  <c r="V1518" i="7"/>
  <c r="V1517" i="7"/>
  <c r="V1516" i="7"/>
  <c r="V1515" i="7"/>
  <c r="V1514" i="7"/>
  <c r="V1513" i="7"/>
  <c r="V1512" i="7"/>
  <c r="V1511" i="7"/>
  <c r="V1510" i="7"/>
  <c r="V1509" i="7"/>
  <c r="V1508" i="7"/>
  <c r="V1507" i="7"/>
  <c r="V1506" i="7"/>
  <c r="V1505" i="7"/>
  <c r="V1504" i="7"/>
  <c r="V1503" i="7"/>
  <c r="V1502" i="7"/>
  <c r="V1501" i="7"/>
  <c r="V1500" i="7"/>
  <c r="V1499" i="7"/>
  <c r="V1498" i="7"/>
  <c r="V1497" i="7"/>
  <c r="V1496" i="7"/>
  <c r="V1495" i="7"/>
  <c r="V1494" i="7"/>
  <c r="V1493" i="7"/>
  <c r="V1492" i="7"/>
  <c r="V1491" i="7"/>
  <c r="V1490" i="7"/>
  <c r="V1489" i="7"/>
  <c r="V1488" i="7"/>
  <c r="V1487" i="7"/>
  <c r="V1486" i="7"/>
  <c r="V1485" i="7"/>
  <c r="V1484" i="7"/>
  <c r="V1483" i="7"/>
  <c r="V1482" i="7"/>
  <c r="V1481" i="7"/>
  <c r="V1480" i="7"/>
  <c r="V1479" i="7"/>
  <c r="V1478" i="7"/>
  <c r="V1477" i="7"/>
  <c r="V1476" i="7"/>
  <c r="V1475" i="7"/>
  <c r="V1474" i="7"/>
  <c r="V1473" i="7"/>
  <c r="V1472" i="7"/>
  <c r="V1471" i="7"/>
  <c r="V1470" i="7"/>
  <c r="V1469" i="7"/>
  <c r="V1468" i="7"/>
  <c r="V1467" i="7"/>
  <c r="V1466" i="7"/>
  <c r="V1465" i="7"/>
  <c r="V1464" i="7"/>
  <c r="V1463" i="7"/>
  <c r="V1462" i="7"/>
  <c r="V1461" i="7"/>
  <c r="V1460" i="7"/>
  <c r="V1459" i="7"/>
  <c r="V1458" i="7"/>
  <c r="V1457" i="7"/>
  <c r="V1456" i="7"/>
  <c r="V1455" i="7"/>
  <c r="V1454" i="7"/>
  <c r="V1453" i="7"/>
  <c r="V1452" i="7"/>
  <c r="V1451" i="7"/>
  <c r="V1450" i="7"/>
  <c r="V1449" i="7"/>
  <c r="V1448" i="7"/>
  <c r="V1447" i="7"/>
  <c r="V1446" i="7"/>
  <c r="V1445" i="7"/>
  <c r="V1444" i="7"/>
  <c r="V1443" i="7"/>
  <c r="V1442" i="7"/>
  <c r="V1441" i="7"/>
  <c r="V1440" i="7"/>
  <c r="V1439" i="7"/>
  <c r="V1438" i="7"/>
  <c r="V1437" i="7"/>
  <c r="V1436" i="7"/>
  <c r="V1435" i="7"/>
  <c r="V1434" i="7"/>
  <c r="V1433" i="7"/>
  <c r="V1432" i="7"/>
  <c r="V1431" i="7"/>
  <c r="V1430" i="7"/>
  <c r="V1429" i="7"/>
  <c r="V1428" i="7"/>
  <c r="V1427" i="7"/>
  <c r="V1426" i="7"/>
  <c r="V1425" i="7"/>
  <c r="V1424" i="7"/>
  <c r="V1423" i="7"/>
  <c r="V1422" i="7"/>
  <c r="V1421" i="7"/>
  <c r="V1420" i="7"/>
  <c r="V1419" i="7"/>
  <c r="V1418" i="7"/>
  <c r="V1417" i="7"/>
  <c r="V1416" i="7"/>
  <c r="V1415" i="7"/>
  <c r="V1414" i="7"/>
  <c r="V1413" i="7"/>
  <c r="V1412" i="7"/>
  <c r="V1411" i="7"/>
  <c r="V1410" i="7"/>
  <c r="V1409" i="7"/>
  <c r="V1408" i="7"/>
  <c r="V1407" i="7"/>
  <c r="V1406" i="7"/>
  <c r="V1405" i="7"/>
  <c r="V1404" i="7"/>
  <c r="V1403" i="7"/>
  <c r="V1402" i="7"/>
  <c r="V1401" i="7"/>
  <c r="V1400" i="7"/>
  <c r="V1399" i="7"/>
  <c r="V1398" i="7"/>
  <c r="V1397" i="7"/>
  <c r="V1396" i="7"/>
  <c r="V1395" i="7"/>
  <c r="V1394" i="7"/>
  <c r="V1393" i="7"/>
  <c r="V1392" i="7"/>
  <c r="V1391" i="7"/>
  <c r="V1390" i="7"/>
  <c r="V1389" i="7"/>
  <c r="V1388" i="7"/>
  <c r="V1387" i="7"/>
  <c r="V1386" i="7"/>
  <c r="V1385" i="7"/>
  <c r="V1384" i="7"/>
  <c r="V1383" i="7"/>
  <c r="V1382" i="7"/>
  <c r="V1381" i="7"/>
  <c r="V1380" i="7"/>
  <c r="V1379" i="7"/>
  <c r="V1378" i="7"/>
  <c r="V1377" i="7"/>
  <c r="V1376" i="7"/>
  <c r="V1375" i="7"/>
  <c r="V1374" i="7"/>
  <c r="V1373" i="7"/>
  <c r="V1372" i="7"/>
  <c r="V1371" i="7"/>
  <c r="V1370" i="7"/>
  <c r="V1369" i="7"/>
  <c r="V1368" i="7"/>
  <c r="V1367" i="7"/>
  <c r="V1366" i="7"/>
  <c r="V1365" i="7"/>
  <c r="V1364" i="7"/>
  <c r="V1363" i="7"/>
  <c r="V1362" i="7"/>
  <c r="V1361" i="7"/>
  <c r="V1360" i="7"/>
  <c r="V1359" i="7"/>
  <c r="V1358" i="7"/>
  <c r="V1357" i="7"/>
  <c r="V1356" i="7"/>
  <c r="V1355" i="7"/>
  <c r="V1354" i="7"/>
  <c r="V1353" i="7"/>
  <c r="V1352" i="7"/>
  <c r="V1351" i="7"/>
  <c r="V1350" i="7"/>
  <c r="V1349" i="7"/>
  <c r="V1348" i="7"/>
  <c r="V1347" i="7"/>
  <c r="V1346" i="7"/>
  <c r="V1345" i="7"/>
  <c r="V1344" i="7"/>
  <c r="V1343" i="7"/>
  <c r="V1342" i="7"/>
  <c r="V1341" i="7"/>
  <c r="V1340" i="7"/>
  <c r="V1339" i="7"/>
  <c r="V1338" i="7"/>
  <c r="V1337" i="7"/>
  <c r="V1336" i="7"/>
  <c r="V1335" i="7"/>
  <c r="V1334" i="7"/>
  <c r="V1333" i="7"/>
  <c r="V1332" i="7"/>
  <c r="V1331" i="7"/>
  <c r="V1330" i="7"/>
  <c r="V1329" i="7"/>
  <c r="V1328" i="7"/>
  <c r="V1327" i="7"/>
  <c r="V1326" i="7"/>
  <c r="V1325" i="7"/>
  <c r="V1324" i="7"/>
  <c r="V1323" i="7"/>
  <c r="V1322" i="7"/>
  <c r="V1321" i="7"/>
  <c r="V1320" i="7"/>
  <c r="V1319" i="7"/>
  <c r="V1318" i="7"/>
  <c r="V1317" i="7"/>
  <c r="V1316" i="7"/>
  <c r="V1315" i="7"/>
  <c r="V1314" i="7"/>
  <c r="V1313" i="7"/>
  <c r="V1312" i="7"/>
  <c r="V1311" i="7"/>
  <c r="V1310" i="7"/>
  <c r="V1309" i="7"/>
  <c r="V1308" i="7"/>
  <c r="V1307" i="7"/>
  <c r="V1306" i="7"/>
  <c r="V1305" i="7"/>
  <c r="V1304" i="7"/>
  <c r="V1303" i="7"/>
  <c r="V1302" i="7"/>
  <c r="V1301" i="7"/>
  <c r="V1300" i="7"/>
  <c r="V1299" i="7"/>
  <c r="V1298" i="7"/>
  <c r="V1297" i="7"/>
  <c r="V1296" i="7"/>
  <c r="V1295" i="7"/>
  <c r="V1294" i="7"/>
  <c r="V1293" i="7"/>
  <c r="V1292" i="7"/>
  <c r="V1291" i="7"/>
  <c r="V1290" i="7"/>
  <c r="V1289" i="7"/>
  <c r="V1288" i="7"/>
  <c r="V1287" i="7"/>
  <c r="V1286" i="7"/>
  <c r="V1285" i="7"/>
  <c r="V1284" i="7"/>
  <c r="V1283" i="7"/>
  <c r="V1282" i="7"/>
  <c r="V1281" i="7"/>
  <c r="V1280" i="7"/>
  <c r="V1279" i="7"/>
  <c r="V1278" i="7"/>
  <c r="V1277" i="7"/>
  <c r="V1276" i="7"/>
  <c r="V1275" i="7"/>
  <c r="V1274" i="7"/>
  <c r="V1273" i="7"/>
  <c r="V1272" i="7"/>
  <c r="V1271" i="7"/>
  <c r="V1270" i="7"/>
  <c r="V1269" i="7"/>
  <c r="V1268" i="7"/>
  <c r="V1267" i="7"/>
  <c r="V1266" i="7"/>
  <c r="V1265" i="7"/>
  <c r="V1264" i="7"/>
  <c r="V1263" i="7"/>
  <c r="V1262" i="7"/>
  <c r="V1261" i="7"/>
  <c r="V1260" i="7"/>
  <c r="V1259" i="7"/>
  <c r="V1258" i="7"/>
  <c r="V1257" i="7"/>
  <c r="V1256" i="7"/>
  <c r="V1255" i="7"/>
  <c r="V1254" i="7"/>
  <c r="V1253" i="7"/>
  <c r="V1252" i="7"/>
  <c r="V1251" i="7"/>
  <c r="V1250" i="7"/>
  <c r="V1249" i="7"/>
  <c r="V1248" i="7"/>
  <c r="V1247" i="7"/>
  <c r="V1246" i="7"/>
  <c r="V1245" i="7"/>
  <c r="V1244" i="7"/>
  <c r="V1243" i="7"/>
  <c r="V1242" i="7"/>
  <c r="V1241" i="7"/>
  <c r="V1240" i="7"/>
  <c r="V1239" i="7"/>
  <c r="V1238" i="7"/>
  <c r="V1237" i="7"/>
  <c r="V1236" i="7"/>
  <c r="V1235" i="7"/>
  <c r="V1234" i="7"/>
  <c r="V1233" i="7"/>
  <c r="V1232" i="7"/>
  <c r="V1231" i="7"/>
  <c r="V1230" i="7"/>
  <c r="V1229" i="7"/>
  <c r="V1228" i="7"/>
  <c r="V1227" i="7"/>
  <c r="V1226" i="7"/>
  <c r="V1225" i="7"/>
  <c r="V1224" i="7"/>
  <c r="V1223" i="7"/>
  <c r="V1222" i="7"/>
  <c r="V1221" i="7"/>
  <c r="V1220" i="7"/>
  <c r="V1219" i="7"/>
  <c r="V1218" i="7"/>
  <c r="V1217" i="7"/>
  <c r="V1216" i="7"/>
  <c r="V1215" i="7"/>
  <c r="V1214" i="7"/>
  <c r="V1213" i="7"/>
  <c r="V1212" i="7"/>
  <c r="V1211" i="7"/>
  <c r="V1210" i="7"/>
  <c r="V1209" i="7"/>
  <c r="V1208" i="7"/>
  <c r="V1207" i="7"/>
  <c r="V1206" i="7"/>
  <c r="V1205" i="7"/>
  <c r="V1204" i="7"/>
  <c r="V1203" i="7"/>
  <c r="V1202" i="7"/>
  <c r="V1201" i="7"/>
  <c r="V1200" i="7"/>
  <c r="V1199" i="7"/>
  <c r="V1198" i="7"/>
  <c r="V1197" i="7"/>
  <c r="V1196" i="7"/>
  <c r="V1195" i="7"/>
  <c r="V1194" i="7"/>
  <c r="V1193" i="7"/>
  <c r="V1192" i="7"/>
  <c r="V1191" i="7"/>
  <c r="V1190" i="7"/>
  <c r="V1189" i="7"/>
  <c r="V1188" i="7"/>
  <c r="V1187" i="7"/>
  <c r="V1186" i="7"/>
  <c r="V1185" i="7"/>
  <c r="V1184" i="7"/>
  <c r="V1183" i="7"/>
  <c r="V1182" i="7"/>
  <c r="V1181" i="7"/>
  <c r="V1180" i="7"/>
  <c r="V1179" i="7"/>
  <c r="V1178" i="7"/>
  <c r="V1177" i="7"/>
  <c r="V1176" i="7"/>
  <c r="V1175" i="7"/>
  <c r="V1174" i="7"/>
  <c r="V1173" i="7"/>
  <c r="V1172" i="7"/>
  <c r="V1171" i="7"/>
  <c r="V1170" i="7"/>
  <c r="V1169" i="7"/>
  <c r="V1168" i="7"/>
  <c r="V1167" i="7"/>
  <c r="V1166" i="7"/>
  <c r="V1165" i="7"/>
  <c r="V1164" i="7"/>
  <c r="V1163" i="7"/>
  <c r="V1162" i="7"/>
  <c r="V1161" i="7"/>
  <c r="V1160" i="7"/>
  <c r="V1159" i="7"/>
  <c r="V1158" i="7"/>
  <c r="V1157" i="7"/>
  <c r="V1156" i="7"/>
  <c r="V1155" i="7"/>
  <c r="V1154" i="7"/>
  <c r="V1153" i="7"/>
  <c r="V1152" i="7"/>
  <c r="V1151" i="7"/>
  <c r="V1150" i="7"/>
  <c r="V1149" i="7"/>
  <c r="V1148" i="7"/>
  <c r="V1147" i="7"/>
  <c r="V1146" i="7"/>
  <c r="V1145" i="7"/>
  <c r="V1144" i="7"/>
  <c r="V1143" i="7"/>
  <c r="V1142" i="7"/>
  <c r="V1141" i="7"/>
  <c r="V1140" i="7"/>
  <c r="V1139" i="7"/>
  <c r="V1138" i="7"/>
  <c r="V1137" i="7"/>
  <c r="V1136" i="7"/>
  <c r="V1135" i="7"/>
  <c r="V1134" i="7"/>
  <c r="V1133" i="7"/>
  <c r="V1132" i="7"/>
  <c r="V1131" i="7"/>
  <c r="V1130" i="7"/>
  <c r="V1129" i="7"/>
  <c r="V1128" i="7"/>
  <c r="V1127" i="7"/>
  <c r="V1126" i="7"/>
  <c r="V1125" i="7"/>
  <c r="V1124" i="7"/>
  <c r="V1123" i="7"/>
  <c r="V1122" i="7"/>
  <c r="V1121" i="7"/>
  <c r="V1120" i="7"/>
  <c r="V1119" i="7"/>
  <c r="V1118" i="7"/>
  <c r="V1117" i="7"/>
  <c r="V1116" i="7"/>
  <c r="V1115" i="7"/>
  <c r="V1114" i="7"/>
  <c r="V1113" i="7"/>
  <c r="V1112" i="7"/>
  <c r="V1111" i="7"/>
  <c r="V1110" i="7"/>
  <c r="V1109" i="7"/>
  <c r="V1108" i="7"/>
  <c r="V1107" i="7"/>
  <c r="V1106" i="7"/>
  <c r="V1105" i="7"/>
  <c r="V1104" i="7"/>
  <c r="V1103" i="7"/>
  <c r="V1102" i="7"/>
  <c r="V1101" i="7"/>
  <c r="V1100" i="7"/>
  <c r="V1099" i="7"/>
  <c r="V1098" i="7"/>
  <c r="V1097" i="7"/>
  <c r="V1096" i="7"/>
  <c r="V1095" i="7"/>
  <c r="V1094" i="7"/>
  <c r="V1093" i="7"/>
  <c r="V1092" i="7"/>
  <c r="V1091" i="7"/>
  <c r="V1090" i="7"/>
  <c r="V1089" i="7"/>
  <c r="V1088" i="7"/>
  <c r="V1087" i="7"/>
  <c r="V1086" i="7"/>
  <c r="V1085" i="7"/>
  <c r="V1084" i="7"/>
  <c r="V1083" i="7"/>
  <c r="V1082" i="7"/>
  <c r="V1081" i="7"/>
  <c r="V1080" i="7"/>
  <c r="V1079" i="7"/>
  <c r="V1078" i="7"/>
  <c r="V1077" i="7"/>
  <c r="V1076" i="7"/>
  <c r="V1075" i="7"/>
  <c r="V1074" i="7"/>
  <c r="V1073" i="7"/>
  <c r="V1072" i="7"/>
  <c r="V1071" i="7"/>
  <c r="V1070" i="7"/>
  <c r="V1069" i="7"/>
  <c r="V1068" i="7"/>
  <c r="V1067" i="7"/>
  <c r="V1066" i="7"/>
  <c r="V1065" i="7"/>
  <c r="V1064" i="7"/>
  <c r="V1063" i="7"/>
  <c r="V1062" i="7"/>
  <c r="V1061" i="7"/>
  <c r="V1060" i="7"/>
  <c r="V1059" i="7"/>
  <c r="V1058" i="7"/>
  <c r="V1057" i="7"/>
  <c r="V1056" i="7"/>
  <c r="V1055" i="7"/>
  <c r="V1054" i="7"/>
  <c r="V1053" i="7"/>
  <c r="V1052" i="7"/>
  <c r="V1051" i="7"/>
  <c r="V1050" i="7"/>
  <c r="V1049" i="7"/>
  <c r="V1048" i="7"/>
  <c r="V1047" i="7"/>
  <c r="V1046" i="7"/>
  <c r="V1045" i="7"/>
  <c r="V1044" i="7"/>
  <c r="V1043" i="7"/>
  <c r="V1042" i="7"/>
  <c r="V1041" i="7"/>
  <c r="V1040" i="7"/>
  <c r="V1039" i="7"/>
  <c r="V1038" i="7"/>
  <c r="V1037" i="7"/>
  <c r="V1036" i="7"/>
  <c r="V1035" i="7"/>
  <c r="V1034" i="7"/>
  <c r="V1033" i="7"/>
  <c r="V1032" i="7"/>
  <c r="V1031" i="7"/>
  <c r="V1030" i="7"/>
  <c r="V1029" i="7"/>
  <c r="V1028" i="7"/>
  <c r="V1027" i="7"/>
  <c r="V1026" i="7"/>
  <c r="V1025" i="7"/>
  <c r="V1024" i="7"/>
  <c r="V1023" i="7"/>
  <c r="V1022" i="7"/>
  <c r="V1021" i="7"/>
  <c r="V1020" i="7"/>
  <c r="V1019" i="7"/>
  <c r="V1018" i="7"/>
  <c r="V1017" i="7"/>
  <c r="V1016" i="7"/>
  <c r="V1015" i="7"/>
  <c r="V1014" i="7"/>
  <c r="V1013" i="7"/>
  <c r="V1012" i="7"/>
  <c r="V1011" i="7"/>
  <c r="V1010" i="7"/>
  <c r="V1009" i="7"/>
  <c r="V1008" i="7"/>
  <c r="V1007" i="7"/>
  <c r="V1006" i="7"/>
  <c r="V1005" i="7"/>
  <c r="V1004" i="7"/>
  <c r="V1003" i="7"/>
  <c r="V1002" i="7"/>
  <c r="V1001" i="7"/>
  <c r="V1000" i="7"/>
  <c r="V999" i="7"/>
  <c r="V998" i="7"/>
  <c r="V997" i="7"/>
  <c r="V996" i="7"/>
  <c r="V995" i="7"/>
  <c r="V994" i="7"/>
  <c r="V993" i="7"/>
  <c r="V992" i="7"/>
  <c r="V991" i="7"/>
  <c r="V990" i="7"/>
  <c r="V989" i="7"/>
  <c r="V988" i="7"/>
  <c r="V987" i="7"/>
  <c r="V986" i="7"/>
  <c r="V985" i="7"/>
  <c r="V984" i="7"/>
  <c r="V983" i="7"/>
  <c r="V982" i="7"/>
  <c r="V981" i="7"/>
  <c r="V980" i="7"/>
  <c r="V979" i="7"/>
  <c r="V978" i="7"/>
  <c r="V977" i="7"/>
  <c r="V976" i="7"/>
  <c r="V975" i="7"/>
  <c r="V974" i="7"/>
  <c r="V973" i="7"/>
  <c r="V972" i="7"/>
  <c r="V971" i="7"/>
  <c r="V970" i="7"/>
  <c r="V969" i="7"/>
  <c r="V968" i="7"/>
  <c r="V967" i="7"/>
  <c r="V966" i="7"/>
  <c r="V965" i="7"/>
  <c r="V964" i="7"/>
  <c r="V963" i="7"/>
  <c r="V962" i="7"/>
  <c r="V961" i="7"/>
  <c r="V960" i="7"/>
  <c r="V959" i="7"/>
  <c r="V958" i="7"/>
  <c r="V957" i="7"/>
  <c r="V956" i="7"/>
  <c r="V955" i="7"/>
  <c r="V954" i="7"/>
  <c r="V953" i="7"/>
  <c r="V952" i="7"/>
  <c r="V951" i="7"/>
  <c r="V950" i="7"/>
  <c r="V949" i="7"/>
  <c r="V948" i="7"/>
  <c r="V947" i="7"/>
  <c r="V946" i="7"/>
  <c r="V945" i="7"/>
  <c r="V944" i="7"/>
  <c r="V943" i="7"/>
  <c r="V942" i="7"/>
  <c r="V941" i="7"/>
  <c r="V940" i="7"/>
  <c r="V939" i="7"/>
  <c r="V938" i="7"/>
  <c r="V937" i="7"/>
  <c r="V936" i="7"/>
  <c r="V935" i="7"/>
  <c r="V934" i="7"/>
  <c r="V933" i="7"/>
  <c r="V932" i="7"/>
  <c r="V931" i="7"/>
  <c r="V930" i="7"/>
  <c r="V929" i="7"/>
  <c r="V928" i="7"/>
  <c r="V927" i="7"/>
  <c r="V926" i="7"/>
  <c r="V925" i="7"/>
  <c r="V924" i="7"/>
  <c r="V923" i="7"/>
  <c r="V922" i="7"/>
  <c r="V921" i="7"/>
  <c r="V920" i="7"/>
  <c r="V919" i="7"/>
  <c r="V918" i="7"/>
  <c r="V917" i="7"/>
  <c r="V916" i="7"/>
  <c r="V915" i="7"/>
  <c r="V914" i="7"/>
  <c r="V913" i="7"/>
  <c r="V912" i="7"/>
  <c r="V911" i="7"/>
  <c r="V910" i="7"/>
  <c r="V909" i="7"/>
  <c r="V908" i="7"/>
  <c r="V907" i="7"/>
  <c r="V906" i="7"/>
  <c r="V905" i="7"/>
  <c r="V904" i="7"/>
  <c r="V903" i="7"/>
  <c r="V902" i="7"/>
  <c r="V901" i="7"/>
  <c r="V900" i="7"/>
  <c r="V899" i="7"/>
  <c r="V898" i="7"/>
  <c r="V897" i="7"/>
  <c r="V896" i="7"/>
  <c r="V895" i="7"/>
  <c r="V894" i="7"/>
  <c r="V893" i="7"/>
  <c r="V892" i="7"/>
  <c r="V891" i="7"/>
  <c r="V890" i="7"/>
  <c r="V889" i="7"/>
  <c r="V888" i="7"/>
  <c r="V887" i="7"/>
  <c r="V886" i="7"/>
  <c r="V885" i="7"/>
  <c r="V884" i="7"/>
  <c r="V883" i="7"/>
  <c r="V882" i="7"/>
  <c r="V881" i="7"/>
  <c r="V880" i="7"/>
  <c r="V879" i="7"/>
  <c r="V878" i="7"/>
  <c r="V877" i="7"/>
  <c r="V876" i="7"/>
  <c r="V875" i="7"/>
  <c r="V874" i="7"/>
  <c r="V873" i="7"/>
  <c r="V872" i="7"/>
  <c r="V871" i="7"/>
  <c r="V870" i="7"/>
  <c r="V869" i="7"/>
  <c r="V868" i="7"/>
  <c r="V867" i="7"/>
  <c r="V866" i="7"/>
  <c r="V865" i="7"/>
  <c r="V864" i="7"/>
  <c r="V863" i="7"/>
  <c r="V862" i="7"/>
  <c r="V861" i="7"/>
  <c r="V860" i="7"/>
  <c r="V859" i="7"/>
  <c r="V858" i="7"/>
  <c r="V857" i="7"/>
  <c r="V856" i="7"/>
  <c r="V855" i="7"/>
  <c r="V854" i="7"/>
  <c r="V853" i="7"/>
  <c r="V852" i="7"/>
  <c r="V851" i="7"/>
  <c r="V850" i="7"/>
  <c r="V849" i="7"/>
  <c r="V848" i="7"/>
  <c r="V847" i="7"/>
  <c r="V846" i="7"/>
  <c r="V845" i="7"/>
  <c r="V844" i="7"/>
  <c r="V843" i="7"/>
  <c r="V842" i="7"/>
  <c r="V841" i="7"/>
  <c r="V840" i="7"/>
  <c r="V839" i="7"/>
  <c r="V838" i="7"/>
  <c r="V837" i="7"/>
  <c r="V836" i="7"/>
  <c r="V835" i="7"/>
  <c r="V834" i="7"/>
  <c r="V833" i="7"/>
  <c r="V832" i="7"/>
  <c r="V831" i="7"/>
  <c r="V830" i="7"/>
  <c r="V829" i="7"/>
  <c r="V828" i="7"/>
  <c r="V827" i="7"/>
  <c r="V826" i="7"/>
  <c r="V825" i="7"/>
  <c r="V824" i="7"/>
  <c r="V823" i="7"/>
  <c r="V822" i="7"/>
  <c r="V821" i="7"/>
  <c r="V820" i="7"/>
  <c r="V819" i="7"/>
  <c r="V818" i="7"/>
  <c r="V817" i="7"/>
  <c r="V816" i="7"/>
  <c r="V815" i="7"/>
  <c r="V814" i="7"/>
  <c r="V813" i="7"/>
  <c r="V812" i="7"/>
  <c r="V811" i="7"/>
  <c r="V810" i="7"/>
  <c r="V809" i="7"/>
  <c r="V808" i="7"/>
  <c r="V807" i="7"/>
  <c r="V806" i="7"/>
  <c r="V805" i="7"/>
  <c r="V804" i="7"/>
  <c r="V803" i="7"/>
  <c r="V802" i="7"/>
  <c r="V801" i="7"/>
  <c r="V800" i="7"/>
  <c r="V799" i="7"/>
  <c r="V798" i="7"/>
  <c r="V797" i="7"/>
  <c r="V796" i="7"/>
  <c r="V795" i="7"/>
  <c r="V794" i="7"/>
  <c r="V793" i="7"/>
  <c r="V792" i="7"/>
  <c r="V791" i="7"/>
  <c r="V790" i="7"/>
  <c r="V789" i="7"/>
  <c r="V788" i="7"/>
  <c r="V787" i="7"/>
  <c r="V786" i="7"/>
  <c r="V785" i="7"/>
  <c r="V784" i="7"/>
  <c r="V783" i="7"/>
  <c r="V782" i="7"/>
  <c r="V781" i="7"/>
  <c r="V780" i="7"/>
  <c r="V779" i="7"/>
  <c r="V778" i="7"/>
  <c r="V777" i="7"/>
  <c r="V776" i="7"/>
  <c r="V775" i="7"/>
  <c r="V774" i="7"/>
  <c r="V773" i="7"/>
  <c r="V772" i="7"/>
  <c r="V771" i="7"/>
  <c r="V770" i="7"/>
  <c r="V769" i="7"/>
  <c r="V768" i="7"/>
  <c r="V767" i="7"/>
  <c r="V766" i="7"/>
  <c r="V765" i="7"/>
  <c r="V764" i="7"/>
  <c r="V763" i="7"/>
  <c r="V762" i="7"/>
  <c r="V761" i="7"/>
  <c r="V760" i="7"/>
  <c r="V759" i="7"/>
  <c r="V758" i="7"/>
  <c r="V757" i="7"/>
  <c r="V756" i="7"/>
  <c r="V755" i="7"/>
  <c r="V754" i="7"/>
  <c r="V753" i="7"/>
  <c r="V752" i="7"/>
  <c r="V751" i="7"/>
  <c r="V750" i="7"/>
  <c r="V749" i="7"/>
  <c r="V748" i="7"/>
  <c r="V747" i="7"/>
  <c r="V746" i="7"/>
  <c r="V745" i="7"/>
  <c r="V744" i="7"/>
  <c r="V743" i="7"/>
  <c r="V742" i="7"/>
  <c r="V741" i="7"/>
  <c r="V740" i="7"/>
  <c r="V739" i="7"/>
  <c r="V738" i="7"/>
  <c r="V737" i="7"/>
  <c r="V736" i="7"/>
  <c r="V735" i="7"/>
  <c r="V734" i="7"/>
  <c r="V733" i="7"/>
  <c r="V732" i="7"/>
  <c r="V731" i="7"/>
  <c r="V730" i="7"/>
  <c r="V729" i="7"/>
  <c r="V728" i="7"/>
  <c r="V727" i="7"/>
  <c r="V726" i="7"/>
  <c r="V725" i="7"/>
  <c r="V724" i="7"/>
  <c r="V723" i="7"/>
  <c r="V722" i="7"/>
  <c r="V721" i="7"/>
  <c r="V720" i="7"/>
  <c r="V719" i="7"/>
  <c r="V718" i="7"/>
  <c r="V717" i="7"/>
  <c r="V716" i="7"/>
  <c r="V715" i="7"/>
  <c r="V714" i="7"/>
  <c r="V713" i="7"/>
  <c r="V712" i="7"/>
  <c r="V711" i="7"/>
  <c r="V710" i="7"/>
  <c r="V709" i="7"/>
  <c r="V708" i="7"/>
  <c r="V707" i="7"/>
  <c r="V706" i="7"/>
  <c r="V705" i="7"/>
  <c r="V704" i="7"/>
  <c r="V703" i="7"/>
  <c r="V702" i="7"/>
  <c r="V701" i="7"/>
  <c r="V700" i="7"/>
  <c r="V699" i="7"/>
  <c r="V698" i="7"/>
  <c r="V697" i="7"/>
  <c r="V696" i="7"/>
  <c r="V695" i="7"/>
  <c r="V694" i="7"/>
  <c r="V693" i="7"/>
  <c r="V692" i="7"/>
  <c r="V691" i="7"/>
  <c r="V690" i="7"/>
  <c r="V689" i="7"/>
  <c r="V688" i="7"/>
  <c r="V687" i="7"/>
  <c r="V686" i="7"/>
  <c r="V685" i="7"/>
  <c r="V684" i="7"/>
  <c r="V683" i="7"/>
  <c r="V682" i="7"/>
  <c r="V681" i="7"/>
  <c r="V680" i="7"/>
  <c r="V679" i="7"/>
  <c r="V678" i="7"/>
  <c r="V677" i="7"/>
  <c r="V676" i="7"/>
  <c r="V675" i="7"/>
  <c r="V674" i="7"/>
  <c r="V673" i="7"/>
  <c r="V672" i="7"/>
  <c r="V671" i="7"/>
  <c r="V670" i="7"/>
  <c r="V669" i="7"/>
  <c r="V668" i="7"/>
  <c r="V667" i="7"/>
  <c r="V666" i="7"/>
  <c r="V665" i="7"/>
  <c r="V664" i="7"/>
  <c r="V663" i="7"/>
  <c r="V662" i="7"/>
  <c r="V661" i="7"/>
  <c r="V660" i="7"/>
  <c r="V659" i="7"/>
  <c r="V658" i="7"/>
  <c r="V657" i="7"/>
  <c r="V656" i="7"/>
  <c r="V655" i="7"/>
  <c r="V654" i="7"/>
  <c r="V653" i="7"/>
  <c r="V652" i="7"/>
  <c r="V651" i="7"/>
  <c r="V650" i="7"/>
  <c r="V649" i="7"/>
  <c r="V648" i="7"/>
  <c r="V647" i="7"/>
  <c r="V646" i="7"/>
  <c r="V645" i="7"/>
  <c r="V644" i="7"/>
  <c r="V643" i="7"/>
  <c r="V642" i="7"/>
  <c r="V641" i="7"/>
  <c r="V640" i="7"/>
  <c r="V639" i="7"/>
  <c r="V638" i="7"/>
  <c r="V637" i="7"/>
  <c r="V636" i="7"/>
  <c r="V635" i="7"/>
  <c r="V634" i="7"/>
  <c r="V633" i="7"/>
  <c r="V632" i="7"/>
  <c r="V631" i="7"/>
  <c r="V630" i="7"/>
  <c r="V629" i="7"/>
  <c r="V628" i="7"/>
  <c r="V627" i="7"/>
  <c r="V626" i="7"/>
  <c r="V625" i="7"/>
  <c r="V624" i="7"/>
  <c r="V623" i="7"/>
  <c r="V622" i="7"/>
  <c r="V621" i="7"/>
  <c r="V620" i="7"/>
  <c r="V619" i="7"/>
  <c r="V618" i="7"/>
  <c r="V617" i="7"/>
  <c r="V616" i="7"/>
  <c r="V615" i="7"/>
  <c r="V614" i="7"/>
  <c r="V613" i="7"/>
  <c r="V612" i="7"/>
  <c r="V611" i="7"/>
  <c r="V610" i="7"/>
  <c r="V609" i="7"/>
  <c r="V608" i="7"/>
  <c r="V607" i="7"/>
  <c r="V606" i="7"/>
  <c r="V605" i="7"/>
  <c r="V604" i="7"/>
  <c r="V603" i="7"/>
  <c r="V602" i="7"/>
  <c r="V601" i="7"/>
  <c r="V600" i="7"/>
  <c r="V599" i="7"/>
  <c r="V598" i="7"/>
  <c r="V597" i="7"/>
  <c r="V596" i="7"/>
  <c r="V595" i="7"/>
  <c r="V594" i="7"/>
  <c r="V593" i="7"/>
  <c r="V592" i="7"/>
  <c r="V591" i="7"/>
  <c r="V590" i="7"/>
  <c r="V589" i="7"/>
  <c r="V588" i="7"/>
  <c r="V587" i="7"/>
  <c r="V586" i="7"/>
  <c r="V585" i="7"/>
  <c r="V584" i="7"/>
  <c r="V583" i="7"/>
  <c r="V582" i="7"/>
  <c r="V581" i="7"/>
  <c r="V580" i="7"/>
  <c r="V579" i="7"/>
  <c r="V578" i="7"/>
  <c r="V577" i="7"/>
  <c r="V576" i="7"/>
  <c r="V575" i="7"/>
  <c r="V574" i="7"/>
  <c r="V573" i="7"/>
  <c r="V572" i="7"/>
  <c r="V571" i="7"/>
  <c r="V570" i="7"/>
  <c r="V569" i="7"/>
  <c r="V568" i="7"/>
  <c r="V567" i="7"/>
  <c r="V566" i="7"/>
  <c r="V565" i="7"/>
  <c r="V564" i="7"/>
  <c r="V563" i="7"/>
  <c r="V562" i="7"/>
  <c r="V561" i="7"/>
  <c r="V560" i="7"/>
  <c r="V559" i="7"/>
  <c r="V558" i="7"/>
  <c r="V557" i="7"/>
  <c r="V556" i="7"/>
  <c r="V555" i="7"/>
  <c r="V554" i="7"/>
  <c r="V553" i="7"/>
  <c r="V552" i="7"/>
  <c r="V551" i="7"/>
  <c r="V550" i="7"/>
  <c r="V549" i="7"/>
  <c r="V548" i="7"/>
  <c r="V547" i="7"/>
  <c r="V546" i="7"/>
  <c r="V545" i="7"/>
  <c r="V544" i="7"/>
  <c r="V543" i="7"/>
  <c r="V542" i="7"/>
  <c r="V541" i="7"/>
  <c r="V540" i="7"/>
  <c r="V539" i="7"/>
  <c r="V538" i="7"/>
  <c r="V537" i="7"/>
  <c r="V536" i="7"/>
  <c r="V535" i="7"/>
  <c r="V534" i="7"/>
  <c r="V533" i="7"/>
  <c r="V532" i="7"/>
  <c r="V531" i="7"/>
  <c r="V530" i="7"/>
  <c r="V529" i="7"/>
  <c r="V528" i="7"/>
  <c r="V527" i="7"/>
  <c r="V526" i="7"/>
  <c r="V525" i="7"/>
  <c r="V524" i="7"/>
  <c r="V523" i="7"/>
  <c r="V522" i="7"/>
  <c r="V521" i="7"/>
  <c r="V520" i="7"/>
  <c r="V519" i="7"/>
  <c r="V518" i="7"/>
  <c r="V517" i="7"/>
  <c r="V516" i="7"/>
  <c r="V515" i="7"/>
  <c r="V514" i="7"/>
  <c r="V513" i="7"/>
  <c r="V512" i="7"/>
  <c r="V511" i="7"/>
  <c r="V510" i="7"/>
  <c r="V509" i="7"/>
  <c r="V508" i="7"/>
  <c r="V507" i="7"/>
  <c r="V506" i="7"/>
  <c r="V505" i="7"/>
  <c r="V504" i="7"/>
  <c r="V503" i="7"/>
  <c r="V502" i="7"/>
  <c r="V501" i="7"/>
  <c r="V500" i="7"/>
  <c r="V499" i="7"/>
  <c r="V498" i="7"/>
  <c r="V497" i="7"/>
  <c r="V496" i="7"/>
  <c r="V495" i="7"/>
  <c r="V494" i="7"/>
  <c r="V493" i="7"/>
  <c r="V492" i="7"/>
  <c r="V491" i="7"/>
  <c r="V490" i="7"/>
  <c r="V489" i="7"/>
  <c r="V488" i="7"/>
  <c r="V487" i="7"/>
  <c r="V486" i="7"/>
  <c r="V485" i="7"/>
  <c r="V484" i="7"/>
  <c r="V483" i="7"/>
  <c r="V482" i="7"/>
  <c r="V481" i="7"/>
  <c r="V480" i="7"/>
  <c r="V479" i="7"/>
  <c r="V478" i="7"/>
  <c r="V477" i="7"/>
  <c r="V476" i="7"/>
  <c r="V475" i="7"/>
  <c r="V474" i="7"/>
  <c r="V473" i="7"/>
  <c r="V472" i="7"/>
  <c r="V471" i="7"/>
  <c r="V470" i="7"/>
  <c r="V469" i="7"/>
  <c r="V468" i="7"/>
  <c r="V467" i="7"/>
  <c r="V466" i="7"/>
  <c r="V465" i="7"/>
  <c r="V464" i="7"/>
  <c r="V463" i="7"/>
  <c r="V462" i="7"/>
  <c r="V461" i="7"/>
  <c r="V460" i="7"/>
  <c r="V459" i="7"/>
  <c r="V458" i="7"/>
  <c r="V457" i="7"/>
  <c r="V456" i="7"/>
  <c r="V455" i="7"/>
  <c r="V454" i="7"/>
  <c r="V453" i="7"/>
  <c r="V452" i="7"/>
  <c r="V451" i="7"/>
  <c r="V450" i="7"/>
  <c r="V449" i="7"/>
  <c r="V448" i="7"/>
  <c r="V447" i="7"/>
  <c r="V446" i="7"/>
  <c r="V445" i="7"/>
  <c r="V444" i="7"/>
  <c r="V443" i="7"/>
  <c r="V442" i="7"/>
  <c r="V441" i="7"/>
  <c r="V440" i="7"/>
  <c r="V439" i="7"/>
  <c r="V438" i="7"/>
  <c r="V437" i="7"/>
  <c r="V436" i="7"/>
  <c r="V435" i="7"/>
  <c r="V434" i="7"/>
  <c r="V433" i="7"/>
  <c r="V432" i="7"/>
  <c r="V431" i="7"/>
  <c r="V430" i="7"/>
  <c r="V429" i="7"/>
  <c r="V428" i="7"/>
  <c r="V427" i="7"/>
  <c r="V426" i="7"/>
  <c r="V425" i="7"/>
  <c r="V424" i="7"/>
  <c r="V423" i="7"/>
  <c r="V422" i="7"/>
  <c r="V421" i="7"/>
  <c r="V420" i="7"/>
  <c r="V419" i="7"/>
  <c r="V418" i="7"/>
  <c r="V417" i="7"/>
  <c r="V416" i="7"/>
  <c r="V415" i="7"/>
  <c r="V414" i="7"/>
  <c r="V413" i="7"/>
  <c r="V412" i="7"/>
  <c r="V411" i="7"/>
  <c r="V410" i="7"/>
  <c r="V409" i="7"/>
  <c r="V408" i="7"/>
  <c r="V407" i="7"/>
  <c r="V406" i="7"/>
  <c r="V405" i="7"/>
  <c r="V404" i="7"/>
  <c r="V403" i="7"/>
  <c r="V402" i="7"/>
  <c r="V401" i="7"/>
  <c r="V400" i="7"/>
  <c r="V399" i="7"/>
  <c r="V398" i="7"/>
  <c r="V397" i="7"/>
  <c r="V396" i="7"/>
  <c r="V395" i="7"/>
  <c r="V394" i="7"/>
  <c r="V393" i="7"/>
  <c r="V392" i="7"/>
  <c r="V391" i="7"/>
  <c r="V390" i="7"/>
  <c r="V389" i="7"/>
  <c r="V388" i="7"/>
  <c r="V387" i="7"/>
  <c r="V386" i="7"/>
  <c r="V385" i="7"/>
  <c r="V384" i="7"/>
  <c r="V383" i="7"/>
  <c r="V382" i="7"/>
  <c r="V381" i="7"/>
  <c r="V380" i="7"/>
  <c r="V379" i="7"/>
  <c r="V378" i="7"/>
  <c r="V377" i="7"/>
  <c r="V376" i="7"/>
  <c r="V375" i="7"/>
  <c r="V374" i="7"/>
  <c r="V373" i="7"/>
  <c r="V372" i="7"/>
  <c r="V371" i="7"/>
  <c r="V370" i="7"/>
  <c r="V369" i="7"/>
  <c r="V368" i="7"/>
  <c r="V367" i="7"/>
  <c r="V366" i="7"/>
  <c r="V365" i="7"/>
  <c r="V364" i="7"/>
  <c r="V363" i="7"/>
  <c r="V362" i="7"/>
  <c r="V361" i="7"/>
  <c r="V360" i="7"/>
  <c r="V359" i="7"/>
  <c r="V358" i="7"/>
  <c r="V357" i="7"/>
  <c r="V356" i="7"/>
  <c r="V355" i="7"/>
  <c r="V354" i="7"/>
  <c r="V353" i="7"/>
  <c r="V352" i="7"/>
  <c r="V351" i="7"/>
  <c r="V350" i="7"/>
  <c r="V349" i="7"/>
  <c r="V348" i="7"/>
  <c r="V347" i="7"/>
  <c r="V346" i="7"/>
  <c r="V345" i="7"/>
  <c r="V344" i="7"/>
  <c r="V343" i="7"/>
  <c r="V342" i="7"/>
  <c r="V341" i="7"/>
  <c r="V340" i="7"/>
  <c r="V339" i="7"/>
  <c r="V338" i="7"/>
  <c r="V337" i="7"/>
  <c r="V336" i="7"/>
  <c r="V335" i="7"/>
  <c r="V334" i="7"/>
  <c r="V333" i="7"/>
  <c r="V332" i="7"/>
  <c r="V331" i="7"/>
  <c r="V330" i="7"/>
  <c r="V329" i="7"/>
  <c r="V328" i="7"/>
  <c r="V327" i="7"/>
  <c r="V326" i="7"/>
  <c r="V325" i="7"/>
  <c r="V324" i="7"/>
  <c r="V323" i="7"/>
  <c r="V322" i="7"/>
  <c r="V321" i="7"/>
  <c r="V320" i="7"/>
  <c r="V319" i="7"/>
  <c r="V318" i="7"/>
  <c r="V317" i="7"/>
  <c r="V316" i="7"/>
  <c r="V315" i="7"/>
  <c r="V314" i="7"/>
  <c r="V313" i="7"/>
  <c r="V312" i="7"/>
  <c r="V311" i="7"/>
  <c r="V310" i="7"/>
  <c r="V309" i="7"/>
  <c r="V308" i="7"/>
  <c r="V307" i="7"/>
  <c r="V306" i="7"/>
  <c r="V305" i="7"/>
  <c r="V304" i="7"/>
  <c r="V303" i="7"/>
  <c r="V302" i="7"/>
  <c r="V301" i="7"/>
  <c r="V300" i="7"/>
  <c r="V299" i="7"/>
  <c r="V298" i="7"/>
  <c r="V297" i="7"/>
  <c r="V296" i="7"/>
  <c r="V295" i="7"/>
  <c r="V294" i="7"/>
  <c r="V293" i="7"/>
  <c r="V292" i="7"/>
  <c r="V291" i="7"/>
  <c r="V290" i="7"/>
  <c r="V289" i="7"/>
  <c r="V288" i="7"/>
  <c r="V287" i="7"/>
  <c r="V286" i="7"/>
  <c r="V285" i="7"/>
  <c r="V284" i="7"/>
  <c r="V283" i="7"/>
  <c r="V282" i="7"/>
  <c r="V281" i="7"/>
  <c r="V280" i="7"/>
  <c r="V279" i="7"/>
  <c r="V278" i="7"/>
  <c r="V277" i="7"/>
  <c r="V276" i="7"/>
  <c r="V275" i="7"/>
  <c r="V274" i="7"/>
  <c r="V273" i="7"/>
  <c r="V272" i="7"/>
  <c r="V271" i="7"/>
  <c r="V270" i="7"/>
  <c r="V269" i="7"/>
  <c r="V268" i="7"/>
  <c r="V267" i="7"/>
  <c r="V266" i="7"/>
  <c r="V265" i="7"/>
  <c r="V264" i="7"/>
  <c r="V263" i="7"/>
  <c r="V262" i="7"/>
  <c r="V261" i="7"/>
  <c r="V260" i="7"/>
  <c r="V259" i="7"/>
  <c r="V258" i="7"/>
  <c r="V257" i="7"/>
  <c r="V256" i="7"/>
  <c r="V255" i="7"/>
  <c r="V254" i="7"/>
  <c r="V253" i="7"/>
  <c r="V252" i="7"/>
  <c r="V251" i="7"/>
  <c r="V250" i="7"/>
  <c r="V249" i="7"/>
  <c r="V248" i="7"/>
  <c r="V247" i="7"/>
  <c r="V246" i="7"/>
  <c r="V245" i="7"/>
  <c r="V244" i="7"/>
  <c r="V243" i="7"/>
  <c r="V242" i="7"/>
  <c r="V241" i="7"/>
  <c r="V240" i="7"/>
  <c r="V239" i="7"/>
  <c r="V238" i="7"/>
  <c r="V237" i="7"/>
  <c r="V236" i="7"/>
  <c r="V235" i="7"/>
  <c r="V234" i="7"/>
  <c r="V233" i="7"/>
  <c r="V232" i="7"/>
  <c r="V231" i="7"/>
  <c r="V230" i="7"/>
  <c r="V229" i="7"/>
  <c r="V228" i="7"/>
  <c r="V227" i="7"/>
  <c r="V226" i="7"/>
  <c r="V225" i="7"/>
  <c r="V224" i="7"/>
  <c r="V223" i="7"/>
  <c r="V222" i="7"/>
  <c r="V221" i="7"/>
  <c r="V220" i="7"/>
  <c r="V219" i="7"/>
  <c r="V218" i="7"/>
  <c r="V217" i="7"/>
  <c r="V216" i="7"/>
  <c r="V215" i="7"/>
  <c r="V214" i="7"/>
  <c r="V213" i="7"/>
  <c r="V212" i="7"/>
  <c r="V211" i="7"/>
  <c r="V210" i="7"/>
  <c r="V209" i="7"/>
  <c r="V208" i="7"/>
  <c r="V207" i="7"/>
  <c r="V206" i="7"/>
  <c r="V205" i="7"/>
  <c r="V204" i="7"/>
  <c r="V203" i="7"/>
  <c r="V202" i="7"/>
  <c r="V201" i="7"/>
  <c r="V200" i="7"/>
  <c r="V199" i="7"/>
  <c r="V198" i="7"/>
  <c r="V197" i="7"/>
  <c r="V196" i="7"/>
  <c r="V195" i="7"/>
  <c r="V194" i="7"/>
  <c r="V193" i="7"/>
  <c r="V192" i="7"/>
  <c r="V191" i="7"/>
  <c r="V190" i="7"/>
  <c r="V189" i="7"/>
  <c r="V188" i="7"/>
  <c r="V187" i="7"/>
  <c r="V186" i="7"/>
  <c r="V185" i="7"/>
  <c r="V184" i="7"/>
  <c r="V183" i="7"/>
  <c r="V182" i="7"/>
  <c r="V181" i="7"/>
  <c r="V180" i="7"/>
  <c r="V179" i="7"/>
  <c r="V178" i="7"/>
  <c r="V177" i="7"/>
  <c r="V176" i="7"/>
  <c r="V175" i="7"/>
  <c r="V174" i="7"/>
  <c r="V173" i="7"/>
  <c r="V172" i="7"/>
  <c r="V171" i="7"/>
  <c r="V170" i="7"/>
  <c r="V169" i="7"/>
  <c r="V168" i="7"/>
  <c r="V167" i="7"/>
  <c r="V166" i="7"/>
  <c r="V165" i="7"/>
  <c r="V164" i="7"/>
  <c r="V163" i="7"/>
  <c r="V162" i="7"/>
  <c r="V161" i="7"/>
  <c r="V160" i="7"/>
  <c r="V159" i="7"/>
  <c r="V158" i="7"/>
  <c r="V157" i="7"/>
  <c r="V156" i="7"/>
  <c r="V155" i="7"/>
  <c r="V154" i="7"/>
  <c r="V153" i="7"/>
  <c r="V152" i="7"/>
  <c r="V151" i="7"/>
  <c r="V150" i="7"/>
  <c r="V149" i="7"/>
  <c r="V148" i="7"/>
  <c r="V147" i="7"/>
  <c r="V146" i="7"/>
  <c r="V145" i="7"/>
  <c r="V144" i="7"/>
  <c r="V143" i="7"/>
  <c r="V142" i="7"/>
  <c r="V141" i="7"/>
  <c r="V140" i="7"/>
  <c r="V139" i="7"/>
  <c r="V138" i="7"/>
  <c r="V137" i="7"/>
  <c r="V136" i="7"/>
  <c r="V135" i="7"/>
  <c r="V134" i="7"/>
  <c r="V133" i="7"/>
  <c r="V132" i="7"/>
  <c r="V131" i="7"/>
  <c r="V130" i="7"/>
  <c r="V129" i="7"/>
  <c r="V128" i="7"/>
  <c r="V127" i="7"/>
  <c r="V126" i="7"/>
  <c r="V125" i="7"/>
  <c r="V124" i="7"/>
  <c r="V123" i="7"/>
  <c r="V122" i="7"/>
  <c r="V121" i="7"/>
  <c r="V120" i="7"/>
  <c r="V119" i="7"/>
  <c r="V118" i="7"/>
  <c r="V117" i="7"/>
  <c r="V116" i="7"/>
  <c r="V115" i="7"/>
  <c r="V114" i="7"/>
  <c r="V113" i="7"/>
  <c r="V112" i="7"/>
  <c r="V111" i="7"/>
  <c r="V110" i="7"/>
  <c r="V109" i="7"/>
  <c r="V108" i="7"/>
  <c r="V107" i="7"/>
  <c r="V106" i="7"/>
  <c r="V105" i="7"/>
  <c r="V104" i="7"/>
  <c r="V103" i="7"/>
  <c r="V102" i="7"/>
  <c r="V101" i="7"/>
  <c r="V100" i="7"/>
  <c r="V99" i="7"/>
  <c r="V98" i="7"/>
  <c r="V97" i="7"/>
  <c r="V96" i="7"/>
  <c r="V95" i="7"/>
  <c r="V94" i="7"/>
  <c r="V93" i="7"/>
  <c r="V92" i="7"/>
  <c r="V91" i="7"/>
  <c r="V90" i="7"/>
  <c r="V89" i="7"/>
  <c r="V88" i="7"/>
  <c r="V87" i="7"/>
  <c r="V86" i="7"/>
  <c r="V85" i="7"/>
  <c r="V84" i="7"/>
  <c r="V83" i="7"/>
  <c r="V82" i="7"/>
  <c r="V81" i="7"/>
  <c r="V80" i="7"/>
  <c r="V79" i="7"/>
  <c r="V78" i="7"/>
  <c r="V77" i="7"/>
  <c r="V76" i="7"/>
  <c r="V75" i="7"/>
  <c r="V74" i="7"/>
  <c r="V73" i="7"/>
  <c r="V72" i="7"/>
  <c r="V71" i="7"/>
  <c r="V70" i="7"/>
  <c r="V69" i="7"/>
  <c r="V68" i="7"/>
  <c r="V67" i="7"/>
  <c r="V66" i="7"/>
  <c r="V65" i="7"/>
  <c r="V64" i="7"/>
  <c r="V63" i="7"/>
  <c r="V62" i="7"/>
  <c r="V61" i="7"/>
  <c r="V60" i="7"/>
  <c r="V59" i="7"/>
  <c r="V58" i="7"/>
  <c r="V57" i="7"/>
  <c r="V56" i="7"/>
  <c r="V55" i="7"/>
  <c r="V54" i="7"/>
  <c r="V53" i="7"/>
  <c r="V52" i="7"/>
  <c r="V51" i="7"/>
  <c r="V50" i="7"/>
  <c r="V49" i="7"/>
  <c r="V48" i="7"/>
  <c r="V47" i="7"/>
  <c r="V46" i="7"/>
  <c r="V45" i="7"/>
  <c r="V44" i="7"/>
  <c r="V43" i="7"/>
  <c r="V42" i="7"/>
  <c r="V41" i="7"/>
  <c r="V40" i="7"/>
  <c r="V39" i="7"/>
  <c r="V38" i="7"/>
  <c r="V37" i="7"/>
  <c r="V36" i="7"/>
  <c r="V35" i="7"/>
  <c r="V34" i="7"/>
  <c r="V33" i="7"/>
  <c r="V32" i="7"/>
  <c r="V31" i="7"/>
  <c r="V30" i="7"/>
  <c r="V29" i="7"/>
  <c r="V28" i="7"/>
  <c r="V27" i="7"/>
  <c r="V26" i="7"/>
  <c r="V25" i="7"/>
  <c r="V24" i="7"/>
  <c r="V23" i="7"/>
  <c r="V22" i="7"/>
  <c r="V21" i="7"/>
  <c r="V20" i="7"/>
  <c r="V19" i="7"/>
  <c r="V18" i="7"/>
  <c r="V17" i="7"/>
  <c r="V16" i="7"/>
  <c r="V15" i="7"/>
  <c r="V14" i="7"/>
  <c r="V13" i="7"/>
  <c r="V12" i="7"/>
  <c r="V11" i="7"/>
  <c r="V10" i="7"/>
  <c r="V9" i="7"/>
  <c r="V8" i="7"/>
  <c r="V7" i="7"/>
  <c r="V6" i="7"/>
  <c r="V5" i="7"/>
  <c r="V4" i="7"/>
  <c r="V3" i="7"/>
  <c r="D37" i="25"/>
  <c r="D36" i="25"/>
  <c r="D35" i="25"/>
  <c r="D34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C8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7" i="1"/>
  <c r="Y2977" i="7"/>
  <c r="Z2977" i="7" s="1"/>
  <c r="AN2977" i="7" s="1"/>
  <c r="Y2976" i="7"/>
  <c r="Z2976" i="7" s="1"/>
  <c r="AN2976" i="7" s="1"/>
  <c r="Y2975" i="7"/>
  <c r="Z2975" i="7" s="1"/>
  <c r="AN2975" i="7" s="1"/>
  <c r="Y2974" i="7"/>
  <c r="Z2974" i="7" s="1"/>
  <c r="AN2974" i="7" s="1"/>
  <c r="Y2973" i="7"/>
  <c r="Z2973" i="7" s="1"/>
  <c r="AN2973" i="7" s="1"/>
  <c r="Y2972" i="7"/>
  <c r="Z2972" i="7" s="1"/>
  <c r="AN2972" i="7" s="1"/>
  <c r="Y2971" i="7"/>
  <c r="Z2971" i="7" s="1"/>
  <c r="AN2971" i="7" s="1"/>
  <c r="Y2970" i="7"/>
  <c r="Z2970" i="7" s="1"/>
  <c r="AN2970" i="7" s="1"/>
  <c r="Y2969" i="7"/>
  <c r="Z2969" i="7" s="1"/>
  <c r="AN2969" i="7" s="1"/>
  <c r="Y2968" i="7"/>
  <c r="Y2967" i="7"/>
  <c r="Z2967" i="7" s="1"/>
  <c r="AN2967" i="7" s="1"/>
  <c r="Y2966" i="7"/>
  <c r="Z2966" i="7" s="1"/>
  <c r="AN2966" i="7" s="1"/>
  <c r="Y2965" i="7"/>
  <c r="Z2965" i="7" s="1"/>
  <c r="AN2965" i="7" s="1"/>
  <c r="Y2964" i="7"/>
  <c r="Z2964" i="7" s="1"/>
  <c r="AN2964" i="7" s="1"/>
  <c r="Y2963" i="7"/>
  <c r="Z2963" i="7" s="1"/>
  <c r="AN2963" i="7" s="1"/>
  <c r="Y2962" i="7"/>
  <c r="Z2962" i="7" s="1"/>
  <c r="AN2962" i="7" s="1"/>
  <c r="Y2961" i="7"/>
  <c r="Z2961" i="7" s="1"/>
  <c r="AN2961" i="7" s="1"/>
  <c r="Y2960" i="7"/>
  <c r="Z2960" i="7" s="1"/>
  <c r="AN2960" i="7" s="1"/>
  <c r="Y2959" i="7"/>
  <c r="Y2958" i="7"/>
  <c r="Y2957" i="7"/>
  <c r="Y2956" i="7"/>
  <c r="Z2956" i="7" s="1"/>
  <c r="AN2956" i="7" s="1"/>
  <c r="Y2955" i="7"/>
  <c r="Z2955" i="7" s="1"/>
  <c r="AN2955" i="7" s="1"/>
  <c r="Y2954" i="7"/>
  <c r="Z2954" i="7" s="1"/>
  <c r="AN2954" i="7" s="1"/>
  <c r="Y2953" i="7"/>
  <c r="Z2953" i="7" s="1"/>
  <c r="AN2953" i="7" s="1"/>
  <c r="Y2952" i="7"/>
  <c r="Z2952" i="7" s="1"/>
  <c r="AN2952" i="7" s="1"/>
  <c r="Y2951" i="7"/>
  <c r="Z2951" i="7" s="1"/>
  <c r="AN2951" i="7" s="1"/>
  <c r="Y2950" i="7"/>
  <c r="Z2950" i="7" s="1"/>
  <c r="AN2950" i="7" s="1"/>
  <c r="Y2949" i="7"/>
  <c r="Z2949" i="7" s="1"/>
  <c r="AN2949" i="7" s="1"/>
  <c r="Y2948" i="7"/>
  <c r="Z2948" i="7" s="1"/>
  <c r="AN2948" i="7" s="1"/>
  <c r="Y2947" i="7"/>
  <c r="Z2947" i="7" s="1"/>
  <c r="AN2947" i="7" s="1"/>
  <c r="Y2946" i="7"/>
  <c r="Z2946" i="7" s="1"/>
  <c r="AN2946" i="7" s="1"/>
  <c r="Y2945" i="7"/>
  <c r="Y2944" i="7"/>
  <c r="Y2943" i="7"/>
  <c r="Y2942" i="7"/>
  <c r="Z2942" i="7" s="1"/>
  <c r="AN2942" i="7" s="1"/>
  <c r="Y2941" i="7"/>
  <c r="Z2941" i="7" s="1"/>
  <c r="AN2941" i="7" s="1"/>
  <c r="Y2940" i="7"/>
  <c r="Z2940" i="7" s="1"/>
  <c r="AN2940" i="7" s="1"/>
  <c r="Y2939" i="7"/>
  <c r="Z2939" i="7" s="1"/>
  <c r="AN2939" i="7" s="1"/>
  <c r="Y2938" i="7"/>
  <c r="Z2938" i="7" s="1"/>
  <c r="AN2938" i="7" s="1"/>
  <c r="Y2937" i="7"/>
  <c r="Y2936" i="7"/>
  <c r="Z2936" i="7" s="1"/>
  <c r="AN2936" i="7" s="1"/>
  <c r="Y2935" i="7"/>
  <c r="Z2935" i="7" s="1"/>
  <c r="AN2935" i="7" s="1"/>
  <c r="Y2934" i="7"/>
  <c r="Y2933" i="7"/>
  <c r="Y2932" i="7"/>
  <c r="Z2932" i="7" s="1"/>
  <c r="AN2932" i="7" s="1"/>
  <c r="Y2931" i="7"/>
  <c r="Z2931" i="7" s="1"/>
  <c r="AN2931" i="7" s="1"/>
  <c r="Y2930" i="7"/>
  <c r="Z2930" i="7" s="1"/>
  <c r="AN2930" i="7" s="1"/>
  <c r="Y2929" i="7"/>
  <c r="Z2929" i="7" s="1"/>
  <c r="AN2929" i="7" s="1"/>
  <c r="Y2928" i="7"/>
  <c r="Z2928" i="7" s="1"/>
  <c r="AN2928" i="7" s="1"/>
  <c r="Y2927" i="7"/>
  <c r="Z2927" i="7" s="1"/>
  <c r="AN2927" i="7" s="1"/>
  <c r="Y2926" i="7"/>
  <c r="Y2925" i="7"/>
  <c r="Z2925" i="7" s="1"/>
  <c r="AN2925" i="7" s="1"/>
  <c r="Y2924" i="7"/>
  <c r="Y2923" i="7"/>
  <c r="Y2922" i="7"/>
  <c r="Y2921" i="7"/>
  <c r="Z2921" i="7" s="1"/>
  <c r="AN2921" i="7" s="1"/>
  <c r="Y2920" i="7"/>
  <c r="Z2920" i="7" s="1"/>
  <c r="AN2920" i="7" s="1"/>
  <c r="Y2919" i="7"/>
  <c r="Z2919" i="7" s="1"/>
  <c r="AN2919" i="7" s="1"/>
  <c r="Y2918" i="7"/>
  <c r="Y2917" i="7"/>
  <c r="Z2917" i="7" s="1"/>
  <c r="AN2917" i="7" s="1"/>
  <c r="Y2916" i="7"/>
  <c r="Z2916" i="7" s="1"/>
  <c r="AN2916" i="7" s="1"/>
  <c r="Y2915" i="7"/>
  <c r="Y2914" i="7"/>
  <c r="Z2914" i="7" s="1"/>
  <c r="AN2914" i="7" s="1"/>
  <c r="Y2913" i="7"/>
  <c r="Y2912" i="7"/>
  <c r="Z2912" i="7" s="1"/>
  <c r="AN2912" i="7" s="1"/>
  <c r="Y2911" i="7"/>
  <c r="Z2911" i="7" s="1"/>
  <c r="AN2911" i="7" s="1"/>
  <c r="Y2910" i="7"/>
  <c r="Y2909" i="7"/>
  <c r="Y2908" i="7"/>
  <c r="Y2907" i="7"/>
  <c r="Z2907" i="7" s="1"/>
  <c r="AN2907" i="7" s="1"/>
  <c r="Y2906" i="7"/>
  <c r="Z2906" i="7" s="1"/>
  <c r="AN2906" i="7" s="1"/>
  <c r="Y2905" i="7"/>
  <c r="Z2905" i="7" s="1"/>
  <c r="AN2905" i="7" s="1"/>
  <c r="Y2904" i="7"/>
  <c r="Z2904" i="7" s="1"/>
  <c r="AN2904" i="7" s="1"/>
  <c r="Y2903" i="7"/>
  <c r="Z2903" i="7" s="1"/>
  <c r="AN2903" i="7" s="1"/>
  <c r="Y2902" i="7"/>
  <c r="Y2901" i="7"/>
  <c r="Z2901" i="7" s="1"/>
  <c r="AN2901" i="7" s="1"/>
  <c r="Y2900" i="7"/>
  <c r="Z2900" i="7" s="1"/>
  <c r="AN2900" i="7" s="1"/>
  <c r="Y2899" i="7"/>
  <c r="Y2898" i="7"/>
  <c r="Y2897" i="7"/>
  <c r="Z2897" i="7" s="1"/>
  <c r="AN2897" i="7" s="1"/>
  <c r="Y2896" i="7"/>
  <c r="Z2896" i="7" s="1"/>
  <c r="AN2896" i="7" s="1"/>
  <c r="Y2895" i="7"/>
  <c r="Z2895" i="7" s="1"/>
  <c r="AN2895" i="7" s="1"/>
  <c r="Y2894" i="7"/>
  <c r="Z2894" i="7" s="1"/>
  <c r="AN2894" i="7" s="1"/>
  <c r="Y2893" i="7"/>
  <c r="Z2893" i="7" s="1"/>
  <c r="AN2893" i="7" s="1"/>
  <c r="Y2892" i="7"/>
  <c r="Z2892" i="7" s="1"/>
  <c r="AN2892" i="7" s="1"/>
  <c r="Y2891" i="7"/>
  <c r="Y2890" i="7"/>
  <c r="Z2890" i="7" s="1"/>
  <c r="AN2890" i="7" s="1"/>
  <c r="Y2889" i="7"/>
  <c r="Y2888" i="7"/>
  <c r="Y2887" i="7"/>
  <c r="Y2886" i="7"/>
  <c r="Y2885" i="7"/>
  <c r="Z2885" i="7" s="1"/>
  <c r="AN2885" i="7" s="1"/>
  <c r="Y2884" i="7"/>
  <c r="Z2884" i="7" s="1"/>
  <c r="AN2884" i="7" s="1"/>
  <c r="Y2883" i="7"/>
  <c r="Y2882" i="7"/>
  <c r="Y2881" i="7"/>
  <c r="Z2881" i="7" s="1"/>
  <c r="AN2881" i="7" s="1"/>
  <c r="Y2880" i="7"/>
  <c r="Z2880" i="7" s="1"/>
  <c r="AN2880" i="7" s="1"/>
  <c r="Y2879" i="7"/>
  <c r="Z2879" i="7" s="1"/>
  <c r="AN2879" i="7" s="1"/>
  <c r="Y2878" i="7"/>
  <c r="Y2877" i="7"/>
  <c r="Z2877" i="7" s="1"/>
  <c r="AN2877" i="7" s="1"/>
  <c r="Y2876" i="7"/>
  <c r="Y2875" i="7"/>
  <c r="Y2874" i="7"/>
  <c r="Y2873" i="7"/>
  <c r="Y2872" i="7"/>
  <c r="Z2872" i="7" s="1"/>
  <c r="AN2872" i="7" s="1"/>
  <c r="Y2871" i="7"/>
  <c r="Z2871" i="7" s="1"/>
  <c r="AN2871" i="7" s="1"/>
  <c r="Y2870" i="7"/>
  <c r="Z2870" i="7" s="1"/>
  <c r="AN2870" i="7" s="1"/>
  <c r="Y2869" i="7"/>
  <c r="Z2869" i="7" s="1"/>
  <c r="AN2869" i="7" s="1"/>
  <c r="Y2868" i="7"/>
  <c r="Z2868" i="7" s="1"/>
  <c r="AN2868" i="7" s="1"/>
  <c r="Y2867" i="7"/>
  <c r="Y2866" i="7"/>
  <c r="Z2866" i="7" s="1"/>
  <c r="AN2866" i="7" s="1"/>
  <c r="Y2865" i="7"/>
  <c r="Z2865" i="7" s="1"/>
  <c r="AN2865" i="7" s="1"/>
  <c r="Y2864" i="7"/>
  <c r="Y2863" i="7"/>
  <c r="Y2862" i="7"/>
  <c r="Y2861" i="7"/>
  <c r="Y2860" i="7"/>
  <c r="Z2860" i="7" s="1"/>
  <c r="AN2860" i="7" s="1"/>
  <c r="Y2859" i="7"/>
  <c r="Z2859" i="7" s="1"/>
  <c r="AN2859" i="7" s="1"/>
  <c r="Y2858" i="7"/>
  <c r="Z2858" i="7" s="1"/>
  <c r="AN2858" i="7" s="1"/>
  <c r="Y2857" i="7"/>
  <c r="Y2856" i="7"/>
  <c r="Y2855" i="7"/>
  <c r="Z2855" i="7" s="1"/>
  <c r="AN2855" i="7" s="1"/>
  <c r="Y2854" i="7"/>
  <c r="Y2853" i="7"/>
  <c r="Y2852" i="7"/>
  <c r="Y2851" i="7"/>
  <c r="Z2851" i="7" s="1"/>
  <c r="AN2851" i="7" s="1"/>
  <c r="Y2850" i="7"/>
  <c r="Z2850" i="7" s="1"/>
  <c r="AN2850" i="7" s="1"/>
  <c r="Y2849" i="7"/>
  <c r="Z2849" i="7" s="1"/>
  <c r="AN2849" i="7" s="1"/>
  <c r="Y2848" i="7"/>
  <c r="Y2847" i="7"/>
  <c r="Z2847" i="7" s="1"/>
  <c r="AN2847" i="7" s="1"/>
  <c r="Y2846" i="7"/>
  <c r="Y2845" i="7"/>
  <c r="Z2845" i="7" s="1"/>
  <c r="AN2845" i="7" s="1"/>
  <c r="Y2844" i="7"/>
  <c r="Z2844" i="7" s="1"/>
  <c r="AN2844" i="7" s="1"/>
  <c r="Y2843" i="7"/>
  <c r="Y2842" i="7"/>
  <c r="Z2842" i="7" s="1"/>
  <c r="AN2842" i="7" s="1"/>
  <c r="Y2841" i="7"/>
  <c r="Y2840" i="7"/>
  <c r="Y2839" i="7"/>
  <c r="Y2838" i="7"/>
  <c r="Y2837" i="7"/>
  <c r="Z2837" i="7" s="1"/>
  <c r="AN2837" i="7" s="1"/>
  <c r="Y2836" i="7"/>
  <c r="Z2836" i="7" s="1"/>
  <c r="AN2836" i="7" s="1"/>
  <c r="Y2835" i="7"/>
  <c r="Z2835" i="7" s="1"/>
  <c r="AN2835" i="7" s="1"/>
  <c r="Y2834" i="7"/>
  <c r="Z2834" i="7" s="1"/>
  <c r="AN2834" i="7" s="1"/>
  <c r="Y2833" i="7"/>
  <c r="Z2833" i="7" s="1"/>
  <c r="AN2833" i="7" s="1"/>
  <c r="Y2832" i="7"/>
  <c r="Y2831" i="7"/>
  <c r="Z2831" i="7" s="1"/>
  <c r="AN2831" i="7" s="1"/>
  <c r="Y2830" i="7"/>
  <c r="Z2830" i="7" s="1"/>
  <c r="AN2830" i="7" s="1"/>
  <c r="Y2829" i="7"/>
  <c r="Y2828" i="7"/>
  <c r="Y2827" i="7"/>
  <c r="Z2827" i="7" s="1"/>
  <c r="AN2827" i="7" s="1"/>
  <c r="Y2826" i="7"/>
  <c r="Z2826" i="7" s="1"/>
  <c r="AN2826" i="7" s="1"/>
  <c r="Y2825" i="7"/>
  <c r="Z2825" i="7" s="1"/>
  <c r="AN2825" i="7" s="1"/>
  <c r="Y2824" i="7"/>
  <c r="Z2824" i="7" s="1"/>
  <c r="AN2824" i="7" s="1"/>
  <c r="Y2823" i="7"/>
  <c r="Z2823" i="7" s="1"/>
  <c r="AN2823" i="7" s="1"/>
  <c r="Y2822" i="7"/>
  <c r="Z2822" i="7" s="1"/>
  <c r="AN2822" i="7" s="1"/>
  <c r="Y2821" i="7"/>
  <c r="Z2821" i="7" s="1"/>
  <c r="AN2821" i="7" s="1"/>
  <c r="Y2820" i="7"/>
  <c r="Z2820" i="7" s="1"/>
  <c r="AN2820" i="7" s="1"/>
  <c r="Y2819" i="7"/>
  <c r="Y2818" i="7"/>
  <c r="Y2817" i="7"/>
  <c r="Y2816" i="7"/>
  <c r="Z2816" i="7" s="1"/>
  <c r="AN2816" i="7" s="1"/>
  <c r="Y2815" i="7"/>
  <c r="Z2815" i="7" s="1"/>
  <c r="AN2815" i="7" s="1"/>
  <c r="Y2814" i="7"/>
  <c r="Z2814" i="7" s="1"/>
  <c r="AN2814" i="7" s="1"/>
  <c r="Y2813" i="7"/>
  <c r="Y2812" i="7"/>
  <c r="Z2812" i="7" s="1"/>
  <c r="AN2812" i="7" s="1"/>
  <c r="Y2811" i="7"/>
  <c r="Z2811" i="7" s="1"/>
  <c r="AN2811" i="7" s="1"/>
  <c r="Y2810" i="7"/>
  <c r="Z2810" i="7" s="1"/>
  <c r="AN2810" i="7" s="1"/>
  <c r="Y2809" i="7"/>
  <c r="Z2809" i="7" s="1"/>
  <c r="AN2809" i="7" s="1"/>
  <c r="Y2808" i="7"/>
  <c r="Y2807" i="7"/>
  <c r="Z2807" i="7" s="1"/>
  <c r="AN2807" i="7" s="1"/>
  <c r="Y2806" i="7"/>
  <c r="Y2805" i="7"/>
  <c r="Y2804" i="7"/>
  <c r="Y2803" i="7"/>
  <c r="Y2802" i="7"/>
  <c r="Z2802" i="7" s="1"/>
  <c r="AN2802" i="7" s="1"/>
  <c r="Y2801" i="7"/>
  <c r="Z2801" i="7" s="1"/>
  <c r="AN2801" i="7" s="1"/>
  <c r="Y2800" i="7"/>
  <c r="Z2800" i="7" s="1"/>
  <c r="AN2800" i="7" s="1"/>
  <c r="Y2799" i="7"/>
  <c r="Z2799" i="7" s="1"/>
  <c r="AN2799" i="7" s="1"/>
  <c r="Y2798" i="7"/>
  <c r="Z2798" i="7" s="1"/>
  <c r="AN2798" i="7" s="1"/>
  <c r="Y2797" i="7"/>
  <c r="Z2797" i="7" s="1"/>
  <c r="AN2797" i="7" s="1"/>
  <c r="Y2796" i="7"/>
  <c r="Z2796" i="7" s="1"/>
  <c r="AN2796" i="7" s="1"/>
  <c r="Y2795" i="7"/>
  <c r="Z2795" i="7" s="1"/>
  <c r="AN2795" i="7" s="1"/>
  <c r="Y2794" i="7"/>
  <c r="Z2794" i="7" s="1"/>
  <c r="AN2794" i="7" s="1"/>
  <c r="Y2793" i="7"/>
  <c r="Z2793" i="7" s="1"/>
  <c r="AN2793" i="7" s="1"/>
  <c r="Y2792" i="7"/>
  <c r="Z2792" i="7" s="1"/>
  <c r="AN2792" i="7" s="1"/>
  <c r="Y2791" i="7"/>
  <c r="Z2791" i="7" s="1"/>
  <c r="AN2791" i="7" s="1"/>
  <c r="Y2790" i="7"/>
  <c r="Z2790" i="7" s="1"/>
  <c r="AN2790" i="7" s="1"/>
  <c r="Y2789" i="7"/>
  <c r="Z2789" i="7" s="1"/>
  <c r="AN2789" i="7" s="1"/>
  <c r="Y2788" i="7"/>
  <c r="Z2788" i="7" s="1"/>
  <c r="AN2788" i="7" s="1"/>
  <c r="Y2787" i="7"/>
  <c r="Z2787" i="7" s="1"/>
  <c r="AN2787" i="7" s="1"/>
  <c r="Y2786" i="7"/>
  <c r="Z2786" i="7" s="1"/>
  <c r="AN2786" i="7" s="1"/>
  <c r="Y2785" i="7"/>
  <c r="Z2785" i="7" s="1"/>
  <c r="AN2785" i="7" s="1"/>
  <c r="Y2784" i="7"/>
  <c r="Z2784" i="7" s="1"/>
  <c r="AN2784" i="7" s="1"/>
  <c r="Y2783" i="7"/>
  <c r="Z2783" i="7" s="1"/>
  <c r="AN2783" i="7" s="1"/>
  <c r="Y2782" i="7"/>
  <c r="Z2782" i="7" s="1"/>
  <c r="AN2782" i="7" s="1"/>
  <c r="Y2781" i="7"/>
  <c r="Z2781" i="7" s="1"/>
  <c r="AN2781" i="7" s="1"/>
  <c r="Y2780" i="7"/>
  <c r="Z2780" i="7" s="1"/>
  <c r="AN2780" i="7" s="1"/>
  <c r="Y2779" i="7"/>
  <c r="Z2779" i="7" s="1"/>
  <c r="AN2779" i="7" s="1"/>
  <c r="Y2778" i="7"/>
  <c r="Z2778" i="7" s="1"/>
  <c r="AN2778" i="7" s="1"/>
  <c r="Y2777" i="7"/>
  <c r="Z2777" i="7" s="1"/>
  <c r="AN2777" i="7" s="1"/>
  <c r="Y2776" i="7"/>
  <c r="Z2776" i="7" s="1"/>
  <c r="AN2776" i="7" s="1"/>
  <c r="Y2775" i="7"/>
  <c r="Z2775" i="7" s="1"/>
  <c r="AN2775" i="7" s="1"/>
  <c r="Y2774" i="7"/>
  <c r="Z2774" i="7" s="1"/>
  <c r="AN2774" i="7" s="1"/>
  <c r="Y2773" i="7"/>
  <c r="Z2773" i="7" s="1"/>
  <c r="AN2773" i="7" s="1"/>
  <c r="Y2772" i="7"/>
  <c r="Z2772" i="7" s="1"/>
  <c r="AN2772" i="7" s="1"/>
  <c r="Y2771" i="7"/>
  <c r="Z2771" i="7" s="1"/>
  <c r="AN2771" i="7" s="1"/>
  <c r="Y2770" i="7"/>
  <c r="Z2770" i="7" s="1"/>
  <c r="AN2770" i="7" s="1"/>
  <c r="Y2769" i="7"/>
  <c r="Z2769" i="7" s="1"/>
  <c r="AN2769" i="7" s="1"/>
  <c r="Y2768" i="7"/>
  <c r="Z2768" i="7" s="1"/>
  <c r="AN2768" i="7" s="1"/>
  <c r="Y2767" i="7"/>
  <c r="Z2767" i="7" s="1"/>
  <c r="AN2767" i="7" s="1"/>
  <c r="Y2766" i="7"/>
  <c r="Z2766" i="7" s="1"/>
  <c r="AN2766" i="7" s="1"/>
  <c r="Y2765" i="7"/>
  <c r="Z2765" i="7" s="1"/>
  <c r="AN2765" i="7" s="1"/>
  <c r="Y2764" i="7"/>
  <c r="Z2764" i="7" s="1"/>
  <c r="AN2764" i="7" s="1"/>
  <c r="Y2763" i="7"/>
  <c r="Z2763" i="7" s="1"/>
  <c r="AN2763" i="7" s="1"/>
  <c r="Y2762" i="7"/>
  <c r="Z2762" i="7" s="1"/>
  <c r="AN2762" i="7" s="1"/>
  <c r="Y2761" i="7"/>
  <c r="Z2761" i="7" s="1"/>
  <c r="AN2761" i="7" s="1"/>
  <c r="Y2760" i="7"/>
  <c r="Z2760" i="7" s="1"/>
  <c r="AN2760" i="7" s="1"/>
  <c r="Y2759" i="7"/>
  <c r="Z2759" i="7" s="1"/>
  <c r="AN2759" i="7" s="1"/>
  <c r="Y2758" i="7"/>
  <c r="Z2758" i="7" s="1"/>
  <c r="AN2758" i="7" s="1"/>
  <c r="Y2757" i="7"/>
  <c r="Z2757" i="7" s="1"/>
  <c r="AN2757" i="7" s="1"/>
  <c r="Y2756" i="7"/>
  <c r="Z2756" i="7" s="1"/>
  <c r="AN2756" i="7" s="1"/>
  <c r="Y2755" i="7"/>
  <c r="Z2755" i="7" s="1"/>
  <c r="AN2755" i="7" s="1"/>
  <c r="Y2754" i="7"/>
  <c r="Z2754" i="7" s="1"/>
  <c r="AN2754" i="7" s="1"/>
  <c r="Y2753" i="7"/>
  <c r="Z2753" i="7" s="1"/>
  <c r="AN2753" i="7" s="1"/>
  <c r="Y2752" i="7"/>
  <c r="Z2752" i="7" s="1"/>
  <c r="AN2752" i="7" s="1"/>
  <c r="Y2751" i="7"/>
  <c r="Z2751" i="7" s="1"/>
  <c r="AN2751" i="7" s="1"/>
  <c r="Y2750" i="7"/>
  <c r="Z2750" i="7" s="1"/>
  <c r="AN2750" i="7" s="1"/>
  <c r="Y2749" i="7"/>
  <c r="Z2749" i="7" s="1"/>
  <c r="AN2749" i="7" s="1"/>
  <c r="Y2748" i="7"/>
  <c r="Z2748" i="7" s="1"/>
  <c r="AN2748" i="7" s="1"/>
  <c r="Y2747" i="7"/>
  <c r="Z2747" i="7" s="1"/>
  <c r="AN2747" i="7" s="1"/>
  <c r="Y2746" i="7"/>
  <c r="Z2746" i="7" s="1"/>
  <c r="AN2746" i="7" s="1"/>
  <c r="Y2745" i="7"/>
  <c r="Z2745" i="7" s="1"/>
  <c r="AN2745" i="7" s="1"/>
  <c r="Y2744" i="7"/>
  <c r="Z2744" i="7" s="1"/>
  <c r="AN2744" i="7" s="1"/>
  <c r="Y2743" i="7"/>
  <c r="Z2743" i="7" s="1"/>
  <c r="AN2743" i="7" s="1"/>
  <c r="Y2742" i="7"/>
  <c r="Z2742" i="7" s="1"/>
  <c r="AN2742" i="7" s="1"/>
  <c r="Y2741" i="7"/>
  <c r="Z2741" i="7" s="1"/>
  <c r="AN2741" i="7" s="1"/>
  <c r="Y2740" i="7"/>
  <c r="Z2740" i="7" s="1"/>
  <c r="AN2740" i="7" s="1"/>
  <c r="Y2739" i="7"/>
  <c r="Z2739" i="7" s="1"/>
  <c r="AN2739" i="7" s="1"/>
  <c r="Y2738" i="7"/>
  <c r="Z2738" i="7" s="1"/>
  <c r="AN2738" i="7" s="1"/>
  <c r="Y2737" i="7"/>
  <c r="Z2737" i="7" s="1"/>
  <c r="AN2737" i="7" s="1"/>
  <c r="Y2736" i="7"/>
  <c r="Z2736" i="7" s="1"/>
  <c r="AN2736" i="7" s="1"/>
  <c r="Y2735" i="7"/>
  <c r="Z2735" i="7" s="1"/>
  <c r="AN2735" i="7" s="1"/>
  <c r="Y2734" i="7"/>
  <c r="Z2734" i="7" s="1"/>
  <c r="AN2734" i="7" s="1"/>
  <c r="Y2733" i="7"/>
  <c r="Z2733" i="7" s="1"/>
  <c r="AN2733" i="7" s="1"/>
  <c r="Y2732" i="7"/>
  <c r="Z2732" i="7" s="1"/>
  <c r="AN2732" i="7" s="1"/>
  <c r="Y2731" i="7"/>
  <c r="Z2731" i="7" s="1"/>
  <c r="AN2731" i="7" s="1"/>
  <c r="Y2730" i="7"/>
  <c r="Z2730" i="7" s="1"/>
  <c r="AN2730" i="7" s="1"/>
  <c r="Y2729" i="7"/>
  <c r="Z2729" i="7" s="1"/>
  <c r="AN2729" i="7" s="1"/>
  <c r="Y2728" i="7"/>
  <c r="Z2728" i="7" s="1"/>
  <c r="AN2728" i="7" s="1"/>
  <c r="Y2727" i="7"/>
  <c r="Z2727" i="7" s="1"/>
  <c r="AN2727" i="7" s="1"/>
  <c r="Y2726" i="7"/>
  <c r="Z2726" i="7" s="1"/>
  <c r="AN2726" i="7" s="1"/>
  <c r="Y2725" i="7"/>
  <c r="Z2725" i="7" s="1"/>
  <c r="AN2725" i="7" s="1"/>
  <c r="Y2724" i="7"/>
  <c r="Y2723" i="7"/>
  <c r="Z2723" i="7" s="1"/>
  <c r="AN2723" i="7" s="1"/>
  <c r="Y2722" i="7"/>
  <c r="Z2722" i="7" s="1"/>
  <c r="AN2722" i="7" s="1"/>
  <c r="Y2721" i="7"/>
  <c r="Z2721" i="7" s="1"/>
  <c r="AN2721" i="7" s="1"/>
  <c r="Y2720" i="7"/>
  <c r="Z2720" i="7" s="1"/>
  <c r="AN2720" i="7" s="1"/>
  <c r="Y2719" i="7"/>
  <c r="Z2719" i="7" s="1"/>
  <c r="AN2719" i="7" s="1"/>
  <c r="Y2718" i="7"/>
  <c r="Z2718" i="7" s="1"/>
  <c r="AN2718" i="7" s="1"/>
  <c r="Y2717" i="7"/>
  <c r="Z2717" i="7" s="1"/>
  <c r="AN2717" i="7" s="1"/>
  <c r="Y2716" i="7"/>
  <c r="Z2716" i="7" s="1"/>
  <c r="AN2716" i="7" s="1"/>
  <c r="Y2715" i="7"/>
  <c r="Z2715" i="7" s="1"/>
  <c r="AN2715" i="7" s="1"/>
  <c r="Y2714" i="7"/>
  <c r="Z2714" i="7" s="1"/>
  <c r="AN2714" i="7" s="1"/>
  <c r="Y2713" i="7"/>
  <c r="Z2713" i="7" s="1"/>
  <c r="AN2713" i="7" s="1"/>
  <c r="Y2712" i="7"/>
  <c r="Z2712" i="7" s="1"/>
  <c r="AN2712" i="7" s="1"/>
  <c r="Y2711" i="7"/>
  <c r="Z2711" i="7" s="1"/>
  <c r="AN2711" i="7" s="1"/>
  <c r="Y2710" i="7"/>
  <c r="Z2710" i="7" s="1"/>
  <c r="AN2710" i="7" s="1"/>
  <c r="Y2709" i="7"/>
  <c r="Z2709" i="7" s="1"/>
  <c r="AN2709" i="7" s="1"/>
  <c r="Y2708" i="7"/>
  <c r="Z2708" i="7" s="1"/>
  <c r="AN2708" i="7" s="1"/>
  <c r="Y2707" i="7"/>
  <c r="Z2707" i="7" s="1"/>
  <c r="AN2707" i="7" s="1"/>
  <c r="Y2706" i="7"/>
  <c r="Z2706" i="7" s="1"/>
  <c r="AN2706" i="7" s="1"/>
  <c r="Y2705" i="7"/>
  <c r="Z2705" i="7" s="1"/>
  <c r="AN2705" i="7" s="1"/>
  <c r="Y2704" i="7"/>
  <c r="Z2704" i="7" s="1"/>
  <c r="AN2704" i="7" s="1"/>
  <c r="Y2703" i="7"/>
  <c r="Z2703" i="7" s="1"/>
  <c r="AN2703" i="7" s="1"/>
  <c r="Y2702" i="7"/>
  <c r="Z2702" i="7" s="1"/>
  <c r="AN2702" i="7" s="1"/>
  <c r="Y2701" i="7"/>
  <c r="Z2701" i="7" s="1"/>
  <c r="AN2701" i="7" s="1"/>
  <c r="Y2700" i="7"/>
  <c r="Z2700" i="7" s="1"/>
  <c r="AN2700" i="7" s="1"/>
  <c r="Y2699" i="7"/>
  <c r="Z2699" i="7" s="1"/>
  <c r="AN2699" i="7" s="1"/>
  <c r="Y2698" i="7"/>
  <c r="Z2698" i="7" s="1"/>
  <c r="AN2698" i="7" s="1"/>
  <c r="Y2697" i="7"/>
  <c r="Z2697" i="7" s="1"/>
  <c r="AN2697" i="7" s="1"/>
  <c r="Y2696" i="7"/>
  <c r="Z2696" i="7" s="1"/>
  <c r="AN2696" i="7" s="1"/>
  <c r="Y2695" i="7"/>
  <c r="Z2695" i="7" s="1"/>
  <c r="AN2695" i="7" s="1"/>
  <c r="Y2694" i="7"/>
  <c r="Z2694" i="7" s="1"/>
  <c r="AN2694" i="7" s="1"/>
  <c r="Y2693" i="7"/>
  <c r="Z2693" i="7" s="1"/>
  <c r="AN2693" i="7" s="1"/>
  <c r="Y2692" i="7"/>
  <c r="Z2692" i="7" s="1"/>
  <c r="AN2692" i="7" s="1"/>
  <c r="Y2691" i="7"/>
  <c r="Z2691" i="7" s="1"/>
  <c r="AN2691" i="7" s="1"/>
  <c r="Y2690" i="7"/>
  <c r="Z2690" i="7" s="1"/>
  <c r="AN2690" i="7" s="1"/>
  <c r="Y2689" i="7"/>
  <c r="Z2689" i="7" s="1"/>
  <c r="AN2689" i="7" s="1"/>
  <c r="Y2688" i="7"/>
  <c r="Y2687" i="7"/>
  <c r="Z2687" i="7" s="1"/>
  <c r="AN2687" i="7" s="1"/>
  <c r="Y2686" i="7"/>
  <c r="Z2686" i="7" s="1"/>
  <c r="AN2686" i="7" s="1"/>
  <c r="Y2685" i="7"/>
  <c r="Z2685" i="7" s="1"/>
  <c r="AN2685" i="7" s="1"/>
  <c r="Y2684" i="7"/>
  <c r="Z2684" i="7" s="1"/>
  <c r="AN2684" i="7" s="1"/>
  <c r="Y2683" i="7"/>
  <c r="Z2683" i="7" s="1"/>
  <c r="AN2683" i="7" s="1"/>
  <c r="Y2682" i="7"/>
  <c r="Z2682" i="7" s="1"/>
  <c r="AN2682" i="7" s="1"/>
  <c r="Y2681" i="7"/>
  <c r="Z2681" i="7" s="1"/>
  <c r="AN2681" i="7" s="1"/>
  <c r="Y2680" i="7"/>
  <c r="Z2680" i="7" s="1"/>
  <c r="AN2680" i="7" s="1"/>
  <c r="Y2679" i="7"/>
  <c r="Y2678" i="7"/>
  <c r="Y2677" i="7"/>
  <c r="Y2676" i="7"/>
  <c r="Z2676" i="7" s="1"/>
  <c r="AN2676" i="7" s="1"/>
  <c r="Y2675" i="7"/>
  <c r="Z2675" i="7" s="1"/>
  <c r="AN2675" i="7" s="1"/>
  <c r="Y2674" i="7"/>
  <c r="Z2674" i="7" s="1"/>
  <c r="AN2674" i="7" s="1"/>
  <c r="Y2673" i="7"/>
  <c r="Z2673" i="7" s="1"/>
  <c r="AN2673" i="7" s="1"/>
  <c r="Y2672" i="7"/>
  <c r="Z2672" i="7" s="1"/>
  <c r="AN2672" i="7" s="1"/>
  <c r="Y2671" i="7"/>
  <c r="Z2671" i="7" s="1"/>
  <c r="AN2671" i="7" s="1"/>
  <c r="Y2670" i="7"/>
  <c r="Z2670" i="7" s="1"/>
  <c r="AN2670" i="7" s="1"/>
  <c r="Y2669" i="7"/>
  <c r="Z2669" i="7" s="1"/>
  <c r="AN2669" i="7" s="1"/>
  <c r="Y2668" i="7"/>
  <c r="Z2668" i="7" s="1"/>
  <c r="AN2668" i="7" s="1"/>
  <c r="Y2667" i="7"/>
  <c r="Z2667" i="7" s="1"/>
  <c r="AN2667" i="7" s="1"/>
  <c r="Y2666" i="7"/>
  <c r="Z2666" i="7" s="1"/>
  <c r="AN2666" i="7" s="1"/>
  <c r="Y2665" i="7"/>
  <c r="Z2665" i="7" s="1"/>
  <c r="AN2665" i="7" s="1"/>
  <c r="Y2664" i="7"/>
  <c r="Z2664" i="7" s="1"/>
  <c r="AN2664" i="7" s="1"/>
  <c r="Y2663" i="7"/>
  <c r="Z2663" i="7" s="1"/>
  <c r="AN2663" i="7" s="1"/>
  <c r="Y2662" i="7"/>
  <c r="Z2662" i="7" s="1"/>
  <c r="AN2662" i="7" s="1"/>
  <c r="Y2661" i="7"/>
  <c r="Z2661" i="7" s="1"/>
  <c r="AN2661" i="7" s="1"/>
  <c r="Y2660" i="7"/>
  <c r="Z2660" i="7" s="1"/>
  <c r="AN2660" i="7" s="1"/>
  <c r="Y2659" i="7"/>
  <c r="Z2659" i="7" s="1"/>
  <c r="AN2659" i="7" s="1"/>
  <c r="Y2658" i="7"/>
  <c r="Z2658" i="7" s="1"/>
  <c r="AN2658" i="7" s="1"/>
  <c r="Y2657" i="7"/>
  <c r="Y2656" i="7"/>
  <c r="Z2656" i="7" s="1"/>
  <c r="AN2656" i="7" s="1"/>
  <c r="Y2655" i="7"/>
  <c r="Y2654" i="7"/>
  <c r="Y2653" i="7"/>
  <c r="Y2652" i="7"/>
  <c r="Y2651" i="7"/>
  <c r="Y2650" i="7"/>
  <c r="Z2650" i="7" s="1"/>
  <c r="AN2650" i="7" s="1"/>
  <c r="Y2649" i="7"/>
  <c r="Z2649" i="7" s="1"/>
  <c r="AN2649" i="7" s="1"/>
  <c r="Y2648" i="7"/>
  <c r="Z2648" i="7" s="1"/>
  <c r="AN2648" i="7" s="1"/>
  <c r="Y2647" i="7"/>
  <c r="Y2646" i="7"/>
  <c r="Y2645" i="7"/>
  <c r="Z2645" i="7" s="1"/>
  <c r="AN2645" i="7" s="1"/>
  <c r="Y2644" i="7"/>
  <c r="Y2643" i="7"/>
  <c r="Y2642" i="7"/>
  <c r="Y2641" i="7"/>
  <c r="Z2641" i="7" s="1"/>
  <c r="AN2641" i="7" s="1"/>
  <c r="Y2640" i="7"/>
  <c r="Z2640" i="7" s="1"/>
  <c r="AN2640" i="7" s="1"/>
  <c r="Y2639" i="7"/>
  <c r="Z2639" i="7" s="1"/>
  <c r="AN2639" i="7" s="1"/>
  <c r="Y2638" i="7"/>
  <c r="Y2637" i="7"/>
  <c r="Z2637" i="7" s="1"/>
  <c r="AN2637" i="7" s="1"/>
  <c r="Y2636" i="7"/>
  <c r="Z2636" i="7" s="1"/>
  <c r="AN2636" i="7" s="1"/>
  <c r="Y2635" i="7"/>
  <c r="Z2635" i="7" s="1"/>
  <c r="AN2635" i="7" s="1"/>
  <c r="Y2634" i="7"/>
  <c r="Z2634" i="7" s="1"/>
  <c r="AN2634" i="7" s="1"/>
  <c r="Y2633" i="7"/>
  <c r="Y2632" i="7"/>
  <c r="Z2632" i="7" s="1"/>
  <c r="AN2632" i="7" s="1"/>
  <c r="Y2631" i="7"/>
  <c r="Y2630" i="7"/>
  <c r="Y2629" i="7"/>
  <c r="Y2628" i="7"/>
  <c r="Y2627" i="7"/>
  <c r="Z2627" i="7" s="1"/>
  <c r="AN2627" i="7" s="1"/>
  <c r="Y2626" i="7"/>
  <c r="Z2626" i="7" s="1"/>
  <c r="AN2626" i="7" s="1"/>
  <c r="Y2625" i="7"/>
  <c r="Z2625" i="7" s="1"/>
  <c r="AN2625" i="7" s="1"/>
  <c r="Y2624" i="7"/>
  <c r="Z2624" i="7" s="1"/>
  <c r="AN2624" i="7" s="1"/>
  <c r="Y2623" i="7"/>
  <c r="Z2623" i="7" s="1"/>
  <c r="AN2623" i="7" s="1"/>
  <c r="Y2622" i="7"/>
  <c r="Y2621" i="7"/>
  <c r="Z2621" i="7" s="1"/>
  <c r="AN2621" i="7" s="1"/>
  <c r="Y2620" i="7"/>
  <c r="Z2620" i="7" s="1"/>
  <c r="AN2620" i="7" s="1"/>
  <c r="Y2619" i="7"/>
  <c r="Y2618" i="7"/>
  <c r="Y2617" i="7"/>
  <c r="Z2617" i="7" s="1"/>
  <c r="AN2617" i="7" s="1"/>
  <c r="Y2616" i="7"/>
  <c r="Z2616" i="7" s="1"/>
  <c r="AN2616" i="7" s="1"/>
  <c r="Y2615" i="7"/>
  <c r="Z2615" i="7" s="1"/>
  <c r="AN2615" i="7" s="1"/>
  <c r="Y2614" i="7"/>
  <c r="Z2614" i="7" s="1"/>
  <c r="AN2614" i="7" s="1"/>
  <c r="Y2613" i="7"/>
  <c r="Z2613" i="7" s="1"/>
  <c r="AN2613" i="7" s="1"/>
  <c r="Y2612" i="7"/>
  <c r="Z2612" i="7" s="1"/>
  <c r="AN2612" i="7" s="1"/>
  <c r="Y2611" i="7"/>
  <c r="Z2611" i="7" s="1"/>
  <c r="AN2611" i="7" s="1"/>
  <c r="Y2610" i="7"/>
  <c r="Y2609" i="7"/>
  <c r="Z2609" i="7" s="1"/>
  <c r="AN2609" i="7" s="1"/>
  <c r="Y2608" i="7"/>
  <c r="Y2607" i="7"/>
  <c r="Y2606" i="7"/>
  <c r="Z2606" i="7" s="1"/>
  <c r="AN2606" i="7" s="1"/>
  <c r="Y2605" i="7"/>
  <c r="Z2605" i="7" s="1"/>
  <c r="AN2605" i="7" s="1"/>
  <c r="Y2604" i="7"/>
  <c r="Z2604" i="7" s="1"/>
  <c r="AN2604" i="7" s="1"/>
  <c r="Y2603" i="7"/>
  <c r="Y2602" i="7"/>
  <c r="Z2602" i="7" s="1"/>
  <c r="AN2602" i="7" s="1"/>
  <c r="Y2601" i="7"/>
  <c r="Z2601" i="7" s="1"/>
  <c r="AN2601" i="7" s="1"/>
  <c r="Y2600" i="7"/>
  <c r="Z2600" i="7" s="1"/>
  <c r="AN2600" i="7" s="1"/>
  <c r="Y2599" i="7"/>
  <c r="Z2599" i="7" s="1"/>
  <c r="AN2599" i="7" s="1"/>
  <c r="Y2598" i="7"/>
  <c r="Y2597" i="7"/>
  <c r="Z2597" i="7" s="1"/>
  <c r="AN2597" i="7" s="1"/>
  <c r="Y2596" i="7"/>
  <c r="Y2595" i="7"/>
  <c r="Y2594" i="7"/>
  <c r="Y2593" i="7"/>
  <c r="Y2592" i="7"/>
  <c r="Z2592" i="7" s="1"/>
  <c r="AN2592" i="7" s="1"/>
  <c r="Y2591" i="7"/>
  <c r="Z2591" i="7" s="1"/>
  <c r="AN2591" i="7" s="1"/>
  <c r="Y2590" i="7"/>
  <c r="Z2590" i="7" s="1"/>
  <c r="AN2590" i="7" s="1"/>
  <c r="Y2589" i="7"/>
  <c r="Z2589" i="7" s="1"/>
  <c r="AN2589" i="7" s="1"/>
  <c r="Y2588" i="7"/>
  <c r="Z2588" i="7" s="1"/>
  <c r="AN2588" i="7" s="1"/>
  <c r="Y2587" i="7"/>
  <c r="Y2586" i="7"/>
  <c r="Z2586" i="7" s="1"/>
  <c r="AN2586" i="7" s="1"/>
  <c r="Y2585" i="7"/>
  <c r="Z2585" i="7" s="1"/>
  <c r="AN2585" i="7" s="1"/>
  <c r="Y2584" i="7"/>
  <c r="Y2583" i="7"/>
  <c r="Y2582" i="7"/>
  <c r="Z2582" i="7" s="1"/>
  <c r="AN2582" i="7" s="1"/>
  <c r="Y2581" i="7"/>
  <c r="Z2581" i="7" s="1"/>
  <c r="AN2581" i="7" s="1"/>
  <c r="Y2580" i="7"/>
  <c r="Z2580" i="7" s="1"/>
  <c r="AN2580" i="7" s="1"/>
  <c r="Y2579" i="7"/>
  <c r="Z2579" i="7" s="1"/>
  <c r="AN2579" i="7" s="1"/>
  <c r="Y2578" i="7"/>
  <c r="Z2578" i="7" s="1"/>
  <c r="AN2578" i="7" s="1"/>
  <c r="Y2577" i="7"/>
  <c r="Z2577" i="7" s="1"/>
  <c r="AN2577" i="7" s="1"/>
  <c r="Y2576" i="7"/>
  <c r="Z2576" i="7" s="1"/>
  <c r="AN2576" i="7" s="1"/>
  <c r="Y2575" i="7"/>
  <c r="Y2574" i="7"/>
  <c r="Z2574" i="7" s="1"/>
  <c r="AN2574" i="7" s="1"/>
  <c r="Y2573" i="7"/>
  <c r="Y2572" i="7"/>
  <c r="Y2571" i="7"/>
  <c r="Z2571" i="7" s="1"/>
  <c r="AN2571" i="7" s="1"/>
  <c r="Y2570" i="7"/>
  <c r="Y2569" i="7"/>
  <c r="Z2569" i="7" s="1"/>
  <c r="AN2569" i="7" s="1"/>
  <c r="Y2568" i="7"/>
  <c r="Z2568" i="7" s="1"/>
  <c r="AN2568" i="7" s="1"/>
  <c r="Y2567" i="7"/>
  <c r="Z2567" i="7" s="1"/>
  <c r="AN2567" i="7" s="1"/>
  <c r="Y2566" i="7"/>
  <c r="Z2566" i="7" s="1"/>
  <c r="AN2566" i="7" s="1"/>
  <c r="Y2565" i="7"/>
  <c r="Z2565" i="7" s="1"/>
  <c r="AN2565" i="7" s="1"/>
  <c r="Y2564" i="7"/>
  <c r="Z2564" i="7" s="1"/>
  <c r="AN2564" i="7" s="1"/>
  <c r="Y2563" i="7"/>
  <c r="Y2562" i="7"/>
  <c r="Z2562" i="7" s="1"/>
  <c r="AN2562" i="7" s="1"/>
  <c r="Y2561" i="7"/>
  <c r="Z2561" i="7" s="1"/>
  <c r="AN2561" i="7" s="1"/>
  <c r="Y2560" i="7"/>
  <c r="Y2559" i="7"/>
  <c r="Y2558" i="7"/>
  <c r="Y2557" i="7"/>
  <c r="Z2557" i="7" s="1"/>
  <c r="AN2557" i="7" s="1"/>
  <c r="Y2556" i="7"/>
  <c r="Z2556" i="7" s="1"/>
  <c r="AN2556" i="7" s="1"/>
  <c r="Y2555" i="7"/>
  <c r="Z2555" i="7" s="1"/>
  <c r="AN2555" i="7" s="1"/>
  <c r="Y2554" i="7"/>
  <c r="Z2554" i="7" s="1"/>
  <c r="AN2554" i="7" s="1"/>
  <c r="Y2553" i="7"/>
  <c r="Z2553" i="7" s="1"/>
  <c r="AN2553" i="7" s="1"/>
  <c r="Y2552" i="7"/>
  <c r="Y2551" i="7"/>
  <c r="Z2551" i="7" s="1"/>
  <c r="AN2551" i="7" s="1"/>
  <c r="Y2550" i="7"/>
  <c r="Z2550" i="7" s="1"/>
  <c r="AN2550" i="7" s="1"/>
  <c r="Y2549" i="7"/>
  <c r="Y2548" i="7"/>
  <c r="Y2547" i="7"/>
  <c r="Z2547" i="7" s="1"/>
  <c r="AN2547" i="7" s="1"/>
  <c r="Y2546" i="7"/>
  <c r="Z2546" i="7" s="1"/>
  <c r="AN2546" i="7" s="1"/>
  <c r="Y2545" i="7"/>
  <c r="Z2545" i="7" s="1"/>
  <c r="AN2545" i="7" s="1"/>
  <c r="Y2544" i="7"/>
  <c r="Z2544" i="7" s="1"/>
  <c r="AN2544" i="7" s="1"/>
  <c r="Y2543" i="7"/>
  <c r="Z2543" i="7" s="1"/>
  <c r="AN2543" i="7" s="1"/>
  <c r="Y2542" i="7"/>
  <c r="Z2542" i="7" s="1"/>
  <c r="AN2542" i="7" s="1"/>
  <c r="Y2541" i="7"/>
  <c r="Z2541" i="7" s="1"/>
  <c r="AN2541" i="7" s="1"/>
  <c r="Y2540" i="7"/>
  <c r="Y2539" i="7"/>
  <c r="Z2539" i="7" s="1"/>
  <c r="AN2539" i="7" s="1"/>
  <c r="Y2538" i="7"/>
  <c r="Y2537" i="7"/>
  <c r="Y2536" i="7"/>
  <c r="Z2536" i="7" s="1"/>
  <c r="AN2536" i="7" s="1"/>
  <c r="Y2535" i="7"/>
  <c r="Y2534" i="7"/>
  <c r="Z2534" i="7" s="1"/>
  <c r="AN2534" i="7" s="1"/>
  <c r="Y2533" i="7"/>
  <c r="Z2533" i="7" s="1"/>
  <c r="AN2533" i="7" s="1"/>
  <c r="Y2532" i="7"/>
  <c r="Z2532" i="7" s="1"/>
  <c r="AN2532" i="7" s="1"/>
  <c r="Y2531" i="7"/>
  <c r="Z2531" i="7" s="1"/>
  <c r="AN2531" i="7" s="1"/>
  <c r="Y2530" i="7"/>
  <c r="Z2530" i="7" s="1"/>
  <c r="AN2530" i="7" s="1"/>
  <c r="Y2529" i="7"/>
  <c r="Z2529" i="7" s="1"/>
  <c r="AN2529" i="7" s="1"/>
  <c r="Y2528" i="7"/>
  <c r="Y2527" i="7"/>
  <c r="Z2527" i="7" s="1"/>
  <c r="AN2527" i="7" s="1"/>
  <c r="Y2526" i="7"/>
  <c r="Z2526" i="7" s="1"/>
  <c r="AN2526" i="7" s="1"/>
  <c r="Y2525" i="7"/>
  <c r="Y2524" i="7"/>
  <c r="Y2523" i="7"/>
  <c r="Y2522" i="7"/>
  <c r="Z2522" i="7" s="1"/>
  <c r="AN2522" i="7" s="1"/>
  <c r="Y2521" i="7"/>
  <c r="Z2521" i="7" s="1"/>
  <c r="AN2521" i="7" s="1"/>
  <c r="Y2520" i="7"/>
  <c r="Z2520" i="7" s="1"/>
  <c r="AN2520" i="7" s="1"/>
  <c r="Y2519" i="7"/>
  <c r="Z2519" i="7" s="1"/>
  <c r="AN2519" i="7" s="1"/>
  <c r="Y2518" i="7"/>
  <c r="Z2518" i="7" s="1"/>
  <c r="AN2518" i="7" s="1"/>
  <c r="Y2517" i="7"/>
  <c r="Y2516" i="7"/>
  <c r="Z2516" i="7" s="1"/>
  <c r="AN2516" i="7" s="1"/>
  <c r="Y2515" i="7"/>
  <c r="Z2515" i="7" s="1"/>
  <c r="AN2515" i="7" s="1"/>
  <c r="Y2514" i="7"/>
  <c r="Y2513" i="7"/>
  <c r="Y2512" i="7"/>
  <c r="Z2512" i="7" s="1"/>
  <c r="AN2512" i="7" s="1"/>
  <c r="Y2511" i="7"/>
  <c r="Z2511" i="7" s="1"/>
  <c r="AN2511" i="7" s="1"/>
  <c r="Y2510" i="7"/>
  <c r="Z2510" i="7" s="1"/>
  <c r="AN2510" i="7" s="1"/>
  <c r="Y2509" i="7"/>
  <c r="Z2509" i="7" s="1"/>
  <c r="AN2509" i="7" s="1"/>
  <c r="Y2508" i="7"/>
  <c r="Z2508" i="7" s="1"/>
  <c r="AN2508" i="7" s="1"/>
  <c r="Y2507" i="7"/>
  <c r="Z2507" i="7" s="1"/>
  <c r="AN2507" i="7" s="1"/>
  <c r="Y2506" i="7"/>
  <c r="Z2506" i="7" s="1"/>
  <c r="AN2506" i="7" s="1"/>
  <c r="Y2505" i="7"/>
  <c r="Z2505" i="7" s="1"/>
  <c r="AN2505" i="7" s="1"/>
  <c r="Y2504" i="7"/>
  <c r="Y2503" i="7"/>
  <c r="Y2502" i="7"/>
  <c r="Y2501" i="7"/>
  <c r="Z2501" i="7" s="1"/>
  <c r="AN2501" i="7" s="1"/>
  <c r="Y2500" i="7"/>
  <c r="Z2500" i="7" s="1"/>
  <c r="AN2500" i="7" s="1"/>
  <c r="Y2499" i="7"/>
  <c r="Z2499" i="7" s="1"/>
  <c r="AN2499" i="7" s="1"/>
  <c r="Y2498" i="7"/>
  <c r="Z2498" i="7" s="1"/>
  <c r="AN2498" i="7" s="1"/>
  <c r="Y2497" i="7"/>
  <c r="Z2497" i="7" s="1"/>
  <c r="AN2497" i="7" s="1"/>
  <c r="Y2496" i="7"/>
  <c r="Z2496" i="7" s="1"/>
  <c r="AN2496" i="7" s="1"/>
  <c r="Y2495" i="7"/>
  <c r="Z2495" i="7" s="1"/>
  <c r="AN2495" i="7" s="1"/>
  <c r="Y2494" i="7"/>
  <c r="Z2494" i="7" s="1"/>
  <c r="AN2494" i="7" s="1"/>
  <c r="Y2493" i="7"/>
  <c r="Y2492" i="7"/>
  <c r="Z2492" i="7" s="1"/>
  <c r="AN2492" i="7" s="1"/>
  <c r="Y2491" i="7"/>
  <c r="Y2490" i="7"/>
  <c r="Y2489" i="7"/>
  <c r="Y2488" i="7"/>
  <c r="Y2487" i="7"/>
  <c r="Z2487" i="7" s="1"/>
  <c r="AN2487" i="7" s="1"/>
  <c r="Y2486" i="7"/>
  <c r="Z2486" i="7" s="1"/>
  <c r="AN2486" i="7" s="1"/>
  <c r="Y2485" i="7"/>
  <c r="Z2485" i="7" s="1"/>
  <c r="AN2485" i="7" s="1"/>
  <c r="Y2484" i="7"/>
  <c r="Z2484" i="7" s="1"/>
  <c r="AN2484" i="7" s="1"/>
  <c r="Y2483" i="7"/>
  <c r="Z2483" i="7" s="1"/>
  <c r="AN2483" i="7" s="1"/>
  <c r="Y2482" i="7"/>
  <c r="Y2481" i="7"/>
  <c r="Y2480" i="7"/>
  <c r="Z2480" i="7" s="1"/>
  <c r="AN2480" i="7" s="1"/>
  <c r="Y2479" i="7"/>
  <c r="Z2479" i="7" s="1"/>
  <c r="AN2479" i="7" s="1"/>
  <c r="Y2478" i="7"/>
  <c r="Y2477" i="7"/>
  <c r="Z2477" i="7" s="1"/>
  <c r="AN2477" i="7" s="1"/>
  <c r="Y2476" i="7"/>
  <c r="Z2476" i="7" s="1"/>
  <c r="AN2476" i="7" s="1"/>
  <c r="Y2475" i="7"/>
  <c r="Z2475" i="7" s="1"/>
  <c r="AN2475" i="7" s="1"/>
  <c r="Y2474" i="7"/>
  <c r="Z2474" i="7" s="1"/>
  <c r="AN2474" i="7" s="1"/>
  <c r="Y2473" i="7"/>
  <c r="Z2473" i="7" s="1"/>
  <c r="AN2473" i="7" s="1"/>
  <c r="Y2472" i="7"/>
  <c r="Z2472" i="7" s="1"/>
  <c r="AN2472" i="7" s="1"/>
  <c r="Y2471" i="7"/>
  <c r="Z2471" i="7" s="1"/>
  <c r="AN2471" i="7" s="1"/>
  <c r="Y2470" i="7"/>
  <c r="Y2469" i="7"/>
  <c r="Z2469" i="7" s="1"/>
  <c r="AN2469" i="7" s="1"/>
  <c r="Y2468" i="7"/>
  <c r="Y2467" i="7"/>
  <c r="Y2466" i="7"/>
  <c r="Y2465" i="7"/>
  <c r="Z2465" i="7" s="1"/>
  <c r="AN2465" i="7" s="1"/>
  <c r="Y2464" i="7"/>
  <c r="Z2464" i="7" s="1"/>
  <c r="AN2464" i="7" s="1"/>
  <c r="Y2463" i="7"/>
  <c r="Y2462" i="7"/>
  <c r="Y2461" i="7"/>
  <c r="Z2461" i="7" s="1"/>
  <c r="AN2461" i="7" s="1"/>
  <c r="Y2460" i="7"/>
  <c r="Z2460" i="7" s="1"/>
  <c r="AN2460" i="7" s="1"/>
  <c r="Y2459" i="7"/>
  <c r="Z2459" i="7" s="1"/>
  <c r="AN2459" i="7" s="1"/>
  <c r="Y2458" i="7"/>
  <c r="Z2458" i="7" s="1"/>
  <c r="AN2458" i="7" s="1"/>
  <c r="Y2457" i="7"/>
  <c r="Z2457" i="7" s="1"/>
  <c r="AN2457" i="7" s="1"/>
  <c r="Y2456" i="7"/>
  <c r="Y2455" i="7"/>
  <c r="Y2454" i="7"/>
  <c r="Y2453" i="7"/>
  <c r="Y2452" i="7"/>
  <c r="Z2452" i="7" s="1"/>
  <c r="AN2452" i="7" s="1"/>
  <c r="Y2451" i="7"/>
  <c r="Z2451" i="7" s="1"/>
  <c r="AN2451" i="7" s="1"/>
  <c r="Y2450" i="7"/>
  <c r="Z2450" i="7" s="1"/>
  <c r="AN2450" i="7" s="1"/>
  <c r="Y2449" i="7"/>
  <c r="Z2449" i="7" s="1"/>
  <c r="AN2449" i="7" s="1"/>
  <c r="Y2448" i="7"/>
  <c r="Z2448" i="7" s="1"/>
  <c r="AN2448" i="7" s="1"/>
  <c r="Y2447" i="7"/>
  <c r="Y2446" i="7"/>
  <c r="Z2446" i="7" s="1"/>
  <c r="AN2446" i="7" s="1"/>
  <c r="Y2445" i="7"/>
  <c r="Y2444" i="7"/>
  <c r="Y2443" i="7"/>
  <c r="Y2442" i="7"/>
  <c r="Z2442" i="7" s="1"/>
  <c r="AN2442" i="7" s="1"/>
  <c r="Y2441" i="7"/>
  <c r="Z2441" i="7" s="1"/>
  <c r="AN2441" i="7" s="1"/>
  <c r="Y2440" i="7"/>
  <c r="Z2440" i="7" s="1"/>
  <c r="AN2440" i="7" s="1"/>
  <c r="Y2439" i="7"/>
  <c r="Z2439" i="7" s="1"/>
  <c r="AN2439" i="7" s="1"/>
  <c r="Y2438" i="7"/>
  <c r="Z2438" i="7" s="1"/>
  <c r="AN2438" i="7" s="1"/>
  <c r="Y2437" i="7"/>
  <c r="Z2437" i="7" s="1"/>
  <c r="AN2437" i="7" s="1"/>
  <c r="Y2436" i="7"/>
  <c r="Z2436" i="7" s="1"/>
  <c r="AN2436" i="7" s="1"/>
  <c r="Y2435" i="7"/>
  <c r="Y2434" i="7"/>
  <c r="Z2434" i="7" s="1"/>
  <c r="AN2434" i="7" s="1"/>
  <c r="Y2433" i="7"/>
  <c r="Y2432" i="7"/>
  <c r="Y2431" i="7"/>
  <c r="Z2431" i="7" s="1"/>
  <c r="AN2431" i="7" s="1"/>
  <c r="Y2430" i="7"/>
  <c r="Z2430" i="7" s="1"/>
  <c r="AN2430" i="7" s="1"/>
  <c r="Y2429" i="7"/>
  <c r="Z2429" i="7" s="1"/>
  <c r="AN2429" i="7" s="1"/>
  <c r="Y2428" i="7"/>
  <c r="Z2428" i="7" s="1"/>
  <c r="AN2428" i="7" s="1"/>
  <c r="Y2427" i="7"/>
  <c r="Z2427" i="7" s="1"/>
  <c r="AN2427" i="7" s="1"/>
  <c r="Y2426" i="7"/>
  <c r="Z2426" i="7" s="1"/>
  <c r="AN2426" i="7" s="1"/>
  <c r="Y2425" i="7"/>
  <c r="Z2425" i="7" s="1"/>
  <c r="AN2425" i="7" s="1"/>
  <c r="Y2424" i="7"/>
  <c r="Z2424" i="7" s="1"/>
  <c r="AN2424" i="7" s="1"/>
  <c r="Y2423" i="7"/>
  <c r="Y2422" i="7"/>
  <c r="Z2422" i="7" s="1"/>
  <c r="AN2422" i="7" s="1"/>
  <c r="Y2421" i="7"/>
  <c r="Z2421" i="7" s="1"/>
  <c r="AN2421" i="7" s="1"/>
  <c r="Y2420" i="7"/>
  <c r="Y2419" i="7"/>
  <c r="Y2418" i="7"/>
  <c r="Y2417" i="7"/>
  <c r="Z2417" i="7" s="1"/>
  <c r="AN2417" i="7" s="1"/>
  <c r="Y2416" i="7"/>
  <c r="Z2416" i="7" s="1"/>
  <c r="AN2416" i="7" s="1"/>
  <c r="Y2415" i="7"/>
  <c r="Z2415" i="7" s="1"/>
  <c r="AN2415" i="7" s="1"/>
  <c r="Y2414" i="7"/>
  <c r="Z2414" i="7" s="1"/>
  <c r="AN2414" i="7" s="1"/>
  <c r="Y2413" i="7"/>
  <c r="Z2413" i="7" s="1"/>
  <c r="AN2413" i="7" s="1"/>
  <c r="Y2412" i="7"/>
  <c r="Y2411" i="7"/>
  <c r="Z2411" i="7" s="1"/>
  <c r="AN2411" i="7" s="1"/>
  <c r="Y2410" i="7"/>
  <c r="Z2410" i="7" s="1"/>
  <c r="AN2410" i="7" s="1"/>
  <c r="Y2409" i="7"/>
  <c r="Y2408" i="7"/>
  <c r="Y2407" i="7"/>
  <c r="Z2407" i="7" s="1"/>
  <c r="AN2407" i="7" s="1"/>
  <c r="Y2406" i="7"/>
  <c r="Z2406" i="7" s="1"/>
  <c r="AN2406" i="7" s="1"/>
  <c r="Y2405" i="7"/>
  <c r="Z2405" i="7" s="1"/>
  <c r="AN2405" i="7" s="1"/>
  <c r="Y2404" i="7"/>
  <c r="Z2404" i="7" s="1"/>
  <c r="AN2404" i="7" s="1"/>
  <c r="Y2403" i="7"/>
  <c r="Z2403" i="7" s="1"/>
  <c r="AN2403" i="7" s="1"/>
  <c r="Y2402" i="7"/>
  <c r="Z2402" i="7" s="1"/>
  <c r="AN2402" i="7" s="1"/>
  <c r="Y2401" i="7"/>
  <c r="Z2401" i="7" s="1"/>
  <c r="AN2401" i="7" s="1"/>
  <c r="Y2400" i="7"/>
  <c r="Y2399" i="7"/>
  <c r="Z2399" i="7" s="1"/>
  <c r="AN2399" i="7" s="1"/>
  <c r="Y2398" i="7"/>
  <c r="Y2397" i="7"/>
  <c r="Y2396" i="7"/>
  <c r="Z2396" i="7" s="1"/>
  <c r="AN2396" i="7" s="1"/>
  <c r="Y2395" i="7"/>
  <c r="Y2394" i="7"/>
  <c r="Z2394" i="7" s="1"/>
  <c r="AN2394" i="7" s="1"/>
  <c r="Y2393" i="7"/>
  <c r="Z2393" i="7" s="1"/>
  <c r="AN2393" i="7" s="1"/>
  <c r="Y2392" i="7"/>
  <c r="Z2392" i="7" s="1"/>
  <c r="AN2392" i="7" s="1"/>
  <c r="Y2391" i="7"/>
  <c r="Z2391" i="7" s="1"/>
  <c r="AN2391" i="7" s="1"/>
  <c r="Y2390" i="7"/>
  <c r="Z2390" i="7" s="1"/>
  <c r="AN2390" i="7" s="1"/>
  <c r="Y2389" i="7"/>
  <c r="Z2389" i="7" s="1"/>
  <c r="AN2389" i="7" s="1"/>
  <c r="Y2388" i="7"/>
  <c r="Y2387" i="7"/>
  <c r="Z2387" i="7" s="1"/>
  <c r="AN2387" i="7" s="1"/>
  <c r="Y2386" i="7"/>
  <c r="Z2386" i="7" s="1"/>
  <c r="AN2386" i="7" s="1"/>
  <c r="Y2385" i="7"/>
  <c r="Y2384" i="7"/>
  <c r="Y2383" i="7"/>
  <c r="Y2382" i="7"/>
  <c r="Z2382" i="7" s="1"/>
  <c r="AN2382" i="7" s="1"/>
  <c r="Y2381" i="7"/>
  <c r="Z2381" i="7" s="1"/>
  <c r="AN2381" i="7" s="1"/>
  <c r="Y2380" i="7"/>
  <c r="Z2380" i="7" s="1"/>
  <c r="AN2380" i="7" s="1"/>
  <c r="Y2379" i="7"/>
  <c r="Z2379" i="7" s="1"/>
  <c r="AN2379" i="7" s="1"/>
  <c r="Y2378" i="7"/>
  <c r="Z2378" i="7" s="1"/>
  <c r="AN2378" i="7" s="1"/>
  <c r="Y2377" i="7"/>
  <c r="Z2377" i="7" s="1"/>
  <c r="AN2377" i="7" s="1"/>
  <c r="Y2376" i="7"/>
  <c r="Z2376" i="7" s="1"/>
  <c r="AN2376" i="7" s="1"/>
  <c r="Y2375" i="7"/>
  <c r="Z2375" i="7" s="1"/>
  <c r="AN2375" i="7" s="1"/>
  <c r="Y2374" i="7"/>
  <c r="Z2374" i="7" s="1"/>
  <c r="AN2374" i="7" s="1"/>
  <c r="Y2373" i="7"/>
  <c r="Y2372" i="7"/>
  <c r="Z2372" i="7" s="1"/>
  <c r="AN2372" i="7" s="1"/>
  <c r="Y2371" i="7"/>
  <c r="Z2371" i="7" s="1"/>
  <c r="AN2371" i="7" s="1"/>
  <c r="Y2370" i="7"/>
  <c r="Z2370" i="7" s="1"/>
  <c r="AN2370" i="7" s="1"/>
  <c r="Y2369" i="7"/>
  <c r="Z2369" i="7" s="1"/>
  <c r="AN2369" i="7" s="1"/>
  <c r="Y2368" i="7"/>
  <c r="Z2368" i="7" s="1"/>
  <c r="AN2368" i="7" s="1"/>
  <c r="Y2367" i="7"/>
  <c r="Z2367" i="7" s="1"/>
  <c r="AN2367" i="7" s="1"/>
  <c r="Y2366" i="7"/>
  <c r="Z2366" i="7" s="1"/>
  <c r="AN2366" i="7" s="1"/>
  <c r="Y2365" i="7"/>
  <c r="Z2365" i="7" s="1"/>
  <c r="AN2365" i="7" s="1"/>
  <c r="Y2364" i="7"/>
  <c r="Z2364" i="7" s="1"/>
  <c r="AN2364" i="7" s="1"/>
  <c r="Y2363" i="7"/>
  <c r="Y2362" i="7"/>
  <c r="Y2361" i="7"/>
  <c r="Z2361" i="7" s="1"/>
  <c r="AN2361" i="7" s="1"/>
  <c r="Y2360" i="7"/>
  <c r="Z2360" i="7" s="1"/>
  <c r="AN2360" i="7" s="1"/>
  <c r="Y2359" i="7"/>
  <c r="Z2359" i="7" s="1"/>
  <c r="AN2359" i="7" s="1"/>
  <c r="Y2358" i="7"/>
  <c r="Z2358" i="7" s="1"/>
  <c r="AN2358" i="7" s="1"/>
  <c r="Y2357" i="7"/>
  <c r="Z2357" i="7" s="1"/>
  <c r="AN2357" i="7" s="1"/>
  <c r="Y2356" i="7"/>
  <c r="Z2356" i="7" s="1"/>
  <c r="AN2356" i="7" s="1"/>
  <c r="Y2355" i="7"/>
  <c r="Z2355" i="7" s="1"/>
  <c r="AN2355" i="7" s="1"/>
  <c r="Y2354" i="7"/>
  <c r="Z2354" i="7" s="1"/>
  <c r="AN2354" i="7" s="1"/>
  <c r="Y2353" i="7"/>
  <c r="Z2353" i="7" s="1"/>
  <c r="AN2353" i="7" s="1"/>
  <c r="Y2352" i="7"/>
  <c r="Z2352" i="7" s="1"/>
  <c r="AN2352" i="7" s="1"/>
  <c r="Y2351" i="7"/>
  <c r="Z2351" i="7" s="1"/>
  <c r="AN2351" i="7" s="1"/>
  <c r="Y2350" i="7"/>
  <c r="Z2350" i="7" s="1"/>
  <c r="AN2350" i="7" s="1"/>
  <c r="Y2349" i="7"/>
  <c r="Z2349" i="7" s="1"/>
  <c r="AN2349" i="7" s="1"/>
  <c r="Y2348" i="7"/>
  <c r="Z2348" i="7" s="1"/>
  <c r="AN2348" i="7" s="1"/>
  <c r="Y2347" i="7"/>
  <c r="Y2346" i="7"/>
  <c r="Y2345" i="7"/>
  <c r="Y2344" i="7"/>
  <c r="Z2344" i="7" s="1"/>
  <c r="AN2344" i="7" s="1"/>
  <c r="Y2343" i="7"/>
  <c r="Z2343" i="7" s="1"/>
  <c r="AN2343" i="7" s="1"/>
  <c r="Y2342" i="7"/>
  <c r="Y2341" i="7"/>
  <c r="Y2340" i="7"/>
  <c r="Y2339" i="7"/>
  <c r="Y2338" i="7"/>
  <c r="Y2337" i="7"/>
  <c r="Y2336" i="7"/>
  <c r="Y2335" i="7"/>
  <c r="Y2334" i="7"/>
  <c r="Y2333" i="7"/>
  <c r="Z2333" i="7" s="1"/>
  <c r="AN2333" i="7" s="1"/>
  <c r="Y2332" i="7"/>
  <c r="Y2331" i="7"/>
  <c r="Y2330" i="7"/>
  <c r="Z2330" i="7" s="1"/>
  <c r="AN2330" i="7" s="1"/>
  <c r="Y2329" i="7"/>
  <c r="Y2328" i="7"/>
  <c r="Y2327" i="7"/>
  <c r="Y2326" i="7"/>
  <c r="Y2325" i="7"/>
  <c r="Y2324" i="7"/>
  <c r="Y2323" i="7"/>
  <c r="Y2322" i="7"/>
  <c r="Y2321" i="7"/>
  <c r="Y2320" i="7"/>
  <c r="Y2319" i="7"/>
  <c r="Y2318" i="7"/>
  <c r="Y2317" i="7"/>
  <c r="Y2316" i="7"/>
  <c r="Y2315" i="7"/>
  <c r="Y2314" i="7"/>
  <c r="Y2313" i="7"/>
  <c r="Y2312" i="7"/>
  <c r="Z2312" i="7" s="1"/>
  <c r="AN2312" i="7" s="1"/>
  <c r="Y2311" i="7"/>
  <c r="Z2311" i="7" s="1"/>
  <c r="AN2311" i="7" s="1"/>
  <c r="Y2310" i="7"/>
  <c r="Z2310" i="7" s="1"/>
  <c r="AN2310" i="7" s="1"/>
  <c r="Y2309" i="7"/>
  <c r="Z2309" i="7" s="1"/>
  <c r="AN2309" i="7" s="1"/>
  <c r="Y2308" i="7"/>
  <c r="Z2308" i="7" s="1"/>
  <c r="AN2308" i="7" s="1"/>
  <c r="Y2307" i="7"/>
  <c r="Z2307" i="7" s="1"/>
  <c r="AN2307" i="7" s="1"/>
  <c r="Y2306" i="7"/>
  <c r="Z2306" i="7" s="1"/>
  <c r="AN2306" i="7" s="1"/>
  <c r="Y2305" i="7"/>
  <c r="Z2305" i="7" s="1"/>
  <c r="AN2305" i="7" s="1"/>
  <c r="Y2304" i="7"/>
  <c r="Z2304" i="7" s="1"/>
  <c r="AN2304" i="7" s="1"/>
  <c r="Y2303" i="7"/>
  <c r="Y2302" i="7"/>
  <c r="Z2302" i="7" s="1"/>
  <c r="AN2302" i="7" s="1"/>
  <c r="Y2301" i="7"/>
  <c r="Z2301" i="7" s="1"/>
  <c r="AN2301" i="7" s="1"/>
  <c r="Y2300" i="7"/>
  <c r="Z2300" i="7" s="1"/>
  <c r="AN2300" i="7" s="1"/>
  <c r="Y2299" i="7"/>
  <c r="Z2299" i="7" s="1"/>
  <c r="AN2299" i="7" s="1"/>
  <c r="Y2298" i="7"/>
  <c r="Z2298" i="7" s="1"/>
  <c r="AN2298" i="7" s="1"/>
  <c r="Y2297" i="7"/>
  <c r="Z2297" i="7" s="1"/>
  <c r="AN2297" i="7" s="1"/>
  <c r="Y2296" i="7"/>
  <c r="Z2296" i="7" s="1"/>
  <c r="AN2296" i="7" s="1"/>
  <c r="Y2295" i="7"/>
  <c r="Z2295" i="7" s="1"/>
  <c r="AN2295" i="7" s="1"/>
  <c r="Y2294" i="7"/>
  <c r="Z2294" i="7" s="1"/>
  <c r="AN2294" i="7" s="1"/>
  <c r="Y2293" i="7"/>
  <c r="Z2293" i="7" s="1"/>
  <c r="AN2293" i="7" s="1"/>
  <c r="Y2292" i="7"/>
  <c r="Z2292" i="7" s="1"/>
  <c r="AN2292" i="7" s="1"/>
  <c r="Y2291" i="7"/>
  <c r="Z2291" i="7" s="1"/>
  <c r="AN2291" i="7" s="1"/>
  <c r="Y2290" i="7"/>
  <c r="Z2290" i="7" s="1"/>
  <c r="AN2290" i="7" s="1"/>
  <c r="Y2289" i="7"/>
  <c r="Z2289" i="7" s="1"/>
  <c r="AN2289" i="7" s="1"/>
  <c r="Y2288" i="7"/>
  <c r="Z2288" i="7" s="1"/>
  <c r="AN2288" i="7" s="1"/>
  <c r="Y2287" i="7"/>
  <c r="Z2287" i="7" s="1"/>
  <c r="AN2287" i="7" s="1"/>
  <c r="Y2286" i="7"/>
  <c r="Z2286" i="7" s="1"/>
  <c r="AN2286" i="7" s="1"/>
  <c r="Y2285" i="7"/>
  <c r="Z2285" i="7" s="1"/>
  <c r="AN2285" i="7" s="1"/>
  <c r="Y2284" i="7"/>
  <c r="Z2284" i="7" s="1"/>
  <c r="AN2284" i="7" s="1"/>
  <c r="Y2283" i="7"/>
  <c r="Z2283" i="7" s="1"/>
  <c r="AN2283" i="7" s="1"/>
  <c r="Y2282" i="7"/>
  <c r="Z2282" i="7" s="1"/>
  <c r="AN2282" i="7" s="1"/>
  <c r="Y2281" i="7"/>
  <c r="Z2281" i="7" s="1"/>
  <c r="AN2281" i="7" s="1"/>
  <c r="Y2280" i="7"/>
  <c r="Z2280" i="7" s="1"/>
  <c r="AN2280" i="7" s="1"/>
  <c r="Y2279" i="7"/>
  <c r="Z2279" i="7" s="1"/>
  <c r="AN2279" i="7" s="1"/>
  <c r="Y2278" i="7"/>
  <c r="Z2278" i="7" s="1"/>
  <c r="AN2278" i="7" s="1"/>
  <c r="Y2277" i="7"/>
  <c r="Z2277" i="7" s="1"/>
  <c r="AN2277" i="7" s="1"/>
  <c r="Y2276" i="7"/>
  <c r="Z2276" i="7" s="1"/>
  <c r="AN2276" i="7" s="1"/>
  <c r="Y2275" i="7"/>
  <c r="Z2275" i="7" s="1"/>
  <c r="AN2275" i="7" s="1"/>
  <c r="Y2274" i="7"/>
  <c r="Z2274" i="7" s="1"/>
  <c r="AN2274" i="7" s="1"/>
  <c r="Y2273" i="7"/>
  <c r="Z2273" i="7" s="1"/>
  <c r="AN2273" i="7" s="1"/>
  <c r="Y2272" i="7"/>
  <c r="Z2272" i="7" s="1"/>
  <c r="AN2272" i="7" s="1"/>
  <c r="Y2271" i="7"/>
  <c r="Z2271" i="7" s="1"/>
  <c r="AN2271" i="7" s="1"/>
  <c r="Y2270" i="7"/>
  <c r="Z2270" i="7" s="1"/>
  <c r="AN2270" i="7" s="1"/>
  <c r="Y2269" i="7"/>
  <c r="Z2269" i="7" s="1"/>
  <c r="AN2269" i="7" s="1"/>
  <c r="Y2268" i="7"/>
  <c r="Y2267" i="7"/>
  <c r="Z2267" i="7" s="1"/>
  <c r="AN2267" i="7" s="1"/>
  <c r="Y2266" i="7"/>
  <c r="Z2266" i="7" s="1"/>
  <c r="AN2266" i="7" s="1"/>
  <c r="Y2265" i="7"/>
  <c r="Z2265" i="7" s="1"/>
  <c r="AN2265" i="7" s="1"/>
  <c r="Y2264" i="7"/>
  <c r="Z2264" i="7" s="1"/>
  <c r="AN2264" i="7" s="1"/>
  <c r="Y2263" i="7"/>
  <c r="Z2263" i="7" s="1"/>
  <c r="AN2263" i="7" s="1"/>
  <c r="Y2262" i="7"/>
  <c r="Z2262" i="7" s="1"/>
  <c r="AN2262" i="7" s="1"/>
  <c r="Y2261" i="7"/>
  <c r="Z2261" i="7" s="1"/>
  <c r="AN2261" i="7" s="1"/>
  <c r="Y2260" i="7"/>
  <c r="Z2260" i="7" s="1"/>
  <c r="AN2260" i="7" s="1"/>
  <c r="Y2259" i="7"/>
  <c r="Z2259" i="7" s="1"/>
  <c r="AN2259" i="7" s="1"/>
  <c r="Y2258" i="7"/>
  <c r="Z2258" i="7" s="1"/>
  <c r="AN2258" i="7" s="1"/>
  <c r="Y2257" i="7"/>
  <c r="Z2257" i="7" s="1"/>
  <c r="AN2257" i="7" s="1"/>
  <c r="Y2256" i="7"/>
  <c r="Z2256" i="7" s="1"/>
  <c r="AN2256" i="7" s="1"/>
  <c r="Y2255" i="7"/>
  <c r="Z2255" i="7" s="1"/>
  <c r="AN2255" i="7" s="1"/>
  <c r="Y2254" i="7"/>
  <c r="Z2254" i="7" s="1"/>
  <c r="AN2254" i="7" s="1"/>
  <c r="Y2253" i="7"/>
  <c r="Z2253" i="7" s="1"/>
  <c r="AN2253" i="7" s="1"/>
  <c r="Y2252" i="7"/>
  <c r="Z2252" i="7" s="1"/>
  <c r="AN2252" i="7" s="1"/>
  <c r="Y2251" i="7"/>
  <c r="Z2251" i="7" s="1"/>
  <c r="AN2251" i="7" s="1"/>
  <c r="Y2250" i="7"/>
  <c r="Z2250" i="7" s="1"/>
  <c r="AN2250" i="7" s="1"/>
  <c r="Y2249" i="7"/>
  <c r="Z2249" i="7" s="1"/>
  <c r="AN2249" i="7" s="1"/>
  <c r="Y2248" i="7"/>
  <c r="Z2248" i="7" s="1"/>
  <c r="AN2248" i="7" s="1"/>
  <c r="Y2247" i="7"/>
  <c r="Z2247" i="7" s="1"/>
  <c r="AN2247" i="7" s="1"/>
  <c r="Y2246" i="7"/>
  <c r="Z2246" i="7" s="1"/>
  <c r="AN2246" i="7" s="1"/>
  <c r="Y2245" i="7"/>
  <c r="Z2245" i="7" s="1"/>
  <c r="AN2245" i="7" s="1"/>
  <c r="Y2244" i="7"/>
  <c r="Z2244" i="7" s="1"/>
  <c r="AN2244" i="7" s="1"/>
  <c r="Y2243" i="7"/>
  <c r="Z2243" i="7" s="1"/>
  <c r="AN2243" i="7" s="1"/>
  <c r="Y2242" i="7"/>
  <c r="Z2242" i="7" s="1"/>
  <c r="AN2242" i="7" s="1"/>
  <c r="Y2241" i="7"/>
  <c r="Z2241" i="7" s="1"/>
  <c r="AN2241" i="7" s="1"/>
  <c r="Y2240" i="7"/>
  <c r="Z2240" i="7" s="1"/>
  <c r="AN2240" i="7" s="1"/>
  <c r="Y2239" i="7"/>
  <c r="Z2239" i="7" s="1"/>
  <c r="AN2239" i="7" s="1"/>
  <c r="Y2238" i="7"/>
  <c r="Z2238" i="7" s="1"/>
  <c r="AN2238" i="7" s="1"/>
  <c r="Y2237" i="7"/>
  <c r="Z2237" i="7" s="1"/>
  <c r="AN2237" i="7" s="1"/>
  <c r="Y2236" i="7"/>
  <c r="Z2236" i="7" s="1"/>
  <c r="AN2236" i="7" s="1"/>
  <c r="Y2235" i="7"/>
  <c r="Z2235" i="7" s="1"/>
  <c r="AN2235" i="7" s="1"/>
  <c r="Y2234" i="7"/>
  <c r="Z2234" i="7" s="1"/>
  <c r="AN2234" i="7" s="1"/>
  <c r="Y2233" i="7"/>
  <c r="Y2232" i="7"/>
  <c r="Z2232" i="7" s="1"/>
  <c r="AN2232" i="7" s="1"/>
  <c r="Y2231" i="7"/>
  <c r="Z2231" i="7" s="1"/>
  <c r="AN2231" i="7" s="1"/>
  <c r="Y2230" i="7"/>
  <c r="Z2230" i="7" s="1"/>
  <c r="AN2230" i="7" s="1"/>
  <c r="Y2229" i="7"/>
  <c r="Z2229" i="7" s="1"/>
  <c r="AN2229" i="7" s="1"/>
  <c r="Y2228" i="7"/>
  <c r="Z2228" i="7" s="1"/>
  <c r="AN2228" i="7" s="1"/>
  <c r="Y2227" i="7"/>
  <c r="Z2227" i="7" s="1"/>
  <c r="AN2227" i="7" s="1"/>
  <c r="Y2226" i="7"/>
  <c r="Z2226" i="7" s="1"/>
  <c r="AN2226" i="7" s="1"/>
  <c r="Y2225" i="7"/>
  <c r="Z2225" i="7" s="1"/>
  <c r="AN2225" i="7" s="1"/>
  <c r="Y2224" i="7"/>
  <c r="Z2224" i="7" s="1"/>
  <c r="AN2224" i="7" s="1"/>
  <c r="Y2223" i="7"/>
  <c r="Z2223" i="7" s="1"/>
  <c r="AN2223" i="7" s="1"/>
  <c r="Y2222" i="7"/>
  <c r="Z2222" i="7" s="1"/>
  <c r="AN2222" i="7" s="1"/>
  <c r="Y2221" i="7"/>
  <c r="Z2221" i="7" s="1"/>
  <c r="AN2221" i="7" s="1"/>
  <c r="Y2220" i="7"/>
  <c r="Z2220" i="7" s="1"/>
  <c r="AN2220" i="7" s="1"/>
  <c r="Y2219" i="7"/>
  <c r="Z2219" i="7" s="1"/>
  <c r="AN2219" i="7" s="1"/>
  <c r="Y2218" i="7"/>
  <c r="Z2218" i="7" s="1"/>
  <c r="AN2218" i="7" s="1"/>
  <c r="Y2217" i="7"/>
  <c r="Z2217" i="7" s="1"/>
  <c r="AN2217" i="7" s="1"/>
  <c r="Y2216" i="7"/>
  <c r="Z2216" i="7" s="1"/>
  <c r="AN2216" i="7" s="1"/>
  <c r="Y2215" i="7"/>
  <c r="Z2215" i="7" s="1"/>
  <c r="AN2215" i="7" s="1"/>
  <c r="Y2214" i="7"/>
  <c r="Z2214" i="7" s="1"/>
  <c r="AN2214" i="7" s="1"/>
  <c r="Y2213" i="7"/>
  <c r="Z2213" i="7" s="1"/>
  <c r="AN2213" i="7" s="1"/>
  <c r="Y2212" i="7"/>
  <c r="Z2212" i="7" s="1"/>
  <c r="AN2212" i="7" s="1"/>
  <c r="Y2211" i="7"/>
  <c r="Z2211" i="7" s="1"/>
  <c r="AN2211" i="7" s="1"/>
  <c r="Y2210" i="7"/>
  <c r="Z2210" i="7" s="1"/>
  <c r="AN2210" i="7" s="1"/>
  <c r="Y2209" i="7"/>
  <c r="Z2209" i="7" s="1"/>
  <c r="AN2209" i="7" s="1"/>
  <c r="Y2208" i="7"/>
  <c r="Z2208" i="7" s="1"/>
  <c r="AN2208" i="7" s="1"/>
  <c r="Y2207" i="7"/>
  <c r="Z2207" i="7" s="1"/>
  <c r="AN2207" i="7" s="1"/>
  <c r="Y2206" i="7"/>
  <c r="Z2206" i="7" s="1"/>
  <c r="AN2206" i="7" s="1"/>
  <c r="Y2205" i="7"/>
  <c r="Z2205" i="7" s="1"/>
  <c r="AN2205" i="7" s="1"/>
  <c r="Y2204" i="7"/>
  <c r="Z2204" i="7" s="1"/>
  <c r="AN2204" i="7" s="1"/>
  <c r="Y2203" i="7"/>
  <c r="Z2203" i="7" s="1"/>
  <c r="AN2203" i="7" s="1"/>
  <c r="Y2202" i="7"/>
  <c r="Z2202" i="7" s="1"/>
  <c r="AN2202" i="7" s="1"/>
  <c r="Y2201" i="7"/>
  <c r="Z2201" i="7" s="1"/>
  <c r="AN2201" i="7" s="1"/>
  <c r="Y2200" i="7"/>
  <c r="Z2200" i="7" s="1"/>
  <c r="AN2200" i="7" s="1"/>
  <c r="Y2199" i="7"/>
  <c r="Y2198" i="7"/>
  <c r="Z2198" i="7" s="1"/>
  <c r="AN2198" i="7" s="1"/>
  <c r="Y2197" i="7"/>
  <c r="Z2197" i="7" s="1"/>
  <c r="AN2197" i="7" s="1"/>
  <c r="Y2196" i="7"/>
  <c r="Z2196" i="7" s="1"/>
  <c r="AN2196" i="7" s="1"/>
  <c r="Y2195" i="7"/>
  <c r="Z2195" i="7" s="1"/>
  <c r="AN2195" i="7" s="1"/>
  <c r="Y2194" i="7"/>
  <c r="Z2194" i="7" s="1"/>
  <c r="AN2194" i="7" s="1"/>
  <c r="Y2193" i="7"/>
  <c r="Z2193" i="7" s="1"/>
  <c r="AN2193" i="7" s="1"/>
  <c r="Y2192" i="7"/>
  <c r="Z2192" i="7" s="1"/>
  <c r="AN2192" i="7" s="1"/>
  <c r="Y2191" i="7"/>
  <c r="Z2191" i="7" s="1"/>
  <c r="AN2191" i="7" s="1"/>
  <c r="Y2190" i="7"/>
  <c r="Z2190" i="7" s="1"/>
  <c r="AN2190" i="7" s="1"/>
  <c r="Y2189" i="7"/>
  <c r="Z2189" i="7" s="1"/>
  <c r="AN2189" i="7" s="1"/>
  <c r="Y2188" i="7"/>
  <c r="Z2188" i="7" s="1"/>
  <c r="AN2188" i="7" s="1"/>
  <c r="Y2187" i="7"/>
  <c r="Z2187" i="7" s="1"/>
  <c r="AN2187" i="7" s="1"/>
  <c r="Y2186" i="7"/>
  <c r="Z2186" i="7" s="1"/>
  <c r="AN2186" i="7" s="1"/>
  <c r="Y2185" i="7"/>
  <c r="Z2185" i="7" s="1"/>
  <c r="AN2185" i="7" s="1"/>
  <c r="Y2184" i="7"/>
  <c r="Z2184" i="7" s="1"/>
  <c r="AN2184" i="7" s="1"/>
  <c r="Y2183" i="7"/>
  <c r="Z2183" i="7" s="1"/>
  <c r="AN2183" i="7" s="1"/>
  <c r="Y2182" i="7"/>
  <c r="Z2182" i="7" s="1"/>
  <c r="AN2182" i="7" s="1"/>
  <c r="Y2181" i="7"/>
  <c r="Z2181" i="7" s="1"/>
  <c r="AN2181" i="7" s="1"/>
  <c r="Y2180" i="7"/>
  <c r="Z2180" i="7" s="1"/>
  <c r="AN2180" i="7" s="1"/>
  <c r="Y2179" i="7"/>
  <c r="Z2179" i="7" s="1"/>
  <c r="AN2179" i="7" s="1"/>
  <c r="Y2178" i="7"/>
  <c r="Z2178" i="7" s="1"/>
  <c r="AN2178" i="7" s="1"/>
  <c r="Y2177" i="7"/>
  <c r="Z2177" i="7" s="1"/>
  <c r="AN2177" i="7" s="1"/>
  <c r="Y2176" i="7"/>
  <c r="Z2176" i="7" s="1"/>
  <c r="AN2176" i="7" s="1"/>
  <c r="Y2175" i="7"/>
  <c r="Z2175" i="7" s="1"/>
  <c r="AN2175" i="7" s="1"/>
  <c r="Y2174" i="7"/>
  <c r="Y2173" i="7"/>
  <c r="Z2173" i="7" s="1"/>
  <c r="AN2173" i="7" s="1"/>
  <c r="Y2172" i="7"/>
  <c r="Z2172" i="7" s="1"/>
  <c r="AN2172" i="7" s="1"/>
  <c r="Y2171" i="7"/>
  <c r="Z2171" i="7" s="1"/>
  <c r="AN2171" i="7" s="1"/>
  <c r="Y2170" i="7"/>
  <c r="Z2170" i="7" s="1"/>
  <c r="AN2170" i="7" s="1"/>
  <c r="Y2169" i="7"/>
  <c r="Z2169" i="7" s="1"/>
  <c r="AN2169" i="7" s="1"/>
  <c r="Y2168" i="7"/>
  <c r="Z2168" i="7" s="1"/>
  <c r="AN2168" i="7" s="1"/>
  <c r="Y2167" i="7"/>
  <c r="Z2167" i="7" s="1"/>
  <c r="AN2167" i="7" s="1"/>
  <c r="Y2166" i="7"/>
  <c r="Z2166" i="7" s="1"/>
  <c r="AN2166" i="7" s="1"/>
  <c r="Y2165" i="7"/>
  <c r="Z2165" i="7" s="1"/>
  <c r="AN2165" i="7" s="1"/>
  <c r="Y2164" i="7"/>
  <c r="Y2163" i="7"/>
  <c r="Z2163" i="7" s="1"/>
  <c r="AN2163" i="7" s="1"/>
  <c r="Y2162" i="7"/>
  <c r="Z2162" i="7" s="1"/>
  <c r="AN2162" i="7" s="1"/>
  <c r="Y2161" i="7"/>
  <c r="Z2161" i="7" s="1"/>
  <c r="AN2161" i="7" s="1"/>
  <c r="Y2160" i="7"/>
  <c r="Z2160" i="7" s="1"/>
  <c r="AN2160" i="7" s="1"/>
  <c r="Y2159" i="7"/>
  <c r="Z2159" i="7" s="1"/>
  <c r="AN2159" i="7" s="1"/>
  <c r="Y2158" i="7"/>
  <c r="Z2158" i="7" s="1"/>
  <c r="AN2158" i="7" s="1"/>
  <c r="Y2157" i="7"/>
  <c r="Z2157" i="7" s="1"/>
  <c r="AN2157" i="7" s="1"/>
  <c r="Y2156" i="7"/>
  <c r="Z2156" i="7" s="1"/>
  <c r="AN2156" i="7" s="1"/>
  <c r="Y2155" i="7"/>
  <c r="Z2155" i="7" s="1"/>
  <c r="AN2155" i="7" s="1"/>
  <c r="Y2154" i="7"/>
  <c r="Z2154" i="7" s="1"/>
  <c r="AN2154" i="7" s="1"/>
  <c r="Y2153" i="7"/>
  <c r="Z2153" i="7" s="1"/>
  <c r="AN2153" i="7" s="1"/>
  <c r="Y2152" i="7"/>
  <c r="Z2152" i="7" s="1"/>
  <c r="AN2152" i="7" s="1"/>
  <c r="Y2151" i="7"/>
  <c r="Z2151" i="7" s="1"/>
  <c r="AN2151" i="7" s="1"/>
  <c r="Y2150" i="7"/>
  <c r="Z2150" i="7" s="1"/>
  <c r="AN2150" i="7" s="1"/>
  <c r="Y2149" i="7"/>
  <c r="Z2149" i="7" s="1"/>
  <c r="AN2149" i="7" s="1"/>
  <c r="Y2148" i="7"/>
  <c r="Z2148" i="7" s="1"/>
  <c r="AN2148" i="7" s="1"/>
  <c r="Y2147" i="7"/>
  <c r="Z2147" i="7" s="1"/>
  <c r="AN2147" i="7" s="1"/>
  <c r="Y2146" i="7"/>
  <c r="Z2146" i="7" s="1"/>
  <c r="AN2146" i="7" s="1"/>
  <c r="Y2145" i="7"/>
  <c r="Z2145" i="7" s="1"/>
  <c r="AN2145" i="7" s="1"/>
  <c r="Y2144" i="7"/>
  <c r="Z2144" i="7" s="1"/>
  <c r="AN2144" i="7" s="1"/>
  <c r="Y2143" i="7"/>
  <c r="Z2143" i="7" s="1"/>
  <c r="AN2143" i="7" s="1"/>
  <c r="Y2142" i="7"/>
  <c r="Z2142" i="7" s="1"/>
  <c r="AN2142" i="7" s="1"/>
  <c r="Y2141" i="7"/>
  <c r="Z2141" i="7" s="1"/>
  <c r="AN2141" i="7" s="1"/>
  <c r="Y2140" i="7"/>
  <c r="Z2140" i="7" s="1"/>
  <c r="AN2140" i="7" s="1"/>
  <c r="Y2139" i="7"/>
  <c r="Y2138" i="7"/>
  <c r="Z2138" i="7" s="1"/>
  <c r="AN2138" i="7" s="1"/>
  <c r="Y2137" i="7"/>
  <c r="Z2137" i="7" s="1"/>
  <c r="AN2137" i="7" s="1"/>
  <c r="Y2136" i="7"/>
  <c r="Z2136" i="7" s="1"/>
  <c r="AN2136" i="7" s="1"/>
  <c r="Y2135" i="7"/>
  <c r="Z2135" i="7" s="1"/>
  <c r="AN2135" i="7" s="1"/>
  <c r="Y2134" i="7"/>
  <c r="Z2134" i="7" s="1"/>
  <c r="AN2134" i="7" s="1"/>
  <c r="Y2133" i="7"/>
  <c r="Z2133" i="7" s="1"/>
  <c r="AN2133" i="7" s="1"/>
  <c r="Y2132" i="7"/>
  <c r="Z2132" i="7" s="1"/>
  <c r="AN2132" i="7" s="1"/>
  <c r="Y2131" i="7"/>
  <c r="Z2131" i="7" s="1"/>
  <c r="AN2131" i="7" s="1"/>
  <c r="Y2130" i="7"/>
  <c r="Z2130" i="7" s="1"/>
  <c r="AN2130" i="7" s="1"/>
  <c r="Y2129" i="7"/>
  <c r="Z2129" i="7" s="1"/>
  <c r="AN2129" i="7" s="1"/>
  <c r="Y2128" i="7"/>
  <c r="Y2127" i="7"/>
  <c r="Z2127" i="7" s="1"/>
  <c r="AN2127" i="7" s="1"/>
  <c r="Y2126" i="7"/>
  <c r="Z2126" i="7" s="1"/>
  <c r="AN2126" i="7" s="1"/>
  <c r="Y2125" i="7"/>
  <c r="Z2125" i="7" s="1"/>
  <c r="AN2125" i="7" s="1"/>
  <c r="Y2124" i="7"/>
  <c r="Z2124" i="7" s="1"/>
  <c r="AN2124" i="7" s="1"/>
  <c r="Y2123" i="7"/>
  <c r="Z2123" i="7" s="1"/>
  <c r="AN2123" i="7" s="1"/>
  <c r="Y2122" i="7"/>
  <c r="Z2122" i="7" s="1"/>
  <c r="AN2122" i="7" s="1"/>
  <c r="Y2121" i="7"/>
  <c r="Z2121" i="7" s="1"/>
  <c r="AN2121" i="7" s="1"/>
  <c r="Y2120" i="7"/>
  <c r="Y2119" i="7"/>
  <c r="Z2119" i="7" s="1"/>
  <c r="AN2119" i="7" s="1"/>
  <c r="Y2118" i="7"/>
  <c r="Y2117" i="7"/>
  <c r="Y2116" i="7"/>
  <c r="Z2116" i="7" s="1"/>
  <c r="AN2116" i="7" s="1"/>
  <c r="Y2115" i="7"/>
  <c r="Y2114" i="7"/>
  <c r="Z2114" i="7" s="1"/>
  <c r="AN2114" i="7" s="1"/>
  <c r="Y2113" i="7"/>
  <c r="Z2113" i="7" s="1"/>
  <c r="AN2113" i="7" s="1"/>
  <c r="Y2112" i="7"/>
  <c r="Z2112" i="7" s="1"/>
  <c r="AN2112" i="7" s="1"/>
  <c r="Y2111" i="7"/>
  <c r="Z2111" i="7" s="1"/>
  <c r="AN2111" i="7" s="1"/>
  <c r="Y2110" i="7"/>
  <c r="Z2110" i="7" s="1"/>
  <c r="AN2110" i="7" s="1"/>
  <c r="Y2109" i="7"/>
  <c r="Z2109" i="7" s="1"/>
  <c r="AN2109" i="7" s="1"/>
  <c r="Y2108" i="7"/>
  <c r="Z2108" i="7" s="1"/>
  <c r="AN2108" i="7" s="1"/>
  <c r="Y2107" i="7"/>
  <c r="Z2107" i="7" s="1"/>
  <c r="AN2107" i="7" s="1"/>
  <c r="Y2106" i="7"/>
  <c r="Z2106" i="7" s="1"/>
  <c r="AN2106" i="7" s="1"/>
  <c r="Y2105" i="7"/>
  <c r="Y2104" i="7"/>
  <c r="Y2103" i="7"/>
  <c r="Y2102" i="7"/>
  <c r="Z2102" i="7" s="1"/>
  <c r="AN2102" i="7" s="1"/>
  <c r="Y2101" i="7"/>
  <c r="Z2101" i="7" s="1"/>
  <c r="AN2101" i="7" s="1"/>
  <c r="Y2100" i="7"/>
  <c r="Z2100" i="7" s="1"/>
  <c r="AN2100" i="7" s="1"/>
  <c r="Y2099" i="7"/>
  <c r="Z2099" i="7" s="1"/>
  <c r="AN2099" i="7" s="1"/>
  <c r="Y2098" i="7"/>
  <c r="Z2098" i="7" s="1"/>
  <c r="AN2098" i="7" s="1"/>
  <c r="Y2097" i="7"/>
  <c r="Z2097" i="7" s="1"/>
  <c r="AN2097" i="7" s="1"/>
  <c r="Y2096" i="7"/>
  <c r="Z2096" i="7" s="1"/>
  <c r="AN2096" i="7" s="1"/>
  <c r="Y2095" i="7"/>
  <c r="Z2095" i="7" s="1"/>
  <c r="AN2095" i="7" s="1"/>
  <c r="Y2094" i="7"/>
  <c r="Z2094" i="7" s="1"/>
  <c r="AN2094" i="7" s="1"/>
  <c r="Y2093" i="7"/>
  <c r="Y2092" i="7"/>
  <c r="Z2092" i="7" s="1"/>
  <c r="AN2092" i="7" s="1"/>
  <c r="Y2091" i="7"/>
  <c r="Z2091" i="7" s="1"/>
  <c r="AN2091" i="7" s="1"/>
  <c r="Y2090" i="7"/>
  <c r="Z2090" i="7" s="1"/>
  <c r="AN2090" i="7" s="1"/>
  <c r="Y2089" i="7"/>
  <c r="Z2089" i="7" s="1"/>
  <c r="AN2089" i="7" s="1"/>
  <c r="Y2088" i="7"/>
  <c r="Z2088" i="7" s="1"/>
  <c r="AN2088" i="7" s="1"/>
  <c r="Y2087" i="7"/>
  <c r="Y2086" i="7"/>
  <c r="Y2085" i="7"/>
  <c r="Z2085" i="7" s="1"/>
  <c r="AN2085" i="7" s="1"/>
  <c r="Y2084" i="7"/>
  <c r="Y2083" i="7"/>
  <c r="Y2082" i="7"/>
  <c r="Y2081" i="7"/>
  <c r="Z2081" i="7" s="1"/>
  <c r="AN2081" i="7" s="1"/>
  <c r="Y2080" i="7"/>
  <c r="Z2080" i="7" s="1"/>
  <c r="AN2080" i="7" s="1"/>
  <c r="Y2079" i="7"/>
  <c r="Z2079" i="7" s="1"/>
  <c r="AN2079" i="7" s="1"/>
  <c r="Y2078" i="7"/>
  <c r="Z2078" i="7" s="1"/>
  <c r="AN2078" i="7" s="1"/>
  <c r="Y2077" i="7"/>
  <c r="Z2077" i="7" s="1"/>
  <c r="AN2077" i="7" s="1"/>
  <c r="Y2076" i="7"/>
  <c r="Z2076" i="7" s="1"/>
  <c r="AN2076" i="7" s="1"/>
  <c r="Y2075" i="7"/>
  <c r="Z2075" i="7" s="1"/>
  <c r="AN2075" i="7" s="1"/>
  <c r="Y2074" i="7"/>
  <c r="Z2074" i="7" s="1"/>
  <c r="AN2074" i="7" s="1"/>
  <c r="Y2073" i="7"/>
  <c r="Z2073" i="7" s="1"/>
  <c r="AN2073" i="7" s="1"/>
  <c r="Y2072" i="7"/>
  <c r="Z2072" i="7" s="1"/>
  <c r="AN2072" i="7" s="1"/>
  <c r="Y2071" i="7"/>
  <c r="Z2071" i="7" s="1"/>
  <c r="AN2071" i="7" s="1"/>
  <c r="Y2070" i="7"/>
  <c r="Z2070" i="7" s="1"/>
  <c r="AN2070" i="7" s="1"/>
  <c r="Y2069" i="7"/>
  <c r="Y2068" i="7"/>
  <c r="Y2067" i="7"/>
  <c r="Z2067" i="7" s="1"/>
  <c r="AN2067" i="7" s="1"/>
  <c r="Y2066" i="7"/>
  <c r="Z2066" i="7" s="1"/>
  <c r="AN2066" i="7" s="1"/>
  <c r="Y2065" i="7"/>
  <c r="Z2065" i="7" s="1"/>
  <c r="AN2065" i="7" s="1"/>
  <c r="Y2064" i="7"/>
  <c r="Z2064" i="7" s="1"/>
  <c r="AN2064" i="7" s="1"/>
  <c r="Y2063" i="7"/>
  <c r="Z2063" i="7" s="1"/>
  <c r="AN2063" i="7" s="1"/>
  <c r="Y2062" i="7"/>
  <c r="Y2061" i="7"/>
  <c r="Z2061" i="7" s="1"/>
  <c r="AN2061" i="7" s="1"/>
  <c r="Y2060" i="7"/>
  <c r="Y2059" i="7"/>
  <c r="Y2058" i="7"/>
  <c r="Y2057" i="7"/>
  <c r="Z2057" i="7" s="1"/>
  <c r="AN2057" i="7" s="1"/>
  <c r="Y2056" i="7"/>
  <c r="Y2055" i="7"/>
  <c r="Z2055" i="7" s="1"/>
  <c r="AN2055" i="7" s="1"/>
  <c r="Y2054" i="7"/>
  <c r="Z2054" i="7" s="1"/>
  <c r="AN2054" i="7" s="1"/>
  <c r="Y2053" i="7"/>
  <c r="Z2053" i="7" s="1"/>
  <c r="AN2053" i="7" s="1"/>
  <c r="Y2052" i="7"/>
  <c r="Z2052" i="7" s="1"/>
  <c r="AN2052" i="7" s="1"/>
  <c r="Y2051" i="7"/>
  <c r="Z2051" i="7" s="1"/>
  <c r="AN2051" i="7" s="1"/>
  <c r="Y2050" i="7"/>
  <c r="Z2050" i="7" s="1"/>
  <c r="AN2050" i="7" s="1"/>
  <c r="Y2049" i="7"/>
  <c r="Y2048" i="7"/>
  <c r="Y2047" i="7"/>
  <c r="Y2046" i="7"/>
  <c r="Z2046" i="7" s="1"/>
  <c r="AN2046" i="7" s="1"/>
  <c r="Y2045" i="7"/>
  <c r="Z2045" i="7" s="1"/>
  <c r="AN2045" i="7" s="1"/>
  <c r="Y2044" i="7"/>
  <c r="Y2043" i="7"/>
  <c r="Y2042" i="7"/>
  <c r="Z2042" i="7" s="1"/>
  <c r="AN2042" i="7" s="1"/>
  <c r="Y2041" i="7"/>
  <c r="Z2041" i="7" s="1"/>
  <c r="AN2041" i="7" s="1"/>
  <c r="Y2040" i="7"/>
  <c r="Y2039" i="7"/>
  <c r="Y2038" i="7"/>
  <c r="Y2037" i="7"/>
  <c r="Y2036" i="7"/>
  <c r="Y2035" i="7"/>
  <c r="Y2034" i="7"/>
  <c r="Y2033" i="7"/>
  <c r="Y2032" i="7"/>
  <c r="Z2032" i="7" s="1"/>
  <c r="AN2032" i="7" s="1"/>
  <c r="Y2031" i="7"/>
  <c r="Z2031" i="7" s="1"/>
  <c r="AN2031" i="7" s="1"/>
  <c r="Y2030" i="7"/>
  <c r="Z2030" i="7" s="1"/>
  <c r="AN2030" i="7" s="1"/>
  <c r="Y2029" i="7"/>
  <c r="Z2029" i="7" s="1"/>
  <c r="AN2029" i="7" s="1"/>
  <c r="Y2028" i="7"/>
  <c r="Z2028" i="7" s="1"/>
  <c r="AN2028" i="7" s="1"/>
  <c r="Y2027" i="7"/>
  <c r="Y2026" i="7"/>
  <c r="Z2026" i="7" s="1"/>
  <c r="AN2026" i="7" s="1"/>
  <c r="Y2025" i="7"/>
  <c r="Y2024" i="7"/>
  <c r="Y2023" i="7"/>
  <c r="Y2022" i="7"/>
  <c r="Z2022" i="7" s="1"/>
  <c r="AN2022" i="7" s="1"/>
  <c r="Y2021" i="7"/>
  <c r="Z2021" i="7" s="1"/>
  <c r="AN2021" i="7" s="1"/>
  <c r="Y2020" i="7"/>
  <c r="Z2020" i="7" s="1"/>
  <c r="AN2020" i="7" s="1"/>
  <c r="Y2019" i="7"/>
  <c r="Z2019" i="7" s="1"/>
  <c r="AN2019" i="7" s="1"/>
  <c r="Y2018" i="7"/>
  <c r="Z2018" i="7" s="1"/>
  <c r="AN2018" i="7" s="1"/>
  <c r="Y2017" i="7"/>
  <c r="Z2017" i="7" s="1"/>
  <c r="AN2017" i="7" s="1"/>
  <c r="Y2016" i="7"/>
  <c r="Z2016" i="7" s="1"/>
  <c r="AN2016" i="7" s="1"/>
  <c r="Y2015" i="7"/>
  <c r="Y2014" i="7"/>
  <c r="Z2014" i="7" s="1"/>
  <c r="AN2014" i="7" s="1"/>
  <c r="Y2013" i="7"/>
  <c r="Y2012" i="7"/>
  <c r="Y2011" i="7"/>
  <c r="Z2011" i="7" s="1"/>
  <c r="AN2011" i="7" s="1"/>
  <c r="Y2010" i="7"/>
  <c r="Z2010" i="7" s="1"/>
  <c r="AN2010" i="7" s="1"/>
  <c r="Y2009" i="7"/>
  <c r="Z2009" i="7" s="1"/>
  <c r="AN2009" i="7" s="1"/>
  <c r="Y2008" i="7"/>
  <c r="Y2007" i="7"/>
  <c r="Z2007" i="7" s="1"/>
  <c r="AN2007" i="7" s="1"/>
  <c r="Y2006" i="7"/>
  <c r="Z2006" i="7" s="1"/>
  <c r="AN2006" i="7" s="1"/>
  <c r="Y2005" i="7"/>
  <c r="Y2004" i="7"/>
  <c r="Z2004" i="7" s="1"/>
  <c r="AN2004" i="7" s="1"/>
  <c r="Y2003" i="7"/>
  <c r="Y2002" i="7"/>
  <c r="Y2001" i="7"/>
  <c r="Y2000" i="7"/>
  <c r="Y1999" i="7"/>
  <c r="Y1998" i="7"/>
  <c r="Y1997" i="7"/>
  <c r="Z1997" i="7" s="1"/>
  <c r="AN1997" i="7" s="1"/>
  <c r="Y1996" i="7"/>
  <c r="Z1996" i="7" s="1"/>
  <c r="AN1996" i="7" s="1"/>
  <c r="Y1995" i="7"/>
  <c r="Z1995" i="7" s="1"/>
  <c r="AN1995" i="7" s="1"/>
  <c r="Y1994" i="7"/>
  <c r="Z1994" i="7" s="1"/>
  <c r="AN1994" i="7" s="1"/>
  <c r="Y1993" i="7"/>
  <c r="Z1993" i="7" s="1"/>
  <c r="AN1993" i="7" s="1"/>
  <c r="Y1992" i="7"/>
  <c r="Y1991" i="7"/>
  <c r="Z1991" i="7" s="1"/>
  <c r="AN1991" i="7" s="1"/>
  <c r="Y1990" i="7"/>
  <c r="Z1990" i="7" s="1"/>
  <c r="AN1990" i="7" s="1"/>
  <c r="Y1989" i="7"/>
  <c r="Y1988" i="7"/>
  <c r="Y1987" i="7"/>
  <c r="Z1987" i="7" s="1"/>
  <c r="AN1987" i="7" s="1"/>
  <c r="Y1986" i="7"/>
  <c r="Z1986" i="7" s="1"/>
  <c r="AN1986" i="7" s="1"/>
  <c r="Y1985" i="7"/>
  <c r="Z1985" i="7" s="1"/>
  <c r="AN1985" i="7" s="1"/>
  <c r="Y1984" i="7"/>
  <c r="Z1984" i="7" s="1"/>
  <c r="AN1984" i="7" s="1"/>
  <c r="Y1983" i="7"/>
  <c r="Z1983" i="7" s="1"/>
  <c r="AN1983" i="7" s="1"/>
  <c r="Y1982" i="7"/>
  <c r="Z1982" i="7" s="1"/>
  <c r="AN1982" i="7" s="1"/>
  <c r="Y1981" i="7"/>
  <c r="Z1981" i="7" s="1"/>
  <c r="AN1981" i="7" s="1"/>
  <c r="Y1980" i="7"/>
  <c r="Y1979" i="7"/>
  <c r="Z1979" i="7" s="1"/>
  <c r="AN1979" i="7" s="1"/>
  <c r="Y1978" i="7"/>
  <c r="Y1977" i="7"/>
  <c r="Y1976" i="7"/>
  <c r="Z1976" i="7" s="1"/>
  <c r="AN1976" i="7" s="1"/>
  <c r="Y1975" i="7"/>
  <c r="Y1974" i="7"/>
  <c r="Z1974" i="7" s="1"/>
  <c r="AN1974" i="7" s="1"/>
  <c r="Y1973" i="7"/>
  <c r="Z1973" i="7" s="1"/>
  <c r="AN1973" i="7" s="1"/>
  <c r="Y1972" i="7"/>
  <c r="Z1972" i="7" s="1"/>
  <c r="AN1972" i="7" s="1"/>
  <c r="Y1971" i="7"/>
  <c r="Z1971" i="7" s="1"/>
  <c r="AN1971" i="7" s="1"/>
  <c r="Y1970" i="7"/>
  <c r="Y1969" i="7"/>
  <c r="Y1968" i="7"/>
  <c r="Y1967" i="7"/>
  <c r="Y1966" i="7"/>
  <c r="Z1966" i="7" s="1"/>
  <c r="AN1966" i="7" s="1"/>
  <c r="Y1965" i="7"/>
  <c r="Y1964" i="7"/>
  <c r="Y1963" i="7"/>
  <c r="Y1962" i="7"/>
  <c r="Z1962" i="7" s="1"/>
  <c r="AN1962" i="7" s="1"/>
  <c r="Y1961" i="7"/>
  <c r="Z1961" i="7" s="1"/>
  <c r="AN1961" i="7" s="1"/>
  <c r="Y1960" i="7"/>
  <c r="Z1960" i="7" s="1"/>
  <c r="AN1960" i="7" s="1"/>
  <c r="Y1959" i="7"/>
  <c r="Z1959" i="7" s="1"/>
  <c r="AN1959" i="7" s="1"/>
  <c r="Y1958" i="7"/>
  <c r="Z1958" i="7" s="1"/>
  <c r="AN1958" i="7" s="1"/>
  <c r="Y1957" i="7"/>
  <c r="Z1957" i="7" s="1"/>
  <c r="AN1957" i="7" s="1"/>
  <c r="Y1956" i="7"/>
  <c r="Z1956" i="7" s="1"/>
  <c r="AN1956" i="7" s="1"/>
  <c r="Y1955" i="7"/>
  <c r="Z1955" i="7" s="1"/>
  <c r="AN1955" i="7" s="1"/>
  <c r="Y1954" i="7"/>
  <c r="Z1954" i="7" s="1"/>
  <c r="AN1954" i="7" s="1"/>
  <c r="Y1953" i="7"/>
  <c r="Y1952" i="7"/>
  <c r="Z1952" i="7" s="1"/>
  <c r="AN1952" i="7" s="1"/>
  <c r="Y1951" i="7"/>
  <c r="Z1951" i="7" s="1"/>
  <c r="AN1951" i="7" s="1"/>
  <c r="Y1950" i="7"/>
  <c r="Z1950" i="7" s="1"/>
  <c r="AN1950" i="7" s="1"/>
  <c r="Y1949" i="7"/>
  <c r="Z1949" i="7" s="1"/>
  <c r="AN1949" i="7" s="1"/>
  <c r="Y1948" i="7"/>
  <c r="Z1948" i="7" s="1"/>
  <c r="AN1948" i="7" s="1"/>
  <c r="Y1947" i="7"/>
  <c r="Z1947" i="7" s="1"/>
  <c r="AN1947" i="7" s="1"/>
  <c r="Y1946" i="7"/>
  <c r="Z1946" i="7" s="1"/>
  <c r="AN1946" i="7" s="1"/>
  <c r="Y1945" i="7"/>
  <c r="Y1944" i="7"/>
  <c r="Z1944" i="7" s="1"/>
  <c r="AN1944" i="7" s="1"/>
  <c r="Y1943" i="7"/>
  <c r="Y1942" i="7"/>
  <c r="Y1941" i="7"/>
  <c r="Z1941" i="7" s="1"/>
  <c r="AN1941" i="7" s="1"/>
  <c r="Y1940" i="7"/>
  <c r="Z1940" i="7" s="1"/>
  <c r="AN1940" i="7" s="1"/>
  <c r="Y1939" i="7"/>
  <c r="Z1939" i="7" s="1"/>
  <c r="AN1939" i="7" s="1"/>
  <c r="Y1938" i="7"/>
  <c r="Z1938" i="7" s="1"/>
  <c r="AN1938" i="7" s="1"/>
  <c r="Y1937" i="7"/>
  <c r="Z1937" i="7" s="1"/>
  <c r="AN1937" i="7" s="1"/>
  <c r="Y1936" i="7"/>
  <c r="Z1936" i="7" s="1"/>
  <c r="AN1936" i="7" s="1"/>
  <c r="Y1935" i="7"/>
  <c r="Z1935" i="7" s="1"/>
  <c r="AN1935" i="7" s="1"/>
  <c r="Y1934" i="7"/>
  <c r="Z1934" i="7" s="1"/>
  <c r="AN1934" i="7" s="1"/>
  <c r="Y1933" i="7"/>
  <c r="Z1933" i="7" s="1"/>
  <c r="AN1933" i="7" s="1"/>
  <c r="Y1932" i="7"/>
  <c r="Z1932" i="7" s="1"/>
  <c r="AN1932" i="7" s="1"/>
  <c r="Y1931" i="7"/>
  <c r="Z1931" i="7" s="1"/>
  <c r="AN1931" i="7" s="1"/>
  <c r="Y1930" i="7"/>
  <c r="Z1930" i="7" s="1"/>
  <c r="AN1930" i="7" s="1"/>
  <c r="Y1929" i="7"/>
  <c r="Y1928" i="7"/>
  <c r="Y1927" i="7"/>
  <c r="Z1927" i="7" s="1"/>
  <c r="AN1927" i="7" s="1"/>
  <c r="Y1926" i="7"/>
  <c r="Z1926" i="7" s="1"/>
  <c r="AN1926" i="7" s="1"/>
  <c r="Y1925" i="7"/>
  <c r="Z1925" i="7" s="1"/>
  <c r="AN1925" i="7" s="1"/>
  <c r="Y1924" i="7"/>
  <c r="Z1924" i="7" s="1"/>
  <c r="AN1924" i="7" s="1"/>
  <c r="Y1923" i="7"/>
  <c r="Z1923" i="7" s="1"/>
  <c r="AN1923" i="7" s="1"/>
  <c r="Y1922" i="7"/>
  <c r="Z1922" i="7" s="1"/>
  <c r="AN1922" i="7" s="1"/>
  <c r="Y1921" i="7"/>
  <c r="Z1921" i="7" s="1"/>
  <c r="AN1921" i="7" s="1"/>
  <c r="Y1920" i="7"/>
  <c r="Z1920" i="7" s="1"/>
  <c r="AN1920" i="7" s="1"/>
  <c r="Y1919" i="7"/>
  <c r="Z1919" i="7" s="1"/>
  <c r="AN1919" i="7" s="1"/>
  <c r="Y1918" i="7"/>
  <c r="Y1917" i="7"/>
  <c r="Z1917" i="7" s="1"/>
  <c r="AN1917" i="7" s="1"/>
  <c r="Y1916" i="7"/>
  <c r="Z1916" i="7" s="1"/>
  <c r="AN1916" i="7" s="1"/>
  <c r="Y1915" i="7"/>
  <c r="Z1915" i="7" s="1"/>
  <c r="AN1915" i="7" s="1"/>
  <c r="Y1914" i="7"/>
  <c r="Z1914" i="7" s="1"/>
  <c r="AN1914" i="7" s="1"/>
  <c r="Y1913" i="7"/>
  <c r="Z1913" i="7" s="1"/>
  <c r="AN1913" i="7" s="1"/>
  <c r="Y1912" i="7"/>
  <c r="Z1912" i="7" s="1"/>
  <c r="AN1912" i="7" s="1"/>
  <c r="Y1911" i="7"/>
  <c r="Z1911" i="7" s="1"/>
  <c r="AN1911" i="7" s="1"/>
  <c r="Y1910" i="7"/>
  <c r="Y1909" i="7"/>
  <c r="Z1909" i="7" s="1"/>
  <c r="AN1909" i="7" s="1"/>
  <c r="Y1908" i="7"/>
  <c r="Y1907" i="7"/>
  <c r="Y1906" i="7"/>
  <c r="Z1906" i="7" s="1"/>
  <c r="AN1906" i="7" s="1"/>
  <c r="Y1905" i="7"/>
  <c r="Y1904" i="7"/>
  <c r="Z1904" i="7" s="1"/>
  <c r="AN1904" i="7" s="1"/>
  <c r="Y1903" i="7"/>
  <c r="Z1903" i="7" s="1"/>
  <c r="AN1903" i="7" s="1"/>
  <c r="Y1902" i="7"/>
  <c r="Z1902" i="7" s="1"/>
  <c r="AN1902" i="7" s="1"/>
  <c r="Y1901" i="7"/>
  <c r="Z1901" i="7" s="1"/>
  <c r="AN1901" i="7" s="1"/>
  <c r="Y1900" i="7"/>
  <c r="Z1900" i="7" s="1"/>
  <c r="AN1900" i="7" s="1"/>
  <c r="Y1899" i="7"/>
  <c r="Z1899" i="7" s="1"/>
  <c r="AN1899" i="7" s="1"/>
  <c r="Y1898" i="7"/>
  <c r="Z1898" i="7" s="1"/>
  <c r="AN1898" i="7" s="1"/>
  <c r="Y1897" i="7"/>
  <c r="Z1897" i="7" s="1"/>
  <c r="AN1897" i="7" s="1"/>
  <c r="Y1896" i="7"/>
  <c r="Z1896" i="7" s="1"/>
  <c r="AN1896" i="7" s="1"/>
  <c r="Y1895" i="7"/>
  <c r="Y1894" i="7"/>
  <c r="Y1893" i="7"/>
  <c r="Y1892" i="7"/>
  <c r="Z1892" i="7" s="1"/>
  <c r="AN1892" i="7" s="1"/>
  <c r="Y1891" i="7"/>
  <c r="Z1891" i="7" s="1"/>
  <c r="AN1891" i="7" s="1"/>
  <c r="Y1890" i="7"/>
  <c r="Z1890" i="7" s="1"/>
  <c r="AN1890" i="7" s="1"/>
  <c r="Y1889" i="7"/>
  <c r="Z1889" i="7" s="1"/>
  <c r="AN1889" i="7" s="1"/>
  <c r="Y1888" i="7"/>
  <c r="Z1888" i="7" s="1"/>
  <c r="AN1888" i="7" s="1"/>
  <c r="Y1887" i="7"/>
  <c r="Z1887" i="7" s="1"/>
  <c r="AN1887" i="7" s="1"/>
  <c r="Y1886" i="7"/>
  <c r="Z1886" i="7" s="1"/>
  <c r="AN1886" i="7" s="1"/>
  <c r="Y1885" i="7"/>
  <c r="Z1885" i="7" s="1"/>
  <c r="AN1885" i="7" s="1"/>
  <c r="Y1884" i="7"/>
  <c r="Z1884" i="7" s="1"/>
  <c r="AN1884" i="7" s="1"/>
  <c r="Y1883" i="7"/>
  <c r="Y1882" i="7"/>
  <c r="Z1882" i="7" s="1"/>
  <c r="AN1882" i="7" s="1"/>
  <c r="Y1881" i="7"/>
  <c r="Z1881" i="7" s="1"/>
  <c r="AN1881" i="7" s="1"/>
  <c r="Y1880" i="7"/>
  <c r="Z1880" i="7" s="1"/>
  <c r="AN1880" i="7" s="1"/>
  <c r="Y1879" i="7"/>
  <c r="Z1879" i="7" s="1"/>
  <c r="AN1879" i="7" s="1"/>
  <c r="Y1878" i="7"/>
  <c r="Z1878" i="7" s="1"/>
  <c r="AN1878" i="7" s="1"/>
  <c r="Y1877" i="7"/>
  <c r="Z1877" i="7" s="1"/>
  <c r="AN1877" i="7" s="1"/>
  <c r="Y1876" i="7"/>
  <c r="Z1876" i="7" s="1"/>
  <c r="AN1876" i="7" s="1"/>
  <c r="Y1875" i="7"/>
  <c r="Y1874" i="7"/>
  <c r="Z1874" i="7" s="1"/>
  <c r="AN1874" i="7" s="1"/>
  <c r="Y1873" i="7"/>
  <c r="Y1872" i="7"/>
  <c r="Y1871" i="7"/>
  <c r="Z1871" i="7" s="1"/>
  <c r="AN1871" i="7" s="1"/>
  <c r="Y1870" i="7"/>
  <c r="Y1869" i="7"/>
  <c r="Z1869" i="7" s="1"/>
  <c r="AN1869" i="7" s="1"/>
  <c r="Y1868" i="7"/>
  <c r="Z1868" i="7" s="1"/>
  <c r="AN1868" i="7" s="1"/>
  <c r="Y1867" i="7"/>
  <c r="Z1867" i="7" s="1"/>
  <c r="AN1867" i="7" s="1"/>
  <c r="Y1866" i="7"/>
  <c r="Z1866" i="7" s="1"/>
  <c r="AN1866" i="7" s="1"/>
  <c r="Y1865" i="7"/>
  <c r="Z1865" i="7" s="1"/>
  <c r="AN1865" i="7" s="1"/>
  <c r="Y1864" i="7"/>
  <c r="Z1864" i="7" s="1"/>
  <c r="AN1864" i="7" s="1"/>
  <c r="Y1863" i="7"/>
  <c r="Z1863" i="7" s="1"/>
  <c r="AN1863" i="7" s="1"/>
  <c r="Y1862" i="7"/>
  <c r="Z1862" i="7" s="1"/>
  <c r="AN1862" i="7" s="1"/>
  <c r="Y1861" i="7"/>
  <c r="Z1861" i="7" s="1"/>
  <c r="AN1861" i="7" s="1"/>
  <c r="Y1860" i="7"/>
  <c r="Y1859" i="7"/>
  <c r="Y1858" i="7"/>
  <c r="Y1857" i="7"/>
  <c r="Z1857" i="7" s="1"/>
  <c r="AN1857" i="7" s="1"/>
  <c r="Y1856" i="7"/>
  <c r="Y1855" i="7"/>
  <c r="Z1855" i="7" s="1"/>
  <c r="AN1855" i="7" s="1"/>
  <c r="Y1854" i="7"/>
  <c r="Z1854" i="7" s="1"/>
  <c r="AN1854" i="7" s="1"/>
  <c r="Y1853" i="7"/>
  <c r="Z1853" i="7" s="1"/>
  <c r="AN1853" i="7" s="1"/>
  <c r="Y1852" i="7"/>
  <c r="Y1851" i="7"/>
  <c r="Z1851" i="7" s="1"/>
  <c r="AN1851" i="7" s="1"/>
  <c r="Y1850" i="7"/>
  <c r="Z1850" i="7" s="1"/>
  <c r="AN1850" i="7" s="1"/>
  <c r="Y1849" i="7"/>
  <c r="Y1848" i="7"/>
  <c r="Y1847" i="7"/>
  <c r="Z1847" i="7" s="1"/>
  <c r="AN1847" i="7" s="1"/>
  <c r="Y1846" i="7"/>
  <c r="Z1846" i="7" s="1"/>
  <c r="AN1846" i="7" s="1"/>
  <c r="Y1845" i="7"/>
  <c r="Z1845" i="7" s="1"/>
  <c r="AN1845" i="7" s="1"/>
  <c r="Y1844" i="7"/>
  <c r="Z1844" i="7" s="1"/>
  <c r="AN1844" i="7" s="1"/>
  <c r="Y1843" i="7"/>
  <c r="Z1843" i="7" s="1"/>
  <c r="AN1843" i="7" s="1"/>
  <c r="Y1842" i="7"/>
  <c r="Z1842" i="7" s="1"/>
  <c r="AN1842" i="7" s="1"/>
  <c r="Y1841" i="7"/>
  <c r="Z1841" i="7" s="1"/>
  <c r="AN1841" i="7" s="1"/>
  <c r="Y1840" i="7"/>
  <c r="Y1839" i="7"/>
  <c r="Z1839" i="7" s="1"/>
  <c r="AN1839" i="7" s="1"/>
  <c r="Y1838" i="7"/>
  <c r="Y1837" i="7"/>
  <c r="Y1836" i="7"/>
  <c r="Z1836" i="7" s="1"/>
  <c r="AN1836" i="7" s="1"/>
  <c r="Y1835" i="7"/>
  <c r="Z1835" i="7" s="1"/>
  <c r="AN1835" i="7" s="1"/>
  <c r="Y1834" i="7"/>
  <c r="Z1834" i="7" s="1"/>
  <c r="AN1834" i="7" s="1"/>
  <c r="Y1833" i="7"/>
  <c r="Z1833" i="7" s="1"/>
  <c r="AN1833" i="7" s="1"/>
  <c r="Y1832" i="7"/>
  <c r="Z1832" i="7" s="1"/>
  <c r="AN1832" i="7" s="1"/>
  <c r="Y1831" i="7"/>
  <c r="Z1831" i="7" s="1"/>
  <c r="AN1831" i="7" s="1"/>
  <c r="Y1830" i="7"/>
  <c r="Z1830" i="7" s="1"/>
  <c r="AN1830" i="7" s="1"/>
  <c r="Y1829" i="7"/>
  <c r="Z1829" i="7" s="1"/>
  <c r="AN1829" i="7" s="1"/>
  <c r="Y1828" i="7"/>
  <c r="Y1827" i="7"/>
  <c r="Z1827" i="7" s="1"/>
  <c r="AN1827" i="7" s="1"/>
  <c r="Y1826" i="7"/>
  <c r="Z1826" i="7" s="1"/>
  <c r="AN1826" i="7" s="1"/>
  <c r="Y1825" i="7"/>
  <c r="Y1824" i="7"/>
  <c r="Y1823" i="7"/>
  <c r="Y1822" i="7"/>
  <c r="Z1822" i="7" s="1"/>
  <c r="AN1822" i="7" s="1"/>
  <c r="Y1821" i="7"/>
  <c r="Z1821" i="7" s="1"/>
  <c r="AN1821" i="7" s="1"/>
  <c r="Y1820" i="7"/>
  <c r="Z1820" i="7" s="1"/>
  <c r="AN1820" i="7" s="1"/>
  <c r="Y1819" i="7"/>
  <c r="Z1819" i="7" s="1"/>
  <c r="AN1819" i="7" s="1"/>
  <c r="Y1818" i="7"/>
  <c r="Z1818" i="7" s="1"/>
  <c r="AN1818" i="7" s="1"/>
  <c r="Y1817" i="7"/>
  <c r="Y1816" i="7"/>
  <c r="Z1816" i="7" s="1"/>
  <c r="AN1816" i="7" s="1"/>
  <c r="Y1815" i="7"/>
  <c r="Z1815" i="7" s="1"/>
  <c r="AN1815" i="7" s="1"/>
  <c r="Y1814" i="7"/>
  <c r="Y1813" i="7"/>
  <c r="Y1812" i="7"/>
  <c r="Z1812" i="7" s="1"/>
  <c r="AN1812" i="7" s="1"/>
  <c r="Y1811" i="7"/>
  <c r="Z1811" i="7" s="1"/>
  <c r="AN1811" i="7" s="1"/>
  <c r="Y1810" i="7"/>
  <c r="Z1810" i="7" s="1"/>
  <c r="AN1810" i="7" s="1"/>
  <c r="Y1809" i="7"/>
  <c r="Z1809" i="7" s="1"/>
  <c r="AN1809" i="7" s="1"/>
  <c r="Y1808" i="7"/>
  <c r="Z1808" i="7" s="1"/>
  <c r="AN1808" i="7" s="1"/>
  <c r="Y1807" i="7"/>
  <c r="Z1807" i="7" s="1"/>
  <c r="AN1807" i="7" s="1"/>
  <c r="Y1806" i="7"/>
  <c r="Z1806" i="7" s="1"/>
  <c r="AN1806" i="7" s="1"/>
  <c r="Y1805" i="7"/>
  <c r="Y1804" i="7"/>
  <c r="Z1804" i="7" s="1"/>
  <c r="AN1804" i="7" s="1"/>
  <c r="Y1803" i="7"/>
  <c r="Y1802" i="7"/>
  <c r="Y1801" i="7"/>
  <c r="Z1801" i="7" s="1"/>
  <c r="AN1801" i="7" s="1"/>
  <c r="Y1800" i="7"/>
  <c r="Y1799" i="7"/>
  <c r="Z1799" i="7" s="1"/>
  <c r="AN1799" i="7" s="1"/>
  <c r="Y1798" i="7"/>
  <c r="Z1798" i="7" s="1"/>
  <c r="AN1798" i="7" s="1"/>
  <c r="Y1797" i="7"/>
  <c r="Z1797" i="7" s="1"/>
  <c r="AN1797" i="7" s="1"/>
  <c r="Y1796" i="7"/>
  <c r="Y1795" i="7"/>
  <c r="Y1794" i="7"/>
  <c r="Y1793" i="7"/>
  <c r="Y1792" i="7"/>
  <c r="Y1791" i="7"/>
  <c r="Z1791" i="7" s="1"/>
  <c r="AN1791" i="7" s="1"/>
  <c r="Y1790" i="7"/>
  <c r="Y1789" i="7"/>
  <c r="Y1788" i="7"/>
  <c r="Y1787" i="7"/>
  <c r="Z1787" i="7" s="1"/>
  <c r="AN1787" i="7" s="1"/>
  <c r="Y1786" i="7"/>
  <c r="Z1786" i="7" s="1"/>
  <c r="AN1786" i="7" s="1"/>
  <c r="Y1785" i="7"/>
  <c r="Z1785" i="7" s="1"/>
  <c r="AN1785" i="7" s="1"/>
  <c r="Y1784" i="7"/>
  <c r="Z1784" i="7" s="1"/>
  <c r="AN1784" i="7" s="1"/>
  <c r="Y1783" i="7"/>
  <c r="Z1783" i="7" s="1"/>
  <c r="AN1783" i="7" s="1"/>
  <c r="Y1782" i="7"/>
  <c r="Y1781" i="7"/>
  <c r="Z1781" i="7" s="1"/>
  <c r="AN1781" i="7" s="1"/>
  <c r="Y1780" i="7"/>
  <c r="Z1780" i="7" s="1"/>
  <c r="AN1780" i="7" s="1"/>
  <c r="Y1779" i="7"/>
  <c r="Y1778" i="7"/>
  <c r="Y1777" i="7"/>
  <c r="Z1777" i="7" s="1"/>
  <c r="AN1777" i="7" s="1"/>
  <c r="Y1776" i="7"/>
  <c r="Z1776" i="7" s="1"/>
  <c r="AN1776" i="7" s="1"/>
  <c r="Y1775" i="7"/>
  <c r="Z1775" i="7" s="1"/>
  <c r="AN1775" i="7" s="1"/>
  <c r="Y1774" i="7"/>
  <c r="Z1774" i="7" s="1"/>
  <c r="AN1774" i="7" s="1"/>
  <c r="Y1773" i="7"/>
  <c r="Z1773" i="7" s="1"/>
  <c r="AN1773" i="7" s="1"/>
  <c r="Y1772" i="7"/>
  <c r="Z1772" i="7" s="1"/>
  <c r="AN1772" i="7" s="1"/>
  <c r="Y1771" i="7"/>
  <c r="Z1771" i="7" s="1"/>
  <c r="AN1771" i="7" s="1"/>
  <c r="Y1770" i="7"/>
  <c r="Y1769" i="7"/>
  <c r="Z1769" i="7" s="1"/>
  <c r="AN1769" i="7" s="1"/>
  <c r="Y1768" i="7"/>
  <c r="Y1767" i="7"/>
  <c r="Y1766" i="7"/>
  <c r="Z1766" i="7" s="1"/>
  <c r="AN1766" i="7" s="1"/>
  <c r="Y1765" i="7"/>
  <c r="Z1765" i="7" s="1"/>
  <c r="AN1765" i="7" s="1"/>
  <c r="Y1764" i="7"/>
  <c r="Z1764" i="7" s="1"/>
  <c r="AN1764" i="7" s="1"/>
  <c r="Y1763" i="7"/>
  <c r="Y1762" i="7"/>
  <c r="Z1762" i="7" s="1"/>
  <c r="AN1762" i="7" s="1"/>
  <c r="Y1761" i="7"/>
  <c r="Y1760" i="7"/>
  <c r="Y1759" i="7"/>
  <c r="Z1759" i="7" s="1"/>
  <c r="AN1759" i="7" s="1"/>
  <c r="Y1758" i="7"/>
  <c r="Y1757" i="7"/>
  <c r="Z1757" i="7" s="1"/>
  <c r="AN1757" i="7" s="1"/>
  <c r="Y1756" i="7"/>
  <c r="Y1755" i="7"/>
  <c r="Y1754" i="7"/>
  <c r="Y1753" i="7"/>
  <c r="Y1752" i="7"/>
  <c r="Z1752" i="7" s="1"/>
  <c r="AN1752" i="7" s="1"/>
  <c r="Y1751" i="7"/>
  <c r="Z1751" i="7" s="1"/>
  <c r="AN1751" i="7" s="1"/>
  <c r="Y1750" i="7"/>
  <c r="Z1750" i="7" s="1"/>
  <c r="AN1750" i="7" s="1"/>
  <c r="Y1749" i="7"/>
  <c r="Z1749" i="7" s="1"/>
  <c r="AN1749" i="7" s="1"/>
  <c r="Y1748" i="7"/>
  <c r="Y1747" i="7"/>
  <c r="Y1746" i="7"/>
  <c r="Z1746" i="7" s="1"/>
  <c r="AN1746" i="7" s="1"/>
  <c r="Y1745" i="7"/>
  <c r="Z1745" i="7" s="1"/>
  <c r="AN1745" i="7" s="1"/>
  <c r="Y1744" i="7"/>
  <c r="Y1743" i="7"/>
  <c r="Y1742" i="7"/>
  <c r="Y1741" i="7"/>
  <c r="Y1740" i="7"/>
  <c r="Z1740" i="7" s="1"/>
  <c r="AN1740" i="7" s="1"/>
  <c r="Y1739" i="7"/>
  <c r="Y1738" i="7"/>
  <c r="Z1738" i="7" s="1"/>
  <c r="AN1738" i="7" s="1"/>
  <c r="Y1737" i="7"/>
  <c r="Y1736" i="7"/>
  <c r="Y1735" i="7"/>
  <c r="Z1735" i="7" s="1"/>
  <c r="AN1735" i="7" s="1"/>
  <c r="Y1734" i="7"/>
  <c r="Y1733" i="7"/>
  <c r="Y1732" i="7"/>
  <c r="Y1731" i="7"/>
  <c r="Z1731" i="7" s="1"/>
  <c r="AN1731" i="7" s="1"/>
  <c r="Y1730" i="7"/>
  <c r="Z1730" i="7" s="1"/>
  <c r="AN1730" i="7" s="1"/>
  <c r="Y1729" i="7"/>
  <c r="Z1729" i="7" s="1"/>
  <c r="AN1729" i="7" s="1"/>
  <c r="Y1728" i="7"/>
  <c r="Y1727" i="7"/>
  <c r="Z1727" i="7" s="1"/>
  <c r="AN1727" i="7" s="1"/>
  <c r="Y1726" i="7"/>
  <c r="Y1725" i="7"/>
  <c r="Y1724" i="7"/>
  <c r="Z1724" i="7" s="1"/>
  <c r="AN1724" i="7" s="1"/>
  <c r="Y1723" i="7"/>
  <c r="Y1722" i="7"/>
  <c r="Y1721" i="7"/>
  <c r="Y1720" i="7"/>
  <c r="Y1719" i="7"/>
  <c r="Y1718" i="7"/>
  <c r="Y1717" i="7"/>
  <c r="Z1717" i="7" s="1"/>
  <c r="AN1717" i="7" s="1"/>
  <c r="Y1716" i="7"/>
  <c r="Z1716" i="7" s="1"/>
  <c r="AN1716" i="7" s="1"/>
  <c r="Y1715" i="7"/>
  <c r="Z1715" i="7" s="1"/>
  <c r="AN1715" i="7" s="1"/>
  <c r="Y1714" i="7"/>
  <c r="Z1714" i="7" s="1"/>
  <c r="AN1714" i="7" s="1"/>
  <c r="Y1713" i="7"/>
  <c r="Z1713" i="7" s="1"/>
  <c r="AN1713" i="7" s="1"/>
  <c r="Y1712" i="7"/>
  <c r="Z1712" i="7" s="1"/>
  <c r="AN1712" i="7" s="1"/>
  <c r="Y1711" i="7"/>
  <c r="Z1711" i="7" s="1"/>
  <c r="AN1711" i="7" s="1"/>
  <c r="Y1710" i="7"/>
  <c r="Z1710" i="7" s="1"/>
  <c r="AN1710" i="7" s="1"/>
  <c r="Y1709" i="7"/>
  <c r="Z1709" i="7" s="1"/>
  <c r="AN1709" i="7" s="1"/>
  <c r="Y1708" i="7"/>
  <c r="Y1707" i="7"/>
  <c r="Z1707" i="7" s="1"/>
  <c r="AN1707" i="7" s="1"/>
  <c r="Y1706" i="7"/>
  <c r="Z1706" i="7" s="1"/>
  <c r="AN1706" i="7" s="1"/>
  <c r="Y1705" i="7"/>
  <c r="Z1705" i="7" s="1"/>
  <c r="AN1705" i="7" s="1"/>
  <c r="Y1704" i="7"/>
  <c r="Z1704" i="7" s="1"/>
  <c r="AN1704" i="7" s="1"/>
  <c r="Y1703" i="7"/>
  <c r="Z1703" i="7" s="1"/>
  <c r="AN1703" i="7" s="1"/>
  <c r="Y1702" i="7"/>
  <c r="Z1702" i="7" s="1"/>
  <c r="AN1702" i="7" s="1"/>
  <c r="Y1701" i="7"/>
  <c r="Z1701" i="7" s="1"/>
  <c r="AN1701" i="7" s="1"/>
  <c r="Y1700" i="7"/>
  <c r="Y1699" i="7"/>
  <c r="Z1699" i="7" s="1"/>
  <c r="AN1699" i="7" s="1"/>
  <c r="Y1698" i="7"/>
  <c r="Y1697" i="7"/>
  <c r="Y1696" i="7"/>
  <c r="Z1696" i="7" s="1"/>
  <c r="AN1696" i="7" s="1"/>
  <c r="Y1695" i="7"/>
  <c r="Z1695" i="7" s="1"/>
  <c r="AN1695" i="7" s="1"/>
  <c r="Y1694" i="7"/>
  <c r="Z1694" i="7" s="1"/>
  <c r="AN1694" i="7" s="1"/>
  <c r="Y1693" i="7"/>
  <c r="Z1693" i="7" s="1"/>
  <c r="AN1693" i="7" s="1"/>
  <c r="Y1692" i="7"/>
  <c r="Z1692" i="7" s="1"/>
  <c r="AN1692" i="7" s="1"/>
  <c r="Y1691" i="7"/>
  <c r="Z1691" i="7" s="1"/>
  <c r="AN1691" i="7" s="1"/>
  <c r="Y1690" i="7"/>
  <c r="Z1690" i="7" s="1"/>
  <c r="AN1690" i="7" s="1"/>
  <c r="Y1689" i="7"/>
  <c r="Z1689" i="7" s="1"/>
  <c r="AN1689" i="7" s="1"/>
  <c r="Y1688" i="7"/>
  <c r="Z1688" i="7" s="1"/>
  <c r="AN1688" i="7" s="1"/>
  <c r="Y1687" i="7"/>
  <c r="Z1687" i="7" s="1"/>
  <c r="AN1687" i="7" s="1"/>
  <c r="Y1686" i="7"/>
  <c r="Z1686" i="7" s="1"/>
  <c r="AN1686" i="7" s="1"/>
  <c r="Y1685" i="7"/>
  <c r="Y1684" i="7"/>
  <c r="Y1683" i="7"/>
  <c r="Y1682" i="7"/>
  <c r="Z1682" i="7" s="1"/>
  <c r="AN1682" i="7" s="1"/>
  <c r="Y1681" i="7"/>
  <c r="Z1681" i="7" s="1"/>
  <c r="AN1681" i="7" s="1"/>
  <c r="Y1680" i="7"/>
  <c r="Z1680" i="7" s="1"/>
  <c r="AN1680" i="7" s="1"/>
  <c r="Y1679" i="7"/>
  <c r="Z1679" i="7" s="1"/>
  <c r="AN1679" i="7" s="1"/>
  <c r="Y1678" i="7"/>
  <c r="Z1678" i="7" s="1"/>
  <c r="AN1678" i="7" s="1"/>
  <c r="Y1677" i="7"/>
  <c r="Y1676" i="7"/>
  <c r="Z1676" i="7" s="1"/>
  <c r="AN1676" i="7" s="1"/>
  <c r="Y1675" i="7"/>
  <c r="Z1675" i="7" s="1"/>
  <c r="AN1675" i="7" s="1"/>
  <c r="Y1674" i="7"/>
  <c r="Y1673" i="7"/>
  <c r="Y1672" i="7"/>
  <c r="Z1672" i="7" s="1"/>
  <c r="AN1672" i="7" s="1"/>
  <c r="Y1671" i="7"/>
  <c r="Z1671" i="7" s="1"/>
  <c r="AN1671" i="7" s="1"/>
  <c r="Y1670" i="7"/>
  <c r="Z1670" i="7" s="1"/>
  <c r="AN1670" i="7" s="1"/>
  <c r="Y1669" i="7"/>
  <c r="Z1669" i="7" s="1"/>
  <c r="AN1669" i="7" s="1"/>
  <c r="Y1668" i="7"/>
  <c r="Z1668" i="7" s="1"/>
  <c r="AN1668" i="7" s="1"/>
  <c r="Y1667" i="7"/>
  <c r="Z1667" i="7" s="1"/>
  <c r="AN1667" i="7" s="1"/>
  <c r="Y1666" i="7"/>
  <c r="Z1666" i="7" s="1"/>
  <c r="AN1666" i="7" s="1"/>
  <c r="Y1665" i="7"/>
  <c r="Y1664" i="7"/>
  <c r="Z1664" i="7" s="1"/>
  <c r="AN1664" i="7" s="1"/>
  <c r="Y1663" i="7"/>
  <c r="Y1662" i="7"/>
  <c r="Y1661" i="7"/>
  <c r="Z1661" i="7" s="1"/>
  <c r="AN1661" i="7" s="1"/>
  <c r="Y1660" i="7"/>
  <c r="Z1660" i="7" s="1"/>
  <c r="AN1660" i="7" s="1"/>
  <c r="Y1659" i="7"/>
  <c r="Z1659" i="7" s="1"/>
  <c r="AN1659" i="7" s="1"/>
  <c r="Y1658" i="7"/>
  <c r="Z1658" i="7" s="1"/>
  <c r="AN1658" i="7" s="1"/>
  <c r="Y1657" i="7"/>
  <c r="Z1657" i="7" s="1"/>
  <c r="AN1657" i="7" s="1"/>
  <c r="Y1656" i="7"/>
  <c r="Y1655" i="7"/>
  <c r="Z1655" i="7" s="1"/>
  <c r="AN1655" i="7" s="1"/>
  <c r="Y1654" i="7"/>
  <c r="Z1654" i="7" s="1"/>
  <c r="AN1654" i="7" s="1"/>
  <c r="Y1653" i="7"/>
  <c r="Y1652" i="7"/>
  <c r="Z1652" i="7" s="1"/>
  <c r="AN1652" i="7" s="1"/>
  <c r="Y1651" i="7"/>
  <c r="Z1651" i="7" s="1"/>
  <c r="AN1651" i="7" s="1"/>
  <c r="Y1650" i="7"/>
  <c r="Z1650" i="7" s="1"/>
  <c r="AN1650" i="7" s="1"/>
  <c r="Y1649" i="7"/>
  <c r="Y1648" i="7"/>
  <c r="Y1647" i="7"/>
  <c r="Z1647" i="7" s="1"/>
  <c r="AN1647" i="7" s="1"/>
  <c r="Y1646" i="7"/>
  <c r="Z1646" i="7" s="1"/>
  <c r="AN1646" i="7" s="1"/>
  <c r="Y1645" i="7"/>
  <c r="Z1645" i="7" s="1"/>
  <c r="AN1645" i="7" s="1"/>
  <c r="Y1644" i="7"/>
  <c r="Z1644" i="7" s="1"/>
  <c r="AN1644" i="7" s="1"/>
  <c r="Y1643" i="7"/>
  <c r="Y1642" i="7"/>
  <c r="Y1641" i="7"/>
  <c r="Z1641" i="7" s="1"/>
  <c r="AN1641" i="7" s="1"/>
  <c r="Y1640" i="7"/>
  <c r="Y1639" i="7"/>
  <c r="Y1638" i="7"/>
  <c r="Y1637" i="7"/>
  <c r="Y1636" i="7"/>
  <c r="Y1635" i="7"/>
  <c r="Y1634" i="7"/>
  <c r="Y1633" i="7"/>
  <c r="Z1633" i="7" s="1"/>
  <c r="AN1633" i="7" s="1"/>
  <c r="Y1632" i="7"/>
  <c r="Y1631" i="7"/>
  <c r="Y1630" i="7"/>
  <c r="Z1630" i="7" s="1"/>
  <c r="AN1630" i="7" s="1"/>
  <c r="Y1629" i="7"/>
  <c r="Y1628" i="7"/>
  <c r="Y1627" i="7"/>
  <c r="Y1626" i="7"/>
  <c r="Y1625" i="7"/>
  <c r="Z1625" i="7" s="1"/>
  <c r="AN1625" i="7" s="1"/>
  <c r="Y1624" i="7"/>
  <c r="Z1624" i="7" s="1"/>
  <c r="AN1624" i="7" s="1"/>
  <c r="Y1623" i="7"/>
  <c r="Y1622" i="7"/>
  <c r="Y1621" i="7"/>
  <c r="Z1621" i="7" s="1"/>
  <c r="AN1621" i="7" s="1"/>
  <c r="Y1620" i="7"/>
  <c r="Z1620" i="7" s="1"/>
  <c r="AN1620" i="7" s="1"/>
  <c r="Y1619" i="7"/>
  <c r="Z1619" i="7" s="1"/>
  <c r="AN1619" i="7" s="1"/>
  <c r="Y1618" i="7"/>
  <c r="Y1617" i="7"/>
  <c r="Y1616" i="7"/>
  <c r="Y1615" i="7"/>
  <c r="Y1614" i="7"/>
  <c r="Y1613" i="7"/>
  <c r="Y1612" i="7"/>
  <c r="Z1612" i="7" s="1"/>
  <c r="AN1612" i="7" s="1"/>
  <c r="Y1611" i="7"/>
  <c r="Z1611" i="7" s="1"/>
  <c r="AN1611" i="7" s="1"/>
  <c r="Y1610" i="7"/>
  <c r="Z1610" i="7" s="1"/>
  <c r="AN1610" i="7" s="1"/>
  <c r="Y1609" i="7"/>
  <c r="Z1609" i="7" s="1"/>
  <c r="AN1609" i="7" s="1"/>
  <c r="Y1608" i="7"/>
  <c r="Z1608" i="7" s="1"/>
  <c r="AN1608" i="7" s="1"/>
  <c r="Y1607" i="7"/>
  <c r="Y1606" i="7"/>
  <c r="Z1606" i="7" s="1"/>
  <c r="AN1606" i="7" s="1"/>
  <c r="Y1605" i="7"/>
  <c r="Z1605" i="7" s="1"/>
  <c r="AN1605" i="7" s="1"/>
  <c r="Y1604" i="7"/>
  <c r="Y1603" i="7"/>
  <c r="Y1602" i="7"/>
  <c r="Z1602" i="7" s="1"/>
  <c r="AN1602" i="7" s="1"/>
  <c r="Y1601" i="7"/>
  <c r="Z1601" i="7" s="1"/>
  <c r="AN1601" i="7" s="1"/>
  <c r="Y1600" i="7"/>
  <c r="Z1600" i="7" s="1"/>
  <c r="AN1600" i="7" s="1"/>
  <c r="Y1599" i="7"/>
  <c r="Z1599" i="7" s="1"/>
  <c r="AN1599" i="7" s="1"/>
  <c r="Y1598" i="7"/>
  <c r="Z1598" i="7" s="1"/>
  <c r="AN1598" i="7" s="1"/>
  <c r="Y1597" i="7"/>
  <c r="Z1597" i="7" s="1"/>
  <c r="AN1597" i="7" s="1"/>
  <c r="Y1596" i="7"/>
  <c r="Z1596" i="7" s="1"/>
  <c r="AN1596" i="7" s="1"/>
  <c r="Y1595" i="7"/>
  <c r="Z1595" i="7" s="1"/>
  <c r="AN1595" i="7" s="1"/>
  <c r="Y1594" i="7"/>
  <c r="Y1593" i="7"/>
  <c r="Y1592" i="7"/>
  <c r="Y1591" i="7"/>
  <c r="Z1591" i="7" s="1"/>
  <c r="AN1591" i="7" s="1"/>
  <c r="Y1590" i="7"/>
  <c r="Z1590" i="7" s="1"/>
  <c r="AN1590" i="7" s="1"/>
  <c r="Y1589" i="7"/>
  <c r="Y1588" i="7"/>
  <c r="Y1587" i="7"/>
  <c r="Z1587" i="7" s="1"/>
  <c r="AN1587" i="7" s="1"/>
  <c r="Y1586" i="7"/>
  <c r="Y1585" i="7"/>
  <c r="Z1585" i="7" s="1"/>
  <c r="AN1585" i="7" s="1"/>
  <c r="Y1584" i="7"/>
  <c r="Y1583" i="7"/>
  <c r="Y1582" i="7"/>
  <c r="Z1582" i="7" s="1"/>
  <c r="AN1582" i="7" s="1"/>
  <c r="Y1581" i="7"/>
  <c r="Y1580" i="7"/>
  <c r="Y1579" i="7"/>
  <c r="Y1578" i="7"/>
  <c r="Y1577" i="7"/>
  <c r="Z1577" i="7" s="1"/>
  <c r="AN1577" i="7" s="1"/>
  <c r="Y1576" i="7"/>
  <c r="Z1576" i="7" s="1"/>
  <c r="AN1576" i="7" s="1"/>
  <c r="Y1575" i="7"/>
  <c r="Z1575" i="7" s="1"/>
  <c r="AN1575" i="7" s="1"/>
  <c r="Y1574" i="7"/>
  <c r="Z1574" i="7" s="1"/>
  <c r="AN1574" i="7" s="1"/>
  <c r="Y1573" i="7"/>
  <c r="Z1573" i="7" s="1"/>
  <c r="AN1573" i="7" s="1"/>
  <c r="Y1572" i="7"/>
  <c r="Y1571" i="7"/>
  <c r="Z1571" i="7" s="1"/>
  <c r="AN1571" i="7" s="1"/>
  <c r="Y1570" i="7"/>
  <c r="Z1570" i="7" s="1"/>
  <c r="AN1570" i="7" s="1"/>
  <c r="Y1569" i="7"/>
  <c r="Y1568" i="7"/>
  <c r="Y1567" i="7"/>
  <c r="Z1567" i="7" s="1"/>
  <c r="AN1567" i="7" s="1"/>
  <c r="Y1566" i="7"/>
  <c r="Z1566" i="7" s="1"/>
  <c r="AN1566" i="7" s="1"/>
  <c r="Y1565" i="7"/>
  <c r="Z1565" i="7" s="1"/>
  <c r="AN1565" i="7" s="1"/>
  <c r="Y1564" i="7"/>
  <c r="Z1564" i="7" s="1"/>
  <c r="AN1564" i="7" s="1"/>
  <c r="Y1563" i="7"/>
  <c r="Z1563" i="7" s="1"/>
  <c r="AN1563" i="7" s="1"/>
  <c r="Y1562" i="7"/>
  <c r="Z1562" i="7" s="1"/>
  <c r="AN1562" i="7" s="1"/>
  <c r="Y1561" i="7"/>
  <c r="Z1561" i="7" s="1"/>
  <c r="AN1561" i="7" s="1"/>
  <c r="Y1560" i="7"/>
  <c r="Y1559" i="7"/>
  <c r="Z1559" i="7" s="1"/>
  <c r="AN1559" i="7" s="1"/>
  <c r="Y1558" i="7"/>
  <c r="Y1557" i="7"/>
  <c r="Y1556" i="7"/>
  <c r="Z1556" i="7" s="1"/>
  <c r="AN1556" i="7" s="1"/>
  <c r="Y1555" i="7"/>
  <c r="Z1555" i="7" s="1"/>
  <c r="AN1555" i="7" s="1"/>
  <c r="Y1554" i="7"/>
  <c r="Z1554" i="7" s="1"/>
  <c r="AN1554" i="7" s="1"/>
  <c r="Y1553" i="7"/>
  <c r="Y1552" i="7"/>
  <c r="Z1552" i="7" s="1"/>
  <c r="AN1552" i="7" s="1"/>
  <c r="Y1551" i="7"/>
  <c r="Z1551" i="7" s="1"/>
  <c r="AN1551" i="7" s="1"/>
  <c r="Y1550" i="7"/>
  <c r="Y1549" i="7"/>
  <c r="Z1549" i="7" s="1"/>
  <c r="AN1549" i="7" s="1"/>
  <c r="Y1548" i="7"/>
  <c r="Y1547" i="7"/>
  <c r="Y1546" i="7"/>
  <c r="Y1545" i="7"/>
  <c r="Y1544" i="7"/>
  <c r="Y1543" i="7"/>
  <c r="Y1542" i="7"/>
  <c r="Z1542" i="7" s="1"/>
  <c r="AN1542" i="7" s="1"/>
  <c r="Y1541" i="7"/>
  <c r="Z1541" i="7" s="1"/>
  <c r="AN1541" i="7" s="1"/>
  <c r="Y1540" i="7"/>
  <c r="Z1540" i="7" s="1"/>
  <c r="AN1540" i="7" s="1"/>
  <c r="Y1539" i="7"/>
  <c r="Z1539" i="7" s="1"/>
  <c r="AN1539" i="7" s="1"/>
  <c r="Y1538" i="7"/>
  <c r="Z1538" i="7" s="1"/>
  <c r="AN1538" i="7" s="1"/>
  <c r="Y1537" i="7"/>
  <c r="Y1536" i="7"/>
  <c r="Z1536" i="7" s="1"/>
  <c r="AN1536" i="7" s="1"/>
  <c r="Y1535" i="7"/>
  <c r="Z1535" i="7" s="1"/>
  <c r="AN1535" i="7" s="1"/>
  <c r="Y1534" i="7"/>
  <c r="Y1533" i="7"/>
  <c r="Y1532" i="7"/>
  <c r="Z1532" i="7" s="1"/>
  <c r="AN1532" i="7" s="1"/>
  <c r="Y1531" i="7"/>
  <c r="Z1531" i="7" s="1"/>
  <c r="AN1531" i="7" s="1"/>
  <c r="Y1530" i="7"/>
  <c r="Z1530" i="7" s="1"/>
  <c r="AN1530" i="7" s="1"/>
  <c r="Y1529" i="7"/>
  <c r="Z1529" i="7" s="1"/>
  <c r="AN1529" i="7" s="1"/>
  <c r="Y1528" i="7"/>
  <c r="Z1528" i="7" s="1"/>
  <c r="AN1528" i="7" s="1"/>
  <c r="Y1527" i="7"/>
  <c r="Z1527" i="7" s="1"/>
  <c r="AN1527" i="7" s="1"/>
  <c r="Y1526" i="7"/>
  <c r="Y1525" i="7"/>
  <c r="Z1525" i="7" s="1"/>
  <c r="AN1525" i="7" s="1"/>
  <c r="Y1524" i="7"/>
  <c r="Y1523" i="7"/>
  <c r="Y1522" i="7"/>
  <c r="Y1521" i="7"/>
  <c r="Z1521" i="7" s="1"/>
  <c r="AN1521" i="7" s="1"/>
  <c r="Y1520" i="7"/>
  <c r="Z1520" i="7" s="1"/>
  <c r="AN1520" i="7" s="1"/>
  <c r="Y1519" i="7"/>
  <c r="Z1519" i="7" s="1"/>
  <c r="AN1519" i="7" s="1"/>
  <c r="Y1518" i="7"/>
  <c r="Z1518" i="7" s="1"/>
  <c r="AN1518" i="7" s="1"/>
  <c r="Y1517" i="7"/>
  <c r="Z1517" i="7" s="1"/>
  <c r="AN1517" i="7" s="1"/>
  <c r="Y1516" i="7"/>
  <c r="Z1516" i="7" s="1"/>
  <c r="AN1516" i="7" s="1"/>
  <c r="Y1515" i="7"/>
  <c r="Y1514" i="7"/>
  <c r="Z1514" i="7" s="1"/>
  <c r="AN1514" i="7" s="1"/>
  <c r="Y1513" i="7"/>
  <c r="Y1512" i="7"/>
  <c r="Z1512" i="7" s="1"/>
  <c r="AN1512" i="7" s="1"/>
  <c r="Y1511" i="7"/>
  <c r="Z1511" i="7" s="1"/>
  <c r="AN1511" i="7" s="1"/>
  <c r="Y1510" i="7"/>
  <c r="Y1509" i="7"/>
  <c r="Y1508" i="7"/>
  <c r="Y1507" i="7"/>
  <c r="Z1507" i="7" s="1"/>
  <c r="AN1507" i="7" s="1"/>
  <c r="Y1506" i="7"/>
  <c r="Z1506" i="7" s="1"/>
  <c r="AN1506" i="7" s="1"/>
  <c r="Y1505" i="7"/>
  <c r="Z1505" i="7" s="1"/>
  <c r="AN1505" i="7" s="1"/>
  <c r="Y1504" i="7"/>
  <c r="Z1504" i="7" s="1"/>
  <c r="AN1504" i="7" s="1"/>
  <c r="Y1503" i="7"/>
  <c r="Z1503" i="7" s="1"/>
  <c r="AN1503" i="7" s="1"/>
  <c r="Y1502" i="7"/>
  <c r="Y1501" i="7"/>
  <c r="Z1501" i="7" s="1"/>
  <c r="AN1501" i="7" s="1"/>
  <c r="Y1500" i="7"/>
  <c r="Z1500" i="7" s="1"/>
  <c r="AN1500" i="7" s="1"/>
  <c r="Y1499" i="7"/>
  <c r="Y1498" i="7"/>
  <c r="Y1497" i="7"/>
  <c r="Z1497" i="7" s="1"/>
  <c r="AN1497" i="7" s="1"/>
  <c r="Y1496" i="7"/>
  <c r="Z1496" i="7" s="1"/>
  <c r="AN1496" i="7" s="1"/>
  <c r="Y1495" i="7"/>
  <c r="Z1495" i="7" s="1"/>
  <c r="AN1495" i="7" s="1"/>
  <c r="Y1494" i="7"/>
  <c r="Z1494" i="7" s="1"/>
  <c r="AN1494" i="7" s="1"/>
  <c r="Y1493" i="7"/>
  <c r="Z1493" i="7" s="1"/>
  <c r="AN1493" i="7" s="1"/>
  <c r="Y1492" i="7"/>
  <c r="Z1492" i="7" s="1"/>
  <c r="AN1492" i="7" s="1"/>
  <c r="Y1491" i="7"/>
  <c r="Y1490" i="7"/>
  <c r="Z1490" i="7" s="1"/>
  <c r="AN1490" i="7" s="1"/>
  <c r="Y1489" i="7"/>
  <c r="Y1488" i="7"/>
  <c r="Y1487" i="7"/>
  <c r="Y1486" i="7"/>
  <c r="Z1486" i="7" s="1"/>
  <c r="AN1486" i="7" s="1"/>
  <c r="Y1485" i="7"/>
  <c r="Z1485" i="7" s="1"/>
  <c r="AN1485" i="7" s="1"/>
  <c r="Y1484" i="7"/>
  <c r="Z1484" i="7" s="1"/>
  <c r="AN1484" i="7" s="1"/>
  <c r="Y1483" i="7"/>
  <c r="Y1482" i="7"/>
  <c r="Z1482" i="7" s="1"/>
  <c r="AN1482" i="7" s="1"/>
  <c r="Y1481" i="7"/>
  <c r="Z1481" i="7" s="1"/>
  <c r="AN1481" i="7" s="1"/>
  <c r="Y1480" i="7"/>
  <c r="Y1479" i="7"/>
  <c r="Z1479" i="7" s="1"/>
  <c r="AN1479" i="7" s="1"/>
  <c r="Y1478" i="7"/>
  <c r="Y1477" i="7"/>
  <c r="Z1477" i="7" s="1"/>
  <c r="AN1477" i="7" s="1"/>
  <c r="Y1476" i="7"/>
  <c r="Z1476" i="7" s="1"/>
  <c r="AN1476" i="7" s="1"/>
  <c r="Y1475" i="7"/>
  <c r="Y1474" i="7"/>
  <c r="Y1473" i="7"/>
  <c r="Y1472" i="7"/>
  <c r="Z1472" i="7" s="1"/>
  <c r="AN1472" i="7" s="1"/>
  <c r="Y1471" i="7"/>
  <c r="Z1471" i="7" s="1"/>
  <c r="AN1471" i="7" s="1"/>
  <c r="Y1470" i="7"/>
  <c r="Z1470" i="7" s="1"/>
  <c r="AN1470" i="7" s="1"/>
  <c r="Y1469" i="7"/>
  <c r="Z1469" i="7" s="1"/>
  <c r="AN1469" i="7" s="1"/>
  <c r="Y1468" i="7"/>
  <c r="Z1468" i="7" s="1"/>
  <c r="AN1468" i="7" s="1"/>
  <c r="Y1467" i="7"/>
  <c r="Y1466" i="7"/>
  <c r="Z1466" i="7" s="1"/>
  <c r="AN1466" i="7" s="1"/>
  <c r="Y1465" i="7"/>
  <c r="Z1465" i="7" s="1"/>
  <c r="AN1465" i="7" s="1"/>
  <c r="Y1464" i="7"/>
  <c r="Y1463" i="7"/>
  <c r="Y1462" i="7"/>
  <c r="Z1462" i="7" s="1"/>
  <c r="AN1462" i="7" s="1"/>
  <c r="Y1461" i="7"/>
  <c r="Z1461" i="7" s="1"/>
  <c r="AN1461" i="7" s="1"/>
  <c r="Y1460" i="7"/>
  <c r="Z1460" i="7" s="1"/>
  <c r="AN1460" i="7" s="1"/>
  <c r="Y1459" i="7"/>
  <c r="Z1459" i="7" s="1"/>
  <c r="AN1459" i="7" s="1"/>
  <c r="Y1458" i="7"/>
  <c r="Z1458" i="7" s="1"/>
  <c r="AN1458" i="7" s="1"/>
  <c r="Y1457" i="7"/>
  <c r="Z1457" i="7" s="1"/>
  <c r="AN1457" i="7" s="1"/>
  <c r="Y1456" i="7"/>
  <c r="Z1456" i="7" s="1"/>
  <c r="AN1456" i="7" s="1"/>
  <c r="Y1455" i="7"/>
  <c r="Y1454" i="7"/>
  <c r="Z1454" i="7" s="1"/>
  <c r="AN1454" i="7" s="1"/>
  <c r="Y1453" i="7"/>
  <c r="Y1452" i="7"/>
  <c r="Y1451" i="7"/>
  <c r="Z1451" i="7" s="1"/>
  <c r="AN1451" i="7" s="1"/>
  <c r="Y1450" i="7"/>
  <c r="Z1450" i="7" s="1"/>
  <c r="AN1450" i="7" s="1"/>
  <c r="Y1449" i="7"/>
  <c r="Z1449" i="7" s="1"/>
  <c r="AN1449" i="7" s="1"/>
  <c r="Y1448" i="7"/>
  <c r="Z1448" i="7" s="1"/>
  <c r="AN1448" i="7" s="1"/>
  <c r="Y1447" i="7"/>
  <c r="Z1447" i="7" s="1"/>
  <c r="AN1447" i="7" s="1"/>
  <c r="Y1446" i="7"/>
  <c r="Z1446" i="7" s="1"/>
  <c r="AN1446" i="7" s="1"/>
  <c r="Y1445" i="7"/>
  <c r="Z1445" i="7" s="1"/>
  <c r="AN1445" i="7" s="1"/>
  <c r="Y1444" i="7"/>
  <c r="Z1444" i="7" s="1"/>
  <c r="AN1444" i="7" s="1"/>
  <c r="Y1443" i="7"/>
  <c r="Y1442" i="7"/>
  <c r="Z1442" i="7" s="1"/>
  <c r="AN1442" i="7" s="1"/>
  <c r="Y1441" i="7"/>
  <c r="Z1441" i="7" s="1"/>
  <c r="AN1441" i="7" s="1"/>
  <c r="Y1440" i="7"/>
  <c r="Y1439" i="7"/>
  <c r="Y1438" i="7"/>
  <c r="Y1437" i="7"/>
  <c r="Z1437" i="7" s="1"/>
  <c r="AN1437" i="7" s="1"/>
  <c r="Y1436" i="7"/>
  <c r="Z1436" i="7" s="1"/>
  <c r="AN1436" i="7" s="1"/>
  <c r="Y1435" i="7"/>
  <c r="Z1435" i="7" s="1"/>
  <c r="AN1435" i="7" s="1"/>
  <c r="Y1434" i="7"/>
  <c r="Z1434" i="7" s="1"/>
  <c r="AN1434" i="7" s="1"/>
  <c r="Y1433" i="7"/>
  <c r="Z1433" i="7" s="1"/>
  <c r="AN1433" i="7" s="1"/>
  <c r="Y1432" i="7"/>
  <c r="Y1431" i="7"/>
  <c r="Z1431" i="7" s="1"/>
  <c r="AN1431" i="7" s="1"/>
  <c r="Y1430" i="7"/>
  <c r="Z1430" i="7" s="1"/>
  <c r="AN1430" i="7" s="1"/>
  <c r="Y1429" i="7"/>
  <c r="Y1428" i="7"/>
  <c r="Y1427" i="7"/>
  <c r="Z1427" i="7" s="1"/>
  <c r="AN1427" i="7" s="1"/>
  <c r="Y1426" i="7"/>
  <c r="Z1426" i="7" s="1"/>
  <c r="AN1426" i="7" s="1"/>
  <c r="Y1425" i="7"/>
  <c r="Z1425" i="7" s="1"/>
  <c r="AN1425" i="7" s="1"/>
  <c r="Y1424" i="7"/>
  <c r="Z1424" i="7" s="1"/>
  <c r="AN1424" i="7" s="1"/>
  <c r="Y1423" i="7"/>
  <c r="Z1423" i="7" s="1"/>
  <c r="AN1423" i="7" s="1"/>
  <c r="Y1422" i="7"/>
  <c r="Z1422" i="7" s="1"/>
  <c r="AN1422" i="7" s="1"/>
  <c r="Y1421" i="7"/>
  <c r="Z1421" i="7" s="1"/>
  <c r="AN1421" i="7" s="1"/>
  <c r="Y1420" i="7"/>
  <c r="Z1420" i="7" s="1"/>
  <c r="AN1420" i="7" s="1"/>
  <c r="Y1419" i="7"/>
  <c r="Z1419" i="7" s="1"/>
  <c r="AN1419" i="7" s="1"/>
  <c r="Y1418" i="7"/>
  <c r="Y1417" i="7"/>
  <c r="Y1416" i="7"/>
  <c r="Z1416" i="7" s="1"/>
  <c r="AN1416" i="7" s="1"/>
  <c r="Y1415" i="7"/>
  <c r="Z1415" i="7" s="1"/>
  <c r="AN1415" i="7" s="1"/>
  <c r="Y1414" i="7"/>
  <c r="Z1414" i="7" s="1"/>
  <c r="AN1414" i="7" s="1"/>
  <c r="Y1413" i="7"/>
  <c r="Z1413" i="7" s="1"/>
  <c r="AN1413" i="7" s="1"/>
  <c r="Y1412" i="7"/>
  <c r="Z1412" i="7" s="1"/>
  <c r="AN1412" i="7" s="1"/>
  <c r="Y1411" i="7"/>
  <c r="Z1411" i="7" s="1"/>
  <c r="AN1411" i="7" s="1"/>
  <c r="Y1410" i="7"/>
  <c r="Z1410" i="7" s="1"/>
  <c r="AN1410" i="7" s="1"/>
  <c r="Y1409" i="7"/>
  <c r="Z1409" i="7" s="1"/>
  <c r="AN1409" i="7" s="1"/>
  <c r="Y1408" i="7"/>
  <c r="Y1407" i="7"/>
  <c r="Z1407" i="7" s="1"/>
  <c r="AN1407" i="7" s="1"/>
  <c r="Y1406" i="7"/>
  <c r="Z1406" i="7" s="1"/>
  <c r="AN1406" i="7" s="1"/>
  <c r="Y1405" i="7"/>
  <c r="Z1405" i="7" s="1"/>
  <c r="AN1405" i="7" s="1"/>
  <c r="Y1404" i="7"/>
  <c r="Y1403" i="7"/>
  <c r="Y1402" i="7"/>
  <c r="Z1402" i="7" s="1"/>
  <c r="AN1402" i="7" s="1"/>
  <c r="Y1401" i="7"/>
  <c r="Z1401" i="7" s="1"/>
  <c r="AN1401" i="7" s="1"/>
  <c r="Y1400" i="7"/>
  <c r="Z1400" i="7" s="1"/>
  <c r="AN1400" i="7" s="1"/>
  <c r="Y1399" i="7"/>
  <c r="Z1399" i="7" s="1"/>
  <c r="AN1399" i="7" s="1"/>
  <c r="Y1398" i="7"/>
  <c r="Y1397" i="7"/>
  <c r="Y1396" i="7"/>
  <c r="Z1396" i="7" s="1"/>
  <c r="AN1396" i="7" s="1"/>
  <c r="Y1395" i="7"/>
  <c r="Z1395" i="7" s="1"/>
  <c r="AN1395" i="7" s="1"/>
  <c r="Y1394" i="7"/>
  <c r="Y1393" i="7"/>
  <c r="Y1392" i="7"/>
  <c r="Z1392" i="7" s="1"/>
  <c r="AN1392" i="7" s="1"/>
  <c r="Y1391" i="7"/>
  <c r="Z1391" i="7" s="1"/>
  <c r="AN1391" i="7" s="1"/>
  <c r="Y1390" i="7"/>
  <c r="Z1390" i="7" s="1"/>
  <c r="AN1390" i="7" s="1"/>
  <c r="Y1389" i="7"/>
  <c r="Z1389" i="7" s="1"/>
  <c r="AN1389" i="7" s="1"/>
  <c r="Y1388" i="7"/>
  <c r="Z1388" i="7" s="1"/>
  <c r="AN1388" i="7" s="1"/>
  <c r="Y1387" i="7"/>
  <c r="Z1387" i="7" s="1"/>
  <c r="AN1387" i="7" s="1"/>
  <c r="Y1386" i="7"/>
  <c r="Z1386" i="7" s="1"/>
  <c r="AN1386" i="7" s="1"/>
  <c r="Y1385" i="7"/>
  <c r="Y1384" i="7"/>
  <c r="Z1384" i="7" s="1"/>
  <c r="AN1384" i="7" s="1"/>
  <c r="Y1383" i="7"/>
  <c r="Y1382" i="7"/>
  <c r="Y1381" i="7"/>
  <c r="Z1381" i="7" s="1"/>
  <c r="AN1381" i="7" s="1"/>
  <c r="Y1380" i="7"/>
  <c r="Z1380" i="7" s="1"/>
  <c r="AN1380" i="7" s="1"/>
  <c r="Y1379" i="7"/>
  <c r="Z1379" i="7" s="1"/>
  <c r="AN1379" i="7" s="1"/>
  <c r="Y1378" i="7"/>
  <c r="Y1377" i="7"/>
  <c r="Z1377" i="7" s="1"/>
  <c r="AN1377" i="7" s="1"/>
  <c r="Y1376" i="7"/>
  <c r="Z1376" i="7" s="1"/>
  <c r="AN1376" i="7" s="1"/>
  <c r="Y1375" i="7"/>
  <c r="Y1374" i="7"/>
  <c r="Y1373" i="7"/>
  <c r="Y1372" i="7"/>
  <c r="Y1371" i="7"/>
  <c r="Y1370" i="7"/>
  <c r="Y1369" i="7"/>
  <c r="Y1368" i="7"/>
  <c r="Y1367" i="7"/>
  <c r="Z1367" i="7" s="1"/>
  <c r="AN1367" i="7" s="1"/>
  <c r="Y1366" i="7"/>
  <c r="Z1366" i="7" s="1"/>
  <c r="AN1366" i="7" s="1"/>
  <c r="Y1365" i="7"/>
  <c r="Z1365" i="7" s="1"/>
  <c r="AN1365" i="7" s="1"/>
  <c r="Y1364" i="7"/>
  <c r="Z1364" i="7" s="1"/>
  <c r="AN1364" i="7" s="1"/>
  <c r="Y1363" i="7"/>
  <c r="Y1362" i="7"/>
  <c r="Y1361" i="7"/>
  <c r="Z1361" i="7" s="1"/>
  <c r="AN1361" i="7" s="1"/>
  <c r="Y1360" i="7"/>
  <c r="Z1360" i="7" s="1"/>
  <c r="AN1360" i="7" s="1"/>
  <c r="Y1359" i="7"/>
  <c r="Y1358" i="7"/>
  <c r="Y1357" i="7"/>
  <c r="Z1357" i="7" s="1"/>
  <c r="AN1357" i="7" s="1"/>
  <c r="Y1356" i="7"/>
  <c r="Z1356" i="7" s="1"/>
  <c r="AN1356" i="7" s="1"/>
  <c r="Y1355" i="7"/>
  <c r="Z1355" i="7" s="1"/>
  <c r="AN1355" i="7" s="1"/>
  <c r="Y1354" i="7"/>
  <c r="Z1354" i="7" s="1"/>
  <c r="AN1354" i="7" s="1"/>
  <c r="Y1353" i="7"/>
  <c r="Z1353" i="7" s="1"/>
  <c r="AN1353" i="7" s="1"/>
  <c r="Y1352" i="7"/>
  <c r="Z1352" i="7" s="1"/>
  <c r="AN1352" i="7" s="1"/>
  <c r="Y1351" i="7"/>
  <c r="Z1351" i="7" s="1"/>
  <c r="AN1351" i="7" s="1"/>
  <c r="Y1350" i="7"/>
  <c r="Y1349" i="7"/>
  <c r="Z1349" i="7" s="1"/>
  <c r="AN1349" i="7" s="1"/>
  <c r="Y1348" i="7"/>
  <c r="Y1347" i="7"/>
  <c r="Y1346" i="7"/>
  <c r="Z1346" i="7" s="1"/>
  <c r="AN1346" i="7" s="1"/>
  <c r="Y1345" i="7"/>
  <c r="Z1345" i="7" s="1"/>
  <c r="AN1345" i="7" s="1"/>
  <c r="Y1344" i="7"/>
  <c r="Z1344" i="7" s="1"/>
  <c r="AN1344" i="7" s="1"/>
  <c r="Y1343" i="7"/>
  <c r="Y1342" i="7"/>
  <c r="Z1342" i="7" s="1"/>
  <c r="AN1342" i="7" s="1"/>
  <c r="Y1341" i="7"/>
  <c r="Z1341" i="7" s="1"/>
  <c r="AN1341" i="7" s="1"/>
  <c r="Y1340" i="7"/>
  <c r="Y1339" i="7"/>
  <c r="Y1338" i="7"/>
  <c r="Y1337" i="7"/>
  <c r="Y1336" i="7"/>
  <c r="Y1335" i="7"/>
  <c r="Y1334" i="7"/>
  <c r="Y1333" i="7"/>
  <c r="Y1332" i="7"/>
  <c r="Z1332" i="7" s="1"/>
  <c r="AN1332" i="7" s="1"/>
  <c r="Y1331" i="7"/>
  <c r="Z1331" i="7" s="1"/>
  <c r="AN1331" i="7" s="1"/>
  <c r="Y1330" i="7"/>
  <c r="Z1330" i="7" s="1"/>
  <c r="AN1330" i="7" s="1"/>
  <c r="Y1329" i="7"/>
  <c r="Z1329" i="7" s="1"/>
  <c r="AN1329" i="7" s="1"/>
  <c r="Y1328" i="7"/>
  <c r="Z1328" i="7" s="1"/>
  <c r="AN1328" i="7" s="1"/>
  <c r="Y1327" i="7"/>
  <c r="Y1326" i="7"/>
  <c r="Z1326" i="7" s="1"/>
  <c r="AN1326" i="7" s="1"/>
  <c r="Y1325" i="7"/>
  <c r="Z1325" i="7" s="1"/>
  <c r="AN1325" i="7" s="1"/>
  <c r="Y1324" i="7"/>
  <c r="Y1323" i="7"/>
  <c r="Y1322" i="7"/>
  <c r="Y1321" i="7"/>
  <c r="Z1321" i="7" s="1"/>
  <c r="AN1321" i="7" s="1"/>
  <c r="Y1320" i="7"/>
  <c r="Z1320" i="7" s="1"/>
  <c r="AN1320" i="7" s="1"/>
  <c r="Y1319" i="7"/>
  <c r="Y1318" i="7"/>
  <c r="Z1318" i="7" s="1"/>
  <c r="AN1318" i="7" s="1"/>
  <c r="Y1317" i="7"/>
  <c r="Y1316" i="7"/>
  <c r="Y1315" i="7"/>
  <c r="Z1315" i="7" s="1"/>
  <c r="AN1315" i="7" s="1"/>
  <c r="Y1314" i="7"/>
  <c r="Y1313" i="7"/>
  <c r="Y1312" i="7"/>
  <c r="Y1311" i="7"/>
  <c r="Z1311" i="7" s="1"/>
  <c r="AN1311" i="7" s="1"/>
  <c r="Y1310" i="7"/>
  <c r="Z1310" i="7" s="1"/>
  <c r="AN1310" i="7" s="1"/>
  <c r="Y1309" i="7"/>
  <c r="Z1309" i="7" s="1"/>
  <c r="AN1309" i="7" s="1"/>
  <c r="Y1308" i="7"/>
  <c r="Y1307" i="7"/>
  <c r="Z1307" i="7" s="1"/>
  <c r="AN1307" i="7" s="1"/>
  <c r="Y1306" i="7"/>
  <c r="Y1305" i="7"/>
  <c r="Y1304" i="7"/>
  <c r="Y1303" i="7"/>
  <c r="Y1302" i="7"/>
  <c r="Y1301" i="7"/>
  <c r="Y1300" i="7"/>
  <c r="Y1299" i="7"/>
  <c r="Y1298" i="7"/>
  <c r="Y1297" i="7"/>
  <c r="Z1297" i="7" s="1"/>
  <c r="AN1297" i="7" s="1"/>
  <c r="Y1296" i="7"/>
  <c r="Z1296" i="7" s="1"/>
  <c r="AN1296" i="7" s="1"/>
  <c r="Y1295" i="7"/>
  <c r="Z1295" i="7" s="1"/>
  <c r="AN1295" i="7" s="1"/>
  <c r="Y1294" i="7"/>
  <c r="Z1294" i="7" s="1"/>
  <c r="AN1294" i="7" s="1"/>
  <c r="Y1293" i="7"/>
  <c r="Z1293" i="7" s="1"/>
  <c r="AN1293" i="7" s="1"/>
  <c r="Y1292" i="7"/>
  <c r="Y1291" i="7"/>
  <c r="Z1291" i="7" s="1"/>
  <c r="AN1291" i="7" s="1"/>
  <c r="Y1290" i="7"/>
  <c r="Z1290" i="7" s="1"/>
  <c r="AN1290" i="7" s="1"/>
  <c r="Y1289" i="7"/>
  <c r="Y1288" i="7"/>
  <c r="Y1287" i="7"/>
  <c r="Y1286" i="7"/>
  <c r="Z1286" i="7" s="1"/>
  <c r="AN1286" i="7" s="1"/>
  <c r="Y1285" i="7"/>
  <c r="Z1285" i="7" s="1"/>
  <c r="AN1285" i="7" s="1"/>
  <c r="Y1284" i="7"/>
  <c r="Y1283" i="7"/>
  <c r="Z1283" i="7" s="1"/>
  <c r="AN1283" i="7" s="1"/>
  <c r="Y1282" i="7"/>
  <c r="Y1281" i="7"/>
  <c r="Y1280" i="7"/>
  <c r="Z1280" i="7" s="1"/>
  <c r="AN1280" i="7" s="1"/>
  <c r="Y1279" i="7"/>
  <c r="Y1278" i="7"/>
  <c r="Y1277" i="7"/>
  <c r="Y1276" i="7"/>
  <c r="Z1276" i="7" s="1"/>
  <c r="AN1276" i="7" s="1"/>
  <c r="Y1275" i="7"/>
  <c r="Z1275" i="7" s="1"/>
  <c r="AN1275" i="7" s="1"/>
  <c r="Y1274" i="7"/>
  <c r="Z1274" i="7" s="1"/>
  <c r="AN1274" i="7" s="1"/>
  <c r="Y1273" i="7"/>
  <c r="Y1272" i="7"/>
  <c r="Z1272" i="7" s="1"/>
  <c r="AN1272" i="7" s="1"/>
  <c r="Y1271" i="7"/>
  <c r="Y1270" i="7"/>
  <c r="Y1269" i="7"/>
  <c r="Y1268" i="7"/>
  <c r="Y1267" i="7"/>
  <c r="Y1266" i="7"/>
  <c r="Y1265" i="7"/>
  <c r="Y1264" i="7"/>
  <c r="Y1263" i="7"/>
  <c r="Y1262" i="7"/>
  <c r="Z1262" i="7" s="1"/>
  <c r="AN1262" i="7" s="1"/>
  <c r="Y1261" i="7"/>
  <c r="Z1261" i="7" s="1"/>
  <c r="AN1261" i="7" s="1"/>
  <c r="Y1260" i="7"/>
  <c r="Z1260" i="7" s="1"/>
  <c r="AN1260" i="7" s="1"/>
  <c r="Y1259" i="7"/>
  <c r="Z1259" i="7" s="1"/>
  <c r="AN1259" i="7" s="1"/>
  <c r="Y1258" i="7"/>
  <c r="Z1258" i="7" s="1"/>
  <c r="AN1258" i="7" s="1"/>
  <c r="Y1257" i="7"/>
  <c r="Y1256" i="7"/>
  <c r="Z1256" i="7" s="1"/>
  <c r="AN1256" i="7" s="1"/>
  <c r="Y1255" i="7"/>
  <c r="Y1254" i="7"/>
  <c r="Y1253" i="7"/>
  <c r="Y1252" i="7"/>
  <c r="Z1252" i="7" s="1"/>
  <c r="AN1252" i="7" s="1"/>
  <c r="Y1251" i="7"/>
  <c r="Z1251" i="7" s="1"/>
  <c r="AN1251" i="7" s="1"/>
  <c r="Y1250" i="7"/>
  <c r="Z1250" i="7" s="1"/>
  <c r="AN1250" i="7" s="1"/>
  <c r="Y1249" i="7"/>
  <c r="Z1249" i="7" s="1"/>
  <c r="AN1249" i="7" s="1"/>
  <c r="Y1248" i="7"/>
  <c r="Z1248" i="7" s="1"/>
  <c r="AN1248" i="7" s="1"/>
  <c r="Y1247" i="7"/>
  <c r="Z1247" i="7" s="1"/>
  <c r="AN1247" i="7" s="1"/>
  <c r="Y1246" i="7"/>
  <c r="Z1246" i="7" s="1"/>
  <c r="AN1246" i="7" s="1"/>
  <c r="Y1245" i="7"/>
  <c r="Y1244" i="7"/>
  <c r="Z1244" i="7" s="1"/>
  <c r="AN1244" i="7" s="1"/>
  <c r="Y1243" i="7"/>
  <c r="Y1242" i="7"/>
  <c r="Y1241" i="7"/>
  <c r="Z1241" i="7" s="1"/>
  <c r="AN1241" i="7" s="1"/>
  <c r="Y1240" i="7"/>
  <c r="Z1240" i="7" s="1"/>
  <c r="AN1240" i="7" s="1"/>
  <c r="Y1239" i="7"/>
  <c r="Z1239" i="7" s="1"/>
  <c r="AN1239" i="7" s="1"/>
  <c r="Y1238" i="7"/>
  <c r="Y1237" i="7"/>
  <c r="Z1237" i="7" s="1"/>
  <c r="AN1237" i="7" s="1"/>
  <c r="Y1236" i="7"/>
  <c r="Y1235" i="7"/>
  <c r="Z1235" i="7" s="1"/>
  <c r="AN1235" i="7" s="1"/>
  <c r="Y1234" i="7"/>
  <c r="Y1233" i="7"/>
  <c r="Y1232" i="7"/>
  <c r="Z1232" i="7" s="1"/>
  <c r="AN1232" i="7" s="1"/>
  <c r="Y1231" i="7"/>
  <c r="Y1230" i="7"/>
  <c r="Y1229" i="7"/>
  <c r="Y1228" i="7"/>
  <c r="Y1227" i="7"/>
  <c r="Z1227" i="7" s="1"/>
  <c r="AN1227" i="7" s="1"/>
  <c r="Y1226" i="7"/>
  <c r="Z1226" i="7" s="1"/>
  <c r="AN1226" i="7" s="1"/>
  <c r="Y1225" i="7"/>
  <c r="Z1225" i="7" s="1"/>
  <c r="AN1225" i="7" s="1"/>
  <c r="Y1224" i="7"/>
  <c r="Z1224" i="7" s="1"/>
  <c r="AN1224" i="7" s="1"/>
  <c r="Y1223" i="7"/>
  <c r="Z1223" i="7" s="1"/>
  <c r="AN1223" i="7" s="1"/>
  <c r="Y1222" i="7"/>
  <c r="Y1221" i="7"/>
  <c r="Z1221" i="7" s="1"/>
  <c r="AN1221" i="7" s="1"/>
  <c r="Y1220" i="7"/>
  <c r="Z1220" i="7" s="1"/>
  <c r="AN1220" i="7" s="1"/>
  <c r="Y1219" i="7"/>
  <c r="Y1218" i="7"/>
  <c r="Y1217" i="7"/>
  <c r="Y1216" i="7"/>
  <c r="Y1215" i="7"/>
  <c r="Z1215" i="7" s="1"/>
  <c r="AN1215" i="7" s="1"/>
  <c r="Y1214" i="7"/>
  <c r="Y1213" i="7"/>
  <c r="Z1213" i="7" s="1"/>
  <c r="AN1213" i="7" s="1"/>
  <c r="Y1212" i="7"/>
  <c r="Y1211" i="7"/>
  <c r="Y1210" i="7"/>
  <c r="Z1210" i="7" s="1"/>
  <c r="AN1210" i="7" s="1"/>
  <c r="Y1209" i="7"/>
  <c r="Y1208" i="7"/>
  <c r="Y1207" i="7"/>
  <c r="Y1206" i="7"/>
  <c r="Z1206" i="7" s="1"/>
  <c r="AN1206" i="7" s="1"/>
  <c r="Y1205" i="7"/>
  <c r="Z1205" i="7" s="1"/>
  <c r="AN1205" i="7" s="1"/>
  <c r="Y1204" i="7"/>
  <c r="Z1204" i="7" s="1"/>
  <c r="AN1204" i="7" s="1"/>
  <c r="Y1203" i="7"/>
  <c r="Y1202" i="7"/>
  <c r="Z1202" i="7" s="1"/>
  <c r="AN1202" i="7" s="1"/>
  <c r="Y1201" i="7"/>
  <c r="Y1200" i="7"/>
  <c r="Y1199" i="7"/>
  <c r="Z1199" i="7" s="1"/>
  <c r="AN1199" i="7" s="1"/>
  <c r="Y1198" i="7"/>
  <c r="Y1197" i="7"/>
  <c r="Y1196" i="7"/>
  <c r="Y1195" i="7"/>
  <c r="Y1194" i="7"/>
  <c r="Y1193" i="7"/>
  <c r="Y1192" i="7"/>
  <c r="Z1192" i="7" s="1"/>
  <c r="AN1192" i="7" s="1"/>
  <c r="Y1191" i="7"/>
  <c r="Z1191" i="7" s="1"/>
  <c r="AN1191" i="7" s="1"/>
  <c r="Y1190" i="7"/>
  <c r="Z1190" i="7" s="1"/>
  <c r="AN1190" i="7" s="1"/>
  <c r="Y1189" i="7"/>
  <c r="Z1189" i="7" s="1"/>
  <c r="AN1189" i="7" s="1"/>
  <c r="Y1188" i="7"/>
  <c r="Z1188" i="7" s="1"/>
  <c r="AN1188" i="7" s="1"/>
  <c r="Y1187" i="7"/>
  <c r="Y1186" i="7"/>
  <c r="Z1186" i="7" s="1"/>
  <c r="AN1186" i="7" s="1"/>
  <c r="Y1185" i="7"/>
  <c r="Z1185" i="7" s="1"/>
  <c r="AN1185" i="7" s="1"/>
  <c r="Y1184" i="7"/>
  <c r="Y1183" i="7"/>
  <c r="Y1182" i="7"/>
  <c r="Z1182" i="7" s="1"/>
  <c r="AN1182" i="7" s="1"/>
  <c r="Y1181" i="7"/>
  <c r="Z1181" i="7" s="1"/>
  <c r="AN1181" i="7" s="1"/>
  <c r="Y1180" i="7"/>
  <c r="Z1180" i="7" s="1"/>
  <c r="AN1180" i="7" s="1"/>
  <c r="Y1179" i="7"/>
  <c r="Z1179" i="7" s="1"/>
  <c r="AN1179" i="7" s="1"/>
  <c r="Y1178" i="7"/>
  <c r="Z1178" i="7" s="1"/>
  <c r="AN1178" i="7" s="1"/>
  <c r="Y1177" i="7"/>
  <c r="Z1177" i="7" s="1"/>
  <c r="AN1177" i="7" s="1"/>
  <c r="Y1176" i="7"/>
  <c r="Z1176" i="7" s="1"/>
  <c r="AN1176" i="7" s="1"/>
  <c r="Y1175" i="7"/>
  <c r="Y1174" i="7"/>
  <c r="Z1174" i="7" s="1"/>
  <c r="AN1174" i="7" s="1"/>
  <c r="Y1173" i="7"/>
  <c r="Y1172" i="7"/>
  <c r="Y1171" i="7"/>
  <c r="Z1171" i="7" s="1"/>
  <c r="AN1171" i="7" s="1"/>
  <c r="Y1170" i="7"/>
  <c r="Z1170" i="7" s="1"/>
  <c r="AN1170" i="7" s="1"/>
  <c r="Y1169" i="7"/>
  <c r="Z1169" i="7" s="1"/>
  <c r="AN1169" i="7" s="1"/>
  <c r="Y1168" i="7"/>
  <c r="Y1167" i="7"/>
  <c r="Z1167" i="7" s="1"/>
  <c r="AN1167" i="7" s="1"/>
  <c r="Y1166" i="7"/>
  <c r="Z1166" i="7" s="1"/>
  <c r="AN1166" i="7" s="1"/>
  <c r="Y1165" i="7"/>
  <c r="Z1165" i="7" s="1"/>
  <c r="AN1165" i="7" s="1"/>
  <c r="Y1164" i="7"/>
  <c r="Z1164" i="7" s="1"/>
  <c r="AN1164" i="7" s="1"/>
  <c r="Y1163" i="7"/>
  <c r="Y1162" i="7"/>
  <c r="Z1162" i="7" s="1"/>
  <c r="AN1162" i="7" s="1"/>
  <c r="Y1161" i="7"/>
  <c r="Y1160" i="7"/>
  <c r="Y1159" i="7"/>
  <c r="Y1158" i="7"/>
  <c r="Y1157" i="7"/>
  <c r="Z1157" i="7" s="1"/>
  <c r="AN1157" i="7" s="1"/>
  <c r="Y1156" i="7"/>
  <c r="Z1156" i="7" s="1"/>
  <c r="AN1156" i="7" s="1"/>
  <c r="Y1155" i="7"/>
  <c r="Z1155" i="7" s="1"/>
  <c r="AN1155" i="7" s="1"/>
  <c r="Y1154" i="7"/>
  <c r="Z1154" i="7" s="1"/>
  <c r="AN1154" i="7" s="1"/>
  <c r="Y1153" i="7"/>
  <c r="Z1153" i="7" s="1"/>
  <c r="AN1153" i="7" s="1"/>
  <c r="Y1152" i="7"/>
  <c r="Y1151" i="7"/>
  <c r="Z1151" i="7" s="1"/>
  <c r="AN1151" i="7" s="1"/>
  <c r="Y1150" i="7"/>
  <c r="Z1150" i="7" s="1"/>
  <c r="AN1150" i="7" s="1"/>
  <c r="Y1149" i="7"/>
  <c r="Y1148" i="7"/>
  <c r="Y1147" i="7"/>
  <c r="Z1147" i="7" s="1"/>
  <c r="AN1147" i="7" s="1"/>
  <c r="Y1146" i="7"/>
  <c r="Z1146" i="7" s="1"/>
  <c r="AN1146" i="7" s="1"/>
  <c r="Y1145" i="7"/>
  <c r="Z1145" i="7" s="1"/>
  <c r="AN1145" i="7" s="1"/>
  <c r="Y1144" i="7"/>
  <c r="Z1144" i="7" s="1"/>
  <c r="AN1144" i="7" s="1"/>
  <c r="Y1143" i="7"/>
  <c r="Z1143" i="7" s="1"/>
  <c r="AN1143" i="7" s="1"/>
  <c r="Y1142" i="7"/>
  <c r="Z1142" i="7" s="1"/>
  <c r="AN1142" i="7" s="1"/>
  <c r="Y1141" i="7"/>
  <c r="Z1141" i="7" s="1"/>
  <c r="AN1141" i="7" s="1"/>
  <c r="Y1140" i="7"/>
  <c r="Y1139" i="7"/>
  <c r="Z1139" i="7" s="1"/>
  <c r="AN1139" i="7" s="1"/>
  <c r="Y1138" i="7"/>
  <c r="Y1137" i="7"/>
  <c r="Y1136" i="7"/>
  <c r="Z1136" i="7" s="1"/>
  <c r="AN1136" i="7" s="1"/>
  <c r="Y1135" i="7"/>
  <c r="Z1135" i="7" s="1"/>
  <c r="AN1135" i="7" s="1"/>
  <c r="Y1134" i="7"/>
  <c r="Z1134" i="7" s="1"/>
  <c r="AN1134" i="7" s="1"/>
  <c r="Y1133" i="7"/>
  <c r="Z1133" i="7" s="1"/>
  <c r="AN1133" i="7" s="1"/>
  <c r="Y1132" i="7"/>
  <c r="Z1132" i="7" s="1"/>
  <c r="AN1132" i="7" s="1"/>
  <c r="Y1131" i="7"/>
  <c r="Z1131" i="7" s="1"/>
  <c r="AN1131" i="7" s="1"/>
  <c r="Y1130" i="7"/>
  <c r="Z1130" i="7" s="1"/>
  <c r="AN1130" i="7" s="1"/>
  <c r="Y1129" i="7"/>
  <c r="Z1129" i="7" s="1"/>
  <c r="AN1129" i="7" s="1"/>
  <c r="Y1128" i="7"/>
  <c r="Y1127" i="7"/>
  <c r="Z1127" i="7" s="1"/>
  <c r="AN1127" i="7" s="1"/>
  <c r="Y1126" i="7"/>
  <c r="Z1126" i="7" s="1"/>
  <c r="AN1126" i="7" s="1"/>
  <c r="Y1125" i="7"/>
  <c r="Z1125" i="7" s="1"/>
  <c r="AN1125" i="7" s="1"/>
  <c r="Y1124" i="7"/>
  <c r="Y1123" i="7"/>
  <c r="Y1122" i="7"/>
  <c r="Z1122" i="7" s="1"/>
  <c r="AN1122" i="7" s="1"/>
  <c r="Y1121" i="7"/>
  <c r="Z1121" i="7" s="1"/>
  <c r="AN1121" i="7" s="1"/>
  <c r="Y1120" i="7"/>
  <c r="Z1120" i="7" s="1"/>
  <c r="AN1120" i="7" s="1"/>
  <c r="Y1119" i="7"/>
  <c r="Z1119" i="7" s="1"/>
  <c r="AN1119" i="7" s="1"/>
  <c r="Y1118" i="7"/>
  <c r="Z1118" i="7" s="1"/>
  <c r="AN1118" i="7" s="1"/>
  <c r="Y1117" i="7"/>
  <c r="Z1117" i="7" s="1"/>
  <c r="AN1117" i="7" s="1"/>
  <c r="Y1116" i="7"/>
  <c r="Z1116" i="7" s="1"/>
  <c r="AN1116" i="7" s="1"/>
  <c r="Y1115" i="7"/>
  <c r="Z1115" i="7" s="1"/>
  <c r="AN1115" i="7" s="1"/>
  <c r="Y1114" i="7"/>
  <c r="Z1114" i="7" s="1"/>
  <c r="AN1114" i="7" s="1"/>
  <c r="Y1113" i="7"/>
  <c r="Y1112" i="7"/>
  <c r="Z1112" i="7" s="1"/>
  <c r="AN1112" i="7" s="1"/>
  <c r="Y1111" i="7"/>
  <c r="Z1111" i="7" s="1"/>
  <c r="AN1111" i="7" s="1"/>
  <c r="Y1110" i="7"/>
  <c r="Z1110" i="7" s="1"/>
  <c r="AN1110" i="7" s="1"/>
  <c r="Y1109" i="7"/>
  <c r="Z1109" i="7" s="1"/>
  <c r="AN1109" i="7" s="1"/>
  <c r="Y1108" i="7"/>
  <c r="Z1108" i="7" s="1"/>
  <c r="AN1108" i="7" s="1"/>
  <c r="Y1107" i="7"/>
  <c r="Z1107" i="7" s="1"/>
  <c r="AN1107" i="7" s="1"/>
  <c r="Y1106" i="7"/>
  <c r="Z1106" i="7" s="1"/>
  <c r="AN1106" i="7" s="1"/>
  <c r="Y1105" i="7"/>
  <c r="Z1105" i="7" s="1"/>
  <c r="AN1105" i="7" s="1"/>
  <c r="Y1104" i="7"/>
  <c r="Z1104" i="7" s="1"/>
  <c r="AN1104" i="7" s="1"/>
  <c r="Y1103" i="7"/>
  <c r="Y1102" i="7"/>
  <c r="Y1101" i="7"/>
  <c r="Z1101" i="7" s="1"/>
  <c r="AN1101" i="7" s="1"/>
  <c r="Y1100" i="7"/>
  <c r="Z1100" i="7" s="1"/>
  <c r="AN1100" i="7" s="1"/>
  <c r="Y1099" i="7"/>
  <c r="Z1099" i="7" s="1"/>
  <c r="AN1099" i="7" s="1"/>
  <c r="Y1098" i="7"/>
  <c r="Z1098" i="7" s="1"/>
  <c r="AN1098" i="7" s="1"/>
  <c r="Y1097" i="7"/>
  <c r="Z1097" i="7" s="1"/>
  <c r="AN1097" i="7" s="1"/>
  <c r="Y1096" i="7"/>
  <c r="Z1096" i="7" s="1"/>
  <c r="AN1096" i="7" s="1"/>
  <c r="Y1095" i="7"/>
  <c r="Z1095" i="7" s="1"/>
  <c r="AN1095" i="7" s="1"/>
  <c r="Y1094" i="7"/>
  <c r="Z1094" i="7" s="1"/>
  <c r="AN1094" i="7" s="1"/>
  <c r="Y1093" i="7"/>
  <c r="Z1093" i="7" s="1"/>
  <c r="AN1093" i="7" s="1"/>
  <c r="Y1092" i="7"/>
  <c r="Z1092" i="7" s="1"/>
  <c r="AN1092" i="7" s="1"/>
  <c r="Y1091" i="7"/>
  <c r="Z1091" i="7" s="1"/>
  <c r="AN1091" i="7" s="1"/>
  <c r="Y1090" i="7"/>
  <c r="Z1090" i="7" s="1"/>
  <c r="AN1090" i="7" s="1"/>
  <c r="Y1089" i="7"/>
  <c r="Y1088" i="7"/>
  <c r="Y1087" i="7"/>
  <c r="Z1087" i="7" s="1"/>
  <c r="AN1087" i="7" s="1"/>
  <c r="Y1086" i="7"/>
  <c r="Z1086" i="7" s="1"/>
  <c r="AN1086" i="7" s="1"/>
  <c r="Y1085" i="7"/>
  <c r="Z1085" i="7" s="1"/>
  <c r="AN1085" i="7" s="1"/>
  <c r="Y1084" i="7"/>
  <c r="Z1084" i="7" s="1"/>
  <c r="AN1084" i="7" s="1"/>
  <c r="Y1083" i="7"/>
  <c r="Z1083" i="7" s="1"/>
  <c r="AN1083" i="7" s="1"/>
  <c r="Y1082" i="7"/>
  <c r="Z1082" i="7" s="1"/>
  <c r="AN1082" i="7" s="1"/>
  <c r="Y1081" i="7"/>
  <c r="Z1081" i="7" s="1"/>
  <c r="AN1081" i="7" s="1"/>
  <c r="Y1080" i="7"/>
  <c r="Z1080" i="7" s="1"/>
  <c r="AN1080" i="7" s="1"/>
  <c r="Y1079" i="7"/>
  <c r="Y1078" i="7"/>
  <c r="Y1077" i="7"/>
  <c r="Z1077" i="7" s="1"/>
  <c r="AN1077" i="7" s="1"/>
  <c r="Y1076" i="7"/>
  <c r="Z1076" i="7" s="1"/>
  <c r="AN1076" i="7" s="1"/>
  <c r="Y1075" i="7"/>
  <c r="Z1075" i="7" s="1"/>
  <c r="AN1075" i="7" s="1"/>
  <c r="Y1074" i="7"/>
  <c r="Z1074" i="7" s="1"/>
  <c r="AN1074" i="7" s="1"/>
  <c r="Y1073" i="7"/>
  <c r="Z1073" i="7" s="1"/>
  <c r="AN1073" i="7" s="1"/>
  <c r="Y1072" i="7"/>
  <c r="Z1072" i="7" s="1"/>
  <c r="AN1072" i="7" s="1"/>
  <c r="Y1071" i="7"/>
  <c r="Z1071" i="7" s="1"/>
  <c r="AN1071" i="7" s="1"/>
  <c r="Y1070" i="7"/>
  <c r="Y1069" i="7"/>
  <c r="Z1069" i="7" s="1"/>
  <c r="AN1069" i="7" s="1"/>
  <c r="Y1068" i="7"/>
  <c r="Y1067" i="7"/>
  <c r="Y1066" i="7"/>
  <c r="Z1066" i="7" s="1"/>
  <c r="AN1066" i="7" s="1"/>
  <c r="Y1065" i="7"/>
  <c r="Y1064" i="7"/>
  <c r="Z1064" i="7" s="1"/>
  <c r="AN1064" i="7" s="1"/>
  <c r="Y1063" i="7"/>
  <c r="Z1063" i="7" s="1"/>
  <c r="AN1063" i="7" s="1"/>
  <c r="Y1062" i="7"/>
  <c r="Z1062" i="7" s="1"/>
  <c r="AN1062" i="7" s="1"/>
  <c r="Y1061" i="7"/>
  <c r="Z1061" i="7" s="1"/>
  <c r="AN1061" i="7" s="1"/>
  <c r="Y1060" i="7"/>
  <c r="Z1060" i="7" s="1"/>
  <c r="AN1060" i="7" s="1"/>
  <c r="Y1059" i="7"/>
  <c r="Z1059" i="7" s="1"/>
  <c r="AN1059" i="7" s="1"/>
  <c r="Y1058" i="7"/>
  <c r="Y1057" i="7"/>
  <c r="Z1057" i="7" s="1"/>
  <c r="AN1057" i="7" s="1"/>
  <c r="Y1056" i="7"/>
  <c r="Z1056" i="7" s="1"/>
  <c r="AN1056" i="7" s="1"/>
  <c r="Y1055" i="7"/>
  <c r="Y1054" i="7"/>
  <c r="Y1053" i="7"/>
  <c r="Y1052" i="7"/>
  <c r="Z1052" i="7" s="1"/>
  <c r="AN1052" i="7" s="1"/>
  <c r="Y1051" i="7"/>
  <c r="Z1051" i="7" s="1"/>
  <c r="AN1051" i="7" s="1"/>
  <c r="Y1050" i="7"/>
  <c r="Z1050" i="7" s="1"/>
  <c r="AN1050" i="7" s="1"/>
  <c r="Y1049" i="7"/>
  <c r="Z1049" i="7" s="1"/>
  <c r="AN1049" i="7" s="1"/>
  <c r="Y1048" i="7"/>
  <c r="Z1048" i="7" s="1"/>
  <c r="AN1048" i="7" s="1"/>
  <c r="Y1047" i="7"/>
  <c r="Z1047" i="7" s="1"/>
  <c r="AN1047" i="7" s="1"/>
  <c r="Y1046" i="7"/>
  <c r="Z1046" i="7" s="1"/>
  <c r="AN1046" i="7" s="1"/>
  <c r="Y1045" i="7"/>
  <c r="Z1045" i="7" s="1"/>
  <c r="AN1045" i="7" s="1"/>
  <c r="Y1044" i="7"/>
  <c r="Z1044" i="7" s="1"/>
  <c r="AN1044" i="7" s="1"/>
  <c r="Y1043" i="7"/>
  <c r="Y1042" i="7"/>
  <c r="Z1042" i="7" s="1"/>
  <c r="AN1042" i="7" s="1"/>
  <c r="Y1041" i="7"/>
  <c r="Z1041" i="7" s="1"/>
  <c r="AN1041" i="7" s="1"/>
  <c r="Y1040" i="7"/>
  <c r="Z1040" i="7" s="1"/>
  <c r="AN1040" i="7" s="1"/>
  <c r="Y1039" i="7"/>
  <c r="Z1039" i="7" s="1"/>
  <c r="AN1039" i="7" s="1"/>
  <c r="Y1038" i="7"/>
  <c r="Z1038" i="7" s="1"/>
  <c r="AN1038" i="7" s="1"/>
  <c r="Y1037" i="7"/>
  <c r="Z1037" i="7" s="1"/>
  <c r="AN1037" i="7" s="1"/>
  <c r="Y1036" i="7"/>
  <c r="Z1036" i="7" s="1"/>
  <c r="AN1036" i="7" s="1"/>
  <c r="Y1035" i="7"/>
  <c r="Z1035" i="7" s="1"/>
  <c r="AN1035" i="7" s="1"/>
  <c r="Y1034" i="7"/>
  <c r="Z1034" i="7" s="1"/>
  <c r="AN1034" i="7" s="1"/>
  <c r="Y1033" i="7"/>
  <c r="Y1032" i="7"/>
  <c r="Y1031" i="7"/>
  <c r="Z1031" i="7" s="1"/>
  <c r="AN1031" i="7" s="1"/>
  <c r="Y1030" i="7"/>
  <c r="Z1030" i="7" s="1"/>
  <c r="AN1030" i="7" s="1"/>
  <c r="Y1029" i="7"/>
  <c r="Z1029" i="7" s="1"/>
  <c r="AN1029" i="7" s="1"/>
  <c r="Y1028" i="7"/>
  <c r="Z1028" i="7" s="1"/>
  <c r="AN1028" i="7" s="1"/>
  <c r="Y1027" i="7"/>
  <c r="Z1027" i="7" s="1"/>
  <c r="AN1027" i="7" s="1"/>
  <c r="Y1026" i="7"/>
  <c r="Z1026" i="7" s="1"/>
  <c r="AN1026" i="7" s="1"/>
  <c r="Y1025" i="7"/>
  <c r="Z1025" i="7" s="1"/>
  <c r="AN1025" i="7" s="1"/>
  <c r="Y1024" i="7"/>
  <c r="Z1024" i="7" s="1"/>
  <c r="AN1024" i="7" s="1"/>
  <c r="Y1023" i="7"/>
  <c r="Z1023" i="7" s="1"/>
  <c r="AN1023" i="7" s="1"/>
  <c r="Y1022" i="7"/>
  <c r="Z1022" i="7" s="1"/>
  <c r="AN1022" i="7" s="1"/>
  <c r="Y1021" i="7"/>
  <c r="Z1021" i="7" s="1"/>
  <c r="AN1021" i="7" s="1"/>
  <c r="Y1020" i="7"/>
  <c r="Z1020" i="7" s="1"/>
  <c r="AN1020" i="7" s="1"/>
  <c r="Y1019" i="7"/>
  <c r="Y1018" i="7"/>
  <c r="Y1017" i="7"/>
  <c r="Z1017" i="7" s="1"/>
  <c r="AN1017" i="7" s="1"/>
  <c r="Y1016" i="7"/>
  <c r="Z1016" i="7" s="1"/>
  <c r="AN1016" i="7" s="1"/>
  <c r="Y1015" i="7"/>
  <c r="Z1015" i="7" s="1"/>
  <c r="AN1015" i="7" s="1"/>
  <c r="Y1014" i="7"/>
  <c r="Z1014" i="7" s="1"/>
  <c r="AN1014" i="7" s="1"/>
  <c r="Y1013" i="7"/>
  <c r="Z1013" i="7" s="1"/>
  <c r="AN1013" i="7" s="1"/>
  <c r="Y1012" i="7"/>
  <c r="Y1011" i="7"/>
  <c r="Z1011" i="7" s="1"/>
  <c r="AN1011" i="7" s="1"/>
  <c r="Y1010" i="7"/>
  <c r="Z1010" i="7" s="1"/>
  <c r="AN1010" i="7" s="1"/>
  <c r="Y1009" i="7"/>
  <c r="Y1008" i="7"/>
  <c r="Y1007" i="7"/>
  <c r="Z1007" i="7" s="1"/>
  <c r="AN1007" i="7" s="1"/>
  <c r="Y1006" i="7"/>
  <c r="Z1006" i="7" s="1"/>
  <c r="AN1006" i="7" s="1"/>
  <c r="Y1005" i="7"/>
  <c r="Z1005" i="7" s="1"/>
  <c r="AN1005" i="7" s="1"/>
  <c r="Y1004" i="7"/>
  <c r="Z1004" i="7" s="1"/>
  <c r="AN1004" i="7" s="1"/>
  <c r="Y1003" i="7"/>
  <c r="Z1003" i="7" s="1"/>
  <c r="AN1003" i="7" s="1"/>
  <c r="Y1002" i="7"/>
  <c r="Z1002" i="7" s="1"/>
  <c r="AN1002" i="7" s="1"/>
  <c r="Y1001" i="7"/>
  <c r="Z1001" i="7" s="1"/>
  <c r="AN1001" i="7" s="1"/>
  <c r="Y1000" i="7"/>
  <c r="Y999" i="7"/>
  <c r="Z999" i="7" s="1"/>
  <c r="AN999" i="7" s="1"/>
  <c r="Y998" i="7"/>
  <c r="Y997" i="7"/>
  <c r="Y996" i="7"/>
  <c r="Z996" i="7" s="1"/>
  <c r="AN996" i="7" s="1"/>
  <c r="Y995" i="7"/>
  <c r="Z995" i="7" s="1"/>
  <c r="AN995" i="7" s="1"/>
  <c r="Y994" i="7"/>
  <c r="Z994" i="7" s="1"/>
  <c r="AN994" i="7" s="1"/>
  <c r="Y993" i="7"/>
  <c r="Z993" i="7" s="1"/>
  <c r="AN993" i="7" s="1"/>
  <c r="Y992" i="7"/>
  <c r="Z992" i="7" s="1"/>
  <c r="AN992" i="7" s="1"/>
  <c r="Y991" i="7"/>
  <c r="Z991" i="7" s="1"/>
  <c r="AN991" i="7" s="1"/>
  <c r="Y990" i="7"/>
  <c r="Y989" i="7"/>
  <c r="Y988" i="7"/>
  <c r="Y987" i="7"/>
  <c r="Z987" i="7" s="1"/>
  <c r="AN987" i="7" s="1"/>
  <c r="Y986" i="7"/>
  <c r="Z986" i="7" s="1"/>
  <c r="AN986" i="7" s="1"/>
  <c r="Y985" i="7"/>
  <c r="Y984" i="7"/>
  <c r="Y983" i="7"/>
  <c r="Y982" i="7"/>
  <c r="Z982" i="7" s="1"/>
  <c r="AN982" i="7" s="1"/>
  <c r="Y981" i="7"/>
  <c r="Z981" i="7" s="1"/>
  <c r="AN981" i="7" s="1"/>
  <c r="Y980" i="7"/>
  <c r="Z980" i="7" s="1"/>
  <c r="AN980" i="7" s="1"/>
  <c r="Y979" i="7"/>
  <c r="Z979" i="7" s="1"/>
  <c r="AN979" i="7" s="1"/>
  <c r="Y978" i="7"/>
  <c r="Z978" i="7" s="1"/>
  <c r="AN978" i="7" s="1"/>
  <c r="Y977" i="7"/>
  <c r="Y976" i="7"/>
  <c r="Z976" i="7" s="1"/>
  <c r="AN976" i="7" s="1"/>
  <c r="Y975" i="7"/>
  <c r="Z975" i="7" s="1"/>
  <c r="AN975" i="7" s="1"/>
  <c r="Y974" i="7"/>
  <c r="Y973" i="7"/>
  <c r="Y972" i="7"/>
  <c r="Z972" i="7" s="1"/>
  <c r="AN972" i="7" s="1"/>
  <c r="Y971" i="7"/>
  <c r="Z971" i="7" s="1"/>
  <c r="AN971" i="7" s="1"/>
  <c r="Y970" i="7"/>
  <c r="Z970" i="7" s="1"/>
  <c r="AN970" i="7" s="1"/>
  <c r="Y969" i="7"/>
  <c r="Z969" i="7" s="1"/>
  <c r="AN969" i="7" s="1"/>
  <c r="Y968" i="7"/>
  <c r="Z968" i="7" s="1"/>
  <c r="AN968" i="7" s="1"/>
  <c r="Y967" i="7"/>
  <c r="Z967" i="7" s="1"/>
  <c r="AN967" i="7" s="1"/>
  <c r="Y966" i="7"/>
  <c r="Z966" i="7" s="1"/>
  <c r="AN966" i="7" s="1"/>
  <c r="Y965" i="7"/>
  <c r="Y964" i="7"/>
  <c r="Z964" i="7" s="1"/>
  <c r="AN964" i="7" s="1"/>
  <c r="Y963" i="7"/>
  <c r="Y962" i="7"/>
  <c r="Y961" i="7"/>
  <c r="Z961" i="7" s="1"/>
  <c r="AN961" i="7" s="1"/>
  <c r="Y960" i="7"/>
  <c r="Z960" i="7" s="1"/>
  <c r="AN960" i="7" s="1"/>
  <c r="Y959" i="7"/>
  <c r="Z959" i="7" s="1"/>
  <c r="AN959" i="7" s="1"/>
  <c r="Y958" i="7"/>
  <c r="Z958" i="7" s="1"/>
  <c r="AN958" i="7" s="1"/>
  <c r="Y957" i="7"/>
  <c r="Z957" i="7" s="1"/>
  <c r="AN957" i="7" s="1"/>
  <c r="Y956" i="7"/>
  <c r="Z956" i="7" s="1"/>
  <c r="AN956" i="7" s="1"/>
  <c r="Y955" i="7"/>
  <c r="Z955" i="7" s="1"/>
  <c r="AN955" i="7" s="1"/>
  <c r="Y954" i="7"/>
  <c r="Z954" i="7" s="1"/>
  <c r="AN954" i="7" s="1"/>
  <c r="Y953" i="7"/>
  <c r="Y952" i="7"/>
  <c r="Z952" i="7" s="1"/>
  <c r="AN952" i="7" s="1"/>
  <c r="Y951" i="7"/>
  <c r="Z951" i="7" s="1"/>
  <c r="AN951" i="7" s="1"/>
  <c r="Y950" i="7"/>
  <c r="Y949" i="7"/>
  <c r="Y948" i="7"/>
  <c r="Y947" i="7"/>
  <c r="Z947" i="7" s="1"/>
  <c r="AN947" i="7" s="1"/>
  <c r="Y946" i="7"/>
  <c r="Z946" i="7" s="1"/>
  <c r="AN946" i="7" s="1"/>
  <c r="Y945" i="7"/>
  <c r="Z945" i="7" s="1"/>
  <c r="AN945" i="7" s="1"/>
  <c r="Y944" i="7"/>
  <c r="Z944" i="7" s="1"/>
  <c r="AN944" i="7" s="1"/>
  <c r="Y943" i="7"/>
  <c r="Z943" i="7" s="1"/>
  <c r="AN943" i="7" s="1"/>
  <c r="Y942" i="7"/>
  <c r="Y941" i="7"/>
  <c r="Z941" i="7" s="1"/>
  <c r="AN941" i="7" s="1"/>
  <c r="Y940" i="7"/>
  <c r="Z940" i="7" s="1"/>
  <c r="AN940" i="7" s="1"/>
  <c r="Y939" i="7"/>
  <c r="Y938" i="7"/>
  <c r="Y937" i="7"/>
  <c r="Z937" i="7" s="1"/>
  <c r="AN937" i="7" s="1"/>
  <c r="Y936" i="7"/>
  <c r="Z936" i="7" s="1"/>
  <c r="AN936" i="7" s="1"/>
  <c r="Y935" i="7"/>
  <c r="Z935" i="7" s="1"/>
  <c r="AN935" i="7" s="1"/>
  <c r="Y934" i="7"/>
  <c r="Z934" i="7" s="1"/>
  <c r="AN934" i="7" s="1"/>
  <c r="Y933" i="7"/>
  <c r="Z933" i="7" s="1"/>
  <c r="AN933" i="7" s="1"/>
  <c r="Y932" i="7"/>
  <c r="Z932" i="7" s="1"/>
  <c r="AN932" i="7" s="1"/>
  <c r="Y931" i="7"/>
  <c r="Z931" i="7" s="1"/>
  <c r="AN931" i="7" s="1"/>
  <c r="Y930" i="7"/>
  <c r="Z930" i="7" s="1"/>
  <c r="AN930" i="7" s="1"/>
  <c r="Y929" i="7"/>
  <c r="Z929" i="7" s="1"/>
  <c r="AN929" i="7" s="1"/>
  <c r="Y928" i="7"/>
  <c r="Y927" i="7"/>
  <c r="Y926" i="7"/>
  <c r="Z926" i="7" s="1"/>
  <c r="AN926" i="7" s="1"/>
  <c r="Y925" i="7"/>
  <c r="Z925" i="7" s="1"/>
  <c r="AN925" i="7" s="1"/>
  <c r="Y924" i="7"/>
  <c r="Z924" i="7" s="1"/>
  <c r="AN924" i="7" s="1"/>
  <c r="Y923" i="7"/>
  <c r="Z923" i="7" s="1"/>
  <c r="AN923" i="7" s="1"/>
  <c r="Y922" i="7"/>
  <c r="Z922" i="7" s="1"/>
  <c r="AN922" i="7" s="1"/>
  <c r="Y921" i="7"/>
  <c r="Z921" i="7" s="1"/>
  <c r="AN921" i="7" s="1"/>
  <c r="Y920" i="7"/>
  <c r="Z920" i="7" s="1"/>
  <c r="AN920" i="7" s="1"/>
  <c r="Y919" i="7"/>
  <c r="Z919" i="7" s="1"/>
  <c r="AN919" i="7" s="1"/>
  <c r="Y918" i="7"/>
  <c r="Y917" i="7"/>
  <c r="Z917" i="7" s="1"/>
  <c r="AN917" i="7" s="1"/>
  <c r="Y916" i="7"/>
  <c r="Z916" i="7" s="1"/>
  <c r="AN916" i="7" s="1"/>
  <c r="Y915" i="7"/>
  <c r="Z915" i="7" s="1"/>
  <c r="AN915" i="7" s="1"/>
  <c r="Y914" i="7"/>
  <c r="Y913" i="7"/>
  <c r="Y912" i="7"/>
  <c r="Z912" i="7" s="1"/>
  <c r="AN912" i="7" s="1"/>
  <c r="Y911" i="7"/>
  <c r="Z911" i="7" s="1"/>
  <c r="AN911" i="7" s="1"/>
  <c r="Y910" i="7"/>
  <c r="Z910" i="7" s="1"/>
  <c r="AN910" i="7" s="1"/>
  <c r="Y909" i="7"/>
  <c r="Z909" i="7" s="1"/>
  <c r="AN909" i="7" s="1"/>
  <c r="Y908" i="7"/>
  <c r="Z908" i="7" s="1"/>
  <c r="AN908" i="7" s="1"/>
  <c r="Y907" i="7"/>
  <c r="Y906" i="7"/>
  <c r="Z906" i="7" s="1"/>
  <c r="AN906" i="7" s="1"/>
  <c r="Y905" i="7"/>
  <c r="Z905" i="7" s="1"/>
  <c r="AN905" i="7" s="1"/>
  <c r="Y904" i="7"/>
  <c r="Y903" i="7"/>
  <c r="Y902" i="7"/>
  <c r="Z902" i="7" s="1"/>
  <c r="AN902" i="7" s="1"/>
  <c r="Y901" i="7"/>
  <c r="Z901" i="7" s="1"/>
  <c r="AN901" i="7" s="1"/>
  <c r="Y900" i="7"/>
  <c r="Z900" i="7" s="1"/>
  <c r="AN900" i="7" s="1"/>
  <c r="Y899" i="7"/>
  <c r="Z899" i="7" s="1"/>
  <c r="AN899" i="7" s="1"/>
  <c r="Y898" i="7"/>
  <c r="Z898" i="7" s="1"/>
  <c r="AN898" i="7" s="1"/>
  <c r="Y897" i="7"/>
  <c r="Z897" i="7" s="1"/>
  <c r="AN897" i="7" s="1"/>
  <c r="Y896" i="7"/>
  <c r="Y895" i="7"/>
  <c r="Z895" i="7" s="1"/>
  <c r="AN895" i="7" s="1"/>
  <c r="Y894" i="7"/>
  <c r="Y893" i="7"/>
  <c r="Y892" i="7"/>
  <c r="Y891" i="7"/>
  <c r="Z891" i="7" s="1"/>
  <c r="AN891" i="7" s="1"/>
  <c r="Y890" i="7"/>
  <c r="Z890" i="7" s="1"/>
  <c r="AN890" i="7" s="1"/>
  <c r="Y889" i="7"/>
  <c r="Z889" i="7" s="1"/>
  <c r="AN889" i="7" s="1"/>
  <c r="Y888" i="7"/>
  <c r="Y887" i="7"/>
  <c r="Z887" i="7" s="1"/>
  <c r="AN887" i="7" s="1"/>
  <c r="Y886" i="7"/>
  <c r="Z886" i="7" s="1"/>
  <c r="AN886" i="7" s="1"/>
  <c r="Y885" i="7"/>
  <c r="Y884" i="7"/>
  <c r="Y883" i="7"/>
  <c r="Y882" i="7"/>
  <c r="Z882" i="7" s="1"/>
  <c r="AN882" i="7" s="1"/>
  <c r="Y881" i="7"/>
  <c r="Y880" i="7"/>
  <c r="Y879" i="7"/>
  <c r="Y878" i="7"/>
  <c r="Y877" i="7"/>
  <c r="Z877" i="7" s="1"/>
  <c r="AN877" i="7" s="1"/>
  <c r="Y876" i="7"/>
  <c r="Z876" i="7" s="1"/>
  <c r="AN876" i="7" s="1"/>
  <c r="Y875" i="7"/>
  <c r="Z875" i="7" s="1"/>
  <c r="AN875" i="7" s="1"/>
  <c r="Y874" i="7"/>
  <c r="Z874" i="7" s="1"/>
  <c r="AN874" i="7" s="1"/>
  <c r="Y873" i="7"/>
  <c r="Z873" i="7" s="1"/>
  <c r="AN873" i="7" s="1"/>
  <c r="Y872" i="7"/>
  <c r="Z872" i="7" s="1"/>
  <c r="AN872" i="7" s="1"/>
  <c r="Y871" i="7"/>
  <c r="Z871" i="7" s="1"/>
  <c r="AN871" i="7" s="1"/>
  <c r="Y870" i="7"/>
  <c r="Z870" i="7" s="1"/>
  <c r="AN870" i="7" s="1"/>
  <c r="Y869" i="7"/>
  <c r="Y868" i="7"/>
  <c r="Y867" i="7"/>
  <c r="Z867" i="7" s="1"/>
  <c r="AN867" i="7" s="1"/>
  <c r="Y866" i="7"/>
  <c r="Z866" i="7" s="1"/>
  <c r="AN866" i="7" s="1"/>
  <c r="Y865" i="7"/>
  <c r="Z865" i="7" s="1"/>
  <c r="AN865" i="7" s="1"/>
  <c r="Y864" i="7"/>
  <c r="Z864" i="7" s="1"/>
  <c r="AN864" i="7" s="1"/>
  <c r="Y863" i="7"/>
  <c r="Z863" i="7" s="1"/>
  <c r="AN863" i="7" s="1"/>
  <c r="Y862" i="7"/>
  <c r="Z862" i="7" s="1"/>
  <c r="AN862" i="7" s="1"/>
  <c r="Y861" i="7"/>
  <c r="Z861" i="7" s="1"/>
  <c r="AN861" i="7" s="1"/>
  <c r="Y860" i="7"/>
  <c r="Y859" i="7"/>
  <c r="Z859" i="7" s="1"/>
  <c r="AN859" i="7" s="1"/>
  <c r="Y858" i="7"/>
  <c r="Y857" i="7"/>
  <c r="Y856" i="7"/>
  <c r="Z856" i="7" s="1"/>
  <c r="AN856" i="7" s="1"/>
  <c r="Y855" i="7"/>
  <c r="Z855" i="7" s="1"/>
  <c r="AN855" i="7" s="1"/>
  <c r="Y854" i="7"/>
  <c r="Z854" i="7" s="1"/>
  <c r="AN854" i="7" s="1"/>
  <c r="Y853" i="7"/>
  <c r="Z853" i="7" s="1"/>
  <c r="AN853" i="7" s="1"/>
  <c r="Y852" i="7"/>
  <c r="Z852" i="7" s="1"/>
  <c r="AN852" i="7" s="1"/>
  <c r="Y851" i="7"/>
  <c r="Z851" i="7" s="1"/>
  <c r="AN851" i="7" s="1"/>
  <c r="Y850" i="7"/>
  <c r="Z850" i="7" s="1"/>
  <c r="AN850" i="7" s="1"/>
  <c r="Y849" i="7"/>
  <c r="Z849" i="7" s="1"/>
  <c r="AN849" i="7" s="1"/>
  <c r="Y848" i="7"/>
  <c r="Z848" i="7" s="1"/>
  <c r="AN848" i="7" s="1"/>
  <c r="Y847" i="7"/>
  <c r="Z847" i="7" s="1"/>
  <c r="AN847" i="7" s="1"/>
  <c r="Y846" i="7"/>
  <c r="Z846" i="7" s="1"/>
  <c r="AN846" i="7" s="1"/>
  <c r="Y845" i="7"/>
  <c r="Y844" i="7"/>
  <c r="Y843" i="7"/>
  <c r="Y842" i="7"/>
  <c r="Z842" i="7" s="1"/>
  <c r="AN842" i="7" s="1"/>
  <c r="Y841" i="7"/>
  <c r="Z841" i="7" s="1"/>
  <c r="AN841" i="7" s="1"/>
  <c r="Y840" i="7"/>
  <c r="Z840" i="7" s="1"/>
  <c r="AN840" i="7" s="1"/>
  <c r="Y839" i="7"/>
  <c r="Z839" i="7" s="1"/>
  <c r="AN839" i="7" s="1"/>
  <c r="Y838" i="7"/>
  <c r="Z838" i="7" s="1"/>
  <c r="AN838" i="7" s="1"/>
  <c r="Y837" i="7"/>
  <c r="Z837" i="7" s="1"/>
  <c r="AN837" i="7" s="1"/>
  <c r="Y836" i="7"/>
  <c r="Z836" i="7" s="1"/>
  <c r="AN836" i="7" s="1"/>
  <c r="Y835" i="7"/>
  <c r="Z835" i="7" s="1"/>
  <c r="AN835" i="7" s="1"/>
  <c r="Y834" i="7"/>
  <c r="Z834" i="7" s="1"/>
  <c r="AN834" i="7" s="1"/>
  <c r="Y833" i="7"/>
  <c r="Y832" i="7"/>
  <c r="Z832" i="7" s="1"/>
  <c r="AN832" i="7" s="1"/>
  <c r="Y831" i="7"/>
  <c r="Z831" i="7" s="1"/>
  <c r="AN831" i="7" s="1"/>
  <c r="Y830" i="7"/>
  <c r="Z830" i="7" s="1"/>
  <c r="AN830" i="7" s="1"/>
  <c r="Y829" i="7"/>
  <c r="Z829" i="7" s="1"/>
  <c r="AN829" i="7" s="1"/>
  <c r="Y828" i="7"/>
  <c r="Z828" i="7" s="1"/>
  <c r="AN828" i="7" s="1"/>
  <c r="Y827" i="7"/>
  <c r="Z827" i="7" s="1"/>
  <c r="AN827" i="7" s="1"/>
  <c r="Y826" i="7"/>
  <c r="Z826" i="7" s="1"/>
  <c r="AN826" i="7" s="1"/>
  <c r="Y825" i="7"/>
  <c r="Y824" i="7"/>
  <c r="Z824" i="7" s="1"/>
  <c r="AN824" i="7" s="1"/>
  <c r="Y823" i="7"/>
  <c r="Y822" i="7"/>
  <c r="Y821" i="7"/>
  <c r="Z821" i="7" s="1"/>
  <c r="AN821" i="7" s="1"/>
  <c r="Y820" i="7"/>
  <c r="Z820" i="7" s="1"/>
  <c r="AN820" i="7" s="1"/>
  <c r="Y819" i="7"/>
  <c r="Z819" i="7" s="1"/>
  <c r="AN819" i="7" s="1"/>
  <c r="Y818" i="7"/>
  <c r="Z818" i="7" s="1"/>
  <c r="AN818" i="7" s="1"/>
  <c r="Y817" i="7"/>
  <c r="Z817" i="7" s="1"/>
  <c r="AN817" i="7" s="1"/>
  <c r="Y816" i="7"/>
  <c r="Z816" i="7" s="1"/>
  <c r="AN816" i="7" s="1"/>
  <c r="Y815" i="7"/>
  <c r="Y814" i="7"/>
  <c r="Z814" i="7" s="1"/>
  <c r="AN814" i="7" s="1"/>
  <c r="Y813" i="7"/>
  <c r="Z813" i="7" s="1"/>
  <c r="AN813" i="7" s="1"/>
  <c r="Y812" i="7"/>
  <c r="Z812" i="7" s="1"/>
  <c r="AN812" i="7" s="1"/>
  <c r="Y811" i="7"/>
  <c r="Z811" i="7" s="1"/>
  <c r="AN811" i="7" s="1"/>
  <c r="Y810" i="7"/>
  <c r="Z810" i="7" s="1"/>
  <c r="AN810" i="7" s="1"/>
  <c r="Y809" i="7"/>
  <c r="Y808" i="7"/>
  <c r="Y807" i="7"/>
  <c r="Z807" i="7" s="1"/>
  <c r="AN807" i="7" s="1"/>
  <c r="Y806" i="7"/>
  <c r="Y805" i="7"/>
  <c r="Y804" i="7"/>
  <c r="Z804" i="7" s="1"/>
  <c r="AN804" i="7" s="1"/>
  <c r="Y803" i="7"/>
  <c r="Z803" i="7" s="1"/>
  <c r="AN803" i="7" s="1"/>
  <c r="Y802" i="7"/>
  <c r="Y801" i="7"/>
  <c r="Z801" i="7" s="1"/>
  <c r="AN801" i="7" s="1"/>
  <c r="Y800" i="7"/>
  <c r="Y799" i="7"/>
  <c r="Y798" i="7"/>
  <c r="Y797" i="7"/>
  <c r="Y796" i="7"/>
  <c r="Y795" i="7"/>
  <c r="Z795" i="7" s="1"/>
  <c r="AN795" i="7" s="1"/>
  <c r="Y794" i="7"/>
  <c r="Y793" i="7"/>
  <c r="Z793" i="7" s="1"/>
  <c r="AN793" i="7" s="1"/>
  <c r="Y792" i="7"/>
  <c r="Y791" i="7"/>
  <c r="Y790" i="7"/>
  <c r="Z790" i="7" s="1"/>
  <c r="AN790" i="7" s="1"/>
  <c r="Y789" i="7"/>
  <c r="Y788" i="7"/>
  <c r="Y787" i="7"/>
  <c r="Y786" i="7"/>
  <c r="Z786" i="7" s="1"/>
  <c r="AN786" i="7" s="1"/>
  <c r="Y785" i="7"/>
  <c r="Z785" i="7" s="1"/>
  <c r="AN785" i="7" s="1"/>
  <c r="Y784" i="7"/>
  <c r="Z784" i="7" s="1"/>
  <c r="AN784" i="7" s="1"/>
  <c r="Y783" i="7"/>
  <c r="Y782" i="7"/>
  <c r="Z782" i="7" s="1"/>
  <c r="AN782" i="7" s="1"/>
  <c r="Y781" i="7"/>
  <c r="Y780" i="7"/>
  <c r="Z780" i="7" s="1"/>
  <c r="AN780" i="7" s="1"/>
  <c r="Y779" i="7"/>
  <c r="Z779" i="7" s="1"/>
  <c r="AN779" i="7" s="1"/>
  <c r="Y778" i="7"/>
  <c r="Y777" i="7"/>
  <c r="Z777" i="7" s="1"/>
  <c r="AN777" i="7" s="1"/>
  <c r="Y776" i="7"/>
  <c r="Y775" i="7"/>
  <c r="Y774" i="7"/>
  <c r="Y773" i="7"/>
  <c r="Y772" i="7"/>
  <c r="Z772" i="7" s="1"/>
  <c r="AN772" i="7" s="1"/>
  <c r="Y771" i="7"/>
  <c r="Y770" i="7"/>
  <c r="Z770" i="7" s="1"/>
  <c r="AN770" i="7" s="1"/>
  <c r="Y769" i="7"/>
  <c r="Z769" i="7" s="1"/>
  <c r="AN769" i="7" s="1"/>
  <c r="Y768" i="7"/>
  <c r="Z768" i="7" s="1"/>
  <c r="AN768" i="7" s="1"/>
  <c r="Y767" i="7"/>
  <c r="Y766" i="7"/>
  <c r="Y765" i="7"/>
  <c r="Z765" i="7" s="1"/>
  <c r="AN765" i="7" s="1"/>
  <c r="Y764" i="7"/>
  <c r="Y763" i="7"/>
  <c r="Y762" i="7"/>
  <c r="Z762" i="7" s="1"/>
  <c r="AN762" i="7" s="1"/>
  <c r="Y761" i="7"/>
  <c r="Z761" i="7" s="1"/>
  <c r="AN761" i="7" s="1"/>
  <c r="Y760" i="7"/>
  <c r="Z760" i="7" s="1"/>
  <c r="AN760" i="7" s="1"/>
  <c r="Y759" i="7"/>
  <c r="Z759" i="7" s="1"/>
  <c r="AN759" i="7" s="1"/>
  <c r="Y758" i="7"/>
  <c r="Z758" i="7" s="1"/>
  <c r="AN758" i="7" s="1"/>
  <c r="Y757" i="7"/>
  <c r="Z757" i="7" s="1"/>
  <c r="AN757" i="7" s="1"/>
  <c r="Y756" i="7"/>
  <c r="Z756" i="7" s="1"/>
  <c r="AN756" i="7" s="1"/>
  <c r="Y755" i="7"/>
  <c r="Y754" i="7"/>
  <c r="Z754" i="7" s="1"/>
  <c r="AN754" i="7" s="1"/>
  <c r="Y753" i="7"/>
  <c r="Y752" i="7"/>
  <c r="Y751" i="7"/>
  <c r="Y750" i="7"/>
  <c r="Z750" i="7" s="1"/>
  <c r="AN750" i="7" s="1"/>
  <c r="Y749" i="7"/>
  <c r="Z749" i="7" s="1"/>
  <c r="AN749" i="7" s="1"/>
  <c r="Y748" i="7"/>
  <c r="Y747" i="7"/>
  <c r="Y746" i="7"/>
  <c r="Z746" i="7" s="1"/>
  <c r="AN746" i="7" s="1"/>
  <c r="Y745" i="7"/>
  <c r="Z745" i="7" s="1"/>
  <c r="AN745" i="7" s="1"/>
  <c r="Y744" i="7"/>
  <c r="Z744" i="7" s="1"/>
  <c r="AN744" i="7" s="1"/>
  <c r="Y743" i="7"/>
  <c r="Y742" i="7"/>
  <c r="Z742" i="7" s="1"/>
  <c r="AN742" i="7" s="1"/>
  <c r="Y741" i="7"/>
  <c r="Y740" i="7"/>
  <c r="Y739" i="7"/>
  <c r="Y738" i="7"/>
  <c r="Y737" i="7"/>
  <c r="Z737" i="7" s="1"/>
  <c r="AN737" i="7" s="1"/>
  <c r="Y736" i="7"/>
  <c r="Z736" i="7" s="1"/>
  <c r="AN736" i="7" s="1"/>
  <c r="Y735" i="7"/>
  <c r="Z735" i="7" s="1"/>
  <c r="AN735" i="7" s="1"/>
  <c r="Y734" i="7"/>
  <c r="Z734" i="7" s="1"/>
  <c r="AN734" i="7" s="1"/>
  <c r="Y733" i="7"/>
  <c r="Z733" i="7" s="1"/>
  <c r="AN733" i="7" s="1"/>
  <c r="Y732" i="7"/>
  <c r="Y731" i="7"/>
  <c r="Z731" i="7" s="1"/>
  <c r="AN731" i="7" s="1"/>
  <c r="Y730" i="7"/>
  <c r="Z730" i="7" s="1"/>
  <c r="AN730" i="7" s="1"/>
  <c r="Y729" i="7"/>
  <c r="Y728" i="7"/>
  <c r="Y727" i="7"/>
  <c r="Z727" i="7" s="1"/>
  <c r="AN727" i="7" s="1"/>
  <c r="Y726" i="7"/>
  <c r="Z726" i="7" s="1"/>
  <c r="AN726" i="7" s="1"/>
  <c r="Y725" i="7"/>
  <c r="Z725" i="7" s="1"/>
  <c r="AN725" i="7" s="1"/>
  <c r="Y724" i="7"/>
  <c r="Z724" i="7" s="1"/>
  <c r="AN724" i="7" s="1"/>
  <c r="Y723" i="7"/>
  <c r="Z723" i="7" s="1"/>
  <c r="AN723" i="7" s="1"/>
  <c r="Y722" i="7"/>
  <c r="Z722" i="7" s="1"/>
  <c r="AN722" i="7" s="1"/>
  <c r="Y721" i="7"/>
  <c r="Z721" i="7" s="1"/>
  <c r="AN721" i="7" s="1"/>
  <c r="Y720" i="7"/>
  <c r="Y719" i="7"/>
  <c r="Z719" i="7" s="1"/>
  <c r="AN719" i="7" s="1"/>
  <c r="Y718" i="7"/>
  <c r="Y717" i="7"/>
  <c r="Y716" i="7"/>
  <c r="Z716" i="7" s="1"/>
  <c r="AN716" i="7" s="1"/>
  <c r="Y715" i="7"/>
  <c r="Z715" i="7" s="1"/>
  <c r="AN715" i="7" s="1"/>
  <c r="Y714" i="7"/>
  <c r="Z714" i="7" s="1"/>
  <c r="AN714" i="7" s="1"/>
  <c r="Y713" i="7"/>
  <c r="Y712" i="7"/>
  <c r="Z712" i="7" s="1"/>
  <c r="AN712" i="7" s="1"/>
  <c r="Y711" i="7"/>
  <c r="Z711" i="7" s="1"/>
  <c r="AN711" i="7" s="1"/>
  <c r="Y710" i="7"/>
  <c r="Y709" i="7"/>
  <c r="Y708" i="7"/>
  <c r="Y707" i="7"/>
  <c r="Z707" i="7" s="1"/>
  <c r="AN707" i="7" s="1"/>
  <c r="Y706" i="7"/>
  <c r="Z706" i="7" s="1"/>
  <c r="AN706" i="7" s="1"/>
  <c r="Y705" i="7"/>
  <c r="Y704" i="7"/>
  <c r="Y703" i="7"/>
  <c r="Y702" i="7"/>
  <c r="Z702" i="7" s="1"/>
  <c r="AN702" i="7" s="1"/>
  <c r="Y701" i="7"/>
  <c r="Z701" i="7" s="1"/>
  <c r="AN701" i="7" s="1"/>
  <c r="Y700" i="7"/>
  <c r="Z700" i="7" s="1"/>
  <c r="AN700" i="7" s="1"/>
  <c r="Y699" i="7"/>
  <c r="Z699" i="7" s="1"/>
  <c r="AN699" i="7" s="1"/>
  <c r="Y698" i="7"/>
  <c r="Z698" i="7" s="1"/>
  <c r="AN698" i="7" s="1"/>
  <c r="Y697" i="7"/>
  <c r="Y696" i="7"/>
  <c r="Z696" i="7" s="1"/>
  <c r="AN696" i="7" s="1"/>
  <c r="Y695" i="7"/>
  <c r="Z695" i="7" s="1"/>
  <c r="AN695" i="7" s="1"/>
  <c r="Y694" i="7"/>
  <c r="Y693" i="7"/>
  <c r="Y692" i="7"/>
  <c r="Z692" i="7" s="1"/>
  <c r="AN692" i="7" s="1"/>
  <c r="Y691" i="7"/>
  <c r="Z691" i="7" s="1"/>
  <c r="AN691" i="7" s="1"/>
  <c r="Y690" i="7"/>
  <c r="Z690" i="7" s="1"/>
  <c r="AN690" i="7" s="1"/>
  <c r="Y689" i="7"/>
  <c r="Z689" i="7" s="1"/>
  <c r="AN689" i="7" s="1"/>
  <c r="Y688" i="7"/>
  <c r="Z688" i="7" s="1"/>
  <c r="AN688" i="7" s="1"/>
  <c r="Y687" i="7"/>
  <c r="Z687" i="7" s="1"/>
  <c r="AN687" i="7" s="1"/>
  <c r="Y686" i="7"/>
  <c r="Z686" i="7" s="1"/>
  <c r="AN686" i="7" s="1"/>
  <c r="Y685" i="7"/>
  <c r="Y684" i="7"/>
  <c r="Z684" i="7" s="1"/>
  <c r="AN684" i="7" s="1"/>
  <c r="Y683" i="7"/>
  <c r="Y682" i="7"/>
  <c r="Y681" i="7"/>
  <c r="Z681" i="7" s="1"/>
  <c r="AN681" i="7" s="1"/>
  <c r="Y680" i="7"/>
  <c r="Y679" i="7"/>
  <c r="Z679" i="7" s="1"/>
  <c r="AN679" i="7" s="1"/>
  <c r="Y678" i="7"/>
  <c r="Z678" i="7" s="1"/>
  <c r="AN678" i="7" s="1"/>
  <c r="Y677" i="7"/>
  <c r="Z677" i="7" s="1"/>
  <c r="AN677" i="7" s="1"/>
  <c r="Y676" i="7"/>
  <c r="Z676" i="7" s="1"/>
  <c r="AN676" i="7" s="1"/>
  <c r="Y675" i="7"/>
  <c r="Y674" i="7"/>
  <c r="Z674" i="7" s="1"/>
  <c r="AN674" i="7" s="1"/>
  <c r="Y673" i="7"/>
  <c r="Y672" i="7"/>
  <c r="Z672" i="7" s="1"/>
  <c r="AN672" i="7" s="1"/>
  <c r="Y671" i="7"/>
  <c r="Z671" i="7" s="1"/>
  <c r="AN671" i="7" s="1"/>
  <c r="Y670" i="7"/>
  <c r="Y669" i="7"/>
  <c r="Y668" i="7"/>
  <c r="Y667" i="7"/>
  <c r="Z667" i="7" s="1"/>
  <c r="AN667" i="7" s="1"/>
  <c r="Y666" i="7"/>
  <c r="Y665" i="7"/>
  <c r="Z665" i="7" s="1"/>
  <c r="AN665" i="7" s="1"/>
  <c r="Y664" i="7"/>
  <c r="Z664" i="7" s="1"/>
  <c r="AN664" i="7" s="1"/>
  <c r="Y663" i="7"/>
  <c r="Z663" i="7" s="1"/>
  <c r="AN663" i="7" s="1"/>
  <c r="Y662" i="7"/>
  <c r="Z662" i="7" s="1"/>
  <c r="AN662" i="7" s="1"/>
  <c r="Y661" i="7"/>
  <c r="Y660" i="7"/>
  <c r="Z660" i="7" s="1"/>
  <c r="AN660" i="7" s="1"/>
  <c r="Y659" i="7"/>
  <c r="Z659" i="7" s="1"/>
  <c r="AN659" i="7" s="1"/>
  <c r="Y658" i="7"/>
  <c r="Y657" i="7"/>
  <c r="Z657" i="7" s="1"/>
  <c r="AN657" i="7" s="1"/>
  <c r="Y656" i="7"/>
  <c r="Z656" i="7" s="1"/>
  <c r="AN656" i="7" s="1"/>
  <c r="Y655" i="7"/>
  <c r="Z655" i="7" s="1"/>
  <c r="AN655" i="7" s="1"/>
  <c r="Y654" i="7"/>
  <c r="Z654" i="7" s="1"/>
  <c r="AN654" i="7" s="1"/>
  <c r="Y653" i="7"/>
  <c r="Z653" i="7" s="1"/>
  <c r="AN653" i="7" s="1"/>
  <c r="Y652" i="7"/>
  <c r="Y651" i="7"/>
  <c r="Y650" i="7"/>
  <c r="Z650" i="7" s="1"/>
  <c r="AN650" i="7" s="1"/>
  <c r="Y649" i="7"/>
  <c r="Y648" i="7"/>
  <c r="Y647" i="7"/>
  <c r="Y646" i="7"/>
  <c r="Y645" i="7"/>
  <c r="Z645" i="7" s="1"/>
  <c r="AN645" i="7" s="1"/>
  <c r="Y644" i="7"/>
  <c r="Z644" i="7" s="1"/>
  <c r="AN644" i="7" s="1"/>
  <c r="Y643" i="7"/>
  <c r="Y642" i="7"/>
  <c r="Y641" i="7"/>
  <c r="Z641" i="7" s="1"/>
  <c r="AN641" i="7" s="1"/>
  <c r="Y640" i="7"/>
  <c r="Y639" i="7"/>
  <c r="Y638" i="7"/>
  <c r="Z638" i="7" s="1"/>
  <c r="AN638" i="7" s="1"/>
  <c r="Y637" i="7"/>
  <c r="Z637" i="7" s="1"/>
  <c r="AN637" i="7" s="1"/>
  <c r="Y636" i="7"/>
  <c r="Y635" i="7"/>
  <c r="Y634" i="7"/>
  <c r="Y633" i="7"/>
  <c r="Y632" i="7"/>
  <c r="Z632" i="7" s="1"/>
  <c r="AN632" i="7" s="1"/>
  <c r="Y631" i="7"/>
  <c r="Z631" i="7" s="1"/>
  <c r="AN631" i="7" s="1"/>
  <c r="Y630" i="7"/>
  <c r="Z630" i="7" s="1"/>
  <c r="AN630" i="7" s="1"/>
  <c r="Y629" i="7"/>
  <c r="Z629" i="7" s="1"/>
  <c r="AN629" i="7" s="1"/>
  <c r="Y628" i="7"/>
  <c r="Z628" i="7" s="1"/>
  <c r="AN628" i="7" s="1"/>
  <c r="Y627" i="7"/>
  <c r="Y626" i="7"/>
  <c r="Z626" i="7" s="1"/>
  <c r="AN626" i="7" s="1"/>
  <c r="Y625" i="7"/>
  <c r="Z625" i="7" s="1"/>
  <c r="AN625" i="7" s="1"/>
  <c r="Y624" i="7"/>
  <c r="Y623" i="7"/>
  <c r="Y622" i="7"/>
  <c r="Z622" i="7" s="1"/>
  <c r="AN622" i="7" s="1"/>
  <c r="Y621" i="7"/>
  <c r="Z621" i="7" s="1"/>
  <c r="AN621" i="7" s="1"/>
  <c r="Y620" i="7"/>
  <c r="Z620" i="7" s="1"/>
  <c r="AN620" i="7" s="1"/>
  <c r="Y619" i="7"/>
  <c r="Z619" i="7" s="1"/>
  <c r="AN619" i="7" s="1"/>
  <c r="Y618" i="7"/>
  <c r="Z618" i="7" s="1"/>
  <c r="AN618" i="7" s="1"/>
  <c r="Y617" i="7"/>
  <c r="Z617" i="7" s="1"/>
  <c r="AN617" i="7" s="1"/>
  <c r="Y616" i="7"/>
  <c r="Z616" i="7" s="1"/>
  <c r="AN616" i="7" s="1"/>
  <c r="Y615" i="7"/>
  <c r="Z615" i="7" s="1"/>
  <c r="AN615" i="7" s="1"/>
  <c r="Y614" i="7"/>
  <c r="Z614" i="7" s="1"/>
  <c r="AN614" i="7" s="1"/>
  <c r="Y613" i="7"/>
  <c r="Y612" i="7"/>
  <c r="Y611" i="7"/>
  <c r="Z611" i="7" s="1"/>
  <c r="AN611" i="7" s="1"/>
  <c r="Y610" i="7"/>
  <c r="Z610" i="7" s="1"/>
  <c r="AN610" i="7" s="1"/>
  <c r="Y609" i="7"/>
  <c r="Z609" i="7" s="1"/>
  <c r="AN609" i="7" s="1"/>
  <c r="Y608" i="7"/>
  <c r="Z608" i="7" s="1"/>
  <c r="AN608" i="7" s="1"/>
  <c r="Y607" i="7"/>
  <c r="Z607" i="7" s="1"/>
  <c r="AN607" i="7" s="1"/>
  <c r="Y606" i="7"/>
  <c r="Z606" i="7" s="1"/>
  <c r="AN606" i="7" s="1"/>
  <c r="Y605" i="7"/>
  <c r="Z605" i="7" s="1"/>
  <c r="AN605" i="7" s="1"/>
  <c r="Y604" i="7"/>
  <c r="Z604" i="7" s="1"/>
  <c r="AN604" i="7" s="1"/>
  <c r="Y603" i="7"/>
  <c r="Y602" i="7"/>
  <c r="Z602" i="7" s="1"/>
  <c r="AN602" i="7" s="1"/>
  <c r="Y601" i="7"/>
  <c r="Z601" i="7" s="1"/>
  <c r="AN601" i="7" s="1"/>
  <c r="Y600" i="7"/>
  <c r="Z600" i="7" s="1"/>
  <c r="AN600" i="7" s="1"/>
  <c r="Y599" i="7"/>
  <c r="Y598" i="7"/>
  <c r="Y597" i="7"/>
  <c r="Z597" i="7" s="1"/>
  <c r="AN597" i="7" s="1"/>
  <c r="Y596" i="7"/>
  <c r="Y595" i="7"/>
  <c r="Z595" i="7" s="1"/>
  <c r="AN595" i="7" s="1"/>
  <c r="Y594" i="7"/>
  <c r="Z594" i="7" s="1"/>
  <c r="AN594" i="7" s="1"/>
  <c r="Y593" i="7"/>
  <c r="Z593" i="7" s="1"/>
  <c r="AN593" i="7" s="1"/>
  <c r="Y592" i="7"/>
  <c r="Y591" i="7"/>
  <c r="Z591" i="7" s="1"/>
  <c r="AN591" i="7" s="1"/>
  <c r="Y590" i="7"/>
  <c r="Z590" i="7" s="1"/>
  <c r="AN590" i="7" s="1"/>
  <c r="Y589" i="7"/>
  <c r="Y588" i="7"/>
  <c r="Y587" i="7"/>
  <c r="Z587" i="7" s="1"/>
  <c r="AN587" i="7" s="1"/>
  <c r="Y586" i="7"/>
  <c r="Z586" i="7" s="1"/>
  <c r="AN586" i="7" s="1"/>
  <c r="Y585" i="7"/>
  <c r="Z585" i="7" s="1"/>
  <c r="AN585" i="7" s="1"/>
  <c r="Y584" i="7"/>
  <c r="Z584" i="7" s="1"/>
  <c r="AN584" i="7" s="1"/>
  <c r="Y583" i="7"/>
  <c r="Z583" i="7" s="1"/>
  <c r="AN583" i="7" s="1"/>
  <c r="Y582" i="7"/>
  <c r="Z582" i="7" s="1"/>
  <c r="AN582" i="7" s="1"/>
  <c r="Y581" i="7"/>
  <c r="Z581" i="7" s="1"/>
  <c r="AN581" i="7" s="1"/>
  <c r="Y580" i="7"/>
  <c r="Y579" i="7"/>
  <c r="Z579" i="7" s="1"/>
  <c r="AN579" i="7" s="1"/>
  <c r="Y578" i="7"/>
  <c r="Y577" i="7"/>
  <c r="Y576" i="7"/>
  <c r="Z576" i="7" s="1"/>
  <c r="AN576" i="7" s="1"/>
  <c r="Y575" i="7"/>
  <c r="Z575" i="7" s="1"/>
  <c r="AN575" i="7" s="1"/>
  <c r="Y574" i="7"/>
  <c r="Z574" i="7" s="1"/>
  <c r="AN574" i="7" s="1"/>
  <c r="Y573" i="7"/>
  <c r="Y572" i="7"/>
  <c r="Z572" i="7" s="1"/>
  <c r="AN572" i="7" s="1"/>
  <c r="Y571" i="7"/>
  <c r="Y570" i="7"/>
  <c r="Z570" i="7" s="1"/>
  <c r="AN570" i="7" s="1"/>
  <c r="Y569" i="7"/>
  <c r="Z569" i="7" s="1"/>
  <c r="AN569" i="7" s="1"/>
  <c r="Y568" i="7"/>
  <c r="Y567" i="7"/>
  <c r="Z567" i="7" s="1"/>
  <c r="AN567" i="7" s="1"/>
  <c r="Y566" i="7"/>
  <c r="Y565" i="7"/>
  <c r="Y564" i="7"/>
  <c r="Y563" i="7"/>
  <c r="Y562" i="7"/>
  <c r="Z562" i="7" s="1"/>
  <c r="AN562" i="7" s="1"/>
  <c r="Y561" i="7"/>
  <c r="Y560" i="7"/>
  <c r="Z560" i="7" s="1"/>
  <c r="AN560" i="7" s="1"/>
  <c r="Y559" i="7"/>
  <c r="Z559" i="7" s="1"/>
  <c r="AN559" i="7" s="1"/>
  <c r="Y558" i="7"/>
  <c r="Z558" i="7" s="1"/>
  <c r="AN558" i="7" s="1"/>
  <c r="Y557" i="7"/>
  <c r="Y556" i="7"/>
  <c r="Z556" i="7" s="1"/>
  <c r="AN556" i="7" s="1"/>
  <c r="Y555" i="7"/>
  <c r="Z555" i="7" s="1"/>
  <c r="AN555" i="7" s="1"/>
  <c r="Y554" i="7"/>
  <c r="Y553" i="7"/>
  <c r="Y552" i="7"/>
  <c r="Z552" i="7" s="1"/>
  <c r="AN552" i="7" s="1"/>
  <c r="Y551" i="7"/>
  <c r="Z551" i="7" s="1"/>
  <c r="AN551" i="7" s="1"/>
  <c r="Y550" i="7"/>
  <c r="Z550" i="7" s="1"/>
  <c r="AN550" i="7" s="1"/>
  <c r="Y549" i="7"/>
  <c r="Z549" i="7" s="1"/>
  <c r="AN549" i="7" s="1"/>
  <c r="Y548" i="7"/>
  <c r="Z548" i="7" s="1"/>
  <c r="AN548" i="7" s="1"/>
  <c r="Y547" i="7"/>
  <c r="Z547" i="7" s="1"/>
  <c r="AN547" i="7" s="1"/>
  <c r="Y546" i="7"/>
  <c r="Z546" i="7" s="1"/>
  <c r="AN546" i="7" s="1"/>
  <c r="Y545" i="7"/>
  <c r="Y544" i="7"/>
  <c r="Z544" i="7" s="1"/>
  <c r="AN544" i="7" s="1"/>
  <c r="Y543" i="7"/>
  <c r="Y542" i="7"/>
  <c r="Y541" i="7"/>
  <c r="Z541" i="7" s="1"/>
  <c r="AN541" i="7" s="1"/>
  <c r="Y540" i="7"/>
  <c r="Z540" i="7" s="1"/>
  <c r="AN540" i="7" s="1"/>
  <c r="Y539" i="7"/>
  <c r="Z539" i="7" s="1"/>
  <c r="AN539" i="7" s="1"/>
  <c r="Y538" i="7"/>
  <c r="Y537" i="7"/>
  <c r="Z537" i="7" s="1"/>
  <c r="AN537" i="7" s="1"/>
  <c r="Y536" i="7"/>
  <c r="Y535" i="7"/>
  <c r="Z535" i="7" s="1"/>
  <c r="AN535" i="7" s="1"/>
  <c r="Y534" i="7"/>
  <c r="Z534" i="7" s="1"/>
  <c r="AN534" i="7" s="1"/>
  <c r="Y533" i="7"/>
  <c r="Y532" i="7"/>
  <c r="Z532" i="7" s="1"/>
  <c r="AN532" i="7" s="1"/>
  <c r="Y531" i="7"/>
  <c r="Y530" i="7"/>
  <c r="Y529" i="7"/>
  <c r="Y528" i="7"/>
  <c r="Y527" i="7"/>
  <c r="Z527" i="7" s="1"/>
  <c r="AN527" i="7" s="1"/>
  <c r="Y526" i="7"/>
  <c r="Z526" i="7" s="1"/>
  <c r="AN526" i="7" s="1"/>
  <c r="Y525" i="7"/>
  <c r="Z525" i="7" s="1"/>
  <c r="AN525" i="7" s="1"/>
  <c r="Y524" i="7"/>
  <c r="Z524" i="7" s="1"/>
  <c r="AN524" i="7" s="1"/>
  <c r="Y523" i="7"/>
  <c r="Z523" i="7" s="1"/>
  <c r="AN523" i="7" s="1"/>
  <c r="Y522" i="7"/>
  <c r="Z522" i="7" s="1"/>
  <c r="AN522" i="7" s="1"/>
  <c r="Y521" i="7"/>
  <c r="Z521" i="7" s="1"/>
  <c r="AN521" i="7" s="1"/>
  <c r="Y520" i="7"/>
  <c r="Z520" i="7" s="1"/>
  <c r="AN520" i="7" s="1"/>
  <c r="Y519" i="7"/>
  <c r="Z519" i="7" s="1"/>
  <c r="AN519" i="7" s="1"/>
  <c r="Y518" i="7"/>
  <c r="Y517" i="7"/>
  <c r="Z517" i="7" s="1"/>
  <c r="AN517" i="7" s="1"/>
  <c r="Y516" i="7"/>
  <c r="Z516" i="7" s="1"/>
  <c r="AN516" i="7" s="1"/>
  <c r="Y515" i="7"/>
  <c r="Z515" i="7" s="1"/>
  <c r="AN515" i="7" s="1"/>
  <c r="Y514" i="7"/>
  <c r="Z514" i="7" s="1"/>
  <c r="AN514" i="7" s="1"/>
  <c r="Y513" i="7"/>
  <c r="Z513" i="7" s="1"/>
  <c r="AN513" i="7" s="1"/>
  <c r="Y512" i="7"/>
  <c r="Z512" i="7" s="1"/>
  <c r="AN512" i="7" s="1"/>
  <c r="Y511" i="7"/>
  <c r="Z511" i="7" s="1"/>
  <c r="AN511" i="7" s="1"/>
  <c r="Y510" i="7"/>
  <c r="Z510" i="7" s="1"/>
  <c r="AN510" i="7" s="1"/>
  <c r="Y509" i="7"/>
  <c r="Z509" i="7" s="1"/>
  <c r="AN509" i="7" s="1"/>
  <c r="Y508" i="7"/>
  <c r="Y507" i="7"/>
  <c r="Y506" i="7"/>
  <c r="Z506" i="7" s="1"/>
  <c r="AN506" i="7" s="1"/>
  <c r="Y505" i="7"/>
  <c r="Z505" i="7" s="1"/>
  <c r="AN505" i="7" s="1"/>
  <c r="Y504" i="7"/>
  <c r="Z504" i="7" s="1"/>
  <c r="AN504" i="7" s="1"/>
  <c r="Y503" i="7"/>
  <c r="Z503" i="7" s="1"/>
  <c r="AN503" i="7" s="1"/>
  <c r="Y502" i="7"/>
  <c r="Z502" i="7" s="1"/>
  <c r="AN502" i="7" s="1"/>
  <c r="Y501" i="7"/>
  <c r="Z501" i="7" s="1"/>
  <c r="AN501" i="7" s="1"/>
  <c r="Y500" i="7"/>
  <c r="Z500" i="7" s="1"/>
  <c r="AN500" i="7" s="1"/>
  <c r="Y499" i="7"/>
  <c r="Z499" i="7" s="1"/>
  <c r="AN499" i="7" s="1"/>
  <c r="Y498" i="7"/>
  <c r="Z498" i="7" s="1"/>
  <c r="AN498" i="7" s="1"/>
  <c r="Y497" i="7"/>
  <c r="Z497" i="7" s="1"/>
  <c r="AN497" i="7" s="1"/>
  <c r="Y496" i="7"/>
  <c r="Z496" i="7" s="1"/>
  <c r="AN496" i="7" s="1"/>
  <c r="Y495" i="7"/>
  <c r="Z495" i="7" s="1"/>
  <c r="AN495" i="7" s="1"/>
  <c r="Y494" i="7"/>
  <c r="Y493" i="7"/>
  <c r="Y492" i="7"/>
  <c r="Z492" i="7" s="1"/>
  <c r="AN492" i="7" s="1"/>
  <c r="Y491" i="7"/>
  <c r="Y490" i="7"/>
  <c r="Y489" i="7"/>
  <c r="Z489" i="7" s="1"/>
  <c r="AN489" i="7" s="1"/>
  <c r="Y488" i="7"/>
  <c r="Z488" i="7" s="1"/>
  <c r="AN488" i="7" s="1"/>
  <c r="Y487" i="7"/>
  <c r="Y486" i="7"/>
  <c r="Z486" i="7" s="1"/>
  <c r="AN486" i="7" s="1"/>
  <c r="Y485" i="7"/>
  <c r="Y484" i="7"/>
  <c r="Y483" i="7"/>
  <c r="Y482" i="7"/>
  <c r="Z482" i="7" s="1"/>
  <c r="AN482" i="7" s="1"/>
  <c r="Y481" i="7"/>
  <c r="Y480" i="7"/>
  <c r="Z480" i="7" s="1"/>
  <c r="AN480" i="7" s="1"/>
  <c r="Y479" i="7"/>
  <c r="Y478" i="7"/>
  <c r="Z478" i="7" s="1"/>
  <c r="AN478" i="7" s="1"/>
  <c r="Y477" i="7"/>
  <c r="Y476" i="7"/>
  <c r="Y475" i="7"/>
  <c r="Z475" i="7" s="1"/>
  <c r="AN475" i="7" s="1"/>
  <c r="Y474" i="7"/>
  <c r="Y473" i="7"/>
  <c r="Y472" i="7"/>
  <c r="Y471" i="7"/>
  <c r="Y470" i="7"/>
  <c r="Z470" i="7" s="1"/>
  <c r="AN470" i="7" s="1"/>
  <c r="Y469" i="7"/>
  <c r="Z469" i="7" s="1"/>
  <c r="AN469" i="7" s="1"/>
  <c r="Y468" i="7"/>
  <c r="Y467" i="7"/>
  <c r="Y466" i="7"/>
  <c r="Z466" i="7" s="1"/>
  <c r="AN466" i="7" s="1"/>
  <c r="Y465" i="7"/>
  <c r="Y464" i="7"/>
  <c r="Y463" i="7"/>
  <c r="Y462" i="7"/>
  <c r="Y461" i="7"/>
  <c r="Y460" i="7"/>
  <c r="Y459" i="7"/>
  <c r="Y458" i="7"/>
  <c r="Y457" i="7"/>
  <c r="Z457" i="7" s="1"/>
  <c r="AN457" i="7" s="1"/>
  <c r="Y456" i="7"/>
  <c r="Z456" i="7" s="1"/>
  <c r="AN456" i="7" s="1"/>
  <c r="Y455" i="7"/>
  <c r="Z455" i="7" s="1"/>
  <c r="AN455" i="7" s="1"/>
  <c r="Y454" i="7"/>
  <c r="Z454" i="7" s="1"/>
  <c r="AN454" i="7" s="1"/>
  <c r="Y453" i="7"/>
  <c r="Z453" i="7" s="1"/>
  <c r="AN453" i="7" s="1"/>
  <c r="Y452" i="7"/>
  <c r="Y451" i="7"/>
  <c r="Z451" i="7" s="1"/>
  <c r="AN451" i="7" s="1"/>
  <c r="Y450" i="7"/>
  <c r="Z450" i="7" s="1"/>
  <c r="AN450" i="7" s="1"/>
  <c r="Y449" i="7"/>
  <c r="Y448" i="7"/>
  <c r="Y447" i="7"/>
  <c r="Z447" i="7" s="1"/>
  <c r="AN447" i="7" s="1"/>
  <c r="Y446" i="7"/>
  <c r="Z446" i="7" s="1"/>
  <c r="AN446" i="7" s="1"/>
  <c r="Y445" i="7"/>
  <c r="Z445" i="7" s="1"/>
  <c r="AN445" i="7" s="1"/>
  <c r="Y444" i="7"/>
  <c r="Z444" i="7" s="1"/>
  <c r="AN444" i="7" s="1"/>
  <c r="Y443" i="7"/>
  <c r="Z443" i="7" s="1"/>
  <c r="AN443" i="7" s="1"/>
  <c r="Y442" i="7"/>
  <c r="Z442" i="7" s="1"/>
  <c r="AN442" i="7" s="1"/>
  <c r="Y441" i="7"/>
  <c r="Y440" i="7"/>
  <c r="Z440" i="7" s="1"/>
  <c r="AN440" i="7" s="1"/>
  <c r="Y439" i="7"/>
  <c r="Y438" i="7"/>
  <c r="Y437" i="7"/>
  <c r="Y436" i="7"/>
  <c r="Z436" i="7" s="1"/>
  <c r="AN436" i="7" s="1"/>
  <c r="Y435" i="7"/>
  <c r="Z435" i="7" s="1"/>
  <c r="AN435" i="7" s="1"/>
  <c r="Y434" i="7"/>
  <c r="Z434" i="7" s="1"/>
  <c r="AN434" i="7" s="1"/>
  <c r="Y433" i="7"/>
  <c r="Y432" i="7"/>
  <c r="Z432" i="7" s="1"/>
  <c r="AN432" i="7" s="1"/>
  <c r="Y431" i="7"/>
  <c r="Z431" i="7" s="1"/>
  <c r="AN431" i="7" s="1"/>
  <c r="Y430" i="7"/>
  <c r="Z430" i="7" s="1"/>
  <c r="AN430" i="7" s="1"/>
  <c r="Y429" i="7"/>
  <c r="Y428" i="7"/>
  <c r="Y427" i="7"/>
  <c r="Y426" i="7"/>
  <c r="Z426" i="7" s="1"/>
  <c r="AN426" i="7" s="1"/>
  <c r="Y425" i="7"/>
  <c r="Y424" i="7"/>
  <c r="Y423" i="7"/>
  <c r="Y422" i="7"/>
  <c r="Z422" i="7" s="1"/>
  <c r="AN422" i="7" s="1"/>
  <c r="Y421" i="7"/>
  <c r="Y420" i="7"/>
  <c r="Z420" i="7" s="1"/>
  <c r="AN420" i="7" s="1"/>
  <c r="Y419" i="7"/>
  <c r="Z419" i="7" s="1"/>
  <c r="AN419" i="7" s="1"/>
  <c r="Y418" i="7"/>
  <c r="Z418" i="7" s="1"/>
  <c r="AN418" i="7" s="1"/>
  <c r="Y417" i="7"/>
  <c r="Y416" i="7"/>
  <c r="Z416" i="7" s="1"/>
  <c r="AN416" i="7" s="1"/>
  <c r="Y415" i="7"/>
  <c r="Z415" i="7" s="1"/>
  <c r="AN415" i="7" s="1"/>
  <c r="Y414" i="7"/>
  <c r="Y413" i="7"/>
  <c r="Y412" i="7"/>
  <c r="Z412" i="7" s="1"/>
  <c r="AN412" i="7" s="1"/>
  <c r="Y411" i="7"/>
  <c r="Z411" i="7" s="1"/>
  <c r="AN411" i="7" s="1"/>
  <c r="Y410" i="7"/>
  <c r="Z410" i="7" s="1"/>
  <c r="AN410" i="7" s="1"/>
  <c r="Y409" i="7"/>
  <c r="Z409" i="7" s="1"/>
  <c r="AN409" i="7" s="1"/>
  <c r="Y408" i="7"/>
  <c r="Z408" i="7" s="1"/>
  <c r="AN408" i="7" s="1"/>
  <c r="Y407" i="7"/>
  <c r="Z407" i="7" s="1"/>
  <c r="AN407" i="7" s="1"/>
  <c r="Y406" i="7"/>
  <c r="Z406" i="7" s="1"/>
  <c r="AN406" i="7" s="1"/>
  <c r="Y405" i="7"/>
  <c r="Y404" i="7"/>
  <c r="Z404" i="7" s="1"/>
  <c r="AN404" i="7" s="1"/>
  <c r="Y403" i="7"/>
  <c r="Y402" i="7"/>
  <c r="Y401" i="7"/>
  <c r="Z401" i="7" s="1"/>
  <c r="AN401" i="7" s="1"/>
  <c r="Y400" i="7"/>
  <c r="Y399" i="7"/>
  <c r="Z399" i="7" s="1"/>
  <c r="AN399" i="7" s="1"/>
  <c r="Y398" i="7"/>
  <c r="Z398" i="7" s="1"/>
  <c r="AN398" i="7" s="1"/>
  <c r="Y397" i="7"/>
  <c r="Z397" i="7" s="1"/>
  <c r="AN397" i="7" s="1"/>
  <c r="Y396" i="7"/>
  <c r="Z396" i="7" s="1"/>
  <c r="AN396" i="7" s="1"/>
  <c r="Y395" i="7"/>
  <c r="Y394" i="7"/>
  <c r="Y393" i="7"/>
  <c r="Y392" i="7"/>
  <c r="Y391" i="7"/>
  <c r="Z391" i="7" s="1"/>
  <c r="AN391" i="7" s="1"/>
  <c r="Y390" i="7"/>
  <c r="Y389" i="7"/>
  <c r="Y388" i="7"/>
  <c r="Y387" i="7"/>
  <c r="Z387" i="7" s="1"/>
  <c r="AN387" i="7" s="1"/>
  <c r="Y386" i="7"/>
  <c r="Y385" i="7"/>
  <c r="Z385" i="7" s="1"/>
  <c r="AN385" i="7" s="1"/>
  <c r="Y384" i="7"/>
  <c r="Z384" i="7" s="1"/>
  <c r="AN384" i="7" s="1"/>
  <c r="Y383" i="7"/>
  <c r="Z383" i="7" s="1"/>
  <c r="AN383" i="7" s="1"/>
  <c r="Y382" i="7"/>
  <c r="Y381" i="7"/>
  <c r="Z381" i="7" s="1"/>
  <c r="AN381" i="7" s="1"/>
  <c r="Y380" i="7"/>
  <c r="Z380" i="7" s="1"/>
  <c r="AN380" i="7" s="1"/>
  <c r="Y379" i="7"/>
  <c r="Y378" i="7"/>
  <c r="Y377" i="7"/>
  <c r="Z377" i="7" s="1"/>
  <c r="AN377" i="7" s="1"/>
  <c r="Y376" i="7"/>
  <c r="Z376" i="7" s="1"/>
  <c r="AN376" i="7" s="1"/>
  <c r="Y375" i="7"/>
  <c r="Z375" i="7" s="1"/>
  <c r="AN375" i="7" s="1"/>
  <c r="Y374" i="7"/>
  <c r="Z374" i="7" s="1"/>
  <c r="AN374" i="7" s="1"/>
  <c r="Y373" i="7"/>
  <c r="Z373" i="7" s="1"/>
  <c r="AN373" i="7" s="1"/>
  <c r="Y372" i="7"/>
  <c r="Z372" i="7" s="1"/>
  <c r="AN372" i="7" s="1"/>
  <c r="Y371" i="7"/>
  <c r="Z371" i="7" s="1"/>
  <c r="AN371" i="7" s="1"/>
  <c r="Y370" i="7"/>
  <c r="Y369" i="7"/>
  <c r="Z369" i="7" s="1"/>
  <c r="AN369" i="7" s="1"/>
  <c r="Y368" i="7"/>
  <c r="Y367" i="7"/>
  <c r="Y366" i="7"/>
  <c r="Z366" i="7" s="1"/>
  <c r="AN366" i="7" s="1"/>
  <c r="Y365" i="7"/>
  <c r="Z365" i="7" s="1"/>
  <c r="AN365" i="7" s="1"/>
  <c r="Y364" i="7"/>
  <c r="Z364" i="7" s="1"/>
  <c r="AN364" i="7" s="1"/>
  <c r="Y363" i="7"/>
  <c r="Z363" i="7" s="1"/>
  <c r="AN363" i="7" s="1"/>
  <c r="Y362" i="7"/>
  <c r="Z362" i="7" s="1"/>
  <c r="AN362" i="7" s="1"/>
  <c r="Y361" i="7"/>
  <c r="Z361" i="7" s="1"/>
  <c r="AN361" i="7" s="1"/>
  <c r="Y360" i="7"/>
  <c r="Y359" i="7"/>
  <c r="Y358" i="7"/>
  <c r="Y357" i="7"/>
  <c r="Z357" i="7" s="1"/>
  <c r="AN357" i="7" s="1"/>
  <c r="Y356" i="7"/>
  <c r="Z356" i="7" s="1"/>
  <c r="AN356" i="7" s="1"/>
  <c r="Y355" i="7"/>
  <c r="Y354" i="7"/>
  <c r="Y353" i="7"/>
  <c r="Y352" i="7"/>
  <c r="Z352" i="7" s="1"/>
  <c r="AN352" i="7" s="1"/>
  <c r="Y351" i="7"/>
  <c r="Z351" i="7" s="1"/>
  <c r="AN351" i="7" s="1"/>
  <c r="Y350" i="7"/>
  <c r="Z350" i="7" s="1"/>
  <c r="AN350" i="7" s="1"/>
  <c r="Y349" i="7"/>
  <c r="Z349" i="7" s="1"/>
  <c r="AN349" i="7" s="1"/>
  <c r="Y348" i="7"/>
  <c r="Z348" i="7" s="1"/>
  <c r="AN348" i="7" s="1"/>
  <c r="Y347" i="7"/>
  <c r="Y346" i="7"/>
  <c r="Z346" i="7" s="1"/>
  <c r="AN346" i="7" s="1"/>
  <c r="Y345" i="7"/>
  <c r="Z345" i="7" s="1"/>
  <c r="AN345" i="7" s="1"/>
  <c r="Y344" i="7"/>
  <c r="Y343" i="7"/>
  <c r="Y342" i="7"/>
  <c r="Z342" i="7" s="1"/>
  <c r="AN342" i="7" s="1"/>
  <c r="Y341" i="7"/>
  <c r="Z341" i="7" s="1"/>
  <c r="AN341" i="7" s="1"/>
  <c r="Y340" i="7"/>
  <c r="Z340" i="7" s="1"/>
  <c r="AN340" i="7" s="1"/>
  <c r="Y339" i="7"/>
  <c r="Z339" i="7" s="1"/>
  <c r="AN339" i="7" s="1"/>
  <c r="Y338" i="7"/>
  <c r="Z338" i="7" s="1"/>
  <c r="AN338" i="7" s="1"/>
  <c r="Y337" i="7"/>
  <c r="Z337" i="7" s="1"/>
  <c r="AN337" i="7" s="1"/>
  <c r="Y336" i="7"/>
  <c r="Z336" i="7" s="1"/>
  <c r="AN336" i="7" s="1"/>
  <c r="Y335" i="7"/>
  <c r="Y334" i="7"/>
  <c r="Z334" i="7" s="1"/>
  <c r="AN334" i="7" s="1"/>
  <c r="Y333" i="7"/>
  <c r="Y332" i="7"/>
  <c r="Y331" i="7"/>
  <c r="Z331" i="7" s="1"/>
  <c r="AN331" i="7" s="1"/>
  <c r="Y330" i="7"/>
  <c r="Y329" i="7"/>
  <c r="Z329" i="7" s="1"/>
  <c r="AN329" i="7" s="1"/>
  <c r="Y328" i="7"/>
  <c r="Z328" i="7" s="1"/>
  <c r="AN328" i="7" s="1"/>
  <c r="Y327" i="7"/>
  <c r="Z327" i="7" s="1"/>
  <c r="AN327" i="7" s="1"/>
  <c r="Y326" i="7"/>
  <c r="Z326" i="7" s="1"/>
  <c r="AN326" i="7" s="1"/>
  <c r="Y325" i="7"/>
  <c r="Y324" i="7"/>
  <c r="Z324" i="7" s="1"/>
  <c r="AN324" i="7" s="1"/>
  <c r="Y323" i="7"/>
  <c r="Y322" i="7"/>
  <c r="Z322" i="7" s="1"/>
  <c r="AN322" i="7" s="1"/>
  <c r="Y321" i="7"/>
  <c r="Z321" i="7" s="1"/>
  <c r="AN321" i="7" s="1"/>
  <c r="Y320" i="7"/>
  <c r="Y319" i="7"/>
  <c r="Y318" i="7"/>
  <c r="Y317" i="7"/>
  <c r="Z317" i="7" s="1"/>
  <c r="AN317" i="7" s="1"/>
  <c r="Y316" i="7"/>
  <c r="Z316" i="7" s="1"/>
  <c r="AN316" i="7" s="1"/>
  <c r="Y315" i="7"/>
  <c r="Z315" i="7" s="1"/>
  <c r="AN315" i="7" s="1"/>
  <c r="Y314" i="7"/>
  <c r="Z314" i="7" s="1"/>
  <c r="AN314" i="7" s="1"/>
  <c r="Y313" i="7"/>
  <c r="Z313" i="7" s="1"/>
  <c r="AN313" i="7" s="1"/>
  <c r="Y312" i="7"/>
  <c r="Z312" i="7" s="1"/>
  <c r="AN312" i="7" s="1"/>
  <c r="Y311" i="7"/>
  <c r="Z311" i="7" s="1"/>
  <c r="AN311" i="7" s="1"/>
  <c r="Y310" i="7"/>
  <c r="Z310" i="7" s="1"/>
  <c r="AN310" i="7" s="1"/>
  <c r="Y309" i="7"/>
  <c r="Z309" i="7" s="1"/>
  <c r="AN309" i="7" s="1"/>
  <c r="Y308" i="7"/>
  <c r="Y307" i="7"/>
  <c r="Z307" i="7" s="1"/>
  <c r="AN307" i="7" s="1"/>
  <c r="Y306" i="7"/>
  <c r="Z306" i="7" s="1"/>
  <c r="AN306" i="7" s="1"/>
  <c r="Y305" i="7"/>
  <c r="Z305" i="7" s="1"/>
  <c r="AN305" i="7" s="1"/>
  <c r="Y304" i="7"/>
  <c r="Z304" i="7" s="1"/>
  <c r="AN304" i="7" s="1"/>
  <c r="Y303" i="7"/>
  <c r="Z303" i="7" s="1"/>
  <c r="AN303" i="7" s="1"/>
  <c r="Y302" i="7"/>
  <c r="Z302" i="7" s="1"/>
  <c r="AN302" i="7" s="1"/>
  <c r="Y301" i="7"/>
  <c r="Z301" i="7" s="1"/>
  <c r="AN301" i="7" s="1"/>
  <c r="Y300" i="7"/>
  <c r="Y299" i="7"/>
  <c r="Z299" i="7" s="1"/>
  <c r="AN299" i="7" s="1"/>
  <c r="Y298" i="7"/>
  <c r="Y297" i="7"/>
  <c r="Y296" i="7"/>
  <c r="Z296" i="7" s="1"/>
  <c r="AN296" i="7" s="1"/>
  <c r="Y295" i="7"/>
  <c r="Z295" i="7" s="1"/>
  <c r="AN295" i="7" s="1"/>
  <c r="Y294" i="7"/>
  <c r="Z294" i="7" s="1"/>
  <c r="AN294" i="7" s="1"/>
  <c r="Y293" i="7"/>
  <c r="Y292" i="7"/>
  <c r="Z292" i="7" s="1"/>
  <c r="AN292" i="7" s="1"/>
  <c r="Y291" i="7"/>
  <c r="Z291" i="7" s="1"/>
  <c r="AN291" i="7" s="1"/>
  <c r="Y290" i="7"/>
  <c r="Z290" i="7" s="1"/>
  <c r="AN290" i="7" s="1"/>
  <c r="Y289" i="7"/>
  <c r="Z289" i="7" s="1"/>
  <c r="AN289" i="7" s="1"/>
  <c r="Y288" i="7"/>
  <c r="Y287" i="7"/>
  <c r="Z287" i="7" s="1"/>
  <c r="AN287" i="7" s="1"/>
  <c r="Y286" i="7"/>
  <c r="Y285" i="7"/>
  <c r="Y284" i="7"/>
  <c r="Y283" i="7"/>
  <c r="Y282" i="7"/>
  <c r="Z282" i="7" s="1"/>
  <c r="AN282" i="7" s="1"/>
  <c r="Y281" i="7"/>
  <c r="Z281" i="7" s="1"/>
  <c r="AN281" i="7" s="1"/>
  <c r="Y280" i="7"/>
  <c r="Z280" i="7" s="1"/>
  <c r="AN280" i="7" s="1"/>
  <c r="Y279" i="7"/>
  <c r="Z279" i="7" s="1"/>
  <c r="AN279" i="7" s="1"/>
  <c r="Y278" i="7"/>
  <c r="Z278" i="7" s="1"/>
  <c r="AN278" i="7" s="1"/>
  <c r="Y277" i="7"/>
  <c r="Y276" i="7"/>
  <c r="Z276" i="7" s="1"/>
  <c r="AN276" i="7" s="1"/>
  <c r="Y275" i="7"/>
  <c r="Y274" i="7"/>
  <c r="Y273" i="7"/>
  <c r="Y272" i="7"/>
  <c r="Z272" i="7" s="1"/>
  <c r="AN272" i="7" s="1"/>
  <c r="Y271" i="7"/>
  <c r="Z271" i="7" s="1"/>
  <c r="AN271" i="7" s="1"/>
  <c r="Y270" i="7"/>
  <c r="Z270" i="7" s="1"/>
  <c r="AN270" i="7" s="1"/>
  <c r="Y269" i="7"/>
  <c r="Z269" i="7" s="1"/>
  <c r="AN269" i="7" s="1"/>
  <c r="Y268" i="7"/>
  <c r="Z268" i="7" s="1"/>
  <c r="AN268" i="7" s="1"/>
  <c r="Y267" i="7"/>
  <c r="Y266" i="7"/>
  <c r="Y265" i="7"/>
  <c r="Z265" i="7" s="1"/>
  <c r="AN265" i="7" s="1"/>
  <c r="Y264" i="7"/>
  <c r="Y263" i="7"/>
  <c r="Y262" i="7"/>
  <c r="Y261" i="7"/>
  <c r="Z261" i="7" s="1"/>
  <c r="AN261" i="7" s="1"/>
  <c r="Y260" i="7"/>
  <c r="Z260" i="7" s="1"/>
  <c r="AN260" i="7" s="1"/>
  <c r="Y259" i="7"/>
  <c r="Z259" i="7" s="1"/>
  <c r="AN259" i="7" s="1"/>
  <c r="Y258" i="7"/>
  <c r="Z258" i="7" s="1"/>
  <c r="AN258" i="7" s="1"/>
  <c r="Y257" i="7"/>
  <c r="Z257" i="7" s="1"/>
  <c r="AN257" i="7" s="1"/>
  <c r="Y256" i="7"/>
  <c r="Z256" i="7" s="1"/>
  <c r="AN256" i="7" s="1"/>
  <c r="Y255" i="7"/>
  <c r="Y254" i="7"/>
  <c r="Y253" i="7"/>
  <c r="Y252" i="7"/>
  <c r="Y251" i="7"/>
  <c r="Z251" i="7" s="1"/>
  <c r="AN251" i="7" s="1"/>
  <c r="Y250" i="7"/>
  <c r="Y249" i="7"/>
  <c r="Y248" i="7"/>
  <c r="Y247" i="7"/>
  <c r="Z247" i="7" s="1"/>
  <c r="AN247" i="7" s="1"/>
  <c r="Y246" i="7"/>
  <c r="Y245" i="7"/>
  <c r="Z245" i="7" s="1"/>
  <c r="AN245" i="7" s="1"/>
  <c r="Y244" i="7"/>
  <c r="Z244" i="7" s="1"/>
  <c r="AN244" i="7" s="1"/>
  <c r="Y243" i="7"/>
  <c r="Z243" i="7" s="1"/>
  <c r="AN243" i="7" s="1"/>
  <c r="Y242" i="7"/>
  <c r="Y241" i="7"/>
  <c r="Y240" i="7"/>
  <c r="Z240" i="7" s="1"/>
  <c r="AN240" i="7" s="1"/>
  <c r="Y239" i="7"/>
  <c r="Y238" i="7"/>
  <c r="Y237" i="7"/>
  <c r="Z237" i="7" s="1"/>
  <c r="AN237" i="7" s="1"/>
  <c r="Y236" i="7"/>
  <c r="Y235" i="7"/>
  <c r="Z235" i="7" s="1"/>
  <c r="AN235" i="7" s="1"/>
  <c r="Y234" i="7"/>
  <c r="Y233" i="7"/>
  <c r="Z233" i="7" s="1"/>
  <c r="AN233" i="7" s="1"/>
  <c r="Y232" i="7"/>
  <c r="Y231" i="7"/>
  <c r="Y230" i="7"/>
  <c r="Z230" i="7" s="1"/>
  <c r="AN230" i="7" s="1"/>
  <c r="Y229" i="7"/>
  <c r="Y228" i="7"/>
  <c r="Y227" i="7"/>
  <c r="Y226" i="7"/>
  <c r="Y225" i="7"/>
  <c r="Z225" i="7" s="1"/>
  <c r="AN225" i="7" s="1"/>
  <c r="Y224" i="7"/>
  <c r="Z224" i="7" s="1"/>
  <c r="AN224" i="7" s="1"/>
  <c r="Y223" i="7"/>
  <c r="Y222" i="7"/>
  <c r="Y221" i="7"/>
  <c r="Z221" i="7" s="1"/>
  <c r="AN221" i="7" s="1"/>
  <c r="Y220" i="7"/>
  <c r="Y219" i="7"/>
  <c r="Y218" i="7"/>
  <c r="Y217" i="7"/>
  <c r="Z217" i="7" s="1"/>
  <c r="AN217" i="7" s="1"/>
  <c r="Y216" i="7"/>
  <c r="Y215" i="7"/>
  <c r="Y214" i="7"/>
  <c r="Y213" i="7"/>
  <c r="Y212" i="7"/>
  <c r="Z212" i="7" s="1"/>
  <c r="AN212" i="7" s="1"/>
  <c r="Y211" i="7"/>
  <c r="Z211" i="7" s="1"/>
  <c r="AN211" i="7" s="1"/>
  <c r="Y210" i="7"/>
  <c r="Y209" i="7"/>
  <c r="Z209" i="7" s="1"/>
  <c r="AN209" i="7" s="1"/>
  <c r="Y208" i="7"/>
  <c r="Z208" i="7" s="1"/>
  <c r="AN208" i="7" s="1"/>
  <c r="Y207" i="7"/>
  <c r="Y206" i="7"/>
  <c r="Z206" i="7" s="1"/>
  <c r="AN206" i="7" s="1"/>
  <c r="Y205" i="7"/>
  <c r="Z205" i="7" s="1"/>
  <c r="AN205" i="7" s="1"/>
  <c r="Y204" i="7"/>
  <c r="Y203" i="7"/>
  <c r="Y202" i="7"/>
  <c r="Y201" i="7"/>
  <c r="Z201" i="7" s="1"/>
  <c r="AN201" i="7" s="1"/>
  <c r="Y200" i="7"/>
  <c r="Z200" i="7" s="1"/>
  <c r="AN200" i="7" s="1"/>
  <c r="Y199" i="7"/>
  <c r="Y198" i="7"/>
  <c r="Z198" i="7" s="1"/>
  <c r="AN198" i="7" s="1"/>
  <c r="Y197" i="7"/>
  <c r="Y196" i="7"/>
  <c r="Y195" i="7"/>
  <c r="Z195" i="7" s="1"/>
  <c r="AN195" i="7" s="1"/>
  <c r="Y194" i="7"/>
  <c r="Y193" i="7"/>
  <c r="Y192" i="7"/>
  <c r="Y191" i="7"/>
  <c r="Z191" i="7" s="1"/>
  <c r="AN191" i="7" s="1"/>
  <c r="Y190" i="7"/>
  <c r="Z190" i="7" s="1"/>
  <c r="AN190" i="7" s="1"/>
  <c r="Y189" i="7"/>
  <c r="Z189" i="7" s="1"/>
  <c r="AN189" i="7" s="1"/>
  <c r="Y188" i="7"/>
  <c r="Y187" i="7"/>
  <c r="Z187" i="7" s="1"/>
  <c r="AN187" i="7" s="1"/>
  <c r="Y186" i="7"/>
  <c r="Z186" i="7" s="1"/>
  <c r="AN186" i="7" s="1"/>
  <c r="Y185" i="7"/>
  <c r="Y184" i="7"/>
  <c r="Y183" i="7"/>
  <c r="Y182" i="7"/>
  <c r="Y181" i="7"/>
  <c r="Z181" i="7" s="1"/>
  <c r="AN181" i="7" s="1"/>
  <c r="Y180" i="7"/>
  <c r="Y179" i="7"/>
  <c r="Y178" i="7"/>
  <c r="Y177" i="7"/>
  <c r="Z177" i="7" s="1"/>
  <c r="AN177" i="7" s="1"/>
  <c r="Y176" i="7"/>
  <c r="Z176" i="7" s="1"/>
  <c r="AN176" i="7" s="1"/>
  <c r="Y175" i="7"/>
  <c r="Z175" i="7" s="1"/>
  <c r="AN175" i="7" s="1"/>
  <c r="Y174" i="7"/>
  <c r="Z174" i="7" s="1"/>
  <c r="AN174" i="7" s="1"/>
  <c r="Y173" i="7"/>
  <c r="Z173" i="7" s="1"/>
  <c r="AN173" i="7" s="1"/>
  <c r="Y172" i="7"/>
  <c r="Y171" i="7"/>
  <c r="Z171" i="7" s="1"/>
  <c r="AN171" i="7" s="1"/>
  <c r="Y170" i="7"/>
  <c r="Z170" i="7" s="1"/>
  <c r="AN170" i="7" s="1"/>
  <c r="Y169" i="7"/>
  <c r="Y168" i="7"/>
  <c r="Y167" i="7"/>
  <c r="Z167" i="7" s="1"/>
  <c r="AN167" i="7" s="1"/>
  <c r="Y166" i="7"/>
  <c r="Z166" i="7" s="1"/>
  <c r="AN166" i="7" s="1"/>
  <c r="Y165" i="7"/>
  <c r="Z165" i="7" s="1"/>
  <c r="AN165" i="7" s="1"/>
  <c r="Y164" i="7"/>
  <c r="Z164" i="7" s="1"/>
  <c r="AN164" i="7" s="1"/>
  <c r="Y163" i="7"/>
  <c r="Z163" i="7" s="1"/>
  <c r="AN163" i="7" s="1"/>
  <c r="Y162" i="7"/>
  <c r="Z162" i="7" s="1"/>
  <c r="AN162" i="7" s="1"/>
  <c r="Y161" i="7"/>
  <c r="Z161" i="7" s="1"/>
  <c r="AN161" i="7" s="1"/>
  <c r="Y160" i="7"/>
  <c r="Y159" i="7"/>
  <c r="Z159" i="7" s="1"/>
  <c r="AN159" i="7" s="1"/>
  <c r="Y158" i="7"/>
  <c r="Y157" i="7"/>
  <c r="Y156" i="7"/>
  <c r="Z156" i="7" s="1"/>
  <c r="AN156" i="7" s="1"/>
  <c r="Y155" i="7"/>
  <c r="Z155" i="7" s="1"/>
  <c r="AN155" i="7" s="1"/>
  <c r="Y154" i="7"/>
  <c r="Z154" i="7" s="1"/>
  <c r="AN154" i="7" s="1"/>
  <c r="Y153" i="7"/>
  <c r="Z153" i="7" s="1"/>
  <c r="AN153" i="7" s="1"/>
  <c r="Y152" i="7"/>
  <c r="Z152" i="7" s="1"/>
  <c r="AN152" i="7" s="1"/>
  <c r="Y151" i="7"/>
  <c r="Z151" i="7" s="1"/>
  <c r="AN151" i="7" s="1"/>
  <c r="Y150" i="7"/>
  <c r="Z150" i="7" s="1"/>
  <c r="AN150" i="7" s="1"/>
  <c r="Y149" i="7"/>
  <c r="Z149" i="7" s="1"/>
  <c r="AN149" i="7" s="1"/>
  <c r="Y148" i="7"/>
  <c r="Y147" i="7"/>
  <c r="Z147" i="7" s="1"/>
  <c r="AN147" i="7" s="1"/>
  <c r="Y146" i="7"/>
  <c r="Z146" i="7" s="1"/>
  <c r="AN146" i="7" s="1"/>
  <c r="Y145" i="7"/>
  <c r="Y144" i="7"/>
  <c r="Y143" i="7"/>
  <c r="Y142" i="7"/>
  <c r="Z142" i="7" s="1"/>
  <c r="AN142" i="7" s="1"/>
  <c r="Y141" i="7"/>
  <c r="Y140" i="7"/>
  <c r="Z140" i="7" s="1"/>
  <c r="AN140" i="7" s="1"/>
  <c r="Y139" i="7"/>
  <c r="Z139" i="7" s="1"/>
  <c r="AN139" i="7" s="1"/>
  <c r="Y138" i="7"/>
  <c r="Z138" i="7" s="1"/>
  <c r="AN138" i="7" s="1"/>
  <c r="Y137" i="7"/>
  <c r="Y136" i="7"/>
  <c r="Z136" i="7" s="1"/>
  <c r="AN136" i="7" s="1"/>
  <c r="Y135" i="7"/>
  <c r="Z135" i="7" s="1"/>
  <c r="AN135" i="7" s="1"/>
  <c r="Y134" i="7"/>
  <c r="Y133" i="7"/>
  <c r="Y132" i="7"/>
  <c r="Z132" i="7" s="1"/>
  <c r="AN132" i="7" s="1"/>
  <c r="Y131" i="7"/>
  <c r="Z131" i="7" s="1"/>
  <c r="AN131" i="7" s="1"/>
  <c r="Y130" i="7"/>
  <c r="Z130" i="7" s="1"/>
  <c r="AN130" i="7" s="1"/>
  <c r="Y129" i="7"/>
  <c r="Z129" i="7" s="1"/>
  <c r="AN129" i="7" s="1"/>
  <c r="Y128" i="7"/>
  <c r="Z128" i="7" s="1"/>
  <c r="AN128" i="7" s="1"/>
  <c r="Y127" i="7"/>
  <c r="Z127" i="7" s="1"/>
  <c r="AN127" i="7" s="1"/>
  <c r="Y126" i="7"/>
  <c r="Y125" i="7"/>
  <c r="Y124" i="7"/>
  <c r="Z124" i="7" s="1"/>
  <c r="AN124" i="7" s="1"/>
  <c r="Y123" i="7"/>
  <c r="Y122" i="7"/>
  <c r="Y121" i="7"/>
  <c r="Z121" i="7" s="1"/>
  <c r="AN121" i="7" s="1"/>
  <c r="Y120" i="7"/>
  <c r="Z120" i="7" s="1"/>
  <c r="AN120" i="7" s="1"/>
  <c r="Y119" i="7"/>
  <c r="Z119" i="7" s="1"/>
  <c r="AN119" i="7" s="1"/>
  <c r="Y118" i="7"/>
  <c r="Y117" i="7"/>
  <c r="Z117" i="7" s="1"/>
  <c r="AN117" i="7" s="1"/>
  <c r="Y116" i="7"/>
  <c r="Y115" i="7"/>
  <c r="Y114" i="7"/>
  <c r="Z114" i="7" s="1"/>
  <c r="AN114" i="7" s="1"/>
  <c r="Y113" i="7"/>
  <c r="Y112" i="7"/>
  <c r="Y111" i="7"/>
  <c r="Y110" i="7"/>
  <c r="Y109" i="7"/>
  <c r="Y108" i="7"/>
  <c r="Y107" i="7"/>
  <c r="Z107" i="7" s="1"/>
  <c r="AN107" i="7" s="1"/>
  <c r="Y106" i="7"/>
  <c r="Y105" i="7"/>
  <c r="Y104" i="7"/>
  <c r="Y103" i="7"/>
  <c r="Y102" i="7"/>
  <c r="Y101" i="7"/>
  <c r="Y100" i="7"/>
  <c r="Z100" i="7" s="1"/>
  <c r="AN100" i="7" s="1"/>
  <c r="Y99" i="7"/>
  <c r="Y98" i="7"/>
  <c r="Y97" i="7"/>
  <c r="Y96" i="7"/>
  <c r="Y95" i="7"/>
  <c r="Y94" i="7"/>
  <c r="Y93" i="7"/>
  <c r="Z93" i="7" s="1"/>
  <c r="AN93" i="7" s="1"/>
  <c r="Y92" i="7"/>
  <c r="Y91" i="7"/>
  <c r="Y90" i="7"/>
  <c r="Z90" i="7" s="1"/>
  <c r="AN90" i="7" s="1"/>
  <c r="Y89" i="7"/>
  <c r="Y88" i="7"/>
  <c r="Y87" i="7"/>
  <c r="Y86" i="7"/>
  <c r="Y85" i="7"/>
  <c r="Z85" i="7" s="1"/>
  <c r="AN85" i="7" s="1"/>
  <c r="Y84" i="7"/>
  <c r="Y83" i="7"/>
  <c r="Y82" i="7"/>
  <c r="Y81" i="7"/>
  <c r="Z81" i="7" s="1"/>
  <c r="AN81" i="7" s="1"/>
  <c r="Y80" i="7"/>
  <c r="Y79" i="7"/>
  <c r="Y78" i="7"/>
  <c r="Y77" i="7"/>
  <c r="Y76" i="7"/>
  <c r="Y75" i="7"/>
  <c r="Y74" i="7"/>
  <c r="Y73" i="7"/>
  <c r="Y72" i="7"/>
  <c r="Z72" i="7" s="1"/>
  <c r="AN72" i="7" s="1"/>
  <c r="Y71" i="7"/>
  <c r="Y70" i="7"/>
  <c r="Z70" i="7" s="1"/>
  <c r="AN70" i="7" s="1"/>
  <c r="Y69" i="7"/>
  <c r="Z69" i="7" s="1"/>
  <c r="AN69" i="7" s="1"/>
  <c r="Y68" i="7"/>
  <c r="Z68" i="7" s="1"/>
  <c r="AN68" i="7" s="1"/>
  <c r="Y67" i="7"/>
  <c r="Y66" i="7"/>
  <c r="Z66" i="7" s="1"/>
  <c r="AN66" i="7" s="1"/>
  <c r="Y65" i="7"/>
  <c r="Z65" i="7" s="1"/>
  <c r="AN65" i="7" s="1"/>
  <c r="Y64" i="7"/>
  <c r="Y63" i="7"/>
  <c r="Y62" i="7"/>
  <c r="Z62" i="7" s="1"/>
  <c r="AN62" i="7" s="1"/>
  <c r="Y61" i="7"/>
  <c r="Z61" i="7" s="1"/>
  <c r="AN61" i="7" s="1"/>
  <c r="Y60" i="7"/>
  <c r="Z60" i="7" s="1"/>
  <c r="AN60" i="7" s="1"/>
  <c r="Y59" i="7"/>
  <c r="Z59" i="7" s="1"/>
  <c r="AN59" i="7" s="1"/>
  <c r="Y58" i="7"/>
  <c r="Z58" i="7" s="1"/>
  <c r="AN58" i="7" s="1"/>
  <c r="Y57" i="7"/>
  <c r="Z57" i="7" s="1"/>
  <c r="AN57" i="7" s="1"/>
  <c r="Y56" i="7"/>
  <c r="Z56" i="7" s="1"/>
  <c r="AN56" i="7" s="1"/>
  <c r="Y55" i="7"/>
  <c r="Y54" i="7"/>
  <c r="Z54" i="7" s="1"/>
  <c r="AN54" i="7" s="1"/>
  <c r="Y53" i="7"/>
  <c r="Y52" i="7"/>
  <c r="Y51" i="7"/>
  <c r="Z51" i="7" s="1"/>
  <c r="AN51" i="7" s="1"/>
  <c r="Y50" i="7"/>
  <c r="Y49" i="7"/>
  <c r="Z49" i="7" s="1"/>
  <c r="AN49" i="7" s="1"/>
  <c r="Y48" i="7"/>
  <c r="Z48" i="7" s="1"/>
  <c r="AN48" i="7" s="1"/>
  <c r="Y47" i="7"/>
  <c r="Z47" i="7" s="1"/>
  <c r="AN47" i="7" s="1"/>
  <c r="Y46" i="7"/>
  <c r="Z46" i="7" s="1"/>
  <c r="AN46" i="7" s="1"/>
  <c r="Y45" i="7"/>
  <c r="Y44" i="7"/>
  <c r="Y43" i="7"/>
  <c r="Y42" i="7"/>
  <c r="Z42" i="7" s="1"/>
  <c r="AN42" i="7" s="1"/>
  <c r="Y41" i="7"/>
  <c r="Z41" i="7" s="1"/>
  <c r="AN41" i="7" s="1"/>
  <c r="Y40" i="7"/>
  <c r="Y39" i="7"/>
  <c r="Y38" i="7"/>
  <c r="Y37" i="7"/>
  <c r="Z37" i="7" s="1"/>
  <c r="AN37" i="7" s="1"/>
  <c r="Y36" i="7"/>
  <c r="Z36" i="7" s="1"/>
  <c r="AN36" i="7" s="1"/>
  <c r="Y35" i="7"/>
  <c r="Z35" i="7" s="1"/>
  <c r="AN35" i="7" s="1"/>
  <c r="Y34" i="7"/>
  <c r="Z34" i="7" s="1"/>
  <c r="AN34" i="7" s="1"/>
  <c r="Y33" i="7"/>
  <c r="Z33" i="7" s="1"/>
  <c r="AN33" i="7" s="1"/>
  <c r="Y32" i="7"/>
  <c r="Y31" i="7"/>
  <c r="Z31" i="7" s="1"/>
  <c r="AN31" i="7" s="1"/>
  <c r="Y30" i="7"/>
  <c r="Y29" i="7"/>
  <c r="Y28" i="7"/>
  <c r="Y27" i="7"/>
  <c r="Y26" i="7"/>
  <c r="Y25" i="7"/>
  <c r="Z25" i="7" s="1"/>
  <c r="AN25" i="7" s="1"/>
  <c r="Y24" i="7"/>
  <c r="Z24" i="7" s="1"/>
  <c r="AN24" i="7" s="1"/>
  <c r="Y23" i="7"/>
  <c r="Z23" i="7" s="1"/>
  <c r="AN23" i="7" s="1"/>
  <c r="Y22" i="7"/>
  <c r="Y21" i="7"/>
  <c r="Y20" i="7"/>
  <c r="Z20" i="7" s="1"/>
  <c r="AN20" i="7" s="1"/>
  <c r="Y19" i="7"/>
  <c r="Y18" i="7"/>
  <c r="Y17" i="7"/>
  <c r="Y16" i="7"/>
  <c r="Z16" i="7" s="1"/>
  <c r="AN16" i="7" s="1"/>
  <c r="Y15" i="7"/>
  <c r="Z15" i="7" s="1"/>
  <c r="AN15" i="7" s="1"/>
  <c r="Y14" i="7"/>
  <c r="Z14" i="7" s="1"/>
  <c r="AN14" i="7" s="1"/>
  <c r="Y13" i="7"/>
  <c r="Y12" i="7"/>
  <c r="Z12" i="7" s="1"/>
  <c r="AN12" i="7" s="1"/>
  <c r="Y11" i="7"/>
  <c r="Y10" i="7"/>
  <c r="Z10" i="7" s="1"/>
  <c r="AN10" i="7" s="1"/>
  <c r="Y9" i="7"/>
  <c r="Z9" i="7" s="1"/>
  <c r="AN9" i="7" s="1"/>
  <c r="Y8" i="7"/>
  <c r="Y7" i="7"/>
  <c r="Z7" i="7" s="1"/>
  <c r="AN7" i="7" s="1"/>
  <c r="Y6" i="7"/>
  <c r="Y5" i="7"/>
  <c r="Y4" i="7"/>
  <c r="Y3" i="7"/>
  <c r="X2977" i="7"/>
  <c r="X2976" i="7"/>
  <c r="X2975" i="7"/>
  <c r="X2974" i="7"/>
  <c r="X2973" i="7"/>
  <c r="X2972" i="7"/>
  <c r="X2971" i="7"/>
  <c r="X2970" i="7"/>
  <c r="X2969" i="7"/>
  <c r="X2968" i="7"/>
  <c r="X2967" i="7"/>
  <c r="X2966" i="7"/>
  <c r="X2965" i="7"/>
  <c r="X2964" i="7"/>
  <c r="X2963" i="7"/>
  <c r="X2962" i="7"/>
  <c r="X2961" i="7"/>
  <c r="X2960" i="7"/>
  <c r="X2959" i="7"/>
  <c r="X2958" i="7"/>
  <c r="X2957" i="7"/>
  <c r="X2956" i="7"/>
  <c r="X2955" i="7"/>
  <c r="X2954" i="7"/>
  <c r="X2953" i="7"/>
  <c r="X2952" i="7"/>
  <c r="X2951" i="7"/>
  <c r="X2950" i="7"/>
  <c r="X2949" i="7"/>
  <c r="X2948" i="7"/>
  <c r="X2947" i="7"/>
  <c r="X2946" i="7"/>
  <c r="X2945" i="7"/>
  <c r="X2944" i="7"/>
  <c r="X2943" i="7"/>
  <c r="X2942" i="7"/>
  <c r="X2941" i="7"/>
  <c r="X2940" i="7"/>
  <c r="X2939" i="7"/>
  <c r="X2938" i="7"/>
  <c r="X2937" i="7"/>
  <c r="X2936" i="7"/>
  <c r="X2935" i="7"/>
  <c r="X2934" i="7"/>
  <c r="X2933" i="7"/>
  <c r="X2932" i="7"/>
  <c r="X2931" i="7"/>
  <c r="X2930" i="7"/>
  <c r="X2929" i="7"/>
  <c r="X2928" i="7"/>
  <c r="X2927" i="7"/>
  <c r="X2926" i="7"/>
  <c r="X2925" i="7"/>
  <c r="X2924" i="7"/>
  <c r="X2923" i="7"/>
  <c r="X2922" i="7"/>
  <c r="X2921" i="7"/>
  <c r="X2920" i="7"/>
  <c r="X2919" i="7"/>
  <c r="X2918" i="7"/>
  <c r="X2917" i="7"/>
  <c r="X2916" i="7"/>
  <c r="X2915" i="7"/>
  <c r="X2914" i="7"/>
  <c r="X2913" i="7"/>
  <c r="X2912" i="7"/>
  <c r="X2911" i="7"/>
  <c r="X2910" i="7"/>
  <c r="X2909" i="7"/>
  <c r="X2908" i="7"/>
  <c r="X2907" i="7"/>
  <c r="X2906" i="7"/>
  <c r="X2905" i="7"/>
  <c r="X2904" i="7"/>
  <c r="X2903" i="7"/>
  <c r="X2902" i="7"/>
  <c r="X2901" i="7"/>
  <c r="X2900" i="7"/>
  <c r="X2899" i="7"/>
  <c r="X2898" i="7"/>
  <c r="X2897" i="7"/>
  <c r="X2896" i="7"/>
  <c r="X2895" i="7"/>
  <c r="X2894" i="7"/>
  <c r="X2893" i="7"/>
  <c r="X2892" i="7"/>
  <c r="X2891" i="7"/>
  <c r="X2890" i="7"/>
  <c r="X2889" i="7"/>
  <c r="X2888" i="7"/>
  <c r="X2887" i="7"/>
  <c r="X2886" i="7"/>
  <c r="X2885" i="7"/>
  <c r="X2884" i="7"/>
  <c r="X2883" i="7"/>
  <c r="X2882" i="7"/>
  <c r="X2881" i="7"/>
  <c r="X2880" i="7"/>
  <c r="X2879" i="7"/>
  <c r="X2878" i="7"/>
  <c r="X2877" i="7"/>
  <c r="X2876" i="7"/>
  <c r="X2875" i="7"/>
  <c r="X2874" i="7"/>
  <c r="X2873" i="7"/>
  <c r="X2872" i="7"/>
  <c r="X2871" i="7"/>
  <c r="X2870" i="7"/>
  <c r="X2869" i="7"/>
  <c r="X2868" i="7"/>
  <c r="X2867" i="7"/>
  <c r="X2866" i="7"/>
  <c r="X2865" i="7"/>
  <c r="X2864" i="7"/>
  <c r="X2863" i="7"/>
  <c r="X2862" i="7"/>
  <c r="X2861" i="7"/>
  <c r="X2860" i="7"/>
  <c r="X2859" i="7"/>
  <c r="X2858" i="7"/>
  <c r="X2857" i="7"/>
  <c r="X2856" i="7"/>
  <c r="X2855" i="7"/>
  <c r="X2854" i="7"/>
  <c r="X2853" i="7"/>
  <c r="X2852" i="7"/>
  <c r="X2851" i="7"/>
  <c r="X2850" i="7"/>
  <c r="X2849" i="7"/>
  <c r="X2848" i="7"/>
  <c r="X2847" i="7"/>
  <c r="X2846" i="7"/>
  <c r="X2845" i="7"/>
  <c r="X2844" i="7"/>
  <c r="X2843" i="7"/>
  <c r="X2842" i="7"/>
  <c r="X2841" i="7"/>
  <c r="X2840" i="7"/>
  <c r="X2839" i="7"/>
  <c r="X2838" i="7"/>
  <c r="X2837" i="7"/>
  <c r="X2836" i="7"/>
  <c r="X2835" i="7"/>
  <c r="X2834" i="7"/>
  <c r="X2833" i="7"/>
  <c r="X2832" i="7"/>
  <c r="X2831" i="7"/>
  <c r="X2830" i="7"/>
  <c r="X2829" i="7"/>
  <c r="X2828" i="7"/>
  <c r="X2827" i="7"/>
  <c r="X2826" i="7"/>
  <c r="X2825" i="7"/>
  <c r="X2824" i="7"/>
  <c r="X2823" i="7"/>
  <c r="X2822" i="7"/>
  <c r="X2821" i="7"/>
  <c r="X2820" i="7"/>
  <c r="X2819" i="7"/>
  <c r="X2818" i="7"/>
  <c r="X2817" i="7"/>
  <c r="X2816" i="7"/>
  <c r="X2815" i="7"/>
  <c r="X2814" i="7"/>
  <c r="X2813" i="7"/>
  <c r="X2812" i="7"/>
  <c r="X2811" i="7"/>
  <c r="X2810" i="7"/>
  <c r="X2809" i="7"/>
  <c r="X2808" i="7"/>
  <c r="X2807" i="7"/>
  <c r="X2806" i="7"/>
  <c r="X2805" i="7"/>
  <c r="X2804" i="7"/>
  <c r="X2803" i="7"/>
  <c r="X2802" i="7"/>
  <c r="X2801" i="7"/>
  <c r="X2800" i="7"/>
  <c r="X2799" i="7"/>
  <c r="X2798" i="7"/>
  <c r="X2797" i="7"/>
  <c r="X2796" i="7"/>
  <c r="X2795" i="7"/>
  <c r="X2794" i="7"/>
  <c r="X2793" i="7"/>
  <c r="X2792" i="7"/>
  <c r="X2791" i="7"/>
  <c r="X2790" i="7"/>
  <c r="X2789" i="7"/>
  <c r="X2788" i="7"/>
  <c r="X2787" i="7"/>
  <c r="X2786" i="7"/>
  <c r="X2785" i="7"/>
  <c r="X2784" i="7"/>
  <c r="X2783" i="7"/>
  <c r="X2782" i="7"/>
  <c r="X2781" i="7"/>
  <c r="X2780" i="7"/>
  <c r="X2779" i="7"/>
  <c r="X2778" i="7"/>
  <c r="X2777" i="7"/>
  <c r="X2776" i="7"/>
  <c r="X2775" i="7"/>
  <c r="X2774" i="7"/>
  <c r="X2773" i="7"/>
  <c r="X2772" i="7"/>
  <c r="X2771" i="7"/>
  <c r="X2770" i="7"/>
  <c r="X2769" i="7"/>
  <c r="X2768" i="7"/>
  <c r="X2767" i="7"/>
  <c r="X2766" i="7"/>
  <c r="X2765" i="7"/>
  <c r="X2764" i="7"/>
  <c r="X2763" i="7"/>
  <c r="X2762" i="7"/>
  <c r="X2761" i="7"/>
  <c r="X2760" i="7"/>
  <c r="X2759" i="7"/>
  <c r="X2758" i="7"/>
  <c r="X2757" i="7"/>
  <c r="X2756" i="7"/>
  <c r="X2755" i="7"/>
  <c r="X2754" i="7"/>
  <c r="X2753" i="7"/>
  <c r="X2752" i="7"/>
  <c r="X2751" i="7"/>
  <c r="X2750" i="7"/>
  <c r="X2749" i="7"/>
  <c r="X2748" i="7"/>
  <c r="X2747" i="7"/>
  <c r="X2746" i="7"/>
  <c r="X2745" i="7"/>
  <c r="X2744" i="7"/>
  <c r="X2743" i="7"/>
  <c r="X2742" i="7"/>
  <c r="X2741" i="7"/>
  <c r="X2740" i="7"/>
  <c r="X2739" i="7"/>
  <c r="X2738" i="7"/>
  <c r="X2737" i="7"/>
  <c r="X2736" i="7"/>
  <c r="X2735" i="7"/>
  <c r="X2734" i="7"/>
  <c r="X2733" i="7"/>
  <c r="X2732" i="7"/>
  <c r="X2731" i="7"/>
  <c r="X2730" i="7"/>
  <c r="X2729" i="7"/>
  <c r="X2728" i="7"/>
  <c r="X2727" i="7"/>
  <c r="X2726" i="7"/>
  <c r="X2725" i="7"/>
  <c r="X2724" i="7"/>
  <c r="X2723" i="7"/>
  <c r="X2722" i="7"/>
  <c r="X2721" i="7"/>
  <c r="X2720" i="7"/>
  <c r="X2719" i="7"/>
  <c r="X2718" i="7"/>
  <c r="X2717" i="7"/>
  <c r="X2716" i="7"/>
  <c r="X2715" i="7"/>
  <c r="X2714" i="7"/>
  <c r="X2713" i="7"/>
  <c r="X2712" i="7"/>
  <c r="X2711" i="7"/>
  <c r="X2710" i="7"/>
  <c r="X2709" i="7"/>
  <c r="X2708" i="7"/>
  <c r="X2707" i="7"/>
  <c r="X2706" i="7"/>
  <c r="X2705" i="7"/>
  <c r="X2704" i="7"/>
  <c r="X2703" i="7"/>
  <c r="X2702" i="7"/>
  <c r="X2701" i="7"/>
  <c r="X2700" i="7"/>
  <c r="X2699" i="7"/>
  <c r="X2698" i="7"/>
  <c r="X2697" i="7"/>
  <c r="X2696" i="7"/>
  <c r="X2695" i="7"/>
  <c r="X2694" i="7"/>
  <c r="X2693" i="7"/>
  <c r="X2692" i="7"/>
  <c r="X2691" i="7"/>
  <c r="X2690" i="7"/>
  <c r="X2689" i="7"/>
  <c r="X2688" i="7"/>
  <c r="X2687" i="7"/>
  <c r="X2686" i="7"/>
  <c r="X2685" i="7"/>
  <c r="X2684" i="7"/>
  <c r="X2683" i="7"/>
  <c r="X2682" i="7"/>
  <c r="X2681" i="7"/>
  <c r="X2680" i="7"/>
  <c r="X2679" i="7"/>
  <c r="X2678" i="7"/>
  <c r="X2677" i="7"/>
  <c r="X2676" i="7"/>
  <c r="X2675" i="7"/>
  <c r="X2674" i="7"/>
  <c r="X2673" i="7"/>
  <c r="X2672" i="7"/>
  <c r="X2671" i="7"/>
  <c r="X2670" i="7"/>
  <c r="X2669" i="7"/>
  <c r="X2668" i="7"/>
  <c r="X2667" i="7"/>
  <c r="X2666" i="7"/>
  <c r="X2665" i="7"/>
  <c r="X2664" i="7"/>
  <c r="X2663" i="7"/>
  <c r="X2662" i="7"/>
  <c r="X2661" i="7"/>
  <c r="X2660" i="7"/>
  <c r="X2659" i="7"/>
  <c r="X2658" i="7"/>
  <c r="X2657" i="7"/>
  <c r="X2656" i="7"/>
  <c r="X2655" i="7"/>
  <c r="X2654" i="7"/>
  <c r="X2653" i="7"/>
  <c r="X2652" i="7"/>
  <c r="X2651" i="7"/>
  <c r="X2650" i="7"/>
  <c r="X2649" i="7"/>
  <c r="X2648" i="7"/>
  <c r="X2647" i="7"/>
  <c r="X2646" i="7"/>
  <c r="X2645" i="7"/>
  <c r="X2644" i="7"/>
  <c r="X2643" i="7"/>
  <c r="X2642" i="7"/>
  <c r="X2641" i="7"/>
  <c r="X2640" i="7"/>
  <c r="X2639" i="7"/>
  <c r="X2638" i="7"/>
  <c r="X2637" i="7"/>
  <c r="X2636" i="7"/>
  <c r="X2635" i="7"/>
  <c r="X2634" i="7"/>
  <c r="X2633" i="7"/>
  <c r="X2632" i="7"/>
  <c r="X2631" i="7"/>
  <c r="X2630" i="7"/>
  <c r="X2629" i="7"/>
  <c r="X2628" i="7"/>
  <c r="X2627" i="7"/>
  <c r="X2626" i="7"/>
  <c r="X2625" i="7"/>
  <c r="X2624" i="7"/>
  <c r="X2623" i="7"/>
  <c r="X2622" i="7"/>
  <c r="X2621" i="7"/>
  <c r="X2620" i="7"/>
  <c r="X2619" i="7"/>
  <c r="X2618" i="7"/>
  <c r="X2617" i="7"/>
  <c r="X2616" i="7"/>
  <c r="X2615" i="7"/>
  <c r="X2614" i="7"/>
  <c r="X2613" i="7"/>
  <c r="X2612" i="7"/>
  <c r="X2611" i="7"/>
  <c r="X2610" i="7"/>
  <c r="X2609" i="7"/>
  <c r="X2608" i="7"/>
  <c r="X2607" i="7"/>
  <c r="X2606" i="7"/>
  <c r="X2605" i="7"/>
  <c r="X2604" i="7"/>
  <c r="X2603" i="7"/>
  <c r="X2602" i="7"/>
  <c r="X2601" i="7"/>
  <c r="X2600" i="7"/>
  <c r="X2599" i="7"/>
  <c r="X2598" i="7"/>
  <c r="X2597" i="7"/>
  <c r="X2596" i="7"/>
  <c r="X2595" i="7"/>
  <c r="X2594" i="7"/>
  <c r="X2593" i="7"/>
  <c r="X2592" i="7"/>
  <c r="X2591" i="7"/>
  <c r="X2590" i="7"/>
  <c r="X2589" i="7"/>
  <c r="X2588" i="7"/>
  <c r="X2587" i="7"/>
  <c r="X2586" i="7"/>
  <c r="X2585" i="7"/>
  <c r="X2584" i="7"/>
  <c r="X2583" i="7"/>
  <c r="X2582" i="7"/>
  <c r="X2581" i="7"/>
  <c r="X2580" i="7"/>
  <c r="X2579" i="7"/>
  <c r="X2578" i="7"/>
  <c r="X2577" i="7"/>
  <c r="X2576" i="7"/>
  <c r="X2575" i="7"/>
  <c r="X2574" i="7"/>
  <c r="X2573" i="7"/>
  <c r="X2572" i="7"/>
  <c r="X2571" i="7"/>
  <c r="X2570" i="7"/>
  <c r="X2569" i="7"/>
  <c r="X2568" i="7"/>
  <c r="X2567" i="7"/>
  <c r="X2566" i="7"/>
  <c r="X2565" i="7"/>
  <c r="X2564" i="7"/>
  <c r="X2563" i="7"/>
  <c r="X2562" i="7"/>
  <c r="X2561" i="7"/>
  <c r="X2560" i="7"/>
  <c r="X2559" i="7"/>
  <c r="X2558" i="7"/>
  <c r="X2557" i="7"/>
  <c r="X2556" i="7"/>
  <c r="X2555" i="7"/>
  <c r="X2554" i="7"/>
  <c r="X2553" i="7"/>
  <c r="X2552" i="7"/>
  <c r="X2551" i="7"/>
  <c r="X2550" i="7"/>
  <c r="X2549" i="7"/>
  <c r="X2548" i="7"/>
  <c r="X2547" i="7"/>
  <c r="X2546" i="7"/>
  <c r="X2545" i="7"/>
  <c r="X2544" i="7"/>
  <c r="X2543" i="7"/>
  <c r="X2542" i="7"/>
  <c r="X2541" i="7"/>
  <c r="X2540" i="7"/>
  <c r="X2539" i="7"/>
  <c r="X2538" i="7"/>
  <c r="X2537" i="7"/>
  <c r="X2536" i="7"/>
  <c r="X2535" i="7"/>
  <c r="X2534" i="7"/>
  <c r="X2533" i="7"/>
  <c r="X2532" i="7"/>
  <c r="X2531" i="7"/>
  <c r="X2530" i="7"/>
  <c r="X2529" i="7"/>
  <c r="X2528" i="7"/>
  <c r="X2527" i="7"/>
  <c r="X2526" i="7"/>
  <c r="X2525" i="7"/>
  <c r="X2524" i="7"/>
  <c r="X2523" i="7"/>
  <c r="X2522" i="7"/>
  <c r="X2521" i="7"/>
  <c r="X2520" i="7"/>
  <c r="X2519" i="7"/>
  <c r="X2518" i="7"/>
  <c r="X2517" i="7"/>
  <c r="X2516" i="7"/>
  <c r="X2515" i="7"/>
  <c r="X2514" i="7"/>
  <c r="X2513" i="7"/>
  <c r="X2512" i="7"/>
  <c r="X2511" i="7"/>
  <c r="X2510" i="7"/>
  <c r="X2509" i="7"/>
  <c r="X2508" i="7"/>
  <c r="X2507" i="7"/>
  <c r="X2506" i="7"/>
  <c r="X2505" i="7"/>
  <c r="X2504" i="7"/>
  <c r="X2503" i="7"/>
  <c r="X2502" i="7"/>
  <c r="X2501" i="7"/>
  <c r="X2500" i="7"/>
  <c r="X2499" i="7"/>
  <c r="X2498" i="7"/>
  <c r="X2497" i="7"/>
  <c r="X2496" i="7"/>
  <c r="X2495" i="7"/>
  <c r="X2494" i="7"/>
  <c r="X2493" i="7"/>
  <c r="X2492" i="7"/>
  <c r="X2491" i="7"/>
  <c r="X2490" i="7"/>
  <c r="X2489" i="7"/>
  <c r="X2488" i="7"/>
  <c r="X2487" i="7"/>
  <c r="X2486" i="7"/>
  <c r="X2485" i="7"/>
  <c r="X2484" i="7"/>
  <c r="X2483" i="7"/>
  <c r="X2482" i="7"/>
  <c r="X2481" i="7"/>
  <c r="X2480" i="7"/>
  <c r="X2479" i="7"/>
  <c r="X2478" i="7"/>
  <c r="X2477" i="7"/>
  <c r="X2476" i="7"/>
  <c r="X2475" i="7"/>
  <c r="X2474" i="7"/>
  <c r="X2473" i="7"/>
  <c r="X2472" i="7"/>
  <c r="X2471" i="7"/>
  <c r="X2470" i="7"/>
  <c r="X2469" i="7"/>
  <c r="X2468" i="7"/>
  <c r="X2467" i="7"/>
  <c r="X2466" i="7"/>
  <c r="X2465" i="7"/>
  <c r="X2464" i="7"/>
  <c r="X2463" i="7"/>
  <c r="X2462" i="7"/>
  <c r="X2461" i="7"/>
  <c r="X2460" i="7"/>
  <c r="X2459" i="7"/>
  <c r="X2458" i="7"/>
  <c r="X2457" i="7"/>
  <c r="X2456" i="7"/>
  <c r="X2455" i="7"/>
  <c r="X2454" i="7"/>
  <c r="X2453" i="7"/>
  <c r="X2452" i="7"/>
  <c r="X2451" i="7"/>
  <c r="X2450" i="7"/>
  <c r="X2449" i="7"/>
  <c r="X2448" i="7"/>
  <c r="X2447" i="7"/>
  <c r="X2446" i="7"/>
  <c r="X2445" i="7"/>
  <c r="X2444" i="7"/>
  <c r="X2443" i="7"/>
  <c r="X2442" i="7"/>
  <c r="X2441" i="7"/>
  <c r="X2440" i="7"/>
  <c r="X2439" i="7"/>
  <c r="X2438" i="7"/>
  <c r="X2437" i="7"/>
  <c r="X2436" i="7"/>
  <c r="X2435" i="7"/>
  <c r="X2434" i="7"/>
  <c r="X2433" i="7"/>
  <c r="X2432" i="7"/>
  <c r="X2431" i="7"/>
  <c r="X2430" i="7"/>
  <c r="X2429" i="7"/>
  <c r="X2428" i="7"/>
  <c r="X2427" i="7"/>
  <c r="X2426" i="7"/>
  <c r="X2425" i="7"/>
  <c r="X2424" i="7"/>
  <c r="X2423" i="7"/>
  <c r="X2422" i="7"/>
  <c r="X2421" i="7"/>
  <c r="X2420" i="7"/>
  <c r="X2419" i="7"/>
  <c r="X2418" i="7"/>
  <c r="X2417" i="7"/>
  <c r="X2416" i="7"/>
  <c r="X2415" i="7"/>
  <c r="X2414" i="7"/>
  <c r="X2413" i="7"/>
  <c r="X2412" i="7"/>
  <c r="X2411" i="7"/>
  <c r="X2410" i="7"/>
  <c r="X2409" i="7"/>
  <c r="X2408" i="7"/>
  <c r="X2407" i="7"/>
  <c r="X2406" i="7"/>
  <c r="X2405" i="7"/>
  <c r="X2404" i="7"/>
  <c r="X2403" i="7"/>
  <c r="X2402" i="7"/>
  <c r="X2401" i="7"/>
  <c r="X2400" i="7"/>
  <c r="X2399" i="7"/>
  <c r="X2398" i="7"/>
  <c r="X2397" i="7"/>
  <c r="X2396" i="7"/>
  <c r="X2395" i="7"/>
  <c r="X2394" i="7"/>
  <c r="X2393" i="7"/>
  <c r="X2392" i="7"/>
  <c r="X2391" i="7"/>
  <c r="X2390" i="7"/>
  <c r="X2389" i="7"/>
  <c r="X2388" i="7"/>
  <c r="X2387" i="7"/>
  <c r="X2386" i="7"/>
  <c r="X2385" i="7"/>
  <c r="X2384" i="7"/>
  <c r="X2383" i="7"/>
  <c r="X2382" i="7"/>
  <c r="X2381" i="7"/>
  <c r="X2380" i="7"/>
  <c r="X2379" i="7"/>
  <c r="X2378" i="7"/>
  <c r="X2377" i="7"/>
  <c r="X2376" i="7"/>
  <c r="X2375" i="7"/>
  <c r="X2374" i="7"/>
  <c r="X2373" i="7"/>
  <c r="X2372" i="7"/>
  <c r="X2371" i="7"/>
  <c r="X2370" i="7"/>
  <c r="X2369" i="7"/>
  <c r="X2368" i="7"/>
  <c r="X2367" i="7"/>
  <c r="X2366" i="7"/>
  <c r="X2365" i="7"/>
  <c r="X2364" i="7"/>
  <c r="X2363" i="7"/>
  <c r="X2362" i="7"/>
  <c r="X2361" i="7"/>
  <c r="X2360" i="7"/>
  <c r="X2359" i="7"/>
  <c r="X2358" i="7"/>
  <c r="X2357" i="7"/>
  <c r="X2356" i="7"/>
  <c r="X2355" i="7"/>
  <c r="X2354" i="7"/>
  <c r="X2353" i="7"/>
  <c r="X2352" i="7"/>
  <c r="X2351" i="7"/>
  <c r="X2350" i="7"/>
  <c r="X2349" i="7"/>
  <c r="X2348" i="7"/>
  <c r="X2347" i="7"/>
  <c r="X2346" i="7"/>
  <c r="X2345" i="7"/>
  <c r="X2344" i="7"/>
  <c r="X2343" i="7"/>
  <c r="X2342" i="7"/>
  <c r="X2341" i="7"/>
  <c r="X2340" i="7"/>
  <c r="X2339" i="7"/>
  <c r="X2338" i="7"/>
  <c r="X2337" i="7"/>
  <c r="X2336" i="7"/>
  <c r="X2335" i="7"/>
  <c r="X2334" i="7"/>
  <c r="X2333" i="7"/>
  <c r="X2332" i="7"/>
  <c r="X2331" i="7"/>
  <c r="X2330" i="7"/>
  <c r="X2329" i="7"/>
  <c r="X2328" i="7"/>
  <c r="X2327" i="7"/>
  <c r="X2326" i="7"/>
  <c r="X2325" i="7"/>
  <c r="X2324" i="7"/>
  <c r="X2323" i="7"/>
  <c r="X2322" i="7"/>
  <c r="X2321" i="7"/>
  <c r="X2320" i="7"/>
  <c r="X2319" i="7"/>
  <c r="X2318" i="7"/>
  <c r="X2317" i="7"/>
  <c r="X2316" i="7"/>
  <c r="X2315" i="7"/>
  <c r="X2314" i="7"/>
  <c r="X2313" i="7"/>
  <c r="X2312" i="7"/>
  <c r="X2311" i="7"/>
  <c r="X2310" i="7"/>
  <c r="X2309" i="7"/>
  <c r="X2308" i="7"/>
  <c r="X2307" i="7"/>
  <c r="X2306" i="7"/>
  <c r="X2305" i="7"/>
  <c r="X2304" i="7"/>
  <c r="X2303" i="7"/>
  <c r="X2302" i="7"/>
  <c r="X2301" i="7"/>
  <c r="X2300" i="7"/>
  <c r="X2299" i="7"/>
  <c r="X2298" i="7"/>
  <c r="X2297" i="7"/>
  <c r="X2296" i="7"/>
  <c r="X2295" i="7"/>
  <c r="X2294" i="7"/>
  <c r="X2293" i="7"/>
  <c r="X2292" i="7"/>
  <c r="X2291" i="7"/>
  <c r="X2290" i="7"/>
  <c r="X2289" i="7"/>
  <c r="X2288" i="7"/>
  <c r="X2287" i="7"/>
  <c r="X2286" i="7"/>
  <c r="X2285" i="7"/>
  <c r="X2284" i="7"/>
  <c r="X2283" i="7"/>
  <c r="X2282" i="7"/>
  <c r="X2281" i="7"/>
  <c r="X2280" i="7"/>
  <c r="X2279" i="7"/>
  <c r="X2278" i="7"/>
  <c r="X2277" i="7"/>
  <c r="X2276" i="7"/>
  <c r="X2275" i="7"/>
  <c r="X2274" i="7"/>
  <c r="X2273" i="7"/>
  <c r="X2272" i="7"/>
  <c r="X2271" i="7"/>
  <c r="X2270" i="7"/>
  <c r="X2269" i="7"/>
  <c r="X2268" i="7"/>
  <c r="X2267" i="7"/>
  <c r="X2266" i="7"/>
  <c r="X2265" i="7"/>
  <c r="X2264" i="7"/>
  <c r="X2263" i="7"/>
  <c r="X2262" i="7"/>
  <c r="X2261" i="7"/>
  <c r="X2260" i="7"/>
  <c r="X2259" i="7"/>
  <c r="X2258" i="7"/>
  <c r="X2257" i="7"/>
  <c r="X2256" i="7"/>
  <c r="X2255" i="7"/>
  <c r="X2254" i="7"/>
  <c r="X2253" i="7"/>
  <c r="X2252" i="7"/>
  <c r="X2251" i="7"/>
  <c r="X2250" i="7"/>
  <c r="X2249" i="7"/>
  <c r="X2248" i="7"/>
  <c r="X2247" i="7"/>
  <c r="X2246" i="7"/>
  <c r="X2245" i="7"/>
  <c r="X2244" i="7"/>
  <c r="X2243" i="7"/>
  <c r="X2242" i="7"/>
  <c r="X2241" i="7"/>
  <c r="X2240" i="7"/>
  <c r="X2239" i="7"/>
  <c r="X2238" i="7"/>
  <c r="X2237" i="7"/>
  <c r="X2236" i="7"/>
  <c r="X2235" i="7"/>
  <c r="X2234" i="7"/>
  <c r="X2233" i="7"/>
  <c r="X2232" i="7"/>
  <c r="X2231" i="7"/>
  <c r="X2230" i="7"/>
  <c r="X2229" i="7"/>
  <c r="X2228" i="7"/>
  <c r="X2227" i="7"/>
  <c r="X2226" i="7"/>
  <c r="X2225" i="7"/>
  <c r="X2224" i="7"/>
  <c r="X2223" i="7"/>
  <c r="X2222" i="7"/>
  <c r="X2221" i="7"/>
  <c r="X2220" i="7"/>
  <c r="X2219" i="7"/>
  <c r="X2218" i="7"/>
  <c r="X2217" i="7"/>
  <c r="X2216" i="7"/>
  <c r="X2215" i="7"/>
  <c r="X2214" i="7"/>
  <c r="X2213" i="7"/>
  <c r="X2212" i="7"/>
  <c r="X2211" i="7"/>
  <c r="X2210" i="7"/>
  <c r="X2209" i="7"/>
  <c r="X2208" i="7"/>
  <c r="X2207" i="7"/>
  <c r="X2206" i="7"/>
  <c r="X2205" i="7"/>
  <c r="X2204" i="7"/>
  <c r="X2203" i="7"/>
  <c r="X2202" i="7"/>
  <c r="X2201" i="7"/>
  <c r="X2200" i="7"/>
  <c r="X2199" i="7"/>
  <c r="X2198" i="7"/>
  <c r="X2197" i="7"/>
  <c r="X2196" i="7"/>
  <c r="X2195" i="7"/>
  <c r="X2194" i="7"/>
  <c r="X2193" i="7"/>
  <c r="X2192" i="7"/>
  <c r="X2191" i="7"/>
  <c r="X2190" i="7"/>
  <c r="X2189" i="7"/>
  <c r="X2188" i="7"/>
  <c r="X2187" i="7"/>
  <c r="X2186" i="7"/>
  <c r="X2185" i="7"/>
  <c r="X2184" i="7"/>
  <c r="X2183" i="7"/>
  <c r="X2182" i="7"/>
  <c r="X2181" i="7"/>
  <c r="X2180" i="7"/>
  <c r="X2179" i="7"/>
  <c r="X2178" i="7"/>
  <c r="X2177" i="7"/>
  <c r="X2176" i="7"/>
  <c r="X2175" i="7"/>
  <c r="X2174" i="7"/>
  <c r="X2173" i="7"/>
  <c r="X2172" i="7"/>
  <c r="X2171" i="7"/>
  <c r="X2170" i="7"/>
  <c r="X2169" i="7"/>
  <c r="X2168" i="7"/>
  <c r="X2167" i="7"/>
  <c r="X2166" i="7"/>
  <c r="X2165" i="7"/>
  <c r="X2164" i="7"/>
  <c r="X2163" i="7"/>
  <c r="X2162" i="7"/>
  <c r="X2161" i="7"/>
  <c r="X2160" i="7"/>
  <c r="X2159" i="7"/>
  <c r="X2158" i="7"/>
  <c r="X2157" i="7"/>
  <c r="X2156" i="7"/>
  <c r="X2155" i="7"/>
  <c r="X2154" i="7"/>
  <c r="X2153" i="7"/>
  <c r="X2152" i="7"/>
  <c r="X2151" i="7"/>
  <c r="X2150" i="7"/>
  <c r="X2149" i="7"/>
  <c r="X2148" i="7"/>
  <c r="X2147" i="7"/>
  <c r="X2146" i="7"/>
  <c r="X2145" i="7"/>
  <c r="X2144" i="7"/>
  <c r="X2143" i="7"/>
  <c r="X2142" i="7"/>
  <c r="X2141" i="7"/>
  <c r="X2140" i="7"/>
  <c r="X2139" i="7"/>
  <c r="X2138" i="7"/>
  <c r="X2137" i="7"/>
  <c r="X2136" i="7"/>
  <c r="X2135" i="7"/>
  <c r="X2134" i="7"/>
  <c r="X2133" i="7"/>
  <c r="X2132" i="7"/>
  <c r="X2131" i="7"/>
  <c r="X2130" i="7"/>
  <c r="X2129" i="7"/>
  <c r="X2128" i="7"/>
  <c r="X2127" i="7"/>
  <c r="X2126" i="7"/>
  <c r="X2125" i="7"/>
  <c r="X2124" i="7"/>
  <c r="X2123" i="7"/>
  <c r="X2122" i="7"/>
  <c r="X2121" i="7"/>
  <c r="X2120" i="7"/>
  <c r="X2119" i="7"/>
  <c r="X2118" i="7"/>
  <c r="X2117" i="7"/>
  <c r="X2116" i="7"/>
  <c r="X2115" i="7"/>
  <c r="X2114" i="7"/>
  <c r="X2113" i="7"/>
  <c r="X2112" i="7"/>
  <c r="X2111" i="7"/>
  <c r="X2110" i="7"/>
  <c r="X2109" i="7"/>
  <c r="X2108" i="7"/>
  <c r="X2107" i="7"/>
  <c r="X2106" i="7"/>
  <c r="X2105" i="7"/>
  <c r="X2104" i="7"/>
  <c r="X2103" i="7"/>
  <c r="X2102" i="7"/>
  <c r="X2101" i="7"/>
  <c r="X2100" i="7"/>
  <c r="X2099" i="7"/>
  <c r="X2098" i="7"/>
  <c r="X2097" i="7"/>
  <c r="X2096" i="7"/>
  <c r="X2095" i="7"/>
  <c r="X2094" i="7"/>
  <c r="X2093" i="7"/>
  <c r="X2092" i="7"/>
  <c r="X2091" i="7"/>
  <c r="X2090" i="7"/>
  <c r="X2089" i="7"/>
  <c r="X2088" i="7"/>
  <c r="X2087" i="7"/>
  <c r="X2086" i="7"/>
  <c r="X2085" i="7"/>
  <c r="X2084" i="7"/>
  <c r="X2083" i="7"/>
  <c r="X2082" i="7"/>
  <c r="X2081" i="7"/>
  <c r="X2080" i="7"/>
  <c r="X2079" i="7"/>
  <c r="X2078" i="7"/>
  <c r="X2077" i="7"/>
  <c r="X2076" i="7"/>
  <c r="X2075" i="7"/>
  <c r="X2074" i="7"/>
  <c r="X2073" i="7"/>
  <c r="X2072" i="7"/>
  <c r="X2071" i="7"/>
  <c r="X2070" i="7"/>
  <c r="X2069" i="7"/>
  <c r="X2068" i="7"/>
  <c r="X2067" i="7"/>
  <c r="X2066" i="7"/>
  <c r="X2065" i="7"/>
  <c r="X2064" i="7"/>
  <c r="X2063" i="7"/>
  <c r="X2062" i="7"/>
  <c r="X2061" i="7"/>
  <c r="X2060" i="7"/>
  <c r="X2059" i="7"/>
  <c r="X2058" i="7"/>
  <c r="X2057" i="7"/>
  <c r="X2056" i="7"/>
  <c r="X2055" i="7"/>
  <c r="X2054" i="7"/>
  <c r="X2053" i="7"/>
  <c r="X2052" i="7"/>
  <c r="X2051" i="7"/>
  <c r="X2050" i="7"/>
  <c r="X2049" i="7"/>
  <c r="X2048" i="7"/>
  <c r="X2047" i="7"/>
  <c r="X2046" i="7"/>
  <c r="X2045" i="7"/>
  <c r="X2044" i="7"/>
  <c r="X2043" i="7"/>
  <c r="X2042" i="7"/>
  <c r="X2041" i="7"/>
  <c r="X2040" i="7"/>
  <c r="X2039" i="7"/>
  <c r="X2038" i="7"/>
  <c r="X2037" i="7"/>
  <c r="X2036" i="7"/>
  <c r="X2035" i="7"/>
  <c r="X2034" i="7"/>
  <c r="X2033" i="7"/>
  <c r="X2032" i="7"/>
  <c r="X2031" i="7"/>
  <c r="X2030" i="7"/>
  <c r="X2029" i="7"/>
  <c r="X2028" i="7"/>
  <c r="X2027" i="7"/>
  <c r="X2026" i="7"/>
  <c r="X2025" i="7"/>
  <c r="X2024" i="7"/>
  <c r="X2023" i="7"/>
  <c r="X2022" i="7"/>
  <c r="X2021" i="7"/>
  <c r="X2020" i="7"/>
  <c r="X2019" i="7"/>
  <c r="X2018" i="7"/>
  <c r="X2017" i="7"/>
  <c r="X2016" i="7"/>
  <c r="X2015" i="7"/>
  <c r="X2014" i="7"/>
  <c r="X2013" i="7"/>
  <c r="X2012" i="7"/>
  <c r="X2011" i="7"/>
  <c r="X2010" i="7"/>
  <c r="X2009" i="7"/>
  <c r="X2008" i="7"/>
  <c r="X2007" i="7"/>
  <c r="X2006" i="7"/>
  <c r="X2005" i="7"/>
  <c r="X2004" i="7"/>
  <c r="X2003" i="7"/>
  <c r="X2002" i="7"/>
  <c r="X2001" i="7"/>
  <c r="X2000" i="7"/>
  <c r="X1999" i="7"/>
  <c r="X1998" i="7"/>
  <c r="X1997" i="7"/>
  <c r="X1996" i="7"/>
  <c r="X1995" i="7"/>
  <c r="X1994" i="7"/>
  <c r="X1993" i="7"/>
  <c r="X1992" i="7"/>
  <c r="X1991" i="7"/>
  <c r="X1990" i="7"/>
  <c r="X1989" i="7"/>
  <c r="X1988" i="7"/>
  <c r="X1987" i="7"/>
  <c r="X1986" i="7"/>
  <c r="X1985" i="7"/>
  <c r="X1984" i="7"/>
  <c r="X1983" i="7"/>
  <c r="X1982" i="7"/>
  <c r="X1981" i="7"/>
  <c r="X1980" i="7"/>
  <c r="X1979" i="7"/>
  <c r="X1978" i="7"/>
  <c r="X1977" i="7"/>
  <c r="X1976" i="7"/>
  <c r="X1975" i="7"/>
  <c r="X1974" i="7"/>
  <c r="X1973" i="7"/>
  <c r="X1972" i="7"/>
  <c r="X1971" i="7"/>
  <c r="X1970" i="7"/>
  <c r="X1969" i="7"/>
  <c r="X1968" i="7"/>
  <c r="X1967" i="7"/>
  <c r="X1966" i="7"/>
  <c r="X1965" i="7"/>
  <c r="X1964" i="7"/>
  <c r="X1963" i="7"/>
  <c r="X1962" i="7"/>
  <c r="X1961" i="7"/>
  <c r="X1960" i="7"/>
  <c r="X1959" i="7"/>
  <c r="X1958" i="7"/>
  <c r="X1957" i="7"/>
  <c r="X1956" i="7"/>
  <c r="X1955" i="7"/>
  <c r="X1954" i="7"/>
  <c r="X1953" i="7"/>
  <c r="X1952" i="7"/>
  <c r="X1951" i="7"/>
  <c r="X1950" i="7"/>
  <c r="X1949" i="7"/>
  <c r="X1948" i="7"/>
  <c r="X1947" i="7"/>
  <c r="X1946" i="7"/>
  <c r="X1945" i="7"/>
  <c r="X1944" i="7"/>
  <c r="X1943" i="7"/>
  <c r="X1942" i="7"/>
  <c r="X1941" i="7"/>
  <c r="X1940" i="7"/>
  <c r="X1939" i="7"/>
  <c r="X1938" i="7"/>
  <c r="X1937" i="7"/>
  <c r="X1936" i="7"/>
  <c r="X1935" i="7"/>
  <c r="X1934" i="7"/>
  <c r="X1933" i="7"/>
  <c r="X1932" i="7"/>
  <c r="X1931" i="7"/>
  <c r="X1930" i="7"/>
  <c r="X1929" i="7"/>
  <c r="X1928" i="7"/>
  <c r="X1927" i="7"/>
  <c r="X1926" i="7"/>
  <c r="X1925" i="7"/>
  <c r="X1924" i="7"/>
  <c r="X1923" i="7"/>
  <c r="X1922" i="7"/>
  <c r="X1921" i="7"/>
  <c r="X1920" i="7"/>
  <c r="X1919" i="7"/>
  <c r="X1918" i="7"/>
  <c r="X1917" i="7"/>
  <c r="X1916" i="7"/>
  <c r="X1915" i="7"/>
  <c r="X1914" i="7"/>
  <c r="X1913" i="7"/>
  <c r="X1912" i="7"/>
  <c r="X1911" i="7"/>
  <c r="X1910" i="7"/>
  <c r="X1909" i="7"/>
  <c r="X1908" i="7"/>
  <c r="X1907" i="7"/>
  <c r="X1906" i="7"/>
  <c r="X1905" i="7"/>
  <c r="X1904" i="7"/>
  <c r="X1903" i="7"/>
  <c r="X1902" i="7"/>
  <c r="X1901" i="7"/>
  <c r="X1900" i="7"/>
  <c r="X1899" i="7"/>
  <c r="X1898" i="7"/>
  <c r="X1897" i="7"/>
  <c r="X1896" i="7"/>
  <c r="X1895" i="7"/>
  <c r="X1894" i="7"/>
  <c r="X1893" i="7"/>
  <c r="X1892" i="7"/>
  <c r="X1891" i="7"/>
  <c r="X1890" i="7"/>
  <c r="X1889" i="7"/>
  <c r="X1888" i="7"/>
  <c r="X1887" i="7"/>
  <c r="X1886" i="7"/>
  <c r="X1885" i="7"/>
  <c r="X1884" i="7"/>
  <c r="X1883" i="7"/>
  <c r="X1882" i="7"/>
  <c r="X1881" i="7"/>
  <c r="X1880" i="7"/>
  <c r="X1879" i="7"/>
  <c r="X1878" i="7"/>
  <c r="X1877" i="7"/>
  <c r="X1876" i="7"/>
  <c r="X1875" i="7"/>
  <c r="X1874" i="7"/>
  <c r="X1873" i="7"/>
  <c r="X1872" i="7"/>
  <c r="X1871" i="7"/>
  <c r="X1870" i="7"/>
  <c r="X1869" i="7"/>
  <c r="X1868" i="7"/>
  <c r="X1867" i="7"/>
  <c r="X1866" i="7"/>
  <c r="X1865" i="7"/>
  <c r="X1864" i="7"/>
  <c r="X1863" i="7"/>
  <c r="X1862" i="7"/>
  <c r="X1861" i="7"/>
  <c r="X1860" i="7"/>
  <c r="X1859" i="7"/>
  <c r="X1858" i="7"/>
  <c r="X1857" i="7"/>
  <c r="X1856" i="7"/>
  <c r="X1855" i="7"/>
  <c r="X1854" i="7"/>
  <c r="X1853" i="7"/>
  <c r="X1852" i="7"/>
  <c r="X1851" i="7"/>
  <c r="X1850" i="7"/>
  <c r="X1849" i="7"/>
  <c r="X1848" i="7"/>
  <c r="X1847" i="7"/>
  <c r="X1846" i="7"/>
  <c r="X1845" i="7"/>
  <c r="X1844" i="7"/>
  <c r="X1843" i="7"/>
  <c r="X1842" i="7"/>
  <c r="X1841" i="7"/>
  <c r="X1840" i="7"/>
  <c r="X1839" i="7"/>
  <c r="X1838" i="7"/>
  <c r="X1837" i="7"/>
  <c r="X1836" i="7"/>
  <c r="X1835" i="7"/>
  <c r="X1834" i="7"/>
  <c r="X1833" i="7"/>
  <c r="X1832" i="7"/>
  <c r="X1831" i="7"/>
  <c r="X1830" i="7"/>
  <c r="X1829" i="7"/>
  <c r="X1828" i="7"/>
  <c r="X1827" i="7"/>
  <c r="X1826" i="7"/>
  <c r="X1825" i="7"/>
  <c r="X1824" i="7"/>
  <c r="X1823" i="7"/>
  <c r="X1822" i="7"/>
  <c r="X1821" i="7"/>
  <c r="X1820" i="7"/>
  <c r="X1819" i="7"/>
  <c r="X1818" i="7"/>
  <c r="X1817" i="7"/>
  <c r="X1816" i="7"/>
  <c r="X1815" i="7"/>
  <c r="X1814" i="7"/>
  <c r="X1813" i="7"/>
  <c r="X1812" i="7"/>
  <c r="X1811" i="7"/>
  <c r="X1810" i="7"/>
  <c r="X1809" i="7"/>
  <c r="X1808" i="7"/>
  <c r="X1807" i="7"/>
  <c r="X1806" i="7"/>
  <c r="X1805" i="7"/>
  <c r="X1804" i="7"/>
  <c r="X1803" i="7"/>
  <c r="X1802" i="7"/>
  <c r="X1801" i="7"/>
  <c r="X1800" i="7"/>
  <c r="X1799" i="7"/>
  <c r="X1798" i="7"/>
  <c r="X1797" i="7"/>
  <c r="X1796" i="7"/>
  <c r="X1795" i="7"/>
  <c r="X1794" i="7"/>
  <c r="X1793" i="7"/>
  <c r="X1792" i="7"/>
  <c r="X1791" i="7"/>
  <c r="X1790" i="7"/>
  <c r="X1789" i="7"/>
  <c r="X1788" i="7"/>
  <c r="X1787" i="7"/>
  <c r="X1786" i="7"/>
  <c r="X1785" i="7"/>
  <c r="X1784" i="7"/>
  <c r="X1783" i="7"/>
  <c r="X1782" i="7"/>
  <c r="X1781" i="7"/>
  <c r="X1780" i="7"/>
  <c r="X1779" i="7"/>
  <c r="X1778" i="7"/>
  <c r="X1777" i="7"/>
  <c r="X1776" i="7"/>
  <c r="X1775" i="7"/>
  <c r="X1774" i="7"/>
  <c r="X1773" i="7"/>
  <c r="X1772" i="7"/>
  <c r="X1771" i="7"/>
  <c r="X1770" i="7"/>
  <c r="X1769" i="7"/>
  <c r="X1768" i="7"/>
  <c r="X1767" i="7"/>
  <c r="X1766" i="7"/>
  <c r="X1765" i="7"/>
  <c r="X1764" i="7"/>
  <c r="X1763" i="7"/>
  <c r="X1762" i="7"/>
  <c r="X1761" i="7"/>
  <c r="X1760" i="7"/>
  <c r="X1759" i="7"/>
  <c r="X1758" i="7"/>
  <c r="X1757" i="7"/>
  <c r="X1756" i="7"/>
  <c r="X1755" i="7"/>
  <c r="X1754" i="7"/>
  <c r="X1753" i="7"/>
  <c r="X1752" i="7"/>
  <c r="X1751" i="7"/>
  <c r="X1750" i="7"/>
  <c r="X1749" i="7"/>
  <c r="X1748" i="7"/>
  <c r="X1747" i="7"/>
  <c r="X1746" i="7"/>
  <c r="X1745" i="7"/>
  <c r="X1744" i="7"/>
  <c r="X1743" i="7"/>
  <c r="X1742" i="7"/>
  <c r="X1741" i="7"/>
  <c r="X1740" i="7"/>
  <c r="X1739" i="7"/>
  <c r="X1738" i="7"/>
  <c r="X1737" i="7"/>
  <c r="X1736" i="7"/>
  <c r="X1735" i="7"/>
  <c r="X1734" i="7"/>
  <c r="X1733" i="7"/>
  <c r="X1732" i="7"/>
  <c r="X1731" i="7"/>
  <c r="X1730" i="7"/>
  <c r="X1729" i="7"/>
  <c r="X1728" i="7"/>
  <c r="X1727" i="7"/>
  <c r="X1726" i="7"/>
  <c r="X1725" i="7"/>
  <c r="X1724" i="7"/>
  <c r="X1723" i="7"/>
  <c r="X1722" i="7"/>
  <c r="X1721" i="7"/>
  <c r="X1720" i="7"/>
  <c r="X1719" i="7"/>
  <c r="X1718" i="7"/>
  <c r="X1717" i="7"/>
  <c r="X1716" i="7"/>
  <c r="X1715" i="7"/>
  <c r="X1714" i="7"/>
  <c r="X1713" i="7"/>
  <c r="X1712" i="7"/>
  <c r="X1711" i="7"/>
  <c r="X1710" i="7"/>
  <c r="X1709" i="7"/>
  <c r="X1708" i="7"/>
  <c r="X1707" i="7"/>
  <c r="X1706" i="7"/>
  <c r="X1705" i="7"/>
  <c r="X1704" i="7"/>
  <c r="X1703" i="7"/>
  <c r="X1702" i="7"/>
  <c r="X1701" i="7"/>
  <c r="X1700" i="7"/>
  <c r="X1699" i="7"/>
  <c r="X1698" i="7"/>
  <c r="X1697" i="7"/>
  <c r="X1696" i="7"/>
  <c r="X1695" i="7"/>
  <c r="X1694" i="7"/>
  <c r="X1693" i="7"/>
  <c r="X1692" i="7"/>
  <c r="X1691" i="7"/>
  <c r="X1690" i="7"/>
  <c r="X1689" i="7"/>
  <c r="X1688" i="7"/>
  <c r="X1687" i="7"/>
  <c r="X1686" i="7"/>
  <c r="X1685" i="7"/>
  <c r="X1684" i="7"/>
  <c r="X1683" i="7"/>
  <c r="X1682" i="7"/>
  <c r="X1681" i="7"/>
  <c r="X1680" i="7"/>
  <c r="X1679" i="7"/>
  <c r="X1678" i="7"/>
  <c r="X1677" i="7"/>
  <c r="X1676" i="7"/>
  <c r="X1675" i="7"/>
  <c r="X1674" i="7"/>
  <c r="X1673" i="7"/>
  <c r="X1672" i="7"/>
  <c r="X1671" i="7"/>
  <c r="X1670" i="7"/>
  <c r="X1669" i="7"/>
  <c r="X1668" i="7"/>
  <c r="X1667" i="7"/>
  <c r="X1666" i="7"/>
  <c r="X1665" i="7"/>
  <c r="X1664" i="7"/>
  <c r="X1663" i="7"/>
  <c r="X1662" i="7"/>
  <c r="X1661" i="7"/>
  <c r="X1660" i="7"/>
  <c r="X1659" i="7"/>
  <c r="X1658" i="7"/>
  <c r="X1657" i="7"/>
  <c r="X1656" i="7"/>
  <c r="X1655" i="7"/>
  <c r="X1654" i="7"/>
  <c r="X1653" i="7"/>
  <c r="X1652" i="7"/>
  <c r="X1651" i="7"/>
  <c r="X1650" i="7"/>
  <c r="X1649" i="7"/>
  <c r="X1648" i="7"/>
  <c r="X1647" i="7"/>
  <c r="X1646" i="7"/>
  <c r="X1645" i="7"/>
  <c r="X1644" i="7"/>
  <c r="X1643" i="7"/>
  <c r="X1642" i="7"/>
  <c r="X1641" i="7"/>
  <c r="X1640" i="7"/>
  <c r="X1639" i="7"/>
  <c r="X1638" i="7"/>
  <c r="X1637" i="7"/>
  <c r="X1636" i="7"/>
  <c r="X1635" i="7"/>
  <c r="X1634" i="7"/>
  <c r="X1633" i="7"/>
  <c r="X1632" i="7"/>
  <c r="X1631" i="7"/>
  <c r="X1630" i="7"/>
  <c r="X1629" i="7"/>
  <c r="X1628" i="7"/>
  <c r="X1627" i="7"/>
  <c r="X1626" i="7"/>
  <c r="X1625" i="7"/>
  <c r="X1624" i="7"/>
  <c r="X1623" i="7"/>
  <c r="X1622" i="7"/>
  <c r="X1621" i="7"/>
  <c r="X1620" i="7"/>
  <c r="X1619" i="7"/>
  <c r="X1618" i="7"/>
  <c r="X1617" i="7"/>
  <c r="X1616" i="7"/>
  <c r="X1615" i="7"/>
  <c r="X1614" i="7"/>
  <c r="X1613" i="7"/>
  <c r="X1612" i="7"/>
  <c r="X1611" i="7"/>
  <c r="X1610" i="7"/>
  <c r="X1609" i="7"/>
  <c r="X1608" i="7"/>
  <c r="X1607" i="7"/>
  <c r="X1606" i="7"/>
  <c r="X1605" i="7"/>
  <c r="X1604" i="7"/>
  <c r="X1603" i="7"/>
  <c r="X1602" i="7"/>
  <c r="X1601" i="7"/>
  <c r="X1600" i="7"/>
  <c r="X1599" i="7"/>
  <c r="X1598" i="7"/>
  <c r="X1597" i="7"/>
  <c r="X1596" i="7"/>
  <c r="X1595" i="7"/>
  <c r="X1594" i="7"/>
  <c r="X1593" i="7"/>
  <c r="X1592" i="7"/>
  <c r="X1591" i="7"/>
  <c r="X1590" i="7"/>
  <c r="X1589" i="7"/>
  <c r="X1588" i="7"/>
  <c r="X1587" i="7"/>
  <c r="X1586" i="7"/>
  <c r="X1585" i="7"/>
  <c r="X1584" i="7"/>
  <c r="X1583" i="7"/>
  <c r="X1582" i="7"/>
  <c r="X1581" i="7"/>
  <c r="X1580" i="7"/>
  <c r="X1579" i="7"/>
  <c r="X1578" i="7"/>
  <c r="X1577" i="7"/>
  <c r="X1576" i="7"/>
  <c r="X1575" i="7"/>
  <c r="X1574" i="7"/>
  <c r="X1573" i="7"/>
  <c r="X1572" i="7"/>
  <c r="X1571" i="7"/>
  <c r="X1570" i="7"/>
  <c r="X1569" i="7"/>
  <c r="X1568" i="7"/>
  <c r="X1567" i="7"/>
  <c r="X1566" i="7"/>
  <c r="X1565" i="7"/>
  <c r="X1564" i="7"/>
  <c r="X1563" i="7"/>
  <c r="X1562" i="7"/>
  <c r="X1561" i="7"/>
  <c r="X1560" i="7"/>
  <c r="X1559" i="7"/>
  <c r="X1558" i="7"/>
  <c r="X1557" i="7"/>
  <c r="X1556" i="7"/>
  <c r="X1555" i="7"/>
  <c r="X1554" i="7"/>
  <c r="X1553" i="7"/>
  <c r="X1552" i="7"/>
  <c r="X1551" i="7"/>
  <c r="X1550" i="7"/>
  <c r="X1549" i="7"/>
  <c r="X1548" i="7"/>
  <c r="X1547" i="7"/>
  <c r="X1546" i="7"/>
  <c r="X1545" i="7"/>
  <c r="X1544" i="7"/>
  <c r="X1543" i="7"/>
  <c r="X1542" i="7"/>
  <c r="X1541" i="7"/>
  <c r="X1540" i="7"/>
  <c r="X1539" i="7"/>
  <c r="X1538" i="7"/>
  <c r="X1537" i="7"/>
  <c r="X1536" i="7"/>
  <c r="X1535" i="7"/>
  <c r="X1534" i="7"/>
  <c r="X1533" i="7"/>
  <c r="X1532" i="7"/>
  <c r="X1531" i="7"/>
  <c r="X1530" i="7"/>
  <c r="X1529" i="7"/>
  <c r="X1528" i="7"/>
  <c r="X1527" i="7"/>
  <c r="X1526" i="7"/>
  <c r="X1525" i="7"/>
  <c r="X1524" i="7"/>
  <c r="X1523" i="7"/>
  <c r="X1522" i="7"/>
  <c r="X1521" i="7"/>
  <c r="X1520" i="7"/>
  <c r="X1519" i="7"/>
  <c r="X1518" i="7"/>
  <c r="X1517" i="7"/>
  <c r="X1516" i="7"/>
  <c r="X1515" i="7"/>
  <c r="X1514" i="7"/>
  <c r="X1513" i="7"/>
  <c r="X1512" i="7"/>
  <c r="X1511" i="7"/>
  <c r="X1510" i="7"/>
  <c r="X1509" i="7"/>
  <c r="X1508" i="7"/>
  <c r="X1507" i="7"/>
  <c r="X1506" i="7"/>
  <c r="X1505" i="7"/>
  <c r="X1504" i="7"/>
  <c r="X1503" i="7"/>
  <c r="X1502" i="7"/>
  <c r="X1501" i="7"/>
  <c r="X1500" i="7"/>
  <c r="X1499" i="7"/>
  <c r="X1498" i="7"/>
  <c r="X1497" i="7"/>
  <c r="X1496" i="7"/>
  <c r="X1495" i="7"/>
  <c r="X1494" i="7"/>
  <c r="X1493" i="7"/>
  <c r="X1492" i="7"/>
  <c r="X1491" i="7"/>
  <c r="X1490" i="7"/>
  <c r="X1489" i="7"/>
  <c r="X1488" i="7"/>
  <c r="X1487" i="7"/>
  <c r="X1486" i="7"/>
  <c r="X1485" i="7"/>
  <c r="X1484" i="7"/>
  <c r="X1483" i="7"/>
  <c r="X1482" i="7"/>
  <c r="X1481" i="7"/>
  <c r="X1480" i="7"/>
  <c r="X1479" i="7"/>
  <c r="X1478" i="7"/>
  <c r="X1477" i="7"/>
  <c r="X1476" i="7"/>
  <c r="X1475" i="7"/>
  <c r="X1474" i="7"/>
  <c r="X1473" i="7"/>
  <c r="X1472" i="7"/>
  <c r="X1471" i="7"/>
  <c r="X1470" i="7"/>
  <c r="X1469" i="7"/>
  <c r="X1468" i="7"/>
  <c r="X1467" i="7"/>
  <c r="X1466" i="7"/>
  <c r="X1465" i="7"/>
  <c r="X1464" i="7"/>
  <c r="X1463" i="7"/>
  <c r="X1462" i="7"/>
  <c r="X1461" i="7"/>
  <c r="X1460" i="7"/>
  <c r="X1459" i="7"/>
  <c r="X1458" i="7"/>
  <c r="X1457" i="7"/>
  <c r="X1456" i="7"/>
  <c r="X1455" i="7"/>
  <c r="X1454" i="7"/>
  <c r="X1453" i="7"/>
  <c r="X1452" i="7"/>
  <c r="X1451" i="7"/>
  <c r="X1450" i="7"/>
  <c r="X1449" i="7"/>
  <c r="X1448" i="7"/>
  <c r="X1447" i="7"/>
  <c r="X1446" i="7"/>
  <c r="X1445" i="7"/>
  <c r="X1444" i="7"/>
  <c r="X1443" i="7"/>
  <c r="X1442" i="7"/>
  <c r="X1441" i="7"/>
  <c r="X1440" i="7"/>
  <c r="X1439" i="7"/>
  <c r="X1438" i="7"/>
  <c r="X1437" i="7"/>
  <c r="X1436" i="7"/>
  <c r="X1435" i="7"/>
  <c r="X1434" i="7"/>
  <c r="X1433" i="7"/>
  <c r="X1432" i="7"/>
  <c r="X1431" i="7"/>
  <c r="X1430" i="7"/>
  <c r="X1429" i="7"/>
  <c r="X1428" i="7"/>
  <c r="X1427" i="7"/>
  <c r="X1426" i="7"/>
  <c r="X1425" i="7"/>
  <c r="X1424" i="7"/>
  <c r="X1423" i="7"/>
  <c r="X1422" i="7"/>
  <c r="X1421" i="7"/>
  <c r="X1420" i="7"/>
  <c r="X1419" i="7"/>
  <c r="X1418" i="7"/>
  <c r="X1417" i="7"/>
  <c r="X1416" i="7"/>
  <c r="X1415" i="7"/>
  <c r="X1414" i="7"/>
  <c r="X1413" i="7"/>
  <c r="X1412" i="7"/>
  <c r="X1411" i="7"/>
  <c r="X1410" i="7"/>
  <c r="X1409" i="7"/>
  <c r="X1408" i="7"/>
  <c r="X1407" i="7"/>
  <c r="X1406" i="7"/>
  <c r="X1405" i="7"/>
  <c r="X1404" i="7"/>
  <c r="X1403" i="7"/>
  <c r="X1402" i="7"/>
  <c r="X1401" i="7"/>
  <c r="X1400" i="7"/>
  <c r="X1399" i="7"/>
  <c r="X1398" i="7"/>
  <c r="X1397" i="7"/>
  <c r="X1396" i="7"/>
  <c r="X1395" i="7"/>
  <c r="X1394" i="7"/>
  <c r="X1393" i="7"/>
  <c r="X1392" i="7"/>
  <c r="X1391" i="7"/>
  <c r="X1390" i="7"/>
  <c r="X1389" i="7"/>
  <c r="X1388" i="7"/>
  <c r="X1387" i="7"/>
  <c r="X1386" i="7"/>
  <c r="X1385" i="7"/>
  <c r="X1384" i="7"/>
  <c r="X1383" i="7"/>
  <c r="X1382" i="7"/>
  <c r="X1381" i="7"/>
  <c r="X1380" i="7"/>
  <c r="X1379" i="7"/>
  <c r="X1378" i="7"/>
  <c r="X1377" i="7"/>
  <c r="X1376" i="7"/>
  <c r="X1375" i="7"/>
  <c r="X1374" i="7"/>
  <c r="X1373" i="7"/>
  <c r="X1372" i="7"/>
  <c r="X1371" i="7"/>
  <c r="X1370" i="7"/>
  <c r="X1369" i="7"/>
  <c r="X1368" i="7"/>
  <c r="X1367" i="7"/>
  <c r="X1366" i="7"/>
  <c r="X1365" i="7"/>
  <c r="X1364" i="7"/>
  <c r="X1363" i="7"/>
  <c r="X1362" i="7"/>
  <c r="X1361" i="7"/>
  <c r="X1360" i="7"/>
  <c r="X1359" i="7"/>
  <c r="X1358" i="7"/>
  <c r="X1357" i="7"/>
  <c r="X1356" i="7"/>
  <c r="X1355" i="7"/>
  <c r="X1354" i="7"/>
  <c r="X1353" i="7"/>
  <c r="X1352" i="7"/>
  <c r="X1351" i="7"/>
  <c r="X1350" i="7"/>
  <c r="X1349" i="7"/>
  <c r="X1348" i="7"/>
  <c r="X1347" i="7"/>
  <c r="X1346" i="7"/>
  <c r="X1345" i="7"/>
  <c r="X1344" i="7"/>
  <c r="X1343" i="7"/>
  <c r="X1342" i="7"/>
  <c r="X1341" i="7"/>
  <c r="X1340" i="7"/>
  <c r="X1339" i="7"/>
  <c r="X1338" i="7"/>
  <c r="X1337" i="7"/>
  <c r="X1336" i="7"/>
  <c r="X1335" i="7"/>
  <c r="X1334" i="7"/>
  <c r="X1333" i="7"/>
  <c r="X1332" i="7"/>
  <c r="X1331" i="7"/>
  <c r="X1330" i="7"/>
  <c r="X1329" i="7"/>
  <c r="X1328" i="7"/>
  <c r="X1327" i="7"/>
  <c r="X1326" i="7"/>
  <c r="X1325" i="7"/>
  <c r="X1324" i="7"/>
  <c r="X1323" i="7"/>
  <c r="X1322" i="7"/>
  <c r="X1321" i="7"/>
  <c r="X1320" i="7"/>
  <c r="X1319" i="7"/>
  <c r="X1318" i="7"/>
  <c r="X1317" i="7"/>
  <c r="X1316" i="7"/>
  <c r="X1315" i="7"/>
  <c r="X1314" i="7"/>
  <c r="X1313" i="7"/>
  <c r="X1312" i="7"/>
  <c r="X1311" i="7"/>
  <c r="X1310" i="7"/>
  <c r="X1309" i="7"/>
  <c r="X1308" i="7"/>
  <c r="X1307" i="7"/>
  <c r="X1306" i="7"/>
  <c r="X1305" i="7"/>
  <c r="X1304" i="7"/>
  <c r="X1303" i="7"/>
  <c r="X1302" i="7"/>
  <c r="X1301" i="7"/>
  <c r="X1300" i="7"/>
  <c r="X1299" i="7"/>
  <c r="X1298" i="7"/>
  <c r="X1297" i="7"/>
  <c r="X1296" i="7"/>
  <c r="X1295" i="7"/>
  <c r="X1294" i="7"/>
  <c r="X1293" i="7"/>
  <c r="X1292" i="7"/>
  <c r="X1291" i="7"/>
  <c r="X1290" i="7"/>
  <c r="X1289" i="7"/>
  <c r="X1288" i="7"/>
  <c r="X1287" i="7"/>
  <c r="X1286" i="7"/>
  <c r="X1285" i="7"/>
  <c r="X1284" i="7"/>
  <c r="X1283" i="7"/>
  <c r="X1282" i="7"/>
  <c r="X1281" i="7"/>
  <c r="X1280" i="7"/>
  <c r="X1279" i="7"/>
  <c r="X1278" i="7"/>
  <c r="X1277" i="7"/>
  <c r="X1276" i="7"/>
  <c r="X1275" i="7"/>
  <c r="X1274" i="7"/>
  <c r="X1273" i="7"/>
  <c r="X1272" i="7"/>
  <c r="X1271" i="7"/>
  <c r="X1270" i="7"/>
  <c r="X1269" i="7"/>
  <c r="X1268" i="7"/>
  <c r="X1267" i="7"/>
  <c r="X1266" i="7"/>
  <c r="X1265" i="7"/>
  <c r="X1264" i="7"/>
  <c r="X1263" i="7"/>
  <c r="X1262" i="7"/>
  <c r="X1261" i="7"/>
  <c r="X1260" i="7"/>
  <c r="X1259" i="7"/>
  <c r="X1258" i="7"/>
  <c r="X1257" i="7"/>
  <c r="X1256" i="7"/>
  <c r="X1255" i="7"/>
  <c r="X1254" i="7"/>
  <c r="X1253" i="7"/>
  <c r="X1252" i="7"/>
  <c r="X1251" i="7"/>
  <c r="X1250" i="7"/>
  <c r="X1249" i="7"/>
  <c r="X1248" i="7"/>
  <c r="X1247" i="7"/>
  <c r="X1246" i="7"/>
  <c r="X1245" i="7"/>
  <c r="X1244" i="7"/>
  <c r="X1243" i="7"/>
  <c r="X1242" i="7"/>
  <c r="X1241" i="7"/>
  <c r="X1240" i="7"/>
  <c r="X1239" i="7"/>
  <c r="X1238" i="7"/>
  <c r="X1237" i="7"/>
  <c r="X1236" i="7"/>
  <c r="X1235" i="7"/>
  <c r="X1234" i="7"/>
  <c r="X1233" i="7"/>
  <c r="X1232" i="7"/>
  <c r="X1231" i="7"/>
  <c r="X1230" i="7"/>
  <c r="X1229" i="7"/>
  <c r="X1228" i="7"/>
  <c r="X1227" i="7"/>
  <c r="X1226" i="7"/>
  <c r="X1225" i="7"/>
  <c r="X1224" i="7"/>
  <c r="X1223" i="7"/>
  <c r="X1222" i="7"/>
  <c r="X1221" i="7"/>
  <c r="X1220" i="7"/>
  <c r="X1219" i="7"/>
  <c r="X1218" i="7"/>
  <c r="X1217" i="7"/>
  <c r="X1216" i="7"/>
  <c r="X1215" i="7"/>
  <c r="X1214" i="7"/>
  <c r="X1213" i="7"/>
  <c r="X1212" i="7"/>
  <c r="X1211" i="7"/>
  <c r="X1210" i="7"/>
  <c r="X1209" i="7"/>
  <c r="X1208" i="7"/>
  <c r="X1207" i="7"/>
  <c r="X1206" i="7"/>
  <c r="X1205" i="7"/>
  <c r="X1204" i="7"/>
  <c r="X1203" i="7"/>
  <c r="X1202" i="7"/>
  <c r="X1201" i="7"/>
  <c r="X1200" i="7"/>
  <c r="X1199" i="7"/>
  <c r="X1198" i="7"/>
  <c r="X1197" i="7"/>
  <c r="X1196" i="7"/>
  <c r="X1195" i="7"/>
  <c r="X1194" i="7"/>
  <c r="X1193" i="7"/>
  <c r="X1192" i="7"/>
  <c r="X1191" i="7"/>
  <c r="X1190" i="7"/>
  <c r="X1189" i="7"/>
  <c r="X1188" i="7"/>
  <c r="X1187" i="7"/>
  <c r="X1186" i="7"/>
  <c r="X1185" i="7"/>
  <c r="X1184" i="7"/>
  <c r="X1183" i="7"/>
  <c r="X1182" i="7"/>
  <c r="X1181" i="7"/>
  <c r="X1180" i="7"/>
  <c r="X1179" i="7"/>
  <c r="X1178" i="7"/>
  <c r="X1177" i="7"/>
  <c r="X1176" i="7"/>
  <c r="X1175" i="7"/>
  <c r="X1174" i="7"/>
  <c r="X1173" i="7"/>
  <c r="X1172" i="7"/>
  <c r="X1171" i="7"/>
  <c r="X1170" i="7"/>
  <c r="X1169" i="7"/>
  <c r="X1168" i="7"/>
  <c r="X1167" i="7"/>
  <c r="X1166" i="7"/>
  <c r="X1165" i="7"/>
  <c r="X1164" i="7"/>
  <c r="X1163" i="7"/>
  <c r="X1162" i="7"/>
  <c r="X1161" i="7"/>
  <c r="X1160" i="7"/>
  <c r="X1159" i="7"/>
  <c r="X1158" i="7"/>
  <c r="X1157" i="7"/>
  <c r="X1156" i="7"/>
  <c r="X1155" i="7"/>
  <c r="X1154" i="7"/>
  <c r="X1153" i="7"/>
  <c r="X1152" i="7"/>
  <c r="X1151" i="7"/>
  <c r="X1150" i="7"/>
  <c r="X1149" i="7"/>
  <c r="X1148" i="7"/>
  <c r="X1147" i="7"/>
  <c r="X1146" i="7"/>
  <c r="X1145" i="7"/>
  <c r="X1144" i="7"/>
  <c r="X1143" i="7"/>
  <c r="X1142" i="7"/>
  <c r="X1141" i="7"/>
  <c r="X1140" i="7"/>
  <c r="X1139" i="7"/>
  <c r="X1138" i="7"/>
  <c r="X1137" i="7"/>
  <c r="X1136" i="7"/>
  <c r="X1135" i="7"/>
  <c r="X1134" i="7"/>
  <c r="X1133" i="7"/>
  <c r="X1132" i="7"/>
  <c r="X1131" i="7"/>
  <c r="X1130" i="7"/>
  <c r="X1129" i="7"/>
  <c r="X1128" i="7"/>
  <c r="X1127" i="7"/>
  <c r="X1126" i="7"/>
  <c r="X1125" i="7"/>
  <c r="X1124" i="7"/>
  <c r="X1123" i="7"/>
  <c r="X1122" i="7"/>
  <c r="X1121" i="7"/>
  <c r="X1120" i="7"/>
  <c r="X1119" i="7"/>
  <c r="X1118" i="7"/>
  <c r="X1117" i="7"/>
  <c r="X1116" i="7"/>
  <c r="X1115" i="7"/>
  <c r="X1114" i="7"/>
  <c r="X1113" i="7"/>
  <c r="X1112" i="7"/>
  <c r="X1111" i="7"/>
  <c r="X1110" i="7"/>
  <c r="X1109" i="7"/>
  <c r="X1108" i="7"/>
  <c r="X1107" i="7"/>
  <c r="X1106" i="7"/>
  <c r="X1105" i="7"/>
  <c r="X1104" i="7"/>
  <c r="X1103" i="7"/>
  <c r="X1102" i="7"/>
  <c r="X1101" i="7"/>
  <c r="X1100" i="7"/>
  <c r="X1099" i="7"/>
  <c r="X1098" i="7"/>
  <c r="X1097" i="7"/>
  <c r="X1096" i="7"/>
  <c r="X1095" i="7"/>
  <c r="X1094" i="7"/>
  <c r="X1093" i="7"/>
  <c r="X1092" i="7"/>
  <c r="X1091" i="7"/>
  <c r="X1090" i="7"/>
  <c r="X1089" i="7"/>
  <c r="X1088" i="7"/>
  <c r="X1087" i="7"/>
  <c r="X1086" i="7"/>
  <c r="X1085" i="7"/>
  <c r="X1084" i="7"/>
  <c r="X1083" i="7"/>
  <c r="X1082" i="7"/>
  <c r="X1081" i="7"/>
  <c r="X1080" i="7"/>
  <c r="X1079" i="7"/>
  <c r="X1078" i="7"/>
  <c r="X1077" i="7"/>
  <c r="X1076" i="7"/>
  <c r="X1075" i="7"/>
  <c r="X1074" i="7"/>
  <c r="X1073" i="7"/>
  <c r="X1072" i="7"/>
  <c r="X1071" i="7"/>
  <c r="X1070" i="7"/>
  <c r="X1069" i="7"/>
  <c r="X1068" i="7"/>
  <c r="X1067" i="7"/>
  <c r="X1066" i="7"/>
  <c r="X1065" i="7"/>
  <c r="X1064" i="7"/>
  <c r="X1063" i="7"/>
  <c r="X1062" i="7"/>
  <c r="X1061" i="7"/>
  <c r="X1060" i="7"/>
  <c r="X1059" i="7"/>
  <c r="X1058" i="7"/>
  <c r="X1057" i="7"/>
  <c r="X1056" i="7"/>
  <c r="X1055" i="7"/>
  <c r="X1054" i="7"/>
  <c r="X1053" i="7"/>
  <c r="X1052" i="7"/>
  <c r="X1051" i="7"/>
  <c r="X1050" i="7"/>
  <c r="X1049" i="7"/>
  <c r="X1048" i="7"/>
  <c r="X1047" i="7"/>
  <c r="X1046" i="7"/>
  <c r="X1045" i="7"/>
  <c r="X1044" i="7"/>
  <c r="X1043" i="7"/>
  <c r="X1042" i="7"/>
  <c r="X1041" i="7"/>
  <c r="X1040" i="7"/>
  <c r="X1039" i="7"/>
  <c r="X1038" i="7"/>
  <c r="X1037" i="7"/>
  <c r="X1036" i="7"/>
  <c r="X1035" i="7"/>
  <c r="X1034" i="7"/>
  <c r="X1033" i="7"/>
  <c r="X1032" i="7"/>
  <c r="X1031" i="7"/>
  <c r="X1030" i="7"/>
  <c r="X1029" i="7"/>
  <c r="X1028" i="7"/>
  <c r="X1027" i="7"/>
  <c r="X1026" i="7"/>
  <c r="X1025" i="7"/>
  <c r="X1024" i="7"/>
  <c r="X1023" i="7"/>
  <c r="X1022" i="7"/>
  <c r="X1021" i="7"/>
  <c r="X1020" i="7"/>
  <c r="X1019" i="7"/>
  <c r="X1018" i="7"/>
  <c r="X1017" i="7"/>
  <c r="X1016" i="7"/>
  <c r="X1015" i="7"/>
  <c r="X1014" i="7"/>
  <c r="X1013" i="7"/>
  <c r="X1012" i="7"/>
  <c r="X1011" i="7"/>
  <c r="X1010" i="7"/>
  <c r="X1009" i="7"/>
  <c r="X1008" i="7"/>
  <c r="X1007" i="7"/>
  <c r="X1006" i="7"/>
  <c r="X1005" i="7"/>
  <c r="X1004" i="7"/>
  <c r="X1003" i="7"/>
  <c r="X1002" i="7"/>
  <c r="X1001" i="7"/>
  <c r="X1000" i="7"/>
  <c r="X999" i="7"/>
  <c r="X998" i="7"/>
  <c r="X997" i="7"/>
  <c r="X996" i="7"/>
  <c r="X995" i="7"/>
  <c r="X994" i="7"/>
  <c r="X993" i="7"/>
  <c r="X992" i="7"/>
  <c r="X991" i="7"/>
  <c r="X990" i="7"/>
  <c r="X989" i="7"/>
  <c r="X988" i="7"/>
  <c r="X987" i="7"/>
  <c r="X986" i="7"/>
  <c r="X985" i="7"/>
  <c r="X984" i="7"/>
  <c r="X983" i="7"/>
  <c r="X982" i="7"/>
  <c r="X981" i="7"/>
  <c r="X980" i="7"/>
  <c r="X979" i="7"/>
  <c r="X978" i="7"/>
  <c r="X977" i="7"/>
  <c r="X976" i="7"/>
  <c r="X975" i="7"/>
  <c r="X974" i="7"/>
  <c r="X973" i="7"/>
  <c r="X972" i="7"/>
  <c r="X971" i="7"/>
  <c r="X970" i="7"/>
  <c r="X969" i="7"/>
  <c r="X968" i="7"/>
  <c r="X967" i="7"/>
  <c r="X966" i="7"/>
  <c r="X965" i="7"/>
  <c r="X964" i="7"/>
  <c r="X963" i="7"/>
  <c r="X962" i="7"/>
  <c r="X961" i="7"/>
  <c r="X960" i="7"/>
  <c r="X959" i="7"/>
  <c r="X958" i="7"/>
  <c r="X957" i="7"/>
  <c r="X956" i="7"/>
  <c r="X955" i="7"/>
  <c r="X954" i="7"/>
  <c r="X953" i="7"/>
  <c r="X952" i="7"/>
  <c r="X951" i="7"/>
  <c r="X950" i="7"/>
  <c r="X949" i="7"/>
  <c r="X948" i="7"/>
  <c r="X947" i="7"/>
  <c r="X946" i="7"/>
  <c r="X945" i="7"/>
  <c r="X944" i="7"/>
  <c r="X943" i="7"/>
  <c r="X942" i="7"/>
  <c r="X941" i="7"/>
  <c r="X940" i="7"/>
  <c r="X939" i="7"/>
  <c r="X938" i="7"/>
  <c r="X937" i="7"/>
  <c r="X936" i="7"/>
  <c r="X935" i="7"/>
  <c r="X934" i="7"/>
  <c r="X933" i="7"/>
  <c r="X932" i="7"/>
  <c r="X931" i="7"/>
  <c r="X930" i="7"/>
  <c r="X929" i="7"/>
  <c r="X928" i="7"/>
  <c r="X927" i="7"/>
  <c r="X926" i="7"/>
  <c r="X925" i="7"/>
  <c r="X924" i="7"/>
  <c r="X923" i="7"/>
  <c r="X922" i="7"/>
  <c r="X921" i="7"/>
  <c r="X920" i="7"/>
  <c r="X919" i="7"/>
  <c r="X918" i="7"/>
  <c r="X917" i="7"/>
  <c r="X916" i="7"/>
  <c r="X915" i="7"/>
  <c r="X914" i="7"/>
  <c r="X913" i="7"/>
  <c r="X912" i="7"/>
  <c r="X911" i="7"/>
  <c r="X910" i="7"/>
  <c r="X909" i="7"/>
  <c r="X908" i="7"/>
  <c r="X907" i="7"/>
  <c r="X906" i="7"/>
  <c r="X905" i="7"/>
  <c r="X904" i="7"/>
  <c r="X903" i="7"/>
  <c r="X902" i="7"/>
  <c r="X901" i="7"/>
  <c r="X900" i="7"/>
  <c r="X899" i="7"/>
  <c r="X898" i="7"/>
  <c r="X897" i="7"/>
  <c r="X896" i="7"/>
  <c r="X895" i="7"/>
  <c r="X894" i="7"/>
  <c r="X893" i="7"/>
  <c r="X892" i="7"/>
  <c r="X891" i="7"/>
  <c r="X890" i="7"/>
  <c r="X889" i="7"/>
  <c r="X888" i="7"/>
  <c r="X887" i="7"/>
  <c r="X886" i="7"/>
  <c r="X885" i="7"/>
  <c r="X884" i="7"/>
  <c r="X883" i="7"/>
  <c r="X882" i="7"/>
  <c r="X881" i="7"/>
  <c r="X880" i="7"/>
  <c r="X879" i="7"/>
  <c r="X878" i="7"/>
  <c r="X877" i="7"/>
  <c r="X876" i="7"/>
  <c r="X875" i="7"/>
  <c r="X874" i="7"/>
  <c r="X873" i="7"/>
  <c r="X872" i="7"/>
  <c r="X871" i="7"/>
  <c r="X870" i="7"/>
  <c r="X869" i="7"/>
  <c r="X868" i="7"/>
  <c r="X867" i="7"/>
  <c r="X866" i="7"/>
  <c r="X865" i="7"/>
  <c r="X864" i="7"/>
  <c r="X863" i="7"/>
  <c r="X862" i="7"/>
  <c r="X861" i="7"/>
  <c r="X860" i="7"/>
  <c r="X859" i="7"/>
  <c r="X858" i="7"/>
  <c r="X857" i="7"/>
  <c r="X856" i="7"/>
  <c r="X855" i="7"/>
  <c r="X854" i="7"/>
  <c r="X853" i="7"/>
  <c r="X852" i="7"/>
  <c r="X851" i="7"/>
  <c r="X850" i="7"/>
  <c r="X849" i="7"/>
  <c r="X848" i="7"/>
  <c r="X847" i="7"/>
  <c r="X846" i="7"/>
  <c r="X845" i="7"/>
  <c r="X844" i="7"/>
  <c r="X843" i="7"/>
  <c r="X842" i="7"/>
  <c r="X841" i="7"/>
  <c r="X840" i="7"/>
  <c r="X839" i="7"/>
  <c r="X838" i="7"/>
  <c r="X837" i="7"/>
  <c r="X836" i="7"/>
  <c r="X835" i="7"/>
  <c r="X834" i="7"/>
  <c r="X833" i="7"/>
  <c r="X832" i="7"/>
  <c r="X831" i="7"/>
  <c r="X830" i="7"/>
  <c r="X829" i="7"/>
  <c r="X828" i="7"/>
  <c r="X827" i="7"/>
  <c r="X826" i="7"/>
  <c r="X825" i="7"/>
  <c r="X824" i="7"/>
  <c r="X823" i="7"/>
  <c r="X822" i="7"/>
  <c r="X821" i="7"/>
  <c r="X820" i="7"/>
  <c r="X819" i="7"/>
  <c r="X818" i="7"/>
  <c r="X817" i="7"/>
  <c r="X816" i="7"/>
  <c r="X815" i="7"/>
  <c r="X814" i="7"/>
  <c r="X813" i="7"/>
  <c r="X812" i="7"/>
  <c r="X811" i="7"/>
  <c r="X810" i="7"/>
  <c r="X809" i="7"/>
  <c r="X808" i="7"/>
  <c r="X807" i="7"/>
  <c r="X806" i="7"/>
  <c r="X805" i="7"/>
  <c r="X804" i="7"/>
  <c r="X803" i="7"/>
  <c r="X802" i="7"/>
  <c r="X801" i="7"/>
  <c r="X800" i="7"/>
  <c r="X799" i="7"/>
  <c r="X798" i="7"/>
  <c r="X797" i="7"/>
  <c r="X796" i="7"/>
  <c r="X795" i="7"/>
  <c r="X794" i="7"/>
  <c r="X793" i="7"/>
  <c r="X792" i="7"/>
  <c r="X791" i="7"/>
  <c r="X790" i="7"/>
  <c r="X789" i="7"/>
  <c r="X788" i="7"/>
  <c r="X787" i="7"/>
  <c r="X786" i="7"/>
  <c r="X785" i="7"/>
  <c r="X784" i="7"/>
  <c r="X783" i="7"/>
  <c r="X782" i="7"/>
  <c r="X781" i="7"/>
  <c r="X780" i="7"/>
  <c r="X779" i="7"/>
  <c r="X778" i="7"/>
  <c r="X777" i="7"/>
  <c r="X776" i="7"/>
  <c r="X775" i="7"/>
  <c r="X774" i="7"/>
  <c r="X773" i="7"/>
  <c r="X772" i="7"/>
  <c r="X771" i="7"/>
  <c r="X770" i="7"/>
  <c r="X769" i="7"/>
  <c r="X768" i="7"/>
  <c r="X767" i="7"/>
  <c r="X766" i="7"/>
  <c r="X765" i="7"/>
  <c r="X764" i="7"/>
  <c r="X763" i="7"/>
  <c r="X762" i="7"/>
  <c r="X761" i="7"/>
  <c r="X760" i="7"/>
  <c r="X759" i="7"/>
  <c r="X758" i="7"/>
  <c r="X757" i="7"/>
  <c r="X756" i="7"/>
  <c r="X755" i="7"/>
  <c r="X754" i="7"/>
  <c r="X753" i="7"/>
  <c r="X752" i="7"/>
  <c r="X751" i="7"/>
  <c r="X750" i="7"/>
  <c r="X749" i="7"/>
  <c r="X748" i="7"/>
  <c r="X747" i="7"/>
  <c r="X746" i="7"/>
  <c r="X745" i="7"/>
  <c r="X744" i="7"/>
  <c r="X743" i="7"/>
  <c r="X742" i="7"/>
  <c r="X741" i="7"/>
  <c r="X740" i="7"/>
  <c r="X739" i="7"/>
  <c r="X738" i="7"/>
  <c r="X737" i="7"/>
  <c r="X736" i="7"/>
  <c r="X735" i="7"/>
  <c r="X734" i="7"/>
  <c r="X733" i="7"/>
  <c r="X732" i="7"/>
  <c r="X731" i="7"/>
  <c r="X730" i="7"/>
  <c r="X729" i="7"/>
  <c r="X728" i="7"/>
  <c r="X727" i="7"/>
  <c r="X726" i="7"/>
  <c r="X725" i="7"/>
  <c r="X724" i="7"/>
  <c r="X723" i="7"/>
  <c r="X722" i="7"/>
  <c r="X721" i="7"/>
  <c r="X720" i="7"/>
  <c r="X719" i="7"/>
  <c r="X718" i="7"/>
  <c r="X717" i="7"/>
  <c r="X716" i="7"/>
  <c r="X715" i="7"/>
  <c r="X714" i="7"/>
  <c r="X713" i="7"/>
  <c r="X712" i="7"/>
  <c r="X711" i="7"/>
  <c r="X710" i="7"/>
  <c r="X709" i="7"/>
  <c r="X708" i="7"/>
  <c r="X707" i="7"/>
  <c r="X706" i="7"/>
  <c r="X705" i="7"/>
  <c r="X704" i="7"/>
  <c r="X703" i="7"/>
  <c r="X702" i="7"/>
  <c r="X701" i="7"/>
  <c r="X700" i="7"/>
  <c r="X699" i="7"/>
  <c r="X698" i="7"/>
  <c r="X697" i="7"/>
  <c r="X696" i="7"/>
  <c r="X695" i="7"/>
  <c r="X694" i="7"/>
  <c r="X693" i="7"/>
  <c r="X692" i="7"/>
  <c r="X691" i="7"/>
  <c r="X690" i="7"/>
  <c r="X689" i="7"/>
  <c r="X688" i="7"/>
  <c r="X687" i="7"/>
  <c r="X686" i="7"/>
  <c r="X685" i="7"/>
  <c r="X684" i="7"/>
  <c r="X683" i="7"/>
  <c r="X682" i="7"/>
  <c r="X681" i="7"/>
  <c r="X680" i="7"/>
  <c r="X679" i="7"/>
  <c r="X678" i="7"/>
  <c r="X677" i="7"/>
  <c r="X676" i="7"/>
  <c r="X675" i="7"/>
  <c r="X674" i="7"/>
  <c r="X673" i="7"/>
  <c r="X672" i="7"/>
  <c r="X671" i="7"/>
  <c r="X670" i="7"/>
  <c r="X669" i="7"/>
  <c r="X668" i="7"/>
  <c r="X667" i="7"/>
  <c r="X666" i="7"/>
  <c r="X665" i="7"/>
  <c r="X664" i="7"/>
  <c r="X663" i="7"/>
  <c r="X662" i="7"/>
  <c r="X661" i="7"/>
  <c r="X660" i="7"/>
  <c r="X659" i="7"/>
  <c r="X658" i="7"/>
  <c r="X657" i="7"/>
  <c r="X656" i="7"/>
  <c r="X655" i="7"/>
  <c r="X654" i="7"/>
  <c r="X653" i="7"/>
  <c r="X652" i="7"/>
  <c r="X651" i="7"/>
  <c r="X650" i="7"/>
  <c r="X649" i="7"/>
  <c r="X648" i="7"/>
  <c r="X647" i="7"/>
  <c r="X646" i="7"/>
  <c r="X645" i="7"/>
  <c r="X644" i="7"/>
  <c r="X643" i="7"/>
  <c r="X642" i="7"/>
  <c r="X641" i="7"/>
  <c r="X640" i="7"/>
  <c r="X639" i="7"/>
  <c r="X638" i="7"/>
  <c r="X637" i="7"/>
  <c r="X636" i="7"/>
  <c r="X635" i="7"/>
  <c r="X634" i="7"/>
  <c r="X633" i="7"/>
  <c r="X632" i="7"/>
  <c r="X631" i="7"/>
  <c r="X630" i="7"/>
  <c r="X629" i="7"/>
  <c r="X628" i="7"/>
  <c r="X627" i="7"/>
  <c r="X626" i="7"/>
  <c r="X625" i="7"/>
  <c r="X624" i="7"/>
  <c r="X623" i="7"/>
  <c r="X622" i="7"/>
  <c r="X621" i="7"/>
  <c r="X620" i="7"/>
  <c r="X619" i="7"/>
  <c r="X618" i="7"/>
  <c r="X617" i="7"/>
  <c r="X616" i="7"/>
  <c r="X615" i="7"/>
  <c r="X614" i="7"/>
  <c r="X613" i="7"/>
  <c r="X612" i="7"/>
  <c r="X611" i="7"/>
  <c r="X610" i="7"/>
  <c r="X609" i="7"/>
  <c r="X608" i="7"/>
  <c r="X607" i="7"/>
  <c r="X606" i="7"/>
  <c r="X605" i="7"/>
  <c r="X604" i="7"/>
  <c r="X603" i="7"/>
  <c r="X602" i="7"/>
  <c r="X601" i="7"/>
  <c r="X600" i="7"/>
  <c r="X599" i="7"/>
  <c r="X598" i="7"/>
  <c r="X597" i="7"/>
  <c r="X596" i="7"/>
  <c r="X595" i="7"/>
  <c r="X594" i="7"/>
  <c r="X593" i="7"/>
  <c r="X592" i="7"/>
  <c r="X591" i="7"/>
  <c r="X590" i="7"/>
  <c r="X589" i="7"/>
  <c r="X588" i="7"/>
  <c r="X587" i="7"/>
  <c r="X586" i="7"/>
  <c r="X585" i="7"/>
  <c r="X584" i="7"/>
  <c r="X583" i="7"/>
  <c r="X582" i="7"/>
  <c r="X581" i="7"/>
  <c r="X580" i="7"/>
  <c r="X579" i="7"/>
  <c r="X578" i="7"/>
  <c r="X577" i="7"/>
  <c r="X576" i="7"/>
  <c r="X575" i="7"/>
  <c r="X574" i="7"/>
  <c r="X573" i="7"/>
  <c r="X572" i="7"/>
  <c r="X571" i="7"/>
  <c r="X570" i="7"/>
  <c r="X569" i="7"/>
  <c r="X568" i="7"/>
  <c r="X567" i="7"/>
  <c r="X566" i="7"/>
  <c r="X565" i="7"/>
  <c r="X564" i="7"/>
  <c r="X563" i="7"/>
  <c r="X562" i="7"/>
  <c r="X561" i="7"/>
  <c r="X560" i="7"/>
  <c r="X559" i="7"/>
  <c r="X558" i="7"/>
  <c r="X557" i="7"/>
  <c r="X556" i="7"/>
  <c r="X555" i="7"/>
  <c r="X554" i="7"/>
  <c r="X553" i="7"/>
  <c r="X552" i="7"/>
  <c r="X551" i="7"/>
  <c r="X550" i="7"/>
  <c r="X549" i="7"/>
  <c r="X548" i="7"/>
  <c r="X547" i="7"/>
  <c r="X546" i="7"/>
  <c r="X545" i="7"/>
  <c r="X544" i="7"/>
  <c r="X543" i="7"/>
  <c r="X542" i="7"/>
  <c r="X541" i="7"/>
  <c r="X540" i="7"/>
  <c r="X539" i="7"/>
  <c r="X538" i="7"/>
  <c r="X537" i="7"/>
  <c r="X536" i="7"/>
  <c r="X535" i="7"/>
  <c r="X534" i="7"/>
  <c r="X533" i="7"/>
  <c r="X532" i="7"/>
  <c r="X531" i="7"/>
  <c r="X530" i="7"/>
  <c r="X529" i="7"/>
  <c r="X528" i="7"/>
  <c r="X527" i="7"/>
  <c r="X526" i="7"/>
  <c r="X525" i="7"/>
  <c r="X524" i="7"/>
  <c r="X523" i="7"/>
  <c r="X522" i="7"/>
  <c r="X521" i="7"/>
  <c r="X520" i="7"/>
  <c r="X519" i="7"/>
  <c r="X518" i="7"/>
  <c r="X517" i="7"/>
  <c r="X516" i="7"/>
  <c r="X515" i="7"/>
  <c r="X514" i="7"/>
  <c r="X513" i="7"/>
  <c r="X512" i="7"/>
  <c r="X511" i="7"/>
  <c r="X510" i="7"/>
  <c r="X509" i="7"/>
  <c r="X508" i="7"/>
  <c r="X507" i="7"/>
  <c r="X506" i="7"/>
  <c r="X505" i="7"/>
  <c r="X504" i="7"/>
  <c r="X503" i="7"/>
  <c r="X502" i="7"/>
  <c r="X501" i="7"/>
  <c r="X500" i="7"/>
  <c r="X499" i="7"/>
  <c r="X498" i="7"/>
  <c r="X497" i="7"/>
  <c r="X496" i="7"/>
  <c r="X495" i="7"/>
  <c r="X494" i="7"/>
  <c r="X493" i="7"/>
  <c r="X492" i="7"/>
  <c r="X491" i="7"/>
  <c r="X490" i="7"/>
  <c r="X489" i="7"/>
  <c r="X488" i="7"/>
  <c r="X487" i="7"/>
  <c r="X486" i="7"/>
  <c r="X485" i="7"/>
  <c r="X484" i="7"/>
  <c r="X483" i="7"/>
  <c r="X482" i="7"/>
  <c r="X481" i="7"/>
  <c r="X480" i="7"/>
  <c r="X479" i="7"/>
  <c r="X478" i="7"/>
  <c r="X477" i="7"/>
  <c r="X476" i="7"/>
  <c r="X475" i="7"/>
  <c r="X474" i="7"/>
  <c r="X473" i="7"/>
  <c r="X472" i="7"/>
  <c r="X471" i="7"/>
  <c r="X470" i="7"/>
  <c r="X469" i="7"/>
  <c r="X468" i="7"/>
  <c r="X467" i="7"/>
  <c r="X466" i="7"/>
  <c r="X465" i="7"/>
  <c r="X464" i="7"/>
  <c r="X463" i="7"/>
  <c r="X462" i="7"/>
  <c r="X461" i="7"/>
  <c r="X460" i="7"/>
  <c r="X459" i="7"/>
  <c r="X458" i="7"/>
  <c r="X457" i="7"/>
  <c r="X456" i="7"/>
  <c r="X455" i="7"/>
  <c r="X454" i="7"/>
  <c r="X453" i="7"/>
  <c r="X452" i="7"/>
  <c r="X451" i="7"/>
  <c r="X450" i="7"/>
  <c r="X449" i="7"/>
  <c r="X448" i="7"/>
  <c r="X447" i="7"/>
  <c r="X446" i="7"/>
  <c r="X445" i="7"/>
  <c r="X444" i="7"/>
  <c r="X443" i="7"/>
  <c r="X442" i="7"/>
  <c r="X441" i="7"/>
  <c r="X440" i="7"/>
  <c r="X439" i="7"/>
  <c r="X438" i="7"/>
  <c r="X437" i="7"/>
  <c r="X436" i="7"/>
  <c r="X435" i="7"/>
  <c r="X434" i="7"/>
  <c r="X433" i="7"/>
  <c r="X432" i="7"/>
  <c r="X431" i="7"/>
  <c r="X430" i="7"/>
  <c r="X429" i="7"/>
  <c r="X428" i="7"/>
  <c r="X427" i="7"/>
  <c r="X426" i="7"/>
  <c r="X425" i="7"/>
  <c r="X424" i="7"/>
  <c r="X423" i="7"/>
  <c r="X422" i="7"/>
  <c r="X421" i="7"/>
  <c r="X420" i="7"/>
  <c r="X419" i="7"/>
  <c r="X418" i="7"/>
  <c r="X417" i="7"/>
  <c r="X416" i="7"/>
  <c r="X415" i="7"/>
  <c r="X414" i="7"/>
  <c r="X413" i="7"/>
  <c r="X412" i="7"/>
  <c r="X411" i="7"/>
  <c r="X410" i="7"/>
  <c r="X409" i="7"/>
  <c r="X408" i="7"/>
  <c r="X407" i="7"/>
  <c r="X406" i="7"/>
  <c r="X405" i="7"/>
  <c r="X404" i="7"/>
  <c r="X403" i="7"/>
  <c r="X402" i="7"/>
  <c r="X401" i="7"/>
  <c r="X400" i="7"/>
  <c r="X399" i="7"/>
  <c r="X398" i="7"/>
  <c r="X397" i="7"/>
  <c r="X396" i="7"/>
  <c r="X395" i="7"/>
  <c r="X394" i="7"/>
  <c r="X393" i="7"/>
  <c r="X392" i="7"/>
  <c r="X391" i="7"/>
  <c r="X390" i="7"/>
  <c r="X389" i="7"/>
  <c r="X388" i="7"/>
  <c r="X387" i="7"/>
  <c r="X386" i="7"/>
  <c r="X385" i="7"/>
  <c r="X384" i="7"/>
  <c r="X383" i="7"/>
  <c r="X382" i="7"/>
  <c r="X381" i="7"/>
  <c r="X380" i="7"/>
  <c r="X379" i="7"/>
  <c r="X378" i="7"/>
  <c r="X377" i="7"/>
  <c r="X376" i="7"/>
  <c r="X375" i="7"/>
  <c r="X374" i="7"/>
  <c r="X373" i="7"/>
  <c r="X372" i="7"/>
  <c r="X371" i="7"/>
  <c r="X370" i="7"/>
  <c r="X369" i="7"/>
  <c r="X368" i="7"/>
  <c r="X367" i="7"/>
  <c r="X366" i="7"/>
  <c r="X365" i="7"/>
  <c r="X364" i="7"/>
  <c r="X363" i="7"/>
  <c r="X362" i="7"/>
  <c r="X361" i="7"/>
  <c r="X360" i="7"/>
  <c r="X359" i="7"/>
  <c r="X358" i="7"/>
  <c r="X357" i="7"/>
  <c r="X356" i="7"/>
  <c r="X355" i="7"/>
  <c r="X354" i="7"/>
  <c r="X353" i="7"/>
  <c r="X352" i="7"/>
  <c r="X351" i="7"/>
  <c r="X350" i="7"/>
  <c r="X349" i="7"/>
  <c r="X348" i="7"/>
  <c r="X347" i="7"/>
  <c r="X346" i="7"/>
  <c r="X345" i="7"/>
  <c r="X344" i="7"/>
  <c r="X343" i="7"/>
  <c r="X342" i="7"/>
  <c r="X341" i="7"/>
  <c r="X340" i="7"/>
  <c r="X339" i="7"/>
  <c r="X338" i="7"/>
  <c r="X337" i="7"/>
  <c r="X336" i="7"/>
  <c r="X335" i="7"/>
  <c r="X334" i="7"/>
  <c r="X333" i="7"/>
  <c r="X332" i="7"/>
  <c r="X331" i="7"/>
  <c r="X330" i="7"/>
  <c r="X329" i="7"/>
  <c r="X328" i="7"/>
  <c r="X327" i="7"/>
  <c r="X326" i="7"/>
  <c r="X325" i="7"/>
  <c r="X324" i="7"/>
  <c r="X323" i="7"/>
  <c r="X322" i="7"/>
  <c r="X321" i="7"/>
  <c r="X320" i="7"/>
  <c r="X319" i="7"/>
  <c r="X318" i="7"/>
  <c r="X317" i="7"/>
  <c r="X316" i="7"/>
  <c r="X315" i="7"/>
  <c r="X314" i="7"/>
  <c r="X313" i="7"/>
  <c r="X312" i="7"/>
  <c r="X311" i="7"/>
  <c r="X310" i="7"/>
  <c r="X309" i="7"/>
  <c r="X308" i="7"/>
  <c r="X307" i="7"/>
  <c r="X306" i="7"/>
  <c r="X305" i="7"/>
  <c r="X304" i="7"/>
  <c r="X303" i="7"/>
  <c r="X302" i="7"/>
  <c r="X301" i="7"/>
  <c r="X300" i="7"/>
  <c r="X299" i="7"/>
  <c r="X298" i="7"/>
  <c r="X297" i="7"/>
  <c r="X296" i="7"/>
  <c r="X295" i="7"/>
  <c r="X294" i="7"/>
  <c r="X293" i="7"/>
  <c r="X292" i="7"/>
  <c r="X291" i="7"/>
  <c r="X290" i="7"/>
  <c r="X289" i="7"/>
  <c r="X288" i="7"/>
  <c r="X287" i="7"/>
  <c r="X286" i="7"/>
  <c r="X285" i="7"/>
  <c r="X284" i="7"/>
  <c r="X283" i="7"/>
  <c r="X282" i="7"/>
  <c r="X281" i="7"/>
  <c r="X280" i="7"/>
  <c r="X279" i="7"/>
  <c r="X278" i="7"/>
  <c r="X277" i="7"/>
  <c r="X276" i="7"/>
  <c r="X275" i="7"/>
  <c r="X274" i="7"/>
  <c r="X273" i="7"/>
  <c r="X272" i="7"/>
  <c r="X271" i="7"/>
  <c r="X270" i="7"/>
  <c r="X269" i="7"/>
  <c r="X268" i="7"/>
  <c r="X267" i="7"/>
  <c r="X266" i="7"/>
  <c r="X265" i="7"/>
  <c r="X264" i="7"/>
  <c r="X263" i="7"/>
  <c r="X262" i="7"/>
  <c r="X261" i="7"/>
  <c r="X260" i="7"/>
  <c r="X259" i="7"/>
  <c r="X258" i="7"/>
  <c r="X257" i="7"/>
  <c r="X256" i="7"/>
  <c r="X255" i="7"/>
  <c r="X254" i="7"/>
  <c r="X253" i="7"/>
  <c r="X252" i="7"/>
  <c r="X251" i="7"/>
  <c r="X250" i="7"/>
  <c r="X249" i="7"/>
  <c r="X248" i="7"/>
  <c r="X247" i="7"/>
  <c r="X246" i="7"/>
  <c r="X245" i="7"/>
  <c r="X244" i="7"/>
  <c r="X243" i="7"/>
  <c r="X242" i="7"/>
  <c r="X241" i="7"/>
  <c r="X240" i="7"/>
  <c r="X239" i="7"/>
  <c r="X238" i="7"/>
  <c r="X237" i="7"/>
  <c r="X236" i="7"/>
  <c r="X235" i="7"/>
  <c r="X234" i="7"/>
  <c r="X233" i="7"/>
  <c r="X232" i="7"/>
  <c r="X231" i="7"/>
  <c r="X230" i="7"/>
  <c r="X229" i="7"/>
  <c r="X228" i="7"/>
  <c r="X227" i="7"/>
  <c r="X226" i="7"/>
  <c r="X225" i="7"/>
  <c r="X224" i="7"/>
  <c r="X223" i="7"/>
  <c r="X222" i="7"/>
  <c r="X221" i="7"/>
  <c r="X220" i="7"/>
  <c r="X219" i="7"/>
  <c r="X218" i="7"/>
  <c r="X217" i="7"/>
  <c r="X216" i="7"/>
  <c r="X215" i="7"/>
  <c r="X214" i="7"/>
  <c r="X213" i="7"/>
  <c r="X212" i="7"/>
  <c r="X211" i="7"/>
  <c r="X210" i="7"/>
  <c r="X209" i="7"/>
  <c r="X208" i="7"/>
  <c r="X207" i="7"/>
  <c r="X206" i="7"/>
  <c r="X205" i="7"/>
  <c r="X204" i="7"/>
  <c r="X203" i="7"/>
  <c r="X202" i="7"/>
  <c r="X201" i="7"/>
  <c r="X200" i="7"/>
  <c r="X199" i="7"/>
  <c r="X198" i="7"/>
  <c r="X197" i="7"/>
  <c r="X196" i="7"/>
  <c r="X195" i="7"/>
  <c r="X194" i="7"/>
  <c r="X193" i="7"/>
  <c r="X192" i="7"/>
  <c r="X191" i="7"/>
  <c r="X190" i="7"/>
  <c r="X189" i="7"/>
  <c r="X188" i="7"/>
  <c r="X187" i="7"/>
  <c r="X186" i="7"/>
  <c r="X185" i="7"/>
  <c r="X184" i="7"/>
  <c r="X183" i="7"/>
  <c r="X182" i="7"/>
  <c r="X181" i="7"/>
  <c r="X180" i="7"/>
  <c r="X179" i="7"/>
  <c r="X178" i="7"/>
  <c r="X177" i="7"/>
  <c r="X176" i="7"/>
  <c r="X175" i="7"/>
  <c r="X174" i="7"/>
  <c r="X173" i="7"/>
  <c r="X172" i="7"/>
  <c r="X171" i="7"/>
  <c r="X170" i="7"/>
  <c r="X169" i="7"/>
  <c r="X168" i="7"/>
  <c r="X167" i="7"/>
  <c r="X166" i="7"/>
  <c r="X165" i="7"/>
  <c r="X164" i="7"/>
  <c r="X163" i="7"/>
  <c r="X162" i="7"/>
  <c r="X161" i="7"/>
  <c r="X160" i="7"/>
  <c r="X159" i="7"/>
  <c r="X158" i="7"/>
  <c r="X157" i="7"/>
  <c r="X156" i="7"/>
  <c r="X155" i="7"/>
  <c r="X154" i="7"/>
  <c r="X153" i="7"/>
  <c r="X152" i="7"/>
  <c r="X151" i="7"/>
  <c r="X150" i="7"/>
  <c r="X149" i="7"/>
  <c r="X148" i="7"/>
  <c r="X147" i="7"/>
  <c r="X146" i="7"/>
  <c r="X145" i="7"/>
  <c r="X144" i="7"/>
  <c r="X143" i="7"/>
  <c r="X142" i="7"/>
  <c r="X141" i="7"/>
  <c r="X140" i="7"/>
  <c r="X139" i="7"/>
  <c r="X138" i="7"/>
  <c r="X137" i="7"/>
  <c r="X136" i="7"/>
  <c r="X135" i="7"/>
  <c r="X134" i="7"/>
  <c r="X133" i="7"/>
  <c r="X132" i="7"/>
  <c r="X131" i="7"/>
  <c r="X130" i="7"/>
  <c r="X129" i="7"/>
  <c r="X128" i="7"/>
  <c r="X127" i="7"/>
  <c r="X126" i="7"/>
  <c r="X125" i="7"/>
  <c r="X124" i="7"/>
  <c r="X123" i="7"/>
  <c r="X122" i="7"/>
  <c r="X121" i="7"/>
  <c r="X120" i="7"/>
  <c r="X119" i="7"/>
  <c r="X118" i="7"/>
  <c r="X117" i="7"/>
  <c r="X116" i="7"/>
  <c r="X115" i="7"/>
  <c r="X114" i="7"/>
  <c r="X113" i="7"/>
  <c r="X112" i="7"/>
  <c r="X111" i="7"/>
  <c r="X110" i="7"/>
  <c r="X109" i="7"/>
  <c r="X108" i="7"/>
  <c r="X107" i="7"/>
  <c r="X106" i="7"/>
  <c r="X105" i="7"/>
  <c r="X104" i="7"/>
  <c r="X103" i="7"/>
  <c r="X102" i="7"/>
  <c r="X101" i="7"/>
  <c r="X100" i="7"/>
  <c r="X99" i="7"/>
  <c r="X98" i="7"/>
  <c r="X97" i="7"/>
  <c r="X96" i="7"/>
  <c r="X95" i="7"/>
  <c r="X94" i="7"/>
  <c r="X93" i="7"/>
  <c r="X92" i="7"/>
  <c r="X91" i="7"/>
  <c r="X90" i="7"/>
  <c r="X89" i="7"/>
  <c r="X88" i="7"/>
  <c r="X87" i="7"/>
  <c r="X86" i="7"/>
  <c r="X85" i="7"/>
  <c r="X84" i="7"/>
  <c r="X83" i="7"/>
  <c r="X82" i="7"/>
  <c r="X81" i="7"/>
  <c r="X80" i="7"/>
  <c r="X79" i="7"/>
  <c r="X78" i="7"/>
  <c r="X77" i="7"/>
  <c r="X76" i="7"/>
  <c r="X75" i="7"/>
  <c r="X74" i="7"/>
  <c r="X73" i="7"/>
  <c r="X72" i="7"/>
  <c r="X71" i="7"/>
  <c r="X70" i="7"/>
  <c r="X69" i="7"/>
  <c r="X68" i="7"/>
  <c r="X67" i="7"/>
  <c r="X66" i="7"/>
  <c r="X65" i="7"/>
  <c r="X64" i="7"/>
  <c r="X63" i="7"/>
  <c r="X62" i="7"/>
  <c r="X61" i="7"/>
  <c r="X60" i="7"/>
  <c r="X59" i="7"/>
  <c r="X58" i="7"/>
  <c r="X57" i="7"/>
  <c r="X56" i="7"/>
  <c r="X55" i="7"/>
  <c r="X54" i="7"/>
  <c r="X53" i="7"/>
  <c r="X52" i="7"/>
  <c r="X51" i="7"/>
  <c r="X50" i="7"/>
  <c r="X49" i="7"/>
  <c r="X48" i="7"/>
  <c r="X47" i="7"/>
  <c r="X46" i="7"/>
  <c r="X45" i="7"/>
  <c r="X44" i="7"/>
  <c r="X43" i="7"/>
  <c r="X42" i="7"/>
  <c r="X41" i="7"/>
  <c r="X40" i="7"/>
  <c r="X39" i="7"/>
  <c r="X38" i="7"/>
  <c r="X37" i="7"/>
  <c r="X36" i="7"/>
  <c r="X35" i="7"/>
  <c r="X34" i="7"/>
  <c r="X33" i="7"/>
  <c r="X32" i="7"/>
  <c r="X31" i="7"/>
  <c r="X30" i="7"/>
  <c r="X29" i="7"/>
  <c r="X28" i="7"/>
  <c r="X27" i="7"/>
  <c r="X26" i="7"/>
  <c r="X25" i="7"/>
  <c r="X24" i="7"/>
  <c r="X23" i="7"/>
  <c r="X22" i="7"/>
  <c r="X21" i="7"/>
  <c r="X20" i="7"/>
  <c r="X19" i="7"/>
  <c r="X18" i="7"/>
  <c r="X17" i="7"/>
  <c r="X16" i="7"/>
  <c r="X15" i="7"/>
  <c r="X14" i="7"/>
  <c r="X13" i="7"/>
  <c r="X12" i="7"/>
  <c r="X11" i="7"/>
  <c r="X10" i="7"/>
  <c r="X9" i="7"/>
  <c r="X8" i="7"/>
  <c r="X7" i="7"/>
  <c r="X6" i="7"/>
  <c r="X5" i="7"/>
  <c r="X4" i="7"/>
  <c r="X3" i="7"/>
  <c r="H2977" i="7"/>
  <c r="E2977" i="7"/>
  <c r="B2977" i="7"/>
  <c r="A2977" i="7"/>
  <c r="H2976" i="7"/>
  <c r="E2976" i="7"/>
  <c r="B2976" i="7"/>
  <c r="A2976" i="7"/>
  <c r="H2975" i="7"/>
  <c r="E2975" i="7"/>
  <c r="B2975" i="7"/>
  <c r="A2975" i="7"/>
  <c r="H2974" i="7"/>
  <c r="E2974" i="7"/>
  <c r="B2974" i="7"/>
  <c r="A2974" i="7"/>
  <c r="H2973" i="7"/>
  <c r="E2973" i="7"/>
  <c r="B2973" i="7"/>
  <c r="A2973" i="7"/>
  <c r="H2972" i="7"/>
  <c r="E2972" i="7"/>
  <c r="B2972" i="7"/>
  <c r="A2972" i="7"/>
  <c r="H2971" i="7"/>
  <c r="E2971" i="7"/>
  <c r="B2971" i="7"/>
  <c r="A2971" i="7"/>
  <c r="H2970" i="7"/>
  <c r="E2970" i="7"/>
  <c r="B2970" i="7"/>
  <c r="A2970" i="7"/>
  <c r="H2969" i="7"/>
  <c r="E2969" i="7"/>
  <c r="B2969" i="7"/>
  <c r="A2969" i="7"/>
  <c r="H2968" i="7"/>
  <c r="E2968" i="7"/>
  <c r="B2968" i="7"/>
  <c r="A2968" i="7"/>
  <c r="H2967" i="7"/>
  <c r="E2967" i="7"/>
  <c r="B2967" i="7"/>
  <c r="A2967" i="7"/>
  <c r="H2966" i="7"/>
  <c r="E2966" i="7"/>
  <c r="B2966" i="7"/>
  <c r="A2966" i="7"/>
  <c r="H2965" i="7"/>
  <c r="E2965" i="7"/>
  <c r="B2965" i="7"/>
  <c r="A2965" i="7"/>
  <c r="H2964" i="7"/>
  <c r="E2964" i="7"/>
  <c r="B2964" i="7"/>
  <c r="A2964" i="7"/>
  <c r="H2963" i="7"/>
  <c r="E2963" i="7"/>
  <c r="B2963" i="7"/>
  <c r="A2963" i="7"/>
  <c r="H2962" i="7"/>
  <c r="E2962" i="7"/>
  <c r="B2962" i="7"/>
  <c r="A2962" i="7"/>
  <c r="H2961" i="7"/>
  <c r="E2961" i="7"/>
  <c r="B2961" i="7"/>
  <c r="A2961" i="7"/>
  <c r="H2960" i="7"/>
  <c r="E2960" i="7"/>
  <c r="B2960" i="7"/>
  <c r="A2960" i="7"/>
  <c r="H2959" i="7"/>
  <c r="E2959" i="7"/>
  <c r="B2959" i="7"/>
  <c r="A2959" i="7"/>
  <c r="H2958" i="7"/>
  <c r="E2958" i="7"/>
  <c r="B2958" i="7"/>
  <c r="A2958" i="7"/>
  <c r="H2957" i="7"/>
  <c r="E2957" i="7"/>
  <c r="B2957" i="7"/>
  <c r="A2957" i="7"/>
  <c r="H2956" i="7"/>
  <c r="E2956" i="7"/>
  <c r="B2956" i="7"/>
  <c r="A2956" i="7"/>
  <c r="H2955" i="7"/>
  <c r="E2955" i="7"/>
  <c r="B2955" i="7"/>
  <c r="A2955" i="7"/>
  <c r="H2954" i="7"/>
  <c r="E2954" i="7"/>
  <c r="B2954" i="7"/>
  <c r="A2954" i="7"/>
  <c r="H2953" i="7"/>
  <c r="E2953" i="7"/>
  <c r="B2953" i="7"/>
  <c r="A2953" i="7"/>
  <c r="H2952" i="7"/>
  <c r="E2952" i="7"/>
  <c r="B2952" i="7"/>
  <c r="A2952" i="7"/>
  <c r="H2951" i="7"/>
  <c r="E2951" i="7"/>
  <c r="B2951" i="7"/>
  <c r="A2951" i="7"/>
  <c r="H2950" i="7"/>
  <c r="E2950" i="7"/>
  <c r="B2950" i="7"/>
  <c r="A2950" i="7"/>
  <c r="H2949" i="7"/>
  <c r="E2949" i="7"/>
  <c r="B2949" i="7"/>
  <c r="A2949" i="7"/>
  <c r="H2948" i="7"/>
  <c r="E2948" i="7"/>
  <c r="B2948" i="7"/>
  <c r="A2948" i="7"/>
  <c r="H2947" i="7"/>
  <c r="E2947" i="7"/>
  <c r="B2947" i="7"/>
  <c r="A2947" i="7"/>
  <c r="H2946" i="7"/>
  <c r="E2946" i="7"/>
  <c r="B2946" i="7"/>
  <c r="A2946" i="7"/>
  <c r="H2945" i="7"/>
  <c r="E2945" i="7"/>
  <c r="B2945" i="7"/>
  <c r="A2945" i="7"/>
  <c r="H2944" i="7"/>
  <c r="E2944" i="7"/>
  <c r="B2944" i="7"/>
  <c r="A2944" i="7"/>
  <c r="H2943" i="7"/>
  <c r="E2943" i="7"/>
  <c r="B2943" i="7"/>
  <c r="A2943" i="7"/>
  <c r="CB88" i="1"/>
  <c r="BQ88" i="1"/>
  <c r="BQ87" i="1"/>
  <c r="H80" i="7"/>
  <c r="CB97" i="1"/>
  <c r="BQ97" i="1"/>
  <c r="BC97" i="1"/>
  <c r="AZ97" i="1"/>
  <c r="AW97" i="1"/>
  <c r="AT97" i="1"/>
  <c r="AQ97" i="1"/>
  <c r="AN97" i="1"/>
  <c r="AK97" i="1"/>
  <c r="AH97" i="1"/>
  <c r="AE97" i="1"/>
  <c r="AB97" i="1"/>
  <c r="Y97" i="1"/>
  <c r="T97" i="1"/>
  <c r="V97" i="1" s="1"/>
  <c r="S97" i="1"/>
  <c r="P97" i="1"/>
  <c r="I97" i="1"/>
  <c r="C97" i="1"/>
  <c r="B97" i="1"/>
  <c r="CB96" i="1"/>
  <c r="BQ96" i="1"/>
  <c r="BC96" i="1"/>
  <c r="AZ96" i="1"/>
  <c r="AW96" i="1"/>
  <c r="AS96" i="1"/>
  <c r="AR96" i="1"/>
  <c r="AQ96" i="1"/>
  <c r="AN96" i="1"/>
  <c r="AK96" i="1"/>
  <c r="AH96" i="1"/>
  <c r="AE96" i="1"/>
  <c r="AB96" i="1"/>
  <c r="Y96" i="1"/>
  <c r="V96" i="1"/>
  <c r="S96" i="1"/>
  <c r="P96" i="1"/>
  <c r="I96" i="1"/>
  <c r="C96" i="1"/>
  <c r="B96" i="1"/>
  <c r="K7" i="25"/>
  <c r="L7" i="25"/>
  <c r="N7" i="25" l="1"/>
  <c r="BE97" i="1"/>
  <c r="CC97" i="1" s="1"/>
  <c r="AT96" i="1"/>
  <c r="BE96" i="1" s="1"/>
  <c r="CC96" i="1" s="1"/>
  <c r="H2942" i="7" l="1"/>
  <c r="E2942" i="7"/>
  <c r="B2942" i="7"/>
  <c r="A2942" i="7"/>
  <c r="H2941" i="7"/>
  <c r="E2941" i="7"/>
  <c r="B2941" i="7"/>
  <c r="A2941" i="7"/>
  <c r="H2940" i="7"/>
  <c r="E2940" i="7"/>
  <c r="B2940" i="7"/>
  <c r="A2940" i="7"/>
  <c r="H2939" i="7"/>
  <c r="E2939" i="7"/>
  <c r="B2939" i="7"/>
  <c r="A2939" i="7"/>
  <c r="H2938" i="7"/>
  <c r="E2938" i="7"/>
  <c r="B2938" i="7"/>
  <c r="A2938" i="7"/>
  <c r="H2937" i="7"/>
  <c r="E2937" i="7"/>
  <c r="B2937" i="7"/>
  <c r="A2937" i="7"/>
  <c r="H2936" i="7"/>
  <c r="E2936" i="7"/>
  <c r="B2936" i="7"/>
  <c r="A2936" i="7"/>
  <c r="H2935" i="7"/>
  <c r="E2935" i="7"/>
  <c r="B2935" i="7"/>
  <c r="A2935" i="7"/>
  <c r="H2934" i="7"/>
  <c r="E2934" i="7"/>
  <c r="B2934" i="7"/>
  <c r="A2934" i="7"/>
  <c r="H2933" i="7"/>
  <c r="E2933" i="7"/>
  <c r="B2933" i="7"/>
  <c r="A2933" i="7"/>
  <c r="H2932" i="7"/>
  <c r="E2932" i="7"/>
  <c r="B2932" i="7"/>
  <c r="A2932" i="7"/>
  <c r="H2931" i="7"/>
  <c r="E2931" i="7"/>
  <c r="B2931" i="7"/>
  <c r="A2931" i="7"/>
  <c r="H2930" i="7"/>
  <c r="E2930" i="7"/>
  <c r="B2930" i="7"/>
  <c r="A2930" i="7"/>
  <c r="H2929" i="7"/>
  <c r="E2929" i="7"/>
  <c r="B2929" i="7"/>
  <c r="A2929" i="7"/>
  <c r="H2928" i="7"/>
  <c r="E2928" i="7"/>
  <c r="B2928" i="7"/>
  <c r="A2928" i="7"/>
  <c r="H2927" i="7"/>
  <c r="E2927" i="7"/>
  <c r="B2927" i="7"/>
  <c r="A2927" i="7"/>
  <c r="H2926" i="7"/>
  <c r="E2926" i="7"/>
  <c r="B2926" i="7"/>
  <c r="A2926" i="7"/>
  <c r="H2925" i="7"/>
  <c r="E2925" i="7"/>
  <c r="B2925" i="7"/>
  <c r="A2925" i="7"/>
  <c r="H2924" i="7"/>
  <c r="E2924" i="7"/>
  <c r="B2924" i="7"/>
  <c r="A2924" i="7"/>
  <c r="H2923" i="7"/>
  <c r="E2923" i="7"/>
  <c r="B2923" i="7"/>
  <c r="A2923" i="7"/>
  <c r="H2922" i="7"/>
  <c r="E2922" i="7"/>
  <c r="B2922" i="7"/>
  <c r="A2922" i="7"/>
  <c r="H2921" i="7"/>
  <c r="E2921" i="7"/>
  <c r="B2921" i="7"/>
  <c r="A2921" i="7"/>
  <c r="H2920" i="7"/>
  <c r="E2920" i="7"/>
  <c r="B2920" i="7"/>
  <c r="A2920" i="7"/>
  <c r="H2919" i="7"/>
  <c r="E2919" i="7"/>
  <c r="B2919" i="7"/>
  <c r="A2919" i="7"/>
  <c r="H2918" i="7"/>
  <c r="E2918" i="7"/>
  <c r="B2918" i="7"/>
  <c r="A2918" i="7"/>
  <c r="H2917" i="7"/>
  <c r="E2917" i="7"/>
  <c r="B2917" i="7"/>
  <c r="A2917" i="7"/>
  <c r="H2916" i="7"/>
  <c r="E2916" i="7"/>
  <c r="B2916" i="7"/>
  <c r="A2916" i="7"/>
  <c r="H2915" i="7"/>
  <c r="E2915" i="7"/>
  <c r="B2915" i="7"/>
  <c r="A2915" i="7"/>
  <c r="H2914" i="7"/>
  <c r="E2914" i="7"/>
  <c r="B2914" i="7"/>
  <c r="A2914" i="7"/>
  <c r="H2913" i="7"/>
  <c r="E2913" i="7"/>
  <c r="B2913" i="7"/>
  <c r="A2913" i="7"/>
  <c r="H2912" i="7"/>
  <c r="E2912" i="7"/>
  <c r="B2912" i="7"/>
  <c r="A2912" i="7"/>
  <c r="H2911" i="7"/>
  <c r="E2911" i="7"/>
  <c r="B2911" i="7"/>
  <c r="A2911" i="7"/>
  <c r="H2910" i="7"/>
  <c r="E2910" i="7"/>
  <c r="B2910" i="7"/>
  <c r="A2910" i="7"/>
  <c r="H2909" i="7"/>
  <c r="E2909" i="7"/>
  <c r="B2909" i="7"/>
  <c r="A2909" i="7"/>
  <c r="H2908" i="7"/>
  <c r="E2908" i="7"/>
  <c r="B2908" i="7"/>
  <c r="A2908" i="7"/>
  <c r="H2907" i="7"/>
  <c r="E2907" i="7"/>
  <c r="B2907" i="7"/>
  <c r="A2907" i="7"/>
  <c r="H2906" i="7"/>
  <c r="E2906" i="7"/>
  <c r="B2906" i="7"/>
  <c r="A2906" i="7"/>
  <c r="H2905" i="7"/>
  <c r="E2905" i="7"/>
  <c r="B2905" i="7"/>
  <c r="A2905" i="7"/>
  <c r="H2904" i="7"/>
  <c r="E2904" i="7"/>
  <c r="B2904" i="7"/>
  <c r="A2904" i="7"/>
  <c r="H2903" i="7"/>
  <c r="E2903" i="7"/>
  <c r="B2903" i="7"/>
  <c r="A2903" i="7"/>
  <c r="H2902" i="7"/>
  <c r="E2902" i="7"/>
  <c r="B2902" i="7"/>
  <c r="A2902" i="7"/>
  <c r="H2901" i="7"/>
  <c r="E2901" i="7"/>
  <c r="B2901" i="7"/>
  <c r="A2901" i="7"/>
  <c r="H2900" i="7"/>
  <c r="E2900" i="7"/>
  <c r="B2900" i="7"/>
  <c r="A2900" i="7"/>
  <c r="H2899" i="7"/>
  <c r="E2899" i="7"/>
  <c r="B2899" i="7"/>
  <c r="A2899" i="7"/>
  <c r="H2898" i="7"/>
  <c r="E2898" i="7"/>
  <c r="B2898" i="7"/>
  <c r="A2898" i="7"/>
  <c r="H2897" i="7"/>
  <c r="E2897" i="7"/>
  <c r="B2897" i="7"/>
  <c r="A2897" i="7"/>
  <c r="H2896" i="7"/>
  <c r="E2896" i="7"/>
  <c r="B2896" i="7"/>
  <c r="A2896" i="7"/>
  <c r="H2895" i="7"/>
  <c r="E2895" i="7"/>
  <c r="B2895" i="7"/>
  <c r="A2895" i="7"/>
  <c r="H2894" i="7"/>
  <c r="E2894" i="7"/>
  <c r="B2894" i="7"/>
  <c r="A2894" i="7"/>
  <c r="H2893" i="7"/>
  <c r="E2893" i="7"/>
  <c r="B2893" i="7"/>
  <c r="A2893" i="7"/>
  <c r="H2892" i="7"/>
  <c r="E2892" i="7"/>
  <c r="B2892" i="7"/>
  <c r="A2892" i="7"/>
  <c r="H2891" i="7"/>
  <c r="E2891" i="7"/>
  <c r="B2891" i="7"/>
  <c r="A2891" i="7"/>
  <c r="H2890" i="7"/>
  <c r="E2890" i="7"/>
  <c r="B2890" i="7"/>
  <c r="A2890" i="7"/>
  <c r="H2889" i="7"/>
  <c r="E2889" i="7"/>
  <c r="B2889" i="7"/>
  <c r="A2889" i="7"/>
  <c r="H2888" i="7"/>
  <c r="E2888" i="7"/>
  <c r="B2888" i="7"/>
  <c r="A2888" i="7"/>
  <c r="H2887" i="7"/>
  <c r="E2887" i="7"/>
  <c r="B2887" i="7"/>
  <c r="A2887" i="7"/>
  <c r="H2886" i="7"/>
  <c r="E2886" i="7"/>
  <c r="B2886" i="7"/>
  <c r="A2886" i="7"/>
  <c r="H2885" i="7"/>
  <c r="E2885" i="7"/>
  <c r="B2885" i="7"/>
  <c r="A2885" i="7"/>
  <c r="H2884" i="7"/>
  <c r="E2884" i="7"/>
  <c r="B2884" i="7"/>
  <c r="A2884" i="7"/>
  <c r="H2883" i="7"/>
  <c r="E2883" i="7"/>
  <c r="B2883" i="7"/>
  <c r="A2883" i="7"/>
  <c r="H2882" i="7"/>
  <c r="E2882" i="7"/>
  <c r="B2882" i="7"/>
  <c r="A2882" i="7"/>
  <c r="H2881" i="7"/>
  <c r="E2881" i="7"/>
  <c r="B2881" i="7"/>
  <c r="A2881" i="7"/>
  <c r="H2880" i="7"/>
  <c r="E2880" i="7"/>
  <c r="B2880" i="7"/>
  <c r="A2880" i="7"/>
  <c r="H2879" i="7"/>
  <c r="E2879" i="7"/>
  <c r="B2879" i="7"/>
  <c r="A2879" i="7"/>
  <c r="H2878" i="7"/>
  <c r="E2878" i="7"/>
  <c r="B2878" i="7"/>
  <c r="A2878" i="7"/>
  <c r="H2877" i="7"/>
  <c r="E2877" i="7"/>
  <c r="B2877" i="7"/>
  <c r="A2877" i="7"/>
  <c r="H2876" i="7"/>
  <c r="E2876" i="7"/>
  <c r="B2876" i="7"/>
  <c r="A2876" i="7"/>
  <c r="H2875" i="7"/>
  <c r="E2875" i="7"/>
  <c r="B2875" i="7"/>
  <c r="A2875" i="7"/>
  <c r="H2874" i="7"/>
  <c r="E2874" i="7"/>
  <c r="B2874" i="7"/>
  <c r="A2874" i="7"/>
  <c r="H2873" i="7"/>
  <c r="E2873" i="7"/>
  <c r="B2873" i="7"/>
  <c r="A2873" i="7"/>
  <c r="H2872" i="7"/>
  <c r="E2872" i="7"/>
  <c r="B2872" i="7"/>
  <c r="A2872" i="7"/>
  <c r="H2871" i="7"/>
  <c r="E2871" i="7"/>
  <c r="B2871" i="7"/>
  <c r="A2871" i="7"/>
  <c r="H2870" i="7"/>
  <c r="E2870" i="7"/>
  <c r="B2870" i="7"/>
  <c r="A2870" i="7"/>
  <c r="H2869" i="7"/>
  <c r="E2869" i="7"/>
  <c r="B2869" i="7"/>
  <c r="A2869" i="7"/>
  <c r="H2868" i="7"/>
  <c r="E2868" i="7"/>
  <c r="B2868" i="7"/>
  <c r="A2868" i="7"/>
  <c r="H2867" i="7"/>
  <c r="E2867" i="7"/>
  <c r="B2867" i="7"/>
  <c r="A2867" i="7"/>
  <c r="H2866" i="7"/>
  <c r="E2866" i="7"/>
  <c r="B2866" i="7"/>
  <c r="A2866" i="7"/>
  <c r="H2865" i="7"/>
  <c r="E2865" i="7"/>
  <c r="B2865" i="7"/>
  <c r="A2865" i="7"/>
  <c r="H2864" i="7"/>
  <c r="E2864" i="7"/>
  <c r="B2864" i="7"/>
  <c r="A2864" i="7"/>
  <c r="H2863" i="7"/>
  <c r="E2863" i="7"/>
  <c r="B2863" i="7"/>
  <c r="A2863" i="7"/>
  <c r="H2862" i="7"/>
  <c r="E2862" i="7"/>
  <c r="B2862" i="7"/>
  <c r="A2862" i="7"/>
  <c r="H2861" i="7"/>
  <c r="E2861" i="7"/>
  <c r="B2861" i="7"/>
  <c r="A2861" i="7"/>
  <c r="H2860" i="7"/>
  <c r="E2860" i="7"/>
  <c r="B2860" i="7"/>
  <c r="A2860" i="7"/>
  <c r="H2859" i="7"/>
  <c r="E2859" i="7"/>
  <c r="B2859" i="7"/>
  <c r="A2859" i="7"/>
  <c r="H2858" i="7"/>
  <c r="E2858" i="7"/>
  <c r="B2858" i="7"/>
  <c r="A2858" i="7"/>
  <c r="H2857" i="7"/>
  <c r="E2857" i="7"/>
  <c r="B2857" i="7"/>
  <c r="A2857" i="7"/>
  <c r="H2856" i="7"/>
  <c r="E2856" i="7"/>
  <c r="B2856" i="7"/>
  <c r="A2856" i="7"/>
  <c r="H2855" i="7"/>
  <c r="E2855" i="7"/>
  <c r="B2855" i="7"/>
  <c r="A2855" i="7"/>
  <c r="H2854" i="7"/>
  <c r="E2854" i="7"/>
  <c r="B2854" i="7"/>
  <c r="A2854" i="7"/>
  <c r="H2853" i="7"/>
  <c r="E2853" i="7"/>
  <c r="B2853" i="7"/>
  <c r="A2853" i="7"/>
  <c r="H2852" i="7"/>
  <c r="E2852" i="7"/>
  <c r="B2852" i="7"/>
  <c r="A2852" i="7"/>
  <c r="H2851" i="7"/>
  <c r="E2851" i="7"/>
  <c r="B2851" i="7"/>
  <c r="A2851" i="7"/>
  <c r="H2850" i="7"/>
  <c r="E2850" i="7"/>
  <c r="B2850" i="7"/>
  <c r="A2850" i="7"/>
  <c r="H2849" i="7"/>
  <c r="E2849" i="7"/>
  <c r="B2849" i="7"/>
  <c r="A2849" i="7"/>
  <c r="H2848" i="7"/>
  <c r="E2848" i="7"/>
  <c r="B2848" i="7"/>
  <c r="A2848" i="7"/>
  <c r="H2847" i="7"/>
  <c r="E2847" i="7"/>
  <c r="B2847" i="7"/>
  <c r="A2847" i="7"/>
  <c r="H2846" i="7"/>
  <c r="E2846" i="7"/>
  <c r="B2846" i="7"/>
  <c r="A2846" i="7"/>
  <c r="H2845" i="7"/>
  <c r="E2845" i="7"/>
  <c r="B2845" i="7"/>
  <c r="A2845" i="7"/>
  <c r="H2844" i="7"/>
  <c r="E2844" i="7"/>
  <c r="B2844" i="7"/>
  <c r="A2844" i="7"/>
  <c r="H2843" i="7"/>
  <c r="E2843" i="7"/>
  <c r="B2843" i="7"/>
  <c r="A2843" i="7"/>
  <c r="H2842" i="7"/>
  <c r="E2842" i="7"/>
  <c r="B2842" i="7"/>
  <c r="A2842" i="7"/>
  <c r="H2841" i="7"/>
  <c r="E2841" i="7"/>
  <c r="B2841" i="7"/>
  <c r="A2841" i="7"/>
  <c r="H2840" i="7"/>
  <c r="E2840" i="7"/>
  <c r="B2840" i="7"/>
  <c r="A2840" i="7"/>
  <c r="H2839" i="7"/>
  <c r="E2839" i="7"/>
  <c r="B2839" i="7"/>
  <c r="A2839" i="7"/>
  <c r="H2838" i="7"/>
  <c r="E2838" i="7"/>
  <c r="B2838" i="7"/>
  <c r="A2838" i="7"/>
  <c r="H2837" i="7"/>
  <c r="E2837" i="7"/>
  <c r="H2836" i="7"/>
  <c r="E2836" i="7"/>
  <c r="H2835" i="7"/>
  <c r="E2835" i="7"/>
  <c r="H2834" i="7"/>
  <c r="E2834" i="7"/>
  <c r="H2833" i="7"/>
  <c r="E2833" i="7"/>
  <c r="H2832" i="7"/>
  <c r="E2832" i="7"/>
  <c r="H2831" i="7"/>
  <c r="E2831" i="7"/>
  <c r="H2830" i="7"/>
  <c r="E2830" i="7"/>
  <c r="H2829" i="7"/>
  <c r="E2829" i="7"/>
  <c r="H2828" i="7"/>
  <c r="E2828" i="7"/>
  <c r="H2827" i="7"/>
  <c r="E2827" i="7"/>
  <c r="H2826" i="7"/>
  <c r="E2826" i="7"/>
  <c r="H2825" i="7"/>
  <c r="E2825" i="7"/>
  <c r="H2824" i="7"/>
  <c r="E2824" i="7"/>
  <c r="H2823" i="7"/>
  <c r="E2823" i="7"/>
  <c r="H2822" i="7"/>
  <c r="E2822" i="7"/>
  <c r="H2821" i="7"/>
  <c r="E2821" i="7"/>
  <c r="H2820" i="7"/>
  <c r="E2820" i="7"/>
  <c r="H2819" i="7"/>
  <c r="E2819" i="7"/>
  <c r="H2818" i="7"/>
  <c r="E2818" i="7"/>
  <c r="H2817" i="7"/>
  <c r="E2817" i="7"/>
  <c r="H2816" i="7"/>
  <c r="E2816" i="7"/>
  <c r="H2815" i="7"/>
  <c r="E2815" i="7"/>
  <c r="H2814" i="7"/>
  <c r="E2814" i="7"/>
  <c r="H2813" i="7"/>
  <c r="E2813" i="7"/>
  <c r="H2812" i="7"/>
  <c r="E2812" i="7"/>
  <c r="H2811" i="7"/>
  <c r="E2811" i="7"/>
  <c r="H2810" i="7"/>
  <c r="E2810" i="7"/>
  <c r="H2809" i="7"/>
  <c r="E2809" i="7"/>
  <c r="H2808" i="7"/>
  <c r="E2808" i="7"/>
  <c r="H2807" i="7"/>
  <c r="E2807" i="7"/>
  <c r="H2806" i="7"/>
  <c r="E2806" i="7"/>
  <c r="H2805" i="7"/>
  <c r="E2805" i="7"/>
  <c r="H2804" i="7"/>
  <c r="E2804" i="7"/>
  <c r="H2803" i="7"/>
  <c r="E2803" i="7"/>
  <c r="H2802" i="7"/>
  <c r="E2802" i="7"/>
  <c r="B2802" i="7"/>
  <c r="A2802" i="7"/>
  <c r="H2801" i="7"/>
  <c r="E2801" i="7"/>
  <c r="B2801" i="7"/>
  <c r="A2801" i="7"/>
  <c r="H2800" i="7"/>
  <c r="E2800" i="7"/>
  <c r="B2800" i="7"/>
  <c r="A2800" i="7"/>
  <c r="H2799" i="7"/>
  <c r="E2799" i="7"/>
  <c r="B2799" i="7"/>
  <c r="A2799" i="7"/>
  <c r="H2798" i="7"/>
  <c r="E2798" i="7"/>
  <c r="B2798" i="7"/>
  <c r="A2798" i="7"/>
  <c r="H2797" i="7"/>
  <c r="E2797" i="7"/>
  <c r="B2797" i="7"/>
  <c r="A2797" i="7"/>
  <c r="H2796" i="7"/>
  <c r="E2796" i="7"/>
  <c r="B2796" i="7"/>
  <c r="A2796" i="7"/>
  <c r="H2795" i="7"/>
  <c r="E2795" i="7"/>
  <c r="B2795" i="7"/>
  <c r="A2795" i="7"/>
  <c r="H2794" i="7"/>
  <c r="E2794" i="7"/>
  <c r="B2794" i="7"/>
  <c r="A2794" i="7"/>
  <c r="H2793" i="7"/>
  <c r="E2793" i="7"/>
  <c r="B2793" i="7"/>
  <c r="A2793" i="7"/>
  <c r="H2792" i="7"/>
  <c r="E2792" i="7"/>
  <c r="B2792" i="7"/>
  <c r="A2792" i="7"/>
  <c r="H2791" i="7"/>
  <c r="E2791" i="7"/>
  <c r="B2791" i="7"/>
  <c r="A2791" i="7"/>
  <c r="H2790" i="7"/>
  <c r="E2790" i="7"/>
  <c r="B2790" i="7"/>
  <c r="A2790" i="7"/>
  <c r="H2789" i="7"/>
  <c r="E2789" i="7"/>
  <c r="B2789" i="7"/>
  <c r="A2789" i="7"/>
  <c r="H2788" i="7"/>
  <c r="E2788" i="7"/>
  <c r="B2788" i="7"/>
  <c r="A2788" i="7"/>
  <c r="H2787" i="7"/>
  <c r="E2787" i="7"/>
  <c r="B2787" i="7"/>
  <c r="A2787" i="7"/>
  <c r="H2786" i="7"/>
  <c r="E2786" i="7"/>
  <c r="B2786" i="7"/>
  <c r="A2786" i="7"/>
  <c r="H2785" i="7"/>
  <c r="E2785" i="7"/>
  <c r="B2785" i="7"/>
  <c r="A2785" i="7"/>
  <c r="H2784" i="7"/>
  <c r="E2784" i="7"/>
  <c r="B2784" i="7"/>
  <c r="A2784" i="7"/>
  <c r="H2783" i="7"/>
  <c r="E2783" i="7"/>
  <c r="B2783" i="7"/>
  <c r="A2783" i="7"/>
  <c r="H2782" i="7"/>
  <c r="E2782" i="7"/>
  <c r="B2782" i="7"/>
  <c r="A2782" i="7"/>
  <c r="H2781" i="7"/>
  <c r="E2781" i="7"/>
  <c r="B2781" i="7"/>
  <c r="A2781" i="7"/>
  <c r="H2780" i="7"/>
  <c r="E2780" i="7"/>
  <c r="B2780" i="7"/>
  <c r="A2780" i="7"/>
  <c r="H2779" i="7"/>
  <c r="E2779" i="7"/>
  <c r="B2779" i="7"/>
  <c r="A2779" i="7"/>
  <c r="H2778" i="7"/>
  <c r="E2778" i="7"/>
  <c r="B2778" i="7"/>
  <c r="A2778" i="7"/>
  <c r="H2777" i="7"/>
  <c r="E2777" i="7"/>
  <c r="B2777" i="7"/>
  <c r="A2777" i="7"/>
  <c r="H2776" i="7"/>
  <c r="E2776" i="7"/>
  <c r="B2776" i="7"/>
  <c r="A2776" i="7"/>
  <c r="H2775" i="7"/>
  <c r="E2775" i="7"/>
  <c r="B2775" i="7"/>
  <c r="A2775" i="7"/>
  <c r="H2774" i="7"/>
  <c r="E2774" i="7"/>
  <c r="B2774" i="7"/>
  <c r="A2774" i="7"/>
  <c r="H2773" i="7"/>
  <c r="E2773" i="7"/>
  <c r="B2773" i="7"/>
  <c r="A2773" i="7"/>
  <c r="H2772" i="7"/>
  <c r="E2772" i="7"/>
  <c r="B2772" i="7"/>
  <c r="A2772" i="7"/>
  <c r="H2771" i="7"/>
  <c r="E2771" i="7"/>
  <c r="B2771" i="7"/>
  <c r="A2771" i="7"/>
  <c r="H2770" i="7"/>
  <c r="E2770" i="7"/>
  <c r="B2770" i="7"/>
  <c r="A2770" i="7"/>
  <c r="H2769" i="7"/>
  <c r="E2769" i="7"/>
  <c r="B2769" i="7"/>
  <c r="A2769" i="7"/>
  <c r="H2768" i="7"/>
  <c r="E2768" i="7"/>
  <c r="B2768" i="7"/>
  <c r="A2768" i="7"/>
  <c r="H2767" i="7"/>
  <c r="E2767" i="7"/>
  <c r="B2767" i="7"/>
  <c r="A2767" i="7"/>
  <c r="H2766" i="7"/>
  <c r="E2766" i="7"/>
  <c r="B2766" i="7"/>
  <c r="A2766" i="7"/>
  <c r="H2765" i="7"/>
  <c r="E2765" i="7"/>
  <c r="B2765" i="7"/>
  <c r="A2765" i="7"/>
  <c r="H2764" i="7"/>
  <c r="E2764" i="7"/>
  <c r="B2764" i="7"/>
  <c r="A2764" i="7"/>
  <c r="H2763" i="7"/>
  <c r="E2763" i="7"/>
  <c r="B2763" i="7"/>
  <c r="A2763" i="7"/>
  <c r="H2762" i="7"/>
  <c r="E2762" i="7"/>
  <c r="B2762" i="7"/>
  <c r="A2762" i="7"/>
  <c r="H2761" i="7"/>
  <c r="E2761" i="7"/>
  <c r="B2761" i="7"/>
  <c r="A2761" i="7"/>
  <c r="H2760" i="7"/>
  <c r="E2760" i="7"/>
  <c r="B2760" i="7"/>
  <c r="A2760" i="7"/>
  <c r="H2759" i="7"/>
  <c r="E2759" i="7"/>
  <c r="B2759" i="7"/>
  <c r="A2759" i="7"/>
  <c r="H2758" i="7"/>
  <c r="E2758" i="7"/>
  <c r="B2758" i="7"/>
  <c r="A2758" i="7"/>
  <c r="H2757" i="7"/>
  <c r="E2757" i="7"/>
  <c r="B2757" i="7"/>
  <c r="A2757" i="7"/>
  <c r="H2756" i="7"/>
  <c r="E2756" i="7"/>
  <c r="B2756" i="7"/>
  <c r="A2756" i="7"/>
  <c r="H2755" i="7"/>
  <c r="E2755" i="7"/>
  <c r="B2755" i="7"/>
  <c r="A2755" i="7"/>
  <c r="H2754" i="7"/>
  <c r="E2754" i="7"/>
  <c r="B2754" i="7"/>
  <c r="A2754" i="7"/>
  <c r="H2753" i="7"/>
  <c r="E2753" i="7"/>
  <c r="B2753" i="7"/>
  <c r="A2753" i="7"/>
  <c r="H2752" i="7"/>
  <c r="E2752" i="7"/>
  <c r="B2752" i="7"/>
  <c r="A2752" i="7"/>
  <c r="H2751" i="7"/>
  <c r="E2751" i="7"/>
  <c r="B2751" i="7"/>
  <c r="A2751" i="7"/>
  <c r="H2750" i="7"/>
  <c r="E2750" i="7"/>
  <c r="B2750" i="7"/>
  <c r="A2750" i="7"/>
  <c r="H2749" i="7"/>
  <c r="E2749" i="7"/>
  <c r="B2749" i="7"/>
  <c r="A2749" i="7"/>
  <c r="H2748" i="7"/>
  <c r="E2748" i="7"/>
  <c r="B2748" i="7"/>
  <c r="A2748" i="7"/>
  <c r="H2747" i="7"/>
  <c r="E2747" i="7"/>
  <c r="B2747" i="7"/>
  <c r="A2747" i="7"/>
  <c r="H2746" i="7"/>
  <c r="E2746" i="7"/>
  <c r="B2746" i="7"/>
  <c r="A2746" i="7"/>
  <c r="H2745" i="7"/>
  <c r="E2745" i="7"/>
  <c r="B2745" i="7"/>
  <c r="A2745" i="7"/>
  <c r="H2744" i="7"/>
  <c r="E2744" i="7"/>
  <c r="B2744" i="7"/>
  <c r="A2744" i="7"/>
  <c r="H2743" i="7"/>
  <c r="E2743" i="7"/>
  <c r="B2743" i="7"/>
  <c r="A2743" i="7"/>
  <c r="H2742" i="7"/>
  <c r="E2742" i="7"/>
  <c r="B2742" i="7"/>
  <c r="A2742" i="7"/>
  <c r="H2741" i="7"/>
  <c r="E2741" i="7"/>
  <c r="B2741" i="7"/>
  <c r="A2741" i="7"/>
  <c r="H2740" i="7"/>
  <c r="E2740" i="7"/>
  <c r="B2740" i="7"/>
  <c r="A2740" i="7"/>
  <c r="H2739" i="7"/>
  <c r="E2739" i="7"/>
  <c r="B2739" i="7"/>
  <c r="A2739" i="7"/>
  <c r="H2738" i="7"/>
  <c r="E2738" i="7"/>
  <c r="B2738" i="7"/>
  <c r="A2738" i="7"/>
  <c r="H2737" i="7"/>
  <c r="E2737" i="7"/>
  <c r="B2737" i="7"/>
  <c r="A2737" i="7"/>
  <c r="H2736" i="7"/>
  <c r="E2736" i="7"/>
  <c r="B2736" i="7"/>
  <c r="A2736" i="7"/>
  <c r="H2735" i="7"/>
  <c r="E2735" i="7"/>
  <c r="B2735" i="7"/>
  <c r="A2735" i="7"/>
  <c r="H2734" i="7"/>
  <c r="E2734" i="7"/>
  <c r="B2734" i="7"/>
  <c r="A2734" i="7"/>
  <c r="H2733" i="7"/>
  <c r="E2733" i="7"/>
  <c r="B2733" i="7"/>
  <c r="A2733" i="7"/>
  <c r="H2732" i="7"/>
  <c r="E2732" i="7"/>
  <c r="B2732" i="7"/>
  <c r="A2732" i="7"/>
  <c r="H2731" i="7"/>
  <c r="E2731" i="7"/>
  <c r="B2731" i="7"/>
  <c r="A2731" i="7"/>
  <c r="H2730" i="7"/>
  <c r="E2730" i="7"/>
  <c r="B2730" i="7"/>
  <c r="A2730" i="7"/>
  <c r="H2729" i="7"/>
  <c r="E2729" i="7"/>
  <c r="B2729" i="7"/>
  <c r="A2729" i="7"/>
  <c r="H2728" i="7"/>
  <c r="E2728" i="7"/>
  <c r="B2728" i="7"/>
  <c r="A2728" i="7"/>
  <c r="H2727" i="7"/>
  <c r="E2727" i="7"/>
  <c r="B2727" i="7"/>
  <c r="A2727" i="7"/>
  <c r="H2726" i="7"/>
  <c r="E2726" i="7"/>
  <c r="B2726" i="7"/>
  <c r="A2726" i="7"/>
  <c r="H2725" i="7"/>
  <c r="E2725" i="7"/>
  <c r="B2725" i="7"/>
  <c r="A2725" i="7"/>
  <c r="H2724" i="7"/>
  <c r="E2724" i="7"/>
  <c r="B2724" i="7"/>
  <c r="A2724" i="7"/>
  <c r="H2723" i="7"/>
  <c r="E2723" i="7"/>
  <c r="B2723" i="7"/>
  <c r="A2723" i="7"/>
  <c r="H2722" i="7"/>
  <c r="E2722" i="7"/>
  <c r="B2722" i="7"/>
  <c r="A2722" i="7"/>
  <c r="H2721" i="7"/>
  <c r="E2721" i="7"/>
  <c r="B2721" i="7"/>
  <c r="A2721" i="7"/>
  <c r="H2720" i="7"/>
  <c r="E2720" i="7"/>
  <c r="B2720" i="7"/>
  <c r="A2720" i="7"/>
  <c r="H2719" i="7"/>
  <c r="E2719" i="7"/>
  <c r="B2719" i="7"/>
  <c r="A2719" i="7"/>
  <c r="H2718" i="7"/>
  <c r="E2718" i="7"/>
  <c r="B2718" i="7"/>
  <c r="A2718" i="7"/>
  <c r="H2717" i="7"/>
  <c r="E2717" i="7"/>
  <c r="B2717" i="7"/>
  <c r="A2717" i="7"/>
  <c r="H2716" i="7"/>
  <c r="E2716" i="7"/>
  <c r="B2716" i="7"/>
  <c r="A2716" i="7"/>
  <c r="H2715" i="7"/>
  <c r="E2715" i="7"/>
  <c r="B2715" i="7"/>
  <c r="A2715" i="7"/>
  <c r="H2714" i="7"/>
  <c r="E2714" i="7"/>
  <c r="B2714" i="7"/>
  <c r="A2714" i="7"/>
  <c r="H2713" i="7"/>
  <c r="E2713" i="7"/>
  <c r="B2713" i="7"/>
  <c r="A2713" i="7"/>
  <c r="H2712" i="7"/>
  <c r="E2712" i="7"/>
  <c r="B2712" i="7"/>
  <c r="A2712" i="7"/>
  <c r="H2711" i="7"/>
  <c r="E2711" i="7"/>
  <c r="B2711" i="7"/>
  <c r="A2711" i="7"/>
  <c r="H2710" i="7"/>
  <c r="E2710" i="7"/>
  <c r="B2710" i="7"/>
  <c r="A2710" i="7"/>
  <c r="H2709" i="7"/>
  <c r="E2709" i="7"/>
  <c r="B2709" i="7"/>
  <c r="A2709" i="7"/>
  <c r="H2708" i="7"/>
  <c r="E2708" i="7"/>
  <c r="B2708" i="7"/>
  <c r="A2708" i="7"/>
  <c r="H2707" i="7"/>
  <c r="E2707" i="7"/>
  <c r="B2707" i="7"/>
  <c r="A2707" i="7"/>
  <c r="H2706" i="7"/>
  <c r="E2706" i="7"/>
  <c r="B2706" i="7"/>
  <c r="A2706" i="7"/>
  <c r="H2705" i="7"/>
  <c r="E2705" i="7"/>
  <c r="B2705" i="7"/>
  <c r="A2705" i="7"/>
  <c r="H2704" i="7"/>
  <c r="E2704" i="7"/>
  <c r="B2704" i="7"/>
  <c r="A2704" i="7"/>
  <c r="H2703" i="7"/>
  <c r="E2703" i="7"/>
  <c r="B2703" i="7"/>
  <c r="A2703" i="7"/>
  <c r="H2702" i="7"/>
  <c r="E2702" i="7"/>
  <c r="B2702" i="7"/>
  <c r="A2702" i="7"/>
  <c r="H2701" i="7"/>
  <c r="E2701" i="7"/>
  <c r="B2701" i="7"/>
  <c r="A2701" i="7"/>
  <c r="H2700" i="7"/>
  <c r="E2700" i="7"/>
  <c r="B2700" i="7"/>
  <c r="A2700" i="7"/>
  <c r="H2699" i="7"/>
  <c r="E2699" i="7"/>
  <c r="B2699" i="7"/>
  <c r="A2699" i="7"/>
  <c r="H2698" i="7"/>
  <c r="E2698" i="7"/>
  <c r="B2698" i="7"/>
  <c r="A2698" i="7"/>
  <c r="H2697" i="7"/>
  <c r="E2697" i="7"/>
  <c r="B2697" i="7"/>
  <c r="A2697" i="7"/>
  <c r="H2696" i="7"/>
  <c r="E2696" i="7"/>
  <c r="B2696" i="7"/>
  <c r="A2696" i="7"/>
  <c r="H2695" i="7"/>
  <c r="E2695" i="7"/>
  <c r="B2695" i="7"/>
  <c r="A2695" i="7"/>
  <c r="H2694" i="7"/>
  <c r="E2694" i="7"/>
  <c r="B2694" i="7"/>
  <c r="A2694" i="7"/>
  <c r="H2693" i="7"/>
  <c r="E2693" i="7"/>
  <c r="B2693" i="7"/>
  <c r="A2693" i="7"/>
  <c r="H2692" i="7"/>
  <c r="E2692" i="7"/>
  <c r="B2692" i="7"/>
  <c r="A2692" i="7"/>
  <c r="H2691" i="7"/>
  <c r="E2691" i="7"/>
  <c r="B2691" i="7"/>
  <c r="A2691" i="7"/>
  <c r="H2690" i="7"/>
  <c r="E2690" i="7"/>
  <c r="B2690" i="7"/>
  <c r="A2690" i="7"/>
  <c r="H2689" i="7"/>
  <c r="E2689" i="7"/>
  <c r="B2689" i="7"/>
  <c r="A2689" i="7"/>
  <c r="H2688" i="7"/>
  <c r="E2688" i="7"/>
  <c r="B2688" i="7"/>
  <c r="A2688" i="7"/>
  <c r="H2687" i="7"/>
  <c r="E2687" i="7"/>
  <c r="B2687" i="7"/>
  <c r="A2687" i="7"/>
  <c r="H2686" i="7"/>
  <c r="E2686" i="7"/>
  <c r="B2686" i="7"/>
  <c r="A2686" i="7"/>
  <c r="H2685" i="7"/>
  <c r="E2685" i="7"/>
  <c r="B2685" i="7"/>
  <c r="A2685" i="7"/>
  <c r="H2684" i="7"/>
  <c r="E2684" i="7"/>
  <c r="B2684" i="7"/>
  <c r="A2684" i="7"/>
  <c r="H2683" i="7"/>
  <c r="E2683" i="7"/>
  <c r="B2683" i="7"/>
  <c r="A2683" i="7"/>
  <c r="H2682" i="7"/>
  <c r="E2682" i="7"/>
  <c r="B2682" i="7"/>
  <c r="A2682" i="7"/>
  <c r="H2681" i="7"/>
  <c r="E2681" i="7"/>
  <c r="B2681" i="7"/>
  <c r="A2681" i="7"/>
  <c r="H2680" i="7"/>
  <c r="E2680" i="7"/>
  <c r="B2680" i="7"/>
  <c r="A2680" i="7"/>
  <c r="H2679" i="7"/>
  <c r="E2679" i="7"/>
  <c r="B2679" i="7"/>
  <c r="A2679" i="7"/>
  <c r="H2678" i="7"/>
  <c r="E2678" i="7"/>
  <c r="B2678" i="7"/>
  <c r="A2678" i="7"/>
  <c r="H2677" i="7"/>
  <c r="E2677" i="7"/>
  <c r="B2677" i="7"/>
  <c r="A2677" i="7"/>
  <c r="H2676" i="7"/>
  <c r="E2676" i="7"/>
  <c r="B2676" i="7"/>
  <c r="A2676" i="7"/>
  <c r="H2675" i="7"/>
  <c r="E2675" i="7"/>
  <c r="B2675" i="7"/>
  <c r="A2675" i="7"/>
  <c r="H2674" i="7"/>
  <c r="E2674" i="7"/>
  <c r="B2674" i="7"/>
  <c r="A2674" i="7"/>
  <c r="H2673" i="7"/>
  <c r="E2673" i="7"/>
  <c r="B2673" i="7"/>
  <c r="A2673" i="7"/>
  <c r="H2672" i="7"/>
  <c r="E2672" i="7"/>
  <c r="B2672" i="7"/>
  <c r="A2672" i="7"/>
  <c r="H2671" i="7"/>
  <c r="E2671" i="7"/>
  <c r="B2671" i="7"/>
  <c r="A2671" i="7"/>
  <c r="H2670" i="7"/>
  <c r="E2670" i="7"/>
  <c r="B2670" i="7"/>
  <c r="A2670" i="7"/>
  <c r="H2669" i="7"/>
  <c r="E2669" i="7"/>
  <c r="B2669" i="7"/>
  <c r="A2669" i="7"/>
  <c r="H2668" i="7"/>
  <c r="E2668" i="7"/>
  <c r="B2668" i="7"/>
  <c r="A2668" i="7"/>
  <c r="H2667" i="7"/>
  <c r="E2667" i="7"/>
  <c r="B2667" i="7"/>
  <c r="A2667" i="7"/>
  <c r="H2666" i="7"/>
  <c r="E2666" i="7"/>
  <c r="B2666" i="7"/>
  <c r="A2666" i="7"/>
  <c r="H2665" i="7"/>
  <c r="E2665" i="7"/>
  <c r="B2665" i="7"/>
  <c r="A2665" i="7"/>
  <c r="H2664" i="7"/>
  <c r="E2664" i="7"/>
  <c r="B2664" i="7"/>
  <c r="A2664" i="7"/>
  <c r="H2663" i="7"/>
  <c r="E2663" i="7"/>
  <c r="B2663" i="7"/>
  <c r="A2663" i="7"/>
  <c r="H2662" i="7"/>
  <c r="E2662" i="7"/>
  <c r="B2662" i="7"/>
  <c r="A2662" i="7"/>
  <c r="H2661" i="7"/>
  <c r="E2661" i="7"/>
  <c r="B2661" i="7"/>
  <c r="A2661" i="7"/>
  <c r="H2660" i="7"/>
  <c r="E2660" i="7"/>
  <c r="B2660" i="7"/>
  <c r="A2660" i="7"/>
  <c r="H2659" i="7"/>
  <c r="E2659" i="7"/>
  <c r="B2659" i="7"/>
  <c r="A2659" i="7"/>
  <c r="H2658" i="7"/>
  <c r="E2658" i="7"/>
  <c r="B2658" i="7"/>
  <c r="A2658" i="7"/>
  <c r="H2657" i="7"/>
  <c r="E2657" i="7"/>
  <c r="B2657" i="7"/>
  <c r="A2657" i="7"/>
  <c r="H2656" i="7"/>
  <c r="E2656" i="7"/>
  <c r="B2656" i="7"/>
  <c r="A2656" i="7"/>
  <c r="H2655" i="7"/>
  <c r="E2655" i="7"/>
  <c r="B2655" i="7"/>
  <c r="A2655" i="7"/>
  <c r="H2654" i="7"/>
  <c r="E2654" i="7"/>
  <c r="B2654" i="7"/>
  <c r="A2654" i="7"/>
  <c r="H2653" i="7"/>
  <c r="E2653" i="7"/>
  <c r="B2653" i="7"/>
  <c r="A2653" i="7"/>
  <c r="H2652" i="7"/>
  <c r="E2652" i="7"/>
  <c r="B2652" i="7"/>
  <c r="A2652" i="7"/>
  <c r="H2651" i="7"/>
  <c r="E2651" i="7"/>
  <c r="B2651" i="7"/>
  <c r="A2651" i="7"/>
  <c r="H2650" i="7"/>
  <c r="E2650" i="7"/>
  <c r="B2650" i="7"/>
  <c r="A2650" i="7"/>
  <c r="H2649" i="7"/>
  <c r="E2649" i="7"/>
  <c r="B2649" i="7"/>
  <c r="A2649" i="7"/>
  <c r="H2648" i="7"/>
  <c r="E2648" i="7"/>
  <c r="B2648" i="7"/>
  <c r="A2648" i="7"/>
  <c r="H2647" i="7"/>
  <c r="E2647" i="7"/>
  <c r="B2647" i="7"/>
  <c r="A2647" i="7"/>
  <c r="H2646" i="7"/>
  <c r="E2646" i="7"/>
  <c r="B2646" i="7"/>
  <c r="A2646" i="7"/>
  <c r="H2645" i="7"/>
  <c r="E2645" i="7"/>
  <c r="B2645" i="7"/>
  <c r="A2645" i="7"/>
  <c r="H2644" i="7"/>
  <c r="E2644" i="7"/>
  <c r="B2644" i="7"/>
  <c r="A2644" i="7"/>
  <c r="H2643" i="7"/>
  <c r="E2643" i="7"/>
  <c r="B2643" i="7"/>
  <c r="A2643" i="7"/>
  <c r="H2642" i="7"/>
  <c r="E2642" i="7"/>
  <c r="B2642" i="7"/>
  <c r="A2642" i="7"/>
  <c r="H2641" i="7"/>
  <c r="E2641" i="7"/>
  <c r="B2641" i="7"/>
  <c r="A2641" i="7"/>
  <c r="H2640" i="7"/>
  <c r="E2640" i="7"/>
  <c r="B2640" i="7"/>
  <c r="A2640" i="7"/>
  <c r="H2639" i="7"/>
  <c r="E2639" i="7"/>
  <c r="B2639" i="7"/>
  <c r="A2639" i="7"/>
  <c r="H2638" i="7"/>
  <c r="E2638" i="7"/>
  <c r="B2638" i="7"/>
  <c r="A2638" i="7"/>
  <c r="H2637" i="7"/>
  <c r="E2637" i="7"/>
  <c r="B2637" i="7"/>
  <c r="A2637" i="7"/>
  <c r="H2636" i="7"/>
  <c r="E2636" i="7"/>
  <c r="B2636" i="7"/>
  <c r="A2636" i="7"/>
  <c r="H2635" i="7"/>
  <c r="E2635" i="7"/>
  <c r="B2635" i="7"/>
  <c r="A2635" i="7"/>
  <c r="H2634" i="7"/>
  <c r="E2634" i="7"/>
  <c r="B2634" i="7"/>
  <c r="A2634" i="7"/>
  <c r="H2633" i="7"/>
  <c r="E2633" i="7"/>
  <c r="B2633" i="7"/>
  <c r="A2633" i="7"/>
  <c r="H2632" i="7"/>
  <c r="E2632" i="7"/>
  <c r="B2632" i="7"/>
  <c r="A2632" i="7"/>
  <c r="H2631" i="7"/>
  <c r="E2631" i="7"/>
  <c r="B2631" i="7"/>
  <c r="A2631" i="7"/>
  <c r="H2630" i="7"/>
  <c r="E2630" i="7"/>
  <c r="B2630" i="7"/>
  <c r="A2630" i="7"/>
  <c r="H2629" i="7"/>
  <c r="E2629" i="7"/>
  <c r="B2629" i="7"/>
  <c r="A2629" i="7"/>
  <c r="H2628" i="7"/>
  <c r="E2628" i="7"/>
  <c r="B2628" i="7"/>
  <c r="A2628" i="7"/>
  <c r="H2627" i="7"/>
  <c r="E2627" i="7"/>
  <c r="B2627" i="7"/>
  <c r="A2627" i="7"/>
  <c r="H2626" i="7"/>
  <c r="E2626" i="7"/>
  <c r="B2626" i="7"/>
  <c r="A2626" i="7"/>
  <c r="H2625" i="7"/>
  <c r="E2625" i="7"/>
  <c r="B2625" i="7"/>
  <c r="A2625" i="7"/>
  <c r="H2624" i="7"/>
  <c r="E2624" i="7"/>
  <c r="B2624" i="7"/>
  <c r="A2624" i="7"/>
  <c r="H2623" i="7"/>
  <c r="E2623" i="7"/>
  <c r="B2623" i="7"/>
  <c r="A2623" i="7"/>
  <c r="H2622" i="7"/>
  <c r="E2622" i="7"/>
  <c r="B2622" i="7"/>
  <c r="A2622" i="7"/>
  <c r="H2621" i="7"/>
  <c r="E2621" i="7"/>
  <c r="B2621" i="7"/>
  <c r="A2621" i="7"/>
  <c r="H2620" i="7"/>
  <c r="E2620" i="7"/>
  <c r="B2620" i="7"/>
  <c r="A2620" i="7"/>
  <c r="H2619" i="7"/>
  <c r="E2619" i="7"/>
  <c r="B2619" i="7"/>
  <c r="A2619" i="7"/>
  <c r="H2618" i="7"/>
  <c r="E2618" i="7"/>
  <c r="B2618" i="7"/>
  <c r="A2618" i="7"/>
  <c r="H2617" i="7"/>
  <c r="E2617" i="7"/>
  <c r="B2617" i="7"/>
  <c r="A2617" i="7"/>
  <c r="H2616" i="7"/>
  <c r="E2616" i="7"/>
  <c r="B2616" i="7"/>
  <c r="A2616" i="7"/>
  <c r="H2615" i="7"/>
  <c r="E2615" i="7"/>
  <c r="B2615" i="7"/>
  <c r="A2615" i="7"/>
  <c r="H2614" i="7"/>
  <c r="E2614" i="7"/>
  <c r="B2614" i="7"/>
  <c r="A2614" i="7"/>
  <c r="H2613" i="7"/>
  <c r="E2613" i="7"/>
  <c r="B2613" i="7"/>
  <c r="A2613" i="7"/>
  <c r="H2612" i="7"/>
  <c r="E2612" i="7"/>
  <c r="B2612" i="7"/>
  <c r="A2612" i="7"/>
  <c r="H2611" i="7"/>
  <c r="E2611" i="7"/>
  <c r="B2611" i="7"/>
  <c r="A2611" i="7"/>
  <c r="H2610" i="7"/>
  <c r="E2610" i="7"/>
  <c r="B2610" i="7"/>
  <c r="A2610" i="7"/>
  <c r="H2609" i="7"/>
  <c r="E2609" i="7"/>
  <c r="B2609" i="7"/>
  <c r="A2609" i="7"/>
  <c r="H2608" i="7"/>
  <c r="E2608" i="7"/>
  <c r="B2608" i="7"/>
  <c r="A2608" i="7"/>
  <c r="H2607" i="7"/>
  <c r="E2607" i="7"/>
  <c r="B2607" i="7"/>
  <c r="A2607" i="7"/>
  <c r="H2606" i="7"/>
  <c r="E2606" i="7"/>
  <c r="B2606" i="7"/>
  <c r="A2606" i="7"/>
  <c r="H2605" i="7"/>
  <c r="E2605" i="7"/>
  <c r="B2605" i="7"/>
  <c r="A2605" i="7"/>
  <c r="H2604" i="7"/>
  <c r="E2604" i="7"/>
  <c r="B2604" i="7"/>
  <c r="A2604" i="7"/>
  <c r="H2603" i="7"/>
  <c r="E2603" i="7"/>
  <c r="B2603" i="7"/>
  <c r="A2603" i="7"/>
  <c r="H2602" i="7"/>
  <c r="E2602" i="7"/>
  <c r="B2602" i="7"/>
  <c r="A2602" i="7"/>
  <c r="H2601" i="7"/>
  <c r="E2601" i="7"/>
  <c r="B2601" i="7"/>
  <c r="A2601" i="7"/>
  <c r="H2600" i="7"/>
  <c r="E2600" i="7"/>
  <c r="B2600" i="7"/>
  <c r="A2600" i="7"/>
  <c r="H2599" i="7"/>
  <c r="E2599" i="7"/>
  <c r="B2599" i="7"/>
  <c r="A2599" i="7"/>
  <c r="H2598" i="7"/>
  <c r="E2598" i="7"/>
  <c r="B2598" i="7"/>
  <c r="A2598" i="7"/>
  <c r="H2597" i="7"/>
  <c r="E2597" i="7"/>
  <c r="B2597" i="7"/>
  <c r="A2597" i="7"/>
  <c r="H2596" i="7"/>
  <c r="E2596" i="7"/>
  <c r="B2596" i="7"/>
  <c r="A2596" i="7"/>
  <c r="H2595" i="7"/>
  <c r="E2595" i="7"/>
  <c r="B2595" i="7"/>
  <c r="A2595" i="7"/>
  <c r="H2594" i="7"/>
  <c r="E2594" i="7"/>
  <c r="B2594" i="7"/>
  <c r="A2594" i="7"/>
  <c r="H2593" i="7"/>
  <c r="E2593" i="7"/>
  <c r="B2593" i="7"/>
  <c r="A2593" i="7"/>
  <c r="H2592" i="7"/>
  <c r="E2592" i="7"/>
  <c r="B2592" i="7"/>
  <c r="A2592" i="7"/>
  <c r="H2591" i="7"/>
  <c r="E2591" i="7"/>
  <c r="B2591" i="7"/>
  <c r="A2591" i="7"/>
  <c r="H2590" i="7"/>
  <c r="E2590" i="7"/>
  <c r="B2590" i="7"/>
  <c r="A2590" i="7"/>
  <c r="H2589" i="7"/>
  <c r="E2589" i="7"/>
  <c r="B2589" i="7"/>
  <c r="A2589" i="7"/>
  <c r="H2588" i="7"/>
  <c r="E2588" i="7"/>
  <c r="B2588" i="7"/>
  <c r="A2588" i="7"/>
  <c r="H2587" i="7"/>
  <c r="E2587" i="7"/>
  <c r="B2587" i="7"/>
  <c r="A2587" i="7"/>
  <c r="H2586" i="7"/>
  <c r="E2586" i="7"/>
  <c r="B2586" i="7"/>
  <c r="A2586" i="7"/>
  <c r="H2585" i="7"/>
  <c r="E2585" i="7"/>
  <c r="B2585" i="7"/>
  <c r="A2585" i="7"/>
  <c r="H2584" i="7"/>
  <c r="E2584" i="7"/>
  <c r="B2584" i="7"/>
  <c r="A2584" i="7"/>
  <c r="H2583" i="7"/>
  <c r="E2583" i="7"/>
  <c r="B2583" i="7"/>
  <c r="A2583" i="7"/>
  <c r="H2582" i="7"/>
  <c r="E2582" i="7"/>
  <c r="B2582" i="7"/>
  <c r="A2582" i="7"/>
  <c r="H2581" i="7"/>
  <c r="E2581" i="7"/>
  <c r="B2581" i="7"/>
  <c r="A2581" i="7"/>
  <c r="H2580" i="7"/>
  <c r="E2580" i="7"/>
  <c r="B2580" i="7"/>
  <c r="A2580" i="7"/>
  <c r="H2579" i="7"/>
  <c r="E2579" i="7"/>
  <c r="B2579" i="7"/>
  <c r="A2579" i="7"/>
  <c r="H2578" i="7"/>
  <c r="E2578" i="7"/>
  <c r="B2578" i="7"/>
  <c r="A2578" i="7"/>
  <c r="H2577" i="7"/>
  <c r="E2577" i="7"/>
  <c r="B2577" i="7"/>
  <c r="A2577" i="7"/>
  <c r="H2576" i="7"/>
  <c r="E2576" i="7"/>
  <c r="B2576" i="7"/>
  <c r="A2576" i="7"/>
  <c r="H2575" i="7"/>
  <c r="E2575" i="7"/>
  <c r="B2575" i="7"/>
  <c r="A2575" i="7"/>
  <c r="H2574" i="7"/>
  <c r="E2574" i="7"/>
  <c r="B2574" i="7"/>
  <c r="A2574" i="7"/>
  <c r="H2573" i="7"/>
  <c r="E2573" i="7"/>
  <c r="B2573" i="7"/>
  <c r="A2573" i="7"/>
  <c r="H2572" i="7"/>
  <c r="E2572" i="7"/>
  <c r="B2572" i="7"/>
  <c r="A2572" i="7"/>
  <c r="H2571" i="7"/>
  <c r="E2571" i="7"/>
  <c r="B2571" i="7"/>
  <c r="A2571" i="7"/>
  <c r="H2570" i="7"/>
  <c r="E2570" i="7"/>
  <c r="B2570" i="7"/>
  <c r="A2570" i="7"/>
  <c r="H2569" i="7"/>
  <c r="E2569" i="7"/>
  <c r="B2569" i="7"/>
  <c r="A2569" i="7"/>
  <c r="H2568" i="7"/>
  <c r="E2568" i="7"/>
  <c r="B2568" i="7"/>
  <c r="A2568" i="7"/>
  <c r="H2567" i="7"/>
  <c r="E2567" i="7"/>
  <c r="B2567" i="7"/>
  <c r="A2567" i="7"/>
  <c r="H2566" i="7"/>
  <c r="E2566" i="7"/>
  <c r="B2566" i="7"/>
  <c r="A2566" i="7"/>
  <c r="H2565" i="7"/>
  <c r="E2565" i="7"/>
  <c r="B2565" i="7"/>
  <c r="A2565" i="7"/>
  <c r="H2564" i="7"/>
  <c r="E2564" i="7"/>
  <c r="B2564" i="7"/>
  <c r="A2564" i="7"/>
  <c r="H2563" i="7"/>
  <c r="E2563" i="7"/>
  <c r="B2563" i="7"/>
  <c r="A2563" i="7"/>
  <c r="H2562" i="7"/>
  <c r="E2562" i="7"/>
  <c r="B2562" i="7"/>
  <c r="A2562" i="7"/>
  <c r="H2561" i="7"/>
  <c r="E2561" i="7"/>
  <c r="B2561" i="7"/>
  <c r="A2561" i="7"/>
  <c r="H2560" i="7"/>
  <c r="E2560" i="7"/>
  <c r="B2560" i="7"/>
  <c r="A2560" i="7"/>
  <c r="H2559" i="7"/>
  <c r="E2559" i="7"/>
  <c r="B2559" i="7"/>
  <c r="A2559" i="7"/>
  <c r="H2558" i="7"/>
  <c r="E2558" i="7"/>
  <c r="B2558" i="7"/>
  <c r="A2558" i="7"/>
  <c r="H2557" i="7"/>
  <c r="E2557" i="7"/>
  <c r="B2557" i="7"/>
  <c r="A2557" i="7"/>
  <c r="H2556" i="7"/>
  <c r="E2556" i="7"/>
  <c r="B2556" i="7"/>
  <c r="A2556" i="7"/>
  <c r="H2555" i="7"/>
  <c r="E2555" i="7"/>
  <c r="B2555" i="7"/>
  <c r="A2555" i="7"/>
  <c r="H2554" i="7"/>
  <c r="E2554" i="7"/>
  <c r="B2554" i="7"/>
  <c r="A2554" i="7"/>
  <c r="H2553" i="7"/>
  <c r="E2553" i="7"/>
  <c r="B2553" i="7"/>
  <c r="A2553" i="7"/>
  <c r="H2552" i="7"/>
  <c r="E2552" i="7"/>
  <c r="B2552" i="7"/>
  <c r="A2552" i="7"/>
  <c r="H2551" i="7"/>
  <c r="E2551" i="7"/>
  <c r="B2551" i="7"/>
  <c r="A2551" i="7"/>
  <c r="H2550" i="7"/>
  <c r="E2550" i="7"/>
  <c r="B2550" i="7"/>
  <c r="A2550" i="7"/>
  <c r="H2549" i="7"/>
  <c r="E2549" i="7"/>
  <c r="B2549" i="7"/>
  <c r="A2549" i="7"/>
  <c r="H2548" i="7"/>
  <c r="E2548" i="7"/>
  <c r="B2548" i="7"/>
  <c r="A2548" i="7"/>
  <c r="H2547" i="7"/>
  <c r="E2547" i="7"/>
  <c r="B2547" i="7"/>
  <c r="A2547" i="7"/>
  <c r="H2546" i="7"/>
  <c r="E2546" i="7"/>
  <c r="B2546" i="7"/>
  <c r="A2546" i="7"/>
  <c r="H2545" i="7"/>
  <c r="E2545" i="7"/>
  <c r="B2545" i="7"/>
  <c r="A2545" i="7"/>
  <c r="H2544" i="7"/>
  <c r="E2544" i="7"/>
  <c r="B2544" i="7"/>
  <c r="A2544" i="7"/>
  <c r="H2543" i="7"/>
  <c r="E2543" i="7"/>
  <c r="B2543" i="7"/>
  <c r="A2543" i="7"/>
  <c r="H2542" i="7"/>
  <c r="E2542" i="7"/>
  <c r="B2542" i="7"/>
  <c r="A2542" i="7"/>
  <c r="H2541" i="7"/>
  <c r="E2541" i="7"/>
  <c r="B2541" i="7"/>
  <c r="A2541" i="7"/>
  <c r="H2540" i="7"/>
  <c r="E2540" i="7"/>
  <c r="B2540" i="7"/>
  <c r="A2540" i="7"/>
  <c r="H2539" i="7"/>
  <c r="E2539" i="7"/>
  <c r="B2539" i="7"/>
  <c r="A2539" i="7"/>
  <c r="H2538" i="7"/>
  <c r="E2538" i="7"/>
  <c r="B2538" i="7"/>
  <c r="A2538" i="7"/>
  <c r="H2537" i="7"/>
  <c r="E2537" i="7"/>
  <c r="B2537" i="7"/>
  <c r="A2537" i="7"/>
  <c r="H2536" i="7"/>
  <c r="E2536" i="7"/>
  <c r="B2536" i="7"/>
  <c r="A2536" i="7"/>
  <c r="H2535" i="7"/>
  <c r="E2535" i="7"/>
  <c r="B2535" i="7"/>
  <c r="A2535" i="7"/>
  <c r="H2534" i="7"/>
  <c r="E2534" i="7"/>
  <c r="B2534" i="7"/>
  <c r="A2534" i="7"/>
  <c r="H2533" i="7"/>
  <c r="E2533" i="7"/>
  <c r="B2533" i="7"/>
  <c r="A2533" i="7"/>
  <c r="H2532" i="7"/>
  <c r="E2532" i="7"/>
  <c r="B2532" i="7"/>
  <c r="A2532" i="7"/>
  <c r="H2531" i="7"/>
  <c r="E2531" i="7"/>
  <c r="B2531" i="7"/>
  <c r="A2531" i="7"/>
  <c r="H2530" i="7"/>
  <c r="E2530" i="7"/>
  <c r="B2530" i="7"/>
  <c r="A2530" i="7"/>
  <c r="H2529" i="7"/>
  <c r="E2529" i="7"/>
  <c r="B2529" i="7"/>
  <c r="A2529" i="7"/>
  <c r="H2528" i="7"/>
  <c r="E2528" i="7"/>
  <c r="B2528" i="7"/>
  <c r="A2528" i="7"/>
  <c r="H2527" i="7"/>
  <c r="E2527" i="7"/>
  <c r="B2527" i="7"/>
  <c r="A2527" i="7"/>
  <c r="H2526" i="7"/>
  <c r="E2526" i="7"/>
  <c r="B2526" i="7"/>
  <c r="A2526" i="7"/>
  <c r="H2525" i="7"/>
  <c r="E2525" i="7"/>
  <c r="B2525" i="7"/>
  <c r="A2525" i="7"/>
  <c r="H2524" i="7"/>
  <c r="E2524" i="7"/>
  <c r="B2524" i="7"/>
  <c r="A2524" i="7"/>
  <c r="H2523" i="7"/>
  <c r="E2523" i="7"/>
  <c r="B2523" i="7"/>
  <c r="A2523" i="7"/>
  <c r="H2522" i="7"/>
  <c r="E2522" i="7"/>
  <c r="B2522" i="7"/>
  <c r="A2522" i="7"/>
  <c r="H2521" i="7"/>
  <c r="E2521" i="7"/>
  <c r="B2521" i="7"/>
  <c r="A2521" i="7"/>
  <c r="H2520" i="7"/>
  <c r="E2520" i="7"/>
  <c r="B2520" i="7"/>
  <c r="A2520" i="7"/>
  <c r="H2519" i="7"/>
  <c r="E2519" i="7"/>
  <c r="B2519" i="7"/>
  <c r="A2519" i="7"/>
  <c r="H2518" i="7"/>
  <c r="E2518" i="7"/>
  <c r="B2518" i="7"/>
  <c r="A2518" i="7"/>
  <c r="H2517" i="7"/>
  <c r="E2517" i="7"/>
  <c r="B2517" i="7"/>
  <c r="A2517" i="7"/>
  <c r="H2516" i="7"/>
  <c r="E2516" i="7"/>
  <c r="B2516" i="7"/>
  <c r="A2516" i="7"/>
  <c r="H2515" i="7"/>
  <c r="E2515" i="7"/>
  <c r="B2515" i="7"/>
  <c r="A2515" i="7"/>
  <c r="H2514" i="7"/>
  <c r="E2514" i="7"/>
  <c r="B2514" i="7"/>
  <c r="A2514" i="7"/>
  <c r="H2513" i="7"/>
  <c r="E2513" i="7"/>
  <c r="B2513" i="7"/>
  <c r="A2513" i="7"/>
  <c r="H2512" i="7"/>
  <c r="E2512" i="7"/>
  <c r="B2512" i="7"/>
  <c r="A2512" i="7"/>
  <c r="H2511" i="7"/>
  <c r="E2511" i="7"/>
  <c r="B2511" i="7"/>
  <c r="A2511" i="7"/>
  <c r="H2510" i="7"/>
  <c r="E2510" i="7"/>
  <c r="B2510" i="7"/>
  <c r="A2510" i="7"/>
  <c r="H2509" i="7"/>
  <c r="E2509" i="7"/>
  <c r="B2509" i="7"/>
  <c r="A2509" i="7"/>
  <c r="H2508" i="7"/>
  <c r="E2508" i="7"/>
  <c r="B2508" i="7"/>
  <c r="A2508" i="7"/>
  <c r="H2507" i="7"/>
  <c r="E2507" i="7"/>
  <c r="B2507" i="7"/>
  <c r="A2507" i="7"/>
  <c r="H2506" i="7"/>
  <c r="E2506" i="7"/>
  <c r="B2506" i="7"/>
  <c r="A2506" i="7"/>
  <c r="H2505" i="7"/>
  <c r="E2505" i="7"/>
  <c r="B2505" i="7"/>
  <c r="A2505" i="7"/>
  <c r="H2504" i="7"/>
  <c r="E2504" i="7"/>
  <c r="B2504" i="7"/>
  <c r="A2504" i="7"/>
  <c r="H2503" i="7"/>
  <c r="E2503" i="7"/>
  <c r="B2503" i="7"/>
  <c r="A2503" i="7"/>
  <c r="H2502" i="7"/>
  <c r="E2502" i="7"/>
  <c r="B2502" i="7"/>
  <c r="A2502" i="7"/>
  <c r="H2501" i="7"/>
  <c r="E2501" i="7"/>
  <c r="B2501" i="7"/>
  <c r="A2501" i="7"/>
  <c r="H2500" i="7"/>
  <c r="E2500" i="7"/>
  <c r="B2500" i="7"/>
  <c r="A2500" i="7"/>
  <c r="H2499" i="7"/>
  <c r="E2499" i="7"/>
  <c r="B2499" i="7"/>
  <c r="A2499" i="7"/>
  <c r="H2498" i="7"/>
  <c r="E2498" i="7"/>
  <c r="B2498" i="7"/>
  <c r="A2498" i="7"/>
  <c r="H2497" i="7"/>
  <c r="E2497" i="7"/>
  <c r="B2497" i="7"/>
  <c r="A2497" i="7"/>
  <c r="H2496" i="7"/>
  <c r="E2496" i="7"/>
  <c r="B2496" i="7"/>
  <c r="A2496" i="7"/>
  <c r="H2495" i="7"/>
  <c r="E2495" i="7"/>
  <c r="B2495" i="7"/>
  <c r="A2495" i="7"/>
  <c r="H2494" i="7"/>
  <c r="E2494" i="7"/>
  <c r="B2494" i="7"/>
  <c r="A2494" i="7"/>
  <c r="H2493" i="7"/>
  <c r="E2493" i="7"/>
  <c r="B2493" i="7"/>
  <c r="A2493" i="7"/>
  <c r="H2492" i="7"/>
  <c r="E2492" i="7"/>
  <c r="B2492" i="7"/>
  <c r="A2492" i="7"/>
  <c r="H2491" i="7"/>
  <c r="E2491" i="7"/>
  <c r="B2491" i="7"/>
  <c r="A2491" i="7"/>
  <c r="H2490" i="7"/>
  <c r="E2490" i="7"/>
  <c r="B2490" i="7"/>
  <c r="A2490" i="7"/>
  <c r="H2489" i="7"/>
  <c r="E2489" i="7"/>
  <c r="B2489" i="7"/>
  <c r="A2489" i="7"/>
  <c r="H2488" i="7"/>
  <c r="E2488" i="7"/>
  <c r="B2488" i="7"/>
  <c r="A2488" i="7"/>
  <c r="H2487" i="7"/>
  <c r="E2487" i="7"/>
  <c r="B2487" i="7"/>
  <c r="A2487" i="7"/>
  <c r="H2486" i="7"/>
  <c r="E2486" i="7"/>
  <c r="B2486" i="7"/>
  <c r="A2486" i="7"/>
  <c r="H2485" i="7"/>
  <c r="E2485" i="7"/>
  <c r="B2485" i="7"/>
  <c r="A2485" i="7"/>
  <c r="H2484" i="7"/>
  <c r="E2484" i="7"/>
  <c r="B2484" i="7"/>
  <c r="A2484" i="7"/>
  <c r="H2483" i="7"/>
  <c r="E2483" i="7"/>
  <c r="B2483" i="7"/>
  <c r="A2483" i="7"/>
  <c r="H2482" i="7"/>
  <c r="E2482" i="7"/>
  <c r="B2482" i="7"/>
  <c r="A2482" i="7"/>
  <c r="H2481" i="7"/>
  <c r="E2481" i="7"/>
  <c r="B2481" i="7"/>
  <c r="A2481" i="7"/>
  <c r="H2480" i="7"/>
  <c r="E2480" i="7"/>
  <c r="B2480" i="7"/>
  <c r="A2480" i="7"/>
  <c r="H2479" i="7"/>
  <c r="E2479" i="7"/>
  <c r="B2479" i="7"/>
  <c r="A2479" i="7"/>
  <c r="H2478" i="7"/>
  <c r="E2478" i="7"/>
  <c r="B2478" i="7"/>
  <c r="A2478" i="7"/>
  <c r="H2477" i="7"/>
  <c r="E2477" i="7"/>
  <c r="B2477" i="7"/>
  <c r="A2477" i="7"/>
  <c r="H2476" i="7"/>
  <c r="E2476" i="7"/>
  <c r="B2476" i="7"/>
  <c r="A2476" i="7"/>
  <c r="H2475" i="7"/>
  <c r="E2475" i="7"/>
  <c r="B2475" i="7"/>
  <c r="A2475" i="7"/>
  <c r="H2474" i="7"/>
  <c r="E2474" i="7"/>
  <c r="B2474" i="7"/>
  <c r="A2474" i="7"/>
  <c r="H2473" i="7"/>
  <c r="E2473" i="7"/>
  <c r="B2473" i="7"/>
  <c r="A2473" i="7"/>
  <c r="H2472" i="7"/>
  <c r="E2472" i="7"/>
  <c r="B2472" i="7"/>
  <c r="A2472" i="7"/>
  <c r="H2471" i="7"/>
  <c r="E2471" i="7"/>
  <c r="B2471" i="7"/>
  <c r="A2471" i="7"/>
  <c r="H2470" i="7"/>
  <c r="E2470" i="7"/>
  <c r="B2470" i="7"/>
  <c r="A2470" i="7"/>
  <c r="H2469" i="7"/>
  <c r="E2469" i="7"/>
  <c r="B2469" i="7"/>
  <c r="A2469" i="7"/>
  <c r="H2468" i="7"/>
  <c r="E2468" i="7"/>
  <c r="B2468" i="7"/>
  <c r="A2468" i="7"/>
  <c r="H2467" i="7"/>
  <c r="E2467" i="7"/>
  <c r="B2467" i="7"/>
  <c r="A2467" i="7"/>
  <c r="H2466" i="7"/>
  <c r="E2466" i="7"/>
  <c r="B2466" i="7"/>
  <c r="A2466" i="7"/>
  <c r="H2465" i="7"/>
  <c r="E2465" i="7"/>
  <c r="B2465" i="7"/>
  <c r="A2465" i="7"/>
  <c r="H2464" i="7"/>
  <c r="E2464" i="7"/>
  <c r="B2464" i="7"/>
  <c r="A2464" i="7"/>
  <c r="H2463" i="7"/>
  <c r="E2463" i="7"/>
  <c r="B2463" i="7"/>
  <c r="A2463" i="7"/>
  <c r="H2462" i="7"/>
  <c r="E2462" i="7"/>
  <c r="B2462" i="7"/>
  <c r="A2462" i="7"/>
  <c r="H2461" i="7"/>
  <c r="E2461" i="7"/>
  <c r="B2461" i="7"/>
  <c r="A2461" i="7"/>
  <c r="H2460" i="7"/>
  <c r="E2460" i="7"/>
  <c r="B2460" i="7"/>
  <c r="A2460" i="7"/>
  <c r="H2459" i="7"/>
  <c r="E2459" i="7"/>
  <c r="B2459" i="7"/>
  <c r="A2459" i="7"/>
  <c r="H2458" i="7"/>
  <c r="E2458" i="7"/>
  <c r="B2458" i="7"/>
  <c r="A2458" i="7"/>
  <c r="H2457" i="7"/>
  <c r="E2457" i="7"/>
  <c r="B2457" i="7"/>
  <c r="A2457" i="7"/>
  <c r="H2456" i="7"/>
  <c r="E2456" i="7"/>
  <c r="B2456" i="7"/>
  <c r="A2456" i="7"/>
  <c r="H2455" i="7"/>
  <c r="E2455" i="7"/>
  <c r="B2455" i="7"/>
  <c r="A2455" i="7"/>
  <c r="H2454" i="7"/>
  <c r="E2454" i="7"/>
  <c r="B2454" i="7"/>
  <c r="A2454" i="7"/>
  <c r="H2453" i="7"/>
  <c r="E2453" i="7"/>
  <c r="B2453" i="7"/>
  <c r="A2453" i="7"/>
  <c r="H2452" i="7"/>
  <c r="E2452" i="7"/>
  <c r="B2452" i="7"/>
  <c r="A2452" i="7"/>
  <c r="H2451" i="7"/>
  <c r="E2451" i="7"/>
  <c r="B2451" i="7"/>
  <c r="A2451" i="7"/>
  <c r="H2450" i="7"/>
  <c r="E2450" i="7"/>
  <c r="B2450" i="7"/>
  <c r="A2450" i="7"/>
  <c r="H2449" i="7"/>
  <c r="E2449" i="7"/>
  <c r="B2449" i="7"/>
  <c r="A2449" i="7"/>
  <c r="H2448" i="7"/>
  <c r="E2448" i="7"/>
  <c r="B2448" i="7"/>
  <c r="A2448" i="7"/>
  <c r="H2447" i="7"/>
  <c r="E2447" i="7"/>
  <c r="B2447" i="7"/>
  <c r="A2447" i="7"/>
  <c r="H2446" i="7"/>
  <c r="E2446" i="7"/>
  <c r="B2446" i="7"/>
  <c r="A2446" i="7"/>
  <c r="H2445" i="7"/>
  <c r="E2445" i="7"/>
  <c r="B2445" i="7"/>
  <c r="A2445" i="7"/>
  <c r="H2444" i="7"/>
  <c r="E2444" i="7"/>
  <c r="B2444" i="7"/>
  <c r="A2444" i="7"/>
  <c r="H2443" i="7"/>
  <c r="E2443" i="7"/>
  <c r="B2443" i="7"/>
  <c r="A2443" i="7"/>
  <c r="H2442" i="7"/>
  <c r="E2442" i="7"/>
  <c r="B2442" i="7"/>
  <c r="A2442" i="7"/>
  <c r="H2441" i="7"/>
  <c r="E2441" i="7"/>
  <c r="B2441" i="7"/>
  <c r="A2441" i="7"/>
  <c r="H2440" i="7"/>
  <c r="E2440" i="7"/>
  <c r="B2440" i="7"/>
  <c r="A2440" i="7"/>
  <c r="H2439" i="7"/>
  <c r="E2439" i="7"/>
  <c r="B2439" i="7"/>
  <c r="A2439" i="7"/>
  <c r="H2438" i="7"/>
  <c r="E2438" i="7"/>
  <c r="B2438" i="7"/>
  <c r="A2438" i="7"/>
  <c r="H2437" i="7"/>
  <c r="E2437" i="7"/>
  <c r="B2437" i="7"/>
  <c r="A2437" i="7"/>
  <c r="H2436" i="7"/>
  <c r="E2436" i="7"/>
  <c r="B2436" i="7"/>
  <c r="A2436" i="7"/>
  <c r="H2435" i="7"/>
  <c r="E2435" i="7"/>
  <c r="B2435" i="7"/>
  <c r="A2435" i="7"/>
  <c r="H2434" i="7"/>
  <c r="E2434" i="7"/>
  <c r="B2434" i="7"/>
  <c r="A2434" i="7"/>
  <c r="H2433" i="7"/>
  <c r="E2433" i="7"/>
  <c r="B2433" i="7"/>
  <c r="A2433" i="7"/>
  <c r="H2432" i="7"/>
  <c r="E2432" i="7"/>
  <c r="B2432" i="7"/>
  <c r="A2432" i="7"/>
  <c r="H2431" i="7"/>
  <c r="E2431" i="7"/>
  <c r="B2431" i="7"/>
  <c r="A2431" i="7"/>
  <c r="H2430" i="7"/>
  <c r="E2430" i="7"/>
  <c r="B2430" i="7"/>
  <c r="A2430" i="7"/>
  <c r="H2429" i="7"/>
  <c r="E2429" i="7"/>
  <c r="B2429" i="7"/>
  <c r="A2429" i="7"/>
  <c r="H2428" i="7"/>
  <c r="E2428" i="7"/>
  <c r="B2428" i="7"/>
  <c r="A2428" i="7"/>
  <c r="H2427" i="7"/>
  <c r="E2427" i="7"/>
  <c r="B2427" i="7"/>
  <c r="A2427" i="7"/>
  <c r="H2426" i="7"/>
  <c r="E2426" i="7"/>
  <c r="B2426" i="7"/>
  <c r="A2426" i="7"/>
  <c r="H2425" i="7"/>
  <c r="E2425" i="7"/>
  <c r="B2425" i="7"/>
  <c r="A2425" i="7"/>
  <c r="H2424" i="7"/>
  <c r="E2424" i="7"/>
  <c r="B2424" i="7"/>
  <c r="A2424" i="7"/>
  <c r="H2423" i="7"/>
  <c r="E2423" i="7"/>
  <c r="B2423" i="7"/>
  <c r="A2423" i="7"/>
  <c r="H2422" i="7"/>
  <c r="E2422" i="7"/>
  <c r="B2422" i="7"/>
  <c r="A2422" i="7"/>
  <c r="H2421" i="7"/>
  <c r="E2421" i="7"/>
  <c r="B2421" i="7"/>
  <c r="A2421" i="7"/>
  <c r="H2420" i="7"/>
  <c r="E2420" i="7"/>
  <c r="B2420" i="7"/>
  <c r="A2420" i="7"/>
  <c r="H2419" i="7"/>
  <c r="E2419" i="7"/>
  <c r="B2419" i="7"/>
  <c r="A2419" i="7"/>
  <c r="H2418" i="7"/>
  <c r="E2418" i="7"/>
  <c r="B2418" i="7"/>
  <c r="A2418" i="7"/>
  <c r="H2417" i="7"/>
  <c r="E2417" i="7"/>
  <c r="B2417" i="7"/>
  <c r="A2417" i="7"/>
  <c r="H2416" i="7"/>
  <c r="E2416" i="7"/>
  <c r="B2416" i="7"/>
  <c r="A2416" i="7"/>
  <c r="H2415" i="7"/>
  <c r="E2415" i="7"/>
  <c r="B2415" i="7"/>
  <c r="A2415" i="7"/>
  <c r="H2414" i="7"/>
  <c r="E2414" i="7"/>
  <c r="B2414" i="7"/>
  <c r="A2414" i="7"/>
  <c r="H2413" i="7"/>
  <c r="E2413" i="7"/>
  <c r="B2413" i="7"/>
  <c r="A2413" i="7"/>
  <c r="H2412" i="7"/>
  <c r="E2412" i="7"/>
  <c r="B2412" i="7"/>
  <c r="A2412" i="7"/>
  <c r="H2411" i="7"/>
  <c r="E2411" i="7"/>
  <c r="B2411" i="7"/>
  <c r="A2411" i="7"/>
  <c r="H2410" i="7"/>
  <c r="E2410" i="7"/>
  <c r="B2410" i="7"/>
  <c r="A2410" i="7"/>
  <c r="H2409" i="7"/>
  <c r="E2409" i="7"/>
  <c r="B2409" i="7"/>
  <c r="A2409" i="7"/>
  <c r="H2408" i="7"/>
  <c r="E2408" i="7"/>
  <c r="B2408" i="7"/>
  <c r="A2408" i="7"/>
  <c r="H2407" i="7"/>
  <c r="E2407" i="7"/>
  <c r="B2407" i="7"/>
  <c r="A2407" i="7"/>
  <c r="H2406" i="7"/>
  <c r="E2406" i="7"/>
  <c r="B2406" i="7"/>
  <c r="A2406" i="7"/>
  <c r="H2405" i="7"/>
  <c r="E2405" i="7"/>
  <c r="B2405" i="7"/>
  <c r="A2405" i="7"/>
  <c r="H2404" i="7"/>
  <c r="E2404" i="7"/>
  <c r="B2404" i="7"/>
  <c r="A2404" i="7"/>
  <c r="H2403" i="7"/>
  <c r="E2403" i="7"/>
  <c r="B2403" i="7"/>
  <c r="A2403" i="7"/>
  <c r="H2402" i="7"/>
  <c r="E2402" i="7"/>
  <c r="B2402" i="7"/>
  <c r="A2402" i="7"/>
  <c r="H2401" i="7"/>
  <c r="E2401" i="7"/>
  <c r="B2401" i="7"/>
  <c r="A2401" i="7"/>
  <c r="H2400" i="7"/>
  <c r="E2400" i="7"/>
  <c r="B2400" i="7"/>
  <c r="A2400" i="7"/>
  <c r="H2399" i="7"/>
  <c r="E2399" i="7"/>
  <c r="B2399" i="7"/>
  <c r="A2399" i="7"/>
  <c r="H2398" i="7"/>
  <c r="E2398" i="7"/>
  <c r="B2398" i="7"/>
  <c r="A2398" i="7"/>
  <c r="H2397" i="7"/>
  <c r="E2397" i="7"/>
  <c r="B2397" i="7"/>
  <c r="A2397" i="7"/>
  <c r="H2396" i="7"/>
  <c r="E2396" i="7"/>
  <c r="B2396" i="7"/>
  <c r="A2396" i="7"/>
  <c r="H2395" i="7"/>
  <c r="E2395" i="7"/>
  <c r="B2395" i="7"/>
  <c r="A2395" i="7"/>
  <c r="H2394" i="7"/>
  <c r="E2394" i="7"/>
  <c r="B2394" i="7"/>
  <c r="A2394" i="7"/>
  <c r="H2393" i="7"/>
  <c r="E2393" i="7"/>
  <c r="B2393" i="7"/>
  <c r="A2393" i="7"/>
  <c r="H2392" i="7"/>
  <c r="E2392" i="7"/>
  <c r="B2392" i="7"/>
  <c r="A2392" i="7"/>
  <c r="H2391" i="7"/>
  <c r="E2391" i="7"/>
  <c r="B2391" i="7"/>
  <c r="A2391" i="7"/>
  <c r="H2390" i="7"/>
  <c r="E2390" i="7"/>
  <c r="B2390" i="7"/>
  <c r="A2390" i="7"/>
  <c r="H2389" i="7"/>
  <c r="E2389" i="7"/>
  <c r="B2389" i="7"/>
  <c r="A2389" i="7"/>
  <c r="H2388" i="7"/>
  <c r="E2388" i="7"/>
  <c r="B2388" i="7"/>
  <c r="A2388" i="7"/>
  <c r="H2387" i="7"/>
  <c r="E2387" i="7"/>
  <c r="B2387" i="7"/>
  <c r="A2387" i="7"/>
  <c r="H2386" i="7"/>
  <c r="E2386" i="7"/>
  <c r="B2386" i="7"/>
  <c r="A2386" i="7"/>
  <c r="H2385" i="7"/>
  <c r="E2385" i="7"/>
  <c r="B2385" i="7"/>
  <c r="A2385" i="7"/>
  <c r="H2384" i="7"/>
  <c r="E2384" i="7"/>
  <c r="B2384" i="7"/>
  <c r="A2384" i="7"/>
  <c r="H2383" i="7"/>
  <c r="E2383" i="7"/>
  <c r="B2383" i="7"/>
  <c r="A2383" i="7"/>
  <c r="H2382" i="7"/>
  <c r="E2382" i="7"/>
  <c r="B2382" i="7"/>
  <c r="A2382" i="7"/>
  <c r="H2381" i="7"/>
  <c r="E2381" i="7"/>
  <c r="B2381" i="7"/>
  <c r="A2381" i="7"/>
  <c r="H2380" i="7"/>
  <c r="E2380" i="7"/>
  <c r="B2380" i="7"/>
  <c r="A2380" i="7"/>
  <c r="H2379" i="7"/>
  <c r="E2379" i="7"/>
  <c r="B2379" i="7"/>
  <c r="A2379" i="7"/>
  <c r="H2378" i="7"/>
  <c r="E2378" i="7"/>
  <c r="B2378" i="7"/>
  <c r="A2378" i="7"/>
  <c r="H2377" i="7"/>
  <c r="E2377" i="7"/>
  <c r="B2377" i="7"/>
  <c r="A2377" i="7"/>
  <c r="H2376" i="7"/>
  <c r="E2376" i="7"/>
  <c r="B2376" i="7"/>
  <c r="A2376" i="7"/>
  <c r="H2375" i="7"/>
  <c r="E2375" i="7"/>
  <c r="B2375" i="7"/>
  <c r="A2375" i="7"/>
  <c r="H2374" i="7"/>
  <c r="E2374" i="7"/>
  <c r="B2374" i="7"/>
  <c r="A2374" i="7"/>
  <c r="H2373" i="7"/>
  <c r="E2373" i="7"/>
  <c r="B2373" i="7"/>
  <c r="A2373" i="7"/>
  <c r="H2372" i="7"/>
  <c r="E2372" i="7"/>
  <c r="B2372" i="7"/>
  <c r="A2372" i="7"/>
  <c r="H2371" i="7"/>
  <c r="E2371" i="7"/>
  <c r="B2371" i="7"/>
  <c r="A2371" i="7"/>
  <c r="H2370" i="7"/>
  <c r="E2370" i="7"/>
  <c r="B2370" i="7"/>
  <c r="A2370" i="7"/>
  <c r="H2369" i="7"/>
  <c r="E2369" i="7"/>
  <c r="B2369" i="7"/>
  <c r="A2369" i="7"/>
  <c r="H2368" i="7"/>
  <c r="E2368" i="7"/>
  <c r="B2368" i="7"/>
  <c r="A2368" i="7"/>
  <c r="H2367" i="7"/>
  <c r="E2367" i="7"/>
  <c r="B2367" i="7"/>
  <c r="A2367" i="7"/>
  <c r="H2366" i="7"/>
  <c r="E2366" i="7"/>
  <c r="B2366" i="7"/>
  <c r="A2366" i="7"/>
  <c r="H2365" i="7"/>
  <c r="E2365" i="7"/>
  <c r="B2365" i="7"/>
  <c r="A2365" i="7"/>
  <c r="H2364" i="7"/>
  <c r="E2364" i="7"/>
  <c r="B2364" i="7"/>
  <c r="A2364" i="7"/>
  <c r="H2363" i="7"/>
  <c r="E2363" i="7"/>
  <c r="B2363" i="7"/>
  <c r="A2363" i="7"/>
  <c r="H2362" i="7"/>
  <c r="E2362" i="7"/>
  <c r="B2362" i="7"/>
  <c r="A2362" i="7"/>
  <c r="H2361" i="7"/>
  <c r="E2361" i="7"/>
  <c r="B2361" i="7"/>
  <c r="A2361" i="7"/>
  <c r="H2360" i="7"/>
  <c r="E2360" i="7"/>
  <c r="B2360" i="7"/>
  <c r="A2360" i="7"/>
  <c r="H2359" i="7"/>
  <c r="E2359" i="7"/>
  <c r="B2359" i="7"/>
  <c r="A2359" i="7"/>
  <c r="H2358" i="7"/>
  <c r="E2358" i="7"/>
  <c r="B2358" i="7"/>
  <c r="A2358" i="7"/>
  <c r="H2357" i="7"/>
  <c r="E2357" i="7"/>
  <c r="B2357" i="7"/>
  <c r="A2357" i="7"/>
  <c r="H2356" i="7"/>
  <c r="E2356" i="7"/>
  <c r="B2356" i="7"/>
  <c r="A2356" i="7"/>
  <c r="H2355" i="7"/>
  <c r="E2355" i="7"/>
  <c r="B2355" i="7"/>
  <c r="A2355" i="7"/>
  <c r="H2354" i="7"/>
  <c r="E2354" i="7"/>
  <c r="B2354" i="7"/>
  <c r="A2354" i="7"/>
  <c r="H2353" i="7"/>
  <c r="E2353" i="7"/>
  <c r="B2353" i="7"/>
  <c r="A2353" i="7"/>
  <c r="H2352" i="7"/>
  <c r="E2352" i="7"/>
  <c r="B2352" i="7"/>
  <c r="A2352" i="7"/>
  <c r="H2351" i="7"/>
  <c r="E2351" i="7"/>
  <c r="B2351" i="7"/>
  <c r="A2351" i="7"/>
  <c r="H2350" i="7"/>
  <c r="E2350" i="7"/>
  <c r="B2350" i="7"/>
  <c r="A2350" i="7"/>
  <c r="H2349" i="7"/>
  <c r="E2349" i="7"/>
  <c r="B2349" i="7"/>
  <c r="A2349" i="7"/>
  <c r="H2348" i="7"/>
  <c r="E2348" i="7"/>
  <c r="B2348" i="7"/>
  <c r="A2348" i="7"/>
  <c r="H2347" i="7"/>
  <c r="E2347" i="7"/>
  <c r="B2347" i="7"/>
  <c r="A2347" i="7"/>
  <c r="H2346" i="7"/>
  <c r="E2346" i="7"/>
  <c r="B2346" i="7"/>
  <c r="A2346" i="7"/>
  <c r="H2345" i="7"/>
  <c r="E2345" i="7"/>
  <c r="B2345" i="7"/>
  <c r="A2345" i="7"/>
  <c r="H2344" i="7"/>
  <c r="E2344" i="7"/>
  <c r="B2344" i="7"/>
  <c r="A2344" i="7"/>
  <c r="H2343" i="7"/>
  <c r="E2343" i="7"/>
  <c r="B2343" i="7"/>
  <c r="A2343" i="7"/>
  <c r="H2342" i="7"/>
  <c r="E2342" i="7"/>
  <c r="B2342" i="7"/>
  <c r="A2342" i="7"/>
  <c r="H2341" i="7"/>
  <c r="E2341" i="7"/>
  <c r="B2341" i="7"/>
  <c r="A2341" i="7"/>
  <c r="H2340" i="7"/>
  <c r="E2340" i="7"/>
  <c r="B2340" i="7"/>
  <c r="A2340" i="7"/>
  <c r="H2339" i="7"/>
  <c r="E2339" i="7"/>
  <c r="B2339" i="7"/>
  <c r="A2339" i="7"/>
  <c r="H2338" i="7"/>
  <c r="E2338" i="7"/>
  <c r="B2338" i="7"/>
  <c r="A2338" i="7"/>
  <c r="H2337" i="7"/>
  <c r="E2337" i="7"/>
  <c r="B2337" i="7"/>
  <c r="A2337" i="7"/>
  <c r="H2336" i="7"/>
  <c r="E2336" i="7"/>
  <c r="B2336" i="7"/>
  <c r="A2336" i="7"/>
  <c r="H2335" i="7"/>
  <c r="E2335" i="7"/>
  <c r="B2335" i="7"/>
  <c r="A2335" i="7"/>
  <c r="H2334" i="7"/>
  <c r="E2334" i="7"/>
  <c r="B2334" i="7"/>
  <c r="A2334" i="7"/>
  <c r="H2333" i="7"/>
  <c r="E2333" i="7"/>
  <c r="B2333" i="7"/>
  <c r="A2333" i="7"/>
  <c r="H2332" i="7"/>
  <c r="E2332" i="7"/>
  <c r="B2332" i="7"/>
  <c r="A2332" i="7"/>
  <c r="H2331" i="7"/>
  <c r="E2331" i="7"/>
  <c r="B2331" i="7"/>
  <c r="A2331" i="7"/>
  <c r="H2330" i="7"/>
  <c r="E2330" i="7"/>
  <c r="B2330" i="7"/>
  <c r="A2330" i="7"/>
  <c r="H2329" i="7"/>
  <c r="E2329" i="7"/>
  <c r="B2329" i="7"/>
  <c r="A2329" i="7"/>
  <c r="H2328" i="7"/>
  <c r="E2328" i="7"/>
  <c r="B2328" i="7"/>
  <c r="A2328" i="7"/>
  <c r="H2327" i="7"/>
  <c r="E2327" i="7"/>
  <c r="B2327" i="7"/>
  <c r="A2327" i="7"/>
  <c r="H2326" i="7"/>
  <c r="E2326" i="7"/>
  <c r="B2326" i="7"/>
  <c r="A2326" i="7"/>
  <c r="H2325" i="7"/>
  <c r="E2325" i="7"/>
  <c r="B2325" i="7"/>
  <c r="A2325" i="7"/>
  <c r="H2324" i="7"/>
  <c r="E2324" i="7"/>
  <c r="B2324" i="7"/>
  <c r="A2324" i="7"/>
  <c r="H2323" i="7"/>
  <c r="E2323" i="7"/>
  <c r="B2323" i="7"/>
  <c r="A2323" i="7"/>
  <c r="H2322" i="7"/>
  <c r="E2322" i="7"/>
  <c r="B2322" i="7"/>
  <c r="A2322" i="7"/>
  <c r="H2321" i="7"/>
  <c r="E2321" i="7"/>
  <c r="B2321" i="7"/>
  <c r="A2321" i="7"/>
  <c r="H2320" i="7"/>
  <c r="E2320" i="7"/>
  <c r="B2320" i="7"/>
  <c r="A2320" i="7"/>
  <c r="H2319" i="7"/>
  <c r="E2319" i="7"/>
  <c r="B2319" i="7"/>
  <c r="A2319" i="7"/>
  <c r="H2318" i="7"/>
  <c r="E2318" i="7"/>
  <c r="B2318" i="7"/>
  <c r="A2318" i="7"/>
  <c r="H2317" i="7"/>
  <c r="E2317" i="7"/>
  <c r="B2317" i="7"/>
  <c r="A2317" i="7"/>
  <c r="H2316" i="7"/>
  <c r="E2316" i="7"/>
  <c r="B2316" i="7"/>
  <c r="A2316" i="7"/>
  <c r="H2315" i="7"/>
  <c r="E2315" i="7"/>
  <c r="B2315" i="7"/>
  <c r="A2315" i="7"/>
  <c r="H2314" i="7"/>
  <c r="E2314" i="7"/>
  <c r="B2314" i="7"/>
  <c r="A2314" i="7"/>
  <c r="H2313" i="7"/>
  <c r="E2313" i="7"/>
  <c r="B2313" i="7"/>
  <c r="A2313" i="7"/>
  <c r="H2312" i="7"/>
  <c r="E2312" i="7"/>
  <c r="B2312" i="7"/>
  <c r="A2312" i="7"/>
  <c r="H2311" i="7"/>
  <c r="E2311" i="7"/>
  <c r="B2311" i="7"/>
  <c r="A2311" i="7"/>
  <c r="H2310" i="7"/>
  <c r="E2310" i="7"/>
  <c r="B2310" i="7"/>
  <c r="A2310" i="7"/>
  <c r="H2309" i="7"/>
  <c r="E2309" i="7"/>
  <c r="B2309" i="7"/>
  <c r="A2309" i="7"/>
  <c r="H2308" i="7"/>
  <c r="E2308" i="7"/>
  <c r="B2308" i="7"/>
  <c r="A2308" i="7"/>
  <c r="H2307" i="7"/>
  <c r="E2307" i="7"/>
  <c r="B2307" i="7"/>
  <c r="A2307" i="7"/>
  <c r="H2306" i="7"/>
  <c r="E2306" i="7"/>
  <c r="B2306" i="7"/>
  <c r="A2306" i="7"/>
  <c r="H2305" i="7"/>
  <c r="E2305" i="7"/>
  <c r="B2305" i="7"/>
  <c r="A2305" i="7"/>
  <c r="H2304" i="7"/>
  <c r="E2304" i="7"/>
  <c r="B2304" i="7"/>
  <c r="A2304" i="7"/>
  <c r="H2303" i="7"/>
  <c r="E2303" i="7"/>
  <c r="B2303" i="7"/>
  <c r="A2303" i="7"/>
  <c r="H2302" i="7"/>
  <c r="E2302" i="7"/>
  <c r="B2302" i="7"/>
  <c r="A2302" i="7"/>
  <c r="H2301" i="7"/>
  <c r="E2301" i="7"/>
  <c r="B2301" i="7"/>
  <c r="A2301" i="7"/>
  <c r="H2300" i="7"/>
  <c r="E2300" i="7"/>
  <c r="B2300" i="7"/>
  <c r="A2300" i="7"/>
  <c r="H2299" i="7"/>
  <c r="E2299" i="7"/>
  <c r="B2299" i="7"/>
  <c r="A2299" i="7"/>
  <c r="H2298" i="7"/>
  <c r="E2298" i="7"/>
  <c r="B2298" i="7"/>
  <c r="A2298" i="7"/>
  <c r="H2297" i="7"/>
  <c r="E2297" i="7"/>
  <c r="B2297" i="7"/>
  <c r="A2297" i="7"/>
  <c r="H2296" i="7"/>
  <c r="E2296" i="7"/>
  <c r="B2296" i="7"/>
  <c r="A2296" i="7"/>
  <c r="H2295" i="7"/>
  <c r="E2295" i="7"/>
  <c r="B2295" i="7"/>
  <c r="A2295" i="7"/>
  <c r="H2294" i="7"/>
  <c r="E2294" i="7"/>
  <c r="B2294" i="7"/>
  <c r="A2294" i="7"/>
  <c r="H2293" i="7"/>
  <c r="E2293" i="7"/>
  <c r="B2293" i="7"/>
  <c r="A2293" i="7"/>
  <c r="H2292" i="7"/>
  <c r="E2292" i="7"/>
  <c r="B2292" i="7"/>
  <c r="A2292" i="7"/>
  <c r="H2291" i="7"/>
  <c r="E2291" i="7"/>
  <c r="B2291" i="7"/>
  <c r="A2291" i="7"/>
  <c r="H2290" i="7"/>
  <c r="E2290" i="7"/>
  <c r="B2290" i="7"/>
  <c r="A2290" i="7"/>
  <c r="H2289" i="7"/>
  <c r="E2289" i="7"/>
  <c r="B2289" i="7"/>
  <c r="A2289" i="7"/>
  <c r="H2288" i="7"/>
  <c r="E2288" i="7"/>
  <c r="B2288" i="7"/>
  <c r="A2288" i="7"/>
  <c r="H2287" i="7"/>
  <c r="E2287" i="7"/>
  <c r="B2287" i="7"/>
  <c r="A2287" i="7"/>
  <c r="H2286" i="7"/>
  <c r="E2286" i="7"/>
  <c r="B2286" i="7"/>
  <c r="A2286" i="7"/>
  <c r="H2285" i="7"/>
  <c r="E2285" i="7"/>
  <c r="B2285" i="7"/>
  <c r="A2285" i="7"/>
  <c r="H2284" i="7"/>
  <c r="E2284" i="7"/>
  <c r="B2284" i="7"/>
  <c r="A2284" i="7"/>
  <c r="H2283" i="7"/>
  <c r="E2283" i="7"/>
  <c r="B2283" i="7"/>
  <c r="A2283" i="7"/>
  <c r="H2282" i="7"/>
  <c r="E2282" i="7"/>
  <c r="B2282" i="7"/>
  <c r="A2282" i="7"/>
  <c r="H2281" i="7"/>
  <c r="E2281" i="7"/>
  <c r="B2281" i="7"/>
  <c r="A2281" i="7"/>
  <c r="H2280" i="7"/>
  <c r="E2280" i="7"/>
  <c r="B2280" i="7"/>
  <c r="A2280" i="7"/>
  <c r="H2279" i="7"/>
  <c r="E2279" i="7"/>
  <c r="B2279" i="7"/>
  <c r="A2279" i="7"/>
  <c r="H2278" i="7"/>
  <c r="E2278" i="7"/>
  <c r="B2278" i="7"/>
  <c r="A2278" i="7"/>
  <c r="H2277" i="7"/>
  <c r="E2277" i="7"/>
  <c r="B2277" i="7"/>
  <c r="A2277" i="7"/>
  <c r="H2276" i="7"/>
  <c r="E2276" i="7"/>
  <c r="B2276" i="7"/>
  <c r="A2276" i="7"/>
  <c r="H2275" i="7"/>
  <c r="E2275" i="7"/>
  <c r="B2275" i="7"/>
  <c r="A2275" i="7"/>
  <c r="H2274" i="7"/>
  <c r="E2274" i="7"/>
  <c r="B2274" i="7"/>
  <c r="A2274" i="7"/>
  <c r="H2273" i="7"/>
  <c r="E2273" i="7"/>
  <c r="B2273" i="7"/>
  <c r="A2273" i="7"/>
  <c r="H2272" i="7"/>
  <c r="E2272" i="7"/>
  <c r="B2272" i="7"/>
  <c r="A2272" i="7"/>
  <c r="H2271" i="7"/>
  <c r="E2271" i="7"/>
  <c r="B2271" i="7"/>
  <c r="A2271" i="7"/>
  <c r="H2270" i="7"/>
  <c r="E2270" i="7"/>
  <c r="B2270" i="7"/>
  <c r="A2270" i="7"/>
  <c r="H2269" i="7"/>
  <c r="E2269" i="7"/>
  <c r="B2269" i="7"/>
  <c r="A2269" i="7"/>
  <c r="H2268" i="7"/>
  <c r="E2268" i="7"/>
  <c r="B2268" i="7"/>
  <c r="A2268" i="7"/>
  <c r="H2267" i="7"/>
  <c r="E2267" i="7"/>
  <c r="B2267" i="7"/>
  <c r="A2267" i="7"/>
  <c r="H2266" i="7"/>
  <c r="E2266" i="7"/>
  <c r="B2266" i="7"/>
  <c r="A2266" i="7"/>
  <c r="H2265" i="7"/>
  <c r="E2265" i="7"/>
  <c r="B2265" i="7"/>
  <c r="A2265" i="7"/>
  <c r="H2264" i="7"/>
  <c r="E2264" i="7"/>
  <c r="B2264" i="7"/>
  <c r="A2264" i="7"/>
  <c r="H2263" i="7"/>
  <c r="E2263" i="7"/>
  <c r="B2263" i="7"/>
  <c r="A2263" i="7"/>
  <c r="H2262" i="7"/>
  <c r="E2262" i="7"/>
  <c r="B2262" i="7"/>
  <c r="A2262" i="7"/>
  <c r="H2261" i="7"/>
  <c r="E2261" i="7"/>
  <c r="B2261" i="7"/>
  <c r="A2261" i="7"/>
  <c r="H2260" i="7"/>
  <c r="E2260" i="7"/>
  <c r="B2260" i="7"/>
  <c r="A2260" i="7"/>
  <c r="H2259" i="7"/>
  <c r="E2259" i="7"/>
  <c r="B2259" i="7"/>
  <c r="A2259" i="7"/>
  <c r="H2258" i="7"/>
  <c r="E2258" i="7"/>
  <c r="B2258" i="7"/>
  <c r="A2258" i="7"/>
  <c r="H2257" i="7"/>
  <c r="E2257" i="7"/>
  <c r="B2257" i="7"/>
  <c r="A2257" i="7"/>
  <c r="H2256" i="7"/>
  <c r="E2256" i="7"/>
  <c r="B2256" i="7"/>
  <c r="A2256" i="7"/>
  <c r="H2255" i="7"/>
  <c r="E2255" i="7"/>
  <c r="B2255" i="7"/>
  <c r="A2255" i="7"/>
  <c r="H2254" i="7"/>
  <c r="E2254" i="7"/>
  <c r="B2254" i="7"/>
  <c r="A2254" i="7"/>
  <c r="H2253" i="7"/>
  <c r="E2253" i="7"/>
  <c r="B2253" i="7"/>
  <c r="A2253" i="7"/>
  <c r="H2252" i="7"/>
  <c r="E2252" i="7"/>
  <c r="B2252" i="7"/>
  <c r="A2252" i="7"/>
  <c r="H2251" i="7"/>
  <c r="E2251" i="7"/>
  <c r="B2251" i="7"/>
  <c r="A2251" i="7"/>
  <c r="H2250" i="7"/>
  <c r="E2250" i="7"/>
  <c r="B2250" i="7"/>
  <c r="A2250" i="7"/>
  <c r="H2249" i="7"/>
  <c r="E2249" i="7"/>
  <c r="B2249" i="7"/>
  <c r="A2249" i="7"/>
  <c r="H2248" i="7"/>
  <c r="E2248" i="7"/>
  <c r="B2248" i="7"/>
  <c r="A2248" i="7"/>
  <c r="H2247" i="7"/>
  <c r="E2247" i="7"/>
  <c r="B2247" i="7"/>
  <c r="A2247" i="7"/>
  <c r="H2246" i="7"/>
  <c r="E2246" i="7"/>
  <c r="B2246" i="7"/>
  <c r="A2246" i="7"/>
  <c r="H2245" i="7"/>
  <c r="E2245" i="7"/>
  <c r="B2245" i="7"/>
  <c r="A2245" i="7"/>
  <c r="H2244" i="7"/>
  <c r="E2244" i="7"/>
  <c r="B2244" i="7"/>
  <c r="A2244" i="7"/>
  <c r="H2243" i="7"/>
  <c r="E2243" i="7"/>
  <c r="B2243" i="7"/>
  <c r="A2243" i="7"/>
  <c r="H2242" i="7"/>
  <c r="E2242" i="7"/>
  <c r="B2242" i="7"/>
  <c r="A2242" i="7"/>
  <c r="H2241" i="7"/>
  <c r="E2241" i="7"/>
  <c r="B2241" i="7"/>
  <c r="A2241" i="7"/>
  <c r="H2240" i="7"/>
  <c r="E2240" i="7"/>
  <c r="B2240" i="7"/>
  <c r="A2240" i="7"/>
  <c r="H2239" i="7"/>
  <c r="E2239" i="7"/>
  <c r="B2239" i="7"/>
  <c r="A2239" i="7"/>
  <c r="H2238" i="7"/>
  <c r="E2238" i="7"/>
  <c r="B2238" i="7"/>
  <c r="A2238" i="7"/>
  <c r="H2237" i="7"/>
  <c r="E2237" i="7"/>
  <c r="B2237" i="7"/>
  <c r="A2237" i="7"/>
  <c r="H2236" i="7"/>
  <c r="E2236" i="7"/>
  <c r="B2236" i="7"/>
  <c r="A2236" i="7"/>
  <c r="H2235" i="7"/>
  <c r="E2235" i="7"/>
  <c r="B2235" i="7"/>
  <c r="A2235" i="7"/>
  <c r="H2234" i="7"/>
  <c r="E2234" i="7"/>
  <c r="B2234" i="7"/>
  <c r="A2234" i="7"/>
  <c r="H2233" i="7"/>
  <c r="E2233" i="7"/>
  <c r="B2233" i="7"/>
  <c r="A2233" i="7"/>
  <c r="H2232" i="7"/>
  <c r="E2232" i="7"/>
  <c r="B2232" i="7"/>
  <c r="A2232" i="7"/>
  <c r="H2231" i="7"/>
  <c r="E2231" i="7"/>
  <c r="B2231" i="7"/>
  <c r="A2231" i="7"/>
  <c r="H2230" i="7"/>
  <c r="E2230" i="7"/>
  <c r="B2230" i="7"/>
  <c r="A2230" i="7"/>
  <c r="H2229" i="7"/>
  <c r="E2229" i="7"/>
  <c r="B2229" i="7"/>
  <c r="A2229" i="7"/>
  <c r="H2228" i="7"/>
  <c r="E2228" i="7"/>
  <c r="B2228" i="7"/>
  <c r="A2228" i="7"/>
  <c r="H2227" i="7"/>
  <c r="E2227" i="7"/>
  <c r="B2227" i="7"/>
  <c r="A2227" i="7"/>
  <c r="H2226" i="7"/>
  <c r="E2226" i="7"/>
  <c r="B2226" i="7"/>
  <c r="A2226" i="7"/>
  <c r="H2225" i="7"/>
  <c r="E2225" i="7"/>
  <c r="B2225" i="7"/>
  <c r="A2225" i="7"/>
  <c r="H2224" i="7"/>
  <c r="E2224" i="7"/>
  <c r="B2224" i="7"/>
  <c r="A2224" i="7"/>
  <c r="H2223" i="7"/>
  <c r="E2223" i="7"/>
  <c r="B2223" i="7"/>
  <c r="A2223" i="7"/>
  <c r="H2222" i="7"/>
  <c r="E2222" i="7"/>
  <c r="B2222" i="7"/>
  <c r="A2222" i="7"/>
  <c r="H2221" i="7"/>
  <c r="E2221" i="7"/>
  <c r="B2221" i="7"/>
  <c r="A2221" i="7"/>
  <c r="H2220" i="7"/>
  <c r="E2220" i="7"/>
  <c r="B2220" i="7"/>
  <c r="A2220" i="7"/>
  <c r="H2219" i="7"/>
  <c r="E2219" i="7"/>
  <c r="B2219" i="7"/>
  <c r="A2219" i="7"/>
  <c r="H2218" i="7"/>
  <c r="E2218" i="7"/>
  <c r="B2218" i="7"/>
  <c r="A2218" i="7"/>
  <c r="H2217" i="7"/>
  <c r="E2217" i="7"/>
  <c r="B2217" i="7"/>
  <c r="A2217" i="7"/>
  <c r="H2216" i="7"/>
  <c r="E2216" i="7"/>
  <c r="B2216" i="7"/>
  <c r="A2216" i="7"/>
  <c r="H2215" i="7"/>
  <c r="E2215" i="7"/>
  <c r="B2215" i="7"/>
  <c r="A2215" i="7"/>
  <c r="H2214" i="7"/>
  <c r="E2214" i="7"/>
  <c r="B2214" i="7"/>
  <c r="A2214" i="7"/>
  <c r="H2213" i="7"/>
  <c r="E2213" i="7"/>
  <c r="B2213" i="7"/>
  <c r="A2213" i="7"/>
  <c r="H2212" i="7"/>
  <c r="E2212" i="7"/>
  <c r="B2212" i="7"/>
  <c r="A2212" i="7"/>
  <c r="H2211" i="7"/>
  <c r="E2211" i="7"/>
  <c r="B2211" i="7"/>
  <c r="A2211" i="7"/>
  <c r="H2210" i="7"/>
  <c r="E2210" i="7"/>
  <c r="B2210" i="7"/>
  <c r="A2210" i="7"/>
  <c r="H2209" i="7"/>
  <c r="E2209" i="7"/>
  <c r="B2209" i="7"/>
  <c r="A2209" i="7"/>
  <c r="H2208" i="7"/>
  <c r="E2208" i="7"/>
  <c r="B2208" i="7"/>
  <c r="A2208" i="7"/>
  <c r="H2207" i="7"/>
  <c r="E2207" i="7"/>
  <c r="B2207" i="7"/>
  <c r="A2207" i="7"/>
  <c r="H2206" i="7"/>
  <c r="E2206" i="7"/>
  <c r="B2206" i="7"/>
  <c r="A2206" i="7"/>
  <c r="H2205" i="7"/>
  <c r="E2205" i="7"/>
  <c r="B2205" i="7"/>
  <c r="A2205" i="7"/>
  <c r="H2204" i="7"/>
  <c r="E2204" i="7"/>
  <c r="B2204" i="7"/>
  <c r="A2204" i="7"/>
  <c r="H2203" i="7"/>
  <c r="E2203" i="7"/>
  <c r="B2203" i="7"/>
  <c r="A2203" i="7"/>
  <c r="H2202" i="7"/>
  <c r="E2202" i="7"/>
  <c r="B2202" i="7"/>
  <c r="A2202" i="7"/>
  <c r="H2201" i="7"/>
  <c r="E2201" i="7"/>
  <c r="B2201" i="7"/>
  <c r="A2201" i="7"/>
  <c r="H2200" i="7"/>
  <c r="E2200" i="7"/>
  <c r="B2200" i="7"/>
  <c r="A2200" i="7"/>
  <c r="H2199" i="7"/>
  <c r="E2199" i="7"/>
  <c r="B2199" i="7"/>
  <c r="A2199" i="7"/>
  <c r="H2198" i="7"/>
  <c r="E2198" i="7"/>
  <c r="B2198" i="7"/>
  <c r="A2198" i="7"/>
  <c r="H2197" i="7"/>
  <c r="E2197" i="7"/>
  <c r="B2197" i="7"/>
  <c r="A2197" i="7"/>
  <c r="H2196" i="7"/>
  <c r="E2196" i="7"/>
  <c r="B2196" i="7"/>
  <c r="A2196" i="7"/>
  <c r="H2195" i="7"/>
  <c r="E2195" i="7"/>
  <c r="B2195" i="7"/>
  <c r="A2195" i="7"/>
  <c r="H2194" i="7"/>
  <c r="E2194" i="7"/>
  <c r="B2194" i="7"/>
  <c r="A2194" i="7"/>
  <c r="H2193" i="7"/>
  <c r="E2193" i="7"/>
  <c r="B2193" i="7"/>
  <c r="A2193" i="7"/>
  <c r="H2192" i="7"/>
  <c r="E2192" i="7"/>
  <c r="B2192" i="7"/>
  <c r="A2192" i="7"/>
  <c r="H2191" i="7"/>
  <c r="E2191" i="7"/>
  <c r="B2191" i="7"/>
  <c r="A2191" i="7"/>
  <c r="H2190" i="7"/>
  <c r="E2190" i="7"/>
  <c r="B2190" i="7"/>
  <c r="A2190" i="7"/>
  <c r="H2189" i="7"/>
  <c r="E2189" i="7"/>
  <c r="B2189" i="7"/>
  <c r="A2189" i="7"/>
  <c r="H2188" i="7"/>
  <c r="E2188" i="7"/>
  <c r="B2188" i="7"/>
  <c r="A2188" i="7"/>
  <c r="H2187" i="7"/>
  <c r="E2187" i="7"/>
  <c r="B2187" i="7"/>
  <c r="A2187" i="7"/>
  <c r="H2186" i="7"/>
  <c r="E2186" i="7"/>
  <c r="B2186" i="7"/>
  <c r="A2186" i="7"/>
  <c r="H2185" i="7"/>
  <c r="E2185" i="7"/>
  <c r="B2185" i="7"/>
  <c r="A2185" i="7"/>
  <c r="H2184" i="7"/>
  <c r="E2184" i="7"/>
  <c r="B2184" i="7"/>
  <c r="A2184" i="7"/>
  <c r="H2183" i="7"/>
  <c r="E2183" i="7"/>
  <c r="B2183" i="7"/>
  <c r="A2183" i="7"/>
  <c r="H2182" i="7"/>
  <c r="E2182" i="7"/>
  <c r="B2182" i="7"/>
  <c r="A2182" i="7"/>
  <c r="H2181" i="7"/>
  <c r="E2181" i="7"/>
  <c r="B2181" i="7"/>
  <c r="A2181" i="7"/>
  <c r="H2180" i="7"/>
  <c r="E2180" i="7"/>
  <c r="B2180" i="7"/>
  <c r="A2180" i="7"/>
  <c r="H2179" i="7"/>
  <c r="E2179" i="7"/>
  <c r="B2179" i="7"/>
  <c r="A2179" i="7"/>
  <c r="H2178" i="7"/>
  <c r="E2178" i="7"/>
  <c r="B2178" i="7"/>
  <c r="A2178" i="7"/>
  <c r="H2177" i="7"/>
  <c r="E2177" i="7"/>
  <c r="B2177" i="7"/>
  <c r="A2177" i="7"/>
  <c r="H2176" i="7"/>
  <c r="E2176" i="7"/>
  <c r="B2176" i="7"/>
  <c r="A2176" i="7"/>
  <c r="H2175" i="7"/>
  <c r="E2175" i="7"/>
  <c r="B2175" i="7"/>
  <c r="A2175" i="7"/>
  <c r="H2174" i="7"/>
  <c r="E2174" i="7"/>
  <c r="B2174" i="7"/>
  <c r="A2174" i="7"/>
  <c r="H2173" i="7"/>
  <c r="E2173" i="7"/>
  <c r="B2173" i="7"/>
  <c r="A2173" i="7"/>
  <c r="H2172" i="7"/>
  <c r="E2172" i="7"/>
  <c r="B2172" i="7"/>
  <c r="A2172" i="7"/>
  <c r="H2171" i="7"/>
  <c r="E2171" i="7"/>
  <c r="B2171" i="7"/>
  <c r="A2171" i="7"/>
  <c r="H2170" i="7"/>
  <c r="E2170" i="7"/>
  <c r="B2170" i="7"/>
  <c r="A2170" i="7"/>
  <c r="H2169" i="7"/>
  <c r="E2169" i="7"/>
  <c r="B2169" i="7"/>
  <c r="A2169" i="7"/>
  <c r="H2168" i="7"/>
  <c r="E2168" i="7"/>
  <c r="B2168" i="7"/>
  <c r="A2168" i="7"/>
  <c r="H2167" i="7"/>
  <c r="E2167" i="7"/>
  <c r="B2167" i="7"/>
  <c r="A2167" i="7"/>
  <c r="H2166" i="7"/>
  <c r="E2166" i="7"/>
  <c r="B2166" i="7"/>
  <c r="A2166" i="7"/>
  <c r="H2165" i="7"/>
  <c r="E2165" i="7"/>
  <c r="B2165" i="7"/>
  <c r="A2165" i="7"/>
  <c r="H2164" i="7"/>
  <c r="E2164" i="7"/>
  <c r="B2164" i="7"/>
  <c r="A2164" i="7"/>
  <c r="H2163" i="7"/>
  <c r="E2163" i="7"/>
  <c r="B2163" i="7"/>
  <c r="A2163" i="7"/>
  <c r="H2162" i="7"/>
  <c r="E2162" i="7"/>
  <c r="B2162" i="7"/>
  <c r="A2162" i="7"/>
  <c r="H2161" i="7"/>
  <c r="E2161" i="7"/>
  <c r="B2161" i="7"/>
  <c r="A2161" i="7"/>
  <c r="H2160" i="7"/>
  <c r="E2160" i="7"/>
  <c r="B2160" i="7"/>
  <c r="A2160" i="7"/>
  <c r="H2159" i="7"/>
  <c r="E2159" i="7"/>
  <c r="B2159" i="7"/>
  <c r="A2159" i="7"/>
  <c r="H2158" i="7"/>
  <c r="E2158" i="7"/>
  <c r="B2158" i="7"/>
  <c r="A2158" i="7"/>
  <c r="H2157" i="7"/>
  <c r="E2157" i="7"/>
  <c r="B2157" i="7"/>
  <c r="A2157" i="7"/>
  <c r="H2156" i="7"/>
  <c r="E2156" i="7"/>
  <c r="B2156" i="7"/>
  <c r="A2156" i="7"/>
  <c r="H2155" i="7"/>
  <c r="E2155" i="7"/>
  <c r="B2155" i="7"/>
  <c r="A2155" i="7"/>
  <c r="H2154" i="7"/>
  <c r="E2154" i="7"/>
  <c r="B2154" i="7"/>
  <c r="A2154" i="7"/>
  <c r="H2153" i="7"/>
  <c r="E2153" i="7"/>
  <c r="B2153" i="7"/>
  <c r="A2153" i="7"/>
  <c r="H2152" i="7"/>
  <c r="E2152" i="7"/>
  <c r="B2152" i="7"/>
  <c r="A2152" i="7"/>
  <c r="H2151" i="7"/>
  <c r="E2151" i="7"/>
  <c r="B2151" i="7"/>
  <c r="A2151" i="7"/>
  <c r="H2150" i="7"/>
  <c r="E2150" i="7"/>
  <c r="B2150" i="7"/>
  <c r="A2150" i="7"/>
  <c r="H2149" i="7"/>
  <c r="E2149" i="7"/>
  <c r="B2149" i="7"/>
  <c r="A2149" i="7"/>
  <c r="H2148" i="7"/>
  <c r="E2148" i="7"/>
  <c r="B2148" i="7"/>
  <c r="A2148" i="7"/>
  <c r="H2147" i="7"/>
  <c r="E2147" i="7"/>
  <c r="B2147" i="7"/>
  <c r="A2147" i="7"/>
  <c r="H2146" i="7"/>
  <c r="E2146" i="7"/>
  <c r="B2146" i="7"/>
  <c r="A2146" i="7"/>
  <c r="H2145" i="7"/>
  <c r="E2145" i="7"/>
  <c r="B2145" i="7"/>
  <c r="A2145" i="7"/>
  <c r="H2144" i="7"/>
  <c r="E2144" i="7"/>
  <c r="B2144" i="7"/>
  <c r="A2144" i="7"/>
  <c r="H2143" i="7"/>
  <c r="E2143" i="7"/>
  <c r="B2143" i="7"/>
  <c r="A2143" i="7"/>
  <c r="H2142" i="7"/>
  <c r="E2142" i="7"/>
  <c r="B2142" i="7"/>
  <c r="A2142" i="7"/>
  <c r="H2141" i="7"/>
  <c r="E2141" i="7"/>
  <c r="B2141" i="7"/>
  <c r="A2141" i="7"/>
  <c r="H2140" i="7"/>
  <c r="E2140" i="7"/>
  <c r="B2140" i="7"/>
  <c r="A2140" i="7"/>
  <c r="H2139" i="7"/>
  <c r="E2139" i="7"/>
  <c r="B2139" i="7"/>
  <c r="A2139" i="7"/>
  <c r="H2138" i="7"/>
  <c r="E2138" i="7"/>
  <c r="B2138" i="7"/>
  <c r="A2138" i="7"/>
  <c r="H2137" i="7"/>
  <c r="E2137" i="7"/>
  <c r="B2137" i="7"/>
  <c r="A2137" i="7"/>
  <c r="H2136" i="7"/>
  <c r="E2136" i="7"/>
  <c r="B2136" i="7"/>
  <c r="A2136" i="7"/>
  <c r="H2135" i="7"/>
  <c r="E2135" i="7"/>
  <c r="B2135" i="7"/>
  <c r="A2135" i="7"/>
  <c r="H2134" i="7"/>
  <c r="E2134" i="7"/>
  <c r="B2134" i="7"/>
  <c r="A2134" i="7"/>
  <c r="H2133" i="7"/>
  <c r="E2133" i="7"/>
  <c r="B2133" i="7"/>
  <c r="A2133" i="7"/>
  <c r="H2132" i="7"/>
  <c r="E2132" i="7"/>
  <c r="B2132" i="7"/>
  <c r="A2132" i="7"/>
  <c r="H2131" i="7"/>
  <c r="E2131" i="7"/>
  <c r="B2131" i="7"/>
  <c r="A2131" i="7"/>
  <c r="H2130" i="7"/>
  <c r="E2130" i="7"/>
  <c r="B2130" i="7"/>
  <c r="A2130" i="7"/>
  <c r="H2129" i="7"/>
  <c r="E2129" i="7"/>
  <c r="B2129" i="7"/>
  <c r="A2129" i="7"/>
  <c r="H2128" i="7"/>
  <c r="E2128" i="7"/>
  <c r="B2128" i="7"/>
  <c r="A2128" i="7"/>
  <c r="H2127" i="7"/>
  <c r="E2127" i="7"/>
  <c r="B2127" i="7"/>
  <c r="A2127" i="7"/>
  <c r="H2126" i="7"/>
  <c r="E2126" i="7"/>
  <c r="B2126" i="7"/>
  <c r="A2126" i="7"/>
  <c r="H2125" i="7"/>
  <c r="E2125" i="7"/>
  <c r="B2125" i="7"/>
  <c r="A2125" i="7"/>
  <c r="H2124" i="7"/>
  <c r="E2124" i="7"/>
  <c r="B2124" i="7"/>
  <c r="A2124" i="7"/>
  <c r="H2123" i="7"/>
  <c r="E2123" i="7"/>
  <c r="B2123" i="7"/>
  <c r="A2123" i="7"/>
  <c r="H2122" i="7"/>
  <c r="E2122" i="7"/>
  <c r="B2122" i="7"/>
  <c r="A2122" i="7"/>
  <c r="H2121" i="7"/>
  <c r="E2121" i="7"/>
  <c r="B2121" i="7"/>
  <c r="A2121" i="7"/>
  <c r="H2120" i="7"/>
  <c r="E2120" i="7"/>
  <c r="B2120" i="7"/>
  <c r="A2120" i="7"/>
  <c r="H2119" i="7"/>
  <c r="E2119" i="7"/>
  <c r="B2119" i="7"/>
  <c r="A2119" i="7"/>
  <c r="H2118" i="7"/>
  <c r="E2118" i="7"/>
  <c r="B2118" i="7"/>
  <c r="A2118" i="7"/>
  <c r="H2117" i="7"/>
  <c r="E2117" i="7"/>
  <c r="B2117" i="7"/>
  <c r="A2117" i="7"/>
  <c r="H2116" i="7"/>
  <c r="E2116" i="7"/>
  <c r="B2116" i="7"/>
  <c r="A2116" i="7"/>
  <c r="H2115" i="7"/>
  <c r="E2115" i="7"/>
  <c r="B2115" i="7"/>
  <c r="A2115" i="7"/>
  <c r="H2114" i="7"/>
  <c r="E2114" i="7"/>
  <c r="B2114" i="7"/>
  <c r="A2114" i="7"/>
  <c r="H2113" i="7"/>
  <c r="E2113" i="7"/>
  <c r="B2113" i="7"/>
  <c r="A2113" i="7"/>
  <c r="H2112" i="7"/>
  <c r="E2112" i="7"/>
  <c r="B2112" i="7"/>
  <c r="A2112" i="7"/>
  <c r="H2111" i="7"/>
  <c r="E2111" i="7"/>
  <c r="B2111" i="7"/>
  <c r="A2111" i="7"/>
  <c r="H2110" i="7"/>
  <c r="E2110" i="7"/>
  <c r="B2110" i="7"/>
  <c r="A2110" i="7"/>
  <c r="H2109" i="7"/>
  <c r="E2109" i="7"/>
  <c r="B2109" i="7"/>
  <c r="A2109" i="7"/>
  <c r="H2108" i="7"/>
  <c r="E2108" i="7"/>
  <c r="B2108" i="7"/>
  <c r="A2108" i="7"/>
  <c r="H2107" i="7"/>
  <c r="E2107" i="7"/>
  <c r="B2107" i="7"/>
  <c r="A2107" i="7"/>
  <c r="H2106" i="7"/>
  <c r="E2106" i="7"/>
  <c r="B2106" i="7"/>
  <c r="A2106" i="7"/>
  <c r="H2105" i="7"/>
  <c r="E2105" i="7"/>
  <c r="B2105" i="7"/>
  <c r="A2105" i="7"/>
  <c r="H2104" i="7"/>
  <c r="E2104" i="7"/>
  <c r="B2104" i="7"/>
  <c r="A2104" i="7"/>
  <c r="H2103" i="7"/>
  <c r="E2103" i="7"/>
  <c r="B2103" i="7"/>
  <c r="A2103" i="7"/>
  <c r="H2102" i="7"/>
  <c r="E2102" i="7"/>
  <c r="B2102" i="7"/>
  <c r="A2102" i="7"/>
  <c r="H2101" i="7"/>
  <c r="E2101" i="7"/>
  <c r="B2101" i="7"/>
  <c r="A2101" i="7"/>
  <c r="H2100" i="7"/>
  <c r="E2100" i="7"/>
  <c r="B2100" i="7"/>
  <c r="A2100" i="7"/>
  <c r="H2099" i="7"/>
  <c r="E2099" i="7"/>
  <c r="B2099" i="7"/>
  <c r="A2099" i="7"/>
  <c r="H2098" i="7"/>
  <c r="E2098" i="7"/>
  <c r="B2098" i="7"/>
  <c r="A2098" i="7"/>
  <c r="H2097" i="7"/>
  <c r="E2097" i="7"/>
  <c r="B2097" i="7"/>
  <c r="A2097" i="7"/>
  <c r="H2096" i="7"/>
  <c r="E2096" i="7"/>
  <c r="B2096" i="7"/>
  <c r="A2096" i="7"/>
  <c r="H2095" i="7"/>
  <c r="E2095" i="7"/>
  <c r="B2095" i="7"/>
  <c r="A2095" i="7"/>
  <c r="H2094" i="7"/>
  <c r="E2094" i="7"/>
  <c r="B2094" i="7"/>
  <c r="A2094" i="7"/>
  <c r="H2093" i="7"/>
  <c r="E2093" i="7"/>
  <c r="B2093" i="7"/>
  <c r="A2093" i="7"/>
  <c r="H2092" i="7"/>
  <c r="E2092" i="7"/>
  <c r="B2092" i="7"/>
  <c r="A2092" i="7"/>
  <c r="H2091" i="7"/>
  <c r="E2091" i="7"/>
  <c r="B2091" i="7"/>
  <c r="A2091" i="7"/>
  <c r="H2090" i="7"/>
  <c r="E2090" i="7"/>
  <c r="B2090" i="7"/>
  <c r="A2090" i="7"/>
  <c r="H2089" i="7"/>
  <c r="E2089" i="7"/>
  <c r="B2089" i="7"/>
  <c r="A2089" i="7"/>
  <c r="H2088" i="7"/>
  <c r="E2088" i="7"/>
  <c r="B2088" i="7"/>
  <c r="A2088" i="7"/>
  <c r="H2087" i="7"/>
  <c r="E2087" i="7"/>
  <c r="B2087" i="7"/>
  <c r="A2087" i="7"/>
  <c r="H2086" i="7"/>
  <c r="E2086" i="7"/>
  <c r="B2086" i="7"/>
  <c r="A2086" i="7"/>
  <c r="H2085" i="7"/>
  <c r="E2085" i="7"/>
  <c r="B2085" i="7"/>
  <c r="A2085" i="7"/>
  <c r="H2084" i="7"/>
  <c r="E2084" i="7"/>
  <c r="B2084" i="7"/>
  <c r="A2084" i="7"/>
  <c r="H2083" i="7"/>
  <c r="E2083" i="7"/>
  <c r="B2083" i="7"/>
  <c r="A2083" i="7"/>
  <c r="H2082" i="7"/>
  <c r="E2082" i="7"/>
  <c r="B2082" i="7"/>
  <c r="A2082" i="7"/>
  <c r="H2081" i="7"/>
  <c r="E2081" i="7"/>
  <c r="B2081" i="7"/>
  <c r="A2081" i="7"/>
  <c r="H2080" i="7"/>
  <c r="E2080" i="7"/>
  <c r="B2080" i="7"/>
  <c r="A2080" i="7"/>
  <c r="H2079" i="7"/>
  <c r="E2079" i="7"/>
  <c r="B2079" i="7"/>
  <c r="A2079" i="7"/>
  <c r="H2078" i="7"/>
  <c r="E2078" i="7"/>
  <c r="B2078" i="7"/>
  <c r="A2078" i="7"/>
  <c r="H2077" i="7"/>
  <c r="E2077" i="7"/>
  <c r="B2077" i="7"/>
  <c r="A2077" i="7"/>
  <c r="H2076" i="7"/>
  <c r="E2076" i="7"/>
  <c r="B2076" i="7"/>
  <c r="A2076" i="7"/>
  <c r="H2075" i="7"/>
  <c r="E2075" i="7"/>
  <c r="B2075" i="7"/>
  <c r="A2075" i="7"/>
  <c r="H2074" i="7"/>
  <c r="E2074" i="7"/>
  <c r="B2074" i="7"/>
  <c r="A2074" i="7"/>
  <c r="H2073" i="7"/>
  <c r="E2073" i="7"/>
  <c r="B2073" i="7"/>
  <c r="A2073" i="7"/>
  <c r="H2072" i="7"/>
  <c r="E2072" i="7"/>
  <c r="B2072" i="7"/>
  <c r="A2072" i="7"/>
  <c r="H2071" i="7"/>
  <c r="E2071" i="7"/>
  <c r="B2071" i="7"/>
  <c r="A2071" i="7"/>
  <c r="H2070" i="7"/>
  <c r="E2070" i="7"/>
  <c r="B2070" i="7"/>
  <c r="A2070" i="7"/>
  <c r="H2069" i="7"/>
  <c r="E2069" i="7"/>
  <c r="B2069" i="7"/>
  <c r="A2069" i="7"/>
  <c r="H2068" i="7"/>
  <c r="E2068" i="7"/>
  <c r="B2068" i="7"/>
  <c r="A2068" i="7"/>
  <c r="H2067" i="7"/>
  <c r="E2067" i="7"/>
  <c r="B2067" i="7"/>
  <c r="A2067" i="7"/>
  <c r="H2066" i="7"/>
  <c r="E2066" i="7"/>
  <c r="B2066" i="7"/>
  <c r="A2066" i="7"/>
  <c r="H2065" i="7"/>
  <c r="E2065" i="7"/>
  <c r="B2065" i="7"/>
  <c r="A2065" i="7"/>
  <c r="H2064" i="7"/>
  <c r="E2064" i="7"/>
  <c r="B2064" i="7"/>
  <c r="A2064" i="7"/>
  <c r="H2063" i="7"/>
  <c r="E2063" i="7"/>
  <c r="B2063" i="7"/>
  <c r="A2063" i="7"/>
  <c r="H2062" i="7"/>
  <c r="E2062" i="7"/>
  <c r="B2062" i="7"/>
  <c r="A2062" i="7"/>
  <c r="H2061" i="7"/>
  <c r="E2061" i="7"/>
  <c r="B2061" i="7"/>
  <c r="A2061" i="7"/>
  <c r="H2060" i="7"/>
  <c r="E2060" i="7"/>
  <c r="B2060" i="7"/>
  <c r="A2060" i="7"/>
  <c r="H2059" i="7"/>
  <c r="E2059" i="7"/>
  <c r="B2059" i="7"/>
  <c r="A2059" i="7"/>
  <c r="H2058" i="7"/>
  <c r="E2058" i="7"/>
  <c r="B2058" i="7"/>
  <c r="A2058" i="7"/>
  <c r="H2057" i="7"/>
  <c r="E2057" i="7"/>
  <c r="B2057" i="7"/>
  <c r="A2057" i="7"/>
  <c r="H2056" i="7"/>
  <c r="E2056" i="7"/>
  <c r="B2056" i="7"/>
  <c r="A2056" i="7"/>
  <c r="H2055" i="7"/>
  <c r="E2055" i="7"/>
  <c r="B2055" i="7"/>
  <c r="A2055" i="7"/>
  <c r="H2054" i="7"/>
  <c r="E2054" i="7"/>
  <c r="B2054" i="7"/>
  <c r="A2054" i="7"/>
  <c r="H2053" i="7"/>
  <c r="E2053" i="7"/>
  <c r="B2053" i="7"/>
  <c r="A2053" i="7"/>
  <c r="H2052" i="7"/>
  <c r="E2052" i="7"/>
  <c r="B2052" i="7"/>
  <c r="A2052" i="7"/>
  <c r="H2051" i="7"/>
  <c r="E2051" i="7"/>
  <c r="B2051" i="7"/>
  <c r="A2051" i="7"/>
  <c r="H2050" i="7"/>
  <c r="E2050" i="7"/>
  <c r="B2050" i="7"/>
  <c r="A2050" i="7"/>
  <c r="H2049" i="7"/>
  <c r="E2049" i="7"/>
  <c r="B2049" i="7"/>
  <c r="A2049" i="7"/>
  <c r="H2048" i="7"/>
  <c r="E2048" i="7"/>
  <c r="B2048" i="7"/>
  <c r="A2048" i="7"/>
  <c r="H2047" i="7"/>
  <c r="E2047" i="7"/>
  <c r="B2047" i="7"/>
  <c r="A2047" i="7"/>
  <c r="H2046" i="7"/>
  <c r="E2046" i="7"/>
  <c r="B2046" i="7"/>
  <c r="A2046" i="7"/>
  <c r="H2045" i="7"/>
  <c r="E2045" i="7"/>
  <c r="B2045" i="7"/>
  <c r="A2045" i="7"/>
  <c r="H2044" i="7"/>
  <c r="E2044" i="7"/>
  <c r="B2044" i="7"/>
  <c r="A2044" i="7"/>
  <c r="H2043" i="7"/>
  <c r="E2043" i="7"/>
  <c r="B2043" i="7"/>
  <c r="A2043" i="7"/>
  <c r="H2042" i="7"/>
  <c r="E2042" i="7"/>
  <c r="B2042" i="7"/>
  <c r="A2042" i="7"/>
  <c r="H2041" i="7"/>
  <c r="E2041" i="7"/>
  <c r="B2041" i="7"/>
  <c r="A2041" i="7"/>
  <c r="H2040" i="7"/>
  <c r="E2040" i="7"/>
  <c r="B2040" i="7"/>
  <c r="A2040" i="7"/>
  <c r="H2039" i="7"/>
  <c r="E2039" i="7"/>
  <c r="B2039" i="7"/>
  <c r="A2039" i="7"/>
  <c r="H2038" i="7"/>
  <c r="E2038" i="7"/>
  <c r="B2038" i="7"/>
  <c r="A2038" i="7"/>
  <c r="H2037" i="7"/>
  <c r="E2037" i="7"/>
  <c r="B2037" i="7"/>
  <c r="A2037" i="7"/>
  <c r="H2036" i="7"/>
  <c r="E2036" i="7"/>
  <c r="B2036" i="7"/>
  <c r="A2036" i="7"/>
  <c r="H2035" i="7"/>
  <c r="E2035" i="7"/>
  <c r="B2035" i="7"/>
  <c r="A2035" i="7"/>
  <c r="H2034" i="7"/>
  <c r="E2034" i="7"/>
  <c r="B2034" i="7"/>
  <c r="A2034" i="7"/>
  <c r="H2033" i="7"/>
  <c r="E2033" i="7"/>
  <c r="B2033" i="7"/>
  <c r="A2033" i="7"/>
  <c r="H2032" i="7"/>
  <c r="E2032" i="7"/>
  <c r="B2032" i="7"/>
  <c r="A2032" i="7"/>
  <c r="H2031" i="7"/>
  <c r="E2031" i="7"/>
  <c r="B2031" i="7"/>
  <c r="A2031" i="7"/>
  <c r="H2030" i="7"/>
  <c r="E2030" i="7"/>
  <c r="B2030" i="7"/>
  <c r="A2030" i="7"/>
  <c r="H2029" i="7"/>
  <c r="E2029" i="7"/>
  <c r="B2029" i="7"/>
  <c r="A2029" i="7"/>
  <c r="H2028" i="7"/>
  <c r="E2028" i="7"/>
  <c r="B2028" i="7"/>
  <c r="A2028" i="7"/>
  <c r="H2027" i="7"/>
  <c r="E2027" i="7"/>
  <c r="B2027" i="7"/>
  <c r="A2027" i="7"/>
  <c r="H2026" i="7"/>
  <c r="E2026" i="7"/>
  <c r="B2026" i="7"/>
  <c r="A2026" i="7"/>
  <c r="H2025" i="7"/>
  <c r="E2025" i="7"/>
  <c r="B2025" i="7"/>
  <c r="A2025" i="7"/>
  <c r="H2024" i="7"/>
  <c r="E2024" i="7"/>
  <c r="B2024" i="7"/>
  <c r="A2024" i="7"/>
  <c r="H2023" i="7"/>
  <c r="E2023" i="7"/>
  <c r="B2023" i="7"/>
  <c r="A2023" i="7"/>
  <c r="H2022" i="7"/>
  <c r="E2022" i="7"/>
  <c r="B2022" i="7"/>
  <c r="A2022" i="7"/>
  <c r="H2021" i="7"/>
  <c r="E2021" i="7"/>
  <c r="B2021" i="7"/>
  <c r="A2021" i="7"/>
  <c r="H2020" i="7"/>
  <c r="E2020" i="7"/>
  <c r="B2020" i="7"/>
  <c r="A2020" i="7"/>
  <c r="H2019" i="7"/>
  <c r="E2019" i="7"/>
  <c r="B2019" i="7"/>
  <c r="A2019" i="7"/>
  <c r="H2018" i="7"/>
  <c r="E2018" i="7"/>
  <c r="B2018" i="7"/>
  <c r="A2018" i="7"/>
  <c r="H2017" i="7"/>
  <c r="E2017" i="7"/>
  <c r="B2017" i="7"/>
  <c r="A2017" i="7"/>
  <c r="H2016" i="7"/>
  <c r="E2016" i="7"/>
  <c r="B2016" i="7"/>
  <c r="A2016" i="7"/>
  <c r="H2015" i="7"/>
  <c r="E2015" i="7"/>
  <c r="B2015" i="7"/>
  <c r="A2015" i="7"/>
  <c r="H2014" i="7"/>
  <c r="E2014" i="7"/>
  <c r="B2014" i="7"/>
  <c r="A2014" i="7"/>
  <c r="H2013" i="7"/>
  <c r="E2013" i="7"/>
  <c r="B2013" i="7"/>
  <c r="A2013" i="7"/>
  <c r="H2012" i="7"/>
  <c r="E2012" i="7"/>
  <c r="B2012" i="7"/>
  <c r="A2012" i="7"/>
  <c r="H2011" i="7"/>
  <c r="E2011" i="7"/>
  <c r="B2011" i="7"/>
  <c r="A2011" i="7"/>
  <c r="H2010" i="7"/>
  <c r="E2010" i="7"/>
  <c r="B2010" i="7"/>
  <c r="A2010" i="7"/>
  <c r="H2009" i="7"/>
  <c r="E2009" i="7"/>
  <c r="B2009" i="7"/>
  <c r="A2009" i="7"/>
  <c r="H2008" i="7"/>
  <c r="E2008" i="7"/>
  <c r="B2008" i="7"/>
  <c r="A2008" i="7"/>
  <c r="H2007" i="7"/>
  <c r="E2007" i="7"/>
  <c r="B2007" i="7"/>
  <c r="A2007" i="7"/>
  <c r="H2006" i="7"/>
  <c r="E2006" i="7"/>
  <c r="B2006" i="7"/>
  <c r="A2006" i="7"/>
  <c r="H2005" i="7"/>
  <c r="E2005" i="7"/>
  <c r="B2005" i="7"/>
  <c r="A2005" i="7"/>
  <c r="H2004" i="7"/>
  <c r="E2004" i="7"/>
  <c r="B2004" i="7"/>
  <c r="A2004" i="7"/>
  <c r="H2003" i="7"/>
  <c r="E2003" i="7"/>
  <c r="B2003" i="7"/>
  <c r="A2003" i="7"/>
  <c r="H2002" i="7"/>
  <c r="E2002" i="7"/>
  <c r="B2002" i="7"/>
  <c r="A2002" i="7"/>
  <c r="H2001" i="7"/>
  <c r="E2001" i="7"/>
  <c r="B2001" i="7"/>
  <c r="A2001" i="7"/>
  <c r="H2000" i="7"/>
  <c r="E2000" i="7"/>
  <c r="B2000" i="7"/>
  <c r="A2000" i="7"/>
  <c r="H1999" i="7"/>
  <c r="E1999" i="7"/>
  <c r="B1999" i="7"/>
  <c r="A1999" i="7"/>
  <c r="H1998" i="7"/>
  <c r="E1998" i="7"/>
  <c r="B1998" i="7"/>
  <c r="A1998" i="7"/>
  <c r="H1997" i="7"/>
  <c r="E1997" i="7"/>
  <c r="B1997" i="7"/>
  <c r="A1997" i="7"/>
  <c r="H1996" i="7"/>
  <c r="E1996" i="7"/>
  <c r="B1996" i="7"/>
  <c r="A1996" i="7"/>
  <c r="H1995" i="7"/>
  <c r="E1995" i="7"/>
  <c r="B1995" i="7"/>
  <c r="A1995" i="7"/>
  <c r="H1994" i="7"/>
  <c r="E1994" i="7"/>
  <c r="B1994" i="7"/>
  <c r="A1994" i="7"/>
  <c r="H1993" i="7"/>
  <c r="E1993" i="7"/>
  <c r="B1993" i="7"/>
  <c r="A1993" i="7"/>
  <c r="H1992" i="7"/>
  <c r="E1992" i="7"/>
  <c r="B1992" i="7"/>
  <c r="A1992" i="7"/>
  <c r="H1991" i="7"/>
  <c r="E1991" i="7"/>
  <c r="B1991" i="7"/>
  <c r="A1991" i="7"/>
  <c r="H1990" i="7"/>
  <c r="E1990" i="7"/>
  <c r="B1990" i="7"/>
  <c r="A1990" i="7"/>
  <c r="H1989" i="7"/>
  <c r="E1989" i="7"/>
  <c r="B1989" i="7"/>
  <c r="A1989" i="7"/>
  <c r="H1988" i="7"/>
  <c r="E1988" i="7"/>
  <c r="B1988" i="7"/>
  <c r="A1988" i="7"/>
  <c r="H1987" i="7"/>
  <c r="E1987" i="7"/>
  <c r="B1987" i="7"/>
  <c r="A1987" i="7"/>
  <c r="H1986" i="7"/>
  <c r="E1986" i="7"/>
  <c r="B1986" i="7"/>
  <c r="A1986" i="7"/>
  <c r="H1985" i="7"/>
  <c r="E1985" i="7"/>
  <c r="B1985" i="7"/>
  <c r="A1985" i="7"/>
  <c r="H1984" i="7"/>
  <c r="E1984" i="7"/>
  <c r="B1984" i="7"/>
  <c r="A1984" i="7"/>
  <c r="H1983" i="7"/>
  <c r="E1983" i="7"/>
  <c r="B1983" i="7"/>
  <c r="A1983" i="7"/>
  <c r="H1982" i="7"/>
  <c r="E1982" i="7"/>
  <c r="B1982" i="7"/>
  <c r="A1982" i="7"/>
  <c r="H1981" i="7"/>
  <c r="E1981" i="7"/>
  <c r="B1981" i="7"/>
  <c r="A1981" i="7"/>
  <c r="H1980" i="7"/>
  <c r="E1980" i="7"/>
  <c r="B1980" i="7"/>
  <c r="A1980" i="7"/>
  <c r="H1979" i="7"/>
  <c r="E1979" i="7"/>
  <c r="B1979" i="7"/>
  <c r="A1979" i="7"/>
  <c r="H1978" i="7"/>
  <c r="E1978" i="7"/>
  <c r="B1978" i="7"/>
  <c r="A1978" i="7"/>
  <c r="H1977" i="7"/>
  <c r="E1977" i="7"/>
  <c r="B1977" i="7"/>
  <c r="A1977" i="7"/>
  <c r="H1976" i="7"/>
  <c r="E1976" i="7"/>
  <c r="B1976" i="7"/>
  <c r="A1976" i="7"/>
  <c r="H1975" i="7"/>
  <c r="E1975" i="7"/>
  <c r="B1975" i="7"/>
  <c r="A1975" i="7"/>
  <c r="H1974" i="7"/>
  <c r="E1974" i="7"/>
  <c r="B1974" i="7"/>
  <c r="A1974" i="7"/>
  <c r="H1973" i="7"/>
  <c r="E1973" i="7"/>
  <c r="B1973" i="7"/>
  <c r="A1973" i="7"/>
  <c r="H1972" i="7"/>
  <c r="E1972" i="7"/>
  <c r="B1972" i="7"/>
  <c r="A1972" i="7"/>
  <c r="H1971" i="7"/>
  <c r="E1971" i="7"/>
  <c r="B1971" i="7"/>
  <c r="A1971" i="7"/>
  <c r="H1970" i="7"/>
  <c r="E1970" i="7"/>
  <c r="B1970" i="7"/>
  <c r="A1970" i="7"/>
  <c r="H1969" i="7"/>
  <c r="E1969" i="7"/>
  <c r="B1969" i="7"/>
  <c r="A1969" i="7"/>
  <c r="H1968" i="7"/>
  <c r="E1968" i="7"/>
  <c r="B1968" i="7"/>
  <c r="A1968" i="7"/>
  <c r="H1967" i="7"/>
  <c r="E1967" i="7"/>
  <c r="B1967" i="7"/>
  <c r="A1967" i="7"/>
  <c r="H1966" i="7"/>
  <c r="E1966" i="7"/>
  <c r="B1966" i="7"/>
  <c r="A1966" i="7"/>
  <c r="H1965" i="7"/>
  <c r="E1965" i="7"/>
  <c r="B1965" i="7"/>
  <c r="A1965" i="7"/>
  <c r="H1964" i="7"/>
  <c r="E1964" i="7"/>
  <c r="B1964" i="7"/>
  <c r="A1964" i="7"/>
  <c r="H1963" i="7"/>
  <c r="E1963" i="7"/>
  <c r="B1963" i="7"/>
  <c r="A1963" i="7"/>
  <c r="H1962" i="7"/>
  <c r="E1962" i="7"/>
  <c r="B1962" i="7"/>
  <c r="A1962" i="7"/>
  <c r="H1961" i="7"/>
  <c r="E1961" i="7"/>
  <c r="B1961" i="7"/>
  <c r="A1961" i="7"/>
  <c r="H1960" i="7"/>
  <c r="E1960" i="7"/>
  <c r="B1960" i="7"/>
  <c r="A1960" i="7"/>
  <c r="H1959" i="7"/>
  <c r="E1959" i="7"/>
  <c r="B1959" i="7"/>
  <c r="A1959" i="7"/>
  <c r="H1958" i="7"/>
  <c r="E1958" i="7"/>
  <c r="B1958" i="7"/>
  <c r="A1958" i="7"/>
  <c r="H1957" i="7"/>
  <c r="E1957" i="7"/>
  <c r="B1957" i="7"/>
  <c r="A1957" i="7"/>
  <c r="H1956" i="7"/>
  <c r="E1956" i="7"/>
  <c r="B1956" i="7"/>
  <c r="A1956" i="7"/>
  <c r="H1955" i="7"/>
  <c r="E1955" i="7"/>
  <c r="B1955" i="7"/>
  <c r="A1955" i="7"/>
  <c r="H1954" i="7"/>
  <c r="E1954" i="7"/>
  <c r="B1954" i="7"/>
  <c r="A1954" i="7"/>
  <c r="H1953" i="7"/>
  <c r="E1953" i="7"/>
  <c r="B1953" i="7"/>
  <c r="A1953" i="7"/>
  <c r="H1952" i="7"/>
  <c r="E1952" i="7"/>
  <c r="B1952" i="7"/>
  <c r="A1952" i="7"/>
  <c r="H1951" i="7"/>
  <c r="E1951" i="7"/>
  <c r="B1951" i="7"/>
  <c r="A1951" i="7"/>
  <c r="H1950" i="7"/>
  <c r="E1950" i="7"/>
  <c r="B1950" i="7"/>
  <c r="A1950" i="7"/>
  <c r="H1949" i="7"/>
  <c r="E1949" i="7"/>
  <c r="B1949" i="7"/>
  <c r="A1949" i="7"/>
  <c r="H1948" i="7"/>
  <c r="E1948" i="7"/>
  <c r="B1948" i="7"/>
  <c r="A1948" i="7"/>
  <c r="H1947" i="7"/>
  <c r="E1947" i="7"/>
  <c r="B1947" i="7"/>
  <c r="A1947" i="7"/>
  <c r="H1946" i="7"/>
  <c r="E1946" i="7"/>
  <c r="B1946" i="7"/>
  <c r="A1946" i="7"/>
  <c r="H1945" i="7"/>
  <c r="E1945" i="7"/>
  <c r="B1945" i="7"/>
  <c r="A1945" i="7"/>
  <c r="H1944" i="7"/>
  <c r="E1944" i="7"/>
  <c r="B1944" i="7"/>
  <c r="A1944" i="7"/>
  <c r="H1943" i="7"/>
  <c r="E1943" i="7"/>
  <c r="B1943" i="7"/>
  <c r="A1943" i="7"/>
  <c r="H1942" i="7"/>
  <c r="E1942" i="7"/>
  <c r="B1942" i="7"/>
  <c r="A1942" i="7"/>
  <c r="H1941" i="7"/>
  <c r="E1941" i="7"/>
  <c r="B1941" i="7"/>
  <c r="A1941" i="7"/>
  <c r="H1940" i="7"/>
  <c r="E1940" i="7"/>
  <c r="B1940" i="7"/>
  <c r="A1940" i="7"/>
  <c r="H1939" i="7"/>
  <c r="E1939" i="7"/>
  <c r="B1939" i="7"/>
  <c r="A1939" i="7"/>
  <c r="H1938" i="7"/>
  <c r="E1938" i="7"/>
  <c r="B1938" i="7"/>
  <c r="A1938" i="7"/>
  <c r="H1937" i="7"/>
  <c r="E1937" i="7"/>
  <c r="B1937" i="7"/>
  <c r="A1937" i="7"/>
  <c r="H1936" i="7"/>
  <c r="E1936" i="7"/>
  <c r="B1936" i="7"/>
  <c r="A1936" i="7"/>
  <c r="H1935" i="7"/>
  <c r="E1935" i="7"/>
  <c r="B1935" i="7"/>
  <c r="A1935" i="7"/>
  <c r="H1934" i="7"/>
  <c r="E1934" i="7"/>
  <c r="B1934" i="7"/>
  <c r="A1934" i="7"/>
  <c r="H1933" i="7"/>
  <c r="E1933" i="7"/>
  <c r="B1933" i="7"/>
  <c r="A1933" i="7"/>
  <c r="H1932" i="7"/>
  <c r="E1932" i="7"/>
  <c r="B1932" i="7"/>
  <c r="A1932" i="7"/>
  <c r="H1931" i="7"/>
  <c r="E1931" i="7"/>
  <c r="B1931" i="7"/>
  <c r="A1931" i="7"/>
  <c r="H1930" i="7"/>
  <c r="E1930" i="7"/>
  <c r="B1930" i="7"/>
  <c r="A1930" i="7"/>
  <c r="H1929" i="7"/>
  <c r="E1929" i="7"/>
  <c r="B1929" i="7"/>
  <c r="A1929" i="7"/>
  <c r="H1928" i="7"/>
  <c r="E1928" i="7"/>
  <c r="B1928" i="7"/>
  <c r="A1928" i="7"/>
  <c r="H1927" i="7"/>
  <c r="E1927" i="7"/>
  <c r="B1927" i="7"/>
  <c r="A1927" i="7"/>
  <c r="H1926" i="7"/>
  <c r="E1926" i="7"/>
  <c r="B1926" i="7"/>
  <c r="A1926" i="7"/>
  <c r="H1925" i="7"/>
  <c r="E1925" i="7"/>
  <c r="B1925" i="7"/>
  <c r="A1925" i="7"/>
  <c r="H1924" i="7"/>
  <c r="E1924" i="7"/>
  <c r="B1924" i="7"/>
  <c r="A1924" i="7"/>
  <c r="H1923" i="7"/>
  <c r="E1923" i="7"/>
  <c r="B1923" i="7"/>
  <c r="A1923" i="7"/>
  <c r="H1922" i="7"/>
  <c r="E1922" i="7"/>
  <c r="B1922" i="7"/>
  <c r="A1922" i="7"/>
  <c r="H1921" i="7"/>
  <c r="E1921" i="7"/>
  <c r="B1921" i="7"/>
  <c r="A1921" i="7"/>
  <c r="H1920" i="7"/>
  <c r="E1920" i="7"/>
  <c r="B1920" i="7"/>
  <c r="A1920" i="7"/>
  <c r="H1919" i="7"/>
  <c r="E1919" i="7"/>
  <c r="B1919" i="7"/>
  <c r="A1919" i="7"/>
  <c r="H1918" i="7"/>
  <c r="E1918" i="7"/>
  <c r="B1918" i="7"/>
  <c r="A1918" i="7"/>
  <c r="H1917" i="7"/>
  <c r="E1917" i="7"/>
  <c r="B1917" i="7"/>
  <c r="A1917" i="7"/>
  <c r="H1916" i="7"/>
  <c r="E1916" i="7"/>
  <c r="B1916" i="7"/>
  <c r="A1916" i="7"/>
  <c r="H1915" i="7"/>
  <c r="E1915" i="7"/>
  <c r="B1915" i="7"/>
  <c r="A1915" i="7"/>
  <c r="H1914" i="7"/>
  <c r="E1914" i="7"/>
  <c r="B1914" i="7"/>
  <c r="A1914" i="7"/>
  <c r="H1913" i="7"/>
  <c r="E1913" i="7"/>
  <c r="B1913" i="7"/>
  <c r="A1913" i="7"/>
  <c r="H1912" i="7"/>
  <c r="E1912" i="7"/>
  <c r="B1912" i="7"/>
  <c r="A1912" i="7"/>
  <c r="H1911" i="7"/>
  <c r="E1911" i="7"/>
  <c r="B1911" i="7"/>
  <c r="A1911" i="7"/>
  <c r="H1910" i="7"/>
  <c r="E1910" i="7"/>
  <c r="B1910" i="7"/>
  <c r="A1910" i="7"/>
  <c r="H1909" i="7"/>
  <c r="E1909" i="7"/>
  <c r="B1909" i="7"/>
  <c r="A1909" i="7"/>
  <c r="H1908" i="7"/>
  <c r="E1908" i="7"/>
  <c r="B1908" i="7"/>
  <c r="A1908" i="7"/>
  <c r="H1907" i="7"/>
  <c r="E1907" i="7"/>
  <c r="B1907" i="7"/>
  <c r="A1907" i="7"/>
  <c r="H1906" i="7"/>
  <c r="E1906" i="7"/>
  <c r="B1906" i="7"/>
  <c r="A1906" i="7"/>
  <c r="H1905" i="7"/>
  <c r="E1905" i="7"/>
  <c r="B1905" i="7"/>
  <c r="A1905" i="7"/>
  <c r="H1904" i="7"/>
  <c r="E1904" i="7"/>
  <c r="B1904" i="7"/>
  <c r="A1904" i="7"/>
  <c r="H1903" i="7"/>
  <c r="E1903" i="7"/>
  <c r="B1903" i="7"/>
  <c r="A1903" i="7"/>
  <c r="H1902" i="7"/>
  <c r="E1902" i="7"/>
  <c r="B1902" i="7"/>
  <c r="A1902" i="7"/>
  <c r="H1901" i="7"/>
  <c r="E1901" i="7"/>
  <c r="B1901" i="7"/>
  <c r="A1901" i="7"/>
  <c r="H1900" i="7"/>
  <c r="E1900" i="7"/>
  <c r="B1900" i="7"/>
  <c r="A1900" i="7"/>
  <c r="H1899" i="7"/>
  <c r="E1899" i="7"/>
  <c r="B1899" i="7"/>
  <c r="A1899" i="7"/>
  <c r="H1898" i="7"/>
  <c r="E1898" i="7"/>
  <c r="B1898" i="7"/>
  <c r="A1898" i="7"/>
  <c r="H1897" i="7"/>
  <c r="E1897" i="7"/>
  <c r="B1897" i="7"/>
  <c r="A1897" i="7"/>
  <c r="H1896" i="7"/>
  <c r="E1896" i="7"/>
  <c r="B1896" i="7"/>
  <c r="A1896" i="7"/>
  <c r="H1895" i="7"/>
  <c r="E1895" i="7"/>
  <c r="B1895" i="7"/>
  <c r="A1895" i="7"/>
  <c r="H1894" i="7"/>
  <c r="E1894" i="7"/>
  <c r="B1894" i="7"/>
  <c r="A1894" i="7"/>
  <c r="H1893" i="7"/>
  <c r="E1893" i="7"/>
  <c r="B1893" i="7"/>
  <c r="A1893" i="7"/>
  <c r="H1892" i="7"/>
  <c r="E1892" i="7"/>
  <c r="B1892" i="7"/>
  <c r="A1892" i="7"/>
  <c r="H1891" i="7"/>
  <c r="E1891" i="7"/>
  <c r="B1891" i="7"/>
  <c r="A1891" i="7"/>
  <c r="H1890" i="7"/>
  <c r="E1890" i="7"/>
  <c r="B1890" i="7"/>
  <c r="A1890" i="7"/>
  <c r="H1889" i="7"/>
  <c r="E1889" i="7"/>
  <c r="B1889" i="7"/>
  <c r="A1889" i="7"/>
  <c r="H1888" i="7"/>
  <c r="E1888" i="7"/>
  <c r="B1888" i="7"/>
  <c r="A1888" i="7"/>
  <c r="H1887" i="7"/>
  <c r="E1887" i="7"/>
  <c r="B1887" i="7"/>
  <c r="A1887" i="7"/>
  <c r="H1886" i="7"/>
  <c r="E1886" i="7"/>
  <c r="B1886" i="7"/>
  <c r="A1886" i="7"/>
  <c r="H1885" i="7"/>
  <c r="E1885" i="7"/>
  <c r="B1885" i="7"/>
  <c r="A1885" i="7"/>
  <c r="H1884" i="7"/>
  <c r="E1884" i="7"/>
  <c r="B1884" i="7"/>
  <c r="A1884" i="7"/>
  <c r="H1883" i="7"/>
  <c r="E1883" i="7"/>
  <c r="B1883" i="7"/>
  <c r="A1883" i="7"/>
  <c r="H1882" i="7"/>
  <c r="E1882" i="7"/>
  <c r="B1882" i="7"/>
  <c r="A1882" i="7"/>
  <c r="H1881" i="7"/>
  <c r="E1881" i="7"/>
  <c r="B1881" i="7"/>
  <c r="A1881" i="7"/>
  <c r="H1880" i="7"/>
  <c r="E1880" i="7"/>
  <c r="B1880" i="7"/>
  <c r="A1880" i="7"/>
  <c r="H1879" i="7"/>
  <c r="E1879" i="7"/>
  <c r="B1879" i="7"/>
  <c r="A1879" i="7"/>
  <c r="H1878" i="7"/>
  <c r="E1878" i="7"/>
  <c r="B1878" i="7"/>
  <c r="A1878" i="7"/>
  <c r="H1877" i="7"/>
  <c r="E1877" i="7"/>
  <c r="B1877" i="7"/>
  <c r="A1877" i="7"/>
  <c r="H1876" i="7"/>
  <c r="E1876" i="7"/>
  <c r="B1876" i="7"/>
  <c r="A1876" i="7"/>
  <c r="H1875" i="7"/>
  <c r="E1875" i="7"/>
  <c r="B1875" i="7"/>
  <c r="A1875" i="7"/>
  <c r="H1874" i="7"/>
  <c r="E1874" i="7"/>
  <c r="B1874" i="7"/>
  <c r="A1874" i="7"/>
  <c r="H1873" i="7"/>
  <c r="E1873" i="7"/>
  <c r="B1873" i="7"/>
  <c r="A1873" i="7"/>
  <c r="H1872" i="7"/>
  <c r="E1872" i="7"/>
  <c r="B1872" i="7"/>
  <c r="A1872" i="7"/>
  <c r="H1871" i="7"/>
  <c r="E1871" i="7"/>
  <c r="B1871" i="7"/>
  <c r="A1871" i="7"/>
  <c r="H1870" i="7"/>
  <c r="E1870" i="7"/>
  <c r="B1870" i="7"/>
  <c r="A1870" i="7"/>
  <c r="H1869" i="7"/>
  <c r="E1869" i="7"/>
  <c r="B1869" i="7"/>
  <c r="A1869" i="7"/>
  <c r="H1868" i="7"/>
  <c r="E1868" i="7"/>
  <c r="B1868" i="7"/>
  <c r="A1868" i="7"/>
  <c r="H1867" i="7"/>
  <c r="E1867" i="7"/>
  <c r="B1867" i="7"/>
  <c r="A1867" i="7"/>
  <c r="H1866" i="7"/>
  <c r="E1866" i="7"/>
  <c r="B1866" i="7"/>
  <c r="A1866" i="7"/>
  <c r="H1865" i="7"/>
  <c r="E1865" i="7"/>
  <c r="B1865" i="7"/>
  <c r="A1865" i="7"/>
  <c r="H1864" i="7"/>
  <c r="E1864" i="7"/>
  <c r="B1864" i="7"/>
  <c r="A1864" i="7"/>
  <c r="H1863" i="7"/>
  <c r="E1863" i="7"/>
  <c r="B1863" i="7"/>
  <c r="A1863" i="7"/>
  <c r="H1862" i="7"/>
  <c r="E1862" i="7"/>
  <c r="B1862" i="7"/>
  <c r="A1862" i="7"/>
  <c r="H1861" i="7"/>
  <c r="E1861" i="7"/>
  <c r="B1861" i="7"/>
  <c r="A1861" i="7"/>
  <c r="H1860" i="7"/>
  <c r="E1860" i="7"/>
  <c r="B1860" i="7"/>
  <c r="A1860" i="7"/>
  <c r="H1859" i="7"/>
  <c r="E1859" i="7"/>
  <c r="B1859" i="7"/>
  <c r="A1859" i="7"/>
  <c r="H1858" i="7"/>
  <c r="E1858" i="7"/>
  <c r="B1858" i="7"/>
  <c r="A1858" i="7"/>
  <c r="H1857" i="7"/>
  <c r="E1857" i="7"/>
  <c r="B1857" i="7"/>
  <c r="A1857" i="7"/>
  <c r="H1856" i="7"/>
  <c r="E1856" i="7"/>
  <c r="B1856" i="7"/>
  <c r="A1856" i="7"/>
  <c r="H1855" i="7"/>
  <c r="E1855" i="7"/>
  <c r="B1855" i="7"/>
  <c r="A1855" i="7"/>
  <c r="H1854" i="7"/>
  <c r="E1854" i="7"/>
  <c r="B1854" i="7"/>
  <c r="A1854" i="7"/>
  <c r="H1853" i="7"/>
  <c r="E1853" i="7"/>
  <c r="B1853" i="7"/>
  <c r="A1853" i="7"/>
  <c r="H1852" i="7"/>
  <c r="E1852" i="7"/>
  <c r="B1852" i="7"/>
  <c r="A1852" i="7"/>
  <c r="H1851" i="7"/>
  <c r="E1851" i="7"/>
  <c r="B1851" i="7"/>
  <c r="A1851" i="7"/>
  <c r="H1850" i="7"/>
  <c r="E1850" i="7"/>
  <c r="B1850" i="7"/>
  <c r="A1850" i="7"/>
  <c r="H1849" i="7"/>
  <c r="E1849" i="7"/>
  <c r="B1849" i="7"/>
  <c r="A1849" i="7"/>
  <c r="H1848" i="7"/>
  <c r="E1848" i="7"/>
  <c r="B1848" i="7"/>
  <c r="A1848" i="7"/>
  <c r="H1847" i="7"/>
  <c r="E1847" i="7"/>
  <c r="B1847" i="7"/>
  <c r="A1847" i="7"/>
  <c r="H1846" i="7"/>
  <c r="E1846" i="7"/>
  <c r="B1846" i="7"/>
  <c r="A1846" i="7"/>
  <c r="H1845" i="7"/>
  <c r="E1845" i="7"/>
  <c r="B1845" i="7"/>
  <c r="A1845" i="7"/>
  <c r="H1844" i="7"/>
  <c r="E1844" i="7"/>
  <c r="B1844" i="7"/>
  <c r="A1844" i="7"/>
  <c r="H1843" i="7"/>
  <c r="E1843" i="7"/>
  <c r="B1843" i="7"/>
  <c r="A1843" i="7"/>
  <c r="H1842" i="7"/>
  <c r="E1842" i="7"/>
  <c r="B1842" i="7"/>
  <c r="A1842" i="7"/>
  <c r="H1841" i="7"/>
  <c r="E1841" i="7"/>
  <c r="B1841" i="7"/>
  <c r="A1841" i="7"/>
  <c r="H1840" i="7"/>
  <c r="E1840" i="7"/>
  <c r="B1840" i="7"/>
  <c r="A1840" i="7"/>
  <c r="H1839" i="7"/>
  <c r="E1839" i="7"/>
  <c r="B1839" i="7"/>
  <c r="A1839" i="7"/>
  <c r="H1838" i="7"/>
  <c r="E1838" i="7"/>
  <c r="B1838" i="7"/>
  <c r="A1838" i="7"/>
  <c r="H1837" i="7"/>
  <c r="E1837" i="7"/>
  <c r="B1837" i="7"/>
  <c r="A1837" i="7"/>
  <c r="H1836" i="7"/>
  <c r="E1836" i="7"/>
  <c r="B1836" i="7"/>
  <c r="A1836" i="7"/>
  <c r="H1835" i="7"/>
  <c r="E1835" i="7"/>
  <c r="B1835" i="7"/>
  <c r="A1835" i="7"/>
  <c r="H1834" i="7"/>
  <c r="E1834" i="7"/>
  <c r="B1834" i="7"/>
  <c r="A1834" i="7"/>
  <c r="H1833" i="7"/>
  <c r="E1833" i="7"/>
  <c r="B1833" i="7"/>
  <c r="A1833" i="7"/>
  <c r="H1832" i="7"/>
  <c r="E1832" i="7"/>
  <c r="B1832" i="7"/>
  <c r="A1832" i="7"/>
  <c r="H1831" i="7"/>
  <c r="E1831" i="7"/>
  <c r="B1831" i="7"/>
  <c r="A1831" i="7"/>
  <c r="H1830" i="7"/>
  <c r="E1830" i="7"/>
  <c r="B1830" i="7"/>
  <c r="A1830" i="7"/>
  <c r="H1829" i="7"/>
  <c r="E1829" i="7"/>
  <c r="B1829" i="7"/>
  <c r="A1829" i="7"/>
  <c r="H1828" i="7"/>
  <c r="E1828" i="7"/>
  <c r="B1828" i="7"/>
  <c r="A1828" i="7"/>
  <c r="H1827" i="7"/>
  <c r="E1827" i="7"/>
  <c r="B1827" i="7"/>
  <c r="A1827" i="7"/>
  <c r="H1826" i="7"/>
  <c r="E1826" i="7"/>
  <c r="B1826" i="7"/>
  <c r="A1826" i="7"/>
  <c r="H1825" i="7"/>
  <c r="E1825" i="7"/>
  <c r="B1825" i="7"/>
  <c r="A1825" i="7"/>
  <c r="H1824" i="7"/>
  <c r="E1824" i="7"/>
  <c r="B1824" i="7"/>
  <c r="A1824" i="7"/>
  <c r="H1823" i="7"/>
  <c r="E1823" i="7"/>
  <c r="B1823" i="7"/>
  <c r="A1823" i="7"/>
  <c r="H1822" i="7"/>
  <c r="E1822" i="7"/>
  <c r="B1822" i="7"/>
  <c r="A1822" i="7"/>
  <c r="H1821" i="7"/>
  <c r="E1821" i="7"/>
  <c r="B1821" i="7"/>
  <c r="A1821" i="7"/>
  <c r="H1820" i="7"/>
  <c r="E1820" i="7"/>
  <c r="B1820" i="7"/>
  <c r="A1820" i="7"/>
  <c r="H1819" i="7"/>
  <c r="E1819" i="7"/>
  <c r="B1819" i="7"/>
  <c r="A1819" i="7"/>
  <c r="H1818" i="7"/>
  <c r="E1818" i="7"/>
  <c r="B1818" i="7"/>
  <c r="A1818" i="7"/>
  <c r="H1817" i="7"/>
  <c r="E1817" i="7"/>
  <c r="B1817" i="7"/>
  <c r="A1817" i="7"/>
  <c r="H1816" i="7"/>
  <c r="E1816" i="7"/>
  <c r="B1816" i="7"/>
  <c r="A1816" i="7"/>
  <c r="H1815" i="7"/>
  <c r="E1815" i="7"/>
  <c r="B1815" i="7"/>
  <c r="A1815" i="7"/>
  <c r="H1814" i="7"/>
  <c r="E1814" i="7"/>
  <c r="B1814" i="7"/>
  <c r="A1814" i="7"/>
  <c r="H1813" i="7"/>
  <c r="E1813" i="7"/>
  <c r="B1813" i="7"/>
  <c r="A1813" i="7"/>
  <c r="H1812" i="7"/>
  <c r="E1812" i="7"/>
  <c r="B1812" i="7"/>
  <c r="A1812" i="7"/>
  <c r="H1811" i="7"/>
  <c r="E1811" i="7"/>
  <c r="B1811" i="7"/>
  <c r="A1811" i="7"/>
  <c r="H1810" i="7"/>
  <c r="E1810" i="7"/>
  <c r="B1810" i="7"/>
  <c r="A1810" i="7"/>
  <c r="H1809" i="7"/>
  <c r="E1809" i="7"/>
  <c r="B1809" i="7"/>
  <c r="A1809" i="7"/>
  <c r="H1808" i="7"/>
  <c r="E1808" i="7"/>
  <c r="B1808" i="7"/>
  <c r="A1808" i="7"/>
  <c r="H1807" i="7"/>
  <c r="E1807" i="7"/>
  <c r="B1807" i="7"/>
  <c r="A1807" i="7"/>
  <c r="H1806" i="7"/>
  <c r="E1806" i="7"/>
  <c r="B1806" i="7"/>
  <c r="A1806" i="7"/>
  <c r="H1805" i="7"/>
  <c r="E1805" i="7"/>
  <c r="B1805" i="7"/>
  <c r="A1805" i="7"/>
  <c r="H1804" i="7"/>
  <c r="E1804" i="7"/>
  <c r="B1804" i="7"/>
  <c r="A1804" i="7"/>
  <c r="H1803" i="7"/>
  <c r="E1803" i="7"/>
  <c r="B1803" i="7"/>
  <c r="A1803" i="7"/>
  <c r="H1802" i="7"/>
  <c r="E1802" i="7"/>
  <c r="B1802" i="7"/>
  <c r="A1802" i="7"/>
  <c r="H1801" i="7"/>
  <c r="E1801" i="7"/>
  <c r="B1801" i="7"/>
  <c r="A1801" i="7"/>
  <c r="H1800" i="7"/>
  <c r="E1800" i="7"/>
  <c r="B1800" i="7"/>
  <c r="A1800" i="7"/>
  <c r="H1799" i="7"/>
  <c r="E1799" i="7"/>
  <c r="B1799" i="7"/>
  <c r="A1799" i="7"/>
  <c r="H1798" i="7"/>
  <c r="E1798" i="7"/>
  <c r="B1798" i="7"/>
  <c r="A1798" i="7"/>
  <c r="H1797" i="7"/>
  <c r="E1797" i="7"/>
  <c r="B1797" i="7"/>
  <c r="A1797" i="7"/>
  <c r="H1796" i="7"/>
  <c r="E1796" i="7"/>
  <c r="B1796" i="7"/>
  <c r="A1796" i="7"/>
  <c r="H1795" i="7"/>
  <c r="E1795" i="7"/>
  <c r="B1795" i="7"/>
  <c r="A1795" i="7"/>
  <c r="H1794" i="7"/>
  <c r="E1794" i="7"/>
  <c r="B1794" i="7"/>
  <c r="A1794" i="7"/>
  <c r="H1793" i="7"/>
  <c r="E1793" i="7"/>
  <c r="B1793" i="7"/>
  <c r="A1793" i="7"/>
  <c r="H1792" i="7"/>
  <c r="E1792" i="7"/>
  <c r="B1792" i="7"/>
  <c r="A1792" i="7"/>
  <c r="H1791" i="7"/>
  <c r="E1791" i="7"/>
  <c r="B1791" i="7"/>
  <c r="A1791" i="7"/>
  <c r="H1790" i="7"/>
  <c r="E1790" i="7"/>
  <c r="B1790" i="7"/>
  <c r="A1790" i="7"/>
  <c r="H1789" i="7"/>
  <c r="E1789" i="7"/>
  <c r="B1789" i="7"/>
  <c r="A1789" i="7"/>
  <c r="H1788" i="7"/>
  <c r="E1788" i="7"/>
  <c r="B1788" i="7"/>
  <c r="A1788" i="7"/>
  <c r="H1787" i="7"/>
  <c r="E1787" i="7"/>
  <c r="B1787" i="7"/>
  <c r="A1787" i="7"/>
  <c r="H1786" i="7"/>
  <c r="E1786" i="7"/>
  <c r="B1786" i="7"/>
  <c r="A1786" i="7"/>
  <c r="H1785" i="7"/>
  <c r="E1785" i="7"/>
  <c r="B1785" i="7"/>
  <c r="A1785" i="7"/>
  <c r="H1784" i="7"/>
  <c r="E1784" i="7"/>
  <c r="B1784" i="7"/>
  <c r="A1784" i="7"/>
  <c r="H1783" i="7"/>
  <c r="E1783" i="7"/>
  <c r="B1783" i="7"/>
  <c r="A1783" i="7"/>
  <c r="H1782" i="7"/>
  <c r="E1782" i="7"/>
  <c r="B1782" i="7"/>
  <c r="A1782" i="7"/>
  <c r="H1781" i="7"/>
  <c r="E1781" i="7"/>
  <c r="B1781" i="7"/>
  <c r="A1781" i="7"/>
  <c r="H1780" i="7"/>
  <c r="E1780" i="7"/>
  <c r="B1780" i="7"/>
  <c r="A1780" i="7"/>
  <c r="H1779" i="7"/>
  <c r="E1779" i="7"/>
  <c r="B1779" i="7"/>
  <c r="A1779" i="7"/>
  <c r="H1778" i="7"/>
  <c r="E1778" i="7"/>
  <c r="B1778" i="7"/>
  <c r="A1778" i="7"/>
  <c r="H1777" i="7"/>
  <c r="E1777" i="7"/>
  <c r="B1777" i="7"/>
  <c r="A1777" i="7"/>
  <c r="H1776" i="7"/>
  <c r="E1776" i="7"/>
  <c r="B1776" i="7"/>
  <c r="A1776" i="7"/>
  <c r="H1775" i="7"/>
  <c r="E1775" i="7"/>
  <c r="B1775" i="7"/>
  <c r="A1775" i="7"/>
  <c r="H1774" i="7"/>
  <c r="E1774" i="7"/>
  <c r="B1774" i="7"/>
  <c r="A1774" i="7"/>
  <c r="H1773" i="7"/>
  <c r="E1773" i="7"/>
  <c r="B1773" i="7"/>
  <c r="A1773" i="7"/>
  <c r="H1772" i="7"/>
  <c r="E1772" i="7"/>
  <c r="B1772" i="7"/>
  <c r="A1772" i="7"/>
  <c r="H1771" i="7"/>
  <c r="E1771" i="7"/>
  <c r="B1771" i="7"/>
  <c r="A1771" i="7"/>
  <c r="H1770" i="7"/>
  <c r="E1770" i="7"/>
  <c r="B1770" i="7"/>
  <c r="A1770" i="7"/>
  <c r="H1769" i="7"/>
  <c r="E1769" i="7"/>
  <c r="B1769" i="7"/>
  <c r="A1769" i="7"/>
  <c r="H1768" i="7"/>
  <c r="E1768" i="7"/>
  <c r="B1768" i="7"/>
  <c r="A1768" i="7"/>
  <c r="H1767" i="7"/>
  <c r="E1767" i="7"/>
  <c r="B1767" i="7"/>
  <c r="A1767" i="7"/>
  <c r="H1766" i="7"/>
  <c r="E1766" i="7"/>
  <c r="B1766" i="7"/>
  <c r="A1766" i="7"/>
  <c r="H1765" i="7"/>
  <c r="E1765" i="7"/>
  <c r="B1765" i="7"/>
  <c r="A1765" i="7"/>
  <c r="H1764" i="7"/>
  <c r="E1764" i="7"/>
  <c r="B1764" i="7"/>
  <c r="A1764" i="7"/>
  <c r="H1763" i="7"/>
  <c r="E1763" i="7"/>
  <c r="B1763" i="7"/>
  <c r="A1763" i="7"/>
  <c r="H1762" i="7"/>
  <c r="E1762" i="7"/>
  <c r="B1762" i="7"/>
  <c r="A1762" i="7"/>
  <c r="H1761" i="7"/>
  <c r="E1761" i="7"/>
  <c r="B1761" i="7"/>
  <c r="A1761" i="7"/>
  <c r="H1760" i="7"/>
  <c r="E1760" i="7"/>
  <c r="B1760" i="7"/>
  <c r="A1760" i="7"/>
  <c r="H1759" i="7"/>
  <c r="E1759" i="7"/>
  <c r="B1759" i="7"/>
  <c r="A1759" i="7"/>
  <c r="H1758" i="7"/>
  <c r="E1758" i="7"/>
  <c r="B1758" i="7"/>
  <c r="A1758" i="7"/>
  <c r="H1757" i="7"/>
  <c r="E1757" i="7"/>
  <c r="B1757" i="7"/>
  <c r="A1757" i="7"/>
  <c r="H1756" i="7"/>
  <c r="E1756" i="7"/>
  <c r="B1756" i="7"/>
  <c r="A1756" i="7"/>
  <c r="H1755" i="7"/>
  <c r="E1755" i="7"/>
  <c r="B1755" i="7"/>
  <c r="A1755" i="7"/>
  <c r="H1754" i="7"/>
  <c r="E1754" i="7"/>
  <c r="B1754" i="7"/>
  <c r="A1754" i="7"/>
  <c r="H1753" i="7"/>
  <c r="E1753" i="7"/>
  <c r="B1753" i="7"/>
  <c r="A1753" i="7"/>
  <c r="H1752" i="7"/>
  <c r="E1752" i="7"/>
  <c r="B1752" i="7"/>
  <c r="A1752" i="7"/>
  <c r="H1751" i="7"/>
  <c r="E1751" i="7"/>
  <c r="B1751" i="7"/>
  <c r="A1751" i="7"/>
  <c r="H1750" i="7"/>
  <c r="E1750" i="7"/>
  <c r="B1750" i="7"/>
  <c r="A1750" i="7"/>
  <c r="H1749" i="7"/>
  <c r="E1749" i="7"/>
  <c r="B1749" i="7"/>
  <c r="A1749" i="7"/>
  <c r="H1748" i="7"/>
  <c r="E1748" i="7"/>
  <c r="B1748" i="7"/>
  <c r="A1748" i="7"/>
  <c r="H1747" i="7"/>
  <c r="E1747" i="7"/>
  <c r="B1747" i="7"/>
  <c r="A1747" i="7"/>
  <c r="H1746" i="7"/>
  <c r="E1746" i="7"/>
  <c r="B1746" i="7"/>
  <c r="A1746" i="7"/>
  <c r="H1745" i="7"/>
  <c r="E1745" i="7"/>
  <c r="B1745" i="7"/>
  <c r="A1745" i="7"/>
  <c r="H1744" i="7"/>
  <c r="E1744" i="7"/>
  <c r="B1744" i="7"/>
  <c r="A1744" i="7"/>
  <c r="H1743" i="7"/>
  <c r="E1743" i="7"/>
  <c r="B1743" i="7"/>
  <c r="A1743" i="7"/>
  <c r="H1742" i="7"/>
  <c r="E1742" i="7"/>
  <c r="B1742" i="7"/>
  <c r="A1742" i="7"/>
  <c r="H1741" i="7"/>
  <c r="E1741" i="7"/>
  <c r="B1741" i="7"/>
  <c r="A1741" i="7"/>
  <c r="H1740" i="7"/>
  <c r="E1740" i="7"/>
  <c r="B1740" i="7"/>
  <c r="A1740" i="7"/>
  <c r="H1739" i="7"/>
  <c r="E1739" i="7"/>
  <c r="B1739" i="7"/>
  <c r="A1739" i="7"/>
  <c r="H1738" i="7"/>
  <c r="E1738" i="7"/>
  <c r="B1738" i="7"/>
  <c r="A1738" i="7"/>
  <c r="H1737" i="7"/>
  <c r="E1737" i="7"/>
  <c r="B1737" i="7"/>
  <c r="A1737" i="7"/>
  <c r="H1736" i="7"/>
  <c r="E1736" i="7"/>
  <c r="B1736" i="7"/>
  <c r="A1736" i="7"/>
  <c r="H1735" i="7"/>
  <c r="E1735" i="7"/>
  <c r="B1735" i="7"/>
  <c r="A1735" i="7"/>
  <c r="H1734" i="7"/>
  <c r="E1734" i="7"/>
  <c r="B1734" i="7"/>
  <c r="A1734" i="7"/>
  <c r="H1733" i="7"/>
  <c r="E1733" i="7"/>
  <c r="B1733" i="7"/>
  <c r="A1733" i="7"/>
  <c r="H1732" i="7"/>
  <c r="E1732" i="7"/>
  <c r="B1732" i="7"/>
  <c r="A1732" i="7"/>
  <c r="H1731" i="7"/>
  <c r="E1731" i="7"/>
  <c r="B1731" i="7"/>
  <c r="A1731" i="7"/>
  <c r="H1730" i="7"/>
  <c r="E1730" i="7"/>
  <c r="B1730" i="7"/>
  <c r="A1730" i="7"/>
  <c r="H1729" i="7"/>
  <c r="E1729" i="7"/>
  <c r="B1729" i="7"/>
  <c r="A1729" i="7"/>
  <c r="H1728" i="7"/>
  <c r="E1728" i="7"/>
  <c r="B1728" i="7"/>
  <c r="A1728" i="7"/>
  <c r="H1727" i="7"/>
  <c r="E1727" i="7"/>
  <c r="B1727" i="7"/>
  <c r="A1727" i="7"/>
  <c r="H1726" i="7"/>
  <c r="E1726" i="7"/>
  <c r="B1726" i="7"/>
  <c r="A1726" i="7"/>
  <c r="H1725" i="7"/>
  <c r="E1725" i="7"/>
  <c r="B1725" i="7"/>
  <c r="A1725" i="7"/>
  <c r="H1724" i="7"/>
  <c r="E1724" i="7"/>
  <c r="B1724" i="7"/>
  <c r="A1724" i="7"/>
  <c r="H1723" i="7"/>
  <c r="E1723" i="7"/>
  <c r="B1723" i="7"/>
  <c r="A1723" i="7"/>
  <c r="H1722" i="7"/>
  <c r="E1722" i="7"/>
  <c r="B1722" i="7"/>
  <c r="A1722" i="7"/>
  <c r="H1721" i="7"/>
  <c r="E1721" i="7"/>
  <c r="B1721" i="7"/>
  <c r="A1721" i="7"/>
  <c r="H1720" i="7"/>
  <c r="E1720" i="7"/>
  <c r="B1720" i="7"/>
  <c r="A1720" i="7"/>
  <c r="H1719" i="7"/>
  <c r="E1719" i="7"/>
  <c r="B1719" i="7"/>
  <c r="A1719" i="7"/>
  <c r="H1718" i="7"/>
  <c r="E1718" i="7"/>
  <c r="B1718" i="7"/>
  <c r="A1718" i="7"/>
  <c r="H1717" i="7"/>
  <c r="E1717" i="7"/>
  <c r="B1717" i="7"/>
  <c r="A1717" i="7"/>
  <c r="H1716" i="7"/>
  <c r="E1716" i="7"/>
  <c r="B1716" i="7"/>
  <c r="A1716" i="7"/>
  <c r="H1715" i="7"/>
  <c r="E1715" i="7"/>
  <c r="B1715" i="7"/>
  <c r="A1715" i="7"/>
  <c r="H1714" i="7"/>
  <c r="E1714" i="7"/>
  <c r="B1714" i="7"/>
  <c r="A1714" i="7"/>
  <c r="H1713" i="7"/>
  <c r="E1713" i="7"/>
  <c r="B1713" i="7"/>
  <c r="A1713" i="7"/>
  <c r="H1712" i="7"/>
  <c r="E1712" i="7"/>
  <c r="B1712" i="7"/>
  <c r="A1712" i="7"/>
  <c r="H1711" i="7"/>
  <c r="E1711" i="7"/>
  <c r="B1711" i="7"/>
  <c r="A1711" i="7"/>
  <c r="H1710" i="7"/>
  <c r="E1710" i="7"/>
  <c r="B1710" i="7"/>
  <c r="A1710" i="7"/>
  <c r="H1709" i="7"/>
  <c r="E1709" i="7"/>
  <c r="B1709" i="7"/>
  <c r="A1709" i="7"/>
  <c r="H1708" i="7"/>
  <c r="E1708" i="7"/>
  <c r="B1708" i="7"/>
  <c r="A1708" i="7"/>
  <c r="H1707" i="7"/>
  <c r="E1707" i="7"/>
  <c r="B1707" i="7"/>
  <c r="A1707" i="7"/>
  <c r="H1706" i="7"/>
  <c r="E1706" i="7"/>
  <c r="B1706" i="7"/>
  <c r="A1706" i="7"/>
  <c r="H1705" i="7"/>
  <c r="E1705" i="7"/>
  <c r="B1705" i="7"/>
  <c r="A1705" i="7"/>
  <c r="H1704" i="7"/>
  <c r="E1704" i="7"/>
  <c r="B1704" i="7"/>
  <c r="A1704" i="7"/>
  <c r="H1703" i="7"/>
  <c r="E1703" i="7"/>
  <c r="B1703" i="7"/>
  <c r="A1703" i="7"/>
  <c r="H1702" i="7"/>
  <c r="E1702" i="7"/>
  <c r="B1702" i="7"/>
  <c r="A1702" i="7"/>
  <c r="H1701" i="7"/>
  <c r="E1701" i="7"/>
  <c r="B1701" i="7"/>
  <c r="A1701" i="7"/>
  <c r="H1700" i="7"/>
  <c r="E1700" i="7"/>
  <c r="B1700" i="7"/>
  <c r="A1700" i="7"/>
  <c r="H1699" i="7"/>
  <c r="E1699" i="7"/>
  <c r="B1699" i="7"/>
  <c r="A1699" i="7"/>
  <c r="H1698" i="7"/>
  <c r="E1698" i="7"/>
  <c r="B1698" i="7"/>
  <c r="A1698" i="7"/>
  <c r="H1697" i="7"/>
  <c r="E1697" i="7"/>
  <c r="B1697" i="7"/>
  <c r="A1697" i="7"/>
  <c r="H1696" i="7"/>
  <c r="E1696" i="7"/>
  <c r="B1696" i="7"/>
  <c r="A1696" i="7"/>
  <c r="H1695" i="7"/>
  <c r="E1695" i="7"/>
  <c r="B1695" i="7"/>
  <c r="A1695" i="7"/>
  <c r="H1694" i="7"/>
  <c r="E1694" i="7"/>
  <c r="B1694" i="7"/>
  <c r="A1694" i="7"/>
  <c r="H1693" i="7"/>
  <c r="E1693" i="7"/>
  <c r="B1693" i="7"/>
  <c r="A1693" i="7"/>
  <c r="H1692" i="7"/>
  <c r="E1692" i="7"/>
  <c r="B1692" i="7"/>
  <c r="A1692" i="7"/>
  <c r="H1691" i="7"/>
  <c r="E1691" i="7"/>
  <c r="B1691" i="7"/>
  <c r="A1691" i="7"/>
  <c r="H1690" i="7"/>
  <c r="E1690" i="7"/>
  <c r="B1690" i="7"/>
  <c r="A1690" i="7"/>
  <c r="H1689" i="7"/>
  <c r="E1689" i="7"/>
  <c r="B1689" i="7"/>
  <c r="A1689" i="7"/>
  <c r="H1688" i="7"/>
  <c r="E1688" i="7"/>
  <c r="B1688" i="7"/>
  <c r="A1688" i="7"/>
  <c r="H1687" i="7"/>
  <c r="E1687" i="7"/>
  <c r="B1687" i="7"/>
  <c r="A1687" i="7"/>
  <c r="H1686" i="7"/>
  <c r="E1686" i="7"/>
  <c r="B1686" i="7"/>
  <c r="A1686" i="7"/>
  <c r="H1685" i="7"/>
  <c r="E1685" i="7"/>
  <c r="B1685" i="7"/>
  <c r="A1685" i="7"/>
  <c r="H1684" i="7"/>
  <c r="E1684" i="7"/>
  <c r="B1684" i="7"/>
  <c r="A1684" i="7"/>
  <c r="H1683" i="7"/>
  <c r="E1683" i="7"/>
  <c r="B1683" i="7"/>
  <c r="A1683" i="7"/>
  <c r="H1682" i="7"/>
  <c r="E1682" i="7"/>
  <c r="B1682" i="7"/>
  <c r="A1682" i="7"/>
  <c r="H1681" i="7"/>
  <c r="E1681" i="7"/>
  <c r="B1681" i="7"/>
  <c r="A1681" i="7"/>
  <c r="H1680" i="7"/>
  <c r="E1680" i="7"/>
  <c r="B1680" i="7"/>
  <c r="A1680" i="7"/>
  <c r="H1679" i="7"/>
  <c r="E1679" i="7"/>
  <c r="B1679" i="7"/>
  <c r="A1679" i="7"/>
  <c r="H1678" i="7"/>
  <c r="E1678" i="7"/>
  <c r="B1678" i="7"/>
  <c r="A1678" i="7"/>
  <c r="H1677" i="7"/>
  <c r="E1677" i="7"/>
  <c r="B1677" i="7"/>
  <c r="A1677" i="7"/>
  <c r="H1676" i="7"/>
  <c r="E1676" i="7"/>
  <c r="B1676" i="7"/>
  <c r="A1676" i="7"/>
  <c r="H1675" i="7"/>
  <c r="E1675" i="7"/>
  <c r="B1675" i="7"/>
  <c r="A1675" i="7"/>
  <c r="H1674" i="7"/>
  <c r="E1674" i="7"/>
  <c r="B1674" i="7"/>
  <c r="A1674" i="7"/>
  <c r="H1673" i="7"/>
  <c r="E1673" i="7"/>
  <c r="B1673" i="7"/>
  <c r="A1673" i="7"/>
  <c r="H1672" i="7"/>
  <c r="E1672" i="7"/>
  <c r="B1672" i="7"/>
  <c r="A1672" i="7"/>
  <c r="H1671" i="7"/>
  <c r="E1671" i="7"/>
  <c r="B1671" i="7"/>
  <c r="A1671" i="7"/>
  <c r="H1670" i="7"/>
  <c r="E1670" i="7"/>
  <c r="B1670" i="7"/>
  <c r="A1670" i="7"/>
  <c r="H1669" i="7"/>
  <c r="E1669" i="7"/>
  <c r="B1669" i="7"/>
  <c r="A1669" i="7"/>
  <c r="H1668" i="7"/>
  <c r="E1668" i="7"/>
  <c r="B1668" i="7"/>
  <c r="A1668" i="7"/>
  <c r="H1667" i="7"/>
  <c r="E1667" i="7"/>
  <c r="B1667" i="7"/>
  <c r="A1667" i="7"/>
  <c r="H1666" i="7"/>
  <c r="E1666" i="7"/>
  <c r="B1666" i="7"/>
  <c r="A1666" i="7"/>
  <c r="H1665" i="7"/>
  <c r="E1665" i="7"/>
  <c r="B1665" i="7"/>
  <c r="A1665" i="7"/>
  <c r="H1664" i="7"/>
  <c r="E1664" i="7"/>
  <c r="B1664" i="7"/>
  <c r="A1664" i="7"/>
  <c r="H1663" i="7"/>
  <c r="E1663" i="7"/>
  <c r="B1663" i="7"/>
  <c r="A1663" i="7"/>
  <c r="H1662" i="7"/>
  <c r="E1662" i="7"/>
  <c r="B1662" i="7"/>
  <c r="A1662" i="7"/>
  <c r="H1661" i="7"/>
  <c r="E1661" i="7"/>
  <c r="B1661" i="7"/>
  <c r="A1661" i="7"/>
  <c r="H1660" i="7"/>
  <c r="E1660" i="7"/>
  <c r="B1660" i="7"/>
  <c r="A1660" i="7"/>
  <c r="H1659" i="7"/>
  <c r="E1659" i="7"/>
  <c r="B1659" i="7"/>
  <c r="A1659" i="7"/>
  <c r="H1658" i="7"/>
  <c r="E1658" i="7"/>
  <c r="B1658" i="7"/>
  <c r="A1658" i="7"/>
  <c r="H1657" i="7"/>
  <c r="E1657" i="7"/>
  <c r="B1657" i="7"/>
  <c r="A1657" i="7"/>
  <c r="H1656" i="7"/>
  <c r="E1656" i="7"/>
  <c r="B1656" i="7"/>
  <c r="A1656" i="7"/>
  <c r="H1655" i="7"/>
  <c r="E1655" i="7"/>
  <c r="B1655" i="7"/>
  <c r="A1655" i="7"/>
  <c r="H1654" i="7"/>
  <c r="E1654" i="7"/>
  <c r="B1654" i="7"/>
  <c r="A1654" i="7"/>
  <c r="H1653" i="7"/>
  <c r="E1653" i="7"/>
  <c r="B1653" i="7"/>
  <c r="A1653" i="7"/>
  <c r="H1652" i="7"/>
  <c r="E1652" i="7"/>
  <c r="B1652" i="7"/>
  <c r="A1652" i="7"/>
  <c r="H1651" i="7"/>
  <c r="E1651" i="7"/>
  <c r="B1651" i="7"/>
  <c r="A1651" i="7"/>
  <c r="H1650" i="7"/>
  <c r="E1650" i="7"/>
  <c r="B1650" i="7"/>
  <c r="A1650" i="7"/>
  <c r="H1649" i="7"/>
  <c r="E1649" i="7"/>
  <c r="B1649" i="7"/>
  <c r="A1649" i="7"/>
  <c r="H1648" i="7"/>
  <c r="E1648" i="7"/>
  <c r="B1648" i="7"/>
  <c r="A1648" i="7"/>
  <c r="H1647" i="7"/>
  <c r="E1647" i="7"/>
  <c r="B1647" i="7"/>
  <c r="A1647" i="7"/>
  <c r="H1646" i="7"/>
  <c r="E1646" i="7"/>
  <c r="B1646" i="7"/>
  <c r="A1646" i="7"/>
  <c r="H1645" i="7"/>
  <c r="E1645" i="7"/>
  <c r="B1645" i="7"/>
  <c r="A1645" i="7"/>
  <c r="H1644" i="7"/>
  <c r="E1644" i="7"/>
  <c r="B1644" i="7"/>
  <c r="A1644" i="7"/>
  <c r="H1643" i="7"/>
  <c r="E1643" i="7"/>
  <c r="B1643" i="7"/>
  <c r="A1643" i="7"/>
  <c r="H1642" i="7"/>
  <c r="E1642" i="7"/>
  <c r="B1642" i="7"/>
  <c r="A1642" i="7"/>
  <c r="H1641" i="7"/>
  <c r="E1641" i="7"/>
  <c r="B1641" i="7"/>
  <c r="A1641" i="7"/>
  <c r="H1640" i="7"/>
  <c r="E1640" i="7"/>
  <c r="B1640" i="7"/>
  <c r="A1640" i="7"/>
  <c r="H1639" i="7"/>
  <c r="E1639" i="7"/>
  <c r="B1639" i="7"/>
  <c r="A1639" i="7"/>
  <c r="H1638" i="7"/>
  <c r="E1638" i="7"/>
  <c r="B1638" i="7"/>
  <c r="A1638" i="7"/>
  <c r="H1637" i="7"/>
  <c r="E1637" i="7"/>
  <c r="B1637" i="7"/>
  <c r="A1637" i="7"/>
  <c r="H1636" i="7"/>
  <c r="E1636" i="7"/>
  <c r="B1636" i="7"/>
  <c r="A1636" i="7"/>
  <c r="H1635" i="7"/>
  <c r="E1635" i="7"/>
  <c r="B1635" i="7"/>
  <c r="A1635" i="7"/>
  <c r="H1634" i="7"/>
  <c r="E1634" i="7"/>
  <c r="B1634" i="7"/>
  <c r="A1634" i="7"/>
  <c r="H1633" i="7"/>
  <c r="E1633" i="7"/>
  <c r="B1633" i="7"/>
  <c r="A1633" i="7"/>
  <c r="H1632" i="7"/>
  <c r="E1632" i="7"/>
  <c r="B1632" i="7"/>
  <c r="A1632" i="7"/>
  <c r="H1631" i="7"/>
  <c r="E1631" i="7"/>
  <c r="B1631" i="7"/>
  <c r="A1631" i="7"/>
  <c r="H1630" i="7"/>
  <c r="E1630" i="7"/>
  <c r="B1630" i="7"/>
  <c r="A1630" i="7"/>
  <c r="H1629" i="7"/>
  <c r="E1629" i="7"/>
  <c r="B1629" i="7"/>
  <c r="A1629" i="7"/>
  <c r="H1628" i="7"/>
  <c r="E1628" i="7"/>
  <c r="B1628" i="7"/>
  <c r="A1628" i="7"/>
  <c r="H1627" i="7"/>
  <c r="E1627" i="7"/>
  <c r="B1627" i="7"/>
  <c r="A1627" i="7"/>
  <c r="H1626" i="7"/>
  <c r="E1626" i="7"/>
  <c r="B1626" i="7"/>
  <c r="A1626" i="7"/>
  <c r="H1625" i="7"/>
  <c r="E1625" i="7"/>
  <c r="B1625" i="7"/>
  <c r="A1625" i="7"/>
  <c r="H1624" i="7"/>
  <c r="E1624" i="7"/>
  <c r="B1624" i="7"/>
  <c r="A1624" i="7"/>
  <c r="H1623" i="7"/>
  <c r="E1623" i="7"/>
  <c r="B1623" i="7"/>
  <c r="A1623" i="7"/>
  <c r="H1622" i="7"/>
  <c r="E1622" i="7"/>
  <c r="B1622" i="7"/>
  <c r="A1622" i="7"/>
  <c r="H1621" i="7"/>
  <c r="E1621" i="7"/>
  <c r="B1621" i="7"/>
  <c r="A1621" i="7"/>
  <c r="H1620" i="7"/>
  <c r="E1620" i="7"/>
  <c r="B1620" i="7"/>
  <c r="A1620" i="7"/>
  <c r="H1619" i="7"/>
  <c r="E1619" i="7"/>
  <c r="B1619" i="7"/>
  <c r="A1619" i="7"/>
  <c r="H1618" i="7"/>
  <c r="E1618" i="7"/>
  <c r="B1618" i="7"/>
  <c r="A1618" i="7"/>
  <c r="H1617" i="7"/>
  <c r="E1617" i="7"/>
  <c r="B1617" i="7"/>
  <c r="A1617" i="7"/>
  <c r="H1616" i="7"/>
  <c r="E1616" i="7"/>
  <c r="B1616" i="7"/>
  <c r="A1616" i="7"/>
  <c r="H1615" i="7"/>
  <c r="E1615" i="7"/>
  <c r="B1615" i="7"/>
  <c r="A1615" i="7"/>
  <c r="H1614" i="7"/>
  <c r="E1614" i="7"/>
  <c r="B1614" i="7"/>
  <c r="A1614" i="7"/>
  <c r="H1613" i="7"/>
  <c r="E1613" i="7"/>
  <c r="B1613" i="7"/>
  <c r="A1613" i="7"/>
  <c r="H1612" i="7"/>
  <c r="E1612" i="7"/>
  <c r="B1612" i="7"/>
  <c r="A1612" i="7"/>
  <c r="H1611" i="7"/>
  <c r="E1611" i="7"/>
  <c r="B1611" i="7"/>
  <c r="A1611" i="7"/>
  <c r="H1610" i="7"/>
  <c r="E1610" i="7"/>
  <c r="B1610" i="7"/>
  <c r="A1610" i="7"/>
  <c r="H1609" i="7"/>
  <c r="E1609" i="7"/>
  <c r="B1609" i="7"/>
  <c r="A1609" i="7"/>
  <c r="H1608" i="7"/>
  <c r="E1608" i="7"/>
  <c r="B1608" i="7"/>
  <c r="A1608" i="7"/>
  <c r="H1607" i="7"/>
  <c r="E1607" i="7"/>
  <c r="B1607" i="7"/>
  <c r="A1607" i="7"/>
  <c r="H1606" i="7"/>
  <c r="E1606" i="7"/>
  <c r="B1606" i="7"/>
  <c r="A1606" i="7"/>
  <c r="H1605" i="7"/>
  <c r="E1605" i="7"/>
  <c r="B1605" i="7"/>
  <c r="A1605" i="7"/>
  <c r="H1604" i="7"/>
  <c r="E1604" i="7"/>
  <c r="B1604" i="7"/>
  <c r="A1604" i="7"/>
  <c r="H1603" i="7"/>
  <c r="E1603" i="7"/>
  <c r="B1603" i="7"/>
  <c r="A1603" i="7"/>
  <c r="H1602" i="7"/>
  <c r="E1602" i="7"/>
  <c r="B1602" i="7"/>
  <c r="A1602" i="7"/>
  <c r="H1601" i="7"/>
  <c r="E1601" i="7"/>
  <c r="B1601" i="7"/>
  <c r="A1601" i="7"/>
  <c r="H1600" i="7"/>
  <c r="E1600" i="7"/>
  <c r="B1600" i="7"/>
  <c r="A1600" i="7"/>
  <c r="H1599" i="7"/>
  <c r="E1599" i="7"/>
  <c r="B1599" i="7"/>
  <c r="A1599" i="7"/>
  <c r="H1598" i="7"/>
  <c r="E1598" i="7"/>
  <c r="B1598" i="7"/>
  <c r="A1598" i="7"/>
  <c r="H1597" i="7"/>
  <c r="E1597" i="7"/>
  <c r="B1597" i="7"/>
  <c r="A1597" i="7"/>
  <c r="H1596" i="7"/>
  <c r="E1596" i="7"/>
  <c r="B1596" i="7"/>
  <c r="A1596" i="7"/>
  <c r="H1595" i="7"/>
  <c r="E1595" i="7"/>
  <c r="B1595" i="7"/>
  <c r="A1595" i="7"/>
  <c r="H1594" i="7"/>
  <c r="E1594" i="7"/>
  <c r="B1594" i="7"/>
  <c r="A1594" i="7"/>
  <c r="H1593" i="7"/>
  <c r="E1593" i="7"/>
  <c r="B1593" i="7"/>
  <c r="A1593" i="7"/>
  <c r="H1592" i="7"/>
  <c r="E1592" i="7"/>
  <c r="B1592" i="7"/>
  <c r="A1592" i="7"/>
  <c r="H1591" i="7"/>
  <c r="E1591" i="7"/>
  <c r="B1591" i="7"/>
  <c r="A1591" i="7"/>
  <c r="H1590" i="7"/>
  <c r="E1590" i="7"/>
  <c r="B1590" i="7"/>
  <c r="A1590" i="7"/>
  <c r="H1589" i="7"/>
  <c r="E1589" i="7"/>
  <c r="B1589" i="7"/>
  <c r="A1589" i="7"/>
  <c r="H1588" i="7"/>
  <c r="E1588" i="7"/>
  <c r="B1588" i="7"/>
  <c r="A1588" i="7"/>
  <c r="H1587" i="7"/>
  <c r="E1587" i="7"/>
  <c r="B1587" i="7"/>
  <c r="A1587" i="7"/>
  <c r="H1586" i="7"/>
  <c r="E1586" i="7"/>
  <c r="B1586" i="7"/>
  <c r="A1586" i="7"/>
  <c r="H1585" i="7"/>
  <c r="E1585" i="7"/>
  <c r="B1585" i="7"/>
  <c r="A1585" i="7"/>
  <c r="H1584" i="7"/>
  <c r="E1584" i="7"/>
  <c r="B1584" i="7"/>
  <c r="A1584" i="7"/>
  <c r="H1583" i="7"/>
  <c r="E1583" i="7"/>
  <c r="B1583" i="7"/>
  <c r="A1583" i="7"/>
  <c r="H1582" i="7"/>
  <c r="E1582" i="7"/>
  <c r="B1582" i="7"/>
  <c r="A1582" i="7"/>
  <c r="H1581" i="7"/>
  <c r="E1581" i="7"/>
  <c r="B1581" i="7"/>
  <c r="A1581" i="7"/>
  <c r="H1580" i="7"/>
  <c r="E1580" i="7"/>
  <c r="B1580" i="7"/>
  <c r="A1580" i="7"/>
  <c r="H1579" i="7"/>
  <c r="E1579" i="7"/>
  <c r="B1579" i="7"/>
  <c r="A1579" i="7"/>
  <c r="H1578" i="7"/>
  <c r="E1578" i="7"/>
  <c r="B1578" i="7"/>
  <c r="A1578" i="7"/>
  <c r="H1577" i="7"/>
  <c r="E1577" i="7"/>
  <c r="B1577" i="7"/>
  <c r="A1577" i="7"/>
  <c r="H1576" i="7"/>
  <c r="E1576" i="7"/>
  <c r="B1576" i="7"/>
  <c r="A1576" i="7"/>
  <c r="H1575" i="7"/>
  <c r="E1575" i="7"/>
  <c r="B1575" i="7"/>
  <c r="A1575" i="7"/>
  <c r="H1574" i="7"/>
  <c r="E1574" i="7"/>
  <c r="B1574" i="7"/>
  <c r="A1574" i="7"/>
  <c r="H1573" i="7"/>
  <c r="E1573" i="7"/>
  <c r="B1573" i="7"/>
  <c r="A1573" i="7"/>
  <c r="H1572" i="7"/>
  <c r="E1572" i="7"/>
  <c r="B1572" i="7"/>
  <c r="A1572" i="7"/>
  <c r="H1571" i="7"/>
  <c r="E1571" i="7"/>
  <c r="B1571" i="7"/>
  <c r="A1571" i="7"/>
  <c r="H1570" i="7"/>
  <c r="E1570" i="7"/>
  <c r="B1570" i="7"/>
  <c r="A1570" i="7"/>
  <c r="H1569" i="7"/>
  <c r="E1569" i="7"/>
  <c r="B1569" i="7"/>
  <c r="A1569" i="7"/>
  <c r="H1568" i="7"/>
  <c r="E1568" i="7"/>
  <c r="B1568" i="7"/>
  <c r="A1568" i="7"/>
  <c r="H1567" i="7"/>
  <c r="E1567" i="7"/>
  <c r="B1567" i="7"/>
  <c r="A1567" i="7"/>
  <c r="H1566" i="7"/>
  <c r="E1566" i="7"/>
  <c r="B1566" i="7"/>
  <c r="A1566" i="7"/>
  <c r="H1565" i="7"/>
  <c r="E1565" i="7"/>
  <c r="B1565" i="7"/>
  <c r="A1565" i="7"/>
  <c r="H1564" i="7"/>
  <c r="E1564" i="7"/>
  <c r="B1564" i="7"/>
  <c r="A1564" i="7"/>
  <c r="H1563" i="7"/>
  <c r="E1563" i="7"/>
  <c r="B1563" i="7"/>
  <c r="A1563" i="7"/>
  <c r="H1562" i="7"/>
  <c r="E1562" i="7"/>
  <c r="B1562" i="7"/>
  <c r="A1562" i="7"/>
  <c r="H1561" i="7"/>
  <c r="E1561" i="7"/>
  <c r="B1561" i="7"/>
  <c r="A1561" i="7"/>
  <c r="H1560" i="7"/>
  <c r="E1560" i="7"/>
  <c r="B1560" i="7"/>
  <c r="A1560" i="7"/>
  <c r="H1559" i="7"/>
  <c r="E1559" i="7"/>
  <c r="B1559" i="7"/>
  <c r="A1559" i="7"/>
  <c r="H1558" i="7"/>
  <c r="E1558" i="7"/>
  <c r="B1558" i="7"/>
  <c r="A1558" i="7"/>
  <c r="H1557" i="7"/>
  <c r="E1557" i="7"/>
  <c r="B1557" i="7"/>
  <c r="A1557" i="7"/>
  <c r="H1556" i="7"/>
  <c r="E1556" i="7"/>
  <c r="B1556" i="7"/>
  <c r="A1556" i="7"/>
  <c r="H1555" i="7"/>
  <c r="E1555" i="7"/>
  <c r="B1555" i="7"/>
  <c r="A1555" i="7"/>
  <c r="H1554" i="7"/>
  <c r="E1554" i="7"/>
  <c r="B1554" i="7"/>
  <c r="A1554" i="7"/>
  <c r="H1553" i="7"/>
  <c r="E1553" i="7"/>
  <c r="B1553" i="7"/>
  <c r="A1553" i="7"/>
  <c r="H1552" i="7"/>
  <c r="E1552" i="7"/>
  <c r="B1552" i="7"/>
  <c r="A1552" i="7"/>
  <c r="H1551" i="7"/>
  <c r="E1551" i="7"/>
  <c r="B1551" i="7"/>
  <c r="A1551" i="7"/>
  <c r="H1550" i="7"/>
  <c r="E1550" i="7"/>
  <c r="B1550" i="7"/>
  <c r="A1550" i="7"/>
  <c r="H1549" i="7"/>
  <c r="E1549" i="7"/>
  <c r="B1549" i="7"/>
  <c r="A1549" i="7"/>
  <c r="H1548" i="7"/>
  <c r="E1548" i="7"/>
  <c r="B1548" i="7"/>
  <c r="A1548" i="7"/>
  <c r="H1547" i="7"/>
  <c r="E1547" i="7"/>
  <c r="B1547" i="7"/>
  <c r="A1547" i="7"/>
  <c r="H1546" i="7"/>
  <c r="E1546" i="7"/>
  <c r="B1546" i="7"/>
  <c r="A1546" i="7"/>
  <c r="H1545" i="7"/>
  <c r="E1545" i="7"/>
  <c r="B1545" i="7"/>
  <c r="A1545" i="7"/>
  <c r="H1544" i="7"/>
  <c r="E1544" i="7"/>
  <c r="B1544" i="7"/>
  <c r="A1544" i="7"/>
  <c r="H1543" i="7"/>
  <c r="E1543" i="7"/>
  <c r="B1543" i="7"/>
  <c r="A1543" i="7"/>
  <c r="H1542" i="7"/>
  <c r="E1542" i="7"/>
  <c r="B1542" i="7"/>
  <c r="A1542" i="7"/>
  <c r="H1541" i="7"/>
  <c r="E1541" i="7"/>
  <c r="B1541" i="7"/>
  <c r="A1541" i="7"/>
  <c r="H1540" i="7"/>
  <c r="E1540" i="7"/>
  <c r="B1540" i="7"/>
  <c r="A1540" i="7"/>
  <c r="H1539" i="7"/>
  <c r="E1539" i="7"/>
  <c r="B1539" i="7"/>
  <c r="A1539" i="7"/>
  <c r="H1538" i="7"/>
  <c r="E1538" i="7"/>
  <c r="B1538" i="7"/>
  <c r="A1538" i="7"/>
  <c r="H1537" i="7"/>
  <c r="E1537" i="7"/>
  <c r="B1537" i="7"/>
  <c r="A1537" i="7"/>
  <c r="H1536" i="7"/>
  <c r="E1536" i="7"/>
  <c r="B1536" i="7"/>
  <c r="A1536" i="7"/>
  <c r="H1535" i="7"/>
  <c r="E1535" i="7"/>
  <c r="B1535" i="7"/>
  <c r="A1535" i="7"/>
  <c r="H1534" i="7"/>
  <c r="E1534" i="7"/>
  <c r="B1534" i="7"/>
  <c r="A1534" i="7"/>
  <c r="H1533" i="7"/>
  <c r="E1533" i="7"/>
  <c r="B1533" i="7"/>
  <c r="A1533" i="7"/>
  <c r="H1532" i="7"/>
  <c r="E1532" i="7"/>
  <c r="B1532" i="7"/>
  <c r="A1532" i="7"/>
  <c r="H1531" i="7"/>
  <c r="E1531" i="7"/>
  <c r="B1531" i="7"/>
  <c r="A1531" i="7"/>
  <c r="H1530" i="7"/>
  <c r="E1530" i="7"/>
  <c r="B1530" i="7"/>
  <c r="A1530" i="7"/>
  <c r="H1529" i="7"/>
  <c r="E1529" i="7"/>
  <c r="B1529" i="7"/>
  <c r="A1529" i="7"/>
  <c r="H1528" i="7"/>
  <c r="E1528" i="7"/>
  <c r="B1528" i="7"/>
  <c r="A1528" i="7"/>
  <c r="H1527" i="7"/>
  <c r="E1527" i="7"/>
  <c r="B1527" i="7"/>
  <c r="A1527" i="7"/>
  <c r="H1526" i="7"/>
  <c r="E1526" i="7"/>
  <c r="B1526" i="7"/>
  <c r="A1526" i="7"/>
  <c r="H1525" i="7"/>
  <c r="E1525" i="7"/>
  <c r="B1525" i="7"/>
  <c r="A1525" i="7"/>
  <c r="H1524" i="7"/>
  <c r="E1524" i="7"/>
  <c r="B1524" i="7"/>
  <c r="A1524" i="7"/>
  <c r="H1523" i="7"/>
  <c r="E1523" i="7"/>
  <c r="B1523" i="7"/>
  <c r="A1523" i="7"/>
  <c r="H1522" i="7"/>
  <c r="E1522" i="7"/>
  <c r="B1522" i="7"/>
  <c r="A1522" i="7"/>
  <c r="H1521" i="7"/>
  <c r="E1521" i="7"/>
  <c r="B1521" i="7"/>
  <c r="A1521" i="7"/>
  <c r="H1520" i="7"/>
  <c r="E1520" i="7"/>
  <c r="B1520" i="7"/>
  <c r="A1520" i="7"/>
  <c r="H1519" i="7"/>
  <c r="E1519" i="7"/>
  <c r="B1519" i="7"/>
  <c r="A1519" i="7"/>
  <c r="H1518" i="7"/>
  <c r="E1518" i="7"/>
  <c r="B1518" i="7"/>
  <c r="A1518" i="7"/>
  <c r="H1517" i="7"/>
  <c r="E1517" i="7"/>
  <c r="B1517" i="7"/>
  <c r="A1517" i="7"/>
  <c r="H1516" i="7"/>
  <c r="E1516" i="7"/>
  <c r="B1516" i="7"/>
  <c r="A1516" i="7"/>
  <c r="H1515" i="7"/>
  <c r="E1515" i="7"/>
  <c r="B1515" i="7"/>
  <c r="A1515" i="7"/>
  <c r="H1514" i="7"/>
  <c r="E1514" i="7"/>
  <c r="B1514" i="7"/>
  <c r="A1514" i="7"/>
  <c r="H1513" i="7"/>
  <c r="E1513" i="7"/>
  <c r="B1513" i="7"/>
  <c r="A1513" i="7"/>
  <c r="H1512" i="7"/>
  <c r="E1512" i="7"/>
  <c r="B1512" i="7"/>
  <c r="A1512" i="7"/>
  <c r="H1511" i="7"/>
  <c r="E1511" i="7"/>
  <c r="B1511" i="7"/>
  <c r="A1511" i="7"/>
  <c r="H1510" i="7"/>
  <c r="E1510" i="7"/>
  <c r="B1510" i="7"/>
  <c r="A1510" i="7"/>
  <c r="H1509" i="7"/>
  <c r="E1509" i="7"/>
  <c r="B1509" i="7"/>
  <c r="A1509" i="7"/>
  <c r="H1508" i="7"/>
  <c r="E1508" i="7"/>
  <c r="B1508" i="7"/>
  <c r="A1508" i="7"/>
  <c r="H1507" i="7"/>
  <c r="E1507" i="7"/>
  <c r="B1507" i="7"/>
  <c r="A1507" i="7"/>
  <c r="H1506" i="7"/>
  <c r="E1506" i="7"/>
  <c r="B1506" i="7"/>
  <c r="A1506" i="7"/>
  <c r="H1505" i="7"/>
  <c r="E1505" i="7"/>
  <c r="B1505" i="7"/>
  <c r="A1505" i="7"/>
  <c r="H1504" i="7"/>
  <c r="E1504" i="7"/>
  <c r="B1504" i="7"/>
  <c r="A1504" i="7"/>
  <c r="H1503" i="7"/>
  <c r="E1503" i="7"/>
  <c r="B1503" i="7"/>
  <c r="A1503" i="7"/>
  <c r="H1502" i="7"/>
  <c r="E1502" i="7"/>
  <c r="B1502" i="7"/>
  <c r="A1502" i="7"/>
  <c r="H1501" i="7"/>
  <c r="E1501" i="7"/>
  <c r="B1501" i="7"/>
  <c r="A1501" i="7"/>
  <c r="H1500" i="7"/>
  <c r="E1500" i="7"/>
  <c r="B1500" i="7"/>
  <c r="A1500" i="7"/>
  <c r="H1499" i="7"/>
  <c r="E1499" i="7"/>
  <c r="B1499" i="7"/>
  <c r="A1499" i="7"/>
  <c r="H1498" i="7"/>
  <c r="E1498" i="7"/>
  <c r="B1498" i="7"/>
  <c r="A1498" i="7"/>
  <c r="H1497" i="7"/>
  <c r="E1497" i="7"/>
  <c r="B1497" i="7"/>
  <c r="A1497" i="7"/>
  <c r="H1496" i="7"/>
  <c r="E1496" i="7"/>
  <c r="B1496" i="7"/>
  <c r="A1496" i="7"/>
  <c r="H1495" i="7"/>
  <c r="E1495" i="7"/>
  <c r="B1495" i="7"/>
  <c r="A1495" i="7"/>
  <c r="H1494" i="7"/>
  <c r="E1494" i="7"/>
  <c r="B1494" i="7"/>
  <c r="A1494" i="7"/>
  <c r="H1493" i="7"/>
  <c r="E1493" i="7"/>
  <c r="B1493" i="7"/>
  <c r="A1493" i="7"/>
  <c r="H1492" i="7"/>
  <c r="E1492" i="7"/>
  <c r="B1492" i="7"/>
  <c r="A1492" i="7"/>
  <c r="H1491" i="7"/>
  <c r="E1491" i="7"/>
  <c r="B1491" i="7"/>
  <c r="A1491" i="7"/>
  <c r="H1490" i="7"/>
  <c r="E1490" i="7"/>
  <c r="B1490" i="7"/>
  <c r="A1490" i="7"/>
  <c r="H1489" i="7"/>
  <c r="E1489" i="7"/>
  <c r="B1489" i="7"/>
  <c r="A1489" i="7"/>
  <c r="H1488" i="7"/>
  <c r="E1488" i="7"/>
  <c r="B1488" i="7"/>
  <c r="A1488" i="7"/>
  <c r="H1487" i="7"/>
  <c r="E1487" i="7"/>
  <c r="B1487" i="7"/>
  <c r="A1487" i="7"/>
  <c r="H1486" i="7"/>
  <c r="E1486" i="7"/>
  <c r="B1486" i="7"/>
  <c r="A1486" i="7"/>
  <c r="H1485" i="7"/>
  <c r="E1485" i="7"/>
  <c r="B1485" i="7"/>
  <c r="A1485" i="7"/>
  <c r="H1484" i="7"/>
  <c r="E1484" i="7"/>
  <c r="B1484" i="7"/>
  <c r="A1484" i="7"/>
  <c r="H1483" i="7"/>
  <c r="E1483" i="7"/>
  <c r="B1483" i="7"/>
  <c r="A1483" i="7"/>
  <c r="H1482" i="7"/>
  <c r="E1482" i="7"/>
  <c r="B1482" i="7"/>
  <c r="A1482" i="7"/>
  <c r="H1481" i="7"/>
  <c r="E1481" i="7"/>
  <c r="B1481" i="7"/>
  <c r="A1481" i="7"/>
  <c r="H1480" i="7"/>
  <c r="E1480" i="7"/>
  <c r="B1480" i="7"/>
  <c r="A1480" i="7"/>
  <c r="H1479" i="7"/>
  <c r="E1479" i="7"/>
  <c r="B1479" i="7"/>
  <c r="A1479" i="7"/>
  <c r="H1478" i="7"/>
  <c r="E1478" i="7"/>
  <c r="B1478" i="7"/>
  <c r="A1478" i="7"/>
  <c r="H1477" i="7"/>
  <c r="E1477" i="7"/>
  <c r="B1477" i="7"/>
  <c r="A1477" i="7"/>
  <c r="H1476" i="7"/>
  <c r="E1476" i="7"/>
  <c r="B1476" i="7"/>
  <c r="A1476" i="7"/>
  <c r="H1475" i="7"/>
  <c r="E1475" i="7"/>
  <c r="B1475" i="7"/>
  <c r="A1475" i="7"/>
  <c r="H1474" i="7"/>
  <c r="E1474" i="7"/>
  <c r="B1474" i="7"/>
  <c r="A1474" i="7"/>
  <c r="H1473" i="7"/>
  <c r="E1473" i="7"/>
  <c r="B1473" i="7"/>
  <c r="A1473" i="7"/>
  <c r="H1472" i="7"/>
  <c r="E1472" i="7"/>
  <c r="B1472" i="7"/>
  <c r="A1472" i="7"/>
  <c r="H1471" i="7"/>
  <c r="E1471" i="7"/>
  <c r="B1471" i="7"/>
  <c r="A1471" i="7"/>
  <c r="H1470" i="7"/>
  <c r="E1470" i="7"/>
  <c r="B1470" i="7"/>
  <c r="A1470" i="7"/>
  <c r="H1469" i="7"/>
  <c r="E1469" i="7"/>
  <c r="B1469" i="7"/>
  <c r="A1469" i="7"/>
  <c r="H1468" i="7"/>
  <c r="E1468" i="7"/>
  <c r="B1468" i="7"/>
  <c r="A1468" i="7"/>
  <c r="H1467" i="7"/>
  <c r="E1467" i="7"/>
  <c r="B1467" i="7"/>
  <c r="A1467" i="7"/>
  <c r="H1466" i="7"/>
  <c r="E1466" i="7"/>
  <c r="B1466" i="7"/>
  <c r="A1466" i="7"/>
  <c r="H1465" i="7"/>
  <c r="E1465" i="7"/>
  <c r="B1465" i="7"/>
  <c r="A1465" i="7"/>
  <c r="H1464" i="7"/>
  <c r="E1464" i="7"/>
  <c r="B1464" i="7"/>
  <c r="A1464" i="7"/>
  <c r="H1463" i="7"/>
  <c r="E1463" i="7"/>
  <c r="B1463" i="7"/>
  <c r="A1463" i="7"/>
  <c r="H1462" i="7"/>
  <c r="E1462" i="7"/>
  <c r="B1462" i="7"/>
  <c r="A1462" i="7"/>
  <c r="H1461" i="7"/>
  <c r="E1461" i="7"/>
  <c r="B1461" i="7"/>
  <c r="A1461" i="7"/>
  <c r="H1460" i="7"/>
  <c r="E1460" i="7"/>
  <c r="B1460" i="7"/>
  <c r="A1460" i="7"/>
  <c r="H1459" i="7"/>
  <c r="E1459" i="7"/>
  <c r="B1459" i="7"/>
  <c r="A1459" i="7"/>
  <c r="H1458" i="7"/>
  <c r="E1458" i="7"/>
  <c r="B1458" i="7"/>
  <c r="A1458" i="7"/>
  <c r="H1457" i="7"/>
  <c r="E1457" i="7"/>
  <c r="B1457" i="7"/>
  <c r="A1457" i="7"/>
  <c r="H1456" i="7"/>
  <c r="E1456" i="7"/>
  <c r="B1456" i="7"/>
  <c r="A1456" i="7"/>
  <c r="H1455" i="7"/>
  <c r="E1455" i="7"/>
  <c r="B1455" i="7"/>
  <c r="A1455" i="7"/>
  <c r="H1454" i="7"/>
  <c r="E1454" i="7"/>
  <c r="B1454" i="7"/>
  <c r="A1454" i="7"/>
  <c r="H1453" i="7"/>
  <c r="E1453" i="7"/>
  <c r="B1453" i="7"/>
  <c r="A1453" i="7"/>
  <c r="H1452" i="7"/>
  <c r="E1452" i="7"/>
  <c r="B1452" i="7"/>
  <c r="A1452" i="7"/>
  <c r="H1451" i="7"/>
  <c r="E1451" i="7"/>
  <c r="B1451" i="7"/>
  <c r="A1451" i="7"/>
  <c r="H1450" i="7"/>
  <c r="E1450" i="7"/>
  <c r="B1450" i="7"/>
  <c r="A1450" i="7"/>
  <c r="H1449" i="7"/>
  <c r="E1449" i="7"/>
  <c r="B1449" i="7"/>
  <c r="A1449" i="7"/>
  <c r="H1448" i="7"/>
  <c r="E1448" i="7"/>
  <c r="B1448" i="7"/>
  <c r="A1448" i="7"/>
  <c r="H1447" i="7"/>
  <c r="E1447" i="7"/>
  <c r="B1447" i="7"/>
  <c r="A1447" i="7"/>
  <c r="H1446" i="7"/>
  <c r="E1446" i="7"/>
  <c r="B1446" i="7"/>
  <c r="A1446" i="7"/>
  <c r="H1445" i="7"/>
  <c r="E1445" i="7"/>
  <c r="B1445" i="7"/>
  <c r="A1445" i="7"/>
  <c r="H1444" i="7"/>
  <c r="E1444" i="7"/>
  <c r="B1444" i="7"/>
  <c r="A1444" i="7"/>
  <c r="H1443" i="7"/>
  <c r="E1443" i="7"/>
  <c r="B1443" i="7"/>
  <c r="A1443" i="7"/>
  <c r="H1442" i="7"/>
  <c r="E1442" i="7"/>
  <c r="B1442" i="7"/>
  <c r="A1442" i="7"/>
  <c r="H1441" i="7"/>
  <c r="E1441" i="7"/>
  <c r="B1441" i="7"/>
  <c r="A1441" i="7"/>
  <c r="H1440" i="7"/>
  <c r="E1440" i="7"/>
  <c r="B1440" i="7"/>
  <c r="A1440" i="7"/>
  <c r="H1439" i="7"/>
  <c r="E1439" i="7"/>
  <c r="B1439" i="7"/>
  <c r="A1439" i="7"/>
  <c r="H1438" i="7"/>
  <c r="E1438" i="7"/>
  <c r="B1438" i="7"/>
  <c r="A1438" i="7"/>
  <c r="H1437" i="7"/>
  <c r="E1437" i="7"/>
  <c r="B1437" i="7"/>
  <c r="A1437" i="7"/>
  <c r="H1436" i="7"/>
  <c r="E1436" i="7"/>
  <c r="B1436" i="7"/>
  <c r="A1436" i="7"/>
  <c r="H1435" i="7"/>
  <c r="E1435" i="7"/>
  <c r="B1435" i="7"/>
  <c r="A1435" i="7"/>
  <c r="H1434" i="7"/>
  <c r="E1434" i="7"/>
  <c r="B1434" i="7"/>
  <c r="A1434" i="7"/>
  <c r="H1433" i="7"/>
  <c r="E1433" i="7"/>
  <c r="B1433" i="7"/>
  <c r="A1433" i="7"/>
  <c r="H1432" i="7"/>
  <c r="E1432" i="7"/>
  <c r="B1432" i="7"/>
  <c r="A1432" i="7"/>
  <c r="H1431" i="7"/>
  <c r="E1431" i="7"/>
  <c r="B1431" i="7"/>
  <c r="A1431" i="7"/>
  <c r="H1430" i="7"/>
  <c r="E1430" i="7"/>
  <c r="B1430" i="7"/>
  <c r="A1430" i="7"/>
  <c r="H1429" i="7"/>
  <c r="E1429" i="7"/>
  <c r="B1429" i="7"/>
  <c r="A1429" i="7"/>
  <c r="H1428" i="7"/>
  <c r="E1428" i="7"/>
  <c r="B1428" i="7"/>
  <c r="A1428" i="7"/>
  <c r="H1427" i="7"/>
  <c r="E1427" i="7"/>
  <c r="B1427" i="7"/>
  <c r="A1427" i="7"/>
  <c r="H1426" i="7"/>
  <c r="E1426" i="7"/>
  <c r="B1426" i="7"/>
  <c r="A1426" i="7"/>
  <c r="H1425" i="7"/>
  <c r="E1425" i="7"/>
  <c r="B1425" i="7"/>
  <c r="A1425" i="7"/>
  <c r="H1424" i="7"/>
  <c r="E1424" i="7"/>
  <c r="B1424" i="7"/>
  <c r="A1424" i="7"/>
  <c r="H1423" i="7"/>
  <c r="E1423" i="7"/>
  <c r="B1423" i="7"/>
  <c r="A1423" i="7"/>
  <c r="H1422" i="7"/>
  <c r="E1422" i="7"/>
  <c r="B1422" i="7"/>
  <c r="A1422" i="7"/>
  <c r="H1421" i="7"/>
  <c r="E1421" i="7"/>
  <c r="B1421" i="7"/>
  <c r="A1421" i="7"/>
  <c r="H1420" i="7"/>
  <c r="E1420" i="7"/>
  <c r="B1420" i="7"/>
  <c r="A1420" i="7"/>
  <c r="H1419" i="7"/>
  <c r="E1419" i="7"/>
  <c r="B1419" i="7"/>
  <c r="A1419" i="7"/>
  <c r="H1418" i="7"/>
  <c r="E1418" i="7"/>
  <c r="B1418" i="7"/>
  <c r="A1418" i="7"/>
  <c r="H1417" i="7"/>
  <c r="E1417" i="7"/>
  <c r="B1417" i="7"/>
  <c r="A1417" i="7"/>
  <c r="H1416" i="7"/>
  <c r="E1416" i="7"/>
  <c r="B1416" i="7"/>
  <c r="A1416" i="7"/>
  <c r="H1415" i="7"/>
  <c r="E1415" i="7"/>
  <c r="B1415" i="7"/>
  <c r="A1415" i="7"/>
  <c r="H1414" i="7"/>
  <c r="E1414" i="7"/>
  <c r="B1414" i="7"/>
  <c r="A1414" i="7"/>
  <c r="H1413" i="7"/>
  <c r="E1413" i="7"/>
  <c r="B1413" i="7"/>
  <c r="A1413" i="7"/>
  <c r="H1412" i="7"/>
  <c r="E1412" i="7"/>
  <c r="B1412" i="7"/>
  <c r="A1412" i="7"/>
  <c r="H1411" i="7"/>
  <c r="E1411" i="7"/>
  <c r="B1411" i="7"/>
  <c r="A1411" i="7"/>
  <c r="H1410" i="7"/>
  <c r="E1410" i="7"/>
  <c r="B1410" i="7"/>
  <c r="A1410" i="7"/>
  <c r="H1409" i="7"/>
  <c r="E1409" i="7"/>
  <c r="B1409" i="7"/>
  <c r="A1409" i="7"/>
  <c r="H1408" i="7"/>
  <c r="E1408" i="7"/>
  <c r="B1408" i="7"/>
  <c r="A1408" i="7"/>
  <c r="H1407" i="7"/>
  <c r="E1407" i="7"/>
  <c r="B1407" i="7"/>
  <c r="A1407" i="7"/>
  <c r="H1406" i="7"/>
  <c r="E1406" i="7"/>
  <c r="B1406" i="7"/>
  <c r="A1406" i="7"/>
  <c r="H1405" i="7"/>
  <c r="E1405" i="7"/>
  <c r="B1405" i="7"/>
  <c r="A1405" i="7"/>
  <c r="H1404" i="7"/>
  <c r="E1404" i="7"/>
  <c r="B1404" i="7"/>
  <c r="A1404" i="7"/>
  <c r="H1403" i="7"/>
  <c r="E1403" i="7"/>
  <c r="B1403" i="7"/>
  <c r="A1403" i="7"/>
  <c r="H1402" i="7"/>
  <c r="E1402" i="7"/>
  <c r="B1402" i="7"/>
  <c r="A1402" i="7"/>
  <c r="H1401" i="7"/>
  <c r="E1401" i="7"/>
  <c r="B1401" i="7"/>
  <c r="A1401" i="7"/>
  <c r="H1400" i="7"/>
  <c r="E1400" i="7"/>
  <c r="B1400" i="7"/>
  <c r="A1400" i="7"/>
  <c r="H1399" i="7"/>
  <c r="E1399" i="7"/>
  <c r="B1399" i="7"/>
  <c r="A1399" i="7"/>
  <c r="H1398" i="7"/>
  <c r="E1398" i="7"/>
  <c r="B1398" i="7"/>
  <c r="A1398" i="7"/>
  <c r="H1397" i="7"/>
  <c r="E1397" i="7"/>
  <c r="B1397" i="7"/>
  <c r="A1397" i="7"/>
  <c r="H1396" i="7"/>
  <c r="E1396" i="7"/>
  <c r="B1396" i="7"/>
  <c r="A1396" i="7"/>
  <c r="H1395" i="7"/>
  <c r="E1395" i="7"/>
  <c r="B1395" i="7"/>
  <c r="A1395" i="7"/>
  <c r="H1394" i="7"/>
  <c r="E1394" i="7"/>
  <c r="B1394" i="7"/>
  <c r="A1394" i="7"/>
  <c r="H1393" i="7"/>
  <c r="E1393" i="7"/>
  <c r="B1393" i="7"/>
  <c r="A1393" i="7"/>
  <c r="H1392" i="7"/>
  <c r="E1392" i="7"/>
  <c r="B1392" i="7"/>
  <c r="A1392" i="7"/>
  <c r="H1391" i="7"/>
  <c r="E1391" i="7"/>
  <c r="B1391" i="7"/>
  <c r="A1391" i="7"/>
  <c r="H1390" i="7"/>
  <c r="E1390" i="7"/>
  <c r="B1390" i="7"/>
  <c r="A1390" i="7"/>
  <c r="H1389" i="7"/>
  <c r="E1389" i="7"/>
  <c r="B1389" i="7"/>
  <c r="A1389" i="7"/>
  <c r="H1388" i="7"/>
  <c r="E1388" i="7"/>
  <c r="B1388" i="7"/>
  <c r="A1388" i="7"/>
  <c r="H1387" i="7"/>
  <c r="E1387" i="7"/>
  <c r="B1387" i="7"/>
  <c r="A1387" i="7"/>
  <c r="H1386" i="7"/>
  <c r="E1386" i="7"/>
  <c r="B1386" i="7"/>
  <c r="A1386" i="7"/>
  <c r="H1385" i="7"/>
  <c r="E1385" i="7"/>
  <c r="B1385" i="7"/>
  <c r="A1385" i="7"/>
  <c r="H1384" i="7"/>
  <c r="E1384" i="7"/>
  <c r="B1384" i="7"/>
  <c r="A1384" i="7"/>
  <c r="H1383" i="7"/>
  <c r="E1383" i="7"/>
  <c r="B1383" i="7"/>
  <c r="A1383" i="7"/>
  <c r="H1382" i="7"/>
  <c r="E1382" i="7"/>
  <c r="B1382" i="7"/>
  <c r="A1382" i="7"/>
  <c r="H1381" i="7"/>
  <c r="E1381" i="7"/>
  <c r="B1381" i="7"/>
  <c r="A1381" i="7"/>
  <c r="H1380" i="7"/>
  <c r="E1380" i="7"/>
  <c r="B1380" i="7"/>
  <c r="A1380" i="7"/>
  <c r="H1379" i="7"/>
  <c r="E1379" i="7"/>
  <c r="B1379" i="7"/>
  <c r="A1379" i="7"/>
  <c r="H1378" i="7"/>
  <c r="E1378" i="7"/>
  <c r="B1378" i="7"/>
  <c r="A1378" i="7"/>
  <c r="H1377" i="7"/>
  <c r="E1377" i="7"/>
  <c r="B1377" i="7"/>
  <c r="A1377" i="7"/>
  <c r="H1376" i="7"/>
  <c r="E1376" i="7"/>
  <c r="B1376" i="7"/>
  <c r="A1376" i="7"/>
  <c r="H1375" i="7"/>
  <c r="E1375" i="7"/>
  <c r="B1375" i="7"/>
  <c r="A1375" i="7"/>
  <c r="H1374" i="7"/>
  <c r="E1374" i="7"/>
  <c r="B1374" i="7"/>
  <c r="A1374" i="7"/>
  <c r="H1373" i="7"/>
  <c r="E1373" i="7"/>
  <c r="B1373" i="7"/>
  <c r="A1373" i="7"/>
  <c r="H1372" i="7"/>
  <c r="E1372" i="7"/>
  <c r="B1372" i="7"/>
  <c r="A1372" i="7"/>
  <c r="H1371" i="7"/>
  <c r="E1371" i="7"/>
  <c r="B1371" i="7"/>
  <c r="A1371" i="7"/>
  <c r="H1370" i="7"/>
  <c r="E1370" i="7"/>
  <c r="B1370" i="7"/>
  <c r="A1370" i="7"/>
  <c r="H1369" i="7"/>
  <c r="E1369" i="7"/>
  <c r="B1369" i="7"/>
  <c r="A1369" i="7"/>
  <c r="H1368" i="7"/>
  <c r="E1368" i="7"/>
  <c r="B1368" i="7"/>
  <c r="A1368" i="7"/>
  <c r="H1367" i="7"/>
  <c r="E1367" i="7"/>
  <c r="B1367" i="7"/>
  <c r="A1367" i="7"/>
  <c r="H1366" i="7"/>
  <c r="E1366" i="7"/>
  <c r="B1366" i="7"/>
  <c r="A1366" i="7"/>
  <c r="H1365" i="7"/>
  <c r="E1365" i="7"/>
  <c r="B1365" i="7"/>
  <c r="A1365" i="7"/>
  <c r="H1364" i="7"/>
  <c r="E1364" i="7"/>
  <c r="B1364" i="7"/>
  <c r="A1364" i="7"/>
  <c r="H1363" i="7"/>
  <c r="E1363" i="7"/>
  <c r="B1363" i="7"/>
  <c r="A1363" i="7"/>
  <c r="H1362" i="7"/>
  <c r="E1362" i="7"/>
  <c r="B1362" i="7"/>
  <c r="A1362" i="7"/>
  <c r="H1361" i="7"/>
  <c r="E1361" i="7"/>
  <c r="B1361" i="7"/>
  <c r="A1361" i="7"/>
  <c r="H1360" i="7"/>
  <c r="E1360" i="7"/>
  <c r="B1360" i="7"/>
  <c r="A1360" i="7"/>
  <c r="H1359" i="7"/>
  <c r="E1359" i="7"/>
  <c r="B1359" i="7"/>
  <c r="A1359" i="7"/>
  <c r="H1358" i="7"/>
  <c r="E1358" i="7"/>
  <c r="B1358" i="7"/>
  <c r="A1358" i="7"/>
  <c r="H1357" i="7"/>
  <c r="E1357" i="7"/>
  <c r="B1357" i="7"/>
  <c r="A1357" i="7"/>
  <c r="H1356" i="7"/>
  <c r="E1356" i="7"/>
  <c r="B1356" i="7"/>
  <c r="A1356" i="7"/>
  <c r="H1355" i="7"/>
  <c r="E1355" i="7"/>
  <c r="B1355" i="7"/>
  <c r="A1355" i="7"/>
  <c r="H1354" i="7"/>
  <c r="E1354" i="7"/>
  <c r="B1354" i="7"/>
  <c r="A1354" i="7"/>
  <c r="H1353" i="7"/>
  <c r="E1353" i="7"/>
  <c r="B1353" i="7"/>
  <c r="A1353" i="7"/>
  <c r="H1352" i="7"/>
  <c r="E1352" i="7"/>
  <c r="B1352" i="7"/>
  <c r="A1352" i="7"/>
  <c r="H1351" i="7"/>
  <c r="E1351" i="7"/>
  <c r="B1351" i="7"/>
  <c r="A1351" i="7"/>
  <c r="H1350" i="7"/>
  <c r="E1350" i="7"/>
  <c r="B1350" i="7"/>
  <c r="A1350" i="7"/>
  <c r="H1349" i="7"/>
  <c r="E1349" i="7"/>
  <c r="B1349" i="7"/>
  <c r="A1349" i="7"/>
  <c r="H1348" i="7"/>
  <c r="E1348" i="7"/>
  <c r="B1348" i="7"/>
  <c r="A1348" i="7"/>
  <c r="H1347" i="7"/>
  <c r="E1347" i="7"/>
  <c r="B1347" i="7"/>
  <c r="A1347" i="7"/>
  <c r="H1346" i="7"/>
  <c r="E1346" i="7"/>
  <c r="B1346" i="7"/>
  <c r="A1346" i="7"/>
  <c r="H1345" i="7"/>
  <c r="E1345" i="7"/>
  <c r="B1345" i="7"/>
  <c r="A1345" i="7"/>
  <c r="H1344" i="7"/>
  <c r="E1344" i="7"/>
  <c r="B1344" i="7"/>
  <c r="A1344" i="7"/>
  <c r="H1343" i="7"/>
  <c r="E1343" i="7"/>
  <c r="B1343" i="7"/>
  <c r="A1343" i="7"/>
  <c r="H1342" i="7"/>
  <c r="E1342" i="7"/>
  <c r="B1342" i="7"/>
  <c r="A1342" i="7"/>
  <c r="H1341" i="7"/>
  <c r="E1341" i="7"/>
  <c r="B1341" i="7"/>
  <c r="A1341" i="7"/>
  <c r="H1340" i="7"/>
  <c r="E1340" i="7"/>
  <c r="B1340" i="7"/>
  <c r="A1340" i="7"/>
  <c r="H1339" i="7"/>
  <c r="E1339" i="7"/>
  <c r="B1339" i="7"/>
  <c r="A1339" i="7"/>
  <c r="H1338" i="7"/>
  <c r="E1338" i="7"/>
  <c r="B1338" i="7"/>
  <c r="A1338" i="7"/>
  <c r="H1337" i="7"/>
  <c r="E1337" i="7"/>
  <c r="B1337" i="7"/>
  <c r="A1337" i="7"/>
  <c r="H1336" i="7"/>
  <c r="E1336" i="7"/>
  <c r="B1336" i="7"/>
  <c r="A1336" i="7"/>
  <c r="H1335" i="7"/>
  <c r="E1335" i="7"/>
  <c r="B1335" i="7"/>
  <c r="A1335" i="7"/>
  <c r="H1334" i="7"/>
  <c r="E1334" i="7"/>
  <c r="B1334" i="7"/>
  <c r="A1334" i="7"/>
  <c r="H1333" i="7"/>
  <c r="E1333" i="7"/>
  <c r="B1333" i="7"/>
  <c r="A1333" i="7"/>
  <c r="H1332" i="7"/>
  <c r="E1332" i="7"/>
  <c r="B1332" i="7"/>
  <c r="A1332" i="7"/>
  <c r="H1331" i="7"/>
  <c r="E1331" i="7"/>
  <c r="B1331" i="7"/>
  <c r="A1331" i="7"/>
  <c r="H1330" i="7"/>
  <c r="E1330" i="7"/>
  <c r="B1330" i="7"/>
  <c r="A1330" i="7"/>
  <c r="H1329" i="7"/>
  <c r="E1329" i="7"/>
  <c r="B1329" i="7"/>
  <c r="A1329" i="7"/>
  <c r="H1328" i="7"/>
  <c r="E1328" i="7"/>
  <c r="B1328" i="7"/>
  <c r="A1328" i="7"/>
  <c r="H1327" i="7"/>
  <c r="E1327" i="7"/>
  <c r="B1327" i="7"/>
  <c r="A1327" i="7"/>
  <c r="H1326" i="7"/>
  <c r="E1326" i="7"/>
  <c r="B1326" i="7"/>
  <c r="A1326" i="7"/>
  <c r="H1325" i="7"/>
  <c r="E1325" i="7"/>
  <c r="B1325" i="7"/>
  <c r="A1325" i="7"/>
  <c r="H1324" i="7"/>
  <c r="E1324" i="7"/>
  <c r="B1324" i="7"/>
  <c r="A1324" i="7"/>
  <c r="H1323" i="7"/>
  <c r="E1323" i="7"/>
  <c r="B1323" i="7"/>
  <c r="A1323" i="7"/>
  <c r="H1322" i="7"/>
  <c r="E1322" i="7"/>
  <c r="B1322" i="7"/>
  <c r="A1322" i="7"/>
  <c r="H1321" i="7"/>
  <c r="E1321" i="7"/>
  <c r="B1321" i="7"/>
  <c r="A1321" i="7"/>
  <c r="H1320" i="7"/>
  <c r="E1320" i="7"/>
  <c r="B1320" i="7"/>
  <c r="A1320" i="7"/>
  <c r="H1319" i="7"/>
  <c r="E1319" i="7"/>
  <c r="B1319" i="7"/>
  <c r="A1319" i="7"/>
  <c r="H1318" i="7"/>
  <c r="E1318" i="7"/>
  <c r="B1318" i="7"/>
  <c r="A1318" i="7"/>
  <c r="H1317" i="7"/>
  <c r="E1317" i="7"/>
  <c r="B1317" i="7"/>
  <c r="A1317" i="7"/>
  <c r="H1316" i="7"/>
  <c r="E1316" i="7"/>
  <c r="B1316" i="7"/>
  <c r="A1316" i="7"/>
  <c r="H1315" i="7"/>
  <c r="E1315" i="7"/>
  <c r="B1315" i="7"/>
  <c r="A1315" i="7"/>
  <c r="H1314" i="7"/>
  <c r="E1314" i="7"/>
  <c r="B1314" i="7"/>
  <c r="A1314" i="7"/>
  <c r="H1313" i="7"/>
  <c r="E1313" i="7"/>
  <c r="B1313" i="7"/>
  <c r="A1313" i="7"/>
  <c r="H1312" i="7"/>
  <c r="E1312" i="7"/>
  <c r="B1312" i="7"/>
  <c r="A1312" i="7"/>
  <c r="H1311" i="7"/>
  <c r="E1311" i="7"/>
  <c r="B1311" i="7"/>
  <c r="A1311" i="7"/>
  <c r="H1310" i="7"/>
  <c r="E1310" i="7"/>
  <c r="B1310" i="7"/>
  <c r="A1310" i="7"/>
  <c r="H1309" i="7"/>
  <c r="E1309" i="7"/>
  <c r="B1309" i="7"/>
  <c r="A1309" i="7"/>
  <c r="H1308" i="7"/>
  <c r="E1308" i="7"/>
  <c r="B1308" i="7"/>
  <c r="A1308" i="7"/>
  <c r="H1307" i="7"/>
  <c r="E1307" i="7"/>
  <c r="B1307" i="7"/>
  <c r="A1307" i="7"/>
  <c r="H1306" i="7"/>
  <c r="E1306" i="7"/>
  <c r="B1306" i="7"/>
  <c r="A1306" i="7"/>
  <c r="H1305" i="7"/>
  <c r="E1305" i="7"/>
  <c r="B1305" i="7"/>
  <c r="A1305" i="7"/>
  <c r="H1304" i="7"/>
  <c r="E1304" i="7"/>
  <c r="B1304" i="7"/>
  <c r="A1304" i="7"/>
  <c r="H1303" i="7"/>
  <c r="E1303" i="7"/>
  <c r="B1303" i="7"/>
  <c r="A1303" i="7"/>
  <c r="H1302" i="7"/>
  <c r="E1302" i="7"/>
  <c r="B1302" i="7"/>
  <c r="A1302" i="7"/>
  <c r="H1301" i="7"/>
  <c r="E1301" i="7"/>
  <c r="B1301" i="7"/>
  <c r="A1301" i="7"/>
  <c r="H1300" i="7"/>
  <c r="E1300" i="7"/>
  <c r="B1300" i="7"/>
  <c r="A1300" i="7"/>
  <c r="H1299" i="7"/>
  <c r="E1299" i="7"/>
  <c r="B1299" i="7"/>
  <c r="A1299" i="7"/>
  <c r="H1298" i="7"/>
  <c r="E1298" i="7"/>
  <c r="B1298" i="7"/>
  <c r="A1298" i="7"/>
  <c r="H1297" i="7"/>
  <c r="E1297" i="7"/>
  <c r="B1297" i="7"/>
  <c r="A1297" i="7"/>
  <c r="H1296" i="7"/>
  <c r="E1296" i="7"/>
  <c r="B1296" i="7"/>
  <c r="A1296" i="7"/>
  <c r="H1295" i="7"/>
  <c r="E1295" i="7"/>
  <c r="B1295" i="7"/>
  <c r="A1295" i="7"/>
  <c r="H1294" i="7"/>
  <c r="E1294" i="7"/>
  <c r="B1294" i="7"/>
  <c r="A1294" i="7"/>
  <c r="H1293" i="7"/>
  <c r="E1293" i="7"/>
  <c r="B1293" i="7"/>
  <c r="A1293" i="7"/>
  <c r="H1292" i="7"/>
  <c r="E1292" i="7"/>
  <c r="B1292" i="7"/>
  <c r="A1292" i="7"/>
  <c r="H1291" i="7"/>
  <c r="E1291" i="7"/>
  <c r="B1291" i="7"/>
  <c r="A1291" i="7"/>
  <c r="H1290" i="7"/>
  <c r="E1290" i="7"/>
  <c r="B1290" i="7"/>
  <c r="A1290" i="7"/>
  <c r="H1289" i="7"/>
  <c r="E1289" i="7"/>
  <c r="B1289" i="7"/>
  <c r="A1289" i="7"/>
  <c r="H1288" i="7"/>
  <c r="E1288" i="7"/>
  <c r="B1288" i="7"/>
  <c r="A1288" i="7"/>
  <c r="H1287" i="7"/>
  <c r="E1287" i="7"/>
  <c r="B1287" i="7"/>
  <c r="A1287" i="7"/>
  <c r="H1286" i="7"/>
  <c r="E1286" i="7"/>
  <c r="B1286" i="7"/>
  <c r="A1286" i="7"/>
  <c r="H1285" i="7"/>
  <c r="E1285" i="7"/>
  <c r="B1285" i="7"/>
  <c r="A1285" i="7"/>
  <c r="H1284" i="7"/>
  <c r="E1284" i="7"/>
  <c r="B1284" i="7"/>
  <c r="A1284" i="7"/>
  <c r="H1283" i="7"/>
  <c r="E1283" i="7"/>
  <c r="B1283" i="7"/>
  <c r="A1283" i="7"/>
  <c r="H1282" i="7"/>
  <c r="E1282" i="7"/>
  <c r="B1282" i="7"/>
  <c r="A1282" i="7"/>
  <c r="H1281" i="7"/>
  <c r="E1281" i="7"/>
  <c r="B1281" i="7"/>
  <c r="A1281" i="7"/>
  <c r="H1280" i="7"/>
  <c r="E1280" i="7"/>
  <c r="B1280" i="7"/>
  <c r="A1280" i="7"/>
  <c r="H1279" i="7"/>
  <c r="E1279" i="7"/>
  <c r="B1279" i="7"/>
  <c r="A1279" i="7"/>
  <c r="H1278" i="7"/>
  <c r="E1278" i="7"/>
  <c r="B1278" i="7"/>
  <c r="A1278" i="7"/>
  <c r="H1277" i="7"/>
  <c r="E1277" i="7"/>
  <c r="B1277" i="7"/>
  <c r="A1277" i="7"/>
  <c r="H1276" i="7"/>
  <c r="E1276" i="7"/>
  <c r="B1276" i="7"/>
  <c r="A1276" i="7"/>
  <c r="H1275" i="7"/>
  <c r="E1275" i="7"/>
  <c r="B1275" i="7"/>
  <c r="A1275" i="7"/>
  <c r="H1274" i="7"/>
  <c r="E1274" i="7"/>
  <c r="B1274" i="7"/>
  <c r="A1274" i="7"/>
  <c r="H1273" i="7"/>
  <c r="E1273" i="7"/>
  <c r="B1273" i="7"/>
  <c r="A1273" i="7"/>
  <c r="H1272" i="7"/>
  <c r="E1272" i="7"/>
  <c r="B1272" i="7"/>
  <c r="A1272" i="7"/>
  <c r="H1271" i="7"/>
  <c r="E1271" i="7"/>
  <c r="B1271" i="7"/>
  <c r="A1271" i="7"/>
  <c r="H1270" i="7"/>
  <c r="E1270" i="7"/>
  <c r="B1270" i="7"/>
  <c r="A1270" i="7"/>
  <c r="H1269" i="7"/>
  <c r="E1269" i="7"/>
  <c r="B1269" i="7"/>
  <c r="A1269" i="7"/>
  <c r="H1268" i="7"/>
  <c r="E1268" i="7"/>
  <c r="B1268" i="7"/>
  <c r="A1268" i="7"/>
  <c r="H1267" i="7"/>
  <c r="E1267" i="7"/>
  <c r="B1267" i="7"/>
  <c r="A1267" i="7"/>
  <c r="H1266" i="7"/>
  <c r="E1266" i="7"/>
  <c r="B1266" i="7"/>
  <c r="A1266" i="7"/>
  <c r="H1265" i="7"/>
  <c r="E1265" i="7"/>
  <c r="B1265" i="7"/>
  <c r="A1265" i="7"/>
  <c r="H1264" i="7"/>
  <c r="E1264" i="7"/>
  <c r="B1264" i="7"/>
  <c r="A1264" i="7"/>
  <c r="H1263" i="7"/>
  <c r="E1263" i="7"/>
  <c r="B1263" i="7"/>
  <c r="A1263" i="7"/>
  <c r="H1262" i="7"/>
  <c r="E1262" i="7"/>
  <c r="B1262" i="7"/>
  <c r="A1262" i="7"/>
  <c r="H1261" i="7"/>
  <c r="E1261" i="7"/>
  <c r="B1261" i="7"/>
  <c r="A1261" i="7"/>
  <c r="H1260" i="7"/>
  <c r="E1260" i="7"/>
  <c r="B1260" i="7"/>
  <c r="A1260" i="7"/>
  <c r="H1259" i="7"/>
  <c r="E1259" i="7"/>
  <c r="B1259" i="7"/>
  <c r="A1259" i="7"/>
  <c r="H1258" i="7"/>
  <c r="E1258" i="7"/>
  <c r="B1258" i="7"/>
  <c r="A1258" i="7"/>
  <c r="H1257" i="7"/>
  <c r="E1257" i="7"/>
  <c r="B1257" i="7"/>
  <c r="A1257" i="7"/>
  <c r="H1256" i="7"/>
  <c r="E1256" i="7"/>
  <c r="B1256" i="7"/>
  <c r="A1256" i="7"/>
  <c r="H1255" i="7"/>
  <c r="E1255" i="7"/>
  <c r="B1255" i="7"/>
  <c r="A1255" i="7"/>
  <c r="H1254" i="7"/>
  <c r="E1254" i="7"/>
  <c r="B1254" i="7"/>
  <c r="A1254" i="7"/>
  <c r="H1253" i="7"/>
  <c r="E1253" i="7"/>
  <c r="B1253" i="7"/>
  <c r="A1253" i="7"/>
  <c r="H1252" i="7"/>
  <c r="E1252" i="7"/>
  <c r="B1252" i="7"/>
  <c r="A1252" i="7"/>
  <c r="H1251" i="7"/>
  <c r="E1251" i="7"/>
  <c r="B1251" i="7"/>
  <c r="A1251" i="7"/>
  <c r="H1250" i="7"/>
  <c r="E1250" i="7"/>
  <c r="B1250" i="7"/>
  <c r="A1250" i="7"/>
  <c r="H1249" i="7"/>
  <c r="E1249" i="7"/>
  <c r="B1249" i="7"/>
  <c r="A1249" i="7"/>
  <c r="H1248" i="7"/>
  <c r="E1248" i="7"/>
  <c r="B1248" i="7"/>
  <c r="A1248" i="7"/>
  <c r="H1247" i="7"/>
  <c r="E1247" i="7"/>
  <c r="B1247" i="7"/>
  <c r="A1247" i="7"/>
  <c r="H1246" i="7"/>
  <c r="E1246" i="7"/>
  <c r="B1246" i="7"/>
  <c r="A1246" i="7"/>
  <c r="H1245" i="7"/>
  <c r="E1245" i="7"/>
  <c r="B1245" i="7"/>
  <c r="A1245" i="7"/>
  <c r="H1244" i="7"/>
  <c r="E1244" i="7"/>
  <c r="B1244" i="7"/>
  <c r="A1244" i="7"/>
  <c r="H1243" i="7"/>
  <c r="E1243" i="7"/>
  <c r="B1243" i="7"/>
  <c r="A1243" i="7"/>
  <c r="H1242" i="7"/>
  <c r="E1242" i="7"/>
  <c r="B1242" i="7"/>
  <c r="A1242" i="7"/>
  <c r="H1241" i="7"/>
  <c r="E1241" i="7"/>
  <c r="B1241" i="7"/>
  <c r="A1241" i="7"/>
  <c r="H1240" i="7"/>
  <c r="E1240" i="7"/>
  <c r="B1240" i="7"/>
  <c r="A1240" i="7"/>
  <c r="H1239" i="7"/>
  <c r="E1239" i="7"/>
  <c r="B1239" i="7"/>
  <c r="A1239" i="7"/>
  <c r="H1238" i="7"/>
  <c r="E1238" i="7"/>
  <c r="B1238" i="7"/>
  <c r="A1238" i="7"/>
  <c r="H1237" i="7"/>
  <c r="E1237" i="7"/>
  <c r="B1237" i="7"/>
  <c r="A1237" i="7"/>
  <c r="H1236" i="7"/>
  <c r="E1236" i="7"/>
  <c r="B1236" i="7"/>
  <c r="A1236" i="7"/>
  <c r="H1235" i="7"/>
  <c r="E1235" i="7"/>
  <c r="B1235" i="7"/>
  <c r="A1235" i="7"/>
  <c r="H1234" i="7"/>
  <c r="E1234" i="7"/>
  <c r="B1234" i="7"/>
  <c r="A1234" i="7"/>
  <c r="H1233" i="7"/>
  <c r="E1233" i="7"/>
  <c r="B1233" i="7"/>
  <c r="A1233" i="7"/>
  <c r="H1232" i="7"/>
  <c r="E1232" i="7"/>
  <c r="B1232" i="7"/>
  <c r="A1232" i="7"/>
  <c r="H1231" i="7"/>
  <c r="E1231" i="7"/>
  <c r="B1231" i="7"/>
  <c r="A1231" i="7"/>
  <c r="H1230" i="7"/>
  <c r="E1230" i="7"/>
  <c r="B1230" i="7"/>
  <c r="A1230" i="7"/>
  <c r="H1229" i="7"/>
  <c r="E1229" i="7"/>
  <c r="B1229" i="7"/>
  <c r="A1229" i="7"/>
  <c r="H1228" i="7"/>
  <c r="E1228" i="7"/>
  <c r="B1228" i="7"/>
  <c r="A1228" i="7"/>
  <c r="H1227" i="7"/>
  <c r="E1227" i="7"/>
  <c r="B1227" i="7"/>
  <c r="A1227" i="7"/>
  <c r="H1226" i="7"/>
  <c r="E1226" i="7"/>
  <c r="B1226" i="7"/>
  <c r="A1226" i="7"/>
  <c r="H1225" i="7"/>
  <c r="E1225" i="7"/>
  <c r="B1225" i="7"/>
  <c r="A1225" i="7"/>
  <c r="H1224" i="7"/>
  <c r="E1224" i="7"/>
  <c r="B1224" i="7"/>
  <c r="A1224" i="7"/>
  <c r="H1223" i="7"/>
  <c r="E1223" i="7"/>
  <c r="B1223" i="7"/>
  <c r="A1223" i="7"/>
  <c r="H1222" i="7"/>
  <c r="E1222" i="7"/>
  <c r="B1222" i="7"/>
  <c r="A1222" i="7"/>
  <c r="H1221" i="7"/>
  <c r="E1221" i="7"/>
  <c r="B1221" i="7"/>
  <c r="A1221" i="7"/>
  <c r="H1220" i="7"/>
  <c r="E1220" i="7"/>
  <c r="B1220" i="7"/>
  <c r="A1220" i="7"/>
  <c r="H1219" i="7"/>
  <c r="E1219" i="7"/>
  <c r="B1219" i="7"/>
  <c r="A1219" i="7"/>
  <c r="H1218" i="7"/>
  <c r="E1218" i="7"/>
  <c r="B1218" i="7"/>
  <c r="A1218" i="7"/>
  <c r="H1217" i="7"/>
  <c r="E1217" i="7"/>
  <c r="B1217" i="7"/>
  <c r="A1217" i="7"/>
  <c r="H1216" i="7"/>
  <c r="E1216" i="7"/>
  <c r="B1216" i="7"/>
  <c r="A1216" i="7"/>
  <c r="H1215" i="7"/>
  <c r="E1215" i="7"/>
  <c r="B1215" i="7"/>
  <c r="A1215" i="7"/>
  <c r="H1214" i="7"/>
  <c r="E1214" i="7"/>
  <c r="B1214" i="7"/>
  <c r="A1214" i="7"/>
  <c r="H1213" i="7"/>
  <c r="E1213" i="7"/>
  <c r="B1213" i="7"/>
  <c r="A1213" i="7"/>
  <c r="H1212" i="7"/>
  <c r="E1212" i="7"/>
  <c r="B1212" i="7"/>
  <c r="A1212" i="7"/>
  <c r="H1211" i="7"/>
  <c r="E1211" i="7"/>
  <c r="B1211" i="7"/>
  <c r="A1211" i="7"/>
  <c r="H1210" i="7"/>
  <c r="E1210" i="7"/>
  <c r="B1210" i="7"/>
  <c r="A1210" i="7"/>
  <c r="H1209" i="7"/>
  <c r="E1209" i="7"/>
  <c r="B1209" i="7"/>
  <c r="A1209" i="7"/>
  <c r="H1208" i="7"/>
  <c r="E1208" i="7"/>
  <c r="B1208" i="7"/>
  <c r="A1208" i="7"/>
  <c r="H1207" i="7"/>
  <c r="E1207" i="7"/>
  <c r="B1207" i="7"/>
  <c r="A1207" i="7"/>
  <c r="H1206" i="7"/>
  <c r="E1206" i="7"/>
  <c r="B1206" i="7"/>
  <c r="A1206" i="7"/>
  <c r="H1205" i="7"/>
  <c r="E1205" i="7"/>
  <c r="B1205" i="7"/>
  <c r="A1205" i="7"/>
  <c r="H1204" i="7"/>
  <c r="E1204" i="7"/>
  <c r="B1204" i="7"/>
  <c r="A1204" i="7"/>
  <c r="H1203" i="7"/>
  <c r="E1203" i="7"/>
  <c r="B1203" i="7"/>
  <c r="A1203" i="7"/>
  <c r="H1202" i="7"/>
  <c r="E1202" i="7"/>
  <c r="B1202" i="7"/>
  <c r="A1202" i="7"/>
  <c r="H1201" i="7"/>
  <c r="E1201" i="7"/>
  <c r="B1201" i="7"/>
  <c r="A1201" i="7"/>
  <c r="H1200" i="7"/>
  <c r="E1200" i="7"/>
  <c r="B1200" i="7"/>
  <c r="A1200" i="7"/>
  <c r="H1199" i="7"/>
  <c r="E1199" i="7"/>
  <c r="B1199" i="7"/>
  <c r="A1199" i="7"/>
  <c r="H1198" i="7"/>
  <c r="E1198" i="7"/>
  <c r="B1198" i="7"/>
  <c r="A1198" i="7"/>
  <c r="H1197" i="7"/>
  <c r="E1197" i="7"/>
  <c r="B1197" i="7"/>
  <c r="A1197" i="7"/>
  <c r="H1196" i="7"/>
  <c r="E1196" i="7"/>
  <c r="B1196" i="7"/>
  <c r="A1196" i="7"/>
  <c r="H1195" i="7"/>
  <c r="E1195" i="7"/>
  <c r="B1195" i="7"/>
  <c r="A1195" i="7"/>
  <c r="H1194" i="7"/>
  <c r="E1194" i="7"/>
  <c r="B1194" i="7"/>
  <c r="A1194" i="7"/>
  <c r="H1193" i="7"/>
  <c r="E1193" i="7"/>
  <c r="B1193" i="7"/>
  <c r="A1193" i="7"/>
  <c r="H1192" i="7"/>
  <c r="E1192" i="7"/>
  <c r="B1192" i="7"/>
  <c r="A1192" i="7"/>
  <c r="H1191" i="7"/>
  <c r="E1191" i="7"/>
  <c r="B1191" i="7"/>
  <c r="A1191" i="7"/>
  <c r="H1190" i="7"/>
  <c r="E1190" i="7"/>
  <c r="B1190" i="7"/>
  <c r="A1190" i="7"/>
  <c r="H1189" i="7"/>
  <c r="E1189" i="7"/>
  <c r="B1189" i="7"/>
  <c r="A1189" i="7"/>
  <c r="H1188" i="7"/>
  <c r="E1188" i="7"/>
  <c r="B1188" i="7"/>
  <c r="A1188" i="7"/>
  <c r="H1187" i="7"/>
  <c r="E1187" i="7"/>
  <c r="B1187" i="7"/>
  <c r="A1187" i="7"/>
  <c r="H1186" i="7"/>
  <c r="E1186" i="7"/>
  <c r="B1186" i="7"/>
  <c r="A1186" i="7"/>
  <c r="H1185" i="7"/>
  <c r="E1185" i="7"/>
  <c r="B1185" i="7"/>
  <c r="A1185" i="7"/>
  <c r="H1184" i="7"/>
  <c r="E1184" i="7"/>
  <c r="B1184" i="7"/>
  <c r="A1184" i="7"/>
  <c r="H1183" i="7"/>
  <c r="E1183" i="7"/>
  <c r="B1183" i="7"/>
  <c r="A1183" i="7"/>
  <c r="H1182" i="7"/>
  <c r="E1182" i="7"/>
  <c r="B1182" i="7"/>
  <c r="A1182" i="7"/>
  <c r="H1181" i="7"/>
  <c r="E1181" i="7"/>
  <c r="B1181" i="7"/>
  <c r="A1181" i="7"/>
  <c r="H1180" i="7"/>
  <c r="E1180" i="7"/>
  <c r="B1180" i="7"/>
  <c r="A1180" i="7"/>
  <c r="H1179" i="7"/>
  <c r="E1179" i="7"/>
  <c r="B1179" i="7"/>
  <c r="A1179" i="7"/>
  <c r="H1178" i="7"/>
  <c r="E1178" i="7"/>
  <c r="B1178" i="7"/>
  <c r="A1178" i="7"/>
  <c r="H1177" i="7"/>
  <c r="E1177" i="7"/>
  <c r="B1177" i="7"/>
  <c r="A1177" i="7"/>
  <c r="H1176" i="7"/>
  <c r="E1176" i="7"/>
  <c r="B1176" i="7"/>
  <c r="A1176" i="7"/>
  <c r="H1175" i="7"/>
  <c r="E1175" i="7"/>
  <c r="B1175" i="7"/>
  <c r="A1175" i="7"/>
  <c r="H1174" i="7"/>
  <c r="E1174" i="7"/>
  <c r="B1174" i="7"/>
  <c r="A1174" i="7"/>
  <c r="H1173" i="7"/>
  <c r="E1173" i="7"/>
  <c r="B1173" i="7"/>
  <c r="A1173" i="7"/>
  <c r="H1172" i="7"/>
  <c r="E1172" i="7"/>
  <c r="B1172" i="7"/>
  <c r="A1172" i="7"/>
  <c r="H1171" i="7"/>
  <c r="E1171" i="7"/>
  <c r="B1171" i="7"/>
  <c r="A1171" i="7"/>
  <c r="H1170" i="7"/>
  <c r="E1170" i="7"/>
  <c r="B1170" i="7"/>
  <c r="A1170" i="7"/>
  <c r="H1169" i="7"/>
  <c r="E1169" i="7"/>
  <c r="B1169" i="7"/>
  <c r="A1169" i="7"/>
  <c r="H1168" i="7"/>
  <c r="E1168" i="7"/>
  <c r="B1168" i="7"/>
  <c r="A1168" i="7"/>
  <c r="H1167" i="7"/>
  <c r="E1167" i="7"/>
  <c r="B1167" i="7"/>
  <c r="A1167" i="7"/>
  <c r="H1166" i="7"/>
  <c r="E1166" i="7"/>
  <c r="B1166" i="7"/>
  <c r="A1166" i="7"/>
  <c r="H1165" i="7"/>
  <c r="E1165" i="7"/>
  <c r="B1165" i="7"/>
  <c r="A1165" i="7"/>
  <c r="H1164" i="7"/>
  <c r="E1164" i="7"/>
  <c r="B1164" i="7"/>
  <c r="A1164" i="7"/>
  <c r="H1163" i="7"/>
  <c r="E1163" i="7"/>
  <c r="B1163" i="7"/>
  <c r="A1163" i="7"/>
  <c r="H1162" i="7"/>
  <c r="E1162" i="7"/>
  <c r="B1162" i="7"/>
  <c r="A1162" i="7"/>
  <c r="H1161" i="7"/>
  <c r="E1161" i="7"/>
  <c r="B1161" i="7"/>
  <c r="A1161" i="7"/>
  <c r="H1160" i="7"/>
  <c r="E1160" i="7"/>
  <c r="B1160" i="7"/>
  <c r="A1160" i="7"/>
  <c r="H1159" i="7"/>
  <c r="E1159" i="7"/>
  <c r="B1159" i="7"/>
  <c r="A1159" i="7"/>
  <c r="H1158" i="7"/>
  <c r="E1158" i="7"/>
  <c r="B1158" i="7"/>
  <c r="A1158" i="7"/>
  <c r="H1157" i="7"/>
  <c r="E1157" i="7"/>
  <c r="B1157" i="7"/>
  <c r="A1157" i="7"/>
  <c r="H1156" i="7"/>
  <c r="E1156" i="7"/>
  <c r="B1156" i="7"/>
  <c r="A1156" i="7"/>
  <c r="H1155" i="7"/>
  <c r="E1155" i="7"/>
  <c r="B1155" i="7"/>
  <c r="A1155" i="7"/>
  <c r="H1154" i="7"/>
  <c r="E1154" i="7"/>
  <c r="B1154" i="7"/>
  <c r="A1154" i="7"/>
  <c r="H1153" i="7"/>
  <c r="E1153" i="7"/>
  <c r="B1153" i="7"/>
  <c r="A1153" i="7"/>
  <c r="H1152" i="7"/>
  <c r="E1152" i="7"/>
  <c r="B1152" i="7"/>
  <c r="A1152" i="7"/>
  <c r="H1151" i="7"/>
  <c r="E1151" i="7"/>
  <c r="B1151" i="7"/>
  <c r="A1151" i="7"/>
  <c r="H1150" i="7"/>
  <c r="E1150" i="7"/>
  <c r="B1150" i="7"/>
  <c r="A1150" i="7"/>
  <c r="H1149" i="7"/>
  <c r="E1149" i="7"/>
  <c r="B1149" i="7"/>
  <c r="A1149" i="7"/>
  <c r="H1148" i="7"/>
  <c r="E1148" i="7"/>
  <c r="B1148" i="7"/>
  <c r="A1148" i="7"/>
  <c r="H1147" i="7"/>
  <c r="E1147" i="7"/>
  <c r="B1147" i="7"/>
  <c r="A1147" i="7"/>
  <c r="H1146" i="7"/>
  <c r="E1146" i="7"/>
  <c r="B1146" i="7"/>
  <c r="A1146" i="7"/>
  <c r="H1145" i="7"/>
  <c r="E1145" i="7"/>
  <c r="B1145" i="7"/>
  <c r="A1145" i="7"/>
  <c r="H1144" i="7"/>
  <c r="E1144" i="7"/>
  <c r="B1144" i="7"/>
  <c r="A1144" i="7"/>
  <c r="H1143" i="7"/>
  <c r="E1143" i="7"/>
  <c r="B1143" i="7"/>
  <c r="A1143" i="7"/>
  <c r="H1142" i="7"/>
  <c r="E1142" i="7"/>
  <c r="B1142" i="7"/>
  <c r="A1142" i="7"/>
  <c r="H1141" i="7"/>
  <c r="E1141" i="7"/>
  <c r="B1141" i="7"/>
  <c r="A1141" i="7"/>
  <c r="H1140" i="7"/>
  <c r="E1140" i="7"/>
  <c r="B1140" i="7"/>
  <c r="A1140" i="7"/>
  <c r="H1139" i="7"/>
  <c r="E1139" i="7"/>
  <c r="B1139" i="7"/>
  <c r="A1139" i="7"/>
  <c r="H1138" i="7"/>
  <c r="E1138" i="7"/>
  <c r="B1138" i="7"/>
  <c r="A1138" i="7"/>
  <c r="H1137" i="7"/>
  <c r="E1137" i="7"/>
  <c r="B1137" i="7"/>
  <c r="A1137" i="7"/>
  <c r="H1136" i="7"/>
  <c r="E1136" i="7"/>
  <c r="B1136" i="7"/>
  <c r="A1136" i="7"/>
  <c r="H1135" i="7"/>
  <c r="E1135" i="7"/>
  <c r="B1135" i="7"/>
  <c r="A1135" i="7"/>
  <c r="H1134" i="7"/>
  <c r="E1134" i="7"/>
  <c r="B1134" i="7"/>
  <c r="A1134" i="7"/>
  <c r="H1133" i="7"/>
  <c r="E1133" i="7"/>
  <c r="B1133" i="7"/>
  <c r="A1133" i="7"/>
  <c r="H1132" i="7"/>
  <c r="E1132" i="7"/>
  <c r="B1132" i="7"/>
  <c r="A1132" i="7"/>
  <c r="H1131" i="7"/>
  <c r="E1131" i="7"/>
  <c r="B1131" i="7"/>
  <c r="A1131" i="7"/>
  <c r="H1130" i="7"/>
  <c r="E1130" i="7"/>
  <c r="B1130" i="7"/>
  <c r="A1130" i="7"/>
  <c r="H1129" i="7"/>
  <c r="E1129" i="7"/>
  <c r="B1129" i="7"/>
  <c r="A1129" i="7"/>
  <c r="H1128" i="7"/>
  <c r="E1128" i="7"/>
  <c r="B1128" i="7"/>
  <c r="A1128" i="7"/>
  <c r="H1127" i="7"/>
  <c r="E1127" i="7"/>
  <c r="B1127" i="7"/>
  <c r="A1127" i="7"/>
  <c r="H1126" i="7"/>
  <c r="E1126" i="7"/>
  <c r="B1126" i="7"/>
  <c r="A1126" i="7"/>
  <c r="H1125" i="7"/>
  <c r="E1125" i="7"/>
  <c r="B1125" i="7"/>
  <c r="A1125" i="7"/>
  <c r="H1124" i="7"/>
  <c r="E1124" i="7"/>
  <c r="B1124" i="7"/>
  <c r="A1124" i="7"/>
  <c r="H1123" i="7"/>
  <c r="E1123" i="7"/>
  <c r="B1123" i="7"/>
  <c r="A1123" i="7"/>
  <c r="H1122" i="7"/>
  <c r="E1122" i="7"/>
  <c r="B1122" i="7"/>
  <c r="A1122" i="7"/>
  <c r="H1121" i="7"/>
  <c r="E1121" i="7"/>
  <c r="B1121" i="7"/>
  <c r="A1121" i="7"/>
  <c r="H1120" i="7"/>
  <c r="E1120" i="7"/>
  <c r="B1120" i="7"/>
  <c r="A1120" i="7"/>
  <c r="H1119" i="7"/>
  <c r="E1119" i="7"/>
  <c r="B1119" i="7"/>
  <c r="A1119" i="7"/>
  <c r="H1118" i="7"/>
  <c r="E1118" i="7"/>
  <c r="B1118" i="7"/>
  <c r="A1118" i="7"/>
  <c r="H1117" i="7"/>
  <c r="E1117" i="7"/>
  <c r="B1117" i="7"/>
  <c r="A1117" i="7"/>
  <c r="H1116" i="7"/>
  <c r="E1116" i="7"/>
  <c r="B1116" i="7"/>
  <c r="A1116" i="7"/>
  <c r="H1115" i="7"/>
  <c r="E1115" i="7"/>
  <c r="B1115" i="7"/>
  <c r="A1115" i="7"/>
  <c r="H1114" i="7"/>
  <c r="E1114" i="7"/>
  <c r="B1114" i="7"/>
  <c r="A1114" i="7"/>
  <c r="H1113" i="7"/>
  <c r="E1113" i="7"/>
  <c r="B1113" i="7"/>
  <c r="A1113" i="7"/>
  <c r="H1112" i="7"/>
  <c r="E1112" i="7"/>
  <c r="B1112" i="7"/>
  <c r="A1112" i="7"/>
  <c r="H1111" i="7"/>
  <c r="E1111" i="7"/>
  <c r="B1111" i="7"/>
  <c r="A1111" i="7"/>
  <c r="H1110" i="7"/>
  <c r="E1110" i="7"/>
  <c r="B1110" i="7"/>
  <c r="A1110" i="7"/>
  <c r="H1109" i="7"/>
  <c r="E1109" i="7"/>
  <c r="B1109" i="7"/>
  <c r="A1109" i="7"/>
  <c r="H1108" i="7"/>
  <c r="E1108" i="7"/>
  <c r="B1108" i="7"/>
  <c r="A1108" i="7"/>
  <c r="H1107" i="7"/>
  <c r="E1107" i="7"/>
  <c r="B1107" i="7"/>
  <c r="A1107" i="7"/>
  <c r="H1106" i="7"/>
  <c r="E1106" i="7"/>
  <c r="B1106" i="7"/>
  <c r="A1106" i="7"/>
  <c r="H1105" i="7"/>
  <c r="E1105" i="7"/>
  <c r="B1105" i="7"/>
  <c r="A1105" i="7"/>
  <c r="H1104" i="7"/>
  <c r="E1104" i="7"/>
  <c r="B1104" i="7"/>
  <c r="A1104" i="7"/>
  <c r="H1103" i="7"/>
  <c r="E1103" i="7"/>
  <c r="B1103" i="7"/>
  <c r="A1103" i="7"/>
  <c r="H1102" i="7"/>
  <c r="E1102" i="7"/>
  <c r="B1102" i="7"/>
  <c r="A1102" i="7"/>
  <c r="H1101" i="7"/>
  <c r="E1101" i="7"/>
  <c r="B1101" i="7"/>
  <c r="A1101" i="7"/>
  <c r="H1100" i="7"/>
  <c r="E1100" i="7"/>
  <c r="B1100" i="7"/>
  <c r="A1100" i="7"/>
  <c r="H1099" i="7"/>
  <c r="E1099" i="7"/>
  <c r="B1099" i="7"/>
  <c r="A1099" i="7"/>
  <c r="H1098" i="7"/>
  <c r="E1098" i="7"/>
  <c r="B1098" i="7"/>
  <c r="A1098" i="7"/>
  <c r="H1097" i="7"/>
  <c r="E1097" i="7"/>
  <c r="B1097" i="7"/>
  <c r="A1097" i="7"/>
  <c r="H1096" i="7"/>
  <c r="E1096" i="7"/>
  <c r="B1096" i="7"/>
  <c r="A1096" i="7"/>
  <c r="H1095" i="7"/>
  <c r="E1095" i="7"/>
  <c r="B1095" i="7"/>
  <c r="A1095" i="7"/>
  <c r="H1094" i="7"/>
  <c r="E1094" i="7"/>
  <c r="B1094" i="7"/>
  <c r="A1094" i="7"/>
  <c r="H1093" i="7"/>
  <c r="E1093" i="7"/>
  <c r="B1093" i="7"/>
  <c r="A1093" i="7"/>
  <c r="H1092" i="7"/>
  <c r="E1092" i="7"/>
  <c r="B1092" i="7"/>
  <c r="A1092" i="7"/>
  <c r="H1091" i="7"/>
  <c r="E1091" i="7"/>
  <c r="B1091" i="7"/>
  <c r="A1091" i="7"/>
  <c r="H1090" i="7"/>
  <c r="E1090" i="7"/>
  <c r="B1090" i="7"/>
  <c r="A1090" i="7"/>
  <c r="H1089" i="7"/>
  <c r="E1089" i="7"/>
  <c r="B1089" i="7"/>
  <c r="A1089" i="7"/>
  <c r="H1088" i="7"/>
  <c r="E1088" i="7"/>
  <c r="B1088" i="7"/>
  <c r="A1088" i="7"/>
  <c r="H1087" i="7"/>
  <c r="E1087" i="7"/>
  <c r="B1087" i="7"/>
  <c r="A1087" i="7"/>
  <c r="H1086" i="7"/>
  <c r="E1086" i="7"/>
  <c r="B1086" i="7"/>
  <c r="A1086" i="7"/>
  <c r="H1085" i="7"/>
  <c r="E1085" i="7"/>
  <c r="B1085" i="7"/>
  <c r="A1085" i="7"/>
  <c r="H1084" i="7"/>
  <c r="E1084" i="7"/>
  <c r="B1084" i="7"/>
  <c r="A1084" i="7"/>
  <c r="H1083" i="7"/>
  <c r="E1083" i="7"/>
  <c r="B1083" i="7"/>
  <c r="A1083" i="7"/>
  <c r="H1082" i="7"/>
  <c r="E1082" i="7"/>
  <c r="B1082" i="7"/>
  <c r="A1082" i="7"/>
  <c r="H1081" i="7"/>
  <c r="E1081" i="7"/>
  <c r="B1081" i="7"/>
  <c r="A1081" i="7"/>
  <c r="H1080" i="7"/>
  <c r="E1080" i="7"/>
  <c r="B1080" i="7"/>
  <c r="A1080" i="7"/>
  <c r="H1079" i="7"/>
  <c r="E1079" i="7"/>
  <c r="B1079" i="7"/>
  <c r="A1079" i="7"/>
  <c r="H1078" i="7"/>
  <c r="E1078" i="7"/>
  <c r="B1078" i="7"/>
  <c r="A1078" i="7"/>
  <c r="H1077" i="7"/>
  <c r="E1077" i="7"/>
  <c r="B1077" i="7"/>
  <c r="A1077" i="7"/>
  <c r="H1076" i="7"/>
  <c r="E1076" i="7"/>
  <c r="B1076" i="7"/>
  <c r="A1076" i="7"/>
  <c r="H1075" i="7"/>
  <c r="E1075" i="7"/>
  <c r="B1075" i="7"/>
  <c r="A1075" i="7"/>
  <c r="H1074" i="7"/>
  <c r="E1074" i="7"/>
  <c r="B1074" i="7"/>
  <c r="A1074" i="7"/>
  <c r="H1073" i="7"/>
  <c r="E1073" i="7"/>
  <c r="B1073" i="7"/>
  <c r="A1073" i="7"/>
  <c r="H1072" i="7"/>
  <c r="E1072" i="7"/>
  <c r="B1072" i="7"/>
  <c r="A1072" i="7"/>
  <c r="H1071" i="7"/>
  <c r="E1071" i="7"/>
  <c r="B1071" i="7"/>
  <c r="A1071" i="7"/>
  <c r="H1070" i="7"/>
  <c r="E1070" i="7"/>
  <c r="B1070" i="7"/>
  <c r="A1070" i="7"/>
  <c r="H1069" i="7"/>
  <c r="E1069" i="7"/>
  <c r="B1069" i="7"/>
  <c r="A1069" i="7"/>
  <c r="H1068" i="7"/>
  <c r="E1068" i="7"/>
  <c r="B1068" i="7"/>
  <c r="A1068" i="7"/>
  <c r="H1067" i="7"/>
  <c r="E1067" i="7"/>
  <c r="B1067" i="7"/>
  <c r="A1067" i="7"/>
  <c r="H1066" i="7"/>
  <c r="E1066" i="7"/>
  <c r="B1066" i="7"/>
  <c r="A1066" i="7"/>
  <c r="H1065" i="7"/>
  <c r="E1065" i="7"/>
  <c r="B1065" i="7"/>
  <c r="A1065" i="7"/>
  <c r="H1064" i="7"/>
  <c r="E1064" i="7"/>
  <c r="B1064" i="7"/>
  <c r="A1064" i="7"/>
  <c r="H1063" i="7"/>
  <c r="E1063" i="7"/>
  <c r="B1063" i="7"/>
  <c r="A1063" i="7"/>
  <c r="H1062" i="7"/>
  <c r="E1062" i="7"/>
  <c r="B1062" i="7"/>
  <c r="A1062" i="7"/>
  <c r="H1061" i="7"/>
  <c r="E1061" i="7"/>
  <c r="B1061" i="7"/>
  <c r="A1061" i="7"/>
  <c r="H1060" i="7"/>
  <c r="E1060" i="7"/>
  <c r="B1060" i="7"/>
  <c r="A1060" i="7"/>
  <c r="H1059" i="7"/>
  <c r="E1059" i="7"/>
  <c r="B1059" i="7"/>
  <c r="A1059" i="7"/>
  <c r="H1058" i="7"/>
  <c r="E1058" i="7"/>
  <c r="B1058" i="7"/>
  <c r="A1058" i="7"/>
  <c r="H1057" i="7"/>
  <c r="E1057" i="7"/>
  <c r="B1057" i="7"/>
  <c r="A1057" i="7"/>
  <c r="H1056" i="7"/>
  <c r="E1056" i="7"/>
  <c r="B1056" i="7"/>
  <c r="A1056" i="7"/>
  <c r="H1055" i="7"/>
  <c r="E1055" i="7"/>
  <c r="B1055" i="7"/>
  <c r="A1055" i="7"/>
  <c r="H1054" i="7"/>
  <c r="E1054" i="7"/>
  <c r="B1054" i="7"/>
  <c r="A1054" i="7"/>
  <c r="H1053" i="7"/>
  <c r="E1053" i="7"/>
  <c r="B1053" i="7"/>
  <c r="A1053" i="7"/>
  <c r="H1052" i="7"/>
  <c r="E1052" i="7"/>
  <c r="B1052" i="7"/>
  <c r="A1052" i="7"/>
  <c r="H1051" i="7"/>
  <c r="E1051" i="7"/>
  <c r="B1051" i="7"/>
  <c r="A1051" i="7"/>
  <c r="H1050" i="7"/>
  <c r="E1050" i="7"/>
  <c r="B1050" i="7"/>
  <c r="A1050" i="7"/>
  <c r="H1049" i="7"/>
  <c r="E1049" i="7"/>
  <c r="B1049" i="7"/>
  <c r="A1049" i="7"/>
  <c r="H1048" i="7"/>
  <c r="E1048" i="7"/>
  <c r="B1048" i="7"/>
  <c r="A1048" i="7"/>
  <c r="H1047" i="7"/>
  <c r="E1047" i="7"/>
  <c r="B1047" i="7"/>
  <c r="A1047" i="7"/>
  <c r="H1046" i="7"/>
  <c r="E1046" i="7"/>
  <c r="B1046" i="7"/>
  <c r="A1046" i="7"/>
  <c r="H1045" i="7"/>
  <c r="E1045" i="7"/>
  <c r="B1045" i="7"/>
  <c r="A1045" i="7"/>
  <c r="H1044" i="7"/>
  <c r="E1044" i="7"/>
  <c r="B1044" i="7"/>
  <c r="A1044" i="7"/>
  <c r="H1043" i="7"/>
  <c r="E1043" i="7"/>
  <c r="B1043" i="7"/>
  <c r="A1043" i="7"/>
  <c r="H1042" i="7"/>
  <c r="E1042" i="7"/>
  <c r="B1042" i="7"/>
  <c r="A1042" i="7"/>
  <c r="H1041" i="7"/>
  <c r="E1041" i="7"/>
  <c r="B1041" i="7"/>
  <c r="A1041" i="7"/>
  <c r="H1040" i="7"/>
  <c r="E1040" i="7"/>
  <c r="B1040" i="7"/>
  <c r="A1040" i="7"/>
  <c r="H1039" i="7"/>
  <c r="E1039" i="7"/>
  <c r="B1039" i="7"/>
  <c r="A1039" i="7"/>
  <c r="H1038" i="7"/>
  <c r="E1038" i="7"/>
  <c r="B1038" i="7"/>
  <c r="A1038" i="7"/>
  <c r="H1037" i="7"/>
  <c r="E1037" i="7"/>
  <c r="B1037" i="7"/>
  <c r="A1037" i="7"/>
  <c r="H1036" i="7"/>
  <c r="E1036" i="7"/>
  <c r="B1036" i="7"/>
  <c r="A1036" i="7"/>
  <c r="H1035" i="7"/>
  <c r="E1035" i="7"/>
  <c r="B1035" i="7"/>
  <c r="A1035" i="7"/>
  <c r="H1034" i="7"/>
  <c r="E1034" i="7"/>
  <c r="B1034" i="7"/>
  <c r="A1034" i="7"/>
  <c r="H1033" i="7"/>
  <c r="E1033" i="7"/>
  <c r="B1033" i="7"/>
  <c r="A1033" i="7"/>
  <c r="H1032" i="7"/>
  <c r="E1032" i="7"/>
  <c r="B1032" i="7"/>
  <c r="A1032" i="7"/>
  <c r="H1031" i="7"/>
  <c r="E1031" i="7"/>
  <c r="B1031" i="7"/>
  <c r="A1031" i="7"/>
  <c r="H1030" i="7"/>
  <c r="E1030" i="7"/>
  <c r="B1030" i="7"/>
  <c r="A1030" i="7"/>
  <c r="H1029" i="7"/>
  <c r="E1029" i="7"/>
  <c r="B1029" i="7"/>
  <c r="A1029" i="7"/>
  <c r="H1028" i="7"/>
  <c r="E1028" i="7"/>
  <c r="B1028" i="7"/>
  <c r="A1028" i="7"/>
  <c r="H1027" i="7"/>
  <c r="E1027" i="7"/>
  <c r="B1027" i="7"/>
  <c r="A1027" i="7"/>
  <c r="H1026" i="7"/>
  <c r="E1026" i="7"/>
  <c r="B1026" i="7"/>
  <c r="A1026" i="7"/>
  <c r="H1025" i="7"/>
  <c r="E1025" i="7"/>
  <c r="B1025" i="7"/>
  <c r="A1025" i="7"/>
  <c r="H1024" i="7"/>
  <c r="E1024" i="7"/>
  <c r="B1024" i="7"/>
  <c r="A1024" i="7"/>
  <c r="H1023" i="7"/>
  <c r="E1023" i="7"/>
  <c r="B1023" i="7"/>
  <c r="A1023" i="7"/>
  <c r="H1022" i="7"/>
  <c r="E1022" i="7"/>
  <c r="B1022" i="7"/>
  <c r="A1022" i="7"/>
  <c r="H1021" i="7"/>
  <c r="E1021" i="7"/>
  <c r="B1021" i="7"/>
  <c r="A1021" i="7"/>
  <c r="H1020" i="7"/>
  <c r="E1020" i="7"/>
  <c r="B1020" i="7"/>
  <c r="A1020" i="7"/>
  <c r="H1019" i="7"/>
  <c r="E1019" i="7"/>
  <c r="B1019" i="7"/>
  <c r="A1019" i="7"/>
  <c r="H1018" i="7"/>
  <c r="E1018" i="7"/>
  <c r="B1018" i="7"/>
  <c r="A1018" i="7"/>
  <c r="H1017" i="7"/>
  <c r="E1017" i="7"/>
  <c r="B1017" i="7"/>
  <c r="A1017" i="7"/>
  <c r="H1016" i="7"/>
  <c r="E1016" i="7"/>
  <c r="B1016" i="7"/>
  <c r="A1016" i="7"/>
  <c r="H1015" i="7"/>
  <c r="E1015" i="7"/>
  <c r="B1015" i="7"/>
  <c r="A1015" i="7"/>
  <c r="H1014" i="7"/>
  <c r="E1014" i="7"/>
  <c r="B1014" i="7"/>
  <c r="A1014" i="7"/>
  <c r="H1013" i="7"/>
  <c r="E1013" i="7"/>
  <c r="B1013" i="7"/>
  <c r="A1013" i="7"/>
  <c r="H1012" i="7"/>
  <c r="E1012" i="7"/>
  <c r="B1012" i="7"/>
  <c r="A1012" i="7"/>
  <c r="H1011" i="7"/>
  <c r="E1011" i="7"/>
  <c r="B1011" i="7"/>
  <c r="A1011" i="7"/>
  <c r="H1010" i="7"/>
  <c r="E1010" i="7"/>
  <c r="B1010" i="7"/>
  <c r="A1010" i="7"/>
  <c r="H1009" i="7"/>
  <c r="E1009" i="7"/>
  <c r="B1009" i="7"/>
  <c r="A1009" i="7"/>
  <c r="H1008" i="7"/>
  <c r="E1008" i="7"/>
  <c r="B1008" i="7"/>
  <c r="A1008" i="7"/>
  <c r="H1007" i="7"/>
  <c r="E1007" i="7"/>
  <c r="B1007" i="7"/>
  <c r="A1007" i="7"/>
  <c r="H1006" i="7"/>
  <c r="E1006" i="7"/>
  <c r="B1006" i="7"/>
  <c r="A1006" i="7"/>
  <c r="H1005" i="7"/>
  <c r="E1005" i="7"/>
  <c r="B1005" i="7"/>
  <c r="A1005" i="7"/>
  <c r="H1004" i="7"/>
  <c r="E1004" i="7"/>
  <c r="B1004" i="7"/>
  <c r="A1004" i="7"/>
  <c r="H1003" i="7"/>
  <c r="E1003" i="7"/>
  <c r="B1003" i="7"/>
  <c r="A1003" i="7"/>
  <c r="H1002" i="7"/>
  <c r="E1002" i="7"/>
  <c r="B1002" i="7"/>
  <c r="A1002" i="7"/>
  <c r="H1001" i="7"/>
  <c r="E1001" i="7"/>
  <c r="B1001" i="7"/>
  <c r="A1001" i="7"/>
  <c r="H1000" i="7"/>
  <c r="E1000" i="7"/>
  <c r="B1000" i="7"/>
  <c r="A1000" i="7"/>
  <c r="H999" i="7"/>
  <c r="E999" i="7"/>
  <c r="B999" i="7"/>
  <c r="A999" i="7"/>
  <c r="H998" i="7"/>
  <c r="E998" i="7"/>
  <c r="B998" i="7"/>
  <c r="A998" i="7"/>
  <c r="H997" i="7"/>
  <c r="E997" i="7"/>
  <c r="B997" i="7"/>
  <c r="A997" i="7"/>
  <c r="H996" i="7"/>
  <c r="E996" i="7"/>
  <c r="B996" i="7"/>
  <c r="A996" i="7"/>
  <c r="H995" i="7"/>
  <c r="E995" i="7"/>
  <c r="B995" i="7"/>
  <c r="A995" i="7"/>
  <c r="H994" i="7"/>
  <c r="E994" i="7"/>
  <c r="B994" i="7"/>
  <c r="A994" i="7"/>
  <c r="H993" i="7"/>
  <c r="E993" i="7"/>
  <c r="B993" i="7"/>
  <c r="A993" i="7"/>
  <c r="H992" i="7"/>
  <c r="E992" i="7"/>
  <c r="B992" i="7"/>
  <c r="A992" i="7"/>
  <c r="H991" i="7"/>
  <c r="E991" i="7"/>
  <c r="B991" i="7"/>
  <c r="A991" i="7"/>
  <c r="H990" i="7"/>
  <c r="E990" i="7"/>
  <c r="B990" i="7"/>
  <c r="A990" i="7"/>
  <c r="H989" i="7"/>
  <c r="E989" i="7"/>
  <c r="B989" i="7"/>
  <c r="A989" i="7"/>
  <c r="H988" i="7"/>
  <c r="E988" i="7"/>
  <c r="B988" i="7"/>
  <c r="A988" i="7"/>
  <c r="H987" i="7"/>
  <c r="E987" i="7"/>
  <c r="B987" i="7"/>
  <c r="A987" i="7"/>
  <c r="H986" i="7"/>
  <c r="E986" i="7"/>
  <c r="B986" i="7"/>
  <c r="A986" i="7"/>
  <c r="H985" i="7"/>
  <c r="E985" i="7"/>
  <c r="B985" i="7"/>
  <c r="A985" i="7"/>
  <c r="H984" i="7"/>
  <c r="E984" i="7"/>
  <c r="B984" i="7"/>
  <c r="A984" i="7"/>
  <c r="H983" i="7"/>
  <c r="E983" i="7"/>
  <c r="B983" i="7"/>
  <c r="A983" i="7"/>
  <c r="H982" i="7"/>
  <c r="E982" i="7"/>
  <c r="B982" i="7"/>
  <c r="A982" i="7"/>
  <c r="H981" i="7"/>
  <c r="E981" i="7"/>
  <c r="B981" i="7"/>
  <c r="A981" i="7"/>
  <c r="H980" i="7"/>
  <c r="E980" i="7"/>
  <c r="B980" i="7"/>
  <c r="A980" i="7"/>
  <c r="H979" i="7"/>
  <c r="E979" i="7"/>
  <c r="B979" i="7"/>
  <c r="A979" i="7"/>
  <c r="H978" i="7"/>
  <c r="E978" i="7"/>
  <c r="B978" i="7"/>
  <c r="A978" i="7"/>
  <c r="H977" i="7"/>
  <c r="E977" i="7"/>
  <c r="B977" i="7"/>
  <c r="A977" i="7"/>
  <c r="H976" i="7"/>
  <c r="E976" i="7"/>
  <c r="B976" i="7"/>
  <c r="A976" i="7"/>
  <c r="H975" i="7"/>
  <c r="E975" i="7"/>
  <c r="B975" i="7"/>
  <c r="A975" i="7"/>
  <c r="H974" i="7"/>
  <c r="E974" i="7"/>
  <c r="B974" i="7"/>
  <c r="A974" i="7"/>
  <c r="H973" i="7"/>
  <c r="E973" i="7"/>
  <c r="B973" i="7"/>
  <c r="A973" i="7"/>
  <c r="H972" i="7"/>
  <c r="E972" i="7"/>
  <c r="B972" i="7"/>
  <c r="A972" i="7"/>
  <c r="H971" i="7"/>
  <c r="E971" i="7"/>
  <c r="B971" i="7"/>
  <c r="A971" i="7"/>
  <c r="H970" i="7"/>
  <c r="E970" i="7"/>
  <c r="B970" i="7"/>
  <c r="A970" i="7"/>
  <c r="H969" i="7"/>
  <c r="E969" i="7"/>
  <c r="B969" i="7"/>
  <c r="A969" i="7"/>
  <c r="H968" i="7"/>
  <c r="E968" i="7"/>
  <c r="B968" i="7"/>
  <c r="A968" i="7"/>
  <c r="H967" i="7"/>
  <c r="E967" i="7"/>
  <c r="B967" i="7"/>
  <c r="A967" i="7"/>
  <c r="H966" i="7"/>
  <c r="E966" i="7"/>
  <c r="B966" i="7"/>
  <c r="A966" i="7"/>
  <c r="H965" i="7"/>
  <c r="E965" i="7"/>
  <c r="B965" i="7"/>
  <c r="A965" i="7"/>
  <c r="H964" i="7"/>
  <c r="E964" i="7"/>
  <c r="B964" i="7"/>
  <c r="A964" i="7"/>
  <c r="H963" i="7"/>
  <c r="E963" i="7"/>
  <c r="B963" i="7"/>
  <c r="A963" i="7"/>
  <c r="H962" i="7"/>
  <c r="E962" i="7"/>
  <c r="B962" i="7"/>
  <c r="A962" i="7"/>
  <c r="H961" i="7"/>
  <c r="E961" i="7"/>
  <c r="B961" i="7"/>
  <c r="A961" i="7"/>
  <c r="H960" i="7"/>
  <c r="E960" i="7"/>
  <c r="B960" i="7"/>
  <c r="A960" i="7"/>
  <c r="H959" i="7"/>
  <c r="E959" i="7"/>
  <c r="B959" i="7"/>
  <c r="A959" i="7"/>
  <c r="H958" i="7"/>
  <c r="E958" i="7"/>
  <c r="B958" i="7"/>
  <c r="A958" i="7"/>
  <c r="H957" i="7"/>
  <c r="E957" i="7"/>
  <c r="B957" i="7"/>
  <c r="A957" i="7"/>
  <c r="H956" i="7"/>
  <c r="E956" i="7"/>
  <c r="B956" i="7"/>
  <c r="A956" i="7"/>
  <c r="H955" i="7"/>
  <c r="E955" i="7"/>
  <c r="B955" i="7"/>
  <c r="A955" i="7"/>
  <c r="H954" i="7"/>
  <c r="E954" i="7"/>
  <c r="B954" i="7"/>
  <c r="A954" i="7"/>
  <c r="H953" i="7"/>
  <c r="E953" i="7"/>
  <c r="B953" i="7"/>
  <c r="A953" i="7"/>
  <c r="H952" i="7"/>
  <c r="E952" i="7"/>
  <c r="B952" i="7"/>
  <c r="A952" i="7"/>
  <c r="H951" i="7"/>
  <c r="E951" i="7"/>
  <c r="B951" i="7"/>
  <c r="A951" i="7"/>
  <c r="H950" i="7"/>
  <c r="E950" i="7"/>
  <c r="B950" i="7"/>
  <c r="A950" i="7"/>
  <c r="H949" i="7"/>
  <c r="E949" i="7"/>
  <c r="B949" i="7"/>
  <c r="A949" i="7"/>
  <c r="H948" i="7"/>
  <c r="E948" i="7"/>
  <c r="B948" i="7"/>
  <c r="A948" i="7"/>
  <c r="H947" i="7"/>
  <c r="E947" i="7"/>
  <c r="B947" i="7"/>
  <c r="A947" i="7"/>
  <c r="H946" i="7"/>
  <c r="E946" i="7"/>
  <c r="B946" i="7"/>
  <c r="A946" i="7"/>
  <c r="H945" i="7"/>
  <c r="E945" i="7"/>
  <c r="B945" i="7"/>
  <c r="A945" i="7"/>
  <c r="H944" i="7"/>
  <c r="E944" i="7"/>
  <c r="B944" i="7"/>
  <c r="A944" i="7"/>
  <c r="H943" i="7"/>
  <c r="E943" i="7"/>
  <c r="B943" i="7"/>
  <c r="A943" i="7"/>
  <c r="H942" i="7"/>
  <c r="E942" i="7"/>
  <c r="B942" i="7"/>
  <c r="A942" i="7"/>
  <c r="H941" i="7"/>
  <c r="E941" i="7"/>
  <c r="B941" i="7"/>
  <c r="A941" i="7"/>
  <c r="H940" i="7"/>
  <c r="E940" i="7"/>
  <c r="B940" i="7"/>
  <c r="A940" i="7"/>
  <c r="H939" i="7"/>
  <c r="E939" i="7"/>
  <c r="B939" i="7"/>
  <c r="A939" i="7"/>
  <c r="H938" i="7"/>
  <c r="E938" i="7"/>
  <c r="B938" i="7"/>
  <c r="A938" i="7"/>
  <c r="H937" i="7"/>
  <c r="E937" i="7"/>
  <c r="B937" i="7"/>
  <c r="A937" i="7"/>
  <c r="H936" i="7"/>
  <c r="E936" i="7"/>
  <c r="B936" i="7"/>
  <c r="A936" i="7"/>
  <c r="H935" i="7"/>
  <c r="E935" i="7"/>
  <c r="B935" i="7"/>
  <c r="A935" i="7"/>
  <c r="H934" i="7"/>
  <c r="E934" i="7"/>
  <c r="B934" i="7"/>
  <c r="A934" i="7"/>
  <c r="H933" i="7"/>
  <c r="E933" i="7"/>
  <c r="B933" i="7"/>
  <c r="A933" i="7"/>
  <c r="H932" i="7"/>
  <c r="E932" i="7"/>
  <c r="B932" i="7"/>
  <c r="A932" i="7"/>
  <c r="H931" i="7"/>
  <c r="E931" i="7"/>
  <c r="B931" i="7"/>
  <c r="A931" i="7"/>
  <c r="H930" i="7"/>
  <c r="E930" i="7"/>
  <c r="B930" i="7"/>
  <c r="A930" i="7"/>
  <c r="H929" i="7"/>
  <c r="E929" i="7"/>
  <c r="B929" i="7"/>
  <c r="A929" i="7"/>
  <c r="H928" i="7"/>
  <c r="E928" i="7"/>
  <c r="B928" i="7"/>
  <c r="A928" i="7"/>
  <c r="H927" i="7"/>
  <c r="E927" i="7"/>
  <c r="B927" i="7"/>
  <c r="A927" i="7"/>
  <c r="H926" i="7"/>
  <c r="E926" i="7"/>
  <c r="B926" i="7"/>
  <c r="A926" i="7"/>
  <c r="H925" i="7"/>
  <c r="E925" i="7"/>
  <c r="B925" i="7"/>
  <c r="A925" i="7"/>
  <c r="H924" i="7"/>
  <c r="E924" i="7"/>
  <c r="B924" i="7"/>
  <c r="A924" i="7"/>
  <c r="H923" i="7"/>
  <c r="E923" i="7"/>
  <c r="B923" i="7"/>
  <c r="A923" i="7"/>
  <c r="H922" i="7"/>
  <c r="E922" i="7"/>
  <c r="B922" i="7"/>
  <c r="A922" i="7"/>
  <c r="H921" i="7"/>
  <c r="E921" i="7"/>
  <c r="B921" i="7"/>
  <c r="A921" i="7"/>
  <c r="H920" i="7"/>
  <c r="E920" i="7"/>
  <c r="B920" i="7"/>
  <c r="A920" i="7"/>
  <c r="H919" i="7"/>
  <c r="E919" i="7"/>
  <c r="B919" i="7"/>
  <c r="A919" i="7"/>
  <c r="H918" i="7"/>
  <c r="E918" i="7"/>
  <c r="B918" i="7"/>
  <c r="A918" i="7"/>
  <c r="H917" i="7"/>
  <c r="E917" i="7"/>
  <c r="B917" i="7"/>
  <c r="A917" i="7"/>
  <c r="H916" i="7"/>
  <c r="E916" i="7"/>
  <c r="B916" i="7"/>
  <c r="A916" i="7"/>
  <c r="H915" i="7"/>
  <c r="E915" i="7"/>
  <c r="B915" i="7"/>
  <c r="A915" i="7"/>
  <c r="H914" i="7"/>
  <c r="E914" i="7"/>
  <c r="B914" i="7"/>
  <c r="A914" i="7"/>
  <c r="H913" i="7"/>
  <c r="E913" i="7"/>
  <c r="B913" i="7"/>
  <c r="A913" i="7"/>
  <c r="H912" i="7"/>
  <c r="E912" i="7"/>
  <c r="B912" i="7"/>
  <c r="A912" i="7"/>
  <c r="H911" i="7"/>
  <c r="E911" i="7"/>
  <c r="B911" i="7"/>
  <c r="A911" i="7"/>
  <c r="H910" i="7"/>
  <c r="E910" i="7"/>
  <c r="B910" i="7"/>
  <c r="A910" i="7"/>
  <c r="H909" i="7"/>
  <c r="E909" i="7"/>
  <c r="B909" i="7"/>
  <c r="A909" i="7"/>
  <c r="H908" i="7"/>
  <c r="E908" i="7"/>
  <c r="B908" i="7"/>
  <c r="A908" i="7"/>
  <c r="H907" i="7"/>
  <c r="E907" i="7"/>
  <c r="B907" i="7"/>
  <c r="A907" i="7"/>
  <c r="H906" i="7"/>
  <c r="E906" i="7"/>
  <c r="B906" i="7"/>
  <c r="A906" i="7"/>
  <c r="H905" i="7"/>
  <c r="E905" i="7"/>
  <c r="B905" i="7"/>
  <c r="A905" i="7"/>
  <c r="H904" i="7"/>
  <c r="E904" i="7"/>
  <c r="B904" i="7"/>
  <c r="A904" i="7"/>
  <c r="H903" i="7"/>
  <c r="E903" i="7"/>
  <c r="B903" i="7"/>
  <c r="A903" i="7"/>
  <c r="H902" i="7"/>
  <c r="E902" i="7"/>
  <c r="B902" i="7"/>
  <c r="A902" i="7"/>
  <c r="H901" i="7"/>
  <c r="E901" i="7"/>
  <c r="B901" i="7"/>
  <c r="A901" i="7"/>
  <c r="H900" i="7"/>
  <c r="E900" i="7"/>
  <c r="B900" i="7"/>
  <c r="A900" i="7"/>
  <c r="H899" i="7"/>
  <c r="E899" i="7"/>
  <c r="B899" i="7"/>
  <c r="A899" i="7"/>
  <c r="H898" i="7"/>
  <c r="E898" i="7"/>
  <c r="B898" i="7"/>
  <c r="A898" i="7"/>
  <c r="H897" i="7"/>
  <c r="E897" i="7"/>
  <c r="B897" i="7"/>
  <c r="A897" i="7"/>
  <c r="H896" i="7"/>
  <c r="E896" i="7"/>
  <c r="B896" i="7"/>
  <c r="A896" i="7"/>
  <c r="H895" i="7"/>
  <c r="E895" i="7"/>
  <c r="B895" i="7"/>
  <c r="A895" i="7"/>
  <c r="H894" i="7"/>
  <c r="E894" i="7"/>
  <c r="B894" i="7"/>
  <c r="A894" i="7"/>
  <c r="H893" i="7"/>
  <c r="E893" i="7"/>
  <c r="B893" i="7"/>
  <c r="A893" i="7"/>
  <c r="H892" i="7"/>
  <c r="E892" i="7"/>
  <c r="B892" i="7"/>
  <c r="A892" i="7"/>
  <c r="H891" i="7"/>
  <c r="E891" i="7"/>
  <c r="B891" i="7"/>
  <c r="A891" i="7"/>
  <c r="H890" i="7"/>
  <c r="E890" i="7"/>
  <c r="B890" i="7"/>
  <c r="A890" i="7"/>
  <c r="H889" i="7"/>
  <c r="E889" i="7"/>
  <c r="B889" i="7"/>
  <c r="A889" i="7"/>
  <c r="H888" i="7"/>
  <c r="E888" i="7"/>
  <c r="B888" i="7"/>
  <c r="A888" i="7"/>
  <c r="H887" i="7"/>
  <c r="E887" i="7"/>
  <c r="B887" i="7"/>
  <c r="A887" i="7"/>
  <c r="H886" i="7"/>
  <c r="E886" i="7"/>
  <c r="B886" i="7"/>
  <c r="A886" i="7"/>
  <c r="H885" i="7"/>
  <c r="E885" i="7"/>
  <c r="B885" i="7"/>
  <c r="A885" i="7"/>
  <c r="H884" i="7"/>
  <c r="E884" i="7"/>
  <c r="B884" i="7"/>
  <c r="A884" i="7"/>
  <c r="H883" i="7"/>
  <c r="E883" i="7"/>
  <c r="B883" i="7"/>
  <c r="A883" i="7"/>
  <c r="H882" i="7"/>
  <c r="E882" i="7"/>
  <c r="B882" i="7"/>
  <c r="A882" i="7"/>
  <c r="H881" i="7"/>
  <c r="E881" i="7"/>
  <c r="B881" i="7"/>
  <c r="A881" i="7"/>
  <c r="H880" i="7"/>
  <c r="E880" i="7"/>
  <c r="B880" i="7"/>
  <c r="A880" i="7"/>
  <c r="H879" i="7"/>
  <c r="E879" i="7"/>
  <c r="B879" i="7"/>
  <c r="A879" i="7"/>
  <c r="H878" i="7"/>
  <c r="E878" i="7"/>
  <c r="B878" i="7"/>
  <c r="A878" i="7"/>
  <c r="H877" i="7"/>
  <c r="E877" i="7"/>
  <c r="B877" i="7"/>
  <c r="A877" i="7"/>
  <c r="H876" i="7"/>
  <c r="E876" i="7"/>
  <c r="B876" i="7"/>
  <c r="A876" i="7"/>
  <c r="H875" i="7"/>
  <c r="E875" i="7"/>
  <c r="B875" i="7"/>
  <c r="A875" i="7"/>
  <c r="H874" i="7"/>
  <c r="E874" i="7"/>
  <c r="B874" i="7"/>
  <c r="A874" i="7"/>
  <c r="H873" i="7"/>
  <c r="E873" i="7"/>
  <c r="B873" i="7"/>
  <c r="A873" i="7"/>
  <c r="H872" i="7"/>
  <c r="E872" i="7"/>
  <c r="B872" i="7"/>
  <c r="A872" i="7"/>
  <c r="H871" i="7"/>
  <c r="E871" i="7"/>
  <c r="B871" i="7"/>
  <c r="A871" i="7"/>
  <c r="H870" i="7"/>
  <c r="E870" i="7"/>
  <c r="B870" i="7"/>
  <c r="A870" i="7"/>
  <c r="H869" i="7"/>
  <c r="E869" i="7"/>
  <c r="B869" i="7"/>
  <c r="A869" i="7"/>
  <c r="H868" i="7"/>
  <c r="E868" i="7"/>
  <c r="B868" i="7"/>
  <c r="A868" i="7"/>
  <c r="H867" i="7"/>
  <c r="E867" i="7"/>
  <c r="B867" i="7"/>
  <c r="A867" i="7"/>
  <c r="H866" i="7"/>
  <c r="E866" i="7"/>
  <c r="B866" i="7"/>
  <c r="A866" i="7"/>
  <c r="H865" i="7"/>
  <c r="E865" i="7"/>
  <c r="B865" i="7"/>
  <c r="A865" i="7"/>
  <c r="H864" i="7"/>
  <c r="E864" i="7"/>
  <c r="B864" i="7"/>
  <c r="A864" i="7"/>
  <c r="H863" i="7"/>
  <c r="E863" i="7"/>
  <c r="B863" i="7"/>
  <c r="A863" i="7"/>
  <c r="H862" i="7"/>
  <c r="E862" i="7"/>
  <c r="B862" i="7"/>
  <c r="A862" i="7"/>
  <c r="H861" i="7"/>
  <c r="E861" i="7"/>
  <c r="B861" i="7"/>
  <c r="A861" i="7"/>
  <c r="H860" i="7"/>
  <c r="E860" i="7"/>
  <c r="B860" i="7"/>
  <c r="A860" i="7"/>
  <c r="H859" i="7"/>
  <c r="E859" i="7"/>
  <c r="B859" i="7"/>
  <c r="A859" i="7"/>
  <c r="H858" i="7"/>
  <c r="E858" i="7"/>
  <c r="B858" i="7"/>
  <c r="A858" i="7"/>
  <c r="H857" i="7"/>
  <c r="E857" i="7"/>
  <c r="B857" i="7"/>
  <c r="A857" i="7"/>
  <c r="H856" i="7"/>
  <c r="E856" i="7"/>
  <c r="B856" i="7"/>
  <c r="A856" i="7"/>
  <c r="H855" i="7"/>
  <c r="E855" i="7"/>
  <c r="B855" i="7"/>
  <c r="A855" i="7"/>
  <c r="H854" i="7"/>
  <c r="E854" i="7"/>
  <c r="B854" i="7"/>
  <c r="A854" i="7"/>
  <c r="H853" i="7"/>
  <c r="E853" i="7"/>
  <c r="B853" i="7"/>
  <c r="A853" i="7"/>
  <c r="H852" i="7"/>
  <c r="E852" i="7"/>
  <c r="B852" i="7"/>
  <c r="A852" i="7"/>
  <c r="H851" i="7"/>
  <c r="E851" i="7"/>
  <c r="B851" i="7"/>
  <c r="A851" i="7"/>
  <c r="H850" i="7"/>
  <c r="E850" i="7"/>
  <c r="B850" i="7"/>
  <c r="A850" i="7"/>
  <c r="H849" i="7"/>
  <c r="E849" i="7"/>
  <c r="B849" i="7"/>
  <c r="A849" i="7"/>
  <c r="H848" i="7"/>
  <c r="E848" i="7"/>
  <c r="B848" i="7"/>
  <c r="A848" i="7"/>
  <c r="H847" i="7"/>
  <c r="E847" i="7"/>
  <c r="B847" i="7"/>
  <c r="A847" i="7"/>
  <c r="H846" i="7"/>
  <c r="E846" i="7"/>
  <c r="B846" i="7"/>
  <c r="A846" i="7"/>
  <c r="H845" i="7"/>
  <c r="E845" i="7"/>
  <c r="B845" i="7"/>
  <c r="A845" i="7"/>
  <c r="H844" i="7"/>
  <c r="E844" i="7"/>
  <c r="B844" i="7"/>
  <c r="A844" i="7"/>
  <c r="H843" i="7"/>
  <c r="E843" i="7"/>
  <c r="B843" i="7"/>
  <c r="A843" i="7"/>
  <c r="H842" i="7"/>
  <c r="E842" i="7"/>
  <c r="B842" i="7"/>
  <c r="A842" i="7"/>
  <c r="H841" i="7"/>
  <c r="E841" i="7"/>
  <c r="B841" i="7"/>
  <c r="A841" i="7"/>
  <c r="H840" i="7"/>
  <c r="E840" i="7"/>
  <c r="B840" i="7"/>
  <c r="A840" i="7"/>
  <c r="H839" i="7"/>
  <c r="E839" i="7"/>
  <c r="B839" i="7"/>
  <c r="A839" i="7"/>
  <c r="H838" i="7"/>
  <c r="E838" i="7"/>
  <c r="B838" i="7"/>
  <c r="A838" i="7"/>
  <c r="H837" i="7"/>
  <c r="E837" i="7"/>
  <c r="B837" i="7"/>
  <c r="A837" i="7"/>
  <c r="H836" i="7"/>
  <c r="E836" i="7"/>
  <c r="B836" i="7"/>
  <c r="A836" i="7"/>
  <c r="H835" i="7"/>
  <c r="E835" i="7"/>
  <c r="B835" i="7"/>
  <c r="A835" i="7"/>
  <c r="H834" i="7"/>
  <c r="E834" i="7"/>
  <c r="B834" i="7"/>
  <c r="A834" i="7"/>
  <c r="H833" i="7"/>
  <c r="E833" i="7"/>
  <c r="B833" i="7"/>
  <c r="A833" i="7"/>
  <c r="H832" i="7"/>
  <c r="E832" i="7"/>
  <c r="B832" i="7"/>
  <c r="A832" i="7"/>
  <c r="H831" i="7"/>
  <c r="E831" i="7"/>
  <c r="B831" i="7"/>
  <c r="A831" i="7"/>
  <c r="H830" i="7"/>
  <c r="E830" i="7"/>
  <c r="B830" i="7"/>
  <c r="A830" i="7"/>
  <c r="H829" i="7"/>
  <c r="E829" i="7"/>
  <c r="B829" i="7"/>
  <c r="A829" i="7"/>
  <c r="H828" i="7"/>
  <c r="E828" i="7"/>
  <c r="B828" i="7"/>
  <c r="A828" i="7"/>
  <c r="H827" i="7"/>
  <c r="E827" i="7"/>
  <c r="B827" i="7"/>
  <c r="A827" i="7"/>
  <c r="H826" i="7"/>
  <c r="E826" i="7"/>
  <c r="B826" i="7"/>
  <c r="A826" i="7"/>
  <c r="H825" i="7"/>
  <c r="E825" i="7"/>
  <c r="B825" i="7"/>
  <c r="A825" i="7"/>
  <c r="H824" i="7"/>
  <c r="E824" i="7"/>
  <c r="B824" i="7"/>
  <c r="A824" i="7"/>
  <c r="H823" i="7"/>
  <c r="E823" i="7"/>
  <c r="B823" i="7"/>
  <c r="A823" i="7"/>
  <c r="H822" i="7"/>
  <c r="E822" i="7"/>
  <c r="B822" i="7"/>
  <c r="A822" i="7"/>
  <c r="H821" i="7"/>
  <c r="E821" i="7"/>
  <c r="B821" i="7"/>
  <c r="A821" i="7"/>
  <c r="H820" i="7"/>
  <c r="E820" i="7"/>
  <c r="B820" i="7"/>
  <c r="A820" i="7"/>
  <c r="H819" i="7"/>
  <c r="E819" i="7"/>
  <c r="B819" i="7"/>
  <c r="A819" i="7"/>
  <c r="H818" i="7"/>
  <c r="E818" i="7"/>
  <c r="B818" i="7"/>
  <c r="A818" i="7"/>
  <c r="H817" i="7"/>
  <c r="E817" i="7"/>
  <c r="B817" i="7"/>
  <c r="A817" i="7"/>
  <c r="H816" i="7"/>
  <c r="E816" i="7"/>
  <c r="B816" i="7"/>
  <c r="A816" i="7"/>
  <c r="H815" i="7"/>
  <c r="E815" i="7"/>
  <c r="B815" i="7"/>
  <c r="A815" i="7"/>
  <c r="H814" i="7"/>
  <c r="E814" i="7"/>
  <c r="B814" i="7"/>
  <c r="A814" i="7"/>
  <c r="H813" i="7"/>
  <c r="E813" i="7"/>
  <c r="B813" i="7"/>
  <c r="A813" i="7"/>
  <c r="H812" i="7"/>
  <c r="E812" i="7"/>
  <c r="B812" i="7"/>
  <c r="A812" i="7"/>
  <c r="H811" i="7"/>
  <c r="E811" i="7"/>
  <c r="B811" i="7"/>
  <c r="A811" i="7"/>
  <c r="H810" i="7"/>
  <c r="E810" i="7"/>
  <c r="B810" i="7"/>
  <c r="A810" i="7"/>
  <c r="H809" i="7"/>
  <c r="E809" i="7"/>
  <c r="B809" i="7"/>
  <c r="A809" i="7"/>
  <c r="H808" i="7"/>
  <c r="E808" i="7"/>
  <c r="B808" i="7"/>
  <c r="A808" i="7"/>
  <c r="H807" i="7"/>
  <c r="E807" i="7"/>
  <c r="B807" i="7"/>
  <c r="A807" i="7"/>
  <c r="H806" i="7"/>
  <c r="E806" i="7"/>
  <c r="B806" i="7"/>
  <c r="A806" i="7"/>
  <c r="H805" i="7"/>
  <c r="E805" i="7"/>
  <c r="B805" i="7"/>
  <c r="A805" i="7"/>
  <c r="H804" i="7"/>
  <c r="E804" i="7"/>
  <c r="B804" i="7"/>
  <c r="A804" i="7"/>
  <c r="H803" i="7"/>
  <c r="E803" i="7"/>
  <c r="B803" i="7"/>
  <c r="A803" i="7"/>
  <c r="H802" i="7"/>
  <c r="E802" i="7"/>
  <c r="B802" i="7"/>
  <c r="A802" i="7"/>
  <c r="H801" i="7"/>
  <c r="E801" i="7"/>
  <c r="B801" i="7"/>
  <c r="A801" i="7"/>
  <c r="H800" i="7"/>
  <c r="E800" i="7"/>
  <c r="B800" i="7"/>
  <c r="A800" i="7"/>
  <c r="H799" i="7"/>
  <c r="E799" i="7"/>
  <c r="B799" i="7"/>
  <c r="A799" i="7"/>
  <c r="H798" i="7"/>
  <c r="E798" i="7"/>
  <c r="B798" i="7"/>
  <c r="A798" i="7"/>
  <c r="H797" i="7"/>
  <c r="E797" i="7"/>
  <c r="B797" i="7"/>
  <c r="A797" i="7"/>
  <c r="H796" i="7"/>
  <c r="E796" i="7"/>
  <c r="B796" i="7"/>
  <c r="A796" i="7"/>
  <c r="H795" i="7"/>
  <c r="E795" i="7"/>
  <c r="B795" i="7"/>
  <c r="A795" i="7"/>
  <c r="H794" i="7"/>
  <c r="E794" i="7"/>
  <c r="B794" i="7"/>
  <c r="A794" i="7"/>
  <c r="H793" i="7"/>
  <c r="E793" i="7"/>
  <c r="B793" i="7"/>
  <c r="A793" i="7"/>
  <c r="H792" i="7"/>
  <c r="E792" i="7"/>
  <c r="B792" i="7"/>
  <c r="A792" i="7"/>
  <c r="H791" i="7"/>
  <c r="E791" i="7"/>
  <c r="B791" i="7"/>
  <c r="A791" i="7"/>
  <c r="H790" i="7"/>
  <c r="E790" i="7"/>
  <c r="B790" i="7"/>
  <c r="A790" i="7"/>
  <c r="H789" i="7"/>
  <c r="E789" i="7"/>
  <c r="B789" i="7"/>
  <c r="A789" i="7"/>
  <c r="H788" i="7"/>
  <c r="E788" i="7"/>
  <c r="B788" i="7"/>
  <c r="A788" i="7"/>
  <c r="H787" i="7"/>
  <c r="E787" i="7"/>
  <c r="B787" i="7"/>
  <c r="A787" i="7"/>
  <c r="H786" i="7"/>
  <c r="E786" i="7"/>
  <c r="B786" i="7"/>
  <c r="A786" i="7"/>
  <c r="H785" i="7"/>
  <c r="E785" i="7"/>
  <c r="B785" i="7"/>
  <c r="A785" i="7"/>
  <c r="H784" i="7"/>
  <c r="E784" i="7"/>
  <c r="B784" i="7"/>
  <c r="A784" i="7"/>
  <c r="H783" i="7"/>
  <c r="E783" i="7"/>
  <c r="B783" i="7"/>
  <c r="A783" i="7"/>
  <c r="H782" i="7"/>
  <c r="E782" i="7"/>
  <c r="B782" i="7"/>
  <c r="A782" i="7"/>
  <c r="H781" i="7"/>
  <c r="E781" i="7"/>
  <c r="B781" i="7"/>
  <c r="A781" i="7"/>
  <c r="H780" i="7"/>
  <c r="E780" i="7"/>
  <c r="B780" i="7"/>
  <c r="A780" i="7"/>
  <c r="H779" i="7"/>
  <c r="E779" i="7"/>
  <c r="B779" i="7"/>
  <c r="A779" i="7"/>
  <c r="H778" i="7"/>
  <c r="E778" i="7"/>
  <c r="B778" i="7"/>
  <c r="A778" i="7"/>
  <c r="H777" i="7"/>
  <c r="E777" i="7"/>
  <c r="B777" i="7"/>
  <c r="A777" i="7"/>
  <c r="H776" i="7"/>
  <c r="E776" i="7"/>
  <c r="B776" i="7"/>
  <c r="A776" i="7"/>
  <c r="H775" i="7"/>
  <c r="E775" i="7"/>
  <c r="B775" i="7"/>
  <c r="A775" i="7"/>
  <c r="H774" i="7"/>
  <c r="E774" i="7"/>
  <c r="B774" i="7"/>
  <c r="A774" i="7"/>
  <c r="H773" i="7"/>
  <c r="E773" i="7"/>
  <c r="B773" i="7"/>
  <c r="A773" i="7"/>
  <c r="H772" i="7"/>
  <c r="E772" i="7"/>
  <c r="B772" i="7"/>
  <c r="A772" i="7"/>
  <c r="H771" i="7"/>
  <c r="E771" i="7"/>
  <c r="B771" i="7"/>
  <c r="A771" i="7"/>
  <c r="H770" i="7"/>
  <c r="E770" i="7"/>
  <c r="B770" i="7"/>
  <c r="A770" i="7"/>
  <c r="H769" i="7"/>
  <c r="E769" i="7"/>
  <c r="B769" i="7"/>
  <c r="A769" i="7"/>
  <c r="H768" i="7"/>
  <c r="E768" i="7"/>
  <c r="B768" i="7"/>
  <c r="A768" i="7"/>
  <c r="H767" i="7"/>
  <c r="E767" i="7"/>
  <c r="B767" i="7"/>
  <c r="A767" i="7"/>
  <c r="H766" i="7"/>
  <c r="E766" i="7"/>
  <c r="B766" i="7"/>
  <c r="A766" i="7"/>
  <c r="H765" i="7"/>
  <c r="E765" i="7"/>
  <c r="B765" i="7"/>
  <c r="A765" i="7"/>
  <c r="H764" i="7"/>
  <c r="E764" i="7"/>
  <c r="B764" i="7"/>
  <c r="A764" i="7"/>
  <c r="H763" i="7"/>
  <c r="E763" i="7"/>
  <c r="B763" i="7"/>
  <c r="A763" i="7"/>
  <c r="H762" i="7"/>
  <c r="E762" i="7"/>
  <c r="B762" i="7"/>
  <c r="A762" i="7"/>
  <c r="H761" i="7"/>
  <c r="E761" i="7"/>
  <c r="B761" i="7"/>
  <c r="A761" i="7"/>
  <c r="H760" i="7"/>
  <c r="E760" i="7"/>
  <c r="B760" i="7"/>
  <c r="A760" i="7"/>
  <c r="H759" i="7"/>
  <c r="E759" i="7"/>
  <c r="B759" i="7"/>
  <c r="A759" i="7"/>
  <c r="H758" i="7"/>
  <c r="E758" i="7"/>
  <c r="B758" i="7"/>
  <c r="A758" i="7"/>
  <c r="H757" i="7"/>
  <c r="E757" i="7"/>
  <c r="B757" i="7"/>
  <c r="A757" i="7"/>
  <c r="H756" i="7"/>
  <c r="E756" i="7"/>
  <c r="B756" i="7"/>
  <c r="A756" i="7"/>
  <c r="H755" i="7"/>
  <c r="E755" i="7"/>
  <c r="B755" i="7"/>
  <c r="A755" i="7"/>
  <c r="H754" i="7"/>
  <c r="E754" i="7"/>
  <c r="B754" i="7"/>
  <c r="A754" i="7"/>
  <c r="H753" i="7"/>
  <c r="E753" i="7"/>
  <c r="B753" i="7"/>
  <c r="A753" i="7"/>
  <c r="H752" i="7"/>
  <c r="E752" i="7"/>
  <c r="B752" i="7"/>
  <c r="A752" i="7"/>
  <c r="H751" i="7"/>
  <c r="E751" i="7"/>
  <c r="B751" i="7"/>
  <c r="A751" i="7"/>
  <c r="H750" i="7"/>
  <c r="E750" i="7"/>
  <c r="B750" i="7"/>
  <c r="A750" i="7"/>
  <c r="H749" i="7"/>
  <c r="E749" i="7"/>
  <c r="B749" i="7"/>
  <c r="A749" i="7"/>
  <c r="H748" i="7"/>
  <c r="E748" i="7"/>
  <c r="B748" i="7"/>
  <c r="A748" i="7"/>
  <c r="H747" i="7"/>
  <c r="E747" i="7"/>
  <c r="B747" i="7"/>
  <c r="A747" i="7"/>
  <c r="H746" i="7"/>
  <c r="E746" i="7"/>
  <c r="B746" i="7"/>
  <c r="A746" i="7"/>
  <c r="H745" i="7"/>
  <c r="E745" i="7"/>
  <c r="B745" i="7"/>
  <c r="A745" i="7"/>
  <c r="H744" i="7"/>
  <c r="E744" i="7"/>
  <c r="B744" i="7"/>
  <c r="A744" i="7"/>
  <c r="H743" i="7"/>
  <c r="E743" i="7"/>
  <c r="B743" i="7"/>
  <c r="A743" i="7"/>
  <c r="H742" i="7"/>
  <c r="E742" i="7"/>
  <c r="B742" i="7"/>
  <c r="A742" i="7"/>
  <c r="H741" i="7"/>
  <c r="E741" i="7"/>
  <c r="B741" i="7"/>
  <c r="A741" i="7"/>
  <c r="H740" i="7"/>
  <c r="E740" i="7"/>
  <c r="B740" i="7"/>
  <c r="A740" i="7"/>
  <c r="H739" i="7"/>
  <c r="E739" i="7"/>
  <c r="B739" i="7"/>
  <c r="A739" i="7"/>
  <c r="H738" i="7"/>
  <c r="E738" i="7"/>
  <c r="B738" i="7"/>
  <c r="A738" i="7"/>
  <c r="H737" i="7"/>
  <c r="E737" i="7"/>
  <c r="B737" i="7"/>
  <c r="A737" i="7"/>
  <c r="H736" i="7"/>
  <c r="E736" i="7"/>
  <c r="B736" i="7"/>
  <c r="A736" i="7"/>
  <c r="H735" i="7"/>
  <c r="E735" i="7"/>
  <c r="B735" i="7"/>
  <c r="A735" i="7"/>
  <c r="H734" i="7"/>
  <c r="E734" i="7"/>
  <c r="B734" i="7"/>
  <c r="A734" i="7"/>
  <c r="H733" i="7"/>
  <c r="E733" i="7"/>
  <c r="B733" i="7"/>
  <c r="A733" i="7"/>
  <c r="H732" i="7"/>
  <c r="E732" i="7"/>
  <c r="B732" i="7"/>
  <c r="A732" i="7"/>
  <c r="H731" i="7"/>
  <c r="E731" i="7"/>
  <c r="B731" i="7"/>
  <c r="A731" i="7"/>
  <c r="H730" i="7"/>
  <c r="E730" i="7"/>
  <c r="B730" i="7"/>
  <c r="A730" i="7"/>
  <c r="H729" i="7"/>
  <c r="E729" i="7"/>
  <c r="B729" i="7"/>
  <c r="A729" i="7"/>
  <c r="H728" i="7"/>
  <c r="E728" i="7"/>
  <c r="B728" i="7"/>
  <c r="A728" i="7"/>
  <c r="H727" i="7"/>
  <c r="E727" i="7"/>
  <c r="B727" i="7"/>
  <c r="A727" i="7"/>
  <c r="H726" i="7"/>
  <c r="E726" i="7"/>
  <c r="B726" i="7"/>
  <c r="A726" i="7"/>
  <c r="H725" i="7"/>
  <c r="E725" i="7"/>
  <c r="B725" i="7"/>
  <c r="A725" i="7"/>
  <c r="H724" i="7"/>
  <c r="E724" i="7"/>
  <c r="B724" i="7"/>
  <c r="A724" i="7"/>
  <c r="H723" i="7"/>
  <c r="E723" i="7"/>
  <c r="B723" i="7"/>
  <c r="A723" i="7"/>
  <c r="H722" i="7"/>
  <c r="E722" i="7"/>
  <c r="B722" i="7"/>
  <c r="A722" i="7"/>
  <c r="H721" i="7"/>
  <c r="E721" i="7"/>
  <c r="B721" i="7"/>
  <c r="A721" i="7"/>
  <c r="H720" i="7"/>
  <c r="E720" i="7"/>
  <c r="B720" i="7"/>
  <c r="A720" i="7"/>
  <c r="H719" i="7"/>
  <c r="E719" i="7"/>
  <c r="B719" i="7"/>
  <c r="A719" i="7"/>
  <c r="H718" i="7"/>
  <c r="E718" i="7"/>
  <c r="B718" i="7"/>
  <c r="A718" i="7"/>
  <c r="H717" i="7"/>
  <c r="E717" i="7"/>
  <c r="B717" i="7"/>
  <c r="A717" i="7"/>
  <c r="H716" i="7"/>
  <c r="E716" i="7"/>
  <c r="B716" i="7"/>
  <c r="A716" i="7"/>
  <c r="H715" i="7"/>
  <c r="E715" i="7"/>
  <c r="B715" i="7"/>
  <c r="A715" i="7"/>
  <c r="H714" i="7"/>
  <c r="E714" i="7"/>
  <c r="B714" i="7"/>
  <c r="A714" i="7"/>
  <c r="H713" i="7"/>
  <c r="E713" i="7"/>
  <c r="B713" i="7"/>
  <c r="A713" i="7"/>
  <c r="H712" i="7"/>
  <c r="E712" i="7"/>
  <c r="B712" i="7"/>
  <c r="A712" i="7"/>
  <c r="H711" i="7"/>
  <c r="E711" i="7"/>
  <c r="B711" i="7"/>
  <c r="A711" i="7"/>
  <c r="H710" i="7"/>
  <c r="E710" i="7"/>
  <c r="B710" i="7"/>
  <c r="A710" i="7"/>
  <c r="H709" i="7"/>
  <c r="E709" i="7"/>
  <c r="B709" i="7"/>
  <c r="A709" i="7"/>
  <c r="H708" i="7"/>
  <c r="E708" i="7"/>
  <c r="B708" i="7"/>
  <c r="A708" i="7"/>
  <c r="H707" i="7"/>
  <c r="E707" i="7"/>
  <c r="B707" i="7"/>
  <c r="A707" i="7"/>
  <c r="H706" i="7"/>
  <c r="E706" i="7"/>
  <c r="B706" i="7"/>
  <c r="A706" i="7"/>
  <c r="H705" i="7"/>
  <c r="E705" i="7"/>
  <c r="B705" i="7"/>
  <c r="A705" i="7"/>
  <c r="H704" i="7"/>
  <c r="E704" i="7"/>
  <c r="B704" i="7"/>
  <c r="A704" i="7"/>
  <c r="H703" i="7"/>
  <c r="E703" i="7"/>
  <c r="B703" i="7"/>
  <c r="A703" i="7"/>
  <c r="H702" i="7"/>
  <c r="E702" i="7"/>
  <c r="B702" i="7"/>
  <c r="A702" i="7"/>
  <c r="H701" i="7"/>
  <c r="E701" i="7"/>
  <c r="B701" i="7"/>
  <c r="A701" i="7"/>
  <c r="H700" i="7"/>
  <c r="E700" i="7"/>
  <c r="B700" i="7"/>
  <c r="A700" i="7"/>
  <c r="H699" i="7"/>
  <c r="E699" i="7"/>
  <c r="B699" i="7"/>
  <c r="A699" i="7"/>
  <c r="H698" i="7"/>
  <c r="E698" i="7"/>
  <c r="B698" i="7"/>
  <c r="A698" i="7"/>
  <c r="H697" i="7"/>
  <c r="E697" i="7"/>
  <c r="B697" i="7"/>
  <c r="A697" i="7"/>
  <c r="H696" i="7"/>
  <c r="E696" i="7"/>
  <c r="B696" i="7"/>
  <c r="A696" i="7"/>
  <c r="H695" i="7"/>
  <c r="E695" i="7"/>
  <c r="B695" i="7"/>
  <c r="A695" i="7"/>
  <c r="H694" i="7"/>
  <c r="E694" i="7"/>
  <c r="B694" i="7"/>
  <c r="A694" i="7"/>
  <c r="H693" i="7"/>
  <c r="E693" i="7"/>
  <c r="B693" i="7"/>
  <c r="A693" i="7"/>
  <c r="H692" i="7"/>
  <c r="E692" i="7"/>
  <c r="B692" i="7"/>
  <c r="A692" i="7"/>
  <c r="H691" i="7"/>
  <c r="E691" i="7"/>
  <c r="B691" i="7"/>
  <c r="A691" i="7"/>
  <c r="H690" i="7"/>
  <c r="E690" i="7"/>
  <c r="B690" i="7"/>
  <c r="A690" i="7"/>
  <c r="H689" i="7"/>
  <c r="E689" i="7"/>
  <c r="B689" i="7"/>
  <c r="A689" i="7"/>
  <c r="H688" i="7"/>
  <c r="E688" i="7"/>
  <c r="B688" i="7"/>
  <c r="A688" i="7"/>
  <c r="H687" i="7"/>
  <c r="E687" i="7"/>
  <c r="B687" i="7"/>
  <c r="A687" i="7"/>
  <c r="H686" i="7"/>
  <c r="E686" i="7"/>
  <c r="B686" i="7"/>
  <c r="A686" i="7"/>
  <c r="H685" i="7"/>
  <c r="E685" i="7"/>
  <c r="B685" i="7"/>
  <c r="A685" i="7"/>
  <c r="H684" i="7"/>
  <c r="E684" i="7"/>
  <c r="B684" i="7"/>
  <c r="A684" i="7"/>
  <c r="H683" i="7"/>
  <c r="E683" i="7"/>
  <c r="B683" i="7"/>
  <c r="A683" i="7"/>
  <c r="H682" i="7"/>
  <c r="E682" i="7"/>
  <c r="B682" i="7"/>
  <c r="A682" i="7"/>
  <c r="H681" i="7"/>
  <c r="E681" i="7"/>
  <c r="B681" i="7"/>
  <c r="A681" i="7"/>
  <c r="H680" i="7"/>
  <c r="E680" i="7"/>
  <c r="B680" i="7"/>
  <c r="A680" i="7"/>
  <c r="H679" i="7"/>
  <c r="E679" i="7"/>
  <c r="B679" i="7"/>
  <c r="A679" i="7"/>
  <c r="H678" i="7"/>
  <c r="E678" i="7"/>
  <c r="B678" i="7"/>
  <c r="A678" i="7"/>
  <c r="H677" i="7"/>
  <c r="E677" i="7"/>
  <c r="B677" i="7"/>
  <c r="A677" i="7"/>
  <c r="H676" i="7"/>
  <c r="E676" i="7"/>
  <c r="B676" i="7"/>
  <c r="A676" i="7"/>
  <c r="H675" i="7"/>
  <c r="E675" i="7"/>
  <c r="B675" i="7"/>
  <c r="A675" i="7"/>
  <c r="H674" i="7"/>
  <c r="E674" i="7"/>
  <c r="B674" i="7"/>
  <c r="A674" i="7"/>
  <c r="H673" i="7"/>
  <c r="E673" i="7"/>
  <c r="B673" i="7"/>
  <c r="A673" i="7"/>
  <c r="H672" i="7"/>
  <c r="E672" i="7"/>
  <c r="B672" i="7"/>
  <c r="A672" i="7"/>
  <c r="H671" i="7"/>
  <c r="E671" i="7"/>
  <c r="B671" i="7"/>
  <c r="A671" i="7"/>
  <c r="H670" i="7"/>
  <c r="E670" i="7"/>
  <c r="B670" i="7"/>
  <c r="A670" i="7"/>
  <c r="H669" i="7"/>
  <c r="E669" i="7"/>
  <c r="B669" i="7"/>
  <c r="A669" i="7"/>
  <c r="H668" i="7"/>
  <c r="E668" i="7"/>
  <c r="B668" i="7"/>
  <c r="A668" i="7"/>
  <c r="H667" i="7"/>
  <c r="E667" i="7"/>
  <c r="B667" i="7"/>
  <c r="A667" i="7"/>
  <c r="H666" i="7"/>
  <c r="E666" i="7"/>
  <c r="B666" i="7"/>
  <c r="A666" i="7"/>
  <c r="H665" i="7"/>
  <c r="E665" i="7"/>
  <c r="B665" i="7"/>
  <c r="A665" i="7"/>
  <c r="H664" i="7"/>
  <c r="E664" i="7"/>
  <c r="B664" i="7"/>
  <c r="A664" i="7"/>
  <c r="H663" i="7"/>
  <c r="E663" i="7"/>
  <c r="B663" i="7"/>
  <c r="A663" i="7"/>
  <c r="H662" i="7"/>
  <c r="E662" i="7"/>
  <c r="B662" i="7"/>
  <c r="A662" i="7"/>
  <c r="H661" i="7"/>
  <c r="E661" i="7"/>
  <c r="B661" i="7"/>
  <c r="A661" i="7"/>
  <c r="H660" i="7"/>
  <c r="E660" i="7"/>
  <c r="B660" i="7"/>
  <c r="A660" i="7"/>
  <c r="H659" i="7"/>
  <c r="E659" i="7"/>
  <c r="B659" i="7"/>
  <c r="A659" i="7"/>
  <c r="H658" i="7"/>
  <c r="E658" i="7"/>
  <c r="B658" i="7"/>
  <c r="A658" i="7"/>
  <c r="H657" i="7"/>
  <c r="E657" i="7"/>
  <c r="B657" i="7"/>
  <c r="A657" i="7"/>
  <c r="H656" i="7"/>
  <c r="E656" i="7"/>
  <c r="B656" i="7"/>
  <c r="A656" i="7"/>
  <c r="H655" i="7"/>
  <c r="E655" i="7"/>
  <c r="B655" i="7"/>
  <c r="A655" i="7"/>
  <c r="H654" i="7"/>
  <c r="E654" i="7"/>
  <c r="B654" i="7"/>
  <c r="A654" i="7"/>
  <c r="H653" i="7"/>
  <c r="E653" i="7"/>
  <c r="B653" i="7"/>
  <c r="A653" i="7"/>
  <c r="H652" i="7"/>
  <c r="E652" i="7"/>
  <c r="B652" i="7"/>
  <c r="A652" i="7"/>
  <c r="H651" i="7"/>
  <c r="E651" i="7"/>
  <c r="B651" i="7"/>
  <c r="A651" i="7"/>
  <c r="H650" i="7"/>
  <c r="E650" i="7"/>
  <c r="B650" i="7"/>
  <c r="A650" i="7"/>
  <c r="H649" i="7"/>
  <c r="E649" i="7"/>
  <c r="B649" i="7"/>
  <c r="A649" i="7"/>
  <c r="H648" i="7"/>
  <c r="E648" i="7"/>
  <c r="B648" i="7"/>
  <c r="A648" i="7"/>
  <c r="H647" i="7"/>
  <c r="E647" i="7"/>
  <c r="B647" i="7"/>
  <c r="A647" i="7"/>
  <c r="H646" i="7"/>
  <c r="E646" i="7"/>
  <c r="B646" i="7"/>
  <c r="A646" i="7"/>
  <c r="H645" i="7"/>
  <c r="E645" i="7"/>
  <c r="B645" i="7"/>
  <c r="A645" i="7"/>
  <c r="H644" i="7"/>
  <c r="E644" i="7"/>
  <c r="B644" i="7"/>
  <c r="A644" i="7"/>
  <c r="H643" i="7"/>
  <c r="E643" i="7"/>
  <c r="B643" i="7"/>
  <c r="A643" i="7"/>
  <c r="H642" i="7"/>
  <c r="E642" i="7"/>
  <c r="B642" i="7"/>
  <c r="A642" i="7"/>
  <c r="H641" i="7"/>
  <c r="E641" i="7"/>
  <c r="B641" i="7"/>
  <c r="A641" i="7"/>
  <c r="H640" i="7"/>
  <c r="E640" i="7"/>
  <c r="B640" i="7"/>
  <c r="A640" i="7"/>
  <c r="H639" i="7"/>
  <c r="E639" i="7"/>
  <c r="B639" i="7"/>
  <c r="A639" i="7"/>
  <c r="H638" i="7"/>
  <c r="E638" i="7"/>
  <c r="B638" i="7"/>
  <c r="A638" i="7"/>
  <c r="H637" i="7"/>
  <c r="E637" i="7"/>
  <c r="B637" i="7"/>
  <c r="A637" i="7"/>
  <c r="H636" i="7"/>
  <c r="E636" i="7"/>
  <c r="B636" i="7"/>
  <c r="A636" i="7"/>
  <c r="H635" i="7"/>
  <c r="E635" i="7"/>
  <c r="B635" i="7"/>
  <c r="A635" i="7"/>
  <c r="H634" i="7"/>
  <c r="E634" i="7"/>
  <c r="B634" i="7"/>
  <c r="A634" i="7"/>
  <c r="H633" i="7"/>
  <c r="E633" i="7"/>
  <c r="B633" i="7"/>
  <c r="A633" i="7"/>
  <c r="H632" i="7"/>
  <c r="E632" i="7"/>
  <c r="B632" i="7"/>
  <c r="A632" i="7"/>
  <c r="H631" i="7"/>
  <c r="E631" i="7"/>
  <c r="B631" i="7"/>
  <c r="A631" i="7"/>
  <c r="H630" i="7"/>
  <c r="E630" i="7"/>
  <c r="B630" i="7"/>
  <c r="A630" i="7"/>
  <c r="H629" i="7"/>
  <c r="E629" i="7"/>
  <c r="B629" i="7"/>
  <c r="A629" i="7"/>
  <c r="H628" i="7"/>
  <c r="E628" i="7"/>
  <c r="B628" i="7"/>
  <c r="A628" i="7"/>
  <c r="H627" i="7"/>
  <c r="E627" i="7"/>
  <c r="B627" i="7"/>
  <c r="A627" i="7"/>
  <c r="H626" i="7"/>
  <c r="E626" i="7"/>
  <c r="B626" i="7"/>
  <c r="A626" i="7"/>
  <c r="H625" i="7"/>
  <c r="E625" i="7"/>
  <c r="B625" i="7"/>
  <c r="A625" i="7"/>
  <c r="H624" i="7"/>
  <c r="E624" i="7"/>
  <c r="B624" i="7"/>
  <c r="A624" i="7"/>
  <c r="H623" i="7"/>
  <c r="E623" i="7"/>
  <c r="B623" i="7"/>
  <c r="A623" i="7"/>
  <c r="H622" i="7"/>
  <c r="E622" i="7"/>
  <c r="B622" i="7"/>
  <c r="A622" i="7"/>
  <c r="H621" i="7"/>
  <c r="E621" i="7"/>
  <c r="B621" i="7"/>
  <c r="A621" i="7"/>
  <c r="H620" i="7"/>
  <c r="E620" i="7"/>
  <c r="B620" i="7"/>
  <c r="A620" i="7"/>
  <c r="H619" i="7"/>
  <c r="E619" i="7"/>
  <c r="B619" i="7"/>
  <c r="A619" i="7"/>
  <c r="H618" i="7"/>
  <c r="E618" i="7"/>
  <c r="B618" i="7"/>
  <c r="A618" i="7"/>
  <c r="H617" i="7"/>
  <c r="E617" i="7"/>
  <c r="B617" i="7"/>
  <c r="A617" i="7"/>
  <c r="H616" i="7"/>
  <c r="E616" i="7"/>
  <c r="B616" i="7"/>
  <c r="A616" i="7"/>
  <c r="H615" i="7"/>
  <c r="E615" i="7"/>
  <c r="B615" i="7"/>
  <c r="A615" i="7"/>
  <c r="H614" i="7"/>
  <c r="E614" i="7"/>
  <c r="B614" i="7"/>
  <c r="A614" i="7"/>
  <c r="H613" i="7"/>
  <c r="E613" i="7"/>
  <c r="B613" i="7"/>
  <c r="A613" i="7"/>
  <c r="H612" i="7"/>
  <c r="E612" i="7"/>
  <c r="B612" i="7"/>
  <c r="A612" i="7"/>
  <c r="H611" i="7"/>
  <c r="E611" i="7"/>
  <c r="B611" i="7"/>
  <c r="A611" i="7"/>
  <c r="H610" i="7"/>
  <c r="E610" i="7"/>
  <c r="B610" i="7"/>
  <c r="A610" i="7"/>
  <c r="H609" i="7"/>
  <c r="E609" i="7"/>
  <c r="B609" i="7"/>
  <c r="A609" i="7"/>
  <c r="H608" i="7"/>
  <c r="E608" i="7"/>
  <c r="B608" i="7"/>
  <c r="A608" i="7"/>
  <c r="H607" i="7"/>
  <c r="E607" i="7"/>
  <c r="B607" i="7"/>
  <c r="A607" i="7"/>
  <c r="H606" i="7"/>
  <c r="E606" i="7"/>
  <c r="B606" i="7"/>
  <c r="A606" i="7"/>
  <c r="H605" i="7"/>
  <c r="E605" i="7"/>
  <c r="B605" i="7"/>
  <c r="A605" i="7"/>
  <c r="H604" i="7"/>
  <c r="E604" i="7"/>
  <c r="B604" i="7"/>
  <c r="A604" i="7"/>
  <c r="H603" i="7"/>
  <c r="E603" i="7"/>
  <c r="B603" i="7"/>
  <c r="A603" i="7"/>
  <c r="H602" i="7"/>
  <c r="E602" i="7"/>
  <c r="B602" i="7"/>
  <c r="A602" i="7"/>
  <c r="H601" i="7"/>
  <c r="E601" i="7"/>
  <c r="B601" i="7"/>
  <c r="A601" i="7"/>
  <c r="H600" i="7"/>
  <c r="E600" i="7"/>
  <c r="B600" i="7"/>
  <c r="A600" i="7"/>
  <c r="H599" i="7"/>
  <c r="E599" i="7"/>
  <c r="B599" i="7"/>
  <c r="A599" i="7"/>
  <c r="H598" i="7"/>
  <c r="E598" i="7"/>
  <c r="B598" i="7"/>
  <c r="A598" i="7"/>
  <c r="H597" i="7"/>
  <c r="E597" i="7"/>
  <c r="B597" i="7"/>
  <c r="A597" i="7"/>
  <c r="H596" i="7"/>
  <c r="E596" i="7"/>
  <c r="B596" i="7"/>
  <c r="A596" i="7"/>
  <c r="H595" i="7"/>
  <c r="E595" i="7"/>
  <c r="B595" i="7"/>
  <c r="A595" i="7"/>
  <c r="H594" i="7"/>
  <c r="E594" i="7"/>
  <c r="B594" i="7"/>
  <c r="A594" i="7"/>
  <c r="H593" i="7"/>
  <c r="E593" i="7"/>
  <c r="B593" i="7"/>
  <c r="A593" i="7"/>
  <c r="H592" i="7"/>
  <c r="E592" i="7"/>
  <c r="B592" i="7"/>
  <c r="A592" i="7"/>
  <c r="H591" i="7"/>
  <c r="E591" i="7"/>
  <c r="B591" i="7"/>
  <c r="A591" i="7"/>
  <c r="H590" i="7"/>
  <c r="E590" i="7"/>
  <c r="B590" i="7"/>
  <c r="A590" i="7"/>
  <c r="H589" i="7"/>
  <c r="E589" i="7"/>
  <c r="B589" i="7"/>
  <c r="A589" i="7"/>
  <c r="H588" i="7"/>
  <c r="E588" i="7"/>
  <c r="B588" i="7"/>
  <c r="A588" i="7"/>
  <c r="H587" i="7"/>
  <c r="E587" i="7"/>
  <c r="B587" i="7"/>
  <c r="A587" i="7"/>
  <c r="H586" i="7"/>
  <c r="E586" i="7"/>
  <c r="B586" i="7"/>
  <c r="A586" i="7"/>
  <c r="H585" i="7"/>
  <c r="E585" i="7"/>
  <c r="B585" i="7"/>
  <c r="A585" i="7"/>
  <c r="H584" i="7"/>
  <c r="E584" i="7"/>
  <c r="B584" i="7"/>
  <c r="A584" i="7"/>
  <c r="H583" i="7"/>
  <c r="E583" i="7"/>
  <c r="B583" i="7"/>
  <c r="A583" i="7"/>
  <c r="H582" i="7"/>
  <c r="E582" i="7"/>
  <c r="B582" i="7"/>
  <c r="A582" i="7"/>
  <c r="H581" i="7"/>
  <c r="E581" i="7"/>
  <c r="B581" i="7"/>
  <c r="A581" i="7"/>
  <c r="H580" i="7"/>
  <c r="E580" i="7"/>
  <c r="B580" i="7"/>
  <c r="A580" i="7"/>
  <c r="H579" i="7"/>
  <c r="E579" i="7"/>
  <c r="B579" i="7"/>
  <c r="A579" i="7"/>
  <c r="H578" i="7"/>
  <c r="E578" i="7"/>
  <c r="B578" i="7"/>
  <c r="A578" i="7"/>
  <c r="H577" i="7"/>
  <c r="E577" i="7"/>
  <c r="B577" i="7"/>
  <c r="A577" i="7"/>
  <c r="H576" i="7"/>
  <c r="E576" i="7"/>
  <c r="B576" i="7"/>
  <c r="A576" i="7"/>
  <c r="H575" i="7"/>
  <c r="E575" i="7"/>
  <c r="B575" i="7"/>
  <c r="A575" i="7"/>
  <c r="H574" i="7"/>
  <c r="E574" i="7"/>
  <c r="B574" i="7"/>
  <c r="A574" i="7"/>
  <c r="H573" i="7"/>
  <c r="E573" i="7"/>
  <c r="B573" i="7"/>
  <c r="A573" i="7"/>
  <c r="H572" i="7"/>
  <c r="E572" i="7"/>
  <c r="B572" i="7"/>
  <c r="A572" i="7"/>
  <c r="H571" i="7"/>
  <c r="E571" i="7"/>
  <c r="B571" i="7"/>
  <c r="A571" i="7"/>
  <c r="H570" i="7"/>
  <c r="E570" i="7"/>
  <c r="B570" i="7"/>
  <c r="A570" i="7"/>
  <c r="H569" i="7"/>
  <c r="E569" i="7"/>
  <c r="B569" i="7"/>
  <c r="A569" i="7"/>
  <c r="H568" i="7"/>
  <c r="E568" i="7"/>
  <c r="B568" i="7"/>
  <c r="A568" i="7"/>
  <c r="H567" i="7"/>
  <c r="E567" i="7"/>
  <c r="B567" i="7"/>
  <c r="A567" i="7"/>
  <c r="H566" i="7"/>
  <c r="E566" i="7"/>
  <c r="B566" i="7"/>
  <c r="A566" i="7"/>
  <c r="H565" i="7"/>
  <c r="E565" i="7"/>
  <c r="B565" i="7"/>
  <c r="A565" i="7"/>
  <c r="H564" i="7"/>
  <c r="E564" i="7"/>
  <c r="B564" i="7"/>
  <c r="A564" i="7"/>
  <c r="H563" i="7"/>
  <c r="E563" i="7"/>
  <c r="B563" i="7"/>
  <c r="A563" i="7"/>
  <c r="H562" i="7"/>
  <c r="E562" i="7"/>
  <c r="B562" i="7"/>
  <c r="A562" i="7"/>
  <c r="H561" i="7"/>
  <c r="E561" i="7"/>
  <c r="B561" i="7"/>
  <c r="A561" i="7"/>
  <c r="H560" i="7"/>
  <c r="E560" i="7"/>
  <c r="B560" i="7"/>
  <c r="A560" i="7"/>
  <c r="H559" i="7"/>
  <c r="E559" i="7"/>
  <c r="B559" i="7"/>
  <c r="A559" i="7"/>
  <c r="H558" i="7"/>
  <c r="E558" i="7"/>
  <c r="B558" i="7"/>
  <c r="A558" i="7"/>
  <c r="H557" i="7"/>
  <c r="E557" i="7"/>
  <c r="B557" i="7"/>
  <c r="A557" i="7"/>
  <c r="H556" i="7"/>
  <c r="E556" i="7"/>
  <c r="B556" i="7"/>
  <c r="A556" i="7"/>
  <c r="H555" i="7"/>
  <c r="E555" i="7"/>
  <c r="B555" i="7"/>
  <c r="A555" i="7"/>
  <c r="H554" i="7"/>
  <c r="E554" i="7"/>
  <c r="B554" i="7"/>
  <c r="A554" i="7"/>
  <c r="H553" i="7"/>
  <c r="E553" i="7"/>
  <c r="B553" i="7"/>
  <c r="A553" i="7"/>
  <c r="H552" i="7"/>
  <c r="E552" i="7"/>
  <c r="B552" i="7"/>
  <c r="A552" i="7"/>
  <c r="H551" i="7"/>
  <c r="E551" i="7"/>
  <c r="B551" i="7"/>
  <c r="A551" i="7"/>
  <c r="H550" i="7"/>
  <c r="E550" i="7"/>
  <c r="B550" i="7"/>
  <c r="A550" i="7"/>
  <c r="H549" i="7"/>
  <c r="E549" i="7"/>
  <c r="B549" i="7"/>
  <c r="A549" i="7"/>
  <c r="H548" i="7"/>
  <c r="E548" i="7"/>
  <c r="B548" i="7"/>
  <c r="A548" i="7"/>
  <c r="H547" i="7"/>
  <c r="E547" i="7"/>
  <c r="B547" i="7"/>
  <c r="A547" i="7"/>
  <c r="H546" i="7"/>
  <c r="E546" i="7"/>
  <c r="B546" i="7"/>
  <c r="A546" i="7"/>
  <c r="H545" i="7"/>
  <c r="E545" i="7"/>
  <c r="B545" i="7"/>
  <c r="A545" i="7"/>
  <c r="H544" i="7"/>
  <c r="E544" i="7"/>
  <c r="B544" i="7"/>
  <c r="A544" i="7"/>
  <c r="H543" i="7"/>
  <c r="E543" i="7"/>
  <c r="B543" i="7"/>
  <c r="A543" i="7"/>
  <c r="H542" i="7"/>
  <c r="E542" i="7"/>
  <c r="B542" i="7"/>
  <c r="A542" i="7"/>
  <c r="H541" i="7"/>
  <c r="E541" i="7"/>
  <c r="B541" i="7"/>
  <c r="A541" i="7"/>
  <c r="H540" i="7"/>
  <c r="E540" i="7"/>
  <c r="B540" i="7"/>
  <c r="A540" i="7"/>
  <c r="H539" i="7"/>
  <c r="E539" i="7"/>
  <c r="B539" i="7"/>
  <c r="A539" i="7"/>
  <c r="H538" i="7"/>
  <c r="E538" i="7"/>
  <c r="B538" i="7"/>
  <c r="A538" i="7"/>
  <c r="H537" i="7"/>
  <c r="E537" i="7"/>
  <c r="B537" i="7"/>
  <c r="A537" i="7"/>
  <c r="H536" i="7"/>
  <c r="E536" i="7"/>
  <c r="B536" i="7"/>
  <c r="A536" i="7"/>
  <c r="H535" i="7"/>
  <c r="E535" i="7"/>
  <c r="B535" i="7"/>
  <c r="A535" i="7"/>
  <c r="H534" i="7"/>
  <c r="E534" i="7"/>
  <c r="B534" i="7"/>
  <c r="A534" i="7"/>
  <c r="H533" i="7"/>
  <c r="E533" i="7"/>
  <c r="B533" i="7"/>
  <c r="A533" i="7"/>
  <c r="H532" i="7"/>
  <c r="E532" i="7"/>
  <c r="B532" i="7"/>
  <c r="A532" i="7"/>
  <c r="H531" i="7"/>
  <c r="E531" i="7"/>
  <c r="B531" i="7"/>
  <c r="A531" i="7"/>
  <c r="H530" i="7"/>
  <c r="E530" i="7"/>
  <c r="B530" i="7"/>
  <c r="A530" i="7"/>
  <c r="H529" i="7"/>
  <c r="E529" i="7"/>
  <c r="B529" i="7"/>
  <c r="A529" i="7"/>
  <c r="H528" i="7"/>
  <c r="E528" i="7"/>
  <c r="B528" i="7"/>
  <c r="A528" i="7"/>
  <c r="H527" i="7"/>
  <c r="E527" i="7"/>
  <c r="B527" i="7"/>
  <c r="A527" i="7"/>
  <c r="H526" i="7"/>
  <c r="E526" i="7"/>
  <c r="B526" i="7"/>
  <c r="A526" i="7"/>
  <c r="H525" i="7"/>
  <c r="E525" i="7"/>
  <c r="B525" i="7"/>
  <c r="A525" i="7"/>
  <c r="H524" i="7"/>
  <c r="E524" i="7"/>
  <c r="B524" i="7"/>
  <c r="A524" i="7"/>
  <c r="H523" i="7"/>
  <c r="E523" i="7"/>
  <c r="B523" i="7"/>
  <c r="A523" i="7"/>
  <c r="H522" i="7"/>
  <c r="E522" i="7"/>
  <c r="B522" i="7"/>
  <c r="A522" i="7"/>
  <c r="H521" i="7"/>
  <c r="E521" i="7"/>
  <c r="B521" i="7"/>
  <c r="A521" i="7"/>
  <c r="H520" i="7"/>
  <c r="E520" i="7"/>
  <c r="B520" i="7"/>
  <c r="A520" i="7"/>
  <c r="H519" i="7"/>
  <c r="E519" i="7"/>
  <c r="B519" i="7"/>
  <c r="A519" i="7"/>
  <c r="H518" i="7"/>
  <c r="E518" i="7"/>
  <c r="B518" i="7"/>
  <c r="A518" i="7"/>
  <c r="H517" i="7"/>
  <c r="E517" i="7"/>
  <c r="B517" i="7"/>
  <c r="A517" i="7"/>
  <c r="H516" i="7"/>
  <c r="E516" i="7"/>
  <c r="B516" i="7"/>
  <c r="A516" i="7"/>
  <c r="H515" i="7"/>
  <c r="E515" i="7"/>
  <c r="B515" i="7"/>
  <c r="A515" i="7"/>
  <c r="H514" i="7"/>
  <c r="E514" i="7"/>
  <c r="B514" i="7"/>
  <c r="A514" i="7"/>
  <c r="H513" i="7"/>
  <c r="E513" i="7"/>
  <c r="B513" i="7"/>
  <c r="A513" i="7"/>
  <c r="H512" i="7"/>
  <c r="E512" i="7"/>
  <c r="B512" i="7"/>
  <c r="A512" i="7"/>
  <c r="H511" i="7"/>
  <c r="E511" i="7"/>
  <c r="B511" i="7"/>
  <c r="A511" i="7"/>
  <c r="H510" i="7"/>
  <c r="E510" i="7"/>
  <c r="B510" i="7"/>
  <c r="A510" i="7"/>
  <c r="H509" i="7"/>
  <c r="E509" i="7"/>
  <c r="B509" i="7"/>
  <c r="A509" i="7"/>
  <c r="H508" i="7"/>
  <c r="E508" i="7"/>
  <c r="B508" i="7"/>
  <c r="A508" i="7"/>
  <c r="H507" i="7"/>
  <c r="E507" i="7"/>
  <c r="B507" i="7"/>
  <c r="A507" i="7"/>
  <c r="H506" i="7"/>
  <c r="E506" i="7"/>
  <c r="B506" i="7"/>
  <c r="A506" i="7"/>
  <c r="H505" i="7"/>
  <c r="E505" i="7"/>
  <c r="B505" i="7"/>
  <c r="A505" i="7"/>
  <c r="H504" i="7"/>
  <c r="E504" i="7"/>
  <c r="B504" i="7"/>
  <c r="A504" i="7"/>
  <c r="H503" i="7"/>
  <c r="E503" i="7"/>
  <c r="B503" i="7"/>
  <c r="A503" i="7"/>
  <c r="H502" i="7"/>
  <c r="E502" i="7"/>
  <c r="B502" i="7"/>
  <c r="A502" i="7"/>
  <c r="H501" i="7"/>
  <c r="E501" i="7"/>
  <c r="B501" i="7"/>
  <c r="A501" i="7"/>
  <c r="H500" i="7"/>
  <c r="E500" i="7"/>
  <c r="B500" i="7"/>
  <c r="A500" i="7"/>
  <c r="H499" i="7"/>
  <c r="E499" i="7"/>
  <c r="B499" i="7"/>
  <c r="A499" i="7"/>
  <c r="H498" i="7"/>
  <c r="E498" i="7"/>
  <c r="B498" i="7"/>
  <c r="A498" i="7"/>
  <c r="H497" i="7"/>
  <c r="E497" i="7"/>
  <c r="B497" i="7"/>
  <c r="A497" i="7"/>
  <c r="H496" i="7"/>
  <c r="E496" i="7"/>
  <c r="B496" i="7"/>
  <c r="A496" i="7"/>
  <c r="H495" i="7"/>
  <c r="E495" i="7"/>
  <c r="B495" i="7"/>
  <c r="A495" i="7"/>
  <c r="H494" i="7"/>
  <c r="E494" i="7"/>
  <c r="B494" i="7"/>
  <c r="A494" i="7"/>
  <c r="H493" i="7"/>
  <c r="E493" i="7"/>
  <c r="B493" i="7"/>
  <c r="A493" i="7"/>
  <c r="H492" i="7"/>
  <c r="E492" i="7"/>
  <c r="B492" i="7"/>
  <c r="A492" i="7"/>
  <c r="H491" i="7"/>
  <c r="E491" i="7"/>
  <c r="B491" i="7"/>
  <c r="A491" i="7"/>
  <c r="H490" i="7"/>
  <c r="E490" i="7"/>
  <c r="B490" i="7"/>
  <c r="A490" i="7"/>
  <c r="H489" i="7"/>
  <c r="E489" i="7"/>
  <c r="B489" i="7"/>
  <c r="A489" i="7"/>
  <c r="H488" i="7"/>
  <c r="E488" i="7"/>
  <c r="B488" i="7"/>
  <c r="A488" i="7"/>
  <c r="H487" i="7"/>
  <c r="E487" i="7"/>
  <c r="B487" i="7"/>
  <c r="A487" i="7"/>
  <c r="H486" i="7"/>
  <c r="E486" i="7"/>
  <c r="B486" i="7"/>
  <c r="A486" i="7"/>
  <c r="H485" i="7"/>
  <c r="E485" i="7"/>
  <c r="B485" i="7"/>
  <c r="A485" i="7"/>
  <c r="H484" i="7"/>
  <c r="E484" i="7"/>
  <c r="B484" i="7"/>
  <c r="A484" i="7"/>
  <c r="H483" i="7"/>
  <c r="E483" i="7"/>
  <c r="B483" i="7"/>
  <c r="A483" i="7"/>
  <c r="H482" i="7"/>
  <c r="E482" i="7"/>
  <c r="B482" i="7"/>
  <c r="A482" i="7"/>
  <c r="H481" i="7"/>
  <c r="E481" i="7"/>
  <c r="B481" i="7"/>
  <c r="A481" i="7"/>
  <c r="H480" i="7"/>
  <c r="E480" i="7"/>
  <c r="B480" i="7"/>
  <c r="A480" i="7"/>
  <c r="H479" i="7"/>
  <c r="E479" i="7"/>
  <c r="B479" i="7"/>
  <c r="A479" i="7"/>
  <c r="H478" i="7"/>
  <c r="E478" i="7"/>
  <c r="B478" i="7"/>
  <c r="A478" i="7"/>
  <c r="H477" i="7"/>
  <c r="E477" i="7"/>
  <c r="B477" i="7"/>
  <c r="A477" i="7"/>
  <c r="H476" i="7"/>
  <c r="E476" i="7"/>
  <c r="B476" i="7"/>
  <c r="A476" i="7"/>
  <c r="H475" i="7"/>
  <c r="E475" i="7"/>
  <c r="B475" i="7"/>
  <c r="A475" i="7"/>
  <c r="H474" i="7"/>
  <c r="E474" i="7"/>
  <c r="B474" i="7"/>
  <c r="A474" i="7"/>
  <c r="H473" i="7"/>
  <c r="E473" i="7"/>
  <c r="B473" i="7"/>
  <c r="A473" i="7"/>
  <c r="H472" i="7"/>
  <c r="E472" i="7"/>
  <c r="B472" i="7"/>
  <c r="A472" i="7"/>
  <c r="H471" i="7"/>
  <c r="E471" i="7"/>
  <c r="B471" i="7"/>
  <c r="A471" i="7"/>
  <c r="H470" i="7"/>
  <c r="E470" i="7"/>
  <c r="B470" i="7"/>
  <c r="A470" i="7"/>
  <c r="H469" i="7"/>
  <c r="E469" i="7"/>
  <c r="B469" i="7"/>
  <c r="A469" i="7"/>
  <c r="H468" i="7"/>
  <c r="E468" i="7"/>
  <c r="B468" i="7"/>
  <c r="A468" i="7"/>
  <c r="H467" i="7"/>
  <c r="E467" i="7"/>
  <c r="B467" i="7"/>
  <c r="A467" i="7"/>
  <c r="H466" i="7"/>
  <c r="E466" i="7"/>
  <c r="B466" i="7"/>
  <c r="A466" i="7"/>
  <c r="H465" i="7"/>
  <c r="E465" i="7"/>
  <c r="B465" i="7"/>
  <c r="A465" i="7"/>
  <c r="H464" i="7"/>
  <c r="E464" i="7"/>
  <c r="B464" i="7"/>
  <c r="A464" i="7"/>
  <c r="H463" i="7"/>
  <c r="E463" i="7"/>
  <c r="B463" i="7"/>
  <c r="A463" i="7"/>
  <c r="H462" i="7"/>
  <c r="E462" i="7"/>
  <c r="B462" i="7"/>
  <c r="A462" i="7"/>
  <c r="H461" i="7"/>
  <c r="E461" i="7"/>
  <c r="B461" i="7"/>
  <c r="A461" i="7"/>
  <c r="H460" i="7"/>
  <c r="E460" i="7"/>
  <c r="B460" i="7"/>
  <c r="A460" i="7"/>
  <c r="H459" i="7"/>
  <c r="E459" i="7"/>
  <c r="B459" i="7"/>
  <c r="A459" i="7"/>
  <c r="H458" i="7"/>
  <c r="E458" i="7"/>
  <c r="B458" i="7"/>
  <c r="A458" i="7"/>
  <c r="H457" i="7"/>
  <c r="E457" i="7"/>
  <c r="B457" i="7"/>
  <c r="A457" i="7"/>
  <c r="H456" i="7"/>
  <c r="E456" i="7"/>
  <c r="B456" i="7"/>
  <c r="A456" i="7"/>
  <c r="H455" i="7"/>
  <c r="E455" i="7"/>
  <c r="B455" i="7"/>
  <c r="A455" i="7"/>
  <c r="H454" i="7"/>
  <c r="E454" i="7"/>
  <c r="B454" i="7"/>
  <c r="A454" i="7"/>
  <c r="H453" i="7"/>
  <c r="E453" i="7"/>
  <c r="B453" i="7"/>
  <c r="A453" i="7"/>
  <c r="H452" i="7"/>
  <c r="E452" i="7"/>
  <c r="B452" i="7"/>
  <c r="A452" i="7"/>
  <c r="H451" i="7"/>
  <c r="E451" i="7"/>
  <c r="B451" i="7"/>
  <c r="A451" i="7"/>
  <c r="H450" i="7"/>
  <c r="E450" i="7"/>
  <c r="B450" i="7"/>
  <c r="A450" i="7"/>
  <c r="H449" i="7"/>
  <c r="E449" i="7"/>
  <c r="B449" i="7"/>
  <c r="A449" i="7"/>
  <c r="H448" i="7"/>
  <c r="E448" i="7"/>
  <c r="B448" i="7"/>
  <c r="A448" i="7"/>
  <c r="H447" i="7"/>
  <c r="E447" i="7"/>
  <c r="B447" i="7"/>
  <c r="A447" i="7"/>
  <c r="H446" i="7"/>
  <c r="E446" i="7"/>
  <c r="B446" i="7"/>
  <c r="A446" i="7"/>
  <c r="H445" i="7"/>
  <c r="E445" i="7"/>
  <c r="B445" i="7"/>
  <c r="A445" i="7"/>
  <c r="H444" i="7"/>
  <c r="E444" i="7"/>
  <c r="B444" i="7"/>
  <c r="A444" i="7"/>
  <c r="H443" i="7"/>
  <c r="E443" i="7"/>
  <c r="B443" i="7"/>
  <c r="A443" i="7"/>
  <c r="H442" i="7"/>
  <c r="E442" i="7"/>
  <c r="B442" i="7"/>
  <c r="A442" i="7"/>
  <c r="H441" i="7"/>
  <c r="E441" i="7"/>
  <c r="B441" i="7"/>
  <c r="A441" i="7"/>
  <c r="H440" i="7"/>
  <c r="E440" i="7"/>
  <c r="B440" i="7"/>
  <c r="A440" i="7"/>
  <c r="H439" i="7"/>
  <c r="E439" i="7"/>
  <c r="B439" i="7"/>
  <c r="A439" i="7"/>
  <c r="H438" i="7"/>
  <c r="E438" i="7"/>
  <c r="B438" i="7"/>
  <c r="A438" i="7"/>
  <c r="H437" i="7"/>
  <c r="E437" i="7"/>
  <c r="B437" i="7"/>
  <c r="A437" i="7"/>
  <c r="H436" i="7"/>
  <c r="E436" i="7"/>
  <c r="B436" i="7"/>
  <c r="A436" i="7"/>
  <c r="H435" i="7"/>
  <c r="E435" i="7"/>
  <c r="B435" i="7"/>
  <c r="A435" i="7"/>
  <c r="H434" i="7"/>
  <c r="E434" i="7"/>
  <c r="B434" i="7"/>
  <c r="A434" i="7"/>
  <c r="H433" i="7"/>
  <c r="E433" i="7"/>
  <c r="B433" i="7"/>
  <c r="A433" i="7"/>
  <c r="H432" i="7"/>
  <c r="E432" i="7"/>
  <c r="B432" i="7"/>
  <c r="A432" i="7"/>
  <c r="H431" i="7"/>
  <c r="E431" i="7"/>
  <c r="B431" i="7"/>
  <c r="A431" i="7"/>
  <c r="H430" i="7"/>
  <c r="E430" i="7"/>
  <c r="B430" i="7"/>
  <c r="A430" i="7"/>
  <c r="H429" i="7"/>
  <c r="E429" i="7"/>
  <c r="B429" i="7"/>
  <c r="A429" i="7"/>
  <c r="H428" i="7"/>
  <c r="E428" i="7"/>
  <c r="B428" i="7"/>
  <c r="A428" i="7"/>
  <c r="H427" i="7"/>
  <c r="E427" i="7"/>
  <c r="B427" i="7"/>
  <c r="A427" i="7"/>
  <c r="H426" i="7"/>
  <c r="E426" i="7"/>
  <c r="B426" i="7"/>
  <c r="A426" i="7"/>
  <c r="H425" i="7"/>
  <c r="E425" i="7"/>
  <c r="B425" i="7"/>
  <c r="A425" i="7"/>
  <c r="H424" i="7"/>
  <c r="E424" i="7"/>
  <c r="B424" i="7"/>
  <c r="A424" i="7"/>
  <c r="H423" i="7"/>
  <c r="E423" i="7"/>
  <c r="B423" i="7"/>
  <c r="A423" i="7"/>
  <c r="H422" i="7"/>
  <c r="E422" i="7"/>
  <c r="B422" i="7"/>
  <c r="A422" i="7"/>
  <c r="H421" i="7"/>
  <c r="E421" i="7"/>
  <c r="B421" i="7"/>
  <c r="A421" i="7"/>
  <c r="H420" i="7"/>
  <c r="E420" i="7"/>
  <c r="B420" i="7"/>
  <c r="A420" i="7"/>
  <c r="H419" i="7"/>
  <c r="E419" i="7"/>
  <c r="B419" i="7"/>
  <c r="A419" i="7"/>
  <c r="H418" i="7"/>
  <c r="E418" i="7"/>
  <c r="B418" i="7"/>
  <c r="A418" i="7"/>
  <c r="H417" i="7"/>
  <c r="E417" i="7"/>
  <c r="B417" i="7"/>
  <c r="A417" i="7"/>
  <c r="H416" i="7"/>
  <c r="E416" i="7"/>
  <c r="B416" i="7"/>
  <c r="A416" i="7"/>
  <c r="H415" i="7"/>
  <c r="E415" i="7"/>
  <c r="B415" i="7"/>
  <c r="A415" i="7"/>
  <c r="H414" i="7"/>
  <c r="E414" i="7"/>
  <c r="B414" i="7"/>
  <c r="A414" i="7"/>
  <c r="H413" i="7"/>
  <c r="E413" i="7"/>
  <c r="B413" i="7"/>
  <c r="A413" i="7"/>
  <c r="H412" i="7"/>
  <c r="E412" i="7"/>
  <c r="B412" i="7"/>
  <c r="A412" i="7"/>
  <c r="H411" i="7"/>
  <c r="E411" i="7"/>
  <c r="B411" i="7"/>
  <c r="A411" i="7"/>
  <c r="H410" i="7"/>
  <c r="E410" i="7"/>
  <c r="B410" i="7"/>
  <c r="A410" i="7"/>
  <c r="H409" i="7"/>
  <c r="E409" i="7"/>
  <c r="B409" i="7"/>
  <c r="A409" i="7"/>
  <c r="H408" i="7"/>
  <c r="E408" i="7"/>
  <c r="B408" i="7"/>
  <c r="A408" i="7"/>
  <c r="H407" i="7"/>
  <c r="E407" i="7"/>
  <c r="B407" i="7"/>
  <c r="A407" i="7"/>
  <c r="H406" i="7"/>
  <c r="E406" i="7"/>
  <c r="B406" i="7"/>
  <c r="A406" i="7"/>
  <c r="H405" i="7"/>
  <c r="E405" i="7"/>
  <c r="B405" i="7"/>
  <c r="A405" i="7"/>
  <c r="H404" i="7"/>
  <c r="E404" i="7"/>
  <c r="B404" i="7"/>
  <c r="A404" i="7"/>
  <c r="H403" i="7"/>
  <c r="E403" i="7"/>
  <c r="B403" i="7"/>
  <c r="A403" i="7"/>
  <c r="H402" i="7"/>
  <c r="E402" i="7"/>
  <c r="B402" i="7"/>
  <c r="A402" i="7"/>
  <c r="H401" i="7"/>
  <c r="E401" i="7"/>
  <c r="B401" i="7"/>
  <c r="A401" i="7"/>
  <c r="H400" i="7"/>
  <c r="E400" i="7"/>
  <c r="B400" i="7"/>
  <c r="A400" i="7"/>
  <c r="H399" i="7"/>
  <c r="E399" i="7"/>
  <c r="B399" i="7"/>
  <c r="A399" i="7"/>
  <c r="H398" i="7"/>
  <c r="E398" i="7"/>
  <c r="B398" i="7"/>
  <c r="A398" i="7"/>
  <c r="H397" i="7"/>
  <c r="E397" i="7"/>
  <c r="B397" i="7"/>
  <c r="A397" i="7"/>
  <c r="H396" i="7"/>
  <c r="E396" i="7"/>
  <c r="B396" i="7"/>
  <c r="A396" i="7"/>
  <c r="H395" i="7"/>
  <c r="E395" i="7"/>
  <c r="B395" i="7"/>
  <c r="A395" i="7"/>
  <c r="H394" i="7"/>
  <c r="E394" i="7"/>
  <c r="B394" i="7"/>
  <c r="A394" i="7"/>
  <c r="H393" i="7"/>
  <c r="E393" i="7"/>
  <c r="B393" i="7"/>
  <c r="A393" i="7"/>
  <c r="H392" i="7"/>
  <c r="E392" i="7"/>
  <c r="B392" i="7"/>
  <c r="A392" i="7"/>
  <c r="H391" i="7"/>
  <c r="E391" i="7"/>
  <c r="B391" i="7"/>
  <c r="A391" i="7"/>
  <c r="H390" i="7"/>
  <c r="E390" i="7"/>
  <c r="B390" i="7"/>
  <c r="A390" i="7"/>
  <c r="H389" i="7"/>
  <c r="E389" i="7"/>
  <c r="B389" i="7"/>
  <c r="A389" i="7"/>
  <c r="H388" i="7"/>
  <c r="E388" i="7"/>
  <c r="B388" i="7"/>
  <c r="A388" i="7"/>
  <c r="H387" i="7"/>
  <c r="E387" i="7"/>
  <c r="B387" i="7"/>
  <c r="A387" i="7"/>
  <c r="H386" i="7"/>
  <c r="E386" i="7"/>
  <c r="B386" i="7"/>
  <c r="A386" i="7"/>
  <c r="H385" i="7"/>
  <c r="E385" i="7"/>
  <c r="B385" i="7"/>
  <c r="A385" i="7"/>
  <c r="H384" i="7"/>
  <c r="E384" i="7"/>
  <c r="B384" i="7"/>
  <c r="A384" i="7"/>
  <c r="H383" i="7"/>
  <c r="E383" i="7"/>
  <c r="B383" i="7"/>
  <c r="A383" i="7"/>
  <c r="H382" i="7"/>
  <c r="E382" i="7"/>
  <c r="B382" i="7"/>
  <c r="A382" i="7"/>
  <c r="H381" i="7"/>
  <c r="E381" i="7"/>
  <c r="B381" i="7"/>
  <c r="A381" i="7"/>
  <c r="H380" i="7"/>
  <c r="E380" i="7"/>
  <c r="B380" i="7"/>
  <c r="A380" i="7"/>
  <c r="H379" i="7"/>
  <c r="E379" i="7"/>
  <c r="B379" i="7"/>
  <c r="A379" i="7"/>
  <c r="H378" i="7"/>
  <c r="E378" i="7"/>
  <c r="B378" i="7"/>
  <c r="A378" i="7"/>
  <c r="H377" i="7"/>
  <c r="E377" i="7"/>
  <c r="B377" i="7"/>
  <c r="A377" i="7"/>
  <c r="H376" i="7"/>
  <c r="E376" i="7"/>
  <c r="B376" i="7"/>
  <c r="A376" i="7"/>
  <c r="H375" i="7"/>
  <c r="E375" i="7"/>
  <c r="B375" i="7"/>
  <c r="A375" i="7"/>
  <c r="H374" i="7"/>
  <c r="E374" i="7"/>
  <c r="B374" i="7"/>
  <c r="A374" i="7"/>
  <c r="H373" i="7"/>
  <c r="E373" i="7"/>
  <c r="B373" i="7"/>
  <c r="A373" i="7"/>
  <c r="H372" i="7"/>
  <c r="E372" i="7"/>
  <c r="B372" i="7"/>
  <c r="A372" i="7"/>
  <c r="H371" i="7"/>
  <c r="E371" i="7"/>
  <c r="B371" i="7"/>
  <c r="A371" i="7"/>
  <c r="H370" i="7"/>
  <c r="E370" i="7"/>
  <c r="B370" i="7"/>
  <c r="A370" i="7"/>
  <c r="H369" i="7"/>
  <c r="E369" i="7"/>
  <c r="B369" i="7"/>
  <c r="A369" i="7"/>
  <c r="H368" i="7"/>
  <c r="E368" i="7"/>
  <c r="B368" i="7"/>
  <c r="A368" i="7"/>
  <c r="H367" i="7"/>
  <c r="E367" i="7"/>
  <c r="B367" i="7"/>
  <c r="A367" i="7"/>
  <c r="H366" i="7"/>
  <c r="E366" i="7"/>
  <c r="B366" i="7"/>
  <c r="A366" i="7"/>
  <c r="H365" i="7"/>
  <c r="E365" i="7"/>
  <c r="B365" i="7"/>
  <c r="A365" i="7"/>
  <c r="H364" i="7"/>
  <c r="E364" i="7"/>
  <c r="B364" i="7"/>
  <c r="A364" i="7"/>
  <c r="H363" i="7"/>
  <c r="E363" i="7"/>
  <c r="B363" i="7"/>
  <c r="A363" i="7"/>
  <c r="H362" i="7"/>
  <c r="E362" i="7"/>
  <c r="B362" i="7"/>
  <c r="A362" i="7"/>
  <c r="H361" i="7"/>
  <c r="E361" i="7"/>
  <c r="B361" i="7"/>
  <c r="A361" i="7"/>
  <c r="H360" i="7"/>
  <c r="E360" i="7"/>
  <c r="B360" i="7"/>
  <c r="A360" i="7"/>
  <c r="H359" i="7"/>
  <c r="E359" i="7"/>
  <c r="B359" i="7"/>
  <c r="A359" i="7"/>
  <c r="H358" i="7"/>
  <c r="E358" i="7"/>
  <c r="B358" i="7"/>
  <c r="A358" i="7"/>
  <c r="H357" i="7"/>
  <c r="E357" i="7"/>
  <c r="B357" i="7"/>
  <c r="A357" i="7"/>
  <c r="H356" i="7"/>
  <c r="E356" i="7"/>
  <c r="B356" i="7"/>
  <c r="A356" i="7"/>
  <c r="H355" i="7"/>
  <c r="E355" i="7"/>
  <c r="B355" i="7"/>
  <c r="A355" i="7"/>
  <c r="H354" i="7"/>
  <c r="E354" i="7"/>
  <c r="B354" i="7"/>
  <c r="A354" i="7"/>
  <c r="H353" i="7"/>
  <c r="E353" i="7"/>
  <c r="B353" i="7"/>
  <c r="A353" i="7"/>
  <c r="H352" i="7"/>
  <c r="E352" i="7"/>
  <c r="B352" i="7"/>
  <c r="A352" i="7"/>
  <c r="H351" i="7"/>
  <c r="E351" i="7"/>
  <c r="B351" i="7"/>
  <c r="A351" i="7"/>
  <c r="H350" i="7"/>
  <c r="E350" i="7"/>
  <c r="B350" i="7"/>
  <c r="A350" i="7"/>
  <c r="H349" i="7"/>
  <c r="E349" i="7"/>
  <c r="B349" i="7"/>
  <c r="A349" i="7"/>
  <c r="H348" i="7"/>
  <c r="E348" i="7"/>
  <c r="B348" i="7"/>
  <c r="A348" i="7"/>
  <c r="H347" i="7"/>
  <c r="E347" i="7"/>
  <c r="B347" i="7"/>
  <c r="A347" i="7"/>
  <c r="H346" i="7"/>
  <c r="E346" i="7"/>
  <c r="B346" i="7"/>
  <c r="A346" i="7"/>
  <c r="H345" i="7"/>
  <c r="E345" i="7"/>
  <c r="B345" i="7"/>
  <c r="A345" i="7"/>
  <c r="H344" i="7"/>
  <c r="E344" i="7"/>
  <c r="B344" i="7"/>
  <c r="A344" i="7"/>
  <c r="H343" i="7"/>
  <c r="E343" i="7"/>
  <c r="B343" i="7"/>
  <c r="A343" i="7"/>
  <c r="H342" i="7"/>
  <c r="E342" i="7"/>
  <c r="B342" i="7"/>
  <c r="A342" i="7"/>
  <c r="H341" i="7"/>
  <c r="E341" i="7"/>
  <c r="B341" i="7"/>
  <c r="A341" i="7"/>
  <c r="H340" i="7"/>
  <c r="E340" i="7"/>
  <c r="B340" i="7"/>
  <c r="A340" i="7"/>
  <c r="H339" i="7"/>
  <c r="E339" i="7"/>
  <c r="B339" i="7"/>
  <c r="A339" i="7"/>
  <c r="H338" i="7"/>
  <c r="E338" i="7"/>
  <c r="B338" i="7"/>
  <c r="A338" i="7"/>
  <c r="H337" i="7"/>
  <c r="E337" i="7"/>
  <c r="B337" i="7"/>
  <c r="A337" i="7"/>
  <c r="H336" i="7"/>
  <c r="E336" i="7"/>
  <c r="B336" i="7"/>
  <c r="A336" i="7"/>
  <c r="H335" i="7"/>
  <c r="E335" i="7"/>
  <c r="B335" i="7"/>
  <c r="A335" i="7"/>
  <c r="H334" i="7"/>
  <c r="E334" i="7"/>
  <c r="B334" i="7"/>
  <c r="A334" i="7"/>
  <c r="H333" i="7"/>
  <c r="E333" i="7"/>
  <c r="B333" i="7"/>
  <c r="A333" i="7"/>
  <c r="H332" i="7"/>
  <c r="E332" i="7"/>
  <c r="B332" i="7"/>
  <c r="A332" i="7"/>
  <c r="H331" i="7"/>
  <c r="E331" i="7"/>
  <c r="B331" i="7"/>
  <c r="A331" i="7"/>
  <c r="H330" i="7"/>
  <c r="E330" i="7"/>
  <c r="B330" i="7"/>
  <c r="A330" i="7"/>
  <c r="H329" i="7"/>
  <c r="E329" i="7"/>
  <c r="B329" i="7"/>
  <c r="A329" i="7"/>
  <c r="H328" i="7"/>
  <c r="E328" i="7"/>
  <c r="B328" i="7"/>
  <c r="A328" i="7"/>
  <c r="H327" i="7"/>
  <c r="E327" i="7"/>
  <c r="B327" i="7"/>
  <c r="A327" i="7"/>
  <c r="H326" i="7"/>
  <c r="E326" i="7"/>
  <c r="B326" i="7"/>
  <c r="A326" i="7"/>
  <c r="H325" i="7"/>
  <c r="E325" i="7"/>
  <c r="B325" i="7"/>
  <c r="A325" i="7"/>
  <c r="H324" i="7"/>
  <c r="E324" i="7"/>
  <c r="B324" i="7"/>
  <c r="A324" i="7"/>
  <c r="H323" i="7"/>
  <c r="E323" i="7"/>
  <c r="B323" i="7"/>
  <c r="A323" i="7"/>
  <c r="H322" i="7"/>
  <c r="E322" i="7"/>
  <c r="B322" i="7"/>
  <c r="A322" i="7"/>
  <c r="H321" i="7"/>
  <c r="E321" i="7"/>
  <c r="B321" i="7"/>
  <c r="A321" i="7"/>
  <c r="H320" i="7"/>
  <c r="E320" i="7"/>
  <c r="B320" i="7"/>
  <c r="A320" i="7"/>
  <c r="H319" i="7"/>
  <c r="E319" i="7"/>
  <c r="B319" i="7"/>
  <c r="A319" i="7"/>
  <c r="H318" i="7"/>
  <c r="E318" i="7"/>
  <c r="B318" i="7"/>
  <c r="A318" i="7"/>
  <c r="H317" i="7"/>
  <c r="E317" i="7"/>
  <c r="B317" i="7"/>
  <c r="A317" i="7"/>
  <c r="H316" i="7"/>
  <c r="E316" i="7"/>
  <c r="B316" i="7"/>
  <c r="A316" i="7"/>
  <c r="H315" i="7"/>
  <c r="E315" i="7"/>
  <c r="B315" i="7"/>
  <c r="A315" i="7"/>
  <c r="H314" i="7"/>
  <c r="E314" i="7"/>
  <c r="B314" i="7"/>
  <c r="A314" i="7"/>
  <c r="H313" i="7"/>
  <c r="E313" i="7"/>
  <c r="B313" i="7"/>
  <c r="A313" i="7"/>
  <c r="H312" i="7"/>
  <c r="E312" i="7"/>
  <c r="B312" i="7"/>
  <c r="A312" i="7"/>
  <c r="H311" i="7"/>
  <c r="E311" i="7"/>
  <c r="B311" i="7"/>
  <c r="A311" i="7"/>
  <c r="H310" i="7"/>
  <c r="E310" i="7"/>
  <c r="B310" i="7"/>
  <c r="A310" i="7"/>
  <c r="H309" i="7"/>
  <c r="E309" i="7"/>
  <c r="B309" i="7"/>
  <c r="A309" i="7"/>
  <c r="H308" i="7"/>
  <c r="E308" i="7"/>
  <c r="B308" i="7"/>
  <c r="A308" i="7"/>
  <c r="H307" i="7"/>
  <c r="E307" i="7"/>
  <c r="B307" i="7"/>
  <c r="A307" i="7"/>
  <c r="H306" i="7"/>
  <c r="E306" i="7"/>
  <c r="B306" i="7"/>
  <c r="A306" i="7"/>
  <c r="H305" i="7"/>
  <c r="E305" i="7"/>
  <c r="B305" i="7"/>
  <c r="A305" i="7"/>
  <c r="H304" i="7"/>
  <c r="E304" i="7"/>
  <c r="B304" i="7"/>
  <c r="A304" i="7"/>
  <c r="H303" i="7"/>
  <c r="E303" i="7"/>
  <c r="B303" i="7"/>
  <c r="A303" i="7"/>
  <c r="H302" i="7"/>
  <c r="E302" i="7"/>
  <c r="B302" i="7"/>
  <c r="A302" i="7"/>
  <c r="H301" i="7"/>
  <c r="E301" i="7"/>
  <c r="B301" i="7"/>
  <c r="A301" i="7"/>
  <c r="H300" i="7"/>
  <c r="E300" i="7"/>
  <c r="B300" i="7"/>
  <c r="A300" i="7"/>
  <c r="H299" i="7"/>
  <c r="E299" i="7"/>
  <c r="B299" i="7"/>
  <c r="A299" i="7"/>
  <c r="H298" i="7"/>
  <c r="E298" i="7"/>
  <c r="B298" i="7"/>
  <c r="A298" i="7"/>
  <c r="H297" i="7"/>
  <c r="E297" i="7"/>
  <c r="B297" i="7"/>
  <c r="A297" i="7"/>
  <c r="H296" i="7"/>
  <c r="E296" i="7"/>
  <c r="B296" i="7"/>
  <c r="A296" i="7"/>
  <c r="H295" i="7"/>
  <c r="E295" i="7"/>
  <c r="B295" i="7"/>
  <c r="A295" i="7"/>
  <c r="H294" i="7"/>
  <c r="E294" i="7"/>
  <c r="B294" i="7"/>
  <c r="A294" i="7"/>
  <c r="H293" i="7"/>
  <c r="E293" i="7"/>
  <c r="B293" i="7"/>
  <c r="A293" i="7"/>
  <c r="H292" i="7"/>
  <c r="E292" i="7"/>
  <c r="B292" i="7"/>
  <c r="A292" i="7"/>
  <c r="H291" i="7"/>
  <c r="E291" i="7"/>
  <c r="B291" i="7"/>
  <c r="A291" i="7"/>
  <c r="H290" i="7"/>
  <c r="E290" i="7"/>
  <c r="B290" i="7"/>
  <c r="A290" i="7"/>
  <c r="H289" i="7"/>
  <c r="E289" i="7"/>
  <c r="B289" i="7"/>
  <c r="A289" i="7"/>
  <c r="H288" i="7"/>
  <c r="E288" i="7"/>
  <c r="B288" i="7"/>
  <c r="A288" i="7"/>
  <c r="H287" i="7"/>
  <c r="E287" i="7"/>
  <c r="B287" i="7"/>
  <c r="A287" i="7"/>
  <c r="H286" i="7"/>
  <c r="E286" i="7"/>
  <c r="B286" i="7"/>
  <c r="A286" i="7"/>
  <c r="H285" i="7"/>
  <c r="E285" i="7"/>
  <c r="B285" i="7"/>
  <c r="A285" i="7"/>
  <c r="H284" i="7"/>
  <c r="E284" i="7"/>
  <c r="B284" i="7"/>
  <c r="A284" i="7"/>
  <c r="H283" i="7"/>
  <c r="E283" i="7"/>
  <c r="B283" i="7"/>
  <c r="A283" i="7"/>
  <c r="H282" i="7"/>
  <c r="E282" i="7"/>
  <c r="B282" i="7"/>
  <c r="A282" i="7"/>
  <c r="H281" i="7"/>
  <c r="E281" i="7"/>
  <c r="B281" i="7"/>
  <c r="A281" i="7"/>
  <c r="H280" i="7"/>
  <c r="E280" i="7"/>
  <c r="B280" i="7"/>
  <c r="A280" i="7"/>
  <c r="H279" i="7"/>
  <c r="E279" i="7"/>
  <c r="B279" i="7"/>
  <c r="A279" i="7"/>
  <c r="H278" i="7"/>
  <c r="E278" i="7"/>
  <c r="B278" i="7"/>
  <c r="A278" i="7"/>
  <c r="H277" i="7"/>
  <c r="E277" i="7"/>
  <c r="B277" i="7"/>
  <c r="A277" i="7"/>
  <c r="H276" i="7"/>
  <c r="E276" i="7"/>
  <c r="B276" i="7"/>
  <c r="A276" i="7"/>
  <c r="H275" i="7"/>
  <c r="E275" i="7"/>
  <c r="B275" i="7"/>
  <c r="A275" i="7"/>
  <c r="H274" i="7"/>
  <c r="E274" i="7"/>
  <c r="B274" i="7"/>
  <c r="A274" i="7"/>
  <c r="H273" i="7"/>
  <c r="E273" i="7"/>
  <c r="B273" i="7"/>
  <c r="A273" i="7"/>
  <c r="H272" i="7"/>
  <c r="E272" i="7"/>
  <c r="B272" i="7"/>
  <c r="A272" i="7"/>
  <c r="H271" i="7"/>
  <c r="E271" i="7"/>
  <c r="B271" i="7"/>
  <c r="A271" i="7"/>
  <c r="H270" i="7"/>
  <c r="E270" i="7"/>
  <c r="B270" i="7"/>
  <c r="A270" i="7"/>
  <c r="H269" i="7"/>
  <c r="E269" i="7"/>
  <c r="B269" i="7"/>
  <c r="A269" i="7"/>
  <c r="H268" i="7"/>
  <c r="E268" i="7"/>
  <c r="B268" i="7"/>
  <c r="A268" i="7"/>
  <c r="H267" i="7"/>
  <c r="E267" i="7"/>
  <c r="B267" i="7"/>
  <c r="A267" i="7"/>
  <c r="H266" i="7"/>
  <c r="E266" i="7"/>
  <c r="B266" i="7"/>
  <c r="A266" i="7"/>
  <c r="H265" i="7"/>
  <c r="E265" i="7"/>
  <c r="B265" i="7"/>
  <c r="A265" i="7"/>
  <c r="H264" i="7"/>
  <c r="E264" i="7"/>
  <c r="B264" i="7"/>
  <c r="A264" i="7"/>
  <c r="H263" i="7"/>
  <c r="E263" i="7"/>
  <c r="B263" i="7"/>
  <c r="A263" i="7"/>
  <c r="H262" i="7"/>
  <c r="E262" i="7"/>
  <c r="B262" i="7"/>
  <c r="A262" i="7"/>
  <c r="H261" i="7"/>
  <c r="E261" i="7"/>
  <c r="B261" i="7"/>
  <c r="A261" i="7"/>
  <c r="H260" i="7"/>
  <c r="E260" i="7"/>
  <c r="B260" i="7"/>
  <c r="A260" i="7"/>
  <c r="H259" i="7"/>
  <c r="E259" i="7"/>
  <c r="B259" i="7"/>
  <c r="A259" i="7"/>
  <c r="H258" i="7"/>
  <c r="E258" i="7"/>
  <c r="B258" i="7"/>
  <c r="A258" i="7"/>
  <c r="H257" i="7"/>
  <c r="E257" i="7"/>
  <c r="B257" i="7"/>
  <c r="A257" i="7"/>
  <c r="H256" i="7"/>
  <c r="E256" i="7"/>
  <c r="B256" i="7"/>
  <c r="A256" i="7"/>
  <c r="H255" i="7"/>
  <c r="E255" i="7"/>
  <c r="B255" i="7"/>
  <c r="A255" i="7"/>
  <c r="H254" i="7"/>
  <c r="E254" i="7"/>
  <c r="B254" i="7"/>
  <c r="A254" i="7"/>
  <c r="H253" i="7"/>
  <c r="E253" i="7"/>
  <c r="B253" i="7"/>
  <c r="A253" i="7"/>
  <c r="H252" i="7"/>
  <c r="E252" i="7"/>
  <c r="B252" i="7"/>
  <c r="A252" i="7"/>
  <c r="H251" i="7"/>
  <c r="E251" i="7"/>
  <c r="B251" i="7"/>
  <c r="A251" i="7"/>
  <c r="H250" i="7"/>
  <c r="E250" i="7"/>
  <c r="B250" i="7"/>
  <c r="A250" i="7"/>
  <c r="H249" i="7"/>
  <c r="E249" i="7"/>
  <c r="B249" i="7"/>
  <c r="A249" i="7"/>
  <c r="H248" i="7"/>
  <c r="E248" i="7"/>
  <c r="B248" i="7"/>
  <c r="A248" i="7"/>
  <c r="H247" i="7"/>
  <c r="E247" i="7"/>
  <c r="B247" i="7"/>
  <c r="A247" i="7"/>
  <c r="H246" i="7"/>
  <c r="E246" i="7"/>
  <c r="B246" i="7"/>
  <c r="A246" i="7"/>
  <c r="H245" i="7"/>
  <c r="E245" i="7"/>
  <c r="B245" i="7"/>
  <c r="A245" i="7"/>
  <c r="H244" i="7"/>
  <c r="E244" i="7"/>
  <c r="B244" i="7"/>
  <c r="A244" i="7"/>
  <c r="H243" i="7"/>
  <c r="E243" i="7"/>
  <c r="B243" i="7"/>
  <c r="A243" i="7"/>
  <c r="H242" i="7"/>
  <c r="E242" i="7"/>
  <c r="B242" i="7"/>
  <c r="A242" i="7"/>
  <c r="H241" i="7"/>
  <c r="E241" i="7"/>
  <c r="B241" i="7"/>
  <c r="A241" i="7"/>
  <c r="H240" i="7"/>
  <c r="E240" i="7"/>
  <c r="B240" i="7"/>
  <c r="A240" i="7"/>
  <c r="H239" i="7"/>
  <c r="E239" i="7"/>
  <c r="B239" i="7"/>
  <c r="A239" i="7"/>
  <c r="H238" i="7"/>
  <c r="E238" i="7"/>
  <c r="B238" i="7"/>
  <c r="A238" i="7"/>
  <c r="H237" i="7"/>
  <c r="E237" i="7"/>
  <c r="B237" i="7"/>
  <c r="A237" i="7"/>
  <c r="H236" i="7"/>
  <c r="E236" i="7"/>
  <c r="B236" i="7"/>
  <c r="A236" i="7"/>
  <c r="H235" i="7"/>
  <c r="E235" i="7"/>
  <c r="B235" i="7"/>
  <c r="A235" i="7"/>
  <c r="H234" i="7"/>
  <c r="E234" i="7"/>
  <c r="B234" i="7"/>
  <c r="A234" i="7"/>
  <c r="H233" i="7"/>
  <c r="E233" i="7"/>
  <c r="B233" i="7"/>
  <c r="A233" i="7"/>
  <c r="H232" i="7"/>
  <c r="E232" i="7"/>
  <c r="B232" i="7"/>
  <c r="A232" i="7"/>
  <c r="H231" i="7"/>
  <c r="E231" i="7"/>
  <c r="B231" i="7"/>
  <c r="A231" i="7"/>
  <c r="H230" i="7"/>
  <c r="E230" i="7"/>
  <c r="B230" i="7"/>
  <c r="A230" i="7"/>
  <c r="H229" i="7"/>
  <c r="E229" i="7"/>
  <c r="B229" i="7"/>
  <c r="A229" i="7"/>
  <c r="H228" i="7"/>
  <c r="E228" i="7"/>
  <c r="B228" i="7"/>
  <c r="A228" i="7"/>
  <c r="H227" i="7"/>
  <c r="E227" i="7"/>
  <c r="B227" i="7"/>
  <c r="A227" i="7"/>
  <c r="H226" i="7"/>
  <c r="E226" i="7"/>
  <c r="B226" i="7"/>
  <c r="A226" i="7"/>
  <c r="H225" i="7"/>
  <c r="E225" i="7"/>
  <c r="B225" i="7"/>
  <c r="A225" i="7"/>
  <c r="H224" i="7"/>
  <c r="E224" i="7"/>
  <c r="B224" i="7"/>
  <c r="A224" i="7"/>
  <c r="H223" i="7"/>
  <c r="E223" i="7"/>
  <c r="B223" i="7"/>
  <c r="A223" i="7"/>
  <c r="H222" i="7"/>
  <c r="E222" i="7"/>
  <c r="B222" i="7"/>
  <c r="A222" i="7"/>
  <c r="H221" i="7"/>
  <c r="E221" i="7"/>
  <c r="B221" i="7"/>
  <c r="A221" i="7"/>
  <c r="H220" i="7"/>
  <c r="E220" i="7"/>
  <c r="B220" i="7"/>
  <c r="A220" i="7"/>
  <c r="H219" i="7"/>
  <c r="E219" i="7"/>
  <c r="B219" i="7"/>
  <c r="A219" i="7"/>
  <c r="H218" i="7"/>
  <c r="E218" i="7"/>
  <c r="B218" i="7"/>
  <c r="A218" i="7"/>
  <c r="H217" i="7"/>
  <c r="E217" i="7"/>
  <c r="B217" i="7"/>
  <c r="A217" i="7"/>
  <c r="H216" i="7"/>
  <c r="E216" i="7"/>
  <c r="B216" i="7"/>
  <c r="A216" i="7"/>
  <c r="H215" i="7"/>
  <c r="E215" i="7"/>
  <c r="B215" i="7"/>
  <c r="A215" i="7"/>
  <c r="H214" i="7"/>
  <c r="E214" i="7"/>
  <c r="B214" i="7"/>
  <c r="A214" i="7"/>
  <c r="H213" i="7"/>
  <c r="E213" i="7"/>
  <c r="B213" i="7"/>
  <c r="A213" i="7"/>
  <c r="H212" i="7"/>
  <c r="E212" i="7"/>
  <c r="B212" i="7"/>
  <c r="A212" i="7"/>
  <c r="H211" i="7"/>
  <c r="E211" i="7"/>
  <c r="B211" i="7"/>
  <c r="A211" i="7"/>
  <c r="H210" i="7"/>
  <c r="E210" i="7"/>
  <c r="B210" i="7"/>
  <c r="A210" i="7"/>
  <c r="H209" i="7"/>
  <c r="E209" i="7"/>
  <c r="B209" i="7"/>
  <c r="A209" i="7"/>
  <c r="H208" i="7"/>
  <c r="E208" i="7"/>
  <c r="B208" i="7"/>
  <c r="A208" i="7"/>
  <c r="H207" i="7"/>
  <c r="E207" i="7"/>
  <c r="B207" i="7"/>
  <c r="A207" i="7"/>
  <c r="H206" i="7"/>
  <c r="E206" i="7"/>
  <c r="B206" i="7"/>
  <c r="A206" i="7"/>
  <c r="H205" i="7"/>
  <c r="E205" i="7"/>
  <c r="B205" i="7"/>
  <c r="A205" i="7"/>
  <c r="H204" i="7"/>
  <c r="E204" i="7"/>
  <c r="B204" i="7"/>
  <c r="A204" i="7"/>
  <c r="H203" i="7"/>
  <c r="E203" i="7"/>
  <c r="B203" i="7"/>
  <c r="A203" i="7"/>
  <c r="H202" i="7"/>
  <c r="E202" i="7"/>
  <c r="B202" i="7"/>
  <c r="A202" i="7"/>
  <c r="H201" i="7"/>
  <c r="E201" i="7"/>
  <c r="B201" i="7"/>
  <c r="A201" i="7"/>
  <c r="H200" i="7"/>
  <c r="E200" i="7"/>
  <c r="B200" i="7"/>
  <c r="A200" i="7"/>
  <c r="H199" i="7"/>
  <c r="E199" i="7"/>
  <c r="B199" i="7"/>
  <c r="A199" i="7"/>
  <c r="H198" i="7"/>
  <c r="E198" i="7"/>
  <c r="B198" i="7"/>
  <c r="A198" i="7"/>
  <c r="H197" i="7"/>
  <c r="E197" i="7"/>
  <c r="B197" i="7"/>
  <c r="A197" i="7"/>
  <c r="H196" i="7"/>
  <c r="E196" i="7"/>
  <c r="B196" i="7"/>
  <c r="A196" i="7"/>
  <c r="H195" i="7"/>
  <c r="E195" i="7"/>
  <c r="B195" i="7"/>
  <c r="A195" i="7"/>
  <c r="H194" i="7"/>
  <c r="E194" i="7"/>
  <c r="B194" i="7"/>
  <c r="A194" i="7"/>
  <c r="H193" i="7"/>
  <c r="E193" i="7"/>
  <c r="B193" i="7"/>
  <c r="A193" i="7"/>
  <c r="H192" i="7"/>
  <c r="E192" i="7"/>
  <c r="B192" i="7"/>
  <c r="A192" i="7"/>
  <c r="H191" i="7"/>
  <c r="E191" i="7"/>
  <c r="B191" i="7"/>
  <c r="A191" i="7"/>
  <c r="H190" i="7"/>
  <c r="E190" i="7"/>
  <c r="B190" i="7"/>
  <c r="A190" i="7"/>
  <c r="H189" i="7"/>
  <c r="E189" i="7"/>
  <c r="B189" i="7"/>
  <c r="A189" i="7"/>
  <c r="H188" i="7"/>
  <c r="E188" i="7"/>
  <c r="B188" i="7"/>
  <c r="A188" i="7"/>
  <c r="H187" i="7"/>
  <c r="E187" i="7"/>
  <c r="B187" i="7"/>
  <c r="A187" i="7"/>
  <c r="H186" i="7"/>
  <c r="E186" i="7"/>
  <c r="B186" i="7"/>
  <c r="A186" i="7"/>
  <c r="H185" i="7"/>
  <c r="E185" i="7"/>
  <c r="B185" i="7"/>
  <c r="A185" i="7"/>
  <c r="H184" i="7"/>
  <c r="E184" i="7"/>
  <c r="B184" i="7"/>
  <c r="A184" i="7"/>
  <c r="H183" i="7"/>
  <c r="E183" i="7"/>
  <c r="B183" i="7"/>
  <c r="A183" i="7"/>
  <c r="H182" i="7"/>
  <c r="E182" i="7"/>
  <c r="B182" i="7"/>
  <c r="A182" i="7"/>
  <c r="H181" i="7"/>
  <c r="E181" i="7"/>
  <c r="B181" i="7"/>
  <c r="A181" i="7"/>
  <c r="H180" i="7"/>
  <c r="E180" i="7"/>
  <c r="B180" i="7"/>
  <c r="A180" i="7"/>
  <c r="H179" i="7"/>
  <c r="E179" i="7"/>
  <c r="B179" i="7"/>
  <c r="A179" i="7"/>
  <c r="H178" i="7"/>
  <c r="E178" i="7"/>
  <c r="B178" i="7"/>
  <c r="A178" i="7"/>
  <c r="H177" i="7"/>
  <c r="E177" i="7"/>
  <c r="B177" i="7"/>
  <c r="A177" i="7"/>
  <c r="H176" i="7"/>
  <c r="E176" i="7"/>
  <c r="B176" i="7"/>
  <c r="A176" i="7"/>
  <c r="H175" i="7"/>
  <c r="E175" i="7"/>
  <c r="B175" i="7"/>
  <c r="A175" i="7"/>
  <c r="H174" i="7"/>
  <c r="E174" i="7"/>
  <c r="B174" i="7"/>
  <c r="A174" i="7"/>
  <c r="H173" i="7"/>
  <c r="E173" i="7"/>
  <c r="B173" i="7"/>
  <c r="A173" i="7"/>
  <c r="H172" i="7"/>
  <c r="E172" i="7"/>
  <c r="B172" i="7"/>
  <c r="A172" i="7"/>
  <c r="H171" i="7"/>
  <c r="E171" i="7"/>
  <c r="B171" i="7"/>
  <c r="A171" i="7"/>
  <c r="H170" i="7"/>
  <c r="E170" i="7"/>
  <c r="B170" i="7"/>
  <c r="A170" i="7"/>
  <c r="H169" i="7"/>
  <c r="E169" i="7"/>
  <c r="B169" i="7"/>
  <c r="A169" i="7"/>
  <c r="H168" i="7"/>
  <c r="E168" i="7"/>
  <c r="B168" i="7"/>
  <c r="A168" i="7"/>
  <c r="H167" i="7"/>
  <c r="E167" i="7"/>
  <c r="B167" i="7"/>
  <c r="A167" i="7"/>
  <c r="H166" i="7"/>
  <c r="E166" i="7"/>
  <c r="B166" i="7"/>
  <c r="A166" i="7"/>
  <c r="H165" i="7"/>
  <c r="E165" i="7"/>
  <c r="B165" i="7"/>
  <c r="A165" i="7"/>
  <c r="H164" i="7"/>
  <c r="E164" i="7"/>
  <c r="B164" i="7"/>
  <c r="A164" i="7"/>
  <c r="H163" i="7"/>
  <c r="E163" i="7"/>
  <c r="B163" i="7"/>
  <c r="A163" i="7"/>
  <c r="H162" i="7"/>
  <c r="E162" i="7"/>
  <c r="B162" i="7"/>
  <c r="A162" i="7"/>
  <c r="H161" i="7"/>
  <c r="E161" i="7"/>
  <c r="B161" i="7"/>
  <c r="A161" i="7"/>
  <c r="H160" i="7"/>
  <c r="E160" i="7"/>
  <c r="B160" i="7"/>
  <c r="A160" i="7"/>
  <c r="H159" i="7"/>
  <c r="E159" i="7"/>
  <c r="B159" i="7"/>
  <c r="A159" i="7"/>
  <c r="H158" i="7"/>
  <c r="E158" i="7"/>
  <c r="B158" i="7"/>
  <c r="A158" i="7"/>
  <c r="H157" i="7"/>
  <c r="E157" i="7"/>
  <c r="B157" i="7"/>
  <c r="A157" i="7"/>
  <c r="H156" i="7"/>
  <c r="E156" i="7"/>
  <c r="B156" i="7"/>
  <c r="A156" i="7"/>
  <c r="H155" i="7"/>
  <c r="E155" i="7"/>
  <c r="B155" i="7"/>
  <c r="A155" i="7"/>
  <c r="H154" i="7"/>
  <c r="E154" i="7"/>
  <c r="B154" i="7"/>
  <c r="A154" i="7"/>
  <c r="H153" i="7"/>
  <c r="E153" i="7"/>
  <c r="B153" i="7"/>
  <c r="A153" i="7"/>
  <c r="H152" i="7"/>
  <c r="E152" i="7"/>
  <c r="B152" i="7"/>
  <c r="A152" i="7"/>
  <c r="H151" i="7"/>
  <c r="E151" i="7"/>
  <c r="B151" i="7"/>
  <c r="A151" i="7"/>
  <c r="H150" i="7"/>
  <c r="E150" i="7"/>
  <c r="B150" i="7"/>
  <c r="A150" i="7"/>
  <c r="H149" i="7"/>
  <c r="E149" i="7"/>
  <c r="B149" i="7"/>
  <c r="A149" i="7"/>
  <c r="H148" i="7"/>
  <c r="E148" i="7"/>
  <c r="B148" i="7"/>
  <c r="A148" i="7"/>
  <c r="H147" i="7"/>
  <c r="E147" i="7"/>
  <c r="B147" i="7"/>
  <c r="A147" i="7"/>
  <c r="H146" i="7"/>
  <c r="E146" i="7"/>
  <c r="B146" i="7"/>
  <c r="A146" i="7"/>
  <c r="H145" i="7"/>
  <c r="E145" i="7"/>
  <c r="B145" i="7"/>
  <c r="A145" i="7"/>
  <c r="H144" i="7"/>
  <c r="E144" i="7"/>
  <c r="B144" i="7"/>
  <c r="A144" i="7"/>
  <c r="H143" i="7"/>
  <c r="E143" i="7"/>
  <c r="B143" i="7"/>
  <c r="A143" i="7"/>
  <c r="H142" i="7"/>
  <c r="E142" i="7"/>
  <c r="B142" i="7"/>
  <c r="A142" i="7"/>
  <c r="H141" i="7"/>
  <c r="E141" i="7"/>
  <c r="B141" i="7"/>
  <c r="A141" i="7"/>
  <c r="H140" i="7"/>
  <c r="E140" i="7"/>
  <c r="B140" i="7"/>
  <c r="A140" i="7"/>
  <c r="H139" i="7"/>
  <c r="E139" i="7"/>
  <c r="B139" i="7"/>
  <c r="A139" i="7"/>
  <c r="H138" i="7"/>
  <c r="E138" i="7"/>
  <c r="B138" i="7"/>
  <c r="A138" i="7"/>
  <c r="H137" i="7"/>
  <c r="E137" i="7"/>
  <c r="B137" i="7"/>
  <c r="A137" i="7"/>
  <c r="H136" i="7"/>
  <c r="E136" i="7"/>
  <c r="B136" i="7"/>
  <c r="A136" i="7"/>
  <c r="H135" i="7"/>
  <c r="E135" i="7"/>
  <c r="B135" i="7"/>
  <c r="A135" i="7"/>
  <c r="H134" i="7"/>
  <c r="E134" i="7"/>
  <c r="B134" i="7"/>
  <c r="A134" i="7"/>
  <c r="H133" i="7"/>
  <c r="E133" i="7"/>
  <c r="B133" i="7"/>
  <c r="A133" i="7"/>
  <c r="H132" i="7"/>
  <c r="E132" i="7"/>
  <c r="B132" i="7"/>
  <c r="A132" i="7"/>
  <c r="H131" i="7"/>
  <c r="E131" i="7"/>
  <c r="B131" i="7"/>
  <c r="A131" i="7"/>
  <c r="H130" i="7"/>
  <c r="E130" i="7"/>
  <c r="B130" i="7"/>
  <c r="A130" i="7"/>
  <c r="H129" i="7"/>
  <c r="E129" i="7"/>
  <c r="B129" i="7"/>
  <c r="A129" i="7"/>
  <c r="H128" i="7"/>
  <c r="E128" i="7"/>
  <c r="B128" i="7"/>
  <c r="A128" i="7"/>
  <c r="H127" i="7"/>
  <c r="E127" i="7"/>
  <c r="B127" i="7"/>
  <c r="A127" i="7"/>
  <c r="H126" i="7"/>
  <c r="E126" i="7"/>
  <c r="B126" i="7"/>
  <c r="A126" i="7"/>
  <c r="H125" i="7"/>
  <c r="E125" i="7"/>
  <c r="B125" i="7"/>
  <c r="A125" i="7"/>
  <c r="H124" i="7"/>
  <c r="E124" i="7"/>
  <c r="B124" i="7"/>
  <c r="A124" i="7"/>
  <c r="H123" i="7"/>
  <c r="E123" i="7"/>
  <c r="B123" i="7"/>
  <c r="A123" i="7"/>
  <c r="H122" i="7"/>
  <c r="E122" i="7"/>
  <c r="B122" i="7"/>
  <c r="A122" i="7"/>
  <c r="H121" i="7"/>
  <c r="E121" i="7"/>
  <c r="B121" i="7"/>
  <c r="A121" i="7"/>
  <c r="H120" i="7"/>
  <c r="E120" i="7"/>
  <c r="B120" i="7"/>
  <c r="A120" i="7"/>
  <c r="H119" i="7"/>
  <c r="E119" i="7"/>
  <c r="B119" i="7"/>
  <c r="A119" i="7"/>
  <c r="H118" i="7"/>
  <c r="E118" i="7"/>
  <c r="B118" i="7"/>
  <c r="A118" i="7"/>
  <c r="H117" i="7"/>
  <c r="E117" i="7"/>
  <c r="B117" i="7"/>
  <c r="A117" i="7"/>
  <c r="H116" i="7"/>
  <c r="E116" i="7"/>
  <c r="B116" i="7"/>
  <c r="A116" i="7"/>
  <c r="H115" i="7"/>
  <c r="E115" i="7"/>
  <c r="B115" i="7"/>
  <c r="A115" i="7"/>
  <c r="H114" i="7"/>
  <c r="E114" i="7"/>
  <c r="B114" i="7"/>
  <c r="A114" i="7"/>
  <c r="H113" i="7"/>
  <c r="E113" i="7"/>
  <c r="B113" i="7"/>
  <c r="A113" i="7"/>
  <c r="H112" i="7"/>
  <c r="E112" i="7"/>
  <c r="B112" i="7"/>
  <c r="A112" i="7"/>
  <c r="H111" i="7"/>
  <c r="E111" i="7"/>
  <c r="B111" i="7"/>
  <c r="A111" i="7"/>
  <c r="H110" i="7"/>
  <c r="E110" i="7"/>
  <c r="B110" i="7"/>
  <c r="A110" i="7"/>
  <c r="H109" i="7"/>
  <c r="E109" i="7"/>
  <c r="B109" i="7"/>
  <c r="A109" i="7"/>
  <c r="H108" i="7"/>
  <c r="E108" i="7"/>
  <c r="B108" i="7"/>
  <c r="A108" i="7"/>
  <c r="H107" i="7"/>
  <c r="E107" i="7"/>
  <c r="B107" i="7"/>
  <c r="A107" i="7"/>
  <c r="H106" i="7"/>
  <c r="E106" i="7"/>
  <c r="B106" i="7"/>
  <c r="A106" i="7"/>
  <c r="H105" i="7"/>
  <c r="E105" i="7"/>
  <c r="B105" i="7"/>
  <c r="A105" i="7"/>
  <c r="H104" i="7"/>
  <c r="E104" i="7"/>
  <c r="B104" i="7"/>
  <c r="A104" i="7"/>
  <c r="H103" i="7"/>
  <c r="E103" i="7"/>
  <c r="B103" i="7"/>
  <c r="A103" i="7"/>
  <c r="H102" i="7"/>
  <c r="E102" i="7"/>
  <c r="B102" i="7"/>
  <c r="A102" i="7"/>
  <c r="H101" i="7"/>
  <c r="E101" i="7"/>
  <c r="B101" i="7"/>
  <c r="A101" i="7"/>
  <c r="H100" i="7"/>
  <c r="E100" i="7"/>
  <c r="B100" i="7"/>
  <c r="A100" i="7"/>
  <c r="H99" i="7"/>
  <c r="E99" i="7"/>
  <c r="B99" i="7"/>
  <c r="A99" i="7"/>
  <c r="H98" i="7"/>
  <c r="E98" i="7"/>
  <c r="B98" i="7"/>
  <c r="A98" i="7"/>
  <c r="H97" i="7"/>
  <c r="E97" i="7"/>
  <c r="B97" i="7"/>
  <c r="A97" i="7"/>
  <c r="H96" i="7"/>
  <c r="E96" i="7"/>
  <c r="B96" i="7"/>
  <c r="A96" i="7"/>
  <c r="H95" i="7"/>
  <c r="E95" i="7"/>
  <c r="B95" i="7"/>
  <c r="A95" i="7"/>
  <c r="H94" i="7"/>
  <c r="E94" i="7"/>
  <c r="B94" i="7"/>
  <c r="A94" i="7"/>
  <c r="H93" i="7"/>
  <c r="E93" i="7"/>
  <c r="B93" i="7"/>
  <c r="A93" i="7"/>
  <c r="H92" i="7"/>
  <c r="E92" i="7"/>
  <c r="B92" i="7"/>
  <c r="A92" i="7"/>
  <c r="H91" i="7"/>
  <c r="E91" i="7"/>
  <c r="B91" i="7"/>
  <c r="A91" i="7"/>
  <c r="H90" i="7"/>
  <c r="E90" i="7"/>
  <c r="B90" i="7"/>
  <c r="A90" i="7"/>
  <c r="H89" i="7"/>
  <c r="E89" i="7"/>
  <c r="B89" i="7"/>
  <c r="A89" i="7"/>
  <c r="H88" i="7"/>
  <c r="E88" i="7"/>
  <c r="B88" i="7"/>
  <c r="A88" i="7"/>
  <c r="H87" i="7"/>
  <c r="E87" i="7"/>
  <c r="B87" i="7"/>
  <c r="A87" i="7"/>
  <c r="H86" i="7"/>
  <c r="E86" i="7"/>
  <c r="B86" i="7"/>
  <c r="A86" i="7"/>
  <c r="H85" i="7"/>
  <c r="E85" i="7"/>
  <c r="B85" i="7"/>
  <c r="A85" i="7"/>
  <c r="H84" i="7"/>
  <c r="E84" i="7"/>
  <c r="B84" i="7"/>
  <c r="A84" i="7"/>
  <c r="H83" i="7"/>
  <c r="E83" i="7"/>
  <c r="B83" i="7"/>
  <c r="A83" i="7"/>
  <c r="H82" i="7"/>
  <c r="E82" i="7"/>
  <c r="B82" i="7"/>
  <c r="A82" i="7"/>
  <c r="H81" i="7"/>
  <c r="E81" i="7"/>
  <c r="B81" i="7"/>
  <c r="A81" i="7"/>
  <c r="E80" i="7"/>
  <c r="B80" i="7"/>
  <c r="A80" i="7"/>
  <c r="H79" i="7"/>
  <c r="E79" i="7"/>
  <c r="B79" i="7"/>
  <c r="A79" i="7"/>
  <c r="H78" i="7"/>
  <c r="E78" i="7"/>
  <c r="B78" i="7"/>
  <c r="A78" i="7"/>
  <c r="H77" i="7"/>
  <c r="E77" i="7"/>
  <c r="B77" i="7"/>
  <c r="A77" i="7"/>
  <c r="H76" i="7"/>
  <c r="E76" i="7"/>
  <c r="B76" i="7"/>
  <c r="A76" i="7"/>
  <c r="H75" i="7"/>
  <c r="E75" i="7"/>
  <c r="B75" i="7"/>
  <c r="A75" i="7"/>
  <c r="H74" i="7"/>
  <c r="E74" i="7"/>
  <c r="B74" i="7"/>
  <c r="A74" i="7"/>
  <c r="H73" i="7"/>
  <c r="E73" i="7"/>
  <c r="B73" i="7"/>
  <c r="A73" i="7"/>
  <c r="H72" i="7"/>
  <c r="E72" i="7"/>
  <c r="B72" i="7"/>
  <c r="A72" i="7"/>
  <c r="H71" i="7"/>
  <c r="E71" i="7"/>
  <c r="B71" i="7"/>
  <c r="A71" i="7"/>
  <c r="H70" i="7"/>
  <c r="E70" i="7"/>
  <c r="B70" i="7"/>
  <c r="A70" i="7"/>
  <c r="H69" i="7"/>
  <c r="E69" i="7"/>
  <c r="B69" i="7"/>
  <c r="A69" i="7"/>
  <c r="H68" i="7"/>
  <c r="E68" i="7"/>
  <c r="B68" i="7"/>
  <c r="A68" i="7"/>
  <c r="H67" i="7"/>
  <c r="E67" i="7"/>
  <c r="B67" i="7"/>
  <c r="A67" i="7"/>
  <c r="H66" i="7"/>
  <c r="E66" i="7"/>
  <c r="B66" i="7"/>
  <c r="A66" i="7"/>
  <c r="H65" i="7"/>
  <c r="E65" i="7"/>
  <c r="B65" i="7"/>
  <c r="A65" i="7"/>
  <c r="H64" i="7"/>
  <c r="E64" i="7"/>
  <c r="B64" i="7"/>
  <c r="A64" i="7"/>
  <c r="H63" i="7"/>
  <c r="E63" i="7"/>
  <c r="B63" i="7"/>
  <c r="A63" i="7"/>
  <c r="H62" i="7"/>
  <c r="E62" i="7"/>
  <c r="B62" i="7"/>
  <c r="A62" i="7"/>
  <c r="H61" i="7"/>
  <c r="E61" i="7"/>
  <c r="B61" i="7"/>
  <c r="A61" i="7"/>
  <c r="H60" i="7"/>
  <c r="E60" i="7"/>
  <c r="B60" i="7"/>
  <c r="A60" i="7"/>
  <c r="H59" i="7"/>
  <c r="E59" i="7"/>
  <c r="B59" i="7"/>
  <c r="A59" i="7"/>
  <c r="H58" i="7"/>
  <c r="E58" i="7"/>
  <c r="B58" i="7"/>
  <c r="A58" i="7"/>
  <c r="H57" i="7"/>
  <c r="E57" i="7"/>
  <c r="B57" i="7"/>
  <c r="A57" i="7"/>
  <c r="H56" i="7"/>
  <c r="E56" i="7"/>
  <c r="B56" i="7"/>
  <c r="A56" i="7"/>
  <c r="H55" i="7"/>
  <c r="E55" i="7"/>
  <c r="B55" i="7"/>
  <c r="A55" i="7"/>
  <c r="H54" i="7"/>
  <c r="E54" i="7"/>
  <c r="B54" i="7"/>
  <c r="A54" i="7"/>
  <c r="H53" i="7"/>
  <c r="E53" i="7"/>
  <c r="B53" i="7"/>
  <c r="A53" i="7"/>
  <c r="H52" i="7"/>
  <c r="E52" i="7"/>
  <c r="B52" i="7"/>
  <c r="A52" i="7"/>
  <c r="H51" i="7"/>
  <c r="E51" i="7"/>
  <c r="B51" i="7"/>
  <c r="A51" i="7"/>
  <c r="H50" i="7"/>
  <c r="E50" i="7"/>
  <c r="B50" i="7"/>
  <c r="A50" i="7"/>
  <c r="H49" i="7"/>
  <c r="E49" i="7"/>
  <c r="B49" i="7"/>
  <c r="A49" i="7"/>
  <c r="H48" i="7"/>
  <c r="E48" i="7"/>
  <c r="B48" i="7"/>
  <c r="A48" i="7"/>
  <c r="H47" i="7"/>
  <c r="E47" i="7"/>
  <c r="B47" i="7"/>
  <c r="A47" i="7"/>
  <c r="H46" i="7"/>
  <c r="E46" i="7"/>
  <c r="B46" i="7"/>
  <c r="A46" i="7"/>
  <c r="H45" i="7"/>
  <c r="E45" i="7"/>
  <c r="B45" i="7"/>
  <c r="A45" i="7"/>
  <c r="H44" i="7"/>
  <c r="E44" i="7"/>
  <c r="B44" i="7"/>
  <c r="A44" i="7"/>
  <c r="H43" i="7"/>
  <c r="E43" i="7"/>
  <c r="B43" i="7"/>
  <c r="A43" i="7"/>
  <c r="H42" i="7"/>
  <c r="E42" i="7"/>
  <c r="B42" i="7"/>
  <c r="A42" i="7"/>
  <c r="H41" i="7"/>
  <c r="E41" i="7"/>
  <c r="B41" i="7"/>
  <c r="A41" i="7"/>
  <c r="H40" i="7"/>
  <c r="E40" i="7"/>
  <c r="B40" i="7"/>
  <c r="A40" i="7"/>
  <c r="H39" i="7"/>
  <c r="E39" i="7"/>
  <c r="B39" i="7"/>
  <c r="A39" i="7"/>
  <c r="H38" i="7"/>
  <c r="E38" i="7"/>
  <c r="B38" i="7"/>
  <c r="A38" i="7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AS72" i="1"/>
  <c r="AR72" i="1"/>
  <c r="BQ73" i="1"/>
  <c r="CB95" i="1"/>
  <c r="BQ95" i="1"/>
  <c r="BC95" i="1"/>
  <c r="AZ95" i="1"/>
  <c r="AW95" i="1"/>
  <c r="AS95" i="1"/>
  <c r="AR95" i="1"/>
  <c r="AQ95" i="1"/>
  <c r="AN95" i="1"/>
  <c r="AK95" i="1"/>
  <c r="AH95" i="1"/>
  <c r="AE95" i="1"/>
  <c r="AB95" i="1"/>
  <c r="Y95" i="1"/>
  <c r="V95" i="1"/>
  <c r="S95" i="1"/>
  <c r="P95" i="1"/>
  <c r="I95" i="1"/>
  <c r="C95" i="1"/>
  <c r="B95" i="1"/>
  <c r="AR87" i="1"/>
  <c r="T87" i="1"/>
  <c r="T75" i="1"/>
  <c r="W90" i="1"/>
  <c r="AR90" i="1" s="1"/>
  <c r="T90" i="1"/>
  <c r="AR86" i="1"/>
  <c r="T86" i="1"/>
  <c r="AR81" i="1"/>
  <c r="T81" i="1"/>
  <c r="W76" i="1"/>
  <c r="AR76" i="1" s="1"/>
  <c r="T76" i="1"/>
  <c r="AT95" i="1" l="1"/>
  <c r="BE95" i="1" s="1"/>
  <c r="CC95" i="1" s="1"/>
  <c r="CB77" i="1"/>
  <c r="AR77" i="1"/>
  <c r="T77" i="1"/>
  <c r="V77" i="1" s="1"/>
  <c r="AR89" i="1"/>
  <c r="AT89" i="1" s="1"/>
  <c r="T89" i="1"/>
  <c r="V89" i="1" s="1"/>
  <c r="T79" i="1"/>
  <c r="V79" i="1" s="1"/>
  <c r="T78" i="1"/>
  <c r="V78" i="1" s="1"/>
  <c r="T74" i="1"/>
  <c r="V74" i="1" s="1"/>
  <c r="CB80" i="1"/>
  <c r="BQ80" i="1"/>
  <c r="BC80" i="1"/>
  <c r="AZ80" i="1"/>
  <c r="AW80" i="1"/>
  <c r="AS80" i="1"/>
  <c r="AR80" i="1"/>
  <c r="AQ80" i="1"/>
  <c r="AN80" i="1"/>
  <c r="AK80" i="1"/>
  <c r="AH80" i="1"/>
  <c r="AE80" i="1"/>
  <c r="AB80" i="1"/>
  <c r="Y80" i="1"/>
  <c r="V80" i="1"/>
  <c r="S80" i="1"/>
  <c r="P80" i="1"/>
  <c r="CB71" i="1"/>
  <c r="CB70" i="1"/>
  <c r="CB69" i="1"/>
  <c r="BC90" i="1"/>
  <c r="AZ90" i="1"/>
  <c r="AW90" i="1"/>
  <c r="AT90" i="1"/>
  <c r="AQ90" i="1"/>
  <c r="AN90" i="1"/>
  <c r="AK90" i="1"/>
  <c r="AH90" i="1"/>
  <c r="AE90" i="1"/>
  <c r="AB90" i="1"/>
  <c r="Y90" i="1"/>
  <c r="V90" i="1"/>
  <c r="S90" i="1"/>
  <c r="P90" i="1"/>
  <c r="BC89" i="1"/>
  <c r="AZ89" i="1"/>
  <c r="AW89" i="1"/>
  <c r="AQ89" i="1"/>
  <c r="AN89" i="1"/>
  <c r="AK89" i="1"/>
  <c r="AH89" i="1"/>
  <c r="AE89" i="1"/>
  <c r="AB89" i="1"/>
  <c r="Y89" i="1"/>
  <c r="S89" i="1"/>
  <c r="P89" i="1"/>
  <c r="BC88" i="1"/>
  <c r="AZ88" i="1"/>
  <c r="AW88" i="1"/>
  <c r="AT88" i="1"/>
  <c r="AQ88" i="1"/>
  <c r="AN88" i="1"/>
  <c r="AK88" i="1"/>
  <c r="AH88" i="1"/>
  <c r="AE88" i="1"/>
  <c r="AB88" i="1"/>
  <c r="Y88" i="1"/>
  <c r="V88" i="1"/>
  <c r="S88" i="1"/>
  <c r="P88" i="1"/>
  <c r="BC87" i="1"/>
  <c r="AZ87" i="1"/>
  <c r="AW87" i="1"/>
  <c r="AT87" i="1"/>
  <c r="AQ87" i="1"/>
  <c r="AN87" i="1"/>
  <c r="AK87" i="1"/>
  <c r="AH87" i="1"/>
  <c r="AE87" i="1"/>
  <c r="AB87" i="1"/>
  <c r="Y87" i="1"/>
  <c r="V87" i="1"/>
  <c r="S87" i="1"/>
  <c r="P87" i="1"/>
  <c r="BC86" i="1"/>
  <c r="AZ86" i="1"/>
  <c r="AW86" i="1"/>
  <c r="AT86" i="1"/>
  <c r="AQ86" i="1"/>
  <c r="AN86" i="1"/>
  <c r="AK86" i="1"/>
  <c r="AH86" i="1"/>
  <c r="AE86" i="1"/>
  <c r="AB86" i="1"/>
  <c r="Y86" i="1"/>
  <c r="V86" i="1"/>
  <c r="S86" i="1"/>
  <c r="P86" i="1"/>
  <c r="BC85" i="1"/>
  <c r="AZ85" i="1"/>
  <c r="AW85" i="1"/>
  <c r="AT85" i="1"/>
  <c r="AQ85" i="1"/>
  <c r="AN85" i="1"/>
  <c r="AK85" i="1"/>
  <c r="AH85" i="1"/>
  <c r="AE85" i="1"/>
  <c r="AB85" i="1"/>
  <c r="Y85" i="1"/>
  <c r="V85" i="1"/>
  <c r="S85" i="1"/>
  <c r="P85" i="1"/>
  <c r="BC84" i="1"/>
  <c r="AZ84" i="1"/>
  <c r="AW84" i="1"/>
  <c r="AT84" i="1"/>
  <c r="AQ84" i="1"/>
  <c r="AN84" i="1"/>
  <c r="AK84" i="1"/>
  <c r="AH84" i="1"/>
  <c r="AE84" i="1"/>
  <c r="AB84" i="1"/>
  <c r="Y84" i="1"/>
  <c r="V84" i="1"/>
  <c r="S84" i="1"/>
  <c r="P84" i="1"/>
  <c r="BC83" i="1"/>
  <c r="AZ83" i="1"/>
  <c r="AW83" i="1"/>
  <c r="AT83" i="1"/>
  <c r="AQ83" i="1"/>
  <c r="AN83" i="1"/>
  <c r="AK83" i="1"/>
  <c r="AH83" i="1"/>
  <c r="AE83" i="1"/>
  <c r="AB83" i="1"/>
  <c r="Y83" i="1"/>
  <c r="V83" i="1"/>
  <c r="S83" i="1"/>
  <c r="P83" i="1"/>
  <c r="BC82" i="1"/>
  <c r="AZ82" i="1"/>
  <c r="AW82" i="1"/>
  <c r="AT82" i="1"/>
  <c r="AQ82" i="1"/>
  <c r="AN82" i="1"/>
  <c r="AK82" i="1"/>
  <c r="AH82" i="1"/>
  <c r="AE82" i="1"/>
  <c r="AB82" i="1"/>
  <c r="Y82" i="1"/>
  <c r="V82" i="1"/>
  <c r="S82" i="1"/>
  <c r="P82" i="1"/>
  <c r="BC81" i="1"/>
  <c r="AZ81" i="1"/>
  <c r="AW81" i="1"/>
  <c r="AT81" i="1"/>
  <c r="AQ81" i="1"/>
  <c r="AN81" i="1"/>
  <c r="AK81" i="1"/>
  <c r="AH81" i="1"/>
  <c r="AE81" i="1"/>
  <c r="AB81" i="1"/>
  <c r="Y81" i="1"/>
  <c r="V81" i="1"/>
  <c r="S81" i="1"/>
  <c r="P81" i="1"/>
  <c r="BC79" i="1"/>
  <c r="AZ79" i="1"/>
  <c r="AW79" i="1"/>
  <c r="AT79" i="1"/>
  <c r="AQ79" i="1"/>
  <c r="AN79" i="1"/>
  <c r="AK79" i="1"/>
  <c r="AH79" i="1"/>
  <c r="AE79" i="1"/>
  <c r="AB79" i="1"/>
  <c r="Y79" i="1"/>
  <c r="S79" i="1"/>
  <c r="P79" i="1"/>
  <c r="BC78" i="1"/>
  <c r="AZ78" i="1"/>
  <c r="AW78" i="1"/>
  <c r="AT78" i="1"/>
  <c r="AQ78" i="1"/>
  <c r="AN78" i="1"/>
  <c r="AK78" i="1"/>
  <c r="AH78" i="1"/>
  <c r="AE78" i="1"/>
  <c r="AB78" i="1"/>
  <c r="Y78" i="1"/>
  <c r="S78" i="1"/>
  <c r="P78" i="1"/>
  <c r="BC77" i="1"/>
  <c r="AZ77" i="1"/>
  <c r="AW77" i="1"/>
  <c r="AT77" i="1"/>
  <c r="AQ77" i="1"/>
  <c r="AN77" i="1"/>
  <c r="AK77" i="1"/>
  <c r="AH77" i="1"/>
  <c r="AE77" i="1"/>
  <c r="AB77" i="1"/>
  <c r="Y77" i="1"/>
  <c r="S77" i="1"/>
  <c r="P77" i="1"/>
  <c r="BC76" i="1"/>
  <c r="AZ76" i="1"/>
  <c r="AW76" i="1"/>
  <c r="AT76" i="1"/>
  <c r="AQ76" i="1"/>
  <c r="AN76" i="1"/>
  <c r="AK76" i="1"/>
  <c r="AH76" i="1"/>
  <c r="AE76" i="1"/>
  <c r="AB76" i="1"/>
  <c r="Y76" i="1"/>
  <c r="V76" i="1"/>
  <c r="S76" i="1"/>
  <c r="P76" i="1"/>
  <c r="BC75" i="1"/>
  <c r="AZ75" i="1"/>
  <c r="AW75" i="1"/>
  <c r="AT75" i="1"/>
  <c r="AQ75" i="1"/>
  <c r="AN75" i="1"/>
  <c r="AK75" i="1"/>
  <c r="AH75" i="1"/>
  <c r="AE75" i="1"/>
  <c r="AB75" i="1"/>
  <c r="Y75" i="1"/>
  <c r="V75" i="1"/>
  <c r="S75" i="1"/>
  <c r="P75" i="1"/>
  <c r="BC74" i="1"/>
  <c r="AZ74" i="1"/>
  <c r="AW74" i="1"/>
  <c r="AT74" i="1"/>
  <c r="AQ74" i="1"/>
  <c r="AN74" i="1"/>
  <c r="AK74" i="1"/>
  <c r="AH74" i="1"/>
  <c r="AE74" i="1"/>
  <c r="AB74" i="1"/>
  <c r="Y74" i="1"/>
  <c r="S74" i="1"/>
  <c r="P74" i="1"/>
  <c r="BC73" i="1"/>
  <c r="AZ73" i="1"/>
  <c r="AW73" i="1"/>
  <c r="AT73" i="1"/>
  <c r="AQ73" i="1"/>
  <c r="AN73" i="1"/>
  <c r="AK73" i="1"/>
  <c r="AH73" i="1"/>
  <c r="AE73" i="1"/>
  <c r="AB73" i="1"/>
  <c r="Y73" i="1"/>
  <c r="V73" i="1"/>
  <c r="S73" i="1"/>
  <c r="P73" i="1"/>
  <c r="BC72" i="1"/>
  <c r="AT72" i="1"/>
  <c r="BC71" i="1"/>
  <c r="AZ71" i="1"/>
  <c r="AW71" i="1"/>
  <c r="AT71" i="1"/>
  <c r="AQ71" i="1"/>
  <c r="AN71" i="1"/>
  <c r="AK71" i="1"/>
  <c r="AH71" i="1"/>
  <c r="AE71" i="1"/>
  <c r="AB71" i="1"/>
  <c r="Y71" i="1"/>
  <c r="V71" i="1"/>
  <c r="S71" i="1"/>
  <c r="P71" i="1"/>
  <c r="BC70" i="1"/>
  <c r="AZ70" i="1"/>
  <c r="AW70" i="1"/>
  <c r="AT70" i="1"/>
  <c r="AQ70" i="1"/>
  <c r="AN70" i="1"/>
  <c r="AK70" i="1"/>
  <c r="AH70" i="1"/>
  <c r="AE70" i="1"/>
  <c r="AB70" i="1"/>
  <c r="Y70" i="1"/>
  <c r="V70" i="1"/>
  <c r="S70" i="1"/>
  <c r="P70" i="1"/>
  <c r="CB90" i="1"/>
  <c r="CB89" i="1"/>
  <c r="CB87" i="1"/>
  <c r="CB86" i="1"/>
  <c r="CB85" i="1"/>
  <c r="CB84" i="1"/>
  <c r="CB83" i="1"/>
  <c r="CB82" i="1"/>
  <c r="CB81" i="1"/>
  <c r="CB79" i="1"/>
  <c r="CB78" i="1"/>
  <c r="CB76" i="1"/>
  <c r="CB75" i="1"/>
  <c r="CB74" i="1"/>
  <c r="CB73" i="1"/>
  <c r="CB72" i="1"/>
  <c r="BQ90" i="1"/>
  <c r="BQ89" i="1"/>
  <c r="BQ86" i="1"/>
  <c r="BQ85" i="1"/>
  <c r="BQ84" i="1"/>
  <c r="BQ83" i="1"/>
  <c r="BQ82" i="1"/>
  <c r="BQ81" i="1"/>
  <c r="BQ79" i="1"/>
  <c r="BQ78" i="1"/>
  <c r="BQ77" i="1"/>
  <c r="BQ76" i="1"/>
  <c r="BQ75" i="1"/>
  <c r="BQ74" i="1"/>
  <c r="BQ72" i="1"/>
  <c r="BQ71" i="1"/>
  <c r="BQ70" i="1"/>
  <c r="BQ69" i="1"/>
  <c r="BC69" i="1"/>
  <c r="AZ69" i="1"/>
  <c r="AW69" i="1"/>
  <c r="AT69" i="1"/>
  <c r="AQ69" i="1"/>
  <c r="AN69" i="1"/>
  <c r="AK91" i="1"/>
  <c r="AK69" i="1"/>
  <c r="AH91" i="1"/>
  <c r="AH69" i="1"/>
  <c r="AE91" i="1"/>
  <c r="AE69" i="1"/>
  <c r="AB91" i="1"/>
  <c r="AB69" i="1"/>
  <c r="Y91" i="1"/>
  <c r="Y69" i="1"/>
  <c r="V69" i="1"/>
  <c r="S91" i="1"/>
  <c r="S69" i="1"/>
  <c r="P91" i="1"/>
  <c r="P69" i="1"/>
  <c r="P68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AT80" i="1" l="1"/>
  <c r="BE80" i="1" s="1"/>
  <c r="CC80" i="1" s="1"/>
  <c r="BE78" i="1"/>
  <c r="CC78" i="1" s="1"/>
  <c r="BE82" i="1"/>
  <c r="CC82" i="1" s="1"/>
  <c r="BE77" i="1"/>
  <c r="CC77" i="1" s="1"/>
  <c r="BE90" i="1"/>
  <c r="CC90" i="1" s="1"/>
  <c r="BE83" i="1"/>
  <c r="CC83" i="1" s="1"/>
  <c r="BE70" i="1"/>
  <c r="CC70" i="1" s="1"/>
  <c r="BE88" i="1"/>
  <c r="CC88" i="1" s="1"/>
  <c r="BE85" i="1"/>
  <c r="CC85" i="1" s="1"/>
  <c r="BE69" i="1"/>
  <c r="CC69" i="1" s="1"/>
  <c r="BE76" i="1"/>
  <c r="CC76" i="1" s="1"/>
  <c r="BE79" i="1"/>
  <c r="CC79" i="1" s="1"/>
  <c r="BE86" i="1"/>
  <c r="CC86" i="1" s="1"/>
  <c r="BE87" i="1"/>
  <c r="CC87" i="1" s="1"/>
  <c r="BE74" i="1"/>
  <c r="CC74" i="1" s="1"/>
  <c r="BE81" i="1"/>
  <c r="CC81" i="1" s="1"/>
  <c r="BE84" i="1"/>
  <c r="CC84" i="1" s="1"/>
  <c r="BE73" i="1"/>
  <c r="CC73" i="1" s="1"/>
  <c r="BE75" i="1"/>
  <c r="CC75" i="1" s="1"/>
  <c r="BE89" i="1"/>
  <c r="CC89" i="1" s="1"/>
  <c r="BE71" i="1"/>
  <c r="CC71" i="1" s="1"/>
  <c r="AR8" i="1"/>
  <c r="AS64" i="1"/>
  <c r="AR64" i="1"/>
  <c r="AS63" i="1"/>
  <c r="AR63" i="1"/>
  <c r="AS62" i="1" l="1"/>
  <c r="AR62" i="1"/>
  <c r="AS57" i="1"/>
  <c r="AR57" i="1"/>
  <c r="AS51" i="1"/>
  <c r="AR51" i="1"/>
  <c r="AS41" i="1"/>
  <c r="AR41" i="1"/>
  <c r="AS17" i="1"/>
  <c r="AR17" i="1"/>
  <c r="CB68" i="1"/>
  <c r="CB67" i="1"/>
  <c r="CB66" i="1"/>
  <c r="CB65" i="1"/>
  <c r="CB64" i="1"/>
  <c r="CB63" i="1"/>
  <c r="CB62" i="1"/>
  <c r="CB61" i="1"/>
  <c r="CB60" i="1"/>
  <c r="CB59" i="1"/>
  <c r="BQ68" i="1"/>
  <c r="BQ67" i="1"/>
  <c r="BQ66" i="1"/>
  <c r="BQ65" i="1"/>
  <c r="BQ64" i="1"/>
  <c r="BQ63" i="1"/>
  <c r="BQ62" i="1"/>
  <c r="BQ61" i="1"/>
  <c r="BQ60" i="1"/>
  <c r="BQ59" i="1"/>
  <c r="BC68" i="1"/>
  <c r="BC67" i="1"/>
  <c r="BC66" i="1"/>
  <c r="BC65" i="1"/>
  <c r="BC64" i="1"/>
  <c r="BC63" i="1"/>
  <c r="BC62" i="1"/>
  <c r="BC61" i="1"/>
  <c r="BC60" i="1"/>
  <c r="BC59" i="1"/>
  <c r="AZ68" i="1"/>
  <c r="AZ67" i="1"/>
  <c r="AZ65" i="1"/>
  <c r="AZ64" i="1"/>
  <c r="AZ63" i="1"/>
  <c r="AZ61" i="1"/>
  <c r="AZ60" i="1"/>
  <c r="AZ59" i="1"/>
  <c r="AW68" i="1"/>
  <c r="AW67" i="1"/>
  <c r="AW66" i="1"/>
  <c r="AW65" i="1"/>
  <c r="AW63" i="1"/>
  <c r="AW62" i="1"/>
  <c r="AW61" i="1"/>
  <c r="AW60" i="1"/>
  <c r="AW59" i="1"/>
  <c r="AT68" i="1"/>
  <c r="AT67" i="1"/>
  <c r="AT66" i="1"/>
  <c r="AT65" i="1"/>
  <c r="AT63" i="1"/>
  <c r="AT61" i="1"/>
  <c r="AT60" i="1"/>
  <c r="AT59" i="1"/>
  <c r="AQ68" i="1"/>
  <c r="AQ67" i="1"/>
  <c r="AQ66" i="1"/>
  <c r="AQ65" i="1"/>
  <c r="AQ64" i="1"/>
  <c r="AQ63" i="1"/>
  <c r="AQ62" i="1"/>
  <c r="AQ61" i="1"/>
  <c r="AQ60" i="1"/>
  <c r="AQ59" i="1"/>
  <c r="AN68" i="1"/>
  <c r="AN67" i="1"/>
  <c r="AN66" i="1"/>
  <c r="AN65" i="1"/>
  <c r="AN64" i="1"/>
  <c r="AN63" i="1"/>
  <c r="AN62" i="1"/>
  <c r="AN61" i="1"/>
  <c r="AN60" i="1"/>
  <c r="AN59" i="1"/>
  <c r="AK68" i="1"/>
  <c r="AK67" i="1"/>
  <c r="AK66" i="1"/>
  <c r="AK65" i="1"/>
  <c r="AK64" i="1"/>
  <c r="AK63" i="1"/>
  <c r="AK61" i="1"/>
  <c r="AK60" i="1"/>
  <c r="AK59" i="1"/>
  <c r="AH68" i="1"/>
  <c r="AH67" i="1"/>
  <c r="AH66" i="1"/>
  <c r="AH65" i="1"/>
  <c r="AH64" i="1"/>
  <c r="AH63" i="1"/>
  <c r="AH61" i="1"/>
  <c r="AH60" i="1"/>
  <c r="AH59" i="1"/>
  <c r="AE68" i="1"/>
  <c r="AE67" i="1"/>
  <c r="AE66" i="1"/>
  <c r="AE65" i="1"/>
  <c r="AE64" i="1"/>
  <c r="AE63" i="1"/>
  <c r="AE61" i="1"/>
  <c r="AE60" i="1"/>
  <c r="AE59" i="1"/>
  <c r="AB68" i="1"/>
  <c r="AB67" i="1"/>
  <c r="AB66" i="1"/>
  <c r="AB65" i="1"/>
  <c r="AB64" i="1"/>
  <c r="AB63" i="1"/>
  <c r="AB61" i="1"/>
  <c r="AB60" i="1"/>
  <c r="AB59" i="1"/>
  <c r="Y68" i="1"/>
  <c r="Y67" i="1"/>
  <c r="Y66" i="1"/>
  <c r="Y65" i="1"/>
  <c r="Y63" i="1"/>
  <c r="Y62" i="1"/>
  <c r="Y61" i="1"/>
  <c r="Y60" i="1"/>
  <c r="Y59" i="1"/>
  <c r="V68" i="1"/>
  <c r="V67" i="1"/>
  <c r="V65" i="1"/>
  <c r="V63" i="1"/>
  <c r="V61" i="1"/>
  <c r="V60" i="1"/>
  <c r="V59" i="1"/>
  <c r="S68" i="1"/>
  <c r="S67" i="1"/>
  <c r="S65" i="1"/>
  <c r="S63" i="1"/>
  <c r="S61" i="1"/>
  <c r="S60" i="1"/>
  <c r="S59" i="1"/>
  <c r="P67" i="1"/>
  <c r="P65" i="1"/>
  <c r="P63" i="1"/>
  <c r="P61" i="1"/>
  <c r="P60" i="1"/>
  <c r="P59" i="1"/>
  <c r="AT62" i="1" l="1"/>
  <c r="BE63" i="1"/>
  <c r="CC63" i="1" s="1"/>
  <c r="BE61" i="1"/>
  <c r="CC61" i="1" s="1"/>
  <c r="BE68" i="1"/>
  <c r="CC68" i="1" s="1"/>
  <c r="BE60" i="1"/>
  <c r="CC60" i="1" s="1"/>
  <c r="BE67" i="1"/>
  <c r="CC67" i="1" s="1"/>
  <c r="BE59" i="1"/>
  <c r="CC59" i="1" s="1"/>
  <c r="BE65" i="1"/>
  <c r="CC65" i="1" s="1"/>
  <c r="CB58" i="1" l="1"/>
  <c r="BQ58" i="1"/>
  <c r="BC58" i="1"/>
  <c r="AZ58" i="1"/>
  <c r="AW58" i="1"/>
  <c r="AS58" i="1"/>
  <c r="AR58" i="1"/>
  <c r="AQ58" i="1"/>
  <c r="AN58" i="1"/>
  <c r="AK58" i="1"/>
  <c r="AH58" i="1"/>
  <c r="AE58" i="1"/>
  <c r="AB58" i="1"/>
  <c r="Y58" i="1"/>
  <c r="V58" i="1"/>
  <c r="S58" i="1"/>
  <c r="P58" i="1"/>
  <c r="AT58" i="1" l="1"/>
  <c r="BE58" i="1" s="1"/>
  <c r="CC58" i="1" s="1"/>
  <c r="CB39" i="1" l="1"/>
  <c r="BQ39" i="1"/>
  <c r="BC39" i="1"/>
  <c r="AZ39" i="1"/>
  <c r="AW39" i="1"/>
  <c r="AS39" i="1"/>
  <c r="AR39" i="1"/>
  <c r="AQ39" i="1"/>
  <c r="AN39" i="1"/>
  <c r="AK39" i="1"/>
  <c r="AH39" i="1"/>
  <c r="AB39" i="1"/>
  <c r="CB55" i="1" l="1"/>
  <c r="BQ55" i="1"/>
  <c r="AS55" i="1"/>
  <c r="AR55" i="1"/>
  <c r="CB52" i="1"/>
  <c r="BQ52" i="1"/>
  <c r="BA52" i="1"/>
  <c r="BC52" i="1" s="1"/>
  <c r="AS52" i="1"/>
  <c r="AR52" i="1"/>
  <c r="CB47" i="1"/>
  <c r="BQ47" i="1"/>
  <c r="CB57" i="1"/>
  <c r="BQ57" i="1"/>
  <c r="CB53" i="1"/>
  <c r="BQ53" i="1"/>
  <c r="AS53" i="1"/>
  <c r="AR53" i="1"/>
  <c r="CB50" i="1"/>
  <c r="BQ50" i="1"/>
  <c r="AR50" i="1"/>
  <c r="AS50" i="1"/>
  <c r="CB56" i="1"/>
  <c r="BQ56" i="1"/>
  <c r="AT56" i="1"/>
  <c r="CB54" i="1"/>
  <c r="BQ54" i="1"/>
  <c r="BQ91" i="1"/>
  <c r="BQ51" i="1"/>
  <c r="BQ49" i="1"/>
  <c r="BQ48" i="1"/>
  <c r="BQ46" i="1"/>
  <c r="BQ45" i="1"/>
  <c r="BQ44" i="1"/>
  <c r="BQ43" i="1"/>
  <c r="BQ42" i="1"/>
  <c r="BQ41" i="1"/>
  <c r="BQ40" i="1"/>
  <c r="BQ38" i="1"/>
  <c r="BQ37" i="1"/>
  <c r="BQ36" i="1"/>
  <c r="BQ35" i="1"/>
  <c r="BQ34" i="1"/>
  <c r="BQ33" i="1"/>
  <c r="BQ32" i="1"/>
  <c r="BQ31" i="1"/>
  <c r="BQ30" i="1"/>
  <c r="BQ29" i="1"/>
  <c r="BQ28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Q8" i="1"/>
  <c r="CB91" i="1"/>
  <c r="CB51" i="1"/>
  <c r="CB49" i="1"/>
  <c r="CB48" i="1"/>
  <c r="CB46" i="1"/>
  <c r="CB45" i="1"/>
  <c r="CB44" i="1"/>
  <c r="CB43" i="1"/>
  <c r="CB42" i="1"/>
  <c r="CB41" i="1"/>
  <c r="CB40" i="1"/>
  <c r="CB38" i="1"/>
  <c r="CB37" i="1"/>
  <c r="CB36" i="1"/>
  <c r="CB35" i="1"/>
  <c r="CB34" i="1"/>
  <c r="CB33" i="1"/>
  <c r="CB32" i="1"/>
  <c r="CB31" i="1"/>
  <c r="CB30" i="1"/>
  <c r="CB29" i="1"/>
  <c r="CB28" i="1"/>
  <c r="CB27" i="1"/>
  <c r="CB26" i="1"/>
  <c r="CB25" i="1"/>
  <c r="CB24" i="1"/>
  <c r="CB23" i="1"/>
  <c r="CB22" i="1"/>
  <c r="CB21" i="1"/>
  <c r="CB20" i="1"/>
  <c r="CB19" i="1"/>
  <c r="CB18" i="1"/>
  <c r="CB17" i="1"/>
  <c r="CB16" i="1"/>
  <c r="CB15" i="1"/>
  <c r="CB14" i="1"/>
  <c r="CB13" i="1"/>
  <c r="CB12" i="1"/>
  <c r="CB11" i="1"/>
  <c r="CB10" i="1"/>
  <c r="CB9" i="1"/>
  <c r="CB8" i="1"/>
  <c r="BC49" i="1"/>
  <c r="AZ49" i="1"/>
  <c r="AW49" i="1"/>
  <c r="AT49" i="1"/>
  <c r="AQ49" i="1"/>
  <c r="AN49" i="1"/>
  <c r="AK49" i="1"/>
  <c r="AH49" i="1"/>
  <c r="AE49" i="1"/>
  <c r="AB49" i="1"/>
  <c r="Y49" i="1"/>
  <c r="V49" i="1"/>
  <c r="S49" i="1"/>
  <c r="P49" i="1"/>
  <c r="BC57" i="1"/>
  <c r="BC56" i="1"/>
  <c r="BC55" i="1"/>
  <c r="BC54" i="1"/>
  <c r="BC53" i="1"/>
  <c r="BC51" i="1"/>
  <c r="BC50" i="1"/>
  <c r="BC48" i="1"/>
  <c r="BC47" i="1"/>
  <c r="AZ57" i="1"/>
  <c r="AZ56" i="1"/>
  <c r="AZ55" i="1"/>
  <c r="AZ54" i="1"/>
  <c r="AZ53" i="1"/>
  <c r="AZ52" i="1"/>
  <c r="AZ51" i="1"/>
  <c r="AZ50" i="1"/>
  <c r="AZ48" i="1"/>
  <c r="AZ47" i="1"/>
  <c r="AW57" i="1"/>
  <c r="AW56" i="1"/>
  <c r="AW55" i="1"/>
  <c r="AW54" i="1"/>
  <c r="AW53" i="1"/>
  <c r="AW52" i="1"/>
  <c r="AW50" i="1"/>
  <c r="AW48" i="1"/>
  <c r="AW47" i="1"/>
  <c r="AT57" i="1"/>
  <c r="AT54" i="1"/>
  <c r="AT48" i="1"/>
  <c r="AT47" i="1"/>
  <c r="AQ57" i="1"/>
  <c r="AQ56" i="1"/>
  <c r="AQ55" i="1"/>
  <c r="AQ54" i="1"/>
  <c r="AQ53" i="1"/>
  <c r="AQ51" i="1"/>
  <c r="AQ50" i="1"/>
  <c r="AQ48" i="1"/>
  <c r="AQ47" i="1"/>
  <c r="AN57" i="1"/>
  <c r="AN56" i="1"/>
  <c r="AN55" i="1"/>
  <c r="AN54" i="1"/>
  <c r="AN53" i="1"/>
  <c r="AN52" i="1"/>
  <c r="AN51" i="1"/>
  <c r="AN50" i="1"/>
  <c r="AN48" i="1"/>
  <c r="AN47" i="1"/>
  <c r="AK57" i="1"/>
  <c r="AK56" i="1"/>
  <c r="AK55" i="1"/>
  <c r="AK54" i="1"/>
  <c r="AK53" i="1"/>
  <c r="AK52" i="1"/>
  <c r="AK51" i="1"/>
  <c r="AK50" i="1"/>
  <c r="AK48" i="1"/>
  <c r="AK47" i="1"/>
  <c r="AH57" i="1"/>
  <c r="AH56" i="1"/>
  <c r="AH55" i="1"/>
  <c r="AH54" i="1"/>
  <c r="AH53" i="1"/>
  <c r="AH52" i="1"/>
  <c r="AH51" i="1"/>
  <c r="AH50" i="1"/>
  <c r="AH48" i="1"/>
  <c r="AH47" i="1"/>
  <c r="AE57" i="1"/>
  <c r="AE56" i="1"/>
  <c r="AE55" i="1"/>
  <c r="AE54" i="1"/>
  <c r="AE53" i="1"/>
  <c r="AE52" i="1"/>
  <c r="AE51" i="1"/>
  <c r="AE50" i="1"/>
  <c r="AE48" i="1"/>
  <c r="AE47" i="1"/>
  <c r="AB57" i="1"/>
  <c r="AB56" i="1"/>
  <c r="AB55" i="1"/>
  <c r="AB54" i="1"/>
  <c r="AB53" i="1"/>
  <c r="AB52" i="1"/>
  <c r="AB51" i="1"/>
  <c r="AB50" i="1"/>
  <c r="AB48" i="1"/>
  <c r="AB47" i="1"/>
  <c r="Y57" i="1"/>
  <c r="Y56" i="1"/>
  <c r="Y54" i="1"/>
  <c r="Y53" i="1"/>
  <c r="Y48" i="1"/>
  <c r="Y47" i="1"/>
  <c r="V57" i="1"/>
  <c r="V56" i="1"/>
  <c r="V55" i="1"/>
  <c r="V54" i="1"/>
  <c r="V53" i="1"/>
  <c r="V48" i="1"/>
  <c r="V47" i="1"/>
  <c r="S47" i="1"/>
  <c r="S57" i="1"/>
  <c r="S56" i="1"/>
  <c r="S55" i="1"/>
  <c r="S54" i="1"/>
  <c r="S53" i="1"/>
  <c r="S48" i="1"/>
  <c r="P57" i="1"/>
  <c r="P56" i="1"/>
  <c r="P55" i="1"/>
  <c r="P54" i="1"/>
  <c r="P53" i="1"/>
  <c r="P48" i="1"/>
  <c r="P47" i="1"/>
  <c r="AT53" i="1" l="1"/>
  <c r="BE53" i="1" s="1"/>
  <c r="CC53" i="1" s="1"/>
  <c r="BE48" i="1"/>
  <c r="CC48" i="1" s="1"/>
  <c r="BE47" i="1"/>
  <c r="CC47" i="1" s="1"/>
  <c r="BE49" i="1"/>
  <c r="CC49" i="1" s="1"/>
  <c r="BE57" i="1"/>
  <c r="CC57" i="1" s="1"/>
  <c r="BE54" i="1"/>
  <c r="CC54" i="1" s="1"/>
  <c r="BE56" i="1"/>
  <c r="CC56" i="1" s="1"/>
  <c r="B7" i="1"/>
  <c r="L15" i="19" l="1"/>
  <c r="L14" i="19"/>
  <c r="L13" i="19"/>
  <c r="L12" i="19"/>
  <c r="L11" i="19"/>
  <c r="L10" i="19"/>
  <c r="L9" i="19"/>
  <c r="L8" i="19"/>
  <c r="L7" i="19"/>
  <c r="J14" i="19"/>
  <c r="J11" i="19"/>
  <c r="J9" i="19"/>
  <c r="J12" i="19"/>
  <c r="J8" i="19"/>
  <c r="G14" i="19"/>
  <c r="G15" i="19"/>
  <c r="G10" i="19"/>
  <c r="G9" i="19"/>
  <c r="G13" i="19"/>
  <c r="G12" i="19"/>
  <c r="G7" i="19"/>
  <c r="G11" i="19"/>
  <c r="G8" i="19"/>
  <c r="V91" i="1" l="1"/>
  <c r="K14" i="19"/>
  <c r="K10" i="19"/>
  <c r="K9" i="19"/>
  <c r="K13" i="19"/>
  <c r="K12" i="19"/>
  <c r="K7" i="19"/>
  <c r="K11" i="19"/>
  <c r="K8" i="19"/>
  <c r="K15" i="19"/>
  <c r="BC38" i="1" l="1"/>
  <c r="AZ38" i="1"/>
  <c r="AW38" i="1"/>
  <c r="AS38" i="1"/>
  <c r="AR38" i="1"/>
  <c r="AQ38" i="1"/>
  <c r="AN38" i="1"/>
  <c r="AK38" i="1"/>
  <c r="AH38" i="1"/>
  <c r="AE38" i="1"/>
  <c r="AB38" i="1"/>
  <c r="Y38" i="1"/>
  <c r="V38" i="1"/>
  <c r="S38" i="1"/>
  <c r="P38" i="1"/>
  <c r="AT38" i="1" l="1"/>
  <c r="BE38" i="1" s="1"/>
  <c r="CC38" i="1" s="1"/>
  <c r="BC33" i="1"/>
  <c r="AZ33" i="1"/>
  <c r="AW33" i="1"/>
  <c r="AS33" i="1"/>
  <c r="AR33" i="1"/>
  <c r="AQ33" i="1"/>
  <c r="AN33" i="1"/>
  <c r="AK33" i="1"/>
  <c r="AH33" i="1"/>
  <c r="AE33" i="1"/>
  <c r="AB33" i="1"/>
  <c r="Y33" i="1"/>
  <c r="V33" i="1"/>
  <c r="S33" i="1"/>
  <c r="P33" i="1"/>
  <c r="BC45" i="1"/>
  <c r="AZ45" i="1"/>
  <c r="AW45" i="1"/>
  <c r="AS45" i="1"/>
  <c r="AR45" i="1"/>
  <c r="AQ45" i="1"/>
  <c r="AN45" i="1"/>
  <c r="AK45" i="1"/>
  <c r="AH45" i="1"/>
  <c r="AE45" i="1"/>
  <c r="AB45" i="1"/>
  <c r="Y45" i="1"/>
  <c r="V45" i="1"/>
  <c r="P45" i="1"/>
  <c r="BC44" i="1"/>
  <c r="AZ44" i="1"/>
  <c r="AW44" i="1"/>
  <c r="AS44" i="1"/>
  <c r="AR44" i="1"/>
  <c r="AQ44" i="1"/>
  <c r="AN44" i="1"/>
  <c r="AK44" i="1"/>
  <c r="AH44" i="1"/>
  <c r="AE44" i="1"/>
  <c r="AB44" i="1"/>
  <c r="Y44" i="1"/>
  <c r="V44" i="1"/>
  <c r="P44" i="1"/>
  <c r="BC43" i="1"/>
  <c r="AZ43" i="1"/>
  <c r="AW43" i="1"/>
  <c r="AS43" i="1"/>
  <c r="AR43" i="1"/>
  <c r="AQ43" i="1"/>
  <c r="AN43" i="1"/>
  <c r="AK43" i="1"/>
  <c r="AH43" i="1"/>
  <c r="AE43" i="1"/>
  <c r="AB43" i="1"/>
  <c r="Y43" i="1"/>
  <c r="V43" i="1"/>
  <c r="P43" i="1"/>
  <c r="BC42" i="1"/>
  <c r="AZ42" i="1"/>
  <c r="AW42" i="1"/>
  <c r="AS42" i="1"/>
  <c r="AR42" i="1"/>
  <c r="AQ42" i="1"/>
  <c r="AN42" i="1"/>
  <c r="AK42" i="1"/>
  <c r="AH42" i="1"/>
  <c r="AE42" i="1"/>
  <c r="AB42" i="1"/>
  <c r="Y42" i="1"/>
  <c r="V42" i="1"/>
  <c r="P42" i="1"/>
  <c r="AT33" i="1" l="1"/>
  <c r="BE33" i="1" s="1"/>
  <c r="CC33" i="1" s="1"/>
  <c r="AT45" i="1"/>
  <c r="AT44" i="1"/>
  <c r="AT43" i="1"/>
  <c r="AT42" i="1"/>
  <c r="AR14" i="1"/>
  <c r="BC46" i="1" l="1"/>
  <c r="AZ46" i="1"/>
  <c r="AW46" i="1"/>
  <c r="AS46" i="1"/>
  <c r="AR46" i="1"/>
  <c r="AQ46" i="1"/>
  <c r="AN46" i="1"/>
  <c r="AK46" i="1"/>
  <c r="AH46" i="1"/>
  <c r="AE46" i="1"/>
  <c r="AB46" i="1"/>
  <c r="Y46" i="1"/>
  <c r="V46" i="1"/>
  <c r="S46" i="1"/>
  <c r="P46" i="1"/>
  <c r="AT46" i="1" l="1"/>
  <c r="BE46" i="1" s="1"/>
  <c r="CC46" i="1" s="1"/>
  <c r="T28" i="1" l="1"/>
  <c r="V28" i="1" s="1"/>
  <c r="BC28" i="1"/>
  <c r="AZ28" i="1"/>
  <c r="AW28" i="1"/>
  <c r="AS28" i="1"/>
  <c r="AR28" i="1"/>
  <c r="AQ28" i="1"/>
  <c r="AN28" i="1"/>
  <c r="AK28" i="1"/>
  <c r="AH28" i="1"/>
  <c r="AE28" i="1"/>
  <c r="AB28" i="1"/>
  <c r="Y28" i="1"/>
  <c r="T24" i="1"/>
  <c r="AT28" i="1" l="1"/>
  <c r="BC41" i="1" l="1"/>
  <c r="AZ41" i="1"/>
  <c r="AW41" i="1"/>
  <c r="AQ41" i="1"/>
  <c r="AN41" i="1"/>
  <c r="AK41" i="1"/>
  <c r="AH41" i="1"/>
  <c r="AE41" i="1"/>
  <c r="AB41" i="1"/>
  <c r="BC40" i="1" l="1"/>
  <c r="AZ40" i="1"/>
  <c r="AW40" i="1"/>
  <c r="AS40" i="1"/>
  <c r="AR40" i="1"/>
  <c r="AQ40" i="1"/>
  <c r="AK40" i="1"/>
  <c r="AH40" i="1"/>
  <c r="AE40" i="1"/>
  <c r="AB40" i="1"/>
  <c r="BC37" i="1"/>
  <c r="AZ37" i="1"/>
  <c r="AW37" i="1"/>
  <c r="AS37" i="1"/>
  <c r="AR37" i="1"/>
  <c r="AQ37" i="1"/>
  <c r="AN37" i="1"/>
  <c r="AK37" i="1"/>
  <c r="AH37" i="1"/>
  <c r="AE37" i="1"/>
  <c r="AB37" i="1"/>
  <c r="Y37" i="1"/>
  <c r="V37" i="1"/>
  <c r="S37" i="1"/>
  <c r="P37" i="1"/>
  <c r="AT37" i="1" l="1"/>
  <c r="BE37" i="1" s="1"/>
  <c r="CC37" i="1" s="1"/>
  <c r="H3" i="7" l="1"/>
  <c r="B3" i="7"/>
  <c r="A3" i="7"/>
  <c r="H20" i="7"/>
  <c r="H17" i="7"/>
  <c r="H6" i="7"/>
  <c r="H5" i="7"/>
  <c r="E3" i="7"/>
  <c r="H8" i="7"/>
  <c r="H18" i="7"/>
  <c r="H4" i="7"/>
  <c r="H19" i="7"/>
  <c r="E19" i="7" l="1"/>
  <c r="B19" i="7"/>
  <c r="A19" i="7"/>
  <c r="E8" i="7"/>
  <c r="B8" i="7"/>
  <c r="A8" i="7"/>
  <c r="E4" i="7"/>
  <c r="B4" i="7"/>
  <c r="A4" i="7"/>
  <c r="E5" i="7"/>
  <c r="B5" i="7"/>
  <c r="A5" i="7"/>
  <c r="E18" i="7"/>
  <c r="A18" i="7"/>
  <c r="B18" i="7"/>
  <c r="B6" i="7"/>
  <c r="A6" i="7"/>
  <c r="E17" i="7"/>
  <c r="B17" i="7"/>
  <c r="A17" i="7"/>
  <c r="E20" i="7"/>
  <c r="B20" i="7"/>
  <c r="A20" i="7"/>
  <c r="BC91" i="1"/>
  <c r="BC36" i="1"/>
  <c r="BC35" i="1"/>
  <c r="BC34" i="1"/>
  <c r="BC32" i="1"/>
  <c r="BC31" i="1"/>
  <c r="BC30" i="1"/>
  <c r="BC29" i="1"/>
  <c r="BC26" i="1"/>
  <c r="BC25" i="1"/>
  <c r="BC23" i="1"/>
  <c r="BC22" i="1"/>
  <c r="BC21" i="1"/>
  <c r="BC20" i="1"/>
  <c r="BC18" i="1"/>
  <c r="BC17" i="1"/>
  <c r="BC16" i="1"/>
  <c r="BC15" i="1"/>
  <c r="BC14" i="1"/>
  <c r="BC13" i="1"/>
  <c r="BC12" i="1"/>
  <c r="BC11" i="1"/>
  <c r="BC10" i="1"/>
  <c r="BC9" i="1"/>
  <c r="AZ91" i="1"/>
  <c r="AZ36" i="1"/>
  <c r="AZ35" i="1"/>
  <c r="AZ34" i="1"/>
  <c r="AZ32" i="1"/>
  <c r="AZ31" i="1"/>
  <c r="AZ30" i="1"/>
  <c r="AZ29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W91" i="1"/>
  <c r="AW36" i="1"/>
  <c r="AW35" i="1"/>
  <c r="AW34" i="1"/>
  <c r="AW32" i="1"/>
  <c r="AW31" i="1"/>
  <c r="AW30" i="1"/>
  <c r="AW29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T91" i="1"/>
  <c r="AT34" i="1"/>
  <c r="AT30" i="1"/>
  <c r="AT26" i="1"/>
  <c r="AT18" i="1"/>
  <c r="AT11" i="1"/>
  <c r="AT10" i="1"/>
  <c r="AQ91" i="1"/>
  <c r="AQ36" i="1"/>
  <c r="AQ35" i="1"/>
  <c r="AQ34" i="1"/>
  <c r="AQ32" i="1"/>
  <c r="AQ31" i="1"/>
  <c r="AQ30" i="1"/>
  <c r="AQ29" i="1"/>
  <c r="AQ27" i="1"/>
  <c r="AQ26" i="1"/>
  <c r="AQ25" i="1"/>
  <c r="AQ24" i="1"/>
  <c r="AQ23" i="1"/>
  <c r="AQ22" i="1"/>
  <c r="AQ21" i="1"/>
  <c r="AQ20" i="1"/>
  <c r="AQ18" i="1"/>
  <c r="AQ17" i="1"/>
  <c r="AQ16" i="1"/>
  <c r="AQ15" i="1"/>
  <c r="AQ14" i="1"/>
  <c r="AQ13" i="1"/>
  <c r="AQ12" i="1"/>
  <c r="AQ11" i="1"/>
  <c r="AQ10" i="1"/>
  <c r="AQ9" i="1"/>
  <c r="AN91" i="1"/>
  <c r="AN36" i="1"/>
  <c r="AN35" i="1"/>
  <c r="AN34" i="1"/>
  <c r="AN32" i="1"/>
  <c r="AN31" i="1"/>
  <c r="AN30" i="1"/>
  <c r="AN29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K36" i="1"/>
  <c r="AK35" i="1"/>
  <c r="AK34" i="1"/>
  <c r="AK32" i="1"/>
  <c r="AK31" i="1"/>
  <c r="AK30" i="1"/>
  <c r="AK29" i="1"/>
  <c r="AK27" i="1"/>
  <c r="AK26" i="1"/>
  <c r="AK25" i="1"/>
  <c r="AK24" i="1"/>
  <c r="AK23" i="1"/>
  <c r="AK22" i="1"/>
  <c r="AK21" i="1"/>
  <c r="AK20" i="1"/>
  <c r="AK18" i="1"/>
  <c r="AK17" i="1"/>
  <c r="AK16" i="1"/>
  <c r="AK15" i="1"/>
  <c r="AK14" i="1"/>
  <c r="AK13" i="1"/>
  <c r="AK12" i="1"/>
  <c r="AK11" i="1"/>
  <c r="AK10" i="1"/>
  <c r="AK8" i="1"/>
  <c r="AH36" i="1"/>
  <c r="AH35" i="1"/>
  <c r="AH34" i="1"/>
  <c r="AH32" i="1"/>
  <c r="AH31" i="1"/>
  <c r="AH30" i="1"/>
  <c r="AH29" i="1"/>
  <c r="AH27" i="1"/>
  <c r="AH26" i="1"/>
  <c r="AH25" i="1"/>
  <c r="AH23" i="1"/>
  <c r="AH22" i="1"/>
  <c r="AH21" i="1"/>
  <c r="AH20" i="1"/>
  <c r="AH18" i="1"/>
  <c r="AH17" i="1"/>
  <c r="AH16" i="1"/>
  <c r="AH15" i="1"/>
  <c r="AH14" i="1"/>
  <c r="AH13" i="1"/>
  <c r="AH12" i="1"/>
  <c r="AH11" i="1"/>
  <c r="AH10" i="1"/>
  <c r="AH9" i="1"/>
  <c r="AE36" i="1"/>
  <c r="AE35" i="1"/>
  <c r="AE34" i="1"/>
  <c r="AE32" i="1"/>
  <c r="AE31" i="1"/>
  <c r="AE30" i="1"/>
  <c r="AE29" i="1"/>
  <c r="AE27" i="1"/>
  <c r="AE26" i="1"/>
  <c r="AE25" i="1"/>
  <c r="AE24" i="1"/>
  <c r="AE23" i="1"/>
  <c r="AE22" i="1"/>
  <c r="AE21" i="1"/>
  <c r="AE20" i="1"/>
  <c r="AE18" i="1"/>
  <c r="AE17" i="1"/>
  <c r="AE16" i="1"/>
  <c r="AE15" i="1"/>
  <c r="AE14" i="1"/>
  <c r="AE13" i="1"/>
  <c r="AE12" i="1"/>
  <c r="AE11" i="1"/>
  <c r="AE10" i="1"/>
  <c r="AE9" i="1"/>
  <c r="AB36" i="1"/>
  <c r="AB35" i="1"/>
  <c r="AB34" i="1"/>
  <c r="AB32" i="1"/>
  <c r="AB31" i="1"/>
  <c r="AB30" i="1"/>
  <c r="AB29" i="1"/>
  <c r="AB27" i="1"/>
  <c r="AB26" i="1"/>
  <c r="AB25" i="1"/>
  <c r="AB24" i="1"/>
  <c r="AB23" i="1"/>
  <c r="AB22" i="1"/>
  <c r="AB21" i="1"/>
  <c r="AB20" i="1"/>
  <c r="AB18" i="1"/>
  <c r="AB17" i="1"/>
  <c r="AB16" i="1"/>
  <c r="AB15" i="1"/>
  <c r="AB14" i="1"/>
  <c r="AB13" i="1"/>
  <c r="AB12" i="1"/>
  <c r="AB11" i="1"/>
  <c r="AB10" i="1"/>
  <c r="Y36" i="1"/>
  <c r="Y35" i="1"/>
  <c r="Y34" i="1"/>
  <c r="Y32" i="1"/>
  <c r="Y31" i="1"/>
  <c r="Y30" i="1"/>
  <c r="Y27" i="1"/>
  <c r="Y26" i="1"/>
  <c r="Y25" i="1"/>
  <c r="Y23" i="1"/>
  <c r="Y22" i="1"/>
  <c r="Y21" i="1"/>
  <c r="Y20" i="1"/>
  <c r="Y18" i="1"/>
  <c r="Y17" i="1"/>
  <c r="Y16" i="1"/>
  <c r="Y15" i="1"/>
  <c r="Y14" i="1"/>
  <c r="Y13" i="1"/>
  <c r="Y12" i="1"/>
  <c r="Y11" i="1"/>
  <c r="Y10" i="1"/>
  <c r="V36" i="1"/>
  <c r="V35" i="1"/>
  <c r="V34" i="1"/>
  <c r="V32" i="1"/>
  <c r="V31" i="1"/>
  <c r="V30" i="1"/>
  <c r="V29" i="1"/>
  <c r="V26" i="1"/>
  <c r="V25" i="1"/>
  <c r="V23" i="1"/>
  <c r="V22" i="1"/>
  <c r="V21" i="1"/>
  <c r="V20" i="1"/>
  <c r="V18" i="1"/>
  <c r="V15" i="1"/>
  <c r="V14" i="1"/>
  <c r="V13" i="1"/>
  <c r="V12" i="1"/>
  <c r="V11" i="1"/>
  <c r="V10" i="1"/>
  <c r="S36" i="1"/>
  <c r="S35" i="1"/>
  <c r="S34" i="1"/>
  <c r="S32" i="1"/>
  <c r="S31" i="1"/>
  <c r="S30" i="1"/>
  <c r="S29" i="1"/>
  <c r="S26" i="1"/>
  <c r="S25" i="1"/>
  <c r="S23" i="1"/>
  <c r="S22" i="1"/>
  <c r="S21" i="1"/>
  <c r="S20" i="1"/>
  <c r="S18" i="1"/>
  <c r="S15" i="1"/>
  <c r="S14" i="1"/>
  <c r="S13" i="1"/>
  <c r="S12" i="1"/>
  <c r="S11" i="1"/>
  <c r="S10" i="1"/>
  <c r="P36" i="1"/>
  <c r="P35" i="1"/>
  <c r="P34" i="1"/>
  <c r="P32" i="1"/>
  <c r="P31" i="1"/>
  <c r="P30" i="1"/>
  <c r="P29" i="1"/>
  <c r="P26" i="1"/>
  <c r="P25" i="1"/>
  <c r="P23" i="1"/>
  <c r="P22" i="1"/>
  <c r="P21" i="1"/>
  <c r="P20" i="1"/>
  <c r="P18" i="1"/>
  <c r="P16" i="1"/>
  <c r="P15" i="1"/>
  <c r="P14" i="1"/>
  <c r="P13" i="1"/>
  <c r="P12" i="1"/>
  <c r="P11" i="1"/>
  <c r="P10" i="1"/>
  <c r="BE26" i="1" l="1"/>
  <c r="CC26" i="1" s="1"/>
  <c r="BE18" i="1"/>
  <c r="CC18" i="1" s="1"/>
  <c r="BE11" i="1"/>
  <c r="CC11" i="1" s="1"/>
  <c r="BE34" i="1"/>
  <c r="CC34" i="1" s="1"/>
  <c r="BE10" i="1"/>
  <c r="CC10" i="1" s="1"/>
  <c r="BE91" i="1"/>
  <c r="CC91" i="1" s="1"/>
  <c r="BE30" i="1"/>
  <c r="CC30" i="1" s="1"/>
  <c r="AS15" i="1"/>
  <c r="AR15" i="1"/>
  <c r="AT15" i="1" l="1"/>
  <c r="BE15" i="1" s="1"/>
  <c r="CC15" i="1" s="1"/>
  <c r="AS36" i="1"/>
  <c r="AR36" i="1"/>
  <c r="AS35" i="1"/>
  <c r="AR35" i="1"/>
  <c r="AS32" i="1"/>
  <c r="AR32" i="1"/>
  <c r="AS31" i="1"/>
  <c r="AR31" i="1"/>
  <c r="AS29" i="1"/>
  <c r="AS27" i="1"/>
  <c r="AR27" i="1"/>
  <c r="AS25" i="1"/>
  <c r="AR25" i="1"/>
  <c r="AS24" i="1"/>
  <c r="AR24" i="1"/>
  <c r="AS23" i="1"/>
  <c r="AR23" i="1"/>
  <c r="AS22" i="1"/>
  <c r="AR22" i="1"/>
  <c r="AS21" i="1"/>
  <c r="AR21" i="1"/>
  <c r="AS20" i="1"/>
  <c r="AR20" i="1"/>
  <c r="AS19" i="1"/>
  <c r="AR19" i="1"/>
  <c r="AT17" i="1"/>
  <c r="AS16" i="1"/>
  <c r="AR16" i="1"/>
  <c r="AS14" i="1"/>
  <c r="AS13" i="1"/>
  <c r="AR13" i="1"/>
  <c r="AS12" i="1"/>
  <c r="AR12" i="1"/>
  <c r="AR9" i="1"/>
  <c r="BA8" i="1"/>
  <c r="BC8" i="1" s="1"/>
  <c r="AS8" i="1"/>
  <c r="CB7" i="1"/>
  <c r="BQ7" i="1"/>
  <c r="BC7" i="1"/>
  <c r="AZ7" i="1"/>
  <c r="AW7" i="1"/>
  <c r="AT7" i="1"/>
  <c r="AQ7" i="1"/>
  <c r="AN7" i="1"/>
  <c r="AK7" i="1"/>
  <c r="AH7" i="1"/>
  <c r="AE7" i="1"/>
  <c r="AB7" i="1"/>
  <c r="Y7" i="1"/>
  <c r="V7" i="1"/>
  <c r="S7" i="1"/>
  <c r="P7" i="1"/>
  <c r="AT14" i="1" l="1"/>
  <c r="BE14" i="1" s="1"/>
  <c r="CC14" i="1" s="1"/>
  <c r="AT23" i="1"/>
  <c r="BE23" i="1" s="1"/>
  <c r="CC23" i="1" s="1"/>
  <c r="AT13" i="1"/>
  <c r="BE13" i="1" s="1"/>
  <c r="CC13" i="1" s="1"/>
  <c r="AT32" i="1"/>
  <c r="BE32" i="1" s="1"/>
  <c r="CC32" i="1" s="1"/>
  <c r="AT16" i="1"/>
  <c r="AT35" i="1"/>
  <c r="BE35" i="1" s="1"/>
  <c r="CC35" i="1" s="1"/>
  <c r="AT36" i="1"/>
  <c r="BE36" i="1" s="1"/>
  <c r="CC36" i="1" s="1"/>
  <c r="AT20" i="1"/>
  <c r="BE20" i="1" s="1"/>
  <c r="CC20" i="1" s="1"/>
  <c r="AT25" i="1"/>
  <c r="BE25" i="1" s="1"/>
  <c r="CC25" i="1" s="1"/>
  <c r="AT31" i="1"/>
  <c r="AT9" i="1"/>
  <c r="AT21" i="1"/>
  <c r="AT27" i="1"/>
  <c r="AR29" i="1"/>
  <c r="AT29" i="1" s="1"/>
  <c r="Y29" i="1"/>
  <c r="AT12" i="1"/>
  <c r="AT22" i="1"/>
  <c r="BE7" i="1"/>
  <c r="CC7" i="1" s="1"/>
  <c r="BE22" i="1" l="1"/>
  <c r="CC22" i="1" s="1"/>
  <c r="BE12" i="1"/>
  <c r="CC12" i="1" s="1"/>
  <c r="BE21" i="1"/>
  <c r="CC21" i="1" s="1"/>
  <c r="BE31" i="1"/>
  <c r="CC31" i="1" s="1"/>
  <c r="BE29" i="1"/>
  <c r="CC29" i="1" s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J2" i="1" l="1"/>
  <c r="K2" i="1" s="1"/>
  <c r="L2" i="1" s="1"/>
  <c r="M2" i="1" s="1"/>
  <c r="N2" i="1" s="1"/>
  <c r="O2" i="1" s="1"/>
  <c r="G2943" i="7" s="1"/>
  <c r="G2944" i="7" l="1"/>
  <c r="I2943" i="7"/>
  <c r="P2" i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G2957" i="7" s="1"/>
  <c r="G108" i="7"/>
  <c r="G73" i="7"/>
  <c r="G38" i="7"/>
  <c r="G2803" i="7"/>
  <c r="G143" i="7"/>
  <c r="G178" i="7"/>
  <c r="G213" i="7"/>
  <c r="G493" i="7"/>
  <c r="G458" i="7"/>
  <c r="G423" i="7"/>
  <c r="G388" i="7"/>
  <c r="G1648" i="7"/>
  <c r="G1613" i="7"/>
  <c r="G1578" i="7"/>
  <c r="G1543" i="7"/>
  <c r="G1508" i="7"/>
  <c r="G1228" i="7"/>
  <c r="G1193" i="7"/>
  <c r="G1158" i="7"/>
  <c r="G1123" i="7"/>
  <c r="G1088" i="7"/>
  <c r="G563" i="7"/>
  <c r="G528" i="7"/>
  <c r="G353" i="7"/>
  <c r="G318" i="7"/>
  <c r="G283" i="7"/>
  <c r="G248" i="7"/>
  <c r="G2278" i="7"/>
  <c r="G1683" i="7"/>
  <c r="G1473" i="7"/>
  <c r="G1438" i="7"/>
  <c r="G1298" i="7"/>
  <c r="G1263" i="7"/>
  <c r="G1053" i="7"/>
  <c r="G1018" i="7"/>
  <c r="G633" i="7"/>
  <c r="G598" i="7"/>
  <c r="G3" i="7"/>
  <c r="G2348" i="7"/>
  <c r="G2313" i="7"/>
  <c r="G2243" i="7"/>
  <c r="G2208" i="7"/>
  <c r="G2173" i="7"/>
  <c r="G1823" i="7"/>
  <c r="G1788" i="7"/>
  <c r="G1753" i="7"/>
  <c r="G1718" i="7"/>
  <c r="G1403" i="7"/>
  <c r="G1368" i="7"/>
  <c r="G1333" i="7"/>
  <c r="G983" i="7"/>
  <c r="G738" i="7"/>
  <c r="G703" i="7"/>
  <c r="G668" i="7"/>
  <c r="G2908" i="7"/>
  <c r="G2663" i="7"/>
  <c r="G2628" i="7"/>
  <c r="G2593" i="7"/>
  <c r="G2558" i="7"/>
  <c r="G2383" i="7"/>
  <c r="G2138" i="7"/>
  <c r="G1928" i="7"/>
  <c r="G1893" i="7"/>
  <c r="G1858" i="7"/>
  <c r="G948" i="7"/>
  <c r="G913" i="7"/>
  <c r="G878" i="7"/>
  <c r="G808" i="7"/>
  <c r="G773" i="7"/>
  <c r="G2873" i="7"/>
  <c r="G2733" i="7"/>
  <c r="G2698" i="7"/>
  <c r="G2523" i="7"/>
  <c r="G2488" i="7"/>
  <c r="G2453" i="7"/>
  <c r="G2418" i="7"/>
  <c r="G2103" i="7"/>
  <c r="G1963" i="7"/>
  <c r="G843" i="7"/>
  <c r="G2838" i="7"/>
  <c r="G2768" i="7"/>
  <c r="G2068" i="7"/>
  <c r="G2033" i="7"/>
  <c r="G1998" i="7"/>
  <c r="C153" i="5"/>
  <c r="C152" i="5"/>
  <c r="C151" i="5"/>
  <c r="C150" i="5"/>
  <c r="AK72" i="1" s="1"/>
  <c r="C146" i="5"/>
  <c r="C145" i="5"/>
  <c r="C144" i="5"/>
  <c r="C143" i="5"/>
  <c r="AJ2943" i="7" l="1"/>
  <c r="AI2943" i="7"/>
  <c r="AH2943" i="7"/>
  <c r="AG2943" i="7"/>
  <c r="AA2943" i="7"/>
  <c r="AK2943" i="7"/>
  <c r="AL2943" i="7"/>
  <c r="AF2943" i="7"/>
  <c r="AD2943" i="7"/>
  <c r="AC2943" i="7"/>
  <c r="AB2943" i="7"/>
  <c r="AE2943" i="7"/>
  <c r="Z2943" i="7"/>
  <c r="AN2943" i="7" s="1"/>
  <c r="G2958" i="7"/>
  <c r="I2957" i="7"/>
  <c r="G2945" i="7"/>
  <c r="I2944" i="7"/>
  <c r="G1824" i="7"/>
  <c r="I1823" i="7"/>
  <c r="G2174" i="7"/>
  <c r="I2173" i="7"/>
  <c r="G2209" i="7"/>
  <c r="I2208" i="7"/>
  <c r="G1474" i="7"/>
  <c r="I1473" i="7"/>
  <c r="G1194" i="7"/>
  <c r="I1193" i="7"/>
  <c r="G214" i="7"/>
  <c r="I213" i="7"/>
  <c r="G389" i="7"/>
  <c r="I388" i="7"/>
  <c r="G774" i="7"/>
  <c r="I773" i="7"/>
  <c r="G1789" i="7"/>
  <c r="I1788" i="7"/>
  <c r="G1964" i="7"/>
  <c r="I1963" i="7"/>
  <c r="G1124" i="7"/>
  <c r="I1123" i="7"/>
  <c r="G2104" i="7"/>
  <c r="I2103" i="7"/>
  <c r="G1439" i="7"/>
  <c r="I1438" i="7"/>
  <c r="G669" i="7"/>
  <c r="I668" i="7"/>
  <c r="G739" i="7"/>
  <c r="I738" i="7"/>
  <c r="G1509" i="7"/>
  <c r="I1508" i="7"/>
  <c r="G144" i="7"/>
  <c r="I143" i="7"/>
  <c r="G1754" i="7"/>
  <c r="I1753" i="7"/>
  <c r="G844" i="7"/>
  <c r="I843" i="7"/>
  <c r="G1264" i="7"/>
  <c r="I1263" i="7"/>
  <c r="G2664" i="7"/>
  <c r="I2663" i="7"/>
  <c r="G459" i="7"/>
  <c r="I458" i="7"/>
  <c r="G2909" i="7"/>
  <c r="I2908" i="7"/>
  <c r="G1159" i="7"/>
  <c r="I1158" i="7"/>
  <c r="G914" i="7"/>
  <c r="I913" i="7"/>
  <c r="G2454" i="7"/>
  <c r="I2453" i="7"/>
  <c r="G704" i="7"/>
  <c r="I703" i="7"/>
  <c r="G1684" i="7"/>
  <c r="I1683" i="7"/>
  <c r="G179" i="7"/>
  <c r="I178" i="7"/>
  <c r="G1859" i="7"/>
  <c r="I1858" i="7"/>
  <c r="G2279" i="7"/>
  <c r="I2278" i="7"/>
  <c r="G1999" i="7"/>
  <c r="I1998" i="7"/>
  <c r="G2524" i="7"/>
  <c r="I2523" i="7"/>
  <c r="G1894" i="7"/>
  <c r="I1893" i="7"/>
  <c r="G984" i="7"/>
  <c r="I983" i="7"/>
  <c r="G2349" i="7"/>
  <c r="I2348" i="7"/>
  <c r="G249" i="7"/>
  <c r="I248" i="7"/>
  <c r="G1544" i="7"/>
  <c r="I1543" i="7"/>
  <c r="G2804" i="7"/>
  <c r="I2803" i="7"/>
  <c r="G564" i="7"/>
  <c r="I563" i="7"/>
  <c r="G1089" i="7"/>
  <c r="I1088" i="7"/>
  <c r="G809" i="7"/>
  <c r="I808" i="7"/>
  <c r="G1299" i="7"/>
  <c r="I1298" i="7"/>
  <c r="G879" i="7"/>
  <c r="I878" i="7"/>
  <c r="G494" i="7"/>
  <c r="I493" i="7"/>
  <c r="G2419" i="7"/>
  <c r="I2418" i="7"/>
  <c r="G949" i="7"/>
  <c r="I948" i="7"/>
  <c r="G2244" i="7"/>
  <c r="I2243" i="7"/>
  <c r="G1229" i="7"/>
  <c r="I1228" i="7"/>
  <c r="G2489" i="7"/>
  <c r="I2488" i="7"/>
  <c r="G2314" i="7"/>
  <c r="I2313" i="7"/>
  <c r="G2034" i="7"/>
  <c r="I2033" i="7"/>
  <c r="G2699" i="7"/>
  <c r="I2698" i="7"/>
  <c r="G1929" i="7"/>
  <c r="I1928" i="7"/>
  <c r="G1334" i="7"/>
  <c r="I1333" i="7"/>
  <c r="G284" i="7"/>
  <c r="I283" i="7"/>
  <c r="G1579" i="7"/>
  <c r="I1578" i="7"/>
  <c r="G39" i="7"/>
  <c r="I38" i="7"/>
  <c r="G2594" i="7"/>
  <c r="I2593" i="7"/>
  <c r="G1054" i="7"/>
  <c r="I1053" i="7"/>
  <c r="G2629" i="7"/>
  <c r="I2628" i="7"/>
  <c r="G424" i="7"/>
  <c r="I423" i="7"/>
  <c r="G2069" i="7"/>
  <c r="I2068" i="7"/>
  <c r="G2734" i="7"/>
  <c r="I2733" i="7"/>
  <c r="G2139" i="7"/>
  <c r="I2138" i="7"/>
  <c r="G1369" i="7"/>
  <c r="I1368" i="7"/>
  <c r="G599" i="7"/>
  <c r="I598" i="7"/>
  <c r="G319" i="7"/>
  <c r="I318" i="7"/>
  <c r="G1614" i="7"/>
  <c r="I1613" i="7"/>
  <c r="G74" i="7"/>
  <c r="I73" i="7"/>
  <c r="G2769" i="7"/>
  <c r="I2768" i="7"/>
  <c r="G2874" i="7"/>
  <c r="I2873" i="7"/>
  <c r="G2384" i="7"/>
  <c r="I2383" i="7"/>
  <c r="G1404" i="7"/>
  <c r="I1403" i="7"/>
  <c r="G634" i="7"/>
  <c r="I633" i="7"/>
  <c r="G354" i="7"/>
  <c r="I353" i="7"/>
  <c r="G1649" i="7"/>
  <c r="I1648" i="7"/>
  <c r="G109" i="7"/>
  <c r="I108" i="7"/>
  <c r="G2839" i="7"/>
  <c r="I2838" i="7"/>
  <c r="G2559" i="7"/>
  <c r="I2558" i="7"/>
  <c r="G1719" i="7"/>
  <c r="I1718" i="7"/>
  <c r="G1019" i="7"/>
  <c r="I1018" i="7"/>
  <c r="G529" i="7"/>
  <c r="I528" i="7"/>
  <c r="BG2" i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G2968" i="7" s="1"/>
  <c r="G2887" i="7"/>
  <c r="G2677" i="7"/>
  <c r="G2642" i="7"/>
  <c r="G2607" i="7"/>
  <c r="G2537" i="7"/>
  <c r="G2467" i="7"/>
  <c r="G2432" i="7"/>
  <c r="G2397" i="7"/>
  <c r="G2117" i="7"/>
  <c r="G1942" i="7"/>
  <c r="G857" i="7"/>
  <c r="G822" i="7"/>
  <c r="G2747" i="7"/>
  <c r="G2712" i="7"/>
  <c r="G2502" i="7"/>
  <c r="G2082" i="7"/>
  <c r="G2047" i="7"/>
  <c r="G2012" i="7"/>
  <c r="G1977" i="7"/>
  <c r="G2852" i="7"/>
  <c r="G2782" i="7"/>
  <c r="G122" i="7"/>
  <c r="G87" i="7"/>
  <c r="G52" i="7"/>
  <c r="G157" i="7"/>
  <c r="G192" i="7"/>
  <c r="G17" i="7"/>
  <c r="G402" i="7"/>
  <c r="G227" i="7"/>
  <c r="I227" i="7" s="1"/>
  <c r="G1522" i="7"/>
  <c r="G1207" i="7"/>
  <c r="G1102" i="7"/>
  <c r="G542" i="7"/>
  <c r="G507" i="7"/>
  <c r="G472" i="7"/>
  <c r="G437" i="7"/>
  <c r="G367" i="7"/>
  <c r="G297" i="7"/>
  <c r="G262" i="7"/>
  <c r="G2817" i="7"/>
  <c r="G1662" i="7"/>
  <c r="G1627" i="7"/>
  <c r="G1592" i="7"/>
  <c r="G1557" i="7"/>
  <c r="G1487" i="7"/>
  <c r="G1242" i="7"/>
  <c r="G1172" i="7"/>
  <c r="G1137" i="7"/>
  <c r="G1067" i="7"/>
  <c r="G577" i="7"/>
  <c r="G332" i="7"/>
  <c r="G2292" i="7"/>
  <c r="G2257" i="7"/>
  <c r="G1767" i="7"/>
  <c r="G1697" i="7"/>
  <c r="G1452" i="7"/>
  <c r="G1417" i="7"/>
  <c r="G1382" i="7"/>
  <c r="G1347" i="7"/>
  <c r="G1312" i="7"/>
  <c r="G1277" i="7"/>
  <c r="G1032" i="7"/>
  <c r="G997" i="7"/>
  <c r="G717" i="7"/>
  <c r="G647" i="7"/>
  <c r="G612" i="7"/>
  <c r="G2922" i="7"/>
  <c r="G2572" i="7"/>
  <c r="G2362" i="7"/>
  <c r="G2327" i="7"/>
  <c r="G2222" i="7"/>
  <c r="G2187" i="7"/>
  <c r="G2152" i="7"/>
  <c r="G1907" i="7"/>
  <c r="G1872" i="7"/>
  <c r="G1837" i="7"/>
  <c r="G1802" i="7"/>
  <c r="G1732" i="7"/>
  <c r="G962" i="7"/>
  <c r="G927" i="7"/>
  <c r="G892" i="7"/>
  <c r="G787" i="7"/>
  <c r="G752" i="7"/>
  <c r="G682" i="7"/>
  <c r="AB62" i="1"/>
  <c r="AB72" i="1"/>
  <c r="AK62" i="1"/>
  <c r="AK19" i="1"/>
  <c r="AK9" i="1"/>
  <c r="AB9" i="1"/>
  <c r="AB19" i="1"/>
  <c r="AB8" i="1"/>
  <c r="H12" i="7"/>
  <c r="H11" i="7"/>
  <c r="E6" i="7"/>
  <c r="C139" i="5"/>
  <c r="C138" i="5"/>
  <c r="C137" i="5"/>
  <c r="C136" i="5"/>
  <c r="C132" i="5"/>
  <c r="C131" i="5"/>
  <c r="AW64" i="1" s="1"/>
  <c r="C130" i="5"/>
  <c r="C129" i="5"/>
  <c r="C125" i="5"/>
  <c r="C124" i="5"/>
  <c r="C123" i="5"/>
  <c r="C122" i="5"/>
  <c r="BC19" i="1" s="1"/>
  <c r="C118" i="5"/>
  <c r="C117" i="5"/>
  <c r="C116" i="5"/>
  <c r="C115" i="5"/>
  <c r="C111" i="5"/>
  <c r="C110" i="5"/>
  <c r="C109" i="5"/>
  <c r="C108" i="5"/>
  <c r="C104" i="5"/>
  <c r="C103" i="5"/>
  <c r="AE72" i="1" s="1"/>
  <c r="C102" i="5"/>
  <c r="C101" i="5"/>
  <c r="C97" i="5"/>
  <c r="C96" i="5"/>
  <c r="C95" i="5"/>
  <c r="AH72" i="1" s="1"/>
  <c r="C94" i="5"/>
  <c r="AH62" i="1" s="1"/>
  <c r="C80" i="5"/>
  <c r="C73" i="5"/>
  <c r="C88" i="5"/>
  <c r="C87" i="5"/>
  <c r="C67" i="5"/>
  <c r="C66" i="5"/>
  <c r="C83" i="5"/>
  <c r="V64" i="1" s="1"/>
  <c r="C82" i="5"/>
  <c r="V62" i="1" s="1"/>
  <c r="C81" i="5"/>
  <c r="C76" i="5"/>
  <c r="C75" i="5"/>
  <c r="C74" i="5"/>
  <c r="AC2558" i="7" l="1"/>
  <c r="AH2558" i="7"/>
  <c r="AG2558" i="7"/>
  <c r="AF2558" i="7"/>
  <c r="AE2558" i="7"/>
  <c r="AA2558" i="7"/>
  <c r="AI2558" i="7"/>
  <c r="AL2558" i="7"/>
  <c r="AJ2558" i="7"/>
  <c r="AD2558" i="7"/>
  <c r="AB2558" i="7"/>
  <c r="AK2558" i="7"/>
  <c r="AE318" i="7"/>
  <c r="AD318" i="7"/>
  <c r="AC318" i="7"/>
  <c r="AB318" i="7"/>
  <c r="AA318" i="7"/>
  <c r="AL318" i="7"/>
  <c r="AI318" i="7"/>
  <c r="AK318" i="7"/>
  <c r="AJ318" i="7"/>
  <c r="AH318" i="7"/>
  <c r="AG318" i="7"/>
  <c r="AF318" i="7"/>
  <c r="AL283" i="7"/>
  <c r="AA283" i="7"/>
  <c r="AK283" i="7"/>
  <c r="AJ283" i="7"/>
  <c r="AI283" i="7"/>
  <c r="AH283" i="7"/>
  <c r="AG283" i="7"/>
  <c r="AE283" i="7"/>
  <c r="AD283" i="7"/>
  <c r="AC283" i="7"/>
  <c r="AF283" i="7"/>
  <c r="AB283" i="7"/>
  <c r="AG878" i="7"/>
  <c r="AE878" i="7"/>
  <c r="AL878" i="7"/>
  <c r="AK878" i="7"/>
  <c r="AJ878" i="7"/>
  <c r="AI878" i="7"/>
  <c r="AF878" i="7"/>
  <c r="AD878" i="7"/>
  <c r="AH878" i="7"/>
  <c r="AC878" i="7"/>
  <c r="AB878" i="7"/>
  <c r="AA878" i="7"/>
  <c r="AB1998" i="7"/>
  <c r="AF1998" i="7"/>
  <c r="AE1998" i="7"/>
  <c r="AD1998" i="7"/>
  <c r="AC1998" i="7"/>
  <c r="AL1998" i="7"/>
  <c r="AJ1998" i="7"/>
  <c r="AI1998" i="7"/>
  <c r="AG1998" i="7"/>
  <c r="AA1998" i="7"/>
  <c r="AH1998" i="7"/>
  <c r="AK1998" i="7"/>
  <c r="AL1263" i="7"/>
  <c r="AK1263" i="7"/>
  <c r="AJ1263" i="7"/>
  <c r="AH1263" i="7"/>
  <c r="AC1263" i="7"/>
  <c r="AG1263" i="7"/>
  <c r="AF1263" i="7"/>
  <c r="AE1263" i="7"/>
  <c r="AB1263" i="7"/>
  <c r="AA1263" i="7"/>
  <c r="AI1263" i="7"/>
  <c r="AD1263" i="7"/>
  <c r="AF668" i="7"/>
  <c r="AA668" i="7"/>
  <c r="AL668" i="7"/>
  <c r="AK668" i="7"/>
  <c r="AJ668" i="7"/>
  <c r="AI668" i="7"/>
  <c r="AE668" i="7"/>
  <c r="AD668" i="7"/>
  <c r="AH668" i="7"/>
  <c r="AG668" i="7"/>
  <c r="AC668" i="7"/>
  <c r="AB668" i="7"/>
  <c r="AK773" i="7"/>
  <c r="AH773" i="7"/>
  <c r="AL773" i="7"/>
  <c r="AJ773" i="7"/>
  <c r="AI773" i="7"/>
  <c r="AJ2383" i="7"/>
  <c r="AI2383" i="7"/>
  <c r="AH2383" i="7"/>
  <c r="AG2383" i="7"/>
  <c r="AD2383" i="7"/>
  <c r="AE2383" i="7"/>
  <c r="AB2383" i="7"/>
  <c r="AL2383" i="7"/>
  <c r="AK2383" i="7"/>
  <c r="AF2383" i="7"/>
  <c r="AA2383" i="7"/>
  <c r="AC2383" i="7"/>
  <c r="AK1228" i="7"/>
  <c r="AJ1228" i="7"/>
  <c r="AI1228" i="7"/>
  <c r="AL1228" i="7"/>
  <c r="AJ2278" i="7"/>
  <c r="AI2278" i="7"/>
  <c r="AD2278" i="7"/>
  <c r="AK2278" i="7"/>
  <c r="AH2278" i="7"/>
  <c r="AG2278" i="7"/>
  <c r="AF2278" i="7"/>
  <c r="AC2278" i="7"/>
  <c r="AB2278" i="7"/>
  <c r="AA2278" i="7"/>
  <c r="AL2278" i="7"/>
  <c r="AE2278" i="7"/>
  <c r="AE843" i="7"/>
  <c r="AI843" i="7"/>
  <c r="AH843" i="7"/>
  <c r="AF843" i="7"/>
  <c r="AD843" i="7"/>
  <c r="AB843" i="7"/>
  <c r="AA843" i="7"/>
  <c r="AL843" i="7"/>
  <c r="AG843" i="7"/>
  <c r="AC843" i="7"/>
  <c r="AK843" i="7"/>
  <c r="AJ843" i="7"/>
  <c r="AL1718" i="7"/>
  <c r="AK1718" i="7"/>
  <c r="AJ1718" i="7"/>
  <c r="AI1718" i="7"/>
  <c r="AH1718" i="7"/>
  <c r="AG1718" i="7"/>
  <c r="AF1718" i="7"/>
  <c r="AE1718" i="7"/>
  <c r="AD1718" i="7"/>
  <c r="AC1718" i="7"/>
  <c r="AA1718" i="7"/>
  <c r="AB1718" i="7"/>
  <c r="AL633" i="7"/>
  <c r="AI633" i="7"/>
  <c r="AK633" i="7"/>
  <c r="AJ633" i="7"/>
  <c r="AJ1613" i="7"/>
  <c r="AI1613" i="7"/>
  <c r="AL1613" i="7"/>
  <c r="AK1613" i="7"/>
  <c r="AD2068" i="7"/>
  <c r="AB2068" i="7"/>
  <c r="AJ2068" i="7"/>
  <c r="AH2068" i="7"/>
  <c r="AG2068" i="7"/>
  <c r="AF2068" i="7"/>
  <c r="AE2068" i="7"/>
  <c r="AL2068" i="7"/>
  <c r="AK2068" i="7"/>
  <c r="AI2068" i="7"/>
  <c r="AC2068" i="7"/>
  <c r="AA2068" i="7"/>
  <c r="AJ1578" i="7"/>
  <c r="AI1578" i="7"/>
  <c r="AL1578" i="7"/>
  <c r="AK1578" i="7"/>
  <c r="AJ2313" i="7"/>
  <c r="AI2313" i="7"/>
  <c r="AL2313" i="7"/>
  <c r="AK2313" i="7"/>
  <c r="AE493" i="7"/>
  <c r="AD493" i="7"/>
  <c r="AC493" i="7"/>
  <c r="AB493" i="7"/>
  <c r="AA493" i="7"/>
  <c r="AL493" i="7"/>
  <c r="AI493" i="7"/>
  <c r="AH493" i="7"/>
  <c r="AK493" i="7"/>
  <c r="AJ493" i="7"/>
  <c r="AG493" i="7"/>
  <c r="AF493" i="7"/>
  <c r="AC2803" i="7"/>
  <c r="AB2803" i="7"/>
  <c r="AA2803" i="7"/>
  <c r="AL2803" i="7"/>
  <c r="AK2803" i="7"/>
  <c r="AI2803" i="7"/>
  <c r="AH2803" i="7"/>
  <c r="AE2803" i="7"/>
  <c r="AG2803" i="7"/>
  <c r="AJ2803" i="7"/>
  <c r="AD2803" i="7"/>
  <c r="AF2803" i="7"/>
  <c r="AJ2523" i="7"/>
  <c r="AI2523" i="7"/>
  <c r="AH2523" i="7"/>
  <c r="AG2523" i="7"/>
  <c r="AD2523" i="7"/>
  <c r="AK2523" i="7"/>
  <c r="AA2523" i="7"/>
  <c r="AE2523" i="7"/>
  <c r="AC2523" i="7"/>
  <c r="AB2523" i="7"/>
  <c r="AL2523" i="7"/>
  <c r="AF2523" i="7"/>
  <c r="AF703" i="7"/>
  <c r="AL703" i="7"/>
  <c r="AK703" i="7"/>
  <c r="AJ703" i="7"/>
  <c r="AI703" i="7"/>
  <c r="AH703" i="7"/>
  <c r="AD703" i="7"/>
  <c r="AC703" i="7"/>
  <c r="AG703" i="7"/>
  <c r="AE703" i="7"/>
  <c r="AB703" i="7"/>
  <c r="AA703" i="7"/>
  <c r="AC2663" i="7"/>
  <c r="AK2663" i="7"/>
  <c r="AJ2663" i="7"/>
  <c r="AH2663" i="7"/>
  <c r="AG2663" i="7"/>
  <c r="AE2663" i="7"/>
  <c r="AD2663" i="7"/>
  <c r="AB2663" i="7"/>
  <c r="AA2663" i="7"/>
  <c r="AI2663" i="7"/>
  <c r="AL2663" i="7"/>
  <c r="AF2663" i="7"/>
  <c r="AL738" i="7"/>
  <c r="AK738" i="7"/>
  <c r="AJ738" i="7"/>
  <c r="AI738" i="7"/>
  <c r="AK1788" i="7"/>
  <c r="AJ1788" i="7"/>
  <c r="AD1788" i="7"/>
  <c r="AC1788" i="7"/>
  <c r="AB1788" i="7"/>
  <c r="AA1788" i="7"/>
  <c r="AF1788" i="7"/>
  <c r="AE1788" i="7"/>
  <c r="AL1788" i="7"/>
  <c r="AI1788" i="7"/>
  <c r="AH1788" i="7"/>
  <c r="AG1788" i="7"/>
  <c r="AI2208" i="7"/>
  <c r="AH2208" i="7"/>
  <c r="AF2208" i="7"/>
  <c r="AE2208" i="7"/>
  <c r="AD2208" i="7"/>
  <c r="AC2208" i="7"/>
  <c r="AA2208" i="7"/>
  <c r="AL2208" i="7"/>
  <c r="AK2208" i="7"/>
  <c r="AJ2208" i="7"/>
  <c r="AG2208" i="7"/>
  <c r="AB2208" i="7"/>
  <c r="AC2628" i="7"/>
  <c r="AA2628" i="7"/>
  <c r="AL2628" i="7"/>
  <c r="AG2628" i="7"/>
  <c r="AE2628" i="7"/>
  <c r="AD2628" i="7"/>
  <c r="AK2628" i="7"/>
  <c r="AJ2628" i="7"/>
  <c r="AF2628" i="7"/>
  <c r="AH2628" i="7"/>
  <c r="AB2628" i="7"/>
  <c r="AI2628" i="7"/>
  <c r="AL1438" i="7"/>
  <c r="AK1438" i="7"/>
  <c r="AJ1438" i="7"/>
  <c r="AI1438" i="7"/>
  <c r="AH1438" i="7"/>
  <c r="AC1438" i="7"/>
  <c r="AG1438" i="7"/>
  <c r="AD1438" i="7"/>
  <c r="AB1438" i="7"/>
  <c r="AA1438" i="7"/>
  <c r="AF1438" i="7"/>
  <c r="AE1438" i="7"/>
  <c r="AI108" i="7"/>
  <c r="AL108" i="7"/>
  <c r="AJ108" i="7"/>
  <c r="AK108" i="7"/>
  <c r="AJ2243" i="7"/>
  <c r="AA2243" i="7"/>
  <c r="AI2243" i="7"/>
  <c r="AH2243" i="7"/>
  <c r="AF2243" i="7"/>
  <c r="AL2243" i="7"/>
  <c r="AE2243" i="7"/>
  <c r="AD2243" i="7"/>
  <c r="AC2243" i="7"/>
  <c r="AB2243" i="7"/>
  <c r="AK2243" i="7"/>
  <c r="AG2243" i="7"/>
  <c r="AE808" i="7"/>
  <c r="AJ808" i="7"/>
  <c r="AG808" i="7"/>
  <c r="AC808" i="7"/>
  <c r="AD808" i="7"/>
  <c r="AB808" i="7"/>
  <c r="AA808" i="7"/>
  <c r="AK808" i="7"/>
  <c r="AI808" i="7"/>
  <c r="AL808" i="7"/>
  <c r="AH808" i="7"/>
  <c r="AF808" i="7"/>
  <c r="AG1158" i="7"/>
  <c r="AF1158" i="7"/>
  <c r="AE1158" i="7"/>
  <c r="AC1158" i="7"/>
  <c r="AB1158" i="7"/>
  <c r="AK1158" i="7"/>
  <c r="AJ1158" i="7"/>
  <c r="AI1158" i="7"/>
  <c r="AH1158" i="7"/>
  <c r="AD1158" i="7"/>
  <c r="AA1158" i="7"/>
  <c r="AL1158" i="7"/>
  <c r="AJ2103" i="7"/>
  <c r="AI2103" i="7"/>
  <c r="AL2103" i="7"/>
  <c r="AK2103" i="7"/>
  <c r="AI213" i="7"/>
  <c r="AH213" i="7"/>
  <c r="AG213" i="7"/>
  <c r="AF213" i="7"/>
  <c r="AE213" i="7"/>
  <c r="AC213" i="7"/>
  <c r="AD213" i="7"/>
  <c r="AA213" i="7"/>
  <c r="AL213" i="7"/>
  <c r="AK213" i="7"/>
  <c r="AJ213" i="7"/>
  <c r="AB213" i="7"/>
  <c r="AJ1648" i="7"/>
  <c r="AI1648" i="7"/>
  <c r="AH1648" i="7"/>
  <c r="AG1648" i="7"/>
  <c r="AL1648" i="7"/>
  <c r="AK1648" i="7"/>
  <c r="AF1648" i="7"/>
  <c r="AD1648" i="7"/>
  <c r="AC1648" i="7"/>
  <c r="AA1648" i="7"/>
  <c r="AE1648" i="7"/>
  <c r="AB1648" i="7"/>
  <c r="AG2593" i="7"/>
  <c r="AE2593" i="7"/>
  <c r="AD2593" i="7"/>
  <c r="AC2593" i="7"/>
  <c r="AB2593" i="7"/>
  <c r="AA2593" i="7"/>
  <c r="AL2593" i="7"/>
  <c r="AK2593" i="7"/>
  <c r="AH2593" i="7"/>
  <c r="AJ2593" i="7"/>
  <c r="AI2593" i="7"/>
  <c r="AF2593" i="7"/>
  <c r="AG948" i="7"/>
  <c r="AE948" i="7"/>
  <c r="AC948" i="7"/>
  <c r="AB948" i="7"/>
  <c r="AL948" i="7"/>
  <c r="AK948" i="7"/>
  <c r="AJ948" i="7"/>
  <c r="AI948" i="7"/>
  <c r="AH948" i="7"/>
  <c r="AD948" i="7"/>
  <c r="AA948" i="7"/>
  <c r="AF948" i="7"/>
  <c r="AG983" i="7"/>
  <c r="AE983" i="7"/>
  <c r="AC983" i="7"/>
  <c r="AB983" i="7"/>
  <c r="AH983" i="7"/>
  <c r="AF983" i="7"/>
  <c r="AD983" i="7"/>
  <c r="AA983" i="7"/>
  <c r="AJ983" i="7"/>
  <c r="AI983" i="7"/>
  <c r="AL983" i="7"/>
  <c r="AK983" i="7"/>
  <c r="AI178" i="7"/>
  <c r="AH178" i="7"/>
  <c r="AG178" i="7"/>
  <c r="AF178" i="7"/>
  <c r="AE178" i="7"/>
  <c r="AD178" i="7"/>
  <c r="AC178" i="7"/>
  <c r="AA178" i="7"/>
  <c r="AL178" i="7"/>
  <c r="AB178" i="7"/>
  <c r="AK178" i="7"/>
  <c r="AJ178" i="7"/>
  <c r="AG1123" i="7"/>
  <c r="AF1123" i="7"/>
  <c r="AE1123" i="7"/>
  <c r="AC1123" i="7"/>
  <c r="AB1123" i="7"/>
  <c r="AK1123" i="7"/>
  <c r="AJ1123" i="7"/>
  <c r="AI1123" i="7"/>
  <c r="AA1123" i="7"/>
  <c r="AL1123" i="7"/>
  <c r="AH1123" i="7"/>
  <c r="AD1123" i="7"/>
  <c r="AL1403" i="7"/>
  <c r="AK1403" i="7"/>
  <c r="AJ1403" i="7"/>
  <c r="AI1403" i="7"/>
  <c r="AH1403" i="7"/>
  <c r="AC1403" i="7"/>
  <c r="AF1403" i="7"/>
  <c r="AE1403" i="7"/>
  <c r="AD1403" i="7"/>
  <c r="AA1403" i="7"/>
  <c r="AG1403" i="7"/>
  <c r="AB1403" i="7"/>
  <c r="AJ2488" i="7"/>
  <c r="AI2488" i="7"/>
  <c r="AH2488" i="7"/>
  <c r="AG2488" i="7"/>
  <c r="AD2488" i="7"/>
  <c r="AA2488" i="7"/>
  <c r="AK2488" i="7"/>
  <c r="AL2488" i="7"/>
  <c r="AF2488" i="7"/>
  <c r="AC2488" i="7"/>
  <c r="AB2488" i="7"/>
  <c r="AE2488" i="7"/>
  <c r="AJ1543" i="7"/>
  <c r="AI1543" i="7"/>
  <c r="AL1543" i="7"/>
  <c r="AK1543" i="7"/>
  <c r="AJ2453" i="7"/>
  <c r="AI2453" i="7"/>
  <c r="AH2453" i="7"/>
  <c r="AG2453" i="7"/>
  <c r="AD2453" i="7"/>
  <c r="AK2453" i="7"/>
  <c r="AE2453" i="7"/>
  <c r="AL2453" i="7"/>
  <c r="AC2453" i="7"/>
  <c r="AB2453" i="7"/>
  <c r="AA2453" i="7"/>
  <c r="AF2453" i="7"/>
  <c r="AI2173" i="7"/>
  <c r="AH2173" i="7"/>
  <c r="AF2173" i="7"/>
  <c r="AK2173" i="7"/>
  <c r="AJ2173" i="7"/>
  <c r="AG2173" i="7"/>
  <c r="AD2173" i="7"/>
  <c r="AC2173" i="7"/>
  <c r="AL2173" i="7"/>
  <c r="AE2173" i="7"/>
  <c r="AB2173" i="7"/>
  <c r="AA2173" i="7"/>
  <c r="AJ2838" i="7"/>
  <c r="AL2838" i="7"/>
  <c r="AK2838" i="7"/>
  <c r="AI2838" i="7"/>
  <c r="AH2838" i="7"/>
  <c r="AG2838" i="7"/>
  <c r="AE2838" i="7"/>
  <c r="AD2838" i="7"/>
  <c r="AA2838" i="7"/>
  <c r="AC2838" i="7"/>
  <c r="AF2838" i="7"/>
  <c r="AB2838" i="7"/>
  <c r="AE598" i="7"/>
  <c r="AD598" i="7"/>
  <c r="AC598" i="7"/>
  <c r="AB598" i="7"/>
  <c r="AA598" i="7"/>
  <c r="AL598" i="7"/>
  <c r="AI598" i="7"/>
  <c r="AH598" i="7"/>
  <c r="AK598" i="7"/>
  <c r="AJ598" i="7"/>
  <c r="AG598" i="7"/>
  <c r="AF598" i="7"/>
  <c r="AL1298" i="7"/>
  <c r="AK1298" i="7"/>
  <c r="AJ1298" i="7"/>
  <c r="AI1298" i="7"/>
  <c r="AH1298" i="7"/>
  <c r="AC1298" i="7"/>
  <c r="AG1298" i="7"/>
  <c r="AD1298" i="7"/>
  <c r="AB1298" i="7"/>
  <c r="AA1298" i="7"/>
  <c r="AF1298" i="7"/>
  <c r="AE1298" i="7"/>
  <c r="AL248" i="7"/>
  <c r="AB248" i="7"/>
  <c r="AA248" i="7"/>
  <c r="AK248" i="7"/>
  <c r="AJ248" i="7"/>
  <c r="AI248" i="7"/>
  <c r="AH248" i="7"/>
  <c r="AF248" i="7"/>
  <c r="AE248" i="7"/>
  <c r="AD248" i="7"/>
  <c r="AG248" i="7"/>
  <c r="AC248" i="7"/>
  <c r="AG913" i="7"/>
  <c r="AE913" i="7"/>
  <c r="AB913" i="7"/>
  <c r="AA913" i="7"/>
  <c r="AL913" i="7"/>
  <c r="AJ913" i="7"/>
  <c r="AI913" i="7"/>
  <c r="AK913" i="7"/>
  <c r="AH913" i="7"/>
  <c r="AF913" i="7"/>
  <c r="AD913" i="7"/>
  <c r="AC913" i="7"/>
  <c r="AL388" i="7"/>
  <c r="AI388" i="7"/>
  <c r="AH388" i="7"/>
  <c r="AK388" i="7"/>
  <c r="AJ388" i="7"/>
  <c r="AJ2873" i="7"/>
  <c r="AK2873" i="7"/>
  <c r="AI2873" i="7"/>
  <c r="AH2873" i="7"/>
  <c r="AG2873" i="7"/>
  <c r="AD2873" i="7"/>
  <c r="AC2873" i="7"/>
  <c r="AB2873" i="7"/>
  <c r="AF2873" i="7"/>
  <c r="AL2873" i="7"/>
  <c r="AE2873" i="7"/>
  <c r="AA2873" i="7"/>
  <c r="AG1053" i="7"/>
  <c r="AE1053" i="7"/>
  <c r="AC1053" i="7"/>
  <c r="AB1053" i="7"/>
  <c r="AL1053" i="7"/>
  <c r="AK1053" i="7"/>
  <c r="AJ1053" i="7"/>
  <c r="AI1053" i="7"/>
  <c r="AH1053" i="7"/>
  <c r="AD1053" i="7"/>
  <c r="AA1053" i="7"/>
  <c r="AF1053" i="7"/>
  <c r="AK1928" i="7"/>
  <c r="AJ1928" i="7"/>
  <c r="AI1928" i="7"/>
  <c r="AH1928" i="7"/>
  <c r="AE1928" i="7"/>
  <c r="AG1928" i="7"/>
  <c r="AF1928" i="7"/>
  <c r="AC1928" i="7"/>
  <c r="AB1928" i="7"/>
  <c r="AD1928" i="7"/>
  <c r="AA1928" i="7"/>
  <c r="AL1928" i="7"/>
  <c r="AJ2348" i="7"/>
  <c r="AI2348" i="7"/>
  <c r="AH2348" i="7"/>
  <c r="AG2348" i="7"/>
  <c r="AD2348" i="7"/>
  <c r="AA2348" i="7"/>
  <c r="AL2348" i="7"/>
  <c r="AF2348" i="7"/>
  <c r="AC2348" i="7"/>
  <c r="AB2348" i="7"/>
  <c r="AK2348" i="7"/>
  <c r="AE2348" i="7"/>
  <c r="AK1858" i="7"/>
  <c r="AJ1858" i="7"/>
  <c r="AL1858" i="7"/>
  <c r="AI1858" i="7"/>
  <c r="AH1858" i="7"/>
  <c r="AG1858" i="7"/>
  <c r="AD1858" i="7"/>
  <c r="AC1858" i="7"/>
  <c r="AF1858" i="7"/>
  <c r="AE1858" i="7"/>
  <c r="AB1858" i="7"/>
  <c r="AA1858" i="7"/>
  <c r="AK1753" i="7"/>
  <c r="AL1753" i="7"/>
  <c r="AJ1753" i="7"/>
  <c r="AI1753" i="7"/>
  <c r="AH1753" i="7"/>
  <c r="AG1753" i="7"/>
  <c r="AB1753" i="7"/>
  <c r="AA1753" i="7"/>
  <c r="AF1753" i="7"/>
  <c r="AE1753" i="7"/>
  <c r="AD1753" i="7"/>
  <c r="AC1753" i="7"/>
  <c r="AJ2944" i="7"/>
  <c r="AI2944" i="7"/>
  <c r="AH2944" i="7"/>
  <c r="AG2944" i="7"/>
  <c r="AE2944" i="7"/>
  <c r="AD2944" i="7"/>
  <c r="AC2944" i="7"/>
  <c r="AB2944" i="7"/>
  <c r="AA2944" i="7"/>
  <c r="AK2944" i="7"/>
  <c r="AL2944" i="7"/>
  <c r="AF2944" i="7"/>
  <c r="Z2944" i="7"/>
  <c r="AN2944" i="7" s="1"/>
  <c r="AM2943" i="7"/>
  <c r="AO2943" i="7" s="1"/>
  <c r="G2969" i="7"/>
  <c r="I2968" i="7"/>
  <c r="G2946" i="7"/>
  <c r="I2945" i="7"/>
  <c r="AE528" i="7"/>
  <c r="AD528" i="7"/>
  <c r="AC528" i="7"/>
  <c r="AB528" i="7"/>
  <c r="AA528" i="7"/>
  <c r="AL528" i="7"/>
  <c r="AI528" i="7"/>
  <c r="AH528" i="7"/>
  <c r="AK528" i="7"/>
  <c r="AG528" i="7"/>
  <c r="AJ528" i="7"/>
  <c r="AF528" i="7"/>
  <c r="AC2768" i="7"/>
  <c r="AB2768" i="7"/>
  <c r="AA2768" i="7"/>
  <c r="AL2768" i="7"/>
  <c r="AE2768" i="7"/>
  <c r="AD2768" i="7"/>
  <c r="AK2768" i="7"/>
  <c r="AI2768" i="7"/>
  <c r="AJ2768" i="7"/>
  <c r="AH2768" i="7"/>
  <c r="AF2768" i="7"/>
  <c r="AG2768" i="7"/>
  <c r="AI2138" i="7"/>
  <c r="AC2138" i="7"/>
  <c r="AB2138" i="7"/>
  <c r="AA2138" i="7"/>
  <c r="AL2138" i="7"/>
  <c r="AK2138" i="7"/>
  <c r="AG2138" i="7"/>
  <c r="AF2138" i="7"/>
  <c r="AE2138" i="7"/>
  <c r="AD2138" i="7"/>
  <c r="AJ2138" i="7"/>
  <c r="AH2138" i="7"/>
  <c r="AC2698" i="7"/>
  <c r="AA2698" i="7"/>
  <c r="AJ2698" i="7"/>
  <c r="AI2698" i="7"/>
  <c r="AH2698" i="7"/>
  <c r="AF2698" i="7"/>
  <c r="AL2698" i="7"/>
  <c r="AG2698" i="7"/>
  <c r="AE2698" i="7"/>
  <c r="AB2698" i="7"/>
  <c r="AK2698" i="7"/>
  <c r="AD2698" i="7"/>
  <c r="AG1088" i="7"/>
  <c r="AF1088" i="7"/>
  <c r="AE1088" i="7"/>
  <c r="AC1088" i="7"/>
  <c r="AB1088" i="7"/>
  <c r="AK1088" i="7"/>
  <c r="AJ1088" i="7"/>
  <c r="AI1088" i="7"/>
  <c r="AH1088" i="7"/>
  <c r="AD1088" i="7"/>
  <c r="AA1088" i="7"/>
  <c r="AL1088" i="7"/>
  <c r="AJ2908" i="7"/>
  <c r="AI2908" i="7"/>
  <c r="AH2908" i="7"/>
  <c r="AG2908" i="7"/>
  <c r="AE2908" i="7"/>
  <c r="AD2908" i="7"/>
  <c r="AC2908" i="7"/>
  <c r="AB2908" i="7"/>
  <c r="AK2908" i="7"/>
  <c r="AF2908" i="7"/>
  <c r="AA2908" i="7"/>
  <c r="AL2908" i="7"/>
  <c r="AI143" i="7"/>
  <c r="AH143" i="7"/>
  <c r="AG143" i="7"/>
  <c r="AF143" i="7"/>
  <c r="AE143" i="7"/>
  <c r="AC143" i="7"/>
  <c r="AD143" i="7"/>
  <c r="AA143" i="7"/>
  <c r="AL143" i="7"/>
  <c r="AJ143" i="7"/>
  <c r="AB143" i="7"/>
  <c r="AK143" i="7"/>
  <c r="AK1193" i="7"/>
  <c r="AJ1193" i="7"/>
  <c r="AI1193" i="7"/>
  <c r="AL1193" i="7"/>
  <c r="AJ2957" i="7"/>
  <c r="AI2957" i="7"/>
  <c r="AH2957" i="7"/>
  <c r="AG2957" i="7"/>
  <c r="AL2957" i="7"/>
  <c r="AK2957" i="7"/>
  <c r="AF2957" i="7"/>
  <c r="AC2957" i="7"/>
  <c r="AA2957" i="7"/>
  <c r="AE2957" i="7"/>
  <c r="AD2957" i="7"/>
  <c r="AB2957" i="7"/>
  <c r="Z2957" i="7"/>
  <c r="AN2957" i="7" s="1"/>
  <c r="G2959" i="7"/>
  <c r="I2958" i="7"/>
  <c r="AI227" i="7"/>
  <c r="AH227" i="7"/>
  <c r="AG227" i="7"/>
  <c r="AF227" i="7"/>
  <c r="AE227" i="7"/>
  <c r="AD227" i="7"/>
  <c r="AC227" i="7"/>
  <c r="AA227" i="7"/>
  <c r="AL227" i="7"/>
  <c r="AJ227" i="7"/>
  <c r="AB227" i="7"/>
  <c r="AK227" i="7"/>
  <c r="AE423" i="7"/>
  <c r="AD423" i="7"/>
  <c r="AC423" i="7"/>
  <c r="AB423" i="7"/>
  <c r="AA423" i="7"/>
  <c r="AL423" i="7"/>
  <c r="AI423" i="7"/>
  <c r="AH423" i="7"/>
  <c r="AK423" i="7"/>
  <c r="AJ423" i="7"/>
  <c r="AG423" i="7"/>
  <c r="AF423" i="7"/>
  <c r="AL1333" i="7"/>
  <c r="AK1333" i="7"/>
  <c r="AJ1333" i="7"/>
  <c r="AI1333" i="7"/>
  <c r="AH1333" i="7"/>
  <c r="AC1333" i="7"/>
  <c r="AF1333" i="7"/>
  <c r="AE1333" i="7"/>
  <c r="AD1333" i="7"/>
  <c r="AA1333" i="7"/>
  <c r="AG1333" i="7"/>
  <c r="AB1333" i="7"/>
  <c r="AK1823" i="7"/>
  <c r="AJ1823" i="7"/>
  <c r="AB1823" i="7"/>
  <c r="AA1823" i="7"/>
  <c r="AL1823" i="7"/>
  <c r="AI1823" i="7"/>
  <c r="AH1823" i="7"/>
  <c r="AG1823" i="7"/>
  <c r="AF1823" i="7"/>
  <c r="AE1823" i="7"/>
  <c r="AC1823" i="7"/>
  <c r="AD1823" i="7"/>
  <c r="AL1368" i="7"/>
  <c r="AK1368" i="7"/>
  <c r="AJ1368" i="7"/>
  <c r="AI1368" i="7"/>
  <c r="AH1368" i="7"/>
  <c r="AC1368" i="7"/>
  <c r="AG1368" i="7"/>
  <c r="AD1368" i="7"/>
  <c r="AF1368" i="7"/>
  <c r="AB1368" i="7"/>
  <c r="AA1368" i="7"/>
  <c r="AE1368" i="7"/>
  <c r="AG1018" i="7"/>
  <c r="AE1018" i="7"/>
  <c r="AC1018" i="7"/>
  <c r="AB1018" i="7"/>
  <c r="AL1018" i="7"/>
  <c r="AJ1018" i="7"/>
  <c r="AI1018" i="7"/>
  <c r="AD1018" i="7"/>
  <c r="AK1018" i="7"/>
  <c r="AH1018" i="7"/>
  <c r="AF1018" i="7"/>
  <c r="AA1018" i="7"/>
  <c r="AE353" i="7"/>
  <c r="AD353" i="7"/>
  <c r="AC353" i="7"/>
  <c r="AB353" i="7"/>
  <c r="AA353" i="7"/>
  <c r="AL353" i="7"/>
  <c r="AI353" i="7"/>
  <c r="AK353" i="7"/>
  <c r="AH353" i="7"/>
  <c r="AG353" i="7"/>
  <c r="AF353" i="7"/>
  <c r="AJ353" i="7"/>
  <c r="AI73" i="7"/>
  <c r="AH73" i="7"/>
  <c r="AL73" i="7"/>
  <c r="AK73" i="7"/>
  <c r="AJ73" i="7"/>
  <c r="AC2733" i="7"/>
  <c r="AB2733" i="7"/>
  <c r="AA2733" i="7"/>
  <c r="AL2733" i="7"/>
  <c r="AI2733" i="7"/>
  <c r="AH2733" i="7"/>
  <c r="AG2733" i="7"/>
  <c r="AE2733" i="7"/>
  <c r="AK2733" i="7"/>
  <c r="AJ2733" i="7"/>
  <c r="AD2733" i="7"/>
  <c r="AF2733" i="7"/>
  <c r="AI38" i="7"/>
  <c r="AH38" i="7"/>
  <c r="AG38" i="7"/>
  <c r="AF38" i="7"/>
  <c r="AE38" i="7"/>
  <c r="AD38" i="7"/>
  <c r="AA38" i="7"/>
  <c r="AL38" i="7"/>
  <c r="AB38" i="7"/>
  <c r="AK38" i="7"/>
  <c r="AC38" i="7"/>
  <c r="AJ38" i="7"/>
  <c r="AK2033" i="7"/>
  <c r="AJ2033" i="7"/>
  <c r="AI2033" i="7"/>
  <c r="AL2033" i="7"/>
  <c r="AJ2418" i="7"/>
  <c r="AI2418" i="7"/>
  <c r="AH2418" i="7"/>
  <c r="AG2418" i="7"/>
  <c r="AD2418" i="7"/>
  <c r="AE2418" i="7"/>
  <c r="AC2418" i="7"/>
  <c r="AB2418" i="7"/>
  <c r="AA2418" i="7"/>
  <c r="AK2418" i="7"/>
  <c r="AF2418" i="7"/>
  <c r="AL2418" i="7"/>
  <c r="AE563" i="7"/>
  <c r="AD563" i="7"/>
  <c r="AC563" i="7"/>
  <c r="AB563" i="7"/>
  <c r="AA563" i="7"/>
  <c r="AL563" i="7"/>
  <c r="AI563" i="7"/>
  <c r="AH563" i="7"/>
  <c r="AK563" i="7"/>
  <c r="AG563" i="7"/>
  <c r="AJ563" i="7"/>
  <c r="AF563" i="7"/>
  <c r="AK1893" i="7"/>
  <c r="AJ1893" i="7"/>
  <c r="AI1893" i="7"/>
  <c r="AH1893" i="7"/>
  <c r="AE1893" i="7"/>
  <c r="AC1893" i="7"/>
  <c r="AB1893" i="7"/>
  <c r="AA1893" i="7"/>
  <c r="AF1893" i="7"/>
  <c r="AL1893" i="7"/>
  <c r="AG1893" i="7"/>
  <c r="AD1893" i="7"/>
  <c r="AJ1683" i="7"/>
  <c r="AI1683" i="7"/>
  <c r="AH1683" i="7"/>
  <c r="AG1683" i="7"/>
  <c r="AD1683" i="7"/>
  <c r="AC1683" i="7"/>
  <c r="AB1683" i="7"/>
  <c r="AL1683" i="7"/>
  <c r="AK1683" i="7"/>
  <c r="AF1683" i="7"/>
  <c r="AA1683" i="7"/>
  <c r="AE1683" i="7"/>
  <c r="AL458" i="7"/>
  <c r="AI458" i="7"/>
  <c r="AH458" i="7"/>
  <c r="AK458" i="7"/>
  <c r="AJ458" i="7"/>
  <c r="AL1508" i="7"/>
  <c r="AK1508" i="7"/>
  <c r="AJ1508" i="7"/>
  <c r="AI1508" i="7"/>
  <c r="AH1508" i="7"/>
  <c r="AE1508" i="7"/>
  <c r="AD1508" i="7"/>
  <c r="AC1508" i="7"/>
  <c r="AG1508" i="7"/>
  <c r="AF1508" i="7"/>
  <c r="AB1508" i="7"/>
  <c r="AA1508" i="7"/>
  <c r="AK1963" i="7"/>
  <c r="AJ1963" i="7"/>
  <c r="AI1963" i="7"/>
  <c r="AL1963" i="7"/>
  <c r="AL1473" i="7"/>
  <c r="AK1473" i="7"/>
  <c r="AJ1473" i="7"/>
  <c r="AI1473" i="7"/>
  <c r="AH1473" i="7"/>
  <c r="AC1473" i="7"/>
  <c r="AF1473" i="7"/>
  <c r="AE1473" i="7"/>
  <c r="AD1473" i="7"/>
  <c r="AA1473" i="7"/>
  <c r="AG1473" i="7"/>
  <c r="AB1473" i="7"/>
  <c r="Z2873" i="7"/>
  <c r="AN2873" i="7" s="1"/>
  <c r="Z1088" i="7"/>
  <c r="AN1088" i="7" s="1"/>
  <c r="Z178" i="7"/>
  <c r="AN178" i="7" s="1"/>
  <c r="Z2908" i="7"/>
  <c r="AN2908" i="7" s="1"/>
  <c r="Z143" i="7"/>
  <c r="AN143" i="7" s="1"/>
  <c r="Z1123" i="7"/>
  <c r="AN1123" i="7" s="1"/>
  <c r="Z1753" i="7"/>
  <c r="AN1753" i="7" s="1"/>
  <c r="Z38" i="7"/>
  <c r="AN38" i="7" s="1"/>
  <c r="Z2418" i="7"/>
  <c r="AN2418" i="7" s="1"/>
  <c r="Z1683" i="7"/>
  <c r="AN1683" i="7" s="1"/>
  <c r="Z1473" i="7"/>
  <c r="AN1473" i="7" s="1"/>
  <c r="Z1368" i="7"/>
  <c r="AN1368" i="7" s="1"/>
  <c r="Z948" i="7"/>
  <c r="AN948" i="7" s="1"/>
  <c r="Z983" i="7"/>
  <c r="AN983" i="7" s="1"/>
  <c r="Z1018" i="7"/>
  <c r="AN1018" i="7" s="1"/>
  <c r="Z353" i="7"/>
  <c r="AN353" i="7" s="1"/>
  <c r="Z563" i="7"/>
  <c r="AN563" i="7" s="1"/>
  <c r="Z1893" i="7"/>
  <c r="AN1893" i="7" s="1"/>
  <c r="Z1508" i="7"/>
  <c r="AN1508" i="7" s="1"/>
  <c r="Z2068" i="7"/>
  <c r="AN2068" i="7" s="1"/>
  <c r="Z493" i="7"/>
  <c r="AN493" i="7" s="1"/>
  <c r="Z2523" i="7"/>
  <c r="AN2523" i="7" s="1"/>
  <c r="Z703" i="7"/>
  <c r="AN703" i="7" s="1"/>
  <c r="Z528" i="7"/>
  <c r="AN528" i="7" s="1"/>
  <c r="Z1718" i="7"/>
  <c r="AN1718" i="7" s="1"/>
  <c r="Z2803" i="7"/>
  <c r="AN2803" i="7" s="1"/>
  <c r="Z1788" i="7"/>
  <c r="AN1788" i="7" s="1"/>
  <c r="Z213" i="7"/>
  <c r="AN213" i="7" s="1"/>
  <c r="Z2558" i="7"/>
  <c r="AN2558" i="7" s="1"/>
  <c r="Z318" i="7"/>
  <c r="AN318" i="7" s="1"/>
  <c r="Z423" i="7"/>
  <c r="AN423" i="7" s="1"/>
  <c r="Z283" i="7"/>
  <c r="AN283" i="7" s="1"/>
  <c r="Z878" i="7"/>
  <c r="AN878" i="7" s="1"/>
  <c r="Z2453" i="7"/>
  <c r="AN2453" i="7" s="1"/>
  <c r="Z668" i="7"/>
  <c r="AN668" i="7" s="1"/>
  <c r="Z1053" i="7"/>
  <c r="AN1053" i="7" s="1"/>
  <c r="Z1858" i="7"/>
  <c r="AN1858" i="7" s="1"/>
  <c r="Z1403" i="7"/>
  <c r="AN1403" i="7" s="1"/>
  <c r="Z2488" i="7"/>
  <c r="AN2488" i="7" s="1"/>
  <c r="Z1998" i="7"/>
  <c r="AN1998" i="7" s="1"/>
  <c r="Z1263" i="7"/>
  <c r="AN1263" i="7" s="1"/>
  <c r="Z2593" i="7"/>
  <c r="AN2593" i="7" s="1"/>
  <c r="Z2838" i="7"/>
  <c r="AN2838" i="7" s="1"/>
  <c r="Z2628" i="7"/>
  <c r="AN2628" i="7" s="1"/>
  <c r="Z1333" i="7"/>
  <c r="AN1333" i="7" s="1"/>
  <c r="Z1438" i="7"/>
  <c r="AN1438" i="7" s="1"/>
  <c r="Z1823" i="7"/>
  <c r="AN1823" i="7" s="1"/>
  <c r="Z1928" i="7"/>
  <c r="AN1928" i="7" s="1"/>
  <c r="Z808" i="7"/>
  <c r="AN808" i="7" s="1"/>
  <c r="Z1648" i="7"/>
  <c r="AN1648" i="7" s="1"/>
  <c r="Z227" i="7"/>
  <c r="AN227" i="7" s="1"/>
  <c r="Z2383" i="7"/>
  <c r="AN2383" i="7" s="1"/>
  <c r="Z598" i="7"/>
  <c r="AN598" i="7" s="1"/>
  <c r="Z1298" i="7"/>
  <c r="AN1298" i="7" s="1"/>
  <c r="Z248" i="7"/>
  <c r="AN248" i="7" s="1"/>
  <c r="Z913" i="7"/>
  <c r="AN913" i="7" s="1"/>
  <c r="Z843" i="7"/>
  <c r="AN843" i="7" s="1"/>
  <c r="G298" i="7"/>
  <c r="I297" i="7"/>
  <c r="G193" i="7"/>
  <c r="I192" i="7"/>
  <c r="G2608" i="7"/>
  <c r="I2607" i="7"/>
  <c r="G683" i="7"/>
  <c r="I682" i="7"/>
  <c r="G2188" i="7"/>
  <c r="I2187" i="7"/>
  <c r="G1313" i="7"/>
  <c r="I1312" i="7"/>
  <c r="G1138" i="7"/>
  <c r="I1137" i="7"/>
  <c r="G368" i="7"/>
  <c r="I367" i="7"/>
  <c r="G158" i="7"/>
  <c r="I157" i="7"/>
  <c r="G2748" i="7"/>
  <c r="I2747" i="7"/>
  <c r="G2643" i="7"/>
  <c r="I2642" i="7"/>
  <c r="G1720" i="7"/>
  <c r="I1719" i="7"/>
  <c r="G355" i="7"/>
  <c r="I354" i="7"/>
  <c r="G75" i="7"/>
  <c r="I74" i="7"/>
  <c r="G2735" i="7"/>
  <c r="I2734" i="7"/>
  <c r="G40" i="7"/>
  <c r="I39" i="7"/>
  <c r="G2035" i="7"/>
  <c r="I2034" i="7"/>
  <c r="G2420" i="7"/>
  <c r="I2419" i="7"/>
  <c r="G565" i="7"/>
  <c r="I564" i="7"/>
  <c r="G985" i="7"/>
  <c r="I984" i="7"/>
  <c r="G180" i="7"/>
  <c r="I179" i="7"/>
  <c r="G2910" i="7"/>
  <c r="I2909" i="7"/>
  <c r="G145" i="7"/>
  <c r="I144" i="7"/>
  <c r="G1125" i="7"/>
  <c r="I1124" i="7"/>
  <c r="G215" i="7"/>
  <c r="I214" i="7"/>
  <c r="G438" i="7"/>
  <c r="I437" i="7"/>
  <c r="G788" i="7"/>
  <c r="I787" i="7"/>
  <c r="G2328" i="7"/>
  <c r="I2327" i="7"/>
  <c r="G1383" i="7"/>
  <c r="I1382" i="7"/>
  <c r="G1243" i="7"/>
  <c r="I1242" i="7"/>
  <c r="G473" i="7"/>
  <c r="I472" i="7"/>
  <c r="G88" i="7"/>
  <c r="I87" i="7"/>
  <c r="G2888" i="7"/>
  <c r="I2887" i="7"/>
  <c r="G2560" i="7"/>
  <c r="I2559" i="7"/>
  <c r="G635" i="7"/>
  <c r="I634" i="7"/>
  <c r="G1615" i="7"/>
  <c r="I1614" i="7"/>
  <c r="G2070" i="7"/>
  <c r="I2069" i="7"/>
  <c r="G1580" i="7"/>
  <c r="I1579" i="7"/>
  <c r="G2315" i="7"/>
  <c r="I2314" i="7"/>
  <c r="G495" i="7"/>
  <c r="I494" i="7"/>
  <c r="G1895" i="7"/>
  <c r="I1894" i="7"/>
  <c r="G1685" i="7"/>
  <c r="I1684" i="7"/>
  <c r="G460" i="7"/>
  <c r="I459" i="7"/>
  <c r="G1510" i="7"/>
  <c r="I1509" i="7"/>
  <c r="G1965" i="7"/>
  <c r="I1964" i="7"/>
  <c r="G1195" i="7"/>
  <c r="I1194" i="7"/>
  <c r="G1278" i="7"/>
  <c r="I1277" i="7"/>
  <c r="G1348" i="7"/>
  <c r="I1347" i="7"/>
  <c r="G53" i="7"/>
  <c r="I52" i="7"/>
  <c r="G1068" i="7"/>
  <c r="I1067" i="7"/>
  <c r="G893" i="7"/>
  <c r="I892" i="7"/>
  <c r="G2363" i="7"/>
  <c r="I2362" i="7"/>
  <c r="G1418" i="7"/>
  <c r="I1417" i="7"/>
  <c r="G1488" i="7"/>
  <c r="I1487" i="7"/>
  <c r="G508" i="7"/>
  <c r="I507" i="7"/>
  <c r="G123" i="7"/>
  <c r="I122" i="7"/>
  <c r="G823" i="7"/>
  <c r="I822" i="7"/>
  <c r="G928" i="7"/>
  <c r="I927" i="7"/>
  <c r="G2573" i="7"/>
  <c r="I2572" i="7"/>
  <c r="G1453" i="7"/>
  <c r="I1452" i="7"/>
  <c r="G1558" i="7"/>
  <c r="I1557" i="7"/>
  <c r="G543" i="7"/>
  <c r="I542" i="7"/>
  <c r="G2783" i="7"/>
  <c r="I2782" i="7"/>
  <c r="G858" i="7"/>
  <c r="I857" i="7"/>
  <c r="BS2" i="1"/>
  <c r="BT2" i="1" s="1"/>
  <c r="BU2" i="1" s="1"/>
  <c r="BV2" i="1" s="1"/>
  <c r="BW2" i="1" s="1"/>
  <c r="BX2" i="1" s="1"/>
  <c r="BY2" i="1" s="1"/>
  <c r="BZ2" i="1" s="1"/>
  <c r="CA2" i="1" s="1"/>
  <c r="CB2" i="1" s="1"/>
  <c r="G2268" i="7"/>
  <c r="G1673" i="7"/>
  <c r="G1463" i="7"/>
  <c r="G1428" i="7"/>
  <c r="G1288" i="7"/>
  <c r="G1253" i="7"/>
  <c r="G1043" i="7"/>
  <c r="G1008" i="7"/>
  <c r="G623" i="7"/>
  <c r="G588" i="7"/>
  <c r="G2338" i="7"/>
  <c r="G2303" i="7"/>
  <c r="G2233" i="7"/>
  <c r="G2198" i="7"/>
  <c r="G2163" i="7"/>
  <c r="G1813" i="7"/>
  <c r="G1778" i="7"/>
  <c r="G1743" i="7"/>
  <c r="G1708" i="7"/>
  <c r="G1393" i="7"/>
  <c r="G1358" i="7"/>
  <c r="G1323" i="7"/>
  <c r="G973" i="7"/>
  <c r="G728" i="7"/>
  <c r="G693" i="7"/>
  <c r="G658" i="7"/>
  <c r="G2933" i="7"/>
  <c r="G2653" i="7"/>
  <c r="G2618" i="7"/>
  <c r="G2583" i="7"/>
  <c r="G2548" i="7"/>
  <c r="G2373" i="7"/>
  <c r="G2128" i="7"/>
  <c r="G1918" i="7"/>
  <c r="G1883" i="7"/>
  <c r="G1848" i="7"/>
  <c r="G938" i="7"/>
  <c r="G903" i="7"/>
  <c r="G868" i="7"/>
  <c r="G798" i="7"/>
  <c r="G763" i="7"/>
  <c r="G2898" i="7"/>
  <c r="G2723" i="7"/>
  <c r="G2688" i="7"/>
  <c r="G2513" i="7"/>
  <c r="G2478" i="7"/>
  <c r="G2443" i="7"/>
  <c r="G2408" i="7"/>
  <c r="G2093" i="7"/>
  <c r="G1953" i="7"/>
  <c r="G833" i="7"/>
  <c r="G2863" i="7"/>
  <c r="G2758" i="7"/>
  <c r="G2058" i="7"/>
  <c r="G2023" i="7"/>
  <c r="G1988" i="7"/>
  <c r="G2793" i="7"/>
  <c r="G28" i="7"/>
  <c r="G98" i="7"/>
  <c r="G63" i="7"/>
  <c r="G133" i="7"/>
  <c r="G168" i="7"/>
  <c r="G203" i="7"/>
  <c r="G2828" i="7"/>
  <c r="G483" i="7"/>
  <c r="G448" i="7"/>
  <c r="G413" i="7"/>
  <c r="G378" i="7"/>
  <c r="G238" i="7"/>
  <c r="G1638" i="7"/>
  <c r="G1603" i="7"/>
  <c r="G1568" i="7"/>
  <c r="G1533" i="7"/>
  <c r="G1498" i="7"/>
  <c r="G1218" i="7"/>
  <c r="G1183" i="7"/>
  <c r="G1148" i="7"/>
  <c r="G1113" i="7"/>
  <c r="G1078" i="7"/>
  <c r="G553" i="7"/>
  <c r="G518" i="7"/>
  <c r="G343" i="7"/>
  <c r="G308" i="7"/>
  <c r="G273" i="7"/>
  <c r="G1405" i="7"/>
  <c r="I1404" i="7"/>
  <c r="G320" i="7"/>
  <c r="I319" i="7"/>
  <c r="G425" i="7"/>
  <c r="I424" i="7"/>
  <c r="G285" i="7"/>
  <c r="I284" i="7"/>
  <c r="G2490" i="7"/>
  <c r="I2489" i="7"/>
  <c r="G880" i="7"/>
  <c r="I879" i="7"/>
  <c r="G2805" i="7"/>
  <c r="I2804" i="7"/>
  <c r="G2525" i="7"/>
  <c r="I2524" i="7"/>
  <c r="G705" i="7"/>
  <c r="I704" i="7"/>
  <c r="G2665" i="7"/>
  <c r="I2664" i="7"/>
  <c r="G740" i="7"/>
  <c r="I739" i="7"/>
  <c r="G1790" i="7"/>
  <c r="I1789" i="7"/>
  <c r="G1475" i="7"/>
  <c r="I1474" i="7"/>
  <c r="G753" i="7"/>
  <c r="I752" i="7"/>
  <c r="G963" i="7"/>
  <c r="I962" i="7"/>
  <c r="G2923" i="7"/>
  <c r="I2922" i="7"/>
  <c r="G1698" i="7"/>
  <c r="I1697" i="7"/>
  <c r="G1593" i="7"/>
  <c r="I1592" i="7"/>
  <c r="G1103" i="7"/>
  <c r="I1102" i="7"/>
  <c r="G2853" i="7"/>
  <c r="I2852" i="7"/>
  <c r="G1943" i="7"/>
  <c r="I1942" i="7"/>
  <c r="G2223" i="7"/>
  <c r="I2222" i="7"/>
  <c r="G1173" i="7"/>
  <c r="I1172" i="7"/>
  <c r="G2678" i="7"/>
  <c r="I2677" i="7"/>
  <c r="G1733" i="7"/>
  <c r="I1732" i="7"/>
  <c r="G613" i="7"/>
  <c r="I612" i="7"/>
  <c r="G1768" i="7"/>
  <c r="I1767" i="7"/>
  <c r="G1628" i="7"/>
  <c r="I1628" i="7" s="1"/>
  <c r="I1627" i="7"/>
  <c r="G1208" i="7"/>
  <c r="I1207" i="7"/>
  <c r="G1978" i="7"/>
  <c r="I1977" i="7"/>
  <c r="G2118" i="7"/>
  <c r="I2117" i="7"/>
  <c r="G2840" i="7"/>
  <c r="I2839" i="7"/>
  <c r="G2385" i="7"/>
  <c r="I2384" i="7"/>
  <c r="G600" i="7"/>
  <c r="I599" i="7"/>
  <c r="G2630" i="7"/>
  <c r="I2629" i="7"/>
  <c r="G1335" i="7"/>
  <c r="I1334" i="7"/>
  <c r="G1230" i="7"/>
  <c r="I1229" i="7"/>
  <c r="G1300" i="7"/>
  <c r="I1299" i="7"/>
  <c r="G1545" i="7"/>
  <c r="I1544" i="7"/>
  <c r="G2000" i="7"/>
  <c r="I1999" i="7"/>
  <c r="G2455" i="7"/>
  <c r="I2454" i="7"/>
  <c r="G1265" i="7"/>
  <c r="I1264" i="7"/>
  <c r="G670" i="7"/>
  <c r="I669" i="7"/>
  <c r="G775" i="7"/>
  <c r="I774" i="7"/>
  <c r="G2210" i="7"/>
  <c r="I2209" i="7"/>
  <c r="G1803" i="7"/>
  <c r="I1802" i="7"/>
  <c r="G648" i="7"/>
  <c r="I647" i="7"/>
  <c r="G2258" i="7"/>
  <c r="I2257" i="7"/>
  <c r="G1663" i="7"/>
  <c r="I1662" i="7"/>
  <c r="G1523" i="7"/>
  <c r="I1522" i="7"/>
  <c r="G2013" i="7"/>
  <c r="I2012" i="7"/>
  <c r="G2398" i="7"/>
  <c r="I2397" i="7"/>
  <c r="G2713" i="7"/>
  <c r="I2712" i="7"/>
  <c r="G1838" i="7"/>
  <c r="I1837" i="7"/>
  <c r="G718" i="7"/>
  <c r="I717" i="7"/>
  <c r="G2293" i="7"/>
  <c r="I2292" i="7"/>
  <c r="G2818" i="7"/>
  <c r="I2817" i="7"/>
  <c r="G228" i="7"/>
  <c r="G2048" i="7"/>
  <c r="I2047" i="7"/>
  <c r="G2433" i="7"/>
  <c r="I2432" i="7"/>
  <c r="G530" i="7"/>
  <c r="I529" i="7"/>
  <c r="G110" i="7"/>
  <c r="I109" i="7"/>
  <c r="G2875" i="7"/>
  <c r="I2874" i="7"/>
  <c r="G1370" i="7"/>
  <c r="I1369" i="7"/>
  <c r="G1055" i="7"/>
  <c r="I1054" i="7"/>
  <c r="G1930" i="7"/>
  <c r="I1929" i="7"/>
  <c r="G2245" i="7"/>
  <c r="I2244" i="7"/>
  <c r="G810" i="7"/>
  <c r="I809" i="7"/>
  <c r="I249" i="7"/>
  <c r="G250" i="7"/>
  <c r="G2280" i="7"/>
  <c r="I2279" i="7"/>
  <c r="G915" i="7"/>
  <c r="I914" i="7"/>
  <c r="G845" i="7"/>
  <c r="I844" i="7"/>
  <c r="G1440" i="7"/>
  <c r="I1439" i="7"/>
  <c r="G390" i="7"/>
  <c r="I389" i="7"/>
  <c r="G2175" i="7"/>
  <c r="I2174" i="7"/>
  <c r="G2153" i="7"/>
  <c r="I2152" i="7"/>
  <c r="G333" i="7"/>
  <c r="I332" i="7"/>
  <c r="G2468" i="7"/>
  <c r="I2467" i="7"/>
  <c r="G1873" i="7"/>
  <c r="I1872" i="7"/>
  <c r="G998" i="7"/>
  <c r="I997" i="7"/>
  <c r="G403" i="7"/>
  <c r="I402" i="7"/>
  <c r="G2083" i="7"/>
  <c r="I2082" i="7"/>
  <c r="G1908" i="7"/>
  <c r="I1907" i="7"/>
  <c r="G1033" i="7"/>
  <c r="I1032" i="7"/>
  <c r="G578" i="7"/>
  <c r="I577" i="7"/>
  <c r="G263" i="7"/>
  <c r="I262" i="7"/>
  <c r="G2503" i="7"/>
  <c r="I2502" i="7"/>
  <c r="G2538" i="7"/>
  <c r="I2537" i="7"/>
  <c r="G1020" i="7"/>
  <c r="I1019" i="7"/>
  <c r="G1650" i="7"/>
  <c r="I1649" i="7"/>
  <c r="G2770" i="7"/>
  <c r="I2769" i="7"/>
  <c r="G2140" i="7"/>
  <c r="I2139" i="7"/>
  <c r="G2595" i="7"/>
  <c r="I2594" i="7"/>
  <c r="G2700" i="7"/>
  <c r="I2699" i="7"/>
  <c r="G950" i="7"/>
  <c r="I949" i="7"/>
  <c r="G1090" i="7"/>
  <c r="I1089" i="7"/>
  <c r="G2350" i="7"/>
  <c r="I2349" i="7"/>
  <c r="G1860" i="7"/>
  <c r="I1859" i="7"/>
  <c r="G1160" i="7"/>
  <c r="I1159" i="7"/>
  <c r="G1755" i="7"/>
  <c r="I1754" i="7"/>
  <c r="G2105" i="7"/>
  <c r="I2104" i="7"/>
  <c r="G1825" i="7"/>
  <c r="I1824" i="7"/>
  <c r="E11" i="7"/>
  <c r="A11" i="7"/>
  <c r="B11" i="7"/>
  <c r="E12" i="7"/>
  <c r="A12" i="7"/>
  <c r="B12" i="7"/>
  <c r="P62" i="1"/>
  <c r="AH1963" i="7" s="1"/>
  <c r="P64" i="1"/>
  <c r="AC2033" i="7" s="1"/>
  <c r="S62" i="1"/>
  <c r="S40" i="1"/>
  <c r="S64" i="1"/>
  <c r="V39" i="1"/>
  <c r="V72" i="1"/>
  <c r="V66" i="1"/>
  <c r="AN72" i="1"/>
  <c r="AZ8" i="1"/>
  <c r="AZ66" i="1"/>
  <c r="P66" i="1"/>
  <c r="AF2103" i="7" s="1"/>
  <c r="Y72" i="1"/>
  <c r="Y55" i="1"/>
  <c r="AT55" i="1"/>
  <c r="AQ52" i="1"/>
  <c r="AQ72" i="1"/>
  <c r="AW8" i="1"/>
  <c r="AW72" i="1"/>
  <c r="AW51" i="1"/>
  <c r="S72" i="1"/>
  <c r="S66" i="1"/>
  <c r="AZ62" i="1"/>
  <c r="AZ72" i="1"/>
  <c r="P39" i="1"/>
  <c r="Z1158" i="7" s="1"/>
  <c r="AN1158" i="7" s="1"/>
  <c r="P17" i="1"/>
  <c r="AE388" i="7" s="1"/>
  <c r="Y39" i="1"/>
  <c r="AT39" i="1"/>
  <c r="S39" i="1"/>
  <c r="AE62" i="1"/>
  <c r="AE39" i="1"/>
  <c r="P52" i="1"/>
  <c r="Z1613" i="7" s="1"/>
  <c r="AN1613" i="7" s="1"/>
  <c r="P50" i="1"/>
  <c r="AH1543" i="7" s="1"/>
  <c r="P51" i="1"/>
  <c r="AH1578" i="7" s="1"/>
  <c r="S51" i="1"/>
  <c r="S50" i="1"/>
  <c r="AQ19" i="1"/>
  <c r="V52" i="1"/>
  <c r="V50" i="1"/>
  <c r="V51" i="1"/>
  <c r="S52" i="1"/>
  <c r="AE8" i="1"/>
  <c r="P19" i="1"/>
  <c r="AB458" i="7" s="1"/>
  <c r="AE19" i="1"/>
  <c r="Y19" i="1"/>
  <c r="AT19" i="1"/>
  <c r="S19" i="1"/>
  <c r="V19" i="1"/>
  <c r="AH19" i="1"/>
  <c r="AN9" i="1"/>
  <c r="S41" i="1"/>
  <c r="S45" i="1"/>
  <c r="S44" i="1"/>
  <c r="S9" i="1"/>
  <c r="S24" i="1"/>
  <c r="S43" i="1"/>
  <c r="S42" i="1"/>
  <c r="V9" i="1"/>
  <c r="V8" i="1"/>
  <c r="V41" i="1"/>
  <c r="AN8" i="1"/>
  <c r="AN40" i="1"/>
  <c r="V40" i="1"/>
  <c r="P40" i="1"/>
  <c r="AA1193" i="7" s="1"/>
  <c r="P9" i="1"/>
  <c r="AH108" i="7" s="1"/>
  <c r="P41" i="1"/>
  <c r="AG1228" i="7" s="1"/>
  <c r="S28" i="1"/>
  <c r="V24" i="1"/>
  <c r="P28" i="1"/>
  <c r="AE773" i="7" s="1"/>
  <c r="P24" i="1"/>
  <c r="AE633" i="7" s="1"/>
  <c r="P8" i="1"/>
  <c r="AF73" i="7" s="1"/>
  <c r="V16" i="1"/>
  <c r="S16" i="1"/>
  <c r="AH8" i="1"/>
  <c r="AH24" i="1"/>
  <c r="Y24" i="1"/>
  <c r="AT24" i="1"/>
  <c r="AQ8" i="1"/>
  <c r="S27" i="1"/>
  <c r="S17" i="1"/>
  <c r="S8" i="1"/>
  <c r="V27" i="1"/>
  <c r="V17" i="1"/>
  <c r="BC27" i="1"/>
  <c r="BC24" i="1"/>
  <c r="P27" i="1"/>
  <c r="AF738" i="7" s="1"/>
  <c r="C90" i="5"/>
  <c r="C89" i="5"/>
  <c r="Y8" i="1" s="1"/>
  <c r="C69" i="5"/>
  <c r="C68" i="5"/>
  <c r="P72" i="1" s="1"/>
  <c r="AG2313" i="7" s="1"/>
  <c r="Z2033" i="7" l="1"/>
  <c r="AN2033" i="7" s="1"/>
  <c r="Z2103" i="7"/>
  <c r="AN2103" i="7" s="1"/>
  <c r="Z388" i="7"/>
  <c r="AN388" i="7" s="1"/>
  <c r="Z738" i="7"/>
  <c r="AN738" i="7" s="1"/>
  <c r="AD2033" i="7"/>
  <c r="AE2033" i="7"/>
  <c r="AM948" i="7"/>
  <c r="AO948" i="7" s="1"/>
  <c r="AM528" i="7"/>
  <c r="AO528" i="7" s="1"/>
  <c r="AM1928" i="7"/>
  <c r="AO1928" i="7" s="1"/>
  <c r="AM1053" i="7"/>
  <c r="AM1158" i="7"/>
  <c r="AO1158" i="7" s="1"/>
  <c r="AM1718" i="7"/>
  <c r="AO1718" i="7" s="1"/>
  <c r="AM2558" i="7"/>
  <c r="AM2453" i="7"/>
  <c r="AO2453" i="7" s="1"/>
  <c r="AJ2524" i="7"/>
  <c r="AI2524" i="7"/>
  <c r="AH2524" i="7"/>
  <c r="AG2524" i="7"/>
  <c r="AD2524" i="7"/>
  <c r="AA2524" i="7"/>
  <c r="AK2524" i="7"/>
  <c r="AL2524" i="7"/>
  <c r="AF2524" i="7"/>
  <c r="AC2524" i="7"/>
  <c r="AE2524" i="7"/>
  <c r="AB2524" i="7"/>
  <c r="AE319" i="7"/>
  <c r="AD319" i="7"/>
  <c r="AC319" i="7"/>
  <c r="AB319" i="7"/>
  <c r="AA319" i="7"/>
  <c r="AL319" i="7"/>
  <c r="AI319" i="7"/>
  <c r="AF319" i="7"/>
  <c r="AK319" i="7"/>
  <c r="AJ319" i="7"/>
  <c r="AH319" i="7"/>
  <c r="AG319" i="7"/>
  <c r="Z1578" i="7"/>
  <c r="AN1578" i="7" s="1"/>
  <c r="AC458" i="7"/>
  <c r="AM2733" i="7"/>
  <c r="AO2733" i="7" s="1"/>
  <c r="AG73" i="7"/>
  <c r="AM1858" i="7"/>
  <c r="AO1858" i="7" s="1"/>
  <c r="AM2873" i="7"/>
  <c r="AO2873" i="7" s="1"/>
  <c r="AF388" i="7"/>
  <c r="AM2173" i="7"/>
  <c r="AO2173" i="7" s="1"/>
  <c r="AC2103" i="7"/>
  <c r="AB738" i="7"/>
  <c r="AM703" i="7"/>
  <c r="AO703" i="7" s="1"/>
  <c r="AF2313" i="7"/>
  <c r="AA1578" i="7"/>
  <c r="AM2068" i="7"/>
  <c r="AO2068" i="7" s="1"/>
  <c r="AA1613" i="7"/>
  <c r="AF633" i="7"/>
  <c r="AG773" i="7"/>
  <c r="AM878" i="7"/>
  <c r="AO878" i="7" s="1"/>
  <c r="AE612" i="7"/>
  <c r="AD612" i="7"/>
  <c r="AC612" i="7"/>
  <c r="AB612" i="7"/>
  <c r="AA612" i="7"/>
  <c r="AL612" i="7"/>
  <c r="AI612" i="7"/>
  <c r="AH612" i="7"/>
  <c r="AK612" i="7"/>
  <c r="AG612" i="7"/>
  <c r="AJ612" i="7"/>
  <c r="AF612" i="7"/>
  <c r="AE809" i="7"/>
  <c r="AK809" i="7"/>
  <c r="AH809" i="7"/>
  <c r="AD809" i="7"/>
  <c r="AJ809" i="7"/>
  <c r="AI809" i="7"/>
  <c r="AG809" i="7"/>
  <c r="AF809" i="7"/>
  <c r="AC809" i="7"/>
  <c r="AB809" i="7"/>
  <c r="AL809" i="7"/>
  <c r="AA809" i="7"/>
  <c r="AJ2419" i="7"/>
  <c r="AI2419" i="7"/>
  <c r="AH2419" i="7"/>
  <c r="AG2419" i="7"/>
  <c r="AD2419" i="7"/>
  <c r="AE2419" i="7"/>
  <c r="AB2419" i="7"/>
  <c r="AK2419" i="7"/>
  <c r="AF2419" i="7"/>
  <c r="AA2419" i="7"/>
  <c r="AL2419" i="7"/>
  <c r="AC2419" i="7"/>
  <c r="AL1719" i="7"/>
  <c r="AK1719" i="7"/>
  <c r="AJ1719" i="7"/>
  <c r="AI1719" i="7"/>
  <c r="AH1719" i="7"/>
  <c r="AG1719" i="7"/>
  <c r="AB1719" i="7"/>
  <c r="AA1719" i="7"/>
  <c r="AF1719" i="7"/>
  <c r="AE1719" i="7"/>
  <c r="AD1719" i="7"/>
  <c r="AC1719" i="7"/>
  <c r="AL1312" i="7"/>
  <c r="AK1312" i="7"/>
  <c r="AJ1312" i="7"/>
  <c r="AI1312" i="7"/>
  <c r="AH1312" i="7"/>
  <c r="AC1312" i="7"/>
  <c r="AG1312" i="7"/>
  <c r="AD1312" i="7"/>
  <c r="AF1312" i="7"/>
  <c r="AB1312" i="7"/>
  <c r="AA1312" i="7"/>
  <c r="AE1312" i="7"/>
  <c r="Z633" i="7"/>
  <c r="AN633" i="7" s="1"/>
  <c r="AD458" i="7"/>
  <c r="AB1193" i="7"/>
  <c r="AO1053" i="7"/>
  <c r="AG388" i="7"/>
  <c r="AG2103" i="7"/>
  <c r="AB108" i="7"/>
  <c r="AH738" i="7"/>
  <c r="AB2313" i="7"/>
  <c r="AE1578" i="7"/>
  <c r="AF1613" i="7"/>
  <c r="AG633" i="7"/>
  <c r="AA1228" i="7"/>
  <c r="AM2383" i="7"/>
  <c r="AO2383" i="7" s="1"/>
  <c r="AL1299" i="7"/>
  <c r="AK1299" i="7"/>
  <c r="AJ1299" i="7"/>
  <c r="AI1299" i="7"/>
  <c r="AH1299" i="7"/>
  <c r="AC1299" i="7"/>
  <c r="AF1299" i="7"/>
  <c r="AE1299" i="7"/>
  <c r="AD1299" i="7"/>
  <c r="AA1299" i="7"/>
  <c r="AG1299" i="7"/>
  <c r="AB1299" i="7"/>
  <c r="AF717" i="7"/>
  <c r="AB717" i="7"/>
  <c r="AA717" i="7"/>
  <c r="AL717" i="7"/>
  <c r="AK717" i="7"/>
  <c r="AJ717" i="7"/>
  <c r="AG717" i="7"/>
  <c r="AE717" i="7"/>
  <c r="AI717" i="7"/>
  <c r="AH717" i="7"/>
  <c r="AD717" i="7"/>
  <c r="AC717" i="7"/>
  <c r="AJ1662" i="7"/>
  <c r="AI1662" i="7"/>
  <c r="AH1662" i="7"/>
  <c r="AG1662" i="7"/>
  <c r="AD1662" i="7"/>
  <c r="AC1662" i="7"/>
  <c r="AB1662" i="7"/>
  <c r="AL1662" i="7"/>
  <c r="AK1662" i="7"/>
  <c r="AF1662" i="7"/>
  <c r="AE1662" i="7"/>
  <c r="AA1662" i="7"/>
  <c r="AF669" i="7"/>
  <c r="AB669" i="7"/>
  <c r="AA669" i="7"/>
  <c r="AL669" i="7"/>
  <c r="AK669" i="7"/>
  <c r="AJ669" i="7"/>
  <c r="AG669" i="7"/>
  <c r="AE669" i="7"/>
  <c r="AI669" i="7"/>
  <c r="AD669" i="7"/>
  <c r="AH669" i="7"/>
  <c r="AC669" i="7"/>
  <c r="AG1229" i="7"/>
  <c r="AF1229" i="7"/>
  <c r="AE1229" i="7"/>
  <c r="AC1229" i="7"/>
  <c r="AB1229" i="7"/>
  <c r="AK1229" i="7"/>
  <c r="AJ1229" i="7"/>
  <c r="AI1229" i="7"/>
  <c r="AA1229" i="7"/>
  <c r="AL1229" i="7"/>
  <c r="AH1229" i="7"/>
  <c r="AD1229" i="7"/>
  <c r="AI2117" i="7"/>
  <c r="AF2117" i="7"/>
  <c r="AE2117" i="7"/>
  <c r="AD2117" i="7"/>
  <c r="AB2117" i="7"/>
  <c r="AA2117" i="7"/>
  <c r="AK2117" i="7"/>
  <c r="AJ2117" i="7"/>
  <c r="AH2117" i="7"/>
  <c r="AC2117" i="7"/>
  <c r="AL2117" i="7"/>
  <c r="AG2117" i="7"/>
  <c r="AK1732" i="7"/>
  <c r="AC1732" i="7"/>
  <c r="AB1732" i="7"/>
  <c r="AA1732" i="7"/>
  <c r="AL1732" i="7"/>
  <c r="AJ1732" i="7"/>
  <c r="AI1732" i="7"/>
  <c r="AH1732" i="7"/>
  <c r="AG1732" i="7"/>
  <c r="AF1732" i="7"/>
  <c r="AD1732" i="7"/>
  <c r="AE1732" i="7"/>
  <c r="AG1102" i="7"/>
  <c r="AF1102" i="7"/>
  <c r="AE1102" i="7"/>
  <c r="AC1102" i="7"/>
  <c r="AB1102" i="7"/>
  <c r="AK1102" i="7"/>
  <c r="AJ1102" i="7"/>
  <c r="AI1102" i="7"/>
  <c r="AH1102" i="7"/>
  <c r="AD1102" i="7"/>
  <c r="AA1102" i="7"/>
  <c r="AL1102" i="7"/>
  <c r="AL1474" i="7"/>
  <c r="AK1474" i="7"/>
  <c r="AJ1474" i="7"/>
  <c r="AI1474" i="7"/>
  <c r="AH1474" i="7"/>
  <c r="AC1474" i="7"/>
  <c r="AG1474" i="7"/>
  <c r="AD1474" i="7"/>
  <c r="AB1474" i="7"/>
  <c r="AA1474" i="7"/>
  <c r="AF1474" i="7"/>
  <c r="AE1474" i="7"/>
  <c r="AC2804" i="7"/>
  <c r="AB2804" i="7"/>
  <c r="AA2804" i="7"/>
  <c r="AL2804" i="7"/>
  <c r="AE2804" i="7"/>
  <c r="AD2804" i="7"/>
  <c r="AI2804" i="7"/>
  <c r="AF2804" i="7"/>
  <c r="AK2804" i="7"/>
  <c r="AJ2804" i="7"/>
  <c r="AG2804" i="7"/>
  <c r="AH2804" i="7"/>
  <c r="AL1404" i="7"/>
  <c r="AK1404" i="7"/>
  <c r="AJ1404" i="7"/>
  <c r="AI1404" i="7"/>
  <c r="AH1404" i="7"/>
  <c r="AC1404" i="7"/>
  <c r="AG1404" i="7"/>
  <c r="AD1404" i="7"/>
  <c r="AF1404" i="7"/>
  <c r="AB1404" i="7"/>
  <c r="AA1404" i="7"/>
  <c r="AE1404" i="7"/>
  <c r="Z108" i="7"/>
  <c r="AN108" i="7" s="1"/>
  <c r="Z1963" i="7"/>
  <c r="AN1963" i="7" s="1"/>
  <c r="AE458" i="7"/>
  <c r="AB2033" i="7"/>
  <c r="AC1193" i="7"/>
  <c r="AM2138" i="7"/>
  <c r="AO2138" i="7" s="1"/>
  <c r="AM1298" i="7"/>
  <c r="AO1298" i="7" s="1"/>
  <c r="AA1543" i="7"/>
  <c r="AM1403" i="7"/>
  <c r="AO1403" i="7" s="1"/>
  <c r="AM1648" i="7"/>
  <c r="AO1648" i="7" s="1"/>
  <c r="AC108" i="7"/>
  <c r="AM1438" i="7"/>
  <c r="AO1438" i="7" s="1"/>
  <c r="AD738" i="7"/>
  <c r="AE2313" i="7"/>
  <c r="AF1578" i="7"/>
  <c r="AB1613" i="7"/>
  <c r="AM2278" i="7"/>
  <c r="AO2278" i="7" s="1"/>
  <c r="AD1228" i="7"/>
  <c r="AM1263" i="7"/>
  <c r="AO1263" i="7" s="1"/>
  <c r="AM1998" i="7"/>
  <c r="AO1998" i="7" s="1"/>
  <c r="AJ2292" i="7"/>
  <c r="AI2292" i="7"/>
  <c r="AH2292" i="7"/>
  <c r="AD2292" i="7"/>
  <c r="AC2292" i="7"/>
  <c r="AA2292" i="7"/>
  <c r="AL2292" i="7"/>
  <c r="AG2292" i="7"/>
  <c r="AF2292" i="7"/>
  <c r="AE2292" i="7"/>
  <c r="AK2292" i="7"/>
  <c r="AB2292" i="7"/>
  <c r="AK1859" i="7"/>
  <c r="AJ1859" i="7"/>
  <c r="AB1859" i="7"/>
  <c r="AA1859" i="7"/>
  <c r="AL1859" i="7"/>
  <c r="AI1859" i="7"/>
  <c r="AF1859" i="7"/>
  <c r="AE1859" i="7"/>
  <c r="AH1859" i="7"/>
  <c r="AG1859" i="7"/>
  <c r="AD1859" i="7"/>
  <c r="AC1859" i="7"/>
  <c r="AG1124" i="7"/>
  <c r="AF1124" i="7"/>
  <c r="AE1124" i="7"/>
  <c r="AC1124" i="7"/>
  <c r="AB1124" i="7"/>
  <c r="AK1124" i="7"/>
  <c r="AJ1124" i="7"/>
  <c r="AI1124" i="7"/>
  <c r="AH1124" i="7"/>
  <c r="AD1124" i="7"/>
  <c r="AA1124" i="7"/>
  <c r="AL1124" i="7"/>
  <c r="AJ2349" i="7"/>
  <c r="AI2349" i="7"/>
  <c r="AH2349" i="7"/>
  <c r="AG2349" i="7"/>
  <c r="AD2349" i="7"/>
  <c r="AB2349" i="7"/>
  <c r="AL2349" i="7"/>
  <c r="AK2349" i="7"/>
  <c r="AF2349" i="7"/>
  <c r="AE2349" i="7"/>
  <c r="AA2349" i="7"/>
  <c r="AC2349" i="7"/>
  <c r="AC2769" i="7"/>
  <c r="AB2769" i="7"/>
  <c r="AA2769" i="7"/>
  <c r="AL2769" i="7"/>
  <c r="AI2769" i="7"/>
  <c r="AH2769" i="7"/>
  <c r="AG2769" i="7"/>
  <c r="AE2769" i="7"/>
  <c r="AF2769" i="7"/>
  <c r="AD2769" i="7"/>
  <c r="AK2769" i="7"/>
  <c r="AJ2769" i="7"/>
  <c r="AE577" i="7"/>
  <c r="AD577" i="7"/>
  <c r="AC577" i="7"/>
  <c r="AB577" i="7"/>
  <c r="AA577" i="7"/>
  <c r="AL577" i="7"/>
  <c r="AI577" i="7"/>
  <c r="AH577" i="7"/>
  <c r="AK577" i="7"/>
  <c r="AJ577" i="7"/>
  <c r="AG577" i="7"/>
  <c r="AF577" i="7"/>
  <c r="AK1872" i="7"/>
  <c r="AJ1872" i="7"/>
  <c r="AI1872" i="7"/>
  <c r="AH1872" i="7"/>
  <c r="AE1872" i="7"/>
  <c r="AA1872" i="7"/>
  <c r="AL1872" i="7"/>
  <c r="AD1872" i="7"/>
  <c r="AC1872" i="7"/>
  <c r="AG1872" i="7"/>
  <c r="AF1872" i="7"/>
  <c r="AB1872" i="7"/>
  <c r="AL1439" i="7"/>
  <c r="AK1439" i="7"/>
  <c r="AJ1439" i="7"/>
  <c r="AI1439" i="7"/>
  <c r="AH1439" i="7"/>
  <c r="AC1439" i="7"/>
  <c r="AF1439" i="7"/>
  <c r="AE1439" i="7"/>
  <c r="AD1439" i="7"/>
  <c r="AA1439" i="7"/>
  <c r="AG1439" i="7"/>
  <c r="AB1439" i="7"/>
  <c r="AJ2244" i="7"/>
  <c r="AB2244" i="7"/>
  <c r="AK2244" i="7"/>
  <c r="AI2244" i="7"/>
  <c r="AG2244" i="7"/>
  <c r="AF2244" i="7"/>
  <c r="AE2244" i="7"/>
  <c r="AD2244" i="7"/>
  <c r="AA2244" i="7"/>
  <c r="AL2244" i="7"/>
  <c r="AH2244" i="7"/>
  <c r="AC2244" i="7"/>
  <c r="AE529" i="7"/>
  <c r="AD529" i="7"/>
  <c r="AC529" i="7"/>
  <c r="AB529" i="7"/>
  <c r="AA529" i="7"/>
  <c r="AL529" i="7"/>
  <c r="AI529" i="7"/>
  <c r="AH529" i="7"/>
  <c r="AK529" i="7"/>
  <c r="AJ529" i="7"/>
  <c r="AG529" i="7"/>
  <c r="AF529" i="7"/>
  <c r="AC2572" i="7"/>
  <c r="AJ2572" i="7"/>
  <c r="AI2572" i="7"/>
  <c r="AH2572" i="7"/>
  <c r="AG2572" i="7"/>
  <c r="AD2572" i="7"/>
  <c r="AB2572" i="7"/>
  <c r="AL2572" i="7"/>
  <c r="AF2572" i="7"/>
  <c r="AE2572" i="7"/>
  <c r="AA2572" i="7"/>
  <c r="AK2572" i="7"/>
  <c r="AL1417" i="7"/>
  <c r="AK1417" i="7"/>
  <c r="AJ1417" i="7"/>
  <c r="AI1417" i="7"/>
  <c r="AH1417" i="7"/>
  <c r="AC1417" i="7"/>
  <c r="AF1417" i="7"/>
  <c r="AE1417" i="7"/>
  <c r="AD1417" i="7"/>
  <c r="AA1417" i="7"/>
  <c r="AG1417" i="7"/>
  <c r="AB1417" i="7"/>
  <c r="AL1277" i="7"/>
  <c r="AK1277" i="7"/>
  <c r="AJ1277" i="7"/>
  <c r="AI1277" i="7"/>
  <c r="AH1277" i="7"/>
  <c r="AC1277" i="7"/>
  <c r="AF1277" i="7"/>
  <c r="AE1277" i="7"/>
  <c r="AD1277" i="7"/>
  <c r="AA1277" i="7"/>
  <c r="AG1277" i="7"/>
  <c r="AB1277" i="7"/>
  <c r="AK1894" i="7"/>
  <c r="AJ1894" i="7"/>
  <c r="AI1894" i="7"/>
  <c r="AH1894" i="7"/>
  <c r="AE1894" i="7"/>
  <c r="AL1894" i="7"/>
  <c r="AG1894" i="7"/>
  <c r="AD1894" i="7"/>
  <c r="AC1894" i="7"/>
  <c r="AA1894" i="7"/>
  <c r="AF1894" i="7"/>
  <c r="AB1894" i="7"/>
  <c r="AE634" i="7"/>
  <c r="AD634" i="7"/>
  <c r="AC634" i="7"/>
  <c r="AB634" i="7"/>
  <c r="AA634" i="7"/>
  <c r="AL634" i="7"/>
  <c r="AI634" i="7"/>
  <c r="AH634" i="7"/>
  <c r="AK634" i="7"/>
  <c r="AJ634" i="7"/>
  <c r="AG634" i="7"/>
  <c r="AF634" i="7"/>
  <c r="AL1382" i="7"/>
  <c r="AK1382" i="7"/>
  <c r="AJ1382" i="7"/>
  <c r="AI1382" i="7"/>
  <c r="AH1382" i="7"/>
  <c r="AC1382" i="7"/>
  <c r="AG1382" i="7"/>
  <c r="AD1382" i="7"/>
  <c r="AB1382" i="7"/>
  <c r="AA1382" i="7"/>
  <c r="AF1382" i="7"/>
  <c r="AE1382" i="7"/>
  <c r="AI144" i="7"/>
  <c r="AH144" i="7"/>
  <c r="AG144" i="7"/>
  <c r="AF144" i="7"/>
  <c r="AE144" i="7"/>
  <c r="AD144" i="7"/>
  <c r="AC144" i="7"/>
  <c r="AA144" i="7"/>
  <c r="AL144" i="7"/>
  <c r="AK144" i="7"/>
  <c r="AB144" i="7"/>
  <c r="AJ144" i="7"/>
  <c r="AB2034" i="7"/>
  <c r="AF2034" i="7"/>
  <c r="AE2034" i="7"/>
  <c r="AD2034" i="7"/>
  <c r="AC2034" i="7"/>
  <c r="AL2034" i="7"/>
  <c r="AK2034" i="7"/>
  <c r="AJ2034" i="7"/>
  <c r="AI2034" i="7"/>
  <c r="AG2034" i="7"/>
  <c r="AA2034" i="7"/>
  <c r="AH2034" i="7"/>
  <c r="AC2642" i="7"/>
  <c r="AD2642" i="7"/>
  <c r="AA2642" i="7"/>
  <c r="AK2642" i="7"/>
  <c r="AI2642" i="7"/>
  <c r="AH2642" i="7"/>
  <c r="AF2642" i="7"/>
  <c r="AJ2642" i="7"/>
  <c r="AG2642" i="7"/>
  <c r="AL2642" i="7"/>
  <c r="AE2642" i="7"/>
  <c r="AB2642" i="7"/>
  <c r="AI2187" i="7"/>
  <c r="AH2187" i="7"/>
  <c r="AF2187" i="7"/>
  <c r="AB2187" i="7"/>
  <c r="AA2187" i="7"/>
  <c r="AL2187" i="7"/>
  <c r="AG2187" i="7"/>
  <c r="AE2187" i="7"/>
  <c r="AD2187" i="7"/>
  <c r="AC2187" i="7"/>
  <c r="AK2187" i="7"/>
  <c r="AJ2187" i="7"/>
  <c r="Z458" i="7"/>
  <c r="AN458" i="7" s="1"/>
  <c r="AB1963" i="7"/>
  <c r="AM1508" i="7"/>
  <c r="AO1508" i="7" s="1"/>
  <c r="AF458" i="7"/>
  <c r="AF2033" i="7"/>
  <c r="AB73" i="7"/>
  <c r="AM1018" i="7"/>
  <c r="AO1018" i="7" s="1"/>
  <c r="AJ2958" i="7"/>
  <c r="AI2958" i="7"/>
  <c r="AH2958" i="7"/>
  <c r="AG2958" i="7"/>
  <c r="AA2958" i="7"/>
  <c r="AK2958" i="7"/>
  <c r="AF2958" i="7"/>
  <c r="AE2958" i="7"/>
  <c r="AB2958" i="7"/>
  <c r="AD2958" i="7"/>
  <c r="AL2958" i="7"/>
  <c r="AC2958" i="7"/>
  <c r="Z2958" i="7"/>
  <c r="AN2958" i="7" s="1"/>
  <c r="AE1193" i="7"/>
  <c r="AM2768" i="7"/>
  <c r="AO2768" i="7" s="1"/>
  <c r="AM2944" i="7"/>
  <c r="AO2944" i="7" s="1"/>
  <c r="AM2838" i="7"/>
  <c r="AO2838" i="7" s="1"/>
  <c r="AB1543" i="7"/>
  <c r="AM1123" i="7"/>
  <c r="AO1123" i="7" s="1"/>
  <c r="AM2663" i="7"/>
  <c r="AO2663" i="7" s="1"/>
  <c r="AA2313" i="7"/>
  <c r="AC1613" i="7"/>
  <c r="AH1228" i="7"/>
  <c r="AH1522" i="7"/>
  <c r="AF1522" i="7"/>
  <c r="AE1522" i="7"/>
  <c r="AD1522" i="7"/>
  <c r="AC1522" i="7"/>
  <c r="AB1522" i="7"/>
  <c r="AL1522" i="7"/>
  <c r="AK1522" i="7"/>
  <c r="AJ1522" i="7"/>
  <c r="AA1522" i="7"/>
  <c r="AI1522" i="7"/>
  <c r="AG1522" i="7"/>
  <c r="AJ1684" i="7"/>
  <c r="AI1684" i="7"/>
  <c r="AH1684" i="7"/>
  <c r="AG1684" i="7"/>
  <c r="AL1684" i="7"/>
  <c r="AK1684" i="7"/>
  <c r="AF1684" i="7"/>
  <c r="AD1684" i="7"/>
  <c r="AC1684" i="7"/>
  <c r="AA1684" i="7"/>
  <c r="AE1684" i="7"/>
  <c r="AB1684" i="7"/>
  <c r="AL1264" i="7"/>
  <c r="AK1264" i="7"/>
  <c r="AJ1264" i="7"/>
  <c r="AI1264" i="7"/>
  <c r="AH1264" i="7"/>
  <c r="AC1264" i="7"/>
  <c r="AG1264" i="7"/>
  <c r="AD1264" i="7"/>
  <c r="AF1264" i="7"/>
  <c r="AB1264" i="7"/>
  <c r="AA1264" i="7"/>
  <c r="AE1264" i="7"/>
  <c r="AC2677" i="7"/>
  <c r="AE2677" i="7"/>
  <c r="AD2677" i="7"/>
  <c r="AB2677" i="7"/>
  <c r="AK2677" i="7"/>
  <c r="AI2677" i="7"/>
  <c r="AH2677" i="7"/>
  <c r="AF2677" i="7"/>
  <c r="AL2677" i="7"/>
  <c r="AJ2677" i="7"/>
  <c r="AG2677" i="7"/>
  <c r="AA2677" i="7"/>
  <c r="AJ1592" i="7"/>
  <c r="AI1592" i="7"/>
  <c r="AH1592" i="7"/>
  <c r="AG1592" i="7"/>
  <c r="AL1592" i="7"/>
  <c r="AK1592" i="7"/>
  <c r="AE1592" i="7"/>
  <c r="AD1592" i="7"/>
  <c r="AB1592" i="7"/>
  <c r="AC1592" i="7"/>
  <c r="AA1592" i="7"/>
  <c r="AF1592" i="7"/>
  <c r="AK1789" i="7"/>
  <c r="AJ1789" i="7"/>
  <c r="AF1789" i="7"/>
  <c r="AE1789" i="7"/>
  <c r="AD1789" i="7"/>
  <c r="AC1789" i="7"/>
  <c r="AB1789" i="7"/>
  <c r="AA1789" i="7"/>
  <c r="AL1789" i="7"/>
  <c r="AI1789" i="7"/>
  <c r="AG1789" i="7"/>
  <c r="AH1789" i="7"/>
  <c r="AG879" i="7"/>
  <c r="AE879" i="7"/>
  <c r="AA879" i="7"/>
  <c r="AL879" i="7"/>
  <c r="AK879" i="7"/>
  <c r="AI879" i="7"/>
  <c r="AH879" i="7"/>
  <c r="AD879" i="7"/>
  <c r="AC879" i="7"/>
  <c r="AB879" i="7"/>
  <c r="AJ879" i="7"/>
  <c r="AF879" i="7"/>
  <c r="Z773" i="7"/>
  <c r="AN773" i="7" s="1"/>
  <c r="Z2313" i="7"/>
  <c r="AN2313" i="7" s="1"/>
  <c r="AG1963" i="7"/>
  <c r="AG458" i="7"/>
  <c r="AM1683" i="7"/>
  <c r="AO1683" i="7" s="1"/>
  <c r="AH2033" i="7"/>
  <c r="AC73" i="7"/>
  <c r="AM1368" i="7"/>
  <c r="AO1368" i="7" s="1"/>
  <c r="G2960" i="7"/>
  <c r="I2959" i="7"/>
  <c r="AF1193" i="7"/>
  <c r="AM2698" i="7"/>
  <c r="AO2698" i="7" s="1"/>
  <c r="AM1753" i="7"/>
  <c r="AO1753" i="7" s="1"/>
  <c r="AD1543" i="7"/>
  <c r="AM178" i="7"/>
  <c r="AO178" i="7" s="1"/>
  <c r="AM983" i="7"/>
  <c r="AO983" i="7" s="1"/>
  <c r="AM213" i="7"/>
  <c r="AO213" i="7" s="1"/>
  <c r="AH2103" i="7"/>
  <c r="AE738" i="7"/>
  <c r="AC2313" i="7"/>
  <c r="AD1613" i="7"/>
  <c r="AH633" i="7"/>
  <c r="AA773" i="7"/>
  <c r="AL249" i="7"/>
  <c r="AC249" i="7"/>
  <c r="AB249" i="7"/>
  <c r="AA249" i="7"/>
  <c r="AK249" i="7"/>
  <c r="AI249" i="7"/>
  <c r="AJ249" i="7"/>
  <c r="AG249" i="7"/>
  <c r="AF249" i="7"/>
  <c r="AH249" i="7"/>
  <c r="AE249" i="7"/>
  <c r="AD249" i="7"/>
  <c r="AG997" i="7"/>
  <c r="AE997" i="7"/>
  <c r="AC997" i="7"/>
  <c r="AB997" i="7"/>
  <c r="AL997" i="7"/>
  <c r="AJ997" i="7"/>
  <c r="AI997" i="7"/>
  <c r="AD997" i="7"/>
  <c r="AK997" i="7"/>
  <c r="AH997" i="7"/>
  <c r="AF997" i="7"/>
  <c r="AA997" i="7"/>
  <c r="AG1242" i="7"/>
  <c r="AF1242" i="7"/>
  <c r="AE1242" i="7"/>
  <c r="AC1242" i="7"/>
  <c r="AB1242" i="7"/>
  <c r="AK1242" i="7"/>
  <c r="AJ1242" i="7"/>
  <c r="AI1242" i="7"/>
  <c r="AH1242" i="7"/>
  <c r="AD1242" i="7"/>
  <c r="AA1242" i="7"/>
  <c r="AL1242" i="7"/>
  <c r="AJ1649" i="7"/>
  <c r="AI1649" i="7"/>
  <c r="AH1649" i="7"/>
  <c r="AG1649" i="7"/>
  <c r="AL1649" i="7"/>
  <c r="AK1649" i="7"/>
  <c r="AE1649" i="7"/>
  <c r="AD1649" i="7"/>
  <c r="AC1649" i="7"/>
  <c r="AB1649" i="7"/>
  <c r="AF1649" i="7"/>
  <c r="AA1649" i="7"/>
  <c r="AC2559" i="7"/>
  <c r="AI2559" i="7"/>
  <c r="AH2559" i="7"/>
  <c r="AG2559" i="7"/>
  <c r="AF2559" i="7"/>
  <c r="AB2559" i="7"/>
  <c r="AA2559" i="7"/>
  <c r="AK2559" i="7"/>
  <c r="AE2559" i="7"/>
  <c r="AL2559" i="7"/>
  <c r="AJ2559" i="7"/>
  <c r="AD2559" i="7"/>
  <c r="AC2747" i="7"/>
  <c r="AB2747" i="7"/>
  <c r="AA2747" i="7"/>
  <c r="AL2747" i="7"/>
  <c r="AE2747" i="7"/>
  <c r="AD2747" i="7"/>
  <c r="AI2747" i="7"/>
  <c r="AG2747" i="7"/>
  <c r="AF2747" i="7"/>
  <c r="AK2747" i="7"/>
  <c r="AJ2747" i="7"/>
  <c r="AH2747" i="7"/>
  <c r="AF682" i="7"/>
  <c r="AC682" i="7"/>
  <c r="AB682" i="7"/>
  <c r="AA682" i="7"/>
  <c r="AL682" i="7"/>
  <c r="AK682" i="7"/>
  <c r="AH682" i="7"/>
  <c r="AG682" i="7"/>
  <c r="AJ682" i="7"/>
  <c r="AE682" i="7"/>
  <c r="AI682" i="7"/>
  <c r="AD682" i="7"/>
  <c r="AM1473" i="7"/>
  <c r="AO1473" i="7" s="1"/>
  <c r="AM1333" i="7"/>
  <c r="AO1333" i="7" s="1"/>
  <c r="AG1193" i="7"/>
  <c r="AG1543" i="7"/>
  <c r="AM808" i="7"/>
  <c r="AO808" i="7" s="1"/>
  <c r="AA108" i="7"/>
  <c r="AM2208" i="7"/>
  <c r="AO2208" i="7" s="1"/>
  <c r="AG738" i="7"/>
  <c r="AM2523" i="7"/>
  <c r="AO2523" i="7" s="1"/>
  <c r="AD2313" i="7"/>
  <c r="AB1578" i="7"/>
  <c r="AE1613" i="7"/>
  <c r="AM843" i="7"/>
  <c r="AO843" i="7" s="1"/>
  <c r="AB773" i="7"/>
  <c r="AJ2852" i="7"/>
  <c r="AA2852" i="7"/>
  <c r="AL2852" i="7"/>
  <c r="AK2852" i="7"/>
  <c r="AC2852" i="7"/>
  <c r="AB2852" i="7"/>
  <c r="AG2852" i="7"/>
  <c r="AD2852" i="7"/>
  <c r="AI2852" i="7"/>
  <c r="AF2852" i="7"/>
  <c r="AE2852" i="7"/>
  <c r="AH2852" i="7"/>
  <c r="AJ1614" i="7"/>
  <c r="AI1614" i="7"/>
  <c r="AH1614" i="7"/>
  <c r="AG1614" i="7"/>
  <c r="AD1614" i="7"/>
  <c r="AC1614" i="7"/>
  <c r="AB1614" i="7"/>
  <c r="AL1614" i="7"/>
  <c r="AK1614" i="7"/>
  <c r="AF1614" i="7"/>
  <c r="AE1614" i="7"/>
  <c r="AA1614" i="7"/>
  <c r="AK1977" i="7"/>
  <c r="AJ1977" i="7"/>
  <c r="AI1977" i="7"/>
  <c r="AH1977" i="7"/>
  <c r="AE1977" i="7"/>
  <c r="AC1977" i="7"/>
  <c r="AB1977" i="7"/>
  <c r="AA1977" i="7"/>
  <c r="AL1977" i="7"/>
  <c r="AF1977" i="7"/>
  <c r="AG1977" i="7"/>
  <c r="AD1977" i="7"/>
  <c r="AK1929" i="7"/>
  <c r="AJ1929" i="7"/>
  <c r="AI1929" i="7"/>
  <c r="AH1929" i="7"/>
  <c r="AE1929" i="7"/>
  <c r="AC1929" i="7"/>
  <c r="AB1929" i="7"/>
  <c r="AA1929" i="7"/>
  <c r="AL1929" i="7"/>
  <c r="AF1929" i="7"/>
  <c r="AG1929" i="7"/>
  <c r="AD1929" i="7"/>
  <c r="AG1194" i="7"/>
  <c r="AF1194" i="7"/>
  <c r="AE1194" i="7"/>
  <c r="AC1194" i="7"/>
  <c r="AB1194" i="7"/>
  <c r="AK1194" i="7"/>
  <c r="AJ1194" i="7"/>
  <c r="AI1194" i="7"/>
  <c r="AH1194" i="7"/>
  <c r="AD1194" i="7"/>
  <c r="AA1194" i="7"/>
  <c r="AL1194" i="7"/>
  <c r="AC2629" i="7"/>
  <c r="AB2629" i="7"/>
  <c r="AJ2629" i="7"/>
  <c r="AH2629" i="7"/>
  <c r="AG2629" i="7"/>
  <c r="AE2629" i="7"/>
  <c r="AL2629" i="7"/>
  <c r="AK2629" i="7"/>
  <c r="AI2629" i="7"/>
  <c r="AF2629" i="7"/>
  <c r="AD2629" i="7"/>
  <c r="AA2629" i="7"/>
  <c r="AG1172" i="7"/>
  <c r="AF1172" i="7"/>
  <c r="AE1172" i="7"/>
  <c r="AC1172" i="7"/>
  <c r="AB1172" i="7"/>
  <c r="AK1172" i="7"/>
  <c r="AJ1172" i="7"/>
  <c r="AI1172" i="7"/>
  <c r="AH1172" i="7"/>
  <c r="AD1172" i="7"/>
  <c r="AA1172" i="7"/>
  <c r="AL1172" i="7"/>
  <c r="AJ1697" i="7"/>
  <c r="AI1697" i="7"/>
  <c r="AH1697" i="7"/>
  <c r="AG1697" i="7"/>
  <c r="AL1697" i="7"/>
  <c r="AK1697" i="7"/>
  <c r="AE1697" i="7"/>
  <c r="AD1697" i="7"/>
  <c r="AC1697" i="7"/>
  <c r="AB1697" i="7"/>
  <c r="AF1697" i="7"/>
  <c r="AA1697" i="7"/>
  <c r="AF739" i="7"/>
  <c r="AC739" i="7"/>
  <c r="AD739" i="7"/>
  <c r="AB739" i="7"/>
  <c r="AA739" i="7"/>
  <c r="AL739" i="7"/>
  <c r="AI739" i="7"/>
  <c r="AH739" i="7"/>
  <c r="AK739" i="7"/>
  <c r="AJ739" i="7"/>
  <c r="AG739" i="7"/>
  <c r="AE739" i="7"/>
  <c r="AJ2489" i="7"/>
  <c r="AI2489" i="7"/>
  <c r="AH2489" i="7"/>
  <c r="AG2489" i="7"/>
  <c r="AD2489" i="7"/>
  <c r="AK2489" i="7"/>
  <c r="AE2489" i="7"/>
  <c r="AB2489" i="7"/>
  <c r="AA2489" i="7"/>
  <c r="AL2489" i="7"/>
  <c r="AF2489" i="7"/>
  <c r="AC2489" i="7"/>
  <c r="Z1228" i="7"/>
  <c r="AN1228" i="7" s="1"/>
  <c r="Z73" i="7"/>
  <c r="AN73" i="7" s="1"/>
  <c r="AA1963" i="7"/>
  <c r="AM2418" i="7"/>
  <c r="AO2418" i="7" s="1"/>
  <c r="AG2033" i="7"/>
  <c r="AD1193" i="7"/>
  <c r="AJ2945" i="7"/>
  <c r="AI2945" i="7"/>
  <c r="AH2945" i="7"/>
  <c r="AG2945" i="7"/>
  <c r="AL2945" i="7"/>
  <c r="AK2945" i="7"/>
  <c r="AF2945" i="7"/>
  <c r="AC2945" i="7"/>
  <c r="AE2945" i="7"/>
  <c r="AA2945" i="7"/>
  <c r="AD2945" i="7"/>
  <c r="AB2945" i="7"/>
  <c r="Z2945" i="7"/>
  <c r="AN2945" i="7" s="1"/>
  <c r="AM2348" i="7"/>
  <c r="AO2348" i="7" s="1"/>
  <c r="AM2488" i="7"/>
  <c r="AO2488" i="7" s="1"/>
  <c r="AM2593" i="7"/>
  <c r="AO2593" i="7" s="1"/>
  <c r="AD108" i="7"/>
  <c r="AM1788" i="7"/>
  <c r="AO1788" i="7" s="1"/>
  <c r="AH2313" i="7"/>
  <c r="AC1578" i="7"/>
  <c r="AC773" i="7"/>
  <c r="AO2558" i="7"/>
  <c r="AI109" i="7"/>
  <c r="AH109" i="7"/>
  <c r="AG109" i="7"/>
  <c r="AF109" i="7"/>
  <c r="AE109" i="7"/>
  <c r="AD109" i="7"/>
  <c r="AA109" i="7"/>
  <c r="AL109" i="7"/>
  <c r="AK109" i="7"/>
  <c r="AB109" i="7"/>
  <c r="AJ109" i="7"/>
  <c r="AC109" i="7"/>
  <c r="AK1837" i="7"/>
  <c r="AJ1837" i="7"/>
  <c r="AF1837" i="7"/>
  <c r="AE1837" i="7"/>
  <c r="AD1837" i="7"/>
  <c r="AC1837" i="7"/>
  <c r="AB1837" i="7"/>
  <c r="AA1837" i="7"/>
  <c r="AL1837" i="7"/>
  <c r="AI1837" i="7"/>
  <c r="AH1837" i="7"/>
  <c r="AG1837" i="7"/>
  <c r="AJ2467" i="7"/>
  <c r="AI2467" i="7"/>
  <c r="AH2467" i="7"/>
  <c r="AG2467" i="7"/>
  <c r="AD2467" i="7"/>
  <c r="AE2467" i="7"/>
  <c r="AB2467" i="7"/>
  <c r="AK2467" i="7"/>
  <c r="AF2467" i="7"/>
  <c r="AA2467" i="7"/>
  <c r="AL2467" i="7"/>
  <c r="AC2467" i="7"/>
  <c r="AJ2909" i="7"/>
  <c r="AI2909" i="7"/>
  <c r="AH2909" i="7"/>
  <c r="AG2909" i="7"/>
  <c r="AL2909" i="7"/>
  <c r="AK2909" i="7"/>
  <c r="AF2909" i="7"/>
  <c r="AC2909" i="7"/>
  <c r="AB2909" i="7"/>
  <c r="AA2909" i="7"/>
  <c r="AE2909" i="7"/>
  <c r="AD2909" i="7"/>
  <c r="AE647" i="7"/>
  <c r="AD647" i="7"/>
  <c r="AC647" i="7"/>
  <c r="AB647" i="7"/>
  <c r="AA647" i="7"/>
  <c r="AL647" i="7"/>
  <c r="AI647" i="7"/>
  <c r="AH647" i="7"/>
  <c r="AK647" i="7"/>
  <c r="AG647" i="7"/>
  <c r="AJ647" i="7"/>
  <c r="AF647" i="7"/>
  <c r="AC2782" i="7"/>
  <c r="AB2782" i="7"/>
  <c r="AA2782" i="7"/>
  <c r="AL2782" i="7"/>
  <c r="AK2782" i="7"/>
  <c r="AI2782" i="7"/>
  <c r="AH2782" i="7"/>
  <c r="AJ2782" i="7"/>
  <c r="AE2782" i="7"/>
  <c r="AF2782" i="7"/>
  <c r="AG2782" i="7"/>
  <c r="AD2782" i="7"/>
  <c r="AG892" i="7"/>
  <c r="AE892" i="7"/>
  <c r="AB892" i="7"/>
  <c r="AL892" i="7"/>
  <c r="AK892" i="7"/>
  <c r="AJ892" i="7"/>
  <c r="AI892" i="7"/>
  <c r="AF892" i="7"/>
  <c r="AD892" i="7"/>
  <c r="AH892" i="7"/>
  <c r="AC892" i="7"/>
  <c r="AA892" i="7"/>
  <c r="AC2734" i="7"/>
  <c r="AB2734" i="7"/>
  <c r="AA2734" i="7"/>
  <c r="AL2734" i="7"/>
  <c r="AK2734" i="7"/>
  <c r="AI2734" i="7"/>
  <c r="AJ2734" i="7"/>
  <c r="AE2734" i="7"/>
  <c r="AG2734" i="7"/>
  <c r="AF2734" i="7"/>
  <c r="AD2734" i="7"/>
  <c r="AH2734" i="7"/>
  <c r="Z1543" i="7"/>
  <c r="AN1543" i="7" s="1"/>
  <c r="AC1963" i="7"/>
  <c r="AM1893" i="7"/>
  <c r="AO1893" i="7" s="1"/>
  <c r="AM227" i="7"/>
  <c r="AO227" i="7" s="1"/>
  <c r="AH1193" i="7"/>
  <c r="AM2908" i="7"/>
  <c r="AO2908" i="7" s="1"/>
  <c r="AM1088" i="7"/>
  <c r="AO1088" i="7" s="1"/>
  <c r="G2947" i="7"/>
  <c r="I2946" i="7"/>
  <c r="AA388" i="7"/>
  <c r="AM598" i="7"/>
  <c r="AO598" i="7" s="1"/>
  <c r="AA2103" i="7"/>
  <c r="AE108" i="7"/>
  <c r="AM493" i="7"/>
  <c r="AO493" i="7" s="1"/>
  <c r="AD1578" i="7"/>
  <c r="AA633" i="7"/>
  <c r="AB1228" i="7"/>
  <c r="AF773" i="7"/>
  <c r="AM318" i="7"/>
  <c r="AO318" i="7" s="1"/>
  <c r="AJ2839" i="7"/>
  <c r="AL2839" i="7"/>
  <c r="AK2839" i="7"/>
  <c r="AI2839" i="7"/>
  <c r="AB2839" i="7"/>
  <c r="AA2839" i="7"/>
  <c r="AF2839" i="7"/>
  <c r="AC2839" i="7"/>
  <c r="AH2839" i="7"/>
  <c r="AE2839" i="7"/>
  <c r="AG2839" i="7"/>
  <c r="AD2839" i="7"/>
  <c r="AL1452" i="7"/>
  <c r="AK1452" i="7"/>
  <c r="AJ1452" i="7"/>
  <c r="AI1452" i="7"/>
  <c r="AH1452" i="7"/>
  <c r="AC1452" i="7"/>
  <c r="AG1452" i="7"/>
  <c r="AD1452" i="7"/>
  <c r="AF1452" i="7"/>
  <c r="AB1452" i="7"/>
  <c r="AA1452" i="7"/>
  <c r="AE1452" i="7"/>
  <c r="AJ2257" i="7"/>
  <c r="AC2257" i="7"/>
  <c r="AL2257" i="7"/>
  <c r="AK2257" i="7"/>
  <c r="AH2257" i="7"/>
  <c r="AG2257" i="7"/>
  <c r="AF2257" i="7"/>
  <c r="AE2257" i="7"/>
  <c r="AB2257" i="7"/>
  <c r="AA2257" i="7"/>
  <c r="AD2257" i="7"/>
  <c r="AI2257" i="7"/>
  <c r="AG1089" i="7"/>
  <c r="AF1089" i="7"/>
  <c r="AE1089" i="7"/>
  <c r="AC1089" i="7"/>
  <c r="AB1089" i="7"/>
  <c r="AK1089" i="7"/>
  <c r="AJ1089" i="7"/>
  <c r="AI1089" i="7"/>
  <c r="AA1089" i="7"/>
  <c r="AL1089" i="7"/>
  <c r="AH1089" i="7"/>
  <c r="AD1089" i="7"/>
  <c r="AJ2362" i="7"/>
  <c r="AI2362" i="7"/>
  <c r="AH2362" i="7"/>
  <c r="AG2362" i="7"/>
  <c r="AD2362" i="7"/>
  <c r="AL2362" i="7"/>
  <c r="AF2362" i="7"/>
  <c r="AE2362" i="7"/>
  <c r="AC2362" i="7"/>
  <c r="AB2362" i="7"/>
  <c r="AA2362" i="7"/>
  <c r="AK2362" i="7"/>
  <c r="AI39" i="7"/>
  <c r="AH39" i="7"/>
  <c r="AG39" i="7"/>
  <c r="AF39" i="7"/>
  <c r="AE39" i="7"/>
  <c r="AD39" i="7"/>
  <c r="AA39" i="7"/>
  <c r="AL39" i="7"/>
  <c r="AJ39" i="7"/>
  <c r="AC39" i="7"/>
  <c r="AB39" i="7"/>
  <c r="AK39" i="7"/>
  <c r="AF2104" i="7"/>
  <c r="AE2104" i="7"/>
  <c r="AD2104" i="7"/>
  <c r="AB2104" i="7"/>
  <c r="AA2104" i="7"/>
  <c r="AJ2104" i="7"/>
  <c r="AI2104" i="7"/>
  <c r="AH2104" i="7"/>
  <c r="AG2104" i="7"/>
  <c r="AC2104" i="7"/>
  <c r="AL2104" i="7"/>
  <c r="AK2104" i="7"/>
  <c r="AG914" i="7"/>
  <c r="AE914" i="7"/>
  <c r="AC914" i="7"/>
  <c r="AB914" i="7"/>
  <c r="AH914" i="7"/>
  <c r="AF914" i="7"/>
  <c r="AD914" i="7"/>
  <c r="AA914" i="7"/>
  <c r="AL914" i="7"/>
  <c r="AK914" i="7"/>
  <c r="AJ914" i="7"/>
  <c r="AI914" i="7"/>
  <c r="AJ2887" i="7"/>
  <c r="AL2887" i="7"/>
  <c r="AK2887" i="7"/>
  <c r="AI2887" i="7"/>
  <c r="AH2887" i="7"/>
  <c r="AF2887" i="7"/>
  <c r="AE2887" i="7"/>
  <c r="AB2887" i="7"/>
  <c r="AD2887" i="7"/>
  <c r="AA2887" i="7"/>
  <c r="AG2887" i="7"/>
  <c r="AC2887" i="7"/>
  <c r="AK1802" i="7"/>
  <c r="AJ1802" i="7"/>
  <c r="AH1802" i="7"/>
  <c r="AG1802" i="7"/>
  <c r="AF1802" i="7"/>
  <c r="AE1802" i="7"/>
  <c r="AD1802" i="7"/>
  <c r="AC1802" i="7"/>
  <c r="AL1802" i="7"/>
  <c r="AI1802" i="7"/>
  <c r="AB1802" i="7"/>
  <c r="AA1802" i="7"/>
  <c r="AJ2922" i="7"/>
  <c r="AI2922" i="7"/>
  <c r="AH2922" i="7"/>
  <c r="AG2922" i="7"/>
  <c r="AA2922" i="7"/>
  <c r="AK2922" i="7"/>
  <c r="AF2922" i="7"/>
  <c r="AE2922" i="7"/>
  <c r="AB2922" i="7"/>
  <c r="AD2922" i="7"/>
  <c r="AC2922" i="7"/>
  <c r="AL2922" i="7"/>
  <c r="AL284" i="7"/>
  <c r="AB284" i="7"/>
  <c r="AA284" i="7"/>
  <c r="AK284" i="7"/>
  <c r="AJ284" i="7"/>
  <c r="AH284" i="7"/>
  <c r="AI284" i="7"/>
  <c r="AF284" i="7"/>
  <c r="AE284" i="7"/>
  <c r="AG284" i="7"/>
  <c r="AD284" i="7"/>
  <c r="AC284" i="7"/>
  <c r="Z1193" i="7"/>
  <c r="AN1193" i="7" s="1"/>
  <c r="AD1963" i="7"/>
  <c r="AM38" i="7"/>
  <c r="AO38" i="7" s="1"/>
  <c r="AA73" i="7"/>
  <c r="AJ2968" i="7"/>
  <c r="AI2968" i="7"/>
  <c r="AH2968" i="7"/>
  <c r="AG2968" i="7"/>
  <c r="AE2968" i="7"/>
  <c r="AD2968" i="7"/>
  <c r="AC2968" i="7"/>
  <c r="AB2968" i="7"/>
  <c r="AL2968" i="7"/>
  <c r="AA2968" i="7"/>
  <c r="AK2968" i="7"/>
  <c r="AF2968" i="7"/>
  <c r="Z2968" i="7"/>
  <c r="AN2968" i="7" s="1"/>
  <c r="AB388" i="7"/>
  <c r="AM913" i="7"/>
  <c r="AO913" i="7" s="1"/>
  <c r="AC1543" i="7"/>
  <c r="AB2103" i="7"/>
  <c r="AF108" i="7"/>
  <c r="AG1578" i="7"/>
  <c r="AG1613" i="7"/>
  <c r="AB633" i="7"/>
  <c r="AC1228" i="7"/>
  <c r="AD773" i="7"/>
  <c r="AE774" i="7"/>
  <c r="AL774" i="7"/>
  <c r="AI774" i="7"/>
  <c r="AF774" i="7"/>
  <c r="AK774" i="7"/>
  <c r="AJ774" i="7"/>
  <c r="AH774" i="7"/>
  <c r="AG774" i="7"/>
  <c r="AD774" i="7"/>
  <c r="AC774" i="7"/>
  <c r="AB774" i="7"/>
  <c r="AA774" i="7"/>
  <c r="AL262" i="7"/>
  <c r="AD262" i="7"/>
  <c r="AC262" i="7"/>
  <c r="AB262" i="7"/>
  <c r="AA262" i="7"/>
  <c r="AK262" i="7"/>
  <c r="AJ262" i="7"/>
  <c r="AH262" i="7"/>
  <c r="AG262" i="7"/>
  <c r="AI262" i="7"/>
  <c r="AF262" i="7"/>
  <c r="AE262" i="7"/>
  <c r="AL1487" i="7"/>
  <c r="AK1487" i="7"/>
  <c r="AJ1487" i="7"/>
  <c r="AI1487" i="7"/>
  <c r="AH1487" i="7"/>
  <c r="AE1487" i="7"/>
  <c r="AD1487" i="7"/>
  <c r="AC1487" i="7"/>
  <c r="AG1487" i="7"/>
  <c r="AF1487" i="7"/>
  <c r="AB1487" i="7"/>
  <c r="AA1487" i="7"/>
  <c r="AL1334" i="7"/>
  <c r="AK1334" i="7"/>
  <c r="AJ1334" i="7"/>
  <c r="AI1334" i="7"/>
  <c r="AH1334" i="7"/>
  <c r="AC1334" i="7"/>
  <c r="AG1334" i="7"/>
  <c r="AD1334" i="7"/>
  <c r="AB1334" i="7"/>
  <c r="AA1334" i="7"/>
  <c r="AF1334" i="7"/>
  <c r="AE1334" i="7"/>
  <c r="AG1032" i="7"/>
  <c r="AE1032" i="7"/>
  <c r="AC1032" i="7"/>
  <c r="AB1032" i="7"/>
  <c r="AL1032" i="7"/>
  <c r="AK1032" i="7"/>
  <c r="AJ1032" i="7"/>
  <c r="AI1032" i="7"/>
  <c r="AH1032" i="7"/>
  <c r="AD1032" i="7"/>
  <c r="AA1032" i="7"/>
  <c r="AF1032" i="7"/>
  <c r="AG927" i="7"/>
  <c r="AE927" i="7"/>
  <c r="AC927" i="7"/>
  <c r="AB927" i="7"/>
  <c r="AL927" i="7"/>
  <c r="AK927" i="7"/>
  <c r="AJ927" i="7"/>
  <c r="AI927" i="7"/>
  <c r="AH927" i="7"/>
  <c r="AD927" i="7"/>
  <c r="AA927" i="7"/>
  <c r="AF927" i="7"/>
  <c r="AC2712" i="7"/>
  <c r="AB2712" i="7"/>
  <c r="AA2712" i="7"/>
  <c r="AL2712" i="7"/>
  <c r="AI2712" i="7"/>
  <c r="AH2712" i="7"/>
  <c r="AG2712" i="7"/>
  <c r="AE2712" i="7"/>
  <c r="AK2712" i="7"/>
  <c r="AF2712" i="7"/>
  <c r="AJ2712" i="7"/>
  <c r="AD2712" i="7"/>
  <c r="AG1019" i="7"/>
  <c r="AE1019" i="7"/>
  <c r="AC1019" i="7"/>
  <c r="AB1019" i="7"/>
  <c r="AH1019" i="7"/>
  <c r="AF1019" i="7"/>
  <c r="AD1019" i="7"/>
  <c r="AA1019" i="7"/>
  <c r="AJ1019" i="7"/>
  <c r="AL1019" i="7"/>
  <c r="AK1019" i="7"/>
  <c r="AI1019" i="7"/>
  <c r="AE332" i="7"/>
  <c r="AD332" i="7"/>
  <c r="AC332" i="7"/>
  <c r="AB332" i="7"/>
  <c r="AA332" i="7"/>
  <c r="AL332" i="7"/>
  <c r="AI332" i="7"/>
  <c r="AK332" i="7"/>
  <c r="AJ332" i="7"/>
  <c r="AH332" i="7"/>
  <c r="AG332" i="7"/>
  <c r="AF332" i="7"/>
  <c r="AB1999" i="7"/>
  <c r="AG1999" i="7"/>
  <c r="AF1999" i="7"/>
  <c r="AE1999" i="7"/>
  <c r="AD1999" i="7"/>
  <c r="AH1999" i="7"/>
  <c r="AC1999" i="7"/>
  <c r="AA1999" i="7"/>
  <c r="AL1999" i="7"/>
  <c r="AJ1999" i="7"/>
  <c r="AK1999" i="7"/>
  <c r="AI1999" i="7"/>
  <c r="AJ2222" i="7"/>
  <c r="AL2222" i="7"/>
  <c r="AI2222" i="7"/>
  <c r="AB2222" i="7"/>
  <c r="AA2222" i="7"/>
  <c r="AK2222" i="7"/>
  <c r="AF2222" i="7"/>
  <c r="AE2222" i="7"/>
  <c r="AD2222" i="7"/>
  <c r="AC2222" i="7"/>
  <c r="AH2222" i="7"/>
  <c r="AG2222" i="7"/>
  <c r="AC2664" i="7"/>
  <c r="AA2664" i="7"/>
  <c r="AL2664" i="7"/>
  <c r="AK2664" i="7"/>
  <c r="AJ2664" i="7"/>
  <c r="AH2664" i="7"/>
  <c r="AI2664" i="7"/>
  <c r="AE2664" i="7"/>
  <c r="AD2664" i="7"/>
  <c r="AG2664" i="7"/>
  <c r="AF2664" i="7"/>
  <c r="AB2664" i="7"/>
  <c r="AK1754" i="7"/>
  <c r="AA1754" i="7"/>
  <c r="AL1754" i="7"/>
  <c r="AJ1754" i="7"/>
  <c r="AI1754" i="7"/>
  <c r="AH1754" i="7"/>
  <c r="AG1754" i="7"/>
  <c r="AF1754" i="7"/>
  <c r="AE1754" i="7"/>
  <c r="AD1754" i="7"/>
  <c r="AB1754" i="7"/>
  <c r="AC1754" i="7"/>
  <c r="AC2699" i="7"/>
  <c r="AA2699" i="7"/>
  <c r="AL2699" i="7"/>
  <c r="AK2699" i="7"/>
  <c r="AJ2699" i="7"/>
  <c r="AH2699" i="7"/>
  <c r="AF2699" i="7"/>
  <c r="AD2699" i="7"/>
  <c r="AB2699" i="7"/>
  <c r="AE2699" i="7"/>
  <c r="AI2699" i="7"/>
  <c r="AG2699" i="7"/>
  <c r="AC2537" i="7"/>
  <c r="AK2537" i="7"/>
  <c r="AJ2537" i="7"/>
  <c r="AI2537" i="7"/>
  <c r="AH2537" i="7"/>
  <c r="AE2537" i="7"/>
  <c r="AD2537" i="7"/>
  <c r="AG2537" i="7"/>
  <c r="AF2537" i="7"/>
  <c r="AB2537" i="7"/>
  <c r="AA2537" i="7"/>
  <c r="AL2537" i="7"/>
  <c r="AD2082" i="7"/>
  <c r="AB2082" i="7"/>
  <c r="AJ2082" i="7"/>
  <c r="AL2082" i="7"/>
  <c r="AH2082" i="7"/>
  <c r="AG2082" i="7"/>
  <c r="AK2082" i="7"/>
  <c r="AI2082" i="7"/>
  <c r="AF2082" i="7"/>
  <c r="AC2082" i="7"/>
  <c r="AA2082" i="7"/>
  <c r="AE2082" i="7"/>
  <c r="AI2152" i="7"/>
  <c r="AH2152" i="7"/>
  <c r="AF2152" i="7"/>
  <c r="AE2152" i="7"/>
  <c r="AD2152" i="7"/>
  <c r="AC2152" i="7"/>
  <c r="AA2152" i="7"/>
  <c r="AL2152" i="7"/>
  <c r="AK2152" i="7"/>
  <c r="AJ2152" i="7"/>
  <c r="AG2152" i="7"/>
  <c r="AB2152" i="7"/>
  <c r="AJ2279" i="7"/>
  <c r="AI2279" i="7"/>
  <c r="AF2279" i="7"/>
  <c r="AB2279" i="7"/>
  <c r="AA2279" i="7"/>
  <c r="AL2279" i="7"/>
  <c r="AK2279" i="7"/>
  <c r="AE2279" i="7"/>
  <c r="AD2279" i="7"/>
  <c r="AC2279" i="7"/>
  <c r="AH2279" i="7"/>
  <c r="AG2279" i="7"/>
  <c r="AL1369" i="7"/>
  <c r="AK1369" i="7"/>
  <c r="AJ1369" i="7"/>
  <c r="AI1369" i="7"/>
  <c r="AH1369" i="7"/>
  <c r="AC1369" i="7"/>
  <c r="AF1369" i="7"/>
  <c r="AE1369" i="7"/>
  <c r="AD1369" i="7"/>
  <c r="AA1369" i="7"/>
  <c r="AG1369" i="7"/>
  <c r="AB1369" i="7"/>
  <c r="AJ1628" i="7"/>
  <c r="AI1628" i="7"/>
  <c r="AH1628" i="7"/>
  <c r="AG1628" i="7"/>
  <c r="AL1628" i="7"/>
  <c r="AK1628" i="7"/>
  <c r="AE1628" i="7"/>
  <c r="AD1628" i="7"/>
  <c r="AC1628" i="7"/>
  <c r="AB1628" i="7"/>
  <c r="AF1628" i="7"/>
  <c r="AA1628" i="7"/>
  <c r="AE542" i="7"/>
  <c r="AD542" i="7"/>
  <c r="AC542" i="7"/>
  <c r="AB542" i="7"/>
  <c r="AA542" i="7"/>
  <c r="AL542" i="7"/>
  <c r="AI542" i="7"/>
  <c r="AH542" i="7"/>
  <c r="AK542" i="7"/>
  <c r="AG542" i="7"/>
  <c r="AJ542" i="7"/>
  <c r="AF542" i="7"/>
  <c r="AI122" i="7"/>
  <c r="AH122" i="7"/>
  <c r="AG122" i="7"/>
  <c r="AF122" i="7"/>
  <c r="AE122" i="7"/>
  <c r="AD122" i="7"/>
  <c r="AA122" i="7"/>
  <c r="AL122" i="7"/>
  <c r="AK122" i="7"/>
  <c r="AC122" i="7"/>
  <c r="AJ122" i="7"/>
  <c r="AB122" i="7"/>
  <c r="AG1067" i="7"/>
  <c r="AE1067" i="7"/>
  <c r="AC1067" i="7"/>
  <c r="AB1067" i="7"/>
  <c r="AK1067" i="7"/>
  <c r="AJ1067" i="7"/>
  <c r="AI1067" i="7"/>
  <c r="AH1067" i="7"/>
  <c r="AF1067" i="7"/>
  <c r="AD1067" i="7"/>
  <c r="AA1067" i="7"/>
  <c r="AL1067" i="7"/>
  <c r="AL1509" i="7"/>
  <c r="AK1509" i="7"/>
  <c r="AJ1509" i="7"/>
  <c r="AI1509" i="7"/>
  <c r="AH1509" i="7"/>
  <c r="AE1509" i="7"/>
  <c r="AD1509" i="7"/>
  <c r="AC1509" i="7"/>
  <c r="AG1509" i="7"/>
  <c r="AF1509" i="7"/>
  <c r="AB1509" i="7"/>
  <c r="AA1509" i="7"/>
  <c r="AJ1579" i="7"/>
  <c r="AI1579" i="7"/>
  <c r="AH1579" i="7"/>
  <c r="AG1579" i="7"/>
  <c r="AL1579" i="7"/>
  <c r="AK1579" i="7"/>
  <c r="AF1579" i="7"/>
  <c r="AD1579" i="7"/>
  <c r="AC1579" i="7"/>
  <c r="AA1579" i="7"/>
  <c r="AE1579" i="7"/>
  <c r="AB1579" i="7"/>
  <c r="AI87" i="7"/>
  <c r="AH87" i="7"/>
  <c r="AG87" i="7"/>
  <c r="AF87" i="7"/>
  <c r="AE87" i="7"/>
  <c r="AD87" i="7"/>
  <c r="AA87" i="7"/>
  <c r="AL87" i="7"/>
  <c r="AJ87" i="7"/>
  <c r="AC87" i="7"/>
  <c r="AB87" i="7"/>
  <c r="AK87" i="7"/>
  <c r="AE437" i="7"/>
  <c r="AD437" i="7"/>
  <c r="AC437" i="7"/>
  <c r="AB437" i="7"/>
  <c r="AA437" i="7"/>
  <c r="AL437" i="7"/>
  <c r="AI437" i="7"/>
  <c r="AH437" i="7"/>
  <c r="AK437" i="7"/>
  <c r="AG437" i="7"/>
  <c r="AJ437" i="7"/>
  <c r="AF437" i="7"/>
  <c r="AG984" i="7"/>
  <c r="AE984" i="7"/>
  <c r="AC984" i="7"/>
  <c r="AB984" i="7"/>
  <c r="AL984" i="7"/>
  <c r="AK984" i="7"/>
  <c r="AJ984" i="7"/>
  <c r="AI984" i="7"/>
  <c r="AH984" i="7"/>
  <c r="AD984" i="7"/>
  <c r="AA984" i="7"/>
  <c r="AF984" i="7"/>
  <c r="AI74" i="7"/>
  <c r="AH74" i="7"/>
  <c r="AG74" i="7"/>
  <c r="AF74" i="7"/>
  <c r="AE74" i="7"/>
  <c r="AD74" i="7"/>
  <c r="AA74" i="7"/>
  <c r="AL74" i="7"/>
  <c r="AK74" i="7"/>
  <c r="AJ74" i="7"/>
  <c r="AC74" i="7"/>
  <c r="AB74" i="7"/>
  <c r="AE367" i="7"/>
  <c r="AD367" i="7"/>
  <c r="AC367" i="7"/>
  <c r="AB367" i="7"/>
  <c r="AA367" i="7"/>
  <c r="AL367" i="7"/>
  <c r="AI367" i="7"/>
  <c r="AF367" i="7"/>
  <c r="AK367" i="7"/>
  <c r="AJ367" i="7"/>
  <c r="AH367" i="7"/>
  <c r="AG367" i="7"/>
  <c r="AI192" i="7"/>
  <c r="AH192" i="7"/>
  <c r="AG192" i="7"/>
  <c r="AF192" i="7"/>
  <c r="AE192" i="7"/>
  <c r="AC192" i="7"/>
  <c r="AD192" i="7"/>
  <c r="AA192" i="7"/>
  <c r="AL192" i="7"/>
  <c r="AK192" i="7"/>
  <c r="AB192" i="7"/>
  <c r="AJ192" i="7"/>
  <c r="AF1963" i="7"/>
  <c r="AD73" i="7"/>
  <c r="AM2957" i="7"/>
  <c r="AO2957" i="7" s="1"/>
  <c r="G2970" i="7"/>
  <c r="I2969" i="7"/>
  <c r="AC388" i="7"/>
  <c r="AM248" i="7"/>
  <c r="AO248" i="7" s="1"/>
  <c r="AE1543" i="7"/>
  <c r="AD2103" i="7"/>
  <c r="AG108" i="7"/>
  <c r="AA738" i="7"/>
  <c r="AM2803" i="7"/>
  <c r="AO2803" i="7" s="1"/>
  <c r="AH1613" i="7"/>
  <c r="AC633" i="7"/>
  <c r="AE1228" i="7"/>
  <c r="AI2139" i="7"/>
  <c r="AD2139" i="7"/>
  <c r="AC2139" i="7"/>
  <c r="AB2139" i="7"/>
  <c r="AL2139" i="7"/>
  <c r="AH2139" i="7"/>
  <c r="AG2139" i="7"/>
  <c r="AF2139" i="7"/>
  <c r="AA2139" i="7"/>
  <c r="AJ2139" i="7"/>
  <c r="AE2139" i="7"/>
  <c r="AK2139" i="7"/>
  <c r="AK1824" i="7"/>
  <c r="AJ1824" i="7"/>
  <c r="AD1824" i="7"/>
  <c r="AC1824" i="7"/>
  <c r="AB1824" i="7"/>
  <c r="AA1824" i="7"/>
  <c r="AF1824" i="7"/>
  <c r="AE1824" i="7"/>
  <c r="AL1824" i="7"/>
  <c r="AI1824" i="7"/>
  <c r="AH1824" i="7"/>
  <c r="AG1824" i="7"/>
  <c r="AE844" i="7"/>
  <c r="AJ844" i="7"/>
  <c r="AI844" i="7"/>
  <c r="AG844" i="7"/>
  <c r="AF844" i="7"/>
  <c r="AC844" i="7"/>
  <c r="AB844" i="7"/>
  <c r="AL844" i="7"/>
  <c r="AK844" i="7"/>
  <c r="AH844" i="7"/>
  <c r="AD844" i="7"/>
  <c r="AA844" i="7"/>
  <c r="AJ2327" i="7"/>
  <c r="AI2327" i="7"/>
  <c r="AH2327" i="7"/>
  <c r="AD2327" i="7"/>
  <c r="AF2327" i="7"/>
  <c r="AE2327" i="7"/>
  <c r="AC2327" i="7"/>
  <c r="AA2327" i="7"/>
  <c r="AL2327" i="7"/>
  <c r="AK2327" i="7"/>
  <c r="AG2327" i="7"/>
  <c r="AB2327" i="7"/>
  <c r="AG1207" i="7"/>
  <c r="AF1207" i="7"/>
  <c r="AE1207" i="7"/>
  <c r="AC1207" i="7"/>
  <c r="AB1207" i="7"/>
  <c r="AK1207" i="7"/>
  <c r="AJ1207" i="7"/>
  <c r="AI1207" i="7"/>
  <c r="AA1207" i="7"/>
  <c r="AL1207" i="7"/>
  <c r="AH1207" i="7"/>
  <c r="AD1207" i="7"/>
  <c r="AB2047" i="7"/>
  <c r="AG2047" i="7"/>
  <c r="AF2047" i="7"/>
  <c r="AE2047" i="7"/>
  <c r="AD2047" i="7"/>
  <c r="AL2047" i="7"/>
  <c r="AK2047" i="7"/>
  <c r="AJ2047" i="7"/>
  <c r="AH2047" i="7"/>
  <c r="AC2047" i="7"/>
  <c r="AA2047" i="7"/>
  <c r="AI2047" i="7"/>
  <c r="AE822" i="7"/>
  <c r="AL822" i="7"/>
  <c r="AI822" i="7"/>
  <c r="AF822" i="7"/>
  <c r="AK822" i="7"/>
  <c r="AJ822" i="7"/>
  <c r="AH822" i="7"/>
  <c r="AG822" i="7"/>
  <c r="AD822" i="7"/>
  <c r="AC822" i="7"/>
  <c r="AB822" i="7"/>
  <c r="AA822" i="7"/>
  <c r="AK1964" i="7"/>
  <c r="AJ1964" i="7"/>
  <c r="AI1964" i="7"/>
  <c r="AH1964" i="7"/>
  <c r="AE1964" i="7"/>
  <c r="AG1964" i="7"/>
  <c r="AF1964" i="7"/>
  <c r="AC1964" i="7"/>
  <c r="AB1964" i="7"/>
  <c r="AD1964" i="7"/>
  <c r="AA1964" i="7"/>
  <c r="AL1964" i="7"/>
  <c r="AG2607" i="7"/>
  <c r="AE2607" i="7"/>
  <c r="AH2607" i="7"/>
  <c r="AD2607" i="7"/>
  <c r="AC2607" i="7"/>
  <c r="AA2607" i="7"/>
  <c r="AJ2607" i="7"/>
  <c r="AI2607" i="7"/>
  <c r="AF2607" i="7"/>
  <c r="AB2607" i="7"/>
  <c r="AK2607" i="7"/>
  <c r="AL2607" i="7"/>
  <c r="AJ1627" i="7"/>
  <c r="AI1627" i="7"/>
  <c r="AH1627" i="7"/>
  <c r="AG1627" i="7"/>
  <c r="AL1627" i="7"/>
  <c r="AK1627" i="7"/>
  <c r="AF1627" i="7"/>
  <c r="AD1627" i="7"/>
  <c r="AC1627" i="7"/>
  <c r="AA1627" i="7"/>
  <c r="AE1627" i="7"/>
  <c r="AB1627" i="7"/>
  <c r="AB2012" i="7"/>
  <c r="AH2012" i="7"/>
  <c r="AG2012" i="7"/>
  <c r="AF2012" i="7"/>
  <c r="AE2012" i="7"/>
  <c r="AA2012" i="7"/>
  <c r="AI2012" i="7"/>
  <c r="AD2012" i="7"/>
  <c r="AC2012" i="7"/>
  <c r="AK2012" i="7"/>
  <c r="AL2012" i="7"/>
  <c r="AJ2012" i="7"/>
  <c r="AJ2384" i="7"/>
  <c r="AI2384" i="7"/>
  <c r="AH2384" i="7"/>
  <c r="AG2384" i="7"/>
  <c r="AD2384" i="7"/>
  <c r="AL2384" i="7"/>
  <c r="AB2384" i="7"/>
  <c r="AA2384" i="7"/>
  <c r="AK2384" i="7"/>
  <c r="AC2384" i="7"/>
  <c r="AF2384" i="7"/>
  <c r="AE2384" i="7"/>
  <c r="AK1767" i="7"/>
  <c r="AB1767" i="7"/>
  <c r="AA1767" i="7"/>
  <c r="AL1767" i="7"/>
  <c r="AJ1767" i="7"/>
  <c r="AI1767" i="7"/>
  <c r="AH1767" i="7"/>
  <c r="AG1767" i="7"/>
  <c r="AF1767" i="7"/>
  <c r="AE1767" i="7"/>
  <c r="AC1767" i="7"/>
  <c r="AD1767" i="7"/>
  <c r="AK1942" i="7"/>
  <c r="AJ1942" i="7"/>
  <c r="AI1942" i="7"/>
  <c r="AH1942" i="7"/>
  <c r="AE1942" i="7"/>
  <c r="AL1942" i="7"/>
  <c r="AG1942" i="7"/>
  <c r="AD1942" i="7"/>
  <c r="AC1942" i="7"/>
  <c r="AA1942" i="7"/>
  <c r="AF1942" i="7"/>
  <c r="AB1942" i="7"/>
  <c r="AG962" i="7"/>
  <c r="AE962" i="7"/>
  <c r="AC962" i="7"/>
  <c r="AB962" i="7"/>
  <c r="AH962" i="7"/>
  <c r="AF962" i="7"/>
  <c r="AD962" i="7"/>
  <c r="AA962" i="7"/>
  <c r="AL962" i="7"/>
  <c r="AK962" i="7"/>
  <c r="AJ962" i="7"/>
  <c r="AI962" i="7"/>
  <c r="AF704" i="7"/>
  <c r="AA704" i="7"/>
  <c r="AL704" i="7"/>
  <c r="AK704" i="7"/>
  <c r="AJ704" i="7"/>
  <c r="AI704" i="7"/>
  <c r="AE704" i="7"/>
  <c r="AD704" i="7"/>
  <c r="AH704" i="7"/>
  <c r="AG704" i="7"/>
  <c r="AC704" i="7"/>
  <c r="AB704" i="7"/>
  <c r="AE424" i="7"/>
  <c r="AD424" i="7"/>
  <c r="AC424" i="7"/>
  <c r="AB424" i="7"/>
  <c r="AA424" i="7"/>
  <c r="AL424" i="7"/>
  <c r="AI424" i="7"/>
  <c r="AH424" i="7"/>
  <c r="AK424" i="7"/>
  <c r="AJ424" i="7"/>
  <c r="AG424" i="7"/>
  <c r="AF424" i="7"/>
  <c r="AE1963" i="7"/>
  <c r="AA458" i="7"/>
  <c r="AM458" i="7" s="1"/>
  <c r="AM563" i="7"/>
  <c r="AO563" i="7" s="1"/>
  <c r="AA2033" i="7"/>
  <c r="AE73" i="7"/>
  <c r="AM353" i="7"/>
  <c r="AO353" i="7" s="1"/>
  <c r="AM423" i="7"/>
  <c r="AO423" i="7" s="1"/>
  <c r="AM143" i="7"/>
  <c r="AO143" i="7" s="1"/>
  <c r="AD388" i="7"/>
  <c r="AF1543" i="7"/>
  <c r="AE2103" i="7"/>
  <c r="AM2243" i="7"/>
  <c r="AO2243" i="7" s="1"/>
  <c r="AM2628" i="7"/>
  <c r="AO2628" i="7" s="1"/>
  <c r="AC738" i="7"/>
  <c r="AD633" i="7"/>
  <c r="AF1228" i="7"/>
  <c r="AM668" i="7"/>
  <c r="AO668" i="7" s="1"/>
  <c r="AM283" i="7"/>
  <c r="AO283" i="7" s="1"/>
  <c r="AF752" i="7"/>
  <c r="AC752" i="7"/>
  <c r="AG752" i="7"/>
  <c r="AE752" i="7"/>
  <c r="AD752" i="7"/>
  <c r="AB752" i="7"/>
  <c r="AA752" i="7"/>
  <c r="AK752" i="7"/>
  <c r="AJ752" i="7"/>
  <c r="AI752" i="7"/>
  <c r="AL752" i="7"/>
  <c r="AH752" i="7"/>
  <c r="AE389" i="7"/>
  <c r="AD389" i="7"/>
  <c r="AC389" i="7"/>
  <c r="AB389" i="7"/>
  <c r="AA389" i="7"/>
  <c r="AL389" i="7"/>
  <c r="AI389" i="7"/>
  <c r="AH389" i="7"/>
  <c r="AK389" i="7"/>
  <c r="AG389" i="7"/>
  <c r="AJ389" i="7"/>
  <c r="AF389" i="7"/>
  <c r="AL1347" i="7"/>
  <c r="AK1347" i="7"/>
  <c r="AJ1347" i="7"/>
  <c r="AI1347" i="7"/>
  <c r="AH1347" i="7"/>
  <c r="AC1347" i="7"/>
  <c r="AF1347" i="7"/>
  <c r="AE1347" i="7"/>
  <c r="AD1347" i="7"/>
  <c r="AA1347" i="7"/>
  <c r="AG1347" i="7"/>
  <c r="AB1347" i="7"/>
  <c r="AJ2432" i="7"/>
  <c r="AI2432" i="7"/>
  <c r="AH2432" i="7"/>
  <c r="AG2432" i="7"/>
  <c r="AD2432" i="7"/>
  <c r="AL2432" i="7"/>
  <c r="AB2432" i="7"/>
  <c r="AA2432" i="7"/>
  <c r="AK2432" i="7"/>
  <c r="AF2432" i="7"/>
  <c r="AE2432" i="7"/>
  <c r="AC2432" i="7"/>
  <c r="AE857" i="7"/>
  <c r="AK857" i="7"/>
  <c r="AJ857" i="7"/>
  <c r="AH857" i="7"/>
  <c r="AG857" i="7"/>
  <c r="AD857" i="7"/>
  <c r="AC857" i="7"/>
  <c r="AL857" i="7"/>
  <c r="AI857" i="7"/>
  <c r="AF857" i="7"/>
  <c r="AB857" i="7"/>
  <c r="AA857" i="7"/>
  <c r="AE494" i="7"/>
  <c r="AD494" i="7"/>
  <c r="AC494" i="7"/>
  <c r="AB494" i="7"/>
  <c r="AA494" i="7"/>
  <c r="AL494" i="7"/>
  <c r="AI494" i="7"/>
  <c r="AH494" i="7"/>
  <c r="AK494" i="7"/>
  <c r="AG494" i="7"/>
  <c r="AJ494" i="7"/>
  <c r="AF494" i="7"/>
  <c r="AJ2454" i="7"/>
  <c r="AI2454" i="7"/>
  <c r="AH2454" i="7"/>
  <c r="AG2454" i="7"/>
  <c r="AD2454" i="7"/>
  <c r="AE2454" i="7"/>
  <c r="AL2454" i="7"/>
  <c r="AK2454" i="7"/>
  <c r="AF2454" i="7"/>
  <c r="AC2454" i="7"/>
  <c r="AA2454" i="7"/>
  <c r="AB2454" i="7"/>
  <c r="AG949" i="7"/>
  <c r="AE949" i="7"/>
  <c r="AC949" i="7"/>
  <c r="AB949" i="7"/>
  <c r="AL949" i="7"/>
  <c r="AJ949" i="7"/>
  <c r="AI949" i="7"/>
  <c r="AK949" i="7"/>
  <c r="AH949" i="7"/>
  <c r="AF949" i="7"/>
  <c r="AD949" i="7"/>
  <c r="AA949" i="7"/>
  <c r="AK1907" i="7"/>
  <c r="AJ1907" i="7"/>
  <c r="AI1907" i="7"/>
  <c r="AH1907" i="7"/>
  <c r="AE1907" i="7"/>
  <c r="AA1907" i="7"/>
  <c r="AG1907" i="7"/>
  <c r="AC1907" i="7"/>
  <c r="AB1907" i="7"/>
  <c r="AL1907" i="7"/>
  <c r="AF1907" i="7"/>
  <c r="AD1907" i="7"/>
  <c r="AG1054" i="7"/>
  <c r="AE1054" i="7"/>
  <c r="AC1054" i="7"/>
  <c r="AB1054" i="7"/>
  <c r="AL1054" i="7"/>
  <c r="AJ1054" i="7"/>
  <c r="AI1054" i="7"/>
  <c r="AD1054" i="7"/>
  <c r="AK1054" i="7"/>
  <c r="AH1054" i="7"/>
  <c r="AF1054" i="7"/>
  <c r="AA1054" i="7"/>
  <c r="AJ2314" i="7"/>
  <c r="AI2314" i="7"/>
  <c r="AK2314" i="7"/>
  <c r="AG2314" i="7"/>
  <c r="AF2314" i="7"/>
  <c r="AD2314" i="7"/>
  <c r="AL2314" i="7"/>
  <c r="AC2314" i="7"/>
  <c r="AB2314" i="7"/>
  <c r="AA2314" i="7"/>
  <c r="AH2314" i="7"/>
  <c r="AE2314" i="7"/>
  <c r="AE787" i="7"/>
  <c r="AJ787" i="7"/>
  <c r="AG787" i="7"/>
  <c r="AL787" i="7"/>
  <c r="AK787" i="7"/>
  <c r="AI787" i="7"/>
  <c r="AH787" i="7"/>
  <c r="AF787" i="7"/>
  <c r="AD787" i="7"/>
  <c r="AA787" i="7"/>
  <c r="AC787" i="7"/>
  <c r="AB787" i="7"/>
  <c r="AI179" i="7"/>
  <c r="AH179" i="7"/>
  <c r="AG179" i="7"/>
  <c r="AF179" i="7"/>
  <c r="AE179" i="7"/>
  <c r="AC179" i="7"/>
  <c r="AD179" i="7"/>
  <c r="AA179" i="7"/>
  <c r="AL179" i="7"/>
  <c r="AJ179" i="7"/>
  <c r="AK179" i="7"/>
  <c r="AB179" i="7"/>
  <c r="AI157" i="7"/>
  <c r="AH157" i="7"/>
  <c r="AG157" i="7"/>
  <c r="AF157" i="7"/>
  <c r="AE157" i="7"/>
  <c r="AD157" i="7"/>
  <c r="AC157" i="7"/>
  <c r="AA157" i="7"/>
  <c r="AL157" i="7"/>
  <c r="AK157" i="7"/>
  <c r="AJ157" i="7"/>
  <c r="AB157" i="7"/>
  <c r="AJ2397" i="7"/>
  <c r="AI2397" i="7"/>
  <c r="AH2397" i="7"/>
  <c r="AG2397" i="7"/>
  <c r="AD2397" i="7"/>
  <c r="AB2397" i="7"/>
  <c r="AL2397" i="7"/>
  <c r="AK2397" i="7"/>
  <c r="AF2397" i="7"/>
  <c r="AE2397" i="7"/>
  <c r="AC2397" i="7"/>
  <c r="AA2397" i="7"/>
  <c r="AE599" i="7"/>
  <c r="AD599" i="7"/>
  <c r="AC599" i="7"/>
  <c r="AB599" i="7"/>
  <c r="AA599" i="7"/>
  <c r="AL599" i="7"/>
  <c r="AI599" i="7"/>
  <c r="AH599" i="7"/>
  <c r="AK599" i="7"/>
  <c r="AG599" i="7"/>
  <c r="AJ599" i="7"/>
  <c r="AF599" i="7"/>
  <c r="AC2817" i="7"/>
  <c r="AB2817" i="7"/>
  <c r="AA2817" i="7"/>
  <c r="AL2817" i="7"/>
  <c r="AI2817" i="7"/>
  <c r="AH2817" i="7"/>
  <c r="AG2817" i="7"/>
  <c r="AE2817" i="7"/>
  <c r="AD2817" i="7"/>
  <c r="AK2817" i="7"/>
  <c r="AF2817" i="7"/>
  <c r="AJ2817" i="7"/>
  <c r="AI2209" i="7"/>
  <c r="AH2209" i="7"/>
  <c r="AF2209" i="7"/>
  <c r="AK2209" i="7"/>
  <c r="AJ2209" i="7"/>
  <c r="AG2209" i="7"/>
  <c r="AD2209" i="7"/>
  <c r="AC2209" i="7"/>
  <c r="AB2209" i="7"/>
  <c r="AL2209" i="7"/>
  <c r="AE2209" i="7"/>
  <c r="AA2209" i="7"/>
  <c r="AH1544" i="7"/>
  <c r="AF1544" i="7"/>
  <c r="AE1544" i="7"/>
  <c r="AC1544" i="7"/>
  <c r="AL1544" i="7"/>
  <c r="AK1544" i="7"/>
  <c r="AJ1544" i="7"/>
  <c r="AD1544" i="7"/>
  <c r="AB1544" i="7"/>
  <c r="AA1544" i="7"/>
  <c r="AI1544" i="7"/>
  <c r="AG1544" i="7"/>
  <c r="AG1159" i="7"/>
  <c r="AF1159" i="7"/>
  <c r="AE1159" i="7"/>
  <c r="AC1159" i="7"/>
  <c r="AB1159" i="7"/>
  <c r="AK1159" i="7"/>
  <c r="AJ1159" i="7"/>
  <c r="AI1159" i="7"/>
  <c r="AA1159" i="7"/>
  <c r="AL1159" i="7"/>
  <c r="AH1159" i="7"/>
  <c r="AD1159" i="7"/>
  <c r="AG2594" i="7"/>
  <c r="AE2594" i="7"/>
  <c r="AB2594" i="7"/>
  <c r="AA2594" i="7"/>
  <c r="AJ2594" i="7"/>
  <c r="AI2594" i="7"/>
  <c r="AH2594" i="7"/>
  <c r="AF2594" i="7"/>
  <c r="AK2594" i="7"/>
  <c r="AL2594" i="7"/>
  <c r="AD2594" i="7"/>
  <c r="AC2594" i="7"/>
  <c r="AJ2502" i="7"/>
  <c r="AI2502" i="7"/>
  <c r="AH2502" i="7"/>
  <c r="AG2502" i="7"/>
  <c r="AD2502" i="7"/>
  <c r="AE2502" i="7"/>
  <c r="AL2502" i="7"/>
  <c r="AK2502" i="7"/>
  <c r="AF2502" i="7"/>
  <c r="AC2502" i="7"/>
  <c r="AA2502" i="7"/>
  <c r="AB2502" i="7"/>
  <c r="AE402" i="7"/>
  <c r="AD402" i="7"/>
  <c r="AC402" i="7"/>
  <c r="AB402" i="7"/>
  <c r="AA402" i="7"/>
  <c r="AL402" i="7"/>
  <c r="AI402" i="7"/>
  <c r="AH402" i="7"/>
  <c r="AK402" i="7"/>
  <c r="AJ402" i="7"/>
  <c r="AG402" i="7"/>
  <c r="AF402" i="7"/>
  <c r="AI2174" i="7"/>
  <c r="AH2174" i="7"/>
  <c r="AF2174" i="7"/>
  <c r="AL2174" i="7"/>
  <c r="AJ2174" i="7"/>
  <c r="AG2174" i="7"/>
  <c r="AC2174" i="7"/>
  <c r="AB2174" i="7"/>
  <c r="AA2174" i="7"/>
  <c r="AE2174" i="7"/>
  <c r="AK2174" i="7"/>
  <c r="AD2174" i="7"/>
  <c r="AJ2874" i="7"/>
  <c r="AL2874" i="7"/>
  <c r="AK2874" i="7"/>
  <c r="AI2874" i="7"/>
  <c r="AH2874" i="7"/>
  <c r="AG2874" i="7"/>
  <c r="AE2874" i="7"/>
  <c r="AD2874" i="7"/>
  <c r="AA2874" i="7"/>
  <c r="AC2874" i="7"/>
  <c r="AF2874" i="7"/>
  <c r="AB2874" i="7"/>
  <c r="AH1557" i="7"/>
  <c r="AF1557" i="7"/>
  <c r="AE1557" i="7"/>
  <c r="AC1557" i="7"/>
  <c r="AB1557" i="7"/>
  <c r="AA1557" i="7"/>
  <c r="AK1557" i="7"/>
  <c r="AJ1557" i="7"/>
  <c r="AI1557" i="7"/>
  <c r="AL1557" i="7"/>
  <c r="AG1557" i="7"/>
  <c r="AD1557" i="7"/>
  <c r="AE507" i="7"/>
  <c r="AD507" i="7"/>
  <c r="AC507" i="7"/>
  <c r="AB507" i="7"/>
  <c r="AA507" i="7"/>
  <c r="AL507" i="7"/>
  <c r="AI507" i="7"/>
  <c r="AH507" i="7"/>
  <c r="AK507" i="7"/>
  <c r="AG507" i="7"/>
  <c r="AJ507" i="7"/>
  <c r="AF507" i="7"/>
  <c r="AI52" i="7"/>
  <c r="AH52" i="7"/>
  <c r="AG52" i="7"/>
  <c r="AF52" i="7"/>
  <c r="AE52" i="7"/>
  <c r="AD52" i="7"/>
  <c r="AA52" i="7"/>
  <c r="AL52" i="7"/>
  <c r="AK52" i="7"/>
  <c r="AJ52" i="7"/>
  <c r="AC52" i="7"/>
  <c r="AB52" i="7"/>
  <c r="AE459" i="7"/>
  <c r="AD459" i="7"/>
  <c r="AC459" i="7"/>
  <c r="AB459" i="7"/>
  <c r="AA459" i="7"/>
  <c r="AL459" i="7"/>
  <c r="AI459" i="7"/>
  <c r="AH459" i="7"/>
  <c r="AK459" i="7"/>
  <c r="AJ459" i="7"/>
  <c r="AG459" i="7"/>
  <c r="AF459" i="7"/>
  <c r="AD2069" i="7"/>
  <c r="AB2069" i="7"/>
  <c r="AJ2069" i="7"/>
  <c r="AL2069" i="7"/>
  <c r="AK2069" i="7"/>
  <c r="AI2069" i="7"/>
  <c r="AH2069" i="7"/>
  <c r="AE2069" i="7"/>
  <c r="AA2069" i="7"/>
  <c r="AF2069" i="7"/>
  <c r="AC2069" i="7"/>
  <c r="AG2069" i="7"/>
  <c r="AE472" i="7"/>
  <c r="AD472" i="7"/>
  <c r="AC472" i="7"/>
  <c r="AB472" i="7"/>
  <c r="AA472" i="7"/>
  <c r="AL472" i="7"/>
  <c r="AI472" i="7"/>
  <c r="AH472" i="7"/>
  <c r="AK472" i="7"/>
  <c r="AJ472" i="7"/>
  <c r="AG472" i="7"/>
  <c r="AF472" i="7"/>
  <c r="AI214" i="7"/>
  <c r="AH214" i="7"/>
  <c r="AG214" i="7"/>
  <c r="AF214" i="7"/>
  <c r="AE214" i="7"/>
  <c r="AD214" i="7"/>
  <c r="AC214" i="7"/>
  <c r="AA214" i="7"/>
  <c r="AL214" i="7"/>
  <c r="AK214" i="7"/>
  <c r="AJ214" i="7"/>
  <c r="AB214" i="7"/>
  <c r="AE564" i="7"/>
  <c r="AD564" i="7"/>
  <c r="AC564" i="7"/>
  <c r="AB564" i="7"/>
  <c r="AA564" i="7"/>
  <c r="AL564" i="7"/>
  <c r="AI564" i="7"/>
  <c r="AH564" i="7"/>
  <c r="AK564" i="7"/>
  <c r="AG564" i="7"/>
  <c r="AJ564" i="7"/>
  <c r="AF564" i="7"/>
  <c r="AE354" i="7"/>
  <c r="AD354" i="7"/>
  <c r="AC354" i="7"/>
  <c r="AB354" i="7"/>
  <c r="AA354" i="7"/>
  <c r="AL354" i="7"/>
  <c r="AI354" i="7"/>
  <c r="AK354" i="7"/>
  <c r="AJ354" i="7"/>
  <c r="AH354" i="7"/>
  <c r="AG354" i="7"/>
  <c r="AF354" i="7"/>
  <c r="AG1137" i="7"/>
  <c r="AF1137" i="7"/>
  <c r="AE1137" i="7"/>
  <c r="AC1137" i="7"/>
  <c r="AB1137" i="7"/>
  <c r="AK1137" i="7"/>
  <c r="AJ1137" i="7"/>
  <c r="AI1137" i="7"/>
  <c r="AA1137" i="7"/>
  <c r="AL1137" i="7"/>
  <c r="AH1137" i="7"/>
  <c r="AD1137" i="7"/>
  <c r="AA297" i="7"/>
  <c r="AL297" i="7"/>
  <c r="AI297" i="7"/>
  <c r="AC297" i="7"/>
  <c r="AB297" i="7"/>
  <c r="AJ297" i="7"/>
  <c r="AK297" i="7"/>
  <c r="AG297" i="7"/>
  <c r="AF297" i="7"/>
  <c r="AE297" i="7"/>
  <c r="AH297" i="7"/>
  <c r="AD297" i="7"/>
  <c r="AM1823" i="7"/>
  <c r="AO1823" i="7" s="1"/>
  <c r="Z1649" i="7"/>
  <c r="AN1649" i="7" s="1"/>
  <c r="Z857" i="7"/>
  <c r="AN857" i="7" s="1"/>
  <c r="Z1194" i="7"/>
  <c r="AN1194" i="7" s="1"/>
  <c r="Z494" i="7"/>
  <c r="AN494" i="7" s="1"/>
  <c r="Z2559" i="7"/>
  <c r="AN2559" i="7" s="1"/>
  <c r="Z2327" i="7"/>
  <c r="AN2327" i="7" s="1"/>
  <c r="Z2909" i="7"/>
  <c r="AN2909" i="7" s="1"/>
  <c r="Z39" i="7"/>
  <c r="AN39" i="7" s="1"/>
  <c r="Z682" i="7"/>
  <c r="AN682" i="7" s="1"/>
  <c r="Z647" i="7"/>
  <c r="AN647" i="7" s="1"/>
  <c r="Z2454" i="7"/>
  <c r="AN2454" i="7" s="1"/>
  <c r="Z2629" i="7"/>
  <c r="AN2629" i="7" s="1"/>
  <c r="Z1207" i="7"/>
  <c r="AN1207" i="7" s="1"/>
  <c r="Z1172" i="7"/>
  <c r="AN1172" i="7" s="1"/>
  <c r="Z1697" i="7"/>
  <c r="AN1697" i="7" s="1"/>
  <c r="Z739" i="7"/>
  <c r="AN739" i="7" s="1"/>
  <c r="Z2489" i="7"/>
  <c r="AN2489" i="7" s="1"/>
  <c r="Z1032" i="7"/>
  <c r="AN1032" i="7" s="1"/>
  <c r="Z927" i="7"/>
  <c r="AN927" i="7" s="1"/>
  <c r="Z1907" i="7"/>
  <c r="AN1907" i="7" s="1"/>
  <c r="Z1802" i="7"/>
  <c r="AN1802" i="7" s="1"/>
  <c r="Z1999" i="7"/>
  <c r="AN1999" i="7" s="1"/>
  <c r="Z599" i="7"/>
  <c r="AN599" i="7" s="1"/>
  <c r="Z1627" i="7"/>
  <c r="AN1627" i="7" s="1"/>
  <c r="Z2922" i="7"/>
  <c r="AN2922" i="7" s="1"/>
  <c r="Z284" i="7"/>
  <c r="AN284" i="7" s="1"/>
  <c r="Z1089" i="7"/>
  <c r="AN1089" i="7" s="1"/>
  <c r="Z2104" i="7"/>
  <c r="AN2104" i="7" s="1"/>
  <c r="Z1964" i="7"/>
  <c r="AN1964" i="7" s="1"/>
  <c r="Z2607" i="7"/>
  <c r="AN2607" i="7" s="1"/>
  <c r="Z2537" i="7"/>
  <c r="AN2537" i="7" s="1"/>
  <c r="Z2082" i="7"/>
  <c r="AN2082" i="7" s="1"/>
  <c r="Z1369" i="7"/>
  <c r="AN1369" i="7" s="1"/>
  <c r="Z1628" i="7"/>
  <c r="AN1628" i="7" s="1"/>
  <c r="Z542" i="7"/>
  <c r="AN542" i="7" s="1"/>
  <c r="Z122" i="7"/>
  <c r="AN122" i="7" s="1"/>
  <c r="Z1067" i="7"/>
  <c r="AN1067" i="7" s="1"/>
  <c r="Z1509" i="7"/>
  <c r="AN1509" i="7" s="1"/>
  <c r="Z1579" i="7"/>
  <c r="AN1579" i="7" s="1"/>
  <c r="Z87" i="7"/>
  <c r="AN87" i="7" s="1"/>
  <c r="Z437" i="7"/>
  <c r="AN437" i="7" s="1"/>
  <c r="Z984" i="7"/>
  <c r="AN984" i="7" s="1"/>
  <c r="Z74" i="7"/>
  <c r="AN74" i="7" s="1"/>
  <c r="Z367" i="7"/>
  <c r="AN367" i="7" s="1"/>
  <c r="Z192" i="7"/>
  <c r="AN192" i="7" s="1"/>
  <c r="Z1824" i="7"/>
  <c r="AN1824" i="7" s="1"/>
  <c r="Z2047" i="7"/>
  <c r="AN2047" i="7" s="1"/>
  <c r="Z2397" i="7"/>
  <c r="AN2397" i="7" s="1"/>
  <c r="Z2817" i="7"/>
  <c r="AN2817" i="7" s="1"/>
  <c r="Z2012" i="7"/>
  <c r="AN2012" i="7" s="1"/>
  <c r="Z1544" i="7"/>
  <c r="AN1544" i="7" s="1"/>
  <c r="Z2384" i="7"/>
  <c r="AN2384" i="7" s="1"/>
  <c r="Z1767" i="7"/>
  <c r="AN1767" i="7" s="1"/>
  <c r="Z1942" i="7"/>
  <c r="AN1942" i="7" s="1"/>
  <c r="Z962" i="7"/>
  <c r="AN962" i="7" s="1"/>
  <c r="Z704" i="7"/>
  <c r="AN704" i="7" s="1"/>
  <c r="Z424" i="7"/>
  <c r="AN424" i="7" s="1"/>
  <c r="Z1054" i="7"/>
  <c r="AN1054" i="7" s="1"/>
  <c r="Z892" i="7"/>
  <c r="AN892" i="7" s="1"/>
  <c r="Z787" i="7"/>
  <c r="AN787" i="7" s="1"/>
  <c r="Z1754" i="7"/>
  <c r="AN1754" i="7" s="1"/>
  <c r="Z2594" i="7"/>
  <c r="AN2594" i="7" s="1"/>
  <c r="Z2502" i="7"/>
  <c r="AN2502" i="7" s="1"/>
  <c r="Z402" i="7"/>
  <c r="AN402" i="7" s="1"/>
  <c r="Z2174" i="7"/>
  <c r="AN2174" i="7" s="1"/>
  <c r="Z2874" i="7"/>
  <c r="AN2874" i="7" s="1"/>
  <c r="Z1557" i="7"/>
  <c r="AN1557" i="7" s="1"/>
  <c r="Z507" i="7"/>
  <c r="AN507" i="7" s="1"/>
  <c r="Z52" i="7"/>
  <c r="AN52" i="7" s="1"/>
  <c r="Z459" i="7"/>
  <c r="AN459" i="7" s="1"/>
  <c r="Z2069" i="7"/>
  <c r="AN2069" i="7" s="1"/>
  <c r="Z472" i="7"/>
  <c r="AN472" i="7" s="1"/>
  <c r="Z214" i="7"/>
  <c r="AN214" i="7" s="1"/>
  <c r="Z564" i="7"/>
  <c r="AN564" i="7" s="1"/>
  <c r="Z354" i="7"/>
  <c r="AN354" i="7" s="1"/>
  <c r="Z1137" i="7"/>
  <c r="AN1137" i="7" s="1"/>
  <c r="Z297" i="7"/>
  <c r="AN297" i="7" s="1"/>
  <c r="Z1929" i="7"/>
  <c r="AN1929" i="7" s="1"/>
  <c r="Z2887" i="7"/>
  <c r="AN2887" i="7" s="1"/>
  <c r="Z157" i="7"/>
  <c r="AN157" i="7" s="1"/>
  <c r="Z1159" i="7"/>
  <c r="AN1159" i="7" s="1"/>
  <c r="Z249" i="7"/>
  <c r="AN249" i="7" s="1"/>
  <c r="Z1522" i="7"/>
  <c r="AN1522" i="7" s="1"/>
  <c r="Z774" i="7"/>
  <c r="AN774" i="7" s="1"/>
  <c r="Z1299" i="7"/>
  <c r="AN1299" i="7" s="1"/>
  <c r="Z2839" i="7"/>
  <c r="AN2839" i="7" s="1"/>
  <c r="Z612" i="7"/>
  <c r="AN612" i="7" s="1"/>
  <c r="Z2852" i="7"/>
  <c r="AN2852" i="7" s="1"/>
  <c r="Z752" i="7"/>
  <c r="AN752" i="7" s="1"/>
  <c r="Z2524" i="7"/>
  <c r="AN2524" i="7" s="1"/>
  <c r="Z319" i="7"/>
  <c r="AN319" i="7" s="1"/>
  <c r="Z2362" i="7"/>
  <c r="AN2362" i="7" s="1"/>
  <c r="Z332" i="7"/>
  <c r="AN332" i="7" s="1"/>
  <c r="Z822" i="7"/>
  <c r="AN822" i="7" s="1"/>
  <c r="Z2139" i="7"/>
  <c r="AN2139" i="7" s="1"/>
  <c r="Z262" i="7"/>
  <c r="AN262" i="7" s="1"/>
  <c r="Z389" i="7"/>
  <c r="AN389" i="7" s="1"/>
  <c r="Z809" i="7"/>
  <c r="AN809" i="7" s="1"/>
  <c r="Z109" i="7"/>
  <c r="AN109" i="7" s="1"/>
  <c r="Z1452" i="7"/>
  <c r="AN1452" i="7" s="1"/>
  <c r="Z1487" i="7"/>
  <c r="AN1487" i="7" s="1"/>
  <c r="Z1347" i="7"/>
  <c r="AN1347" i="7" s="1"/>
  <c r="Z1684" i="7"/>
  <c r="AN1684" i="7" s="1"/>
  <c r="Z1614" i="7"/>
  <c r="AN1614" i="7" s="1"/>
  <c r="Z1242" i="7"/>
  <c r="AN1242" i="7" s="1"/>
  <c r="Z1124" i="7"/>
  <c r="AN1124" i="7" s="1"/>
  <c r="Z2419" i="7"/>
  <c r="AN2419" i="7" s="1"/>
  <c r="Z1719" i="7"/>
  <c r="AN1719" i="7" s="1"/>
  <c r="Z1312" i="7"/>
  <c r="AN1312" i="7" s="1"/>
  <c r="Z2467" i="7"/>
  <c r="AN2467" i="7" s="1"/>
  <c r="Z1019" i="7"/>
  <c r="AN1019" i="7" s="1"/>
  <c r="Z1859" i="7"/>
  <c r="AN1859" i="7" s="1"/>
  <c r="Z997" i="7"/>
  <c r="AN997" i="7" s="1"/>
  <c r="Z717" i="7"/>
  <c r="AN717" i="7" s="1"/>
  <c r="Z1662" i="7"/>
  <c r="AN1662" i="7" s="1"/>
  <c r="Z669" i="7"/>
  <c r="AN669" i="7" s="1"/>
  <c r="Z1229" i="7"/>
  <c r="AN1229" i="7" s="1"/>
  <c r="Z2117" i="7"/>
  <c r="AN2117" i="7" s="1"/>
  <c r="Z1732" i="7"/>
  <c r="AN1732" i="7" s="1"/>
  <c r="Z1102" i="7"/>
  <c r="AN1102" i="7" s="1"/>
  <c r="Z1474" i="7"/>
  <c r="AN1474" i="7" s="1"/>
  <c r="Z2804" i="7"/>
  <c r="AN2804" i="7" s="1"/>
  <c r="Z1404" i="7"/>
  <c r="AN1404" i="7" s="1"/>
  <c r="Z844" i="7"/>
  <c r="AN844" i="7" s="1"/>
  <c r="Z949" i="7"/>
  <c r="AN949" i="7" s="1"/>
  <c r="Z2314" i="7"/>
  <c r="AN2314" i="7" s="1"/>
  <c r="Z179" i="7"/>
  <c r="AN179" i="7" s="1"/>
  <c r="Z577" i="7"/>
  <c r="AN577" i="7" s="1"/>
  <c r="Z1439" i="7"/>
  <c r="AN1439" i="7" s="1"/>
  <c r="Z529" i="7"/>
  <c r="AN529" i="7" s="1"/>
  <c r="Z2572" i="7"/>
  <c r="AN2572" i="7" s="1"/>
  <c r="Z1417" i="7"/>
  <c r="AN1417" i="7" s="1"/>
  <c r="Z1277" i="7"/>
  <c r="AN1277" i="7" s="1"/>
  <c r="Z1894" i="7"/>
  <c r="AN1894" i="7" s="1"/>
  <c r="Z634" i="7"/>
  <c r="AN634" i="7" s="1"/>
  <c r="Z1382" i="7"/>
  <c r="AN1382" i="7" s="1"/>
  <c r="Z144" i="7"/>
  <c r="AN144" i="7" s="1"/>
  <c r="Z2034" i="7"/>
  <c r="AN2034" i="7" s="1"/>
  <c r="Z2642" i="7"/>
  <c r="AN2642" i="7" s="1"/>
  <c r="Z2432" i="7"/>
  <c r="AN2432" i="7" s="1"/>
  <c r="Z914" i="7"/>
  <c r="AN914" i="7" s="1"/>
  <c r="Z1872" i="7"/>
  <c r="AN1872" i="7" s="1"/>
  <c r="Z1837" i="7"/>
  <c r="AN1837" i="7" s="1"/>
  <c r="Z1264" i="7"/>
  <c r="AN1264" i="7" s="1"/>
  <c r="Z1334" i="7"/>
  <c r="AN1334" i="7" s="1"/>
  <c r="Z1977" i="7"/>
  <c r="AN1977" i="7" s="1"/>
  <c r="Z2677" i="7"/>
  <c r="AN2677" i="7" s="1"/>
  <c r="Z1592" i="7"/>
  <c r="AN1592" i="7" s="1"/>
  <c r="Z1789" i="7"/>
  <c r="AN1789" i="7" s="1"/>
  <c r="Z879" i="7"/>
  <c r="AN879" i="7" s="1"/>
  <c r="G1021" i="7"/>
  <c r="I1020" i="7"/>
  <c r="G846" i="7"/>
  <c r="I845" i="7"/>
  <c r="G2259" i="7"/>
  <c r="I2258" i="7"/>
  <c r="G2526" i="7"/>
  <c r="I2525" i="7"/>
  <c r="G1149" i="7"/>
  <c r="I1148" i="7"/>
  <c r="G484" i="7"/>
  <c r="I483" i="7"/>
  <c r="G2759" i="7"/>
  <c r="I2758" i="7"/>
  <c r="G2899" i="7"/>
  <c r="I2898" i="7"/>
  <c r="G2549" i="7"/>
  <c r="I2548" i="7"/>
  <c r="G1394" i="7"/>
  <c r="I1393" i="7"/>
  <c r="G1009" i="7"/>
  <c r="I1008" i="7"/>
  <c r="G2784" i="7"/>
  <c r="I2783" i="7"/>
  <c r="G2364" i="7"/>
  <c r="I2363" i="7"/>
  <c r="G1196" i="7"/>
  <c r="I1195" i="7"/>
  <c r="G636" i="7"/>
  <c r="I635" i="7"/>
  <c r="G1244" i="7"/>
  <c r="I1243" i="7"/>
  <c r="G1126" i="7"/>
  <c r="I1125" i="7"/>
  <c r="G2421" i="7"/>
  <c r="I2420" i="7"/>
  <c r="G1721" i="7"/>
  <c r="I1720" i="7"/>
  <c r="G1314" i="7"/>
  <c r="I1313" i="7"/>
  <c r="G1756" i="7"/>
  <c r="I1755" i="7"/>
  <c r="G2701" i="7"/>
  <c r="I2700" i="7"/>
  <c r="G2539" i="7"/>
  <c r="I2538" i="7"/>
  <c r="G2084" i="7"/>
  <c r="I2083" i="7"/>
  <c r="G334" i="7"/>
  <c r="I333" i="7"/>
  <c r="G916" i="7"/>
  <c r="I915" i="7"/>
  <c r="G1056" i="7"/>
  <c r="I1055" i="7"/>
  <c r="G2049" i="7"/>
  <c r="I2048" i="7"/>
  <c r="G2714" i="7"/>
  <c r="I2713" i="7"/>
  <c r="G649" i="7"/>
  <c r="I648" i="7"/>
  <c r="G2456" i="7"/>
  <c r="I2455" i="7"/>
  <c r="G2631" i="7"/>
  <c r="I2630" i="7"/>
  <c r="G1979" i="7"/>
  <c r="I1978" i="7"/>
  <c r="G2679" i="7"/>
  <c r="I2678" i="7"/>
  <c r="G1594" i="7"/>
  <c r="I1593" i="7"/>
  <c r="G1476" i="7"/>
  <c r="I1475" i="7"/>
  <c r="G2806" i="7"/>
  <c r="I2805" i="7"/>
  <c r="G1406" i="7"/>
  <c r="I1405" i="7"/>
  <c r="G1184" i="7"/>
  <c r="I1183" i="7"/>
  <c r="G2829" i="7"/>
  <c r="I2828" i="7"/>
  <c r="G2864" i="7"/>
  <c r="I2863" i="7"/>
  <c r="G2584" i="7"/>
  <c r="I2583" i="7"/>
  <c r="G1709" i="7"/>
  <c r="I1708" i="7"/>
  <c r="G1044" i="7"/>
  <c r="I1043" i="7"/>
  <c r="G1219" i="7"/>
  <c r="I1218" i="7"/>
  <c r="G204" i="7"/>
  <c r="I203" i="7"/>
  <c r="G834" i="7"/>
  <c r="I833" i="7"/>
  <c r="G764" i="7"/>
  <c r="I763" i="7"/>
  <c r="G2619" i="7"/>
  <c r="I2619" i="7" s="1"/>
  <c r="I2618" i="7"/>
  <c r="G1744" i="7"/>
  <c r="I1743" i="7"/>
  <c r="G1254" i="7"/>
  <c r="I1253" i="7"/>
  <c r="G544" i="7"/>
  <c r="I543" i="7"/>
  <c r="G824" i="7"/>
  <c r="I823" i="7"/>
  <c r="G894" i="7"/>
  <c r="I893" i="7"/>
  <c r="G1966" i="7"/>
  <c r="I1965" i="7"/>
  <c r="G496" i="7"/>
  <c r="I495" i="7"/>
  <c r="G2561" i="7"/>
  <c r="I2560" i="7"/>
  <c r="G1384" i="7"/>
  <c r="I1383" i="7"/>
  <c r="G146" i="7"/>
  <c r="I145" i="7"/>
  <c r="G2036" i="7"/>
  <c r="I2035" i="7"/>
  <c r="G2644" i="7"/>
  <c r="I2643" i="7"/>
  <c r="G2189" i="7"/>
  <c r="I2188" i="7"/>
  <c r="G2106" i="7"/>
  <c r="I2105" i="7"/>
  <c r="G951" i="7"/>
  <c r="I950" i="7"/>
  <c r="G1909" i="7"/>
  <c r="I1908" i="7"/>
  <c r="G2469" i="7"/>
  <c r="I2468" i="7"/>
  <c r="G1931" i="7"/>
  <c r="I1930" i="7"/>
  <c r="G2434" i="7"/>
  <c r="I2433" i="7"/>
  <c r="G1839" i="7"/>
  <c r="I1838" i="7"/>
  <c r="G1266" i="7"/>
  <c r="I1265" i="7"/>
  <c r="G1336" i="7"/>
  <c r="I1335" i="7"/>
  <c r="G2119" i="7"/>
  <c r="I2118" i="7"/>
  <c r="G1734" i="7"/>
  <c r="I1733" i="7"/>
  <c r="G1104" i="7"/>
  <c r="I1103" i="7"/>
  <c r="G754" i="7"/>
  <c r="I753" i="7"/>
  <c r="G321" i="7"/>
  <c r="I320" i="7"/>
  <c r="G1114" i="7"/>
  <c r="I1113" i="7"/>
  <c r="G449" i="7"/>
  <c r="I448" i="7"/>
  <c r="G2059" i="7"/>
  <c r="I2058" i="7"/>
  <c r="G2374" i="7"/>
  <c r="I2373" i="7"/>
  <c r="G1359" i="7"/>
  <c r="I1358" i="7"/>
  <c r="G624" i="7"/>
  <c r="I623" i="7"/>
  <c r="G1161" i="7"/>
  <c r="I1160" i="7"/>
  <c r="G2596" i="7"/>
  <c r="I2595" i="7"/>
  <c r="G2504" i="7"/>
  <c r="I2503" i="7"/>
  <c r="G404" i="7"/>
  <c r="I403" i="7"/>
  <c r="G2154" i="7"/>
  <c r="I2153" i="7"/>
  <c r="G2281" i="7"/>
  <c r="I2280" i="7"/>
  <c r="G1371" i="7"/>
  <c r="I1370" i="7"/>
  <c r="G229" i="7"/>
  <c r="I228" i="7"/>
  <c r="G2399" i="7"/>
  <c r="I2398" i="7"/>
  <c r="G1804" i="7"/>
  <c r="I1803" i="7"/>
  <c r="G2001" i="7"/>
  <c r="I2000" i="7"/>
  <c r="G601" i="7"/>
  <c r="I600" i="7"/>
  <c r="G1209" i="7"/>
  <c r="I1208" i="7"/>
  <c r="G1174" i="7"/>
  <c r="I1173" i="7"/>
  <c r="G1699" i="7"/>
  <c r="I1698" i="7"/>
  <c r="G1791" i="7"/>
  <c r="I1790" i="7"/>
  <c r="G881" i="7"/>
  <c r="I880" i="7"/>
  <c r="G1499" i="7"/>
  <c r="I1498" i="7"/>
  <c r="G169" i="7"/>
  <c r="I168" i="7"/>
  <c r="G1954" i="7"/>
  <c r="I1953" i="7"/>
  <c r="G799" i="7"/>
  <c r="I798" i="7"/>
  <c r="G2654" i="7"/>
  <c r="I2653" i="7"/>
  <c r="G1779" i="7"/>
  <c r="I1778" i="7"/>
  <c r="G1289" i="7"/>
  <c r="I1288" i="7"/>
  <c r="G251" i="7"/>
  <c r="I250" i="7"/>
  <c r="G1534" i="7"/>
  <c r="I1534" i="7" s="1"/>
  <c r="I1533" i="7"/>
  <c r="G134" i="7"/>
  <c r="I133" i="7"/>
  <c r="G2094" i="7"/>
  <c r="I2093" i="7"/>
  <c r="G869" i="7"/>
  <c r="I868" i="7"/>
  <c r="G1814" i="7"/>
  <c r="I1813" i="7"/>
  <c r="G1429" i="7"/>
  <c r="I1428" i="7"/>
  <c r="G1559" i="7"/>
  <c r="I1558" i="7"/>
  <c r="G124" i="7"/>
  <c r="I123" i="7"/>
  <c r="G1069" i="7"/>
  <c r="I1068" i="7"/>
  <c r="G1511" i="7"/>
  <c r="I1510" i="7"/>
  <c r="G2316" i="7"/>
  <c r="I2315" i="7"/>
  <c r="G2889" i="7"/>
  <c r="I2888" i="7"/>
  <c r="G2329" i="7"/>
  <c r="I2328" i="7"/>
  <c r="G2911" i="7"/>
  <c r="I2910" i="7"/>
  <c r="G41" i="7"/>
  <c r="I40" i="7"/>
  <c r="G2749" i="7"/>
  <c r="I2748" i="7"/>
  <c r="G684" i="7"/>
  <c r="I683" i="7"/>
  <c r="G1861" i="7"/>
  <c r="I1860" i="7"/>
  <c r="G2141" i="7"/>
  <c r="I2140" i="7"/>
  <c r="G264" i="7"/>
  <c r="I263" i="7"/>
  <c r="G2176" i="7"/>
  <c r="I2175" i="7"/>
  <c r="G2876" i="7"/>
  <c r="I2875" i="7"/>
  <c r="G2819" i="7"/>
  <c r="I2818" i="7"/>
  <c r="G2014" i="7"/>
  <c r="I2013" i="7"/>
  <c r="G2211" i="7"/>
  <c r="I2210" i="7"/>
  <c r="G1546" i="7"/>
  <c r="I1545" i="7"/>
  <c r="G2386" i="7"/>
  <c r="I2385" i="7"/>
  <c r="G1629" i="7"/>
  <c r="I1629" i="7" s="1"/>
  <c r="G2224" i="7"/>
  <c r="I2223" i="7"/>
  <c r="G2924" i="7"/>
  <c r="I2923" i="7"/>
  <c r="G741" i="7"/>
  <c r="I740" i="7"/>
  <c r="G2491" i="7"/>
  <c r="I2490" i="7"/>
  <c r="I273" i="7"/>
  <c r="G274" i="7"/>
  <c r="G1569" i="7"/>
  <c r="I1568" i="7"/>
  <c r="G64" i="7"/>
  <c r="I63" i="7"/>
  <c r="G2409" i="7"/>
  <c r="I2408" i="7"/>
  <c r="G904" i="7"/>
  <c r="I903" i="7"/>
  <c r="G2934" i="7"/>
  <c r="I2933" i="7"/>
  <c r="G2164" i="7"/>
  <c r="I2163" i="7"/>
  <c r="G1464" i="7"/>
  <c r="I1463" i="7"/>
  <c r="G309" i="7"/>
  <c r="I308" i="7"/>
  <c r="G1604" i="7"/>
  <c r="I1603" i="7"/>
  <c r="G99" i="7"/>
  <c r="I98" i="7"/>
  <c r="G2444" i="7"/>
  <c r="I2443" i="7"/>
  <c r="G939" i="7"/>
  <c r="I938" i="7"/>
  <c r="G659" i="7"/>
  <c r="I658" i="7"/>
  <c r="G2199" i="7"/>
  <c r="I2198" i="7"/>
  <c r="G1674" i="7"/>
  <c r="I1673" i="7"/>
  <c r="G1454" i="7"/>
  <c r="I1453" i="7"/>
  <c r="G509" i="7"/>
  <c r="I508" i="7"/>
  <c r="G54" i="7"/>
  <c r="I53" i="7"/>
  <c r="G461" i="7"/>
  <c r="I460" i="7"/>
  <c r="G1581" i="7"/>
  <c r="I1580" i="7"/>
  <c r="G789" i="7"/>
  <c r="I788" i="7"/>
  <c r="G181" i="7"/>
  <c r="I180" i="7"/>
  <c r="G2736" i="7"/>
  <c r="I2735" i="7"/>
  <c r="G159" i="7"/>
  <c r="I158" i="7"/>
  <c r="G2609" i="7"/>
  <c r="I2608" i="7"/>
  <c r="G1826" i="7"/>
  <c r="I1825" i="7"/>
  <c r="G2351" i="7"/>
  <c r="I2350" i="7"/>
  <c r="G2771" i="7"/>
  <c r="I2770" i="7"/>
  <c r="G579" i="7"/>
  <c r="I578" i="7"/>
  <c r="G999" i="7"/>
  <c r="I998" i="7"/>
  <c r="G391" i="7"/>
  <c r="I390" i="7"/>
  <c r="G811" i="7"/>
  <c r="I810" i="7"/>
  <c r="G111" i="7"/>
  <c r="I110" i="7"/>
  <c r="G2294" i="7"/>
  <c r="I2293" i="7"/>
  <c r="G1524" i="7"/>
  <c r="I1523" i="7"/>
  <c r="G776" i="7"/>
  <c r="I775" i="7"/>
  <c r="G1301" i="7"/>
  <c r="I1300" i="7"/>
  <c r="G2841" i="7"/>
  <c r="I2840" i="7"/>
  <c r="G1769" i="7"/>
  <c r="I1768" i="7"/>
  <c r="G1944" i="7"/>
  <c r="I1943" i="7"/>
  <c r="G964" i="7"/>
  <c r="I963" i="7"/>
  <c r="G2666" i="7"/>
  <c r="I2665" i="7"/>
  <c r="G286" i="7"/>
  <c r="I285" i="7"/>
  <c r="G344" i="7"/>
  <c r="I343" i="7"/>
  <c r="G1639" i="7"/>
  <c r="I1638" i="7"/>
  <c r="G2479" i="7"/>
  <c r="I2478" i="7"/>
  <c r="G1849" i="7"/>
  <c r="I1848" i="7"/>
  <c r="G694" i="7"/>
  <c r="I693" i="7"/>
  <c r="G2234" i="7"/>
  <c r="I2233" i="7"/>
  <c r="G2269" i="7"/>
  <c r="I2268" i="7"/>
  <c r="G519" i="7"/>
  <c r="I518" i="7"/>
  <c r="G239" i="7"/>
  <c r="I238" i="7"/>
  <c r="G2794" i="7"/>
  <c r="I2793" i="7"/>
  <c r="G2514" i="7"/>
  <c r="I2513" i="7"/>
  <c r="G1884" i="7"/>
  <c r="I1883" i="7"/>
  <c r="G729" i="7"/>
  <c r="I728" i="7"/>
  <c r="G2304" i="7"/>
  <c r="I2303" i="7"/>
  <c r="G2574" i="7"/>
  <c r="I2573" i="7"/>
  <c r="G1489" i="7"/>
  <c r="I1488" i="7"/>
  <c r="G1349" i="7"/>
  <c r="I1348" i="7"/>
  <c r="G1686" i="7"/>
  <c r="I1685" i="7"/>
  <c r="G2071" i="7"/>
  <c r="I2070" i="7"/>
  <c r="G89" i="7"/>
  <c r="I88" i="7"/>
  <c r="I438" i="7"/>
  <c r="G439" i="7"/>
  <c r="G986" i="7"/>
  <c r="I985" i="7"/>
  <c r="G76" i="7"/>
  <c r="I75" i="7"/>
  <c r="G369" i="7"/>
  <c r="I368" i="7"/>
  <c r="G194" i="7"/>
  <c r="I193" i="7"/>
  <c r="G1091" i="7"/>
  <c r="I1090" i="7"/>
  <c r="G1651" i="7"/>
  <c r="I1650" i="7"/>
  <c r="G1034" i="7"/>
  <c r="I1033" i="7"/>
  <c r="G1874" i="7"/>
  <c r="I1873" i="7"/>
  <c r="G1441" i="7"/>
  <c r="I1440" i="7"/>
  <c r="G2246" i="7"/>
  <c r="I2245" i="7"/>
  <c r="G531" i="7"/>
  <c r="I530" i="7"/>
  <c r="G719" i="7"/>
  <c r="I718" i="7"/>
  <c r="G1664" i="7"/>
  <c r="I1663" i="7"/>
  <c r="G671" i="7"/>
  <c r="I670" i="7"/>
  <c r="G1231" i="7"/>
  <c r="I1230" i="7"/>
  <c r="G614" i="7"/>
  <c r="I613" i="7"/>
  <c r="G2854" i="7"/>
  <c r="I2853" i="7"/>
  <c r="G706" i="7"/>
  <c r="I705" i="7"/>
  <c r="G426" i="7"/>
  <c r="I425" i="7"/>
  <c r="G554" i="7"/>
  <c r="I553" i="7"/>
  <c r="I378" i="7"/>
  <c r="G379" i="7"/>
  <c r="G1989" i="7"/>
  <c r="I1988" i="7"/>
  <c r="G2689" i="7"/>
  <c r="I2688" i="7"/>
  <c r="G1919" i="7"/>
  <c r="I1918" i="7"/>
  <c r="G974" i="7"/>
  <c r="I973" i="7"/>
  <c r="G2339" i="7"/>
  <c r="I2338" i="7"/>
  <c r="G1079" i="7"/>
  <c r="I1078" i="7"/>
  <c r="I413" i="7"/>
  <c r="G414" i="7"/>
  <c r="G2024" i="7"/>
  <c r="I2023" i="7"/>
  <c r="G2724" i="7"/>
  <c r="I2723" i="7"/>
  <c r="G2129" i="7"/>
  <c r="I2128" i="7"/>
  <c r="G1324" i="7"/>
  <c r="I1323" i="7"/>
  <c r="G589" i="7"/>
  <c r="I588" i="7"/>
  <c r="G859" i="7"/>
  <c r="I858" i="7"/>
  <c r="G929" i="7"/>
  <c r="I928" i="7"/>
  <c r="G1419" i="7"/>
  <c r="I1418" i="7"/>
  <c r="G1279" i="7"/>
  <c r="I1278" i="7"/>
  <c r="G1896" i="7"/>
  <c r="I1895" i="7"/>
  <c r="G1616" i="7"/>
  <c r="I1615" i="7"/>
  <c r="G474" i="7"/>
  <c r="I473" i="7"/>
  <c r="G216" i="7"/>
  <c r="I215" i="7"/>
  <c r="G566" i="7"/>
  <c r="I565" i="7"/>
  <c r="G356" i="7"/>
  <c r="I355" i="7"/>
  <c r="G1139" i="7"/>
  <c r="I1138" i="7"/>
  <c r="G299" i="7"/>
  <c r="I298" i="7"/>
  <c r="BE72" i="1"/>
  <c r="CC72" i="1" s="1"/>
  <c r="AT64" i="1"/>
  <c r="Y64" i="1"/>
  <c r="BE66" i="1"/>
  <c r="CC66" i="1" s="1"/>
  <c r="AT40" i="1"/>
  <c r="Y40" i="1"/>
  <c r="BE55" i="1"/>
  <c r="CC55" i="1" s="1"/>
  <c r="BE62" i="1"/>
  <c r="CC62" i="1" s="1"/>
  <c r="BE39" i="1"/>
  <c r="CC39" i="1" s="1"/>
  <c r="AT8" i="1"/>
  <c r="BE42" i="1"/>
  <c r="CC42" i="1" s="1"/>
  <c r="BE43" i="1"/>
  <c r="CC43" i="1" s="1"/>
  <c r="BE44" i="1"/>
  <c r="CC44" i="1" s="1"/>
  <c r="Y52" i="1"/>
  <c r="AT52" i="1"/>
  <c r="AT51" i="1"/>
  <c r="Y51" i="1"/>
  <c r="Y50" i="1"/>
  <c r="AT50" i="1"/>
  <c r="BE28" i="1"/>
  <c r="CC28" i="1" s="1"/>
  <c r="BE16" i="1"/>
  <c r="CC16" i="1" s="1"/>
  <c r="BE27" i="1"/>
  <c r="CC27" i="1" s="1"/>
  <c r="BE24" i="1"/>
  <c r="CC24" i="1" s="1"/>
  <c r="BE17" i="1"/>
  <c r="CC17" i="1" s="1"/>
  <c r="BE45" i="1"/>
  <c r="CC45" i="1" s="1"/>
  <c r="BE19" i="1"/>
  <c r="CC19" i="1" s="1"/>
  <c r="Y9" i="1"/>
  <c r="Y41" i="1"/>
  <c r="AT41" i="1"/>
  <c r="AM2033" i="7" l="1"/>
  <c r="AO2033" i="7" s="1"/>
  <c r="AO458" i="7"/>
  <c r="AM2292" i="7"/>
  <c r="AO2292" i="7" s="1"/>
  <c r="AM2454" i="7"/>
  <c r="AM424" i="7"/>
  <c r="AO424" i="7" s="1"/>
  <c r="AM2069" i="7"/>
  <c r="AM2874" i="7"/>
  <c r="AO2874" i="7" s="1"/>
  <c r="AM2174" i="7"/>
  <c r="AO2174" i="7" s="1"/>
  <c r="AM1159" i="7"/>
  <c r="AM2642" i="7"/>
  <c r="AM1404" i="7"/>
  <c r="AM2839" i="7"/>
  <c r="AO2839" i="7" s="1"/>
  <c r="AM2559" i="7"/>
  <c r="AM1193" i="7"/>
  <c r="AO1193" i="7" s="1"/>
  <c r="AE798" i="7"/>
  <c r="AL798" i="7"/>
  <c r="AI798" i="7"/>
  <c r="AF798" i="7"/>
  <c r="AB798" i="7"/>
  <c r="AA798" i="7"/>
  <c r="AH798" i="7"/>
  <c r="AG798" i="7"/>
  <c r="AK798" i="7"/>
  <c r="AD798" i="7"/>
  <c r="AJ798" i="7"/>
  <c r="AC798" i="7"/>
  <c r="AL1278" i="7"/>
  <c r="AK1278" i="7"/>
  <c r="AJ1278" i="7"/>
  <c r="AI1278" i="7"/>
  <c r="AH1278" i="7"/>
  <c r="AC1278" i="7"/>
  <c r="AG1278" i="7"/>
  <c r="AD1278" i="7"/>
  <c r="AB1278" i="7"/>
  <c r="AA1278" i="7"/>
  <c r="AF1278" i="7"/>
  <c r="AE1278" i="7"/>
  <c r="AE425" i="7"/>
  <c r="AD425" i="7"/>
  <c r="AC425" i="7"/>
  <c r="AB425" i="7"/>
  <c r="AA425" i="7"/>
  <c r="AL425" i="7"/>
  <c r="AI425" i="7"/>
  <c r="AH425" i="7"/>
  <c r="AK425" i="7"/>
  <c r="AG425" i="7"/>
  <c r="AJ425" i="7"/>
  <c r="AF425" i="7"/>
  <c r="AI2210" i="7"/>
  <c r="AH2210" i="7"/>
  <c r="AF2210" i="7"/>
  <c r="AL2210" i="7"/>
  <c r="AJ2210" i="7"/>
  <c r="AG2210" i="7"/>
  <c r="AC2210" i="7"/>
  <c r="AK2210" i="7"/>
  <c r="AB2210" i="7"/>
  <c r="AA2210" i="7"/>
  <c r="AE2210" i="7"/>
  <c r="AD2210" i="7"/>
  <c r="AI2140" i="7"/>
  <c r="AE2140" i="7"/>
  <c r="AD2140" i="7"/>
  <c r="AC2140" i="7"/>
  <c r="AA2140" i="7"/>
  <c r="AJ2140" i="7"/>
  <c r="AH2140" i="7"/>
  <c r="AG2140" i="7"/>
  <c r="AF2140" i="7"/>
  <c r="AB2140" i="7"/>
  <c r="AL2140" i="7"/>
  <c r="AK2140" i="7"/>
  <c r="AJ2328" i="7"/>
  <c r="AI2328" i="7"/>
  <c r="AH2328" i="7"/>
  <c r="AG2328" i="7"/>
  <c r="AL2328" i="7"/>
  <c r="AK2328" i="7"/>
  <c r="AD2328" i="7"/>
  <c r="AC2328" i="7"/>
  <c r="AA2328" i="7"/>
  <c r="AF2328" i="7"/>
  <c r="AE2328" i="7"/>
  <c r="AB2328" i="7"/>
  <c r="AH1558" i="7"/>
  <c r="AF1558" i="7"/>
  <c r="AE1558" i="7"/>
  <c r="AC1558" i="7"/>
  <c r="AJ1558" i="7"/>
  <c r="AI1558" i="7"/>
  <c r="AG1558" i="7"/>
  <c r="AD1558" i="7"/>
  <c r="AB1558" i="7"/>
  <c r="AL1558" i="7"/>
  <c r="AA1558" i="7"/>
  <c r="AK1558" i="7"/>
  <c r="AH1533" i="7"/>
  <c r="AE1533" i="7"/>
  <c r="AD1533" i="7"/>
  <c r="AC1533" i="7"/>
  <c r="AB1533" i="7"/>
  <c r="AA1533" i="7"/>
  <c r="AK1533" i="7"/>
  <c r="AJ1533" i="7"/>
  <c r="AI1533" i="7"/>
  <c r="AL1533" i="7"/>
  <c r="AG1533" i="7"/>
  <c r="AF1533" i="7"/>
  <c r="AK1953" i="7"/>
  <c r="AJ1953" i="7"/>
  <c r="AI1953" i="7"/>
  <c r="AH1953" i="7"/>
  <c r="AE1953" i="7"/>
  <c r="AC1953" i="7"/>
  <c r="AB1953" i="7"/>
  <c r="AA1953" i="7"/>
  <c r="AL1953" i="7"/>
  <c r="AF1953" i="7"/>
  <c r="AG1953" i="7"/>
  <c r="AD1953" i="7"/>
  <c r="AG1173" i="7"/>
  <c r="AF1173" i="7"/>
  <c r="AE1173" i="7"/>
  <c r="AC1173" i="7"/>
  <c r="AB1173" i="7"/>
  <c r="AK1173" i="7"/>
  <c r="AJ1173" i="7"/>
  <c r="AI1173" i="7"/>
  <c r="AA1173" i="7"/>
  <c r="AL1173" i="7"/>
  <c r="AH1173" i="7"/>
  <c r="AD1173" i="7"/>
  <c r="AI228" i="7"/>
  <c r="AH228" i="7"/>
  <c r="AG228" i="7"/>
  <c r="AF228" i="7"/>
  <c r="AE228" i="7"/>
  <c r="AD228" i="7"/>
  <c r="AC228" i="7"/>
  <c r="AA228" i="7"/>
  <c r="AL228" i="7"/>
  <c r="AK228" i="7"/>
  <c r="AB228" i="7"/>
  <c r="AJ228" i="7"/>
  <c r="AG2595" i="7"/>
  <c r="AE2595" i="7"/>
  <c r="AD2595" i="7"/>
  <c r="AC2595" i="7"/>
  <c r="AL2595" i="7"/>
  <c r="AK2595" i="7"/>
  <c r="AH2595" i="7"/>
  <c r="AF2595" i="7"/>
  <c r="AJ2595" i="7"/>
  <c r="AB2595" i="7"/>
  <c r="AA2595" i="7"/>
  <c r="AI2595" i="7"/>
  <c r="AE448" i="7"/>
  <c r="AD448" i="7"/>
  <c r="AC448" i="7"/>
  <c r="AB448" i="7"/>
  <c r="AA448" i="7"/>
  <c r="AL448" i="7"/>
  <c r="AI448" i="7"/>
  <c r="AH448" i="7"/>
  <c r="AK448" i="7"/>
  <c r="AJ448" i="7"/>
  <c r="AG448" i="7"/>
  <c r="AF448" i="7"/>
  <c r="AI2118" i="7"/>
  <c r="AG2118" i="7"/>
  <c r="AF2118" i="7"/>
  <c r="AE2118" i="7"/>
  <c r="AC2118" i="7"/>
  <c r="AB2118" i="7"/>
  <c r="AL2118" i="7"/>
  <c r="AK2118" i="7"/>
  <c r="AJ2118" i="7"/>
  <c r="AH2118" i="7"/>
  <c r="AD2118" i="7"/>
  <c r="AA2118" i="7"/>
  <c r="AJ2468" i="7"/>
  <c r="AI2468" i="7"/>
  <c r="AH2468" i="7"/>
  <c r="AG2468" i="7"/>
  <c r="AD2468" i="7"/>
  <c r="AL2468" i="7"/>
  <c r="AB2468" i="7"/>
  <c r="AF2468" i="7"/>
  <c r="AE2468" i="7"/>
  <c r="AC2468" i="7"/>
  <c r="AA2468" i="7"/>
  <c r="AK2468" i="7"/>
  <c r="AB2035" i="7"/>
  <c r="AG2035" i="7"/>
  <c r="AF2035" i="7"/>
  <c r="AE2035" i="7"/>
  <c r="AD2035" i="7"/>
  <c r="AL2035" i="7"/>
  <c r="AJ2035" i="7"/>
  <c r="AI2035" i="7"/>
  <c r="AC2035" i="7"/>
  <c r="AK2035" i="7"/>
  <c r="AH2035" i="7"/>
  <c r="AA2035" i="7"/>
  <c r="AG893" i="7"/>
  <c r="AE893" i="7"/>
  <c r="AB893" i="7"/>
  <c r="AA893" i="7"/>
  <c r="AL893" i="7"/>
  <c r="AJ893" i="7"/>
  <c r="AI893" i="7"/>
  <c r="AK893" i="7"/>
  <c r="AH893" i="7"/>
  <c r="AF893" i="7"/>
  <c r="AD893" i="7"/>
  <c r="AC893" i="7"/>
  <c r="AF763" i="7"/>
  <c r="AC763" i="7"/>
  <c r="AL763" i="7"/>
  <c r="AI763" i="7"/>
  <c r="AH763" i="7"/>
  <c r="AG763" i="7"/>
  <c r="AE763" i="7"/>
  <c r="AD763" i="7"/>
  <c r="AB763" i="7"/>
  <c r="AA763" i="7"/>
  <c r="AK763" i="7"/>
  <c r="AJ763" i="7"/>
  <c r="AE2583" i="7"/>
  <c r="AL2583" i="7"/>
  <c r="AK2583" i="7"/>
  <c r="AJ2583" i="7"/>
  <c r="AI2583" i="7"/>
  <c r="AH2583" i="7"/>
  <c r="AG2583" i="7"/>
  <c r="AC2583" i="7"/>
  <c r="AB2583" i="7"/>
  <c r="AF2583" i="7"/>
  <c r="AA2583" i="7"/>
  <c r="AD2583" i="7"/>
  <c r="AL1475" i="7"/>
  <c r="AK1475" i="7"/>
  <c r="AJ1475" i="7"/>
  <c r="AI1475" i="7"/>
  <c r="AH1475" i="7"/>
  <c r="AC1475" i="7"/>
  <c r="AF1475" i="7"/>
  <c r="AE1475" i="7"/>
  <c r="AD1475" i="7"/>
  <c r="AA1475" i="7"/>
  <c r="AG1475" i="7"/>
  <c r="AB1475" i="7"/>
  <c r="AE648" i="7"/>
  <c r="AD648" i="7"/>
  <c r="AC648" i="7"/>
  <c r="AB648" i="7"/>
  <c r="AA648" i="7"/>
  <c r="AL648" i="7"/>
  <c r="AI648" i="7"/>
  <c r="AH648" i="7"/>
  <c r="AK648" i="7"/>
  <c r="AG648" i="7"/>
  <c r="AJ648" i="7"/>
  <c r="AF648" i="7"/>
  <c r="AD2083" i="7"/>
  <c r="AB2083" i="7"/>
  <c r="AA2083" i="7"/>
  <c r="AJ2083" i="7"/>
  <c r="AF2083" i="7"/>
  <c r="AE2083" i="7"/>
  <c r="AC2083" i="7"/>
  <c r="AL2083" i="7"/>
  <c r="AI2083" i="7"/>
  <c r="AH2083" i="7"/>
  <c r="AG2083" i="7"/>
  <c r="AK2083" i="7"/>
  <c r="AJ2420" i="7"/>
  <c r="AI2420" i="7"/>
  <c r="AH2420" i="7"/>
  <c r="AG2420" i="7"/>
  <c r="AD2420" i="7"/>
  <c r="AL2420" i="7"/>
  <c r="AB2420" i="7"/>
  <c r="AF2420" i="7"/>
  <c r="AE2420" i="7"/>
  <c r="AC2420" i="7"/>
  <c r="AA2420" i="7"/>
  <c r="AK2420" i="7"/>
  <c r="AC2783" i="7"/>
  <c r="AB2783" i="7"/>
  <c r="AA2783" i="7"/>
  <c r="AL2783" i="7"/>
  <c r="AE2783" i="7"/>
  <c r="AD2783" i="7"/>
  <c r="AG2783" i="7"/>
  <c r="AJ2783" i="7"/>
  <c r="AH2783" i="7"/>
  <c r="AF2783" i="7"/>
  <c r="AK2783" i="7"/>
  <c r="AI2783" i="7"/>
  <c r="AE483" i="7"/>
  <c r="AD483" i="7"/>
  <c r="AC483" i="7"/>
  <c r="AB483" i="7"/>
  <c r="AA483" i="7"/>
  <c r="AL483" i="7"/>
  <c r="AI483" i="7"/>
  <c r="AH483" i="7"/>
  <c r="AK483" i="7"/>
  <c r="AG483" i="7"/>
  <c r="AJ483" i="7"/>
  <c r="AF483" i="7"/>
  <c r="AM52" i="7"/>
  <c r="AO52" i="7" s="1"/>
  <c r="AM752" i="7"/>
  <c r="AO752" i="7" s="1"/>
  <c r="G2971" i="7"/>
  <c r="I2970" i="7"/>
  <c r="AM39" i="7"/>
  <c r="AO39" i="7" s="1"/>
  <c r="AM1229" i="7"/>
  <c r="AO1229" i="7" s="1"/>
  <c r="AM612" i="7"/>
  <c r="AO612" i="7" s="1"/>
  <c r="AA298" i="7"/>
  <c r="AL298" i="7"/>
  <c r="AI298" i="7"/>
  <c r="AF298" i="7"/>
  <c r="AE298" i="7"/>
  <c r="AD298" i="7"/>
  <c r="AC298" i="7"/>
  <c r="AB298" i="7"/>
  <c r="AK298" i="7"/>
  <c r="AJ298" i="7"/>
  <c r="AH298" i="7"/>
  <c r="AG298" i="7"/>
  <c r="AI40" i="7"/>
  <c r="AH40" i="7"/>
  <c r="AG40" i="7"/>
  <c r="AF40" i="7"/>
  <c r="AE40" i="7"/>
  <c r="AD40" i="7"/>
  <c r="AA40" i="7"/>
  <c r="AL40" i="7"/>
  <c r="AK40" i="7"/>
  <c r="AB40" i="7"/>
  <c r="AJ40" i="7"/>
  <c r="AC40" i="7"/>
  <c r="AK1918" i="7"/>
  <c r="AJ1918" i="7"/>
  <c r="AI1918" i="7"/>
  <c r="AH1918" i="7"/>
  <c r="AE1918" i="7"/>
  <c r="AL1918" i="7"/>
  <c r="AG1918" i="7"/>
  <c r="AD1918" i="7"/>
  <c r="AC1918" i="7"/>
  <c r="AA1918" i="7"/>
  <c r="AF1918" i="7"/>
  <c r="AB1918" i="7"/>
  <c r="AF705" i="7"/>
  <c r="AB705" i="7"/>
  <c r="AA705" i="7"/>
  <c r="AL705" i="7"/>
  <c r="AK705" i="7"/>
  <c r="AJ705" i="7"/>
  <c r="AG705" i="7"/>
  <c r="AE705" i="7"/>
  <c r="AI705" i="7"/>
  <c r="AD705" i="7"/>
  <c r="AH705" i="7"/>
  <c r="AC705" i="7"/>
  <c r="AF718" i="7"/>
  <c r="AC718" i="7"/>
  <c r="AB718" i="7"/>
  <c r="AA718" i="7"/>
  <c r="AL718" i="7"/>
  <c r="AK718" i="7"/>
  <c r="AH718" i="7"/>
  <c r="AG718" i="7"/>
  <c r="AJ718" i="7"/>
  <c r="AE718" i="7"/>
  <c r="AI718" i="7"/>
  <c r="AD718" i="7"/>
  <c r="AJ1650" i="7"/>
  <c r="AI1650" i="7"/>
  <c r="AH1650" i="7"/>
  <c r="AG1650" i="7"/>
  <c r="AD1650" i="7"/>
  <c r="AC1650" i="7"/>
  <c r="AB1650" i="7"/>
  <c r="AL1650" i="7"/>
  <c r="AK1650" i="7"/>
  <c r="AF1650" i="7"/>
  <c r="AE1650" i="7"/>
  <c r="AA1650" i="7"/>
  <c r="AC2573" i="7"/>
  <c r="AK2573" i="7"/>
  <c r="AJ2573" i="7"/>
  <c r="AI2573" i="7"/>
  <c r="AH2573" i="7"/>
  <c r="AE2573" i="7"/>
  <c r="AD2573" i="7"/>
  <c r="AL2573" i="7"/>
  <c r="AG2573" i="7"/>
  <c r="AB2573" i="7"/>
  <c r="AA2573" i="7"/>
  <c r="AF2573" i="7"/>
  <c r="AI238" i="7"/>
  <c r="AH238" i="7"/>
  <c r="AG238" i="7"/>
  <c r="AF238" i="7"/>
  <c r="AE238" i="7"/>
  <c r="AD238" i="7"/>
  <c r="AC238" i="7"/>
  <c r="AA238" i="7"/>
  <c r="AL238" i="7"/>
  <c r="AK238" i="7"/>
  <c r="AJ238" i="7"/>
  <c r="AB238" i="7"/>
  <c r="AJ2478" i="7"/>
  <c r="AI2478" i="7"/>
  <c r="AH2478" i="7"/>
  <c r="AG2478" i="7"/>
  <c r="AD2478" i="7"/>
  <c r="AE2478" i="7"/>
  <c r="AL2478" i="7"/>
  <c r="AF2478" i="7"/>
  <c r="AK2478" i="7"/>
  <c r="AC2478" i="7"/>
  <c r="AB2478" i="7"/>
  <c r="AA2478" i="7"/>
  <c r="AK1943" i="7"/>
  <c r="AJ1943" i="7"/>
  <c r="AI1943" i="7"/>
  <c r="AH1943" i="7"/>
  <c r="AE1943" i="7"/>
  <c r="AA1943" i="7"/>
  <c r="AG1943" i="7"/>
  <c r="AF1943" i="7"/>
  <c r="AC1943" i="7"/>
  <c r="AL1943" i="7"/>
  <c r="AD1943" i="7"/>
  <c r="AB1943" i="7"/>
  <c r="AJ2293" i="7"/>
  <c r="AI2293" i="7"/>
  <c r="AL2293" i="7"/>
  <c r="AF2293" i="7"/>
  <c r="AE2293" i="7"/>
  <c r="AC2293" i="7"/>
  <c r="AB2293" i="7"/>
  <c r="AA2293" i="7"/>
  <c r="AK2293" i="7"/>
  <c r="AH2293" i="7"/>
  <c r="AG2293" i="7"/>
  <c r="AD2293" i="7"/>
  <c r="AC2770" i="7"/>
  <c r="AB2770" i="7"/>
  <c r="AA2770" i="7"/>
  <c r="AL2770" i="7"/>
  <c r="AK2770" i="7"/>
  <c r="AI2770" i="7"/>
  <c r="AJ2770" i="7"/>
  <c r="AH2770" i="7"/>
  <c r="AG2770" i="7"/>
  <c r="AF2770" i="7"/>
  <c r="AE2770" i="7"/>
  <c r="AD2770" i="7"/>
  <c r="AI180" i="7"/>
  <c r="AH180" i="7"/>
  <c r="AG180" i="7"/>
  <c r="AF180" i="7"/>
  <c r="AE180" i="7"/>
  <c r="AD180" i="7"/>
  <c r="AC180" i="7"/>
  <c r="AA180" i="7"/>
  <c r="AL180" i="7"/>
  <c r="AK180" i="7"/>
  <c r="AB180" i="7"/>
  <c r="AJ180" i="7"/>
  <c r="AL1453" i="7"/>
  <c r="AK1453" i="7"/>
  <c r="AJ1453" i="7"/>
  <c r="AI1453" i="7"/>
  <c r="AH1453" i="7"/>
  <c r="AC1453" i="7"/>
  <c r="AF1453" i="7"/>
  <c r="AE1453" i="7"/>
  <c r="AD1453" i="7"/>
  <c r="AA1453" i="7"/>
  <c r="AG1453" i="7"/>
  <c r="AB1453" i="7"/>
  <c r="AI98" i="7"/>
  <c r="AH98" i="7"/>
  <c r="AG98" i="7"/>
  <c r="AF98" i="7"/>
  <c r="AE98" i="7"/>
  <c r="AD98" i="7"/>
  <c r="AA98" i="7"/>
  <c r="AL98" i="7"/>
  <c r="AC98" i="7"/>
  <c r="AB98" i="7"/>
  <c r="AK98" i="7"/>
  <c r="AJ98" i="7"/>
  <c r="AG903" i="7"/>
  <c r="AE903" i="7"/>
  <c r="AB903" i="7"/>
  <c r="AJ903" i="7"/>
  <c r="AI903" i="7"/>
  <c r="AH903" i="7"/>
  <c r="AF903" i="7"/>
  <c r="AD903" i="7"/>
  <c r="AA903" i="7"/>
  <c r="AL903" i="7"/>
  <c r="AK903" i="7"/>
  <c r="AC903" i="7"/>
  <c r="AF740" i="7"/>
  <c r="AC740" i="7"/>
  <c r="AG740" i="7"/>
  <c r="AE740" i="7"/>
  <c r="AD740" i="7"/>
  <c r="AB740" i="7"/>
  <c r="AA740" i="7"/>
  <c r="AK740" i="7"/>
  <c r="AJ740" i="7"/>
  <c r="AL740" i="7"/>
  <c r="AI740" i="7"/>
  <c r="AH740" i="7"/>
  <c r="AH1534" i="7"/>
  <c r="AF1534" i="7"/>
  <c r="AE1534" i="7"/>
  <c r="AD1534" i="7"/>
  <c r="AC1534" i="7"/>
  <c r="AB1534" i="7"/>
  <c r="AL1534" i="7"/>
  <c r="AK1534" i="7"/>
  <c r="AJ1534" i="7"/>
  <c r="AI1534" i="7"/>
  <c r="AA1534" i="7"/>
  <c r="AG1534" i="7"/>
  <c r="AM1557" i="7"/>
  <c r="AO1557" i="7" s="1"/>
  <c r="AM1907" i="7"/>
  <c r="AO1907" i="7" s="1"/>
  <c r="AM822" i="7"/>
  <c r="AO822" i="7" s="1"/>
  <c r="AM844" i="7"/>
  <c r="AO844" i="7" s="1"/>
  <c r="AM2712" i="7"/>
  <c r="AO2712" i="7" s="1"/>
  <c r="AM739" i="7"/>
  <c r="AO739" i="7" s="1"/>
  <c r="AO2559" i="7"/>
  <c r="AM2958" i="7"/>
  <c r="AO2958" i="7" s="1"/>
  <c r="AM1543" i="7"/>
  <c r="AO1543" i="7" s="1"/>
  <c r="AJ1615" i="7"/>
  <c r="AI1615" i="7"/>
  <c r="AH1615" i="7"/>
  <c r="AG1615" i="7"/>
  <c r="AL1615" i="7"/>
  <c r="AK1615" i="7"/>
  <c r="AF1615" i="7"/>
  <c r="AD1615" i="7"/>
  <c r="AC1615" i="7"/>
  <c r="AA1615" i="7"/>
  <c r="AE1615" i="7"/>
  <c r="AB1615" i="7"/>
  <c r="AH1545" i="7"/>
  <c r="AF1545" i="7"/>
  <c r="AE1545" i="7"/>
  <c r="AC1545" i="7"/>
  <c r="AB1545" i="7"/>
  <c r="AA1545" i="7"/>
  <c r="AK1545" i="7"/>
  <c r="AJ1545" i="7"/>
  <c r="AI1545" i="7"/>
  <c r="AL1545" i="7"/>
  <c r="AG1545" i="7"/>
  <c r="AD1545" i="7"/>
  <c r="AI133" i="7"/>
  <c r="AH133" i="7"/>
  <c r="AG133" i="7"/>
  <c r="AF133" i="7"/>
  <c r="AE133" i="7"/>
  <c r="AD133" i="7"/>
  <c r="AA133" i="7"/>
  <c r="AL133" i="7"/>
  <c r="AK133" i="7"/>
  <c r="AJ133" i="7"/>
  <c r="AC133" i="7"/>
  <c r="AB133" i="7"/>
  <c r="AL1418" i="7"/>
  <c r="AK1418" i="7"/>
  <c r="AJ1418" i="7"/>
  <c r="AI1418" i="7"/>
  <c r="AH1418" i="7"/>
  <c r="AC1418" i="7"/>
  <c r="AG1418" i="7"/>
  <c r="AD1418" i="7"/>
  <c r="AB1418" i="7"/>
  <c r="AA1418" i="7"/>
  <c r="AF1418" i="7"/>
  <c r="AE1418" i="7"/>
  <c r="AJ2888" i="7"/>
  <c r="AA2888" i="7"/>
  <c r="AL2888" i="7"/>
  <c r="AK2888" i="7"/>
  <c r="AC2888" i="7"/>
  <c r="AB2888" i="7"/>
  <c r="AG2888" i="7"/>
  <c r="AD2888" i="7"/>
  <c r="AI2888" i="7"/>
  <c r="AF2888" i="7"/>
  <c r="AH2888" i="7"/>
  <c r="AE2888" i="7"/>
  <c r="AL250" i="7"/>
  <c r="AD250" i="7"/>
  <c r="AC250" i="7"/>
  <c r="AB250" i="7"/>
  <c r="AA250" i="7"/>
  <c r="AK250" i="7"/>
  <c r="AJ250" i="7"/>
  <c r="AH250" i="7"/>
  <c r="AG250" i="7"/>
  <c r="AF250" i="7"/>
  <c r="AE250" i="7"/>
  <c r="AI250" i="7"/>
  <c r="AG1208" i="7"/>
  <c r="AF1208" i="7"/>
  <c r="AE1208" i="7"/>
  <c r="AC1208" i="7"/>
  <c r="AB1208" i="7"/>
  <c r="AK1208" i="7"/>
  <c r="AJ1208" i="7"/>
  <c r="AI1208" i="7"/>
  <c r="AH1208" i="7"/>
  <c r="AD1208" i="7"/>
  <c r="AA1208" i="7"/>
  <c r="AL1208" i="7"/>
  <c r="AG1160" i="7"/>
  <c r="AF1160" i="7"/>
  <c r="AE1160" i="7"/>
  <c r="AC1160" i="7"/>
  <c r="AB1160" i="7"/>
  <c r="AK1160" i="7"/>
  <c r="AJ1160" i="7"/>
  <c r="AI1160" i="7"/>
  <c r="AH1160" i="7"/>
  <c r="AD1160" i="7"/>
  <c r="AA1160" i="7"/>
  <c r="AL1160" i="7"/>
  <c r="AG1113" i="7"/>
  <c r="AF1113" i="7"/>
  <c r="AE1113" i="7"/>
  <c r="AC1113" i="7"/>
  <c r="AB1113" i="7"/>
  <c r="AK1113" i="7"/>
  <c r="AJ1113" i="7"/>
  <c r="AI1113" i="7"/>
  <c r="AA1113" i="7"/>
  <c r="AL1113" i="7"/>
  <c r="AH1113" i="7"/>
  <c r="AD1113" i="7"/>
  <c r="AL1335" i="7"/>
  <c r="AK1335" i="7"/>
  <c r="AJ1335" i="7"/>
  <c r="AI1335" i="7"/>
  <c r="AH1335" i="7"/>
  <c r="AC1335" i="7"/>
  <c r="AF1335" i="7"/>
  <c r="AE1335" i="7"/>
  <c r="AD1335" i="7"/>
  <c r="AA1335" i="7"/>
  <c r="AG1335" i="7"/>
  <c r="AB1335" i="7"/>
  <c r="AK1908" i="7"/>
  <c r="AJ1908" i="7"/>
  <c r="AI1908" i="7"/>
  <c r="AH1908" i="7"/>
  <c r="AE1908" i="7"/>
  <c r="AG1908" i="7"/>
  <c r="AF1908" i="7"/>
  <c r="AD1908" i="7"/>
  <c r="AB1908" i="7"/>
  <c r="AA1908" i="7"/>
  <c r="AC1908" i="7"/>
  <c r="AL1908" i="7"/>
  <c r="AI145" i="7"/>
  <c r="AH145" i="7"/>
  <c r="AG145" i="7"/>
  <c r="AF145" i="7"/>
  <c r="AE145" i="7"/>
  <c r="AC145" i="7"/>
  <c r="AD145" i="7"/>
  <c r="AA145" i="7"/>
  <c r="AL145" i="7"/>
  <c r="AK145" i="7"/>
  <c r="AJ145" i="7"/>
  <c r="AB145" i="7"/>
  <c r="AE823" i="7"/>
  <c r="AJ823" i="7"/>
  <c r="AG823" i="7"/>
  <c r="AL823" i="7"/>
  <c r="AK823" i="7"/>
  <c r="AI823" i="7"/>
  <c r="AD823" i="7"/>
  <c r="AC823" i="7"/>
  <c r="AH823" i="7"/>
  <c r="AF823" i="7"/>
  <c r="AB823" i="7"/>
  <c r="AA823" i="7"/>
  <c r="AE833" i="7"/>
  <c r="AK833" i="7"/>
  <c r="AJ833" i="7"/>
  <c r="AH833" i="7"/>
  <c r="AG833" i="7"/>
  <c r="AD833" i="7"/>
  <c r="AC833" i="7"/>
  <c r="AL833" i="7"/>
  <c r="AI833" i="7"/>
  <c r="AF833" i="7"/>
  <c r="AB833" i="7"/>
  <c r="AA833" i="7"/>
  <c r="AJ2863" i="7"/>
  <c r="AL2863" i="7"/>
  <c r="AK2863" i="7"/>
  <c r="AI2863" i="7"/>
  <c r="AF2863" i="7"/>
  <c r="AE2863" i="7"/>
  <c r="AD2863" i="7"/>
  <c r="AB2863" i="7"/>
  <c r="AA2863" i="7"/>
  <c r="AH2863" i="7"/>
  <c r="AC2863" i="7"/>
  <c r="AG2863" i="7"/>
  <c r="AJ1593" i="7"/>
  <c r="AI1593" i="7"/>
  <c r="AH1593" i="7"/>
  <c r="AG1593" i="7"/>
  <c r="AD1593" i="7"/>
  <c r="AC1593" i="7"/>
  <c r="AB1593" i="7"/>
  <c r="AL1593" i="7"/>
  <c r="AF1593" i="7"/>
  <c r="AK1593" i="7"/>
  <c r="AE1593" i="7"/>
  <c r="AA1593" i="7"/>
  <c r="AC2713" i="7"/>
  <c r="AB2713" i="7"/>
  <c r="AA2713" i="7"/>
  <c r="AL2713" i="7"/>
  <c r="AK2713" i="7"/>
  <c r="AI2713" i="7"/>
  <c r="AG2713" i="7"/>
  <c r="AE2713" i="7"/>
  <c r="AD2713" i="7"/>
  <c r="AF2713" i="7"/>
  <c r="AJ2713" i="7"/>
  <c r="AH2713" i="7"/>
  <c r="AC2538" i="7"/>
  <c r="AL2538" i="7"/>
  <c r="AK2538" i="7"/>
  <c r="AJ2538" i="7"/>
  <c r="AI2538" i="7"/>
  <c r="AF2538" i="7"/>
  <c r="AE2538" i="7"/>
  <c r="AA2538" i="7"/>
  <c r="AH2538" i="7"/>
  <c r="AD2538" i="7"/>
  <c r="AB2538" i="7"/>
  <c r="AG2538" i="7"/>
  <c r="AG1125" i="7"/>
  <c r="AF1125" i="7"/>
  <c r="AE1125" i="7"/>
  <c r="AC1125" i="7"/>
  <c r="AB1125" i="7"/>
  <c r="AK1125" i="7"/>
  <c r="AJ1125" i="7"/>
  <c r="AI1125" i="7"/>
  <c r="AA1125" i="7"/>
  <c r="AL1125" i="7"/>
  <c r="AH1125" i="7"/>
  <c r="AD1125" i="7"/>
  <c r="AG1008" i="7"/>
  <c r="AE1008" i="7"/>
  <c r="AC1008" i="7"/>
  <c r="AB1008" i="7"/>
  <c r="AL1008" i="7"/>
  <c r="AK1008" i="7"/>
  <c r="AJ1008" i="7"/>
  <c r="AI1008" i="7"/>
  <c r="AH1008" i="7"/>
  <c r="AD1008" i="7"/>
  <c r="AA1008" i="7"/>
  <c r="AF1008" i="7"/>
  <c r="AG1148" i="7"/>
  <c r="AF1148" i="7"/>
  <c r="AE1148" i="7"/>
  <c r="AC1148" i="7"/>
  <c r="AB1148" i="7"/>
  <c r="AK1148" i="7"/>
  <c r="AJ1148" i="7"/>
  <c r="AI1148" i="7"/>
  <c r="AH1148" i="7"/>
  <c r="AD1148" i="7"/>
  <c r="AA1148" i="7"/>
  <c r="AL1148" i="7"/>
  <c r="AM354" i="7"/>
  <c r="AO354" i="7" s="1"/>
  <c r="AM564" i="7"/>
  <c r="AO564" i="7" s="1"/>
  <c r="AM472" i="7"/>
  <c r="AO472" i="7" s="1"/>
  <c r="AM459" i="7"/>
  <c r="AO459" i="7" s="1"/>
  <c r="AM507" i="7"/>
  <c r="AO507" i="7" s="1"/>
  <c r="AM402" i="7"/>
  <c r="AO402" i="7" s="1"/>
  <c r="AM599" i="7"/>
  <c r="AO599" i="7" s="1"/>
  <c r="AM494" i="7"/>
  <c r="AO494" i="7" s="1"/>
  <c r="AM389" i="7"/>
  <c r="AO389" i="7" s="1"/>
  <c r="AM1964" i="7"/>
  <c r="AO1964" i="7" s="1"/>
  <c r="AM2047" i="7"/>
  <c r="AO2047" i="7" s="1"/>
  <c r="AM2699" i="7"/>
  <c r="AO2699" i="7" s="1"/>
  <c r="AM1754" i="7"/>
  <c r="AO1754" i="7" s="1"/>
  <c r="AM2664" i="7"/>
  <c r="AO2664" i="7" s="1"/>
  <c r="AM2922" i="7"/>
  <c r="AO2922" i="7" s="1"/>
  <c r="AM2104" i="7"/>
  <c r="AO2104" i="7" s="1"/>
  <c r="AM2103" i="7"/>
  <c r="AO2103" i="7" s="1"/>
  <c r="AM892" i="7"/>
  <c r="AO892" i="7" s="1"/>
  <c r="AM2945" i="7"/>
  <c r="AO2945" i="7" s="1"/>
  <c r="AM108" i="7"/>
  <c r="AO108" i="7" s="1"/>
  <c r="AM2034" i="7"/>
  <c r="AO2034" i="7" s="1"/>
  <c r="AM2572" i="7"/>
  <c r="AO2572" i="7" s="1"/>
  <c r="AM2349" i="7"/>
  <c r="AO2349" i="7" s="1"/>
  <c r="AM1124" i="7"/>
  <c r="AO1124" i="7" s="1"/>
  <c r="AE378" i="7"/>
  <c r="AD378" i="7"/>
  <c r="AC378" i="7"/>
  <c r="AB378" i="7"/>
  <c r="AA378" i="7"/>
  <c r="AL378" i="7"/>
  <c r="AI378" i="7"/>
  <c r="AH378" i="7"/>
  <c r="AK378" i="7"/>
  <c r="AG378" i="7"/>
  <c r="AJ378" i="7"/>
  <c r="AF378" i="7"/>
  <c r="AE565" i="7"/>
  <c r="AD565" i="7"/>
  <c r="AC565" i="7"/>
  <c r="AB565" i="7"/>
  <c r="AA565" i="7"/>
  <c r="AL565" i="7"/>
  <c r="AI565" i="7"/>
  <c r="AH565" i="7"/>
  <c r="AK565" i="7"/>
  <c r="AJ565" i="7"/>
  <c r="AG565" i="7"/>
  <c r="AF565" i="7"/>
  <c r="AB2013" i="7"/>
  <c r="AI2013" i="7"/>
  <c r="AH2013" i="7"/>
  <c r="AG2013" i="7"/>
  <c r="AF2013" i="7"/>
  <c r="AC2013" i="7"/>
  <c r="AK2013" i="7"/>
  <c r="AJ2013" i="7"/>
  <c r="AD2013" i="7"/>
  <c r="AA2013" i="7"/>
  <c r="AE2013" i="7"/>
  <c r="AL2013" i="7"/>
  <c r="AK1860" i="7"/>
  <c r="AJ1860" i="7"/>
  <c r="AD1860" i="7"/>
  <c r="AC1860" i="7"/>
  <c r="AB1860" i="7"/>
  <c r="AA1860" i="7"/>
  <c r="AH1860" i="7"/>
  <c r="AG1860" i="7"/>
  <c r="AL1860" i="7"/>
  <c r="AI1860" i="7"/>
  <c r="AE1860" i="7"/>
  <c r="AF1860" i="7"/>
  <c r="AL1428" i="7"/>
  <c r="AK1428" i="7"/>
  <c r="AJ1428" i="7"/>
  <c r="AI1428" i="7"/>
  <c r="AH1428" i="7"/>
  <c r="AC1428" i="7"/>
  <c r="AG1428" i="7"/>
  <c r="AD1428" i="7"/>
  <c r="AF1428" i="7"/>
  <c r="AB1428" i="7"/>
  <c r="AA1428" i="7"/>
  <c r="AE1428" i="7"/>
  <c r="AI168" i="7"/>
  <c r="AH168" i="7"/>
  <c r="AG168" i="7"/>
  <c r="AF168" i="7"/>
  <c r="AE168" i="7"/>
  <c r="AC168" i="7"/>
  <c r="AD168" i="7"/>
  <c r="AA168" i="7"/>
  <c r="AL168" i="7"/>
  <c r="AK168" i="7"/>
  <c r="AJ168" i="7"/>
  <c r="AB168" i="7"/>
  <c r="AL1370" i="7"/>
  <c r="AK1370" i="7"/>
  <c r="AJ1370" i="7"/>
  <c r="AI1370" i="7"/>
  <c r="AH1370" i="7"/>
  <c r="AC1370" i="7"/>
  <c r="AG1370" i="7"/>
  <c r="AD1370" i="7"/>
  <c r="AB1370" i="7"/>
  <c r="AA1370" i="7"/>
  <c r="AF1370" i="7"/>
  <c r="AE1370" i="7"/>
  <c r="AI215" i="7"/>
  <c r="AH215" i="7"/>
  <c r="AG215" i="7"/>
  <c r="AF215" i="7"/>
  <c r="AE215" i="7"/>
  <c r="AC215" i="7"/>
  <c r="AD215" i="7"/>
  <c r="AA215" i="7"/>
  <c r="AL215" i="7"/>
  <c r="AK215" i="7"/>
  <c r="AJ215" i="7"/>
  <c r="AB215" i="7"/>
  <c r="AG928" i="7"/>
  <c r="AE928" i="7"/>
  <c r="AC928" i="7"/>
  <c r="AB928" i="7"/>
  <c r="AL928" i="7"/>
  <c r="AJ928" i="7"/>
  <c r="AI928" i="7"/>
  <c r="AF928" i="7"/>
  <c r="AD928" i="7"/>
  <c r="AA928" i="7"/>
  <c r="AK928" i="7"/>
  <c r="AH928" i="7"/>
  <c r="AB2023" i="7"/>
  <c r="AG2023" i="7"/>
  <c r="AF2023" i="7"/>
  <c r="AE2023" i="7"/>
  <c r="AD2023" i="7"/>
  <c r="AJ2023" i="7"/>
  <c r="AI2023" i="7"/>
  <c r="AH2023" i="7"/>
  <c r="AA2023" i="7"/>
  <c r="AL2023" i="7"/>
  <c r="AK2023" i="7"/>
  <c r="AC2023" i="7"/>
  <c r="AC2688" i="7"/>
  <c r="AD2688" i="7"/>
  <c r="AB2688" i="7"/>
  <c r="AA2688" i="7"/>
  <c r="AL2688" i="7"/>
  <c r="AK2688" i="7"/>
  <c r="AI2688" i="7"/>
  <c r="AJ2688" i="7"/>
  <c r="AE2688" i="7"/>
  <c r="AH2688" i="7"/>
  <c r="AG2688" i="7"/>
  <c r="AF2688" i="7"/>
  <c r="AJ2853" i="7"/>
  <c r="AB2853" i="7"/>
  <c r="AA2853" i="7"/>
  <c r="AL2853" i="7"/>
  <c r="AH2853" i="7"/>
  <c r="AG2853" i="7"/>
  <c r="AF2853" i="7"/>
  <c r="AD2853" i="7"/>
  <c r="AC2853" i="7"/>
  <c r="AK2853" i="7"/>
  <c r="AI2853" i="7"/>
  <c r="AE2853" i="7"/>
  <c r="AE530" i="7"/>
  <c r="AD530" i="7"/>
  <c r="AC530" i="7"/>
  <c r="AB530" i="7"/>
  <c r="AA530" i="7"/>
  <c r="AL530" i="7"/>
  <c r="AI530" i="7"/>
  <c r="AH530" i="7"/>
  <c r="AK530" i="7"/>
  <c r="AG530" i="7"/>
  <c r="AJ530" i="7"/>
  <c r="AF530" i="7"/>
  <c r="AG1090" i="7"/>
  <c r="AF1090" i="7"/>
  <c r="AE1090" i="7"/>
  <c r="AC1090" i="7"/>
  <c r="AB1090" i="7"/>
  <c r="AK1090" i="7"/>
  <c r="AJ1090" i="7"/>
  <c r="AI1090" i="7"/>
  <c r="AH1090" i="7"/>
  <c r="AD1090" i="7"/>
  <c r="AA1090" i="7"/>
  <c r="AL1090" i="7"/>
  <c r="AI88" i="7"/>
  <c r="AH88" i="7"/>
  <c r="AG88" i="7"/>
  <c r="AF88" i="7"/>
  <c r="AE88" i="7"/>
  <c r="AD88" i="7"/>
  <c r="AA88" i="7"/>
  <c r="AL88" i="7"/>
  <c r="AK88" i="7"/>
  <c r="AJ88" i="7"/>
  <c r="AC88" i="7"/>
  <c r="AB88" i="7"/>
  <c r="AJ2303" i="7"/>
  <c r="AI2303" i="7"/>
  <c r="AF2303" i="7"/>
  <c r="AB2303" i="7"/>
  <c r="AA2303" i="7"/>
  <c r="AL2303" i="7"/>
  <c r="AK2303" i="7"/>
  <c r="AH2303" i="7"/>
  <c r="AE2303" i="7"/>
  <c r="AD2303" i="7"/>
  <c r="AC2303" i="7"/>
  <c r="AG2303" i="7"/>
  <c r="AE518" i="7"/>
  <c r="AD518" i="7"/>
  <c r="AC518" i="7"/>
  <c r="AB518" i="7"/>
  <c r="AA518" i="7"/>
  <c r="AL518" i="7"/>
  <c r="AI518" i="7"/>
  <c r="AH518" i="7"/>
  <c r="AK518" i="7"/>
  <c r="AG518" i="7"/>
  <c r="AJ518" i="7"/>
  <c r="AF518" i="7"/>
  <c r="AJ1638" i="7"/>
  <c r="AI1638" i="7"/>
  <c r="AH1638" i="7"/>
  <c r="AG1638" i="7"/>
  <c r="AD1638" i="7"/>
  <c r="AC1638" i="7"/>
  <c r="AB1638" i="7"/>
  <c r="AL1638" i="7"/>
  <c r="AK1638" i="7"/>
  <c r="AF1638" i="7"/>
  <c r="AE1638" i="7"/>
  <c r="AA1638" i="7"/>
  <c r="AK1768" i="7"/>
  <c r="AC1768" i="7"/>
  <c r="AB1768" i="7"/>
  <c r="AA1768" i="7"/>
  <c r="AL1768" i="7"/>
  <c r="AJ1768" i="7"/>
  <c r="AE1768" i="7"/>
  <c r="AD1768" i="7"/>
  <c r="AI1768" i="7"/>
  <c r="AH1768" i="7"/>
  <c r="AG1768" i="7"/>
  <c r="AF1768" i="7"/>
  <c r="AI110" i="7"/>
  <c r="AH110" i="7"/>
  <c r="AG110" i="7"/>
  <c r="AF110" i="7"/>
  <c r="AE110" i="7"/>
  <c r="AD110" i="7"/>
  <c r="AA110" i="7"/>
  <c r="AL110" i="7"/>
  <c r="AB110" i="7"/>
  <c r="AK110" i="7"/>
  <c r="AJ110" i="7"/>
  <c r="AC110" i="7"/>
  <c r="AJ2350" i="7"/>
  <c r="AI2350" i="7"/>
  <c r="AH2350" i="7"/>
  <c r="AG2350" i="7"/>
  <c r="AD2350" i="7"/>
  <c r="AL2350" i="7"/>
  <c r="AK2350" i="7"/>
  <c r="AE2350" i="7"/>
  <c r="AF2350" i="7"/>
  <c r="AA2350" i="7"/>
  <c r="AC2350" i="7"/>
  <c r="AB2350" i="7"/>
  <c r="AE788" i="7"/>
  <c r="AA788" i="7"/>
  <c r="AK788" i="7"/>
  <c r="AH788" i="7"/>
  <c r="AL788" i="7"/>
  <c r="AJ788" i="7"/>
  <c r="AF788" i="7"/>
  <c r="AD788" i="7"/>
  <c r="AI788" i="7"/>
  <c r="AG788" i="7"/>
  <c r="AC788" i="7"/>
  <c r="AB788" i="7"/>
  <c r="AJ1673" i="7"/>
  <c r="AI1673" i="7"/>
  <c r="AH1673" i="7"/>
  <c r="AG1673" i="7"/>
  <c r="AL1673" i="7"/>
  <c r="AK1673" i="7"/>
  <c r="AE1673" i="7"/>
  <c r="AD1673" i="7"/>
  <c r="AC1673" i="7"/>
  <c r="AB1673" i="7"/>
  <c r="AF1673" i="7"/>
  <c r="AA1673" i="7"/>
  <c r="AJ1603" i="7"/>
  <c r="AI1603" i="7"/>
  <c r="AH1603" i="7"/>
  <c r="AG1603" i="7"/>
  <c r="AL1603" i="7"/>
  <c r="AK1603" i="7"/>
  <c r="AF1603" i="7"/>
  <c r="AD1603" i="7"/>
  <c r="AC1603" i="7"/>
  <c r="AA1603" i="7"/>
  <c r="AE1603" i="7"/>
  <c r="AB1603" i="7"/>
  <c r="AJ2408" i="7"/>
  <c r="AI2408" i="7"/>
  <c r="AH2408" i="7"/>
  <c r="AG2408" i="7"/>
  <c r="AD2408" i="7"/>
  <c r="AL2408" i="7"/>
  <c r="AB2408" i="7"/>
  <c r="AK2408" i="7"/>
  <c r="AF2408" i="7"/>
  <c r="AC2408" i="7"/>
  <c r="AA2408" i="7"/>
  <c r="AE2408" i="7"/>
  <c r="AJ2923" i="7"/>
  <c r="AI2923" i="7"/>
  <c r="AH2923" i="7"/>
  <c r="AG2923" i="7"/>
  <c r="AE2923" i="7"/>
  <c r="AD2923" i="7"/>
  <c r="AC2923" i="7"/>
  <c r="AB2923" i="7"/>
  <c r="AK2923" i="7"/>
  <c r="AF2923" i="7"/>
  <c r="AA2923" i="7"/>
  <c r="AL2923" i="7"/>
  <c r="AM2594" i="7"/>
  <c r="AO2594" i="7" s="1"/>
  <c r="AM1942" i="7"/>
  <c r="AO1942" i="7" s="1"/>
  <c r="AM1627" i="7"/>
  <c r="AO1627" i="7" s="1"/>
  <c r="AM73" i="7"/>
  <c r="AO73" i="7" s="1"/>
  <c r="AM1963" i="7"/>
  <c r="AO1963" i="7" s="1"/>
  <c r="AM1382" i="7"/>
  <c r="AO1382" i="7" s="1"/>
  <c r="AM1894" i="7"/>
  <c r="AO1894" i="7" s="1"/>
  <c r="AM1277" i="7"/>
  <c r="AO1277" i="7" s="1"/>
  <c r="AM1417" i="7"/>
  <c r="AO1417" i="7" s="1"/>
  <c r="AM1439" i="7"/>
  <c r="AO1439" i="7" s="1"/>
  <c r="AM2117" i="7"/>
  <c r="AO2117" i="7" s="1"/>
  <c r="AI2128" i="7"/>
  <c r="AE2128" i="7"/>
  <c r="AD2128" i="7"/>
  <c r="AC2128" i="7"/>
  <c r="AA2128" i="7"/>
  <c r="AJ2128" i="7"/>
  <c r="AH2128" i="7"/>
  <c r="AG2128" i="7"/>
  <c r="AL2128" i="7"/>
  <c r="AK2128" i="7"/>
  <c r="AF2128" i="7"/>
  <c r="AB2128" i="7"/>
  <c r="AE438" i="7"/>
  <c r="AD438" i="7"/>
  <c r="AC438" i="7"/>
  <c r="AB438" i="7"/>
  <c r="AA438" i="7"/>
  <c r="AL438" i="7"/>
  <c r="AI438" i="7"/>
  <c r="AH438" i="7"/>
  <c r="AK438" i="7"/>
  <c r="AG438" i="7"/>
  <c r="AJ438" i="7"/>
  <c r="AF438" i="7"/>
  <c r="AJ2315" i="7"/>
  <c r="AI2315" i="7"/>
  <c r="AC2315" i="7"/>
  <c r="AB2315" i="7"/>
  <c r="AA2315" i="7"/>
  <c r="AL2315" i="7"/>
  <c r="AK2315" i="7"/>
  <c r="AG2315" i="7"/>
  <c r="AH2315" i="7"/>
  <c r="AF2315" i="7"/>
  <c r="AD2315" i="7"/>
  <c r="AE2315" i="7"/>
  <c r="AK1813" i="7"/>
  <c r="AJ1813" i="7"/>
  <c r="AF1813" i="7"/>
  <c r="AE1813" i="7"/>
  <c r="AD1813" i="7"/>
  <c r="AC1813" i="7"/>
  <c r="AB1813" i="7"/>
  <c r="AA1813" i="7"/>
  <c r="AL1813" i="7"/>
  <c r="AI1813" i="7"/>
  <c r="AG1813" i="7"/>
  <c r="AH1813" i="7"/>
  <c r="AL1288" i="7"/>
  <c r="AK1288" i="7"/>
  <c r="AJ1288" i="7"/>
  <c r="AI1288" i="7"/>
  <c r="AH1288" i="7"/>
  <c r="AC1288" i="7"/>
  <c r="AG1288" i="7"/>
  <c r="AD1288" i="7"/>
  <c r="AF1288" i="7"/>
  <c r="AB1288" i="7"/>
  <c r="AA1288" i="7"/>
  <c r="AE1288" i="7"/>
  <c r="AL1498" i="7"/>
  <c r="AK1498" i="7"/>
  <c r="AJ1498" i="7"/>
  <c r="AI1498" i="7"/>
  <c r="AH1498" i="7"/>
  <c r="AE1498" i="7"/>
  <c r="AD1498" i="7"/>
  <c r="AC1498" i="7"/>
  <c r="AG1498" i="7"/>
  <c r="AF1498" i="7"/>
  <c r="AB1498" i="7"/>
  <c r="AA1498" i="7"/>
  <c r="AE600" i="7"/>
  <c r="AD600" i="7"/>
  <c r="AC600" i="7"/>
  <c r="AB600" i="7"/>
  <c r="AA600" i="7"/>
  <c r="AL600" i="7"/>
  <c r="AI600" i="7"/>
  <c r="AH600" i="7"/>
  <c r="AK600" i="7"/>
  <c r="AG600" i="7"/>
  <c r="AJ600" i="7"/>
  <c r="AF600" i="7"/>
  <c r="AJ2280" i="7"/>
  <c r="AI2280" i="7"/>
  <c r="AH2280" i="7"/>
  <c r="AD2280" i="7"/>
  <c r="AC2280" i="7"/>
  <c r="AA2280" i="7"/>
  <c r="AG2280" i="7"/>
  <c r="AF2280" i="7"/>
  <c r="AE2280" i="7"/>
  <c r="AL2280" i="7"/>
  <c r="AK2280" i="7"/>
  <c r="AB2280" i="7"/>
  <c r="AE623" i="7"/>
  <c r="AD623" i="7"/>
  <c r="AC623" i="7"/>
  <c r="AB623" i="7"/>
  <c r="AA623" i="7"/>
  <c r="AL623" i="7"/>
  <c r="AI623" i="7"/>
  <c r="AH623" i="7"/>
  <c r="AK623" i="7"/>
  <c r="AG623" i="7"/>
  <c r="AJ623" i="7"/>
  <c r="AF623" i="7"/>
  <c r="AE320" i="7"/>
  <c r="AD320" i="7"/>
  <c r="AC320" i="7"/>
  <c r="AB320" i="7"/>
  <c r="AA320" i="7"/>
  <c r="AL320" i="7"/>
  <c r="AI320" i="7"/>
  <c r="AK320" i="7"/>
  <c r="AJ320" i="7"/>
  <c r="AH320" i="7"/>
  <c r="AG320" i="7"/>
  <c r="AF320" i="7"/>
  <c r="AL1265" i="7"/>
  <c r="AK1265" i="7"/>
  <c r="AJ1265" i="7"/>
  <c r="AI1265" i="7"/>
  <c r="AH1265" i="7"/>
  <c r="AC1265" i="7"/>
  <c r="AF1265" i="7"/>
  <c r="AE1265" i="7"/>
  <c r="AD1265" i="7"/>
  <c r="AA1265" i="7"/>
  <c r="AG1265" i="7"/>
  <c r="AB1265" i="7"/>
  <c r="AG950" i="7"/>
  <c r="AE950" i="7"/>
  <c r="AC950" i="7"/>
  <c r="AB950" i="7"/>
  <c r="AH950" i="7"/>
  <c r="AF950" i="7"/>
  <c r="AD950" i="7"/>
  <c r="AA950" i="7"/>
  <c r="AL950" i="7"/>
  <c r="AK950" i="7"/>
  <c r="AJ950" i="7"/>
  <c r="AI950" i="7"/>
  <c r="AL1383" i="7"/>
  <c r="AK1383" i="7"/>
  <c r="AJ1383" i="7"/>
  <c r="AI1383" i="7"/>
  <c r="AH1383" i="7"/>
  <c r="AC1383" i="7"/>
  <c r="AF1383" i="7"/>
  <c r="AE1383" i="7"/>
  <c r="AD1383" i="7"/>
  <c r="AA1383" i="7"/>
  <c r="AG1383" i="7"/>
  <c r="AB1383" i="7"/>
  <c r="AE543" i="7"/>
  <c r="AD543" i="7"/>
  <c r="AC543" i="7"/>
  <c r="AB543" i="7"/>
  <c r="AA543" i="7"/>
  <c r="AL543" i="7"/>
  <c r="AI543" i="7"/>
  <c r="AH543" i="7"/>
  <c r="AK543" i="7"/>
  <c r="AJ543" i="7"/>
  <c r="AG543" i="7"/>
  <c r="AF543" i="7"/>
  <c r="AI203" i="7"/>
  <c r="AH203" i="7"/>
  <c r="AG203" i="7"/>
  <c r="AF203" i="7"/>
  <c r="AE203" i="7"/>
  <c r="AD203" i="7"/>
  <c r="AC203" i="7"/>
  <c r="AA203" i="7"/>
  <c r="AL203" i="7"/>
  <c r="AJ203" i="7"/>
  <c r="AB203" i="7"/>
  <c r="AK203" i="7"/>
  <c r="AJ2828" i="7"/>
  <c r="AA2828" i="7"/>
  <c r="AL2828" i="7"/>
  <c r="AK2828" i="7"/>
  <c r="AI2828" i="7"/>
  <c r="AG2828" i="7"/>
  <c r="AF2828" i="7"/>
  <c r="AC2828" i="7"/>
  <c r="AE2828" i="7"/>
  <c r="AB2828" i="7"/>
  <c r="AD2828" i="7"/>
  <c r="AH2828" i="7"/>
  <c r="AC2678" i="7"/>
  <c r="AF2678" i="7"/>
  <c r="AE2678" i="7"/>
  <c r="AD2678" i="7"/>
  <c r="AA2678" i="7"/>
  <c r="AK2678" i="7"/>
  <c r="AB2678" i="7"/>
  <c r="AL2678" i="7"/>
  <c r="AG2678" i="7"/>
  <c r="AJ2678" i="7"/>
  <c r="AH2678" i="7"/>
  <c r="AI2678" i="7"/>
  <c r="AB2048" i="7"/>
  <c r="AH2048" i="7"/>
  <c r="AG2048" i="7"/>
  <c r="AF2048" i="7"/>
  <c r="AE2048" i="7"/>
  <c r="AA2048" i="7"/>
  <c r="AK2048" i="7"/>
  <c r="AJ2048" i="7"/>
  <c r="AD2048" i="7"/>
  <c r="AL2048" i="7"/>
  <c r="AI2048" i="7"/>
  <c r="AC2048" i="7"/>
  <c r="AC2700" i="7"/>
  <c r="AA2700" i="7"/>
  <c r="AL2700" i="7"/>
  <c r="AJ2700" i="7"/>
  <c r="AI2700" i="7"/>
  <c r="AG2700" i="7"/>
  <c r="AF2700" i="7"/>
  <c r="AD2700" i="7"/>
  <c r="AH2700" i="7"/>
  <c r="AE2700" i="7"/>
  <c r="AB2700" i="7"/>
  <c r="AK2700" i="7"/>
  <c r="AG1243" i="7"/>
  <c r="AF1243" i="7"/>
  <c r="AE1243" i="7"/>
  <c r="AC1243" i="7"/>
  <c r="AB1243" i="7"/>
  <c r="AK1243" i="7"/>
  <c r="AJ1243" i="7"/>
  <c r="AI1243" i="7"/>
  <c r="AA1243" i="7"/>
  <c r="AL1243" i="7"/>
  <c r="AH1243" i="7"/>
  <c r="AD1243" i="7"/>
  <c r="AL1393" i="7"/>
  <c r="AK1393" i="7"/>
  <c r="AJ1393" i="7"/>
  <c r="AI1393" i="7"/>
  <c r="AH1393" i="7"/>
  <c r="AC1393" i="7"/>
  <c r="AF1393" i="7"/>
  <c r="AE1393" i="7"/>
  <c r="AD1393" i="7"/>
  <c r="AA1393" i="7"/>
  <c r="AG1393" i="7"/>
  <c r="AB1393" i="7"/>
  <c r="AJ2525" i="7"/>
  <c r="AI2525" i="7"/>
  <c r="AH2525" i="7"/>
  <c r="AG2525" i="7"/>
  <c r="AD2525" i="7"/>
  <c r="AC2525" i="7"/>
  <c r="AL2525" i="7"/>
  <c r="AF2525" i="7"/>
  <c r="AK2525" i="7"/>
  <c r="AE2525" i="7"/>
  <c r="AB2525" i="7"/>
  <c r="AA2525" i="7"/>
  <c r="AM2817" i="7"/>
  <c r="AO2817" i="7" s="1"/>
  <c r="AM1207" i="7"/>
  <c r="AO1207" i="7" s="1"/>
  <c r="AM2139" i="7"/>
  <c r="AO2139" i="7" s="1"/>
  <c r="AM1509" i="7"/>
  <c r="AO1509" i="7" s="1"/>
  <c r="AM1628" i="7"/>
  <c r="AO1628" i="7" s="1"/>
  <c r="AM1487" i="7"/>
  <c r="AO1487" i="7" s="1"/>
  <c r="AM774" i="7"/>
  <c r="AO774" i="7" s="1"/>
  <c r="AM284" i="7"/>
  <c r="AO284" i="7" s="1"/>
  <c r="AM388" i="7"/>
  <c r="AO388" i="7" s="1"/>
  <c r="AM2909" i="7"/>
  <c r="AO2909" i="7" s="1"/>
  <c r="AM2467" i="7"/>
  <c r="AO2467" i="7" s="1"/>
  <c r="AM2852" i="7"/>
  <c r="AO2852" i="7" s="1"/>
  <c r="AM682" i="7"/>
  <c r="AO682" i="7" s="1"/>
  <c r="AM249" i="7"/>
  <c r="AO249" i="7" s="1"/>
  <c r="AM879" i="7"/>
  <c r="AO879" i="7" s="1"/>
  <c r="AM2244" i="7"/>
  <c r="AO2244" i="7" s="1"/>
  <c r="AJ2385" i="7"/>
  <c r="AI2385" i="7"/>
  <c r="AH2385" i="7"/>
  <c r="AG2385" i="7"/>
  <c r="AD2385" i="7"/>
  <c r="AB2385" i="7"/>
  <c r="AL2385" i="7"/>
  <c r="AK2385" i="7"/>
  <c r="AE2385" i="7"/>
  <c r="AC2385" i="7"/>
  <c r="AF2385" i="7"/>
  <c r="AA2385" i="7"/>
  <c r="AC2723" i="7"/>
  <c r="AB2723" i="7"/>
  <c r="AA2723" i="7"/>
  <c r="AL2723" i="7"/>
  <c r="AE2723" i="7"/>
  <c r="AD2723" i="7"/>
  <c r="AK2723" i="7"/>
  <c r="AI2723" i="7"/>
  <c r="AG2723" i="7"/>
  <c r="AJ2723" i="7"/>
  <c r="AH2723" i="7"/>
  <c r="AF2723" i="7"/>
  <c r="AE858" i="7"/>
  <c r="AL858" i="7"/>
  <c r="AK858" i="7"/>
  <c r="AI858" i="7"/>
  <c r="AH858" i="7"/>
  <c r="AF858" i="7"/>
  <c r="AD858" i="7"/>
  <c r="AA858" i="7"/>
  <c r="AJ858" i="7"/>
  <c r="AG858" i="7"/>
  <c r="AC858" i="7"/>
  <c r="AB858" i="7"/>
  <c r="AE613" i="7"/>
  <c r="AD613" i="7"/>
  <c r="AC613" i="7"/>
  <c r="AB613" i="7"/>
  <c r="AA613" i="7"/>
  <c r="AL613" i="7"/>
  <c r="AI613" i="7"/>
  <c r="AH613" i="7"/>
  <c r="AK613" i="7"/>
  <c r="AJ613" i="7"/>
  <c r="AG613" i="7"/>
  <c r="AF613" i="7"/>
  <c r="AD2070" i="7"/>
  <c r="AB2070" i="7"/>
  <c r="AJ2070" i="7"/>
  <c r="AL2070" i="7"/>
  <c r="AH2070" i="7"/>
  <c r="AK2070" i="7"/>
  <c r="AI2070" i="7"/>
  <c r="AG2070" i="7"/>
  <c r="AF2070" i="7"/>
  <c r="AC2070" i="7"/>
  <c r="AA2070" i="7"/>
  <c r="AE2070" i="7"/>
  <c r="AJ2268" i="7"/>
  <c r="AI2268" i="7"/>
  <c r="AH2268" i="7"/>
  <c r="AD2268" i="7"/>
  <c r="AC2268" i="7"/>
  <c r="AA2268" i="7"/>
  <c r="AG2268" i="7"/>
  <c r="AF2268" i="7"/>
  <c r="AE2268" i="7"/>
  <c r="AL2268" i="7"/>
  <c r="AK2268" i="7"/>
  <c r="AB2268" i="7"/>
  <c r="AE343" i="7"/>
  <c r="AD343" i="7"/>
  <c r="AC343" i="7"/>
  <c r="AB343" i="7"/>
  <c r="AA343" i="7"/>
  <c r="AL343" i="7"/>
  <c r="AI343" i="7"/>
  <c r="AF343" i="7"/>
  <c r="AK343" i="7"/>
  <c r="AJ343" i="7"/>
  <c r="AH343" i="7"/>
  <c r="AG343" i="7"/>
  <c r="AJ2840" i="7"/>
  <c r="AA2840" i="7"/>
  <c r="AL2840" i="7"/>
  <c r="AK2840" i="7"/>
  <c r="AG2840" i="7"/>
  <c r="AF2840" i="7"/>
  <c r="AE2840" i="7"/>
  <c r="AC2840" i="7"/>
  <c r="AB2840" i="7"/>
  <c r="AI2840" i="7"/>
  <c r="AH2840" i="7"/>
  <c r="AD2840" i="7"/>
  <c r="AE810" i="7"/>
  <c r="AL810" i="7"/>
  <c r="AI810" i="7"/>
  <c r="AF810" i="7"/>
  <c r="AK810" i="7"/>
  <c r="AJ810" i="7"/>
  <c r="AH810" i="7"/>
  <c r="AC810" i="7"/>
  <c r="AB810" i="7"/>
  <c r="AG810" i="7"/>
  <c r="AD810" i="7"/>
  <c r="AA810" i="7"/>
  <c r="AK1825" i="7"/>
  <c r="AJ1825" i="7"/>
  <c r="AF1825" i="7"/>
  <c r="AE1825" i="7"/>
  <c r="AD1825" i="7"/>
  <c r="AC1825" i="7"/>
  <c r="AB1825" i="7"/>
  <c r="AA1825" i="7"/>
  <c r="AL1825" i="7"/>
  <c r="AI1825" i="7"/>
  <c r="AG1825" i="7"/>
  <c r="AH1825" i="7"/>
  <c r="AJ1580" i="7"/>
  <c r="AI1580" i="7"/>
  <c r="AH1580" i="7"/>
  <c r="AG1580" i="7"/>
  <c r="AL1580" i="7"/>
  <c r="AK1580" i="7"/>
  <c r="AE1580" i="7"/>
  <c r="AD1580" i="7"/>
  <c r="AB1580" i="7"/>
  <c r="AF1580" i="7"/>
  <c r="AC1580" i="7"/>
  <c r="AA1580" i="7"/>
  <c r="AI2198" i="7"/>
  <c r="AH2198" i="7"/>
  <c r="AF2198" i="7"/>
  <c r="AL2198" i="7"/>
  <c r="AJ2198" i="7"/>
  <c r="AG2198" i="7"/>
  <c r="AC2198" i="7"/>
  <c r="AB2198" i="7"/>
  <c r="AA2198" i="7"/>
  <c r="AE2198" i="7"/>
  <c r="AD2198" i="7"/>
  <c r="AK2198" i="7"/>
  <c r="AA308" i="7"/>
  <c r="AL308" i="7"/>
  <c r="AI308" i="7"/>
  <c r="AK308" i="7"/>
  <c r="AJ308" i="7"/>
  <c r="AH308" i="7"/>
  <c r="AG308" i="7"/>
  <c r="AF308" i="7"/>
  <c r="AD308" i="7"/>
  <c r="AC308" i="7"/>
  <c r="AE308" i="7"/>
  <c r="AB308" i="7"/>
  <c r="AI63" i="7"/>
  <c r="AH63" i="7"/>
  <c r="AG63" i="7"/>
  <c r="AF63" i="7"/>
  <c r="AE63" i="7"/>
  <c r="AD63" i="7"/>
  <c r="AA63" i="7"/>
  <c r="AL63" i="7"/>
  <c r="AJ63" i="7"/>
  <c r="AC63" i="7"/>
  <c r="AB63" i="7"/>
  <c r="AK63" i="7"/>
  <c r="AJ2223" i="7"/>
  <c r="AA2223" i="7"/>
  <c r="AK2223" i="7"/>
  <c r="AF2223" i="7"/>
  <c r="AE2223" i="7"/>
  <c r="AD2223" i="7"/>
  <c r="AB2223" i="7"/>
  <c r="AL2223" i="7"/>
  <c r="AI2223" i="7"/>
  <c r="AH2223" i="7"/>
  <c r="AG2223" i="7"/>
  <c r="AC2223" i="7"/>
  <c r="AM962" i="7"/>
  <c r="AO962" i="7" s="1"/>
  <c r="AM2384" i="7"/>
  <c r="AO2384" i="7" s="1"/>
  <c r="AM2327" i="7"/>
  <c r="AO2327" i="7" s="1"/>
  <c r="AM738" i="7"/>
  <c r="AO738" i="7" s="1"/>
  <c r="AM984" i="7"/>
  <c r="AO984" i="7" s="1"/>
  <c r="AM1067" i="7"/>
  <c r="AO1067" i="7" s="1"/>
  <c r="AM2082" i="7"/>
  <c r="AO2082" i="7" s="1"/>
  <c r="AM2537" i="7"/>
  <c r="AO2537" i="7" s="1"/>
  <c r="AM927" i="7"/>
  <c r="AO927" i="7" s="1"/>
  <c r="AM1032" i="7"/>
  <c r="AO1032" i="7" s="1"/>
  <c r="AM2968" i="7"/>
  <c r="AO2968" i="7" s="1"/>
  <c r="AJ2946" i="7"/>
  <c r="AI2946" i="7"/>
  <c r="AH2946" i="7"/>
  <c r="AG2946" i="7"/>
  <c r="AA2946" i="7"/>
  <c r="AK2946" i="7"/>
  <c r="AF2946" i="7"/>
  <c r="AE2946" i="7"/>
  <c r="AD2946" i="7"/>
  <c r="AB2946" i="7"/>
  <c r="AL2946" i="7"/>
  <c r="AC2946" i="7"/>
  <c r="AM2747" i="7"/>
  <c r="AO2747" i="7" s="1"/>
  <c r="AM144" i="7"/>
  <c r="AO144" i="7" s="1"/>
  <c r="AM1732" i="7"/>
  <c r="AO1732" i="7" s="1"/>
  <c r="AM809" i="7"/>
  <c r="AO809" i="7" s="1"/>
  <c r="AM2524" i="7"/>
  <c r="AO2524" i="7" s="1"/>
  <c r="AL263" i="7"/>
  <c r="AE263" i="7"/>
  <c r="AD263" i="7"/>
  <c r="AC263" i="7"/>
  <c r="AB263" i="7"/>
  <c r="AA263" i="7"/>
  <c r="AK263" i="7"/>
  <c r="AI263" i="7"/>
  <c r="AH263" i="7"/>
  <c r="AG263" i="7"/>
  <c r="AF263" i="7"/>
  <c r="AJ263" i="7"/>
  <c r="AI123" i="7"/>
  <c r="AH123" i="7"/>
  <c r="AG123" i="7"/>
  <c r="AF123" i="7"/>
  <c r="AE123" i="7"/>
  <c r="AD123" i="7"/>
  <c r="AA123" i="7"/>
  <c r="AL123" i="7"/>
  <c r="AJ123" i="7"/>
  <c r="AC123" i="7"/>
  <c r="AB123" i="7"/>
  <c r="AK123" i="7"/>
  <c r="AE355" i="7"/>
  <c r="AD355" i="7"/>
  <c r="AC355" i="7"/>
  <c r="AB355" i="7"/>
  <c r="AA355" i="7"/>
  <c r="AL355" i="7"/>
  <c r="AI355" i="7"/>
  <c r="AF355" i="7"/>
  <c r="AK355" i="7"/>
  <c r="AJ355" i="7"/>
  <c r="AH355" i="7"/>
  <c r="AG355" i="7"/>
  <c r="AJ2818" i="7"/>
  <c r="AC2818" i="7"/>
  <c r="AB2818" i="7"/>
  <c r="AA2818" i="7"/>
  <c r="AL2818" i="7"/>
  <c r="AI2818" i="7"/>
  <c r="AH2818" i="7"/>
  <c r="AE2818" i="7"/>
  <c r="AG2818" i="7"/>
  <c r="AD2818" i="7"/>
  <c r="AF2818" i="7"/>
  <c r="AK2818" i="7"/>
  <c r="AF683" i="7"/>
  <c r="AD683" i="7"/>
  <c r="AC683" i="7"/>
  <c r="AB683" i="7"/>
  <c r="AA683" i="7"/>
  <c r="AL683" i="7"/>
  <c r="AI683" i="7"/>
  <c r="AH683" i="7"/>
  <c r="AK683" i="7"/>
  <c r="AJ683" i="7"/>
  <c r="AG683" i="7"/>
  <c r="AE683" i="7"/>
  <c r="AE473" i="7"/>
  <c r="AD473" i="7"/>
  <c r="AC473" i="7"/>
  <c r="AB473" i="7"/>
  <c r="AA473" i="7"/>
  <c r="AL473" i="7"/>
  <c r="AI473" i="7"/>
  <c r="AH473" i="7"/>
  <c r="AK473" i="7"/>
  <c r="AG473" i="7"/>
  <c r="AJ473" i="7"/>
  <c r="AF473" i="7"/>
  <c r="AB1988" i="7"/>
  <c r="AH1988" i="7"/>
  <c r="AG1988" i="7"/>
  <c r="AF1988" i="7"/>
  <c r="AE1988" i="7"/>
  <c r="AA1988" i="7"/>
  <c r="AC1988" i="7"/>
  <c r="AL1988" i="7"/>
  <c r="AK1988" i="7"/>
  <c r="AI1988" i="7"/>
  <c r="AJ1988" i="7"/>
  <c r="AD1988" i="7"/>
  <c r="AJ2245" i="7"/>
  <c r="AC2245" i="7"/>
  <c r="AL2245" i="7"/>
  <c r="AK2245" i="7"/>
  <c r="AH2245" i="7"/>
  <c r="AG2245" i="7"/>
  <c r="AF2245" i="7"/>
  <c r="AB2245" i="7"/>
  <c r="AI2245" i="7"/>
  <c r="AA2245" i="7"/>
  <c r="AE2245" i="7"/>
  <c r="AD2245" i="7"/>
  <c r="AI193" i="7"/>
  <c r="AH193" i="7"/>
  <c r="AG193" i="7"/>
  <c r="AF193" i="7"/>
  <c r="AE193" i="7"/>
  <c r="AD193" i="7"/>
  <c r="AC193" i="7"/>
  <c r="AA193" i="7"/>
  <c r="AL193" i="7"/>
  <c r="AK193" i="7"/>
  <c r="AJ193" i="7"/>
  <c r="AB193" i="7"/>
  <c r="AF728" i="7"/>
  <c r="AA728" i="7"/>
  <c r="AL728" i="7"/>
  <c r="AK728" i="7"/>
  <c r="AJ728" i="7"/>
  <c r="AI728" i="7"/>
  <c r="AE728" i="7"/>
  <c r="AD728" i="7"/>
  <c r="AH728" i="7"/>
  <c r="AC728" i="7"/>
  <c r="AG728" i="7"/>
  <c r="AB728" i="7"/>
  <c r="AE413" i="7"/>
  <c r="AD413" i="7"/>
  <c r="AC413" i="7"/>
  <c r="AB413" i="7"/>
  <c r="AA413" i="7"/>
  <c r="AL413" i="7"/>
  <c r="AI413" i="7"/>
  <c r="AH413" i="7"/>
  <c r="AK413" i="7"/>
  <c r="AJ413" i="7"/>
  <c r="AG413" i="7"/>
  <c r="AF413" i="7"/>
  <c r="AJ2875" i="7"/>
  <c r="AL2875" i="7"/>
  <c r="AK2875" i="7"/>
  <c r="AI2875" i="7"/>
  <c r="AB2875" i="7"/>
  <c r="AA2875" i="7"/>
  <c r="AF2875" i="7"/>
  <c r="AC2875" i="7"/>
  <c r="AH2875" i="7"/>
  <c r="AG2875" i="7"/>
  <c r="AD2875" i="7"/>
  <c r="AE2875" i="7"/>
  <c r="AC2748" i="7"/>
  <c r="AB2748" i="7"/>
  <c r="AA2748" i="7"/>
  <c r="AL2748" i="7"/>
  <c r="AI2748" i="7"/>
  <c r="AH2748" i="7"/>
  <c r="AG2748" i="7"/>
  <c r="AE2748" i="7"/>
  <c r="AK2748" i="7"/>
  <c r="AF2748" i="7"/>
  <c r="AJ2748" i="7"/>
  <c r="AD2748" i="7"/>
  <c r="AL1510" i="7"/>
  <c r="AK1510" i="7"/>
  <c r="AJ1510" i="7"/>
  <c r="AI1510" i="7"/>
  <c r="AH1510" i="7"/>
  <c r="AE1510" i="7"/>
  <c r="AD1510" i="7"/>
  <c r="AC1510" i="7"/>
  <c r="AG1510" i="7"/>
  <c r="AF1510" i="7"/>
  <c r="AB1510" i="7"/>
  <c r="AA1510" i="7"/>
  <c r="AG868" i="7"/>
  <c r="AE868" i="7"/>
  <c r="AC868" i="7"/>
  <c r="AB868" i="7"/>
  <c r="AA868" i="7"/>
  <c r="AK868" i="7"/>
  <c r="AJ868" i="7"/>
  <c r="AI868" i="7"/>
  <c r="AH868" i="7"/>
  <c r="AF868" i="7"/>
  <c r="AL868" i="7"/>
  <c r="AD868" i="7"/>
  <c r="AK1778" i="7"/>
  <c r="AA1778" i="7"/>
  <c r="AL1778" i="7"/>
  <c r="AJ1778" i="7"/>
  <c r="AI1778" i="7"/>
  <c r="AH1778" i="7"/>
  <c r="AG1778" i="7"/>
  <c r="AF1778" i="7"/>
  <c r="AE1778" i="7"/>
  <c r="AD1778" i="7"/>
  <c r="AB1778" i="7"/>
  <c r="AC1778" i="7"/>
  <c r="AG880" i="7"/>
  <c r="AE880" i="7"/>
  <c r="AC880" i="7"/>
  <c r="AB880" i="7"/>
  <c r="AA880" i="7"/>
  <c r="AK880" i="7"/>
  <c r="AJ880" i="7"/>
  <c r="AL880" i="7"/>
  <c r="AF880" i="7"/>
  <c r="AD880" i="7"/>
  <c r="AI880" i="7"/>
  <c r="AH880" i="7"/>
  <c r="AB2000" i="7"/>
  <c r="AH2000" i="7"/>
  <c r="AG2000" i="7"/>
  <c r="AF2000" i="7"/>
  <c r="AE2000" i="7"/>
  <c r="AA2000" i="7"/>
  <c r="AL2000" i="7"/>
  <c r="AJ2000" i="7"/>
  <c r="AI2000" i="7"/>
  <c r="AC2000" i="7"/>
  <c r="AK2000" i="7"/>
  <c r="AD2000" i="7"/>
  <c r="AI2153" i="7"/>
  <c r="AH2153" i="7"/>
  <c r="AF2153" i="7"/>
  <c r="AK2153" i="7"/>
  <c r="AJ2153" i="7"/>
  <c r="AG2153" i="7"/>
  <c r="AD2153" i="7"/>
  <c r="AC2153" i="7"/>
  <c r="AE2153" i="7"/>
  <c r="AB2153" i="7"/>
  <c r="AA2153" i="7"/>
  <c r="AL2153" i="7"/>
  <c r="AL1358" i="7"/>
  <c r="AK1358" i="7"/>
  <c r="AJ1358" i="7"/>
  <c r="AI1358" i="7"/>
  <c r="AH1358" i="7"/>
  <c r="AC1358" i="7"/>
  <c r="AG1358" i="7"/>
  <c r="AD1358" i="7"/>
  <c r="AB1358" i="7"/>
  <c r="AA1358" i="7"/>
  <c r="AF1358" i="7"/>
  <c r="AE1358" i="7"/>
  <c r="AF753" i="7"/>
  <c r="AC753" i="7"/>
  <c r="AI753" i="7"/>
  <c r="AH753" i="7"/>
  <c r="AG753" i="7"/>
  <c r="AE753" i="7"/>
  <c r="AD753" i="7"/>
  <c r="AB753" i="7"/>
  <c r="AL753" i="7"/>
  <c r="AK753" i="7"/>
  <c r="AA753" i="7"/>
  <c r="AJ753" i="7"/>
  <c r="AK1838" i="7"/>
  <c r="AJ1838" i="7"/>
  <c r="AH1838" i="7"/>
  <c r="AG1838" i="7"/>
  <c r="AF1838" i="7"/>
  <c r="AE1838" i="7"/>
  <c r="AD1838" i="7"/>
  <c r="AC1838" i="7"/>
  <c r="AI1838" i="7"/>
  <c r="AB1838" i="7"/>
  <c r="AA1838" i="7"/>
  <c r="AL1838" i="7"/>
  <c r="AF2105" i="7"/>
  <c r="AE2105" i="7"/>
  <c r="AD2105" i="7"/>
  <c r="AB2105" i="7"/>
  <c r="AA2105" i="7"/>
  <c r="AJ2105" i="7"/>
  <c r="AI2105" i="7"/>
  <c r="AH2105" i="7"/>
  <c r="AC2105" i="7"/>
  <c r="AK2105" i="7"/>
  <c r="AG2105" i="7"/>
  <c r="AL2105" i="7"/>
  <c r="AC2560" i="7"/>
  <c r="AJ2560" i="7"/>
  <c r="AI2560" i="7"/>
  <c r="AH2560" i="7"/>
  <c r="AG2560" i="7"/>
  <c r="AD2560" i="7"/>
  <c r="AB2560" i="7"/>
  <c r="AK2560" i="7"/>
  <c r="AL2560" i="7"/>
  <c r="AF2560" i="7"/>
  <c r="AE2560" i="7"/>
  <c r="AA2560" i="7"/>
  <c r="AL1253" i="7"/>
  <c r="AK1253" i="7"/>
  <c r="AH1253" i="7"/>
  <c r="AG1253" i="7"/>
  <c r="AF1253" i="7"/>
  <c r="AE1253" i="7"/>
  <c r="AC1253" i="7"/>
  <c r="AB1253" i="7"/>
  <c r="AJ1253" i="7"/>
  <c r="AA1253" i="7"/>
  <c r="AI1253" i="7"/>
  <c r="AD1253" i="7"/>
  <c r="AG1218" i="7"/>
  <c r="AF1218" i="7"/>
  <c r="AE1218" i="7"/>
  <c r="AC1218" i="7"/>
  <c r="AB1218" i="7"/>
  <c r="AK1218" i="7"/>
  <c r="AJ1218" i="7"/>
  <c r="AI1218" i="7"/>
  <c r="AH1218" i="7"/>
  <c r="AD1218" i="7"/>
  <c r="AA1218" i="7"/>
  <c r="AL1218" i="7"/>
  <c r="AG1183" i="7"/>
  <c r="AF1183" i="7"/>
  <c r="AE1183" i="7"/>
  <c r="AC1183" i="7"/>
  <c r="AB1183" i="7"/>
  <c r="AK1183" i="7"/>
  <c r="AJ1183" i="7"/>
  <c r="AI1183" i="7"/>
  <c r="AA1183" i="7"/>
  <c r="AL1183" i="7"/>
  <c r="AH1183" i="7"/>
  <c r="AD1183" i="7"/>
  <c r="AK1978" i="7"/>
  <c r="AJ1978" i="7"/>
  <c r="AI1978" i="7"/>
  <c r="AH1978" i="7"/>
  <c r="AE1978" i="7"/>
  <c r="AL1978" i="7"/>
  <c r="AG1978" i="7"/>
  <c r="AD1978" i="7"/>
  <c r="AC1978" i="7"/>
  <c r="AA1978" i="7"/>
  <c r="AF1978" i="7"/>
  <c r="AB1978" i="7"/>
  <c r="AG1055" i="7"/>
  <c r="AE1055" i="7"/>
  <c r="AC1055" i="7"/>
  <c r="AB1055" i="7"/>
  <c r="AH1055" i="7"/>
  <c r="AF1055" i="7"/>
  <c r="AD1055" i="7"/>
  <c r="AA1055" i="7"/>
  <c r="AJ1055" i="7"/>
  <c r="AL1055" i="7"/>
  <c r="AK1055" i="7"/>
  <c r="AI1055" i="7"/>
  <c r="AK1755" i="7"/>
  <c r="AB1755" i="7"/>
  <c r="AA1755" i="7"/>
  <c r="AL1755" i="7"/>
  <c r="AJ1755" i="7"/>
  <c r="AI1755" i="7"/>
  <c r="AD1755" i="7"/>
  <c r="AC1755" i="7"/>
  <c r="AH1755" i="7"/>
  <c r="AG1755" i="7"/>
  <c r="AF1755" i="7"/>
  <c r="AE1755" i="7"/>
  <c r="AE635" i="7"/>
  <c r="AD635" i="7"/>
  <c r="AC635" i="7"/>
  <c r="AB635" i="7"/>
  <c r="AA635" i="7"/>
  <c r="AL635" i="7"/>
  <c r="AI635" i="7"/>
  <c r="AH635" i="7"/>
  <c r="AK635" i="7"/>
  <c r="AG635" i="7"/>
  <c r="AJ635" i="7"/>
  <c r="AF635" i="7"/>
  <c r="AC2548" i="7"/>
  <c r="AJ2548" i="7"/>
  <c r="AI2548" i="7"/>
  <c r="AH2548" i="7"/>
  <c r="AG2548" i="7"/>
  <c r="AD2548" i="7"/>
  <c r="AB2548" i="7"/>
  <c r="AL2548" i="7"/>
  <c r="AF2548" i="7"/>
  <c r="AA2548" i="7"/>
  <c r="AK2548" i="7"/>
  <c r="AE2548" i="7"/>
  <c r="AJ2258" i="7"/>
  <c r="AD2258" i="7"/>
  <c r="AL2258" i="7"/>
  <c r="AI2258" i="7"/>
  <c r="AH2258" i="7"/>
  <c r="AG2258" i="7"/>
  <c r="AC2258" i="7"/>
  <c r="AK2258" i="7"/>
  <c r="AB2258" i="7"/>
  <c r="AA2258" i="7"/>
  <c r="AF2258" i="7"/>
  <c r="AE2258" i="7"/>
  <c r="AM297" i="7"/>
  <c r="AO297" i="7" s="1"/>
  <c r="AM1579" i="7"/>
  <c r="AO1579" i="7" s="1"/>
  <c r="AM1369" i="7"/>
  <c r="AO1369" i="7" s="1"/>
  <c r="AM1334" i="7"/>
  <c r="AO1334" i="7" s="1"/>
  <c r="I2947" i="7"/>
  <c r="G2948" i="7"/>
  <c r="AM1837" i="7"/>
  <c r="AO1837" i="7" s="1"/>
  <c r="AM1697" i="7"/>
  <c r="AO1697" i="7" s="1"/>
  <c r="AM2629" i="7"/>
  <c r="AO2629" i="7" s="1"/>
  <c r="AM1614" i="7"/>
  <c r="AO1614" i="7" s="1"/>
  <c r="AM2804" i="7"/>
  <c r="AO2804" i="7" s="1"/>
  <c r="AM669" i="7"/>
  <c r="AO669" i="7" s="1"/>
  <c r="AM717" i="7"/>
  <c r="AO717" i="7" s="1"/>
  <c r="AM1312" i="7"/>
  <c r="AO1312" i="7" s="1"/>
  <c r="AM319" i="7"/>
  <c r="AO319" i="7" s="1"/>
  <c r="AG1078" i="7"/>
  <c r="AF1078" i="7"/>
  <c r="AE1078" i="7"/>
  <c r="AC1078" i="7"/>
  <c r="AB1078" i="7"/>
  <c r="AK1078" i="7"/>
  <c r="AJ1078" i="7"/>
  <c r="AI1078" i="7"/>
  <c r="AH1078" i="7"/>
  <c r="AD1078" i="7"/>
  <c r="AA1078" i="7"/>
  <c r="AL1078" i="7"/>
  <c r="AG1230" i="7"/>
  <c r="AF1230" i="7"/>
  <c r="AE1230" i="7"/>
  <c r="AC1230" i="7"/>
  <c r="AB1230" i="7"/>
  <c r="AK1230" i="7"/>
  <c r="AJ1230" i="7"/>
  <c r="AI1230" i="7"/>
  <c r="AH1230" i="7"/>
  <c r="AD1230" i="7"/>
  <c r="AA1230" i="7"/>
  <c r="AL1230" i="7"/>
  <c r="AL1440" i="7"/>
  <c r="AK1440" i="7"/>
  <c r="AJ1440" i="7"/>
  <c r="AI1440" i="7"/>
  <c r="AH1440" i="7"/>
  <c r="AC1440" i="7"/>
  <c r="AG1440" i="7"/>
  <c r="AD1440" i="7"/>
  <c r="AF1440" i="7"/>
  <c r="AB1440" i="7"/>
  <c r="AA1440" i="7"/>
  <c r="AE1440" i="7"/>
  <c r="AE368" i="7"/>
  <c r="AD368" i="7"/>
  <c r="AC368" i="7"/>
  <c r="AB368" i="7"/>
  <c r="AA368" i="7"/>
  <c r="AL368" i="7"/>
  <c r="AI368" i="7"/>
  <c r="AK368" i="7"/>
  <c r="AJ368" i="7"/>
  <c r="AG368" i="7"/>
  <c r="AH368" i="7"/>
  <c r="AF368" i="7"/>
  <c r="AJ1685" i="7"/>
  <c r="AI1685" i="7"/>
  <c r="AH1685" i="7"/>
  <c r="AG1685" i="7"/>
  <c r="AL1685" i="7"/>
  <c r="AK1685" i="7"/>
  <c r="AE1685" i="7"/>
  <c r="AD1685" i="7"/>
  <c r="AC1685" i="7"/>
  <c r="AB1685" i="7"/>
  <c r="AF1685" i="7"/>
  <c r="AA1685" i="7"/>
  <c r="AK1883" i="7"/>
  <c r="AJ1883" i="7"/>
  <c r="AI1883" i="7"/>
  <c r="AH1883" i="7"/>
  <c r="AE1883" i="7"/>
  <c r="AA1883" i="7"/>
  <c r="AG1883" i="7"/>
  <c r="AF1883" i="7"/>
  <c r="AD1883" i="7"/>
  <c r="AL1883" i="7"/>
  <c r="AC1883" i="7"/>
  <c r="AB1883" i="7"/>
  <c r="AJ2233" i="7"/>
  <c r="AL2233" i="7"/>
  <c r="AK2233" i="7"/>
  <c r="AH2233" i="7"/>
  <c r="AG2233" i="7"/>
  <c r="AF2233" i="7"/>
  <c r="AE2233" i="7"/>
  <c r="AC2233" i="7"/>
  <c r="AB2233" i="7"/>
  <c r="AI2233" i="7"/>
  <c r="AD2233" i="7"/>
  <c r="AA2233" i="7"/>
  <c r="AL285" i="7"/>
  <c r="AC285" i="7"/>
  <c r="AB285" i="7"/>
  <c r="AA285" i="7"/>
  <c r="AK285" i="7"/>
  <c r="AJ285" i="7"/>
  <c r="AI285" i="7"/>
  <c r="AG285" i="7"/>
  <c r="AF285" i="7"/>
  <c r="AE285" i="7"/>
  <c r="AD285" i="7"/>
  <c r="AH285" i="7"/>
  <c r="AL1300" i="7"/>
  <c r="AK1300" i="7"/>
  <c r="AJ1300" i="7"/>
  <c r="AI1300" i="7"/>
  <c r="AH1300" i="7"/>
  <c r="AC1300" i="7"/>
  <c r="AG1300" i="7"/>
  <c r="AD1300" i="7"/>
  <c r="AF1300" i="7"/>
  <c r="AB1300" i="7"/>
  <c r="AA1300" i="7"/>
  <c r="AE1300" i="7"/>
  <c r="AE390" i="7"/>
  <c r="AD390" i="7"/>
  <c r="AC390" i="7"/>
  <c r="AB390" i="7"/>
  <c r="AA390" i="7"/>
  <c r="AL390" i="7"/>
  <c r="AI390" i="7"/>
  <c r="AH390" i="7"/>
  <c r="AK390" i="7"/>
  <c r="AG390" i="7"/>
  <c r="AJ390" i="7"/>
  <c r="AF390" i="7"/>
  <c r="AG2608" i="7"/>
  <c r="AE2608" i="7"/>
  <c r="AJ2608" i="7"/>
  <c r="AH2608" i="7"/>
  <c r="AF2608" i="7"/>
  <c r="AC2608" i="7"/>
  <c r="AI2608" i="7"/>
  <c r="AD2608" i="7"/>
  <c r="AL2608" i="7"/>
  <c r="AB2608" i="7"/>
  <c r="AA2608" i="7"/>
  <c r="AK2608" i="7"/>
  <c r="AE460" i="7"/>
  <c r="AD460" i="7"/>
  <c r="AC460" i="7"/>
  <c r="AB460" i="7"/>
  <c r="AA460" i="7"/>
  <c r="AL460" i="7"/>
  <c r="AI460" i="7"/>
  <c r="AH460" i="7"/>
  <c r="AK460" i="7"/>
  <c r="AJ460" i="7"/>
  <c r="AG460" i="7"/>
  <c r="AF460" i="7"/>
  <c r="AE658" i="7"/>
  <c r="AD658" i="7"/>
  <c r="AC658" i="7"/>
  <c r="AB658" i="7"/>
  <c r="AA658" i="7"/>
  <c r="AL658" i="7"/>
  <c r="AI658" i="7"/>
  <c r="AH658" i="7"/>
  <c r="AK658" i="7"/>
  <c r="AJ658" i="7"/>
  <c r="AG658" i="7"/>
  <c r="AF658" i="7"/>
  <c r="AL1463" i="7"/>
  <c r="AK1463" i="7"/>
  <c r="AJ1463" i="7"/>
  <c r="AI1463" i="7"/>
  <c r="AH1463" i="7"/>
  <c r="AC1463" i="7"/>
  <c r="AF1463" i="7"/>
  <c r="AE1463" i="7"/>
  <c r="AD1463" i="7"/>
  <c r="AA1463" i="7"/>
  <c r="AG1463" i="7"/>
  <c r="AB1463" i="7"/>
  <c r="AJ1568" i="7"/>
  <c r="AI1568" i="7"/>
  <c r="AH1568" i="7"/>
  <c r="AL1568" i="7"/>
  <c r="AK1568" i="7"/>
  <c r="AF1568" i="7"/>
  <c r="AE1568" i="7"/>
  <c r="AC1568" i="7"/>
  <c r="AD1568" i="7"/>
  <c r="AB1568" i="7"/>
  <c r="AA1568" i="7"/>
  <c r="AG1568" i="7"/>
  <c r="AJ1629" i="7"/>
  <c r="AI1629" i="7"/>
  <c r="AH1629" i="7"/>
  <c r="AG1629" i="7"/>
  <c r="AD1629" i="7"/>
  <c r="AC1629" i="7"/>
  <c r="AB1629" i="7"/>
  <c r="AL1629" i="7"/>
  <c r="AK1629" i="7"/>
  <c r="AF1629" i="7"/>
  <c r="AA1629" i="7"/>
  <c r="AE1629" i="7"/>
  <c r="AM2209" i="7"/>
  <c r="AO2209" i="7" s="1"/>
  <c r="AM2397" i="7"/>
  <c r="AO2397" i="7" s="1"/>
  <c r="AM1054" i="7"/>
  <c r="AO1054" i="7" s="1"/>
  <c r="AM949" i="7"/>
  <c r="AO949" i="7" s="1"/>
  <c r="AM857" i="7"/>
  <c r="AO857" i="7" s="1"/>
  <c r="AM2012" i="7"/>
  <c r="AO2012" i="7" s="1"/>
  <c r="AM2607" i="7"/>
  <c r="AO2607" i="7" s="1"/>
  <c r="AM1824" i="7"/>
  <c r="AO1824" i="7" s="1"/>
  <c r="AM1802" i="7"/>
  <c r="AO1802" i="7" s="1"/>
  <c r="AM109" i="7"/>
  <c r="AO109" i="7" s="1"/>
  <c r="AM1172" i="7"/>
  <c r="AO1172" i="7" s="1"/>
  <c r="AM1194" i="7"/>
  <c r="AO1194" i="7" s="1"/>
  <c r="AM2677" i="7"/>
  <c r="AO2677" i="7" s="1"/>
  <c r="AM1872" i="7"/>
  <c r="AO1872" i="7" s="1"/>
  <c r="AM2419" i="7"/>
  <c r="AO2419" i="7" s="1"/>
  <c r="AE588" i="7"/>
  <c r="AD588" i="7"/>
  <c r="AC588" i="7"/>
  <c r="AB588" i="7"/>
  <c r="AA588" i="7"/>
  <c r="AL588" i="7"/>
  <c r="AI588" i="7"/>
  <c r="AH588" i="7"/>
  <c r="AK588" i="7"/>
  <c r="AG588" i="7"/>
  <c r="AJ588" i="7"/>
  <c r="AF588" i="7"/>
  <c r="AF2093" i="7"/>
  <c r="AE2093" i="7"/>
  <c r="AD2093" i="7"/>
  <c r="AB2093" i="7"/>
  <c r="AA2093" i="7"/>
  <c r="AJ2093" i="7"/>
  <c r="AI2093" i="7"/>
  <c r="AH2093" i="7"/>
  <c r="AC2093" i="7"/>
  <c r="AK2093" i="7"/>
  <c r="AL2093" i="7"/>
  <c r="AG2093" i="7"/>
  <c r="AK1790" i="7"/>
  <c r="AJ1790" i="7"/>
  <c r="AH1790" i="7"/>
  <c r="AG1790" i="7"/>
  <c r="AF1790" i="7"/>
  <c r="AE1790" i="7"/>
  <c r="AD1790" i="7"/>
  <c r="AC1790" i="7"/>
  <c r="AL1790" i="7"/>
  <c r="AI1790" i="7"/>
  <c r="AB1790" i="7"/>
  <c r="AA1790" i="7"/>
  <c r="AJ2373" i="7"/>
  <c r="AI2373" i="7"/>
  <c r="AH2373" i="7"/>
  <c r="AG2373" i="7"/>
  <c r="AD2373" i="7"/>
  <c r="AB2373" i="7"/>
  <c r="AL2373" i="7"/>
  <c r="AK2373" i="7"/>
  <c r="AE2373" i="7"/>
  <c r="AA2373" i="7"/>
  <c r="AF2373" i="7"/>
  <c r="AC2373" i="7"/>
  <c r="AJ2433" i="7"/>
  <c r="AI2433" i="7"/>
  <c r="AH2433" i="7"/>
  <c r="AG2433" i="7"/>
  <c r="AD2433" i="7"/>
  <c r="AB2433" i="7"/>
  <c r="AL2433" i="7"/>
  <c r="AK2433" i="7"/>
  <c r="AE2433" i="7"/>
  <c r="AC2433" i="7"/>
  <c r="AA2433" i="7"/>
  <c r="AF2433" i="7"/>
  <c r="AI2188" i="7"/>
  <c r="AH2188" i="7"/>
  <c r="AF2188" i="7"/>
  <c r="AE2188" i="7"/>
  <c r="AD2188" i="7"/>
  <c r="AC2188" i="7"/>
  <c r="AA2188" i="7"/>
  <c r="AL2188" i="7"/>
  <c r="AK2188" i="7"/>
  <c r="AJ2188" i="7"/>
  <c r="AB2188" i="7"/>
  <c r="AG2188" i="7"/>
  <c r="AE495" i="7"/>
  <c r="AD495" i="7"/>
  <c r="AC495" i="7"/>
  <c r="AB495" i="7"/>
  <c r="AA495" i="7"/>
  <c r="AL495" i="7"/>
  <c r="AI495" i="7"/>
  <c r="AH495" i="7"/>
  <c r="AK495" i="7"/>
  <c r="AJ495" i="7"/>
  <c r="AG495" i="7"/>
  <c r="AF495" i="7"/>
  <c r="AK1743" i="7"/>
  <c r="AB1743" i="7"/>
  <c r="AA1743" i="7"/>
  <c r="AL1743" i="7"/>
  <c r="AJ1743" i="7"/>
  <c r="AI1743" i="7"/>
  <c r="AH1743" i="7"/>
  <c r="AG1743" i="7"/>
  <c r="AF1743" i="7"/>
  <c r="AE1743" i="7"/>
  <c r="AC1743" i="7"/>
  <c r="AD1743" i="7"/>
  <c r="AG1043" i="7"/>
  <c r="AE1043" i="7"/>
  <c r="AC1043" i="7"/>
  <c r="AB1043" i="7"/>
  <c r="AH1043" i="7"/>
  <c r="AF1043" i="7"/>
  <c r="AD1043" i="7"/>
  <c r="AA1043" i="7"/>
  <c r="AJ1043" i="7"/>
  <c r="AL1043" i="7"/>
  <c r="AK1043" i="7"/>
  <c r="AI1043" i="7"/>
  <c r="AL1405" i="7"/>
  <c r="AK1405" i="7"/>
  <c r="AJ1405" i="7"/>
  <c r="AI1405" i="7"/>
  <c r="AH1405" i="7"/>
  <c r="AC1405" i="7"/>
  <c r="AF1405" i="7"/>
  <c r="AE1405" i="7"/>
  <c r="AD1405" i="7"/>
  <c r="AA1405" i="7"/>
  <c r="AG1405" i="7"/>
  <c r="AB1405" i="7"/>
  <c r="AC2630" i="7"/>
  <c r="AD2630" i="7"/>
  <c r="AA2630" i="7"/>
  <c r="AK2630" i="7"/>
  <c r="AJ2630" i="7"/>
  <c r="AH2630" i="7"/>
  <c r="AL2630" i="7"/>
  <c r="AI2630" i="7"/>
  <c r="AB2630" i="7"/>
  <c r="AG2630" i="7"/>
  <c r="AE2630" i="7"/>
  <c r="AF2630" i="7"/>
  <c r="AG915" i="7"/>
  <c r="AE915" i="7"/>
  <c r="AC915" i="7"/>
  <c r="AB915" i="7"/>
  <c r="AL915" i="7"/>
  <c r="AK915" i="7"/>
  <c r="AJ915" i="7"/>
  <c r="AI915" i="7"/>
  <c r="AH915" i="7"/>
  <c r="AD915" i="7"/>
  <c r="AA915" i="7"/>
  <c r="AF915" i="7"/>
  <c r="AL1313" i="7"/>
  <c r="AK1313" i="7"/>
  <c r="AJ1313" i="7"/>
  <c r="AI1313" i="7"/>
  <c r="AH1313" i="7"/>
  <c r="AC1313" i="7"/>
  <c r="AF1313" i="7"/>
  <c r="AE1313" i="7"/>
  <c r="AD1313" i="7"/>
  <c r="AA1313" i="7"/>
  <c r="AG1313" i="7"/>
  <c r="AB1313" i="7"/>
  <c r="AG1195" i="7"/>
  <c r="AF1195" i="7"/>
  <c r="AE1195" i="7"/>
  <c r="AC1195" i="7"/>
  <c r="AB1195" i="7"/>
  <c r="AK1195" i="7"/>
  <c r="AJ1195" i="7"/>
  <c r="AI1195" i="7"/>
  <c r="AA1195" i="7"/>
  <c r="AL1195" i="7"/>
  <c r="AH1195" i="7"/>
  <c r="AD1195" i="7"/>
  <c r="AJ2898" i="7"/>
  <c r="AI2898" i="7"/>
  <c r="AH2898" i="7"/>
  <c r="AK2898" i="7"/>
  <c r="AG2898" i="7"/>
  <c r="AF2898" i="7"/>
  <c r="AE2898" i="7"/>
  <c r="AL2898" i="7"/>
  <c r="AD2898" i="7"/>
  <c r="AB2898" i="7"/>
  <c r="AA2898" i="7"/>
  <c r="AC2898" i="7"/>
  <c r="AE845" i="7"/>
  <c r="AK845" i="7"/>
  <c r="AJ845" i="7"/>
  <c r="AH845" i="7"/>
  <c r="AG845" i="7"/>
  <c r="AD845" i="7"/>
  <c r="AC845" i="7"/>
  <c r="AI845" i="7"/>
  <c r="AF845" i="7"/>
  <c r="AL845" i="7"/>
  <c r="AB845" i="7"/>
  <c r="AA845" i="7"/>
  <c r="AM2502" i="7"/>
  <c r="AO2502" i="7" s="1"/>
  <c r="AO2454" i="7"/>
  <c r="AM192" i="7"/>
  <c r="AO192" i="7" s="1"/>
  <c r="AM1999" i="7"/>
  <c r="AO1999" i="7" s="1"/>
  <c r="AM1019" i="7"/>
  <c r="AO1019" i="7" s="1"/>
  <c r="AM2362" i="7"/>
  <c r="AO2362" i="7" s="1"/>
  <c r="AM1452" i="7"/>
  <c r="AO1452" i="7" s="1"/>
  <c r="AM1649" i="7"/>
  <c r="AO1649" i="7" s="1"/>
  <c r="AM997" i="7"/>
  <c r="AO997" i="7" s="1"/>
  <c r="AM773" i="7"/>
  <c r="AO773" i="7" s="1"/>
  <c r="AM1592" i="7"/>
  <c r="AO1592" i="7" s="1"/>
  <c r="AM1264" i="7"/>
  <c r="AO1264" i="7" s="1"/>
  <c r="AM2187" i="7"/>
  <c r="AO2187" i="7" s="1"/>
  <c r="AM634" i="7"/>
  <c r="AO634" i="7" s="1"/>
  <c r="AM529" i="7"/>
  <c r="AO529" i="7" s="1"/>
  <c r="AM577" i="7"/>
  <c r="AO577" i="7" s="1"/>
  <c r="AM1613" i="7"/>
  <c r="AO1613" i="7" s="1"/>
  <c r="AI2175" i="7"/>
  <c r="AH2175" i="7"/>
  <c r="AF2175" i="7"/>
  <c r="AB2175" i="7"/>
  <c r="AA2175" i="7"/>
  <c r="AL2175" i="7"/>
  <c r="AG2175" i="7"/>
  <c r="AE2175" i="7"/>
  <c r="AD2175" i="7"/>
  <c r="AK2175" i="7"/>
  <c r="AC2175" i="7"/>
  <c r="AJ2175" i="7"/>
  <c r="AG1068" i="7"/>
  <c r="AE1068" i="7"/>
  <c r="AC1068" i="7"/>
  <c r="AB1068" i="7"/>
  <c r="AK1068" i="7"/>
  <c r="AL1068" i="7"/>
  <c r="AI1068" i="7"/>
  <c r="AH1068" i="7"/>
  <c r="AA1068" i="7"/>
  <c r="AJ1068" i="7"/>
  <c r="AF1068" i="7"/>
  <c r="AD1068" i="7"/>
  <c r="AC2653" i="7"/>
  <c r="AB2653" i="7"/>
  <c r="AF2653" i="7"/>
  <c r="AD2653" i="7"/>
  <c r="AA2653" i="7"/>
  <c r="AH2653" i="7"/>
  <c r="AG2653" i="7"/>
  <c r="AE2653" i="7"/>
  <c r="AI2653" i="7"/>
  <c r="AL2653" i="7"/>
  <c r="AK2653" i="7"/>
  <c r="AJ2653" i="7"/>
  <c r="AK1803" i="7"/>
  <c r="AJ1803" i="7"/>
  <c r="AL1803" i="7"/>
  <c r="AI1803" i="7"/>
  <c r="AH1803" i="7"/>
  <c r="AG1803" i="7"/>
  <c r="AF1803" i="7"/>
  <c r="AE1803" i="7"/>
  <c r="AD1803" i="7"/>
  <c r="AC1803" i="7"/>
  <c r="AB1803" i="7"/>
  <c r="AA1803" i="7"/>
  <c r="AE403" i="7"/>
  <c r="AD403" i="7"/>
  <c r="AC403" i="7"/>
  <c r="AB403" i="7"/>
  <c r="AA403" i="7"/>
  <c r="AL403" i="7"/>
  <c r="AI403" i="7"/>
  <c r="AH403" i="7"/>
  <c r="AK403" i="7"/>
  <c r="AJ403" i="7"/>
  <c r="AG403" i="7"/>
  <c r="AF403" i="7"/>
  <c r="AG1103" i="7"/>
  <c r="AF1103" i="7"/>
  <c r="AE1103" i="7"/>
  <c r="AC1103" i="7"/>
  <c r="AB1103" i="7"/>
  <c r="AK1103" i="7"/>
  <c r="AJ1103" i="7"/>
  <c r="AI1103" i="7"/>
  <c r="AA1103" i="7"/>
  <c r="AL1103" i="7"/>
  <c r="AH1103" i="7"/>
  <c r="AD1103" i="7"/>
  <c r="AG1138" i="7"/>
  <c r="AF1138" i="7"/>
  <c r="AE1138" i="7"/>
  <c r="AC1138" i="7"/>
  <c r="AB1138" i="7"/>
  <c r="AK1138" i="7"/>
  <c r="AJ1138" i="7"/>
  <c r="AI1138" i="7"/>
  <c r="AH1138" i="7"/>
  <c r="AD1138" i="7"/>
  <c r="AA1138" i="7"/>
  <c r="AL1138" i="7"/>
  <c r="AK1895" i="7"/>
  <c r="AJ1895" i="7"/>
  <c r="AI1895" i="7"/>
  <c r="AH1895" i="7"/>
  <c r="AE1895" i="7"/>
  <c r="AA1895" i="7"/>
  <c r="AG1895" i="7"/>
  <c r="AC1895" i="7"/>
  <c r="AL1895" i="7"/>
  <c r="AF1895" i="7"/>
  <c r="AD1895" i="7"/>
  <c r="AB1895" i="7"/>
  <c r="AL1323" i="7"/>
  <c r="AK1323" i="7"/>
  <c r="AJ1323" i="7"/>
  <c r="AI1323" i="7"/>
  <c r="AH1323" i="7"/>
  <c r="AC1323" i="7"/>
  <c r="AF1323" i="7"/>
  <c r="AE1323" i="7"/>
  <c r="AD1323" i="7"/>
  <c r="AA1323" i="7"/>
  <c r="AG1323" i="7"/>
  <c r="AB1323" i="7"/>
  <c r="AJ2338" i="7"/>
  <c r="AI2338" i="7"/>
  <c r="AH2338" i="7"/>
  <c r="AA2338" i="7"/>
  <c r="AL2338" i="7"/>
  <c r="AK2338" i="7"/>
  <c r="AF2338" i="7"/>
  <c r="AE2338" i="7"/>
  <c r="AC2338" i="7"/>
  <c r="AD2338" i="7"/>
  <c r="AB2338" i="7"/>
  <c r="AG2338" i="7"/>
  <c r="AE553" i="7"/>
  <c r="AD553" i="7"/>
  <c r="AC553" i="7"/>
  <c r="AB553" i="7"/>
  <c r="AA553" i="7"/>
  <c r="AL553" i="7"/>
  <c r="AI553" i="7"/>
  <c r="AH553" i="7"/>
  <c r="AK553" i="7"/>
  <c r="AJ553" i="7"/>
  <c r="AG553" i="7"/>
  <c r="AF553" i="7"/>
  <c r="AF670" i="7"/>
  <c r="AC670" i="7"/>
  <c r="AB670" i="7"/>
  <c r="AA670" i="7"/>
  <c r="AL670" i="7"/>
  <c r="AK670" i="7"/>
  <c r="AH670" i="7"/>
  <c r="AG670" i="7"/>
  <c r="AJ670" i="7"/>
  <c r="AI670" i="7"/>
  <c r="AE670" i="7"/>
  <c r="AD670" i="7"/>
  <c r="AK1873" i="7"/>
  <c r="AJ1873" i="7"/>
  <c r="AI1873" i="7"/>
  <c r="AH1873" i="7"/>
  <c r="AE1873" i="7"/>
  <c r="AG1873" i="7"/>
  <c r="AD1873" i="7"/>
  <c r="AL1873" i="7"/>
  <c r="AF1873" i="7"/>
  <c r="AC1873" i="7"/>
  <c r="AB1873" i="7"/>
  <c r="AA1873" i="7"/>
  <c r="AI75" i="7"/>
  <c r="AH75" i="7"/>
  <c r="AG75" i="7"/>
  <c r="AF75" i="7"/>
  <c r="AE75" i="7"/>
  <c r="AD75" i="7"/>
  <c r="AA75" i="7"/>
  <c r="AL75" i="7"/>
  <c r="AJ75" i="7"/>
  <c r="AC75" i="7"/>
  <c r="AB75" i="7"/>
  <c r="AK75" i="7"/>
  <c r="AL1348" i="7"/>
  <c r="AK1348" i="7"/>
  <c r="AJ1348" i="7"/>
  <c r="AI1348" i="7"/>
  <c r="AH1348" i="7"/>
  <c r="AC1348" i="7"/>
  <c r="AG1348" i="7"/>
  <c r="AD1348" i="7"/>
  <c r="AF1348" i="7"/>
  <c r="AB1348" i="7"/>
  <c r="AA1348" i="7"/>
  <c r="AE1348" i="7"/>
  <c r="AJ2513" i="7"/>
  <c r="AI2513" i="7"/>
  <c r="AH2513" i="7"/>
  <c r="AG2513" i="7"/>
  <c r="AD2513" i="7"/>
  <c r="AK2513" i="7"/>
  <c r="AE2513" i="7"/>
  <c r="AL2513" i="7"/>
  <c r="AC2513" i="7"/>
  <c r="AB2513" i="7"/>
  <c r="AF2513" i="7"/>
  <c r="AA2513" i="7"/>
  <c r="AF693" i="7"/>
  <c r="AB693" i="7"/>
  <c r="AA693" i="7"/>
  <c r="AL693" i="7"/>
  <c r="AK693" i="7"/>
  <c r="AJ693" i="7"/>
  <c r="AG693" i="7"/>
  <c r="AE693" i="7"/>
  <c r="AI693" i="7"/>
  <c r="AD693" i="7"/>
  <c r="AH693" i="7"/>
  <c r="AC693" i="7"/>
  <c r="AC2665" i="7"/>
  <c r="AB2665" i="7"/>
  <c r="AD2665" i="7"/>
  <c r="AK2665" i="7"/>
  <c r="AF2665" i="7"/>
  <c r="AE2665" i="7"/>
  <c r="AA2665" i="7"/>
  <c r="AL2665" i="7"/>
  <c r="AG2665" i="7"/>
  <c r="AI2665" i="7"/>
  <c r="AH2665" i="7"/>
  <c r="AJ2665" i="7"/>
  <c r="AE775" i="7"/>
  <c r="AJ775" i="7"/>
  <c r="AG775" i="7"/>
  <c r="AL775" i="7"/>
  <c r="AK775" i="7"/>
  <c r="AI775" i="7"/>
  <c r="AD775" i="7"/>
  <c r="AC775" i="7"/>
  <c r="AH775" i="7"/>
  <c r="AF775" i="7"/>
  <c r="AB775" i="7"/>
  <c r="AA775" i="7"/>
  <c r="AG998" i="7"/>
  <c r="AE998" i="7"/>
  <c r="AC998" i="7"/>
  <c r="AB998" i="7"/>
  <c r="AH998" i="7"/>
  <c r="AF998" i="7"/>
  <c r="AD998" i="7"/>
  <c r="AA998" i="7"/>
  <c r="AJ998" i="7"/>
  <c r="AL998" i="7"/>
  <c r="AK998" i="7"/>
  <c r="AI998" i="7"/>
  <c r="AI158" i="7"/>
  <c r="AH158" i="7"/>
  <c r="AG158" i="7"/>
  <c r="AF158" i="7"/>
  <c r="AE158" i="7"/>
  <c r="AC158" i="7"/>
  <c r="AD158" i="7"/>
  <c r="AA158" i="7"/>
  <c r="AL158" i="7"/>
  <c r="AK158" i="7"/>
  <c r="AJ158" i="7"/>
  <c r="AB158" i="7"/>
  <c r="AI53" i="7"/>
  <c r="AH53" i="7"/>
  <c r="AG53" i="7"/>
  <c r="AF53" i="7"/>
  <c r="AE53" i="7"/>
  <c r="AD53" i="7"/>
  <c r="AA53" i="7"/>
  <c r="AL53" i="7"/>
  <c r="AK53" i="7"/>
  <c r="AJ53" i="7"/>
  <c r="AC53" i="7"/>
  <c r="AB53" i="7"/>
  <c r="AG938" i="7"/>
  <c r="AE938" i="7"/>
  <c r="AC938" i="7"/>
  <c r="AB938" i="7"/>
  <c r="AH938" i="7"/>
  <c r="AF938" i="7"/>
  <c r="AD938" i="7"/>
  <c r="AA938" i="7"/>
  <c r="AL938" i="7"/>
  <c r="AK938" i="7"/>
  <c r="AJ938" i="7"/>
  <c r="AI938" i="7"/>
  <c r="AI2163" i="7"/>
  <c r="AH2163" i="7"/>
  <c r="AF2163" i="7"/>
  <c r="AB2163" i="7"/>
  <c r="AA2163" i="7"/>
  <c r="AL2163" i="7"/>
  <c r="AG2163" i="7"/>
  <c r="AE2163" i="7"/>
  <c r="AD2163" i="7"/>
  <c r="AC2163" i="7"/>
  <c r="AK2163" i="7"/>
  <c r="AJ2163" i="7"/>
  <c r="AM1544" i="7"/>
  <c r="AO1544" i="7" s="1"/>
  <c r="AM787" i="7"/>
  <c r="AO787" i="7" s="1"/>
  <c r="AM2314" i="7"/>
  <c r="AO2314" i="7" s="1"/>
  <c r="AM1347" i="7"/>
  <c r="AO1347" i="7" s="1"/>
  <c r="AM74" i="7"/>
  <c r="AO74" i="7" s="1"/>
  <c r="AM87" i="7"/>
  <c r="AO87" i="7" s="1"/>
  <c r="AM122" i="7"/>
  <c r="AO122" i="7" s="1"/>
  <c r="AM2152" i="7"/>
  <c r="AO2152" i="7" s="1"/>
  <c r="AM2887" i="7"/>
  <c r="AO2887" i="7" s="1"/>
  <c r="AM2257" i="7"/>
  <c r="AO2257" i="7" s="1"/>
  <c r="AM647" i="7"/>
  <c r="AO647" i="7" s="1"/>
  <c r="AM2489" i="7"/>
  <c r="AO2489" i="7" s="1"/>
  <c r="AM1242" i="7"/>
  <c r="AO1242" i="7" s="1"/>
  <c r="AJ2959" i="7"/>
  <c r="AI2959" i="7"/>
  <c r="AH2959" i="7"/>
  <c r="AG2959" i="7"/>
  <c r="AE2959" i="7"/>
  <c r="AD2959" i="7"/>
  <c r="AC2959" i="7"/>
  <c r="AB2959" i="7"/>
  <c r="AK2959" i="7"/>
  <c r="AF2959" i="7"/>
  <c r="AA2959" i="7"/>
  <c r="AL2959" i="7"/>
  <c r="Z2959" i="7"/>
  <c r="AN2959" i="7" s="1"/>
  <c r="AM1684" i="7"/>
  <c r="AO1684" i="7" s="1"/>
  <c r="AM1522" i="7"/>
  <c r="AO1522" i="7" s="1"/>
  <c r="AM2313" i="7"/>
  <c r="AO2313" i="7" s="1"/>
  <c r="AM1859" i="7"/>
  <c r="AO1859" i="7" s="1"/>
  <c r="AM1662" i="7"/>
  <c r="AO1662" i="7" s="1"/>
  <c r="AM1719" i="7"/>
  <c r="AO1719" i="7" s="1"/>
  <c r="AL273" i="7"/>
  <c r="AC273" i="7"/>
  <c r="AB273" i="7"/>
  <c r="AA273" i="7"/>
  <c r="AK273" i="7"/>
  <c r="AI273" i="7"/>
  <c r="AJ273" i="7"/>
  <c r="AG273" i="7"/>
  <c r="AF273" i="7"/>
  <c r="AH273" i="7"/>
  <c r="AD273" i="7"/>
  <c r="AE273" i="7"/>
  <c r="AJ1698" i="7"/>
  <c r="AI1698" i="7"/>
  <c r="AH1698" i="7"/>
  <c r="AG1698" i="7"/>
  <c r="AD1698" i="7"/>
  <c r="AC1698" i="7"/>
  <c r="AB1698" i="7"/>
  <c r="AL1698" i="7"/>
  <c r="AK1698" i="7"/>
  <c r="AF1698" i="7"/>
  <c r="AE1698" i="7"/>
  <c r="AA1698" i="7"/>
  <c r="AJ2398" i="7"/>
  <c r="AI2398" i="7"/>
  <c r="AH2398" i="7"/>
  <c r="AG2398" i="7"/>
  <c r="AD2398" i="7"/>
  <c r="AL2398" i="7"/>
  <c r="AF2398" i="7"/>
  <c r="AE2398" i="7"/>
  <c r="AC2398" i="7"/>
  <c r="AB2398" i="7"/>
  <c r="AK2398" i="7"/>
  <c r="AA2398" i="7"/>
  <c r="AJ2503" i="7"/>
  <c r="AI2503" i="7"/>
  <c r="AH2503" i="7"/>
  <c r="AG2503" i="7"/>
  <c r="AD2503" i="7"/>
  <c r="AE2503" i="7"/>
  <c r="AB2503" i="7"/>
  <c r="AK2503" i="7"/>
  <c r="AL2503" i="7"/>
  <c r="AF2503" i="7"/>
  <c r="AA2503" i="7"/>
  <c r="AC2503" i="7"/>
  <c r="AB2058" i="7"/>
  <c r="AF2058" i="7"/>
  <c r="AE2058" i="7"/>
  <c r="AD2058" i="7"/>
  <c r="AC2058" i="7"/>
  <c r="AL2058" i="7"/>
  <c r="AK2058" i="7"/>
  <c r="AJ2058" i="7"/>
  <c r="AI2058" i="7"/>
  <c r="AH2058" i="7"/>
  <c r="AA2058" i="7"/>
  <c r="AG2058" i="7"/>
  <c r="AK1733" i="7"/>
  <c r="AD1733" i="7"/>
  <c r="AC1733" i="7"/>
  <c r="AB1733" i="7"/>
  <c r="AA1733" i="7"/>
  <c r="AL1733" i="7"/>
  <c r="AF1733" i="7"/>
  <c r="AE1733" i="7"/>
  <c r="AJ1733" i="7"/>
  <c r="AI1733" i="7"/>
  <c r="AH1733" i="7"/>
  <c r="AG1733" i="7"/>
  <c r="AK1930" i="7"/>
  <c r="AJ1930" i="7"/>
  <c r="AI1930" i="7"/>
  <c r="AH1930" i="7"/>
  <c r="AE1930" i="7"/>
  <c r="AL1930" i="7"/>
  <c r="AG1930" i="7"/>
  <c r="AD1930" i="7"/>
  <c r="AC1930" i="7"/>
  <c r="AA1930" i="7"/>
  <c r="AB1930" i="7"/>
  <c r="AF1930" i="7"/>
  <c r="AC2643" i="7"/>
  <c r="AE2643" i="7"/>
  <c r="AB2643" i="7"/>
  <c r="AL2643" i="7"/>
  <c r="AK2643" i="7"/>
  <c r="AI2643" i="7"/>
  <c r="AH2643" i="7"/>
  <c r="AG2643" i="7"/>
  <c r="AF2643" i="7"/>
  <c r="AD2643" i="7"/>
  <c r="AA2643" i="7"/>
  <c r="AJ2643" i="7"/>
  <c r="AK1965" i="7"/>
  <c r="AJ1965" i="7"/>
  <c r="AI1965" i="7"/>
  <c r="AH1965" i="7"/>
  <c r="AE1965" i="7"/>
  <c r="AC1965" i="7"/>
  <c r="AB1965" i="7"/>
  <c r="AA1965" i="7"/>
  <c r="AL1965" i="7"/>
  <c r="AF1965" i="7"/>
  <c r="AG1965" i="7"/>
  <c r="AD1965" i="7"/>
  <c r="AG2618" i="7"/>
  <c r="AE2618" i="7"/>
  <c r="AD2618" i="7"/>
  <c r="AB2618" i="7"/>
  <c r="AA2618" i="7"/>
  <c r="AH2618" i="7"/>
  <c r="AF2618" i="7"/>
  <c r="AC2618" i="7"/>
  <c r="AI2618" i="7"/>
  <c r="AL2618" i="7"/>
  <c r="AK2618" i="7"/>
  <c r="AJ2618" i="7"/>
  <c r="AL1708" i="7"/>
  <c r="AJ1708" i="7"/>
  <c r="AI1708" i="7"/>
  <c r="AH1708" i="7"/>
  <c r="AG1708" i="7"/>
  <c r="AK1708" i="7"/>
  <c r="AF1708" i="7"/>
  <c r="AE1708" i="7"/>
  <c r="AD1708" i="7"/>
  <c r="AB1708" i="7"/>
  <c r="AA1708" i="7"/>
  <c r="AC1708" i="7"/>
  <c r="AC2805" i="7"/>
  <c r="AB2805" i="7"/>
  <c r="AA2805" i="7"/>
  <c r="AL2805" i="7"/>
  <c r="AI2805" i="7"/>
  <c r="AH2805" i="7"/>
  <c r="AG2805" i="7"/>
  <c r="AE2805" i="7"/>
  <c r="AD2805" i="7"/>
  <c r="AK2805" i="7"/>
  <c r="AJ2805" i="7"/>
  <c r="AF2805" i="7"/>
  <c r="AJ2455" i="7"/>
  <c r="AI2455" i="7"/>
  <c r="AH2455" i="7"/>
  <c r="AG2455" i="7"/>
  <c r="AD2455" i="7"/>
  <c r="AE2455" i="7"/>
  <c r="AB2455" i="7"/>
  <c r="AK2455" i="7"/>
  <c r="AC2455" i="7"/>
  <c r="AA2455" i="7"/>
  <c r="AL2455" i="7"/>
  <c r="AF2455" i="7"/>
  <c r="AE333" i="7"/>
  <c r="AD333" i="7"/>
  <c r="AC333" i="7"/>
  <c r="AB333" i="7"/>
  <c r="AA333" i="7"/>
  <c r="AL333" i="7"/>
  <c r="AI333" i="7"/>
  <c r="AH333" i="7"/>
  <c r="AG333" i="7"/>
  <c r="AF333" i="7"/>
  <c r="AK333" i="7"/>
  <c r="AJ333" i="7"/>
  <c r="AL1720" i="7"/>
  <c r="AK1720" i="7"/>
  <c r="AJ1720" i="7"/>
  <c r="AI1720" i="7"/>
  <c r="AH1720" i="7"/>
  <c r="AG1720" i="7"/>
  <c r="AF1720" i="7"/>
  <c r="AE1720" i="7"/>
  <c r="AD1720" i="7"/>
  <c r="AC1720" i="7"/>
  <c r="AA1720" i="7"/>
  <c r="AB1720" i="7"/>
  <c r="AJ2363" i="7"/>
  <c r="AI2363" i="7"/>
  <c r="AH2363" i="7"/>
  <c r="AG2363" i="7"/>
  <c r="AD2363" i="7"/>
  <c r="AL2363" i="7"/>
  <c r="AK2363" i="7"/>
  <c r="AF2363" i="7"/>
  <c r="AE2363" i="7"/>
  <c r="AB2363" i="7"/>
  <c r="AA2363" i="7"/>
  <c r="AC2363" i="7"/>
  <c r="AC2758" i="7"/>
  <c r="AB2758" i="7"/>
  <c r="AA2758" i="7"/>
  <c r="AL2758" i="7"/>
  <c r="AK2758" i="7"/>
  <c r="AI2758" i="7"/>
  <c r="AG2758" i="7"/>
  <c r="AE2758" i="7"/>
  <c r="AD2758" i="7"/>
  <c r="AJ2758" i="7"/>
  <c r="AH2758" i="7"/>
  <c r="AF2758" i="7"/>
  <c r="AG1020" i="7"/>
  <c r="AE1020" i="7"/>
  <c r="AC1020" i="7"/>
  <c r="AB1020" i="7"/>
  <c r="AL1020" i="7"/>
  <c r="AK1020" i="7"/>
  <c r="AJ1020" i="7"/>
  <c r="AI1020" i="7"/>
  <c r="AH1020" i="7"/>
  <c r="AD1020" i="7"/>
  <c r="AA1020" i="7"/>
  <c r="AF1020" i="7"/>
  <c r="AM1137" i="7"/>
  <c r="AO1137" i="7" s="1"/>
  <c r="AO2069" i="7"/>
  <c r="AO1159" i="7"/>
  <c r="AM1767" i="7"/>
  <c r="AO1767" i="7" s="1"/>
  <c r="AM1089" i="7"/>
  <c r="AO1089" i="7" s="1"/>
  <c r="AM633" i="7"/>
  <c r="AO633" i="7" s="1"/>
  <c r="AM1929" i="7"/>
  <c r="AO1929" i="7" s="1"/>
  <c r="AM1977" i="7"/>
  <c r="AO1977" i="7" s="1"/>
  <c r="G2961" i="7"/>
  <c r="I2960" i="7"/>
  <c r="AO2642" i="7"/>
  <c r="AM2769" i="7"/>
  <c r="AO2769" i="7" s="1"/>
  <c r="AO1404" i="7"/>
  <c r="AM1102" i="7"/>
  <c r="AO1102" i="7" s="1"/>
  <c r="AM1228" i="7"/>
  <c r="AO1228" i="7" s="1"/>
  <c r="AM1578" i="7"/>
  <c r="AO1578" i="7" s="1"/>
  <c r="AJ2910" i="7"/>
  <c r="AI2910" i="7"/>
  <c r="AH2910" i="7"/>
  <c r="AG2910" i="7"/>
  <c r="AA2910" i="7"/>
  <c r="AK2910" i="7"/>
  <c r="AF2910" i="7"/>
  <c r="AC2910" i="7"/>
  <c r="AE2910" i="7"/>
  <c r="AD2910" i="7"/>
  <c r="AB2910" i="7"/>
  <c r="AL2910" i="7"/>
  <c r="AG973" i="7"/>
  <c r="AE973" i="7"/>
  <c r="AC973" i="7"/>
  <c r="AB973" i="7"/>
  <c r="AL973" i="7"/>
  <c r="AJ973" i="7"/>
  <c r="AI973" i="7"/>
  <c r="AK973" i="7"/>
  <c r="AH973" i="7"/>
  <c r="AA973" i="7"/>
  <c r="AF973" i="7"/>
  <c r="AD973" i="7"/>
  <c r="AJ1663" i="7"/>
  <c r="AI1663" i="7"/>
  <c r="AH1663" i="7"/>
  <c r="AG1663" i="7"/>
  <c r="AL1663" i="7"/>
  <c r="AK1663" i="7"/>
  <c r="AF1663" i="7"/>
  <c r="AD1663" i="7"/>
  <c r="AC1663" i="7"/>
  <c r="AA1663" i="7"/>
  <c r="AE1663" i="7"/>
  <c r="AB1663" i="7"/>
  <c r="AG1033" i="7"/>
  <c r="AE1033" i="7"/>
  <c r="AC1033" i="7"/>
  <c r="AB1033" i="7"/>
  <c r="AL1033" i="7"/>
  <c r="AJ1033" i="7"/>
  <c r="AI1033" i="7"/>
  <c r="AD1033" i="7"/>
  <c r="AK1033" i="7"/>
  <c r="AH1033" i="7"/>
  <c r="AF1033" i="7"/>
  <c r="AA1033" i="7"/>
  <c r="AG985" i="7"/>
  <c r="AE985" i="7"/>
  <c r="AC985" i="7"/>
  <c r="AB985" i="7"/>
  <c r="AL985" i="7"/>
  <c r="AJ985" i="7"/>
  <c r="AI985" i="7"/>
  <c r="AK985" i="7"/>
  <c r="AH985" i="7"/>
  <c r="AF985" i="7"/>
  <c r="AD985" i="7"/>
  <c r="AA985" i="7"/>
  <c r="AL1488" i="7"/>
  <c r="AK1488" i="7"/>
  <c r="AJ1488" i="7"/>
  <c r="AI1488" i="7"/>
  <c r="AH1488" i="7"/>
  <c r="AE1488" i="7"/>
  <c r="AD1488" i="7"/>
  <c r="AC1488" i="7"/>
  <c r="AG1488" i="7"/>
  <c r="AF1488" i="7"/>
  <c r="AB1488" i="7"/>
  <c r="AA1488" i="7"/>
  <c r="AC2793" i="7"/>
  <c r="AB2793" i="7"/>
  <c r="AA2793" i="7"/>
  <c r="AL2793" i="7"/>
  <c r="AI2793" i="7"/>
  <c r="AH2793" i="7"/>
  <c r="AG2793" i="7"/>
  <c r="AE2793" i="7"/>
  <c r="AD2793" i="7"/>
  <c r="AJ2793" i="7"/>
  <c r="AK2793" i="7"/>
  <c r="AF2793" i="7"/>
  <c r="AK1848" i="7"/>
  <c r="AJ1848" i="7"/>
  <c r="AD1848" i="7"/>
  <c r="AC1848" i="7"/>
  <c r="AB1848" i="7"/>
  <c r="AA1848" i="7"/>
  <c r="AH1848" i="7"/>
  <c r="AG1848" i="7"/>
  <c r="AL1848" i="7"/>
  <c r="AI1848" i="7"/>
  <c r="AF1848" i="7"/>
  <c r="AE1848" i="7"/>
  <c r="AG963" i="7"/>
  <c r="AE963" i="7"/>
  <c r="AC963" i="7"/>
  <c r="AB963" i="7"/>
  <c r="AL963" i="7"/>
  <c r="AK963" i="7"/>
  <c r="AJ963" i="7"/>
  <c r="AI963" i="7"/>
  <c r="AH963" i="7"/>
  <c r="AD963" i="7"/>
  <c r="AA963" i="7"/>
  <c r="AF963" i="7"/>
  <c r="AH1523" i="7"/>
  <c r="AG1523" i="7"/>
  <c r="AF1523" i="7"/>
  <c r="AE1523" i="7"/>
  <c r="AD1523" i="7"/>
  <c r="AC1523" i="7"/>
  <c r="AL1523" i="7"/>
  <c r="AK1523" i="7"/>
  <c r="AB1523" i="7"/>
  <c r="AJ1523" i="7"/>
  <c r="AA1523" i="7"/>
  <c r="AI1523" i="7"/>
  <c r="AE578" i="7"/>
  <c r="AD578" i="7"/>
  <c r="AC578" i="7"/>
  <c r="AB578" i="7"/>
  <c r="AA578" i="7"/>
  <c r="AL578" i="7"/>
  <c r="AI578" i="7"/>
  <c r="AH578" i="7"/>
  <c r="AK578" i="7"/>
  <c r="AG578" i="7"/>
  <c r="AJ578" i="7"/>
  <c r="AF578" i="7"/>
  <c r="AC2735" i="7"/>
  <c r="AB2735" i="7"/>
  <c r="AA2735" i="7"/>
  <c r="AL2735" i="7"/>
  <c r="AE2735" i="7"/>
  <c r="AD2735" i="7"/>
  <c r="AG2735" i="7"/>
  <c r="AJ2735" i="7"/>
  <c r="AK2735" i="7"/>
  <c r="AH2735" i="7"/>
  <c r="AF2735" i="7"/>
  <c r="AI2735" i="7"/>
  <c r="AE508" i="7"/>
  <c r="AD508" i="7"/>
  <c r="AC508" i="7"/>
  <c r="AB508" i="7"/>
  <c r="AA508" i="7"/>
  <c r="AL508" i="7"/>
  <c r="AI508" i="7"/>
  <c r="AH508" i="7"/>
  <c r="AK508" i="7"/>
  <c r="AJ508" i="7"/>
  <c r="AG508" i="7"/>
  <c r="AF508" i="7"/>
  <c r="AJ2443" i="7"/>
  <c r="AI2443" i="7"/>
  <c r="AH2443" i="7"/>
  <c r="AG2443" i="7"/>
  <c r="AD2443" i="7"/>
  <c r="AE2443" i="7"/>
  <c r="AB2443" i="7"/>
  <c r="AF2443" i="7"/>
  <c r="AC2443" i="7"/>
  <c r="AA2443" i="7"/>
  <c r="AL2443" i="7"/>
  <c r="AK2443" i="7"/>
  <c r="AJ2933" i="7"/>
  <c r="AI2933" i="7"/>
  <c r="AH2933" i="7"/>
  <c r="AG2933" i="7"/>
  <c r="AL2933" i="7"/>
  <c r="AK2933" i="7"/>
  <c r="AF2933" i="7"/>
  <c r="AC2933" i="7"/>
  <c r="AE2933" i="7"/>
  <c r="AD2933" i="7"/>
  <c r="AA2933" i="7"/>
  <c r="AB2933" i="7"/>
  <c r="AJ2490" i="7"/>
  <c r="AI2490" i="7"/>
  <c r="AH2490" i="7"/>
  <c r="AG2490" i="7"/>
  <c r="AD2490" i="7"/>
  <c r="AE2490" i="7"/>
  <c r="AL2490" i="7"/>
  <c r="AF2490" i="7"/>
  <c r="AC2490" i="7"/>
  <c r="AA2490" i="7"/>
  <c r="AK2490" i="7"/>
  <c r="AB2490" i="7"/>
  <c r="AG2619" i="7"/>
  <c r="AE2619" i="7"/>
  <c r="AH2619" i="7"/>
  <c r="AD2619" i="7"/>
  <c r="AC2619" i="7"/>
  <c r="AA2619" i="7"/>
  <c r="AL2619" i="7"/>
  <c r="AK2619" i="7"/>
  <c r="AF2619" i="7"/>
  <c r="AB2619" i="7"/>
  <c r="AJ2619" i="7"/>
  <c r="AI2619" i="7"/>
  <c r="AM214" i="7"/>
  <c r="AO214" i="7" s="1"/>
  <c r="AM157" i="7"/>
  <c r="AO157" i="7" s="1"/>
  <c r="AM179" i="7"/>
  <c r="AO179" i="7" s="1"/>
  <c r="AM2432" i="7"/>
  <c r="AO2432" i="7" s="1"/>
  <c r="AM704" i="7"/>
  <c r="AO704" i="7" s="1"/>
  <c r="AK2969" i="7"/>
  <c r="AJ2969" i="7"/>
  <c r="AI2969" i="7"/>
  <c r="AH2969" i="7"/>
  <c r="AG2969" i="7"/>
  <c r="AL2969" i="7"/>
  <c r="AF2969" i="7"/>
  <c r="AC2969" i="7"/>
  <c r="AE2969" i="7"/>
  <c r="AD2969" i="7"/>
  <c r="AA2969" i="7"/>
  <c r="AB2969" i="7"/>
  <c r="AM367" i="7"/>
  <c r="AO367" i="7" s="1"/>
  <c r="AM437" i="7"/>
  <c r="AO437" i="7" s="1"/>
  <c r="AM542" i="7"/>
  <c r="AO542" i="7" s="1"/>
  <c r="AM2279" i="7"/>
  <c r="AO2279" i="7" s="1"/>
  <c r="AM2222" i="7"/>
  <c r="AO2222" i="7" s="1"/>
  <c r="AM332" i="7"/>
  <c r="AO332" i="7" s="1"/>
  <c r="AM262" i="7"/>
  <c r="AO262" i="7" s="1"/>
  <c r="AM914" i="7"/>
  <c r="AO914" i="7" s="1"/>
  <c r="AM2734" i="7"/>
  <c r="AO2734" i="7" s="1"/>
  <c r="AM2782" i="7"/>
  <c r="AO2782" i="7" s="1"/>
  <c r="AM1789" i="7"/>
  <c r="AO1789" i="7" s="1"/>
  <c r="AM1474" i="7"/>
  <c r="AO1474" i="7" s="1"/>
  <c r="AM1299" i="7"/>
  <c r="AO1299" i="7" s="1"/>
  <c r="Z2013" i="7"/>
  <c r="AN2013" i="7" s="1"/>
  <c r="Z1208" i="7"/>
  <c r="AN1208" i="7" s="1"/>
  <c r="Z1908" i="7"/>
  <c r="AN1908" i="7" s="1"/>
  <c r="Z145" i="7"/>
  <c r="AN145" i="7" s="1"/>
  <c r="Z833" i="7"/>
  <c r="AN833" i="7" s="1"/>
  <c r="Z2023" i="7"/>
  <c r="AN2023" i="7" s="1"/>
  <c r="Z1638" i="7"/>
  <c r="AN1638" i="7" s="1"/>
  <c r="Z1673" i="7"/>
  <c r="AN1673" i="7" s="1"/>
  <c r="Z263" i="7"/>
  <c r="AN263" i="7" s="1"/>
  <c r="Z1558" i="7"/>
  <c r="AN1558" i="7" s="1"/>
  <c r="Z1953" i="7"/>
  <c r="AN1953" i="7" s="1"/>
  <c r="Z1173" i="7"/>
  <c r="AN1173" i="7" s="1"/>
  <c r="Z228" i="7"/>
  <c r="AN228" i="7" s="1"/>
  <c r="Z448" i="7"/>
  <c r="AN448" i="7" s="1"/>
  <c r="Z2118" i="7"/>
  <c r="AN2118" i="7" s="1"/>
  <c r="Z2035" i="7"/>
  <c r="AN2035" i="7" s="1"/>
  <c r="Z893" i="7"/>
  <c r="AN893" i="7" s="1"/>
  <c r="Z763" i="7"/>
  <c r="AN763" i="7" s="1"/>
  <c r="Z2583" i="7"/>
  <c r="AN2583" i="7" s="1"/>
  <c r="Z1475" i="7"/>
  <c r="AN1475" i="7" s="1"/>
  <c r="Z648" i="7"/>
  <c r="AN648" i="7" s="1"/>
  <c r="Z2083" i="7"/>
  <c r="AN2083" i="7" s="1"/>
  <c r="Z2420" i="7"/>
  <c r="AN2420" i="7" s="1"/>
  <c r="Z483" i="7"/>
  <c r="AN483" i="7" s="1"/>
  <c r="Z1428" i="7"/>
  <c r="AN1428" i="7" s="1"/>
  <c r="Z1113" i="7"/>
  <c r="AN1113" i="7" s="1"/>
  <c r="Z1008" i="7"/>
  <c r="AN1008" i="7" s="1"/>
  <c r="Z2303" i="7"/>
  <c r="AN2303" i="7" s="1"/>
  <c r="Z2923" i="7"/>
  <c r="AN2923" i="7" s="1"/>
  <c r="Z1545" i="7"/>
  <c r="AN1545" i="7" s="1"/>
  <c r="Z355" i="7"/>
  <c r="AN355" i="7" s="1"/>
  <c r="Z1278" i="7"/>
  <c r="AN1278" i="7" s="1"/>
  <c r="Z2328" i="7"/>
  <c r="AN2328" i="7" s="1"/>
  <c r="Z1533" i="7"/>
  <c r="AN1533" i="7" s="1"/>
  <c r="Z2595" i="7"/>
  <c r="AN2595" i="7" s="1"/>
  <c r="Z2468" i="7"/>
  <c r="AN2468" i="7" s="1"/>
  <c r="Z565" i="7"/>
  <c r="AN565" i="7" s="1"/>
  <c r="Z1418" i="7"/>
  <c r="AN1418" i="7" s="1"/>
  <c r="Z1918" i="7"/>
  <c r="AN1918" i="7" s="1"/>
  <c r="Z705" i="7"/>
  <c r="AN705" i="7" s="1"/>
  <c r="Z718" i="7"/>
  <c r="AN718" i="7" s="1"/>
  <c r="Z2573" i="7"/>
  <c r="AN2573" i="7" s="1"/>
  <c r="Z238" i="7"/>
  <c r="AN238" i="7" s="1"/>
  <c r="Z2478" i="7"/>
  <c r="AN2478" i="7" s="1"/>
  <c r="Z1943" i="7"/>
  <c r="AN1943" i="7" s="1"/>
  <c r="Z180" i="7"/>
  <c r="AN180" i="7" s="1"/>
  <c r="Z1453" i="7"/>
  <c r="AN1453" i="7" s="1"/>
  <c r="Z98" i="7"/>
  <c r="AN98" i="7" s="1"/>
  <c r="Z903" i="7"/>
  <c r="AN903" i="7" s="1"/>
  <c r="Z740" i="7"/>
  <c r="AN740" i="7" s="1"/>
  <c r="Z1534" i="7"/>
  <c r="AN1534" i="7" s="1"/>
  <c r="Z2853" i="7"/>
  <c r="AN2853" i="7" s="1"/>
  <c r="Z2408" i="7"/>
  <c r="AN2408" i="7" s="1"/>
  <c r="Z2818" i="7"/>
  <c r="AN2818" i="7" s="1"/>
  <c r="Z2315" i="7"/>
  <c r="AN2315" i="7" s="1"/>
  <c r="Z1813" i="7"/>
  <c r="AN1813" i="7" s="1"/>
  <c r="Z1288" i="7"/>
  <c r="AN1288" i="7" s="1"/>
  <c r="Z1498" i="7"/>
  <c r="AN1498" i="7" s="1"/>
  <c r="Z623" i="7"/>
  <c r="AN623" i="7" s="1"/>
  <c r="Z320" i="7"/>
  <c r="AN320" i="7" s="1"/>
  <c r="Z1265" i="7"/>
  <c r="AN1265" i="7" s="1"/>
  <c r="Z950" i="7"/>
  <c r="AN950" i="7" s="1"/>
  <c r="Z1383" i="7"/>
  <c r="AN1383" i="7" s="1"/>
  <c r="Z543" i="7"/>
  <c r="AN543" i="7" s="1"/>
  <c r="Z203" i="7"/>
  <c r="AN203" i="7" s="1"/>
  <c r="Z2828" i="7"/>
  <c r="AN2828" i="7" s="1"/>
  <c r="Z2678" i="7"/>
  <c r="AN2678" i="7" s="1"/>
  <c r="Z2048" i="7"/>
  <c r="AN2048" i="7" s="1"/>
  <c r="Z1243" i="7"/>
  <c r="AN1243" i="7" s="1"/>
  <c r="Z1393" i="7"/>
  <c r="AN1393" i="7" s="1"/>
  <c r="Z2525" i="7"/>
  <c r="AN2525" i="7" s="1"/>
  <c r="Z1768" i="7"/>
  <c r="AN1768" i="7" s="1"/>
  <c r="Z683" i="7"/>
  <c r="AN683" i="7" s="1"/>
  <c r="Z473" i="7"/>
  <c r="AN473" i="7" s="1"/>
  <c r="Z858" i="7"/>
  <c r="AN858" i="7" s="1"/>
  <c r="Z1988" i="7"/>
  <c r="AN1988" i="7" s="1"/>
  <c r="Z613" i="7"/>
  <c r="AN613" i="7" s="1"/>
  <c r="Z193" i="7"/>
  <c r="AN193" i="7" s="1"/>
  <c r="Z728" i="7"/>
  <c r="AN728" i="7" s="1"/>
  <c r="Z2268" i="7"/>
  <c r="AN2268" i="7" s="1"/>
  <c r="Z343" i="7"/>
  <c r="AN343" i="7" s="1"/>
  <c r="Z2840" i="7"/>
  <c r="AN2840" i="7" s="1"/>
  <c r="Z1825" i="7"/>
  <c r="AN1825" i="7" s="1"/>
  <c r="Z1580" i="7"/>
  <c r="AN1580" i="7" s="1"/>
  <c r="Z308" i="7"/>
  <c r="AN308" i="7" s="1"/>
  <c r="Z63" i="7"/>
  <c r="AN63" i="7" s="1"/>
  <c r="Z250" i="7"/>
  <c r="AN250" i="7" s="1"/>
  <c r="Z1603" i="7"/>
  <c r="AN1603" i="7" s="1"/>
  <c r="Z2875" i="7"/>
  <c r="AN2875" i="7" s="1"/>
  <c r="Z868" i="7"/>
  <c r="AN868" i="7" s="1"/>
  <c r="Z1778" i="7"/>
  <c r="AN1778" i="7" s="1"/>
  <c r="Z880" i="7"/>
  <c r="AN880" i="7" s="1"/>
  <c r="Z2000" i="7"/>
  <c r="AN2000" i="7" s="1"/>
  <c r="Z1358" i="7"/>
  <c r="AN1358" i="7" s="1"/>
  <c r="Z753" i="7"/>
  <c r="AN753" i="7" s="1"/>
  <c r="Z1838" i="7"/>
  <c r="AN1838" i="7" s="1"/>
  <c r="Z2105" i="7"/>
  <c r="AN2105" i="7" s="1"/>
  <c r="Z2560" i="7"/>
  <c r="AN2560" i="7" s="1"/>
  <c r="Z1253" i="7"/>
  <c r="AN1253" i="7" s="1"/>
  <c r="Z1218" i="7"/>
  <c r="AN1218" i="7" s="1"/>
  <c r="Z1183" i="7"/>
  <c r="AN1183" i="7" s="1"/>
  <c r="Z1978" i="7"/>
  <c r="AN1978" i="7" s="1"/>
  <c r="Z1055" i="7"/>
  <c r="AN1055" i="7" s="1"/>
  <c r="Z1755" i="7"/>
  <c r="AN1755" i="7" s="1"/>
  <c r="Z635" i="7"/>
  <c r="AN635" i="7" s="1"/>
  <c r="Z2548" i="7"/>
  <c r="AN2548" i="7" s="1"/>
  <c r="Z1160" i="7"/>
  <c r="AN1160" i="7" s="1"/>
  <c r="Z1593" i="7"/>
  <c r="AN1593" i="7" s="1"/>
  <c r="Z2688" i="7"/>
  <c r="AN2688" i="7" s="1"/>
  <c r="Z518" i="7"/>
  <c r="AN518" i="7" s="1"/>
  <c r="Z788" i="7"/>
  <c r="AN788" i="7" s="1"/>
  <c r="Z413" i="7"/>
  <c r="AN413" i="7" s="1"/>
  <c r="Z1510" i="7"/>
  <c r="AN1510" i="7" s="1"/>
  <c r="Z298" i="7"/>
  <c r="AN298" i="7" s="1"/>
  <c r="Z1615" i="7"/>
  <c r="AN1615" i="7" s="1"/>
  <c r="Z588" i="7"/>
  <c r="AN588" i="7" s="1"/>
  <c r="Z1078" i="7"/>
  <c r="AN1078" i="7" s="1"/>
  <c r="Z1230" i="7"/>
  <c r="AN1230" i="7" s="1"/>
  <c r="Z1440" i="7"/>
  <c r="AN1440" i="7" s="1"/>
  <c r="Z368" i="7"/>
  <c r="AN368" i="7" s="1"/>
  <c r="Z1685" i="7"/>
  <c r="AN1685" i="7" s="1"/>
  <c r="Z1883" i="7"/>
  <c r="AN1883" i="7" s="1"/>
  <c r="Z2233" i="7"/>
  <c r="AN2233" i="7" s="1"/>
  <c r="Z285" i="7"/>
  <c r="AN285" i="7" s="1"/>
  <c r="Z1300" i="7"/>
  <c r="AN1300" i="7" s="1"/>
  <c r="Z390" i="7"/>
  <c r="AN390" i="7" s="1"/>
  <c r="Z2608" i="7"/>
  <c r="AN2608" i="7" s="1"/>
  <c r="Z460" i="7"/>
  <c r="AN460" i="7" s="1"/>
  <c r="Z658" i="7"/>
  <c r="AN658" i="7" s="1"/>
  <c r="Z1463" i="7"/>
  <c r="AN1463" i="7" s="1"/>
  <c r="Z1568" i="7"/>
  <c r="AN1568" i="7" s="1"/>
  <c r="Z1629" i="7"/>
  <c r="AN1629" i="7" s="1"/>
  <c r="Z2888" i="7"/>
  <c r="AN2888" i="7" s="1"/>
  <c r="Z1370" i="7"/>
  <c r="AN1370" i="7" s="1"/>
  <c r="Z215" i="7"/>
  <c r="AN215" i="7" s="1"/>
  <c r="Z88" i="7"/>
  <c r="AN88" i="7" s="1"/>
  <c r="Z2385" i="7"/>
  <c r="AN2385" i="7" s="1"/>
  <c r="Z2093" i="7"/>
  <c r="AN2093" i="7" s="1"/>
  <c r="Z2653" i="7"/>
  <c r="AN2653" i="7" s="1"/>
  <c r="Z1803" i="7"/>
  <c r="AN1803" i="7" s="1"/>
  <c r="Z403" i="7"/>
  <c r="AN403" i="7" s="1"/>
  <c r="Z2373" i="7"/>
  <c r="AN2373" i="7" s="1"/>
  <c r="Z1103" i="7"/>
  <c r="AN1103" i="7" s="1"/>
  <c r="Z2433" i="7"/>
  <c r="AN2433" i="7" s="1"/>
  <c r="Z1743" i="7"/>
  <c r="AN1743" i="7" s="1"/>
  <c r="Z1043" i="7"/>
  <c r="AN1043" i="7" s="1"/>
  <c r="Z2630" i="7"/>
  <c r="AN2630" i="7" s="1"/>
  <c r="Z1313" i="7"/>
  <c r="AN1313" i="7" s="1"/>
  <c r="Z1195" i="7"/>
  <c r="AN1195" i="7" s="1"/>
  <c r="Z2898" i="7"/>
  <c r="AN2898" i="7" s="1"/>
  <c r="Z845" i="7"/>
  <c r="AN845" i="7" s="1"/>
  <c r="Z2863" i="7"/>
  <c r="AN2863" i="7" s="1"/>
  <c r="Z1148" i="7"/>
  <c r="AN1148" i="7" s="1"/>
  <c r="Z928" i="7"/>
  <c r="AN928" i="7" s="1"/>
  <c r="Z378" i="7"/>
  <c r="AN378" i="7" s="1"/>
  <c r="Z40" i="7"/>
  <c r="AN40" i="7" s="1"/>
  <c r="Z1068" i="7"/>
  <c r="AN1068" i="7" s="1"/>
  <c r="Z1790" i="7"/>
  <c r="AN1790" i="7" s="1"/>
  <c r="Z1138" i="7"/>
  <c r="AN1138" i="7" s="1"/>
  <c r="Z1895" i="7"/>
  <c r="AN1895" i="7" s="1"/>
  <c r="Z1323" i="7"/>
  <c r="AN1323" i="7" s="1"/>
  <c r="Z2338" i="7"/>
  <c r="AN2338" i="7" s="1"/>
  <c r="Z553" i="7"/>
  <c r="AN553" i="7" s="1"/>
  <c r="Z670" i="7"/>
  <c r="AN670" i="7" s="1"/>
  <c r="Z1873" i="7"/>
  <c r="AN1873" i="7" s="1"/>
  <c r="Z75" i="7"/>
  <c r="AN75" i="7" s="1"/>
  <c r="Z1348" i="7"/>
  <c r="AN1348" i="7" s="1"/>
  <c r="Z2513" i="7"/>
  <c r="AN2513" i="7" s="1"/>
  <c r="Z693" i="7"/>
  <c r="AN693" i="7" s="1"/>
  <c r="Z775" i="7"/>
  <c r="AN775" i="7" s="1"/>
  <c r="Z998" i="7"/>
  <c r="AN998" i="7" s="1"/>
  <c r="Z158" i="7"/>
  <c r="AN158" i="7" s="1"/>
  <c r="Z53" i="7"/>
  <c r="AN53" i="7" s="1"/>
  <c r="Z938" i="7"/>
  <c r="AN938" i="7" s="1"/>
  <c r="Z1860" i="7"/>
  <c r="AN1860" i="7" s="1"/>
  <c r="Z168" i="7"/>
  <c r="AN168" i="7" s="1"/>
  <c r="Z1335" i="7"/>
  <c r="AN1335" i="7" s="1"/>
  <c r="Z823" i="7"/>
  <c r="AN823" i="7" s="1"/>
  <c r="Z2910" i="7"/>
  <c r="AN2910" i="7" s="1"/>
  <c r="Z123" i="7"/>
  <c r="AN123" i="7" s="1"/>
  <c r="Z133" i="7"/>
  <c r="AN133" i="7" s="1"/>
  <c r="Z798" i="7"/>
  <c r="AN798" i="7" s="1"/>
  <c r="Z1698" i="7"/>
  <c r="AN1698" i="7" s="1"/>
  <c r="Z2398" i="7"/>
  <c r="AN2398" i="7" s="1"/>
  <c r="Z2503" i="7"/>
  <c r="AN2503" i="7" s="1"/>
  <c r="Z2058" i="7"/>
  <c r="AN2058" i="7" s="1"/>
  <c r="Z1733" i="7"/>
  <c r="AN1733" i="7" s="1"/>
  <c r="Z2643" i="7"/>
  <c r="AN2643" i="7" s="1"/>
  <c r="Z1965" i="7"/>
  <c r="AN1965" i="7" s="1"/>
  <c r="Z2618" i="7"/>
  <c r="AN2618" i="7" s="1"/>
  <c r="Z1708" i="7"/>
  <c r="AN1708" i="7" s="1"/>
  <c r="Z2805" i="7"/>
  <c r="AN2805" i="7" s="1"/>
  <c r="Z2455" i="7"/>
  <c r="AN2455" i="7" s="1"/>
  <c r="Z333" i="7"/>
  <c r="AN333" i="7" s="1"/>
  <c r="Z1720" i="7"/>
  <c r="AN1720" i="7" s="1"/>
  <c r="Z2363" i="7"/>
  <c r="AN2363" i="7" s="1"/>
  <c r="Z438" i="7"/>
  <c r="AN438" i="7" s="1"/>
  <c r="Z2538" i="7"/>
  <c r="AN2538" i="7" s="1"/>
  <c r="Z530" i="7"/>
  <c r="AN530" i="7" s="1"/>
  <c r="Z110" i="7"/>
  <c r="AN110" i="7" s="1"/>
  <c r="Z273" i="7"/>
  <c r="AN273" i="7" s="1"/>
  <c r="Z2128" i="7"/>
  <c r="AN2128" i="7" s="1"/>
  <c r="Z973" i="7"/>
  <c r="AN973" i="7" s="1"/>
  <c r="Z425" i="7"/>
  <c r="AN425" i="7" s="1"/>
  <c r="Z1663" i="7"/>
  <c r="AN1663" i="7" s="1"/>
  <c r="Z1033" i="7"/>
  <c r="AN1033" i="7" s="1"/>
  <c r="Z985" i="7"/>
  <c r="AN985" i="7" s="1"/>
  <c r="Z1488" i="7"/>
  <c r="AN1488" i="7" s="1"/>
  <c r="Z1848" i="7"/>
  <c r="AN1848" i="7" s="1"/>
  <c r="Z963" i="7"/>
  <c r="AN963" i="7" s="1"/>
  <c r="Z1523" i="7"/>
  <c r="AN1523" i="7" s="1"/>
  <c r="Z578" i="7"/>
  <c r="AN578" i="7" s="1"/>
  <c r="Z508" i="7"/>
  <c r="AN508" i="7" s="1"/>
  <c r="Z2443" i="7"/>
  <c r="AN2443" i="7" s="1"/>
  <c r="Z2933" i="7"/>
  <c r="AN2933" i="7" s="1"/>
  <c r="Z2490" i="7"/>
  <c r="AN2490" i="7" s="1"/>
  <c r="Z2619" i="7"/>
  <c r="AN2619" i="7" s="1"/>
  <c r="BE40" i="1"/>
  <c r="CC40" i="1" s="1"/>
  <c r="G567" i="7"/>
  <c r="I566" i="7"/>
  <c r="G1420" i="7"/>
  <c r="I1419" i="7"/>
  <c r="G2725" i="7"/>
  <c r="I2724" i="7"/>
  <c r="G1920" i="7"/>
  <c r="I1919" i="7"/>
  <c r="G707" i="7"/>
  <c r="I706" i="7"/>
  <c r="G672" i="7"/>
  <c r="I671" i="7"/>
  <c r="G1875" i="7"/>
  <c r="I1874" i="7"/>
  <c r="G370" i="7"/>
  <c r="I369" i="7"/>
  <c r="G1687" i="7"/>
  <c r="I1686" i="7"/>
  <c r="G1885" i="7"/>
  <c r="I1884" i="7"/>
  <c r="G2235" i="7"/>
  <c r="I2234" i="7"/>
  <c r="G287" i="7"/>
  <c r="I286" i="7"/>
  <c r="G1302" i="7"/>
  <c r="I1301" i="7"/>
  <c r="I391" i="7"/>
  <c r="G392" i="7"/>
  <c r="G2610" i="7"/>
  <c r="I2609" i="7"/>
  <c r="G1582" i="7"/>
  <c r="I1581" i="7"/>
  <c r="G2200" i="7"/>
  <c r="I2199" i="7"/>
  <c r="G310" i="7"/>
  <c r="I309" i="7"/>
  <c r="G65" i="7"/>
  <c r="I64" i="7"/>
  <c r="G2225" i="7"/>
  <c r="I2224" i="7"/>
  <c r="G2820" i="7"/>
  <c r="I2819" i="7"/>
  <c r="G1862" i="7"/>
  <c r="I1861" i="7"/>
  <c r="G2890" i="7"/>
  <c r="I2889" i="7"/>
  <c r="G1430" i="7"/>
  <c r="I1429" i="7"/>
  <c r="G1535" i="7"/>
  <c r="G800" i="7"/>
  <c r="I799" i="7"/>
  <c r="G1792" i="7"/>
  <c r="I1791" i="7"/>
  <c r="G1805" i="7"/>
  <c r="I1804" i="7"/>
  <c r="G405" i="7"/>
  <c r="I404" i="7"/>
  <c r="G2375" i="7"/>
  <c r="I2374" i="7"/>
  <c r="G755" i="7"/>
  <c r="I754" i="7"/>
  <c r="G1840" i="7"/>
  <c r="I1839" i="7"/>
  <c r="G2107" i="7"/>
  <c r="I2106" i="7"/>
  <c r="G2562" i="7"/>
  <c r="I2561" i="7"/>
  <c r="G1255" i="7"/>
  <c r="I1254" i="7"/>
  <c r="G1220" i="7"/>
  <c r="I1219" i="7"/>
  <c r="G2830" i="7"/>
  <c r="I2829" i="7"/>
  <c r="G2680" i="7"/>
  <c r="I2679" i="7"/>
  <c r="G2050" i="7"/>
  <c r="I2049" i="7"/>
  <c r="G2702" i="7"/>
  <c r="I2701" i="7"/>
  <c r="G1245" i="7"/>
  <c r="I1244" i="7"/>
  <c r="G2785" i="7"/>
  <c r="I2784" i="7"/>
  <c r="G485" i="7"/>
  <c r="I484" i="7"/>
  <c r="G217" i="7"/>
  <c r="I216" i="7"/>
  <c r="G930" i="7"/>
  <c r="I929" i="7"/>
  <c r="G2025" i="7"/>
  <c r="I2024" i="7"/>
  <c r="G2690" i="7"/>
  <c r="I2689" i="7"/>
  <c r="G1665" i="7"/>
  <c r="I1664" i="7"/>
  <c r="G1035" i="7"/>
  <c r="I1034" i="7"/>
  <c r="G77" i="7"/>
  <c r="I76" i="7"/>
  <c r="G1350" i="7"/>
  <c r="I1349" i="7"/>
  <c r="G2515" i="7"/>
  <c r="I2514" i="7"/>
  <c r="G695" i="7"/>
  <c r="I694" i="7"/>
  <c r="G2667" i="7"/>
  <c r="I2666" i="7"/>
  <c r="G777" i="7"/>
  <c r="I776" i="7"/>
  <c r="G1000" i="7"/>
  <c r="I999" i="7"/>
  <c r="G160" i="7"/>
  <c r="I159" i="7"/>
  <c r="G462" i="7"/>
  <c r="I461" i="7"/>
  <c r="G660" i="7"/>
  <c r="I659" i="7"/>
  <c r="G1465" i="7"/>
  <c r="I1464" i="7"/>
  <c r="G1570" i="7"/>
  <c r="I1569" i="7"/>
  <c r="G1630" i="7"/>
  <c r="G2877" i="7"/>
  <c r="I2876" i="7"/>
  <c r="G685" i="7"/>
  <c r="I684" i="7"/>
  <c r="G2317" i="7"/>
  <c r="I2316" i="7"/>
  <c r="G1815" i="7"/>
  <c r="I1814" i="7"/>
  <c r="G1955" i="7"/>
  <c r="I1954" i="7"/>
  <c r="G1700" i="7"/>
  <c r="I1699" i="7"/>
  <c r="G2400" i="7"/>
  <c r="I2399" i="7"/>
  <c r="G2505" i="7"/>
  <c r="I2504" i="7"/>
  <c r="G1105" i="7"/>
  <c r="I1104" i="7"/>
  <c r="G2435" i="7"/>
  <c r="I2434" i="7"/>
  <c r="G2190" i="7"/>
  <c r="I2189" i="7"/>
  <c r="G497" i="7"/>
  <c r="I496" i="7"/>
  <c r="G1745" i="7"/>
  <c r="I1744" i="7"/>
  <c r="G1045" i="7"/>
  <c r="I1044" i="7"/>
  <c r="G1185" i="7"/>
  <c r="I1184" i="7"/>
  <c r="G1980" i="7"/>
  <c r="I1979" i="7"/>
  <c r="G1057" i="7"/>
  <c r="I1056" i="7"/>
  <c r="G1757" i="7"/>
  <c r="I1756" i="7"/>
  <c r="G637" i="7"/>
  <c r="I636" i="7"/>
  <c r="G1010" i="7"/>
  <c r="I1009" i="7"/>
  <c r="G1150" i="7"/>
  <c r="I1149" i="7"/>
  <c r="G415" i="7"/>
  <c r="I414" i="7"/>
  <c r="G275" i="7"/>
  <c r="I274" i="7"/>
  <c r="G475" i="7"/>
  <c r="I474" i="7"/>
  <c r="G860" i="7"/>
  <c r="I859" i="7"/>
  <c r="G1990" i="7"/>
  <c r="I1989" i="7"/>
  <c r="G2855" i="7"/>
  <c r="I2854" i="7"/>
  <c r="G720" i="7"/>
  <c r="I719" i="7"/>
  <c r="G1652" i="7"/>
  <c r="I1651" i="7"/>
  <c r="G987" i="7"/>
  <c r="I986" i="7"/>
  <c r="G1490" i="7"/>
  <c r="I1489" i="7"/>
  <c r="G2795" i="7"/>
  <c r="I2794" i="7"/>
  <c r="G1850" i="7"/>
  <c r="I1849" i="7"/>
  <c r="G965" i="7"/>
  <c r="I964" i="7"/>
  <c r="G1525" i="7"/>
  <c r="I1524" i="7"/>
  <c r="G580" i="7"/>
  <c r="I579" i="7"/>
  <c r="G2737" i="7"/>
  <c r="I2736" i="7"/>
  <c r="G55" i="7"/>
  <c r="I54" i="7"/>
  <c r="G940" i="7"/>
  <c r="I939" i="7"/>
  <c r="G2165" i="7"/>
  <c r="I2164" i="7"/>
  <c r="G2387" i="7"/>
  <c r="I2386" i="7"/>
  <c r="G2177" i="7"/>
  <c r="I2176" i="7"/>
  <c r="G2750" i="7"/>
  <c r="I2749" i="7"/>
  <c r="G1512" i="7"/>
  <c r="I1511" i="7"/>
  <c r="I251" i="7"/>
  <c r="G252" i="7"/>
  <c r="G170" i="7"/>
  <c r="I169" i="7"/>
  <c r="G1175" i="7"/>
  <c r="I1174" i="7"/>
  <c r="G230" i="7"/>
  <c r="I229" i="7"/>
  <c r="G2597" i="7"/>
  <c r="I2596" i="7"/>
  <c r="G2060" i="7"/>
  <c r="I2059" i="7"/>
  <c r="G1735" i="7"/>
  <c r="I1734" i="7"/>
  <c r="G1932" i="7"/>
  <c r="I1931" i="7"/>
  <c r="G2645" i="7"/>
  <c r="I2644" i="7"/>
  <c r="G1967" i="7"/>
  <c r="I1966" i="7"/>
  <c r="G2620" i="7"/>
  <c r="G1710" i="7"/>
  <c r="I1709" i="7"/>
  <c r="G1407" i="7"/>
  <c r="I1406" i="7"/>
  <c r="G2632" i="7"/>
  <c r="I2631" i="7"/>
  <c r="G917" i="7"/>
  <c r="I916" i="7"/>
  <c r="G1315" i="7"/>
  <c r="I1314" i="7"/>
  <c r="G1395" i="7"/>
  <c r="I1394" i="7"/>
  <c r="G2527" i="7"/>
  <c r="I2526" i="7"/>
  <c r="G380" i="7"/>
  <c r="I379" i="7"/>
  <c r="G440" i="7"/>
  <c r="I439" i="7"/>
  <c r="G300" i="7"/>
  <c r="I299" i="7"/>
  <c r="G1617" i="7"/>
  <c r="I1616" i="7"/>
  <c r="G590" i="7"/>
  <c r="I589" i="7"/>
  <c r="G1080" i="7"/>
  <c r="I1079" i="7"/>
  <c r="G615" i="7"/>
  <c r="I614" i="7"/>
  <c r="G532" i="7"/>
  <c r="I531" i="7"/>
  <c r="G1092" i="7"/>
  <c r="I1091" i="7"/>
  <c r="G2575" i="7"/>
  <c r="I2574" i="7"/>
  <c r="G240" i="7"/>
  <c r="I239" i="7"/>
  <c r="G2480" i="7"/>
  <c r="I2479" i="7"/>
  <c r="G1945" i="7"/>
  <c r="I1944" i="7"/>
  <c r="G2295" i="7"/>
  <c r="I2294" i="7"/>
  <c r="G2772" i="7"/>
  <c r="I2771" i="7"/>
  <c r="G182" i="7"/>
  <c r="I181" i="7"/>
  <c r="G510" i="7"/>
  <c r="I509" i="7"/>
  <c r="G2445" i="7"/>
  <c r="I2444" i="7"/>
  <c r="G2935" i="7"/>
  <c r="I2934" i="7"/>
  <c r="G2492" i="7"/>
  <c r="I2491" i="7"/>
  <c r="G1547" i="7"/>
  <c r="I1546" i="7"/>
  <c r="G42" i="7"/>
  <c r="I41" i="7"/>
  <c r="G1070" i="7"/>
  <c r="I1069" i="7"/>
  <c r="G870" i="7"/>
  <c r="I869" i="7"/>
  <c r="G1290" i="7"/>
  <c r="I1289" i="7"/>
  <c r="G1500" i="7"/>
  <c r="I1499" i="7"/>
  <c r="G1210" i="7"/>
  <c r="I1209" i="7"/>
  <c r="G1372" i="7"/>
  <c r="I1371" i="7"/>
  <c r="G1162" i="7"/>
  <c r="I1161" i="7"/>
  <c r="G450" i="7"/>
  <c r="I449" i="7"/>
  <c r="G2120" i="7"/>
  <c r="I2119" i="7"/>
  <c r="G2470" i="7"/>
  <c r="I2469" i="7"/>
  <c r="G2037" i="7"/>
  <c r="I2036" i="7"/>
  <c r="G895" i="7"/>
  <c r="I894" i="7"/>
  <c r="G765" i="7"/>
  <c r="I764" i="7"/>
  <c r="G2585" i="7"/>
  <c r="I2584" i="7"/>
  <c r="G2807" i="7"/>
  <c r="I2806" i="7"/>
  <c r="G2457" i="7"/>
  <c r="I2456" i="7"/>
  <c r="G335" i="7"/>
  <c r="I334" i="7"/>
  <c r="G1722" i="7"/>
  <c r="I1721" i="7"/>
  <c r="G1197" i="7"/>
  <c r="I1196" i="7"/>
  <c r="G2550" i="7"/>
  <c r="I2549" i="7"/>
  <c r="G2260" i="7"/>
  <c r="I2259" i="7"/>
  <c r="G1140" i="7"/>
  <c r="I1139" i="7"/>
  <c r="G1897" i="7"/>
  <c r="I1896" i="7"/>
  <c r="G1325" i="7"/>
  <c r="I1324" i="7"/>
  <c r="G2340" i="7"/>
  <c r="I2339" i="7"/>
  <c r="G555" i="7"/>
  <c r="I554" i="7"/>
  <c r="G2247" i="7"/>
  <c r="I2246" i="7"/>
  <c r="G90" i="7"/>
  <c r="I89" i="7"/>
  <c r="G2305" i="7"/>
  <c r="I2304" i="7"/>
  <c r="G520" i="7"/>
  <c r="I519" i="7"/>
  <c r="G1640" i="7"/>
  <c r="I1639" i="7"/>
  <c r="G1770" i="7"/>
  <c r="I1769" i="7"/>
  <c r="G112" i="7"/>
  <c r="I111" i="7"/>
  <c r="G2352" i="7"/>
  <c r="I2351" i="7"/>
  <c r="G790" i="7"/>
  <c r="I789" i="7"/>
  <c r="G1455" i="7"/>
  <c r="I1454" i="7"/>
  <c r="G100" i="7"/>
  <c r="I99" i="7"/>
  <c r="G905" i="7"/>
  <c r="I904" i="7"/>
  <c r="I741" i="7"/>
  <c r="G742" i="7"/>
  <c r="G2212" i="7"/>
  <c r="I2211" i="7"/>
  <c r="G265" i="7"/>
  <c r="I264" i="7"/>
  <c r="G2912" i="7"/>
  <c r="I2911" i="7"/>
  <c r="G125" i="7"/>
  <c r="I124" i="7"/>
  <c r="G2095" i="7"/>
  <c r="I2094" i="7"/>
  <c r="G1780" i="7"/>
  <c r="I1779" i="7"/>
  <c r="G602" i="7"/>
  <c r="I601" i="7"/>
  <c r="G2282" i="7"/>
  <c r="I2281" i="7"/>
  <c r="G625" i="7"/>
  <c r="I624" i="7"/>
  <c r="G1115" i="7"/>
  <c r="I1114" i="7"/>
  <c r="G1337" i="7"/>
  <c r="I1336" i="7"/>
  <c r="G1910" i="7"/>
  <c r="I1909" i="7"/>
  <c r="G147" i="7"/>
  <c r="I146" i="7"/>
  <c r="G825" i="7"/>
  <c r="I824" i="7"/>
  <c r="G835" i="7"/>
  <c r="I834" i="7"/>
  <c r="G1477" i="7"/>
  <c r="I1476" i="7"/>
  <c r="G650" i="7"/>
  <c r="I649" i="7"/>
  <c r="G2085" i="7"/>
  <c r="I2084" i="7"/>
  <c r="G2422" i="7"/>
  <c r="I2421" i="7"/>
  <c r="G2365" i="7"/>
  <c r="I2364" i="7"/>
  <c r="G2900" i="7"/>
  <c r="I2899" i="7"/>
  <c r="G847" i="7"/>
  <c r="I846" i="7"/>
  <c r="I356" i="7"/>
  <c r="G357" i="7"/>
  <c r="G1280" i="7"/>
  <c r="I1279" i="7"/>
  <c r="G2130" i="7"/>
  <c r="I2129" i="7"/>
  <c r="G975" i="7"/>
  <c r="I974" i="7"/>
  <c r="G427" i="7"/>
  <c r="I426" i="7"/>
  <c r="G1232" i="7"/>
  <c r="I1231" i="7"/>
  <c r="G1442" i="7"/>
  <c r="I1441" i="7"/>
  <c r="G195" i="7"/>
  <c r="I194" i="7"/>
  <c r="G2072" i="7"/>
  <c r="I2071" i="7"/>
  <c r="G730" i="7"/>
  <c r="I729" i="7"/>
  <c r="G2270" i="7"/>
  <c r="I2269" i="7"/>
  <c r="G345" i="7"/>
  <c r="I344" i="7"/>
  <c r="G2842" i="7"/>
  <c r="I2841" i="7"/>
  <c r="G812" i="7"/>
  <c r="I811" i="7"/>
  <c r="G1827" i="7"/>
  <c r="I1826" i="7"/>
  <c r="G1675" i="7"/>
  <c r="I1674" i="7"/>
  <c r="G1605" i="7"/>
  <c r="I1604" i="7"/>
  <c r="G2410" i="7"/>
  <c r="I2409" i="7"/>
  <c r="G2925" i="7"/>
  <c r="I2924" i="7"/>
  <c r="G2015" i="7"/>
  <c r="I2014" i="7"/>
  <c r="G2142" i="7"/>
  <c r="I2141" i="7"/>
  <c r="G2330" i="7"/>
  <c r="I2329" i="7"/>
  <c r="G1560" i="7"/>
  <c r="I1559" i="7"/>
  <c r="G135" i="7"/>
  <c r="I134" i="7"/>
  <c r="G2655" i="7"/>
  <c r="I2654" i="7"/>
  <c r="G882" i="7"/>
  <c r="I881" i="7"/>
  <c r="G2002" i="7"/>
  <c r="I2001" i="7"/>
  <c r="G2155" i="7"/>
  <c r="I2154" i="7"/>
  <c r="G1360" i="7"/>
  <c r="I1359" i="7"/>
  <c r="G322" i="7"/>
  <c r="I321" i="7"/>
  <c r="G1267" i="7"/>
  <c r="I1266" i="7"/>
  <c r="G952" i="7"/>
  <c r="I951" i="7"/>
  <c r="G1385" i="7"/>
  <c r="I1384" i="7"/>
  <c r="G545" i="7"/>
  <c r="I544" i="7"/>
  <c r="G205" i="7"/>
  <c r="I204" i="7"/>
  <c r="G2865" i="7"/>
  <c r="I2864" i="7"/>
  <c r="G1595" i="7"/>
  <c r="I1594" i="7"/>
  <c r="G2715" i="7"/>
  <c r="I2714" i="7"/>
  <c r="G2540" i="7"/>
  <c r="I2539" i="7"/>
  <c r="G1127" i="7"/>
  <c r="I1126" i="7"/>
  <c r="G2760" i="7"/>
  <c r="I2759" i="7"/>
  <c r="G1022" i="7"/>
  <c r="I1021" i="7"/>
  <c r="BE8" i="1"/>
  <c r="CC8" i="1" s="1"/>
  <c r="BE64" i="1"/>
  <c r="CC64" i="1" s="1"/>
  <c r="BE50" i="1"/>
  <c r="CC50" i="1" s="1"/>
  <c r="BE9" i="1"/>
  <c r="CC9" i="1" s="1"/>
  <c r="BE51" i="1"/>
  <c r="CC51" i="1" s="1"/>
  <c r="BE52" i="1"/>
  <c r="CC52" i="1" s="1"/>
  <c r="BE41" i="1"/>
  <c r="CC41" i="1" s="1"/>
  <c r="AM368" i="7" l="1"/>
  <c r="AM1055" i="7"/>
  <c r="AM193" i="7"/>
  <c r="AM1580" i="7"/>
  <c r="AM810" i="7"/>
  <c r="AO810" i="7" s="1"/>
  <c r="AM2035" i="7"/>
  <c r="AO2035" i="7" s="1"/>
  <c r="AM2678" i="7"/>
  <c r="AO2678" i="7" s="1"/>
  <c r="AM543" i="7"/>
  <c r="AO543" i="7" s="1"/>
  <c r="AM320" i="7"/>
  <c r="AM623" i="7"/>
  <c r="AO623" i="7" s="1"/>
  <c r="AM600" i="7"/>
  <c r="AO600" i="7" s="1"/>
  <c r="AM2315" i="7"/>
  <c r="AO2315" i="7" s="1"/>
  <c r="AM438" i="7"/>
  <c r="AM2128" i="7"/>
  <c r="AM1768" i="7"/>
  <c r="AM2688" i="7"/>
  <c r="AM2478" i="7"/>
  <c r="AO2478" i="7" s="1"/>
  <c r="AM1650" i="7"/>
  <c r="AO1650" i="7" s="1"/>
  <c r="AM2969" i="7"/>
  <c r="AO2969" i="7" s="1"/>
  <c r="AM2163" i="7"/>
  <c r="AO2163" i="7" s="1"/>
  <c r="AM553" i="7"/>
  <c r="AM403" i="7"/>
  <c r="AO403" i="7" s="1"/>
  <c r="AM2653" i="7"/>
  <c r="AM2175" i="7"/>
  <c r="AO2175" i="7" s="1"/>
  <c r="AM2898" i="7"/>
  <c r="AM915" i="7"/>
  <c r="AO915" i="7" s="1"/>
  <c r="AM2105" i="7"/>
  <c r="AB2036" i="7"/>
  <c r="AH2036" i="7"/>
  <c r="AG2036" i="7"/>
  <c r="AF2036" i="7"/>
  <c r="AE2036" i="7"/>
  <c r="AA2036" i="7"/>
  <c r="AK2036" i="7"/>
  <c r="AJ2036" i="7"/>
  <c r="AI2036" i="7"/>
  <c r="AC2036" i="7"/>
  <c r="AL2036" i="7"/>
  <c r="AD2036" i="7"/>
  <c r="AJ2351" i="7"/>
  <c r="AI2351" i="7"/>
  <c r="AH2351" i="7"/>
  <c r="AG2351" i="7"/>
  <c r="AD2351" i="7"/>
  <c r="AK2351" i="7"/>
  <c r="AF2351" i="7"/>
  <c r="AE2351" i="7"/>
  <c r="AC2351" i="7"/>
  <c r="AA2351" i="7"/>
  <c r="AB2351" i="7"/>
  <c r="AL2351" i="7"/>
  <c r="AG951" i="7"/>
  <c r="AE951" i="7"/>
  <c r="AC951" i="7"/>
  <c r="AB951" i="7"/>
  <c r="AL951" i="7"/>
  <c r="AK951" i="7"/>
  <c r="AJ951" i="7"/>
  <c r="AI951" i="7"/>
  <c r="AH951" i="7"/>
  <c r="AD951" i="7"/>
  <c r="AA951" i="7"/>
  <c r="AF951" i="7"/>
  <c r="AJ2864" i="7"/>
  <c r="AA2864" i="7"/>
  <c r="AL2864" i="7"/>
  <c r="AK2864" i="7"/>
  <c r="AI2864" i="7"/>
  <c r="AG2864" i="7"/>
  <c r="AF2864" i="7"/>
  <c r="AC2864" i="7"/>
  <c r="AE2864" i="7"/>
  <c r="AH2864" i="7"/>
  <c r="AB2864" i="7"/>
  <c r="AD2864" i="7"/>
  <c r="AG1231" i="7"/>
  <c r="AF1231" i="7"/>
  <c r="AE1231" i="7"/>
  <c r="AC1231" i="7"/>
  <c r="AB1231" i="7"/>
  <c r="AK1231" i="7"/>
  <c r="AJ1231" i="7"/>
  <c r="AI1231" i="7"/>
  <c r="AA1231" i="7"/>
  <c r="AL1231" i="7"/>
  <c r="AH1231" i="7"/>
  <c r="AD1231" i="7"/>
  <c r="AJ1639" i="7"/>
  <c r="AI1639" i="7"/>
  <c r="AH1639" i="7"/>
  <c r="AG1639" i="7"/>
  <c r="AL1639" i="7"/>
  <c r="AK1639" i="7"/>
  <c r="AF1639" i="7"/>
  <c r="AD1639" i="7"/>
  <c r="AC1639" i="7"/>
  <c r="AA1639" i="7"/>
  <c r="AE1639" i="7"/>
  <c r="AB1639" i="7"/>
  <c r="AG1196" i="7"/>
  <c r="AF1196" i="7"/>
  <c r="AE1196" i="7"/>
  <c r="AC1196" i="7"/>
  <c r="AB1196" i="7"/>
  <c r="AK1196" i="7"/>
  <c r="AJ1196" i="7"/>
  <c r="AI1196" i="7"/>
  <c r="AH1196" i="7"/>
  <c r="AD1196" i="7"/>
  <c r="AA1196" i="7"/>
  <c r="AL1196" i="7"/>
  <c r="AF764" i="7"/>
  <c r="AC764" i="7"/>
  <c r="AL764" i="7"/>
  <c r="AK764" i="7"/>
  <c r="AJ764" i="7"/>
  <c r="AI764" i="7"/>
  <c r="AH764" i="7"/>
  <c r="AG764" i="7"/>
  <c r="AB764" i="7"/>
  <c r="AA764" i="7"/>
  <c r="AE764" i="7"/>
  <c r="AD764" i="7"/>
  <c r="AG1069" i="7"/>
  <c r="AE1069" i="7"/>
  <c r="AC1069" i="7"/>
  <c r="AB1069" i="7"/>
  <c r="AK1069" i="7"/>
  <c r="AH1069" i="7"/>
  <c r="AF1069" i="7"/>
  <c r="AD1069" i="7"/>
  <c r="AA1069" i="7"/>
  <c r="AJ1069" i="7"/>
  <c r="AL1069" i="7"/>
  <c r="AI1069" i="7"/>
  <c r="AE589" i="7"/>
  <c r="AD589" i="7"/>
  <c r="AC589" i="7"/>
  <c r="AB589" i="7"/>
  <c r="AA589" i="7"/>
  <c r="AL589" i="7"/>
  <c r="AI589" i="7"/>
  <c r="AH589" i="7"/>
  <c r="AK589" i="7"/>
  <c r="AJ589" i="7"/>
  <c r="AG589" i="7"/>
  <c r="AF589" i="7"/>
  <c r="AG999" i="7"/>
  <c r="AE999" i="7"/>
  <c r="AC999" i="7"/>
  <c r="AB999" i="7"/>
  <c r="AL999" i="7"/>
  <c r="AK999" i="7"/>
  <c r="AJ999" i="7"/>
  <c r="AI999" i="7"/>
  <c r="AH999" i="7"/>
  <c r="AD999" i="7"/>
  <c r="AA999" i="7"/>
  <c r="AF999" i="7"/>
  <c r="AI76" i="7"/>
  <c r="AH76" i="7"/>
  <c r="AG76" i="7"/>
  <c r="AF76" i="7"/>
  <c r="AE76" i="7"/>
  <c r="AD76" i="7"/>
  <c r="AA76" i="7"/>
  <c r="AL76" i="7"/>
  <c r="AK76" i="7"/>
  <c r="AB76" i="7"/>
  <c r="AJ76" i="7"/>
  <c r="AC76" i="7"/>
  <c r="AI216" i="7"/>
  <c r="AH216" i="7"/>
  <c r="AG216" i="7"/>
  <c r="AF216" i="7"/>
  <c r="AE216" i="7"/>
  <c r="AD216" i="7"/>
  <c r="AC216" i="7"/>
  <c r="AA216" i="7"/>
  <c r="AL216" i="7"/>
  <c r="AK216" i="7"/>
  <c r="AJ216" i="7"/>
  <c r="AB216" i="7"/>
  <c r="AK1839" i="7"/>
  <c r="AJ1839" i="7"/>
  <c r="AL1839" i="7"/>
  <c r="AI1839" i="7"/>
  <c r="AH1839" i="7"/>
  <c r="AG1839" i="7"/>
  <c r="AF1839" i="7"/>
  <c r="AE1839" i="7"/>
  <c r="AB1839" i="7"/>
  <c r="AA1839" i="7"/>
  <c r="AD1839" i="7"/>
  <c r="AC1839" i="7"/>
  <c r="AE799" i="7"/>
  <c r="AJ799" i="7"/>
  <c r="AG799" i="7"/>
  <c r="AH799" i="7"/>
  <c r="AF799" i="7"/>
  <c r="AD799" i="7"/>
  <c r="AC799" i="7"/>
  <c r="AB799" i="7"/>
  <c r="AA799" i="7"/>
  <c r="AL799" i="7"/>
  <c r="AK799" i="7"/>
  <c r="AI799" i="7"/>
  <c r="AE391" i="7"/>
  <c r="AD391" i="7"/>
  <c r="AC391" i="7"/>
  <c r="AB391" i="7"/>
  <c r="AA391" i="7"/>
  <c r="AL391" i="7"/>
  <c r="AI391" i="7"/>
  <c r="AH391" i="7"/>
  <c r="AK391" i="7"/>
  <c r="AJ391" i="7"/>
  <c r="AG391" i="7"/>
  <c r="AF391" i="7"/>
  <c r="AM2933" i="7"/>
  <c r="AO2933" i="7" s="1"/>
  <c r="AM1523" i="7"/>
  <c r="AO1523" i="7" s="1"/>
  <c r="AM963" i="7"/>
  <c r="AO963" i="7" s="1"/>
  <c r="AM273" i="7"/>
  <c r="AO273" i="7" s="1"/>
  <c r="AM2959" i="7"/>
  <c r="AO2959" i="7" s="1"/>
  <c r="AM775" i="7"/>
  <c r="AO775" i="7" s="1"/>
  <c r="AM2513" i="7"/>
  <c r="AO2513" i="7" s="1"/>
  <c r="AM1873" i="7"/>
  <c r="AO1873" i="7" s="1"/>
  <c r="AM1803" i="7"/>
  <c r="AO1803" i="7" s="1"/>
  <c r="AM2560" i="7"/>
  <c r="AO2560" i="7" s="1"/>
  <c r="AM1510" i="7"/>
  <c r="AO1510" i="7" s="1"/>
  <c r="AM2946" i="7"/>
  <c r="AO2946" i="7" s="1"/>
  <c r="AM203" i="7"/>
  <c r="AO203" i="7" s="1"/>
  <c r="AM950" i="7"/>
  <c r="AO950" i="7" s="1"/>
  <c r="AM1813" i="7"/>
  <c r="AO1813" i="7" s="1"/>
  <c r="AM110" i="7"/>
  <c r="AO110" i="7" s="1"/>
  <c r="AM88" i="7"/>
  <c r="AO88" i="7" s="1"/>
  <c r="AM133" i="7"/>
  <c r="AO133" i="7" s="1"/>
  <c r="AM2118" i="7"/>
  <c r="AO2118" i="7" s="1"/>
  <c r="AJ2304" i="7"/>
  <c r="AI2304" i="7"/>
  <c r="AH2304" i="7"/>
  <c r="AD2304" i="7"/>
  <c r="AC2304" i="7"/>
  <c r="AA2304" i="7"/>
  <c r="AG2304" i="7"/>
  <c r="AF2304" i="7"/>
  <c r="AE2304" i="7"/>
  <c r="AK2304" i="7"/>
  <c r="AB2304" i="7"/>
  <c r="AL2304" i="7"/>
  <c r="AI2141" i="7"/>
  <c r="AF2141" i="7"/>
  <c r="AE2141" i="7"/>
  <c r="AD2141" i="7"/>
  <c r="AB2141" i="7"/>
  <c r="AA2141" i="7"/>
  <c r="AK2141" i="7"/>
  <c r="AJ2141" i="7"/>
  <c r="AH2141" i="7"/>
  <c r="AL2141" i="7"/>
  <c r="AG2141" i="7"/>
  <c r="AC2141" i="7"/>
  <c r="AE601" i="7"/>
  <c r="AD601" i="7"/>
  <c r="AC601" i="7"/>
  <c r="AB601" i="7"/>
  <c r="AA601" i="7"/>
  <c r="AL601" i="7"/>
  <c r="AI601" i="7"/>
  <c r="AH601" i="7"/>
  <c r="AK601" i="7"/>
  <c r="AJ601" i="7"/>
  <c r="AG601" i="7"/>
  <c r="AF601" i="7"/>
  <c r="AI89" i="7"/>
  <c r="AH89" i="7"/>
  <c r="AG89" i="7"/>
  <c r="AF89" i="7"/>
  <c r="AE89" i="7"/>
  <c r="AD89" i="7"/>
  <c r="AA89" i="7"/>
  <c r="AL89" i="7"/>
  <c r="AK89" i="7"/>
  <c r="AJ89" i="7"/>
  <c r="AC89" i="7"/>
  <c r="AB89" i="7"/>
  <c r="AL1266" i="7"/>
  <c r="AK1266" i="7"/>
  <c r="AJ1266" i="7"/>
  <c r="AI1266" i="7"/>
  <c r="AH1266" i="7"/>
  <c r="AC1266" i="7"/>
  <c r="AG1266" i="7"/>
  <c r="AD1266" i="7"/>
  <c r="AB1266" i="7"/>
  <c r="AA1266" i="7"/>
  <c r="AF1266" i="7"/>
  <c r="AE1266" i="7"/>
  <c r="AJ2409" i="7"/>
  <c r="AI2409" i="7"/>
  <c r="AH2409" i="7"/>
  <c r="AG2409" i="7"/>
  <c r="AD2409" i="7"/>
  <c r="AB2409" i="7"/>
  <c r="AL2409" i="7"/>
  <c r="AC2409" i="7"/>
  <c r="AA2409" i="7"/>
  <c r="AF2409" i="7"/>
  <c r="AE2409" i="7"/>
  <c r="AK2409" i="7"/>
  <c r="AE344" i="7"/>
  <c r="AD344" i="7"/>
  <c r="AC344" i="7"/>
  <c r="AB344" i="7"/>
  <c r="AA344" i="7"/>
  <c r="AL344" i="7"/>
  <c r="AI344" i="7"/>
  <c r="AK344" i="7"/>
  <c r="AJ344" i="7"/>
  <c r="AG344" i="7"/>
  <c r="AH344" i="7"/>
  <c r="AF344" i="7"/>
  <c r="AE846" i="7"/>
  <c r="AL846" i="7"/>
  <c r="AK846" i="7"/>
  <c r="AI846" i="7"/>
  <c r="AH846" i="7"/>
  <c r="AF846" i="7"/>
  <c r="AD846" i="7"/>
  <c r="AJ846" i="7"/>
  <c r="AG846" i="7"/>
  <c r="AC846" i="7"/>
  <c r="AB846" i="7"/>
  <c r="AA846" i="7"/>
  <c r="AJ2339" i="7"/>
  <c r="AI2339" i="7"/>
  <c r="AH2339" i="7"/>
  <c r="AD2339" i="7"/>
  <c r="AB2339" i="7"/>
  <c r="AA2339" i="7"/>
  <c r="AL2339" i="7"/>
  <c r="AG2339" i="7"/>
  <c r="AF2339" i="7"/>
  <c r="AE2339" i="7"/>
  <c r="AC2339" i="7"/>
  <c r="AK2339" i="7"/>
  <c r="AG1161" i="7"/>
  <c r="AF1161" i="7"/>
  <c r="AE1161" i="7"/>
  <c r="AC1161" i="7"/>
  <c r="AB1161" i="7"/>
  <c r="AK1161" i="7"/>
  <c r="AJ1161" i="7"/>
  <c r="AI1161" i="7"/>
  <c r="AA1161" i="7"/>
  <c r="AL1161" i="7"/>
  <c r="AH1161" i="7"/>
  <c r="AD1161" i="7"/>
  <c r="AE509" i="7"/>
  <c r="AD509" i="7"/>
  <c r="AC509" i="7"/>
  <c r="AB509" i="7"/>
  <c r="AA509" i="7"/>
  <c r="AL509" i="7"/>
  <c r="AI509" i="7"/>
  <c r="AH509" i="7"/>
  <c r="AK509" i="7"/>
  <c r="AJ509" i="7"/>
  <c r="AG509" i="7"/>
  <c r="AF509" i="7"/>
  <c r="AI239" i="7"/>
  <c r="AH239" i="7"/>
  <c r="AG239" i="7"/>
  <c r="AF239" i="7"/>
  <c r="AE239" i="7"/>
  <c r="AC239" i="7"/>
  <c r="AD239" i="7"/>
  <c r="AA239" i="7"/>
  <c r="AL239" i="7"/>
  <c r="AJ239" i="7"/>
  <c r="AB239" i="7"/>
  <c r="AK239" i="7"/>
  <c r="AL1394" i="7"/>
  <c r="AK1394" i="7"/>
  <c r="AJ1394" i="7"/>
  <c r="AI1394" i="7"/>
  <c r="AH1394" i="7"/>
  <c r="AC1394" i="7"/>
  <c r="AG1394" i="7"/>
  <c r="AD1394" i="7"/>
  <c r="AB1394" i="7"/>
  <c r="AA1394" i="7"/>
  <c r="AF1394" i="7"/>
  <c r="AE1394" i="7"/>
  <c r="AC2679" i="7"/>
  <c r="AG2679" i="7"/>
  <c r="AF2679" i="7"/>
  <c r="AE2679" i="7"/>
  <c r="AB2679" i="7"/>
  <c r="AI2679" i="7"/>
  <c r="AD2679" i="7"/>
  <c r="AA2679" i="7"/>
  <c r="AL2679" i="7"/>
  <c r="AH2679" i="7"/>
  <c r="AK2679" i="7"/>
  <c r="AJ2679" i="7"/>
  <c r="AK1966" i="7"/>
  <c r="AJ1966" i="7"/>
  <c r="AI1966" i="7"/>
  <c r="AH1966" i="7"/>
  <c r="AE1966" i="7"/>
  <c r="AL1966" i="7"/>
  <c r="AG1966" i="7"/>
  <c r="AD1966" i="7"/>
  <c r="AC1966" i="7"/>
  <c r="AA1966" i="7"/>
  <c r="AB1966" i="7"/>
  <c r="AF1966" i="7"/>
  <c r="AI229" i="7"/>
  <c r="AH229" i="7"/>
  <c r="AG229" i="7"/>
  <c r="AF229" i="7"/>
  <c r="AE229" i="7"/>
  <c r="AD229" i="7"/>
  <c r="AC229" i="7"/>
  <c r="AA229" i="7"/>
  <c r="AL229" i="7"/>
  <c r="AK229" i="7"/>
  <c r="AJ229" i="7"/>
  <c r="AB229" i="7"/>
  <c r="AI2176" i="7"/>
  <c r="AH2176" i="7"/>
  <c r="AF2176" i="7"/>
  <c r="AE2176" i="7"/>
  <c r="AD2176" i="7"/>
  <c r="AC2176" i="7"/>
  <c r="AA2176" i="7"/>
  <c r="AL2176" i="7"/>
  <c r="AK2176" i="7"/>
  <c r="AJ2176" i="7"/>
  <c r="AG2176" i="7"/>
  <c r="AB2176" i="7"/>
  <c r="AE579" i="7"/>
  <c r="AD579" i="7"/>
  <c r="AC579" i="7"/>
  <c r="AB579" i="7"/>
  <c r="AA579" i="7"/>
  <c r="AL579" i="7"/>
  <c r="AI579" i="7"/>
  <c r="AH579" i="7"/>
  <c r="AK579" i="7"/>
  <c r="AJ579" i="7"/>
  <c r="AG579" i="7"/>
  <c r="AF579" i="7"/>
  <c r="AG986" i="7"/>
  <c r="AE986" i="7"/>
  <c r="AC986" i="7"/>
  <c r="AB986" i="7"/>
  <c r="AH986" i="7"/>
  <c r="AF986" i="7"/>
  <c r="AD986" i="7"/>
  <c r="AA986" i="7"/>
  <c r="AJ986" i="7"/>
  <c r="AL986" i="7"/>
  <c r="AK986" i="7"/>
  <c r="AI986" i="7"/>
  <c r="AE474" i="7"/>
  <c r="AD474" i="7"/>
  <c r="AC474" i="7"/>
  <c r="AB474" i="7"/>
  <c r="AA474" i="7"/>
  <c r="AL474" i="7"/>
  <c r="AI474" i="7"/>
  <c r="AH474" i="7"/>
  <c r="AK474" i="7"/>
  <c r="AG474" i="7"/>
  <c r="AJ474" i="7"/>
  <c r="AF474" i="7"/>
  <c r="AK1756" i="7"/>
  <c r="AC1756" i="7"/>
  <c r="AB1756" i="7"/>
  <c r="AA1756" i="7"/>
  <c r="AL1756" i="7"/>
  <c r="AJ1756" i="7"/>
  <c r="AI1756" i="7"/>
  <c r="AH1756" i="7"/>
  <c r="AG1756" i="7"/>
  <c r="AF1756" i="7"/>
  <c r="AD1756" i="7"/>
  <c r="AE1756" i="7"/>
  <c r="AE496" i="7"/>
  <c r="AD496" i="7"/>
  <c r="AC496" i="7"/>
  <c r="AB496" i="7"/>
  <c r="AA496" i="7"/>
  <c r="AL496" i="7"/>
  <c r="AI496" i="7"/>
  <c r="AH496" i="7"/>
  <c r="AK496" i="7"/>
  <c r="AJ496" i="7"/>
  <c r="AG496" i="7"/>
  <c r="AF496" i="7"/>
  <c r="AJ1699" i="7"/>
  <c r="AI1699" i="7"/>
  <c r="AH1699" i="7"/>
  <c r="AG1699" i="7"/>
  <c r="AL1699" i="7"/>
  <c r="AK1699" i="7"/>
  <c r="AF1699" i="7"/>
  <c r="AE1699" i="7"/>
  <c r="AD1699" i="7"/>
  <c r="AC1699" i="7"/>
  <c r="AA1699" i="7"/>
  <c r="AB1699" i="7"/>
  <c r="AI64" i="7"/>
  <c r="AH64" i="7"/>
  <c r="AG64" i="7"/>
  <c r="AF64" i="7"/>
  <c r="AE64" i="7"/>
  <c r="AD64" i="7"/>
  <c r="AA64" i="7"/>
  <c r="AL64" i="7"/>
  <c r="AK64" i="7"/>
  <c r="AJ64" i="7"/>
  <c r="AC64" i="7"/>
  <c r="AB64" i="7"/>
  <c r="AL1301" i="7"/>
  <c r="AK1301" i="7"/>
  <c r="AJ1301" i="7"/>
  <c r="AI1301" i="7"/>
  <c r="AH1301" i="7"/>
  <c r="AC1301" i="7"/>
  <c r="AF1301" i="7"/>
  <c r="AE1301" i="7"/>
  <c r="AD1301" i="7"/>
  <c r="AA1301" i="7"/>
  <c r="AG1301" i="7"/>
  <c r="AB1301" i="7"/>
  <c r="AK1874" i="7"/>
  <c r="AJ1874" i="7"/>
  <c r="AI1874" i="7"/>
  <c r="AH1874" i="7"/>
  <c r="AE1874" i="7"/>
  <c r="AL1874" i="7"/>
  <c r="AD1874" i="7"/>
  <c r="AC1874" i="7"/>
  <c r="AG1874" i="7"/>
  <c r="AF1874" i="7"/>
  <c r="AB1874" i="7"/>
  <c r="AA1874" i="7"/>
  <c r="AE566" i="7"/>
  <c r="AD566" i="7"/>
  <c r="AC566" i="7"/>
  <c r="AB566" i="7"/>
  <c r="AA566" i="7"/>
  <c r="AL566" i="7"/>
  <c r="AI566" i="7"/>
  <c r="AH566" i="7"/>
  <c r="AK566" i="7"/>
  <c r="AG566" i="7"/>
  <c r="AJ566" i="7"/>
  <c r="AF566" i="7"/>
  <c r="AM2490" i="7"/>
  <c r="AO2490" i="7" s="1"/>
  <c r="AM2443" i="7"/>
  <c r="AO2443" i="7" s="1"/>
  <c r="AM1663" i="7"/>
  <c r="AO1663" i="7" s="1"/>
  <c r="AM973" i="7"/>
  <c r="AO973" i="7" s="1"/>
  <c r="AM2758" i="7"/>
  <c r="AO2758" i="7" s="1"/>
  <c r="AM2805" i="7"/>
  <c r="AO2805" i="7" s="1"/>
  <c r="AM1348" i="7"/>
  <c r="AO1348" i="7" s="1"/>
  <c r="AM1138" i="7"/>
  <c r="AO1138" i="7" s="1"/>
  <c r="AM495" i="7"/>
  <c r="AO495" i="7" s="1"/>
  <c r="AM2093" i="7"/>
  <c r="AO2093" i="7" s="1"/>
  <c r="AM588" i="7"/>
  <c r="AO588" i="7" s="1"/>
  <c r="AM1218" i="7"/>
  <c r="AO1218" i="7" s="1"/>
  <c r="AM1838" i="7"/>
  <c r="AO1838" i="7" s="1"/>
  <c r="AM753" i="7"/>
  <c r="AO753" i="7" s="1"/>
  <c r="AM2153" i="7"/>
  <c r="AO2153" i="7" s="1"/>
  <c r="AM2723" i="7"/>
  <c r="AO2723" i="7" s="1"/>
  <c r="AM1860" i="7"/>
  <c r="AO1860" i="7" s="1"/>
  <c r="AM1545" i="7"/>
  <c r="AO1545" i="7" s="1"/>
  <c r="AM718" i="7"/>
  <c r="AO718" i="7" s="1"/>
  <c r="AM2420" i="7"/>
  <c r="AO2420" i="7" s="1"/>
  <c r="AM2583" i="7"/>
  <c r="AO2583" i="7" s="1"/>
  <c r="AM2468" i="7"/>
  <c r="AO2468" i="7" s="1"/>
  <c r="AM2595" i="7"/>
  <c r="AO2595" i="7" s="1"/>
  <c r="AM1558" i="7"/>
  <c r="AO1558" i="7" s="1"/>
  <c r="AJ2281" i="7"/>
  <c r="AI2281" i="7"/>
  <c r="AL2281" i="7"/>
  <c r="AF2281" i="7"/>
  <c r="AE2281" i="7"/>
  <c r="AC2281" i="7"/>
  <c r="AK2281" i="7"/>
  <c r="AH2281" i="7"/>
  <c r="AB2281" i="7"/>
  <c r="AA2281" i="7"/>
  <c r="AG2281" i="7"/>
  <c r="AD2281" i="7"/>
  <c r="AB2001" i="7"/>
  <c r="AI2001" i="7"/>
  <c r="AH2001" i="7"/>
  <c r="AG2001" i="7"/>
  <c r="AF2001" i="7"/>
  <c r="AC2001" i="7"/>
  <c r="AD2001" i="7"/>
  <c r="AA2001" i="7"/>
  <c r="AL2001" i="7"/>
  <c r="AJ2001" i="7"/>
  <c r="AK2001" i="7"/>
  <c r="AE2001" i="7"/>
  <c r="AC2654" i="7"/>
  <c r="AD2654" i="7"/>
  <c r="AA2654" i="7"/>
  <c r="AI2654" i="7"/>
  <c r="AG2654" i="7"/>
  <c r="AF2654" i="7"/>
  <c r="AB2654" i="7"/>
  <c r="AL2654" i="7"/>
  <c r="AH2654" i="7"/>
  <c r="AE2654" i="7"/>
  <c r="AK2654" i="7"/>
  <c r="AJ2654" i="7"/>
  <c r="AG1021" i="7"/>
  <c r="AE1021" i="7"/>
  <c r="AC1021" i="7"/>
  <c r="AB1021" i="7"/>
  <c r="AL1021" i="7"/>
  <c r="AJ1021" i="7"/>
  <c r="AI1021" i="7"/>
  <c r="AD1021" i="7"/>
  <c r="AK1021" i="7"/>
  <c r="AH1021" i="7"/>
  <c r="AF1021" i="7"/>
  <c r="AA1021" i="7"/>
  <c r="AI134" i="7"/>
  <c r="AH134" i="7"/>
  <c r="AG134" i="7"/>
  <c r="AF134" i="7"/>
  <c r="AE134" i="7"/>
  <c r="AD134" i="7"/>
  <c r="AA134" i="7"/>
  <c r="AL134" i="7"/>
  <c r="AK134" i="7"/>
  <c r="AC134" i="7"/>
  <c r="AJ134" i="7"/>
  <c r="AB134" i="7"/>
  <c r="AG1114" i="7"/>
  <c r="AF1114" i="7"/>
  <c r="AE1114" i="7"/>
  <c r="AC1114" i="7"/>
  <c r="AB1114" i="7"/>
  <c r="AK1114" i="7"/>
  <c r="AJ1114" i="7"/>
  <c r="AI1114" i="7"/>
  <c r="AH1114" i="7"/>
  <c r="AD1114" i="7"/>
  <c r="AA1114" i="7"/>
  <c r="AL1114" i="7"/>
  <c r="AC2759" i="7"/>
  <c r="AB2759" i="7"/>
  <c r="AA2759" i="7"/>
  <c r="AL2759" i="7"/>
  <c r="AE2759" i="7"/>
  <c r="AD2759" i="7"/>
  <c r="AK2759" i="7"/>
  <c r="AI2759" i="7"/>
  <c r="AF2759" i="7"/>
  <c r="AJ2759" i="7"/>
  <c r="AH2759" i="7"/>
  <c r="AG2759" i="7"/>
  <c r="AH1559" i="7"/>
  <c r="AF1559" i="7"/>
  <c r="AE1559" i="7"/>
  <c r="AC1559" i="7"/>
  <c r="AL1559" i="7"/>
  <c r="AK1559" i="7"/>
  <c r="AJ1559" i="7"/>
  <c r="AD1559" i="7"/>
  <c r="AB1559" i="7"/>
  <c r="AA1559" i="7"/>
  <c r="AI1559" i="7"/>
  <c r="AG1559" i="7"/>
  <c r="AJ2899" i="7"/>
  <c r="AI2899" i="7"/>
  <c r="AH2899" i="7"/>
  <c r="AL2899" i="7"/>
  <c r="AK2899" i="7"/>
  <c r="AA2899" i="7"/>
  <c r="AE2899" i="7"/>
  <c r="AB2899" i="7"/>
  <c r="AG2899" i="7"/>
  <c r="AD2899" i="7"/>
  <c r="AC2899" i="7"/>
  <c r="AF2899" i="7"/>
  <c r="AE624" i="7"/>
  <c r="AD624" i="7"/>
  <c r="AC624" i="7"/>
  <c r="AB624" i="7"/>
  <c r="AA624" i="7"/>
  <c r="AL624" i="7"/>
  <c r="AI624" i="7"/>
  <c r="AH624" i="7"/>
  <c r="AK624" i="7"/>
  <c r="AG624" i="7"/>
  <c r="AJ624" i="7"/>
  <c r="AF624" i="7"/>
  <c r="AL1454" i="7"/>
  <c r="AK1454" i="7"/>
  <c r="AJ1454" i="7"/>
  <c r="AI1454" i="7"/>
  <c r="AH1454" i="7"/>
  <c r="AC1454" i="7"/>
  <c r="AG1454" i="7"/>
  <c r="AD1454" i="7"/>
  <c r="AB1454" i="7"/>
  <c r="AA1454" i="7"/>
  <c r="AF1454" i="7"/>
  <c r="AE1454" i="7"/>
  <c r="AE519" i="7"/>
  <c r="AD519" i="7"/>
  <c r="AC519" i="7"/>
  <c r="AB519" i="7"/>
  <c r="AA519" i="7"/>
  <c r="AL519" i="7"/>
  <c r="AI519" i="7"/>
  <c r="AH519" i="7"/>
  <c r="AK519" i="7"/>
  <c r="AG519" i="7"/>
  <c r="AJ519" i="7"/>
  <c r="AF519" i="7"/>
  <c r="AL1324" i="7"/>
  <c r="AK1324" i="7"/>
  <c r="AJ1324" i="7"/>
  <c r="AI1324" i="7"/>
  <c r="AH1324" i="7"/>
  <c r="AC1324" i="7"/>
  <c r="AG1324" i="7"/>
  <c r="AD1324" i="7"/>
  <c r="AF1324" i="7"/>
  <c r="AB1324" i="7"/>
  <c r="AA1324" i="7"/>
  <c r="AE1324" i="7"/>
  <c r="AG894" i="7"/>
  <c r="AE894" i="7"/>
  <c r="AB894" i="7"/>
  <c r="AF894" i="7"/>
  <c r="AD894" i="7"/>
  <c r="AC894" i="7"/>
  <c r="AA894" i="7"/>
  <c r="AL894" i="7"/>
  <c r="AJ894" i="7"/>
  <c r="AI894" i="7"/>
  <c r="AH894" i="7"/>
  <c r="AK894" i="7"/>
  <c r="AL1371" i="7"/>
  <c r="AK1371" i="7"/>
  <c r="AJ1371" i="7"/>
  <c r="AI1371" i="7"/>
  <c r="AH1371" i="7"/>
  <c r="AC1371" i="7"/>
  <c r="AF1371" i="7"/>
  <c r="AE1371" i="7"/>
  <c r="AD1371" i="7"/>
  <c r="AA1371" i="7"/>
  <c r="AG1371" i="7"/>
  <c r="AB1371" i="7"/>
  <c r="AI41" i="7"/>
  <c r="AH41" i="7"/>
  <c r="AG41" i="7"/>
  <c r="AF41" i="7"/>
  <c r="AE41" i="7"/>
  <c r="AD41" i="7"/>
  <c r="AA41" i="7"/>
  <c r="AL41" i="7"/>
  <c r="AK41" i="7"/>
  <c r="AJ41" i="7"/>
  <c r="AC41" i="7"/>
  <c r="AB41" i="7"/>
  <c r="AI181" i="7"/>
  <c r="AH181" i="7"/>
  <c r="AG181" i="7"/>
  <c r="AF181" i="7"/>
  <c r="AE181" i="7"/>
  <c r="AC181" i="7"/>
  <c r="AD181" i="7"/>
  <c r="AA181" i="7"/>
  <c r="AL181" i="7"/>
  <c r="AK181" i="7"/>
  <c r="AJ181" i="7"/>
  <c r="AB181" i="7"/>
  <c r="AC2574" i="7"/>
  <c r="AL2574" i="7"/>
  <c r="AK2574" i="7"/>
  <c r="AJ2574" i="7"/>
  <c r="AI2574" i="7"/>
  <c r="AF2574" i="7"/>
  <c r="AE2574" i="7"/>
  <c r="AH2574" i="7"/>
  <c r="AD2574" i="7"/>
  <c r="AB2574" i="7"/>
  <c r="AA2574" i="7"/>
  <c r="AG2574" i="7"/>
  <c r="AJ1616" i="7"/>
  <c r="AI1616" i="7"/>
  <c r="AH1616" i="7"/>
  <c r="AG1616" i="7"/>
  <c r="AL1616" i="7"/>
  <c r="AK1616" i="7"/>
  <c r="AE1616" i="7"/>
  <c r="AD1616" i="7"/>
  <c r="AC1616" i="7"/>
  <c r="AB1616" i="7"/>
  <c r="AF1616" i="7"/>
  <c r="AA1616" i="7"/>
  <c r="AL1314" i="7"/>
  <c r="AK1314" i="7"/>
  <c r="AJ1314" i="7"/>
  <c r="AI1314" i="7"/>
  <c r="AH1314" i="7"/>
  <c r="AC1314" i="7"/>
  <c r="AG1314" i="7"/>
  <c r="AD1314" i="7"/>
  <c r="AB1314" i="7"/>
  <c r="AA1314" i="7"/>
  <c r="AF1314" i="7"/>
  <c r="AE1314" i="7"/>
  <c r="AJ1569" i="7"/>
  <c r="AI1569" i="7"/>
  <c r="AH1569" i="7"/>
  <c r="AA1569" i="7"/>
  <c r="AL1569" i="7"/>
  <c r="AK1569" i="7"/>
  <c r="AF1569" i="7"/>
  <c r="AE1569" i="7"/>
  <c r="AD1569" i="7"/>
  <c r="AC1569" i="7"/>
  <c r="AG1569" i="7"/>
  <c r="AB1569" i="7"/>
  <c r="AE776" i="7"/>
  <c r="AA776" i="7"/>
  <c r="AK776" i="7"/>
  <c r="AH776" i="7"/>
  <c r="AD776" i="7"/>
  <c r="AC776" i="7"/>
  <c r="AB776" i="7"/>
  <c r="AJ776" i="7"/>
  <c r="AI776" i="7"/>
  <c r="AG776" i="7"/>
  <c r="AL776" i="7"/>
  <c r="AF776" i="7"/>
  <c r="AG1034" i="7"/>
  <c r="AE1034" i="7"/>
  <c r="AC1034" i="7"/>
  <c r="AB1034" i="7"/>
  <c r="AH1034" i="7"/>
  <c r="AF1034" i="7"/>
  <c r="AD1034" i="7"/>
  <c r="AA1034" i="7"/>
  <c r="AJ1034" i="7"/>
  <c r="AL1034" i="7"/>
  <c r="AK1034" i="7"/>
  <c r="AI1034" i="7"/>
  <c r="AE484" i="7"/>
  <c r="AD484" i="7"/>
  <c r="AC484" i="7"/>
  <c r="AB484" i="7"/>
  <c r="AA484" i="7"/>
  <c r="AL484" i="7"/>
  <c r="AI484" i="7"/>
  <c r="AH484" i="7"/>
  <c r="AK484" i="7"/>
  <c r="AJ484" i="7"/>
  <c r="AG484" i="7"/>
  <c r="AF484" i="7"/>
  <c r="AJ2829" i="7"/>
  <c r="AB2829" i="7"/>
  <c r="AA2829" i="7"/>
  <c r="AL2829" i="7"/>
  <c r="AD2829" i="7"/>
  <c r="AC2829" i="7"/>
  <c r="AH2829" i="7"/>
  <c r="AE2829" i="7"/>
  <c r="AK2829" i="7"/>
  <c r="AG2829" i="7"/>
  <c r="AI2829" i="7"/>
  <c r="AF2829" i="7"/>
  <c r="AF754" i="7"/>
  <c r="AC754" i="7"/>
  <c r="AK754" i="7"/>
  <c r="AJ754" i="7"/>
  <c r="AI754" i="7"/>
  <c r="AH754" i="7"/>
  <c r="AG754" i="7"/>
  <c r="AE754" i="7"/>
  <c r="AA754" i="7"/>
  <c r="AL754" i="7"/>
  <c r="AD754" i="7"/>
  <c r="AB754" i="7"/>
  <c r="AM1323" i="7"/>
  <c r="AO1323" i="7" s="1"/>
  <c r="AM2258" i="7"/>
  <c r="AO2258" i="7" s="1"/>
  <c r="AM2548" i="7"/>
  <c r="AO2548" i="7" s="1"/>
  <c r="AM1978" i="7"/>
  <c r="AO1978" i="7" s="1"/>
  <c r="AM1253" i="7"/>
  <c r="AO1253" i="7" s="1"/>
  <c r="AM1358" i="7"/>
  <c r="AO1358" i="7" s="1"/>
  <c r="AM2245" i="7"/>
  <c r="AO2245" i="7" s="1"/>
  <c r="AM2223" i="7"/>
  <c r="AO2223" i="7" s="1"/>
  <c r="AM2840" i="7"/>
  <c r="AO2840" i="7" s="1"/>
  <c r="AM2048" i="7"/>
  <c r="AO2048" i="7" s="1"/>
  <c r="AM2280" i="7"/>
  <c r="AO2280" i="7" s="1"/>
  <c r="AM518" i="7"/>
  <c r="AO518" i="7" s="1"/>
  <c r="AM2303" i="7"/>
  <c r="AO2303" i="7" s="1"/>
  <c r="AM530" i="7"/>
  <c r="AO530" i="7" s="1"/>
  <c r="AM565" i="7"/>
  <c r="AO565" i="7" s="1"/>
  <c r="AM378" i="7"/>
  <c r="AO378" i="7" s="1"/>
  <c r="AM250" i="7"/>
  <c r="AO250" i="7" s="1"/>
  <c r="AM2770" i="7"/>
  <c r="AO2770" i="7" s="1"/>
  <c r="AM705" i="7"/>
  <c r="AO705" i="7" s="1"/>
  <c r="AM1475" i="7"/>
  <c r="AO1475" i="7" s="1"/>
  <c r="AM763" i="7"/>
  <c r="AO763" i="7" s="1"/>
  <c r="AM2210" i="7"/>
  <c r="AO2210" i="7" s="1"/>
  <c r="AM1278" i="7"/>
  <c r="AO1278" i="7" s="1"/>
  <c r="AG1126" i="7"/>
  <c r="AF1126" i="7"/>
  <c r="AE1126" i="7"/>
  <c r="AC1126" i="7"/>
  <c r="AB1126" i="7"/>
  <c r="AK1126" i="7"/>
  <c r="AJ1126" i="7"/>
  <c r="AI1126" i="7"/>
  <c r="AH1126" i="7"/>
  <c r="AD1126" i="7"/>
  <c r="AA1126" i="7"/>
  <c r="AL1126" i="7"/>
  <c r="AG1209" i="7"/>
  <c r="AF1209" i="7"/>
  <c r="AE1209" i="7"/>
  <c r="AC1209" i="7"/>
  <c r="AB1209" i="7"/>
  <c r="AK1209" i="7"/>
  <c r="AJ1209" i="7"/>
  <c r="AI1209" i="7"/>
  <c r="AA1209" i="7"/>
  <c r="AL1209" i="7"/>
  <c r="AH1209" i="7"/>
  <c r="AD1209" i="7"/>
  <c r="AL1384" i="7"/>
  <c r="AK1384" i="7"/>
  <c r="AJ1384" i="7"/>
  <c r="AI1384" i="7"/>
  <c r="AH1384" i="7"/>
  <c r="AC1384" i="7"/>
  <c r="AG1384" i="7"/>
  <c r="AD1384" i="7"/>
  <c r="AF1384" i="7"/>
  <c r="AB1384" i="7"/>
  <c r="AA1384" i="7"/>
  <c r="AE1384" i="7"/>
  <c r="AJ2456" i="7"/>
  <c r="AI2456" i="7"/>
  <c r="AH2456" i="7"/>
  <c r="AG2456" i="7"/>
  <c r="AD2456" i="7"/>
  <c r="AL2456" i="7"/>
  <c r="AB2456" i="7"/>
  <c r="AK2456" i="7"/>
  <c r="AF2456" i="7"/>
  <c r="AC2456" i="7"/>
  <c r="AA2456" i="7"/>
  <c r="AE2456" i="7"/>
  <c r="AG881" i="7"/>
  <c r="AE881" i="7"/>
  <c r="AF881" i="7"/>
  <c r="AD881" i="7"/>
  <c r="AC881" i="7"/>
  <c r="AB881" i="7"/>
  <c r="AA881" i="7"/>
  <c r="AL881" i="7"/>
  <c r="AK881" i="7"/>
  <c r="AJ881" i="7"/>
  <c r="AI881" i="7"/>
  <c r="AH881" i="7"/>
  <c r="AJ2924" i="7"/>
  <c r="AI2924" i="7"/>
  <c r="AH2924" i="7"/>
  <c r="AG2924" i="7"/>
  <c r="AL2924" i="7"/>
  <c r="AK2924" i="7"/>
  <c r="AF2924" i="7"/>
  <c r="AC2924" i="7"/>
  <c r="AD2924" i="7"/>
  <c r="AE2924" i="7"/>
  <c r="AA2924" i="7"/>
  <c r="AB2924" i="7"/>
  <c r="AE321" i="7"/>
  <c r="AD321" i="7"/>
  <c r="AC321" i="7"/>
  <c r="AB321" i="7"/>
  <c r="AA321" i="7"/>
  <c r="AL321" i="7"/>
  <c r="AI321" i="7"/>
  <c r="AH321" i="7"/>
  <c r="AG321" i="7"/>
  <c r="AF321" i="7"/>
  <c r="AK321" i="7"/>
  <c r="AJ321" i="7"/>
  <c r="AL1476" i="7"/>
  <c r="AK1476" i="7"/>
  <c r="AJ1476" i="7"/>
  <c r="AI1476" i="7"/>
  <c r="AH1476" i="7"/>
  <c r="AC1476" i="7"/>
  <c r="AG1476" i="7"/>
  <c r="AD1476" i="7"/>
  <c r="AF1476" i="7"/>
  <c r="AB1476" i="7"/>
  <c r="AA1476" i="7"/>
  <c r="AE1476" i="7"/>
  <c r="AI124" i="7"/>
  <c r="AH124" i="7"/>
  <c r="AG124" i="7"/>
  <c r="AF124" i="7"/>
  <c r="AE124" i="7"/>
  <c r="AD124" i="7"/>
  <c r="AA124" i="7"/>
  <c r="AL124" i="7"/>
  <c r="AK124" i="7"/>
  <c r="AJ124" i="7"/>
  <c r="AC124" i="7"/>
  <c r="AB124" i="7"/>
  <c r="AI99" i="7"/>
  <c r="AH99" i="7"/>
  <c r="AG99" i="7"/>
  <c r="AF99" i="7"/>
  <c r="AE99" i="7"/>
  <c r="AD99" i="7"/>
  <c r="AA99" i="7"/>
  <c r="AL99" i="7"/>
  <c r="AJ99" i="7"/>
  <c r="AC99" i="7"/>
  <c r="AB99" i="7"/>
  <c r="AK99" i="7"/>
  <c r="AI204" i="7"/>
  <c r="AH204" i="7"/>
  <c r="AG204" i="7"/>
  <c r="AF204" i="7"/>
  <c r="AE204" i="7"/>
  <c r="AC204" i="7"/>
  <c r="AD204" i="7"/>
  <c r="AA204" i="7"/>
  <c r="AL204" i="7"/>
  <c r="AK204" i="7"/>
  <c r="AJ204" i="7"/>
  <c r="AB204" i="7"/>
  <c r="AL1359" i="7"/>
  <c r="AK1359" i="7"/>
  <c r="AJ1359" i="7"/>
  <c r="AI1359" i="7"/>
  <c r="AH1359" i="7"/>
  <c r="AC1359" i="7"/>
  <c r="AF1359" i="7"/>
  <c r="AE1359" i="7"/>
  <c r="AD1359" i="7"/>
  <c r="AA1359" i="7"/>
  <c r="AG1359" i="7"/>
  <c r="AB1359" i="7"/>
  <c r="AJ1604" i="7"/>
  <c r="AI1604" i="7"/>
  <c r="AH1604" i="7"/>
  <c r="AG1604" i="7"/>
  <c r="AL1604" i="7"/>
  <c r="AK1604" i="7"/>
  <c r="AE1604" i="7"/>
  <c r="AD1604" i="7"/>
  <c r="AC1604" i="7"/>
  <c r="AB1604" i="7"/>
  <c r="AF1604" i="7"/>
  <c r="AA1604" i="7"/>
  <c r="AJ2269" i="7"/>
  <c r="AI2269" i="7"/>
  <c r="AL2269" i="7"/>
  <c r="AF2269" i="7"/>
  <c r="AE2269" i="7"/>
  <c r="AC2269" i="7"/>
  <c r="AK2269" i="7"/>
  <c r="AH2269" i="7"/>
  <c r="AG2269" i="7"/>
  <c r="AB2269" i="7"/>
  <c r="AA2269" i="7"/>
  <c r="AD2269" i="7"/>
  <c r="AE426" i="7"/>
  <c r="AD426" i="7"/>
  <c r="AC426" i="7"/>
  <c r="AB426" i="7"/>
  <c r="AA426" i="7"/>
  <c r="AL426" i="7"/>
  <c r="AI426" i="7"/>
  <c r="AH426" i="7"/>
  <c r="AK426" i="7"/>
  <c r="AG426" i="7"/>
  <c r="AJ426" i="7"/>
  <c r="AF426" i="7"/>
  <c r="AE834" i="7"/>
  <c r="AL834" i="7"/>
  <c r="AK834" i="7"/>
  <c r="AI834" i="7"/>
  <c r="AH834" i="7"/>
  <c r="AF834" i="7"/>
  <c r="AD834" i="7"/>
  <c r="AA834" i="7"/>
  <c r="AJ834" i="7"/>
  <c r="AG834" i="7"/>
  <c r="AC834" i="7"/>
  <c r="AB834" i="7"/>
  <c r="AJ2911" i="7"/>
  <c r="AI2911" i="7"/>
  <c r="AH2911" i="7"/>
  <c r="AG2911" i="7"/>
  <c r="AE2911" i="7"/>
  <c r="AD2911" i="7"/>
  <c r="AC2911" i="7"/>
  <c r="AB2911" i="7"/>
  <c r="AK2911" i="7"/>
  <c r="AF2911" i="7"/>
  <c r="AA2911" i="7"/>
  <c r="AL2911" i="7"/>
  <c r="AL1721" i="7"/>
  <c r="AK1721" i="7"/>
  <c r="AJ1721" i="7"/>
  <c r="AI1721" i="7"/>
  <c r="AH1721" i="7"/>
  <c r="AG1721" i="7"/>
  <c r="AB1721" i="7"/>
  <c r="AA1721" i="7"/>
  <c r="AF1721" i="7"/>
  <c r="AE1721" i="7"/>
  <c r="AD1721" i="7"/>
  <c r="AC1721" i="7"/>
  <c r="AC2644" i="7"/>
  <c r="AF2644" i="7"/>
  <c r="AD2644" i="7"/>
  <c r="AB2644" i="7"/>
  <c r="AL2644" i="7"/>
  <c r="AI2644" i="7"/>
  <c r="AH2644" i="7"/>
  <c r="AA2644" i="7"/>
  <c r="AE2644" i="7"/>
  <c r="AJ2644" i="7"/>
  <c r="AG2644" i="7"/>
  <c r="AK2644" i="7"/>
  <c r="AG1174" i="7"/>
  <c r="AF1174" i="7"/>
  <c r="AE1174" i="7"/>
  <c r="AC1174" i="7"/>
  <c r="AB1174" i="7"/>
  <c r="AK1174" i="7"/>
  <c r="AJ1174" i="7"/>
  <c r="AI1174" i="7"/>
  <c r="AH1174" i="7"/>
  <c r="AD1174" i="7"/>
  <c r="AA1174" i="7"/>
  <c r="AL1174" i="7"/>
  <c r="AJ2386" i="7"/>
  <c r="AI2386" i="7"/>
  <c r="AH2386" i="7"/>
  <c r="AG2386" i="7"/>
  <c r="AD2386" i="7"/>
  <c r="AL2386" i="7"/>
  <c r="AF2386" i="7"/>
  <c r="AC2386" i="7"/>
  <c r="AB2386" i="7"/>
  <c r="AA2386" i="7"/>
  <c r="AK2386" i="7"/>
  <c r="AE2386" i="7"/>
  <c r="AH1524" i="7"/>
  <c r="AI1524" i="7"/>
  <c r="AG1524" i="7"/>
  <c r="AF1524" i="7"/>
  <c r="AE1524" i="7"/>
  <c r="AD1524" i="7"/>
  <c r="AA1524" i="7"/>
  <c r="AL1524" i="7"/>
  <c r="AK1524" i="7"/>
  <c r="AC1524" i="7"/>
  <c r="AB1524" i="7"/>
  <c r="AJ1524" i="7"/>
  <c r="AJ1651" i="7"/>
  <c r="AI1651" i="7"/>
  <c r="AH1651" i="7"/>
  <c r="AG1651" i="7"/>
  <c r="AL1651" i="7"/>
  <c r="AK1651" i="7"/>
  <c r="AF1651" i="7"/>
  <c r="AD1651" i="7"/>
  <c r="AC1651" i="7"/>
  <c r="AA1651" i="7"/>
  <c r="AE1651" i="7"/>
  <c r="AB1651" i="7"/>
  <c r="AL274" i="7"/>
  <c r="AD274" i="7"/>
  <c r="AC274" i="7"/>
  <c r="AB274" i="7"/>
  <c r="AA274" i="7"/>
  <c r="AK274" i="7"/>
  <c r="AJ274" i="7"/>
  <c r="AH274" i="7"/>
  <c r="AG274" i="7"/>
  <c r="AF274" i="7"/>
  <c r="AI274" i="7"/>
  <c r="AE274" i="7"/>
  <c r="AG1056" i="7"/>
  <c r="AE1056" i="7"/>
  <c r="AC1056" i="7"/>
  <c r="AB1056" i="7"/>
  <c r="AL1056" i="7"/>
  <c r="AK1056" i="7"/>
  <c r="AJ1056" i="7"/>
  <c r="AI1056" i="7"/>
  <c r="AH1056" i="7"/>
  <c r="AD1056" i="7"/>
  <c r="AA1056" i="7"/>
  <c r="AF1056" i="7"/>
  <c r="AI2189" i="7"/>
  <c r="AH2189" i="7"/>
  <c r="AF2189" i="7"/>
  <c r="AK2189" i="7"/>
  <c r="AJ2189" i="7"/>
  <c r="AG2189" i="7"/>
  <c r="AD2189" i="7"/>
  <c r="AC2189" i="7"/>
  <c r="AL2189" i="7"/>
  <c r="AE2189" i="7"/>
  <c r="AB2189" i="7"/>
  <c r="AA2189" i="7"/>
  <c r="AK1954" i="7"/>
  <c r="AJ1954" i="7"/>
  <c r="AI1954" i="7"/>
  <c r="AH1954" i="7"/>
  <c r="AE1954" i="7"/>
  <c r="AL1954" i="7"/>
  <c r="AG1954" i="7"/>
  <c r="AD1954" i="7"/>
  <c r="AC1954" i="7"/>
  <c r="AA1954" i="7"/>
  <c r="AB1954" i="7"/>
  <c r="AF1954" i="7"/>
  <c r="AL1429" i="7"/>
  <c r="AK1429" i="7"/>
  <c r="AJ1429" i="7"/>
  <c r="AI1429" i="7"/>
  <c r="AH1429" i="7"/>
  <c r="AC1429" i="7"/>
  <c r="AF1429" i="7"/>
  <c r="AE1429" i="7"/>
  <c r="AD1429" i="7"/>
  <c r="AA1429" i="7"/>
  <c r="AG1429" i="7"/>
  <c r="AB1429" i="7"/>
  <c r="AA309" i="7"/>
  <c r="AL309" i="7"/>
  <c r="AI309" i="7"/>
  <c r="AC309" i="7"/>
  <c r="AB309" i="7"/>
  <c r="AK309" i="7"/>
  <c r="AJ309" i="7"/>
  <c r="AG309" i="7"/>
  <c r="AF309" i="7"/>
  <c r="AH309" i="7"/>
  <c r="AE309" i="7"/>
  <c r="AD309" i="7"/>
  <c r="AL286" i="7"/>
  <c r="AD286" i="7"/>
  <c r="AC286" i="7"/>
  <c r="AB286" i="7"/>
  <c r="AA286" i="7"/>
  <c r="AJ286" i="7"/>
  <c r="AK286" i="7"/>
  <c r="AH286" i="7"/>
  <c r="AG286" i="7"/>
  <c r="AI286" i="7"/>
  <c r="AF286" i="7"/>
  <c r="AE286" i="7"/>
  <c r="AF671" i="7"/>
  <c r="AD671" i="7"/>
  <c r="AC671" i="7"/>
  <c r="AB671" i="7"/>
  <c r="AA671" i="7"/>
  <c r="AL671" i="7"/>
  <c r="AI671" i="7"/>
  <c r="AH671" i="7"/>
  <c r="AK671" i="7"/>
  <c r="AJ671" i="7"/>
  <c r="AG671" i="7"/>
  <c r="AE671" i="7"/>
  <c r="AM1103" i="7"/>
  <c r="AO1103" i="7" s="1"/>
  <c r="AM1068" i="7"/>
  <c r="AO1068" i="7" s="1"/>
  <c r="AM2630" i="7"/>
  <c r="AO2630" i="7" s="1"/>
  <c r="AM1743" i="7"/>
  <c r="AO1743" i="7" s="1"/>
  <c r="AM1883" i="7"/>
  <c r="AO1883" i="7" s="1"/>
  <c r="AM1183" i="7"/>
  <c r="AO1183" i="7" s="1"/>
  <c r="AM308" i="7"/>
  <c r="AO308" i="7" s="1"/>
  <c r="AO320" i="7"/>
  <c r="AO438" i="7"/>
  <c r="AO2128" i="7"/>
  <c r="AO1768" i="7"/>
  <c r="AO2688" i="7"/>
  <c r="AM1173" i="7"/>
  <c r="AO1173" i="7" s="1"/>
  <c r="AM2328" i="7"/>
  <c r="AO2328" i="7" s="1"/>
  <c r="AG974" i="7"/>
  <c r="AE974" i="7"/>
  <c r="AC974" i="7"/>
  <c r="AB974" i="7"/>
  <c r="AH974" i="7"/>
  <c r="AF974" i="7"/>
  <c r="AD974" i="7"/>
  <c r="AA974" i="7"/>
  <c r="AL974" i="7"/>
  <c r="AK974" i="7"/>
  <c r="AJ974" i="7"/>
  <c r="AI974" i="7"/>
  <c r="AH1546" i="7"/>
  <c r="AF1546" i="7"/>
  <c r="AE1546" i="7"/>
  <c r="AC1546" i="7"/>
  <c r="AJ1546" i="7"/>
  <c r="AI1546" i="7"/>
  <c r="AG1546" i="7"/>
  <c r="AD1546" i="7"/>
  <c r="AB1546" i="7"/>
  <c r="AA1546" i="7"/>
  <c r="AL1546" i="7"/>
  <c r="AK1546" i="7"/>
  <c r="AC2771" i="7"/>
  <c r="AB2771" i="7"/>
  <c r="AA2771" i="7"/>
  <c r="AL2771" i="7"/>
  <c r="AE2771" i="7"/>
  <c r="AD2771" i="7"/>
  <c r="AG2771" i="7"/>
  <c r="AK2771" i="7"/>
  <c r="AI2771" i="7"/>
  <c r="AH2771" i="7"/>
  <c r="AJ2771" i="7"/>
  <c r="AF2771" i="7"/>
  <c r="AG1091" i="7"/>
  <c r="AF1091" i="7"/>
  <c r="AE1091" i="7"/>
  <c r="AC1091" i="7"/>
  <c r="AB1091" i="7"/>
  <c r="AK1091" i="7"/>
  <c r="AJ1091" i="7"/>
  <c r="AI1091" i="7"/>
  <c r="AA1091" i="7"/>
  <c r="AL1091" i="7"/>
  <c r="AH1091" i="7"/>
  <c r="AD1091" i="7"/>
  <c r="AA299" i="7"/>
  <c r="AL299" i="7"/>
  <c r="AI299" i="7"/>
  <c r="AJ299" i="7"/>
  <c r="AH299" i="7"/>
  <c r="AG299" i="7"/>
  <c r="AF299" i="7"/>
  <c r="AE299" i="7"/>
  <c r="AD299" i="7"/>
  <c r="AC299" i="7"/>
  <c r="AK299" i="7"/>
  <c r="AB299" i="7"/>
  <c r="AG916" i="7"/>
  <c r="AE916" i="7"/>
  <c r="AC916" i="7"/>
  <c r="AB916" i="7"/>
  <c r="AL916" i="7"/>
  <c r="AJ916" i="7"/>
  <c r="AI916" i="7"/>
  <c r="AK916" i="7"/>
  <c r="AH916" i="7"/>
  <c r="AF916" i="7"/>
  <c r="AD916" i="7"/>
  <c r="AA916" i="7"/>
  <c r="AL1464" i="7"/>
  <c r="AK1464" i="7"/>
  <c r="AJ1464" i="7"/>
  <c r="AI1464" i="7"/>
  <c r="AH1464" i="7"/>
  <c r="AC1464" i="7"/>
  <c r="AG1464" i="7"/>
  <c r="AD1464" i="7"/>
  <c r="AF1464" i="7"/>
  <c r="AB1464" i="7"/>
  <c r="AA1464" i="7"/>
  <c r="AE1464" i="7"/>
  <c r="AC2666" i="7"/>
  <c r="AD2666" i="7"/>
  <c r="AA2666" i="7"/>
  <c r="AG2666" i="7"/>
  <c r="AE2666" i="7"/>
  <c r="AB2666" i="7"/>
  <c r="AL2666" i="7"/>
  <c r="AK2666" i="7"/>
  <c r="AJ2666" i="7"/>
  <c r="AF2666" i="7"/>
  <c r="AI2666" i="7"/>
  <c r="AH2666" i="7"/>
  <c r="AJ1664" i="7"/>
  <c r="AI1664" i="7"/>
  <c r="AH1664" i="7"/>
  <c r="AG1664" i="7"/>
  <c r="AL1664" i="7"/>
  <c r="AK1664" i="7"/>
  <c r="AE1664" i="7"/>
  <c r="AD1664" i="7"/>
  <c r="AC1664" i="7"/>
  <c r="AB1664" i="7"/>
  <c r="AF1664" i="7"/>
  <c r="AA1664" i="7"/>
  <c r="AC2784" i="7"/>
  <c r="AB2784" i="7"/>
  <c r="AA2784" i="7"/>
  <c r="AL2784" i="7"/>
  <c r="AI2784" i="7"/>
  <c r="AH2784" i="7"/>
  <c r="AG2784" i="7"/>
  <c r="AE2784" i="7"/>
  <c r="AD2784" i="7"/>
  <c r="AK2784" i="7"/>
  <c r="AF2784" i="7"/>
  <c r="AJ2784" i="7"/>
  <c r="AG1219" i="7"/>
  <c r="AF1219" i="7"/>
  <c r="AE1219" i="7"/>
  <c r="AC1219" i="7"/>
  <c r="AB1219" i="7"/>
  <c r="AK1219" i="7"/>
  <c r="AJ1219" i="7"/>
  <c r="AI1219" i="7"/>
  <c r="AA1219" i="7"/>
  <c r="AL1219" i="7"/>
  <c r="AH1219" i="7"/>
  <c r="AD1219" i="7"/>
  <c r="AJ2374" i="7"/>
  <c r="AI2374" i="7"/>
  <c r="AH2374" i="7"/>
  <c r="AG2374" i="7"/>
  <c r="AD2374" i="7"/>
  <c r="AL2374" i="7"/>
  <c r="AF2374" i="7"/>
  <c r="AK2374" i="7"/>
  <c r="AE2374" i="7"/>
  <c r="AC2374" i="7"/>
  <c r="AA2374" i="7"/>
  <c r="AB2374" i="7"/>
  <c r="AM2398" i="7"/>
  <c r="AO2398" i="7" s="1"/>
  <c r="AM1698" i="7"/>
  <c r="AO1698" i="7" s="1"/>
  <c r="AM938" i="7"/>
  <c r="AO938" i="7" s="1"/>
  <c r="AM158" i="7"/>
  <c r="AO158" i="7" s="1"/>
  <c r="AM998" i="7"/>
  <c r="AO998" i="7" s="1"/>
  <c r="AM658" i="7"/>
  <c r="AO658" i="7" s="1"/>
  <c r="AM460" i="7"/>
  <c r="AO460" i="7" s="1"/>
  <c r="AM390" i="7"/>
  <c r="AO390" i="7" s="1"/>
  <c r="AO368" i="7"/>
  <c r="AO1055" i="7"/>
  <c r="AO193" i="7"/>
  <c r="AO1580" i="7"/>
  <c r="AM2385" i="7"/>
  <c r="AO2385" i="7" s="1"/>
  <c r="AM2853" i="7"/>
  <c r="AO2853" i="7" s="1"/>
  <c r="AM2713" i="7"/>
  <c r="AO2713" i="7" s="1"/>
  <c r="AM298" i="7"/>
  <c r="AO298" i="7" s="1"/>
  <c r="AM228" i="7"/>
  <c r="AO228" i="7" s="1"/>
  <c r="AM1953" i="7"/>
  <c r="AO1953" i="7" s="1"/>
  <c r="AF729" i="7"/>
  <c r="AB729" i="7"/>
  <c r="AA729" i="7"/>
  <c r="AL729" i="7"/>
  <c r="AK729" i="7"/>
  <c r="AJ729" i="7"/>
  <c r="AG729" i="7"/>
  <c r="AE729" i="7"/>
  <c r="AI729" i="7"/>
  <c r="AD729" i="7"/>
  <c r="AH729" i="7"/>
  <c r="AC729" i="7"/>
  <c r="AK1896" i="7"/>
  <c r="AJ1896" i="7"/>
  <c r="AI1896" i="7"/>
  <c r="AH1896" i="7"/>
  <c r="AE1896" i="7"/>
  <c r="AG1896" i="7"/>
  <c r="AF1896" i="7"/>
  <c r="AD1896" i="7"/>
  <c r="AB1896" i="7"/>
  <c r="AA1896" i="7"/>
  <c r="AL1896" i="7"/>
  <c r="AC1896" i="7"/>
  <c r="AK1931" i="7"/>
  <c r="AJ1931" i="7"/>
  <c r="AI1931" i="7"/>
  <c r="AH1931" i="7"/>
  <c r="AE1931" i="7"/>
  <c r="AA1931" i="7"/>
  <c r="AG1931" i="7"/>
  <c r="AF1931" i="7"/>
  <c r="AC1931" i="7"/>
  <c r="AL1931" i="7"/>
  <c r="AD1931" i="7"/>
  <c r="AB1931" i="7"/>
  <c r="AI169" i="7"/>
  <c r="AH169" i="7"/>
  <c r="AG169" i="7"/>
  <c r="AF169" i="7"/>
  <c r="AE169" i="7"/>
  <c r="AC169" i="7"/>
  <c r="AD169" i="7"/>
  <c r="AA169" i="7"/>
  <c r="AL169" i="7"/>
  <c r="AK169" i="7"/>
  <c r="AJ169" i="7"/>
  <c r="AB169" i="7"/>
  <c r="AI2164" i="7"/>
  <c r="AH2164" i="7"/>
  <c r="AF2164" i="7"/>
  <c r="AE2164" i="7"/>
  <c r="AD2164" i="7"/>
  <c r="AC2164" i="7"/>
  <c r="AA2164" i="7"/>
  <c r="AL2164" i="7"/>
  <c r="AK2164" i="7"/>
  <c r="AJ2164" i="7"/>
  <c r="AG2164" i="7"/>
  <c r="AB2164" i="7"/>
  <c r="AG964" i="7"/>
  <c r="AE964" i="7"/>
  <c r="AC964" i="7"/>
  <c r="AB964" i="7"/>
  <c r="AL964" i="7"/>
  <c r="AJ964" i="7"/>
  <c r="AI964" i="7"/>
  <c r="AF964" i="7"/>
  <c r="AD964" i="7"/>
  <c r="AA964" i="7"/>
  <c r="AK964" i="7"/>
  <c r="AH964" i="7"/>
  <c r="AF719" i="7"/>
  <c r="AD719" i="7"/>
  <c r="AC719" i="7"/>
  <c r="AB719" i="7"/>
  <c r="AA719" i="7"/>
  <c r="AL719" i="7"/>
  <c r="AI719" i="7"/>
  <c r="AH719" i="7"/>
  <c r="AK719" i="7"/>
  <c r="AJ719" i="7"/>
  <c r="AG719" i="7"/>
  <c r="AE719" i="7"/>
  <c r="AE414" i="7"/>
  <c r="AD414" i="7"/>
  <c r="AC414" i="7"/>
  <c r="AB414" i="7"/>
  <c r="AA414" i="7"/>
  <c r="AL414" i="7"/>
  <c r="AI414" i="7"/>
  <c r="AH414" i="7"/>
  <c r="AK414" i="7"/>
  <c r="AJ414" i="7"/>
  <c r="AG414" i="7"/>
  <c r="AF414" i="7"/>
  <c r="AK1979" i="7"/>
  <c r="AJ1979" i="7"/>
  <c r="AI1979" i="7"/>
  <c r="AH1979" i="7"/>
  <c r="AE1979" i="7"/>
  <c r="AA1979" i="7"/>
  <c r="AG1979" i="7"/>
  <c r="AF1979" i="7"/>
  <c r="AC1979" i="7"/>
  <c r="AL1979" i="7"/>
  <c r="AD1979" i="7"/>
  <c r="AB1979" i="7"/>
  <c r="AJ2434" i="7"/>
  <c r="AI2434" i="7"/>
  <c r="AH2434" i="7"/>
  <c r="AG2434" i="7"/>
  <c r="AD2434" i="7"/>
  <c r="AL2434" i="7"/>
  <c r="AF2434" i="7"/>
  <c r="AC2434" i="7"/>
  <c r="AB2434" i="7"/>
  <c r="AA2434" i="7"/>
  <c r="AK2434" i="7"/>
  <c r="AE2434" i="7"/>
  <c r="AK1814" i="7"/>
  <c r="AJ1814" i="7"/>
  <c r="AH1814" i="7"/>
  <c r="AG1814" i="7"/>
  <c r="AF1814" i="7"/>
  <c r="AE1814" i="7"/>
  <c r="AD1814" i="7"/>
  <c r="AC1814" i="7"/>
  <c r="AL1814" i="7"/>
  <c r="AI1814" i="7"/>
  <c r="AB1814" i="7"/>
  <c r="AA1814" i="7"/>
  <c r="AJ2889" i="7"/>
  <c r="AB2889" i="7"/>
  <c r="AA2889" i="7"/>
  <c r="AL2889" i="7"/>
  <c r="AH2889" i="7"/>
  <c r="AG2889" i="7"/>
  <c r="AF2889" i="7"/>
  <c r="AD2889" i="7"/>
  <c r="AC2889" i="7"/>
  <c r="AK2889" i="7"/>
  <c r="AI2889" i="7"/>
  <c r="AE2889" i="7"/>
  <c r="AI2199" i="7"/>
  <c r="AH2199" i="7"/>
  <c r="AF2199" i="7"/>
  <c r="AB2199" i="7"/>
  <c r="AA2199" i="7"/>
  <c r="AL2199" i="7"/>
  <c r="AG2199" i="7"/>
  <c r="AE2199" i="7"/>
  <c r="AD2199" i="7"/>
  <c r="AK2199" i="7"/>
  <c r="AC2199" i="7"/>
  <c r="AJ2199" i="7"/>
  <c r="AJ2234" i="7"/>
  <c r="AL2234" i="7"/>
  <c r="AI2234" i="7"/>
  <c r="AK2234" i="7"/>
  <c r="AG2234" i="7"/>
  <c r="AF2234" i="7"/>
  <c r="AC2234" i="7"/>
  <c r="AB2234" i="7"/>
  <c r="AA2234" i="7"/>
  <c r="AE2234" i="7"/>
  <c r="AD2234" i="7"/>
  <c r="AH2234" i="7"/>
  <c r="AF706" i="7"/>
  <c r="AC706" i="7"/>
  <c r="AB706" i="7"/>
  <c r="AA706" i="7"/>
  <c r="AL706" i="7"/>
  <c r="AK706" i="7"/>
  <c r="AH706" i="7"/>
  <c r="AG706" i="7"/>
  <c r="AJ706" i="7"/>
  <c r="AE706" i="7"/>
  <c r="AI706" i="7"/>
  <c r="AD706" i="7"/>
  <c r="AM2619" i="7"/>
  <c r="AO2619" i="7" s="1"/>
  <c r="AM1848" i="7"/>
  <c r="AO1848" i="7" s="1"/>
  <c r="AJ2960" i="7"/>
  <c r="AI2960" i="7"/>
  <c r="AH2960" i="7"/>
  <c r="AG2960" i="7"/>
  <c r="AL2960" i="7"/>
  <c r="AK2960" i="7"/>
  <c r="AF2960" i="7"/>
  <c r="AC2960" i="7"/>
  <c r="AD2960" i="7"/>
  <c r="AE2960" i="7"/>
  <c r="AA2960" i="7"/>
  <c r="AB2960" i="7"/>
  <c r="AM1020" i="7"/>
  <c r="AO1020" i="7" s="1"/>
  <c r="AM2363" i="7"/>
  <c r="AO2363" i="7" s="1"/>
  <c r="AM1720" i="7"/>
  <c r="AO1720" i="7" s="1"/>
  <c r="AM1708" i="7"/>
  <c r="AO1708" i="7" s="1"/>
  <c r="AM2643" i="7"/>
  <c r="AO2643" i="7" s="1"/>
  <c r="AM2058" i="7"/>
  <c r="AO2058" i="7" s="1"/>
  <c r="AM2503" i="7"/>
  <c r="AO2503" i="7" s="1"/>
  <c r="AM53" i="7"/>
  <c r="AO53" i="7" s="1"/>
  <c r="AM2665" i="7"/>
  <c r="AO2665" i="7" s="1"/>
  <c r="AM75" i="7"/>
  <c r="AO75" i="7" s="1"/>
  <c r="AM285" i="7"/>
  <c r="AO285" i="7" s="1"/>
  <c r="AM123" i="7"/>
  <c r="AO123" i="7" s="1"/>
  <c r="AM2070" i="7"/>
  <c r="AO2070" i="7" s="1"/>
  <c r="AM788" i="7"/>
  <c r="AO788" i="7" s="1"/>
  <c r="AM2888" i="7"/>
  <c r="AO2888" i="7" s="1"/>
  <c r="AJ1674" i="7"/>
  <c r="AI1674" i="7"/>
  <c r="AH1674" i="7"/>
  <c r="AG1674" i="7"/>
  <c r="AD1674" i="7"/>
  <c r="AC1674" i="7"/>
  <c r="AB1674" i="7"/>
  <c r="AL1674" i="7"/>
  <c r="AK1674" i="7"/>
  <c r="AF1674" i="7"/>
  <c r="AE1674" i="7"/>
  <c r="AA1674" i="7"/>
  <c r="AL264" i="7"/>
  <c r="AF264" i="7"/>
  <c r="AE264" i="7"/>
  <c r="AD264" i="7"/>
  <c r="AC264" i="7"/>
  <c r="AB264" i="7"/>
  <c r="AA264" i="7"/>
  <c r="AJ264" i="7"/>
  <c r="AI264" i="7"/>
  <c r="AK264" i="7"/>
  <c r="AH264" i="7"/>
  <c r="AG264" i="7"/>
  <c r="AD2071" i="7"/>
  <c r="AB2071" i="7"/>
  <c r="AJ2071" i="7"/>
  <c r="AE2071" i="7"/>
  <c r="AC2071" i="7"/>
  <c r="AA2071" i="7"/>
  <c r="AL2071" i="7"/>
  <c r="AG2071" i="7"/>
  <c r="AF2071" i="7"/>
  <c r="AI2071" i="7"/>
  <c r="AK2071" i="7"/>
  <c r="AH2071" i="7"/>
  <c r="AG1139" i="7"/>
  <c r="AF1139" i="7"/>
  <c r="AE1139" i="7"/>
  <c r="AC1139" i="7"/>
  <c r="AB1139" i="7"/>
  <c r="AK1139" i="7"/>
  <c r="AJ1139" i="7"/>
  <c r="AI1139" i="7"/>
  <c r="AA1139" i="7"/>
  <c r="AL1139" i="7"/>
  <c r="AH1139" i="7"/>
  <c r="AD1139" i="7"/>
  <c r="AL1499" i="7"/>
  <c r="AK1499" i="7"/>
  <c r="AJ1499" i="7"/>
  <c r="AI1499" i="7"/>
  <c r="AH1499" i="7"/>
  <c r="AE1499" i="7"/>
  <c r="AD1499" i="7"/>
  <c r="AC1499" i="7"/>
  <c r="AG1499" i="7"/>
  <c r="AF1499" i="7"/>
  <c r="AB1499" i="7"/>
  <c r="AA1499" i="7"/>
  <c r="AJ2491" i="7"/>
  <c r="AI2491" i="7"/>
  <c r="AH2491" i="7"/>
  <c r="AG2491" i="7"/>
  <c r="AD2491" i="7"/>
  <c r="AE2491" i="7"/>
  <c r="AB2491" i="7"/>
  <c r="AF2491" i="7"/>
  <c r="AC2491" i="7"/>
  <c r="AA2491" i="7"/>
  <c r="AL2491" i="7"/>
  <c r="AK2491" i="7"/>
  <c r="AJ2294" i="7"/>
  <c r="AI2294" i="7"/>
  <c r="AH2294" i="7"/>
  <c r="AG2294" i="7"/>
  <c r="AE2294" i="7"/>
  <c r="AL2294" i="7"/>
  <c r="AK2294" i="7"/>
  <c r="AD2294" i="7"/>
  <c r="AC2294" i="7"/>
  <c r="AF2294" i="7"/>
  <c r="AB2294" i="7"/>
  <c r="AA2294" i="7"/>
  <c r="AE531" i="7"/>
  <c r="AD531" i="7"/>
  <c r="AC531" i="7"/>
  <c r="AB531" i="7"/>
  <c r="AA531" i="7"/>
  <c r="AL531" i="7"/>
  <c r="AI531" i="7"/>
  <c r="AH531" i="7"/>
  <c r="AK531" i="7"/>
  <c r="AG531" i="7"/>
  <c r="AJ531" i="7"/>
  <c r="AF531" i="7"/>
  <c r="AE439" i="7"/>
  <c r="AD439" i="7"/>
  <c r="AC439" i="7"/>
  <c r="AB439" i="7"/>
  <c r="AA439" i="7"/>
  <c r="AL439" i="7"/>
  <c r="AI439" i="7"/>
  <c r="AH439" i="7"/>
  <c r="AK439" i="7"/>
  <c r="AJ439" i="7"/>
  <c r="AG439" i="7"/>
  <c r="AF439" i="7"/>
  <c r="AC2631" i="7"/>
  <c r="AE2631" i="7"/>
  <c r="AB2631" i="7"/>
  <c r="AA2631" i="7"/>
  <c r="AK2631" i="7"/>
  <c r="AJ2631" i="7"/>
  <c r="AI2631" i="7"/>
  <c r="AH2631" i="7"/>
  <c r="AG2631" i="7"/>
  <c r="AF2631" i="7"/>
  <c r="AD2631" i="7"/>
  <c r="AL2631" i="7"/>
  <c r="AE659" i="7"/>
  <c r="AD659" i="7"/>
  <c r="AC659" i="7"/>
  <c r="AB659" i="7"/>
  <c r="AA659" i="7"/>
  <c r="AL659" i="7"/>
  <c r="AI659" i="7"/>
  <c r="AH659" i="7"/>
  <c r="AK659" i="7"/>
  <c r="AG659" i="7"/>
  <c r="AJ659" i="7"/>
  <c r="AF659" i="7"/>
  <c r="AF694" i="7"/>
  <c r="AC694" i="7"/>
  <c r="AB694" i="7"/>
  <c r="AA694" i="7"/>
  <c r="AL694" i="7"/>
  <c r="AK694" i="7"/>
  <c r="AH694" i="7"/>
  <c r="AG694" i="7"/>
  <c r="AJ694" i="7"/>
  <c r="AI694" i="7"/>
  <c r="AE694" i="7"/>
  <c r="AD694" i="7"/>
  <c r="AC2689" i="7"/>
  <c r="AE2689" i="7"/>
  <c r="AD2689" i="7"/>
  <c r="AB2689" i="7"/>
  <c r="AG2689" i="7"/>
  <c r="AA2689" i="7"/>
  <c r="AL2689" i="7"/>
  <c r="AK2689" i="7"/>
  <c r="AJ2689" i="7"/>
  <c r="AF2689" i="7"/>
  <c r="AI2689" i="7"/>
  <c r="AH2689" i="7"/>
  <c r="AG1244" i="7"/>
  <c r="AF1244" i="7"/>
  <c r="AE1244" i="7"/>
  <c r="AC1244" i="7"/>
  <c r="AB1244" i="7"/>
  <c r="AK1244" i="7"/>
  <c r="AJ1244" i="7"/>
  <c r="AI1244" i="7"/>
  <c r="AH1244" i="7"/>
  <c r="AD1244" i="7"/>
  <c r="AA1244" i="7"/>
  <c r="AL1244" i="7"/>
  <c r="AL1254" i="7"/>
  <c r="AK1254" i="7"/>
  <c r="AJ1254" i="7"/>
  <c r="AH1254" i="7"/>
  <c r="AI1254" i="7"/>
  <c r="AF1254" i="7"/>
  <c r="AE1254" i="7"/>
  <c r="AB1254" i="7"/>
  <c r="AG1254" i="7"/>
  <c r="AD1254" i="7"/>
  <c r="AA1254" i="7"/>
  <c r="AC1254" i="7"/>
  <c r="AE404" i="7"/>
  <c r="AD404" i="7"/>
  <c r="AC404" i="7"/>
  <c r="AB404" i="7"/>
  <c r="AA404" i="7"/>
  <c r="AL404" i="7"/>
  <c r="AI404" i="7"/>
  <c r="AH404" i="7"/>
  <c r="AK404" i="7"/>
  <c r="AJ404" i="7"/>
  <c r="AG404" i="7"/>
  <c r="AF404" i="7"/>
  <c r="AM508" i="7"/>
  <c r="AO508" i="7" s="1"/>
  <c r="AM578" i="7"/>
  <c r="AO578" i="7" s="1"/>
  <c r="AM2910" i="7"/>
  <c r="AO2910" i="7" s="1"/>
  <c r="G2962" i="7"/>
  <c r="I2961" i="7"/>
  <c r="AM2455" i="7"/>
  <c r="AO2455" i="7" s="1"/>
  <c r="AM1930" i="7"/>
  <c r="AO1930" i="7" s="1"/>
  <c r="AM1895" i="7"/>
  <c r="AO1895" i="7" s="1"/>
  <c r="AM845" i="7"/>
  <c r="AO845" i="7" s="1"/>
  <c r="AM1790" i="7"/>
  <c r="AO1790" i="7" s="1"/>
  <c r="I2948" i="7"/>
  <c r="G2949" i="7"/>
  <c r="AM2000" i="7"/>
  <c r="AO2000" i="7" s="1"/>
  <c r="AM2875" i="7"/>
  <c r="AO2875" i="7" s="1"/>
  <c r="AM1988" i="7"/>
  <c r="AO1988" i="7" s="1"/>
  <c r="AM263" i="7"/>
  <c r="AO263" i="7" s="1"/>
  <c r="AM2700" i="7"/>
  <c r="AO2700" i="7" s="1"/>
  <c r="AM2828" i="7"/>
  <c r="AO2828" i="7" s="1"/>
  <c r="AM1534" i="7"/>
  <c r="AO1534" i="7" s="1"/>
  <c r="AM2573" i="7"/>
  <c r="AO2573" i="7" s="1"/>
  <c r="AM1533" i="7"/>
  <c r="AO1533" i="7" s="1"/>
  <c r="AM798" i="7"/>
  <c r="AO798" i="7" s="1"/>
  <c r="AE544" i="7"/>
  <c r="AD544" i="7"/>
  <c r="AC544" i="7"/>
  <c r="AB544" i="7"/>
  <c r="AA544" i="7"/>
  <c r="AL544" i="7"/>
  <c r="AI544" i="7"/>
  <c r="AH544" i="7"/>
  <c r="AK544" i="7"/>
  <c r="AJ544" i="7"/>
  <c r="AG544" i="7"/>
  <c r="AF544" i="7"/>
  <c r="AE789" i="7"/>
  <c r="AB789" i="7"/>
  <c r="AL789" i="7"/>
  <c r="AI789" i="7"/>
  <c r="AF789" i="7"/>
  <c r="AD789" i="7"/>
  <c r="AC789" i="7"/>
  <c r="AA789" i="7"/>
  <c r="AK789" i="7"/>
  <c r="AJ789" i="7"/>
  <c r="AH789" i="7"/>
  <c r="AG789" i="7"/>
  <c r="AJ2421" i="7"/>
  <c r="AI2421" i="7"/>
  <c r="AH2421" i="7"/>
  <c r="AG2421" i="7"/>
  <c r="AD2421" i="7"/>
  <c r="AB2421" i="7"/>
  <c r="AL2421" i="7"/>
  <c r="AK2421" i="7"/>
  <c r="AE2421" i="7"/>
  <c r="AF2421" i="7"/>
  <c r="AC2421" i="7"/>
  <c r="AA2421" i="7"/>
  <c r="AK1734" i="7"/>
  <c r="AE1734" i="7"/>
  <c r="AD1734" i="7"/>
  <c r="AC1734" i="7"/>
  <c r="AB1734" i="7"/>
  <c r="AA1734" i="7"/>
  <c r="AL1734" i="7"/>
  <c r="AJ1734" i="7"/>
  <c r="AI1734" i="7"/>
  <c r="AH1734" i="7"/>
  <c r="AF1734" i="7"/>
  <c r="AG1734" i="7"/>
  <c r="AG939" i="7"/>
  <c r="AE939" i="7"/>
  <c r="AC939" i="7"/>
  <c r="AB939" i="7"/>
  <c r="AL939" i="7"/>
  <c r="AK939" i="7"/>
  <c r="AJ939" i="7"/>
  <c r="AI939" i="7"/>
  <c r="AH939" i="7"/>
  <c r="AD939" i="7"/>
  <c r="AA939" i="7"/>
  <c r="AF939" i="7"/>
  <c r="AK1849" i="7"/>
  <c r="AJ1849" i="7"/>
  <c r="AF1849" i="7"/>
  <c r="AE1849" i="7"/>
  <c r="AD1849" i="7"/>
  <c r="AC1849" i="7"/>
  <c r="AB1849" i="7"/>
  <c r="AA1849" i="7"/>
  <c r="AL1849" i="7"/>
  <c r="AI1849" i="7"/>
  <c r="AG1849" i="7"/>
  <c r="AH1849" i="7"/>
  <c r="AJ2854" i="7"/>
  <c r="AC2854" i="7"/>
  <c r="AB2854" i="7"/>
  <c r="AA2854" i="7"/>
  <c r="AL2854" i="7"/>
  <c r="AI2854" i="7"/>
  <c r="AH2854" i="7"/>
  <c r="AE2854" i="7"/>
  <c r="AG2854" i="7"/>
  <c r="AK2854" i="7"/>
  <c r="AD2854" i="7"/>
  <c r="AF2854" i="7"/>
  <c r="AG1149" i="7"/>
  <c r="AF1149" i="7"/>
  <c r="AE1149" i="7"/>
  <c r="AC1149" i="7"/>
  <c r="AB1149" i="7"/>
  <c r="AK1149" i="7"/>
  <c r="AJ1149" i="7"/>
  <c r="AI1149" i="7"/>
  <c r="AA1149" i="7"/>
  <c r="AL1149" i="7"/>
  <c r="AH1149" i="7"/>
  <c r="AD1149" i="7"/>
  <c r="AG1184" i="7"/>
  <c r="AF1184" i="7"/>
  <c r="AE1184" i="7"/>
  <c r="AC1184" i="7"/>
  <c r="AB1184" i="7"/>
  <c r="AK1184" i="7"/>
  <c r="AJ1184" i="7"/>
  <c r="AI1184" i="7"/>
  <c r="AH1184" i="7"/>
  <c r="AD1184" i="7"/>
  <c r="AA1184" i="7"/>
  <c r="AL1184" i="7"/>
  <c r="AG1104" i="7"/>
  <c r="AF1104" i="7"/>
  <c r="AE1104" i="7"/>
  <c r="AC1104" i="7"/>
  <c r="AB1104" i="7"/>
  <c r="AK1104" i="7"/>
  <c r="AJ1104" i="7"/>
  <c r="AI1104" i="7"/>
  <c r="AH1104" i="7"/>
  <c r="AD1104" i="7"/>
  <c r="AA1104" i="7"/>
  <c r="AL1104" i="7"/>
  <c r="AJ2316" i="7"/>
  <c r="AI2316" i="7"/>
  <c r="AA2316" i="7"/>
  <c r="AF2316" i="7"/>
  <c r="AE2316" i="7"/>
  <c r="AD2316" i="7"/>
  <c r="AL2316" i="7"/>
  <c r="AB2316" i="7"/>
  <c r="AK2316" i="7"/>
  <c r="AH2316" i="7"/>
  <c r="AG2316" i="7"/>
  <c r="AC2316" i="7"/>
  <c r="AK1861" i="7"/>
  <c r="AJ1861" i="7"/>
  <c r="AF1861" i="7"/>
  <c r="AE1861" i="7"/>
  <c r="AD1861" i="7"/>
  <c r="AC1861" i="7"/>
  <c r="AB1861" i="7"/>
  <c r="AA1861" i="7"/>
  <c r="AL1861" i="7"/>
  <c r="AI1861" i="7"/>
  <c r="AH1861" i="7"/>
  <c r="AG1861" i="7"/>
  <c r="AJ1581" i="7"/>
  <c r="AI1581" i="7"/>
  <c r="AH1581" i="7"/>
  <c r="AG1581" i="7"/>
  <c r="AD1581" i="7"/>
  <c r="AC1581" i="7"/>
  <c r="AB1581" i="7"/>
  <c r="AL1581" i="7"/>
  <c r="AF1581" i="7"/>
  <c r="AE1581" i="7"/>
  <c r="AA1581" i="7"/>
  <c r="AK1581" i="7"/>
  <c r="AK1884" i="7"/>
  <c r="AJ1884" i="7"/>
  <c r="AI1884" i="7"/>
  <c r="AH1884" i="7"/>
  <c r="AE1884" i="7"/>
  <c r="AG1884" i="7"/>
  <c r="AF1884" i="7"/>
  <c r="AD1884" i="7"/>
  <c r="AB1884" i="7"/>
  <c r="AA1884" i="7"/>
  <c r="AL1884" i="7"/>
  <c r="AC1884" i="7"/>
  <c r="AK1919" i="7"/>
  <c r="AJ1919" i="7"/>
  <c r="AI1919" i="7"/>
  <c r="AH1919" i="7"/>
  <c r="AE1919" i="7"/>
  <c r="AA1919" i="7"/>
  <c r="AG1919" i="7"/>
  <c r="AC1919" i="7"/>
  <c r="AD1919" i="7"/>
  <c r="AB1919" i="7"/>
  <c r="AL1919" i="7"/>
  <c r="AF1919" i="7"/>
  <c r="AO553" i="7"/>
  <c r="AO2653" i="7"/>
  <c r="AO2898" i="7"/>
  <c r="AM2433" i="7"/>
  <c r="AO2433" i="7" s="1"/>
  <c r="AJ2947" i="7"/>
  <c r="AI2947" i="7"/>
  <c r="AH2947" i="7"/>
  <c r="AG2947" i="7"/>
  <c r="AE2947" i="7"/>
  <c r="AD2947" i="7"/>
  <c r="AC2947" i="7"/>
  <c r="AB2947" i="7"/>
  <c r="AK2947" i="7"/>
  <c r="AF2947" i="7"/>
  <c r="AA2947" i="7"/>
  <c r="AL2947" i="7"/>
  <c r="AM635" i="7"/>
  <c r="AO635" i="7" s="1"/>
  <c r="AO2105" i="7"/>
  <c r="AM880" i="7"/>
  <c r="AO880" i="7" s="1"/>
  <c r="AM868" i="7"/>
  <c r="AO868" i="7" s="1"/>
  <c r="AM413" i="7"/>
  <c r="AO413" i="7" s="1"/>
  <c r="AM473" i="7"/>
  <c r="AO473" i="7" s="1"/>
  <c r="AM683" i="7"/>
  <c r="AO683" i="7" s="1"/>
  <c r="AM355" i="7"/>
  <c r="AO355" i="7" s="1"/>
  <c r="AM2198" i="7"/>
  <c r="AO2198" i="7" s="1"/>
  <c r="AM1673" i="7"/>
  <c r="AO1673" i="7" s="1"/>
  <c r="AM1638" i="7"/>
  <c r="AO1638" i="7" s="1"/>
  <c r="AM1593" i="7"/>
  <c r="AO1593" i="7" s="1"/>
  <c r="AM833" i="7"/>
  <c r="AO833" i="7" s="1"/>
  <c r="AM823" i="7"/>
  <c r="AO823" i="7" s="1"/>
  <c r="AM1453" i="7"/>
  <c r="AO1453" i="7" s="1"/>
  <c r="AM1918" i="7"/>
  <c r="AO1918" i="7" s="1"/>
  <c r="AM483" i="7"/>
  <c r="AO483" i="7" s="1"/>
  <c r="AM648" i="7"/>
  <c r="AO648" i="7" s="1"/>
  <c r="AM448" i="7"/>
  <c r="AO448" i="7" s="1"/>
  <c r="AM2140" i="7"/>
  <c r="AO2140" i="7" s="1"/>
  <c r="AM425" i="7"/>
  <c r="AO425" i="7" s="1"/>
  <c r="AI2154" i="7"/>
  <c r="AH2154" i="7"/>
  <c r="AF2154" i="7"/>
  <c r="AL2154" i="7"/>
  <c r="AJ2154" i="7"/>
  <c r="AG2154" i="7"/>
  <c r="AC2154" i="7"/>
  <c r="AK2154" i="7"/>
  <c r="AB2154" i="7"/>
  <c r="AA2154" i="7"/>
  <c r="AD2154" i="7"/>
  <c r="AE2154" i="7"/>
  <c r="AE824" i="7"/>
  <c r="AA824" i="7"/>
  <c r="AK824" i="7"/>
  <c r="AH824" i="7"/>
  <c r="AD824" i="7"/>
  <c r="AC824" i="7"/>
  <c r="AB824" i="7"/>
  <c r="AJ824" i="7"/>
  <c r="AI824" i="7"/>
  <c r="AG824" i="7"/>
  <c r="AL824" i="7"/>
  <c r="AF824" i="7"/>
  <c r="AI2211" i="7"/>
  <c r="AH2211" i="7"/>
  <c r="AF2211" i="7"/>
  <c r="AB2211" i="7"/>
  <c r="AA2211" i="7"/>
  <c r="AL2211" i="7"/>
  <c r="AG2211" i="7"/>
  <c r="AE2211" i="7"/>
  <c r="AD2211" i="7"/>
  <c r="AC2211" i="7"/>
  <c r="AK2211" i="7"/>
  <c r="AJ2211" i="7"/>
  <c r="AB2014" i="7"/>
  <c r="AJ2014" i="7"/>
  <c r="AI2014" i="7"/>
  <c r="AH2014" i="7"/>
  <c r="AG2014" i="7"/>
  <c r="AD2014" i="7"/>
  <c r="AE2014" i="7"/>
  <c r="AC2014" i="7"/>
  <c r="AA2014" i="7"/>
  <c r="AK2014" i="7"/>
  <c r="AL2014" i="7"/>
  <c r="AF2014" i="7"/>
  <c r="AE811" i="7"/>
  <c r="AJ811" i="7"/>
  <c r="AG811" i="7"/>
  <c r="AC811" i="7"/>
  <c r="AB811" i="7"/>
  <c r="AA811" i="7"/>
  <c r="AI811" i="7"/>
  <c r="AH811" i="7"/>
  <c r="AL811" i="7"/>
  <c r="AF811" i="7"/>
  <c r="AK811" i="7"/>
  <c r="AD811" i="7"/>
  <c r="AI194" i="7"/>
  <c r="AH194" i="7"/>
  <c r="AG194" i="7"/>
  <c r="AF194" i="7"/>
  <c r="AE194" i="7"/>
  <c r="AC194" i="7"/>
  <c r="AD194" i="7"/>
  <c r="AA194" i="7"/>
  <c r="AL194" i="7"/>
  <c r="AK194" i="7"/>
  <c r="AJ194" i="7"/>
  <c r="AB194" i="7"/>
  <c r="AL1279" i="7"/>
  <c r="AK1279" i="7"/>
  <c r="AJ1279" i="7"/>
  <c r="AI1279" i="7"/>
  <c r="AH1279" i="7"/>
  <c r="AC1279" i="7"/>
  <c r="AF1279" i="7"/>
  <c r="AE1279" i="7"/>
  <c r="AD1279" i="7"/>
  <c r="AA1279" i="7"/>
  <c r="AG1279" i="7"/>
  <c r="AB1279" i="7"/>
  <c r="AK1909" i="7"/>
  <c r="AJ1909" i="7"/>
  <c r="AI1909" i="7"/>
  <c r="AH1909" i="7"/>
  <c r="AE1909" i="7"/>
  <c r="AL1909" i="7"/>
  <c r="AG1909" i="7"/>
  <c r="AD1909" i="7"/>
  <c r="AA1909" i="7"/>
  <c r="AF1909" i="7"/>
  <c r="AC1909" i="7"/>
  <c r="AB1909" i="7"/>
  <c r="AK1779" i="7"/>
  <c r="AB1779" i="7"/>
  <c r="AA1779" i="7"/>
  <c r="AL1779" i="7"/>
  <c r="AJ1779" i="7"/>
  <c r="AI1779" i="7"/>
  <c r="AD1779" i="7"/>
  <c r="AC1779" i="7"/>
  <c r="AH1779" i="7"/>
  <c r="AG1779" i="7"/>
  <c r="AF1779" i="7"/>
  <c r="AE1779" i="7"/>
  <c r="AI111" i="7"/>
  <c r="AH111" i="7"/>
  <c r="AG111" i="7"/>
  <c r="AF111" i="7"/>
  <c r="AE111" i="7"/>
  <c r="AD111" i="7"/>
  <c r="AA111" i="7"/>
  <c r="AL111" i="7"/>
  <c r="AJ111" i="7"/>
  <c r="AC111" i="7"/>
  <c r="AB111" i="7"/>
  <c r="AK111" i="7"/>
  <c r="AJ2246" i="7"/>
  <c r="AD2246" i="7"/>
  <c r="AL2246" i="7"/>
  <c r="AI2246" i="7"/>
  <c r="AC2246" i="7"/>
  <c r="AB2246" i="7"/>
  <c r="AA2246" i="7"/>
  <c r="AH2246" i="7"/>
  <c r="AG2246" i="7"/>
  <c r="AF2246" i="7"/>
  <c r="AE2246" i="7"/>
  <c r="AK2246" i="7"/>
  <c r="AJ2259" i="7"/>
  <c r="AE2259" i="7"/>
  <c r="AA2259" i="7"/>
  <c r="AK2259" i="7"/>
  <c r="AD2259" i="7"/>
  <c r="AC2259" i="7"/>
  <c r="AB2259" i="7"/>
  <c r="AI2259" i="7"/>
  <c r="AH2259" i="7"/>
  <c r="AG2259" i="7"/>
  <c r="AF2259" i="7"/>
  <c r="AL2259" i="7"/>
  <c r="AC2806" i="7"/>
  <c r="AB2806" i="7"/>
  <c r="AA2806" i="7"/>
  <c r="AL2806" i="7"/>
  <c r="AK2806" i="7"/>
  <c r="AI2806" i="7"/>
  <c r="AH2806" i="7"/>
  <c r="AE2806" i="7"/>
  <c r="AG2806" i="7"/>
  <c r="AD2806" i="7"/>
  <c r="AF2806" i="7"/>
  <c r="AJ2806" i="7"/>
  <c r="AI2119" i="7"/>
  <c r="AH2119" i="7"/>
  <c r="AG2119" i="7"/>
  <c r="AF2119" i="7"/>
  <c r="AD2119" i="7"/>
  <c r="AC2119" i="7"/>
  <c r="AL2119" i="7"/>
  <c r="AK2119" i="7"/>
  <c r="AJ2119" i="7"/>
  <c r="AB2119" i="7"/>
  <c r="AA2119" i="7"/>
  <c r="AE2119" i="7"/>
  <c r="AL1289" i="7"/>
  <c r="AK1289" i="7"/>
  <c r="AJ1289" i="7"/>
  <c r="AI1289" i="7"/>
  <c r="AH1289" i="7"/>
  <c r="AC1289" i="7"/>
  <c r="AF1289" i="7"/>
  <c r="AE1289" i="7"/>
  <c r="AD1289" i="7"/>
  <c r="AA1289" i="7"/>
  <c r="AG1289" i="7"/>
  <c r="AB1289" i="7"/>
  <c r="AJ2934" i="7"/>
  <c r="AI2934" i="7"/>
  <c r="AH2934" i="7"/>
  <c r="AG2934" i="7"/>
  <c r="AA2934" i="7"/>
  <c r="AK2934" i="7"/>
  <c r="AB2934" i="7"/>
  <c r="AF2934" i="7"/>
  <c r="AL2934" i="7"/>
  <c r="AD2934" i="7"/>
  <c r="AC2934" i="7"/>
  <c r="AE2934" i="7"/>
  <c r="AK1944" i="7"/>
  <c r="AJ1944" i="7"/>
  <c r="AI1944" i="7"/>
  <c r="AH1944" i="7"/>
  <c r="AE1944" i="7"/>
  <c r="AG1944" i="7"/>
  <c r="AF1944" i="7"/>
  <c r="AD1944" i="7"/>
  <c r="AB1944" i="7"/>
  <c r="AA1944" i="7"/>
  <c r="AC1944" i="7"/>
  <c r="AL1944" i="7"/>
  <c r="AE614" i="7"/>
  <c r="AD614" i="7"/>
  <c r="AC614" i="7"/>
  <c r="AB614" i="7"/>
  <c r="AA614" i="7"/>
  <c r="AL614" i="7"/>
  <c r="AI614" i="7"/>
  <c r="AH614" i="7"/>
  <c r="AK614" i="7"/>
  <c r="AG614" i="7"/>
  <c r="AJ614" i="7"/>
  <c r="AF614" i="7"/>
  <c r="AE379" i="7"/>
  <c r="AD379" i="7"/>
  <c r="AC379" i="7"/>
  <c r="AB379" i="7"/>
  <c r="AA379" i="7"/>
  <c r="AL379" i="7"/>
  <c r="AI379" i="7"/>
  <c r="AH379" i="7"/>
  <c r="AK379" i="7"/>
  <c r="AJ379" i="7"/>
  <c r="AG379" i="7"/>
  <c r="AF379" i="7"/>
  <c r="AL1406" i="7"/>
  <c r="AK1406" i="7"/>
  <c r="AJ1406" i="7"/>
  <c r="AI1406" i="7"/>
  <c r="AH1406" i="7"/>
  <c r="AC1406" i="7"/>
  <c r="AG1406" i="7"/>
  <c r="AD1406" i="7"/>
  <c r="AB1406" i="7"/>
  <c r="AA1406" i="7"/>
  <c r="AF1406" i="7"/>
  <c r="AE1406" i="7"/>
  <c r="AL251" i="7"/>
  <c r="AE251" i="7"/>
  <c r="AD251" i="7"/>
  <c r="AC251" i="7"/>
  <c r="AB251" i="7"/>
  <c r="AA251" i="7"/>
  <c r="AK251" i="7"/>
  <c r="AI251" i="7"/>
  <c r="AH251" i="7"/>
  <c r="AJ251" i="7"/>
  <c r="AG251" i="7"/>
  <c r="AF251" i="7"/>
  <c r="AE461" i="7"/>
  <c r="AD461" i="7"/>
  <c r="AC461" i="7"/>
  <c r="AB461" i="7"/>
  <c r="AA461" i="7"/>
  <c r="AL461" i="7"/>
  <c r="AI461" i="7"/>
  <c r="AH461" i="7"/>
  <c r="AK461" i="7"/>
  <c r="AG461" i="7"/>
  <c r="AJ461" i="7"/>
  <c r="AF461" i="7"/>
  <c r="AJ2514" i="7"/>
  <c r="AI2514" i="7"/>
  <c r="AH2514" i="7"/>
  <c r="AG2514" i="7"/>
  <c r="AD2514" i="7"/>
  <c r="AE2514" i="7"/>
  <c r="AC2514" i="7"/>
  <c r="AB2514" i="7"/>
  <c r="AA2514" i="7"/>
  <c r="AL2514" i="7"/>
  <c r="AK2514" i="7"/>
  <c r="AF2514" i="7"/>
  <c r="AB2024" i="7"/>
  <c r="AH2024" i="7"/>
  <c r="AG2024" i="7"/>
  <c r="AF2024" i="7"/>
  <c r="AE2024" i="7"/>
  <c r="AA2024" i="7"/>
  <c r="AL2024" i="7"/>
  <c r="AK2024" i="7"/>
  <c r="AI2024" i="7"/>
  <c r="AD2024" i="7"/>
  <c r="AJ2024" i="7"/>
  <c r="AC2024" i="7"/>
  <c r="AC2701" i="7"/>
  <c r="AA2701" i="7"/>
  <c r="AD2701" i="7"/>
  <c r="AB2701" i="7"/>
  <c r="AL2701" i="7"/>
  <c r="AF2701" i="7"/>
  <c r="AK2701" i="7"/>
  <c r="AJ2701" i="7"/>
  <c r="AI2701" i="7"/>
  <c r="AH2701" i="7"/>
  <c r="AG2701" i="7"/>
  <c r="AE2701" i="7"/>
  <c r="AC2561" i="7"/>
  <c r="AK2561" i="7"/>
  <c r="AJ2561" i="7"/>
  <c r="AI2561" i="7"/>
  <c r="AH2561" i="7"/>
  <c r="AE2561" i="7"/>
  <c r="AD2561" i="7"/>
  <c r="AG2561" i="7"/>
  <c r="AF2561" i="7"/>
  <c r="AB2561" i="7"/>
  <c r="AL2561" i="7"/>
  <c r="AA2561" i="7"/>
  <c r="AK1804" i="7"/>
  <c r="AJ1804" i="7"/>
  <c r="AL1804" i="7"/>
  <c r="AI1804" i="7"/>
  <c r="AH1804" i="7"/>
  <c r="AG1804" i="7"/>
  <c r="AF1804" i="7"/>
  <c r="AE1804" i="7"/>
  <c r="AD1804" i="7"/>
  <c r="AC1804" i="7"/>
  <c r="AA1804" i="7"/>
  <c r="AB1804" i="7"/>
  <c r="AM2735" i="7"/>
  <c r="AO2735" i="7" s="1"/>
  <c r="AM2793" i="7"/>
  <c r="AO2793" i="7" s="1"/>
  <c r="AM1965" i="7"/>
  <c r="AO1965" i="7" s="1"/>
  <c r="AM670" i="7"/>
  <c r="AO670" i="7" s="1"/>
  <c r="AM2338" i="7"/>
  <c r="AO2338" i="7" s="1"/>
  <c r="AM1313" i="7"/>
  <c r="AO1313" i="7" s="1"/>
  <c r="AM1405" i="7"/>
  <c r="AO1405" i="7" s="1"/>
  <c r="AM2373" i="7"/>
  <c r="AO2373" i="7" s="1"/>
  <c r="AM2818" i="7"/>
  <c r="AO2818" i="7" s="1"/>
  <c r="AM1825" i="7"/>
  <c r="AO1825" i="7" s="1"/>
  <c r="AM858" i="7"/>
  <c r="AO858" i="7" s="1"/>
  <c r="AM2525" i="7"/>
  <c r="AO2525" i="7" s="1"/>
  <c r="AM1498" i="7"/>
  <c r="AO1498" i="7" s="1"/>
  <c r="AM2923" i="7"/>
  <c r="AO2923" i="7" s="1"/>
  <c r="AM2408" i="7"/>
  <c r="AO2408" i="7" s="1"/>
  <c r="AM1090" i="7"/>
  <c r="AO1090" i="7" s="1"/>
  <c r="AM1428" i="7"/>
  <c r="AO1428" i="7" s="1"/>
  <c r="AM1148" i="7"/>
  <c r="AO1148" i="7" s="1"/>
  <c r="AM1008" i="7"/>
  <c r="AO1008" i="7" s="1"/>
  <c r="AM1160" i="7"/>
  <c r="AO1160" i="7" s="1"/>
  <c r="AM1208" i="7"/>
  <c r="AO1208" i="7" s="1"/>
  <c r="AM903" i="7"/>
  <c r="AO903" i="7" s="1"/>
  <c r="AK2970" i="7"/>
  <c r="AL2970" i="7"/>
  <c r="AJ2970" i="7"/>
  <c r="AI2970" i="7"/>
  <c r="AH2970" i="7"/>
  <c r="AB2970" i="7"/>
  <c r="AA2970" i="7"/>
  <c r="AC2970" i="7"/>
  <c r="AG2970" i="7"/>
  <c r="AE2970" i="7"/>
  <c r="AF2970" i="7"/>
  <c r="AD2970" i="7"/>
  <c r="AM893" i="7"/>
  <c r="AO893" i="7" s="1"/>
  <c r="AJ2364" i="7"/>
  <c r="AI2364" i="7"/>
  <c r="AH2364" i="7"/>
  <c r="AG2364" i="7"/>
  <c r="AD2364" i="7"/>
  <c r="AF2364" i="7"/>
  <c r="AC2364" i="7"/>
  <c r="AK2364" i="7"/>
  <c r="AB2364" i="7"/>
  <c r="AA2364" i="7"/>
  <c r="AL2364" i="7"/>
  <c r="AE2364" i="7"/>
  <c r="AE334" i="7"/>
  <c r="AD334" i="7"/>
  <c r="AC334" i="7"/>
  <c r="AB334" i="7"/>
  <c r="AA334" i="7"/>
  <c r="AL334" i="7"/>
  <c r="AI334" i="7"/>
  <c r="AJ334" i="7"/>
  <c r="AK334" i="7"/>
  <c r="AG334" i="7"/>
  <c r="AF334" i="7"/>
  <c r="AH334" i="7"/>
  <c r="AK1826" i="7"/>
  <c r="AJ1826" i="7"/>
  <c r="AH1826" i="7"/>
  <c r="AG1826" i="7"/>
  <c r="AF1826" i="7"/>
  <c r="AE1826" i="7"/>
  <c r="AD1826" i="7"/>
  <c r="AC1826" i="7"/>
  <c r="AL1826" i="7"/>
  <c r="AI1826" i="7"/>
  <c r="AB1826" i="7"/>
  <c r="AA1826" i="7"/>
  <c r="AC2714" i="7"/>
  <c r="AB2714" i="7"/>
  <c r="AA2714" i="7"/>
  <c r="AL2714" i="7"/>
  <c r="AE2714" i="7"/>
  <c r="AD2714" i="7"/>
  <c r="AK2714" i="7"/>
  <c r="AJ2714" i="7"/>
  <c r="AI2714" i="7"/>
  <c r="AH2714" i="7"/>
  <c r="AG2714" i="7"/>
  <c r="AF2714" i="7"/>
  <c r="AD2084" i="7"/>
  <c r="AB2084" i="7"/>
  <c r="AA2084" i="7"/>
  <c r="AJ2084" i="7"/>
  <c r="AK2084" i="7"/>
  <c r="AI2084" i="7"/>
  <c r="AH2084" i="7"/>
  <c r="AG2084" i="7"/>
  <c r="AC2084" i="7"/>
  <c r="AL2084" i="7"/>
  <c r="AE2084" i="7"/>
  <c r="AF2084" i="7"/>
  <c r="AF741" i="7"/>
  <c r="AC741" i="7"/>
  <c r="AI741" i="7"/>
  <c r="AH741" i="7"/>
  <c r="AG741" i="7"/>
  <c r="AE741" i="7"/>
  <c r="AD741" i="7"/>
  <c r="AB741" i="7"/>
  <c r="AL741" i="7"/>
  <c r="AA741" i="7"/>
  <c r="AK741" i="7"/>
  <c r="AJ741" i="7"/>
  <c r="AB2059" i="7"/>
  <c r="AG2059" i="7"/>
  <c r="AF2059" i="7"/>
  <c r="AE2059" i="7"/>
  <c r="AD2059" i="7"/>
  <c r="AC2059" i="7"/>
  <c r="AA2059" i="7"/>
  <c r="AL2059" i="7"/>
  <c r="AK2059" i="7"/>
  <c r="AI2059" i="7"/>
  <c r="AJ2059" i="7"/>
  <c r="AH2059" i="7"/>
  <c r="AL1511" i="7"/>
  <c r="AK1511" i="7"/>
  <c r="AJ1511" i="7"/>
  <c r="AI1511" i="7"/>
  <c r="AH1511" i="7"/>
  <c r="AE1511" i="7"/>
  <c r="AD1511" i="7"/>
  <c r="AC1511" i="7"/>
  <c r="AG1511" i="7"/>
  <c r="AF1511" i="7"/>
  <c r="AB1511" i="7"/>
  <c r="AA1511" i="7"/>
  <c r="AI54" i="7"/>
  <c r="AH54" i="7"/>
  <c r="AG54" i="7"/>
  <c r="AF54" i="7"/>
  <c r="AE54" i="7"/>
  <c r="AD54" i="7"/>
  <c r="AA54" i="7"/>
  <c r="AL54" i="7"/>
  <c r="AJ54" i="7"/>
  <c r="AC54" i="7"/>
  <c r="AB54" i="7"/>
  <c r="AK54" i="7"/>
  <c r="AC2794" i="7"/>
  <c r="AB2794" i="7"/>
  <c r="AA2794" i="7"/>
  <c r="AL2794" i="7"/>
  <c r="AK2794" i="7"/>
  <c r="AI2794" i="7"/>
  <c r="AH2794" i="7"/>
  <c r="AE2794" i="7"/>
  <c r="AG2794" i="7"/>
  <c r="AF2794" i="7"/>
  <c r="AD2794" i="7"/>
  <c r="AJ2794" i="7"/>
  <c r="AB1989" i="7"/>
  <c r="AI1989" i="7"/>
  <c r="AH1989" i="7"/>
  <c r="AG1989" i="7"/>
  <c r="AF1989" i="7"/>
  <c r="AC1989" i="7"/>
  <c r="AL1989" i="7"/>
  <c r="AK1989" i="7"/>
  <c r="AE1989" i="7"/>
  <c r="AD1989" i="7"/>
  <c r="AJ1989" i="7"/>
  <c r="AA1989" i="7"/>
  <c r="AG1009" i="7"/>
  <c r="AE1009" i="7"/>
  <c r="AC1009" i="7"/>
  <c r="AB1009" i="7"/>
  <c r="AL1009" i="7"/>
  <c r="AJ1009" i="7"/>
  <c r="AI1009" i="7"/>
  <c r="AD1009" i="7"/>
  <c r="AK1009" i="7"/>
  <c r="AH1009" i="7"/>
  <c r="AF1009" i="7"/>
  <c r="AA1009" i="7"/>
  <c r="AG1044" i="7"/>
  <c r="AE1044" i="7"/>
  <c r="AC1044" i="7"/>
  <c r="AB1044" i="7"/>
  <c r="AL1044" i="7"/>
  <c r="AK1044" i="7"/>
  <c r="AJ1044" i="7"/>
  <c r="AI1044" i="7"/>
  <c r="AH1044" i="7"/>
  <c r="AD1044" i="7"/>
  <c r="AA1044" i="7"/>
  <c r="AF1044" i="7"/>
  <c r="AJ2504" i="7"/>
  <c r="AI2504" i="7"/>
  <c r="AH2504" i="7"/>
  <c r="AG2504" i="7"/>
  <c r="AD2504" i="7"/>
  <c r="AL2504" i="7"/>
  <c r="AB2504" i="7"/>
  <c r="AK2504" i="7"/>
  <c r="AF2504" i="7"/>
  <c r="AC2504" i="7"/>
  <c r="AA2504" i="7"/>
  <c r="AE2504" i="7"/>
  <c r="AF684" i="7"/>
  <c r="AE684" i="7"/>
  <c r="AD684" i="7"/>
  <c r="AC684" i="7"/>
  <c r="AB684" i="7"/>
  <c r="AA684" i="7"/>
  <c r="AJ684" i="7"/>
  <c r="AI684" i="7"/>
  <c r="AL684" i="7"/>
  <c r="AK684" i="7"/>
  <c r="AH684" i="7"/>
  <c r="AG684" i="7"/>
  <c r="AJ2819" i="7"/>
  <c r="AD2819" i="7"/>
  <c r="AC2819" i="7"/>
  <c r="AB2819" i="7"/>
  <c r="AA2819" i="7"/>
  <c r="AF2819" i="7"/>
  <c r="AE2819" i="7"/>
  <c r="AK2819" i="7"/>
  <c r="AG2819" i="7"/>
  <c r="AI2819" i="7"/>
  <c r="AL2819" i="7"/>
  <c r="AH2819" i="7"/>
  <c r="AG2609" i="7"/>
  <c r="AE2609" i="7"/>
  <c r="AL2609" i="7"/>
  <c r="AJ2609" i="7"/>
  <c r="AI2609" i="7"/>
  <c r="AF2609" i="7"/>
  <c r="AD2609" i="7"/>
  <c r="AC2609" i="7"/>
  <c r="AB2609" i="7"/>
  <c r="AA2609" i="7"/>
  <c r="AK2609" i="7"/>
  <c r="AH2609" i="7"/>
  <c r="AJ1686" i="7"/>
  <c r="AI1686" i="7"/>
  <c r="AH1686" i="7"/>
  <c r="AG1686" i="7"/>
  <c r="AD1686" i="7"/>
  <c r="AC1686" i="7"/>
  <c r="AB1686" i="7"/>
  <c r="AL1686" i="7"/>
  <c r="AK1686" i="7"/>
  <c r="AF1686" i="7"/>
  <c r="AE1686" i="7"/>
  <c r="AA1686" i="7"/>
  <c r="AC2724" i="7"/>
  <c r="AB2724" i="7"/>
  <c r="AA2724" i="7"/>
  <c r="AL2724" i="7"/>
  <c r="AI2724" i="7"/>
  <c r="AH2724" i="7"/>
  <c r="AG2724" i="7"/>
  <c r="AE2724" i="7"/>
  <c r="AF2724" i="7"/>
  <c r="AD2724" i="7"/>
  <c r="AJ2724" i="7"/>
  <c r="AK2724" i="7"/>
  <c r="AM693" i="7"/>
  <c r="AO693" i="7" s="1"/>
  <c r="AM1195" i="7"/>
  <c r="AO1195" i="7" s="1"/>
  <c r="AM2233" i="7"/>
  <c r="AO2233" i="7" s="1"/>
  <c r="AM1685" i="7"/>
  <c r="AO1685" i="7" s="1"/>
  <c r="AM1755" i="7"/>
  <c r="AO1755" i="7" s="1"/>
  <c r="AM2748" i="7"/>
  <c r="AO2748" i="7" s="1"/>
  <c r="AM63" i="7"/>
  <c r="AO63" i="7" s="1"/>
  <c r="AM1288" i="7"/>
  <c r="AO1288" i="7" s="1"/>
  <c r="AM1603" i="7"/>
  <c r="AO1603" i="7" s="1"/>
  <c r="AM2350" i="7"/>
  <c r="AO2350" i="7" s="1"/>
  <c r="AM928" i="7"/>
  <c r="AO928" i="7" s="1"/>
  <c r="AM1370" i="7"/>
  <c r="AO1370" i="7" s="1"/>
  <c r="AM2013" i="7"/>
  <c r="AO2013" i="7" s="1"/>
  <c r="AM1908" i="7"/>
  <c r="AO1908" i="7" s="1"/>
  <c r="AM1335" i="7"/>
  <c r="AO1335" i="7" s="1"/>
  <c r="AM1418" i="7"/>
  <c r="AO1418" i="7" s="1"/>
  <c r="AM1615" i="7"/>
  <c r="AO1615" i="7" s="1"/>
  <c r="AM180" i="7"/>
  <c r="AO180" i="7" s="1"/>
  <c r="AM2293" i="7"/>
  <c r="AO2293" i="7" s="1"/>
  <c r="AM238" i="7"/>
  <c r="AO238" i="7" s="1"/>
  <c r="G2972" i="7"/>
  <c r="I2971" i="7"/>
  <c r="AM2783" i="7"/>
  <c r="AO2783" i="7" s="1"/>
  <c r="AM2083" i="7"/>
  <c r="AO2083" i="7" s="1"/>
  <c r="AJ2329" i="7"/>
  <c r="AI2329" i="7"/>
  <c r="AH2329" i="7"/>
  <c r="AA2329" i="7"/>
  <c r="AK2329" i="7"/>
  <c r="AG2329" i="7"/>
  <c r="AE2329" i="7"/>
  <c r="AL2329" i="7"/>
  <c r="AF2329" i="7"/>
  <c r="AD2329" i="7"/>
  <c r="AB2329" i="7"/>
  <c r="AC2329" i="7"/>
  <c r="AI2129" i="7"/>
  <c r="AF2129" i="7"/>
  <c r="AE2129" i="7"/>
  <c r="AD2129" i="7"/>
  <c r="AB2129" i="7"/>
  <c r="AA2129" i="7"/>
  <c r="AK2129" i="7"/>
  <c r="AJ2129" i="7"/>
  <c r="AH2129" i="7"/>
  <c r="AG2129" i="7"/>
  <c r="AC2129" i="7"/>
  <c r="AL2129" i="7"/>
  <c r="AI146" i="7"/>
  <c r="AH146" i="7"/>
  <c r="AG146" i="7"/>
  <c r="AF146" i="7"/>
  <c r="AE146" i="7"/>
  <c r="AD146" i="7"/>
  <c r="AC146" i="7"/>
  <c r="AA146" i="7"/>
  <c r="AL146" i="7"/>
  <c r="AK146" i="7"/>
  <c r="AJ146" i="7"/>
  <c r="AB146" i="7"/>
  <c r="AJ1594" i="7"/>
  <c r="AI1594" i="7"/>
  <c r="AH1594" i="7"/>
  <c r="AG1594" i="7"/>
  <c r="AL1594" i="7"/>
  <c r="AK1594" i="7"/>
  <c r="AF1594" i="7"/>
  <c r="AD1594" i="7"/>
  <c r="AC1594" i="7"/>
  <c r="AA1594" i="7"/>
  <c r="AE1594" i="7"/>
  <c r="AB1594" i="7"/>
  <c r="AL1441" i="7"/>
  <c r="AK1441" i="7"/>
  <c r="AJ1441" i="7"/>
  <c r="AI1441" i="7"/>
  <c r="AH1441" i="7"/>
  <c r="AC1441" i="7"/>
  <c r="AF1441" i="7"/>
  <c r="AE1441" i="7"/>
  <c r="AD1441" i="7"/>
  <c r="AA1441" i="7"/>
  <c r="AG1441" i="7"/>
  <c r="AB1441" i="7"/>
  <c r="AE649" i="7"/>
  <c r="AD649" i="7"/>
  <c r="AC649" i="7"/>
  <c r="AB649" i="7"/>
  <c r="AA649" i="7"/>
  <c r="AL649" i="7"/>
  <c r="AI649" i="7"/>
  <c r="AH649" i="7"/>
  <c r="AK649" i="7"/>
  <c r="AJ649" i="7"/>
  <c r="AG649" i="7"/>
  <c r="AF649" i="7"/>
  <c r="AL1336" i="7"/>
  <c r="AK1336" i="7"/>
  <c r="AJ1336" i="7"/>
  <c r="AI1336" i="7"/>
  <c r="AH1336" i="7"/>
  <c r="AC1336" i="7"/>
  <c r="AG1336" i="7"/>
  <c r="AD1336" i="7"/>
  <c r="AF1336" i="7"/>
  <c r="AB1336" i="7"/>
  <c r="AA1336" i="7"/>
  <c r="AE1336" i="7"/>
  <c r="AG904" i="7"/>
  <c r="AE904" i="7"/>
  <c r="AB904" i="7"/>
  <c r="AL904" i="7"/>
  <c r="AK904" i="7"/>
  <c r="AJ904" i="7"/>
  <c r="AI904" i="7"/>
  <c r="AF904" i="7"/>
  <c r="AD904" i="7"/>
  <c r="AC904" i="7"/>
  <c r="AA904" i="7"/>
  <c r="AH904" i="7"/>
  <c r="AK1769" i="7"/>
  <c r="AD1769" i="7"/>
  <c r="AC1769" i="7"/>
  <c r="AB1769" i="7"/>
  <c r="AA1769" i="7"/>
  <c r="AL1769" i="7"/>
  <c r="AJ1769" i="7"/>
  <c r="AI1769" i="7"/>
  <c r="AH1769" i="7"/>
  <c r="AG1769" i="7"/>
  <c r="AE1769" i="7"/>
  <c r="AF1769" i="7"/>
  <c r="AE554" i="7"/>
  <c r="AD554" i="7"/>
  <c r="AC554" i="7"/>
  <c r="AB554" i="7"/>
  <c r="AA554" i="7"/>
  <c r="AL554" i="7"/>
  <c r="AI554" i="7"/>
  <c r="AH554" i="7"/>
  <c r="AK554" i="7"/>
  <c r="AG554" i="7"/>
  <c r="AJ554" i="7"/>
  <c r="AF554" i="7"/>
  <c r="AE2584" i="7"/>
  <c r="AL2584" i="7"/>
  <c r="AK2584" i="7"/>
  <c r="AJ2584" i="7"/>
  <c r="AG2584" i="7"/>
  <c r="AF2584" i="7"/>
  <c r="AI2584" i="7"/>
  <c r="AA2584" i="7"/>
  <c r="AD2584" i="7"/>
  <c r="AC2584" i="7"/>
  <c r="AB2584" i="7"/>
  <c r="AH2584" i="7"/>
  <c r="AE449" i="7"/>
  <c r="AD449" i="7"/>
  <c r="AC449" i="7"/>
  <c r="AB449" i="7"/>
  <c r="AA449" i="7"/>
  <c r="AL449" i="7"/>
  <c r="AI449" i="7"/>
  <c r="AH449" i="7"/>
  <c r="AK449" i="7"/>
  <c r="AG449" i="7"/>
  <c r="AJ449" i="7"/>
  <c r="AF449" i="7"/>
  <c r="AG869" i="7"/>
  <c r="AE869" i="7"/>
  <c r="AF869" i="7"/>
  <c r="AD869" i="7"/>
  <c r="AC869" i="7"/>
  <c r="AB869" i="7"/>
  <c r="AA869" i="7"/>
  <c r="AL869" i="7"/>
  <c r="AK869" i="7"/>
  <c r="AJ869" i="7"/>
  <c r="AI869" i="7"/>
  <c r="AH869" i="7"/>
  <c r="AJ2444" i="7"/>
  <c r="AI2444" i="7"/>
  <c r="AH2444" i="7"/>
  <c r="AG2444" i="7"/>
  <c r="AD2444" i="7"/>
  <c r="AL2444" i="7"/>
  <c r="AB2444" i="7"/>
  <c r="AK2444" i="7"/>
  <c r="AF2444" i="7"/>
  <c r="AC2444" i="7"/>
  <c r="AA2444" i="7"/>
  <c r="AE2444" i="7"/>
  <c r="AJ2479" i="7"/>
  <c r="AI2479" i="7"/>
  <c r="AH2479" i="7"/>
  <c r="AG2479" i="7"/>
  <c r="AD2479" i="7"/>
  <c r="AE2479" i="7"/>
  <c r="AB2479" i="7"/>
  <c r="AL2479" i="7"/>
  <c r="AK2479" i="7"/>
  <c r="AF2479" i="7"/>
  <c r="AA2479" i="7"/>
  <c r="AC2479" i="7"/>
  <c r="AG1079" i="7"/>
  <c r="AF1079" i="7"/>
  <c r="AE1079" i="7"/>
  <c r="AC1079" i="7"/>
  <c r="AB1079" i="7"/>
  <c r="AK1079" i="7"/>
  <c r="AJ1079" i="7"/>
  <c r="AI1079" i="7"/>
  <c r="AA1079" i="7"/>
  <c r="AL1079" i="7"/>
  <c r="AH1079" i="7"/>
  <c r="AD1079" i="7"/>
  <c r="AJ2526" i="7"/>
  <c r="AI2526" i="7"/>
  <c r="AH2526" i="7"/>
  <c r="AG2526" i="7"/>
  <c r="AD2526" i="7"/>
  <c r="AC2526" i="7"/>
  <c r="AK2526" i="7"/>
  <c r="AA2526" i="7"/>
  <c r="AL2526" i="7"/>
  <c r="AF2526" i="7"/>
  <c r="AE2526" i="7"/>
  <c r="AB2526" i="7"/>
  <c r="AL1709" i="7"/>
  <c r="AK1709" i="7"/>
  <c r="AJ1709" i="7"/>
  <c r="AI1709" i="7"/>
  <c r="AH1709" i="7"/>
  <c r="AG1709" i="7"/>
  <c r="AB1709" i="7"/>
  <c r="AA1709" i="7"/>
  <c r="AF1709" i="7"/>
  <c r="AE1709" i="7"/>
  <c r="AD1709" i="7"/>
  <c r="AC1709" i="7"/>
  <c r="AI159" i="7"/>
  <c r="AH159" i="7"/>
  <c r="AG159" i="7"/>
  <c r="AF159" i="7"/>
  <c r="AE159" i="7"/>
  <c r="AD159" i="7"/>
  <c r="AC159" i="7"/>
  <c r="AA159" i="7"/>
  <c r="AL159" i="7"/>
  <c r="AJ159" i="7"/>
  <c r="AB159" i="7"/>
  <c r="AK159" i="7"/>
  <c r="AL1349" i="7"/>
  <c r="AK1349" i="7"/>
  <c r="AJ1349" i="7"/>
  <c r="AI1349" i="7"/>
  <c r="AH1349" i="7"/>
  <c r="AC1349" i="7"/>
  <c r="AF1349" i="7"/>
  <c r="AE1349" i="7"/>
  <c r="AD1349" i="7"/>
  <c r="AA1349" i="7"/>
  <c r="AG1349" i="7"/>
  <c r="AB1349" i="7"/>
  <c r="AG929" i="7"/>
  <c r="AE929" i="7"/>
  <c r="AC929" i="7"/>
  <c r="AB929" i="7"/>
  <c r="AH929" i="7"/>
  <c r="AF929" i="7"/>
  <c r="AD929" i="7"/>
  <c r="AA929" i="7"/>
  <c r="AJ929" i="7"/>
  <c r="AI929" i="7"/>
  <c r="AL929" i="7"/>
  <c r="AK929" i="7"/>
  <c r="AB2049" i="7"/>
  <c r="AI2049" i="7"/>
  <c r="AH2049" i="7"/>
  <c r="AG2049" i="7"/>
  <c r="AF2049" i="7"/>
  <c r="AC2049" i="7"/>
  <c r="AL2049" i="7"/>
  <c r="AK2049" i="7"/>
  <c r="AJ2049" i="7"/>
  <c r="AD2049" i="7"/>
  <c r="AA2049" i="7"/>
  <c r="AE2049" i="7"/>
  <c r="AF2106" i="7"/>
  <c r="AE2106" i="7"/>
  <c r="AD2106" i="7"/>
  <c r="AB2106" i="7"/>
  <c r="AA2106" i="7"/>
  <c r="AJ2106" i="7"/>
  <c r="AI2106" i="7"/>
  <c r="AH2106" i="7"/>
  <c r="AG2106" i="7"/>
  <c r="AC2106" i="7"/>
  <c r="AL2106" i="7"/>
  <c r="AK2106" i="7"/>
  <c r="AK1791" i="7"/>
  <c r="AJ1791" i="7"/>
  <c r="AL1791" i="7"/>
  <c r="AI1791" i="7"/>
  <c r="AH1791" i="7"/>
  <c r="AG1791" i="7"/>
  <c r="AF1791" i="7"/>
  <c r="AE1791" i="7"/>
  <c r="AD1791" i="7"/>
  <c r="AC1791" i="7"/>
  <c r="AB1791" i="7"/>
  <c r="AA1791" i="7"/>
  <c r="AM1043" i="7"/>
  <c r="AO1043" i="7" s="1"/>
  <c r="AM1629" i="7"/>
  <c r="AO1629" i="7" s="1"/>
  <c r="AM1568" i="7"/>
  <c r="AO1568" i="7" s="1"/>
  <c r="AM2608" i="7"/>
  <c r="AO2608" i="7" s="1"/>
  <c r="AM1300" i="7"/>
  <c r="AO1300" i="7" s="1"/>
  <c r="AM1440" i="7"/>
  <c r="AO1440" i="7" s="1"/>
  <c r="AM1230" i="7"/>
  <c r="AO1230" i="7" s="1"/>
  <c r="AM1078" i="7"/>
  <c r="AO1078" i="7" s="1"/>
  <c r="AM1778" i="7"/>
  <c r="AO1778" i="7" s="1"/>
  <c r="AM728" i="7"/>
  <c r="AO728" i="7" s="1"/>
  <c r="AM2268" i="7"/>
  <c r="AO2268" i="7" s="1"/>
  <c r="AM1393" i="7"/>
  <c r="AO1393" i="7" s="1"/>
  <c r="AM1383" i="7"/>
  <c r="AO1383" i="7" s="1"/>
  <c r="AM1265" i="7"/>
  <c r="AO1265" i="7" s="1"/>
  <c r="AM2023" i="7"/>
  <c r="AO2023" i="7" s="1"/>
  <c r="AM1125" i="7"/>
  <c r="AO1125" i="7" s="1"/>
  <c r="AM2863" i="7"/>
  <c r="AO2863" i="7" s="1"/>
  <c r="AM1113" i="7"/>
  <c r="AO1113" i="7" s="1"/>
  <c r="AM740" i="7"/>
  <c r="AO740" i="7" s="1"/>
  <c r="AM98" i="7"/>
  <c r="AO98" i="7" s="1"/>
  <c r="AM40" i="7"/>
  <c r="AO40" i="7" s="1"/>
  <c r="AC2539" i="7"/>
  <c r="AL2539" i="7"/>
  <c r="AK2539" i="7"/>
  <c r="AJ2539" i="7"/>
  <c r="AG2539" i="7"/>
  <c r="AF2539" i="7"/>
  <c r="AI2539" i="7"/>
  <c r="AA2539" i="7"/>
  <c r="AE2539" i="7"/>
  <c r="AD2539" i="7"/>
  <c r="AB2539" i="7"/>
  <c r="AH2539" i="7"/>
  <c r="AJ2469" i="7"/>
  <c r="AI2469" i="7"/>
  <c r="AH2469" i="7"/>
  <c r="AG2469" i="7"/>
  <c r="AD2469" i="7"/>
  <c r="AB2469" i="7"/>
  <c r="AL2469" i="7"/>
  <c r="AK2469" i="7"/>
  <c r="AE2469" i="7"/>
  <c r="AF2469" i="7"/>
  <c r="AC2469" i="7"/>
  <c r="AA2469" i="7"/>
  <c r="AJ2841" i="7"/>
  <c r="AB2841" i="7"/>
  <c r="AA2841" i="7"/>
  <c r="AL2841" i="7"/>
  <c r="AK2841" i="7"/>
  <c r="AH2841" i="7"/>
  <c r="AG2841" i="7"/>
  <c r="AD2841" i="7"/>
  <c r="AF2841" i="7"/>
  <c r="AI2841" i="7"/>
  <c r="AE2841" i="7"/>
  <c r="AC2841" i="7"/>
  <c r="AF2094" i="7"/>
  <c r="AE2094" i="7"/>
  <c r="AD2094" i="7"/>
  <c r="AB2094" i="7"/>
  <c r="AA2094" i="7"/>
  <c r="AJ2094" i="7"/>
  <c r="AI2094" i="7"/>
  <c r="AH2094" i="7"/>
  <c r="AG2094" i="7"/>
  <c r="AC2094" i="7"/>
  <c r="AL2094" i="7"/>
  <c r="AK2094" i="7"/>
  <c r="AC2549" i="7"/>
  <c r="AK2549" i="7"/>
  <c r="AJ2549" i="7"/>
  <c r="AI2549" i="7"/>
  <c r="AH2549" i="7"/>
  <c r="AE2549" i="7"/>
  <c r="AD2549" i="7"/>
  <c r="AL2549" i="7"/>
  <c r="AG2549" i="7"/>
  <c r="AB2549" i="7"/>
  <c r="AA2549" i="7"/>
  <c r="AF2549" i="7"/>
  <c r="AE356" i="7"/>
  <c r="AD356" i="7"/>
  <c r="AC356" i="7"/>
  <c r="AB356" i="7"/>
  <c r="AA356" i="7"/>
  <c r="AL356" i="7"/>
  <c r="AI356" i="7"/>
  <c r="AK356" i="7"/>
  <c r="AJ356" i="7"/>
  <c r="AH356" i="7"/>
  <c r="AG356" i="7"/>
  <c r="AF356" i="7"/>
  <c r="AG2596" i="7"/>
  <c r="AE2596" i="7"/>
  <c r="AH2596" i="7"/>
  <c r="AF2596" i="7"/>
  <c r="AB2596" i="7"/>
  <c r="AA2596" i="7"/>
  <c r="AL2596" i="7"/>
  <c r="AK2596" i="7"/>
  <c r="AD2596" i="7"/>
  <c r="AJ2596" i="7"/>
  <c r="AI2596" i="7"/>
  <c r="AC2596" i="7"/>
  <c r="AC2749" i="7"/>
  <c r="AB2749" i="7"/>
  <c r="AA2749" i="7"/>
  <c r="AL2749" i="7"/>
  <c r="AK2749" i="7"/>
  <c r="AI2749" i="7"/>
  <c r="AJ2749" i="7"/>
  <c r="AH2749" i="7"/>
  <c r="AF2749" i="7"/>
  <c r="AG2749" i="7"/>
  <c r="AD2749" i="7"/>
  <c r="AE2749" i="7"/>
  <c r="AC2736" i="7"/>
  <c r="AB2736" i="7"/>
  <c r="AA2736" i="7"/>
  <c r="AL2736" i="7"/>
  <c r="AI2736" i="7"/>
  <c r="AH2736" i="7"/>
  <c r="AG2736" i="7"/>
  <c r="AE2736" i="7"/>
  <c r="AK2736" i="7"/>
  <c r="AF2736" i="7"/>
  <c r="AD2736" i="7"/>
  <c r="AJ2736" i="7"/>
  <c r="AL1489" i="7"/>
  <c r="AK1489" i="7"/>
  <c r="AJ1489" i="7"/>
  <c r="AI1489" i="7"/>
  <c r="AH1489" i="7"/>
  <c r="AE1489" i="7"/>
  <c r="AD1489" i="7"/>
  <c r="AC1489" i="7"/>
  <c r="AG1489" i="7"/>
  <c r="AF1489" i="7"/>
  <c r="AB1489" i="7"/>
  <c r="AA1489" i="7"/>
  <c r="AE859" i="7"/>
  <c r="AL859" i="7"/>
  <c r="AJ859" i="7"/>
  <c r="AI859" i="7"/>
  <c r="AG859" i="7"/>
  <c r="AF859" i="7"/>
  <c r="AK859" i="7"/>
  <c r="AH859" i="7"/>
  <c r="AD859" i="7"/>
  <c r="AC859" i="7"/>
  <c r="AB859" i="7"/>
  <c r="AA859" i="7"/>
  <c r="AE636" i="7"/>
  <c r="AD636" i="7"/>
  <c r="AC636" i="7"/>
  <c r="AB636" i="7"/>
  <c r="AA636" i="7"/>
  <c r="AL636" i="7"/>
  <c r="AI636" i="7"/>
  <c r="AH636" i="7"/>
  <c r="AK636" i="7"/>
  <c r="AG636" i="7"/>
  <c r="AJ636" i="7"/>
  <c r="AF636" i="7"/>
  <c r="AK1744" i="7"/>
  <c r="AC1744" i="7"/>
  <c r="AB1744" i="7"/>
  <c r="AA1744" i="7"/>
  <c r="AL1744" i="7"/>
  <c r="AJ1744" i="7"/>
  <c r="AE1744" i="7"/>
  <c r="AD1744" i="7"/>
  <c r="AI1744" i="7"/>
  <c r="AH1744" i="7"/>
  <c r="AG1744" i="7"/>
  <c r="AF1744" i="7"/>
  <c r="AJ2399" i="7"/>
  <c r="AI2399" i="7"/>
  <c r="AH2399" i="7"/>
  <c r="AG2399" i="7"/>
  <c r="AD2399" i="7"/>
  <c r="AF2399" i="7"/>
  <c r="AL2399" i="7"/>
  <c r="AK2399" i="7"/>
  <c r="AE2399" i="7"/>
  <c r="AB2399" i="7"/>
  <c r="AA2399" i="7"/>
  <c r="AC2399" i="7"/>
  <c r="AJ2876" i="7"/>
  <c r="AA2876" i="7"/>
  <c r="AL2876" i="7"/>
  <c r="AK2876" i="7"/>
  <c r="AG2876" i="7"/>
  <c r="AF2876" i="7"/>
  <c r="AE2876" i="7"/>
  <c r="AC2876" i="7"/>
  <c r="AB2876" i="7"/>
  <c r="AI2876" i="7"/>
  <c r="AH2876" i="7"/>
  <c r="AD2876" i="7"/>
  <c r="AJ2224" i="7"/>
  <c r="AB2224" i="7"/>
  <c r="AA2224" i="7"/>
  <c r="AL2224" i="7"/>
  <c r="AK2224" i="7"/>
  <c r="AI2224" i="7"/>
  <c r="AH2224" i="7"/>
  <c r="AF2224" i="7"/>
  <c r="AE2224" i="7"/>
  <c r="AG2224" i="7"/>
  <c r="AC2224" i="7"/>
  <c r="AD2224" i="7"/>
  <c r="AE369" i="7"/>
  <c r="AD369" i="7"/>
  <c r="AC369" i="7"/>
  <c r="AB369" i="7"/>
  <c r="AA369" i="7"/>
  <c r="AL369" i="7"/>
  <c r="AI369" i="7"/>
  <c r="AH369" i="7"/>
  <c r="AG369" i="7"/>
  <c r="AF369" i="7"/>
  <c r="AK369" i="7"/>
  <c r="AJ369" i="7"/>
  <c r="AL1419" i="7"/>
  <c r="AK1419" i="7"/>
  <c r="AJ1419" i="7"/>
  <c r="AI1419" i="7"/>
  <c r="AH1419" i="7"/>
  <c r="AC1419" i="7"/>
  <c r="AF1419" i="7"/>
  <c r="AE1419" i="7"/>
  <c r="AD1419" i="7"/>
  <c r="AA1419" i="7"/>
  <c r="AG1419" i="7"/>
  <c r="AB1419" i="7"/>
  <c r="AM1488" i="7"/>
  <c r="AO1488" i="7" s="1"/>
  <c r="AM985" i="7"/>
  <c r="AO985" i="7" s="1"/>
  <c r="AM1033" i="7"/>
  <c r="AO1033" i="7" s="1"/>
  <c r="AM333" i="7"/>
  <c r="AO333" i="7" s="1"/>
  <c r="AM2618" i="7"/>
  <c r="AO2618" i="7" s="1"/>
  <c r="AM1733" i="7"/>
  <c r="AO1733" i="7" s="1"/>
  <c r="AM2188" i="7"/>
  <c r="AO2188" i="7" s="1"/>
  <c r="AM1463" i="7"/>
  <c r="AO1463" i="7" s="1"/>
  <c r="AM343" i="7"/>
  <c r="AO343" i="7" s="1"/>
  <c r="AM613" i="7"/>
  <c r="AO613" i="7" s="1"/>
  <c r="AM1243" i="7"/>
  <c r="AO1243" i="7" s="1"/>
  <c r="AM215" i="7"/>
  <c r="AO215" i="7" s="1"/>
  <c r="AM168" i="7"/>
  <c r="AO168" i="7" s="1"/>
  <c r="AM2538" i="7"/>
  <c r="AO2538" i="7" s="1"/>
  <c r="AM145" i="7"/>
  <c r="AO145" i="7" s="1"/>
  <c r="AM1943" i="7"/>
  <c r="AO1943" i="7" s="1"/>
  <c r="Z1989" i="7"/>
  <c r="AN1989" i="7" s="1"/>
  <c r="Z2924" i="7"/>
  <c r="AN2924" i="7" s="1"/>
  <c r="Z2584" i="7"/>
  <c r="AN2584" i="7" s="1"/>
  <c r="Z1489" i="7"/>
  <c r="AN1489" i="7" s="1"/>
  <c r="Z636" i="7"/>
  <c r="AN636" i="7" s="1"/>
  <c r="Z1359" i="7"/>
  <c r="AN1359" i="7" s="1"/>
  <c r="Z264" i="7"/>
  <c r="AN264" i="7" s="1"/>
  <c r="Z2036" i="7"/>
  <c r="AN2036" i="7" s="1"/>
  <c r="Z2001" i="7"/>
  <c r="AN2001" i="7" s="1"/>
  <c r="Z89" i="7"/>
  <c r="AN89" i="7" s="1"/>
  <c r="Z1499" i="7"/>
  <c r="AN1499" i="7" s="1"/>
  <c r="Z531" i="7"/>
  <c r="AN531" i="7" s="1"/>
  <c r="Z439" i="7"/>
  <c r="AN439" i="7" s="1"/>
  <c r="Z1734" i="7"/>
  <c r="AN1734" i="7" s="1"/>
  <c r="Z939" i="7"/>
  <c r="AN939" i="7" s="1"/>
  <c r="Z1849" i="7"/>
  <c r="AN1849" i="7" s="1"/>
  <c r="Z2854" i="7"/>
  <c r="AN2854" i="7" s="1"/>
  <c r="Z1149" i="7"/>
  <c r="AN1149" i="7" s="1"/>
  <c r="Z1184" i="7"/>
  <c r="AN1184" i="7" s="1"/>
  <c r="Z2316" i="7"/>
  <c r="AN2316" i="7" s="1"/>
  <c r="Z1581" i="7"/>
  <c r="AN1581" i="7" s="1"/>
  <c r="Z2059" i="7"/>
  <c r="AN2059" i="7" s="1"/>
  <c r="Z2504" i="7"/>
  <c r="AN2504" i="7" s="1"/>
  <c r="Z554" i="7"/>
  <c r="AN554" i="7" s="1"/>
  <c r="Z869" i="7"/>
  <c r="AN869" i="7" s="1"/>
  <c r="Z204" i="7"/>
  <c r="AN204" i="7" s="1"/>
  <c r="Z729" i="7"/>
  <c r="AN729" i="7" s="1"/>
  <c r="Z881" i="7"/>
  <c r="AN881" i="7" s="1"/>
  <c r="Z194" i="7"/>
  <c r="AN194" i="7" s="1"/>
  <c r="Z1279" i="7"/>
  <c r="AN1279" i="7" s="1"/>
  <c r="Z2084" i="7"/>
  <c r="AN2084" i="7" s="1"/>
  <c r="Z1779" i="7"/>
  <c r="AN1779" i="7" s="1"/>
  <c r="Z111" i="7"/>
  <c r="AN111" i="7" s="1"/>
  <c r="Z2806" i="7"/>
  <c r="AN2806" i="7" s="1"/>
  <c r="Z1289" i="7"/>
  <c r="AN1289" i="7" s="1"/>
  <c r="Z2934" i="7"/>
  <c r="AN2934" i="7" s="1"/>
  <c r="Z379" i="7"/>
  <c r="AN379" i="7" s="1"/>
  <c r="Z461" i="7"/>
  <c r="AN461" i="7" s="1"/>
  <c r="Z2514" i="7"/>
  <c r="AN2514" i="7" s="1"/>
  <c r="Z2024" i="7"/>
  <c r="AN2024" i="7" s="1"/>
  <c r="Z741" i="7"/>
  <c r="AN741" i="7" s="1"/>
  <c r="Z2724" i="7"/>
  <c r="AN2724" i="7" s="1"/>
  <c r="Z2654" i="7"/>
  <c r="AN2654" i="7" s="1"/>
  <c r="Z1336" i="7"/>
  <c r="AN1336" i="7" s="1"/>
  <c r="Z2049" i="7"/>
  <c r="AN2049" i="7" s="1"/>
  <c r="Z1009" i="7"/>
  <c r="AN1009" i="7" s="1"/>
  <c r="Z2549" i="7"/>
  <c r="AN2549" i="7" s="1"/>
  <c r="Z2864" i="7"/>
  <c r="AN2864" i="7" s="1"/>
  <c r="Z134" i="7"/>
  <c r="AN134" i="7" s="1"/>
  <c r="Z1231" i="7"/>
  <c r="AN1231" i="7" s="1"/>
  <c r="Z2339" i="7"/>
  <c r="AN2339" i="7" s="1"/>
  <c r="Z1196" i="7"/>
  <c r="AN1196" i="7" s="1"/>
  <c r="Z764" i="7"/>
  <c r="AN764" i="7" s="1"/>
  <c r="Z1161" i="7"/>
  <c r="AN1161" i="7" s="1"/>
  <c r="Z239" i="7"/>
  <c r="AN239" i="7" s="1"/>
  <c r="Z589" i="7"/>
  <c r="AN589" i="7" s="1"/>
  <c r="Z1394" i="7"/>
  <c r="AN1394" i="7" s="1"/>
  <c r="Z76" i="7"/>
  <c r="AN76" i="7" s="1"/>
  <c r="Z216" i="7"/>
  <c r="AN216" i="7" s="1"/>
  <c r="Z2679" i="7"/>
  <c r="AN2679" i="7" s="1"/>
  <c r="Z799" i="7"/>
  <c r="AN799" i="7" s="1"/>
  <c r="Z1079" i="7"/>
  <c r="AN1079" i="7" s="1"/>
  <c r="Z1744" i="7"/>
  <c r="AN1744" i="7" s="1"/>
  <c r="Z2409" i="7"/>
  <c r="AN2409" i="7" s="1"/>
  <c r="Z344" i="7"/>
  <c r="AN344" i="7" s="1"/>
  <c r="Z99" i="7"/>
  <c r="AN99" i="7" s="1"/>
  <c r="Z1639" i="7"/>
  <c r="AN1639" i="7" s="1"/>
  <c r="Z229" i="7"/>
  <c r="AN229" i="7" s="1"/>
  <c r="Z474" i="7"/>
  <c r="AN474" i="7" s="1"/>
  <c r="Z1756" i="7"/>
  <c r="AN1756" i="7" s="1"/>
  <c r="Z64" i="7"/>
  <c r="AN64" i="7" s="1"/>
  <c r="Z1301" i="7"/>
  <c r="AN1301" i="7" s="1"/>
  <c r="Z566" i="7"/>
  <c r="AN566" i="7" s="1"/>
  <c r="Z1266" i="7"/>
  <c r="AN1266" i="7" s="1"/>
  <c r="Z649" i="7"/>
  <c r="AN649" i="7" s="1"/>
  <c r="Z2876" i="7"/>
  <c r="AN2876" i="7" s="1"/>
  <c r="Z2899" i="7"/>
  <c r="AN2899" i="7" s="1"/>
  <c r="Z624" i="7"/>
  <c r="AN624" i="7" s="1"/>
  <c r="Z1721" i="7"/>
  <c r="AN1721" i="7" s="1"/>
  <c r="Z894" i="7"/>
  <c r="AN894" i="7" s="1"/>
  <c r="Z1371" i="7"/>
  <c r="AN1371" i="7" s="1"/>
  <c r="Z1616" i="7"/>
  <c r="AN1616" i="7" s="1"/>
  <c r="Z1314" i="7"/>
  <c r="AN1314" i="7" s="1"/>
  <c r="Z1569" i="7"/>
  <c r="AN1569" i="7" s="1"/>
  <c r="Z776" i="7"/>
  <c r="AN776" i="7" s="1"/>
  <c r="Z484" i="7"/>
  <c r="AN484" i="7" s="1"/>
  <c r="Z2829" i="7"/>
  <c r="AN2829" i="7" s="1"/>
  <c r="Z2444" i="7"/>
  <c r="AN2444" i="7" s="1"/>
  <c r="Z1604" i="7"/>
  <c r="AN1604" i="7" s="1"/>
  <c r="Z1324" i="7"/>
  <c r="AN1324" i="7" s="1"/>
  <c r="Z2644" i="7"/>
  <c r="AN2644" i="7" s="1"/>
  <c r="Z1524" i="7"/>
  <c r="AN1524" i="7" s="1"/>
  <c r="Z274" i="7"/>
  <c r="AN274" i="7" s="1"/>
  <c r="Z1429" i="7"/>
  <c r="AN1429" i="7" s="1"/>
  <c r="Z286" i="7"/>
  <c r="AN286" i="7" s="1"/>
  <c r="Z2819" i="7"/>
  <c r="AN2819" i="7" s="1"/>
  <c r="Z2596" i="7"/>
  <c r="AN2596" i="7" s="1"/>
  <c r="Z974" i="7"/>
  <c r="AN974" i="7" s="1"/>
  <c r="Z789" i="7"/>
  <c r="AN789" i="7" s="1"/>
  <c r="Z1209" i="7"/>
  <c r="AN1209" i="7" s="1"/>
  <c r="Z1546" i="7"/>
  <c r="AN1546" i="7" s="1"/>
  <c r="Z1464" i="7"/>
  <c r="AN1464" i="7" s="1"/>
  <c r="Z1219" i="7"/>
  <c r="AN1219" i="7" s="1"/>
  <c r="Z1594" i="7"/>
  <c r="AN1594" i="7" s="1"/>
  <c r="Z1674" i="7"/>
  <c r="AN1674" i="7" s="1"/>
  <c r="Z169" i="7"/>
  <c r="AN169" i="7" s="1"/>
  <c r="Z2164" i="7"/>
  <c r="AN2164" i="7" s="1"/>
  <c r="Z414" i="7"/>
  <c r="AN414" i="7" s="1"/>
  <c r="Z1814" i="7"/>
  <c r="AN1814" i="7" s="1"/>
  <c r="Z2889" i="7"/>
  <c r="AN2889" i="7" s="1"/>
  <c r="Z2199" i="7"/>
  <c r="AN2199" i="7" s="1"/>
  <c r="Z2841" i="7"/>
  <c r="AN2841" i="7" s="1"/>
  <c r="Z904" i="7"/>
  <c r="AN904" i="7" s="1"/>
  <c r="Z449" i="7"/>
  <c r="AN449" i="7" s="1"/>
  <c r="Z2329" i="7"/>
  <c r="AN2329" i="7" s="1"/>
  <c r="Z2456" i="7"/>
  <c r="AN2456" i="7" s="1"/>
  <c r="Z2491" i="7"/>
  <c r="AN2491" i="7" s="1"/>
  <c r="Z2631" i="7"/>
  <c r="AN2631" i="7" s="1"/>
  <c r="Z694" i="7"/>
  <c r="AN694" i="7" s="1"/>
  <c r="Z1254" i="7"/>
  <c r="AN1254" i="7" s="1"/>
  <c r="G1128" i="7"/>
  <c r="I1127" i="7"/>
  <c r="G546" i="7"/>
  <c r="I545" i="7"/>
  <c r="G2156" i="7"/>
  <c r="I2155" i="7"/>
  <c r="G2331" i="7"/>
  <c r="I2330" i="7"/>
  <c r="G1676" i="7"/>
  <c r="I1675" i="7"/>
  <c r="G2271" i="7"/>
  <c r="I2270" i="7"/>
  <c r="G428" i="7"/>
  <c r="I427" i="7"/>
  <c r="G2901" i="7"/>
  <c r="I2900" i="7"/>
  <c r="G1116" i="7"/>
  <c r="I1115" i="7"/>
  <c r="G2096" i="7"/>
  <c r="I2095" i="7"/>
  <c r="I905" i="7"/>
  <c r="G906" i="7"/>
  <c r="I1770" i="7"/>
  <c r="G1771" i="7"/>
  <c r="G2248" i="7"/>
  <c r="I2247" i="7"/>
  <c r="G1141" i="7"/>
  <c r="I1140" i="7"/>
  <c r="G2458" i="7"/>
  <c r="I2457" i="7"/>
  <c r="G2471" i="7"/>
  <c r="I2470" i="7"/>
  <c r="G1501" i="7"/>
  <c r="I1500" i="7"/>
  <c r="G1548" i="7"/>
  <c r="I1547" i="7"/>
  <c r="G2773" i="7"/>
  <c r="I2772" i="7"/>
  <c r="G1093" i="7"/>
  <c r="I1092" i="7"/>
  <c r="G301" i="7"/>
  <c r="I300" i="7"/>
  <c r="G1316" i="7"/>
  <c r="I1315" i="7"/>
  <c r="G1968" i="7"/>
  <c r="I1967" i="7"/>
  <c r="G231" i="7"/>
  <c r="I230" i="7"/>
  <c r="G2751" i="7"/>
  <c r="I2750" i="7"/>
  <c r="G2738" i="7"/>
  <c r="I2737" i="7"/>
  <c r="G1491" i="7"/>
  <c r="I1490" i="7"/>
  <c r="G861" i="7"/>
  <c r="I860" i="7"/>
  <c r="G638" i="7"/>
  <c r="I637" i="7"/>
  <c r="G1746" i="7"/>
  <c r="I1745" i="7"/>
  <c r="G2506" i="7"/>
  <c r="I2505" i="7"/>
  <c r="G2318" i="7"/>
  <c r="I2317" i="7"/>
  <c r="G661" i="7"/>
  <c r="I660" i="7"/>
  <c r="G696" i="7"/>
  <c r="I695" i="7"/>
  <c r="G2786" i="7"/>
  <c r="I2785" i="7"/>
  <c r="G1221" i="7"/>
  <c r="I1220" i="7"/>
  <c r="G2376" i="7"/>
  <c r="I2375" i="7"/>
  <c r="G1431" i="7"/>
  <c r="I1430" i="7"/>
  <c r="G311" i="7"/>
  <c r="I310" i="7"/>
  <c r="G288" i="7"/>
  <c r="I287" i="7"/>
  <c r="G673" i="7"/>
  <c r="I672" i="7"/>
  <c r="G2541" i="7"/>
  <c r="I2540" i="7"/>
  <c r="G1386" i="7"/>
  <c r="I1385" i="7"/>
  <c r="G2003" i="7"/>
  <c r="I2002" i="7"/>
  <c r="G2143" i="7"/>
  <c r="I2142" i="7"/>
  <c r="G731" i="7"/>
  <c r="I730" i="7"/>
  <c r="G976" i="7"/>
  <c r="I975" i="7"/>
  <c r="G2366" i="7"/>
  <c r="I2365" i="7"/>
  <c r="G836" i="7"/>
  <c r="I835" i="7"/>
  <c r="G626" i="7"/>
  <c r="I625" i="7"/>
  <c r="G126" i="7"/>
  <c r="I125" i="7"/>
  <c r="G101" i="7"/>
  <c r="I100" i="7"/>
  <c r="G1641" i="7"/>
  <c r="I1640" i="7"/>
  <c r="G2261" i="7"/>
  <c r="I2260" i="7"/>
  <c r="G2808" i="7"/>
  <c r="I2807" i="7"/>
  <c r="G2121" i="7"/>
  <c r="I2120" i="7"/>
  <c r="G1291" i="7"/>
  <c r="I1290" i="7"/>
  <c r="G2493" i="7"/>
  <c r="I2492" i="7"/>
  <c r="G2296" i="7"/>
  <c r="I2295" i="7"/>
  <c r="G533" i="7"/>
  <c r="I532" i="7"/>
  <c r="G441" i="7"/>
  <c r="I440" i="7"/>
  <c r="G918" i="7"/>
  <c r="I917" i="7"/>
  <c r="G2646" i="7"/>
  <c r="I2645" i="7"/>
  <c r="G1176" i="7"/>
  <c r="I1175" i="7"/>
  <c r="G2178" i="7"/>
  <c r="I2177" i="7"/>
  <c r="G581" i="7"/>
  <c r="I580" i="7"/>
  <c r="G988" i="7"/>
  <c r="I987" i="7"/>
  <c r="G476" i="7"/>
  <c r="I475" i="7"/>
  <c r="G1758" i="7"/>
  <c r="I1757" i="7"/>
  <c r="G498" i="7"/>
  <c r="I497" i="7"/>
  <c r="G2401" i="7"/>
  <c r="I2400" i="7"/>
  <c r="G686" i="7"/>
  <c r="I685" i="7"/>
  <c r="G463" i="7"/>
  <c r="I462" i="7"/>
  <c r="G2516" i="7"/>
  <c r="I2515" i="7"/>
  <c r="G2691" i="7"/>
  <c r="I2690" i="7"/>
  <c r="G1246" i="7"/>
  <c r="I1245" i="7"/>
  <c r="G1256" i="7"/>
  <c r="I1255" i="7"/>
  <c r="I405" i="7"/>
  <c r="G406" i="7"/>
  <c r="G2891" i="7"/>
  <c r="I2890" i="7"/>
  <c r="G2201" i="7"/>
  <c r="I2200" i="7"/>
  <c r="G2236" i="7"/>
  <c r="I2235" i="7"/>
  <c r="G708" i="7"/>
  <c r="I707" i="7"/>
  <c r="G2716" i="7"/>
  <c r="I2715" i="7"/>
  <c r="G953" i="7"/>
  <c r="I952" i="7"/>
  <c r="G883" i="7"/>
  <c r="I882" i="7"/>
  <c r="G2016" i="7"/>
  <c r="I2015" i="7"/>
  <c r="G1828" i="7"/>
  <c r="I1827" i="7"/>
  <c r="G2073" i="7"/>
  <c r="I2072" i="7"/>
  <c r="G2131" i="7"/>
  <c r="I2130" i="7"/>
  <c r="G2423" i="7"/>
  <c r="I2422" i="7"/>
  <c r="G826" i="7"/>
  <c r="I825" i="7"/>
  <c r="G2283" i="7"/>
  <c r="I2282" i="7"/>
  <c r="G2913" i="7"/>
  <c r="I2912" i="7"/>
  <c r="G1456" i="7"/>
  <c r="I1455" i="7"/>
  <c r="G521" i="7"/>
  <c r="I520" i="7"/>
  <c r="G556" i="7"/>
  <c r="I555" i="7"/>
  <c r="G2551" i="7"/>
  <c r="I2550" i="7"/>
  <c r="G2586" i="7"/>
  <c r="I2585" i="7"/>
  <c r="G451" i="7"/>
  <c r="I450" i="7"/>
  <c r="G871" i="7"/>
  <c r="I870" i="7"/>
  <c r="G2936" i="7"/>
  <c r="I2935" i="7"/>
  <c r="G1946" i="7"/>
  <c r="I1945" i="7"/>
  <c r="G616" i="7"/>
  <c r="I615" i="7"/>
  <c r="G381" i="7"/>
  <c r="I380" i="7"/>
  <c r="G2633" i="7"/>
  <c r="I2632" i="7"/>
  <c r="G1933" i="7"/>
  <c r="I1932" i="7"/>
  <c r="G171" i="7"/>
  <c r="I170" i="7"/>
  <c r="G2388" i="7"/>
  <c r="I2387" i="7"/>
  <c r="G1526" i="7"/>
  <c r="I1525" i="7"/>
  <c r="G1653" i="7"/>
  <c r="I1652" i="7"/>
  <c r="I275" i="7"/>
  <c r="G276" i="7"/>
  <c r="G1058" i="7"/>
  <c r="I1057" i="7"/>
  <c r="G2191" i="7"/>
  <c r="I2190" i="7"/>
  <c r="G1701" i="7"/>
  <c r="I1700" i="7"/>
  <c r="G2878" i="7"/>
  <c r="I2877" i="7"/>
  <c r="G161" i="7"/>
  <c r="I160" i="7"/>
  <c r="G1351" i="7"/>
  <c r="I1350" i="7"/>
  <c r="G2026" i="7"/>
  <c r="I2025" i="7"/>
  <c r="G2703" i="7"/>
  <c r="I2702" i="7"/>
  <c r="G2563" i="7"/>
  <c r="I2562" i="7"/>
  <c r="G1806" i="7"/>
  <c r="I1805" i="7"/>
  <c r="G1863" i="7"/>
  <c r="I1862" i="7"/>
  <c r="G1583" i="7"/>
  <c r="I1582" i="7"/>
  <c r="G1886" i="7"/>
  <c r="I1885" i="7"/>
  <c r="G1921" i="7"/>
  <c r="I1920" i="7"/>
  <c r="G253" i="7"/>
  <c r="I252" i="7"/>
  <c r="G1023" i="7"/>
  <c r="I1022" i="7"/>
  <c r="G1596" i="7"/>
  <c r="I1595" i="7"/>
  <c r="G1268" i="7"/>
  <c r="I1267" i="7"/>
  <c r="G2656" i="7"/>
  <c r="I2655" i="7"/>
  <c r="G2926" i="7"/>
  <c r="I2925" i="7"/>
  <c r="G813" i="7"/>
  <c r="I812" i="7"/>
  <c r="G196" i="7"/>
  <c r="I195" i="7"/>
  <c r="G1281" i="7"/>
  <c r="I1280" i="7"/>
  <c r="G2086" i="7"/>
  <c r="I2085" i="7"/>
  <c r="G148" i="7"/>
  <c r="I147" i="7"/>
  <c r="G603" i="7"/>
  <c r="I602" i="7"/>
  <c r="I265" i="7"/>
  <c r="G266" i="7"/>
  <c r="G791" i="7"/>
  <c r="I790" i="7"/>
  <c r="G2306" i="7"/>
  <c r="I2305" i="7"/>
  <c r="G2341" i="7"/>
  <c r="I2340" i="7"/>
  <c r="G1198" i="7"/>
  <c r="I1197" i="7"/>
  <c r="G766" i="7"/>
  <c r="I765" i="7"/>
  <c r="G1163" i="7"/>
  <c r="I1162" i="7"/>
  <c r="G1071" i="7"/>
  <c r="I1070" i="7"/>
  <c r="G2446" i="7"/>
  <c r="I2445" i="7"/>
  <c r="G2481" i="7"/>
  <c r="I2480" i="7"/>
  <c r="G1081" i="7"/>
  <c r="I1080" i="7"/>
  <c r="G2528" i="7"/>
  <c r="I2527" i="7"/>
  <c r="G1408" i="7"/>
  <c r="I1407" i="7"/>
  <c r="G1736" i="7"/>
  <c r="I1735" i="7"/>
  <c r="G2166" i="7"/>
  <c r="I2165" i="7"/>
  <c r="G966" i="7"/>
  <c r="I965" i="7"/>
  <c r="G721" i="7"/>
  <c r="I720" i="7"/>
  <c r="G416" i="7"/>
  <c r="I415" i="7"/>
  <c r="G1981" i="7"/>
  <c r="I1980" i="7"/>
  <c r="G2436" i="7"/>
  <c r="I2435" i="7"/>
  <c r="G1956" i="7"/>
  <c r="I1955" i="7"/>
  <c r="G1631" i="7"/>
  <c r="I1631" i="7" s="1"/>
  <c r="I1630" i="7"/>
  <c r="G1001" i="7"/>
  <c r="I1000" i="7"/>
  <c r="G78" i="7"/>
  <c r="I77" i="7"/>
  <c r="G931" i="7"/>
  <c r="I930" i="7"/>
  <c r="G2051" i="7"/>
  <c r="I2050" i="7"/>
  <c r="G2108" i="7"/>
  <c r="I2107" i="7"/>
  <c r="G1793" i="7"/>
  <c r="I1792" i="7"/>
  <c r="G2821" i="7"/>
  <c r="I2820" i="7"/>
  <c r="G2611" i="7"/>
  <c r="I2610" i="7"/>
  <c r="G1688" i="7"/>
  <c r="I1687" i="7"/>
  <c r="G2726" i="7"/>
  <c r="I2725" i="7"/>
  <c r="G358" i="7"/>
  <c r="I357" i="7"/>
  <c r="G393" i="7"/>
  <c r="I392" i="7"/>
  <c r="G2761" i="7"/>
  <c r="I2760" i="7"/>
  <c r="G2866" i="7"/>
  <c r="I2865" i="7"/>
  <c r="G323" i="7"/>
  <c r="I322" i="7"/>
  <c r="G136" i="7"/>
  <c r="I135" i="7"/>
  <c r="G2411" i="7"/>
  <c r="I2410" i="7"/>
  <c r="G2843" i="7"/>
  <c r="I2842" i="7"/>
  <c r="G1443" i="7"/>
  <c r="I1442" i="7"/>
  <c r="G651" i="7"/>
  <c r="I650" i="7"/>
  <c r="G1911" i="7"/>
  <c r="I1910" i="7"/>
  <c r="G2213" i="7"/>
  <c r="I2212" i="7"/>
  <c r="G2353" i="7"/>
  <c r="I2352" i="7"/>
  <c r="G91" i="7"/>
  <c r="I90" i="7"/>
  <c r="G1326" i="7"/>
  <c r="I1325" i="7"/>
  <c r="G1723" i="7"/>
  <c r="I1722" i="7"/>
  <c r="I895" i="7"/>
  <c r="G896" i="7"/>
  <c r="G1373" i="7"/>
  <c r="I1372" i="7"/>
  <c r="G43" i="7"/>
  <c r="I42" i="7"/>
  <c r="G511" i="7"/>
  <c r="I510" i="7"/>
  <c r="G241" i="7"/>
  <c r="I240" i="7"/>
  <c r="G591" i="7"/>
  <c r="I590" i="7"/>
  <c r="G1396" i="7"/>
  <c r="I1395" i="7"/>
  <c r="G1711" i="7"/>
  <c r="I1710" i="7"/>
  <c r="G2061" i="7"/>
  <c r="I2060" i="7"/>
  <c r="G941" i="7"/>
  <c r="I940" i="7"/>
  <c r="G1851" i="7"/>
  <c r="I1850" i="7"/>
  <c r="G2856" i="7"/>
  <c r="I2855" i="7"/>
  <c r="G1151" i="7"/>
  <c r="I1150" i="7"/>
  <c r="G1186" i="7"/>
  <c r="I1185" i="7"/>
  <c r="G1106" i="7"/>
  <c r="I1105" i="7"/>
  <c r="G1571" i="7"/>
  <c r="I1570" i="7"/>
  <c r="G778" i="7"/>
  <c r="I777" i="7"/>
  <c r="G1036" i="7"/>
  <c r="I1035" i="7"/>
  <c r="G218" i="7"/>
  <c r="I217" i="7"/>
  <c r="G2681" i="7"/>
  <c r="I2680" i="7"/>
  <c r="G1841" i="7"/>
  <c r="I1840" i="7"/>
  <c r="G801" i="7"/>
  <c r="I800" i="7"/>
  <c r="G2226" i="7"/>
  <c r="I2225" i="7"/>
  <c r="G371" i="7"/>
  <c r="I370" i="7"/>
  <c r="G1421" i="7"/>
  <c r="I1420" i="7"/>
  <c r="G743" i="7"/>
  <c r="I742" i="7"/>
  <c r="G206" i="7"/>
  <c r="I205" i="7"/>
  <c r="G1361" i="7"/>
  <c r="I1360" i="7"/>
  <c r="G1561" i="7"/>
  <c r="I1560" i="7"/>
  <c r="G1606" i="7"/>
  <c r="I1605" i="7"/>
  <c r="G346" i="7"/>
  <c r="I345" i="7"/>
  <c r="G1233" i="7"/>
  <c r="I1232" i="7"/>
  <c r="G848" i="7"/>
  <c r="I847" i="7"/>
  <c r="G1478" i="7"/>
  <c r="I1477" i="7"/>
  <c r="G1338" i="7"/>
  <c r="I1337" i="7"/>
  <c r="G1781" i="7"/>
  <c r="I1780" i="7"/>
  <c r="G113" i="7"/>
  <c r="I112" i="7"/>
  <c r="G1898" i="7"/>
  <c r="I1897" i="7"/>
  <c r="G336" i="7"/>
  <c r="I335" i="7"/>
  <c r="G2038" i="7"/>
  <c r="I2037" i="7"/>
  <c r="G1211" i="7"/>
  <c r="I1210" i="7"/>
  <c r="G183" i="7"/>
  <c r="I182" i="7"/>
  <c r="G2576" i="7"/>
  <c r="I2575" i="7"/>
  <c r="G1618" i="7"/>
  <c r="I1617" i="7"/>
  <c r="G2621" i="7"/>
  <c r="I2620" i="7"/>
  <c r="G2598" i="7"/>
  <c r="I2597" i="7"/>
  <c r="G1513" i="7"/>
  <c r="I1512" i="7"/>
  <c r="G56" i="7"/>
  <c r="I55" i="7"/>
  <c r="G2796" i="7"/>
  <c r="I2795" i="7"/>
  <c r="G1991" i="7"/>
  <c r="I1990" i="7"/>
  <c r="G1011" i="7"/>
  <c r="I1010" i="7"/>
  <c r="G1046" i="7"/>
  <c r="I1045" i="7"/>
  <c r="G1816" i="7"/>
  <c r="I1815" i="7"/>
  <c r="I1465" i="7"/>
  <c r="G1466" i="7"/>
  <c r="G2668" i="7"/>
  <c r="I2667" i="7"/>
  <c r="G1666" i="7"/>
  <c r="I1665" i="7"/>
  <c r="G486" i="7"/>
  <c r="I485" i="7"/>
  <c r="G2831" i="7"/>
  <c r="I2830" i="7"/>
  <c r="I755" i="7"/>
  <c r="G756" i="7"/>
  <c r="G1536" i="7"/>
  <c r="I1535" i="7"/>
  <c r="G66" i="7"/>
  <c r="I65" i="7"/>
  <c r="G1303" i="7"/>
  <c r="I1302" i="7"/>
  <c r="G1876" i="7"/>
  <c r="I1875" i="7"/>
  <c r="G568" i="7"/>
  <c r="I567" i="7"/>
  <c r="H28" i="7"/>
  <c r="H31" i="7"/>
  <c r="H15" i="7"/>
  <c r="H27" i="7"/>
  <c r="H26" i="7"/>
  <c r="H25" i="7"/>
  <c r="H24" i="7"/>
  <c r="H23" i="7"/>
  <c r="H22" i="7"/>
  <c r="H21" i="7"/>
  <c r="H37" i="7"/>
  <c r="H36" i="7"/>
  <c r="H35" i="7"/>
  <c r="H34" i="7"/>
  <c r="H33" i="7"/>
  <c r="H32" i="7"/>
  <c r="H30" i="7"/>
  <c r="H29" i="7"/>
  <c r="H16" i="7"/>
  <c r="H14" i="7"/>
  <c r="H13" i="7"/>
  <c r="H10" i="7"/>
  <c r="H9" i="7"/>
  <c r="H7" i="7"/>
  <c r="AM2294" i="7" l="1"/>
  <c r="AO2294" i="7" s="1"/>
  <c r="AM1499" i="7"/>
  <c r="AM1674" i="7"/>
  <c r="AM1979" i="7"/>
  <c r="AO1979" i="7" s="1"/>
  <c r="AM1931" i="7"/>
  <c r="AO1931" i="7" s="1"/>
  <c r="AM1664" i="7"/>
  <c r="AO1664" i="7" s="1"/>
  <c r="AM916" i="7"/>
  <c r="AO916" i="7" s="1"/>
  <c r="AM484" i="7"/>
  <c r="AO484" i="7" s="1"/>
  <c r="AM519" i="7"/>
  <c r="AO519" i="7" s="1"/>
  <c r="AM624" i="7"/>
  <c r="AM566" i="7"/>
  <c r="AM496" i="7"/>
  <c r="AO496" i="7" s="1"/>
  <c r="AM474" i="7"/>
  <c r="AM579" i="7"/>
  <c r="AO579" i="7" s="1"/>
  <c r="AM509" i="7"/>
  <c r="AO509" i="7" s="1"/>
  <c r="AM344" i="7"/>
  <c r="AM601" i="7"/>
  <c r="AO601" i="7" s="1"/>
  <c r="AM811" i="7"/>
  <c r="AO811" i="7" s="1"/>
  <c r="AM1861" i="7"/>
  <c r="AO1861" i="7" s="1"/>
  <c r="AM2329" i="7"/>
  <c r="AO2329" i="7" s="1"/>
  <c r="AM2806" i="7"/>
  <c r="AJ1617" i="7"/>
  <c r="AI1617" i="7"/>
  <c r="AH1617" i="7"/>
  <c r="AG1617" i="7"/>
  <c r="AD1617" i="7"/>
  <c r="AC1617" i="7"/>
  <c r="AB1617" i="7"/>
  <c r="AL1617" i="7"/>
  <c r="AK1617" i="7"/>
  <c r="AF1617" i="7"/>
  <c r="AA1617" i="7"/>
  <c r="AE1617" i="7"/>
  <c r="AC2667" i="7"/>
  <c r="AE2667" i="7"/>
  <c r="AB2667" i="7"/>
  <c r="AJ2667" i="7"/>
  <c r="AH2667" i="7"/>
  <c r="AG2667" i="7"/>
  <c r="AD2667" i="7"/>
  <c r="AA2667" i="7"/>
  <c r="AI2667" i="7"/>
  <c r="AL2667" i="7"/>
  <c r="AK2667" i="7"/>
  <c r="AF2667" i="7"/>
  <c r="AC2795" i="7"/>
  <c r="AB2795" i="7"/>
  <c r="AA2795" i="7"/>
  <c r="AL2795" i="7"/>
  <c r="AE2795" i="7"/>
  <c r="AD2795" i="7"/>
  <c r="AK2795" i="7"/>
  <c r="AI2795" i="7"/>
  <c r="AF2795" i="7"/>
  <c r="AJ2795" i="7"/>
  <c r="AG2795" i="7"/>
  <c r="AH2795" i="7"/>
  <c r="AI112" i="7"/>
  <c r="AH112" i="7"/>
  <c r="AG112" i="7"/>
  <c r="AF112" i="7"/>
  <c r="AE112" i="7"/>
  <c r="AD112" i="7"/>
  <c r="AA112" i="7"/>
  <c r="AL112" i="7"/>
  <c r="AK112" i="7"/>
  <c r="AJ112" i="7"/>
  <c r="AC112" i="7"/>
  <c r="AB112" i="7"/>
  <c r="AE345" i="7"/>
  <c r="AD345" i="7"/>
  <c r="AC345" i="7"/>
  <c r="AB345" i="7"/>
  <c r="AA345" i="7"/>
  <c r="AL345" i="7"/>
  <c r="AI345" i="7"/>
  <c r="AH345" i="7"/>
  <c r="AG345" i="7"/>
  <c r="AF345" i="7"/>
  <c r="AK345" i="7"/>
  <c r="AJ345" i="7"/>
  <c r="AG1150" i="7"/>
  <c r="AF1150" i="7"/>
  <c r="AE1150" i="7"/>
  <c r="AC1150" i="7"/>
  <c r="AB1150" i="7"/>
  <c r="AK1150" i="7"/>
  <c r="AJ1150" i="7"/>
  <c r="AI1150" i="7"/>
  <c r="AH1150" i="7"/>
  <c r="AD1150" i="7"/>
  <c r="AA1150" i="7"/>
  <c r="AL1150" i="7"/>
  <c r="AK1910" i="7"/>
  <c r="AJ1910" i="7"/>
  <c r="AI1910" i="7"/>
  <c r="AH1910" i="7"/>
  <c r="AE1910" i="7"/>
  <c r="AD1910" i="7"/>
  <c r="AC1910" i="7"/>
  <c r="AB1910" i="7"/>
  <c r="AG1910" i="7"/>
  <c r="AL1910" i="7"/>
  <c r="AF1910" i="7"/>
  <c r="AA1910" i="7"/>
  <c r="AE322" i="7"/>
  <c r="AD322" i="7"/>
  <c r="AC322" i="7"/>
  <c r="AB322" i="7"/>
  <c r="AA322" i="7"/>
  <c r="AL322" i="7"/>
  <c r="AI322" i="7"/>
  <c r="AJ322" i="7"/>
  <c r="AK322" i="7"/>
  <c r="AG322" i="7"/>
  <c r="AF322" i="7"/>
  <c r="AH322" i="7"/>
  <c r="AG930" i="7"/>
  <c r="AE930" i="7"/>
  <c r="AC930" i="7"/>
  <c r="AB930" i="7"/>
  <c r="AL930" i="7"/>
  <c r="AK930" i="7"/>
  <c r="AJ930" i="7"/>
  <c r="AI930" i="7"/>
  <c r="AH930" i="7"/>
  <c r="AD930" i="7"/>
  <c r="AA930" i="7"/>
  <c r="AF930" i="7"/>
  <c r="AL1407" i="7"/>
  <c r="AK1407" i="7"/>
  <c r="AJ1407" i="7"/>
  <c r="AI1407" i="7"/>
  <c r="AH1407" i="7"/>
  <c r="AC1407" i="7"/>
  <c r="AF1407" i="7"/>
  <c r="AE1407" i="7"/>
  <c r="AD1407" i="7"/>
  <c r="AA1407" i="7"/>
  <c r="AG1407" i="7"/>
  <c r="AB1407" i="7"/>
  <c r="AG1162" i="7"/>
  <c r="AF1162" i="7"/>
  <c r="AE1162" i="7"/>
  <c r="AC1162" i="7"/>
  <c r="AB1162" i="7"/>
  <c r="AK1162" i="7"/>
  <c r="AJ1162" i="7"/>
  <c r="AI1162" i="7"/>
  <c r="AH1162" i="7"/>
  <c r="AD1162" i="7"/>
  <c r="AA1162" i="7"/>
  <c r="AL1162" i="7"/>
  <c r="AE812" i="7"/>
  <c r="AA812" i="7"/>
  <c r="AK812" i="7"/>
  <c r="AH812" i="7"/>
  <c r="AI812" i="7"/>
  <c r="AG812" i="7"/>
  <c r="AF812" i="7"/>
  <c r="AD812" i="7"/>
  <c r="AC812" i="7"/>
  <c r="AB812" i="7"/>
  <c r="AL812" i="7"/>
  <c r="AJ812" i="7"/>
  <c r="AL252" i="7"/>
  <c r="AF252" i="7"/>
  <c r="AE252" i="7"/>
  <c r="AD252" i="7"/>
  <c r="AC252" i="7"/>
  <c r="AB252" i="7"/>
  <c r="AA252" i="7"/>
  <c r="AJ252" i="7"/>
  <c r="AI252" i="7"/>
  <c r="AK252" i="7"/>
  <c r="AH252" i="7"/>
  <c r="AG252" i="7"/>
  <c r="AJ2387" i="7"/>
  <c r="AI2387" i="7"/>
  <c r="AH2387" i="7"/>
  <c r="AG2387" i="7"/>
  <c r="AD2387" i="7"/>
  <c r="AF2387" i="7"/>
  <c r="AK2387" i="7"/>
  <c r="AE2387" i="7"/>
  <c r="AB2387" i="7"/>
  <c r="AC2387" i="7"/>
  <c r="AA2387" i="7"/>
  <c r="AL2387" i="7"/>
  <c r="AJ2422" i="7"/>
  <c r="AI2422" i="7"/>
  <c r="AH2422" i="7"/>
  <c r="AG2422" i="7"/>
  <c r="AD2422" i="7"/>
  <c r="AL2422" i="7"/>
  <c r="AF2422" i="7"/>
  <c r="AK2422" i="7"/>
  <c r="AE2422" i="7"/>
  <c r="AC2422" i="7"/>
  <c r="AA2422" i="7"/>
  <c r="AB2422" i="7"/>
  <c r="AF685" i="7"/>
  <c r="AG685" i="7"/>
  <c r="AE685" i="7"/>
  <c r="AD685" i="7"/>
  <c r="AC685" i="7"/>
  <c r="AB685" i="7"/>
  <c r="AA685" i="7"/>
  <c r="AK685" i="7"/>
  <c r="AJ685" i="7"/>
  <c r="AI685" i="7"/>
  <c r="AL685" i="7"/>
  <c r="AH685" i="7"/>
  <c r="AE532" i="7"/>
  <c r="AD532" i="7"/>
  <c r="AC532" i="7"/>
  <c r="AB532" i="7"/>
  <c r="AA532" i="7"/>
  <c r="AL532" i="7"/>
  <c r="AI532" i="7"/>
  <c r="AH532" i="7"/>
  <c r="AK532" i="7"/>
  <c r="AJ532" i="7"/>
  <c r="AG532" i="7"/>
  <c r="AF532" i="7"/>
  <c r="AG895" i="7"/>
  <c r="AE895" i="7"/>
  <c r="AB895" i="7"/>
  <c r="AJ895" i="7"/>
  <c r="AI895" i="7"/>
  <c r="AH895" i="7"/>
  <c r="AF895" i="7"/>
  <c r="AD895" i="7"/>
  <c r="AA895" i="7"/>
  <c r="AL895" i="7"/>
  <c r="AK895" i="7"/>
  <c r="AC895" i="7"/>
  <c r="AL265" i="7"/>
  <c r="AG265" i="7"/>
  <c r="AF265" i="7"/>
  <c r="AE265" i="7"/>
  <c r="AD265" i="7"/>
  <c r="AC265" i="7"/>
  <c r="AB265" i="7"/>
  <c r="AA265" i="7"/>
  <c r="AK265" i="7"/>
  <c r="AJ265" i="7"/>
  <c r="AI265" i="7"/>
  <c r="AH265" i="7"/>
  <c r="AE405" i="7"/>
  <c r="AD405" i="7"/>
  <c r="AC405" i="7"/>
  <c r="AB405" i="7"/>
  <c r="AA405" i="7"/>
  <c r="AL405" i="7"/>
  <c r="AI405" i="7"/>
  <c r="AH405" i="7"/>
  <c r="AK405" i="7"/>
  <c r="AG405" i="7"/>
  <c r="AJ405" i="7"/>
  <c r="AF405" i="7"/>
  <c r="AK1770" i="7"/>
  <c r="AE1770" i="7"/>
  <c r="AD1770" i="7"/>
  <c r="AC1770" i="7"/>
  <c r="AB1770" i="7"/>
  <c r="AA1770" i="7"/>
  <c r="AG1770" i="7"/>
  <c r="AF1770" i="7"/>
  <c r="AL1770" i="7"/>
  <c r="AJ1770" i="7"/>
  <c r="AI1770" i="7"/>
  <c r="AH1770" i="7"/>
  <c r="AM2224" i="7"/>
  <c r="AO2224" i="7" s="1"/>
  <c r="AM2736" i="7"/>
  <c r="AO2736" i="7" s="1"/>
  <c r="AM2749" i="7"/>
  <c r="AO2749" i="7" s="1"/>
  <c r="AM2841" i="7"/>
  <c r="AO2841" i="7" s="1"/>
  <c r="AM1791" i="7"/>
  <c r="AO1791" i="7" s="1"/>
  <c r="AM1686" i="7"/>
  <c r="AO1686" i="7" s="1"/>
  <c r="AM1009" i="7"/>
  <c r="AO1009" i="7" s="1"/>
  <c r="AM1989" i="7"/>
  <c r="AO1989" i="7" s="1"/>
  <c r="AM1511" i="7"/>
  <c r="AO1511" i="7" s="1"/>
  <c r="AM1826" i="7"/>
  <c r="AO1826" i="7" s="1"/>
  <c r="AM1804" i="7"/>
  <c r="AO1804" i="7" s="1"/>
  <c r="AM2119" i="7"/>
  <c r="AO2119" i="7" s="1"/>
  <c r="AJ2948" i="7"/>
  <c r="AI2948" i="7"/>
  <c r="AH2948" i="7"/>
  <c r="AG2948" i="7"/>
  <c r="AL2948" i="7"/>
  <c r="AK2948" i="7"/>
  <c r="AF2948" i="7"/>
  <c r="AC2948" i="7"/>
  <c r="AD2948" i="7"/>
  <c r="AB2948" i="7"/>
  <c r="AA2948" i="7"/>
  <c r="AE2948" i="7"/>
  <c r="AM1254" i="7"/>
  <c r="AO1254" i="7" s="1"/>
  <c r="AM1244" i="7"/>
  <c r="AO1244" i="7" s="1"/>
  <c r="AM2199" i="7"/>
  <c r="AO2199" i="7" s="1"/>
  <c r="AM414" i="7"/>
  <c r="AO414" i="7" s="1"/>
  <c r="AM719" i="7"/>
  <c r="AO719" i="7" s="1"/>
  <c r="AM2374" i="7"/>
  <c r="AO2374" i="7" s="1"/>
  <c r="AM1464" i="7"/>
  <c r="AO1464" i="7" s="1"/>
  <c r="AM671" i="7"/>
  <c r="AO671" i="7" s="1"/>
  <c r="AM286" i="7"/>
  <c r="AO286" i="7" s="1"/>
  <c r="AM274" i="7"/>
  <c r="AO274" i="7" s="1"/>
  <c r="AM426" i="7"/>
  <c r="AO426" i="7" s="1"/>
  <c r="AM321" i="7"/>
  <c r="AO321" i="7" s="1"/>
  <c r="AM1569" i="7"/>
  <c r="AO1569" i="7" s="1"/>
  <c r="AM1756" i="7"/>
  <c r="AO1756" i="7" s="1"/>
  <c r="AI55" i="7"/>
  <c r="AH55" i="7"/>
  <c r="AG55" i="7"/>
  <c r="AF55" i="7"/>
  <c r="AE55" i="7"/>
  <c r="AD55" i="7"/>
  <c r="AA55" i="7"/>
  <c r="AL55" i="7"/>
  <c r="AK55" i="7"/>
  <c r="AB55" i="7"/>
  <c r="AJ55" i="7"/>
  <c r="AC55" i="7"/>
  <c r="AE370" i="7"/>
  <c r="AD370" i="7"/>
  <c r="AC370" i="7"/>
  <c r="AB370" i="7"/>
  <c r="AA370" i="7"/>
  <c r="AL370" i="7"/>
  <c r="AI370" i="7"/>
  <c r="AK370" i="7"/>
  <c r="AJ370" i="7"/>
  <c r="AG370" i="7"/>
  <c r="AF370" i="7"/>
  <c r="AH370" i="7"/>
  <c r="AJ2865" i="7"/>
  <c r="AB2865" i="7"/>
  <c r="AA2865" i="7"/>
  <c r="AL2865" i="7"/>
  <c r="AD2865" i="7"/>
  <c r="AC2865" i="7"/>
  <c r="AH2865" i="7"/>
  <c r="AE2865" i="7"/>
  <c r="AK2865" i="7"/>
  <c r="AI2865" i="7"/>
  <c r="AF2865" i="7"/>
  <c r="AG2865" i="7"/>
  <c r="AJ2527" i="7"/>
  <c r="AI2527" i="7"/>
  <c r="AH2527" i="7"/>
  <c r="AG2527" i="7"/>
  <c r="AD2527" i="7"/>
  <c r="AC2527" i="7"/>
  <c r="AL2527" i="7"/>
  <c r="AF2527" i="7"/>
  <c r="AE2527" i="7"/>
  <c r="AB2527" i="7"/>
  <c r="AK2527" i="7"/>
  <c r="AA2527" i="7"/>
  <c r="AE602" i="7"/>
  <c r="AD602" i="7"/>
  <c r="AC602" i="7"/>
  <c r="AB602" i="7"/>
  <c r="AA602" i="7"/>
  <c r="AL602" i="7"/>
  <c r="AI602" i="7"/>
  <c r="AH602" i="7"/>
  <c r="AK602" i="7"/>
  <c r="AG602" i="7"/>
  <c r="AJ602" i="7"/>
  <c r="AF602" i="7"/>
  <c r="AC2702" i="7"/>
  <c r="AA2702" i="7"/>
  <c r="AF2702" i="7"/>
  <c r="AE2702" i="7"/>
  <c r="AD2702" i="7"/>
  <c r="AL2702" i="7"/>
  <c r="AJ2702" i="7"/>
  <c r="AH2702" i="7"/>
  <c r="AG2702" i="7"/>
  <c r="AK2702" i="7"/>
  <c r="AI2702" i="7"/>
  <c r="AB2702" i="7"/>
  <c r="AJ2935" i="7"/>
  <c r="AI2935" i="7"/>
  <c r="AH2935" i="7"/>
  <c r="AG2935" i="7"/>
  <c r="AE2935" i="7"/>
  <c r="AD2935" i="7"/>
  <c r="AC2935" i="7"/>
  <c r="AB2935" i="7"/>
  <c r="AK2935" i="7"/>
  <c r="AF2935" i="7"/>
  <c r="AA2935" i="7"/>
  <c r="AL2935" i="7"/>
  <c r="AC2715" i="7"/>
  <c r="AB2715" i="7"/>
  <c r="AA2715" i="7"/>
  <c r="AL2715" i="7"/>
  <c r="AI2715" i="7"/>
  <c r="AH2715" i="7"/>
  <c r="AG2715" i="7"/>
  <c r="AE2715" i="7"/>
  <c r="AJ2715" i="7"/>
  <c r="AF2715" i="7"/>
  <c r="AK2715" i="7"/>
  <c r="AD2715" i="7"/>
  <c r="AL1255" i="7"/>
  <c r="AK1255" i="7"/>
  <c r="AJ1255" i="7"/>
  <c r="AH1255" i="7"/>
  <c r="AC1255" i="7"/>
  <c r="AB1255" i="7"/>
  <c r="AA1255" i="7"/>
  <c r="AG1255" i="7"/>
  <c r="AF1255" i="7"/>
  <c r="AE1255" i="7"/>
  <c r="AD1255" i="7"/>
  <c r="AI1255" i="7"/>
  <c r="AI2177" i="7"/>
  <c r="AH2177" i="7"/>
  <c r="AF2177" i="7"/>
  <c r="AK2177" i="7"/>
  <c r="AJ2177" i="7"/>
  <c r="AG2177" i="7"/>
  <c r="AD2177" i="7"/>
  <c r="AC2177" i="7"/>
  <c r="AB2177" i="7"/>
  <c r="AL2177" i="7"/>
  <c r="AE2177" i="7"/>
  <c r="AA2177" i="7"/>
  <c r="AJ1640" i="7"/>
  <c r="AI1640" i="7"/>
  <c r="AH1640" i="7"/>
  <c r="AG1640" i="7"/>
  <c r="AL1640" i="7"/>
  <c r="AK1640" i="7"/>
  <c r="AE1640" i="7"/>
  <c r="AD1640" i="7"/>
  <c r="AC1640" i="7"/>
  <c r="AB1640" i="7"/>
  <c r="AF1640" i="7"/>
  <c r="AA1640" i="7"/>
  <c r="AC2785" i="7"/>
  <c r="AB2785" i="7"/>
  <c r="AA2785" i="7"/>
  <c r="AL2785" i="7"/>
  <c r="AK2785" i="7"/>
  <c r="AI2785" i="7"/>
  <c r="AH2785" i="7"/>
  <c r="AJ2785" i="7"/>
  <c r="AF2785" i="7"/>
  <c r="AG2785" i="7"/>
  <c r="AD2785" i="7"/>
  <c r="AE2785" i="7"/>
  <c r="AE637" i="7"/>
  <c r="AD637" i="7"/>
  <c r="AC637" i="7"/>
  <c r="AB637" i="7"/>
  <c r="AA637" i="7"/>
  <c r="AL637" i="7"/>
  <c r="AI637" i="7"/>
  <c r="AH637" i="7"/>
  <c r="AK637" i="7"/>
  <c r="AJ637" i="7"/>
  <c r="AG637" i="7"/>
  <c r="AF637" i="7"/>
  <c r="AK1967" i="7"/>
  <c r="AJ1967" i="7"/>
  <c r="AI1967" i="7"/>
  <c r="AH1967" i="7"/>
  <c r="AE1967" i="7"/>
  <c r="AA1967" i="7"/>
  <c r="AG1967" i="7"/>
  <c r="AF1967" i="7"/>
  <c r="AC1967" i="7"/>
  <c r="AL1967" i="7"/>
  <c r="AD1967" i="7"/>
  <c r="AB1967" i="7"/>
  <c r="AL1500" i="7"/>
  <c r="AK1500" i="7"/>
  <c r="AJ1500" i="7"/>
  <c r="AI1500" i="7"/>
  <c r="AH1500" i="7"/>
  <c r="AE1500" i="7"/>
  <c r="AD1500" i="7"/>
  <c r="AC1500" i="7"/>
  <c r="AG1500" i="7"/>
  <c r="AF1500" i="7"/>
  <c r="AB1500" i="7"/>
  <c r="AA1500" i="7"/>
  <c r="AJ1675" i="7"/>
  <c r="AI1675" i="7"/>
  <c r="AH1675" i="7"/>
  <c r="AG1675" i="7"/>
  <c r="AL1675" i="7"/>
  <c r="AK1675" i="7"/>
  <c r="AF1675" i="7"/>
  <c r="AD1675" i="7"/>
  <c r="AC1675" i="7"/>
  <c r="AA1675" i="7"/>
  <c r="AE1675" i="7"/>
  <c r="AB1675" i="7"/>
  <c r="AM2876" i="7"/>
  <c r="AO2876" i="7" s="1"/>
  <c r="AM2049" i="7"/>
  <c r="AO2049" i="7" s="1"/>
  <c r="AM2479" i="7"/>
  <c r="AO2479" i="7" s="1"/>
  <c r="AM2444" i="7"/>
  <c r="AO2444" i="7" s="1"/>
  <c r="AM904" i="7"/>
  <c r="AO904" i="7" s="1"/>
  <c r="AM1336" i="7"/>
  <c r="AO1336" i="7" s="1"/>
  <c r="AM2504" i="7"/>
  <c r="AO2504" i="7" s="1"/>
  <c r="AM1044" i="7"/>
  <c r="AO1044" i="7" s="1"/>
  <c r="AM1406" i="7"/>
  <c r="AO1406" i="7" s="1"/>
  <c r="AM1944" i="7"/>
  <c r="AO1944" i="7" s="1"/>
  <c r="AM1289" i="7"/>
  <c r="AO1289" i="7" s="1"/>
  <c r="AM1279" i="7"/>
  <c r="AO1279" i="7" s="1"/>
  <c r="AM2154" i="7"/>
  <c r="AO2154" i="7" s="1"/>
  <c r="AM2421" i="7"/>
  <c r="AO2421" i="7" s="1"/>
  <c r="AM2491" i="7"/>
  <c r="AO2491" i="7" s="1"/>
  <c r="AM706" i="7"/>
  <c r="AO706" i="7" s="1"/>
  <c r="AM1546" i="7"/>
  <c r="AO1546" i="7" s="1"/>
  <c r="AM2829" i="7"/>
  <c r="AO2829" i="7" s="1"/>
  <c r="AM2759" i="7"/>
  <c r="AO2759" i="7" s="1"/>
  <c r="AM2654" i="7"/>
  <c r="AO2654" i="7" s="1"/>
  <c r="AM999" i="7"/>
  <c r="AO999" i="7" s="1"/>
  <c r="AM1196" i="7"/>
  <c r="AO1196" i="7" s="1"/>
  <c r="AM951" i="7"/>
  <c r="AO951" i="7" s="1"/>
  <c r="AJ1605" i="7"/>
  <c r="AI1605" i="7"/>
  <c r="AH1605" i="7"/>
  <c r="AG1605" i="7"/>
  <c r="AD1605" i="7"/>
  <c r="AC1605" i="7"/>
  <c r="AB1605" i="7"/>
  <c r="AL1605" i="7"/>
  <c r="AK1605" i="7"/>
  <c r="AF1605" i="7"/>
  <c r="AA1605" i="7"/>
  <c r="AE1605" i="7"/>
  <c r="AL1722" i="7"/>
  <c r="AK1722" i="7"/>
  <c r="AJ1722" i="7"/>
  <c r="AI1722" i="7"/>
  <c r="AH1722" i="7"/>
  <c r="AG1722" i="7"/>
  <c r="AF1722" i="7"/>
  <c r="AE1722" i="7"/>
  <c r="AD1722" i="7"/>
  <c r="AC1722" i="7"/>
  <c r="AA1722" i="7"/>
  <c r="AB1722" i="7"/>
  <c r="AG2610" i="7"/>
  <c r="AE2610" i="7"/>
  <c r="AL2610" i="7"/>
  <c r="AK2610" i="7"/>
  <c r="AI2610" i="7"/>
  <c r="AJ2610" i="7"/>
  <c r="AD2610" i="7"/>
  <c r="AC2610" i="7"/>
  <c r="AH2610" i="7"/>
  <c r="AB2610" i="7"/>
  <c r="AF2610" i="7"/>
  <c r="AA2610" i="7"/>
  <c r="AI77" i="7"/>
  <c r="AH77" i="7"/>
  <c r="AG77" i="7"/>
  <c r="AF77" i="7"/>
  <c r="AE77" i="7"/>
  <c r="AD77" i="7"/>
  <c r="AA77" i="7"/>
  <c r="AL77" i="7"/>
  <c r="AC77" i="7"/>
  <c r="AK77" i="7"/>
  <c r="AB77" i="7"/>
  <c r="AJ77" i="7"/>
  <c r="AE415" i="7"/>
  <c r="AD415" i="7"/>
  <c r="AC415" i="7"/>
  <c r="AB415" i="7"/>
  <c r="AA415" i="7"/>
  <c r="AL415" i="7"/>
  <c r="AI415" i="7"/>
  <c r="AH415" i="7"/>
  <c r="AK415" i="7"/>
  <c r="AJ415" i="7"/>
  <c r="AG415" i="7"/>
  <c r="AF415" i="7"/>
  <c r="AF765" i="7"/>
  <c r="AC765" i="7"/>
  <c r="AL765" i="7"/>
  <c r="AA765" i="7"/>
  <c r="AK765" i="7"/>
  <c r="AJ765" i="7"/>
  <c r="AG765" i="7"/>
  <c r="AE765" i="7"/>
  <c r="AI765" i="7"/>
  <c r="AH765" i="7"/>
  <c r="AD765" i="7"/>
  <c r="AB765" i="7"/>
  <c r="AJ2925" i="7"/>
  <c r="AI2925" i="7"/>
  <c r="AH2925" i="7"/>
  <c r="AG2925" i="7"/>
  <c r="AA2925" i="7"/>
  <c r="AK2925" i="7"/>
  <c r="AL2925" i="7"/>
  <c r="AF2925" i="7"/>
  <c r="AD2925" i="7"/>
  <c r="AC2925" i="7"/>
  <c r="AB2925" i="7"/>
  <c r="AE2925" i="7"/>
  <c r="AK1920" i="7"/>
  <c r="AJ1920" i="7"/>
  <c r="AI1920" i="7"/>
  <c r="AH1920" i="7"/>
  <c r="AE1920" i="7"/>
  <c r="AG1920" i="7"/>
  <c r="AF1920" i="7"/>
  <c r="AD1920" i="7"/>
  <c r="AB1920" i="7"/>
  <c r="AA1920" i="7"/>
  <c r="AL1920" i="7"/>
  <c r="AC1920" i="7"/>
  <c r="AI2190" i="7"/>
  <c r="AH2190" i="7"/>
  <c r="AF2190" i="7"/>
  <c r="AL2190" i="7"/>
  <c r="AJ2190" i="7"/>
  <c r="AG2190" i="7"/>
  <c r="AC2190" i="7"/>
  <c r="AB2190" i="7"/>
  <c r="AA2190" i="7"/>
  <c r="AE2190" i="7"/>
  <c r="AK2190" i="7"/>
  <c r="AD2190" i="7"/>
  <c r="AI170" i="7"/>
  <c r="AH170" i="7"/>
  <c r="AG170" i="7"/>
  <c r="AF170" i="7"/>
  <c r="AE170" i="7"/>
  <c r="AD170" i="7"/>
  <c r="AC170" i="7"/>
  <c r="AA170" i="7"/>
  <c r="AL170" i="7"/>
  <c r="AK170" i="7"/>
  <c r="AJ170" i="7"/>
  <c r="AB170" i="7"/>
  <c r="AE520" i="7"/>
  <c r="AD520" i="7"/>
  <c r="AC520" i="7"/>
  <c r="AB520" i="7"/>
  <c r="AA520" i="7"/>
  <c r="AL520" i="7"/>
  <c r="AI520" i="7"/>
  <c r="AH520" i="7"/>
  <c r="AK520" i="7"/>
  <c r="AJ520" i="7"/>
  <c r="AG520" i="7"/>
  <c r="AF520" i="7"/>
  <c r="AI2130" i="7"/>
  <c r="AG2130" i="7"/>
  <c r="AF2130" i="7"/>
  <c r="AE2130" i="7"/>
  <c r="AC2130" i="7"/>
  <c r="AB2130" i="7"/>
  <c r="AL2130" i="7"/>
  <c r="AK2130" i="7"/>
  <c r="AJ2130" i="7"/>
  <c r="AD2130" i="7"/>
  <c r="AA2130" i="7"/>
  <c r="AH2130" i="7"/>
  <c r="AJ2400" i="7"/>
  <c r="AI2400" i="7"/>
  <c r="AH2400" i="7"/>
  <c r="AG2400" i="7"/>
  <c r="AD2400" i="7"/>
  <c r="AF2400" i="7"/>
  <c r="AC2400" i="7"/>
  <c r="AA2400" i="7"/>
  <c r="AL2400" i="7"/>
  <c r="AE2400" i="7"/>
  <c r="AB2400" i="7"/>
  <c r="AK2400" i="7"/>
  <c r="AJ2295" i="7"/>
  <c r="AI2295" i="7"/>
  <c r="AB2295" i="7"/>
  <c r="AL2295" i="7"/>
  <c r="AK2295" i="7"/>
  <c r="AG2295" i="7"/>
  <c r="AA2295" i="7"/>
  <c r="AF2295" i="7"/>
  <c r="AE2295" i="7"/>
  <c r="AD2295" i="7"/>
  <c r="AC2295" i="7"/>
  <c r="AH2295" i="7"/>
  <c r="AG975" i="7"/>
  <c r="AE975" i="7"/>
  <c r="AC975" i="7"/>
  <c r="AB975" i="7"/>
  <c r="AL975" i="7"/>
  <c r="AK975" i="7"/>
  <c r="AJ975" i="7"/>
  <c r="AI975" i="7"/>
  <c r="AH975" i="7"/>
  <c r="AD975" i="7"/>
  <c r="AA975" i="7"/>
  <c r="AF975" i="7"/>
  <c r="AF672" i="7"/>
  <c r="AE672" i="7"/>
  <c r="AD672" i="7"/>
  <c r="AC672" i="7"/>
  <c r="AB672" i="7"/>
  <c r="AA672" i="7"/>
  <c r="AJ672" i="7"/>
  <c r="AI672" i="7"/>
  <c r="AL672" i="7"/>
  <c r="AH672" i="7"/>
  <c r="AK672" i="7"/>
  <c r="AG672" i="7"/>
  <c r="AL1465" i="7"/>
  <c r="AK1465" i="7"/>
  <c r="AJ1465" i="7"/>
  <c r="AI1465" i="7"/>
  <c r="AH1465" i="7"/>
  <c r="AC1465" i="7"/>
  <c r="AF1465" i="7"/>
  <c r="AE1465" i="7"/>
  <c r="AD1465" i="7"/>
  <c r="AA1465" i="7"/>
  <c r="AG1465" i="7"/>
  <c r="AB1465" i="7"/>
  <c r="AG905" i="7"/>
  <c r="AE905" i="7"/>
  <c r="AB905" i="7"/>
  <c r="AA905" i="7"/>
  <c r="AL905" i="7"/>
  <c r="AJ905" i="7"/>
  <c r="AI905" i="7"/>
  <c r="AF905" i="7"/>
  <c r="AD905" i="7"/>
  <c r="AK905" i="7"/>
  <c r="AC905" i="7"/>
  <c r="AH905" i="7"/>
  <c r="AM1349" i="7"/>
  <c r="AO1349" i="7" s="1"/>
  <c r="AM1441" i="7"/>
  <c r="AO1441" i="7" s="1"/>
  <c r="AM1594" i="7"/>
  <c r="AO1594" i="7" s="1"/>
  <c r="AK2971" i="7"/>
  <c r="AL2971" i="7"/>
  <c r="AJ2971" i="7"/>
  <c r="AI2971" i="7"/>
  <c r="AG2971" i="7"/>
  <c r="AF2971" i="7"/>
  <c r="AE2971" i="7"/>
  <c r="AD2971" i="7"/>
  <c r="AA2971" i="7"/>
  <c r="AH2971" i="7"/>
  <c r="AC2971" i="7"/>
  <c r="AB2971" i="7"/>
  <c r="AM2609" i="7"/>
  <c r="AO2609" i="7" s="1"/>
  <c r="AM741" i="7"/>
  <c r="AO741" i="7" s="1"/>
  <c r="AM2364" i="7"/>
  <c r="AO2364" i="7" s="1"/>
  <c r="AM2514" i="7"/>
  <c r="AO2514" i="7" s="1"/>
  <c r="AM1909" i="7"/>
  <c r="AO1909" i="7" s="1"/>
  <c r="AM2014" i="7"/>
  <c r="AO2014" i="7" s="1"/>
  <c r="AM1581" i="7"/>
  <c r="AO1581" i="7" s="1"/>
  <c r="AM1104" i="7"/>
  <c r="AO1104" i="7" s="1"/>
  <c r="AM1184" i="7"/>
  <c r="AO1184" i="7" s="1"/>
  <c r="AM939" i="7"/>
  <c r="AO939" i="7" s="1"/>
  <c r="AM1139" i="7"/>
  <c r="AO1139" i="7" s="1"/>
  <c r="AM2889" i="7"/>
  <c r="AO2889" i="7" s="1"/>
  <c r="AM729" i="7"/>
  <c r="AO729" i="7" s="1"/>
  <c r="AM1219" i="7"/>
  <c r="AO1219" i="7" s="1"/>
  <c r="AM1091" i="7"/>
  <c r="AO1091" i="7" s="1"/>
  <c r="AM776" i="7"/>
  <c r="AO776" i="7" s="1"/>
  <c r="AM1839" i="7"/>
  <c r="AO1839" i="7" s="1"/>
  <c r="AM764" i="7"/>
  <c r="AO764" i="7" s="1"/>
  <c r="AM1639" i="7"/>
  <c r="AO1639" i="7" s="1"/>
  <c r="AM2351" i="7"/>
  <c r="AO2351" i="7" s="1"/>
  <c r="AK1780" i="7"/>
  <c r="AC1780" i="7"/>
  <c r="AB1780" i="7"/>
  <c r="AA1780" i="7"/>
  <c r="AL1780" i="7"/>
  <c r="AJ1780" i="7"/>
  <c r="AI1780" i="7"/>
  <c r="AH1780" i="7"/>
  <c r="AG1780" i="7"/>
  <c r="AF1780" i="7"/>
  <c r="AD1780" i="7"/>
  <c r="AE1780" i="7"/>
  <c r="AE590" i="7"/>
  <c r="AD590" i="7"/>
  <c r="AC590" i="7"/>
  <c r="AB590" i="7"/>
  <c r="AA590" i="7"/>
  <c r="AL590" i="7"/>
  <c r="AI590" i="7"/>
  <c r="AH590" i="7"/>
  <c r="AK590" i="7"/>
  <c r="AG590" i="7"/>
  <c r="AJ590" i="7"/>
  <c r="AF590" i="7"/>
  <c r="AK1815" i="7"/>
  <c r="AJ1815" i="7"/>
  <c r="AL1815" i="7"/>
  <c r="AI1815" i="7"/>
  <c r="AH1815" i="7"/>
  <c r="AG1815" i="7"/>
  <c r="AF1815" i="7"/>
  <c r="AE1815" i="7"/>
  <c r="AD1815" i="7"/>
  <c r="AC1815" i="7"/>
  <c r="AB1815" i="7"/>
  <c r="AA1815" i="7"/>
  <c r="AG1210" i="7"/>
  <c r="AF1210" i="7"/>
  <c r="AE1210" i="7"/>
  <c r="AC1210" i="7"/>
  <c r="AB1210" i="7"/>
  <c r="AK1210" i="7"/>
  <c r="AJ1210" i="7"/>
  <c r="AI1210" i="7"/>
  <c r="AH1210" i="7"/>
  <c r="AD1210" i="7"/>
  <c r="AA1210" i="7"/>
  <c r="AL1210" i="7"/>
  <c r="AH1560" i="7"/>
  <c r="AF1560" i="7"/>
  <c r="AE1560" i="7"/>
  <c r="AC1560" i="7"/>
  <c r="AB1560" i="7"/>
  <c r="AA1560" i="7"/>
  <c r="AK1560" i="7"/>
  <c r="AJ1560" i="7"/>
  <c r="AI1560" i="7"/>
  <c r="AL1560" i="7"/>
  <c r="AG1560" i="7"/>
  <c r="AD1560" i="7"/>
  <c r="AK1850" i="7"/>
  <c r="AJ1850" i="7"/>
  <c r="AH1850" i="7"/>
  <c r="AG1850" i="7"/>
  <c r="AF1850" i="7"/>
  <c r="AE1850" i="7"/>
  <c r="AD1850" i="7"/>
  <c r="AC1850" i="7"/>
  <c r="AL1850" i="7"/>
  <c r="AI1850" i="7"/>
  <c r="AB1850" i="7"/>
  <c r="AA1850" i="7"/>
  <c r="AL1325" i="7"/>
  <c r="AK1325" i="7"/>
  <c r="AJ1325" i="7"/>
  <c r="AI1325" i="7"/>
  <c r="AH1325" i="7"/>
  <c r="AC1325" i="7"/>
  <c r="AF1325" i="7"/>
  <c r="AE1325" i="7"/>
  <c r="AD1325" i="7"/>
  <c r="AA1325" i="7"/>
  <c r="AG1325" i="7"/>
  <c r="AB1325" i="7"/>
  <c r="AJ2820" i="7"/>
  <c r="AE2820" i="7"/>
  <c r="AD2820" i="7"/>
  <c r="AC2820" i="7"/>
  <c r="AB2820" i="7"/>
  <c r="AL2820" i="7"/>
  <c r="AK2820" i="7"/>
  <c r="AI2820" i="7"/>
  <c r="AG2820" i="7"/>
  <c r="AF2820" i="7"/>
  <c r="AA2820" i="7"/>
  <c r="AH2820" i="7"/>
  <c r="AG1197" i="7"/>
  <c r="AF1197" i="7"/>
  <c r="AE1197" i="7"/>
  <c r="AC1197" i="7"/>
  <c r="AB1197" i="7"/>
  <c r="AK1197" i="7"/>
  <c r="AJ1197" i="7"/>
  <c r="AI1197" i="7"/>
  <c r="AA1197" i="7"/>
  <c r="AL1197" i="7"/>
  <c r="AH1197" i="7"/>
  <c r="AD1197" i="7"/>
  <c r="AI147" i="7"/>
  <c r="AH147" i="7"/>
  <c r="AG147" i="7"/>
  <c r="AF147" i="7"/>
  <c r="AE147" i="7"/>
  <c r="AC147" i="7"/>
  <c r="AD147" i="7"/>
  <c r="AA147" i="7"/>
  <c r="AL147" i="7"/>
  <c r="AJ147" i="7"/>
  <c r="AB147" i="7"/>
  <c r="AK147" i="7"/>
  <c r="AB2025" i="7"/>
  <c r="AI2025" i="7"/>
  <c r="AH2025" i="7"/>
  <c r="AG2025" i="7"/>
  <c r="AF2025" i="7"/>
  <c r="AC2025" i="7"/>
  <c r="AJ2025" i="7"/>
  <c r="AE2025" i="7"/>
  <c r="AD2025" i="7"/>
  <c r="AL2025" i="7"/>
  <c r="AA2025" i="7"/>
  <c r="AK2025" i="7"/>
  <c r="AK1932" i="7"/>
  <c r="AJ1932" i="7"/>
  <c r="AI1932" i="7"/>
  <c r="AH1932" i="7"/>
  <c r="AE1932" i="7"/>
  <c r="AG1932" i="7"/>
  <c r="AF1932" i="7"/>
  <c r="AD1932" i="7"/>
  <c r="AB1932" i="7"/>
  <c r="AA1932" i="7"/>
  <c r="AL1932" i="7"/>
  <c r="AC1932" i="7"/>
  <c r="AD2072" i="7"/>
  <c r="AB2072" i="7"/>
  <c r="AJ2072" i="7"/>
  <c r="AH2072" i="7"/>
  <c r="AG2072" i="7"/>
  <c r="AF2072" i="7"/>
  <c r="AE2072" i="7"/>
  <c r="AL2072" i="7"/>
  <c r="AK2072" i="7"/>
  <c r="AC2072" i="7"/>
  <c r="AA2072" i="7"/>
  <c r="AI2072" i="7"/>
  <c r="AG1245" i="7"/>
  <c r="AF1245" i="7"/>
  <c r="AE1245" i="7"/>
  <c r="AC1245" i="7"/>
  <c r="AB1245" i="7"/>
  <c r="AK1245" i="7"/>
  <c r="AJ1245" i="7"/>
  <c r="AI1245" i="7"/>
  <c r="AA1245" i="7"/>
  <c r="AL1245" i="7"/>
  <c r="AH1245" i="7"/>
  <c r="AD1245" i="7"/>
  <c r="AG1175" i="7"/>
  <c r="AF1175" i="7"/>
  <c r="AE1175" i="7"/>
  <c r="AC1175" i="7"/>
  <c r="AB1175" i="7"/>
  <c r="AK1175" i="7"/>
  <c r="AJ1175" i="7"/>
  <c r="AI1175" i="7"/>
  <c r="AA1175" i="7"/>
  <c r="AL1175" i="7"/>
  <c r="AH1175" i="7"/>
  <c r="AD1175" i="7"/>
  <c r="AI100" i="7"/>
  <c r="AH100" i="7"/>
  <c r="AG100" i="7"/>
  <c r="AF100" i="7"/>
  <c r="AE100" i="7"/>
  <c r="AD100" i="7"/>
  <c r="AA100" i="7"/>
  <c r="AL100" i="7"/>
  <c r="AK100" i="7"/>
  <c r="AJ100" i="7"/>
  <c r="AC100" i="7"/>
  <c r="AB100" i="7"/>
  <c r="AL287" i="7"/>
  <c r="AE287" i="7"/>
  <c r="AD287" i="7"/>
  <c r="AC287" i="7"/>
  <c r="AB287" i="7"/>
  <c r="AA287" i="7"/>
  <c r="AK287" i="7"/>
  <c r="AI287" i="7"/>
  <c r="AH287" i="7"/>
  <c r="AG287" i="7"/>
  <c r="AJ287" i="7"/>
  <c r="AF287" i="7"/>
  <c r="AE860" i="7"/>
  <c r="AA860" i="7"/>
  <c r="AK860" i="7"/>
  <c r="AJ860" i="7"/>
  <c r="AH860" i="7"/>
  <c r="AG860" i="7"/>
  <c r="AC860" i="7"/>
  <c r="AB860" i="7"/>
  <c r="AL860" i="7"/>
  <c r="AI860" i="7"/>
  <c r="AF860" i="7"/>
  <c r="AD860" i="7"/>
  <c r="AF2095" i="7"/>
  <c r="AE2095" i="7"/>
  <c r="AD2095" i="7"/>
  <c r="AB2095" i="7"/>
  <c r="AA2095" i="7"/>
  <c r="AJ2095" i="7"/>
  <c r="AI2095" i="7"/>
  <c r="AH2095" i="7"/>
  <c r="AL2095" i="7"/>
  <c r="AK2095" i="7"/>
  <c r="AG2095" i="7"/>
  <c r="AC2095" i="7"/>
  <c r="AM859" i="7"/>
  <c r="AO859" i="7" s="1"/>
  <c r="AM1489" i="7"/>
  <c r="AO1489" i="7" s="1"/>
  <c r="AM2469" i="7"/>
  <c r="AO2469" i="7" s="1"/>
  <c r="AM1079" i="7"/>
  <c r="AO1079" i="7" s="1"/>
  <c r="I2972" i="7"/>
  <c r="G2973" i="7"/>
  <c r="AM194" i="7"/>
  <c r="AO194" i="7" s="1"/>
  <c r="AM1884" i="7"/>
  <c r="AO1884" i="7" s="1"/>
  <c r="AM974" i="7"/>
  <c r="AO974" i="7" s="1"/>
  <c r="AM799" i="7"/>
  <c r="AO799" i="7" s="1"/>
  <c r="AM1069" i="7"/>
  <c r="AO1069" i="7" s="1"/>
  <c r="AM1231" i="7"/>
  <c r="AO1231" i="7" s="1"/>
  <c r="AJ2855" i="7"/>
  <c r="AD2855" i="7"/>
  <c r="AC2855" i="7"/>
  <c r="AB2855" i="7"/>
  <c r="AA2855" i="7"/>
  <c r="AF2855" i="7"/>
  <c r="AE2855" i="7"/>
  <c r="AK2855" i="7"/>
  <c r="AG2855" i="7"/>
  <c r="AL2855" i="7"/>
  <c r="AH2855" i="7"/>
  <c r="AI2855" i="7"/>
  <c r="AE650" i="7"/>
  <c r="AD650" i="7"/>
  <c r="AC650" i="7"/>
  <c r="AB650" i="7"/>
  <c r="AA650" i="7"/>
  <c r="AL650" i="7"/>
  <c r="AI650" i="7"/>
  <c r="AH650" i="7"/>
  <c r="AK650" i="7"/>
  <c r="AG650" i="7"/>
  <c r="AJ650" i="7"/>
  <c r="AF650" i="7"/>
  <c r="AL1512" i="7"/>
  <c r="AK1512" i="7"/>
  <c r="AJ1512" i="7"/>
  <c r="AI1512" i="7"/>
  <c r="AH1512" i="7"/>
  <c r="AE1512" i="7"/>
  <c r="AD1512" i="7"/>
  <c r="AC1512" i="7"/>
  <c r="AG1512" i="7"/>
  <c r="AF1512" i="7"/>
  <c r="AB1512" i="7"/>
  <c r="AA1512" i="7"/>
  <c r="AL1337" i="7"/>
  <c r="AK1337" i="7"/>
  <c r="AJ1337" i="7"/>
  <c r="AI1337" i="7"/>
  <c r="AH1337" i="7"/>
  <c r="AC1337" i="7"/>
  <c r="AF1337" i="7"/>
  <c r="AE1337" i="7"/>
  <c r="AD1337" i="7"/>
  <c r="AA1337" i="7"/>
  <c r="AG1337" i="7"/>
  <c r="AB1337" i="7"/>
  <c r="AJ2225" i="7"/>
  <c r="AC2225" i="7"/>
  <c r="AB2225" i="7"/>
  <c r="AK2225" i="7"/>
  <c r="AI2225" i="7"/>
  <c r="AF2225" i="7"/>
  <c r="AE2225" i="7"/>
  <c r="AD2225" i="7"/>
  <c r="AA2225" i="7"/>
  <c r="AH2225" i="7"/>
  <c r="AG2225" i="7"/>
  <c r="AL2225" i="7"/>
  <c r="AE777" i="7"/>
  <c r="AB777" i="7"/>
  <c r="AL777" i="7"/>
  <c r="AI777" i="7"/>
  <c r="AJ777" i="7"/>
  <c r="AH777" i="7"/>
  <c r="AG777" i="7"/>
  <c r="AF777" i="7"/>
  <c r="AD777" i="7"/>
  <c r="AC777" i="7"/>
  <c r="AA777" i="7"/>
  <c r="AK777" i="7"/>
  <c r="AI240" i="7"/>
  <c r="AH240" i="7"/>
  <c r="AG240" i="7"/>
  <c r="AF240" i="7"/>
  <c r="AE240" i="7"/>
  <c r="AD240" i="7"/>
  <c r="AC240" i="7"/>
  <c r="AA240" i="7"/>
  <c r="AL240" i="7"/>
  <c r="AK240" i="7"/>
  <c r="AB240" i="7"/>
  <c r="AJ240" i="7"/>
  <c r="AL1442" i="7"/>
  <c r="AK1442" i="7"/>
  <c r="AJ1442" i="7"/>
  <c r="AI1442" i="7"/>
  <c r="AH1442" i="7"/>
  <c r="AC1442" i="7"/>
  <c r="AG1442" i="7"/>
  <c r="AD1442" i="7"/>
  <c r="AB1442" i="7"/>
  <c r="AA1442" i="7"/>
  <c r="AF1442" i="7"/>
  <c r="AE1442" i="7"/>
  <c r="AC2760" i="7"/>
  <c r="AB2760" i="7"/>
  <c r="AA2760" i="7"/>
  <c r="AL2760" i="7"/>
  <c r="AI2760" i="7"/>
  <c r="AH2760" i="7"/>
  <c r="AG2760" i="7"/>
  <c r="AE2760" i="7"/>
  <c r="AK2760" i="7"/>
  <c r="AJ2760" i="7"/>
  <c r="AD2760" i="7"/>
  <c r="AF2760" i="7"/>
  <c r="AG1000" i="7"/>
  <c r="AE1000" i="7"/>
  <c r="AC1000" i="7"/>
  <c r="AB1000" i="7"/>
  <c r="AL1000" i="7"/>
  <c r="AJ1000" i="7"/>
  <c r="AI1000" i="7"/>
  <c r="AD1000" i="7"/>
  <c r="AK1000" i="7"/>
  <c r="AH1000" i="7"/>
  <c r="AF1000" i="7"/>
  <c r="AA1000" i="7"/>
  <c r="AF720" i="7"/>
  <c r="AE720" i="7"/>
  <c r="AD720" i="7"/>
  <c r="AC720" i="7"/>
  <c r="AB720" i="7"/>
  <c r="AA720" i="7"/>
  <c r="AJ720" i="7"/>
  <c r="AI720" i="7"/>
  <c r="AL720" i="7"/>
  <c r="AK720" i="7"/>
  <c r="AH720" i="7"/>
  <c r="AG720" i="7"/>
  <c r="AG1080" i="7"/>
  <c r="AF1080" i="7"/>
  <c r="AE1080" i="7"/>
  <c r="AC1080" i="7"/>
  <c r="AB1080" i="7"/>
  <c r="AK1080" i="7"/>
  <c r="AJ1080" i="7"/>
  <c r="AI1080" i="7"/>
  <c r="AH1080" i="7"/>
  <c r="AD1080" i="7"/>
  <c r="AA1080" i="7"/>
  <c r="AL1080" i="7"/>
  <c r="AC2655" i="7"/>
  <c r="AE2655" i="7"/>
  <c r="AB2655" i="7"/>
  <c r="AL2655" i="7"/>
  <c r="AJ2655" i="7"/>
  <c r="AI2655" i="7"/>
  <c r="AG2655" i="7"/>
  <c r="AF2655" i="7"/>
  <c r="AD2655" i="7"/>
  <c r="AA2655" i="7"/>
  <c r="AK2655" i="7"/>
  <c r="AH2655" i="7"/>
  <c r="AK1885" i="7"/>
  <c r="AJ1885" i="7"/>
  <c r="AI1885" i="7"/>
  <c r="AH1885" i="7"/>
  <c r="AE1885" i="7"/>
  <c r="AL1885" i="7"/>
  <c r="AG1885" i="7"/>
  <c r="AD1885" i="7"/>
  <c r="AA1885" i="7"/>
  <c r="AF1885" i="7"/>
  <c r="AC1885" i="7"/>
  <c r="AB1885" i="7"/>
  <c r="AG1057" i="7"/>
  <c r="AE1057" i="7"/>
  <c r="AC1057" i="7"/>
  <c r="AB1057" i="7"/>
  <c r="AL1057" i="7"/>
  <c r="AJ1057" i="7"/>
  <c r="AI1057" i="7"/>
  <c r="AD1057" i="7"/>
  <c r="AK1057" i="7"/>
  <c r="AH1057" i="7"/>
  <c r="AF1057" i="7"/>
  <c r="AA1057" i="7"/>
  <c r="AG870" i="7"/>
  <c r="AE870" i="7"/>
  <c r="AI870" i="7"/>
  <c r="AH870" i="7"/>
  <c r="AF870" i="7"/>
  <c r="AD870" i="7"/>
  <c r="AC870" i="7"/>
  <c r="AA870" i="7"/>
  <c r="AK870" i="7"/>
  <c r="AJ870" i="7"/>
  <c r="AB870" i="7"/>
  <c r="AL870" i="7"/>
  <c r="AL1455" i="7"/>
  <c r="AK1455" i="7"/>
  <c r="AJ1455" i="7"/>
  <c r="AI1455" i="7"/>
  <c r="AH1455" i="7"/>
  <c r="AC1455" i="7"/>
  <c r="AF1455" i="7"/>
  <c r="AE1455" i="7"/>
  <c r="AD1455" i="7"/>
  <c r="AA1455" i="7"/>
  <c r="AG1455" i="7"/>
  <c r="AB1455" i="7"/>
  <c r="AF707" i="7"/>
  <c r="AD707" i="7"/>
  <c r="AC707" i="7"/>
  <c r="AB707" i="7"/>
  <c r="AA707" i="7"/>
  <c r="AL707" i="7"/>
  <c r="AI707" i="7"/>
  <c r="AH707" i="7"/>
  <c r="AK707" i="7"/>
  <c r="AJ707" i="7"/>
  <c r="AG707" i="7"/>
  <c r="AE707" i="7"/>
  <c r="AE497" i="7"/>
  <c r="AD497" i="7"/>
  <c r="AC497" i="7"/>
  <c r="AB497" i="7"/>
  <c r="AA497" i="7"/>
  <c r="AL497" i="7"/>
  <c r="AI497" i="7"/>
  <c r="AH497" i="7"/>
  <c r="AK497" i="7"/>
  <c r="AJ497" i="7"/>
  <c r="AG497" i="7"/>
  <c r="AF497" i="7"/>
  <c r="AJ2492" i="7"/>
  <c r="AI2492" i="7"/>
  <c r="AH2492" i="7"/>
  <c r="AG2492" i="7"/>
  <c r="AD2492" i="7"/>
  <c r="AL2492" i="7"/>
  <c r="AB2492" i="7"/>
  <c r="AK2492" i="7"/>
  <c r="AF2492" i="7"/>
  <c r="AC2492" i="7"/>
  <c r="AE2492" i="7"/>
  <c r="AA2492" i="7"/>
  <c r="AF730" i="7"/>
  <c r="AC730" i="7"/>
  <c r="AB730" i="7"/>
  <c r="AA730" i="7"/>
  <c r="AL730" i="7"/>
  <c r="AK730" i="7"/>
  <c r="AH730" i="7"/>
  <c r="AG730" i="7"/>
  <c r="AJ730" i="7"/>
  <c r="AI730" i="7"/>
  <c r="AE730" i="7"/>
  <c r="AD730" i="7"/>
  <c r="AF695" i="7"/>
  <c r="AD695" i="7"/>
  <c r="AC695" i="7"/>
  <c r="AB695" i="7"/>
  <c r="AA695" i="7"/>
  <c r="AL695" i="7"/>
  <c r="AI695" i="7"/>
  <c r="AH695" i="7"/>
  <c r="AK695" i="7"/>
  <c r="AG695" i="7"/>
  <c r="AJ695" i="7"/>
  <c r="AE695" i="7"/>
  <c r="AL1315" i="7"/>
  <c r="AK1315" i="7"/>
  <c r="AJ1315" i="7"/>
  <c r="AI1315" i="7"/>
  <c r="AH1315" i="7"/>
  <c r="AC1315" i="7"/>
  <c r="AF1315" i="7"/>
  <c r="AE1315" i="7"/>
  <c r="AD1315" i="7"/>
  <c r="AA1315" i="7"/>
  <c r="AG1315" i="7"/>
  <c r="AB1315" i="7"/>
  <c r="AJ2470" i="7"/>
  <c r="AI2470" i="7"/>
  <c r="AH2470" i="7"/>
  <c r="AG2470" i="7"/>
  <c r="AD2470" i="7"/>
  <c r="AL2470" i="7"/>
  <c r="AF2470" i="7"/>
  <c r="AK2470" i="7"/>
  <c r="AE2470" i="7"/>
  <c r="AC2470" i="7"/>
  <c r="AA2470" i="7"/>
  <c r="AB2470" i="7"/>
  <c r="AJ2330" i="7"/>
  <c r="AI2330" i="7"/>
  <c r="AH2330" i="7"/>
  <c r="AA2330" i="7"/>
  <c r="AE2330" i="7"/>
  <c r="AD2330" i="7"/>
  <c r="AC2330" i="7"/>
  <c r="AL2330" i="7"/>
  <c r="AK2330" i="7"/>
  <c r="AG2330" i="7"/>
  <c r="AF2330" i="7"/>
  <c r="AB2330" i="7"/>
  <c r="AF755" i="7"/>
  <c r="AC755" i="7"/>
  <c r="AL755" i="7"/>
  <c r="AK755" i="7"/>
  <c r="AJ755" i="7"/>
  <c r="AI755" i="7"/>
  <c r="AH755" i="7"/>
  <c r="AD755" i="7"/>
  <c r="AB755" i="7"/>
  <c r="AG755" i="7"/>
  <c r="AE755" i="7"/>
  <c r="AA755" i="7"/>
  <c r="AM2399" i="7"/>
  <c r="AO2399" i="7" s="1"/>
  <c r="AM2549" i="7"/>
  <c r="AO2549" i="7" s="1"/>
  <c r="AM929" i="7"/>
  <c r="AO929" i="7" s="1"/>
  <c r="AM159" i="7"/>
  <c r="AO159" i="7" s="1"/>
  <c r="AM1709" i="7"/>
  <c r="AO1709" i="7" s="1"/>
  <c r="AM2526" i="7"/>
  <c r="AO2526" i="7" s="1"/>
  <c r="AM2584" i="7"/>
  <c r="AO2584" i="7" s="1"/>
  <c r="AM146" i="7"/>
  <c r="AO146" i="7" s="1"/>
  <c r="AM2246" i="7"/>
  <c r="AO2246" i="7" s="1"/>
  <c r="AM111" i="7"/>
  <c r="AO111" i="7" s="1"/>
  <c r="AM1149" i="7"/>
  <c r="AO1149" i="7" s="1"/>
  <c r="AM264" i="7"/>
  <c r="AO264" i="7" s="1"/>
  <c r="AM2960" i="7"/>
  <c r="AO2960" i="7" s="1"/>
  <c r="AM309" i="7"/>
  <c r="AO309" i="7" s="1"/>
  <c r="AM1616" i="7"/>
  <c r="AO1616" i="7" s="1"/>
  <c r="AM1021" i="7"/>
  <c r="AO1021" i="7" s="1"/>
  <c r="AM1874" i="7"/>
  <c r="AO1874" i="7" s="1"/>
  <c r="AM846" i="7"/>
  <c r="AO846" i="7" s="1"/>
  <c r="AM216" i="7"/>
  <c r="AO216" i="7" s="1"/>
  <c r="AJ2830" i="7"/>
  <c r="AC2830" i="7"/>
  <c r="AB2830" i="7"/>
  <c r="AA2830" i="7"/>
  <c r="AI2830" i="7"/>
  <c r="AH2830" i="7"/>
  <c r="AG2830" i="7"/>
  <c r="AE2830" i="7"/>
  <c r="AD2830" i="7"/>
  <c r="AL2830" i="7"/>
  <c r="AK2830" i="7"/>
  <c r="AF2830" i="7"/>
  <c r="AG1045" i="7"/>
  <c r="AE1045" i="7"/>
  <c r="AC1045" i="7"/>
  <c r="AB1045" i="7"/>
  <c r="AL1045" i="7"/>
  <c r="AJ1045" i="7"/>
  <c r="AI1045" i="7"/>
  <c r="AD1045" i="7"/>
  <c r="AK1045" i="7"/>
  <c r="AH1045" i="7"/>
  <c r="AF1045" i="7"/>
  <c r="AA1045" i="7"/>
  <c r="AB2037" i="7"/>
  <c r="AI2037" i="7"/>
  <c r="AH2037" i="7"/>
  <c r="AG2037" i="7"/>
  <c r="AF2037" i="7"/>
  <c r="AC2037" i="7"/>
  <c r="AL2037" i="7"/>
  <c r="AJ2037" i="7"/>
  <c r="AE2037" i="7"/>
  <c r="AA2037" i="7"/>
  <c r="AK2037" i="7"/>
  <c r="AD2037" i="7"/>
  <c r="AL1360" i="7"/>
  <c r="AK1360" i="7"/>
  <c r="AJ1360" i="7"/>
  <c r="AI1360" i="7"/>
  <c r="AH1360" i="7"/>
  <c r="AC1360" i="7"/>
  <c r="AG1360" i="7"/>
  <c r="AD1360" i="7"/>
  <c r="AF1360" i="7"/>
  <c r="AB1360" i="7"/>
  <c r="AA1360" i="7"/>
  <c r="AE1360" i="7"/>
  <c r="AE800" i="7"/>
  <c r="AA800" i="7"/>
  <c r="AK800" i="7"/>
  <c r="AH800" i="7"/>
  <c r="AL800" i="7"/>
  <c r="AJ800" i="7"/>
  <c r="AI800" i="7"/>
  <c r="AG800" i="7"/>
  <c r="AF800" i="7"/>
  <c r="AB800" i="7"/>
  <c r="AD800" i="7"/>
  <c r="AC800" i="7"/>
  <c r="AG940" i="7"/>
  <c r="AE940" i="7"/>
  <c r="AC940" i="7"/>
  <c r="AB940" i="7"/>
  <c r="AL940" i="7"/>
  <c r="AJ940" i="7"/>
  <c r="AI940" i="7"/>
  <c r="AF940" i="7"/>
  <c r="AD940" i="7"/>
  <c r="AK940" i="7"/>
  <c r="AH940" i="7"/>
  <c r="AA940" i="7"/>
  <c r="AE510" i="7"/>
  <c r="AD510" i="7"/>
  <c r="AC510" i="7"/>
  <c r="AB510" i="7"/>
  <c r="AA510" i="7"/>
  <c r="AL510" i="7"/>
  <c r="AI510" i="7"/>
  <c r="AH510" i="7"/>
  <c r="AK510" i="7"/>
  <c r="AG510" i="7"/>
  <c r="AJ510" i="7"/>
  <c r="AF510" i="7"/>
  <c r="AI90" i="7"/>
  <c r="AH90" i="7"/>
  <c r="AG90" i="7"/>
  <c r="AF90" i="7"/>
  <c r="AE90" i="7"/>
  <c r="AD90" i="7"/>
  <c r="AA90" i="7"/>
  <c r="AL90" i="7"/>
  <c r="AJ90" i="7"/>
  <c r="AC90" i="7"/>
  <c r="AB90" i="7"/>
  <c r="AK90" i="7"/>
  <c r="AE392" i="7"/>
  <c r="AD392" i="7"/>
  <c r="AC392" i="7"/>
  <c r="AB392" i="7"/>
  <c r="AA392" i="7"/>
  <c r="AL392" i="7"/>
  <c r="AI392" i="7"/>
  <c r="AH392" i="7"/>
  <c r="AK392" i="7"/>
  <c r="AJ392" i="7"/>
  <c r="AG392" i="7"/>
  <c r="AF392" i="7"/>
  <c r="AJ1630" i="7"/>
  <c r="AI1630" i="7"/>
  <c r="AH1630" i="7"/>
  <c r="AG1630" i="7"/>
  <c r="AL1630" i="7"/>
  <c r="AK1630" i="7"/>
  <c r="AF1630" i="7"/>
  <c r="AD1630" i="7"/>
  <c r="AC1630" i="7"/>
  <c r="AA1630" i="7"/>
  <c r="AE1630" i="7"/>
  <c r="AB1630" i="7"/>
  <c r="AJ2480" i="7"/>
  <c r="AI2480" i="7"/>
  <c r="AH2480" i="7"/>
  <c r="AG2480" i="7"/>
  <c r="AD2480" i="7"/>
  <c r="AL2480" i="7"/>
  <c r="AB2480" i="7"/>
  <c r="AA2480" i="7"/>
  <c r="AK2480" i="7"/>
  <c r="AF2480" i="7"/>
  <c r="AE2480" i="7"/>
  <c r="AC2480" i="7"/>
  <c r="AD2085" i="7"/>
  <c r="AB2085" i="7"/>
  <c r="AA2085" i="7"/>
  <c r="AJ2085" i="7"/>
  <c r="AL2085" i="7"/>
  <c r="AH2085" i="7"/>
  <c r="AG2085" i="7"/>
  <c r="AK2085" i="7"/>
  <c r="AI2085" i="7"/>
  <c r="AF2085" i="7"/>
  <c r="AC2085" i="7"/>
  <c r="AE2085" i="7"/>
  <c r="AL1267" i="7"/>
  <c r="AK1267" i="7"/>
  <c r="AJ1267" i="7"/>
  <c r="AI1267" i="7"/>
  <c r="AH1267" i="7"/>
  <c r="AC1267" i="7"/>
  <c r="AF1267" i="7"/>
  <c r="AE1267" i="7"/>
  <c r="AD1267" i="7"/>
  <c r="AA1267" i="7"/>
  <c r="AG1267" i="7"/>
  <c r="AB1267" i="7"/>
  <c r="AL1350" i="7"/>
  <c r="AK1350" i="7"/>
  <c r="AJ1350" i="7"/>
  <c r="AI1350" i="7"/>
  <c r="AH1350" i="7"/>
  <c r="AC1350" i="7"/>
  <c r="AG1350" i="7"/>
  <c r="AD1350" i="7"/>
  <c r="AB1350" i="7"/>
  <c r="AA1350" i="7"/>
  <c r="AF1350" i="7"/>
  <c r="AE1350" i="7"/>
  <c r="AJ2912" i="7"/>
  <c r="AI2912" i="7"/>
  <c r="AH2912" i="7"/>
  <c r="AG2912" i="7"/>
  <c r="AL2912" i="7"/>
  <c r="AK2912" i="7"/>
  <c r="AF2912" i="7"/>
  <c r="AC2912" i="7"/>
  <c r="AB2912" i="7"/>
  <c r="AA2912" i="7"/>
  <c r="AE2912" i="7"/>
  <c r="AD2912" i="7"/>
  <c r="AJ2235" i="7"/>
  <c r="AA2235" i="7"/>
  <c r="AK2235" i="7"/>
  <c r="AC2235" i="7"/>
  <c r="AB2235" i="7"/>
  <c r="AL2235" i="7"/>
  <c r="AG2235" i="7"/>
  <c r="AF2235" i="7"/>
  <c r="AE2235" i="7"/>
  <c r="AI2235" i="7"/>
  <c r="AH2235" i="7"/>
  <c r="AD2235" i="7"/>
  <c r="AK1757" i="7"/>
  <c r="AD1757" i="7"/>
  <c r="AC1757" i="7"/>
  <c r="AB1757" i="7"/>
  <c r="AA1757" i="7"/>
  <c r="AL1757" i="7"/>
  <c r="AF1757" i="7"/>
  <c r="AE1757" i="7"/>
  <c r="AJ1757" i="7"/>
  <c r="AI1757" i="7"/>
  <c r="AH1757" i="7"/>
  <c r="AG1757" i="7"/>
  <c r="AC2645" i="7"/>
  <c r="AG2645" i="7"/>
  <c r="AE2645" i="7"/>
  <c r="AH2645" i="7"/>
  <c r="AD2645" i="7"/>
  <c r="AB2645" i="7"/>
  <c r="AJ2645" i="7"/>
  <c r="AI2645" i="7"/>
  <c r="AF2645" i="7"/>
  <c r="AA2645" i="7"/>
  <c r="AK2645" i="7"/>
  <c r="AL2645" i="7"/>
  <c r="AL1290" i="7"/>
  <c r="AK1290" i="7"/>
  <c r="AJ1290" i="7"/>
  <c r="AI1290" i="7"/>
  <c r="AH1290" i="7"/>
  <c r="AC1290" i="7"/>
  <c r="AG1290" i="7"/>
  <c r="AD1290" i="7"/>
  <c r="AB1290" i="7"/>
  <c r="AA1290" i="7"/>
  <c r="AF1290" i="7"/>
  <c r="AE1290" i="7"/>
  <c r="AI125" i="7"/>
  <c r="AH125" i="7"/>
  <c r="AG125" i="7"/>
  <c r="AF125" i="7"/>
  <c r="AE125" i="7"/>
  <c r="AD125" i="7"/>
  <c r="AA125" i="7"/>
  <c r="AL125" i="7"/>
  <c r="AK125" i="7"/>
  <c r="AJ125" i="7"/>
  <c r="AC125" i="7"/>
  <c r="AB125" i="7"/>
  <c r="AI2142" i="7"/>
  <c r="AG2142" i="7"/>
  <c r="AF2142" i="7"/>
  <c r="AE2142" i="7"/>
  <c r="AC2142" i="7"/>
  <c r="AB2142" i="7"/>
  <c r="AL2142" i="7"/>
  <c r="AK2142" i="7"/>
  <c r="AJ2142" i="7"/>
  <c r="AH2142" i="7"/>
  <c r="AD2142" i="7"/>
  <c r="AA2142" i="7"/>
  <c r="AA310" i="7"/>
  <c r="AL310" i="7"/>
  <c r="AI310" i="7"/>
  <c r="AF310" i="7"/>
  <c r="AE310" i="7"/>
  <c r="AD310" i="7"/>
  <c r="AC310" i="7"/>
  <c r="AB310" i="7"/>
  <c r="AK310" i="7"/>
  <c r="AJ310" i="7"/>
  <c r="AH310" i="7"/>
  <c r="AG310" i="7"/>
  <c r="AF660" i="7"/>
  <c r="AE660" i="7"/>
  <c r="AD660" i="7"/>
  <c r="AC660" i="7"/>
  <c r="AB660" i="7"/>
  <c r="AA660" i="7"/>
  <c r="AJ660" i="7"/>
  <c r="AI660" i="7"/>
  <c r="AL660" i="7"/>
  <c r="AH660" i="7"/>
  <c r="AK660" i="7"/>
  <c r="AG660" i="7"/>
  <c r="AL1490" i="7"/>
  <c r="AK1490" i="7"/>
  <c r="AJ1490" i="7"/>
  <c r="AI1490" i="7"/>
  <c r="AH1490" i="7"/>
  <c r="AE1490" i="7"/>
  <c r="AD1490" i="7"/>
  <c r="AC1490" i="7"/>
  <c r="AG1490" i="7"/>
  <c r="AF1490" i="7"/>
  <c r="AB1490" i="7"/>
  <c r="AA1490" i="7"/>
  <c r="AA300" i="7"/>
  <c r="AL300" i="7"/>
  <c r="AI300" i="7"/>
  <c r="AK300" i="7"/>
  <c r="AJ300" i="7"/>
  <c r="AH300" i="7"/>
  <c r="AF300" i="7"/>
  <c r="AG300" i="7"/>
  <c r="AD300" i="7"/>
  <c r="AC300" i="7"/>
  <c r="AB300" i="7"/>
  <c r="AE300" i="7"/>
  <c r="AJ2457" i="7"/>
  <c r="AI2457" i="7"/>
  <c r="AH2457" i="7"/>
  <c r="AG2457" i="7"/>
  <c r="AD2457" i="7"/>
  <c r="AB2457" i="7"/>
  <c r="AL2457" i="7"/>
  <c r="AC2457" i="7"/>
  <c r="AA2457" i="7"/>
  <c r="AE2457" i="7"/>
  <c r="AK2457" i="7"/>
  <c r="AF2457" i="7"/>
  <c r="AG1115" i="7"/>
  <c r="AF1115" i="7"/>
  <c r="AE1115" i="7"/>
  <c r="AC1115" i="7"/>
  <c r="AB1115" i="7"/>
  <c r="AK1115" i="7"/>
  <c r="AJ1115" i="7"/>
  <c r="AI1115" i="7"/>
  <c r="AA1115" i="7"/>
  <c r="AL1115" i="7"/>
  <c r="AH1115" i="7"/>
  <c r="AD1115" i="7"/>
  <c r="AI2155" i="7"/>
  <c r="AH2155" i="7"/>
  <c r="AF2155" i="7"/>
  <c r="AB2155" i="7"/>
  <c r="AA2155" i="7"/>
  <c r="AL2155" i="7"/>
  <c r="AG2155" i="7"/>
  <c r="AE2155" i="7"/>
  <c r="AD2155" i="7"/>
  <c r="AC2155" i="7"/>
  <c r="AK2155" i="7"/>
  <c r="AJ2155" i="7"/>
  <c r="AM1419" i="7"/>
  <c r="AO1419" i="7" s="1"/>
  <c r="AM869" i="7"/>
  <c r="AO869" i="7" s="1"/>
  <c r="AM54" i="7"/>
  <c r="AO54" i="7" s="1"/>
  <c r="AM2059" i="7"/>
  <c r="AO2059" i="7" s="1"/>
  <c r="AM2024" i="7"/>
  <c r="AO2024" i="7" s="1"/>
  <c r="AM251" i="7"/>
  <c r="AO251" i="7" s="1"/>
  <c r="AM1849" i="7"/>
  <c r="AO1849" i="7" s="1"/>
  <c r="AM789" i="7"/>
  <c r="AO789" i="7" s="1"/>
  <c r="AM2689" i="7"/>
  <c r="AO2689" i="7" s="1"/>
  <c r="AM2071" i="7"/>
  <c r="AO2071" i="7" s="1"/>
  <c r="AM1814" i="7"/>
  <c r="AO1814" i="7" s="1"/>
  <c r="AM2189" i="7"/>
  <c r="AO2189" i="7" s="1"/>
  <c r="AM1604" i="7"/>
  <c r="AO1604" i="7" s="1"/>
  <c r="AM2574" i="7"/>
  <c r="AO2574" i="7" s="1"/>
  <c r="AM1324" i="7"/>
  <c r="AO1324" i="7" s="1"/>
  <c r="AM1114" i="7"/>
  <c r="AO1114" i="7" s="1"/>
  <c r="AM1699" i="7"/>
  <c r="AO1699" i="7" s="1"/>
  <c r="AM76" i="7"/>
  <c r="AO76" i="7" s="1"/>
  <c r="AG1035" i="7"/>
  <c r="AE1035" i="7"/>
  <c r="AC1035" i="7"/>
  <c r="AB1035" i="7"/>
  <c r="AL1035" i="7"/>
  <c r="AK1035" i="7"/>
  <c r="AJ1035" i="7"/>
  <c r="AI1035" i="7"/>
  <c r="AH1035" i="7"/>
  <c r="AD1035" i="7"/>
  <c r="AA1035" i="7"/>
  <c r="AF1035" i="7"/>
  <c r="AE567" i="7"/>
  <c r="AD567" i="7"/>
  <c r="AC567" i="7"/>
  <c r="AB567" i="7"/>
  <c r="AA567" i="7"/>
  <c r="AL567" i="7"/>
  <c r="AI567" i="7"/>
  <c r="AH567" i="7"/>
  <c r="AK567" i="7"/>
  <c r="AG567" i="7"/>
  <c r="AJ567" i="7"/>
  <c r="AF567" i="7"/>
  <c r="AG2597" i="7"/>
  <c r="AE2597" i="7"/>
  <c r="AJ2597" i="7"/>
  <c r="AI2597" i="7"/>
  <c r="AH2597" i="7"/>
  <c r="AF2597" i="7"/>
  <c r="AD2597" i="7"/>
  <c r="AC2597" i="7"/>
  <c r="AK2597" i="7"/>
  <c r="AL2597" i="7"/>
  <c r="AB2597" i="7"/>
  <c r="AA2597" i="7"/>
  <c r="AL1477" i="7"/>
  <c r="AK1477" i="7"/>
  <c r="AJ1477" i="7"/>
  <c r="AI1477" i="7"/>
  <c r="AH1477" i="7"/>
  <c r="AC1477" i="7"/>
  <c r="AF1477" i="7"/>
  <c r="AE1477" i="7"/>
  <c r="AD1477" i="7"/>
  <c r="AA1477" i="7"/>
  <c r="AG1477" i="7"/>
  <c r="AB1477" i="7"/>
  <c r="AJ1570" i="7"/>
  <c r="AI1570" i="7"/>
  <c r="AH1570" i="7"/>
  <c r="AD1570" i="7"/>
  <c r="AC1570" i="7"/>
  <c r="AB1570" i="7"/>
  <c r="AL1570" i="7"/>
  <c r="AK1570" i="7"/>
  <c r="AG1570" i="7"/>
  <c r="AF1570" i="7"/>
  <c r="AE1570" i="7"/>
  <c r="AA1570" i="7"/>
  <c r="AJ2842" i="7"/>
  <c r="AC2842" i="7"/>
  <c r="AB2842" i="7"/>
  <c r="AA2842" i="7"/>
  <c r="AE2842" i="7"/>
  <c r="AD2842" i="7"/>
  <c r="AI2842" i="7"/>
  <c r="AF2842" i="7"/>
  <c r="AL2842" i="7"/>
  <c r="AH2842" i="7"/>
  <c r="AG2842" i="7"/>
  <c r="AK2842" i="7"/>
  <c r="AK1792" i="7"/>
  <c r="AJ1792" i="7"/>
  <c r="AL1792" i="7"/>
  <c r="AI1792" i="7"/>
  <c r="AH1792" i="7"/>
  <c r="AG1792" i="7"/>
  <c r="AF1792" i="7"/>
  <c r="AE1792" i="7"/>
  <c r="AD1792" i="7"/>
  <c r="AC1792" i="7"/>
  <c r="AA1792" i="7"/>
  <c r="AB1792" i="7"/>
  <c r="AG965" i="7"/>
  <c r="AE965" i="7"/>
  <c r="AC965" i="7"/>
  <c r="AB965" i="7"/>
  <c r="AH965" i="7"/>
  <c r="AF965" i="7"/>
  <c r="AD965" i="7"/>
  <c r="AA965" i="7"/>
  <c r="AJ965" i="7"/>
  <c r="AI965" i="7"/>
  <c r="AL965" i="7"/>
  <c r="AK965" i="7"/>
  <c r="AJ2340" i="7"/>
  <c r="AI2340" i="7"/>
  <c r="AH2340" i="7"/>
  <c r="AG2340" i="7"/>
  <c r="AF2340" i="7"/>
  <c r="AE2340" i="7"/>
  <c r="AD2340" i="7"/>
  <c r="AC2340" i="7"/>
  <c r="AA2340" i="7"/>
  <c r="AL2340" i="7"/>
  <c r="AK2340" i="7"/>
  <c r="AB2340" i="7"/>
  <c r="AJ1582" i="7"/>
  <c r="AI1582" i="7"/>
  <c r="AH1582" i="7"/>
  <c r="AG1582" i="7"/>
  <c r="AL1582" i="7"/>
  <c r="AK1582" i="7"/>
  <c r="AF1582" i="7"/>
  <c r="AD1582" i="7"/>
  <c r="AC1582" i="7"/>
  <c r="AA1582" i="7"/>
  <c r="AE1582" i="7"/>
  <c r="AB1582" i="7"/>
  <c r="AC2632" i="7"/>
  <c r="AF2632" i="7"/>
  <c r="AD2632" i="7"/>
  <c r="AG2632" i="7"/>
  <c r="AB2632" i="7"/>
  <c r="AA2632" i="7"/>
  <c r="AK2632" i="7"/>
  <c r="AJ2632" i="7"/>
  <c r="AE2632" i="7"/>
  <c r="AL2632" i="7"/>
  <c r="AI2632" i="7"/>
  <c r="AH2632" i="7"/>
  <c r="AE450" i="7"/>
  <c r="AD450" i="7"/>
  <c r="AC450" i="7"/>
  <c r="AB450" i="7"/>
  <c r="AA450" i="7"/>
  <c r="AL450" i="7"/>
  <c r="AI450" i="7"/>
  <c r="AH450" i="7"/>
  <c r="AK450" i="7"/>
  <c r="AG450" i="7"/>
  <c r="AJ450" i="7"/>
  <c r="AF450" i="7"/>
  <c r="AK1827" i="7"/>
  <c r="AJ1827" i="7"/>
  <c r="AL1827" i="7"/>
  <c r="AI1827" i="7"/>
  <c r="AH1827" i="7"/>
  <c r="AG1827" i="7"/>
  <c r="AF1827" i="7"/>
  <c r="AE1827" i="7"/>
  <c r="AD1827" i="7"/>
  <c r="AC1827" i="7"/>
  <c r="AB1827" i="7"/>
  <c r="AA1827" i="7"/>
  <c r="AC2690" i="7"/>
  <c r="AF2690" i="7"/>
  <c r="AE2690" i="7"/>
  <c r="AD2690" i="7"/>
  <c r="AA2690" i="7"/>
  <c r="AL2690" i="7"/>
  <c r="AJ2690" i="7"/>
  <c r="AI2690" i="7"/>
  <c r="AG2690" i="7"/>
  <c r="AB2690" i="7"/>
  <c r="AK2690" i="7"/>
  <c r="AH2690" i="7"/>
  <c r="AJ1631" i="7"/>
  <c r="AI1631" i="7"/>
  <c r="AH1631" i="7"/>
  <c r="AG1631" i="7"/>
  <c r="AL1631" i="7"/>
  <c r="AK1631" i="7"/>
  <c r="AE1631" i="7"/>
  <c r="AD1631" i="7"/>
  <c r="AC1631" i="7"/>
  <c r="AB1631" i="7"/>
  <c r="AF1631" i="7"/>
  <c r="AA1631" i="7"/>
  <c r="AL275" i="7"/>
  <c r="AE275" i="7"/>
  <c r="AD275" i="7"/>
  <c r="AC275" i="7"/>
  <c r="AB275" i="7"/>
  <c r="AA275" i="7"/>
  <c r="AK275" i="7"/>
  <c r="AI275" i="7"/>
  <c r="AH275" i="7"/>
  <c r="AJ275" i="7"/>
  <c r="AG275" i="7"/>
  <c r="AF275" i="7"/>
  <c r="AM2129" i="7"/>
  <c r="AO2129" i="7" s="1"/>
  <c r="AM684" i="7"/>
  <c r="AO684" i="7" s="1"/>
  <c r="AM2970" i="7"/>
  <c r="AO2970" i="7" s="1"/>
  <c r="AM461" i="7"/>
  <c r="AO461" i="7" s="1"/>
  <c r="AM379" i="7"/>
  <c r="AO379" i="7" s="1"/>
  <c r="AM614" i="7"/>
  <c r="AO614" i="7" s="1"/>
  <c r="AM2934" i="7"/>
  <c r="AO2934" i="7" s="1"/>
  <c r="AM2211" i="7"/>
  <c r="AO2211" i="7" s="1"/>
  <c r="AJ2961" i="7"/>
  <c r="AI2961" i="7"/>
  <c r="AH2961" i="7"/>
  <c r="AG2961" i="7"/>
  <c r="AA2961" i="7"/>
  <c r="AK2961" i="7"/>
  <c r="AL2961" i="7"/>
  <c r="AF2961" i="7"/>
  <c r="AD2961" i="7"/>
  <c r="AC2961" i="7"/>
  <c r="AB2961" i="7"/>
  <c r="AE2961" i="7"/>
  <c r="AM404" i="7"/>
  <c r="AO404" i="7" s="1"/>
  <c r="AM659" i="7"/>
  <c r="AO659" i="7" s="1"/>
  <c r="AM439" i="7"/>
  <c r="AO439" i="7" s="1"/>
  <c r="AM531" i="7"/>
  <c r="AO531" i="7" s="1"/>
  <c r="AM1056" i="7"/>
  <c r="AO1056" i="7" s="1"/>
  <c r="AM1174" i="7"/>
  <c r="AO1174" i="7" s="1"/>
  <c r="AM2911" i="7"/>
  <c r="AO2911" i="7" s="1"/>
  <c r="AM2269" i="7"/>
  <c r="AO2269" i="7" s="1"/>
  <c r="AM1476" i="7"/>
  <c r="AO1476" i="7" s="1"/>
  <c r="AM2924" i="7"/>
  <c r="AO2924" i="7" s="1"/>
  <c r="AM2456" i="7"/>
  <c r="AO2456" i="7" s="1"/>
  <c r="AM1384" i="7"/>
  <c r="AO1384" i="7" s="1"/>
  <c r="AM1126" i="7"/>
  <c r="AO1126" i="7" s="1"/>
  <c r="AM1314" i="7"/>
  <c r="AO1314" i="7" s="1"/>
  <c r="AM1371" i="7"/>
  <c r="AO1371" i="7" s="1"/>
  <c r="AM1454" i="7"/>
  <c r="AO1454" i="7" s="1"/>
  <c r="AM1559" i="7"/>
  <c r="AO1559" i="7" s="1"/>
  <c r="AM2281" i="7"/>
  <c r="AO2281" i="7" s="1"/>
  <c r="AM1301" i="7"/>
  <c r="AO1301" i="7" s="1"/>
  <c r="AM1966" i="7"/>
  <c r="AO1966" i="7" s="1"/>
  <c r="AM1394" i="7"/>
  <c r="AO1394" i="7" s="1"/>
  <c r="AM1266" i="7"/>
  <c r="AO1266" i="7" s="1"/>
  <c r="AM2036" i="7"/>
  <c r="AO2036" i="7" s="1"/>
  <c r="AK1875" i="7"/>
  <c r="AJ1875" i="7"/>
  <c r="AI1875" i="7"/>
  <c r="AH1875" i="7"/>
  <c r="AE1875" i="7"/>
  <c r="AD1875" i="7"/>
  <c r="AB1875" i="7"/>
  <c r="AL1875" i="7"/>
  <c r="AG1875" i="7"/>
  <c r="AF1875" i="7"/>
  <c r="AC1875" i="7"/>
  <c r="AA1875" i="7"/>
  <c r="AE335" i="7"/>
  <c r="AD335" i="7"/>
  <c r="AC335" i="7"/>
  <c r="AB335" i="7"/>
  <c r="AA335" i="7"/>
  <c r="AL335" i="7"/>
  <c r="AI335" i="7"/>
  <c r="AK335" i="7"/>
  <c r="AJ335" i="7"/>
  <c r="AH335" i="7"/>
  <c r="AG335" i="7"/>
  <c r="AF335" i="7"/>
  <c r="AG1105" i="7"/>
  <c r="AF1105" i="7"/>
  <c r="AE1105" i="7"/>
  <c r="AC1105" i="7"/>
  <c r="AB1105" i="7"/>
  <c r="AK1105" i="7"/>
  <c r="AJ1105" i="7"/>
  <c r="AI1105" i="7"/>
  <c r="AA1105" i="7"/>
  <c r="AL1105" i="7"/>
  <c r="AH1105" i="7"/>
  <c r="AD1105" i="7"/>
  <c r="AI42" i="7"/>
  <c r="AH42" i="7"/>
  <c r="AG42" i="7"/>
  <c r="AF42" i="7"/>
  <c r="AE42" i="7"/>
  <c r="AD42" i="7"/>
  <c r="AA42" i="7"/>
  <c r="AL42" i="7"/>
  <c r="AJ42" i="7"/>
  <c r="AC42" i="7"/>
  <c r="AB42" i="7"/>
  <c r="AK42" i="7"/>
  <c r="AJ2410" i="7"/>
  <c r="AI2410" i="7"/>
  <c r="AH2410" i="7"/>
  <c r="AG2410" i="7"/>
  <c r="AD2410" i="7"/>
  <c r="AL2410" i="7"/>
  <c r="AF2410" i="7"/>
  <c r="AE2410" i="7"/>
  <c r="AC2410" i="7"/>
  <c r="AA2410" i="7"/>
  <c r="AK2410" i="7"/>
  <c r="AB2410" i="7"/>
  <c r="AE357" i="7"/>
  <c r="AD357" i="7"/>
  <c r="AC357" i="7"/>
  <c r="AB357" i="7"/>
  <c r="AA357" i="7"/>
  <c r="AL357" i="7"/>
  <c r="AI357" i="7"/>
  <c r="AH357" i="7"/>
  <c r="AG357" i="7"/>
  <c r="AF357" i="7"/>
  <c r="AK357" i="7"/>
  <c r="AJ357" i="7"/>
  <c r="AK1955" i="7"/>
  <c r="AJ1955" i="7"/>
  <c r="AI1955" i="7"/>
  <c r="AH1955" i="7"/>
  <c r="AE1955" i="7"/>
  <c r="AA1955" i="7"/>
  <c r="AG1955" i="7"/>
  <c r="AF1955" i="7"/>
  <c r="AC1955" i="7"/>
  <c r="AL1955" i="7"/>
  <c r="AD1955" i="7"/>
  <c r="AB1955" i="7"/>
  <c r="AJ2445" i="7"/>
  <c r="AI2445" i="7"/>
  <c r="AH2445" i="7"/>
  <c r="AG2445" i="7"/>
  <c r="AD2445" i="7"/>
  <c r="AB2445" i="7"/>
  <c r="AL2445" i="7"/>
  <c r="AK2445" i="7"/>
  <c r="AF2445" i="7"/>
  <c r="AE2445" i="7"/>
  <c r="AC2445" i="7"/>
  <c r="AA2445" i="7"/>
  <c r="AJ1595" i="7"/>
  <c r="AI1595" i="7"/>
  <c r="AH1595" i="7"/>
  <c r="AG1595" i="7"/>
  <c r="AL1595" i="7"/>
  <c r="AK1595" i="7"/>
  <c r="AE1595" i="7"/>
  <c r="AD1595" i="7"/>
  <c r="AB1595" i="7"/>
  <c r="AA1595" i="7"/>
  <c r="AF1595" i="7"/>
  <c r="AC1595" i="7"/>
  <c r="AI160" i="7"/>
  <c r="AH160" i="7"/>
  <c r="AG160" i="7"/>
  <c r="AF160" i="7"/>
  <c r="AE160" i="7"/>
  <c r="AC160" i="7"/>
  <c r="AD160" i="7"/>
  <c r="AA160" i="7"/>
  <c r="AL160" i="7"/>
  <c r="AB160" i="7"/>
  <c r="AK160" i="7"/>
  <c r="AJ160" i="7"/>
  <c r="AE2585" i="7"/>
  <c r="AA2585" i="7"/>
  <c r="AC2585" i="7"/>
  <c r="AB2585" i="7"/>
  <c r="AJ2585" i="7"/>
  <c r="AI2585" i="7"/>
  <c r="AF2585" i="7"/>
  <c r="AL2585" i="7"/>
  <c r="AH2585" i="7"/>
  <c r="AG2585" i="7"/>
  <c r="AD2585" i="7"/>
  <c r="AK2585" i="7"/>
  <c r="AB2015" i="7"/>
  <c r="AK2015" i="7"/>
  <c r="AJ2015" i="7"/>
  <c r="AI2015" i="7"/>
  <c r="AH2015" i="7"/>
  <c r="AE2015" i="7"/>
  <c r="AG2015" i="7"/>
  <c r="AF2015" i="7"/>
  <c r="AC2015" i="7"/>
  <c r="AA2015" i="7"/>
  <c r="AD2015" i="7"/>
  <c r="AL2015" i="7"/>
  <c r="AJ2515" i="7"/>
  <c r="AI2515" i="7"/>
  <c r="AH2515" i="7"/>
  <c r="AG2515" i="7"/>
  <c r="AD2515" i="7"/>
  <c r="AE2515" i="7"/>
  <c r="AB2515" i="7"/>
  <c r="AK2515" i="7"/>
  <c r="AF2515" i="7"/>
  <c r="AA2515" i="7"/>
  <c r="AC2515" i="7"/>
  <c r="AL2515" i="7"/>
  <c r="AI2120" i="7"/>
  <c r="AJ2120" i="7"/>
  <c r="AH2120" i="7"/>
  <c r="AG2120" i="7"/>
  <c r="AE2120" i="7"/>
  <c r="AD2120" i="7"/>
  <c r="AA2120" i="7"/>
  <c r="AL2120" i="7"/>
  <c r="AK2120" i="7"/>
  <c r="AF2120" i="7"/>
  <c r="AC2120" i="7"/>
  <c r="AB2120" i="7"/>
  <c r="AE625" i="7"/>
  <c r="AD625" i="7"/>
  <c r="AC625" i="7"/>
  <c r="AB625" i="7"/>
  <c r="AA625" i="7"/>
  <c r="AL625" i="7"/>
  <c r="AI625" i="7"/>
  <c r="AH625" i="7"/>
  <c r="AK625" i="7"/>
  <c r="AJ625" i="7"/>
  <c r="AG625" i="7"/>
  <c r="AF625" i="7"/>
  <c r="AJ2317" i="7"/>
  <c r="AI2317" i="7"/>
  <c r="AC2317" i="7"/>
  <c r="AK2317" i="7"/>
  <c r="AH2317" i="7"/>
  <c r="AG2317" i="7"/>
  <c r="AD2317" i="7"/>
  <c r="AB2317" i="7"/>
  <c r="AL2317" i="7"/>
  <c r="AF2317" i="7"/>
  <c r="AE2317" i="7"/>
  <c r="AA2317" i="7"/>
  <c r="AG1092" i="7"/>
  <c r="AF1092" i="7"/>
  <c r="AE1092" i="7"/>
  <c r="AC1092" i="7"/>
  <c r="AB1092" i="7"/>
  <c r="AK1092" i="7"/>
  <c r="AJ1092" i="7"/>
  <c r="AI1092" i="7"/>
  <c r="AH1092" i="7"/>
  <c r="AD1092" i="7"/>
  <c r="AA1092" i="7"/>
  <c r="AL1092" i="7"/>
  <c r="AJ2900" i="7"/>
  <c r="AI2900" i="7"/>
  <c r="AH2900" i="7"/>
  <c r="AB2900" i="7"/>
  <c r="AA2900" i="7"/>
  <c r="AK2900" i="7"/>
  <c r="AG2900" i="7"/>
  <c r="AF2900" i="7"/>
  <c r="AD2900" i="7"/>
  <c r="AC2900" i="7"/>
  <c r="AE2900" i="7"/>
  <c r="AL2900" i="7"/>
  <c r="AE545" i="7"/>
  <c r="AD545" i="7"/>
  <c r="AC545" i="7"/>
  <c r="AB545" i="7"/>
  <c r="AA545" i="7"/>
  <c r="AL545" i="7"/>
  <c r="AI545" i="7"/>
  <c r="AH545" i="7"/>
  <c r="AK545" i="7"/>
  <c r="AG545" i="7"/>
  <c r="AJ545" i="7"/>
  <c r="AF545" i="7"/>
  <c r="AM2539" i="7"/>
  <c r="AO2539" i="7" s="1"/>
  <c r="AM2106" i="7"/>
  <c r="AO2106" i="7" s="1"/>
  <c r="AM449" i="7"/>
  <c r="AO449" i="7" s="1"/>
  <c r="AM554" i="7"/>
  <c r="AO554" i="7" s="1"/>
  <c r="AM1769" i="7"/>
  <c r="AO1769" i="7" s="1"/>
  <c r="AM649" i="7"/>
  <c r="AO649" i="7" s="1"/>
  <c r="AM2819" i="7"/>
  <c r="AO2819" i="7" s="1"/>
  <c r="AM334" i="7"/>
  <c r="AO334" i="7" s="1"/>
  <c r="AM1919" i="7"/>
  <c r="AO1919" i="7" s="1"/>
  <c r="AM1734" i="7"/>
  <c r="AO1734" i="7" s="1"/>
  <c r="G2963" i="7"/>
  <c r="I2962" i="7"/>
  <c r="AM694" i="7"/>
  <c r="AO694" i="7" s="1"/>
  <c r="AM2631" i="7"/>
  <c r="AO2631" i="7" s="1"/>
  <c r="AM2434" i="7"/>
  <c r="AO2434" i="7" s="1"/>
  <c r="AM964" i="7"/>
  <c r="AO964" i="7" s="1"/>
  <c r="AM1896" i="7"/>
  <c r="AO1896" i="7" s="1"/>
  <c r="AM1429" i="7"/>
  <c r="AO1429" i="7" s="1"/>
  <c r="AM1954" i="7"/>
  <c r="AO1954" i="7" s="1"/>
  <c r="AM1651" i="7"/>
  <c r="AO1651" i="7" s="1"/>
  <c r="AM2386" i="7"/>
  <c r="AO2386" i="7" s="1"/>
  <c r="AM1359" i="7"/>
  <c r="AO1359" i="7" s="1"/>
  <c r="AM754" i="7"/>
  <c r="AO754" i="7" s="1"/>
  <c r="AM1161" i="7"/>
  <c r="AO1161" i="7" s="1"/>
  <c r="AM2409" i="7"/>
  <c r="AO2409" i="7" s="1"/>
  <c r="AM391" i="7"/>
  <c r="AO391" i="7" s="1"/>
  <c r="AM589" i="7"/>
  <c r="AO589" i="7" s="1"/>
  <c r="AK1840" i="7"/>
  <c r="AJ1840" i="7"/>
  <c r="AL1840" i="7"/>
  <c r="AI1840" i="7"/>
  <c r="AH1840" i="7"/>
  <c r="AG1840" i="7"/>
  <c r="AD1840" i="7"/>
  <c r="AC1840" i="7"/>
  <c r="AF1840" i="7"/>
  <c r="AE1840" i="7"/>
  <c r="AB1840" i="7"/>
  <c r="AA1840" i="7"/>
  <c r="AJ2352" i="7"/>
  <c r="AI2352" i="7"/>
  <c r="AH2352" i="7"/>
  <c r="AG2352" i="7"/>
  <c r="AD2352" i="7"/>
  <c r="AF2352" i="7"/>
  <c r="AL2352" i="7"/>
  <c r="AK2352" i="7"/>
  <c r="AC2352" i="7"/>
  <c r="AE2352" i="7"/>
  <c r="AB2352" i="7"/>
  <c r="AA2352" i="7"/>
  <c r="AF2107" i="7"/>
  <c r="AE2107" i="7"/>
  <c r="AD2107" i="7"/>
  <c r="AB2107" i="7"/>
  <c r="AA2107" i="7"/>
  <c r="AJ2107" i="7"/>
  <c r="AI2107" i="7"/>
  <c r="AH2107" i="7"/>
  <c r="AL2107" i="7"/>
  <c r="AK2107" i="7"/>
  <c r="AG2107" i="7"/>
  <c r="AC2107" i="7"/>
  <c r="AI2165" i="7"/>
  <c r="AH2165" i="7"/>
  <c r="AF2165" i="7"/>
  <c r="AK2165" i="7"/>
  <c r="AJ2165" i="7"/>
  <c r="AG2165" i="7"/>
  <c r="AD2165" i="7"/>
  <c r="AC2165" i="7"/>
  <c r="AL2165" i="7"/>
  <c r="AE2165" i="7"/>
  <c r="AB2165" i="7"/>
  <c r="AA2165" i="7"/>
  <c r="AJ2305" i="7"/>
  <c r="AI2305" i="7"/>
  <c r="AL2305" i="7"/>
  <c r="AF2305" i="7"/>
  <c r="AE2305" i="7"/>
  <c r="AC2305" i="7"/>
  <c r="AK2305" i="7"/>
  <c r="AH2305" i="7"/>
  <c r="AG2305" i="7"/>
  <c r="AB2305" i="7"/>
  <c r="AA2305" i="7"/>
  <c r="AD2305" i="7"/>
  <c r="AL1280" i="7"/>
  <c r="AK1280" i="7"/>
  <c r="AJ1280" i="7"/>
  <c r="AI1280" i="7"/>
  <c r="AH1280" i="7"/>
  <c r="AC1280" i="7"/>
  <c r="AG1280" i="7"/>
  <c r="AD1280" i="7"/>
  <c r="AF1280" i="7"/>
  <c r="AB1280" i="7"/>
  <c r="AA1280" i="7"/>
  <c r="AE1280" i="7"/>
  <c r="AK1862" i="7"/>
  <c r="AJ1862" i="7"/>
  <c r="AH1862" i="7"/>
  <c r="AG1862" i="7"/>
  <c r="AF1862" i="7"/>
  <c r="AE1862" i="7"/>
  <c r="AD1862" i="7"/>
  <c r="AC1862" i="7"/>
  <c r="AB1862" i="7"/>
  <c r="AA1862" i="7"/>
  <c r="AL1862" i="7"/>
  <c r="AI1862" i="7"/>
  <c r="AJ1652" i="7"/>
  <c r="AI1652" i="7"/>
  <c r="AH1652" i="7"/>
  <c r="AG1652" i="7"/>
  <c r="AL1652" i="7"/>
  <c r="AK1652" i="7"/>
  <c r="AE1652" i="7"/>
  <c r="AD1652" i="7"/>
  <c r="AC1652" i="7"/>
  <c r="AB1652" i="7"/>
  <c r="AF1652" i="7"/>
  <c r="AA1652" i="7"/>
  <c r="AE380" i="7"/>
  <c r="AD380" i="7"/>
  <c r="AC380" i="7"/>
  <c r="AB380" i="7"/>
  <c r="AA380" i="7"/>
  <c r="AL380" i="7"/>
  <c r="AI380" i="7"/>
  <c r="AH380" i="7"/>
  <c r="AK380" i="7"/>
  <c r="AJ380" i="7"/>
  <c r="AG380" i="7"/>
  <c r="AF380" i="7"/>
  <c r="AJ2282" i="7"/>
  <c r="AI2282" i="7"/>
  <c r="AH2282" i="7"/>
  <c r="AG2282" i="7"/>
  <c r="AE2282" i="7"/>
  <c r="AD2282" i="7"/>
  <c r="AC2282" i="7"/>
  <c r="AB2282" i="7"/>
  <c r="AL2282" i="7"/>
  <c r="AK2282" i="7"/>
  <c r="AF2282" i="7"/>
  <c r="AA2282" i="7"/>
  <c r="AI2200" i="7"/>
  <c r="AH2200" i="7"/>
  <c r="AF2200" i="7"/>
  <c r="AE2200" i="7"/>
  <c r="AD2200" i="7"/>
  <c r="AC2200" i="7"/>
  <c r="AA2200" i="7"/>
  <c r="AL2200" i="7"/>
  <c r="AK2200" i="7"/>
  <c r="AJ2200" i="7"/>
  <c r="AG2200" i="7"/>
  <c r="AB2200" i="7"/>
  <c r="AE475" i="7"/>
  <c r="AD475" i="7"/>
  <c r="AC475" i="7"/>
  <c r="AB475" i="7"/>
  <c r="AA475" i="7"/>
  <c r="AL475" i="7"/>
  <c r="AI475" i="7"/>
  <c r="AH475" i="7"/>
  <c r="AK475" i="7"/>
  <c r="AJ475" i="7"/>
  <c r="AG475" i="7"/>
  <c r="AF475" i="7"/>
  <c r="AG917" i="7"/>
  <c r="AE917" i="7"/>
  <c r="AC917" i="7"/>
  <c r="AB917" i="7"/>
  <c r="AH917" i="7"/>
  <c r="AF917" i="7"/>
  <c r="AD917" i="7"/>
  <c r="AA917" i="7"/>
  <c r="AJ917" i="7"/>
  <c r="AI917" i="7"/>
  <c r="AL917" i="7"/>
  <c r="AK917" i="7"/>
  <c r="AB2002" i="7"/>
  <c r="AJ2002" i="7"/>
  <c r="AI2002" i="7"/>
  <c r="AH2002" i="7"/>
  <c r="AG2002" i="7"/>
  <c r="AD2002" i="7"/>
  <c r="AL2002" i="7"/>
  <c r="AF2002" i="7"/>
  <c r="AE2002" i="7"/>
  <c r="AA2002" i="7"/>
  <c r="AC2002" i="7"/>
  <c r="AK2002" i="7"/>
  <c r="AL1430" i="7"/>
  <c r="AK1430" i="7"/>
  <c r="AJ1430" i="7"/>
  <c r="AI1430" i="7"/>
  <c r="AH1430" i="7"/>
  <c r="AC1430" i="7"/>
  <c r="AG1430" i="7"/>
  <c r="AD1430" i="7"/>
  <c r="AB1430" i="7"/>
  <c r="AA1430" i="7"/>
  <c r="AF1430" i="7"/>
  <c r="AE1430" i="7"/>
  <c r="AC2737" i="7"/>
  <c r="AB2737" i="7"/>
  <c r="AA2737" i="7"/>
  <c r="AL2737" i="7"/>
  <c r="AK2737" i="7"/>
  <c r="AI2737" i="7"/>
  <c r="AG2737" i="7"/>
  <c r="AE2737" i="7"/>
  <c r="AJ2737" i="7"/>
  <c r="AH2737" i="7"/>
  <c r="AF2737" i="7"/>
  <c r="AD2737" i="7"/>
  <c r="AG1140" i="7"/>
  <c r="AF1140" i="7"/>
  <c r="AE1140" i="7"/>
  <c r="AC1140" i="7"/>
  <c r="AB1140" i="7"/>
  <c r="AK1140" i="7"/>
  <c r="AJ1140" i="7"/>
  <c r="AI1140" i="7"/>
  <c r="AH1140" i="7"/>
  <c r="AD1140" i="7"/>
  <c r="AA1140" i="7"/>
  <c r="AL1140" i="7"/>
  <c r="AO2806" i="7"/>
  <c r="AM2259" i="7"/>
  <c r="AO2259" i="7" s="1"/>
  <c r="AM1779" i="7"/>
  <c r="AO1779" i="7" s="1"/>
  <c r="AM544" i="7"/>
  <c r="AO544" i="7" s="1"/>
  <c r="AM2234" i="7"/>
  <c r="AO2234" i="7" s="1"/>
  <c r="AM2784" i="7"/>
  <c r="AO2784" i="7" s="1"/>
  <c r="AM2666" i="7"/>
  <c r="AO2666" i="7" s="1"/>
  <c r="AM2771" i="7"/>
  <c r="AO2771" i="7" s="1"/>
  <c r="AM1209" i="7"/>
  <c r="AO1209" i="7" s="1"/>
  <c r="AM1034" i="7"/>
  <c r="AO1034" i="7" s="1"/>
  <c r="AM181" i="7"/>
  <c r="AO181" i="7" s="1"/>
  <c r="AM2001" i="7"/>
  <c r="AO2001" i="7" s="1"/>
  <c r="AM986" i="7"/>
  <c r="AO986" i="7" s="1"/>
  <c r="AM229" i="7"/>
  <c r="AO229" i="7" s="1"/>
  <c r="AM2679" i="7"/>
  <c r="AO2679" i="7" s="1"/>
  <c r="AM239" i="7"/>
  <c r="AO239" i="7" s="1"/>
  <c r="AI182" i="7"/>
  <c r="AH182" i="7"/>
  <c r="AG182" i="7"/>
  <c r="AF182" i="7"/>
  <c r="AE182" i="7"/>
  <c r="AD182" i="7"/>
  <c r="AC182" i="7"/>
  <c r="AA182" i="7"/>
  <c r="AL182" i="7"/>
  <c r="AK182" i="7"/>
  <c r="AJ182" i="7"/>
  <c r="AB182" i="7"/>
  <c r="AE485" i="7"/>
  <c r="AD485" i="7"/>
  <c r="AC485" i="7"/>
  <c r="AB485" i="7"/>
  <c r="AA485" i="7"/>
  <c r="AL485" i="7"/>
  <c r="AI485" i="7"/>
  <c r="AH485" i="7"/>
  <c r="AK485" i="7"/>
  <c r="AJ485" i="7"/>
  <c r="AG485" i="7"/>
  <c r="AF485" i="7"/>
  <c r="AE847" i="7"/>
  <c r="AL847" i="7"/>
  <c r="AJ847" i="7"/>
  <c r="AI847" i="7"/>
  <c r="AG847" i="7"/>
  <c r="AF847" i="7"/>
  <c r="AB847" i="7"/>
  <c r="AA847" i="7"/>
  <c r="AK847" i="7"/>
  <c r="AH847" i="7"/>
  <c r="AD847" i="7"/>
  <c r="AC847" i="7"/>
  <c r="AI205" i="7"/>
  <c r="AH205" i="7"/>
  <c r="AG205" i="7"/>
  <c r="AF205" i="7"/>
  <c r="AE205" i="7"/>
  <c r="AD205" i="7"/>
  <c r="AC205" i="7"/>
  <c r="AA205" i="7"/>
  <c r="AL205" i="7"/>
  <c r="AK205" i="7"/>
  <c r="AJ205" i="7"/>
  <c r="AB205" i="7"/>
  <c r="AJ1665" i="7"/>
  <c r="AI1665" i="7"/>
  <c r="AH1665" i="7"/>
  <c r="AG1665" i="7"/>
  <c r="AD1665" i="7"/>
  <c r="AC1665" i="7"/>
  <c r="AB1665" i="7"/>
  <c r="AL1665" i="7"/>
  <c r="AK1665" i="7"/>
  <c r="AF1665" i="7"/>
  <c r="AA1665" i="7"/>
  <c r="AE1665" i="7"/>
  <c r="AK1897" i="7"/>
  <c r="AJ1897" i="7"/>
  <c r="AI1897" i="7"/>
  <c r="AH1897" i="7"/>
  <c r="AE1897" i="7"/>
  <c r="AL1897" i="7"/>
  <c r="AG1897" i="7"/>
  <c r="AD1897" i="7"/>
  <c r="AA1897" i="7"/>
  <c r="AF1897" i="7"/>
  <c r="AC1897" i="7"/>
  <c r="AB1897" i="7"/>
  <c r="AF742" i="7"/>
  <c r="AC742" i="7"/>
  <c r="AK742" i="7"/>
  <c r="AJ742" i="7"/>
  <c r="AI742" i="7"/>
  <c r="AH742" i="7"/>
  <c r="AG742" i="7"/>
  <c r="AE742" i="7"/>
  <c r="AA742" i="7"/>
  <c r="AD742" i="7"/>
  <c r="AB742" i="7"/>
  <c r="AL742" i="7"/>
  <c r="AG1185" i="7"/>
  <c r="AF1185" i="7"/>
  <c r="AE1185" i="7"/>
  <c r="AC1185" i="7"/>
  <c r="AB1185" i="7"/>
  <c r="AK1185" i="7"/>
  <c r="AJ1185" i="7"/>
  <c r="AI1185" i="7"/>
  <c r="AA1185" i="7"/>
  <c r="AL1185" i="7"/>
  <c r="AH1185" i="7"/>
  <c r="AD1185" i="7"/>
  <c r="AI2212" i="7"/>
  <c r="AH2212" i="7"/>
  <c r="AF2212" i="7"/>
  <c r="AE2212" i="7"/>
  <c r="AD2212" i="7"/>
  <c r="AC2212" i="7"/>
  <c r="AA2212" i="7"/>
  <c r="AL2212" i="7"/>
  <c r="AK2212" i="7"/>
  <c r="AJ2212" i="7"/>
  <c r="AB2212" i="7"/>
  <c r="AG2212" i="7"/>
  <c r="AI135" i="7"/>
  <c r="AH135" i="7"/>
  <c r="AG135" i="7"/>
  <c r="AF135" i="7"/>
  <c r="AE135" i="7"/>
  <c r="AD135" i="7"/>
  <c r="AA135" i="7"/>
  <c r="AL135" i="7"/>
  <c r="AJ135" i="7"/>
  <c r="AC135" i="7"/>
  <c r="AB135" i="7"/>
  <c r="AK135" i="7"/>
  <c r="AB2050" i="7"/>
  <c r="AJ2050" i="7"/>
  <c r="AI2050" i="7"/>
  <c r="AH2050" i="7"/>
  <c r="AG2050" i="7"/>
  <c r="AD2050" i="7"/>
  <c r="AK2050" i="7"/>
  <c r="AF2050" i="7"/>
  <c r="AC2050" i="7"/>
  <c r="AL2050" i="7"/>
  <c r="AE2050" i="7"/>
  <c r="AA2050" i="7"/>
  <c r="AK1735" i="7"/>
  <c r="AF1735" i="7"/>
  <c r="AE1735" i="7"/>
  <c r="AD1735" i="7"/>
  <c r="AC1735" i="7"/>
  <c r="AB1735" i="7"/>
  <c r="AA1735" i="7"/>
  <c r="AH1735" i="7"/>
  <c r="AG1735" i="7"/>
  <c r="AL1735" i="7"/>
  <c r="AJ1735" i="7"/>
  <c r="AI1735" i="7"/>
  <c r="AE790" i="7"/>
  <c r="AC790" i="7"/>
  <c r="AJ790" i="7"/>
  <c r="AK790" i="7"/>
  <c r="AI790" i="7"/>
  <c r="AH790" i="7"/>
  <c r="AG790" i="7"/>
  <c r="AF790" i="7"/>
  <c r="AD790" i="7"/>
  <c r="AB790" i="7"/>
  <c r="AA790" i="7"/>
  <c r="AL790" i="7"/>
  <c r="AG1022" i="7"/>
  <c r="AE1022" i="7"/>
  <c r="AC1022" i="7"/>
  <c r="AB1022" i="7"/>
  <c r="AH1022" i="7"/>
  <c r="AF1022" i="7"/>
  <c r="AD1022" i="7"/>
  <c r="AA1022" i="7"/>
  <c r="AJ1022" i="7"/>
  <c r="AL1022" i="7"/>
  <c r="AK1022" i="7"/>
  <c r="AI1022" i="7"/>
  <c r="AK1805" i="7"/>
  <c r="AJ1805" i="7"/>
  <c r="AB1805" i="7"/>
  <c r="AA1805" i="7"/>
  <c r="AL1805" i="7"/>
  <c r="AI1805" i="7"/>
  <c r="AD1805" i="7"/>
  <c r="AC1805" i="7"/>
  <c r="AH1805" i="7"/>
  <c r="AG1805" i="7"/>
  <c r="AF1805" i="7"/>
  <c r="AE1805" i="7"/>
  <c r="AH1525" i="7"/>
  <c r="AJ1525" i="7"/>
  <c r="AI1525" i="7"/>
  <c r="AG1525" i="7"/>
  <c r="AF1525" i="7"/>
  <c r="AE1525" i="7"/>
  <c r="AB1525" i="7"/>
  <c r="AA1525" i="7"/>
  <c r="AD1525" i="7"/>
  <c r="AC1525" i="7"/>
  <c r="AL1525" i="7"/>
  <c r="AK1525" i="7"/>
  <c r="AE615" i="7"/>
  <c r="AD615" i="7"/>
  <c r="AC615" i="7"/>
  <c r="AB615" i="7"/>
  <c r="AA615" i="7"/>
  <c r="AL615" i="7"/>
  <c r="AI615" i="7"/>
  <c r="AH615" i="7"/>
  <c r="AK615" i="7"/>
  <c r="AJ615" i="7"/>
  <c r="AG615" i="7"/>
  <c r="AF615" i="7"/>
  <c r="AJ2890" i="7"/>
  <c r="AC2890" i="7"/>
  <c r="AB2890" i="7"/>
  <c r="AA2890" i="7"/>
  <c r="AL2890" i="7"/>
  <c r="AI2890" i="7"/>
  <c r="AH2890" i="7"/>
  <c r="AE2890" i="7"/>
  <c r="AG2890" i="7"/>
  <c r="AK2890" i="7"/>
  <c r="AF2890" i="7"/>
  <c r="AD2890" i="7"/>
  <c r="AE462" i="7"/>
  <c r="AD462" i="7"/>
  <c r="AC462" i="7"/>
  <c r="AB462" i="7"/>
  <c r="AA462" i="7"/>
  <c r="AL462" i="7"/>
  <c r="AI462" i="7"/>
  <c r="AH462" i="7"/>
  <c r="AK462" i="7"/>
  <c r="AG462" i="7"/>
  <c r="AJ462" i="7"/>
  <c r="AF462" i="7"/>
  <c r="AG987" i="7"/>
  <c r="AE987" i="7"/>
  <c r="AC987" i="7"/>
  <c r="AB987" i="7"/>
  <c r="AL987" i="7"/>
  <c r="AK987" i="7"/>
  <c r="AJ987" i="7"/>
  <c r="AI987" i="7"/>
  <c r="AH987" i="7"/>
  <c r="AD987" i="7"/>
  <c r="AA987" i="7"/>
  <c r="AF987" i="7"/>
  <c r="AE440" i="7"/>
  <c r="AD440" i="7"/>
  <c r="AC440" i="7"/>
  <c r="AB440" i="7"/>
  <c r="AA440" i="7"/>
  <c r="AL440" i="7"/>
  <c r="AI440" i="7"/>
  <c r="AH440" i="7"/>
  <c r="AK440" i="7"/>
  <c r="AJ440" i="7"/>
  <c r="AG440" i="7"/>
  <c r="AF440" i="7"/>
  <c r="AJ2375" i="7"/>
  <c r="AI2375" i="7"/>
  <c r="AH2375" i="7"/>
  <c r="AG2375" i="7"/>
  <c r="AD2375" i="7"/>
  <c r="AF2375" i="7"/>
  <c r="AA2375" i="7"/>
  <c r="AK2375" i="7"/>
  <c r="AL2375" i="7"/>
  <c r="AB2375" i="7"/>
  <c r="AC2375" i="7"/>
  <c r="AE2375" i="7"/>
  <c r="AJ2505" i="7"/>
  <c r="AI2505" i="7"/>
  <c r="AH2505" i="7"/>
  <c r="AG2505" i="7"/>
  <c r="AD2505" i="7"/>
  <c r="AB2505" i="7"/>
  <c r="AL2505" i="7"/>
  <c r="AC2505" i="7"/>
  <c r="AA2505" i="7"/>
  <c r="AK2505" i="7"/>
  <c r="AF2505" i="7"/>
  <c r="AE2505" i="7"/>
  <c r="AC2750" i="7"/>
  <c r="AB2750" i="7"/>
  <c r="AA2750" i="7"/>
  <c r="AL2750" i="7"/>
  <c r="AE2750" i="7"/>
  <c r="AD2750" i="7"/>
  <c r="AK2750" i="7"/>
  <c r="AI2750" i="7"/>
  <c r="AG2750" i="7"/>
  <c r="AJ2750" i="7"/>
  <c r="AH2750" i="7"/>
  <c r="AF2750" i="7"/>
  <c r="AJ2247" i="7"/>
  <c r="AE2247" i="7"/>
  <c r="AA2247" i="7"/>
  <c r="AK2247" i="7"/>
  <c r="AI2247" i="7"/>
  <c r="AH2247" i="7"/>
  <c r="AG2247" i="7"/>
  <c r="AD2247" i="7"/>
  <c r="AC2247" i="7"/>
  <c r="AB2247" i="7"/>
  <c r="AF2247" i="7"/>
  <c r="AL2247" i="7"/>
  <c r="AE427" i="7"/>
  <c r="AD427" i="7"/>
  <c r="AC427" i="7"/>
  <c r="AB427" i="7"/>
  <c r="AA427" i="7"/>
  <c r="AL427" i="7"/>
  <c r="AI427" i="7"/>
  <c r="AH427" i="7"/>
  <c r="AK427" i="7"/>
  <c r="AJ427" i="7"/>
  <c r="AG427" i="7"/>
  <c r="AF427" i="7"/>
  <c r="AG1127" i="7"/>
  <c r="AF1127" i="7"/>
  <c r="AE1127" i="7"/>
  <c r="AC1127" i="7"/>
  <c r="AB1127" i="7"/>
  <c r="AK1127" i="7"/>
  <c r="AJ1127" i="7"/>
  <c r="AI1127" i="7"/>
  <c r="AA1127" i="7"/>
  <c r="AL1127" i="7"/>
  <c r="AH1127" i="7"/>
  <c r="AD1127" i="7"/>
  <c r="AM2596" i="7"/>
  <c r="AO2596" i="7" s="1"/>
  <c r="AM2724" i="7"/>
  <c r="AO2724" i="7" s="1"/>
  <c r="AM2794" i="7"/>
  <c r="AO2794" i="7" s="1"/>
  <c r="AM2084" i="7"/>
  <c r="AO2084" i="7" s="1"/>
  <c r="AM2714" i="7"/>
  <c r="AO2714" i="7" s="1"/>
  <c r="AM2701" i="7"/>
  <c r="AO2701" i="7" s="1"/>
  <c r="AM824" i="7"/>
  <c r="AO824" i="7" s="1"/>
  <c r="AM2947" i="7"/>
  <c r="AO2947" i="7" s="1"/>
  <c r="AM2854" i="7"/>
  <c r="AO2854" i="7" s="1"/>
  <c r="AM169" i="7"/>
  <c r="AO169" i="7" s="1"/>
  <c r="AM2644" i="7"/>
  <c r="AO2644" i="7" s="1"/>
  <c r="AM1721" i="7"/>
  <c r="AO1721" i="7" s="1"/>
  <c r="AM834" i="7"/>
  <c r="AO834" i="7" s="1"/>
  <c r="AM204" i="7"/>
  <c r="AO204" i="7" s="1"/>
  <c r="AM41" i="7"/>
  <c r="AO41" i="7" s="1"/>
  <c r="AM894" i="7"/>
  <c r="AO894" i="7" s="1"/>
  <c r="AM134" i="7"/>
  <c r="AO134" i="7" s="1"/>
  <c r="AM64" i="7"/>
  <c r="AO64" i="7" s="1"/>
  <c r="AM2176" i="7"/>
  <c r="AO2176" i="7" s="1"/>
  <c r="AM89" i="7"/>
  <c r="AO89" i="7" s="1"/>
  <c r="AH1535" i="7"/>
  <c r="AG1535" i="7"/>
  <c r="AF1535" i="7"/>
  <c r="AE1535" i="7"/>
  <c r="AD1535" i="7"/>
  <c r="AC1535" i="7"/>
  <c r="AL1535" i="7"/>
  <c r="AK1535" i="7"/>
  <c r="AB1535" i="7"/>
  <c r="AA1535" i="7"/>
  <c r="AJ1535" i="7"/>
  <c r="AI1535" i="7"/>
  <c r="AG1010" i="7"/>
  <c r="AE1010" i="7"/>
  <c r="AC1010" i="7"/>
  <c r="AB1010" i="7"/>
  <c r="AH1010" i="7"/>
  <c r="AF1010" i="7"/>
  <c r="AD1010" i="7"/>
  <c r="AA1010" i="7"/>
  <c r="AJ1010" i="7"/>
  <c r="AL1010" i="7"/>
  <c r="AK1010" i="7"/>
  <c r="AI1010" i="7"/>
  <c r="AB1990" i="7"/>
  <c r="AJ1990" i="7"/>
  <c r="AI1990" i="7"/>
  <c r="AH1990" i="7"/>
  <c r="AG1990" i="7"/>
  <c r="AD1990" i="7"/>
  <c r="AA1990" i="7"/>
  <c r="AL1990" i="7"/>
  <c r="AK1990" i="7"/>
  <c r="AE1990" i="7"/>
  <c r="AF1990" i="7"/>
  <c r="AC1990" i="7"/>
  <c r="AC2680" i="7"/>
  <c r="AH2680" i="7"/>
  <c r="AG2680" i="7"/>
  <c r="AF2680" i="7"/>
  <c r="AD2680" i="7"/>
  <c r="AL2680" i="7"/>
  <c r="AK2680" i="7"/>
  <c r="AI2680" i="7"/>
  <c r="AE2680" i="7"/>
  <c r="AB2680" i="7"/>
  <c r="AA2680" i="7"/>
  <c r="AJ2680" i="7"/>
  <c r="AL1710" i="7"/>
  <c r="AK1710" i="7"/>
  <c r="AJ1710" i="7"/>
  <c r="AI1710" i="7"/>
  <c r="AH1710" i="7"/>
  <c r="AG1710" i="7"/>
  <c r="AF1710" i="7"/>
  <c r="AE1710" i="7"/>
  <c r="AD1710" i="7"/>
  <c r="AC1710" i="7"/>
  <c r="AA1710" i="7"/>
  <c r="AB1710" i="7"/>
  <c r="AL1372" i="7"/>
  <c r="AK1372" i="7"/>
  <c r="AJ1372" i="7"/>
  <c r="AI1372" i="7"/>
  <c r="AH1372" i="7"/>
  <c r="AC1372" i="7"/>
  <c r="AG1372" i="7"/>
  <c r="AD1372" i="7"/>
  <c r="AF1372" i="7"/>
  <c r="AB1372" i="7"/>
  <c r="AA1372" i="7"/>
  <c r="AE1372" i="7"/>
  <c r="AC2725" i="7"/>
  <c r="AB2725" i="7"/>
  <c r="AA2725" i="7"/>
  <c r="AL2725" i="7"/>
  <c r="AK2725" i="7"/>
  <c r="AI2725" i="7"/>
  <c r="AJ2725" i="7"/>
  <c r="AG2725" i="7"/>
  <c r="AF2725" i="7"/>
  <c r="AD2725" i="7"/>
  <c r="AH2725" i="7"/>
  <c r="AE2725" i="7"/>
  <c r="AJ2435" i="7"/>
  <c r="AI2435" i="7"/>
  <c r="AH2435" i="7"/>
  <c r="AG2435" i="7"/>
  <c r="AD2435" i="7"/>
  <c r="AF2435" i="7"/>
  <c r="AK2435" i="7"/>
  <c r="AE2435" i="7"/>
  <c r="AB2435" i="7"/>
  <c r="AA2435" i="7"/>
  <c r="AL2435" i="7"/>
  <c r="AC2435" i="7"/>
  <c r="AG1070" i="7"/>
  <c r="AE1070" i="7"/>
  <c r="AC1070" i="7"/>
  <c r="AB1070" i="7"/>
  <c r="AK1070" i="7"/>
  <c r="AL1070" i="7"/>
  <c r="AJ1070" i="7"/>
  <c r="AI1070" i="7"/>
  <c r="AF1070" i="7"/>
  <c r="AD1070" i="7"/>
  <c r="AH1070" i="7"/>
  <c r="AA1070" i="7"/>
  <c r="AI195" i="7"/>
  <c r="AH195" i="7"/>
  <c r="AG195" i="7"/>
  <c r="AF195" i="7"/>
  <c r="AE195" i="7"/>
  <c r="AC195" i="7"/>
  <c r="AD195" i="7"/>
  <c r="AA195" i="7"/>
  <c r="AL195" i="7"/>
  <c r="AK195" i="7"/>
  <c r="AJ195" i="7"/>
  <c r="AB195" i="7"/>
  <c r="AJ2877" i="7"/>
  <c r="AB2877" i="7"/>
  <c r="AA2877" i="7"/>
  <c r="AL2877" i="7"/>
  <c r="AK2877" i="7"/>
  <c r="AH2877" i="7"/>
  <c r="AG2877" i="7"/>
  <c r="AD2877" i="7"/>
  <c r="AF2877" i="7"/>
  <c r="AC2877" i="7"/>
  <c r="AI2877" i="7"/>
  <c r="AE2877" i="7"/>
  <c r="AC2550" i="7"/>
  <c r="AL2550" i="7"/>
  <c r="AK2550" i="7"/>
  <c r="AJ2550" i="7"/>
  <c r="AI2550" i="7"/>
  <c r="AF2550" i="7"/>
  <c r="AE2550" i="7"/>
  <c r="AH2550" i="7"/>
  <c r="AG2550" i="7"/>
  <c r="AD2550" i="7"/>
  <c r="AA2550" i="7"/>
  <c r="AB2550" i="7"/>
  <c r="AE825" i="7"/>
  <c r="AB825" i="7"/>
  <c r="AL825" i="7"/>
  <c r="AI825" i="7"/>
  <c r="AJ825" i="7"/>
  <c r="AH825" i="7"/>
  <c r="AG825" i="7"/>
  <c r="AF825" i="7"/>
  <c r="AD825" i="7"/>
  <c r="AC825" i="7"/>
  <c r="AA825" i="7"/>
  <c r="AK825" i="7"/>
  <c r="AG882" i="7"/>
  <c r="AE882" i="7"/>
  <c r="AI882" i="7"/>
  <c r="AH882" i="7"/>
  <c r="AF882" i="7"/>
  <c r="AD882" i="7"/>
  <c r="AC882" i="7"/>
  <c r="AA882" i="7"/>
  <c r="AB882" i="7"/>
  <c r="AL882" i="7"/>
  <c r="AK882" i="7"/>
  <c r="AJ882" i="7"/>
  <c r="AC2807" i="7"/>
  <c r="AB2807" i="7"/>
  <c r="AA2807" i="7"/>
  <c r="AL2807" i="7"/>
  <c r="AE2807" i="7"/>
  <c r="AD2807" i="7"/>
  <c r="AI2807" i="7"/>
  <c r="AF2807" i="7"/>
  <c r="AK2807" i="7"/>
  <c r="AJ2807" i="7"/>
  <c r="AG2807" i="7"/>
  <c r="AH2807" i="7"/>
  <c r="AE835" i="7"/>
  <c r="AL835" i="7"/>
  <c r="AJ835" i="7"/>
  <c r="AI835" i="7"/>
  <c r="AG835" i="7"/>
  <c r="AF835" i="7"/>
  <c r="AK835" i="7"/>
  <c r="AH835" i="7"/>
  <c r="AD835" i="7"/>
  <c r="AC835" i="7"/>
  <c r="AB835" i="7"/>
  <c r="AA835" i="7"/>
  <c r="AL1385" i="7"/>
  <c r="AK1385" i="7"/>
  <c r="AJ1385" i="7"/>
  <c r="AI1385" i="7"/>
  <c r="AH1385" i="7"/>
  <c r="AC1385" i="7"/>
  <c r="AF1385" i="7"/>
  <c r="AE1385" i="7"/>
  <c r="AD1385" i="7"/>
  <c r="AA1385" i="7"/>
  <c r="AG1385" i="7"/>
  <c r="AB1385" i="7"/>
  <c r="AC2772" i="7"/>
  <c r="AB2772" i="7"/>
  <c r="AA2772" i="7"/>
  <c r="AL2772" i="7"/>
  <c r="AI2772" i="7"/>
  <c r="AH2772" i="7"/>
  <c r="AG2772" i="7"/>
  <c r="AE2772" i="7"/>
  <c r="AK2772" i="7"/>
  <c r="AJ2772" i="7"/>
  <c r="AF2772" i="7"/>
  <c r="AD2772" i="7"/>
  <c r="AM369" i="7"/>
  <c r="AO369" i="7" s="1"/>
  <c r="AM636" i="7"/>
  <c r="AO636" i="7" s="1"/>
  <c r="AM356" i="7"/>
  <c r="AO356" i="7" s="1"/>
  <c r="AM2094" i="7"/>
  <c r="AO2094" i="7" s="1"/>
  <c r="AM2316" i="7"/>
  <c r="AO2316" i="7" s="1"/>
  <c r="AM2164" i="7"/>
  <c r="AO2164" i="7" s="1"/>
  <c r="AM299" i="7"/>
  <c r="AO299" i="7" s="1"/>
  <c r="AM1524" i="7"/>
  <c r="AO1524" i="7" s="1"/>
  <c r="AM99" i="7"/>
  <c r="AO99" i="7" s="1"/>
  <c r="AM124" i="7"/>
  <c r="AO124" i="7" s="1"/>
  <c r="AM881" i="7"/>
  <c r="AO881" i="7" s="1"/>
  <c r="AM2899" i="7"/>
  <c r="AO2899" i="7" s="1"/>
  <c r="AM2339" i="7"/>
  <c r="AO2339" i="7" s="1"/>
  <c r="AM2141" i="7"/>
  <c r="AO2141" i="7" s="1"/>
  <c r="AM2304" i="7"/>
  <c r="AO2304" i="7" s="1"/>
  <c r="AM2864" i="7"/>
  <c r="AO2864" i="7" s="1"/>
  <c r="AG2620" i="7"/>
  <c r="AE2620" i="7"/>
  <c r="AJ2620" i="7"/>
  <c r="AH2620" i="7"/>
  <c r="AF2620" i="7"/>
  <c r="AC2620" i="7"/>
  <c r="AB2620" i="7"/>
  <c r="AA2620" i="7"/>
  <c r="AI2620" i="7"/>
  <c r="AL2620" i="7"/>
  <c r="AK2620" i="7"/>
  <c r="AD2620" i="7"/>
  <c r="AB2060" i="7"/>
  <c r="AH2060" i="7"/>
  <c r="AG2060" i="7"/>
  <c r="AF2060" i="7"/>
  <c r="AE2060" i="7"/>
  <c r="AA2060" i="7"/>
  <c r="AL2060" i="7"/>
  <c r="AK2060" i="7"/>
  <c r="AJ2060" i="7"/>
  <c r="AI2060" i="7"/>
  <c r="AD2060" i="7"/>
  <c r="AC2060" i="7"/>
  <c r="AL1302" i="7"/>
  <c r="AK1302" i="7"/>
  <c r="AJ1302" i="7"/>
  <c r="AI1302" i="7"/>
  <c r="AH1302" i="7"/>
  <c r="AC1302" i="7"/>
  <c r="AG1302" i="7"/>
  <c r="AD1302" i="7"/>
  <c r="AB1302" i="7"/>
  <c r="AA1302" i="7"/>
  <c r="AF1302" i="7"/>
  <c r="AE1302" i="7"/>
  <c r="AG1232" i="7"/>
  <c r="AF1232" i="7"/>
  <c r="AE1232" i="7"/>
  <c r="AC1232" i="7"/>
  <c r="AB1232" i="7"/>
  <c r="AK1232" i="7"/>
  <c r="AJ1232" i="7"/>
  <c r="AI1232" i="7"/>
  <c r="AH1232" i="7"/>
  <c r="AD1232" i="7"/>
  <c r="AA1232" i="7"/>
  <c r="AL1232" i="7"/>
  <c r="AI65" i="7"/>
  <c r="AH65" i="7"/>
  <c r="AG65" i="7"/>
  <c r="AF65" i="7"/>
  <c r="AE65" i="7"/>
  <c r="AD65" i="7"/>
  <c r="AA65" i="7"/>
  <c r="AL65" i="7"/>
  <c r="AK65" i="7"/>
  <c r="AC65" i="7"/>
  <c r="AJ65" i="7"/>
  <c r="AB65" i="7"/>
  <c r="AE2575" i="7"/>
  <c r="AC2575" i="7"/>
  <c r="AL2575" i="7"/>
  <c r="AK2575" i="7"/>
  <c r="AH2575" i="7"/>
  <c r="AG2575" i="7"/>
  <c r="AB2575" i="7"/>
  <c r="AJ2575" i="7"/>
  <c r="AF2575" i="7"/>
  <c r="AA2575" i="7"/>
  <c r="AI2575" i="7"/>
  <c r="AD2575" i="7"/>
  <c r="AL1420" i="7"/>
  <c r="AK1420" i="7"/>
  <c r="AJ1420" i="7"/>
  <c r="AI1420" i="7"/>
  <c r="AH1420" i="7"/>
  <c r="AC1420" i="7"/>
  <c r="AG1420" i="7"/>
  <c r="AD1420" i="7"/>
  <c r="AF1420" i="7"/>
  <c r="AB1420" i="7"/>
  <c r="AA1420" i="7"/>
  <c r="AE1420" i="7"/>
  <c r="AI217" i="7"/>
  <c r="AH217" i="7"/>
  <c r="AG217" i="7"/>
  <c r="AF217" i="7"/>
  <c r="AE217" i="7"/>
  <c r="AC217" i="7"/>
  <c r="AD217" i="7"/>
  <c r="AA217" i="7"/>
  <c r="AL217" i="7"/>
  <c r="AK217" i="7"/>
  <c r="AJ217" i="7"/>
  <c r="AB217" i="7"/>
  <c r="AL1395" i="7"/>
  <c r="AK1395" i="7"/>
  <c r="AJ1395" i="7"/>
  <c r="AI1395" i="7"/>
  <c r="AH1395" i="7"/>
  <c r="AC1395" i="7"/>
  <c r="AF1395" i="7"/>
  <c r="AE1395" i="7"/>
  <c r="AD1395" i="7"/>
  <c r="AA1395" i="7"/>
  <c r="AG1395" i="7"/>
  <c r="AB1395" i="7"/>
  <c r="AJ1687" i="7"/>
  <c r="AI1687" i="7"/>
  <c r="AH1687" i="7"/>
  <c r="AG1687" i="7"/>
  <c r="AL1687" i="7"/>
  <c r="AK1687" i="7"/>
  <c r="AF1687" i="7"/>
  <c r="AD1687" i="7"/>
  <c r="AC1687" i="7"/>
  <c r="AA1687" i="7"/>
  <c r="AE1687" i="7"/>
  <c r="AB1687" i="7"/>
  <c r="AB1980" i="7"/>
  <c r="AL1980" i="7"/>
  <c r="AK1980" i="7"/>
  <c r="AJ1980" i="7"/>
  <c r="AI1980" i="7"/>
  <c r="AF1980" i="7"/>
  <c r="AH1980" i="7"/>
  <c r="AG1980" i="7"/>
  <c r="AE1980" i="7"/>
  <c r="AC1980" i="7"/>
  <c r="AA1980" i="7"/>
  <c r="AD1980" i="7"/>
  <c r="AC2562" i="7"/>
  <c r="AL2562" i="7"/>
  <c r="AK2562" i="7"/>
  <c r="AJ2562" i="7"/>
  <c r="AI2562" i="7"/>
  <c r="AF2562" i="7"/>
  <c r="AE2562" i="7"/>
  <c r="AA2562" i="7"/>
  <c r="AH2562" i="7"/>
  <c r="AG2562" i="7"/>
  <c r="AD2562" i="7"/>
  <c r="AB2562" i="7"/>
  <c r="AJ1700" i="7"/>
  <c r="AI1700" i="7"/>
  <c r="AH1700" i="7"/>
  <c r="AG1700" i="7"/>
  <c r="AL1700" i="7"/>
  <c r="AK1700" i="7"/>
  <c r="AE1700" i="7"/>
  <c r="AD1700" i="7"/>
  <c r="AC1700" i="7"/>
  <c r="AB1700" i="7"/>
  <c r="AF1700" i="7"/>
  <c r="AA1700" i="7"/>
  <c r="AK1945" i="7"/>
  <c r="AJ1945" i="7"/>
  <c r="AI1945" i="7"/>
  <c r="AH1945" i="7"/>
  <c r="AE1945" i="7"/>
  <c r="AL1945" i="7"/>
  <c r="AG1945" i="7"/>
  <c r="AD1945" i="7"/>
  <c r="AC1945" i="7"/>
  <c r="AA1945" i="7"/>
  <c r="AF1945" i="7"/>
  <c r="AB1945" i="7"/>
  <c r="AE555" i="7"/>
  <c r="AD555" i="7"/>
  <c r="AC555" i="7"/>
  <c r="AB555" i="7"/>
  <c r="AA555" i="7"/>
  <c r="AL555" i="7"/>
  <c r="AI555" i="7"/>
  <c r="AH555" i="7"/>
  <c r="AK555" i="7"/>
  <c r="AG555" i="7"/>
  <c r="AJ555" i="7"/>
  <c r="AF555" i="7"/>
  <c r="AG952" i="7"/>
  <c r="AE952" i="7"/>
  <c r="AC952" i="7"/>
  <c r="AB952" i="7"/>
  <c r="AL952" i="7"/>
  <c r="AJ952" i="7"/>
  <c r="AI952" i="7"/>
  <c r="AK952" i="7"/>
  <c r="AH952" i="7"/>
  <c r="AF952" i="7"/>
  <c r="AD952" i="7"/>
  <c r="AA952" i="7"/>
  <c r="AE580" i="7"/>
  <c r="AD580" i="7"/>
  <c r="AC580" i="7"/>
  <c r="AB580" i="7"/>
  <c r="AA580" i="7"/>
  <c r="AL580" i="7"/>
  <c r="AI580" i="7"/>
  <c r="AH580" i="7"/>
  <c r="AK580" i="7"/>
  <c r="AJ580" i="7"/>
  <c r="AG580" i="7"/>
  <c r="AF580" i="7"/>
  <c r="AJ2260" i="7"/>
  <c r="AF2260" i="7"/>
  <c r="AB2260" i="7"/>
  <c r="AA2260" i="7"/>
  <c r="AL2260" i="7"/>
  <c r="AK2260" i="7"/>
  <c r="AI2260" i="7"/>
  <c r="AH2260" i="7"/>
  <c r="AE2260" i="7"/>
  <c r="AD2260" i="7"/>
  <c r="AC2260" i="7"/>
  <c r="AG2260" i="7"/>
  <c r="AJ2365" i="7"/>
  <c r="AI2365" i="7"/>
  <c r="AH2365" i="7"/>
  <c r="AG2365" i="7"/>
  <c r="AD2365" i="7"/>
  <c r="AL2365" i="7"/>
  <c r="AK2365" i="7"/>
  <c r="AF2365" i="7"/>
  <c r="AE2365" i="7"/>
  <c r="AB2365" i="7"/>
  <c r="AA2365" i="7"/>
  <c r="AC2365" i="7"/>
  <c r="AC2540" i="7"/>
  <c r="AA2540" i="7"/>
  <c r="AL2540" i="7"/>
  <c r="AK2540" i="7"/>
  <c r="AH2540" i="7"/>
  <c r="AG2540" i="7"/>
  <c r="AD2540" i="7"/>
  <c r="AJ2540" i="7"/>
  <c r="AF2540" i="7"/>
  <c r="AB2540" i="7"/>
  <c r="AI2540" i="7"/>
  <c r="AE2540" i="7"/>
  <c r="AG1220" i="7"/>
  <c r="AF1220" i="7"/>
  <c r="AE1220" i="7"/>
  <c r="AC1220" i="7"/>
  <c r="AB1220" i="7"/>
  <c r="AK1220" i="7"/>
  <c r="AJ1220" i="7"/>
  <c r="AI1220" i="7"/>
  <c r="AH1220" i="7"/>
  <c r="AD1220" i="7"/>
  <c r="AA1220" i="7"/>
  <c r="AL1220" i="7"/>
  <c r="AK1745" i="7"/>
  <c r="AD1745" i="7"/>
  <c r="AC1745" i="7"/>
  <c r="AB1745" i="7"/>
  <c r="AA1745" i="7"/>
  <c r="AL1745" i="7"/>
  <c r="AJ1745" i="7"/>
  <c r="AI1745" i="7"/>
  <c r="AH1745" i="7"/>
  <c r="AG1745" i="7"/>
  <c r="AE1745" i="7"/>
  <c r="AF1745" i="7"/>
  <c r="AI230" i="7"/>
  <c r="AH230" i="7"/>
  <c r="AG230" i="7"/>
  <c r="AF230" i="7"/>
  <c r="AE230" i="7"/>
  <c r="AC230" i="7"/>
  <c r="AD230" i="7"/>
  <c r="AA230" i="7"/>
  <c r="AL230" i="7"/>
  <c r="AK230" i="7"/>
  <c r="AJ230" i="7"/>
  <c r="AB230" i="7"/>
  <c r="AH1547" i="7"/>
  <c r="AF1547" i="7"/>
  <c r="AE1547" i="7"/>
  <c r="AC1547" i="7"/>
  <c r="AL1547" i="7"/>
  <c r="AK1547" i="7"/>
  <c r="AJ1547" i="7"/>
  <c r="AD1547" i="7"/>
  <c r="AB1547" i="7"/>
  <c r="AA1547" i="7"/>
  <c r="AI1547" i="7"/>
  <c r="AG1547" i="7"/>
  <c r="AJ2270" i="7"/>
  <c r="AI2270" i="7"/>
  <c r="AH2270" i="7"/>
  <c r="AG2270" i="7"/>
  <c r="AE2270" i="7"/>
  <c r="AL2270" i="7"/>
  <c r="AD2270" i="7"/>
  <c r="AC2270" i="7"/>
  <c r="AB2270" i="7"/>
  <c r="AA2270" i="7"/>
  <c r="AK2270" i="7"/>
  <c r="AF2270" i="7"/>
  <c r="AM1744" i="7"/>
  <c r="AO1744" i="7" s="1"/>
  <c r="AM2561" i="7"/>
  <c r="AO2561" i="7" s="1"/>
  <c r="I2949" i="7"/>
  <c r="G2950" i="7"/>
  <c r="AO1499" i="7"/>
  <c r="AO1674" i="7"/>
  <c r="AO624" i="7"/>
  <c r="AO566" i="7"/>
  <c r="AO474" i="7"/>
  <c r="AO344" i="7"/>
  <c r="Z2610" i="7"/>
  <c r="AN2610" i="7" s="1"/>
  <c r="Z112" i="7"/>
  <c r="AN112" i="7" s="1"/>
  <c r="Z1910" i="7"/>
  <c r="AN1910" i="7" s="1"/>
  <c r="Z1980" i="7"/>
  <c r="AN1980" i="7" s="1"/>
  <c r="Z252" i="7"/>
  <c r="AN252" i="7" s="1"/>
  <c r="Z685" i="7"/>
  <c r="AN685" i="7" s="1"/>
  <c r="Z2540" i="7"/>
  <c r="AN2540" i="7" s="1"/>
  <c r="Z1547" i="7"/>
  <c r="AN1547" i="7" s="1"/>
  <c r="Z2575" i="7"/>
  <c r="AN2575" i="7" s="1"/>
  <c r="Z1700" i="7"/>
  <c r="AN1700" i="7" s="1"/>
  <c r="Z1945" i="7"/>
  <c r="AN1945" i="7" s="1"/>
  <c r="Z580" i="7"/>
  <c r="AN580" i="7" s="1"/>
  <c r="Z405" i="7"/>
  <c r="AN405" i="7" s="1"/>
  <c r="Z1770" i="7"/>
  <c r="AN1770" i="7" s="1"/>
  <c r="Z1255" i="7"/>
  <c r="AN1255" i="7" s="1"/>
  <c r="Z2400" i="7"/>
  <c r="AN2400" i="7" s="1"/>
  <c r="Z1640" i="7"/>
  <c r="AN1640" i="7" s="1"/>
  <c r="Z1967" i="7"/>
  <c r="AN1967" i="7" s="1"/>
  <c r="Z1337" i="7"/>
  <c r="AN1337" i="7" s="1"/>
  <c r="Z1000" i="7"/>
  <c r="AN1000" i="7" s="1"/>
  <c r="Z720" i="7"/>
  <c r="AN720" i="7" s="1"/>
  <c r="Z2655" i="7"/>
  <c r="AN2655" i="7" s="1"/>
  <c r="Z2025" i="7"/>
  <c r="AN2025" i="7" s="1"/>
  <c r="Z1455" i="7"/>
  <c r="AN1455" i="7" s="1"/>
  <c r="Z1245" i="7"/>
  <c r="AN1245" i="7" s="1"/>
  <c r="Z1175" i="7"/>
  <c r="AN1175" i="7" s="1"/>
  <c r="Z860" i="7"/>
  <c r="AN860" i="7" s="1"/>
  <c r="Z2470" i="7"/>
  <c r="AN2470" i="7" s="1"/>
  <c r="Z1560" i="7"/>
  <c r="AN1560" i="7" s="1"/>
  <c r="Z1197" i="7"/>
  <c r="AN1197" i="7" s="1"/>
  <c r="Z755" i="7"/>
  <c r="AN755" i="7" s="1"/>
  <c r="Z182" i="7"/>
  <c r="AN182" i="7" s="1"/>
  <c r="Z1792" i="7"/>
  <c r="AN1792" i="7" s="1"/>
  <c r="Z1267" i="7"/>
  <c r="AN1267" i="7" s="1"/>
  <c r="Z125" i="7"/>
  <c r="AN125" i="7" s="1"/>
  <c r="Z300" i="7"/>
  <c r="AN300" i="7" s="1"/>
  <c r="Z2037" i="7"/>
  <c r="AN2037" i="7" s="1"/>
  <c r="Z800" i="7"/>
  <c r="AN800" i="7" s="1"/>
  <c r="Z392" i="7"/>
  <c r="AN392" i="7" s="1"/>
  <c r="Z965" i="7"/>
  <c r="AN965" i="7" s="1"/>
  <c r="Z2340" i="7"/>
  <c r="AN2340" i="7" s="1"/>
  <c r="Z1350" i="7"/>
  <c r="AN1350" i="7" s="1"/>
  <c r="Z1631" i="7"/>
  <c r="AN1631" i="7" s="1"/>
  <c r="Z275" i="7"/>
  <c r="AN275" i="7" s="1"/>
  <c r="Z1722" i="7"/>
  <c r="AN1722" i="7" s="1"/>
  <c r="Z1875" i="7"/>
  <c r="AN1875" i="7" s="1"/>
  <c r="Z1840" i="7"/>
  <c r="AN1840" i="7" s="1"/>
  <c r="Z2060" i="7"/>
  <c r="AN2060" i="7" s="1"/>
  <c r="Z2445" i="7"/>
  <c r="AN2445" i="7" s="1"/>
  <c r="Z2002" i="7"/>
  <c r="AN2002" i="7" s="1"/>
  <c r="Z2317" i="7"/>
  <c r="AN2317" i="7" s="1"/>
  <c r="Z1140" i="7"/>
  <c r="AN1140" i="7" s="1"/>
  <c r="Z545" i="7"/>
  <c r="AN545" i="7" s="1"/>
  <c r="Z370" i="7"/>
  <c r="AN370" i="7" s="1"/>
  <c r="Z335" i="7"/>
  <c r="AN335" i="7" s="1"/>
  <c r="Z160" i="7"/>
  <c r="AN160" i="7" s="1"/>
  <c r="Z2015" i="7"/>
  <c r="AN2015" i="7" s="1"/>
  <c r="Z2120" i="7"/>
  <c r="AN2120" i="7" s="1"/>
  <c r="Z485" i="7"/>
  <c r="AN485" i="7" s="1"/>
  <c r="Z1665" i="7"/>
  <c r="AN1665" i="7" s="1"/>
  <c r="Z1805" i="7"/>
  <c r="AN1805" i="7" s="1"/>
  <c r="Z462" i="7"/>
  <c r="AN462" i="7" s="1"/>
  <c r="Z1385" i="7"/>
  <c r="AN1385" i="7" s="1"/>
  <c r="Z427" i="7"/>
  <c r="AN427" i="7" s="1"/>
  <c r="Z55" i="7"/>
  <c r="AN55" i="7" s="1"/>
  <c r="Z77" i="7"/>
  <c r="AN77" i="7" s="1"/>
  <c r="Z1302" i="7"/>
  <c r="AN1302" i="7" s="1"/>
  <c r="Z1617" i="7"/>
  <c r="AN1617" i="7" s="1"/>
  <c r="Z1372" i="7"/>
  <c r="AN1372" i="7" s="1"/>
  <c r="Z2435" i="7"/>
  <c r="AN2435" i="7" s="1"/>
  <c r="Z1070" i="7"/>
  <c r="AN1070" i="7" s="1"/>
  <c r="Z825" i="7"/>
  <c r="AN825" i="7" s="1"/>
  <c r="G907" i="7"/>
  <c r="I906" i="7"/>
  <c r="G67" i="7"/>
  <c r="I66" i="7"/>
  <c r="G2669" i="7"/>
  <c r="I2668" i="7"/>
  <c r="G1992" i="7"/>
  <c r="I1991" i="7"/>
  <c r="G2039" i="7"/>
  <c r="I2038" i="7"/>
  <c r="G1339" i="7"/>
  <c r="I1338" i="7"/>
  <c r="G1562" i="7"/>
  <c r="I1561" i="7"/>
  <c r="G372" i="7"/>
  <c r="I371" i="7"/>
  <c r="G1037" i="7"/>
  <c r="I1036" i="7"/>
  <c r="G1152" i="7"/>
  <c r="I1151" i="7"/>
  <c r="G1712" i="7"/>
  <c r="I1711" i="7"/>
  <c r="G1374" i="7"/>
  <c r="I1373" i="7"/>
  <c r="G2214" i="7"/>
  <c r="I2213" i="7"/>
  <c r="G2412" i="7"/>
  <c r="I2411" i="7"/>
  <c r="I358" i="7"/>
  <c r="G359" i="7"/>
  <c r="G2109" i="7"/>
  <c r="I2108" i="7"/>
  <c r="G1957" i="7"/>
  <c r="I1956" i="7"/>
  <c r="G2167" i="7"/>
  <c r="I2166" i="7"/>
  <c r="G2447" i="7"/>
  <c r="I2446" i="7"/>
  <c r="G2307" i="7"/>
  <c r="I2306" i="7"/>
  <c r="G1282" i="7"/>
  <c r="I1281" i="7"/>
  <c r="G1597" i="7"/>
  <c r="I1596" i="7"/>
  <c r="G1864" i="7"/>
  <c r="I1863" i="7"/>
  <c r="G162" i="7"/>
  <c r="I161" i="7"/>
  <c r="G1654" i="7"/>
  <c r="I1653" i="7"/>
  <c r="G382" i="7"/>
  <c r="I381" i="7"/>
  <c r="G2587" i="7"/>
  <c r="I2586" i="7"/>
  <c r="G2284" i="7"/>
  <c r="I2283" i="7"/>
  <c r="G2017" i="7"/>
  <c r="I2016" i="7"/>
  <c r="G2202" i="7"/>
  <c r="I2201" i="7"/>
  <c r="G2517" i="7"/>
  <c r="I2516" i="7"/>
  <c r="G477" i="7"/>
  <c r="I476" i="7"/>
  <c r="G919" i="7"/>
  <c r="I918" i="7"/>
  <c r="G2122" i="7"/>
  <c r="I2121" i="7"/>
  <c r="G127" i="7"/>
  <c r="I126" i="7"/>
  <c r="G289" i="7"/>
  <c r="I288" i="7"/>
  <c r="G639" i="7"/>
  <c r="I638" i="7"/>
  <c r="G1969" i="7"/>
  <c r="I1968" i="7"/>
  <c r="G1502" i="7"/>
  <c r="I1501" i="7"/>
  <c r="G2272" i="7"/>
  <c r="I2271" i="7"/>
  <c r="G1467" i="7"/>
  <c r="I1466" i="7"/>
  <c r="G897" i="7"/>
  <c r="I896" i="7"/>
  <c r="G1537" i="7"/>
  <c r="I1536" i="7"/>
  <c r="G2797" i="7"/>
  <c r="I2796" i="7"/>
  <c r="G1619" i="7"/>
  <c r="I1618" i="7"/>
  <c r="G337" i="7"/>
  <c r="I336" i="7"/>
  <c r="G1479" i="7"/>
  <c r="I1478" i="7"/>
  <c r="G1362" i="7"/>
  <c r="I1361" i="7"/>
  <c r="G2227" i="7"/>
  <c r="I2226" i="7"/>
  <c r="G779" i="7"/>
  <c r="I778" i="7"/>
  <c r="G2857" i="7"/>
  <c r="I2856" i="7"/>
  <c r="G1397" i="7"/>
  <c r="I1396" i="7"/>
  <c r="G137" i="7"/>
  <c r="I136" i="7"/>
  <c r="G2727" i="7"/>
  <c r="I2726" i="7"/>
  <c r="G2052" i="7"/>
  <c r="I2051" i="7"/>
  <c r="G2437" i="7"/>
  <c r="I2436" i="7"/>
  <c r="G1737" i="7"/>
  <c r="I1736" i="7"/>
  <c r="G1072" i="7"/>
  <c r="I1071" i="7"/>
  <c r="G792" i="7"/>
  <c r="I791" i="7"/>
  <c r="G197" i="7"/>
  <c r="I196" i="7"/>
  <c r="G1024" i="7"/>
  <c r="I1023" i="7"/>
  <c r="G1807" i="7"/>
  <c r="I1806" i="7"/>
  <c r="G2879" i="7"/>
  <c r="I2878" i="7"/>
  <c r="G1527" i="7"/>
  <c r="I1526" i="7"/>
  <c r="G617" i="7"/>
  <c r="I616" i="7"/>
  <c r="G2552" i="7"/>
  <c r="I2551" i="7"/>
  <c r="G827" i="7"/>
  <c r="I826" i="7"/>
  <c r="I883" i="7"/>
  <c r="G884" i="7"/>
  <c r="G2892" i="7"/>
  <c r="I2891" i="7"/>
  <c r="G464" i="7"/>
  <c r="I463" i="7"/>
  <c r="G989" i="7"/>
  <c r="I988" i="7"/>
  <c r="G442" i="7"/>
  <c r="I441" i="7"/>
  <c r="G2809" i="7"/>
  <c r="I2808" i="7"/>
  <c r="G627" i="7"/>
  <c r="I626" i="7"/>
  <c r="G2144" i="7"/>
  <c r="I2143" i="7"/>
  <c r="G312" i="7"/>
  <c r="I311" i="7"/>
  <c r="G697" i="7"/>
  <c r="I696" i="7"/>
  <c r="G862" i="7"/>
  <c r="I861" i="7"/>
  <c r="G1317" i="7"/>
  <c r="I1316" i="7"/>
  <c r="G2472" i="7"/>
  <c r="I2471" i="7"/>
  <c r="G2097" i="7"/>
  <c r="I2096" i="7"/>
  <c r="G1677" i="7"/>
  <c r="I1676" i="7"/>
  <c r="G757" i="7"/>
  <c r="I756" i="7"/>
  <c r="G267" i="7"/>
  <c r="I266" i="7"/>
  <c r="G407" i="7"/>
  <c r="I406" i="7"/>
  <c r="G1817" i="7"/>
  <c r="I1816" i="7"/>
  <c r="G57" i="7"/>
  <c r="I56" i="7"/>
  <c r="G2577" i="7"/>
  <c r="I2576" i="7"/>
  <c r="G1899" i="7"/>
  <c r="I1898" i="7"/>
  <c r="G849" i="7"/>
  <c r="I848" i="7"/>
  <c r="G207" i="7"/>
  <c r="I206" i="7"/>
  <c r="G802" i="7"/>
  <c r="I801" i="7"/>
  <c r="G1572" i="7"/>
  <c r="I1571" i="7"/>
  <c r="G1852" i="7"/>
  <c r="I1851" i="7"/>
  <c r="G592" i="7"/>
  <c r="I591" i="7"/>
  <c r="G1724" i="7"/>
  <c r="I1723" i="7"/>
  <c r="G1912" i="7"/>
  <c r="I1911" i="7"/>
  <c r="G324" i="7"/>
  <c r="I323" i="7"/>
  <c r="I1688" i="7"/>
  <c r="G1689" i="7"/>
  <c r="G932" i="7"/>
  <c r="I931" i="7"/>
  <c r="G1982" i="7"/>
  <c r="I1981" i="7"/>
  <c r="G1409" i="7"/>
  <c r="I1408" i="7"/>
  <c r="G1164" i="7"/>
  <c r="I1163" i="7"/>
  <c r="G814" i="7"/>
  <c r="I813" i="7"/>
  <c r="G254" i="7"/>
  <c r="I253" i="7"/>
  <c r="G2564" i="7"/>
  <c r="I2563" i="7"/>
  <c r="G1702" i="7"/>
  <c r="I1701" i="7"/>
  <c r="G2389" i="7"/>
  <c r="I2388" i="7"/>
  <c r="G1947" i="7"/>
  <c r="I1946" i="7"/>
  <c r="G557" i="7"/>
  <c r="I556" i="7"/>
  <c r="G2424" i="7"/>
  <c r="I2423" i="7"/>
  <c r="G954" i="7"/>
  <c r="I953" i="7"/>
  <c r="G687" i="7"/>
  <c r="I686" i="7"/>
  <c r="G582" i="7"/>
  <c r="I581" i="7"/>
  <c r="G534" i="7"/>
  <c r="I533" i="7"/>
  <c r="G2262" i="7"/>
  <c r="I2261" i="7"/>
  <c r="G837" i="7"/>
  <c r="I836" i="7"/>
  <c r="G2004" i="7"/>
  <c r="I2003" i="7"/>
  <c r="G1432" i="7"/>
  <c r="I1431" i="7"/>
  <c r="G662" i="7"/>
  <c r="I661" i="7"/>
  <c r="G1492" i="7"/>
  <c r="I1491" i="7"/>
  <c r="G302" i="7"/>
  <c r="I301" i="7"/>
  <c r="G2459" i="7"/>
  <c r="I2458" i="7"/>
  <c r="G1117" i="7"/>
  <c r="I1116" i="7"/>
  <c r="G2332" i="7"/>
  <c r="I2331" i="7"/>
  <c r="G569" i="7"/>
  <c r="I568" i="7"/>
  <c r="G2832" i="7"/>
  <c r="I2831" i="7"/>
  <c r="G1514" i="7"/>
  <c r="I1513" i="7"/>
  <c r="G184" i="7"/>
  <c r="I183" i="7"/>
  <c r="G1234" i="7"/>
  <c r="I1233" i="7"/>
  <c r="G1842" i="7"/>
  <c r="I1841" i="7"/>
  <c r="G942" i="7"/>
  <c r="I941" i="7"/>
  <c r="G242" i="7"/>
  <c r="I241" i="7"/>
  <c r="G1327" i="7"/>
  <c r="I1326" i="7"/>
  <c r="G652" i="7"/>
  <c r="I651" i="7"/>
  <c r="G2867" i="7"/>
  <c r="I2866" i="7"/>
  <c r="G2612" i="7"/>
  <c r="I2611" i="7"/>
  <c r="G79" i="7"/>
  <c r="I78" i="7"/>
  <c r="G417" i="7"/>
  <c r="I416" i="7"/>
  <c r="G2529" i="7"/>
  <c r="I2528" i="7"/>
  <c r="G767" i="7"/>
  <c r="I766" i="7"/>
  <c r="G604" i="7"/>
  <c r="I603" i="7"/>
  <c r="G2927" i="7"/>
  <c r="I2926" i="7"/>
  <c r="G1922" i="7"/>
  <c r="I1921" i="7"/>
  <c r="G2704" i="7"/>
  <c r="I2703" i="7"/>
  <c r="G2192" i="7"/>
  <c r="I2191" i="7"/>
  <c r="G172" i="7"/>
  <c r="I171" i="7"/>
  <c r="G2937" i="7"/>
  <c r="I2936" i="7"/>
  <c r="G522" i="7"/>
  <c r="I521" i="7"/>
  <c r="G2132" i="7"/>
  <c r="I2131" i="7"/>
  <c r="G2717" i="7"/>
  <c r="I2716" i="7"/>
  <c r="G1257" i="7"/>
  <c r="I1256" i="7"/>
  <c r="G2402" i="7"/>
  <c r="I2401" i="7"/>
  <c r="G2179" i="7"/>
  <c r="I2178" i="7"/>
  <c r="G2297" i="7"/>
  <c r="I2296" i="7"/>
  <c r="G2367" i="7"/>
  <c r="I2366" i="7"/>
  <c r="G1387" i="7"/>
  <c r="I1386" i="7"/>
  <c r="G2377" i="7"/>
  <c r="I2376" i="7"/>
  <c r="G2319" i="7"/>
  <c r="I2318" i="7"/>
  <c r="G2739" i="7"/>
  <c r="I2738" i="7"/>
  <c r="G1094" i="7"/>
  <c r="I1093" i="7"/>
  <c r="G1142" i="7"/>
  <c r="I1141" i="7"/>
  <c r="G2157" i="7"/>
  <c r="I2156" i="7"/>
  <c r="G1877" i="7"/>
  <c r="I1876" i="7"/>
  <c r="G487" i="7"/>
  <c r="I486" i="7"/>
  <c r="G1047" i="7"/>
  <c r="I1046" i="7"/>
  <c r="G2599" i="7"/>
  <c r="I2598" i="7"/>
  <c r="G114" i="7"/>
  <c r="I113" i="7"/>
  <c r="G347" i="7"/>
  <c r="I346" i="7"/>
  <c r="G744" i="7"/>
  <c r="I743" i="7"/>
  <c r="G2682" i="7"/>
  <c r="I2681" i="7"/>
  <c r="G1107" i="7"/>
  <c r="I1106" i="7"/>
  <c r="G512" i="7"/>
  <c r="I511" i="7"/>
  <c r="G92" i="7"/>
  <c r="I91" i="7"/>
  <c r="I1443" i="7"/>
  <c r="G1444" i="7"/>
  <c r="G2762" i="7"/>
  <c r="I2761" i="7"/>
  <c r="G2822" i="7"/>
  <c r="I2821" i="7"/>
  <c r="G1002" i="7"/>
  <c r="I1001" i="7"/>
  <c r="G722" i="7"/>
  <c r="I721" i="7"/>
  <c r="G1082" i="7"/>
  <c r="I1081" i="7"/>
  <c r="G1199" i="7"/>
  <c r="I1198" i="7"/>
  <c r="G149" i="7"/>
  <c r="I148" i="7"/>
  <c r="G2657" i="7"/>
  <c r="I2656" i="7"/>
  <c r="G1887" i="7"/>
  <c r="I1886" i="7"/>
  <c r="G2027" i="7"/>
  <c r="I2026" i="7"/>
  <c r="G1059" i="7"/>
  <c r="I1058" i="7"/>
  <c r="G1934" i="7"/>
  <c r="I1933" i="7"/>
  <c r="G872" i="7"/>
  <c r="I871" i="7"/>
  <c r="G1457" i="7"/>
  <c r="I1456" i="7"/>
  <c r="G2074" i="7"/>
  <c r="I2073" i="7"/>
  <c r="G709" i="7"/>
  <c r="I708" i="7"/>
  <c r="G1247" i="7"/>
  <c r="I1246" i="7"/>
  <c r="G499" i="7"/>
  <c r="I498" i="7"/>
  <c r="G1177" i="7"/>
  <c r="I1176" i="7"/>
  <c r="G2494" i="7"/>
  <c r="I2493" i="7"/>
  <c r="G1642" i="7"/>
  <c r="I1641" i="7"/>
  <c r="G977" i="7"/>
  <c r="I976" i="7"/>
  <c r="G2542" i="7"/>
  <c r="I2541" i="7"/>
  <c r="G1222" i="7"/>
  <c r="I1221" i="7"/>
  <c r="G2507" i="7"/>
  <c r="I2506" i="7"/>
  <c r="G2752" i="7"/>
  <c r="I2751" i="7"/>
  <c r="G2774" i="7"/>
  <c r="I2773" i="7"/>
  <c r="G2249" i="7"/>
  <c r="I2248" i="7"/>
  <c r="G2902" i="7"/>
  <c r="I2901" i="7"/>
  <c r="G547" i="7"/>
  <c r="I546" i="7"/>
  <c r="G277" i="7"/>
  <c r="I276" i="7"/>
  <c r="G1772" i="7"/>
  <c r="I1771" i="7"/>
  <c r="G1304" i="7"/>
  <c r="I1303" i="7"/>
  <c r="G1667" i="7"/>
  <c r="I1666" i="7"/>
  <c r="G1012" i="7"/>
  <c r="I1011" i="7"/>
  <c r="G2622" i="7"/>
  <c r="I2621" i="7"/>
  <c r="G1212" i="7"/>
  <c r="I1211" i="7"/>
  <c r="G1782" i="7"/>
  <c r="I1781" i="7"/>
  <c r="G1607" i="7"/>
  <c r="I1606" i="7"/>
  <c r="G1422" i="7"/>
  <c r="I1421" i="7"/>
  <c r="G219" i="7"/>
  <c r="I218" i="7"/>
  <c r="G1187" i="7"/>
  <c r="I1186" i="7"/>
  <c r="G2062" i="7"/>
  <c r="I2061" i="7"/>
  <c r="G44" i="7"/>
  <c r="I43" i="7"/>
  <c r="G2354" i="7"/>
  <c r="I2353" i="7"/>
  <c r="G2844" i="7"/>
  <c r="I2843" i="7"/>
  <c r="G394" i="7"/>
  <c r="I393" i="7"/>
  <c r="G1794" i="7"/>
  <c r="I1793" i="7"/>
  <c r="G1632" i="7"/>
  <c r="G967" i="7"/>
  <c r="I966" i="7"/>
  <c r="G2482" i="7"/>
  <c r="I2481" i="7"/>
  <c r="G2342" i="7"/>
  <c r="I2341" i="7"/>
  <c r="G2087" i="7"/>
  <c r="I2086" i="7"/>
  <c r="G1269" i="7"/>
  <c r="I1268" i="7"/>
  <c r="G1584" i="7"/>
  <c r="I1583" i="7"/>
  <c r="G1352" i="7"/>
  <c r="I1351" i="7"/>
  <c r="G2634" i="7"/>
  <c r="I2633" i="7"/>
  <c r="G452" i="7"/>
  <c r="I451" i="7"/>
  <c r="G2914" i="7"/>
  <c r="I2913" i="7"/>
  <c r="G1829" i="7"/>
  <c r="I1828" i="7"/>
  <c r="G2237" i="7"/>
  <c r="I2236" i="7"/>
  <c r="G2692" i="7"/>
  <c r="I2691" i="7"/>
  <c r="G1759" i="7"/>
  <c r="I1758" i="7"/>
  <c r="G2647" i="7"/>
  <c r="I2646" i="7"/>
  <c r="G1292" i="7"/>
  <c r="I1291" i="7"/>
  <c r="G102" i="7"/>
  <c r="I101" i="7"/>
  <c r="G732" i="7"/>
  <c r="I731" i="7"/>
  <c r="G674" i="7"/>
  <c r="I673" i="7"/>
  <c r="G2787" i="7"/>
  <c r="I2786" i="7"/>
  <c r="G1747" i="7"/>
  <c r="I1746" i="7"/>
  <c r="G232" i="7"/>
  <c r="I231" i="7"/>
  <c r="G1549" i="7"/>
  <c r="I1548" i="7"/>
  <c r="G429" i="7"/>
  <c r="I428" i="7"/>
  <c r="G1129" i="7"/>
  <c r="I1128" i="7"/>
  <c r="E14" i="7"/>
  <c r="B14" i="7"/>
  <c r="A14" i="7"/>
  <c r="E21" i="7"/>
  <c r="B21" i="7"/>
  <c r="A21" i="7"/>
  <c r="E29" i="7"/>
  <c r="B29" i="7"/>
  <c r="A29" i="7"/>
  <c r="E10" i="7"/>
  <c r="A10" i="7"/>
  <c r="B10" i="7"/>
  <c r="E22" i="7"/>
  <c r="A22" i="7"/>
  <c r="B22" i="7"/>
  <c r="E25" i="7"/>
  <c r="B25" i="7"/>
  <c r="A25" i="7"/>
  <c r="E13" i="7"/>
  <c r="B13" i="7"/>
  <c r="A13" i="7"/>
  <c r="E23" i="7"/>
  <c r="A23" i="7"/>
  <c r="B23" i="7"/>
  <c r="E16" i="7"/>
  <c r="B16" i="7"/>
  <c r="A16" i="7"/>
  <c r="E24" i="7"/>
  <c r="A24" i="7"/>
  <c r="B24" i="7"/>
  <c r="E30" i="7"/>
  <c r="B30" i="7"/>
  <c r="A30" i="7"/>
  <c r="E26" i="7"/>
  <c r="B26" i="7"/>
  <c r="A26" i="7"/>
  <c r="E32" i="7"/>
  <c r="B32" i="7"/>
  <c r="A32" i="7"/>
  <c r="E27" i="7"/>
  <c r="A27" i="7"/>
  <c r="B27" i="7"/>
  <c r="E33" i="7"/>
  <c r="B33" i="7"/>
  <c r="A33" i="7"/>
  <c r="E15" i="7"/>
  <c r="B15" i="7"/>
  <c r="A15" i="7"/>
  <c r="E34" i="7"/>
  <c r="A34" i="7"/>
  <c r="B34" i="7"/>
  <c r="E31" i="7"/>
  <c r="B31" i="7"/>
  <c r="A31" i="7"/>
  <c r="E35" i="7"/>
  <c r="A35" i="7"/>
  <c r="B35" i="7"/>
  <c r="E28" i="7"/>
  <c r="B28" i="7"/>
  <c r="A28" i="7"/>
  <c r="E7" i="7"/>
  <c r="B7" i="7"/>
  <c r="A7" i="7"/>
  <c r="E36" i="7"/>
  <c r="A36" i="7"/>
  <c r="B36" i="7"/>
  <c r="E9" i="7"/>
  <c r="A9" i="7"/>
  <c r="B9" i="7"/>
  <c r="E37" i="7"/>
  <c r="B37" i="7"/>
  <c r="A37" i="7"/>
  <c r="I3" i="7"/>
  <c r="AM1990" i="7" l="1"/>
  <c r="AO1990" i="7" s="1"/>
  <c r="AM2247" i="7"/>
  <c r="AO2247" i="7" s="1"/>
  <c r="AM2750" i="7"/>
  <c r="AO2750" i="7" s="1"/>
  <c r="AM917" i="7"/>
  <c r="AO917" i="7" s="1"/>
  <c r="AM1092" i="7"/>
  <c r="AO1092" i="7" s="1"/>
  <c r="AM275" i="7"/>
  <c r="AM2632" i="7"/>
  <c r="AO2632" i="7" s="1"/>
  <c r="AM1490" i="7"/>
  <c r="AO1490" i="7" s="1"/>
  <c r="AM2142" i="7"/>
  <c r="AO2142" i="7" s="1"/>
  <c r="AM940" i="7"/>
  <c r="AO940" i="7" s="1"/>
  <c r="AM1045" i="7"/>
  <c r="AO1045" i="7" s="1"/>
  <c r="AM100" i="7"/>
  <c r="AO100" i="7" s="1"/>
  <c r="AM672" i="7"/>
  <c r="AO672" i="7" s="1"/>
  <c r="AM637" i="7"/>
  <c r="AO637" i="7" s="1"/>
  <c r="AM602" i="7"/>
  <c r="AO602" i="7" s="1"/>
  <c r="AM370" i="7"/>
  <c r="AM685" i="7"/>
  <c r="AO685" i="7" s="1"/>
  <c r="AM252" i="7"/>
  <c r="AM112" i="7"/>
  <c r="AL1421" i="7"/>
  <c r="AK1421" i="7"/>
  <c r="AJ1421" i="7"/>
  <c r="AI1421" i="7"/>
  <c r="AH1421" i="7"/>
  <c r="AC1421" i="7"/>
  <c r="AF1421" i="7"/>
  <c r="AE1421" i="7"/>
  <c r="AD1421" i="7"/>
  <c r="AA1421" i="7"/>
  <c r="AG1421" i="7"/>
  <c r="AB1421" i="7"/>
  <c r="AJ2248" i="7"/>
  <c r="AF2248" i="7"/>
  <c r="AB2248" i="7"/>
  <c r="AA2248" i="7"/>
  <c r="AL2248" i="7"/>
  <c r="AK2248" i="7"/>
  <c r="AI2248" i="7"/>
  <c r="AE2248" i="7"/>
  <c r="AD2248" i="7"/>
  <c r="AC2248" i="7"/>
  <c r="AH2248" i="7"/>
  <c r="AG2248" i="7"/>
  <c r="AB2026" i="7"/>
  <c r="AJ2026" i="7"/>
  <c r="AI2026" i="7"/>
  <c r="AH2026" i="7"/>
  <c r="AG2026" i="7"/>
  <c r="AD2026" i="7"/>
  <c r="AL2026" i="7"/>
  <c r="AK2026" i="7"/>
  <c r="AE2026" i="7"/>
  <c r="AC2026" i="7"/>
  <c r="AF2026" i="7"/>
  <c r="AA2026" i="7"/>
  <c r="AF721" i="7"/>
  <c r="AG721" i="7"/>
  <c r="AE721" i="7"/>
  <c r="AD721" i="7"/>
  <c r="AC721" i="7"/>
  <c r="AB721" i="7"/>
  <c r="AA721" i="7"/>
  <c r="AK721" i="7"/>
  <c r="AJ721" i="7"/>
  <c r="AI721" i="7"/>
  <c r="AL721" i="7"/>
  <c r="AH721" i="7"/>
  <c r="AE511" i="7"/>
  <c r="AD511" i="7"/>
  <c r="AC511" i="7"/>
  <c r="AB511" i="7"/>
  <c r="AA511" i="7"/>
  <c r="AL511" i="7"/>
  <c r="AI511" i="7"/>
  <c r="AH511" i="7"/>
  <c r="AK511" i="7"/>
  <c r="AJ511" i="7"/>
  <c r="AG511" i="7"/>
  <c r="AF511" i="7"/>
  <c r="AG1093" i="7"/>
  <c r="AF1093" i="7"/>
  <c r="AE1093" i="7"/>
  <c r="AC1093" i="7"/>
  <c r="AB1093" i="7"/>
  <c r="AK1093" i="7"/>
  <c r="AJ1093" i="7"/>
  <c r="AI1093" i="7"/>
  <c r="AA1093" i="7"/>
  <c r="AL1093" i="7"/>
  <c r="AH1093" i="7"/>
  <c r="AD1093" i="7"/>
  <c r="AE521" i="7"/>
  <c r="AD521" i="7"/>
  <c r="AC521" i="7"/>
  <c r="AB521" i="7"/>
  <c r="AA521" i="7"/>
  <c r="AL521" i="7"/>
  <c r="AI521" i="7"/>
  <c r="AH521" i="7"/>
  <c r="AK521" i="7"/>
  <c r="AG521" i="7"/>
  <c r="AJ521" i="7"/>
  <c r="AF521" i="7"/>
  <c r="AG2611" i="7"/>
  <c r="AE2611" i="7"/>
  <c r="AB2611" i="7"/>
  <c r="AK2611" i="7"/>
  <c r="AD2611" i="7"/>
  <c r="AC2611" i="7"/>
  <c r="AA2611" i="7"/>
  <c r="AL2611" i="7"/>
  <c r="AF2611" i="7"/>
  <c r="AJ2611" i="7"/>
  <c r="AH2611" i="7"/>
  <c r="AI2611" i="7"/>
  <c r="AK1841" i="7"/>
  <c r="AJ1841" i="7"/>
  <c r="AB1841" i="7"/>
  <c r="AA1841" i="7"/>
  <c r="AL1841" i="7"/>
  <c r="AI1841" i="7"/>
  <c r="AF1841" i="7"/>
  <c r="AE1841" i="7"/>
  <c r="AH1841" i="7"/>
  <c r="AG1841" i="7"/>
  <c r="AD1841" i="7"/>
  <c r="AC1841" i="7"/>
  <c r="AK1746" i="7"/>
  <c r="AE1746" i="7"/>
  <c r="AD1746" i="7"/>
  <c r="AC1746" i="7"/>
  <c r="AB1746" i="7"/>
  <c r="AA1746" i="7"/>
  <c r="AG1746" i="7"/>
  <c r="AF1746" i="7"/>
  <c r="AL1746" i="7"/>
  <c r="AJ1746" i="7"/>
  <c r="AI1746" i="7"/>
  <c r="AH1746" i="7"/>
  <c r="AC2646" i="7"/>
  <c r="AH2646" i="7"/>
  <c r="AF2646" i="7"/>
  <c r="AK2646" i="7"/>
  <c r="AI2646" i="7"/>
  <c r="AG2646" i="7"/>
  <c r="AD2646" i="7"/>
  <c r="AJ2646" i="7"/>
  <c r="AE2646" i="7"/>
  <c r="AL2646" i="7"/>
  <c r="AB2646" i="7"/>
  <c r="AA2646" i="7"/>
  <c r="AE451" i="7"/>
  <c r="AD451" i="7"/>
  <c r="AC451" i="7"/>
  <c r="AB451" i="7"/>
  <c r="AA451" i="7"/>
  <c r="AL451" i="7"/>
  <c r="AI451" i="7"/>
  <c r="AH451" i="7"/>
  <c r="AK451" i="7"/>
  <c r="AJ451" i="7"/>
  <c r="AG451" i="7"/>
  <c r="AF451" i="7"/>
  <c r="AJ2341" i="7"/>
  <c r="AI2341" i="7"/>
  <c r="AH2341" i="7"/>
  <c r="AG2341" i="7"/>
  <c r="AD2341" i="7"/>
  <c r="AL2341" i="7"/>
  <c r="AF2341" i="7"/>
  <c r="AE2341" i="7"/>
  <c r="AB2341" i="7"/>
  <c r="AK2341" i="7"/>
  <c r="AC2341" i="7"/>
  <c r="AA2341" i="7"/>
  <c r="AM230" i="7"/>
  <c r="AO230" i="7" s="1"/>
  <c r="AM2562" i="7"/>
  <c r="AO2562" i="7" s="1"/>
  <c r="AM217" i="7"/>
  <c r="AO217" i="7" s="1"/>
  <c r="AM2620" i="7"/>
  <c r="AO2620" i="7" s="1"/>
  <c r="AM835" i="7"/>
  <c r="AO835" i="7" s="1"/>
  <c r="AM1070" i="7"/>
  <c r="AO1070" i="7" s="1"/>
  <c r="AM1525" i="7"/>
  <c r="AO1525" i="7" s="1"/>
  <c r="AM1022" i="7"/>
  <c r="AO1022" i="7" s="1"/>
  <c r="AM205" i="7"/>
  <c r="AO205" i="7" s="1"/>
  <c r="AM847" i="7"/>
  <c r="AO847" i="7" s="1"/>
  <c r="AM182" i="7"/>
  <c r="AO182" i="7" s="1"/>
  <c r="AM1792" i="7"/>
  <c r="AO1792" i="7" s="1"/>
  <c r="AM1035" i="7"/>
  <c r="AO1035" i="7" s="1"/>
  <c r="AM2155" i="7"/>
  <c r="AO2155" i="7" s="1"/>
  <c r="AM1757" i="7"/>
  <c r="AO1757" i="7" s="1"/>
  <c r="AM392" i="7"/>
  <c r="AO392" i="7" s="1"/>
  <c r="AM510" i="7"/>
  <c r="AO510" i="7" s="1"/>
  <c r="AM755" i="7"/>
  <c r="AO755" i="7" s="1"/>
  <c r="AM2492" i="7"/>
  <c r="AO2492" i="7" s="1"/>
  <c r="AM1057" i="7"/>
  <c r="AO1057" i="7" s="1"/>
  <c r="AM1000" i="7"/>
  <c r="AO1000" i="7" s="1"/>
  <c r="AM1512" i="7"/>
  <c r="AO1512" i="7" s="1"/>
  <c r="AM1850" i="7"/>
  <c r="AO1850" i="7" s="1"/>
  <c r="AM1815" i="7"/>
  <c r="AO1815" i="7" s="1"/>
  <c r="AM975" i="7"/>
  <c r="AO975" i="7" s="1"/>
  <c r="AM2130" i="7"/>
  <c r="AO2130" i="7" s="1"/>
  <c r="AM1722" i="7"/>
  <c r="AO1722" i="7" s="1"/>
  <c r="AM1605" i="7"/>
  <c r="AO1605" i="7" s="1"/>
  <c r="AM1675" i="7"/>
  <c r="AO1675" i="7" s="1"/>
  <c r="AM1910" i="7"/>
  <c r="AO1910" i="7" s="1"/>
  <c r="AJ2353" i="7"/>
  <c r="AI2353" i="7"/>
  <c r="AH2353" i="7"/>
  <c r="AG2353" i="7"/>
  <c r="AD2353" i="7"/>
  <c r="AF2353" i="7"/>
  <c r="AE2353" i="7"/>
  <c r="AC2353" i="7"/>
  <c r="AB2353" i="7"/>
  <c r="AL2353" i="7"/>
  <c r="AK2353" i="7"/>
  <c r="AA2353" i="7"/>
  <c r="AJ1606" i="7"/>
  <c r="AI1606" i="7"/>
  <c r="AH1606" i="7"/>
  <c r="AG1606" i="7"/>
  <c r="AL1606" i="7"/>
  <c r="AK1606" i="7"/>
  <c r="AF1606" i="7"/>
  <c r="AD1606" i="7"/>
  <c r="AC1606" i="7"/>
  <c r="AA1606" i="7"/>
  <c r="AE1606" i="7"/>
  <c r="AB1606" i="7"/>
  <c r="AL1303" i="7"/>
  <c r="AK1303" i="7"/>
  <c r="AJ1303" i="7"/>
  <c r="AI1303" i="7"/>
  <c r="AH1303" i="7"/>
  <c r="AC1303" i="7"/>
  <c r="AF1303" i="7"/>
  <c r="AE1303" i="7"/>
  <c r="AD1303" i="7"/>
  <c r="AA1303" i="7"/>
  <c r="AG1303" i="7"/>
  <c r="AB1303" i="7"/>
  <c r="AD2073" i="7"/>
  <c r="AB2073" i="7"/>
  <c r="AJ2073" i="7"/>
  <c r="AL2073" i="7"/>
  <c r="AK2073" i="7"/>
  <c r="AI2073" i="7"/>
  <c r="AH2073" i="7"/>
  <c r="AE2073" i="7"/>
  <c r="AG2073" i="7"/>
  <c r="AF2073" i="7"/>
  <c r="AC2073" i="7"/>
  <c r="AA2073" i="7"/>
  <c r="AG1001" i="7"/>
  <c r="AE1001" i="7"/>
  <c r="AC1001" i="7"/>
  <c r="AB1001" i="7"/>
  <c r="AH1001" i="7"/>
  <c r="AF1001" i="7"/>
  <c r="AD1001" i="7"/>
  <c r="AA1001" i="7"/>
  <c r="AJ1001" i="7"/>
  <c r="AL1001" i="7"/>
  <c r="AK1001" i="7"/>
  <c r="AI1001" i="7"/>
  <c r="AG1046" i="7"/>
  <c r="AE1046" i="7"/>
  <c r="AC1046" i="7"/>
  <c r="AB1046" i="7"/>
  <c r="AH1046" i="7"/>
  <c r="AF1046" i="7"/>
  <c r="AD1046" i="7"/>
  <c r="AA1046" i="7"/>
  <c r="AJ1046" i="7"/>
  <c r="AL1046" i="7"/>
  <c r="AK1046" i="7"/>
  <c r="AI1046" i="7"/>
  <c r="AI2178" i="7"/>
  <c r="AH2178" i="7"/>
  <c r="AF2178" i="7"/>
  <c r="AL2178" i="7"/>
  <c r="AJ2178" i="7"/>
  <c r="AG2178" i="7"/>
  <c r="AC2178" i="7"/>
  <c r="AK2178" i="7"/>
  <c r="AB2178" i="7"/>
  <c r="AA2178" i="7"/>
  <c r="AE2178" i="7"/>
  <c r="AD2178" i="7"/>
  <c r="AJ2866" i="7"/>
  <c r="AC2866" i="7"/>
  <c r="AB2866" i="7"/>
  <c r="AA2866" i="7"/>
  <c r="AI2866" i="7"/>
  <c r="AH2866" i="7"/>
  <c r="AG2866" i="7"/>
  <c r="AE2866" i="7"/>
  <c r="AD2866" i="7"/>
  <c r="AL2866" i="7"/>
  <c r="AK2866" i="7"/>
  <c r="AF2866" i="7"/>
  <c r="AG1116" i="7"/>
  <c r="AF1116" i="7"/>
  <c r="AE1116" i="7"/>
  <c r="AC1116" i="7"/>
  <c r="AB1116" i="7"/>
  <c r="AK1116" i="7"/>
  <c r="AJ1116" i="7"/>
  <c r="AI1116" i="7"/>
  <c r="AH1116" i="7"/>
  <c r="AD1116" i="7"/>
  <c r="AA1116" i="7"/>
  <c r="AL1116" i="7"/>
  <c r="AC2563" i="7"/>
  <c r="AL2563" i="7"/>
  <c r="AK2563" i="7"/>
  <c r="AJ2563" i="7"/>
  <c r="AG2563" i="7"/>
  <c r="AF2563" i="7"/>
  <c r="AI2563" i="7"/>
  <c r="AA2563" i="7"/>
  <c r="AH2563" i="7"/>
  <c r="AD2563" i="7"/>
  <c r="AB2563" i="7"/>
  <c r="AE2563" i="7"/>
  <c r="AK1851" i="7"/>
  <c r="AJ1851" i="7"/>
  <c r="AL1851" i="7"/>
  <c r="AI1851" i="7"/>
  <c r="AH1851" i="7"/>
  <c r="AG1851" i="7"/>
  <c r="AF1851" i="7"/>
  <c r="AE1851" i="7"/>
  <c r="AB1851" i="7"/>
  <c r="AA1851" i="7"/>
  <c r="AD1851" i="7"/>
  <c r="AC1851" i="7"/>
  <c r="AE2576" i="7"/>
  <c r="AD2576" i="7"/>
  <c r="AB2576" i="7"/>
  <c r="AA2576" i="7"/>
  <c r="AJ2576" i="7"/>
  <c r="AI2576" i="7"/>
  <c r="AL2576" i="7"/>
  <c r="AC2576" i="7"/>
  <c r="AK2576" i="7"/>
  <c r="AH2576" i="7"/>
  <c r="AF2576" i="7"/>
  <c r="AG2576" i="7"/>
  <c r="AJ1676" i="7"/>
  <c r="AI1676" i="7"/>
  <c r="AH1676" i="7"/>
  <c r="AG1676" i="7"/>
  <c r="AL1676" i="7"/>
  <c r="AK1676" i="7"/>
  <c r="AE1676" i="7"/>
  <c r="AD1676" i="7"/>
  <c r="AC1676" i="7"/>
  <c r="AB1676" i="7"/>
  <c r="AF1676" i="7"/>
  <c r="AA1676" i="7"/>
  <c r="AA311" i="7"/>
  <c r="AL311" i="7"/>
  <c r="AI311" i="7"/>
  <c r="AJ311" i="7"/>
  <c r="AH311" i="7"/>
  <c r="AG311" i="7"/>
  <c r="AF311" i="7"/>
  <c r="AE311" i="7"/>
  <c r="AC311" i="7"/>
  <c r="AD311" i="7"/>
  <c r="AK311" i="7"/>
  <c r="AB311" i="7"/>
  <c r="AE463" i="7"/>
  <c r="AD463" i="7"/>
  <c r="AC463" i="7"/>
  <c r="AB463" i="7"/>
  <c r="AA463" i="7"/>
  <c r="AL463" i="7"/>
  <c r="AI463" i="7"/>
  <c r="AH463" i="7"/>
  <c r="AK463" i="7"/>
  <c r="AJ463" i="7"/>
  <c r="AG463" i="7"/>
  <c r="AF463" i="7"/>
  <c r="AH1526" i="7"/>
  <c r="AK1526" i="7"/>
  <c r="AJ1526" i="7"/>
  <c r="AI1526" i="7"/>
  <c r="AG1526" i="7"/>
  <c r="AF1526" i="7"/>
  <c r="AC1526" i="7"/>
  <c r="AB1526" i="7"/>
  <c r="AA1526" i="7"/>
  <c r="AE1526" i="7"/>
  <c r="AD1526" i="7"/>
  <c r="AL1526" i="7"/>
  <c r="AG1071" i="7"/>
  <c r="AE1071" i="7"/>
  <c r="AC1071" i="7"/>
  <c r="AB1071" i="7"/>
  <c r="AK1071" i="7"/>
  <c r="AD1071" i="7"/>
  <c r="AA1071" i="7"/>
  <c r="AL1071" i="7"/>
  <c r="AH1071" i="7"/>
  <c r="AJ1071" i="7"/>
  <c r="AI1071" i="7"/>
  <c r="AF1071" i="7"/>
  <c r="AL1396" i="7"/>
  <c r="AK1396" i="7"/>
  <c r="AJ1396" i="7"/>
  <c r="AI1396" i="7"/>
  <c r="AH1396" i="7"/>
  <c r="AC1396" i="7"/>
  <c r="AG1396" i="7"/>
  <c r="AD1396" i="7"/>
  <c r="AF1396" i="7"/>
  <c r="AB1396" i="7"/>
  <c r="AA1396" i="7"/>
  <c r="AE1396" i="7"/>
  <c r="AE336" i="7"/>
  <c r="AD336" i="7"/>
  <c r="AC336" i="7"/>
  <c r="AB336" i="7"/>
  <c r="AA336" i="7"/>
  <c r="AL336" i="7"/>
  <c r="AI336" i="7"/>
  <c r="AJ336" i="7"/>
  <c r="AG336" i="7"/>
  <c r="AH336" i="7"/>
  <c r="AK336" i="7"/>
  <c r="AF336" i="7"/>
  <c r="AJ2271" i="7"/>
  <c r="AI2271" i="7"/>
  <c r="AB2271" i="7"/>
  <c r="AL2271" i="7"/>
  <c r="AK2271" i="7"/>
  <c r="AG2271" i="7"/>
  <c r="AF2271" i="7"/>
  <c r="AE2271" i="7"/>
  <c r="AD2271" i="7"/>
  <c r="AA2271" i="7"/>
  <c r="AH2271" i="7"/>
  <c r="AC2271" i="7"/>
  <c r="AI2121" i="7"/>
  <c r="AK2121" i="7"/>
  <c r="AJ2121" i="7"/>
  <c r="AH2121" i="7"/>
  <c r="AF2121" i="7"/>
  <c r="AE2121" i="7"/>
  <c r="AB2121" i="7"/>
  <c r="AA2121" i="7"/>
  <c r="AG2121" i="7"/>
  <c r="AD2121" i="7"/>
  <c r="AC2121" i="7"/>
  <c r="AL2121" i="7"/>
  <c r="AJ2283" i="7"/>
  <c r="AI2283" i="7"/>
  <c r="AB2283" i="7"/>
  <c r="AL2283" i="7"/>
  <c r="AK2283" i="7"/>
  <c r="AG2283" i="7"/>
  <c r="AF2283" i="7"/>
  <c r="AE2283" i="7"/>
  <c r="AA2283" i="7"/>
  <c r="AH2283" i="7"/>
  <c r="AD2283" i="7"/>
  <c r="AC2283" i="7"/>
  <c r="AJ1596" i="7"/>
  <c r="AI1596" i="7"/>
  <c r="AH1596" i="7"/>
  <c r="AG1596" i="7"/>
  <c r="AD1596" i="7"/>
  <c r="AC1596" i="7"/>
  <c r="AB1596" i="7"/>
  <c r="AL1596" i="7"/>
  <c r="AF1596" i="7"/>
  <c r="AK1596" i="7"/>
  <c r="AE1596" i="7"/>
  <c r="AA1596" i="7"/>
  <c r="AF2108" i="7"/>
  <c r="AE2108" i="7"/>
  <c r="AD2108" i="7"/>
  <c r="AB2108" i="7"/>
  <c r="AA2108" i="7"/>
  <c r="AJ2108" i="7"/>
  <c r="AI2108" i="7"/>
  <c r="AH2108" i="7"/>
  <c r="AG2108" i="7"/>
  <c r="AC2108" i="7"/>
  <c r="AL2108" i="7"/>
  <c r="AK2108" i="7"/>
  <c r="AG1151" i="7"/>
  <c r="AF1151" i="7"/>
  <c r="AE1151" i="7"/>
  <c r="AC1151" i="7"/>
  <c r="AB1151" i="7"/>
  <c r="AK1151" i="7"/>
  <c r="AJ1151" i="7"/>
  <c r="AI1151" i="7"/>
  <c r="AA1151" i="7"/>
  <c r="AL1151" i="7"/>
  <c r="AH1151" i="7"/>
  <c r="AD1151" i="7"/>
  <c r="AB1991" i="7"/>
  <c r="AK1991" i="7"/>
  <c r="AJ1991" i="7"/>
  <c r="AI1991" i="7"/>
  <c r="AH1991" i="7"/>
  <c r="AE1991" i="7"/>
  <c r="AL1991" i="7"/>
  <c r="AG1991" i="7"/>
  <c r="AD1991" i="7"/>
  <c r="AC1991" i="7"/>
  <c r="AA1991" i="7"/>
  <c r="AF1991" i="7"/>
  <c r="AM65" i="7"/>
  <c r="AO65" i="7" s="1"/>
  <c r="AM825" i="7"/>
  <c r="AO825" i="7" s="1"/>
  <c r="AM2550" i="7"/>
  <c r="AO2550" i="7" s="1"/>
  <c r="AM1372" i="7"/>
  <c r="AO1372" i="7" s="1"/>
  <c r="AM1710" i="7"/>
  <c r="AO1710" i="7" s="1"/>
  <c r="AM2680" i="7"/>
  <c r="AO2680" i="7" s="1"/>
  <c r="AM2375" i="7"/>
  <c r="AO2375" i="7" s="1"/>
  <c r="AM1735" i="7"/>
  <c r="AO1735" i="7" s="1"/>
  <c r="AM135" i="7"/>
  <c r="AO135" i="7" s="1"/>
  <c r="AM2212" i="7"/>
  <c r="AO2212" i="7" s="1"/>
  <c r="AM2282" i="7"/>
  <c r="AO2282" i="7" s="1"/>
  <c r="AM1652" i="7"/>
  <c r="AO1652" i="7" s="1"/>
  <c r="AM2165" i="7"/>
  <c r="AO2165" i="7" s="1"/>
  <c r="AM2352" i="7"/>
  <c r="AO2352" i="7" s="1"/>
  <c r="AM1840" i="7"/>
  <c r="AO1840" i="7" s="1"/>
  <c r="AM1582" i="7"/>
  <c r="AO1582" i="7" s="1"/>
  <c r="AM1477" i="7"/>
  <c r="AO1477" i="7" s="1"/>
  <c r="AM2830" i="7"/>
  <c r="AO2830" i="7" s="1"/>
  <c r="AM2470" i="7"/>
  <c r="AO2470" i="7" s="1"/>
  <c r="AM1080" i="7"/>
  <c r="AO1080" i="7" s="1"/>
  <c r="AM777" i="7"/>
  <c r="AO777" i="7" s="1"/>
  <c r="AM2072" i="7"/>
  <c r="AO2072" i="7" s="1"/>
  <c r="AM2025" i="7"/>
  <c r="AO2025" i="7" s="1"/>
  <c r="AM2820" i="7"/>
  <c r="AO2820" i="7" s="1"/>
  <c r="AM1210" i="7"/>
  <c r="AO1210" i="7" s="1"/>
  <c r="AM1465" i="7"/>
  <c r="AO1465" i="7" s="1"/>
  <c r="AM1920" i="7"/>
  <c r="AO1920" i="7" s="1"/>
  <c r="AM2948" i="7"/>
  <c r="AO2948" i="7" s="1"/>
  <c r="AM2422" i="7"/>
  <c r="AO2422" i="7" s="1"/>
  <c r="AM2387" i="7"/>
  <c r="AO2387" i="7" s="1"/>
  <c r="AM1162" i="7"/>
  <c r="AO1162" i="7" s="1"/>
  <c r="AM930" i="7"/>
  <c r="AO930" i="7" s="1"/>
  <c r="AM1150" i="7"/>
  <c r="AO1150" i="7" s="1"/>
  <c r="AM1617" i="7"/>
  <c r="AO1617" i="7" s="1"/>
  <c r="AC2773" i="7"/>
  <c r="AB2773" i="7"/>
  <c r="AA2773" i="7"/>
  <c r="AL2773" i="7"/>
  <c r="AK2773" i="7"/>
  <c r="AI2773" i="7"/>
  <c r="AG2773" i="7"/>
  <c r="AE2773" i="7"/>
  <c r="AH2773" i="7"/>
  <c r="AJ2773" i="7"/>
  <c r="AF2773" i="7"/>
  <c r="AD2773" i="7"/>
  <c r="AJ1641" i="7"/>
  <c r="AI1641" i="7"/>
  <c r="AH1641" i="7"/>
  <c r="AG1641" i="7"/>
  <c r="AD1641" i="7"/>
  <c r="AC1641" i="7"/>
  <c r="AB1641" i="7"/>
  <c r="AL1641" i="7"/>
  <c r="AK1641" i="7"/>
  <c r="AF1641" i="7"/>
  <c r="AA1641" i="7"/>
  <c r="AE1641" i="7"/>
  <c r="AK1886" i="7"/>
  <c r="AJ1886" i="7"/>
  <c r="AI1886" i="7"/>
  <c r="AH1886" i="7"/>
  <c r="AE1886" i="7"/>
  <c r="AD1886" i="7"/>
  <c r="AC1886" i="7"/>
  <c r="AB1886" i="7"/>
  <c r="AG1886" i="7"/>
  <c r="AF1886" i="7"/>
  <c r="AA1886" i="7"/>
  <c r="AL1886" i="7"/>
  <c r="AG1106" i="7"/>
  <c r="AF1106" i="7"/>
  <c r="AE1106" i="7"/>
  <c r="AC1106" i="7"/>
  <c r="AB1106" i="7"/>
  <c r="AK1106" i="7"/>
  <c r="AJ1106" i="7"/>
  <c r="AI1106" i="7"/>
  <c r="AH1106" i="7"/>
  <c r="AD1106" i="7"/>
  <c r="AA1106" i="7"/>
  <c r="AL1106" i="7"/>
  <c r="AC2738" i="7"/>
  <c r="AB2738" i="7"/>
  <c r="AA2738" i="7"/>
  <c r="AL2738" i="7"/>
  <c r="AE2738" i="7"/>
  <c r="AD2738" i="7"/>
  <c r="AK2738" i="7"/>
  <c r="AJ2738" i="7"/>
  <c r="AH2738" i="7"/>
  <c r="AG2738" i="7"/>
  <c r="AF2738" i="7"/>
  <c r="AI2738" i="7"/>
  <c r="AJ2936" i="7"/>
  <c r="AI2936" i="7"/>
  <c r="AH2936" i="7"/>
  <c r="AG2936" i="7"/>
  <c r="AL2936" i="7"/>
  <c r="AK2936" i="7"/>
  <c r="AF2936" i="7"/>
  <c r="AC2936" i="7"/>
  <c r="AD2936" i="7"/>
  <c r="AB2936" i="7"/>
  <c r="AA2936" i="7"/>
  <c r="AE2936" i="7"/>
  <c r="AE603" i="7"/>
  <c r="AD603" i="7"/>
  <c r="AC603" i="7"/>
  <c r="AB603" i="7"/>
  <c r="AA603" i="7"/>
  <c r="AL603" i="7"/>
  <c r="AI603" i="7"/>
  <c r="AH603" i="7"/>
  <c r="AK603" i="7"/>
  <c r="AJ603" i="7"/>
  <c r="AG603" i="7"/>
  <c r="AF603" i="7"/>
  <c r="AG1233" i="7"/>
  <c r="AF1233" i="7"/>
  <c r="AE1233" i="7"/>
  <c r="AC1233" i="7"/>
  <c r="AB1233" i="7"/>
  <c r="AK1233" i="7"/>
  <c r="AJ1233" i="7"/>
  <c r="AI1233" i="7"/>
  <c r="AA1233" i="7"/>
  <c r="AL1233" i="7"/>
  <c r="AH1233" i="7"/>
  <c r="AD1233" i="7"/>
  <c r="AB2003" i="7"/>
  <c r="AK2003" i="7"/>
  <c r="AJ2003" i="7"/>
  <c r="AI2003" i="7"/>
  <c r="AH2003" i="7"/>
  <c r="AE2003" i="7"/>
  <c r="AC2003" i="7"/>
  <c r="AA2003" i="7"/>
  <c r="AL2003" i="7"/>
  <c r="AF2003" i="7"/>
  <c r="AG2003" i="7"/>
  <c r="AD2003" i="7"/>
  <c r="AG953" i="7"/>
  <c r="AE953" i="7"/>
  <c r="AC953" i="7"/>
  <c r="AB953" i="7"/>
  <c r="AH953" i="7"/>
  <c r="AF953" i="7"/>
  <c r="AD953" i="7"/>
  <c r="AA953" i="7"/>
  <c r="AJ953" i="7"/>
  <c r="AI953" i="7"/>
  <c r="AL953" i="7"/>
  <c r="AK953" i="7"/>
  <c r="AG931" i="7"/>
  <c r="AE931" i="7"/>
  <c r="AC931" i="7"/>
  <c r="AB931" i="7"/>
  <c r="AL931" i="7"/>
  <c r="AJ931" i="7"/>
  <c r="AI931" i="7"/>
  <c r="AK931" i="7"/>
  <c r="AH931" i="7"/>
  <c r="AF931" i="7"/>
  <c r="AD931" i="7"/>
  <c r="AA931" i="7"/>
  <c r="AC2786" i="7"/>
  <c r="AB2786" i="7"/>
  <c r="AA2786" i="7"/>
  <c r="AL2786" i="7"/>
  <c r="AE2786" i="7"/>
  <c r="AD2786" i="7"/>
  <c r="AK2786" i="7"/>
  <c r="AI2786" i="7"/>
  <c r="AH2786" i="7"/>
  <c r="AF2786" i="7"/>
  <c r="AJ2786" i="7"/>
  <c r="AG2786" i="7"/>
  <c r="AK1758" i="7"/>
  <c r="AE1758" i="7"/>
  <c r="AD1758" i="7"/>
  <c r="AC1758" i="7"/>
  <c r="AB1758" i="7"/>
  <c r="AA1758" i="7"/>
  <c r="AL1758" i="7"/>
  <c r="AJ1758" i="7"/>
  <c r="AI1758" i="7"/>
  <c r="AH1758" i="7"/>
  <c r="AF1758" i="7"/>
  <c r="AG1758" i="7"/>
  <c r="AC2633" i="7"/>
  <c r="AG2633" i="7"/>
  <c r="AE2633" i="7"/>
  <c r="AJ2633" i="7"/>
  <c r="AH2633" i="7"/>
  <c r="AF2633" i="7"/>
  <c r="AB2633" i="7"/>
  <c r="AL2633" i="7"/>
  <c r="AK2633" i="7"/>
  <c r="AI2633" i="7"/>
  <c r="AD2633" i="7"/>
  <c r="AA2633" i="7"/>
  <c r="AJ2481" i="7"/>
  <c r="AI2481" i="7"/>
  <c r="AH2481" i="7"/>
  <c r="AG2481" i="7"/>
  <c r="AD2481" i="7"/>
  <c r="AB2481" i="7"/>
  <c r="AL2481" i="7"/>
  <c r="AK2481" i="7"/>
  <c r="AE2481" i="7"/>
  <c r="AC2481" i="7"/>
  <c r="AF2481" i="7"/>
  <c r="AA2481" i="7"/>
  <c r="AM2060" i="7"/>
  <c r="AO2060" i="7" s="1"/>
  <c r="AM1385" i="7"/>
  <c r="AO1385" i="7" s="1"/>
  <c r="AM2435" i="7"/>
  <c r="AO2435" i="7" s="1"/>
  <c r="AM1535" i="7"/>
  <c r="AO1535" i="7" s="1"/>
  <c r="AM1140" i="7"/>
  <c r="AO1140" i="7" s="1"/>
  <c r="AM1280" i="7"/>
  <c r="AO1280" i="7" s="1"/>
  <c r="AM2305" i="7"/>
  <c r="AO2305" i="7" s="1"/>
  <c r="AM2585" i="7"/>
  <c r="AO2585" i="7" s="1"/>
  <c r="AM2340" i="7"/>
  <c r="AO2340" i="7" s="1"/>
  <c r="AM2085" i="7"/>
  <c r="AO2085" i="7" s="1"/>
  <c r="AM1315" i="7"/>
  <c r="AO1315" i="7" s="1"/>
  <c r="AM1455" i="7"/>
  <c r="AO1455" i="7" s="1"/>
  <c r="AM2655" i="7"/>
  <c r="AO2655" i="7" s="1"/>
  <c r="AM1442" i="7"/>
  <c r="AO1442" i="7" s="1"/>
  <c r="AM1337" i="7"/>
  <c r="AO1337" i="7" s="1"/>
  <c r="AM1932" i="7"/>
  <c r="AO1932" i="7" s="1"/>
  <c r="AM1325" i="7"/>
  <c r="AO1325" i="7" s="1"/>
  <c r="AM2190" i="7"/>
  <c r="AO2190" i="7" s="1"/>
  <c r="AM1407" i="7"/>
  <c r="AO1407" i="7" s="1"/>
  <c r="AI43" i="7"/>
  <c r="AH43" i="7"/>
  <c r="AG43" i="7"/>
  <c r="AF43" i="7"/>
  <c r="AE43" i="7"/>
  <c r="AD43" i="7"/>
  <c r="AA43" i="7"/>
  <c r="AL43" i="7"/>
  <c r="AK43" i="7"/>
  <c r="AJ43" i="7"/>
  <c r="AC43" i="7"/>
  <c r="AB43" i="7"/>
  <c r="AK1771" i="7"/>
  <c r="AF1771" i="7"/>
  <c r="AE1771" i="7"/>
  <c r="AD1771" i="7"/>
  <c r="AC1771" i="7"/>
  <c r="AB1771" i="7"/>
  <c r="AA1771" i="7"/>
  <c r="AL1771" i="7"/>
  <c r="AJ1771" i="7"/>
  <c r="AI1771" i="7"/>
  <c r="AG1771" i="7"/>
  <c r="AH1771" i="7"/>
  <c r="AL1456" i="7"/>
  <c r="AK1456" i="7"/>
  <c r="AJ1456" i="7"/>
  <c r="AI1456" i="7"/>
  <c r="AH1456" i="7"/>
  <c r="AC1456" i="7"/>
  <c r="AG1456" i="7"/>
  <c r="AD1456" i="7"/>
  <c r="AF1456" i="7"/>
  <c r="AB1456" i="7"/>
  <c r="AA1456" i="7"/>
  <c r="AE1456" i="7"/>
  <c r="AC2656" i="7"/>
  <c r="AF2656" i="7"/>
  <c r="AD2656" i="7"/>
  <c r="AL2656" i="7"/>
  <c r="AJ2656" i="7"/>
  <c r="AK2656" i="7"/>
  <c r="AG2656" i="7"/>
  <c r="AE2656" i="7"/>
  <c r="AI2656" i="7"/>
  <c r="AB2656" i="7"/>
  <c r="AH2656" i="7"/>
  <c r="AA2656" i="7"/>
  <c r="AC2681" i="7"/>
  <c r="AI2681" i="7"/>
  <c r="AH2681" i="7"/>
  <c r="AG2681" i="7"/>
  <c r="AE2681" i="7"/>
  <c r="AB2681" i="7"/>
  <c r="AK2681" i="7"/>
  <c r="AJ2681" i="7"/>
  <c r="AA2681" i="7"/>
  <c r="AL2681" i="7"/>
  <c r="AF2681" i="7"/>
  <c r="AD2681" i="7"/>
  <c r="AE486" i="7"/>
  <c r="AD486" i="7"/>
  <c r="AC486" i="7"/>
  <c r="AB486" i="7"/>
  <c r="AA486" i="7"/>
  <c r="AL486" i="7"/>
  <c r="AI486" i="7"/>
  <c r="AH486" i="7"/>
  <c r="AK486" i="7"/>
  <c r="AJ486" i="7"/>
  <c r="AG486" i="7"/>
  <c r="AF486" i="7"/>
  <c r="AJ2401" i="7"/>
  <c r="AI2401" i="7"/>
  <c r="AH2401" i="7"/>
  <c r="AG2401" i="7"/>
  <c r="AD2401" i="7"/>
  <c r="AC2401" i="7"/>
  <c r="AL2401" i="7"/>
  <c r="AK2401" i="7"/>
  <c r="AE2401" i="7"/>
  <c r="AB2401" i="7"/>
  <c r="AF2401" i="7"/>
  <c r="AA2401" i="7"/>
  <c r="AE651" i="7"/>
  <c r="AD651" i="7"/>
  <c r="AC651" i="7"/>
  <c r="AB651" i="7"/>
  <c r="AA651" i="7"/>
  <c r="AL651" i="7"/>
  <c r="AI651" i="7"/>
  <c r="AH651" i="7"/>
  <c r="AK651" i="7"/>
  <c r="AJ651" i="7"/>
  <c r="AG651" i="7"/>
  <c r="AF651" i="7"/>
  <c r="AJ2458" i="7"/>
  <c r="AI2458" i="7"/>
  <c r="AH2458" i="7"/>
  <c r="AG2458" i="7"/>
  <c r="AD2458" i="7"/>
  <c r="AL2458" i="7"/>
  <c r="AF2458" i="7"/>
  <c r="AE2458" i="7"/>
  <c r="AC2458" i="7"/>
  <c r="AA2458" i="7"/>
  <c r="AK2458" i="7"/>
  <c r="AB2458" i="7"/>
  <c r="AE836" i="7"/>
  <c r="AA836" i="7"/>
  <c r="AK836" i="7"/>
  <c r="AJ836" i="7"/>
  <c r="AH836" i="7"/>
  <c r="AG836" i="7"/>
  <c r="AC836" i="7"/>
  <c r="AB836" i="7"/>
  <c r="AL836" i="7"/>
  <c r="AI836" i="7"/>
  <c r="AF836" i="7"/>
  <c r="AD836" i="7"/>
  <c r="AJ2423" i="7"/>
  <c r="AI2423" i="7"/>
  <c r="AH2423" i="7"/>
  <c r="AG2423" i="7"/>
  <c r="AD2423" i="7"/>
  <c r="AF2423" i="7"/>
  <c r="AA2423" i="7"/>
  <c r="AK2423" i="7"/>
  <c r="AL2423" i="7"/>
  <c r="AE2423" i="7"/>
  <c r="AC2423" i="7"/>
  <c r="AB2423" i="7"/>
  <c r="AL253" i="7"/>
  <c r="AG253" i="7"/>
  <c r="AF253" i="7"/>
  <c r="AE253" i="7"/>
  <c r="AD253" i="7"/>
  <c r="AC253" i="7"/>
  <c r="AB253" i="7"/>
  <c r="AA253" i="7"/>
  <c r="AK253" i="7"/>
  <c r="AJ253" i="7"/>
  <c r="AI253" i="7"/>
  <c r="AH253" i="7"/>
  <c r="AJ1571" i="7"/>
  <c r="AI1571" i="7"/>
  <c r="AH1571" i="7"/>
  <c r="AG1571" i="7"/>
  <c r="AF1571" i="7"/>
  <c r="AE1571" i="7"/>
  <c r="AC1571" i="7"/>
  <c r="AB1571" i="7"/>
  <c r="AA1571" i="7"/>
  <c r="AL1571" i="7"/>
  <c r="AK1571" i="7"/>
  <c r="AD1571" i="7"/>
  <c r="AI56" i="7"/>
  <c r="AH56" i="7"/>
  <c r="AG56" i="7"/>
  <c r="AF56" i="7"/>
  <c r="AE56" i="7"/>
  <c r="AD56" i="7"/>
  <c r="AA56" i="7"/>
  <c r="AL56" i="7"/>
  <c r="AB56" i="7"/>
  <c r="AC56" i="7"/>
  <c r="AK56" i="7"/>
  <c r="AJ56" i="7"/>
  <c r="AF2096" i="7"/>
  <c r="AE2096" i="7"/>
  <c r="AD2096" i="7"/>
  <c r="AB2096" i="7"/>
  <c r="AA2096" i="7"/>
  <c r="AJ2096" i="7"/>
  <c r="AI2096" i="7"/>
  <c r="AH2096" i="7"/>
  <c r="AG2096" i="7"/>
  <c r="AC2096" i="7"/>
  <c r="AL2096" i="7"/>
  <c r="AK2096" i="7"/>
  <c r="AI2143" i="7"/>
  <c r="AF2143" i="7"/>
  <c r="AJ2143" i="7"/>
  <c r="AH2143" i="7"/>
  <c r="AG2143" i="7"/>
  <c r="AD2143" i="7"/>
  <c r="AC2143" i="7"/>
  <c r="AL2143" i="7"/>
  <c r="AE2143" i="7"/>
  <c r="AB2143" i="7"/>
  <c r="AA2143" i="7"/>
  <c r="AK2143" i="7"/>
  <c r="AJ2891" i="7"/>
  <c r="AI2891" i="7"/>
  <c r="AD2891" i="7"/>
  <c r="AC2891" i="7"/>
  <c r="AB2891" i="7"/>
  <c r="AA2891" i="7"/>
  <c r="AF2891" i="7"/>
  <c r="AE2891" i="7"/>
  <c r="AL2891" i="7"/>
  <c r="AG2891" i="7"/>
  <c r="AK2891" i="7"/>
  <c r="AH2891" i="7"/>
  <c r="AJ2878" i="7"/>
  <c r="AC2878" i="7"/>
  <c r="AB2878" i="7"/>
  <c r="AA2878" i="7"/>
  <c r="AE2878" i="7"/>
  <c r="AD2878" i="7"/>
  <c r="AI2878" i="7"/>
  <c r="AF2878" i="7"/>
  <c r="AL2878" i="7"/>
  <c r="AH2878" i="7"/>
  <c r="AK2878" i="7"/>
  <c r="AG2878" i="7"/>
  <c r="AK1736" i="7"/>
  <c r="AG1736" i="7"/>
  <c r="AF1736" i="7"/>
  <c r="AE1736" i="7"/>
  <c r="AD1736" i="7"/>
  <c r="AC1736" i="7"/>
  <c r="AB1736" i="7"/>
  <c r="AL1736" i="7"/>
  <c r="AJ1736" i="7"/>
  <c r="AH1736" i="7"/>
  <c r="AA1736" i="7"/>
  <c r="AI1736" i="7"/>
  <c r="AJ2856" i="7"/>
  <c r="AE2856" i="7"/>
  <c r="AD2856" i="7"/>
  <c r="AC2856" i="7"/>
  <c r="AB2856" i="7"/>
  <c r="AL2856" i="7"/>
  <c r="AK2856" i="7"/>
  <c r="AI2856" i="7"/>
  <c r="AG2856" i="7"/>
  <c r="AF2856" i="7"/>
  <c r="AA2856" i="7"/>
  <c r="AH2856" i="7"/>
  <c r="AJ1618" i="7"/>
  <c r="AI1618" i="7"/>
  <c r="AH1618" i="7"/>
  <c r="AG1618" i="7"/>
  <c r="AL1618" i="7"/>
  <c r="AK1618" i="7"/>
  <c r="AF1618" i="7"/>
  <c r="AD1618" i="7"/>
  <c r="AC1618" i="7"/>
  <c r="AA1618" i="7"/>
  <c r="AE1618" i="7"/>
  <c r="AB1618" i="7"/>
  <c r="AL1501" i="7"/>
  <c r="AK1501" i="7"/>
  <c r="AJ1501" i="7"/>
  <c r="AI1501" i="7"/>
  <c r="AH1501" i="7"/>
  <c r="AE1501" i="7"/>
  <c r="AD1501" i="7"/>
  <c r="AC1501" i="7"/>
  <c r="AG1501" i="7"/>
  <c r="AF1501" i="7"/>
  <c r="AB1501" i="7"/>
  <c r="AA1501" i="7"/>
  <c r="AG918" i="7"/>
  <c r="AE918" i="7"/>
  <c r="AC918" i="7"/>
  <c r="AB918" i="7"/>
  <c r="AL918" i="7"/>
  <c r="AK918" i="7"/>
  <c r="AJ918" i="7"/>
  <c r="AI918" i="7"/>
  <c r="AH918" i="7"/>
  <c r="AD918" i="7"/>
  <c r="AA918" i="7"/>
  <c r="AF918" i="7"/>
  <c r="AE2586" i="7"/>
  <c r="AB2586" i="7"/>
  <c r="AA2586" i="7"/>
  <c r="AG2586" i="7"/>
  <c r="AF2586" i="7"/>
  <c r="AD2586" i="7"/>
  <c r="AC2586" i="7"/>
  <c r="AL2586" i="7"/>
  <c r="AH2586" i="7"/>
  <c r="AK2586" i="7"/>
  <c r="AI2586" i="7"/>
  <c r="AJ2586" i="7"/>
  <c r="AL1281" i="7"/>
  <c r="AK1281" i="7"/>
  <c r="AJ1281" i="7"/>
  <c r="AI1281" i="7"/>
  <c r="AH1281" i="7"/>
  <c r="AC1281" i="7"/>
  <c r="AF1281" i="7"/>
  <c r="AE1281" i="7"/>
  <c r="AD1281" i="7"/>
  <c r="AA1281" i="7"/>
  <c r="AG1281" i="7"/>
  <c r="AB1281" i="7"/>
  <c r="AG1036" i="7"/>
  <c r="AE1036" i="7"/>
  <c r="AC1036" i="7"/>
  <c r="AB1036" i="7"/>
  <c r="AL1036" i="7"/>
  <c r="AJ1036" i="7"/>
  <c r="AI1036" i="7"/>
  <c r="AD1036" i="7"/>
  <c r="AK1036" i="7"/>
  <c r="AH1036" i="7"/>
  <c r="AF1036" i="7"/>
  <c r="AA1036" i="7"/>
  <c r="AC2668" i="7"/>
  <c r="AF2668" i="7"/>
  <c r="AD2668" i="7"/>
  <c r="AK2668" i="7"/>
  <c r="AJ2668" i="7"/>
  <c r="AH2668" i="7"/>
  <c r="AL2668" i="7"/>
  <c r="AI2668" i="7"/>
  <c r="AB2668" i="7"/>
  <c r="AA2668" i="7"/>
  <c r="AG2668" i="7"/>
  <c r="AE2668" i="7"/>
  <c r="AM1745" i="7"/>
  <c r="AO1745" i="7" s="1"/>
  <c r="AM580" i="7"/>
  <c r="AO580" i="7" s="1"/>
  <c r="AM555" i="7"/>
  <c r="AO555" i="7" s="1"/>
  <c r="AM427" i="7"/>
  <c r="AO427" i="7" s="1"/>
  <c r="AM440" i="7"/>
  <c r="AO440" i="7" s="1"/>
  <c r="AM462" i="7"/>
  <c r="AO462" i="7" s="1"/>
  <c r="AM615" i="7"/>
  <c r="AO615" i="7" s="1"/>
  <c r="AM485" i="7"/>
  <c r="AO485" i="7" s="1"/>
  <c r="AM1430" i="7"/>
  <c r="AO1430" i="7" s="1"/>
  <c r="AM2002" i="7"/>
  <c r="AO2002" i="7" s="1"/>
  <c r="AM1862" i="7"/>
  <c r="AO1862" i="7" s="1"/>
  <c r="AM965" i="7"/>
  <c r="AO965" i="7" s="1"/>
  <c r="AM2235" i="7"/>
  <c r="AO2235" i="7" s="1"/>
  <c r="AM800" i="7"/>
  <c r="AO800" i="7" s="1"/>
  <c r="AM1885" i="7"/>
  <c r="AO1885" i="7" s="1"/>
  <c r="AM2225" i="7"/>
  <c r="AO2225" i="7" s="1"/>
  <c r="AM1175" i="7"/>
  <c r="AO1175" i="7" s="1"/>
  <c r="AM1245" i="7"/>
  <c r="AO1245" i="7" s="1"/>
  <c r="AM1197" i="7"/>
  <c r="AO1197" i="7" s="1"/>
  <c r="AM2400" i="7"/>
  <c r="AO2400" i="7" s="1"/>
  <c r="AM170" i="7"/>
  <c r="AO170" i="7" s="1"/>
  <c r="AM1255" i="7"/>
  <c r="AO1255" i="7" s="1"/>
  <c r="AM55" i="7"/>
  <c r="AO55" i="7" s="1"/>
  <c r="AM895" i="7"/>
  <c r="AO895" i="7" s="1"/>
  <c r="AK1781" i="7"/>
  <c r="AD1781" i="7"/>
  <c r="AC1781" i="7"/>
  <c r="AB1781" i="7"/>
  <c r="AA1781" i="7"/>
  <c r="AL1781" i="7"/>
  <c r="AF1781" i="7"/>
  <c r="AE1781" i="7"/>
  <c r="AJ1781" i="7"/>
  <c r="AI1781" i="7"/>
  <c r="AH1781" i="7"/>
  <c r="AG1781" i="7"/>
  <c r="AC2751" i="7"/>
  <c r="AB2751" i="7"/>
  <c r="AA2751" i="7"/>
  <c r="AL2751" i="7"/>
  <c r="AI2751" i="7"/>
  <c r="AH2751" i="7"/>
  <c r="AG2751" i="7"/>
  <c r="AE2751" i="7"/>
  <c r="AD2751" i="7"/>
  <c r="AJ2751" i="7"/>
  <c r="AK2751" i="7"/>
  <c r="AF2751" i="7"/>
  <c r="AJ2493" i="7"/>
  <c r="AI2493" i="7"/>
  <c r="AH2493" i="7"/>
  <c r="AG2493" i="7"/>
  <c r="AD2493" i="7"/>
  <c r="AB2493" i="7"/>
  <c r="AL2493" i="7"/>
  <c r="AK2493" i="7"/>
  <c r="AF2493" i="7"/>
  <c r="AE2493" i="7"/>
  <c r="AC2493" i="7"/>
  <c r="AA2493" i="7"/>
  <c r="AJ2821" i="7"/>
  <c r="AF2821" i="7"/>
  <c r="AE2821" i="7"/>
  <c r="AD2821" i="7"/>
  <c r="AC2821" i="7"/>
  <c r="AL2821" i="7"/>
  <c r="AH2821" i="7"/>
  <c r="AK2821" i="7"/>
  <c r="AB2821" i="7"/>
  <c r="AI2821" i="7"/>
  <c r="AA2821" i="7"/>
  <c r="AG2821" i="7"/>
  <c r="AJ2318" i="7"/>
  <c r="AI2318" i="7"/>
  <c r="AE2318" i="7"/>
  <c r="AL2318" i="7"/>
  <c r="AG2318" i="7"/>
  <c r="AF2318" i="7"/>
  <c r="AC2318" i="7"/>
  <c r="AH2318" i="7"/>
  <c r="AD2318" i="7"/>
  <c r="AB2318" i="7"/>
  <c r="AK2318" i="7"/>
  <c r="AA2318" i="7"/>
  <c r="AI171" i="7"/>
  <c r="AH171" i="7"/>
  <c r="AG171" i="7"/>
  <c r="AF171" i="7"/>
  <c r="AE171" i="7"/>
  <c r="AC171" i="7"/>
  <c r="AD171" i="7"/>
  <c r="AA171" i="7"/>
  <c r="AL171" i="7"/>
  <c r="AJ171" i="7"/>
  <c r="AB171" i="7"/>
  <c r="AK171" i="7"/>
  <c r="AF766" i="7"/>
  <c r="AC766" i="7"/>
  <c r="AL766" i="7"/>
  <c r="AE766" i="7"/>
  <c r="AD766" i="7"/>
  <c r="AB766" i="7"/>
  <c r="AA766" i="7"/>
  <c r="AJ766" i="7"/>
  <c r="AI766" i="7"/>
  <c r="AK766" i="7"/>
  <c r="AH766" i="7"/>
  <c r="AG766" i="7"/>
  <c r="AI183" i="7"/>
  <c r="AH183" i="7"/>
  <c r="AG183" i="7"/>
  <c r="AF183" i="7"/>
  <c r="AE183" i="7"/>
  <c r="AC183" i="7"/>
  <c r="AD183" i="7"/>
  <c r="AA183" i="7"/>
  <c r="AL183" i="7"/>
  <c r="AJ183" i="7"/>
  <c r="AB183" i="7"/>
  <c r="AK183" i="7"/>
  <c r="AG1128" i="7"/>
  <c r="AF1128" i="7"/>
  <c r="AE1128" i="7"/>
  <c r="AC1128" i="7"/>
  <c r="AB1128" i="7"/>
  <c r="AK1128" i="7"/>
  <c r="AJ1128" i="7"/>
  <c r="AI1128" i="7"/>
  <c r="AH1128" i="7"/>
  <c r="AD1128" i="7"/>
  <c r="AA1128" i="7"/>
  <c r="AL1128" i="7"/>
  <c r="AF673" i="7"/>
  <c r="AG673" i="7"/>
  <c r="AE673" i="7"/>
  <c r="AD673" i="7"/>
  <c r="AC673" i="7"/>
  <c r="AB673" i="7"/>
  <c r="AA673" i="7"/>
  <c r="AK673" i="7"/>
  <c r="AJ673" i="7"/>
  <c r="AI673" i="7"/>
  <c r="AL673" i="7"/>
  <c r="AH673" i="7"/>
  <c r="AC2691" i="7"/>
  <c r="AA2691" i="7"/>
  <c r="AH2691" i="7"/>
  <c r="AG2691" i="7"/>
  <c r="AF2691" i="7"/>
  <c r="AD2691" i="7"/>
  <c r="AJ2691" i="7"/>
  <c r="AI2691" i="7"/>
  <c r="AL2691" i="7"/>
  <c r="AE2691" i="7"/>
  <c r="AK2691" i="7"/>
  <c r="AB2691" i="7"/>
  <c r="AL1351" i="7"/>
  <c r="AK1351" i="7"/>
  <c r="AJ1351" i="7"/>
  <c r="AI1351" i="7"/>
  <c r="AH1351" i="7"/>
  <c r="AC1351" i="7"/>
  <c r="AF1351" i="7"/>
  <c r="AE1351" i="7"/>
  <c r="AD1351" i="7"/>
  <c r="AA1351" i="7"/>
  <c r="AG1351" i="7"/>
  <c r="AB1351" i="7"/>
  <c r="AG966" i="7"/>
  <c r="AE966" i="7"/>
  <c r="AC966" i="7"/>
  <c r="AB966" i="7"/>
  <c r="AL966" i="7"/>
  <c r="AK966" i="7"/>
  <c r="AJ966" i="7"/>
  <c r="AI966" i="7"/>
  <c r="AH966" i="7"/>
  <c r="AD966" i="7"/>
  <c r="AA966" i="7"/>
  <c r="AF966" i="7"/>
  <c r="AJ1688" i="7"/>
  <c r="AI1688" i="7"/>
  <c r="AH1688" i="7"/>
  <c r="AG1688" i="7"/>
  <c r="AL1688" i="7"/>
  <c r="AK1688" i="7"/>
  <c r="AE1688" i="7"/>
  <c r="AD1688" i="7"/>
  <c r="AC1688" i="7"/>
  <c r="AB1688" i="7"/>
  <c r="AF1688" i="7"/>
  <c r="AA1688" i="7"/>
  <c r="AE358" i="7"/>
  <c r="AD358" i="7"/>
  <c r="AC358" i="7"/>
  <c r="AB358" i="7"/>
  <c r="AA358" i="7"/>
  <c r="AL358" i="7"/>
  <c r="AI358" i="7"/>
  <c r="AK358" i="7"/>
  <c r="AJ358" i="7"/>
  <c r="AG358" i="7"/>
  <c r="AF358" i="7"/>
  <c r="AH358" i="7"/>
  <c r="I2950" i="7"/>
  <c r="G2951" i="7"/>
  <c r="AM2260" i="7"/>
  <c r="AO2260" i="7" s="1"/>
  <c r="AM882" i="7"/>
  <c r="AO882" i="7" s="1"/>
  <c r="AM195" i="7"/>
  <c r="AO195" i="7" s="1"/>
  <c r="AM1010" i="7"/>
  <c r="AO1010" i="7" s="1"/>
  <c r="AM2890" i="7"/>
  <c r="AO2890" i="7" s="1"/>
  <c r="AM1805" i="7"/>
  <c r="AO1805" i="7" s="1"/>
  <c r="AJ2962" i="7"/>
  <c r="AI2962" i="7"/>
  <c r="AH2962" i="7"/>
  <c r="AG2962" i="7"/>
  <c r="AE2962" i="7"/>
  <c r="AD2962" i="7"/>
  <c r="AC2962" i="7"/>
  <c r="AB2962" i="7"/>
  <c r="AA2962" i="7"/>
  <c r="AL2962" i="7"/>
  <c r="AK2962" i="7"/>
  <c r="AF2962" i="7"/>
  <c r="AM2317" i="7"/>
  <c r="AO2317" i="7" s="1"/>
  <c r="AM2445" i="7"/>
  <c r="AO2445" i="7" s="1"/>
  <c r="AM1875" i="7"/>
  <c r="AO1875" i="7" s="1"/>
  <c r="AM300" i="7"/>
  <c r="AO300" i="7" s="1"/>
  <c r="AM310" i="7"/>
  <c r="AO310" i="7" s="1"/>
  <c r="AM870" i="7"/>
  <c r="AO870" i="7" s="1"/>
  <c r="AM240" i="7"/>
  <c r="AO240" i="7" s="1"/>
  <c r="AM147" i="7"/>
  <c r="AO147" i="7" s="1"/>
  <c r="AM2295" i="7"/>
  <c r="AO2295" i="7" s="1"/>
  <c r="AM77" i="7"/>
  <c r="AO77" i="7" s="1"/>
  <c r="AM1967" i="7"/>
  <c r="AO1967" i="7" s="1"/>
  <c r="AM265" i="7"/>
  <c r="AO265" i="7" s="1"/>
  <c r="AM2667" i="7"/>
  <c r="AO2667" i="7" s="1"/>
  <c r="AI3" i="7"/>
  <c r="AH3" i="7"/>
  <c r="AG3" i="7"/>
  <c r="AF3" i="7"/>
  <c r="AE3" i="7"/>
  <c r="AD3" i="7"/>
  <c r="AA3" i="7"/>
  <c r="AL3" i="7"/>
  <c r="AJ3" i="7"/>
  <c r="AC3" i="7"/>
  <c r="AB3" i="7"/>
  <c r="AK3" i="7"/>
  <c r="AG1211" i="7"/>
  <c r="AF1211" i="7"/>
  <c r="AE1211" i="7"/>
  <c r="AC1211" i="7"/>
  <c r="AB1211" i="7"/>
  <c r="AK1211" i="7"/>
  <c r="AJ1211" i="7"/>
  <c r="AI1211" i="7"/>
  <c r="AA1211" i="7"/>
  <c r="AL1211" i="7"/>
  <c r="AH1211" i="7"/>
  <c r="AD1211" i="7"/>
  <c r="AJ2506" i="7"/>
  <c r="AI2506" i="7"/>
  <c r="AH2506" i="7"/>
  <c r="AG2506" i="7"/>
  <c r="AD2506" i="7"/>
  <c r="AL2506" i="7"/>
  <c r="AF2506" i="7"/>
  <c r="AE2506" i="7"/>
  <c r="AC2506" i="7"/>
  <c r="AA2506" i="7"/>
  <c r="AB2506" i="7"/>
  <c r="AK2506" i="7"/>
  <c r="AG871" i="7"/>
  <c r="AE871" i="7"/>
  <c r="AK871" i="7"/>
  <c r="AJ871" i="7"/>
  <c r="AI871" i="7"/>
  <c r="AH871" i="7"/>
  <c r="AF871" i="7"/>
  <c r="AC871" i="7"/>
  <c r="AB871" i="7"/>
  <c r="AL871" i="7"/>
  <c r="AD871" i="7"/>
  <c r="AA871" i="7"/>
  <c r="AI148" i="7"/>
  <c r="AH148" i="7"/>
  <c r="AG148" i="7"/>
  <c r="AF148" i="7"/>
  <c r="AE148" i="7"/>
  <c r="AD148" i="7"/>
  <c r="AC148" i="7"/>
  <c r="AA148" i="7"/>
  <c r="AL148" i="7"/>
  <c r="AK148" i="7"/>
  <c r="AJ148" i="7"/>
  <c r="AB148" i="7"/>
  <c r="AJ2376" i="7"/>
  <c r="AI2376" i="7"/>
  <c r="AH2376" i="7"/>
  <c r="AG2376" i="7"/>
  <c r="AD2376" i="7"/>
  <c r="AF2376" i="7"/>
  <c r="AC2376" i="7"/>
  <c r="AL2376" i="7"/>
  <c r="AK2376" i="7"/>
  <c r="AB2376" i="7"/>
  <c r="AA2376" i="7"/>
  <c r="AE2376" i="7"/>
  <c r="AJ2528" i="7"/>
  <c r="AI2528" i="7"/>
  <c r="AH2528" i="7"/>
  <c r="AG2528" i="7"/>
  <c r="AD2528" i="7"/>
  <c r="AC2528" i="7"/>
  <c r="AK2528" i="7"/>
  <c r="AF2528" i="7"/>
  <c r="AE2528" i="7"/>
  <c r="AB2528" i="7"/>
  <c r="AA2528" i="7"/>
  <c r="AL2528" i="7"/>
  <c r="AL1326" i="7"/>
  <c r="AK1326" i="7"/>
  <c r="AJ1326" i="7"/>
  <c r="AI1326" i="7"/>
  <c r="AH1326" i="7"/>
  <c r="AC1326" i="7"/>
  <c r="AG1326" i="7"/>
  <c r="AD1326" i="7"/>
  <c r="AB1326" i="7"/>
  <c r="AA1326" i="7"/>
  <c r="AF1326" i="7"/>
  <c r="AE1326" i="7"/>
  <c r="AJ2261" i="7"/>
  <c r="AG2261" i="7"/>
  <c r="AC2261" i="7"/>
  <c r="AB2261" i="7"/>
  <c r="AL2261" i="7"/>
  <c r="AK2261" i="7"/>
  <c r="AF2261" i="7"/>
  <c r="AE2261" i="7"/>
  <c r="AD2261" i="7"/>
  <c r="AH2261" i="7"/>
  <c r="AA2261" i="7"/>
  <c r="AI2261" i="7"/>
  <c r="AE813" i="7"/>
  <c r="AB813" i="7"/>
  <c r="AL813" i="7"/>
  <c r="AI813" i="7"/>
  <c r="AK813" i="7"/>
  <c r="AJ813" i="7"/>
  <c r="AH813" i="7"/>
  <c r="AG813" i="7"/>
  <c r="AC813" i="7"/>
  <c r="AA813" i="7"/>
  <c r="AF813" i="7"/>
  <c r="AD813" i="7"/>
  <c r="AE801" i="7"/>
  <c r="AB801" i="7"/>
  <c r="AL801" i="7"/>
  <c r="AI801" i="7"/>
  <c r="AA801" i="7"/>
  <c r="AK801" i="7"/>
  <c r="AG801" i="7"/>
  <c r="AF801" i="7"/>
  <c r="AJ801" i="7"/>
  <c r="AH801" i="7"/>
  <c r="AD801" i="7"/>
  <c r="AC801" i="7"/>
  <c r="AJ2471" i="7"/>
  <c r="AI2471" i="7"/>
  <c r="AH2471" i="7"/>
  <c r="AG2471" i="7"/>
  <c r="AD2471" i="7"/>
  <c r="AF2471" i="7"/>
  <c r="AA2471" i="7"/>
  <c r="AK2471" i="7"/>
  <c r="AE2471" i="7"/>
  <c r="AC2471" i="7"/>
  <c r="AB2471" i="7"/>
  <c r="AL2471" i="7"/>
  <c r="AE626" i="7"/>
  <c r="AD626" i="7"/>
  <c r="AC626" i="7"/>
  <c r="AB626" i="7"/>
  <c r="AA626" i="7"/>
  <c r="AL626" i="7"/>
  <c r="AI626" i="7"/>
  <c r="AH626" i="7"/>
  <c r="AK626" i="7"/>
  <c r="AG626" i="7"/>
  <c r="AJ626" i="7"/>
  <c r="AF626" i="7"/>
  <c r="AK1806" i="7"/>
  <c r="AJ1806" i="7"/>
  <c r="AD1806" i="7"/>
  <c r="AC1806" i="7"/>
  <c r="AB1806" i="7"/>
  <c r="AA1806" i="7"/>
  <c r="AL1806" i="7"/>
  <c r="AI1806" i="7"/>
  <c r="AH1806" i="7"/>
  <c r="AG1806" i="7"/>
  <c r="AE1806" i="7"/>
  <c r="AF1806" i="7"/>
  <c r="AE778" i="7"/>
  <c r="AC778" i="7"/>
  <c r="AJ778" i="7"/>
  <c r="AL778" i="7"/>
  <c r="AK778" i="7"/>
  <c r="AI778" i="7"/>
  <c r="AH778" i="7"/>
  <c r="AD778" i="7"/>
  <c r="AB778" i="7"/>
  <c r="AG778" i="7"/>
  <c r="AF778" i="7"/>
  <c r="AA778" i="7"/>
  <c r="AC2796" i="7"/>
  <c r="AB2796" i="7"/>
  <c r="AA2796" i="7"/>
  <c r="AL2796" i="7"/>
  <c r="AI2796" i="7"/>
  <c r="AH2796" i="7"/>
  <c r="AG2796" i="7"/>
  <c r="AE2796" i="7"/>
  <c r="AD2796" i="7"/>
  <c r="AK2796" i="7"/>
  <c r="AF2796" i="7"/>
  <c r="AJ2796" i="7"/>
  <c r="AK1968" i="7"/>
  <c r="AJ1968" i="7"/>
  <c r="AI1968" i="7"/>
  <c r="AH1968" i="7"/>
  <c r="AE1968" i="7"/>
  <c r="AG1968" i="7"/>
  <c r="AF1968" i="7"/>
  <c r="AD1968" i="7"/>
  <c r="AB1968" i="7"/>
  <c r="AA1968" i="7"/>
  <c r="AL1968" i="7"/>
  <c r="AC1968" i="7"/>
  <c r="AE476" i="7"/>
  <c r="AD476" i="7"/>
  <c r="AC476" i="7"/>
  <c r="AB476" i="7"/>
  <c r="AA476" i="7"/>
  <c r="AL476" i="7"/>
  <c r="AI476" i="7"/>
  <c r="AH476" i="7"/>
  <c r="AK476" i="7"/>
  <c r="AJ476" i="7"/>
  <c r="AG476" i="7"/>
  <c r="AF476" i="7"/>
  <c r="AE381" i="7"/>
  <c r="AD381" i="7"/>
  <c r="AC381" i="7"/>
  <c r="AB381" i="7"/>
  <c r="AA381" i="7"/>
  <c r="AL381" i="7"/>
  <c r="AI381" i="7"/>
  <c r="AH381" i="7"/>
  <c r="AK381" i="7"/>
  <c r="AJ381" i="7"/>
  <c r="AG381" i="7"/>
  <c r="AF381" i="7"/>
  <c r="AJ2306" i="7"/>
  <c r="AI2306" i="7"/>
  <c r="AE2306" i="7"/>
  <c r="AK2306" i="7"/>
  <c r="AH2306" i="7"/>
  <c r="AF2306" i="7"/>
  <c r="AD2306" i="7"/>
  <c r="AC2306" i="7"/>
  <c r="AB2306" i="7"/>
  <c r="AA2306" i="7"/>
  <c r="AL2306" i="7"/>
  <c r="AG2306" i="7"/>
  <c r="AJ2411" i="7"/>
  <c r="AI2411" i="7"/>
  <c r="AH2411" i="7"/>
  <c r="AG2411" i="7"/>
  <c r="AD2411" i="7"/>
  <c r="AF2411" i="7"/>
  <c r="AE2411" i="7"/>
  <c r="AC2411" i="7"/>
  <c r="AB2411" i="7"/>
  <c r="AA2411" i="7"/>
  <c r="AK2411" i="7"/>
  <c r="AL2411" i="7"/>
  <c r="AE371" i="7"/>
  <c r="AD371" i="7"/>
  <c r="AC371" i="7"/>
  <c r="AB371" i="7"/>
  <c r="AA371" i="7"/>
  <c r="AL371" i="7"/>
  <c r="AI371" i="7"/>
  <c r="AK371" i="7"/>
  <c r="AJ371" i="7"/>
  <c r="AH371" i="7"/>
  <c r="AG371" i="7"/>
  <c r="AF371" i="7"/>
  <c r="AI66" i="7"/>
  <c r="AH66" i="7"/>
  <c r="AG66" i="7"/>
  <c r="AF66" i="7"/>
  <c r="AE66" i="7"/>
  <c r="AD66" i="7"/>
  <c r="AA66" i="7"/>
  <c r="AL66" i="7"/>
  <c r="AJ66" i="7"/>
  <c r="AC66" i="7"/>
  <c r="AB66" i="7"/>
  <c r="AK66" i="7"/>
  <c r="AJ2949" i="7"/>
  <c r="AI2949" i="7"/>
  <c r="AH2949" i="7"/>
  <c r="AG2949" i="7"/>
  <c r="AA2949" i="7"/>
  <c r="AK2949" i="7"/>
  <c r="AD2949" i="7"/>
  <c r="AC2949" i="7"/>
  <c r="AB2949" i="7"/>
  <c r="AF2949" i="7"/>
  <c r="AE2949" i="7"/>
  <c r="AL2949" i="7"/>
  <c r="I2963" i="7"/>
  <c r="G2964" i="7"/>
  <c r="AO275" i="7"/>
  <c r="AO370" i="7"/>
  <c r="AO252" i="7"/>
  <c r="AO112" i="7"/>
  <c r="AB2061" i="7"/>
  <c r="AI2061" i="7"/>
  <c r="AH2061" i="7"/>
  <c r="AG2061" i="7"/>
  <c r="AF2061" i="7"/>
  <c r="AC2061" i="7"/>
  <c r="AA2061" i="7"/>
  <c r="AL2061" i="7"/>
  <c r="AK2061" i="7"/>
  <c r="AE2061" i="7"/>
  <c r="AD2061" i="7"/>
  <c r="AJ2061" i="7"/>
  <c r="AL276" i="7"/>
  <c r="AF276" i="7"/>
  <c r="AE276" i="7"/>
  <c r="AD276" i="7"/>
  <c r="AC276" i="7"/>
  <c r="AB276" i="7"/>
  <c r="AA276" i="7"/>
  <c r="AJ276" i="7"/>
  <c r="AI276" i="7"/>
  <c r="AH276" i="7"/>
  <c r="AG276" i="7"/>
  <c r="AK276" i="7"/>
  <c r="AG1176" i="7"/>
  <c r="AF1176" i="7"/>
  <c r="AE1176" i="7"/>
  <c r="AC1176" i="7"/>
  <c r="AB1176" i="7"/>
  <c r="AK1176" i="7"/>
  <c r="AJ1176" i="7"/>
  <c r="AI1176" i="7"/>
  <c r="AH1176" i="7"/>
  <c r="AD1176" i="7"/>
  <c r="AA1176" i="7"/>
  <c r="AL1176" i="7"/>
  <c r="AC2761" i="7"/>
  <c r="AB2761" i="7"/>
  <c r="AA2761" i="7"/>
  <c r="AL2761" i="7"/>
  <c r="AK2761" i="7"/>
  <c r="AI2761" i="7"/>
  <c r="AJ2761" i="7"/>
  <c r="AE2761" i="7"/>
  <c r="AH2761" i="7"/>
  <c r="AD2761" i="7"/>
  <c r="AG2761" i="7"/>
  <c r="AF2761" i="7"/>
  <c r="AF743" i="7"/>
  <c r="AC743" i="7"/>
  <c r="AL743" i="7"/>
  <c r="AK743" i="7"/>
  <c r="AJ743" i="7"/>
  <c r="AI743" i="7"/>
  <c r="AH743" i="7"/>
  <c r="AD743" i="7"/>
  <c r="AB743" i="7"/>
  <c r="AG743" i="7"/>
  <c r="AA743" i="7"/>
  <c r="AE743" i="7"/>
  <c r="AK1876" i="7"/>
  <c r="AJ1876" i="7"/>
  <c r="AI1876" i="7"/>
  <c r="AH1876" i="7"/>
  <c r="AE1876" i="7"/>
  <c r="AB1876" i="7"/>
  <c r="AA1876" i="7"/>
  <c r="AL1876" i="7"/>
  <c r="AG1876" i="7"/>
  <c r="AF1876" i="7"/>
  <c r="AD1876" i="7"/>
  <c r="AC1876" i="7"/>
  <c r="AL1256" i="7"/>
  <c r="AK1256" i="7"/>
  <c r="AJ1256" i="7"/>
  <c r="AH1256" i="7"/>
  <c r="AC1256" i="7"/>
  <c r="AI1256" i="7"/>
  <c r="AG1256" i="7"/>
  <c r="AF1256" i="7"/>
  <c r="AD1256" i="7"/>
  <c r="AB1256" i="7"/>
  <c r="AA1256" i="7"/>
  <c r="AE1256" i="7"/>
  <c r="AI2191" i="7"/>
  <c r="AH2191" i="7"/>
  <c r="AF2191" i="7"/>
  <c r="AB2191" i="7"/>
  <c r="AA2191" i="7"/>
  <c r="AL2191" i="7"/>
  <c r="AG2191" i="7"/>
  <c r="AE2191" i="7"/>
  <c r="AD2191" i="7"/>
  <c r="AJ2191" i="7"/>
  <c r="AC2191" i="7"/>
  <c r="AK2191" i="7"/>
  <c r="AL1513" i="7"/>
  <c r="AK1513" i="7"/>
  <c r="AJ1513" i="7"/>
  <c r="AI1513" i="7"/>
  <c r="AH1513" i="7"/>
  <c r="AE1513" i="7"/>
  <c r="AD1513" i="7"/>
  <c r="AC1513" i="7"/>
  <c r="AG1513" i="7"/>
  <c r="AF1513" i="7"/>
  <c r="AB1513" i="7"/>
  <c r="AA1513" i="7"/>
  <c r="AA301" i="7"/>
  <c r="AL301" i="7"/>
  <c r="AI301" i="7"/>
  <c r="AC301" i="7"/>
  <c r="AB301" i="7"/>
  <c r="AJ301" i="7"/>
  <c r="AK301" i="7"/>
  <c r="AG301" i="7"/>
  <c r="AF301" i="7"/>
  <c r="AH301" i="7"/>
  <c r="AE301" i="7"/>
  <c r="AD301" i="7"/>
  <c r="AE556" i="7"/>
  <c r="AD556" i="7"/>
  <c r="AC556" i="7"/>
  <c r="AB556" i="7"/>
  <c r="AA556" i="7"/>
  <c r="AL556" i="7"/>
  <c r="AI556" i="7"/>
  <c r="AH556" i="7"/>
  <c r="AK556" i="7"/>
  <c r="AJ556" i="7"/>
  <c r="AG556" i="7"/>
  <c r="AF556" i="7"/>
  <c r="AE323" i="7"/>
  <c r="AD323" i="7"/>
  <c r="AC323" i="7"/>
  <c r="AB323" i="7"/>
  <c r="AA323" i="7"/>
  <c r="AL323" i="7"/>
  <c r="AI323" i="7"/>
  <c r="AK323" i="7"/>
  <c r="AJ323" i="7"/>
  <c r="AH323" i="7"/>
  <c r="AG323" i="7"/>
  <c r="AF323" i="7"/>
  <c r="AK1816" i="7"/>
  <c r="AJ1816" i="7"/>
  <c r="AL1816" i="7"/>
  <c r="AI1816" i="7"/>
  <c r="AH1816" i="7"/>
  <c r="AG1816" i="7"/>
  <c r="AF1816" i="7"/>
  <c r="AE1816" i="7"/>
  <c r="AD1816" i="7"/>
  <c r="AC1816" i="7"/>
  <c r="AA1816" i="7"/>
  <c r="AB1816" i="7"/>
  <c r="AJ2436" i="7"/>
  <c r="AI2436" i="7"/>
  <c r="AH2436" i="7"/>
  <c r="AG2436" i="7"/>
  <c r="AD2436" i="7"/>
  <c r="AF2436" i="7"/>
  <c r="AC2436" i="7"/>
  <c r="AK2436" i="7"/>
  <c r="AE2436" i="7"/>
  <c r="AB2436" i="7"/>
  <c r="AA2436" i="7"/>
  <c r="AL2436" i="7"/>
  <c r="AE428" i="7"/>
  <c r="AD428" i="7"/>
  <c r="AC428" i="7"/>
  <c r="AB428" i="7"/>
  <c r="AA428" i="7"/>
  <c r="AL428" i="7"/>
  <c r="AI428" i="7"/>
  <c r="AH428" i="7"/>
  <c r="AK428" i="7"/>
  <c r="AJ428" i="7"/>
  <c r="AG428" i="7"/>
  <c r="AF428" i="7"/>
  <c r="AF731" i="7"/>
  <c r="AD731" i="7"/>
  <c r="AC731" i="7"/>
  <c r="AB731" i="7"/>
  <c r="AA731" i="7"/>
  <c r="AL731" i="7"/>
  <c r="AI731" i="7"/>
  <c r="AH731" i="7"/>
  <c r="AK731" i="7"/>
  <c r="AG731" i="7"/>
  <c r="AJ731" i="7"/>
  <c r="AE731" i="7"/>
  <c r="AJ2236" i="7"/>
  <c r="AB2236" i="7"/>
  <c r="AA2236" i="7"/>
  <c r="AL2236" i="7"/>
  <c r="AG2236" i="7"/>
  <c r="AF2236" i="7"/>
  <c r="AE2236" i="7"/>
  <c r="AC2236" i="7"/>
  <c r="AK2236" i="7"/>
  <c r="AI2236" i="7"/>
  <c r="AH2236" i="7"/>
  <c r="AD2236" i="7"/>
  <c r="AJ1583" i="7"/>
  <c r="AI1583" i="7"/>
  <c r="AH1583" i="7"/>
  <c r="AG1583" i="7"/>
  <c r="AL1583" i="7"/>
  <c r="AK1583" i="7"/>
  <c r="AE1583" i="7"/>
  <c r="AD1583" i="7"/>
  <c r="AB1583" i="7"/>
  <c r="AC1583" i="7"/>
  <c r="AA1583" i="7"/>
  <c r="AF1583" i="7"/>
  <c r="AG883" i="7"/>
  <c r="AE883" i="7"/>
  <c r="AK883" i="7"/>
  <c r="AJ883" i="7"/>
  <c r="AI883" i="7"/>
  <c r="AH883" i="7"/>
  <c r="AF883" i="7"/>
  <c r="AC883" i="7"/>
  <c r="AB883" i="7"/>
  <c r="AA883" i="7"/>
  <c r="AL883" i="7"/>
  <c r="AD883" i="7"/>
  <c r="AM2540" i="7"/>
  <c r="AO2540" i="7" s="1"/>
  <c r="AM2200" i="7"/>
  <c r="AO2200" i="7" s="1"/>
  <c r="AM2515" i="7"/>
  <c r="AO2515" i="7" s="1"/>
  <c r="AM2015" i="7"/>
  <c r="AO2015" i="7" s="1"/>
  <c r="AM1595" i="7"/>
  <c r="AO1595" i="7" s="1"/>
  <c r="AM2410" i="7"/>
  <c r="AO2410" i="7" s="1"/>
  <c r="AM2690" i="7"/>
  <c r="AO2690" i="7" s="1"/>
  <c r="AM450" i="7"/>
  <c r="AO450" i="7" s="1"/>
  <c r="AM567" i="7"/>
  <c r="AO567" i="7" s="1"/>
  <c r="AM1360" i="7"/>
  <c r="AO1360" i="7" s="1"/>
  <c r="AM720" i="7"/>
  <c r="AO720" i="7" s="1"/>
  <c r="I2973" i="7"/>
  <c r="G2974" i="7"/>
  <c r="AM287" i="7"/>
  <c r="AO287" i="7" s="1"/>
  <c r="AM1560" i="7"/>
  <c r="AO1560" i="7" s="1"/>
  <c r="AM520" i="7"/>
  <c r="AO520" i="7" s="1"/>
  <c r="AM2925" i="7"/>
  <c r="AO2925" i="7" s="1"/>
  <c r="AM415" i="7"/>
  <c r="AO415" i="7" s="1"/>
  <c r="AM1770" i="7"/>
  <c r="AO1770" i="7" s="1"/>
  <c r="AK1793" i="7"/>
  <c r="AJ1793" i="7"/>
  <c r="AB1793" i="7"/>
  <c r="AA1793" i="7"/>
  <c r="AL1793" i="7"/>
  <c r="AI1793" i="7"/>
  <c r="AD1793" i="7"/>
  <c r="AC1793" i="7"/>
  <c r="AH1793" i="7"/>
  <c r="AG1793" i="7"/>
  <c r="AF1793" i="7"/>
  <c r="AE1793" i="7"/>
  <c r="AG1186" i="7"/>
  <c r="AF1186" i="7"/>
  <c r="AE1186" i="7"/>
  <c r="AC1186" i="7"/>
  <c r="AB1186" i="7"/>
  <c r="AK1186" i="7"/>
  <c r="AJ1186" i="7"/>
  <c r="AI1186" i="7"/>
  <c r="AH1186" i="7"/>
  <c r="AD1186" i="7"/>
  <c r="AA1186" i="7"/>
  <c r="AL1186" i="7"/>
  <c r="AG1221" i="7"/>
  <c r="AF1221" i="7"/>
  <c r="AE1221" i="7"/>
  <c r="AC1221" i="7"/>
  <c r="AB1221" i="7"/>
  <c r="AK1221" i="7"/>
  <c r="AJ1221" i="7"/>
  <c r="AI1221" i="7"/>
  <c r="AA1221" i="7"/>
  <c r="AL1221" i="7"/>
  <c r="AH1221" i="7"/>
  <c r="AD1221" i="7"/>
  <c r="AK1933" i="7"/>
  <c r="AJ1933" i="7"/>
  <c r="AI1933" i="7"/>
  <c r="AH1933" i="7"/>
  <c r="AE1933" i="7"/>
  <c r="AL1933" i="7"/>
  <c r="AG1933" i="7"/>
  <c r="AD1933" i="7"/>
  <c r="AC1933" i="7"/>
  <c r="AA1933" i="7"/>
  <c r="AF1933" i="7"/>
  <c r="AB1933" i="7"/>
  <c r="AI2156" i="7"/>
  <c r="AH2156" i="7"/>
  <c r="AF2156" i="7"/>
  <c r="AE2156" i="7"/>
  <c r="AD2156" i="7"/>
  <c r="AC2156" i="7"/>
  <c r="AA2156" i="7"/>
  <c r="AL2156" i="7"/>
  <c r="AK2156" i="7"/>
  <c r="AJ2156" i="7"/>
  <c r="AB2156" i="7"/>
  <c r="AG2156" i="7"/>
  <c r="AL1386" i="7"/>
  <c r="AK1386" i="7"/>
  <c r="AJ1386" i="7"/>
  <c r="AI1386" i="7"/>
  <c r="AH1386" i="7"/>
  <c r="AC1386" i="7"/>
  <c r="AG1386" i="7"/>
  <c r="AD1386" i="7"/>
  <c r="AB1386" i="7"/>
  <c r="AA1386" i="7"/>
  <c r="AF1386" i="7"/>
  <c r="AE1386" i="7"/>
  <c r="AC2703" i="7"/>
  <c r="AA2703" i="7"/>
  <c r="AH2703" i="7"/>
  <c r="AG2703" i="7"/>
  <c r="AF2703" i="7"/>
  <c r="AD2703" i="7"/>
  <c r="AL2703" i="7"/>
  <c r="AI2703" i="7"/>
  <c r="AE2703" i="7"/>
  <c r="AB2703" i="7"/>
  <c r="AJ2703" i="7"/>
  <c r="AK2703" i="7"/>
  <c r="AE416" i="7"/>
  <c r="AD416" i="7"/>
  <c r="AC416" i="7"/>
  <c r="AB416" i="7"/>
  <c r="AA416" i="7"/>
  <c r="AL416" i="7"/>
  <c r="AI416" i="7"/>
  <c r="AH416" i="7"/>
  <c r="AK416" i="7"/>
  <c r="AG416" i="7"/>
  <c r="AJ416" i="7"/>
  <c r="AF416" i="7"/>
  <c r="AI241" i="7"/>
  <c r="AH241" i="7"/>
  <c r="AG241" i="7"/>
  <c r="AF241" i="7"/>
  <c r="AE241" i="7"/>
  <c r="AC241" i="7"/>
  <c r="AD241" i="7"/>
  <c r="AA241" i="7"/>
  <c r="AL241" i="7"/>
  <c r="AK241" i="7"/>
  <c r="AJ241" i="7"/>
  <c r="AB241" i="7"/>
  <c r="AL1491" i="7"/>
  <c r="AK1491" i="7"/>
  <c r="AJ1491" i="7"/>
  <c r="AI1491" i="7"/>
  <c r="AH1491" i="7"/>
  <c r="AE1491" i="7"/>
  <c r="AD1491" i="7"/>
  <c r="AC1491" i="7"/>
  <c r="AG1491" i="7"/>
  <c r="AF1491" i="7"/>
  <c r="AB1491" i="7"/>
  <c r="AA1491" i="7"/>
  <c r="AK1946" i="7"/>
  <c r="AJ1946" i="7"/>
  <c r="AI1946" i="7"/>
  <c r="AH1946" i="7"/>
  <c r="AE1946" i="7"/>
  <c r="AD1946" i="7"/>
  <c r="AC1946" i="7"/>
  <c r="AB1946" i="7"/>
  <c r="AG1946" i="7"/>
  <c r="AL1946" i="7"/>
  <c r="AF1946" i="7"/>
  <c r="AA1946" i="7"/>
  <c r="AG1163" i="7"/>
  <c r="AF1163" i="7"/>
  <c r="AE1163" i="7"/>
  <c r="AC1163" i="7"/>
  <c r="AB1163" i="7"/>
  <c r="AK1163" i="7"/>
  <c r="AJ1163" i="7"/>
  <c r="AI1163" i="7"/>
  <c r="AA1163" i="7"/>
  <c r="AL1163" i="7"/>
  <c r="AH1163" i="7"/>
  <c r="AD1163" i="7"/>
  <c r="AK1911" i="7"/>
  <c r="AJ1911" i="7"/>
  <c r="AI1911" i="7"/>
  <c r="AH1911" i="7"/>
  <c r="AE1911" i="7"/>
  <c r="AL1911" i="7"/>
  <c r="AF1911" i="7"/>
  <c r="AD1911" i="7"/>
  <c r="AB1911" i="7"/>
  <c r="AA1911" i="7"/>
  <c r="AG1911" i="7"/>
  <c r="AC1911" i="7"/>
  <c r="AI206" i="7"/>
  <c r="AH206" i="7"/>
  <c r="AG206" i="7"/>
  <c r="AF206" i="7"/>
  <c r="AE206" i="7"/>
  <c r="AC206" i="7"/>
  <c r="AD206" i="7"/>
  <c r="AA206" i="7"/>
  <c r="AL206" i="7"/>
  <c r="AK206" i="7"/>
  <c r="AJ206" i="7"/>
  <c r="AB206" i="7"/>
  <c r="AE406" i="7"/>
  <c r="AD406" i="7"/>
  <c r="AC406" i="7"/>
  <c r="AB406" i="7"/>
  <c r="AA406" i="7"/>
  <c r="AL406" i="7"/>
  <c r="AI406" i="7"/>
  <c r="AH406" i="7"/>
  <c r="AK406" i="7"/>
  <c r="AJ406" i="7"/>
  <c r="AG406" i="7"/>
  <c r="AF406" i="7"/>
  <c r="AL1316" i="7"/>
  <c r="AK1316" i="7"/>
  <c r="AJ1316" i="7"/>
  <c r="AI1316" i="7"/>
  <c r="AH1316" i="7"/>
  <c r="AC1316" i="7"/>
  <c r="AG1316" i="7"/>
  <c r="AD1316" i="7"/>
  <c r="AF1316" i="7"/>
  <c r="AB1316" i="7"/>
  <c r="AA1316" i="7"/>
  <c r="AE1316" i="7"/>
  <c r="AC2808" i="7"/>
  <c r="AB2808" i="7"/>
  <c r="AA2808" i="7"/>
  <c r="AL2808" i="7"/>
  <c r="AI2808" i="7"/>
  <c r="AH2808" i="7"/>
  <c r="AG2808" i="7"/>
  <c r="AE2808" i="7"/>
  <c r="AD2808" i="7"/>
  <c r="AK2808" i="7"/>
  <c r="AJ2808" i="7"/>
  <c r="AF2808" i="7"/>
  <c r="AE826" i="7"/>
  <c r="AC826" i="7"/>
  <c r="AJ826" i="7"/>
  <c r="AL826" i="7"/>
  <c r="AK826" i="7"/>
  <c r="AI826" i="7"/>
  <c r="AH826" i="7"/>
  <c r="AD826" i="7"/>
  <c r="AB826" i="7"/>
  <c r="AG826" i="7"/>
  <c r="AF826" i="7"/>
  <c r="AA826" i="7"/>
  <c r="AG1023" i="7"/>
  <c r="AE1023" i="7"/>
  <c r="AC1023" i="7"/>
  <c r="AB1023" i="7"/>
  <c r="AL1023" i="7"/>
  <c r="AK1023" i="7"/>
  <c r="AJ1023" i="7"/>
  <c r="AI1023" i="7"/>
  <c r="AH1023" i="7"/>
  <c r="AD1023" i="7"/>
  <c r="AA1023" i="7"/>
  <c r="AF1023" i="7"/>
  <c r="AB2051" i="7"/>
  <c r="AK2051" i="7"/>
  <c r="AJ2051" i="7"/>
  <c r="AI2051" i="7"/>
  <c r="AH2051" i="7"/>
  <c r="AE2051" i="7"/>
  <c r="AL2051" i="7"/>
  <c r="AG2051" i="7"/>
  <c r="AF2051" i="7"/>
  <c r="AD2051" i="7"/>
  <c r="AC2051" i="7"/>
  <c r="AA2051" i="7"/>
  <c r="AJ2226" i="7"/>
  <c r="AD2226" i="7"/>
  <c r="AC2226" i="7"/>
  <c r="AA2226" i="7"/>
  <c r="AF2226" i="7"/>
  <c r="AE2226" i="7"/>
  <c r="AB2226" i="7"/>
  <c r="AK2226" i="7"/>
  <c r="AI2226" i="7"/>
  <c r="AH2226" i="7"/>
  <c r="AL2226" i="7"/>
  <c r="AG2226" i="7"/>
  <c r="AH1536" i="7"/>
  <c r="AI1536" i="7"/>
  <c r="AG1536" i="7"/>
  <c r="AF1536" i="7"/>
  <c r="AE1536" i="7"/>
  <c r="AD1536" i="7"/>
  <c r="AA1536" i="7"/>
  <c r="AL1536" i="7"/>
  <c r="AC1536" i="7"/>
  <c r="AK1536" i="7"/>
  <c r="AB1536" i="7"/>
  <c r="AJ1536" i="7"/>
  <c r="AE638" i="7"/>
  <c r="AD638" i="7"/>
  <c r="AC638" i="7"/>
  <c r="AB638" i="7"/>
  <c r="AA638" i="7"/>
  <c r="AL638" i="7"/>
  <c r="AI638" i="7"/>
  <c r="AH638" i="7"/>
  <c r="AK638" i="7"/>
  <c r="AG638" i="7"/>
  <c r="AJ638" i="7"/>
  <c r="AF638" i="7"/>
  <c r="AJ2516" i="7"/>
  <c r="AI2516" i="7"/>
  <c r="AH2516" i="7"/>
  <c r="AG2516" i="7"/>
  <c r="AD2516" i="7"/>
  <c r="AL2516" i="7"/>
  <c r="AB2516" i="7"/>
  <c r="AF2516" i="7"/>
  <c r="AE2516" i="7"/>
  <c r="AC2516" i="7"/>
  <c r="AA2516" i="7"/>
  <c r="AK2516" i="7"/>
  <c r="AJ1653" i="7"/>
  <c r="AI1653" i="7"/>
  <c r="AH1653" i="7"/>
  <c r="AG1653" i="7"/>
  <c r="AD1653" i="7"/>
  <c r="AC1653" i="7"/>
  <c r="AB1653" i="7"/>
  <c r="AL1653" i="7"/>
  <c r="AK1653" i="7"/>
  <c r="AF1653" i="7"/>
  <c r="AA1653" i="7"/>
  <c r="AE1653" i="7"/>
  <c r="AJ2446" i="7"/>
  <c r="AI2446" i="7"/>
  <c r="AH2446" i="7"/>
  <c r="AG2446" i="7"/>
  <c r="AD2446" i="7"/>
  <c r="AL2446" i="7"/>
  <c r="AF2446" i="7"/>
  <c r="AE2446" i="7"/>
  <c r="AB2446" i="7"/>
  <c r="AA2446" i="7"/>
  <c r="AK2446" i="7"/>
  <c r="AC2446" i="7"/>
  <c r="AI2213" i="7"/>
  <c r="AH2213" i="7"/>
  <c r="AF2213" i="7"/>
  <c r="AK2213" i="7"/>
  <c r="AJ2213" i="7"/>
  <c r="AG2213" i="7"/>
  <c r="AD2213" i="7"/>
  <c r="AC2213" i="7"/>
  <c r="AL2213" i="7"/>
  <c r="AE2213" i="7"/>
  <c r="AB2213" i="7"/>
  <c r="AA2213" i="7"/>
  <c r="AH1561" i="7"/>
  <c r="AF1561" i="7"/>
  <c r="AE1561" i="7"/>
  <c r="AC1561" i="7"/>
  <c r="AJ1561" i="7"/>
  <c r="AI1561" i="7"/>
  <c r="AG1561" i="7"/>
  <c r="AD1561" i="7"/>
  <c r="AB1561" i="7"/>
  <c r="AA1561" i="7"/>
  <c r="AL1561" i="7"/>
  <c r="AK1561" i="7"/>
  <c r="AG906" i="7"/>
  <c r="AE906" i="7"/>
  <c r="AB906" i="7"/>
  <c r="AF906" i="7"/>
  <c r="AD906" i="7"/>
  <c r="AC906" i="7"/>
  <c r="AA906" i="7"/>
  <c r="AL906" i="7"/>
  <c r="AK906" i="7"/>
  <c r="AJ906" i="7"/>
  <c r="AI906" i="7"/>
  <c r="AH906" i="7"/>
  <c r="AM1105" i="7"/>
  <c r="AO1105" i="7" s="1"/>
  <c r="AM2842" i="7"/>
  <c r="AO2842" i="7" s="1"/>
  <c r="AM1290" i="7"/>
  <c r="AO1290" i="7" s="1"/>
  <c r="AM2645" i="7"/>
  <c r="AO2645" i="7" s="1"/>
  <c r="AM2912" i="7"/>
  <c r="AO2912" i="7" s="1"/>
  <c r="AM1350" i="7"/>
  <c r="AO1350" i="7" s="1"/>
  <c r="AM1267" i="7"/>
  <c r="AO1267" i="7" s="1"/>
  <c r="AM1630" i="7"/>
  <c r="AO1630" i="7" s="1"/>
  <c r="AM2037" i="7"/>
  <c r="AO2037" i="7" s="1"/>
  <c r="AM695" i="7"/>
  <c r="AO695" i="7" s="1"/>
  <c r="AM497" i="7"/>
  <c r="AO497" i="7" s="1"/>
  <c r="AM707" i="7"/>
  <c r="AO707" i="7" s="1"/>
  <c r="AM650" i="7"/>
  <c r="AO650" i="7" s="1"/>
  <c r="AM2855" i="7"/>
  <c r="AO2855" i="7" s="1"/>
  <c r="AK2972" i="7"/>
  <c r="AA2972" i="7"/>
  <c r="AL2972" i="7"/>
  <c r="AJ2972" i="7"/>
  <c r="AI2972" i="7"/>
  <c r="AF2972" i="7"/>
  <c r="AG2972" i="7"/>
  <c r="AE2972" i="7"/>
  <c r="AD2972" i="7"/>
  <c r="AB2972" i="7"/>
  <c r="AH2972" i="7"/>
  <c r="AC2972" i="7"/>
  <c r="AM2095" i="7"/>
  <c r="AO2095" i="7" s="1"/>
  <c r="AM590" i="7"/>
  <c r="AO590" i="7" s="1"/>
  <c r="AM905" i="7"/>
  <c r="AO905" i="7" s="1"/>
  <c r="AM765" i="7"/>
  <c r="AO765" i="7" s="1"/>
  <c r="AM2785" i="7"/>
  <c r="AO2785" i="7" s="1"/>
  <c r="AM2715" i="7"/>
  <c r="AO2715" i="7" s="1"/>
  <c r="AM2865" i="7"/>
  <c r="AO2865" i="7" s="1"/>
  <c r="AM405" i="7"/>
  <c r="AO405" i="7" s="1"/>
  <c r="AM532" i="7"/>
  <c r="AO532" i="7" s="1"/>
  <c r="AM322" i="7"/>
  <c r="AO322" i="7" s="1"/>
  <c r="AM345" i="7"/>
  <c r="AO345" i="7" s="1"/>
  <c r="AG2621" i="7"/>
  <c r="AE2621" i="7"/>
  <c r="AL2621" i="7"/>
  <c r="AJ2621" i="7"/>
  <c r="AI2621" i="7"/>
  <c r="AF2621" i="7"/>
  <c r="AK2621" i="7"/>
  <c r="AH2621" i="7"/>
  <c r="AB2621" i="7"/>
  <c r="AA2621" i="7"/>
  <c r="AD2621" i="7"/>
  <c r="AC2621" i="7"/>
  <c r="AE546" i="7"/>
  <c r="AD546" i="7"/>
  <c r="AC546" i="7"/>
  <c r="AB546" i="7"/>
  <c r="AA546" i="7"/>
  <c r="AL546" i="7"/>
  <c r="AI546" i="7"/>
  <c r="AH546" i="7"/>
  <c r="AK546" i="7"/>
  <c r="AG546" i="7"/>
  <c r="AJ546" i="7"/>
  <c r="AF546" i="7"/>
  <c r="AE498" i="7"/>
  <c r="AD498" i="7"/>
  <c r="AC498" i="7"/>
  <c r="AB498" i="7"/>
  <c r="AA498" i="7"/>
  <c r="AL498" i="7"/>
  <c r="AI498" i="7"/>
  <c r="AH498" i="7"/>
  <c r="AK498" i="7"/>
  <c r="AG498" i="7"/>
  <c r="AJ498" i="7"/>
  <c r="AF498" i="7"/>
  <c r="AG1198" i="7"/>
  <c r="AF1198" i="7"/>
  <c r="AE1198" i="7"/>
  <c r="AC1198" i="7"/>
  <c r="AB1198" i="7"/>
  <c r="AK1198" i="7"/>
  <c r="AJ1198" i="7"/>
  <c r="AI1198" i="7"/>
  <c r="AH1198" i="7"/>
  <c r="AD1198" i="7"/>
  <c r="AA1198" i="7"/>
  <c r="AL1198" i="7"/>
  <c r="AE346" i="7"/>
  <c r="AD346" i="7"/>
  <c r="AC346" i="7"/>
  <c r="AB346" i="7"/>
  <c r="AA346" i="7"/>
  <c r="AL346" i="7"/>
  <c r="AI346" i="7"/>
  <c r="AK346" i="7"/>
  <c r="AJ346" i="7"/>
  <c r="AG346" i="7"/>
  <c r="AF346" i="7"/>
  <c r="AH346" i="7"/>
  <c r="AC2716" i="7"/>
  <c r="AB2716" i="7"/>
  <c r="AA2716" i="7"/>
  <c r="AL2716" i="7"/>
  <c r="AK2716" i="7"/>
  <c r="AI2716" i="7"/>
  <c r="AD2716" i="7"/>
  <c r="AH2716" i="7"/>
  <c r="AG2716" i="7"/>
  <c r="AF2716" i="7"/>
  <c r="AE2716" i="7"/>
  <c r="AJ2716" i="7"/>
  <c r="AJ2831" i="7"/>
  <c r="AD2831" i="7"/>
  <c r="AC2831" i="7"/>
  <c r="AB2831" i="7"/>
  <c r="AA2831" i="7"/>
  <c r="AK2831" i="7"/>
  <c r="AI2831" i="7"/>
  <c r="AF2831" i="7"/>
  <c r="AH2831" i="7"/>
  <c r="AL2831" i="7"/>
  <c r="AG2831" i="7"/>
  <c r="AE2831" i="7"/>
  <c r="AE533" i="7"/>
  <c r="AD533" i="7"/>
  <c r="AC533" i="7"/>
  <c r="AB533" i="7"/>
  <c r="AA533" i="7"/>
  <c r="AL533" i="7"/>
  <c r="AI533" i="7"/>
  <c r="AH533" i="7"/>
  <c r="AK533" i="7"/>
  <c r="AG533" i="7"/>
  <c r="AJ533" i="7"/>
  <c r="AF533" i="7"/>
  <c r="AH1548" i="7"/>
  <c r="AF1548" i="7"/>
  <c r="AE1548" i="7"/>
  <c r="AC1548" i="7"/>
  <c r="AB1548" i="7"/>
  <c r="AA1548" i="7"/>
  <c r="AK1548" i="7"/>
  <c r="AJ1548" i="7"/>
  <c r="AI1548" i="7"/>
  <c r="AL1548" i="7"/>
  <c r="AG1548" i="7"/>
  <c r="AD1548" i="7"/>
  <c r="AI101" i="7"/>
  <c r="AH101" i="7"/>
  <c r="AG101" i="7"/>
  <c r="AF101" i="7"/>
  <c r="AE101" i="7"/>
  <c r="AD101" i="7"/>
  <c r="AA101" i="7"/>
  <c r="AL101" i="7"/>
  <c r="AK101" i="7"/>
  <c r="AC101" i="7"/>
  <c r="AJ101" i="7"/>
  <c r="AB101" i="7"/>
  <c r="AK1828" i="7"/>
  <c r="AJ1828" i="7"/>
  <c r="AL1828" i="7"/>
  <c r="AI1828" i="7"/>
  <c r="AH1828" i="7"/>
  <c r="AG1828" i="7"/>
  <c r="AD1828" i="7"/>
  <c r="AC1828" i="7"/>
  <c r="AF1828" i="7"/>
  <c r="AE1828" i="7"/>
  <c r="AA1828" i="7"/>
  <c r="AB1828" i="7"/>
  <c r="AL1268" i="7"/>
  <c r="AK1268" i="7"/>
  <c r="AJ1268" i="7"/>
  <c r="AI1268" i="7"/>
  <c r="AH1268" i="7"/>
  <c r="AC1268" i="7"/>
  <c r="AG1268" i="7"/>
  <c r="AD1268" i="7"/>
  <c r="AF1268" i="7"/>
  <c r="AB1268" i="7"/>
  <c r="AA1268" i="7"/>
  <c r="AE1268" i="7"/>
  <c r="AL1443" i="7"/>
  <c r="AK1443" i="7"/>
  <c r="AJ1443" i="7"/>
  <c r="AI1443" i="7"/>
  <c r="AH1443" i="7"/>
  <c r="AC1443" i="7"/>
  <c r="AF1443" i="7"/>
  <c r="AE1443" i="7"/>
  <c r="AD1443" i="7"/>
  <c r="AA1443" i="7"/>
  <c r="AG1443" i="7"/>
  <c r="AB1443" i="7"/>
  <c r="AM952" i="7"/>
  <c r="AO952" i="7" s="1"/>
  <c r="AM1700" i="7"/>
  <c r="AO1700" i="7" s="1"/>
  <c r="AM2050" i="7"/>
  <c r="AO2050" i="7" s="1"/>
  <c r="AM475" i="7"/>
  <c r="AO475" i="7" s="1"/>
  <c r="AM380" i="7"/>
  <c r="AO380" i="7" s="1"/>
  <c r="AM2107" i="7"/>
  <c r="AO2107" i="7" s="1"/>
  <c r="AM160" i="7"/>
  <c r="AO160" i="7" s="1"/>
  <c r="AM1115" i="7"/>
  <c r="AO1115" i="7" s="1"/>
  <c r="AM2457" i="7"/>
  <c r="AO2457" i="7" s="1"/>
  <c r="AM2330" i="7"/>
  <c r="AO2330" i="7" s="1"/>
  <c r="AM730" i="7"/>
  <c r="AO730" i="7" s="1"/>
  <c r="AM1780" i="7"/>
  <c r="AO1780" i="7" s="1"/>
  <c r="AM2702" i="7"/>
  <c r="AO2702" i="7" s="1"/>
  <c r="AE393" i="7"/>
  <c r="AD393" i="7"/>
  <c r="AC393" i="7"/>
  <c r="AB393" i="7"/>
  <c r="AA393" i="7"/>
  <c r="AL393" i="7"/>
  <c r="AI393" i="7"/>
  <c r="AH393" i="7"/>
  <c r="AK393" i="7"/>
  <c r="AJ393" i="7"/>
  <c r="AG393" i="7"/>
  <c r="AF393" i="7"/>
  <c r="AJ2901" i="7"/>
  <c r="AI2901" i="7"/>
  <c r="AH2901" i="7"/>
  <c r="AE2901" i="7"/>
  <c r="AD2901" i="7"/>
  <c r="AC2901" i="7"/>
  <c r="AB2901" i="7"/>
  <c r="AG2901" i="7"/>
  <c r="AL2901" i="7"/>
  <c r="AK2901" i="7"/>
  <c r="AA2901" i="7"/>
  <c r="AF2901" i="7"/>
  <c r="AG1246" i="7"/>
  <c r="AF1246" i="7"/>
  <c r="AE1246" i="7"/>
  <c r="AC1246" i="7"/>
  <c r="AB1246" i="7"/>
  <c r="AK1246" i="7"/>
  <c r="AJ1246" i="7"/>
  <c r="AI1246" i="7"/>
  <c r="AH1246" i="7"/>
  <c r="AD1246" i="7"/>
  <c r="AA1246" i="7"/>
  <c r="AL1246" i="7"/>
  <c r="AG1081" i="7"/>
  <c r="AF1081" i="7"/>
  <c r="AE1081" i="7"/>
  <c r="AC1081" i="7"/>
  <c r="AB1081" i="7"/>
  <c r="AK1081" i="7"/>
  <c r="AJ1081" i="7"/>
  <c r="AI1081" i="7"/>
  <c r="AA1081" i="7"/>
  <c r="AL1081" i="7"/>
  <c r="AH1081" i="7"/>
  <c r="AD1081" i="7"/>
  <c r="AI91" i="7"/>
  <c r="AH91" i="7"/>
  <c r="AG91" i="7"/>
  <c r="AF91" i="7"/>
  <c r="AE91" i="7"/>
  <c r="AD91" i="7"/>
  <c r="AA91" i="7"/>
  <c r="AL91" i="7"/>
  <c r="AK91" i="7"/>
  <c r="AJ91" i="7"/>
  <c r="AC91" i="7"/>
  <c r="AB91" i="7"/>
  <c r="AI113" i="7"/>
  <c r="AH113" i="7"/>
  <c r="AG113" i="7"/>
  <c r="AF113" i="7"/>
  <c r="AE113" i="7"/>
  <c r="AD113" i="7"/>
  <c r="AA113" i="7"/>
  <c r="AL113" i="7"/>
  <c r="AK113" i="7"/>
  <c r="AC113" i="7"/>
  <c r="AJ113" i="7"/>
  <c r="AB113" i="7"/>
  <c r="AG1141" i="7"/>
  <c r="AF1141" i="7"/>
  <c r="AE1141" i="7"/>
  <c r="AC1141" i="7"/>
  <c r="AB1141" i="7"/>
  <c r="AK1141" i="7"/>
  <c r="AJ1141" i="7"/>
  <c r="AI1141" i="7"/>
  <c r="AA1141" i="7"/>
  <c r="AL1141" i="7"/>
  <c r="AH1141" i="7"/>
  <c r="AD1141" i="7"/>
  <c r="AI2131" i="7"/>
  <c r="AH2131" i="7"/>
  <c r="AG2131" i="7"/>
  <c r="AF2131" i="7"/>
  <c r="AD2131" i="7"/>
  <c r="AC2131" i="7"/>
  <c r="AL2131" i="7"/>
  <c r="AK2131" i="7"/>
  <c r="AJ2131" i="7"/>
  <c r="AE2131" i="7"/>
  <c r="AA2131" i="7"/>
  <c r="AB2131" i="7"/>
  <c r="AI78" i="7"/>
  <c r="AH78" i="7"/>
  <c r="AG78" i="7"/>
  <c r="AF78" i="7"/>
  <c r="AE78" i="7"/>
  <c r="AD78" i="7"/>
  <c r="AA78" i="7"/>
  <c r="AL78" i="7"/>
  <c r="AJ78" i="7"/>
  <c r="AC78" i="7"/>
  <c r="AB78" i="7"/>
  <c r="AK78" i="7"/>
  <c r="AG941" i="7"/>
  <c r="AE941" i="7"/>
  <c r="AC941" i="7"/>
  <c r="AB941" i="7"/>
  <c r="AH941" i="7"/>
  <c r="AF941" i="7"/>
  <c r="AD941" i="7"/>
  <c r="AA941" i="7"/>
  <c r="AL941" i="7"/>
  <c r="AK941" i="7"/>
  <c r="AJ941" i="7"/>
  <c r="AI941" i="7"/>
  <c r="AE568" i="7"/>
  <c r="AD568" i="7"/>
  <c r="AC568" i="7"/>
  <c r="AB568" i="7"/>
  <c r="AA568" i="7"/>
  <c r="AL568" i="7"/>
  <c r="AI568" i="7"/>
  <c r="AH568" i="7"/>
  <c r="AK568" i="7"/>
  <c r="AJ568" i="7"/>
  <c r="AG568" i="7"/>
  <c r="AF568" i="7"/>
  <c r="AF661" i="7"/>
  <c r="AG661" i="7"/>
  <c r="AE661" i="7"/>
  <c r="AD661" i="7"/>
  <c r="AC661" i="7"/>
  <c r="AB661" i="7"/>
  <c r="AA661" i="7"/>
  <c r="AK661" i="7"/>
  <c r="AJ661" i="7"/>
  <c r="AL661" i="7"/>
  <c r="AI661" i="7"/>
  <c r="AH661" i="7"/>
  <c r="AE581" i="7"/>
  <c r="AD581" i="7"/>
  <c r="AC581" i="7"/>
  <c r="AB581" i="7"/>
  <c r="AA581" i="7"/>
  <c r="AL581" i="7"/>
  <c r="AI581" i="7"/>
  <c r="AH581" i="7"/>
  <c r="AK581" i="7"/>
  <c r="AG581" i="7"/>
  <c r="AJ581" i="7"/>
  <c r="AF581" i="7"/>
  <c r="AJ2388" i="7"/>
  <c r="AI2388" i="7"/>
  <c r="AH2388" i="7"/>
  <c r="AG2388" i="7"/>
  <c r="AD2388" i="7"/>
  <c r="AF2388" i="7"/>
  <c r="AC2388" i="7"/>
  <c r="AK2388" i="7"/>
  <c r="AE2388" i="7"/>
  <c r="AB2388" i="7"/>
  <c r="AA2388" i="7"/>
  <c r="AL2388" i="7"/>
  <c r="AL1408" i="7"/>
  <c r="AK1408" i="7"/>
  <c r="AJ1408" i="7"/>
  <c r="AI1408" i="7"/>
  <c r="AH1408" i="7"/>
  <c r="AC1408" i="7"/>
  <c r="AG1408" i="7"/>
  <c r="AD1408" i="7"/>
  <c r="AF1408" i="7"/>
  <c r="AB1408" i="7"/>
  <c r="AA1408" i="7"/>
  <c r="AE1408" i="7"/>
  <c r="AL1723" i="7"/>
  <c r="AK1723" i="7"/>
  <c r="AJ1723" i="7"/>
  <c r="AI1723" i="7"/>
  <c r="AH1723" i="7"/>
  <c r="AG1723" i="7"/>
  <c r="AB1723" i="7"/>
  <c r="AA1723" i="7"/>
  <c r="AF1723" i="7"/>
  <c r="AE1723" i="7"/>
  <c r="AD1723" i="7"/>
  <c r="AC1723" i="7"/>
  <c r="AE848" i="7"/>
  <c r="AA848" i="7"/>
  <c r="AK848" i="7"/>
  <c r="AJ848" i="7"/>
  <c r="AH848" i="7"/>
  <c r="AG848" i="7"/>
  <c r="AL848" i="7"/>
  <c r="AI848" i="7"/>
  <c r="AF848" i="7"/>
  <c r="AD848" i="7"/>
  <c r="AC848" i="7"/>
  <c r="AB848" i="7"/>
  <c r="AL266" i="7"/>
  <c r="AH266" i="7"/>
  <c r="AG266" i="7"/>
  <c r="AF266" i="7"/>
  <c r="AE266" i="7"/>
  <c r="AD266" i="7"/>
  <c r="AB266" i="7"/>
  <c r="AC266" i="7"/>
  <c r="AK266" i="7"/>
  <c r="AA266" i="7"/>
  <c r="AJ266" i="7"/>
  <c r="AI266" i="7"/>
  <c r="AE861" i="7"/>
  <c r="AB861" i="7"/>
  <c r="AA861" i="7"/>
  <c r="AL861" i="7"/>
  <c r="AK861" i="7"/>
  <c r="AI861" i="7"/>
  <c r="AH861" i="7"/>
  <c r="AJ861" i="7"/>
  <c r="AG861" i="7"/>
  <c r="AF861" i="7"/>
  <c r="AD861" i="7"/>
  <c r="AC861" i="7"/>
  <c r="AE441" i="7"/>
  <c r="AD441" i="7"/>
  <c r="AC441" i="7"/>
  <c r="AB441" i="7"/>
  <c r="AA441" i="7"/>
  <c r="AL441" i="7"/>
  <c r="AI441" i="7"/>
  <c r="AH441" i="7"/>
  <c r="AK441" i="7"/>
  <c r="AJ441" i="7"/>
  <c r="AG441" i="7"/>
  <c r="AF441" i="7"/>
  <c r="AC2551" i="7"/>
  <c r="AL2551" i="7"/>
  <c r="AK2551" i="7"/>
  <c r="AJ2551" i="7"/>
  <c r="AG2551" i="7"/>
  <c r="AF2551" i="7"/>
  <c r="AB2551" i="7"/>
  <c r="AD2551" i="7"/>
  <c r="AA2551" i="7"/>
  <c r="AH2551" i="7"/>
  <c r="AE2551" i="7"/>
  <c r="AI2551" i="7"/>
  <c r="AI196" i="7"/>
  <c r="AH196" i="7"/>
  <c r="AG196" i="7"/>
  <c r="AF196" i="7"/>
  <c r="AE196" i="7"/>
  <c r="AC196" i="7"/>
  <c r="AD196" i="7"/>
  <c r="AA196" i="7"/>
  <c r="AL196" i="7"/>
  <c r="AK196" i="7"/>
  <c r="AJ196" i="7"/>
  <c r="AB196" i="7"/>
  <c r="AC2726" i="7"/>
  <c r="AB2726" i="7"/>
  <c r="AA2726" i="7"/>
  <c r="AL2726" i="7"/>
  <c r="AE2726" i="7"/>
  <c r="AD2726" i="7"/>
  <c r="AG2726" i="7"/>
  <c r="AF2726" i="7"/>
  <c r="AI2726" i="7"/>
  <c r="AH2726" i="7"/>
  <c r="AJ2726" i="7"/>
  <c r="AK2726" i="7"/>
  <c r="AL1361" i="7"/>
  <c r="AK1361" i="7"/>
  <c r="AJ1361" i="7"/>
  <c r="AI1361" i="7"/>
  <c r="AH1361" i="7"/>
  <c r="AC1361" i="7"/>
  <c r="AF1361" i="7"/>
  <c r="AE1361" i="7"/>
  <c r="AD1361" i="7"/>
  <c r="AA1361" i="7"/>
  <c r="AG1361" i="7"/>
  <c r="AB1361" i="7"/>
  <c r="AG896" i="7"/>
  <c r="AE896" i="7"/>
  <c r="AB896" i="7"/>
  <c r="AL896" i="7"/>
  <c r="AK896" i="7"/>
  <c r="AJ896" i="7"/>
  <c r="AI896" i="7"/>
  <c r="AF896" i="7"/>
  <c r="AD896" i="7"/>
  <c r="AH896" i="7"/>
  <c r="AC896" i="7"/>
  <c r="AA896" i="7"/>
  <c r="AL288" i="7"/>
  <c r="AF288" i="7"/>
  <c r="AE288" i="7"/>
  <c r="AD288" i="7"/>
  <c r="AC288" i="7"/>
  <c r="AB288" i="7"/>
  <c r="AA288" i="7"/>
  <c r="AJ288" i="7"/>
  <c r="AI288" i="7"/>
  <c r="AK288" i="7"/>
  <c r="AH288" i="7"/>
  <c r="AG288" i="7"/>
  <c r="AI2201" i="7"/>
  <c r="AH2201" i="7"/>
  <c r="AF2201" i="7"/>
  <c r="AK2201" i="7"/>
  <c r="AJ2201" i="7"/>
  <c r="AG2201" i="7"/>
  <c r="AD2201" i="7"/>
  <c r="AC2201" i="7"/>
  <c r="AB2201" i="7"/>
  <c r="AL2201" i="7"/>
  <c r="AA2201" i="7"/>
  <c r="AE2201" i="7"/>
  <c r="AI161" i="7"/>
  <c r="AH161" i="7"/>
  <c r="AG161" i="7"/>
  <c r="AF161" i="7"/>
  <c r="AE161" i="7"/>
  <c r="AD161" i="7"/>
  <c r="AC161" i="7"/>
  <c r="AA161" i="7"/>
  <c r="AL161" i="7"/>
  <c r="AK161" i="7"/>
  <c r="AJ161" i="7"/>
  <c r="AB161" i="7"/>
  <c r="AI2166" i="7"/>
  <c r="AH2166" i="7"/>
  <c r="AF2166" i="7"/>
  <c r="AL2166" i="7"/>
  <c r="AJ2166" i="7"/>
  <c r="AG2166" i="7"/>
  <c r="AC2166" i="7"/>
  <c r="AB2166" i="7"/>
  <c r="AA2166" i="7"/>
  <c r="AE2166" i="7"/>
  <c r="AD2166" i="7"/>
  <c r="AK2166" i="7"/>
  <c r="AL1373" i="7"/>
  <c r="AK1373" i="7"/>
  <c r="AJ1373" i="7"/>
  <c r="AI1373" i="7"/>
  <c r="AH1373" i="7"/>
  <c r="AC1373" i="7"/>
  <c r="AF1373" i="7"/>
  <c r="AE1373" i="7"/>
  <c r="AD1373" i="7"/>
  <c r="AA1373" i="7"/>
  <c r="AG1373" i="7"/>
  <c r="AB1373" i="7"/>
  <c r="AL1338" i="7"/>
  <c r="AK1338" i="7"/>
  <c r="AJ1338" i="7"/>
  <c r="AI1338" i="7"/>
  <c r="AH1338" i="7"/>
  <c r="AC1338" i="7"/>
  <c r="AG1338" i="7"/>
  <c r="AD1338" i="7"/>
  <c r="AB1338" i="7"/>
  <c r="AA1338" i="7"/>
  <c r="AF1338" i="7"/>
  <c r="AE1338" i="7"/>
  <c r="AM1220" i="7"/>
  <c r="AO1220" i="7" s="1"/>
  <c r="AM2365" i="7"/>
  <c r="AO2365" i="7" s="1"/>
  <c r="AM1980" i="7"/>
  <c r="AO1980" i="7" s="1"/>
  <c r="AM1420" i="7"/>
  <c r="AO1420" i="7" s="1"/>
  <c r="AM1232" i="7"/>
  <c r="AO1232" i="7" s="1"/>
  <c r="AM2772" i="7"/>
  <c r="AO2772" i="7" s="1"/>
  <c r="AM2807" i="7"/>
  <c r="AO2807" i="7" s="1"/>
  <c r="AM2877" i="7"/>
  <c r="AO2877" i="7" s="1"/>
  <c r="AM2725" i="7"/>
  <c r="AO2725" i="7" s="1"/>
  <c r="AM987" i="7"/>
  <c r="AO987" i="7" s="1"/>
  <c r="AM790" i="7"/>
  <c r="AO790" i="7" s="1"/>
  <c r="AM1665" i="7"/>
  <c r="AO1665" i="7" s="1"/>
  <c r="AM2120" i="7"/>
  <c r="AO2120" i="7" s="1"/>
  <c r="AM42" i="7"/>
  <c r="AO42" i="7" s="1"/>
  <c r="AM2480" i="7"/>
  <c r="AO2480" i="7" s="1"/>
  <c r="AM2760" i="7"/>
  <c r="AO2760" i="7" s="1"/>
  <c r="AM2795" i="7"/>
  <c r="AO2795" i="7" s="1"/>
  <c r="AI218" i="7"/>
  <c r="AH218" i="7"/>
  <c r="AG218" i="7"/>
  <c r="AF218" i="7"/>
  <c r="AE218" i="7"/>
  <c r="AD218" i="7"/>
  <c r="AC218" i="7"/>
  <c r="AA218" i="7"/>
  <c r="AL218" i="7"/>
  <c r="AB218" i="7"/>
  <c r="AK218" i="7"/>
  <c r="AJ218" i="7"/>
  <c r="AG1011" i="7"/>
  <c r="AE1011" i="7"/>
  <c r="AC1011" i="7"/>
  <c r="AB1011" i="7"/>
  <c r="AL1011" i="7"/>
  <c r="AK1011" i="7"/>
  <c r="AJ1011" i="7"/>
  <c r="AI1011" i="7"/>
  <c r="AH1011" i="7"/>
  <c r="AD1011" i="7"/>
  <c r="AA1011" i="7"/>
  <c r="AF1011" i="7"/>
  <c r="AC2541" i="7"/>
  <c r="AB2541" i="7"/>
  <c r="AA2541" i="7"/>
  <c r="AL2541" i="7"/>
  <c r="AI2541" i="7"/>
  <c r="AH2541" i="7"/>
  <c r="AK2541" i="7"/>
  <c r="AD2541" i="7"/>
  <c r="AJ2541" i="7"/>
  <c r="AG2541" i="7"/>
  <c r="AE2541" i="7"/>
  <c r="AF2541" i="7"/>
  <c r="AG1058" i="7"/>
  <c r="AE1058" i="7"/>
  <c r="AC1058" i="7"/>
  <c r="AB1058" i="7"/>
  <c r="AH1058" i="7"/>
  <c r="AF1058" i="7"/>
  <c r="AD1058" i="7"/>
  <c r="AA1058" i="7"/>
  <c r="AJ1058" i="7"/>
  <c r="AL1058" i="7"/>
  <c r="AK1058" i="7"/>
  <c r="AI1058" i="7"/>
  <c r="AJ2366" i="7"/>
  <c r="AI2366" i="7"/>
  <c r="AH2366" i="7"/>
  <c r="AG2366" i="7"/>
  <c r="AD2366" i="7"/>
  <c r="AC2366" i="7"/>
  <c r="AA2366" i="7"/>
  <c r="AK2366" i="7"/>
  <c r="AL2366" i="7"/>
  <c r="AF2366" i="7"/>
  <c r="AB2366" i="7"/>
  <c r="AE2366" i="7"/>
  <c r="AK1921" i="7"/>
  <c r="AJ1921" i="7"/>
  <c r="AI1921" i="7"/>
  <c r="AH1921" i="7"/>
  <c r="AE1921" i="7"/>
  <c r="AL1921" i="7"/>
  <c r="AG1921" i="7"/>
  <c r="AD1921" i="7"/>
  <c r="AA1921" i="7"/>
  <c r="AF1921" i="7"/>
  <c r="AC1921" i="7"/>
  <c r="AB1921" i="7"/>
  <c r="AI231" i="7"/>
  <c r="AH231" i="7"/>
  <c r="AG231" i="7"/>
  <c r="AF231" i="7"/>
  <c r="AE231" i="7"/>
  <c r="AD231" i="7"/>
  <c r="AC231" i="7"/>
  <c r="AA231" i="7"/>
  <c r="AL231" i="7"/>
  <c r="AK231" i="7"/>
  <c r="AJ231" i="7"/>
  <c r="AB231" i="7"/>
  <c r="AL1291" i="7"/>
  <c r="AK1291" i="7"/>
  <c r="AJ1291" i="7"/>
  <c r="AI1291" i="7"/>
  <c r="AH1291" i="7"/>
  <c r="AC1291" i="7"/>
  <c r="AF1291" i="7"/>
  <c r="AE1291" i="7"/>
  <c r="AD1291" i="7"/>
  <c r="AA1291" i="7"/>
  <c r="AG1291" i="7"/>
  <c r="AB1291" i="7"/>
  <c r="AJ2913" i="7"/>
  <c r="AI2913" i="7"/>
  <c r="AH2913" i="7"/>
  <c r="AG2913" i="7"/>
  <c r="AA2913" i="7"/>
  <c r="AK2913" i="7"/>
  <c r="AF2913" i="7"/>
  <c r="AE2913" i="7"/>
  <c r="AC2913" i="7"/>
  <c r="AB2913" i="7"/>
  <c r="AD2913" i="7"/>
  <c r="AL2913" i="7"/>
  <c r="AD2086" i="7"/>
  <c r="AB2086" i="7"/>
  <c r="AA2086" i="7"/>
  <c r="AJ2086" i="7"/>
  <c r="AF2086" i="7"/>
  <c r="AE2086" i="7"/>
  <c r="AC2086" i="7"/>
  <c r="AL2086" i="7"/>
  <c r="AI2086" i="7"/>
  <c r="AH2086" i="7"/>
  <c r="AG2086" i="7"/>
  <c r="AK2086" i="7"/>
  <c r="AM2270" i="7"/>
  <c r="AO2270" i="7" s="1"/>
  <c r="AM1547" i="7"/>
  <c r="AO1547" i="7" s="1"/>
  <c r="AM1945" i="7"/>
  <c r="AO1945" i="7" s="1"/>
  <c r="AM1687" i="7"/>
  <c r="AO1687" i="7" s="1"/>
  <c r="AM1395" i="7"/>
  <c r="AO1395" i="7" s="1"/>
  <c r="AM2575" i="7"/>
  <c r="AO2575" i="7" s="1"/>
  <c r="AM1302" i="7"/>
  <c r="AO1302" i="7" s="1"/>
  <c r="AM2737" i="7"/>
  <c r="AO2737" i="7" s="1"/>
  <c r="AM1955" i="7"/>
  <c r="AO1955" i="7" s="1"/>
  <c r="AM2961" i="7"/>
  <c r="AO2961" i="7" s="1"/>
  <c r="AM125" i="7"/>
  <c r="AO125" i="7" s="1"/>
  <c r="AM90" i="7"/>
  <c r="AO90" i="7" s="1"/>
  <c r="AM860" i="7"/>
  <c r="AO860" i="7" s="1"/>
  <c r="AM1500" i="7"/>
  <c r="AO1500" i="7" s="1"/>
  <c r="AM1640" i="7"/>
  <c r="AO1640" i="7" s="1"/>
  <c r="AM2177" i="7"/>
  <c r="AO2177" i="7" s="1"/>
  <c r="AM2527" i="7"/>
  <c r="AO2527" i="7" s="1"/>
  <c r="AM812" i="7"/>
  <c r="AO812" i="7" s="1"/>
  <c r="AJ2843" i="7"/>
  <c r="AD2843" i="7"/>
  <c r="AC2843" i="7"/>
  <c r="AB2843" i="7"/>
  <c r="AA2843" i="7"/>
  <c r="AK2843" i="7"/>
  <c r="AI2843" i="7"/>
  <c r="AH2843" i="7"/>
  <c r="AF2843" i="7"/>
  <c r="AE2843" i="7"/>
  <c r="AL2843" i="7"/>
  <c r="AG2843" i="7"/>
  <c r="AJ1666" i="7"/>
  <c r="AI1666" i="7"/>
  <c r="AH1666" i="7"/>
  <c r="AG1666" i="7"/>
  <c r="AL1666" i="7"/>
  <c r="AK1666" i="7"/>
  <c r="AF1666" i="7"/>
  <c r="AD1666" i="7"/>
  <c r="AC1666" i="7"/>
  <c r="AA1666" i="7"/>
  <c r="AE1666" i="7"/>
  <c r="AB1666" i="7"/>
  <c r="AG976" i="7"/>
  <c r="AE976" i="7"/>
  <c r="AC976" i="7"/>
  <c r="AB976" i="7"/>
  <c r="AL976" i="7"/>
  <c r="AJ976" i="7"/>
  <c r="AI976" i="7"/>
  <c r="AF976" i="7"/>
  <c r="AD976" i="7"/>
  <c r="AK976" i="7"/>
  <c r="AH976" i="7"/>
  <c r="AA976" i="7"/>
  <c r="AF708" i="7"/>
  <c r="AE708" i="7"/>
  <c r="AD708" i="7"/>
  <c r="AC708" i="7"/>
  <c r="AB708" i="7"/>
  <c r="AA708" i="7"/>
  <c r="AJ708" i="7"/>
  <c r="AI708" i="7"/>
  <c r="AL708" i="7"/>
  <c r="AH708" i="7"/>
  <c r="AK708" i="7"/>
  <c r="AG708" i="7"/>
  <c r="AG2598" i="7"/>
  <c r="AE2598" i="7"/>
  <c r="AL2598" i="7"/>
  <c r="AK2598" i="7"/>
  <c r="AJ2598" i="7"/>
  <c r="AI2598" i="7"/>
  <c r="AD2598" i="7"/>
  <c r="AC2598" i="7"/>
  <c r="AH2598" i="7"/>
  <c r="AF2598" i="7"/>
  <c r="AB2598" i="7"/>
  <c r="AA2598" i="7"/>
  <c r="AJ2296" i="7"/>
  <c r="AI2296" i="7"/>
  <c r="AD2296" i="7"/>
  <c r="AK2296" i="7"/>
  <c r="AH2296" i="7"/>
  <c r="AG2296" i="7"/>
  <c r="AF2296" i="7"/>
  <c r="AC2296" i="7"/>
  <c r="AB2296" i="7"/>
  <c r="AA2296" i="7"/>
  <c r="AE2296" i="7"/>
  <c r="AL2296" i="7"/>
  <c r="AJ2926" i="7"/>
  <c r="AI2926" i="7"/>
  <c r="AH2926" i="7"/>
  <c r="AG2926" i="7"/>
  <c r="AE2926" i="7"/>
  <c r="AD2926" i="7"/>
  <c r="AC2926" i="7"/>
  <c r="AB2926" i="7"/>
  <c r="AA2926" i="7"/>
  <c r="AL2926" i="7"/>
  <c r="AK2926" i="7"/>
  <c r="AF2926" i="7"/>
  <c r="AJ2331" i="7"/>
  <c r="AI2331" i="7"/>
  <c r="AH2331" i="7"/>
  <c r="AD2331" i="7"/>
  <c r="AL2331" i="7"/>
  <c r="AK2331" i="7"/>
  <c r="AG2331" i="7"/>
  <c r="AC2331" i="7"/>
  <c r="AB2331" i="7"/>
  <c r="AF2331" i="7"/>
  <c r="AE2331" i="7"/>
  <c r="AA2331" i="7"/>
  <c r="AL1431" i="7"/>
  <c r="AK1431" i="7"/>
  <c r="AJ1431" i="7"/>
  <c r="AI1431" i="7"/>
  <c r="AH1431" i="7"/>
  <c r="AC1431" i="7"/>
  <c r="AF1431" i="7"/>
  <c r="AE1431" i="7"/>
  <c r="AD1431" i="7"/>
  <c r="AA1431" i="7"/>
  <c r="AG1431" i="7"/>
  <c r="AB1431" i="7"/>
  <c r="AF686" i="7"/>
  <c r="AH686" i="7"/>
  <c r="AG686" i="7"/>
  <c r="AE686" i="7"/>
  <c r="AD686" i="7"/>
  <c r="AC686" i="7"/>
  <c r="AB686" i="7"/>
  <c r="AL686" i="7"/>
  <c r="AK686" i="7"/>
  <c r="AJ686" i="7"/>
  <c r="AA686" i="7"/>
  <c r="AI686" i="7"/>
  <c r="AJ1701" i="7"/>
  <c r="AI1701" i="7"/>
  <c r="AH1701" i="7"/>
  <c r="AG1701" i="7"/>
  <c r="AD1701" i="7"/>
  <c r="AC1701" i="7"/>
  <c r="AB1701" i="7"/>
  <c r="AA1701" i="7"/>
  <c r="AL1701" i="7"/>
  <c r="AK1701" i="7"/>
  <c r="AF1701" i="7"/>
  <c r="AE1701" i="7"/>
  <c r="AB1981" i="7"/>
  <c r="AL1981" i="7"/>
  <c r="AK1981" i="7"/>
  <c r="AJ1981" i="7"/>
  <c r="AG1981" i="7"/>
  <c r="AI1981" i="7"/>
  <c r="AF1981" i="7"/>
  <c r="AE1981" i="7"/>
  <c r="AC1981" i="7"/>
  <c r="AH1981" i="7"/>
  <c r="AD1981" i="7"/>
  <c r="AA1981" i="7"/>
  <c r="AE591" i="7"/>
  <c r="AD591" i="7"/>
  <c r="AC591" i="7"/>
  <c r="AB591" i="7"/>
  <c r="AA591" i="7"/>
  <c r="AL591" i="7"/>
  <c r="AI591" i="7"/>
  <c r="AH591" i="7"/>
  <c r="AK591" i="7"/>
  <c r="AJ591" i="7"/>
  <c r="AG591" i="7"/>
  <c r="AF591" i="7"/>
  <c r="AK1898" i="7"/>
  <c r="AJ1898" i="7"/>
  <c r="AI1898" i="7"/>
  <c r="AH1898" i="7"/>
  <c r="AE1898" i="7"/>
  <c r="AD1898" i="7"/>
  <c r="AC1898" i="7"/>
  <c r="AB1898" i="7"/>
  <c r="AG1898" i="7"/>
  <c r="AL1898" i="7"/>
  <c r="AF1898" i="7"/>
  <c r="AA1898" i="7"/>
  <c r="AF756" i="7"/>
  <c r="AC756" i="7"/>
  <c r="AA756" i="7"/>
  <c r="AL756" i="7"/>
  <c r="AK756" i="7"/>
  <c r="AJ756" i="7"/>
  <c r="AG756" i="7"/>
  <c r="AE756" i="7"/>
  <c r="AI756" i="7"/>
  <c r="AD756" i="7"/>
  <c r="AH756" i="7"/>
  <c r="AB756" i="7"/>
  <c r="AF696" i="7"/>
  <c r="AE696" i="7"/>
  <c r="AD696" i="7"/>
  <c r="AC696" i="7"/>
  <c r="AB696" i="7"/>
  <c r="AA696" i="7"/>
  <c r="AJ696" i="7"/>
  <c r="AI696" i="7"/>
  <c r="AL696" i="7"/>
  <c r="AK696" i="7"/>
  <c r="AH696" i="7"/>
  <c r="AG696" i="7"/>
  <c r="AG988" i="7"/>
  <c r="AE988" i="7"/>
  <c r="AC988" i="7"/>
  <c r="AB988" i="7"/>
  <c r="AL988" i="7"/>
  <c r="AJ988" i="7"/>
  <c r="AI988" i="7"/>
  <c r="AD988" i="7"/>
  <c r="AK988" i="7"/>
  <c r="AH988" i="7"/>
  <c r="AF988" i="7"/>
  <c r="AA988" i="7"/>
  <c r="AE616" i="7"/>
  <c r="AD616" i="7"/>
  <c r="AC616" i="7"/>
  <c r="AB616" i="7"/>
  <c r="AA616" i="7"/>
  <c r="AL616" i="7"/>
  <c r="AI616" i="7"/>
  <c r="AH616" i="7"/>
  <c r="AK616" i="7"/>
  <c r="AJ616" i="7"/>
  <c r="AG616" i="7"/>
  <c r="AF616" i="7"/>
  <c r="AE791" i="7"/>
  <c r="AD791" i="7"/>
  <c r="AA791" i="7"/>
  <c r="AK791" i="7"/>
  <c r="AL791" i="7"/>
  <c r="AJ791" i="7"/>
  <c r="AI791" i="7"/>
  <c r="AF791" i="7"/>
  <c r="AC791" i="7"/>
  <c r="AH791" i="7"/>
  <c r="AG791" i="7"/>
  <c r="AB791" i="7"/>
  <c r="AI136" i="7"/>
  <c r="AH136" i="7"/>
  <c r="AG136" i="7"/>
  <c r="AF136" i="7"/>
  <c r="AE136" i="7"/>
  <c r="AD136" i="7"/>
  <c r="AA136" i="7"/>
  <c r="AL136" i="7"/>
  <c r="AK136" i="7"/>
  <c r="AJ136" i="7"/>
  <c r="AC136" i="7"/>
  <c r="AB136" i="7"/>
  <c r="AL1478" i="7"/>
  <c r="AK1478" i="7"/>
  <c r="AJ1478" i="7"/>
  <c r="AI1478" i="7"/>
  <c r="AH1478" i="7"/>
  <c r="AD1478" i="7"/>
  <c r="AC1478" i="7"/>
  <c r="AE1478" i="7"/>
  <c r="AB1478" i="7"/>
  <c r="AA1478" i="7"/>
  <c r="AG1478" i="7"/>
  <c r="AF1478" i="7"/>
  <c r="AL1466" i="7"/>
  <c r="AK1466" i="7"/>
  <c r="AJ1466" i="7"/>
  <c r="AI1466" i="7"/>
  <c r="AH1466" i="7"/>
  <c r="AC1466" i="7"/>
  <c r="AG1466" i="7"/>
  <c r="AD1466" i="7"/>
  <c r="AB1466" i="7"/>
  <c r="AA1466" i="7"/>
  <c r="AF1466" i="7"/>
  <c r="AE1466" i="7"/>
  <c r="AI126" i="7"/>
  <c r="AH126" i="7"/>
  <c r="AG126" i="7"/>
  <c r="AF126" i="7"/>
  <c r="AE126" i="7"/>
  <c r="AD126" i="7"/>
  <c r="AA126" i="7"/>
  <c r="AL126" i="7"/>
  <c r="AJ126" i="7"/>
  <c r="AC126" i="7"/>
  <c r="AB126" i="7"/>
  <c r="AK126" i="7"/>
  <c r="AB2016" i="7"/>
  <c r="AL2016" i="7"/>
  <c r="AK2016" i="7"/>
  <c r="AJ2016" i="7"/>
  <c r="AI2016" i="7"/>
  <c r="AF2016" i="7"/>
  <c r="AD2016" i="7"/>
  <c r="AC2016" i="7"/>
  <c r="AA2016" i="7"/>
  <c r="AG2016" i="7"/>
  <c r="AH2016" i="7"/>
  <c r="AE2016" i="7"/>
  <c r="AK1863" i="7"/>
  <c r="AJ1863" i="7"/>
  <c r="AL1863" i="7"/>
  <c r="AI1863" i="7"/>
  <c r="AH1863" i="7"/>
  <c r="AG1863" i="7"/>
  <c r="AF1863" i="7"/>
  <c r="AE1863" i="7"/>
  <c r="AB1863" i="7"/>
  <c r="AA1863" i="7"/>
  <c r="AD1863" i="7"/>
  <c r="AC1863" i="7"/>
  <c r="AK1956" i="7"/>
  <c r="AJ1956" i="7"/>
  <c r="AI1956" i="7"/>
  <c r="AH1956" i="7"/>
  <c r="AE1956" i="7"/>
  <c r="AG1956" i="7"/>
  <c r="AF1956" i="7"/>
  <c r="AD1956" i="7"/>
  <c r="AB1956" i="7"/>
  <c r="AA1956" i="7"/>
  <c r="AL1956" i="7"/>
  <c r="AC1956" i="7"/>
  <c r="AL1711" i="7"/>
  <c r="AK1711" i="7"/>
  <c r="AJ1711" i="7"/>
  <c r="AI1711" i="7"/>
  <c r="AH1711" i="7"/>
  <c r="AG1711" i="7"/>
  <c r="AB1711" i="7"/>
  <c r="AA1711" i="7"/>
  <c r="AF1711" i="7"/>
  <c r="AE1711" i="7"/>
  <c r="AD1711" i="7"/>
  <c r="AC1711" i="7"/>
  <c r="AB2038" i="7"/>
  <c r="AJ2038" i="7"/>
  <c r="AI2038" i="7"/>
  <c r="AH2038" i="7"/>
  <c r="AG2038" i="7"/>
  <c r="AD2038" i="7"/>
  <c r="AK2038" i="7"/>
  <c r="AF2038" i="7"/>
  <c r="AE2038" i="7"/>
  <c r="AA2038" i="7"/>
  <c r="AL2038" i="7"/>
  <c r="AC2038" i="7"/>
  <c r="AM1127" i="7"/>
  <c r="AO1127" i="7" s="1"/>
  <c r="AM2505" i="7"/>
  <c r="AO2505" i="7" s="1"/>
  <c r="AM1185" i="7"/>
  <c r="AO1185" i="7" s="1"/>
  <c r="AM742" i="7"/>
  <c r="AO742" i="7" s="1"/>
  <c r="AM1897" i="7"/>
  <c r="AO1897" i="7" s="1"/>
  <c r="AM545" i="7"/>
  <c r="AO545" i="7" s="1"/>
  <c r="AM2900" i="7"/>
  <c r="AO2900" i="7" s="1"/>
  <c r="AM625" i="7"/>
  <c r="AO625" i="7" s="1"/>
  <c r="AM357" i="7"/>
  <c r="AO357" i="7" s="1"/>
  <c r="AM335" i="7"/>
  <c r="AO335" i="7" s="1"/>
  <c r="AM1631" i="7"/>
  <c r="AO1631" i="7" s="1"/>
  <c r="AM1827" i="7"/>
  <c r="AO1827" i="7" s="1"/>
  <c r="AM1570" i="7"/>
  <c r="AO1570" i="7" s="1"/>
  <c r="AM2597" i="7"/>
  <c r="AO2597" i="7" s="1"/>
  <c r="AM660" i="7"/>
  <c r="AO660" i="7" s="1"/>
  <c r="AM2971" i="7"/>
  <c r="AO2971" i="7" s="1"/>
  <c r="AM2610" i="7"/>
  <c r="AO2610" i="7" s="1"/>
  <c r="AM2935" i="7"/>
  <c r="AO2935" i="7" s="1"/>
  <c r="Z393" i="7"/>
  <c r="AN393" i="7" s="1"/>
  <c r="Z661" i="7"/>
  <c r="AN661" i="7" s="1"/>
  <c r="Z1408" i="7"/>
  <c r="AN1408" i="7" s="1"/>
  <c r="Z896" i="7"/>
  <c r="AN896" i="7" s="1"/>
  <c r="Z288" i="7"/>
  <c r="AN288" i="7" s="1"/>
  <c r="Z1373" i="7"/>
  <c r="AN1373" i="7" s="1"/>
  <c r="Z1338" i="7"/>
  <c r="AN1338" i="7" s="1"/>
  <c r="Z1233" i="7"/>
  <c r="AN1233" i="7" s="1"/>
  <c r="Z463" i="7"/>
  <c r="AN463" i="7" s="1"/>
  <c r="Z1793" i="7"/>
  <c r="AN1793" i="7" s="1"/>
  <c r="Z1198" i="7"/>
  <c r="AN1198" i="7" s="1"/>
  <c r="Z218" i="7"/>
  <c r="AN218" i="7" s="1"/>
  <c r="Z1058" i="7"/>
  <c r="AN1058" i="7" s="1"/>
  <c r="Z91" i="7"/>
  <c r="AN91" i="7" s="1"/>
  <c r="Z113" i="7"/>
  <c r="AN113" i="7" s="1"/>
  <c r="Z78" i="7"/>
  <c r="AN78" i="7" s="1"/>
  <c r="Z568" i="7"/>
  <c r="AN568" i="7" s="1"/>
  <c r="Z2388" i="7"/>
  <c r="AN2388" i="7" s="1"/>
  <c r="Z1723" i="7"/>
  <c r="AN1723" i="7" s="1"/>
  <c r="Z266" i="7"/>
  <c r="AN266" i="7" s="1"/>
  <c r="Z441" i="7"/>
  <c r="AN441" i="7" s="1"/>
  <c r="Z196" i="7"/>
  <c r="AN196" i="7" s="1"/>
  <c r="Z231" i="7"/>
  <c r="AN231" i="7" s="1"/>
  <c r="Z2913" i="7"/>
  <c r="AN2913" i="7" s="1"/>
  <c r="Z2086" i="7"/>
  <c r="AN2086" i="7" s="1"/>
  <c r="Z2926" i="7"/>
  <c r="AN2926" i="7" s="1"/>
  <c r="Z988" i="7"/>
  <c r="AN988" i="7" s="1"/>
  <c r="Z791" i="7"/>
  <c r="AN791" i="7" s="1"/>
  <c r="Z1478" i="7"/>
  <c r="AN1478" i="7" s="1"/>
  <c r="Z126" i="7"/>
  <c r="AN126" i="7" s="1"/>
  <c r="Z2038" i="7"/>
  <c r="AN2038" i="7" s="1"/>
  <c r="Z2646" i="7"/>
  <c r="AN2646" i="7" s="1"/>
  <c r="Z2341" i="7"/>
  <c r="AN2341" i="7" s="1"/>
  <c r="Z2843" i="7"/>
  <c r="AN2843" i="7" s="1"/>
  <c r="Z1758" i="7"/>
  <c r="AN1758" i="7" s="1"/>
  <c r="Z2633" i="7"/>
  <c r="AN2633" i="7" s="1"/>
  <c r="Z2481" i="7"/>
  <c r="AN2481" i="7" s="1"/>
  <c r="Z2598" i="7"/>
  <c r="AN2598" i="7" s="1"/>
  <c r="Z1303" i="7"/>
  <c r="AN1303" i="7" s="1"/>
  <c r="Z2003" i="7"/>
  <c r="AN2003" i="7" s="1"/>
  <c r="Z766" i="7"/>
  <c r="AN766" i="7" s="1"/>
  <c r="Z651" i="7"/>
  <c r="AN651" i="7" s="1"/>
  <c r="Z183" i="7"/>
  <c r="AN183" i="7" s="1"/>
  <c r="Z2891" i="7"/>
  <c r="AN2891" i="7" s="1"/>
  <c r="Z2878" i="7"/>
  <c r="AN2878" i="7" s="1"/>
  <c r="Z1736" i="7"/>
  <c r="AN1736" i="7" s="1"/>
  <c r="Z2856" i="7"/>
  <c r="AN2856" i="7" s="1"/>
  <c r="Z1618" i="7"/>
  <c r="AN1618" i="7" s="1"/>
  <c r="Z918" i="7"/>
  <c r="AN918" i="7" s="1"/>
  <c r="Z1281" i="7"/>
  <c r="AN1281" i="7" s="1"/>
  <c r="Z2318" i="7"/>
  <c r="AN2318" i="7" s="1"/>
  <c r="Z2423" i="7"/>
  <c r="AN2423" i="7" s="1"/>
  <c r="Z253" i="7"/>
  <c r="AN253" i="7" s="1"/>
  <c r="Z1128" i="7"/>
  <c r="AN1128" i="7" s="1"/>
  <c r="Z673" i="7"/>
  <c r="AN673" i="7" s="1"/>
  <c r="Z358" i="7"/>
  <c r="AN358" i="7" s="1"/>
  <c r="Z2331" i="7"/>
  <c r="AN2331" i="7" s="1"/>
  <c r="Z43" i="7"/>
  <c r="AN43" i="7" s="1"/>
  <c r="Z1211" i="7"/>
  <c r="AN1211" i="7" s="1"/>
  <c r="Z743" i="7"/>
  <c r="AN743" i="7" s="1"/>
  <c r="Z1513" i="7"/>
  <c r="AN1513" i="7" s="1"/>
  <c r="Z323" i="7"/>
  <c r="AN323" i="7" s="1"/>
  <c r="Z778" i="7"/>
  <c r="AN778" i="7" s="1"/>
  <c r="Z1968" i="7"/>
  <c r="AN1968" i="7" s="1"/>
  <c r="Z476" i="7"/>
  <c r="AN476" i="7" s="1"/>
  <c r="Z2563" i="7"/>
  <c r="AN2563" i="7" s="1"/>
  <c r="Z2493" i="7"/>
  <c r="AN2493" i="7" s="1"/>
  <c r="Z148" i="7"/>
  <c r="AN148" i="7" s="1"/>
  <c r="Z2528" i="7"/>
  <c r="AN2528" i="7" s="1"/>
  <c r="Z428" i="7"/>
  <c r="AN428" i="7" s="1"/>
  <c r="Z1583" i="7"/>
  <c r="AN1583" i="7" s="1"/>
  <c r="Z883" i="7"/>
  <c r="AN883" i="7" s="1"/>
  <c r="Z708" i="7"/>
  <c r="AN708" i="7" s="1"/>
  <c r="Z953" i="7"/>
  <c r="AN953" i="7" s="1"/>
  <c r="Z1526" i="7"/>
  <c r="AN1526" i="7" s="1"/>
  <c r="Z1163" i="7"/>
  <c r="AN1163" i="7" s="1"/>
  <c r="Z1316" i="7"/>
  <c r="AN1316" i="7" s="1"/>
  <c r="Z2808" i="7"/>
  <c r="AN2808" i="7" s="1"/>
  <c r="Z1653" i="7"/>
  <c r="AN1653" i="7" s="1"/>
  <c r="Z603" i="7"/>
  <c r="AN603" i="7" s="1"/>
  <c r="Z3" i="7"/>
  <c r="AN3" i="7" s="1"/>
  <c r="Z241" i="7"/>
  <c r="AN241" i="7" s="1"/>
  <c r="Z1491" i="7"/>
  <c r="AN1491" i="7" s="1"/>
  <c r="Z533" i="7"/>
  <c r="AN533" i="7" s="1"/>
  <c r="Z1548" i="7"/>
  <c r="AN1548" i="7" s="1"/>
  <c r="Z101" i="7"/>
  <c r="AN101" i="7" s="1"/>
  <c r="Z1828" i="7"/>
  <c r="AN1828" i="7" s="1"/>
  <c r="Z1268" i="7"/>
  <c r="AN1268" i="7" s="1"/>
  <c r="Z1443" i="7"/>
  <c r="AN1443" i="7" s="1"/>
  <c r="I884" i="7"/>
  <c r="G885" i="7"/>
  <c r="G233" i="7"/>
  <c r="I232" i="7"/>
  <c r="G1293" i="7"/>
  <c r="I1292" i="7"/>
  <c r="G2915" i="7"/>
  <c r="I2914" i="7"/>
  <c r="G2088" i="7"/>
  <c r="I2087" i="7"/>
  <c r="G395" i="7"/>
  <c r="I394" i="7"/>
  <c r="G220" i="7"/>
  <c r="I219" i="7"/>
  <c r="G1013" i="7"/>
  <c r="I1012" i="7"/>
  <c r="G2903" i="7"/>
  <c r="I2902" i="7"/>
  <c r="G2543" i="7"/>
  <c r="I2542" i="7"/>
  <c r="G1248" i="7"/>
  <c r="I1247" i="7"/>
  <c r="G1060" i="7"/>
  <c r="I1059" i="7"/>
  <c r="G1083" i="7"/>
  <c r="I1082" i="7"/>
  <c r="G93" i="7"/>
  <c r="I92" i="7"/>
  <c r="G348" i="7"/>
  <c r="I347" i="7"/>
  <c r="G1878" i="7"/>
  <c r="I1877" i="7"/>
  <c r="G2320" i="7"/>
  <c r="I2319" i="7"/>
  <c r="G2180" i="7"/>
  <c r="I2179" i="7"/>
  <c r="G2938" i="7"/>
  <c r="I2937" i="7"/>
  <c r="G605" i="7"/>
  <c r="I604" i="7"/>
  <c r="G2868" i="7"/>
  <c r="I2867" i="7"/>
  <c r="G1843" i="7"/>
  <c r="I1842" i="7"/>
  <c r="G303" i="7"/>
  <c r="I302" i="7"/>
  <c r="G2263" i="7"/>
  <c r="I2262" i="7"/>
  <c r="G558" i="7"/>
  <c r="I557" i="7"/>
  <c r="G815" i="7"/>
  <c r="I814" i="7"/>
  <c r="G325" i="7"/>
  <c r="I324" i="7"/>
  <c r="G803" i="7"/>
  <c r="I802" i="7"/>
  <c r="G1818" i="7"/>
  <c r="I1817" i="7"/>
  <c r="G2473" i="7"/>
  <c r="I2472" i="7"/>
  <c r="G628" i="7"/>
  <c r="I627" i="7"/>
  <c r="G1808" i="7"/>
  <c r="I1807" i="7"/>
  <c r="G2438" i="7"/>
  <c r="I2437" i="7"/>
  <c r="G2858" i="7"/>
  <c r="I2857" i="7"/>
  <c r="G1620" i="7"/>
  <c r="I1619" i="7"/>
  <c r="G1503" i="7"/>
  <c r="I1502" i="7"/>
  <c r="G128" i="7"/>
  <c r="I127" i="7"/>
  <c r="G2018" i="7"/>
  <c r="I2017" i="7"/>
  <c r="G1865" i="7"/>
  <c r="I1864" i="7"/>
  <c r="G1958" i="7"/>
  <c r="I1957" i="7"/>
  <c r="G1713" i="7"/>
  <c r="I1712" i="7"/>
  <c r="G2040" i="7"/>
  <c r="I2039" i="7"/>
  <c r="G1748" i="7"/>
  <c r="I1747" i="7"/>
  <c r="G2648" i="7"/>
  <c r="I2647" i="7"/>
  <c r="I452" i="7"/>
  <c r="G453" i="7"/>
  <c r="G2343" i="7"/>
  <c r="I2342" i="7"/>
  <c r="G2845" i="7"/>
  <c r="I2844" i="7"/>
  <c r="G1423" i="7"/>
  <c r="I1422" i="7"/>
  <c r="G1668" i="7"/>
  <c r="I1667" i="7"/>
  <c r="G2250" i="7"/>
  <c r="I2249" i="7"/>
  <c r="G978" i="7"/>
  <c r="I977" i="7"/>
  <c r="G710" i="7"/>
  <c r="I709" i="7"/>
  <c r="G2028" i="7"/>
  <c r="I2027" i="7"/>
  <c r="G723" i="7"/>
  <c r="I722" i="7"/>
  <c r="G513" i="7"/>
  <c r="I512" i="7"/>
  <c r="G115" i="7"/>
  <c r="I114" i="7"/>
  <c r="G2158" i="7"/>
  <c r="I2157" i="7"/>
  <c r="G2378" i="7"/>
  <c r="I2377" i="7"/>
  <c r="G2403" i="7"/>
  <c r="I2402" i="7"/>
  <c r="G173" i="7"/>
  <c r="I172" i="7"/>
  <c r="I767" i="7"/>
  <c r="G768" i="7"/>
  <c r="G653" i="7"/>
  <c r="I652" i="7"/>
  <c r="G2833" i="7"/>
  <c r="I2832" i="7"/>
  <c r="G1493" i="7"/>
  <c r="I1492" i="7"/>
  <c r="G535" i="7"/>
  <c r="I534" i="7"/>
  <c r="G1948" i="7"/>
  <c r="I1947" i="7"/>
  <c r="G1165" i="7"/>
  <c r="I1164" i="7"/>
  <c r="I1912" i="7"/>
  <c r="G1913" i="7"/>
  <c r="G208" i="7"/>
  <c r="I207" i="7"/>
  <c r="G408" i="7"/>
  <c r="I407" i="7"/>
  <c r="G1318" i="7"/>
  <c r="I1317" i="7"/>
  <c r="G2810" i="7"/>
  <c r="I2809" i="7"/>
  <c r="G828" i="7"/>
  <c r="I827" i="7"/>
  <c r="G1025" i="7"/>
  <c r="I1024" i="7"/>
  <c r="G2053" i="7"/>
  <c r="I2052" i="7"/>
  <c r="G780" i="7"/>
  <c r="I779" i="7"/>
  <c r="I2797" i="7"/>
  <c r="G2798" i="7"/>
  <c r="G1970" i="7"/>
  <c r="I1969" i="7"/>
  <c r="G2123" i="7"/>
  <c r="I2122" i="7"/>
  <c r="G2285" i="7"/>
  <c r="I2284" i="7"/>
  <c r="G1598" i="7"/>
  <c r="I1597" i="7"/>
  <c r="G2110" i="7"/>
  <c r="I2109" i="7"/>
  <c r="G1153" i="7"/>
  <c r="I1152" i="7"/>
  <c r="I359" i="7"/>
  <c r="G360" i="7"/>
  <c r="G2788" i="7"/>
  <c r="I2787" i="7"/>
  <c r="G1760" i="7"/>
  <c r="I1759" i="7"/>
  <c r="G2635" i="7"/>
  <c r="I2634" i="7"/>
  <c r="G2483" i="7"/>
  <c r="I2482" i="7"/>
  <c r="G2355" i="7"/>
  <c r="I2354" i="7"/>
  <c r="G1608" i="7"/>
  <c r="I1607" i="7"/>
  <c r="G1305" i="7"/>
  <c r="I1304" i="7"/>
  <c r="G2775" i="7"/>
  <c r="I2774" i="7"/>
  <c r="G1643" i="7"/>
  <c r="I1642" i="7"/>
  <c r="G2075" i="7"/>
  <c r="I2074" i="7"/>
  <c r="G1888" i="7"/>
  <c r="I1887" i="7"/>
  <c r="G1003" i="7"/>
  <c r="I1002" i="7"/>
  <c r="G1388" i="7"/>
  <c r="I1387" i="7"/>
  <c r="G1258" i="7"/>
  <c r="I1257" i="7"/>
  <c r="G2193" i="7"/>
  <c r="I2192" i="7"/>
  <c r="G2530" i="7"/>
  <c r="I2529" i="7"/>
  <c r="G1328" i="7"/>
  <c r="I1327" i="7"/>
  <c r="G1235" i="7"/>
  <c r="I1234" i="7"/>
  <c r="G570" i="7"/>
  <c r="I569" i="7"/>
  <c r="G663" i="7"/>
  <c r="I662" i="7"/>
  <c r="G583" i="7"/>
  <c r="I582" i="7"/>
  <c r="G2390" i="7"/>
  <c r="I2389" i="7"/>
  <c r="G1410" i="7"/>
  <c r="I1409" i="7"/>
  <c r="G1725" i="7"/>
  <c r="I1724" i="7"/>
  <c r="G850" i="7"/>
  <c r="I849" i="7"/>
  <c r="I267" i="7"/>
  <c r="G268" i="7"/>
  <c r="G863" i="7"/>
  <c r="I862" i="7"/>
  <c r="I442" i="7"/>
  <c r="G443" i="7"/>
  <c r="G2553" i="7"/>
  <c r="I2552" i="7"/>
  <c r="G198" i="7"/>
  <c r="I197" i="7"/>
  <c r="G2728" i="7"/>
  <c r="I2727" i="7"/>
  <c r="G2228" i="7"/>
  <c r="I2227" i="7"/>
  <c r="G1538" i="7"/>
  <c r="I1537" i="7"/>
  <c r="G640" i="7"/>
  <c r="I639" i="7"/>
  <c r="G920" i="7"/>
  <c r="I919" i="7"/>
  <c r="G2588" i="7"/>
  <c r="I2587" i="7"/>
  <c r="G1283" i="7"/>
  <c r="I1282" i="7"/>
  <c r="G1038" i="7"/>
  <c r="I1037" i="7"/>
  <c r="G1993" i="7"/>
  <c r="I1992" i="7"/>
  <c r="G1130" i="7"/>
  <c r="I1129" i="7"/>
  <c r="G675" i="7"/>
  <c r="I674" i="7"/>
  <c r="G2693" i="7"/>
  <c r="I2692" i="7"/>
  <c r="G1353" i="7"/>
  <c r="I1352" i="7"/>
  <c r="G968" i="7"/>
  <c r="I967" i="7"/>
  <c r="G45" i="7"/>
  <c r="I44" i="7"/>
  <c r="G1783" i="7"/>
  <c r="I1782" i="7"/>
  <c r="G1773" i="7"/>
  <c r="I1772" i="7"/>
  <c r="G2753" i="7"/>
  <c r="I2752" i="7"/>
  <c r="G2495" i="7"/>
  <c r="I2494" i="7"/>
  <c r="G1458" i="7"/>
  <c r="I1457" i="7"/>
  <c r="G2658" i="7"/>
  <c r="I2657" i="7"/>
  <c r="G2823" i="7"/>
  <c r="I2822" i="7"/>
  <c r="G1108" i="7"/>
  <c r="I1107" i="7"/>
  <c r="G2600" i="7"/>
  <c r="I2599" i="7"/>
  <c r="G1143" i="7"/>
  <c r="I1142" i="7"/>
  <c r="G2368" i="7"/>
  <c r="I2367" i="7"/>
  <c r="G2718" i="7"/>
  <c r="I2717" i="7"/>
  <c r="G2705" i="7"/>
  <c r="I2704" i="7"/>
  <c r="I417" i="7"/>
  <c r="G418" i="7"/>
  <c r="G243" i="7"/>
  <c r="I242" i="7"/>
  <c r="G2333" i="7"/>
  <c r="I2332" i="7"/>
  <c r="G1433" i="7"/>
  <c r="I1432" i="7"/>
  <c r="G688" i="7"/>
  <c r="I687" i="7"/>
  <c r="G1703" i="7"/>
  <c r="I1702" i="7"/>
  <c r="G1983" i="7"/>
  <c r="I1982" i="7"/>
  <c r="G593" i="7"/>
  <c r="I592" i="7"/>
  <c r="G1900" i="7"/>
  <c r="I1899" i="7"/>
  <c r="I757" i="7"/>
  <c r="G758" i="7"/>
  <c r="G698" i="7"/>
  <c r="I697" i="7"/>
  <c r="G990" i="7"/>
  <c r="I989" i="7"/>
  <c r="G618" i="7"/>
  <c r="I617" i="7"/>
  <c r="G793" i="7"/>
  <c r="I792" i="7"/>
  <c r="G138" i="7"/>
  <c r="I137" i="7"/>
  <c r="G1363" i="7"/>
  <c r="I1362" i="7"/>
  <c r="G898" i="7"/>
  <c r="I897" i="7"/>
  <c r="G478" i="7"/>
  <c r="I477" i="7"/>
  <c r="G383" i="7"/>
  <c r="I382" i="7"/>
  <c r="G2308" i="7"/>
  <c r="I2307" i="7"/>
  <c r="G2413" i="7"/>
  <c r="I2412" i="7"/>
  <c r="I372" i="7"/>
  <c r="G373" i="7"/>
  <c r="G2670" i="7"/>
  <c r="I2669" i="7"/>
  <c r="G430" i="7"/>
  <c r="I429" i="7"/>
  <c r="G733" i="7"/>
  <c r="I732" i="7"/>
  <c r="G2238" i="7"/>
  <c r="I2237" i="7"/>
  <c r="G1585" i="7"/>
  <c r="I1584" i="7"/>
  <c r="G1633" i="7"/>
  <c r="I1632" i="7"/>
  <c r="G2063" i="7"/>
  <c r="I2062" i="7"/>
  <c r="G1213" i="7"/>
  <c r="I1212" i="7"/>
  <c r="I277" i="7"/>
  <c r="G278" i="7"/>
  <c r="G2508" i="7"/>
  <c r="I2507" i="7"/>
  <c r="G1178" i="7"/>
  <c r="I1177" i="7"/>
  <c r="G873" i="7"/>
  <c r="I872" i="7"/>
  <c r="G150" i="7"/>
  <c r="I149" i="7"/>
  <c r="G2763" i="7"/>
  <c r="I2762" i="7"/>
  <c r="G2683" i="7"/>
  <c r="I2682" i="7"/>
  <c r="G1048" i="7"/>
  <c r="I1047" i="7"/>
  <c r="G1095" i="7"/>
  <c r="I1094" i="7"/>
  <c r="G2133" i="7"/>
  <c r="I2132" i="7"/>
  <c r="G1923" i="7"/>
  <c r="I1922" i="7"/>
  <c r="G80" i="7"/>
  <c r="I80" i="7" s="1"/>
  <c r="I79" i="7"/>
  <c r="G943" i="7"/>
  <c r="I942" i="7"/>
  <c r="G185" i="7"/>
  <c r="I184" i="7"/>
  <c r="G1118" i="7"/>
  <c r="I1117" i="7"/>
  <c r="G2005" i="7"/>
  <c r="I2004" i="7"/>
  <c r="G955" i="7"/>
  <c r="I954" i="7"/>
  <c r="G2565" i="7"/>
  <c r="I2564" i="7"/>
  <c r="G933" i="7"/>
  <c r="I932" i="7"/>
  <c r="G1853" i="7"/>
  <c r="I1852" i="7"/>
  <c r="G2578" i="7"/>
  <c r="I2577" i="7"/>
  <c r="G1678" i="7"/>
  <c r="I1677" i="7"/>
  <c r="G313" i="7"/>
  <c r="I312" i="7"/>
  <c r="G465" i="7"/>
  <c r="I464" i="7"/>
  <c r="G1528" i="7"/>
  <c r="I1527" i="7"/>
  <c r="G1073" i="7"/>
  <c r="I1072" i="7"/>
  <c r="G1480" i="7"/>
  <c r="I1479" i="7"/>
  <c r="I1467" i="7"/>
  <c r="G1468" i="7"/>
  <c r="G290" i="7"/>
  <c r="I289" i="7"/>
  <c r="G2518" i="7"/>
  <c r="I2517" i="7"/>
  <c r="G1655" i="7"/>
  <c r="I1654" i="7"/>
  <c r="G2448" i="7"/>
  <c r="I2447" i="7"/>
  <c r="G2215" i="7"/>
  <c r="I2214" i="7"/>
  <c r="G1563" i="7"/>
  <c r="I1562" i="7"/>
  <c r="G68" i="7"/>
  <c r="I67" i="7"/>
  <c r="G1445" i="7"/>
  <c r="I1444" i="7"/>
  <c r="G1690" i="7"/>
  <c r="I1689" i="7"/>
  <c r="G1550" i="7"/>
  <c r="I1549" i="7"/>
  <c r="G103" i="7"/>
  <c r="I102" i="7"/>
  <c r="G1830" i="7"/>
  <c r="I1829" i="7"/>
  <c r="G1270" i="7"/>
  <c r="I1269" i="7"/>
  <c r="G1795" i="7"/>
  <c r="I1794" i="7"/>
  <c r="I1187" i="7"/>
  <c r="G1188" i="7"/>
  <c r="G2623" i="7"/>
  <c r="I2622" i="7"/>
  <c r="G548" i="7"/>
  <c r="I547" i="7"/>
  <c r="G1223" i="7"/>
  <c r="I1222" i="7"/>
  <c r="G500" i="7"/>
  <c r="I499" i="7"/>
  <c r="G1935" i="7"/>
  <c r="I1934" i="7"/>
  <c r="G1200" i="7"/>
  <c r="I1199" i="7"/>
  <c r="G745" i="7"/>
  <c r="I744" i="7"/>
  <c r="G488" i="7"/>
  <c r="I487" i="7"/>
  <c r="G2740" i="7"/>
  <c r="I2739" i="7"/>
  <c r="G2298" i="7"/>
  <c r="I2297" i="7"/>
  <c r="G523" i="7"/>
  <c r="I522" i="7"/>
  <c r="G2928" i="7"/>
  <c r="I2927" i="7"/>
  <c r="G2613" i="7"/>
  <c r="I2612" i="7"/>
  <c r="G1515" i="7"/>
  <c r="I1514" i="7"/>
  <c r="G2460" i="7"/>
  <c r="I2459" i="7"/>
  <c r="G838" i="7"/>
  <c r="I837" i="7"/>
  <c r="G2425" i="7"/>
  <c r="I2424" i="7"/>
  <c r="I254" i="7"/>
  <c r="G255" i="7"/>
  <c r="G1573" i="7"/>
  <c r="I1572" i="7"/>
  <c r="G58" i="7"/>
  <c r="I57" i="7"/>
  <c r="G2098" i="7"/>
  <c r="I2097" i="7"/>
  <c r="G2145" i="7"/>
  <c r="I2144" i="7"/>
  <c r="G2893" i="7"/>
  <c r="I2892" i="7"/>
  <c r="G2880" i="7"/>
  <c r="I2879" i="7"/>
  <c r="G1738" i="7"/>
  <c r="I1737" i="7"/>
  <c r="G1398" i="7"/>
  <c r="I1397" i="7"/>
  <c r="G338" i="7"/>
  <c r="I337" i="7"/>
  <c r="G2273" i="7"/>
  <c r="I2272" i="7"/>
  <c r="G2203" i="7"/>
  <c r="I2202" i="7"/>
  <c r="G163" i="7"/>
  <c r="I162" i="7"/>
  <c r="G2168" i="7"/>
  <c r="I2167" i="7"/>
  <c r="G1375" i="7"/>
  <c r="I1374" i="7"/>
  <c r="G1340" i="7"/>
  <c r="I1339" i="7"/>
  <c r="I907" i="7"/>
  <c r="G908" i="7"/>
  <c r="G4" i="7"/>
  <c r="I4" i="7" s="1"/>
  <c r="I17" i="7"/>
  <c r="AM2716" i="7" l="1"/>
  <c r="AO2716" i="7" s="1"/>
  <c r="AM2972" i="7"/>
  <c r="AO2972" i="7" s="1"/>
  <c r="AM1793" i="7"/>
  <c r="AM988" i="7"/>
  <c r="AO988" i="7" s="1"/>
  <c r="AM1898" i="7"/>
  <c r="AO1898" i="7" s="1"/>
  <c r="AM1981" i="7"/>
  <c r="AO1981" i="7" s="1"/>
  <c r="AM2331" i="7"/>
  <c r="AO2331" i="7" s="1"/>
  <c r="AM2598" i="7"/>
  <c r="AM976" i="7"/>
  <c r="AO976" i="7" s="1"/>
  <c r="AM2913" i="7"/>
  <c r="AO2913" i="7" s="1"/>
  <c r="AM288" i="7"/>
  <c r="AM2261" i="7"/>
  <c r="AO2261" i="7" s="1"/>
  <c r="AM2528" i="7"/>
  <c r="AM2376" i="7"/>
  <c r="AO2376" i="7" s="1"/>
  <c r="AM183" i="7"/>
  <c r="AM171" i="7"/>
  <c r="AO171" i="7" s="1"/>
  <c r="AM253" i="7"/>
  <c r="AM2786" i="7"/>
  <c r="AO2786" i="7" s="1"/>
  <c r="AM2738" i="7"/>
  <c r="AO2738" i="7" s="1"/>
  <c r="AM2773" i="7"/>
  <c r="AO2773" i="7" s="1"/>
  <c r="AM311" i="7"/>
  <c r="AO311" i="7" s="1"/>
  <c r="AM2611" i="7"/>
  <c r="AO2611" i="7" s="1"/>
  <c r="AM721" i="7"/>
  <c r="AO721" i="7" s="1"/>
  <c r="AI57" i="7"/>
  <c r="AH57" i="7"/>
  <c r="AG57" i="7"/>
  <c r="AF57" i="7"/>
  <c r="AE57" i="7"/>
  <c r="AD57" i="7"/>
  <c r="AA57" i="7"/>
  <c r="AL57" i="7"/>
  <c r="AJ57" i="7"/>
  <c r="AC57" i="7"/>
  <c r="AB57" i="7"/>
  <c r="AK57" i="7"/>
  <c r="AE2577" i="7"/>
  <c r="AF2577" i="7"/>
  <c r="AD2577" i="7"/>
  <c r="AC2577" i="7"/>
  <c r="AB2577" i="7"/>
  <c r="AA2577" i="7"/>
  <c r="AL2577" i="7"/>
  <c r="AK2577" i="7"/>
  <c r="AH2577" i="7"/>
  <c r="AI2577" i="7"/>
  <c r="AG2577" i="7"/>
  <c r="AJ2577" i="7"/>
  <c r="AG1094" i="7"/>
  <c r="AF1094" i="7"/>
  <c r="AE1094" i="7"/>
  <c r="AC1094" i="7"/>
  <c r="AB1094" i="7"/>
  <c r="AK1094" i="7"/>
  <c r="AJ1094" i="7"/>
  <c r="AI1094" i="7"/>
  <c r="AH1094" i="7"/>
  <c r="AD1094" i="7"/>
  <c r="AA1094" i="7"/>
  <c r="AL1094" i="7"/>
  <c r="AJ2412" i="7"/>
  <c r="AI2412" i="7"/>
  <c r="AH2412" i="7"/>
  <c r="AG2412" i="7"/>
  <c r="AD2412" i="7"/>
  <c r="AF2412" i="7"/>
  <c r="AC2412" i="7"/>
  <c r="AL2412" i="7"/>
  <c r="AK2412" i="7"/>
  <c r="AB2412" i="7"/>
  <c r="AE2412" i="7"/>
  <c r="AA2412" i="7"/>
  <c r="AI137" i="7"/>
  <c r="AH137" i="7"/>
  <c r="AG137" i="7"/>
  <c r="AF137" i="7"/>
  <c r="AE137" i="7"/>
  <c r="AD137" i="7"/>
  <c r="AA137" i="7"/>
  <c r="AL137" i="7"/>
  <c r="AC137" i="7"/>
  <c r="AK137" i="7"/>
  <c r="AJ137" i="7"/>
  <c r="AB137" i="7"/>
  <c r="AK1899" i="7"/>
  <c r="AJ1899" i="7"/>
  <c r="AI1899" i="7"/>
  <c r="AH1899" i="7"/>
  <c r="AE1899" i="7"/>
  <c r="AL1899" i="7"/>
  <c r="AF1899" i="7"/>
  <c r="AD1899" i="7"/>
  <c r="AB1899" i="7"/>
  <c r="AG1899" i="7"/>
  <c r="AC1899" i="7"/>
  <c r="AA1899" i="7"/>
  <c r="AG1142" i="7"/>
  <c r="AF1142" i="7"/>
  <c r="AE1142" i="7"/>
  <c r="AC1142" i="7"/>
  <c r="AB1142" i="7"/>
  <c r="AK1142" i="7"/>
  <c r="AJ1142" i="7"/>
  <c r="AI1142" i="7"/>
  <c r="AH1142" i="7"/>
  <c r="AD1142" i="7"/>
  <c r="AA1142" i="7"/>
  <c r="AL1142" i="7"/>
  <c r="AC2727" i="7"/>
  <c r="AB2727" i="7"/>
  <c r="AA2727" i="7"/>
  <c r="AL2727" i="7"/>
  <c r="AI2727" i="7"/>
  <c r="AH2727" i="7"/>
  <c r="AG2727" i="7"/>
  <c r="AE2727" i="7"/>
  <c r="AJ2727" i="7"/>
  <c r="AK2727" i="7"/>
  <c r="AD2727" i="7"/>
  <c r="AF2727" i="7"/>
  <c r="AE569" i="7"/>
  <c r="AD569" i="7"/>
  <c r="AC569" i="7"/>
  <c r="AB569" i="7"/>
  <c r="AA569" i="7"/>
  <c r="AL569" i="7"/>
  <c r="AI569" i="7"/>
  <c r="AH569" i="7"/>
  <c r="AK569" i="7"/>
  <c r="AG569" i="7"/>
  <c r="AJ569" i="7"/>
  <c r="AF569" i="7"/>
  <c r="AL1304" i="7"/>
  <c r="AK1304" i="7"/>
  <c r="AJ1304" i="7"/>
  <c r="AI1304" i="7"/>
  <c r="AH1304" i="7"/>
  <c r="AC1304" i="7"/>
  <c r="AG1304" i="7"/>
  <c r="AD1304" i="7"/>
  <c r="AF1304" i="7"/>
  <c r="AB1304" i="7"/>
  <c r="AA1304" i="7"/>
  <c r="AE1304" i="7"/>
  <c r="AC2787" i="7"/>
  <c r="AB2787" i="7"/>
  <c r="AA2787" i="7"/>
  <c r="AL2787" i="7"/>
  <c r="AI2787" i="7"/>
  <c r="AH2787" i="7"/>
  <c r="AG2787" i="7"/>
  <c r="AE2787" i="7"/>
  <c r="AD2787" i="7"/>
  <c r="AF2787" i="7"/>
  <c r="AK2787" i="7"/>
  <c r="AJ2787" i="7"/>
  <c r="AI2122" i="7"/>
  <c r="AL2122" i="7"/>
  <c r="AK2122" i="7"/>
  <c r="AJ2122" i="7"/>
  <c r="AG2122" i="7"/>
  <c r="AF2122" i="7"/>
  <c r="AC2122" i="7"/>
  <c r="AH2122" i="7"/>
  <c r="AB2122" i="7"/>
  <c r="AA2122" i="7"/>
  <c r="AD2122" i="7"/>
  <c r="AE2122" i="7"/>
  <c r="AE827" i="7"/>
  <c r="AD827" i="7"/>
  <c r="AA827" i="7"/>
  <c r="AK827" i="7"/>
  <c r="AC827" i="7"/>
  <c r="AB827" i="7"/>
  <c r="AI827" i="7"/>
  <c r="AH827" i="7"/>
  <c r="AL827" i="7"/>
  <c r="AJ827" i="7"/>
  <c r="AG827" i="7"/>
  <c r="AF827" i="7"/>
  <c r="AG1164" i="7"/>
  <c r="AF1164" i="7"/>
  <c r="AE1164" i="7"/>
  <c r="AC1164" i="7"/>
  <c r="AB1164" i="7"/>
  <c r="AK1164" i="7"/>
  <c r="AJ1164" i="7"/>
  <c r="AI1164" i="7"/>
  <c r="AH1164" i="7"/>
  <c r="AD1164" i="7"/>
  <c r="AA1164" i="7"/>
  <c r="AL1164" i="7"/>
  <c r="AE512" i="7"/>
  <c r="AD512" i="7"/>
  <c r="AC512" i="7"/>
  <c r="AB512" i="7"/>
  <c r="AA512" i="7"/>
  <c r="AL512" i="7"/>
  <c r="AI512" i="7"/>
  <c r="AH512" i="7"/>
  <c r="AK512" i="7"/>
  <c r="AG512" i="7"/>
  <c r="AJ512" i="7"/>
  <c r="AF512" i="7"/>
  <c r="AJ1667" i="7"/>
  <c r="AI1667" i="7"/>
  <c r="AH1667" i="7"/>
  <c r="AG1667" i="7"/>
  <c r="AL1667" i="7"/>
  <c r="AK1667" i="7"/>
  <c r="AE1667" i="7"/>
  <c r="AD1667" i="7"/>
  <c r="AC1667" i="7"/>
  <c r="AB1667" i="7"/>
  <c r="AF1667" i="7"/>
  <c r="AA1667" i="7"/>
  <c r="AK1747" i="7"/>
  <c r="AF1747" i="7"/>
  <c r="AE1747" i="7"/>
  <c r="AD1747" i="7"/>
  <c r="AC1747" i="7"/>
  <c r="AB1747" i="7"/>
  <c r="AA1747" i="7"/>
  <c r="AL1747" i="7"/>
  <c r="AJ1747" i="7"/>
  <c r="AI1747" i="7"/>
  <c r="AG1747" i="7"/>
  <c r="AH1747" i="7"/>
  <c r="AI127" i="7"/>
  <c r="AH127" i="7"/>
  <c r="AG127" i="7"/>
  <c r="AF127" i="7"/>
  <c r="AE127" i="7"/>
  <c r="AD127" i="7"/>
  <c r="AA127" i="7"/>
  <c r="AL127" i="7"/>
  <c r="AK127" i="7"/>
  <c r="AJ127" i="7"/>
  <c r="AC127" i="7"/>
  <c r="AB127" i="7"/>
  <c r="AE627" i="7"/>
  <c r="AD627" i="7"/>
  <c r="AC627" i="7"/>
  <c r="AB627" i="7"/>
  <c r="AA627" i="7"/>
  <c r="AL627" i="7"/>
  <c r="AI627" i="7"/>
  <c r="AH627" i="7"/>
  <c r="AK627" i="7"/>
  <c r="AJ627" i="7"/>
  <c r="AG627" i="7"/>
  <c r="AF627" i="7"/>
  <c r="AE557" i="7"/>
  <c r="AD557" i="7"/>
  <c r="AC557" i="7"/>
  <c r="AB557" i="7"/>
  <c r="AA557" i="7"/>
  <c r="AL557" i="7"/>
  <c r="AI557" i="7"/>
  <c r="AH557" i="7"/>
  <c r="AK557" i="7"/>
  <c r="AG557" i="7"/>
  <c r="AJ557" i="7"/>
  <c r="AF557" i="7"/>
  <c r="AJ2937" i="7"/>
  <c r="AI2937" i="7"/>
  <c r="AH2937" i="7"/>
  <c r="AG2937" i="7"/>
  <c r="AA2937" i="7"/>
  <c r="AK2937" i="7"/>
  <c r="AL2937" i="7"/>
  <c r="AD2937" i="7"/>
  <c r="AC2937" i="7"/>
  <c r="AB2937" i="7"/>
  <c r="AF2937" i="7"/>
  <c r="AE2937" i="7"/>
  <c r="AG1082" i="7"/>
  <c r="AF1082" i="7"/>
  <c r="AE1082" i="7"/>
  <c r="AC1082" i="7"/>
  <c r="AB1082" i="7"/>
  <c r="AK1082" i="7"/>
  <c r="AJ1082" i="7"/>
  <c r="AI1082" i="7"/>
  <c r="AH1082" i="7"/>
  <c r="AD1082" i="7"/>
  <c r="AA1082" i="7"/>
  <c r="AL1082" i="7"/>
  <c r="AI219" i="7"/>
  <c r="AH219" i="7"/>
  <c r="AG219" i="7"/>
  <c r="AF219" i="7"/>
  <c r="AE219" i="7"/>
  <c r="AC219" i="7"/>
  <c r="AD219" i="7"/>
  <c r="AA219" i="7"/>
  <c r="AL219" i="7"/>
  <c r="AJ219" i="7"/>
  <c r="AB219" i="7"/>
  <c r="AK219" i="7"/>
  <c r="AM2366" i="7"/>
  <c r="AO2366" i="7" s="1"/>
  <c r="AM896" i="7"/>
  <c r="AO896" i="7" s="1"/>
  <c r="AM2703" i="7"/>
  <c r="AO2703" i="7" s="1"/>
  <c r="AJ2950" i="7"/>
  <c r="AI2950" i="7"/>
  <c r="AH2950" i="7"/>
  <c r="AG2950" i="7"/>
  <c r="AE2950" i="7"/>
  <c r="AD2950" i="7"/>
  <c r="AC2950" i="7"/>
  <c r="AB2950" i="7"/>
  <c r="AL2950" i="7"/>
  <c r="AA2950" i="7"/>
  <c r="AK2950" i="7"/>
  <c r="AF2950" i="7"/>
  <c r="AM953" i="7"/>
  <c r="AO953" i="7" s="1"/>
  <c r="AM2003" i="7"/>
  <c r="AO2003" i="7" s="1"/>
  <c r="AM2341" i="7"/>
  <c r="AO2341" i="7" s="1"/>
  <c r="AM2646" i="7"/>
  <c r="AO2646" i="7" s="1"/>
  <c r="AM2026" i="7"/>
  <c r="AO2026" i="7" s="1"/>
  <c r="AL1397" i="7"/>
  <c r="AK1397" i="7"/>
  <c r="AJ1397" i="7"/>
  <c r="AI1397" i="7"/>
  <c r="AH1397" i="7"/>
  <c r="AC1397" i="7"/>
  <c r="AF1397" i="7"/>
  <c r="AE1397" i="7"/>
  <c r="AD1397" i="7"/>
  <c r="AA1397" i="7"/>
  <c r="AG1397" i="7"/>
  <c r="AB1397" i="7"/>
  <c r="AE547" i="7"/>
  <c r="AD547" i="7"/>
  <c r="AC547" i="7"/>
  <c r="AB547" i="7"/>
  <c r="AA547" i="7"/>
  <c r="AL547" i="7"/>
  <c r="AI547" i="7"/>
  <c r="AH547" i="7"/>
  <c r="AK547" i="7"/>
  <c r="AJ547" i="7"/>
  <c r="AG547" i="7"/>
  <c r="AF547" i="7"/>
  <c r="AL1479" i="7"/>
  <c r="AK1479" i="7"/>
  <c r="AJ1479" i="7"/>
  <c r="AI1479" i="7"/>
  <c r="AH1479" i="7"/>
  <c r="AD1479" i="7"/>
  <c r="AC1479" i="7"/>
  <c r="AG1479" i="7"/>
  <c r="AF1479" i="7"/>
  <c r="AB1479" i="7"/>
  <c r="AA1479" i="7"/>
  <c r="AE1479" i="7"/>
  <c r="AG1117" i="7"/>
  <c r="AF1117" i="7"/>
  <c r="AE1117" i="7"/>
  <c r="AC1117" i="7"/>
  <c r="AB1117" i="7"/>
  <c r="AK1117" i="7"/>
  <c r="AJ1117" i="7"/>
  <c r="AI1117" i="7"/>
  <c r="AA1117" i="7"/>
  <c r="AL1117" i="7"/>
  <c r="AH1117" i="7"/>
  <c r="AD1117" i="7"/>
  <c r="AG1177" i="7"/>
  <c r="AF1177" i="7"/>
  <c r="AE1177" i="7"/>
  <c r="AC1177" i="7"/>
  <c r="AB1177" i="7"/>
  <c r="AK1177" i="7"/>
  <c r="AJ1177" i="7"/>
  <c r="AI1177" i="7"/>
  <c r="AA1177" i="7"/>
  <c r="AL1177" i="7"/>
  <c r="AH1177" i="7"/>
  <c r="AD1177" i="7"/>
  <c r="AJ1584" i="7"/>
  <c r="AI1584" i="7"/>
  <c r="AH1584" i="7"/>
  <c r="AG1584" i="7"/>
  <c r="AD1584" i="7"/>
  <c r="AC1584" i="7"/>
  <c r="AB1584" i="7"/>
  <c r="AL1584" i="7"/>
  <c r="AF1584" i="7"/>
  <c r="AK1584" i="7"/>
  <c r="AE1584" i="7"/>
  <c r="AA1584" i="7"/>
  <c r="AJ2332" i="7"/>
  <c r="AI2332" i="7"/>
  <c r="AH2332" i="7"/>
  <c r="AG2332" i="7"/>
  <c r="AK2332" i="7"/>
  <c r="AF2332" i="7"/>
  <c r="AD2332" i="7"/>
  <c r="AL2332" i="7"/>
  <c r="AE2332" i="7"/>
  <c r="AC2332" i="7"/>
  <c r="AA2332" i="7"/>
  <c r="AB2332" i="7"/>
  <c r="AJ2494" i="7"/>
  <c r="AI2494" i="7"/>
  <c r="AH2494" i="7"/>
  <c r="AG2494" i="7"/>
  <c r="AD2494" i="7"/>
  <c r="AL2494" i="7"/>
  <c r="AF2494" i="7"/>
  <c r="AE2494" i="7"/>
  <c r="AA2494" i="7"/>
  <c r="AK2494" i="7"/>
  <c r="AC2494" i="7"/>
  <c r="AB2494" i="7"/>
  <c r="AL1352" i="7"/>
  <c r="AK1352" i="7"/>
  <c r="AJ1352" i="7"/>
  <c r="AI1352" i="7"/>
  <c r="AH1352" i="7"/>
  <c r="AC1352" i="7"/>
  <c r="AG1352" i="7"/>
  <c r="AD1352" i="7"/>
  <c r="AF1352" i="7"/>
  <c r="AB1352" i="7"/>
  <c r="AA1352" i="7"/>
  <c r="AE1352" i="7"/>
  <c r="AL1282" i="7"/>
  <c r="AK1282" i="7"/>
  <c r="AJ1282" i="7"/>
  <c r="AI1282" i="7"/>
  <c r="AH1282" i="7"/>
  <c r="AC1282" i="7"/>
  <c r="AG1282" i="7"/>
  <c r="AD1282" i="7"/>
  <c r="AB1282" i="7"/>
  <c r="AA1282" i="7"/>
  <c r="AF1282" i="7"/>
  <c r="AE1282" i="7"/>
  <c r="AE849" i="7"/>
  <c r="AB849" i="7"/>
  <c r="AA849" i="7"/>
  <c r="AL849" i="7"/>
  <c r="AK849" i="7"/>
  <c r="AI849" i="7"/>
  <c r="AH849" i="7"/>
  <c r="AD849" i="7"/>
  <c r="AC849" i="7"/>
  <c r="AJ849" i="7"/>
  <c r="AG849" i="7"/>
  <c r="AF849" i="7"/>
  <c r="AL1387" i="7"/>
  <c r="AK1387" i="7"/>
  <c r="AJ1387" i="7"/>
  <c r="AI1387" i="7"/>
  <c r="AH1387" i="7"/>
  <c r="AC1387" i="7"/>
  <c r="AF1387" i="7"/>
  <c r="AE1387" i="7"/>
  <c r="AD1387" i="7"/>
  <c r="AA1387" i="7"/>
  <c r="AG1387" i="7"/>
  <c r="AB1387" i="7"/>
  <c r="AF767" i="7"/>
  <c r="AC767" i="7"/>
  <c r="AL767" i="7"/>
  <c r="AI767" i="7"/>
  <c r="AH767" i="7"/>
  <c r="AG767" i="7"/>
  <c r="AE767" i="7"/>
  <c r="AD767" i="7"/>
  <c r="AB767" i="7"/>
  <c r="AA767" i="7"/>
  <c r="AK767" i="7"/>
  <c r="AJ767" i="7"/>
  <c r="AG884" i="7"/>
  <c r="AE884" i="7"/>
  <c r="AL884" i="7"/>
  <c r="AK884" i="7"/>
  <c r="AJ884" i="7"/>
  <c r="AI884" i="7"/>
  <c r="AF884" i="7"/>
  <c r="AD884" i="7"/>
  <c r="AH884" i="7"/>
  <c r="AC884" i="7"/>
  <c r="AB884" i="7"/>
  <c r="AA884" i="7"/>
  <c r="AO2598" i="7"/>
  <c r="AM2201" i="7"/>
  <c r="AO2201" i="7" s="1"/>
  <c r="AM1408" i="7"/>
  <c r="AO1408" i="7" s="1"/>
  <c r="AM2388" i="7"/>
  <c r="AO2388" i="7" s="1"/>
  <c r="AM2131" i="7"/>
  <c r="AO2131" i="7" s="1"/>
  <c r="AM1246" i="7"/>
  <c r="AO1246" i="7" s="1"/>
  <c r="AM2901" i="7"/>
  <c r="AO2901" i="7" s="1"/>
  <c r="AM2796" i="7"/>
  <c r="AO2796" i="7" s="1"/>
  <c r="AM1688" i="7"/>
  <c r="AO1688" i="7" s="1"/>
  <c r="AM2318" i="7"/>
  <c r="AO2318" i="7" s="1"/>
  <c r="AM2493" i="7"/>
  <c r="AO2493" i="7" s="1"/>
  <c r="AM1036" i="7"/>
  <c r="AO1036" i="7" s="1"/>
  <c r="AM1501" i="7"/>
  <c r="AO1501" i="7" s="1"/>
  <c r="AM2401" i="7"/>
  <c r="AO2401" i="7" s="1"/>
  <c r="AM2656" i="7"/>
  <c r="AO2656" i="7" s="1"/>
  <c r="AM2108" i="7"/>
  <c r="AO2108" i="7" s="1"/>
  <c r="AM336" i="7"/>
  <c r="AO336" i="7" s="1"/>
  <c r="AM463" i="7"/>
  <c r="AO463" i="7" s="1"/>
  <c r="AI2214" i="7"/>
  <c r="AH2214" i="7"/>
  <c r="AF2214" i="7"/>
  <c r="AL2214" i="7"/>
  <c r="AJ2214" i="7"/>
  <c r="AG2214" i="7"/>
  <c r="AC2214" i="7"/>
  <c r="AB2214" i="7"/>
  <c r="AA2214" i="7"/>
  <c r="AE2214" i="7"/>
  <c r="AK2214" i="7"/>
  <c r="AD2214" i="7"/>
  <c r="AG2612" i="7"/>
  <c r="AE2612" i="7"/>
  <c r="AD2612" i="7"/>
  <c r="AB2612" i="7"/>
  <c r="AA2612" i="7"/>
  <c r="AL2612" i="7"/>
  <c r="AK2612" i="7"/>
  <c r="AJ2612" i="7"/>
  <c r="AI2612" i="7"/>
  <c r="AC2612" i="7"/>
  <c r="AH2612" i="7"/>
  <c r="AF2612" i="7"/>
  <c r="AF744" i="7"/>
  <c r="AC744" i="7"/>
  <c r="AA744" i="7"/>
  <c r="AL744" i="7"/>
  <c r="AK744" i="7"/>
  <c r="AJ744" i="7"/>
  <c r="AG744" i="7"/>
  <c r="AE744" i="7"/>
  <c r="AI744" i="7"/>
  <c r="AH744" i="7"/>
  <c r="AD744" i="7"/>
  <c r="AB744" i="7"/>
  <c r="AJ2447" i="7"/>
  <c r="AI2447" i="7"/>
  <c r="AH2447" i="7"/>
  <c r="AG2447" i="7"/>
  <c r="AD2447" i="7"/>
  <c r="AF2447" i="7"/>
  <c r="AL2447" i="7"/>
  <c r="AK2447" i="7"/>
  <c r="AE2447" i="7"/>
  <c r="AB2447" i="7"/>
  <c r="AA2447" i="7"/>
  <c r="AC2447" i="7"/>
  <c r="AG1072" i="7"/>
  <c r="AE1072" i="7"/>
  <c r="AC1072" i="7"/>
  <c r="AB1072" i="7"/>
  <c r="AK1072" i="7"/>
  <c r="AL1072" i="7"/>
  <c r="AJ1072" i="7"/>
  <c r="AI1072" i="7"/>
  <c r="AH1072" i="7"/>
  <c r="AF1072" i="7"/>
  <c r="AA1072" i="7"/>
  <c r="AD1072" i="7"/>
  <c r="AG1047" i="7"/>
  <c r="AE1047" i="7"/>
  <c r="AC1047" i="7"/>
  <c r="AB1047" i="7"/>
  <c r="AL1047" i="7"/>
  <c r="AK1047" i="7"/>
  <c r="AJ1047" i="7"/>
  <c r="AI1047" i="7"/>
  <c r="AH1047" i="7"/>
  <c r="AD1047" i="7"/>
  <c r="AA1047" i="7"/>
  <c r="AF1047" i="7"/>
  <c r="AJ2237" i="7"/>
  <c r="AC2237" i="7"/>
  <c r="AB2237" i="7"/>
  <c r="AL2237" i="7"/>
  <c r="AK2237" i="7"/>
  <c r="AI2237" i="7"/>
  <c r="AG2237" i="7"/>
  <c r="AF2237" i="7"/>
  <c r="AA2237" i="7"/>
  <c r="AE2237" i="7"/>
  <c r="AH2237" i="7"/>
  <c r="AD2237" i="7"/>
  <c r="AE792" i="7"/>
  <c r="AF792" i="7"/>
  <c r="AB792" i="7"/>
  <c r="AL792" i="7"/>
  <c r="AD792" i="7"/>
  <c r="AC792" i="7"/>
  <c r="AA792" i="7"/>
  <c r="AJ792" i="7"/>
  <c r="AI792" i="7"/>
  <c r="AK792" i="7"/>
  <c r="AH792" i="7"/>
  <c r="AG792" i="7"/>
  <c r="AE592" i="7"/>
  <c r="AD592" i="7"/>
  <c r="AC592" i="7"/>
  <c r="AB592" i="7"/>
  <c r="AA592" i="7"/>
  <c r="AL592" i="7"/>
  <c r="AI592" i="7"/>
  <c r="AH592" i="7"/>
  <c r="AK592" i="7"/>
  <c r="AJ592" i="7"/>
  <c r="AG592" i="7"/>
  <c r="AF592" i="7"/>
  <c r="AI242" i="7"/>
  <c r="AH242" i="7"/>
  <c r="AG242" i="7"/>
  <c r="AF242" i="7"/>
  <c r="AE242" i="7"/>
  <c r="AD242" i="7"/>
  <c r="AC242" i="7"/>
  <c r="AA242" i="7"/>
  <c r="AL242" i="7"/>
  <c r="AB242" i="7"/>
  <c r="AK242" i="7"/>
  <c r="AJ242" i="7"/>
  <c r="AC2752" i="7"/>
  <c r="AB2752" i="7"/>
  <c r="AA2752" i="7"/>
  <c r="AL2752" i="7"/>
  <c r="AK2752" i="7"/>
  <c r="AI2752" i="7"/>
  <c r="AJ2752" i="7"/>
  <c r="AG2752" i="7"/>
  <c r="AF2752" i="7"/>
  <c r="AD2752" i="7"/>
  <c r="AH2752" i="7"/>
  <c r="AE2752" i="7"/>
  <c r="AC2692" i="7"/>
  <c r="AA2692" i="7"/>
  <c r="AJ2692" i="7"/>
  <c r="AI2692" i="7"/>
  <c r="AH2692" i="7"/>
  <c r="AF2692" i="7"/>
  <c r="AD2692" i="7"/>
  <c r="AK2692" i="7"/>
  <c r="AG2692" i="7"/>
  <c r="AB2692" i="7"/>
  <c r="AL2692" i="7"/>
  <c r="AE2692" i="7"/>
  <c r="AL1724" i="7"/>
  <c r="AK1724" i="7"/>
  <c r="AJ1724" i="7"/>
  <c r="AI1724" i="7"/>
  <c r="AH1724" i="7"/>
  <c r="AG1724" i="7"/>
  <c r="AF1724" i="7"/>
  <c r="AE1724" i="7"/>
  <c r="AD1724" i="7"/>
  <c r="AC1724" i="7"/>
  <c r="AA1724" i="7"/>
  <c r="AB1724" i="7"/>
  <c r="AG1002" i="7"/>
  <c r="AE1002" i="7"/>
  <c r="AC1002" i="7"/>
  <c r="AB1002" i="7"/>
  <c r="AL1002" i="7"/>
  <c r="AK1002" i="7"/>
  <c r="AJ1002" i="7"/>
  <c r="AI1002" i="7"/>
  <c r="AH1002" i="7"/>
  <c r="AD1002" i="7"/>
  <c r="AA1002" i="7"/>
  <c r="AF1002" i="7"/>
  <c r="AJ1607" i="7"/>
  <c r="AI1607" i="7"/>
  <c r="AH1607" i="7"/>
  <c r="AG1607" i="7"/>
  <c r="AL1607" i="7"/>
  <c r="AK1607" i="7"/>
  <c r="AE1607" i="7"/>
  <c r="AD1607" i="7"/>
  <c r="AC1607" i="7"/>
  <c r="AB1607" i="7"/>
  <c r="AF1607" i="7"/>
  <c r="AA1607" i="7"/>
  <c r="AK1969" i="7"/>
  <c r="AJ1969" i="7"/>
  <c r="AI1969" i="7"/>
  <c r="AH1969" i="7"/>
  <c r="AE1969" i="7"/>
  <c r="AL1969" i="7"/>
  <c r="AG1969" i="7"/>
  <c r="AD1969" i="7"/>
  <c r="AC1969" i="7"/>
  <c r="AA1969" i="7"/>
  <c r="AF1969" i="7"/>
  <c r="AB1969" i="7"/>
  <c r="AK1947" i="7"/>
  <c r="AJ1947" i="7"/>
  <c r="AI1947" i="7"/>
  <c r="AH1947" i="7"/>
  <c r="AE1947" i="7"/>
  <c r="AL1947" i="7"/>
  <c r="AF1947" i="7"/>
  <c r="AD1947" i="7"/>
  <c r="AB1947" i="7"/>
  <c r="AA1947" i="7"/>
  <c r="AG1947" i="7"/>
  <c r="AC1947" i="7"/>
  <c r="AF722" i="7"/>
  <c r="AH722" i="7"/>
  <c r="AG722" i="7"/>
  <c r="AE722" i="7"/>
  <c r="AD722" i="7"/>
  <c r="AC722" i="7"/>
  <c r="AB722" i="7"/>
  <c r="AL722" i="7"/>
  <c r="AK722" i="7"/>
  <c r="AJ722" i="7"/>
  <c r="AA722" i="7"/>
  <c r="AI722" i="7"/>
  <c r="AL1422" i="7"/>
  <c r="AK1422" i="7"/>
  <c r="AJ1422" i="7"/>
  <c r="AI1422" i="7"/>
  <c r="AH1422" i="7"/>
  <c r="AC1422" i="7"/>
  <c r="AG1422" i="7"/>
  <c r="AD1422" i="7"/>
  <c r="AB1422" i="7"/>
  <c r="AA1422" i="7"/>
  <c r="AF1422" i="7"/>
  <c r="AE1422" i="7"/>
  <c r="AL1502" i="7"/>
  <c r="AK1502" i="7"/>
  <c r="AJ1502" i="7"/>
  <c r="AI1502" i="7"/>
  <c r="AH1502" i="7"/>
  <c r="AE1502" i="7"/>
  <c r="AD1502" i="7"/>
  <c r="AC1502" i="7"/>
  <c r="AG1502" i="7"/>
  <c r="AF1502" i="7"/>
  <c r="AB1502" i="7"/>
  <c r="AA1502" i="7"/>
  <c r="AJ2472" i="7"/>
  <c r="AI2472" i="7"/>
  <c r="AH2472" i="7"/>
  <c r="AG2472" i="7"/>
  <c r="AD2472" i="7"/>
  <c r="AF2472" i="7"/>
  <c r="AC2472" i="7"/>
  <c r="AL2472" i="7"/>
  <c r="AK2472" i="7"/>
  <c r="AB2472" i="7"/>
  <c r="AA2472" i="7"/>
  <c r="AE2472" i="7"/>
  <c r="AJ2262" i="7"/>
  <c r="AI2262" i="7"/>
  <c r="AH2262" i="7"/>
  <c r="AD2262" i="7"/>
  <c r="AC2262" i="7"/>
  <c r="AA2262" i="7"/>
  <c r="AG2262" i="7"/>
  <c r="AF2262" i="7"/>
  <c r="AE2262" i="7"/>
  <c r="AL2262" i="7"/>
  <c r="AK2262" i="7"/>
  <c r="AB2262" i="7"/>
  <c r="AI2179" i="7"/>
  <c r="AH2179" i="7"/>
  <c r="AF2179" i="7"/>
  <c r="AB2179" i="7"/>
  <c r="AA2179" i="7"/>
  <c r="AL2179" i="7"/>
  <c r="AG2179" i="7"/>
  <c r="AE2179" i="7"/>
  <c r="AD2179" i="7"/>
  <c r="AC2179" i="7"/>
  <c r="AK2179" i="7"/>
  <c r="AJ2179" i="7"/>
  <c r="AG1059" i="7"/>
  <c r="AE1059" i="7"/>
  <c r="AC1059" i="7"/>
  <c r="AB1059" i="7"/>
  <c r="AL1059" i="7"/>
  <c r="AK1059" i="7"/>
  <c r="AJ1059" i="7"/>
  <c r="AI1059" i="7"/>
  <c r="AH1059" i="7"/>
  <c r="AD1059" i="7"/>
  <c r="AA1059" i="7"/>
  <c r="AF1059" i="7"/>
  <c r="AE394" i="7"/>
  <c r="AD394" i="7"/>
  <c r="AC394" i="7"/>
  <c r="AB394" i="7"/>
  <c r="AA394" i="7"/>
  <c r="AL394" i="7"/>
  <c r="AI394" i="7"/>
  <c r="AH394" i="7"/>
  <c r="AK394" i="7"/>
  <c r="AJ394" i="7"/>
  <c r="AG394" i="7"/>
  <c r="AF394" i="7"/>
  <c r="AM686" i="7"/>
  <c r="AO686" i="7" s="1"/>
  <c r="AM1338" i="7"/>
  <c r="AO1338" i="7" s="1"/>
  <c r="AM1373" i="7"/>
  <c r="AO1373" i="7" s="1"/>
  <c r="AM1361" i="7"/>
  <c r="AO1361" i="7" s="1"/>
  <c r="AM266" i="7"/>
  <c r="AO266" i="7" s="1"/>
  <c r="AM1268" i="7"/>
  <c r="AO1268" i="7" s="1"/>
  <c r="AM1828" i="7"/>
  <c r="AO1828" i="7" s="1"/>
  <c r="AM1198" i="7"/>
  <c r="AO1198" i="7" s="1"/>
  <c r="AM2213" i="7"/>
  <c r="AO2213" i="7" s="1"/>
  <c r="AM2051" i="7"/>
  <c r="AO2051" i="7" s="1"/>
  <c r="AM826" i="7"/>
  <c r="AO826" i="7" s="1"/>
  <c r="AM1946" i="7"/>
  <c r="AO1946" i="7" s="1"/>
  <c r="AM1491" i="7"/>
  <c r="AO1491" i="7" s="1"/>
  <c r="AM1876" i="7"/>
  <c r="AO1876" i="7" s="1"/>
  <c r="AM276" i="7"/>
  <c r="AO276" i="7" s="1"/>
  <c r="AM2061" i="7"/>
  <c r="AO2061" i="7" s="1"/>
  <c r="G2965" i="7"/>
  <c r="I2964" i="7"/>
  <c r="AM966" i="7"/>
  <c r="AO966" i="7" s="1"/>
  <c r="AM1128" i="7"/>
  <c r="AO1128" i="7" s="1"/>
  <c r="AM2821" i="7"/>
  <c r="AO2821" i="7" s="1"/>
  <c r="AM918" i="7"/>
  <c r="AO918" i="7" s="1"/>
  <c r="AM2856" i="7"/>
  <c r="AO2856" i="7" s="1"/>
  <c r="AM1736" i="7"/>
  <c r="AO1736" i="7" s="1"/>
  <c r="AM2143" i="7"/>
  <c r="AO2143" i="7" s="1"/>
  <c r="AM1456" i="7"/>
  <c r="AO1456" i="7" s="1"/>
  <c r="AM1758" i="7"/>
  <c r="AO1758" i="7" s="1"/>
  <c r="AM2576" i="7"/>
  <c r="AO2576" i="7" s="1"/>
  <c r="AM2866" i="7"/>
  <c r="AO2866" i="7" s="1"/>
  <c r="AM1421" i="7"/>
  <c r="AO1421" i="7" s="1"/>
  <c r="AI2167" i="7"/>
  <c r="AH2167" i="7"/>
  <c r="AF2167" i="7"/>
  <c r="AB2167" i="7"/>
  <c r="AA2167" i="7"/>
  <c r="AL2167" i="7"/>
  <c r="AG2167" i="7"/>
  <c r="AE2167" i="7"/>
  <c r="AD2167" i="7"/>
  <c r="AK2167" i="7"/>
  <c r="AC2167" i="7"/>
  <c r="AJ2167" i="7"/>
  <c r="AJ1572" i="7"/>
  <c r="AI1572" i="7"/>
  <c r="AH1572" i="7"/>
  <c r="AL1572" i="7"/>
  <c r="AK1572" i="7"/>
  <c r="AF1572" i="7"/>
  <c r="AE1572" i="7"/>
  <c r="AC1572" i="7"/>
  <c r="AB1572" i="7"/>
  <c r="AD1572" i="7"/>
  <c r="AA1572" i="7"/>
  <c r="AG1572" i="7"/>
  <c r="AC2622" i="7"/>
  <c r="AH2622" i="7"/>
  <c r="AF2622" i="7"/>
  <c r="AL2622" i="7"/>
  <c r="AJ2622" i="7"/>
  <c r="AB2622" i="7"/>
  <c r="AA2622" i="7"/>
  <c r="AK2622" i="7"/>
  <c r="AD2622" i="7"/>
  <c r="AI2622" i="7"/>
  <c r="AG2622" i="7"/>
  <c r="AE2622" i="7"/>
  <c r="AH1549" i="7"/>
  <c r="AF1549" i="7"/>
  <c r="AE1549" i="7"/>
  <c r="AC1549" i="7"/>
  <c r="AJ1549" i="7"/>
  <c r="AI1549" i="7"/>
  <c r="AG1549" i="7"/>
  <c r="AD1549" i="7"/>
  <c r="AB1549" i="7"/>
  <c r="AL1549" i="7"/>
  <c r="AA1549" i="7"/>
  <c r="AK1549" i="7"/>
  <c r="AK1852" i="7"/>
  <c r="AJ1852" i="7"/>
  <c r="AL1852" i="7"/>
  <c r="AI1852" i="7"/>
  <c r="AH1852" i="7"/>
  <c r="AG1852" i="7"/>
  <c r="AD1852" i="7"/>
  <c r="AC1852" i="7"/>
  <c r="AF1852" i="7"/>
  <c r="AE1852" i="7"/>
  <c r="AB1852" i="7"/>
  <c r="AA1852" i="7"/>
  <c r="AI184" i="7"/>
  <c r="AH184" i="7"/>
  <c r="AG184" i="7"/>
  <c r="AF184" i="7"/>
  <c r="AE184" i="7"/>
  <c r="AD184" i="7"/>
  <c r="AC184" i="7"/>
  <c r="AA184" i="7"/>
  <c r="AL184" i="7"/>
  <c r="AK184" i="7"/>
  <c r="AJ184" i="7"/>
  <c r="AB184" i="7"/>
  <c r="AJ2507" i="7"/>
  <c r="AI2507" i="7"/>
  <c r="AH2507" i="7"/>
  <c r="AG2507" i="7"/>
  <c r="AD2507" i="7"/>
  <c r="AF2507" i="7"/>
  <c r="AE2507" i="7"/>
  <c r="AC2507" i="7"/>
  <c r="AB2507" i="7"/>
  <c r="AA2507" i="7"/>
  <c r="AL2507" i="7"/>
  <c r="AK2507" i="7"/>
  <c r="AJ2307" i="7"/>
  <c r="AI2307" i="7"/>
  <c r="AG2307" i="7"/>
  <c r="AD2307" i="7"/>
  <c r="AC2307" i="7"/>
  <c r="AB2307" i="7"/>
  <c r="AK2307" i="7"/>
  <c r="AL2307" i="7"/>
  <c r="AH2307" i="7"/>
  <c r="AE2307" i="7"/>
  <c r="AA2307" i="7"/>
  <c r="AF2307" i="7"/>
  <c r="AG2599" i="7"/>
  <c r="AE2599" i="7"/>
  <c r="AB2599" i="7"/>
  <c r="AA2599" i="7"/>
  <c r="AJ2599" i="7"/>
  <c r="AI2599" i="7"/>
  <c r="AD2599" i="7"/>
  <c r="AF2599" i="7"/>
  <c r="AC2599" i="7"/>
  <c r="AL2599" i="7"/>
  <c r="AK2599" i="7"/>
  <c r="AH2599" i="7"/>
  <c r="AE2587" i="7"/>
  <c r="AC2587" i="7"/>
  <c r="AB2587" i="7"/>
  <c r="AJ2587" i="7"/>
  <c r="AI2587" i="7"/>
  <c r="AH2587" i="7"/>
  <c r="AG2587" i="7"/>
  <c r="AA2587" i="7"/>
  <c r="AL2587" i="7"/>
  <c r="AF2587" i="7"/>
  <c r="AK2587" i="7"/>
  <c r="AD2587" i="7"/>
  <c r="AI197" i="7"/>
  <c r="AH197" i="7"/>
  <c r="AG197" i="7"/>
  <c r="AF197" i="7"/>
  <c r="AE197" i="7"/>
  <c r="AD197" i="7"/>
  <c r="AC197" i="7"/>
  <c r="AA197" i="7"/>
  <c r="AL197" i="7"/>
  <c r="AK197" i="7"/>
  <c r="AJ197" i="7"/>
  <c r="AB197" i="7"/>
  <c r="AG1234" i="7"/>
  <c r="AF1234" i="7"/>
  <c r="AE1234" i="7"/>
  <c r="AC1234" i="7"/>
  <c r="AB1234" i="7"/>
  <c r="AK1234" i="7"/>
  <c r="AJ1234" i="7"/>
  <c r="AI1234" i="7"/>
  <c r="AH1234" i="7"/>
  <c r="AD1234" i="7"/>
  <c r="AA1234" i="7"/>
  <c r="AL1234" i="7"/>
  <c r="AC2809" i="7"/>
  <c r="AB2809" i="7"/>
  <c r="AA2809" i="7"/>
  <c r="AL2809" i="7"/>
  <c r="AK2809" i="7"/>
  <c r="AI2809" i="7"/>
  <c r="AH2809" i="7"/>
  <c r="AE2809" i="7"/>
  <c r="AG2809" i="7"/>
  <c r="AJ2809" i="7"/>
  <c r="AD2809" i="7"/>
  <c r="AF2809" i="7"/>
  <c r="AI172" i="7"/>
  <c r="AH172" i="7"/>
  <c r="AG172" i="7"/>
  <c r="AF172" i="7"/>
  <c r="AE172" i="7"/>
  <c r="AD172" i="7"/>
  <c r="AC172" i="7"/>
  <c r="AA172" i="7"/>
  <c r="AL172" i="7"/>
  <c r="AK172" i="7"/>
  <c r="AB172" i="7"/>
  <c r="AJ172" i="7"/>
  <c r="AB2039" i="7"/>
  <c r="AK2039" i="7"/>
  <c r="AJ2039" i="7"/>
  <c r="AI2039" i="7"/>
  <c r="AH2039" i="7"/>
  <c r="AE2039" i="7"/>
  <c r="AL2039" i="7"/>
  <c r="AF2039" i="7"/>
  <c r="AD2039" i="7"/>
  <c r="AA2039" i="7"/>
  <c r="AG2039" i="7"/>
  <c r="AC2039" i="7"/>
  <c r="AE359" i="7"/>
  <c r="AD359" i="7"/>
  <c r="AC359" i="7"/>
  <c r="AB359" i="7"/>
  <c r="AA359" i="7"/>
  <c r="AL359" i="7"/>
  <c r="AI359" i="7"/>
  <c r="AK359" i="7"/>
  <c r="AJ359" i="7"/>
  <c r="AH359" i="7"/>
  <c r="AG359" i="7"/>
  <c r="AF359" i="7"/>
  <c r="AM2038" i="7"/>
  <c r="AO2038" i="7" s="1"/>
  <c r="AM1956" i="7"/>
  <c r="AO1956" i="7" s="1"/>
  <c r="AM1863" i="7"/>
  <c r="AO1863" i="7" s="1"/>
  <c r="AM1466" i="7"/>
  <c r="AO1466" i="7" s="1"/>
  <c r="AM1478" i="7"/>
  <c r="AO1478" i="7" s="1"/>
  <c r="AM1431" i="7"/>
  <c r="AO1431" i="7" s="1"/>
  <c r="AM2296" i="7"/>
  <c r="AO2296" i="7" s="1"/>
  <c r="AM1666" i="7"/>
  <c r="AO1666" i="7" s="1"/>
  <c r="AM2166" i="7"/>
  <c r="AO2166" i="7" s="1"/>
  <c r="AM2551" i="7"/>
  <c r="AO2551" i="7" s="1"/>
  <c r="AM1141" i="7"/>
  <c r="AO1141" i="7" s="1"/>
  <c r="AM1081" i="7"/>
  <c r="AO1081" i="7" s="1"/>
  <c r="AM1443" i="7"/>
  <c r="AO1443" i="7" s="1"/>
  <c r="AM2621" i="7"/>
  <c r="AO2621" i="7" s="1"/>
  <c r="AM1653" i="7"/>
  <c r="AO1653" i="7" s="1"/>
  <c r="AM2516" i="7"/>
  <c r="AO2516" i="7" s="1"/>
  <c r="AM1023" i="7"/>
  <c r="AO1023" i="7" s="1"/>
  <c r="AM1316" i="7"/>
  <c r="AO1316" i="7" s="1"/>
  <c r="AM1186" i="7"/>
  <c r="AO1186" i="7" s="1"/>
  <c r="AJ2963" i="7"/>
  <c r="AI2963" i="7"/>
  <c r="AH2963" i="7"/>
  <c r="AG2963" i="7"/>
  <c r="AL2963" i="7"/>
  <c r="AK2963" i="7"/>
  <c r="AF2963" i="7"/>
  <c r="AC2963" i="7"/>
  <c r="AE2963" i="7"/>
  <c r="AA2963" i="7"/>
  <c r="AD2963" i="7"/>
  <c r="AB2963" i="7"/>
  <c r="AM1351" i="7"/>
  <c r="AO1351" i="7" s="1"/>
  <c r="AM2668" i="7"/>
  <c r="AO2668" i="7" s="1"/>
  <c r="AM1281" i="7"/>
  <c r="AO1281" i="7" s="1"/>
  <c r="AM1618" i="7"/>
  <c r="AO1618" i="7" s="1"/>
  <c r="AM2458" i="7"/>
  <c r="AO2458" i="7" s="1"/>
  <c r="AM603" i="7"/>
  <c r="AO603" i="7" s="1"/>
  <c r="AM1093" i="7"/>
  <c r="AO1093" i="7" s="1"/>
  <c r="AL1374" i="7"/>
  <c r="AK1374" i="7"/>
  <c r="AJ1374" i="7"/>
  <c r="AI1374" i="7"/>
  <c r="AH1374" i="7"/>
  <c r="AC1374" i="7"/>
  <c r="AG1374" i="7"/>
  <c r="AD1374" i="7"/>
  <c r="AB1374" i="7"/>
  <c r="AA1374" i="7"/>
  <c r="AF1374" i="7"/>
  <c r="AE1374" i="7"/>
  <c r="AE487" i="7"/>
  <c r="AD487" i="7"/>
  <c r="AC487" i="7"/>
  <c r="AB487" i="7"/>
  <c r="AA487" i="7"/>
  <c r="AL487" i="7"/>
  <c r="AI487" i="7"/>
  <c r="AH487" i="7"/>
  <c r="AK487" i="7"/>
  <c r="AJ487" i="7"/>
  <c r="AG487" i="7"/>
  <c r="AF487" i="7"/>
  <c r="AI102" i="7"/>
  <c r="AH102" i="7"/>
  <c r="AG102" i="7"/>
  <c r="AF102" i="7"/>
  <c r="AE102" i="7"/>
  <c r="AD102" i="7"/>
  <c r="AA102" i="7"/>
  <c r="AL102" i="7"/>
  <c r="AJ102" i="7"/>
  <c r="AC102" i="7"/>
  <c r="AB102" i="7"/>
  <c r="AK102" i="7"/>
  <c r="AJ2879" i="7"/>
  <c r="AD2879" i="7"/>
  <c r="AC2879" i="7"/>
  <c r="AB2879" i="7"/>
  <c r="AA2879" i="7"/>
  <c r="AK2879" i="7"/>
  <c r="AI2879" i="7"/>
  <c r="AH2879" i="7"/>
  <c r="AF2879" i="7"/>
  <c r="AE2879" i="7"/>
  <c r="AL2879" i="7"/>
  <c r="AG2879" i="7"/>
  <c r="AG1199" i="7"/>
  <c r="AF1199" i="7"/>
  <c r="AE1199" i="7"/>
  <c r="AC1199" i="7"/>
  <c r="AB1199" i="7"/>
  <c r="AK1199" i="7"/>
  <c r="AJ1199" i="7"/>
  <c r="AI1199" i="7"/>
  <c r="AA1199" i="7"/>
  <c r="AL1199" i="7"/>
  <c r="AH1199" i="7"/>
  <c r="AD1199" i="7"/>
  <c r="AJ1654" i="7"/>
  <c r="AI1654" i="7"/>
  <c r="AH1654" i="7"/>
  <c r="AG1654" i="7"/>
  <c r="AL1654" i="7"/>
  <c r="AK1654" i="7"/>
  <c r="AF1654" i="7"/>
  <c r="AD1654" i="7"/>
  <c r="AC1654" i="7"/>
  <c r="AA1654" i="7"/>
  <c r="AE1654" i="7"/>
  <c r="AB1654" i="7"/>
  <c r="AG932" i="7"/>
  <c r="AE932" i="7"/>
  <c r="AC932" i="7"/>
  <c r="AB932" i="7"/>
  <c r="AH932" i="7"/>
  <c r="AF932" i="7"/>
  <c r="AD932" i="7"/>
  <c r="AA932" i="7"/>
  <c r="AL932" i="7"/>
  <c r="AK932" i="7"/>
  <c r="AJ932" i="7"/>
  <c r="AI932" i="7"/>
  <c r="AC2682" i="7"/>
  <c r="AJ2682" i="7"/>
  <c r="AI2682" i="7"/>
  <c r="AH2682" i="7"/>
  <c r="AF2682" i="7"/>
  <c r="AL2682" i="7"/>
  <c r="AG2682" i="7"/>
  <c r="AE2682" i="7"/>
  <c r="AB2682" i="7"/>
  <c r="AK2682" i="7"/>
  <c r="AD2682" i="7"/>
  <c r="AA2682" i="7"/>
  <c r="AE382" i="7"/>
  <c r="AD382" i="7"/>
  <c r="AC382" i="7"/>
  <c r="AB382" i="7"/>
  <c r="AA382" i="7"/>
  <c r="AL382" i="7"/>
  <c r="AI382" i="7"/>
  <c r="AH382" i="7"/>
  <c r="AK382" i="7"/>
  <c r="AJ382" i="7"/>
  <c r="AG382" i="7"/>
  <c r="AF382" i="7"/>
  <c r="AB1982" i="7"/>
  <c r="AA1982" i="7"/>
  <c r="AL1982" i="7"/>
  <c r="AK1982" i="7"/>
  <c r="AH1982" i="7"/>
  <c r="AG1982" i="7"/>
  <c r="AF1982" i="7"/>
  <c r="AE1982" i="7"/>
  <c r="AC1982" i="7"/>
  <c r="AJ1982" i="7"/>
  <c r="AI1982" i="7"/>
  <c r="AD1982" i="7"/>
  <c r="AK1772" i="7"/>
  <c r="AG1772" i="7"/>
  <c r="AF1772" i="7"/>
  <c r="AE1772" i="7"/>
  <c r="AD1772" i="7"/>
  <c r="AC1772" i="7"/>
  <c r="AB1772" i="7"/>
  <c r="AI1772" i="7"/>
  <c r="AH1772" i="7"/>
  <c r="AA1772" i="7"/>
  <c r="AL1772" i="7"/>
  <c r="AJ1772" i="7"/>
  <c r="AF674" i="7"/>
  <c r="AH674" i="7"/>
  <c r="AG674" i="7"/>
  <c r="AE674" i="7"/>
  <c r="AD674" i="7"/>
  <c r="AC674" i="7"/>
  <c r="AB674" i="7"/>
  <c r="AL674" i="7"/>
  <c r="AK674" i="7"/>
  <c r="AJ674" i="7"/>
  <c r="AI674" i="7"/>
  <c r="AA674" i="7"/>
  <c r="AG919" i="7"/>
  <c r="AE919" i="7"/>
  <c r="AC919" i="7"/>
  <c r="AB919" i="7"/>
  <c r="AL919" i="7"/>
  <c r="AJ919" i="7"/>
  <c r="AI919" i="7"/>
  <c r="AK919" i="7"/>
  <c r="AH919" i="7"/>
  <c r="AA919" i="7"/>
  <c r="AF919" i="7"/>
  <c r="AD919" i="7"/>
  <c r="AL1409" i="7"/>
  <c r="AK1409" i="7"/>
  <c r="AJ1409" i="7"/>
  <c r="AI1409" i="7"/>
  <c r="AH1409" i="7"/>
  <c r="AC1409" i="7"/>
  <c r="AF1409" i="7"/>
  <c r="AE1409" i="7"/>
  <c r="AD1409" i="7"/>
  <c r="AA1409" i="7"/>
  <c r="AG1409" i="7"/>
  <c r="AB1409" i="7"/>
  <c r="AL1327" i="7"/>
  <c r="AK1327" i="7"/>
  <c r="AJ1327" i="7"/>
  <c r="AI1327" i="7"/>
  <c r="AH1327" i="7"/>
  <c r="AC1327" i="7"/>
  <c r="AF1327" i="7"/>
  <c r="AE1327" i="7"/>
  <c r="AD1327" i="7"/>
  <c r="AA1327" i="7"/>
  <c r="AG1327" i="7"/>
  <c r="AB1327" i="7"/>
  <c r="AK1887" i="7"/>
  <c r="AJ1887" i="7"/>
  <c r="AI1887" i="7"/>
  <c r="AH1887" i="7"/>
  <c r="AE1887" i="7"/>
  <c r="AL1887" i="7"/>
  <c r="AF1887" i="7"/>
  <c r="AD1887" i="7"/>
  <c r="AB1887" i="7"/>
  <c r="AG1887" i="7"/>
  <c r="AC1887" i="7"/>
  <c r="AA1887" i="7"/>
  <c r="AG1152" i="7"/>
  <c r="AF1152" i="7"/>
  <c r="AE1152" i="7"/>
  <c r="AC1152" i="7"/>
  <c r="AB1152" i="7"/>
  <c r="AK1152" i="7"/>
  <c r="AJ1152" i="7"/>
  <c r="AI1152" i="7"/>
  <c r="AH1152" i="7"/>
  <c r="AD1152" i="7"/>
  <c r="AA1152" i="7"/>
  <c r="AL1152" i="7"/>
  <c r="AL1317" i="7"/>
  <c r="AK1317" i="7"/>
  <c r="AJ1317" i="7"/>
  <c r="AI1317" i="7"/>
  <c r="AH1317" i="7"/>
  <c r="AC1317" i="7"/>
  <c r="AF1317" i="7"/>
  <c r="AE1317" i="7"/>
  <c r="AD1317" i="7"/>
  <c r="AA1317" i="7"/>
  <c r="AG1317" i="7"/>
  <c r="AB1317" i="7"/>
  <c r="AE534" i="7"/>
  <c r="AD534" i="7"/>
  <c r="AC534" i="7"/>
  <c r="AB534" i="7"/>
  <c r="AA534" i="7"/>
  <c r="AL534" i="7"/>
  <c r="AI534" i="7"/>
  <c r="AH534" i="7"/>
  <c r="AK534" i="7"/>
  <c r="AJ534" i="7"/>
  <c r="AG534" i="7"/>
  <c r="AF534" i="7"/>
  <c r="AJ2402" i="7"/>
  <c r="AI2402" i="7"/>
  <c r="AH2402" i="7"/>
  <c r="AG2402" i="7"/>
  <c r="AD2402" i="7"/>
  <c r="AC2402" i="7"/>
  <c r="AA2402" i="7"/>
  <c r="AE2402" i="7"/>
  <c r="AB2402" i="7"/>
  <c r="AF2402" i="7"/>
  <c r="AL2402" i="7"/>
  <c r="AK2402" i="7"/>
  <c r="AB2027" i="7"/>
  <c r="AK2027" i="7"/>
  <c r="AJ2027" i="7"/>
  <c r="AI2027" i="7"/>
  <c r="AH2027" i="7"/>
  <c r="AE2027" i="7"/>
  <c r="AF2027" i="7"/>
  <c r="AD2027" i="7"/>
  <c r="AC2027" i="7"/>
  <c r="AL2027" i="7"/>
  <c r="AG2027" i="7"/>
  <c r="AA2027" i="7"/>
  <c r="AJ2844" i="7"/>
  <c r="AE2844" i="7"/>
  <c r="AD2844" i="7"/>
  <c r="AC2844" i="7"/>
  <c r="AB2844" i="7"/>
  <c r="AL2844" i="7"/>
  <c r="AK2844" i="7"/>
  <c r="AG2844" i="7"/>
  <c r="AI2844" i="7"/>
  <c r="AA2844" i="7"/>
  <c r="AF2844" i="7"/>
  <c r="AH2844" i="7"/>
  <c r="AL1712" i="7"/>
  <c r="AK1712" i="7"/>
  <c r="AJ1712" i="7"/>
  <c r="AI1712" i="7"/>
  <c r="AH1712" i="7"/>
  <c r="AG1712" i="7"/>
  <c r="AF1712" i="7"/>
  <c r="AE1712" i="7"/>
  <c r="AD1712" i="7"/>
  <c r="AC1712" i="7"/>
  <c r="AA1712" i="7"/>
  <c r="AB1712" i="7"/>
  <c r="AJ1619" i="7"/>
  <c r="AI1619" i="7"/>
  <c r="AH1619" i="7"/>
  <c r="AG1619" i="7"/>
  <c r="AL1619" i="7"/>
  <c r="AK1619" i="7"/>
  <c r="AE1619" i="7"/>
  <c r="AD1619" i="7"/>
  <c r="AC1619" i="7"/>
  <c r="AB1619" i="7"/>
  <c r="AF1619" i="7"/>
  <c r="AA1619" i="7"/>
  <c r="AK1817" i="7"/>
  <c r="AJ1817" i="7"/>
  <c r="AB1817" i="7"/>
  <c r="AA1817" i="7"/>
  <c r="AL1817" i="7"/>
  <c r="AI1817" i="7"/>
  <c r="AD1817" i="7"/>
  <c r="AC1817" i="7"/>
  <c r="AH1817" i="7"/>
  <c r="AG1817" i="7"/>
  <c r="AF1817" i="7"/>
  <c r="AE1817" i="7"/>
  <c r="AA302" i="7"/>
  <c r="AL302" i="7"/>
  <c r="AI302" i="7"/>
  <c r="AF302" i="7"/>
  <c r="AE302" i="7"/>
  <c r="AD302" i="7"/>
  <c r="AC302" i="7"/>
  <c r="AB302" i="7"/>
  <c r="AK302" i="7"/>
  <c r="AJ302" i="7"/>
  <c r="AH302" i="7"/>
  <c r="AG302" i="7"/>
  <c r="AJ2319" i="7"/>
  <c r="AI2319" i="7"/>
  <c r="AG2319" i="7"/>
  <c r="AB2319" i="7"/>
  <c r="AA2319" i="7"/>
  <c r="AL2319" i="7"/>
  <c r="AK2319" i="7"/>
  <c r="AF2319" i="7"/>
  <c r="AE2319" i="7"/>
  <c r="AD2319" i="7"/>
  <c r="AC2319" i="7"/>
  <c r="AH2319" i="7"/>
  <c r="AG1247" i="7"/>
  <c r="AF1247" i="7"/>
  <c r="AE1247" i="7"/>
  <c r="AC1247" i="7"/>
  <c r="AB1247" i="7"/>
  <c r="AK1247" i="7"/>
  <c r="AJ1247" i="7"/>
  <c r="AI1247" i="7"/>
  <c r="AA1247" i="7"/>
  <c r="AL1247" i="7"/>
  <c r="AH1247" i="7"/>
  <c r="AD1247" i="7"/>
  <c r="AD2087" i="7"/>
  <c r="AB2087" i="7"/>
  <c r="AA2087" i="7"/>
  <c r="AJ2087" i="7"/>
  <c r="AK2087" i="7"/>
  <c r="AI2087" i="7"/>
  <c r="AH2087" i="7"/>
  <c r="AG2087" i="7"/>
  <c r="AC2087" i="7"/>
  <c r="AL2087" i="7"/>
  <c r="AE2087" i="7"/>
  <c r="AF2087" i="7"/>
  <c r="AM2016" i="7"/>
  <c r="AO2016" i="7" s="1"/>
  <c r="AM2926" i="7"/>
  <c r="AO2926" i="7" s="1"/>
  <c r="AM2086" i="7"/>
  <c r="AO2086" i="7" s="1"/>
  <c r="AM2541" i="7"/>
  <c r="AO2541" i="7" s="1"/>
  <c r="AM161" i="7"/>
  <c r="AO161" i="7" s="1"/>
  <c r="AM196" i="7"/>
  <c r="AO196" i="7" s="1"/>
  <c r="AM1723" i="7"/>
  <c r="AO1723" i="7" s="1"/>
  <c r="AM941" i="7"/>
  <c r="AO941" i="7" s="1"/>
  <c r="AM1561" i="7"/>
  <c r="AO1561" i="7" s="1"/>
  <c r="AM2446" i="7"/>
  <c r="AO2446" i="7" s="1"/>
  <c r="AM1911" i="7"/>
  <c r="AO1911" i="7" s="1"/>
  <c r="AM1386" i="7"/>
  <c r="AO1386" i="7" s="1"/>
  <c r="AM1933" i="7"/>
  <c r="AO1933" i="7" s="1"/>
  <c r="AM731" i="7"/>
  <c r="AO731" i="7" s="1"/>
  <c r="AM428" i="7"/>
  <c r="AO428" i="7" s="1"/>
  <c r="AM323" i="7"/>
  <c r="AO323" i="7" s="1"/>
  <c r="AM556" i="7"/>
  <c r="AO556" i="7" s="1"/>
  <c r="AM2191" i="7"/>
  <c r="AO2191" i="7" s="1"/>
  <c r="AM778" i="7"/>
  <c r="AO778" i="7" s="1"/>
  <c r="AM871" i="7"/>
  <c r="AO871" i="7" s="1"/>
  <c r="AM1571" i="7"/>
  <c r="AO1571" i="7" s="1"/>
  <c r="AM2681" i="7"/>
  <c r="AO2681" i="7" s="1"/>
  <c r="AL1514" i="7"/>
  <c r="AK1514" i="7"/>
  <c r="AJ1514" i="7"/>
  <c r="AI1514" i="7"/>
  <c r="AH1514" i="7"/>
  <c r="AE1514" i="7"/>
  <c r="AD1514" i="7"/>
  <c r="AC1514" i="7"/>
  <c r="AG1514" i="7"/>
  <c r="AF1514" i="7"/>
  <c r="AB1514" i="7"/>
  <c r="AA1514" i="7"/>
  <c r="AK1737" i="7"/>
  <c r="AH1737" i="7"/>
  <c r="AG1737" i="7"/>
  <c r="AF1737" i="7"/>
  <c r="AE1737" i="7"/>
  <c r="AD1737" i="7"/>
  <c r="AC1737" i="7"/>
  <c r="AJ1737" i="7"/>
  <c r="AI1737" i="7"/>
  <c r="AB1737" i="7"/>
  <c r="AA1737" i="7"/>
  <c r="AL1737" i="7"/>
  <c r="AI162" i="7"/>
  <c r="AH162" i="7"/>
  <c r="AG162" i="7"/>
  <c r="AF162" i="7"/>
  <c r="AE162" i="7"/>
  <c r="AC162" i="7"/>
  <c r="AD162" i="7"/>
  <c r="AA162" i="7"/>
  <c r="AL162" i="7"/>
  <c r="AK162" i="7"/>
  <c r="AJ162" i="7"/>
  <c r="AB162" i="7"/>
  <c r="AJ2927" i="7"/>
  <c r="AI2927" i="7"/>
  <c r="AH2927" i="7"/>
  <c r="AG2927" i="7"/>
  <c r="AL2927" i="7"/>
  <c r="AK2927" i="7"/>
  <c r="AF2927" i="7"/>
  <c r="AC2927" i="7"/>
  <c r="AE2927" i="7"/>
  <c r="AA2927" i="7"/>
  <c r="AD2927" i="7"/>
  <c r="AB2927" i="7"/>
  <c r="AJ1689" i="7"/>
  <c r="AI1689" i="7"/>
  <c r="AH1689" i="7"/>
  <c r="AG1689" i="7"/>
  <c r="AD1689" i="7"/>
  <c r="AC1689" i="7"/>
  <c r="AB1689" i="7"/>
  <c r="AL1689" i="7"/>
  <c r="AK1689" i="7"/>
  <c r="AF1689" i="7"/>
  <c r="AA1689" i="7"/>
  <c r="AE1689" i="7"/>
  <c r="AH1527" i="7"/>
  <c r="AL1527" i="7"/>
  <c r="AK1527" i="7"/>
  <c r="AJ1527" i="7"/>
  <c r="AI1527" i="7"/>
  <c r="AG1527" i="7"/>
  <c r="AD1527" i="7"/>
  <c r="AC1527" i="7"/>
  <c r="AB1527" i="7"/>
  <c r="AF1527" i="7"/>
  <c r="AE1527" i="7"/>
  <c r="AA1527" i="7"/>
  <c r="AG942" i="7"/>
  <c r="AE942" i="7"/>
  <c r="AC942" i="7"/>
  <c r="AB942" i="7"/>
  <c r="AL942" i="7"/>
  <c r="AK942" i="7"/>
  <c r="AJ942" i="7"/>
  <c r="AI942" i="7"/>
  <c r="AH942" i="7"/>
  <c r="AD942" i="7"/>
  <c r="AA942" i="7"/>
  <c r="AF942" i="7"/>
  <c r="AF732" i="7"/>
  <c r="AE732" i="7"/>
  <c r="AD732" i="7"/>
  <c r="AC732" i="7"/>
  <c r="AB732" i="7"/>
  <c r="AA732" i="7"/>
  <c r="AJ732" i="7"/>
  <c r="AI732" i="7"/>
  <c r="AL732" i="7"/>
  <c r="AK732" i="7"/>
  <c r="AH732" i="7"/>
  <c r="AG732" i="7"/>
  <c r="AE617" i="7"/>
  <c r="AD617" i="7"/>
  <c r="AC617" i="7"/>
  <c r="AB617" i="7"/>
  <c r="AA617" i="7"/>
  <c r="AL617" i="7"/>
  <c r="AI617" i="7"/>
  <c r="AH617" i="7"/>
  <c r="AK617" i="7"/>
  <c r="AG617" i="7"/>
  <c r="AJ617" i="7"/>
  <c r="AF617" i="7"/>
  <c r="AG1107" i="7"/>
  <c r="AF1107" i="7"/>
  <c r="AE1107" i="7"/>
  <c r="AC1107" i="7"/>
  <c r="AB1107" i="7"/>
  <c r="AK1107" i="7"/>
  <c r="AJ1107" i="7"/>
  <c r="AI1107" i="7"/>
  <c r="AA1107" i="7"/>
  <c r="AL1107" i="7"/>
  <c r="AH1107" i="7"/>
  <c r="AD1107" i="7"/>
  <c r="AC2552" i="7"/>
  <c r="AA2552" i="7"/>
  <c r="AL2552" i="7"/>
  <c r="AK2552" i="7"/>
  <c r="AH2552" i="7"/>
  <c r="AG2552" i="7"/>
  <c r="AJ2552" i="7"/>
  <c r="AB2552" i="7"/>
  <c r="AI2552" i="7"/>
  <c r="AF2552" i="7"/>
  <c r="AD2552" i="7"/>
  <c r="AE2552" i="7"/>
  <c r="AJ2354" i="7"/>
  <c r="AI2354" i="7"/>
  <c r="AH2354" i="7"/>
  <c r="AG2354" i="7"/>
  <c r="AD2354" i="7"/>
  <c r="AC2354" i="7"/>
  <c r="AA2354" i="7"/>
  <c r="AL2354" i="7"/>
  <c r="AK2354" i="7"/>
  <c r="AE2354" i="7"/>
  <c r="AB2354" i="7"/>
  <c r="AF2354" i="7"/>
  <c r="AL254" i="7"/>
  <c r="AH254" i="7"/>
  <c r="AG254" i="7"/>
  <c r="AF254" i="7"/>
  <c r="AE254" i="7"/>
  <c r="AD254" i="7"/>
  <c r="AB254" i="7"/>
  <c r="AC254" i="7"/>
  <c r="AK254" i="7"/>
  <c r="AJ254" i="7"/>
  <c r="AI254" i="7"/>
  <c r="AA254" i="7"/>
  <c r="AG1187" i="7"/>
  <c r="AF1187" i="7"/>
  <c r="AE1187" i="7"/>
  <c r="AC1187" i="7"/>
  <c r="AB1187" i="7"/>
  <c r="AK1187" i="7"/>
  <c r="AJ1187" i="7"/>
  <c r="AI1187" i="7"/>
  <c r="AA1187" i="7"/>
  <c r="AL1187" i="7"/>
  <c r="AH1187" i="7"/>
  <c r="AD1187" i="7"/>
  <c r="AL277" i="7"/>
  <c r="AG277" i="7"/>
  <c r="AF277" i="7"/>
  <c r="AE277" i="7"/>
  <c r="AD277" i="7"/>
  <c r="AC277" i="7"/>
  <c r="AB277" i="7"/>
  <c r="AA277" i="7"/>
  <c r="AK277" i="7"/>
  <c r="AJ277" i="7"/>
  <c r="AI277" i="7"/>
  <c r="AH277" i="7"/>
  <c r="AE417" i="7"/>
  <c r="AD417" i="7"/>
  <c r="AC417" i="7"/>
  <c r="AB417" i="7"/>
  <c r="AA417" i="7"/>
  <c r="AL417" i="7"/>
  <c r="AI417" i="7"/>
  <c r="AH417" i="7"/>
  <c r="AK417" i="7"/>
  <c r="AG417" i="7"/>
  <c r="AJ417" i="7"/>
  <c r="AF417" i="7"/>
  <c r="AC2797" i="7"/>
  <c r="AB2797" i="7"/>
  <c r="AA2797" i="7"/>
  <c r="AL2797" i="7"/>
  <c r="AK2797" i="7"/>
  <c r="AI2797" i="7"/>
  <c r="AH2797" i="7"/>
  <c r="AG2797" i="7"/>
  <c r="AF2797" i="7"/>
  <c r="AD2797" i="7"/>
  <c r="AE2797" i="7"/>
  <c r="AJ2797" i="7"/>
  <c r="AM1711" i="7"/>
  <c r="AO1711" i="7" s="1"/>
  <c r="AM1701" i="7"/>
  <c r="AO1701" i="7" s="1"/>
  <c r="AO288" i="7"/>
  <c r="AM661" i="7"/>
  <c r="AO661" i="7" s="1"/>
  <c r="AM78" i="7"/>
  <c r="AO78" i="7" s="1"/>
  <c r="AM113" i="7"/>
  <c r="AO113" i="7" s="1"/>
  <c r="AM91" i="7"/>
  <c r="AO91" i="7" s="1"/>
  <c r="AM1163" i="7"/>
  <c r="AO1163" i="7" s="1"/>
  <c r="AM1221" i="7"/>
  <c r="AO1221" i="7" s="1"/>
  <c r="AO2528" i="7"/>
  <c r="AO183" i="7"/>
  <c r="AO253" i="7"/>
  <c r="AJ2424" i="7"/>
  <c r="AI2424" i="7"/>
  <c r="AH2424" i="7"/>
  <c r="AG2424" i="7"/>
  <c r="AD2424" i="7"/>
  <c r="AF2424" i="7"/>
  <c r="AC2424" i="7"/>
  <c r="AL2424" i="7"/>
  <c r="AK2424" i="7"/>
  <c r="AB2424" i="7"/>
  <c r="AA2424" i="7"/>
  <c r="AE2424" i="7"/>
  <c r="AK1794" i="7"/>
  <c r="AJ1794" i="7"/>
  <c r="AD1794" i="7"/>
  <c r="AC1794" i="7"/>
  <c r="AB1794" i="7"/>
  <c r="AA1794" i="7"/>
  <c r="AL1794" i="7"/>
  <c r="AI1794" i="7"/>
  <c r="AH1794" i="7"/>
  <c r="AG1794" i="7"/>
  <c r="AE1794" i="7"/>
  <c r="AF1794" i="7"/>
  <c r="AC2564" i="7"/>
  <c r="AA2564" i="7"/>
  <c r="AL2564" i="7"/>
  <c r="AK2564" i="7"/>
  <c r="AH2564" i="7"/>
  <c r="AG2564" i="7"/>
  <c r="AD2564" i="7"/>
  <c r="AJ2564" i="7"/>
  <c r="AF2564" i="7"/>
  <c r="AE2564" i="7"/>
  <c r="AI2564" i="7"/>
  <c r="AB2564" i="7"/>
  <c r="AC2762" i="7"/>
  <c r="AB2762" i="7"/>
  <c r="AA2762" i="7"/>
  <c r="AL2762" i="7"/>
  <c r="AE2762" i="7"/>
  <c r="AD2762" i="7"/>
  <c r="AG2762" i="7"/>
  <c r="AJ2762" i="7"/>
  <c r="AI2762" i="7"/>
  <c r="AH2762" i="7"/>
  <c r="AF2762" i="7"/>
  <c r="AK2762" i="7"/>
  <c r="AE429" i="7"/>
  <c r="AD429" i="7"/>
  <c r="AC429" i="7"/>
  <c r="AB429" i="7"/>
  <c r="AA429" i="7"/>
  <c r="AL429" i="7"/>
  <c r="AI429" i="7"/>
  <c r="AH429" i="7"/>
  <c r="AK429" i="7"/>
  <c r="AG429" i="7"/>
  <c r="AJ429" i="7"/>
  <c r="AF429" i="7"/>
  <c r="AJ1702" i="7"/>
  <c r="AI1702" i="7"/>
  <c r="AH1702" i="7"/>
  <c r="AG1702" i="7"/>
  <c r="AL1702" i="7"/>
  <c r="AK1702" i="7"/>
  <c r="AF1702" i="7"/>
  <c r="AE1702" i="7"/>
  <c r="AD1702" i="7"/>
  <c r="AC1702" i="7"/>
  <c r="AA1702" i="7"/>
  <c r="AB1702" i="7"/>
  <c r="AJ2822" i="7"/>
  <c r="AG2822" i="7"/>
  <c r="AF2822" i="7"/>
  <c r="AE2822" i="7"/>
  <c r="AD2822" i="7"/>
  <c r="AI2822" i="7"/>
  <c r="AH2822" i="7"/>
  <c r="AC2822" i="7"/>
  <c r="AA2822" i="7"/>
  <c r="AK2822" i="7"/>
  <c r="AB2822" i="7"/>
  <c r="AL2822" i="7"/>
  <c r="AG1129" i="7"/>
  <c r="AF1129" i="7"/>
  <c r="AE1129" i="7"/>
  <c r="AC1129" i="7"/>
  <c r="AB1129" i="7"/>
  <c r="AK1129" i="7"/>
  <c r="AJ1129" i="7"/>
  <c r="AI1129" i="7"/>
  <c r="AA1129" i="7"/>
  <c r="AL1129" i="7"/>
  <c r="AH1129" i="7"/>
  <c r="AD1129" i="7"/>
  <c r="AJ2389" i="7"/>
  <c r="AI2389" i="7"/>
  <c r="AH2389" i="7"/>
  <c r="AG2389" i="7"/>
  <c r="AD2389" i="7"/>
  <c r="AC2389" i="7"/>
  <c r="AL2389" i="7"/>
  <c r="AK2389" i="7"/>
  <c r="AE2389" i="7"/>
  <c r="AB2389" i="7"/>
  <c r="AA2389" i="7"/>
  <c r="AF2389" i="7"/>
  <c r="AD2074" i="7"/>
  <c r="AB2074" i="7"/>
  <c r="AJ2074" i="7"/>
  <c r="AL2074" i="7"/>
  <c r="AH2074" i="7"/>
  <c r="AK2074" i="7"/>
  <c r="AG2074" i="7"/>
  <c r="AF2074" i="7"/>
  <c r="AC2074" i="7"/>
  <c r="AI2074" i="7"/>
  <c r="AE2074" i="7"/>
  <c r="AA2074" i="7"/>
  <c r="AF2109" i="7"/>
  <c r="AE2109" i="7"/>
  <c r="AD2109" i="7"/>
  <c r="AB2109" i="7"/>
  <c r="AA2109" i="7"/>
  <c r="AJ2109" i="7"/>
  <c r="AI2109" i="7"/>
  <c r="AH2109" i="7"/>
  <c r="AC2109" i="7"/>
  <c r="AK2109" i="7"/>
  <c r="AL2109" i="7"/>
  <c r="AG2109" i="7"/>
  <c r="AE407" i="7"/>
  <c r="AD407" i="7"/>
  <c r="AC407" i="7"/>
  <c r="AB407" i="7"/>
  <c r="AA407" i="7"/>
  <c r="AL407" i="7"/>
  <c r="AI407" i="7"/>
  <c r="AH407" i="7"/>
  <c r="AK407" i="7"/>
  <c r="AG407" i="7"/>
  <c r="AJ407" i="7"/>
  <c r="AF407" i="7"/>
  <c r="AJ2377" i="7"/>
  <c r="AI2377" i="7"/>
  <c r="AH2377" i="7"/>
  <c r="AG2377" i="7"/>
  <c r="AD2377" i="7"/>
  <c r="AC2377" i="7"/>
  <c r="AB2377" i="7"/>
  <c r="AA2377" i="7"/>
  <c r="AL2377" i="7"/>
  <c r="AK2377" i="7"/>
  <c r="AF2377" i="7"/>
  <c r="AE2377" i="7"/>
  <c r="AF709" i="7"/>
  <c r="AG709" i="7"/>
  <c r="AE709" i="7"/>
  <c r="AD709" i="7"/>
  <c r="AC709" i="7"/>
  <c r="AB709" i="7"/>
  <c r="AA709" i="7"/>
  <c r="AK709" i="7"/>
  <c r="AJ709" i="7"/>
  <c r="AL709" i="7"/>
  <c r="AI709" i="7"/>
  <c r="AH709" i="7"/>
  <c r="AJ2342" i="7"/>
  <c r="AI2342" i="7"/>
  <c r="AH2342" i="7"/>
  <c r="AG2342" i="7"/>
  <c r="AD2342" i="7"/>
  <c r="AC2342" i="7"/>
  <c r="AE2342" i="7"/>
  <c r="AB2342" i="7"/>
  <c r="AA2342" i="7"/>
  <c r="AL2342" i="7"/>
  <c r="AF2342" i="7"/>
  <c r="AK2342" i="7"/>
  <c r="AK1957" i="7"/>
  <c r="AJ1957" i="7"/>
  <c r="AI1957" i="7"/>
  <c r="AH1957" i="7"/>
  <c r="AE1957" i="7"/>
  <c r="AL1957" i="7"/>
  <c r="AG1957" i="7"/>
  <c r="AD1957" i="7"/>
  <c r="AC1957" i="7"/>
  <c r="AA1957" i="7"/>
  <c r="AF1957" i="7"/>
  <c r="AB1957" i="7"/>
  <c r="AJ2857" i="7"/>
  <c r="AF2857" i="7"/>
  <c r="AE2857" i="7"/>
  <c r="AD2857" i="7"/>
  <c r="AC2857" i="7"/>
  <c r="AL2857" i="7"/>
  <c r="AH2857" i="7"/>
  <c r="AK2857" i="7"/>
  <c r="AB2857" i="7"/>
  <c r="AG2857" i="7"/>
  <c r="AA2857" i="7"/>
  <c r="AI2857" i="7"/>
  <c r="AE802" i="7"/>
  <c r="AC802" i="7"/>
  <c r="AJ802" i="7"/>
  <c r="AG802" i="7"/>
  <c r="AF802" i="7"/>
  <c r="AD802" i="7"/>
  <c r="AB802" i="7"/>
  <c r="AA802" i="7"/>
  <c r="AL802" i="7"/>
  <c r="AK802" i="7"/>
  <c r="AI802" i="7"/>
  <c r="AH802" i="7"/>
  <c r="AK1842" i="7"/>
  <c r="AJ1842" i="7"/>
  <c r="AD1842" i="7"/>
  <c r="AC1842" i="7"/>
  <c r="AB1842" i="7"/>
  <c r="AA1842" i="7"/>
  <c r="AH1842" i="7"/>
  <c r="AG1842" i="7"/>
  <c r="AL1842" i="7"/>
  <c r="AI1842" i="7"/>
  <c r="AE1842" i="7"/>
  <c r="AF1842" i="7"/>
  <c r="AK1877" i="7"/>
  <c r="AJ1877" i="7"/>
  <c r="AI1877" i="7"/>
  <c r="AH1877" i="7"/>
  <c r="AE1877" i="7"/>
  <c r="AL1877" i="7"/>
  <c r="AG1877" i="7"/>
  <c r="AF1877" i="7"/>
  <c r="AC1877" i="7"/>
  <c r="AB1877" i="7"/>
  <c r="AD1877" i="7"/>
  <c r="AA1877" i="7"/>
  <c r="AC2542" i="7"/>
  <c r="AD2542" i="7"/>
  <c r="AB2542" i="7"/>
  <c r="AA2542" i="7"/>
  <c r="AJ2542" i="7"/>
  <c r="AI2542" i="7"/>
  <c r="AF2542" i="7"/>
  <c r="AG2542" i="7"/>
  <c r="AE2542" i="7"/>
  <c r="AH2542" i="7"/>
  <c r="AK2542" i="7"/>
  <c r="AL2542" i="7"/>
  <c r="AJ2914" i="7"/>
  <c r="AI2914" i="7"/>
  <c r="AH2914" i="7"/>
  <c r="AG2914" i="7"/>
  <c r="AE2914" i="7"/>
  <c r="AD2914" i="7"/>
  <c r="AC2914" i="7"/>
  <c r="AB2914" i="7"/>
  <c r="AK2914" i="7"/>
  <c r="AL2914" i="7"/>
  <c r="AA2914" i="7"/>
  <c r="AF2914" i="7"/>
  <c r="AM126" i="7"/>
  <c r="AO126" i="7" s="1"/>
  <c r="AM136" i="7"/>
  <c r="AO136" i="7" s="1"/>
  <c r="AM101" i="7"/>
  <c r="AO101" i="7" s="1"/>
  <c r="AM206" i="7"/>
  <c r="AO206" i="7" s="1"/>
  <c r="AM241" i="7"/>
  <c r="AO241" i="7" s="1"/>
  <c r="AM2236" i="7"/>
  <c r="AO2236" i="7" s="1"/>
  <c r="AM2761" i="7"/>
  <c r="AO2761" i="7" s="1"/>
  <c r="AM2411" i="7"/>
  <c r="AO2411" i="7" s="1"/>
  <c r="AM2306" i="7"/>
  <c r="AO2306" i="7" s="1"/>
  <c r="AM1968" i="7"/>
  <c r="AO1968" i="7" s="1"/>
  <c r="AM813" i="7"/>
  <c r="AO813" i="7" s="1"/>
  <c r="AM1326" i="7"/>
  <c r="AO1326" i="7" s="1"/>
  <c r="AM2506" i="7"/>
  <c r="AO2506" i="7" s="1"/>
  <c r="AM673" i="7"/>
  <c r="AO673" i="7" s="1"/>
  <c r="AM766" i="7"/>
  <c r="AO766" i="7" s="1"/>
  <c r="AM56" i="7"/>
  <c r="AO56" i="7" s="1"/>
  <c r="AM2423" i="7"/>
  <c r="AO2423" i="7" s="1"/>
  <c r="AM1771" i="7"/>
  <c r="AO1771" i="7" s="1"/>
  <c r="AM43" i="7"/>
  <c r="AO43" i="7" s="1"/>
  <c r="AM1596" i="7"/>
  <c r="AO1596" i="7" s="1"/>
  <c r="AM1676" i="7"/>
  <c r="AO1676" i="7" s="1"/>
  <c r="AM2073" i="7"/>
  <c r="AO2073" i="7" s="1"/>
  <c r="AM2353" i="7"/>
  <c r="AO2353" i="7" s="1"/>
  <c r="AM1746" i="7"/>
  <c r="AO1746" i="7" s="1"/>
  <c r="AI17" i="7"/>
  <c r="AH17" i="7"/>
  <c r="AG17" i="7"/>
  <c r="AF17" i="7"/>
  <c r="AE17" i="7"/>
  <c r="AD17" i="7"/>
  <c r="AA17" i="7"/>
  <c r="AL17" i="7"/>
  <c r="AB17" i="7"/>
  <c r="AK17" i="7"/>
  <c r="AC17" i="7"/>
  <c r="AJ17" i="7"/>
  <c r="AE522" i="7"/>
  <c r="AD522" i="7"/>
  <c r="AC522" i="7"/>
  <c r="AB522" i="7"/>
  <c r="AA522" i="7"/>
  <c r="AL522" i="7"/>
  <c r="AI522" i="7"/>
  <c r="AH522" i="7"/>
  <c r="AK522" i="7"/>
  <c r="AJ522" i="7"/>
  <c r="AG522" i="7"/>
  <c r="AF522" i="7"/>
  <c r="AK1934" i="7"/>
  <c r="AJ1934" i="7"/>
  <c r="AI1934" i="7"/>
  <c r="AH1934" i="7"/>
  <c r="AE1934" i="7"/>
  <c r="AD1934" i="7"/>
  <c r="AC1934" i="7"/>
  <c r="AB1934" i="7"/>
  <c r="AG1934" i="7"/>
  <c r="AL1934" i="7"/>
  <c r="AF1934" i="7"/>
  <c r="AA1934" i="7"/>
  <c r="AL1444" i="7"/>
  <c r="AK1444" i="7"/>
  <c r="AJ1444" i="7"/>
  <c r="AI1444" i="7"/>
  <c r="AH1444" i="7"/>
  <c r="AC1444" i="7"/>
  <c r="AG1444" i="7"/>
  <c r="AD1444" i="7"/>
  <c r="AF1444" i="7"/>
  <c r="AB1444" i="7"/>
  <c r="AA1444" i="7"/>
  <c r="AE1444" i="7"/>
  <c r="AJ2517" i="7"/>
  <c r="AI2517" i="7"/>
  <c r="AH2517" i="7"/>
  <c r="AG2517" i="7"/>
  <c r="AD2517" i="7"/>
  <c r="AB2517" i="7"/>
  <c r="AL2517" i="7"/>
  <c r="AK2517" i="7"/>
  <c r="AE2517" i="7"/>
  <c r="AC2517" i="7"/>
  <c r="AA2517" i="7"/>
  <c r="AF2517" i="7"/>
  <c r="AE464" i="7"/>
  <c r="AD464" i="7"/>
  <c r="AC464" i="7"/>
  <c r="AB464" i="7"/>
  <c r="AA464" i="7"/>
  <c r="AL464" i="7"/>
  <c r="AI464" i="7"/>
  <c r="AH464" i="7"/>
  <c r="AK464" i="7"/>
  <c r="AG464" i="7"/>
  <c r="AJ464" i="7"/>
  <c r="AF464" i="7"/>
  <c r="AI79" i="7"/>
  <c r="AH79" i="7"/>
  <c r="AG79" i="7"/>
  <c r="AF79" i="7"/>
  <c r="AE79" i="7"/>
  <c r="AD79" i="7"/>
  <c r="AA79" i="7"/>
  <c r="AL79" i="7"/>
  <c r="AK79" i="7"/>
  <c r="AJ79" i="7"/>
  <c r="AC79" i="7"/>
  <c r="AB79" i="7"/>
  <c r="AG1212" i="7"/>
  <c r="AF1212" i="7"/>
  <c r="AE1212" i="7"/>
  <c r="AC1212" i="7"/>
  <c r="AB1212" i="7"/>
  <c r="AK1212" i="7"/>
  <c r="AJ1212" i="7"/>
  <c r="AI1212" i="7"/>
  <c r="AH1212" i="7"/>
  <c r="AD1212" i="7"/>
  <c r="AA1212" i="7"/>
  <c r="AL1212" i="7"/>
  <c r="AE477" i="7"/>
  <c r="AD477" i="7"/>
  <c r="AC477" i="7"/>
  <c r="AB477" i="7"/>
  <c r="AA477" i="7"/>
  <c r="AL477" i="7"/>
  <c r="AI477" i="7"/>
  <c r="AH477" i="7"/>
  <c r="AK477" i="7"/>
  <c r="AG477" i="7"/>
  <c r="AJ477" i="7"/>
  <c r="AF477" i="7"/>
  <c r="AG989" i="7"/>
  <c r="AE989" i="7"/>
  <c r="AC989" i="7"/>
  <c r="AB989" i="7"/>
  <c r="AH989" i="7"/>
  <c r="AF989" i="7"/>
  <c r="AD989" i="7"/>
  <c r="AA989" i="7"/>
  <c r="AJ989" i="7"/>
  <c r="AL989" i="7"/>
  <c r="AK989" i="7"/>
  <c r="AI989" i="7"/>
  <c r="AC2704" i="7"/>
  <c r="AA2704" i="7"/>
  <c r="AJ2704" i="7"/>
  <c r="AI2704" i="7"/>
  <c r="AH2704" i="7"/>
  <c r="AF2704" i="7"/>
  <c r="AL2704" i="7"/>
  <c r="AK2704" i="7"/>
  <c r="AE2704" i="7"/>
  <c r="AD2704" i="7"/>
  <c r="AG2704" i="7"/>
  <c r="AB2704" i="7"/>
  <c r="AK1782" i="7"/>
  <c r="AE1782" i="7"/>
  <c r="AD1782" i="7"/>
  <c r="AC1782" i="7"/>
  <c r="AB1782" i="7"/>
  <c r="AA1782" i="7"/>
  <c r="AL1782" i="7"/>
  <c r="AJ1782" i="7"/>
  <c r="AI1782" i="7"/>
  <c r="AH1782" i="7"/>
  <c r="AF1782" i="7"/>
  <c r="AG1782" i="7"/>
  <c r="AE639" i="7"/>
  <c r="AD639" i="7"/>
  <c r="AC639" i="7"/>
  <c r="AB639" i="7"/>
  <c r="AA639" i="7"/>
  <c r="AL639" i="7"/>
  <c r="AI639" i="7"/>
  <c r="AH639" i="7"/>
  <c r="AK639" i="7"/>
  <c r="AJ639" i="7"/>
  <c r="AG639" i="7"/>
  <c r="AF639" i="7"/>
  <c r="AJ2529" i="7"/>
  <c r="AI2529" i="7"/>
  <c r="AH2529" i="7"/>
  <c r="AG2529" i="7"/>
  <c r="AD2529" i="7"/>
  <c r="AC2529" i="7"/>
  <c r="AL2529" i="7"/>
  <c r="AF2529" i="7"/>
  <c r="AE2529" i="7"/>
  <c r="AA2529" i="7"/>
  <c r="AB2529" i="7"/>
  <c r="AK2529" i="7"/>
  <c r="AJ2482" i="7"/>
  <c r="AI2482" i="7"/>
  <c r="AH2482" i="7"/>
  <c r="AG2482" i="7"/>
  <c r="AD2482" i="7"/>
  <c r="AL2482" i="7"/>
  <c r="AF2482" i="7"/>
  <c r="AC2482" i="7"/>
  <c r="AB2482" i="7"/>
  <c r="AA2482" i="7"/>
  <c r="AK2482" i="7"/>
  <c r="AE2482" i="7"/>
  <c r="AE779" i="7"/>
  <c r="AD779" i="7"/>
  <c r="AA779" i="7"/>
  <c r="AK779" i="7"/>
  <c r="AC779" i="7"/>
  <c r="AB779" i="7"/>
  <c r="AI779" i="7"/>
  <c r="AH779" i="7"/>
  <c r="AL779" i="7"/>
  <c r="AJ779" i="7"/>
  <c r="AG779" i="7"/>
  <c r="AF779" i="7"/>
  <c r="AL1492" i="7"/>
  <c r="AK1492" i="7"/>
  <c r="AJ1492" i="7"/>
  <c r="AI1492" i="7"/>
  <c r="AH1492" i="7"/>
  <c r="AE1492" i="7"/>
  <c r="AD1492" i="7"/>
  <c r="AC1492" i="7"/>
  <c r="AG1492" i="7"/>
  <c r="AF1492" i="7"/>
  <c r="AB1492" i="7"/>
  <c r="AA1492" i="7"/>
  <c r="AI4" i="7"/>
  <c r="AH4" i="7"/>
  <c r="AG4" i="7"/>
  <c r="AF4" i="7"/>
  <c r="AE4" i="7"/>
  <c r="AD4" i="7"/>
  <c r="AA4" i="7"/>
  <c r="AL4" i="7"/>
  <c r="AK4" i="7"/>
  <c r="AJ4" i="7"/>
  <c r="AC4" i="7"/>
  <c r="AB4" i="7"/>
  <c r="AI80" i="7"/>
  <c r="AH80" i="7"/>
  <c r="AG80" i="7"/>
  <c r="AF80" i="7"/>
  <c r="AE80" i="7"/>
  <c r="AD80" i="7"/>
  <c r="AA80" i="7"/>
  <c r="AL80" i="7"/>
  <c r="AK80" i="7"/>
  <c r="AC80" i="7"/>
  <c r="AJ80" i="7"/>
  <c r="AB80" i="7"/>
  <c r="AE442" i="7"/>
  <c r="AD442" i="7"/>
  <c r="AC442" i="7"/>
  <c r="AB442" i="7"/>
  <c r="AA442" i="7"/>
  <c r="AL442" i="7"/>
  <c r="AI442" i="7"/>
  <c r="AH442" i="7"/>
  <c r="AK442" i="7"/>
  <c r="AJ442" i="7"/>
  <c r="AG442" i="7"/>
  <c r="AF442" i="7"/>
  <c r="AM696" i="7"/>
  <c r="AO696" i="7" s="1"/>
  <c r="AM708" i="7"/>
  <c r="AO708" i="7" s="1"/>
  <c r="AM441" i="7"/>
  <c r="AO441" i="7" s="1"/>
  <c r="AM581" i="7"/>
  <c r="AO581" i="7" s="1"/>
  <c r="AM568" i="7"/>
  <c r="AO568" i="7" s="1"/>
  <c r="AM393" i="7"/>
  <c r="AO393" i="7" s="1"/>
  <c r="AM1548" i="7"/>
  <c r="AO1548" i="7" s="1"/>
  <c r="AM906" i="7"/>
  <c r="AO906" i="7" s="1"/>
  <c r="AM1536" i="7"/>
  <c r="AO1536" i="7" s="1"/>
  <c r="AM2156" i="7"/>
  <c r="AO2156" i="7" s="1"/>
  <c r="AM1211" i="7"/>
  <c r="AO1211" i="7" s="1"/>
  <c r="AM2891" i="7"/>
  <c r="AO2891" i="7" s="1"/>
  <c r="AM1991" i="7"/>
  <c r="AO1991" i="7" s="1"/>
  <c r="AM1396" i="7"/>
  <c r="AO1396" i="7" s="1"/>
  <c r="AM1116" i="7"/>
  <c r="AO1116" i="7" s="1"/>
  <c r="AM451" i="7"/>
  <c r="AO451" i="7" s="1"/>
  <c r="AM521" i="7"/>
  <c r="AO521" i="7" s="1"/>
  <c r="AM511" i="7"/>
  <c r="AO511" i="7" s="1"/>
  <c r="AI2202" i="7"/>
  <c r="AH2202" i="7"/>
  <c r="AF2202" i="7"/>
  <c r="AL2202" i="7"/>
  <c r="AJ2202" i="7"/>
  <c r="AG2202" i="7"/>
  <c r="AC2202" i="7"/>
  <c r="AK2202" i="7"/>
  <c r="AB2202" i="7"/>
  <c r="AA2202" i="7"/>
  <c r="AE2202" i="7"/>
  <c r="AD2202" i="7"/>
  <c r="AJ2297" i="7"/>
  <c r="AI2297" i="7"/>
  <c r="AF2297" i="7"/>
  <c r="AB2297" i="7"/>
  <c r="AA2297" i="7"/>
  <c r="AL2297" i="7"/>
  <c r="AK2297" i="7"/>
  <c r="AE2297" i="7"/>
  <c r="AD2297" i="7"/>
  <c r="AC2297" i="7"/>
  <c r="AG2297" i="7"/>
  <c r="AH2297" i="7"/>
  <c r="AL1269" i="7"/>
  <c r="AK1269" i="7"/>
  <c r="AJ1269" i="7"/>
  <c r="AI1269" i="7"/>
  <c r="AH1269" i="7"/>
  <c r="AC1269" i="7"/>
  <c r="AF1269" i="7"/>
  <c r="AE1269" i="7"/>
  <c r="AD1269" i="7"/>
  <c r="AA1269" i="7"/>
  <c r="AG1269" i="7"/>
  <c r="AB1269" i="7"/>
  <c r="AL289" i="7"/>
  <c r="AG289" i="7"/>
  <c r="AF289" i="7"/>
  <c r="AE289" i="7"/>
  <c r="AD289" i="7"/>
  <c r="AC289" i="7"/>
  <c r="AA289" i="7"/>
  <c r="AB289" i="7"/>
  <c r="AK289" i="7"/>
  <c r="AJ289" i="7"/>
  <c r="AI289" i="7"/>
  <c r="AH289" i="7"/>
  <c r="AA312" i="7"/>
  <c r="AL312" i="7"/>
  <c r="AI312" i="7"/>
  <c r="AK312" i="7"/>
  <c r="AJ312" i="7"/>
  <c r="AH312" i="7"/>
  <c r="AG312" i="7"/>
  <c r="AF312" i="7"/>
  <c r="AD312" i="7"/>
  <c r="AC312" i="7"/>
  <c r="AE312" i="7"/>
  <c r="AB312" i="7"/>
  <c r="AB2062" i="7"/>
  <c r="AJ2062" i="7"/>
  <c r="AI2062" i="7"/>
  <c r="AH2062" i="7"/>
  <c r="AG2062" i="7"/>
  <c r="AD2062" i="7"/>
  <c r="AL2062" i="7"/>
  <c r="AK2062" i="7"/>
  <c r="AF2062" i="7"/>
  <c r="AE2062" i="7"/>
  <c r="AC2062" i="7"/>
  <c r="AA2062" i="7"/>
  <c r="AG897" i="7"/>
  <c r="AE897" i="7"/>
  <c r="AB897" i="7"/>
  <c r="AA897" i="7"/>
  <c r="AL897" i="7"/>
  <c r="AJ897" i="7"/>
  <c r="AI897" i="7"/>
  <c r="AK897" i="7"/>
  <c r="AH897" i="7"/>
  <c r="AF897" i="7"/>
  <c r="AD897" i="7"/>
  <c r="AC897" i="7"/>
  <c r="AF687" i="7"/>
  <c r="AI687" i="7"/>
  <c r="AH687" i="7"/>
  <c r="AG687" i="7"/>
  <c r="AE687" i="7"/>
  <c r="AD687" i="7"/>
  <c r="AC687" i="7"/>
  <c r="AL687" i="7"/>
  <c r="AK687" i="7"/>
  <c r="AJ687" i="7"/>
  <c r="AB687" i="7"/>
  <c r="AA687" i="7"/>
  <c r="AC2657" i="7"/>
  <c r="AG2657" i="7"/>
  <c r="AE2657" i="7"/>
  <c r="AD2657" i="7"/>
  <c r="AA2657" i="7"/>
  <c r="AH2657" i="7"/>
  <c r="AF2657" i="7"/>
  <c r="AB2657" i="7"/>
  <c r="AI2657" i="7"/>
  <c r="AL2657" i="7"/>
  <c r="AJ2657" i="7"/>
  <c r="AK2657" i="7"/>
  <c r="AH1537" i="7"/>
  <c r="AJ1537" i="7"/>
  <c r="AI1537" i="7"/>
  <c r="AG1537" i="7"/>
  <c r="AF1537" i="7"/>
  <c r="AE1537" i="7"/>
  <c r="AB1537" i="7"/>
  <c r="AA1537" i="7"/>
  <c r="AL1537" i="7"/>
  <c r="AD1537" i="7"/>
  <c r="AC1537" i="7"/>
  <c r="AK1537" i="7"/>
  <c r="AI2192" i="7"/>
  <c r="AH2192" i="7"/>
  <c r="AF2192" i="7"/>
  <c r="AE2192" i="7"/>
  <c r="AD2192" i="7"/>
  <c r="AC2192" i="7"/>
  <c r="AA2192" i="7"/>
  <c r="AL2192" i="7"/>
  <c r="AK2192" i="7"/>
  <c r="AJ2192" i="7"/>
  <c r="AG2192" i="7"/>
  <c r="AB2192" i="7"/>
  <c r="AJ1642" i="7"/>
  <c r="AI1642" i="7"/>
  <c r="AH1642" i="7"/>
  <c r="AG1642" i="7"/>
  <c r="AL1642" i="7"/>
  <c r="AK1642" i="7"/>
  <c r="AF1642" i="7"/>
  <c r="AD1642" i="7"/>
  <c r="AC1642" i="7"/>
  <c r="AA1642" i="7"/>
  <c r="AE1642" i="7"/>
  <c r="AB1642" i="7"/>
  <c r="AJ1597" i="7"/>
  <c r="AI1597" i="7"/>
  <c r="AH1597" i="7"/>
  <c r="AG1597" i="7"/>
  <c r="AL1597" i="7"/>
  <c r="AK1597" i="7"/>
  <c r="AF1597" i="7"/>
  <c r="AD1597" i="7"/>
  <c r="AC1597" i="7"/>
  <c r="AA1597" i="7"/>
  <c r="AE1597" i="7"/>
  <c r="AB1597" i="7"/>
  <c r="AJ2832" i="7"/>
  <c r="AE2832" i="7"/>
  <c r="AD2832" i="7"/>
  <c r="AC2832" i="7"/>
  <c r="AB2832" i="7"/>
  <c r="AG2832" i="7"/>
  <c r="AF2832" i="7"/>
  <c r="AA2832" i="7"/>
  <c r="AL2832" i="7"/>
  <c r="AH2832" i="7"/>
  <c r="AK2832" i="7"/>
  <c r="AI2832" i="7"/>
  <c r="AG977" i="7"/>
  <c r="AE977" i="7"/>
  <c r="AC977" i="7"/>
  <c r="AB977" i="7"/>
  <c r="AH977" i="7"/>
  <c r="AF977" i="7"/>
  <c r="AD977" i="7"/>
  <c r="AA977" i="7"/>
  <c r="AL977" i="7"/>
  <c r="AK977" i="7"/>
  <c r="AJ977" i="7"/>
  <c r="AI977" i="7"/>
  <c r="AK1864" i="7"/>
  <c r="AJ1864" i="7"/>
  <c r="AL1864" i="7"/>
  <c r="AI1864" i="7"/>
  <c r="AH1864" i="7"/>
  <c r="AG1864" i="7"/>
  <c r="AD1864" i="7"/>
  <c r="AC1864" i="7"/>
  <c r="AF1864" i="7"/>
  <c r="AE1864" i="7"/>
  <c r="AA1864" i="7"/>
  <c r="AB1864" i="7"/>
  <c r="AJ2867" i="7"/>
  <c r="AD2867" i="7"/>
  <c r="AC2867" i="7"/>
  <c r="AB2867" i="7"/>
  <c r="AA2867" i="7"/>
  <c r="AK2867" i="7"/>
  <c r="AI2867" i="7"/>
  <c r="AF2867" i="7"/>
  <c r="AH2867" i="7"/>
  <c r="AE2867" i="7"/>
  <c r="AL2867" i="7"/>
  <c r="AG2867" i="7"/>
  <c r="AE347" i="7"/>
  <c r="AD347" i="7"/>
  <c r="AC347" i="7"/>
  <c r="AB347" i="7"/>
  <c r="AA347" i="7"/>
  <c r="AL347" i="7"/>
  <c r="AI347" i="7"/>
  <c r="AK347" i="7"/>
  <c r="AJ347" i="7"/>
  <c r="AH347" i="7"/>
  <c r="AG347" i="7"/>
  <c r="AF347" i="7"/>
  <c r="AM616" i="7"/>
  <c r="AO616" i="7" s="1"/>
  <c r="AM591" i="7"/>
  <c r="AO591" i="7" s="1"/>
  <c r="AM2843" i="7"/>
  <c r="AO2843" i="7" s="1"/>
  <c r="AM1011" i="7"/>
  <c r="AO1011" i="7" s="1"/>
  <c r="AM533" i="7"/>
  <c r="AO533" i="7" s="1"/>
  <c r="AM2831" i="7"/>
  <c r="AO2831" i="7" s="1"/>
  <c r="AM346" i="7"/>
  <c r="AO346" i="7" s="1"/>
  <c r="AM498" i="7"/>
  <c r="AO498" i="7" s="1"/>
  <c r="AM546" i="7"/>
  <c r="AO546" i="7" s="1"/>
  <c r="I2974" i="7"/>
  <c r="G2975" i="7"/>
  <c r="AM301" i="7"/>
  <c r="AO301" i="7" s="1"/>
  <c r="AM148" i="7"/>
  <c r="AO148" i="7" s="1"/>
  <c r="AM2962" i="7"/>
  <c r="AO2962" i="7" s="1"/>
  <c r="AM358" i="7"/>
  <c r="AO358" i="7" s="1"/>
  <c r="AM1781" i="7"/>
  <c r="AO1781" i="7" s="1"/>
  <c r="AM2096" i="7"/>
  <c r="AO2096" i="7" s="1"/>
  <c r="AM651" i="7"/>
  <c r="AO651" i="7" s="1"/>
  <c r="AM486" i="7"/>
  <c r="AO486" i="7" s="1"/>
  <c r="AM2481" i="7"/>
  <c r="AO2481" i="7" s="1"/>
  <c r="AM2633" i="7"/>
  <c r="AO2633" i="7" s="1"/>
  <c r="AM931" i="7"/>
  <c r="AO931" i="7" s="1"/>
  <c r="AM2271" i="7"/>
  <c r="AO2271" i="7" s="1"/>
  <c r="AM1851" i="7"/>
  <c r="AO1851" i="7" s="1"/>
  <c r="AM2178" i="7"/>
  <c r="AO2178" i="7" s="1"/>
  <c r="AM1303" i="7"/>
  <c r="AO1303" i="7" s="1"/>
  <c r="AM1606" i="7"/>
  <c r="AO1606" i="7" s="1"/>
  <c r="AM1841" i="7"/>
  <c r="AO1841" i="7" s="1"/>
  <c r="AM2248" i="7"/>
  <c r="AO2248" i="7" s="1"/>
  <c r="AJ2272" i="7"/>
  <c r="AI2272" i="7"/>
  <c r="AD2272" i="7"/>
  <c r="AK2272" i="7"/>
  <c r="AH2272" i="7"/>
  <c r="AG2272" i="7"/>
  <c r="AC2272" i="7"/>
  <c r="AL2272" i="7"/>
  <c r="AB2272" i="7"/>
  <c r="AA2272" i="7"/>
  <c r="AF2272" i="7"/>
  <c r="AE2272" i="7"/>
  <c r="AE837" i="7"/>
  <c r="AB837" i="7"/>
  <c r="AA837" i="7"/>
  <c r="AL837" i="7"/>
  <c r="AK837" i="7"/>
  <c r="AI837" i="7"/>
  <c r="AH837" i="7"/>
  <c r="AJ837" i="7"/>
  <c r="AG837" i="7"/>
  <c r="AF837" i="7"/>
  <c r="AD837" i="7"/>
  <c r="AC837" i="7"/>
  <c r="AE499" i="7"/>
  <c r="AD499" i="7"/>
  <c r="AC499" i="7"/>
  <c r="AB499" i="7"/>
  <c r="AA499" i="7"/>
  <c r="AL499" i="7"/>
  <c r="AI499" i="7"/>
  <c r="AH499" i="7"/>
  <c r="AK499" i="7"/>
  <c r="AJ499" i="7"/>
  <c r="AG499" i="7"/>
  <c r="AF499" i="7"/>
  <c r="AI67" i="7"/>
  <c r="AH67" i="7"/>
  <c r="AG67" i="7"/>
  <c r="AF67" i="7"/>
  <c r="AE67" i="7"/>
  <c r="AD67" i="7"/>
  <c r="AA67" i="7"/>
  <c r="AL67" i="7"/>
  <c r="AK67" i="7"/>
  <c r="AJ67" i="7"/>
  <c r="AC67" i="7"/>
  <c r="AB67" i="7"/>
  <c r="AG954" i="7"/>
  <c r="AE954" i="7"/>
  <c r="AC954" i="7"/>
  <c r="AB954" i="7"/>
  <c r="AL954" i="7"/>
  <c r="AK954" i="7"/>
  <c r="AJ954" i="7"/>
  <c r="AI954" i="7"/>
  <c r="AH954" i="7"/>
  <c r="AD954" i="7"/>
  <c r="AA954" i="7"/>
  <c r="AF954" i="7"/>
  <c r="AK1922" i="7"/>
  <c r="AJ1922" i="7"/>
  <c r="AI1922" i="7"/>
  <c r="AH1922" i="7"/>
  <c r="AE1922" i="7"/>
  <c r="AD1922" i="7"/>
  <c r="AC1922" i="7"/>
  <c r="AB1922" i="7"/>
  <c r="AG1922" i="7"/>
  <c r="AL1922" i="7"/>
  <c r="AF1922" i="7"/>
  <c r="AA1922" i="7"/>
  <c r="AI149" i="7"/>
  <c r="AH149" i="7"/>
  <c r="AG149" i="7"/>
  <c r="AF149" i="7"/>
  <c r="AE149" i="7"/>
  <c r="AC149" i="7"/>
  <c r="AD149" i="7"/>
  <c r="AA149" i="7"/>
  <c r="AL149" i="7"/>
  <c r="AK149" i="7"/>
  <c r="AJ149" i="7"/>
  <c r="AB149" i="7"/>
  <c r="AC2669" i="7"/>
  <c r="AG2669" i="7"/>
  <c r="AE2669" i="7"/>
  <c r="AA2669" i="7"/>
  <c r="AK2669" i="7"/>
  <c r="AD2669" i="7"/>
  <c r="AB2669" i="7"/>
  <c r="AL2669" i="7"/>
  <c r="AF2669" i="7"/>
  <c r="AJ2669" i="7"/>
  <c r="AI2669" i="7"/>
  <c r="AH2669" i="7"/>
  <c r="AF697" i="7"/>
  <c r="AG697" i="7"/>
  <c r="AE697" i="7"/>
  <c r="AD697" i="7"/>
  <c r="AC697" i="7"/>
  <c r="AB697" i="7"/>
  <c r="AA697" i="7"/>
  <c r="AK697" i="7"/>
  <c r="AJ697" i="7"/>
  <c r="AL697" i="7"/>
  <c r="AI697" i="7"/>
  <c r="AH697" i="7"/>
  <c r="AC2717" i="7"/>
  <c r="AB2717" i="7"/>
  <c r="AA2717" i="7"/>
  <c r="AL2717" i="7"/>
  <c r="AE2717" i="7"/>
  <c r="AD2717" i="7"/>
  <c r="AG2717" i="7"/>
  <c r="AK2717" i="7"/>
  <c r="AJ2717" i="7"/>
  <c r="AH2717" i="7"/>
  <c r="AI2717" i="7"/>
  <c r="AF2717" i="7"/>
  <c r="AI44" i="7"/>
  <c r="AH44" i="7"/>
  <c r="AG44" i="7"/>
  <c r="AF44" i="7"/>
  <c r="AE44" i="7"/>
  <c r="AD44" i="7"/>
  <c r="AA44" i="7"/>
  <c r="AL44" i="7"/>
  <c r="AK44" i="7"/>
  <c r="AC44" i="7"/>
  <c r="AJ44" i="7"/>
  <c r="AB44" i="7"/>
  <c r="AB1992" i="7"/>
  <c r="AL1992" i="7"/>
  <c r="AK1992" i="7"/>
  <c r="AJ1992" i="7"/>
  <c r="AI1992" i="7"/>
  <c r="AF1992" i="7"/>
  <c r="AA1992" i="7"/>
  <c r="AH1992" i="7"/>
  <c r="AG1992" i="7"/>
  <c r="AD1992" i="7"/>
  <c r="AE1992" i="7"/>
  <c r="AC1992" i="7"/>
  <c r="AG862" i="7"/>
  <c r="AE862" i="7"/>
  <c r="AC862" i="7"/>
  <c r="AB862" i="7"/>
  <c r="AK862" i="7"/>
  <c r="AJ862" i="7"/>
  <c r="AF862" i="7"/>
  <c r="AD862" i="7"/>
  <c r="AA862" i="7"/>
  <c r="AL862" i="7"/>
  <c r="AI862" i="7"/>
  <c r="AH862" i="7"/>
  <c r="AE582" i="7"/>
  <c r="AD582" i="7"/>
  <c r="AC582" i="7"/>
  <c r="AB582" i="7"/>
  <c r="AA582" i="7"/>
  <c r="AL582" i="7"/>
  <c r="AI582" i="7"/>
  <c r="AH582" i="7"/>
  <c r="AK582" i="7"/>
  <c r="AG582" i="7"/>
  <c r="AJ582" i="7"/>
  <c r="AF582" i="7"/>
  <c r="AC2634" i="7"/>
  <c r="AH2634" i="7"/>
  <c r="AF2634" i="7"/>
  <c r="AK2634" i="7"/>
  <c r="AJ2634" i="7"/>
  <c r="AG2634" i="7"/>
  <c r="AL2634" i="7"/>
  <c r="AI2634" i="7"/>
  <c r="AA2634" i="7"/>
  <c r="AE2634" i="7"/>
  <c r="AD2634" i="7"/>
  <c r="AB2634" i="7"/>
  <c r="AB2052" i="7"/>
  <c r="AL2052" i="7"/>
  <c r="AK2052" i="7"/>
  <c r="AJ2052" i="7"/>
  <c r="AI2052" i="7"/>
  <c r="AF2052" i="7"/>
  <c r="AG2052" i="7"/>
  <c r="AE2052" i="7"/>
  <c r="AC2052" i="7"/>
  <c r="AH2052" i="7"/>
  <c r="AD2052" i="7"/>
  <c r="AA2052" i="7"/>
  <c r="AI207" i="7"/>
  <c r="AH207" i="7"/>
  <c r="AG207" i="7"/>
  <c r="AF207" i="7"/>
  <c r="AE207" i="7"/>
  <c r="AC207" i="7"/>
  <c r="AD207" i="7"/>
  <c r="AA207" i="7"/>
  <c r="AL207" i="7"/>
  <c r="AK207" i="7"/>
  <c r="AJ207" i="7"/>
  <c r="AB207" i="7"/>
  <c r="AI2157" i="7"/>
  <c r="AH2157" i="7"/>
  <c r="AF2157" i="7"/>
  <c r="AK2157" i="7"/>
  <c r="AJ2157" i="7"/>
  <c r="AG2157" i="7"/>
  <c r="AD2157" i="7"/>
  <c r="AC2157" i="7"/>
  <c r="AL2157" i="7"/>
  <c r="AE2157" i="7"/>
  <c r="AB2157" i="7"/>
  <c r="AA2157" i="7"/>
  <c r="AJ2437" i="7"/>
  <c r="AI2437" i="7"/>
  <c r="AH2437" i="7"/>
  <c r="AG2437" i="7"/>
  <c r="AD2437" i="7"/>
  <c r="AC2437" i="7"/>
  <c r="AL2437" i="7"/>
  <c r="AK2437" i="7"/>
  <c r="AE2437" i="7"/>
  <c r="AF2437" i="7"/>
  <c r="AA2437" i="7"/>
  <c r="AB2437" i="7"/>
  <c r="AE324" i="7"/>
  <c r="AD324" i="7"/>
  <c r="AC324" i="7"/>
  <c r="AB324" i="7"/>
  <c r="AA324" i="7"/>
  <c r="AL324" i="7"/>
  <c r="AI324" i="7"/>
  <c r="AJ324" i="7"/>
  <c r="AH324" i="7"/>
  <c r="AG324" i="7"/>
  <c r="AF324" i="7"/>
  <c r="AK324" i="7"/>
  <c r="AJ2902" i="7"/>
  <c r="AI2902" i="7"/>
  <c r="AH2902" i="7"/>
  <c r="AK2902" i="7"/>
  <c r="AG2902" i="7"/>
  <c r="AF2902" i="7"/>
  <c r="AE2902" i="7"/>
  <c r="AL2902" i="7"/>
  <c r="AD2902" i="7"/>
  <c r="AB2902" i="7"/>
  <c r="AA2902" i="7"/>
  <c r="AC2902" i="7"/>
  <c r="AL1292" i="7"/>
  <c r="AK1292" i="7"/>
  <c r="AJ1292" i="7"/>
  <c r="AI1292" i="7"/>
  <c r="AH1292" i="7"/>
  <c r="AC1292" i="7"/>
  <c r="AG1292" i="7"/>
  <c r="AD1292" i="7"/>
  <c r="AF1292" i="7"/>
  <c r="AB1292" i="7"/>
  <c r="AA1292" i="7"/>
  <c r="AE1292" i="7"/>
  <c r="AG907" i="7"/>
  <c r="AE907" i="7"/>
  <c r="AB907" i="7"/>
  <c r="AJ907" i="7"/>
  <c r="AI907" i="7"/>
  <c r="AH907" i="7"/>
  <c r="AF907" i="7"/>
  <c r="AD907" i="7"/>
  <c r="AA907" i="7"/>
  <c r="AK907" i="7"/>
  <c r="AC907" i="7"/>
  <c r="AL907" i="7"/>
  <c r="AE452" i="7"/>
  <c r="AD452" i="7"/>
  <c r="AC452" i="7"/>
  <c r="AB452" i="7"/>
  <c r="AA452" i="7"/>
  <c r="AL452" i="7"/>
  <c r="AI452" i="7"/>
  <c r="AH452" i="7"/>
  <c r="AK452" i="7"/>
  <c r="AJ452" i="7"/>
  <c r="AG452" i="7"/>
  <c r="AF452" i="7"/>
  <c r="AM1291" i="7"/>
  <c r="AO1291" i="7" s="1"/>
  <c r="AM2726" i="7"/>
  <c r="AO2726" i="7" s="1"/>
  <c r="AM861" i="7"/>
  <c r="AO861" i="7" s="1"/>
  <c r="AM638" i="7"/>
  <c r="AO638" i="7" s="1"/>
  <c r="AM406" i="7"/>
  <c r="AO406" i="7" s="1"/>
  <c r="AM416" i="7"/>
  <c r="AO416" i="7" s="1"/>
  <c r="AK2973" i="7"/>
  <c r="AB2973" i="7"/>
  <c r="AA2973" i="7"/>
  <c r="AL2973" i="7"/>
  <c r="AE2973" i="7"/>
  <c r="AD2973" i="7"/>
  <c r="AC2973" i="7"/>
  <c r="AH2973" i="7"/>
  <c r="AG2973" i="7"/>
  <c r="AF2973" i="7"/>
  <c r="AJ2973" i="7"/>
  <c r="AI2973" i="7"/>
  <c r="AM1513" i="7"/>
  <c r="AO1513" i="7" s="1"/>
  <c r="AM66" i="7"/>
  <c r="AO66" i="7" s="1"/>
  <c r="AM2471" i="7"/>
  <c r="AO2471" i="7" s="1"/>
  <c r="AM3" i="7"/>
  <c r="AO3" i="7" s="1"/>
  <c r="AM2878" i="7"/>
  <c r="AO2878" i="7" s="1"/>
  <c r="AM2936" i="7"/>
  <c r="AO2936" i="7" s="1"/>
  <c r="AM1106" i="7"/>
  <c r="AO1106" i="7" s="1"/>
  <c r="AM1886" i="7"/>
  <c r="AO1886" i="7" s="1"/>
  <c r="AM1641" i="7"/>
  <c r="AO1641" i="7" s="1"/>
  <c r="AM1151" i="7"/>
  <c r="AO1151" i="7" s="1"/>
  <c r="AM2283" i="7"/>
  <c r="AO2283" i="7" s="1"/>
  <c r="AM1526" i="7"/>
  <c r="AO1526" i="7" s="1"/>
  <c r="AJ2892" i="7"/>
  <c r="AI2892" i="7"/>
  <c r="AF2892" i="7"/>
  <c r="AE2892" i="7"/>
  <c r="AD2892" i="7"/>
  <c r="AC2892" i="7"/>
  <c r="AL2892" i="7"/>
  <c r="AH2892" i="7"/>
  <c r="AG2892" i="7"/>
  <c r="AB2892" i="7"/>
  <c r="AA2892" i="7"/>
  <c r="AK2892" i="7"/>
  <c r="AL1339" i="7"/>
  <c r="AK1339" i="7"/>
  <c r="AJ1339" i="7"/>
  <c r="AI1339" i="7"/>
  <c r="AH1339" i="7"/>
  <c r="AC1339" i="7"/>
  <c r="AF1339" i="7"/>
  <c r="AE1339" i="7"/>
  <c r="AD1339" i="7"/>
  <c r="AA1339" i="7"/>
  <c r="AG1339" i="7"/>
  <c r="AB1339" i="7"/>
  <c r="AE337" i="7"/>
  <c r="AD337" i="7"/>
  <c r="AC337" i="7"/>
  <c r="AB337" i="7"/>
  <c r="AA337" i="7"/>
  <c r="AL337" i="7"/>
  <c r="AI337" i="7"/>
  <c r="AK337" i="7"/>
  <c r="AJ337" i="7"/>
  <c r="AH337" i="7"/>
  <c r="AG337" i="7"/>
  <c r="AF337" i="7"/>
  <c r="AJ2459" i="7"/>
  <c r="AI2459" i="7"/>
  <c r="AH2459" i="7"/>
  <c r="AG2459" i="7"/>
  <c r="AD2459" i="7"/>
  <c r="AF2459" i="7"/>
  <c r="AE2459" i="7"/>
  <c r="AC2459" i="7"/>
  <c r="AB2459" i="7"/>
  <c r="AA2459" i="7"/>
  <c r="AL2459" i="7"/>
  <c r="AK2459" i="7"/>
  <c r="AG1222" i="7"/>
  <c r="AF1222" i="7"/>
  <c r="AE1222" i="7"/>
  <c r="AC1222" i="7"/>
  <c r="AB1222" i="7"/>
  <c r="AK1222" i="7"/>
  <c r="AJ1222" i="7"/>
  <c r="AI1222" i="7"/>
  <c r="AH1222" i="7"/>
  <c r="AD1222" i="7"/>
  <c r="AA1222" i="7"/>
  <c r="AL1222" i="7"/>
  <c r="AJ1562" i="7"/>
  <c r="AH1562" i="7"/>
  <c r="AF1562" i="7"/>
  <c r="AE1562" i="7"/>
  <c r="AC1562" i="7"/>
  <c r="AL1562" i="7"/>
  <c r="AK1562" i="7"/>
  <c r="AD1562" i="7"/>
  <c r="AB1562" i="7"/>
  <c r="AA1562" i="7"/>
  <c r="AI1562" i="7"/>
  <c r="AG1562" i="7"/>
  <c r="AB2004" i="7"/>
  <c r="AL2004" i="7"/>
  <c r="AK2004" i="7"/>
  <c r="AJ2004" i="7"/>
  <c r="AI2004" i="7"/>
  <c r="AF2004" i="7"/>
  <c r="AH2004" i="7"/>
  <c r="AE2004" i="7"/>
  <c r="AD2004" i="7"/>
  <c r="AA2004" i="7"/>
  <c r="AC2004" i="7"/>
  <c r="AG2004" i="7"/>
  <c r="AJ1632" i="7"/>
  <c r="AI1632" i="7"/>
  <c r="AH1632" i="7"/>
  <c r="AG1632" i="7"/>
  <c r="AD1632" i="7"/>
  <c r="AC1632" i="7"/>
  <c r="AB1632" i="7"/>
  <c r="AL1632" i="7"/>
  <c r="AK1632" i="7"/>
  <c r="AF1632" i="7"/>
  <c r="AE1632" i="7"/>
  <c r="AA1632" i="7"/>
  <c r="AJ2367" i="7"/>
  <c r="AI2367" i="7"/>
  <c r="AH2367" i="7"/>
  <c r="AG2367" i="7"/>
  <c r="AD2367" i="7"/>
  <c r="AK2367" i="7"/>
  <c r="AL2367" i="7"/>
  <c r="AF2367" i="7"/>
  <c r="AE2367" i="7"/>
  <c r="AB2367" i="7"/>
  <c r="AA2367" i="7"/>
  <c r="AC2367" i="7"/>
  <c r="AG967" i="7"/>
  <c r="AE967" i="7"/>
  <c r="AC967" i="7"/>
  <c r="AB967" i="7"/>
  <c r="AL967" i="7"/>
  <c r="AJ967" i="7"/>
  <c r="AI967" i="7"/>
  <c r="AK967" i="7"/>
  <c r="AH967" i="7"/>
  <c r="AF967" i="7"/>
  <c r="AD967" i="7"/>
  <c r="AA967" i="7"/>
  <c r="AG1037" i="7"/>
  <c r="AE1037" i="7"/>
  <c r="AC1037" i="7"/>
  <c r="AB1037" i="7"/>
  <c r="AH1037" i="7"/>
  <c r="AF1037" i="7"/>
  <c r="AD1037" i="7"/>
  <c r="AA1037" i="7"/>
  <c r="AJ1037" i="7"/>
  <c r="AL1037" i="7"/>
  <c r="AK1037" i="7"/>
  <c r="AI1037" i="7"/>
  <c r="AF662" i="7"/>
  <c r="AH662" i="7"/>
  <c r="AG662" i="7"/>
  <c r="AE662" i="7"/>
  <c r="AD662" i="7"/>
  <c r="AC662" i="7"/>
  <c r="AB662" i="7"/>
  <c r="AL662" i="7"/>
  <c r="AK662" i="7"/>
  <c r="AA662" i="7"/>
  <c r="AJ662" i="7"/>
  <c r="AI662" i="7"/>
  <c r="AL1257" i="7"/>
  <c r="AK1257" i="7"/>
  <c r="AJ1257" i="7"/>
  <c r="AH1257" i="7"/>
  <c r="AC1257" i="7"/>
  <c r="AI1257" i="7"/>
  <c r="AE1257" i="7"/>
  <c r="AG1257" i="7"/>
  <c r="AD1257" i="7"/>
  <c r="AB1257" i="7"/>
  <c r="AF1257" i="7"/>
  <c r="AA1257" i="7"/>
  <c r="AK1759" i="7"/>
  <c r="AF1759" i="7"/>
  <c r="AE1759" i="7"/>
  <c r="AD1759" i="7"/>
  <c r="AC1759" i="7"/>
  <c r="AB1759" i="7"/>
  <c r="AA1759" i="7"/>
  <c r="AH1759" i="7"/>
  <c r="AG1759" i="7"/>
  <c r="AL1759" i="7"/>
  <c r="AJ1759" i="7"/>
  <c r="AI1759" i="7"/>
  <c r="AG1024" i="7"/>
  <c r="AE1024" i="7"/>
  <c r="AC1024" i="7"/>
  <c r="AB1024" i="7"/>
  <c r="AL1024" i="7"/>
  <c r="AJ1024" i="7"/>
  <c r="AI1024" i="7"/>
  <c r="AD1024" i="7"/>
  <c r="AK1024" i="7"/>
  <c r="AH1024" i="7"/>
  <c r="AF1024" i="7"/>
  <c r="AA1024" i="7"/>
  <c r="AJ2249" i="7"/>
  <c r="AG2249" i="7"/>
  <c r="AC2249" i="7"/>
  <c r="AB2249" i="7"/>
  <c r="AF2249" i="7"/>
  <c r="AE2249" i="7"/>
  <c r="AD2249" i="7"/>
  <c r="AL2249" i="7"/>
  <c r="AK2249" i="7"/>
  <c r="AI2249" i="7"/>
  <c r="AH2249" i="7"/>
  <c r="AA2249" i="7"/>
  <c r="AB2017" i="7"/>
  <c r="AL2017" i="7"/>
  <c r="AK2017" i="7"/>
  <c r="AJ2017" i="7"/>
  <c r="AG2017" i="7"/>
  <c r="AI2017" i="7"/>
  <c r="AF2017" i="7"/>
  <c r="AE2017" i="7"/>
  <c r="AC2017" i="7"/>
  <c r="AA2017" i="7"/>
  <c r="AH2017" i="7"/>
  <c r="AD2017" i="7"/>
  <c r="AE604" i="7"/>
  <c r="AD604" i="7"/>
  <c r="AC604" i="7"/>
  <c r="AB604" i="7"/>
  <c r="AA604" i="7"/>
  <c r="AL604" i="7"/>
  <c r="AI604" i="7"/>
  <c r="AH604" i="7"/>
  <c r="AK604" i="7"/>
  <c r="AJ604" i="7"/>
  <c r="AG604" i="7"/>
  <c r="AF604" i="7"/>
  <c r="AG1012" i="7"/>
  <c r="AE1012" i="7"/>
  <c r="AC1012" i="7"/>
  <c r="AB1012" i="7"/>
  <c r="AL1012" i="7"/>
  <c r="AJ1012" i="7"/>
  <c r="AI1012" i="7"/>
  <c r="AD1012" i="7"/>
  <c r="AK1012" i="7"/>
  <c r="AH1012" i="7"/>
  <c r="AF1012" i="7"/>
  <c r="AA1012" i="7"/>
  <c r="AM791" i="7"/>
  <c r="AO791" i="7" s="1"/>
  <c r="AM756" i="7"/>
  <c r="AO756" i="7" s="1"/>
  <c r="AM1921" i="7"/>
  <c r="AO1921" i="7" s="1"/>
  <c r="AM848" i="7"/>
  <c r="AO848" i="7" s="1"/>
  <c r="AM2226" i="7"/>
  <c r="AO2226" i="7" s="1"/>
  <c r="AO1793" i="7"/>
  <c r="AM1583" i="7"/>
  <c r="AO1583" i="7" s="1"/>
  <c r="AM2436" i="7"/>
  <c r="AO2436" i="7" s="1"/>
  <c r="AM1816" i="7"/>
  <c r="AO1816" i="7" s="1"/>
  <c r="AM1256" i="7"/>
  <c r="AO1256" i="7" s="1"/>
  <c r="AM743" i="7"/>
  <c r="AO743" i="7" s="1"/>
  <c r="AM1176" i="7"/>
  <c r="AO1176" i="7" s="1"/>
  <c r="AM1806" i="7"/>
  <c r="AO1806" i="7" s="1"/>
  <c r="AM2751" i="7"/>
  <c r="AO2751" i="7" s="1"/>
  <c r="AM2586" i="7"/>
  <c r="AO2586" i="7" s="1"/>
  <c r="AM2121" i="7"/>
  <c r="AO2121" i="7" s="1"/>
  <c r="AM2563" i="7"/>
  <c r="AO2563" i="7" s="1"/>
  <c r="AM1046" i="7"/>
  <c r="AO1046" i="7" s="1"/>
  <c r="AM1001" i="7"/>
  <c r="AO1001" i="7" s="1"/>
  <c r="AI2144" i="7"/>
  <c r="AF2144" i="7"/>
  <c r="AL2144" i="7"/>
  <c r="AK2144" i="7"/>
  <c r="AJ2144" i="7"/>
  <c r="AG2144" i="7"/>
  <c r="AE2144" i="7"/>
  <c r="AB2144" i="7"/>
  <c r="AH2144" i="7"/>
  <c r="AA2144" i="7"/>
  <c r="AC2144" i="7"/>
  <c r="AD2144" i="7"/>
  <c r="AF2097" i="7"/>
  <c r="AE2097" i="7"/>
  <c r="AD2097" i="7"/>
  <c r="AB2097" i="7"/>
  <c r="AA2097" i="7"/>
  <c r="AJ2097" i="7"/>
  <c r="AI2097" i="7"/>
  <c r="AH2097" i="7"/>
  <c r="AC2097" i="7"/>
  <c r="AK2097" i="7"/>
  <c r="AL2097" i="7"/>
  <c r="AG2097" i="7"/>
  <c r="AC2739" i="7"/>
  <c r="AB2739" i="7"/>
  <c r="AA2739" i="7"/>
  <c r="AL2739" i="7"/>
  <c r="AI2739" i="7"/>
  <c r="AH2739" i="7"/>
  <c r="AG2739" i="7"/>
  <c r="AE2739" i="7"/>
  <c r="AK2739" i="7"/>
  <c r="AF2739" i="7"/>
  <c r="AJ2739" i="7"/>
  <c r="AD2739" i="7"/>
  <c r="AK1829" i="7"/>
  <c r="AJ1829" i="7"/>
  <c r="AB1829" i="7"/>
  <c r="AA1829" i="7"/>
  <c r="AL1829" i="7"/>
  <c r="AI1829" i="7"/>
  <c r="AF1829" i="7"/>
  <c r="AE1829" i="7"/>
  <c r="AH1829" i="7"/>
  <c r="AG1829" i="7"/>
  <c r="AD1829" i="7"/>
  <c r="AC1829" i="7"/>
  <c r="AJ1677" i="7"/>
  <c r="AI1677" i="7"/>
  <c r="AH1677" i="7"/>
  <c r="AG1677" i="7"/>
  <c r="AD1677" i="7"/>
  <c r="AC1677" i="7"/>
  <c r="AB1677" i="7"/>
  <c r="AL1677" i="7"/>
  <c r="AK1677" i="7"/>
  <c r="AF1677" i="7"/>
  <c r="AA1677" i="7"/>
  <c r="AE1677" i="7"/>
  <c r="AI2132" i="7"/>
  <c r="AJ2132" i="7"/>
  <c r="AH2132" i="7"/>
  <c r="AG2132" i="7"/>
  <c r="AE2132" i="7"/>
  <c r="AD2132" i="7"/>
  <c r="AA2132" i="7"/>
  <c r="AL2132" i="7"/>
  <c r="AK2132" i="7"/>
  <c r="AC2132" i="7"/>
  <c r="AB2132" i="7"/>
  <c r="AF2132" i="7"/>
  <c r="AG872" i="7"/>
  <c r="AE872" i="7"/>
  <c r="AL872" i="7"/>
  <c r="AK872" i="7"/>
  <c r="AJ872" i="7"/>
  <c r="AI872" i="7"/>
  <c r="AF872" i="7"/>
  <c r="AD872" i="7"/>
  <c r="AH872" i="7"/>
  <c r="AC872" i="7"/>
  <c r="AB872" i="7"/>
  <c r="AA872" i="7"/>
  <c r="AL1362" i="7"/>
  <c r="AK1362" i="7"/>
  <c r="AJ1362" i="7"/>
  <c r="AI1362" i="7"/>
  <c r="AH1362" i="7"/>
  <c r="AC1362" i="7"/>
  <c r="AG1362" i="7"/>
  <c r="AD1362" i="7"/>
  <c r="AB1362" i="7"/>
  <c r="AA1362" i="7"/>
  <c r="AF1362" i="7"/>
  <c r="AE1362" i="7"/>
  <c r="AL1432" i="7"/>
  <c r="AK1432" i="7"/>
  <c r="AJ1432" i="7"/>
  <c r="AI1432" i="7"/>
  <c r="AH1432" i="7"/>
  <c r="AC1432" i="7"/>
  <c r="AG1432" i="7"/>
  <c r="AD1432" i="7"/>
  <c r="AF1432" i="7"/>
  <c r="AB1432" i="7"/>
  <c r="AA1432" i="7"/>
  <c r="AE1432" i="7"/>
  <c r="AL1457" i="7"/>
  <c r="AK1457" i="7"/>
  <c r="AJ1457" i="7"/>
  <c r="AI1457" i="7"/>
  <c r="AH1457" i="7"/>
  <c r="AC1457" i="7"/>
  <c r="AF1457" i="7"/>
  <c r="AE1457" i="7"/>
  <c r="AD1457" i="7"/>
  <c r="AA1457" i="7"/>
  <c r="AG1457" i="7"/>
  <c r="AB1457" i="7"/>
  <c r="AJ2227" i="7"/>
  <c r="AE2227" i="7"/>
  <c r="AD2227" i="7"/>
  <c r="AB2227" i="7"/>
  <c r="AK2227" i="7"/>
  <c r="AI2227" i="7"/>
  <c r="AH2227" i="7"/>
  <c r="AF2227" i="7"/>
  <c r="AC2227" i="7"/>
  <c r="AL2227" i="7"/>
  <c r="AG2227" i="7"/>
  <c r="AA2227" i="7"/>
  <c r="AC2774" i="7"/>
  <c r="AB2774" i="7"/>
  <c r="AA2774" i="7"/>
  <c r="AL2774" i="7"/>
  <c r="AE2774" i="7"/>
  <c r="AD2774" i="7"/>
  <c r="AI2774" i="7"/>
  <c r="AG2774" i="7"/>
  <c r="AF2774" i="7"/>
  <c r="AK2774" i="7"/>
  <c r="AJ2774" i="7"/>
  <c r="AH2774" i="7"/>
  <c r="AJ2284" i="7"/>
  <c r="AI2284" i="7"/>
  <c r="AD2284" i="7"/>
  <c r="AK2284" i="7"/>
  <c r="AC2284" i="7"/>
  <c r="AB2284" i="7"/>
  <c r="AA2284" i="7"/>
  <c r="AH2284" i="7"/>
  <c r="AG2284" i="7"/>
  <c r="AF2284" i="7"/>
  <c r="AE2284" i="7"/>
  <c r="AL2284" i="7"/>
  <c r="AE652" i="7"/>
  <c r="AD652" i="7"/>
  <c r="AC652" i="7"/>
  <c r="AB652" i="7"/>
  <c r="AA652" i="7"/>
  <c r="AL652" i="7"/>
  <c r="AI652" i="7"/>
  <c r="AH652" i="7"/>
  <c r="AK652" i="7"/>
  <c r="AJ652" i="7"/>
  <c r="AG652" i="7"/>
  <c r="AF652" i="7"/>
  <c r="AI114" i="7"/>
  <c r="AH114" i="7"/>
  <c r="AG114" i="7"/>
  <c r="AF114" i="7"/>
  <c r="AE114" i="7"/>
  <c r="AD114" i="7"/>
  <c r="AA114" i="7"/>
  <c r="AL114" i="7"/>
  <c r="AJ114" i="7"/>
  <c r="AC114" i="7"/>
  <c r="AB114" i="7"/>
  <c r="AK114" i="7"/>
  <c r="AC2647" i="7"/>
  <c r="AI2647" i="7"/>
  <c r="AG2647" i="7"/>
  <c r="AL2647" i="7"/>
  <c r="AK2647" i="7"/>
  <c r="AH2647" i="7"/>
  <c r="AF2647" i="7"/>
  <c r="AE2647" i="7"/>
  <c r="AD2647" i="7"/>
  <c r="AB2647" i="7"/>
  <c r="AA2647" i="7"/>
  <c r="AJ2647" i="7"/>
  <c r="AK1807" i="7"/>
  <c r="AJ1807" i="7"/>
  <c r="AF1807" i="7"/>
  <c r="AE1807" i="7"/>
  <c r="AD1807" i="7"/>
  <c r="AC1807" i="7"/>
  <c r="AB1807" i="7"/>
  <c r="AA1807" i="7"/>
  <c r="AH1807" i="7"/>
  <c r="AG1807" i="7"/>
  <c r="AL1807" i="7"/>
  <c r="AI1807" i="7"/>
  <c r="AE814" i="7"/>
  <c r="AC814" i="7"/>
  <c r="AJ814" i="7"/>
  <c r="AB814" i="7"/>
  <c r="AA814" i="7"/>
  <c r="AL814" i="7"/>
  <c r="AH814" i="7"/>
  <c r="AG814" i="7"/>
  <c r="AK814" i="7"/>
  <c r="AI814" i="7"/>
  <c r="AF814" i="7"/>
  <c r="AD814" i="7"/>
  <c r="AI92" i="7"/>
  <c r="AH92" i="7"/>
  <c r="AG92" i="7"/>
  <c r="AF92" i="7"/>
  <c r="AE92" i="7"/>
  <c r="AD92" i="7"/>
  <c r="AA92" i="7"/>
  <c r="AL92" i="7"/>
  <c r="AK92" i="7"/>
  <c r="AC92" i="7"/>
  <c r="AJ92" i="7"/>
  <c r="AB92" i="7"/>
  <c r="AI232" i="7"/>
  <c r="AH232" i="7"/>
  <c r="AG232" i="7"/>
  <c r="AF232" i="7"/>
  <c r="AE232" i="7"/>
  <c r="AC232" i="7"/>
  <c r="AD232" i="7"/>
  <c r="AA232" i="7"/>
  <c r="AL232" i="7"/>
  <c r="AK232" i="7"/>
  <c r="AJ232" i="7"/>
  <c r="AB232" i="7"/>
  <c r="AL1467" i="7"/>
  <c r="AK1467" i="7"/>
  <c r="AJ1467" i="7"/>
  <c r="AI1467" i="7"/>
  <c r="AH1467" i="7"/>
  <c r="AC1467" i="7"/>
  <c r="AF1467" i="7"/>
  <c r="AE1467" i="7"/>
  <c r="AD1467" i="7"/>
  <c r="AA1467" i="7"/>
  <c r="AG1467" i="7"/>
  <c r="AB1467" i="7"/>
  <c r="AE372" i="7"/>
  <c r="AD372" i="7"/>
  <c r="AC372" i="7"/>
  <c r="AB372" i="7"/>
  <c r="AA372" i="7"/>
  <c r="AL372" i="7"/>
  <c r="AI372" i="7"/>
  <c r="AJ372" i="7"/>
  <c r="AH372" i="7"/>
  <c r="AG372" i="7"/>
  <c r="AK372" i="7"/>
  <c r="AF372" i="7"/>
  <c r="AF757" i="7"/>
  <c r="AC757" i="7"/>
  <c r="AD757" i="7"/>
  <c r="AB757" i="7"/>
  <c r="AA757" i="7"/>
  <c r="AL757" i="7"/>
  <c r="AI757" i="7"/>
  <c r="AH757" i="7"/>
  <c r="AK757" i="7"/>
  <c r="AJ757" i="7"/>
  <c r="AG757" i="7"/>
  <c r="AE757" i="7"/>
  <c r="AL267" i="7"/>
  <c r="AI267" i="7"/>
  <c r="AH267" i="7"/>
  <c r="AG267" i="7"/>
  <c r="AF267" i="7"/>
  <c r="AE267" i="7"/>
  <c r="AD267" i="7"/>
  <c r="AC267" i="7"/>
  <c r="AA267" i="7"/>
  <c r="AK267" i="7"/>
  <c r="AJ267" i="7"/>
  <c r="AB267" i="7"/>
  <c r="AK1912" i="7"/>
  <c r="AJ1912" i="7"/>
  <c r="AI1912" i="7"/>
  <c r="AH1912" i="7"/>
  <c r="AE1912" i="7"/>
  <c r="AB1912" i="7"/>
  <c r="AA1912" i="7"/>
  <c r="AL1912" i="7"/>
  <c r="AD1912" i="7"/>
  <c r="AF1912" i="7"/>
  <c r="AC1912" i="7"/>
  <c r="AG1912" i="7"/>
  <c r="AM231" i="7"/>
  <c r="AO231" i="7" s="1"/>
  <c r="AM1058" i="7"/>
  <c r="AO1058" i="7" s="1"/>
  <c r="AM218" i="7"/>
  <c r="AO218" i="7" s="1"/>
  <c r="AM2808" i="7"/>
  <c r="AO2808" i="7" s="1"/>
  <c r="AM883" i="7"/>
  <c r="AO883" i="7" s="1"/>
  <c r="AM2949" i="7"/>
  <c r="AO2949" i="7" s="1"/>
  <c r="AM371" i="7"/>
  <c r="AO371" i="7" s="1"/>
  <c r="AM381" i="7"/>
  <c r="AO381" i="7" s="1"/>
  <c r="AM476" i="7"/>
  <c r="AO476" i="7" s="1"/>
  <c r="AM626" i="7"/>
  <c r="AO626" i="7" s="1"/>
  <c r="AM801" i="7"/>
  <c r="AO801" i="7" s="1"/>
  <c r="G2952" i="7"/>
  <c r="I2951" i="7"/>
  <c r="AM2691" i="7"/>
  <c r="AO2691" i="7" s="1"/>
  <c r="AM836" i="7"/>
  <c r="AO836" i="7" s="1"/>
  <c r="AM1233" i="7"/>
  <c r="AO1233" i="7" s="1"/>
  <c r="AM1071" i="7"/>
  <c r="AO1071" i="7" s="1"/>
  <c r="Z2622" i="7"/>
  <c r="AN2622" i="7" s="1"/>
  <c r="Z2587" i="7"/>
  <c r="AN2587" i="7" s="1"/>
  <c r="Z1969" i="7"/>
  <c r="AN1969" i="7" s="1"/>
  <c r="Z1397" i="7"/>
  <c r="AN1397" i="7" s="1"/>
  <c r="Z487" i="7"/>
  <c r="AN487" i="7" s="1"/>
  <c r="Z2412" i="7"/>
  <c r="AN2412" i="7" s="1"/>
  <c r="Z137" i="7"/>
  <c r="AN137" i="7" s="1"/>
  <c r="Z1304" i="7"/>
  <c r="AN1304" i="7" s="1"/>
  <c r="Z1747" i="7"/>
  <c r="AN1747" i="7" s="1"/>
  <c r="Z627" i="7"/>
  <c r="AN627" i="7" s="1"/>
  <c r="Z557" i="7"/>
  <c r="AN557" i="7" s="1"/>
  <c r="Z2937" i="7"/>
  <c r="AN2937" i="7" s="1"/>
  <c r="Z219" i="7"/>
  <c r="AN219" i="7" s="1"/>
  <c r="Z197" i="7"/>
  <c r="AN197" i="7" s="1"/>
  <c r="Z1374" i="7"/>
  <c r="AN1374" i="7" s="1"/>
  <c r="Z102" i="7"/>
  <c r="AN102" i="7" s="1"/>
  <c r="Z1584" i="7"/>
  <c r="AN1584" i="7" s="1"/>
  <c r="Z2332" i="7"/>
  <c r="AN2332" i="7" s="1"/>
  <c r="Z1282" i="7"/>
  <c r="AN1282" i="7" s="1"/>
  <c r="Z767" i="7"/>
  <c r="AN767" i="7" s="1"/>
  <c r="Z884" i="7"/>
  <c r="AN884" i="7" s="1"/>
  <c r="Z1234" i="7"/>
  <c r="AN1234" i="7" s="1"/>
  <c r="Z2039" i="7"/>
  <c r="AN2039" i="7" s="1"/>
  <c r="Z1502" i="7"/>
  <c r="AN1502" i="7" s="1"/>
  <c r="Z394" i="7"/>
  <c r="AN394" i="7" s="1"/>
  <c r="Z359" i="7"/>
  <c r="AN359" i="7" s="1"/>
  <c r="Z184" i="7"/>
  <c r="AN184" i="7" s="1"/>
  <c r="Z592" i="7"/>
  <c r="AN592" i="7" s="1"/>
  <c r="Z942" i="7"/>
  <c r="AN942" i="7" s="1"/>
  <c r="Z732" i="7"/>
  <c r="AN732" i="7" s="1"/>
  <c r="Z2552" i="7"/>
  <c r="AN2552" i="7" s="1"/>
  <c r="Z1317" i="7"/>
  <c r="AN1317" i="7" s="1"/>
  <c r="Z2027" i="7"/>
  <c r="AN2027" i="7" s="1"/>
  <c r="Z2319" i="7"/>
  <c r="AN2319" i="7" s="1"/>
  <c r="Z2087" i="7"/>
  <c r="AN2087" i="7" s="1"/>
  <c r="Z382" i="7"/>
  <c r="AN382" i="7" s="1"/>
  <c r="Z1327" i="7"/>
  <c r="AN1327" i="7" s="1"/>
  <c r="Z1152" i="7"/>
  <c r="AN1152" i="7" s="1"/>
  <c r="Z1817" i="7"/>
  <c r="AN1817" i="7" s="1"/>
  <c r="Z254" i="7"/>
  <c r="AN254" i="7" s="1"/>
  <c r="Z1187" i="7"/>
  <c r="AN1187" i="7" s="1"/>
  <c r="Z277" i="7"/>
  <c r="AN277" i="7" s="1"/>
  <c r="Z417" i="7"/>
  <c r="AN417" i="7" s="1"/>
  <c r="Z1794" i="7"/>
  <c r="AN1794" i="7" s="1"/>
  <c r="Z429" i="7"/>
  <c r="AN429" i="7" s="1"/>
  <c r="Z639" i="7"/>
  <c r="AN639" i="7" s="1"/>
  <c r="Z2482" i="7"/>
  <c r="AN2482" i="7" s="1"/>
  <c r="Z709" i="7"/>
  <c r="AN709" i="7" s="1"/>
  <c r="Z2857" i="7"/>
  <c r="AN2857" i="7" s="1"/>
  <c r="Z802" i="7"/>
  <c r="AN802" i="7" s="1"/>
  <c r="Z2447" i="7"/>
  <c r="AN2447" i="7" s="1"/>
  <c r="Z792" i="7"/>
  <c r="AN792" i="7" s="1"/>
  <c r="Z17" i="7"/>
  <c r="AN17" i="7" s="1"/>
  <c r="Z464" i="7"/>
  <c r="AN464" i="7" s="1"/>
  <c r="Z79" i="7"/>
  <c r="AN79" i="7" s="1"/>
  <c r="Z2342" i="7"/>
  <c r="AN2342" i="7" s="1"/>
  <c r="Z4" i="7"/>
  <c r="AN4" i="7" s="1"/>
  <c r="Z80" i="7"/>
  <c r="AN80" i="7" s="1"/>
  <c r="Z1737" i="7"/>
  <c r="AN1737" i="7" s="1"/>
  <c r="Z242" i="7"/>
  <c r="AN242" i="7" s="1"/>
  <c r="Z1607" i="7"/>
  <c r="AN1607" i="7" s="1"/>
  <c r="Z172" i="7"/>
  <c r="AN172" i="7" s="1"/>
  <c r="Z67" i="7"/>
  <c r="AN67" i="7" s="1"/>
  <c r="Z2062" i="7"/>
  <c r="AN2062" i="7" s="1"/>
  <c r="Z2657" i="7"/>
  <c r="AN2657" i="7" s="1"/>
  <c r="Z1537" i="7"/>
  <c r="AN1537" i="7" s="1"/>
  <c r="Z1642" i="7"/>
  <c r="AN1642" i="7" s="1"/>
  <c r="Z207" i="7"/>
  <c r="AN207" i="7" s="1"/>
  <c r="Z2867" i="7"/>
  <c r="AN2867" i="7" s="1"/>
  <c r="Z347" i="7"/>
  <c r="AN347" i="7" s="1"/>
  <c r="Z2902" i="7"/>
  <c r="AN2902" i="7" s="1"/>
  <c r="Z1292" i="7"/>
  <c r="AN1292" i="7" s="1"/>
  <c r="Z2517" i="7"/>
  <c r="AN2517" i="7" s="1"/>
  <c r="Z1212" i="7"/>
  <c r="AN1212" i="7" s="1"/>
  <c r="Z477" i="7"/>
  <c r="AN477" i="7" s="1"/>
  <c r="Z989" i="7"/>
  <c r="AN989" i="7" s="1"/>
  <c r="Z1782" i="7"/>
  <c r="AN1782" i="7" s="1"/>
  <c r="Z1269" i="7"/>
  <c r="AN1269" i="7" s="1"/>
  <c r="Z697" i="7"/>
  <c r="AN697" i="7" s="1"/>
  <c r="Z44" i="7"/>
  <c r="AN44" i="7" s="1"/>
  <c r="Z1992" i="7"/>
  <c r="AN1992" i="7" s="1"/>
  <c r="Z2832" i="7"/>
  <c r="AN2832" i="7" s="1"/>
  <c r="Z977" i="7"/>
  <c r="AN977" i="7" s="1"/>
  <c r="Z907" i="7"/>
  <c r="AN907" i="7" s="1"/>
  <c r="Z452" i="7"/>
  <c r="AN452" i="7" s="1"/>
  <c r="Z1852" i="7"/>
  <c r="AN1852" i="7" s="1"/>
  <c r="Z1339" i="7"/>
  <c r="AN1339" i="7" s="1"/>
  <c r="Z1677" i="7"/>
  <c r="AN1677" i="7" s="1"/>
  <c r="Z1362" i="7"/>
  <c r="AN1362" i="7" s="1"/>
  <c r="Z1432" i="7"/>
  <c r="AN1432" i="7" s="1"/>
  <c r="Z1257" i="7"/>
  <c r="AN1257" i="7" s="1"/>
  <c r="Z2647" i="7"/>
  <c r="AN2647" i="7" s="1"/>
  <c r="Z92" i="7"/>
  <c r="AN92" i="7" s="1"/>
  <c r="Z1012" i="7"/>
  <c r="AN1012" i="7" s="1"/>
  <c r="Z232" i="7"/>
  <c r="AN232" i="7" s="1"/>
  <c r="Z1572" i="7"/>
  <c r="AN1572" i="7" s="1"/>
  <c r="Z1222" i="7"/>
  <c r="AN1222" i="7" s="1"/>
  <c r="Z1632" i="7"/>
  <c r="AN1632" i="7" s="1"/>
  <c r="Z652" i="7"/>
  <c r="AN652" i="7" s="1"/>
  <c r="Z1467" i="7"/>
  <c r="AN1467" i="7" s="1"/>
  <c r="Z267" i="7"/>
  <c r="AN267" i="7" s="1"/>
  <c r="G1469" i="7"/>
  <c r="I1468" i="7"/>
  <c r="G2169" i="7"/>
  <c r="I2168" i="7"/>
  <c r="G1399" i="7"/>
  <c r="I1398" i="7"/>
  <c r="G59" i="7"/>
  <c r="I58" i="7"/>
  <c r="G1516" i="7"/>
  <c r="I1515" i="7"/>
  <c r="G2741" i="7"/>
  <c r="I2740" i="7"/>
  <c r="G1224" i="7"/>
  <c r="I1223" i="7"/>
  <c r="G1831" i="7"/>
  <c r="I1830" i="7"/>
  <c r="G1564" i="7"/>
  <c r="I1563" i="7"/>
  <c r="G314" i="7"/>
  <c r="I313" i="7"/>
  <c r="G956" i="7"/>
  <c r="I955" i="7"/>
  <c r="G1924" i="7"/>
  <c r="I1923" i="7"/>
  <c r="G2764" i="7"/>
  <c r="I2763" i="7"/>
  <c r="G1214" i="7"/>
  <c r="I1213" i="7"/>
  <c r="G431" i="7"/>
  <c r="I430" i="7"/>
  <c r="G479" i="7"/>
  <c r="I478" i="7"/>
  <c r="G619" i="7"/>
  <c r="I618" i="7"/>
  <c r="G1984" i="7"/>
  <c r="I1983" i="7"/>
  <c r="G244" i="7"/>
  <c r="I243" i="7"/>
  <c r="G2601" i="7"/>
  <c r="I2600" i="7"/>
  <c r="G2754" i="7"/>
  <c r="I2753" i="7"/>
  <c r="G2694" i="7"/>
  <c r="I2693" i="7"/>
  <c r="G2589" i="7"/>
  <c r="I2588" i="7"/>
  <c r="G199" i="7"/>
  <c r="I198" i="7"/>
  <c r="G1726" i="7"/>
  <c r="I1725" i="7"/>
  <c r="G1236" i="7"/>
  <c r="I1235" i="7"/>
  <c r="G1644" i="7"/>
  <c r="I1643" i="7"/>
  <c r="G2636" i="7"/>
  <c r="I2635" i="7"/>
  <c r="G2111" i="7"/>
  <c r="I2110" i="7"/>
  <c r="G781" i="7"/>
  <c r="I780" i="7"/>
  <c r="G409" i="7"/>
  <c r="I408" i="7"/>
  <c r="G1494" i="7"/>
  <c r="I1493" i="7"/>
  <c r="G2404" i="7"/>
  <c r="I2403" i="7"/>
  <c r="G2029" i="7"/>
  <c r="I2028" i="7"/>
  <c r="G2846" i="7"/>
  <c r="I2845" i="7"/>
  <c r="G1714" i="7"/>
  <c r="I1713" i="7"/>
  <c r="G1621" i="7"/>
  <c r="I1620" i="7"/>
  <c r="G1819" i="7"/>
  <c r="I1818" i="7"/>
  <c r="G304" i="7"/>
  <c r="I303" i="7"/>
  <c r="G2181" i="7"/>
  <c r="I2180" i="7"/>
  <c r="G1061" i="7"/>
  <c r="I1060" i="7"/>
  <c r="G396" i="7"/>
  <c r="I395" i="7"/>
  <c r="G164" i="7"/>
  <c r="I163" i="7"/>
  <c r="G1739" i="7"/>
  <c r="I1738" i="7"/>
  <c r="G1574" i="7"/>
  <c r="I1573" i="7"/>
  <c r="G489" i="7"/>
  <c r="I488" i="7"/>
  <c r="G549" i="7"/>
  <c r="I548" i="7"/>
  <c r="G104" i="7"/>
  <c r="I103" i="7"/>
  <c r="G2216" i="7"/>
  <c r="I2215" i="7"/>
  <c r="G1481" i="7"/>
  <c r="I1480" i="7"/>
  <c r="G1679" i="7"/>
  <c r="I1678" i="7"/>
  <c r="G2006" i="7"/>
  <c r="I2005" i="7"/>
  <c r="G2134" i="7"/>
  <c r="I2133" i="7"/>
  <c r="G151" i="7"/>
  <c r="I150" i="7"/>
  <c r="G2064" i="7"/>
  <c r="I2063" i="7"/>
  <c r="G2671" i="7"/>
  <c r="I2670" i="7"/>
  <c r="G991" i="7"/>
  <c r="I990" i="7"/>
  <c r="G1704" i="7"/>
  <c r="I1703" i="7"/>
  <c r="G1109" i="7"/>
  <c r="I1108" i="7"/>
  <c r="G1774" i="7"/>
  <c r="I1773" i="7"/>
  <c r="G676" i="7"/>
  <c r="I675" i="7"/>
  <c r="G921" i="7"/>
  <c r="I920" i="7"/>
  <c r="G2554" i="7"/>
  <c r="I2553" i="7"/>
  <c r="G1411" i="7"/>
  <c r="I1410" i="7"/>
  <c r="G1329" i="7"/>
  <c r="I1328" i="7"/>
  <c r="I2775" i="7"/>
  <c r="G2776" i="7"/>
  <c r="G1761" i="7"/>
  <c r="I1760" i="7"/>
  <c r="G1599" i="7"/>
  <c r="I1598" i="7"/>
  <c r="G2054" i="7"/>
  <c r="I2053" i="7"/>
  <c r="G209" i="7"/>
  <c r="I208" i="7"/>
  <c r="G2834" i="7"/>
  <c r="I2833" i="7"/>
  <c r="G2379" i="7"/>
  <c r="I2378" i="7"/>
  <c r="G711" i="7"/>
  <c r="I710" i="7"/>
  <c r="G2344" i="7"/>
  <c r="I2343" i="7"/>
  <c r="G1959" i="7"/>
  <c r="I1958" i="7"/>
  <c r="G2859" i="7"/>
  <c r="I2858" i="7"/>
  <c r="G804" i="7"/>
  <c r="I803" i="7"/>
  <c r="G2321" i="7"/>
  <c r="I2320" i="7"/>
  <c r="G1249" i="7"/>
  <c r="I1248" i="7"/>
  <c r="G2089" i="7"/>
  <c r="I2088" i="7"/>
  <c r="G374" i="7"/>
  <c r="I373" i="7"/>
  <c r="I453" i="7"/>
  <c r="G454" i="7"/>
  <c r="G1914" i="7"/>
  <c r="I1913" i="7"/>
  <c r="G2204" i="7"/>
  <c r="I2203" i="7"/>
  <c r="G2881" i="7"/>
  <c r="I2880" i="7"/>
  <c r="G2614" i="7"/>
  <c r="I2613" i="7"/>
  <c r="G746" i="7"/>
  <c r="I745" i="7"/>
  <c r="G2624" i="7"/>
  <c r="I2623" i="7"/>
  <c r="G1551" i="7"/>
  <c r="I1550" i="7"/>
  <c r="G2449" i="7"/>
  <c r="I2448" i="7"/>
  <c r="G2579" i="7"/>
  <c r="I2578" i="7"/>
  <c r="G1119" i="7"/>
  <c r="I1118" i="7"/>
  <c r="G874" i="7"/>
  <c r="I873" i="7"/>
  <c r="G1634" i="7"/>
  <c r="I1633" i="7"/>
  <c r="G899" i="7"/>
  <c r="I898" i="7"/>
  <c r="G699" i="7"/>
  <c r="I698" i="7"/>
  <c r="G689" i="7"/>
  <c r="I688" i="7"/>
  <c r="G2706" i="7"/>
  <c r="I2705" i="7"/>
  <c r="G2824" i="7"/>
  <c r="I2823" i="7"/>
  <c r="G1784" i="7"/>
  <c r="I1783" i="7"/>
  <c r="G1131" i="7"/>
  <c r="I1130" i="7"/>
  <c r="G641" i="7"/>
  <c r="I640" i="7"/>
  <c r="G2391" i="7"/>
  <c r="I2390" i="7"/>
  <c r="G2531" i="7"/>
  <c r="I2530" i="7"/>
  <c r="G1306" i="7"/>
  <c r="I1305" i="7"/>
  <c r="G2789" i="7"/>
  <c r="I2788" i="7"/>
  <c r="G2286" i="7"/>
  <c r="I2285" i="7"/>
  <c r="G1026" i="7"/>
  <c r="I1025" i="7"/>
  <c r="G2159" i="7"/>
  <c r="I2158" i="7"/>
  <c r="G979" i="7"/>
  <c r="I978" i="7"/>
  <c r="G1866" i="7"/>
  <c r="I1865" i="7"/>
  <c r="G2439" i="7"/>
  <c r="I2438" i="7"/>
  <c r="G326" i="7"/>
  <c r="I325" i="7"/>
  <c r="G1844" i="7"/>
  <c r="I1843" i="7"/>
  <c r="G1879" i="7"/>
  <c r="I1878" i="7"/>
  <c r="G2544" i="7"/>
  <c r="I2543" i="7"/>
  <c r="G2916" i="7"/>
  <c r="I2915" i="7"/>
  <c r="G419" i="7"/>
  <c r="I418" i="7"/>
  <c r="G444" i="7"/>
  <c r="I443" i="7"/>
  <c r="G1189" i="7"/>
  <c r="I1188" i="7"/>
  <c r="G759" i="7"/>
  <c r="I758" i="7"/>
  <c r="G361" i="7"/>
  <c r="I360" i="7"/>
  <c r="G2894" i="7"/>
  <c r="I2893" i="7"/>
  <c r="G2426" i="7"/>
  <c r="I2425" i="7"/>
  <c r="G2929" i="7"/>
  <c r="I2928" i="7"/>
  <c r="G1201" i="7"/>
  <c r="I1200" i="7"/>
  <c r="G1691" i="7"/>
  <c r="I1690" i="7"/>
  <c r="I1655" i="7"/>
  <c r="G1656" i="7"/>
  <c r="G1074" i="7"/>
  <c r="I1073" i="7"/>
  <c r="G1854" i="7"/>
  <c r="I1853" i="7"/>
  <c r="G186" i="7"/>
  <c r="I185" i="7"/>
  <c r="G1096" i="7"/>
  <c r="I1095" i="7"/>
  <c r="G1179" i="7"/>
  <c r="I1178" i="7"/>
  <c r="G1586" i="7"/>
  <c r="I1585" i="7"/>
  <c r="G2414" i="7"/>
  <c r="I2413" i="7"/>
  <c r="G1364" i="7"/>
  <c r="I1363" i="7"/>
  <c r="G1434" i="7"/>
  <c r="I1433" i="7"/>
  <c r="G2719" i="7"/>
  <c r="I2718" i="7"/>
  <c r="G2659" i="7"/>
  <c r="I2658" i="7"/>
  <c r="G46" i="7"/>
  <c r="I45" i="7"/>
  <c r="G1994" i="7"/>
  <c r="I1993" i="7"/>
  <c r="G1539" i="7"/>
  <c r="I1538" i="7"/>
  <c r="G864" i="7"/>
  <c r="I863" i="7"/>
  <c r="G584" i="7"/>
  <c r="I583" i="7"/>
  <c r="G2194" i="7"/>
  <c r="I2193" i="7"/>
  <c r="G1004" i="7"/>
  <c r="I1003" i="7"/>
  <c r="G1609" i="7"/>
  <c r="I1608" i="7"/>
  <c r="G2124" i="7"/>
  <c r="I2123" i="7"/>
  <c r="G829" i="7"/>
  <c r="I828" i="7"/>
  <c r="G1166" i="7"/>
  <c r="I1165" i="7"/>
  <c r="G654" i="7"/>
  <c r="I653" i="7"/>
  <c r="G116" i="7"/>
  <c r="I115" i="7"/>
  <c r="G2251" i="7"/>
  <c r="I2250" i="7"/>
  <c r="G2649" i="7"/>
  <c r="I2648" i="7"/>
  <c r="G2019" i="7"/>
  <c r="I2018" i="7"/>
  <c r="G1809" i="7"/>
  <c r="I1808" i="7"/>
  <c r="G816" i="7"/>
  <c r="I815" i="7"/>
  <c r="G2869" i="7"/>
  <c r="I2868" i="7"/>
  <c r="G349" i="7"/>
  <c r="I348" i="7"/>
  <c r="G2904" i="7"/>
  <c r="I2903" i="7"/>
  <c r="G1294" i="7"/>
  <c r="I1293" i="7"/>
  <c r="G769" i="7"/>
  <c r="I768" i="7"/>
  <c r="I268" i="7"/>
  <c r="G269" i="7"/>
  <c r="G1341" i="7"/>
  <c r="I1340" i="7"/>
  <c r="G2274" i="7"/>
  <c r="I2273" i="7"/>
  <c r="G2146" i="7"/>
  <c r="I2145" i="7"/>
  <c r="G839" i="7"/>
  <c r="I838" i="7"/>
  <c r="G524" i="7"/>
  <c r="I523" i="7"/>
  <c r="G1936" i="7"/>
  <c r="I1935" i="7"/>
  <c r="G1796" i="7"/>
  <c r="I1795" i="7"/>
  <c r="G1446" i="7"/>
  <c r="I1445" i="7"/>
  <c r="G2519" i="7"/>
  <c r="I2518" i="7"/>
  <c r="G1529" i="7"/>
  <c r="I1528" i="7"/>
  <c r="G934" i="7"/>
  <c r="I933" i="7"/>
  <c r="G944" i="7"/>
  <c r="I943" i="7"/>
  <c r="G1049" i="7"/>
  <c r="I1048" i="7"/>
  <c r="G2509" i="7"/>
  <c r="I2508" i="7"/>
  <c r="G2239" i="7"/>
  <c r="I2238" i="7"/>
  <c r="G2309" i="7"/>
  <c r="I2308" i="7"/>
  <c r="G139" i="7"/>
  <c r="I138" i="7"/>
  <c r="G1901" i="7"/>
  <c r="I1900" i="7"/>
  <c r="G2334" i="7"/>
  <c r="I2333" i="7"/>
  <c r="G2369" i="7"/>
  <c r="I2368" i="7"/>
  <c r="G1459" i="7"/>
  <c r="I1458" i="7"/>
  <c r="G969" i="7"/>
  <c r="I968" i="7"/>
  <c r="G1039" i="7"/>
  <c r="I1038" i="7"/>
  <c r="G2229" i="7"/>
  <c r="I2228" i="7"/>
  <c r="G664" i="7"/>
  <c r="I663" i="7"/>
  <c r="G1259" i="7"/>
  <c r="I1258" i="7"/>
  <c r="G1889" i="7"/>
  <c r="I1888" i="7"/>
  <c r="G2356" i="7"/>
  <c r="I2355" i="7"/>
  <c r="G1971" i="7"/>
  <c r="I1970" i="7"/>
  <c r="G2811" i="7"/>
  <c r="I2810" i="7"/>
  <c r="G1949" i="7"/>
  <c r="I1948" i="7"/>
  <c r="G514" i="7"/>
  <c r="I513" i="7"/>
  <c r="I1668" i="7"/>
  <c r="G1669" i="7"/>
  <c r="G1749" i="7"/>
  <c r="I1748" i="7"/>
  <c r="G129" i="7"/>
  <c r="I128" i="7"/>
  <c r="G629" i="7"/>
  <c r="I628" i="7"/>
  <c r="G559" i="7"/>
  <c r="I558" i="7"/>
  <c r="G606" i="7"/>
  <c r="I605" i="7"/>
  <c r="G94" i="7"/>
  <c r="I93" i="7"/>
  <c r="G1014" i="7"/>
  <c r="I1013" i="7"/>
  <c r="G234" i="7"/>
  <c r="I233" i="7"/>
  <c r="G256" i="7"/>
  <c r="I255" i="7"/>
  <c r="I278" i="7"/>
  <c r="G279" i="7"/>
  <c r="G886" i="7"/>
  <c r="I885" i="7"/>
  <c r="I908" i="7"/>
  <c r="G909" i="7"/>
  <c r="G2799" i="7"/>
  <c r="I2798" i="7"/>
  <c r="G1376" i="7"/>
  <c r="I1375" i="7"/>
  <c r="G339" i="7"/>
  <c r="I338" i="7"/>
  <c r="G2099" i="7"/>
  <c r="I2098" i="7"/>
  <c r="G2461" i="7"/>
  <c r="I2460" i="7"/>
  <c r="G2299" i="7"/>
  <c r="I2298" i="7"/>
  <c r="G501" i="7"/>
  <c r="I500" i="7"/>
  <c r="G1271" i="7"/>
  <c r="I1270" i="7"/>
  <c r="G69" i="7"/>
  <c r="I68" i="7"/>
  <c r="G291" i="7"/>
  <c r="I290" i="7"/>
  <c r="G466" i="7"/>
  <c r="I465" i="7"/>
  <c r="G2566" i="7"/>
  <c r="I2565" i="7"/>
  <c r="G81" i="7"/>
  <c r="G2684" i="7"/>
  <c r="I2683" i="7"/>
  <c r="G734" i="7"/>
  <c r="I733" i="7"/>
  <c r="G384" i="7"/>
  <c r="I383" i="7"/>
  <c r="G794" i="7"/>
  <c r="I793" i="7"/>
  <c r="G594" i="7"/>
  <c r="I593" i="7"/>
  <c r="G1144" i="7"/>
  <c r="I1143" i="7"/>
  <c r="G2496" i="7"/>
  <c r="I2495" i="7"/>
  <c r="G1354" i="7"/>
  <c r="I1353" i="7"/>
  <c r="G1284" i="7"/>
  <c r="I1283" i="7"/>
  <c r="G2729" i="7"/>
  <c r="I2728" i="7"/>
  <c r="G851" i="7"/>
  <c r="I850" i="7"/>
  <c r="G571" i="7"/>
  <c r="I570" i="7"/>
  <c r="G1389" i="7"/>
  <c r="I1388" i="7"/>
  <c r="G2076" i="7"/>
  <c r="I2075" i="7"/>
  <c r="G2484" i="7"/>
  <c r="I2483" i="7"/>
  <c r="G1154" i="7"/>
  <c r="I1153" i="7"/>
  <c r="G1319" i="7"/>
  <c r="I1318" i="7"/>
  <c r="G536" i="7"/>
  <c r="I535" i="7"/>
  <c r="G174" i="7"/>
  <c r="I173" i="7"/>
  <c r="G724" i="7"/>
  <c r="I723" i="7"/>
  <c r="G1424" i="7"/>
  <c r="I1423" i="7"/>
  <c r="G2041" i="7"/>
  <c r="I2040" i="7"/>
  <c r="G1504" i="7"/>
  <c r="I1503" i="7"/>
  <c r="G2474" i="7"/>
  <c r="I2473" i="7"/>
  <c r="G2264" i="7"/>
  <c r="I2263" i="7"/>
  <c r="G2939" i="7"/>
  <c r="I2938" i="7"/>
  <c r="G1084" i="7"/>
  <c r="I1083" i="7"/>
  <c r="G221" i="7"/>
  <c r="I220" i="7"/>
  <c r="G18" i="7"/>
  <c r="I18" i="7" s="1"/>
  <c r="I28" i="7"/>
  <c r="G5" i="7"/>
  <c r="I5" i="7" s="1"/>
  <c r="AM2227" i="7" l="1"/>
  <c r="AO2227" i="7" s="1"/>
  <c r="AM872" i="7"/>
  <c r="AO872" i="7" s="1"/>
  <c r="AM1759" i="7"/>
  <c r="AO1759" i="7" s="1"/>
  <c r="AM1492" i="7"/>
  <c r="AO1492" i="7" s="1"/>
  <c r="AM1934" i="7"/>
  <c r="AO1934" i="7" s="1"/>
  <c r="AM1877" i="7"/>
  <c r="AO1877" i="7" s="1"/>
  <c r="AM2074" i="7"/>
  <c r="AO2074" i="7" s="1"/>
  <c r="AM1352" i="7"/>
  <c r="AO1352" i="7" s="1"/>
  <c r="AM2332" i="7"/>
  <c r="AM1479" i="7"/>
  <c r="AO1479" i="7" s="1"/>
  <c r="AM127" i="7"/>
  <c r="AO127" i="7" s="1"/>
  <c r="AM1747" i="7"/>
  <c r="AO1747" i="7" s="1"/>
  <c r="AM137" i="7"/>
  <c r="AM57" i="7"/>
  <c r="AO57" i="7" s="1"/>
  <c r="AM1187" i="7"/>
  <c r="AM1107" i="7"/>
  <c r="AO1107" i="7" s="1"/>
  <c r="AM2402" i="7"/>
  <c r="AO2402" i="7" s="1"/>
  <c r="AM102" i="7"/>
  <c r="AE605" i="7"/>
  <c r="AD605" i="7"/>
  <c r="AC605" i="7"/>
  <c r="AB605" i="7"/>
  <c r="AA605" i="7"/>
  <c r="AL605" i="7"/>
  <c r="AI605" i="7"/>
  <c r="AH605" i="7"/>
  <c r="AK605" i="7"/>
  <c r="AG605" i="7"/>
  <c r="AJ605" i="7"/>
  <c r="AF605" i="7"/>
  <c r="AL290" i="7"/>
  <c r="AH290" i="7"/>
  <c r="AG290" i="7"/>
  <c r="AF290" i="7"/>
  <c r="AE290" i="7"/>
  <c r="AD290" i="7"/>
  <c r="AC290" i="7"/>
  <c r="AB290" i="7"/>
  <c r="AK290" i="7"/>
  <c r="AJ290" i="7"/>
  <c r="AI290" i="7"/>
  <c r="AA290" i="7"/>
  <c r="AG1048" i="7"/>
  <c r="AE1048" i="7"/>
  <c r="AC1048" i="7"/>
  <c r="AB1048" i="7"/>
  <c r="AL1048" i="7"/>
  <c r="AJ1048" i="7"/>
  <c r="AI1048" i="7"/>
  <c r="AD1048" i="7"/>
  <c r="AK1048" i="7"/>
  <c r="AH1048" i="7"/>
  <c r="AF1048" i="7"/>
  <c r="AA1048" i="7"/>
  <c r="AI115" i="7"/>
  <c r="AH115" i="7"/>
  <c r="AG115" i="7"/>
  <c r="AF115" i="7"/>
  <c r="AE115" i="7"/>
  <c r="AD115" i="7"/>
  <c r="AA115" i="7"/>
  <c r="AL115" i="7"/>
  <c r="AK115" i="7"/>
  <c r="AJ115" i="7"/>
  <c r="AC115" i="7"/>
  <c r="AB115" i="7"/>
  <c r="AI45" i="7"/>
  <c r="AH45" i="7"/>
  <c r="AG45" i="7"/>
  <c r="AF45" i="7"/>
  <c r="AE45" i="7"/>
  <c r="AD45" i="7"/>
  <c r="AA45" i="7"/>
  <c r="AL45" i="7"/>
  <c r="AJ45" i="7"/>
  <c r="AC45" i="7"/>
  <c r="AB45" i="7"/>
  <c r="AK45" i="7"/>
  <c r="AC2543" i="7"/>
  <c r="AE2543" i="7"/>
  <c r="AD2543" i="7"/>
  <c r="AB2543" i="7"/>
  <c r="AA2543" i="7"/>
  <c r="AK2543" i="7"/>
  <c r="AJ2543" i="7"/>
  <c r="AF2543" i="7"/>
  <c r="AL2543" i="7"/>
  <c r="AI2543" i="7"/>
  <c r="AG2543" i="7"/>
  <c r="AH2543" i="7"/>
  <c r="AJ2530" i="7"/>
  <c r="AI2530" i="7"/>
  <c r="AH2530" i="7"/>
  <c r="AG2530" i="7"/>
  <c r="AD2530" i="7"/>
  <c r="AC2530" i="7"/>
  <c r="AK2530" i="7"/>
  <c r="AL2530" i="7"/>
  <c r="AF2530" i="7"/>
  <c r="AB2530" i="7"/>
  <c r="AA2530" i="7"/>
  <c r="AE2530" i="7"/>
  <c r="AG1118" i="7"/>
  <c r="AF1118" i="7"/>
  <c r="AE1118" i="7"/>
  <c r="AC1118" i="7"/>
  <c r="AB1118" i="7"/>
  <c r="AK1118" i="7"/>
  <c r="AJ1118" i="7"/>
  <c r="AI1118" i="7"/>
  <c r="AH1118" i="7"/>
  <c r="AD1118" i="7"/>
  <c r="AA1118" i="7"/>
  <c r="AL1118" i="7"/>
  <c r="AD2088" i="7"/>
  <c r="AB2088" i="7"/>
  <c r="AA2088" i="7"/>
  <c r="AJ2088" i="7"/>
  <c r="AL2088" i="7"/>
  <c r="AH2088" i="7"/>
  <c r="AG2088" i="7"/>
  <c r="AK2088" i="7"/>
  <c r="AI2088" i="7"/>
  <c r="AF2088" i="7"/>
  <c r="AC2088" i="7"/>
  <c r="AE2088" i="7"/>
  <c r="AJ1598" i="7"/>
  <c r="AI1598" i="7"/>
  <c r="AH1598" i="7"/>
  <c r="AG1598" i="7"/>
  <c r="AL1598" i="7"/>
  <c r="AK1598" i="7"/>
  <c r="AE1598" i="7"/>
  <c r="AD1598" i="7"/>
  <c r="AB1598" i="7"/>
  <c r="AF1598" i="7"/>
  <c r="AC1598" i="7"/>
  <c r="AA1598" i="7"/>
  <c r="AC2670" i="7"/>
  <c r="AH2670" i="7"/>
  <c r="AF2670" i="7"/>
  <c r="AE2670" i="7"/>
  <c r="AB2670" i="7"/>
  <c r="AA2670" i="7"/>
  <c r="AL2670" i="7"/>
  <c r="AK2670" i="7"/>
  <c r="AJ2670" i="7"/>
  <c r="AD2670" i="7"/>
  <c r="AI2670" i="7"/>
  <c r="AG2670" i="7"/>
  <c r="AK1738" i="7"/>
  <c r="AI1738" i="7"/>
  <c r="AH1738" i="7"/>
  <c r="AG1738" i="7"/>
  <c r="AF1738" i="7"/>
  <c r="AE1738" i="7"/>
  <c r="AD1738" i="7"/>
  <c r="AJ1738" i="7"/>
  <c r="AC1738" i="7"/>
  <c r="AB1738" i="7"/>
  <c r="AA1738" i="7"/>
  <c r="AL1738" i="7"/>
  <c r="AL1493" i="7"/>
  <c r="AK1493" i="7"/>
  <c r="AJ1493" i="7"/>
  <c r="AI1493" i="7"/>
  <c r="AH1493" i="7"/>
  <c r="AE1493" i="7"/>
  <c r="AD1493" i="7"/>
  <c r="AC1493" i="7"/>
  <c r="AG1493" i="7"/>
  <c r="AF1493" i="7"/>
  <c r="AB1493" i="7"/>
  <c r="AA1493" i="7"/>
  <c r="AG2600" i="7"/>
  <c r="AE2600" i="7"/>
  <c r="AD2600" i="7"/>
  <c r="AB2600" i="7"/>
  <c r="AA2600" i="7"/>
  <c r="AI2600" i="7"/>
  <c r="AH2600" i="7"/>
  <c r="AF2600" i="7"/>
  <c r="AC2600" i="7"/>
  <c r="AJ2600" i="7"/>
  <c r="AK2600" i="7"/>
  <c r="AL2600" i="7"/>
  <c r="AG1213" i="7"/>
  <c r="AF1213" i="7"/>
  <c r="AE1213" i="7"/>
  <c r="AC1213" i="7"/>
  <c r="AB1213" i="7"/>
  <c r="AK1213" i="7"/>
  <c r="AJ1213" i="7"/>
  <c r="AI1213" i="7"/>
  <c r="AA1213" i="7"/>
  <c r="AL1213" i="7"/>
  <c r="AH1213" i="7"/>
  <c r="AD1213" i="7"/>
  <c r="AK1830" i="7"/>
  <c r="AJ1830" i="7"/>
  <c r="AD1830" i="7"/>
  <c r="AC1830" i="7"/>
  <c r="AB1830" i="7"/>
  <c r="AA1830" i="7"/>
  <c r="AH1830" i="7"/>
  <c r="AG1830" i="7"/>
  <c r="AL1830" i="7"/>
  <c r="AI1830" i="7"/>
  <c r="AF1830" i="7"/>
  <c r="AE1830" i="7"/>
  <c r="AI2168" i="7"/>
  <c r="AH2168" i="7"/>
  <c r="AF2168" i="7"/>
  <c r="AE2168" i="7"/>
  <c r="AD2168" i="7"/>
  <c r="AC2168" i="7"/>
  <c r="AA2168" i="7"/>
  <c r="AL2168" i="7"/>
  <c r="AK2168" i="7"/>
  <c r="AJ2168" i="7"/>
  <c r="AG2168" i="7"/>
  <c r="AB2168" i="7"/>
  <c r="AM2717" i="7"/>
  <c r="AO2717" i="7" s="1"/>
  <c r="AM837" i="7"/>
  <c r="AO837" i="7" s="1"/>
  <c r="AM977" i="7"/>
  <c r="AO977" i="7" s="1"/>
  <c r="AM2832" i="7"/>
  <c r="AO2832" i="7" s="1"/>
  <c r="AM1537" i="7"/>
  <c r="AO1537" i="7" s="1"/>
  <c r="AM2704" i="7"/>
  <c r="AO2704" i="7" s="1"/>
  <c r="AM2564" i="7"/>
  <c r="AO2564" i="7" s="1"/>
  <c r="AM2552" i="7"/>
  <c r="AO2552" i="7" s="1"/>
  <c r="AM1619" i="7"/>
  <c r="AO1619" i="7" s="1"/>
  <c r="AM2027" i="7"/>
  <c r="AO2027" i="7" s="1"/>
  <c r="AM1887" i="7"/>
  <c r="AO1887" i="7" s="1"/>
  <c r="AM674" i="7"/>
  <c r="AO674" i="7" s="1"/>
  <c r="AM2682" i="7"/>
  <c r="AO2682" i="7" s="1"/>
  <c r="AM2237" i="7"/>
  <c r="AO2237" i="7" s="1"/>
  <c r="AM2214" i="7"/>
  <c r="AO2214" i="7" s="1"/>
  <c r="AM1667" i="7"/>
  <c r="AO1667" i="7" s="1"/>
  <c r="AM1899" i="7"/>
  <c r="AO1899" i="7" s="1"/>
  <c r="AM2412" i="7"/>
  <c r="AO2412" i="7" s="1"/>
  <c r="AI18" i="7"/>
  <c r="AH18" i="7"/>
  <c r="AG18" i="7"/>
  <c r="AF18" i="7"/>
  <c r="AE18" i="7"/>
  <c r="AD18" i="7"/>
  <c r="AA18" i="7"/>
  <c r="AL18" i="7"/>
  <c r="AJ18" i="7"/>
  <c r="AC18" i="7"/>
  <c r="AB18" i="7"/>
  <c r="AK18" i="7"/>
  <c r="AJ2508" i="7"/>
  <c r="AI2508" i="7"/>
  <c r="AH2508" i="7"/>
  <c r="AG2508" i="7"/>
  <c r="AD2508" i="7"/>
  <c r="AF2508" i="7"/>
  <c r="AC2508" i="7"/>
  <c r="AL2508" i="7"/>
  <c r="AK2508" i="7"/>
  <c r="AB2508" i="7"/>
  <c r="AA2508" i="7"/>
  <c r="AE2508" i="7"/>
  <c r="AF663" i="7"/>
  <c r="AI663" i="7"/>
  <c r="AH663" i="7"/>
  <c r="AG663" i="7"/>
  <c r="AE663" i="7"/>
  <c r="AD663" i="7"/>
  <c r="AC663" i="7"/>
  <c r="AL663" i="7"/>
  <c r="AK663" i="7"/>
  <c r="AB663" i="7"/>
  <c r="AA663" i="7"/>
  <c r="AJ663" i="7"/>
  <c r="AG1003" i="7"/>
  <c r="AE1003" i="7"/>
  <c r="AC1003" i="7"/>
  <c r="AB1003" i="7"/>
  <c r="AL1003" i="7"/>
  <c r="AJ1003" i="7"/>
  <c r="AI1003" i="7"/>
  <c r="AD1003" i="7"/>
  <c r="AK1003" i="7"/>
  <c r="AH1003" i="7"/>
  <c r="AF1003" i="7"/>
  <c r="AA1003" i="7"/>
  <c r="AJ1585" i="7"/>
  <c r="AI1585" i="7"/>
  <c r="AH1585" i="7"/>
  <c r="AG1585" i="7"/>
  <c r="AL1585" i="7"/>
  <c r="AK1585" i="7"/>
  <c r="AF1585" i="7"/>
  <c r="AD1585" i="7"/>
  <c r="AC1585" i="7"/>
  <c r="AA1585" i="7"/>
  <c r="AE1585" i="7"/>
  <c r="AB1585" i="7"/>
  <c r="AE360" i="7"/>
  <c r="AD360" i="7"/>
  <c r="AC360" i="7"/>
  <c r="AB360" i="7"/>
  <c r="AA360" i="7"/>
  <c r="AL360" i="7"/>
  <c r="AI360" i="7"/>
  <c r="AJ360" i="7"/>
  <c r="AG360" i="7"/>
  <c r="AH360" i="7"/>
  <c r="AK360" i="7"/>
  <c r="AF360" i="7"/>
  <c r="AG978" i="7"/>
  <c r="AE978" i="7"/>
  <c r="AC978" i="7"/>
  <c r="AB978" i="7"/>
  <c r="AL978" i="7"/>
  <c r="AK978" i="7"/>
  <c r="AJ978" i="7"/>
  <c r="AI978" i="7"/>
  <c r="AH978" i="7"/>
  <c r="AD978" i="7"/>
  <c r="AA978" i="7"/>
  <c r="AF978" i="7"/>
  <c r="AC2705" i="7"/>
  <c r="AA2705" i="7"/>
  <c r="AL2705" i="7"/>
  <c r="AK2705" i="7"/>
  <c r="AJ2705" i="7"/>
  <c r="AH2705" i="7"/>
  <c r="AD2705" i="7"/>
  <c r="AB2705" i="7"/>
  <c r="AE2705" i="7"/>
  <c r="AI2705" i="7"/>
  <c r="AG2705" i="7"/>
  <c r="AF2705" i="7"/>
  <c r="AG2613" i="7"/>
  <c r="AE2613" i="7"/>
  <c r="AH2613" i="7"/>
  <c r="AD2613" i="7"/>
  <c r="AC2613" i="7"/>
  <c r="AA2613" i="7"/>
  <c r="AL2613" i="7"/>
  <c r="AK2613" i="7"/>
  <c r="AF2613" i="7"/>
  <c r="AI2613" i="7"/>
  <c r="AB2613" i="7"/>
  <c r="AJ2613" i="7"/>
  <c r="AJ2343" i="7"/>
  <c r="AI2343" i="7"/>
  <c r="AH2343" i="7"/>
  <c r="AG2343" i="7"/>
  <c r="AD2343" i="7"/>
  <c r="AL2343" i="7"/>
  <c r="AK2343" i="7"/>
  <c r="AE2343" i="7"/>
  <c r="AC2343" i="7"/>
  <c r="AA2343" i="7"/>
  <c r="AF2343" i="7"/>
  <c r="AB2343" i="7"/>
  <c r="AG920" i="7"/>
  <c r="AE920" i="7"/>
  <c r="AC920" i="7"/>
  <c r="AB920" i="7"/>
  <c r="AH920" i="7"/>
  <c r="AF920" i="7"/>
  <c r="AD920" i="7"/>
  <c r="AA920" i="7"/>
  <c r="AL920" i="7"/>
  <c r="AK920" i="7"/>
  <c r="AJ920" i="7"/>
  <c r="AI920" i="7"/>
  <c r="AL1480" i="7"/>
  <c r="AK1480" i="7"/>
  <c r="AJ1480" i="7"/>
  <c r="AI1480" i="7"/>
  <c r="AH1480" i="7"/>
  <c r="AD1480" i="7"/>
  <c r="AC1480" i="7"/>
  <c r="AA1480" i="7"/>
  <c r="AG1480" i="7"/>
  <c r="AF1480" i="7"/>
  <c r="AE1480" i="7"/>
  <c r="AB1480" i="7"/>
  <c r="AK1818" i="7"/>
  <c r="AJ1818" i="7"/>
  <c r="AD1818" i="7"/>
  <c r="AC1818" i="7"/>
  <c r="AB1818" i="7"/>
  <c r="AA1818" i="7"/>
  <c r="AL1818" i="7"/>
  <c r="AI1818" i="7"/>
  <c r="AH1818" i="7"/>
  <c r="AG1818" i="7"/>
  <c r="AE1818" i="7"/>
  <c r="AF1818" i="7"/>
  <c r="AG1235" i="7"/>
  <c r="AF1235" i="7"/>
  <c r="AE1235" i="7"/>
  <c r="AC1235" i="7"/>
  <c r="AB1235" i="7"/>
  <c r="AK1235" i="7"/>
  <c r="AJ1235" i="7"/>
  <c r="AI1235" i="7"/>
  <c r="AA1235" i="7"/>
  <c r="AL1235" i="7"/>
  <c r="AH1235" i="7"/>
  <c r="AD1235" i="7"/>
  <c r="AG1083" i="7"/>
  <c r="AF1083" i="7"/>
  <c r="AE1083" i="7"/>
  <c r="AC1083" i="7"/>
  <c r="AB1083" i="7"/>
  <c r="AK1083" i="7"/>
  <c r="AJ1083" i="7"/>
  <c r="AI1083" i="7"/>
  <c r="AA1083" i="7"/>
  <c r="AL1083" i="7"/>
  <c r="AH1083" i="7"/>
  <c r="AD1083" i="7"/>
  <c r="AL1423" i="7"/>
  <c r="AK1423" i="7"/>
  <c r="AJ1423" i="7"/>
  <c r="AI1423" i="7"/>
  <c r="AH1423" i="7"/>
  <c r="AC1423" i="7"/>
  <c r="AF1423" i="7"/>
  <c r="AE1423" i="7"/>
  <c r="AD1423" i="7"/>
  <c r="AA1423" i="7"/>
  <c r="AG1423" i="7"/>
  <c r="AB1423" i="7"/>
  <c r="AJ2483" i="7"/>
  <c r="AI2483" i="7"/>
  <c r="AH2483" i="7"/>
  <c r="AG2483" i="7"/>
  <c r="AD2483" i="7"/>
  <c r="AF2483" i="7"/>
  <c r="AK2483" i="7"/>
  <c r="AE2483" i="7"/>
  <c r="AB2483" i="7"/>
  <c r="AL2483" i="7"/>
  <c r="AC2483" i="7"/>
  <c r="AA2483" i="7"/>
  <c r="AL1283" i="7"/>
  <c r="AK1283" i="7"/>
  <c r="AJ1283" i="7"/>
  <c r="AI1283" i="7"/>
  <c r="AH1283" i="7"/>
  <c r="AC1283" i="7"/>
  <c r="AF1283" i="7"/>
  <c r="AE1283" i="7"/>
  <c r="AD1283" i="7"/>
  <c r="AA1283" i="7"/>
  <c r="AG1283" i="7"/>
  <c r="AB1283" i="7"/>
  <c r="AE383" i="7"/>
  <c r="AD383" i="7"/>
  <c r="AC383" i="7"/>
  <c r="AB383" i="7"/>
  <c r="AA383" i="7"/>
  <c r="AL383" i="7"/>
  <c r="AI383" i="7"/>
  <c r="AH383" i="7"/>
  <c r="AK383" i="7"/>
  <c r="AG383" i="7"/>
  <c r="AJ383" i="7"/>
  <c r="AF383" i="7"/>
  <c r="AL278" i="7"/>
  <c r="AH278" i="7"/>
  <c r="AG278" i="7"/>
  <c r="AF278" i="7"/>
  <c r="AE278" i="7"/>
  <c r="AD278" i="7"/>
  <c r="AB278" i="7"/>
  <c r="AC278" i="7"/>
  <c r="AK278" i="7"/>
  <c r="AJ278" i="7"/>
  <c r="AI278" i="7"/>
  <c r="AA278" i="7"/>
  <c r="AJ1655" i="7"/>
  <c r="AI1655" i="7"/>
  <c r="AH1655" i="7"/>
  <c r="AG1655" i="7"/>
  <c r="AL1655" i="7"/>
  <c r="AK1655" i="7"/>
  <c r="AE1655" i="7"/>
  <c r="AD1655" i="7"/>
  <c r="AC1655" i="7"/>
  <c r="AB1655" i="7"/>
  <c r="AF1655" i="7"/>
  <c r="AA1655" i="7"/>
  <c r="AJ2951" i="7"/>
  <c r="AI2951" i="7"/>
  <c r="AH2951" i="7"/>
  <c r="AG2951" i="7"/>
  <c r="AL2951" i="7"/>
  <c r="AK2951" i="7"/>
  <c r="AF2951" i="7"/>
  <c r="AC2951" i="7"/>
  <c r="AE2951" i="7"/>
  <c r="AD2951" i="7"/>
  <c r="AA2951" i="7"/>
  <c r="AB2951" i="7"/>
  <c r="AM1037" i="7"/>
  <c r="AO1037" i="7" s="1"/>
  <c r="AM2192" i="7"/>
  <c r="AO2192" i="7" s="1"/>
  <c r="AM289" i="7"/>
  <c r="AO289" i="7" s="1"/>
  <c r="AM1712" i="7"/>
  <c r="AO1712" i="7" s="1"/>
  <c r="AM1152" i="7"/>
  <c r="AO1152" i="7" s="1"/>
  <c r="AM242" i="7"/>
  <c r="AO242" i="7" s="1"/>
  <c r="AM849" i="7"/>
  <c r="AO849" i="7" s="1"/>
  <c r="AM1082" i="7"/>
  <c r="AO1082" i="7" s="1"/>
  <c r="AM1164" i="7"/>
  <c r="AO1164" i="7" s="1"/>
  <c r="AM1304" i="7"/>
  <c r="AO1304" i="7" s="1"/>
  <c r="AM1142" i="7"/>
  <c r="AO1142" i="7" s="1"/>
  <c r="AM1094" i="7"/>
  <c r="AO1094" i="7" s="1"/>
  <c r="AG885" i="7"/>
  <c r="AE885" i="7"/>
  <c r="AB885" i="7"/>
  <c r="AA885" i="7"/>
  <c r="AL885" i="7"/>
  <c r="AJ885" i="7"/>
  <c r="AI885" i="7"/>
  <c r="AD885" i="7"/>
  <c r="AC885" i="7"/>
  <c r="AK885" i="7"/>
  <c r="AH885" i="7"/>
  <c r="AF885" i="7"/>
  <c r="AJ2333" i="7"/>
  <c r="AI2333" i="7"/>
  <c r="AH2333" i="7"/>
  <c r="AD2333" i="7"/>
  <c r="AC2333" i="7"/>
  <c r="AB2333" i="7"/>
  <c r="AK2333" i="7"/>
  <c r="AG2333" i="7"/>
  <c r="AF2333" i="7"/>
  <c r="AE2333" i="7"/>
  <c r="AA2333" i="7"/>
  <c r="AL2333" i="7"/>
  <c r="AI68" i="7"/>
  <c r="AH68" i="7"/>
  <c r="AG68" i="7"/>
  <c r="AF68" i="7"/>
  <c r="AE68" i="7"/>
  <c r="AD68" i="7"/>
  <c r="AA68" i="7"/>
  <c r="AL68" i="7"/>
  <c r="AK68" i="7"/>
  <c r="AJ68" i="7"/>
  <c r="AC68" i="7"/>
  <c r="AB68" i="7"/>
  <c r="AK1900" i="7"/>
  <c r="AJ1900" i="7"/>
  <c r="AI1900" i="7"/>
  <c r="AH1900" i="7"/>
  <c r="AE1900" i="7"/>
  <c r="AB1900" i="7"/>
  <c r="AA1900" i="7"/>
  <c r="AL1900" i="7"/>
  <c r="AD1900" i="7"/>
  <c r="AC1900" i="7"/>
  <c r="AG1900" i="7"/>
  <c r="AF1900" i="7"/>
  <c r="AE653" i="7"/>
  <c r="AD653" i="7"/>
  <c r="AC653" i="7"/>
  <c r="AB653" i="7"/>
  <c r="AA653" i="7"/>
  <c r="AL653" i="7"/>
  <c r="AI653" i="7"/>
  <c r="AH653" i="7"/>
  <c r="AK653" i="7"/>
  <c r="AG653" i="7"/>
  <c r="AJ653" i="7"/>
  <c r="AF653" i="7"/>
  <c r="AC2658" i="7"/>
  <c r="AH2658" i="7"/>
  <c r="AF2658" i="7"/>
  <c r="AI2658" i="7"/>
  <c r="AE2658" i="7"/>
  <c r="AD2658" i="7"/>
  <c r="AA2658" i="7"/>
  <c r="AL2658" i="7"/>
  <c r="AG2658" i="7"/>
  <c r="AB2658" i="7"/>
  <c r="AK2658" i="7"/>
  <c r="AJ2658" i="7"/>
  <c r="AJ1690" i="7"/>
  <c r="AI1690" i="7"/>
  <c r="AH1690" i="7"/>
  <c r="AG1690" i="7"/>
  <c r="AL1690" i="7"/>
  <c r="AK1690" i="7"/>
  <c r="AF1690" i="7"/>
  <c r="AD1690" i="7"/>
  <c r="AC1690" i="7"/>
  <c r="AA1690" i="7"/>
  <c r="AE1690" i="7"/>
  <c r="AB1690" i="7"/>
  <c r="AI2158" i="7"/>
  <c r="AH2158" i="7"/>
  <c r="AF2158" i="7"/>
  <c r="AL2158" i="7"/>
  <c r="AJ2158" i="7"/>
  <c r="AG2158" i="7"/>
  <c r="AC2158" i="7"/>
  <c r="AB2158" i="7"/>
  <c r="AA2158" i="7"/>
  <c r="AE2158" i="7"/>
  <c r="AK2158" i="7"/>
  <c r="AD2158" i="7"/>
  <c r="AF688" i="7"/>
  <c r="AJ688" i="7"/>
  <c r="AI688" i="7"/>
  <c r="AH688" i="7"/>
  <c r="AG688" i="7"/>
  <c r="AE688" i="7"/>
  <c r="AD688" i="7"/>
  <c r="AA688" i="7"/>
  <c r="AC688" i="7"/>
  <c r="AB688" i="7"/>
  <c r="AL688" i="7"/>
  <c r="AK688" i="7"/>
  <c r="AJ2880" i="7"/>
  <c r="AE2880" i="7"/>
  <c r="AD2880" i="7"/>
  <c r="AC2880" i="7"/>
  <c r="AB2880" i="7"/>
  <c r="AL2880" i="7"/>
  <c r="AK2880" i="7"/>
  <c r="AG2880" i="7"/>
  <c r="AI2880" i="7"/>
  <c r="AA2880" i="7"/>
  <c r="AH2880" i="7"/>
  <c r="AF2880" i="7"/>
  <c r="AK1760" i="7"/>
  <c r="AG1760" i="7"/>
  <c r="AF1760" i="7"/>
  <c r="AE1760" i="7"/>
  <c r="AD1760" i="7"/>
  <c r="AC1760" i="7"/>
  <c r="AB1760" i="7"/>
  <c r="AL1760" i="7"/>
  <c r="AJ1760" i="7"/>
  <c r="AH1760" i="7"/>
  <c r="AA1760" i="7"/>
  <c r="AI1760" i="7"/>
  <c r="AB2063" i="7"/>
  <c r="AK2063" i="7"/>
  <c r="AJ2063" i="7"/>
  <c r="AI2063" i="7"/>
  <c r="AH2063" i="7"/>
  <c r="AE2063" i="7"/>
  <c r="AA2063" i="7"/>
  <c r="AL2063" i="7"/>
  <c r="AG2063" i="7"/>
  <c r="AD2063" i="7"/>
  <c r="AF2063" i="7"/>
  <c r="AC2063" i="7"/>
  <c r="AJ1620" i="7"/>
  <c r="AI1620" i="7"/>
  <c r="AH1620" i="7"/>
  <c r="AG1620" i="7"/>
  <c r="AD1620" i="7"/>
  <c r="AC1620" i="7"/>
  <c r="AB1620" i="7"/>
  <c r="AL1620" i="7"/>
  <c r="AK1620" i="7"/>
  <c r="AF1620" i="7"/>
  <c r="AE1620" i="7"/>
  <c r="AA1620" i="7"/>
  <c r="AL1725" i="7"/>
  <c r="AK1725" i="7"/>
  <c r="AJ1725" i="7"/>
  <c r="AI1725" i="7"/>
  <c r="AH1725" i="7"/>
  <c r="AG1725" i="7"/>
  <c r="AB1725" i="7"/>
  <c r="AA1725" i="7"/>
  <c r="AF1725" i="7"/>
  <c r="AE1725" i="7"/>
  <c r="AD1725" i="7"/>
  <c r="AC1725" i="7"/>
  <c r="AL243" i="7"/>
  <c r="AI243" i="7"/>
  <c r="AH243" i="7"/>
  <c r="AG243" i="7"/>
  <c r="AF243" i="7"/>
  <c r="AE243" i="7"/>
  <c r="AC243" i="7"/>
  <c r="AD243" i="7"/>
  <c r="AA243" i="7"/>
  <c r="AK243" i="7"/>
  <c r="AJ243" i="7"/>
  <c r="AB243" i="7"/>
  <c r="AC2763" i="7"/>
  <c r="AB2763" i="7"/>
  <c r="AA2763" i="7"/>
  <c r="AL2763" i="7"/>
  <c r="AI2763" i="7"/>
  <c r="AH2763" i="7"/>
  <c r="AG2763" i="7"/>
  <c r="AE2763" i="7"/>
  <c r="AK2763" i="7"/>
  <c r="AF2763" i="7"/>
  <c r="AD2763" i="7"/>
  <c r="AJ2763" i="7"/>
  <c r="AG1223" i="7"/>
  <c r="AF1223" i="7"/>
  <c r="AE1223" i="7"/>
  <c r="AC1223" i="7"/>
  <c r="AB1223" i="7"/>
  <c r="AK1223" i="7"/>
  <c r="AJ1223" i="7"/>
  <c r="AI1223" i="7"/>
  <c r="AA1223" i="7"/>
  <c r="AL1223" i="7"/>
  <c r="AH1223" i="7"/>
  <c r="AD1223" i="7"/>
  <c r="AL1468" i="7"/>
  <c r="AK1468" i="7"/>
  <c r="AJ1468" i="7"/>
  <c r="AI1468" i="7"/>
  <c r="AH1468" i="7"/>
  <c r="AC1468" i="7"/>
  <c r="AG1468" i="7"/>
  <c r="AD1468" i="7"/>
  <c r="AF1468" i="7"/>
  <c r="AB1468" i="7"/>
  <c r="AA1468" i="7"/>
  <c r="AE1468" i="7"/>
  <c r="G2953" i="7"/>
  <c r="I2952" i="7"/>
  <c r="AM254" i="7"/>
  <c r="AO254" i="7" s="1"/>
  <c r="AM1527" i="7"/>
  <c r="AO1527" i="7" s="1"/>
  <c r="AM1514" i="7"/>
  <c r="AO1514" i="7" s="1"/>
  <c r="AM2844" i="7"/>
  <c r="AO2844" i="7" s="1"/>
  <c r="AM1317" i="7"/>
  <c r="AO1317" i="7" s="1"/>
  <c r="AM1327" i="7"/>
  <c r="AO1327" i="7" s="1"/>
  <c r="AM1409" i="7"/>
  <c r="AO1409" i="7" s="1"/>
  <c r="AM919" i="7"/>
  <c r="AO919" i="7" s="1"/>
  <c r="AM1772" i="7"/>
  <c r="AO1772" i="7" s="1"/>
  <c r="AM1654" i="7"/>
  <c r="AO1654" i="7" s="1"/>
  <c r="AM1374" i="7"/>
  <c r="AO1374" i="7" s="1"/>
  <c r="AM1852" i="7"/>
  <c r="AO1852" i="7" s="1"/>
  <c r="AJ2964" i="7"/>
  <c r="AI2964" i="7"/>
  <c r="AH2964" i="7"/>
  <c r="AG2964" i="7"/>
  <c r="AA2964" i="7"/>
  <c r="AK2964" i="7"/>
  <c r="AF2964" i="7"/>
  <c r="AE2964" i="7"/>
  <c r="AD2964" i="7"/>
  <c r="AB2964" i="7"/>
  <c r="AL2964" i="7"/>
  <c r="AC2964" i="7"/>
  <c r="AM792" i="7"/>
  <c r="AO792" i="7" s="1"/>
  <c r="AM2122" i="7"/>
  <c r="AO2122" i="7" s="1"/>
  <c r="AJ2460" i="7"/>
  <c r="AI2460" i="7"/>
  <c r="AH2460" i="7"/>
  <c r="AG2460" i="7"/>
  <c r="AD2460" i="7"/>
  <c r="AF2460" i="7"/>
  <c r="AC2460" i="7"/>
  <c r="AL2460" i="7"/>
  <c r="AK2460" i="7"/>
  <c r="AB2460" i="7"/>
  <c r="AE2460" i="7"/>
  <c r="AA2460" i="7"/>
  <c r="AJ2868" i="7"/>
  <c r="AE2868" i="7"/>
  <c r="AD2868" i="7"/>
  <c r="AC2868" i="7"/>
  <c r="AB2868" i="7"/>
  <c r="AG2868" i="7"/>
  <c r="AF2868" i="7"/>
  <c r="AA2868" i="7"/>
  <c r="AL2868" i="7"/>
  <c r="AH2868" i="7"/>
  <c r="AK2868" i="7"/>
  <c r="AI2868" i="7"/>
  <c r="AL255" i="7"/>
  <c r="AI255" i="7"/>
  <c r="AH255" i="7"/>
  <c r="AG255" i="7"/>
  <c r="AF255" i="7"/>
  <c r="AE255" i="7"/>
  <c r="AD255" i="7"/>
  <c r="AC255" i="7"/>
  <c r="AA255" i="7"/>
  <c r="AK255" i="7"/>
  <c r="AJ255" i="7"/>
  <c r="AB255" i="7"/>
  <c r="AK1935" i="7"/>
  <c r="AJ1935" i="7"/>
  <c r="AI1935" i="7"/>
  <c r="AH1935" i="7"/>
  <c r="AE1935" i="7"/>
  <c r="AL1935" i="7"/>
  <c r="AF1935" i="7"/>
  <c r="AD1935" i="7"/>
  <c r="AB1935" i="7"/>
  <c r="AA1935" i="7"/>
  <c r="AC1935" i="7"/>
  <c r="AG1935" i="7"/>
  <c r="AE815" i="7"/>
  <c r="AD815" i="7"/>
  <c r="AA815" i="7"/>
  <c r="AK815" i="7"/>
  <c r="AH815" i="7"/>
  <c r="AG815" i="7"/>
  <c r="AF815" i="7"/>
  <c r="AC815" i="7"/>
  <c r="AB815" i="7"/>
  <c r="AL815" i="7"/>
  <c r="AJ815" i="7"/>
  <c r="AI815" i="7"/>
  <c r="AI2193" i="7"/>
  <c r="AH2193" i="7"/>
  <c r="AF2193" i="7"/>
  <c r="AK2193" i="7"/>
  <c r="AJ2193" i="7"/>
  <c r="AG2193" i="7"/>
  <c r="AD2193" i="7"/>
  <c r="AC2193" i="7"/>
  <c r="AB2193" i="7"/>
  <c r="AL2193" i="7"/>
  <c r="AA2193" i="7"/>
  <c r="AE2193" i="7"/>
  <c r="AG1178" i="7"/>
  <c r="AF1178" i="7"/>
  <c r="AE1178" i="7"/>
  <c r="AC1178" i="7"/>
  <c r="AB1178" i="7"/>
  <c r="AK1178" i="7"/>
  <c r="AJ1178" i="7"/>
  <c r="AI1178" i="7"/>
  <c r="AH1178" i="7"/>
  <c r="AD1178" i="7"/>
  <c r="AA1178" i="7"/>
  <c r="AL1178" i="7"/>
  <c r="AF758" i="7"/>
  <c r="AC758" i="7"/>
  <c r="AG758" i="7"/>
  <c r="AE758" i="7"/>
  <c r="AD758" i="7"/>
  <c r="AB758" i="7"/>
  <c r="AA758" i="7"/>
  <c r="AK758" i="7"/>
  <c r="AJ758" i="7"/>
  <c r="AL758" i="7"/>
  <c r="AI758" i="7"/>
  <c r="AH758" i="7"/>
  <c r="AK1878" i="7"/>
  <c r="AJ1878" i="7"/>
  <c r="AI1878" i="7"/>
  <c r="AH1878" i="7"/>
  <c r="AE1878" i="7"/>
  <c r="AL1878" i="7"/>
  <c r="AF1878" i="7"/>
  <c r="AG1878" i="7"/>
  <c r="AD1878" i="7"/>
  <c r="AC1878" i="7"/>
  <c r="AB1878" i="7"/>
  <c r="AA1878" i="7"/>
  <c r="AJ2390" i="7"/>
  <c r="AI2390" i="7"/>
  <c r="AH2390" i="7"/>
  <c r="AG2390" i="7"/>
  <c r="AD2390" i="7"/>
  <c r="AC2390" i="7"/>
  <c r="AA2390" i="7"/>
  <c r="AL2390" i="7"/>
  <c r="AK2390" i="7"/>
  <c r="AF2390" i="7"/>
  <c r="AE2390" i="7"/>
  <c r="AB2390" i="7"/>
  <c r="AE2578" i="7"/>
  <c r="AG2578" i="7"/>
  <c r="AF2578" i="7"/>
  <c r="AI2578" i="7"/>
  <c r="AH2578" i="7"/>
  <c r="AD2578" i="7"/>
  <c r="AC2578" i="7"/>
  <c r="AJ2578" i="7"/>
  <c r="AK2578" i="7"/>
  <c r="AL2578" i="7"/>
  <c r="AB2578" i="7"/>
  <c r="AA2578" i="7"/>
  <c r="AG1248" i="7"/>
  <c r="AF1248" i="7"/>
  <c r="AE1248" i="7"/>
  <c r="AC1248" i="7"/>
  <c r="AB1248" i="7"/>
  <c r="AK1248" i="7"/>
  <c r="AJ1248" i="7"/>
  <c r="AI1248" i="7"/>
  <c r="AH1248" i="7"/>
  <c r="AD1248" i="7"/>
  <c r="AA1248" i="7"/>
  <c r="AL1248" i="7"/>
  <c r="AF710" i="7"/>
  <c r="AH710" i="7"/>
  <c r="AG710" i="7"/>
  <c r="AE710" i="7"/>
  <c r="AD710" i="7"/>
  <c r="AC710" i="7"/>
  <c r="AB710" i="7"/>
  <c r="AL710" i="7"/>
  <c r="AK710" i="7"/>
  <c r="AJ710" i="7"/>
  <c r="AI710" i="7"/>
  <c r="AA710" i="7"/>
  <c r="AF675" i="7"/>
  <c r="AI675" i="7"/>
  <c r="AH675" i="7"/>
  <c r="AG675" i="7"/>
  <c r="AE675" i="7"/>
  <c r="AD675" i="7"/>
  <c r="AC675" i="7"/>
  <c r="AL675" i="7"/>
  <c r="AB675" i="7"/>
  <c r="AA675" i="7"/>
  <c r="AK675" i="7"/>
  <c r="AJ675" i="7"/>
  <c r="AI2215" i="7"/>
  <c r="AH2215" i="7"/>
  <c r="AF2215" i="7"/>
  <c r="AB2215" i="7"/>
  <c r="AA2215" i="7"/>
  <c r="AL2215" i="7"/>
  <c r="AG2215" i="7"/>
  <c r="AE2215" i="7"/>
  <c r="AD2215" i="7"/>
  <c r="AK2215" i="7"/>
  <c r="AJ2215" i="7"/>
  <c r="AC2215" i="7"/>
  <c r="AI163" i="7"/>
  <c r="AH163" i="7"/>
  <c r="AG163" i="7"/>
  <c r="AF163" i="7"/>
  <c r="AE163" i="7"/>
  <c r="AD163" i="7"/>
  <c r="AC163" i="7"/>
  <c r="AA163" i="7"/>
  <c r="AL163" i="7"/>
  <c r="AK163" i="7"/>
  <c r="AJ163" i="7"/>
  <c r="AB163" i="7"/>
  <c r="AE408" i="7"/>
  <c r="AD408" i="7"/>
  <c r="AC408" i="7"/>
  <c r="AB408" i="7"/>
  <c r="AA408" i="7"/>
  <c r="AL408" i="7"/>
  <c r="AI408" i="7"/>
  <c r="AH408" i="7"/>
  <c r="AK408" i="7"/>
  <c r="AJ408" i="7"/>
  <c r="AG408" i="7"/>
  <c r="AF408" i="7"/>
  <c r="AJ2938" i="7"/>
  <c r="AI2938" i="7"/>
  <c r="AH2938" i="7"/>
  <c r="AG2938" i="7"/>
  <c r="AE2938" i="7"/>
  <c r="AD2938" i="7"/>
  <c r="AC2938" i="7"/>
  <c r="AB2938" i="7"/>
  <c r="AL2938" i="7"/>
  <c r="AK2938" i="7"/>
  <c r="AA2938" i="7"/>
  <c r="AF2938" i="7"/>
  <c r="AF723" i="7"/>
  <c r="AI723" i="7"/>
  <c r="AH723" i="7"/>
  <c r="AG723" i="7"/>
  <c r="AE723" i="7"/>
  <c r="AD723" i="7"/>
  <c r="AC723" i="7"/>
  <c r="AL723" i="7"/>
  <c r="AK723" i="7"/>
  <c r="AJ723" i="7"/>
  <c r="AB723" i="7"/>
  <c r="AA723" i="7"/>
  <c r="AD2075" i="7"/>
  <c r="AB2075" i="7"/>
  <c r="AJ2075" i="7"/>
  <c r="AE2075" i="7"/>
  <c r="AC2075" i="7"/>
  <c r="AA2075" i="7"/>
  <c r="AL2075" i="7"/>
  <c r="AK2075" i="7"/>
  <c r="AI2075" i="7"/>
  <c r="AH2075" i="7"/>
  <c r="AG2075" i="7"/>
  <c r="AF2075" i="7"/>
  <c r="AL1353" i="7"/>
  <c r="AK1353" i="7"/>
  <c r="AJ1353" i="7"/>
  <c r="AI1353" i="7"/>
  <c r="AH1353" i="7"/>
  <c r="AC1353" i="7"/>
  <c r="AF1353" i="7"/>
  <c r="AE1353" i="7"/>
  <c r="AD1353" i="7"/>
  <c r="AA1353" i="7"/>
  <c r="AG1353" i="7"/>
  <c r="AB1353" i="7"/>
  <c r="AF733" i="7"/>
  <c r="AG733" i="7"/>
  <c r="AE733" i="7"/>
  <c r="AD733" i="7"/>
  <c r="AC733" i="7"/>
  <c r="AB733" i="7"/>
  <c r="AA733" i="7"/>
  <c r="AK733" i="7"/>
  <c r="AJ733" i="7"/>
  <c r="AL733" i="7"/>
  <c r="AI733" i="7"/>
  <c r="AH733" i="7"/>
  <c r="AL268" i="7"/>
  <c r="AJ268" i="7"/>
  <c r="AI268" i="7"/>
  <c r="AH268" i="7"/>
  <c r="AG268" i="7"/>
  <c r="AF268" i="7"/>
  <c r="AE268" i="7"/>
  <c r="AD268" i="7"/>
  <c r="AB268" i="7"/>
  <c r="AA268" i="7"/>
  <c r="AK268" i="7"/>
  <c r="AC268" i="7"/>
  <c r="AM2647" i="7"/>
  <c r="AO2647" i="7" s="1"/>
  <c r="AM1432" i="7"/>
  <c r="AO1432" i="7" s="1"/>
  <c r="AM1677" i="7"/>
  <c r="AO1677" i="7" s="1"/>
  <c r="AM2157" i="7"/>
  <c r="AO2157" i="7" s="1"/>
  <c r="AM2052" i="7"/>
  <c r="AO2052" i="7" s="1"/>
  <c r="AM1922" i="7"/>
  <c r="AO1922" i="7" s="1"/>
  <c r="AM347" i="7"/>
  <c r="AO347" i="7" s="1"/>
  <c r="AM2867" i="7"/>
  <c r="AO2867" i="7" s="1"/>
  <c r="AM2657" i="7"/>
  <c r="AO2657" i="7" s="1"/>
  <c r="AM2297" i="7"/>
  <c r="AO2297" i="7" s="1"/>
  <c r="AM1212" i="7"/>
  <c r="AO1212" i="7" s="1"/>
  <c r="AM2517" i="7"/>
  <c r="AO2517" i="7" s="1"/>
  <c r="AM1444" i="7"/>
  <c r="AO1444" i="7" s="1"/>
  <c r="AM2914" i="7"/>
  <c r="AO2914" i="7" s="1"/>
  <c r="AM2857" i="7"/>
  <c r="AO2857" i="7" s="1"/>
  <c r="AM2389" i="7"/>
  <c r="AO2389" i="7" s="1"/>
  <c r="AM1702" i="7"/>
  <c r="AO1702" i="7" s="1"/>
  <c r="AM2424" i="7"/>
  <c r="AO2424" i="7" s="1"/>
  <c r="AM942" i="7"/>
  <c r="AO942" i="7" s="1"/>
  <c r="AM1689" i="7"/>
  <c r="AO1689" i="7" s="1"/>
  <c r="AM1737" i="7"/>
  <c r="AO1737" i="7" s="1"/>
  <c r="AM1247" i="7"/>
  <c r="AO1247" i="7" s="1"/>
  <c r="AM1199" i="7"/>
  <c r="AO1199" i="7" s="1"/>
  <c r="AM1234" i="7"/>
  <c r="AO1234" i="7" s="1"/>
  <c r="AM2307" i="7"/>
  <c r="AO2307" i="7" s="1"/>
  <c r="AM1549" i="7"/>
  <c r="AO1549" i="7" s="1"/>
  <c r="AM1572" i="7"/>
  <c r="AO1572" i="7" s="1"/>
  <c r="G2966" i="7"/>
  <c r="I2965" i="7"/>
  <c r="AM2262" i="7"/>
  <c r="AO2262" i="7" s="1"/>
  <c r="AJ2368" i="7"/>
  <c r="AI2368" i="7"/>
  <c r="AH2368" i="7"/>
  <c r="AG2368" i="7"/>
  <c r="AD2368" i="7"/>
  <c r="AA2368" i="7"/>
  <c r="AK2368" i="7"/>
  <c r="AB2368" i="7"/>
  <c r="AL2368" i="7"/>
  <c r="AF2368" i="7"/>
  <c r="AE2368" i="7"/>
  <c r="AC2368" i="7"/>
  <c r="AC2810" i="7"/>
  <c r="AB2810" i="7"/>
  <c r="AA2810" i="7"/>
  <c r="AL2810" i="7"/>
  <c r="AE2810" i="7"/>
  <c r="AD2810" i="7"/>
  <c r="AI2810" i="7"/>
  <c r="AF2810" i="7"/>
  <c r="AK2810" i="7"/>
  <c r="AG2810" i="7"/>
  <c r="AJ2810" i="7"/>
  <c r="AH2810" i="7"/>
  <c r="AL1270" i="7"/>
  <c r="AK1270" i="7"/>
  <c r="AJ1270" i="7"/>
  <c r="AI1270" i="7"/>
  <c r="AH1270" i="7"/>
  <c r="AC1270" i="7"/>
  <c r="AG1270" i="7"/>
  <c r="AD1270" i="7"/>
  <c r="AB1270" i="7"/>
  <c r="AA1270" i="7"/>
  <c r="AF1270" i="7"/>
  <c r="AE1270" i="7"/>
  <c r="AI233" i="7"/>
  <c r="AH233" i="7"/>
  <c r="AG233" i="7"/>
  <c r="AF233" i="7"/>
  <c r="AE233" i="7"/>
  <c r="AD233" i="7"/>
  <c r="AC233" i="7"/>
  <c r="AA233" i="7"/>
  <c r="AL233" i="7"/>
  <c r="AK233" i="7"/>
  <c r="AJ233" i="7"/>
  <c r="AB233" i="7"/>
  <c r="AG1038" i="7"/>
  <c r="AE1038" i="7"/>
  <c r="AC1038" i="7"/>
  <c r="AB1038" i="7"/>
  <c r="AL1038" i="7"/>
  <c r="AK1038" i="7"/>
  <c r="AJ1038" i="7"/>
  <c r="AI1038" i="7"/>
  <c r="AH1038" i="7"/>
  <c r="AD1038" i="7"/>
  <c r="AA1038" i="7"/>
  <c r="AF1038" i="7"/>
  <c r="AI138" i="7"/>
  <c r="AH138" i="7"/>
  <c r="AG138" i="7"/>
  <c r="AF138" i="7"/>
  <c r="AE138" i="7"/>
  <c r="AD138" i="7"/>
  <c r="AA138" i="7"/>
  <c r="AL138" i="7"/>
  <c r="AJ138" i="7"/>
  <c r="AC138" i="7"/>
  <c r="AB138" i="7"/>
  <c r="AK138" i="7"/>
  <c r="AE523" i="7"/>
  <c r="AD523" i="7"/>
  <c r="AC523" i="7"/>
  <c r="AB523" i="7"/>
  <c r="AA523" i="7"/>
  <c r="AL523" i="7"/>
  <c r="AI523" i="7"/>
  <c r="AH523" i="7"/>
  <c r="AK523" i="7"/>
  <c r="AJ523" i="7"/>
  <c r="AG523" i="7"/>
  <c r="AF523" i="7"/>
  <c r="AF768" i="7"/>
  <c r="AC768" i="7"/>
  <c r="AL768" i="7"/>
  <c r="AK768" i="7"/>
  <c r="AJ768" i="7"/>
  <c r="AI768" i="7"/>
  <c r="AH768" i="7"/>
  <c r="AG768" i="7"/>
  <c r="AB768" i="7"/>
  <c r="AA768" i="7"/>
  <c r="AE768" i="7"/>
  <c r="AD768" i="7"/>
  <c r="AC2718" i="7"/>
  <c r="AB2718" i="7"/>
  <c r="AA2718" i="7"/>
  <c r="AL2718" i="7"/>
  <c r="AI2718" i="7"/>
  <c r="AH2718" i="7"/>
  <c r="AG2718" i="7"/>
  <c r="AE2718" i="7"/>
  <c r="AF2718" i="7"/>
  <c r="AK2718" i="7"/>
  <c r="AJ2718" i="7"/>
  <c r="AD2718" i="7"/>
  <c r="AG1095" i="7"/>
  <c r="AF1095" i="7"/>
  <c r="AE1095" i="7"/>
  <c r="AC1095" i="7"/>
  <c r="AB1095" i="7"/>
  <c r="AK1095" i="7"/>
  <c r="AJ1095" i="7"/>
  <c r="AI1095" i="7"/>
  <c r="AA1095" i="7"/>
  <c r="AL1095" i="7"/>
  <c r="AH1095" i="7"/>
  <c r="AD1095" i="7"/>
  <c r="AG1188" i="7"/>
  <c r="AF1188" i="7"/>
  <c r="AE1188" i="7"/>
  <c r="AC1188" i="7"/>
  <c r="AB1188" i="7"/>
  <c r="AK1188" i="7"/>
  <c r="AJ1188" i="7"/>
  <c r="AI1188" i="7"/>
  <c r="AH1188" i="7"/>
  <c r="AD1188" i="7"/>
  <c r="AA1188" i="7"/>
  <c r="AL1188" i="7"/>
  <c r="AG1025" i="7"/>
  <c r="AE1025" i="7"/>
  <c r="AC1025" i="7"/>
  <c r="AB1025" i="7"/>
  <c r="AH1025" i="7"/>
  <c r="AF1025" i="7"/>
  <c r="AD1025" i="7"/>
  <c r="AA1025" i="7"/>
  <c r="AJ1025" i="7"/>
  <c r="AL1025" i="7"/>
  <c r="AK1025" i="7"/>
  <c r="AI1025" i="7"/>
  <c r="AE640" i="7"/>
  <c r="AD640" i="7"/>
  <c r="AC640" i="7"/>
  <c r="AB640" i="7"/>
  <c r="AA640" i="7"/>
  <c r="AL640" i="7"/>
  <c r="AI640" i="7"/>
  <c r="AH640" i="7"/>
  <c r="AK640" i="7"/>
  <c r="AJ640" i="7"/>
  <c r="AG640" i="7"/>
  <c r="AF640" i="7"/>
  <c r="AF698" i="7"/>
  <c r="AH698" i="7"/>
  <c r="AG698" i="7"/>
  <c r="AE698" i="7"/>
  <c r="AD698" i="7"/>
  <c r="AC698" i="7"/>
  <c r="AB698" i="7"/>
  <c r="AL698" i="7"/>
  <c r="AK698" i="7"/>
  <c r="AA698" i="7"/>
  <c r="AJ698" i="7"/>
  <c r="AI698" i="7"/>
  <c r="AI2203" i="7"/>
  <c r="AH2203" i="7"/>
  <c r="AF2203" i="7"/>
  <c r="AB2203" i="7"/>
  <c r="AA2203" i="7"/>
  <c r="AL2203" i="7"/>
  <c r="AG2203" i="7"/>
  <c r="AE2203" i="7"/>
  <c r="AD2203" i="7"/>
  <c r="AC2203" i="7"/>
  <c r="AK2203" i="7"/>
  <c r="AJ2203" i="7"/>
  <c r="AJ2378" i="7"/>
  <c r="AI2378" i="7"/>
  <c r="AH2378" i="7"/>
  <c r="AG2378" i="7"/>
  <c r="AD2378" i="7"/>
  <c r="AC2378" i="7"/>
  <c r="AA2378" i="7"/>
  <c r="AL2378" i="7"/>
  <c r="AF2378" i="7"/>
  <c r="AE2378" i="7"/>
  <c r="AB2378" i="7"/>
  <c r="AK2378" i="7"/>
  <c r="AK1773" i="7"/>
  <c r="AH1773" i="7"/>
  <c r="AG1773" i="7"/>
  <c r="AF1773" i="7"/>
  <c r="AE1773" i="7"/>
  <c r="AD1773" i="7"/>
  <c r="AC1773" i="7"/>
  <c r="AL1773" i="7"/>
  <c r="AI1773" i="7"/>
  <c r="AB1773" i="7"/>
  <c r="AA1773" i="7"/>
  <c r="AJ1773" i="7"/>
  <c r="AI150" i="7"/>
  <c r="AH150" i="7"/>
  <c r="AG150" i="7"/>
  <c r="AF150" i="7"/>
  <c r="AE150" i="7"/>
  <c r="AD150" i="7"/>
  <c r="AC150" i="7"/>
  <c r="AA150" i="7"/>
  <c r="AL150" i="7"/>
  <c r="AK150" i="7"/>
  <c r="AJ150" i="7"/>
  <c r="AB150" i="7"/>
  <c r="AI103" i="7"/>
  <c r="AH103" i="7"/>
  <c r="AG103" i="7"/>
  <c r="AF103" i="7"/>
  <c r="AE103" i="7"/>
  <c r="AD103" i="7"/>
  <c r="AA103" i="7"/>
  <c r="AL103" i="7"/>
  <c r="AK103" i="7"/>
  <c r="AJ103" i="7"/>
  <c r="AC103" i="7"/>
  <c r="AB103" i="7"/>
  <c r="AE395" i="7"/>
  <c r="AD395" i="7"/>
  <c r="AC395" i="7"/>
  <c r="AB395" i="7"/>
  <c r="AA395" i="7"/>
  <c r="AL395" i="7"/>
  <c r="AI395" i="7"/>
  <c r="AH395" i="7"/>
  <c r="AK395" i="7"/>
  <c r="AG395" i="7"/>
  <c r="AJ395" i="7"/>
  <c r="AF395" i="7"/>
  <c r="AL1713" i="7"/>
  <c r="AK1713" i="7"/>
  <c r="AJ1713" i="7"/>
  <c r="AI1713" i="7"/>
  <c r="AH1713" i="7"/>
  <c r="AG1713" i="7"/>
  <c r="AB1713" i="7"/>
  <c r="AA1713" i="7"/>
  <c r="AF1713" i="7"/>
  <c r="AE1713" i="7"/>
  <c r="AD1713" i="7"/>
  <c r="AC1713" i="7"/>
  <c r="AE780" i="7"/>
  <c r="AF780" i="7"/>
  <c r="AB780" i="7"/>
  <c r="AL780" i="7"/>
  <c r="AI780" i="7"/>
  <c r="AH780" i="7"/>
  <c r="AG780" i="7"/>
  <c r="AD780" i="7"/>
  <c r="AC780" i="7"/>
  <c r="AA780" i="7"/>
  <c r="AK780" i="7"/>
  <c r="AJ780" i="7"/>
  <c r="AI198" i="7"/>
  <c r="AH198" i="7"/>
  <c r="AG198" i="7"/>
  <c r="AF198" i="7"/>
  <c r="AE198" i="7"/>
  <c r="AC198" i="7"/>
  <c r="AD198" i="7"/>
  <c r="AA198" i="7"/>
  <c r="AL198" i="7"/>
  <c r="AK198" i="7"/>
  <c r="AJ198" i="7"/>
  <c r="AB198" i="7"/>
  <c r="AB1983" i="7"/>
  <c r="AC1983" i="7"/>
  <c r="AA1983" i="7"/>
  <c r="AL1983" i="7"/>
  <c r="AI1983" i="7"/>
  <c r="AJ1983" i="7"/>
  <c r="AH1983" i="7"/>
  <c r="AF1983" i="7"/>
  <c r="AE1983" i="7"/>
  <c r="AK1983" i="7"/>
  <c r="AG1983" i="7"/>
  <c r="AD1983" i="7"/>
  <c r="AK1923" i="7"/>
  <c r="AJ1923" i="7"/>
  <c r="AI1923" i="7"/>
  <c r="AH1923" i="7"/>
  <c r="AE1923" i="7"/>
  <c r="AL1923" i="7"/>
  <c r="AF1923" i="7"/>
  <c r="AD1923" i="7"/>
  <c r="AB1923" i="7"/>
  <c r="AC1923" i="7"/>
  <c r="AA1923" i="7"/>
  <c r="AG1923" i="7"/>
  <c r="AC2740" i="7"/>
  <c r="AB2740" i="7"/>
  <c r="AA2740" i="7"/>
  <c r="AL2740" i="7"/>
  <c r="AK2740" i="7"/>
  <c r="AI2740" i="7"/>
  <c r="AG2740" i="7"/>
  <c r="AF2740" i="7"/>
  <c r="AE2740" i="7"/>
  <c r="AD2740" i="7"/>
  <c r="AJ2740" i="7"/>
  <c r="AH2740" i="7"/>
  <c r="AM1467" i="7"/>
  <c r="AO1467" i="7" s="1"/>
  <c r="AM1457" i="7"/>
  <c r="AO1457" i="7" s="1"/>
  <c r="AM1362" i="7"/>
  <c r="AO1362" i="7" s="1"/>
  <c r="AM2144" i="7"/>
  <c r="AO2144" i="7" s="1"/>
  <c r="AM604" i="7"/>
  <c r="AO604" i="7" s="1"/>
  <c r="AM337" i="7"/>
  <c r="AO337" i="7" s="1"/>
  <c r="AM1292" i="7"/>
  <c r="AO1292" i="7" s="1"/>
  <c r="AM2902" i="7"/>
  <c r="AO2902" i="7" s="1"/>
  <c r="AM2437" i="7"/>
  <c r="AO2437" i="7" s="1"/>
  <c r="AM954" i="7"/>
  <c r="AO954" i="7" s="1"/>
  <c r="AM897" i="7"/>
  <c r="AO897" i="7" s="1"/>
  <c r="AM2482" i="7"/>
  <c r="AO2482" i="7" s="1"/>
  <c r="AM2529" i="7"/>
  <c r="AO2529" i="7" s="1"/>
  <c r="AM1957" i="7"/>
  <c r="AO1957" i="7" s="1"/>
  <c r="AM2927" i="7"/>
  <c r="AO2927" i="7" s="1"/>
  <c r="AM932" i="7"/>
  <c r="AO932" i="7" s="1"/>
  <c r="AM2039" i="7"/>
  <c r="AO2039" i="7" s="1"/>
  <c r="AM2507" i="7"/>
  <c r="AO2507" i="7" s="1"/>
  <c r="AM394" i="7"/>
  <c r="AO394" i="7" s="1"/>
  <c r="AM2179" i="7"/>
  <c r="AO2179" i="7" s="1"/>
  <c r="AM592" i="7"/>
  <c r="AO592" i="7" s="1"/>
  <c r="AM2612" i="7"/>
  <c r="AO2612" i="7" s="1"/>
  <c r="AM884" i="7"/>
  <c r="AO884" i="7" s="1"/>
  <c r="AM1584" i="7"/>
  <c r="AO1584" i="7" s="1"/>
  <c r="AM219" i="7"/>
  <c r="AO219" i="7" s="1"/>
  <c r="AF2098" i="7"/>
  <c r="AE2098" i="7"/>
  <c r="AD2098" i="7"/>
  <c r="AB2098" i="7"/>
  <c r="AA2098" i="7"/>
  <c r="AJ2098" i="7"/>
  <c r="AI2098" i="7"/>
  <c r="AH2098" i="7"/>
  <c r="AG2098" i="7"/>
  <c r="AC2098" i="7"/>
  <c r="AL2098" i="7"/>
  <c r="AK2098" i="7"/>
  <c r="AK1948" i="7"/>
  <c r="AJ1948" i="7"/>
  <c r="AI1948" i="7"/>
  <c r="AH1948" i="7"/>
  <c r="AE1948" i="7"/>
  <c r="AB1948" i="7"/>
  <c r="AA1948" i="7"/>
  <c r="AL1948" i="7"/>
  <c r="AG1948" i="7"/>
  <c r="AD1948" i="7"/>
  <c r="AF1948" i="7"/>
  <c r="AC1948" i="7"/>
  <c r="AJ2228" i="7"/>
  <c r="AF2228" i="7"/>
  <c r="AE2228" i="7"/>
  <c r="AC2228" i="7"/>
  <c r="AK2228" i="7"/>
  <c r="AI2228" i="7"/>
  <c r="AD2228" i="7"/>
  <c r="AB2228" i="7"/>
  <c r="AA2228" i="7"/>
  <c r="AH2228" i="7"/>
  <c r="AL2228" i="7"/>
  <c r="AG2228" i="7"/>
  <c r="AL1375" i="7"/>
  <c r="AK1375" i="7"/>
  <c r="AJ1375" i="7"/>
  <c r="AI1375" i="7"/>
  <c r="AH1375" i="7"/>
  <c r="AC1375" i="7"/>
  <c r="AF1375" i="7"/>
  <c r="AE1375" i="7"/>
  <c r="AD1375" i="7"/>
  <c r="AA1375" i="7"/>
  <c r="AG1375" i="7"/>
  <c r="AB1375" i="7"/>
  <c r="AI128" i="7"/>
  <c r="AH128" i="7"/>
  <c r="AG128" i="7"/>
  <c r="AF128" i="7"/>
  <c r="AE128" i="7"/>
  <c r="AD128" i="7"/>
  <c r="AA128" i="7"/>
  <c r="AL128" i="7"/>
  <c r="AK128" i="7"/>
  <c r="AC128" i="7"/>
  <c r="AJ128" i="7"/>
  <c r="AB128" i="7"/>
  <c r="AK1970" i="7"/>
  <c r="AJ1970" i="7"/>
  <c r="AI1970" i="7"/>
  <c r="AH1970" i="7"/>
  <c r="AE1970" i="7"/>
  <c r="AD1970" i="7"/>
  <c r="AC1970" i="7"/>
  <c r="AB1970" i="7"/>
  <c r="AG1970" i="7"/>
  <c r="AL1970" i="7"/>
  <c r="AF1970" i="7"/>
  <c r="AA1970" i="7"/>
  <c r="AG933" i="7"/>
  <c r="AE933" i="7"/>
  <c r="AC933" i="7"/>
  <c r="AB933" i="7"/>
  <c r="AL933" i="7"/>
  <c r="AK933" i="7"/>
  <c r="AJ933" i="7"/>
  <c r="AI933" i="7"/>
  <c r="AH933" i="7"/>
  <c r="AD933" i="7"/>
  <c r="AA933" i="7"/>
  <c r="AF933" i="7"/>
  <c r="AK1808" i="7"/>
  <c r="AJ1808" i="7"/>
  <c r="AH1808" i="7"/>
  <c r="AG1808" i="7"/>
  <c r="AF1808" i="7"/>
  <c r="AE1808" i="7"/>
  <c r="AD1808" i="7"/>
  <c r="AC1808" i="7"/>
  <c r="AI1808" i="7"/>
  <c r="AB1808" i="7"/>
  <c r="AA1808" i="7"/>
  <c r="AL1808" i="7"/>
  <c r="AG1165" i="7"/>
  <c r="AF1165" i="7"/>
  <c r="AE1165" i="7"/>
  <c r="AC1165" i="7"/>
  <c r="AB1165" i="7"/>
  <c r="AK1165" i="7"/>
  <c r="AJ1165" i="7"/>
  <c r="AI1165" i="7"/>
  <c r="AA1165" i="7"/>
  <c r="AL1165" i="7"/>
  <c r="AH1165" i="7"/>
  <c r="AD1165" i="7"/>
  <c r="AE583" i="7"/>
  <c r="AD583" i="7"/>
  <c r="AC583" i="7"/>
  <c r="AB583" i="7"/>
  <c r="AA583" i="7"/>
  <c r="AL583" i="7"/>
  <c r="AI583" i="7"/>
  <c r="AH583" i="7"/>
  <c r="AK583" i="7"/>
  <c r="AJ583" i="7"/>
  <c r="AG583" i="7"/>
  <c r="AF583" i="7"/>
  <c r="AG1200" i="7"/>
  <c r="AF1200" i="7"/>
  <c r="AE1200" i="7"/>
  <c r="AC1200" i="7"/>
  <c r="AB1200" i="7"/>
  <c r="AK1200" i="7"/>
  <c r="AJ1200" i="7"/>
  <c r="AI1200" i="7"/>
  <c r="AH1200" i="7"/>
  <c r="AD1200" i="7"/>
  <c r="AA1200" i="7"/>
  <c r="AL1200" i="7"/>
  <c r="AK1843" i="7"/>
  <c r="AJ1843" i="7"/>
  <c r="AF1843" i="7"/>
  <c r="AE1843" i="7"/>
  <c r="AD1843" i="7"/>
  <c r="AC1843" i="7"/>
  <c r="AB1843" i="7"/>
  <c r="AA1843" i="7"/>
  <c r="AL1843" i="7"/>
  <c r="AI1843" i="7"/>
  <c r="AH1843" i="7"/>
  <c r="AG1843" i="7"/>
  <c r="AJ2448" i="7"/>
  <c r="AI2448" i="7"/>
  <c r="AH2448" i="7"/>
  <c r="AG2448" i="7"/>
  <c r="AD2448" i="7"/>
  <c r="AF2448" i="7"/>
  <c r="AC2448" i="7"/>
  <c r="AA2448" i="7"/>
  <c r="AL2448" i="7"/>
  <c r="AK2448" i="7"/>
  <c r="AB2448" i="7"/>
  <c r="AE2448" i="7"/>
  <c r="AJ2320" i="7"/>
  <c r="AI2320" i="7"/>
  <c r="AK2320" i="7"/>
  <c r="AE2320" i="7"/>
  <c r="AD2320" i="7"/>
  <c r="AC2320" i="7"/>
  <c r="AL2320" i="7"/>
  <c r="AH2320" i="7"/>
  <c r="AF2320" i="7"/>
  <c r="AB2320" i="7"/>
  <c r="AG2320" i="7"/>
  <c r="AA2320" i="7"/>
  <c r="AJ2263" i="7"/>
  <c r="AI2263" i="7"/>
  <c r="AL2263" i="7"/>
  <c r="AF2263" i="7"/>
  <c r="AE2263" i="7"/>
  <c r="AC2263" i="7"/>
  <c r="AK2263" i="7"/>
  <c r="AH2263" i="7"/>
  <c r="AB2263" i="7"/>
  <c r="AA2263" i="7"/>
  <c r="AG2263" i="7"/>
  <c r="AD2263" i="7"/>
  <c r="AI173" i="7"/>
  <c r="AH173" i="7"/>
  <c r="AG173" i="7"/>
  <c r="AF173" i="7"/>
  <c r="AE173" i="7"/>
  <c r="AC173" i="7"/>
  <c r="AD173" i="7"/>
  <c r="AA173" i="7"/>
  <c r="AL173" i="7"/>
  <c r="AK173" i="7"/>
  <c r="AJ173" i="7"/>
  <c r="AB173" i="7"/>
  <c r="AL1388" i="7"/>
  <c r="AK1388" i="7"/>
  <c r="AJ1388" i="7"/>
  <c r="AI1388" i="7"/>
  <c r="AH1388" i="7"/>
  <c r="AC1388" i="7"/>
  <c r="AG1388" i="7"/>
  <c r="AD1388" i="7"/>
  <c r="AF1388" i="7"/>
  <c r="AB1388" i="7"/>
  <c r="AA1388" i="7"/>
  <c r="AE1388" i="7"/>
  <c r="AJ2495" i="7"/>
  <c r="AI2495" i="7"/>
  <c r="AH2495" i="7"/>
  <c r="AG2495" i="7"/>
  <c r="AD2495" i="7"/>
  <c r="AF2495" i="7"/>
  <c r="AL2495" i="7"/>
  <c r="AK2495" i="7"/>
  <c r="AE2495" i="7"/>
  <c r="AB2495" i="7"/>
  <c r="AA2495" i="7"/>
  <c r="AC2495" i="7"/>
  <c r="AC2683" i="7"/>
  <c r="AK2683" i="7"/>
  <c r="AJ2683" i="7"/>
  <c r="AI2683" i="7"/>
  <c r="AG2683" i="7"/>
  <c r="AL2683" i="7"/>
  <c r="AB2683" i="7"/>
  <c r="AA2683" i="7"/>
  <c r="AD2683" i="7"/>
  <c r="AH2683" i="7"/>
  <c r="AF2683" i="7"/>
  <c r="AE2683" i="7"/>
  <c r="AC2775" i="7"/>
  <c r="AB2775" i="7"/>
  <c r="AA2775" i="7"/>
  <c r="AL2775" i="7"/>
  <c r="AI2775" i="7"/>
  <c r="AH2775" i="7"/>
  <c r="AG2775" i="7"/>
  <c r="AE2775" i="7"/>
  <c r="AK2775" i="7"/>
  <c r="AF2775" i="7"/>
  <c r="AD2775" i="7"/>
  <c r="AJ2775" i="7"/>
  <c r="AM267" i="7"/>
  <c r="AO267" i="7" s="1"/>
  <c r="AM2272" i="7"/>
  <c r="AO2272" i="7" s="1"/>
  <c r="AM2342" i="7"/>
  <c r="AO2342" i="7" s="1"/>
  <c r="AM1129" i="7"/>
  <c r="AO1129" i="7" s="1"/>
  <c r="AM2822" i="7"/>
  <c r="AO2822" i="7" s="1"/>
  <c r="AO1187" i="7"/>
  <c r="AO102" i="7"/>
  <c r="AO2332" i="7"/>
  <c r="AO137" i="7"/>
  <c r="AE465" i="7"/>
  <c r="AD465" i="7"/>
  <c r="AC465" i="7"/>
  <c r="AB465" i="7"/>
  <c r="AA465" i="7"/>
  <c r="AL465" i="7"/>
  <c r="AI465" i="7"/>
  <c r="AH465" i="7"/>
  <c r="AK465" i="7"/>
  <c r="AJ465" i="7"/>
  <c r="AG465" i="7"/>
  <c r="AF465" i="7"/>
  <c r="AE513" i="7"/>
  <c r="AD513" i="7"/>
  <c r="AC513" i="7"/>
  <c r="AB513" i="7"/>
  <c r="AA513" i="7"/>
  <c r="AL513" i="7"/>
  <c r="AI513" i="7"/>
  <c r="AH513" i="7"/>
  <c r="AK513" i="7"/>
  <c r="AJ513" i="7"/>
  <c r="AG513" i="7"/>
  <c r="AF513" i="7"/>
  <c r="AK1795" i="7"/>
  <c r="AJ1795" i="7"/>
  <c r="AF1795" i="7"/>
  <c r="AE1795" i="7"/>
  <c r="AD1795" i="7"/>
  <c r="AC1795" i="7"/>
  <c r="AB1795" i="7"/>
  <c r="AA1795" i="7"/>
  <c r="AH1795" i="7"/>
  <c r="AG1795" i="7"/>
  <c r="AL1795" i="7"/>
  <c r="AI1795" i="7"/>
  <c r="AE338" i="7"/>
  <c r="AD338" i="7"/>
  <c r="AC338" i="7"/>
  <c r="AB338" i="7"/>
  <c r="AA338" i="7"/>
  <c r="AL338" i="7"/>
  <c r="AI338" i="7"/>
  <c r="AG338" i="7"/>
  <c r="AF338" i="7"/>
  <c r="AK338" i="7"/>
  <c r="AJ338" i="7"/>
  <c r="AH338" i="7"/>
  <c r="AG943" i="7"/>
  <c r="AE943" i="7"/>
  <c r="AC943" i="7"/>
  <c r="AB943" i="7"/>
  <c r="AL943" i="7"/>
  <c r="AJ943" i="7"/>
  <c r="AI943" i="7"/>
  <c r="AA943" i="7"/>
  <c r="AK943" i="7"/>
  <c r="AH943" i="7"/>
  <c r="AF943" i="7"/>
  <c r="AD943" i="7"/>
  <c r="AE500" i="7"/>
  <c r="AD500" i="7"/>
  <c r="AC500" i="7"/>
  <c r="AB500" i="7"/>
  <c r="AA500" i="7"/>
  <c r="AL500" i="7"/>
  <c r="AI500" i="7"/>
  <c r="AH500" i="7"/>
  <c r="AK500" i="7"/>
  <c r="AG500" i="7"/>
  <c r="AJ500" i="7"/>
  <c r="AF500" i="7"/>
  <c r="AG1013" i="7"/>
  <c r="AE1013" i="7"/>
  <c r="AC1013" i="7"/>
  <c r="AB1013" i="7"/>
  <c r="AH1013" i="7"/>
  <c r="AF1013" i="7"/>
  <c r="AD1013" i="7"/>
  <c r="AA1013" i="7"/>
  <c r="AJ1013" i="7"/>
  <c r="AL1013" i="7"/>
  <c r="AK1013" i="7"/>
  <c r="AI1013" i="7"/>
  <c r="AK1748" i="7"/>
  <c r="AG1748" i="7"/>
  <c r="AF1748" i="7"/>
  <c r="AE1748" i="7"/>
  <c r="AD1748" i="7"/>
  <c r="AC1748" i="7"/>
  <c r="AB1748" i="7"/>
  <c r="AI1748" i="7"/>
  <c r="AH1748" i="7"/>
  <c r="AA1748" i="7"/>
  <c r="AL1748" i="7"/>
  <c r="AJ1748" i="7"/>
  <c r="AG968" i="7"/>
  <c r="AE968" i="7"/>
  <c r="AC968" i="7"/>
  <c r="AB968" i="7"/>
  <c r="AH968" i="7"/>
  <c r="AF968" i="7"/>
  <c r="AD968" i="7"/>
  <c r="AA968" i="7"/>
  <c r="AL968" i="7"/>
  <c r="AK968" i="7"/>
  <c r="AJ968" i="7"/>
  <c r="AI968" i="7"/>
  <c r="AH1528" i="7"/>
  <c r="AL1528" i="7"/>
  <c r="AK1528" i="7"/>
  <c r="AJ1528" i="7"/>
  <c r="AI1528" i="7"/>
  <c r="AE1528" i="7"/>
  <c r="AD1528" i="7"/>
  <c r="AC1528" i="7"/>
  <c r="AG1528" i="7"/>
  <c r="AF1528" i="7"/>
  <c r="AB1528" i="7"/>
  <c r="AA1528" i="7"/>
  <c r="AE838" i="7"/>
  <c r="AC838" i="7"/>
  <c r="AB838" i="7"/>
  <c r="AL838" i="7"/>
  <c r="AJ838" i="7"/>
  <c r="AI838" i="7"/>
  <c r="AF838" i="7"/>
  <c r="AD838" i="7"/>
  <c r="AA838" i="7"/>
  <c r="AK838" i="7"/>
  <c r="AH838" i="7"/>
  <c r="AG838" i="7"/>
  <c r="AL1293" i="7"/>
  <c r="AK1293" i="7"/>
  <c r="AJ1293" i="7"/>
  <c r="AI1293" i="7"/>
  <c r="AH1293" i="7"/>
  <c r="AC1293" i="7"/>
  <c r="AF1293" i="7"/>
  <c r="AE1293" i="7"/>
  <c r="AD1293" i="7"/>
  <c r="AA1293" i="7"/>
  <c r="AG1293" i="7"/>
  <c r="AB1293" i="7"/>
  <c r="AG863" i="7"/>
  <c r="AE863" i="7"/>
  <c r="AF863" i="7"/>
  <c r="AD863" i="7"/>
  <c r="AB863" i="7"/>
  <c r="AA863" i="7"/>
  <c r="AL863" i="7"/>
  <c r="AK863" i="7"/>
  <c r="AJ863" i="7"/>
  <c r="AC863" i="7"/>
  <c r="AI863" i="7"/>
  <c r="AH863" i="7"/>
  <c r="AJ2928" i="7"/>
  <c r="AI2928" i="7"/>
  <c r="AH2928" i="7"/>
  <c r="AG2928" i="7"/>
  <c r="AA2928" i="7"/>
  <c r="AK2928" i="7"/>
  <c r="AF2928" i="7"/>
  <c r="AE2928" i="7"/>
  <c r="AD2928" i="7"/>
  <c r="AB2928" i="7"/>
  <c r="AL2928" i="7"/>
  <c r="AC2928" i="7"/>
  <c r="AE325" i="7"/>
  <c r="AD325" i="7"/>
  <c r="AC325" i="7"/>
  <c r="AB325" i="7"/>
  <c r="AA325" i="7"/>
  <c r="AL325" i="7"/>
  <c r="AI325" i="7"/>
  <c r="AK325" i="7"/>
  <c r="AJ325" i="7"/>
  <c r="AH325" i="7"/>
  <c r="AF325" i="7"/>
  <c r="AG325" i="7"/>
  <c r="AG1130" i="7"/>
  <c r="AF1130" i="7"/>
  <c r="AE1130" i="7"/>
  <c r="AC1130" i="7"/>
  <c r="AB1130" i="7"/>
  <c r="AK1130" i="7"/>
  <c r="AJ1130" i="7"/>
  <c r="AI1130" i="7"/>
  <c r="AH1130" i="7"/>
  <c r="AD1130" i="7"/>
  <c r="AA1130" i="7"/>
  <c r="AL1130" i="7"/>
  <c r="AH1550" i="7"/>
  <c r="AF1550" i="7"/>
  <c r="AE1550" i="7"/>
  <c r="AC1550" i="7"/>
  <c r="AL1550" i="7"/>
  <c r="AK1550" i="7"/>
  <c r="AJ1550" i="7"/>
  <c r="AD1550" i="7"/>
  <c r="AB1550" i="7"/>
  <c r="AA1550" i="7"/>
  <c r="AI1550" i="7"/>
  <c r="AG1550" i="7"/>
  <c r="AK1913" i="7"/>
  <c r="AJ1913" i="7"/>
  <c r="AI1913" i="7"/>
  <c r="AH1913" i="7"/>
  <c r="AE1913" i="7"/>
  <c r="AL1913" i="7"/>
  <c r="AG1913" i="7"/>
  <c r="AF1913" i="7"/>
  <c r="AC1913" i="7"/>
  <c r="AB1913" i="7"/>
  <c r="AD1913" i="7"/>
  <c r="AA1913" i="7"/>
  <c r="AE803" i="7"/>
  <c r="AD803" i="7"/>
  <c r="AA803" i="7"/>
  <c r="AK803" i="7"/>
  <c r="AL803" i="7"/>
  <c r="AJ803" i="7"/>
  <c r="AI803" i="7"/>
  <c r="AH803" i="7"/>
  <c r="AG803" i="7"/>
  <c r="AF803" i="7"/>
  <c r="AC803" i="7"/>
  <c r="AB803" i="7"/>
  <c r="AL1328" i="7"/>
  <c r="AK1328" i="7"/>
  <c r="AJ1328" i="7"/>
  <c r="AI1328" i="7"/>
  <c r="AH1328" i="7"/>
  <c r="AC1328" i="7"/>
  <c r="AG1328" i="7"/>
  <c r="AD1328" i="7"/>
  <c r="AF1328" i="7"/>
  <c r="AB1328" i="7"/>
  <c r="AA1328" i="7"/>
  <c r="AE1328" i="7"/>
  <c r="AG1108" i="7"/>
  <c r="AF1108" i="7"/>
  <c r="AE1108" i="7"/>
  <c r="AC1108" i="7"/>
  <c r="AB1108" i="7"/>
  <c r="AK1108" i="7"/>
  <c r="AJ1108" i="7"/>
  <c r="AI1108" i="7"/>
  <c r="AH1108" i="7"/>
  <c r="AD1108" i="7"/>
  <c r="AA1108" i="7"/>
  <c r="AL1108" i="7"/>
  <c r="AE548" i="7"/>
  <c r="AD548" i="7"/>
  <c r="AC548" i="7"/>
  <c r="AB548" i="7"/>
  <c r="AA548" i="7"/>
  <c r="AL548" i="7"/>
  <c r="AI548" i="7"/>
  <c r="AH548" i="7"/>
  <c r="AK548" i="7"/>
  <c r="AJ548" i="7"/>
  <c r="AG548" i="7"/>
  <c r="AF548" i="7"/>
  <c r="AJ2845" i="7"/>
  <c r="AF2845" i="7"/>
  <c r="AE2845" i="7"/>
  <c r="AD2845" i="7"/>
  <c r="AC2845" i="7"/>
  <c r="AH2845" i="7"/>
  <c r="AG2845" i="7"/>
  <c r="AB2845" i="7"/>
  <c r="AI2845" i="7"/>
  <c r="AK2845" i="7"/>
  <c r="AA2845" i="7"/>
  <c r="AL2845" i="7"/>
  <c r="AF2110" i="7"/>
  <c r="AE2110" i="7"/>
  <c r="AD2110" i="7"/>
  <c r="AB2110" i="7"/>
  <c r="AA2110" i="7"/>
  <c r="AJ2110" i="7"/>
  <c r="AI2110" i="7"/>
  <c r="AH2110" i="7"/>
  <c r="AG2110" i="7"/>
  <c r="AC2110" i="7"/>
  <c r="AL2110" i="7"/>
  <c r="AK2110" i="7"/>
  <c r="AE2588" i="7"/>
  <c r="AD2588" i="7"/>
  <c r="AC2588" i="7"/>
  <c r="AL2588" i="7"/>
  <c r="AK2588" i="7"/>
  <c r="AJ2588" i="7"/>
  <c r="AG2588" i="7"/>
  <c r="AF2588" i="7"/>
  <c r="AA2588" i="7"/>
  <c r="AH2588" i="7"/>
  <c r="AB2588" i="7"/>
  <c r="AI2588" i="7"/>
  <c r="AE618" i="7"/>
  <c r="AD618" i="7"/>
  <c r="AC618" i="7"/>
  <c r="AB618" i="7"/>
  <c r="AA618" i="7"/>
  <c r="AL618" i="7"/>
  <c r="AI618" i="7"/>
  <c r="AH618" i="7"/>
  <c r="AK618" i="7"/>
  <c r="AG618" i="7"/>
  <c r="AJ618" i="7"/>
  <c r="AF618" i="7"/>
  <c r="AG955" i="7"/>
  <c r="AE955" i="7"/>
  <c r="AC955" i="7"/>
  <c r="AB955" i="7"/>
  <c r="AL955" i="7"/>
  <c r="AJ955" i="7"/>
  <c r="AI955" i="7"/>
  <c r="AK955" i="7"/>
  <c r="AH955" i="7"/>
  <c r="AA955" i="7"/>
  <c r="AF955" i="7"/>
  <c r="AD955" i="7"/>
  <c r="AL1515" i="7"/>
  <c r="AK1515" i="7"/>
  <c r="AJ1515" i="7"/>
  <c r="AI1515" i="7"/>
  <c r="AH1515" i="7"/>
  <c r="AE1515" i="7"/>
  <c r="AD1515" i="7"/>
  <c r="AC1515" i="7"/>
  <c r="AG1515" i="7"/>
  <c r="AF1515" i="7"/>
  <c r="AB1515" i="7"/>
  <c r="AA1515" i="7"/>
  <c r="AM232" i="7"/>
  <c r="AO232" i="7" s="1"/>
  <c r="AM1807" i="7"/>
  <c r="AO1807" i="7" s="1"/>
  <c r="AM2973" i="7"/>
  <c r="AO2973" i="7" s="1"/>
  <c r="AM907" i="7"/>
  <c r="AO907" i="7" s="1"/>
  <c r="AM2634" i="7"/>
  <c r="AO2634" i="7" s="1"/>
  <c r="AM862" i="7"/>
  <c r="AO862" i="7" s="1"/>
  <c r="AM989" i="7"/>
  <c r="AO989" i="7" s="1"/>
  <c r="AM802" i="7"/>
  <c r="AO802" i="7" s="1"/>
  <c r="AM2377" i="7"/>
  <c r="AO2377" i="7" s="1"/>
  <c r="AM277" i="7"/>
  <c r="AO277" i="7" s="1"/>
  <c r="AM162" i="7"/>
  <c r="AO162" i="7" s="1"/>
  <c r="AM172" i="7"/>
  <c r="AO172" i="7" s="1"/>
  <c r="AM197" i="7"/>
  <c r="AO197" i="7" s="1"/>
  <c r="AM2587" i="7"/>
  <c r="AO2587" i="7" s="1"/>
  <c r="AM184" i="7"/>
  <c r="AO184" i="7" s="1"/>
  <c r="AM2752" i="7"/>
  <c r="AO2752" i="7" s="1"/>
  <c r="AM744" i="7"/>
  <c r="AO744" i="7" s="1"/>
  <c r="AM767" i="7"/>
  <c r="AO767" i="7" s="1"/>
  <c r="AM1387" i="7"/>
  <c r="AO1387" i="7" s="1"/>
  <c r="AM1282" i="7"/>
  <c r="AO1282" i="7" s="1"/>
  <c r="AM1397" i="7"/>
  <c r="AO1397" i="7" s="1"/>
  <c r="AM2577" i="7"/>
  <c r="AO2577" i="7" s="1"/>
  <c r="AI5" i="7"/>
  <c r="AH5" i="7"/>
  <c r="AG5" i="7"/>
  <c r="AF5" i="7"/>
  <c r="AE5" i="7"/>
  <c r="AD5" i="7"/>
  <c r="AA5" i="7"/>
  <c r="AL5" i="7"/>
  <c r="AK5" i="7"/>
  <c r="AJ5" i="7"/>
  <c r="AC5" i="7"/>
  <c r="AB5" i="7"/>
  <c r="AL1258" i="7"/>
  <c r="AK1258" i="7"/>
  <c r="AJ1258" i="7"/>
  <c r="AH1258" i="7"/>
  <c r="AC1258" i="7"/>
  <c r="AF1258" i="7"/>
  <c r="AE1258" i="7"/>
  <c r="AD1258" i="7"/>
  <c r="AA1258" i="7"/>
  <c r="AI1258" i="7"/>
  <c r="AG1258" i="7"/>
  <c r="AB1258" i="7"/>
  <c r="AE558" i="7"/>
  <c r="AD558" i="7"/>
  <c r="AC558" i="7"/>
  <c r="AB558" i="7"/>
  <c r="AA558" i="7"/>
  <c r="AL558" i="7"/>
  <c r="AI558" i="7"/>
  <c r="AH558" i="7"/>
  <c r="AK558" i="7"/>
  <c r="AG558" i="7"/>
  <c r="AJ558" i="7"/>
  <c r="AF558" i="7"/>
  <c r="AL1340" i="7"/>
  <c r="AK1340" i="7"/>
  <c r="AJ1340" i="7"/>
  <c r="AI1340" i="7"/>
  <c r="AH1340" i="7"/>
  <c r="AC1340" i="7"/>
  <c r="AG1340" i="7"/>
  <c r="AD1340" i="7"/>
  <c r="AF1340" i="7"/>
  <c r="AB1340" i="7"/>
  <c r="AA1340" i="7"/>
  <c r="AE1340" i="7"/>
  <c r="AE628" i="7"/>
  <c r="AD628" i="7"/>
  <c r="AC628" i="7"/>
  <c r="AB628" i="7"/>
  <c r="AA628" i="7"/>
  <c r="AL628" i="7"/>
  <c r="AI628" i="7"/>
  <c r="AH628" i="7"/>
  <c r="AK628" i="7"/>
  <c r="AJ628" i="7"/>
  <c r="AG628" i="7"/>
  <c r="AF628" i="7"/>
  <c r="AC2798" i="7"/>
  <c r="AB2798" i="7"/>
  <c r="AA2798" i="7"/>
  <c r="AL2798" i="7"/>
  <c r="AE2798" i="7"/>
  <c r="AD2798" i="7"/>
  <c r="AI2798" i="7"/>
  <c r="AG2798" i="7"/>
  <c r="AK2798" i="7"/>
  <c r="AJ2798" i="7"/>
  <c r="AH2798" i="7"/>
  <c r="AF2798" i="7"/>
  <c r="AJ2355" i="7"/>
  <c r="AI2355" i="7"/>
  <c r="AH2355" i="7"/>
  <c r="AG2355" i="7"/>
  <c r="AD2355" i="7"/>
  <c r="AK2355" i="7"/>
  <c r="AF2355" i="7"/>
  <c r="AE2355" i="7"/>
  <c r="AC2355" i="7"/>
  <c r="AB2355" i="7"/>
  <c r="AL2355" i="7"/>
  <c r="AA2355" i="7"/>
  <c r="AJ2308" i="7"/>
  <c r="AI2308" i="7"/>
  <c r="AK2308" i="7"/>
  <c r="AG2308" i="7"/>
  <c r="AF2308" i="7"/>
  <c r="AE2308" i="7"/>
  <c r="AB2308" i="7"/>
  <c r="AA2308" i="7"/>
  <c r="AC2308" i="7"/>
  <c r="AL2308" i="7"/>
  <c r="AH2308" i="7"/>
  <c r="AD2308" i="7"/>
  <c r="AB2018" i="7"/>
  <c r="AA2018" i="7"/>
  <c r="AL2018" i="7"/>
  <c r="AK2018" i="7"/>
  <c r="AH2018" i="7"/>
  <c r="AD2018" i="7"/>
  <c r="AC2018" i="7"/>
  <c r="AJ2018" i="7"/>
  <c r="AI2018" i="7"/>
  <c r="AF2018" i="7"/>
  <c r="AG2018" i="7"/>
  <c r="AE2018" i="7"/>
  <c r="AE828" i="7"/>
  <c r="AF828" i="7"/>
  <c r="AB828" i="7"/>
  <c r="AL828" i="7"/>
  <c r="AI828" i="7"/>
  <c r="AH828" i="7"/>
  <c r="AG828" i="7"/>
  <c r="AD828" i="7"/>
  <c r="AC828" i="7"/>
  <c r="AA828" i="7"/>
  <c r="AK828" i="7"/>
  <c r="AJ828" i="7"/>
  <c r="AL1433" i="7"/>
  <c r="AK1433" i="7"/>
  <c r="AJ1433" i="7"/>
  <c r="AI1433" i="7"/>
  <c r="AH1433" i="7"/>
  <c r="AC1433" i="7"/>
  <c r="AF1433" i="7"/>
  <c r="AE1433" i="7"/>
  <c r="AD1433" i="7"/>
  <c r="AA1433" i="7"/>
  <c r="AG1433" i="7"/>
  <c r="AB1433" i="7"/>
  <c r="AI185" i="7"/>
  <c r="AH185" i="7"/>
  <c r="AG185" i="7"/>
  <c r="AF185" i="7"/>
  <c r="AE185" i="7"/>
  <c r="AC185" i="7"/>
  <c r="AD185" i="7"/>
  <c r="AA185" i="7"/>
  <c r="AL185" i="7"/>
  <c r="AK185" i="7"/>
  <c r="AJ185" i="7"/>
  <c r="AB185" i="7"/>
  <c r="AE443" i="7"/>
  <c r="AD443" i="7"/>
  <c r="AC443" i="7"/>
  <c r="AB443" i="7"/>
  <c r="AA443" i="7"/>
  <c r="AL443" i="7"/>
  <c r="AI443" i="7"/>
  <c r="AH443" i="7"/>
  <c r="AK443" i="7"/>
  <c r="AG443" i="7"/>
  <c r="AJ443" i="7"/>
  <c r="AF443" i="7"/>
  <c r="AJ2285" i="7"/>
  <c r="AI2285" i="7"/>
  <c r="AF2285" i="7"/>
  <c r="AB2285" i="7"/>
  <c r="AA2285" i="7"/>
  <c r="AL2285" i="7"/>
  <c r="AK2285" i="7"/>
  <c r="AH2285" i="7"/>
  <c r="AE2285" i="7"/>
  <c r="AD2285" i="7"/>
  <c r="AC2285" i="7"/>
  <c r="AG2285" i="7"/>
  <c r="AG898" i="7"/>
  <c r="AE898" i="7"/>
  <c r="AB898" i="7"/>
  <c r="AF898" i="7"/>
  <c r="AD898" i="7"/>
  <c r="AC898" i="7"/>
  <c r="AA898" i="7"/>
  <c r="AL898" i="7"/>
  <c r="AK898" i="7"/>
  <c r="AJ898" i="7"/>
  <c r="AI898" i="7"/>
  <c r="AH898" i="7"/>
  <c r="AJ2833" i="7"/>
  <c r="AF2833" i="7"/>
  <c r="AE2833" i="7"/>
  <c r="AD2833" i="7"/>
  <c r="AC2833" i="7"/>
  <c r="AL2833" i="7"/>
  <c r="AK2833" i="7"/>
  <c r="AH2833" i="7"/>
  <c r="AG2833" i="7"/>
  <c r="AB2833" i="7"/>
  <c r="AA2833" i="7"/>
  <c r="AI2833" i="7"/>
  <c r="AI2133" i="7"/>
  <c r="AK2133" i="7"/>
  <c r="AJ2133" i="7"/>
  <c r="AH2133" i="7"/>
  <c r="AF2133" i="7"/>
  <c r="AE2133" i="7"/>
  <c r="AB2133" i="7"/>
  <c r="AL2133" i="7"/>
  <c r="AG2133" i="7"/>
  <c r="AA2133" i="7"/>
  <c r="AD2133" i="7"/>
  <c r="AC2133" i="7"/>
  <c r="AG1060" i="7"/>
  <c r="AE1060" i="7"/>
  <c r="AC1060" i="7"/>
  <c r="AB1060" i="7"/>
  <c r="AL1060" i="7"/>
  <c r="AJ1060" i="7"/>
  <c r="AI1060" i="7"/>
  <c r="AD1060" i="7"/>
  <c r="AK1060" i="7"/>
  <c r="AH1060" i="7"/>
  <c r="AF1060" i="7"/>
  <c r="AA1060" i="7"/>
  <c r="AJ2473" i="7"/>
  <c r="AI2473" i="7"/>
  <c r="AH2473" i="7"/>
  <c r="AG2473" i="7"/>
  <c r="AD2473" i="7"/>
  <c r="AC2473" i="7"/>
  <c r="AB2473" i="7"/>
  <c r="AA2473" i="7"/>
  <c r="AL2473" i="7"/>
  <c r="AF2473" i="7"/>
  <c r="AE2473" i="7"/>
  <c r="AK2473" i="7"/>
  <c r="AE535" i="7"/>
  <c r="AD535" i="7"/>
  <c r="AC535" i="7"/>
  <c r="AB535" i="7"/>
  <c r="AA535" i="7"/>
  <c r="AL535" i="7"/>
  <c r="AI535" i="7"/>
  <c r="AH535" i="7"/>
  <c r="AK535" i="7"/>
  <c r="AJ535" i="7"/>
  <c r="AG535" i="7"/>
  <c r="AF535" i="7"/>
  <c r="AE570" i="7"/>
  <c r="AD570" i="7"/>
  <c r="AC570" i="7"/>
  <c r="AB570" i="7"/>
  <c r="AA570" i="7"/>
  <c r="AL570" i="7"/>
  <c r="AI570" i="7"/>
  <c r="AH570" i="7"/>
  <c r="AK570" i="7"/>
  <c r="AJ570" i="7"/>
  <c r="AG570" i="7"/>
  <c r="AF570" i="7"/>
  <c r="AG1143" i="7"/>
  <c r="AF1143" i="7"/>
  <c r="AE1143" i="7"/>
  <c r="AC1143" i="7"/>
  <c r="AB1143" i="7"/>
  <c r="AK1143" i="7"/>
  <c r="AJ1143" i="7"/>
  <c r="AI1143" i="7"/>
  <c r="AA1143" i="7"/>
  <c r="AL1143" i="7"/>
  <c r="AH1143" i="7"/>
  <c r="AD1143" i="7"/>
  <c r="AM1912" i="7"/>
  <c r="AO1912" i="7" s="1"/>
  <c r="AM92" i="7"/>
  <c r="AO92" i="7" s="1"/>
  <c r="AM114" i="7"/>
  <c r="AO114" i="7" s="1"/>
  <c r="AM2284" i="7"/>
  <c r="AO2284" i="7" s="1"/>
  <c r="AM2132" i="7"/>
  <c r="AO2132" i="7" s="1"/>
  <c r="AM207" i="7"/>
  <c r="AO207" i="7" s="1"/>
  <c r="AM149" i="7"/>
  <c r="AO149" i="7" s="1"/>
  <c r="AM312" i="7"/>
  <c r="AO312" i="7" s="1"/>
  <c r="AM80" i="7"/>
  <c r="AO80" i="7" s="1"/>
  <c r="AM4" i="7"/>
  <c r="AO4" i="7" s="1"/>
  <c r="AM79" i="7"/>
  <c r="AO79" i="7" s="1"/>
  <c r="AM17" i="7"/>
  <c r="AO17" i="7" s="1"/>
  <c r="AM709" i="7"/>
  <c r="AO709" i="7" s="1"/>
  <c r="AM2354" i="7"/>
  <c r="AO2354" i="7" s="1"/>
  <c r="AM2319" i="7"/>
  <c r="AO2319" i="7" s="1"/>
  <c r="AM534" i="7"/>
  <c r="AO534" i="7" s="1"/>
  <c r="AM382" i="7"/>
  <c r="AO382" i="7" s="1"/>
  <c r="AM2879" i="7"/>
  <c r="AO2879" i="7" s="1"/>
  <c r="AM487" i="7"/>
  <c r="AO487" i="7" s="1"/>
  <c r="AM2622" i="7"/>
  <c r="AO2622" i="7" s="1"/>
  <c r="AM2692" i="7"/>
  <c r="AO2692" i="7" s="1"/>
  <c r="AM2494" i="7"/>
  <c r="AO2494" i="7" s="1"/>
  <c r="AM1177" i="7"/>
  <c r="AO1177" i="7" s="1"/>
  <c r="AM1117" i="7"/>
  <c r="AO1117" i="7" s="1"/>
  <c r="AM2937" i="7"/>
  <c r="AO2937" i="7" s="1"/>
  <c r="AM557" i="7"/>
  <c r="AO557" i="7" s="1"/>
  <c r="AM627" i="7"/>
  <c r="AO627" i="7" s="1"/>
  <c r="AM512" i="7"/>
  <c r="AO512" i="7" s="1"/>
  <c r="AM569" i="7"/>
  <c r="AO569" i="7" s="1"/>
  <c r="AJ2298" i="7"/>
  <c r="AI2298" i="7"/>
  <c r="AH2298" i="7"/>
  <c r="AD2298" i="7"/>
  <c r="AC2298" i="7"/>
  <c r="AA2298" i="7"/>
  <c r="AG2298" i="7"/>
  <c r="AF2298" i="7"/>
  <c r="AE2298" i="7"/>
  <c r="AL2298" i="7"/>
  <c r="AK2298" i="7"/>
  <c r="AB2298" i="7"/>
  <c r="AL1458" i="7"/>
  <c r="AK1458" i="7"/>
  <c r="AJ1458" i="7"/>
  <c r="AI1458" i="7"/>
  <c r="AH1458" i="7"/>
  <c r="AC1458" i="7"/>
  <c r="AG1458" i="7"/>
  <c r="AD1458" i="7"/>
  <c r="AB1458" i="7"/>
  <c r="AA1458" i="7"/>
  <c r="AF1458" i="7"/>
  <c r="AE1458" i="7"/>
  <c r="AJ2518" i="7"/>
  <c r="AI2518" i="7"/>
  <c r="AH2518" i="7"/>
  <c r="AG2518" i="7"/>
  <c r="AD2518" i="7"/>
  <c r="AL2518" i="7"/>
  <c r="AF2518" i="7"/>
  <c r="AK2518" i="7"/>
  <c r="AE2518" i="7"/>
  <c r="AC2518" i="7"/>
  <c r="AA2518" i="7"/>
  <c r="AB2518" i="7"/>
  <c r="AJ2903" i="7"/>
  <c r="AI2903" i="7"/>
  <c r="AH2903" i="7"/>
  <c r="AL2903" i="7"/>
  <c r="AK2903" i="7"/>
  <c r="AA2903" i="7"/>
  <c r="AE2903" i="7"/>
  <c r="AD2903" i="7"/>
  <c r="AC2903" i="7"/>
  <c r="AB2903" i="7"/>
  <c r="AG2903" i="7"/>
  <c r="AF2903" i="7"/>
  <c r="AI2123" i="7"/>
  <c r="AL2123" i="7"/>
  <c r="AK2123" i="7"/>
  <c r="AH2123" i="7"/>
  <c r="AG2123" i="7"/>
  <c r="AD2123" i="7"/>
  <c r="AC2123" i="7"/>
  <c r="AB2123" i="7"/>
  <c r="AA2123" i="7"/>
  <c r="AF2123" i="7"/>
  <c r="AE2123" i="7"/>
  <c r="AJ2123" i="7"/>
  <c r="AJ2425" i="7"/>
  <c r="AI2425" i="7"/>
  <c r="AH2425" i="7"/>
  <c r="AG2425" i="7"/>
  <c r="AD2425" i="7"/>
  <c r="AC2425" i="7"/>
  <c r="AB2425" i="7"/>
  <c r="AA2425" i="7"/>
  <c r="AL2425" i="7"/>
  <c r="AK2425" i="7"/>
  <c r="AF2425" i="7"/>
  <c r="AE2425" i="7"/>
  <c r="AJ2438" i="7"/>
  <c r="AI2438" i="7"/>
  <c r="AH2438" i="7"/>
  <c r="AG2438" i="7"/>
  <c r="AD2438" i="7"/>
  <c r="AC2438" i="7"/>
  <c r="AA2438" i="7"/>
  <c r="AL2438" i="7"/>
  <c r="AK2438" i="7"/>
  <c r="AF2438" i="7"/>
  <c r="AE2438" i="7"/>
  <c r="AB2438" i="7"/>
  <c r="AK1783" i="7"/>
  <c r="AJ1783" i="7"/>
  <c r="AF1783" i="7"/>
  <c r="AE1783" i="7"/>
  <c r="AD1783" i="7"/>
  <c r="AC1783" i="7"/>
  <c r="AB1783" i="7"/>
  <c r="AA1783" i="7"/>
  <c r="AH1783" i="7"/>
  <c r="AG1783" i="7"/>
  <c r="AL1783" i="7"/>
  <c r="AI1783" i="7"/>
  <c r="AJ2858" i="7"/>
  <c r="AG2858" i="7"/>
  <c r="AF2858" i="7"/>
  <c r="AE2858" i="7"/>
  <c r="AD2858" i="7"/>
  <c r="AI2858" i="7"/>
  <c r="AH2858" i="7"/>
  <c r="AC2858" i="7"/>
  <c r="AA2858" i="7"/>
  <c r="AK2858" i="7"/>
  <c r="AL2858" i="7"/>
  <c r="AB2858" i="7"/>
  <c r="AI208" i="7"/>
  <c r="AH208" i="7"/>
  <c r="AG208" i="7"/>
  <c r="AF208" i="7"/>
  <c r="AE208" i="7"/>
  <c r="AD208" i="7"/>
  <c r="AC208" i="7"/>
  <c r="AA208" i="7"/>
  <c r="AL208" i="7"/>
  <c r="AB208" i="7"/>
  <c r="AK208" i="7"/>
  <c r="AJ208" i="7"/>
  <c r="AL1410" i="7"/>
  <c r="AK1410" i="7"/>
  <c r="AJ1410" i="7"/>
  <c r="AI1410" i="7"/>
  <c r="AH1410" i="7"/>
  <c r="AC1410" i="7"/>
  <c r="AG1410" i="7"/>
  <c r="AD1410" i="7"/>
  <c r="AB1410" i="7"/>
  <c r="AA1410" i="7"/>
  <c r="AF1410" i="7"/>
  <c r="AE1410" i="7"/>
  <c r="AB2005" i="7"/>
  <c r="AL2005" i="7"/>
  <c r="AK2005" i="7"/>
  <c r="AJ2005" i="7"/>
  <c r="AG2005" i="7"/>
  <c r="AC2005" i="7"/>
  <c r="AA2005" i="7"/>
  <c r="AI2005" i="7"/>
  <c r="AH2005" i="7"/>
  <c r="AE2005" i="7"/>
  <c r="AF2005" i="7"/>
  <c r="AD2005" i="7"/>
  <c r="AE488" i="7"/>
  <c r="AD488" i="7"/>
  <c r="AC488" i="7"/>
  <c r="AB488" i="7"/>
  <c r="AA488" i="7"/>
  <c r="AL488" i="7"/>
  <c r="AI488" i="7"/>
  <c r="AH488" i="7"/>
  <c r="AK488" i="7"/>
  <c r="AG488" i="7"/>
  <c r="AJ488" i="7"/>
  <c r="AF488" i="7"/>
  <c r="AI2180" i="7"/>
  <c r="AH2180" i="7"/>
  <c r="AF2180" i="7"/>
  <c r="AE2180" i="7"/>
  <c r="AD2180" i="7"/>
  <c r="AC2180" i="7"/>
  <c r="AA2180" i="7"/>
  <c r="AL2180" i="7"/>
  <c r="AK2180" i="7"/>
  <c r="AJ2180" i="7"/>
  <c r="AB2180" i="7"/>
  <c r="AG2180" i="7"/>
  <c r="AB2028" i="7"/>
  <c r="AL2028" i="7"/>
  <c r="AK2028" i="7"/>
  <c r="AJ2028" i="7"/>
  <c r="AI2028" i="7"/>
  <c r="AF2028" i="7"/>
  <c r="AH2028" i="7"/>
  <c r="AG2028" i="7"/>
  <c r="AD2028" i="7"/>
  <c r="AC2028" i="7"/>
  <c r="AE2028" i="7"/>
  <c r="AA2028" i="7"/>
  <c r="AC2635" i="7"/>
  <c r="AI2635" i="7"/>
  <c r="AG2635" i="7"/>
  <c r="AA2635" i="7"/>
  <c r="AK2635" i="7"/>
  <c r="AJ2635" i="7"/>
  <c r="AH2635" i="7"/>
  <c r="AF2635" i="7"/>
  <c r="AE2635" i="7"/>
  <c r="AD2635" i="7"/>
  <c r="AB2635" i="7"/>
  <c r="AL2635" i="7"/>
  <c r="AC2693" i="7"/>
  <c r="AA2693" i="7"/>
  <c r="AL2693" i="7"/>
  <c r="AK2693" i="7"/>
  <c r="AJ2693" i="7"/>
  <c r="AH2693" i="7"/>
  <c r="AB2693" i="7"/>
  <c r="AE2693" i="7"/>
  <c r="AD2693" i="7"/>
  <c r="AF2693" i="7"/>
  <c r="AG2693" i="7"/>
  <c r="AI2693" i="7"/>
  <c r="AE478" i="7"/>
  <c r="AD478" i="7"/>
  <c r="AC478" i="7"/>
  <c r="AB478" i="7"/>
  <c r="AA478" i="7"/>
  <c r="AL478" i="7"/>
  <c r="AI478" i="7"/>
  <c r="AH478" i="7"/>
  <c r="AK478" i="7"/>
  <c r="AJ478" i="7"/>
  <c r="AG478" i="7"/>
  <c r="AF478" i="7"/>
  <c r="AA313" i="7"/>
  <c r="AL313" i="7"/>
  <c r="AI313" i="7"/>
  <c r="AC313" i="7"/>
  <c r="AB313" i="7"/>
  <c r="AJ313" i="7"/>
  <c r="AK313" i="7"/>
  <c r="AG313" i="7"/>
  <c r="AF313" i="7"/>
  <c r="AE313" i="7"/>
  <c r="AH313" i="7"/>
  <c r="AD313" i="7"/>
  <c r="AI58" i="7"/>
  <c r="AH58" i="7"/>
  <c r="AG58" i="7"/>
  <c r="AF58" i="7"/>
  <c r="AE58" i="7"/>
  <c r="AD58" i="7"/>
  <c r="AA58" i="7"/>
  <c r="AL58" i="7"/>
  <c r="AK58" i="7"/>
  <c r="AJ58" i="7"/>
  <c r="AC58" i="7"/>
  <c r="AB58" i="7"/>
  <c r="AM1992" i="7"/>
  <c r="AO1992" i="7" s="1"/>
  <c r="AM44" i="7"/>
  <c r="AO44" i="7" s="1"/>
  <c r="AM697" i="7"/>
  <c r="AO697" i="7" s="1"/>
  <c r="AM67" i="7"/>
  <c r="AO67" i="7" s="1"/>
  <c r="AM687" i="7"/>
  <c r="AO687" i="7" s="1"/>
  <c r="AM2062" i="7"/>
  <c r="AO2062" i="7" s="1"/>
  <c r="AM1782" i="7"/>
  <c r="AO1782" i="7" s="1"/>
  <c r="AM1842" i="7"/>
  <c r="AO1842" i="7" s="1"/>
  <c r="AM1794" i="7"/>
  <c r="AO1794" i="7" s="1"/>
  <c r="AM732" i="7"/>
  <c r="AO732" i="7" s="1"/>
  <c r="AM1817" i="7"/>
  <c r="AO1817" i="7" s="1"/>
  <c r="AC2565" i="7"/>
  <c r="AB2565" i="7"/>
  <c r="AA2565" i="7"/>
  <c r="AL2565" i="7"/>
  <c r="AI2565" i="7"/>
  <c r="AH2565" i="7"/>
  <c r="AK2565" i="7"/>
  <c r="AD2565" i="7"/>
  <c r="AG2565" i="7"/>
  <c r="AF2565" i="7"/>
  <c r="AE2565" i="7"/>
  <c r="AJ2565" i="7"/>
  <c r="AI93" i="7"/>
  <c r="AH93" i="7"/>
  <c r="AG93" i="7"/>
  <c r="AF93" i="7"/>
  <c r="AE93" i="7"/>
  <c r="AD93" i="7"/>
  <c r="AA93" i="7"/>
  <c r="AL93" i="7"/>
  <c r="AJ93" i="7"/>
  <c r="AC93" i="7"/>
  <c r="AB93" i="7"/>
  <c r="AK93" i="7"/>
  <c r="AK1888" i="7"/>
  <c r="AJ1888" i="7"/>
  <c r="AI1888" i="7"/>
  <c r="AH1888" i="7"/>
  <c r="AE1888" i="7"/>
  <c r="AB1888" i="7"/>
  <c r="AA1888" i="7"/>
  <c r="AL1888" i="7"/>
  <c r="AD1888" i="7"/>
  <c r="AG1888" i="7"/>
  <c r="AF1888" i="7"/>
  <c r="AC1888" i="7"/>
  <c r="AJ2238" i="7"/>
  <c r="AH2238" i="7"/>
  <c r="AD2238" i="7"/>
  <c r="AC2238" i="7"/>
  <c r="AA2238" i="7"/>
  <c r="AL2238" i="7"/>
  <c r="AG2238" i="7"/>
  <c r="AF2238" i="7"/>
  <c r="AE2238" i="7"/>
  <c r="AB2238" i="7"/>
  <c r="AK2238" i="7"/>
  <c r="AI2238" i="7"/>
  <c r="AI2145" i="7"/>
  <c r="AF2145" i="7"/>
  <c r="AL2145" i="7"/>
  <c r="AJ2145" i="7"/>
  <c r="AH2145" i="7"/>
  <c r="AD2145" i="7"/>
  <c r="AC2145" i="7"/>
  <c r="AB2145" i="7"/>
  <c r="AA2145" i="7"/>
  <c r="AG2145" i="7"/>
  <c r="AE2145" i="7"/>
  <c r="AK2145" i="7"/>
  <c r="AC2648" i="7"/>
  <c r="AJ2648" i="7"/>
  <c r="AH2648" i="7"/>
  <c r="AB2648" i="7"/>
  <c r="AL2648" i="7"/>
  <c r="AG2648" i="7"/>
  <c r="AF2648" i="7"/>
  <c r="AA2648" i="7"/>
  <c r="AK2648" i="7"/>
  <c r="AI2648" i="7"/>
  <c r="AE2648" i="7"/>
  <c r="AD2648" i="7"/>
  <c r="AH1538" i="7"/>
  <c r="AK1538" i="7"/>
  <c r="AJ1538" i="7"/>
  <c r="AI1538" i="7"/>
  <c r="AG1538" i="7"/>
  <c r="AF1538" i="7"/>
  <c r="AC1538" i="7"/>
  <c r="AB1538" i="7"/>
  <c r="AA1538" i="7"/>
  <c r="AE1538" i="7"/>
  <c r="AD1538" i="7"/>
  <c r="AL1538" i="7"/>
  <c r="AL1363" i="7"/>
  <c r="AK1363" i="7"/>
  <c r="AJ1363" i="7"/>
  <c r="AI1363" i="7"/>
  <c r="AH1363" i="7"/>
  <c r="AC1363" i="7"/>
  <c r="AF1363" i="7"/>
  <c r="AE1363" i="7"/>
  <c r="AD1363" i="7"/>
  <c r="AA1363" i="7"/>
  <c r="AG1363" i="7"/>
  <c r="AB1363" i="7"/>
  <c r="AK1853" i="7"/>
  <c r="AJ1853" i="7"/>
  <c r="AB1853" i="7"/>
  <c r="AA1853" i="7"/>
  <c r="AL1853" i="7"/>
  <c r="AI1853" i="7"/>
  <c r="AF1853" i="7"/>
  <c r="AE1853" i="7"/>
  <c r="AH1853" i="7"/>
  <c r="AG1853" i="7"/>
  <c r="AC1853" i="7"/>
  <c r="AD1853" i="7"/>
  <c r="AE418" i="7"/>
  <c r="AD418" i="7"/>
  <c r="AC418" i="7"/>
  <c r="AB418" i="7"/>
  <c r="AA418" i="7"/>
  <c r="AL418" i="7"/>
  <c r="AI418" i="7"/>
  <c r="AH418" i="7"/>
  <c r="AK418" i="7"/>
  <c r="AJ418" i="7"/>
  <c r="AG418" i="7"/>
  <c r="AF418" i="7"/>
  <c r="AC2788" i="7"/>
  <c r="AB2788" i="7"/>
  <c r="AA2788" i="7"/>
  <c r="AL2788" i="7"/>
  <c r="AK2788" i="7"/>
  <c r="AI2788" i="7"/>
  <c r="AH2788" i="7"/>
  <c r="AF2788" i="7"/>
  <c r="AD2788" i="7"/>
  <c r="AJ2788" i="7"/>
  <c r="AG2788" i="7"/>
  <c r="AE2788" i="7"/>
  <c r="AJ1633" i="7"/>
  <c r="AI1633" i="7"/>
  <c r="AH1633" i="7"/>
  <c r="AG1633" i="7"/>
  <c r="AL1633" i="7"/>
  <c r="AK1633" i="7"/>
  <c r="AF1633" i="7"/>
  <c r="AD1633" i="7"/>
  <c r="AC1633" i="7"/>
  <c r="AA1633" i="7"/>
  <c r="AE1633" i="7"/>
  <c r="AB1633" i="7"/>
  <c r="AC2623" i="7"/>
  <c r="AI2623" i="7"/>
  <c r="AG2623" i="7"/>
  <c r="AD2623" i="7"/>
  <c r="AA2623" i="7"/>
  <c r="AL2623" i="7"/>
  <c r="AK2623" i="7"/>
  <c r="AJ2623" i="7"/>
  <c r="AH2623" i="7"/>
  <c r="AB2623" i="7"/>
  <c r="AF2623" i="7"/>
  <c r="AE2623" i="7"/>
  <c r="AJ1703" i="7"/>
  <c r="AI1703" i="7"/>
  <c r="AH1703" i="7"/>
  <c r="AG1703" i="7"/>
  <c r="AL1703" i="7"/>
  <c r="AK1703" i="7"/>
  <c r="AE1703" i="7"/>
  <c r="AD1703" i="7"/>
  <c r="AC1703" i="7"/>
  <c r="AB1703" i="7"/>
  <c r="AF1703" i="7"/>
  <c r="AA1703" i="7"/>
  <c r="AI28" i="7"/>
  <c r="AH28" i="7"/>
  <c r="AG28" i="7"/>
  <c r="AF28" i="7"/>
  <c r="AE28" i="7"/>
  <c r="AD28" i="7"/>
  <c r="AA28" i="7"/>
  <c r="AL28" i="7"/>
  <c r="AK28" i="7"/>
  <c r="AJ28" i="7"/>
  <c r="AC28" i="7"/>
  <c r="AB28" i="7"/>
  <c r="AL1503" i="7"/>
  <c r="AK1503" i="7"/>
  <c r="AJ1503" i="7"/>
  <c r="AI1503" i="7"/>
  <c r="AH1503" i="7"/>
  <c r="AE1503" i="7"/>
  <c r="AD1503" i="7"/>
  <c r="AC1503" i="7"/>
  <c r="AG1503" i="7"/>
  <c r="AF1503" i="7"/>
  <c r="AB1503" i="7"/>
  <c r="AA1503" i="7"/>
  <c r="AL1318" i="7"/>
  <c r="AK1318" i="7"/>
  <c r="AJ1318" i="7"/>
  <c r="AI1318" i="7"/>
  <c r="AH1318" i="7"/>
  <c r="AC1318" i="7"/>
  <c r="AG1318" i="7"/>
  <c r="AD1318" i="7"/>
  <c r="AB1318" i="7"/>
  <c r="AA1318" i="7"/>
  <c r="AF1318" i="7"/>
  <c r="AE1318" i="7"/>
  <c r="AE850" i="7"/>
  <c r="AC850" i="7"/>
  <c r="AB850" i="7"/>
  <c r="AL850" i="7"/>
  <c r="AJ850" i="7"/>
  <c r="AI850" i="7"/>
  <c r="AK850" i="7"/>
  <c r="AH850" i="7"/>
  <c r="AG850" i="7"/>
  <c r="AA850" i="7"/>
  <c r="AF850" i="7"/>
  <c r="AD850" i="7"/>
  <c r="AE593" i="7"/>
  <c r="AD593" i="7"/>
  <c r="AC593" i="7"/>
  <c r="AB593" i="7"/>
  <c r="AA593" i="7"/>
  <c r="AL593" i="7"/>
  <c r="AI593" i="7"/>
  <c r="AH593" i="7"/>
  <c r="AK593" i="7"/>
  <c r="AJ593" i="7"/>
  <c r="AG593" i="7"/>
  <c r="AF593" i="7"/>
  <c r="AG908" i="7"/>
  <c r="AE908" i="7"/>
  <c r="AB908" i="7"/>
  <c r="AL908" i="7"/>
  <c r="AK908" i="7"/>
  <c r="AJ908" i="7"/>
  <c r="AI908" i="7"/>
  <c r="AF908" i="7"/>
  <c r="AD908" i="7"/>
  <c r="AH908" i="7"/>
  <c r="AC908" i="7"/>
  <c r="AA908" i="7"/>
  <c r="AJ1668" i="7"/>
  <c r="AI1668" i="7"/>
  <c r="AH1668" i="7"/>
  <c r="AG1668" i="7"/>
  <c r="AD1668" i="7"/>
  <c r="AC1668" i="7"/>
  <c r="AB1668" i="7"/>
  <c r="AL1668" i="7"/>
  <c r="AK1668" i="7"/>
  <c r="AF1668" i="7"/>
  <c r="AE1668" i="7"/>
  <c r="AA1668" i="7"/>
  <c r="AE453" i="7"/>
  <c r="AD453" i="7"/>
  <c r="AC453" i="7"/>
  <c r="AB453" i="7"/>
  <c r="AA453" i="7"/>
  <c r="AL453" i="7"/>
  <c r="AI453" i="7"/>
  <c r="AH453" i="7"/>
  <c r="AK453" i="7"/>
  <c r="AJ453" i="7"/>
  <c r="AG453" i="7"/>
  <c r="AF453" i="7"/>
  <c r="AM757" i="7"/>
  <c r="AO757" i="7" s="1"/>
  <c r="AM372" i="7"/>
  <c r="AO372" i="7" s="1"/>
  <c r="AM814" i="7"/>
  <c r="AO814" i="7" s="1"/>
  <c r="AM652" i="7"/>
  <c r="AO652" i="7" s="1"/>
  <c r="AM2097" i="7"/>
  <c r="AO2097" i="7" s="1"/>
  <c r="AM1012" i="7"/>
  <c r="AO1012" i="7" s="1"/>
  <c r="AM2249" i="7"/>
  <c r="AO2249" i="7" s="1"/>
  <c r="AM1024" i="7"/>
  <c r="AO1024" i="7" s="1"/>
  <c r="AM1257" i="7"/>
  <c r="AO1257" i="7" s="1"/>
  <c r="AM967" i="7"/>
  <c r="AO967" i="7" s="1"/>
  <c r="AM1632" i="7"/>
  <c r="AO1632" i="7" s="1"/>
  <c r="I2975" i="7"/>
  <c r="G2976" i="7"/>
  <c r="AM1864" i="7"/>
  <c r="AO1864" i="7" s="1"/>
  <c r="AM442" i="7"/>
  <c r="AO442" i="7" s="1"/>
  <c r="AM639" i="7"/>
  <c r="AO639" i="7" s="1"/>
  <c r="AM477" i="7"/>
  <c r="AO477" i="7" s="1"/>
  <c r="AM464" i="7"/>
  <c r="AO464" i="7" s="1"/>
  <c r="AM522" i="7"/>
  <c r="AO522" i="7" s="1"/>
  <c r="AM407" i="7"/>
  <c r="AO407" i="7" s="1"/>
  <c r="AM2109" i="7"/>
  <c r="AO2109" i="7" s="1"/>
  <c r="AM429" i="7"/>
  <c r="AO429" i="7" s="1"/>
  <c r="AM417" i="7"/>
  <c r="AO417" i="7" s="1"/>
  <c r="AM617" i="7"/>
  <c r="AO617" i="7" s="1"/>
  <c r="AM2087" i="7"/>
  <c r="AO2087" i="7" s="1"/>
  <c r="AM2963" i="7"/>
  <c r="AO2963" i="7" s="1"/>
  <c r="AM359" i="7"/>
  <c r="AO359" i="7" s="1"/>
  <c r="AM2167" i="7"/>
  <c r="AO2167" i="7" s="1"/>
  <c r="AM1502" i="7"/>
  <c r="AO1502" i="7" s="1"/>
  <c r="AM1607" i="7"/>
  <c r="AO1607" i="7" s="1"/>
  <c r="AM827" i="7"/>
  <c r="AO827" i="7" s="1"/>
  <c r="AM2787" i="7"/>
  <c r="AO2787" i="7" s="1"/>
  <c r="AM2727" i="7"/>
  <c r="AO2727" i="7" s="1"/>
  <c r="AJ2273" i="7"/>
  <c r="AI2273" i="7"/>
  <c r="AF2273" i="7"/>
  <c r="AB2273" i="7"/>
  <c r="AA2273" i="7"/>
  <c r="AE2273" i="7"/>
  <c r="AD2273" i="7"/>
  <c r="AC2273" i="7"/>
  <c r="AL2273" i="7"/>
  <c r="AK2273" i="7"/>
  <c r="AH2273" i="7"/>
  <c r="AG2273" i="7"/>
  <c r="AE348" i="7"/>
  <c r="AD348" i="7"/>
  <c r="AC348" i="7"/>
  <c r="AB348" i="7"/>
  <c r="AA348" i="7"/>
  <c r="AL348" i="7"/>
  <c r="AI348" i="7"/>
  <c r="AJ348" i="7"/>
  <c r="AG348" i="7"/>
  <c r="AH348" i="7"/>
  <c r="AK348" i="7"/>
  <c r="AF348" i="7"/>
  <c r="AJ1608" i="7"/>
  <c r="AI1608" i="7"/>
  <c r="AH1608" i="7"/>
  <c r="AG1608" i="7"/>
  <c r="AD1608" i="7"/>
  <c r="AC1608" i="7"/>
  <c r="AB1608" i="7"/>
  <c r="AL1608" i="7"/>
  <c r="AK1608" i="7"/>
  <c r="AF1608" i="7"/>
  <c r="AE1608" i="7"/>
  <c r="AA1608" i="7"/>
  <c r="AJ2413" i="7"/>
  <c r="AI2413" i="7"/>
  <c r="AH2413" i="7"/>
  <c r="AG2413" i="7"/>
  <c r="AD2413" i="7"/>
  <c r="AC2413" i="7"/>
  <c r="AK2413" i="7"/>
  <c r="AF2413" i="7"/>
  <c r="AE2413" i="7"/>
  <c r="AB2413" i="7"/>
  <c r="AA2413" i="7"/>
  <c r="AL2413" i="7"/>
  <c r="AG1073" i="7"/>
  <c r="AE1073" i="7"/>
  <c r="AC1073" i="7"/>
  <c r="AB1073" i="7"/>
  <c r="AK1073" i="7"/>
  <c r="AJ1073" i="7"/>
  <c r="AI1073" i="7"/>
  <c r="AD1073" i="7"/>
  <c r="AL1073" i="7"/>
  <c r="AH1073" i="7"/>
  <c r="AF1073" i="7"/>
  <c r="AA1073" i="7"/>
  <c r="AJ2915" i="7"/>
  <c r="AI2915" i="7"/>
  <c r="AH2915" i="7"/>
  <c r="AG2915" i="7"/>
  <c r="AL2915" i="7"/>
  <c r="AK2915" i="7"/>
  <c r="AF2915" i="7"/>
  <c r="AE2915" i="7"/>
  <c r="AC2915" i="7"/>
  <c r="AB2915" i="7"/>
  <c r="AA2915" i="7"/>
  <c r="AD2915" i="7"/>
  <c r="AK1865" i="7"/>
  <c r="AJ1865" i="7"/>
  <c r="AB1865" i="7"/>
  <c r="AA1865" i="7"/>
  <c r="AL1865" i="7"/>
  <c r="AI1865" i="7"/>
  <c r="AF1865" i="7"/>
  <c r="AE1865" i="7"/>
  <c r="AH1865" i="7"/>
  <c r="AG1865" i="7"/>
  <c r="AD1865" i="7"/>
  <c r="AC1865" i="7"/>
  <c r="AL1305" i="7"/>
  <c r="AK1305" i="7"/>
  <c r="AJ1305" i="7"/>
  <c r="AI1305" i="7"/>
  <c r="AH1305" i="7"/>
  <c r="AC1305" i="7"/>
  <c r="AF1305" i="7"/>
  <c r="AE1305" i="7"/>
  <c r="AD1305" i="7"/>
  <c r="AA1305" i="7"/>
  <c r="AG1305" i="7"/>
  <c r="AB1305" i="7"/>
  <c r="AF745" i="7"/>
  <c r="AC745" i="7"/>
  <c r="AD745" i="7"/>
  <c r="AB745" i="7"/>
  <c r="AA745" i="7"/>
  <c r="AL745" i="7"/>
  <c r="AI745" i="7"/>
  <c r="AH745" i="7"/>
  <c r="AK745" i="7"/>
  <c r="AG745" i="7"/>
  <c r="AJ745" i="7"/>
  <c r="AE745" i="7"/>
  <c r="AE373" i="7"/>
  <c r="AD373" i="7"/>
  <c r="AC373" i="7"/>
  <c r="AB373" i="7"/>
  <c r="AA373" i="7"/>
  <c r="AL373" i="7"/>
  <c r="AI373" i="7"/>
  <c r="AK373" i="7"/>
  <c r="AJ373" i="7"/>
  <c r="AH373" i="7"/>
  <c r="AF373" i="7"/>
  <c r="AG373" i="7"/>
  <c r="AB2053" i="7"/>
  <c r="AL2053" i="7"/>
  <c r="AK2053" i="7"/>
  <c r="AJ2053" i="7"/>
  <c r="AG2053" i="7"/>
  <c r="AH2053" i="7"/>
  <c r="AF2053" i="7"/>
  <c r="AE2053" i="7"/>
  <c r="AD2053" i="7"/>
  <c r="AC2053" i="7"/>
  <c r="AA2053" i="7"/>
  <c r="AI2053" i="7"/>
  <c r="AC2553" i="7"/>
  <c r="AB2553" i="7"/>
  <c r="AA2553" i="7"/>
  <c r="AL2553" i="7"/>
  <c r="AI2553" i="7"/>
  <c r="AH2553" i="7"/>
  <c r="AE2553" i="7"/>
  <c r="AK2553" i="7"/>
  <c r="AJ2553" i="7"/>
  <c r="AG2553" i="7"/>
  <c r="AF2553" i="7"/>
  <c r="AD2553" i="7"/>
  <c r="AG990" i="7"/>
  <c r="AE990" i="7"/>
  <c r="AC990" i="7"/>
  <c r="AB990" i="7"/>
  <c r="AL990" i="7"/>
  <c r="AK990" i="7"/>
  <c r="AJ990" i="7"/>
  <c r="AI990" i="7"/>
  <c r="AH990" i="7"/>
  <c r="AD990" i="7"/>
  <c r="AA990" i="7"/>
  <c r="AF990" i="7"/>
  <c r="AJ1678" i="7"/>
  <c r="AI1678" i="7"/>
  <c r="AH1678" i="7"/>
  <c r="AG1678" i="7"/>
  <c r="AL1678" i="7"/>
  <c r="AK1678" i="7"/>
  <c r="AF1678" i="7"/>
  <c r="AD1678" i="7"/>
  <c r="AC1678" i="7"/>
  <c r="AA1678" i="7"/>
  <c r="AE1678" i="7"/>
  <c r="AB1678" i="7"/>
  <c r="AJ1573" i="7"/>
  <c r="AI1573" i="7"/>
  <c r="AH1573" i="7"/>
  <c r="AA1573" i="7"/>
  <c r="AL1573" i="7"/>
  <c r="AK1573" i="7"/>
  <c r="AF1573" i="7"/>
  <c r="AE1573" i="7"/>
  <c r="AG1573" i="7"/>
  <c r="AD1573" i="7"/>
  <c r="AC1573" i="7"/>
  <c r="AB1573" i="7"/>
  <c r="AA303" i="7"/>
  <c r="AL303" i="7"/>
  <c r="AI303" i="7"/>
  <c r="AJ303" i="7"/>
  <c r="AH303" i="7"/>
  <c r="AG303" i="7"/>
  <c r="AF303" i="7"/>
  <c r="AE303" i="7"/>
  <c r="AD303" i="7"/>
  <c r="AC303" i="7"/>
  <c r="AK303" i="7"/>
  <c r="AB303" i="7"/>
  <c r="AJ2403" i="7"/>
  <c r="AI2403" i="7"/>
  <c r="AH2403" i="7"/>
  <c r="AG2403" i="7"/>
  <c r="AD2403" i="7"/>
  <c r="AK2403" i="7"/>
  <c r="AA2403" i="7"/>
  <c r="AF2403" i="7"/>
  <c r="AE2403" i="7"/>
  <c r="AB2403" i="7"/>
  <c r="AL2403" i="7"/>
  <c r="AC2403" i="7"/>
  <c r="AJ1643" i="7"/>
  <c r="AI1643" i="7"/>
  <c r="AH1643" i="7"/>
  <c r="AG1643" i="7"/>
  <c r="AL1643" i="7"/>
  <c r="AK1643" i="7"/>
  <c r="AE1643" i="7"/>
  <c r="AD1643" i="7"/>
  <c r="AC1643" i="7"/>
  <c r="AB1643" i="7"/>
  <c r="AF1643" i="7"/>
  <c r="AA1643" i="7"/>
  <c r="AC2753" i="7"/>
  <c r="AB2753" i="7"/>
  <c r="AA2753" i="7"/>
  <c r="AL2753" i="7"/>
  <c r="AE2753" i="7"/>
  <c r="AD2753" i="7"/>
  <c r="AG2753" i="7"/>
  <c r="AF2753" i="7"/>
  <c r="AK2753" i="7"/>
  <c r="AJ2753" i="7"/>
  <c r="AI2753" i="7"/>
  <c r="AH2753" i="7"/>
  <c r="AE430" i="7"/>
  <c r="AD430" i="7"/>
  <c r="AC430" i="7"/>
  <c r="AB430" i="7"/>
  <c r="AA430" i="7"/>
  <c r="AL430" i="7"/>
  <c r="AI430" i="7"/>
  <c r="AH430" i="7"/>
  <c r="AK430" i="7"/>
  <c r="AJ430" i="7"/>
  <c r="AG430" i="7"/>
  <c r="AF430" i="7"/>
  <c r="AH1563" i="7"/>
  <c r="AK1563" i="7"/>
  <c r="AJ1563" i="7"/>
  <c r="AI1563" i="7"/>
  <c r="AF1563" i="7"/>
  <c r="AE1563" i="7"/>
  <c r="AC1563" i="7"/>
  <c r="AD1563" i="7"/>
  <c r="AB1563" i="7"/>
  <c r="AA1563" i="7"/>
  <c r="AL1563" i="7"/>
  <c r="AG1563" i="7"/>
  <c r="AL1398" i="7"/>
  <c r="AK1398" i="7"/>
  <c r="AJ1398" i="7"/>
  <c r="AI1398" i="7"/>
  <c r="AH1398" i="7"/>
  <c r="AC1398" i="7"/>
  <c r="AG1398" i="7"/>
  <c r="AD1398" i="7"/>
  <c r="AB1398" i="7"/>
  <c r="AA1398" i="7"/>
  <c r="AF1398" i="7"/>
  <c r="AE1398" i="7"/>
  <c r="AM1829" i="7"/>
  <c r="AO1829" i="7" s="1"/>
  <c r="AM2367" i="7"/>
  <c r="AO2367" i="7" s="1"/>
  <c r="AM1222" i="7"/>
  <c r="AO1222" i="7" s="1"/>
  <c r="AM2892" i="7"/>
  <c r="AO2892" i="7" s="1"/>
  <c r="AM452" i="7"/>
  <c r="AO452" i="7" s="1"/>
  <c r="AM324" i="7"/>
  <c r="AO324" i="7" s="1"/>
  <c r="AM582" i="7"/>
  <c r="AO582" i="7" s="1"/>
  <c r="AM499" i="7"/>
  <c r="AO499" i="7" s="1"/>
  <c r="AK2974" i="7"/>
  <c r="AC2974" i="7"/>
  <c r="AB2974" i="7"/>
  <c r="AA2974" i="7"/>
  <c r="AJ2974" i="7"/>
  <c r="AI2974" i="7"/>
  <c r="AH2974" i="7"/>
  <c r="AG2974" i="7"/>
  <c r="AD2974" i="7"/>
  <c r="AF2974" i="7"/>
  <c r="AE2974" i="7"/>
  <c r="AL2974" i="7"/>
  <c r="AM1597" i="7"/>
  <c r="AO1597" i="7" s="1"/>
  <c r="AM1642" i="7"/>
  <c r="AO1642" i="7" s="1"/>
  <c r="AM1269" i="7"/>
  <c r="AO1269" i="7" s="1"/>
  <c r="AM2202" i="7"/>
  <c r="AO2202" i="7" s="1"/>
  <c r="AM2542" i="7"/>
  <c r="AO2542" i="7" s="1"/>
  <c r="AM1982" i="7"/>
  <c r="AO1982" i="7" s="1"/>
  <c r="AM2599" i="7"/>
  <c r="AO2599" i="7" s="1"/>
  <c r="AM1059" i="7"/>
  <c r="AO1059" i="7" s="1"/>
  <c r="AM2472" i="7"/>
  <c r="AO2472" i="7" s="1"/>
  <c r="AM722" i="7"/>
  <c r="AO722" i="7" s="1"/>
  <c r="AM1002" i="7"/>
  <c r="AO1002" i="7" s="1"/>
  <c r="AM1724" i="7"/>
  <c r="AO1724" i="7" s="1"/>
  <c r="AM1047" i="7"/>
  <c r="AO1047" i="7" s="1"/>
  <c r="AM1072" i="7"/>
  <c r="AO1072" i="7" s="1"/>
  <c r="AM2447" i="7"/>
  <c r="AO2447" i="7" s="1"/>
  <c r="AL1445" i="7"/>
  <c r="AK1445" i="7"/>
  <c r="AJ1445" i="7"/>
  <c r="AI1445" i="7"/>
  <c r="AH1445" i="7"/>
  <c r="AC1445" i="7"/>
  <c r="AF1445" i="7"/>
  <c r="AE1445" i="7"/>
  <c r="AD1445" i="7"/>
  <c r="AA1445" i="7"/>
  <c r="AG1445" i="7"/>
  <c r="AB1445" i="7"/>
  <c r="AJ2250" i="7"/>
  <c r="AH2250" i="7"/>
  <c r="AD2250" i="7"/>
  <c r="AC2250" i="7"/>
  <c r="AA2250" i="7"/>
  <c r="AL2250" i="7"/>
  <c r="AK2250" i="7"/>
  <c r="AG2250" i="7"/>
  <c r="AF2250" i="7"/>
  <c r="AE2250" i="7"/>
  <c r="AI2250" i="7"/>
  <c r="AB2250" i="7"/>
  <c r="AB1993" i="7"/>
  <c r="AL1993" i="7"/>
  <c r="AK1993" i="7"/>
  <c r="AJ1993" i="7"/>
  <c r="AG1993" i="7"/>
  <c r="AI1993" i="7"/>
  <c r="AH1993" i="7"/>
  <c r="AF1993" i="7"/>
  <c r="AD1993" i="7"/>
  <c r="AC1993" i="7"/>
  <c r="AA1993" i="7"/>
  <c r="AE1993" i="7"/>
  <c r="AJ2893" i="7"/>
  <c r="AI2893" i="7"/>
  <c r="AH2893" i="7"/>
  <c r="AG2893" i="7"/>
  <c r="AF2893" i="7"/>
  <c r="AE2893" i="7"/>
  <c r="AB2893" i="7"/>
  <c r="AA2893" i="7"/>
  <c r="AL2893" i="7"/>
  <c r="AD2893" i="7"/>
  <c r="AK2893" i="7"/>
  <c r="AC2893" i="7"/>
  <c r="AJ2823" i="7"/>
  <c r="AH2823" i="7"/>
  <c r="AG2823" i="7"/>
  <c r="AF2823" i="7"/>
  <c r="AE2823" i="7"/>
  <c r="AK2823" i="7"/>
  <c r="AI2823" i="7"/>
  <c r="AB2823" i="7"/>
  <c r="AD2823" i="7"/>
  <c r="AA2823" i="7"/>
  <c r="AC2823" i="7"/>
  <c r="AL2823" i="7"/>
  <c r="AG873" i="7"/>
  <c r="AE873" i="7"/>
  <c r="AA873" i="7"/>
  <c r="AL873" i="7"/>
  <c r="AK873" i="7"/>
  <c r="AI873" i="7"/>
  <c r="AH873" i="7"/>
  <c r="AF873" i="7"/>
  <c r="AD873" i="7"/>
  <c r="AC873" i="7"/>
  <c r="AB873" i="7"/>
  <c r="AJ873" i="7"/>
  <c r="AK1958" i="7"/>
  <c r="AJ1958" i="7"/>
  <c r="AI1958" i="7"/>
  <c r="AH1958" i="7"/>
  <c r="AE1958" i="7"/>
  <c r="AD1958" i="7"/>
  <c r="AC1958" i="7"/>
  <c r="AB1958" i="7"/>
  <c r="AG1958" i="7"/>
  <c r="AL1958" i="7"/>
  <c r="AF1958" i="7"/>
  <c r="AA1958" i="7"/>
  <c r="AI220" i="7"/>
  <c r="AH220" i="7"/>
  <c r="AG220" i="7"/>
  <c r="AF220" i="7"/>
  <c r="AE220" i="7"/>
  <c r="AD220" i="7"/>
  <c r="AC220" i="7"/>
  <c r="AA220" i="7"/>
  <c r="AL220" i="7"/>
  <c r="AK220" i="7"/>
  <c r="AB220" i="7"/>
  <c r="AJ220" i="7"/>
  <c r="AB2040" i="7"/>
  <c r="AL2040" i="7"/>
  <c r="AK2040" i="7"/>
  <c r="AJ2040" i="7"/>
  <c r="AI2040" i="7"/>
  <c r="AF2040" i="7"/>
  <c r="AG2040" i="7"/>
  <c r="AE2040" i="7"/>
  <c r="AD2040" i="7"/>
  <c r="AA2040" i="7"/>
  <c r="AH2040" i="7"/>
  <c r="AC2040" i="7"/>
  <c r="AG1153" i="7"/>
  <c r="AF1153" i="7"/>
  <c r="AE1153" i="7"/>
  <c r="AC1153" i="7"/>
  <c r="AB1153" i="7"/>
  <c r="AK1153" i="7"/>
  <c r="AJ1153" i="7"/>
  <c r="AI1153" i="7"/>
  <c r="AA1153" i="7"/>
  <c r="AL1153" i="7"/>
  <c r="AH1153" i="7"/>
  <c r="AD1153" i="7"/>
  <c r="AC2728" i="7"/>
  <c r="AB2728" i="7"/>
  <c r="AA2728" i="7"/>
  <c r="AL2728" i="7"/>
  <c r="AK2728" i="7"/>
  <c r="AI2728" i="7"/>
  <c r="AG2728" i="7"/>
  <c r="AE2728" i="7"/>
  <c r="AJ2728" i="7"/>
  <c r="AF2728" i="7"/>
  <c r="AD2728" i="7"/>
  <c r="AH2728" i="7"/>
  <c r="AE793" i="7"/>
  <c r="AG793" i="7"/>
  <c r="AC793" i="7"/>
  <c r="AJ793" i="7"/>
  <c r="AI793" i="7"/>
  <c r="AH793" i="7"/>
  <c r="AF793" i="7"/>
  <c r="AD793" i="7"/>
  <c r="AB793" i="7"/>
  <c r="AA793" i="7"/>
  <c r="AL793" i="7"/>
  <c r="AK793" i="7"/>
  <c r="AM2774" i="7"/>
  <c r="AO2774" i="7" s="1"/>
  <c r="AM2739" i="7"/>
  <c r="AO2739" i="7" s="1"/>
  <c r="AM2017" i="7"/>
  <c r="AO2017" i="7" s="1"/>
  <c r="AM662" i="7"/>
  <c r="AO662" i="7" s="1"/>
  <c r="AM2004" i="7"/>
  <c r="AO2004" i="7" s="1"/>
  <c r="AM1562" i="7"/>
  <c r="AO1562" i="7" s="1"/>
  <c r="AM2459" i="7"/>
  <c r="AO2459" i="7" s="1"/>
  <c r="AM1339" i="7"/>
  <c r="AO1339" i="7" s="1"/>
  <c r="AM2669" i="7"/>
  <c r="AO2669" i="7" s="1"/>
  <c r="AM779" i="7"/>
  <c r="AO779" i="7" s="1"/>
  <c r="AM2762" i="7"/>
  <c r="AO2762" i="7" s="1"/>
  <c r="AM2797" i="7"/>
  <c r="AO2797" i="7" s="1"/>
  <c r="AM302" i="7"/>
  <c r="AO302" i="7" s="1"/>
  <c r="AM2809" i="7"/>
  <c r="AO2809" i="7" s="1"/>
  <c r="AM1422" i="7"/>
  <c r="AO1422" i="7" s="1"/>
  <c r="AM1947" i="7"/>
  <c r="AO1947" i="7" s="1"/>
  <c r="AM1969" i="7"/>
  <c r="AO1969" i="7" s="1"/>
  <c r="AM547" i="7"/>
  <c r="AO547" i="7" s="1"/>
  <c r="AM2950" i="7"/>
  <c r="AO2950" i="7" s="1"/>
  <c r="Z1270" i="7"/>
  <c r="AN1270" i="7" s="1"/>
  <c r="Z103" i="7"/>
  <c r="AN103" i="7" s="1"/>
  <c r="Z18" i="7"/>
  <c r="AN18" i="7" s="1"/>
  <c r="Z1795" i="7"/>
  <c r="AN1795" i="7" s="1"/>
  <c r="Z255" i="7"/>
  <c r="AN255" i="7" s="1"/>
  <c r="Z710" i="7"/>
  <c r="AN710" i="7" s="1"/>
  <c r="Z1760" i="7"/>
  <c r="AN1760" i="7" s="1"/>
  <c r="Z675" i="7"/>
  <c r="AN675" i="7" s="1"/>
  <c r="Z1725" i="7"/>
  <c r="AN1725" i="7" s="1"/>
  <c r="Z1363" i="7"/>
  <c r="AN1363" i="7" s="1"/>
  <c r="Z465" i="7"/>
  <c r="AN465" i="7" s="1"/>
  <c r="Z815" i="7"/>
  <c r="AN815" i="7" s="1"/>
  <c r="Z1200" i="7"/>
  <c r="AN1200" i="7" s="1"/>
  <c r="Z1748" i="7"/>
  <c r="AN1748" i="7" s="1"/>
  <c r="Z1515" i="7"/>
  <c r="AN1515" i="7" s="1"/>
  <c r="Z1375" i="7"/>
  <c r="AN1375" i="7" s="1"/>
  <c r="Z185" i="7"/>
  <c r="AN185" i="7" s="1"/>
  <c r="Z325" i="7"/>
  <c r="AN325" i="7" s="1"/>
  <c r="Z1550" i="7"/>
  <c r="AN1550" i="7" s="1"/>
  <c r="Z5" i="7"/>
  <c r="AN5" i="7" s="1"/>
  <c r="Z2005" i="7"/>
  <c r="AN2005" i="7" s="1"/>
  <c r="Z28" i="7"/>
  <c r="AN28" i="7" s="1"/>
  <c r="Z2915" i="7"/>
  <c r="AN2915" i="7" s="1"/>
  <c r="Z1305" i="7"/>
  <c r="AN1305" i="7" s="1"/>
  <c r="Z1643" i="7"/>
  <c r="AN1643" i="7" s="1"/>
  <c r="Z1398" i="7"/>
  <c r="AN1398" i="7" s="1"/>
  <c r="Z885" i="7"/>
  <c r="AN885" i="7" s="1"/>
  <c r="Z990" i="7"/>
  <c r="AN990" i="7" s="1"/>
  <c r="Z220" i="7"/>
  <c r="AN220" i="7" s="1"/>
  <c r="Z2040" i="7"/>
  <c r="AN2040" i="7" s="1"/>
  <c r="Z2320" i="7"/>
  <c r="AN2320" i="7" s="1"/>
  <c r="Z395" i="7"/>
  <c r="AN395" i="7" s="1"/>
  <c r="Z1340" i="7"/>
  <c r="AN1340" i="7" s="1"/>
  <c r="Z115" i="7"/>
  <c r="AN115" i="7" s="1"/>
  <c r="Z45" i="7"/>
  <c r="AN45" i="7" s="1"/>
  <c r="Z360" i="7"/>
  <c r="AN360" i="7" s="1"/>
  <c r="Z1970" i="7"/>
  <c r="AN1970" i="7" s="1"/>
  <c r="Z640" i="7"/>
  <c r="AN640" i="7" s="1"/>
  <c r="Z1480" i="7"/>
  <c r="AN1480" i="7" s="1"/>
  <c r="G2265" i="7"/>
  <c r="I2264" i="7"/>
  <c r="G175" i="7"/>
  <c r="I174" i="7"/>
  <c r="G1390" i="7"/>
  <c r="I1389" i="7"/>
  <c r="G2497" i="7"/>
  <c r="I2496" i="7"/>
  <c r="G735" i="7"/>
  <c r="I734" i="7"/>
  <c r="G70" i="7"/>
  <c r="I69" i="7"/>
  <c r="G340" i="7"/>
  <c r="I339" i="7"/>
  <c r="G257" i="7"/>
  <c r="I256" i="7"/>
  <c r="G630" i="7"/>
  <c r="I629" i="7"/>
  <c r="G2812" i="7"/>
  <c r="I2811" i="7"/>
  <c r="G665" i="7"/>
  <c r="I664" i="7"/>
  <c r="G2335" i="7"/>
  <c r="I2334" i="7"/>
  <c r="G1050" i="7"/>
  <c r="I1049" i="7"/>
  <c r="G1797" i="7"/>
  <c r="I1796" i="7"/>
  <c r="G1342" i="7"/>
  <c r="I1341" i="7"/>
  <c r="G2870" i="7"/>
  <c r="I2869" i="7"/>
  <c r="G117" i="7"/>
  <c r="I116" i="7"/>
  <c r="G1005" i="7"/>
  <c r="I1004" i="7"/>
  <c r="G47" i="7"/>
  <c r="I46" i="7"/>
  <c r="G1587" i="7"/>
  <c r="I1586" i="7"/>
  <c r="G2917" i="7"/>
  <c r="I2916" i="7"/>
  <c r="G1867" i="7"/>
  <c r="I1866" i="7"/>
  <c r="I2789" i="7"/>
  <c r="G2790" i="7"/>
  <c r="G1132" i="7"/>
  <c r="I1131" i="7"/>
  <c r="I899" i="7"/>
  <c r="G900" i="7"/>
  <c r="G2882" i="7"/>
  <c r="I2881" i="7"/>
  <c r="G1250" i="7"/>
  <c r="I1249" i="7"/>
  <c r="G2345" i="7"/>
  <c r="I2344" i="7"/>
  <c r="G1600" i="7"/>
  <c r="I1599" i="7"/>
  <c r="G2555" i="7"/>
  <c r="I2554" i="7"/>
  <c r="G992" i="7"/>
  <c r="I991" i="7"/>
  <c r="G2007" i="7"/>
  <c r="I2006" i="7"/>
  <c r="G490" i="7"/>
  <c r="I489" i="7"/>
  <c r="G1062" i="7"/>
  <c r="I1061" i="7"/>
  <c r="G2847" i="7"/>
  <c r="I2846" i="7"/>
  <c r="G2112" i="7"/>
  <c r="I2111" i="7"/>
  <c r="G200" i="7"/>
  <c r="I199" i="7"/>
  <c r="G1985" i="7"/>
  <c r="I1984" i="7"/>
  <c r="G1925" i="7"/>
  <c r="I1924" i="7"/>
  <c r="G2742" i="7"/>
  <c r="I2741" i="7"/>
  <c r="I1656" i="7"/>
  <c r="G1657" i="7"/>
  <c r="G2475" i="7"/>
  <c r="I2474" i="7"/>
  <c r="G537" i="7"/>
  <c r="I536" i="7"/>
  <c r="G572" i="7"/>
  <c r="I571" i="7"/>
  <c r="G1145" i="7"/>
  <c r="I1144" i="7"/>
  <c r="G2685" i="7"/>
  <c r="I2684" i="7"/>
  <c r="G1272" i="7"/>
  <c r="I1271" i="7"/>
  <c r="G1377" i="7"/>
  <c r="I1376" i="7"/>
  <c r="G235" i="7"/>
  <c r="I234" i="7"/>
  <c r="G130" i="7"/>
  <c r="I129" i="7"/>
  <c r="G1972" i="7"/>
  <c r="I1971" i="7"/>
  <c r="G2230" i="7"/>
  <c r="I2229" i="7"/>
  <c r="G1902" i="7"/>
  <c r="I1901" i="7"/>
  <c r="G945" i="7"/>
  <c r="I944" i="7"/>
  <c r="G1937" i="7"/>
  <c r="I1936" i="7"/>
  <c r="G817" i="7"/>
  <c r="I816" i="7"/>
  <c r="G655" i="7"/>
  <c r="I654" i="7"/>
  <c r="G2195" i="7"/>
  <c r="I2194" i="7"/>
  <c r="G2660" i="7"/>
  <c r="I2659" i="7"/>
  <c r="I1179" i="7"/>
  <c r="G1180" i="7"/>
  <c r="G1692" i="7"/>
  <c r="I1691" i="7"/>
  <c r="G362" i="7"/>
  <c r="I361" i="7"/>
  <c r="G2545" i="7"/>
  <c r="I2544" i="7"/>
  <c r="G980" i="7"/>
  <c r="I979" i="7"/>
  <c r="G1307" i="7"/>
  <c r="I1306" i="7"/>
  <c r="I1784" i="7"/>
  <c r="G1785" i="7"/>
  <c r="G1635" i="7"/>
  <c r="I1634" i="7"/>
  <c r="G2450" i="7"/>
  <c r="I2449" i="7"/>
  <c r="G2205" i="7"/>
  <c r="I2204" i="7"/>
  <c r="G2322" i="7"/>
  <c r="I2321" i="7"/>
  <c r="G712" i="7"/>
  <c r="I711" i="7"/>
  <c r="G1762" i="7"/>
  <c r="I1761" i="7"/>
  <c r="G922" i="7"/>
  <c r="I921" i="7"/>
  <c r="G1680" i="7"/>
  <c r="I1679" i="7"/>
  <c r="G2182" i="7"/>
  <c r="I2181" i="7"/>
  <c r="G2030" i="7"/>
  <c r="I2029" i="7"/>
  <c r="G2637" i="7"/>
  <c r="I2636" i="7"/>
  <c r="G2590" i="7"/>
  <c r="I2589" i="7"/>
  <c r="G620" i="7"/>
  <c r="I619" i="7"/>
  <c r="G957" i="7"/>
  <c r="I956" i="7"/>
  <c r="G1517" i="7"/>
  <c r="I1516" i="7"/>
  <c r="G2777" i="7"/>
  <c r="I2776" i="7"/>
  <c r="G1505" i="7"/>
  <c r="I1504" i="7"/>
  <c r="G1320" i="7"/>
  <c r="I1319" i="7"/>
  <c r="G852" i="7"/>
  <c r="I851" i="7"/>
  <c r="G82" i="7"/>
  <c r="I81" i="7"/>
  <c r="G502" i="7"/>
  <c r="I501" i="7"/>
  <c r="G2800" i="7"/>
  <c r="I2799" i="7"/>
  <c r="G1015" i="7"/>
  <c r="I1014" i="7"/>
  <c r="G1750" i="7"/>
  <c r="I1749" i="7"/>
  <c r="G1040" i="7"/>
  <c r="I1039" i="7"/>
  <c r="G140" i="7"/>
  <c r="I139" i="7"/>
  <c r="G935" i="7"/>
  <c r="I934" i="7"/>
  <c r="G525" i="7"/>
  <c r="I524" i="7"/>
  <c r="G770" i="7"/>
  <c r="I769" i="7"/>
  <c r="G1810" i="7"/>
  <c r="I1809" i="7"/>
  <c r="G1167" i="7"/>
  <c r="I1166" i="7"/>
  <c r="G585" i="7"/>
  <c r="I584" i="7"/>
  <c r="G2720" i="7"/>
  <c r="I2719" i="7"/>
  <c r="G1097" i="7"/>
  <c r="I1096" i="7"/>
  <c r="G1202" i="7"/>
  <c r="I1201" i="7"/>
  <c r="I759" i="7"/>
  <c r="G760" i="7"/>
  <c r="G1880" i="7"/>
  <c r="I1879" i="7"/>
  <c r="G2160" i="7"/>
  <c r="I2159" i="7"/>
  <c r="G2825" i="7"/>
  <c r="I2824" i="7"/>
  <c r="G875" i="7"/>
  <c r="I874" i="7"/>
  <c r="G1552" i="7"/>
  <c r="I1551" i="7"/>
  <c r="I1914" i="7"/>
  <c r="G1915" i="7"/>
  <c r="G2380" i="7"/>
  <c r="I2379" i="7"/>
  <c r="G677" i="7"/>
  <c r="I676" i="7"/>
  <c r="G2672" i="7"/>
  <c r="I2671" i="7"/>
  <c r="G1482" i="7"/>
  <c r="I1481" i="7"/>
  <c r="G1575" i="7"/>
  <c r="I1574" i="7"/>
  <c r="G305" i="7"/>
  <c r="I304" i="7"/>
  <c r="G2405" i="7"/>
  <c r="I2404" i="7"/>
  <c r="G1645" i="7"/>
  <c r="I1644" i="7"/>
  <c r="G2695" i="7"/>
  <c r="I2694" i="7"/>
  <c r="G480" i="7"/>
  <c r="I479" i="7"/>
  <c r="G315" i="7"/>
  <c r="I314" i="7"/>
  <c r="G60" i="7"/>
  <c r="I59" i="7"/>
  <c r="G910" i="7"/>
  <c r="I909" i="7"/>
  <c r="I1669" i="7"/>
  <c r="G1670" i="7"/>
  <c r="I454" i="7"/>
  <c r="G455" i="7"/>
  <c r="G222" i="7"/>
  <c r="I221" i="7"/>
  <c r="G2042" i="7"/>
  <c r="I2041" i="7"/>
  <c r="G1155" i="7"/>
  <c r="I1154" i="7"/>
  <c r="G2730" i="7"/>
  <c r="I2729" i="7"/>
  <c r="G595" i="7"/>
  <c r="I594" i="7"/>
  <c r="G2567" i="7"/>
  <c r="I2566" i="7"/>
  <c r="G2300" i="7"/>
  <c r="I2299" i="7"/>
  <c r="G95" i="7"/>
  <c r="I94" i="7"/>
  <c r="G2357" i="7"/>
  <c r="I2356" i="7"/>
  <c r="G970" i="7"/>
  <c r="I969" i="7"/>
  <c r="G2310" i="7"/>
  <c r="I2309" i="7"/>
  <c r="G1530" i="7"/>
  <c r="I1529" i="7"/>
  <c r="G840" i="7"/>
  <c r="I839" i="7"/>
  <c r="G1295" i="7"/>
  <c r="I1294" i="7"/>
  <c r="G2020" i="7"/>
  <c r="I2019" i="7"/>
  <c r="G830" i="7"/>
  <c r="I829" i="7"/>
  <c r="G865" i="7"/>
  <c r="I864" i="7"/>
  <c r="G1435" i="7"/>
  <c r="I1434" i="7"/>
  <c r="G187" i="7"/>
  <c r="I186" i="7"/>
  <c r="G2930" i="7"/>
  <c r="I2929" i="7"/>
  <c r="G1190" i="7"/>
  <c r="I1189" i="7"/>
  <c r="G1845" i="7"/>
  <c r="I1844" i="7"/>
  <c r="G2532" i="7"/>
  <c r="I2531" i="7"/>
  <c r="G2707" i="7"/>
  <c r="I2706" i="7"/>
  <c r="G2625" i="7"/>
  <c r="I2624" i="7"/>
  <c r="G805" i="7"/>
  <c r="I804" i="7"/>
  <c r="G2835" i="7"/>
  <c r="I2834" i="7"/>
  <c r="I1774" i="7"/>
  <c r="G1775" i="7"/>
  <c r="G2065" i="7"/>
  <c r="I2064" i="7"/>
  <c r="G2217" i="7"/>
  <c r="I2216" i="7"/>
  <c r="G1740" i="7"/>
  <c r="I1739" i="7"/>
  <c r="G1820" i="7"/>
  <c r="I1819" i="7"/>
  <c r="G1495" i="7"/>
  <c r="I1494" i="7"/>
  <c r="G2755" i="7"/>
  <c r="I2754" i="7"/>
  <c r="G432" i="7"/>
  <c r="I431" i="7"/>
  <c r="G1565" i="7"/>
  <c r="I1564" i="7"/>
  <c r="G1400" i="7"/>
  <c r="I1399" i="7"/>
  <c r="G270" i="7"/>
  <c r="I269" i="7"/>
  <c r="G1085" i="7"/>
  <c r="I1084" i="7"/>
  <c r="G1425" i="7"/>
  <c r="I1424" i="7"/>
  <c r="G2485" i="7"/>
  <c r="I2484" i="7"/>
  <c r="G1285" i="7"/>
  <c r="I1284" i="7"/>
  <c r="G795" i="7"/>
  <c r="I794" i="7"/>
  <c r="G467" i="7"/>
  <c r="I466" i="7"/>
  <c r="G2462" i="7"/>
  <c r="I2461" i="7"/>
  <c r="G887" i="7"/>
  <c r="I886" i="7"/>
  <c r="G607" i="7"/>
  <c r="I606" i="7"/>
  <c r="G515" i="7"/>
  <c r="I514" i="7"/>
  <c r="G1890" i="7"/>
  <c r="I1889" i="7"/>
  <c r="G1460" i="7"/>
  <c r="I1459" i="7"/>
  <c r="G2240" i="7"/>
  <c r="I2239" i="7"/>
  <c r="G2520" i="7"/>
  <c r="I2519" i="7"/>
  <c r="G2147" i="7"/>
  <c r="I2146" i="7"/>
  <c r="G2905" i="7"/>
  <c r="I2904" i="7"/>
  <c r="G2650" i="7"/>
  <c r="I2649" i="7"/>
  <c r="G2125" i="7"/>
  <c r="I2124" i="7"/>
  <c r="G1540" i="7"/>
  <c r="I1539" i="7"/>
  <c r="G1365" i="7"/>
  <c r="I1364" i="7"/>
  <c r="G1855" i="7"/>
  <c r="I1854" i="7"/>
  <c r="G2427" i="7"/>
  <c r="I2426" i="7"/>
  <c r="G445" i="7"/>
  <c r="I444" i="7"/>
  <c r="G327" i="7"/>
  <c r="I326" i="7"/>
  <c r="G1027" i="7"/>
  <c r="I1026" i="7"/>
  <c r="G2392" i="7"/>
  <c r="I2391" i="7"/>
  <c r="G690" i="7"/>
  <c r="I689" i="7"/>
  <c r="G1120" i="7"/>
  <c r="I1119" i="7"/>
  <c r="I746" i="7"/>
  <c r="G747" i="7"/>
  <c r="I374" i="7"/>
  <c r="G375" i="7"/>
  <c r="G2860" i="7"/>
  <c r="I2859" i="7"/>
  <c r="G210" i="7"/>
  <c r="I209" i="7"/>
  <c r="G1330" i="7"/>
  <c r="I1329" i="7"/>
  <c r="G1110" i="7"/>
  <c r="I1109" i="7"/>
  <c r="G152" i="7"/>
  <c r="I151" i="7"/>
  <c r="G105" i="7"/>
  <c r="I104" i="7"/>
  <c r="G165" i="7"/>
  <c r="I164" i="7"/>
  <c r="G1622" i="7"/>
  <c r="I1621" i="7"/>
  <c r="G410" i="7"/>
  <c r="I409" i="7"/>
  <c r="G1237" i="7"/>
  <c r="I1236" i="7"/>
  <c r="G2602" i="7"/>
  <c r="I2601" i="7"/>
  <c r="G1215" i="7"/>
  <c r="I1214" i="7"/>
  <c r="G1832" i="7"/>
  <c r="I1831" i="7"/>
  <c r="G2170" i="7"/>
  <c r="I2169" i="7"/>
  <c r="G280" i="7"/>
  <c r="I279" i="7"/>
  <c r="G2940" i="7"/>
  <c r="I2939" i="7"/>
  <c r="G725" i="7"/>
  <c r="I724" i="7"/>
  <c r="G2077" i="7"/>
  <c r="I2076" i="7"/>
  <c r="G1355" i="7"/>
  <c r="I1354" i="7"/>
  <c r="G385" i="7"/>
  <c r="I384" i="7"/>
  <c r="G292" i="7"/>
  <c r="I291" i="7"/>
  <c r="G2100" i="7"/>
  <c r="I2099" i="7"/>
  <c r="G560" i="7"/>
  <c r="I559" i="7"/>
  <c r="G1950" i="7"/>
  <c r="I1949" i="7"/>
  <c r="G1260" i="7"/>
  <c r="I1259" i="7"/>
  <c r="G2370" i="7"/>
  <c r="I2369" i="7"/>
  <c r="G2510" i="7"/>
  <c r="I2509" i="7"/>
  <c r="G1447" i="7"/>
  <c r="I1446" i="7"/>
  <c r="G2275" i="7"/>
  <c r="I2274" i="7"/>
  <c r="G350" i="7"/>
  <c r="I349" i="7"/>
  <c r="G2252" i="7"/>
  <c r="I2251" i="7"/>
  <c r="G1610" i="7"/>
  <c r="I1609" i="7"/>
  <c r="G1995" i="7"/>
  <c r="I1994" i="7"/>
  <c r="G2415" i="7"/>
  <c r="I2414" i="7"/>
  <c r="G1075" i="7"/>
  <c r="I1074" i="7"/>
  <c r="G2895" i="7"/>
  <c r="I2894" i="7"/>
  <c r="I419" i="7"/>
  <c r="G420" i="7"/>
  <c r="G2440" i="7"/>
  <c r="I2439" i="7"/>
  <c r="G2287" i="7"/>
  <c r="I2286" i="7"/>
  <c r="G642" i="7"/>
  <c r="I641" i="7"/>
  <c r="G700" i="7"/>
  <c r="I699" i="7"/>
  <c r="G2580" i="7"/>
  <c r="I2579" i="7"/>
  <c r="G2615" i="7"/>
  <c r="I2614" i="7"/>
  <c r="G2090" i="7"/>
  <c r="I2089" i="7"/>
  <c r="G1960" i="7"/>
  <c r="I1959" i="7"/>
  <c r="G2055" i="7"/>
  <c r="I2054" i="7"/>
  <c r="G1412" i="7"/>
  <c r="I1411" i="7"/>
  <c r="I1704" i="7"/>
  <c r="G1705" i="7"/>
  <c r="G2135" i="7"/>
  <c r="I2134" i="7"/>
  <c r="G550" i="7"/>
  <c r="I549" i="7"/>
  <c r="I396" i="7"/>
  <c r="G397" i="7"/>
  <c r="G1715" i="7"/>
  <c r="I1714" i="7"/>
  <c r="G782" i="7"/>
  <c r="I781" i="7"/>
  <c r="G1727" i="7"/>
  <c r="I1726" i="7"/>
  <c r="G245" i="7"/>
  <c r="I244" i="7"/>
  <c r="G2765" i="7"/>
  <c r="I2764" i="7"/>
  <c r="G1225" i="7"/>
  <c r="I1224" i="7"/>
  <c r="I1469" i="7"/>
  <c r="G1470" i="7"/>
  <c r="G19" i="7"/>
  <c r="I19" i="7" s="1"/>
  <c r="G6" i="7"/>
  <c r="I6" i="7" s="1"/>
  <c r="G29" i="7"/>
  <c r="I29" i="7" s="1"/>
  <c r="AM793" i="7" l="1"/>
  <c r="AO793" i="7" s="1"/>
  <c r="AM2040" i="7"/>
  <c r="AO2040" i="7" s="1"/>
  <c r="AM2823" i="7"/>
  <c r="AO2823" i="7" s="1"/>
  <c r="AM1445" i="7"/>
  <c r="AO1445" i="7" s="1"/>
  <c r="AM478" i="7"/>
  <c r="AO478" i="7" s="1"/>
  <c r="AM488" i="7"/>
  <c r="AO488" i="7" s="1"/>
  <c r="AM2133" i="7"/>
  <c r="AO2133" i="7" s="1"/>
  <c r="AM1433" i="7"/>
  <c r="AO1433" i="7" s="1"/>
  <c r="AM828" i="7"/>
  <c r="AO828" i="7" s="1"/>
  <c r="AM968" i="7"/>
  <c r="AO968" i="7" s="1"/>
  <c r="AM1013" i="7"/>
  <c r="AO1013" i="7" s="1"/>
  <c r="AM943" i="7"/>
  <c r="AO943" i="7" s="1"/>
  <c r="AM1795" i="7"/>
  <c r="AO1795" i="7" s="1"/>
  <c r="AM103" i="7"/>
  <c r="AO103" i="7" s="1"/>
  <c r="AM2378" i="7"/>
  <c r="AO2378" i="7" s="1"/>
  <c r="AM138" i="7"/>
  <c r="AO138" i="7" s="1"/>
  <c r="AM653" i="7"/>
  <c r="AO653" i="7" s="1"/>
  <c r="AM2168" i="7"/>
  <c r="AO2168" i="7" s="1"/>
  <c r="AM45" i="7"/>
  <c r="AO45" i="7" s="1"/>
  <c r="AM115" i="7"/>
  <c r="AK1831" i="7"/>
  <c r="AJ1831" i="7"/>
  <c r="AF1831" i="7"/>
  <c r="AE1831" i="7"/>
  <c r="AD1831" i="7"/>
  <c r="AC1831" i="7"/>
  <c r="AB1831" i="7"/>
  <c r="AA1831" i="7"/>
  <c r="AL1831" i="7"/>
  <c r="AI1831" i="7"/>
  <c r="AG1831" i="7"/>
  <c r="AH1831" i="7"/>
  <c r="AL1494" i="7"/>
  <c r="AK1494" i="7"/>
  <c r="AJ1494" i="7"/>
  <c r="AI1494" i="7"/>
  <c r="AH1494" i="7"/>
  <c r="AE1494" i="7"/>
  <c r="AD1494" i="7"/>
  <c r="AC1494" i="7"/>
  <c r="AG1494" i="7"/>
  <c r="AF1494" i="7"/>
  <c r="AB1494" i="7"/>
  <c r="AA1494" i="7"/>
  <c r="AA304" i="7"/>
  <c r="AL304" i="7"/>
  <c r="AI304" i="7"/>
  <c r="AK304" i="7"/>
  <c r="AJ304" i="7"/>
  <c r="AH304" i="7"/>
  <c r="AF304" i="7"/>
  <c r="AG304" i="7"/>
  <c r="AD304" i="7"/>
  <c r="AC304" i="7"/>
  <c r="AE304" i="7"/>
  <c r="AB304" i="7"/>
  <c r="AD2076" i="7"/>
  <c r="AB2076" i="7"/>
  <c r="AJ2076" i="7"/>
  <c r="AH2076" i="7"/>
  <c r="AG2076" i="7"/>
  <c r="AF2076" i="7"/>
  <c r="AE2076" i="7"/>
  <c r="AL2076" i="7"/>
  <c r="AK2076" i="7"/>
  <c r="AC2076" i="7"/>
  <c r="AI2076" i="7"/>
  <c r="AA2076" i="7"/>
  <c r="AI104" i="7"/>
  <c r="AH104" i="7"/>
  <c r="AG104" i="7"/>
  <c r="AF104" i="7"/>
  <c r="AE104" i="7"/>
  <c r="AD104" i="7"/>
  <c r="AA104" i="7"/>
  <c r="AL104" i="7"/>
  <c r="AK104" i="7"/>
  <c r="AJ104" i="7"/>
  <c r="AC104" i="7"/>
  <c r="AB104" i="7"/>
  <c r="AC2649" i="7"/>
  <c r="AK2649" i="7"/>
  <c r="AI2649" i="7"/>
  <c r="AF2649" i="7"/>
  <c r="AD2649" i="7"/>
  <c r="AB2649" i="7"/>
  <c r="AH2649" i="7"/>
  <c r="AG2649" i="7"/>
  <c r="AE2649" i="7"/>
  <c r="AA2649" i="7"/>
  <c r="AJ2649" i="7"/>
  <c r="AL2649" i="7"/>
  <c r="AI186" i="7"/>
  <c r="AH186" i="7"/>
  <c r="AG186" i="7"/>
  <c r="AF186" i="7"/>
  <c r="AE186" i="7"/>
  <c r="AD186" i="7"/>
  <c r="AC186" i="7"/>
  <c r="AA186" i="7"/>
  <c r="AL186" i="7"/>
  <c r="AK186" i="7"/>
  <c r="AJ186" i="7"/>
  <c r="AB186" i="7"/>
  <c r="AF2099" i="7"/>
  <c r="AE2099" i="7"/>
  <c r="AD2099" i="7"/>
  <c r="AB2099" i="7"/>
  <c r="AA2099" i="7"/>
  <c r="AJ2099" i="7"/>
  <c r="AI2099" i="7"/>
  <c r="AH2099" i="7"/>
  <c r="AL2099" i="7"/>
  <c r="AK2099" i="7"/>
  <c r="AG2099" i="7"/>
  <c r="AC2099" i="7"/>
  <c r="AC2764" i="7"/>
  <c r="AB2764" i="7"/>
  <c r="AA2764" i="7"/>
  <c r="AL2764" i="7"/>
  <c r="AK2764" i="7"/>
  <c r="AI2764" i="7"/>
  <c r="AG2764" i="7"/>
  <c r="AE2764" i="7"/>
  <c r="AJ2764" i="7"/>
  <c r="AH2764" i="7"/>
  <c r="AF2764" i="7"/>
  <c r="AD2764" i="7"/>
  <c r="AE549" i="7"/>
  <c r="AD549" i="7"/>
  <c r="AC549" i="7"/>
  <c r="AB549" i="7"/>
  <c r="AA549" i="7"/>
  <c r="AL549" i="7"/>
  <c r="AI549" i="7"/>
  <c r="AH549" i="7"/>
  <c r="AK549" i="7"/>
  <c r="AG549" i="7"/>
  <c r="AJ549" i="7"/>
  <c r="AF549" i="7"/>
  <c r="AJ2439" i="7"/>
  <c r="AI2439" i="7"/>
  <c r="AH2439" i="7"/>
  <c r="AG2439" i="7"/>
  <c r="AD2439" i="7"/>
  <c r="AK2439" i="7"/>
  <c r="AA2439" i="7"/>
  <c r="AF2439" i="7"/>
  <c r="AB2439" i="7"/>
  <c r="AL2439" i="7"/>
  <c r="AE2439" i="7"/>
  <c r="AC2439" i="7"/>
  <c r="AJ1609" i="7"/>
  <c r="AI1609" i="7"/>
  <c r="AH1609" i="7"/>
  <c r="AG1609" i="7"/>
  <c r="AL1609" i="7"/>
  <c r="AK1609" i="7"/>
  <c r="AF1609" i="7"/>
  <c r="AD1609" i="7"/>
  <c r="AC1609" i="7"/>
  <c r="AA1609" i="7"/>
  <c r="AE1609" i="7"/>
  <c r="AB1609" i="7"/>
  <c r="AI2169" i="7"/>
  <c r="AH2169" i="7"/>
  <c r="AF2169" i="7"/>
  <c r="AK2169" i="7"/>
  <c r="AJ2169" i="7"/>
  <c r="AG2169" i="7"/>
  <c r="AD2169" i="7"/>
  <c r="AC2169" i="7"/>
  <c r="AB2169" i="7"/>
  <c r="AL2169" i="7"/>
  <c r="AA2169" i="7"/>
  <c r="AE2169" i="7"/>
  <c r="AJ2391" i="7"/>
  <c r="AI2391" i="7"/>
  <c r="AH2391" i="7"/>
  <c r="AG2391" i="7"/>
  <c r="AD2391" i="7"/>
  <c r="AK2391" i="7"/>
  <c r="AA2391" i="7"/>
  <c r="AF2391" i="7"/>
  <c r="AC2391" i="7"/>
  <c r="AB2391" i="7"/>
  <c r="AL2391" i="7"/>
  <c r="AE2391" i="7"/>
  <c r="AJ2519" i="7"/>
  <c r="AI2519" i="7"/>
  <c r="AH2519" i="7"/>
  <c r="AG2519" i="7"/>
  <c r="AD2519" i="7"/>
  <c r="AF2519" i="7"/>
  <c r="AA2519" i="7"/>
  <c r="AK2519" i="7"/>
  <c r="AL2519" i="7"/>
  <c r="AC2519" i="7"/>
  <c r="AB2519" i="7"/>
  <c r="AE2519" i="7"/>
  <c r="AL1424" i="7"/>
  <c r="AK1424" i="7"/>
  <c r="AJ1424" i="7"/>
  <c r="AI1424" i="7"/>
  <c r="AH1424" i="7"/>
  <c r="AC1424" i="7"/>
  <c r="AG1424" i="7"/>
  <c r="AD1424" i="7"/>
  <c r="AF1424" i="7"/>
  <c r="AB1424" i="7"/>
  <c r="AA1424" i="7"/>
  <c r="AE1424" i="7"/>
  <c r="AK1844" i="7"/>
  <c r="AJ1844" i="7"/>
  <c r="AH1844" i="7"/>
  <c r="AG1844" i="7"/>
  <c r="AF1844" i="7"/>
  <c r="AE1844" i="7"/>
  <c r="AD1844" i="7"/>
  <c r="AC1844" i="7"/>
  <c r="AB1844" i="7"/>
  <c r="AA1844" i="7"/>
  <c r="AL1844" i="7"/>
  <c r="AI1844" i="7"/>
  <c r="AE829" i="7"/>
  <c r="AG829" i="7"/>
  <c r="AC829" i="7"/>
  <c r="AL829" i="7"/>
  <c r="AK829" i="7"/>
  <c r="AJ829" i="7"/>
  <c r="AI829" i="7"/>
  <c r="AH829" i="7"/>
  <c r="AB829" i="7"/>
  <c r="AA829" i="7"/>
  <c r="AF829" i="7"/>
  <c r="AD829" i="7"/>
  <c r="AG969" i="7"/>
  <c r="AE969" i="7"/>
  <c r="AC969" i="7"/>
  <c r="AB969" i="7"/>
  <c r="AL969" i="7"/>
  <c r="AK969" i="7"/>
  <c r="AJ969" i="7"/>
  <c r="AI969" i="7"/>
  <c r="AH969" i="7"/>
  <c r="AD969" i="7"/>
  <c r="AA969" i="7"/>
  <c r="AF969" i="7"/>
  <c r="AG909" i="7"/>
  <c r="AE909" i="7"/>
  <c r="AB909" i="7"/>
  <c r="AA909" i="7"/>
  <c r="AL909" i="7"/>
  <c r="AJ909" i="7"/>
  <c r="AI909" i="7"/>
  <c r="AK909" i="7"/>
  <c r="AH909" i="7"/>
  <c r="AF909" i="7"/>
  <c r="AD909" i="7"/>
  <c r="AC909" i="7"/>
  <c r="AJ2379" i="7"/>
  <c r="AI2379" i="7"/>
  <c r="AH2379" i="7"/>
  <c r="AG2379" i="7"/>
  <c r="AD2379" i="7"/>
  <c r="AK2379" i="7"/>
  <c r="AA2379" i="7"/>
  <c r="AE2379" i="7"/>
  <c r="AC2379" i="7"/>
  <c r="AB2379" i="7"/>
  <c r="AL2379" i="7"/>
  <c r="AF2379" i="7"/>
  <c r="AG1166" i="7"/>
  <c r="AF1166" i="7"/>
  <c r="AE1166" i="7"/>
  <c r="AC1166" i="7"/>
  <c r="AB1166" i="7"/>
  <c r="AK1166" i="7"/>
  <c r="AJ1166" i="7"/>
  <c r="AI1166" i="7"/>
  <c r="AH1166" i="7"/>
  <c r="AD1166" i="7"/>
  <c r="AA1166" i="7"/>
  <c r="AL1166" i="7"/>
  <c r="AE619" i="7"/>
  <c r="AD619" i="7"/>
  <c r="AC619" i="7"/>
  <c r="AB619" i="7"/>
  <c r="AA619" i="7"/>
  <c r="AL619" i="7"/>
  <c r="AI619" i="7"/>
  <c r="AH619" i="7"/>
  <c r="AK619" i="7"/>
  <c r="AJ619" i="7"/>
  <c r="AG619" i="7"/>
  <c r="AF619" i="7"/>
  <c r="AG921" i="7"/>
  <c r="AE921" i="7"/>
  <c r="AC921" i="7"/>
  <c r="AB921" i="7"/>
  <c r="AL921" i="7"/>
  <c r="AK921" i="7"/>
  <c r="AJ921" i="7"/>
  <c r="AI921" i="7"/>
  <c r="AH921" i="7"/>
  <c r="AD921" i="7"/>
  <c r="AA921" i="7"/>
  <c r="AF921" i="7"/>
  <c r="AJ1691" i="7"/>
  <c r="AI1691" i="7"/>
  <c r="AH1691" i="7"/>
  <c r="AG1691" i="7"/>
  <c r="AL1691" i="7"/>
  <c r="AK1691" i="7"/>
  <c r="AE1691" i="7"/>
  <c r="AD1691" i="7"/>
  <c r="AC1691" i="7"/>
  <c r="AB1691" i="7"/>
  <c r="AF1691" i="7"/>
  <c r="AA1691" i="7"/>
  <c r="AE536" i="7"/>
  <c r="AD536" i="7"/>
  <c r="AC536" i="7"/>
  <c r="AB536" i="7"/>
  <c r="AA536" i="7"/>
  <c r="AL536" i="7"/>
  <c r="AI536" i="7"/>
  <c r="AH536" i="7"/>
  <c r="AK536" i="7"/>
  <c r="AG536" i="7"/>
  <c r="AJ536" i="7"/>
  <c r="AF536" i="7"/>
  <c r="AI199" i="7"/>
  <c r="AH199" i="7"/>
  <c r="AG199" i="7"/>
  <c r="AF199" i="7"/>
  <c r="AE199" i="7"/>
  <c r="AD199" i="7"/>
  <c r="AC199" i="7"/>
  <c r="AA199" i="7"/>
  <c r="AL199" i="7"/>
  <c r="AK199" i="7"/>
  <c r="AJ199" i="7"/>
  <c r="AB199" i="7"/>
  <c r="AG1049" i="7"/>
  <c r="AE1049" i="7"/>
  <c r="AC1049" i="7"/>
  <c r="AB1049" i="7"/>
  <c r="AH1049" i="7"/>
  <c r="AF1049" i="7"/>
  <c r="AD1049" i="7"/>
  <c r="AA1049" i="7"/>
  <c r="AJ1049" i="7"/>
  <c r="AL1049" i="7"/>
  <c r="AK1049" i="7"/>
  <c r="AI1049" i="7"/>
  <c r="AJ2264" i="7"/>
  <c r="AI2264" i="7"/>
  <c r="AH2264" i="7"/>
  <c r="AG2264" i="7"/>
  <c r="AE2264" i="7"/>
  <c r="AD2264" i="7"/>
  <c r="AC2264" i="7"/>
  <c r="AB2264" i="7"/>
  <c r="AL2264" i="7"/>
  <c r="AK2264" i="7"/>
  <c r="AF2264" i="7"/>
  <c r="AA2264" i="7"/>
  <c r="AK1774" i="7"/>
  <c r="AI1774" i="7"/>
  <c r="AH1774" i="7"/>
  <c r="AG1774" i="7"/>
  <c r="AF1774" i="7"/>
  <c r="AE1774" i="7"/>
  <c r="AD1774" i="7"/>
  <c r="AL1774" i="7"/>
  <c r="AJ1774" i="7"/>
  <c r="AC1774" i="7"/>
  <c r="AB1774" i="7"/>
  <c r="AA1774" i="7"/>
  <c r="AG899" i="7"/>
  <c r="AE899" i="7"/>
  <c r="AB899" i="7"/>
  <c r="AJ899" i="7"/>
  <c r="AI899" i="7"/>
  <c r="AH899" i="7"/>
  <c r="AF899" i="7"/>
  <c r="AD899" i="7"/>
  <c r="AA899" i="7"/>
  <c r="AL899" i="7"/>
  <c r="AK899" i="7"/>
  <c r="AC899" i="7"/>
  <c r="AM1993" i="7"/>
  <c r="AO1993" i="7" s="1"/>
  <c r="AM1398" i="7"/>
  <c r="AO1398" i="7" s="1"/>
  <c r="AM1563" i="7"/>
  <c r="AO1563" i="7" s="1"/>
  <c r="AM1678" i="7"/>
  <c r="AO1678" i="7" s="1"/>
  <c r="AM1305" i="7"/>
  <c r="AO1305" i="7" s="1"/>
  <c r="AM28" i="7"/>
  <c r="AO28" i="7" s="1"/>
  <c r="AM1888" i="7"/>
  <c r="AO1888" i="7" s="1"/>
  <c r="AM93" i="7"/>
  <c r="AO93" i="7" s="1"/>
  <c r="AM2903" i="7"/>
  <c r="AO2903" i="7" s="1"/>
  <c r="AM2298" i="7"/>
  <c r="AO2298" i="7" s="1"/>
  <c r="AM2833" i="7"/>
  <c r="AO2833" i="7" s="1"/>
  <c r="AM1340" i="7"/>
  <c r="AO1340" i="7" s="1"/>
  <c r="AM2588" i="7"/>
  <c r="AO2588" i="7" s="1"/>
  <c r="AM838" i="7"/>
  <c r="AO838" i="7" s="1"/>
  <c r="AM128" i="7"/>
  <c r="AO128" i="7" s="1"/>
  <c r="AM1948" i="7"/>
  <c r="AO1948" i="7" s="1"/>
  <c r="AM198" i="7"/>
  <c r="AO198" i="7" s="1"/>
  <c r="AM1713" i="7"/>
  <c r="AO1713" i="7" s="1"/>
  <c r="AM150" i="7"/>
  <c r="AO150" i="7" s="1"/>
  <c r="AM1025" i="7"/>
  <c r="AO1025" i="7" s="1"/>
  <c r="AM233" i="7"/>
  <c r="AO233" i="7" s="1"/>
  <c r="AM1818" i="7"/>
  <c r="AO1818" i="7" s="1"/>
  <c r="AM2613" i="7"/>
  <c r="AO2613" i="7" s="1"/>
  <c r="AM1493" i="7"/>
  <c r="AO1493" i="7" s="1"/>
  <c r="AM1598" i="7"/>
  <c r="AO1598" i="7" s="1"/>
  <c r="AM1048" i="7"/>
  <c r="AO1048" i="7" s="1"/>
  <c r="AM290" i="7"/>
  <c r="AO290" i="7" s="1"/>
  <c r="AM383" i="7"/>
  <c r="AO383" i="7" s="1"/>
  <c r="AM360" i="7"/>
  <c r="AO360" i="7" s="1"/>
  <c r="AM1738" i="7"/>
  <c r="AO1738" i="7" s="1"/>
  <c r="AM1118" i="7"/>
  <c r="AO1118" i="7" s="1"/>
  <c r="AM2530" i="7"/>
  <c r="AO2530" i="7" s="1"/>
  <c r="AI2134" i="7"/>
  <c r="AL2134" i="7"/>
  <c r="AK2134" i="7"/>
  <c r="AJ2134" i="7"/>
  <c r="AG2134" i="7"/>
  <c r="AF2134" i="7"/>
  <c r="AC2134" i="7"/>
  <c r="AB2134" i="7"/>
  <c r="AA2134" i="7"/>
  <c r="AH2134" i="7"/>
  <c r="AE2134" i="7"/>
  <c r="AD2134" i="7"/>
  <c r="AH1539" i="7"/>
  <c r="AL1539" i="7"/>
  <c r="AK1539" i="7"/>
  <c r="AJ1539" i="7"/>
  <c r="AI1539" i="7"/>
  <c r="AG1539" i="7"/>
  <c r="AD1539" i="7"/>
  <c r="AC1539" i="7"/>
  <c r="AB1539" i="7"/>
  <c r="AF1539" i="7"/>
  <c r="AE1539" i="7"/>
  <c r="AA1539" i="7"/>
  <c r="AG1154" i="7"/>
  <c r="AF1154" i="7"/>
  <c r="AE1154" i="7"/>
  <c r="AC1154" i="7"/>
  <c r="AB1154" i="7"/>
  <c r="AK1154" i="7"/>
  <c r="AJ1154" i="7"/>
  <c r="AI1154" i="7"/>
  <c r="AH1154" i="7"/>
  <c r="AD1154" i="7"/>
  <c r="AA1154" i="7"/>
  <c r="AL1154" i="7"/>
  <c r="AJ2334" i="7"/>
  <c r="AI2334" i="7"/>
  <c r="AH2334" i="7"/>
  <c r="AA2334" i="7"/>
  <c r="AK2334" i="7"/>
  <c r="AG2334" i="7"/>
  <c r="AF2334" i="7"/>
  <c r="AE2334" i="7"/>
  <c r="AC2334" i="7"/>
  <c r="AB2334" i="7"/>
  <c r="AL2334" i="7"/>
  <c r="AD2334" i="7"/>
  <c r="AE419" i="7"/>
  <c r="AD419" i="7"/>
  <c r="AC419" i="7"/>
  <c r="AB419" i="7"/>
  <c r="AA419" i="7"/>
  <c r="AL419" i="7"/>
  <c r="AI419" i="7"/>
  <c r="AH419" i="7"/>
  <c r="AK419" i="7"/>
  <c r="AJ419" i="7"/>
  <c r="AG419" i="7"/>
  <c r="AF419" i="7"/>
  <c r="AK1914" i="7"/>
  <c r="AJ1914" i="7"/>
  <c r="AI1914" i="7"/>
  <c r="AH1914" i="7"/>
  <c r="AE1914" i="7"/>
  <c r="AL1914" i="7"/>
  <c r="AF1914" i="7"/>
  <c r="AB1914" i="7"/>
  <c r="AG1914" i="7"/>
  <c r="AD1914" i="7"/>
  <c r="AC1914" i="7"/>
  <c r="AA1914" i="7"/>
  <c r="AF759" i="7"/>
  <c r="AC759" i="7"/>
  <c r="AL759" i="7"/>
  <c r="AI759" i="7"/>
  <c r="AH759" i="7"/>
  <c r="AG759" i="7"/>
  <c r="AE759" i="7"/>
  <c r="AD759" i="7"/>
  <c r="AB759" i="7"/>
  <c r="AA759" i="7"/>
  <c r="AK759" i="7"/>
  <c r="AJ759" i="7"/>
  <c r="AK1784" i="7"/>
  <c r="AJ1784" i="7"/>
  <c r="AH1784" i="7"/>
  <c r="AG1784" i="7"/>
  <c r="AF1784" i="7"/>
  <c r="AE1784" i="7"/>
  <c r="AD1784" i="7"/>
  <c r="AC1784" i="7"/>
  <c r="AI1784" i="7"/>
  <c r="AB1784" i="7"/>
  <c r="AA1784" i="7"/>
  <c r="AL1784" i="7"/>
  <c r="AG1179" i="7"/>
  <c r="AF1179" i="7"/>
  <c r="AE1179" i="7"/>
  <c r="AC1179" i="7"/>
  <c r="AB1179" i="7"/>
  <c r="AK1179" i="7"/>
  <c r="AJ1179" i="7"/>
  <c r="AI1179" i="7"/>
  <c r="AA1179" i="7"/>
  <c r="AL1179" i="7"/>
  <c r="AH1179" i="7"/>
  <c r="AD1179" i="7"/>
  <c r="AM1153" i="7"/>
  <c r="AO1153" i="7" s="1"/>
  <c r="AM453" i="7"/>
  <c r="AO453" i="7" s="1"/>
  <c r="AM593" i="7"/>
  <c r="AO593" i="7" s="1"/>
  <c r="AM2623" i="7"/>
  <c r="AO2623" i="7" s="1"/>
  <c r="AM418" i="7"/>
  <c r="AO418" i="7" s="1"/>
  <c r="AM2238" i="7"/>
  <c r="AO2238" i="7" s="1"/>
  <c r="AM2635" i="7"/>
  <c r="AO2635" i="7" s="1"/>
  <c r="AM1143" i="7"/>
  <c r="AO1143" i="7" s="1"/>
  <c r="AM1258" i="7"/>
  <c r="AO1258" i="7" s="1"/>
  <c r="AM583" i="7"/>
  <c r="AO583" i="7" s="1"/>
  <c r="AM2098" i="7"/>
  <c r="AO2098" i="7" s="1"/>
  <c r="AM2368" i="7"/>
  <c r="AO2368" i="7" s="1"/>
  <c r="AM723" i="7"/>
  <c r="AO723" i="7" s="1"/>
  <c r="AM710" i="7"/>
  <c r="AO710" i="7" s="1"/>
  <c r="AM2578" i="7"/>
  <c r="AO2578" i="7" s="1"/>
  <c r="AM1878" i="7"/>
  <c r="AO1878" i="7" s="1"/>
  <c r="AM2460" i="7"/>
  <c r="AO2460" i="7" s="1"/>
  <c r="AM885" i="7"/>
  <c r="AO885" i="7" s="1"/>
  <c r="AL244" i="7"/>
  <c r="AJ244" i="7"/>
  <c r="AI244" i="7"/>
  <c r="AH244" i="7"/>
  <c r="AG244" i="7"/>
  <c r="AF244" i="7"/>
  <c r="AE244" i="7"/>
  <c r="AD244" i="7"/>
  <c r="AB244" i="7"/>
  <c r="AA244" i="7"/>
  <c r="AK244" i="7"/>
  <c r="AC244" i="7"/>
  <c r="AJ2239" i="7"/>
  <c r="AI2239" i="7"/>
  <c r="AE2239" i="7"/>
  <c r="AD2239" i="7"/>
  <c r="AB2239" i="7"/>
  <c r="AH2239" i="7"/>
  <c r="AG2239" i="7"/>
  <c r="AF2239" i="7"/>
  <c r="AA2239" i="7"/>
  <c r="AL2239" i="7"/>
  <c r="AK2239" i="7"/>
  <c r="AC2239" i="7"/>
  <c r="AE2589" i="7"/>
  <c r="AF2589" i="7"/>
  <c r="AD2589" i="7"/>
  <c r="AA2589" i="7"/>
  <c r="AJ2589" i="7"/>
  <c r="AI2589" i="7"/>
  <c r="AL2589" i="7"/>
  <c r="AB2589" i="7"/>
  <c r="AK2589" i="7"/>
  <c r="AH2589" i="7"/>
  <c r="AC2589" i="7"/>
  <c r="AG2589" i="7"/>
  <c r="AL1376" i="7"/>
  <c r="AK1376" i="7"/>
  <c r="AJ1376" i="7"/>
  <c r="AI1376" i="7"/>
  <c r="AH1376" i="7"/>
  <c r="AC1376" i="7"/>
  <c r="AG1376" i="7"/>
  <c r="AD1376" i="7"/>
  <c r="AF1376" i="7"/>
  <c r="AB1376" i="7"/>
  <c r="AA1376" i="7"/>
  <c r="AE1376" i="7"/>
  <c r="AG1004" i="7"/>
  <c r="AE1004" i="7"/>
  <c r="AC1004" i="7"/>
  <c r="AB1004" i="7"/>
  <c r="AH1004" i="7"/>
  <c r="AF1004" i="7"/>
  <c r="AD1004" i="7"/>
  <c r="AA1004" i="7"/>
  <c r="AJ1004" i="7"/>
  <c r="AL1004" i="7"/>
  <c r="AK1004" i="7"/>
  <c r="AI1004" i="7"/>
  <c r="AG1214" i="7"/>
  <c r="AF1214" i="7"/>
  <c r="AE1214" i="7"/>
  <c r="AC1214" i="7"/>
  <c r="AB1214" i="7"/>
  <c r="AK1214" i="7"/>
  <c r="AJ1214" i="7"/>
  <c r="AI1214" i="7"/>
  <c r="AH1214" i="7"/>
  <c r="AD1214" i="7"/>
  <c r="AA1214" i="7"/>
  <c r="AL1214" i="7"/>
  <c r="AL1459" i="7"/>
  <c r="AK1459" i="7"/>
  <c r="AJ1459" i="7"/>
  <c r="AI1459" i="7"/>
  <c r="AH1459" i="7"/>
  <c r="AC1459" i="7"/>
  <c r="AF1459" i="7"/>
  <c r="AE1459" i="7"/>
  <c r="AD1459" i="7"/>
  <c r="AA1459" i="7"/>
  <c r="AG1459" i="7"/>
  <c r="AB1459" i="7"/>
  <c r="AK1819" i="7"/>
  <c r="AJ1819" i="7"/>
  <c r="AF1819" i="7"/>
  <c r="AE1819" i="7"/>
  <c r="AD1819" i="7"/>
  <c r="AC1819" i="7"/>
  <c r="AB1819" i="7"/>
  <c r="AA1819" i="7"/>
  <c r="AH1819" i="7"/>
  <c r="AG1819" i="7"/>
  <c r="AL1819" i="7"/>
  <c r="AI1819" i="7"/>
  <c r="AE804" i="7"/>
  <c r="AF804" i="7"/>
  <c r="AB804" i="7"/>
  <c r="AL804" i="7"/>
  <c r="AK804" i="7"/>
  <c r="AJ804" i="7"/>
  <c r="AG804" i="7"/>
  <c r="AD804" i="7"/>
  <c r="AI804" i="7"/>
  <c r="AC804" i="7"/>
  <c r="AH804" i="7"/>
  <c r="AA804" i="7"/>
  <c r="AB2041" i="7"/>
  <c r="AL2041" i="7"/>
  <c r="AK2041" i="7"/>
  <c r="AJ2041" i="7"/>
  <c r="AG2041" i="7"/>
  <c r="AI2041" i="7"/>
  <c r="AH2041" i="7"/>
  <c r="AE2041" i="7"/>
  <c r="AD2041" i="7"/>
  <c r="AA2041" i="7"/>
  <c r="AF2041" i="7"/>
  <c r="AC2041" i="7"/>
  <c r="AE314" i="7"/>
  <c r="AA314" i="7"/>
  <c r="AL314" i="7"/>
  <c r="AI314" i="7"/>
  <c r="AG314" i="7"/>
  <c r="AF314" i="7"/>
  <c r="AD314" i="7"/>
  <c r="AC314" i="7"/>
  <c r="AB314" i="7"/>
  <c r="AK314" i="7"/>
  <c r="AJ314" i="7"/>
  <c r="AH314" i="7"/>
  <c r="AG1201" i="7"/>
  <c r="AF1201" i="7"/>
  <c r="AE1201" i="7"/>
  <c r="AC1201" i="7"/>
  <c r="AB1201" i="7"/>
  <c r="AK1201" i="7"/>
  <c r="AJ1201" i="7"/>
  <c r="AI1201" i="7"/>
  <c r="AA1201" i="7"/>
  <c r="AL1201" i="7"/>
  <c r="AH1201" i="7"/>
  <c r="AD1201" i="7"/>
  <c r="AC2636" i="7"/>
  <c r="AJ2636" i="7"/>
  <c r="AH2636" i="7"/>
  <c r="AE2636" i="7"/>
  <c r="AB2636" i="7"/>
  <c r="AA2636" i="7"/>
  <c r="AK2636" i="7"/>
  <c r="AI2636" i="7"/>
  <c r="AD2636" i="7"/>
  <c r="AG2636" i="7"/>
  <c r="AF2636" i="7"/>
  <c r="AL2636" i="7"/>
  <c r="AM220" i="7"/>
  <c r="AO220" i="7" s="1"/>
  <c r="AM2893" i="7"/>
  <c r="AO2893" i="7" s="1"/>
  <c r="AM2403" i="7"/>
  <c r="AO2403" i="7" s="1"/>
  <c r="AM1853" i="7"/>
  <c r="AO1853" i="7" s="1"/>
  <c r="AM2473" i="7"/>
  <c r="AO2473" i="7" s="1"/>
  <c r="AM185" i="7"/>
  <c r="AO185" i="7" s="1"/>
  <c r="AM2308" i="7"/>
  <c r="AO2308" i="7" s="1"/>
  <c r="AM863" i="7"/>
  <c r="AO863" i="7" s="1"/>
  <c r="AM395" i="7"/>
  <c r="AO395" i="7" s="1"/>
  <c r="AM2203" i="7"/>
  <c r="AO2203" i="7" s="1"/>
  <c r="AM640" i="7"/>
  <c r="AO640" i="7" s="1"/>
  <c r="AM523" i="7"/>
  <c r="AO523" i="7" s="1"/>
  <c r="AM2938" i="7"/>
  <c r="AO2938" i="7" s="1"/>
  <c r="AM1248" i="7"/>
  <c r="AO1248" i="7" s="1"/>
  <c r="AM1178" i="7"/>
  <c r="AO1178" i="7" s="1"/>
  <c r="AM2193" i="7"/>
  <c r="AO2193" i="7" s="1"/>
  <c r="AM2763" i="7"/>
  <c r="AO2763" i="7" s="1"/>
  <c r="AM1213" i="7"/>
  <c r="AO1213" i="7" s="1"/>
  <c r="AL1259" i="7"/>
  <c r="AK1259" i="7"/>
  <c r="AJ1259" i="7"/>
  <c r="AH1259" i="7"/>
  <c r="AC1259" i="7"/>
  <c r="AG1259" i="7"/>
  <c r="AF1259" i="7"/>
  <c r="AB1259" i="7"/>
  <c r="AA1259" i="7"/>
  <c r="AE1259" i="7"/>
  <c r="AI1259" i="7"/>
  <c r="AD1259" i="7"/>
  <c r="AG1026" i="7"/>
  <c r="AE1026" i="7"/>
  <c r="AC1026" i="7"/>
  <c r="AB1026" i="7"/>
  <c r="AL1026" i="7"/>
  <c r="AK1026" i="7"/>
  <c r="AJ1026" i="7"/>
  <c r="AI1026" i="7"/>
  <c r="AH1026" i="7"/>
  <c r="AD1026" i="7"/>
  <c r="AA1026" i="7"/>
  <c r="AF1026" i="7"/>
  <c r="AK1749" i="7"/>
  <c r="AH1749" i="7"/>
  <c r="AG1749" i="7"/>
  <c r="AF1749" i="7"/>
  <c r="AE1749" i="7"/>
  <c r="AD1749" i="7"/>
  <c r="AC1749" i="7"/>
  <c r="AL1749" i="7"/>
  <c r="AI1749" i="7"/>
  <c r="AB1749" i="7"/>
  <c r="AA1749" i="7"/>
  <c r="AJ1749" i="7"/>
  <c r="AF2111" i="7"/>
  <c r="AE2111" i="7"/>
  <c r="AD2111" i="7"/>
  <c r="AB2111" i="7"/>
  <c r="AA2111" i="7"/>
  <c r="AJ2111" i="7"/>
  <c r="AI2111" i="7"/>
  <c r="AH2111" i="7"/>
  <c r="AL2111" i="7"/>
  <c r="AK2111" i="7"/>
  <c r="AG2111" i="7"/>
  <c r="AC2111" i="7"/>
  <c r="AI69" i="7"/>
  <c r="AH69" i="7"/>
  <c r="AG69" i="7"/>
  <c r="AF69" i="7"/>
  <c r="AE69" i="7"/>
  <c r="AD69" i="7"/>
  <c r="AA69" i="7"/>
  <c r="AL69" i="7"/>
  <c r="AJ69" i="7"/>
  <c r="AC69" i="7"/>
  <c r="AB69" i="7"/>
  <c r="AK69" i="7"/>
  <c r="AK1949" i="7"/>
  <c r="AJ1949" i="7"/>
  <c r="AI1949" i="7"/>
  <c r="AH1949" i="7"/>
  <c r="AE1949" i="7"/>
  <c r="AL1949" i="7"/>
  <c r="AG1949" i="7"/>
  <c r="AF1949" i="7"/>
  <c r="AC1949" i="7"/>
  <c r="AB1949" i="7"/>
  <c r="AA1949" i="7"/>
  <c r="AD1949" i="7"/>
  <c r="AI2124" i="7"/>
  <c r="AA2124" i="7"/>
  <c r="AL2124" i="7"/>
  <c r="AJ2124" i="7"/>
  <c r="AH2124" i="7"/>
  <c r="AE2124" i="7"/>
  <c r="AK2124" i="7"/>
  <c r="AD2124" i="7"/>
  <c r="AC2124" i="7"/>
  <c r="AG2124" i="7"/>
  <c r="AF2124" i="7"/>
  <c r="AB2124" i="7"/>
  <c r="AE466" i="7"/>
  <c r="AD466" i="7"/>
  <c r="AC466" i="7"/>
  <c r="AB466" i="7"/>
  <c r="AA466" i="7"/>
  <c r="AL466" i="7"/>
  <c r="AI466" i="7"/>
  <c r="AH466" i="7"/>
  <c r="AK466" i="7"/>
  <c r="AJ466" i="7"/>
  <c r="AG466" i="7"/>
  <c r="AF466" i="7"/>
  <c r="AL269" i="7"/>
  <c r="AK269" i="7"/>
  <c r="AJ269" i="7"/>
  <c r="AI269" i="7"/>
  <c r="AH269" i="7"/>
  <c r="AG269" i="7"/>
  <c r="AE269" i="7"/>
  <c r="AF269" i="7"/>
  <c r="AC269" i="7"/>
  <c r="AB269" i="7"/>
  <c r="AD269" i="7"/>
  <c r="AA269" i="7"/>
  <c r="AJ2929" i="7"/>
  <c r="AI2929" i="7"/>
  <c r="AH2929" i="7"/>
  <c r="AG2929" i="7"/>
  <c r="AE2929" i="7"/>
  <c r="AD2929" i="7"/>
  <c r="AC2929" i="7"/>
  <c r="AB2929" i="7"/>
  <c r="AK2929" i="7"/>
  <c r="AL2929" i="7"/>
  <c r="AA2929" i="7"/>
  <c r="AF2929" i="7"/>
  <c r="AL1294" i="7"/>
  <c r="AK1294" i="7"/>
  <c r="AJ1294" i="7"/>
  <c r="AI1294" i="7"/>
  <c r="AH1294" i="7"/>
  <c r="AC1294" i="7"/>
  <c r="AG1294" i="7"/>
  <c r="AD1294" i="7"/>
  <c r="AB1294" i="7"/>
  <c r="AA1294" i="7"/>
  <c r="AF1294" i="7"/>
  <c r="AE1294" i="7"/>
  <c r="AI94" i="7"/>
  <c r="AH94" i="7"/>
  <c r="AG94" i="7"/>
  <c r="AF94" i="7"/>
  <c r="AE94" i="7"/>
  <c r="AD94" i="7"/>
  <c r="AA94" i="7"/>
  <c r="AL94" i="7"/>
  <c r="AK94" i="7"/>
  <c r="AJ94" i="7"/>
  <c r="AC94" i="7"/>
  <c r="AB94" i="7"/>
  <c r="AJ1574" i="7"/>
  <c r="AI1574" i="7"/>
  <c r="AH1574" i="7"/>
  <c r="AD1574" i="7"/>
  <c r="AC1574" i="7"/>
  <c r="AB1574" i="7"/>
  <c r="AL1574" i="7"/>
  <c r="AK1574" i="7"/>
  <c r="AE1574" i="7"/>
  <c r="AA1574" i="7"/>
  <c r="AG1574" i="7"/>
  <c r="AF1574" i="7"/>
  <c r="AH1551" i="7"/>
  <c r="AF1551" i="7"/>
  <c r="AE1551" i="7"/>
  <c r="AC1551" i="7"/>
  <c r="AB1551" i="7"/>
  <c r="AA1551" i="7"/>
  <c r="AK1551" i="7"/>
  <c r="AJ1551" i="7"/>
  <c r="AI1551" i="7"/>
  <c r="AL1551" i="7"/>
  <c r="AG1551" i="7"/>
  <c r="AD1551" i="7"/>
  <c r="AE769" i="7"/>
  <c r="AG769" i="7"/>
  <c r="AC769" i="7"/>
  <c r="AA769" i="7"/>
  <c r="AL769" i="7"/>
  <c r="AK769" i="7"/>
  <c r="AH769" i="7"/>
  <c r="AF769" i="7"/>
  <c r="AJ769" i="7"/>
  <c r="AI769" i="7"/>
  <c r="AD769" i="7"/>
  <c r="AB769" i="7"/>
  <c r="AG1014" i="7"/>
  <c r="AE1014" i="7"/>
  <c r="AC1014" i="7"/>
  <c r="AB1014" i="7"/>
  <c r="AL1014" i="7"/>
  <c r="AK1014" i="7"/>
  <c r="AJ1014" i="7"/>
  <c r="AI1014" i="7"/>
  <c r="AH1014" i="7"/>
  <c r="AD1014" i="7"/>
  <c r="AA1014" i="7"/>
  <c r="AF1014" i="7"/>
  <c r="AL1504" i="7"/>
  <c r="AK1504" i="7"/>
  <c r="AJ1504" i="7"/>
  <c r="AI1504" i="7"/>
  <c r="AH1504" i="7"/>
  <c r="AE1504" i="7"/>
  <c r="AD1504" i="7"/>
  <c r="AC1504" i="7"/>
  <c r="AG1504" i="7"/>
  <c r="AF1504" i="7"/>
  <c r="AB1504" i="7"/>
  <c r="AA1504" i="7"/>
  <c r="AF711" i="7"/>
  <c r="AI711" i="7"/>
  <c r="AH711" i="7"/>
  <c r="AG711" i="7"/>
  <c r="AE711" i="7"/>
  <c r="AD711" i="7"/>
  <c r="AC711" i="7"/>
  <c r="AL711" i="7"/>
  <c r="AB711" i="7"/>
  <c r="AA711" i="7"/>
  <c r="AK711" i="7"/>
  <c r="AJ711" i="7"/>
  <c r="AL1306" i="7"/>
  <c r="AK1306" i="7"/>
  <c r="AJ1306" i="7"/>
  <c r="AI1306" i="7"/>
  <c r="AH1306" i="7"/>
  <c r="AC1306" i="7"/>
  <c r="AG1306" i="7"/>
  <c r="AD1306" i="7"/>
  <c r="AB1306" i="7"/>
  <c r="AA1306" i="7"/>
  <c r="AF1306" i="7"/>
  <c r="AE1306" i="7"/>
  <c r="AC2659" i="7"/>
  <c r="AI2659" i="7"/>
  <c r="AG2659" i="7"/>
  <c r="AL2659" i="7"/>
  <c r="AJ2659" i="7"/>
  <c r="AH2659" i="7"/>
  <c r="AE2659" i="7"/>
  <c r="AD2659" i="7"/>
  <c r="AB2659" i="7"/>
  <c r="AA2659" i="7"/>
  <c r="AK2659" i="7"/>
  <c r="AF2659" i="7"/>
  <c r="AK1901" i="7"/>
  <c r="AJ1901" i="7"/>
  <c r="AI1901" i="7"/>
  <c r="AH1901" i="7"/>
  <c r="AE1901" i="7"/>
  <c r="AL1901" i="7"/>
  <c r="AG1901" i="7"/>
  <c r="AF1901" i="7"/>
  <c r="AC1901" i="7"/>
  <c r="AB1901" i="7"/>
  <c r="AD1901" i="7"/>
  <c r="AA1901" i="7"/>
  <c r="AL1271" i="7"/>
  <c r="AK1271" i="7"/>
  <c r="AJ1271" i="7"/>
  <c r="AI1271" i="7"/>
  <c r="AH1271" i="7"/>
  <c r="AC1271" i="7"/>
  <c r="AF1271" i="7"/>
  <c r="AE1271" i="7"/>
  <c r="AD1271" i="7"/>
  <c r="AA1271" i="7"/>
  <c r="AG1271" i="7"/>
  <c r="AB1271" i="7"/>
  <c r="AJ2846" i="7"/>
  <c r="AG2846" i="7"/>
  <c r="AF2846" i="7"/>
  <c r="AE2846" i="7"/>
  <c r="AD2846" i="7"/>
  <c r="AL2846" i="7"/>
  <c r="AI2846" i="7"/>
  <c r="AH2846" i="7"/>
  <c r="AA2846" i="7"/>
  <c r="AC2846" i="7"/>
  <c r="AK2846" i="7"/>
  <c r="AB2846" i="7"/>
  <c r="AJ1599" i="7"/>
  <c r="AI1599" i="7"/>
  <c r="AH1599" i="7"/>
  <c r="AG1599" i="7"/>
  <c r="AD1599" i="7"/>
  <c r="AC1599" i="7"/>
  <c r="AB1599" i="7"/>
  <c r="AL1599" i="7"/>
  <c r="AF1599" i="7"/>
  <c r="AE1599" i="7"/>
  <c r="AA1599" i="7"/>
  <c r="AK1599" i="7"/>
  <c r="AI116" i="7"/>
  <c r="AH116" i="7"/>
  <c r="AG116" i="7"/>
  <c r="AF116" i="7"/>
  <c r="AE116" i="7"/>
  <c r="AD116" i="7"/>
  <c r="AA116" i="7"/>
  <c r="AL116" i="7"/>
  <c r="AK116" i="7"/>
  <c r="AJ116" i="7"/>
  <c r="AC116" i="7"/>
  <c r="AB116" i="7"/>
  <c r="AF664" i="7"/>
  <c r="AJ664" i="7"/>
  <c r="AI664" i="7"/>
  <c r="AH664" i="7"/>
  <c r="AG664" i="7"/>
  <c r="AE664" i="7"/>
  <c r="AD664" i="7"/>
  <c r="AA664" i="7"/>
  <c r="AL664" i="7"/>
  <c r="AK664" i="7"/>
  <c r="AC664" i="7"/>
  <c r="AB664" i="7"/>
  <c r="AF734" i="7"/>
  <c r="AH734" i="7"/>
  <c r="AG734" i="7"/>
  <c r="AE734" i="7"/>
  <c r="AD734" i="7"/>
  <c r="AC734" i="7"/>
  <c r="AB734" i="7"/>
  <c r="AL734" i="7"/>
  <c r="AK734" i="7"/>
  <c r="AA734" i="7"/>
  <c r="AJ734" i="7"/>
  <c r="AI734" i="7"/>
  <c r="AI29" i="7"/>
  <c r="AH29" i="7"/>
  <c r="AG29" i="7"/>
  <c r="AF29" i="7"/>
  <c r="AE29" i="7"/>
  <c r="AD29" i="7"/>
  <c r="AA29" i="7"/>
  <c r="AL29" i="7"/>
  <c r="AB29" i="7"/>
  <c r="AK29" i="7"/>
  <c r="AC29" i="7"/>
  <c r="AJ29" i="7"/>
  <c r="AJ1704" i="7"/>
  <c r="AI1704" i="7"/>
  <c r="AH1704" i="7"/>
  <c r="AG1704" i="7"/>
  <c r="AD1704" i="7"/>
  <c r="AC1704" i="7"/>
  <c r="AB1704" i="7"/>
  <c r="AA1704" i="7"/>
  <c r="AL1704" i="7"/>
  <c r="AK1704" i="7"/>
  <c r="AF1704" i="7"/>
  <c r="AE1704" i="7"/>
  <c r="AE374" i="7"/>
  <c r="AD374" i="7"/>
  <c r="AC374" i="7"/>
  <c r="AB374" i="7"/>
  <c r="AA374" i="7"/>
  <c r="AL374" i="7"/>
  <c r="AI374" i="7"/>
  <c r="AG374" i="7"/>
  <c r="AF374" i="7"/>
  <c r="AK374" i="7"/>
  <c r="AJ374" i="7"/>
  <c r="AH374" i="7"/>
  <c r="AJ1656" i="7"/>
  <c r="AI1656" i="7"/>
  <c r="AH1656" i="7"/>
  <c r="AG1656" i="7"/>
  <c r="AD1656" i="7"/>
  <c r="AC1656" i="7"/>
  <c r="AB1656" i="7"/>
  <c r="AL1656" i="7"/>
  <c r="AK1656" i="7"/>
  <c r="AF1656" i="7"/>
  <c r="AE1656" i="7"/>
  <c r="AA1656" i="7"/>
  <c r="AC2789" i="7"/>
  <c r="AB2789" i="7"/>
  <c r="AA2789" i="7"/>
  <c r="AL2789" i="7"/>
  <c r="AE2789" i="7"/>
  <c r="AD2789" i="7"/>
  <c r="AJ2789" i="7"/>
  <c r="AK2789" i="7"/>
  <c r="AI2789" i="7"/>
  <c r="AG2789" i="7"/>
  <c r="AF2789" i="7"/>
  <c r="AH2789" i="7"/>
  <c r="AM2788" i="7"/>
  <c r="AO2788" i="7" s="1"/>
  <c r="AM2565" i="7"/>
  <c r="AO2565" i="7" s="1"/>
  <c r="AM2693" i="7"/>
  <c r="AO2693" i="7" s="1"/>
  <c r="AM898" i="7"/>
  <c r="AO898" i="7" s="1"/>
  <c r="AM5" i="7"/>
  <c r="AO5" i="7" s="1"/>
  <c r="AM618" i="7"/>
  <c r="AO618" i="7" s="1"/>
  <c r="AM2110" i="7"/>
  <c r="AO2110" i="7" s="1"/>
  <c r="AM548" i="7"/>
  <c r="AO548" i="7" s="1"/>
  <c r="AM325" i="7"/>
  <c r="AO325" i="7" s="1"/>
  <c r="AM2928" i="7"/>
  <c r="AO2928" i="7" s="1"/>
  <c r="AM500" i="7"/>
  <c r="AO500" i="7" s="1"/>
  <c r="AM338" i="7"/>
  <c r="AO338" i="7" s="1"/>
  <c r="AM513" i="7"/>
  <c r="AO513" i="7" s="1"/>
  <c r="AM465" i="7"/>
  <c r="AO465" i="7" s="1"/>
  <c r="AM2775" i="7"/>
  <c r="AO2775" i="7" s="1"/>
  <c r="AM268" i="7"/>
  <c r="AO268" i="7" s="1"/>
  <c r="AM1353" i="7"/>
  <c r="AO1353" i="7" s="1"/>
  <c r="AM675" i="7"/>
  <c r="AO675" i="7" s="1"/>
  <c r="AM1935" i="7"/>
  <c r="AO1935" i="7" s="1"/>
  <c r="AJ2952" i="7"/>
  <c r="AI2952" i="7"/>
  <c r="AH2952" i="7"/>
  <c r="AG2952" i="7"/>
  <c r="AA2952" i="7"/>
  <c r="AK2952" i="7"/>
  <c r="AB2952" i="7"/>
  <c r="AF2952" i="7"/>
  <c r="AE2952" i="7"/>
  <c r="AD2952" i="7"/>
  <c r="AC2952" i="7"/>
  <c r="AL2952" i="7"/>
  <c r="AM2705" i="7"/>
  <c r="AO2705" i="7" s="1"/>
  <c r="AJ2834" i="7"/>
  <c r="AG2834" i="7"/>
  <c r="AF2834" i="7"/>
  <c r="AE2834" i="7"/>
  <c r="AD2834" i="7"/>
  <c r="AA2834" i="7"/>
  <c r="AI2834" i="7"/>
  <c r="AL2834" i="7"/>
  <c r="AC2834" i="7"/>
  <c r="AH2834" i="7"/>
  <c r="AK2834" i="7"/>
  <c r="AB2834" i="7"/>
  <c r="AJ2474" i="7"/>
  <c r="AI2474" i="7"/>
  <c r="AH2474" i="7"/>
  <c r="AG2474" i="7"/>
  <c r="AD2474" i="7"/>
  <c r="AC2474" i="7"/>
  <c r="AA2474" i="7"/>
  <c r="AL2474" i="7"/>
  <c r="AF2474" i="7"/>
  <c r="AE2474" i="7"/>
  <c r="AK2474" i="7"/>
  <c r="AB2474" i="7"/>
  <c r="AG2601" i="7"/>
  <c r="AE2601" i="7"/>
  <c r="AH2601" i="7"/>
  <c r="AD2601" i="7"/>
  <c r="AC2601" i="7"/>
  <c r="AL2601" i="7"/>
  <c r="AK2601" i="7"/>
  <c r="AF2601" i="7"/>
  <c r="AB2601" i="7"/>
  <c r="AJ2601" i="7"/>
  <c r="AI2601" i="7"/>
  <c r="AA2601" i="7"/>
  <c r="AE794" i="7"/>
  <c r="AH794" i="7"/>
  <c r="AD794" i="7"/>
  <c r="AA794" i="7"/>
  <c r="AL794" i="7"/>
  <c r="AK794" i="7"/>
  <c r="AJ794" i="7"/>
  <c r="AI794" i="7"/>
  <c r="AC794" i="7"/>
  <c r="AB794" i="7"/>
  <c r="AG794" i="7"/>
  <c r="AF794" i="7"/>
  <c r="AE839" i="7"/>
  <c r="AD839" i="7"/>
  <c r="AC839" i="7"/>
  <c r="AA839" i="7"/>
  <c r="AK839" i="7"/>
  <c r="AJ839" i="7"/>
  <c r="AL839" i="7"/>
  <c r="AI839" i="7"/>
  <c r="AH839" i="7"/>
  <c r="AB839" i="7"/>
  <c r="AG839" i="7"/>
  <c r="AF839" i="7"/>
  <c r="AE479" i="7"/>
  <c r="AD479" i="7"/>
  <c r="AC479" i="7"/>
  <c r="AB479" i="7"/>
  <c r="AA479" i="7"/>
  <c r="AL479" i="7"/>
  <c r="AI479" i="7"/>
  <c r="AH479" i="7"/>
  <c r="AK479" i="7"/>
  <c r="AG479" i="7"/>
  <c r="AJ479" i="7"/>
  <c r="AF479" i="7"/>
  <c r="AG1096" i="7"/>
  <c r="AF1096" i="7"/>
  <c r="AE1096" i="7"/>
  <c r="AC1096" i="7"/>
  <c r="AB1096" i="7"/>
  <c r="AK1096" i="7"/>
  <c r="AJ1096" i="7"/>
  <c r="AI1096" i="7"/>
  <c r="AH1096" i="7"/>
  <c r="AD1096" i="7"/>
  <c r="AA1096" i="7"/>
  <c r="AL1096" i="7"/>
  <c r="AC2799" i="7"/>
  <c r="AB2799" i="7"/>
  <c r="AA2799" i="7"/>
  <c r="AL2799" i="7"/>
  <c r="AI2799" i="7"/>
  <c r="AH2799" i="7"/>
  <c r="AG2799" i="7"/>
  <c r="AE2799" i="7"/>
  <c r="AD2799" i="7"/>
  <c r="AJ2799" i="7"/>
  <c r="AF2799" i="7"/>
  <c r="AK2799" i="7"/>
  <c r="AB2029" i="7"/>
  <c r="AL2029" i="7"/>
  <c r="AK2029" i="7"/>
  <c r="AJ2029" i="7"/>
  <c r="AG2029" i="7"/>
  <c r="AE2029" i="7"/>
  <c r="AD2029" i="7"/>
  <c r="AC2029" i="7"/>
  <c r="AH2029" i="7"/>
  <c r="AI2029" i="7"/>
  <c r="AF2029" i="7"/>
  <c r="AA2029" i="7"/>
  <c r="AG979" i="7"/>
  <c r="AE979" i="7"/>
  <c r="AC979" i="7"/>
  <c r="AB979" i="7"/>
  <c r="AL979" i="7"/>
  <c r="AJ979" i="7"/>
  <c r="AI979" i="7"/>
  <c r="AA979" i="7"/>
  <c r="AK979" i="7"/>
  <c r="AH979" i="7"/>
  <c r="AF979" i="7"/>
  <c r="AD979" i="7"/>
  <c r="AJ2229" i="7"/>
  <c r="AG2229" i="7"/>
  <c r="AF2229" i="7"/>
  <c r="AD2229" i="7"/>
  <c r="AC2229" i="7"/>
  <c r="AB2229" i="7"/>
  <c r="AA2229" i="7"/>
  <c r="AK2229" i="7"/>
  <c r="AI2229" i="7"/>
  <c r="AH2229" i="7"/>
  <c r="AL2229" i="7"/>
  <c r="AE2229" i="7"/>
  <c r="AC2741" i="7"/>
  <c r="AB2741" i="7"/>
  <c r="AA2741" i="7"/>
  <c r="AL2741" i="7"/>
  <c r="AE2741" i="7"/>
  <c r="AD2741" i="7"/>
  <c r="AK2741" i="7"/>
  <c r="AI2741" i="7"/>
  <c r="AJ2741" i="7"/>
  <c r="AH2741" i="7"/>
  <c r="AF2741" i="7"/>
  <c r="AG2741" i="7"/>
  <c r="AG1061" i="7"/>
  <c r="AE1061" i="7"/>
  <c r="AC1061" i="7"/>
  <c r="AB1061" i="7"/>
  <c r="AH1061" i="7"/>
  <c r="AF1061" i="7"/>
  <c r="AD1061" i="7"/>
  <c r="AA1061" i="7"/>
  <c r="AJ1061" i="7"/>
  <c r="AL1061" i="7"/>
  <c r="AK1061" i="7"/>
  <c r="AI1061" i="7"/>
  <c r="AK1866" i="7"/>
  <c r="AJ1866" i="7"/>
  <c r="AD1866" i="7"/>
  <c r="AC1866" i="7"/>
  <c r="AB1866" i="7"/>
  <c r="AA1866" i="7"/>
  <c r="AH1866" i="7"/>
  <c r="AG1866" i="7"/>
  <c r="AL1866" i="7"/>
  <c r="AI1866" i="7"/>
  <c r="AF1866" i="7"/>
  <c r="AE1866" i="7"/>
  <c r="AJ2869" i="7"/>
  <c r="AF2869" i="7"/>
  <c r="AE2869" i="7"/>
  <c r="AD2869" i="7"/>
  <c r="AC2869" i="7"/>
  <c r="AL2869" i="7"/>
  <c r="AK2869" i="7"/>
  <c r="AH2869" i="7"/>
  <c r="AG2869" i="7"/>
  <c r="AB2869" i="7"/>
  <c r="AI2869" i="7"/>
  <c r="AA2869" i="7"/>
  <c r="AJ2496" i="7"/>
  <c r="AI2496" i="7"/>
  <c r="AH2496" i="7"/>
  <c r="AG2496" i="7"/>
  <c r="AD2496" i="7"/>
  <c r="AF2496" i="7"/>
  <c r="AC2496" i="7"/>
  <c r="AA2496" i="7"/>
  <c r="AL2496" i="7"/>
  <c r="AK2496" i="7"/>
  <c r="AE2496" i="7"/>
  <c r="AB2496" i="7"/>
  <c r="AM430" i="7"/>
  <c r="AO430" i="7" s="1"/>
  <c r="AM373" i="7"/>
  <c r="AO373" i="7" s="1"/>
  <c r="AM745" i="7"/>
  <c r="AO745" i="7" s="1"/>
  <c r="AM348" i="7"/>
  <c r="AO348" i="7" s="1"/>
  <c r="AM2273" i="7"/>
  <c r="AO2273" i="7" s="1"/>
  <c r="AM313" i="7"/>
  <c r="AO313" i="7" s="1"/>
  <c r="AM2740" i="7"/>
  <c r="AO2740" i="7" s="1"/>
  <c r="AM1983" i="7"/>
  <c r="AO1983" i="7" s="1"/>
  <c r="AM2718" i="7"/>
  <c r="AO2718" i="7" s="1"/>
  <c r="AM2810" i="7"/>
  <c r="AO2810" i="7" s="1"/>
  <c r="AM255" i="7"/>
  <c r="AO255" i="7" s="1"/>
  <c r="I2953" i="7"/>
  <c r="G2954" i="7"/>
  <c r="AO115" i="7"/>
  <c r="AJ2461" i="7"/>
  <c r="AI2461" i="7"/>
  <c r="AH2461" i="7"/>
  <c r="AG2461" i="7"/>
  <c r="AD2461" i="7"/>
  <c r="AC2461" i="7"/>
  <c r="AK2461" i="7"/>
  <c r="AF2461" i="7"/>
  <c r="AE2461" i="7"/>
  <c r="AB2461" i="7"/>
  <c r="AL2461" i="7"/>
  <c r="AA2461" i="7"/>
  <c r="AK1809" i="7"/>
  <c r="AJ1809" i="7"/>
  <c r="AL1809" i="7"/>
  <c r="AI1809" i="7"/>
  <c r="AH1809" i="7"/>
  <c r="AG1809" i="7"/>
  <c r="AF1809" i="7"/>
  <c r="AE1809" i="7"/>
  <c r="AD1809" i="7"/>
  <c r="AC1809" i="7"/>
  <c r="AB1809" i="7"/>
  <c r="AA1809" i="7"/>
  <c r="AG944" i="7"/>
  <c r="AE944" i="7"/>
  <c r="AC944" i="7"/>
  <c r="AB944" i="7"/>
  <c r="AH944" i="7"/>
  <c r="AF944" i="7"/>
  <c r="AD944" i="7"/>
  <c r="AA944" i="7"/>
  <c r="AL944" i="7"/>
  <c r="AK944" i="7"/>
  <c r="AJ944" i="7"/>
  <c r="AI944" i="7"/>
  <c r="AG1131" i="7"/>
  <c r="AF1131" i="7"/>
  <c r="AE1131" i="7"/>
  <c r="AC1131" i="7"/>
  <c r="AB1131" i="7"/>
  <c r="AK1131" i="7"/>
  <c r="AJ1131" i="7"/>
  <c r="AI1131" i="7"/>
  <c r="AA1131" i="7"/>
  <c r="AL1131" i="7"/>
  <c r="AH1131" i="7"/>
  <c r="AD1131" i="7"/>
  <c r="AL1726" i="7"/>
  <c r="AK1726" i="7"/>
  <c r="AJ1726" i="7"/>
  <c r="AI1726" i="7"/>
  <c r="AH1726" i="7"/>
  <c r="AG1726" i="7"/>
  <c r="AF1726" i="7"/>
  <c r="AE1726" i="7"/>
  <c r="AD1726" i="7"/>
  <c r="AC1726" i="7"/>
  <c r="AA1726" i="7"/>
  <c r="AB1726" i="7"/>
  <c r="AF699" i="7"/>
  <c r="AI699" i="7"/>
  <c r="AH699" i="7"/>
  <c r="AG699" i="7"/>
  <c r="AE699" i="7"/>
  <c r="AD699" i="7"/>
  <c r="AC699" i="7"/>
  <c r="AL699" i="7"/>
  <c r="AK699" i="7"/>
  <c r="AB699" i="7"/>
  <c r="AA699" i="7"/>
  <c r="AJ699" i="7"/>
  <c r="AF724" i="7"/>
  <c r="AJ724" i="7"/>
  <c r="AI724" i="7"/>
  <c r="AH724" i="7"/>
  <c r="AG724" i="7"/>
  <c r="AE724" i="7"/>
  <c r="AD724" i="7"/>
  <c r="AA724" i="7"/>
  <c r="AC724" i="7"/>
  <c r="AB724" i="7"/>
  <c r="AL724" i="7"/>
  <c r="AK724" i="7"/>
  <c r="AJ2299" i="7"/>
  <c r="AI2299" i="7"/>
  <c r="AL2299" i="7"/>
  <c r="AF2299" i="7"/>
  <c r="AE2299" i="7"/>
  <c r="AC2299" i="7"/>
  <c r="AK2299" i="7"/>
  <c r="AH2299" i="7"/>
  <c r="AB2299" i="7"/>
  <c r="AA2299" i="7"/>
  <c r="AG2299" i="7"/>
  <c r="AD2299" i="7"/>
  <c r="AL1481" i="7"/>
  <c r="AK1481" i="7"/>
  <c r="AJ1481" i="7"/>
  <c r="AI1481" i="7"/>
  <c r="AH1481" i="7"/>
  <c r="AE1481" i="7"/>
  <c r="AD1481" i="7"/>
  <c r="AC1481" i="7"/>
  <c r="AG1481" i="7"/>
  <c r="AF1481" i="7"/>
  <c r="AB1481" i="7"/>
  <c r="AA1481" i="7"/>
  <c r="AG874" i="7"/>
  <c r="AE874" i="7"/>
  <c r="AC874" i="7"/>
  <c r="AB874" i="7"/>
  <c r="AA874" i="7"/>
  <c r="AK874" i="7"/>
  <c r="AJ874" i="7"/>
  <c r="AH874" i="7"/>
  <c r="AF874" i="7"/>
  <c r="AL874" i="7"/>
  <c r="AI874" i="7"/>
  <c r="AD874" i="7"/>
  <c r="AE524" i="7"/>
  <c r="AD524" i="7"/>
  <c r="AC524" i="7"/>
  <c r="AB524" i="7"/>
  <c r="AA524" i="7"/>
  <c r="AL524" i="7"/>
  <c r="AI524" i="7"/>
  <c r="AH524" i="7"/>
  <c r="AK524" i="7"/>
  <c r="AJ524" i="7"/>
  <c r="AG524" i="7"/>
  <c r="AF524" i="7"/>
  <c r="AC2776" i="7"/>
  <c r="AB2776" i="7"/>
  <c r="AA2776" i="7"/>
  <c r="AL2776" i="7"/>
  <c r="AK2776" i="7"/>
  <c r="AI2776" i="7"/>
  <c r="AJ2776" i="7"/>
  <c r="AH2776" i="7"/>
  <c r="AF2776" i="7"/>
  <c r="AG2776" i="7"/>
  <c r="AE2776" i="7"/>
  <c r="AD2776" i="7"/>
  <c r="AJ2321" i="7"/>
  <c r="AI2321" i="7"/>
  <c r="AH2321" i="7"/>
  <c r="AG2321" i="7"/>
  <c r="AF2321" i="7"/>
  <c r="AC2321" i="7"/>
  <c r="AB2321" i="7"/>
  <c r="AD2321" i="7"/>
  <c r="AA2321" i="7"/>
  <c r="AL2321" i="7"/>
  <c r="AK2321" i="7"/>
  <c r="AE2321" i="7"/>
  <c r="AI2194" i="7"/>
  <c r="AH2194" i="7"/>
  <c r="AF2194" i="7"/>
  <c r="AL2194" i="7"/>
  <c r="AJ2194" i="7"/>
  <c r="AG2194" i="7"/>
  <c r="AC2194" i="7"/>
  <c r="AK2194" i="7"/>
  <c r="AB2194" i="7"/>
  <c r="AA2194" i="7"/>
  <c r="AD2194" i="7"/>
  <c r="AE2194" i="7"/>
  <c r="AC2684" i="7"/>
  <c r="AL2684" i="7"/>
  <c r="AK2684" i="7"/>
  <c r="AJ2684" i="7"/>
  <c r="AH2684" i="7"/>
  <c r="AF2684" i="7"/>
  <c r="AD2684" i="7"/>
  <c r="AB2684" i="7"/>
  <c r="AE2684" i="7"/>
  <c r="AA2684" i="7"/>
  <c r="AI2684" i="7"/>
  <c r="AG2684" i="7"/>
  <c r="AJ2344" i="7"/>
  <c r="AI2344" i="7"/>
  <c r="AH2344" i="7"/>
  <c r="AG2344" i="7"/>
  <c r="AD2344" i="7"/>
  <c r="AA2344" i="7"/>
  <c r="AC2344" i="7"/>
  <c r="AB2344" i="7"/>
  <c r="AL2344" i="7"/>
  <c r="AK2344" i="7"/>
  <c r="AF2344" i="7"/>
  <c r="AE2344" i="7"/>
  <c r="AC2811" i="7"/>
  <c r="AB2811" i="7"/>
  <c r="AA2811" i="7"/>
  <c r="AL2811" i="7"/>
  <c r="AI2811" i="7"/>
  <c r="AH2811" i="7"/>
  <c r="AG2811" i="7"/>
  <c r="AE2811" i="7"/>
  <c r="AD2811" i="7"/>
  <c r="AK2811" i="7"/>
  <c r="AJ2811" i="7"/>
  <c r="AF2811" i="7"/>
  <c r="AI19" i="7"/>
  <c r="AH19" i="7"/>
  <c r="AG19" i="7"/>
  <c r="AF19" i="7"/>
  <c r="AE19" i="7"/>
  <c r="AD19" i="7"/>
  <c r="AA19" i="7"/>
  <c r="AL19" i="7"/>
  <c r="AK19" i="7"/>
  <c r="AJ19" i="7"/>
  <c r="AC19" i="7"/>
  <c r="AB19" i="7"/>
  <c r="AF746" i="7"/>
  <c r="AC746" i="7"/>
  <c r="AG746" i="7"/>
  <c r="AE746" i="7"/>
  <c r="AD746" i="7"/>
  <c r="AB746" i="7"/>
  <c r="AA746" i="7"/>
  <c r="AK746" i="7"/>
  <c r="AJ746" i="7"/>
  <c r="AL746" i="7"/>
  <c r="AI746" i="7"/>
  <c r="AH746" i="7"/>
  <c r="AM2250" i="7"/>
  <c r="AO2250" i="7" s="1"/>
  <c r="AM1573" i="7"/>
  <c r="AO1573" i="7" s="1"/>
  <c r="AM1865" i="7"/>
  <c r="AO1865" i="7" s="1"/>
  <c r="G2977" i="7"/>
  <c r="I2977" i="7" s="1"/>
  <c r="I2976" i="7"/>
  <c r="AM2028" i="7"/>
  <c r="AO2028" i="7" s="1"/>
  <c r="AM570" i="7"/>
  <c r="AO570" i="7" s="1"/>
  <c r="AM535" i="7"/>
  <c r="AO535" i="7" s="1"/>
  <c r="AM2285" i="7"/>
  <c r="AO2285" i="7" s="1"/>
  <c r="AM443" i="7"/>
  <c r="AO443" i="7" s="1"/>
  <c r="AM628" i="7"/>
  <c r="AO628" i="7" s="1"/>
  <c r="AM558" i="7"/>
  <c r="AO558" i="7" s="1"/>
  <c r="AM803" i="7"/>
  <c r="AO803" i="7" s="1"/>
  <c r="AM163" i="7"/>
  <c r="AO163" i="7" s="1"/>
  <c r="AM2868" i="7"/>
  <c r="AO2868" i="7" s="1"/>
  <c r="AM1620" i="7"/>
  <c r="AO1620" i="7" s="1"/>
  <c r="AM1655" i="7"/>
  <c r="AO1655" i="7" s="1"/>
  <c r="AM278" i="7"/>
  <c r="AO278" i="7" s="1"/>
  <c r="AM2483" i="7"/>
  <c r="AO2483" i="7" s="1"/>
  <c r="AM1003" i="7"/>
  <c r="AO1003" i="7" s="1"/>
  <c r="AM1830" i="7"/>
  <c r="AO1830" i="7" s="1"/>
  <c r="AM2670" i="7"/>
  <c r="AO2670" i="7" s="1"/>
  <c r="AG2614" i="7"/>
  <c r="AE2614" i="7"/>
  <c r="AJ2614" i="7"/>
  <c r="AH2614" i="7"/>
  <c r="AF2614" i="7"/>
  <c r="AC2614" i="7"/>
  <c r="AL2614" i="7"/>
  <c r="AK2614" i="7"/>
  <c r="AI2614" i="7"/>
  <c r="AD2614" i="7"/>
  <c r="AB2614" i="7"/>
  <c r="AA2614" i="7"/>
  <c r="AJ2356" i="7"/>
  <c r="AI2356" i="7"/>
  <c r="AH2356" i="7"/>
  <c r="AG2356" i="7"/>
  <c r="AD2356" i="7"/>
  <c r="AA2356" i="7"/>
  <c r="AL2356" i="7"/>
  <c r="AK2356" i="7"/>
  <c r="AE2356" i="7"/>
  <c r="AF2356" i="7"/>
  <c r="AB2356" i="7"/>
  <c r="AC2356" i="7"/>
  <c r="AL1319" i="7"/>
  <c r="AK1319" i="7"/>
  <c r="AJ1319" i="7"/>
  <c r="AI1319" i="7"/>
  <c r="AH1319" i="7"/>
  <c r="AC1319" i="7"/>
  <c r="AF1319" i="7"/>
  <c r="AE1319" i="7"/>
  <c r="AD1319" i="7"/>
  <c r="AA1319" i="7"/>
  <c r="AG1319" i="7"/>
  <c r="AB1319" i="7"/>
  <c r="AE349" i="7"/>
  <c r="AD349" i="7"/>
  <c r="AC349" i="7"/>
  <c r="AB349" i="7"/>
  <c r="AA349" i="7"/>
  <c r="AL349" i="7"/>
  <c r="AI349" i="7"/>
  <c r="AK349" i="7"/>
  <c r="AJ349" i="7"/>
  <c r="AH349" i="7"/>
  <c r="AF349" i="7"/>
  <c r="AG349" i="7"/>
  <c r="AE326" i="7"/>
  <c r="AD326" i="7"/>
  <c r="AC326" i="7"/>
  <c r="AB326" i="7"/>
  <c r="AA326" i="7"/>
  <c r="AL326" i="7"/>
  <c r="AI326" i="7"/>
  <c r="AG326" i="7"/>
  <c r="AF326" i="7"/>
  <c r="AJ326" i="7"/>
  <c r="AK326" i="7"/>
  <c r="AH326" i="7"/>
  <c r="AE559" i="7"/>
  <c r="AD559" i="7"/>
  <c r="AC559" i="7"/>
  <c r="AB559" i="7"/>
  <c r="AA559" i="7"/>
  <c r="AL559" i="7"/>
  <c r="AI559" i="7"/>
  <c r="AH559" i="7"/>
  <c r="AK559" i="7"/>
  <c r="AJ559" i="7"/>
  <c r="AG559" i="7"/>
  <c r="AF559" i="7"/>
  <c r="AE444" i="7"/>
  <c r="AD444" i="7"/>
  <c r="AC444" i="7"/>
  <c r="AB444" i="7"/>
  <c r="AA444" i="7"/>
  <c r="AL444" i="7"/>
  <c r="AI444" i="7"/>
  <c r="AH444" i="7"/>
  <c r="AK444" i="7"/>
  <c r="AG444" i="7"/>
  <c r="AJ444" i="7"/>
  <c r="AF444" i="7"/>
  <c r="AL1714" i="7"/>
  <c r="AK1714" i="7"/>
  <c r="AJ1714" i="7"/>
  <c r="AI1714" i="7"/>
  <c r="AH1714" i="7"/>
  <c r="AG1714" i="7"/>
  <c r="AF1714" i="7"/>
  <c r="AE1714" i="7"/>
  <c r="AD1714" i="7"/>
  <c r="AC1714" i="7"/>
  <c r="AA1714" i="7"/>
  <c r="AB1714" i="7"/>
  <c r="AE641" i="7"/>
  <c r="AD641" i="7"/>
  <c r="AC641" i="7"/>
  <c r="AB641" i="7"/>
  <c r="AA641" i="7"/>
  <c r="AL641" i="7"/>
  <c r="AI641" i="7"/>
  <c r="AH641" i="7"/>
  <c r="AK641" i="7"/>
  <c r="AG641" i="7"/>
  <c r="AJ641" i="7"/>
  <c r="AF641" i="7"/>
  <c r="AG1236" i="7"/>
  <c r="AF1236" i="7"/>
  <c r="AE1236" i="7"/>
  <c r="AC1236" i="7"/>
  <c r="AB1236" i="7"/>
  <c r="AK1236" i="7"/>
  <c r="AJ1236" i="7"/>
  <c r="AI1236" i="7"/>
  <c r="AH1236" i="7"/>
  <c r="AD1236" i="7"/>
  <c r="AA1236" i="7"/>
  <c r="AL1236" i="7"/>
  <c r="AJ2904" i="7"/>
  <c r="AI2904" i="7"/>
  <c r="AH2904" i="7"/>
  <c r="AB2904" i="7"/>
  <c r="AA2904" i="7"/>
  <c r="AK2904" i="7"/>
  <c r="AG2904" i="7"/>
  <c r="AF2904" i="7"/>
  <c r="AD2904" i="7"/>
  <c r="AC2904" i="7"/>
  <c r="AL2904" i="7"/>
  <c r="AE2904" i="7"/>
  <c r="AJ1564" i="7"/>
  <c r="AH1564" i="7"/>
  <c r="AL1564" i="7"/>
  <c r="AK1564" i="7"/>
  <c r="AG1564" i="7"/>
  <c r="AF1564" i="7"/>
  <c r="AD1564" i="7"/>
  <c r="AC1564" i="7"/>
  <c r="AB1564" i="7"/>
  <c r="AA1564" i="7"/>
  <c r="AI1564" i="7"/>
  <c r="AE1564" i="7"/>
  <c r="AI2216" i="7"/>
  <c r="AH2216" i="7"/>
  <c r="AF2216" i="7"/>
  <c r="AE2216" i="7"/>
  <c r="AD2216" i="7"/>
  <c r="AC2216" i="7"/>
  <c r="AA2216" i="7"/>
  <c r="AL2216" i="7"/>
  <c r="AK2216" i="7"/>
  <c r="AJ2216" i="7"/>
  <c r="AG2216" i="7"/>
  <c r="AB2216" i="7"/>
  <c r="AL1434" i="7"/>
  <c r="AK1434" i="7"/>
  <c r="AJ1434" i="7"/>
  <c r="AI1434" i="7"/>
  <c r="AH1434" i="7"/>
  <c r="AC1434" i="7"/>
  <c r="AG1434" i="7"/>
  <c r="AD1434" i="7"/>
  <c r="AB1434" i="7"/>
  <c r="AA1434" i="7"/>
  <c r="AF1434" i="7"/>
  <c r="AE1434" i="7"/>
  <c r="AH1529" i="7"/>
  <c r="AA1529" i="7"/>
  <c r="AL1529" i="7"/>
  <c r="AK1529" i="7"/>
  <c r="AJ1529" i="7"/>
  <c r="AF1529" i="7"/>
  <c r="AE1529" i="7"/>
  <c r="AD1529" i="7"/>
  <c r="AI1529" i="7"/>
  <c r="AG1529" i="7"/>
  <c r="AC1529" i="7"/>
  <c r="AB1529" i="7"/>
  <c r="AC2694" i="7"/>
  <c r="AA2694" i="7"/>
  <c r="AL2694" i="7"/>
  <c r="AJ2694" i="7"/>
  <c r="AD2694" i="7"/>
  <c r="AK2694" i="7"/>
  <c r="AH2694" i="7"/>
  <c r="AG2694" i="7"/>
  <c r="AE2694" i="7"/>
  <c r="AI2694" i="7"/>
  <c r="AF2694" i="7"/>
  <c r="AB2694" i="7"/>
  <c r="AJ2824" i="7"/>
  <c r="AI2824" i="7"/>
  <c r="AH2824" i="7"/>
  <c r="AG2824" i="7"/>
  <c r="AF2824" i="7"/>
  <c r="AC2824" i="7"/>
  <c r="AB2824" i="7"/>
  <c r="AA2824" i="7"/>
  <c r="AL2824" i="7"/>
  <c r="AE2824" i="7"/>
  <c r="AK2824" i="7"/>
  <c r="AD2824" i="7"/>
  <c r="AG934" i="7"/>
  <c r="AE934" i="7"/>
  <c r="AC934" i="7"/>
  <c r="AB934" i="7"/>
  <c r="AL934" i="7"/>
  <c r="AJ934" i="7"/>
  <c r="AI934" i="7"/>
  <c r="AK934" i="7"/>
  <c r="AH934" i="7"/>
  <c r="AF934" i="7"/>
  <c r="AD934" i="7"/>
  <c r="AA934" i="7"/>
  <c r="AH1516" i="7"/>
  <c r="AL1516" i="7"/>
  <c r="AK1516" i="7"/>
  <c r="AJ1516" i="7"/>
  <c r="AI1516" i="7"/>
  <c r="AE1516" i="7"/>
  <c r="AD1516" i="7"/>
  <c r="AC1516" i="7"/>
  <c r="AG1516" i="7"/>
  <c r="AF1516" i="7"/>
  <c r="AB1516" i="7"/>
  <c r="AA1516" i="7"/>
  <c r="AC2544" i="7"/>
  <c r="AF2544" i="7"/>
  <c r="AE2544" i="7"/>
  <c r="AD2544" i="7"/>
  <c r="AB2544" i="7"/>
  <c r="AL2544" i="7"/>
  <c r="AK2544" i="7"/>
  <c r="AH2544" i="7"/>
  <c r="AA2544" i="7"/>
  <c r="AJ2544" i="7"/>
  <c r="AI2544" i="7"/>
  <c r="AG2544" i="7"/>
  <c r="AK1971" i="7"/>
  <c r="AJ1971" i="7"/>
  <c r="AI1971" i="7"/>
  <c r="AH1971" i="7"/>
  <c r="AE1971" i="7"/>
  <c r="AL1971" i="7"/>
  <c r="AF1971" i="7"/>
  <c r="AD1971" i="7"/>
  <c r="AB1971" i="7"/>
  <c r="AA1971" i="7"/>
  <c r="AC1971" i="7"/>
  <c r="AG1971" i="7"/>
  <c r="AK1924" i="7"/>
  <c r="AJ1924" i="7"/>
  <c r="AI1924" i="7"/>
  <c r="AH1924" i="7"/>
  <c r="AE1924" i="7"/>
  <c r="AB1924" i="7"/>
  <c r="AA1924" i="7"/>
  <c r="AL1924" i="7"/>
  <c r="AG1924" i="7"/>
  <c r="AD1924" i="7"/>
  <c r="AF1924" i="7"/>
  <c r="AC1924" i="7"/>
  <c r="AJ2916" i="7"/>
  <c r="AI2916" i="7"/>
  <c r="AH2916" i="7"/>
  <c r="AG2916" i="7"/>
  <c r="AA2916" i="7"/>
  <c r="AC2916" i="7"/>
  <c r="AB2916" i="7"/>
  <c r="AK2916" i="7"/>
  <c r="AF2916" i="7"/>
  <c r="AE2916" i="7"/>
  <c r="AD2916" i="7"/>
  <c r="AL2916" i="7"/>
  <c r="AE629" i="7"/>
  <c r="AD629" i="7"/>
  <c r="AC629" i="7"/>
  <c r="AB629" i="7"/>
  <c r="AA629" i="7"/>
  <c r="AL629" i="7"/>
  <c r="AI629" i="7"/>
  <c r="AH629" i="7"/>
  <c r="AK629" i="7"/>
  <c r="AG629" i="7"/>
  <c r="AJ629" i="7"/>
  <c r="AF629" i="7"/>
  <c r="AM2753" i="7"/>
  <c r="AO2753" i="7" s="1"/>
  <c r="AM2553" i="7"/>
  <c r="AO2553" i="7" s="1"/>
  <c r="AK2975" i="7"/>
  <c r="AD2975" i="7"/>
  <c r="AC2975" i="7"/>
  <c r="AB2975" i="7"/>
  <c r="AA2975" i="7"/>
  <c r="AI2975" i="7"/>
  <c r="AG2975" i="7"/>
  <c r="AF2975" i="7"/>
  <c r="AE2975" i="7"/>
  <c r="AJ2975" i="7"/>
  <c r="AL2975" i="7"/>
  <c r="AH2975" i="7"/>
  <c r="AM1668" i="7"/>
  <c r="AO1668" i="7" s="1"/>
  <c r="AM908" i="7"/>
  <c r="AO908" i="7" s="1"/>
  <c r="AM1503" i="7"/>
  <c r="AO1503" i="7" s="1"/>
  <c r="AM1703" i="7"/>
  <c r="AO1703" i="7" s="1"/>
  <c r="AM2518" i="7"/>
  <c r="AO2518" i="7" s="1"/>
  <c r="AM2320" i="7"/>
  <c r="AO2320" i="7" s="1"/>
  <c r="AM1970" i="7"/>
  <c r="AO1970" i="7" s="1"/>
  <c r="AM733" i="7"/>
  <c r="AO733" i="7" s="1"/>
  <c r="AM2390" i="7"/>
  <c r="AO2390" i="7" s="1"/>
  <c r="AM758" i="7"/>
  <c r="AO758" i="7" s="1"/>
  <c r="AM1468" i="7"/>
  <c r="AO1468" i="7" s="1"/>
  <c r="AM1760" i="7"/>
  <c r="AO1760" i="7" s="1"/>
  <c r="AM2333" i="7"/>
  <c r="AO2333" i="7" s="1"/>
  <c r="AM2951" i="7"/>
  <c r="AO2951" i="7" s="1"/>
  <c r="AM978" i="7"/>
  <c r="AO978" i="7" s="1"/>
  <c r="AM663" i="7"/>
  <c r="AO663" i="7" s="1"/>
  <c r="AM2508" i="7"/>
  <c r="AO2508" i="7" s="1"/>
  <c r="AM2600" i="7"/>
  <c r="AO2600" i="7" s="1"/>
  <c r="AM2543" i="7"/>
  <c r="AO2543" i="7" s="1"/>
  <c r="AM605" i="7"/>
  <c r="AO605" i="7" s="1"/>
  <c r="AL1354" i="7"/>
  <c r="AK1354" i="7"/>
  <c r="AJ1354" i="7"/>
  <c r="AI1354" i="7"/>
  <c r="AH1354" i="7"/>
  <c r="AC1354" i="7"/>
  <c r="AG1354" i="7"/>
  <c r="AD1354" i="7"/>
  <c r="AB1354" i="7"/>
  <c r="AA1354" i="7"/>
  <c r="AF1354" i="7"/>
  <c r="AE1354" i="7"/>
  <c r="AI164" i="7"/>
  <c r="AH164" i="7"/>
  <c r="AG164" i="7"/>
  <c r="AF164" i="7"/>
  <c r="AE164" i="7"/>
  <c r="AC164" i="7"/>
  <c r="AD164" i="7"/>
  <c r="AA164" i="7"/>
  <c r="AL164" i="7"/>
  <c r="AK164" i="7"/>
  <c r="AB164" i="7"/>
  <c r="AJ164" i="7"/>
  <c r="AG1084" i="7"/>
  <c r="AF1084" i="7"/>
  <c r="AE1084" i="7"/>
  <c r="AC1084" i="7"/>
  <c r="AB1084" i="7"/>
  <c r="AK1084" i="7"/>
  <c r="AJ1084" i="7"/>
  <c r="AI1084" i="7"/>
  <c r="AH1084" i="7"/>
  <c r="AD1084" i="7"/>
  <c r="AA1084" i="7"/>
  <c r="AL1084" i="7"/>
  <c r="AK1761" i="7"/>
  <c r="AH1761" i="7"/>
  <c r="AG1761" i="7"/>
  <c r="AF1761" i="7"/>
  <c r="AE1761" i="7"/>
  <c r="AD1761" i="7"/>
  <c r="AC1761" i="7"/>
  <c r="AJ1761" i="7"/>
  <c r="AI1761" i="7"/>
  <c r="AB1761" i="7"/>
  <c r="AA1761" i="7"/>
  <c r="AL1761" i="7"/>
  <c r="AL1411" i="7"/>
  <c r="AK1411" i="7"/>
  <c r="AJ1411" i="7"/>
  <c r="AI1411" i="7"/>
  <c r="AH1411" i="7"/>
  <c r="AC1411" i="7"/>
  <c r="AF1411" i="7"/>
  <c r="AE1411" i="7"/>
  <c r="AD1411" i="7"/>
  <c r="AA1411" i="7"/>
  <c r="AG1411" i="7"/>
  <c r="AB1411" i="7"/>
  <c r="AC2624" i="7"/>
  <c r="AJ2624" i="7"/>
  <c r="AH2624" i="7"/>
  <c r="AG2624" i="7"/>
  <c r="AE2624" i="7"/>
  <c r="AD2624" i="7"/>
  <c r="AA2624" i="7"/>
  <c r="AL2624" i="7"/>
  <c r="AF2624" i="7"/>
  <c r="AK2624" i="7"/>
  <c r="AB2624" i="7"/>
  <c r="AI2624" i="7"/>
  <c r="AJ2414" i="7"/>
  <c r="AI2414" i="7"/>
  <c r="AH2414" i="7"/>
  <c r="AG2414" i="7"/>
  <c r="AD2414" i="7"/>
  <c r="AC2414" i="7"/>
  <c r="AA2414" i="7"/>
  <c r="AL2414" i="7"/>
  <c r="AF2414" i="7"/>
  <c r="AK2414" i="7"/>
  <c r="AE2414" i="7"/>
  <c r="AB2414" i="7"/>
  <c r="AG1119" i="7"/>
  <c r="AF1119" i="7"/>
  <c r="AE1119" i="7"/>
  <c r="AC1119" i="7"/>
  <c r="AB1119" i="7"/>
  <c r="AK1119" i="7"/>
  <c r="AJ1119" i="7"/>
  <c r="AI1119" i="7"/>
  <c r="AA1119" i="7"/>
  <c r="AL1119" i="7"/>
  <c r="AH1119" i="7"/>
  <c r="AD1119" i="7"/>
  <c r="AJ2426" i="7"/>
  <c r="AI2426" i="7"/>
  <c r="AH2426" i="7"/>
  <c r="AG2426" i="7"/>
  <c r="AD2426" i="7"/>
  <c r="AC2426" i="7"/>
  <c r="AA2426" i="7"/>
  <c r="AL2426" i="7"/>
  <c r="AF2426" i="7"/>
  <c r="AE2426" i="7"/>
  <c r="AK2426" i="7"/>
  <c r="AB2426" i="7"/>
  <c r="AE514" i="7"/>
  <c r="AD514" i="7"/>
  <c r="AC514" i="7"/>
  <c r="AB514" i="7"/>
  <c r="AA514" i="7"/>
  <c r="AL514" i="7"/>
  <c r="AI514" i="7"/>
  <c r="AH514" i="7"/>
  <c r="AK514" i="7"/>
  <c r="AJ514" i="7"/>
  <c r="AG514" i="7"/>
  <c r="AF514" i="7"/>
  <c r="AL1284" i="7"/>
  <c r="AK1284" i="7"/>
  <c r="AJ1284" i="7"/>
  <c r="AI1284" i="7"/>
  <c r="AH1284" i="7"/>
  <c r="AC1284" i="7"/>
  <c r="AG1284" i="7"/>
  <c r="AD1284" i="7"/>
  <c r="AF1284" i="7"/>
  <c r="AB1284" i="7"/>
  <c r="AA1284" i="7"/>
  <c r="AE1284" i="7"/>
  <c r="AC2706" i="7"/>
  <c r="AA2706" i="7"/>
  <c r="AL2706" i="7"/>
  <c r="AJ2706" i="7"/>
  <c r="AH2706" i="7"/>
  <c r="AI2706" i="7"/>
  <c r="AF2706" i="7"/>
  <c r="AE2706" i="7"/>
  <c r="AB2706" i="7"/>
  <c r="AG2706" i="7"/>
  <c r="AD2706" i="7"/>
  <c r="AK2706" i="7"/>
  <c r="AC2566" i="7"/>
  <c r="AD2566" i="7"/>
  <c r="AB2566" i="7"/>
  <c r="AA2566" i="7"/>
  <c r="AJ2566" i="7"/>
  <c r="AI2566" i="7"/>
  <c r="AF2566" i="7"/>
  <c r="AL2566" i="7"/>
  <c r="AH2566" i="7"/>
  <c r="AK2566" i="7"/>
  <c r="AG2566" i="7"/>
  <c r="AE2566" i="7"/>
  <c r="AC2671" i="7"/>
  <c r="AI2671" i="7"/>
  <c r="AG2671" i="7"/>
  <c r="AJ2671" i="7"/>
  <c r="AF2671" i="7"/>
  <c r="AE2671" i="7"/>
  <c r="AB2671" i="7"/>
  <c r="AA2671" i="7"/>
  <c r="AH2671" i="7"/>
  <c r="AL2671" i="7"/>
  <c r="AK2671" i="7"/>
  <c r="AD2671" i="7"/>
  <c r="AC2719" i="7"/>
  <c r="AB2719" i="7"/>
  <c r="AA2719" i="7"/>
  <c r="AL2719" i="7"/>
  <c r="AK2719" i="7"/>
  <c r="AI2719" i="7"/>
  <c r="AG2719" i="7"/>
  <c r="AJ2719" i="7"/>
  <c r="AD2719" i="7"/>
  <c r="AF2719" i="7"/>
  <c r="AE2719" i="7"/>
  <c r="AH2719" i="7"/>
  <c r="AE501" i="7"/>
  <c r="AD501" i="7"/>
  <c r="AC501" i="7"/>
  <c r="AB501" i="7"/>
  <c r="AA501" i="7"/>
  <c r="AL501" i="7"/>
  <c r="AI501" i="7"/>
  <c r="AH501" i="7"/>
  <c r="AK501" i="7"/>
  <c r="AG501" i="7"/>
  <c r="AJ501" i="7"/>
  <c r="AF501" i="7"/>
  <c r="AI2181" i="7"/>
  <c r="AH2181" i="7"/>
  <c r="AF2181" i="7"/>
  <c r="AK2181" i="7"/>
  <c r="AJ2181" i="7"/>
  <c r="AG2181" i="7"/>
  <c r="AD2181" i="7"/>
  <c r="AC2181" i="7"/>
  <c r="AL2181" i="7"/>
  <c r="AE2181" i="7"/>
  <c r="AB2181" i="7"/>
  <c r="AA2181" i="7"/>
  <c r="AI2204" i="7"/>
  <c r="AH2204" i="7"/>
  <c r="AF2204" i="7"/>
  <c r="AE2204" i="7"/>
  <c r="AD2204" i="7"/>
  <c r="AC2204" i="7"/>
  <c r="AA2204" i="7"/>
  <c r="AL2204" i="7"/>
  <c r="AK2204" i="7"/>
  <c r="AJ2204" i="7"/>
  <c r="AG2204" i="7"/>
  <c r="AB2204" i="7"/>
  <c r="AE654" i="7"/>
  <c r="AD654" i="7"/>
  <c r="AC654" i="7"/>
  <c r="AB654" i="7"/>
  <c r="AA654" i="7"/>
  <c r="AL654" i="7"/>
  <c r="AI654" i="7"/>
  <c r="AH654" i="7"/>
  <c r="AK654" i="7"/>
  <c r="AG654" i="7"/>
  <c r="AJ654" i="7"/>
  <c r="AF654" i="7"/>
  <c r="AG1144" i="7"/>
  <c r="AF1144" i="7"/>
  <c r="AE1144" i="7"/>
  <c r="AC1144" i="7"/>
  <c r="AB1144" i="7"/>
  <c r="AK1144" i="7"/>
  <c r="AJ1144" i="7"/>
  <c r="AI1144" i="7"/>
  <c r="AH1144" i="7"/>
  <c r="AD1144" i="7"/>
  <c r="AA1144" i="7"/>
  <c r="AL1144" i="7"/>
  <c r="AE489" i="7"/>
  <c r="AD489" i="7"/>
  <c r="AC489" i="7"/>
  <c r="AB489" i="7"/>
  <c r="AA489" i="7"/>
  <c r="AL489" i="7"/>
  <c r="AI489" i="7"/>
  <c r="AH489" i="7"/>
  <c r="AK489" i="7"/>
  <c r="AG489" i="7"/>
  <c r="AJ489" i="7"/>
  <c r="AF489" i="7"/>
  <c r="AG1249" i="7"/>
  <c r="AF1249" i="7"/>
  <c r="AE1249" i="7"/>
  <c r="AC1249" i="7"/>
  <c r="AB1249" i="7"/>
  <c r="AK1249" i="7"/>
  <c r="AJ1249" i="7"/>
  <c r="AI1249" i="7"/>
  <c r="AA1249" i="7"/>
  <c r="AL1249" i="7"/>
  <c r="AH1249" i="7"/>
  <c r="AD1249" i="7"/>
  <c r="AL1341" i="7"/>
  <c r="AK1341" i="7"/>
  <c r="AJ1341" i="7"/>
  <c r="AI1341" i="7"/>
  <c r="AH1341" i="7"/>
  <c r="AC1341" i="7"/>
  <c r="AF1341" i="7"/>
  <c r="AE1341" i="7"/>
  <c r="AD1341" i="7"/>
  <c r="AA1341" i="7"/>
  <c r="AG1341" i="7"/>
  <c r="AB1341" i="7"/>
  <c r="AL1389" i="7"/>
  <c r="AK1389" i="7"/>
  <c r="AJ1389" i="7"/>
  <c r="AI1389" i="7"/>
  <c r="AH1389" i="7"/>
  <c r="AC1389" i="7"/>
  <c r="AF1389" i="7"/>
  <c r="AE1389" i="7"/>
  <c r="AD1389" i="7"/>
  <c r="AA1389" i="7"/>
  <c r="AG1389" i="7"/>
  <c r="AB1389" i="7"/>
  <c r="AL1469" i="7"/>
  <c r="AK1469" i="7"/>
  <c r="AJ1469" i="7"/>
  <c r="AI1469" i="7"/>
  <c r="AH1469" i="7"/>
  <c r="AC1469" i="7"/>
  <c r="AF1469" i="7"/>
  <c r="AE1469" i="7"/>
  <c r="AD1469" i="7"/>
  <c r="AA1469" i="7"/>
  <c r="AG1469" i="7"/>
  <c r="AB1469" i="7"/>
  <c r="AE454" i="7"/>
  <c r="AD454" i="7"/>
  <c r="AC454" i="7"/>
  <c r="AB454" i="7"/>
  <c r="AA454" i="7"/>
  <c r="AL454" i="7"/>
  <c r="AI454" i="7"/>
  <c r="AH454" i="7"/>
  <c r="AK454" i="7"/>
  <c r="AJ454" i="7"/>
  <c r="AG454" i="7"/>
  <c r="AF454" i="7"/>
  <c r="AM2728" i="7"/>
  <c r="AO2728" i="7" s="1"/>
  <c r="AM873" i="7"/>
  <c r="AO873" i="7" s="1"/>
  <c r="AM1410" i="7"/>
  <c r="AO1410" i="7" s="1"/>
  <c r="AM1458" i="7"/>
  <c r="AO1458" i="7" s="1"/>
  <c r="AM2798" i="7"/>
  <c r="AO2798" i="7" s="1"/>
  <c r="AM2495" i="7"/>
  <c r="AO2495" i="7" s="1"/>
  <c r="AM1388" i="7"/>
  <c r="AO1388" i="7" s="1"/>
  <c r="AM1200" i="7"/>
  <c r="AO1200" i="7" s="1"/>
  <c r="AM1808" i="7"/>
  <c r="AO1808" i="7" s="1"/>
  <c r="AM933" i="7"/>
  <c r="AO933" i="7" s="1"/>
  <c r="AM2075" i="7"/>
  <c r="AO2075" i="7" s="1"/>
  <c r="AM2880" i="7"/>
  <c r="AO2880" i="7" s="1"/>
  <c r="AM1690" i="7"/>
  <c r="AO1690" i="7" s="1"/>
  <c r="AM1283" i="7"/>
  <c r="AO1283" i="7" s="1"/>
  <c r="AM1423" i="7"/>
  <c r="AO1423" i="7" s="1"/>
  <c r="AM2343" i="7"/>
  <c r="AO2343" i="7" s="1"/>
  <c r="AM1585" i="7"/>
  <c r="AO1585" i="7" s="1"/>
  <c r="AI6" i="7"/>
  <c r="AH6" i="7"/>
  <c r="AG6" i="7"/>
  <c r="AF6" i="7"/>
  <c r="AE6" i="7"/>
  <c r="AD6" i="7"/>
  <c r="AA6" i="7"/>
  <c r="AL6" i="7"/>
  <c r="AJ6" i="7"/>
  <c r="AC6" i="7"/>
  <c r="AB6" i="7"/>
  <c r="AK6" i="7"/>
  <c r="AG1074" i="7"/>
  <c r="AF1074" i="7"/>
  <c r="AE1074" i="7"/>
  <c r="AC1074" i="7"/>
  <c r="AB1074" i="7"/>
  <c r="AK1074" i="7"/>
  <c r="AJ1074" i="7"/>
  <c r="AI1074" i="7"/>
  <c r="AH1074" i="7"/>
  <c r="AD1074" i="7"/>
  <c r="AA1074" i="7"/>
  <c r="AL1074" i="7"/>
  <c r="AI151" i="7"/>
  <c r="AH151" i="7"/>
  <c r="AG151" i="7"/>
  <c r="AF151" i="7"/>
  <c r="AE151" i="7"/>
  <c r="AC151" i="7"/>
  <c r="AD151" i="7"/>
  <c r="AA151" i="7"/>
  <c r="AL151" i="7"/>
  <c r="AK151" i="7"/>
  <c r="AJ151" i="7"/>
  <c r="AB151" i="7"/>
  <c r="AL1399" i="7"/>
  <c r="AK1399" i="7"/>
  <c r="AJ1399" i="7"/>
  <c r="AI1399" i="7"/>
  <c r="AH1399" i="7"/>
  <c r="AC1399" i="7"/>
  <c r="AF1399" i="7"/>
  <c r="AE1399" i="7"/>
  <c r="AD1399" i="7"/>
  <c r="AA1399" i="7"/>
  <c r="AG1399" i="7"/>
  <c r="AB1399" i="7"/>
  <c r="AI221" i="7"/>
  <c r="AH221" i="7"/>
  <c r="AG221" i="7"/>
  <c r="AF221" i="7"/>
  <c r="AE221" i="7"/>
  <c r="AD221" i="7"/>
  <c r="AC221" i="7"/>
  <c r="AA221" i="7"/>
  <c r="AL221" i="7"/>
  <c r="AK221" i="7"/>
  <c r="AJ221" i="7"/>
  <c r="AB221" i="7"/>
  <c r="AL1446" i="7"/>
  <c r="AK1446" i="7"/>
  <c r="AJ1446" i="7"/>
  <c r="AI1446" i="7"/>
  <c r="AH1446" i="7"/>
  <c r="AC1446" i="7"/>
  <c r="AG1446" i="7"/>
  <c r="AD1446" i="7"/>
  <c r="AB1446" i="7"/>
  <c r="AA1446" i="7"/>
  <c r="AF1446" i="7"/>
  <c r="AE1446" i="7"/>
  <c r="AG1224" i="7"/>
  <c r="AF1224" i="7"/>
  <c r="AE1224" i="7"/>
  <c r="AC1224" i="7"/>
  <c r="AB1224" i="7"/>
  <c r="AK1224" i="7"/>
  <c r="AJ1224" i="7"/>
  <c r="AI1224" i="7"/>
  <c r="AH1224" i="7"/>
  <c r="AD1224" i="7"/>
  <c r="AA1224" i="7"/>
  <c r="AL1224" i="7"/>
  <c r="AK1959" i="7"/>
  <c r="AJ1959" i="7"/>
  <c r="AI1959" i="7"/>
  <c r="AH1959" i="7"/>
  <c r="AE1959" i="7"/>
  <c r="AL1959" i="7"/>
  <c r="AF1959" i="7"/>
  <c r="AD1959" i="7"/>
  <c r="AB1959" i="7"/>
  <c r="AA1959" i="7"/>
  <c r="AC1959" i="7"/>
  <c r="AG1959" i="7"/>
  <c r="AB1994" i="7"/>
  <c r="AA1994" i="7"/>
  <c r="AL1994" i="7"/>
  <c r="AK1994" i="7"/>
  <c r="AH1994" i="7"/>
  <c r="AJ1994" i="7"/>
  <c r="AG1994" i="7"/>
  <c r="AF1994" i="7"/>
  <c r="AD1994" i="7"/>
  <c r="AI1994" i="7"/>
  <c r="AE1994" i="7"/>
  <c r="AC1994" i="7"/>
  <c r="AL291" i="7"/>
  <c r="AI291" i="7"/>
  <c r="AJ291" i="7"/>
  <c r="AH291" i="7"/>
  <c r="AG291" i="7"/>
  <c r="AF291" i="7"/>
  <c r="AE291" i="7"/>
  <c r="AC291" i="7"/>
  <c r="AD291" i="7"/>
  <c r="AA291" i="7"/>
  <c r="AK291" i="7"/>
  <c r="AB291" i="7"/>
  <c r="AE409" i="7"/>
  <c r="AD409" i="7"/>
  <c r="AC409" i="7"/>
  <c r="AB409" i="7"/>
  <c r="AA409" i="7"/>
  <c r="AL409" i="7"/>
  <c r="AI409" i="7"/>
  <c r="AH409" i="7"/>
  <c r="AK409" i="7"/>
  <c r="AJ409" i="7"/>
  <c r="AG409" i="7"/>
  <c r="AF409" i="7"/>
  <c r="AF689" i="7"/>
  <c r="AK689" i="7"/>
  <c r="AJ689" i="7"/>
  <c r="AI689" i="7"/>
  <c r="AH689" i="7"/>
  <c r="AG689" i="7"/>
  <c r="AE689" i="7"/>
  <c r="AB689" i="7"/>
  <c r="AA689" i="7"/>
  <c r="AD689" i="7"/>
  <c r="AC689" i="7"/>
  <c r="AL689" i="7"/>
  <c r="AI2146" i="7"/>
  <c r="AF2146" i="7"/>
  <c r="AB2146" i="7"/>
  <c r="AA2146" i="7"/>
  <c r="AL2146" i="7"/>
  <c r="AK2146" i="7"/>
  <c r="AG2146" i="7"/>
  <c r="AE2146" i="7"/>
  <c r="AD2146" i="7"/>
  <c r="AJ2146" i="7"/>
  <c r="AH2146" i="7"/>
  <c r="AC2146" i="7"/>
  <c r="AE606" i="7"/>
  <c r="AD606" i="7"/>
  <c r="AC606" i="7"/>
  <c r="AB606" i="7"/>
  <c r="AA606" i="7"/>
  <c r="AL606" i="7"/>
  <c r="AI606" i="7"/>
  <c r="AH606" i="7"/>
  <c r="AK606" i="7"/>
  <c r="AG606" i="7"/>
  <c r="AJ606" i="7"/>
  <c r="AF606" i="7"/>
  <c r="AE431" i="7"/>
  <c r="AD431" i="7"/>
  <c r="AC431" i="7"/>
  <c r="AB431" i="7"/>
  <c r="AA431" i="7"/>
  <c r="AL431" i="7"/>
  <c r="AI431" i="7"/>
  <c r="AH431" i="7"/>
  <c r="AK431" i="7"/>
  <c r="AG431" i="7"/>
  <c r="AJ431" i="7"/>
  <c r="AF431" i="7"/>
  <c r="AB2064" i="7"/>
  <c r="AL2064" i="7"/>
  <c r="AK2064" i="7"/>
  <c r="AJ2064" i="7"/>
  <c r="AI2064" i="7"/>
  <c r="AF2064" i="7"/>
  <c r="AH2064" i="7"/>
  <c r="AG2064" i="7"/>
  <c r="AE2064" i="7"/>
  <c r="AD2064" i="7"/>
  <c r="AC2064" i="7"/>
  <c r="AA2064" i="7"/>
  <c r="AJ2309" i="7"/>
  <c r="AI2309" i="7"/>
  <c r="AL2309" i="7"/>
  <c r="AK2309" i="7"/>
  <c r="AH2309" i="7"/>
  <c r="AE2309" i="7"/>
  <c r="AD2309" i="7"/>
  <c r="AB2309" i="7"/>
  <c r="AG2309" i="7"/>
  <c r="AA2309" i="7"/>
  <c r="AC2309" i="7"/>
  <c r="AF2309" i="7"/>
  <c r="AJ1644" i="7"/>
  <c r="AI1644" i="7"/>
  <c r="AH1644" i="7"/>
  <c r="AG1644" i="7"/>
  <c r="AD1644" i="7"/>
  <c r="AC1644" i="7"/>
  <c r="AB1644" i="7"/>
  <c r="AL1644" i="7"/>
  <c r="AK1644" i="7"/>
  <c r="AF1644" i="7"/>
  <c r="AE1644" i="7"/>
  <c r="AA1644" i="7"/>
  <c r="AF676" i="7"/>
  <c r="AJ676" i="7"/>
  <c r="AI676" i="7"/>
  <c r="AH676" i="7"/>
  <c r="AG676" i="7"/>
  <c r="AE676" i="7"/>
  <c r="AD676" i="7"/>
  <c r="AA676" i="7"/>
  <c r="AL676" i="7"/>
  <c r="AC676" i="7"/>
  <c r="AB676" i="7"/>
  <c r="AK676" i="7"/>
  <c r="AE584" i="7"/>
  <c r="AD584" i="7"/>
  <c r="AC584" i="7"/>
  <c r="AB584" i="7"/>
  <c r="AA584" i="7"/>
  <c r="AL584" i="7"/>
  <c r="AI584" i="7"/>
  <c r="AH584" i="7"/>
  <c r="AK584" i="7"/>
  <c r="AG584" i="7"/>
  <c r="AJ584" i="7"/>
  <c r="AF584" i="7"/>
  <c r="AI81" i="7"/>
  <c r="AH81" i="7"/>
  <c r="AG81" i="7"/>
  <c r="AF81" i="7"/>
  <c r="AE81" i="7"/>
  <c r="AD81" i="7"/>
  <c r="AA81" i="7"/>
  <c r="AL81" i="7"/>
  <c r="AJ81" i="7"/>
  <c r="AC81" i="7"/>
  <c r="AB81" i="7"/>
  <c r="AK81" i="7"/>
  <c r="AJ1679" i="7"/>
  <c r="AI1679" i="7"/>
  <c r="AH1679" i="7"/>
  <c r="AG1679" i="7"/>
  <c r="AL1679" i="7"/>
  <c r="AK1679" i="7"/>
  <c r="AE1679" i="7"/>
  <c r="AD1679" i="7"/>
  <c r="AC1679" i="7"/>
  <c r="AB1679" i="7"/>
  <c r="AF1679" i="7"/>
  <c r="AA1679" i="7"/>
  <c r="AE816" i="7"/>
  <c r="AF816" i="7"/>
  <c r="AB816" i="7"/>
  <c r="AL816" i="7"/>
  <c r="AK816" i="7"/>
  <c r="AJ816" i="7"/>
  <c r="AI816" i="7"/>
  <c r="AH816" i="7"/>
  <c r="AG816" i="7"/>
  <c r="AA816" i="7"/>
  <c r="AD816" i="7"/>
  <c r="AC816" i="7"/>
  <c r="AE571" i="7"/>
  <c r="AD571" i="7"/>
  <c r="AC571" i="7"/>
  <c r="AB571" i="7"/>
  <c r="AA571" i="7"/>
  <c r="AL571" i="7"/>
  <c r="AI571" i="7"/>
  <c r="AH571" i="7"/>
  <c r="AK571" i="7"/>
  <c r="AJ571" i="7"/>
  <c r="AG571" i="7"/>
  <c r="AF571" i="7"/>
  <c r="AB1984" i="7"/>
  <c r="AD1984" i="7"/>
  <c r="AC1984" i="7"/>
  <c r="AA1984" i="7"/>
  <c r="AJ1984" i="7"/>
  <c r="AG1984" i="7"/>
  <c r="AF1984" i="7"/>
  <c r="AE1984" i="7"/>
  <c r="AL1984" i="7"/>
  <c r="AI1984" i="7"/>
  <c r="AK1984" i="7"/>
  <c r="AH1984" i="7"/>
  <c r="AJ2881" i="7"/>
  <c r="AF2881" i="7"/>
  <c r="AE2881" i="7"/>
  <c r="AD2881" i="7"/>
  <c r="AC2881" i="7"/>
  <c r="AH2881" i="7"/>
  <c r="AG2881" i="7"/>
  <c r="AB2881" i="7"/>
  <c r="AI2881" i="7"/>
  <c r="AL2881" i="7"/>
  <c r="AK2881" i="7"/>
  <c r="AA2881" i="7"/>
  <c r="AJ1586" i="7"/>
  <c r="AI1586" i="7"/>
  <c r="AH1586" i="7"/>
  <c r="AG1586" i="7"/>
  <c r="AL1586" i="7"/>
  <c r="AK1586" i="7"/>
  <c r="AE1586" i="7"/>
  <c r="AD1586" i="7"/>
  <c r="AB1586" i="7"/>
  <c r="AA1586" i="7"/>
  <c r="AF1586" i="7"/>
  <c r="AC1586" i="7"/>
  <c r="AK1796" i="7"/>
  <c r="AJ1796" i="7"/>
  <c r="AH1796" i="7"/>
  <c r="AG1796" i="7"/>
  <c r="AF1796" i="7"/>
  <c r="AE1796" i="7"/>
  <c r="AD1796" i="7"/>
  <c r="AC1796" i="7"/>
  <c r="AI1796" i="7"/>
  <c r="AB1796" i="7"/>
  <c r="AA1796" i="7"/>
  <c r="AL1796" i="7"/>
  <c r="AL256" i="7"/>
  <c r="AJ256" i="7"/>
  <c r="AI256" i="7"/>
  <c r="AH256" i="7"/>
  <c r="AG256" i="7"/>
  <c r="AF256" i="7"/>
  <c r="AD256" i="7"/>
  <c r="AE256" i="7"/>
  <c r="AB256" i="7"/>
  <c r="AA256" i="7"/>
  <c r="AK256" i="7"/>
  <c r="AC256" i="7"/>
  <c r="AI174" i="7"/>
  <c r="AH174" i="7"/>
  <c r="AG174" i="7"/>
  <c r="AF174" i="7"/>
  <c r="AE174" i="7"/>
  <c r="AD174" i="7"/>
  <c r="AC174" i="7"/>
  <c r="AA174" i="7"/>
  <c r="AL174" i="7"/>
  <c r="AJ174" i="7"/>
  <c r="AK174" i="7"/>
  <c r="AB174" i="7"/>
  <c r="AM303" i="7"/>
  <c r="AO303" i="7" s="1"/>
  <c r="AM850" i="7"/>
  <c r="AO850" i="7" s="1"/>
  <c r="AM1318" i="7"/>
  <c r="AO1318" i="7" s="1"/>
  <c r="AM1633" i="7"/>
  <c r="AO1633" i="7" s="1"/>
  <c r="AM1363" i="7"/>
  <c r="AO1363" i="7" s="1"/>
  <c r="AM2858" i="7"/>
  <c r="AO2858" i="7" s="1"/>
  <c r="AM2123" i="7"/>
  <c r="AO2123" i="7" s="1"/>
  <c r="AM2018" i="7"/>
  <c r="AO2018" i="7" s="1"/>
  <c r="AM1515" i="7"/>
  <c r="AO1515" i="7" s="1"/>
  <c r="AM1913" i="7"/>
  <c r="AO1913" i="7" s="1"/>
  <c r="AM1528" i="7"/>
  <c r="AO1528" i="7" s="1"/>
  <c r="AM2263" i="7"/>
  <c r="AO2263" i="7" s="1"/>
  <c r="AM1375" i="7"/>
  <c r="AO1375" i="7" s="1"/>
  <c r="AM1923" i="7"/>
  <c r="AO1923" i="7" s="1"/>
  <c r="AM1773" i="7"/>
  <c r="AO1773" i="7" s="1"/>
  <c r="AM1188" i="7"/>
  <c r="AO1188" i="7" s="1"/>
  <c r="AM1038" i="7"/>
  <c r="AO1038" i="7" s="1"/>
  <c r="AJ2965" i="7"/>
  <c r="AI2965" i="7"/>
  <c r="AH2965" i="7"/>
  <c r="AG2965" i="7"/>
  <c r="AE2965" i="7"/>
  <c r="AD2965" i="7"/>
  <c r="AC2965" i="7"/>
  <c r="AB2965" i="7"/>
  <c r="AK2965" i="7"/>
  <c r="AL2965" i="7"/>
  <c r="AA2965" i="7"/>
  <c r="AF2965" i="7"/>
  <c r="AM408" i="7"/>
  <c r="AO408" i="7" s="1"/>
  <c r="AM2215" i="7"/>
  <c r="AO2215" i="7" s="1"/>
  <c r="AM1223" i="7"/>
  <c r="AO1223" i="7" s="1"/>
  <c r="AM243" i="7"/>
  <c r="AO243" i="7" s="1"/>
  <c r="AM2158" i="7"/>
  <c r="AO2158" i="7" s="1"/>
  <c r="AM1083" i="7"/>
  <c r="AO1083" i="7" s="1"/>
  <c r="AM1235" i="7"/>
  <c r="AO1235" i="7" s="1"/>
  <c r="AM2088" i="7"/>
  <c r="AO2088" i="7" s="1"/>
  <c r="AJ2251" i="7"/>
  <c r="AI2251" i="7"/>
  <c r="AE2251" i="7"/>
  <c r="AD2251" i="7"/>
  <c r="AB2251" i="7"/>
  <c r="AA2251" i="7"/>
  <c r="AH2251" i="7"/>
  <c r="AG2251" i="7"/>
  <c r="AF2251" i="7"/>
  <c r="AL2251" i="7"/>
  <c r="AK2251" i="7"/>
  <c r="AC2251" i="7"/>
  <c r="AB2019" i="7"/>
  <c r="AC2019" i="7"/>
  <c r="AA2019" i="7"/>
  <c r="AL2019" i="7"/>
  <c r="AI2019" i="7"/>
  <c r="AK2019" i="7"/>
  <c r="AJ2019" i="7"/>
  <c r="AH2019" i="7"/>
  <c r="AF2019" i="7"/>
  <c r="AE2019" i="7"/>
  <c r="AD2019" i="7"/>
  <c r="AG2019" i="7"/>
  <c r="AC2554" i="7"/>
  <c r="AD2554" i="7"/>
  <c r="AB2554" i="7"/>
  <c r="AA2554" i="7"/>
  <c r="AJ2554" i="7"/>
  <c r="AI2554" i="7"/>
  <c r="AL2554" i="7"/>
  <c r="AE2554" i="7"/>
  <c r="AK2554" i="7"/>
  <c r="AF2554" i="7"/>
  <c r="AH2554" i="7"/>
  <c r="AG2554" i="7"/>
  <c r="AJ2894" i="7"/>
  <c r="AI2894" i="7"/>
  <c r="AL2894" i="7"/>
  <c r="AK2894" i="7"/>
  <c r="AH2894" i="7"/>
  <c r="AG2894" i="7"/>
  <c r="AF2894" i="7"/>
  <c r="AD2894" i="7"/>
  <c r="AC2894" i="7"/>
  <c r="AB2894" i="7"/>
  <c r="AA2894" i="7"/>
  <c r="AE2894" i="7"/>
  <c r="AJ2274" i="7"/>
  <c r="AI2274" i="7"/>
  <c r="AH2274" i="7"/>
  <c r="AD2274" i="7"/>
  <c r="AC2274" i="7"/>
  <c r="AA2274" i="7"/>
  <c r="AL2274" i="7"/>
  <c r="AG2274" i="7"/>
  <c r="AF2274" i="7"/>
  <c r="AE2274" i="7"/>
  <c r="AB2274" i="7"/>
  <c r="AK2274" i="7"/>
  <c r="AK1889" i="7"/>
  <c r="AJ1889" i="7"/>
  <c r="AI1889" i="7"/>
  <c r="AH1889" i="7"/>
  <c r="AE1889" i="7"/>
  <c r="AL1889" i="7"/>
  <c r="AG1889" i="7"/>
  <c r="AF1889" i="7"/>
  <c r="AC1889" i="7"/>
  <c r="AB1889" i="7"/>
  <c r="AD1889" i="7"/>
  <c r="AA1889" i="7"/>
  <c r="AB2054" i="7"/>
  <c r="AA2054" i="7"/>
  <c r="AL2054" i="7"/>
  <c r="AK2054" i="7"/>
  <c r="AH2054" i="7"/>
  <c r="AJ2054" i="7"/>
  <c r="AI2054" i="7"/>
  <c r="AF2054" i="7"/>
  <c r="AE2054" i="7"/>
  <c r="AC2054" i="7"/>
  <c r="AG2054" i="7"/>
  <c r="AD2054" i="7"/>
  <c r="AG1109" i="7"/>
  <c r="AF1109" i="7"/>
  <c r="AE1109" i="7"/>
  <c r="AC1109" i="7"/>
  <c r="AB1109" i="7"/>
  <c r="AK1109" i="7"/>
  <c r="AJ1109" i="7"/>
  <c r="AI1109" i="7"/>
  <c r="AA1109" i="7"/>
  <c r="AL1109" i="7"/>
  <c r="AH1109" i="7"/>
  <c r="AD1109" i="7"/>
  <c r="AJ2286" i="7"/>
  <c r="AI2286" i="7"/>
  <c r="AH2286" i="7"/>
  <c r="AD2286" i="7"/>
  <c r="AC2286" i="7"/>
  <c r="AA2286" i="7"/>
  <c r="AG2286" i="7"/>
  <c r="AF2286" i="7"/>
  <c r="AE2286" i="7"/>
  <c r="AL2286" i="7"/>
  <c r="AK2286" i="7"/>
  <c r="AB2286" i="7"/>
  <c r="AJ2509" i="7"/>
  <c r="AI2509" i="7"/>
  <c r="AH2509" i="7"/>
  <c r="AG2509" i="7"/>
  <c r="AD2509" i="7"/>
  <c r="AC2509" i="7"/>
  <c r="AK2509" i="7"/>
  <c r="AF2509" i="7"/>
  <c r="AE2509" i="7"/>
  <c r="AB2509" i="7"/>
  <c r="AL2509" i="7"/>
  <c r="AA2509" i="7"/>
  <c r="AL279" i="7"/>
  <c r="AI279" i="7"/>
  <c r="AH279" i="7"/>
  <c r="AG279" i="7"/>
  <c r="AF279" i="7"/>
  <c r="AE279" i="7"/>
  <c r="AD279" i="7"/>
  <c r="AC279" i="7"/>
  <c r="AA279" i="7"/>
  <c r="AB279" i="7"/>
  <c r="AK279" i="7"/>
  <c r="AJ279" i="7"/>
  <c r="AL1329" i="7"/>
  <c r="AK1329" i="7"/>
  <c r="AJ1329" i="7"/>
  <c r="AI1329" i="7"/>
  <c r="AH1329" i="7"/>
  <c r="AC1329" i="7"/>
  <c r="AF1329" i="7"/>
  <c r="AE1329" i="7"/>
  <c r="AD1329" i="7"/>
  <c r="AA1329" i="7"/>
  <c r="AG1329" i="7"/>
  <c r="AB1329" i="7"/>
  <c r="AK1854" i="7"/>
  <c r="AJ1854" i="7"/>
  <c r="AD1854" i="7"/>
  <c r="AC1854" i="7"/>
  <c r="AB1854" i="7"/>
  <c r="AA1854" i="7"/>
  <c r="AH1854" i="7"/>
  <c r="AG1854" i="7"/>
  <c r="AL1854" i="7"/>
  <c r="AI1854" i="7"/>
  <c r="AF1854" i="7"/>
  <c r="AE1854" i="7"/>
  <c r="AJ2484" i="7"/>
  <c r="AI2484" i="7"/>
  <c r="AH2484" i="7"/>
  <c r="AG2484" i="7"/>
  <c r="AD2484" i="7"/>
  <c r="AF2484" i="7"/>
  <c r="AC2484" i="7"/>
  <c r="AK2484" i="7"/>
  <c r="AE2484" i="7"/>
  <c r="AB2484" i="7"/>
  <c r="AA2484" i="7"/>
  <c r="AL2484" i="7"/>
  <c r="AJ2531" i="7"/>
  <c r="AI2531" i="7"/>
  <c r="AH2531" i="7"/>
  <c r="AG2531" i="7"/>
  <c r="AD2531" i="7"/>
  <c r="AC2531" i="7"/>
  <c r="AL2531" i="7"/>
  <c r="AF2531" i="7"/>
  <c r="AB2531" i="7"/>
  <c r="AA2531" i="7"/>
  <c r="AE2531" i="7"/>
  <c r="AK2531" i="7"/>
  <c r="AG864" i="7"/>
  <c r="AE864" i="7"/>
  <c r="AI864" i="7"/>
  <c r="AH864" i="7"/>
  <c r="AF864" i="7"/>
  <c r="AD864" i="7"/>
  <c r="AC864" i="7"/>
  <c r="AA864" i="7"/>
  <c r="AL864" i="7"/>
  <c r="AK864" i="7"/>
  <c r="AJ864" i="7"/>
  <c r="AB864" i="7"/>
  <c r="AE594" i="7"/>
  <c r="AD594" i="7"/>
  <c r="AC594" i="7"/>
  <c r="AB594" i="7"/>
  <c r="AA594" i="7"/>
  <c r="AL594" i="7"/>
  <c r="AI594" i="7"/>
  <c r="AH594" i="7"/>
  <c r="AK594" i="7"/>
  <c r="AG594" i="7"/>
  <c r="AJ594" i="7"/>
  <c r="AF594" i="7"/>
  <c r="AI2159" i="7"/>
  <c r="AH2159" i="7"/>
  <c r="AF2159" i="7"/>
  <c r="AB2159" i="7"/>
  <c r="AA2159" i="7"/>
  <c r="AL2159" i="7"/>
  <c r="AG2159" i="7"/>
  <c r="AE2159" i="7"/>
  <c r="AD2159" i="7"/>
  <c r="AJ2159" i="7"/>
  <c r="AC2159" i="7"/>
  <c r="AK2159" i="7"/>
  <c r="AI139" i="7"/>
  <c r="AH139" i="7"/>
  <c r="AG139" i="7"/>
  <c r="AF139" i="7"/>
  <c r="AE139" i="7"/>
  <c r="AD139" i="7"/>
  <c r="AA139" i="7"/>
  <c r="AL139" i="7"/>
  <c r="AK139" i="7"/>
  <c r="AJ139" i="7"/>
  <c r="AC139" i="7"/>
  <c r="AB139" i="7"/>
  <c r="AG956" i="7"/>
  <c r="AE956" i="7"/>
  <c r="AC956" i="7"/>
  <c r="AB956" i="7"/>
  <c r="AH956" i="7"/>
  <c r="AF956" i="7"/>
  <c r="AD956" i="7"/>
  <c r="AA956" i="7"/>
  <c r="AL956" i="7"/>
  <c r="AK956" i="7"/>
  <c r="AJ956" i="7"/>
  <c r="AI956" i="7"/>
  <c r="AJ2449" i="7"/>
  <c r="AI2449" i="7"/>
  <c r="AH2449" i="7"/>
  <c r="AG2449" i="7"/>
  <c r="AD2449" i="7"/>
  <c r="AC2449" i="7"/>
  <c r="AL2449" i="7"/>
  <c r="AK2449" i="7"/>
  <c r="AE2449" i="7"/>
  <c r="AB2449" i="7"/>
  <c r="AF2449" i="7"/>
  <c r="AA2449" i="7"/>
  <c r="AE361" i="7"/>
  <c r="AD361" i="7"/>
  <c r="AC361" i="7"/>
  <c r="AB361" i="7"/>
  <c r="AA361" i="7"/>
  <c r="AL361" i="7"/>
  <c r="AI361" i="7"/>
  <c r="AK361" i="7"/>
  <c r="AJ361" i="7"/>
  <c r="AH361" i="7"/>
  <c r="AF361" i="7"/>
  <c r="AG361" i="7"/>
  <c r="AI129" i="7"/>
  <c r="AH129" i="7"/>
  <c r="AG129" i="7"/>
  <c r="AF129" i="7"/>
  <c r="AE129" i="7"/>
  <c r="AD129" i="7"/>
  <c r="AA129" i="7"/>
  <c r="AL129" i="7"/>
  <c r="AJ129" i="7"/>
  <c r="AC129" i="7"/>
  <c r="AB129" i="7"/>
  <c r="AK129" i="7"/>
  <c r="AB2006" i="7"/>
  <c r="AA2006" i="7"/>
  <c r="AL2006" i="7"/>
  <c r="AK2006" i="7"/>
  <c r="AH2006" i="7"/>
  <c r="AJ2006" i="7"/>
  <c r="AI2006" i="7"/>
  <c r="AG2006" i="7"/>
  <c r="AE2006" i="7"/>
  <c r="AD2006" i="7"/>
  <c r="AF2006" i="7"/>
  <c r="AC2006" i="7"/>
  <c r="AE396" i="7"/>
  <c r="AD396" i="7"/>
  <c r="AC396" i="7"/>
  <c r="AB396" i="7"/>
  <c r="AA396" i="7"/>
  <c r="AL396" i="7"/>
  <c r="AI396" i="7"/>
  <c r="AH396" i="7"/>
  <c r="AK396" i="7"/>
  <c r="AG396" i="7"/>
  <c r="AJ396" i="7"/>
  <c r="AF396" i="7"/>
  <c r="AJ1669" i="7"/>
  <c r="AI1669" i="7"/>
  <c r="AH1669" i="7"/>
  <c r="AG1669" i="7"/>
  <c r="AL1669" i="7"/>
  <c r="AK1669" i="7"/>
  <c r="AF1669" i="7"/>
  <c r="AD1669" i="7"/>
  <c r="AC1669" i="7"/>
  <c r="AA1669" i="7"/>
  <c r="AE1669" i="7"/>
  <c r="AB1669" i="7"/>
  <c r="AM2974" i="7"/>
  <c r="AO2974" i="7" s="1"/>
  <c r="AM1643" i="7"/>
  <c r="AO1643" i="7" s="1"/>
  <c r="AM1073" i="7"/>
  <c r="AO1073" i="7" s="1"/>
  <c r="AM1608" i="7"/>
  <c r="AO1608" i="7" s="1"/>
  <c r="AM1538" i="7"/>
  <c r="AO1538" i="7" s="1"/>
  <c r="AM2145" i="7"/>
  <c r="AO2145" i="7" s="1"/>
  <c r="AM208" i="7"/>
  <c r="AO208" i="7" s="1"/>
  <c r="AM1783" i="7"/>
  <c r="AO1783" i="7" s="1"/>
  <c r="AM2425" i="7"/>
  <c r="AO2425" i="7" s="1"/>
  <c r="AM2845" i="7"/>
  <c r="AO2845" i="7" s="1"/>
  <c r="AM1108" i="7"/>
  <c r="AO1108" i="7" s="1"/>
  <c r="AM1328" i="7"/>
  <c r="AO1328" i="7" s="1"/>
  <c r="AM1130" i="7"/>
  <c r="AO1130" i="7" s="1"/>
  <c r="AM1165" i="7"/>
  <c r="AO1165" i="7" s="1"/>
  <c r="AM2228" i="7"/>
  <c r="AO2228" i="7" s="1"/>
  <c r="AM780" i="7"/>
  <c r="AO780" i="7" s="1"/>
  <c r="AM698" i="7"/>
  <c r="AO698" i="7" s="1"/>
  <c r="AM768" i="7"/>
  <c r="AO768" i="7" s="1"/>
  <c r="AM1270" i="7"/>
  <c r="AO1270" i="7" s="1"/>
  <c r="I2966" i="7"/>
  <c r="G2967" i="7"/>
  <c r="I2967" i="7" s="1"/>
  <c r="AM1725" i="7"/>
  <c r="AO1725" i="7" s="1"/>
  <c r="AM688" i="7"/>
  <c r="AO688" i="7" s="1"/>
  <c r="AM1480" i="7"/>
  <c r="AO1480" i="7" s="1"/>
  <c r="AM920" i="7"/>
  <c r="AO920" i="7" s="1"/>
  <c r="AJ2859" i="7"/>
  <c r="AH2859" i="7"/>
  <c r="AG2859" i="7"/>
  <c r="AF2859" i="7"/>
  <c r="AE2859" i="7"/>
  <c r="AK2859" i="7"/>
  <c r="AI2859" i="7"/>
  <c r="AB2859" i="7"/>
  <c r="AD2859" i="7"/>
  <c r="AL2859" i="7"/>
  <c r="AA2859" i="7"/>
  <c r="AC2859" i="7"/>
  <c r="AG1189" i="7"/>
  <c r="AF1189" i="7"/>
  <c r="AE1189" i="7"/>
  <c r="AC1189" i="7"/>
  <c r="AB1189" i="7"/>
  <c r="AK1189" i="7"/>
  <c r="AJ1189" i="7"/>
  <c r="AI1189" i="7"/>
  <c r="AA1189" i="7"/>
  <c r="AL1189" i="7"/>
  <c r="AH1189" i="7"/>
  <c r="AD1189" i="7"/>
  <c r="AI59" i="7"/>
  <c r="AH59" i="7"/>
  <c r="AG59" i="7"/>
  <c r="AF59" i="7"/>
  <c r="AE59" i="7"/>
  <c r="AD59" i="7"/>
  <c r="AA59" i="7"/>
  <c r="AL59" i="7"/>
  <c r="AK59" i="7"/>
  <c r="AC59" i="7"/>
  <c r="AJ59" i="7"/>
  <c r="AB59" i="7"/>
  <c r="AE2579" i="7"/>
  <c r="AH2579" i="7"/>
  <c r="AG2579" i="7"/>
  <c r="AL2579" i="7"/>
  <c r="AK2579" i="7"/>
  <c r="AJ2579" i="7"/>
  <c r="AI2579" i="7"/>
  <c r="AC2579" i="7"/>
  <c r="AB2579" i="7"/>
  <c r="AF2579" i="7"/>
  <c r="AD2579" i="7"/>
  <c r="AA2579" i="7"/>
  <c r="AE781" i="7"/>
  <c r="AG781" i="7"/>
  <c r="AC781" i="7"/>
  <c r="AL781" i="7"/>
  <c r="AK781" i="7"/>
  <c r="AJ781" i="7"/>
  <c r="AI781" i="7"/>
  <c r="AH781" i="7"/>
  <c r="AB781" i="7"/>
  <c r="AA781" i="7"/>
  <c r="AF781" i="7"/>
  <c r="AD781" i="7"/>
  <c r="AK1739" i="7"/>
  <c r="AJ1739" i="7"/>
  <c r="AI1739" i="7"/>
  <c r="AH1739" i="7"/>
  <c r="AG1739" i="7"/>
  <c r="AF1739" i="7"/>
  <c r="AE1739" i="7"/>
  <c r="AL1739" i="7"/>
  <c r="AD1739" i="7"/>
  <c r="AC1739" i="7"/>
  <c r="AB1739" i="7"/>
  <c r="AA1739" i="7"/>
  <c r="AJ2939" i="7"/>
  <c r="AI2939" i="7"/>
  <c r="AH2939" i="7"/>
  <c r="AG2939" i="7"/>
  <c r="AL2939" i="7"/>
  <c r="AK2939" i="7"/>
  <c r="AF2939" i="7"/>
  <c r="AC2939" i="7"/>
  <c r="AA2939" i="7"/>
  <c r="AD2939" i="7"/>
  <c r="AE2939" i="7"/>
  <c r="AB2939" i="7"/>
  <c r="AD2089" i="7"/>
  <c r="AB2089" i="7"/>
  <c r="AA2089" i="7"/>
  <c r="AJ2089" i="7"/>
  <c r="AF2089" i="7"/>
  <c r="AE2089" i="7"/>
  <c r="AC2089" i="7"/>
  <c r="AL2089" i="7"/>
  <c r="AI2089" i="7"/>
  <c r="AH2089" i="7"/>
  <c r="AG2089" i="7"/>
  <c r="AK2089" i="7"/>
  <c r="AJ2369" i="7"/>
  <c r="AI2369" i="7"/>
  <c r="AH2369" i="7"/>
  <c r="AG2369" i="7"/>
  <c r="AD2369" i="7"/>
  <c r="AK2369" i="7"/>
  <c r="AE2369" i="7"/>
  <c r="AL2369" i="7"/>
  <c r="AC2369" i="7"/>
  <c r="AB2369" i="7"/>
  <c r="AA2369" i="7"/>
  <c r="AF2369" i="7"/>
  <c r="AE384" i="7"/>
  <c r="AD384" i="7"/>
  <c r="AC384" i="7"/>
  <c r="AB384" i="7"/>
  <c r="AA384" i="7"/>
  <c r="AL384" i="7"/>
  <c r="AI384" i="7"/>
  <c r="AH384" i="7"/>
  <c r="AK384" i="7"/>
  <c r="AG384" i="7"/>
  <c r="AJ384" i="7"/>
  <c r="AF384" i="7"/>
  <c r="AJ1621" i="7"/>
  <c r="AI1621" i="7"/>
  <c r="AH1621" i="7"/>
  <c r="AG1621" i="7"/>
  <c r="AL1621" i="7"/>
  <c r="AK1621" i="7"/>
  <c r="AF1621" i="7"/>
  <c r="AD1621" i="7"/>
  <c r="AC1621" i="7"/>
  <c r="AA1621" i="7"/>
  <c r="AE1621" i="7"/>
  <c r="AB1621" i="7"/>
  <c r="AI209" i="7"/>
  <c r="AH209" i="7"/>
  <c r="AG209" i="7"/>
  <c r="AF209" i="7"/>
  <c r="AE209" i="7"/>
  <c r="AC209" i="7"/>
  <c r="AD209" i="7"/>
  <c r="AA209" i="7"/>
  <c r="AL209" i="7"/>
  <c r="AK209" i="7"/>
  <c r="AJ209" i="7"/>
  <c r="AB209" i="7"/>
  <c r="AL1364" i="7"/>
  <c r="AK1364" i="7"/>
  <c r="AJ1364" i="7"/>
  <c r="AI1364" i="7"/>
  <c r="AH1364" i="7"/>
  <c r="AC1364" i="7"/>
  <c r="AG1364" i="7"/>
  <c r="AD1364" i="7"/>
  <c r="AF1364" i="7"/>
  <c r="AB1364" i="7"/>
  <c r="AA1364" i="7"/>
  <c r="AE1364" i="7"/>
  <c r="AG886" i="7"/>
  <c r="AE886" i="7"/>
  <c r="AB886" i="7"/>
  <c r="AF886" i="7"/>
  <c r="AD886" i="7"/>
  <c r="AC886" i="7"/>
  <c r="AA886" i="7"/>
  <c r="AL886" i="7"/>
  <c r="AK886" i="7"/>
  <c r="AH886" i="7"/>
  <c r="AJ886" i="7"/>
  <c r="AI886" i="7"/>
  <c r="AC2754" i="7"/>
  <c r="AB2754" i="7"/>
  <c r="AA2754" i="7"/>
  <c r="AL2754" i="7"/>
  <c r="AI2754" i="7"/>
  <c r="AH2754" i="7"/>
  <c r="AG2754" i="7"/>
  <c r="AE2754" i="7"/>
  <c r="AJ2754" i="7"/>
  <c r="AF2754" i="7"/>
  <c r="AD2754" i="7"/>
  <c r="AK2754" i="7"/>
  <c r="AC2729" i="7"/>
  <c r="AB2729" i="7"/>
  <c r="AA2729" i="7"/>
  <c r="AL2729" i="7"/>
  <c r="AE2729" i="7"/>
  <c r="AD2729" i="7"/>
  <c r="AK2729" i="7"/>
  <c r="AJ2729" i="7"/>
  <c r="AI2729" i="7"/>
  <c r="AH2729" i="7"/>
  <c r="AG2729" i="7"/>
  <c r="AF2729" i="7"/>
  <c r="AJ2404" i="7"/>
  <c r="AI2404" i="7"/>
  <c r="AH2404" i="7"/>
  <c r="AG2404" i="7"/>
  <c r="AD2404" i="7"/>
  <c r="AA2404" i="7"/>
  <c r="AK2404" i="7"/>
  <c r="AF2404" i="7"/>
  <c r="AE2404" i="7"/>
  <c r="AC2404" i="7"/>
  <c r="AB2404" i="7"/>
  <c r="AL2404" i="7"/>
  <c r="AK1879" i="7"/>
  <c r="AJ1879" i="7"/>
  <c r="AI1879" i="7"/>
  <c r="AH1879" i="7"/>
  <c r="AE1879" i="7"/>
  <c r="AF1879" i="7"/>
  <c r="AD1879" i="7"/>
  <c r="AC1879" i="7"/>
  <c r="AA1879" i="7"/>
  <c r="AB1879" i="7"/>
  <c r="AG1879" i="7"/>
  <c r="AL1879" i="7"/>
  <c r="AG1039" i="7"/>
  <c r="AE1039" i="7"/>
  <c r="AC1039" i="7"/>
  <c r="AB1039" i="7"/>
  <c r="AL1039" i="7"/>
  <c r="AJ1039" i="7"/>
  <c r="AI1039" i="7"/>
  <c r="AD1039" i="7"/>
  <c r="AK1039" i="7"/>
  <c r="AH1039" i="7"/>
  <c r="AF1039" i="7"/>
  <c r="AA1039" i="7"/>
  <c r="AE851" i="7"/>
  <c r="AD851" i="7"/>
  <c r="AC851" i="7"/>
  <c r="AA851" i="7"/>
  <c r="AK851" i="7"/>
  <c r="AJ851" i="7"/>
  <c r="AG851" i="7"/>
  <c r="AF851" i="7"/>
  <c r="AB851" i="7"/>
  <c r="AL851" i="7"/>
  <c r="AI851" i="7"/>
  <c r="AH851" i="7"/>
  <c r="AJ1634" i="7"/>
  <c r="AI1634" i="7"/>
  <c r="AH1634" i="7"/>
  <c r="AG1634" i="7"/>
  <c r="AL1634" i="7"/>
  <c r="AK1634" i="7"/>
  <c r="AE1634" i="7"/>
  <c r="AD1634" i="7"/>
  <c r="AC1634" i="7"/>
  <c r="AB1634" i="7"/>
  <c r="AF1634" i="7"/>
  <c r="AA1634" i="7"/>
  <c r="AK1936" i="7"/>
  <c r="AJ1936" i="7"/>
  <c r="AI1936" i="7"/>
  <c r="AH1936" i="7"/>
  <c r="AE1936" i="7"/>
  <c r="AB1936" i="7"/>
  <c r="AA1936" i="7"/>
  <c r="AL1936" i="7"/>
  <c r="AG1936" i="7"/>
  <c r="AD1936" i="7"/>
  <c r="AF1936" i="7"/>
  <c r="AC1936" i="7"/>
  <c r="AI234" i="7"/>
  <c r="AH234" i="7"/>
  <c r="AG234" i="7"/>
  <c r="AF234" i="7"/>
  <c r="AE234" i="7"/>
  <c r="AC234" i="7"/>
  <c r="AD234" i="7"/>
  <c r="AA234" i="7"/>
  <c r="AL234" i="7"/>
  <c r="AB234" i="7"/>
  <c r="AK234" i="7"/>
  <c r="AJ234" i="7"/>
  <c r="AG991" i="7"/>
  <c r="AE991" i="7"/>
  <c r="AC991" i="7"/>
  <c r="AB991" i="7"/>
  <c r="AL991" i="7"/>
  <c r="AJ991" i="7"/>
  <c r="AI991" i="7"/>
  <c r="AD991" i="7"/>
  <c r="AK991" i="7"/>
  <c r="AH991" i="7"/>
  <c r="AF991" i="7"/>
  <c r="AA991" i="7"/>
  <c r="AI46" i="7"/>
  <c r="AH46" i="7"/>
  <c r="AG46" i="7"/>
  <c r="AF46" i="7"/>
  <c r="AE46" i="7"/>
  <c r="AD46" i="7"/>
  <c r="AA46" i="7"/>
  <c r="AL46" i="7"/>
  <c r="AK46" i="7"/>
  <c r="AJ46" i="7"/>
  <c r="AC46" i="7"/>
  <c r="AB46" i="7"/>
  <c r="AE339" i="7"/>
  <c r="AD339" i="7"/>
  <c r="AC339" i="7"/>
  <c r="AB339" i="7"/>
  <c r="AA339" i="7"/>
  <c r="AL339" i="7"/>
  <c r="AI339" i="7"/>
  <c r="AK339" i="7"/>
  <c r="AH339" i="7"/>
  <c r="AJ339" i="7"/>
  <c r="AF339" i="7"/>
  <c r="AG339" i="7"/>
  <c r="AM1958" i="7"/>
  <c r="AO1958" i="7" s="1"/>
  <c r="AM990" i="7"/>
  <c r="AO990" i="7" s="1"/>
  <c r="AM2053" i="7"/>
  <c r="AO2053" i="7" s="1"/>
  <c r="AM2915" i="7"/>
  <c r="AO2915" i="7" s="1"/>
  <c r="AM2413" i="7"/>
  <c r="AO2413" i="7" s="1"/>
  <c r="AM2648" i="7"/>
  <c r="AO2648" i="7" s="1"/>
  <c r="AM58" i="7"/>
  <c r="AO58" i="7" s="1"/>
  <c r="AM2180" i="7"/>
  <c r="AO2180" i="7" s="1"/>
  <c r="AM2005" i="7"/>
  <c r="AO2005" i="7" s="1"/>
  <c r="AM2438" i="7"/>
  <c r="AO2438" i="7" s="1"/>
  <c r="AM1060" i="7"/>
  <c r="AO1060" i="7" s="1"/>
  <c r="AM2355" i="7"/>
  <c r="AO2355" i="7" s="1"/>
  <c r="AM955" i="7"/>
  <c r="AO955" i="7" s="1"/>
  <c r="AM1550" i="7"/>
  <c r="AO1550" i="7" s="1"/>
  <c r="AM1293" i="7"/>
  <c r="AO1293" i="7" s="1"/>
  <c r="AM1748" i="7"/>
  <c r="AO1748" i="7" s="1"/>
  <c r="AM2683" i="7"/>
  <c r="AO2683" i="7" s="1"/>
  <c r="AM173" i="7"/>
  <c r="AO173" i="7" s="1"/>
  <c r="AM2448" i="7"/>
  <c r="AO2448" i="7" s="1"/>
  <c r="AM1843" i="7"/>
  <c r="AO1843" i="7" s="1"/>
  <c r="AM1095" i="7"/>
  <c r="AO1095" i="7" s="1"/>
  <c r="AM815" i="7"/>
  <c r="AO815" i="7" s="1"/>
  <c r="AM2964" i="7"/>
  <c r="AO2964" i="7" s="1"/>
  <c r="AM2063" i="7"/>
  <c r="AO2063" i="7" s="1"/>
  <c r="AM2658" i="7"/>
  <c r="AO2658" i="7" s="1"/>
  <c r="AM1900" i="7"/>
  <c r="AO1900" i="7" s="1"/>
  <c r="AM68" i="7"/>
  <c r="AO68" i="7" s="1"/>
  <c r="AM18" i="7"/>
  <c r="AO18" i="7" s="1"/>
  <c r="Z1236" i="7"/>
  <c r="AN1236" i="7" s="1"/>
  <c r="Z571" i="7"/>
  <c r="AN571" i="7" s="1"/>
  <c r="Z1586" i="7"/>
  <c r="AN1586" i="7" s="1"/>
  <c r="Z1796" i="7"/>
  <c r="AN1796" i="7" s="1"/>
  <c r="Z781" i="7"/>
  <c r="AN781" i="7" s="1"/>
  <c r="Z1284" i="7"/>
  <c r="AN1284" i="7" s="1"/>
  <c r="Z1634" i="7"/>
  <c r="AN1634" i="7" s="1"/>
  <c r="Z536" i="7"/>
  <c r="AN536" i="7" s="1"/>
  <c r="Z199" i="7"/>
  <c r="AN199" i="7" s="1"/>
  <c r="Z234" i="7"/>
  <c r="AN234" i="7" s="1"/>
  <c r="Z1319" i="7"/>
  <c r="AN1319" i="7" s="1"/>
  <c r="Z1761" i="7"/>
  <c r="AN1761" i="7" s="1"/>
  <c r="Z2334" i="7"/>
  <c r="AN2334" i="7" s="1"/>
  <c r="Z1214" i="7"/>
  <c r="AN1214" i="7" s="1"/>
  <c r="Z1306" i="7"/>
  <c r="AN1306" i="7" s="1"/>
  <c r="Z1271" i="7"/>
  <c r="AN1271" i="7" s="1"/>
  <c r="Z2846" i="7"/>
  <c r="AN2846" i="7" s="1"/>
  <c r="Z116" i="7"/>
  <c r="AN116" i="7" s="1"/>
  <c r="Z1726" i="7"/>
  <c r="AN1726" i="7" s="1"/>
  <c r="Z104" i="7"/>
  <c r="AN104" i="7" s="1"/>
  <c r="Z94" i="7"/>
  <c r="AN94" i="7" s="1"/>
  <c r="Z1201" i="7"/>
  <c r="AN1201" i="7" s="1"/>
  <c r="Z29" i="7"/>
  <c r="AN29" i="7" s="1"/>
  <c r="Z1656" i="7"/>
  <c r="AN1656" i="7" s="1"/>
  <c r="Z6" i="7"/>
  <c r="AN6" i="7" s="1"/>
  <c r="Z794" i="7"/>
  <c r="AN794" i="7" s="1"/>
  <c r="Z2321" i="7"/>
  <c r="AN2321" i="7" s="1"/>
  <c r="Z1739" i="7"/>
  <c r="AN1739" i="7" s="1"/>
  <c r="Z479" i="7"/>
  <c r="AN479" i="7" s="1"/>
  <c r="Z19" i="7"/>
  <c r="AN19" i="7" s="1"/>
  <c r="G2791" i="7"/>
  <c r="I2790" i="7"/>
  <c r="G421" i="7"/>
  <c r="I420" i="7"/>
  <c r="I1775" i="7"/>
  <c r="G1776" i="7"/>
  <c r="G761" i="7"/>
  <c r="I760" i="7"/>
  <c r="G246" i="7"/>
  <c r="I245" i="7"/>
  <c r="G2136" i="7"/>
  <c r="I2135" i="7"/>
  <c r="G2616" i="7"/>
  <c r="I2615" i="7"/>
  <c r="G2253" i="7"/>
  <c r="I2252" i="7"/>
  <c r="G1261" i="7"/>
  <c r="I1260" i="7"/>
  <c r="G1356" i="7"/>
  <c r="I1355" i="7"/>
  <c r="G1833" i="7"/>
  <c r="I1832" i="7"/>
  <c r="G166" i="7"/>
  <c r="I165" i="7"/>
  <c r="G2861" i="7"/>
  <c r="I2860" i="7"/>
  <c r="G1028" i="7"/>
  <c r="I1027" i="7"/>
  <c r="G1541" i="7"/>
  <c r="I1540" i="7"/>
  <c r="G2241" i="7"/>
  <c r="I2240" i="7"/>
  <c r="G2463" i="7"/>
  <c r="I2462" i="7"/>
  <c r="G1086" i="7"/>
  <c r="I1085" i="7"/>
  <c r="G2708" i="7"/>
  <c r="I2707" i="7"/>
  <c r="G188" i="7"/>
  <c r="I187" i="7"/>
  <c r="G841" i="7"/>
  <c r="I840" i="7"/>
  <c r="G2301" i="7"/>
  <c r="I2300" i="7"/>
  <c r="G223" i="7"/>
  <c r="I222" i="7"/>
  <c r="G481" i="7"/>
  <c r="I480" i="7"/>
  <c r="G1483" i="7"/>
  <c r="I1482" i="7"/>
  <c r="G1553" i="7"/>
  <c r="I1552" i="7"/>
  <c r="G1811" i="7"/>
  <c r="I1810" i="7"/>
  <c r="G958" i="7"/>
  <c r="I957" i="7"/>
  <c r="G2323" i="7"/>
  <c r="I2322" i="7"/>
  <c r="G981" i="7"/>
  <c r="I980" i="7"/>
  <c r="G2196" i="7"/>
  <c r="I2195" i="7"/>
  <c r="G2231" i="7"/>
  <c r="I2230" i="7"/>
  <c r="G2686" i="7"/>
  <c r="I2685" i="7"/>
  <c r="G2743" i="7"/>
  <c r="I2742" i="7"/>
  <c r="G1063" i="7"/>
  <c r="I1062" i="7"/>
  <c r="G2346" i="7"/>
  <c r="I2345" i="7"/>
  <c r="G1006" i="7"/>
  <c r="I1005" i="7"/>
  <c r="G2336" i="7"/>
  <c r="I2335" i="7"/>
  <c r="G71" i="7"/>
  <c r="I70" i="7"/>
  <c r="G376" i="7"/>
  <c r="I375" i="7"/>
  <c r="G456" i="7"/>
  <c r="I455" i="7"/>
  <c r="G1728" i="7"/>
  <c r="I1727" i="7"/>
  <c r="G2581" i="7"/>
  <c r="I2580" i="7"/>
  <c r="G2896" i="7"/>
  <c r="I2895" i="7"/>
  <c r="G351" i="7"/>
  <c r="I350" i="7"/>
  <c r="G1951" i="7"/>
  <c r="I1950" i="7"/>
  <c r="G2078" i="7"/>
  <c r="I2077" i="7"/>
  <c r="G1216" i="7"/>
  <c r="I1215" i="7"/>
  <c r="G106" i="7"/>
  <c r="I105" i="7"/>
  <c r="G328" i="7"/>
  <c r="I327" i="7"/>
  <c r="G2126" i="7"/>
  <c r="I2125" i="7"/>
  <c r="G1461" i="7"/>
  <c r="I1460" i="7"/>
  <c r="G468" i="7"/>
  <c r="I467" i="7"/>
  <c r="G271" i="7"/>
  <c r="I270" i="7"/>
  <c r="G1496" i="7"/>
  <c r="I1495" i="7"/>
  <c r="G2533" i="7"/>
  <c r="I2532" i="7"/>
  <c r="G1436" i="7"/>
  <c r="I1435" i="7"/>
  <c r="G1531" i="7"/>
  <c r="I1530" i="7"/>
  <c r="G2568" i="7"/>
  <c r="I2567" i="7"/>
  <c r="G2696" i="7"/>
  <c r="I2695" i="7"/>
  <c r="G2673" i="7"/>
  <c r="I2672" i="7"/>
  <c r="G876" i="7"/>
  <c r="I875" i="7"/>
  <c r="G1203" i="7"/>
  <c r="I1202" i="7"/>
  <c r="G771" i="7"/>
  <c r="I770" i="7"/>
  <c r="G1751" i="7"/>
  <c r="I1750" i="7"/>
  <c r="G853" i="7"/>
  <c r="I852" i="7"/>
  <c r="G621" i="7"/>
  <c r="I620" i="7"/>
  <c r="G1681" i="7"/>
  <c r="I1680" i="7"/>
  <c r="G2206" i="7"/>
  <c r="I2205" i="7"/>
  <c r="G2546" i="7"/>
  <c r="I2545" i="7"/>
  <c r="G656" i="7"/>
  <c r="I655" i="7"/>
  <c r="G1973" i="7"/>
  <c r="I1972" i="7"/>
  <c r="G1146" i="7"/>
  <c r="I1145" i="7"/>
  <c r="G1926" i="7"/>
  <c r="I1925" i="7"/>
  <c r="G491" i="7"/>
  <c r="I490" i="7"/>
  <c r="G1251" i="7"/>
  <c r="I1250" i="7"/>
  <c r="G1868" i="7"/>
  <c r="I1867" i="7"/>
  <c r="G118" i="7"/>
  <c r="I117" i="7"/>
  <c r="G666" i="7"/>
  <c r="I665" i="7"/>
  <c r="G736" i="7"/>
  <c r="I735" i="7"/>
  <c r="G748" i="7"/>
  <c r="I747" i="7"/>
  <c r="I1670" i="7"/>
  <c r="G1671" i="7"/>
  <c r="G783" i="7"/>
  <c r="I782" i="7"/>
  <c r="G1413" i="7"/>
  <c r="I1412" i="7"/>
  <c r="G701" i="7"/>
  <c r="I700" i="7"/>
  <c r="G1076" i="7"/>
  <c r="I1075" i="7"/>
  <c r="G2276" i="7"/>
  <c r="I2275" i="7"/>
  <c r="G561" i="7"/>
  <c r="I560" i="7"/>
  <c r="G726" i="7"/>
  <c r="I725" i="7"/>
  <c r="G2603" i="7"/>
  <c r="I2602" i="7"/>
  <c r="G153" i="7"/>
  <c r="I152" i="7"/>
  <c r="G446" i="7"/>
  <c r="I445" i="7"/>
  <c r="G2651" i="7"/>
  <c r="I2650" i="7"/>
  <c r="G1891" i="7"/>
  <c r="I1890" i="7"/>
  <c r="G796" i="7"/>
  <c r="I795" i="7"/>
  <c r="G1401" i="7"/>
  <c r="I1400" i="7"/>
  <c r="G1821" i="7"/>
  <c r="I1820" i="7"/>
  <c r="G2836" i="7"/>
  <c r="I2835" i="7"/>
  <c r="G866" i="7"/>
  <c r="I865" i="7"/>
  <c r="G2311" i="7"/>
  <c r="I2310" i="7"/>
  <c r="G596" i="7"/>
  <c r="I595" i="7"/>
  <c r="G1646" i="7"/>
  <c r="I1645" i="7"/>
  <c r="G678" i="7"/>
  <c r="I677" i="7"/>
  <c r="G2826" i="7"/>
  <c r="I2825" i="7"/>
  <c r="G1098" i="7"/>
  <c r="I1097" i="7"/>
  <c r="G526" i="7"/>
  <c r="I525" i="7"/>
  <c r="G1016" i="7"/>
  <c r="I1015" i="7"/>
  <c r="G1321" i="7"/>
  <c r="I1320" i="7"/>
  <c r="G2591" i="7"/>
  <c r="I2590" i="7"/>
  <c r="G2451" i="7"/>
  <c r="I2450" i="7"/>
  <c r="G363" i="7"/>
  <c r="I362" i="7"/>
  <c r="G818" i="7"/>
  <c r="I817" i="7"/>
  <c r="G131" i="7"/>
  <c r="I130" i="7"/>
  <c r="G573" i="7"/>
  <c r="I572" i="7"/>
  <c r="G1986" i="7"/>
  <c r="I1985" i="7"/>
  <c r="G2008" i="7"/>
  <c r="I2007" i="7"/>
  <c r="G2883" i="7"/>
  <c r="I2882" i="7"/>
  <c r="G2918" i="7"/>
  <c r="I2917" i="7"/>
  <c r="G2871" i="7"/>
  <c r="I2870" i="7"/>
  <c r="G2813" i="7"/>
  <c r="I2812" i="7"/>
  <c r="G2498" i="7"/>
  <c r="I2497" i="7"/>
  <c r="G398" i="7"/>
  <c r="I397" i="7"/>
  <c r="G1706" i="7"/>
  <c r="I1705" i="7"/>
  <c r="I1470" i="7"/>
  <c r="G1471" i="7"/>
  <c r="G1716" i="7"/>
  <c r="I1715" i="7"/>
  <c r="G2056" i="7"/>
  <c r="I2055" i="7"/>
  <c r="G643" i="7"/>
  <c r="I642" i="7"/>
  <c r="G2416" i="7"/>
  <c r="I2415" i="7"/>
  <c r="G1448" i="7"/>
  <c r="I1447" i="7"/>
  <c r="G2101" i="7"/>
  <c r="I2100" i="7"/>
  <c r="G2941" i="7"/>
  <c r="I2940" i="7"/>
  <c r="G1238" i="7"/>
  <c r="I1237" i="7"/>
  <c r="G1111" i="7"/>
  <c r="I1110" i="7"/>
  <c r="G1121" i="7"/>
  <c r="I1120" i="7"/>
  <c r="G2428" i="7"/>
  <c r="I2427" i="7"/>
  <c r="G2906" i="7"/>
  <c r="I2905" i="7"/>
  <c r="G516" i="7"/>
  <c r="I515" i="7"/>
  <c r="G1286" i="7"/>
  <c r="I1285" i="7"/>
  <c r="G1566" i="7"/>
  <c r="I1565" i="7"/>
  <c r="G1741" i="7"/>
  <c r="I1740" i="7"/>
  <c r="G806" i="7"/>
  <c r="I805" i="7"/>
  <c r="G1846" i="7"/>
  <c r="I1845" i="7"/>
  <c r="G831" i="7"/>
  <c r="I830" i="7"/>
  <c r="G971" i="7"/>
  <c r="I970" i="7"/>
  <c r="G2731" i="7"/>
  <c r="I2730" i="7"/>
  <c r="G911" i="7"/>
  <c r="I910" i="7"/>
  <c r="G2406" i="7"/>
  <c r="I2405" i="7"/>
  <c r="G2381" i="7"/>
  <c r="I2380" i="7"/>
  <c r="G2721" i="7"/>
  <c r="I2720" i="7"/>
  <c r="G936" i="7"/>
  <c r="I935" i="7"/>
  <c r="G2801" i="7"/>
  <c r="I2800" i="7"/>
  <c r="G1506" i="7"/>
  <c r="I1505" i="7"/>
  <c r="G2638" i="7"/>
  <c r="I2637" i="7"/>
  <c r="G923" i="7"/>
  <c r="I922" i="7"/>
  <c r="G1636" i="7"/>
  <c r="I1635" i="7"/>
  <c r="G1693" i="7"/>
  <c r="I1692" i="7"/>
  <c r="G1938" i="7"/>
  <c r="I1937" i="7"/>
  <c r="G236" i="7"/>
  <c r="I235" i="7"/>
  <c r="G538" i="7"/>
  <c r="I537" i="7"/>
  <c r="G201" i="7"/>
  <c r="I200" i="7"/>
  <c r="G993" i="7"/>
  <c r="I992" i="7"/>
  <c r="G1343" i="7"/>
  <c r="I1342" i="7"/>
  <c r="G631" i="7"/>
  <c r="I630" i="7"/>
  <c r="G1391" i="7"/>
  <c r="I1390" i="7"/>
  <c r="G1786" i="7"/>
  <c r="I1785" i="7"/>
  <c r="G1181" i="7"/>
  <c r="I1180" i="7"/>
  <c r="I900" i="7"/>
  <c r="G901" i="7"/>
  <c r="G1226" i="7"/>
  <c r="I1225" i="7"/>
  <c r="G1961" i="7"/>
  <c r="I1960" i="7"/>
  <c r="G2288" i="7"/>
  <c r="I2287" i="7"/>
  <c r="G1996" i="7"/>
  <c r="I1995" i="7"/>
  <c r="G2511" i="7"/>
  <c r="I2510" i="7"/>
  <c r="G293" i="7"/>
  <c r="I292" i="7"/>
  <c r="I280" i="7"/>
  <c r="G281" i="7"/>
  <c r="G411" i="7"/>
  <c r="I410" i="7"/>
  <c r="G1331" i="7"/>
  <c r="I1330" i="7"/>
  <c r="G691" i="7"/>
  <c r="I690" i="7"/>
  <c r="G1856" i="7"/>
  <c r="I1855" i="7"/>
  <c r="G2148" i="7"/>
  <c r="I2147" i="7"/>
  <c r="G608" i="7"/>
  <c r="I607" i="7"/>
  <c r="G2486" i="7"/>
  <c r="I2485" i="7"/>
  <c r="G433" i="7"/>
  <c r="I432" i="7"/>
  <c r="G2218" i="7"/>
  <c r="I2217" i="7"/>
  <c r="G2626" i="7"/>
  <c r="I2625" i="7"/>
  <c r="I1190" i="7"/>
  <c r="G1191" i="7"/>
  <c r="G2021" i="7"/>
  <c r="I2020" i="7"/>
  <c r="G2358" i="7"/>
  <c r="I2357" i="7"/>
  <c r="G1156" i="7"/>
  <c r="I1155" i="7"/>
  <c r="G61" i="7"/>
  <c r="I60" i="7"/>
  <c r="G306" i="7"/>
  <c r="I305" i="7"/>
  <c r="G2161" i="7"/>
  <c r="I2160" i="7"/>
  <c r="G586" i="7"/>
  <c r="I585" i="7"/>
  <c r="G141" i="7"/>
  <c r="I140" i="7"/>
  <c r="G503" i="7"/>
  <c r="I502" i="7"/>
  <c r="G2778" i="7"/>
  <c r="I2777" i="7"/>
  <c r="G2031" i="7"/>
  <c r="I2030" i="7"/>
  <c r="G1763" i="7"/>
  <c r="I1762" i="7"/>
  <c r="G946" i="7"/>
  <c r="I945" i="7"/>
  <c r="G1378" i="7"/>
  <c r="I1377" i="7"/>
  <c r="G2476" i="7"/>
  <c r="I2475" i="7"/>
  <c r="G2113" i="7"/>
  <c r="I2112" i="7"/>
  <c r="G2556" i="7"/>
  <c r="I2555" i="7"/>
  <c r="G1588" i="7"/>
  <c r="I1587" i="7"/>
  <c r="G1798" i="7"/>
  <c r="I1797" i="7"/>
  <c r="I257" i="7"/>
  <c r="G258" i="7"/>
  <c r="G176" i="7"/>
  <c r="I175" i="7"/>
  <c r="G1658" i="7"/>
  <c r="I1657" i="7"/>
  <c r="G1916" i="7"/>
  <c r="I1915" i="7"/>
  <c r="G2766" i="7"/>
  <c r="I2765" i="7"/>
  <c r="G551" i="7"/>
  <c r="I550" i="7"/>
  <c r="G2091" i="7"/>
  <c r="I2090" i="7"/>
  <c r="G2441" i="7"/>
  <c r="I2440" i="7"/>
  <c r="G1611" i="7"/>
  <c r="I1610" i="7"/>
  <c r="G2371" i="7"/>
  <c r="I2370" i="7"/>
  <c r="G386" i="7"/>
  <c r="I385" i="7"/>
  <c r="G2171" i="7"/>
  <c r="I2170" i="7"/>
  <c r="G1623" i="7"/>
  <c r="I1622" i="7"/>
  <c r="G211" i="7"/>
  <c r="I210" i="7"/>
  <c r="G2393" i="7"/>
  <c r="I2392" i="7"/>
  <c r="G1366" i="7"/>
  <c r="I1365" i="7"/>
  <c r="G2521" i="7"/>
  <c r="I2520" i="7"/>
  <c r="G888" i="7"/>
  <c r="I887" i="7"/>
  <c r="G1426" i="7"/>
  <c r="I1425" i="7"/>
  <c r="G2756" i="7"/>
  <c r="I2755" i="7"/>
  <c r="G2066" i="7"/>
  <c r="I2065" i="7"/>
  <c r="G2931" i="7"/>
  <c r="I2930" i="7"/>
  <c r="G1296" i="7"/>
  <c r="I1295" i="7"/>
  <c r="G96" i="7"/>
  <c r="I95" i="7"/>
  <c r="G2043" i="7"/>
  <c r="I2042" i="7"/>
  <c r="G316" i="7"/>
  <c r="I315" i="7"/>
  <c r="G1576" i="7"/>
  <c r="I1575" i="7"/>
  <c r="G1881" i="7"/>
  <c r="I1880" i="7"/>
  <c r="I1167" i="7"/>
  <c r="G1168" i="7"/>
  <c r="G1041" i="7"/>
  <c r="I1040" i="7"/>
  <c r="G83" i="7"/>
  <c r="I82" i="7"/>
  <c r="G1518" i="7"/>
  <c r="I1517" i="7"/>
  <c r="G2183" i="7"/>
  <c r="I2182" i="7"/>
  <c r="G713" i="7"/>
  <c r="I712" i="7"/>
  <c r="G1308" i="7"/>
  <c r="I1307" i="7"/>
  <c r="G2661" i="7"/>
  <c r="I2660" i="7"/>
  <c r="G1903" i="7"/>
  <c r="I1902" i="7"/>
  <c r="G1273" i="7"/>
  <c r="I1272" i="7"/>
  <c r="G2848" i="7"/>
  <c r="I2847" i="7"/>
  <c r="G1601" i="7"/>
  <c r="I1600" i="7"/>
  <c r="G1133" i="7"/>
  <c r="I1132" i="7"/>
  <c r="G48" i="7"/>
  <c r="I47" i="7"/>
  <c r="G1051" i="7"/>
  <c r="I1050" i="7"/>
  <c r="G341" i="7"/>
  <c r="I340" i="7"/>
  <c r="G2266" i="7"/>
  <c r="I2265" i="7"/>
  <c r="G20" i="7"/>
  <c r="I20" i="7" s="1"/>
  <c r="G30" i="7"/>
  <c r="I30" i="7" s="1"/>
  <c r="G7" i="7"/>
  <c r="I7" i="7" s="1"/>
  <c r="AM2019" i="7" l="1"/>
  <c r="AO2019" i="7" s="1"/>
  <c r="AM2965" i="7"/>
  <c r="AO2965" i="7" s="1"/>
  <c r="AM1984" i="7"/>
  <c r="AO1984" i="7" s="1"/>
  <c r="AM2146" i="7"/>
  <c r="AO2146" i="7" s="1"/>
  <c r="AM1249" i="7"/>
  <c r="AO1249" i="7" s="1"/>
  <c r="AM1119" i="7"/>
  <c r="AO1119" i="7" s="1"/>
  <c r="AM2975" i="7"/>
  <c r="AO2975" i="7" s="1"/>
  <c r="AM1924" i="7"/>
  <c r="AO1924" i="7" s="1"/>
  <c r="AM2216" i="7"/>
  <c r="AO2216" i="7" s="1"/>
  <c r="AM524" i="7"/>
  <c r="AO524" i="7" s="1"/>
  <c r="AM874" i="7"/>
  <c r="AO874" i="7" s="1"/>
  <c r="AM2496" i="7"/>
  <c r="AO2496" i="7" s="1"/>
  <c r="AM1061" i="7"/>
  <c r="AO1061" i="7" s="1"/>
  <c r="AM979" i="7"/>
  <c r="AO979" i="7" s="1"/>
  <c r="AM769" i="7"/>
  <c r="AO769" i="7" s="1"/>
  <c r="AM2041" i="7"/>
  <c r="AO2041" i="7" s="1"/>
  <c r="AM1459" i="7"/>
  <c r="AO1459" i="7" s="1"/>
  <c r="AM244" i="7"/>
  <c r="AO244" i="7" s="1"/>
  <c r="AM2334" i="7"/>
  <c r="AO2334" i="7" s="1"/>
  <c r="AM1774" i="7"/>
  <c r="AO1774" i="7" s="1"/>
  <c r="AM2264" i="7"/>
  <c r="AO2264" i="7" s="1"/>
  <c r="AM1691" i="7"/>
  <c r="AO1691" i="7" s="1"/>
  <c r="AM2076" i="7"/>
  <c r="AO2076" i="7" s="1"/>
  <c r="AM1494" i="7"/>
  <c r="AO1494" i="7" s="1"/>
  <c r="AJ2440" i="7"/>
  <c r="AI2440" i="7"/>
  <c r="AH2440" i="7"/>
  <c r="AG2440" i="7"/>
  <c r="AD2440" i="7"/>
  <c r="AA2440" i="7"/>
  <c r="AK2440" i="7"/>
  <c r="AL2440" i="7"/>
  <c r="AF2440" i="7"/>
  <c r="AC2440" i="7"/>
  <c r="AB2440" i="7"/>
  <c r="AE2440" i="7"/>
  <c r="AJ2895" i="7"/>
  <c r="AI2895" i="7"/>
  <c r="AL2895" i="7"/>
  <c r="AK2895" i="7"/>
  <c r="AB2895" i="7"/>
  <c r="AA2895" i="7"/>
  <c r="AF2895" i="7"/>
  <c r="AC2895" i="7"/>
  <c r="AH2895" i="7"/>
  <c r="AE2895" i="7"/>
  <c r="AD2895" i="7"/>
  <c r="AG2895" i="7"/>
  <c r="AM2006" i="7"/>
  <c r="AO2006" i="7" s="1"/>
  <c r="AM2054" i="7"/>
  <c r="AO2054" i="7" s="1"/>
  <c r="AM2671" i="7"/>
  <c r="AO2671" i="7" s="1"/>
  <c r="AM164" i="7"/>
  <c r="AO164" i="7" s="1"/>
  <c r="AM2356" i="7"/>
  <c r="AO2356" i="7" s="1"/>
  <c r="AK2977" i="7"/>
  <c r="AG2977" i="7"/>
  <c r="AF2977" i="7"/>
  <c r="AE2977" i="7"/>
  <c r="AD2977" i="7"/>
  <c r="AC2977" i="7"/>
  <c r="AL2977" i="7"/>
  <c r="AH2977" i="7"/>
  <c r="AJ2977" i="7"/>
  <c r="AB2977" i="7"/>
  <c r="AA2977" i="7"/>
  <c r="AI2977" i="7"/>
  <c r="AM2229" i="7"/>
  <c r="AO2229" i="7" s="1"/>
  <c r="AM2474" i="7"/>
  <c r="AO2474" i="7" s="1"/>
  <c r="AM2789" i="7"/>
  <c r="AO2789" i="7" s="1"/>
  <c r="AM1201" i="7"/>
  <c r="AO1201" i="7" s="1"/>
  <c r="AM2239" i="7"/>
  <c r="AO2239" i="7" s="1"/>
  <c r="AM921" i="7"/>
  <c r="AO921" i="7" s="1"/>
  <c r="AM1166" i="7"/>
  <c r="AO1166" i="7" s="1"/>
  <c r="AM969" i="7"/>
  <c r="AO969" i="7" s="1"/>
  <c r="AM1424" i="7"/>
  <c r="AO1424" i="7" s="1"/>
  <c r="AM2169" i="7"/>
  <c r="AO2169" i="7" s="1"/>
  <c r="AJ2475" i="7"/>
  <c r="AI2475" i="7"/>
  <c r="AH2475" i="7"/>
  <c r="AG2475" i="7"/>
  <c r="AD2475" i="7"/>
  <c r="AK2475" i="7"/>
  <c r="AA2475" i="7"/>
  <c r="AE2475" i="7"/>
  <c r="AC2475" i="7"/>
  <c r="AB2475" i="7"/>
  <c r="AF2475" i="7"/>
  <c r="AL2475" i="7"/>
  <c r="AL1505" i="7"/>
  <c r="AK1505" i="7"/>
  <c r="AJ1505" i="7"/>
  <c r="AI1505" i="7"/>
  <c r="AH1505" i="7"/>
  <c r="AE1505" i="7"/>
  <c r="AD1505" i="7"/>
  <c r="AC1505" i="7"/>
  <c r="AG1505" i="7"/>
  <c r="AF1505" i="7"/>
  <c r="AB1505" i="7"/>
  <c r="AA1505" i="7"/>
  <c r="AE397" i="7"/>
  <c r="AD397" i="7"/>
  <c r="AC397" i="7"/>
  <c r="AB397" i="7"/>
  <c r="AA397" i="7"/>
  <c r="AL397" i="7"/>
  <c r="AI397" i="7"/>
  <c r="AH397" i="7"/>
  <c r="AK397" i="7"/>
  <c r="AJ397" i="7"/>
  <c r="AG397" i="7"/>
  <c r="AF397" i="7"/>
  <c r="AD2090" i="7"/>
  <c r="AB2090" i="7"/>
  <c r="AA2090" i="7"/>
  <c r="AJ2090" i="7"/>
  <c r="AK2090" i="7"/>
  <c r="AI2090" i="7"/>
  <c r="AH2090" i="7"/>
  <c r="AG2090" i="7"/>
  <c r="AC2090" i="7"/>
  <c r="AL2090" i="7"/>
  <c r="AE2090" i="7"/>
  <c r="AF2090" i="7"/>
  <c r="AJ2357" i="7"/>
  <c r="AI2357" i="7"/>
  <c r="AH2357" i="7"/>
  <c r="AG2357" i="7"/>
  <c r="AD2357" i="7"/>
  <c r="AK2357" i="7"/>
  <c r="AE2357" i="7"/>
  <c r="AL2357" i="7"/>
  <c r="AF2357" i="7"/>
  <c r="AC2357" i="7"/>
  <c r="AB2357" i="7"/>
  <c r="AA2357" i="7"/>
  <c r="AK1960" i="7"/>
  <c r="AJ1960" i="7"/>
  <c r="AI1960" i="7"/>
  <c r="AH1960" i="7"/>
  <c r="AE1960" i="7"/>
  <c r="AB1960" i="7"/>
  <c r="AA1960" i="7"/>
  <c r="AL1960" i="7"/>
  <c r="AG1960" i="7"/>
  <c r="AD1960" i="7"/>
  <c r="AF1960" i="7"/>
  <c r="AC1960" i="7"/>
  <c r="AK1937" i="7"/>
  <c r="AJ1937" i="7"/>
  <c r="AI1937" i="7"/>
  <c r="AH1937" i="7"/>
  <c r="AE1937" i="7"/>
  <c r="AL1937" i="7"/>
  <c r="AG1937" i="7"/>
  <c r="AF1937" i="7"/>
  <c r="AC1937" i="7"/>
  <c r="AB1937" i="7"/>
  <c r="AD1937" i="7"/>
  <c r="AA1937" i="7"/>
  <c r="AC2730" i="7"/>
  <c r="AB2730" i="7"/>
  <c r="AA2730" i="7"/>
  <c r="AL2730" i="7"/>
  <c r="AI2730" i="7"/>
  <c r="AH2730" i="7"/>
  <c r="AG2730" i="7"/>
  <c r="AE2730" i="7"/>
  <c r="AK2730" i="7"/>
  <c r="AF2730" i="7"/>
  <c r="AD2730" i="7"/>
  <c r="AJ2730" i="7"/>
  <c r="AE642" i="7"/>
  <c r="AD642" i="7"/>
  <c r="AC642" i="7"/>
  <c r="AB642" i="7"/>
  <c r="AA642" i="7"/>
  <c r="AL642" i="7"/>
  <c r="AI642" i="7"/>
  <c r="AH642" i="7"/>
  <c r="AK642" i="7"/>
  <c r="AG642" i="7"/>
  <c r="AJ642" i="7"/>
  <c r="AF642" i="7"/>
  <c r="AJ2497" i="7"/>
  <c r="AI2497" i="7"/>
  <c r="AH2497" i="7"/>
  <c r="AG2497" i="7"/>
  <c r="AD2497" i="7"/>
  <c r="AC2497" i="7"/>
  <c r="AL2497" i="7"/>
  <c r="AK2497" i="7"/>
  <c r="AE2497" i="7"/>
  <c r="AB2497" i="7"/>
  <c r="AA2497" i="7"/>
  <c r="AF2497" i="7"/>
  <c r="AB1985" i="7"/>
  <c r="AE1985" i="7"/>
  <c r="AD1985" i="7"/>
  <c r="AC1985" i="7"/>
  <c r="AA1985" i="7"/>
  <c r="AK1985" i="7"/>
  <c r="AL1985" i="7"/>
  <c r="AI1985" i="7"/>
  <c r="AH1985" i="7"/>
  <c r="AF1985" i="7"/>
  <c r="AG1985" i="7"/>
  <c r="AJ1985" i="7"/>
  <c r="AK1820" i="7"/>
  <c r="AJ1820" i="7"/>
  <c r="AH1820" i="7"/>
  <c r="AG1820" i="7"/>
  <c r="AF1820" i="7"/>
  <c r="AE1820" i="7"/>
  <c r="AD1820" i="7"/>
  <c r="AC1820" i="7"/>
  <c r="AI1820" i="7"/>
  <c r="AB1820" i="7"/>
  <c r="AA1820" i="7"/>
  <c r="AL1820" i="7"/>
  <c r="AI152" i="7"/>
  <c r="AH152" i="7"/>
  <c r="AG152" i="7"/>
  <c r="AF152" i="7"/>
  <c r="AE152" i="7"/>
  <c r="AD152" i="7"/>
  <c r="AC152" i="7"/>
  <c r="AA152" i="7"/>
  <c r="AL152" i="7"/>
  <c r="AK152" i="7"/>
  <c r="AB152" i="7"/>
  <c r="AJ152" i="7"/>
  <c r="AF665" i="7"/>
  <c r="AK665" i="7"/>
  <c r="AJ665" i="7"/>
  <c r="AI665" i="7"/>
  <c r="AH665" i="7"/>
  <c r="AG665" i="7"/>
  <c r="AE665" i="7"/>
  <c r="AB665" i="7"/>
  <c r="AA665" i="7"/>
  <c r="AD665" i="7"/>
  <c r="AC665" i="7"/>
  <c r="AL665" i="7"/>
  <c r="AE620" i="7"/>
  <c r="AD620" i="7"/>
  <c r="AC620" i="7"/>
  <c r="AB620" i="7"/>
  <c r="AA620" i="7"/>
  <c r="AL620" i="7"/>
  <c r="AI620" i="7"/>
  <c r="AH620" i="7"/>
  <c r="AK620" i="7"/>
  <c r="AG620" i="7"/>
  <c r="AJ620" i="7"/>
  <c r="AF620" i="7"/>
  <c r="AE2580" i="7"/>
  <c r="AI2580" i="7"/>
  <c r="AH2580" i="7"/>
  <c r="AL2580" i="7"/>
  <c r="AG2580" i="7"/>
  <c r="AF2580" i="7"/>
  <c r="AB2580" i="7"/>
  <c r="AK2580" i="7"/>
  <c r="AJ2580" i="7"/>
  <c r="AD2580" i="7"/>
  <c r="AC2580" i="7"/>
  <c r="AA2580" i="7"/>
  <c r="AG1005" i="7"/>
  <c r="AE1005" i="7"/>
  <c r="AC1005" i="7"/>
  <c r="AB1005" i="7"/>
  <c r="AL1005" i="7"/>
  <c r="AK1005" i="7"/>
  <c r="AJ1005" i="7"/>
  <c r="AI1005" i="7"/>
  <c r="AH1005" i="7"/>
  <c r="AD1005" i="7"/>
  <c r="AA1005" i="7"/>
  <c r="AF1005" i="7"/>
  <c r="AC2707" i="7"/>
  <c r="AA2707" i="7"/>
  <c r="AD2707" i="7"/>
  <c r="AB2707" i="7"/>
  <c r="AL2707" i="7"/>
  <c r="AJ2707" i="7"/>
  <c r="AI2707" i="7"/>
  <c r="AH2707" i="7"/>
  <c r="AG2707" i="7"/>
  <c r="AF2707" i="7"/>
  <c r="AE2707" i="7"/>
  <c r="AK2707" i="7"/>
  <c r="AJ2860" i="7"/>
  <c r="AI2860" i="7"/>
  <c r="AH2860" i="7"/>
  <c r="AG2860" i="7"/>
  <c r="AF2860" i="7"/>
  <c r="AC2860" i="7"/>
  <c r="AB2860" i="7"/>
  <c r="AA2860" i="7"/>
  <c r="AL2860" i="7"/>
  <c r="AE2860" i="7"/>
  <c r="AD2860" i="7"/>
  <c r="AK2860" i="7"/>
  <c r="AG2615" i="7"/>
  <c r="AE2615" i="7"/>
  <c r="AL2615" i="7"/>
  <c r="AJ2615" i="7"/>
  <c r="AI2615" i="7"/>
  <c r="AF2615" i="7"/>
  <c r="AK2615" i="7"/>
  <c r="AH2615" i="7"/>
  <c r="AA2615" i="7"/>
  <c r="AD2615" i="7"/>
  <c r="AB2615" i="7"/>
  <c r="AC2615" i="7"/>
  <c r="AC2790" i="7"/>
  <c r="AB2790" i="7"/>
  <c r="AA2790" i="7"/>
  <c r="AL2790" i="7"/>
  <c r="AI2790" i="7"/>
  <c r="AH2790" i="7"/>
  <c r="AG2790" i="7"/>
  <c r="AE2790" i="7"/>
  <c r="AD2790" i="7"/>
  <c r="AJ2790" i="7"/>
  <c r="AK2790" i="7"/>
  <c r="AF2790" i="7"/>
  <c r="AM991" i="7"/>
  <c r="AO991" i="7" s="1"/>
  <c r="AM1634" i="7"/>
  <c r="AO1634" i="7" s="1"/>
  <c r="AM1039" i="7"/>
  <c r="AO1039" i="7" s="1"/>
  <c r="AM1739" i="7"/>
  <c r="AO1739" i="7" s="1"/>
  <c r="AM2579" i="7"/>
  <c r="AO2579" i="7" s="1"/>
  <c r="AM1994" i="7"/>
  <c r="AO1994" i="7" s="1"/>
  <c r="AM2204" i="7"/>
  <c r="AO2204" i="7" s="1"/>
  <c r="AM2426" i="7"/>
  <c r="AO2426" i="7" s="1"/>
  <c r="AM2414" i="7"/>
  <c r="AO2414" i="7" s="1"/>
  <c r="AM2624" i="7"/>
  <c r="AO2624" i="7" s="1"/>
  <c r="AM629" i="7"/>
  <c r="AO629" i="7" s="1"/>
  <c r="AM2916" i="7"/>
  <c r="AO2916" i="7" s="1"/>
  <c r="AM2904" i="7"/>
  <c r="AO2904" i="7" s="1"/>
  <c r="AM641" i="7"/>
  <c r="AO641" i="7" s="1"/>
  <c r="AM444" i="7"/>
  <c r="AO444" i="7" s="1"/>
  <c r="AM559" i="7"/>
  <c r="AO559" i="7" s="1"/>
  <c r="AM326" i="7"/>
  <c r="AO326" i="7" s="1"/>
  <c r="AM349" i="7"/>
  <c r="AO349" i="7" s="1"/>
  <c r="AM2811" i="7"/>
  <c r="AO2811" i="7" s="1"/>
  <c r="AM2776" i="7"/>
  <c r="AO2776" i="7" s="1"/>
  <c r="AM1866" i="7"/>
  <c r="AO1866" i="7" s="1"/>
  <c r="AM2834" i="7"/>
  <c r="AO2834" i="7" s="1"/>
  <c r="AM2124" i="7"/>
  <c r="AO2124" i="7" s="1"/>
  <c r="AM1819" i="7"/>
  <c r="AO1819" i="7" s="1"/>
  <c r="AM1004" i="7"/>
  <c r="AO1004" i="7" s="1"/>
  <c r="AM829" i="7"/>
  <c r="AO829" i="7" s="1"/>
  <c r="AM1844" i="7"/>
  <c r="AO1844" i="7" s="1"/>
  <c r="AM1609" i="7"/>
  <c r="AO1609" i="7" s="1"/>
  <c r="AM2649" i="7"/>
  <c r="AO2649" i="7" s="1"/>
  <c r="AI210" i="7"/>
  <c r="AH210" i="7"/>
  <c r="AG210" i="7"/>
  <c r="AF210" i="7"/>
  <c r="AE210" i="7"/>
  <c r="AD210" i="7"/>
  <c r="AC210" i="7"/>
  <c r="AA210" i="7"/>
  <c r="AL210" i="7"/>
  <c r="AB210" i="7"/>
  <c r="AK210" i="7"/>
  <c r="AJ210" i="7"/>
  <c r="AL1390" i="7"/>
  <c r="AK1390" i="7"/>
  <c r="AJ1390" i="7"/>
  <c r="AI1390" i="7"/>
  <c r="AH1390" i="7"/>
  <c r="AC1390" i="7"/>
  <c r="AG1390" i="7"/>
  <c r="AD1390" i="7"/>
  <c r="AB1390" i="7"/>
  <c r="AA1390" i="7"/>
  <c r="AF1390" i="7"/>
  <c r="AE1390" i="7"/>
  <c r="AG1120" i="7"/>
  <c r="AF1120" i="7"/>
  <c r="AE1120" i="7"/>
  <c r="AC1120" i="7"/>
  <c r="AB1120" i="7"/>
  <c r="AK1120" i="7"/>
  <c r="AJ1120" i="7"/>
  <c r="AI1120" i="7"/>
  <c r="AH1120" i="7"/>
  <c r="AD1120" i="7"/>
  <c r="AA1120" i="7"/>
  <c r="AL1120" i="7"/>
  <c r="AE445" i="7"/>
  <c r="AD445" i="7"/>
  <c r="AC445" i="7"/>
  <c r="AB445" i="7"/>
  <c r="AA445" i="7"/>
  <c r="AL445" i="7"/>
  <c r="AI445" i="7"/>
  <c r="AH445" i="7"/>
  <c r="AK445" i="7"/>
  <c r="AJ445" i="7"/>
  <c r="AG445" i="7"/>
  <c r="AF445" i="7"/>
  <c r="AH1552" i="7"/>
  <c r="AF1552" i="7"/>
  <c r="AE1552" i="7"/>
  <c r="AC1552" i="7"/>
  <c r="AJ1552" i="7"/>
  <c r="AI1552" i="7"/>
  <c r="AG1552" i="7"/>
  <c r="AD1552" i="7"/>
  <c r="AB1552" i="7"/>
  <c r="AA1552" i="7"/>
  <c r="AL1552" i="7"/>
  <c r="AK1552" i="7"/>
  <c r="AG1050" i="7"/>
  <c r="AE1050" i="7"/>
  <c r="AC1050" i="7"/>
  <c r="AB1050" i="7"/>
  <c r="AL1050" i="7"/>
  <c r="AK1050" i="7"/>
  <c r="AJ1050" i="7"/>
  <c r="AI1050" i="7"/>
  <c r="AH1050" i="7"/>
  <c r="AD1050" i="7"/>
  <c r="AA1050" i="7"/>
  <c r="AF1050" i="7"/>
  <c r="AI82" i="7"/>
  <c r="AH82" i="7"/>
  <c r="AG82" i="7"/>
  <c r="AF82" i="7"/>
  <c r="AE82" i="7"/>
  <c r="AD82" i="7"/>
  <c r="AA82" i="7"/>
  <c r="AL82" i="7"/>
  <c r="AK82" i="7"/>
  <c r="AJ82" i="7"/>
  <c r="AC82" i="7"/>
  <c r="AB82" i="7"/>
  <c r="AL1425" i="7"/>
  <c r="AK1425" i="7"/>
  <c r="AJ1425" i="7"/>
  <c r="AI1425" i="7"/>
  <c r="AH1425" i="7"/>
  <c r="AC1425" i="7"/>
  <c r="AF1425" i="7"/>
  <c r="AE1425" i="7"/>
  <c r="AD1425" i="7"/>
  <c r="AA1425" i="7"/>
  <c r="AG1425" i="7"/>
  <c r="AB1425" i="7"/>
  <c r="AL1377" i="7"/>
  <c r="AK1377" i="7"/>
  <c r="AJ1377" i="7"/>
  <c r="AI1377" i="7"/>
  <c r="AH1377" i="7"/>
  <c r="AC1377" i="7"/>
  <c r="AF1377" i="7"/>
  <c r="AE1377" i="7"/>
  <c r="AD1377" i="7"/>
  <c r="AA1377" i="7"/>
  <c r="AG1377" i="7"/>
  <c r="AB1377" i="7"/>
  <c r="AI140" i="7"/>
  <c r="AH140" i="7"/>
  <c r="AG140" i="7"/>
  <c r="AF140" i="7"/>
  <c r="AE140" i="7"/>
  <c r="AD140" i="7"/>
  <c r="AA140" i="7"/>
  <c r="AL140" i="7"/>
  <c r="AB140" i="7"/>
  <c r="AK140" i="7"/>
  <c r="AJ140" i="7"/>
  <c r="AC140" i="7"/>
  <c r="AJ2485" i="7"/>
  <c r="AI2485" i="7"/>
  <c r="AH2485" i="7"/>
  <c r="AG2485" i="7"/>
  <c r="AD2485" i="7"/>
  <c r="AC2485" i="7"/>
  <c r="AL2485" i="7"/>
  <c r="AK2485" i="7"/>
  <c r="AE2485" i="7"/>
  <c r="AF2485" i="7"/>
  <c r="AB2485" i="7"/>
  <c r="AA2485" i="7"/>
  <c r="AE410" i="7"/>
  <c r="AD410" i="7"/>
  <c r="AC410" i="7"/>
  <c r="AB410" i="7"/>
  <c r="AA410" i="7"/>
  <c r="AL410" i="7"/>
  <c r="AI410" i="7"/>
  <c r="AH410" i="7"/>
  <c r="AK410" i="7"/>
  <c r="AG410" i="7"/>
  <c r="AJ410" i="7"/>
  <c r="AF410" i="7"/>
  <c r="AE630" i="7"/>
  <c r="AD630" i="7"/>
  <c r="AC630" i="7"/>
  <c r="AB630" i="7"/>
  <c r="AA630" i="7"/>
  <c r="AL630" i="7"/>
  <c r="AI630" i="7"/>
  <c r="AH630" i="7"/>
  <c r="AK630" i="7"/>
  <c r="AG630" i="7"/>
  <c r="AJ630" i="7"/>
  <c r="AF630" i="7"/>
  <c r="AC2800" i="7"/>
  <c r="AB2800" i="7"/>
  <c r="AA2800" i="7"/>
  <c r="AL2800" i="7"/>
  <c r="AK2800" i="7"/>
  <c r="AI2800" i="7"/>
  <c r="AH2800" i="7"/>
  <c r="AJ2800" i="7"/>
  <c r="AE2800" i="7"/>
  <c r="AF2800" i="7"/>
  <c r="AD2800" i="7"/>
  <c r="AG2800" i="7"/>
  <c r="AJ1565" i="7"/>
  <c r="AI1565" i="7"/>
  <c r="AH1565" i="7"/>
  <c r="AA1565" i="7"/>
  <c r="AL1565" i="7"/>
  <c r="AK1565" i="7"/>
  <c r="AF1565" i="7"/>
  <c r="AG1565" i="7"/>
  <c r="AE1565" i="7"/>
  <c r="AD1565" i="7"/>
  <c r="AC1565" i="7"/>
  <c r="AB1565" i="7"/>
  <c r="AG1110" i="7"/>
  <c r="AF1110" i="7"/>
  <c r="AE1110" i="7"/>
  <c r="AC1110" i="7"/>
  <c r="AB1110" i="7"/>
  <c r="AK1110" i="7"/>
  <c r="AJ1110" i="7"/>
  <c r="AI1110" i="7"/>
  <c r="AH1110" i="7"/>
  <c r="AD1110" i="7"/>
  <c r="AA1110" i="7"/>
  <c r="AL1110" i="7"/>
  <c r="AG2590" i="7"/>
  <c r="AE2590" i="7"/>
  <c r="AH2590" i="7"/>
  <c r="AF2590" i="7"/>
  <c r="AD2590" i="7"/>
  <c r="AC2590" i="7"/>
  <c r="AB2590" i="7"/>
  <c r="AA2590" i="7"/>
  <c r="AJ2590" i="7"/>
  <c r="AL2590" i="7"/>
  <c r="AK2590" i="7"/>
  <c r="AI2590" i="7"/>
  <c r="AF677" i="7"/>
  <c r="AK677" i="7"/>
  <c r="AJ677" i="7"/>
  <c r="AI677" i="7"/>
  <c r="AH677" i="7"/>
  <c r="AG677" i="7"/>
  <c r="AE677" i="7"/>
  <c r="AB677" i="7"/>
  <c r="AA677" i="7"/>
  <c r="AL677" i="7"/>
  <c r="AD677" i="7"/>
  <c r="AC677" i="7"/>
  <c r="AF700" i="7"/>
  <c r="AJ700" i="7"/>
  <c r="AI700" i="7"/>
  <c r="AH700" i="7"/>
  <c r="AG700" i="7"/>
  <c r="AE700" i="7"/>
  <c r="AD700" i="7"/>
  <c r="AA700" i="7"/>
  <c r="AL700" i="7"/>
  <c r="AK700" i="7"/>
  <c r="AC700" i="7"/>
  <c r="AB700" i="7"/>
  <c r="AG1145" i="7"/>
  <c r="AF1145" i="7"/>
  <c r="AE1145" i="7"/>
  <c r="AC1145" i="7"/>
  <c r="AB1145" i="7"/>
  <c r="AK1145" i="7"/>
  <c r="AJ1145" i="7"/>
  <c r="AI1145" i="7"/>
  <c r="AA1145" i="7"/>
  <c r="AL1145" i="7"/>
  <c r="AH1145" i="7"/>
  <c r="AD1145" i="7"/>
  <c r="AC2672" i="7"/>
  <c r="AK2672" i="7"/>
  <c r="AJ2672" i="7"/>
  <c r="AH2672" i="7"/>
  <c r="AL2672" i="7"/>
  <c r="AI2672" i="7"/>
  <c r="AF2672" i="7"/>
  <c r="AG2672" i="7"/>
  <c r="AB2672" i="7"/>
  <c r="AA2672" i="7"/>
  <c r="AE2672" i="7"/>
  <c r="AD2672" i="7"/>
  <c r="AL1495" i="7"/>
  <c r="AK1495" i="7"/>
  <c r="AJ1495" i="7"/>
  <c r="AI1495" i="7"/>
  <c r="AH1495" i="7"/>
  <c r="AE1495" i="7"/>
  <c r="AD1495" i="7"/>
  <c r="AC1495" i="7"/>
  <c r="AG1495" i="7"/>
  <c r="AF1495" i="7"/>
  <c r="AB1495" i="7"/>
  <c r="AA1495" i="7"/>
  <c r="AI105" i="7"/>
  <c r="AH105" i="7"/>
  <c r="AG105" i="7"/>
  <c r="AF105" i="7"/>
  <c r="AE105" i="7"/>
  <c r="AD105" i="7"/>
  <c r="AA105" i="7"/>
  <c r="AL105" i="7"/>
  <c r="AJ105" i="7"/>
  <c r="AC105" i="7"/>
  <c r="AB105" i="7"/>
  <c r="AK105" i="7"/>
  <c r="AI2195" i="7"/>
  <c r="AH2195" i="7"/>
  <c r="AF2195" i="7"/>
  <c r="AB2195" i="7"/>
  <c r="AA2195" i="7"/>
  <c r="AL2195" i="7"/>
  <c r="AG2195" i="7"/>
  <c r="AE2195" i="7"/>
  <c r="AD2195" i="7"/>
  <c r="AC2195" i="7"/>
  <c r="AK2195" i="7"/>
  <c r="AJ2195" i="7"/>
  <c r="AL1482" i="7"/>
  <c r="AK1482" i="7"/>
  <c r="AJ1482" i="7"/>
  <c r="AI1482" i="7"/>
  <c r="AH1482" i="7"/>
  <c r="AE1482" i="7"/>
  <c r="AD1482" i="7"/>
  <c r="AC1482" i="7"/>
  <c r="AG1482" i="7"/>
  <c r="AF1482" i="7"/>
  <c r="AB1482" i="7"/>
  <c r="AA1482" i="7"/>
  <c r="AL257" i="7"/>
  <c r="AK257" i="7"/>
  <c r="AJ257" i="7"/>
  <c r="AI257" i="7"/>
  <c r="AH257" i="7"/>
  <c r="AG257" i="7"/>
  <c r="AF257" i="7"/>
  <c r="AE257" i="7"/>
  <c r="AC257" i="7"/>
  <c r="AB257" i="7"/>
  <c r="AD257" i="7"/>
  <c r="AA257" i="7"/>
  <c r="AM1364" i="7"/>
  <c r="AO1364" i="7" s="1"/>
  <c r="AM2369" i="7"/>
  <c r="AO2369" i="7" s="1"/>
  <c r="AM2859" i="7"/>
  <c r="AO2859" i="7" s="1"/>
  <c r="AM2449" i="7"/>
  <c r="AO2449" i="7" s="1"/>
  <c r="AM2509" i="7"/>
  <c r="AO2509" i="7" s="1"/>
  <c r="AM1889" i="7"/>
  <c r="AO1889" i="7" s="1"/>
  <c r="AM479" i="7"/>
  <c r="AO479" i="7" s="1"/>
  <c r="AM899" i="7"/>
  <c r="AO899" i="7" s="1"/>
  <c r="AC2755" i="7"/>
  <c r="AB2755" i="7"/>
  <c r="AA2755" i="7"/>
  <c r="AL2755" i="7"/>
  <c r="AK2755" i="7"/>
  <c r="AI2755" i="7"/>
  <c r="AG2755" i="7"/>
  <c r="AE2755" i="7"/>
  <c r="AJ2755" i="7"/>
  <c r="AF2755" i="7"/>
  <c r="AD2755" i="7"/>
  <c r="AH2755" i="7"/>
  <c r="AK1740" i="7"/>
  <c r="AL1740" i="7"/>
  <c r="AJ1740" i="7"/>
  <c r="AI1740" i="7"/>
  <c r="AH1740" i="7"/>
  <c r="AG1740" i="7"/>
  <c r="AF1740" i="7"/>
  <c r="AA1740" i="7"/>
  <c r="AE1740" i="7"/>
  <c r="AD1740" i="7"/>
  <c r="AC1740" i="7"/>
  <c r="AB1740" i="7"/>
  <c r="AJ1680" i="7"/>
  <c r="AI1680" i="7"/>
  <c r="AH1680" i="7"/>
  <c r="AG1680" i="7"/>
  <c r="AD1680" i="7"/>
  <c r="AC1680" i="7"/>
  <c r="AB1680" i="7"/>
  <c r="AL1680" i="7"/>
  <c r="AK1680" i="7"/>
  <c r="AF1680" i="7"/>
  <c r="AE1680" i="7"/>
  <c r="AA1680" i="7"/>
  <c r="AE420" i="7"/>
  <c r="AD420" i="7"/>
  <c r="AC420" i="7"/>
  <c r="AB420" i="7"/>
  <c r="AA420" i="7"/>
  <c r="AL420" i="7"/>
  <c r="AI420" i="7"/>
  <c r="AH420" i="7"/>
  <c r="AK420" i="7"/>
  <c r="AG420" i="7"/>
  <c r="AJ420" i="7"/>
  <c r="AF420" i="7"/>
  <c r="AB2042" i="7"/>
  <c r="AA2042" i="7"/>
  <c r="AL2042" i="7"/>
  <c r="AK2042" i="7"/>
  <c r="AH2042" i="7"/>
  <c r="AF2042" i="7"/>
  <c r="AE2042" i="7"/>
  <c r="AD2042" i="7"/>
  <c r="AI2042" i="7"/>
  <c r="AJ2042" i="7"/>
  <c r="AC2042" i="7"/>
  <c r="AG2042" i="7"/>
  <c r="AC2660" i="7"/>
  <c r="AJ2660" i="7"/>
  <c r="AH2660" i="7"/>
  <c r="AL2660" i="7"/>
  <c r="AI2660" i="7"/>
  <c r="AK2660" i="7"/>
  <c r="AE2660" i="7"/>
  <c r="AD2660" i="7"/>
  <c r="AA2660" i="7"/>
  <c r="AG2660" i="7"/>
  <c r="AF2660" i="7"/>
  <c r="AB2660" i="7"/>
  <c r="AI2170" i="7"/>
  <c r="AH2170" i="7"/>
  <c r="AF2170" i="7"/>
  <c r="AL2170" i="7"/>
  <c r="AJ2170" i="7"/>
  <c r="AG2170" i="7"/>
  <c r="AC2170" i="7"/>
  <c r="AK2170" i="7"/>
  <c r="AB2170" i="7"/>
  <c r="AA2170" i="7"/>
  <c r="AE2170" i="7"/>
  <c r="AD2170" i="7"/>
  <c r="AE550" i="7"/>
  <c r="AD550" i="7"/>
  <c r="AC550" i="7"/>
  <c r="AB550" i="7"/>
  <c r="AA550" i="7"/>
  <c r="AL550" i="7"/>
  <c r="AI550" i="7"/>
  <c r="AH550" i="7"/>
  <c r="AK550" i="7"/>
  <c r="AJ550" i="7"/>
  <c r="AG550" i="7"/>
  <c r="AF550" i="7"/>
  <c r="AG945" i="7"/>
  <c r="AE945" i="7"/>
  <c r="AC945" i="7"/>
  <c r="AB945" i="7"/>
  <c r="AL945" i="7"/>
  <c r="AK945" i="7"/>
  <c r="AJ945" i="7"/>
  <c r="AI945" i="7"/>
  <c r="AH945" i="7"/>
  <c r="AD945" i="7"/>
  <c r="AA945" i="7"/>
  <c r="AF945" i="7"/>
  <c r="AE585" i="7"/>
  <c r="AD585" i="7"/>
  <c r="AC585" i="7"/>
  <c r="AB585" i="7"/>
  <c r="AA585" i="7"/>
  <c r="AL585" i="7"/>
  <c r="AI585" i="7"/>
  <c r="AH585" i="7"/>
  <c r="AK585" i="7"/>
  <c r="AJ585" i="7"/>
  <c r="AG585" i="7"/>
  <c r="AF585" i="7"/>
  <c r="AE607" i="7"/>
  <c r="AD607" i="7"/>
  <c r="AC607" i="7"/>
  <c r="AB607" i="7"/>
  <c r="AA607" i="7"/>
  <c r="AL607" i="7"/>
  <c r="AI607" i="7"/>
  <c r="AH607" i="7"/>
  <c r="AK607" i="7"/>
  <c r="AJ607" i="7"/>
  <c r="AG607" i="7"/>
  <c r="AF607" i="7"/>
  <c r="AL1342" i="7"/>
  <c r="AK1342" i="7"/>
  <c r="AJ1342" i="7"/>
  <c r="AI1342" i="7"/>
  <c r="AH1342" i="7"/>
  <c r="AC1342" i="7"/>
  <c r="AG1342" i="7"/>
  <c r="AD1342" i="7"/>
  <c r="AB1342" i="7"/>
  <c r="AA1342" i="7"/>
  <c r="AF1342" i="7"/>
  <c r="AE1342" i="7"/>
  <c r="AG935" i="7"/>
  <c r="AE935" i="7"/>
  <c r="AC935" i="7"/>
  <c r="AB935" i="7"/>
  <c r="AH935" i="7"/>
  <c r="AF935" i="7"/>
  <c r="AD935" i="7"/>
  <c r="AA935" i="7"/>
  <c r="AJ935" i="7"/>
  <c r="AI935" i="7"/>
  <c r="AL935" i="7"/>
  <c r="AK935" i="7"/>
  <c r="AL1285" i="7"/>
  <c r="AK1285" i="7"/>
  <c r="AJ1285" i="7"/>
  <c r="AI1285" i="7"/>
  <c r="AH1285" i="7"/>
  <c r="AC1285" i="7"/>
  <c r="AF1285" i="7"/>
  <c r="AE1285" i="7"/>
  <c r="AD1285" i="7"/>
  <c r="AA1285" i="7"/>
  <c r="AG1285" i="7"/>
  <c r="AB1285" i="7"/>
  <c r="AC2812" i="7"/>
  <c r="AB2812" i="7"/>
  <c r="AA2812" i="7"/>
  <c r="AL2812" i="7"/>
  <c r="AK2812" i="7"/>
  <c r="AI2812" i="7"/>
  <c r="AH2812" i="7"/>
  <c r="AE2812" i="7"/>
  <c r="AG2812" i="7"/>
  <c r="AJ2812" i="7"/>
  <c r="AD2812" i="7"/>
  <c r="AF2812" i="7"/>
  <c r="AJ1645" i="7"/>
  <c r="AI1645" i="7"/>
  <c r="AH1645" i="7"/>
  <c r="AG1645" i="7"/>
  <c r="AL1645" i="7"/>
  <c r="AK1645" i="7"/>
  <c r="AF1645" i="7"/>
  <c r="AD1645" i="7"/>
  <c r="AC1645" i="7"/>
  <c r="AA1645" i="7"/>
  <c r="AE1645" i="7"/>
  <c r="AB1645" i="7"/>
  <c r="AL1400" i="7"/>
  <c r="AK1400" i="7"/>
  <c r="AJ1400" i="7"/>
  <c r="AI1400" i="7"/>
  <c r="AH1400" i="7"/>
  <c r="AC1400" i="7"/>
  <c r="AG1400" i="7"/>
  <c r="AD1400" i="7"/>
  <c r="AF1400" i="7"/>
  <c r="AB1400" i="7"/>
  <c r="AA1400" i="7"/>
  <c r="AE1400" i="7"/>
  <c r="AL1412" i="7"/>
  <c r="AK1412" i="7"/>
  <c r="AJ1412" i="7"/>
  <c r="AI1412" i="7"/>
  <c r="AH1412" i="7"/>
  <c r="AC1412" i="7"/>
  <c r="AG1412" i="7"/>
  <c r="AD1412" i="7"/>
  <c r="AF1412" i="7"/>
  <c r="AB1412" i="7"/>
  <c r="AA1412" i="7"/>
  <c r="AE1412" i="7"/>
  <c r="AI117" i="7"/>
  <c r="AH117" i="7"/>
  <c r="AG117" i="7"/>
  <c r="AF117" i="7"/>
  <c r="AE117" i="7"/>
  <c r="AD117" i="7"/>
  <c r="AA117" i="7"/>
  <c r="AL117" i="7"/>
  <c r="AJ117" i="7"/>
  <c r="AC117" i="7"/>
  <c r="AB117" i="7"/>
  <c r="AK117" i="7"/>
  <c r="AK1972" i="7"/>
  <c r="AJ1972" i="7"/>
  <c r="AI1972" i="7"/>
  <c r="AH1972" i="7"/>
  <c r="AE1972" i="7"/>
  <c r="AB1972" i="7"/>
  <c r="AA1972" i="7"/>
  <c r="AL1972" i="7"/>
  <c r="AG1972" i="7"/>
  <c r="AD1972" i="7"/>
  <c r="AF1972" i="7"/>
  <c r="AC1972" i="7"/>
  <c r="AE852" i="7"/>
  <c r="AF852" i="7"/>
  <c r="AD852" i="7"/>
  <c r="AB852" i="7"/>
  <c r="AA852" i="7"/>
  <c r="AL852" i="7"/>
  <c r="AK852" i="7"/>
  <c r="AJ852" i="7"/>
  <c r="AI852" i="7"/>
  <c r="AC852" i="7"/>
  <c r="AH852" i="7"/>
  <c r="AG852" i="7"/>
  <c r="AC2695" i="7"/>
  <c r="AA2695" i="7"/>
  <c r="AD2695" i="7"/>
  <c r="AB2695" i="7"/>
  <c r="AL2695" i="7"/>
  <c r="AJ2695" i="7"/>
  <c r="AK2695" i="7"/>
  <c r="AI2695" i="7"/>
  <c r="AH2695" i="7"/>
  <c r="AG2695" i="7"/>
  <c r="AF2695" i="7"/>
  <c r="AE2695" i="7"/>
  <c r="AL270" i="7"/>
  <c r="AK270" i="7"/>
  <c r="AJ270" i="7"/>
  <c r="AI270" i="7"/>
  <c r="AH270" i="7"/>
  <c r="AG270" i="7"/>
  <c r="AF270" i="7"/>
  <c r="AD270" i="7"/>
  <c r="AC270" i="7"/>
  <c r="AE270" i="7"/>
  <c r="AA270" i="7"/>
  <c r="AB270" i="7"/>
  <c r="AG1215" i="7"/>
  <c r="AF1215" i="7"/>
  <c r="AE1215" i="7"/>
  <c r="AC1215" i="7"/>
  <c r="AB1215" i="7"/>
  <c r="AK1215" i="7"/>
  <c r="AJ1215" i="7"/>
  <c r="AI1215" i="7"/>
  <c r="AA1215" i="7"/>
  <c r="AL1215" i="7"/>
  <c r="AH1215" i="7"/>
  <c r="AD1215" i="7"/>
  <c r="AL1727" i="7"/>
  <c r="AK1727" i="7"/>
  <c r="AJ1727" i="7"/>
  <c r="AI1727" i="7"/>
  <c r="AH1727" i="7"/>
  <c r="AG1727" i="7"/>
  <c r="AB1727" i="7"/>
  <c r="AA1727" i="7"/>
  <c r="AF1727" i="7"/>
  <c r="AE1727" i="7"/>
  <c r="AD1727" i="7"/>
  <c r="AC1727" i="7"/>
  <c r="AJ2345" i="7"/>
  <c r="AI2345" i="7"/>
  <c r="AH2345" i="7"/>
  <c r="AG2345" i="7"/>
  <c r="AD2345" i="7"/>
  <c r="AK2345" i="7"/>
  <c r="AL2345" i="7"/>
  <c r="AF2345" i="7"/>
  <c r="AC2345" i="7"/>
  <c r="AB2345" i="7"/>
  <c r="AA2345" i="7"/>
  <c r="AE2345" i="7"/>
  <c r="AG980" i="7"/>
  <c r="AE980" i="7"/>
  <c r="AC980" i="7"/>
  <c r="AB980" i="7"/>
  <c r="AH980" i="7"/>
  <c r="AF980" i="7"/>
  <c r="AD980" i="7"/>
  <c r="AA980" i="7"/>
  <c r="AL980" i="7"/>
  <c r="AK980" i="7"/>
  <c r="AJ980" i="7"/>
  <c r="AI980" i="7"/>
  <c r="AE480" i="7"/>
  <c r="AD480" i="7"/>
  <c r="AC480" i="7"/>
  <c r="AB480" i="7"/>
  <c r="AA480" i="7"/>
  <c r="AL480" i="7"/>
  <c r="AI480" i="7"/>
  <c r="AH480" i="7"/>
  <c r="AK480" i="7"/>
  <c r="AJ480" i="7"/>
  <c r="AG480" i="7"/>
  <c r="AF480" i="7"/>
  <c r="AG1085" i="7"/>
  <c r="AF1085" i="7"/>
  <c r="AE1085" i="7"/>
  <c r="AC1085" i="7"/>
  <c r="AB1085" i="7"/>
  <c r="AK1085" i="7"/>
  <c r="AJ1085" i="7"/>
  <c r="AI1085" i="7"/>
  <c r="AA1085" i="7"/>
  <c r="AL1085" i="7"/>
  <c r="AH1085" i="7"/>
  <c r="AD1085" i="7"/>
  <c r="AI165" i="7"/>
  <c r="AH165" i="7"/>
  <c r="AG165" i="7"/>
  <c r="AF165" i="7"/>
  <c r="AE165" i="7"/>
  <c r="AD165" i="7"/>
  <c r="AC165" i="7"/>
  <c r="AA165" i="7"/>
  <c r="AL165" i="7"/>
  <c r="AK165" i="7"/>
  <c r="AJ165" i="7"/>
  <c r="AB165" i="7"/>
  <c r="AI2135" i="7"/>
  <c r="AL2135" i="7"/>
  <c r="AK2135" i="7"/>
  <c r="AH2135" i="7"/>
  <c r="AG2135" i="7"/>
  <c r="AD2135" i="7"/>
  <c r="AJ2135" i="7"/>
  <c r="AC2135" i="7"/>
  <c r="AB2135" i="7"/>
  <c r="AE2135" i="7"/>
  <c r="AF2135" i="7"/>
  <c r="AA2135" i="7"/>
  <c r="AM1621" i="7"/>
  <c r="AO1621" i="7" s="1"/>
  <c r="AM781" i="7"/>
  <c r="AO781" i="7" s="1"/>
  <c r="AM2484" i="7"/>
  <c r="AO2484" i="7" s="1"/>
  <c r="AM2894" i="7"/>
  <c r="AO2894" i="7" s="1"/>
  <c r="AM2881" i="7"/>
  <c r="AO2881" i="7" s="1"/>
  <c r="AM1679" i="7"/>
  <c r="AO1679" i="7" s="1"/>
  <c r="AM1644" i="7"/>
  <c r="AO1644" i="7" s="1"/>
  <c r="AM2064" i="7"/>
  <c r="AO2064" i="7" s="1"/>
  <c r="AM454" i="7"/>
  <c r="AO454" i="7" s="1"/>
  <c r="AM489" i="7"/>
  <c r="AO489" i="7" s="1"/>
  <c r="AM654" i="7"/>
  <c r="AO654" i="7" s="1"/>
  <c r="AM501" i="7"/>
  <c r="AO501" i="7" s="1"/>
  <c r="AM514" i="7"/>
  <c r="AO514" i="7" s="1"/>
  <c r="AM839" i="7"/>
  <c r="AO839" i="7" s="1"/>
  <c r="AM794" i="7"/>
  <c r="AO794" i="7" s="1"/>
  <c r="AM2952" i="7"/>
  <c r="AO2952" i="7" s="1"/>
  <c r="AM1656" i="7"/>
  <c r="AO1656" i="7" s="1"/>
  <c r="AM1901" i="7"/>
  <c r="AO1901" i="7" s="1"/>
  <c r="AM1504" i="7"/>
  <c r="AO1504" i="7" s="1"/>
  <c r="AM269" i="7"/>
  <c r="AO269" i="7" s="1"/>
  <c r="AM2636" i="7"/>
  <c r="AO2636" i="7" s="1"/>
  <c r="AM1914" i="7"/>
  <c r="AO1914" i="7" s="1"/>
  <c r="AM1539" i="7"/>
  <c r="AO1539" i="7" s="1"/>
  <c r="AM1049" i="7"/>
  <c r="AO1049" i="7" s="1"/>
  <c r="AM199" i="7"/>
  <c r="AO199" i="7" s="1"/>
  <c r="AM186" i="7"/>
  <c r="AO186" i="7" s="1"/>
  <c r="AM1831" i="7"/>
  <c r="AO1831" i="7" s="1"/>
  <c r="AJ2287" i="7"/>
  <c r="AI2287" i="7"/>
  <c r="AL2287" i="7"/>
  <c r="AF2287" i="7"/>
  <c r="AE2287" i="7"/>
  <c r="AC2287" i="7"/>
  <c r="AK2287" i="7"/>
  <c r="AH2287" i="7"/>
  <c r="AG2287" i="7"/>
  <c r="AB2287" i="7"/>
  <c r="AA2287" i="7"/>
  <c r="AD2287" i="7"/>
  <c r="AJ2835" i="7"/>
  <c r="AH2835" i="7"/>
  <c r="AG2835" i="7"/>
  <c r="AF2835" i="7"/>
  <c r="AE2835" i="7"/>
  <c r="AK2835" i="7"/>
  <c r="AI2835" i="7"/>
  <c r="AD2835" i="7"/>
  <c r="AB2835" i="7"/>
  <c r="AA2835" i="7"/>
  <c r="AL2835" i="7"/>
  <c r="AC2835" i="7"/>
  <c r="AF735" i="7"/>
  <c r="AI735" i="7"/>
  <c r="AH735" i="7"/>
  <c r="AG735" i="7"/>
  <c r="AE735" i="7"/>
  <c r="AD735" i="7"/>
  <c r="AC735" i="7"/>
  <c r="AL735" i="7"/>
  <c r="AK735" i="7"/>
  <c r="AB735" i="7"/>
  <c r="AA735" i="7"/>
  <c r="AJ735" i="7"/>
  <c r="AG875" i="7"/>
  <c r="AE875" i="7"/>
  <c r="AF875" i="7"/>
  <c r="AD875" i="7"/>
  <c r="AC875" i="7"/>
  <c r="AB875" i="7"/>
  <c r="AA875" i="7"/>
  <c r="AL875" i="7"/>
  <c r="AK875" i="7"/>
  <c r="AJ875" i="7"/>
  <c r="AI875" i="7"/>
  <c r="AH875" i="7"/>
  <c r="AI187" i="7"/>
  <c r="AH187" i="7"/>
  <c r="AG187" i="7"/>
  <c r="AF187" i="7"/>
  <c r="AE187" i="7"/>
  <c r="AC187" i="7"/>
  <c r="AD187" i="7"/>
  <c r="AA187" i="7"/>
  <c r="AL187" i="7"/>
  <c r="AK187" i="7"/>
  <c r="AJ187" i="7"/>
  <c r="AB187" i="7"/>
  <c r="AK2976" i="7"/>
  <c r="AE2976" i="7"/>
  <c r="AD2976" i="7"/>
  <c r="AC2976" i="7"/>
  <c r="AB2976" i="7"/>
  <c r="AH2976" i="7"/>
  <c r="AG2976" i="7"/>
  <c r="AF2976" i="7"/>
  <c r="AA2976" i="7"/>
  <c r="AI2976" i="7"/>
  <c r="AL2976" i="7"/>
  <c r="AJ2976" i="7"/>
  <c r="AK1902" i="7"/>
  <c r="AJ1902" i="7"/>
  <c r="AI1902" i="7"/>
  <c r="AH1902" i="7"/>
  <c r="AE1902" i="7"/>
  <c r="AL1902" i="7"/>
  <c r="AF1902" i="7"/>
  <c r="AB1902" i="7"/>
  <c r="AG1902" i="7"/>
  <c r="AD1902" i="7"/>
  <c r="AC1902" i="7"/>
  <c r="AA1902" i="7"/>
  <c r="AJ1622" i="7"/>
  <c r="AI1622" i="7"/>
  <c r="AH1622" i="7"/>
  <c r="AG1622" i="7"/>
  <c r="AL1622" i="7"/>
  <c r="AK1622" i="7"/>
  <c r="AE1622" i="7"/>
  <c r="AD1622" i="7"/>
  <c r="AC1622" i="7"/>
  <c r="AB1622" i="7"/>
  <c r="AF1622" i="7"/>
  <c r="AA1622" i="7"/>
  <c r="AI47" i="7"/>
  <c r="AH47" i="7"/>
  <c r="AG47" i="7"/>
  <c r="AF47" i="7"/>
  <c r="AE47" i="7"/>
  <c r="AD47" i="7"/>
  <c r="AA47" i="7"/>
  <c r="AL47" i="7"/>
  <c r="AB47" i="7"/>
  <c r="AK47" i="7"/>
  <c r="AJ47" i="7"/>
  <c r="AC47" i="7"/>
  <c r="AG1040" i="7"/>
  <c r="AE1040" i="7"/>
  <c r="AC1040" i="7"/>
  <c r="AB1040" i="7"/>
  <c r="AH1040" i="7"/>
  <c r="AF1040" i="7"/>
  <c r="AD1040" i="7"/>
  <c r="AA1040" i="7"/>
  <c r="AJ1040" i="7"/>
  <c r="AL1040" i="7"/>
  <c r="AK1040" i="7"/>
  <c r="AI1040" i="7"/>
  <c r="AI95" i="7"/>
  <c r="AH95" i="7"/>
  <c r="AG95" i="7"/>
  <c r="AF95" i="7"/>
  <c r="AE95" i="7"/>
  <c r="AD95" i="7"/>
  <c r="AA95" i="7"/>
  <c r="AL95" i="7"/>
  <c r="AK95" i="7"/>
  <c r="AJ95" i="7"/>
  <c r="AC95" i="7"/>
  <c r="AB95" i="7"/>
  <c r="AG887" i="7"/>
  <c r="AE887" i="7"/>
  <c r="AB887" i="7"/>
  <c r="AJ887" i="7"/>
  <c r="AI887" i="7"/>
  <c r="AH887" i="7"/>
  <c r="AF887" i="7"/>
  <c r="AD887" i="7"/>
  <c r="AA887" i="7"/>
  <c r="AL887" i="7"/>
  <c r="AK887" i="7"/>
  <c r="AC887" i="7"/>
  <c r="AK1797" i="7"/>
  <c r="AJ1797" i="7"/>
  <c r="AL1797" i="7"/>
  <c r="AI1797" i="7"/>
  <c r="AH1797" i="7"/>
  <c r="AG1797" i="7"/>
  <c r="AF1797" i="7"/>
  <c r="AE1797" i="7"/>
  <c r="AD1797" i="7"/>
  <c r="AC1797" i="7"/>
  <c r="AB1797" i="7"/>
  <c r="AA1797" i="7"/>
  <c r="AB2020" i="7"/>
  <c r="AD2020" i="7"/>
  <c r="AC2020" i="7"/>
  <c r="AA2020" i="7"/>
  <c r="AJ2020" i="7"/>
  <c r="AL2020" i="7"/>
  <c r="AI2020" i="7"/>
  <c r="AH2020" i="7"/>
  <c r="AF2020" i="7"/>
  <c r="AK2020" i="7"/>
  <c r="AG2020" i="7"/>
  <c r="AE2020" i="7"/>
  <c r="AG1225" i="7"/>
  <c r="AF1225" i="7"/>
  <c r="AE1225" i="7"/>
  <c r="AC1225" i="7"/>
  <c r="AB1225" i="7"/>
  <c r="AK1225" i="7"/>
  <c r="AJ1225" i="7"/>
  <c r="AI1225" i="7"/>
  <c r="AA1225" i="7"/>
  <c r="AL1225" i="7"/>
  <c r="AH1225" i="7"/>
  <c r="AD1225" i="7"/>
  <c r="AJ1692" i="7"/>
  <c r="AI1692" i="7"/>
  <c r="AH1692" i="7"/>
  <c r="AG1692" i="7"/>
  <c r="AD1692" i="7"/>
  <c r="AC1692" i="7"/>
  <c r="AB1692" i="7"/>
  <c r="AL1692" i="7"/>
  <c r="AK1692" i="7"/>
  <c r="AF1692" i="7"/>
  <c r="AE1692" i="7"/>
  <c r="AA1692" i="7"/>
  <c r="AG970" i="7"/>
  <c r="AE970" i="7"/>
  <c r="AC970" i="7"/>
  <c r="AB970" i="7"/>
  <c r="AL970" i="7"/>
  <c r="AJ970" i="7"/>
  <c r="AI970" i="7"/>
  <c r="AK970" i="7"/>
  <c r="AH970" i="7"/>
  <c r="AF970" i="7"/>
  <c r="AD970" i="7"/>
  <c r="AA970" i="7"/>
  <c r="AG1237" i="7"/>
  <c r="AF1237" i="7"/>
  <c r="AE1237" i="7"/>
  <c r="AC1237" i="7"/>
  <c r="AB1237" i="7"/>
  <c r="AK1237" i="7"/>
  <c r="AJ1237" i="7"/>
  <c r="AI1237" i="7"/>
  <c r="AA1237" i="7"/>
  <c r="AL1237" i="7"/>
  <c r="AH1237" i="7"/>
  <c r="AD1237" i="7"/>
  <c r="AB2055" i="7"/>
  <c r="AC2055" i="7"/>
  <c r="AA2055" i="7"/>
  <c r="AL2055" i="7"/>
  <c r="AI2055" i="7"/>
  <c r="AG2055" i="7"/>
  <c r="AF2055" i="7"/>
  <c r="AE2055" i="7"/>
  <c r="AD2055" i="7"/>
  <c r="AJ2055" i="7"/>
  <c r="AK2055" i="7"/>
  <c r="AH2055" i="7"/>
  <c r="AE572" i="7"/>
  <c r="AD572" i="7"/>
  <c r="AC572" i="7"/>
  <c r="AB572" i="7"/>
  <c r="AA572" i="7"/>
  <c r="AL572" i="7"/>
  <c r="AI572" i="7"/>
  <c r="AH572" i="7"/>
  <c r="AK572" i="7"/>
  <c r="AG572" i="7"/>
  <c r="AJ572" i="7"/>
  <c r="AF572" i="7"/>
  <c r="AL1320" i="7"/>
  <c r="AK1320" i="7"/>
  <c r="AJ1320" i="7"/>
  <c r="AI1320" i="7"/>
  <c r="AH1320" i="7"/>
  <c r="AC1320" i="7"/>
  <c r="AG1320" i="7"/>
  <c r="AD1320" i="7"/>
  <c r="AF1320" i="7"/>
  <c r="AB1320" i="7"/>
  <c r="AA1320" i="7"/>
  <c r="AE1320" i="7"/>
  <c r="AG2602" i="7"/>
  <c r="AE2602" i="7"/>
  <c r="AJ2602" i="7"/>
  <c r="AH2602" i="7"/>
  <c r="AF2602" i="7"/>
  <c r="AC2602" i="7"/>
  <c r="AB2602" i="7"/>
  <c r="AA2602" i="7"/>
  <c r="AI2602" i="7"/>
  <c r="AL2602" i="7"/>
  <c r="AK2602" i="7"/>
  <c r="AD2602" i="7"/>
  <c r="AL280" i="7"/>
  <c r="AJ280" i="7"/>
  <c r="AI280" i="7"/>
  <c r="AH280" i="7"/>
  <c r="AG280" i="7"/>
  <c r="AF280" i="7"/>
  <c r="AD280" i="7"/>
  <c r="AE280" i="7"/>
  <c r="AB280" i="7"/>
  <c r="AA280" i="7"/>
  <c r="AK280" i="7"/>
  <c r="AC280" i="7"/>
  <c r="AM1879" i="7"/>
  <c r="AO1879" i="7" s="1"/>
  <c r="AM2939" i="7"/>
  <c r="AO2939" i="7" s="1"/>
  <c r="AM1189" i="7"/>
  <c r="AO1189" i="7" s="1"/>
  <c r="AM1669" i="7"/>
  <c r="AO1669" i="7" s="1"/>
  <c r="AM2531" i="7"/>
  <c r="AO2531" i="7" s="1"/>
  <c r="AM1329" i="7"/>
  <c r="AO1329" i="7" s="1"/>
  <c r="AM1796" i="7"/>
  <c r="AO1796" i="7" s="1"/>
  <c r="AM1224" i="7"/>
  <c r="AO1224" i="7" s="1"/>
  <c r="AM1074" i="7"/>
  <c r="AO1074" i="7" s="1"/>
  <c r="AM2566" i="7"/>
  <c r="AO2566" i="7" s="1"/>
  <c r="AM2694" i="7"/>
  <c r="AO2694" i="7" s="1"/>
  <c r="AM1529" i="7"/>
  <c r="AO1529" i="7" s="1"/>
  <c r="AM1481" i="7"/>
  <c r="AO1481" i="7" s="1"/>
  <c r="AM1809" i="7"/>
  <c r="AO1809" i="7" s="1"/>
  <c r="AM2461" i="7"/>
  <c r="AO2461" i="7" s="1"/>
  <c r="AM2741" i="7"/>
  <c r="AO2741" i="7" s="1"/>
  <c r="AM2799" i="7"/>
  <c r="AO2799" i="7" s="1"/>
  <c r="AM1599" i="7"/>
  <c r="AO1599" i="7" s="1"/>
  <c r="AM1014" i="7"/>
  <c r="AO1014" i="7" s="1"/>
  <c r="AM2929" i="7"/>
  <c r="AO2929" i="7" s="1"/>
  <c r="AM1949" i="7"/>
  <c r="AO1949" i="7" s="1"/>
  <c r="AM1749" i="7"/>
  <c r="AO1749" i="7" s="1"/>
  <c r="AM1026" i="7"/>
  <c r="AO1026" i="7" s="1"/>
  <c r="AM1784" i="7"/>
  <c r="AO1784" i="7" s="1"/>
  <c r="AM1154" i="7"/>
  <c r="AO1154" i="7" s="1"/>
  <c r="AM2379" i="7"/>
  <c r="AO2379" i="7" s="1"/>
  <c r="AM2519" i="7"/>
  <c r="AO2519" i="7" s="1"/>
  <c r="AM2391" i="7"/>
  <c r="AO2391" i="7" s="1"/>
  <c r="AM2439" i="7"/>
  <c r="AO2439" i="7" s="1"/>
  <c r="AM104" i="7"/>
  <c r="AO104" i="7" s="1"/>
  <c r="AH1517" i="7"/>
  <c r="AA1517" i="7"/>
  <c r="AL1517" i="7"/>
  <c r="AK1517" i="7"/>
  <c r="AJ1517" i="7"/>
  <c r="AF1517" i="7"/>
  <c r="AE1517" i="7"/>
  <c r="AD1517" i="7"/>
  <c r="AI1517" i="7"/>
  <c r="AG1517" i="7"/>
  <c r="AC1517" i="7"/>
  <c r="AB1517" i="7"/>
  <c r="AJ2825" i="7"/>
  <c r="AK2825" i="7"/>
  <c r="AI2825" i="7"/>
  <c r="AH2825" i="7"/>
  <c r="AG2825" i="7"/>
  <c r="AL2825" i="7"/>
  <c r="AF2825" i="7"/>
  <c r="AD2825" i="7"/>
  <c r="AC2825" i="7"/>
  <c r="AB2825" i="7"/>
  <c r="AE2825" i="7"/>
  <c r="AA2825" i="7"/>
  <c r="AE327" i="7"/>
  <c r="AD327" i="7"/>
  <c r="AC327" i="7"/>
  <c r="AB327" i="7"/>
  <c r="AA327" i="7"/>
  <c r="AL327" i="7"/>
  <c r="AI327" i="7"/>
  <c r="AK327" i="7"/>
  <c r="AJ327" i="7"/>
  <c r="AH327" i="7"/>
  <c r="AF327" i="7"/>
  <c r="AG327" i="7"/>
  <c r="AG1132" i="7"/>
  <c r="AF1132" i="7"/>
  <c r="AE1132" i="7"/>
  <c r="AC1132" i="7"/>
  <c r="AB1132" i="7"/>
  <c r="AK1132" i="7"/>
  <c r="AJ1132" i="7"/>
  <c r="AI1132" i="7"/>
  <c r="AH1132" i="7"/>
  <c r="AD1132" i="7"/>
  <c r="AA1132" i="7"/>
  <c r="AL1132" i="7"/>
  <c r="AJ2520" i="7"/>
  <c r="AI2520" i="7"/>
  <c r="AH2520" i="7"/>
  <c r="AG2520" i="7"/>
  <c r="AD2520" i="7"/>
  <c r="AF2520" i="7"/>
  <c r="AC2520" i="7"/>
  <c r="AL2520" i="7"/>
  <c r="AK2520" i="7"/>
  <c r="AB2520" i="7"/>
  <c r="AA2520" i="7"/>
  <c r="AE2520" i="7"/>
  <c r="AC2765" i="7"/>
  <c r="AB2765" i="7"/>
  <c r="AA2765" i="7"/>
  <c r="AL2765" i="7"/>
  <c r="AE2765" i="7"/>
  <c r="AD2765" i="7"/>
  <c r="AK2765" i="7"/>
  <c r="AJ2765" i="7"/>
  <c r="AH2765" i="7"/>
  <c r="AI2765" i="7"/>
  <c r="AG2765" i="7"/>
  <c r="AF2765" i="7"/>
  <c r="AK1762" i="7"/>
  <c r="AI1762" i="7"/>
  <c r="AH1762" i="7"/>
  <c r="AG1762" i="7"/>
  <c r="AF1762" i="7"/>
  <c r="AE1762" i="7"/>
  <c r="AD1762" i="7"/>
  <c r="AJ1762" i="7"/>
  <c r="AC1762" i="7"/>
  <c r="AB1762" i="7"/>
  <c r="AA1762" i="7"/>
  <c r="AL1762" i="7"/>
  <c r="AI2147" i="7"/>
  <c r="AF2147" i="7"/>
  <c r="AD2147" i="7"/>
  <c r="AC2147" i="7"/>
  <c r="AB2147" i="7"/>
  <c r="AJ2147" i="7"/>
  <c r="AH2147" i="7"/>
  <c r="AG2147" i="7"/>
  <c r="AE2147" i="7"/>
  <c r="AA2147" i="7"/>
  <c r="AL2147" i="7"/>
  <c r="AK2147" i="7"/>
  <c r="AG992" i="7"/>
  <c r="AE992" i="7"/>
  <c r="AC992" i="7"/>
  <c r="AB992" i="7"/>
  <c r="AH992" i="7"/>
  <c r="AF992" i="7"/>
  <c r="AD992" i="7"/>
  <c r="AA992" i="7"/>
  <c r="AJ992" i="7"/>
  <c r="AL992" i="7"/>
  <c r="AK992" i="7"/>
  <c r="AI992" i="7"/>
  <c r="AJ1635" i="7"/>
  <c r="AI1635" i="7"/>
  <c r="AH1635" i="7"/>
  <c r="AG1635" i="7"/>
  <c r="AD1635" i="7"/>
  <c r="AC1635" i="7"/>
  <c r="AB1635" i="7"/>
  <c r="AL1635" i="7"/>
  <c r="AK1635" i="7"/>
  <c r="AF1635" i="7"/>
  <c r="AA1635" i="7"/>
  <c r="AE1635" i="7"/>
  <c r="AJ2940" i="7"/>
  <c r="AI2940" i="7"/>
  <c r="AH2940" i="7"/>
  <c r="AG2940" i="7"/>
  <c r="AA2940" i="7"/>
  <c r="AK2940" i="7"/>
  <c r="AF2940" i="7"/>
  <c r="AE2940" i="7"/>
  <c r="AB2940" i="7"/>
  <c r="AD2940" i="7"/>
  <c r="AC2940" i="7"/>
  <c r="AL2940" i="7"/>
  <c r="AL1715" i="7"/>
  <c r="AK1715" i="7"/>
  <c r="AJ1715" i="7"/>
  <c r="AI1715" i="7"/>
  <c r="AH1715" i="7"/>
  <c r="AG1715" i="7"/>
  <c r="AB1715" i="7"/>
  <c r="AA1715" i="7"/>
  <c r="AF1715" i="7"/>
  <c r="AE1715" i="7"/>
  <c r="AD1715" i="7"/>
  <c r="AC1715" i="7"/>
  <c r="AG1015" i="7"/>
  <c r="AE1015" i="7"/>
  <c r="AC1015" i="7"/>
  <c r="AB1015" i="7"/>
  <c r="AL1015" i="7"/>
  <c r="AJ1015" i="7"/>
  <c r="AI1015" i="7"/>
  <c r="AD1015" i="7"/>
  <c r="AK1015" i="7"/>
  <c r="AH1015" i="7"/>
  <c r="AF1015" i="7"/>
  <c r="AA1015" i="7"/>
  <c r="AE795" i="7"/>
  <c r="AI795" i="7"/>
  <c r="AF795" i="7"/>
  <c r="AB795" i="7"/>
  <c r="AC795" i="7"/>
  <c r="AA795" i="7"/>
  <c r="AJ795" i="7"/>
  <c r="AH795" i="7"/>
  <c r="AL795" i="7"/>
  <c r="AK795" i="7"/>
  <c r="AG795" i="7"/>
  <c r="AD795" i="7"/>
  <c r="AE782" i="7"/>
  <c r="AH782" i="7"/>
  <c r="AD782" i="7"/>
  <c r="AA782" i="7"/>
  <c r="AB782" i="7"/>
  <c r="AL782" i="7"/>
  <c r="AI782" i="7"/>
  <c r="AG782" i="7"/>
  <c r="AK782" i="7"/>
  <c r="AJ782" i="7"/>
  <c r="AF782" i="7"/>
  <c r="AC782" i="7"/>
  <c r="AE655" i="7"/>
  <c r="AD655" i="7"/>
  <c r="AC655" i="7"/>
  <c r="AB655" i="7"/>
  <c r="AA655" i="7"/>
  <c r="AL655" i="7"/>
  <c r="AI655" i="7"/>
  <c r="AH655" i="7"/>
  <c r="AK655" i="7"/>
  <c r="AJ655" i="7"/>
  <c r="AG655" i="7"/>
  <c r="AF655" i="7"/>
  <c r="AC2567" i="7"/>
  <c r="AE2567" i="7"/>
  <c r="AD2567" i="7"/>
  <c r="AB2567" i="7"/>
  <c r="AA2567" i="7"/>
  <c r="AK2567" i="7"/>
  <c r="AJ2567" i="7"/>
  <c r="AF2567" i="7"/>
  <c r="AL2567" i="7"/>
  <c r="AI2567" i="7"/>
  <c r="AG2567" i="7"/>
  <c r="AH2567" i="7"/>
  <c r="AE467" i="7"/>
  <c r="AD467" i="7"/>
  <c r="AC467" i="7"/>
  <c r="AB467" i="7"/>
  <c r="AA467" i="7"/>
  <c r="AL467" i="7"/>
  <c r="AI467" i="7"/>
  <c r="AH467" i="7"/>
  <c r="AK467" i="7"/>
  <c r="AJ467" i="7"/>
  <c r="AG467" i="7"/>
  <c r="AF467" i="7"/>
  <c r="AE455" i="7"/>
  <c r="AD455" i="7"/>
  <c r="AC455" i="7"/>
  <c r="AB455" i="7"/>
  <c r="AA455" i="7"/>
  <c r="AL455" i="7"/>
  <c r="AI455" i="7"/>
  <c r="AH455" i="7"/>
  <c r="AK455" i="7"/>
  <c r="AG455" i="7"/>
  <c r="AJ455" i="7"/>
  <c r="AF455" i="7"/>
  <c r="AJ2322" i="7"/>
  <c r="AI2322" i="7"/>
  <c r="AH2322" i="7"/>
  <c r="AA2322" i="7"/>
  <c r="AL2322" i="7"/>
  <c r="AF2322" i="7"/>
  <c r="AE2322" i="7"/>
  <c r="AC2322" i="7"/>
  <c r="AK2322" i="7"/>
  <c r="AB2322" i="7"/>
  <c r="AG2322" i="7"/>
  <c r="AD2322" i="7"/>
  <c r="AI222" i="7"/>
  <c r="AH222" i="7"/>
  <c r="AG222" i="7"/>
  <c r="AF222" i="7"/>
  <c r="AE222" i="7"/>
  <c r="AC222" i="7"/>
  <c r="AD222" i="7"/>
  <c r="AA222" i="7"/>
  <c r="AL222" i="7"/>
  <c r="AK222" i="7"/>
  <c r="AJ222" i="7"/>
  <c r="AB222" i="7"/>
  <c r="AJ2462" i="7"/>
  <c r="AI2462" i="7"/>
  <c r="AH2462" i="7"/>
  <c r="AG2462" i="7"/>
  <c r="AD2462" i="7"/>
  <c r="AC2462" i="7"/>
  <c r="AA2462" i="7"/>
  <c r="AL2462" i="7"/>
  <c r="AF2462" i="7"/>
  <c r="AE2462" i="7"/>
  <c r="AB2462" i="7"/>
  <c r="AK2462" i="7"/>
  <c r="AK1832" i="7"/>
  <c r="AJ1832" i="7"/>
  <c r="AH1832" i="7"/>
  <c r="AG1832" i="7"/>
  <c r="AF1832" i="7"/>
  <c r="AE1832" i="7"/>
  <c r="AD1832" i="7"/>
  <c r="AC1832" i="7"/>
  <c r="AL1832" i="7"/>
  <c r="AI1832" i="7"/>
  <c r="AB1832" i="7"/>
  <c r="AA1832" i="7"/>
  <c r="AL245" i="7"/>
  <c r="AK245" i="7"/>
  <c r="AJ245" i="7"/>
  <c r="AI245" i="7"/>
  <c r="AH245" i="7"/>
  <c r="AG245" i="7"/>
  <c r="AE245" i="7"/>
  <c r="AF245" i="7"/>
  <c r="AC245" i="7"/>
  <c r="AB245" i="7"/>
  <c r="AD245" i="7"/>
  <c r="AA245" i="7"/>
  <c r="AM234" i="7"/>
  <c r="AO234" i="7" s="1"/>
  <c r="AM209" i="7"/>
  <c r="AO209" i="7" s="1"/>
  <c r="AJ2967" i="7"/>
  <c r="AI2967" i="7"/>
  <c r="AH2967" i="7"/>
  <c r="AG2967" i="7"/>
  <c r="AA2967" i="7"/>
  <c r="AK2967" i="7"/>
  <c r="AD2967" i="7"/>
  <c r="AC2967" i="7"/>
  <c r="AB2967" i="7"/>
  <c r="AL2967" i="7"/>
  <c r="AF2967" i="7"/>
  <c r="AE2967" i="7"/>
  <c r="AM279" i="7"/>
  <c r="AO279" i="7" s="1"/>
  <c r="AM1109" i="7"/>
  <c r="AO1109" i="7" s="1"/>
  <c r="AM256" i="7"/>
  <c r="AO256" i="7" s="1"/>
  <c r="AM1586" i="7"/>
  <c r="AO1586" i="7" s="1"/>
  <c r="AM816" i="7"/>
  <c r="AO816" i="7" s="1"/>
  <c r="AM2309" i="7"/>
  <c r="AO2309" i="7" s="1"/>
  <c r="AM291" i="7"/>
  <c r="AO291" i="7" s="1"/>
  <c r="AM1959" i="7"/>
  <c r="AO1959" i="7" s="1"/>
  <c r="AM1446" i="7"/>
  <c r="AO1446" i="7" s="1"/>
  <c r="AM1399" i="7"/>
  <c r="AO1399" i="7" s="1"/>
  <c r="AM2719" i="7"/>
  <c r="AO2719" i="7" s="1"/>
  <c r="AM699" i="7"/>
  <c r="AO699" i="7" s="1"/>
  <c r="AM1726" i="7"/>
  <c r="AO1726" i="7" s="1"/>
  <c r="AM734" i="7"/>
  <c r="AO734" i="7" s="1"/>
  <c r="AM1271" i="7"/>
  <c r="AO1271" i="7" s="1"/>
  <c r="AM2659" i="7"/>
  <c r="AO2659" i="7" s="1"/>
  <c r="AM1306" i="7"/>
  <c r="AO1306" i="7" s="1"/>
  <c r="AM711" i="7"/>
  <c r="AO711" i="7" s="1"/>
  <c r="AM1574" i="7"/>
  <c r="AO1574" i="7" s="1"/>
  <c r="AM1294" i="7"/>
  <c r="AO1294" i="7" s="1"/>
  <c r="AM2589" i="7"/>
  <c r="AO2589" i="7" s="1"/>
  <c r="AM759" i="7"/>
  <c r="AO759" i="7" s="1"/>
  <c r="AL1272" i="7"/>
  <c r="AK1272" i="7"/>
  <c r="AJ1272" i="7"/>
  <c r="AI1272" i="7"/>
  <c r="AH1272" i="7"/>
  <c r="AC1272" i="7"/>
  <c r="AG1272" i="7"/>
  <c r="AD1272" i="7"/>
  <c r="AF1272" i="7"/>
  <c r="AB1272" i="7"/>
  <c r="AA1272" i="7"/>
  <c r="AE1272" i="7"/>
  <c r="AE432" i="7"/>
  <c r="AD432" i="7"/>
  <c r="AC432" i="7"/>
  <c r="AB432" i="7"/>
  <c r="AA432" i="7"/>
  <c r="AL432" i="7"/>
  <c r="AI432" i="7"/>
  <c r="AH432" i="7"/>
  <c r="AK432" i="7"/>
  <c r="AJ432" i="7"/>
  <c r="AG432" i="7"/>
  <c r="AF432" i="7"/>
  <c r="AG910" i="7"/>
  <c r="AE910" i="7"/>
  <c r="AB910" i="7"/>
  <c r="AF910" i="7"/>
  <c r="AD910" i="7"/>
  <c r="AC910" i="7"/>
  <c r="AA910" i="7"/>
  <c r="AL910" i="7"/>
  <c r="AJ910" i="7"/>
  <c r="AI910" i="7"/>
  <c r="AH910" i="7"/>
  <c r="AK910" i="7"/>
  <c r="AJ2335" i="7"/>
  <c r="AI2335" i="7"/>
  <c r="AH2335" i="7"/>
  <c r="AD2335" i="7"/>
  <c r="AL2335" i="7"/>
  <c r="AG2335" i="7"/>
  <c r="AF2335" i="7"/>
  <c r="AC2335" i="7"/>
  <c r="AK2335" i="7"/>
  <c r="AE2335" i="7"/>
  <c r="AA2335" i="7"/>
  <c r="AB2335" i="7"/>
  <c r="AL1307" i="7"/>
  <c r="AK1307" i="7"/>
  <c r="AJ1307" i="7"/>
  <c r="AI1307" i="7"/>
  <c r="AH1307" i="7"/>
  <c r="AC1307" i="7"/>
  <c r="AF1307" i="7"/>
  <c r="AE1307" i="7"/>
  <c r="AD1307" i="7"/>
  <c r="AA1307" i="7"/>
  <c r="AG1307" i="7"/>
  <c r="AB1307" i="7"/>
  <c r="AL1295" i="7"/>
  <c r="AK1295" i="7"/>
  <c r="AJ1295" i="7"/>
  <c r="AI1295" i="7"/>
  <c r="AH1295" i="7"/>
  <c r="AC1295" i="7"/>
  <c r="AF1295" i="7"/>
  <c r="AE1295" i="7"/>
  <c r="AD1295" i="7"/>
  <c r="AA1295" i="7"/>
  <c r="AG1295" i="7"/>
  <c r="AB1295" i="7"/>
  <c r="AE385" i="7"/>
  <c r="AD385" i="7"/>
  <c r="AC385" i="7"/>
  <c r="AB385" i="7"/>
  <c r="AA385" i="7"/>
  <c r="AL385" i="7"/>
  <c r="AI385" i="7"/>
  <c r="AH385" i="7"/>
  <c r="AK385" i="7"/>
  <c r="AJ385" i="7"/>
  <c r="AG385" i="7"/>
  <c r="AF385" i="7"/>
  <c r="AJ1587" i="7"/>
  <c r="AI1587" i="7"/>
  <c r="AH1587" i="7"/>
  <c r="AG1587" i="7"/>
  <c r="AD1587" i="7"/>
  <c r="AC1587" i="7"/>
  <c r="AB1587" i="7"/>
  <c r="AL1587" i="7"/>
  <c r="AF1587" i="7"/>
  <c r="AK1587" i="7"/>
  <c r="AE1587" i="7"/>
  <c r="AA1587" i="7"/>
  <c r="AI2160" i="7"/>
  <c r="AH2160" i="7"/>
  <c r="AF2160" i="7"/>
  <c r="AE2160" i="7"/>
  <c r="AD2160" i="7"/>
  <c r="AC2160" i="7"/>
  <c r="AA2160" i="7"/>
  <c r="AL2160" i="7"/>
  <c r="AK2160" i="7"/>
  <c r="AJ2160" i="7"/>
  <c r="AG2160" i="7"/>
  <c r="AB2160" i="7"/>
  <c r="AA292" i="7"/>
  <c r="AL292" i="7"/>
  <c r="AI292" i="7"/>
  <c r="AK292" i="7"/>
  <c r="AJ292" i="7"/>
  <c r="AH292" i="7"/>
  <c r="AG292" i="7"/>
  <c r="AF292" i="7"/>
  <c r="AD292" i="7"/>
  <c r="AC292" i="7"/>
  <c r="AE292" i="7"/>
  <c r="AB292" i="7"/>
  <c r="AC2720" i="7"/>
  <c r="AB2720" i="7"/>
  <c r="AA2720" i="7"/>
  <c r="AL2720" i="7"/>
  <c r="AE2720" i="7"/>
  <c r="AD2720" i="7"/>
  <c r="AJ2720" i="7"/>
  <c r="AH2720" i="7"/>
  <c r="AG2720" i="7"/>
  <c r="AI2720" i="7"/>
  <c r="AF2720" i="7"/>
  <c r="AK2720" i="7"/>
  <c r="AE830" i="7"/>
  <c r="AH830" i="7"/>
  <c r="AD830" i="7"/>
  <c r="AA830" i="7"/>
  <c r="AB830" i="7"/>
  <c r="AL830" i="7"/>
  <c r="AI830" i="7"/>
  <c r="AG830" i="7"/>
  <c r="AK830" i="7"/>
  <c r="AJ830" i="7"/>
  <c r="AF830" i="7"/>
  <c r="AC830" i="7"/>
  <c r="AE515" i="7"/>
  <c r="AD515" i="7"/>
  <c r="AC515" i="7"/>
  <c r="AB515" i="7"/>
  <c r="AA515" i="7"/>
  <c r="AL515" i="7"/>
  <c r="AI515" i="7"/>
  <c r="AH515" i="7"/>
  <c r="AK515" i="7"/>
  <c r="AG515" i="7"/>
  <c r="AJ515" i="7"/>
  <c r="AF515" i="7"/>
  <c r="AJ2870" i="7"/>
  <c r="AG2870" i="7"/>
  <c r="AF2870" i="7"/>
  <c r="AE2870" i="7"/>
  <c r="AD2870" i="7"/>
  <c r="AA2870" i="7"/>
  <c r="AI2870" i="7"/>
  <c r="AL2870" i="7"/>
  <c r="AC2870" i="7"/>
  <c r="AK2870" i="7"/>
  <c r="AB2870" i="7"/>
  <c r="AH2870" i="7"/>
  <c r="AI130" i="7"/>
  <c r="AH130" i="7"/>
  <c r="AG130" i="7"/>
  <c r="AF130" i="7"/>
  <c r="AE130" i="7"/>
  <c r="AD130" i="7"/>
  <c r="AA130" i="7"/>
  <c r="AL130" i="7"/>
  <c r="AK130" i="7"/>
  <c r="AJ130" i="7"/>
  <c r="AC130" i="7"/>
  <c r="AB130" i="7"/>
  <c r="AE595" i="7"/>
  <c r="AD595" i="7"/>
  <c r="AC595" i="7"/>
  <c r="AB595" i="7"/>
  <c r="AA595" i="7"/>
  <c r="AL595" i="7"/>
  <c r="AI595" i="7"/>
  <c r="AH595" i="7"/>
  <c r="AK595" i="7"/>
  <c r="AJ595" i="7"/>
  <c r="AG595" i="7"/>
  <c r="AF595" i="7"/>
  <c r="AF725" i="7"/>
  <c r="AK725" i="7"/>
  <c r="AJ725" i="7"/>
  <c r="AI725" i="7"/>
  <c r="AH725" i="7"/>
  <c r="AG725" i="7"/>
  <c r="AE725" i="7"/>
  <c r="AB725" i="7"/>
  <c r="AA725" i="7"/>
  <c r="AD725" i="7"/>
  <c r="AC725" i="7"/>
  <c r="AL725" i="7"/>
  <c r="AK1867" i="7"/>
  <c r="AJ1867" i="7"/>
  <c r="AA1867" i="7"/>
  <c r="AG1867" i="7"/>
  <c r="AF1867" i="7"/>
  <c r="AE1867" i="7"/>
  <c r="AD1867" i="7"/>
  <c r="AC1867" i="7"/>
  <c r="AB1867" i="7"/>
  <c r="AL1867" i="7"/>
  <c r="AH1867" i="7"/>
  <c r="AI1867" i="7"/>
  <c r="AK1750" i="7"/>
  <c r="AI1750" i="7"/>
  <c r="AH1750" i="7"/>
  <c r="AG1750" i="7"/>
  <c r="AF1750" i="7"/>
  <c r="AE1750" i="7"/>
  <c r="AD1750" i="7"/>
  <c r="AL1750" i="7"/>
  <c r="AJ1750" i="7"/>
  <c r="AC1750" i="7"/>
  <c r="AB1750" i="7"/>
  <c r="AA1750" i="7"/>
  <c r="AD2077" i="7"/>
  <c r="AB2077" i="7"/>
  <c r="AJ2077" i="7"/>
  <c r="AL2077" i="7"/>
  <c r="AK2077" i="7"/>
  <c r="AI2077" i="7"/>
  <c r="AH2077" i="7"/>
  <c r="AE2077" i="7"/>
  <c r="AG2077" i="7"/>
  <c r="AF2077" i="7"/>
  <c r="AC2077" i="7"/>
  <c r="AA2077" i="7"/>
  <c r="AG1062" i="7"/>
  <c r="AE1062" i="7"/>
  <c r="AC1062" i="7"/>
  <c r="AB1062" i="7"/>
  <c r="AL1062" i="7"/>
  <c r="AK1062" i="7"/>
  <c r="AJ1062" i="7"/>
  <c r="AI1062" i="7"/>
  <c r="AH1062" i="7"/>
  <c r="AD1062" i="7"/>
  <c r="AA1062" i="7"/>
  <c r="AF1062" i="7"/>
  <c r="AI7" i="7"/>
  <c r="AH7" i="7"/>
  <c r="AG7" i="7"/>
  <c r="AF7" i="7"/>
  <c r="AE7" i="7"/>
  <c r="AD7" i="7"/>
  <c r="AA7" i="7"/>
  <c r="AL7" i="7"/>
  <c r="AK7" i="7"/>
  <c r="AJ7" i="7"/>
  <c r="AC7" i="7"/>
  <c r="AB7" i="7"/>
  <c r="AG1167" i="7"/>
  <c r="AF1167" i="7"/>
  <c r="AE1167" i="7"/>
  <c r="AC1167" i="7"/>
  <c r="AB1167" i="7"/>
  <c r="AK1167" i="7"/>
  <c r="AJ1167" i="7"/>
  <c r="AI1167" i="7"/>
  <c r="AA1167" i="7"/>
  <c r="AL1167" i="7"/>
  <c r="AH1167" i="7"/>
  <c r="AD1167" i="7"/>
  <c r="AG1190" i="7"/>
  <c r="AF1190" i="7"/>
  <c r="AE1190" i="7"/>
  <c r="AC1190" i="7"/>
  <c r="AB1190" i="7"/>
  <c r="AK1190" i="7"/>
  <c r="AJ1190" i="7"/>
  <c r="AI1190" i="7"/>
  <c r="AH1190" i="7"/>
  <c r="AD1190" i="7"/>
  <c r="AA1190" i="7"/>
  <c r="AL1190" i="7"/>
  <c r="AG900" i="7"/>
  <c r="AE900" i="7"/>
  <c r="AB900" i="7"/>
  <c r="AL900" i="7"/>
  <c r="AK900" i="7"/>
  <c r="AJ900" i="7"/>
  <c r="AI900" i="7"/>
  <c r="AF900" i="7"/>
  <c r="AD900" i="7"/>
  <c r="AH900" i="7"/>
  <c r="AC900" i="7"/>
  <c r="AA900" i="7"/>
  <c r="AM46" i="7"/>
  <c r="AO46" i="7" s="1"/>
  <c r="AM1936" i="7"/>
  <c r="AO1936" i="7" s="1"/>
  <c r="AM886" i="7"/>
  <c r="AO886" i="7" s="1"/>
  <c r="AM59" i="7"/>
  <c r="AO59" i="7" s="1"/>
  <c r="AJ2966" i="7"/>
  <c r="AI2966" i="7"/>
  <c r="AH2966" i="7"/>
  <c r="AG2966" i="7"/>
  <c r="AL2966" i="7"/>
  <c r="AK2966" i="7"/>
  <c r="AF2966" i="7"/>
  <c r="AC2966" i="7"/>
  <c r="AD2966" i="7"/>
  <c r="AB2966" i="7"/>
  <c r="AA2966" i="7"/>
  <c r="AE2966" i="7"/>
  <c r="AM956" i="7"/>
  <c r="AO956" i="7" s="1"/>
  <c r="AM864" i="7"/>
  <c r="AO864" i="7" s="1"/>
  <c r="AM689" i="7"/>
  <c r="AO689" i="7" s="1"/>
  <c r="AM2706" i="7"/>
  <c r="AO2706" i="7" s="1"/>
  <c r="AM1516" i="7"/>
  <c r="AO1516" i="7" s="1"/>
  <c r="AM934" i="7"/>
  <c r="AO934" i="7" s="1"/>
  <c r="AM2614" i="7"/>
  <c r="AO2614" i="7" s="1"/>
  <c r="AM2684" i="7"/>
  <c r="AO2684" i="7" s="1"/>
  <c r="AM2194" i="7"/>
  <c r="AO2194" i="7" s="1"/>
  <c r="AM2299" i="7"/>
  <c r="AO2299" i="7" s="1"/>
  <c r="G2955" i="7"/>
  <c r="I2954" i="7"/>
  <c r="AM2846" i="7"/>
  <c r="AO2846" i="7" s="1"/>
  <c r="AM1259" i="7"/>
  <c r="AO1259" i="7" s="1"/>
  <c r="AM1179" i="7"/>
  <c r="AO1179" i="7" s="1"/>
  <c r="AM2134" i="7"/>
  <c r="AO2134" i="7" s="1"/>
  <c r="AM536" i="7"/>
  <c r="AO536" i="7" s="1"/>
  <c r="AM619" i="7"/>
  <c r="AO619" i="7" s="1"/>
  <c r="AM549" i="7"/>
  <c r="AO549" i="7" s="1"/>
  <c r="AM2099" i="7"/>
  <c r="AO2099" i="7" s="1"/>
  <c r="AE502" i="7"/>
  <c r="AD502" i="7"/>
  <c r="AC502" i="7"/>
  <c r="AB502" i="7"/>
  <c r="AA502" i="7"/>
  <c r="AL502" i="7"/>
  <c r="AI502" i="7"/>
  <c r="AH502" i="7"/>
  <c r="AK502" i="7"/>
  <c r="AJ502" i="7"/>
  <c r="AG502" i="7"/>
  <c r="AF502" i="7"/>
  <c r="AB2007" i="7"/>
  <c r="AC2007" i="7"/>
  <c r="AA2007" i="7"/>
  <c r="AL2007" i="7"/>
  <c r="AI2007" i="7"/>
  <c r="AK2007" i="7"/>
  <c r="AH2007" i="7"/>
  <c r="AG2007" i="7"/>
  <c r="AE2007" i="7"/>
  <c r="AJ2007" i="7"/>
  <c r="AF2007" i="7"/>
  <c r="AD2007" i="7"/>
  <c r="AK1925" i="7"/>
  <c r="AJ1925" i="7"/>
  <c r="AI1925" i="7"/>
  <c r="AH1925" i="7"/>
  <c r="AE1925" i="7"/>
  <c r="AL1925" i="7"/>
  <c r="AG1925" i="7"/>
  <c r="AF1925" i="7"/>
  <c r="AC1925" i="7"/>
  <c r="AB1925" i="7"/>
  <c r="AA1925" i="7"/>
  <c r="AD1925" i="7"/>
  <c r="AG1027" i="7"/>
  <c r="AE1027" i="7"/>
  <c r="AC1027" i="7"/>
  <c r="AB1027" i="7"/>
  <c r="AL1027" i="7"/>
  <c r="AJ1027" i="7"/>
  <c r="AI1027" i="7"/>
  <c r="AD1027" i="7"/>
  <c r="AK1027" i="7"/>
  <c r="AH1027" i="7"/>
  <c r="AF1027" i="7"/>
  <c r="AA1027" i="7"/>
  <c r="AJ2930" i="7"/>
  <c r="AI2930" i="7"/>
  <c r="AH2930" i="7"/>
  <c r="AG2930" i="7"/>
  <c r="AL2930" i="7"/>
  <c r="AK2930" i="7"/>
  <c r="AF2930" i="7"/>
  <c r="AC2930" i="7"/>
  <c r="AD2930" i="7"/>
  <c r="AB2930" i="7"/>
  <c r="AA2930" i="7"/>
  <c r="AE2930" i="7"/>
  <c r="AL1365" i="7"/>
  <c r="AK1365" i="7"/>
  <c r="AJ1365" i="7"/>
  <c r="AI1365" i="7"/>
  <c r="AH1365" i="7"/>
  <c r="AC1365" i="7"/>
  <c r="AF1365" i="7"/>
  <c r="AE1365" i="7"/>
  <c r="AD1365" i="7"/>
  <c r="AA1365" i="7"/>
  <c r="AG1365" i="7"/>
  <c r="AB1365" i="7"/>
  <c r="AK1915" i="7"/>
  <c r="AJ1915" i="7"/>
  <c r="AI1915" i="7"/>
  <c r="AH1915" i="7"/>
  <c r="AE1915" i="7"/>
  <c r="AF1915" i="7"/>
  <c r="AD1915" i="7"/>
  <c r="AC1915" i="7"/>
  <c r="AA1915" i="7"/>
  <c r="AL1915" i="7"/>
  <c r="AB1915" i="7"/>
  <c r="AG1915" i="7"/>
  <c r="AB2030" i="7"/>
  <c r="AA2030" i="7"/>
  <c r="AL2030" i="7"/>
  <c r="AK2030" i="7"/>
  <c r="AH2030" i="7"/>
  <c r="AJ2030" i="7"/>
  <c r="AG2030" i="7"/>
  <c r="AF2030" i="7"/>
  <c r="AD2030" i="7"/>
  <c r="AC2030" i="7"/>
  <c r="AE2030" i="7"/>
  <c r="AI2030" i="7"/>
  <c r="AC2625" i="7"/>
  <c r="AK2625" i="7"/>
  <c r="AI2625" i="7"/>
  <c r="AL2625" i="7"/>
  <c r="AH2625" i="7"/>
  <c r="AG2625" i="7"/>
  <c r="AE2625" i="7"/>
  <c r="AJ2625" i="7"/>
  <c r="AF2625" i="7"/>
  <c r="AA2625" i="7"/>
  <c r="AD2625" i="7"/>
  <c r="AB2625" i="7"/>
  <c r="AG1180" i="7"/>
  <c r="AF1180" i="7"/>
  <c r="AE1180" i="7"/>
  <c r="AC1180" i="7"/>
  <c r="AB1180" i="7"/>
  <c r="AK1180" i="7"/>
  <c r="AJ1180" i="7"/>
  <c r="AI1180" i="7"/>
  <c r="AH1180" i="7"/>
  <c r="AD1180" i="7"/>
  <c r="AA1180" i="7"/>
  <c r="AL1180" i="7"/>
  <c r="AJ2380" i="7"/>
  <c r="AI2380" i="7"/>
  <c r="AH2380" i="7"/>
  <c r="AG2380" i="7"/>
  <c r="AD2380" i="7"/>
  <c r="AA2380" i="7"/>
  <c r="AK2380" i="7"/>
  <c r="AL2380" i="7"/>
  <c r="AF2380" i="7"/>
  <c r="AC2380" i="7"/>
  <c r="AB2380" i="7"/>
  <c r="AE2380" i="7"/>
  <c r="AK1845" i="7"/>
  <c r="AJ1845" i="7"/>
  <c r="AL1845" i="7"/>
  <c r="AI1845" i="7"/>
  <c r="AH1845" i="7"/>
  <c r="AG1845" i="7"/>
  <c r="AF1845" i="7"/>
  <c r="AE1845" i="7"/>
  <c r="AB1845" i="7"/>
  <c r="AA1845" i="7"/>
  <c r="AD1845" i="7"/>
  <c r="AC1845" i="7"/>
  <c r="AF2100" i="7"/>
  <c r="AE2100" i="7"/>
  <c r="AD2100" i="7"/>
  <c r="AB2100" i="7"/>
  <c r="AA2100" i="7"/>
  <c r="AJ2100" i="7"/>
  <c r="AI2100" i="7"/>
  <c r="AH2100" i="7"/>
  <c r="AG2100" i="7"/>
  <c r="AC2100" i="7"/>
  <c r="AL2100" i="7"/>
  <c r="AK2100" i="7"/>
  <c r="AE817" i="7"/>
  <c r="AG817" i="7"/>
  <c r="AC817" i="7"/>
  <c r="AA817" i="7"/>
  <c r="AL817" i="7"/>
  <c r="AK817" i="7"/>
  <c r="AH817" i="7"/>
  <c r="AF817" i="7"/>
  <c r="AJ817" i="7"/>
  <c r="AI817" i="7"/>
  <c r="AD817" i="7"/>
  <c r="AB817" i="7"/>
  <c r="AE525" i="7"/>
  <c r="AD525" i="7"/>
  <c r="AC525" i="7"/>
  <c r="AB525" i="7"/>
  <c r="AA525" i="7"/>
  <c r="AL525" i="7"/>
  <c r="AI525" i="7"/>
  <c r="AH525" i="7"/>
  <c r="AK525" i="7"/>
  <c r="AG525" i="7"/>
  <c r="AJ525" i="7"/>
  <c r="AF525" i="7"/>
  <c r="AK1890" i="7"/>
  <c r="AJ1890" i="7"/>
  <c r="AI1890" i="7"/>
  <c r="AH1890" i="7"/>
  <c r="AE1890" i="7"/>
  <c r="AL1890" i="7"/>
  <c r="AF1890" i="7"/>
  <c r="AB1890" i="7"/>
  <c r="AD1890" i="7"/>
  <c r="AC1890" i="7"/>
  <c r="AA1890" i="7"/>
  <c r="AG1890" i="7"/>
  <c r="AE560" i="7"/>
  <c r="AD560" i="7"/>
  <c r="AC560" i="7"/>
  <c r="AB560" i="7"/>
  <c r="AA560" i="7"/>
  <c r="AL560" i="7"/>
  <c r="AI560" i="7"/>
  <c r="AH560" i="7"/>
  <c r="AK560" i="7"/>
  <c r="AG560" i="7"/>
  <c r="AJ560" i="7"/>
  <c r="AF560" i="7"/>
  <c r="AC2545" i="7"/>
  <c r="AG2545" i="7"/>
  <c r="AF2545" i="7"/>
  <c r="AE2545" i="7"/>
  <c r="AD2545" i="7"/>
  <c r="AL2545" i="7"/>
  <c r="AH2545" i="7"/>
  <c r="AB2545" i="7"/>
  <c r="AA2545" i="7"/>
  <c r="AK2545" i="7"/>
  <c r="AJ2545" i="7"/>
  <c r="AI2545" i="7"/>
  <c r="AE770" i="7"/>
  <c r="AH770" i="7"/>
  <c r="AD770" i="7"/>
  <c r="AA770" i="7"/>
  <c r="AG770" i="7"/>
  <c r="AF770" i="7"/>
  <c r="AC770" i="7"/>
  <c r="AB770" i="7"/>
  <c r="AL770" i="7"/>
  <c r="AK770" i="7"/>
  <c r="AJ770" i="7"/>
  <c r="AI770" i="7"/>
  <c r="AH1530" i="7"/>
  <c r="AB1530" i="7"/>
  <c r="AA1530" i="7"/>
  <c r="AL1530" i="7"/>
  <c r="AK1530" i="7"/>
  <c r="AG1530" i="7"/>
  <c r="AF1530" i="7"/>
  <c r="AE1530" i="7"/>
  <c r="AJ1530" i="7"/>
  <c r="AI1530" i="7"/>
  <c r="AD1530" i="7"/>
  <c r="AC1530" i="7"/>
  <c r="AL1460" i="7"/>
  <c r="AK1460" i="7"/>
  <c r="AJ1460" i="7"/>
  <c r="AI1460" i="7"/>
  <c r="AH1460" i="7"/>
  <c r="AC1460" i="7"/>
  <c r="AG1460" i="7"/>
  <c r="AD1460" i="7"/>
  <c r="AF1460" i="7"/>
  <c r="AB1460" i="7"/>
  <c r="AA1460" i="7"/>
  <c r="AE1460" i="7"/>
  <c r="AK1950" i="7"/>
  <c r="AJ1950" i="7"/>
  <c r="AI1950" i="7"/>
  <c r="AH1950" i="7"/>
  <c r="AE1950" i="7"/>
  <c r="AL1950" i="7"/>
  <c r="AF1950" i="7"/>
  <c r="AD1950" i="7"/>
  <c r="AB1950" i="7"/>
  <c r="AG1950" i="7"/>
  <c r="AC1950" i="7"/>
  <c r="AA1950" i="7"/>
  <c r="AE375" i="7"/>
  <c r="AD375" i="7"/>
  <c r="AC375" i="7"/>
  <c r="AB375" i="7"/>
  <c r="AA375" i="7"/>
  <c r="AL375" i="7"/>
  <c r="AI375" i="7"/>
  <c r="AK375" i="7"/>
  <c r="AJ375" i="7"/>
  <c r="AH375" i="7"/>
  <c r="AF375" i="7"/>
  <c r="AG375" i="7"/>
  <c r="AC2742" i="7"/>
  <c r="AB2742" i="7"/>
  <c r="AA2742" i="7"/>
  <c r="AL2742" i="7"/>
  <c r="AI2742" i="7"/>
  <c r="AH2742" i="7"/>
  <c r="AG2742" i="7"/>
  <c r="AE2742" i="7"/>
  <c r="AF2742" i="7"/>
  <c r="AK2742" i="7"/>
  <c r="AJ2742" i="7"/>
  <c r="AD2742" i="7"/>
  <c r="AG957" i="7"/>
  <c r="AE957" i="7"/>
  <c r="AC957" i="7"/>
  <c r="AB957" i="7"/>
  <c r="AL957" i="7"/>
  <c r="AK957" i="7"/>
  <c r="AJ957" i="7"/>
  <c r="AI957" i="7"/>
  <c r="AH957" i="7"/>
  <c r="AD957" i="7"/>
  <c r="AA957" i="7"/>
  <c r="AF957" i="7"/>
  <c r="AJ2300" i="7"/>
  <c r="AI2300" i="7"/>
  <c r="AH2300" i="7"/>
  <c r="AG2300" i="7"/>
  <c r="AE2300" i="7"/>
  <c r="AD2300" i="7"/>
  <c r="AC2300" i="7"/>
  <c r="AB2300" i="7"/>
  <c r="AL2300" i="7"/>
  <c r="AK2300" i="7"/>
  <c r="AA2300" i="7"/>
  <c r="AF2300" i="7"/>
  <c r="AJ2240" i="7"/>
  <c r="AK2240" i="7"/>
  <c r="AF2240" i="7"/>
  <c r="AE2240" i="7"/>
  <c r="AC2240" i="7"/>
  <c r="AI2240" i="7"/>
  <c r="AH2240" i="7"/>
  <c r="AB2240" i="7"/>
  <c r="AA2240" i="7"/>
  <c r="AG2240" i="7"/>
  <c r="AL2240" i="7"/>
  <c r="AD2240" i="7"/>
  <c r="AL1355" i="7"/>
  <c r="AK1355" i="7"/>
  <c r="AJ1355" i="7"/>
  <c r="AI1355" i="7"/>
  <c r="AH1355" i="7"/>
  <c r="AC1355" i="7"/>
  <c r="AF1355" i="7"/>
  <c r="AE1355" i="7"/>
  <c r="AD1355" i="7"/>
  <c r="AA1355" i="7"/>
  <c r="AG1355" i="7"/>
  <c r="AB1355" i="7"/>
  <c r="AF760" i="7"/>
  <c r="AC760" i="7"/>
  <c r="AL760" i="7"/>
  <c r="AK760" i="7"/>
  <c r="AJ760" i="7"/>
  <c r="AI760" i="7"/>
  <c r="AH760" i="7"/>
  <c r="AG760" i="7"/>
  <c r="AB760" i="7"/>
  <c r="AA760" i="7"/>
  <c r="AE760" i="7"/>
  <c r="AD760" i="7"/>
  <c r="AM2404" i="7"/>
  <c r="AO2404" i="7" s="1"/>
  <c r="AM129" i="7"/>
  <c r="AO129" i="7" s="1"/>
  <c r="AM139" i="7"/>
  <c r="AO139" i="7" s="1"/>
  <c r="AM174" i="7"/>
  <c r="AO174" i="7" s="1"/>
  <c r="AM676" i="7"/>
  <c r="AO676" i="7" s="1"/>
  <c r="AM221" i="7"/>
  <c r="AO221" i="7" s="1"/>
  <c r="AM151" i="7"/>
  <c r="AO151" i="7" s="1"/>
  <c r="AM1236" i="7"/>
  <c r="AO1236" i="7" s="1"/>
  <c r="AM1714" i="7"/>
  <c r="AO1714" i="7" s="1"/>
  <c r="AM2321" i="7"/>
  <c r="AO2321" i="7" s="1"/>
  <c r="AM1131" i="7"/>
  <c r="AO1131" i="7" s="1"/>
  <c r="AJ2953" i="7"/>
  <c r="AI2953" i="7"/>
  <c r="AH2953" i="7"/>
  <c r="AG2953" i="7"/>
  <c r="AE2953" i="7"/>
  <c r="AD2953" i="7"/>
  <c r="AC2953" i="7"/>
  <c r="AB2953" i="7"/>
  <c r="AK2953" i="7"/>
  <c r="AF2953" i="7"/>
  <c r="AA2953" i="7"/>
  <c r="AL2953" i="7"/>
  <c r="AM2869" i="7"/>
  <c r="AO2869" i="7" s="1"/>
  <c r="AM2029" i="7"/>
  <c r="AO2029" i="7" s="1"/>
  <c r="AM2601" i="7"/>
  <c r="AO2601" i="7" s="1"/>
  <c r="AM1704" i="7"/>
  <c r="AO1704" i="7" s="1"/>
  <c r="AM664" i="7"/>
  <c r="AO664" i="7" s="1"/>
  <c r="AM314" i="7"/>
  <c r="AO314" i="7" s="1"/>
  <c r="AM909" i="7"/>
  <c r="AO909" i="7" s="1"/>
  <c r="AE315" i="7"/>
  <c r="AD315" i="7"/>
  <c r="AC315" i="7"/>
  <c r="AB315" i="7"/>
  <c r="AA315" i="7"/>
  <c r="AL315" i="7"/>
  <c r="AI315" i="7"/>
  <c r="AK315" i="7"/>
  <c r="AJ315" i="7"/>
  <c r="AH315" i="7"/>
  <c r="AF315" i="7"/>
  <c r="AG315" i="7"/>
  <c r="AL1330" i="7"/>
  <c r="AK1330" i="7"/>
  <c r="AJ1330" i="7"/>
  <c r="AI1330" i="7"/>
  <c r="AH1330" i="7"/>
  <c r="AC1330" i="7"/>
  <c r="AG1330" i="7"/>
  <c r="AD1330" i="7"/>
  <c r="AB1330" i="7"/>
  <c r="AA1330" i="7"/>
  <c r="AF1330" i="7"/>
  <c r="AE1330" i="7"/>
  <c r="AI235" i="7"/>
  <c r="AH235" i="7"/>
  <c r="AG235" i="7"/>
  <c r="AF235" i="7"/>
  <c r="AE235" i="7"/>
  <c r="AD235" i="7"/>
  <c r="AC235" i="7"/>
  <c r="AA235" i="7"/>
  <c r="AL235" i="7"/>
  <c r="AK235" i="7"/>
  <c r="AJ235" i="7"/>
  <c r="AB235" i="7"/>
  <c r="AJ2532" i="7"/>
  <c r="AI2532" i="7"/>
  <c r="AH2532" i="7"/>
  <c r="AG2532" i="7"/>
  <c r="AD2532" i="7"/>
  <c r="AC2532" i="7"/>
  <c r="AK2532" i="7"/>
  <c r="AL2532" i="7"/>
  <c r="AF2532" i="7"/>
  <c r="AB2532" i="7"/>
  <c r="AE2532" i="7"/>
  <c r="AA2532" i="7"/>
  <c r="AI30" i="7"/>
  <c r="AH30" i="7"/>
  <c r="AG30" i="7"/>
  <c r="AF30" i="7"/>
  <c r="AE30" i="7"/>
  <c r="AD30" i="7"/>
  <c r="AA30" i="7"/>
  <c r="AL30" i="7"/>
  <c r="AJ30" i="7"/>
  <c r="AC30" i="7"/>
  <c r="AB30" i="7"/>
  <c r="AK30" i="7"/>
  <c r="AK1880" i="7"/>
  <c r="AJ1880" i="7"/>
  <c r="AI1880" i="7"/>
  <c r="AH1880" i="7"/>
  <c r="AE1880" i="7"/>
  <c r="AG1880" i="7"/>
  <c r="AF1880" i="7"/>
  <c r="AC1880" i="7"/>
  <c r="AB1880" i="7"/>
  <c r="AA1880" i="7"/>
  <c r="AL1880" i="7"/>
  <c r="AD1880" i="7"/>
  <c r="AJ2370" i="7"/>
  <c r="AI2370" i="7"/>
  <c r="AH2370" i="7"/>
  <c r="AG2370" i="7"/>
  <c r="AD2370" i="7"/>
  <c r="AE2370" i="7"/>
  <c r="AC2370" i="7"/>
  <c r="AB2370" i="7"/>
  <c r="AA2370" i="7"/>
  <c r="AL2370" i="7"/>
  <c r="AK2370" i="7"/>
  <c r="AF2370" i="7"/>
  <c r="AC2555" i="7"/>
  <c r="AE2555" i="7"/>
  <c r="AD2555" i="7"/>
  <c r="AB2555" i="7"/>
  <c r="AA2555" i="7"/>
  <c r="AK2555" i="7"/>
  <c r="AJ2555" i="7"/>
  <c r="AG2555" i="7"/>
  <c r="AI2555" i="7"/>
  <c r="AH2555" i="7"/>
  <c r="AL2555" i="7"/>
  <c r="AF2555" i="7"/>
  <c r="AA305" i="7"/>
  <c r="AL305" i="7"/>
  <c r="AI305" i="7"/>
  <c r="AC305" i="7"/>
  <c r="AB305" i="7"/>
  <c r="AK305" i="7"/>
  <c r="AJ305" i="7"/>
  <c r="AG305" i="7"/>
  <c r="AF305" i="7"/>
  <c r="AE305" i="7"/>
  <c r="AD305" i="7"/>
  <c r="AH305" i="7"/>
  <c r="AK1855" i="7"/>
  <c r="AJ1855" i="7"/>
  <c r="AF1855" i="7"/>
  <c r="AE1855" i="7"/>
  <c r="AD1855" i="7"/>
  <c r="AC1855" i="7"/>
  <c r="AB1855" i="7"/>
  <c r="AA1855" i="7"/>
  <c r="AL1855" i="7"/>
  <c r="AI1855" i="7"/>
  <c r="AH1855" i="7"/>
  <c r="AG1855" i="7"/>
  <c r="AJ2510" i="7"/>
  <c r="AI2510" i="7"/>
  <c r="AH2510" i="7"/>
  <c r="AG2510" i="7"/>
  <c r="AD2510" i="7"/>
  <c r="AC2510" i="7"/>
  <c r="AA2510" i="7"/>
  <c r="AL2510" i="7"/>
  <c r="AF2510" i="7"/>
  <c r="AB2510" i="7"/>
  <c r="AK2510" i="7"/>
  <c r="AE2510" i="7"/>
  <c r="AI200" i="7"/>
  <c r="AH200" i="7"/>
  <c r="AG200" i="7"/>
  <c r="AF200" i="7"/>
  <c r="AE200" i="7"/>
  <c r="AC200" i="7"/>
  <c r="AD200" i="7"/>
  <c r="AA200" i="7"/>
  <c r="AL200" i="7"/>
  <c r="AK200" i="7"/>
  <c r="AB200" i="7"/>
  <c r="AJ200" i="7"/>
  <c r="AG922" i="7"/>
  <c r="AE922" i="7"/>
  <c r="AC922" i="7"/>
  <c r="AB922" i="7"/>
  <c r="AL922" i="7"/>
  <c r="AJ922" i="7"/>
  <c r="AI922" i="7"/>
  <c r="AF922" i="7"/>
  <c r="AD922" i="7"/>
  <c r="AK922" i="7"/>
  <c r="AH922" i="7"/>
  <c r="AA922" i="7"/>
  <c r="AJ2905" i="7"/>
  <c r="AI2905" i="7"/>
  <c r="AH2905" i="7"/>
  <c r="AG2905" i="7"/>
  <c r="AE2905" i="7"/>
  <c r="AD2905" i="7"/>
  <c r="AC2905" i="7"/>
  <c r="AB2905" i="7"/>
  <c r="AK2905" i="7"/>
  <c r="AL2905" i="7"/>
  <c r="AA2905" i="7"/>
  <c r="AF2905" i="7"/>
  <c r="AJ2917" i="7"/>
  <c r="AI2917" i="7"/>
  <c r="AH2917" i="7"/>
  <c r="AG2917" i="7"/>
  <c r="AE2917" i="7"/>
  <c r="AD2917" i="7"/>
  <c r="AC2917" i="7"/>
  <c r="AB2917" i="7"/>
  <c r="AK2917" i="7"/>
  <c r="AF2917" i="7"/>
  <c r="AA2917" i="7"/>
  <c r="AL2917" i="7"/>
  <c r="AJ2310" i="7"/>
  <c r="AI2310" i="7"/>
  <c r="AA2310" i="7"/>
  <c r="AH2310" i="7"/>
  <c r="AG2310" i="7"/>
  <c r="AE2310" i="7"/>
  <c r="AK2310" i="7"/>
  <c r="AF2310" i="7"/>
  <c r="AD2310" i="7"/>
  <c r="AB2310" i="7"/>
  <c r="AL2310" i="7"/>
  <c r="AC2310" i="7"/>
  <c r="AG1250" i="7"/>
  <c r="AF1250" i="7"/>
  <c r="AE1250" i="7"/>
  <c r="AC1250" i="7"/>
  <c r="AB1250" i="7"/>
  <c r="AK1250" i="7"/>
  <c r="AJ1250" i="7"/>
  <c r="AI1250" i="7"/>
  <c r="AH1250" i="7"/>
  <c r="AD1250" i="7"/>
  <c r="AA1250" i="7"/>
  <c r="AL1250" i="7"/>
  <c r="AI20" i="7"/>
  <c r="AH20" i="7"/>
  <c r="AG20" i="7"/>
  <c r="AF20" i="7"/>
  <c r="AE20" i="7"/>
  <c r="AD20" i="7"/>
  <c r="AA20" i="7"/>
  <c r="AL20" i="7"/>
  <c r="AK20" i="7"/>
  <c r="AJ20" i="7"/>
  <c r="AC20" i="7"/>
  <c r="AB20" i="7"/>
  <c r="AL1470" i="7"/>
  <c r="AK1470" i="7"/>
  <c r="AJ1470" i="7"/>
  <c r="AI1470" i="7"/>
  <c r="AH1470" i="7"/>
  <c r="AC1470" i="7"/>
  <c r="AG1470" i="7"/>
  <c r="AD1470" i="7"/>
  <c r="AB1470" i="7"/>
  <c r="AA1470" i="7"/>
  <c r="AF1470" i="7"/>
  <c r="AE1470" i="7"/>
  <c r="AJ1670" i="7"/>
  <c r="AI1670" i="7"/>
  <c r="AH1670" i="7"/>
  <c r="AG1670" i="7"/>
  <c r="AL1670" i="7"/>
  <c r="AK1670" i="7"/>
  <c r="AE1670" i="7"/>
  <c r="AD1670" i="7"/>
  <c r="AC1670" i="7"/>
  <c r="AB1670" i="7"/>
  <c r="AF1670" i="7"/>
  <c r="AA1670" i="7"/>
  <c r="AM339" i="7"/>
  <c r="AO339" i="7" s="1"/>
  <c r="AM384" i="7"/>
  <c r="AO384" i="7" s="1"/>
  <c r="AM1854" i="7"/>
  <c r="AO1854" i="7" s="1"/>
  <c r="AM2286" i="7"/>
  <c r="AO2286" i="7" s="1"/>
  <c r="AM2274" i="7"/>
  <c r="AO2274" i="7" s="1"/>
  <c r="AM2251" i="7"/>
  <c r="AO2251" i="7" s="1"/>
  <c r="AM81" i="7"/>
  <c r="AO81" i="7" s="1"/>
  <c r="AM6" i="7"/>
  <c r="AO6" i="7" s="1"/>
  <c r="AM2181" i="7"/>
  <c r="AO2181" i="7" s="1"/>
  <c r="AM1971" i="7"/>
  <c r="AO1971" i="7" s="1"/>
  <c r="AM1434" i="7"/>
  <c r="AO1434" i="7" s="1"/>
  <c r="AM1564" i="7"/>
  <c r="AO1564" i="7" s="1"/>
  <c r="AM1319" i="7"/>
  <c r="AO1319" i="7" s="1"/>
  <c r="AM724" i="7"/>
  <c r="AO724" i="7" s="1"/>
  <c r="AM944" i="7"/>
  <c r="AO944" i="7" s="1"/>
  <c r="AM1096" i="7"/>
  <c r="AO1096" i="7" s="1"/>
  <c r="AM29" i="7"/>
  <c r="AO29" i="7" s="1"/>
  <c r="AM116" i="7"/>
  <c r="AO116" i="7" s="1"/>
  <c r="AM94" i="7"/>
  <c r="AO94" i="7" s="1"/>
  <c r="AM69" i="7"/>
  <c r="AO69" i="7" s="1"/>
  <c r="AM2764" i="7"/>
  <c r="AO2764" i="7" s="1"/>
  <c r="AE340" i="7"/>
  <c r="AD340" i="7"/>
  <c r="AC340" i="7"/>
  <c r="AB340" i="7"/>
  <c r="AA340" i="7"/>
  <c r="AL340" i="7"/>
  <c r="AI340" i="7"/>
  <c r="AJ340" i="7"/>
  <c r="AH340" i="7"/>
  <c r="AG340" i="7"/>
  <c r="AF340" i="7"/>
  <c r="AK340" i="7"/>
  <c r="AI175" i="7"/>
  <c r="AH175" i="7"/>
  <c r="AG175" i="7"/>
  <c r="AF175" i="7"/>
  <c r="AE175" i="7"/>
  <c r="AC175" i="7"/>
  <c r="AD175" i="7"/>
  <c r="AA175" i="7"/>
  <c r="AL175" i="7"/>
  <c r="AK175" i="7"/>
  <c r="AJ175" i="7"/>
  <c r="AB175" i="7"/>
  <c r="AJ2450" i="7"/>
  <c r="AI2450" i="7"/>
  <c r="AH2450" i="7"/>
  <c r="AG2450" i="7"/>
  <c r="AD2450" i="7"/>
  <c r="AC2450" i="7"/>
  <c r="AA2450" i="7"/>
  <c r="AE2450" i="7"/>
  <c r="AB2450" i="7"/>
  <c r="AL2450" i="7"/>
  <c r="AK2450" i="7"/>
  <c r="AF2450" i="7"/>
  <c r="AJ2230" i="7"/>
  <c r="AH2230" i="7"/>
  <c r="AG2230" i="7"/>
  <c r="AE2230" i="7"/>
  <c r="AK2230" i="7"/>
  <c r="AI2230" i="7"/>
  <c r="AF2230" i="7"/>
  <c r="AC2230" i="7"/>
  <c r="AB2230" i="7"/>
  <c r="AL2230" i="7"/>
  <c r="AD2230" i="7"/>
  <c r="AA2230" i="7"/>
  <c r="AJ1600" i="7"/>
  <c r="AI1600" i="7"/>
  <c r="AH1600" i="7"/>
  <c r="AG1600" i="7"/>
  <c r="AL1600" i="7"/>
  <c r="AK1600" i="7"/>
  <c r="AF1600" i="7"/>
  <c r="AD1600" i="7"/>
  <c r="AC1600" i="7"/>
  <c r="AA1600" i="7"/>
  <c r="AE1600" i="7"/>
  <c r="AB1600" i="7"/>
  <c r="AJ2265" i="7"/>
  <c r="AI2265" i="7"/>
  <c r="AB2265" i="7"/>
  <c r="AL2265" i="7"/>
  <c r="AK2265" i="7"/>
  <c r="AG2265" i="7"/>
  <c r="AF2265" i="7"/>
  <c r="AE2265" i="7"/>
  <c r="AA2265" i="7"/>
  <c r="AH2265" i="7"/>
  <c r="AC2265" i="7"/>
  <c r="AD2265" i="7"/>
  <c r="AI2182" i="7"/>
  <c r="AH2182" i="7"/>
  <c r="AF2182" i="7"/>
  <c r="AL2182" i="7"/>
  <c r="AJ2182" i="7"/>
  <c r="AG2182" i="7"/>
  <c r="AC2182" i="7"/>
  <c r="AB2182" i="7"/>
  <c r="AA2182" i="7"/>
  <c r="AE2182" i="7"/>
  <c r="AK2182" i="7"/>
  <c r="AD2182" i="7"/>
  <c r="AD2065" i="7"/>
  <c r="AB2065" i="7"/>
  <c r="AL2065" i="7"/>
  <c r="AK2065" i="7"/>
  <c r="AH2065" i="7"/>
  <c r="AA2065" i="7"/>
  <c r="AI2065" i="7"/>
  <c r="AG2065" i="7"/>
  <c r="AE2065" i="7"/>
  <c r="AJ2065" i="7"/>
  <c r="AF2065" i="7"/>
  <c r="AC2065" i="7"/>
  <c r="AJ1657" i="7"/>
  <c r="AI1657" i="7"/>
  <c r="AH1657" i="7"/>
  <c r="AG1657" i="7"/>
  <c r="AL1657" i="7"/>
  <c r="AK1657" i="7"/>
  <c r="AF1657" i="7"/>
  <c r="AD1657" i="7"/>
  <c r="AC1657" i="7"/>
  <c r="AA1657" i="7"/>
  <c r="AE1657" i="7"/>
  <c r="AB1657" i="7"/>
  <c r="AF2112" i="7"/>
  <c r="AE2112" i="7"/>
  <c r="AD2112" i="7"/>
  <c r="AB2112" i="7"/>
  <c r="AA2112" i="7"/>
  <c r="AJ2112" i="7"/>
  <c r="AI2112" i="7"/>
  <c r="AH2112" i="7"/>
  <c r="AG2112" i="7"/>
  <c r="AC2112" i="7"/>
  <c r="AL2112" i="7"/>
  <c r="AK2112" i="7"/>
  <c r="AI2217" i="7"/>
  <c r="AH2217" i="7"/>
  <c r="AF2217" i="7"/>
  <c r="AK2217" i="7"/>
  <c r="AJ2217" i="7"/>
  <c r="AG2217" i="7"/>
  <c r="AD2217" i="7"/>
  <c r="AC2217" i="7"/>
  <c r="AB2217" i="7"/>
  <c r="AE2217" i="7"/>
  <c r="AA2217" i="7"/>
  <c r="AL2217" i="7"/>
  <c r="AK1785" i="7"/>
  <c r="AJ1785" i="7"/>
  <c r="AL1785" i="7"/>
  <c r="AI1785" i="7"/>
  <c r="AH1785" i="7"/>
  <c r="AG1785" i="7"/>
  <c r="AF1785" i="7"/>
  <c r="AE1785" i="7"/>
  <c r="AD1785" i="7"/>
  <c r="AC1785" i="7"/>
  <c r="AB1785" i="7"/>
  <c r="AA1785" i="7"/>
  <c r="AE537" i="7"/>
  <c r="AD537" i="7"/>
  <c r="AC537" i="7"/>
  <c r="AB537" i="7"/>
  <c r="AA537" i="7"/>
  <c r="AL537" i="7"/>
  <c r="AI537" i="7"/>
  <c r="AH537" i="7"/>
  <c r="AK537" i="7"/>
  <c r="AG537" i="7"/>
  <c r="AJ537" i="7"/>
  <c r="AF537" i="7"/>
  <c r="AJ2405" i="7"/>
  <c r="AI2405" i="7"/>
  <c r="AH2405" i="7"/>
  <c r="AG2405" i="7"/>
  <c r="AD2405" i="7"/>
  <c r="AK2405" i="7"/>
  <c r="AE2405" i="7"/>
  <c r="AL2405" i="7"/>
  <c r="AC2405" i="7"/>
  <c r="AF2405" i="7"/>
  <c r="AB2405" i="7"/>
  <c r="AA2405" i="7"/>
  <c r="AE805" i="7"/>
  <c r="AG805" i="7"/>
  <c r="AC805" i="7"/>
  <c r="AF805" i="7"/>
  <c r="AD805" i="7"/>
  <c r="AB805" i="7"/>
  <c r="AA805" i="7"/>
  <c r="AK805" i="7"/>
  <c r="AJ805" i="7"/>
  <c r="AL805" i="7"/>
  <c r="AI805" i="7"/>
  <c r="AH805" i="7"/>
  <c r="AL1447" i="7"/>
  <c r="AK1447" i="7"/>
  <c r="AJ1447" i="7"/>
  <c r="AI1447" i="7"/>
  <c r="AH1447" i="7"/>
  <c r="AC1447" i="7"/>
  <c r="AF1447" i="7"/>
  <c r="AE1447" i="7"/>
  <c r="AD1447" i="7"/>
  <c r="AA1447" i="7"/>
  <c r="AG1447" i="7"/>
  <c r="AB1447" i="7"/>
  <c r="AJ1705" i="7"/>
  <c r="AI1705" i="7"/>
  <c r="AH1705" i="7"/>
  <c r="AG1705" i="7"/>
  <c r="AL1705" i="7"/>
  <c r="AK1705" i="7"/>
  <c r="AF1705" i="7"/>
  <c r="AE1705" i="7"/>
  <c r="AD1705" i="7"/>
  <c r="AC1705" i="7"/>
  <c r="AA1705" i="7"/>
  <c r="AB1705" i="7"/>
  <c r="AG1097" i="7"/>
  <c r="AF1097" i="7"/>
  <c r="AE1097" i="7"/>
  <c r="AC1097" i="7"/>
  <c r="AB1097" i="7"/>
  <c r="AK1097" i="7"/>
  <c r="AJ1097" i="7"/>
  <c r="AI1097" i="7"/>
  <c r="AA1097" i="7"/>
  <c r="AL1097" i="7"/>
  <c r="AH1097" i="7"/>
  <c r="AD1097" i="7"/>
  <c r="AG865" i="7"/>
  <c r="AE865" i="7"/>
  <c r="AK865" i="7"/>
  <c r="AJ865" i="7"/>
  <c r="AI865" i="7"/>
  <c r="AH865" i="7"/>
  <c r="AF865" i="7"/>
  <c r="AC865" i="7"/>
  <c r="AB865" i="7"/>
  <c r="AL865" i="7"/>
  <c r="AD865" i="7"/>
  <c r="AA865" i="7"/>
  <c r="AJ2275" i="7"/>
  <c r="AI2275" i="7"/>
  <c r="AL2275" i="7"/>
  <c r="AF2275" i="7"/>
  <c r="AE2275" i="7"/>
  <c r="AC2275" i="7"/>
  <c r="AB2275" i="7"/>
  <c r="AA2275" i="7"/>
  <c r="AK2275" i="7"/>
  <c r="AH2275" i="7"/>
  <c r="AG2275" i="7"/>
  <c r="AD2275" i="7"/>
  <c r="AI2205" i="7"/>
  <c r="AH2205" i="7"/>
  <c r="AF2205" i="7"/>
  <c r="AK2205" i="7"/>
  <c r="AJ2205" i="7"/>
  <c r="AG2205" i="7"/>
  <c r="AD2205" i="7"/>
  <c r="AC2205" i="7"/>
  <c r="AL2205" i="7"/>
  <c r="AE2205" i="7"/>
  <c r="AB2205" i="7"/>
  <c r="AA2205" i="7"/>
  <c r="AI2125" i="7"/>
  <c r="AB2125" i="7"/>
  <c r="AA2125" i="7"/>
  <c r="AK2125" i="7"/>
  <c r="AJ2125" i="7"/>
  <c r="AF2125" i="7"/>
  <c r="AE2125" i="7"/>
  <c r="AD2125" i="7"/>
  <c r="AC2125" i="7"/>
  <c r="AL2125" i="7"/>
  <c r="AH2125" i="7"/>
  <c r="AG2125" i="7"/>
  <c r="AE350" i="7"/>
  <c r="AD350" i="7"/>
  <c r="AC350" i="7"/>
  <c r="AB350" i="7"/>
  <c r="AA350" i="7"/>
  <c r="AL350" i="7"/>
  <c r="AI350" i="7"/>
  <c r="AG350" i="7"/>
  <c r="AF350" i="7"/>
  <c r="AK350" i="7"/>
  <c r="AJ350" i="7"/>
  <c r="AH350" i="7"/>
  <c r="AC2685" i="7"/>
  <c r="AL2685" i="7"/>
  <c r="AK2685" i="7"/>
  <c r="AI2685" i="7"/>
  <c r="AJ2685" i="7"/>
  <c r="AH2685" i="7"/>
  <c r="AF2685" i="7"/>
  <c r="AE2685" i="7"/>
  <c r="AD2685" i="7"/>
  <c r="AB2685" i="7"/>
  <c r="AA2685" i="7"/>
  <c r="AG2685" i="7"/>
  <c r="AK1810" i="7"/>
  <c r="AJ1810" i="7"/>
  <c r="AL1810" i="7"/>
  <c r="AI1810" i="7"/>
  <c r="AH1810" i="7"/>
  <c r="AG1810" i="7"/>
  <c r="AB1810" i="7"/>
  <c r="AA1810" i="7"/>
  <c r="AF1810" i="7"/>
  <c r="AE1810" i="7"/>
  <c r="AD1810" i="7"/>
  <c r="AC1810" i="7"/>
  <c r="AE840" i="7"/>
  <c r="AF840" i="7"/>
  <c r="AD840" i="7"/>
  <c r="AB840" i="7"/>
  <c r="AA840" i="7"/>
  <c r="AL840" i="7"/>
  <c r="AK840" i="7"/>
  <c r="AH840" i="7"/>
  <c r="AG840" i="7"/>
  <c r="AC840" i="7"/>
  <c r="AJ840" i="7"/>
  <c r="AI840" i="7"/>
  <c r="AH1540" i="7"/>
  <c r="AF1540" i="7"/>
  <c r="AL1540" i="7"/>
  <c r="AK1540" i="7"/>
  <c r="AJ1540" i="7"/>
  <c r="AE1540" i="7"/>
  <c r="AD1540" i="7"/>
  <c r="AC1540" i="7"/>
  <c r="AI1540" i="7"/>
  <c r="AG1540" i="7"/>
  <c r="AB1540" i="7"/>
  <c r="AA1540" i="7"/>
  <c r="AL1260" i="7"/>
  <c r="AK1260" i="7"/>
  <c r="AJ1260" i="7"/>
  <c r="AH1260" i="7"/>
  <c r="AC1260" i="7"/>
  <c r="AD1260" i="7"/>
  <c r="AB1260" i="7"/>
  <c r="AA1260" i="7"/>
  <c r="AI1260" i="7"/>
  <c r="AG1260" i="7"/>
  <c r="AF1260" i="7"/>
  <c r="AE1260" i="7"/>
  <c r="AM851" i="7"/>
  <c r="AO851" i="7" s="1"/>
  <c r="AM396" i="7"/>
  <c r="AO396" i="7" s="1"/>
  <c r="AM361" i="7"/>
  <c r="AO361" i="7" s="1"/>
  <c r="AM2159" i="7"/>
  <c r="AO2159" i="7" s="1"/>
  <c r="AM594" i="7"/>
  <c r="AO594" i="7" s="1"/>
  <c r="AM1144" i="7"/>
  <c r="AO1144" i="7" s="1"/>
  <c r="AM1284" i="7"/>
  <c r="AO1284" i="7" s="1"/>
  <c r="AM1761" i="7"/>
  <c r="AO1761" i="7" s="1"/>
  <c r="AM1084" i="7"/>
  <c r="AO1084" i="7" s="1"/>
  <c r="AM2544" i="7"/>
  <c r="AO2544" i="7" s="1"/>
  <c r="AM746" i="7"/>
  <c r="AO746" i="7" s="1"/>
  <c r="AM19" i="7"/>
  <c r="AO19" i="7" s="1"/>
  <c r="AM1551" i="7"/>
  <c r="AO1551" i="7" s="1"/>
  <c r="AM804" i="7"/>
  <c r="AO804" i="7" s="1"/>
  <c r="AG1155" i="7"/>
  <c r="AF1155" i="7"/>
  <c r="AE1155" i="7"/>
  <c r="AC1155" i="7"/>
  <c r="AB1155" i="7"/>
  <c r="AK1155" i="7"/>
  <c r="AJ1155" i="7"/>
  <c r="AI1155" i="7"/>
  <c r="AA1155" i="7"/>
  <c r="AL1155" i="7"/>
  <c r="AH1155" i="7"/>
  <c r="AD1155" i="7"/>
  <c r="AJ2415" i="7"/>
  <c r="AI2415" i="7"/>
  <c r="AH2415" i="7"/>
  <c r="AG2415" i="7"/>
  <c r="AD2415" i="7"/>
  <c r="AK2415" i="7"/>
  <c r="AA2415" i="7"/>
  <c r="AL2415" i="7"/>
  <c r="AF2415" i="7"/>
  <c r="AE2415" i="7"/>
  <c r="AB2415" i="7"/>
  <c r="AC2415" i="7"/>
  <c r="AG1075" i="7"/>
  <c r="AF1075" i="7"/>
  <c r="AE1075" i="7"/>
  <c r="AC1075" i="7"/>
  <c r="AB1075" i="7"/>
  <c r="AK1075" i="7"/>
  <c r="AJ1075" i="7"/>
  <c r="AI1075" i="7"/>
  <c r="AA1075" i="7"/>
  <c r="AL1075" i="7"/>
  <c r="AH1075" i="7"/>
  <c r="AD1075" i="7"/>
  <c r="AJ2252" i="7"/>
  <c r="AK2252" i="7"/>
  <c r="AF2252" i="7"/>
  <c r="AE2252" i="7"/>
  <c r="AC2252" i="7"/>
  <c r="AI2252" i="7"/>
  <c r="AH2252" i="7"/>
  <c r="AG2252" i="7"/>
  <c r="AB2252" i="7"/>
  <c r="AA2252" i="7"/>
  <c r="AL2252" i="7"/>
  <c r="AD2252" i="7"/>
  <c r="AF712" i="7"/>
  <c r="AJ712" i="7"/>
  <c r="AI712" i="7"/>
  <c r="AH712" i="7"/>
  <c r="AG712" i="7"/>
  <c r="AE712" i="7"/>
  <c r="AD712" i="7"/>
  <c r="AA712" i="7"/>
  <c r="AL712" i="7"/>
  <c r="AC712" i="7"/>
  <c r="AB712" i="7"/>
  <c r="AK712" i="7"/>
  <c r="AJ2847" i="7"/>
  <c r="AH2847" i="7"/>
  <c r="AG2847" i="7"/>
  <c r="AF2847" i="7"/>
  <c r="AE2847" i="7"/>
  <c r="AB2847" i="7"/>
  <c r="AA2847" i="7"/>
  <c r="AK2847" i="7"/>
  <c r="AD2847" i="7"/>
  <c r="AI2847" i="7"/>
  <c r="AC2847" i="7"/>
  <c r="AL2847" i="7"/>
  <c r="AJ1575" i="7"/>
  <c r="AI1575" i="7"/>
  <c r="AH1575" i="7"/>
  <c r="AG1575" i="7"/>
  <c r="AF1575" i="7"/>
  <c r="AE1575" i="7"/>
  <c r="AC1575" i="7"/>
  <c r="AB1575" i="7"/>
  <c r="AK1575" i="7"/>
  <c r="AD1575" i="7"/>
  <c r="AA1575" i="7"/>
  <c r="AL1575" i="7"/>
  <c r="AJ2392" i="7"/>
  <c r="AI2392" i="7"/>
  <c r="AH2392" i="7"/>
  <c r="AG2392" i="7"/>
  <c r="AD2392" i="7"/>
  <c r="AA2392" i="7"/>
  <c r="AK2392" i="7"/>
  <c r="AL2392" i="7"/>
  <c r="AF2392" i="7"/>
  <c r="AC2392" i="7"/>
  <c r="AB2392" i="7"/>
  <c r="AE2392" i="7"/>
  <c r="AJ1610" i="7"/>
  <c r="AI1610" i="7"/>
  <c r="AH1610" i="7"/>
  <c r="AG1610" i="7"/>
  <c r="AL1610" i="7"/>
  <c r="AK1610" i="7"/>
  <c r="AE1610" i="7"/>
  <c r="AD1610" i="7"/>
  <c r="AC1610" i="7"/>
  <c r="AB1610" i="7"/>
  <c r="AF1610" i="7"/>
  <c r="AA1610" i="7"/>
  <c r="AC2777" i="7"/>
  <c r="AB2777" i="7"/>
  <c r="AA2777" i="7"/>
  <c r="AL2777" i="7"/>
  <c r="AE2777" i="7"/>
  <c r="AD2777" i="7"/>
  <c r="AK2777" i="7"/>
  <c r="AI2777" i="7"/>
  <c r="AG2777" i="7"/>
  <c r="AF2777" i="7"/>
  <c r="AJ2777" i="7"/>
  <c r="AH2777" i="7"/>
  <c r="AI60" i="7"/>
  <c r="AH60" i="7"/>
  <c r="AG60" i="7"/>
  <c r="AF60" i="7"/>
  <c r="AE60" i="7"/>
  <c r="AD60" i="7"/>
  <c r="AA60" i="7"/>
  <c r="AL60" i="7"/>
  <c r="AJ60" i="7"/>
  <c r="AC60" i="7"/>
  <c r="AB60" i="7"/>
  <c r="AK60" i="7"/>
  <c r="AF690" i="7"/>
  <c r="AL690" i="7"/>
  <c r="AK690" i="7"/>
  <c r="AJ690" i="7"/>
  <c r="AI690" i="7"/>
  <c r="AH690" i="7"/>
  <c r="AG690" i="7"/>
  <c r="AC690" i="7"/>
  <c r="AB690" i="7"/>
  <c r="AE690" i="7"/>
  <c r="AD690" i="7"/>
  <c r="AA690" i="7"/>
  <c r="AB1995" i="7"/>
  <c r="AC1995" i="7"/>
  <c r="AA1995" i="7"/>
  <c r="AL1995" i="7"/>
  <c r="AI1995" i="7"/>
  <c r="AH1995" i="7"/>
  <c r="AG1995" i="7"/>
  <c r="AF1995" i="7"/>
  <c r="AD1995" i="7"/>
  <c r="AK1995" i="7"/>
  <c r="AJ1995" i="7"/>
  <c r="AE1995" i="7"/>
  <c r="AC2637" i="7"/>
  <c r="AK2637" i="7"/>
  <c r="AI2637" i="7"/>
  <c r="AH2637" i="7"/>
  <c r="AF2637" i="7"/>
  <c r="AE2637" i="7"/>
  <c r="AB2637" i="7"/>
  <c r="AL2637" i="7"/>
  <c r="AJ2637" i="7"/>
  <c r="AG2637" i="7"/>
  <c r="AD2637" i="7"/>
  <c r="AA2637" i="7"/>
  <c r="AJ2427" i="7"/>
  <c r="AI2427" i="7"/>
  <c r="AH2427" i="7"/>
  <c r="AG2427" i="7"/>
  <c r="AD2427" i="7"/>
  <c r="AK2427" i="7"/>
  <c r="AA2427" i="7"/>
  <c r="AE2427" i="7"/>
  <c r="AC2427" i="7"/>
  <c r="AB2427" i="7"/>
  <c r="AL2427" i="7"/>
  <c r="AF2427" i="7"/>
  <c r="AJ2882" i="7"/>
  <c r="AG2882" i="7"/>
  <c r="AF2882" i="7"/>
  <c r="AE2882" i="7"/>
  <c r="AD2882" i="7"/>
  <c r="AL2882" i="7"/>
  <c r="AI2882" i="7"/>
  <c r="AH2882" i="7"/>
  <c r="AA2882" i="7"/>
  <c r="AC2882" i="7"/>
  <c r="AK2882" i="7"/>
  <c r="AB2882" i="7"/>
  <c r="AE362" i="7"/>
  <c r="AD362" i="7"/>
  <c r="AC362" i="7"/>
  <c r="AB362" i="7"/>
  <c r="AA362" i="7"/>
  <c r="AL362" i="7"/>
  <c r="AI362" i="7"/>
  <c r="AG362" i="7"/>
  <c r="AF362" i="7"/>
  <c r="AK362" i="7"/>
  <c r="AJ362" i="7"/>
  <c r="AH362" i="7"/>
  <c r="AC2650" i="7"/>
  <c r="AL2650" i="7"/>
  <c r="AJ2650" i="7"/>
  <c r="AI2650" i="7"/>
  <c r="AG2650" i="7"/>
  <c r="AF2650" i="7"/>
  <c r="AD2650" i="7"/>
  <c r="AH2650" i="7"/>
  <c r="AE2650" i="7"/>
  <c r="AK2650" i="7"/>
  <c r="AB2650" i="7"/>
  <c r="AA2650" i="7"/>
  <c r="AF747" i="7"/>
  <c r="AC747" i="7"/>
  <c r="AI747" i="7"/>
  <c r="AH747" i="7"/>
  <c r="AG747" i="7"/>
  <c r="AE747" i="7"/>
  <c r="AD747" i="7"/>
  <c r="AB747" i="7"/>
  <c r="AL747" i="7"/>
  <c r="AK747" i="7"/>
  <c r="AJ747" i="7"/>
  <c r="AA747" i="7"/>
  <c r="AE490" i="7"/>
  <c r="AD490" i="7"/>
  <c r="AC490" i="7"/>
  <c r="AB490" i="7"/>
  <c r="AA490" i="7"/>
  <c r="AL490" i="7"/>
  <c r="AI490" i="7"/>
  <c r="AH490" i="7"/>
  <c r="AK490" i="7"/>
  <c r="AJ490" i="7"/>
  <c r="AG490" i="7"/>
  <c r="AF490" i="7"/>
  <c r="AG1202" i="7"/>
  <c r="AF1202" i="7"/>
  <c r="AE1202" i="7"/>
  <c r="AC1202" i="7"/>
  <c r="AB1202" i="7"/>
  <c r="AK1202" i="7"/>
  <c r="AJ1202" i="7"/>
  <c r="AI1202" i="7"/>
  <c r="AH1202" i="7"/>
  <c r="AD1202" i="7"/>
  <c r="AA1202" i="7"/>
  <c r="AL1202" i="7"/>
  <c r="AL1435" i="7"/>
  <c r="AK1435" i="7"/>
  <c r="AJ1435" i="7"/>
  <c r="AI1435" i="7"/>
  <c r="AH1435" i="7"/>
  <c r="AC1435" i="7"/>
  <c r="AF1435" i="7"/>
  <c r="AE1435" i="7"/>
  <c r="AD1435" i="7"/>
  <c r="AA1435" i="7"/>
  <c r="AG1435" i="7"/>
  <c r="AB1435" i="7"/>
  <c r="AI70" i="7"/>
  <c r="AH70" i="7"/>
  <c r="AG70" i="7"/>
  <c r="AF70" i="7"/>
  <c r="AE70" i="7"/>
  <c r="AD70" i="7"/>
  <c r="AA70" i="7"/>
  <c r="AL70" i="7"/>
  <c r="AK70" i="7"/>
  <c r="AJ70" i="7"/>
  <c r="AC70" i="7"/>
  <c r="AB70" i="7"/>
  <c r="AK1775" i="7"/>
  <c r="AJ1775" i="7"/>
  <c r="AI1775" i="7"/>
  <c r="AH1775" i="7"/>
  <c r="AG1775" i="7"/>
  <c r="AF1775" i="7"/>
  <c r="AE1775" i="7"/>
  <c r="AL1775" i="7"/>
  <c r="AD1775" i="7"/>
  <c r="AC1775" i="7"/>
  <c r="AB1775" i="7"/>
  <c r="AA1775" i="7"/>
  <c r="AM2729" i="7"/>
  <c r="AO2729" i="7" s="1"/>
  <c r="AM2754" i="7"/>
  <c r="AO2754" i="7" s="1"/>
  <c r="AM2089" i="7"/>
  <c r="AO2089" i="7" s="1"/>
  <c r="AM2554" i="7"/>
  <c r="AO2554" i="7" s="1"/>
  <c r="AM571" i="7"/>
  <c r="AO571" i="7" s="1"/>
  <c r="AM584" i="7"/>
  <c r="AO584" i="7" s="1"/>
  <c r="AM431" i="7"/>
  <c r="AO431" i="7" s="1"/>
  <c r="AM606" i="7"/>
  <c r="AO606" i="7" s="1"/>
  <c r="AM409" i="7"/>
  <c r="AO409" i="7" s="1"/>
  <c r="AM1469" i="7"/>
  <c r="AO1469" i="7" s="1"/>
  <c r="AM1389" i="7"/>
  <c r="AO1389" i="7" s="1"/>
  <c r="AM1341" i="7"/>
  <c r="AO1341" i="7" s="1"/>
  <c r="AM1411" i="7"/>
  <c r="AO1411" i="7" s="1"/>
  <c r="AM1354" i="7"/>
  <c r="AO1354" i="7" s="1"/>
  <c r="AM2824" i="7"/>
  <c r="AO2824" i="7" s="1"/>
  <c r="AM2344" i="7"/>
  <c r="AO2344" i="7" s="1"/>
  <c r="AM374" i="7"/>
  <c r="AO374" i="7" s="1"/>
  <c r="AM466" i="7"/>
  <c r="AO466" i="7" s="1"/>
  <c r="AM2111" i="7"/>
  <c r="AO2111" i="7" s="1"/>
  <c r="AM1214" i="7"/>
  <c r="AO1214" i="7" s="1"/>
  <c r="AM1376" i="7"/>
  <c r="AO1376" i="7" s="1"/>
  <c r="AM419" i="7"/>
  <c r="AO419" i="7" s="1"/>
  <c r="AM304" i="7"/>
  <c r="AO304" i="7" s="1"/>
  <c r="Z95" i="7"/>
  <c r="AN95" i="7" s="1"/>
  <c r="Z2345" i="7"/>
  <c r="AN2345" i="7" s="1"/>
  <c r="Z2322" i="7"/>
  <c r="AN2322" i="7" s="1"/>
  <c r="Z222" i="7"/>
  <c r="AN222" i="7" s="1"/>
  <c r="Z2462" i="7"/>
  <c r="AN2462" i="7" s="1"/>
  <c r="Z467" i="7"/>
  <c r="AN467" i="7" s="1"/>
  <c r="Z1635" i="7"/>
  <c r="AN1635" i="7" s="1"/>
  <c r="Z30" i="7"/>
  <c r="AN30" i="7" s="1"/>
  <c r="Z805" i="7"/>
  <c r="AN805" i="7" s="1"/>
  <c r="Z2882" i="7"/>
  <c r="AN2882" i="7" s="1"/>
  <c r="Z747" i="7"/>
  <c r="AN747" i="7" s="1"/>
  <c r="Z490" i="7"/>
  <c r="AN490" i="7" s="1"/>
  <c r="Z210" i="7"/>
  <c r="AN210" i="7" s="1"/>
  <c r="Z2335" i="7"/>
  <c r="AN2335" i="7" s="1"/>
  <c r="Z642" i="7"/>
  <c r="AN642" i="7" s="1"/>
  <c r="Z82" i="7"/>
  <c r="AN82" i="7" s="1"/>
  <c r="Z1622" i="7"/>
  <c r="AN1622" i="7" s="1"/>
  <c r="Z105" i="7"/>
  <c r="AN105" i="7" s="1"/>
  <c r="I1191" i="7"/>
  <c r="G1192" i="7"/>
  <c r="I1192" i="7" s="1"/>
  <c r="I901" i="7"/>
  <c r="G902" i="7"/>
  <c r="I902" i="7" s="1"/>
  <c r="G259" i="7"/>
  <c r="I258" i="7"/>
  <c r="G49" i="7"/>
  <c r="I48" i="7"/>
  <c r="G2662" i="7"/>
  <c r="I2662" i="7" s="1"/>
  <c r="I2661" i="7"/>
  <c r="G1042" i="7"/>
  <c r="I1042" i="7" s="1"/>
  <c r="I1041" i="7"/>
  <c r="G97" i="7"/>
  <c r="I97" i="7" s="1"/>
  <c r="I96" i="7"/>
  <c r="G1427" i="7"/>
  <c r="I1427" i="7" s="1"/>
  <c r="I1426" i="7"/>
  <c r="G1624" i="7"/>
  <c r="I1623" i="7"/>
  <c r="G2092" i="7"/>
  <c r="I2092" i="7" s="1"/>
  <c r="I2091" i="7"/>
  <c r="G1379" i="7"/>
  <c r="I1378" i="7"/>
  <c r="G142" i="7"/>
  <c r="I142" i="7" s="1"/>
  <c r="I141" i="7"/>
  <c r="G1157" i="7"/>
  <c r="I1157" i="7" s="1"/>
  <c r="I1156" i="7"/>
  <c r="G434" i="7"/>
  <c r="I433" i="7"/>
  <c r="G1332" i="7"/>
  <c r="I1332" i="7" s="1"/>
  <c r="I1331" i="7"/>
  <c r="G2289" i="7"/>
  <c r="I2288" i="7"/>
  <c r="G1392" i="7"/>
  <c r="I1392" i="7" s="1"/>
  <c r="I1391" i="7"/>
  <c r="G202" i="7"/>
  <c r="I202" i="7" s="1"/>
  <c r="I201" i="7"/>
  <c r="G924" i="7"/>
  <c r="I923" i="7"/>
  <c r="G832" i="7"/>
  <c r="I832" i="7" s="1"/>
  <c r="I831" i="7"/>
  <c r="G517" i="7"/>
  <c r="I517" i="7" s="1"/>
  <c r="I516" i="7"/>
  <c r="G2942" i="7"/>
  <c r="I2942" i="7" s="1"/>
  <c r="I2941" i="7"/>
  <c r="G1717" i="7"/>
  <c r="I1717" i="7" s="1"/>
  <c r="I1716" i="7"/>
  <c r="G2872" i="7"/>
  <c r="I2872" i="7" s="1"/>
  <c r="I2871" i="7"/>
  <c r="G132" i="7"/>
  <c r="I132" i="7" s="1"/>
  <c r="I131" i="7"/>
  <c r="G1322" i="7"/>
  <c r="I1322" i="7" s="1"/>
  <c r="I1321" i="7"/>
  <c r="G1647" i="7"/>
  <c r="I1647" i="7" s="1"/>
  <c r="I1646" i="7"/>
  <c r="G1822" i="7"/>
  <c r="I1822" i="7" s="1"/>
  <c r="I1821" i="7"/>
  <c r="G154" i="7"/>
  <c r="I153" i="7"/>
  <c r="G702" i="7"/>
  <c r="I702" i="7" s="1"/>
  <c r="I701" i="7"/>
  <c r="G667" i="7"/>
  <c r="I667" i="7" s="1"/>
  <c r="I666" i="7"/>
  <c r="G1147" i="7"/>
  <c r="I1147" i="7" s="1"/>
  <c r="I1146" i="7"/>
  <c r="G622" i="7"/>
  <c r="I622" i="7" s="1"/>
  <c r="I621" i="7"/>
  <c r="G2674" i="7"/>
  <c r="I2673" i="7"/>
  <c r="G329" i="7"/>
  <c r="I328" i="7"/>
  <c r="G2897" i="7"/>
  <c r="I2897" i="7" s="1"/>
  <c r="I2896" i="7"/>
  <c r="G2337" i="7"/>
  <c r="I2337" i="7" s="1"/>
  <c r="I2336" i="7"/>
  <c r="G2232" i="7"/>
  <c r="I2232" i="7" s="1"/>
  <c r="I2231" i="7"/>
  <c r="G224" i="7"/>
  <c r="I223" i="7"/>
  <c r="G1087" i="7"/>
  <c r="I1087" i="7" s="1"/>
  <c r="I1086" i="7"/>
  <c r="G167" i="7"/>
  <c r="I167" i="7" s="1"/>
  <c r="I166" i="7"/>
  <c r="G2137" i="7"/>
  <c r="I2137" i="7" s="1"/>
  <c r="I2136" i="7"/>
  <c r="I1471" i="7"/>
  <c r="G1472" i="7"/>
  <c r="I1472" i="7" s="1"/>
  <c r="G1134" i="7"/>
  <c r="I1133" i="7"/>
  <c r="G1309" i="7"/>
  <c r="I1308" i="7"/>
  <c r="G1297" i="7"/>
  <c r="I1297" i="7" s="1"/>
  <c r="I1296" i="7"/>
  <c r="G889" i="7"/>
  <c r="I888" i="7"/>
  <c r="G2172" i="7"/>
  <c r="I2172" i="7" s="1"/>
  <c r="I2171" i="7"/>
  <c r="G552" i="7"/>
  <c r="I552" i="7" s="1"/>
  <c r="I551" i="7"/>
  <c r="G1799" i="7"/>
  <c r="I1798" i="7"/>
  <c r="G947" i="7"/>
  <c r="I947" i="7" s="1"/>
  <c r="I946" i="7"/>
  <c r="G587" i="7"/>
  <c r="I587" i="7" s="1"/>
  <c r="I586" i="7"/>
  <c r="G2359" i="7"/>
  <c r="I2358" i="7"/>
  <c r="G2487" i="7"/>
  <c r="I2487" i="7" s="1"/>
  <c r="I2486" i="7"/>
  <c r="I411" i="7"/>
  <c r="G412" i="7"/>
  <c r="I412" i="7" s="1"/>
  <c r="G1962" i="7"/>
  <c r="I1962" i="7" s="1"/>
  <c r="I1961" i="7"/>
  <c r="G632" i="7"/>
  <c r="I632" i="7" s="1"/>
  <c r="I631" i="7"/>
  <c r="G539" i="7"/>
  <c r="I538" i="7"/>
  <c r="G2639" i="7"/>
  <c r="I2638" i="7"/>
  <c r="G2382" i="7"/>
  <c r="I2382" i="7" s="1"/>
  <c r="I2381" i="7"/>
  <c r="G1847" i="7"/>
  <c r="I1847" i="7" s="1"/>
  <c r="I1846" i="7"/>
  <c r="G2907" i="7"/>
  <c r="I2907" i="7" s="1"/>
  <c r="I2906" i="7"/>
  <c r="G2102" i="7"/>
  <c r="I2102" i="7" s="1"/>
  <c r="I2101" i="7"/>
  <c r="G2919" i="7"/>
  <c r="I2918" i="7"/>
  <c r="G819" i="7"/>
  <c r="I818" i="7"/>
  <c r="G1017" i="7"/>
  <c r="I1017" i="7" s="1"/>
  <c r="I1016" i="7"/>
  <c r="G597" i="7"/>
  <c r="I597" i="7" s="1"/>
  <c r="I596" i="7"/>
  <c r="G1402" i="7"/>
  <c r="I1402" i="7" s="1"/>
  <c r="I1401" i="7"/>
  <c r="G2604" i="7"/>
  <c r="I2603" i="7"/>
  <c r="G1414" i="7"/>
  <c r="I1413" i="7"/>
  <c r="G119" i="7"/>
  <c r="I118" i="7"/>
  <c r="G1974" i="7"/>
  <c r="I1973" i="7"/>
  <c r="G854" i="7"/>
  <c r="I853" i="7"/>
  <c r="G2697" i="7"/>
  <c r="I2697" i="7" s="1"/>
  <c r="I2696" i="7"/>
  <c r="G1497" i="7"/>
  <c r="I1497" i="7" s="1"/>
  <c r="I1496" i="7"/>
  <c r="G107" i="7"/>
  <c r="I107" i="7" s="1"/>
  <c r="I106" i="7"/>
  <c r="G2582" i="7"/>
  <c r="I2582" i="7" s="1"/>
  <c r="I2581" i="7"/>
  <c r="G1007" i="7"/>
  <c r="I1007" i="7" s="1"/>
  <c r="I1006" i="7"/>
  <c r="G2197" i="7"/>
  <c r="I2197" i="7" s="1"/>
  <c r="I2196" i="7"/>
  <c r="G2302" i="7"/>
  <c r="I2302" i="7" s="1"/>
  <c r="I2301" i="7"/>
  <c r="G2464" i="7"/>
  <c r="I2463" i="7"/>
  <c r="G1834" i="7"/>
  <c r="I1833" i="7"/>
  <c r="G247" i="7"/>
  <c r="I247" i="7" s="1"/>
  <c r="I246" i="7"/>
  <c r="G1169" i="7"/>
  <c r="I1168" i="7"/>
  <c r="I281" i="7"/>
  <c r="G282" i="7"/>
  <c r="I282" i="7" s="1"/>
  <c r="G1602" i="7"/>
  <c r="I1602" i="7" s="1"/>
  <c r="I1601" i="7"/>
  <c r="G714" i="7"/>
  <c r="I713" i="7"/>
  <c r="G1882" i="7"/>
  <c r="I1882" i="7" s="1"/>
  <c r="I1881" i="7"/>
  <c r="G2932" i="7"/>
  <c r="I2932" i="7" s="1"/>
  <c r="I2931" i="7"/>
  <c r="G2522" i="7"/>
  <c r="I2522" i="7" s="1"/>
  <c r="I2521" i="7"/>
  <c r="G387" i="7"/>
  <c r="I387" i="7" s="1"/>
  <c r="I386" i="7"/>
  <c r="G2767" i="7"/>
  <c r="I2767" i="7" s="1"/>
  <c r="I2766" i="7"/>
  <c r="G1589" i="7"/>
  <c r="I1588" i="7"/>
  <c r="I1763" i="7"/>
  <c r="G1764" i="7"/>
  <c r="G2162" i="7"/>
  <c r="I2162" i="7" s="1"/>
  <c r="I2161" i="7"/>
  <c r="G2022" i="7"/>
  <c r="I2022" i="7" s="1"/>
  <c r="I2021" i="7"/>
  <c r="G609" i="7"/>
  <c r="I608" i="7"/>
  <c r="G1227" i="7"/>
  <c r="I1227" i="7" s="1"/>
  <c r="I1226" i="7"/>
  <c r="G1344" i="7"/>
  <c r="I1343" i="7"/>
  <c r="G237" i="7"/>
  <c r="I237" i="7" s="1"/>
  <c r="I236" i="7"/>
  <c r="G1507" i="7"/>
  <c r="I1507" i="7" s="1"/>
  <c r="I1506" i="7"/>
  <c r="G2407" i="7"/>
  <c r="I2407" i="7" s="1"/>
  <c r="I2406" i="7"/>
  <c r="G807" i="7"/>
  <c r="I807" i="7" s="1"/>
  <c r="I806" i="7"/>
  <c r="G2429" i="7"/>
  <c r="I2428" i="7"/>
  <c r="G1449" i="7"/>
  <c r="I1448" i="7"/>
  <c r="I1706" i="7"/>
  <c r="G1707" i="7"/>
  <c r="I1707" i="7" s="1"/>
  <c r="G2884" i="7"/>
  <c r="I2883" i="7"/>
  <c r="G364" i="7"/>
  <c r="I363" i="7"/>
  <c r="G527" i="7"/>
  <c r="I527" i="7" s="1"/>
  <c r="I526" i="7"/>
  <c r="G2312" i="7"/>
  <c r="I2312" i="7" s="1"/>
  <c r="I2311" i="7"/>
  <c r="G797" i="7"/>
  <c r="I797" i="7" s="1"/>
  <c r="I796" i="7"/>
  <c r="G727" i="7"/>
  <c r="I727" i="7" s="1"/>
  <c r="I726" i="7"/>
  <c r="G784" i="7"/>
  <c r="I783" i="7"/>
  <c r="G1869" i="7"/>
  <c r="I1868" i="7"/>
  <c r="G657" i="7"/>
  <c r="I657" i="7" s="1"/>
  <c r="I656" i="7"/>
  <c r="G1752" i="7"/>
  <c r="I1752" i="7" s="1"/>
  <c r="I1751" i="7"/>
  <c r="G2569" i="7"/>
  <c r="I2568" i="7"/>
  <c r="I271" i="7"/>
  <c r="G272" i="7"/>
  <c r="I272" i="7" s="1"/>
  <c r="G1217" i="7"/>
  <c r="I1217" i="7" s="1"/>
  <c r="I1216" i="7"/>
  <c r="G1729" i="7"/>
  <c r="I1728" i="7"/>
  <c r="G2347" i="7"/>
  <c r="I2347" i="7" s="1"/>
  <c r="I2346" i="7"/>
  <c r="G982" i="7"/>
  <c r="I982" i="7" s="1"/>
  <c r="I981" i="7"/>
  <c r="G1812" i="7"/>
  <c r="I1812" i="7" s="1"/>
  <c r="I1811" i="7"/>
  <c r="G842" i="7"/>
  <c r="I842" i="7" s="1"/>
  <c r="I841" i="7"/>
  <c r="G2242" i="7"/>
  <c r="I2242" i="7" s="1"/>
  <c r="I2241" i="7"/>
  <c r="G1357" i="7"/>
  <c r="I1357" i="7" s="1"/>
  <c r="I1356" i="7"/>
  <c r="I761" i="7"/>
  <c r="G762" i="7"/>
  <c r="I762" i="7" s="1"/>
  <c r="I1671" i="7"/>
  <c r="G1672" i="7"/>
  <c r="I1672" i="7" s="1"/>
  <c r="G1777" i="7"/>
  <c r="I1777" i="7" s="1"/>
  <c r="I1776" i="7"/>
  <c r="G2267" i="7"/>
  <c r="I2267" i="7" s="1"/>
  <c r="I2266" i="7"/>
  <c r="G2849" i="7"/>
  <c r="I2848" i="7"/>
  <c r="G2184" i="7"/>
  <c r="I2183" i="7"/>
  <c r="G1577" i="7"/>
  <c r="I1577" i="7" s="1"/>
  <c r="I1576" i="7"/>
  <c r="G1367" i="7"/>
  <c r="I1367" i="7" s="1"/>
  <c r="I1366" i="7"/>
  <c r="G2372" i="7"/>
  <c r="I2372" i="7" s="1"/>
  <c r="I2371" i="7"/>
  <c r="G1917" i="7"/>
  <c r="I1917" i="7" s="1"/>
  <c r="I1916" i="7"/>
  <c r="G2557" i="7"/>
  <c r="I2557" i="7" s="1"/>
  <c r="I2556" i="7"/>
  <c r="G2032" i="7"/>
  <c r="I2032" i="7" s="1"/>
  <c r="I2031" i="7"/>
  <c r="G2149" i="7"/>
  <c r="I2148" i="7"/>
  <c r="G294" i="7"/>
  <c r="I293" i="7"/>
  <c r="G1939" i="7"/>
  <c r="I1938" i="7"/>
  <c r="I2801" i="7"/>
  <c r="G2802" i="7"/>
  <c r="I2802" i="7" s="1"/>
  <c r="G912" i="7"/>
  <c r="I912" i="7" s="1"/>
  <c r="I911" i="7"/>
  <c r="G1742" i="7"/>
  <c r="I1742" i="7" s="1"/>
  <c r="I1741" i="7"/>
  <c r="G1122" i="7"/>
  <c r="I1122" i="7" s="1"/>
  <c r="I1121" i="7"/>
  <c r="G2417" i="7"/>
  <c r="I2417" i="7" s="1"/>
  <c r="I2416" i="7"/>
  <c r="I398" i="7"/>
  <c r="G399" i="7"/>
  <c r="G2009" i="7"/>
  <c r="I2008" i="7"/>
  <c r="G2452" i="7"/>
  <c r="I2452" i="7" s="1"/>
  <c r="I2451" i="7"/>
  <c r="G1099" i="7"/>
  <c r="I1098" i="7"/>
  <c r="G867" i="7"/>
  <c r="I867" i="7" s="1"/>
  <c r="I866" i="7"/>
  <c r="G1892" i="7"/>
  <c r="I1892" i="7" s="1"/>
  <c r="I1891" i="7"/>
  <c r="G562" i="7"/>
  <c r="I562" i="7" s="1"/>
  <c r="I561" i="7"/>
  <c r="G1252" i="7"/>
  <c r="I1252" i="7" s="1"/>
  <c r="I1251" i="7"/>
  <c r="G2547" i="7"/>
  <c r="I2547" i="7" s="1"/>
  <c r="I2546" i="7"/>
  <c r="I771" i="7"/>
  <c r="G772" i="7"/>
  <c r="I772" i="7" s="1"/>
  <c r="G1532" i="7"/>
  <c r="I1532" i="7" s="1"/>
  <c r="I1531" i="7"/>
  <c r="G469" i="7"/>
  <c r="I468" i="7"/>
  <c r="G2079" i="7"/>
  <c r="I2078" i="7"/>
  <c r="I456" i="7"/>
  <c r="G457" i="7"/>
  <c r="I457" i="7" s="1"/>
  <c r="G1064" i="7"/>
  <c r="I1063" i="7"/>
  <c r="G2324" i="7"/>
  <c r="I2323" i="7"/>
  <c r="G1554" i="7"/>
  <c r="I1553" i="7"/>
  <c r="G189" i="7"/>
  <c r="I188" i="7"/>
  <c r="G1542" i="7"/>
  <c r="I1542" i="7" s="1"/>
  <c r="I1541" i="7"/>
  <c r="G1262" i="7"/>
  <c r="I1262" i="7" s="1"/>
  <c r="I1261" i="7"/>
  <c r="G342" i="7"/>
  <c r="I342" i="7" s="1"/>
  <c r="I341" i="7"/>
  <c r="G1274" i="7"/>
  <c r="I1273" i="7"/>
  <c r="G1519" i="7"/>
  <c r="I1518" i="7"/>
  <c r="G317" i="7"/>
  <c r="I317" i="7" s="1"/>
  <c r="I316" i="7"/>
  <c r="G2067" i="7"/>
  <c r="I2067" i="7" s="1"/>
  <c r="I2066" i="7"/>
  <c r="G2394" i="7"/>
  <c r="I2393" i="7"/>
  <c r="G1612" i="7"/>
  <c r="I1612" i="7" s="1"/>
  <c r="I1611" i="7"/>
  <c r="G1659" i="7"/>
  <c r="I1658" i="7"/>
  <c r="G2114" i="7"/>
  <c r="I2113" i="7"/>
  <c r="G2779" i="7"/>
  <c r="I2778" i="7"/>
  <c r="G307" i="7"/>
  <c r="I307" i="7" s="1"/>
  <c r="I306" i="7"/>
  <c r="G2627" i="7"/>
  <c r="I2627" i="7" s="1"/>
  <c r="I2626" i="7"/>
  <c r="G1857" i="7"/>
  <c r="I1857" i="7" s="1"/>
  <c r="I1856" i="7"/>
  <c r="G2512" i="7"/>
  <c r="I2512" i="7" s="1"/>
  <c r="I2511" i="7"/>
  <c r="G1182" i="7"/>
  <c r="I1182" i="7" s="1"/>
  <c r="I1181" i="7"/>
  <c r="G1694" i="7"/>
  <c r="I1693" i="7"/>
  <c r="G937" i="7"/>
  <c r="I937" i="7" s="1"/>
  <c r="I936" i="7"/>
  <c r="G2732" i="7"/>
  <c r="I2732" i="7" s="1"/>
  <c r="I2731" i="7"/>
  <c r="G1567" i="7"/>
  <c r="I1567" i="7" s="1"/>
  <c r="I1566" i="7"/>
  <c r="G1112" i="7"/>
  <c r="I1112" i="7" s="1"/>
  <c r="I1111" i="7"/>
  <c r="G644" i="7"/>
  <c r="I643" i="7"/>
  <c r="G2499" i="7"/>
  <c r="I2498" i="7"/>
  <c r="G1987" i="7"/>
  <c r="I1987" i="7" s="1"/>
  <c r="I1986" i="7"/>
  <c r="G2827" i="7"/>
  <c r="I2827" i="7" s="1"/>
  <c r="I2826" i="7"/>
  <c r="G2652" i="7"/>
  <c r="I2652" i="7" s="1"/>
  <c r="I2651" i="7"/>
  <c r="G2277" i="7"/>
  <c r="I2277" i="7" s="1"/>
  <c r="I2276" i="7"/>
  <c r="G749" i="7"/>
  <c r="I748" i="7"/>
  <c r="G492" i="7"/>
  <c r="I492" i="7" s="1"/>
  <c r="I491" i="7"/>
  <c r="G2207" i="7"/>
  <c r="I2207" i="7" s="1"/>
  <c r="I2206" i="7"/>
  <c r="G1204" i="7"/>
  <c r="I1203" i="7"/>
  <c r="G1437" i="7"/>
  <c r="I1437" i="7" s="1"/>
  <c r="I1436" i="7"/>
  <c r="G1462" i="7"/>
  <c r="I1462" i="7" s="1"/>
  <c r="I1461" i="7"/>
  <c r="G1952" i="7"/>
  <c r="I1952" i="7" s="1"/>
  <c r="I1951" i="7"/>
  <c r="I376" i="7"/>
  <c r="G377" i="7"/>
  <c r="I377" i="7" s="1"/>
  <c r="G2744" i="7"/>
  <c r="I2743" i="7"/>
  <c r="G1484" i="7"/>
  <c r="I1483" i="7"/>
  <c r="G2709" i="7"/>
  <c r="I2708" i="7"/>
  <c r="G1029" i="7"/>
  <c r="I1028" i="7"/>
  <c r="G2254" i="7"/>
  <c r="I2253" i="7"/>
  <c r="G422" i="7"/>
  <c r="I422" i="7" s="1"/>
  <c r="I421" i="7"/>
  <c r="G1052" i="7"/>
  <c r="I1052" i="7" s="1"/>
  <c r="I1051" i="7"/>
  <c r="G1904" i="7"/>
  <c r="I1903" i="7"/>
  <c r="G84" i="7"/>
  <c r="I83" i="7"/>
  <c r="G2044" i="7"/>
  <c r="I2043" i="7"/>
  <c r="G2757" i="7"/>
  <c r="I2757" i="7" s="1"/>
  <c r="I2756" i="7"/>
  <c r="G212" i="7"/>
  <c r="I212" i="7" s="1"/>
  <c r="I211" i="7"/>
  <c r="G2442" i="7"/>
  <c r="I2442" i="7" s="1"/>
  <c r="I2441" i="7"/>
  <c r="G177" i="7"/>
  <c r="I177" i="7" s="1"/>
  <c r="I176" i="7"/>
  <c r="G2477" i="7"/>
  <c r="I2477" i="7" s="1"/>
  <c r="I2476" i="7"/>
  <c r="G504" i="7"/>
  <c r="I503" i="7"/>
  <c r="G62" i="7"/>
  <c r="I62" i="7" s="1"/>
  <c r="I61" i="7"/>
  <c r="G2219" i="7"/>
  <c r="I2218" i="7"/>
  <c r="G692" i="7"/>
  <c r="I692" i="7" s="1"/>
  <c r="I691" i="7"/>
  <c r="G1997" i="7"/>
  <c r="I1997" i="7" s="1"/>
  <c r="I1996" i="7"/>
  <c r="G1787" i="7"/>
  <c r="I1787" i="7" s="1"/>
  <c r="I1786" i="7"/>
  <c r="G994" i="7"/>
  <c r="I993" i="7"/>
  <c r="G1637" i="7"/>
  <c r="I1637" i="7" s="1"/>
  <c r="I1636" i="7"/>
  <c r="G2722" i="7"/>
  <c r="I2722" i="7" s="1"/>
  <c r="I2721" i="7"/>
  <c r="G972" i="7"/>
  <c r="I972" i="7" s="1"/>
  <c r="I971" i="7"/>
  <c r="G1287" i="7"/>
  <c r="I1287" i="7" s="1"/>
  <c r="I1286" i="7"/>
  <c r="G1239" i="7"/>
  <c r="I1238" i="7"/>
  <c r="G2057" i="7"/>
  <c r="I2057" i="7" s="1"/>
  <c r="I2056" i="7"/>
  <c r="G2814" i="7"/>
  <c r="I2813" i="7"/>
  <c r="G574" i="7"/>
  <c r="I573" i="7"/>
  <c r="G2592" i="7"/>
  <c r="I2592" i="7" s="1"/>
  <c r="I2591" i="7"/>
  <c r="G679" i="7"/>
  <c r="I678" i="7"/>
  <c r="G2837" i="7"/>
  <c r="I2837" i="7" s="1"/>
  <c r="I2836" i="7"/>
  <c r="I446" i="7"/>
  <c r="G447" i="7"/>
  <c r="I447" i="7" s="1"/>
  <c r="G1077" i="7"/>
  <c r="I1077" i="7" s="1"/>
  <c r="I1076" i="7"/>
  <c r="G737" i="7"/>
  <c r="I737" i="7" s="1"/>
  <c r="I736" i="7"/>
  <c r="I1926" i="7"/>
  <c r="G1927" i="7"/>
  <c r="I1927" i="7" s="1"/>
  <c r="I1681" i="7"/>
  <c r="G1682" i="7"/>
  <c r="I1682" i="7" s="1"/>
  <c r="G877" i="7"/>
  <c r="I877" i="7" s="1"/>
  <c r="I876" i="7"/>
  <c r="G2534" i="7"/>
  <c r="I2533" i="7"/>
  <c r="G2127" i="7"/>
  <c r="I2127" i="7" s="1"/>
  <c r="I2126" i="7"/>
  <c r="G352" i="7"/>
  <c r="I352" i="7" s="1"/>
  <c r="I351" i="7"/>
  <c r="G72" i="7"/>
  <c r="I72" i="7" s="1"/>
  <c r="I71" i="7"/>
  <c r="G2687" i="7"/>
  <c r="I2687" i="7" s="1"/>
  <c r="I2686" i="7"/>
  <c r="G959" i="7"/>
  <c r="I958" i="7"/>
  <c r="G482" i="7"/>
  <c r="I482" i="7" s="1"/>
  <c r="I481" i="7"/>
  <c r="G2862" i="7"/>
  <c r="I2862" i="7" s="1"/>
  <c r="I2861" i="7"/>
  <c r="G2617" i="7"/>
  <c r="I2617" i="7" s="1"/>
  <c r="I2616" i="7"/>
  <c r="G2792" i="7"/>
  <c r="I2792" i="7" s="1"/>
  <c r="I2791" i="7"/>
  <c r="G21" i="7"/>
  <c r="I21" i="7" s="1"/>
  <c r="G8" i="7"/>
  <c r="I8" i="7" s="1"/>
  <c r="G31" i="7"/>
  <c r="I31" i="7" s="1"/>
  <c r="AM2392" i="7" l="1"/>
  <c r="AO2392" i="7" s="1"/>
  <c r="AM1260" i="7"/>
  <c r="AO1260" i="7" s="1"/>
  <c r="AM1810" i="7"/>
  <c r="AO1810" i="7" s="1"/>
  <c r="AM2275" i="7"/>
  <c r="AO2275" i="7" s="1"/>
  <c r="AM175" i="7"/>
  <c r="AO175" i="7" s="1"/>
  <c r="AM2555" i="7"/>
  <c r="AO2555" i="7" s="1"/>
  <c r="AM315" i="7"/>
  <c r="AO315" i="7" s="1"/>
  <c r="AM2300" i="7"/>
  <c r="AO2300" i="7" s="1"/>
  <c r="AM957" i="7"/>
  <c r="AO957" i="7" s="1"/>
  <c r="AM1460" i="7"/>
  <c r="AO1460" i="7" s="1"/>
  <c r="AM1890" i="7"/>
  <c r="AO1890" i="7" s="1"/>
  <c r="AM1180" i="7"/>
  <c r="AO1180" i="7" s="1"/>
  <c r="AM2930" i="7"/>
  <c r="AO2930" i="7" s="1"/>
  <c r="AM1925" i="7"/>
  <c r="AO1925" i="7" s="1"/>
  <c r="AM1190" i="7"/>
  <c r="AO1190" i="7" s="1"/>
  <c r="AM1062" i="7"/>
  <c r="AO1062" i="7" s="1"/>
  <c r="AM2335" i="7"/>
  <c r="AO2335" i="7" s="1"/>
  <c r="AM1272" i="7"/>
  <c r="AO1272" i="7" s="1"/>
  <c r="AM1635" i="7"/>
  <c r="AO1635" i="7" s="1"/>
  <c r="AM1762" i="7"/>
  <c r="AO1762" i="7" s="1"/>
  <c r="AM2520" i="7"/>
  <c r="AO2520" i="7" s="1"/>
  <c r="AM1132" i="7"/>
  <c r="AO1132" i="7" s="1"/>
  <c r="AM572" i="7"/>
  <c r="AO572" i="7" s="1"/>
  <c r="AM165" i="7"/>
  <c r="AO165" i="7" s="1"/>
  <c r="AM980" i="7"/>
  <c r="AO980" i="7" s="1"/>
  <c r="AM1727" i="7"/>
  <c r="AO1727" i="7" s="1"/>
  <c r="AM935" i="7"/>
  <c r="AO935" i="7" s="1"/>
  <c r="AM1740" i="7"/>
  <c r="AO1740" i="7" s="1"/>
  <c r="AM1565" i="7"/>
  <c r="AO1565" i="7" s="1"/>
  <c r="AM2615" i="7"/>
  <c r="AO2615" i="7" s="1"/>
  <c r="AM665" i="7"/>
  <c r="AO665" i="7" s="1"/>
  <c r="AJ2862" i="7"/>
  <c r="AL2862" i="7"/>
  <c r="AK2862" i="7"/>
  <c r="AI2862" i="7"/>
  <c r="AH2862" i="7"/>
  <c r="AA2862" i="7"/>
  <c r="AE2862" i="7"/>
  <c r="AB2862" i="7"/>
  <c r="AG2862" i="7"/>
  <c r="AD2862" i="7"/>
  <c r="AC2862" i="7"/>
  <c r="AF2862" i="7"/>
  <c r="AI62" i="7"/>
  <c r="AH62" i="7"/>
  <c r="AG62" i="7"/>
  <c r="AF62" i="7"/>
  <c r="AE62" i="7"/>
  <c r="AD62" i="7"/>
  <c r="AA62" i="7"/>
  <c r="AL62" i="7"/>
  <c r="AB62" i="7"/>
  <c r="AK62" i="7"/>
  <c r="AJ62" i="7"/>
  <c r="AC62" i="7"/>
  <c r="AE807" i="7"/>
  <c r="AI807" i="7"/>
  <c r="AF807" i="7"/>
  <c r="AB807" i="7"/>
  <c r="AL807" i="7"/>
  <c r="AK807" i="7"/>
  <c r="AJ807" i="7"/>
  <c r="AD807" i="7"/>
  <c r="AC807" i="7"/>
  <c r="AH807" i="7"/>
  <c r="AA807" i="7"/>
  <c r="AG807" i="7"/>
  <c r="AE552" i="7"/>
  <c r="AD552" i="7"/>
  <c r="AC552" i="7"/>
  <c r="AB552" i="7"/>
  <c r="AA552" i="7"/>
  <c r="AL552" i="7"/>
  <c r="AI552" i="7"/>
  <c r="AH552" i="7"/>
  <c r="AK552" i="7"/>
  <c r="AJ552" i="7"/>
  <c r="AG552" i="7"/>
  <c r="AF552" i="7"/>
  <c r="AB2056" i="7"/>
  <c r="AD2056" i="7"/>
  <c r="AC2056" i="7"/>
  <c r="AA2056" i="7"/>
  <c r="AJ2056" i="7"/>
  <c r="AL2056" i="7"/>
  <c r="AK2056" i="7"/>
  <c r="AI2056" i="7"/>
  <c r="AH2056" i="7"/>
  <c r="AF2056" i="7"/>
  <c r="AE2056" i="7"/>
  <c r="AG2056" i="7"/>
  <c r="AG1111" i="7"/>
  <c r="AF1111" i="7"/>
  <c r="AE1111" i="7"/>
  <c r="AC1111" i="7"/>
  <c r="AB1111" i="7"/>
  <c r="AK1111" i="7"/>
  <c r="AJ1111" i="7"/>
  <c r="AI1111" i="7"/>
  <c r="AA1111" i="7"/>
  <c r="AL1111" i="7"/>
  <c r="AH1111" i="7"/>
  <c r="AD1111" i="7"/>
  <c r="AJ2511" i="7"/>
  <c r="AI2511" i="7"/>
  <c r="AH2511" i="7"/>
  <c r="AG2511" i="7"/>
  <c r="AD2511" i="7"/>
  <c r="AK2511" i="7"/>
  <c r="AA2511" i="7"/>
  <c r="AL2511" i="7"/>
  <c r="AF2511" i="7"/>
  <c r="AE2511" i="7"/>
  <c r="AB2511" i="7"/>
  <c r="AC2511" i="7"/>
  <c r="AL1273" i="7"/>
  <c r="AK1273" i="7"/>
  <c r="AJ1273" i="7"/>
  <c r="AI1273" i="7"/>
  <c r="AH1273" i="7"/>
  <c r="AC1273" i="7"/>
  <c r="AF1273" i="7"/>
  <c r="AE1273" i="7"/>
  <c r="AD1273" i="7"/>
  <c r="AA1273" i="7"/>
  <c r="AG1273" i="7"/>
  <c r="AB1273" i="7"/>
  <c r="AJ2323" i="7"/>
  <c r="AI2323" i="7"/>
  <c r="AH2323" i="7"/>
  <c r="AD2323" i="7"/>
  <c r="AB2323" i="7"/>
  <c r="AA2323" i="7"/>
  <c r="AL2323" i="7"/>
  <c r="AG2323" i="7"/>
  <c r="AK2323" i="7"/>
  <c r="AF2323" i="7"/>
  <c r="AC2323" i="7"/>
  <c r="AE2323" i="7"/>
  <c r="AE772" i="7"/>
  <c r="AJ772" i="7"/>
  <c r="AG772" i="7"/>
  <c r="AC772" i="7"/>
  <c r="AL772" i="7"/>
  <c r="AK772" i="7"/>
  <c r="AF772" i="7"/>
  <c r="AD772" i="7"/>
  <c r="AI772" i="7"/>
  <c r="AB772" i="7"/>
  <c r="AH772" i="7"/>
  <c r="AA772" i="7"/>
  <c r="AG1098" i="7"/>
  <c r="AF1098" i="7"/>
  <c r="AE1098" i="7"/>
  <c r="AC1098" i="7"/>
  <c r="AB1098" i="7"/>
  <c r="AK1098" i="7"/>
  <c r="AJ1098" i="7"/>
  <c r="AI1098" i="7"/>
  <c r="AH1098" i="7"/>
  <c r="AD1098" i="7"/>
  <c r="AA1098" i="7"/>
  <c r="AL1098" i="7"/>
  <c r="AK1741" i="7"/>
  <c r="AL1741" i="7"/>
  <c r="AJ1741" i="7"/>
  <c r="AI1741" i="7"/>
  <c r="AH1741" i="7"/>
  <c r="AG1741" i="7"/>
  <c r="AF1741" i="7"/>
  <c r="AE1741" i="7"/>
  <c r="AD1741" i="7"/>
  <c r="AC1741" i="7"/>
  <c r="AA1741" i="7"/>
  <c r="AB1741" i="7"/>
  <c r="AB2031" i="7"/>
  <c r="AC2031" i="7"/>
  <c r="AA2031" i="7"/>
  <c r="AL2031" i="7"/>
  <c r="AI2031" i="7"/>
  <c r="AE2031" i="7"/>
  <c r="AD2031" i="7"/>
  <c r="AK2031" i="7"/>
  <c r="AJ2031" i="7"/>
  <c r="AG2031" i="7"/>
  <c r="AH2031" i="7"/>
  <c r="AF2031" i="7"/>
  <c r="AI2183" i="7"/>
  <c r="AH2183" i="7"/>
  <c r="AF2183" i="7"/>
  <c r="AB2183" i="7"/>
  <c r="AA2183" i="7"/>
  <c r="AL2183" i="7"/>
  <c r="AG2183" i="7"/>
  <c r="AE2183" i="7"/>
  <c r="AD2183" i="7"/>
  <c r="AK2183" i="7"/>
  <c r="AJ2183" i="7"/>
  <c r="AC2183" i="7"/>
  <c r="AL1356" i="7"/>
  <c r="AK1356" i="7"/>
  <c r="AJ1356" i="7"/>
  <c r="AI1356" i="7"/>
  <c r="AH1356" i="7"/>
  <c r="AC1356" i="7"/>
  <c r="AG1356" i="7"/>
  <c r="AD1356" i="7"/>
  <c r="AF1356" i="7"/>
  <c r="AB1356" i="7"/>
  <c r="AA1356" i="7"/>
  <c r="AE1356" i="7"/>
  <c r="AL1728" i="7"/>
  <c r="AK1728" i="7"/>
  <c r="AJ1728" i="7"/>
  <c r="AI1728" i="7"/>
  <c r="AH1728" i="7"/>
  <c r="AG1728" i="7"/>
  <c r="AF1728" i="7"/>
  <c r="AE1728" i="7"/>
  <c r="AD1728" i="7"/>
  <c r="AC1728" i="7"/>
  <c r="AA1728" i="7"/>
  <c r="AB1728" i="7"/>
  <c r="AK1868" i="7"/>
  <c r="AJ1868" i="7"/>
  <c r="AC1868" i="7"/>
  <c r="AL1868" i="7"/>
  <c r="AI1868" i="7"/>
  <c r="AH1868" i="7"/>
  <c r="AG1868" i="7"/>
  <c r="AF1868" i="7"/>
  <c r="AE1868" i="7"/>
  <c r="AA1868" i="7"/>
  <c r="AD1868" i="7"/>
  <c r="AB1868" i="7"/>
  <c r="AE363" i="7"/>
  <c r="AD363" i="7"/>
  <c r="AC363" i="7"/>
  <c r="AB363" i="7"/>
  <c r="AA363" i="7"/>
  <c r="AL363" i="7"/>
  <c r="AI363" i="7"/>
  <c r="AK363" i="7"/>
  <c r="AJ363" i="7"/>
  <c r="AH363" i="7"/>
  <c r="AF363" i="7"/>
  <c r="AG363" i="7"/>
  <c r="AJ2406" i="7"/>
  <c r="AI2406" i="7"/>
  <c r="AH2406" i="7"/>
  <c r="AG2406" i="7"/>
  <c r="AD2406" i="7"/>
  <c r="AE2406" i="7"/>
  <c r="AL2406" i="7"/>
  <c r="AK2406" i="7"/>
  <c r="AF2406" i="7"/>
  <c r="AC2406" i="7"/>
  <c r="AA2406" i="7"/>
  <c r="AB2406" i="7"/>
  <c r="AB2021" i="7"/>
  <c r="AE2021" i="7"/>
  <c r="AD2021" i="7"/>
  <c r="AC2021" i="7"/>
  <c r="AA2021" i="7"/>
  <c r="AK2021" i="7"/>
  <c r="AJ2021" i="7"/>
  <c r="AI2021" i="7"/>
  <c r="AH2021" i="7"/>
  <c r="AF2021" i="7"/>
  <c r="AL2021" i="7"/>
  <c r="AG2021" i="7"/>
  <c r="AJ2521" i="7"/>
  <c r="AI2521" i="7"/>
  <c r="AH2521" i="7"/>
  <c r="AG2521" i="7"/>
  <c r="AD2521" i="7"/>
  <c r="AC2521" i="7"/>
  <c r="AB2521" i="7"/>
  <c r="AA2521" i="7"/>
  <c r="AL2521" i="7"/>
  <c r="AE2521" i="7"/>
  <c r="AK2521" i="7"/>
  <c r="AF2521" i="7"/>
  <c r="AG1168" i="7"/>
  <c r="AF1168" i="7"/>
  <c r="AE1168" i="7"/>
  <c r="AC1168" i="7"/>
  <c r="AB1168" i="7"/>
  <c r="AK1168" i="7"/>
  <c r="AJ1168" i="7"/>
  <c r="AI1168" i="7"/>
  <c r="AH1168" i="7"/>
  <c r="AD1168" i="7"/>
  <c r="AA1168" i="7"/>
  <c r="AL1168" i="7"/>
  <c r="AG1006" i="7"/>
  <c r="AE1006" i="7"/>
  <c r="AC1006" i="7"/>
  <c r="AB1006" i="7"/>
  <c r="AL1006" i="7"/>
  <c r="AJ1006" i="7"/>
  <c r="AI1006" i="7"/>
  <c r="AD1006" i="7"/>
  <c r="AK1006" i="7"/>
  <c r="AH1006" i="7"/>
  <c r="AF1006" i="7"/>
  <c r="AA1006" i="7"/>
  <c r="AK1973" i="7"/>
  <c r="AJ1973" i="7"/>
  <c r="AI1973" i="7"/>
  <c r="AH1973" i="7"/>
  <c r="AE1973" i="7"/>
  <c r="AL1973" i="7"/>
  <c r="AG1973" i="7"/>
  <c r="AF1973" i="7"/>
  <c r="AC1973" i="7"/>
  <c r="AB1973" i="7"/>
  <c r="AD1973" i="7"/>
  <c r="AA1973" i="7"/>
  <c r="AG1016" i="7"/>
  <c r="AE1016" i="7"/>
  <c r="AC1016" i="7"/>
  <c r="AB1016" i="7"/>
  <c r="AH1016" i="7"/>
  <c r="AF1016" i="7"/>
  <c r="AD1016" i="7"/>
  <c r="AA1016" i="7"/>
  <c r="AJ1016" i="7"/>
  <c r="AL1016" i="7"/>
  <c r="AK1016" i="7"/>
  <c r="AI1016" i="7"/>
  <c r="AJ2381" i="7"/>
  <c r="AI2381" i="7"/>
  <c r="AH2381" i="7"/>
  <c r="AG2381" i="7"/>
  <c r="AD2381" i="7"/>
  <c r="AK2381" i="7"/>
  <c r="AE2381" i="7"/>
  <c r="AL2381" i="7"/>
  <c r="AF2381" i="7"/>
  <c r="AC2381" i="7"/>
  <c r="AB2381" i="7"/>
  <c r="AA2381" i="7"/>
  <c r="AJ2486" i="7"/>
  <c r="AI2486" i="7"/>
  <c r="AH2486" i="7"/>
  <c r="AG2486" i="7"/>
  <c r="AD2486" i="7"/>
  <c r="AC2486" i="7"/>
  <c r="AA2486" i="7"/>
  <c r="AL2486" i="7"/>
  <c r="AK2486" i="7"/>
  <c r="AF2486" i="7"/>
  <c r="AE2486" i="7"/>
  <c r="AB2486" i="7"/>
  <c r="AI2171" i="7"/>
  <c r="AH2171" i="7"/>
  <c r="AF2171" i="7"/>
  <c r="AB2171" i="7"/>
  <c r="AA2171" i="7"/>
  <c r="AL2171" i="7"/>
  <c r="AG2171" i="7"/>
  <c r="AE2171" i="7"/>
  <c r="AD2171" i="7"/>
  <c r="AC2171" i="7"/>
  <c r="AK2171" i="7"/>
  <c r="AJ2171" i="7"/>
  <c r="AI2136" i="7"/>
  <c r="AA2136" i="7"/>
  <c r="AL2136" i="7"/>
  <c r="AJ2136" i="7"/>
  <c r="AH2136" i="7"/>
  <c r="AE2136" i="7"/>
  <c r="AD2136" i="7"/>
  <c r="AC2136" i="7"/>
  <c r="AB2136" i="7"/>
  <c r="AG2136" i="7"/>
  <c r="AF2136" i="7"/>
  <c r="AK2136" i="7"/>
  <c r="AJ2896" i="7"/>
  <c r="AI2896" i="7"/>
  <c r="AH2896" i="7"/>
  <c r="AB2896" i="7"/>
  <c r="AA2896" i="7"/>
  <c r="AK2896" i="7"/>
  <c r="AG2896" i="7"/>
  <c r="AF2896" i="7"/>
  <c r="AD2896" i="7"/>
  <c r="AC2896" i="7"/>
  <c r="AL2896" i="7"/>
  <c r="AE2896" i="7"/>
  <c r="AF701" i="7"/>
  <c r="AK701" i="7"/>
  <c r="AJ701" i="7"/>
  <c r="AI701" i="7"/>
  <c r="AH701" i="7"/>
  <c r="AG701" i="7"/>
  <c r="AE701" i="7"/>
  <c r="AB701" i="7"/>
  <c r="AA701" i="7"/>
  <c r="AD701" i="7"/>
  <c r="AC701" i="7"/>
  <c r="AL701" i="7"/>
  <c r="AJ2871" i="7"/>
  <c r="AH2871" i="7"/>
  <c r="AG2871" i="7"/>
  <c r="AF2871" i="7"/>
  <c r="AE2871" i="7"/>
  <c r="AK2871" i="7"/>
  <c r="AI2871" i="7"/>
  <c r="AD2871" i="7"/>
  <c r="AB2871" i="7"/>
  <c r="AA2871" i="7"/>
  <c r="AL2871" i="7"/>
  <c r="AC2871" i="7"/>
  <c r="AI201" i="7"/>
  <c r="AH201" i="7"/>
  <c r="AG201" i="7"/>
  <c r="AF201" i="7"/>
  <c r="AE201" i="7"/>
  <c r="AD201" i="7"/>
  <c r="AC201" i="7"/>
  <c r="AA201" i="7"/>
  <c r="AL201" i="7"/>
  <c r="AK201" i="7"/>
  <c r="AJ201" i="7"/>
  <c r="AB201" i="7"/>
  <c r="AI141" i="7"/>
  <c r="AH141" i="7"/>
  <c r="AG141" i="7"/>
  <c r="AF141" i="7"/>
  <c r="AE141" i="7"/>
  <c r="AD141" i="7"/>
  <c r="AC141" i="7"/>
  <c r="AA141" i="7"/>
  <c r="AL141" i="7"/>
  <c r="AK141" i="7"/>
  <c r="AJ141" i="7"/>
  <c r="AB141" i="7"/>
  <c r="AG1041" i="7"/>
  <c r="AE1041" i="7"/>
  <c r="AC1041" i="7"/>
  <c r="AB1041" i="7"/>
  <c r="AL1041" i="7"/>
  <c r="AK1041" i="7"/>
  <c r="AJ1041" i="7"/>
  <c r="AI1041" i="7"/>
  <c r="AH1041" i="7"/>
  <c r="AD1041" i="7"/>
  <c r="AA1041" i="7"/>
  <c r="AF1041" i="7"/>
  <c r="AM490" i="7"/>
  <c r="AO490" i="7" s="1"/>
  <c r="AM362" i="7"/>
  <c r="AO362" i="7" s="1"/>
  <c r="AM805" i="7"/>
  <c r="AO805" i="7" s="1"/>
  <c r="AM2450" i="7"/>
  <c r="AO2450" i="7" s="1"/>
  <c r="AM2953" i="7"/>
  <c r="AO2953" i="7" s="1"/>
  <c r="AM760" i="7"/>
  <c r="AO760" i="7" s="1"/>
  <c r="AM1355" i="7"/>
  <c r="AO1355" i="7" s="1"/>
  <c r="AM1845" i="7"/>
  <c r="AO1845" i="7" s="1"/>
  <c r="AM2625" i="7"/>
  <c r="AO2625" i="7" s="1"/>
  <c r="AM1365" i="7"/>
  <c r="AO1365" i="7" s="1"/>
  <c r="AM1295" i="7"/>
  <c r="AO1295" i="7" s="1"/>
  <c r="AM1307" i="7"/>
  <c r="AO1307" i="7" s="1"/>
  <c r="AM2147" i="7"/>
  <c r="AO2147" i="7" s="1"/>
  <c r="AM2020" i="7"/>
  <c r="AO2020" i="7" s="1"/>
  <c r="AM1972" i="7"/>
  <c r="AO1972" i="7" s="1"/>
  <c r="AM117" i="7"/>
  <c r="AO117" i="7" s="1"/>
  <c r="AM2800" i="7"/>
  <c r="AO2800" i="7" s="1"/>
  <c r="AM2860" i="7"/>
  <c r="AO2860" i="7" s="1"/>
  <c r="AM152" i="7"/>
  <c r="AO152" i="7" s="1"/>
  <c r="AG1122" i="7"/>
  <c r="AF1122" i="7"/>
  <c r="AE1122" i="7"/>
  <c r="AC1122" i="7"/>
  <c r="AB1122" i="7"/>
  <c r="AK1122" i="7"/>
  <c r="AJ1122" i="7"/>
  <c r="AI1122" i="7"/>
  <c r="AH1122" i="7"/>
  <c r="AD1122" i="7"/>
  <c r="AA1122" i="7"/>
  <c r="AL1122" i="7"/>
  <c r="AE387" i="7"/>
  <c r="AD387" i="7"/>
  <c r="AC387" i="7"/>
  <c r="AB387" i="7"/>
  <c r="AA387" i="7"/>
  <c r="AL387" i="7"/>
  <c r="AI387" i="7"/>
  <c r="AH387" i="7"/>
  <c r="AK387" i="7"/>
  <c r="AJ387" i="7"/>
  <c r="AG387" i="7"/>
  <c r="AF387" i="7"/>
  <c r="AG1191" i="7"/>
  <c r="AF1191" i="7"/>
  <c r="AE1191" i="7"/>
  <c r="AC1191" i="7"/>
  <c r="AB1191" i="7"/>
  <c r="AK1191" i="7"/>
  <c r="AJ1191" i="7"/>
  <c r="AI1191" i="7"/>
  <c r="AA1191" i="7"/>
  <c r="AL1191" i="7"/>
  <c r="AH1191" i="7"/>
  <c r="AD1191" i="7"/>
  <c r="AL1461" i="7"/>
  <c r="AK1461" i="7"/>
  <c r="AJ1461" i="7"/>
  <c r="AI1461" i="7"/>
  <c r="AH1461" i="7"/>
  <c r="AC1461" i="7"/>
  <c r="AF1461" i="7"/>
  <c r="AE1461" i="7"/>
  <c r="AD1461" i="7"/>
  <c r="AA1461" i="7"/>
  <c r="AG1461" i="7"/>
  <c r="AB1461" i="7"/>
  <c r="AJ1658" i="7"/>
  <c r="AI1658" i="7"/>
  <c r="AH1658" i="7"/>
  <c r="AG1658" i="7"/>
  <c r="AL1658" i="7"/>
  <c r="AK1658" i="7"/>
  <c r="AE1658" i="7"/>
  <c r="AD1658" i="7"/>
  <c r="AC1658" i="7"/>
  <c r="AB1658" i="7"/>
  <c r="AF1658" i="7"/>
  <c r="AA1658" i="7"/>
  <c r="AE482" i="7"/>
  <c r="AD482" i="7"/>
  <c r="AC482" i="7"/>
  <c r="AB482" i="7"/>
  <c r="AA482" i="7"/>
  <c r="AL482" i="7"/>
  <c r="AI482" i="7"/>
  <c r="AH482" i="7"/>
  <c r="AK482" i="7"/>
  <c r="AG482" i="7"/>
  <c r="AJ482" i="7"/>
  <c r="AF482" i="7"/>
  <c r="AE446" i="7"/>
  <c r="AD446" i="7"/>
  <c r="AC446" i="7"/>
  <c r="AB446" i="7"/>
  <c r="AA446" i="7"/>
  <c r="AL446" i="7"/>
  <c r="AI446" i="7"/>
  <c r="AH446" i="7"/>
  <c r="AK446" i="7"/>
  <c r="AJ446" i="7"/>
  <c r="AG446" i="7"/>
  <c r="AF446" i="7"/>
  <c r="AB2057" i="7"/>
  <c r="AE2057" i="7"/>
  <c r="AD2057" i="7"/>
  <c r="AC2057" i="7"/>
  <c r="AA2057" i="7"/>
  <c r="AK2057" i="7"/>
  <c r="AG2057" i="7"/>
  <c r="AF2057" i="7"/>
  <c r="AL2057" i="7"/>
  <c r="AI2057" i="7"/>
  <c r="AJ2057" i="7"/>
  <c r="AH2057" i="7"/>
  <c r="AL1462" i="7"/>
  <c r="AK1462" i="7"/>
  <c r="AJ1462" i="7"/>
  <c r="AI1462" i="7"/>
  <c r="AH1462" i="7"/>
  <c r="AC1462" i="7"/>
  <c r="AG1462" i="7"/>
  <c r="AD1462" i="7"/>
  <c r="AB1462" i="7"/>
  <c r="AA1462" i="7"/>
  <c r="AF1462" i="7"/>
  <c r="AE1462" i="7"/>
  <c r="AJ2277" i="7"/>
  <c r="AI2277" i="7"/>
  <c r="AB2277" i="7"/>
  <c r="AL2277" i="7"/>
  <c r="AK2277" i="7"/>
  <c r="AG2277" i="7"/>
  <c r="AA2277" i="7"/>
  <c r="AF2277" i="7"/>
  <c r="AE2277" i="7"/>
  <c r="AD2277" i="7"/>
  <c r="AC2277" i="7"/>
  <c r="AH2277" i="7"/>
  <c r="AG1112" i="7"/>
  <c r="AF1112" i="7"/>
  <c r="AE1112" i="7"/>
  <c r="AC1112" i="7"/>
  <c r="AB1112" i="7"/>
  <c r="AK1112" i="7"/>
  <c r="AJ1112" i="7"/>
  <c r="AI1112" i="7"/>
  <c r="AH1112" i="7"/>
  <c r="AD1112" i="7"/>
  <c r="AA1112" i="7"/>
  <c r="AL1112" i="7"/>
  <c r="AJ2512" i="7"/>
  <c r="AI2512" i="7"/>
  <c r="AH2512" i="7"/>
  <c r="AG2512" i="7"/>
  <c r="AD2512" i="7"/>
  <c r="AA2512" i="7"/>
  <c r="AK2512" i="7"/>
  <c r="AB2512" i="7"/>
  <c r="AL2512" i="7"/>
  <c r="AC2512" i="7"/>
  <c r="AF2512" i="7"/>
  <c r="AE2512" i="7"/>
  <c r="AE771" i="7"/>
  <c r="AI771" i="7"/>
  <c r="AF771" i="7"/>
  <c r="AB771" i="7"/>
  <c r="AL771" i="7"/>
  <c r="AK771" i="7"/>
  <c r="AJ771" i="7"/>
  <c r="AH771" i="7"/>
  <c r="AG771" i="7"/>
  <c r="AD771" i="7"/>
  <c r="AC771" i="7"/>
  <c r="AA771" i="7"/>
  <c r="AK1742" i="7"/>
  <c r="AA1742" i="7"/>
  <c r="AL1742" i="7"/>
  <c r="AJ1742" i="7"/>
  <c r="AI1742" i="7"/>
  <c r="AH1742" i="7"/>
  <c r="AC1742" i="7"/>
  <c r="AB1742" i="7"/>
  <c r="AG1742" i="7"/>
  <c r="AF1742" i="7"/>
  <c r="AE1742" i="7"/>
  <c r="AD1742" i="7"/>
  <c r="AB2032" i="7"/>
  <c r="AD2032" i="7"/>
  <c r="AC2032" i="7"/>
  <c r="AA2032" i="7"/>
  <c r="AJ2032" i="7"/>
  <c r="AL2032" i="7"/>
  <c r="AK2032" i="7"/>
  <c r="AI2032" i="7"/>
  <c r="AG2032" i="7"/>
  <c r="AF2032" i="7"/>
  <c r="AE2032" i="7"/>
  <c r="AH2032" i="7"/>
  <c r="AL1357" i="7"/>
  <c r="AK1357" i="7"/>
  <c r="AJ1357" i="7"/>
  <c r="AI1357" i="7"/>
  <c r="AH1357" i="7"/>
  <c r="AC1357" i="7"/>
  <c r="AF1357" i="7"/>
  <c r="AE1357" i="7"/>
  <c r="AD1357" i="7"/>
  <c r="AA1357" i="7"/>
  <c r="AG1357" i="7"/>
  <c r="AB1357" i="7"/>
  <c r="AJ2407" i="7"/>
  <c r="AI2407" i="7"/>
  <c r="AH2407" i="7"/>
  <c r="AG2407" i="7"/>
  <c r="AD2407" i="7"/>
  <c r="AE2407" i="7"/>
  <c r="AB2407" i="7"/>
  <c r="AK2407" i="7"/>
  <c r="AF2407" i="7"/>
  <c r="AC2407" i="7"/>
  <c r="AA2407" i="7"/>
  <c r="AL2407" i="7"/>
  <c r="AB2022" i="7"/>
  <c r="AF2022" i="7"/>
  <c r="AE2022" i="7"/>
  <c r="AD2022" i="7"/>
  <c r="AC2022" i="7"/>
  <c r="AL2022" i="7"/>
  <c r="AK2022" i="7"/>
  <c r="AI2022" i="7"/>
  <c r="AH2022" i="7"/>
  <c r="AA2022" i="7"/>
  <c r="AJ2022" i="7"/>
  <c r="AG2022" i="7"/>
  <c r="AJ2522" i="7"/>
  <c r="AI2522" i="7"/>
  <c r="AH2522" i="7"/>
  <c r="AG2522" i="7"/>
  <c r="AD2522" i="7"/>
  <c r="AC2522" i="7"/>
  <c r="AA2522" i="7"/>
  <c r="AL2522" i="7"/>
  <c r="AF2522" i="7"/>
  <c r="AE2522" i="7"/>
  <c r="AK2522" i="7"/>
  <c r="AB2522" i="7"/>
  <c r="AG1007" i="7"/>
  <c r="AE1007" i="7"/>
  <c r="AC1007" i="7"/>
  <c r="AB1007" i="7"/>
  <c r="AH1007" i="7"/>
  <c r="AF1007" i="7"/>
  <c r="AD1007" i="7"/>
  <c r="AA1007" i="7"/>
  <c r="AJ1007" i="7"/>
  <c r="AL1007" i="7"/>
  <c r="AK1007" i="7"/>
  <c r="AI1007" i="7"/>
  <c r="AG1017" i="7"/>
  <c r="AE1017" i="7"/>
  <c r="AC1017" i="7"/>
  <c r="AB1017" i="7"/>
  <c r="AL1017" i="7"/>
  <c r="AK1017" i="7"/>
  <c r="AJ1017" i="7"/>
  <c r="AI1017" i="7"/>
  <c r="AH1017" i="7"/>
  <c r="AD1017" i="7"/>
  <c r="AA1017" i="7"/>
  <c r="AF1017" i="7"/>
  <c r="AJ2382" i="7"/>
  <c r="AI2382" i="7"/>
  <c r="AH2382" i="7"/>
  <c r="AG2382" i="7"/>
  <c r="AD2382" i="7"/>
  <c r="AE2382" i="7"/>
  <c r="AL2382" i="7"/>
  <c r="AF2382" i="7"/>
  <c r="AK2382" i="7"/>
  <c r="AB2382" i="7"/>
  <c r="AA2382" i="7"/>
  <c r="AC2382" i="7"/>
  <c r="AJ2487" i="7"/>
  <c r="AI2487" i="7"/>
  <c r="AH2487" i="7"/>
  <c r="AG2487" i="7"/>
  <c r="AD2487" i="7"/>
  <c r="AK2487" i="7"/>
  <c r="AA2487" i="7"/>
  <c r="AF2487" i="7"/>
  <c r="AL2487" i="7"/>
  <c r="AE2487" i="7"/>
  <c r="AC2487" i="7"/>
  <c r="AB2487" i="7"/>
  <c r="AI2172" i="7"/>
  <c r="AH2172" i="7"/>
  <c r="AF2172" i="7"/>
  <c r="AE2172" i="7"/>
  <c r="AD2172" i="7"/>
  <c r="AC2172" i="7"/>
  <c r="AA2172" i="7"/>
  <c r="AL2172" i="7"/>
  <c r="AK2172" i="7"/>
  <c r="AJ2172" i="7"/>
  <c r="AG2172" i="7"/>
  <c r="AB2172" i="7"/>
  <c r="AI2137" i="7"/>
  <c r="AB2137" i="7"/>
  <c r="AA2137" i="7"/>
  <c r="AK2137" i="7"/>
  <c r="AJ2137" i="7"/>
  <c r="AF2137" i="7"/>
  <c r="AL2137" i="7"/>
  <c r="AE2137" i="7"/>
  <c r="AD2137" i="7"/>
  <c r="AH2137" i="7"/>
  <c r="AG2137" i="7"/>
  <c r="AC2137" i="7"/>
  <c r="AJ2897" i="7"/>
  <c r="AI2897" i="7"/>
  <c r="AH2897" i="7"/>
  <c r="AE2897" i="7"/>
  <c r="AD2897" i="7"/>
  <c r="AC2897" i="7"/>
  <c r="AB2897" i="7"/>
  <c r="AG2897" i="7"/>
  <c r="AL2897" i="7"/>
  <c r="AK2897" i="7"/>
  <c r="AA2897" i="7"/>
  <c r="AF2897" i="7"/>
  <c r="AF702" i="7"/>
  <c r="AL702" i="7"/>
  <c r="AK702" i="7"/>
  <c r="AJ702" i="7"/>
  <c r="AI702" i="7"/>
  <c r="AH702" i="7"/>
  <c r="AG702" i="7"/>
  <c r="AC702" i="7"/>
  <c r="AB702" i="7"/>
  <c r="AE702" i="7"/>
  <c r="AA702" i="7"/>
  <c r="AD702" i="7"/>
  <c r="AJ2872" i="7"/>
  <c r="AI2872" i="7"/>
  <c r="AH2872" i="7"/>
  <c r="AG2872" i="7"/>
  <c r="AF2872" i="7"/>
  <c r="AL2872" i="7"/>
  <c r="AK2872" i="7"/>
  <c r="AC2872" i="7"/>
  <c r="AE2872" i="7"/>
  <c r="AB2872" i="7"/>
  <c r="AA2872" i="7"/>
  <c r="AD2872" i="7"/>
  <c r="AI202" i="7"/>
  <c r="AH202" i="7"/>
  <c r="AG202" i="7"/>
  <c r="AF202" i="7"/>
  <c r="AE202" i="7"/>
  <c r="AC202" i="7"/>
  <c r="AD202" i="7"/>
  <c r="AA202" i="7"/>
  <c r="AL202" i="7"/>
  <c r="AB202" i="7"/>
  <c r="AK202" i="7"/>
  <c r="AJ202" i="7"/>
  <c r="AI142" i="7"/>
  <c r="AH142" i="7"/>
  <c r="AG142" i="7"/>
  <c r="AF142" i="7"/>
  <c r="AE142" i="7"/>
  <c r="AC142" i="7"/>
  <c r="AD142" i="7"/>
  <c r="AA142" i="7"/>
  <c r="AL142" i="7"/>
  <c r="AB142" i="7"/>
  <c r="AK142" i="7"/>
  <c r="AJ142" i="7"/>
  <c r="AG1042" i="7"/>
  <c r="AE1042" i="7"/>
  <c r="AC1042" i="7"/>
  <c r="AB1042" i="7"/>
  <c r="AL1042" i="7"/>
  <c r="AJ1042" i="7"/>
  <c r="AI1042" i="7"/>
  <c r="AD1042" i="7"/>
  <c r="AK1042" i="7"/>
  <c r="AH1042" i="7"/>
  <c r="AF1042" i="7"/>
  <c r="AA1042" i="7"/>
  <c r="AM2065" i="7"/>
  <c r="AO2065" i="7" s="1"/>
  <c r="AM2310" i="7"/>
  <c r="AO2310" i="7" s="1"/>
  <c r="AM2240" i="7"/>
  <c r="AO2240" i="7" s="1"/>
  <c r="AM2545" i="7"/>
  <c r="AO2545" i="7" s="1"/>
  <c r="AM1915" i="7"/>
  <c r="AO1915" i="7" s="1"/>
  <c r="AM1167" i="7"/>
  <c r="AO1167" i="7" s="1"/>
  <c r="AM725" i="7"/>
  <c r="AO725" i="7" s="1"/>
  <c r="AM2055" i="7"/>
  <c r="AO2055" i="7" s="1"/>
  <c r="AM1960" i="7"/>
  <c r="AO1960" i="7" s="1"/>
  <c r="AM2475" i="7"/>
  <c r="AO2475" i="7" s="1"/>
  <c r="AJ2347" i="7"/>
  <c r="AI2347" i="7"/>
  <c r="AH2347" i="7"/>
  <c r="AG2347" i="7"/>
  <c r="AD2347" i="7"/>
  <c r="AE2347" i="7"/>
  <c r="AL2347" i="7"/>
  <c r="AK2347" i="7"/>
  <c r="AF2347" i="7"/>
  <c r="AB2347" i="7"/>
  <c r="AA2347" i="7"/>
  <c r="AC2347" i="7"/>
  <c r="AF667" i="7"/>
  <c r="AL667" i="7"/>
  <c r="AK667" i="7"/>
  <c r="AJ667" i="7"/>
  <c r="AI667" i="7"/>
  <c r="AH667" i="7"/>
  <c r="AD667" i="7"/>
  <c r="AC667" i="7"/>
  <c r="AG667" i="7"/>
  <c r="AB667" i="7"/>
  <c r="AE667" i="7"/>
  <c r="AA667" i="7"/>
  <c r="AJ2276" i="7"/>
  <c r="AI2276" i="7"/>
  <c r="AH2276" i="7"/>
  <c r="AG2276" i="7"/>
  <c r="AE2276" i="7"/>
  <c r="AL2276" i="7"/>
  <c r="AK2276" i="7"/>
  <c r="AD2276" i="7"/>
  <c r="AC2276" i="7"/>
  <c r="AF2276" i="7"/>
  <c r="AB2276" i="7"/>
  <c r="AA2276" i="7"/>
  <c r="AG1238" i="7"/>
  <c r="AF1238" i="7"/>
  <c r="AE1238" i="7"/>
  <c r="AC1238" i="7"/>
  <c r="AB1238" i="7"/>
  <c r="AK1238" i="7"/>
  <c r="AJ1238" i="7"/>
  <c r="AI1238" i="7"/>
  <c r="AH1238" i="7"/>
  <c r="AD1238" i="7"/>
  <c r="AA1238" i="7"/>
  <c r="AL1238" i="7"/>
  <c r="AC2651" i="7"/>
  <c r="AK2651" i="7"/>
  <c r="AJ2651" i="7"/>
  <c r="AI2651" i="7"/>
  <c r="AG2651" i="7"/>
  <c r="AF2651" i="7"/>
  <c r="AE2651" i="7"/>
  <c r="AD2651" i="7"/>
  <c r="AB2651" i="7"/>
  <c r="AL2651" i="7"/>
  <c r="AA2651" i="7"/>
  <c r="AH2651" i="7"/>
  <c r="AJ1611" i="7"/>
  <c r="AI1611" i="7"/>
  <c r="AH1611" i="7"/>
  <c r="AG1611" i="7"/>
  <c r="AD1611" i="7"/>
  <c r="AC1611" i="7"/>
  <c r="AB1611" i="7"/>
  <c r="AL1611" i="7"/>
  <c r="AK1611" i="7"/>
  <c r="AF1611" i="7"/>
  <c r="AA1611" i="7"/>
  <c r="AE1611" i="7"/>
  <c r="AE341" i="7"/>
  <c r="AD341" i="7"/>
  <c r="AC341" i="7"/>
  <c r="AB341" i="7"/>
  <c r="AA341" i="7"/>
  <c r="AL341" i="7"/>
  <c r="AI341" i="7"/>
  <c r="AK341" i="7"/>
  <c r="AH341" i="7"/>
  <c r="AF341" i="7"/>
  <c r="AG341" i="7"/>
  <c r="AJ341" i="7"/>
  <c r="AG1063" i="7"/>
  <c r="AE1063" i="7"/>
  <c r="AC1063" i="7"/>
  <c r="AB1063" i="7"/>
  <c r="AL1063" i="7"/>
  <c r="AJ1063" i="7"/>
  <c r="AI1063" i="7"/>
  <c r="AD1063" i="7"/>
  <c r="AK1063" i="7"/>
  <c r="AH1063" i="7"/>
  <c r="AF1063" i="7"/>
  <c r="AA1063" i="7"/>
  <c r="AC2546" i="7"/>
  <c r="AH2546" i="7"/>
  <c r="AG2546" i="7"/>
  <c r="AF2546" i="7"/>
  <c r="AE2546" i="7"/>
  <c r="AA2546" i="7"/>
  <c r="AJ2546" i="7"/>
  <c r="AD2546" i="7"/>
  <c r="AL2546" i="7"/>
  <c r="AK2546" i="7"/>
  <c r="AB2546" i="7"/>
  <c r="AI2546" i="7"/>
  <c r="AJ2451" i="7"/>
  <c r="AI2451" i="7"/>
  <c r="AH2451" i="7"/>
  <c r="AG2451" i="7"/>
  <c r="AD2451" i="7"/>
  <c r="AK2451" i="7"/>
  <c r="AA2451" i="7"/>
  <c r="AF2451" i="7"/>
  <c r="AE2451" i="7"/>
  <c r="AB2451" i="7"/>
  <c r="AC2451" i="7"/>
  <c r="AL2451" i="7"/>
  <c r="AG911" i="7"/>
  <c r="AE911" i="7"/>
  <c r="AB911" i="7"/>
  <c r="AJ911" i="7"/>
  <c r="AI911" i="7"/>
  <c r="AH911" i="7"/>
  <c r="AF911" i="7"/>
  <c r="AD911" i="7"/>
  <c r="AA911" i="7"/>
  <c r="AL911" i="7"/>
  <c r="AK911" i="7"/>
  <c r="AC911" i="7"/>
  <c r="AC2556" i="7"/>
  <c r="AF2556" i="7"/>
  <c r="AE2556" i="7"/>
  <c r="AD2556" i="7"/>
  <c r="AB2556" i="7"/>
  <c r="AL2556" i="7"/>
  <c r="AK2556" i="7"/>
  <c r="AG2556" i="7"/>
  <c r="AJ2556" i="7"/>
  <c r="AI2556" i="7"/>
  <c r="AH2556" i="7"/>
  <c r="AA2556" i="7"/>
  <c r="AJ2848" i="7"/>
  <c r="AI2848" i="7"/>
  <c r="AH2848" i="7"/>
  <c r="AG2848" i="7"/>
  <c r="AF2848" i="7"/>
  <c r="AL2848" i="7"/>
  <c r="AK2848" i="7"/>
  <c r="AE2848" i="7"/>
  <c r="AC2848" i="7"/>
  <c r="AB2848" i="7"/>
  <c r="AA2848" i="7"/>
  <c r="AD2848" i="7"/>
  <c r="AJ2241" i="7"/>
  <c r="AL2241" i="7"/>
  <c r="AG2241" i="7"/>
  <c r="AF2241" i="7"/>
  <c r="AD2241" i="7"/>
  <c r="AC2241" i="7"/>
  <c r="AB2241" i="7"/>
  <c r="AA2241" i="7"/>
  <c r="AK2241" i="7"/>
  <c r="AI2241" i="7"/>
  <c r="AH2241" i="7"/>
  <c r="AE2241" i="7"/>
  <c r="AG1216" i="7"/>
  <c r="AF1216" i="7"/>
  <c r="AE1216" i="7"/>
  <c r="AC1216" i="7"/>
  <c r="AB1216" i="7"/>
  <c r="AK1216" i="7"/>
  <c r="AJ1216" i="7"/>
  <c r="AI1216" i="7"/>
  <c r="AH1216" i="7"/>
  <c r="AD1216" i="7"/>
  <c r="AA1216" i="7"/>
  <c r="AL1216" i="7"/>
  <c r="AE783" i="7"/>
  <c r="AI783" i="7"/>
  <c r="AF783" i="7"/>
  <c r="AB783" i="7"/>
  <c r="AH783" i="7"/>
  <c r="AG783" i="7"/>
  <c r="AD783" i="7"/>
  <c r="AC783" i="7"/>
  <c r="AA783" i="7"/>
  <c r="AL783" i="7"/>
  <c r="AK783" i="7"/>
  <c r="AJ783" i="7"/>
  <c r="AJ2883" i="7"/>
  <c r="AH2883" i="7"/>
  <c r="AG2883" i="7"/>
  <c r="AF2883" i="7"/>
  <c r="AE2883" i="7"/>
  <c r="AB2883" i="7"/>
  <c r="AA2883" i="7"/>
  <c r="AK2883" i="7"/>
  <c r="AD2883" i="7"/>
  <c r="AI2883" i="7"/>
  <c r="AL2883" i="7"/>
  <c r="AC2883" i="7"/>
  <c r="AL1506" i="7"/>
  <c r="AK1506" i="7"/>
  <c r="AJ1506" i="7"/>
  <c r="AI1506" i="7"/>
  <c r="AH1506" i="7"/>
  <c r="AE1506" i="7"/>
  <c r="AD1506" i="7"/>
  <c r="AC1506" i="7"/>
  <c r="AG1506" i="7"/>
  <c r="AF1506" i="7"/>
  <c r="AB1506" i="7"/>
  <c r="AA1506" i="7"/>
  <c r="AI2161" i="7"/>
  <c r="AH2161" i="7"/>
  <c r="AF2161" i="7"/>
  <c r="AK2161" i="7"/>
  <c r="AJ2161" i="7"/>
  <c r="AG2161" i="7"/>
  <c r="AD2161" i="7"/>
  <c r="AC2161" i="7"/>
  <c r="AB2161" i="7"/>
  <c r="AL2161" i="7"/>
  <c r="AA2161" i="7"/>
  <c r="AE2161" i="7"/>
  <c r="AJ2931" i="7"/>
  <c r="AI2931" i="7"/>
  <c r="AH2931" i="7"/>
  <c r="AG2931" i="7"/>
  <c r="AA2931" i="7"/>
  <c r="AK2931" i="7"/>
  <c r="AD2931" i="7"/>
  <c r="AC2931" i="7"/>
  <c r="AB2931" i="7"/>
  <c r="AL2931" i="7"/>
  <c r="AF2931" i="7"/>
  <c r="AE2931" i="7"/>
  <c r="AL246" i="7"/>
  <c r="AK246" i="7"/>
  <c r="AJ246" i="7"/>
  <c r="AI246" i="7"/>
  <c r="AH246" i="7"/>
  <c r="AG246" i="7"/>
  <c r="AF246" i="7"/>
  <c r="AD246" i="7"/>
  <c r="AC246" i="7"/>
  <c r="AB246" i="7"/>
  <c r="AA246" i="7"/>
  <c r="AE246" i="7"/>
  <c r="AE2581" i="7"/>
  <c r="AJ2581" i="7"/>
  <c r="AI2581" i="7"/>
  <c r="AC2581" i="7"/>
  <c r="AB2581" i="7"/>
  <c r="AA2581" i="7"/>
  <c r="AL2581" i="7"/>
  <c r="AK2581" i="7"/>
  <c r="AD2581" i="7"/>
  <c r="AH2581" i="7"/>
  <c r="AG2581" i="7"/>
  <c r="AF2581" i="7"/>
  <c r="AI118" i="7"/>
  <c r="AH118" i="7"/>
  <c r="AG118" i="7"/>
  <c r="AF118" i="7"/>
  <c r="AE118" i="7"/>
  <c r="AD118" i="7"/>
  <c r="AA118" i="7"/>
  <c r="AL118" i="7"/>
  <c r="AK118" i="7"/>
  <c r="AJ118" i="7"/>
  <c r="AC118" i="7"/>
  <c r="AB118" i="7"/>
  <c r="AE818" i="7"/>
  <c r="AH818" i="7"/>
  <c r="AD818" i="7"/>
  <c r="AA818" i="7"/>
  <c r="AG818" i="7"/>
  <c r="AF818" i="7"/>
  <c r="AC818" i="7"/>
  <c r="AB818" i="7"/>
  <c r="AL818" i="7"/>
  <c r="AK818" i="7"/>
  <c r="AJ818" i="7"/>
  <c r="AI818" i="7"/>
  <c r="AC2638" i="7"/>
  <c r="AL2638" i="7"/>
  <c r="AJ2638" i="7"/>
  <c r="AI2638" i="7"/>
  <c r="AH2638" i="7"/>
  <c r="AF2638" i="7"/>
  <c r="AK2638" i="7"/>
  <c r="AG2638" i="7"/>
  <c r="AA2638" i="7"/>
  <c r="AE2638" i="7"/>
  <c r="AD2638" i="7"/>
  <c r="AB2638" i="7"/>
  <c r="AJ2358" i="7"/>
  <c r="AI2358" i="7"/>
  <c r="AH2358" i="7"/>
  <c r="AG2358" i="7"/>
  <c r="AD2358" i="7"/>
  <c r="AL2358" i="7"/>
  <c r="AK2358" i="7"/>
  <c r="AE2358" i="7"/>
  <c r="AA2358" i="7"/>
  <c r="AF2358" i="7"/>
  <c r="AC2358" i="7"/>
  <c r="AB2358" i="7"/>
  <c r="AG888" i="7"/>
  <c r="AE888" i="7"/>
  <c r="AB888" i="7"/>
  <c r="AL888" i="7"/>
  <c r="AK888" i="7"/>
  <c r="AJ888" i="7"/>
  <c r="AI888" i="7"/>
  <c r="AF888" i="7"/>
  <c r="AD888" i="7"/>
  <c r="AC888" i="7"/>
  <c r="AA888" i="7"/>
  <c r="AH888" i="7"/>
  <c r="AI166" i="7"/>
  <c r="AH166" i="7"/>
  <c r="AG166" i="7"/>
  <c r="AF166" i="7"/>
  <c r="AE166" i="7"/>
  <c r="AC166" i="7"/>
  <c r="AD166" i="7"/>
  <c r="AA166" i="7"/>
  <c r="AL166" i="7"/>
  <c r="AB166" i="7"/>
  <c r="AK166" i="7"/>
  <c r="AJ166" i="7"/>
  <c r="AE328" i="7"/>
  <c r="AD328" i="7"/>
  <c r="AC328" i="7"/>
  <c r="AB328" i="7"/>
  <c r="AA328" i="7"/>
  <c r="AL328" i="7"/>
  <c r="AI328" i="7"/>
  <c r="AJ328" i="7"/>
  <c r="AH328" i="7"/>
  <c r="AG328" i="7"/>
  <c r="AF328" i="7"/>
  <c r="AK328" i="7"/>
  <c r="AI153" i="7"/>
  <c r="AH153" i="7"/>
  <c r="AG153" i="7"/>
  <c r="AF153" i="7"/>
  <c r="AE153" i="7"/>
  <c r="AC153" i="7"/>
  <c r="AD153" i="7"/>
  <c r="AA153" i="7"/>
  <c r="AL153" i="7"/>
  <c r="AK153" i="7"/>
  <c r="AJ153" i="7"/>
  <c r="AB153" i="7"/>
  <c r="AL1716" i="7"/>
  <c r="AK1716" i="7"/>
  <c r="AJ1716" i="7"/>
  <c r="AI1716" i="7"/>
  <c r="AH1716" i="7"/>
  <c r="AG1716" i="7"/>
  <c r="AF1716" i="7"/>
  <c r="AE1716" i="7"/>
  <c r="AD1716" i="7"/>
  <c r="AC1716" i="7"/>
  <c r="AA1716" i="7"/>
  <c r="AB1716" i="7"/>
  <c r="AL1391" i="7"/>
  <c r="AK1391" i="7"/>
  <c r="AJ1391" i="7"/>
  <c r="AI1391" i="7"/>
  <c r="AH1391" i="7"/>
  <c r="AC1391" i="7"/>
  <c r="AF1391" i="7"/>
  <c r="AE1391" i="7"/>
  <c r="AD1391" i="7"/>
  <c r="AA1391" i="7"/>
  <c r="AG1391" i="7"/>
  <c r="AB1391" i="7"/>
  <c r="AL1378" i="7"/>
  <c r="AK1378" i="7"/>
  <c r="AJ1378" i="7"/>
  <c r="AI1378" i="7"/>
  <c r="AH1378" i="7"/>
  <c r="AC1378" i="7"/>
  <c r="AG1378" i="7"/>
  <c r="AD1378" i="7"/>
  <c r="AB1378" i="7"/>
  <c r="AA1378" i="7"/>
  <c r="AF1378" i="7"/>
  <c r="AE1378" i="7"/>
  <c r="AC2661" i="7"/>
  <c r="AK2661" i="7"/>
  <c r="AI2661" i="7"/>
  <c r="AD2661" i="7"/>
  <c r="AA2661" i="7"/>
  <c r="AF2661" i="7"/>
  <c r="AE2661" i="7"/>
  <c r="AB2661" i="7"/>
  <c r="AG2661" i="7"/>
  <c r="AL2661" i="7"/>
  <c r="AH2661" i="7"/>
  <c r="AJ2661" i="7"/>
  <c r="AM1995" i="7"/>
  <c r="AO1995" i="7" s="1"/>
  <c r="AM2777" i="7"/>
  <c r="AO2777" i="7" s="1"/>
  <c r="AM840" i="7"/>
  <c r="AO840" i="7" s="1"/>
  <c r="AM350" i="7"/>
  <c r="AO350" i="7" s="1"/>
  <c r="AM537" i="7"/>
  <c r="AO537" i="7" s="1"/>
  <c r="AM2112" i="7"/>
  <c r="AO2112" i="7" s="1"/>
  <c r="AM340" i="7"/>
  <c r="AO340" i="7" s="1"/>
  <c r="AM222" i="7"/>
  <c r="AO222" i="7" s="1"/>
  <c r="AM1715" i="7"/>
  <c r="AO1715" i="7" s="1"/>
  <c r="AM992" i="7"/>
  <c r="AO992" i="7" s="1"/>
  <c r="AM480" i="7"/>
  <c r="AO480" i="7" s="1"/>
  <c r="AM852" i="7"/>
  <c r="AO852" i="7" s="1"/>
  <c r="AM607" i="7"/>
  <c r="AO607" i="7" s="1"/>
  <c r="AM585" i="7"/>
  <c r="AO585" i="7" s="1"/>
  <c r="AM550" i="7"/>
  <c r="AO550" i="7" s="1"/>
  <c r="AM420" i="7"/>
  <c r="AO420" i="7" s="1"/>
  <c r="AG1077" i="7"/>
  <c r="AF1077" i="7"/>
  <c r="AE1077" i="7"/>
  <c r="AC1077" i="7"/>
  <c r="AB1077" i="7"/>
  <c r="AK1077" i="7"/>
  <c r="AJ1077" i="7"/>
  <c r="AI1077" i="7"/>
  <c r="AA1077" i="7"/>
  <c r="AL1077" i="7"/>
  <c r="AH1077" i="7"/>
  <c r="AD1077" i="7"/>
  <c r="AG867" i="7"/>
  <c r="AE867" i="7"/>
  <c r="AA867" i="7"/>
  <c r="AL867" i="7"/>
  <c r="AK867" i="7"/>
  <c r="AI867" i="7"/>
  <c r="AH867" i="7"/>
  <c r="AJ867" i="7"/>
  <c r="AF867" i="7"/>
  <c r="AD867" i="7"/>
  <c r="AC867" i="7"/>
  <c r="AB867" i="7"/>
  <c r="AK1847" i="7"/>
  <c r="AJ1847" i="7"/>
  <c r="AB1847" i="7"/>
  <c r="AA1847" i="7"/>
  <c r="AL1847" i="7"/>
  <c r="AI1847" i="7"/>
  <c r="AF1847" i="7"/>
  <c r="AE1847" i="7"/>
  <c r="AH1847" i="7"/>
  <c r="AG1847" i="7"/>
  <c r="AD1847" i="7"/>
  <c r="AC1847" i="7"/>
  <c r="AJ2533" i="7"/>
  <c r="AI2533" i="7"/>
  <c r="AH2533" i="7"/>
  <c r="AG2533" i="7"/>
  <c r="AD2533" i="7"/>
  <c r="AC2533" i="7"/>
  <c r="AL2533" i="7"/>
  <c r="AF2533" i="7"/>
  <c r="AK2533" i="7"/>
  <c r="AE2533" i="7"/>
  <c r="AB2533" i="7"/>
  <c r="AA2533" i="7"/>
  <c r="AG958" i="7"/>
  <c r="AE958" i="7"/>
  <c r="AC958" i="7"/>
  <c r="AB958" i="7"/>
  <c r="AL958" i="7"/>
  <c r="AJ958" i="7"/>
  <c r="AI958" i="7"/>
  <c r="AF958" i="7"/>
  <c r="AD958" i="7"/>
  <c r="AK958" i="7"/>
  <c r="AA958" i="7"/>
  <c r="AH958" i="7"/>
  <c r="AJ2476" i="7"/>
  <c r="AI2476" i="7"/>
  <c r="AH2476" i="7"/>
  <c r="AG2476" i="7"/>
  <c r="AD2476" i="7"/>
  <c r="AA2476" i="7"/>
  <c r="AK2476" i="7"/>
  <c r="AL2476" i="7"/>
  <c r="AF2476" i="7"/>
  <c r="AC2476" i="7"/>
  <c r="AE2476" i="7"/>
  <c r="AB2476" i="7"/>
  <c r="AI83" i="7"/>
  <c r="AH83" i="7"/>
  <c r="AG83" i="7"/>
  <c r="AF83" i="7"/>
  <c r="AE83" i="7"/>
  <c r="AD83" i="7"/>
  <c r="AA83" i="7"/>
  <c r="AL83" i="7"/>
  <c r="AB83" i="7"/>
  <c r="AK83" i="7"/>
  <c r="AJ83" i="7"/>
  <c r="AC83" i="7"/>
  <c r="AI31" i="7"/>
  <c r="AH31" i="7"/>
  <c r="AG31" i="7"/>
  <c r="AF31" i="7"/>
  <c r="AE31" i="7"/>
  <c r="AD31" i="7"/>
  <c r="AA31" i="7"/>
  <c r="AL31" i="7"/>
  <c r="AK31" i="7"/>
  <c r="AB31" i="7"/>
  <c r="AJ31" i="7"/>
  <c r="AC31" i="7"/>
  <c r="AG877" i="7"/>
  <c r="AE877" i="7"/>
  <c r="AK877" i="7"/>
  <c r="AJ877" i="7"/>
  <c r="AI877" i="7"/>
  <c r="AH877" i="7"/>
  <c r="AF877" i="7"/>
  <c r="AC877" i="7"/>
  <c r="AB877" i="7"/>
  <c r="AD877" i="7"/>
  <c r="AA877" i="7"/>
  <c r="AL877" i="7"/>
  <c r="AJ2477" i="7"/>
  <c r="AI2477" i="7"/>
  <c r="AH2477" i="7"/>
  <c r="AG2477" i="7"/>
  <c r="AD2477" i="7"/>
  <c r="AK2477" i="7"/>
  <c r="AE2477" i="7"/>
  <c r="AL2477" i="7"/>
  <c r="AF2477" i="7"/>
  <c r="AC2477" i="7"/>
  <c r="AB2477" i="7"/>
  <c r="AA2477" i="7"/>
  <c r="AC2652" i="7"/>
  <c r="AA2652" i="7"/>
  <c r="AL2652" i="7"/>
  <c r="AB2652" i="7"/>
  <c r="AJ2652" i="7"/>
  <c r="AK2652" i="7"/>
  <c r="AG2652" i="7"/>
  <c r="AF2652" i="7"/>
  <c r="AI2652" i="7"/>
  <c r="AE2652" i="7"/>
  <c r="AD2652" i="7"/>
  <c r="AH2652" i="7"/>
  <c r="AJ1567" i="7"/>
  <c r="AI1567" i="7"/>
  <c r="AH1567" i="7"/>
  <c r="AG1567" i="7"/>
  <c r="AF1567" i="7"/>
  <c r="AE1567" i="7"/>
  <c r="AC1567" i="7"/>
  <c r="AB1567" i="7"/>
  <c r="AL1567" i="7"/>
  <c r="AK1567" i="7"/>
  <c r="AD1567" i="7"/>
  <c r="AA1567" i="7"/>
  <c r="AK1857" i="7"/>
  <c r="AJ1857" i="7"/>
  <c r="AL1857" i="7"/>
  <c r="AI1857" i="7"/>
  <c r="AH1857" i="7"/>
  <c r="AG1857" i="7"/>
  <c r="AF1857" i="7"/>
  <c r="AE1857" i="7"/>
  <c r="AB1857" i="7"/>
  <c r="AA1857" i="7"/>
  <c r="AD1857" i="7"/>
  <c r="AC1857" i="7"/>
  <c r="AJ1612" i="7"/>
  <c r="AI1612" i="7"/>
  <c r="AH1612" i="7"/>
  <c r="AG1612" i="7"/>
  <c r="AL1612" i="7"/>
  <c r="AK1612" i="7"/>
  <c r="AF1612" i="7"/>
  <c r="AD1612" i="7"/>
  <c r="AC1612" i="7"/>
  <c r="AA1612" i="7"/>
  <c r="AE1612" i="7"/>
  <c r="AB1612" i="7"/>
  <c r="AE342" i="7"/>
  <c r="AD342" i="7"/>
  <c r="AC342" i="7"/>
  <c r="AB342" i="7"/>
  <c r="AA342" i="7"/>
  <c r="AL342" i="7"/>
  <c r="AI342" i="7"/>
  <c r="AK342" i="7"/>
  <c r="AJ342" i="7"/>
  <c r="AH342" i="7"/>
  <c r="AG342" i="7"/>
  <c r="AF342" i="7"/>
  <c r="AC2547" i="7"/>
  <c r="AI2547" i="7"/>
  <c r="AH2547" i="7"/>
  <c r="AG2547" i="7"/>
  <c r="AF2547" i="7"/>
  <c r="AB2547" i="7"/>
  <c r="AA2547" i="7"/>
  <c r="AJ2547" i="7"/>
  <c r="AL2547" i="7"/>
  <c r="AK2547" i="7"/>
  <c r="AE2547" i="7"/>
  <c r="AD2547" i="7"/>
  <c r="AJ2452" i="7"/>
  <c r="AI2452" i="7"/>
  <c r="AH2452" i="7"/>
  <c r="AG2452" i="7"/>
  <c r="AD2452" i="7"/>
  <c r="AA2452" i="7"/>
  <c r="AK2452" i="7"/>
  <c r="AF2452" i="7"/>
  <c r="AE2452" i="7"/>
  <c r="AC2452" i="7"/>
  <c r="AB2452" i="7"/>
  <c r="AL2452" i="7"/>
  <c r="AG912" i="7"/>
  <c r="AE912" i="7"/>
  <c r="AB912" i="7"/>
  <c r="AL912" i="7"/>
  <c r="AK912" i="7"/>
  <c r="AJ912" i="7"/>
  <c r="AI912" i="7"/>
  <c r="AF912" i="7"/>
  <c r="AD912" i="7"/>
  <c r="AH912" i="7"/>
  <c r="AC912" i="7"/>
  <c r="AA912" i="7"/>
  <c r="AC2557" i="7"/>
  <c r="AG2557" i="7"/>
  <c r="AF2557" i="7"/>
  <c r="AE2557" i="7"/>
  <c r="AD2557" i="7"/>
  <c r="AL2557" i="7"/>
  <c r="AI2557" i="7"/>
  <c r="AB2557" i="7"/>
  <c r="AK2557" i="7"/>
  <c r="AJ2557" i="7"/>
  <c r="AH2557" i="7"/>
  <c r="AA2557" i="7"/>
  <c r="AJ2242" i="7"/>
  <c r="AH2242" i="7"/>
  <c r="AG2242" i="7"/>
  <c r="AE2242" i="7"/>
  <c r="AL2242" i="7"/>
  <c r="AK2242" i="7"/>
  <c r="AI2242" i="7"/>
  <c r="AD2242" i="7"/>
  <c r="AC2242" i="7"/>
  <c r="AF2242" i="7"/>
  <c r="AB2242" i="7"/>
  <c r="AA2242" i="7"/>
  <c r="AG1217" i="7"/>
  <c r="AF1217" i="7"/>
  <c r="AE1217" i="7"/>
  <c r="AC1217" i="7"/>
  <c r="AB1217" i="7"/>
  <c r="AK1217" i="7"/>
  <c r="AJ1217" i="7"/>
  <c r="AI1217" i="7"/>
  <c r="AA1217" i="7"/>
  <c r="AL1217" i="7"/>
  <c r="AH1217" i="7"/>
  <c r="AD1217" i="7"/>
  <c r="AL1507" i="7"/>
  <c r="AK1507" i="7"/>
  <c r="AJ1507" i="7"/>
  <c r="AI1507" i="7"/>
  <c r="AH1507" i="7"/>
  <c r="AE1507" i="7"/>
  <c r="AD1507" i="7"/>
  <c r="AC1507" i="7"/>
  <c r="AG1507" i="7"/>
  <c r="AF1507" i="7"/>
  <c r="AB1507" i="7"/>
  <c r="AA1507" i="7"/>
  <c r="AI2162" i="7"/>
  <c r="AH2162" i="7"/>
  <c r="AF2162" i="7"/>
  <c r="AL2162" i="7"/>
  <c r="AJ2162" i="7"/>
  <c r="AG2162" i="7"/>
  <c r="AC2162" i="7"/>
  <c r="AK2162" i="7"/>
  <c r="AB2162" i="7"/>
  <c r="AA2162" i="7"/>
  <c r="AD2162" i="7"/>
  <c r="AE2162" i="7"/>
  <c r="AJ2932" i="7"/>
  <c r="AI2932" i="7"/>
  <c r="AH2932" i="7"/>
  <c r="AG2932" i="7"/>
  <c r="AE2932" i="7"/>
  <c r="AD2932" i="7"/>
  <c r="AC2932" i="7"/>
  <c r="AB2932" i="7"/>
  <c r="AL2932" i="7"/>
  <c r="AA2932" i="7"/>
  <c r="AK2932" i="7"/>
  <c r="AF2932" i="7"/>
  <c r="AL247" i="7"/>
  <c r="AA247" i="7"/>
  <c r="AK247" i="7"/>
  <c r="AJ247" i="7"/>
  <c r="AI247" i="7"/>
  <c r="AG247" i="7"/>
  <c r="AH247" i="7"/>
  <c r="AE247" i="7"/>
  <c r="AD247" i="7"/>
  <c r="AF247" i="7"/>
  <c r="AC247" i="7"/>
  <c r="AB247" i="7"/>
  <c r="AE2582" i="7"/>
  <c r="AK2582" i="7"/>
  <c r="AJ2582" i="7"/>
  <c r="AG2582" i="7"/>
  <c r="AF2582" i="7"/>
  <c r="AD2582" i="7"/>
  <c r="AC2582" i="7"/>
  <c r="AI2582" i="7"/>
  <c r="AB2582" i="7"/>
  <c r="AL2582" i="7"/>
  <c r="AA2582" i="7"/>
  <c r="AH2582" i="7"/>
  <c r="AI167" i="7"/>
  <c r="AH167" i="7"/>
  <c r="AG167" i="7"/>
  <c r="AF167" i="7"/>
  <c r="AE167" i="7"/>
  <c r="AD167" i="7"/>
  <c r="AC167" i="7"/>
  <c r="AA167" i="7"/>
  <c r="AL167" i="7"/>
  <c r="AK167" i="7"/>
  <c r="AJ167" i="7"/>
  <c r="AB167" i="7"/>
  <c r="AL1717" i="7"/>
  <c r="AK1717" i="7"/>
  <c r="AJ1717" i="7"/>
  <c r="AI1717" i="7"/>
  <c r="AH1717" i="7"/>
  <c r="AG1717" i="7"/>
  <c r="AB1717" i="7"/>
  <c r="AA1717" i="7"/>
  <c r="AF1717" i="7"/>
  <c r="AE1717" i="7"/>
  <c r="AD1717" i="7"/>
  <c r="AC1717" i="7"/>
  <c r="AL1392" i="7"/>
  <c r="AK1392" i="7"/>
  <c r="AJ1392" i="7"/>
  <c r="AI1392" i="7"/>
  <c r="AH1392" i="7"/>
  <c r="AC1392" i="7"/>
  <c r="AG1392" i="7"/>
  <c r="AD1392" i="7"/>
  <c r="AF1392" i="7"/>
  <c r="AB1392" i="7"/>
  <c r="AA1392" i="7"/>
  <c r="AE1392" i="7"/>
  <c r="AC2662" i="7"/>
  <c r="AL2662" i="7"/>
  <c r="AJ2662" i="7"/>
  <c r="AG2662" i="7"/>
  <c r="AE2662" i="7"/>
  <c r="AD2662" i="7"/>
  <c r="AA2662" i="7"/>
  <c r="AK2662" i="7"/>
  <c r="AF2662" i="7"/>
  <c r="AB2662" i="7"/>
  <c r="AI2662" i="7"/>
  <c r="AH2662" i="7"/>
  <c r="AM305" i="7"/>
  <c r="AO305" i="7" s="1"/>
  <c r="AM7" i="7"/>
  <c r="AO7" i="7" s="1"/>
  <c r="AM130" i="7"/>
  <c r="AO130" i="7" s="1"/>
  <c r="AM2160" i="7"/>
  <c r="AO2160" i="7" s="1"/>
  <c r="AM910" i="7"/>
  <c r="AO910" i="7" s="1"/>
  <c r="AM2967" i="7"/>
  <c r="AO2967" i="7" s="1"/>
  <c r="AM2462" i="7"/>
  <c r="AO2462" i="7" s="1"/>
  <c r="AM257" i="7"/>
  <c r="AO257" i="7" s="1"/>
  <c r="AM1482" i="7"/>
  <c r="AO1482" i="7" s="1"/>
  <c r="AM1495" i="7"/>
  <c r="AO1495" i="7" s="1"/>
  <c r="AM2485" i="7"/>
  <c r="AO2485" i="7" s="1"/>
  <c r="AM620" i="7"/>
  <c r="AO620" i="7" s="1"/>
  <c r="AM1985" i="7"/>
  <c r="AO1985" i="7" s="1"/>
  <c r="AM642" i="7"/>
  <c r="AO642" i="7" s="1"/>
  <c r="AM397" i="7"/>
  <c r="AO397" i="7" s="1"/>
  <c r="AH1532" i="7"/>
  <c r="AD1532" i="7"/>
  <c r="AC1532" i="7"/>
  <c r="AB1532" i="7"/>
  <c r="AA1532" i="7"/>
  <c r="AJ1532" i="7"/>
  <c r="AI1532" i="7"/>
  <c r="AG1532" i="7"/>
  <c r="AL1532" i="7"/>
  <c r="AK1532" i="7"/>
  <c r="AF1532" i="7"/>
  <c r="AE1532" i="7"/>
  <c r="AE527" i="7"/>
  <c r="AD527" i="7"/>
  <c r="AC527" i="7"/>
  <c r="AB527" i="7"/>
  <c r="AA527" i="7"/>
  <c r="AL527" i="7"/>
  <c r="AI527" i="7"/>
  <c r="AH527" i="7"/>
  <c r="AK527" i="7"/>
  <c r="AG527" i="7"/>
  <c r="AJ527" i="7"/>
  <c r="AF527" i="7"/>
  <c r="AE597" i="7"/>
  <c r="AD597" i="7"/>
  <c r="AC597" i="7"/>
  <c r="AB597" i="7"/>
  <c r="AA597" i="7"/>
  <c r="AL597" i="7"/>
  <c r="AI597" i="7"/>
  <c r="AH597" i="7"/>
  <c r="AK597" i="7"/>
  <c r="AJ597" i="7"/>
  <c r="AG597" i="7"/>
  <c r="AF597" i="7"/>
  <c r="AI97" i="7"/>
  <c r="AH97" i="7"/>
  <c r="AG97" i="7"/>
  <c r="AF97" i="7"/>
  <c r="AE97" i="7"/>
  <c r="AD97" i="7"/>
  <c r="AA97" i="7"/>
  <c r="AL97" i="7"/>
  <c r="AK97" i="7"/>
  <c r="AJ97" i="7"/>
  <c r="AC97" i="7"/>
  <c r="AB97" i="7"/>
  <c r="AE447" i="7"/>
  <c r="AD447" i="7"/>
  <c r="AC447" i="7"/>
  <c r="AB447" i="7"/>
  <c r="AA447" i="7"/>
  <c r="AL447" i="7"/>
  <c r="AI447" i="7"/>
  <c r="AH447" i="7"/>
  <c r="AK447" i="7"/>
  <c r="AJ447" i="7"/>
  <c r="AG447" i="7"/>
  <c r="AF447" i="7"/>
  <c r="AJ2836" i="7"/>
  <c r="AI2836" i="7"/>
  <c r="AH2836" i="7"/>
  <c r="AG2836" i="7"/>
  <c r="AF2836" i="7"/>
  <c r="AL2836" i="7"/>
  <c r="AK2836" i="7"/>
  <c r="AC2836" i="7"/>
  <c r="AE2836" i="7"/>
  <c r="AD2836" i="7"/>
  <c r="AA2836" i="7"/>
  <c r="AB2836" i="7"/>
  <c r="AK1786" i="7"/>
  <c r="AJ1786" i="7"/>
  <c r="AL1786" i="7"/>
  <c r="AI1786" i="7"/>
  <c r="AH1786" i="7"/>
  <c r="AG1786" i="7"/>
  <c r="AB1786" i="7"/>
  <c r="AA1786" i="7"/>
  <c r="AF1786" i="7"/>
  <c r="AE1786" i="7"/>
  <c r="AD1786" i="7"/>
  <c r="AC1786" i="7"/>
  <c r="AL1436" i="7"/>
  <c r="AK1436" i="7"/>
  <c r="AJ1436" i="7"/>
  <c r="AI1436" i="7"/>
  <c r="AH1436" i="7"/>
  <c r="AC1436" i="7"/>
  <c r="AG1436" i="7"/>
  <c r="AD1436" i="7"/>
  <c r="AF1436" i="7"/>
  <c r="AB1436" i="7"/>
  <c r="AA1436" i="7"/>
  <c r="AE1436" i="7"/>
  <c r="AK1856" i="7"/>
  <c r="AJ1856" i="7"/>
  <c r="AH1856" i="7"/>
  <c r="AG1856" i="7"/>
  <c r="AF1856" i="7"/>
  <c r="AE1856" i="7"/>
  <c r="AD1856" i="7"/>
  <c r="AC1856" i="7"/>
  <c r="AI1856" i="7"/>
  <c r="AB1856" i="7"/>
  <c r="AA1856" i="7"/>
  <c r="AL1856" i="7"/>
  <c r="AJ2837" i="7"/>
  <c r="AK2837" i="7"/>
  <c r="AI2837" i="7"/>
  <c r="AH2837" i="7"/>
  <c r="AG2837" i="7"/>
  <c r="AD2837" i="7"/>
  <c r="AC2837" i="7"/>
  <c r="AB2837" i="7"/>
  <c r="AF2837" i="7"/>
  <c r="AL2837" i="7"/>
  <c r="AE2837" i="7"/>
  <c r="AA2837" i="7"/>
  <c r="AK1787" i="7"/>
  <c r="AJ1787" i="7"/>
  <c r="AB1787" i="7"/>
  <c r="AA1787" i="7"/>
  <c r="AL1787" i="7"/>
  <c r="AI1787" i="7"/>
  <c r="AH1787" i="7"/>
  <c r="AG1787" i="7"/>
  <c r="AF1787" i="7"/>
  <c r="AE1787" i="7"/>
  <c r="AC1787" i="7"/>
  <c r="AD1787" i="7"/>
  <c r="AL1437" i="7"/>
  <c r="AK1437" i="7"/>
  <c r="AJ1437" i="7"/>
  <c r="AI1437" i="7"/>
  <c r="AH1437" i="7"/>
  <c r="AC1437" i="7"/>
  <c r="AF1437" i="7"/>
  <c r="AE1437" i="7"/>
  <c r="AD1437" i="7"/>
  <c r="AA1437" i="7"/>
  <c r="AG1437" i="7"/>
  <c r="AB1437" i="7"/>
  <c r="AI8" i="7"/>
  <c r="AH8" i="7"/>
  <c r="AG8" i="7"/>
  <c r="AF8" i="7"/>
  <c r="AE8" i="7"/>
  <c r="AD8" i="7"/>
  <c r="AA8" i="7"/>
  <c r="AL8" i="7"/>
  <c r="AK8" i="7"/>
  <c r="AC8" i="7"/>
  <c r="AJ8" i="7"/>
  <c r="AB8" i="7"/>
  <c r="AC2686" i="7"/>
  <c r="AA2686" i="7"/>
  <c r="AL2686" i="7"/>
  <c r="AJ2686" i="7"/>
  <c r="AD2686" i="7"/>
  <c r="AH2686" i="7"/>
  <c r="AG2686" i="7"/>
  <c r="AB2686" i="7"/>
  <c r="AK2686" i="7"/>
  <c r="AF2686" i="7"/>
  <c r="AE2686" i="7"/>
  <c r="AI2686" i="7"/>
  <c r="AJ1682" i="7"/>
  <c r="AI1682" i="7"/>
  <c r="AH1682" i="7"/>
  <c r="AG1682" i="7"/>
  <c r="AL1682" i="7"/>
  <c r="AK1682" i="7"/>
  <c r="AE1682" i="7"/>
  <c r="AD1682" i="7"/>
  <c r="AC1682" i="7"/>
  <c r="AB1682" i="7"/>
  <c r="AF1682" i="7"/>
  <c r="AA1682" i="7"/>
  <c r="AF678" i="7"/>
  <c r="AL678" i="7"/>
  <c r="AK678" i="7"/>
  <c r="AJ678" i="7"/>
  <c r="AI678" i="7"/>
  <c r="AH678" i="7"/>
  <c r="AG678" i="7"/>
  <c r="AC678" i="7"/>
  <c r="AB678" i="7"/>
  <c r="AE678" i="7"/>
  <c r="AD678" i="7"/>
  <c r="AA678" i="7"/>
  <c r="AL1286" i="7"/>
  <c r="AK1286" i="7"/>
  <c r="AJ1286" i="7"/>
  <c r="AI1286" i="7"/>
  <c r="AH1286" i="7"/>
  <c r="AC1286" i="7"/>
  <c r="AG1286" i="7"/>
  <c r="AD1286" i="7"/>
  <c r="AB1286" i="7"/>
  <c r="AA1286" i="7"/>
  <c r="AF1286" i="7"/>
  <c r="AE1286" i="7"/>
  <c r="AB1996" i="7"/>
  <c r="AD1996" i="7"/>
  <c r="AC1996" i="7"/>
  <c r="AA1996" i="7"/>
  <c r="AJ1996" i="7"/>
  <c r="AK1996" i="7"/>
  <c r="AI1996" i="7"/>
  <c r="AG1996" i="7"/>
  <c r="AF1996" i="7"/>
  <c r="AH1996" i="7"/>
  <c r="AE1996" i="7"/>
  <c r="AL1996" i="7"/>
  <c r="AI176" i="7"/>
  <c r="AH176" i="7"/>
  <c r="AG176" i="7"/>
  <c r="AF176" i="7"/>
  <c r="AE176" i="7"/>
  <c r="AD176" i="7"/>
  <c r="AC176" i="7"/>
  <c r="AA176" i="7"/>
  <c r="AL176" i="7"/>
  <c r="AK176" i="7"/>
  <c r="AJ176" i="7"/>
  <c r="AB176" i="7"/>
  <c r="AK1903" i="7"/>
  <c r="AJ1903" i="7"/>
  <c r="AI1903" i="7"/>
  <c r="AH1903" i="7"/>
  <c r="AE1903" i="7"/>
  <c r="AF1903" i="7"/>
  <c r="AD1903" i="7"/>
  <c r="AC1903" i="7"/>
  <c r="AA1903" i="7"/>
  <c r="AL1903" i="7"/>
  <c r="AB1903" i="7"/>
  <c r="AG1903" i="7"/>
  <c r="AL1483" i="7"/>
  <c r="AK1483" i="7"/>
  <c r="AJ1483" i="7"/>
  <c r="AI1483" i="7"/>
  <c r="AH1483" i="7"/>
  <c r="AE1483" i="7"/>
  <c r="AD1483" i="7"/>
  <c r="AC1483" i="7"/>
  <c r="AG1483" i="7"/>
  <c r="AF1483" i="7"/>
  <c r="AB1483" i="7"/>
  <c r="AA1483" i="7"/>
  <c r="AG1203" i="7"/>
  <c r="AF1203" i="7"/>
  <c r="AE1203" i="7"/>
  <c r="AC1203" i="7"/>
  <c r="AB1203" i="7"/>
  <c r="AK1203" i="7"/>
  <c r="AJ1203" i="7"/>
  <c r="AI1203" i="7"/>
  <c r="AA1203" i="7"/>
  <c r="AL1203" i="7"/>
  <c r="AH1203" i="7"/>
  <c r="AD1203" i="7"/>
  <c r="AJ2826" i="7"/>
  <c r="AL2826" i="7"/>
  <c r="AK2826" i="7"/>
  <c r="AI2826" i="7"/>
  <c r="AH2826" i="7"/>
  <c r="AA2826" i="7"/>
  <c r="AE2826" i="7"/>
  <c r="AB2826" i="7"/>
  <c r="AG2826" i="7"/>
  <c r="AF2826" i="7"/>
  <c r="AC2826" i="7"/>
  <c r="AD2826" i="7"/>
  <c r="AC2731" i="7"/>
  <c r="AB2731" i="7"/>
  <c r="AA2731" i="7"/>
  <c r="AL2731" i="7"/>
  <c r="AK2731" i="7"/>
  <c r="AI2731" i="7"/>
  <c r="AG2731" i="7"/>
  <c r="AE2731" i="7"/>
  <c r="AD2731" i="7"/>
  <c r="AJ2731" i="7"/>
  <c r="AH2731" i="7"/>
  <c r="AF2731" i="7"/>
  <c r="AC2626" i="7"/>
  <c r="AL2626" i="7"/>
  <c r="AJ2626" i="7"/>
  <c r="AK2626" i="7"/>
  <c r="AH2626" i="7"/>
  <c r="AB2626" i="7"/>
  <c r="AA2626" i="7"/>
  <c r="AI2626" i="7"/>
  <c r="AD2626" i="7"/>
  <c r="AG2626" i="7"/>
  <c r="AE2626" i="7"/>
  <c r="AF2626" i="7"/>
  <c r="AJ2393" i="7"/>
  <c r="AI2393" i="7"/>
  <c r="AH2393" i="7"/>
  <c r="AG2393" i="7"/>
  <c r="AD2393" i="7"/>
  <c r="AK2393" i="7"/>
  <c r="AE2393" i="7"/>
  <c r="AB2393" i="7"/>
  <c r="AA2393" i="7"/>
  <c r="AL2393" i="7"/>
  <c r="AC2393" i="7"/>
  <c r="AF2393" i="7"/>
  <c r="AL1261" i="7"/>
  <c r="AK1261" i="7"/>
  <c r="AJ1261" i="7"/>
  <c r="AH1261" i="7"/>
  <c r="AC1261" i="7"/>
  <c r="AI1261" i="7"/>
  <c r="AG1261" i="7"/>
  <c r="AE1261" i="7"/>
  <c r="AD1261" i="7"/>
  <c r="AF1261" i="7"/>
  <c r="AB1261" i="7"/>
  <c r="AA1261" i="7"/>
  <c r="AE457" i="7"/>
  <c r="AD457" i="7"/>
  <c r="AC457" i="7"/>
  <c r="AB457" i="7"/>
  <c r="AA457" i="7"/>
  <c r="AL457" i="7"/>
  <c r="AI457" i="7"/>
  <c r="AH457" i="7"/>
  <c r="AK457" i="7"/>
  <c r="AJ457" i="7"/>
  <c r="AG457" i="7"/>
  <c r="AF457" i="7"/>
  <c r="AG1251" i="7"/>
  <c r="AF1251" i="7"/>
  <c r="AE1251" i="7"/>
  <c r="AC1251" i="7"/>
  <c r="AB1251" i="7"/>
  <c r="AK1251" i="7"/>
  <c r="AJ1251" i="7"/>
  <c r="AI1251" i="7"/>
  <c r="AA1251" i="7"/>
  <c r="AL1251" i="7"/>
  <c r="AH1251" i="7"/>
  <c r="AD1251" i="7"/>
  <c r="AB2008" i="7"/>
  <c r="AD2008" i="7"/>
  <c r="AC2008" i="7"/>
  <c r="AA2008" i="7"/>
  <c r="AJ2008" i="7"/>
  <c r="AI2008" i="7"/>
  <c r="AH2008" i="7"/>
  <c r="AG2008" i="7"/>
  <c r="AE2008" i="7"/>
  <c r="AL2008" i="7"/>
  <c r="AF2008" i="7"/>
  <c r="AK2008" i="7"/>
  <c r="AC2802" i="7"/>
  <c r="AB2802" i="7"/>
  <c r="AA2802" i="7"/>
  <c r="AL2802" i="7"/>
  <c r="AI2802" i="7"/>
  <c r="AH2802" i="7"/>
  <c r="AG2802" i="7"/>
  <c r="AE2802" i="7"/>
  <c r="AD2802" i="7"/>
  <c r="AK2802" i="7"/>
  <c r="AF2802" i="7"/>
  <c r="AJ2802" i="7"/>
  <c r="AK1916" i="7"/>
  <c r="AJ1916" i="7"/>
  <c r="AI1916" i="7"/>
  <c r="AH1916" i="7"/>
  <c r="AE1916" i="7"/>
  <c r="AG1916" i="7"/>
  <c r="AF1916" i="7"/>
  <c r="AC1916" i="7"/>
  <c r="AD1916" i="7"/>
  <c r="AB1916" i="7"/>
  <c r="AL1916" i="7"/>
  <c r="AA1916" i="7"/>
  <c r="AJ2266" i="7"/>
  <c r="AI2266" i="7"/>
  <c r="AD2266" i="7"/>
  <c r="AK2266" i="7"/>
  <c r="AC2266" i="7"/>
  <c r="AB2266" i="7"/>
  <c r="AA2266" i="7"/>
  <c r="AH2266" i="7"/>
  <c r="AG2266" i="7"/>
  <c r="AF2266" i="7"/>
  <c r="AE2266" i="7"/>
  <c r="AL2266" i="7"/>
  <c r="AE841" i="7"/>
  <c r="AG841" i="7"/>
  <c r="AF841" i="7"/>
  <c r="AC841" i="7"/>
  <c r="AB841" i="7"/>
  <c r="AL841" i="7"/>
  <c r="AK841" i="7"/>
  <c r="AJ841" i="7"/>
  <c r="AD841" i="7"/>
  <c r="AA841" i="7"/>
  <c r="AI841" i="7"/>
  <c r="AH841" i="7"/>
  <c r="AL272" i="7"/>
  <c r="AB272" i="7"/>
  <c r="AA272" i="7"/>
  <c r="AK272" i="7"/>
  <c r="AJ272" i="7"/>
  <c r="AI272" i="7"/>
  <c r="AH272" i="7"/>
  <c r="AF272" i="7"/>
  <c r="AE272" i="7"/>
  <c r="AD272" i="7"/>
  <c r="AC272" i="7"/>
  <c r="AG272" i="7"/>
  <c r="AF726" i="7"/>
  <c r="AL726" i="7"/>
  <c r="AK726" i="7"/>
  <c r="AJ726" i="7"/>
  <c r="AI726" i="7"/>
  <c r="AH726" i="7"/>
  <c r="AG726" i="7"/>
  <c r="AC726" i="7"/>
  <c r="AB726" i="7"/>
  <c r="AE726" i="7"/>
  <c r="AD726" i="7"/>
  <c r="AA726" i="7"/>
  <c r="AL1707" i="7"/>
  <c r="AJ1707" i="7"/>
  <c r="AI1707" i="7"/>
  <c r="AH1707" i="7"/>
  <c r="AG1707" i="7"/>
  <c r="AD1707" i="7"/>
  <c r="AC1707" i="7"/>
  <c r="AB1707" i="7"/>
  <c r="AA1707" i="7"/>
  <c r="AK1707" i="7"/>
  <c r="AF1707" i="7"/>
  <c r="AE1707" i="7"/>
  <c r="AI236" i="7"/>
  <c r="AH236" i="7"/>
  <c r="AG236" i="7"/>
  <c r="AF236" i="7"/>
  <c r="AE236" i="7"/>
  <c r="AD236" i="7"/>
  <c r="AC236" i="7"/>
  <c r="AA236" i="7"/>
  <c r="AL236" i="7"/>
  <c r="AB236" i="7"/>
  <c r="AK236" i="7"/>
  <c r="AJ236" i="7"/>
  <c r="AK1881" i="7"/>
  <c r="AJ1881" i="7"/>
  <c r="AI1881" i="7"/>
  <c r="AH1881" i="7"/>
  <c r="AE1881" i="7"/>
  <c r="AC1881" i="7"/>
  <c r="AB1881" i="7"/>
  <c r="AA1881" i="7"/>
  <c r="AL1881" i="7"/>
  <c r="AG1881" i="7"/>
  <c r="AF1881" i="7"/>
  <c r="AD1881" i="7"/>
  <c r="AK1833" i="7"/>
  <c r="AJ1833" i="7"/>
  <c r="AL1833" i="7"/>
  <c r="AI1833" i="7"/>
  <c r="AH1833" i="7"/>
  <c r="AG1833" i="7"/>
  <c r="AF1833" i="7"/>
  <c r="AE1833" i="7"/>
  <c r="AB1833" i="7"/>
  <c r="AA1833" i="7"/>
  <c r="AD1833" i="7"/>
  <c r="AC1833" i="7"/>
  <c r="AI106" i="7"/>
  <c r="AH106" i="7"/>
  <c r="AG106" i="7"/>
  <c r="AF106" i="7"/>
  <c r="AE106" i="7"/>
  <c r="AD106" i="7"/>
  <c r="AA106" i="7"/>
  <c r="AL106" i="7"/>
  <c r="AK106" i="7"/>
  <c r="AJ106" i="7"/>
  <c r="AC106" i="7"/>
  <c r="AB106" i="7"/>
  <c r="AL1413" i="7"/>
  <c r="AK1413" i="7"/>
  <c r="AJ1413" i="7"/>
  <c r="AI1413" i="7"/>
  <c r="AH1413" i="7"/>
  <c r="AC1413" i="7"/>
  <c r="AF1413" i="7"/>
  <c r="AE1413" i="7"/>
  <c r="AD1413" i="7"/>
  <c r="AA1413" i="7"/>
  <c r="AG1413" i="7"/>
  <c r="AB1413" i="7"/>
  <c r="AJ2918" i="7"/>
  <c r="AI2918" i="7"/>
  <c r="AH2918" i="7"/>
  <c r="AG2918" i="7"/>
  <c r="AL2918" i="7"/>
  <c r="AK2918" i="7"/>
  <c r="AF2918" i="7"/>
  <c r="AC2918" i="7"/>
  <c r="AD2918" i="7"/>
  <c r="AB2918" i="7"/>
  <c r="AA2918" i="7"/>
  <c r="AE2918" i="7"/>
  <c r="AE538" i="7"/>
  <c r="AD538" i="7"/>
  <c r="AC538" i="7"/>
  <c r="AB538" i="7"/>
  <c r="AA538" i="7"/>
  <c r="AL538" i="7"/>
  <c r="AI538" i="7"/>
  <c r="AH538" i="7"/>
  <c r="AK538" i="7"/>
  <c r="AJ538" i="7"/>
  <c r="AG538" i="7"/>
  <c r="AF538" i="7"/>
  <c r="AE586" i="7"/>
  <c r="AD586" i="7"/>
  <c r="AC586" i="7"/>
  <c r="AB586" i="7"/>
  <c r="AA586" i="7"/>
  <c r="AL586" i="7"/>
  <c r="AI586" i="7"/>
  <c r="AH586" i="7"/>
  <c r="AK586" i="7"/>
  <c r="AJ586" i="7"/>
  <c r="AG586" i="7"/>
  <c r="AF586" i="7"/>
  <c r="AL1296" i="7"/>
  <c r="AK1296" i="7"/>
  <c r="AJ1296" i="7"/>
  <c r="AI1296" i="7"/>
  <c r="AH1296" i="7"/>
  <c r="AC1296" i="7"/>
  <c r="AG1296" i="7"/>
  <c r="AD1296" i="7"/>
  <c r="AF1296" i="7"/>
  <c r="AB1296" i="7"/>
  <c r="AA1296" i="7"/>
  <c r="AE1296" i="7"/>
  <c r="AG1086" i="7"/>
  <c r="AF1086" i="7"/>
  <c r="AE1086" i="7"/>
  <c r="AC1086" i="7"/>
  <c r="AB1086" i="7"/>
  <c r="AK1086" i="7"/>
  <c r="AJ1086" i="7"/>
  <c r="AI1086" i="7"/>
  <c r="AH1086" i="7"/>
  <c r="AD1086" i="7"/>
  <c r="AA1086" i="7"/>
  <c r="AL1086" i="7"/>
  <c r="AC2673" i="7"/>
  <c r="AL2673" i="7"/>
  <c r="AK2673" i="7"/>
  <c r="AI2673" i="7"/>
  <c r="AB2673" i="7"/>
  <c r="AE2673" i="7"/>
  <c r="AD2673" i="7"/>
  <c r="AA2673" i="7"/>
  <c r="AF2673" i="7"/>
  <c r="AJ2673" i="7"/>
  <c r="AG2673" i="7"/>
  <c r="AH2673" i="7"/>
  <c r="AK1821" i="7"/>
  <c r="AJ1821" i="7"/>
  <c r="AL1821" i="7"/>
  <c r="AI1821" i="7"/>
  <c r="AH1821" i="7"/>
  <c r="AG1821" i="7"/>
  <c r="AF1821" i="7"/>
  <c r="AE1821" i="7"/>
  <c r="AD1821" i="7"/>
  <c r="AC1821" i="7"/>
  <c r="AB1821" i="7"/>
  <c r="AA1821" i="7"/>
  <c r="AJ2941" i="7"/>
  <c r="AI2941" i="7"/>
  <c r="AH2941" i="7"/>
  <c r="AG2941" i="7"/>
  <c r="AE2941" i="7"/>
  <c r="AD2941" i="7"/>
  <c r="AC2941" i="7"/>
  <c r="AB2941" i="7"/>
  <c r="AK2941" i="7"/>
  <c r="AF2941" i="7"/>
  <c r="AA2941" i="7"/>
  <c r="AL2941" i="7"/>
  <c r="AJ2288" i="7"/>
  <c r="AI2288" i="7"/>
  <c r="AH2288" i="7"/>
  <c r="AG2288" i="7"/>
  <c r="AE2288" i="7"/>
  <c r="AL2288" i="7"/>
  <c r="AD2288" i="7"/>
  <c r="AC2288" i="7"/>
  <c r="AB2288" i="7"/>
  <c r="AA2288" i="7"/>
  <c r="AK2288" i="7"/>
  <c r="AF2288" i="7"/>
  <c r="AE2091" i="7"/>
  <c r="AD2091" i="7"/>
  <c r="AB2091" i="7"/>
  <c r="AA2091" i="7"/>
  <c r="AJ2091" i="7"/>
  <c r="AI2091" i="7"/>
  <c r="AH2091" i="7"/>
  <c r="AL2091" i="7"/>
  <c r="AK2091" i="7"/>
  <c r="AG2091" i="7"/>
  <c r="AC2091" i="7"/>
  <c r="AF2091" i="7"/>
  <c r="AI48" i="7"/>
  <c r="AH48" i="7"/>
  <c r="AG48" i="7"/>
  <c r="AF48" i="7"/>
  <c r="AE48" i="7"/>
  <c r="AD48" i="7"/>
  <c r="AA48" i="7"/>
  <c r="AL48" i="7"/>
  <c r="AJ48" i="7"/>
  <c r="AC48" i="7"/>
  <c r="AB48" i="7"/>
  <c r="AK48" i="7"/>
  <c r="AM2125" i="7"/>
  <c r="AO2125" i="7" s="1"/>
  <c r="AM1670" i="7"/>
  <c r="AO1670" i="7" s="1"/>
  <c r="AM922" i="7"/>
  <c r="AO922" i="7" s="1"/>
  <c r="AM2532" i="7"/>
  <c r="AO2532" i="7" s="1"/>
  <c r="AM2380" i="7"/>
  <c r="AO2380" i="7" s="1"/>
  <c r="AM2870" i="7"/>
  <c r="AO2870" i="7" s="1"/>
  <c r="AM795" i="7"/>
  <c r="AO795" i="7" s="1"/>
  <c r="AM970" i="7"/>
  <c r="AO970" i="7" s="1"/>
  <c r="AM1692" i="7"/>
  <c r="AO1692" i="7" s="1"/>
  <c r="AM1797" i="7"/>
  <c r="AO1797" i="7" s="1"/>
  <c r="AM1622" i="7"/>
  <c r="AO1622" i="7" s="1"/>
  <c r="AM1902" i="7"/>
  <c r="AO1902" i="7" s="1"/>
  <c r="AM2812" i="7"/>
  <c r="AO2812" i="7" s="1"/>
  <c r="AM2755" i="7"/>
  <c r="AO2755" i="7" s="1"/>
  <c r="AM1110" i="7"/>
  <c r="AO1110" i="7" s="1"/>
  <c r="AM1050" i="7"/>
  <c r="AO1050" i="7" s="1"/>
  <c r="AM1120" i="7"/>
  <c r="AO1120" i="7" s="1"/>
  <c r="AC2757" i="7"/>
  <c r="AB2757" i="7"/>
  <c r="AA2757" i="7"/>
  <c r="AL2757" i="7"/>
  <c r="AI2757" i="7"/>
  <c r="AH2757" i="7"/>
  <c r="AG2757" i="7"/>
  <c r="AE2757" i="7"/>
  <c r="AK2757" i="7"/>
  <c r="AF2757" i="7"/>
  <c r="AD2757" i="7"/>
  <c r="AJ2757" i="7"/>
  <c r="AJ2337" i="7"/>
  <c r="AI2337" i="7"/>
  <c r="AH2337" i="7"/>
  <c r="AG2337" i="7"/>
  <c r="AF2337" i="7"/>
  <c r="AE2337" i="7"/>
  <c r="AD2337" i="7"/>
  <c r="AB2337" i="7"/>
  <c r="AA2337" i="7"/>
  <c r="AC2337" i="7"/>
  <c r="AL2337" i="7"/>
  <c r="AK2337" i="7"/>
  <c r="AE481" i="7"/>
  <c r="AD481" i="7"/>
  <c r="AC481" i="7"/>
  <c r="AB481" i="7"/>
  <c r="AA481" i="7"/>
  <c r="AL481" i="7"/>
  <c r="AI481" i="7"/>
  <c r="AH481" i="7"/>
  <c r="AK481" i="7"/>
  <c r="AJ481" i="7"/>
  <c r="AG481" i="7"/>
  <c r="AF481" i="7"/>
  <c r="AG1028" i="7"/>
  <c r="AE1028" i="7"/>
  <c r="AC1028" i="7"/>
  <c r="AB1028" i="7"/>
  <c r="AH1028" i="7"/>
  <c r="AF1028" i="7"/>
  <c r="AD1028" i="7"/>
  <c r="AA1028" i="7"/>
  <c r="AJ1028" i="7"/>
  <c r="AL1028" i="7"/>
  <c r="AK1028" i="7"/>
  <c r="AI1028" i="7"/>
  <c r="AG876" i="7"/>
  <c r="AE876" i="7"/>
  <c r="AI876" i="7"/>
  <c r="AH876" i="7"/>
  <c r="AF876" i="7"/>
  <c r="AD876" i="7"/>
  <c r="AC876" i="7"/>
  <c r="AA876" i="7"/>
  <c r="AJ876" i="7"/>
  <c r="AB876" i="7"/>
  <c r="AL876" i="7"/>
  <c r="AK876" i="7"/>
  <c r="AC2708" i="7"/>
  <c r="AA2708" i="7"/>
  <c r="AF2708" i="7"/>
  <c r="AE2708" i="7"/>
  <c r="AD2708" i="7"/>
  <c r="AH2708" i="7"/>
  <c r="AJ2708" i="7"/>
  <c r="AG2708" i="7"/>
  <c r="AB2708" i="7"/>
  <c r="AL2708" i="7"/>
  <c r="AK2708" i="7"/>
  <c r="AI2708" i="7"/>
  <c r="AJ1566" i="7"/>
  <c r="AI1566" i="7"/>
  <c r="AH1566" i="7"/>
  <c r="AD1566" i="7"/>
  <c r="AC1566" i="7"/>
  <c r="AB1566" i="7"/>
  <c r="AL1566" i="7"/>
  <c r="AK1566" i="7"/>
  <c r="AG1566" i="7"/>
  <c r="AF1566" i="7"/>
  <c r="AE1566" i="7"/>
  <c r="AA1566" i="7"/>
  <c r="AI21" i="7"/>
  <c r="AH21" i="7"/>
  <c r="AG21" i="7"/>
  <c r="AF21" i="7"/>
  <c r="AE21" i="7"/>
  <c r="AD21" i="7"/>
  <c r="AA21" i="7"/>
  <c r="AL21" i="7"/>
  <c r="AJ21" i="7"/>
  <c r="AC21" i="7"/>
  <c r="AB21" i="7"/>
  <c r="AK21" i="7"/>
  <c r="AC2687" i="7"/>
  <c r="AB2687" i="7"/>
  <c r="AA2687" i="7"/>
  <c r="AK2687" i="7"/>
  <c r="AI2687" i="7"/>
  <c r="AG2687" i="7"/>
  <c r="AF2687" i="7"/>
  <c r="AD2687" i="7"/>
  <c r="AL2687" i="7"/>
  <c r="AJ2687" i="7"/>
  <c r="AH2687" i="7"/>
  <c r="AE2687" i="7"/>
  <c r="AJ1681" i="7"/>
  <c r="AI1681" i="7"/>
  <c r="AH1681" i="7"/>
  <c r="AG1681" i="7"/>
  <c r="AL1681" i="7"/>
  <c r="AK1681" i="7"/>
  <c r="AF1681" i="7"/>
  <c r="AD1681" i="7"/>
  <c r="AC1681" i="7"/>
  <c r="AA1681" i="7"/>
  <c r="AE1681" i="7"/>
  <c r="AB1681" i="7"/>
  <c r="AL1287" i="7"/>
  <c r="AK1287" i="7"/>
  <c r="AJ1287" i="7"/>
  <c r="AI1287" i="7"/>
  <c r="AH1287" i="7"/>
  <c r="AC1287" i="7"/>
  <c r="AF1287" i="7"/>
  <c r="AE1287" i="7"/>
  <c r="AD1287" i="7"/>
  <c r="AA1287" i="7"/>
  <c r="AG1287" i="7"/>
  <c r="AB1287" i="7"/>
  <c r="AB1997" i="7"/>
  <c r="AE1997" i="7"/>
  <c r="AD1997" i="7"/>
  <c r="AC1997" i="7"/>
  <c r="AA1997" i="7"/>
  <c r="AK1997" i="7"/>
  <c r="AH1997" i="7"/>
  <c r="AG1997" i="7"/>
  <c r="AF1997" i="7"/>
  <c r="AJ1997" i="7"/>
  <c r="AL1997" i="7"/>
  <c r="AI1997" i="7"/>
  <c r="AI177" i="7"/>
  <c r="AH177" i="7"/>
  <c r="AG177" i="7"/>
  <c r="AF177" i="7"/>
  <c r="AE177" i="7"/>
  <c r="AC177" i="7"/>
  <c r="AD177" i="7"/>
  <c r="AA177" i="7"/>
  <c r="AL177" i="7"/>
  <c r="AK177" i="7"/>
  <c r="AJ177" i="7"/>
  <c r="AB177" i="7"/>
  <c r="AJ2827" i="7"/>
  <c r="AL2827" i="7"/>
  <c r="AK2827" i="7"/>
  <c r="AI2827" i="7"/>
  <c r="AF2827" i="7"/>
  <c r="AE2827" i="7"/>
  <c r="AD2827" i="7"/>
  <c r="AB2827" i="7"/>
  <c r="AA2827" i="7"/>
  <c r="AH2827" i="7"/>
  <c r="AC2827" i="7"/>
  <c r="AG2827" i="7"/>
  <c r="AC2732" i="7"/>
  <c r="AB2732" i="7"/>
  <c r="AA2732" i="7"/>
  <c r="AL2732" i="7"/>
  <c r="AE2732" i="7"/>
  <c r="AD2732" i="7"/>
  <c r="AK2732" i="7"/>
  <c r="AI2732" i="7"/>
  <c r="AG2732" i="7"/>
  <c r="AF2732" i="7"/>
  <c r="AJ2732" i="7"/>
  <c r="AH2732" i="7"/>
  <c r="AC2627" i="7"/>
  <c r="AK2627" i="7"/>
  <c r="AD2627" i="7"/>
  <c r="AA2627" i="7"/>
  <c r="AL2627" i="7"/>
  <c r="AJ2627" i="7"/>
  <c r="AI2627" i="7"/>
  <c r="AH2627" i="7"/>
  <c r="AG2627" i="7"/>
  <c r="AB2627" i="7"/>
  <c r="AF2627" i="7"/>
  <c r="AE2627" i="7"/>
  <c r="AL1262" i="7"/>
  <c r="AK1262" i="7"/>
  <c r="AJ1262" i="7"/>
  <c r="AH1262" i="7"/>
  <c r="AC1262" i="7"/>
  <c r="AA1262" i="7"/>
  <c r="AF1262" i="7"/>
  <c r="AE1262" i="7"/>
  <c r="AD1262" i="7"/>
  <c r="AB1262" i="7"/>
  <c r="AI1262" i="7"/>
  <c r="AG1262" i="7"/>
  <c r="AE456" i="7"/>
  <c r="AD456" i="7"/>
  <c r="AC456" i="7"/>
  <c r="AB456" i="7"/>
  <c r="AA456" i="7"/>
  <c r="AL456" i="7"/>
  <c r="AI456" i="7"/>
  <c r="AH456" i="7"/>
  <c r="AK456" i="7"/>
  <c r="AG456" i="7"/>
  <c r="AJ456" i="7"/>
  <c r="AF456" i="7"/>
  <c r="AG1252" i="7"/>
  <c r="AF1252" i="7"/>
  <c r="AE1252" i="7"/>
  <c r="AC1252" i="7"/>
  <c r="AB1252" i="7"/>
  <c r="AK1252" i="7"/>
  <c r="AJ1252" i="7"/>
  <c r="AI1252" i="7"/>
  <c r="AH1252" i="7"/>
  <c r="AD1252" i="7"/>
  <c r="AA1252" i="7"/>
  <c r="AL1252" i="7"/>
  <c r="AC2801" i="7"/>
  <c r="AB2801" i="7"/>
  <c r="AA2801" i="7"/>
  <c r="AL2801" i="7"/>
  <c r="AE2801" i="7"/>
  <c r="AD2801" i="7"/>
  <c r="AG2801" i="7"/>
  <c r="AF2801" i="7"/>
  <c r="AK2801" i="7"/>
  <c r="AJ2801" i="7"/>
  <c r="AI2801" i="7"/>
  <c r="AH2801" i="7"/>
  <c r="AK1917" i="7"/>
  <c r="AJ1917" i="7"/>
  <c r="AI1917" i="7"/>
  <c r="AH1917" i="7"/>
  <c r="AE1917" i="7"/>
  <c r="AC1917" i="7"/>
  <c r="AB1917" i="7"/>
  <c r="AA1917" i="7"/>
  <c r="AF1917" i="7"/>
  <c r="AL1917" i="7"/>
  <c r="AG1917" i="7"/>
  <c r="AD1917" i="7"/>
  <c r="AJ2267" i="7"/>
  <c r="AI2267" i="7"/>
  <c r="AF2267" i="7"/>
  <c r="AB2267" i="7"/>
  <c r="AA2267" i="7"/>
  <c r="AL2267" i="7"/>
  <c r="AK2267" i="7"/>
  <c r="AH2267" i="7"/>
  <c r="AE2267" i="7"/>
  <c r="AD2267" i="7"/>
  <c r="AC2267" i="7"/>
  <c r="AG2267" i="7"/>
  <c r="AE842" i="7"/>
  <c r="AH842" i="7"/>
  <c r="AG842" i="7"/>
  <c r="AD842" i="7"/>
  <c r="AC842" i="7"/>
  <c r="AA842" i="7"/>
  <c r="AJ842" i="7"/>
  <c r="AI842" i="7"/>
  <c r="AF842" i="7"/>
  <c r="AB842" i="7"/>
  <c r="AL842" i="7"/>
  <c r="AK842" i="7"/>
  <c r="AL271" i="7"/>
  <c r="AA271" i="7"/>
  <c r="AK271" i="7"/>
  <c r="AJ271" i="7"/>
  <c r="AI271" i="7"/>
  <c r="AG271" i="7"/>
  <c r="AH271" i="7"/>
  <c r="AE271" i="7"/>
  <c r="AD271" i="7"/>
  <c r="AF271" i="7"/>
  <c r="AC271" i="7"/>
  <c r="AB271" i="7"/>
  <c r="AF727" i="7"/>
  <c r="AL727" i="7"/>
  <c r="AK727" i="7"/>
  <c r="AJ727" i="7"/>
  <c r="AI727" i="7"/>
  <c r="AH727" i="7"/>
  <c r="AD727" i="7"/>
  <c r="AC727" i="7"/>
  <c r="AG727" i="7"/>
  <c r="AE727" i="7"/>
  <c r="AB727" i="7"/>
  <c r="AA727" i="7"/>
  <c r="AJ1706" i="7"/>
  <c r="AI1706" i="7"/>
  <c r="AH1706" i="7"/>
  <c r="AG1706" i="7"/>
  <c r="AL1706" i="7"/>
  <c r="AK1706" i="7"/>
  <c r="AE1706" i="7"/>
  <c r="AD1706" i="7"/>
  <c r="AC1706" i="7"/>
  <c r="AB1706" i="7"/>
  <c r="AA1706" i="7"/>
  <c r="AF1706" i="7"/>
  <c r="AI237" i="7"/>
  <c r="AH237" i="7"/>
  <c r="AG237" i="7"/>
  <c r="AF237" i="7"/>
  <c r="AE237" i="7"/>
  <c r="AC237" i="7"/>
  <c r="AD237" i="7"/>
  <c r="AA237" i="7"/>
  <c r="AL237" i="7"/>
  <c r="AK237" i="7"/>
  <c r="AJ237" i="7"/>
  <c r="AB237" i="7"/>
  <c r="AK1763" i="7"/>
  <c r="AJ1763" i="7"/>
  <c r="AI1763" i="7"/>
  <c r="AH1763" i="7"/>
  <c r="AG1763" i="7"/>
  <c r="AF1763" i="7"/>
  <c r="AE1763" i="7"/>
  <c r="AL1763" i="7"/>
  <c r="AD1763" i="7"/>
  <c r="AC1763" i="7"/>
  <c r="AB1763" i="7"/>
  <c r="AA1763" i="7"/>
  <c r="AK1882" i="7"/>
  <c r="AJ1882" i="7"/>
  <c r="AI1882" i="7"/>
  <c r="AH1882" i="7"/>
  <c r="AE1882" i="7"/>
  <c r="AL1882" i="7"/>
  <c r="AG1882" i="7"/>
  <c r="AD1882" i="7"/>
  <c r="AC1882" i="7"/>
  <c r="AA1882" i="7"/>
  <c r="AF1882" i="7"/>
  <c r="AB1882" i="7"/>
  <c r="AI107" i="7"/>
  <c r="AH107" i="7"/>
  <c r="AG107" i="7"/>
  <c r="AF107" i="7"/>
  <c r="AE107" i="7"/>
  <c r="AD107" i="7"/>
  <c r="AA107" i="7"/>
  <c r="AL107" i="7"/>
  <c r="AK107" i="7"/>
  <c r="AC107" i="7"/>
  <c r="AJ107" i="7"/>
  <c r="AB107" i="7"/>
  <c r="AE587" i="7"/>
  <c r="AD587" i="7"/>
  <c r="AC587" i="7"/>
  <c r="AB587" i="7"/>
  <c r="AA587" i="7"/>
  <c r="AL587" i="7"/>
  <c r="AI587" i="7"/>
  <c r="AH587" i="7"/>
  <c r="AK587" i="7"/>
  <c r="AG587" i="7"/>
  <c r="AJ587" i="7"/>
  <c r="AF587" i="7"/>
  <c r="AL1297" i="7"/>
  <c r="AK1297" i="7"/>
  <c r="AJ1297" i="7"/>
  <c r="AI1297" i="7"/>
  <c r="AH1297" i="7"/>
  <c r="AC1297" i="7"/>
  <c r="AF1297" i="7"/>
  <c r="AE1297" i="7"/>
  <c r="AD1297" i="7"/>
  <c r="AA1297" i="7"/>
  <c r="AG1297" i="7"/>
  <c r="AB1297" i="7"/>
  <c r="AG1087" i="7"/>
  <c r="AF1087" i="7"/>
  <c r="AE1087" i="7"/>
  <c r="AC1087" i="7"/>
  <c r="AB1087" i="7"/>
  <c r="AK1087" i="7"/>
  <c r="AJ1087" i="7"/>
  <c r="AI1087" i="7"/>
  <c r="AA1087" i="7"/>
  <c r="AL1087" i="7"/>
  <c r="AH1087" i="7"/>
  <c r="AD1087" i="7"/>
  <c r="AK1822" i="7"/>
  <c r="AJ1822" i="7"/>
  <c r="AL1822" i="7"/>
  <c r="AI1822" i="7"/>
  <c r="AH1822" i="7"/>
  <c r="AG1822" i="7"/>
  <c r="AB1822" i="7"/>
  <c r="AA1822" i="7"/>
  <c r="AF1822" i="7"/>
  <c r="AE1822" i="7"/>
  <c r="AD1822" i="7"/>
  <c r="AC1822" i="7"/>
  <c r="AJ2942" i="7"/>
  <c r="AI2942" i="7"/>
  <c r="AH2942" i="7"/>
  <c r="AG2942" i="7"/>
  <c r="AL2942" i="7"/>
  <c r="AK2942" i="7"/>
  <c r="AF2942" i="7"/>
  <c r="AC2942" i="7"/>
  <c r="AD2942" i="7"/>
  <c r="AB2942" i="7"/>
  <c r="AA2942" i="7"/>
  <c r="AE2942" i="7"/>
  <c r="AF2092" i="7"/>
  <c r="AE2092" i="7"/>
  <c r="AD2092" i="7"/>
  <c r="AB2092" i="7"/>
  <c r="AA2092" i="7"/>
  <c r="AJ2092" i="7"/>
  <c r="AI2092" i="7"/>
  <c r="AH2092" i="7"/>
  <c r="AG2092" i="7"/>
  <c r="AC2092" i="7"/>
  <c r="AL2092" i="7"/>
  <c r="AK2092" i="7"/>
  <c r="AM1775" i="7"/>
  <c r="AO1775" i="7" s="1"/>
  <c r="AM747" i="7"/>
  <c r="AO747" i="7" s="1"/>
  <c r="AM2650" i="7"/>
  <c r="AO2650" i="7" s="1"/>
  <c r="AM2637" i="7"/>
  <c r="AO2637" i="7" s="1"/>
  <c r="AM690" i="7"/>
  <c r="AO690" i="7" s="1"/>
  <c r="AM1610" i="7"/>
  <c r="AO1610" i="7" s="1"/>
  <c r="AM1250" i="7"/>
  <c r="AO1250" i="7" s="1"/>
  <c r="AM2917" i="7"/>
  <c r="AO2917" i="7" s="1"/>
  <c r="AM2905" i="7"/>
  <c r="AO2905" i="7" s="1"/>
  <c r="AM375" i="7"/>
  <c r="AO375" i="7" s="1"/>
  <c r="AM560" i="7"/>
  <c r="AO560" i="7" s="1"/>
  <c r="AM525" i="7"/>
  <c r="AO525" i="7" s="1"/>
  <c r="AM2100" i="7"/>
  <c r="AO2100" i="7" s="1"/>
  <c r="AM502" i="7"/>
  <c r="AO502" i="7" s="1"/>
  <c r="AM595" i="7"/>
  <c r="AO595" i="7" s="1"/>
  <c r="AM515" i="7"/>
  <c r="AO515" i="7" s="1"/>
  <c r="AM385" i="7"/>
  <c r="AO385" i="7" s="1"/>
  <c r="AM432" i="7"/>
  <c r="AO432" i="7" s="1"/>
  <c r="AM455" i="7"/>
  <c r="AO455" i="7" s="1"/>
  <c r="AM467" i="7"/>
  <c r="AO467" i="7" s="1"/>
  <c r="AM2567" i="7"/>
  <c r="AO2567" i="7" s="1"/>
  <c r="AM655" i="7"/>
  <c r="AO655" i="7" s="1"/>
  <c r="AM2940" i="7"/>
  <c r="AO2940" i="7" s="1"/>
  <c r="AM327" i="7"/>
  <c r="AO327" i="7" s="1"/>
  <c r="AM1320" i="7"/>
  <c r="AO1320" i="7" s="1"/>
  <c r="AM735" i="7"/>
  <c r="AO735" i="7" s="1"/>
  <c r="AM2287" i="7"/>
  <c r="AO2287" i="7" s="1"/>
  <c r="AM2695" i="7"/>
  <c r="AO2695" i="7" s="1"/>
  <c r="AM2042" i="7"/>
  <c r="AO2042" i="7" s="1"/>
  <c r="AM2672" i="7"/>
  <c r="AO2672" i="7" s="1"/>
  <c r="AM1377" i="7"/>
  <c r="AO1377" i="7" s="1"/>
  <c r="AM1425" i="7"/>
  <c r="AO1425" i="7" s="1"/>
  <c r="AM1552" i="7"/>
  <c r="AO1552" i="7" s="1"/>
  <c r="AM1390" i="7"/>
  <c r="AO1390" i="7" s="1"/>
  <c r="AM2790" i="7"/>
  <c r="AO2790" i="7" s="1"/>
  <c r="AM2730" i="7"/>
  <c r="AO2730" i="7" s="1"/>
  <c r="AM2090" i="7"/>
  <c r="AO2090" i="7" s="1"/>
  <c r="AM2895" i="7"/>
  <c r="AO2895" i="7" s="1"/>
  <c r="AM2440" i="7"/>
  <c r="AO2440" i="7" s="1"/>
  <c r="AJ1637" i="7"/>
  <c r="AI1637" i="7"/>
  <c r="AH1637" i="7"/>
  <c r="AG1637" i="7"/>
  <c r="AL1637" i="7"/>
  <c r="AK1637" i="7"/>
  <c r="AE1637" i="7"/>
  <c r="AD1637" i="7"/>
  <c r="AC1637" i="7"/>
  <c r="AB1637" i="7"/>
  <c r="AF1637" i="7"/>
  <c r="AA1637" i="7"/>
  <c r="AI2197" i="7"/>
  <c r="AH2197" i="7"/>
  <c r="AF2197" i="7"/>
  <c r="AK2197" i="7"/>
  <c r="AJ2197" i="7"/>
  <c r="AG2197" i="7"/>
  <c r="AD2197" i="7"/>
  <c r="AC2197" i="7"/>
  <c r="AL2197" i="7"/>
  <c r="AE2197" i="7"/>
  <c r="AB2197" i="7"/>
  <c r="AA2197" i="7"/>
  <c r="AI132" i="7"/>
  <c r="AH132" i="7"/>
  <c r="AG132" i="7"/>
  <c r="AF132" i="7"/>
  <c r="AE132" i="7"/>
  <c r="AD132" i="7"/>
  <c r="AA132" i="7"/>
  <c r="AL132" i="7"/>
  <c r="AJ132" i="7"/>
  <c r="AC132" i="7"/>
  <c r="AB132" i="7"/>
  <c r="AK132" i="7"/>
  <c r="AE503" i="7"/>
  <c r="AD503" i="7"/>
  <c r="AC503" i="7"/>
  <c r="AB503" i="7"/>
  <c r="AA503" i="7"/>
  <c r="AL503" i="7"/>
  <c r="AI503" i="7"/>
  <c r="AH503" i="7"/>
  <c r="AK503" i="7"/>
  <c r="AG503" i="7"/>
  <c r="AJ503" i="7"/>
  <c r="AF503" i="7"/>
  <c r="AJ2441" i="7"/>
  <c r="AI2441" i="7"/>
  <c r="AH2441" i="7"/>
  <c r="AG2441" i="7"/>
  <c r="AD2441" i="7"/>
  <c r="AK2441" i="7"/>
  <c r="AE2441" i="7"/>
  <c r="AB2441" i="7"/>
  <c r="AA2441" i="7"/>
  <c r="AL2441" i="7"/>
  <c r="AF2441" i="7"/>
  <c r="AC2441" i="7"/>
  <c r="AC2743" i="7"/>
  <c r="AB2743" i="7"/>
  <c r="AA2743" i="7"/>
  <c r="AL2743" i="7"/>
  <c r="AK2743" i="7"/>
  <c r="AI2743" i="7"/>
  <c r="AJ2743" i="7"/>
  <c r="AH2743" i="7"/>
  <c r="AD2743" i="7"/>
  <c r="AG2743" i="7"/>
  <c r="AF2743" i="7"/>
  <c r="AE2743" i="7"/>
  <c r="AI2206" i="7"/>
  <c r="AH2206" i="7"/>
  <c r="AF2206" i="7"/>
  <c r="AL2206" i="7"/>
  <c r="AJ2206" i="7"/>
  <c r="AG2206" i="7"/>
  <c r="AC2206" i="7"/>
  <c r="AB2206" i="7"/>
  <c r="AA2206" i="7"/>
  <c r="AE2206" i="7"/>
  <c r="AK2206" i="7"/>
  <c r="AD2206" i="7"/>
  <c r="AB1986" i="7"/>
  <c r="AF1986" i="7"/>
  <c r="AE1986" i="7"/>
  <c r="AD1986" i="7"/>
  <c r="AC1986" i="7"/>
  <c r="AL1986" i="7"/>
  <c r="AG1986" i="7"/>
  <c r="AA1986" i="7"/>
  <c r="AK1986" i="7"/>
  <c r="AI1986" i="7"/>
  <c r="AJ1986" i="7"/>
  <c r="AH1986" i="7"/>
  <c r="AG936" i="7"/>
  <c r="AE936" i="7"/>
  <c r="AC936" i="7"/>
  <c r="AB936" i="7"/>
  <c r="AL936" i="7"/>
  <c r="AK936" i="7"/>
  <c r="AJ936" i="7"/>
  <c r="AI936" i="7"/>
  <c r="AH936" i="7"/>
  <c r="AD936" i="7"/>
  <c r="AA936" i="7"/>
  <c r="AF936" i="7"/>
  <c r="AA306" i="7"/>
  <c r="AL306" i="7"/>
  <c r="AI306" i="7"/>
  <c r="AF306" i="7"/>
  <c r="AE306" i="7"/>
  <c r="AD306" i="7"/>
  <c r="AC306" i="7"/>
  <c r="AB306" i="7"/>
  <c r="AK306" i="7"/>
  <c r="AJ306" i="7"/>
  <c r="AH306" i="7"/>
  <c r="AG306" i="7"/>
  <c r="AD2066" i="7"/>
  <c r="AB2066" i="7"/>
  <c r="AC2066" i="7"/>
  <c r="AA2066" i="7"/>
  <c r="AJ2066" i="7"/>
  <c r="AK2066" i="7"/>
  <c r="AI2066" i="7"/>
  <c r="AH2066" i="7"/>
  <c r="AG2066" i="7"/>
  <c r="AF2066" i="7"/>
  <c r="AE2066" i="7"/>
  <c r="AL2066" i="7"/>
  <c r="AH1541" i="7"/>
  <c r="AF1541" i="7"/>
  <c r="AB1541" i="7"/>
  <c r="AA1541" i="7"/>
  <c r="AL1541" i="7"/>
  <c r="AI1541" i="7"/>
  <c r="AG1541" i="7"/>
  <c r="AE1541" i="7"/>
  <c r="AK1541" i="7"/>
  <c r="AJ1541" i="7"/>
  <c r="AD1541" i="7"/>
  <c r="AC1541" i="7"/>
  <c r="AD2078" i="7"/>
  <c r="AB2078" i="7"/>
  <c r="AJ2078" i="7"/>
  <c r="AL2078" i="7"/>
  <c r="AH2078" i="7"/>
  <c r="AG2078" i="7"/>
  <c r="AE2078" i="7"/>
  <c r="AC2078" i="7"/>
  <c r="AA2078" i="7"/>
  <c r="AI2078" i="7"/>
  <c r="AF2078" i="7"/>
  <c r="AK2078" i="7"/>
  <c r="AE561" i="7"/>
  <c r="AD561" i="7"/>
  <c r="AC561" i="7"/>
  <c r="AB561" i="7"/>
  <c r="AA561" i="7"/>
  <c r="AL561" i="7"/>
  <c r="AI561" i="7"/>
  <c r="AH561" i="7"/>
  <c r="AK561" i="7"/>
  <c r="AJ561" i="7"/>
  <c r="AG561" i="7"/>
  <c r="AF561" i="7"/>
  <c r="AK1938" i="7"/>
  <c r="AJ1938" i="7"/>
  <c r="AI1938" i="7"/>
  <c r="AH1938" i="7"/>
  <c r="AE1938" i="7"/>
  <c r="AL1938" i="7"/>
  <c r="AF1938" i="7"/>
  <c r="AD1938" i="7"/>
  <c r="AB1938" i="7"/>
  <c r="AG1938" i="7"/>
  <c r="AC1938" i="7"/>
  <c r="AA1938" i="7"/>
  <c r="AJ2371" i="7"/>
  <c r="AI2371" i="7"/>
  <c r="AH2371" i="7"/>
  <c r="AG2371" i="7"/>
  <c r="AD2371" i="7"/>
  <c r="AE2371" i="7"/>
  <c r="AB2371" i="7"/>
  <c r="AK2371" i="7"/>
  <c r="AF2371" i="7"/>
  <c r="AA2371" i="7"/>
  <c r="AL2371" i="7"/>
  <c r="AC2371" i="7"/>
  <c r="AK1776" i="7"/>
  <c r="AL1776" i="7"/>
  <c r="AJ1776" i="7"/>
  <c r="AI1776" i="7"/>
  <c r="AH1776" i="7"/>
  <c r="AG1776" i="7"/>
  <c r="AF1776" i="7"/>
  <c r="AE1776" i="7"/>
  <c r="AD1776" i="7"/>
  <c r="AC1776" i="7"/>
  <c r="AB1776" i="7"/>
  <c r="AA1776" i="7"/>
  <c r="AK1811" i="7"/>
  <c r="AJ1811" i="7"/>
  <c r="AB1811" i="7"/>
  <c r="AA1811" i="7"/>
  <c r="AL1811" i="7"/>
  <c r="AI1811" i="7"/>
  <c r="AH1811" i="7"/>
  <c r="AG1811" i="7"/>
  <c r="AF1811" i="7"/>
  <c r="AE1811" i="7"/>
  <c r="AC1811" i="7"/>
  <c r="AD1811" i="7"/>
  <c r="AC2568" i="7"/>
  <c r="AF2568" i="7"/>
  <c r="AE2568" i="7"/>
  <c r="AD2568" i="7"/>
  <c r="AB2568" i="7"/>
  <c r="AL2568" i="7"/>
  <c r="AK2568" i="7"/>
  <c r="AH2568" i="7"/>
  <c r="AA2568" i="7"/>
  <c r="AI2568" i="7"/>
  <c r="AG2568" i="7"/>
  <c r="AJ2568" i="7"/>
  <c r="AE796" i="7"/>
  <c r="AJ796" i="7"/>
  <c r="AG796" i="7"/>
  <c r="AC796" i="7"/>
  <c r="AI796" i="7"/>
  <c r="AH796" i="7"/>
  <c r="AF796" i="7"/>
  <c r="AD796" i="7"/>
  <c r="AB796" i="7"/>
  <c r="AA796" i="7"/>
  <c r="AL796" i="7"/>
  <c r="AK796" i="7"/>
  <c r="AL1448" i="7"/>
  <c r="AK1448" i="7"/>
  <c r="AJ1448" i="7"/>
  <c r="AI1448" i="7"/>
  <c r="AH1448" i="7"/>
  <c r="AC1448" i="7"/>
  <c r="AG1448" i="7"/>
  <c r="AD1448" i="7"/>
  <c r="AF1448" i="7"/>
  <c r="AB1448" i="7"/>
  <c r="AA1448" i="7"/>
  <c r="AE1448" i="7"/>
  <c r="AL1343" i="7"/>
  <c r="AK1343" i="7"/>
  <c r="AJ1343" i="7"/>
  <c r="AI1343" i="7"/>
  <c r="AH1343" i="7"/>
  <c r="AC1343" i="7"/>
  <c r="AF1343" i="7"/>
  <c r="AE1343" i="7"/>
  <c r="AD1343" i="7"/>
  <c r="AA1343" i="7"/>
  <c r="AG1343" i="7"/>
  <c r="AB1343" i="7"/>
  <c r="AJ1588" i="7"/>
  <c r="AI1588" i="7"/>
  <c r="AH1588" i="7"/>
  <c r="AG1588" i="7"/>
  <c r="AL1588" i="7"/>
  <c r="AK1588" i="7"/>
  <c r="AF1588" i="7"/>
  <c r="AD1588" i="7"/>
  <c r="AC1588" i="7"/>
  <c r="AA1588" i="7"/>
  <c r="AE1588" i="7"/>
  <c r="AB1588" i="7"/>
  <c r="AF713" i="7"/>
  <c r="AK713" i="7"/>
  <c r="AJ713" i="7"/>
  <c r="AI713" i="7"/>
  <c r="AH713" i="7"/>
  <c r="AG713" i="7"/>
  <c r="AE713" i="7"/>
  <c r="AB713" i="7"/>
  <c r="AA713" i="7"/>
  <c r="AL713" i="7"/>
  <c r="AD713" i="7"/>
  <c r="AC713" i="7"/>
  <c r="AJ2463" i="7"/>
  <c r="AI2463" i="7"/>
  <c r="AH2463" i="7"/>
  <c r="AG2463" i="7"/>
  <c r="AD2463" i="7"/>
  <c r="AK2463" i="7"/>
  <c r="AA2463" i="7"/>
  <c r="AL2463" i="7"/>
  <c r="AF2463" i="7"/>
  <c r="AE2463" i="7"/>
  <c r="AB2463" i="7"/>
  <c r="AC2463" i="7"/>
  <c r="AL1496" i="7"/>
  <c r="AK1496" i="7"/>
  <c r="AJ1496" i="7"/>
  <c r="AI1496" i="7"/>
  <c r="AH1496" i="7"/>
  <c r="AE1496" i="7"/>
  <c r="AD1496" i="7"/>
  <c r="AC1496" i="7"/>
  <c r="AG1496" i="7"/>
  <c r="AF1496" i="7"/>
  <c r="AB1496" i="7"/>
  <c r="AA1496" i="7"/>
  <c r="AG2603" i="7"/>
  <c r="AE2603" i="7"/>
  <c r="AL2603" i="7"/>
  <c r="AJ2603" i="7"/>
  <c r="AI2603" i="7"/>
  <c r="AF2603" i="7"/>
  <c r="AK2603" i="7"/>
  <c r="AH2603" i="7"/>
  <c r="AB2603" i="7"/>
  <c r="AA2603" i="7"/>
  <c r="AD2603" i="7"/>
  <c r="AC2603" i="7"/>
  <c r="AF2101" i="7"/>
  <c r="AE2101" i="7"/>
  <c r="AD2101" i="7"/>
  <c r="AB2101" i="7"/>
  <c r="AA2101" i="7"/>
  <c r="AJ2101" i="7"/>
  <c r="AI2101" i="7"/>
  <c r="AH2101" i="7"/>
  <c r="AC2101" i="7"/>
  <c r="AK2101" i="7"/>
  <c r="AL2101" i="7"/>
  <c r="AG2101" i="7"/>
  <c r="AE631" i="7"/>
  <c r="AD631" i="7"/>
  <c r="AC631" i="7"/>
  <c r="AB631" i="7"/>
  <c r="AA631" i="7"/>
  <c r="AL631" i="7"/>
  <c r="AI631" i="7"/>
  <c r="AH631" i="7"/>
  <c r="AK631" i="7"/>
  <c r="AJ631" i="7"/>
  <c r="AG631" i="7"/>
  <c r="AF631" i="7"/>
  <c r="AG946" i="7"/>
  <c r="AE946" i="7"/>
  <c r="AC946" i="7"/>
  <c r="AB946" i="7"/>
  <c r="AL946" i="7"/>
  <c r="AJ946" i="7"/>
  <c r="AI946" i="7"/>
  <c r="AF946" i="7"/>
  <c r="AD946" i="7"/>
  <c r="AA946" i="7"/>
  <c r="AK946" i="7"/>
  <c r="AH946" i="7"/>
  <c r="AL1308" i="7"/>
  <c r="AK1308" i="7"/>
  <c r="AJ1308" i="7"/>
  <c r="AI1308" i="7"/>
  <c r="AH1308" i="7"/>
  <c r="AC1308" i="7"/>
  <c r="AG1308" i="7"/>
  <c r="AD1308" i="7"/>
  <c r="AF1308" i="7"/>
  <c r="AB1308" i="7"/>
  <c r="AA1308" i="7"/>
  <c r="AE1308" i="7"/>
  <c r="AI223" i="7"/>
  <c r="AH223" i="7"/>
  <c r="AG223" i="7"/>
  <c r="AF223" i="7"/>
  <c r="AE223" i="7"/>
  <c r="AD223" i="7"/>
  <c r="AC223" i="7"/>
  <c r="AA223" i="7"/>
  <c r="AL223" i="7"/>
  <c r="AK223" i="7"/>
  <c r="AJ223" i="7"/>
  <c r="AB223" i="7"/>
  <c r="AE621" i="7"/>
  <c r="AD621" i="7"/>
  <c r="AC621" i="7"/>
  <c r="AB621" i="7"/>
  <c r="AA621" i="7"/>
  <c r="AL621" i="7"/>
  <c r="AI621" i="7"/>
  <c r="AH621" i="7"/>
  <c r="AK621" i="7"/>
  <c r="AJ621" i="7"/>
  <c r="AG621" i="7"/>
  <c r="AF621" i="7"/>
  <c r="AJ1646" i="7"/>
  <c r="AI1646" i="7"/>
  <c r="AH1646" i="7"/>
  <c r="AG1646" i="7"/>
  <c r="AL1646" i="7"/>
  <c r="AK1646" i="7"/>
  <c r="AE1646" i="7"/>
  <c r="AD1646" i="7"/>
  <c r="AC1646" i="7"/>
  <c r="AB1646" i="7"/>
  <c r="AF1646" i="7"/>
  <c r="AA1646" i="7"/>
  <c r="AE516" i="7"/>
  <c r="AD516" i="7"/>
  <c r="AC516" i="7"/>
  <c r="AB516" i="7"/>
  <c r="AA516" i="7"/>
  <c r="AL516" i="7"/>
  <c r="AI516" i="7"/>
  <c r="AH516" i="7"/>
  <c r="AK516" i="7"/>
  <c r="AG516" i="7"/>
  <c r="AJ516" i="7"/>
  <c r="AF516" i="7"/>
  <c r="AL1331" i="7"/>
  <c r="AK1331" i="7"/>
  <c r="AJ1331" i="7"/>
  <c r="AI1331" i="7"/>
  <c r="AH1331" i="7"/>
  <c r="AC1331" i="7"/>
  <c r="AF1331" i="7"/>
  <c r="AE1331" i="7"/>
  <c r="AD1331" i="7"/>
  <c r="AA1331" i="7"/>
  <c r="AG1331" i="7"/>
  <c r="AB1331" i="7"/>
  <c r="AJ1623" i="7"/>
  <c r="AI1623" i="7"/>
  <c r="AH1623" i="7"/>
  <c r="AG1623" i="7"/>
  <c r="AD1623" i="7"/>
  <c r="AC1623" i="7"/>
  <c r="AB1623" i="7"/>
  <c r="AL1623" i="7"/>
  <c r="AK1623" i="7"/>
  <c r="AF1623" i="7"/>
  <c r="AA1623" i="7"/>
  <c r="AE1623" i="7"/>
  <c r="AL258" i="7"/>
  <c r="AK258" i="7"/>
  <c r="AJ258" i="7"/>
  <c r="AI258" i="7"/>
  <c r="AH258" i="7"/>
  <c r="AF258" i="7"/>
  <c r="AG258" i="7"/>
  <c r="AD258" i="7"/>
  <c r="AC258" i="7"/>
  <c r="AE258" i="7"/>
  <c r="AB258" i="7"/>
  <c r="AA258" i="7"/>
  <c r="AM1202" i="7"/>
  <c r="AO1202" i="7" s="1"/>
  <c r="AM1575" i="7"/>
  <c r="AO1575" i="7" s="1"/>
  <c r="AM1470" i="7"/>
  <c r="AO1470" i="7" s="1"/>
  <c r="AM1880" i="7"/>
  <c r="AO1880" i="7" s="1"/>
  <c r="AM1330" i="7"/>
  <c r="AO1330" i="7" s="1"/>
  <c r="AM770" i="7"/>
  <c r="AO770" i="7" s="1"/>
  <c r="AM817" i="7"/>
  <c r="AO817" i="7" s="1"/>
  <c r="AJ2954" i="7"/>
  <c r="AI2954" i="7"/>
  <c r="AH2954" i="7"/>
  <c r="AG2954" i="7"/>
  <c r="AL2954" i="7"/>
  <c r="AK2954" i="7"/>
  <c r="AF2954" i="7"/>
  <c r="AC2954" i="7"/>
  <c r="AD2954" i="7"/>
  <c r="AB2954" i="7"/>
  <c r="AA2954" i="7"/>
  <c r="AE2954" i="7"/>
  <c r="AM830" i="7"/>
  <c r="AO830" i="7" s="1"/>
  <c r="AM2322" i="7"/>
  <c r="AO2322" i="7" s="1"/>
  <c r="AM782" i="7"/>
  <c r="AO782" i="7" s="1"/>
  <c r="AM280" i="7"/>
  <c r="AO280" i="7" s="1"/>
  <c r="AM2835" i="7"/>
  <c r="AO2835" i="7" s="1"/>
  <c r="AM1145" i="7"/>
  <c r="AO1145" i="7" s="1"/>
  <c r="AM677" i="7"/>
  <c r="AO677" i="7" s="1"/>
  <c r="AM2707" i="7"/>
  <c r="AO2707" i="7" s="1"/>
  <c r="AI2127" i="7"/>
  <c r="AD2127" i="7"/>
  <c r="AC2127" i="7"/>
  <c r="AB2127" i="7"/>
  <c r="AL2127" i="7"/>
  <c r="AH2127" i="7"/>
  <c r="AG2127" i="7"/>
  <c r="AF2127" i="7"/>
  <c r="AE2127" i="7"/>
  <c r="AA2127" i="7"/>
  <c r="AK2127" i="7"/>
  <c r="AJ2127" i="7"/>
  <c r="AF761" i="7"/>
  <c r="AC761" i="7"/>
  <c r="AL761" i="7"/>
  <c r="AA761" i="7"/>
  <c r="AK761" i="7"/>
  <c r="AJ761" i="7"/>
  <c r="AG761" i="7"/>
  <c r="AE761" i="7"/>
  <c r="AI761" i="7"/>
  <c r="AD761" i="7"/>
  <c r="AH761" i="7"/>
  <c r="AB761" i="7"/>
  <c r="AE411" i="7"/>
  <c r="AD411" i="7"/>
  <c r="AC411" i="7"/>
  <c r="AB411" i="7"/>
  <c r="AA411" i="7"/>
  <c r="AL411" i="7"/>
  <c r="AI411" i="7"/>
  <c r="AH411" i="7"/>
  <c r="AK411" i="7"/>
  <c r="AG411" i="7"/>
  <c r="AJ411" i="7"/>
  <c r="AF411" i="7"/>
  <c r="AG993" i="7"/>
  <c r="AE993" i="7"/>
  <c r="AC993" i="7"/>
  <c r="AB993" i="7"/>
  <c r="AL993" i="7"/>
  <c r="AK993" i="7"/>
  <c r="AJ993" i="7"/>
  <c r="AI993" i="7"/>
  <c r="AH993" i="7"/>
  <c r="AD993" i="7"/>
  <c r="AA993" i="7"/>
  <c r="AF993" i="7"/>
  <c r="AK1927" i="7"/>
  <c r="AJ1927" i="7"/>
  <c r="AI1927" i="7"/>
  <c r="AH1927" i="7"/>
  <c r="AE1927" i="7"/>
  <c r="AF1927" i="7"/>
  <c r="AD1927" i="7"/>
  <c r="AC1927" i="7"/>
  <c r="AA1927" i="7"/>
  <c r="AL1927" i="7"/>
  <c r="AG1927" i="7"/>
  <c r="AB1927" i="7"/>
  <c r="AG971" i="7"/>
  <c r="AE971" i="7"/>
  <c r="AC971" i="7"/>
  <c r="AB971" i="7"/>
  <c r="AH971" i="7"/>
  <c r="AF971" i="7"/>
  <c r="AD971" i="7"/>
  <c r="AA971" i="7"/>
  <c r="AJ971" i="7"/>
  <c r="AI971" i="7"/>
  <c r="AL971" i="7"/>
  <c r="AK971" i="7"/>
  <c r="AG1051" i="7"/>
  <c r="AE1051" i="7"/>
  <c r="AC1051" i="7"/>
  <c r="AB1051" i="7"/>
  <c r="AL1051" i="7"/>
  <c r="AJ1051" i="7"/>
  <c r="AI1051" i="7"/>
  <c r="AD1051" i="7"/>
  <c r="AK1051" i="7"/>
  <c r="AH1051" i="7"/>
  <c r="AF1051" i="7"/>
  <c r="AA1051" i="7"/>
  <c r="AC2792" i="7"/>
  <c r="AB2792" i="7"/>
  <c r="AA2792" i="7"/>
  <c r="AL2792" i="7"/>
  <c r="AE2792" i="7"/>
  <c r="AD2792" i="7"/>
  <c r="AK2792" i="7"/>
  <c r="AH2792" i="7"/>
  <c r="AI2792" i="7"/>
  <c r="AJ2792" i="7"/>
  <c r="AF2792" i="7"/>
  <c r="AG2792" i="7"/>
  <c r="AI72" i="7"/>
  <c r="AH72" i="7"/>
  <c r="AG72" i="7"/>
  <c r="AF72" i="7"/>
  <c r="AE72" i="7"/>
  <c r="AD72" i="7"/>
  <c r="AA72" i="7"/>
  <c r="AL72" i="7"/>
  <c r="AJ72" i="7"/>
  <c r="AC72" i="7"/>
  <c r="AB72" i="7"/>
  <c r="AK72" i="7"/>
  <c r="AK1926" i="7"/>
  <c r="AJ1926" i="7"/>
  <c r="AI1926" i="7"/>
  <c r="AH1926" i="7"/>
  <c r="AE1926" i="7"/>
  <c r="AL1926" i="7"/>
  <c r="AF1926" i="7"/>
  <c r="AD1926" i="7"/>
  <c r="AB1926" i="7"/>
  <c r="AG1926" i="7"/>
  <c r="AC1926" i="7"/>
  <c r="AA1926" i="7"/>
  <c r="AG2592" i="7"/>
  <c r="AE2592" i="7"/>
  <c r="AL2592" i="7"/>
  <c r="AK2592" i="7"/>
  <c r="AH2592" i="7"/>
  <c r="AF2592" i="7"/>
  <c r="AJ2592" i="7"/>
  <c r="AA2592" i="7"/>
  <c r="AI2592" i="7"/>
  <c r="AB2592" i="7"/>
  <c r="AD2592" i="7"/>
  <c r="AC2592" i="7"/>
  <c r="AG972" i="7"/>
  <c r="AE972" i="7"/>
  <c r="AC972" i="7"/>
  <c r="AB972" i="7"/>
  <c r="AL972" i="7"/>
  <c r="AK972" i="7"/>
  <c r="AJ972" i="7"/>
  <c r="AI972" i="7"/>
  <c r="AH972" i="7"/>
  <c r="AD972" i="7"/>
  <c r="AA972" i="7"/>
  <c r="AF972" i="7"/>
  <c r="AF692" i="7"/>
  <c r="AA692" i="7"/>
  <c r="AL692" i="7"/>
  <c r="AK692" i="7"/>
  <c r="AJ692" i="7"/>
  <c r="AI692" i="7"/>
  <c r="AE692" i="7"/>
  <c r="AD692" i="7"/>
  <c r="AH692" i="7"/>
  <c r="AC692" i="7"/>
  <c r="AG692" i="7"/>
  <c r="AB692" i="7"/>
  <c r="AJ2442" i="7"/>
  <c r="AI2442" i="7"/>
  <c r="AH2442" i="7"/>
  <c r="AG2442" i="7"/>
  <c r="AD2442" i="7"/>
  <c r="AE2442" i="7"/>
  <c r="AL2442" i="7"/>
  <c r="AF2442" i="7"/>
  <c r="AC2442" i="7"/>
  <c r="AA2442" i="7"/>
  <c r="AB2442" i="7"/>
  <c r="AK2442" i="7"/>
  <c r="AG1052" i="7"/>
  <c r="AE1052" i="7"/>
  <c r="AC1052" i="7"/>
  <c r="AB1052" i="7"/>
  <c r="AH1052" i="7"/>
  <c r="AF1052" i="7"/>
  <c r="AD1052" i="7"/>
  <c r="AA1052" i="7"/>
  <c r="AJ1052" i="7"/>
  <c r="AL1052" i="7"/>
  <c r="AK1052" i="7"/>
  <c r="AI1052" i="7"/>
  <c r="AI2207" i="7"/>
  <c r="AH2207" i="7"/>
  <c r="AF2207" i="7"/>
  <c r="AB2207" i="7"/>
  <c r="AA2207" i="7"/>
  <c r="AL2207" i="7"/>
  <c r="AG2207" i="7"/>
  <c r="AE2207" i="7"/>
  <c r="AD2207" i="7"/>
  <c r="AK2207" i="7"/>
  <c r="AC2207" i="7"/>
  <c r="AJ2207" i="7"/>
  <c r="AB1987" i="7"/>
  <c r="AG1987" i="7"/>
  <c r="AF1987" i="7"/>
  <c r="AE1987" i="7"/>
  <c r="AD1987" i="7"/>
  <c r="AL1987" i="7"/>
  <c r="AK1987" i="7"/>
  <c r="AI1987" i="7"/>
  <c r="AH1987" i="7"/>
  <c r="AA1987" i="7"/>
  <c r="AC1987" i="7"/>
  <c r="AJ1987" i="7"/>
  <c r="AG937" i="7"/>
  <c r="AE937" i="7"/>
  <c r="AC937" i="7"/>
  <c r="AB937" i="7"/>
  <c r="AL937" i="7"/>
  <c r="AJ937" i="7"/>
  <c r="AI937" i="7"/>
  <c r="AK937" i="7"/>
  <c r="AH937" i="7"/>
  <c r="AA937" i="7"/>
  <c r="AF937" i="7"/>
  <c r="AD937" i="7"/>
  <c r="AA307" i="7"/>
  <c r="AL307" i="7"/>
  <c r="AI307" i="7"/>
  <c r="AJ307" i="7"/>
  <c r="AH307" i="7"/>
  <c r="AG307" i="7"/>
  <c r="AF307" i="7"/>
  <c r="AE307" i="7"/>
  <c r="AC307" i="7"/>
  <c r="AD307" i="7"/>
  <c r="AK307" i="7"/>
  <c r="AB307" i="7"/>
  <c r="AD2067" i="7"/>
  <c r="AB2067" i="7"/>
  <c r="AF2067" i="7"/>
  <c r="AE2067" i="7"/>
  <c r="AC2067" i="7"/>
  <c r="AA2067" i="7"/>
  <c r="AL2067" i="7"/>
  <c r="AJ2067" i="7"/>
  <c r="AI2067" i="7"/>
  <c r="AG2067" i="7"/>
  <c r="AK2067" i="7"/>
  <c r="AH2067" i="7"/>
  <c r="AH1542" i="7"/>
  <c r="AF1542" i="7"/>
  <c r="AD1542" i="7"/>
  <c r="AC1542" i="7"/>
  <c r="AB1542" i="7"/>
  <c r="AA1542" i="7"/>
  <c r="AK1542" i="7"/>
  <c r="AJ1542" i="7"/>
  <c r="AI1542" i="7"/>
  <c r="AL1542" i="7"/>
  <c r="AG1542" i="7"/>
  <c r="AE1542" i="7"/>
  <c r="AE562" i="7"/>
  <c r="AD562" i="7"/>
  <c r="AC562" i="7"/>
  <c r="AB562" i="7"/>
  <c r="AA562" i="7"/>
  <c r="AL562" i="7"/>
  <c r="AI562" i="7"/>
  <c r="AH562" i="7"/>
  <c r="AK562" i="7"/>
  <c r="AJ562" i="7"/>
  <c r="AG562" i="7"/>
  <c r="AF562" i="7"/>
  <c r="AE398" i="7"/>
  <c r="AD398" i="7"/>
  <c r="AC398" i="7"/>
  <c r="AB398" i="7"/>
  <c r="AA398" i="7"/>
  <c r="AL398" i="7"/>
  <c r="AI398" i="7"/>
  <c r="AH398" i="7"/>
  <c r="AK398" i="7"/>
  <c r="AJ398" i="7"/>
  <c r="AG398" i="7"/>
  <c r="AF398" i="7"/>
  <c r="AJ2372" i="7"/>
  <c r="AI2372" i="7"/>
  <c r="AH2372" i="7"/>
  <c r="AG2372" i="7"/>
  <c r="AD2372" i="7"/>
  <c r="AL2372" i="7"/>
  <c r="AB2372" i="7"/>
  <c r="AF2372" i="7"/>
  <c r="AE2372" i="7"/>
  <c r="AC2372" i="7"/>
  <c r="AA2372" i="7"/>
  <c r="AK2372" i="7"/>
  <c r="AK1777" i="7"/>
  <c r="AL1777" i="7"/>
  <c r="AJ1777" i="7"/>
  <c r="AI1777" i="7"/>
  <c r="AH1777" i="7"/>
  <c r="AG1777" i="7"/>
  <c r="AB1777" i="7"/>
  <c r="AA1777" i="7"/>
  <c r="AF1777" i="7"/>
  <c r="AE1777" i="7"/>
  <c r="AD1777" i="7"/>
  <c r="AC1777" i="7"/>
  <c r="AK1812" i="7"/>
  <c r="AJ1812" i="7"/>
  <c r="AD1812" i="7"/>
  <c r="AC1812" i="7"/>
  <c r="AB1812" i="7"/>
  <c r="AA1812" i="7"/>
  <c r="AF1812" i="7"/>
  <c r="AE1812" i="7"/>
  <c r="AL1812" i="7"/>
  <c r="AI1812" i="7"/>
  <c r="AH1812" i="7"/>
  <c r="AG1812" i="7"/>
  <c r="AE797" i="7"/>
  <c r="AK797" i="7"/>
  <c r="AH797" i="7"/>
  <c r="AD797" i="7"/>
  <c r="AL797" i="7"/>
  <c r="AJ797" i="7"/>
  <c r="AI797" i="7"/>
  <c r="AG797" i="7"/>
  <c r="AB797" i="7"/>
  <c r="AA797" i="7"/>
  <c r="AF797" i="7"/>
  <c r="AC797" i="7"/>
  <c r="AL1497" i="7"/>
  <c r="AK1497" i="7"/>
  <c r="AJ1497" i="7"/>
  <c r="AI1497" i="7"/>
  <c r="AH1497" i="7"/>
  <c r="AE1497" i="7"/>
  <c r="AD1497" i="7"/>
  <c r="AC1497" i="7"/>
  <c r="AG1497" i="7"/>
  <c r="AF1497" i="7"/>
  <c r="AB1497" i="7"/>
  <c r="AA1497" i="7"/>
  <c r="AF2102" i="7"/>
  <c r="AE2102" i="7"/>
  <c r="AD2102" i="7"/>
  <c r="AB2102" i="7"/>
  <c r="AA2102" i="7"/>
  <c r="AJ2102" i="7"/>
  <c r="AI2102" i="7"/>
  <c r="AH2102" i="7"/>
  <c r="AG2102" i="7"/>
  <c r="AC2102" i="7"/>
  <c r="AL2102" i="7"/>
  <c r="AK2102" i="7"/>
  <c r="AE632" i="7"/>
  <c r="AD632" i="7"/>
  <c r="AC632" i="7"/>
  <c r="AB632" i="7"/>
  <c r="AA632" i="7"/>
  <c r="AL632" i="7"/>
  <c r="AI632" i="7"/>
  <c r="AH632" i="7"/>
  <c r="AK632" i="7"/>
  <c r="AG632" i="7"/>
  <c r="AJ632" i="7"/>
  <c r="AF632" i="7"/>
  <c r="AG947" i="7"/>
  <c r="AE947" i="7"/>
  <c r="AC947" i="7"/>
  <c r="AB947" i="7"/>
  <c r="AH947" i="7"/>
  <c r="AF947" i="7"/>
  <c r="AD947" i="7"/>
  <c r="AA947" i="7"/>
  <c r="AJ947" i="7"/>
  <c r="AI947" i="7"/>
  <c r="AL947" i="7"/>
  <c r="AK947" i="7"/>
  <c r="AE622" i="7"/>
  <c r="AD622" i="7"/>
  <c r="AC622" i="7"/>
  <c r="AB622" i="7"/>
  <c r="AA622" i="7"/>
  <c r="AL622" i="7"/>
  <c r="AI622" i="7"/>
  <c r="AH622" i="7"/>
  <c r="AK622" i="7"/>
  <c r="AJ622" i="7"/>
  <c r="AG622" i="7"/>
  <c r="AF622" i="7"/>
  <c r="AJ1647" i="7"/>
  <c r="AI1647" i="7"/>
  <c r="AH1647" i="7"/>
  <c r="AG1647" i="7"/>
  <c r="AD1647" i="7"/>
  <c r="AC1647" i="7"/>
  <c r="AB1647" i="7"/>
  <c r="AL1647" i="7"/>
  <c r="AK1647" i="7"/>
  <c r="AF1647" i="7"/>
  <c r="AA1647" i="7"/>
  <c r="AE1647" i="7"/>
  <c r="AE517" i="7"/>
  <c r="AD517" i="7"/>
  <c r="AC517" i="7"/>
  <c r="AB517" i="7"/>
  <c r="AA517" i="7"/>
  <c r="AL517" i="7"/>
  <c r="AI517" i="7"/>
  <c r="AH517" i="7"/>
  <c r="AK517" i="7"/>
  <c r="AJ517" i="7"/>
  <c r="AG517" i="7"/>
  <c r="AF517" i="7"/>
  <c r="AL1332" i="7"/>
  <c r="AK1332" i="7"/>
  <c r="AJ1332" i="7"/>
  <c r="AI1332" i="7"/>
  <c r="AH1332" i="7"/>
  <c r="AC1332" i="7"/>
  <c r="AG1332" i="7"/>
  <c r="AD1332" i="7"/>
  <c r="AF1332" i="7"/>
  <c r="AB1332" i="7"/>
  <c r="AA1332" i="7"/>
  <c r="AE1332" i="7"/>
  <c r="AM1435" i="7"/>
  <c r="AO1435" i="7" s="1"/>
  <c r="AM2252" i="7"/>
  <c r="AO2252" i="7" s="1"/>
  <c r="AM1540" i="7"/>
  <c r="AO1540" i="7" s="1"/>
  <c r="AM2205" i="7"/>
  <c r="AO2205" i="7" s="1"/>
  <c r="AM865" i="7"/>
  <c r="AO865" i="7" s="1"/>
  <c r="AM2405" i="7"/>
  <c r="AO2405" i="7" s="1"/>
  <c r="AM1785" i="7"/>
  <c r="AO1785" i="7" s="1"/>
  <c r="AM2230" i="7"/>
  <c r="AO2230" i="7" s="1"/>
  <c r="AM2370" i="7"/>
  <c r="AO2370" i="7" s="1"/>
  <c r="AM2742" i="7"/>
  <c r="AO2742" i="7" s="1"/>
  <c r="AM1530" i="7"/>
  <c r="AO1530" i="7" s="1"/>
  <c r="AM2007" i="7"/>
  <c r="AO2007" i="7" s="1"/>
  <c r="I2955" i="7"/>
  <c r="G2956" i="7"/>
  <c r="I2956" i="7" s="1"/>
  <c r="AM2966" i="7"/>
  <c r="AO2966" i="7" s="1"/>
  <c r="AM1867" i="7"/>
  <c r="AO1867" i="7" s="1"/>
  <c r="AM2720" i="7"/>
  <c r="AO2720" i="7" s="1"/>
  <c r="AM2765" i="7"/>
  <c r="AO2765" i="7" s="1"/>
  <c r="AM1237" i="7"/>
  <c r="AO1237" i="7" s="1"/>
  <c r="AM1225" i="7"/>
  <c r="AO1225" i="7" s="1"/>
  <c r="AM887" i="7"/>
  <c r="AO887" i="7" s="1"/>
  <c r="AM2976" i="7"/>
  <c r="AO2976" i="7" s="1"/>
  <c r="AM2135" i="7"/>
  <c r="AO2135" i="7" s="1"/>
  <c r="AM1680" i="7"/>
  <c r="AO1680" i="7" s="1"/>
  <c r="AM700" i="7"/>
  <c r="AO700" i="7" s="1"/>
  <c r="AM2590" i="7"/>
  <c r="AO2590" i="7" s="1"/>
  <c r="AM210" i="7"/>
  <c r="AO210" i="7" s="1"/>
  <c r="AM2977" i="7"/>
  <c r="AO2977" i="7" s="1"/>
  <c r="AG1182" i="7"/>
  <c r="AF1182" i="7"/>
  <c r="AE1182" i="7"/>
  <c r="AC1182" i="7"/>
  <c r="AB1182" i="7"/>
  <c r="AK1182" i="7"/>
  <c r="AJ1182" i="7"/>
  <c r="AI1182" i="7"/>
  <c r="AH1182" i="7"/>
  <c r="AD1182" i="7"/>
  <c r="AA1182" i="7"/>
  <c r="AL1182" i="7"/>
  <c r="AL1471" i="7"/>
  <c r="AK1471" i="7"/>
  <c r="AJ1471" i="7"/>
  <c r="AI1471" i="7"/>
  <c r="AH1471" i="7"/>
  <c r="AC1471" i="7"/>
  <c r="AF1471" i="7"/>
  <c r="AE1471" i="7"/>
  <c r="AD1471" i="7"/>
  <c r="AA1471" i="7"/>
  <c r="AG1471" i="7"/>
  <c r="AB1471" i="7"/>
  <c r="AB2043" i="7"/>
  <c r="AC2043" i="7"/>
  <c r="AA2043" i="7"/>
  <c r="AL2043" i="7"/>
  <c r="AI2043" i="7"/>
  <c r="AK2043" i="7"/>
  <c r="AH2043" i="7"/>
  <c r="AG2043" i="7"/>
  <c r="AE2043" i="7"/>
  <c r="AD2043" i="7"/>
  <c r="AF2043" i="7"/>
  <c r="AJ2043" i="7"/>
  <c r="AI71" i="7"/>
  <c r="AH71" i="7"/>
  <c r="AG71" i="7"/>
  <c r="AF71" i="7"/>
  <c r="AE71" i="7"/>
  <c r="AD71" i="7"/>
  <c r="AA71" i="7"/>
  <c r="AL71" i="7"/>
  <c r="AB71" i="7"/>
  <c r="AK71" i="7"/>
  <c r="AC71" i="7"/>
  <c r="AJ71" i="7"/>
  <c r="AG2616" i="7"/>
  <c r="AE2616" i="7"/>
  <c r="AL2616" i="7"/>
  <c r="AK2616" i="7"/>
  <c r="AI2616" i="7"/>
  <c r="AH2616" i="7"/>
  <c r="AF2616" i="7"/>
  <c r="AD2616" i="7"/>
  <c r="AC2616" i="7"/>
  <c r="AB2616" i="7"/>
  <c r="AA2616" i="7"/>
  <c r="AJ2616" i="7"/>
  <c r="AE351" i="7"/>
  <c r="AD351" i="7"/>
  <c r="AC351" i="7"/>
  <c r="AB351" i="7"/>
  <c r="AA351" i="7"/>
  <c r="AL351" i="7"/>
  <c r="AI351" i="7"/>
  <c r="AK351" i="7"/>
  <c r="AJ351" i="7"/>
  <c r="AH351" i="7"/>
  <c r="AF351" i="7"/>
  <c r="AG351" i="7"/>
  <c r="AE573" i="7"/>
  <c r="AD573" i="7"/>
  <c r="AC573" i="7"/>
  <c r="AB573" i="7"/>
  <c r="AA573" i="7"/>
  <c r="AL573" i="7"/>
  <c r="AI573" i="7"/>
  <c r="AH573" i="7"/>
  <c r="AK573" i="7"/>
  <c r="AG573" i="7"/>
  <c r="AJ573" i="7"/>
  <c r="AF573" i="7"/>
  <c r="AI2218" i="7"/>
  <c r="AH2218" i="7"/>
  <c r="AF2218" i="7"/>
  <c r="AL2218" i="7"/>
  <c r="AJ2218" i="7"/>
  <c r="AG2218" i="7"/>
  <c r="AC2218" i="7"/>
  <c r="AK2218" i="7"/>
  <c r="AB2218" i="7"/>
  <c r="AA2218" i="7"/>
  <c r="AD2218" i="7"/>
  <c r="AE2218" i="7"/>
  <c r="AE377" i="7"/>
  <c r="AD377" i="7"/>
  <c r="AC377" i="7"/>
  <c r="AB377" i="7"/>
  <c r="AA377" i="7"/>
  <c r="AL377" i="7"/>
  <c r="AI377" i="7"/>
  <c r="AH377" i="7"/>
  <c r="AK377" i="7"/>
  <c r="AJ377" i="7"/>
  <c r="AG377" i="7"/>
  <c r="AF377" i="7"/>
  <c r="AJ2498" i="7"/>
  <c r="AI2498" i="7"/>
  <c r="AH2498" i="7"/>
  <c r="AG2498" i="7"/>
  <c r="AD2498" i="7"/>
  <c r="AC2498" i="7"/>
  <c r="AA2498" i="7"/>
  <c r="AE2498" i="7"/>
  <c r="AB2498" i="7"/>
  <c r="AL2498" i="7"/>
  <c r="AK2498" i="7"/>
  <c r="AF2498" i="7"/>
  <c r="AJ1693" i="7"/>
  <c r="AI1693" i="7"/>
  <c r="AH1693" i="7"/>
  <c r="AG1693" i="7"/>
  <c r="AL1693" i="7"/>
  <c r="AK1693" i="7"/>
  <c r="AF1693" i="7"/>
  <c r="AD1693" i="7"/>
  <c r="AC1693" i="7"/>
  <c r="AA1693" i="7"/>
  <c r="AE1693" i="7"/>
  <c r="AB1693" i="7"/>
  <c r="AE316" i="7"/>
  <c r="AD316" i="7"/>
  <c r="AC316" i="7"/>
  <c r="AB316" i="7"/>
  <c r="AA316" i="7"/>
  <c r="AL316" i="7"/>
  <c r="AI316" i="7"/>
  <c r="AJ316" i="7"/>
  <c r="AH316" i="7"/>
  <c r="AG316" i="7"/>
  <c r="AF316" i="7"/>
  <c r="AK316" i="7"/>
  <c r="AE468" i="7"/>
  <c r="AD468" i="7"/>
  <c r="AC468" i="7"/>
  <c r="AB468" i="7"/>
  <c r="AA468" i="7"/>
  <c r="AL468" i="7"/>
  <c r="AI468" i="7"/>
  <c r="AH468" i="7"/>
  <c r="AK468" i="7"/>
  <c r="AG468" i="7"/>
  <c r="AJ468" i="7"/>
  <c r="AF468" i="7"/>
  <c r="AJ2416" i="7"/>
  <c r="AI2416" i="7"/>
  <c r="AH2416" i="7"/>
  <c r="AG2416" i="7"/>
  <c r="AD2416" i="7"/>
  <c r="AA2416" i="7"/>
  <c r="AK2416" i="7"/>
  <c r="AB2416" i="7"/>
  <c r="AL2416" i="7"/>
  <c r="AF2416" i="7"/>
  <c r="AE2416" i="7"/>
  <c r="AC2416" i="7"/>
  <c r="AA293" i="7"/>
  <c r="AL293" i="7"/>
  <c r="AI293" i="7"/>
  <c r="AC293" i="7"/>
  <c r="AB293" i="7"/>
  <c r="AJ293" i="7"/>
  <c r="AK293" i="7"/>
  <c r="AG293" i="7"/>
  <c r="AF293" i="7"/>
  <c r="AH293" i="7"/>
  <c r="AE293" i="7"/>
  <c r="AD293" i="7"/>
  <c r="AL1366" i="7"/>
  <c r="AK1366" i="7"/>
  <c r="AJ1366" i="7"/>
  <c r="AI1366" i="7"/>
  <c r="AH1366" i="7"/>
  <c r="AC1366" i="7"/>
  <c r="AG1366" i="7"/>
  <c r="AD1366" i="7"/>
  <c r="AB1366" i="7"/>
  <c r="AA1366" i="7"/>
  <c r="AF1366" i="7"/>
  <c r="AE1366" i="7"/>
  <c r="AJ1672" i="7"/>
  <c r="AI1672" i="7"/>
  <c r="AH1672" i="7"/>
  <c r="AG1672" i="7"/>
  <c r="AL1672" i="7"/>
  <c r="AK1672" i="7"/>
  <c r="AF1672" i="7"/>
  <c r="AD1672" i="7"/>
  <c r="AC1672" i="7"/>
  <c r="AA1672" i="7"/>
  <c r="AE1672" i="7"/>
  <c r="AB1672" i="7"/>
  <c r="AG981" i="7"/>
  <c r="AE981" i="7"/>
  <c r="AC981" i="7"/>
  <c r="AB981" i="7"/>
  <c r="AL981" i="7"/>
  <c r="AK981" i="7"/>
  <c r="AJ981" i="7"/>
  <c r="AI981" i="7"/>
  <c r="AH981" i="7"/>
  <c r="AD981" i="7"/>
  <c r="AA981" i="7"/>
  <c r="AF981" i="7"/>
  <c r="AK1751" i="7"/>
  <c r="AJ1751" i="7"/>
  <c r="AI1751" i="7"/>
  <c r="AH1751" i="7"/>
  <c r="AG1751" i="7"/>
  <c r="AF1751" i="7"/>
  <c r="AE1751" i="7"/>
  <c r="AL1751" i="7"/>
  <c r="AD1751" i="7"/>
  <c r="AC1751" i="7"/>
  <c r="AB1751" i="7"/>
  <c r="AA1751" i="7"/>
  <c r="AJ2311" i="7"/>
  <c r="AI2311" i="7"/>
  <c r="AC2311" i="7"/>
  <c r="AD2311" i="7"/>
  <c r="AB2311" i="7"/>
  <c r="AA2311" i="7"/>
  <c r="AL2311" i="7"/>
  <c r="AH2311" i="7"/>
  <c r="AG2311" i="7"/>
  <c r="AF2311" i="7"/>
  <c r="AE2311" i="7"/>
  <c r="AK2311" i="7"/>
  <c r="AJ2428" i="7"/>
  <c r="AI2428" i="7"/>
  <c r="AH2428" i="7"/>
  <c r="AG2428" i="7"/>
  <c r="AD2428" i="7"/>
  <c r="AA2428" i="7"/>
  <c r="AK2428" i="7"/>
  <c r="AL2428" i="7"/>
  <c r="AF2428" i="7"/>
  <c r="AC2428" i="7"/>
  <c r="AE2428" i="7"/>
  <c r="AB2428" i="7"/>
  <c r="AG1226" i="7"/>
  <c r="AF1226" i="7"/>
  <c r="AE1226" i="7"/>
  <c r="AC1226" i="7"/>
  <c r="AB1226" i="7"/>
  <c r="AK1226" i="7"/>
  <c r="AJ1226" i="7"/>
  <c r="AI1226" i="7"/>
  <c r="AH1226" i="7"/>
  <c r="AD1226" i="7"/>
  <c r="AA1226" i="7"/>
  <c r="AL1226" i="7"/>
  <c r="AC2766" i="7"/>
  <c r="AB2766" i="7"/>
  <c r="AA2766" i="7"/>
  <c r="AL2766" i="7"/>
  <c r="AI2766" i="7"/>
  <c r="AH2766" i="7"/>
  <c r="AG2766" i="7"/>
  <c r="AE2766" i="7"/>
  <c r="AK2766" i="7"/>
  <c r="AF2766" i="7"/>
  <c r="AJ2766" i="7"/>
  <c r="AD2766" i="7"/>
  <c r="AJ1601" i="7"/>
  <c r="AI1601" i="7"/>
  <c r="AH1601" i="7"/>
  <c r="AG1601" i="7"/>
  <c r="AL1601" i="7"/>
  <c r="AK1601" i="7"/>
  <c r="AE1601" i="7"/>
  <c r="AD1601" i="7"/>
  <c r="AC1601" i="7"/>
  <c r="AB1601" i="7"/>
  <c r="AF1601" i="7"/>
  <c r="AA1601" i="7"/>
  <c r="AJ2301" i="7"/>
  <c r="AI2301" i="7"/>
  <c r="AB2301" i="7"/>
  <c r="AL2301" i="7"/>
  <c r="AK2301" i="7"/>
  <c r="AG2301" i="7"/>
  <c r="AF2301" i="7"/>
  <c r="AE2301" i="7"/>
  <c r="AA2301" i="7"/>
  <c r="AH2301" i="7"/>
  <c r="AD2301" i="7"/>
  <c r="AC2301" i="7"/>
  <c r="AC2696" i="7"/>
  <c r="AA2696" i="7"/>
  <c r="AF2696" i="7"/>
  <c r="AE2696" i="7"/>
  <c r="AD2696" i="7"/>
  <c r="AK2696" i="7"/>
  <c r="AI2696" i="7"/>
  <c r="AH2696" i="7"/>
  <c r="AB2696" i="7"/>
  <c r="AL2696" i="7"/>
  <c r="AJ2696" i="7"/>
  <c r="AG2696" i="7"/>
  <c r="AL1401" i="7"/>
  <c r="AK1401" i="7"/>
  <c r="AJ1401" i="7"/>
  <c r="AI1401" i="7"/>
  <c r="AH1401" i="7"/>
  <c r="AC1401" i="7"/>
  <c r="AF1401" i="7"/>
  <c r="AE1401" i="7"/>
  <c r="AD1401" i="7"/>
  <c r="AA1401" i="7"/>
  <c r="AG1401" i="7"/>
  <c r="AB1401" i="7"/>
  <c r="AJ2906" i="7"/>
  <c r="AI2906" i="7"/>
  <c r="AH2906" i="7"/>
  <c r="AG2906" i="7"/>
  <c r="AL2906" i="7"/>
  <c r="AK2906" i="7"/>
  <c r="AF2906" i="7"/>
  <c r="AE2906" i="7"/>
  <c r="AC2906" i="7"/>
  <c r="AB2906" i="7"/>
  <c r="AA2906" i="7"/>
  <c r="AD2906" i="7"/>
  <c r="AK1961" i="7"/>
  <c r="AJ1961" i="7"/>
  <c r="AI1961" i="7"/>
  <c r="AH1961" i="7"/>
  <c r="AE1961" i="7"/>
  <c r="AL1961" i="7"/>
  <c r="AG1961" i="7"/>
  <c r="AF1961" i="7"/>
  <c r="AC1961" i="7"/>
  <c r="AB1961" i="7"/>
  <c r="AA1961" i="7"/>
  <c r="AD1961" i="7"/>
  <c r="AK1798" i="7"/>
  <c r="AJ1798" i="7"/>
  <c r="AL1798" i="7"/>
  <c r="AI1798" i="7"/>
  <c r="AH1798" i="7"/>
  <c r="AG1798" i="7"/>
  <c r="AB1798" i="7"/>
  <c r="AA1798" i="7"/>
  <c r="AF1798" i="7"/>
  <c r="AE1798" i="7"/>
  <c r="AD1798" i="7"/>
  <c r="AC1798" i="7"/>
  <c r="AG1133" i="7"/>
  <c r="AF1133" i="7"/>
  <c r="AE1133" i="7"/>
  <c r="AC1133" i="7"/>
  <c r="AB1133" i="7"/>
  <c r="AK1133" i="7"/>
  <c r="AJ1133" i="7"/>
  <c r="AI1133" i="7"/>
  <c r="AA1133" i="7"/>
  <c r="AL1133" i="7"/>
  <c r="AH1133" i="7"/>
  <c r="AD1133" i="7"/>
  <c r="AJ2231" i="7"/>
  <c r="AI2231" i="7"/>
  <c r="AH2231" i="7"/>
  <c r="AF2231" i="7"/>
  <c r="AK2231" i="7"/>
  <c r="AG2231" i="7"/>
  <c r="AC2231" i="7"/>
  <c r="AB2231" i="7"/>
  <c r="AA2231" i="7"/>
  <c r="AE2231" i="7"/>
  <c r="AD2231" i="7"/>
  <c r="AL2231" i="7"/>
  <c r="AG1146" i="7"/>
  <c r="AF1146" i="7"/>
  <c r="AE1146" i="7"/>
  <c r="AC1146" i="7"/>
  <c r="AB1146" i="7"/>
  <c r="AK1146" i="7"/>
  <c r="AJ1146" i="7"/>
  <c r="AI1146" i="7"/>
  <c r="AH1146" i="7"/>
  <c r="AD1146" i="7"/>
  <c r="AA1146" i="7"/>
  <c r="AL1146" i="7"/>
  <c r="AL1321" i="7"/>
  <c r="AK1321" i="7"/>
  <c r="AJ1321" i="7"/>
  <c r="AI1321" i="7"/>
  <c r="AH1321" i="7"/>
  <c r="AC1321" i="7"/>
  <c r="AF1321" i="7"/>
  <c r="AE1321" i="7"/>
  <c r="AD1321" i="7"/>
  <c r="AA1321" i="7"/>
  <c r="AG1321" i="7"/>
  <c r="AB1321" i="7"/>
  <c r="AE831" i="7"/>
  <c r="AI831" i="7"/>
  <c r="AH831" i="7"/>
  <c r="AF831" i="7"/>
  <c r="AD831" i="7"/>
  <c r="AB831" i="7"/>
  <c r="AK831" i="7"/>
  <c r="AJ831" i="7"/>
  <c r="AG831" i="7"/>
  <c r="AC831" i="7"/>
  <c r="AA831" i="7"/>
  <c r="AL831" i="7"/>
  <c r="AE433" i="7"/>
  <c r="AD433" i="7"/>
  <c r="AC433" i="7"/>
  <c r="AB433" i="7"/>
  <c r="AA433" i="7"/>
  <c r="AL433" i="7"/>
  <c r="AI433" i="7"/>
  <c r="AH433" i="7"/>
  <c r="AK433" i="7"/>
  <c r="AJ433" i="7"/>
  <c r="AG433" i="7"/>
  <c r="AF433" i="7"/>
  <c r="AL1426" i="7"/>
  <c r="AK1426" i="7"/>
  <c r="AJ1426" i="7"/>
  <c r="AI1426" i="7"/>
  <c r="AH1426" i="7"/>
  <c r="AC1426" i="7"/>
  <c r="AG1426" i="7"/>
  <c r="AD1426" i="7"/>
  <c r="AB1426" i="7"/>
  <c r="AA1426" i="7"/>
  <c r="AF1426" i="7"/>
  <c r="AE1426" i="7"/>
  <c r="AG902" i="7"/>
  <c r="AE902" i="7"/>
  <c r="AB902" i="7"/>
  <c r="AF902" i="7"/>
  <c r="AD902" i="7"/>
  <c r="AC902" i="7"/>
  <c r="AA902" i="7"/>
  <c r="AL902" i="7"/>
  <c r="AK902" i="7"/>
  <c r="AH902" i="7"/>
  <c r="AJ902" i="7"/>
  <c r="AI902" i="7"/>
  <c r="AM2882" i="7"/>
  <c r="AO2882" i="7" s="1"/>
  <c r="AM1075" i="7"/>
  <c r="AO1075" i="7" s="1"/>
  <c r="AM1155" i="7"/>
  <c r="AO1155" i="7" s="1"/>
  <c r="AM2685" i="7"/>
  <c r="AO2685" i="7" s="1"/>
  <c r="AM1705" i="7"/>
  <c r="AO1705" i="7" s="1"/>
  <c r="AM2217" i="7"/>
  <c r="AO2217" i="7" s="1"/>
  <c r="AM200" i="7"/>
  <c r="AO200" i="7" s="1"/>
  <c r="AM1855" i="7"/>
  <c r="AO1855" i="7" s="1"/>
  <c r="AM235" i="7"/>
  <c r="AO235" i="7" s="1"/>
  <c r="AM2030" i="7"/>
  <c r="AO2030" i="7" s="1"/>
  <c r="AM1517" i="7"/>
  <c r="AO1517" i="7" s="1"/>
  <c r="AM2602" i="7"/>
  <c r="AO2602" i="7" s="1"/>
  <c r="AM1040" i="7"/>
  <c r="AO1040" i="7" s="1"/>
  <c r="AM187" i="7"/>
  <c r="AO187" i="7" s="1"/>
  <c r="AM2345" i="7"/>
  <c r="AO2345" i="7" s="1"/>
  <c r="AM270" i="7"/>
  <c r="AO270" i="7" s="1"/>
  <c r="AM1412" i="7"/>
  <c r="AO1412" i="7" s="1"/>
  <c r="AM1400" i="7"/>
  <c r="AO1400" i="7" s="1"/>
  <c r="AM945" i="7"/>
  <c r="AO945" i="7" s="1"/>
  <c r="AM105" i="7"/>
  <c r="AO105" i="7" s="1"/>
  <c r="AM140" i="7"/>
  <c r="AO140" i="7" s="1"/>
  <c r="AM82" i="7"/>
  <c r="AO82" i="7" s="1"/>
  <c r="AM2580" i="7"/>
  <c r="AO2580" i="7" s="1"/>
  <c r="AM1937" i="7"/>
  <c r="AO1937" i="7" s="1"/>
  <c r="AM2357" i="7"/>
  <c r="AO2357" i="7" s="1"/>
  <c r="AM1505" i="7"/>
  <c r="AO1505" i="7" s="1"/>
  <c r="AJ1577" i="7"/>
  <c r="AI1577" i="7"/>
  <c r="AH1577" i="7"/>
  <c r="AA1577" i="7"/>
  <c r="AL1577" i="7"/>
  <c r="AK1577" i="7"/>
  <c r="AF1577" i="7"/>
  <c r="AE1577" i="7"/>
  <c r="AD1577" i="7"/>
  <c r="AC1577" i="7"/>
  <c r="AB1577" i="7"/>
  <c r="AG1577" i="7"/>
  <c r="AL281" i="7"/>
  <c r="AK281" i="7"/>
  <c r="AJ281" i="7"/>
  <c r="AI281" i="7"/>
  <c r="AH281" i="7"/>
  <c r="AG281" i="7"/>
  <c r="AF281" i="7"/>
  <c r="AE281" i="7"/>
  <c r="AC281" i="7"/>
  <c r="AB281" i="7"/>
  <c r="AA281" i="7"/>
  <c r="AD281" i="7"/>
  <c r="AG2591" i="7"/>
  <c r="AE2591" i="7"/>
  <c r="AJ2591" i="7"/>
  <c r="AI2591" i="7"/>
  <c r="AL2591" i="7"/>
  <c r="AK2591" i="7"/>
  <c r="AH2591" i="7"/>
  <c r="AF2591" i="7"/>
  <c r="AB2591" i="7"/>
  <c r="AA2591" i="7"/>
  <c r="AD2591" i="7"/>
  <c r="AC2591" i="7"/>
  <c r="AF691" i="7"/>
  <c r="AL691" i="7"/>
  <c r="AK691" i="7"/>
  <c r="AJ691" i="7"/>
  <c r="AI691" i="7"/>
  <c r="AH691" i="7"/>
  <c r="AD691" i="7"/>
  <c r="AC691" i="7"/>
  <c r="AG691" i="7"/>
  <c r="AE691" i="7"/>
  <c r="AB691" i="7"/>
  <c r="AA691" i="7"/>
  <c r="AF736" i="7"/>
  <c r="AC736" i="7"/>
  <c r="AK736" i="7"/>
  <c r="AJ736" i="7"/>
  <c r="AI736" i="7"/>
  <c r="AH736" i="7"/>
  <c r="AG736" i="7"/>
  <c r="AE736" i="7"/>
  <c r="AA736" i="7"/>
  <c r="AL736" i="7"/>
  <c r="AD736" i="7"/>
  <c r="AB736" i="7"/>
  <c r="AC2721" i="7"/>
  <c r="AB2721" i="7"/>
  <c r="AA2721" i="7"/>
  <c r="AL2721" i="7"/>
  <c r="AI2721" i="7"/>
  <c r="AH2721" i="7"/>
  <c r="AG2721" i="7"/>
  <c r="AE2721" i="7"/>
  <c r="AK2721" i="7"/>
  <c r="AJ2721" i="7"/>
  <c r="AF2721" i="7"/>
  <c r="AD2721" i="7"/>
  <c r="AI211" i="7"/>
  <c r="AH211" i="7"/>
  <c r="AG211" i="7"/>
  <c r="AF211" i="7"/>
  <c r="AE211" i="7"/>
  <c r="AC211" i="7"/>
  <c r="AD211" i="7"/>
  <c r="AA211" i="7"/>
  <c r="AL211" i="7"/>
  <c r="AJ211" i="7"/>
  <c r="AB211" i="7"/>
  <c r="AK211" i="7"/>
  <c r="AE421" i="7"/>
  <c r="AD421" i="7"/>
  <c r="AC421" i="7"/>
  <c r="AB421" i="7"/>
  <c r="AA421" i="7"/>
  <c r="AL421" i="7"/>
  <c r="AI421" i="7"/>
  <c r="AH421" i="7"/>
  <c r="AK421" i="7"/>
  <c r="AJ421" i="7"/>
  <c r="AG421" i="7"/>
  <c r="AF421" i="7"/>
  <c r="AE491" i="7"/>
  <c r="AD491" i="7"/>
  <c r="AC491" i="7"/>
  <c r="AB491" i="7"/>
  <c r="AA491" i="7"/>
  <c r="AL491" i="7"/>
  <c r="AI491" i="7"/>
  <c r="AH491" i="7"/>
  <c r="AK491" i="7"/>
  <c r="AG491" i="7"/>
  <c r="AJ491" i="7"/>
  <c r="AF491" i="7"/>
  <c r="AC2778" i="7"/>
  <c r="AB2778" i="7"/>
  <c r="AA2778" i="7"/>
  <c r="AL2778" i="7"/>
  <c r="AI2778" i="7"/>
  <c r="AH2778" i="7"/>
  <c r="AG2778" i="7"/>
  <c r="AE2778" i="7"/>
  <c r="AD2778" i="7"/>
  <c r="AK2778" i="7"/>
  <c r="AJ2778" i="7"/>
  <c r="AF2778" i="7"/>
  <c r="AI188" i="7"/>
  <c r="AH188" i="7"/>
  <c r="AG188" i="7"/>
  <c r="AF188" i="7"/>
  <c r="AE188" i="7"/>
  <c r="AD188" i="7"/>
  <c r="AC188" i="7"/>
  <c r="AA188" i="7"/>
  <c r="AL188" i="7"/>
  <c r="AB188" i="7"/>
  <c r="AK188" i="7"/>
  <c r="AJ188" i="7"/>
  <c r="AK1891" i="7"/>
  <c r="AJ1891" i="7"/>
  <c r="AI1891" i="7"/>
  <c r="AH1891" i="7"/>
  <c r="AE1891" i="7"/>
  <c r="AF1891" i="7"/>
  <c r="AD1891" i="7"/>
  <c r="AC1891" i="7"/>
  <c r="AA1891" i="7"/>
  <c r="AL1891" i="7"/>
  <c r="AG1891" i="7"/>
  <c r="AB1891" i="7"/>
  <c r="AG2617" i="7"/>
  <c r="AE2617" i="7"/>
  <c r="AB2617" i="7"/>
  <c r="AK2617" i="7"/>
  <c r="AL2617" i="7"/>
  <c r="AH2617" i="7"/>
  <c r="AF2617" i="7"/>
  <c r="AA2617" i="7"/>
  <c r="AJ2617" i="7"/>
  <c r="AI2617" i="7"/>
  <c r="AD2617" i="7"/>
  <c r="AC2617" i="7"/>
  <c r="AE352" i="7"/>
  <c r="AD352" i="7"/>
  <c r="AC352" i="7"/>
  <c r="AB352" i="7"/>
  <c r="AA352" i="7"/>
  <c r="AL352" i="7"/>
  <c r="AI352" i="7"/>
  <c r="AJ352" i="7"/>
  <c r="AH352" i="7"/>
  <c r="AG352" i="7"/>
  <c r="AF352" i="7"/>
  <c r="AK352" i="7"/>
  <c r="AF737" i="7"/>
  <c r="AC737" i="7"/>
  <c r="AL737" i="7"/>
  <c r="AK737" i="7"/>
  <c r="AJ737" i="7"/>
  <c r="AI737" i="7"/>
  <c r="AH737" i="7"/>
  <c r="AD737" i="7"/>
  <c r="AB737" i="7"/>
  <c r="AG737" i="7"/>
  <c r="AE737" i="7"/>
  <c r="AA737" i="7"/>
  <c r="AC2722" i="7"/>
  <c r="AB2722" i="7"/>
  <c r="AA2722" i="7"/>
  <c r="AL2722" i="7"/>
  <c r="AK2722" i="7"/>
  <c r="AI2722" i="7"/>
  <c r="AJ2722" i="7"/>
  <c r="AH2722" i="7"/>
  <c r="AF2722" i="7"/>
  <c r="AE2722" i="7"/>
  <c r="AD2722" i="7"/>
  <c r="AG2722" i="7"/>
  <c r="AI212" i="7"/>
  <c r="AH212" i="7"/>
  <c r="AG212" i="7"/>
  <c r="AF212" i="7"/>
  <c r="AE212" i="7"/>
  <c r="AD212" i="7"/>
  <c r="AC212" i="7"/>
  <c r="AA212" i="7"/>
  <c r="AL212" i="7"/>
  <c r="AK212" i="7"/>
  <c r="AB212" i="7"/>
  <c r="AJ212" i="7"/>
  <c r="AE422" i="7"/>
  <c r="AD422" i="7"/>
  <c r="AC422" i="7"/>
  <c r="AB422" i="7"/>
  <c r="AA422" i="7"/>
  <c r="AL422" i="7"/>
  <c r="AI422" i="7"/>
  <c r="AH422" i="7"/>
  <c r="AK422" i="7"/>
  <c r="AG422" i="7"/>
  <c r="AJ422" i="7"/>
  <c r="AF422" i="7"/>
  <c r="AE376" i="7"/>
  <c r="AD376" i="7"/>
  <c r="AC376" i="7"/>
  <c r="AB376" i="7"/>
  <c r="AA376" i="7"/>
  <c r="AL376" i="7"/>
  <c r="AI376" i="7"/>
  <c r="AH376" i="7"/>
  <c r="AK376" i="7"/>
  <c r="AJ376" i="7"/>
  <c r="AG376" i="7"/>
  <c r="AF376" i="7"/>
  <c r="AE492" i="7"/>
  <c r="AD492" i="7"/>
  <c r="AC492" i="7"/>
  <c r="AB492" i="7"/>
  <c r="AA492" i="7"/>
  <c r="AL492" i="7"/>
  <c r="AI492" i="7"/>
  <c r="AH492" i="7"/>
  <c r="AK492" i="7"/>
  <c r="AG492" i="7"/>
  <c r="AJ492" i="7"/>
  <c r="AF492" i="7"/>
  <c r="AE317" i="7"/>
  <c r="AD317" i="7"/>
  <c r="AC317" i="7"/>
  <c r="AB317" i="7"/>
  <c r="AA317" i="7"/>
  <c r="AL317" i="7"/>
  <c r="AI317" i="7"/>
  <c r="AK317" i="7"/>
  <c r="AH317" i="7"/>
  <c r="AG317" i="7"/>
  <c r="AF317" i="7"/>
  <c r="AJ317" i="7"/>
  <c r="AK1892" i="7"/>
  <c r="AJ1892" i="7"/>
  <c r="AI1892" i="7"/>
  <c r="AH1892" i="7"/>
  <c r="AE1892" i="7"/>
  <c r="AG1892" i="7"/>
  <c r="AF1892" i="7"/>
  <c r="AC1892" i="7"/>
  <c r="AL1892" i="7"/>
  <c r="AA1892" i="7"/>
  <c r="AD1892" i="7"/>
  <c r="AB1892" i="7"/>
  <c r="AJ2417" i="7"/>
  <c r="AI2417" i="7"/>
  <c r="AH2417" i="7"/>
  <c r="AG2417" i="7"/>
  <c r="AD2417" i="7"/>
  <c r="AK2417" i="7"/>
  <c r="AE2417" i="7"/>
  <c r="AL2417" i="7"/>
  <c r="AC2417" i="7"/>
  <c r="AB2417" i="7"/>
  <c r="AF2417" i="7"/>
  <c r="AA2417" i="7"/>
  <c r="AL1367" i="7"/>
  <c r="AK1367" i="7"/>
  <c r="AJ1367" i="7"/>
  <c r="AI1367" i="7"/>
  <c r="AH1367" i="7"/>
  <c r="AC1367" i="7"/>
  <c r="AF1367" i="7"/>
  <c r="AE1367" i="7"/>
  <c r="AD1367" i="7"/>
  <c r="AA1367" i="7"/>
  <c r="AG1367" i="7"/>
  <c r="AB1367" i="7"/>
  <c r="AJ1671" i="7"/>
  <c r="AI1671" i="7"/>
  <c r="AH1671" i="7"/>
  <c r="AG1671" i="7"/>
  <c r="AD1671" i="7"/>
  <c r="AC1671" i="7"/>
  <c r="AB1671" i="7"/>
  <c r="AL1671" i="7"/>
  <c r="AK1671" i="7"/>
  <c r="AF1671" i="7"/>
  <c r="AA1671" i="7"/>
  <c r="AE1671" i="7"/>
  <c r="AG982" i="7"/>
  <c r="AE982" i="7"/>
  <c r="AC982" i="7"/>
  <c r="AB982" i="7"/>
  <c r="AL982" i="7"/>
  <c r="AJ982" i="7"/>
  <c r="AI982" i="7"/>
  <c r="AF982" i="7"/>
  <c r="AD982" i="7"/>
  <c r="AA982" i="7"/>
  <c r="AK982" i="7"/>
  <c r="AH982" i="7"/>
  <c r="AK1752" i="7"/>
  <c r="AL1752" i="7"/>
  <c r="AJ1752" i="7"/>
  <c r="AI1752" i="7"/>
  <c r="AH1752" i="7"/>
  <c r="AG1752" i="7"/>
  <c r="AF1752" i="7"/>
  <c r="AE1752" i="7"/>
  <c r="AD1752" i="7"/>
  <c r="AC1752" i="7"/>
  <c r="AB1752" i="7"/>
  <c r="AA1752" i="7"/>
  <c r="AJ2312" i="7"/>
  <c r="AI2312" i="7"/>
  <c r="AE2312" i="7"/>
  <c r="AG2312" i="7"/>
  <c r="AF2312" i="7"/>
  <c r="AD2312" i="7"/>
  <c r="AA2312" i="7"/>
  <c r="AL2312" i="7"/>
  <c r="AH2312" i="7"/>
  <c r="AC2312" i="7"/>
  <c r="AB2312" i="7"/>
  <c r="AK2312" i="7"/>
  <c r="AG1227" i="7"/>
  <c r="AF1227" i="7"/>
  <c r="AE1227" i="7"/>
  <c r="AC1227" i="7"/>
  <c r="AB1227" i="7"/>
  <c r="AK1227" i="7"/>
  <c r="AJ1227" i="7"/>
  <c r="AI1227" i="7"/>
  <c r="AA1227" i="7"/>
  <c r="AL1227" i="7"/>
  <c r="AH1227" i="7"/>
  <c r="AD1227" i="7"/>
  <c r="AC2767" i="7"/>
  <c r="AB2767" i="7"/>
  <c r="AA2767" i="7"/>
  <c r="AL2767" i="7"/>
  <c r="AK2767" i="7"/>
  <c r="AI2767" i="7"/>
  <c r="AE2767" i="7"/>
  <c r="AD2767" i="7"/>
  <c r="AF2767" i="7"/>
  <c r="AJ2767" i="7"/>
  <c r="AH2767" i="7"/>
  <c r="AG2767" i="7"/>
  <c r="AJ1602" i="7"/>
  <c r="AI1602" i="7"/>
  <c r="AH1602" i="7"/>
  <c r="AG1602" i="7"/>
  <c r="AD1602" i="7"/>
  <c r="AC1602" i="7"/>
  <c r="AB1602" i="7"/>
  <c r="AL1602" i="7"/>
  <c r="AK1602" i="7"/>
  <c r="AF1602" i="7"/>
  <c r="AE1602" i="7"/>
  <c r="AA1602" i="7"/>
  <c r="AJ2302" i="7"/>
  <c r="AI2302" i="7"/>
  <c r="AD2302" i="7"/>
  <c r="AK2302" i="7"/>
  <c r="AC2302" i="7"/>
  <c r="AB2302" i="7"/>
  <c r="AA2302" i="7"/>
  <c r="AH2302" i="7"/>
  <c r="AG2302" i="7"/>
  <c r="AF2302" i="7"/>
  <c r="AE2302" i="7"/>
  <c r="AL2302" i="7"/>
  <c r="AC2697" i="7"/>
  <c r="AA2697" i="7"/>
  <c r="AH2697" i="7"/>
  <c r="AG2697" i="7"/>
  <c r="AF2697" i="7"/>
  <c r="AD2697" i="7"/>
  <c r="AJ2697" i="7"/>
  <c r="AI2697" i="7"/>
  <c r="AE2697" i="7"/>
  <c r="AB2697" i="7"/>
  <c r="AK2697" i="7"/>
  <c r="AL2697" i="7"/>
  <c r="AL1402" i="7"/>
  <c r="AK1402" i="7"/>
  <c r="AJ1402" i="7"/>
  <c r="AI1402" i="7"/>
  <c r="AH1402" i="7"/>
  <c r="AC1402" i="7"/>
  <c r="AG1402" i="7"/>
  <c r="AD1402" i="7"/>
  <c r="AB1402" i="7"/>
  <c r="AA1402" i="7"/>
  <c r="AF1402" i="7"/>
  <c r="AE1402" i="7"/>
  <c r="AJ2907" i="7"/>
  <c r="AI2907" i="7"/>
  <c r="AH2907" i="7"/>
  <c r="AG2907" i="7"/>
  <c r="AA2907" i="7"/>
  <c r="AC2907" i="7"/>
  <c r="AB2907" i="7"/>
  <c r="AK2907" i="7"/>
  <c r="AF2907" i="7"/>
  <c r="AE2907" i="7"/>
  <c r="AD2907" i="7"/>
  <c r="AL2907" i="7"/>
  <c r="AK1962" i="7"/>
  <c r="AJ1962" i="7"/>
  <c r="AI1962" i="7"/>
  <c r="AH1962" i="7"/>
  <c r="AE1962" i="7"/>
  <c r="AL1962" i="7"/>
  <c r="AF1962" i="7"/>
  <c r="AD1962" i="7"/>
  <c r="AB1962" i="7"/>
  <c r="AG1962" i="7"/>
  <c r="AC1962" i="7"/>
  <c r="AA1962" i="7"/>
  <c r="AJ2232" i="7"/>
  <c r="AK2232" i="7"/>
  <c r="AI2232" i="7"/>
  <c r="AG2232" i="7"/>
  <c r="AC2232" i="7"/>
  <c r="AB2232" i="7"/>
  <c r="AA2232" i="7"/>
  <c r="AH2232" i="7"/>
  <c r="AF2232" i="7"/>
  <c r="AE2232" i="7"/>
  <c r="AD2232" i="7"/>
  <c r="AL2232" i="7"/>
  <c r="AG1147" i="7"/>
  <c r="AF1147" i="7"/>
  <c r="AE1147" i="7"/>
  <c r="AC1147" i="7"/>
  <c r="AB1147" i="7"/>
  <c r="AK1147" i="7"/>
  <c r="AJ1147" i="7"/>
  <c r="AI1147" i="7"/>
  <c r="AA1147" i="7"/>
  <c r="AL1147" i="7"/>
  <c r="AH1147" i="7"/>
  <c r="AD1147" i="7"/>
  <c r="AL1322" i="7"/>
  <c r="AK1322" i="7"/>
  <c r="AJ1322" i="7"/>
  <c r="AI1322" i="7"/>
  <c r="AH1322" i="7"/>
  <c r="AC1322" i="7"/>
  <c r="AG1322" i="7"/>
  <c r="AD1322" i="7"/>
  <c r="AB1322" i="7"/>
  <c r="AA1322" i="7"/>
  <c r="AF1322" i="7"/>
  <c r="AE1322" i="7"/>
  <c r="AE832" i="7"/>
  <c r="AJ832" i="7"/>
  <c r="AI832" i="7"/>
  <c r="AG832" i="7"/>
  <c r="AF832" i="7"/>
  <c r="AC832" i="7"/>
  <c r="AB832" i="7"/>
  <c r="AH832" i="7"/>
  <c r="AD832" i="7"/>
  <c r="AL832" i="7"/>
  <c r="AK832" i="7"/>
  <c r="AA832" i="7"/>
  <c r="AL1427" i="7"/>
  <c r="AK1427" i="7"/>
  <c r="AJ1427" i="7"/>
  <c r="AI1427" i="7"/>
  <c r="AH1427" i="7"/>
  <c r="AC1427" i="7"/>
  <c r="AF1427" i="7"/>
  <c r="AE1427" i="7"/>
  <c r="AD1427" i="7"/>
  <c r="AA1427" i="7"/>
  <c r="AG1427" i="7"/>
  <c r="AB1427" i="7"/>
  <c r="AG901" i="7"/>
  <c r="AE901" i="7"/>
  <c r="AB901" i="7"/>
  <c r="AA901" i="7"/>
  <c r="AL901" i="7"/>
  <c r="AJ901" i="7"/>
  <c r="AI901" i="7"/>
  <c r="AD901" i="7"/>
  <c r="AC901" i="7"/>
  <c r="AK901" i="7"/>
  <c r="AH901" i="7"/>
  <c r="AF901" i="7"/>
  <c r="AM712" i="7"/>
  <c r="AO712" i="7" s="1"/>
  <c r="AM1447" i="7"/>
  <c r="AO1447" i="7" s="1"/>
  <c r="AM1657" i="7"/>
  <c r="AO1657" i="7" s="1"/>
  <c r="AM1600" i="7"/>
  <c r="AO1600" i="7" s="1"/>
  <c r="AM20" i="7"/>
  <c r="AO20" i="7" s="1"/>
  <c r="AM2510" i="7"/>
  <c r="AO2510" i="7" s="1"/>
  <c r="AM30" i="7"/>
  <c r="AO30" i="7" s="1"/>
  <c r="AM292" i="7"/>
  <c r="AO292" i="7" s="1"/>
  <c r="AM95" i="7"/>
  <c r="AO95" i="7" s="1"/>
  <c r="AM47" i="7"/>
  <c r="AO47" i="7" s="1"/>
  <c r="AM875" i="7"/>
  <c r="AO875" i="7" s="1"/>
  <c r="AM1645" i="7"/>
  <c r="AO1645" i="7" s="1"/>
  <c r="AM1285" i="7"/>
  <c r="AO1285" i="7" s="1"/>
  <c r="AM1342" i="7"/>
  <c r="AO1342" i="7" s="1"/>
  <c r="AM2170" i="7"/>
  <c r="AO2170" i="7" s="1"/>
  <c r="AM1005" i="7"/>
  <c r="AO1005" i="7" s="1"/>
  <c r="AM1820" i="7"/>
  <c r="AO1820" i="7" s="1"/>
  <c r="AM2497" i="7"/>
  <c r="AO2497" i="7" s="1"/>
  <c r="AK1952" i="7"/>
  <c r="AJ1952" i="7"/>
  <c r="AI1952" i="7"/>
  <c r="AH1952" i="7"/>
  <c r="AE1952" i="7"/>
  <c r="AG1952" i="7"/>
  <c r="AF1952" i="7"/>
  <c r="AC1952" i="7"/>
  <c r="AB1952" i="7"/>
  <c r="AL1952" i="7"/>
  <c r="AD1952" i="7"/>
  <c r="AA1952" i="7"/>
  <c r="AE657" i="7"/>
  <c r="AD657" i="7"/>
  <c r="AC657" i="7"/>
  <c r="AB657" i="7"/>
  <c r="AA657" i="7"/>
  <c r="AL657" i="7"/>
  <c r="AI657" i="7"/>
  <c r="AH657" i="7"/>
  <c r="AK657" i="7"/>
  <c r="AJ657" i="7"/>
  <c r="AG657" i="7"/>
  <c r="AF657" i="7"/>
  <c r="AG1157" i="7"/>
  <c r="AF1157" i="7"/>
  <c r="AE1157" i="7"/>
  <c r="AC1157" i="7"/>
  <c r="AB1157" i="7"/>
  <c r="AK1157" i="7"/>
  <c r="AJ1157" i="7"/>
  <c r="AI1157" i="7"/>
  <c r="AA1157" i="7"/>
  <c r="AL1157" i="7"/>
  <c r="AH1157" i="7"/>
  <c r="AD1157" i="7"/>
  <c r="AC2791" i="7"/>
  <c r="AB2791" i="7"/>
  <c r="AA2791" i="7"/>
  <c r="AL2791" i="7"/>
  <c r="AK2791" i="7"/>
  <c r="AI2791" i="7"/>
  <c r="AH2791" i="7"/>
  <c r="AD2791" i="7"/>
  <c r="AJ2791" i="7"/>
  <c r="AG2791" i="7"/>
  <c r="AF2791" i="7"/>
  <c r="AE2791" i="7"/>
  <c r="AJ2861" i="7"/>
  <c r="AK2861" i="7"/>
  <c r="AI2861" i="7"/>
  <c r="AH2861" i="7"/>
  <c r="AG2861" i="7"/>
  <c r="AL2861" i="7"/>
  <c r="AF2861" i="7"/>
  <c r="AD2861" i="7"/>
  <c r="AC2861" i="7"/>
  <c r="AB2861" i="7"/>
  <c r="AE2861" i="7"/>
  <c r="AA2861" i="7"/>
  <c r="AI2126" i="7"/>
  <c r="AC2126" i="7"/>
  <c r="AB2126" i="7"/>
  <c r="AA2126" i="7"/>
  <c r="AL2126" i="7"/>
  <c r="AK2126" i="7"/>
  <c r="AG2126" i="7"/>
  <c r="AF2126" i="7"/>
  <c r="AE2126" i="7"/>
  <c r="AH2126" i="7"/>
  <c r="AJ2126" i="7"/>
  <c r="AD2126" i="7"/>
  <c r="AG1076" i="7"/>
  <c r="AF1076" i="7"/>
  <c r="AE1076" i="7"/>
  <c r="AC1076" i="7"/>
  <c r="AB1076" i="7"/>
  <c r="AK1076" i="7"/>
  <c r="AJ1076" i="7"/>
  <c r="AI1076" i="7"/>
  <c r="AH1076" i="7"/>
  <c r="AD1076" i="7"/>
  <c r="AA1076" i="7"/>
  <c r="AL1076" i="7"/>
  <c r="AC2813" i="7"/>
  <c r="AB2813" i="7"/>
  <c r="AA2813" i="7"/>
  <c r="AL2813" i="7"/>
  <c r="AE2813" i="7"/>
  <c r="AD2813" i="7"/>
  <c r="AI2813" i="7"/>
  <c r="AF2813" i="7"/>
  <c r="AJ2813" i="7"/>
  <c r="AG2813" i="7"/>
  <c r="AK2813" i="7"/>
  <c r="AH2813" i="7"/>
  <c r="AJ1636" i="7"/>
  <c r="AI1636" i="7"/>
  <c r="AH1636" i="7"/>
  <c r="AG1636" i="7"/>
  <c r="AL1636" i="7"/>
  <c r="AK1636" i="7"/>
  <c r="AF1636" i="7"/>
  <c r="AD1636" i="7"/>
  <c r="AC1636" i="7"/>
  <c r="AA1636" i="7"/>
  <c r="AE1636" i="7"/>
  <c r="AB1636" i="7"/>
  <c r="AI61" i="7"/>
  <c r="AH61" i="7"/>
  <c r="AG61" i="7"/>
  <c r="AF61" i="7"/>
  <c r="AE61" i="7"/>
  <c r="AD61" i="7"/>
  <c r="AA61" i="7"/>
  <c r="AL61" i="7"/>
  <c r="AK61" i="7"/>
  <c r="AJ61" i="7"/>
  <c r="AC61" i="7"/>
  <c r="AB61" i="7"/>
  <c r="AC2756" i="7"/>
  <c r="AB2756" i="7"/>
  <c r="AA2756" i="7"/>
  <c r="AL2756" i="7"/>
  <c r="AE2756" i="7"/>
  <c r="AD2756" i="7"/>
  <c r="AI2756" i="7"/>
  <c r="AH2756" i="7"/>
  <c r="AG2756" i="7"/>
  <c r="AF2756" i="7"/>
  <c r="AK2756" i="7"/>
  <c r="AJ2756" i="7"/>
  <c r="AJ2253" i="7"/>
  <c r="AL2253" i="7"/>
  <c r="AG2253" i="7"/>
  <c r="AF2253" i="7"/>
  <c r="AD2253" i="7"/>
  <c r="AK2253" i="7"/>
  <c r="AI2253" i="7"/>
  <c r="AC2253" i="7"/>
  <c r="AB2253" i="7"/>
  <c r="AA2253" i="7"/>
  <c r="AH2253" i="7"/>
  <c r="AE2253" i="7"/>
  <c r="AK1951" i="7"/>
  <c r="AJ1951" i="7"/>
  <c r="AI1951" i="7"/>
  <c r="AH1951" i="7"/>
  <c r="AE1951" i="7"/>
  <c r="AF1951" i="7"/>
  <c r="AD1951" i="7"/>
  <c r="AC1951" i="7"/>
  <c r="AA1951" i="7"/>
  <c r="AL1951" i="7"/>
  <c r="AG1951" i="7"/>
  <c r="AB1951" i="7"/>
  <c r="AF748" i="7"/>
  <c r="AC748" i="7"/>
  <c r="AK748" i="7"/>
  <c r="AJ748" i="7"/>
  <c r="AI748" i="7"/>
  <c r="AH748" i="7"/>
  <c r="AG748" i="7"/>
  <c r="AE748" i="7"/>
  <c r="AA748" i="7"/>
  <c r="AD748" i="7"/>
  <c r="AB748" i="7"/>
  <c r="AL748" i="7"/>
  <c r="AE643" i="7"/>
  <c r="AD643" i="7"/>
  <c r="AC643" i="7"/>
  <c r="AB643" i="7"/>
  <c r="AA643" i="7"/>
  <c r="AL643" i="7"/>
  <c r="AI643" i="7"/>
  <c r="AH643" i="7"/>
  <c r="AK643" i="7"/>
  <c r="AJ643" i="7"/>
  <c r="AG643" i="7"/>
  <c r="AF643" i="7"/>
  <c r="AG1181" i="7"/>
  <c r="AF1181" i="7"/>
  <c r="AE1181" i="7"/>
  <c r="AC1181" i="7"/>
  <c r="AB1181" i="7"/>
  <c r="AK1181" i="7"/>
  <c r="AJ1181" i="7"/>
  <c r="AI1181" i="7"/>
  <c r="AA1181" i="7"/>
  <c r="AL1181" i="7"/>
  <c r="AH1181" i="7"/>
  <c r="AD1181" i="7"/>
  <c r="AF2113" i="7"/>
  <c r="AE2113" i="7"/>
  <c r="AD2113" i="7"/>
  <c r="AB2113" i="7"/>
  <c r="AA2113" i="7"/>
  <c r="AJ2113" i="7"/>
  <c r="AI2113" i="7"/>
  <c r="AH2113" i="7"/>
  <c r="AC2113" i="7"/>
  <c r="AK2113" i="7"/>
  <c r="AL2113" i="7"/>
  <c r="AG2113" i="7"/>
  <c r="AH1518" i="7"/>
  <c r="AB1518" i="7"/>
  <c r="AA1518" i="7"/>
  <c r="AL1518" i="7"/>
  <c r="AK1518" i="7"/>
  <c r="AG1518" i="7"/>
  <c r="AF1518" i="7"/>
  <c r="AE1518" i="7"/>
  <c r="AJ1518" i="7"/>
  <c r="AI1518" i="7"/>
  <c r="AD1518" i="7"/>
  <c r="AC1518" i="7"/>
  <c r="AH1553" i="7"/>
  <c r="AF1553" i="7"/>
  <c r="AE1553" i="7"/>
  <c r="AC1553" i="7"/>
  <c r="AL1553" i="7"/>
  <c r="AK1553" i="7"/>
  <c r="AJ1553" i="7"/>
  <c r="AD1553" i="7"/>
  <c r="AB1553" i="7"/>
  <c r="AA1553" i="7"/>
  <c r="AI1553" i="7"/>
  <c r="AG1553" i="7"/>
  <c r="AH1531" i="7"/>
  <c r="AC1531" i="7"/>
  <c r="AB1531" i="7"/>
  <c r="AA1531" i="7"/>
  <c r="AL1531" i="7"/>
  <c r="AI1531" i="7"/>
  <c r="AG1531" i="7"/>
  <c r="AF1531" i="7"/>
  <c r="AK1531" i="7"/>
  <c r="AJ1531" i="7"/>
  <c r="AE1531" i="7"/>
  <c r="AD1531" i="7"/>
  <c r="AG866" i="7"/>
  <c r="AE866" i="7"/>
  <c r="AL866" i="7"/>
  <c r="AK866" i="7"/>
  <c r="AJ866" i="7"/>
  <c r="AI866" i="7"/>
  <c r="AF866" i="7"/>
  <c r="AD866" i="7"/>
  <c r="AH866" i="7"/>
  <c r="AA866" i="7"/>
  <c r="AC866" i="7"/>
  <c r="AB866" i="7"/>
  <c r="AG1121" i="7"/>
  <c r="AF1121" i="7"/>
  <c r="AE1121" i="7"/>
  <c r="AC1121" i="7"/>
  <c r="AB1121" i="7"/>
  <c r="AK1121" i="7"/>
  <c r="AJ1121" i="7"/>
  <c r="AI1121" i="7"/>
  <c r="AA1121" i="7"/>
  <c r="AL1121" i="7"/>
  <c r="AH1121" i="7"/>
  <c r="AD1121" i="7"/>
  <c r="AI2148" i="7"/>
  <c r="AF2148" i="7"/>
  <c r="AG2148" i="7"/>
  <c r="AE2148" i="7"/>
  <c r="AD2148" i="7"/>
  <c r="AB2148" i="7"/>
  <c r="AA2148" i="7"/>
  <c r="AL2148" i="7"/>
  <c r="AK2148" i="7"/>
  <c r="AJ2148" i="7"/>
  <c r="AC2148" i="7"/>
  <c r="AH2148" i="7"/>
  <c r="AJ1576" i="7"/>
  <c r="AI1576" i="7"/>
  <c r="AH1576" i="7"/>
  <c r="AL1576" i="7"/>
  <c r="AK1576" i="7"/>
  <c r="AF1576" i="7"/>
  <c r="AE1576" i="7"/>
  <c r="AC1576" i="7"/>
  <c r="AB1576" i="7"/>
  <c r="AG1576" i="7"/>
  <c r="AD1576" i="7"/>
  <c r="AA1576" i="7"/>
  <c r="AF762" i="7"/>
  <c r="AC762" i="7"/>
  <c r="AL762" i="7"/>
  <c r="AE762" i="7"/>
  <c r="AD762" i="7"/>
  <c r="AB762" i="7"/>
  <c r="AA762" i="7"/>
  <c r="AJ762" i="7"/>
  <c r="AI762" i="7"/>
  <c r="AK762" i="7"/>
  <c r="AH762" i="7"/>
  <c r="AG762" i="7"/>
  <c r="AJ2346" i="7"/>
  <c r="AI2346" i="7"/>
  <c r="AH2346" i="7"/>
  <c r="AG2346" i="7"/>
  <c r="AD2346" i="7"/>
  <c r="AB2346" i="7"/>
  <c r="AA2346" i="7"/>
  <c r="AK2346" i="7"/>
  <c r="AF2346" i="7"/>
  <c r="AE2346" i="7"/>
  <c r="AL2346" i="7"/>
  <c r="AC2346" i="7"/>
  <c r="AE656" i="7"/>
  <c r="AD656" i="7"/>
  <c r="AC656" i="7"/>
  <c r="AB656" i="7"/>
  <c r="AA656" i="7"/>
  <c r="AL656" i="7"/>
  <c r="AI656" i="7"/>
  <c r="AH656" i="7"/>
  <c r="AK656" i="7"/>
  <c r="AG656" i="7"/>
  <c r="AJ656" i="7"/>
  <c r="AF656" i="7"/>
  <c r="AE526" i="7"/>
  <c r="AD526" i="7"/>
  <c r="AC526" i="7"/>
  <c r="AB526" i="7"/>
  <c r="AA526" i="7"/>
  <c r="AL526" i="7"/>
  <c r="AI526" i="7"/>
  <c r="AH526" i="7"/>
  <c r="AK526" i="7"/>
  <c r="AJ526" i="7"/>
  <c r="AG526" i="7"/>
  <c r="AF526" i="7"/>
  <c r="AE806" i="7"/>
  <c r="AH806" i="7"/>
  <c r="AD806" i="7"/>
  <c r="AA806" i="7"/>
  <c r="AK806" i="7"/>
  <c r="AJ806" i="7"/>
  <c r="AI806" i="7"/>
  <c r="AG806" i="7"/>
  <c r="AF806" i="7"/>
  <c r="AC806" i="7"/>
  <c r="AB806" i="7"/>
  <c r="AL806" i="7"/>
  <c r="AE608" i="7"/>
  <c r="AD608" i="7"/>
  <c r="AC608" i="7"/>
  <c r="AB608" i="7"/>
  <c r="AA608" i="7"/>
  <c r="AL608" i="7"/>
  <c r="AI608" i="7"/>
  <c r="AH608" i="7"/>
  <c r="AK608" i="7"/>
  <c r="AG608" i="7"/>
  <c r="AJ608" i="7"/>
  <c r="AF608" i="7"/>
  <c r="AE386" i="7"/>
  <c r="AD386" i="7"/>
  <c r="AC386" i="7"/>
  <c r="AB386" i="7"/>
  <c r="AA386" i="7"/>
  <c r="AL386" i="7"/>
  <c r="AI386" i="7"/>
  <c r="AH386" i="7"/>
  <c r="AK386" i="7"/>
  <c r="AJ386" i="7"/>
  <c r="AG386" i="7"/>
  <c r="AF386" i="7"/>
  <c r="AL282" i="7"/>
  <c r="AK282" i="7"/>
  <c r="AJ282" i="7"/>
  <c r="AI282" i="7"/>
  <c r="AH282" i="7"/>
  <c r="AF282" i="7"/>
  <c r="AG282" i="7"/>
  <c r="AD282" i="7"/>
  <c r="AC282" i="7"/>
  <c r="AE282" i="7"/>
  <c r="AB282" i="7"/>
  <c r="AA282" i="7"/>
  <c r="AI2196" i="7"/>
  <c r="AH2196" i="7"/>
  <c r="AF2196" i="7"/>
  <c r="AE2196" i="7"/>
  <c r="AD2196" i="7"/>
  <c r="AC2196" i="7"/>
  <c r="AA2196" i="7"/>
  <c r="AL2196" i="7"/>
  <c r="AK2196" i="7"/>
  <c r="AJ2196" i="7"/>
  <c r="AG2196" i="7"/>
  <c r="AB2196" i="7"/>
  <c r="AE853" i="7"/>
  <c r="AG853" i="7"/>
  <c r="AF853" i="7"/>
  <c r="AC853" i="7"/>
  <c r="AB853" i="7"/>
  <c r="AL853" i="7"/>
  <c r="AI853" i="7"/>
  <c r="AH853" i="7"/>
  <c r="AD853" i="7"/>
  <c r="AA853" i="7"/>
  <c r="AK853" i="7"/>
  <c r="AJ853" i="7"/>
  <c r="AE596" i="7"/>
  <c r="AD596" i="7"/>
  <c r="AC596" i="7"/>
  <c r="AB596" i="7"/>
  <c r="AA596" i="7"/>
  <c r="AL596" i="7"/>
  <c r="AI596" i="7"/>
  <c r="AH596" i="7"/>
  <c r="AK596" i="7"/>
  <c r="AG596" i="7"/>
  <c r="AJ596" i="7"/>
  <c r="AF596" i="7"/>
  <c r="AK1846" i="7"/>
  <c r="AJ1846" i="7"/>
  <c r="AL1846" i="7"/>
  <c r="AI1846" i="7"/>
  <c r="AH1846" i="7"/>
  <c r="AG1846" i="7"/>
  <c r="AD1846" i="7"/>
  <c r="AC1846" i="7"/>
  <c r="AF1846" i="7"/>
  <c r="AE1846" i="7"/>
  <c r="AA1846" i="7"/>
  <c r="AB1846" i="7"/>
  <c r="AE412" i="7"/>
  <c r="AD412" i="7"/>
  <c r="AC412" i="7"/>
  <c r="AB412" i="7"/>
  <c r="AA412" i="7"/>
  <c r="AL412" i="7"/>
  <c r="AI412" i="7"/>
  <c r="AH412" i="7"/>
  <c r="AK412" i="7"/>
  <c r="AJ412" i="7"/>
  <c r="AG412" i="7"/>
  <c r="AF412" i="7"/>
  <c r="AE551" i="7"/>
  <c r="AD551" i="7"/>
  <c r="AC551" i="7"/>
  <c r="AB551" i="7"/>
  <c r="AA551" i="7"/>
  <c r="AL551" i="7"/>
  <c r="AI551" i="7"/>
  <c r="AH551" i="7"/>
  <c r="AK551" i="7"/>
  <c r="AG551" i="7"/>
  <c r="AJ551" i="7"/>
  <c r="AF551" i="7"/>
  <c r="AL1472" i="7"/>
  <c r="AK1472" i="7"/>
  <c r="AJ1472" i="7"/>
  <c r="AI1472" i="7"/>
  <c r="AH1472" i="7"/>
  <c r="AC1472" i="7"/>
  <c r="AG1472" i="7"/>
  <c r="AD1472" i="7"/>
  <c r="AF1472" i="7"/>
  <c r="AB1472" i="7"/>
  <c r="AA1472" i="7"/>
  <c r="AE1472" i="7"/>
  <c r="AJ2336" i="7"/>
  <c r="AI2336" i="7"/>
  <c r="AH2336" i="7"/>
  <c r="AG2336" i="7"/>
  <c r="AC2336" i="7"/>
  <c r="AB2336" i="7"/>
  <c r="AA2336" i="7"/>
  <c r="AK2336" i="7"/>
  <c r="AD2336" i="7"/>
  <c r="AL2336" i="7"/>
  <c r="AF2336" i="7"/>
  <c r="AE2336" i="7"/>
  <c r="AF666" i="7"/>
  <c r="AL666" i="7"/>
  <c r="AK666" i="7"/>
  <c r="AJ666" i="7"/>
  <c r="AI666" i="7"/>
  <c r="AH666" i="7"/>
  <c r="AG666" i="7"/>
  <c r="AC666" i="7"/>
  <c r="AB666" i="7"/>
  <c r="AE666" i="7"/>
  <c r="AA666" i="7"/>
  <c r="AD666" i="7"/>
  <c r="AI131" i="7"/>
  <c r="AH131" i="7"/>
  <c r="AG131" i="7"/>
  <c r="AF131" i="7"/>
  <c r="AE131" i="7"/>
  <c r="AD131" i="7"/>
  <c r="AA131" i="7"/>
  <c r="AL131" i="7"/>
  <c r="AB131" i="7"/>
  <c r="AK131" i="7"/>
  <c r="AJ131" i="7"/>
  <c r="AC131" i="7"/>
  <c r="AG923" i="7"/>
  <c r="AE923" i="7"/>
  <c r="AC923" i="7"/>
  <c r="AB923" i="7"/>
  <c r="AH923" i="7"/>
  <c r="AF923" i="7"/>
  <c r="AD923" i="7"/>
  <c r="AA923" i="7"/>
  <c r="AL923" i="7"/>
  <c r="AK923" i="7"/>
  <c r="AJ923" i="7"/>
  <c r="AI923" i="7"/>
  <c r="AG1156" i="7"/>
  <c r="AF1156" i="7"/>
  <c r="AE1156" i="7"/>
  <c r="AC1156" i="7"/>
  <c r="AB1156" i="7"/>
  <c r="AK1156" i="7"/>
  <c r="AJ1156" i="7"/>
  <c r="AI1156" i="7"/>
  <c r="AH1156" i="7"/>
  <c r="AD1156" i="7"/>
  <c r="AA1156" i="7"/>
  <c r="AL1156" i="7"/>
  <c r="AI96" i="7"/>
  <c r="AH96" i="7"/>
  <c r="AG96" i="7"/>
  <c r="AF96" i="7"/>
  <c r="AE96" i="7"/>
  <c r="AD96" i="7"/>
  <c r="AA96" i="7"/>
  <c r="AL96" i="7"/>
  <c r="AJ96" i="7"/>
  <c r="AC96" i="7"/>
  <c r="AB96" i="7"/>
  <c r="AK96" i="7"/>
  <c r="AG1192" i="7"/>
  <c r="AF1192" i="7"/>
  <c r="AE1192" i="7"/>
  <c r="AC1192" i="7"/>
  <c r="AB1192" i="7"/>
  <c r="AK1192" i="7"/>
  <c r="AJ1192" i="7"/>
  <c r="AI1192" i="7"/>
  <c r="AH1192" i="7"/>
  <c r="AD1192" i="7"/>
  <c r="AA1192" i="7"/>
  <c r="AL1192" i="7"/>
  <c r="AM70" i="7"/>
  <c r="AO70" i="7" s="1"/>
  <c r="AM2427" i="7"/>
  <c r="AO2427" i="7" s="1"/>
  <c r="AM60" i="7"/>
  <c r="AO60" i="7" s="1"/>
  <c r="AM2847" i="7"/>
  <c r="AO2847" i="7" s="1"/>
  <c r="AM2415" i="7"/>
  <c r="AO2415" i="7" s="1"/>
  <c r="AM1097" i="7"/>
  <c r="AO1097" i="7" s="1"/>
  <c r="AM2182" i="7"/>
  <c r="AO2182" i="7" s="1"/>
  <c r="AM2265" i="7"/>
  <c r="AO2265" i="7" s="1"/>
  <c r="AM1950" i="7"/>
  <c r="AO1950" i="7" s="1"/>
  <c r="AM1027" i="7"/>
  <c r="AO1027" i="7" s="1"/>
  <c r="AM900" i="7"/>
  <c r="AO900" i="7" s="1"/>
  <c r="AM2077" i="7"/>
  <c r="AO2077" i="7" s="1"/>
  <c r="AM1750" i="7"/>
  <c r="AO1750" i="7" s="1"/>
  <c r="AM1587" i="7"/>
  <c r="AO1587" i="7" s="1"/>
  <c r="AM245" i="7"/>
  <c r="AO245" i="7" s="1"/>
  <c r="AM1832" i="7"/>
  <c r="AO1832" i="7" s="1"/>
  <c r="AM1015" i="7"/>
  <c r="AO1015" i="7" s="1"/>
  <c r="AM2825" i="7"/>
  <c r="AO2825" i="7" s="1"/>
  <c r="AM1085" i="7"/>
  <c r="AO1085" i="7" s="1"/>
  <c r="AM1215" i="7"/>
  <c r="AO1215" i="7" s="1"/>
  <c r="AM2660" i="7"/>
  <c r="AO2660" i="7" s="1"/>
  <c r="AM2195" i="7"/>
  <c r="AO2195" i="7" s="1"/>
  <c r="AM630" i="7"/>
  <c r="AO630" i="7" s="1"/>
  <c r="AM410" i="7"/>
  <c r="AO410" i="7" s="1"/>
  <c r="AM445" i="7"/>
  <c r="AO445" i="7" s="1"/>
  <c r="Z2043" i="7"/>
  <c r="AN2043" i="7" s="1"/>
  <c r="Z1273" i="7"/>
  <c r="AN1273" i="7" s="1"/>
  <c r="Z2323" i="7"/>
  <c r="AN2323" i="7" s="1"/>
  <c r="Z1741" i="7"/>
  <c r="AN1741" i="7" s="1"/>
  <c r="Z1728" i="7"/>
  <c r="AN1728" i="7" s="1"/>
  <c r="Z1168" i="7"/>
  <c r="AN1168" i="7" s="1"/>
  <c r="Z141" i="7"/>
  <c r="AN141" i="7" s="1"/>
  <c r="Z1238" i="7"/>
  <c r="AN1238" i="7" s="1"/>
  <c r="Z1856" i="7"/>
  <c r="AN1856" i="7" s="1"/>
  <c r="Z481" i="7"/>
  <c r="AN481" i="7" s="1"/>
  <c r="Z2056" i="7"/>
  <c r="AN2056" i="7" s="1"/>
  <c r="Z771" i="7"/>
  <c r="AN771" i="7" s="1"/>
  <c r="Z1742" i="7"/>
  <c r="AN1742" i="7" s="1"/>
  <c r="Z202" i="7"/>
  <c r="AN202" i="7" s="1"/>
  <c r="Z888" i="7"/>
  <c r="AN888" i="7" s="1"/>
  <c r="Z1378" i="7"/>
  <c r="AN1378" i="7" s="1"/>
  <c r="Z2652" i="7"/>
  <c r="AN2652" i="7" s="1"/>
  <c r="Z1217" i="7"/>
  <c r="AN1217" i="7" s="1"/>
  <c r="Z83" i="7"/>
  <c r="AN83" i="7" s="1"/>
  <c r="Z1203" i="7"/>
  <c r="AN1203" i="7" s="1"/>
  <c r="Z2008" i="7"/>
  <c r="AN2008" i="7" s="1"/>
  <c r="Z236" i="7"/>
  <c r="AN236" i="7" s="1"/>
  <c r="Z106" i="7"/>
  <c r="AN106" i="7" s="1"/>
  <c r="Z2918" i="7"/>
  <c r="AN2918" i="7" s="1"/>
  <c r="Z538" i="7"/>
  <c r="AN538" i="7" s="1"/>
  <c r="Z2651" i="7"/>
  <c r="AN2651" i="7" s="1"/>
  <c r="Z783" i="7"/>
  <c r="AN783" i="7" s="1"/>
  <c r="Z246" i="7"/>
  <c r="AN246" i="7" s="1"/>
  <c r="Z21" i="7"/>
  <c r="AN21" i="7" s="1"/>
  <c r="Z1287" i="7"/>
  <c r="AN1287" i="7" s="1"/>
  <c r="Z1763" i="7"/>
  <c r="AN1763" i="7" s="1"/>
  <c r="Z1216" i="7"/>
  <c r="AN1216" i="7" s="1"/>
  <c r="Z561" i="7"/>
  <c r="AN561" i="7" s="1"/>
  <c r="Z796" i="7"/>
  <c r="AN796" i="7" s="1"/>
  <c r="Z1343" i="7"/>
  <c r="AN1343" i="7" s="1"/>
  <c r="Z1588" i="7"/>
  <c r="AN1588" i="7" s="1"/>
  <c r="Z713" i="7"/>
  <c r="AN713" i="7" s="1"/>
  <c r="Z2463" i="7"/>
  <c r="AN2463" i="7" s="1"/>
  <c r="Z2603" i="7"/>
  <c r="AN2603" i="7" s="1"/>
  <c r="Z1308" i="7"/>
  <c r="AN1308" i="7" s="1"/>
  <c r="Z223" i="7"/>
  <c r="AN223" i="7" s="1"/>
  <c r="Z1623" i="7"/>
  <c r="AN1623" i="7" s="1"/>
  <c r="Z797" i="7"/>
  <c r="AN797" i="7" s="1"/>
  <c r="Z8" i="7"/>
  <c r="AN8" i="7" s="1"/>
  <c r="Z491" i="7"/>
  <c r="AN491" i="7" s="1"/>
  <c r="Z188" i="7"/>
  <c r="AN188" i="7" s="1"/>
  <c r="Z468" i="7"/>
  <c r="AN468" i="7" s="1"/>
  <c r="Z293" i="7"/>
  <c r="AN293" i="7" s="1"/>
  <c r="Z433" i="7"/>
  <c r="AN433" i="7" s="1"/>
  <c r="Z2883" i="7"/>
  <c r="AN2883" i="7" s="1"/>
  <c r="Z1483" i="7"/>
  <c r="AN1483" i="7" s="1"/>
  <c r="Z421" i="7"/>
  <c r="AN421" i="7" s="1"/>
  <c r="Z1322" i="7"/>
  <c r="AN1322" i="7" s="1"/>
  <c r="Z118" i="7"/>
  <c r="AN118" i="7" s="1"/>
  <c r="Z573" i="7"/>
  <c r="AN573" i="7" s="1"/>
  <c r="Z1636" i="7"/>
  <c r="AN1636" i="7" s="1"/>
  <c r="Z748" i="7"/>
  <c r="AN748" i="7" s="1"/>
  <c r="Z1553" i="7"/>
  <c r="AN1553" i="7" s="1"/>
  <c r="Z2346" i="7"/>
  <c r="AN2346" i="7" s="1"/>
  <c r="Z806" i="7"/>
  <c r="AN806" i="7" s="1"/>
  <c r="Z386" i="7"/>
  <c r="AN386" i="7" s="1"/>
  <c r="Z596" i="7"/>
  <c r="AN596" i="7" s="1"/>
  <c r="Z2336" i="7"/>
  <c r="AN2336" i="7" s="1"/>
  <c r="Z666" i="7"/>
  <c r="AN666" i="7" s="1"/>
  <c r="Z96" i="7"/>
  <c r="AN96" i="7" s="1"/>
  <c r="Z2848" i="7"/>
  <c r="AN2848" i="7" s="1"/>
  <c r="Z2638" i="7"/>
  <c r="AN2638" i="7" s="1"/>
  <c r="Z71" i="7"/>
  <c r="AN71" i="7" s="1"/>
  <c r="Z2861" i="7"/>
  <c r="AN2861" i="7" s="1"/>
  <c r="Z2813" i="7"/>
  <c r="AN2813" i="7" s="1"/>
  <c r="Z643" i="7"/>
  <c r="AN643" i="7" s="1"/>
  <c r="Z2862" i="7"/>
  <c r="AN2862" i="7" s="1"/>
  <c r="Z1637" i="7"/>
  <c r="AN1637" i="7" s="1"/>
  <c r="Z2347" i="7"/>
  <c r="AN2347" i="7" s="1"/>
  <c r="Z2337" i="7"/>
  <c r="AN2337" i="7" s="1"/>
  <c r="Z97" i="7"/>
  <c r="AN97" i="7" s="1"/>
  <c r="G2815" i="7"/>
  <c r="I2814" i="7"/>
  <c r="G2255" i="7"/>
  <c r="I2254" i="7"/>
  <c r="G1065" i="7"/>
  <c r="I1064" i="7"/>
  <c r="G2430" i="7"/>
  <c r="I2429" i="7"/>
  <c r="G2605" i="7"/>
  <c r="I2604" i="7"/>
  <c r="G1310" i="7"/>
  <c r="I1309" i="7"/>
  <c r="G225" i="7"/>
  <c r="I224" i="7"/>
  <c r="G155" i="7"/>
  <c r="I154" i="7"/>
  <c r="G1240" i="7"/>
  <c r="I1239" i="7"/>
  <c r="G2535" i="7"/>
  <c r="I2534" i="7"/>
  <c r="G995" i="7"/>
  <c r="I994" i="7"/>
  <c r="G505" i="7"/>
  <c r="I504" i="7"/>
  <c r="G2045" i="7"/>
  <c r="I2044" i="7"/>
  <c r="G1030" i="7"/>
  <c r="I1029" i="7"/>
  <c r="G750" i="7"/>
  <c r="I749" i="7"/>
  <c r="G2395" i="7"/>
  <c r="I2394" i="7"/>
  <c r="G2010" i="7"/>
  <c r="I2009" i="7"/>
  <c r="G610" i="7"/>
  <c r="I609" i="7"/>
  <c r="G1800" i="7"/>
  <c r="I1799" i="7"/>
  <c r="G1135" i="7"/>
  <c r="I1134" i="7"/>
  <c r="G2675" i="7"/>
  <c r="I2674" i="7"/>
  <c r="G1380" i="7"/>
  <c r="I1379" i="7"/>
  <c r="G400" i="7"/>
  <c r="I399" i="7"/>
  <c r="G85" i="7"/>
  <c r="I84" i="7"/>
  <c r="G2710" i="7"/>
  <c r="I2709" i="7"/>
  <c r="G2500" i="7"/>
  <c r="I2499" i="7"/>
  <c r="G1695" i="7"/>
  <c r="I1694" i="7"/>
  <c r="G2080" i="7"/>
  <c r="I2079" i="7"/>
  <c r="G1940" i="7"/>
  <c r="I1939" i="7"/>
  <c r="G2185" i="7"/>
  <c r="I2184" i="7"/>
  <c r="G1730" i="7"/>
  <c r="I1729" i="7"/>
  <c r="G1870" i="7"/>
  <c r="I1869" i="7"/>
  <c r="G365" i="7"/>
  <c r="I364" i="7"/>
  <c r="G1170" i="7"/>
  <c r="I1169" i="7"/>
  <c r="G855" i="7"/>
  <c r="I854" i="7"/>
  <c r="G2290" i="7"/>
  <c r="I2289" i="7"/>
  <c r="G50" i="7"/>
  <c r="I49" i="7"/>
  <c r="G680" i="7"/>
  <c r="I679" i="7"/>
  <c r="G1905" i="7"/>
  <c r="I1904" i="7"/>
  <c r="G1485" i="7"/>
  <c r="I1484" i="7"/>
  <c r="G645" i="7"/>
  <c r="I644" i="7"/>
  <c r="G2780" i="7"/>
  <c r="I2779" i="7"/>
  <c r="G190" i="7"/>
  <c r="I189" i="7"/>
  <c r="G470" i="7"/>
  <c r="I469" i="7"/>
  <c r="G2850" i="7"/>
  <c r="I2849" i="7"/>
  <c r="G785" i="7"/>
  <c r="I784" i="7"/>
  <c r="G2885" i="7"/>
  <c r="I2884" i="7"/>
  <c r="G1975" i="7"/>
  <c r="I1974" i="7"/>
  <c r="G1625" i="7"/>
  <c r="I1624" i="7"/>
  <c r="I259" i="7"/>
  <c r="G260" i="7"/>
  <c r="I1764" i="7"/>
  <c r="G1765" i="7"/>
  <c r="G960" i="7"/>
  <c r="I959" i="7"/>
  <c r="G1205" i="7"/>
  <c r="I1204" i="7"/>
  <c r="G2115" i="7"/>
  <c r="I2114" i="7"/>
  <c r="G1520" i="7"/>
  <c r="I1519" i="7"/>
  <c r="G1555" i="7"/>
  <c r="I1554" i="7"/>
  <c r="G295" i="7"/>
  <c r="I294" i="7"/>
  <c r="G1835" i="7"/>
  <c r="I1834" i="7"/>
  <c r="G120" i="7"/>
  <c r="I119" i="7"/>
  <c r="G820" i="7"/>
  <c r="I819" i="7"/>
  <c r="G2640" i="7"/>
  <c r="I2639" i="7"/>
  <c r="G2360" i="7"/>
  <c r="I2359" i="7"/>
  <c r="G890" i="7"/>
  <c r="I889" i="7"/>
  <c r="I434" i="7"/>
  <c r="G435" i="7"/>
  <c r="G575" i="7"/>
  <c r="I574" i="7"/>
  <c r="G2220" i="7"/>
  <c r="I2219" i="7"/>
  <c r="G2745" i="7"/>
  <c r="I2744" i="7"/>
  <c r="I1659" i="7"/>
  <c r="G1660" i="7"/>
  <c r="G1275" i="7"/>
  <c r="I1274" i="7"/>
  <c r="G2325" i="7"/>
  <c r="I2324" i="7"/>
  <c r="G1100" i="7"/>
  <c r="I1099" i="7"/>
  <c r="G2150" i="7"/>
  <c r="I2149" i="7"/>
  <c r="G2570" i="7"/>
  <c r="I2569" i="7"/>
  <c r="G1450" i="7"/>
  <c r="I1449" i="7"/>
  <c r="G1345" i="7"/>
  <c r="I1344" i="7"/>
  <c r="G1590" i="7"/>
  <c r="I1589" i="7"/>
  <c r="G715" i="7"/>
  <c r="I714" i="7"/>
  <c r="G2465" i="7"/>
  <c r="I2464" i="7"/>
  <c r="G1415" i="7"/>
  <c r="I1414" i="7"/>
  <c r="G2920" i="7"/>
  <c r="I2919" i="7"/>
  <c r="G540" i="7"/>
  <c r="I539" i="7"/>
  <c r="G330" i="7"/>
  <c r="I329" i="7"/>
  <c r="G925" i="7"/>
  <c r="I924" i="7"/>
  <c r="G22" i="7"/>
  <c r="I22" i="7" s="1"/>
  <c r="G32" i="7"/>
  <c r="I32" i="7" s="1"/>
  <c r="G9" i="7"/>
  <c r="I9" i="7" s="1"/>
  <c r="AM282" i="7" l="1"/>
  <c r="AO282" i="7" s="1"/>
  <c r="AM1576" i="7"/>
  <c r="AO1576" i="7" s="1"/>
  <c r="AM2861" i="7"/>
  <c r="AO2861" i="7" s="1"/>
  <c r="AM1952" i="7"/>
  <c r="AO1952" i="7" s="1"/>
  <c r="AM1798" i="7"/>
  <c r="AO1798" i="7" s="1"/>
  <c r="AM1497" i="7"/>
  <c r="AO1497" i="7" s="1"/>
  <c r="AM1926" i="7"/>
  <c r="AO1926" i="7" s="1"/>
  <c r="AM1051" i="7"/>
  <c r="AO1051" i="7" s="1"/>
  <c r="AM2743" i="7"/>
  <c r="AO2743" i="7" s="1"/>
  <c r="AM842" i="7"/>
  <c r="AO842" i="7" s="1"/>
  <c r="AM1262" i="7"/>
  <c r="AO1262" i="7" s="1"/>
  <c r="AM1821" i="7"/>
  <c r="AO1821" i="7" s="1"/>
  <c r="AM726" i="7"/>
  <c r="AO726" i="7" s="1"/>
  <c r="AM1916" i="7"/>
  <c r="AO1916" i="7" s="1"/>
  <c r="AM1261" i="7"/>
  <c r="AO1261" i="7" s="1"/>
  <c r="AM1483" i="7"/>
  <c r="AO1483" i="7" s="1"/>
  <c r="AM678" i="7"/>
  <c r="AO678" i="7" s="1"/>
  <c r="AM1682" i="7"/>
  <c r="AO1682" i="7" s="1"/>
  <c r="AM2837" i="7"/>
  <c r="AO2837" i="7" s="1"/>
  <c r="AM867" i="7"/>
  <c r="AO867" i="7" s="1"/>
  <c r="AM118" i="7"/>
  <c r="AO118" i="7" s="1"/>
  <c r="AM2883" i="7"/>
  <c r="AO2883" i="7" s="1"/>
  <c r="AM2451" i="7"/>
  <c r="AO2451" i="7" s="1"/>
  <c r="AM2057" i="7"/>
  <c r="AO2057" i="7" s="1"/>
  <c r="AM446" i="7"/>
  <c r="AO446" i="7" s="1"/>
  <c r="AM482" i="7"/>
  <c r="AO482" i="7" s="1"/>
  <c r="AM387" i="7"/>
  <c r="AO387" i="7" s="1"/>
  <c r="AM2381" i="7"/>
  <c r="AO2381" i="7" s="1"/>
  <c r="AM1973" i="7"/>
  <c r="AO1973" i="7" s="1"/>
  <c r="AM1006" i="7"/>
  <c r="AO1006" i="7" s="1"/>
  <c r="AM772" i="7"/>
  <c r="AO772" i="7" s="1"/>
  <c r="AJ2849" i="7"/>
  <c r="AK2849" i="7"/>
  <c r="AI2849" i="7"/>
  <c r="AH2849" i="7"/>
  <c r="AG2849" i="7"/>
  <c r="AL2849" i="7"/>
  <c r="AD2849" i="7"/>
  <c r="AA2849" i="7"/>
  <c r="AF2849" i="7"/>
  <c r="AC2849" i="7"/>
  <c r="AE2849" i="7"/>
  <c r="AB2849" i="7"/>
  <c r="AJ1694" i="7"/>
  <c r="AI1694" i="7"/>
  <c r="AH1694" i="7"/>
  <c r="AG1694" i="7"/>
  <c r="AL1694" i="7"/>
  <c r="AK1694" i="7"/>
  <c r="AE1694" i="7"/>
  <c r="AD1694" i="7"/>
  <c r="AC1694" i="7"/>
  <c r="AB1694" i="7"/>
  <c r="AF1694" i="7"/>
  <c r="AA1694" i="7"/>
  <c r="AM1192" i="7"/>
  <c r="AO1192" i="7" s="1"/>
  <c r="AM666" i="7"/>
  <c r="AO666" i="7" s="1"/>
  <c r="AM1472" i="7"/>
  <c r="AO1472" i="7" s="1"/>
  <c r="AM1846" i="7"/>
  <c r="AO1846" i="7" s="1"/>
  <c r="AM1076" i="7"/>
  <c r="AO1076" i="7" s="1"/>
  <c r="AM2907" i="7"/>
  <c r="AO2907" i="7" s="1"/>
  <c r="AM317" i="7"/>
  <c r="AO317" i="7" s="1"/>
  <c r="AM492" i="7"/>
  <c r="AO492" i="7" s="1"/>
  <c r="AM376" i="7"/>
  <c r="AO376" i="7" s="1"/>
  <c r="AM422" i="7"/>
  <c r="AO422" i="7" s="1"/>
  <c r="AM352" i="7"/>
  <c r="AO352" i="7" s="1"/>
  <c r="AM491" i="7"/>
  <c r="AO491" i="7" s="1"/>
  <c r="AM421" i="7"/>
  <c r="AO421" i="7" s="1"/>
  <c r="AM902" i="7"/>
  <c r="AO902" i="7" s="1"/>
  <c r="AM2498" i="7"/>
  <c r="AO2498" i="7" s="1"/>
  <c r="AM71" i="7"/>
  <c r="AO71" i="7" s="1"/>
  <c r="AM1332" i="7"/>
  <c r="AO1332" i="7" s="1"/>
  <c r="AM1647" i="7"/>
  <c r="AO1647" i="7" s="1"/>
  <c r="AM2372" i="7"/>
  <c r="AO2372" i="7" s="1"/>
  <c r="AM972" i="7"/>
  <c r="AO972" i="7" s="1"/>
  <c r="AM993" i="7"/>
  <c r="AO993" i="7" s="1"/>
  <c r="AM2092" i="7"/>
  <c r="AO2092" i="7" s="1"/>
  <c r="AM587" i="7"/>
  <c r="AO587" i="7" s="1"/>
  <c r="AM2267" i="7"/>
  <c r="AO2267" i="7" s="1"/>
  <c r="AM456" i="7"/>
  <c r="AO456" i="7" s="1"/>
  <c r="AM1997" i="7"/>
  <c r="AO1997" i="7" s="1"/>
  <c r="AM481" i="7"/>
  <c r="AO481" i="7" s="1"/>
  <c r="AM2941" i="7"/>
  <c r="AO2941" i="7" s="1"/>
  <c r="AM1086" i="7"/>
  <c r="AO1086" i="7" s="1"/>
  <c r="AM1296" i="7"/>
  <c r="AO1296" i="7" s="1"/>
  <c r="AM2918" i="7"/>
  <c r="AO2918" i="7" s="1"/>
  <c r="AM1856" i="7"/>
  <c r="AO1856" i="7" s="1"/>
  <c r="AM1436" i="7"/>
  <c r="AO1436" i="7" s="1"/>
  <c r="AM2836" i="7"/>
  <c r="AO2836" i="7" s="1"/>
  <c r="AM247" i="7"/>
  <c r="AO247" i="7" s="1"/>
  <c r="AM2652" i="7"/>
  <c r="AO2652" i="7" s="1"/>
  <c r="AM2581" i="7"/>
  <c r="AO2581" i="7" s="1"/>
  <c r="AM2546" i="7"/>
  <c r="AO2546" i="7" s="1"/>
  <c r="AM2032" i="7"/>
  <c r="AO2032" i="7" s="1"/>
  <c r="AM1041" i="7"/>
  <c r="AO1041" i="7" s="1"/>
  <c r="AM1168" i="7"/>
  <c r="AO1168" i="7" s="1"/>
  <c r="AM2406" i="7"/>
  <c r="AO2406" i="7" s="1"/>
  <c r="AM1728" i="7"/>
  <c r="AO1728" i="7" s="1"/>
  <c r="AM1356" i="7"/>
  <c r="AO1356" i="7" s="1"/>
  <c r="AM1741" i="7"/>
  <c r="AO1741" i="7" s="1"/>
  <c r="AM1098" i="7"/>
  <c r="AO1098" i="7" s="1"/>
  <c r="AM807" i="7"/>
  <c r="AO807" i="7" s="1"/>
  <c r="AE539" i="7"/>
  <c r="AD539" i="7"/>
  <c r="AC539" i="7"/>
  <c r="AB539" i="7"/>
  <c r="AA539" i="7"/>
  <c r="AL539" i="7"/>
  <c r="AI539" i="7"/>
  <c r="AH539" i="7"/>
  <c r="AK539" i="7"/>
  <c r="AG539" i="7"/>
  <c r="AJ539" i="7"/>
  <c r="AF539" i="7"/>
  <c r="AL1274" i="7"/>
  <c r="AK1274" i="7"/>
  <c r="AJ1274" i="7"/>
  <c r="AI1274" i="7"/>
  <c r="AH1274" i="7"/>
  <c r="AC1274" i="7"/>
  <c r="AG1274" i="7"/>
  <c r="AD1274" i="7"/>
  <c r="AB1274" i="7"/>
  <c r="AA1274" i="7"/>
  <c r="AF1274" i="7"/>
  <c r="AE1274" i="7"/>
  <c r="AK1904" i="7"/>
  <c r="AJ1904" i="7"/>
  <c r="AI1904" i="7"/>
  <c r="AH1904" i="7"/>
  <c r="AE1904" i="7"/>
  <c r="AG1904" i="7"/>
  <c r="AF1904" i="7"/>
  <c r="AC1904" i="7"/>
  <c r="AB1904" i="7"/>
  <c r="AA1904" i="7"/>
  <c r="AL1904" i="7"/>
  <c r="AD1904" i="7"/>
  <c r="AE364" i="7"/>
  <c r="AD364" i="7"/>
  <c r="AC364" i="7"/>
  <c r="AB364" i="7"/>
  <c r="AA364" i="7"/>
  <c r="AL364" i="7"/>
  <c r="AI364" i="7"/>
  <c r="AJ364" i="7"/>
  <c r="AH364" i="7"/>
  <c r="AG364" i="7"/>
  <c r="AF364" i="7"/>
  <c r="AK364" i="7"/>
  <c r="AC2674" i="7"/>
  <c r="AA2674" i="7"/>
  <c r="AL2674" i="7"/>
  <c r="AJ2674" i="7"/>
  <c r="AH2674" i="7"/>
  <c r="AF2674" i="7"/>
  <c r="AE2674" i="7"/>
  <c r="AB2674" i="7"/>
  <c r="AG2674" i="7"/>
  <c r="AD2674" i="7"/>
  <c r="AK2674" i="7"/>
  <c r="AI2674" i="7"/>
  <c r="AF749" i="7"/>
  <c r="AC749" i="7"/>
  <c r="AL749" i="7"/>
  <c r="AK749" i="7"/>
  <c r="AJ749" i="7"/>
  <c r="AI749" i="7"/>
  <c r="AH749" i="7"/>
  <c r="AD749" i="7"/>
  <c r="AB749" i="7"/>
  <c r="AG749" i="7"/>
  <c r="AA749" i="7"/>
  <c r="AE749" i="7"/>
  <c r="AG1239" i="7"/>
  <c r="AF1239" i="7"/>
  <c r="AE1239" i="7"/>
  <c r="AC1239" i="7"/>
  <c r="AB1239" i="7"/>
  <c r="AK1239" i="7"/>
  <c r="AJ1239" i="7"/>
  <c r="AI1239" i="7"/>
  <c r="AA1239" i="7"/>
  <c r="AL1239" i="7"/>
  <c r="AH1239" i="7"/>
  <c r="AD1239" i="7"/>
  <c r="AG1064" i="7"/>
  <c r="AE1064" i="7"/>
  <c r="AC1064" i="7"/>
  <c r="AB1064" i="7"/>
  <c r="AH1064" i="7"/>
  <c r="AF1064" i="7"/>
  <c r="AD1064" i="7"/>
  <c r="AA1064" i="7"/>
  <c r="AJ1064" i="7"/>
  <c r="AL1064" i="7"/>
  <c r="AK1064" i="7"/>
  <c r="AI1064" i="7"/>
  <c r="AM1156" i="7"/>
  <c r="AO1156" i="7" s="1"/>
  <c r="AK1764" i="7"/>
  <c r="AL1764" i="7"/>
  <c r="AJ1764" i="7"/>
  <c r="AI1764" i="7"/>
  <c r="AH1764" i="7"/>
  <c r="AG1764" i="7"/>
  <c r="AF1764" i="7"/>
  <c r="AA1764" i="7"/>
  <c r="AE1764" i="7"/>
  <c r="AD1764" i="7"/>
  <c r="AC1764" i="7"/>
  <c r="AB1764" i="7"/>
  <c r="AM853" i="7"/>
  <c r="AO853" i="7" s="1"/>
  <c r="AM866" i="7"/>
  <c r="AO866" i="7" s="1"/>
  <c r="AM1553" i="7"/>
  <c r="AO1553" i="7" s="1"/>
  <c r="AM2253" i="7"/>
  <c r="AO2253" i="7" s="1"/>
  <c r="AM1636" i="7"/>
  <c r="AO1636" i="7" s="1"/>
  <c r="AM901" i="7"/>
  <c r="AO901" i="7" s="1"/>
  <c r="AM1577" i="7"/>
  <c r="AO1577" i="7" s="1"/>
  <c r="AM2428" i="7"/>
  <c r="AO2428" i="7" s="1"/>
  <c r="AM2311" i="7"/>
  <c r="AO2311" i="7" s="1"/>
  <c r="AM2416" i="7"/>
  <c r="AO2416" i="7" s="1"/>
  <c r="AM797" i="7"/>
  <c r="AO797" i="7" s="1"/>
  <c r="AM937" i="7"/>
  <c r="AO937" i="7" s="1"/>
  <c r="AM1987" i="7"/>
  <c r="AO1987" i="7" s="1"/>
  <c r="AM2442" i="7"/>
  <c r="AO2442" i="7" s="1"/>
  <c r="AM2127" i="7"/>
  <c r="AO2127" i="7" s="1"/>
  <c r="AM306" i="7"/>
  <c r="AO306" i="7" s="1"/>
  <c r="AM2627" i="7"/>
  <c r="AO2627" i="7" s="1"/>
  <c r="AM2288" i="7"/>
  <c r="AO2288" i="7" s="1"/>
  <c r="AM1413" i="7"/>
  <c r="AO1413" i="7" s="1"/>
  <c r="AM1833" i="7"/>
  <c r="AO1833" i="7" s="1"/>
  <c r="AM841" i="7"/>
  <c r="AO841" i="7" s="1"/>
  <c r="AM1286" i="7"/>
  <c r="AO1286" i="7" s="1"/>
  <c r="AM1437" i="7"/>
  <c r="AO1437" i="7" s="1"/>
  <c r="AM2661" i="7"/>
  <c r="AO2661" i="7" s="1"/>
  <c r="AM328" i="7"/>
  <c r="AO328" i="7" s="1"/>
  <c r="AM2931" i="7"/>
  <c r="AO2931" i="7" s="1"/>
  <c r="AM341" i="7"/>
  <c r="AO341" i="7" s="1"/>
  <c r="AM2137" i="7"/>
  <c r="AO2137" i="7" s="1"/>
  <c r="AM2871" i="7"/>
  <c r="AO2871" i="7" s="1"/>
  <c r="AM1868" i="7"/>
  <c r="AO1868" i="7" s="1"/>
  <c r="AM1273" i="7"/>
  <c r="AO1273" i="7" s="1"/>
  <c r="AE434" i="7"/>
  <c r="AD434" i="7"/>
  <c r="AC434" i="7"/>
  <c r="AB434" i="7"/>
  <c r="AA434" i="7"/>
  <c r="AL434" i="7"/>
  <c r="AI434" i="7"/>
  <c r="AH434" i="7"/>
  <c r="AK434" i="7"/>
  <c r="AJ434" i="7"/>
  <c r="AG434" i="7"/>
  <c r="AF434" i="7"/>
  <c r="AG889" i="7"/>
  <c r="AE889" i="7"/>
  <c r="AB889" i="7"/>
  <c r="AA889" i="7"/>
  <c r="AL889" i="7"/>
  <c r="AJ889" i="7"/>
  <c r="AI889" i="7"/>
  <c r="AF889" i="7"/>
  <c r="AD889" i="7"/>
  <c r="AK889" i="7"/>
  <c r="AH889" i="7"/>
  <c r="AC889" i="7"/>
  <c r="AH1554" i="7"/>
  <c r="AF1554" i="7"/>
  <c r="AE1554" i="7"/>
  <c r="AC1554" i="7"/>
  <c r="AB1554" i="7"/>
  <c r="AA1554" i="7"/>
  <c r="AK1554" i="7"/>
  <c r="AJ1554" i="7"/>
  <c r="AI1554" i="7"/>
  <c r="AL1554" i="7"/>
  <c r="AG1554" i="7"/>
  <c r="AD1554" i="7"/>
  <c r="AJ2499" i="7"/>
  <c r="AI2499" i="7"/>
  <c r="AH2499" i="7"/>
  <c r="AG2499" i="7"/>
  <c r="AD2499" i="7"/>
  <c r="AK2499" i="7"/>
  <c r="AA2499" i="7"/>
  <c r="AF2499" i="7"/>
  <c r="AE2499" i="7"/>
  <c r="AB2499" i="7"/>
  <c r="AL2499" i="7"/>
  <c r="AC2499" i="7"/>
  <c r="AI154" i="7"/>
  <c r="AH154" i="7"/>
  <c r="AG154" i="7"/>
  <c r="AF154" i="7"/>
  <c r="AE154" i="7"/>
  <c r="AD154" i="7"/>
  <c r="AC154" i="7"/>
  <c r="AA154" i="7"/>
  <c r="AL154" i="7"/>
  <c r="AB154" i="7"/>
  <c r="AK154" i="7"/>
  <c r="AJ154" i="7"/>
  <c r="AM1121" i="7"/>
  <c r="AO1121" i="7" s="1"/>
  <c r="AM1181" i="7"/>
  <c r="AO1181" i="7" s="1"/>
  <c r="AM748" i="7"/>
  <c r="AO748" i="7" s="1"/>
  <c r="AM1951" i="7"/>
  <c r="AO1951" i="7" s="1"/>
  <c r="AM1157" i="7"/>
  <c r="AO1157" i="7" s="1"/>
  <c r="AM2767" i="7"/>
  <c r="AO2767" i="7" s="1"/>
  <c r="AM2722" i="7"/>
  <c r="AO2722" i="7" s="1"/>
  <c r="AM2778" i="7"/>
  <c r="AO2778" i="7" s="1"/>
  <c r="AM2721" i="7"/>
  <c r="AO2721" i="7" s="1"/>
  <c r="AM433" i="7"/>
  <c r="AO433" i="7" s="1"/>
  <c r="AM468" i="7"/>
  <c r="AO468" i="7" s="1"/>
  <c r="AM316" i="7"/>
  <c r="AO316" i="7" s="1"/>
  <c r="AM377" i="7"/>
  <c r="AO377" i="7" s="1"/>
  <c r="AM573" i="7"/>
  <c r="AO573" i="7" s="1"/>
  <c r="AM351" i="7"/>
  <c r="AO351" i="7" s="1"/>
  <c r="AM1927" i="7"/>
  <c r="AO1927" i="7" s="1"/>
  <c r="AM258" i="7"/>
  <c r="AO258" i="7" s="1"/>
  <c r="AM1646" i="7"/>
  <c r="AO1646" i="7" s="1"/>
  <c r="AM1496" i="7"/>
  <c r="AO1496" i="7" s="1"/>
  <c r="AM1776" i="7"/>
  <c r="AO1776" i="7" s="1"/>
  <c r="AM1938" i="7"/>
  <c r="AO1938" i="7" s="1"/>
  <c r="AM2197" i="7"/>
  <c r="AO2197" i="7" s="1"/>
  <c r="AM1637" i="7"/>
  <c r="AO1637" i="7" s="1"/>
  <c r="AM2801" i="7"/>
  <c r="AO2801" i="7" s="1"/>
  <c r="AM2732" i="7"/>
  <c r="AO2732" i="7" s="1"/>
  <c r="AM2687" i="7"/>
  <c r="AO2687" i="7" s="1"/>
  <c r="AM1707" i="7"/>
  <c r="AO1707" i="7" s="1"/>
  <c r="AM1251" i="7"/>
  <c r="AO1251" i="7" s="1"/>
  <c r="AM2393" i="7"/>
  <c r="AO2393" i="7" s="1"/>
  <c r="AM1203" i="7"/>
  <c r="AO1203" i="7" s="1"/>
  <c r="AM1903" i="7"/>
  <c r="AO1903" i="7" s="1"/>
  <c r="AM1507" i="7"/>
  <c r="AO1507" i="7" s="1"/>
  <c r="AM2242" i="7"/>
  <c r="AO2242" i="7" s="1"/>
  <c r="AM2557" i="7"/>
  <c r="AO2557" i="7" s="1"/>
  <c r="AM912" i="7"/>
  <c r="AO912" i="7" s="1"/>
  <c r="AM1567" i="7"/>
  <c r="AO1567" i="7" s="1"/>
  <c r="AM2477" i="7"/>
  <c r="AO2477" i="7" s="1"/>
  <c r="AM2533" i="7"/>
  <c r="AO2533" i="7" s="1"/>
  <c r="AM818" i="7"/>
  <c r="AO818" i="7" s="1"/>
  <c r="AM1742" i="7"/>
  <c r="AO1742" i="7" s="1"/>
  <c r="AM701" i="7"/>
  <c r="AO701" i="7" s="1"/>
  <c r="AM1111" i="7"/>
  <c r="AO1111" i="7" s="1"/>
  <c r="AJ2919" i="7"/>
  <c r="AI2919" i="7"/>
  <c r="AH2919" i="7"/>
  <c r="AG2919" i="7"/>
  <c r="AA2919" i="7"/>
  <c r="AK2919" i="7"/>
  <c r="AL2919" i="7"/>
  <c r="AD2919" i="7"/>
  <c r="AF2919" i="7"/>
  <c r="AE2919" i="7"/>
  <c r="AB2919" i="7"/>
  <c r="AC2919" i="7"/>
  <c r="AE469" i="7"/>
  <c r="AD469" i="7"/>
  <c r="AC469" i="7"/>
  <c r="AB469" i="7"/>
  <c r="AA469" i="7"/>
  <c r="AL469" i="7"/>
  <c r="AI469" i="7"/>
  <c r="AH469" i="7"/>
  <c r="AK469" i="7"/>
  <c r="AJ469" i="7"/>
  <c r="AG469" i="7"/>
  <c r="AF469" i="7"/>
  <c r="AJ2254" i="7"/>
  <c r="AH2254" i="7"/>
  <c r="AG2254" i="7"/>
  <c r="AE2254" i="7"/>
  <c r="AD2254" i="7"/>
  <c r="AC2254" i="7"/>
  <c r="AB2254" i="7"/>
  <c r="AL2254" i="7"/>
  <c r="AK2254" i="7"/>
  <c r="AI2254" i="7"/>
  <c r="AA2254" i="7"/>
  <c r="AF2254" i="7"/>
  <c r="AL259" i="7"/>
  <c r="AA259" i="7"/>
  <c r="AK259" i="7"/>
  <c r="AJ259" i="7"/>
  <c r="AI259" i="7"/>
  <c r="AG259" i="7"/>
  <c r="AH259" i="7"/>
  <c r="AE259" i="7"/>
  <c r="AD259" i="7"/>
  <c r="AC259" i="7"/>
  <c r="AB259" i="7"/>
  <c r="AF259" i="7"/>
  <c r="AM923" i="7"/>
  <c r="AO923" i="7" s="1"/>
  <c r="AM2697" i="7"/>
  <c r="AO2697" i="7" s="1"/>
  <c r="AM947" i="7"/>
  <c r="AO947" i="7" s="1"/>
  <c r="AM1777" i="7"/>
  <c r="AO1777" i="7" s="1"/>
  <c r="AM1052" i="7"/>
  <c r="AO1052" i="7" s="1"/>
  <c r="AM2592" i="7"/>
  <c r="AO2592" i="7" s="1"/>
  <c r="AM971" i="7"/>
  <c r="AO971" i="7" s="1"/>
  <c r="AM1623" i="7"/>
  <c r="AO1623" i="7" s="1"/>
  <c r="AM1308" i="7"/>
  <c r="AO1308" i="7" s="1"/>
  <c r="AM1448" i="7"/>
  <c r="AO1448" i="7" s="1"/>
  <c r="AM936" i="7"/>
  <c r="AO936" i="7" s="1"/>
  <c r="AM271" i="7"/>
  <c r="AO271" i="7" s="1"/>
  <c r="AM2708" i="7"/>
  <c r="AO2708" i="7" s="1"/>
  <c r="AM2757" i="7"/>
  <c r="AO2757" i="7" s="1"/>
  <c r="AM2673" i="7"/>
  <c r="AO2673" i="7" s="1"/>
  <c r="AM1881" i="7"/>
  <c r="AO1881" i="7" s="1"/>
  <c r="AM236" i="7"/>
  <c r="AO236" i="7" s="1"/>
  <c r="AM176" i="7"/>
  <c r="AO176" i="7" s="1"/>
  <c r="AM1786" i="7"/>
  <c r="AO1786" i="7" s="1"/>
  <c r="AM1392" i="7"/>
  <c r="AO1392" i="7" s="1"/>
  <c r="AM2582" i="7"/>
  <c r="AO2582" i="7" s="1"/>
  <c r="AM877" i="7"/>
  <c r="AO877" i="7" s="1"/>
  <c r="AM958" i="7"/>
  <c r="AO958" i="7" s="1"/>
  <c r="AM141" i="7"/>
  <c r="AO141" i="7" s="1"/>
  <c r="AM201" i="7"/>
  <c r="AO201" i="7" s="1"/>
  <c r="AM1016" i="7"/>
  <c r="AO1016" i="7" s="1"/>
  <c r="AM2521" i="7"/>
  <c r="AO2521" i="7" s="1"/>
  <c r="AL1344" i="7"/>
  <c r="AK1344" i="7"/>
  <c r="AJ1344" i="7"/>
  <c r="AI1344" i="7"/>
  <c r="AH1344" i="7"/>
  <c r="AC1344" i="7"/>
  <c r="AG1344" i="7"/>
  <c r="AD1344" i="7"/>
  <c r="AF1344" i="7"/>
  <c r="AB1344" i="7"/>
  <c r="AA1344" i="7"/>
  <c r="AE1344" i="7"/>
  <c r="AA294" i="7"/>
  <c r="AL294" i="7"/>
  <c r="AI294" i="7"/>
  <c r="AF294" i="7"/>
  <c r="AE294" i="7"/>
  <c r="AD294" i="7"/>
  <c r="AC294" i="7"/>
  <c r="AB294" i="7"/>
  <c r="AK294" i="7"/>
  <c r="AJ294" i="7"/>
  <c r="AH294" i="7"/>
  <c r="AG294" i="7"/>
  <c r="AL1449" i="7"/>
  <c r="AK1449" i="7"/>
  <c r="AJ1449" i="7"/>
  <c r="AI1449" i="7"/>
  <c r="AH1449" i="7"/>
  <c r="AC1449" i="7"/>
  <c r="AF1449" i="7"/>
  <c r="AE1449" i="7"/>
  <c r="AD1449" i="7"/>
  <c r="AA1449" i="7"/>
  <c r="AG1449" i="7"/>
  <c r="AB1449" i="7"/>
  <c r="AF679" i="7"/>
  <c r="AL679" i="7"/>
  <c r="AK679" i="7"/>
  <c r="AJ679" i="7"/>
  <c r="AI679" i="7"/>
  <c r="AH679" i="7"/>
  <c r="AD679" i="7"/>
  <c r="AC679" i="7"/>
  <c r="AG679" i="7"/>
  <c r="AE679" i="7"/>
  <c r="AB679" i="7"/>
  <c r="AA679" i="7"/>
  <c r="AG1134" i="7"/>
  <c r="AF1134" i="7"/>
  <c r="AE1134" i="7"/>
  <c r="AC1134" i="7"/>
  <c r="AB1134" i="7"/>
  <c r="AK1134" i="7"/>
  <c r="AJ1134" i="7"/>
  <c r="AI1134" i="7"/>
  <c r="AH1134" i="7"/>
  <c r="AD1134" i="7"/>
  <c r="AA1134" i="7"/>
  <c r="AL1134" i="7"/>
  <c r="AJ1659" i="7"/>
  <c r="AI1659" i="7"/>
  <c r="AH1659" i="7"/>
  <c r="AG1659" i="7"/>
  <c r="AD1659" i="7"/>
  <c r="AC1659" i="7"/>
  <c r="AB1659" i="7"/>
  <c r="AL1659" i="7"/>
  <c r="AK1659" i="7"/>
  <c r="AF1659" i="7"/>
  <c r="AA1659" i="7"/>
  <c r="AE1659" i="7"/>
  <c r="AC2569" i="7"/>
  <c r="AG2569" i="7"/>
  <c r="AF2569" i="7"/>
  <c r="AE2569" i="7"/>
  <c r="AD2569" i="7"/>
  <c r="AL2569" i="7"/>
  <c r="AH2569" i="7"/>
  <c r="AK2569" i="7"/>
  <c r="AI2569" i="7"/>
  <c r="AJ2569" i="7"/>
  <c r="AB2569" i="7"/>
  <c r="AA2569" i="7"/>
  <c r="AC2639" i="7"/>
  <c r="AK2639" i="7"/>
  <c r="AA2639" i="7"/>
  <c r="AL2639" i="7"/>
  <c r="AI2639" i="7"/>
  <c r="AH2639" i="7"/>
  <c r="AG2639" i="7"/>
  <c r="AF2639" i="7"/>
  <c r="AE2639" i="7"/>
  <c r="AD2639" i="7"/>
  <c r="AJ2639" i="7"/>
  <c r="AB2639" i="7"/>
  <c r="AJ1624" i="7"/>
  <c r="AI1624" i="7"/>
  <c r="AH1624" i="7"/>
  <c r="AG1624" i="7"/>
  <c r="AL1624" i="7"/>
  <c r="AK1624" i="7"/>
  <c r="AF1624" i="7"/>
  <c r="AD1624" i="7"/>
  <c r="AC1624" i="7"/>
  <c r="AA1624" i="7"/>
  <c r="AE1624" i="7"/>
  <c r="AB1624" i="7"/>
  <c r="AI189" i="7"/>
  <c r="AH189" i="7"/>
  <c r="AG189" i="7"/>
  <c r="AF189" i="7"/>
  <c r="AE189" i="7"/>
  <c r="AC189" i="7"/>
  <c r="AD189" i="7"/>
  <c r="AA189" i="7"/>
  <c r="AL189" i="7"/>
  <c r="AK189" i="7"/>
  <c r="AJ189" i="7"/>
  <c r="AB189" i="7"/>
  <c r="AI49" i="7"/>
  <c r="AH49" i="7"/>
  <c r="AG49" i="7"/>
  <c r="AF49" i="7"/>
  <c r="AE49" i="7"/>
  <c r="AD49" i="7"/>
  <c r="AA49" i="7"/>
  <c r="AL49" i="7"/>
  <c r="AK49" i="7"/>
  <c r="AJ49" i="7"/>
  <c r="AC49" i="7"/>
  <c r="AB49" i="7"/>
  <c r="AK1729" i="7"/>
  <c r="AL1729" i="7"/>
  <c r="AJ1729" i="7"/>
  <c r="AI1729" i="7"/>
  <c r="AH1729" i="7"/>
  <c r="AG1729" i="7"/>
  <c r="AB1729" i="7"/>
  <c r="AA1729" i="7"/>
  <c r="AF1729" i="7"/>
  <c r="AE1729" i="7"/>
  <c r="AD1729" i="7"/>
  <c r="AC1729" i="7"/>
  <c r="AC2709" i="7"/>
  <c r="AB2709" i="7"/>
  <c r="AA2709" i="7"/>
  <c r="AL2709" i="7"/>
  <c r="AI2709" i="7"/>
  <c r="AH2709" i="7"/>
  <c r="AG2709" i="7"/>
  <c r="AE2709" i="7"/>
  <c r="AF2709" i="7"/>
  <c r="AD2709" i="7"/>
  <c r="AK2709" i="7"/>
  <c r="AJ2709" i="7"/>
  <c r="AK1799" i="7"/>
  <c r="AJ1799" i="7"/>
  <c r="AB1799" i="7"/>
  <c r="AA1799" i="7"/>
  <c r="AL1799" i="7"/>
  <c r="AI1799" i="7"/>
  <c r="AH1799" i="7"/>
  <c r="AG1799" i="7"/>
  <c r="AF1799" i="7"/>
  <c r="AE1799" i="7"/>
  <c r="AC1799" i="7"/>
  <c r="AD1799" i="7"/>
  <c r="AB2044" i="7"/>
  <c r="AD2044" i="7"/>
  <c r="AC2044" i="7"/>
  <c r="AA2044" i="7"/>
  <c r="AJ2044" i="7"/>
  <c r="AF2044" i="7"/>
  <c r="AE2044" i="7"/>
  <c r="AL2044" i="7"/>
  <c r="AK2044" i="7"/>
  <c r="AH2044" i="7"/>
  <c r="AI2044" i="7"/>
  <c r="AG2044" i="7"/>
  <c r="AI224" i="7"/>
  <c r="AH224" i="7"/>
  <c r="AG224" i="7"/>
  <c r="AF224" i="7"/>
  <c r="AE224" i="7"/>
  <c r="AC224" i="7"/>
  <c r="AD224" i="7"/>
  <c r="AA224" i="7"/>
  <c r="AL224" i="7"/>
  <c r="AB224" i="7"/>
  <c r="AK224" i="7"/>
  <c r="AJ224" i="7"/>
  <c r="AC2814" i="7"/>
  <c r="AB2814" i="7"/>
  <c r="AA2814" i="7"/>
  <c r="AL2814" i="7"/>
  <c r="AI2814" i="7"/>
  <c r="AH2814" i="7"/>
  <c r="AG2814" i="7"/>
  <c r="AE2814" i="7"/>
  <c r="AD2814" i="7"/>
  <c r="AK2814" i="7"/>
  <c r="AJ2814" i="7"/>
  <c r="AF2814" i="7"/>
  <c r="AM96" i="7"/>
  <c r="AO96" i="7" s="1"/>
  <c r="AM131" i="7"/>
  <c r="AO131" i="7" s="1"/>
  <c r="AM2336" i="7"/>
  <c r="AO2336" i="7" s="1"/>
  <c r="AM2196" i="7"/>
  <c r="AO2196" i="7" s="1"/>
  <c r="AM2346" i="7"/>
  <c r="AO2346" i="7" s="1"/>
  <c r="AM762" i="7"/>
  <c r="AO762" i="7" s="1"/>
  <c r="AM2148" i="7"/>
  <c r="AO2148" i="7" s="1"/>
  <c r="AM61" i="7"/>
  <c r="AO61" i="7" s="1"/>
  <c r="AM2766" i="7"/>
  <c r="AO2766" i="7" s="1"/>
  <c r="AM2043" i="7"/>
  <c r="AO2043" i="7" s="1"/>
  <c r="AM72" i="7"/>
  <c r="AO72" i="7" s="1"/>
  <c r="AM1331" i="7"/>
  <c r="AO1331" i="7" s="1"/>
  <c r="AM946" i="7"/>
  <c r="AO946" i="7" s="1"/>
  <c r="AM2603" i="7"/>
  <c r="AO2603" i="7" s="1"/>
  <c r="AM1588" i="7"/>
  <c r="AO1588" i="7" s="1"/>
  <c r="AM1343" i="7"/>
  <c r="AO1343" i="7" s="1"/>
  <c r="AM796" i="7"/>
  <c r="AO796" i="7" s="1"/>
  <c r="AM2371" i="7"/>
  <c r="AO2371" i="7" s="1"/>
  <c r="AM48" i="7"/>
  <c r="AO48" i="7" s="1"/>
  <c r="AM106" i="7"/>
  <c r="AO106" i="7" s="1"/>
  <c r="AM2266" i="7"/>
  <c r="AO2266" i="7" s="1"/>
  <c r="AM2626" i="7"/>
  <c r="AO2626" i="7" s="1"/>
  <c r="AM8" i="7"/>
  <c r="AO8" i="7" s="1"/>
  <c r="AM97" i="7"/>
  <c r="AO97" i="7" s="1"/>
  <c r="AM2932" i="7"/>
  <c r="AO2932" i="7" s="1"/>
  <c r="AM2162" i="7"/>
  <c r="AO2162" i="7" s="1"/>
  <c r="AM1612" i="7"/>
  <c r="AO1612" i="7" s="1"/>
  <c r="AM1857" i="7"/>
  <c r="AO1857" i="7" s="1"/>
  <c r="AM1042" i="7"/>
  <c r="AO1042" i="7" s="1"/>
  <c r="AM771" i="7"/>
  <c r="AO771" i="7" s="1"/>
  <c r="AM1658" i="7"/>
  <c r="AO1658" i="7" s="1"/>
  <c r="AM2486" i="7"/>
  <c r="AO2486" i="7" s="1"/>
  <c r="AM2511" i="7"/>
  <c r="AO2511" i="7" s="1"/>
  <c r="AM62" i="7"/>
  <c r="AO62" i="7" s="1"/>
  <c r="AJ2359" i="7"/>
  <c r="AI2359" i="7"/>
  <c r="AH2359" i="7"/>
  <c r="AG2359" i="7"/>
  <c r="AD2359" i="7"/>
  <c r="AE2359" i="7"/>
  <c r="AB2359" i="7"/>
  <c r="AL2359" i="7"/>
  <c r="AK2359" i="7"/>
  <c r="AF2359" i="7"/>
  <c r="AC2359" i="7"/>
  <c r="AA2359" i="7"/>
  <c r="AK1869" i="7"/>
  <c r="AJ1869" i="7"/>
  <c r="AE1869" i="7"/>
  <c r="AL1869" i="7"/>
  <c r="AI1869" i="7"/>
  <c r="AH1869" i="7"/>
  <c r="AD1869" i="7"/>
  <c r="AC1869" i="7"/>
  <c r="AG1869" i="7"/>
  <c r="AF1869" i="7"/>
  <c r="AB1869" i="7"/>
  <c r="AA1869" i="7"/>
  <c r="AG1029" i="7"/>
  <c r="AE1029" i="7"/>
  <c r="AC1029" i="7"/>
  <c r="AB1029" i="7"/>
  <c r="AL1029" i="7"/>
  <c r="AK1029" i="7"/>
  <c r="AJ1029" i="7"/>
  <c r="AI1029" i="7"/>
  <c r="AH1029" i="7"/>
  <c r="AD1029" i="7"/>
  <c r="AA1029" i="7"/>
  <c r="AF1029" i="7"/>
  <c r="AL1414" i="7"/>
  <c r="AK1414" i="7"/>
  <c r="AJ1414" i="7"/>
  <c r="AI1414" i="7"/>
  <c r="AH1414" i="7"/>
  <c r="AC1414" i="7"/>
  <c r="AG1414" i="7"/>
  <c r="AD1414" i="7"/>
  <c r="AB1414" i="7"/>
  <c r="AA1414" i="7"/>
  <c r="AF1414" i="7"/>
  <c r="AE1414" i="7"/>
  <c r="AC2744" i="7"/>
  <c r="AB2744" i="7"/>
  <c r="AA2744" i="7"/>
  <c r="AL2744" i="7"/>
  <c r="AE2744" i="7"/>
  <c r="AD2744" i="7"/>
  <c r="AG2744" i="7"/>
  <c r="AK2744" i="7"/>
  <c r="AI2744" i="7"/>
  <c r="AH2744" i="7"/>
  <c r="AJ2744" i="7"/>
  <c r="AF2744" i="7"/>
  <c r="AH1519" i="7"/>
  <c r="AC1519" i="7"/>
  <c r="AB1519" i="7"/>
  <c r="AA1519" i="7"/>
  <c r="AL1519" i="7"/>
  <c r="AI1519" i="7"/>
  <c r="AG1519" i="7"/>
  <c r="AF1519" i="7"/>
  <c r="AK1519" i="7"/>
  <c r="AJ1519" i="7"/>
  <c r="AE1519" i="7"/>
  <c r="AD1519" i="7"/>
  <c r="AI9" i="7"/>
  <c r="AH9" i="7"/>
  <c r="AG9" i="7"/>
  <c r="AF9" i="7"/>
  <c r="AE9" i="7"/>
  <c r="AD9" i="7"/>
  <c r="AA9" i="7"/>
  <c r="AL9" i="7"/>
  <c r="AJ9" i="7"/>
  <c r="AC9" i="7"/>
  <c r="AB9" i="7"/>
  <c r="AK9" i="7"/>
  <c r="AM832" i="7"/>
  <c r="AO832" i="7" s="1"/>
  <c r="AM1962" i="7"/>
  <c r="AO1962" i="7" s="1"/>
  <c r="AM1602" i="7"/>
  <c r="AO1602" i="7" s="1"/>
  <c r="AM1752" i="7"/>
  <c r="AO1752" i="7" s="1"/>
  <c r="AM2417" i="7"/>
  <c r="AO2417" i="7" s="1"/>
  <c r="AM737" i="7"/>
  <c r="AO737" i="7" s="1"/>
  <c r="AM691" i="7"/>
  <c r="AO691" i="7" s="1"/>
  <c r="AM2696" i="7"/>
  <c r="AO2696" i="7" s="1"/>
  <c r="AM1812" i="7"/>
  <c r="AO1812" i="7" s="1"/>
  <c r="AM1542" i="7"/>
  <c r="AO1542" i="7" s="1"/>
  <c r="AM2067" i="7"/>
  <c r="AO2067" i="7" s="1"/>
  <c r="AM713" i="7"/>
  <c r="AO713" i="7" s="1"/>
  <c r="AM2568" i="7"/>
  <c r="AO2568" i="7" s="1"/>
  <c r="AM2078" i="7"/>
  <c r="AO2078" i="7" s="1"/>
  <c r="AM2206" i="7"/>
  <c r="AO2206" i="7" s="1"/>
  <c r="AM2441" i="7"/>
  <c r="AO2441" i="7" s="1"/>
  <c r="AM1763" i="7"/>
  <c r="AO1763" i="7" s="1"/>
  <c r="AM727" i="7"/>
  <c r="AO727" i="7" s="1"/>
  <c r="AM1566" i="7"/>
  <c r="AO1566" i="7" s="1"/>
  <c r="AM2826" i="7"/>
  <c r="AO2826" i="7" s="1"/>
  <c r="AM1217" i="7"/>
  <c r="AO1217" i="7" s="1"/>
  <c r="AM1077" i="7"/>
  <c r="AO1077" i="7" s="1"/>
  <c r="AM2872" i="7"/>
  <c r="AO2872" i="7" s="1"/>
  <c r="AM702" i="7"/>
  <c r="AO702" i="7" s="1"/>
  <c r="AM2897" i="7"/>
  <c r="AO2897" i="7" s="1"/>
  <c r="AM2382" i="7"/>
  <c r="AO2382" i="7" s="1"/>
  <c r="AM1017" i="7"/>
  <c r="AO1017" i="7" s="1"/>
  <c r="AM2407" i="7"/>
  <c r="AO2407" i="7" s="1"/>
  <c r="AM1112" i="7"/>
  <c r="AO1112" i="7" s="1"/>
  <c r="AM1122" i="7"/>
  <c r="AO1122" i="7" s="1"/>
  <c r="AM2323" i="7"/>
  <c r="AO2323" i="7" s="1"/>
  <c r="AM2862" i="7"/>
  <c r="AO2862" i="7" s="1"/>
  <c r="AI32" i="7"/>
  <c r="AH32" i="7"/>
  <c r="AG32" i="7"/>
  <c r="AF32" i="7"/>
  <c r="AE32" i="7"/>
  <c r="AD32" i="7"/>
  <c r="AA32" i="7"/>
  <c r="AL32" i="7"/>
  <c r="AC32" i="7"/>
  <c r="AK32" i="7"/>
  <c r="AJ32" i="7"/>
  <c r="AB32" i="7"/>
  <c r="AF2114" i="7"/>
  <c r="AE2114" i="7"/>
  <c r="AD2114" i="7"/>
  <c r="AB2114" i="7"/>
  <c r="AA2114" i="7"/>
  <c r="AJ2114" i="7"/>
  <c r="AI2114" i="7"/>
  <c r="AH2114" i="7"/>
  <c r="AG2114" i="7"/>
  <c r="AC2114" i="7"/>
  <c r="AL2114" i="7"/>
  <c r="AK2114" i="7"/>
  <c r="AK1974" i="7"/>
  <c r="AJ1974" i="7"/>
  <c r="AI1974" i="7"/>
  <c r="AH1974" i="7"/>
  <c r="AE1974" i="7"/>
  <c r="AL1974" i="7"/>
  <c r="AF1974" i="7"/>
  <c r="AD1974" i="7"/>
  <c r="AB1974" i="7"/>
  <c r="AG1974" i="7"/>
  <c r="AC1974" i="7"/>
  <c r="AA1974" i="7"/>
  <c r="AI2184" i="7"/>
  <c r="AH2184" i="7"/>
  <c r="AF2184" i="7"/>
  <c r="AE2184" i="7"/>
  <c r="AD2184" i="7"/>
  <c r="AC2184" i="7"/>
  <c r="AA2184" i="7"/>
  <c r="AL2184" i="7"/>
  <c r="AK2184" i="7"/>
  <c r="AJ2184" i="7"/>
  <c r="AG2184" i="7"/>
  <c r="AB2184" i="7"/>
  <c r="AE609" i="7"/>
  <c r="AD609" i="7"/>
  <c r="AC609" i="7"/>
  <c r="AB609" i="7"/>
  <c r="AA609" i="7"/>
  <c r="AL609" i="7"/>
  <c r="AI609" i="7"/>
  <c r="AH609" i="7"/>
  <c r="AK609" i="7"/>
  <c r="AJ609" i="7"/>
  <c r="AG609" i="7"/>
  <c r="AF609" i="7"/>
  <c r="AE504" i="7"/>
  <c r="AD504" i="7"/>
  <c r="AC504" i="7"/>
  <c r="AB504" i="7"/>
  <c r="AA504" i="7"/>
  <c r="AL504" i="7"/>
  <c r="AI504" i="7"/>
  <c r="AH504" i="7"/>
  <c r="AK504" i="7"/>
  <c r="AJ504" i="7"/>
  <c r="AG504" i="7"/>
  <c r="AF504" i="7"/>
  <c r="AL1309" i="7"/>
  <c r="AK1309" i="7"/>
  <c r="AJ1309" i="7"/>
  <c r="AI1309" i="7"/>
  <c r="AH1309" i="7"/>
  <c r="AC1309" i="7"/>
  <c r="AF1309" i="7"/>
  <c r="AE1309" i="7"/>
  <c r="AD1309" i="7"/>
  <c r="AA1309" i="7"/>
  <c r="AG1309" i="7"/>
  <c r="AB1309" i="7"/>
  <c r="AM551" i="7"/>
  <c r="AO551" i="7" s="1"/>
  <c r="AM412" i="7"/>
  <c r="AO412" i="7" s="1"/>
  <c r="AM596" i="7"/>
  <c r="AO596" i="7" s="1"/>
  <c r="AM386" i="7"/>
  <c r="AO386" i="7" s="1"/>
  <c r="AM608" i="7"/>
  <c r="AO608" i="7" s="1"/>
  <c r="AM526" i="7"/>
  <c r="AO526" i="7" s="1"/>
  <c r="AM656" i="7"/>
  <c r="AO656" i="7" s="1"/>
  <c r="AM2113" i="7"/>
  <c r="AO2113" i="7" s="1"/>
  <c r="AM643" i="7"/>
  <c r="AO643" i="7" s="1"/>
  <c r="AM657" i="7"/>
  <c r="AO657" i="7" s="1"/>
  <c r="AM1671" i="7"/>
  <c r="AO1671" i="7" s="1"/>
  <c r="AM281" i="7"/>
  <c r="AO281" i="7" s="1"/>
  <c r="AM293" i="7"/>
  <c r="AO293" i="7" s="1"/>
  <c r="AM517" i="7"/>
  <c r="AO517" i="7" s="1"/>
  <c r="AM622" i="7"/>
  <c r="AO622" i="7" s="1"/>
  <c r="AM632" i="7"/>
  <c r="AO632" i="7" s="1"/>
  <c r="AM2102" i="7"/>
  <c r="AO2102" i="7" s="1"/>
  <c r="AM398" i="7"/>
  <c r="AO398" i="7" s="1"/>
  <c r="AM562" i="7"/>
  <c r="AO562" i="7" s="1"/>
  <c r="AM2207" i="7"/>
  <c r="AO2207" i="7" s="1"/>
  <c r="AM411" i="7"/>
  <c r="AO411" i="7" s="1"/>
  <c r="AM223" i="7"/>
  <c r="AO223" i="7" s="1"/>
  <c r="AM1986" i="7"/>
  <c r="AO1986" i="7" s="1"/>
  <c r="AM2942" i="7"/>
  <c r="AO2942" i="7" s="1"/>
  <c r="AM1706" i="7"/>
  <c r="AO1706" i="7" s="1"/>
  <c r="AM1252" i="7"/>
  <c r="AO1252" i="7" s="1"/>
  <c r="AM586" i="7"/>
  <c r="AO586" i="7" s="1"/>
  <c r="AM538" i="7"/>
  <c r="AO538" i="7" s="1"/>
  <c r="AM457" i="7"/>
  <c r="AO457" i="7" s="1"/>
  <c r="AM447" i="7"/>
  <c r="AO447" i="7" s="1"/>
  <c r="AM597" i="7"/>
  <c r="AO597" i="7" s="1"/>
  <c r="AM527" i="7"/>
  <c r="AO527" i="7" s="1"/>
  <c r="AM1532" i="7"/>
  <c r="AO1532" i="7" s="1"/>
  <c r="AM1717" i="7"/>
  <c r="AO1717" i="7" s="1"/>
  <c r="AM167" i="7"/>
  <c r="AO167" i="7" s="1"/>
  <c r="AM1506" i="7"/>
  <c r="AO1506" i="7" s="1"/>
  <c r="AM2556" i="7"/>
  <c r="AO2556" i="7" s="1"/>
  <c r="AM1063" i="7"/>
  <c r="AO1063" i="7" s="1"/>
  <c r="AM2276" i="7"/>
  <c r="AO2276" i="7" s="1"/>
  <c r="AM667" i="7"/>
  <c r="AO667" i="7" s="1"/>
  <c r="AM2022" i="7"/>
  <c r="AO2022" i="7" s="1"/>
  <c r="AM1357" i="7"/>
  <c r="AO1357" i="7" s="1"/>
  <c r="AM1462" i="7"/>
  <c r="AO1462" i="7" s="1"/>
  <c r="AM1461" i="7"/>
  <c r="AO1461" i="7" s="1"/>
  <c r="AM2896" i="7"/>
  <c r="AO2896" i="7" s="1"/>
  <c r="AM2171" i="7"/>
  <c r="AO2171" i="7" s="1"/>
  <c r="AM2021" i="7"/>
  <c r="AO2021" i="7" s="1"/>
  <c r="AM363" i="7"/>
  <c r="AO363" i="7" s="1"/>
  <c r="AM2183" i="7"/>
  <c r="AO2183" i="7" s="1"/>
  <c r="AM552" i="7"/>
  <c r="AO552" i="7" s="1"/>
  <c r="AJ2219" i="7"/>
  <c r="AI2219" i="7"/>
  <c r="AH2219" i="7"/>
  <c r="AF2219" i="7"/>
  <c r="AB2219" i="7"/>
  <c r="AA2219" i="7"/>
  <c r="AG2219" i="7"/>
  <c r="AE2219" i="7"/>
  <c r="AD2219" i="7"/>
  <c r="AC2219" i="7"/>
  <c r="AL2219" i="7"/>
  <c r="AK2219" i="7"/>
  <c r="AC2779" i="7"/>
  <c r="AB2779" i="7"/>
  <c r="AA2779" i="7"/>
  <c r="AL2779" i="7"/>
  <c r="AK2779" i="7"/>
  <c r="AI2779" i="7"/>
  <c r="AH2779" i="7"/>
  <c r="AJ2779" i="7"/>
  <c r="AG2779" i="7"/>
  <c r="AE2779" i="7"/>
  <c r="AD2779" i="7"/>
  <c r="AF2779" i="7"/>
  <c r="AJ2289" i="7"/>
  <c r="AI2289" i="7"/>
  <c r="AB2289" i="7"/>
  <c r="AL2289" i="7"/>
  <c r="AK2289" i="7"/>
  <c r="AG2289" i="7"/>
  <c r="AF2289" i="7"/>
  <c r="AE2289" i="7"/>
  <c r="AD2289" i="7"/>
  <c r="AA2289" i="7"/>
  <c r="AC2289" i="7"/>
  <c r="AH2289" i="7"/>
  <c r="AI84" i="7"/>
  <c r="AH84" i="7"/>
  <c r="AG84" i="7"/>
  <c r="AF84" i="7"/>
  <c r="AE84" i="7"/>
  <c r="AD84" i="7"/>
  <c r="AA84" i="7"/>
  <c r="AL84" i="7"/>
  <c r="AJ84" i="7"/>
  <c r="AC84" i="7"/>
  <c r="AB84" i="7"/>
  <c r="AK84" i="7"/>
  <c r="AI22" i="7"/>
  <c r="AH22" i="7"/>
  <c r="AG22" i="7"/>
  <c r="AF22" i="7"/>
  <c r="AE22" i="7"/>
  <c r="AD22" i="7"/>
  <c r="AA22" i="7"/>
  <c r="AL22" i="7"/>
  <c r="AK22" i="7"/>
  <c r="AB22" i="7"/>
  <c r="AJ22" i="7"/>
  <c r="AC22" i="7"/>
  <c r="AM806" i="7"/>
  <c r="AO806" i="7" s="1"/>
  <c r="AM1531" i="7"/>
  <c r="AO1531" i="7" s="1"/>
  <c r="AM2126" i="7"/>
  <c r="AO2126" i="7" s="1"/>
  <c r="AM1427" i="7"/>
  <c r="AO1427" i="7" s="1"/>
  <c r="AM1322" i="7"/>
  <c r="AO1322" i="7" s="1"/>
  <c r="AM1402" i="7"/>
  <c r="AO1402" i="7" s="1"/>
  <c r="AM982" i="7"/>
  <c r="AO982" i="7" s="1"/>
  <c r="AM1367" i="7"/>
  <c r="AO1367" i="7" s="1"/>
  <c r="AM1892" i="7"/>
  <c r="AO1892" i="7" s="1"/>
  <c r="AM2591" i="7"/>
  <c r="AO2591" i="7" s="1"/>
  <c r="AM1601" i="7"/>
  <c r="AO1601" i="7" s="1"/>
  <c r="AM1751" i="7"/>
  <c r="AO1751" i="7" s="1"/>
  <c r="AM761" i="7"/>
  <c r="AO761" i="7" s="1"/>
  <c r="AM2463" i="7"/>
  <c r="AO2463" i="7" s="1"/>
  <c r="AM132" i="7"/>
  <c r="AO132" i="7" s="1"/>
  <c r="AM1297" i="7"/>
  <c r="AO1297" i="7" s="1"/>
  <c r="AM1882" i="7"/>
  <c r="AO1882" i="7" s="1"/>
  <c r="AM1287" i="7"/>
  <c r="AO1287" i="7" s="1"/>
  <c r="AM1681" i="7"/>
  <c r="AO1681" i="7" s="1"/>
  <c r="AM2091" i="7"/>
  <c r="AO2091" i="7" s="1"/>
  <c r="AM2008" i="7"/>
  <c r="AO2008" i="7" s="1"/>
  <c r="AM1996" i="7"/>
  <c r="AO1996" i="7" s="1"/>
  <c r="AM1787" i="7"/>
  <c r="AO1787" i="7" s="1"/>
  <c r="AM2662" i="7"/>
  <c r="AO2662" i="7" s="1"/>
  <c r="AM2547" i="7"/>
  <c r="AO2547" i="7" s="1"/>
  <c r="AM31" i="7"/>
  <c r="AO31" i="7" s="1"/>
  <c r="AM83" i="7"/>
  <c r="AO83" i="7" s="1"/>
  <c r="AM1716" i="7"/>
  <c r="AO1716" i="7" s="1"/>
  <c r="AM888" i="7"/>
  <c r="AO888" i="7" s="1"/>
  <c r="AM246" i="7"/>
  <c r="AO246" i="7" s="1"/>
  <c r="AM2161" i="7"/>
  <c r="AO2161" i="7" s="1"/>
  <c r="AM1216" i="7"/>
  <c r="AO1216" i="7" s="1"/>
  <c r="AM2848" i="7"/>
  <c r="AO2848" i="7" s="1"/>
  <c r="AM1611" i="7"/>
  <c r="AO1611" i="7" s="1"/>
  <c r="AM2651" i="7"/>
  <c r="AO2651" i="7" s="1"/>
  <c r="AM1238" i="7"/>
  <c r="AO1238" i="7" s="1"/>
  <c r="AM2347" i="7"/>
  <c r="AO2347" i="7" s="1"/>
  <c r="AM1191" i="7"/>
  <c r="AO1191" i="7" s="1"/>
  <c r="AM2056" i="7"/>
  <c r="AO2056" i="7" s="1"/>
  <c r="AI2149" i="7"/>
  <c r="AH2149" i="7"/>
  <c r="AF2149" i="7"/>
  <c r="AK2149" i="7"/>
  <c r="AJ2149" i="7"/>
  <c r="AG2149" i="7"/>
  <c r="AD2149" i="7"/>
  <c r="AC2149" i="7"/>
  <c r="AL2149" i="7"/>
  <c r="AE2149" i="7"/>
  <c r="AA2149" i="7"/>
  <c r="AB2149" i="7"/>
  <c r="AE819" i="7"/>
  <c r="AI819" i="7"/>
  <c r="AF819" i="7"/>
  <c r="AB819" i="7"/>
  <c r="AL819" i="7"/>
  <c r="AK819" i="7"/>
  <c r="AJ819" i="7"/>
  <c r="AH819" i="7"/>
  <c r="AG819" i="7"/>
  <c r="AD819" i="7"/>
  <c r="AC819" i="7"/>
  <c r="AA819" i="7"/>
  <c r="AG1099" i="7"/>
  <c r="AF1099" i="7"/>
  <c r="AE1099" i="7"/>
  <c r="AC1099" i="7"/>
  <c r="AB1099" i="7"/>
  <c r="AK1099" i="7"/>
  <c r="AJ1099" i="7"/>
  <c r="AI1099" i="7"/>
  <c r="AA1099" i="7"/>
  <c r="AL1099" i="7"/>
  <c r="AH1099" i="7"/>
  <c r="AD1099" i="7"/>
  <c r="AJ2884" i="7"/>
  <c r="AI2884" i="7"/>
  <c r="AH2884" i="7"/>
  <c r="AG2884" i="7"/>
  <c r="AF2884" i="7"/>
  <c r="AL2884" i="7"/>
  <c r="AK2884" i="7"/>
  <c r="AE2884" i="7"/>
  <c r="AC2884" i="7"/>
  <c r="AB2884" i="7"/>
  <c r="AA2884" i="7"/>
  <c r="AD2884" i="7"/>
  <c r="AE854" i="7"/>
  <c r="AH854" i="7"/>
  <c r="AG854" i="7"/>
  <c r="AD854" i="7"/>
  <c r="AC854" i="7"/>
  <c r="AA854" i="7"/>
  <c r="AL854" i="7"/>
  <c r="AK854" i="7"/>
  <c r="AF854" i="7"/>
  <c r="AB854" i="7"/>
  <c r="AJ854" i="7"/>
  <c r="AI854" i="7"/>
  <c r="AK1939" i="7"/>
  <c r="AJ1939" i="7"/>
  <c r="AI1939" i="7"/>
  <c r="AH1939" i="7"/>
  <c r="AE1939" i="7"/>
  <c r="AF1939" i="7"/>
  <c r="AD1939" i="7"/>
  <c r="AC1939" i="7"/>
  <c r="AA1939" i="7"/>
  <c r="AL1939" i="7"/>
  <c r="AG1939" i="7"/>
  <c r="AB1939" i="7"/>
  <c r="AE399" i="7"/>
  <c r="AD399" i="7"/>
  <c r="AC399" i="7"/>
  <c r="AB399" i="7"/>
  <c r="AA399" i="7"/>
  <c r="AL399" i="7"/>
  <c r="AI399" i="7"/>
  <c r="AH399" i="7"/>
  <c r="AK399" i="7"/>
  <c r="AG399" i="7"/>
  <c r="AJ399" i="7"/>
  <c r="AF399" i="7"/>
  <c r="AG994" i="7"/>
  <c r="AE994" i="7"/>
  <c r="AC994" i="7"/>
  <c r="AB994" i="7"/>
  <c r="AL994" i="7"/>
  <c r="AJ994" i="7"/>
  <c r="AI994" i="7"/>
  <c r="AD994" i="7"/>
  <c r="AK994" i="7"/>
  <c r="AH994" i="7"/>
  <c r="AF994" i="7"/>
  <c r="AA994" i="7"/>
  <c r="AG2604" i="7"/>
  <c r="AE2604" i="7"/>
  <c r="AL2604" i="7"/>
  <c r="AK2604" i="7"/>
  <c r="AI2604" i="7"/>
  <c r="AB2604" i="7"/>
  <c r="AA2604" i="7"/>
  <c r="AJ2604" i="7"/>
  <c r="AC2604" i="7"/>
  <c r="AF2604" i="7"/>
  <c r="AD2604" i="7"/>
  <c r="AH2604" i="7"/>
  <c r="AM1518" i="7"/>
  <c r="AO1518" i="7" s="1"/>
  <c r="AM2756" i="7"/>
  <c r="AO2756" i="7" s="1"/>
  <c r="AM2813" i="7"/>
  <c r="AO2813" i="7" s="1"/>
  <c r="AM2791" i="7"/>
  <c r="AO2791" i="7" s="1"/>
  <c r="AM1147" i="7"/>
  <c r="AO1147" i="7" s="1"/>
  <c r="AM1227" i="7"/>
  <c r="AO1227" i="7" s="1"/>
  <c r="AM1891" i="7"/>
  <c r="AO1891" i="7" s="1"/>
  <c r="AM736" i="7"/>
  <c r="AO736" i="7" s="1"/>
  <c r="AM831" i="7"/>
  <c r="AO831" i="7" s="1"/>
  <c r="AM1146" i="7"/>
  <c r="AO1146" i="7" s="1"/>
  <c r="AM1961" i="7"/>
  <c r="AO1961" i="7" s="1"/>
  <c r="AM2906" i="7"/>
  <c r="AO2906" i="7" s="1"/>
  <c r="AM1226" i="7"/>
  <c r="AO1226" i="7" s="1"/>
  <c r="AM981" i="7"/>
  <c r="AO981" i="7" s="1"/>
  <c r="AM2616" i="7"/>
  <c r="AO2616" i="7" s="1"/>
  <c r="AM1182" i="7"/>
  <c r="AO1182" i="7" s="1"/>
  <c r="AM2792" i="7"/>
  <c r="AO2792" i="7" s="1"/>
  <c r="AM2954" i="7"/>
  <c r="AO2954" i="7" s="1"/>
  <c r="AM1087" i="7"/>
  <c r="AO1087" i="7" s="1"/>
  <c r="AM2827" i="7"/>
  <c r="AO2827" i="7" s="1"/>
  <c r="AM272" i="7"/>
  <c r="AO272" i="7" s="1"/>
  <c r="AM2802" i="7"/>
  <c r="AO2802" i="7" s="1"/>
  <c r="AM2731" i="7"/>
  <c r="AO2731" i="7" s="1"/>
  <c r="AM2452" i="7"/>
  <c r="AO2452" i="7" s="1"/>
  <c r="AM2476" i="7"/>
  <c r="AO2476" i="7" s="1"/>
  <c r="AM1378" i="7"/>
  <c r="AO1378" i="7" s="1"/>
  <c r="AM1391" i="7"/>
  <c r="AO1391" i="7" s="1"/>
  <c r="AM142" i="7"/>
  <c r="AO142" i="7" s="1"/>
  <c r="AM202" i="7"/>
  <c r="AO202" i="7" s="1"/>
  <c r="AM1007" i="7"/>
  <c r="AO1007" i="7" s="1"/>
  <c r="AM2031" i="7"/>
  <c r="AO2031" i="7" s="1"/>
  <c r="AJ2464" i="7"/>
  <c r="AI2464" i="7"/>
  <c r="AH2464" i="7"/>
  <c r="AG2464" i="7"/>
  <c r="AD2464" i="7"/>
  <c r="AA2464" i="7"/>
  <c r="AK2464" i="7"/>
  <c r="AB2464" i="7"/>
  <c r="AL2464" i="7"/>
  <c r="AE2464" i="7"/>
  <c r="AC2464" i="7"/>
  <c r="AF2464" i="7"/>
  <c r="AG924" i="7"/>
  <c r="AE924" i="7"/>
  <c r="AC924" i="7"/>
  <c r="AB924" i="7"/>
  <c r="AL924" i="7"/>
  <c r="AK924" i="7"/>
  <c r="AJ924" i="7"/>
  <c r="AI924" i="7"/>
  <c r="AH924" i="7"/>
  <c r="AD924" i="7"/>
  <c r="AA924" i="7"/>
  <c r="AF924" i="7"/>
  <c r="AF714" i="7"/>
  <c r="AL714" i="7"/>
  <c r="AK714" i="7"/>
  <c r="AJ714" i="7"/>
  <c r="AI714" i="7"/>
  <c r="AH714" i="7"/>
  <c r="AG714" i="7"/>
  <c r="AC714" i="7"/>
  <c r="AB714" i="7"/>
  <c r="AE714" i="7"/>
  <c r="AD714" i="7"/>
  <c r="AA714" i="7"/>
  <c r="AE574" i="7"/>
  <c r="AD574" i="7"/>
  <c r="AC574" i="7"/>
  <c r="AB574" i="7"/>
  <c r="AA574" i="7"/>
  <c r="AL574" i="7"/>
  <c r="AI574" i="7"/>
  <c r="AH574" i="7"/>
  <c r="AK574" i="7"/>
  <c r="AJ574" i="7"/>
  <c r="AG574" i="7"/>
  <c r="AF574" i="7"/>
  <c r="AI119" i="7"/>
  <c r="AH119" i="7"/>
  <c r="AG119" i="7"/>
  <c r="AF119" i="7"/>
  <c r="AE119" i="7"/>
  <c r="AD119" i="7"/>
  <c r="AA119" i="7"/>
  <c r="AL119" i="7"/>
  <c r="AC119" i="7"/>
  <c r="AB119" i="7"/>
  <c r="AK119" i="7"/>
  <c r="AJ119" i="7"/>
  <c r="AG1204" i="7"/>
  <c r="AF1204" i="7"/>
  <c r="AE1204" i="7"/>
  <c r="AC1204" i="7"/>
  <c r="AB1204" i="7"/>
  <c r="AK1204" i="7"/>
  <c r="AJ1204" i="7"/>
  <c r="AI1204" i="7"/>
  <c r="AH1204" i="7"/>
  <c r="AD1204" i="7"/>
  <c r="AA1204" i="7"/>
  <c r="AL1204" i="7"/>
  <c r="AE644" i="7"/>
  <c r="AD644" i="7"/>
  <c r="AC644" i="7"/>
  <c r="AB644" i="7"/>
  <c r="AA644" i="7"/>
  <c r="AL644" i="7"/>
  <c r="AI644" i="7"/>
  <c r="AH644" i="7"/>
  <c r="AK644" i="7"/>
  <c r="AG644" i="7"/>
  <c r="AJ644" i="7"/>
  <c r="AF644" i="7"/>
  <c r="AB2009" i="7"/>
  <c r="AE2009" i="7"/>
  <c r="AD2009" i="7"/>
  <c r="AC2009" i="7"/>
  <c r="AA2009" i="7"/>
  <c r="AK2009" i="7"/>
  <c r="AL2009" i="7"/>
  <c r="AJ2009" i="7"/>
  <c r="AH2009" i="7"/>
  <c r="AG2009" i="7"/>
  <c r="AI2009" i="7"/>
  <c r="AF2009" i="7"/>
  <c r="AM212" i="7"/>
  <c r="AO212" i="7" s="1"/>
  <c r="AM2617" i="7"/>
  <c r="AO2617" i="7" s="1"/>
  <c r="AM188" i="7"/>
  <c r="AO188" i="7" s="1"/>
  <c r="AM211" i="7"/>
  <c r="AO211" i="7" s="1"/>
  <c r="AM1426" i="7"/>
  <c r="AO1426" i="7" s="1"/>
  <c r="AM1321" i="7"/>
  <c r="AO1321" i="7" s="1"/>
  <c r="AM1401" i="7"/>
  <c r="AO1401" i="7" s="1"/>
  <c r="AM1672" i="7"/>
  <c r="AO1672" i="7" s="1"/>
  <c r="AM1366" i="7"/>
  <c r="AO1366" i="7" s="1"/>
  <c r="AM1693" i="7"/>
  <c r="AO1693" i="7" s="1"/>
  <c r="AM2218" i="7"/>
  <c r="AO2218" i="7" s="1"/>
  <c r="AM1471" i="7"/>
  <c r="AO1471" i="7" s="1"/>
  <c r="AJ2956" i="7"/>
  <c r="AI2956" i="7"/>
  <c r="AH2956" i="7"/>
  <c r="AG2956" i="7"/>
  <c r="AE2956" i="7"/>
  <c r="AD2956" i="7"/>
  <c r="AC2956" i="7"/>
  <c r="AB2956" i="7"/>
  <c r="AL2956" i="7"/>
  <c r="AK2956" i="7"/>
  <c r="AA2956" i="7"/>
  <c r="AF2956" i="7"/>
  <c r="AM692" i="7"/>
  <c r="AO692" i="7" s="1"/>
  <c r="AM516" i="7"/>
  <c r="AO516" i="7" s="1"/>
  <c r="AM621" i="7"/>
  <c r="AO621" i="7" s="1"/>
  <c r="AM631" i="7"/>
  <c r="AO631" i="7" s="1"/>
  <c r="AM2101" i="7"/>
  <c r="AO2101" i="7" s="1"/>
  <c r="AM561" i="7"/>
  <c r="AO561" i="7" s="1"/>
  <c r="AM503" i="7"/>
  <c r="AO503" i="7" s="1"/>
  <c r="AM1822" i="7"/>
  <c r="AO1822" i="7" s="1"/>
  <c r="AM237" i="7"/>
  <c r="AO237" i="7" s="1"/>
  <c r="AM1917" i="7"/>
  <c r="AO1917" i="7" s="1"/>
  <c r="AM177" i="7"/>
  <c r="AO177" i="7" s="1"/>
  <c r="AM876" i="7"/>
  <c r="AO876" i="7" s="1"/>
  <c r="AM1028" i="7"/>
  <c r="AO1028" i="7" s="1"/>
  <c r="AM2337" i="7"/>
  <c r="AO2337" i="7" s="1"/>
  <c r="AM2686" i="7"/>
  <c r="AO2686" i="7" s="1"/>
  <c r="AM342" i="7"/>
  <c r="AO342" i="7" s="1"/>
  <c r="AM2358" i="7"/>
  <c r="AO2358" i="7" s="1"/>
  <c r="AM2638" i="7"/>
  <c r="AO2638" i="7" s="1"/>
  <c r="AM783" i="7"/>
  <c r="AO783" i="7" s="1"/>
  <c r="AM911" i="7"/>
  <c r="AO911" i="7" s="1"/>
  <c r="AM2172" i="7"/>
  <c r="AO2172" i="7" s="1"/>
  <c r="AM2487" i="7"/>
  <c r="AO2487" i="7" s="1"/>
  <c r="AM2522" i="7"/>
  <c r="AO2522" i="7" s="1"/>
  <c r="AM2277" i="7"/>
  <c r="AO2277" i="7" s="1"/>
  <c r="AM2136" i="7"/>
  <c r="AO2136" i="7" s="1"/>
  <c r="AE329" i="7"/>
  <c r="AD329" i="7"/>
  <c r="AC329" i="7"/>
  <c r="AB329" i="7"/>
  <c r="AA329" i="7"/>
  <c r="AL329" i="7"/>
  <c r="AI329" i="7"/>
  <c r="AK329" i="7"/>
  <c r="AH329" i="7"/>
  <c r="AG329" i="7"/>
  <c r="AF329" i="7"/>
  <c r="AJ329" i="7"/>
  <c r="AJ1589" i="7"/>
  <c r="AI1589" i="7"/>
  <c r="AH1589" i="7"/>
  <c r="AG1589" i="7"/>
  <c r="AL1589" i="7"/>
  <c r="AK1589" i="7"/>
  <c r="AE1589" i="7"/>
  <c r="AD1589" i="7"/>
  <c r="AB1589" i="7"/>
  <c r="AF1589" i="7"/>
  <c r="AC1589" i="7"/>
  <c r="AA1589" i="7"/>
  <c r="AJ2324" i="7"/>
  <c r="AI2324" i="7"/>
  <c r="AH2324" i="7"/>
  <c r="AG2324" i="7"/>
  <c r="AF2324" i="7"/>
  <c r="AE2324" i="7"/>
  <c r="AD2324" i="7"/>
  <c r="AA2324" i="7"/>
  <c r="AB2324" i="7"/>
  <c r="AL2324" i="7"/>
  <c r="AK2324" i="7"/>
  <c r="AC2324" i="7"/>
  <c r="AK1834" i="7"/>
  <c r="AJ1834" i="7"/>
  <c r="AL1834" i="7"/>
  <c r="AI1834" i="7"/>
  <c r="AH1834" i="7"/>
  <c r="AG1834" i="7"/>
  <c r="AD1834" i="7"/>
  <c r="AC1834" i="7"/>
  <c r="AF1834" i="7"/>
  <c r="AE1834" i="7"/>
  <c r="AB1834" i="7"/>
  <c r="AA1834" i="7"/>
  <c r="AG959" i="7"/>
  <c r="AE959" i="7"/>
  <c r="AC959" i="7"/>
  <c r="AB959" i="7"/>
  <c r="AH959" i="7"/>
  <c r="AF959" i="7"/>
  <c r="AD959" i="7"/>
  <c r="AA959" i="7"/>
  <c r="AL959" i="7"/>
  <c r="AK959" i="7"/>
  <c r="AJ959" i="7"/>
  <c r="AI959" i="7"/>
  <c r="AE784" i="7"/>
  <c r="AJ784" i="7"/>
  <c r="AG784" i="7"/>
  <c r="AC784" i="7"/>
  <c r="AL784" i="7"/>
  <c r="AK784" i="7"/>
  <c r="AI784" i="7"/>
  <c r="AH784" i="7"/>
  <c r="AF784" i="7"/>
  <c r="AA784" i="7"/>
  <c r="AD784" i="7"/>
  <c r="AB784" i="7"/>
  <c r="AL1484" i="7"/>
  <c r="AK1484" i="7"/>
  <c r="AJ1484" i="7"/>
  <c r="AI1484" i="7"/>
  <c r="AH1484" i="7"/>
  <c r="AE1484" i="7"/>
  <c r="AD1484" i="7"/>
  <c r="AC1484" i="7"/>
  <c r="AG1484" i="7"/>
  <c r="AF1484" i="7"/>
  <c r="AB1484" i="7"/>
  <c r="AA1484" i="7"/>
  <c r="AG1169" i="7"/>
  <c r="AF1169" i="7"/>
  <c r="AE1169" i="7"/>
  <c r="AC1169" i="7"/>
  <c r="AB1169" i="7"/>
  <c r="AK1169" i="7"/>
  <c r="AJ1169" i="7"/>
  <c r="AI1169" i="7"/>
  <c r="AA1169" i="7"/>
  <c r="AL1169" i="7"/>
  <c r="AH1169" i="7"/>
  <c r="AD1169" i="7"/>
  <c r="AD2079" i="7"/>
  <c r="AB2079" i="7"/>
  <c r="AJ2079" i="7"/>
  <c r="AE2079" i="7"/>
  <c r="AC2079" i="7"/>
  <c r="AA2079" i="7"/>
  <c r="AL2079" i="7"/>
  <c r="AK2079" i="7"/>
  <c r="AI2079" i="7"/>
  <c r="AG2079" i="7"/>
  <c r="AF2079" i="7"/>
  <c r="AH2079" i="7"/>
  <c r="AL1379" i="7"/>
  <c r="AK1379" i="7"/>
  <c r="AJ1379" i="7"/>
  <c r="AI1379" i="7"/>
  <c r="AH1379" i="7"/>
  <c r="AC1379" i="7"/>
  <c r="AF1379" i="7"/>
  <c r="AE1379" i="7"/>
  <c r="AD1379" i="7"/>
  <c r="AA1379" i="7"/>
  <c r="AG1379" i="7"/>
  <c r="AB1379" i="7"/>
  <c r="AJ2394" i="7"/>
  <c r="AI2394" i="7"/>
  <c r="AH2394" i="7"/>
  <c r="AG2394" i="7"/>
  <c r="AD2394" i="7"/>
  <c r="AE2394" i="7"/>
  <c r="AL2394" i="7"/>
  <c r="AF2394" i="7"/>
  <c r="AC2394" i="7"/>
  <c r="AA2394" i="7"/>
  <c r="AK2394" i="7"/>
  <c r="AB2394" i="7"/>
  <c r="AJ2534" i="7"/>
  <c r="AI2534" i="7"/>
  <c r="AH2534" i="7"/>
  <c r="AG2534" i="7"/>
  <c r="AD2534" i="7"/>
  <c r="AC2534" i="7"/>
  <c r="AK2534" i="7"/>
  <c r="AA2534" i="7"/>
  <c r="AL2534" i="7"/>
  <c r="AF2534" i="7"/>
  <c r="AE2534" i="7"/>
  <c r="AB2534" i="7"/>
  <c r="AJ2429" i="7"/>
  <c r="AI2429" i="7"/>
  <c r="AH2429" i="7"/>
  <c r="AG2429" i="7"/>
  <c r="AD2429" i="7"/>
  <c r="AK2429" i="7"/>
  <c r="AE2429" i="7"/>
  <c r="AL2429" i="7"/>
  <c r="AF2429" i="7"/>
  <c r="AC2429" i="7"/>
  <c r="AB2429" i="7"/>
  <c r="AA2429" i="7"/>
  <c r="AM2232" i="7"/>
  <c r="AO2232" i="7" s="1"/>
  <c r="AM2302" i="7"/>
  <c r="AO2302" i="7" s="1"/>
  <c r="AM2312" i="7"/>
  <c r="AO2312" i="7" s="1"/>
  <c r="AM2231" i="7"/>
  <c r="AO2231" i="7" s="1"/>
  <c r="AM1133" i="7"/>
  <c r="AO1133" i="7" s="1"/>
  <c r="AM2301" i="7"/>
  <c r="AO2301" i="7" s="1"/>
  <c r="AJ2955" i="7"/>
  <c r="AI2955" i="7"/>
  <c r="AH2955" i="7"/>
  <c r="AG2955" i="7"/>
  <c r="AA2955" i="7"/>
  <c r="AK2955" i="7"/>
  <c r="AL2955" i="7"/>
  <c r="AD2955" i="7"/>
  <c r="AF2955" i="7"/>
  <c r="AE2955" i="7"/>
  <c r="AB2955" i="7"/>
  <c r="AC2955" i="7"/>
  <c r="AM307" i="7"/>
  <c r="AO307" i="7" s="1"/>
  <c r="AM1811" i="7"/>
  <c r="AO1811" i="7" s="1"/>
  <c r="AM1541" i="7"/>
  <c r="AO1541" i="7" s="1"/>
  <c r="AM2066" i="7"/>
  <c r="AO2066" i="7" s="1"/>
  <c r="AM107" i="7"/>
  <c r="AO107" i="7" s="1"/>
  <c r="AM21" i="7"/>
  <c r="AO21" i="7" s="1"/>
  <c r="AM1847" i="7"/>
  <c r="AO1847" i="7" s="1"/>
  <c r="AM153" i="7"/>
  <c r="AO153" i="7" s="1"/>
  <c r="AM166" i="7"/>
  <c r="AO166" i="7" s="1"/>
  <c r="AM2241" i="7"/>
  <c r="AO2241" i="7" s="1"/>
  <c r="AM2512" i="7"/>
  <c r="AO2512" i="7" s="1"/>
  <c r="Z2044" i="7"/>
  <c r="AN2044" i="7" s="1"/>
  <c r="Z84" i="7"/>
  <c r="AN84" i="7" s="1"/>
  <c r="Z22" i="7"/>
  <c r="AN22" i="7" s="1"/>
  <c r="Z32" i="7"/>
  <c r="AN32" i="7" s="1"/>
  <c r="Z2324" i="7"/>
  <c r="AN2324" i="7" s="1"/>
  <c r="Z1589" i="7"/>
  <c r="AN1589" i="7" s="1"/>
  <c r="G1661" i="7"/>
  <c r="I1661" i="7" s="1"/>
  <c r="I1660" i="7"/>
  <c r="I260" i="7"/>
  <c r="G261" i="7"/>
  <c r="I261" i="7" s="1"/>
  <c r="G2921" i="7"/>
  <c r="I2921" i="7" s="1"/>
  <c r="I2920" i="7"/>
  <c r="G1451" i="7"/>
  <c r="I1451" i="7" s="1"/>
  <c r="I1450" i="7"/>
  <c r="G2361" i="7"/>
  <c r="I2361" i="7" s="1"/>
  <c r="I2360" i="7"/>
  <c r="G1556" i="7"/>
  <c r="I1556" i="7" s="1"/>
  <c r="I1555" i="7"/>
  <c r="G471" i="7"/>
  <c r="I471" i="7" s="1"/>
  <c r="I470" i="7"/>
  <c r="G681" i="7"/>
  <c r="I681" i="7" s="1"/>
  <c r="I680" i="7"/>
  <c r="G366" i="7"/>
  <c r="I366" i="7" s="1"/>
  <c r="I365" i="7"/>
  <c r="G1696" i="7"/>
  <c r="I1696" i="7" s="1"/>
  <c r="I1695" i="7"/>
  <c r="G2676" i="7"/>
  <c r="I2676" i="7" s="1"/>
  <c r="I2675" i="7"/>
  <c r="G2011" i="7"/>
  <c r="I2011" i="7" s="1"/>
  <c r="I2010" i="7"/>
  <c r="G996" i="7"/>
  <c r="I996" i="7" s="1"/>
  <c r="I995" i="7"/>
  <c r="G2606" i="7"/>
  <c r="I2606" i="7" s="1"/>
  <c r="I2605" i="7"/>
  <c r="G1416" i="7"/>
  <c r="I1416" i="7" s="1"/>
  <c r="I1415" i="7"/>
  <c r="G2571" i="7"/>
  <c r="I2571" i="7" s="1"/>
  <c r="I2570" i="7"/>
  <c r="G2746" i="7"/>
  <c r="I2746" i="7" s="1"/>
  <c r="I2745" i="7"/>
  <c r="G2641" i="7"/>
  <c r="I2641" i="7" s="1"/>
  <c r="I2640" i="7"/>
  <c r="G1521" i="7"/>
  <c r="I1521" i="7" s="1"/>
  <c r="I1520" i="7"/>
  <c r="G1626" i="7"/>
  <c r="I1626" i="7" s="1"/>
  <c r="I1625" i="7"/>
  <c r="G191" i="7"/>
  <c r="I191" i="7" s="1"/>
  <c r="I190" i="7"/>
  <c r="G1871" i="7"/>
  <c r="I1871" i="7" s="1"/>
  <c r="I1870" i="7"/>
  <c r="G2501" i="7"/>
  <c r="I2501" i="7" s="1"/>
  <c r="I2500" i="7"/>
  <c r="G2396" i="7"/>
  <c r="I2396" i="7" s="1"/>
  <c r="I2395" i="7"/>
  <c r="G2536" i="7"/>
  <c r="I2536" i="7" s="1"/>
  <c r="I2535" i="7"/>
  <c r="G2431" i="7"/>
  <c r="I2431" i="7" s="1"/>
  <c r="I2430" i="7"/>
  <c r="G2466" i="7"/>
  <c r="I2466" i="7" s="1"/>
  <c r="I2465" i="7"/>
  <c r="G2151" i="7"/>
  <c r="I2151" i="7" s="1"/>
  <c r="I2150" i="7"/>
  <c r="G2221" i="7"/>
  <c r="I2221" i="7" s="1"/>
  <c r="I2220" i="7"/>
  <c r="G821" i="7"/>
  <c r="I821" i="7" s="1"/>
  <c r="I820" i="7"/>
  <c r="G2116" i="7"/>
  <c r="I2116" i="7" s="1"/>
  <c r="I2115" i="7"/>
  <c r="G1976" i="7"/>
  <c r="I1976" i="7" s="1"/>
  <c r="I1975" i="7"/>
  <c r="G2781" i="7"/>
  <c r="I2781" i="7" s="1"/>
  <c r="I2780" i="7"/>
  <c r="G51" i="7"/>
  <c r="I51" i="7" s="1"/>
  <c r="I50" i="7"/>
  <c r="G1731" i="7"/>
  <c r="I1731" i="7" s="1"/>
  <c r="I1730" i="7"/>
  <c r="G2711" i="7"/>
  <c r="I2711" i="7" s="1"/>
  <c r="I2710" i="7"/>
  <c r="G1136" i="7"/>
  <c r="I1136" i="7" s="1"/>
  <c r="I1135" i="7"/>
  <c r="I750" i="7"/>
  <c r="G751" i="7"/>
  <c r="I751" i="7" s="1"/>
  <c r="G1241" i="7"/>
  <c r="I1241" i="7" s="1"/>
  <c r="I1240" i="7"/>
  <c r="G926" i="7"/>
  <c r="I926" i="7" s="1"/>
  <c r="I925" i="7"/>
  <c r="G716" i="7"/>
  <c r="I716" i="7" s="1"/>
  <c r="I715" i="7"/>
  <c r="G1101" i="7"/>
  <c r="I1101" i="7" s="1"/>
  <c r="I1100" i="7"/>
  <c r="G576" i="7"/>
  <c r="I576" i="7" s="1"/>
  <c r="I575" i="7"/>
  <c r="G121" i="7"/>
  <c r="I121" i="7" s="1"/>
  <c r="I120" i="7"/>
  <c r="G1206" i="7"/>
  <c r="I1206" i="7" s="1"/>
  <c r="I1205" i="7"/>
  <c r="G2886" i="7"/>
  <c r="I2886" i="7" s="1"/>
  <c r="I2885" i="7"/>
  <c r="G646" i="7"/>
  <c r="I646" i="7" s="1"/>
  <c r="I645" i="7"/>
  <c r="G2291" i="7"/>
  <c r="I2291" i="7" s="1"/>
  <c r="I2290" i="7"/>
  <c r="G2186" i="7"/>
  <c r="I2186" i="7" s="1"/>
  <c r="I2185" i="7"/>
  <c r="G86" i="7"/>
  <c r="I86" i="7" s="1"/>
  <c r="I85" i="7"/>
  <c r="G1801" i="7"/>
  <c r="I1801" i="7" s="1"/>
  <c r="I1800" i="7"/>
  <c r="G1031" i="7"/>
  <c r="I1031" i="7" s="1"/>
  <c r="I1030" i="7"/>
  <c r="G156" i="7"/>
  <c r="I156" i="7" s="1"/>
  <c r="I155" i="7"/>
  <c r="G1066" i="7"/>
  <c r="I1066" i="7" s="1"/>
  <c r="I1065" i="7"/>
  <c r="G436" i="7"/>
  <c r="I436" i="7" s="1"/>
  <c r="I435" i="7"/>
  <c r="G401" i="7"/>
  <c r="I401" i="7" s="1"/>
  <c r="I400" i="7"/>
  <c r="I1765" i="7"/>
  <c r="G1766" i="7"/>
  <c r="I1766" i="7" s="1"/>
  <c r="G331" i="7"/>
  <c r="I331" i="7" s="1"/>
  <c r="I330" i="7"/>
  <c r="G1591" i="7"/>
  <c r="I1591" i="7" s="1"/>
  <c r="I1590" i="7"/>
  <c r="G2326" i="7"/>
  <c r="I2326" i="7" s="1"/>
  <c r="I2325" i="7"/>
  <c r="G1836" i="7"/>
  <c r="I1836" i="7" s="1"/>
  <c r="I1835" i="7"/>
  <c r="G961" i="7"/>
  <c r="I961" i="7" s="1"/>
  <c r="I960" i="7"/>
  <c r="G786" i="7"/>
  <c r="I786" i="7" s="1"/>
  <c r="I785" i="7"/>
  <c r="G1486" i="7"/>
  <c r="I1486" i="7" s="1"/>
  <c r="I1485" i="7"/>
  <c r="G856" i="7"/>
  <c r="I856" i="7" s="1"/>
  <c r="I855" i="7"/>
  <c r="G1941" i="7"/>
  <c r="I1941" i="7" s="1"/>
  <c r="I1940" i="7"/>
  <c r="G2046" i="7"/>
  <c r="I2046" i="7" s="1"/>
  <c r="I2045" i="7"/>
  <c r="G226" i="7"/>
  <c r="I226" i="7" s="1"/>
  <c r="I225" i="7"/>
  <c r="G2256" i="7"/>
  <c r="I2256" i="7" s="1"/>
  <c r="I2255" i="7"/>
  <c r="G541" i="7"/>
  <c r="I541" i="7" s="1"/>
  <c r="I540" i="7"/>
  <c r="G1346" i="7"/>
  <c r="I1346" i="7" s="1"/>
  <c r="I1345" i="7"/>
  <c r="G1276" i="7"/>
  <c r="I1276" i="7" s="1"/>
  <c r="I1275" i="7"/>
  <c r="G891" i="7"/>
  <c r="I891" i="7" s="1"/>
  <c r="I890" i="7"/>
  <c r="G296" i="7"/>
  <c r="I296" i="7" s="1"/>
  <c r="I295" i="7"/>
  <c r="G2851" i="7"/>
  <c r="I2851" i="7" s="1"/>
  <c r="I2850" i="7"/>
  <c r="G1906" i="7"/>
  <c r="I1906" i="7" s="1"/>
  <c r="I1905" i="7"/>
  <c r="I1170" i="7"/>
  <c r="G1171" i="7"/>
  <c r="I1171" i="7" s="1"/>
  <c r="G2081" i="7"/>
  <c r="I2081" i="7" s="1"/>
  <c r="I2080" i="7"/>
  <c r="G1381" i="7"/>
  <c r="I1381" i="7" s="1"/>
  <c r="I1380" i="7"/>
  <c r="G611" i="7"/>
  <c r="I611" i="7" s="1"/>
  <c r="I610" i="7"/>
  <c r="G506" i="7"/>
  <c r="I506" i="7" s="1"/>
  <c r="I505" i="7"/>
  <c r="G1311" i="7"/>
  <c r="I1311" i="7" s="1"/>
  <c r="I1310" i="7"/>
  <c r="G2816" i="7"/>
  <c r="I2816" i="7" s="1"/>
  <c r="I2815" i="7"/>
  <c r="G23" i="7"/>
  <c r="I23" i="7" s="1"/>
  <c r="G10" i="7"/>
  <c r="I10" i="7" s="1"/>
  <c r="G33" i="7"/>
  <c r="I33" i="7" s="1"/>
  <c r="AM1939" i="7" l="1"/>
  <c r="AO1939" i="7" s="1"/>
  <c r="AM1099" i="7"/>
  <c r="AO1099" i="7" s="1"/>
  <c r="AM1414" i="7"/>
  <c r="AO1414" i="7" s="1"/>
  <c r="AM224" i="7"/>
  <c r="AO224" i="7" s="1"/>
  <c r="AM1729" i="7"/>
  <c r="AO1729" i="7" s="1"/>
  <c r="AM189" i="7"/>
  <c r="AO189" i="7" s="1"/>
  <c r="AM2254" i="7"/>
  <c r="AO2254" i="7" s="1"/>
  <c r="AM434" i="7"/>
  <c r="AO434" i="7" s="1"/>
  <c r="AM1694" i="7"/>
  <c r="AO1694" i="7" s="1"/>
  <c r="AF2115" i="7"/>
  <c r="AE2115" i="7"/>
  <c r="AD2115" i="7"/>
  <c r="AB2115" i="7"/>
  <c r="AA2115" i="7"/>
  <c r="AJ2115" i="7"/>
  <c r="AI2115" i="7"/>
  <c r="AH2115" i="7"/>
  <c r="AL2115" i="7"/>
  <c r="AK2115" i="7"/>
  <c r="AG2115" i="7"/>
  <c r="AC2115" i="7"/>
  <c r="AB2046" i="7"/>
  <c r="AF2046" i="7"/>
  <c r="AE2046" i="7"/>
  <c r="AD2046" i="7"/>
  <c r="AC2046" i="7"/>
  <c r="AL2046" i="7"/>
  <c r="AA2046" i="7"/>
  <c r="AK2046" i="7"/>
  <c r="AJ2046" i="7"/>
  <c r="AH2046" i="7"/>
  <c r="AI2046" i="7"/>
  <c r="AG2046" i="7"/>
  <c r="AK1836" i="7"/>
  <c r="AJ1836" i="7"/>
  <c r="AD1836" i="7"/>
  <c r="AC1836" i="7"/>
  <c r="AB1836" i="7"/>
  <c r="AA1836" i="7"/>
  <c r="AH1836" i="7"/>
  <c r="AG1836" i="7"/>
  <c r="AL1836" i="7"/>
  <c r="AI1836" i="7"/>
  <c r="AF1836" i="7"/>
  <c r="AE1836" i="7"/>
  <c r="AE436" i="7"/>
  <c r="AD436" i="7"/>
  <c r="AC436" i="7"/>
  <c r="AB436" i="7"/>
  <c r="AA436" i="7"/>
  <c r="AL436" i="7"/>
  <c r="AI436" i="7"/>
  <c r="AH436" i="7"/>
  <c r="AK436" i="7"/>
  <c r="AJ436" i="7"/>
  <c r="AG436" i="7"/>
  <c r="AF436" i="7"/>
  <c r="AI2186" i="7"/>
  <c r="AH2186" i="7"/>
  <c r="AF2186" i="7"/>
  <c r="AL2186" i="7"/>
  <c r="AJ2186" i="7"/>
  <c r="AG2186" i="7"/>
  <c r="AC2186" i="7"/>
  <c r="AK2186" i="7"/>
  <c r="AB2186" i="7"/>
  <c r="AA2186" i="7"/>
  <c r="AD2186" i="7"/>
  <c r="AE2186" i="7"/>
  <c r="AE576" i="7"/>
  <c r="AD576" i="7"/>
  <c r="AC576" i="7"/>
  <c r="AB576" i="7"/>
  <c r="AA576" i="7"/>
  <c r="AL576" i="7"/>
  <c r="AI576" i="7"/>
  <c r="AH576" i="7"/>
  <c r="AK576" i="7"/>
  <c r="AG576" i="7"/>
  <c r="AJ576" i="7"/>
  <c r="AF576" i="7"/>
  <c r="AG1136" i="7"/>
  <c r="AF1136" i="7"/>
  <c r="AE1136" i="7"/>
  <c r="AC1136" i="7"/>
  <c r="AB1136" i="7"/>
  <c r="AK1136" i="7"/>
  <c r="AJ1136" i="7"/>
  <c r="AI1136" i="7"/>
  <c r="AH1136" i="7"/>
  <c r="AD1136" i="7"/>
  <c r="AA1136" i="7"/>
  <c r="AL1136" i="7"/>
  <c r="AF2116" i="7"/>
  <c r="AE2116" i="7"/>
  <c r="AD2116" i="7"/>
  <c r="AB2116" i="7"/>
  <c r="AA2116" i="7"/>
  <c r="AJ2116" i="7"/>
  <c r="AI2116" i="7"/>
  <c r="AH2116" i="7"/>
  <c r="AG2116" i="7"/>
  <c r="AC2116" i="7"/>
  <c r="AL2116" i="7"/>
  <c r="AK2116" i="7"/>
  <c r="AJ2536" i="7"/>
  <c r="AI2536" i="7"/>
  <c r="AH2536" i="7"/>
  <c r="AG2536" i="7"/>
  <c r="AD2536" i="7"/>
  <c r="AC2536" i="7"/>
  <c r="AK2536" i="7"/>
  <c r="AF2536" i="7"/>
  <c r="AE2536" i="7"/>
  <c r="AB2536" i="7"/>
  <c r="AA2536" i="7"/>
  <c r="AL2536" i="7"/>
  <c r="AH1521" i="7"/>
  <c r="AE1521" i="7"/>
  <c r="AD1521" i="7"/>
  <c r="AC1521" i="7"/>
  <c r="AB1521" i="7"/>
  <c r="AA1521" i="7"/>
  <c r="AK1521" i="7"/>
  <c r="AJ1521" i="7"/>
  <c r="AI1521" i="7"/>
  <c r="AL1521" i="7"/>
  <c r="AG1521" i="7"/>
  <c r="AF1521" i="7"/>
  <c r="AG996" i="7"/>
  <c r="AE996" i="7"/>
  <c r="AC996" i="7"/>
  <c r="AB996" i="7"/>
  <c r="AL996" i="7"/>
  <c r="AK996" i="7"/>
  <c r="AJ996" i="7"/>
  <c r="AI996" i="7"/>
  <c r="AH996" i="7"/>
  <c r="AD996" i="7"/>
  <c r="AA996" i="7"/>
  <c r="AF996" i="7"/>
  <c r="AE471" i="7"/>
  <c r="AD471" i="7"/>
  <c r="AC471" i="7"/>
  <c r="AB471" i="7"/>
  <c r="AA471" i="7"/>
  <c r="AL471" i="7"/>
  <c r="AI471" i="7"/>
  <c r="AH471" i="7"/>
  <c r="AK471" i="7"/>
  <c r="AJ471" i="7"/>
  <c r="AG471" i="7"/>
  <c r="AF471" i="7"/>
  <c r="AJ1661" i="7"/>
  <c r="AI1661" i="7"/>
  <c r="AH1661" i="7"/>
  <c r="AG1661" i="7"/>
  <c r="AL1661" i="7"/>
  <c r="AK1661" i="7"/>
  <c r="AE1661" i="7"/>
  <c r="AD1661" i="7"/>
  <c r="AC1661" i="7"/>
  <c r="AB1661" i="7"/>
  <c r="AF1661" i="7"/>
  <c r="AA1661" i="7"/>
  <c r="AM2429" i="7"/>
  <c r="AO2429" i="7" s="1"/>
  <c r="AM1484" i="7"/>
  <c r="AO1484" i="7" s="1"/>
  <c r="AM1834" i="7"/>
  <c r="AO1834" i="7" s="1"/>
  <c r="AM1589" i="7"/>
  <c r="AO1589" i="7" s="1"/>
  <c r="AM49" i="7"/>
  <c r="AO49" i="7" s="1"/>
  <c r="AM889" i="7"/>
  <c r="AO889" i="7" s="1"/>
  <c r="AJ2535" i="7"/>
  <c r="AI2535" i="7"/>
  <c r="AH2535" i="7"/>
  <c r="AG2535" i="7"/>
  <c r="AD2535" i="7"/>
  <c r="AC2535" i="7"/>
  <c r="AL2535" i="7"/>
  <c r="AF2535" i="7"/>
  <c r="AE2535" i="7"/>
  <c r="AB2535" i="7"/>
  <c r="AA2535" i="7"/>
  <c r="AK2535" i="7"/>
  <c r="AL1275" i="7"/>
  <c r="AK1275" i="7"/>
  <c r="AJ1275" i="7"/>
  <c r="AI1275" i="7"/>
  <c r="AH1275" i="7"/>
  <c r="AC1275" i="7"/>
  <c r="AF1275" i="7"/>
  <c r="AE1275" i="7"/>
  <c r="AD1275" i="7"/>
  <c r="AA1275" i="7"/>
  <c r="AG1275" i="7"/>
  <c r="AB1275" i="7"/>
  <c r="AK1940" i="7"/>
  <c r="AJ1940" i="7"/>
  <c r="AI1940" i="7"/>
  <c r="AH1940" i="7"/>
  <c r="AE1940" i="7"/>
  <c r="AG1940" i="7"/>
  <c r="AF1940" i="7"/>
  <c r="AC1940" i="7"/>
  <c r="AB1940" i="7"/>
  <c r="AD1940" i="7"/>
  <c r="AA1940" i="7"/>
  <c r="AL1940" i="7"/>
  <c r="AJ2325" i="7"/>
  <c r="AI2325" i="7"/>
  <c r="AH2325" i="7"/>
  <c r="AL2325" i="7"/>
  <c r="AK2325" i="7"/>
  <c r="AE2325" i="7"/>
  <c r="AD2325" i="7"/>
  <c r="AB2325" i="7"/>
  <c r="AG2325" i="7"/>
  <c r="AA2325" i="7"/>
  <c r="AF2325" i="7"/>
  <c r="AC2325" i="7"/>
  <c r="AG1065" i="7"/>
  <c r="AE1065" i="7"/>
  <c r="AC1065" i="7"/>
  <c r="AB1065" i="7"/>
  <c r="AK1065" i="7"/>
  <c r="AL1065" i="7"/>
  <c r="AJ1065" i="7"/>
  <c r="AI1065" i="7"/>
  <c r="AH1065" i="7"/>
  <c r="AD1065" i="7"/>
  <c r="AA1065" i="7"/>
  <c r="AF1065" i="7"/>
  <c r="AJ2290" i="7"/>
  <c r="AI2290" i="7"/>
  <c r="AD2290" i="7"/>
  <c r="AK2290" i="7"/>
  <c r="AH2290" i="7"/>
  <c r="AG2290" i="7"/>
  <c r="AC2290" i="7"/>
  <c r="AL2290" i="7"/>
  <c r="AB2290" i="7"/>
  <c r="AA2290" i="7"/>
  <c r="AF2290" i="7"/>
  <c r="AE2290" i="7"/>
  <c r="AG1100" i="7"/>
  <c r="AF1100" i="7"/>
  <c r="AE1100" i="7"/>
  <c r="AC1100" i="7"/>
  <c r="AB1100" i="7"/>
  <c r="AK1100" i="7"/>
  <c r="AJ1100" i="7"/>
  <c r="AI1100" i="7"/>
  <c r="AH1100" i="7"/>
  <c r="AD1100" i="7"/>
  <c r="AA1100" i="7"/>
  <c r="AL1100" i="7"/>
  <c r="AC2710" i="7"/>
  <c r="AB2710" i="7"/>
  <c r="AA2710" i="7"/>
  <c r="AL2710" i="7"/>
  <c r="AK2710" i="7"/>
  <c r="AI2710" i="7"/>
  <c r="AG2710" i="7"/>
  <c r="AH2710" i="7"/>
  <c r="AF2710" i="7"/>
  <c r="AD2710" i="7"/>
  <c r="AJ2710" i="7"/>
  <c r="AE2710" i="7"/>
  <c r="AE820" i="7"/>
  <c r="AJ820" i="7"/>
  <c r="AG820" i="7"/>
  <c r="AC820" i="7"/>
  <c r="AL820" i="7"/>
  <c r="AK820" i="7"/>
  <c r="AF820" i="7"/>
  <c r="AD820" i="7"/>
  <c r="AI820" i="7"/>
  <c r="AB820" i="7"/>
  <c r="AH820" i="7"/>
  <c r="AA820" i="7"/>
  <c r="AJ2395" i="7"/>
  <c r="AI2395" i="7"/>
  <c r="AH2395" i="7"/>
  <c r="AG2395" i="7"/>
  <c r="AD2395" i="7"/>
  <c r="AE2395" i="7"/>
  <c r="AB2395" i="7"/>
  <c r="AF2395" i="7"/>
  <c r="AC2395" i="7"/>
  <c r="AA2395" i="7"/>
  <c r="AL2395" i="7"/>
  <c r="AK2395" i="7"/>
  <c r="AC2640" i="7"/>
  <c r="AA2640" i="7"/>
  <c r="AL2640" i="7"/>
  <c r="AE2640" i="7"/>
  <c r="AB2640" i="7"/>
  <c r="AI2640" i="7"/>
  <c r="AH2640" i="7"/>
  <c r="AD2640" i="7"/>
  <c r="AK2640" i="7"/>
  <c r="AG2640" i="7"/>
  <c r="AF2640" i="7"/>
  <c r="AJ2640" i="7"/>
  <c r="AB2010" i="7"/>
  <c r="AF2010" i="7"/>
  <c r="AE2010" i="7"/>
  <c r="AD2010" i="7"/>
  <c r="AC2010" i="7"/>
  <c r="AL2010" i="7"/>
  <c r="AI2010" i="7"/>
  <c r="AH2010" i="7"/>
  <c r="AG2010" i="7"/>
  <c r="AK2010" i="7"/>
  <c r="AJ2010" i="7"/>
  <c r="AA2010" i="7"/>
  <c r="AH1555" i="7"/>
  <c r="AF1555" i="7"/>
  <c r="AE1555" i="7"/>
  <c r="AC1555" i="7"/>
  <c r="AJ1555" i="7"/>
  <c r="AI1555" i="7"/>
  <c r="AG1555" i="7"/>
  <c r="AD1555" i="7"/>
  <c r="AB1555" i="7"/>
  <c r="AA1555" i="7"/>
  <c r="AL1555" i="7"/>
  <c r="AK1555" i="7"/>
  <c r="AM2955" i="7"/>
  <c r="AO2955" i="7" s="1"/>
  <c r="AM714" i="7"/>
  <c r="AO714" i="7" s="1"/>
  <c r="AM2604" i="7"/>
  <c r="AO2604" i="7" s="1"/>
  <c r="AM2289" i="7"/>
  <c r="AO2289" i="7" s="1"/>
  <c r="AM1974" i="7"/>
  <c r="AO1974" i="7" s="1"/>
  <c r="AM749" i="7"/>
  <c r="AO749" i="7" s="1"/>
  <c r="AK1835" i="7"/>
  <c r="AJ1835" i="7"/>
  <c r="AB1835" i="7"/>
  <c r="AA1835" i="7"/>
  <c r="AL1835" i="7"/>
  <c r="AI1835" i="7"/>
  <c r="AF1835" i="7"/>
  <c r="AE1835" i="7"/>
  <c r="AH1835" i="7"/>
  <c r="AG1835" i="7"/>
  <c r="AC1835" i="7"/>
  <c r="AD1835" i="7"/>
  <c r="AJ2326" i="7"/>
  <c r="AI2326" i="7"/>
  <c r="AH2326" i="7"/>
  <c r="AA2326" i="7"/>
  <c r="AB2326" i="7"/>
  <c r="AL2326" i="7"/>
  <c r="AK2326" i="7"/>
  <c r="AF2326" i="7"/>
  <c r="AG2326" i="7"/>
  <c r="AE2326" i="7"/>
  <c r="AC2326" i="7"/>
  <c r="AD2326" i="7"/>
  <c r="AG1066" i="7"/>
  <c r="AE1066" i="7"/>
  <c r="AC1066" i="7"/>
  <c r="AB1066" i="7"/>
  <c r="AK1066" i="7"/>
  <c r="AA1066" i="7"/>
  <c r="AL1066" i="7"/>
  <c r="AJ1066" i="7"/>
  <c r="AF1066" i="7"/>
  <c r="AI1066" i="7"/>
  <c r="AH1066" i="7"/>
  <c r="AD1066" i="7"/>
  <c r="AJ2291" i="7"/>
  <c r="AI2291" i="7"/>
  <c r="AF2291" i="7"/>
  <c r="AB2291" i="7"/>
  <c r="AA2291" i="7"/>
  <c r="AE2291" i="7"/>
  <c r="AD2291" i="7"/>
  <c r="AC2291" i="7"/>
  <c r="AL2291" i="7"/>
  <c r="AK2291" i="7"/>
  <c r="AH2291" i="7"/>
  <c r="AG2291" i="7"/>
  <c r="AG1101" i="7"/>
  <c r="AF1101" i="7"/>
  <c r="AE1101" i="7"/>
  <c r="AC1101" i="7"/>
  <c r="AB1101" i="7"/>
  <c r="AK1101" i="7"/>
  <c r="AJ1101" i="7"/>
  <c r="AI1101" i="7"/>
  <c r="AA1101" i="7"/>
  <c r="AL1101" i="7"/>
  <c r="AH1101" i="7"/>
  <c r="AD1101" i="7"/>
  <c r="AC2711" i="7"/>
  <c r="AB2711" i="7"/>
  <c r="AA2711" i="7"/>
  <c r="AL2711" i="7"/>
  <c r="AE2711" i="7"/>
  <c r="AD2711" i="7"/>
  <c r="AF2711" i="7"/>
  <c r="AH2711" i="7"/>
  <c r="AG2711" i="7"/>
  <c r="AI2711" i="7"/>
  <c r="AJ2711" i="7"/>
  <c r="AK2711" i="7"/>
  <c r="AE821" i="7"/>
  <c r="AK821" i="7"/>
  <c r="AH821" i="7"/>
  <c r="AD821" i="7"/>
  <c r="AF821" i="7"/>
  <c r="AC821" i="7"/>
  <c r="AB821" i="7"/>
  <c r="AA821" i="7"/>
  <c r="AL821" i="7"/>
  <c r="AJ821" i="7"/>
  <c r="AI821" i="7"/>
  <c r="AG821" i="7"/>
  <c r="AJ2396" i="7"/>
  <c r="AI2396" i="7"/>
  <c r="AH2396" i="7"/>
  <c r="AG2396" i="7"/>
  <c r="AD2396" i="7"/>
  <c r="AL2396" i="7"/>
  <c r="AB2396" i="7"/>
  <c r="AK2396" i="7"/>
  <c r="AF2396" i="7"/>
  <c r="AC2396" i="7"/>
  <c r="AE2396" i="7"/>
  <c r="AA2396" i="7"/>
  <c r="AC2641" i="7"/>
  <c r="AB2641" i="7"/>
  <c r="AH2641" i="7"/>
  <c r="AF2641" i="7"/>
  <c r="AE2641" i="7"/>
  <c r="AA2641" i="7"/>
  <c r="AJ2641" i="7"/>
  <c r="AI2641" i="7"/>
  <c r="AG2641" i="7"/>
  <c r="AD2641" i="7"/>
  <c r="AK2641" i="7"/>
  <c r="AL2641" i="7"/>
  <c r="AB2011" i="7"/>
  <c r="AG2011" i="7"/>
  <c r="AF2011" i="7"/>
  <c r="AE2011" i="7"/>
  <c r="AD2011" i="7"/>
  <c r="AK2011" i="7"/>
  <c r="AJ2011" i="7"/>
  <c r="AH2011" i="7"/>
  <c r="AC2011" i="7"/>
  <c r="AL2011" i="7"/>
  <c r="AI2011" i="7"/>
  <c r="AA2011" i="7"/>
  <c r="AH1556" i="7"/>
  <c r="AF1556" i="7"/>
  <c r="AE1556" i="7"/>
  <c r="AC1556" i="7"/>
  <c r="AL1556" i="7"/>
  <c r="AK1556" i="7"/>
  <c r="AJ1556" i="7"/>
  <c r="AD1556" i="7"/>
  <c r="AB1556" i="7"/>
  <c r="AA1556" i="7"/>
  <c r="AI1556" i="7"/>
  <c r="AG1556" i="7"/>
  <c r="AM2394" i="7"/>
  <c r="AO2394" i="7" s="1"/>
  <c r="AM1379" i="7"/>
  <c r="AO1379" i="7" s="1"/>
  <c r="AM784" i="7"/>
  <c r="AO784" i="7" s="1"/>
  <c r="AM2956" i="7"/>
  <c r="AO2956" i="7" s="1"/>
  <c r="AM1204" i="7"/>
  <c r="AO1204" i="7" s="1"/>
  <c r="AM924" i="7"/>
  <c r="AO924" i="7" s="1"/>
  <c r="AM854" i="7"/>
  <c r="AO854" i="7" s="1"/>
  <c r="AM9" i="7"/>
  <c r="AO9" i="7" s="1"/>
  <c r="AM1904" i="7"/>
  <c r="AO1904" i="7" s="1"/>
  <c r="AM1274" i="7"/>
  <c r="AO1274" i="7" s="1"/>
  <c r="AE575" i="7"/>
  <c r="AD575" i="7"/>
  <c r="AC575" i="7"/>
  <c r="AB575" i="7"/>
  <c r="AA575" i="7"/>
  <c r="AL575" i="7"/>
  <c r="AI575" i="7"/>
  <c r="AH575" i="7"/>
  <c r="AK575" i="7"/>
  <c r="AG575" i="7"/>
  <c r="AJ575" i="7"/>
  <c r="AF575" i="7"/>
  <c r="AC2815" i="7"/>
  <c r="AB2815" i="7"/>
  <c r="AA2815" i="7"/>
  <c r="AL2815" i="7"/>
  <c r="AK2815" i="7"/>
  <c r="AI2815" i="7"/>
  <c r="AH2815" i="7"/>
  <c r="AE2815" i="7"/>
  <c r="AG2815" i="7"/>
  <c r="AJ2815" i="7"/>
  <c r="AD2815" i="7"/>
  <c r="AF2815" i="7"/>
  <c r="AL1345" i="7"/>
  <c r="AK1345" i="7"/>
  <c r="AJ1345" i="7"/>
  <c r="AI1345" i="7"/>
  <c r="AH1345" i="7"/>
  <c r="AC1345" i="7"/>
  <c r="AF1345" i="7"/>
  <c r="AE1345" i="7"/>
  <c r="AD1345" i="7"/>
  <c r="AA1345" i="7"/>
  <c r="AG1345" i="7"/>
  <c r="AB1345" i="7"/>
  <c r="AE855" i="7"/>
  <c r="AI855" i="7"/>
  <c r="AH855" i="7"/>
  <c r="AF855" i="7"/>
  <c r="AD855" i="7"/>
  <c r="AB855" i="7"/>
  <c r="AA855" i="7"/>
  <c r="AK855" i="7"/>
  <c r="AJ855" i="7"/>
  <c r="AG855" i="7"/>
  <c r="AC855" i="7"/>
  <c r="AL855" i="7"/>
  <c r="AJ1590" i="7"/>
  <c r="AI1590" i="7"/>
  <c r="AH1590" i="7"/>
  <c r="AG1590" i="7"/>
  <c r="AD1590" i="7"/>
  <c r="AC1590" i="7"/>
  <c r="AB1590" i="7"/>
  <c r="AL1590" i="7"/>
  <c r="AF1590" i="7"/>
  <c r="AE1590" i="7"/>
  <c r="AA1590" i="7"/>
  <c r="AK1590" i="7"/>
  <c r="AI155" i="7"/>
  <c r="AH155" i="7"/>
  <c r="AG155" i="7"/>
  <c r="AF155" i="7"/>
  <c r="AE155" i="7"/>
  <c r="AC155" i="7"/>
  <c r="AD155" i="7"/>
  <c r="AA155" i="7"/>
  <c r="AL155" i="7"/>
  <c r="AK155" i="7"/>
  <c r="AJ155" i="7"/>
  <c r="AB155" i="7"/>
  <c r="AE645" i="7"/>
  <c r="AD645" i="7"/>
  <c r="AC645" i="7"/>
  <c r="AB645" i="7"/>
  <c r="AA645" i="7"/>
  <c r="AL645" i="7"/>
  <c r="AI645" i="7"/>
  <c r="AH645" i="7"/>
  <c r="AK645" i="7"/>
  <c r="AJ645" i="7"/>
  <c r="AG645" i="7"/>
  <c r="AF645" i="7"/>
  <c r="AF715" i="7"/>
  <c r="AL715" i="7"/>
  <c r="AK715" i="7"/>
  <c r="AJ715" i="7"/>
  <c r="AI715" i="7"/>
  <c r="AH715" i="7"/>
  <c r="AD715" i="7"/>
  <c r="AC715" i="7"/>
  <c r="AG715" i="7"/>
  <c r="AB715" i="7"/>
  <c r="AE715" i="7"/>
  <c r="AA715" i="7"/>
  <c r="AK1730" i="7"/>
  <c r="AA1730" i="7"/>
  <c r="AL1730" i="7"/>
  <c r="AJ1730" i="7"/>
  <c r="AI1730" i="7"/>
  <c r="AH1730" i="7"/>
  <c r="AG1730" i="7"/>
  <c r="AF1730" i="7"/>
  <c r="AE1730" i="7"/>
  <c r="AD1730" i="7"/>
  <c r="AB1730" i="7"/>
  <c r="AC1730" i="7"/>
  <c r="AJ2220" i="7"/>
  <c r="AK2220" i="7"/>
  <c r="AI2220" i="7"/>
  <c r="AG2220" i="7"/>
  <c r="AF2220" i="7"/>
  <c r="AE2220" i="7"/>
  <c r="AD2220" i="7"/>
  <c r="AB2220" i="7"/>
  <c r="AA2220" i="7"/>
  <c r="AL2220" i="7"/>
  <c r="AC2220" i="7"/>
  <c r="AH2220" i="7"/>
  <c r="AJ2500" i="7"/>
  <c r="AI2500" i="7"/>
  <c r="AH2500" i="7"/>
  <c r="AG2500" i="7"/>
  <c r="AD2500" i="7"/>
  <c r="AA2500" i="7"/>
  <c r="AK2500" i="7"/>
  <c r="AF2500" i="7"/>
  <c r="AE2500" i="7"/>
  <c r="AC2500" i="7"/>
  <c r="AB2500" i="7"/>
  <c r="AL2500" i="7"/>
  <c r="AC2745" i="7"/>
  <c r="AB2745" i="7"/>
  <c r="AA2745" i="7"/>
  <c r="AL2745" i="7"/>
  <c r="AI2745" i="7"/>
  <c r="AH2745" i="7"/>
  <c r="AG2745" i="7"/>
  <c r="AE2745" i="7"/>
  <c r="AK2745" i="7"/>
  <c r="AJ2745" i="7"/>
  <c r="AF2745" i="7"/>
  <c r="AD2745" i="7"/>
  <c r="AC2675" i="7"/>
  <c r="AB2675" i="7"/>
  <c r="AA2675" i="7"/>
  <c r="AK2675" i="7"/>
  <c r="AL2675" i="7"/>
  <c r="AJ2675" i="7"/>
  <c r="AH2675" i="7"/>
  <c r="AG2675" i="7"/>
  <c r="AF2675" i="7"/>
  <c r="AE2675" i="7"/>
  <c r="AD2675" i="7"/>
  <c r="AI2675" i="7"/>
  <c r="AJ2360" i="7"/>
  <c r="AI2360" i="7"/>
  <c r="AH2360" i="7"/>
  <c r="AG2360" i="7"/>
  <c r="AD2360" i="7"/>
  <c r="AL2360" i="7"/>
  <c r="AK2360" i="7"/>
  <c r="AE2360" i="7"/>
  <c r="AF2360" i="7"/>
  <c r="AC2360" i="7"/>
  <c r="AB2360" i="7"/>
  <c r="AA2360" i="7"/>
  <c r="AM1169" i="7"/>
  <c r="AO1169" i="7" s="1"/>
  <c r="AM399" i="7"/>
  <c r="AO399" i="7" s="1"/>
  <c r="AM1309" i="7"/>
  <c r="AO1309" i="7" s="1"/>
  <c r="AM2044" i="7"/>
  <c r="AO2044" i="7" s="1"/>
  <c r="AM1799" i="7"/>
  <c r="AO1799" i="7" s="1"/>
  <c r="AM1764" i="7"/>
  <c r="AO1764" i="7" s="1"/>
  <c r="AM1239" i="7"/>
  <c r="AO1239" i="7" s="1"/>
  <c r="AM2849" i="7"/>
  <c r="AO2849" i="7" s="1"/>
  <c r="AI2185" i="7"/>
  <c r="AH2185" i="7"/>
  <c r="AF2185" i="7"/>
  <c r="AK2185" i="7"/>
  <c r="AJ2185" i="7"/>
  <c r="AG2185" i="7"/>
  <c r="AD2185" i="7"/>
  <c r="AC2185" i="7"/>
  <c r="AB2185" i="7"/>
  <c r="AE2185" i="7"/>
  <c r="AA2185" i="7"/>
  <c r="AL2185" i="7"/>
  <c r="AD2080" i="7"/>
  <c r="AB2080" i="7"/>
  <c r="AJ2080" i="7"/>
  <c r="AH2080" i="7"/>
  <c r="AG2080" i="7"/>
  <c r="AF2080" i="7"/>
  <c r="AE2080" i="7"/>
  <c r="AL2080" i="7"/>
  <c r="AK2080" i="7"/>
  <c r="AI2080" i="7"/>
  <c r="AC2080" i="7"/>
  <c r="AA2080" i="7"/>
  <c r="AL1276" i="7"/>
  <c r="AK1276" i="7"/>
  <c r="AJ1276" i="7"/>
  <c r="AI1276" i="7"/>
  <c r="AH1276" i="7"/>
  <c r="AC1276" i="7"/>
  <c r="AG1276" i="7"/>
  <c r="AD1276" i="7"/>
  <c r="AF1276" i="7"/>
  <c r="AB1276" i="7"/>
  <c r="AA1276" i="7"/>
  <c r="AE1276" i="7"/>
  <c r="AK1941" i="7"/>
  <c r="AJ1941" i="7"/>
  <c r="AI1941" i="7"/>
  <c r="AH1941" i="7"/>
  <c r="AE1941" i="7"/>
  <c r="AC1941" i="7"/>
  <c r="AB1941" i="7"/>
  <c r="AA1941" i="7"/>
  <c r="AL1941" i="7"/>
  <c r="AF1941" i="7"/>
  <c r="AG1941" i="7"/>
  <c r="AD1941" i="7"/>
  <c r="AG1171" i="7"/>
  <c r="AF1171" i="7"/>
  <c r="AE1171" i="7"/>
  <c r="AC1171" i="7"/>
  <c r="AB1171" i="7"/>
  <c r="AK1171" i="7"/>
  <c r="AJ1171" i="7"/>
  <c r="AI1171" i="7"/>
  <c r="AA1171" i="7"/>
  <c r="AL1171" i="7"/>
  <c r="AH1171" i="7"/>
  <c r="AD1171" i="7"/>
  <c r="AC2816" i="7"/>
  <c r="AB2816" i="7"/>
  <c r="AA2816" i="7"/>
  <c r="AL2816" i="7"/>
  <c r="AE2816" i="7"/>
  <c r="AD2816" i="7"/>
  <c r="AI2816" i="7"/>
  <c r="AF2816" i="7"/>
  <c r="AK2816" i="7"/>
  <c r="AJ2816" i="7"/>
  <c r="AG2816" i="7"/>
  <c r="AH2816" i="7"/>
  <c r="AG1170" i="7"/>
  <c r="AF1170" i="7"/>
  <c r="AE1170" i="7"/>
  <c r="AC1170" i="7"/>
  <c r="AB1170" i="7"/>
  <c r="AK1170" i="7"/>
  <c r="AJ1170" i="7"/>
  <c r="AI1170" i="7"/>
  <c r="AH1170" i="7"/>
  <c r="AD1170" i="7"/>
  <c r="AA1170" i="7"/>
  <c r="AL1170" i="7"/>
  <c r="AL1346" i="7"/>
  <c r="AK1346" i="7"/>
  <c r="AJ1346" i="7"/>
  <c r="AI1346" i="7"/>
  <c r="AH1346" i="7"/>
  <c r="AC1346" i="7"/>
  <c r="AG1346" i="7"/>
  <c r="AD1346" i="7"/>
  <c r="AB1346" i="7"/>
  <c r="AA1346" i="7"/>
  <c r="AF1346" i="7"/>
  <c r="AE1346" i="7"/>
  <c r="AE856" i="7"/>
  <c r="AJ856" i="7"/>
  <c r="AI856" i="7"/>
  <c r="AG856" i="7"/>
  <c r="AF856" i="7"/>
  <c r="AC856" i="7"/>
  <c r="AB856" i="7"/>
  <c r="AH856" i="7"/>
  <c r="AD856" i="7"/>
  <c r="AL856" i="7"/>
  <c r="AK856" i="7"/>
  <c r="AA856" i="7"/>
  <c r="AJ1591" i="7"/>
  <c r="AI1591" i="7"/>
  <c r="AH1591" i="7"/>
  <c r="AG1591" i="7"/>
  <c r="AL1591" i="7"/>
  <c r="AK1591" i="7"/>
  <c r="AF1591" i="7"/>
  <c r="AD1591" i="7"/>
  <c r="AC1591" i="7"/>
  <c r="AA1591" i="7"/>
  <c r="AE1591" i="7"/>
  <c r="AB1591" i="7"/>
  <c r="AI156" i="7"/>
  <c r="AH156" i="7"/>
  <c r="AG156" i="7"/>
  <c r="AF156" i="7"/>
  <c r="AE156" i="7"/>
  <c r="AC156" i="7"/>
  <c r="AD156" i="7"/>
  <c r="AA156" i="7"/>
  <c r="AL156" i="7"/>
  <c r="AK156" i="7"/>
  <c r="AJ156" i="7"/>
  <c r="AB156" i="7"/>
  <c r="AE646" i="7"/>
  <c r="AD646" i="7"/>
  <c r="AC646" i="7"/>
  <c r="AB646" i="7"/>
  <c r="AA646" i="7"/>
  <c r="AL646" i="7"/>
  <c r="AI646" i="7"/>
  <c r="AH646" i="7"/>
  <c r="AK646" i="7"/>
  <c r="AJ646" i="7"/>
  <c r="AG646" i="7"/>
  <c r="AF646" i="7"/>
  <c r="AF716" i="7"/>
  <c r="AA716" i="7"/>
  <c r="AL716" i="7"/>
  <c r="AK716" i="7"/>
  <c r="AJ716" i="7"/>
  <c r="AI716" i="7"/>
  <c r="AE716" i="7"/>
  <c r="AD716" i="7"/>
  <c r="AH716" i="7"/>
  <c r="AC716" i="7"/>
  <c r="AG716" i="7"/>
  <c r="AB716" i="7"/>
  <c r="AK1731" i="7"/>
  <c r="AB1731" i="7"/>
  <c r="AA1731" i="7"/>
  <c r="AL1731" i="7"/>
  <c r="AJ1731" i="7"/>
  <c r="AI1731" i="7"/>
  <c r="AD1731" i="7"/>
  <c r="AC1731" i="7"/>
  <c r="AH1731" i="7"/>
  <c r="AG1731" i="7"/>
  <c r="AF1731" i="7"/>
  <c r="AE1731" i="7"/>
  <c r="AJ2221" i="7"/>
  <c r="AL2221" i="7"/>
  <c r="AK2221" i="7"/>
  <c r="AH2221" i="7"/>
  <c r="AI2221" i="7"/>
  <c r="AF2221" i="7"/>
  <c r="AE2221" i="7"/>
  <c r="AB2221" i="7"/>
  <c r="AG2221" i="7"/>
  <c r="AA2221" i="7"/>
  <c r="AD2221" i="7"/>
  <c r="AC2221" i="7"/>
  <c r="AJ2501" i="7"/>
  <c r="AI2501" i="7"/>
  <c r="AH2501" i="7"/>
  <c r="AG2501" i="7"/>
  <c r="AD2501" i="7"/>
  <c r="AK2501" i="7"/>
  <c r="AE2501" i="7"/>
  <c r="AL2501" i="7"/>
  <c r="AC2501" i="7"/>
  <c r="AA2501" i="7"/>
  <c r="AF2501" i="7"/>
  <c r="AB2501" i="7"/>
  <c r="AC2746" i="7"/>
  <c r="AB2746" i="7"/>
  <c r="AA2746" i="7"/>
  <c r="AL2746" i="7"/>
  <c r="AK2746" i="7"/>
  <c r="AI2746" i="7"/>
  <c r="AG2746" i="7"/>
  <c r="AE2746" i="7"/>
  <c r="AH2746" i="7"/>
  <c r="AF2746" i="7"/>
  <c r="AD2746" i="7"/>
  <c r="AJ2746" i="7"/>
  <c r="AC2676" i="7"/>
  <c r="AD2676" i="7"/>
  <c r="AB2676" i="7"/>
  <c r="AA2676" i="7"/>
  <c r="AL2676" i="7"/>
  <c r="AF2676" i="7"/>
  <c r="AJ2676" i="7"/>
  <c r="AI2676" i="7"/>
  <c r="AE2676" i="7"/>
  <c r="AG2676" i="7"/>
  <c r="AK2676" i="7"/>
  <c r="AH2676" i="7"/>
  <c r="AJ2361" i="7"/>
  <c r="AI2361" i="7"/>
  <c r="AH2361" i="7"/>
  <c r="AG2361" i="7"/>
  <c r="AD2361" i="7"/>
  <c r="AB2361" i="7"/>
  <c r="AL2361" i="7"/>
  <c r="AK2361" i="7"/>
  <c r="AF2361" i="7"/>
  <c r="AE2361" i="7"/>
  <c r="AA2361" i="7"/>
  <c r="AC2361" i="7"/>
  <c r="AM2534" i="7"/>
  <c r="AO2534" i="7" s="1"/>
  <c r="AM959" i="7"/>
  <c r="AO959" i="7" s="1"/>
  <c r="AM2324" i="7"/>
  <c r="AO2324" i="7" s="1"/>
  <c r="AM22" i="7"/>
  <c r="AO22" i="7" s="1"/>
  <c r="AM84" i="7"/>
  <c r="AO84" i="7" s="1"/>
  <c r="AM2814" i="7"/>
  <c r="AO2814" i="7" s="1"/>
  <c r="AM2709" i="7"/>
  <c r="AO2709" i="7" s="1"/>
  <c r="AM2639" i="7"/>
  <c r="AO2639" i="7" s="1"/>
  <c r="AM1064" i="7"/>
  <c r="AO1064" i="7" s="1"/>
  <c r="AJ1660" i="7"/>
  <c r="AI1660" i="7"/>
  <c r="AH1660" i="7"/>
  <c r="AG1660" i="7"/>
  <c r="AL1660" i="7"/>
  <c r="AK1660" i="7"/>
  <c r="AF1660" i="7"/>
  <c r="AD1660" i="7"/>
  <c r="AC1660" i="7"/>
  <c r="AA1660" i="7"/>
  <c r="AE1660" i="7"/>
  <c r="AB1660" i="7"/>
  <c r="AI33" i="7"/>
  <c r="AH33" i="7"/>
  <c r="AG33" i="7"/>
  <c r="AF33" i="7"/>
  <c r="AE33" i="7"/>
  <c r="AD33" i="7"/>
  <c r="AA33" i="7"/>
  <c r="AL33" i="7"/>
  <c r="AJ33" i="7"/>
  <c r="AC33" i="7"/>
  <c r="AB33" i="7"/>
  <c r="AK33" i="7"/>
  <c r="AL1485" i="7"/>
  <c r="AK1485" i="7"/>
  <c r="AJ1485" i="7"/>
  <c r="AI1485" i="7"/>
  <c r="AH1485" i="7"/>
  <c r="AE1485" i="7"/>
  <c r="AD1485" i="7"/>
  <c r="AC1485" i="7"/>
  <c r="AG1485" i="7"/>
  <c r="AF1485" i="7"/>
  <c r="AB1485" i="7"/>
  <c r="AA1485" i="7"/>
  <c r="AE330" i="7"/>
  <c r="AD330" i="7"/>
  <c r="AC330" i="7"/>
  <c r="AB330" i="7"/>
  <c r="AA330" i="7"/>
  <c r="AL330" i="7"/>
  <c r="AI330" i="7"/>
  <c r="AK330" i="7"/>
  <c r="AJ330" i="7"/>
  <c r="AH330" i="7"/>
  <c r="AG330" i="7"/>
  <c r="AF330" i="7"/>
  <c r="AG1030" i="7"/>
  <c r="AE1030" i="7"/>
  <c r="AC1030" i="7"/>
  <c r="AB1030" i="7"/>
  <c r="AL1030" i="7"/>
  <c r="AJ1030" i="7"/>
  <c r="AI1030" i="7"/>
  <c r="AD1030" i="7"/>
  <c r="AK1030" i="7"/>
  <c r="AH1030" i="7"/>
  <c r="AF1030" i="7"/>
  <c r="AA1030" i="7"/>
  <c r="AJ2885" i="7"/>
  <c r="AK2885" i="7"/>
  <c r="AI2885" i="7"/>
  <c r="AH2885" i="7"/>
  <c r="AG2885" i="7"/>
  <c r="AL2885" i="7"/>
  <c r="AD2885" i="7"/>
  <c r="AA2885" i="7"/>
  <c r="AF2885" i="7"/>
  <c r="AE2885" i="7"/>
  <c r="AB2885" i="7"/>
  <c r="AC2885" i="7"/>
  <c r="AG925" i="7"/>
  <c r="AE925" i="7"/>
  <c r="AC925" i="7"/>
  <c r="AB925" i="7"/>
  <c r="AL925" i="7"/>
  <c r="AJ925" i="7"/>
  <c r="AI925" i="7"/>
  <c r="AA925" i="7"/>
  <c r="AK925" i="7"/>
  <c r="AH925" i="7"/>
  <c r="AF925" i="7"/>
  <c r="AD925" i="7"/>
  <c r="AI50" i="7"/>
  <c r="AH50" i="7"/>
  <c r="AG50" i="7"/>
  <c r="AF50" i="7"/>
  <c r="AE50" i="7"/>
  <c r="AD50" i="7"/>
  <c r="AA50" i="7"/>
  <c r="AL50" i="7"/>
  <c r="AK50" i="7"/>
  <c r="AC50" i="7"/>
  <c r="AJ50" i="7"/>
  <c r="AB50" i="7"/>
  <c r="AI2150" i="7"/>
  <c r="AH2150" i="7"/>
  <c r="AF2150" i="7"/>
  <c r="AL2150" i="7"/>
  <c r="AJ2150" i="7"/>
  <c r="AG2150" i="7"/>
  <c r="AC2150" i="7"/>
  <c r="AB2150" i="7"/>
  <c r="AA2150" i="7"/>
  <c r="AE2150" i="7"/>
  <c r="AD2150" i="7"/>
  <c r="AK2150" i="7"/>
  <c r="AK1870" i="7"/>
  <c r="AJ1870" i="7"/>
  <c r="AG1870" i="7"/>
  <c r="AC1870" i="7"/>
  <c r="AB1870" i="7"/>
  <c r="AA1870" i="7"/>
  <c r="AH1870" i="7"/>
  <c r="AF1870" i="7"/>
  <c r="AL1870" i="7"/>
  <c r="AI1870" i="7"/>
  <c r="AE1870" i="7"/>
  <c r="AD1870" i="7"/>
  <c r="AC2570" i="7"/>
  <c r="AH2570" i="7"/>
  <c r="AG2570" i="7"/>
  <c r="AF2570" i="7"/>
  <c r="AE2570" i="7"/>
  <c r="AA2570" i="7"/>
  <c r="AJ2570" i="7"/>
  <c r="AD2570" i="7"/>
  <c r="AL2570" i="7"/>
  <c r="AK2570" i="7"/>
  <c r="AB2570" i="7"/>
  <c r="AI2570" i="7"/>
  <c r="AJ1695" i="7"/>
  <c r="AI1695" i="7"/>
  <c r="AH1695" i="7"/>
  <c r="AG1695" i="7"/>
  <c r="AD1695" i="7"/>
  <c r="AC1695" i="7"/>
  <c r="AB1695" i="7"/>
  <c r="AL1695" i="7"/>
  <c r="AK1695" i="7"/>
  <c r="AF1695" i="7"/>
  <c r="AA1695" i="7"/>
  <c r="AE1695" i="7"/>
  <c r="AL1450" i="7"/>
  <c r="AK1450" i="7"/>
  <c r="AJ1450" i="7"/>
  <c r="AI1450" i="7"/>
  <c r="AH1450" i="7"/>
  <c r="AC1450" i="7"/>
  <c r="AG1450" i="7"/>
  <c r="AD1450" i="7"/>
  <c r="AB1450" i="7"/>
  <c r="AA1450" i="7"/>
  <c r="AF1450" i="7"/>
  <c r="AE1450" i="7"/>
  <c r="AM2219" i="7"/>
  <c r="AO2219" i="7" s="1"/>
  <c r="AM1519" i="7"/>
  <c r="AO1519" i="7" s="1"/>
  <c r="AM469" i="7"/>
  <c r="AO469" i="7" s="1"/>
  <c r="AM2919" i="7"/>
  <c r="AO2919" i="7" s="1"/>
  <c r="AH1520" i="7"/>
  <c r="AD1520" i="7"/>
  <c r="AC1520" i="7"/>
  <c r="AB1520" i="7"/>
  <c r="AA1520" i="7"/>
  <c r="AJ1520" i="7"/>
  <c r="AI1520" i="7"/>
  <c r="AG1520" i="7"/>
  <c r="AL1520" i="7"/>
  <c r="AK1520" i="7"/>
  <c r="AF1520" i="7"/>
  <c r="AE1520" i="7"/>
  <c r="AI23" i="7"/>
  <c r="AH23" i="7"/>
  <c r="AG23" i="7"/>
  <c r="AF23" i="7"/>
  <c r="AE23" i="7"/>
  <c r="AD23" i="7"/>
  <c r="AA23" i="7"/>
  <c r="AL23" i="7"/>
  <c r="AK23" i="7"/>
  <c r="AC23" i="7"/>
  <c r="AJ23" i="7"/>
  <c r="AB23" i="7"/>
  <c r="AL1311" i="7"/>
  <c r="AK1311" i="7"/>
  <c r="AJ1311" i="7"/>
  <c r="AI1311" i="7"/>
  <c r="AH1311" i="7"/>
  <c r="AC1311" i="7"/>
  <c r="AF1311" i="7"/>
  <c r="AE1311" i="7"/>
  <c r="AD1311" i="7"/>
  <c r="AA1311" i="7"/>
  <c r="AG1311" i="7"/>
  <c r="AB1311" i="7"/>
  <c r="AG1031" i="7"/>
  <c r="AE1031" i="7"/>
  <c r="AC1031" i="7"/>
  <c r="AB1031" i="7"/>
  <c r="AH1031" i="7"/>
  <c r="AF1031" i="7"/>
  <c r="AD1031" i="7"/>
  <c r="AA1031" i="7"/>
  <c r="AJ1031" i="7"/>
  <c r="AL1031" i="7"/>
  <c r="AK1031" i="7"/>
  <c r="AI1031" i="7"/>
  <c r="AJ2886" i="7"/>
  <c r="AL2886" i="7"/>
  <c r="AK2886" i="7"/>
  <c r="AI2886" i="7"/>
  <c r="AH2886" i="7"/>
  <c r="AE2886" i="7"/>
  <c r="AD2886" i="7"/>
  <c r="AC2886" i="7"/>
  <c r="AA2886" i="7"/>
  <c r="AG2886" i="7"/>
  <c r="AF2886" i="7"/>
  <c r="AB2886" i="7"/>
  <c r="AG926" i="7"/>
  <c r="AE926" i="7"/>
  <c r="AC926" i="7"/>
  <c r="AB926" i="7"/>
  <c r="AH926" i="7"/>
  <c r="AF926" i="7"/>
  <c r="AD926" i="7"/>
  <c r="AA926" i="7"/>
  <c r="AL926" i="7"/>
  <c r="AK926" i="7"/>
  <c r="AJ926" i="7"/>
  <c r="AI926" i="7"/>
  <c r="AI51" i="7"/>
  <c r="AH51" i="7"/>
  <c r="AG51" i="7"/>
  <c r="AF51" i="7"/>
  <c r="AE51" i="7"/>
  <c r="AD51" i="7"/>
  <c r="AA51" i="7"/>
  <c r="AL51" i="7"/>
  <c r="AJ51" i="7"/>
  <c r="AC51" i="7"/>
  <c r="AB51" i="7"/>
  <c r="AK51" i="7"/>
  <c r="AI2151" i="7"/>
  <c r="AH2151" i="7"/>
  <c r="AF2151" i="7"/>
  <c r="AB2151" i="7"/>
  <c r="AA2151" i="7"/>
  <c r="AL2151" i="7"/>
  <c r="AG2151" i="7"/>
  <c r="AE2151" i="7"/>
  <c r="AD2151" i="7"/>
  <c r="AK2151" i="7"/>
  <c r="AJ2151" i="7"/>
  <c r="AC2151" i="7"/>
  <c r="AK1871" i="7"/>
  <c r="AJ1871" i="7"/>
  <c r="AI1871" i="7"/>
  <c r="AH1871" i="7"/>
  <c r="AG1871" i="7"/>
  <c r="AF1871" i="7"/>
  <c r="AE1871" i="7"/>
  <c r="AD1871" i="7"/>
  <c r="AC1871" i="7"/>
  <c r="AB1871" i="7"/>
  <c r="AA1871" i="7"/>
  <c r="AL1871" i="7"/>
  <c r="AC2571" i="7"/>
  <c r="AI2571" i="7"/>
  <c r="AH2571" i="7"/>
  <c r="AG2571" i="7"/>
  <c r="AF2571" i="7"/>
  <c r="AB2571" i="7"/>
  <c r="AA2571" i="7"/>
  <c r="AJ2571" i="7"/>
  <c r="AE2571" i="7"/>
  <c r="AD2571" i="7"/>
  <c r="AL2571" i="7"/>
  <c r="AK2571" i="7"/>
  <c r="AJ1696" i="7"/>
  <c r="AI1696" i="7"/>
  <c r="AH1696" i="7"/>
  <c r="AG1696" i="7"/>
  <c r="AL1696" i="7"/>
  <c r="AK1696" i="7"/>
  <c r="AF1696" i="7"/>
  <c r="AD1696" i="7"/>
  <c r="AC1696" i="7"/>
  <c r="AA1696" i="7"/>
  <c r="AE1696" i="7"/>
  <c r="AB1696" i="7"/>
  <c r="AL1451" i="7"/>
  <c r="AK1451" i="7"/>
  <c r="AJ1451" i="7"/>
  <c r="AI1451" i="7"/>
  <c r="AH1451" i="7"/>
  <c r="AC1451" i="7"/>
  <c r="AF1451" i="7"/>
  <c r="AE1451" i="7"/>
  <c r="AD1451" i="7"/>
  <c r="AA1451" i="7"/>
  <c r="AG1451" i="7"/>
  <c r="AB1451" i="7"/>
  <c r="AM2079" i="7"/>
  <c r="AO2079" i="7" s="1"/>
  <c r="AM119" i="7"/>
  <c r="AO119" i="7" s="1"/>
  <c r="AM2184" i="7"/>
  <c r="AO2184" i="7" s="1"/>
  <c r="AM32" i="7"/>
  <c r="AO32" i="7" s="1"/>
  <c r="AM2744" i="7"/>
  <c r="AO2744" i="7" s="1"/>
  <c r="AM294" i="7"/>
  <c r="AO294" i="7" s="1"/>
  <c r="AG1135" i="7"/>
  <c r="AF1135" i="7"/>
  <c r="AE1135" i="7"/>
  <c r="AC1135" i="7"/>
  <c r="AB1135" i="7"/>
  <c r="AK1135" i="7"/>
  <c r="AJ1135" i="7"/>
  <c r="AI1135" i="7"/>
  <c r="AA1135" i="7"/>
  <c r="AL1135" i="7"/>
  <c r="AH1135" i="7"/>
  <c r="AD1135" i="7"/>
  <c r="AI10" i="7"/>
  <c r="AH10" i="7"/>
  <c r="AG10" i="7"/>
  <c r="AF10" i="7"/>
  <c r="AE10" i="7"/>
  <c r="AD10" i="7"/>
  <c r="AA10" i="7"/>
  <c r="AL10" i="7"/>
  <c r="AK10" i="7"/>
  <c r="AB10" i="7"/>
  <c r="AJ10" i="7"/>
  <c r="AC10" i="7"/>
  <c r="AL1310" i="7"/>
  <c r="AK1310" i="7"/>
  <c r="AJ1310" i="7"/>
  <c r="AI1310" i="7"/>
  <c r="AH1310" i="7"/>
  <c r="AC1310" i="7"/>
  <c r="AG1310" i="7"/>
  <c r="AD1310" i="7"/>
  <c r="AB1310" i="7"/>
  <c r="AA1310" i="7"/>
  <c r="AF1310" i="7"/>
  <c r="AE1310" i="7"/>
  <c r="AJ2850" i="7"/>
  <c r="AL2850" i="7"/>
  <c r="AK2850" i="7"/>
  <c r="AI2850" i="7"/>
  <c r="AH2850" i="7"/>
  <c r="AE2850" i="7"/>
  <c r="AD2850" i="7"/>
  <c r="AC2850" i="7"/>
  <c r="AA2850" i="7"/>
  <c r="AG2850" i="7"/>
  <c r="AF2850" i="7"/>
  <c r="AB2850" i="7"/>
  <c r="AE785" i="7"/>
  <c r="AK785" i="7"/>
  <c r="AH785" i="7"/>
  <c r="AD785" i="7"/>
  <c r="AA785" i="7"/>
  <c r="AL785" i="7"/>
  <c r="AG785" i="7"/>
  <c r="AF785" i="7"/>
  <c r="AJ785" i="7"/>
  <c r="AC785" i="7"/>
  <c r="AI785" i="7"/>
  <c r="AB785" i="7"/>
  <c r="AK1766" i="7"/>
  <c r="AA1766" i="7"/>
  <c r="AL1766" i="7"/>
  <c r="AJ1766" i="7"/>
  <c r="AI1766" i="7"/>
  <c r="AH1766" i="7"/>
  <c r="AC1766" i="7"/>
  <c r="AB1766" i="7"/>
  <c r="AG1766" i="7"/>
  <c r="AF1766" i="7"/>
  <c r="AE1766" i="7"/>
  <c r="AD1766" i="7"/>
  <c r="AK1800" i="7"/>
  <c r="AJ1800" i="7"/>
  <c r="AD1800" i="7"/>
  <c r="AC1800" i="7"/>
  <c r="AB1800" i="7"/>
  <c r="AA1800" i="7"/>
  <c r="AF1800" i="7"/>
  <c r="AE1800" i="7"/>
  <c r="AL1800" i="7"/>
  <c r="AI1800" i="7"/>
  <c r="AH1800" i="7"/>
  <c r="AG1800" i="7"/>
  <c r="AG1205" i="7"/>
  <c r="AF1205" i="7"/>
  <c r="AE1205" i="7"/>
  <c r="AC1205" i="7"/>
  <c r="AB1205" i="7"/>
  <c r="AK1205" i="7"/>
  <c r="AJ1205" i="7"/>
  <c r="AI1205" i="7"/>
  <c r="AA1205" i="7"/>
  <c r="AL1205" i="7"/>
  <c r="AH1205" i="7"/>
  <c r="AD1205" i="7"/>
  <c r="AG1240" i="7"/>
  <c r="AF1240" i="7"/>
  <c r="AE1240" i="7"/>
  <c r="AC1240" i="7"/>
  <c r="AB1240" i="7"/>
  <c r="AK1240" i="7"/>
  <c r="AJ1240" i="7"/>
  <c r="AI1240" i="7"/>
  <c r="AH1240" i="7"/>
  <c r="AD1240" i="7"/>
  <c r="AA1240" i="7"/>
  <c r="AL1240" i="7"/>
  <c r="AC2780" i="7"/>
  <c r="AB2780" i="7"/>
  <c r="AA2780" i="7"/>
  <c r="AL2780" i="7"/>
  <c r="AE2780" i="7"/>
  <c r="AD2780" i="7"/>
  <c r="AI2780" i="7"/>
  <c r="AG2780" i="7"/>
  <c r="AH2780" i="7"/>
  <c r="AK2780" i="7"/>
  <c r="AJ2780" i="7"/>
  <c r="AF2780" i="7"/>
  <c r="AJ2465" i="7"/>
  <c r="AI2465" i="7"/>
  <c r="AH2465" i="7"/>
  <c r="AG2465" i="7"/>
  <c r="AD2465" i="7"/>
  <c r="AK2465" i="7"/>
  <c r="AE2465" i="7"/>
  <c r="AL2465" i="7"/>
  <c r="AC2465" i="7"/>
  <c r="AB2465" i="7"/>
  <c r="AF2465" i="7"/>
  <c r="AA2465" i="7"/>
  <c r="AI190" i="7"/>
  <c r="AH190" i="7"/>
  <c r="AG190" i="7"/>
  <c r="AF190" i="7"/>
  <c r="AE190" i="7"/>
  <c r="AD190" i="7"/>
  <c r="AC190" i="7"/>
  <c r="AA190" i="7"/>
  <c r="AL190" i="7"/>
  <c r="AB190" i="7"/>
  <c r="AK190" i="7"/>
  <c r="AJ190" i="7"/>
  <c r="AL1415" i="7"/>
  <c r="AK1415" i="7"/>
  <c r="AJ1415" i="7"/>
  <c r="AI1415" i="7"/>
  <c r="AH1415" i="7"/>
  <c r="AC1415" i="7"/>
  <c r="AF1415" i="7"/>
  <c r="AE1415" i="7"/>
  <c r="AD1415" i="7"/>
  <c r="AA1415" i="7"/>
  <c r="AG1415" i="7"/>
  <c r="AB1415" i="7"/>
  <c r="AE365" i="7"/>
  <c r="AD365" i="7"/>
  <c r="AC365" i="7"/>
  <c r="AB365" i="7"/>
  <c r="AA365" i="7"/>
  <c r="AL365" i="7"/>
  <c r="AI365" i="7"/>
  <c r="AK365" i="7"/>
  <c r="AH365" i="7"/>
  <c r="AG365" i="7"/>
  <c r="AF365" i="7"/>
  <c r="AJ365" i="7"/>
  <c r="AJ2920" i="7"/>
  <c r="AI2920" i="7"/>
  <c r="AH2920" i="7"/>
  <c r="AG2920" i="7"/>
  <c r="AE2920" i="7"/>
  <c r="AD2920" i="7"/>
  <c r="AC2920" i="7"/>
  <c r="AB2920" i="7"/>
  <c r="AL2920" i="7"/>
  <c r="AK2920" i="7"/>
  <c r="AA2920" i="7"/>
  <c r="AF2920" i="7"/>
  <c r="AM329" i="7"/>
  <c r="AO329" i="7" s="1"/>
  <c r="AM2464" i="7"/>
  <c r="AO2464" i="7" s="1"/>
  <c r="AM2569" i="7"/>
  <c r="AO2569" i="7" s="1"/>
  <c r="AM679" i="7"/>
  <c r="AO679" i="7" s="1"/>
  <c r="AM364" i="7"/>
  <c r="AO364" i="7" s="1"/>
  <c r="AM539" i="7"/>
  <c r="AO539" i="7" s="1"/>
  <c r="AB2045" i="7"/>
  <c r="AE2045" i="7"/>
  <c r="AD2045" i="7"/>
  <c r="AC2045" i="7"/>
  <c r="AA2045" i="7"/>
  <c r="AK2045" i="7"/>
  <c r="AL2045" i="7"/>
  <c r="AJ2045" i="7"/>
  <c r="AH2045" i="7"/>
  <c r="AG2045" i="7"/>
  <c r="AI2045" i="7"/>
  <c r="AF2045" i="7"/>
  <c r="AE470" i="7"/>
  <c r="AD470" i="7"/>
  <c r="AC470" i="7"/>
  <c r="AB470" i="7"/>
  <c r="AA470" i="7"/>
  <c r="AL470" i="7"/>
  <c r="AI470" i="7"/>
  <c r="AH470" i="7"/>
  <c r="AK470" i="7"/>
  <c r="AG470" i="7"/>
  <c r="AJ470" i="7"/>
  <c r="AF470" i="7"/>
  <c r="AD2081" i="7"/>
  <c r="AB2081" i="7"/>
  <c r="AJ2081" i="7"/>
  <c r="AL2081" i="7"/>
  <c r="AK2081" i="7"/>
  <c r="AI2081" i="7"/>
  <c r="AH2081" i="7"/>
  <c r="AE2081" i="7"/>
  <c r="AC2081" i="7"/>
  <c r="AF2081" i="7"/>
  <c r="AG2081" i="7"/>
  <c r="AA2081" i="7"/>
  <c r="AL1486" i="7"/>
  <c r="AK1486" i="7"/>
  <c r="AJ1486" i="7"/>
  <c r="AI1486" i="7"/>
  <c r="AH1486" i="7"/>
  <c r="AE1486" i="7"/>
  <c r="AD1486" i="7"/>
  <c r="AC1486" i="7"/>
  <c r="AG1486" i="7"/>
  <c r="AF1486" i="7"/>
  <c r="AB1486" i="7"/>
  <c r="AA1486" i="7"/>
  <c r="AJ2255" i="7"/>
  <c r="AA2255" i="7"/>
  <c r="AI2255" i="7"/>
  <c r="AH2255" i="7"/>
  <c r="AF2255" i="7"/>
  <c r="AL2255" i="7"/>
  <c r="AK2255" i="7"/>
  <c r="AE2255" i="7"/>
  <c r="AD2255" i="7"/>
  <c r="AG2255" i="7"/>
  <c r="AB2255" i="7"/>
  <c r="AC2255" i="7"/>
  <c r="AE506" i="7"/>
  <c r="AD506" i="7"/>
  <c r="AC506" i="7"/>
  <c r="AB506" i="7"/>
  <c r="AA506" i="7"/>
  <c r="AL506" i="7"/>
  <c r="AI506" i="7"/>
  <c r="AH506" i="7"/>
  <c r="AK506" i="7"/>
  <c r="AG506" i="7"/>
  <c r="AJ506" i="7"/>
  <c r="AF506" i="7"/>
  <c r="AE786" i="7"/>
  <c r="AL786" i="7"/>
  <c r="AI786" i="7"/>
  <c r="AF786" i="7"/>
  <c r="AG786" i="7"/>
  <c r="AD786" i="7"/>
  <c r="AC786" i="7"/>
  <c r="AB786" i="7"/>
  <c r="AA786" i="7"/>
  <c r="AK786" i="7"/>
  <c r="AJ786" i="7"/>
  <c r="AH786" i="7"/>
  <c r="AG1206" i="7"/>
  <c r="AF1206" i="7"/>
  <c r="AE1206" i="7"/>
  <c r="AC1206" i="7"/>
  <c r="AB1206" i="7"/>
  <c r="AK1206" i="7"/>
  <c r="AJ1206" i="7"/>
  <c r="AI1206" i="7"/>
  <c r="AH1206" i="7"/>
  <c r="AD1206" i="7"/>
  <c r="AA1206" i="7"/>
  <c r="AL1206" i="7"/>
  <c r="AG1241" i="7"/>
  <c r="AF1241" i="7"/>
  <c r="AE1241" i="7"/>
  <c r="AC1241" i="7"/>
  <c r="AB1241" i="7"/>
  <c r="AK1241" i="7"/>
  <c r="AJ1241" i="7"/>
  <c r="AI1241" i="7"/>
  <c r="AA1241" i="7"/>
  <c r="AL1241" i="7"/>
  <c r="AH1241" i="7"/>
  <c r="AD1241" i="7"/>
  <c r="AC2781" i="7"/>
  <c r="AB2781" i="7"/>
  <c r="AA2781" i="7"/>
  <c r="AL2781" i="7"/>
  <c r="AI2781" i="7"/>
  <c r="AH2781" i="7"/>
  <c r="AG2781" i="7"/>
  <c r="AE2781" i="7"/>
  <c r="AD2781" i="7"/>
  <c r="AJ2781" i="7"/>
  <c r="AF2781" i="7"/>
  <c r="AK2781" i="7"/>
  <c r="AJ2466" i="7"/>
  <c r="AI2466" i="7"/>
  <c r="AH2466" i="7"/>
  <c r="AG2466" i="7"/>
  <c r="AD2466" i="7"/>
  <c r="AE2466" i="7"/>
  <c r="AC2466" i="7"/>
  <c r="AB2466" i="7"/>
  <c r="AA2466" i="7"/>
  <c r="AF2466" i="7"/>
  <c r="AL2466" i="7"/>
  <c r="AK2466" i="7"/>
  <c r="AI191" i="7"/>
  <c r="AH191" i="7"/>
  <c r="AG191" i="7"/>
  <c r="AF191" i="7"/>
  <c r="AE191" i="7"/>
  <c r="AD191" i="7"/>
  <c r="AC191" i="7"/>
  <c r="AA191" i="7"/>
  <c r="AL191" i="7"/>
  <c r="AJ191" i="7"/>
  <c r="AB191" i="7"/>
  <c r="AK191" i="7"/>
  <c r="AL1416" i="7"/>
  <c r="AK1416" i="7"/>
  <c r="AJ1416" i="7"/>
  <c r="AI1416" i="7"/>
  <c r="AH1416" i="7"/>
  <c r="AC1416" i="7"/>
  <c r="AG1416" i="7"/>
  <c r="AD1416" i="7"/>
  <c r="AF1416" i="7"/>
  <c r="AB1416" i="7"/>
  <c r="AA1416" i="7"/>
  <c r="AE1416" i="7"/>
  <c r="AE366" i="7"/>
  <c r="AD366" i="7"/>
  <c r="AC366" i="7"/>
  <c r="AB366" i="7"/>
  <c r="AA366" i="7"/>
  <c r="AL366" i="7"/>
  <c r="AI366" i="7"/>
  <c r="AK366" i="7"/>
  <c r="AJ366" i="7"/>
  <c r="AH366" i="7"/>
  <c r="AG366" i="7"/>
  <c r="AF366" i="7"/>
  <c r="AJ2921" i="7"/>
  <c r="AI2921" i="7"/>
  <c r="AH2921" i="7"/>
  <c r="AG2921" i="7"/>
  <c r="AL2921" i="7"/>
  <c r="AK2921" i="7"/>
  <c r="AF2921" i="7"/>
  <c r="AC2921" i="7"/>
  <c r="AA2921" i="7"/>
  <c r="AE2921" i="7"/>
  <c r="AD2921" i="7"/>
  <c r="AB2921" i="7"/>
  <c r="AM2009" i="7"/>
  <c r="AO2009" i="7" s="1"/>
  <c r="AM644" i="7"/>
  <c r="AO644" i="7" s="1"/>
  <c r="AM574" i="7"/>
  <c r="AO574" i="7" s="1"/>
  <c r="AM994" i="7"/>
  <c r="AO994" i="7" s="1"/>
  <c r="AM819" i="7"/>
  <c r="AO819" i="7" s="1"/>
  <c r="AM2779" i="7"/>
  <c r="AO2779" i="7" s="1"/>
  <c r="AM504" i="7"/>
  <c r="AO504" i="7" s="1"/>
  <c r="AM609" i="7"/>
  <c r="AO609" i="7" s="1"/>
  <c r="AM2114" i="7"/>
  <c r="AO2114" i="7" s="1"/>
  <c r="AM1659" i="7"/>
  <c r="AO1659" i="7" s="1"/>
  <c r="AM1134" i="7"/>
  <c r="AO1134" i="7" s="1"/>
  <c r="AM1344" i="7"/>
  <c r="AO1344" i="7" s="1"/>
  <c r="AM259" i="7"/>
  <c r="AO259" i="7" s="1"/>
  <c r="AM154" i="7"/>
  <c r="AO154" i="7" s="1"/>
  <c r="AL1380" i="7"/>
  <c r="AK1380" i="7"/>
  <c r="AJ1380" i="7"/>
  <c r="AI1380" i="7"/>
  <c r="AH1380" i="7"/>
  <c r="AC1380" i="7"/>
  <c r="AG1380" i="7"/>
  <c r="AD1380" i="7"/>
  <c r="AF1380" i="7"/>
  <c r="AB1380" i="7"/>
  <c r="AA1380" i="7"/>
  <c r="AE1380" i="7"/>
  <c r="AG995" i="7"/>
  <c r="AE995" i="7"/>
  <c r="AC995" i="7"/>
  <c r="AB995" i="7"/>
  <c r="AH995" i="7"/>
  <c r="AF995" i="7"/>
  <c r="AD995" i="7"/>
  <c r="AA995" i="7"/>
  <c r="AJ995" i="7"/>
  <c r="AL995" i="7"/>
  <c r="AK995" i="7"/>
  <c r="AI995" i="7"/>
  <c r="AL1381" i="7"/>
  <c r="AK1381" i="7"/>
  <c r="AJ1381" i="7"/>
  <c r="AI1381" i="7"/>
  <c r="AH1381" i="7"/>
  <c r="AC1381" i="7"/>
  <c r="AF1381" i="7"/>
  <c r="AE1381" i="7"/>
  <c r="AD1381" i="7"/>
  <c r="AA1381" i="7"/>
  <c r="AG1381" i="7"/>
  <c r="AB1381" i="7"/>
  <c r="AK1905" i="7"/>
  <c r="AJ1905" i="7"/>
  <c r="AI1905" i="7"/>
  <c r="AH1905" i="7"/>
  <c r="AE1905" i="7"/>
  <c r="AC1905" i="7"/>
  <c r="AB1905" i="7"/>
  <c r="AA1905" i="7"/>
  <c r="AF1905" i="7"/>
  <c r="AL1905" i="7"/>
  <c r="AG1905" i="7"/>
  <c r="AD1905" i="7"/>
  <c r="AK1906" i="7"/>
  <c r="AJ1906" i="7"/>
  <c r="AI1906" i="7"/>
  <c r="AH1906" i="7"/>
  <c r="AE1906" i="7"/>
  <c r="AL1906" i="7"/>
  <c r="AG1906" i="7"/>
  <c r="AD1906" i="7"/>
  <c r="AC1906" i="7"/>
  <c r="AA1906" i="7"/>
  <c r="AF1906" i="7"/>
  <c r="AB1906" i="7"/>
  <c r="AE331" i="7"/>
  <c r="AD331" i="7"/>
  <c r="AC331" i="7"/>
  <c r="AB331" i="7"/>
  <c r="AA331" i="7"/>
  <c r="AL331" i="7"/>
  <c r="AI331" i="7"/>
  <c r="AF331" i="7"/>
  <c r="AK331" i="7"/>
  <c r="AH331" i="7"/>
  <c r="AJ331" i="7"/>
  <c r="AG331" i="7"/>
  <c r="AE505" i="7"/>
  <c r="AD505" i="7"/>
  <c r="AC505" i="7"/>
  <c r="AB505" i="7"/>
  <c r="AA505" i="7"/>
  <c r="AL505" i="7"/>
  <c r="AI505" i="7"/>
  <c r="AH505" i="7"/>
  <c r="AK505" i="7"/>
  <c r="AJ505" i="7"/>
  <c r="AG505" i="7"/>
  <c r="AF505" i="7"/>
  <c r="AJ2256" i="7"/>
  <c r="AB2256" i="7"/>
  <c r="AK2256" i="7"/>
  <c r="AI2256" i="7"/>
  <c r="AG2256" i="7"/>
  <c r="AA2256" i="7"/>
  <c r="AF2256" i="7"/>
  <c r="AE2256" i="7"/>
  <c r="AD2256" i="7"/>
  <c r="AC2256" i="7"/>
  <c r="AL2256" i="7"/>
  <c r="AH2256" i="7"/>
  <c r="AK1801" i="7"/>
  <c r="AJ1801" i="7"/>
  <c r="AF1801" i="7"/>
  <c r="AE1801" i="7"/>
  <c r="AD1801" i="7"/>
  <c r="AC1801" i="7"/>
  <c r="AB1801" i="7"/>
  <c r="AA1801" i="7"/>
  <c r="AL1801" i="7"/>
  <c r="AI1801" i="7"/>
  <c r="AG1801" i="7"/>
  <c r="AH1801" i="7"/>
  <c r="AA295" i="7"/>
  <c r="AL295" i="7"/>
  <c r="AI295" i="7"/>
  <c r="AJ295" i="7"/>
  <c r="AH295" i="7"/>
  <c r="AG295" i="7"/>
  <c r="AF295" i="7"/>
  <c r="AE295" i="7"/>
  <c r="AD295" i="7"/>
  <c r="AC295" i="7"/>
  <c r="AB295" i="7"/>
  <c r="AK295" i="7"/>
  <c r="AI225" i="7"/>
  <c r="AH225" i="7"/>
  <c r="AG225" i="7"/>
  <c r="AF225" i="7"/>
  <c r="AE225" i="7"/>
  <c r="AD225" i="7"/>
  <c r="AC225" i="7"/>
  <c r="AA225" i="7"/>
  <c r="AL225" i="7"/>
  <c r="AK225" i="7"/>
  <c r="AJ225" i="7"/>
  <c r="AB225" i="7"/>
  <c r="AE400" i="7"/>
  <c r="AD400" i="7"/>
  <c r="AC400" i="7"/>
  <c r="AB400" i="7"/>
  <c r="AA400" i="7"/>
  <c r="AL400" i="7"/>
  <c r="AI400" i="7"/>
  <c r="AH400" i="7"/>
  <c r="AK400" i="7"/>
  <c r="AJ400" i="7"/>
  <c r="AG400" i="7"/>
  <c r="AF400" i="7"/>
  <c r="AI85" i="7"/>
  <c r="AH85" i="7"/>
  <c r="AG85" i="7"/>
  <c r="AF85" i="7"/>
  <c r="AE85" i="7"/>
  <c r="AD85" i="7"/>
  <c r="AA85" i="7"/>
  <c r="AL85" i="7"/>
  <c r="AK85" i="7"/>
  <c r="AJ85" i="7"/>
  <c r="AC85" i="7"/>
  <c r="AB85" i="7"/>
  <c r="AI120" i="7"/>
  <c r="AH120" i="7"/>
  <c r="AG120" i="7"/>
  <c r="AF120" i="7"/>
  <c r="AE120" i="7"/>
  <c r="AD120" i="7"/>
  <c r="AA120" i="7"/>
  <c r="AL120" i="7"/>
  <c r="AJ120" i="7"/>
  <c r="AC120" i="7"/>
  <c r="AB120" i="7"/>
  <c r="AK120" i="7"/>
  <c r="AF751" i="7"/>
  <c r="AC751" i="7"/>
  <c r="AD751" i="7"/>
  <c r="AB751" i="7"/>
  <c r="AA751" i="7"/>
  <c r="AL751" i="7"/>
  <c r="AI751" i="7"/>
  <c r="AH751" i="7"/>
  <c r="AK751" i="7"/>
  <c r="AJ751" i="7"/>
  <c r="AG751" i="7"/>
  <c r="AE751" i="7"/>
  <c r="AK1975" i="7"/>
  <c r="AJ1975" i="7"/>
  <c r="AI1975" i="7"/>
  <c r="AH1975" i="7"/>
  <c r="AE1975" i="7"/>
  <c r="AF1975" i="7"/>
  <c r="AD1975" i="7"/>
  <c r="AC1975" i="7"/>
  <c r="AA1975" i="7"/>
  <c r="AL1975" i="7"/>
  <c r="AB1975" i="7"/>
  <c r="AG1975" i="7"/>
  <c r="AJ2430" i="7"/>
  <c r="AI2430" i="7"/>
  <c r="AH2430" i="7"/>
  <c r="AG2430" i="7"/>
  <c r="AD2430" i="7"/>
  <c r="AE2430" i="7"/>
  <c r="AL2430" i="7"/>
  <c r="AF2430" i="7"/>
  <c r="AK2430" i="7"/>
  <c r="AA2430" i="7"/>
  <c r="AC2430" i="7"/>
  <c r="AB2430" i="7"/>
  <c r="AJ1625" i="7"/>
  <c r="AI1625" i="7"/>
  <c r="AH1625" i="7"/>
  <c r="AG1625" i="7"/>
  <c r="AL1625" i="7"/>
  <c r="AK1625" i="7"/>
  <c r="AE1625" i="7"/>
  <c r="AD1625" i="7"/>
  <c r="AC1625" i="7"/>
  <c r="AB1625" i="7"/>
  <c r="AF1625" i="7"/>
  <c r="AA1625" i="7"/>
  <c r="AG2605" i="7"/>
  <c r="AE2605" i="7"/>
  <c r="AB2605" i="7"/>
  <c r="AK2605" i="7"/>
  <c r="AJ2605" i="7"/>
  <c r="AI2605" i="7"/>
  <c r="AH2605" i="7"/>
  <c r="AF2605" i="7"/>
  <c r="AA2605" i="7"/>
  <c r="AD2605" i="7"/>
  <c r="AC2605" i="7"/>
  <c r="AL2605" i="7"/>
  <c r="AF680" i="7"/>
  <c r="AA680" i="7"/>
  <c r="AL680" i="7"/>
  <c r="AK680" i="7"/>
  <c r="AJ680" i="7"/>
  <c r="AI680" i="7"/>
  <c r="AE680" i="7"/>
  <c r="AD680" i="7"/>
  <c r="AH680" i="7"/>
  <c r="AC680" i="7"/>
  <c r="AG680" i="7"/>
  <c r="AB680" i="7"/>
  <c r="AL261" i="7"/>
  <c r="AC261" i="7"/>
  <c r="AB261" i="7"/>
  <c r="AA261" i="7"/>
  <c r="AK261" i="7"/>
  <c r="AI261" i="7"/>
  <c r="AJ261" i="7"/>
  <c r="AG261" i="7"/>
  <c r="AF261" i="7"/>
  <c r="AE261" i="7"/>
  <c r="AH261" i="7"/>
  <c r="AD261" i="7"/>
  <c r="AM2884" i="7"/>
  <c r="AO2884" i="7" s="1"/>
  <c r="AM2149" i="7"/>
  <c r="AO2149" i="7" s="1"/>
  <c r="AM1869" i="7"/>
  <c r="AO1869" i="7" s="1"/>
  <c r="AM2359" i="7"/>
  <c r="AO2359" i="7" s="1"/>
  <c r="AM1624" i="7"/>
  <c r="AO1624" i="7" s="1"/>
  <c r="AM1449" i="7"/>
  <c r="AO1449" i="7" s="1"/>
  <c r="AM2499" i="7"/>
  <c r="AO2499" i="7" s="1"/>
  <c r="AG890" i="7"/>
  <c r="AE890" i="7"/>
  <c r="AB890" i="7"/>
  <c r="AF890" i="7"/>
  <c r="AD890" i="7"/>
  <c r="AC890" i="7"/>
  <c r="AA890" i="7"/>
  <c r="AL890" i="7"/>
  <c r="AK890" i="7"/>
  <c r="AJ890" i="7"/>
  <c r="AI890" i="7"/>
  <c r="AH890" i="7"/>
  <c r="AE435" i="7"/>
  <c r="AD435" i="7"/>
  <c r="AC435" i="7"/>
  <c r="AB435" i="7"/>
  <c r="AA435" i="7"/>
  <c r="AL435" i="7"/>
  <c r="AI435" i="7"/>
  <c r="AH435" i="7"/>
  <c r="AK435" i="7"/>
  <c r="AG435" i="7"/>
  <c r="AJ435" i="7"/>
  <c r="AF435" i="7"/>
  <c r="AG891" i="7"/>
  <c r="AE891" i="7"/>
  <c r="AB891" i="7"/>
  <c r="AJ891" i="7"/>
  <c r="AI891" i="7"/>
  <c r="AH891" i="7"/>
  <c r="AF891" i="7"/>
  <c r="AD891" i="7"/>
  <c r="AA891" i="7"/>
  <c r="AK891" i="7"/>
  <c r="AC891" i="7"/>
  <c r="AL891" i="7"/>
  <c r="AE540" i="7"/>
  <c r="AD540" i="7"/>
  <c r="AC540" i="7"/>
  <c r="AB540" i="7"/>
  <c r="AA540" i="7"/>
  <c r="AL540" i="7"/>
  <c r="AI540" i="7"/>
  <c r="AH540" i="7"/>
  <c r="AK540" i="7"/>
  <c r="AG540" i="7"/>
  <c r="AJ540" i="7"/>
  <c r="AF540" i="7"/>
  <c r="AE541" i="7"/>
  <c r="AD541" i="7"/>
  <c r="AC541" i="7"/>
  <c r="AB541" i="7"/>
  <c r="AA541" i="7"/>
  <c r="AL541" i="7"/>
  <c r="AI541" i="7"/>
  <c r="AH541" i="7"/>
  <c r="AK541" i="7"/>
  <c r="AJ541" i="7"/>
  <c r="AG541" i="7"/>
  <c r="AF541" i="7"/>
  <c r="AJ2851" i="7"/>
  <c r="AL2851" i="7"/>
  <c r="AK2851" i="7"/>
  <c r="AI2851" i="7"/>
  <c r="AH2851" i="7"/>
  <c r="AF2851" i="7"/>
  <c r="AE2851" i="7"/>
  <c r="AB2851" i="7"/>
  <c r="AD2851" i="7"/>
  <c r="AG2851" i="7"/>
  <c r="AC2851" i="7"/>
  <c r="AA2851" i="7"/>
  <c r="AK1765" i="7"/>
  <c r="AL1765" i="7"/>
  <c r="AJ1765" i="7"/>
  <c r="AI1765" i="7"/>
  <c r="AH1765" i="7"/>
  <c r="AG1765" i="7"/>
  <c r="AF1765" i="7"/>
  <c r="AE1765" i="7"/>
  <c r="AD1765" i="7"/>
  <c r="AC1765" i="7"/>
  <c r="AA1765" i="7"/>
  <c r="AB1765" i="7"/>
  <c r="AE610" i="7"/>
  <c r="AD610" i="7"/>
  <c r="AC610" i="7"/>
  <c r="AB610" i="7"/>
  <c r="AA610" i="7"/>
  <c r="AL610" i="7"/>
  <c r="AI610" i="7"/>
  <c r="AH610" i="7"/>
  <c r="AK610" i="7"/>
  <c r="AJ610" i="7"/>
  <c r="AG610" i="7"/>
  <c r="AF610" i="7"/>
  <c r="AG960" i="7"/>
  <c r="AE960" i="7"/>
  <c r="AC960" i="7"/>
  <c r="AB960" i="7"/>
  <c r="AL960" i="7"/>
  <c r="AK960" i="7"/>
  <c r="AJ960" i="7"/>
  <c r="AI960" i="7"/>
  <c r="AH960" i="7"/>
  <c r="AD960" i="7"/>
  <c r="AA960" i="7"/>
  <c r="AF960" i="7"/>
  <c r="AE611" i="7"/>
  <c r="AD611" i="7"/>
  <c r="AC611" i="7"/>
  <c r="AB611" i="7"/>
  <c r="AA611" i="7"/>
  <c r="AL611" i="7"/>
  <c r="AI611" i="7"/>
  <c r="AH611" i="7"/>
  <c r="AK611" i="7"/>
  <c r="AG611" i="7"/>
  <c r="AJ611" i="7"/>
  <c r="AF611" i="7"/>
  <c r="AA296" i="7"/>
  <c r="AL296" i="7"/>
  <c r="AI296" i="7"/>
  <c r="AK296" i="7"/>
  <c r="AJ296" i="7"/>
  <c r="AH296" i="7"/>
  <c r="AG296" i="7"/>
  <c r="AF296" i="7"/>
  <c r="AD296" i="7"/>
  <c r="AC296" i="7"/>
  <c r="AE296" i="7"/>
  <c r="AB296" i="7"/>
  <c r="AI226" i="7"/>
  <c r="AH226" i="7"/>
  <c r="AG226" i="7"/>
  <c r="AF226" i="7"/>
  <c r="AE226" i="7"/>
  <c r="AC226" i="7"/>
  <c r="AD226" i="7"/>
  <c r="AA226" i="7"/>
  <c r="AL226" i="7"/>
  <c r="AB226" i="7"/>
  <c r="AK226" i="7"/>
  <c r="AJ226" i="7"/>
  <c r="AG961" i="7"/>
  <c r="AE961" i="7"/>
  <c r="AC961" i="7"/>
  <c r="AB961" i="7"/>
  <c r="AL961" i="7"/>
  <c r="AJ961" i="7"/>
  <c r="AI961" i="7"/>
  <c r="AA961" i="7"/>
  <c r="AK961" i="7"/>
  <c r="AH961" i="7"/>
  <c r="AF961" i="7"/>
  <c r="AD961" i="7"/>
  <c r="AE401" i="7"/>
  <c r="AD401" i="7"/>
  <c r="AC401" i="7"/>
  <c r="AB401" i="7"/>
  <c r="AA401" i="7"/>
  <c r="AL401" i="7"/>
  <c r="AI401" i="7"/>
  <c r="AH401" i="7"/>
  <c r="AK401" i="7"/>
  <c r="AG401" i="7"/>
  <c r="AJ401" i="7"/>
  <c r="AF401" i="7"/>
  <c r="AI86" i="7"/>
  <c r="AH86" i="7"/>
  <c r="AG86" i="7"/>
  <c r="AF86" i="7"/>
  <c r="AE86" i="7"/>
  <c r="AD86" i="7"/>
  <c r="AA86" i="7"/>
  <c r="AL86" i="7"/>
  <c r="AB86" i="7"/>
  <c r="AK86" i="7"/>
  <c r="AC86" i="7"/>
  <c r="AJ86" i="7"/>
  <c r="AI121" i="7"/>
  <c r="AH121" i="7"/>
  <c r="AG121" i="7"/>
  <c r="AF121" i="7"/>
  <c r="AE121" i="7"/>
  <c r="AD121" i="7"/>
  <c r="AA121" i="7"/>
  <c r="AL121" i="7"/>
  <c r="AK121" i="7"/>
  <c r="AJ121" i="7"/>
  <c r="AC121" i="7"/>
  <c r="AB121" i="7"/>
  <c r="AF750" i="7"/>
  <c r="AC750" i="7"/>
  <c r="AA750" i="7"/>
  <c r="AL750" i="7"/>
  <c r="AK750" i="7"/>
  <c r="AJ750" i="7"/>
  <c r="AG750" i="7"/>
  <c r="AE750" i="7"/>
  <c r="AI750" i="7"/>
  <c r="AD750" i="7"/>
  <c r="AH750" i="7"/>
  <c r="AB750" i="7"/>
  <c r="AK1976" i="7"/>
  <c r="AJ1976" i="7"/>
  <c r="AI1976" i="7"/>
  <c r="AH1976" i="7"/>
  <c r="AE1976" i="7"/>
  <c r="AG1976" i="7"/>
  <c r="AF1976" i="7"/>
  <c r="AC1976" i="7"/>
  <c r="AB1976" i="7"/>
  <c r="AD1976" i="7"/>
  <c r="AA1976" i="7"/>
  <c r="AL1976" i="7"/>
  <c r="AJ2431" i="7"/>
  <c r="AI2431" i="7"/>
  <c r="AH2431" i="7"/>
  <c r="AG2431" i="7"/>
  <c r="AD2431" i="7"/>
  <c r="AE2431" i="7"/>
  <c r="AB2431" i="7"/>
  <c r="AL2431" i="7"/>
  <c r="AK2431" i="7"/>
  <c r="AF2431" i="7"/>
  <c r="AA2431" i="7"/>
  <c r="AC2431" i="7"/>
  <c r="AJ1626" i="7"/>
  <c r="AI1626" i="7"/>
  <c r="AH1626" i="7"/>
  <c r="AG1626" i="7"/>
  <c r="AD1626" i="7"/>
  <c r="AC1626" i="7"/>
  <c r="AB1626" i="7"/>
  <c r="AL1626" i="7"/>
  <c r="AK1626" i="7"/>
  <c r="AF1626" i="7"/>
  <c r="AE1626" i="7"/>
  <c r="AA1626" i="7"/>
  <c r="AG2606" i="7"/>
  <c r="AE2606" i="7"/>
  <c r="AD2606" i="7"/>
  <c r="AB2606" i="7"/>
  <c r="AA2606" i="7"/>
  <c r="AJ2606" i="7"/>
  <c r="AI2606" i="7"/>
  <c r="AC2606" i="7"/>
  <c r="AL2606" i="7"/>
  <c r="AH2606" i="7"/>
  <c r="AF2606" i="7"/>
  <c r="AK2606" i="7"/>
  <c r="AF681" i="7"/>
  <c r="AB681" i="7"/>
  <c r="AA681" i="7"/>
  <c r="AL681" i="7"/>
  <c r="AK681" i="7"/>
  <c r="AJ681" i="7"/>
  <c r="AG681" i="7"/>
  <c r="AE681" i="7"/>
  <c r="AI681" i="7"/>
  <c r="AH681" i="7"/>
  <c r="AD681" i="7"/>
  <c r="AC681" i="7"/>
  <c r="AL260" i="7"/>
  <c r="AB260" i="7"/>
  <c r="AA260" i="7"/>
  <c r="AK260" i="7"/>
  <c r="AJ260" i="7"/>
  <c r="AI260" i="7"/>
  <c r="AH260" i="7"/>
  <c r="AF260" i="7"/>
  <c r="AE260" i="7"/>
  <c r="AG260" i="7"/>
  <c r="AD260" i="7"/>
  <c r="AC260" i="7"/>
  <c r="AM1029" i="7"/>
  <c r="AO1029" i="7" s="1"/>
  <c r="AM1554" i="7"/>
  <c r="AO1554" i="7" s="1"/>
  <c r="AM2674" i="7"/>
  <c r="AO2674" i="7" s="1"/>
  <c r="Z330" i="7"/>
  <c r="AN330" i="7" s="1"/>
  <c r="Z2325" i="7"/>
  <c r="AN2325" i="7" s="1"/>
  <c r="Z1065" i="7"/>
  <c r="AN1065" i="7" s="1"/>
  <c r="Z2395" i="7"/>
  <c r="AN2395" i="7" s="1"/>
  <c r="Z2326" i="7"/>
  <c r="AN2326" i="7" s="1"/>
  <c r="Z646" i="7"/>
  <c r="AN646" i="7" s="1"/>
  <c r="Z2886" i="7"/>
  <c r="AN2886" i="7" s="1"/>
  <c r="Z1905" i="7"/>
  <c r="AN1905" i="7" s="1"/>
  <c r="Z1800" i="7"/>
  <c r="AN1800" i="7" s="1"/>
  <c r="Z2466" i="7"/>
  <c r="AN2466" i="7" s="1"/>
  <c r="Z400" i="7"/>
  <c r="AN400" i="7" s="1"/>
  <c r="Z751" i="7"/>
  <c r="AN751" i="7" s="1"/>
  <c r="Z1975" i="7"/>
  <c r="AN1975" i="7" s="1"/>
  <c r="Z680" i="7"/>
  <c r="AN680" i="7" s="1"/>
  <c r="Z2570" i="7"/>
  <c r="AN2570" i="7" s="1"/>
  <c r="Z226" i="7"/>
  <c r="AN226" i="7" s="1"/>
  <c r="Z86" i="7"/>
  <c r="AN86" i="7" s="1"/>
  <c r="Z1626" i="7"/>
  <c r="AN1626" i="7" s="1"/>
  <c r="Z50" i="7"/>
  <c r="AN50" i="7" s="1"/>
  <c r="Z1870" i="7"/>
  <c r="AN1870" i="7" s="1"/>
  <c r="Z2115" i="7"/>
  <c r="AN2115" i="7" s="1"/>
  <c r="Z2535" i="7"/>
  <c r="AN2535" i="7" s="1"/>
  <c r="Z471" i="7"/>
  <c r="AN471" i="7" s="1"/>
  <c r="G24" i="7"/>
  <c r="I24" i="7" s="1"/>
  <c r="G34" i="7"/>
  <c r="I34" i="7" s="1"/>
  <c r="G11" i="7"/>
  <c r="I11" i="7" s="1"/>
  <c r="AM2151" i="7" l="1"/>
  <c r="AO2151" i="7" s="1"/>
  <c r="AM1520" i="7"/>
  <c r="AO1520" i="7" s="1"/>
  <c r="AM2150" i="7"/>
  <c r="AO2150" i="7" s="1"/>
  <c r="AM1730" i="7"/>
  <c r="AO1730" i="7" s="1"/>
  <c r="AM2011" i="7"/>
  <c r="AO2011" i="7" s="1"/>
  <c r="AM2396" i="7"/>
  <c r="AO2396" i="7" s="1"/>
  <c r="AM1661" i="7"/>
  <c r="AO1661" i="7" s="1"/>
  <c r="AM1626" i="7"/>
  <c r="AO1626" i="7" s="1"/>
  <c r="AM2851" i="7"/>
  <c r="AO2851" i="7" s="1"/>
  <c r="AM120" i="7"/>
  <c r="AO120" i="7" s="1"/>
  <c r="AM85" i="7"/>
  <c r="AO85" i="7" s="1"/>
  <c r="AM2921" i="7"/>
  <c r="AO2921" i="7" s="1"/>
  <c r="AM2466" i="7"/>
  <c r="AM1241" i="7"/>
  <c r="AO1241" i="7" s="1"/>
  <c r="AM786" i="7"/>
  <c r="AO786" i="7" s="1"/>
  <c r="AM2780" i="7"/>
  <c r="AO2780" i="7" s="1"/>
  <c r="AM366" i="7"/>
  <c r="AO366" i="7" s="1"/>
  <c r="AM506" i="7"/>
  <c r="AO506" i="7" s="1"/>
  <c r="AM470" i="7"/>
  <c r="AO470" i="7" s="1"/>
  <c r="AM2045" i="7"/>
  <c r="AO2045" i="7" s="1"/>
  <c r="AM2920" i="7"/>
  <c r="AO2920" i="7" s="1"/>
  <c r="AM1240" i="7"/>
  <c r="AO1240" i="7" s="1"/>
  <c r="AM226" i="7"/>
  <c r="AO226" i="7" s="1"/>
  <c r="AM86" i="7"/>
  <c r="AO86" i="7" s="1"/>
  <c r="AM890" i="7"/>
  <c r="AO890" i="7" s="1"/>
  <c r="AM680" i="7"/>
  <c r="AO680" i="7" s="1"/>
  <c r="AM1415" i="7"/>
  <c r="AO1415" i="7" s="1"/>
  <c r="AM1310" i="7"/>
  <c r="AO1310" i="7" s="1"/>
  <c r="AM925" i="7"/>
  <c r="AO925" i="7" s="1"/>
  <c r="AM2885" i="7"/>
  <c r="AO2885" i="7" s="1"/>
  <c r="AM646" i="7"/>
  <c r="AO646" i="7" s="1"/>
  <c r="AM996" i="7"/>
  <c r="AO996" i="7" s="1"/>
  <c r="AM2536" i="7"/>
  <c r="AO2536" i="7" s="1"/>
  <c r="AM1136" i="7"/>
  <c r="AO1136" i="7" s="1"/>
  <c r="AM961" i="7"/>
  <c r="AO961" i="7" s="1"/>
  <c r="AM121" i="7"/>
  <c r="AO121" i="7" s="1"/>
  <c r="AM295" i="7"/>
  <c r="AO295" i="7" s="1"/>
  <c r="AM2781" i="7"/>
  <c r="AO2781" i="7" s="1"/>
  <c r="AM1205" i="7"/>
  <c r="AO1205" i="7" s="1"/>
  <c r="AM2850" i="7"/>
  <c r="AO2850" i="7" s="1"/>
  <c r="AM1135" i="7"/>
  <c r="AO1135" i="7" s="1"/>
  <c r="AM50" i="7"/>
  <c r="AO50" i="7" s="1"/>
  <c r="AM33" i="7"/>
  <c r="AO33" i="7" s="1"/>
  <c r="AM2676" i="7"/>
  <c r="AO2676" i="7" s="1"/>
  <c r="AM2360" i="7"/>
  <c r="AO2360" i="7" s="1"/>
  <c r="AM715" i="7"/>
  <c r="AO715" i="7" s="1"/>
  <c r="AM1556" i="7"/>
  <c r="AO1556" i="7" s="1"/>
  <c r="AM2186" i="7"/>
  <c r="AO2186" i="7" s="1"/>
  <c r="AI11" i="7"/>
  <c r="AH11" i="7"/>
  <c r="AG11" i="7"/>
  <c r="AF11" i="7"/>
  <c r="AE11" i="7"/>
  <c r="AD11" i="7"/>
  <c r="AA11" i="7"/>
  <c r="AL11" i="7"/>
  <c r="AC11" i="7"/>
  <c r="AB11" i="7"/>
  <c r="AK11" i="7"/>
  <c r="AJ11" i="7"/>
  <c r="AM401" i="7"/>
  <c r="AO401" i="7" s="1"/>
  <c r="AM611" i="7"/>
  <c r="AO611" i="7" s="1"/>
  <c r="AM610" i="7"/>
  <c r="AO610" i="7" s="1"/>
  <c r="AM541" i="7"/>
  <c r="AO541" i="7" s="1"/>
  <c r="AM540" i="7"/>
  <c r="AO540" i="7" s="1"/>
  <c r="AM435" i="7"/>
  <c r="AO435" i="7" s="1"/>
  <c r="AM1625" i="7"/>
  <c r="AO1625" i="7" s="1"/>
  <c r="AM2255" i="7"/>
  <c r="AO2255" i="7" s="1"/>
  <c r="AM190" i="7"/>
  <c r="AO190" i="7" s="1"/>
  <c r="AM2570" i="7"/>
  <c r="AO2570" i="7" s="1"/>
  <c r="AM1870" i="7"/>
  <c r="AO1870" i="7" s="1"/>
  <c r="AM2746" i="7"/>
  <c r="AO2746" i="7" s="1"/>
  <c r="AM1731" i="7"/>
  <c r="AO1731" i="7" s="1"/>
  <c r="AM2816" i="7"/>
  <c r="AO2816" i="7" s="1"/>
  <c r="AM1590" i="7"/>
  <c r="AO1590" i="7" s="1"/>
  <c r="AM1101" i="7"/>
  <c r="AO1101" i="7" s="1"/>
  <c r="AM2710" i="7"/>
  <c r="AO2710" i="7" s="1"/>
  <c r="AM2606" i="7"/>
  <c r="AO2606" i="7" s="1"/>
  <c r="AM1380" i="7"/>
  <c r="AO1380" i="7" s="1"/>
  <c r="AM10" i="7"/>
  <c r="AO10" i="7" s="1"/>
  <c r="AM330" i="7"/>
  <c r="AO330" i="7" s="1"/>
  <c r="AM716" i="7"/>
  <c r="AO716" i="7" s="1"/>
  <c r="AM1345" i="7"/>
  <c r="AO1345" i="7" s="1"/>
  <c r="AM821" i="7"/>
  <c r="AO821" i="7" s="1"/>
  <c r="AM2640" i="7"/>
  <c r="AO2640" i="7" s="1"/>
  <c r="AI34" i="7"/>
  <c r="AH34" i="7"/>
  <c r="AG34" i="7"/>
  <c r="AF34" i="7"/>
  <c r="AE34" i="7"/>
  <c r="AD34" i="7"/>
  <c r="AA34" i="7"/>
  <c r="AL34" i="7"/>
  <c r="AK34" i="7"/>
  <c r="AJ34" i="7"/>
  <c r="AC34" i="7"/>
  <c r="AB34" i="7"/>
  <c r="AI24" i="7"/>
  <c r="AH24" i="7"/>
  <c r="AG24" i="7"/>
  <c r="AF24" i="7"/>
  <c r="AE24" i="7"/>
  <c r="AD24" i="7"/>
  <c r="AA24" i="7"/>
  <c r="AL24" i="7"/>
  <c r="AJ24" i="7"/>
  <c r="AC24" i="7"/>
  <c r="AB24" i="7"/>
  <c r="AK24" i="7"/>
  <c r="AM260" i="7"/>
  <c r="AO260" i="7" s="1"/>
  <c r="AM681" i="7"/>
  <c r="AO681" i="7" s="1"/>
  <c r="AM750" i="7"/>
  <c r="AO750" i="7" s="1"/>
  <c r="AM2430" i="7"/>
  <c r="AO2430" i="7" s="1"/>
  <c r="AM1906" i="7"/>
  <c r="AO1906" i="7" s="1"/>
  <c r="AM1381" i="7"/>
  <c r="AO1381" i="7" s="1"/>
  <c r="AM1486" i="7"/>
  <c r="AO1486" i="7" s="1"/>
  <c r="AM2081" i="7"/>
  <c r="AO2081" i="7" s="1"/>
  <c r="AM1800" i="7"/>
  <c r="AO1800" i="7" s="1"/>
  <c r="AM2220" i="7"/>
  <c r="AO2220" i="7" s="1"/>
  <c r="AM2046" i="7"/>
  <c r="AO2046" i="7" s="1"/>
  <c r="AM2605" i="7"/>
  <c r="AO2605" i="7" s="1"/>
  <c r="AM1975" i="7"/>
  <c r="AO1975" i="7" s="1"/>
  <c r="AM1416" i="7"/>
  <c r="AO1416" i="7" s="1"/>
  <c r="AM1206" i="7"/>
  <c r="AO1206" i="7" s="1"/>
  <c r="AM365" i="7"/>
  <c r="AO365" i="7" s="1"/>
  <c r="AM785" i="7"/>
  <c r="AO785" i="7" s="1"/>
  <c r="AM1871" i="7"/>
  <c r="AO1871" i="7" s="1"/>
  <c r="AM856" i="7"/>
  <c r="AO856" i="7" s="1"/>
  <c r="AM2080" i="7"/>
  <c r="AO2080" i="7" s="1"/>
  <c r="AM155" i="7"/>
  <c r="AO155" i="7" s="1"/>
  <c r="AM2641" i="7"/>
  <c r="AO2641" i="7" s="1"/>
  <c r="AM1066" i="7"/>
  <c r="AO1066" i="7" s="1"/>
  <c r="AM2010" i="7"/>
  <c r="AO2010" i="7" s="1"/>
  <c r="AM820" i="7"/>
  <c r="AO820" i="7" s="1"/>
  <c r="AM1521" i="7"/>
  <c r="AO1521" i="7" s="1"/>
  <c r="AM1836" i="7"/>
  <c r="AO1836" i="7" s="1"/>
  <c r="AM296" i="7"/>
  <c r="AO296" i="7" s="1"/>
  <c r="AM225" i="7"/>
  <c r="AO225" i="7" s="1"/>
  <c r="AM1801" i="7"/>
  <c r="AO1801" i="7" s="1"/>
  <c r="AM1905" i="7"/>
  <c r="AO1905" i="7" s="1"/>
  <c r="AM995" i="7"/>
  <c r="AO995" i="7" s="1"/>
  <c r="AM1451" i="7"/>
  <c r="AO1451" i="7" s="1"/>
  <c r="AM1696" i="7"/>
  <c r="AO1696" i="7" s="1"/>
  <c r="AM1311" i="7"/>
  <c r="AO1311" i="7" s="1"/>
  <c r="AM2361" i="7"/>
  <c r="AO2361" i="7" s="1"/>
  <c r="AM1170" i="7"/>
  <c r="AO1170" i="7" s="1"/>
  <c r="AM1276" i="7"/>
  <c r="AO1276" i="7" s="1"/>
  <c r="AM2185" i="7"/>
  <c r="AO2185" i="7" s="1"/>
  <c r="AM855" i="7"/>
  <c r="AO855" i="7" s="1"/>
  <c r="AM2291" i="7"/>
  <c r="AO2291" i="7" s="1"/>
  <c r="AM1100" i="7"/>
  <c r="AO1100" i="7" s="1"/>
  <c r="AM1065" i="7"/>
  <c r="AO1065" i="7" s="1"/>
  <c r="AM1940" i="7"/>
  <c r="AO1940" i="7" s="1"/>
  <c r="AM2535" i="7"/>
  <c r="AO2535" i="7" s="1"/>
  <c r="AM471" i="7"/>
  <c r="AO471" i="7" s="1"/>
  <c r="AM2116" i="7"/>
  <c r="AO2116" i="7" s="1"/>
  <c r="AM576" i="7"/>
  <c r="AO576" i="7" s="1"/>
  <c r="AM436" i="7"/>
  <c r="AO436" i="7" s="1"/>
  <c r="AM2115" i="7"/>
  <c r="AO2115" i="7" s="1"/>
  <c r="AO2466" i="7"/>
  <c r="AM2886" i="7"/>
  <c r="AO2886" i="7" s="1"/>
  <c r="AM2501" i="7"/>
  <c r="AO2501" i="7" s="1"/>
  <c r="AM2221" i="7"/>
  <c r="AO2221" i="7" s="1"/>
  <c r="AM1591" i="7"/>
  <c r="AO1591" i="7" s="1"/>
  <c r="AM1346" i="7"/>
  <c r="AO1346" i="7" s="1"/>
  <c r="AM2500" i="7"/>
  <c r="AO2500" i="7" s="1"/>
  <c r="AM2326" i="7"/>
  <c r="AO2326" i="7" s="1"/>
  <c r="AM1835" i="7"/>
  <c r="AO1835" i="7" s="1"/>
  <c r="AM1555" i="7"/>
  <c r="AO1555" i="7" s="1"/>
  <c r="AM2395" i="7"/>
  <c r="AO2395" i="7" s="1"/>
  <c r="AM2290" i="7"/>
  <c r="AO2290" i="7" s="1"/>
  <c r="AM2325" i="7"/>
  <c r="AO2325" i="7" s="1"/>
  <c r="AM1275" i="7"/>
  <c r="AO1275" i="7" s="1"/>
  <c r="AM2431" i="7"/>
  <c r="AO2431" i="7" s="1"/>
  <c r="AM1976" i="7"/>
  <c r="AO1976" i="7" s="1"/>
  <c r="AM960" i="7"/>
  <c r="AO960" i="7" s="1"/>
  <c r="AM1765" i="7"/>
  <c r="AO1765" i="7" s="1"/>
  <c r="AM2256" i="7"/>
  <c r="AO2256" i="7" s="1"/>
  <c r="AM191" i="7"/>
  <c r="AO191" i="7" s="1"/>
  <c r="AM1766" i="7"/>
  <c r="AO1766" i="7" s="1"/>
  <c r="AM926" i="7"/>
  <c r="AO926" i="7" s="1"/>
  <c r="AM1031" i="7"/>
  <c r="AO1031" i="7" s="1"/>
  <c r="AM1030" i="7"/>
  <c r="AO1030" i="7" s="1"/>
  <c r="AM1485" i="7"/>
  <c r="AO1485" i="7" s="1"/>
  <c r="AM1171" i="7"/>
  <c r="AO1171" i="7" s="1"/>
  <c r="AM645" i="7"/>
  <c r="AO645" i="7" s="1"/>
  <c r="AM575" i="7"/>
  <c r="AO575" i="7" s="1"/>
  <c r="AM2711" i="7"/>
  <c r="AO2711" i="7" s="1"/>
  <c r="AM751" i="7"/>
  <c r="AO751" i="7" s="1"/>
  <c r="AM400" i="7"/>
  <c r="AO400" i="7" s="1"/>
  <c r="AM505" i="7"/>
  <c r="AO505" i="7" s="1"/>
  <c r="AM331" i="7"/>
  <c r="AO331" i="7" s="1"/>
  <c r="AM2571" i="7"/>
  <c r="AO2571" i="7" s="1"/>
  <c r="AM51" i="7"/>
  <c r="AO51" i="7" s="1"/>
  <c r="AM23" i="7"/>
  <c r="AO23" i="7" s="1"/>
  <c r="AM1695" i="7"/>
  <c r="AO1695" i="7" s="1"/>
  <c r="AM156" i="7"/>
  <c r="AO156" i="7" s="1"/>
  <c r="AM1941" i="7"/>
  <c r="AO1941" i="7" s="1"/>
  <c r="AM891" i="7"/>
  <c r="AO891" i="7" s="1"/>
  <c r="AM261" i="7"/>
  <c r="AO261" i="7" s="1"/>
  <c r="AM2465" i="7"/>
  <c r="AO2465" i="7" s="1"/>
  <c r="AM1450" i="7"/>
  <c r="AO1450" i="7" s="1"/>
  <c r="AM1660" i="7"/>
  <c r="AO1660" i="7" s="1"/>
  <c r="AM2675" i="7"/>
  <c r="AO2675" i="7" s="1"/>
  <c r="AM2745" i="7"/>
  <c r="AO2745" i="7" s="1"/>
  <c r="AM2815" i="7"/>
  <c r="AO2815" i="7" s="1"/>
  <c r="Z11" i="7"/>
  <c r="AN11" i="7" s="1"/>
  <c r="G25" i="7"/>
  <c r="I25" i="7" s="1"/>
  <c r="G12" i="7"/>
  <c r="I12" i="7" s="1"/>
  <c r="G35" i="7"/>
  <c r="I35" i="7" s="1"/>
  <c r="AI25" i="7" l="1"/>
  <c r="AH25" i="7"/>
  <c r="AG25" i="7"/>
  <c r="AF25" i="7"/>
  <c r="AE25" i="7"/>
  <c r="AD25" i="7"/>
  <c r="AA25" i="7"/>
  <c r="AL25" i="7"/>
  <c r="AK25" i="7"/>
  <c r="AJ25" i="7"/>
  <c r="AC25" i="7"/>
  <c r="AB25" i="7"/>
  <c r="AI12" i="7"/>
  <c r="AH12" i="7"/>
  <c r="AG12" i="7"/>
  <c r="AF12" i="7"/>
  <c r="AE12" i="7"/>
  <c r="AD12" i="7"/>
  <c r="AA12" i="7"/>
  <c r="AL12" i="7"/>
  <c r="AJ12" i="7"/>
  <c r="AC12" i="7"/>
  <c r="AB12" i="7"/>
  <c r="AK12" i="7"/>
  <c r="AM24" i="7"/>
  <c r="AO24" i="7" s="1"/>
  <c r="AM34" i="7"/>
  <c r="AO34" i="7" s="1"/>
  <c r="AM11" i="7"/>
  <c r="AO11" i="7" s="1"/>
  <c r="AI35" i="7"/>
  <c r="AH35" i="7"/>
  <c r="AG35" i="7"/>
  <c r="AF35" i="7"/>
  <c r="AE35" i="7"/>
  <c r="AD35" i="7"/>
  <c r="AA35" i="7"/>
  <c r="AL35" i="7"/>
  <c r="AK35" i="7"/>
  <c r="AJ35" i="7"/>
  <c r="AC35" i="7"/>
  <c r="AB35" i="7"/>
  <c r="G26" i="7"/>
  <c r="I26" i="7" s="1"/>
  <c r="G36" i="7"/>
  <c r="I36" i="7" s="1"/>
  <c r="G13" i="7"/>
  <c r="I13" i="7" s="1"/>
  <c r="AM35" i="7" l="1"/>
  <c r="AO35" i="7" s="1"/>
  <c r="AM25" i="7"/>
  <c r="AO25" i="7" s="1"/>
  <c r="AM12" i="7"/>
  <c r="AO12" i="7" s="1"/>
  <c r="AI13" i="7"/>
  <c r="AH13" i="7"/>
  <c r="AG13" i="7"/>
  <c r="AF13" i="7"/>
  <c r="AE13" i="7"/>
  <c r="AD13" i="7"/>
  <c r="AA13" i="7"/>
  <c r="AL13" i="7"/>
  <c r="AK13" i="7"/>
  <c r="AJ13" i="7"/>
  <c r="AC13" i="7"/>
  <c r="AB13" i="7"/>
  <c r="AI26" i="7"/>
  <c r="AH26" i="7"/>
  <c r="AG26" i="7"/>
  <c r="AF26" i="7"/>
  <c r="AE26" i="7"/>
  <c r="AD26" i="7"/>
  <c r="AA26" i="7"/>
  <c r="AL26" i="7"/>
  <c r="AB26" i="7"/>
  <c r="AK26" i="7"/>
  <c r="AJ26" i="7"/>
  <c r="AC26" i="7"/>
  <c r="AI36" i="7"/>
  <c r="AH36" i="7"/>
  <c r="AG36" i="7"/>
  <c r="AF36" i="7"/>
  <c r="AE36" i="7"/>
  <c r="AD36" i="7"/>
  <c r="AA36" i="7"/>
  <c r="AL36" i="7"/>
  <c r="AJ36" i="7"/>
  <c r="AC36" i="7"/>
  <c r="AB36" i="7"/>
  <c r="AK36" i="7"/>
  <c r="Z13" i="7"/>
  <c r="AN13" i="7" s="1"/>
  <c r="Z26" i="7"/>
  <c r="AN26" i="7" s="1"/>
  <c r="G27" i="7"/>
  <c r="I27" i="7" s="1"/>
  <c r="G14" i="7"/>
  <c r="I14" i="7" s="1"/>
  <c r="G37" i="7"/>
  <c r="I37" i="7" s="1"/>
  <c r="AM26" i="7" l="1"/>
  <c r="AO26" i="7" s="1"/>
  <c r="AM36" i="7"/>
  <c r="AO36" i="7" s="1"/>
  <c r="AI14" i="7"/>
  <c r="AH14" i="7"/>
  <c r="AG14" i="7"/>
  <c r="AF14" i="7"/>
  <c r="AE14" i="7"/>
  <c r="AD14" i="7"/>
  <c r="AA14" i="7"/>
  <c r="AL14" i="7"/>
  <c r="AK14" i="7"/>
  <c r="AJ14" i="7"/>
  <c r="AC14" i="7"/>
  <c r="AB14" i="7"/>
  <c r="AI37" i="7"/>
  <c r="AH37" i="7"/>
  <c r="AG37" i="7"/>
  <c r="AF37" i="7"/>
  <c r="AE37" i="7"/>
  <c r="AD37" i="7"/>
  <c r="AA37" i="7"/>
  <c r="AL37" i="7"/>
  <c r="AK37" i="7"/>
  <c r="AJ37" i="7"/>
  <c r="AC37" i="7"/>
  <c r="AB37" i="7"/>
  <c r="AI27" i="7"/>
  <c r="AH27" i="7"/>
  <c r="AG27" i="7"/>
  <c r="AF27" i="7"/>
  <c r="AE27" i="7"/>
  <c r="AD27" i="7"/>
  <c r="AA27" i="7"/>
  <c r="AL27" i="7"/>
  <c r="AJ27" i="7"/>
  <c r="AC27" i="7"/>
  <c r="AB27" i="7"/>
  <c r="AK27" i="7"/>
  <c r="AM13" i="7"/>
  <c r="AO13" i="7" s="1"/>
  <c r="Z27" i="7"/>
  <c r="AN27" i="7" s="1"/>
  <c r="G15" i="7"/>
  <c r="I15" i="7" s="1"/>
  <c r="AM14" i="7" l="1"/>
  <c r="AO14" i="7" s="1"/>
  <c r="AM37" i="7"/>
  <c r="AO37" i="7" s="1"/>
  <c r="AM27" i="7"/>
  <c r="AO27" i="7" s="1"/>
  <c r="AI15" i="7"/>
  <c r="AH15" i="7"/>
  <c r="AG15" i="7"/>
  <c r="AF15" i="7"/>
  <c r="AE15" i="7"/>
  <c r="AD15" i="7"/>
  <c r="AA15" i="7"/>
  <c r="AL15" i="7"/>
  <c r="AJ15" i="7"/>
  <c r="AC15" i="7"/>
  <c r="AB15" i="7"/>
  <c r="AK15" i="7"/>
  <c r="G16" i="7"/>
  <c r="I16" i="7" s="1"/>
  <c r="AM15" i="7" l="1"/>
  <c r="AO15" i="7" s="1"/>
  <c r="AI16" i="7"/>
  <c r="AH16" i="7"/>
  <c r="AG16" i="7"/>
  <c r="AF16" i="7"/>
  <c r="AE16" i="7"/>
  <c r="AD16" i="7"/>
  <c r="AA16" i="7"/>
  <c r="AL16" i="7"/>
  <c r="AK16" i="7"/>
  <c r="AJ16" i="7"/>
  <c r="AC16" i="7"/>
  <c r="AB16" i="7"/>
  <c r="AM16" i="7" l="1"/>
  <c r="AO16" i="7" s="1"/>
</calcChain>
</file>

<file path=xl/sharedStrings.xml><?xml version="1.0" encoding="utf-8"?>
<sst xmlns="http://schemas.openxmlformats.org/spreadsheetml/2006/main" count="13763" uniqueCount="612">
  <si>
    <t>RUC</t>
  </si>
  <si>
    <t>20547984588</t>
  </si>
  <si>
    <t>20537193761</t>
  </si>
  <si>
    <t>20549819291</t>
  </si>
  <si>
    <t>20556330451</t>
  </si>
  <si>
    <t>20602118798</t>
  </si>
  <si>
    <t>20600133897</t>
  </si>
  <si>
    <t>10482805260</t>
  </si>
  <si>
    <t>20516394138</t>
  </si>
  <si>
    <t>20601293413</t>
  </si>
  <si>
    <t>20510760795</t>
  </si>
  <si>
    <t>20554918795</t>
  </si>
  <si>
    <t>20605578528</t>
  </si>
  <si>
    <t>20604670358</t>
  </si>
  <si>
    <t>20601649226</t>
  </si>
  <si>
    <t>20602055834</t>
  </si>
  <si>
    <t>20605731806</t>
  </si>
  <si>
    <t>20556435040</t>
  </si>
  <si>
    <t>AGRO MI PERU FOODS SAC</t>
  </si>
  <si>
    <t>FYR INTERNATIONAL GROUP S.A.C</t>
  </si>
  <si>
    <t>TRANSPORTES VASSALLO S.A.C.</t>
  </si>
  <si>
    <t>MARCTEX S.A.C.</t>
  </si>
  <si>
    <t>A. NAUTICAL - AIR INTL S.A.C.</t>
  </si>
  <si>
    <t>VILLEGAS NILUPU OSCAR ALEXANDER</t>
  </si>
  <si>
    <t>ASESORIA &amp; NEGOCIOS DEL PERU S.A.C.</t>
  </si>
  <si>
    <t>NEGOCIOS SAN AGUSTIN S.A.C.</t>
  </si>
  <si>
    <t>INVERSIONES CAMPO VERDE S.A.C.</t>
  </si>
  <si>
    <t>SOUTH TIRES PERÚ S.A.C</t>
  </si>
  <si>
    <t>PERU INDUSTRI GN S.A.C.</t>
  </si>
  <si>
    <t>EXPORTADORA BENDICIÓN DE DIOS S.A.C</t>
  </si>
  <si>
    <t>TOE COMPANY</t>
  </si>
  <si>
    <t>INFUSIONISTA</t>
  </si>
  <si>
    <t>GRUPO FINANCORP S.A.C</t>
  </si>
  <si>
    <t>ECONAIT S.A.C.</t>
  </si>
  <si>
    <t>Razon social</t>
  </si>
  <si>
    <t>Costo de produccion</t>
  </si>
  <si>
    <t>Regimen Tributario</t>
  </si>
  <si>
    <t>Rubro de empresa</t>
  </si>
  <si>
    <t>VOLUMEN DE INFORMACION</t>
  </si>
  <si>
    <t>Diario</t>
  </si>
  <si>
    <t>Mayor</t>
  </si>
  <si>
    <t>Total</t>
  </si>
  <si>
    <t>Libro de retenciones</t>
  </si>
  <si>
    <t>LLEVADO DE LIBROS CONTABLES</t>
  </si>
  <si>
    <t>DECLARACIONES OBLIGATORIAS</t>
  </si>
  <si>
    <t>AFP NET</t>
  </si>
  <si>
    <t>PDT 3500
DAOT</t>
  </si>
  <si>
    <t>Empleado</t>
  </si>
  <si>
    <t>PDB</t>
  </si>
  <si>
    <t>Compras</t>
  </si>
  <si>
    <t>Ventas</t>
  </si>
  <si>
    <t>Activo fijo</t>
  </si>
  <si>
    <t>Planillas</t>
  </si>
  <si>
    <t>Importaciones</t>
  </si>
  <si>
    <t>Exportaciones</t>
  </si>
  <si>
    <t>PDB - Llenado</t>
  </si>
  <si>
    <t>Cant. mov.</t>
  </si>
  <si>
    <t>Tipo de trabajo</t>
  </si>
  <si>
    <t>R</t>
  </si>
  <si>
    <t>Registro y analisis</t>
  </si>
  <si>
    <t>A</t>
  </si>
  <si>
    <t>Solo analisis</t>
  </si>
  <si>
    <t>N</t>
  </si>
  <si>
    <t>No aplica</t>
  </si>
  <si>
    <t>Valor</t>
  </si>
  <si>
    <t>Costo de servicio</t>
  </si>
  <si>
    <t>Llenado de libros</t>
  </si>
  <si>
    <t>E</t>
  </si>
  <si>
    <t>F</t>
  </si>
  <si>
    <t>Electronico</t>
  </si>
  <si>
    <t>Fisico</t>
  </si>
  <si>
    <t>PDT 3560</t>
  </si>
  <si>
    <t>Declaracion de impuestos</t>
  </si>
  <si>
    <t>Mensual</t>
  </si>
  <si>
    <t>Corte de contabilidad</t>
  </si>
  <si>
    <t>Diario simpl.</t>
  </si>
  <si>
    <t>Costos</t>
  </si>
  <si>
    <t>Kardex unid. Fis.</t>
  </si>
  <si>
    <t>Kardex valoriz.</t>
  </si>
  <si>
    <t>Inv. y Bal.</t>
  </si>
  <si>
    <t>PDT 621</t>
  </si>
  <si>
    <t>PDT 601</t>
  </si>
  <si>
    <t>PDT 617</t>
  </si>
  <si>
    <t>PDT 626</t>
  </si>
  <si>
    <t>PDT 648</t>
  </si>
  <si>
    <t>Si</t>
  </si>
  <si>
    <t>No</t>
  </si>
  <si>
    <t>General</t>
  </si>
  <si>
    <t>Sistema contable</t>
  </si>
  <si>
    <t>INDUSTRIA 04 S.A.C.</t>
  </si>
  <si>
    <t>Contador asignado</t>
  </si>
  <si>
    <t>20603904568</t>
  </si>
  <si>
    <t>Comercial</t>
  </si>
  <si>
    <t>Caja y bancos</t>
  </si>
  <si>
    <t>Escala de compras (Por cantidad de registros)</t>
  </si>
  <si>
    <t>Desde</t>
  </si>
  <si>
    <t>Hasta</t>
  </si>
  <si>
    <t>Mas</t>
  </si>
  <si>
    <t>Ruc</t>
  </si>
  <si>
    <t>Cliente</t>
  </si>
  <si>
    <t>Tipo</t>
  </si>
  <si>
    <t>Estado</t>
  </si>
  <si>
    <t>Col</t>
  </si>
  <si>
    <t>DNI</t>
  </si>
  <si>
    <t>APELLIDOS Y NOMBRES</t>
  </si>
  <si>
    <t>40924506</t>
  </si>
  <si>
    <t>48146098</t>
  </si>
  <si>
    <t>Aponte Galarza, José luis</t>
  </si>
  <si>
    <t>74941636</t>
  </si>
  <si>
    <t>Soto Taipe, Cristhian Omar</t>
  </si>
  <si>
    <t>Sistema</t>
  </si>
  <si>
    <t>Supervisor</t>
  </si>
  <si>
    <t>COMPRAS</t>
  </si>
  <si>
    <t>VENTAS</t>
  </si>
  <si>
    <t>Analisis</t>
  </si>
  <si>
    <t>Registro</t>
  </si>
  <si>
    <t>BANCOS</t>
  </si>
  <si>
    <t>ACTIVO FIJO</t>
  </si>
  <si>
    <t>PLANILLAS</t>
  </si>
  <si>
    <t>IMPORTACIONES</t>
  </si>
  <si>
    <t>EXPORTACIONES</t>
  </si>
  <si>
    <t>PDB LLENADO</t>
  </si>
  <si>
    <t>COSTO DE PRODUCCION</t>
  </si>
  <si>
    <t>COSTO DE SERVICIOS</t>
  </si>
  <si>
    <t>x</t>
  </si>
  <si>
    <t>De 0 a 99</t>
  </si>
  <si>
    <t>De 100 a 499</t>
  </si>
  <si>
    <t>De 500 a 999</t>
  </si>
  <si>
    <t>&gt;=1000</t>
  </si>
  <si>
    <t>Devengues</t>
  </si>
  <si>
    <t>Provisiones</t>
  </si>
  <si>
    <t>Kardex</t>
  </si>
  <si>
    <t>Costo de ventas</t>
  </si>
  <si>
    <t>DEVENGUES</t>
  </si>
  <si>
    <t>RANGO</t>
  </si>
  <si>
    <t>PROVISIONES</t>
  </si>
  <si>
    <t>INVENTARIOS / COSTO DE VENTAS</t>
  </si>
  <si>
    <t>TOTAL GENERAL</t>
  </si>
  <si>
    <t>EXIMPORT VALLE DEL NORTE SAC</t>
  </si>
  <si>
    <t>GERONIMO ESCOBAR URSULA</t>
  </si>
  <si>
    <t>JIMZU SPIRIT E.I.R.L.</t>
  </si>
  <si>
    <t>JVL IMPORT &amp; EXPORT GROUP S.A.C.</t>
  </si>
  <si>
    <t>ROCOTITOE S.A.C</t>
  </si>
  <si>
    <t>TAQUITOE SAC</t>
  </si>
  <si>
    <t>Manager</t>
  </si>
  <si>
    <t>Trimestral</t>
  </si>
  <si>
    <t>Semestral</t>
  </si>
  <si>
    <t>20605994840</t>
  </si>
  <si>
    <t>20605225218</t>
  </si>
  <si>
    <t>DOC TOE SAC</t>
  </si>
  <si>
    <t>20608602187</t>
  </si>
  <si>
    <t>20607296813</t>
  </si>
  <si>
    <t>002680267</t>
  </si>
  <si>
    <t>46310728</t>
  </si>
  <si>
    <t>Surita Melendrez Henry Gusman</t>
  </si>
  <si>
    <t>Periodo</t>
  </si>
  <si>
    <t>Puntaje obtenido</t>
  </si>
  <si>
    <t>Puntaje requerido</t>
  </si>
  <si>
    <t>01.01 Registro y/o análisis de todos los comprobantes de compras</t>
  </si>
  <si>
    <t>01.02 Registro y/o análisis de todos los comprobantes de ventas</t>
  </si>
  <si>
    <t>01.03 Registro y/o análisis de todos los comprobantes de bancos</t>
  </si>
  <si>
    <t>01.04 Registro, analisis y cierre de kardex</t>
  </si>
  <si>
    <t>01.05 Provisión de devengues de gastos pagados por adelantado</t>
  </si>
  <si>
    <t>01.06 Provisión de planillas</t>
  </si>
  <si>
    <t>01.07 Provisión de depreciaciones y amortización y control de activos fijos</t>
  </si>
  <si>
    <t>01.08 Provisión de obligaciones y otros documentos</t>
  </si>
  <si>
    <t>01.09 Registro y costeo de importaciones</t>
  </si>
  <si>
    <t>01.10 Registro y revision de exportaciones</t>
  </si>
  <si>
    <t>01.11 Provisión del costo de ventas</t>
  </si>
  <si>
    <t>01.12 Provisión del costo de producción</t>
  </si>
  <si>
    <t>01.13 Provisión del costo de servicio</t>
  </si>
  <si>
    <t>01.14 Proceso de llenado de PDB</t>
  </si>
  <si>
    <t>02.01 Registro de ventas</t>
  </si>
  <si>
    <t>02.02 Registro de compras</t>
  </si>
  <si>
    <t>02.03 Diario</t>
  </si>
  <si>
    <t>02.04 Diario simplificado</t>
  </si>
  <si>
    <t>02.05 Mayor</t>
  </si>
  <si>
    <t>02.06 Inventario y balances</t>
  </si>
  <si>
    <t>02.07Libro de retenciones</t>
  </si>
  <si>
    <t>02.08 Registro de activo fijo</t>
  </si>
  <si>
    <t>02.09 Registro de costos</t>
  </si>
  <si>
    <t>02.10 Registro de inventario permanente en unidades fisicas</t>
  </si>
  <si>
    <t>02.11 Registro de inventario permanente valorizado</t>
  </si>
  <si>
    <t>03.01 PDT 621</t>
  </si>
  <si>
    <t>03.02 PDT 601</t>
  </si>
  <si>
    <t>03.03 PDT 617</t>
  </si>
  <si>
    <t>03.04 PDB</t>
  </si>
  <si>
    <t>03.05 AFP NET</t>
  </si>
  <si>
    <t>03.06 PDT 626</t>
  </si>
  <si>
    <t>03.07 PDT 633</t>
  </si>
  <si>
    <t>03.08 PDT 648</t>
  </si>
  <si>
    <t>03.09 PDT 3500 DAOT</t>
  </si>
  <si>
    <t>03.10 PDT 3560</t>
  </si>
  <si>
    <t xml:space="preserve">Puntaje requerido </t>
  </si>
  <si>
    <t xml:space="preserve">Puntaje logrado </t>
  </si>
  <si>
    <t xml:space="preserve">Puntos </t>
  </si>
  <si>
    <t xml:space="preserve">Empresa </t>
  </si>
  <si>
    <t>Aplicación de mes</t>
  </si>
  <si>
    <t>20608390058</t>
  </si>
  <si>
    <t>10468556061</t>
  </si>
  <si>
    <t>20608557971</t>
  </si>
  <si>
    <t>Codigo</t>
  </si>
  <si>
    <t>10429489372</t>
  </si>
  <si>
    <t>GARCIA ROJAS CINDY CONSUELO</t>
  </si>
  <si>
    <t>Nataly</t>
  </si>
  <si>
    <t>Yeleydi</t>
  </si>
  <si>
    <t>%</t>
  </si>
  <si>
    <t>Anka</t>
  </si>
  <si>
    <t>FULL CARGO SAC</t>
  </si>
  <si>
    <t>20609054604</t>
  </si>
  <si>
    <t>Gutiérrez Villegas Yeleydi Niniveth</t>
  </si>
  <si>
    <t>PERIODO</t>
  </si>
  <si>
    <t>CODIGO I</t>
  </si>
  <si>
    <t>48708774</t>
  </si>
  <si>
    <t>Nuñez Janto, Amelis Melissa</t>
  </si>
  <si>
    <t>CODIGO II</t>
  </si>
  <si>
    <t>20553351414</t>
  </si>
  <si>
    <t>PC WORLD TRADING S.A.C.</t>
  </si>
  <si>
    <t>20609108801</t>
  </si>
  <si>
    <t>EXPORTACIONES RODRIGUEZ NEIRA SAC</t>
  </si>
  <si>
    <t>20609359651</t>
  </si>
  <si>
    <t>INVERSIONES PIANDA S.A.C.</t>
  </si>
  <si>
    <t>Reporte</t>
  </si>
  <si>
    <t>SI</t>
  </si>
  <si>
    <t>Dario</t>
  </si>
  <si>
    <t>Total general</t>
  </si>
  <si>
    <t>WC MAKEUP S.A.C</t>
  </si>
  <si>
    <t>20604608938</t>
  </si>
  <si>
    <t>BARRETO ABAL YULI MABEL</t>
  </si>
  <si>
    <t>10448797401</t>
  </si>
  <si>
    <t>SUBDITEX</t>
  </si>
  <si>
    <t>20603055617</t>
  </si>
  <si>
    <t>NAYRA YULIANA IMPORT E.I.R.L.</t>
  </si>
  <si>
    <t>10101281359</t>
  </si>
  <si>
    <t>YULIANA LIBERTAD DEL AGUILA MESCO</t>
  </si>
  <si>
    <t>Mype</t>
  </si>
  <si>
    <t>NOMADS EQUIPMENT S.R.L.</t>
  </si>
  <si>
    <t>74486159</t>
  </si>
  <si>
    <t>Quispe  Yance, Marisol</t>
  </si>
  <si>
    <t>Martinez Huanca, Anthony Jean Pierre</t>
  </si>
  <si>
    <t>48296671</t>
  </si>
  <si>
    <t>IMPORTACIONES TAKANA CAR S.A.C</t>
  </si>
  <si>
    <t>20557075969</t>
  </si>
  <si>
    <t>Nuñez Janto Amelis Melissa</t>
  </si>
  <si>
    <t>JOFRA TOYS EIRL</t>
  </si>
  <si>
    <t>NAYRA IMPORT EXPORT E.I.R.L</t>
  </si>
  <si>
    <t>20608101790</t>
  </si>
  <si>
    <t>20601012872</t>
  </si>
  <si>
    <t>Erick</t>
  </si>
  <si>
    <t>Sara</t>
  </si>
  <si>
    <t>Marisol</t>
  </si>
  <si>
    <t>PRODUCCIONES MEDIO PELO S.A.C.</t>
  </si>
  <si>
    <t>20610912738</t>
  </si>
  <si>
    <t>20607722201</t>
  </si>
  <si>
    <t>ATTENTO DRY CLEANING SCRL</t>
  </si>
  <si>
    <t xml:space="preserve">CONTADORES </t>
  </si>
  <si>
    <t>Jorge</t>
  </si>
  <si>
    <t xml:space="preserve">GRADO DE AVANCE % </t>
  </si>
  <si>
    <t>Jose</t>
  </si>
  <si>
    <t>ASISTENCIA 
%</t>
  </si>
  <si>
    <t>TARDANZAS
%</t>
  </si>
  <si>
    <t>PESO</t>
  </si>
  <si>
    <t>FORMALIDAD</t>
  </si>
  <si>
    <t>TOTAL PONDERADO</t>
  </si>
  <si>
    <t>Melissa</t>
  </si>
  <si>
    <t>GRADO DE PUNTAJE % de 190 puntos</t>
  </si>
  <si>
    <t>Angela</t>
  </si>
  <si>
    <t>Anthony</t>
  </si>
  <si>
    <t>Omar</t>
  </si>
  <si>
    <t>Alex</t>
  </si>
  <si>
    <t>20610421823</t>
  </si>
  <si>
    <t>20606407816</t>
  </si>
  <si>
    <t>Victor</t>
  </si>
  <si>
    <t>Wildor</t>
  </si>
  <si>
    <t>20612437140</t>
  </si>
  <si>
    <t>AMIMASA PANADERIA SELECTA S.A.C.</t>
  </si>
  <si>
    <t>20611896752</t>
  </si>
  <si>
    <t>CASA MEZCAL</t>
  </si>
  <si>
    <t>20611125853</t>
  </si>
  <si>
    <t>BD &amp; F SAC</t>
  </si>
  <si>
    <t>20611871989</t>
  </si>
  <si>
    <t>DOMDAY IMPORTACIONES E.I.R.L.</t>
  </si>
  <si>
    <t>20608089102</t>
  </si>
  <si>
    <t>RSQ AGRO SAC</t>
  </si>
  <si>
    <t>20603128541</t>
  </si>
  <si>
    <t>CORPORACION GERONIMO S.A.C</t>
  </si>
  <si>
    <t>20612228320</t>
  </si>
  <si>
    <t>FAN AUTOMOTRIZ</t>
  </si>
  <si>
    <t>10465961550</t>
  </si>
  <si>
    <t>20522453111</t>
  </si>
  <si>
    <t>HERAUF PERU S.A.C.</t>
  </si>
  <si>
    <t>20612429741</t>
  </si>
  <si>
    <t>INTECHPERU SYSTEM AND SOLUTION S.A.C.</t>
  </si>
  <si>
    <t>20601658551</t>
  </si>
  <si>
    <t>M.J ELEVADORES S.A.C.</t>
  </si>
  <si>
    <t>Sisma</t>
  </si>
  <si>
    <t>Excel</t>
  </si>
  <si>
    <t>Contaweb</t>
  </si>
  <si>
    <t>40924926</t>
  </si>
  <si>
    <t>46878793</t>
  </si>
  <si>
    <t>42806116</t>
  </si>
  <si>
    <t>SECTOR</t>
  </si>
  <si>
    <t>B</t>
  </si>
  <si>
    <t>C</t>
  </si>
  <si>
    <t>D</t>
  </si>
  <si>
    <t>20533974172</t>
  </si>
  <si>
    <t>FUNDO LAS DELICIAS S.A.C</t>
  </si>
  <si>
    <t>Agrario</t>
  </si>
  <si>
    <t>20610495746</t>
  </si>
  <si>
    <t>TRANSPORTE Y SERVICIOS RAFAEL S.A.C.</t>
  </si>
  <si>
    <t>20609702711</t>
  </si>
  <si>
    <t>CENTRO MEDICO BREVEMEDIC SAC</t>
  </si>
  <si>
    <t>20614192527</t>
  </si>
  <si>
    <t>OWLAI STUDIO S.A.C.</t>
  </si>
  <si>
    <t>10440399423</t>
  </si>
  <si>
    <t>GONZALO ROJAS ANTONY ROLANDO</t>
  </si>
  <si>
    <t>20611816198</t>
  </si>
  <si>
    <t>INVERSIONES NUEVA LIMA</t>
  </si>
  <si>
    <t>20610254315</t>
  </si>
  <si>
    <t>DMK</t>
  </si>
  <si>
    <t>20543957527</t>
  </si>
  <si>
    <t>LA PURITA</t>
  </si>
  <si>
    <t>20551715303</t>
  </si>
  <si>
    <t>GLOBAL EXIMPORT S.A.C.</t>
  </si>
  <si>
    <t>Jessica</t>
  </si>
  <si>
    <t>Ricardo</t>
  </si>
  <si>
    <t>20601215366</t>
  </si>
  <si>
    <t>AGROINDUSTRIALES Y EXPORTADORA BETO VIP S.A.C.</t>
  </si>
  <si>
    <t>MORENO PANIZO GABRIELA</t>
  </si>
  <si>
    <t>Melissa Pampamallco</t>
  </si>
  <si>
    <t>SYQUEM QUIMICOS Y SERVICIOS S.A.C.</t>
  </si>
  <si>
    <t>Yulisa</t>
  </si>
  <si>
    <t>20612908118</t>
  </si>
  <si>
    <t>PS GLOBAL CORP S.A.C.</t>
  </si>
  <si>
    <t>10460870785</t>
  </si>
  <si>
    <t>GUTIERREZ VILCA FRANCO DOMINGO</t>
  </si>
  <si>
    <t>10426922288</t>
  </si>
  <si>
    <t>CASTILLO FORNO DIANA JACKELINE</t>
  </si>
  <si>
    <t>USUARIO SOL</t>
  </si>
  <si>
    <t>CLAVE SOL</t>
  </si>
  <si>
    <t>SANGSWAK</t>
  </si>
  <si>
    <t>Nautical2@22</t>
  </si>
  <si>
    <t>OPASTIVI</t>
  </si>
  <si>
    <t>cladbeepi</t>
  </si>
  <si>
    <t>MACCAWAL</t>
  </si>
  <si>
    <t>allicaryl</t>
  </si>
  <si>
    <t>ADWIBCEN</t>
  </si>
  <si>
    <t>QR2d1TPaH</t>
  </si>
  <si>
    <t>RONELLBE</t>
  </si>
  <si>
    <t>aptonlade</t>
  </si>
  <si>
    <t>CATEATEN</t>
  </si>
  <si>
    <t>Vnor422060</t>
  </si>
  <si>
    <t>EFFELLOT</t>
  </si>
  <si>
    <t>Demago11</t>
  </si>
  <si>
    <t>TIASKING</t>
  </si>
  <si>
    <t>MARIFESEO1</t>
  </si>
  <si>
    <t>UISLONVE</t>
  </si>
  <si>
    <t>ggianrang</t>
  </si>
  <si>
    <t>HAWERVAC</t>
  </si>
  <si>
    <t>hrolifiel</t>
  </si>
  <si>
    <t>ALISTEEK</t>
  </si>
  <si>
    <t>Financorp206</t>
  </si>
  <si>
    <t>REANELLE</t>
  </si>
  <si>
    <t>7LJRYjXz</t>
  </si>
  <si>
    <t>TIONEFUL</t>
  </si>
  <si>
    <t>rnadestan</t>
  </si>
  <si>
    <t>SILVIAAA</t>
  </si>
  <si>
    <t>Jose3564044</t>
  </si>
  <si>
    <t>70236049Vera</t>
  </si>
  <si>
    <t>AZIUMPAR</t>
  </si>
  <si>
    <t>viianswor</t>
  </si>
  <si>
    <t>OOMPAUTL</t>
  </si>
  <si>
    <t>inerentra</t>
  </si>
  <si>
    <t>UREADALL</t>
  </si>
  <si>
    <t>bantantsw</t>
  </si>
  <si>
    <t>Full40850688</t>
  </si>
  <si>
    <t>SHENTICH</t>
  </si>
  <si>
    <t>hianterfi</t>
  </si>
  <si>
    <t>Marilu1979</t>
  </si>
  <si>
    <t>ITAKANAC</t>
  </si>
  <si>
    <t>Maquera*55</t>
  </si>
  <si>
    <t>CATHOSUB</t>
  </si>
  <si>
    <t>grayfren</t>
  </si>
  <si>
    <t>IOUTHANE</t>
  </si>
  <si>
    <t>beekboemi</t>
  </si>
  <si>
    <t>JANNALSI</t>
  </si>
  <si>
    <t>stisecrif</t>
  </si>
  <si>
    <t>NGOOPIPT</t>
  </si>
  <si>
    <t>erseterba</t>
  </si>
  <si>
    <t>REFAIRAM</t>
  </si>
  <si>
    <t>Atento23@</t>
  </si>
  <si>
    <t>EMPLANTI</t>
  </si>
  <si>
    <t>ngthstapl</t>
  </si>
  <si>
    <t>IOUGHTWO</t>
  </si>
  <si>
    <t>crantersi</t>
  </si>
  <si>
    <t>AURTIVEY</t>
  </si>
  <si>
    <t>igrounden</t>
  </si>
  <si>
    <t>WCMAKEUP</t>
  </si>
  <si>
    <t>dianamakeup</t>
  </si>
  <si>
    <t>DIENOBA1</t>
  </si>
  <si>
    <t>Fernando5</t>
  </si>
  <si>
    <t>GLA9ERIF</t>
  </si>
  <si>
    <t>LnDXcFscN</t>
  </si>
  <si>
    <t>ERTINNOR</t>
  </si>
  <si>
    <t>20601341Mn</t>
  </si>
  <si>
    <t>NOMADSPE</t>
  </si>
  <si>
    <t>Gerencia+25</t>
  </si>
  <si>
    <t>RCIANVAC</t>
  </si>
  <si>
    <t>Nolinell0</t>
  </si>
  <si>
    <t>UNCHOWEL</t>
  </si>
  <si>
    <t>Mmicoustr0</t>
  </si>
  <si>
    <t>41052261</t>
  </si>
  <si>
    <t>Jofra@2023</t>
  </si>
  <si>
    <t>06214883</t>
  </si>
  <si>
    <t>Nayra2021</t>
  </si>
  <si>
    <t>QTA6il</t>
  </si>
  <si>
    <t>OTHRONVE</t>
  </si>
  <si>
    <t>ytpw4Sjnm</t>
  </si>
  <si>
    <t>POSIONAB</t>
  </si>
  <si>
    <t>hertalder</t>
  </si>
  <si>
    <t>LOWSORRA</t>
  </si>
  <si>
    <t>Marro2024</t>
  </si>
  <si>
    <t>ATKIDEMI</t>
  </si>
  <si>
    <t>rialmulte</t>
  </si>
  <si>
    <t>IBINNORY</t>
  </si>
  <si>
    <t>oombleenc</t>
  </si>
  <si>
    <t>TRADRESI</t>
  </si>
  <si>
    <t>CorpG1123</t>
  </si>
  <si>
    <t>AUTHYDRO</t>
  </si>
  <si>
    <t>gharkletb</t>
  </si>
  <si>
    <t>TONLECEP</t>
  </si>
  <si>
    <t>icilescat</t>
  </si>
  <si>
    <t>DIPJERRE</t>
  </si>
  <si>
    <t>Herauf@Peru2024</t>
  </si>
  <si>
    <t>Mdiaz1911</t>
  </si>
  <si>
    <t>PHEREERR</t>
  </si>
  <si>
    <t>230566Mj++</t>
  </si>
  <si>
    <t>TREACKSY</t>
  </si>
  <si>
    <t>nabouspos</t>
  </si>
  <si>
    <t>INDERINS</t>
  </si>
  <si>
    <t>rboideedu</t>
  </si>
  <si>
    <t>OWLAISAC</t>
  </si>
  <si>
    <t>Owlaisac2025</t>
  </si>
  <si>
    <t>QUINYMIN</t>
  </si>
  <si>
    <t>patrypela</t>
  </si>
  <si>
    <t>ORPHOLAR</t>
  </si>
  <si>
    <t xml:space="preserve">Inl7346 </t>
  </si>
  <si>
    <t>Kd1234</t>
  </si>
  <si>
    <t>ANDONTEI</t>
  </si>
  <si>
    <t>Eyfpurita24</t>
  </si>
  <si>
    <t>GLOBALEX</t>
  </si>
  <si>
    <t>G20530327g</t>
  </si>
  <si>
    <t>YNORMART</t>
  </si>
  <si>
    <t>tingymman</t>
  </si>
  <si>
    <t>REACKWAS</t>
  </si>
  <si>
    <t>arcileary</t>
  </si>
  <si>
    <t>DUCELHES</t>
  </si>
  <si>
    <t>jonveston</t>
  </si>
  <si>
    <t>DIANACAS</t>
  </si>
  <si>
    <t>Viaggiatore2</t>
  </si>
  <si>
    <t>TIMANSOR</t>
  </si>
  <si>
    <t>weingloid</t>
  </si>
  <si>
    <t>PDT 633/697</t>
  </si>
  <si>
    <t>Nathaly Tello</t>
  </si>
  <si>
    <t>42576958</t>
  </si>
  <si>
    <t>Carmen Rodriguez Ramirez</t>
  </si>
  <si>
    <t>73110641</t>
  </si>
  <si>
    <t>70853335</t>
  </si>
  <si>
    <t>74749298</t>
  </si>
  <si>
    <t>74238083</t>
  </si>
  <si>
    <t>76778475</t>
  </si>
  <si>
    <t>Concar</t>
  </si>
  <si>
    <t>Melissa Nuñez</t>
  </si>
  <si>
    <t>Carmen R.</t>
  </si>
  <si>
    <t>20614988569</t>
  </si>
  <si>
    <t>IMC WAREHOUSE SAC</t>
  </si>
  <si>
    <t>10423428142</t>
  </si>
  <si>
    <t>JORGE CHUNG (Persona natural)</t>
  </si>
  <si>
    <t>10456574489</t>
  </si>
  <si>
    <t>LUIS CARRION (Persona natural)</t>
  </si>
  <si>
    <t>20427377475</t>
  </si>
  <si>
    <t>RAINFORES TRADING S.A.C.</t>
  </si>
  <si>
    <t>20614532450</t>
  </si>
  <si>
    <t>COMEX GUEVARA S.A.C.</t>
  </si>
  <si>
    <t>20614820781</t>
  </si>
  <si>
    <t>RISK INSTITUTE S.A.C</t>
  </si>
  <si>
    <t>20614932733</t>
  </si>
  <si>
    <t>M &amp; C ANESTESIOLOGAS S.A.C.</t>
  </si>
  <si>
    <t>20614514761</t>
  </si>
  <si>
    <t>PARAISO VIP SAC</t>
  </si>
  <si>
    <t>20606785781</t>
  </si>
  <si>
    <t>DISTRIBUIDORA INTEGRAL PERUANA S.A.C.</t>
  </si>
  <si>
    <t>20602062181</t>
  </si>
  <si>
    <t>ADMINISTRADORA COMPUPLAZA S.A.C.</t>
  </si>
  <si>
    <t>20602062393</t>
  </si>
  <si>
    <t>ADMINISTRADORA GARCILASO S.A.C.</t>
  </si>
  <si>
    <t>20615184331</t>
  </si>
  <si>
    <t>LA RAMADITA S.A.C.</t>
  </si>
  <si>
    <t>20486468913</t>
  </si>
  <si>
    <t>PERÚ DATA CONSULT E.I.R.L.</t>
  </si>
  <si>
    <t>10200888575</t>
  </si>
  <si>
    <t>WALTER JESUS HUAYNATES ILDEFONSO</t>
  </si>
  <si>
    <t>20088857</t>
  </si>
  <si>
    <t>10200733032</t>
  </si>
  <si>
    <t>BEATRIZ CAROLINA GONZALES FRANCO</t>
  </si>
  <si>
    <t>20073303</t>
  </si>
  <si>
    <t>20612022799</t>
  </si>
  <si>
    <t xml:space="preserve">DEBEL INVERSIONES S.A.C. </t>
  </si>
  <si>
    <t>20552097824</t>
  </si>
  <si>
    <t>MM STORE E.I.R.L.</t>
  </si>
  <si>
    <t>20615756301</t>
  </si>
  <si>
    <t>BRONLEY ONLINE SERVICES S.A.C.</t>
  </si>
  <si>
    <t>20612740802</t>
  </si>
  <si>
    <t>PERU Q PRODUCTS GLOBAL BUSINESS</t>
  </si>
  <si>
    <t>20610642854</t>
  </si>
  <si>
    <t>CALMI CORPORACION S.A.C.</t>
  </si>
  <si>
    <t>20611342960</t>
  </si>
  <si>
    <t>CORPORACIÓN DARMA S.A.C.</t>
  </si>
  <si>
    <t>Lorenzo</t>
  </si>
  <si>
    <t xml:space="preserve">Rocio </t>
  </si>
  <si>
    <t>Mireya</t>
  </si>
  <si>
    <t>Kheilly</t>
  </si>
  <si>
    <t>Jhony</t>
  </si>
  <si>
    <t>Carmen D.</t>
  </si>
  <si>
    <t>Melisa N.</t>
  </si>
  <si>
    <t>Nancy</t>
  </si>
  <si>
    <t>Servicios</t>
  </si>
  <si>
    <t>Comercial - Produccion</t>
  </si>
  <si>
    <t>Bares - Restaurantes</t>
  </si>
  <si>
    <t>Financiera</t>
  </si>
  <si>
    <t>Agricultura</t>
  </si>
  <si>
    <t>Produccion</t>
  </si>
  <si>
    <t>General/Prico</t>
  </si>
  <si>
    <t>Rer</t>
  </si>
  <si>
    <t>Siscont</t>
  </si>
  <si>
    <t>Wolrd Office</t>
  </si>
  <si>
    <t xml:space="preserve">Contaweb 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</si>
  <si>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</si>
  <si>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</si>
  <si>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</si>
  <si>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</si>
  <si>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</si>
  <si>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</si>
  <si>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</si>
  <si>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</si>
  <si>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</si>
  <si>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</si>
  <si>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</si>
  <si>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</si>
  <si>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74033333</t>
  </si>
  <si>
    <t>75003968</t>
  </si>
  <si>
    <t>45463490</t>
  </si>
  <si>
    <t>Rocio</t>
  </si>
  <si>
    <t>Etiquetas de fila</t>
  </si>
  <si>
    <t>70107978</t>
  </si>
  <si>
    <t>71594822</t>
  </si>
  <si>
    <t>70609390</t>
  </si>
  <si>
    <t>Fiscalizacion Doc toe - Taquitoe</t>
  </si>
  <si>
    <t>Caso Nayra retenciones</t>
  </si>
  <si>
    <t>Grupo Cachina - Hay dos empresas mas Super Bar Sac y Inn house</t>
  </si>
  <si>
    <t>Grado de avance a jun 2026</t>
  </si>
  <si>
    <t>Codigo de vestimenta</t>
  </si>
  <si>
    <t>Promedio de evaluacion contabilidad</t>
  </si>
  <si>
    <t>Promedio de evaluacion tributacion</t>
  </si>
  <si>
    <t>Promedio de evaluacion laboral</t>
  </si>
  <si>
    <t>N° Incidencias positivas reportadas</t>
  </si>
  <si>
    <t>N°  Incidencias negativas reportadas</t>
  </si>
  <si>
    <t>Cant dias H.E.</t>
  </si>
  <si>
    <t>Participacion en capacitaciones</t>
  </si>
  <si>
    <t>De 0 a 20</t>
  </si>
  <si>
    <t>Cant faltas</t>
  </si>
  <si>
    <t>Nicole</t>
  </si>
  <si>
    <t>Abel</t>
  </si>
  <si>
    <t>Paola</t>
  </si>
  <si>
    <t>De 1 a 10</t>
  </si>
  <si>
    <t>Contador</t>
  </si>
  <si>
    <t>CONTROL DE CONTADORES</t>
  </si>
  <si>
    <t>Periodo Julio 2026</t>
  </si>
  <si>
    <t>Cant horas Tard.</t>
  </si>
  <si>
    <t>Cant dias Tard.</t>
  </si>
  <si>
    <t>Managers</t>
  </si>
  <si>
    <t>Jefes</t>
  </si>
  <si>
    <t>Stefhany</t>
  </si>
  <si>
    <t>Practicantes/Volantes</t>
  </si>
  <si>
    <t>Contadores</t>
  </si>
  <si>
    <t>Gerencia</t>
  </si>
  <si>
    <t>Puntaje requerido acumulado</t>
  </si>
  <si>
    <t>PO 2026-01</t>
  </si>
  <si>
    <t>PO 2026-02</t>
  </si>
  <si>
    <t>PO 2026-03</t>
  </si>
  <si>
    <t>PO 2026-04</t>
  </si>
  <si>
    <t>PO 2026-05</t>
  </si>
  <si>
    <t>PO 2026-06</t>
  </si>
  <si>
    <t>PO 2026-07</t>
  </si>
  <si>
    <t>PO 2026-08</t>
  </si>
  <si>
    <t>PO 2026-09</t>
  </si>
  <si>
    <t>PO 2026-10</t>
  </si>
  <si>
    <t>PO 2026-11</t>
  </si>
  <si>
    <t>PO 2026-12</t>
  </si>
  <si>
    <t>Grado de avance</t>
  </si>
  <si>
    <t xml:space="preserve">Contador </t>
  </si>
  <si>
    <t>Puntaje alcanzado</t>
  </si>
  <si>
    <t>INFORME GERENCIAL</t>
  </si>
  <si>
    <t>Del 01 de enero de 2026 al 31 de agosto de 2026</t>
  </si>
  <si>
    <t>Facha de control: 18 de setiembre de 2026</t>
  </si>
  <si>
    <t>Cuenta de Regimen Tributario</t>
  </si>
  <si>
    <t>P. Natural</t>
  </si>
  <si>
    <t>Meta</t>
  </si>
  <si>
    <t>% avance</t>
  </si>
  <si>
    <t>Linea</t>
  </si>
  <si>
    <t>Vacio</t>
  </si>
  <si>
    <t>REGIMEN TRIBUTARIO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</si>
</sst>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-* #,##0.00_-;\-* #,##0.00_-;_-* &quot;-&quot;??_-;_-@_-"/>
    <numFmt numFmtId="165" formatCode="_-&quot;S/.&quot;* #,##0.00_-;\-&quot;S/.&quot;* #,##0.00_-;_-&quot;S/.&quot;* &quot;-&quot;??_-;_-@_-"/>
    <numFmt numFmtId="166" formatCode="0.0%"/>
  </numFmts>
  <fonts count="31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0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10"/>
      <color theme="0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4"/>
      <color theme="1"/>
      <name val="Arial"/>
      <family val="2"/>
    </font>
    <font>
      <b/>
      <i/>
      <sz val="14"/>
      <color theme="1"/>
      <name val="Arial"/>
      <family val="2"/>
    </font>
    <font>
      <sz val="14"/>
      <name val="Arial"/>
      <family val="2"/>
    </font>
    <font>
      <sz val="11"/>
      <color rgb="FF0000FF"/>
      <name val="Times New Roman"/>
      <family val="1"/>
    </font>
    <font>
      <sz val="8"/>
      <name val="Calibri"/>
      <family val="2"/>
      <scheme val="minor"/>
    </font>
    <font>
      <b/>
      <sz val="8"/>
      <color theme="0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Times New Roman"/>
      <family val="1"/>
    </font>
    <font>
      <b/>
      <sz val="11"/>
      <color theme="1"/>
      <name val="Arial"/>
      <family val="2"/>
    </font>
    <font>
      <i/>
      <sz val="11"/>
      <color rgb="FF0000FF"/>
      <name val="Arial"/>
      <family val="2"/>
    </font>
    <font>
      <i/>
      <sz val="11"/>
      <color theme="1"/>
      <name val="Arial"/>
      <family val="2"/>
    </font>
    <font>
      <b/>
      <i/>
      <sz val="9"/>
      <color theme="1"/>
      <name val="Arial"/>
      <family val="2"/>
    </font>
    <font>
      <b/>
      <sz val="11"/>
      <color theme="0"/>
      <name val="Times New Roman"/>
      <family val="1"/>
    </font>
    <font>
      <b/>
      <sz val="8"/>
      <name val="Times New Roman"/>
      <family val="1"/>
    </font>
    <font>
      <sz val="9"/>
      <color theme="1"/>
      <name val="Arial"/>
      <family val="2"/>
    </font>
    <font>
      <sz val="9"/>
      <color theme="0"/>
      <name val="Arial"/>
      <family val="2"/>
    </font>
    <font>
      <sz val="9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186">
    <xf numFmtId="0" fontId="0" fillId="0" borderId="0" xfId="0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6" fillId="0" borderId="0" xfId="0" applyFont="1"/>
    <xf numFmtId="0" fontId="3" fillId="0" borderId="17" xfId="0" applyFont="1" applyBorder="1" applyAlignment="1">
      <alignment horizontal="center" vertical="center" wrapText="1"/>
    </xf>
    <xf numFmtId="164" fontId="3" fillId="0" borderId="15" xfId="0" applyNumberFormat="1" applyFont="1" applyBorder="1" applyAlignment="1">
      <alignment horizontal="center" vertical="center" wrapText="1"/>
    </xf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vertical="center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right"/>
    </xf>
    <xf numFmtId="164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10" fillId="0" borderId="0" xfId="0" applyFont="1"/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6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2" fillId="0" borderId="0" xfId="0" applyFont="1"/>
    <xf numFmtId="164" fontId="12" fillId="0" borderId="0" xfId="0" applyNumberFormat="1" applyFont="1"/>
    <xf numFmtId="0" fontId="15" fillId="0" borderId="0" xfId="0" applyFont="1"/>
    <xf numFmtId="49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49" fontId="2" fillId="0" borderId="1" xfId="0" applyNumberFormat="1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0" fontId="2" fillId="6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top" wrapText="1"/>
    </xf>
    <xf numFmtId="164" fontId="5" fillId="0" borderId="6" xfId="0" applyNumberFormat="1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top" wrapText="1"/>
    </xf>
    <xf numFmtId="0" fontId="2" fillId="6" borderId="6" xfId="0" applyFont="1" applyFill="1" applyBorder="1" applyAlignment="1">
      <alignment horizontal="center" vertical="center"/>
    </xf>
    <xf numFmtId="164" fontId="2" fillId="9" borderId="6" xfId="0" applyNumberFormat="1" applyFont="1" applyFill="1" applyBorder="1" applyAlignment="1">
      <alignment vertical="center"/>
    </xf>
    <xf numFmtId="164" fontId="2" fillId="9" borderId="6" xfId="0" applyNumberFormat="1" applyFont="1" applyFill="1" applyBorder="1" applyAlignment="1">
      <alignment horizontal="center" vertical="center"/>
    </xf>
    <xf numFmtId="164" fontId="10" fillId="7" borderId="19" xfId="0" applyNumberFormat="1" applyFont="1" applyFill="1" applyBorder="1" applyAlignment="1">
      <alignment vertical="center"/>
    </xf>
    <xf numFmtId="49" fontId="2" fillId="6" borderId="1" xfId="0" applyNumberFormat="1" applyFont="1" applyFill="1" applyBorder="1" applyAlignment="1">
      <alignment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vertical="center"/>
    </xf>
    <xf numFmtId="0" fontId="2" fillId="6" borderId="1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9" fillId="0" borderId="0" xfId="0" applyFont="1"/>
    <xf numFmtId="49" fontId="10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43" fontId="19" fillId="0" borderId="0" xfId="0" applyNumberFormat="1" applyFont="1"/>
    <xf numFmtId="0" fontId="20" fillId="0" borderId="1" xfId="0" applyFont="1" applyBorder="1" applyAlignment="1">
      <alignment horizontal="center" vertical="center" wrapText="1"/>
    </xf>
    <xf numFmtId="43" fontId="20" fillId="0" borderId="1" xfId="0" applyNumberFormat="1" applyFont="1" applyBorder="1" applyAlignment="1">
      <alignment horizontal="center" vertical="center" wrapText="1"/>
    </xf>
    <xf numFmtId="10" fontId="20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/>
    <xf numFmtId="43" fontId="19" fillId="0" borderId="1" xfId="0" applyNumberFormat="1" applyFont="1" applyBorder="1"/>
    <xf numFmtId="10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0" fontId="19" fillId="0" borderId="1" xfId="0" applyNumberFormat="1" applyFont="1" applyBorder="1" applyAlignment="1">
      <alignment horizontal="center"/>
    </xf>
    <xf numFmtId="10" fontId="19" fillId="7" borderId="1" xfId="0" applyNumberFormat="1" applyFont="1" applyFill="1" applyBorder="1" applyAlignment="1">
      <alignment horizontal="center"/>
    </xf>
    <xf numFmtId="10" fontId="19" fillId="3" borderId="18" xfId="0" applyNumberFormat="1" applyFont="1" applyFill="1" applyBorder="1" applyAlignment="1">
      <alignment horizontal="center"/>
    </xf>
    <xf numFmtId="0" fontId="14" fillId="10" borderId="0" xfId="0" applyFont="1" applyFill="1" applyAlignment="1">
      <alignment horizontal="left"/>
    </xf>
    <xf numFmtId="0" fontId="14" fillId="10" borderId="0" xfId="0" applyFont="1" applyFill="1"/>
    <xf numFmtId="0" fontId="5" fillId="11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21" fillId="0" borderId="19" xfId="0" applyFont="1" applyBorder="1" applyAlignment="1">
      <alignment horizontal="center" vertical="top" wrapText="1"/>
    </xf>
    <xf numFmtId="164" fontId="15" fillId="0" borderId="0" xfId="0" applyNumberFormat="1" applyFont="1" applyAlignment="1">
      <alignment vertical="center"/>
    </xf>
    <xf numFmtId="164" fontId="15" fillId="0" borderId="19" xfId="0" applyNumberFormat="1" applyFont="1" applyBorder="1" applyAlignment="1">
      <alignment vertical="center"/>
    </xf>
    <xf numFmtId="0" fontId="15" fillId="0" borderId="19" xfId="0" applyFont="1" applyBorder="1" applyAlignment="1">
      <alignment vertical="center"/>
    </xf>
    <xf numFmtId="49" fontId="12" fillId="0" borderId="0" xfId="0" applyNumberFormat="1" applyFont="1"/>
    <xf numFmtId="0" fontId="19" fillId="0" borderId="0" xfId="0" pivotButton="1" applyFont="1" applyAlignment="1">
      <alignment wrapText="1"/>
    </xf>
    <xf numFmtId="0" fontId="19" fillId="0" borderId="0" xfId="0" pivotButton="1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9" borderId="1" xfId="0" applyFont="1" applyFill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22" fillId="0" borderId="0" xfId="0" applyFont="1"/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20" fontId="24" fillId="0" borderId="0" xfId="0" applyNumberFormat="1" applyFont="1" applyAlignment="1">
      <alignment horizontal="center" vertical="center"/>
    </xf>
    <xf numFmtId="10" fontId="24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0" fontId="25" fillId="0" borderId="1" xfId="0" applyNumberFormat="1" applyFont="1" applyBorder="1" applyAlignment="1">
      <alignment horizontal="center" vertical="center" wrapText="1"/>
    </xf>
    <xf numFmtId="20" fontId="25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9" fontId="23" fillId="0" borderId="1" xfId="0" applyNumberFormat="1" applyFont="1" applyBorder="1" applyAlignment="1">
      <alignment horizontal="center" vertical="center" wrapText="1"/>
    </xf>
    <xf numFmtId="20" fontId="23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10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20" fontId="24" fillId="0" borderId="1" xfId="0" applyNumberFormat="1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/>
    </xf>
    <xf numFmtId="164" fontId="8" fillId="7" borderId="1" xfId="0" applyNumberFormat="1" applyFont="1" applyFill="1" applyBorder="1" applyAlignment="1">
      <alignment vertical="center"/>
    </xf>
    <xf numFmtId="164" fontId="8" fillId="3" borderId="1" xfId="0" applyNumberFormat="1" applyFont="1" applyFill="1" applyBorder="1" applyAlignment="1">
      <alignment vertical="center"/>
    </xf>
    <xf numFmtId="165" fontId="2" fillId="7" borderId="1" xfId="0" applyNumberFormat="1" applyFont="1" applyFill="1" applyBorder="1" applyAlignment="1">
      <alignment horizontal="left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165" fontId="2" fillId="8" borderId="1" xfId="0" applyNumberFormat="1" applyFont="1" applyFill="1" applyBorder="1" applyAlignment="1">
      <alignment horizontal="left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2" fillId="6" borderId="1" xfId="0" applyFont="1" applyFill="1" applyBorder="1"/>
    <xf numFmtId="0" fontId="17" fillId="4" borderId="1" xfId="0" applyFont="1" applyFill="1" applyBorder="1" applyAlignment="1">
      <alignment horizontal="center" vertical="top" wrapText="1"/>
    </xf>
    <xf numFmtId="0" fontId="2" fillId="2" borderId="1" xfId="0" applyFont="1" applyFill="1" applyBorder="1"/>
    <xf numFmtId="0" fontId="27" fillId="3" borderId="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top" wrapText="1"/>
    </xf>
    <xf numFmtId="10" fontId="2" fillId="2" borderId="1" xfId="0" applyNumberFormat="1" applyFont="1" applyFill="1" applyBorder="1"/>
    <xf numFmtId="0" fontId="10" fillId="6" borderId="1" xfId="0" applyFont="1" applyFill="1" applyBorder="1"/>
    <xf numFmtId="0" fontId="27" fillId="8" borderId="1" xfId="0" applyFont="1" applyFill="1" applyBorder="1" applyAlignment="1">
      <alignment horizontal="center" vertical="top" wrapText="1"/>
    </xf>
    <xf numFmtId="0" fontId="27" fillId="0" borderId="1" xfId="0" applyFont="1" applyFill="1" applyBorder="1" applyAlignment="1">
      <alignment horizontal="left" vertical="top" wrapText="1"/>
    </xf>
    <xf numFmtId="0" fontId="27" fillId="0" borderId="1" xfId="0" applyFont="1" applyFill="1" applyBorder="1" applyAlignment="1">
      <alignment horizontal="center" vertical="top" wrapText="1"/>
    </xf>
    <xf numFmtId="0" fontId="0" fillId="0" borderId="0" xfId="0" applyNumberFormat="1"/>
    <xf numFmtId="0" fontId="28" fillId="0" borderId="0" xfId="0" pivotButton="1" applyFont="1"/>
    <xf numFmtId="0" fontId="28" fillId="0" borderId="0" xfId="0" applyFont="1"/>
    <xf numFmtId="3" fontId="28" fillId="0" borderId="0" xfId="0" applyNumberFormat="1" applyFont="1"/>
    <xf numFmtId="0" fontId="28" fillId="0" borderId="0" xfId="0" applyFont="1" applyAlignment="1">
      <alignment horizontal="left"/>
    </xf>
    <xf numFmtId="9" fontId="28" fillId="0" borderId="0" xfId="0" applyNumberFormat="1" applyFont="1"/>
    <xf numFmtId="3" fontId="0" fillId="0" borderId="0" xfId="0" applyNumberFormat="1"/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1" fontId="29" fillId="0" borderId="0" xfId="0" applyNumberFormat="1" applyFont="1"/>
    <xf numFmtId="0" fontId="3" fillId="7" borderId="21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26" fillId="12" borderId="25" xfId="0" applyFont="1" applyFill="1" applyBorder="1" applyAlignment="1">
      <alignment horizontal="center" vertical="center" wrapText="1"/>
    </xf>
    <xf numFmtId="0" fontId="26" fillId="12" borderId="26" xfId="0" applyFont="1" applyFill="1" applyBorder="1" applyAlignment="1">
      <alignment horizontal="center" vertical="center" wrapText="1"/>
    </xf>
    <xf numFmtId="0" fontId="17" fillId="4" borderId="0" xfId="0" applyFont="1" applyFill="1" applyBorder="1" applyAlignment="1">
      <alignment horizontal="center" vertical="top" wrapText="1"/>
    </xf>
    <xf numFmtId="0" fontId="30" fillId="0" borderId="0" xfId="0" applyFont="1"/>
    <xf numFmtId="9" fontId="30" fillId="0" borderId="0" xfId="0" applyNumberFormat="1" applyFont="1"/>
    <xf numFmtId="166" fontId="30" fillId="0" borderId="0" xfId="0" applyNumberFormat="1" applyFont="1"/>
  </cellXfs>
  <cellStyles count="1">
    <cellStyle name="Normal" xfId="0" builtinId="0"/>
  </cellStyles>
  <dxfs count="86"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3" formatCode="#,##0"/>
    </dxf>
    <dxf>
      <numFmt numFmtId="3" formatCode="#,##0"/>
    </dxf>
    <dxf>
      <font>
        <name val="Arial"/>
        <scheme val="none"/>
      </font>
    </dxf>
    <dxf>
      <numFmt numFmtId="3" formatCode="#,##0"/>
    </dxf>
    <dxf>
      <numFmt numFmtId="3" formatCode="#,##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0000FF"/>
      </font>
    </dxf>
    <dxf>
      <fill>
        <patternFill patternType="none">
          <bgColor auto="1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_-* #,##0.00_-;\-* #,##0.00_-;_-* &quot;-&quot;??_-;_-@_-"/>
    </dxf>
    <dxf>
      <numFmt numFmtId="164" formatCode="_-* #,##0.00_-;\-* #,##0.00_-;_-* &quot;-&quot;??_-;_-@_-"/>
    </dxf>
    <dxf>
      <alignment horizontal="center" vertical="center" wrapText="1"/>
    </dxf>
    <dxf>
      <alignment horizontal="center" vertical="center" wrapText="1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[Estudio contable - Control de tareas 2026-06 Nuevo.xlsx]Dashboard!TablaDinámica3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 i="1"/>
              <a:t>Grado de avance por contador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BBA2C964-572A-4A75-9B9B-64D0A9617EA9}" type="CELLRANGE">
                  <a:rPr lang="en-US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97E3EEF-3242-4061-ABB7-B4B238593073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8773B2A7-3746-42FC-8015-D6D554A2D0E3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68EB3C73-1B9D-4CC5-8D1D-6C5F8D056F82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D133D88C-ECCF-4731-AEA1-861499D7281A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64BF0E4A-6F3C-4E4E-AA12-7E2F29C454B9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68C94337-00AB-4721-8A0F-47ADBB7ADF8E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3A898290-2CA3-4D2D-AE9B-D00CBAAE993E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00004D38-B3F9-4E02-9812-FAD8E64EFD05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94603FBF-3769-470C-9A7B-C5F4D424CA5B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80B60C49-F204-4AD1-9262-A5F5C9D78FFE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Dashboard!$D$16:$D$26</c:f>
              <c:strCache>
                <c:ptCount val="1"/>
                <c:pt idx="0">
                  <c:v>Puntaje requerido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Dashboard!$D$16:$D$26</c:f>
              <c:strCache>
                <c:ptCount val="11"/>
                <c:pt idx="0">
                  <c:v>Nancy</c:v>
                </c:pt>
                <c:pt idx="1">
                  <c:v>Carmen D.</c:v>
                </c:pt>
                <c:pt idx="2">
                  <c:v>Mireya</c:v>
                </c:pt>
                <c:pt idx="3">
                  <c:v>Jhony</c:v>
                </c:pt>
                <c:pt idx="4">
                  <c:v>Rocio </c:v>
                </c:pt>
                <c:pt idx="5">
                  <c:v>Yeleydi</c:v>
                </c:pt>
                <c:pt idx="6">
                  <c:v>Melisa N.</c:v>
                </c:pt>
                <c:pt idx="7">
                  <c:v>Wildor</c:v>
                </c:pt>
                <c:pt idx="8">
                  <c:v>Marisol</c:v>
                </c:pt>
                <c:pt idx="9">
                  <c:v>Kheilly</c:v>
                </c:pt>
                <c:pt idx="10">
                  <c:v>Lorenzo</c:v>
                </c:pt>
              </c:strCache>
            </c:strRef>
          </c:cat>
          <c:val>
            <c:numRef>
              <c:f>Dashboard!$D$16:$D$26</c:f>
              <c:numCache>
                <c:formatCode>#,##0</c:formatCode>
                <c:ptCount val="11"/>
                <c:pt idx="0">
                  <c:v>632</c:v>
                </c:pt>
                <c:pt idx="1">
                  <c:v>800</c:v>
                </c:pt>
                <c:pt idx="2">
                  <c:v>832</c:v>
                </c:pt>
                <c:pt idx="3">
                  <c:v>964</c:v>
                </c:pt>
                <c:pt idx="4">
                  <c:v>1168</c:v>
                </c:pt>
                <c:pt idx="5">
                  <c:v>1176</c:v>
                </c:pt>
                <c:pt idx="6">
                  <c:v>1216</c:v>
                </c:pt>
                <c:pt idx="7">
                  <c:v>1416</c:v>
                </c:pt>
                <c:pt idx="8">
                  <c:v>1448</c:v>
                </c:pt>
                <c:pt idx="9">
                  <c:v>1480</c:v>
                </c:pt>
                <c:pt idx="10">
                  <c:v>1664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DC-4D62-8495-FB82131E3C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484796464"/>
        <c:axId val="484791472"/>
      </c:barChart>
      <c:barChart>
        <c:barDir val="bar"/>
        <c:grouping val="clustered"/>
        <c:varyColors val="0"/>
        <c:ser>
          <c:idx val="0"/>
          <c:order val="0"/>
          <c:tx>
            <c:strRef>
              <c:f>Dashboard!$D$16:$D$26</c:f>
              <c:strCache>
                <c:ptCount val="1"/>
                <c:pt idx="0">
                  <c:v>Puntaje alcanzado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5DC-4D62-8495-FB82131E3C5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5DC-4D62-8495-FB82131E3C5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5DC-4D62-8495-FB82131E3C5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5DC-4D62-8495-FB82131E3C5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5DC-4D62-8495-FB82131E3C5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5DC-4D62-8495-FB82131E3C5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5DC-4D62-8495-FB82131E3C5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5DC-4D62-8495-FB82131E3C5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5DC-4D62-8495-FB82131E3C5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15DC-4D62-8495-FB82131E3C5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5DC-4D62-8495-FB82131E3C5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BA2C964-572A-4A75-9B9B-64D0A9617EA9}" type="CELLRANGE">
                      <a:rPr lang="en-US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5DC-4D62-8495-FB82131E3C5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97E3EEF-3242-4061-ABB7-B4B238593073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5DC-4D62-8495-FB82131E3C5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773B2A7-3746-42FC-8015-D6D554A2D0E3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5DC-4D62-8495-FB82131E3C5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8EB3C73-1B9D-4CC5-8D1D-6C5F8D056F82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5DC-4D62-8495-FB82131E3C5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4BF0E4A-6F3C-4E4E-AA12-7E2F29C454B9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5DC-4D62-8495-FB82131E3C5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133D88C-ECCF-4731-AEA1-861499D7281A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5DC-4D62-8495-FB82131E3C5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8C94337-00AB-4721-8A0F-47ADBB7ADF8E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5DC-4D62-8495-FB82131E3C5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0004D38-B3F9-4E02-9812-FAD8E64EFD05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5DC-4D62-8495-FB82131E3C5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A898290-2CA3-4D2D-AE9B-D00CBAAE993E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5DC-4D62-8495-FB82131E3C5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4603FBF-3769-470C-9A7B-C5F4D424CA5B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5DC-4D62-8495-FB82131E3C5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0B60C49-F204-4AD1-9262-A5F5C9D78FFE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5DC-4D62-8495-FB82131E3C5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Dashboard!$D$16:$D$26</c:f>
              <c:strCache>
                <c:ptCount val="11"/>
                <c:pt idx="0">
                  <c:v>Nancy</c:v>
                </c:pt>
                <c:pt idx="1">
                  <c:v>Carmen D.</c:v>
                </c:pt>
                <c:pt idx="2">
                  <c:v>Mireya</c:v>
                </c:pt>
                <c:pt idx="3">
                  <c:v>Jhony</c:v>
                </c:pt>
                <c:pt idx="4">
                  <c:v>Rocio </c:v>
                </c:pt>
                <c:pt idx="5">
                  <c:v>Yeleydi</c:v>
                </c:pt>
                <c:pt idx="6">
                  <c:v>Melisa N.</c:v>
                </c:pt>
                <c:pt idx="7">
                  <c:v>Wildor</c:v>
                </c:pt>
                <c:pt idx="8">
                  <c:v>Marisol</c:v>
                </c:pt>
                <c:pt idx="9">
                  <c:v>Kheilly</c:v>
                </c:pt>
                <c:pt idx="10">
                  <c:v>Lorenzo</c:v>
                </c:pt>
              </c:strCache>
            </c:strRef>
          </c:cat>
          <c:val>
            <c:numRef>
              <c:f>Dashboard!$D$16:$D$26</c:f>
              <c:numCache>
                <c:formatCode>#,##0</c:formatCode>
                <c:ptCount val="11"/>
                <c:pt idx="0">
                  <c:v>472</c:v>
                </c:pt>
                <c:pt idx="1">
                  <c:v>701</c:v>
                </c:pt>
                <c:pt idx="2">
                  <c:v>765</c:v>
                </c:pt>
                <c:pt idx="3">
                  <c:v>794</c:v>
                </c:pt>
                <c:pt idx="4">
                  <c:v>744.5</c:v>
                </c:pt>
                <c:pt idx="5">
                  <c:v>789.5</c:v>
                </c:pt>
                <c:pt idx="6">
                  <c:v>827.5</c:v>
                </c:pt>
                <c:pt idx="7">
                  <c:v>1035</c:v>
                </c:pt>
                <c:pt idx="8">
                  <c:v>1326</c:v>
                </c:pt>
                <c:pt idx="9">
                  <c:v>1263</c:v>
                </c:pt>
                <c:pt idx="10">
                  <c:v>1307.5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Dashboard!$D$16:$D$26</c15:f>
                <c15:dlblRangeCache>
                  <c:ptCount val="11"/>
                  <c:pt idx="0">
                    <c:v>75%</c:v>
                  </c:pt>
                  <c:pt idx="1">
                    <c:v>88%</c:v>
                  </c:pt>
                  <c:pt idx="2">
                    <c:v>92%</c:v>
                  </c:pt>
                  <c:pt idx="3">
                    <c:v>82%</c:v>
                  </c:pt>
                  <c:pt idx="4">
                    <c:v>64%</c:v>
                  </c:pt>
                  <c:pt idx="5">
                    <c:v>67%</c:v>
                  </c:pt>
                  <c:pt idx="6">
                    <c:v>68%</c:v>
                  </c:pt>
                  <c:pt idx="7">
                    <c:v>73%</c:v>
                  </c:pt>
                  <c:pt idx="8">
                    <c:v>92%</c:v>
                  </c:pt>
                  <c:pt idx="9">
                    <c:v>85%</c:v>
                  </c:pt>
                  <c:pt idx="10">
                    <c:v>79%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15DC-4D62-8495-FB82131E3C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772454208"/>
        <c:axId val="772467520"/>
      </c:barChart>
      <c:catAx>
        <c:axId val="484796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4791472"/>
        <c:crosses val="autoZero"/>
        <c:auto val="1"/>
        <c:lblAlgn val="ctr"/>
        <c:lblOffset val="100"/>
        <c:noMultiLvlLbl val="0"/>
      </c:catAx>
      <c:valAx>
        <c:axId val="48479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84796464"/>
        <c:crosses val="autoZero"/>
        <c:crossBetween val="between"/>
      </c:valAx>
      <c:valAx>
        <c:axId val="772467520"/>
        <c:scaling>
          <c:orientation val="minMax"/>
          <c:max val="2000"/>
        </c:scaling>
        <c:delete val="1"/>
        <c:axPos val="t"/>
        <c:numFmt formatCode="#,##0" sourceLinked="1"/>
        <c:majorTickMark val="out"/>
        <c:minorTickMark val="none"/>
        <c:tickLblPos val="nextTo"/>
        <c:crossAx val="772454208"/>
        <c:crosses val="max"/>
        <c:crossBetween val="between"/>
      </c:valAx>
      <c:catAx>
        <c:axId val="77245420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72467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48830280948247"/>
          <c:y val="0.238936579507983"/>
          <c:w val="0.17801092129580406"/>
          <c:h val="0.30241028556427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[Estudio contable - Control de tareas 2026-06 Nuevo.xlsx]Dashboard!TablaDinámica4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 i="1" baseline="0"/>
              <a:t>Grado de avance por Manager*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8D38BB77-A4C4-4E89-94EE-D0640B3C7127}" type="CELLRANGE">
                  <a:rPr lang="en-US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727688C6-9E38-4C68-8075-4A9B240A9D65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335EA33B-DFF8-43A3-BF02-468421FBFCDD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AD1F9150-F845-4622-B454-F0406C1A76A2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Dashboard!$D$34:$D$37</c:f>
              <c:strCache>
                <c:ptCount val="1"/>
                <c:pt idx="0">
                  <c:v>Puntaje requerido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Dashboard!$D$34:$D$37</c:f>
              <c:strCache>
                <c:ptCount val="4"/>
                <c:pt idx="0">
                  <c:v>Yeleydi</c:v>
                </c:pt>
                <c:pt idx="1">
                  <c:v>Jose</c:v>
                </c:pt>
                <c:pt idx="2">
                  <c:v>Yulisa</c:v>
                </c:pt>
                <c:pt idx="3">
                  <c:v>Omar</c:v>
                </c:pt>
              </c:strCache>
            </c:strRef>
          </c:cat>
          <c:val>
            <c:numRef>
              <c:f>Dashboard!$D$34:$D$37</c:f>
              <c:numCache>
                <c:formatCode>#,##0</c:formatCode>
                <c:ptCount val="4"/>
                <c:pt idx="0">
                  <c:v>1176</c:v>
                </c:pt>
                <c:pt idx="1">
                  <c:v>3216</c:v>
                </c:pt>
                <c:pt idx="2">
                  <c:v>3296</c:v>
                </c:pt>
                <c:pt idx="3">
                  <c:v>5108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AA-4EA8-919A-DFFBD06BE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52725808"/>
        <c:axId val="952720400"/>
      </c:barChart>
      <c:barChart>
        <c:barDir val="bar"/>
        <c:grouping val="clustered"/>
        <c:varyColors val="0"/>
        <c:ser>
          <c:idx val="0"/>
          <c:order val="0"/>
          <c:tx>
            <c:strRef>
              <c:f>Dashboard!$D$34:$D$37</c:f>
              <c:strCache>
                <c:ptCount val="1"/>
                <c:pt idx="0">
                  <c:v>Puntaje alcanzado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AA-4EA8-919A-DFFBD06BE6F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5AA-4EA8-919A-DFFBD06BE6F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5AA-4EA8-919A-DFFBD06BE6F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5AA-4EA8-919A-DFFBD06BE6F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D38BB77-A4C4-4E89-94EE-D0640B3C7127}" type="CELLRANGE">
                      <a:rPr lang="en-US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5AA-4EA8-919A-DFFBD06BE6F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35EA33B-DFF8-43A3-BF02-468421FBFCDD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5AA-4EA8-919A-DFFBD06BE6F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27688C6-9E38-4C68-8075-4A9B240A9D65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5AA-4EA8-919A-DFFBD06BE6F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D1F9150-F845-4622-B454-F0406C1A76A2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5AA-4EA8-919A-DFFBD06BE6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Dashboard!$D$34:$D$37</c:f>
              <c:strCache>
                <c:ptCount val="4"/>
                <c:pt idx="0">
                  <c:v>Yeleydi</c:v>
                </c:pt>
                <c:pt idx="1">
                  <c:v>Jose</c:v>
                </c:pt>
                <c:pt idx="2">
                  <c:v>Yulisa</c:v>
                </c:pt>
                <c:pt idx="3">
                  <c:v>Omar</c:v>
                </c:pt>
              </c:strCache>
            </c:strRef>
          </c:cat>
          <c:val>
            <c:numRef>
              <c:f>Dashboard!$D$34:$D$37</c:f>
              <c:numCache>
                <c:formatCode>#,##0</c:formatCode>
                <c:ptCount val="4"/>
                <c:pt idx="0">
                  <c:v>789.5</c:v>
                </c:pt>
                <c:pt idx="1">
                  <c:v>2251.5</c:v>
                </c:pt>
                <c:pt idx="2">
                  <c:v>2773.5</c:v>
                </c:pt>
                <c:pt idx="3">
                  <c:v>4210.5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Dashboard!$D$34:$D$37</c15:f>
                <c15:dlblRangeCache>
                  <c:ptCount val="4"/>
                  <c:pt idx="0">
                    <c:v>67%</c:v>
                  </c:pt>
                  <c:pt idx="1">
                    <c:v>70%</c:v>
                  </c:pt>
                  <c:pt idx="2">
                    <c:v>84%</c:v>
                  </c:pt>
                  <c:pt idx="3">
                    <c:v>82%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55AA-4EA8-919A-DFFBD06BE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52717488"/>
        <c:axId val="952730800"/>
      </c:barChart>
      <c:catAx>
        <c:axId val="952725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52720400"/>
        <c:crosses val="autoZero"/>
        <c:auto val="1"/>
        <c:lblAlgn val="ctr"/>
        <c:lblOffset val="100"/>
        <c:noMultiLvlLbl val="0"/>
      </c:catAx>
      <c:valAx>
        <c:axId val="952720400"/>
        <c:scaling>
          <c:orientation val="minMax"/>
          <c:max val="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52725808"/>
        <c:crosses val="autoZero"/>
        <c:crossBetween val="between"/>
      </c:valAx>
      <c:valAx>
        <c:axId val="952730800"/>
        <c:scaling>
          <c:orientation val="minMax"/>
          <c:max val="6000"/>
        </c:scaling>
        <c:delete val="1"/>
        <c:axPos val="t"/>
        <c:numFmt formatCode="#,##0" sourceLinked="1"/>
        <c:majorTickMark val="out"/>
        <c:minorTickMark val="none"/>
        <c:tickLblPos val="nextTo"/>
        <c:crossAx val="952717488"/>
        <c:crosses val="max"/>
        <c:crossBetween val="between"/>
      </c:valAx>
      <c:catAx>
        <c:axId val="9527174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527308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[Estudio contable - Control de tareas 2026-06 Nuevo.xlsx]Dashboard!TablaDinámica5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 i="1" baseline="0"/>
              <a:t>Grado de avance por tipo de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7A52D247-A5A7-464B-A3E6-F650E839595F}" type="CELLRANGE">
                  <a:rPr lang="en-US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1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EB71872D-5301-4487-A536-AECE7A31A0D2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E60F85A6-0FF9-4EC5-9984-C225D0F94CF8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91A21A14-62BC-442B-B73D-DB7645B488AD}" type="CELLRANGE">
                  <a:rPr lang="es-PE"/>
                  <a:pPr>
                    <a:defRPr>
                      <a:solidFill>
                        <a:schemeClr val="bg1"/>
                      </a:solidFill>
                    </a:defRPr>
                  </a:pPr>
                  <a:t>[CELLRANGE]</a:t>
                </a:fld>
                <a:endParaRPr lang="es-PE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Dashboard!$D$47:$D$50</c:f>
              <c:strCache>
                <c:ptCount val="1"/>
                <c:pt idx="0">
                  <c:v>Puntaje requerido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Dashboard!$D$47:$D$50</c:f>
              <c:strCache>
                <c:ptCount val="4"/>
                <c:pt idx="0">
                  <c:v>D</c:v>
                </c:pt>
                <c:pt idx="1">
                  <c:v>B</c:v>
                </c:pt>
                <c:pt idx="2">
                  <c:v>C</c:v>
                </c:pt>
                <c:pt idx="3">
                  <c:v>A</c:v>
                </c:pt>
              </c:strCache>
            </c:strRef>
          </c:cat>
          <c:val>
            <c:numRef>
              <c:f>Dashboard!$D$47:$D$50</c:f>
              <c:numCache>
                <c:formatCode>#,##0</c:formatCode>
                <c:ptCount val="4"/>
                <c:pt idx="0">
                  <c:v>1836</c:v>
                </c:pt>
                <c:pt idx="1">
                  <c:v>2536</c:v>
                </c:pt>
                <c:pt idx="2">
                  <c:v>2616</c:v>
                </c:pt>
                <c:pt idx="3">
                  <c:v>5808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0E-4AE3-BDC4-4EDEDA3B4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52764912"/>
        <c:axId val="952768656"/>
      </c:barChart>
      <c:barChart>
        <c:barDir val="bar"/>
        <c:grouping val="clustered"/>
        <c:varyColors val="0"/>
        <c:ser>
          <c:idx val="0"/>
          <c:order val="0"/>
          <c:tx>
            <c:strRef>
              <c:f>Dashboard!$D$47:$D$50</c:f>
              <c:strCache>
                <c:ptCount val="1"/>
                <c:pt idx="0">
                  <c:v>Puntaje alcanzado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0E-4AE3-BDC4-4EDEDA3B454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50E-4AE3-BDC4-4EDEDA3B454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50E-4AE3-BDC4-4EDEDA3B454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50E-4AE3-BDC4-4EDEDA3B454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A52D247-A5A7-464B-A3E6-F650E839595F}" type="CELLRANGE">
                      <a:rPr lang="en-US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50E-4AE3-BDC4-4EDEDA3B454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B71872D-5301-4487-A536-AECE7A31A0D2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50E-4AE3-BDC4-4EDEDA3B454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60F85A6-0FF9-4EC5-9984-C225D0F94CF8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50E-4AE3-BDC4-4EDEDA3B454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1A21A14-62BC-442B-B73D-DB7645B488AD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50E-4AE3-BDC4-4EDEDA3B45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Dashboard!$D$47:$D$50</c:f>
              <c:strCache>
                <c:ptCount val="4"/>
                <c:pt idx="0">
                  <c:v>D</c:v>
                </c:pt>
                <c:pt idx="1">
                  <c:v>B</c:v>
                </c:pt>
                <c:pt idx="2">
                  <c:v>C</c:v>
                </c:pt>
                <c:pt idx="3">
                  <c:v>A</c:v>
                </c:pt>
              </c:strCache>
            </c:strRef>
          </c:cat>
          <c:val>
            <c:numRef>
              <c:f>Dashboard!$D$47:$D$50</c:f>
              <c:numCache>
                <c:formatCode>#,##0</c:formatCode>
                <c:ptCount val="4"/>
                <c:pt idx="0">
                  <c:v>1470.5</c:v>
                </c:pt>
                <c:pt idx="1">
                  <c:v>2006</c:v>
                </c:pt>
                <c:pt idx="2">
                  <c:v>1966.5</c:v>
                </c:pt>
                <c:pt idx="3">
                  <c:v>4582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Dashboard!$D$47:$D$50</c15:f>
                <c15:dlblRangeCache>
                  <c:ptCount val="4"/>
                  <c:pt idx="0">
                    <c:v>80%</c:v>
                  </c:pt>
                  <c:pt idx="1">
                    <c:v>79%</c:v>
                  </c:pt>
                  <c:pt idx="2">
                    <c:v>75%</c:v>
                  </c:pt>
                  <c:pt idx="3">
                    <c:v>79%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550E-4AE3-BDC4-4EDEDA3B4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52737456"/>
        <c:axId val="952737872"/>
      </c:barChart>
      <c:catAx>
        <c:axId val="95276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52768656"/>
        <c:crosses val="autoZero"/>
        <c:auto val="1"/>
        <c:lblAlgn val="ctr"/>
        <c:lblOffset val="100"/>
        <c:noMultiLvlLbl val="0"/>
      </c:catAx>
      <c:valAx>
        <c:axId val="95276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52764912"/>
        <c:crosses val="autoZero"/>
        <c:crossBetween val="between"/>
      </c:valAx>
      <c:valAx>
        <c:axId val="952737872"/>
        <c:scaling>
          <c:orientation val="minMax"/>
          <c:max val="7000"/>
        </c:scaling>
        <c:delete val="1"/>
        <c:axPos val="t"/>
        <c:numFmt formatCode="#,##0" sourceLinked="1"/>
        <c:majorTickMark val="out"/>
        <c:minorTickMark val="none"/>
        <c:tickLblPos val="nextTo"/>
        <c:crossAx val="952737456"/>
        <c:crosses val="max"/>
        <c:crossBetween val="between"/>
      </c:valAx>
      <c:catAx>
        <c:axId val="9527374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527378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[Estudio contable - Control de tareas 2026-06 Nuevo.xlsx]Dashboard!TablaDinámica7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6350">
              <a:solidFill>
                <a:sysClr val="windowText" lastClr="000000"/>
              </a:solidFill>
            </a:ln>
            <a:effectLst/>
          </c:spPr>
          <c:txPr>
            <a:bodyPr rot="0" spcFirstLastPara="1" vertOverflow="overflow" horzOverflow="overflow" vert="horz" wrap="square" lIns="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shade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4369189907038516E-2"/>
              <c:y val="-0.13333325556532194"/>
            </c:manualLayout>
          </c:layout>
          <c:spPr>
            <a:noFill/>
            <a:ln w="6350">
              <a:solidFill>
                <a:sysClr val="windowText" lastClr="000000"/>
              </a:solidFill>
            </a:ln>
            <a:effectLst/>
          </c:spPr>
          <c:txPr>
            <a:bodyPr rot="0" spcFirstLastPara="1" vertOverflow="overflow" horzOverflow="overflow" vert="horz" wrap="square" lIns="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>
              <a:shade val="7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20717131474103587"/>
              <c:y val="-0.11111104630443494"/>
            </c:manualLayout>
          </c:layout>
          <c:spPr>
            <a:noFill/>
            <a:ln w="6350">
              <a:solidFill>
                <a:sysClr val="windowText" lastClr="000000"/>
              </a:solidFill>
            </a:ln>
            <a:effectLst/>
          </c:spPr>
          <c:txPr>
            <a:bodyPr rot="0" spcFirstLastPara="1" vertOverflow="overflow" horzOverflow="overflow" vert="horz" wrap="square" lIns="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>
              <a:shade val="9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7529880478087659"/>
              <c:y val="-7.4074030869623287E-3"/>
            </c:manualLayout>
          </c:layout>
          <c:spPr>
            <a:noFill/>
            <a:ln w="6350">
              <a:solidFill>
                <a:sysClr val="windowText" lastClr="000000"/>
              </a:solidFill>
            </a:ln>
            <a:effectLst/>
          </c:spPr>
          <c:txPr>
            <a:bodyPr rot="0" spcFirstLastPara="1" vertOverflow="overflow" horzOverflow="overflow" vert="horz" wrap="square" lIns="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23904382470119523"/>
              <c:y val="0.14814806173924658"/>
            </c:manualLayout>
          </c:layout>
          <c:spPr>
            <a:noFill/>
            <a:ln w="6350">
              <a:solidFill>
                <a:sysClr val="windowText" lastClr="000000"/>
              </a:solidFill>
            </a:ln>
            <a:effectLst/>
          </c:spPr>
          <c:txPr>
            <a:bodyPr rot="0" spcFirstLastPara="1" vertOverflow="overflow" horzOverflow="overflow" vert="horz" wrap="square" lIns="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>
              <a:tint val="7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27622841965471445"/>
              <c:y val="-7.4074030869623289E-2"/>
            </c:manualLayout>
          </c:layout>
          <c:spPr>
            <a:noFill/>
            <a:ln w="6350">
              <a:solidFill>
                <a:sysClr val="windowText" lastClr="000000"/>
              </a:solidFill>
            </a:ln>
            <a:effectLst/>
          </c:spPr>
          <c:txPr>
            <a:bodyPr rot="0" spcFirstLastPara="1" vertOverflow="overflow" horzOverflow="overflow" vert="horz" wrap="square" lIns="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0.14342629482071717"/>
              <c:y val="-0.14814806173924661"/>
            </c:manualLayout>
          </c:layout>
          <c:spPr>
            <a:noFill/>
            <a:ln w="6350">
              <a:solidFill>
                <a:sysClr val="windowText" lastClr="000000"/>
              </a:solidFill>
            </a:ln>
            <a:effectLst/>
          </c:spPr>
          <c:txPr>
            <a:bodyPr rot="0" spcFirstLastPara="1" vertOverflow="overflow" horzOverflow="overflow" vert="horz" wrap="square" lIns="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Dashboard!$B$54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55C-40B2-8BBA-5864A0663E90}"/>
              </c:ext>
            </c:extLst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55C-40B2-8BBA-5864A0663E90}"/>
              </c:ext>
            </c:extLst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55C-40B2-8BBA-5864A0663E90}"/>
              </c:ext>
            </c:extLst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55C-40B2-8BBA-5864A0663E90}"/>
              </c:ext>
            </c:extLst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55C-40B2-8BBA-5864A0663E90}"/>
              </c:ext>
            </c:extLst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55C-40B2-8BBA-5864A0663E90}"/>
              </c:ext>
            </c:extLst>
          </c:dPt>
          <c:dLbls>
            <c:dLbl>
              <c:idx val="0"/>
              <c:layout>
                <c:manualLayout>
                  <c:x val="7.4369189907038516E-2"/>
                  <c:y val="-0.1333332555653219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5C-40B2-8BBA-5864A0663E90}"/>
                </c:ext>
              </c:extLst>
            </c:dLbl>
            <c:dLbl>
              <c:idx val="1"/>
              <c:layout>
                <c:manualLayout>
                  <c:x val="0.20717131474103587"/>
                  <c:y val="-0.1111110463044349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5C-40B2-8BBA-5864A0663E90}"/>
                </c:ext>
              </c:extLst>
            </c:dLbl>
            <c:dLbl>
              <c:idx val="2"/>
              <c:layout>
                <c:manualLayout>
                  <c:x val="0.17529880478087659"/>
                  <c:y val="-7.4074030869623287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55C-40B2-8BBA-5864A0663E90}"/>
                </c:ext>
              </c:extLst>
            </c:dLbl>
            <c:dLbl>
              <c:idx val="3"/>
              <c:layout>
                <c:manualLayout>
                  <c:x val="0.23904382470119523"/>
                  <c:y val="0.1481480617392465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55C-40B2-8BBA-5864A0663E90}"/>
                </c:ext>
              </c:extLst>
            </c:dLbl>
            <c:dLbl>
              <c:idx val="4"/>
              <c:layout>
                <c:manualLayout>
                  <c:x val="-0.27622841965471445"/>
                  <c:y val="-7.407403086962328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55C-40B2-8BBA-5864A0663E90}"/>
                </c:ext>
              </c:extLst>
            </c:dLbl>
            <c:dLbl>
              <c:idx val="5"/>
              <c:layout>
                <c:manualLayout>
                  <c:x val="-0.14342629482071717"/>
                  <c:y val="-0.1481480617392466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5C-40B2-8BBA-5864A0663E90}"/>
                </c:ext>
              </c:extLst>
            </c:dLbl>
            <c:spPr>
              <a:noFill/>
              <a:ln w="6350"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overflow" horzOverflow="overflow" vert="horz" wrap="square" lIns="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Dashboard!$A$55:$A$61</c:f>
              <c:strCache>
                <c:ptCount val="6"/>
                <c:pt idx="0">
                  <c:v>Agrario</c:v>
                </c:pt>
                <c:pt idx="1">
                  <c:v>General</c:v>
                </c:pt>
                <c:pt idx="2">
                  <c:v>General/Prico</c:v>
                </c:pt>
                <c:pt idx="3">
                  <c:v>Mype</c:v>
                </c:pt>
                <c:pt idx="4">
                  <c:v>Rer</c:v>
                </c:pt>
                <c:pt idx="5">
                  <c:v>P. Natural</c:v>
                </c:pt>
              </c:strCache>
            </c:strRef>
          </c:cat>
          <c:val>
            <c:numRef>
              <c:f>Dashboard!$B$55:$B$61</c:f>
              <c:numCache>
                <c:formatCode>General</c:formatCode>
                <c:ptCount val="6"/>
                <c:pt idx="0">
                  <c:v>2</c:v>
                </c:pt>
                <c:pt idx="1">
                  <c:v>12</c:v>
                </c:pt>
                <c:pt idx="2">
                  <c:v>9</c:v>
                </c:pt>
                <c:pt idx="3">
                  <c:v>45</c:v>
                </c:pt>
                <c:pt idx="4">
                  <c:v>11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5C-40B2-8BBA-5864A0663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50-4B27-9CE4-02BB871FE0D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350-4B27-9CE4-02BB871FE0D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350-4B27-9CE4-02BB871FE0D7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7350-4B27-9CE4-02BB871FE0D7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350-4B27-9CE4-02BB871FE0D7}"/>
              </c:ext>
            </c:extLst>
          </c:dPt>
          <c:val>
            <c:numRef>
              <c:f>Dashboard!$K$4:$O$4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0-4B27-9CE4-02BB871FE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pieChart>
        <c:varyColors val="1"/>
        <c:ser>
          <c:idx val="1"/>
          <c:order val="1"/>
          <c:tx>
            <c:v>Agujas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350-4B27-9CE4-02BB871FE0D7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10-7350-4B27-9CE4-02BB871FE0D7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350-4B27-9CE4-02BB871FE0D7}"/>
              </c:ext>
            </c:extLst>
          </c:dPt>
          <c:val>
            <c:numRef>
              <c:f>Dashboard!$L$7:$N$7</c:f>
              <c:numCache>
                <c:formatCode>0</c:formatCode>
                <c:ptCount val="3"/>
                <c:pt idx="0">
                  <c:v>78.344795248515169</c:v>
                </c:pt>
                <c:pt idx="1">
                  <c:v>2</c:v>
                </c:pt>
                <c:pt idx="2">
                  <c:v>119.65520475148483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350-4B27-9CE4-02BB871FE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9523</xdr:colOff>
      <xdr:row>13</xdr:row>
      <xdr:rowOff>157162</xdr:rowOff>
    </xdr:from>
    <xdr:to>
      <xdr:col>13</xdr:col>
      <xdr:colOff>104774</xdr:colOff>
      <xdr:row>39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C41117-B95D-402F-91D6-525004EFE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390525</xdr:colOff>
      <xdr:row>13</xdr:row>
      <xdr:rowOff>157163</xdr:rowOff>
    </xdr:from>
    <xdr:to>
      <xdr:col>19</xdr:col>
      <xdr:colOff>323850</xdr:colOff>
      <xdr:row>26</xdr:row>
      <xdr:rowOff>19051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AF6E6A-5C56-4890-85A9-0037E567E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390525</xdr:colOff>
      <xdr:row>28</xdr:row>
      <xdr:rowOff>80963</xdr:rowOff>
    </xdr:from>
    <xdr:to>
      <xdr:col>19</xdr:col>
      <xdr:colOff>352425</xdr:colOff>
      <xdr:row>40</xdr:row>
      <xdr:rowOff>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7666733-0EC6-403D-9689-51749869C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66675</xdr:colOff>
      <xdr:row>5</xdr:row>
      <xdr:rowOff>9524</xdr:rowOff>
    </xdr:from>
    <xdr:to>
      <xdr:col>9</xdr:col>
      <xdr:colOff>371475</xdr:colOff>
      <xdr:row>11</xdr:row>
      <xdr:rowOff>238125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5AED786-E9C2-4675-872A-67918CA85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128587</xdr:colOff>
      <xdr:row>5</xdr:row>
      <xdr:rowOff>0</xdr:rowOff>
    </xdr:from>
    <xdr:to>
      <xdr:col>15</xdr:col>
      <xdr:colOff>100012</xdr:colOff>
      <xdr:row>18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190C26B-F33C-46AA-8A59-826D8B53E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495300</xdr:colOff>
      <xdr:row>20</xdr:row>
      <xdr:rowOff>171450</xdr:rowOff>
    </xdr:from>
    <xdr:to>
      <xdr:col>18</xdr:col>
      <xdr:colOff>151659</xdr:colOff>
      <xdr:row>51</xdr:row>
      <xdr:rowOff>75511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3825" y="4371975"/>
          <a:ext cx="5923809" cy="55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619125</xdr:colOff>
      <xdr:row>21</xdr:row>
      <xdr:rowOff>19050</xdr:rowOff>
    </xdr:from>
    <xdr:to>
      <xdr:col>8</xdr:col>
      <xdr:colOff>275457</xdr:colOff>
      <xdr:row>48</xdr:row>
      <xdr:rowOff>104154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1125" y="4400550"/>
          <a:ext cx="6142857" cy="497142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4.647295254632" missingItemsLimit="0" createdVersion="7" refreshedVersion="7" minRefreshableVersion="3" recordCount="85" xr:uid="{F6235363-4ADA-462A-9E00-C1459C4F472E}">
  <cacheSource type="worksheet">
    <worksheetSource ref="A6:CF91" sheet="Empresas"/>
  </cacheSource>
  <cacheFields count="84">
    <cacheField name="PERIODO" numFmtId="49">
      <sharedItems/>
    </cacheField>
    <cacheField name="CODIGO I" numFmtId="49">
      <sharedItems/>
    </cacheField>
    <cacheField name="CODIGO II" numFmtId="0">
      <sharedItems/>
    </cacheField>
    <cacheField name="RUC" numFmtId="49">
      <sharedItems/>
    </cacheField>
    <cacheField name="Razon social" numFmtId="0">
      <sharedItems/>
    </cacheField>
    <cacheField name="Manager" numFmtId="0">
      <sharedItems/>
    </cacheField>
    <cacheField name="Contador asignado" numFmtId="0">
      <sharedItems/>
    </cacheField>
    <cacheField name="DNI" numFmtId="49">
      <sharedItems containsMixedTypes="1" containsNumber="1" containsInteger="1" minValue="76814749" maxValue="76814749"/>
    </cacheField>
    <cacheField name="Codigo" numFmtId="0">
      <sharedItems/>
    </cacheField>
    <cacheField name="Corte de contabilidad" numFmtId="0">
      <sharedItems/>
    </cacheField>
    <cacheField name="Rubro de empresa" numFmtId="0">
      <sharedItems/>
    </cacheField>
    <cacheField name="Sistema contable" numFmtId="0">
      <sharedItems/>
    </cacheField>
    <cacheField name="Regimen Tributario" numFmtId="0">
      <sharedItems count="6">
        <s v="Mype"/>
        <s v="General/Prico"/>
        <s v="General"/>
        <s v="Rer"/>
        <s v="Agrario"/>
        <s v="P. Natural"/>
      </sharedItems>
    </cacheField>
    <cacheField name="Cant. mov." numFmtId="0">
      <sharedItems containsString="0" containsBlank="1" containsNumber="1" containsInteger="1" minValue="0" maxValue="500"/>
    </cacheField>
    <cacheField name="Tipo de trabajo" numFmtId="0">
      <sharedItems/>
    </cacheField>
    <cacheField name="Valor" numFmtId="0">
      <sharedItems containsSemiMixedTypes="0" containsString="0" containsNumber="1" minValue="0" maxValue="3"/>
    </cacheField>
    <cacheField name="Cant. mov.2" numFmtId="0">
      <sharedItems containsString="0" containsBlank="1" containsNumber="1" containsInteger="1" minValue="0" maxValue="8000"/>
    </cacheField>
    <cacheField name="Tipo de trabajo2" numFmtId="0">
      <sharedItems/>
    </cacheField>
    <cacheField name="Valor2" numFmtId="0">
      <sharedItems containsSemiMixedTypes="0" containsString="0" containsNumber="1" minValue="0" maxValue="4"/>
    </cacheField>
    <cacheField name="Cant. mov.3" numFmtId="0">
      <sharedItems containsString="0" containsBlank="1" containsNumber="1" containsInteger="1" minValue="0" maxValue="3000"/>
    </cacheField>
    <cacheField name="Tipo de trabajo3" numFmtId="0">
      <sharedItems/>
    </cacheField>
    <cacheField name="Valor3" numFmtId="0">
      <sharedItems containsSemiMixedTypes="0" containsString="0" containsNumber="1" minValue="0" maxValue="4"/>
    </cacheField>
    <cacheField name="Cant. mov.4" numFmtId="0">
      <sharedItems containsString="0" containsBlank="1" containsNumber="1" containsInteger="1" minValue="0" maxValue="3900"/>
    </cacheField>
    <cacheField name="Tipo de trabajo4" numFmtId="0">
      <sharedItems/>
    </cacheField>
    <cacheField name="Valor4" numFmtId="0">
      <sharedItems containsSemiMixedTypes="0" containsString="0" containsNumber="1" containsInteger="1" minValue="0" maxValue="10"/>
    </cacheField>
    <cacheField name="Cant. mov.5" numFmtId="0">
      <sharedItems containsString="0" containsBlank="1" containsNumber="1" containsInteger="1" minValue="0" maxValue="50"/>
    </cacheField>
    <cacheField name="Tipo de trabajo5" numFmtId="0">
      <sharedItems/>
    </cacheField>
    <cacheField name="Valor5" numFmtId="0">
      <sharedItems containsSemiMixedTypes="0" containsString="0" containsNumber="1" minValue="0" maxValue="1"/>
    </cacheField>
    <cacheField name="Cant. mov.6" numFmtId="0">
      <sharedItems containsString="0" containsBlank="1" containsNumber="1" containsInteger="1" minValue="0" maxValue="80"/>
    </cacheField>
    <cacheField name="Tipo de trabajo6" numFmtId="0">
      <sharedItems/>
    </cacheField>
    <cacheField name="Valor6" numFmtId="0">
      <sharedItems containsSemiMixedTypes="0" containsString="0" containsNumber="1" containsInteger="1" minValue="0" maxValue="8"/>
    </cacheField>
    <cacheField name="Cant. mov.7" numFmtId="0">
      <sharedItems containsString="0" containsBlank="1" containsNumber="1" containsInteger="1" minValue="2" maxValue="300"/>
    </cacheField>
    <cacheField name="Tipo de trabajo7" numFmtId="0">
      <sharedItems/>
    </cacheField>
    <cacheField name="Valor7" numFmtId="0">
      <sharedItems containsSemiMixedTypes="0" containsString="0" containsNumber="1" minValue="0" maxValue="1"/>
    </cacheField>
    <cacheField name="Cant. mov.8" numFmtId="0">
      <sharedItems containsString="0" containsBlank="1" containsNumber="1" containsInteger="1" minValue="1" maxValue="50"/>
    </cacheField>
    <cacheField name="Tipo de trabajo8" numFmtId="0">
      <sharedItems/>
    </cacheField>
    <cacheField name="Valor8" numFmtId="0">
      <sharedItems containsSemiMixedTypes="0" containsString="0" containsNumber="1" minValue="0" maxValue="1"/>
    </cacheField>
    <cacheField name="Cant. mov.9" numFmtId="0">
      <sharedItems containsString="0" containsBlank="1" containsNumber="1" containsInteger="1" minValue="0" maxValue="6"/>
    </cacheField>
    <cacheField name="Tipo de trabajo9" numFmtId="0">
      <sharedItems/>
    </cacheField>
    <cacheField name="Valor9" numFmtId="0">
      <sharedItems containsSemiMixedTypes="0" containsString="0" containsNumber="1" containsInteger="1" minValue="0" maxValue="4"/>
    </cacheField>
    <cacheField name="Cant. mov.10" numFmtId="0">
      <sharedItems containsBlank="1" containsMixedTypes="1" containsNumber="1" containsInteger="1" minValue="1" maxValue="8"/>
    </cacheField>
    <cacheField name="Tipo de trabajo10" numFmtId="0">
      <sharedItems/>
    </cacheField>
    <cacheField name="Valor10" numFmtId="0">
      <sharedItems containsSemiMixedTypes="0" containsString="0" containsNumber="1" minValue="0" maxValue="2"/>
    </cacheField>
    <cacheField name="Cant. mov.11" numFmtId="0">
      <sharedItems containsString="0" containsBlank="1" containsNumber="1" containsInteger="1" minValue="0" maxValue="3900"/>
    </cacheField>
    <cacheField name="Tipo de trabajo11" numFmtId="0">
      <sharedItems/>
    </cacheField>
    <cacheField name="Valor11" numFmtId="0">
      <sharedItems containsSemiMixedTypes="0" containsString="0" containsNumber="1" containsInteger="1" minValue="0" maxValue="10"/>
    </cacheField>
    <cacheField name="Cant. mov.12" numFmtId="0">
      <sharedItems containsString="0" containsBlank="1" containsNumber="1" containsInteger="1" minValue="200" maxValue="800"/>
    </cacheField>
    <cacheField name="Tipo de trabajo12" numFmtId="0">
      <sharedItems/>
    </cacheField>
    <cacheField name="Valor12" numFmtId="0">
      <sharedItems containsSemiMixedTypes="0" containsString="0" containsNumber="1" containsInteger="1" minValue="0" maxValue="6"/>
    </cacheField>
    <cacheField name="Cant. mov.13" numFmtId="0">
      <sharedItems containsString="0" containsBlank="1" containsNumber="1" containsInteger="1" minValue="1" maxValue="200"/>
    </cacheField>
    <cacheField name="Tipo de trabajo13" numFmtId="0">
      <sharedItems/>
    </cacheField>
    <cacheField name="Valor13" numFmtId="0">
      <sharedItems containsSemiMixedTypes="0" containsString="0" containsNumber="1" minValue="0" maxValue="2"/>
    </cacheField>
    <cacheField name="Cant. mov.14" numFmtId="0">
      <sharedItems containsString="0" containsBlank="1" containsNumber="1" containsInteger="1" minValue="1" maxValue="530"/>
    </cacheField>
    <cacheField name="Tipo de trabajo14" numFmtId="0">
      <sharedItems/>
    </cacheField>
    <cacheField name="Valor14" numFmtId="0">
      <sharedItems containsSemiMixedTypes="0" containsString="0" containsNumber="1" containsInteger="1" minValue="0" maxValue="6"/>
    </cacheField>
    <cacheField name="x" numFmtId="0">
      <sharedItems containsNonDate="0" containsString="0" containsBlank="1"/>
    </cacheField>
    <cacheField name="Total" numFmtId="164">
      <sharedItems containsSemiMixedTypes="0" containsString="0" containsNumber="1" minValue="0" maxValue="37"/>
    </cacheField>
    <cacheField name="Ventas" numFmtId="0">
      <sharedItems/>
    </cacheField>
    <cacheField name="Compras" numFmtId="0">
      <sharedItems/>
    </cacheField>
    <cacheField name="Diario" numFmtId="0">
      <sharedItems/>
    </cacheField>
    <cacheField name="Diario simpl." numFmtId="0">
      <sharedItems/>
    </cacheField>
    <cacheField name="Mayor" numFmtId="0">
      <sharedItems/>
    </cacheField>
    <cacheField name="Inv. y Bal." numFmtId="0">
      <sharedItems/>
    </cacheField>
    <cacheField name="Libro de retenciones" numFmtId="0">
      <sharedItems/>
    </cacheField>
    <cacheField name="Activo fijo" numFmtId="0">
      <sharedItems/>
    </cacheField>
    <cacheField name="Costos" numFmtId="0">
      <sharedItems/>
    </cacheField>
    <cacheField name="Kardex unid. Fis." numFmtId="0">
      <sharedItems/>
    </cacheField>
    <cacheField name="Kardex valoriz." numFmtId="0">
      <sharedItems/>
    </cacheField>
    <cacheField name="Total2" numFmtId="164">
      <sharedItems containsSemiMixedTypes="0" containsString="0" containsNumber="1" containsInteger="1" minValue="0" maxValue="13"/>
    </cacheField>
    <cacheField name="PDT 621" numFmtId="0">
      <sharedItems/>
    </cacheField>
    <cacheField name="PDT 601" numFmtId="0">
      <sharedItems/>
    </cacheField>
    <cacheField name="PDT 617" numFmtId="0">
      <sharedItems/>
    </cacheField>
    <cacheField name="PDB" numFmtId="0">
      <sharedItems/>
    </cacheField>
    <cacheField name="AFP NET" numFmtId="0">
      <sharedItems/>
    </cacheField>
    <cacheField name="PDT 626" numFmtId="0">
      <sharedItems/>
    </cacheField>
    <cacheField name="PDT 633/697" numFmtId="0">
      <sharedItems/>
    </cacheField>
    <cacheField name="PDT 648" numFmtId="0">
      <sharedItems/>
    </cacheField>
    <cacheField name="PDT 3500_x000a_DAOT" numFmtId="0">
      <sharedItems/>
    </cacheField>
    <cacheField name="PDT 3560" numFmtId="0">
      <sharedItems/>
    </cacheField>
    <cacheField name="Total3" numFmtId="164">
      <sharedItems containsSemiMixedTypes="0" containsString="0" containsNumber="1" containsInteger="1" minValue="0" maxValue="8"/>
    </cacheField>
    <cacheField name="TOTAL GENERAL" numFmtId="164">
      <sharedItems containsSemiMixedTypes="0" containsString="0" containsNumber="1" minValue="0" maxValue="50"/>
    </cacheField>
    <cacheField name="USUARIO SOL" numFmtId="0">
      <sharedItems containsBlank="1" containsMixedTypes="1" containsNumber="1" containsInteger="1" minValue="9665901" maxValue="76443690"/>
    </cacheField>
    <cacheField name="CLAVE SOL" numFmtId="164">
      <sharedItems containsBlank="1"/>
    </cacheField>
    <cacheField name="SEC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4.647295486109" missingItemsLimit="0" createdVersion="8" refreshedVersion="7" minRefreshableVersion="3" recordCount="85" xr:uid="{5DFBE09C-980C-4CB9-AD11-7809C993F7FD}">
  <cacheSource type="worksheet">
    <worksheetSource ref="G6:H91" sheet="Empresas"/>
  </cacheSource>
  <cacheFields count="2">
    <cacheField name="Contador asignado" numFmtId="0">
      <sharedItems count="11">
        <s v="Rocio "/>
        <s v="Lorenzo"/>
        <s v="Wildor"/>
        <s v="Marisol"/>
        <s v="Yeleydi"/>
        <s v="Mireya"/>
        <s v="Kheilly"/>
        <s v="Jhony"/>
        <s v="Carmen D."/>
        <s v="Melisa N."/>
        <s v="Nancy"/>
      </sharedItems>
    </cacheField>
    <cacheField name="DNI" numFmtId="49">
      <sharedItems containsMixedTypes="1" containsNumber="1" containsInteger="1" minValue="76814749" maxValue="76814749" count="11">
        <s v="42576958"/>
        <s v="75003968"/>
        <s v="46878793"/>
        <s v="74486159"/>
        <s v="70107978"/>
        <n v="76814749"/>
        <s v="70609390"/>
        <s v="71594822"/>
        <s v="74033333"/>
        <s v="48708774"/>
        <s v="4546349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4.647295717594" missingItemsLimit="0" createdVersion="8" refreshedVersion="7" minRefreshableVersion="3" recordCount="85" xr:uid="{0DEA202C-AAF9-4D92-BEBC-1841A5125168}">
  <cacheSource type="worksheet">
    <worksheetSource ref="A6:CC91" sheet="Empresas"/>
  </cacheSource>
  <cacheFields count="81">
    <cacheField name="PERIODO" numFmtId="49">
      <sharedItems/>
    </cacheField>
    <cacheField name="CODIGO I" numFmtId="49">
      <sharedItems/>
    </cacheField>
    <cacheField name="CODIGO II" numFmtId="0">
      <sharedItems/>
    </cacheField>
    <cacheField name="RUC" numFmtId="49">
      <sharedItems count="85">
        <s v="20600133897"/>
        <s v="20547984588"/>
        <s v="20609359651"/>
        <s v="20516394138"/>
        <s v="20556435040"/>
        <s v="20608390058"/>
        <s v="20537193761"/>
        <s v="10429489372"/>
        <s v="10468556061"/>
        <s v="20605731806"/>
        <s v="20603904568"/>
        <s v="20602055834"/>
        <s v="20510760795"/>
        <s v="20608557971"/>
        <s v="20607296813"/>
        <s v="20602118798"/>
        <s v="20601293413"/>
        <s v="20605578528"/>
        <s v="20609054604"/>
        <s v="20605994840"/>
        <s v="20609108801"/>
        <s v="20557075969"/>
        <s v="20554918795"/>
        <s v="20556330451"/>
        <s v="20605225218"/>
        <s v="20601649226"/>
        <s v="20607722201"/>
        <s v="20549819291"/>
        <s v="10482805260"/>
        <s v="20553351414"/>
        <s v="20604608938"/>
        <s v="10448797401"/>
        <s v="20533974172"/>
        <s v="20603055617"/>
        <s v="20606407816"/>
        <s v="20601012872"/>
        <s v="10101281359"/>
        <s v="20610421823"/>
        <s v="20608101790"/>
        <s v="20610912738"/>
        <s v="20612437140"/>
        <s v="20611896752"/>
        <s v="20611125853"/>
        <s v="20611871989"/>
        <s v="20608089102"/>
        <s v="20603128541"/>
        <s v="20612228320"/>
        <s v="10465961550"/>
        <s v="20522453111"/>
        <s v="20612429741"/>
        <s v="20601658551"/>
        <s v="20610495746"/>
        <s v="20609702711"/>
        <s v="20614192527"/>
        <s v="10440399423"/>
        <s v="20611816198"/>
        <s v="20610254315"/>
        <s v="20543957527"/>
        <s v="20601215366"/>
        <s v="20612908118"/>
        <s v="10460870785"/>
        <s v="10426922288"/>
        <s v="20614988569"/>
        <s v="10423428142"/>
        <s v="10456574489"/>
        <s v="20427377475"/>
        <s v="20614532450"/>
        <s v="20614820781"/>
        <s v="20614932733"/>
        <s v="20614514761"/>
        <s v="20606785781"/>
        <s v="20602062181"/>
        <s v="20602062393"/>
        <s v="20615184331"/>
        <s v="20486468913"/>
        <s v="10200888575"/>
        <s v="20088857"/>
        <s v="10200733032"/>
        <s v="20073303"/>
        <s v="20612022799"/>
        <s v="20552097824"/>
        <s v="20615756301"/>
        <s v="20612740802"/>
        <s v="20610642854"/>
        <s v="20608602187"/>
      </sharedItems>
    </cacheField>
    <cacheField name="Razon social" numFmtId="0">
      <sharedItems count="83">
        <s v="A. NAUTICAL - AIR INTL S.A.C."/>
        <s v="AGRO MI PERU FOODS SAC"/>
        <s v="INVERSIONES PIANDA S.A.C."/>
        <s v="ASESORIA &amp; NEGOCIOS DEL PERU S.A.C."/>
        <s v="ECONAIT S.A.C."/>
        <s v="EXIMPORT VALLE DEL NORTE SAC"/>
        <s v="FYR INTERNATIONAL GROUP S.A.C"/>
        <s v="GARCIA ROJAS CINDY CONSUELO"/>
        <s v="GERONIMO ESCOBAR URSULA"/>
        <s v="GRUPO FINANCORP S.A.C"/>
        <s v="INDUSTRIA 04 S.A.C."/>
        <s v="INFUSIONISTA"/>
        <s v="INVERSIONES CAMPO VERDE S.A.C."/>
        <s v="JIMZU SPIRIT E.I.R.L."/>
        <s v="JVL IMPORT &amp; EXPORT GROUP S.A.C."/>
        <s v="MARCTEX S.A.C."/>
        <s v="NEGOCIOS SAN AGUSTIN S.A.C."/>
        <s v="PERU INDUSTRI GN S.A.C."/>
        <s v="FULL CARGO SAC"/>
        <s v="ROCOTITOE S.A.C"/>
        <s v="EXPORTACIONES RODRIGUEZ NEIRA SAC"/>
        <s v="IMPORTACIONES TAKANA CAR S.A.C"/>
        <s v="SOUTH TIRES PERÚ S.A.C"/>
        <s v="SYQUEM QUIMICOS Y SERVICIOS S.A.C."/>
        <s v="TAQUITOE SAC"/>
        <s v="TOE COMPANY"/>
        <s v="ATTENTO DRY CLEANING SCRL"/>
        <s v="TRANSPORTES VASSALLO S.A.C."/>
        <s v="VILLEGAS NILUPU OSCAR ALEXANDER"/>
        <s v="PC WORLD TRADING S.A.C."/>
        <s v="WC MAKEUP S.A.C"/>
        <s v="BARRETO ABAL YULI MABEL"/>
        <s v="FUNDO LAS DELICIAS S.A.C"/>
        <s v="SUBDITEX"/>
        <s v="NOMADS EQUIPMENT S.R.L."/>
        <s v="NAYRA YULIANA IMPORT E.I.R.L."/>
        <s v="YULIANA LIBERTAD DEL AGUILA MESCO"/>
        <s v="JOFRA TOYS EIRL"/>
        <s v="NAYRA IMPORT EXPORT E.I.R.L"/>
        <s v="PRODUCCIONES MEDIO PELO S.A.C."/>
        <s v="AMIMASA PANADERIA SELECTA S.A.C."/>
        <s v="CASA MEZCAL"/>
        <s v="BD &amp; F SAC"/>
        <s v="DOMDAY IMPORTACIONES E.I.R.L."/>
        <s v="RSQ AGRO SAC"/>
        <s v="CORPORACION GERONIMO S.A.C"/>
        <s v="FAN AUTOMOTRIZ"/>
        <s v="MORENO PANIZO GABRIELA"/>
        <s v="HERAUF PERU S.A.C."/>
        <s v="INTECHPERU SYSTEM AND SOLUTION S.A.C."/>
        <s v="M.J ELEVADORES S.A.C."/>
        <s v="TRANSPORTE Y SERVICIOS RAFAEL S.A.C."/>
        <s v="CENTRO MEDICO BREVEMEDIC SAC"/>
        <s v="OWLAI STUDIO S.A.C."/>
        <s v="GONZALO ROJAS ANTONY ROLANDO"/>
        <s v="INVERSIONES NUEVA LIMA"/>
        <s v="DMK"/>
        <s v="LA PURITA"/>
        <s v="AGROINDUSTRIALES Y EXPORTADORA BETO VIP S.A.C."/>
        <s v="PS GLOBAL CORP S.A.C."/>
        <s v="GUTIERREZ VILCA FRANCO DOMINGO"/>
        <s v="CASTILLO FORNO DIANA JACKELINE"/>
        <s v="IMC WAREHOUSE SAC"/>
        <s v="JORGE CHUNG (Persona natural)"/>
        <s v="LUIS CARRION (Persona natural)"/>
        <s v="RAINFORES TRADING S.A.C."/>
        <s v="COMEX GUEVARA S.A.C."/>
        <s v="RISK INSTITUTE S.A.C"/>
        <s v="M &amp; C ANESTESIOLOGAS S.A.C."/>
        <s v="PARAISO VIP SAC"/>
        <s v="DISTRIBUIDORA INTEGRAL PERUANA S.A.C."/>
        <s v="ADMINISTRADORA COMPUPLAZA S.A.C."/>
        <s v="ADMINISTRADORA GARCILASO S.A.C."/>
        <s v="LA RAMADITA S.A.C."/>
        <s v="PERÚ DATA CONSULT E.I.R.L."/>
        <s v="WALTER JESUS HUAYNATES ILDEFONSO"/>
        <s v="BEATRIZ CAROLINA GONZALES FRANCO"/>
        <s v="DEBEL INVERSIONES S.A.C. "/>
        <s v="MM STORE E.I.R.L."/>
        <s v="BRONLEY ONLINE SERVICES S.A.C."/>
        <s v="PERU Q PRODUCTS GLOBAL BUSINESS"/>
        <s v="CALMI CORPORACION S.A.C."/>
        <s v="DOC TOE SAC"/>
      </sharedItems>
    </cacheField>
    <cacheField name="Manager" numFmtId="0">
      <sharedItems count="4">
        <s v="Jose"/>
        <s v="Yulisa"/>
        <s v="Omar"/>
        <s v="Gerencia"/>
      </sharedItems>
    </cacheField>
    <cacheField name="Contador asignado" numFmtId="0">
      <sharedItems count="11">
        <s v="Rocio "/>
        <s v="Lorenzo"/>
        <s v="Wildor"/>
        <s v="Marisol"/>
        <s v="Yeleydi"/>
        <s v="Mireya"/>
        <s v="Kheilly"/>
        <s v="Jhony"/>
        <s v="Carmen D."/>
        <s v="Melisa N."/>
        <s v="Nancy"/>
      </sharedItems>
    </cacheField>
    <cacheField name="DNI" numFmtId="49">
      <sharedItems containsMixedTypes="1" containsNumber="1" containsInteger="1" minValue="76814749" maxValue="76814749"/>
    </cacheField>
    <cacheField name="Codigo" numFmtId="0">
      <sharedItems/>
    </cacheField>
    <cacheField name="Corte de contabilidad" numFmtId="0">
      <sharedItems/>
    </cacheField>
    <cacheField name="Rubro de empresa" numFmtId="0">
      <sharedItems/>
    </cacheField>
    <cacheField name="Sistema contable" numFmtId="0">
      <sharedItems/>
    </cacheField>
    <cacheField name="Regimen Tributario" numFmtId="0">
      <sharedItems/>
    </cacheField>
    <cacheField name="Cant. mov." numFmtId="0">
      <sharedItems containsString="0" containsBlank="1" containsNumber="1" containsInteger="1" minValue="0" maxValue="500"/>
    </cacheField>
    <cacheField name="Tipo de trabajo" numFmtId="0">
      <sharedItems/>
    </cacheField>
    <cacheField name="Valor" numFmtId="0">
      <sharedItems containsSemiMixedTypes="0" containsString="0" containsNumber="1" minValue="0" maxValue="3"/>
    </cacheField>
    <cacheField name="Cant. mov.2" numFmtId="0">
      <sharedItems containsString="0" containsBlank="1" containsNumber="1" containsInteger="1" minValue="0" maxValue="8000"/>
    </cacheField>
    <cacheField name="Tipo de trabajo2" numFmtId="0">
      <sharedItems/>
    </cacheField>
    <cacheField name="Valor2" numFmtId="0">
      <sharedItems containsSemiMixedTypes="0" containsString="0" containsNumber="1" minValue="0" maxValue="4"/>
    </cacheField>
    <cacheField name="Cant. mov.3" numFmtId="0">
      <sharedItems containsString="0" containsBlank="1" containsNumber="1" containsInteger="1" minValue="0" maxValue="3000"/>
    </cacheField>
    <cacheField name="Tipo de trabajo3" numFmtId="0">
      <sharedItems/>
    </cacheField>
    <cacheField name="Valor3" numFmtId="0">
      <sharedItems containsSemiMixedTypes="0" containsString="0" containsNumber="1" minValue="0" maxValue="4"/>
    </cacheField>
    <cacheField name="Cant. mov.4" numFmtId="0">
      <sharedItems containsString="0" containsBlank="1" containsNumber="1" containsInteger="1" minValue="0" maxValue="3900"/>
    </cacheField>
    <cacheField name="Tipo de trabajo4" numFmtId="0">
      <sharedItems/>
    </cacheField>
    <cacheField name="Valor4" numFmtId="0">
      <sharedItems containsSemiMixedTypes="0" containsString="0" containsNumber="1" containsInteger="1" minValue="0" maxValue="10"/>
    </cacheField>
    <cacheField name="Cant. mov.5" numFmtId="0">
      <sharedItems containsString="0" containsBlank="1" containsNumber="1" containsInteger="1" minValue="0" maxValue="50"/>
    </cacheField>
    <cacheField name="Tipo de trabajo5" numFmtId="0">
      <sharedItems/>
    </cacheField>
    <cacheField name="Valor5" numFmtId="0">
      <sharedItems containsSemiMixedTypes="0" containsString="0" containsNumber="1" minValue="0" maxValue="1"/>
    </cacheField>
    <cacheField name="Cant. mov.6" numFmtId="0">
      <sharedItems containsString="0" containsBlank="1" containsNumber="1" containsInteger="1" minValue="0" maxValue="80"/>
    </cacheField>
    <cacheField name="Tipo de trabajo6" numFmtId="0">
      <sharedItems/>
    </cacheField>
    <cacheField name="Valor6" numFmtId="0">
      <sharedItems containsSemiMixedTypes="0" containsString="0" containsNumber="1" containsInteger="1" minValue="0" maxValue="8"/>
    </cacheField>
    <cacheField name="Cant. mov.7" numFmtId="0">
      <sharedItems containsString="0" containsBlank="1" containsNumber="1" containsInteger="1" minValue="2" maxValue="300"/>
    </cacheField>
    <cacheField name="Tipo de trabajo7" numFmtId="0">
      <sharedItems/>
    </cacheField>
    <cacheField name="Valor7" numFmtId="0">
      <sharedItems containsSemiMixedTypes="0" containsString="0" containsNumber="1" minValue="0" maxValue="1"/>
    </cacheField>
    <cacheField name="Cant. mov.8" numFmtId="0">
      <sharedItems containsString="0" containsBlank="1" containsNumber="1" containsInteger="1" minValue="1" maxValue="50"/>
    </cacheField>
    <cacheField name="Tipo de trabajo8" numFmtId="0">
      <sharedItems/>
    </cacheField>
    <cacheField name="Valor8" numFmtId="0">
      <sharedItems containsSemiMixedTypes="0" containsString="0" containsNumber="1" minValue="0" maxValue="1"/>
    </cacheField>
    <cacheField name="Cant. mov.9" numFmtId="0">
      <sharedItems containsString="0" containsBlank="1" containsNumber="1" containsInteger="1" minValue="0" maxValue="6"/>
    </cacheField>
    <cacheField name="Tipo de trabajo9" numFmtId="0">
      <sharedItems/>
    </cacheField>
    <cacheField name="Valor9" numFmtId="0">
      <sharedItems containsSemiMixedTypes="0" containsString="0" containsNumber="1" containsInteger="1" minValue="0" maxValue="4"/>
    </cacheField>
    <cacheField name="Cant. mov.10" numFmtId="0">
      <sharedItems containsBlank="1" containsMixedTypes="1" containsNumber="1" containsInteger="1" minValue="1" maxValue="8"/>
    </cacheField>
    <cacheField name="Tipo de trabajo10" numFmtId="0">
      <sharedItems/>
    </cacheField>
    <cacheField name="Valor10" numFmtId="0">
      <sharedItems containsSemiMixedTypes="0" containsString="0" containsNumber="1" minValue="0" maxValue="2"/>
    </cacheField>
    <cacheField name="Cant. mov.11" numFmtId="0">
      <sharedItems containsString="0" containsBlank="1" containsNumber="1" containsInteger="1" minValue="0" maxValue="3900"/>
    </cacheField>
    <cacheField name="Tipo de trabajo11" numFmtId="0">
      <sharedItems/>
    </cacheField>
    <cacheField name="Valor11" numFmtId="0">
      <sharedItems containsSemiMixedTypes="0" containsString="0" containsNumber="1" containsInteger="1" minValue="0" maxValue="10"/>
    </cacheField>
    <cacheField name="Cant. mov.12" numFmtId="0">
      <sharedItems containsString="0" containsBlank="1" containsNumber="1" containsInteger="1" minValue="200" maxValue="800"/>
    </cacheField>
    <cacheField name="Tipo de trabajo12" numFmtId="0">
      <sharedItems/>
    </cacheField>
    <cacheField name="Valor12" numFmtId="0">
      <sharedItems containsSemiMixedTypes="0" containsString="0" containsNumber="1" containsInteger="1" minValue="0" maxValue="6"/>
    </cacheField>
    <cacheField name="Cant. mov.13" numFmtId="0">
      <sharedItems containsString="0" containsBlank="1" containsNumber="1" containsInteger="1" minValue="1" maxValue="200"/>
    </cacheField>
    <cacheField name="Tipo de trabajo13" numFmtId="0">
      <sharedItems/>
    </cacheField>
    <cacheField name="Valor13" numFmtId="0">
      <sharedItems containsSemiMixedTypes="0" containsString="0" containsNumber="1" minValue="0" maxValue="2"/>
    </cacheField>
    <cacheField name="Cant. mov.14" numFmtId="0">
      <sharedItems containsString="0" containsBlank="1" containsNumber="1" containsInteger="1" minValue="1" maxValue="530"/>
    </cacheField>
    <cacheField name="Tipo de trabajo14" numFmtId="0">
      <sharedItems/>
    </cacheField>
    <cacheField name="Valor14" numFmtId="0">
      <sharedItems containsSemiMixedTypes="0" containsString="0" containsNumber="1" containsInteger="1" minValue="0" maxValue="6"/>
    </cacheField>
    <cacheField name="x" numFmtId="0">
      <sharedItems containsNonDate="0" containsString="0" containsBlank="1"/>
    </cacheField>
    <cacheField name="Total" numFmtId="164">
      <sharedItems containsSemiMixedTypes="0" containsString="0" containsNumber="1" minValue="0" maxValue="37"/>
    </cacheField>
    <cacheField name="Ventas" numFmtId="0">
      <sharedItems/>
    </cacheField>
    <cacheField name="Compras" numFmtId="0">
      <sharedItems/>
    </cacheField>
    <cacheField name="Diario" numFmtId="0">
      <sharedItems/>
    </cacheField>
    <cacheField name="Diario simpl." numFmtId="0">
      <sharedItems/>
    </cacheField>
    <cacheField name="Mayor" numFmtId="0">
      <sharedItems/>
    </cacheField>
    <cacheField name="Inv. y Bal." numFmtId="0">
      <sharedItems/>
    </cacheField>
    <cacheField name="Libro de retenciones" numFmtId="0">
      <sharedItems/>
    </cacheField>
    <cacheField name="Activo fijo" numFmtId="0">
      <sharedItems/>
    </cacheField>
    <cacheField name="Costos" numFmtId="0">
      <sharedItems/>
    </cacheField>
    <cacheField name="Kardex unid. Fis." numFmtId="0">
      <sharedItems/>
    </cacheField>
    <cacheField name="Kardex valoriz." numFmtId="0">
      <sharedItems/>
    </cacheField>
    <cacheField name="Total2" numFmtId="164">
      <sharedItems containsSemiMixedTypes="0" containsString="0" containsNumber="1" containsInteger="1" minValue="0" maxValue="13"/>
    </cacheField>
    <cacheField name="PDT 621" numFmtId="0">
      <sharedItems/>
    </cacheField>
    <cacheField name="PDT 601" numFmtId="0">
      <sharedItems/>
    </cacheField>
    <cacheField name="PDT 617" numFmtId="0">
      <sharedItems/>
    </cacheField>
    <cacheField name="PDB" numFmtId="0">
      <sharedItems/>
    </cacheField>
    <cacheField name="AFP NET" numFmtId="0">
      <sharedItems/>
    </cacheField>
    <cacheField name="PDT 626" numFmtId="0">
      <sharedItems/>
    </cacheField>
    <cacheField name="PDT 633/697" numFmtId="0">
      <sharedItems/>
    </cacheField>
    <cacheField name="PDT 648" numFmtId="0">
      <sharedItems/>
    </cacheField>
    <cacheField name="PDT 3500_x000a_DAOT" numFmtId="0">
      <sharedItems/>
    </cacheField>
    <cacheField name="PDT 3560" numFmtId="0">
      <sharedItems/>
    </cacheField>
    <cacheField name="Total3" numFmtId="164">
      <sharedItems containsSemiMixedTypes="0" containsString="0" containsNumber="1" containsInteger="1" minValue="0" maxValue="8"/>
    </cacheField>
    <cacheField name="TOTAL GENERAL" numFmtId="164">
      <sharedItems containsSemiMixedTypes="0" containsString="0" containsNumber="1" minValue="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4.647296064817" missingItemsLimit="0" createdVersion="7" refreshedVersion="7" minRefreshableVersion="3" recordCount="2975" xr:uid="{028BC3B4-27B3-4D3D-BA12-056BBF102E8F}">
  <cacheSource type="worksheet">
    <worksheetSource ref="A2:AO2977" sheet="Formulario"/>
  </cacheSource>
  <cacheFields count="41">
    <cacheField name="Supervisor" numFmtId="165">
      <sharedItems count="4">
        <s v="Jose"/>
        <s v="Yulisa"/>
        <s v="Omar"/>
        <s v="Gerencia"/>
      </sharedItems>
    </cacheField>
    <cacheField name="Empleado" numFmtId="0">
      <sharedItems count="11">
        <s v="Rocio "/>
        <s v="Lorenzo"/>
        <s v="Wildor"/>
        <s v="Marisol"/>
        <s v="Yeleydi"/>
        <s v="Mireya"/>
        <s v="Kheilly"/>
        <s v="Jhony"/>
        <s v="Carmen D."/>
        <s v="Melisa N."/>
        <s v="Nancy"/>
      </sharedItems>
    </cacheField>
    <cacheField name="Periodo" numFmtId="0">
      <sharedItems/>
    </cacheField>
    <cacheField name="Ruc" numFmtId="0">
      <sharedItems/>
    </cacheField>
    <cacheField name="Cliente" numFmtId="0">
      <sharedItems/>
    </cacheField>
    <cacheField name="Tipo" numFmtId="0">
      <sharedItems/>
    </cacheField>
    <cacheField name="Col" numFmtId="0">
      <sharedItems containsSemiMixedTypes="0" containsString="0" containsNumber="1" containsInteger="1" minValue="7" maxValue="71"/>
    </cacheField>
    <cacheField name="Sistema" numFmtId="0">
      <sharedItems/>
    </cacheField>
    <cacheField name="Estado" numFmtId="0">
      <sharedItems/>
    </cacheField>
    <cacheField name="2026-01" numFmtId="0">
      <sharedItems containsString="0" containsBlank="1" containsNumber="1" containsInteger="1" minValue="1" maxValue="2"/>
    </cacheField>
    <cacheField name="2026-02" numFmtId="0">
      <sharedItems containsString="0" containsBlank="1" containsNumber="1" containsInteger="1" minValue="1" maxValue="2"/>
    </cacheField>
    <cacheField name="2026-03" numFmtId="0">
      <sharedItems containsString="0" containsBlank="1" containsNumber="1" containsInteger="1" minValue="1" maxValue="2"/>
    </cacheField>
    <cacheField name="2026-04" numFmtId="0">
      <sharedItems containsString="0" containsBlank="1" containsNumber="1" containsInteger="1" minValue="1" maxValue="2"/>
    </cacheField>
    <cacheField name="2026-05" numFmtId="0">
      <sharedItems containsString="0" containsBlank="1" containsNumber="1" containsInteger="1" minValue="1" maxValue="2"/>
    </cacheField>
    <cacheField name="2026-06" numFmtId="0">
      <sharedItems containsString="0" containsBlank="1" containsNumber="1" containsInteger="1" minValue="1" maxValue="2"/>
    </cacheField>
    <cacheField name="2026-07" numFmtId="0">
      <sharedItems containsString="0" containsBlank="1" containsNumber="1" containsInteger="1" minValue="1" maxValue="2"/>
    </cacheField>
    <cacheField name="2026-08" numFmtId="0">
      <sharedItems containsString="0" containsBlank="1" containsNumber="1" containsInteger="1" minValue="1" maxValue="2"/>
    </cacheField>
    <cacheField name="2026-09" numFmtId="0">
      <sharedItems containsNonDate="0" containsString="0" containsBlank="1"/>
    </cacheField>
    <cacheField name="2026-10" numFmtId="0">
      <sharedItems containsNonDate="0" containsString="0" containsBlank="1"/>
    </cacheField>
    <cacheField name="2026-11" numFmtId="0">
      <sharedItems containsNonDate="0" containsString="0" containsBlank="1"/>
    </cacheField>
    <cacheField name="2026-12" numFmtId="0">
      <sharedItems containsNonDate="0" containsString="0" containsBlank="1"/>
    </cacheField>
    <cacheField name="SECTOR" numFmtId="0">
      <sharedItems count="4">
        <s v="A"/>
        <s v="D"/>
        <s v="B"/>
        <s v="C"/>
      </sharedItems>
    </cacheField>
    <cacheField name="Reporte" numFmtId="0">
      <sharedItems count="2">
        <s v="SI"/>
        <s v="NO"/>
      </sharedItems>
    </cacheField>
    <cacheField name="Aplicación de mes" numFmtId="0">
      <sharedItems/>
    </cacheField>
    <cacheField name="Puntaje requerido" numFmtId="0">
      <sharedItems containsSemiMixedTypes="0" containsString="0" containsNumber="1" minValue="0" maxValue="10"/>
    </cacheField>
    <cacheField name="PO 2026-01" numFmtId="0">
      <sharedItems containsSemiMixedTypes="0" containsString="0" containsNumber="1" minValue="0" maxValue="10"/>
    </cacheField>
    <cacheField name="PO 2026-02" numFmtId="0">
      <sharedItems containsSemiMixedTypes="0" containsString="0" containsNumber="1" minValue="0" maxValue="10"/>
    </cacheField>
    <cacheField name="PO 2026-03" numFmtId="0">
      <sharedItems containsSemiMixedTypes="0" containsString="0" containsNumber="1" minValue="0" maxValue="10"/>
    </cacheField>
    <cacheField name="PO 2026-04" numFmtId="0">
      <sharedItems containsSemiMixedTypes="0" containsString="0" containsNumber="1" minValue="0" maxValue="10"/>
    </cacheField>
    <cacheField name="PO 2026-05" numFmtId="0">
      <sharedItems containsSemiMixedTypes="0" containsString="0" containsNumber="1" minValue="0" maxValue="10"/>
    </cacheField>
    <cacheField name="PO 2026-06" numFmtId="0">
      <sharedItems containsSemiMixedTypes="0" containsString="0" containsNumber="1" minValue="0" maxValue="10"/>
    </cacheField>
    <cacheField name="PO 2026-07" numFmtId="0">
      <sharedItems containsSemiMixedTypes="0" containsString="0" containsNumber="1" minValue="0" maxValue="10"/>
    </cacheField>
    <cacheField name="PO 2026-08" numFmtId="0">
      <sharedItems containsSemiMixedTypes="0" containsString="0" containsNumber="1" minValue="0" maxValue="8"/>
    </cacheField>
    <cacheField name="PO 2026-09" numFmtId="0">
      <sharedItems containsSemiMixedTypes="0" containsString="0" containsNumber="1" containsInteger="1" minValue="0" maxValue="0"/>
    </cacheField>
    <cacheField name="PO 2026-10" numFmtId="0">
      <sharedItems containsSemiMixedTypes="0" containsString="0" containsNumber="1" containsInteger="1" minValue="0" maxValue="0"/>
    </cacheField>
    <cacheField name="PO 2026-11" numFmtId="0">
      <sharedItems containsSemiMixedTypes="0" containsString="0" containsNumber="1" containsInteger="1" minValue="0" maxValue="0"/>
    </cacheField>
    <cacheField name="PO 2026-12" numFmtId="0">
      <sharedItems containsSemiMixedTypes="0" containsString="0" containsNumber="1" containsInteger="1" minValue="0" maxValue="0"/>
    </cacheField>
    <cacheField name="2026-082" numFmtId="0">
      <sharedItems containsSemiMixedTypes="0" containsString="0" containsNumber="1" minValue="0" maxValue="70"/>
    </cacheField>
    <cacheField name="Puntaje requerido acumulado" numFmtId="0">
      <sharedItems containsSemiMixedTypes="0" containsString="0" containsNumber="1" containsInteger="1" minValue="0" maxValue="80"/>
    </cacheField>
    <cacheField name="Grado de avance" numFmtId="10">
      <sharedItems containsSemiMixedTypes="0" containsString="0" containsNumber="1" minValue="0" maxValue="1"/>
    </cacheField>
    <cacheField name="Contador % acum" numFmtId="0" formula="IFERROR('2026-082'/'Puntaje requerido acumulado'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2026-08"/>
    <s v="2026-0820600133897"/>
    <s v="2026-08|Rocio |20600133897"/>
    <s v="20600133897"/>
    <s v="A. NAUTICAL - AIR INTL S.A.C."/>
    <s v="Jose"/>
    <s v="Rocio "/>
    <s v="42576958"/>
    <s v="20600133897|Rocio "/>
    <s v="Semestral"/>
    <s v="Servicios"/>
    <s v="Contaweb"/>
    <x v="0"/>
    <n v="180"/>
    <s v="R"/>
    <n v="2"/>
    <n v="80"/>
    <s v="R"/>
    <n v="1"/>
    <n v="200"/>
    <s v="R"/>
    <n v="2"/>
    <m/>
    <s v="N"/>
    <n v="0"/>
    <m/>
    <s v="N"/>
    <n v="0"/>
    <n v="5"/>
    <s v="R"/>
    <n v="4"/>
    <n v="4"/>
    <s v="R"/>
    <n v="1"/>
    <n v="1"/>
    <s v="R"/>
    <n v="1"/>
    <m/>
    <s v="N"/>
    <n v="0"/>
    <m/>
    <s v="N"/>
    <n v="0"/>
    <m/>
    <s v="N"/>
    <n v="0"/>
    <m/>
    <s v="N"/>
    <n v="0"/>
    <n v="50"/>
    <s v="R"/>
    <n v="1"/>
    <m/>
    <s v="N"/>
    <n v="0"/>
    <m/>
    <n v="12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Si"/>
    <s v="No"/>
    <n v="4"/>
    <n v="21"/>
    <s v="SANGSWAK"/>
    <s v="Nautical2@22"/>
    <s v="D"/>
  </r>
  <r>
    <s v="2026-08"/>
    <s v="2026-0820547984588"/>
    <s v="2026-08|Lorenzo|20547984588"/>
    <s v="20547984588"/>
    <s v="AGRO MI PERU FOODS SAC"/>
    <s v="Yulisa"/>
    <s v="Lorenzo"/>
    <s v="75003968"/>
    <s v="20547984588|Lorenzo"/>
    <s v="Mensual"/>
    <s v="Comercial - Produccion"/>
    <s v="Anka"/>
    <x v="1"/>
    <n v="350"/>
    <s v="A"/>
    <n v="1"/>
    <n v="70"/>
    <s v="A"/>
    <n v="0.5"/>
    <n v="700"/>
    <s v="A"/>
    <n v="1.5"/>
    <n v="500"/>
    <s v="A"/>
    <n v="3"/>
    <n v="10"/>
    <s v="A"/>
    <n v="0.5"/>
    <n v="10"/>
    <s v="R"/>
    <n v="6"/>
    <n v="50"/>
    <s v="A"/>
    <n v="0.5"/>
    <n v="50"/>
    <s v="R"/>
    <n v="1"/>
    <m/>
    <s v="N"/>
    <n v="0"/>
    <n v="8"/>
    <s v="A"/>
    <n v="1"/>
    <n v="500"/>
    <s v="A"/>
    <n v="3"/>
    <n v="200"/>
    <s v="A"/>
    <n v="4"/>
    <m/>
    <s v="N"/>
    <n v="0"/>
    <n v="320"/>
    <s v="R"/>
    <n v="4"/>
    <m/>
    <n v="26"/>
    <s v="E"/>
    <s v="E"/>
    <s v="E"/>
    <s v="N"/>
    <s v="E"/>
    <s v="F"/>
    <s v="N"/>
    <s v="F"/>
    <s v="F"/>
    <s v="F"/>
    <s v="F"/>
    <n v="13"/>
    <s v="Si"/>
    <s v="Si"/>
    <s v="No"/>
    <s v="Si"/>
    <s v="Si"/>
    <s v="Si"/>
    <s v="Si"/>
    <s v="Si"/>
    <s v="Si"/>
    <s v="No"/>
    <n v="8"/>
    <n v="47"/>
    <s v="OPASTIVI"/>
    <s v="cladbeepi"/>
    <s v="A"/>
  </r>
  <r>
    <s v="2026-08"/>
    <s v="2026-0820609359651"/>
    <s v="2026-08|Wildor|20609359651"/>
    <s v="20609359651"/>
    <s v="INVERSIONES PIANDA S.A.C."/>
    <s v="Jose"/>
    <s v="Wildor"/>
    <s v="46878793"/>
    <s v="20609359651|Wildor"/>
    <s v="Trimestral"/>
    <s v="Comercial"/>
    <s v="Anka"/>
    <x v="1"/>
    <n v="50"/>
    <s v="A"/>
    <n v="0.5"/>
    <n v="50"/>
    <s v="A"/>
    <n v="0.5"/>
    <n v="50"/>
    <s v="A"/>
    <n v="0.5"/>
    <n v="500"/>
    <s v="A"/>
    <n v="3"/>
    <n v="3"/>
    <s v="A"/>
    <n v="0.5"/>
    <n v="4"/>
    <s v="R"/>
    <n v="2"/>
    <m/>
    <s v="N"/>
    <n v="0"/>
    <n v="2"/>
    <s v="A"/>
    <n v="0.5"/>
    <n v="6"/>
    <s v="A"/>
    <n v="2"/>
    <m/>
    <s v="N"/>
    <n v="0"/>
    <n v="500"/>
    <s v="R"/>
    <n v="6"/>
    <m/>
    <s v="N"/>
    <n v="0"/>
    <m/>
    <s v="N"/>
    <n v="0"/>
    <m/>
    <s v="N"/>
    <n v="0"/>
    <m/>
    <n v="15.5"/>
    <s v="E"/>
    <s v="E"/>
    <s v="N"/>
    <s v="F"/>
    <s v="F"/>
    <s v="N"/>
    <s v="N"/>
    <s v="N"/>
    <s v="N"/>
    <s v="N"/>
    <s v="N"/>
    <n v="6"/>
    <s v="Si"/>
    <s v="Si"/>
    <s v="No"/>
    <s v="No"/>
    <s v="Si"/>
    <s v="No"/>
    <s v="No"/>
    <s v="No"/>
    <s v="Si"/>
    <s v="No"/>
    <n v="4"/>
    <n v="25.5"/>
    <s v="MACCAWAL"/>
    <s v="allicaryl"/>
    <s v="B"/>
  </r>
  <r>
    <s v="2026-08"/>
    <s v="2026-0820516394138"/>
    <s v="2026-08|Lorenzo|20516394138"/>
    <s v="20516394138"/>
    <s v="ASESORIA &amp; NEGOCIOS DEL PERU S.A.C."/>
    <s v="Yulisa"/>
    <s v="Lorenzo"/>
    <s v="75003968"/>
    <s v="20516394138|Lorenzo"/>
    <s v="Semestral"/>
    <s v="Comercial"/>
    <s v="Contaweb"/>
    <x v="0"/>
    <n v="70"/>
    <s v="R"/>
    <n v="1"/>
    <n v="60"/>
    <s v="R"/>
    <n v="1"/>
    <n v="150"/>
    <s v="R"/>
    <n v="2"/>
    <m/>
    <s v="N"/>
    <n v="0"/>
    <m/>
    <s v="N"/>
    <n v="0"/>
    <n v="2"/>
    <s v="R"/>
    <n v="2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6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4"/>
    <s v="ADWIBCEN"/>
    <s v="QR2d1TPaH"/>
    <s v="D"/>
  </r>
  <r>
    <s v="2026-08"/>
    <s v="2026-0820556435040"/>
    <s v="2026-08|Marisol|20556435040"/>
    <s v="20556435040"/>
    <s v="ECONAIT S.A.C."/>
    <s v="Omar"/>
    <s v="Marisol"/>
    <s v="74486159"/>
    <s v="20556435040|Marisol"/>
    <s v="Mensual"/>
    <s v="Bares - Restaurantes"/>
    <s v="Anka"/>
    <x v="2"/>
    <n v="300"/>
    <s v="R"/>
    <n v="2"/>
    <n v="8000"/>
    <s v="R"/>
    <n v="4"/>
    <n v="500"/>
    <s v="R"/>
    <n v="3"/>
    <m/>
    <s v="N"/>
    <n v="0"/>
    <n v="2"/>
    <s v="R"/>
    <n v="1"/>
    <n v="9"/>
    <s v="R"/>
    <n v="4"/>
    <n v="45"/>
    <s v="R"/>
    <n v="1"/>
    <n v="1"/>
    <s v="R"/>
    <n v="1"/>
    <m/>
    <s v="N"/>
    <n v="0"/>
    <m/>
    <s v="N"/>
    <n v="0"/>
    <n v="12"/>
    <s v="R"/>
    <n v="2"/>
    <m/>
    <s v="N"/>
    <n v="0"/>
    <m/>
    <s v="N"/>
    <n v="0"/>
    <m/>
    <s v="N"/>
    <n v="0"/>
    <m/>
    <n v="18"/>
    <s v="E"/>
    <s v="E"/>
    <s v="F"/>
    <s v="N"/>
    <s v="F"/>
    <s v="F"/>
    <s v="N"/>
    <s v="F"/>
    <s v="N"/>
    <s v="N"/>
    <s v="F"/>
    <n v="9"/>
    <s v="Si"/>
    <s v="Si"/>
    <s v="No"/>
    <s v="No"/>
    <s v="Si"/>
    <s v="No"/>
    <s v="No"/>
    <s v="Si"/>
    <s v="No"/>
    <s v="No"/>
    <n v="4"/>
    <n v="31"/>
    <s v="RONELLBE"/>
    <s v="aptonlade"/>
    <s v="A"/>
  </r>
  <r>
    <s v="2026-08"/>
    <s v="2026-0820608390058"/>
    <s v="2026-08|Lorenzo|20608390058"/>
    <s v="20608390058"/>
    <s v="EXIMPORT VALLE DEL NORTE SAC"/>
    <s v="Yulisa"/>
    <s v="Lorenzo"/>
    <s v="75003968"/>
    <s v="20608390058|Lorenzo"/>
    <s v="Trimestral"/>
    <s v="Comercial"/>
    <s v="Anka"/>
    <x v="0"/>
    <n v="20"/>
    <s v="R"/>
    <n v="1"/>
    <n v="5"/>
    <s v="R"/>
    <n v="1"/>
    <n v="50"/>
    <s v="R"/>
    <n v="1"/>
    <n v="50"/>
    <s v="R"/>
    <n v="2"/>
    <m/>
    <s v="N"/>
    <n v="0"/>
    <n v="1"/>
    <s v="R"/>
    <n v="2"/>
    <n v="2"/>
    <s v="R"/>
    <n v="1"/>
    <n v="1"/>
    <s v="R"/>
    <n v="1"/>
    <m/>
    <s v="N"/>
    <n v="0"/>
    <n v="5"/>
    <s v="R"/>
    <n v="2"/>
    <n v="50"/>
    <s v="R"/>
    <n v="2"/>
    <m/>
    <s v="N"/>
    <n v="0"/>
    <m/>
    <s v="N"/>
    <n v="0"/>
    <n v="25"/>
    <s v="R"/>
    <n v="2"/>
    <m/>
    <n v="15"/>
    <s v="E"/>
    <s v="E"/>
    <s v="F"/>
    <s v="N"/>
    <s v="F"/>
    <s v="F"/>
    <s v="N"/>
    <s v="F"/>
    <s v="N"/>
    <s v="F"/>
    <s v="N"/>
    <n v="9"/>
    <s v="Si"/>
    <s v="Si"/>
    <s v="No"/>
    <s v="Si"/>
    <s v="Si"/>
    <s v="No"/>
    <s v="No"/>
    <s v="No"/>
    <s v="Si"/>
    <s v="No"/>
    <n v="5"/>
    <n v="29"/>
    <s v="CATEATEN"/>
    <s v="Vnor422060"/>
    <s v="B"/>
  </r>
  <r>
    <s v="2026-08"/>
    <s v="2026-0820537193761"/>
    <s v="2026-08|Yeleydi|20537193761"/>
    <s v="20537193761"/>
    <s v="FYR INTERNATIONAL GROUP S.A.C"/>
    <s v="Gerencia"/>
    <s v="Yeleydi"/>
    <s v="70107978"/>
    <s v="20537193761|Yeleydi"/>
    <s v="Semestral"/>
    <s v="Servicios"/>
    <s v="Anka"/>
    <x v="0"/>
    <n v="500"/>
    <s v="R"/>
    <n v="3"/>
    <n v="20"/>
    <s v="R"/>
    <n v="1"/>
    <n v="500"/>
    <s v="R"/>
    <n v="3"/>
    <m/>
    <s v="N"/>
    <n v="0"/>
    <n v="20"/>
    <s v="R"/>
    <n v="1"/>
    <n v="4"/>
    <s v="R"/>
    <n v="2"/>
    <n v="20"/>
    <s v="R"/>
    <n v="1"/>
    <n v="50"/>
    <s v="R"/>
    <n v="1"/>
    <m/>
    <s v="N"/>
    <n v="0"/>
    <m/>
    <s v="N"/>
    <n v="0"/>
    <n v="0"/>
    <s v="N"/>
    <n v="0"/>
    <m/>
    <s v="N"/>
    <n v="0"/>
    <m/>
    <s v="N"/>
    <n v="0"/>
    <m/>
    <s v="N"/>
    <n v="0"/>
    <m/>
    <n v="12"/>
    <s v="E"/>
    <s v="E"/>
    <s v="F"/>
    <s v="N"/>
    <s v="F"/>
    <s v="F"/>
    <s v="N"/>
    <s v="N"/>
    <s v="N"/>
    <s v="N"/>
    <s v="N"/>
    <n v="7"/>
    <s v="Si"/>
    <s v="Si"/>
    <s v="Si"/>
    <s v="No"/>
    <s v="Si"/>
    <s v="No"/>
    <s v="No"/>
    <s v="No"/>
    <s v="No"/>
    <s v="No"/>
    <n v="4"/>
    <n v="23"/>
    <s v="TIASKING"/>
    <s v="MARIFESEO1"/>
    <s v="C"/>
  </r>
  <r>
    <s v="2026-08"/>
    <s v="2026-0810429489372"/>
    <s v="2026-08|Mireya|10429489372"/>
    <s v="10429489372"/>
    <s v="GARCIA ROJAS CINDY CONSUELO"/>
    <s v="Yulisa"/>
    <s v="Mireya"/>
    <n v="76814749"/>
    <s v="10429489372|Mireya"/>
    <s v="Semestral"/>
    <s v="Comercial"/>
    <s v="Contaweb"/>
    <x v="0"/>
    <n v="20"/>
    <s v="R"/>
    <n v="1"/>
    <n v="20"/>
    <s v="R"/>
    <n v="1"/>
    <n v="100"/>
    <s v="R"/>
    <n v="2"/>
    <n v="50"/>
    <s v="R"/>
    <n v="2"/>
    <m/>
    <s v="N"/>
    <n v="0"/>
    <n v="2"/>
    <s v="R"/>
    <n v="2"/>
    <m/>
    <s v="N"/>
    <n v="0"/>
    <m/>
    <s v="N"/>
    <n v="0"/>
    <m/>
    <s v="N"/>
    <n v="0"/>
    <m/>
    <s v="N"/>
    <n v="0"/>
    <n v="50"/>
    <s v="R"/>
    <n v="2"/>
    <m/>
    <s v="N"/>
    <n v="0"/>
    <m/>
    <s v="N"/>
    <n v="0"/>
    <m/>
    <s v="N"/>
    <n v="0"/>
    <m/>
    <n v="10"/>
    <s v="E"/>
    <s v="E"/>
    <s v="N"/>
    <s v="E"/>
    <s v="N"/>
    <s v="N"/>
    <s v="N"/>
    <s v="N"/>
    <s v="N"/>
    <s v="N"/>
    <s v="N"/>
    <n v="6"/>
    <s v="Si"/>
    <s v="No"/>
    <s v="No"/>
    <s v="No"/>
    <s v="No"/>
    <s v="No"/>
    <s v="No"/>
    <s v="No"/>
    <s v="No"/>
    <s v="No"/>
    <n v="1"/>
    <n v="17"/>
    <s v="UISLONVE"/>
    <s v="ggianrang"/>
    <s v="C"/>
  </r>
  <r>
    <s v="2026-08"/>
    <s v="2026-0810468556061"/>
    <s v="2026-08|Mireya|10468556061"/>
    <s v="10468556061"/>
    <s v="GERONIMO ESCOBAR URSULA"/>
    <s v="Yulisa"/>
    <s v="Mireya"/>
    <n v="76814749"/>
    <s v="10468556061|Mireya"/>
    <s v="Mensual"/>
    <s v="Servicios"/>
    <s v="Contaweb"/>
    <x v="0"/>
    <n v="3"/>
    <s v="R"/>
    <n v="1"/>
    <n v="3"/>
    <s v="R"/>
    <n v="1"/>
    <n v="40"/>
    <s v="R"/>
    <n v="1"/>
    <m/>
    <s v="N"/>
    <n v="0"/>
    <m/>
    <s v="N"/>
    <n v="0"/>
    <n v="2"/>
    <s v="R"/>
    <n v="2"/>
    <m/>
    <s v="N"/>
    <n v="0"/>
    <n v="20"/>
    <s v="R"/>
    <n v="1"/>
    <m/>
    <s v="N"/>
    <n v="0"/>
    <m/>
    <s v="N"/>
    <n v="0"/>
    <n v="0"/>
    <s v="N"/>
    <n v="0"/>
    <m/>
    <s v="N"/>
    <n v="0"/>
    <n v="3"/>
    <s v="R"/>
    <n v="1"/>
    <m/>
    <s v="N"/>
    <n v="0"/>
    <m/>
    <n v="7"/>
    <s v="F"/>
    <s v="F"/>
    <s v="N"/>
    <s v="F"/>
    <s v="N"/>
    <s v="N"/>
    <s v="N"/>
    <s v="N"/>
    <s v="N"/>
    <s v="N"/>
    <s v="N"/>
    <n v="3"/>
    <s v="Si"/>
    <s v="Si"/>
    <s v="No"/>
    <s v="No"/>
    <s v="Si"/>
    <s v="No"/>
    <s v="No"/>
    <s v="No"/>
    <s v="No"/>
    <s v="No"/>
    <n v="3"/>
    <n v="13"/>
    <s v="HAWERVAC"/>
    <s v="hrolifiel"/>
    <s v="A"/>
  </r>
  <r>
    <s v="2026-08"/>
    <s v="2026-0820605731806"/>
    <s v="2026-08|Rocio |20605731806"/>
    <s v="20605731806"/>
    <s v="GRUPO FINANCORP S.A.C"/>
    <s v="Jose"/>
    <s v="Rocio "/>
    <s v="42576958"/>
    <s v="20605731806|Rocio "/>
    <s v="Semestral"/>
    <s v="Financiera"/>
    <s v="Anka"/>
    <x v="0"/>
    <n v="120"/>
    <s v="R"/>
    <n v="2"/>
    <n v="500"/>
    <s v="A"/>
    <n v="1.5"/>
    <n v="3000"/>
    <s v="A"/>
    <n v="2"/>
    <m/>
    <s v="N"/>
    <n v="0"/>
    <m/>
    <s v="N"/>
    <n v="0"/>
    <n v="4"/>
    <s v="R"/>
    <n v="2"/>
    <n v="8"/>
    <s v="R"/>
    <n v="1"/>
    <n v="3"/>
    <s v="R"/>
    <n v="1"/>
    <m/>
    <s v="N"/>
    <n v="0"/>
    <m/>
    <s v="N"/>
    <n v="0"/>
    <n v="0"/>
    <s v="N"/>
    <n v="0"/>
    <m/>
    <s v="N"/>
    <n v="0"/>
    <m/>
    <s v="N"/>
    <n v="0"/>
    <m/>
    <s v="N"/>
    <n v="0"/>
    <m/>
    <n v="9.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Si"/>
    <s v="No"/>
    <n v="4"/>
    <n v="18.5"/>
    <s v="ALISTEEK"/>
    <s v="Financorp206"/>
    <s v="C"/>
  </r>
  <r>
    <s v="2026-08"/>
    <s v="2026-0820603904568"/>
    <s v="2026-08|Kheilly|20603904568"/>
    <s v="20603904568"/>
    <s v="INDUSTRIA 04 S.A.C."/>
    <s v="Omar"/>
    <s v="Kheilly"/>
    <s v="70609390"/>
    <s v="20603904568|Kheilly"/>
    <s v="Mensual"/>
    <s v="Servicios"/>
    <s v="Anka"/>
    <x v="0"/>
    <n v="10"/>
    <s v="A"/>
    <n v="0.5"/>
    <n v="150"/>
    <s v="A"/>
    <n v="1"/>
    <n v="300"/>
    <s v="A"/>
    <n v="1"/>
    <m/>
    <s v="N"/>
    <n v="0"/>
    <n v="1"/>
    <s v="R"/>
    <n v="1"/>
    <n v="10"/>
    <s v="R"/>
    <n v="6"/>
    <n v="2"/>
    <s v="R"/>
    <n v="1"/>
    <n v="2"/>
    <s v="R"/>
    <n v="1"/>
    <m/>
    <s v="N"/>
    <n v="0"/>
    <m/>
    <s v="N"/>
    <n v="0"/>
    <n v="0"/>
    <s v="N"/>
    <n v="0"/>
    <m/>
    <s v="N"/>
    <n v="0"/>
    <n v="1"/>
    <s v="R"/>
    <n v="1"/>
    <m/>
    <s v="N"/>
    <n v="0"/>
    <m/>
    <n v="12.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Si"/>
    <s v="No"/>
    <n v="4"/>
    <n v="21.5"/>
    <s v="REANELLE"/>
    <s v="7LJRYjXz"/>
    <s v="A"/>
  </r>
  <r>
    <s v="2026-08"/>
    <s v="2026-0820602055834"/>
    <s v="2026-08|Marisol|20602055834"/>
    <s v="20602055834"/>
    <s v="INFUSIONISTA"/>
    <s v="Omar"/>
    <s v="Marisol"/>
    <s v="74486159"/>
    <s v="20602055834|Marisol"/>
    <s v="Mensual"/>
    <s v="Bares - Restaurantes"/>
    <s v="Anka"/>
    <x v="2"/>
    <n v="350"/>
    <s v="R"/>
    <n v="2"/>
    <n v="2000"/>
    <s v="R"/>
    <n v="4"/>
    <n v="550"/>
    <s v="R"/>
    <n v="3"/>
    <m/>
    <s v="N"/>
    <n v="0"/>
    <n v="1"/>
    <s v="R"/>
    <n v="1"/>
    <n v="17"/>
    <s v="R"/>
    <n v="6"/>
    <n v="25"/>
    <s v="R"/>
    <n v="1"/>
    <n v="1"/>
    <s v="N"/>
    <n v="0"/>
    <m/>
    <s v="N"/>
    <n v="0"/>
    <m/>
    <s v="N"/>
    <n v="0"/>
    <n v="12"/>
    <s v="R"/>
    <n v="2"/>
    <m/>
    <s v="N"/>
    <n v="0"/>
    <m/>
    <s v="N"/>
    <n v="0"/>
    <m/>
    <s v="N"/>
    <n v="0"/>
    <m/>
    <n v="19"/>
    <s v="E"/>
    <s v="E"/>
    <s v="F"/>
    <s v="N"/>
    <s v="F"/>
    <s v="N"/>
    <s v="N"/>
    <s v="N"/>
    <s v="N"/>
    <s v="N"/>
    <s v="N"/>
    <n v="6"/>
    <s v="Si"/>
    <s v="Si"/>
    <s v="No"/>
    <s v="No"/>
    <s v="Si"/>
    <s v="No"/>
    <s v="No"/>
    <s v="No"/>
    <s v="No"/>
    <s v="No"/>
    <n v="3"/>
    <n v="28"/>
    <s v="TIONEFUL"/>
    <s v="rnadestan"/>
    <s v="A"/>
  </r>
  <r>
    <s v="2026-08"/>
    <s v="2026-0820510760795"/>
    <s v="2026-08|Kheilly|20510760795"/>
    <s v="20510760795"/>
    <s v="INVERSIONES CAMPO VERDE S.A.C."/>
    <s v="Omar"/>
    <s v="Kheilly"/>
    <s v="70609390"/>
    <s v="20510760795|Kheilly"/>
    <s v="Trimestral"/>
    <s v="Comercial"/>
    <s v="Anka"/>
    <x v="0"/>
    <n v="50"/>
    <s v="A"/>
    <n v="0.5"/>
    <n v="50"/>
    <s v="A"/>
    <n v="0.5"/>
    <n v="250"/>
    <s v="A"/>
    <n v="1"/>
    <n v="50"/>
    <s v="A"/>
    <n v="1"/>
    <n v="1"/>
    <s v="A"/>
    <n v="0.5"/>
    <n v="1"/>
    <s v="A"/>
    <n v="1"/>
    <n v="25"/>
    <s v="A"/>
    <n v="0.5"/>
    <n v="1"/>
    <s v="A"/>
    <n v="0.5"/>
    <m/>
    <s v="N"/>
    <n v="0"/>
    <n v="1"/>
    <s v="A"/>
    <n v="0.5"/>
    <n v="50"/>
    <s v="A"/>
    <n v="1"/>
    <m/>
    <s v="N"/>
    <n v="0"/>
    <m/>
    <s v="N"/>
    <n v="0"/>
    <n v="10"/>
    <s v="A"/>
    <n v="1"/>
    <m/>
    <n v="8"/>
    <s v="E"/>
    <s v="E"/>
    <s v="F"/>
    <s v="N"/>
    <s v="F"/>
    <s v="F"/>
    <s v="N"/>
    <s v="F"/>
    <s v="N"/>
    <s v="F"/>
    <s v="N"/>
    <n v="9"/>
    <s v="Si"/>
    <s v="Si"/>
    <s v="Si"/>
    <s v="No"/>
    <s v="Si"/>
    <s v="No"/>
    <s v="No"/>
    <s v="Si"/>
    <s v="Si"/>
    <s v="No"/>
    <n v="6"/>
    <n v="23"/>
    <s v="SILVIAAA"/>
    <s v="SILVIAAA"/>
    <s v="B"/>
  </r>
  <r>
    <s v="2026-08"/>
    <s v="2026-0820608557971"/>
    <s v="2026-08|Mireya|20608557971"/>
    <s v="20608557971"/>
    <s v="JIMZU SPIRIT E.I.R.L."/>
    <s v="Yulisa"/>
    <s v="Mireya"/>
    <n v="76814749"/>
    <s v="20608557971|Mireya"/>
    <s v="Semestral"/>
    <s v="Servicios"/>
    <s v="Contaweb"/>
    <x v="3"/>
    <n v="20"/>
    <s v="R"/>
    <n v="1"/>
    <n v="17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2"/>
    <s v="E"/>
    <s v="E"/>
    <s v="N"/>
    <s v="N"/>
    <s v="N"/>
    <s v="N"/>
    <s v="N"/>
    <s v="N"/>
    <s v="N"/>
    <s v="N"/>
    <s v="N"/>
    <n v="4"/>
    <s v="Si"/>
    <s v="No"/>
    <s v="No"/>
    <s v="No"/>
    <s v="No"/>
    <s v="No"/>
    <s v="No"/>
    <s v="No"/>
    <s v="No"/>
    <s v="No"/>
    <n v="1"/>
    <n v="7"/>
    <n v="72077895"/>
    <s v="Jose3564044"/>
    <s v="D"/>
  </r>
  <r>
    <s v="2026-08"/>
    <s v="2026-0820607296813"/>
    <s v="2026-08|Rocio |20607296813"/>
    <s v="20607296813"/>
    <s v="JVL IMPORT &amp; EXPORT GROUP S.A.C."/>
    <s v="Jose"/>
    <s v="Rocio "/>
    <s v="42576958"/>
    <s v="20607296813|Rocio "/>
    <s v="Semestral"/>
    <s v="Comercial"/>
    <s v="Contaweb"/>
    <x v="0"/>
    <n v="40"/>
    <s v="R"/>
    <n v="1"/>
    <n v="150"/>
    <s v="R"/>
    <n v="2"/>
    <n v="120"/>
    <s v="R"/>
    <n v="2"/>
    <n v="250"/>
    <s v="R"/>
    <n v="4"/>
    <m/>
    <s v="N"/>
    <n v="0"/>
    <n v="4"/>
    <s v="R"/>
    <n v="2"/>
    <m/>
    <s v="N"/>
    <n v="0"/>
    <m/>
    <s v="N"/>
    <n v="0"/>
    <n v="2"/>
    <s v="R"/>
    <n v="4"/>
    <m/>
    <s v="N"/>
    <n v="0"/>
    <n v="250"/>
    <s v="R"/>
    <n v="4"/>
    <m/>
    <s v="N"/>
    <n v="0"/>
    <m/>
    <s v="N"/>
    <n v="0"/>
    <m/>
    <s v="N"/>
    <n v="0"/>
    <m/>
    <n v="19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Si"/>
    <s v="No"/>
    <n v="4"/>
    <n v="28"/>
    <n v="70236049"/>
    <s v="70236049Vera"/>
    <s v="C"/>
  </r>
  <r>
    <s v="2026-08"/>
    <s v="2026-0820602118798"/>
    <s v="2026-08|Rocio |20602118798"/>
    <s v="20602118798"/>
    <s v="MARCTEX S.A.C."/>
    <s v="Jose"/>
    <s v="Rocio "/>
    <s v="42576958"/>
    <s v="20602118798|Rocio "/>
    <s v="Semestral"/>
    <s v="Comercial"/>
    <s v="Contaweb"/>
    <x v="0"/>
    <n v="80"/>
    <s v="R"/>
    <n v="1"/>
    <n v="25"/>
    <s v="R"/>
    <n v="1"/>
    <n v="60"/>
    <s v="R"/>
    <n v="1"/>
    <n v="300"/>
    <s v="R"/>
    <n v="4"/>
    <m/>
    <s v="N"/>
    <n v="0"/>
    <n v="4"/>
    <s v="R"/>
    <n v="2"/>
    <m/>
    <s v="N"/>
    <n v="0"/>
    <m/>
    <s v="N"/>
    <n v="0"/>
    <n v="4"/>
    <s v="R"/>
    <n v="4"/>
    <m/>
    <s v="N"/>
    <n v="0"/>
    <n v="300"/>
    <s v="R"/>
    <n v="4"/>
    <m/>
    <s v="N"/>
    <n v="0"/>
    <m/>
    <s v="N"/>
    <n v="0"/>
    <m/>
    <s v="N"/>
    <n v="0"/>
    <m/>
    <n v="17"/>
    <s v="F"/>
    <s v="F"/>
    <s v="N"/>
    <s v="F"/>
    <s v="N"/>
    <s v="N"/>
    <s v="N"/>
    <s v="N"/>
    <s v="N"/>
    <s v="N"/>
    <s v="N"/>
    <n v="3"/>
    <s v="Si"/>
    <s v="Si"/>
    <s v="No"/>
    <s v="No"/>
    <s v="Si"/>
    <s v="No"/>
    <s v="No"/>
    <s v="No"/>
    <s v="Si"/>
    <s v="No"/>
    <n v="4"/>
    <n v="24"/>
    <s v="AZIUMPAR"/>
    <s v="viianswor"/>
    <s v="D"/>
  </r>
  <r>
    <s v="2026-08"/>
    <s v="2026-0820601293413"/>
    <s v="2026-08|Jhony|20601293413"/>
    <s v="20601293413"/>
    <s v="NEGOCIOS SAN AGUSTIN S.A.C."/>
    <s v="Omar"/>
    <s v="Jhony"/>
    <s v="71594822"/>
    <s v="20601293413|Jhony"/>
    <s v="Semestral"/>
    <s v="Comercial"/>
    <s v="Contaweb"/>
    <x v="3"/>
    <n v="120"/>
    <s v="R"/>
    <n v="2"/>
    <n v="75"/>
    <s v="R"/>
    <n v="1"/>
    <m/>
    <s v="N"/>
    <n v="0"/>
    <m/>
    <s v="N"/>
    <n v="0"/>
    <m/>
    <s v="N"/>
    <n v="0"/>
    <n v="3"/>
    <s v="R"/>
    <n v="2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5"/>
    <s v="F"/>
    <s v="F"/>
    <s v="N"/>
    <s v="N"/>
    <s v="N"/>
    <s v="N"/>
    <s v="N"/>
    <s v="N"/>
    <s v="N"/>
    <s v="N"/>
    <s v="N"/>
    <n v="2"/>
    <s v="Si"/>
    <s v="Si"/>
    <s v="No"/>
    <s v="No"/>
    <s v="Si"/>
    <s v="No"/>
    <s v="No"/>
    <s v="No"/>
    <s v="No"/>
    <s v="No"/>
    <n v="3"/>
    <n v="10"/>
    <s v="OOMPAUTL"/>
    <s v="inerentra"/>
    <s v="D"/>
  </r>
  <r>
    <s v="2026-08"/>
    <s v="2026-0820605578528"/>
    <s v="2026-08|Rocio |20605578528"/>
    <s v="20605578528"/>
    <s v="PERU INDUSTRI GN S.A.C."/>
    <s v="Jose"/>
    <s v="Rocio "/>
    <s v="42576958"/>
    <s v="20605578528|Rocio "/>
    <s v="Semestral"/>
    <s v="Comercial"/>
    <s v="Contaweb"/>
    <x v="0"/>
    <n v="30"/>
    <s v="A"/>
    <n v="0.5"/>
    <n v="2"/>
    <s v="A"/>
    <n v="0.5"/>
    <n v="200"/>
    <s v="A"/>
    <n v="1"/>
    <n v="100"/>
    <s v="A"/>
    <n v="2"/>
    <m/>
    <s v="N"/>
    <n v="0"/>
    <m/>
    <s v="N"/>
    <n v="0"/>
    <n v="20"/>
    <s v="A"/>
    <n v="0.5"/>
    <n v="20"/>
    <s v="R"/>
    <n v="1"/>
    <m/>
    <s v="N"/>
    <n v="0"/>
    <n v="3"/>
    <s v="R"/>
    <n v="2"/>
    <n v="100"/>
    <s v="A"/>
    <n v="2"/>
    <m/>
    <s v="N"/>
    <n v="0"/>
    <m/>
    <s v="N"/>
    <n v="0"/>
    <n v="1"/>
    <s v="A"/>
    <n v="1"/>
    <m/>
    <n v="10.5"/>
    <s v="E"/>
    <s v="E"/>
    <s v="F"/>
    <s v="N"/>
    <s v="F"/>
    <s v="F"/>
    <s v="N"/>
    <s v="N"/>
    <s v="N"/>
    <s v="N"/>
    <s v="N"/>
    <n v="7"/>
    <s v="Si"/>
    <s v="No"/>
    <s v="No"/>
    <s v="Si"/>
    <s v="No"/>
    <s v="No"/>
    <s v="No"/>
    <s v="No"/>
    <s v="Si"/>
    <s v="No"/>
    <n v="3"/>
    <n v="20.5"/>
    <s v="UREADALL"/>
    <s v="bantantsw"/>
    <s v="C"/>
  </r>
  <r>
    <s v="2026-08"/>
    <s v="2026-0820609054604"/>
    <s v="2026-08|Mireya|20609054604"/>
    <s v="20609054604"/>
    <s v="FULL CARGO SAC"/>
    <s v="Yulisa"/>
    <s v="Mireya"/>
    <n v="76814749"/>
    <s v="20609054604|Mireya"/>
    <s v="Semestral"/>
    <s v="Servicios"/>
    <s v="Contaweb"/>
    <x v="0"/>
    <n v="60"/>
    <s v="R"/>
    <n v="1"/>
    <n v="40"/>
    <s v="R"/>
    <n v="1"/>
    <n v="60"/>
    <s v="R"/>
    <n v="1"/>
    <m/>
    <s v="N"/>
    <n v="0"/>
    <m/>
    <s v="N"/>
    <n v="0"/>
    <n v="1"/>
    <s v="R"/>
    <n v="2"/>
    <m/>
    <s v="N"/>
    <n v="0"/>
    <n v="1"/>
    <s v="R"/>
    <n v="1"/>
    <m/>
    <s v="N"/>
    <n v="0"/>
    <m/>
    <s v="N"/>
    <n v="0"/>
    <n v="0"/>
    <s v="N"/>
    <n v="0"/>
    <m/>
    <s v="N"/>
    <n v="0"/>
    <n v="1"/>
    <s v="R"/>
    <n v="1"/>
    <m/>
    <s v="N"/>
    <n v="0"/>
    <m/>
    <n v="7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5"/>
    <n v="40850688"/>
    <s v="Full40850688"/>
    <s v="C"/>
  </r>
  <r>
    <s v="2026-08"/>
    <s v="2026-0820605994840"/>
    <s v="2026-08|Marisol|20605994840"/>
    <s v="20605994840"/>
    <s v="ROCOTITOE S.A.C"/>
    <s v="Omar"/>
    <s v="Marisol"/>
    <s v="74486159"/>
    <s v="20605994840|Marisol"/>
    <s v="Mensual"/>
    <s v="Bares - Restaurantes"/>
    <s v="Anka"/>
    <x v="2"/>
    <n v="150"/>
    <s v="R"/>
    <n v="2"/>
    <n v="2000"/>
    <s v="R"/>
    <n v="4"/>
    <n v="250"/>
    <s v="R"/>
    <n v="2"/>
    <n v="0"/>
    <s v="N"/>
    <n v="0"/>
    <n v="0"/>
    <s v="N"/>
    <n v="0"/>
    <n v="6"/>
    <s v="R"/>
    <n v="4"/>
    <n v="8"/>
    <s v="R"/>
    <n v="1"/>
    <n v="1"/>
    <s v="R"/>
    <n v="1"/>
    <m/>
    <s v="N"/>
    <n v="0"/>
    <m/>
    <s v="N"/>
    <n v="0"/>
    <n v="12"/>
    <s v="R"/>
    <n v="2"/>
    <m/>
    <s v="N"/>
    <n v="0"/>
    <m/>
    <s v="N"/>
    <n v="0"/>
    <m/>
    <s v="N"/>
    <n v="0"/>
    <m/>
    <n v="16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4"/>
    <s v="SHENTICH"/>
    <s v="hianterfi"/>
    <s v="A"/>
  </r>
  <r>
    <s v="2026-08"/>
    <s v="2026-0820609108801"/>
    <s v="2026-08|Yeleydi|20609108801"/>
    <s v="20609108801"/>
    <s v="EXPORTACIONES RODRIGUEZ NEIRA SAC"/>
    <s v="Gerencia"/>
    <s v="Yeleydi"/>
    <s v="70107978"/>
    <s v="20609108801|Yeleydi"/>
    <s v="Semestral"/>
    <s v="Comercial"/>
    <s v="Anka"/>
    <x v="0"/>
    <n v="20"/>
    <s v="A"/>
    <n v="0.5"/>
    <n v="5"/>
    <s v="A"/>
    <n v="0.5"/>
    <n v="50"/>
    <s v="A"/>
    <n v="0.5"/>
    <n v="100"/>
    <s v="R"/>
    <n v="4"/>
    <m/>
    <s v="N"/>
    <n v="0"/>
    <n v="1"/>
    <s v="R"/>
    <n v="2"/>
    <m/>
    <s v="N"/>
    <n v="0"/>
    <m/>
    <s v="N"/>
    <n v="0"/>
    <m/>
    <s v="N"/>
    <n v="0"/>
    <n v="3"/>
    <s v="R"/>
    <n v="2"/>
    <n v="100"/>
    <s v="R"/>
    <n v="4"/>
    <m/>
    <s v="N"/>
    <n v="0"/>
    <m/>
    <s v="N"/>
    <n v="0"/>
    <n v="1"/>
    <s v="A"/>
    <n v="1"/>
    <m/>
    <n v="14.5"/>
    <s v="E"/>
    <s v="E"/>
    <s v="N"/>
    <s v="F"/>
    <s v="N"/>
    <s v="N"/>
    <s v="N"/>
    <s v="N"/>
    <s v="N"/>
    <s v="N"/>
    <s v="N"/>
    <n v="5"/>
    <s v="Si"/>
    <s v="Si"/>
    <s v="No"/>
    <s v="Si"/>
    <s v="Si"/>
    <s v="No"/>
    <s v="No"/>
    <s v="No"/>
    <s v="Si"/>
    <s v="No"/>
    <n v="5"/>
    <n v="24.5"/>
    <n v="40278671"/>
    <s v="Marilu1979"/>
    <s v="C"/>
  </r>
  <r>
    <s v="2026-08"/>
    <s v="2026-0820557075969"/>
    <s v="2026-08|Kheilly|20557075969"/>
    <s v="20557075969"/>
    <s v="IMPORTACIONES TAKANA CAR S.A.C"/>
    <s v="Omar"/>
    <s v="Kheilly"/>
    <s v="70609390"/>
    <s v="20557075969|Kheilly"/>
    <s v="Mensual"/>
    <s v="Comercial"/>
    <s v="Wolrd Office"/>
    <x v="1"/>
    <n v="60"/>
    <s v="A"/>
    <n v="0.5"/>
    <n v="600"/>
    <s v="A"/>
    <n v="1.5"/>
    <n v="450"/>
    <s v="R"/>
    <n v="2"/>
    <n v="1000"/>
    <s v="R"/>
    <n v="10"/>
    <m/>
    <s v="N"/>
    <n v="0"/>
    <n v="14"/>
    <s v="R"/>
    <n v="6"/>
    <m/>
    <s v="N"/>
    <n v="0"/>
    <m/>
    <s v="N"/>
    <n v="0"/>
    <n v="5"/>
    <s v="R"/>
    <n v="4"/>
    <m/>
    <s v="N"/>
    <n v="0"/>
    <n v="1000"/>
    <s v="R"/>
    <n v="10"/>
    <m/>
    <s v="N"/>
    <n v="0"/>
    <m/>
    <s v="N"/>
    <n v="0"/>
    <m/>
    <s v="N"/>
    <n v="0"/>
    <m/>
    <n v="34"/>
    <s v="E"/>
    <s v="E"/>
    <s v="F"/>
    <s v="N"/>
    <s v="F"/>
    <s v="F"/>
    <s v="N"/>
    <s v="F"/>
    <s v="N"/>
    <s v="F"/>
    <s v="F"/>
    <n v="10"/>
    <s v="Si"/>
    <s v="Si"/>
    <s v="Si"/>
    <s v="No"/>
    <s v="Si"/>
    <s v="No"/>
    <s v="No"/>
    <s v="Si"/>
    <s v="Si"/>
    <s v="No"/>
    <n v="6"/>
    <n v="50"/>
    <s v="ITAKANAC"/>
    <s v="Maquera*55"/>
    <s v="A"/>
  </r>
  <r>
    <s v="2026-08"/>
    <s v="2026-0820554918795"/>
    <s v="2026-08|Carmen D.|20554918795"/>
    <s v="20554918795"/>
    <s v="SOUTH TIRES PERÚ S.A.C"/>
    <s v="Yulisa"/>
    <s v="Carmen D."/>
    <s v="74033333"/>
    <s v="20554918795|Carmen D."/>
    <s v="Semestral"/>
    <s v="Comercial"/>
    <s v="Contaweb"/>
    <x v="0"/>
    <n v="1"/>
    <s v="R"/>
    <n v="1"/>
    <n v="6"/>
    <s v="R"/>
    <n v="1"/>
    <m/>
    <s v="N"/>
    <n v="0"/>
    <m/>
    <s v="N"/>
    <n v="0"/>
    <m/>
    <s v="N"/>
    <n v="0"/>
    <m/>
    <s v="N"/>
    <n v="0"/>
    <m/>
    <s v="N"/>
    <n v="0"/>
    <n v="2"/>
    <s v="R"/>
    <n v="1"/>
    <m/>
    <s v="N"/>
    <n v="0"/>
    <m/>
    <s v="N"/>
    <n v="0"/>
    <n v="0"/>
    <s v="N"/>
    <n v="0"/>
    <m/>
    <s v="N"/>
    <n v="0"/>
    <m/>
    <s v="N"/>
    <n v="0"/>
    <m/>
    <s v="N"/>
    <n v="0"/>
    <m/>
    <n v="3"/>
    <s v="E"/>
    <s v="E"/>
    <s v="N"/>
    <s v="E"/>
    <s v="N"/>
    <s v="N"/>
    <s v="N"/>
    <s v="N"/>
    <s v="N"/>
    <s v="N"/>
    <s v="N"/>
    <n v="6"/>
    <s v="Si"/>
    <s v="No"/>
    <s v="No"/>
    <s v="No"/>
    <s v="No"/>
    <s v="No"/>
    <s v="No"/>
    <s v="No"/>
    <s v="No"/>
    <s v="No"/>
    <n v="1"/>
    <n v="10"/>
    <s v="CATHOSUB"/>
    <s v="grayfren"/>
    <s v="D"/>
  </r>
  <r>
    <s v="2026-08"/>
    <s v="2026-0820556330451"/>
    <s v="2026-08|Carmen D.|20556330451"/>
    <s v="20556330451"/>
    <s v="SYQUEM QUIMICOS Y SERVICIOS S.A.C."/>
    <s v="Yulisa"/>
    <s v="Carmen D."/>
    <s v="74033333"/>
    <s v="20556330451|Carmen D."/>
    <s v="Semestral"/>
    <s v="Comercial"/>
    <s v="Contaweb"/>
    <x v="0"/>
    <n v="6"/>
    <s v="R"/>
    <n v="1"/>
    <n v="6"/>
    <s v="R"/>
    <n v="1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3"/>
    <s v="F"/>
    <s v="F"/>
    <s v="N"/>
    <s v="F"/>
    <s v="N"/>
    <s v="N"/>
    <s v="N"/>
    <s v="N"/>
    <s v="N"/>
    <s v="N"/>
    <s v="N"/>
    <n v="3"/>
    <s v="Si"/>
    <s v="Si"/>
    <s v="No"/>
    <s v="No"/>
    <s v="No"/>
    <s v="No"/>
    <s v="No"/>
    <s v="No"/>
    <s v="No"/>
    <s v="No"/>
    <n v="2"/>
    <n v="8"/>
    <s v="IOUTHANE"/>
    <s v="beekboemi"/>
    <s v="D"/>
  </r>
  <r>
    <s v="2026-08"/>
    <s v="2026-0820605225218"/>
    <s v="2026-08|Marisol|20605225218"/>
    <s v="20605225218"/>
    <s v="TAQUITOE SAC"/>
    <s v="Omar"/>
    <s v="Marisol"/>
    <s v="74486159"/>
    <s v="20605225218|Marisol"/>
    <s v="Mensual"/>
    <s v="Bares - Restaurantes"/>
    <s v="Anka"/>
    <x v="2"/>
    <n v="150"/>
    <s v="R"/>
    <n v="2"/>
    <n v="1200"/>
    <s v="R"/>
    <n v="4"/>
    <n v="150"/>
    <s v="R"/>
    <n v="2"/>
    <m/>
    <s v="R"/>
    <n v="2"/>
    <m/>
    <s v="N"/>
    <n v="0"/>
    <n v="7"/>
    <s v="R"/>
    <n v="4"/>
    <n v="10"/>
    <s v="R"/>
    <n v="1"/>
    <n v="1"/>
    <s v="R"/>
    <n v="1"/>
    <m/>
    <s v="N"/>
    <n v="0"/>
    <m/>
    <s v="N"/>
    <n v="0"/>
    <n v="0"/>
    <s v="R"/>
    <n v="2"/>
    <m/>
    <s v="N"/>
    <n v="0"/>
    <m/>
    <s v="N"/>
    <n v="0"/>
    <m/>
    <s v="N"/>
    <n v="0"/>
    <m/>
    <n v="18"/>
    <s v="E"/>
    <s v="E"/>
    <s v="F"/>
    <s v="N"/>
    <s v="F"/>
    <s v="N"/>
    <s v="N"/>
    <s v="N"/>
    <s v="N"/>
    <s v="N"/>
    <s v="N"/>
    <n v="6"/>
    <s v="Si"/>
    <s v="Si"/>
    <s v="No"/>
    <s v="No"/>
    <s v="Si"/>
    <s v="No"/>
    <s v="No"/>
    <s v="No"/>
    <s v="No"/>
    <s v="No"/>
    <n v="3"/>
    <n v="27"/>
    <s v="JANNALSI"/>
    <s v="stisecrif"/>
    <s v="A"/>
  </r>
  <r>
    <s v="2026-08"/>
    <s v="2026-0820601649226"/>
    <s v="2026-08|Marisol|20601649226"/>
    <s v="20601649226"/>
    <s v="TOE COMPANY"/>
    <s v="Omar"/>
    <s v="Marisol"/>
    <s v="74486159"/>
    <s v="20601649226|Marisol"/>
    <s v="Mensual"/>
    <s v="Bares - Restaurantes"/>
    <s v="Excel"/>
    <x v="3"/>
    <n v="1"/>
    <s v="R"/>
    <n v="1"/>
    <n v="1"/>
    <s v="R"/>
    <n v="1"/>
    <m/>
    <s v="N"/>
    <n v="0"/>
    <m/>
    <s v="N"/>
    <n v="0"/>
    <m/>
    <s v="N"/>
    <n v="0"/>
    <n v="2"/>
    <s v="R"/>
    <n v="2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4"/>
    <s v="E"/>
    <s v="E"/>
    <s v="N"/>
    <s v="N"/>
    <s v="N"/>
    <s v="N"/>
    <s v="N"/>
    <s v="N"/>
    <s v="N"/>
    <s v="N"/>
    <s v="N"/>
    <n v="4"/>
    <s v="Si"/>
    <s v="Si"/>
    <s v="No"/>
    <s v="No"/>
    <s v="Si"/>
    <s v="No"/>
    <s v="No"/>
    <s v="No"/>
    <s v="No"/>
    <s v="No"/>
    <n v="3"/>
    <n v="11"/>
    <s v="NGOOPIPT"/>
    <s v="erseterba"/>
    <s v="A"/>
  </r>
  <r>
    <s v="2026-08"/>
    <s v="2026-0820607722201"/>
    <s v="2026-08|Jhony|20607722201"/>
    <s v="20607722201"/>
    <s v="ATTENTO DRY CLEANING SCRL"/>
    <s v="Omar"/>
    <s v="Jhony"/>
    <s v="71594822"/>
    <s v="20607722201|Jhony"/>
    <s v="Semestral"/>
    <s v="Servicios"/>
    <s v="Contaweb"/>
    <x v="0"/>
    <n v="30"/>
    <s v="R"/>
    <n v="1"/>
    <n v="150"/>
    <s v="R"/>
    <n v="2"/>
    <n v="50"/>
    <s v="R"/>
    <n v="1"/>
    <m/>
    <s v="N"/>
    <n v="0"/>
    <m/>
    <s v="N"/>
    <n v="0"/>
    <n v="3"/>
    <s v="R"/>
    <n v="2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6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4"/>
    <s v="REFAIRAM"/>
    <s v="Atento23@"/>
    <s v="D"/>
  </r>
  <r>
    <s v="2026-08"/>
    <s v="2026-0820549819291"/>
    <s v="2026-08|Lorenzo|20549819291"/>
    <s v="20549819291"/>
    <s v="TRANSPORTES VASSALLO S.A.C."/>
    <s v="Yulisa"/>
    <s v="Lorenzo"/>
    <s v="75003968"/>
    <s v="20549819291|Lorenzo"/>
    <s v="Semestral"/>
    <s v="Servicios"/>
    <s v="Contaweb"/>
    <x v="0"/>
    <n v="50"/>
    <s v="R"/>
    <n v="1"/>
    <n v="50"/>
    <s v="R"/>
    <n v="1"/>
    <n v="100"/>
    <s v="R"/>
    <n v="2"/>
    <m/>
    <s v="N"/>
    <n v="0"/>
    <m/>
    <s v="N"/>
    <n v="0"/>
    <n v="1"/>
    <s v="R"/>
    <n v="2"/>
    <n v="6"/>
    <s v="R"/>
    <n v="1"/>
    <n v="6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n v="8"/>
    <s v="F"/>
    <s v="F"/>
    <s v="N"/>
    <s v="F"/>
    <s v="N"/>
    <s v="N"/>
    <s v="N"/>
    <s v="N"/>
    <s v="N"/>
    <s v="N"/>
    <s v="N"/>
    <n v="3"/>
    <s v="Si"/>
    <s v="Si"/>
    <s v="No"/>
    <s v="No"/>
    <s v="Si"/>
    <s v="No"/>
    <s v="No"/>
    <s v="No"/>
    <s v="No"/>
    <s v="No"/>
    <n v="3"/>
    <n v="14"/>
    <s v="EMPLANTI"/>
    <s v="ngthstapl"/>
    <s v="D"/>
  </r>
  <r>
    <s v="2026-08"/>
    <s v="2026-0810482805260"/>
    <s v="2026-08|Mireya|10482805260"/>
    <s v="10482805260"/>
    <s v="VILLEGAS NILUPU OSCAR ALEXANDER"/>
    <s v="Yulisa"/>
    <s v="Mireya"/>
    <n v="76814749"/>
    <s v="10482805260|Mireya"/>
    <s v="Semestral"/>
    <s v="Servicios"/>
    <s v="Contaweb"/>
    <x v="3"/>
    <n v="15"/>
    <s v="R"/>
    <n v="1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2"/>
    <s v="F"/>
    <s v="F"/>
    <s v="N"/>
    <s v="N"/>
    <s v="N"/>
    <s v="N"/>
    <s v="N"/>
    <s v="N"/>
    <s v="N"/>
    <s v="N"/>
    <s v="N"/>
    <n v="2"/>
    <s v="Si"/>
    <s v="No"/>
    <s v="No"/>
    <s v="No"/>
    <s v="No"/>
    <s v="No"/>
    <s v="No"/>
    <s v="No"/>
    <s v="No"/>
    <s v="No"/>
    <n v="1"/>
    <n v="5"/>
    <s v="IOUGHTWO"/>
    <s v="crantersi"/>
    <s v="D"/>
  </r>
  <r>
    <s v="2026-08"/>
    <s v="2026-0820553351414"/>
    <s v="2026-08|Carmen D.|20553351414"/>
    <s v="20553351414"/>
    <s v="PC WORLD TRADING S.A.C."/>
    <s v="Yulisa"/>
    <s v="Carmen D."/>
    <s v="74033333"/>
    <s v="20553351414|Carmen D."/>
    <s v="Semestral"/>
    <s v="Servicios"/>
    <s v="Contaweb"/>
    <x v="0"/>
    <n v="8"/>
    <s v="R"/>
    <n v="1"/>
    <n v="20"/>
    <s v="R"/>
    <n v="1"/>
    <n v="50"/>
    <s v="R"/>
    <n v="1"/>
    <m/>
    <s v="N"/>
    <n v="0"/>
    <m/>
    <s v="N"/>
    <n v="0"/>
    <n v="1"/>
    <s v="R"/>
    <n v="2"/>
    <m/>
    <s v="N"/>
    <n v="0"/>
    <m/>
    <s v="N"/>
    <n v="0"/>
    <m/>
    <s v="N"/>
    <n v="0"/>
    <m/>
    <s v="N"/>
    <n v="0"/>
    <n v="0"/>
    <s v="N"/>
    <n v="0"/>
    <m/>
    <s v="N"/>
    <n v="0"/>
    <n v="50"/>
    <s v="R"/>
    <n v="1"/>
    <m/>
    <s v="N"/>
    <n v="0"/>
    <m/>
    <n v="6"/>
    <s v="F"/>
    <s v="F"/>
    <s v="N"/>
    <s v="F"/>
    <s v="N"/>
    <s v="N"/>
    <s v="N"/>
    <s v="N"/>
    <s v="N"/>
    <s v="N"/>
    <s v="N"/>
    <n v="3"/>
    <s v="Si"/>
    <s v="Si"/>
    <s v="No"/>
    <s v="No"/>
    <s v="No"/>
    <s v="No"/>
    <s v="No"/>
    <s v="No"/>
    <s v="No"/>
    <s v="No"/>
    <n v="2"/>
    <n v="11"/>
    <s v="AURTIVEY"/>
    <s v="igrounden"/>
    <s v="D"/>
  </r>
  <r>
    <s v="2026-08"/>
    <s v="2026-0820604608938"/>
    <s v="2026-08|Mireya|20604608938"/>
    <s v="20604608938"/>
    <s v="WC MAKEUP S.A.C"/>
    <s v="Yulisa"/>
    <s v="Mireya"/>
    <n v="76814749"/>
    <s v="20604608938|Mireya"/>
    <s v="Semestral"/>
    <s v="Servicios"/>
    <s v="Contaweb"/>
    <x v="3"/>
    <n v="5"/>
    <s v="R"/>
    <n v="1"/>
    <n v="5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2"/>
    <s v="E"/>
    <s v="E"/>
    <s v="N"/>
    <s v="N"/>
    <s v="N"/>
    <s v="N"/>
    <s v="N"/>
    <s v="N"/>
    <s v="N"/>
    <s v="N"/>
    <s v="N"/>
    <n v="4"/>
    <s v="Si"/>
    <s v="No"/>
    <s v="No"/>
    <s v="No"/>
    <s v="No"/>
    <s v="No"/>
    <s v="No"/>
    <s v="No"/>
    <s v="No"/>
    <s v="No"/>
    <n v="1"/>
    <n v="7"/>
    <s v="WCMAKEUP"/>
    <s v="dianamakeup"/>
    <s v="C"/>
  </r>
  <r>
    <s v="2026-08"/>
    <s v="2026-0810448797401"/>
    <s v="2026-08|Wildor|10448797401"/>
    <s v="10448797401"/>
    <s v="BARRETO ABAL YULI MABEL"/>
    <s v="Jose"/>
    <s v="Wildor"/>
    <s v="46878793"/>
    <s v="10448797401|Wildor"/>
    <s v="Trimestral"/>
    <s v="Comercial"/>
    <s v="Excel"/>
    <x v="3"/>
    <n v="35"/>
    <s v="R"/>
    <n v="1"/>
    <n v="250"/>
    <s v="R"/>
    <n v="2"/>
    <n v="0"/>
    <s v="N"/>
    <n v="0"/>
    <n v="0"/>
    <s v="N"/>
    <n v="0"/>
    <m/>
    <s v="N"/>
    <n v="0"/>
    <n v="3"/>
    <s v="R"/>
    <n v="2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3"/>
    <s v="DIENOBA1"/>
    <s v="Fernando5"/>
    <s v="B"/>
  </r>
  <r>
    <s v="2026-08"/>
    <s v="2026-0820533974172"/>
    <s v="2026-08|Lorenzo|20533974172"/>
    <s v="20533974172"/>
    <s v="FUNDO LAS DELICIAS S.A.C"/>
    <s v="Yulisa"/>
    <s v="Lorenzo"/>
    <s v="75003968"/>
    <s v="20533974172|Lorenzo"/>
    <s v="Trimestral"/>
    <s v="Agricultura"/>
    <s v="Concar"/>
    <x v="4"/>
    <n v="80"/>
    <s v="A"/>
    <n v="0.5"/>
    <n v="20"/>
    <s v="A"/>
    <n v="0.5"/>
    <n v="200"/>
    <s v="A"/>
    <n v="1"/>
    <n v="50"/>
    <s v="A"/>
    <n v="1"/>
    <m/>
    <s v="N"/>
    <n v="0"/>
    <n v="17"/>
    <s v="A"/>
    <n v="3"/>
    <m/>
    <s v="N"/>
    <n v="0"/>
    <m/>
    <s v="N"/>
    <n v="0"/>
    <m/>
    <s v="N"/>
    <n v="0"/>
    <m/>
    <s v="N"/>
    <n v="0"/>
    <n v="50"/>
    <s v="A"/>
    <n v="1"/>
    <m/>
    <s v="N"/>
    <n v="0"/>
    <m/>
    <s v="N"/>
    <n v="0"/>
    <m/>
    <s v="N"/>
    <n v="0"/>
    <m/>
    <n v="7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5"/>
    <s v="GLA9ERIF"/>
    <s v="LnDXcFscN"/>
    <s v="B"/>
  </r>
  <r>
    <s v="2026-08"/>
    <s v="2026-0820603055617"/>
    <s v="2026-08|Wildor|20603055617"/>
    <s v="20603055617"/>
    <s v="SUBDITEX"/>
    <s v="Jose"/>
    <s v="Wildor"/>
    <s v="46878793"/>
    <s v="20603055617|Wildor"/>
    <s v="Trimestral"/>
    <s v="Comercial"/>
    <s v="Anka"/>
    <x v="0"/>
    <n v="10"/>
    <s v="A"/>
    <n v="0.5"/>
    <n v="1000"/>
    <s v="A"/>
    <n v="2"/>
    <n v="1000"/>
    <s v="A"/>
    <n v="2"/>
    <n v="700"/>
    <s v="A"/>
    <n v="3"/>
    <n v="50"/>
    <s v="R"/>
    <n v="1"/>
    <n v="3"/>
    <s v="R"/>
    <n v="2"/>
    <m/>
    <s v="N"/>
    <n v="0"/>
    <n v="50"/>
    <s v="R"/>
    <n v="1"/>
    <n v="1"/>
    <s v="A"/>
    <n v="1"/>
    <m/>
    <s v="N"/>
    <n v="0"/>
    <n v="700"/>
    <s v="A"/>
    <n v="3"/>
    <m/>
    <s v="N"/>
    <n v="0"/>
    <m/>
    <s v="N"/>
    <n v="0"/>
    <m/>
    <s v="N"/>
    <n v="0"/>
    <m/>
    <n v="15.5"/>
    <s v="E"/>
    <s v="E"/>
    <s v="F"/>
    <s v="N"/>
    <s v="F"/>
    <s v="F"/>
    <s v="N"/>
    <s v="F"/>
    <s v="N"/>
    <s v="F"/>
    <s v="F"/>
    <n v="10"/>
    <s v="Si"/>
    <s v="Si"/>
    <s v="No"/>
    <s v="No"/>
    <s v="Si"/>
    <s v="No"/>
    <s v="No"/>
    <s v="No"/>
    <s v="No"/>
    <s v="No"/>
    <n v="3"/>
    <n v="28.5"/>
    <s v="ERTINNOR"/>
    <s v="20601341Mn"/>
    <s v="B"/>
  </r>
  <r>
    <s v="2026-08"/>
    <s v="2026-0820606407816"/>
    <s v="2026-08|Kheilly|20606407816"/>
    <s v="20606407816"/>
    <s v="NOMADS EQUIPMENT S.R.L."/>
    <s v="Omar"/>
    <s v="Kheilly"/>
    <s v="70609390"/>
    <s v="20606407816|Kheilly"/>
    <s v="Trimestral"/>
    <s v="Comercial"/>
    <s v="Anka"/>
    <x v="0"/>
    <n v="150"/>
    <s v="A"/>
    <n v="1"/>
    <n v="400"/>
    <s v="A"/>
    <n v="1"/>
    <n v="1000"/>
    <s v="A"/>
    <n v="2"/>
    <n v="1000"/>
    <s v="A"/>
    <n v="5"/>
    <m/>
    <s v="N"/>
    <n v="0"/>
    <n v="5"/>
    <s v="R"/>
    <n v="4"/>
    <n v="5"/>
    <s v="R"/>
    <n v="1"/>
    <m/>
    <s v="N"/>
    <n v="0"/>
    <n v="4"/>
    <s v="R"/>
    <n v="4"/>
    <m/>
    <s v="N"/>
    <n v="0"/>
    <n v="1000"/>
    <s v="A"/>
    <n v="5"/>
    <m/>
    <s v="N"/>
    <n v="0"/>
    <m/>
    <s v="N"/>
    <n v="0"/>
    <m/>
    <s v="N"/>
    <n v="0"/>
    <m/>
    <n v="23"/>
    <s v="E"/>
    <s v="E"/>
    <s v="N"/>
    <s v="F"/>
    <s v="N"/>
    <s v="N"/>
    <s v="N"/>
    <s v="N"/>
    <s v="N"/>
    <s v="N"/>
    <s v="N"/>
    <n v="5"/>
    <s v="Si"/>
    <s v="Si"/>
    <s v="Si"/>
    <s v="No"/>
    <s v="Si"/>
    <s v="No"/>
    <s v="No"/>
    <s v="No"/>
    <s v="No"/>
    <s v="No"/>
    <n v="4"/>
    <n v="32"/>
    <s v="NOMADSPE"/>
    <s v="Gerencia+25"/>
    <s v="B"/>
  </r>
  <r>
    <s v="2026-08"/>
    <s v="2026-0820601012872"/>
    <s v="2026-08|Melisa N.|20601012872"/>
    <s v="20601012872"/>
    <s v="NAYRA YULIANA IMPORT E.I.R.L."/>
    <s v="Omar"/>
    <s v="Melisa N."/>
    <s v="48708774"/>
    <s v="20601012872|Melisa N."/>
    <s v="Mensual"/>
    <s v="Comercial"/>
    <s v="Anka"/>
    <x v="1"/>
    <n v="30"/>
    <s v="R"/>
    <n v="1"/>
    <n v="20"/>
    <s v="A"/>
    <n v="0.5"/>
    <n v="100"/>
    <s v="R"/>
    <n v="2"/>
    <n v="500"/>
    <s v="R"/>
    <n v="6"/>
    <n v="20"/>
    <s v="R"/>
    <n v="1"/>
    <n v="2"/>
    <s v="R"/>
    <n v="2"/>
    <n v="20"/>
    <s v="R"/>
    <n v="1"/>
    <n v="40"/>
    <s v="R"/>
    <n v="1"/>
    <n v="6"/>
    <s v="R"/>
    <n v="4"/>
    <m/>
    <s v="N"/>
    <n v="0"/>
    <n v="500"/>
    <s v="R"/>
    <n v="6"/>
    <m/>
    <s v="N"/>
    <n v="0"/>
    <m/>
    <s v="N"/>
    <n v="0"/>
    <m/>
    <s v="N"/>
    <n v="0"/>
    <m/>
    <n v="24.5"/>
    <s v="E"/>
    <s v="E"/>
    <s v="F"/>
    <s v="N"/>
    <s v="F"/>
    <s v="F"/>
    <s v="N"/>
    <s v="F"/>
    <s v="N"/>
    <s v="N"/>
    <s v="F"/>
    <n v="9"/>
    <s v="Si"/>
    <s v="Si"/>
    <s v="No"/>
    <s v="No"/>
    <s v="Si"/>
    <s v="No"/>
    <s v="No"/>
    <s v="No"/>
    <s v="No"/>
    <s v="No"/>
    <n v="3"/>
    <n v="36.5"/>
    <s v="RCIANVAC"/>
    <s v="Nolinell0"/>
    <s v="A"/>
  </r>
  <r>
    <s v="2026-08"/>
    <s v="2026-0810101281359"/>
    <s v="2026-08|Melisa N.|10101281359"/>
    <s v="10101281359"/>
    <s v="YULIANA LIBERTAD DEL AGUILA MESCO"/>
    <s v="Omar"/>
    <s v="Melisa N."/>
    <s v="48708774"/>
    <s v="10101281359|Melisa N."/>
    <s v="Mensual"/>
    <s v="Comercial"/>
    <s v="Anka"/>
    <x v="1"/>
    <n v="30"/>
    <s v="R"/>
    <n v="1"/>
    <n v="20"/>
    <s v="A"/>
    <n v="0.5"/>
    <n v="100"/>
    <s v="R"/>
    <n v="2"/>
    <n v="500"/>
    <s v="R"/>
    <n v="6"/>
    <n v="20"/>
    <s v="R"/>
    <n v="1"/>
    <n v="2"/>
    <s v="R"/>
    <n v="2"/>
    <n v="20"/>
    <s v="R"/>
    <n v="1"/>
    <n v="40"/>
    <s v="R"/>
    <n v="1"/>
    <n v="6"/>
    <s v="R"/>
    <n v="4"/>
    <m/>
    <s v="N"/>
    <n v="0"/>
    <n v="500"/>
    <s v="R"/>
    <n v="6"/>
    <m/>
    <s v="N"/>
    <n v="0"/>
    <m/>
    <s v="N"/>
    <n v="0"/>
    <m/>
    <s v="N"/>
    <n v="0"/>
    <m/>
    <n v="24.5"/>
    <s v="E"/>
    <s v="E"/>
    <s v="F"/>
    <s v="N"/>
    <s v="F"/>
    <s v="F"/>
    <s v="N"/>
    <s v="F"/>
    <s v="N"/>
    <s v="N"/>
    <s v="F"/>
    <n v="9"/>
    <s v="Si"/>
    <s v="Si"/>
    <s v="No"/>
    <s v="No"/>
    <s v="Si"/>
    <s v="No"/>
    <s v="No"/>
    <s v="No"/>
    <s v="No"/>
    <s v="No"/>
    <n v="3"/>
    <n v="36.5"/>
    <s v="UNCHOWEL"/>
    <s v="Mmicoustr0"/>
    <s v="A"/>
  </r>
  <r>
    <s v="2026-08"/>
    <s v="2026-0820610421823"/>
    <s v="2026-08|Melisa N.|20610421823"/>
    <s v="20610421823"/>
    <s v="JOFRA TOYS EIRL"/>
    <s v="Omar"/>
    <s v="Melisa N."/>
    <s v="48708774"/>
    <s v="20610421823|Melisa N."/>
    <s v="Mensual"/>
    <s v="Comercial"/>
    <s v="Anka"/>
    <x v="1"/>
    <n v="20"/>
    <s v="R"/>
    <n v="1"/>
    <n v="800"/>
    <s v="A"/>
    <n v="1.5"/>
    <n v="1600"/>
    <s v="R"/>
    <n v="4"/>
    <n v="1500"/>
    <s v="R"/>
    <n v="10"/>
    <n v="20"/>
    <s v="R"/>
    <n v="1"/>
    <n v="9"/>
    <s v="R"/>
    <n v="4"/>
    <n v="5"/>
    <s v="R"/>
    <n v="1"/>
    <n v="40"/>
    <s v="R"/>
    <n v="1"/>
    <m/>
    <s v="N"/>
    <n v="0"/>
    <m/>
    <s v="N"/>
    <n v="0"/>
    <n v="1500"/>
    <s v="R"/>
    <n v="10"/>
    <m/>
    <s v="N"/>
    <n v="0"/>
    <m/>
    <s v="N"/>
    <n v="0"/>
    <m/>
    <s v="N"/>
    <n v="0"/>
    <m/>
    <n v="33.5"/>
    <s v="E"/>
    <s v="E"/>
    <s v="N"/>
    <s v="F"/>
    <s v="N"/>
    <s v="N"/>
    <s v="N"/>
    <s v="N"/>
    <s v="N"/>
    <s v="N"/>
    <s v="N"/>
    <n v="5"/>
    <s v="Si"/>
    <s v="Si"/>
    <s v="No"/>
    <s v="No"/>
    <s v="Si"/>
    <s v="Si"/>
    <s v="No"/>
    <s v="No"/>
    <s v="No"/>
    <s v="No"/>
    <n v="4"/>
    <n v="42.5"/>
    <s v="41052261"/>
    <s v="Jofra@2023"/>
    <s v="A"/>
  </r>
  <r>
    <s v="2026-08"/>
    <s v="2026-0820608101790"/>
    <s v="2026-08|Melisa N.|20608101790"/>
    <s v="20608101790"/>
    <s v="NAYRA IMPORT EXPORT E.I.R.L"/>
    <s v="Omar"/>
    <s v="Melisa N."/>
    <s v="48708774"/>
    <s v="20608101790|Melisa N."/>
    <s v="Mensual"/>
    <s v="Comercial"/>
    <s v="Anka"/>
    <x v="1"/>
    <n v="20"/>
    <s v="R"/>
    <n v="1"/>
    <n v="800"/>
    <s v="A"/>
    <n v="1.5"/>
    <n v="1600"/>
    <s v="R"/>
    <n v="4"/>
    <n v="1500"/>
    <s v="R"/>
    <n v="10"/>
    <n v="20"/>
    <s v="R"/>
    <n v="1"/>
    <n v="9"/>
    <s v="R"/>
    <n v="4"/>
    <n v="5"/>
    <s v="R"/>
    <n v="1"/>
    <n v="40"/>
    <s v="R"/>
    <n v="1"/>
    <m/>
    <s v="N"/>
    <n v="0"/>
    <m/>
    <s v="N"/>
    <n v="0"/>
    <n v="1500"/>
    <s v="R"/>
    <n v="10"/>
    <m/>
    <s v="N"/>
    <n v="0"/>
    <m/>
    <s v="N"/>
    <n v="0"/>
    <m/>
    <s v="N"/>
    <n v="0"/>
    <m/>
    <n v="33.5"/>
    <s v="E"/>
    <s v="E"/>
    <s v="N"/>
    <s v="F"/>
    <s v="N"/>
    <s v="N"/>
    <s v="N"/>
    <s v="N"/>
    <s v="N"/>
    <s v="N"/>
    <s v="N"/>
    <n v="5"/>
    <s v="Si"/>
    <s v="Si"/>
    <s v="No"/>
    <s v="No"/>
    <s v="Si"/>
    <s v="Si"/>
    <s v="No"/>
    <s v="No"/>
    <s v="No"/>
    <s v="No"/>
    <n v="4"/>
    <n v="42.5"/>
    <s v="06214883"/>
    <s v="Nayra2021"/>
    <s v="A"/>
  </r>
  <r>
    <s v="2026-08"/>
    <s v="2026-0820610912738"/>
    <s v="2026-08|Marisol|20610912738"/>
    <s v="20610912738"/>
    <s v="PRODUCCIONES MEDIO PELO S.A.C."/>
    <s v="Omar"/>
    <s v="Marisol"/>
    <s v="74486159"/>
    <s v="20610912738|Marisol"/>
    <s v="Mensual"/>
    <s v="Servicios"/>
    <s v="Excel"/>
    <x v="3"/>
    <n v="10"/>
    <s v="R"/>
    <n v="1"/>
    <n v="10"/>
    <s v="R"/>
    <n v="1"/>
    <m/>
    <s v="N"/>
    <n v="0"/>
    <m/>
    <s v="N"/>
    <n v="0"/>
    <m/>
    <s v="N"/>
    <n v="0"/>
    <n v="2"/>
    <s v="R"/>
    <n v="2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4"/>
    <s v="E"/>
    <s v="E"/>
    <s v="N"/>
    <s v="N"/>
    <s v="N"/>
    <s v="N"/>
    <s v="N"/>
    <s v="N"/>
    <s v="N"/>
    <s v="N"/>
    <s v="N"/>
    <n v="4"/>
    <s v="Si"/>
    <s v="Si"/>
    <s v="No"/>
    <s v="No"/>
    <s v="Si"/>
    <s v="No"/>
    <s v="No"/>
    <s v="No"/>
    <s v="No"/>
    <s v="No"/>
    <n v="3"/>
    <n v="11"/>
    <n v="45531250"/>
    <s v="QTA6il"/>
    <s v="A"/>
  </r>
  <r>
    <s v="2026-08"/>
    <s v="2026-0820612437140"/>
    <s v="2026-08|Mireya|20612437140"/>
    <s v="20612437140"/>
    <s v="AMIMASA PANADERIA SELECTA S.A.C."/>
    <s v="Yulisa"/>
    <s v="Mireya"/>
    <n v="76814749"/>
    <s v="20612437140|Mireya"/>
    <s v="Semestral"/>
    <s v="Comercial"/>
    <s v="Contaweb"/>
    <x v="0"/>
    <n v="30"/>
    <s v="R"/>
    <n v="1"/>
    <n v="35"/>
    <s v="R"/>
    <n v="1"/>
    <n v="50"/>
    <s v="R"/>
    <n v="1"/>
    <m/>
    <s v="N"/>
    <n v="0"/>
    <m/>
    <s v="N"/>
    <n v="0"/>
    <n v="4"/>
    <s v="R"/>
    <n v="2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3"/>
    <s v="OTHRONVE"/>
    <s v="ytpw4Sjnm"/>
    <s v="D"/>
  </r>
  <r>
    <s v="2026-08"/>
    <s v="2026-0820611896752"/>
    <s v="2026-08|Marisol|20611896752"/>
    <s v="20611896752"/>
    <s v="CASA MEZCAL"/>
    <s v="Omar"/>
    <s v="Marisol"/>
    <s v="74486159"/>
    <s v="20611896752|Marisol"/>
    <s v="Mensual"/>
    <s v="Bares - Restaurantes"/>
    <s v="Anka"/>
    <x v="2"/>
    <n v="380"/>
    <s v="R"/>
    <n v="2"/>
    <n v="5000"/>
    <s v="R"/>
    <n v="4"/>
    <n v="400"/>
    <s v="R"/>
    <n v="2"/>
    <m/>
    <s v="N"/>
    <n v="0"/>
    <m/>
    <s v="N"/>
    <n v="0"/>
    <n v="21"/>
    <s v="R"/>
    <n v="6"/>
    <m/>
    <s v="N"/>
    <n v="0"/>
    <n v="50"/>
    <s v="R"/>
    <n v="1"/>
    <m/>
    <s v="N"/>
    <n v="0"/>
    <m/>
    <s v="N"/>
    <n v="0"/>
    <n v="12"/>
    <s v="R"/>
    <n v="2"/>
    <m/>
    <s v="N"/>
    <n v="0"/>
    <m/>
    <s v="N"/>
    <n v="0"/>
    <m/>
    <s v="N"/>
    <n v="0"/>
    <m/>
    <n v="17"/>
    <s v="E"/>
    <s v="E"/>
    <s v="F"/>
    <s v="N"/>
    <s v="F"/>
    <s v="N"/>
    <s v="N"/>
    <s v="N"/>
    <s v="N"/>
    <s v="N"/>
    <s v="N"/>
    <n v="6"/>
    <s v="Si"/>
    <s v="Si"/>
    <s v="No"/>
    <s v="No"/>
    <s v="Si"/>
    <s v="No"/>
    <s v="No"/>
    <s v="No"/>
    <s v="No"/>
    <s v="No"/>
    <n v="3"/>
    <n v="26"/>
    <s v="POSIONAB"/>
    <s v="hertalder"/>
    <s v="A"/>
  </r>
  <r>
    <s v="2026-08"/>
    <s v="2026-0820611125853"/>
    <s v="2026-08|Lorenzo|20611125853"/>
    <s v="20611125853"/>
    <s v="BD &amp; F SAC"/>
    <s v="Yulisa"/>
    <s v="Lorenzo"/>
    <s v="75003968"/>
    <s v="20611125853|Lorenzo"/>
    <s v="Semestral"/>
    <s v="Bares - Restaurantes"/>
    <s v="Anka"/>
    <x v="0"/>
    <n v="500"/>
    <s v="R"/>
    <n v="3"/>
    <n v="2300"/>
    <s v="R"/>
    <n v="4"/>
    <n v="200"/>
    <s v="R"/>
    <n v="2"/>
    <m/>
    <s v="N"/>
    <n v="0"/>
    <m/>
    <s v="N"/>
    <n v="0"/>
    <n v="37"/>
    <s v="R"/>
    <n v="6"/>
    <m/>
    <s v="N"/>
    <n v="0"/>
    <n v="5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n v="16"/>
    <s v="E"/>
    <s v="E"/>
    <s v="F"/>
    <s v="N"/>
    <s v="F"/>
    <s v="N"/>
    <s v="N"/>
    <s v="N"/>
    <s v="N"/>
    <s v="N"/>
    <s v="N"/>
    <n v="6"/>
    <s v="Si"/>
    <s v="Si"/>
    <s v="No"/>
    <s v="No"/>
    <s v="Si"/>
    <s v="No"/>
    <s v="No"/>
    <s v="No"/>
    <s v="No"/>
    <s v="No"/>
    <n v="3"/>
    <n v="25"/>
    <s v="LOWSORRA"/>
    <s v="Marro2024"/>
    <s v="C"/>
  </r>
  <r>
    <s v="2026-08"/>
    <s v="2026-0820611871989"/>
    <s v="2026-08|Yeleydi|20611871989"/>
    <s v="20611871989"/>
    <s v="DOMDAY IMPORTACIONES E.I.R.L."/>
    <s v="Gerencia"/>
    <s v="Yeleydi"/>
    <s v="70107978"/>
    <s v="20611871989|Yeleydi"/>
    <s v="Semestral"/>
    <s v="Comercial"/>
    <s v="Contaweb"/>
    <x v="0"/>
    <n v="200"/>
    <s v="A"/>
    <n v="1"/>
    <n v="100"/>
    <s v="A"/>
    <n v="1"/>
    <n v="500"/>
    <s v="A"/>
    <n v="1.5"/>
    <n v="1000"/>
    <s v="A"/>
    <n v="5"/>
    <n v="20"/>
    <s v="R"/>
    <n v="1"/>
    <n v="2"/>
    <s v="R"/>
    <n v="2"/>
    <m/>
    <s v="N"/>
    <n v="0"/>
    <n v="20"/>
    <s v="R"/>
    <n v="1"/>
    <m/>
    <s v="N"/>
    <n v="0"/>
    <m/>
    <s v="N"/>
    <n v="0"/>
    <n v="1000"/>
    <s v="A"/>
    <n v="5"/>
    <m/>
    <s v="N"/>
    <n v="0"/>
    <m/>
    <s v="N"/>
    <n v="0"/>
    <m/>
    <s v="N"/>
    <n v="0"/>
    <m/>
    <n v="17.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5.5"/>
    <s v="ATKIDEMI"/>
    <s v="rialmulte"/>
    <s v="D"/>
  </r>
  <r>
    <s v="2026-08"/>
    <s v="2026-0820608089102"/>
    <s v="2026-08|Kheilly|20608089102"/>
    <s v="20608089102"/>
    <s v="RSQ AGRO SAC"/>
    <s v="Omar"/>
    <s v="Kheilly"/>
    <s v="70609390"/>
    <s v="20608089102|Kheilly"/>
    <s v="Trimestral"/>
    <s v="Produccion"/>
    <s v="Anka"/>
    <x v="0"/>
    <n v="100"/>
    <s v="A"/>
    <n v="1"/>
    <n v="250"/>
    <s v="A"/>
    <n v="1"/>
    <n v="500"/>
    <s v="A"/>
    <n v="1.5"/>
    <n v="500"/>
    <s v="A"/>
    <n v="3"/>
    <n v="10"/>
    <s v="N"/>
    <n v="0"/>
    <n v="6"/>
    <s v="R"/>
    <n v="4"/>
    <n v="10"/>
    <s v="R"/>
    <n v="1"/>
    <m/>
    <s v="N"/>
    <n v="0"/>
    <n v="1"/>
    <s v="R"/>
    <n v="2"/>
    <m/>
    <s v="N"/>
    <n v="0"/>
    <n v="500"/>
    <s v="A"/>
    <n v="3"/>
    <n v="200"/>
    <s v="A"/>
    <n v="4"/>
    <m/>
    <s v="N"/>
    <n v="0"/>
    <m/>
    <s v="N"/>
    <n v="0"/>
    <m/>
    <n v="20.5"/>
    <s v="E"/>
    <s v="E"/>
    <s v="F"/>
    <s v="N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8.5"/>
    <s v="IBINNORY"/>
    <s v="oombleenc"/>
    <s v="B"/>
  </r>
  <r>
    <s v="2026-08"/>
    <s v="2026-0820603128541"/>
    <s v="2026-08|Lorenzo|20603128541"/>
    <s v="20603128541"/>
    <s v="CORPORACION GERONIMO S.A.C"/>
    <s v="Yulisa"/>
    <s v="Lorenzo"/>
    <s v="75003968"/>
    <s v="20603128541|Lorenzo"/>
    <s v="Mensual"/>
    <s v="Comercial"/>
    <s v="Sisma"/>
    <x v="2"/>
    <n v="120"/>
    <s v="A"/>
    <n v="1"/>
    <n v="10"/>
    <s v="A"/>
    <n v="0.5"/>
    <n v="100"/>
    <s v="A"/>
    <n v="1"/>
    <n v="500"/>
    <s v="A"/>
    <n v="3"/>
    <n v="10"/>
    <s v="R"/>
    <n v="1"/>
    <n v="4"/>
    <s v="R"/>
    <n v="2"/>
    <m/>
    <s v="N"/>
    <n v="0"/>
    <m/>
    <s v="N"/>
    <n v="0"/>
    <m/>
    <s v="N"/>
    <n v="0"/>
    <n v="5"/>
    <s v="A"/>
    <n v="1"/>
    <n v="500"/>
    <s v="A"/>
    <n v="3"/>
    <m/>
    <s v="N"/>
    <n v="0"/>
    <m/>
    <s v="N"/>
    <n v="0"/>
    <n v="120"/>
    <s v="R"/>
    <n v="4"/>
    <m/>
    <n v="16.5"/>
    <s v="E"/>
    <s v="E"/>
    <s v="E"/>
    <s v="N"/>
    <s v="E"/>
    <s v="F"/>
    <s v="N"/>
    <s v="F"/>
    <s v="F"/>
    <s v="F"/>
    <s v="F"/>
    <n v="13"/>
    <s v="Si"/>
    <s v="Si"/>
    <s v="Si"/>
    <s v="No"/>
    <s v="Si"/>
    <s v="Si"/>
    <s v="No"/>
    <s v="No"/>
    <s v="No"/>
    <s v="No"/>
    <n v="5"/>
    <n v="34.5"/>
    <s v="TRADRESI"/>
    <s v="CorpG1123"/>
    <s v="A"/>
  </r>
  <r>
    <s v="2026-08"/>
    <s v="2026-0820612228320"/>
    <s v="2026-08|Mireya|20612228320"/>
    <s v="20612228320"/>
    <s v="FAN AUTOMOTRIZ"/>
    <s v="Yulisa"/>
    <s v="Mireya"/>
    <n v="76814749"/>
    <s v="20612228320|Mireya"/>
    <s v="Semestral"/>
    <s v="Comercial"/>
    <s v="Contaweb"/>
    <x v="3"/>
    <n v="40"/>
    <s v="R"/>
    <n v="1"/>
    <n v="10"/>
    <s v="R"/>
    <n v="1"/>
    <m/>
    <s v="N"/>
    <n v="0"/>
    <m/>
    <s v="N"/>
    <n v="0"/>
    <m/>
    <s v="N"/>
    <n v="0"/>
    <n v="2"/>
    <s v="R"/>
    <n v="2"/>
    <m/>
    <s v="N"/>
    <n v="0"/>
    <m/>
    <s v="N"/>
    <n v="0"/>
    <n v="1"/>
    <s v="R"/>
    <n v="2"/>
    <m/>
    <s v="N"/>
    <n v="0"/>
    <n v="0"/>
    <s v="N"/>
    <n v="0"/>
    <m/>
    <s v="N"/>
    <n v="0"/>
    <m/>
    <s v="N"/>
    <n v="0"/>
    <m/>
    <s v="N"/>
    <n v="0"/>
    <m/>
    <n v="6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4"/>
    <s v="AUTHYDRO"/>
    <s v="gharkletb"/>
    <s v="D"/>
  </r>
  <r>
    <s v="2026-08"/>
    <s v="2026-0810465961550"/>
    <s v="2026-08|Mireya|10465961550"/>
    <s v="10465961550"/>
    <s v="MORENO PANIZO GABRIELA"/>
    <s v="Yulisa"/>
    <s v="Mireya"/>
    <n v="76814749"/>
    <s v="10465961550|Mireya"/>
    <s v="Semestral"/>
    <s v="Servicios"/>
    <s v="Contaweb"/>
    <x v="0"/>
    <n v="2"/>
    <s v="R"/>
    <n v="1"/>
    <n v="2"/>
    <s v="R"/>
    <n v="1"/>
    <n v="5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3"/>
    <s v="E"/>
    <s v="E"/>
    <s v="N"/>
    <s v="F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9"/>
    <s v="TONLECEP"/>
    <s v="icilescat"/>
    <s v="D"/>
  </r>
  <r>
    <s v="2026-08"/>
    <s v="2026-0820522453111"/>
    <s v="2026-08|Wildor|20522453111"/>
    <s v="20522453111"/>
    <s v="HERAUF PERU S.A.C."/>
    <s v="Jose"/>
    <s v="Wildor"/>
    <s v="46878793"/>
    <s v="20522453111|Wildor"/>
    <s v="Mensual"/>
    <s v="Comercial"/>
    <s v="Anka"/>
    <x v="0"/>
    <n v="50"/>
    <s v="R"/>
    <n v="1"/>
    <n v="4"/>
    <s v="R"/>
    <n v="1"/>
    <n v="100"/>
    <s v="R"/>
    <n v="2"/>
    <n v="100"/>
    <s v="A"/>
    <n v="2"/>
    <n v="10"/>
    <s v="R"/>
    <n v="1"/>
    <n v="1"/>
    <s v="R"/>
    <n v="2"/>
    <m/>
    <s v="N"/>
    <n v="0"/>
    <n v="20"/>
    <s v="R"/>
    <n v="1"/>
    <n v="1"/>
    <s v="R"/>
    <n v="2"/>
    <m/>
    <s v="N"/>
    <n v="0"/>
    <n v="100"/>
    <s v="A"/>
    <n v="2"/>
    <m/>
    <s v="N"/>
    <n v="0"/>
    <m/>
    <s v="N"/>
    <n v="0"/>
    <m/>
    <s v="N"/>
    <n v="0"/>
    <m/>
    <n v="14"/>
    <s v="E"/>
    <s v="E"/>
    <s v="F"/>
    <s v="N"/>
    <s v="F"/>
    <s v="F"/>
    <s v="N"/>
    <s v="F"/>
    <s v="N"/>
    <s v="F"/>
    <s v="F"/>
    <n v="10"/>
    <s v="Si"/>
    <s v="Si"/>
    <s v="No"/>
    <s v="No"/>
    <s v="Si"/>
    <s v="Si"/>
    <s v="No"/>
    <s v="No"/>
    <s v="No"/>
    <s v="No"/>
    <n v="4"/>
    <n v="28"/>
    <s v="DIPJERRE"/>
    <s v="Herauf@Peru2024"/>
    <s v="A"/>
  </r>
  <r>
    <s v="2026-08"/>
    <s v="2026-0820612429741"/>
    <s v="2026-08|Yeleydi|20612429741"/>
    <s v="20612429741"/>
    <s v="INTECHPERU SYSTEM AND SOLUTION S.A.C."/>
    <s v="Gerencia"/>
    <s v="Yeleydi"/>
    <s v="42576958"/>
    <s v="20612429741|Yeleydi"/>
    <s v="Semestral"/>
    <s v="Comercial"/>
    <s v="Contaweb "/>
    <x v="0"/>
    <n v="20"/>
    <s v="R"/>
    <n v="1"/>
    <n v="2"/>
    <s v="R"/>
    <n v="1"/>
    <n v="30"/>
    <s v="R"/>
    <n v="1"/>
    <n v="20"/>
    <s v="R"/>
    <n v="2"/>
    <m/>
    <s v="N"/>
    <n v="0"/>
    <n v="1"/>
    <s v="R"/>
    <n v="2"/>
    <m/>
    <s v="N"/>
    <n v="0"/>
    <n v="10"/>
    <s v="R"/>
    <n v="1"/>
    <n v="2"/>
    <s v="R"/>
    <n v="4"/>
    <m/>
    <s v="N"/>
    <n v="0"/>
    <n v="2"/>
    <s v="R"/>
    <n v="2"/>
    <m/>
    <s v="N"/>
    <n v="0"/>
    <m/>
    <s v="N"/>
    <n v="0"/>
    <m/>
    <s v="N"/>
    <n v="0"/>
    <m/>
    <n v="14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2"/>
    <n v="76443690"/>
    <s v="Mdiaz1911"/>
    <s v="C"/>
  </r>
  <r>
    <s v="2026-08"/>
    <s v="2026-0820601658551"/>
    <s v="2026-08|Kheilly|20601658551"/>
    <s v="20601658551"/>
    <s v="M.J ELEVADORES S.A.C."/>
    <s v="Omar"/>
    <s v="Kheilly"/>
    <s v="70609390"/>
    <s v="20601658551|Kheilly"/>
    <s v="Trimestral"/>
    <s v="Servicios"/>
    <s v="Anka"/>
    <x v="0"/>
    <n v="60"/>
    <s v="R"/>
    <n v="1"/>
    <n v="20"/>
    <s v="R"/>
    <n v="1"/>
    <n v="200"/>
    <s v="R"/>
    <n v="2"/>
    <m/>
    <s v="N"/>
    <n v="0"/>
    <n v="20"/>
    <s v="R"/>
    <n v="1"/>
    <n v="18"/>
    <s v="R"/>
    <n v="6"/>
    <n v="10"/>
    <s v="R"/>
    <n v="1"/>
    <n v="15"/>
    <s v="R"/>
    <n v="1"/>
    <n v="1"/>
    <s v="R"/>
    <n v="2"/>
    <m/>
    <s v="N"/>
    <n v="0"/>
    <n v="0"/>
    <s v="N"/>
    <n v="0"/>
    <m/>
    <s v="N"/>
    <n v="0"/>
    <n v="200"/>
    <s v="R"/>
    <n v="2"/>
    <m/>
    <s v="N"/>
    <n v="0"/>
    <m/>
    <n v="17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5"/>
    <s v="PHEREERR"/>
    <s v="230566Mj++"/>
    <s v="B"/>
  </r>
  <r>
    <s v="2026-08"/>
    <s v="2026-0820610495746"/>
    <s v="2026-08|Lorenzo|20610495746"/>
    <s v="20610495746"/>
    <s v="TRANSPORTE Y SERVICIOS RAFAEL S.A.C."/>
    <s v="Yulisa"/>
    <s v="Lorenzo"/>
    <s v="75003968"/>
    <s v="20610495746|Lorenzo"/>
    <s v="Trimestral"/>
    <s v="Servicios"/>
    <s v="Anka"/>
    <x v="1"/>
    <n v="350"/>
    <s v="R"/>
    <n v="2"/>
    <n v="80"/>
    <s v="R"/>
    <n v="1"/>
    <n v="500"/>
    <s v="R"/>
    <n v="3"/>
    <m/>
    <s v="N"/>
    <n v="0"/>
    <m/>
    <s v="N"/>
    <n v="0"/>
    <n v="80"/>
    <s v="R"/>
    <n v="8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14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Si"/>
    <s v="No"/>
    <n v="4"/>
    <n v="23"/>
    <s v="TREACKSY"/>
    <s v="nabouspos"/>
    <s v="B"/>
  </r>
  <r>
    <s v="2026-08"/>
    <s v="2026-0820609702711"/>
    <s v="2026-08|Carmen D.|20609702711"/>
    <s v="20609702711"/>
    <s v="CENTRO MEDICO BREVEMEDIC SAC"/>
    <s v="Yulisa"/>
    <s v="Carmen D."/>
    <s v="74033333"/>
    <s v="20609702711|Carmen D."/>
    <s v="Semestral"/>
    <s v="Servicios"/>
    <s v="Contaweb "/>
    <x v="0"/>
    <n v="5"/>
    <s v="R"/>
    <n v="1"/>
    <n v="5"/>
    <s v="R"/>
    <n v="1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R"/>
    <n v="1"/>
    <m/>
    <s v="N"/>
    <n v="0"/>
    <m/>
    <n v="4"/>
    <s v="E"/>
    <s v="E"/>
    <s v="N"/>
    <s v="F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10"/>
    <s v="INDERINS"/>
    <s v="rboideedu"/>
    <s v="D"/>
  </r>
  <r>
    <s v="2026-08"/>
    <s v="2026-0820614192527"/>
    <s v="2026-08|Carmen D.|20614192527"/>
    <s v="20614192527"/>
    <s v="OWLAI STUDIO S.A.C."/>
    <s v="Yulisa"/>
    <s v="Carmen D."/>
    <s v="74033333"/>
    <s v="20614192527|Carmen D."/>
    <s v="Semestral"/>
    <s v="Servicios"/>
    <s v="Contaweb"/>
    <x v="0"/>
    <n v="5"/>
    <s v="R"/>
    <n v="1"/>
    <n v="5"/>
    <s v="R"/>
    <n v="1"/>
    <n v="3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R"/>
    <n v="1"/>
    <m/>
    <s v="N"/>
    <n v="0"/>
    <m/>
    <n v="4"/>
    <s v="E"/>
    <s v="E"/>
    <s v="N"/>
    <s v="F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10"/>
    <s v="OWLAISAC"/>
    <s v="Owlaisac2025"/>
    <s v="D"/>
  </r>
  <r>
    <s v="2026-08"/>
    <s v="2026-0810440399423"/>
    <s v="2026-08|Carmen D.|10440399423"/>
    <s v="10440399423"/>
    <s v="GONZALO ROJAS ANTONY ROLANDO"/>
    <s v="Yulisa"/>
    <s v="Carmen D."/>
    <s v="74033333"/>
    <s v="10440399423|Carmen D."/>
    <s v="Semestral"/>
    <s v="Servicios"/>
    <s v="Contaweb"/>
    <x v="3"/>
    <n v="10"/>
    <s v="R"/>
    <n v="1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2"/>
    <s v="E"/>
    <s v="E"/>
    <s v="N"/>
    <s v="F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8"/>
    <s v="QUINYMIN"/>
    <s v="patrypela"/>
    <s v="D"/>
  </r>
  <r>
    <s v="2026-08"/>
    <s v="2026-0820611816198"/>
    <s v="2026-08|Carmen D.|20611816198"/>
    <s v="20611816198"/>
    <s v="INVERSIONES NUEVA LIMA"/>
    <s v="Yulisa"/>
    <s v="Carmen D."/>
    <s v="74033333"/>
    <s v="20611816198|Carmen D."/>
    <s v="Mensual"/>
    <s v="Servicios"/>
    <s v="Anka"/>
    <x v="0"/>
    <n v="200"/>
    <s v="A"/>
    <n v="1"/>
    <n v="350"/>
    <s v="A"/>
    <n v="1"/>
    <n v="500"/>
    <s v="A"/>
    <n v="1.5"/>
    <m/>
    <s v="N"/>
    <n v="0"/>
    <n v="10"/>
    <s v="A"/>
    <n v="0.5"/>
    <n v="30"/>
    <s v="A"/>
    <n v="3"/>
    <n v="15"/>
    <s v="A"/>
    <n v="0.5"/>
    <n v="10"/>
    <s v="A"/>
    <n v="0.5"/>
    <m/>
    <s v="N"/>
    <n v="0"/>
    <m/>
    <s v="N"/>
    <n v="0"/>
    <n v="0"/>
    <s v="N"/>
    <n v="0"/>
    <m/>
    <s v="N"/>
    <n v="0"/>
    <n v="100"/>
    <s v="A"/>
    <n v="1"/>
    <m/>
    <s v="N"/>
    <n v="0"/>
    <m/>
    <n v="9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7"/>
    <s v="ORPHOLAR"/>
    <s v="Inl7346 "/>
    <s v="A"/>
  </r>
  <r>
    <s v="2026-08"/>
    <s v="2026-0820610254315"/>
    <s v="2026-08|Wildor|20610254315"/>
    <s v="20610254315"/>
    <s v="DMK"/>
    <s v="Jose"/>
    <s v="Wildor"/>
    <s v="46878793"/>
    <s v="20610254315|Wildor"/>
    <s v="Mensual"/>
    <s v="Comercial"/>
    <s v="Anka"/>
    <x v="0"/>
    <n v="80"/>
    <s v="R"/>
    <n v="1"/>
    <n v="3"/>
    <s v="R"/>
    <n v="1"/>
    <n v="100"/>
    <s v="R"/>
    <n v="2"/>
    <n v="200"/>
    <s v="R"/>
    <n v="4"/>
    <n v="10"/>
    <s v="R"/>
    <n v="1"/>
    <n v="4"/>
    <s v="R"/>
    <n v="2"/>
    <m/>
    <s v="N"/>
    <n v="0"/>
    <n v="20"/>
    <s v="R"/>
    <n v="1"/>
    <m/>
    <s v="N"/>
    <n v="0"/>
    <m/>
    <s v="N"/>
    <n v="0"/>
    <n v="200"/>
    <s v="R"/>
    <n v="4"/>
    <m/>
    <s v="N"/>
    <n v="0"/>
    <m/>
    <s v="N"/>
    <n v="0"/>
    <m/>
    <s v="N"/>
    <n v="0"/>
    <m/>
    <n v="16"/>
    <s v="E"/>
    <s v="E"/>
    <s v="N"/>
    <s v="F"/>
    <s v="N"/>
    <s v="N"/>
    <s v="N"/>
    <s v="N"/>
    <s v="N"/>
    <s v="N"/>
    <s v="N"/>
    <n v="5"/>
    <s v="Si"/>
    <s v="Si"/>
    <s v="Si"/>
    <s v="No"/>
    <s v="Si"/>
    <s v="No"/>
    <s v="No"/>
    <s v="No"/>
    <s v="No"/>
    <s v="No"/>
    <n v="4"/>
    <n v="25"/>
    <n v="9665901"/>
    <s v="Kd1234"/>
    <s v="A"/>
  </r>
  <r>
    <s v="2026-08"/>
    <s v="2026-0820543957527"/>
    <s v="2026-08|Nancy|20543957527"/>
    <s v="20543957527"/>
    <s v="LA PURITA"/>
    <s v="Jose"/>
    <s v="Nancy"/>
    <s v="45463490"/>
    <s v="20543957527|Nancy"/>
    <s v="Mensual"/>
    <s v="Produccion"/>
    <s v="Anka"/>
    <x v="2"/>
    <n v="400"/>
    <s v="A"/>
    <n v="1"/>
    <n v="2500"/>
    <s v="A"/>
    <n v="2"/>
    <n v="2800"/>
    <s v="A"/>
    <n v="2"/>
    <n v="2000"/>
    <s v="A"/>
    <n v="5"/>
    <n v="50"/>
    <s v="R"/>
    <n v="1"/>
    <n v="50"/>
    <s v="R"/>
    <n v="8"/>
    <n v="50"/>
    <s v="R"/>
    <n v="1"/>
    <n v="50"/>
    <s v="R"/>
    <n v="1"/>
    <m/>
    <s v="N"/>
    <n v="0"/>
    <m/>
    <s v="N"/>
    <n v="0"/>
    <n v="2000"/>
    <s v="A"/>
    <n v="5"/>
    <n v="800"/>
    <s v="A"/>
    <n v="6"/>
    <m/>
    <s v="N"/>
    <n v="0"/>
    <m/>
    <s v="N"/>
    <n v="0"/>
    <m/>
    <n v="32"/>
    <s v="E"/>
    <s v="E"/>
    <s v="F"/>
    <s v="N"/>
    <s v="N"/>
    <s v="N"/>
    <s v="N"/>
    <s v="N"/>
    <s v="N"/>
    <s v="F"/>
    <s v="N"/>
    <n v="6"/>
    <s v="Si"/>
    <s v="Si"/>
    <s v="Si"/>
    <s v="No"/>
    <s v="Si"/>
    <s v="No"/>
    <s v="No"/>
    <s v="No"/>
    <s v="No"/>
    <s v="No"/>
    <n v="4"/>
    <n v="42"/>
    <s v="ANDONTEI"/>
    <s v="Eyfpurita24"/>
    <s v="A"/>
  </r>
  <r>
    <s v="2026-08"/>
    <s v="2026-0820601215366"/>
    <s v="2026-08|Rocio |20601215366"/>
    <s v="20601215366"/>
    <s v="AGROINDUSTRIALES Y EXPORTADORA BETO VIP S.A.C."/>
    <s v="Jose"/>
    <s v="Rocio "/>
    <s v="42576958"/>
    <s v="20601215366|Rocio "/>
    <s v="Semestral"/>
    <s v="Comercial"/>
    <s v="Contaweb"/>
    <x v="2"/>
    <n v="10"/>
    <s v="R"/>
    <n v="1"/>
    <n v="1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2"/>
    <s v="E"/>
    <s v="E"/>
    <s v="F"/>
    <s v="N"/>
    <s v="F"/>
    <s v="F"/>
    <s v="N"/>
    <s v="N"/>
    <s v="N"/>
    <s v="N"/>
    <s v="N"/>
    <n v="7"/>
    <s v="Si"/>
    <s v="No"/>
    <s v="No"/>
    <s v="No"/>
    <s v="No"/>
    <s v="No"/>
    <s v="No"/>
    <s v="No"/>
    <s v="No"/>
    <s v="No"/>
    <n v="1"/>
    <n v="10"/>
    <s v="YNORMART"/>
    <s v="tingymman"/>
    <s v="C"/>
  </r>
  <r>
    <s v="2026-08"/>
    <s v="2026-0820612908118"/>
    <s v="2026-08|Lorenzo|20612908118"/>
    <s v="20612908118"/>
    <s v="PS GLOBAL CORP S.A.C."/>
    <s v="Yulisa"/>
    <s v="Lorenzo"/>
    <s v="75003968"/>
    <s v="20612908118|Lorenzo"/>
    <s v="Mensual"/>
    <s v="Servicios"/>
    <s v="Anka"/>
    <x v="0"/>
    <n v="20"/>
    <s v="A"/>
    <n v="0.5"/>
    <n v="10"/>
    <s v="A"/>
    <n v="0.5"/>
    <n v="100"/>
    <s v="A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A"/>
    <n v="0.5"/>
    <m/>
    <s v="N"/>
    <n v="0"/>
    <m/>
    <n v="2.5"/>
    <s v="E"/>
    <s v="E"/>
    <s v="N"/>
    <s v="F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8.5"/>
    <s v="REACKWAS"/>
    <s v="arcileary"/>
    <s v="A"/>
  </r>
  <r>
    <s v="2026-08"/>
    <s v="2026-0810460870785"/>
    <s v="2026-08|Mireya|10460870785"/>
    <s v="10460870785"/>
    <s v="GUTIERREZ VILCA FRANCO DOMINGO"/>
    <s v="Yulisa"/>
    <s v="Mireya"/>
    <n v="76814749"/>
    <s v="10460870785|Mireya"/>
    <s v="Semestral"/>
    <s v="Servicios"/>
    <s v="Contaweb"/>
    <x v="5"/>
    <m/>
    <s v="N"/>
    <n v="0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1"/>
    <s v="N"/>
    <s v="N"/>
    <s v="N"/>
    <s v="N"/>
    <s v="N"/>
    <s v="N"/>
    <s v="N"/>
    <s v="N"/>
    <s v="N"/>
    <s v="N"/>
    <s v="N"/>
    <n v="0"/>
    <s v="No"/>
    <s v="Si"/>
    <s v="No"/>
    <s v="No"/>
    <s v="No"/>
    <s v="No"/>
    <s v="No"/>
    <s v="No"/>
    <s v="No"/>
    <s v="No"/>
    <n v="1"/>
    <n v="2"/>
    <s v="DUCELHES"/>
    <s v="jonveston"/>
    <s v="D"/>
  </r>
  <r>
    <s v="2026-08"/>
    <s v="2026-0810426922288"/>
    <s v="2026-08|Mireya|10426922288"/>
    <s v="10426922288"/>
    <s v="CASTILLO FORNO DIANA JACKELINE"/>
    <s v="Yulisa"/>
    <s v="Mireya"/>
    <n v="76814749"/>
    <s v="10426922288|Mireya"/>
    <s v="Semestral"/>
    <s v="Servicios"/>
    <s v="Contaweb"/>
    <x v="5"/>
    <m/>
    <s v="N"/>
    <n v="0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1"/>
    <s v="N"/>
    <s v="N"/>
    <s v="N"/>
    <s v="N"/>
    <s v="N"/>
    <s v="N"/>
    <s v="N"/>
    <s v="N"/>
    <s v="N"/>
    <s v="N"/>
    <s v="N"/>
    <n v="0"/>
    <s v="No"/>
    <s v="Si"/>
    <s v="No"/>
    <s v="No"/>
    <s v="No"/>
    <s v="No"/>
    <s v="No"/>
    <s v="No"/>
    <s v="No"/>
    <s v="No"/>
    <n v="1"/>
    <n v="2"/>
    <s v="DIANACAS"/>
    <s v="Viaggiatore2"/>
    <s v="D"/>
  </r>
  <r>
    <s v="2026-08"/>
    <s v="2026-0820614988569"/>
    <s v="2026-08|Marisol|20614988569"/>
    <s v="20614988569"/>
    <s v="IMC WAREHOUSE SAC"/>
    <s v="Omar"/>
    <s v="Marisol"/>
    <s v="74486159"/>
    <s v="20614988569|Marisol"/>
    <s v="Mensual"/>
    <s v="Bares - Restaurantes"/>
    <s v="Excel"/>
    <x v="3"/>
    <n v="0"/>
    <s v="N"/>
    <n v="0"/>
    <n v="0"/>
    <s v="N"/>
    <n v="0"/>
    <n v="0"/>
    <s v="N"/>
    <n v="0"/>
    <n v="0"/>
    <s v="N"/>
    <n v="0"/>
    <m/>
    <s v="N"/>
    <n v="0"/>
    <n v="0"/>
    <s v="N"/>
    <n v="0"/>
    <m/>
    <s v="N"/>
    <n v="0"/>
    <m/>
    <s v="N"/>
    <n v="0"/>
    <n v="0"/>
    <s v="N"/>
    <n v="0"/>
    <s v="No"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Si"/>
    <s v="No"/>
    <s v="No"/>
    <s v="No"/>
    <s v="No"/>
    <s v="No"/>
    <s v="No"/>
    <s v="No"/>
    <s v="No"/>
    <s v="No"/>
    <n v="1"/>
    <n v="1"/>
    <m/>
    <m/>
    <s v="A"/>
  </r>
  <r>
    <s v="2026-08"/>
    <s v="2026-0810423428142"/>
    <s v="2026-08|Marisol|10423428142"/>
    <s v="10423428142"/>
    <s v="JORGE CHUNG (Persona natural)"/>
    <s v="Omar"/>
    <s v="Marisol"/>
    <s v="74486159"/>
    <s v="10423428142|Marisol"/>
    <s v="Mensual"/>
    <s v="Servicios"/>
    <s v="Excel"/>
    <x v="5"/>
    <n v="0"/>
    <s v="N"/>
    <n v="0"/>
    <n v="0"/>
    <s v="N"/>
    <n v="0"/>
    <n v="0"/>
    <s v="N"/>
    <n v="0"/>
    <n v="0"/>
    <s v="N"/>
    <n v="0"/>
    <m/>
    <s v="N"/>
    <n v="0"/>
    <n v="0"/>
    <s v="N"/>
    <n v="0"/>
    <m/>
    <s v="N"/>
    <n v="0"/>
    <m/>
    <s v="N"/>
    <n v="0"/>
    <n v="0"/>
    <s v="N"/>
    <n v="0"/>
    <s v="No"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Si"/>
    <s v="No"/>
    <s v="No"/>
    <s v="No"/>
    <s v="No"/>
    <s v="No"/>
    <s v="No"/>
    <s v="No"/>
    <s v="No"/>
    <s v="No"/>
    <n v="1"/>
    <n v="1"/>
    <m/>
    <m/>
    <s v="A"/>
  </r>
  <r>
    <s v="2026-08"/>
    <s v="2026-0810456574489"/>
    <s v="2026-08|Marisol|10456574489"/>
    <s v="10456574489"/>
    <s v="LUIS CARRION (Persona natural)"/>
    <s v="Omar"/>
    <s v="Marisol"/>
    <s v="74486159"/>
    <s v="10456574489|Marisol"/>
    <s v="Mensual"/>
    <s v="Servicios"/>
    <s v="Excel"/>
    <x v="5"/>
    <n v="0"/>
    <s v="N"/>
    <n v="0"/>
    <n v="0"/>
    <s v="N"/>
    <n v="0"/>
    <n v="0"/>
    <s v="N"/>
    <n v="0"/>
    <n v="0"/>
    <s v="N"/>
    <n v="0"/>
    <m/>
    <s v="N"/>
    <n v="0"/>
    <n v="0"/>
    <s v="N"/>
    <n v="0"/>
    <m/>
    <s v="N"/>
    <n v="0"/>
    <m/>
    <s v="N"/>
    <n v="0"/>
    <n v="0"/>
    <s v="N"/>
    <n v="0"/>
    <s v="No"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Si"/>
    <s v="No"/>
    <s v="No"/>
    <s v="No"/>
    <s v="No"/>
    <s v="No"/>
    <s v="No"/>
    <s v="No"/>
    <s v="No"/>
    <s v="No"/>
    <n v="1"/>
    <n v="1"/>
    <m/>
    <m/>
    <s v="A"/>
  </r>
  <r>
    <s v="2026-08"/>
    <s v="2026-0820427377475"/>
    <s v="2026-08|Nancy|20427377475"/>
    <s v="20427377475"/>
    <s v="RAINFORES TRADING S.A.C."/>
    <s v="Jose"/>
    <s v="Nancy"/>
    <s v="45463490"/>
    <s v="20427377475|Nancy"/>
    <s v="Mensual"/>
    <s v="Produccion"/>
    <s v="Siscont"/>
    <x v="1"/>
    <n v="500"/>
    <s v="A"/>
    <n v="1.5"/>
    <n v="30"/>
    <s v="A"/>
    <n v="0.5"/>
    <n v="300"/>
    <s v="A"/>
    <n v="1"/>
    <n v="100"/>
    <s v="A"/>
    <n v="2"/>
    <n v="50"/>
    <s v="A"/>
    <n v="0.5"/>
    <n v="20"/>
    <s v="A"/>
    <n v="3"/>
    <n v="300"/>
    <s v="A"/>
    <n v="1"/>
    <n v="20"/>
    <s v="A"/>
    <n v="0.5"/>
    <n v="1"/>
    <s v="A"/>
    <n v="1"/>
    <n v="3"/>
    <s v="A"/>
    <n v="1"/>
    <n v="100"/>
    <s v="A"/>
    <n v="2"/>
    <n v="200"/>
    <s v="A"/>
    <n v="4"/>
    <n v="100"/>
    <s v="A"/>
    <n v="1"/>
    <n v="530"/>
    <s v="R"/>
    <n v="6"/>
    <m/>
    <n v="25"/>
    <s v="E"/>
    <s v="E"/>
    <s v="E"/>
    <s v="N"/>
    <s v="E"/>
    <s v="F"/>
    <s v="N"/>
    <s v="F"/>
    <s v="F"/>
    <s v="F"/>
    <s v="F"/>
    <n v="13"/>
    <s v="Si"/>
    <s v="Si"/>
    <s v="Si"/>
    <s v="Si"/>
    <s v="Si"/>
    <s v="No"/>
    <s v="No"/>
    <s v="Si"/>
    <s v="Si"/>
    <s v="Si"/>
    <n v="8"/>
    <n v="46"/>
    <m/>
    <m/>
    <s v="A"/>
  </r>
  <r>
    <s v="2026-08"/>
    <s v="2026-0820614532450"/>
    <s v="2026-08|Wildor|20614532450"/>
    <s v="20614532450"/>
    <s v="COMEX GUEVARA S.A.C."/>
    <s v="Jose"/>
    <s v="Wildor"/>
    <s v="46878793"/>
    <s v="20614532450|Wildor"/>
    <s v="Trimestral"/>
    <s v="Comercial"/>
    <s v="Contaweb"/>
    <x v="0"/>
    <n v="0"/>
    <s v="N"/>
    <n v="0"/>
    <n v="0"/>
    <s v="N"/>
    <n v="0"/>
    <n v="0"/>
    <s v="N"/>
    <n v="0"/>
    <n v="0"/>
    <s v="N"/>
    <n v="0"/>
    <m/>
    <s v="N"/>
    <n v="0"/>
    <n v="0"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s v="N"/>
    <n v="0"/>
    <m/>
    <s v="N"/>
    <n v="0"/>
    <m/>
    <n v="0"/>
    <s v="E"/>
    <s v="E"/>
    <s v="N"/>
    <s v="N"/>
    <s v="N"/>
    <s v="N"/>
    <s v="N"/>
    <s v="N"/>
    <s v="N"/>
    <s v="N"/>
    <s v="N"/>
    <n v="4"/>
    <s v="Si"/>
    <s v="No"/>
    <s v="No"/>
    <s v="No"/>
    <s v="No"/>
    <s v="No"/>
    <s v="No"/>
    <s v="No"/>
    <s v="No"/>
    <s v="No"/>
    <n v="1"/>
    <n v="5"/>
    <m/>
    <m/>
    <s v="B"/>
  </r>
  <r>
    <s v="2026-08"/>
    <s v="2026-0820614820781"/>
    <s v="2026-08|Kheilly|20614820781"/>
    <s v="20614820781"/>
    <s v="RISK INSTITUTE S.A.C"/>
    <s v="Omar"/>
    <s v="Kheilly"/>
    <s v="70609390"/>
    <s v="20614820781|Kheilly"/>
    <s v="Trimestral"/>
    <s v="Servicios"/>
    <s v="Anka"/>
    <x v="0"/>
    <n v="45"/>
    <s v="A"/>
    <n v="0.5"/>
    <n v="103"/>
    <s v="A"/>
    <n v="1"/>
    <n v="120"/>
    <s v="A"/>
    <n v="1"/>
    <m/>
    <s v="N"/>
    <n v="0"/>
    <m/>
    <s v="N"/>
    <n v="0"/>
    <n v="16"/>
    <s v="R"/>
    <n v="6"/>
    <m/>
    <s v="N"/>
    <n v="0"/>
    <m/>
    <s v="N"/>
    <n v="0"/>
    <m/>
    <s v="N"/>
    <n v="0"/>
    <m/>
    <s v="N"/>
    <n v="0"/>
    <m/>
    <s v="N"/>
    <n v="0"/>
    <m/>
    <s v="N"/>
    <n v="0"/>
    <m/>
    <s v="A"/>
    <n v="0.5"/>
    <m/>
    <s v="N"/>
    <n v="0"/>
    <m/>
    <n v="9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7"/>
    <m/>
    <m/>
    <s v="B"/>
  </r>
  <r>
    <s v="2026-08"/>
    <s v="2026-0820614932733"/>
    <s v="2026-08|Wildor|20614932733"/>
    <s v="20614932733"/>
    <s v="M &amp; C ANESTESIOLOGAS S.A.C."/>
    <s v="Jose"/>
    <s v="Wildor"/>
    <s v="46878793"/>
    <s v="20614932733|Wildor"/>
    <s v="Semestral"/>
    <s v="Servicios"/>
    <s v="Contaweb "/>
    <x v="0"/>
    <n v="62"/>
    <s v="R"/>
    <n v="1"/>
    <n v="16"/>
    <s v="R"/>
    <n v="1"/>
    <n v="120"/>
    <s v="R"/>
    <n v="2"/>
    <m/>
    <s v="N"/>
    <n v="0"/>
    <m/>
    <s v="N"/>
    <n v="0"/>
    <n v="2"/>
    <s v="R"/>
    <n v="2"/>
    <m/>
    <s v="N"/>
    <n v="0"/>
    <m/>
    <s v="N"/>
    <n v="0"/>
    <n v="0"/>
    <s v="N"/>
    <n v="0"/>
    <m/>
    <s v="N"/>
    <n v="0"/>
    <m/>
    <s v="N"/>
    <n v="0"/>
    <m/>
    <s v="N"/>
    <n v="0"/>
    <m/>
    <s v="N"/>
    <n v="0"/>
    <m/>
    <s v="N"/>
    <n v="0"/>
    <m/>
    <n v="6"/>
    <s v="E"/>
    <s v="E"/>
    <s v="N"/>
    <s v="F"/>
    <s v="N"/>
    <s v="N"/>
    <s v="N"/>
    <s v="N"/>
    <s v="N"/>
    <s v="N"/>
    <s v="N"/>
    <n v="5"/>
    <s v="Si"/>
    <s v="Si"/>
    <s v="Si"/>
    <s v="No"/>
    <s v="Si"/>
    <s v="No"/>
    <s v="No"/>
    <s v="No"/>
    <s v="No"/>
    <s v="No"/>
    <n v="4"/>
    <n v="15"/>
    <m/>
    <m/>
    <s v="C"/>
  </r>
  <r>
    <s v="2026-08"/>
    <s v="2026-0820614514761"/>
    <s v="2026-08|Yeleydi|20614514761"/>
    <s v="20614514761"/>
    <s v="PARAISO VIP SAC"/>
    <s v="Gerencia"/>
    <s v="Yeleydi"/>
    <s v="70107978"/>
    <s v="20614514761|Yeleydi"/>
    <s v="Semestral"/>
    <s v="Comercial"/>
    <s v="Contaweb "/>
    <x v="0"/>
    <n v="7"/>
    <s v="A"/>
    <n v="0.5"/>
    <n v="2"/>
    <s v="A"/>
    <n v="0.5"/>
    <n v="90"/>
    <s v="A"/>
    <n v="0.5"/>
    <n v="368"/>
    <s v="A"/>
    <n v="2"/>
    <m/>
    <s v="N"/>
    <n v="0"/>
    <m/>
    <s v="N"/>
    <n v="0"/>
    <m/>
    <s v="N"/>
    <n v="0"/>
    <m/>
    <s v="N"/>
    <n v="0"/>
    <m/>
    <s v="N"/>
    <n v="0"/>
    <n v="2"/>
    <s v="A"/>
    <n v="1"/>
    <n v="368"/>
    <s v="R"/>
    <n v="4"/>
    <m/>
    <s v="N"/>
    <n v="0"/>
    <m/>
    <s v="N"/>
    <n v="0"/>
    <n v="10"/>
    <s v="R"/>
    <n v="2"/>
    <m/>
    <n v="10.5"/>
    <s v="E"/>
    <s v="E"/>
    <s v="N"/>
    <s v="E"/>
    <s v="N"/>
    <s v="N"/>
    <s v="N"/>
    <s v="N"/>
    <s v="N"/>
    <s v="N"/>
    <s v="N"/>
    <n v="6"/>
    <s v="Si"/>
    <s v="No"/>
    <s v="No"/>
    <s v="Si"/>
    <s v="Si"/>
    <s v="No"/>
    <s v="No"/>
    <s v="No"/>
    <s v="No"/>
    <s v="No"/>
    <n v="3"/>
    <n v="19.5"/>
    <m/>
    <m/>
    <s v="C"/>
  </r>
  <r>
    <s v="2026-08"/>
    <s v="2026-0820606785781"/>
    <s v="2026-08|Carmen D.|20606785781"/>
    <s v="20606785781"/>
    <s v="DISTRIBUIDORA INTEGRAL PERUANA S.A.C."/>
    <s v="Yulisa"/>
    <s v="Carmen D."/>
    <s v="74033333"/>
    <s v="20606785781|Carmen D."/>
    <s v="Trimestral"/>
    <s v="Comercial"/>
    <s v="Contaweb"/>
    <x v="2"/>
    <n v="110"/>
    <s v="A"/>
    <n v="1"/>
    <n v="240"/>
    <s v="A"/>
    <n v="1"/>
    <n v="330"/>
    <s v="A"/>
    <n v="1"/>
    <n v="385"/>
    <s v="A"/>
    <n v="2"/>
    <m/>
    <s v="N"/>
    <n v="0"/>
    <n v="12"/>
    <s v="R"/>
    <n v="6"/>
    <m/>
    <s v="N"/>
    <n v="0"/>
    <m/>
    <s v="N"/>
    <n v="0"/>
    <m/>
    <s v="N"/>
    <n v="0"/>
    <m/>
    <s v="N"/>
    <n v="0"/>
    <n v="385"/>
    <s v="N"/>
    <n v="0"/>
    <m/>
    <s v="N"/>
    <n v="0"/>
    <m/>
    <s v="N"/>
    <n v="0"/>
    <m/>
    <s v="N"/>
    <n v="0"/>
    <m/>
    <n v="11"/>
    <s v="E"/>
    <s v="E"/>
    <s v="F"/>
    <s v="N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9"/>
    <m/>
    <m/>
    <s v="B"/>
  </r>
  <r>
    <s v="2026-08"/>
    <s v="2026-0820602062181"/>
    <s v="2026-08|Jhony|20602062181"/>
    <s v="20602062181"/>
    <s v="ADMINISTRADORA COMPUPLAZA S.A.C."/>
    <s v="Omar"/>
    <s v="Jhony"/>
    <s v="71594822"/>
    <s v="20602062181|Jhony"/>
    <s v="Mensual"/>
    <s v="Servicios"/>
    <s v="Anka"/>
    <x v="0"/>
    <n v="27"/>
    <s v="A"/>
    <n v="0.5"/>
    <n v="274"/>
    <s v="A"/>
    <n v="1"/>
    <n v="120"/>
    <s v="A"/>
    <n v="1"/>
    <m/>
    <s v="N"/>
    <n v="0"/>
    <m/>
    <s v="N"/>
    <n v="0"/>
    <n v="3"/>
    <s v="R"/>
    <n v="2"/>
    <m/>
    <s v="N"/>
    <n v="0"/>
    <m/>
    <s v="N"/>
    <n v="0"/>
    <m/>
    <s v="N"/>
    <n v="0"/>
    <m/>
    <s v="N"/>
    <n v="0"/>
    <m/>
    <s v="N"/>
    <n v="0"/>
    <m/>
    <s v="N"/>
    <n v="0"/>
    <n v="100"/>
    <s v="A"/>
    <n v="1"/>
    <m/>
    <s v="N"/>
    <n v="0"/>
    <m/>
    <n v="5.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3.5"/>
    <m/>
    <m/>
    <s v="A"/>
  </r>
  <r>
    <s v="2026-08"/>
    <s v="2026-0820602062393"/>
    <s v="2026-08|Jhony|20602062393"/>
    <s v="20602062393"/>
    <s v="ADMINISTRADORA GARCILASO S.A.C."/>
    <s v="Omar"/>
    <s v="Jhony"/>
    <s v="71594822"/>
    <s v="20602062393|Jhony"/>
    <s v="Mensual"/>
    <s v="Servicios"/>
    <s v="Anka"/>
    <x v="0"/>
    <n v="28"/>
    <s v="A"/>
    <n v="0.5"/>
    <n v="201"/>
    <s v="A"/>
    <n v="1"/>
    <n v="120"/>
    <s v="A"/>
    <n v="1"/>
    <m/>
    <s v="N"/>
    <n v="0"/>
    <m/>
    <s v="N"/>
    <n v="0"/>
    <n v="3"/>
    <s v="R"/>
    <n v="2"/>
    <m/>
    <s v="N"/>
    <n v="0"/>
    <m/>
    <s v="N"/>
    <n v="0"/>
    <m/>
    <s v="N"/>
    <n v="0"/>
    <m/>
    <s v="N"/>
    <n v="0"/>
    <m/>
    <s v="N"/>
    <n v="0"/>
    <m/>
    <s v="N"/>
    <n v="0"/>
    <n v="100"/>
    <s v="A"/>
    <n v="1"/>
    <m/>
    <s v="N"/>
    <n v="0"/>
    <m/>
    <n v="5.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3.5"/>
    <m/>
    <m/>
    <s v="A"/>
  </r>
  <r>
    <s v="2026-08"/>
    <s v="2026-0820615184331"/>
    <s v="2026-08|Lorenzo|20615184331"/>
    <s v="20615184331"/>
    <s v="LA RAMADITA S.A.C."/>
    <s v="Yulisa"/>
    <s v="Lorenzo"/>
    <s v="75003968"/>
    <s v="20615184331|Lorenzo"/>
    <s v="Trimestral"/>
    <s v="Agricultura"/>
    <s v="Anka"/>
    <x v="4"/>
    <n v="80"/>
    <s v="A"/>
    <n v="0.5"/>
    <n v="20"/>
    <s v="A"/>
    <n v="0.5"/>
    <n v="200"/>
    <s v="A"/>
    <n v="1"/>
    <n v="50"/>
    <s v="A"/>
    <n v="1"/>
    <m/>
    <s v="N"/>
    <n v="0"/>
    <n v="17"/>
    <s v="A"/>
    <n v="3"/>
    <m/>
    <s v="N"/>
    <n v="0"/>
    <m/>
    <s v="N"/>
    <n v="0"/>
    <m/>
    <s v="N"/>
    <n v="0"/>
    <m/>
    <s v="N"/>
    <n v="0"/>
    <n v="50"/>
    <s v="A"/>
    <n v="1"/>
    <m/>
    <s v="N"/>
    <n v="0"/>
    <m/>
    <s v="N"/>
    <n v="0"/>
    <m/>
    <s v="N"/>
    <n v="0"/>
    <m/>
    <n v="7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5"/>
    <m/>
    <m/>
    <s v="B"/>
  </r>
  <r>
    <s v="2026-08"/>
    <s v="2026-0820486468913"/>
    <s v="2026-08|Yeleydi|20486468913"/>
    <s v="20486468913"/>
    <s v="PERÚ DATA CONSULT E.I.R.L."/>
    <s v="Gerencia"/>
    <s v="Yeleydi"/>
    <s v="70107978"/>
    <s v="20486468913|Yeleydi"/>
    <s v="Mensual"/>
    <s v="Comercial"/>
    <s v="Anka"/>
    <x v="2"/>
    <n v="300"/>
    <s v="A"/>
    <n v="1"/>
    <n v="180"/>
    <s v="A"/>
    <n v="1"/>
    <n v="780"/>
    <s v="A"/>
    <n v="1.5"/>
    <n v="3359"/>
    <s v="A"/>
    <n v="5"/>
    <m/>
    <s v="N"/>
    <n v="0"/>
    <n v="27"/>
    <s v="R"/>
    <n v="6"/>
    <m/>
    <s v="N"/>
    <n v="0"/>
    <m/>
    <s v="N"/>
    <n v="0"/>
    <m/>
    <s v="N"/>
    <n v="0"/>
    <m/>
    <s v="N"/>
    <n v="0"/>
    <n v="3359"/>
    <s v="R"/>
    <n v="10"/>
    <m/>
    <s v="N"/>
    <n v="0"/>
    <m/>
    <s v="N"/>
    <n v="0"/>
    <m/>
    <s v="N"/>
    <n v="0"/>
    <m/>
    <n v="24.5"/>
    <s v="E"/>
    <s v="E"/>
    <s v="F"/>
    <s v="N"/>
    <s v="F"/>
    <s v="F"/>
    <s v="N"/>
    <s v="N"/>
    <s v="N"/>
    <s v="F"/>
    <s v="F"/>
    <n v="9"/>
    <s v="Si"/>
    <s v="Si"/>
    <s v="Si"/>
    <s v="No"/>
    <s v="Si"/>
    <s v="No"/>
    <s v="No"/>
    <s v="No"/>
    <s v="No"/>
    <s v="No"/>
    <n v="4"/>
    <n v="37.5"/>
    <m/>
    <m/>
    <s v="A"/>
  </r>
  <r>
    <s v="2026-08"/>
    <s v="2026-0810200888575"/>
    <s v="2026-08|Carmen D.|10200888575"/>
    <s v="10200888575"/>
    <s v="WALTER JESUS HUAYNATES ILDEFONSO"/>
    <s v="Yulisa"/>
    <s v="Carmen D."/>
    <s v="74033333"/>
    <s v="10200888575|Carmen D."/>
    <s v="Trimestral"/>
    <s v="Comercial"/>
    <s v="Excel"/>
    <x v="2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0"/>
    <s v="E"/>
    <s v="E"/>
    <s v="F"/>
    <s v="N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6"/>
    <m/>
    <m/>
    <s v="B"/>
  </r>
  <r>
    <s v="2026-08"/>
    <s v="2026-0820088857"/>
    <s v="2026-08|Carmen D.|20088857"/>
    <s v="20088857"/>
    <s v="WALTER JESUS HUAYNATES ILDEFONSO"/>
    <s v="Yulisa"/>
    <s v="Carmen D."/>
    <s v="74033333"/>
    <s v="20088857|Carmen D."/>
    <s v="Trimestral"/>
    <s v="Servicios"/>
    <s v="Excel"/>
    <x v="5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No"/>
    <s v="Si"/>
    <s v="No"/>
    <s v="No"/>
    <s v="No"/>
    <s v="No"/>
    <s v="No"/>
    <s v="No"/>
    <s v="No"/>
    <s v="No"/>
    <n v="1"/>
    <n v="1"/>
    <m/>
    <m/>
    <s v="B"/>
  </r>
  <r>
    <s v="2026-08"/>
    <s v="2026-0810200733032"/>
    <s v="2026-08|Carmen D.|10200733032"/>
    <s v="10200733032"/>
    <s v="BEATRIZ CAROLINA GONZALES FRANCO"/>
    <s v="Yulisa"/>
    <s v="Carmen D."/>
    <s v="74033333"/>
    <s v="10200733032|Carmen D."/>
    <s v="Trimestral"/>
    <s v="Servicios"/>
    <s v="Excel"/>
    <x v="2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No"/>
    <s v="No"/>
    <s v="No"/>
    <s v="No"/>
    <s v="No"/>
    <s v="No"/>
    <s v="No"/>
    <s v="No"/>
    <s v="No"/>
    <s v="No"/>
    <n v="0"/>
    <n v="0"/>
    <m/>
    <m/>
    <s v="B"/>
  </r>
  <r>
    <s v="2026-08"/>
    <s v="2026-0820073303"/>
    <s v="2026-08|Carmen D.|20073303"/>
    <s v="20073303"/>
    <s v="BEATRIZ CAROLINA GONZALES FRANCO"/>
    <s v="Yulisa"/>
    <s v="Carmen D."/>
    <s v="74033333"/>
    <s v="20073303|Carmen D."/>
    <s v="Trimestral"/>
    <s v="Servicios"/>
    <s v="Excel"/>
    <x v="5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No"/>
    <s v="No"/>
    <s v="No"/>
    <s v="No"/>
    <s v="No"/>
    <s v="No"/>
    <s v="No"/>
    <s v="No"/>
    <s v="No"/>
    <s v="No"/>
    <n v="0"/>
    <n v="0"/>
    <m/>
    <m/>
    <s v="B"/>
  </r>
  <r>
    <s v="2026-08"/>
    <s v="2026-0820612022799"/>
    <s v="2026-08|Jhony|20612022799"/>
    <s v="20612022799"/>
    <s v="DEBEL INVERSIONES S.A.C. "/>
    <s v="Omar"/>
    <s v="Jhony"/>
    <s v="70107978"/>
    <s v="20612022799|Jhony"/>
    <s v="Trimestral"/>
    <s v="Comercial"/>
    <s v="Anka"/>
    <x v="0"/>
    <n v="150"/>
    <s v="A"/>
    <n v="1"/>
    <n v="500"/>
    <s v="A"/>
    <n v="1.5"/>
    <n v="240"/>
    <s v="A"/>
    <n v="1"/>
    <n v="900"/>
    <s v="A"/>
    <n v="3"/>
    <m/>
    <s v="N"/>
    <n v="0"/>
    <n v="11"/>
    <s v="R"/>
    <n v="6"/>
    <m/>
    <s v="N"/>
    <n v="0"/>
    <m/>
    <s v="N"/>
    <n v="0"/>
    <m/>
    <s v="N"/>
    <n v="0"/>
    <m/>
    <s v="N"/>
    <n v="0"/>
    <n v="900"/>
    <s v="R"/>
    <n v="6"/>
    <m/>
    <s v="N"/>
    <n v="0"/>
    <m/>
    <s v="N"/>
    <n v="0"/>
    <m/>
    <s v="N"/>
    <n v="0"/>
    <m/>
    <n v="18.5"/>
    <s v="E"/>
    <s v="E"/>
    <s v="F"/>
    <s v="N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6.5"/>
    <m/>
    <m/>
    <s v="B"/>
  </r>
  <r>
    <s v="2026-08"/>
    <s v="2026-0820552097824"/>
    <s v="2026-08|Wildor|20552097824"/>
    <s v="20552097824"/>
    <s v="MM STORE E.I.R.L."/>
    <s v="Jose"/>
    <s v="Wildor"/>
    <s v="46878793"/>
    <s v="20552097824|Wildor"/>
    <s v="Semestral"/>
    <s v="Comercial"/>
    <s v="Excel"/>
    <x v="0"/>
    <n v="150"/>
    <s v="R"/>
    <n v="2"/>
    <n v="1200"/>
    <s v="R"/>
    <n v="4"/>
    <n v="600"/>
    <s v="R"/>
    <n v="3"/>
    <n v="3000"/>
    <s v="R"/>
    <n v="10"/>
    <m/>
    <s v="N"/>
    <n v="0"/>
    <n v="11"/>
    <s v="R"/>
    <n v="6"/>
    <m/>
    <s v="N"/>
    <n v="0"/>
    <m/>
    <s v="N"/>
    <n v="0"/>
    <n v="1"/>
    <s v="R"/>
    <n v="2"/>
    <m/>
    <s v="N"/>
    <n v="0"/>
    <n v="3000"/>
    <s v="R"/>
    <n v="10"/>
    <m/>
    <s v="N"/>
    <n v="0"/>
    <m/>
    <s v="N"/>
    <n v="0"/>
    <m/>
    <s v="N"/>
    <n v="0"/>
    <m/>
    <n v="37"/>
    <s v="E"/>
    <s v="E"/>
    <s v="F"/>
    <s v="N"/>
    <s v="F"/>
    <s v="F"/>
    <s v="N"/>
    <s v="N"/>
    <s v="N"/>
    <s v="F"/>
    <s v="F"/>
    <n v="9"/>
    <s v="Si"/>
    <s v="Si"/>
    <s v="No"/>
    <s v="No"/>
    <s v="Si"/>
    <s v="No"/>
    <s v="No"/>
    <s v="No"/>
    <s v="No"/>
    <s v="No"/>
    <n v="3"/>
    <n v="49"/>
    <m/>
    <m/>
    <s v="C"/>
  </r>
  <r>
    <s v="2026-08"/>
    <s v="2026-0820615756301"/>
    <s v="2026-08|Jhony|20615756301"/>
    <s v="20615756301"/>
    <s v="BRONLEY ONLINE SERVICES S.A.C."/>
    <s v="Omar"/>
    <s v="Jhony"/>
    <s v="70107978"/>
    <s v="20615756301|Jhony"/>
    <s v="Semestral"/>
    <s v="Servicios"/>
    <s v="Contaweb"/>
    <x v="0"/>
    <n v="10"/>
    <s v="R"/>
    <n v="1"/>
    <n v="10"/>
    <s v="R"/>
    <n v="1"/>
    <n v="10"/>
    <s v="R"/>
    <n v="1"/>
    <m/>
    <s v="N"/>
    <n v="0"/>
    <m/>
    <s v="N"/>
    <n v="0"/>
    <n v="0"/>
    <s v="N"/>
    <n v="0"/>
    <m/>
    <s v="N"/>
    <n v="0"/>
    <m/>
    <s v="N"/>
    <n v="0"/>
    <n v="0"/>
    <s v="N"/>
    <n v="0"/>
    <s v="No"/>
    <s v="N"/>
    <n v="0"/>
    <m/>
    <s v="N"/>
    <n v="0"/>
    <m/>
    <s v="N"/>
    <n v="0"/>
    <m/>
    <s v="N"/>
    <n v="0"/>
    <m/>
    <s v="N"/>
    <n v="0"/>
    <m/>
    <n v="3"/>
    <s v="E"/>
    <s v="E"/>
    <s v="F"/>
    <s v="N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9"/>
    <m/>
    <m/>
    <s v="C"/>
  </r>
  <r>
    <s v="2026-08"/>
    <s v="2026-0820612740802"/>
    <s v="2026-08|Jhony|20612740802"/>
    <s v="20612740802"/>
    <s v="PERU Q PRODUCTS GLOBAL BUSINESS"/>
    <s v="Omar"/>
    <s v="Jhony"/>
    <s v="71594822"/>
    <s v="20612740802|Jhony"/>
    <s v="Semestral"/>
    <s v="Comercial"/>
    <s v="Anka"/>
    <x v="0"/>
    <n v="166"/>
    <s v="R"/>
    <n v="2"/>
    <n v="11"/>
    <s v="R"/>
    <n v="1"/>
    <n v="150"/>
    <s v="R"/>
    <n v="2"/>
    <n v="500"/>
    <s v="R"/>
    <n v="6"/>
    <m/>
    <s v="N"/>
    <n v="0"/>
    <n v="2"/>
    <s v="R"/>
    <n v="2"/>
    <m/>
    <s v="N"/>
    <n v="0"/>
    <m/>
    <s v="N"/>
    <n v="0"/>
    <m/>
    <s v="N"/>
    <n v="0"/>
    <n v="2"/>
    <s v="R"/>
    <n v="2"/>
    <n v="500"/>
    <s v="R"/>
    <n v="6"/>
    <m/>
    <s v="N"/>
    <n v="0"/>
    <m/>
    <s v="N"/>
    <n v="0"/>
    <m/>
    <s v="R"/>
    <n v="2"/>
    <m/>
    <n v="23"/>
    <s v="E"/>
    <s v="E"/>
    <s v="E"/>
    <s v="N"/>
    <s v="E"/>
    <s v="N"/>
    <s v="N"/>
    <s v="N"/>
    <s v="N"/>
    <s v="N"/>
    <s v="N"/>
    <n v="8"/>
    <s v="Si"/>
    <s v="Si"/>
    <s v="No"/>
    <s v="No"/>
    <s v="Si"/>
    <s v="No"/>
    <s v="No"/>
    <s v="No"/>
    <s v="No"/>
    <s v="No"/>
    <n v="3"/>
    <n v="34"/>
    <m/>
    <m/>
    <s v="C"/>
  </r>
  <r>
    <s v="2026-08"/>
    <s v="2026-0820610642854"/>
    <s v="2026-08|Rocio |20610642854"/>
    <s v="20610642854"/>
    <s v="CALMI CORPORACION S.A.C."/>
    <s v="Jose"/>
    <s v="Rocio "/>
    <s v="70107978"/>
    <s v="20610642854|Rocio "/>
    <s v="Mensual"/>
    <s v="Comercial"/>
    <s v="Anka"/>
    <x v="0"/>
    <n v="400"/>
    <s v="A"/>
    <n v="1"/>
    <n v="200"/>
    <s v="A"/>
    <n v="1"/>
    <n v="300"/>
    <s v="A"/>
    <n v="1"/>
    <n v="3900"/>
    <s v="A"/>
    <n v="5"/>
    <m/>
    <s v="N"/>
    <n v="0"/>
    <n v="13"/>
    <s v="R"/>
    <n v="6"/>
    <m/>
    <s v="N"/>
    <n v="0"/>
    <m/>
    <s v="N"/>
    <n v="0"/>
    <n v="5"/>
    <s v="A"/>
    <n v="2"/>
    <m/>
    <s v="N"/>
    <n v="0"/>
    <n v="3900"/>
    <s v="A"/>
    <n v="5"/>
    <m/>
    <s v="N"/>
    <n v="0"/>
    <m/>
    <s v="N"/>
    <n v="0"/>
    <m/>
    <s v="N"/>
    <n v="0"/>
    <m/>
    <n v="21"/>
    <s v="E"/>
    <s v="E"/>
    <s v="F"/>
    <s v="N"/>
    <s v="F"/>
    <s v="F"/>
    <s v="N"/>
    <s v="N"/>
    <s v="N"/>
    <s v="F"/>
    <s v="F"/>
    <n v="9"/>
    <s v="Si"/>
    <s v="Si"/>
    <s v="Si"/>
    <s v="No"/>
    <s v="Si"/>
    <s v="No"/>
    <s v="No"/>
    <s v="No"/>
    <s v="No"/>
    <s v="No"/>
    <n v="4"/>
    <n v="34"/>
    <m/>
    <m/>
    <s v="A"/>
  </r>
  <r>
    <s v="2026-08"/>
    <s v="2026-0820608602187"/>
    <s v="2026-08|Marisol|20608602187"/>
    <s v="20608602187"/>
    <s v="DOC TOE SAC"/>
    <s v="Omar"/>
    <s v="Marisol"/>
    <s v="74486159"/>
    <s v="20608602187|Marisol"/>
    <s v="Mensual"/>
    <s v="Bares - Restaurantes"/>
    <s v="Anka"/>
    <x v="3"/>
    <n v="350"/>
    <s v="R"/>
    <n v="2"/>
    <n v="8000"/>
    <s v="R"/>
    <n v="4"/>
    <n v="350"/>
    <s v="R"/>
    <n v="2"/>
    <m/>
    <s v="N"/>
    <n v="0"/>
    <m/>
    <s v="N"/>
    <n v="0"/>
    <n v="9"/>
    <s v="R"/>
    <n v="4"/>
    <m/>
    <s v="N"/>
    <n v="0"/>
    <n v="1"/>
    <s v="R"/>
    <n v="1"/>
    <m/>
    <s v="N"/>
    <n v="0"/>
    <m/>
    <s v="N"/>
    <n v="0"/>
    <n v="12"/>
    <s v="R"/>
    <n v="2"/>
    <m/>
    <s v="N"/>
    <n v="0"/>
    <m/>
    <s v="N"/>
    <n v="0"/>
    <m/>
    <s v="N"/>
    <n v="0"/>
    <m/>
    <n v="15"/>
    <s v="E"/>
    <s v="E"/>
    <s v="F"/>
    <s v="N"/>
    <s v="F"/>
    <s v="N"/>
    <s v="N"/>
    <s v="N"/>
    <s v="N"/>
    <s v="N"/>
    <s v="N"/>
    <n v="6"/>
    <s v="Si"/>
    <s v="Si"/>
    <s v="No"/>
    <s v="No"/>
    <s v="Si"/>
    <s v="No"/>
    <s v="No"/>
    <s v="No"/>
    <s v="No"/>
    <s v="No"/>
    <n v="3"/>
    <n v="24"/>
    <s v="TIMANSOR"/>
    <s v="weingloid"/>
    <s v="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x v="0"/>
    <x v="0"/>
  </r>
  <r>
    <x v="1"/>
    <x v="1"/>
  </r>
  <r>
    <x v="2"/>
    <x v="2"/>
  </r>
  <r>
    <x v="1"/>
    <x v="1"/>
  </r>
  <r>
    <x v="3"/>
    <x v="3"/>
  </r>
  <r>
    <x v="1"/>
    <x v="1"/>
  </r>
  <r>
    <x v="4"/>
    <x v="4"/>
  </r>
  <r>
    <x v="5"/>
    <x v="5"/>
  </r>
  <r>
    <x v="5"/>
    <x v="5"/>
  </r>
  <r>
    <x v="0"/>
    <x v="0"/>
  </r>
  <r>
    <x v="6"/>
    <x v="6"/>
  </r>
  <r>
    <x v="3"/>
    <x v="3"/>
  </r>
  <r>
    <x v="6"/>
    <x v="6"/>
  </r>
  <r>
    <x v="5"/>
    <x v="5"/>
  </r>
  <r>
    <x v="0"/>
    <x v="0"/>
  </r>
  <r>
    <x v="0"/>
    <x v="0"/>
  </r>
  <r>
    <x v="7"/>
    <x v="7"/>
  </r>
  <r>
    <x v="0"/>
    <x v="0"/>
  </r>
  <r>
    <x v="5"/>
    <x v="5"/>
  </r>
  <r>
    <x v="3"/>
    <x v="3"/>
  </r>
  <r>
    <x v="4"/>
    <x v="4"/>
  </r>
  <r>
    <x v="6"/>
    <x v="6"/>
  </r>
  <r>
    <x v="8"/>
    <x v="8"/>
  </r>
  <r>
    <x v="8"/>
    <x v="8"/>
  </r>
  <r>
    <x v="3"/>
    <x v="3"/>
  </r>
  <r>
    <x v="3"/>
    <x v="3"/>
  </r>
  <r>
    <x v="7"/>
    <x v="7"/>
  </r>
  <r>
    <x v="1"/>
    <x v="1"/>
  </r>
  <r>
    <x v="5"/>
    <x v="5"/>
  </r>
  <r>
    <x v="8"/>
    <x v="8"/>
  </r>
  <r>
    <x v="5"/>
    <x v="5"/>
  </r>
  <r>
    <x v="2"/>
    <x v="2"/>
  </r>
  <r>
    <x v="1"/>
    <x v="1"/>
  </r>
  <r>
    <x v="2"/>
    <x v="2"/>
  </r>
  <r>
    <x v="6"/>
    <x v="6"/>
  </r>
  <r>
    <x v="9"/>
    <x v="9"/>
  </r>
  <r>
    <x v="9"/>
    <x v="9"/>
  </r>
  <r>
    <x v="9"/>
    <x v="9"/>
  </r>
  <r>
    <x v="9"/>
    <x v="9"/>
  </r>
  <r>
    <x v="3"/>
    <x v="3"/>
  </r>
  <r>
    <x v="5"/>
    <x v="5"/>
  </r>
  <r>
    <x v="3"/>
    <x v="3"/>
  </r>
  <r>
    <x v="1"/>
    <x v="1"/>
  </r>
  <r>
    <x v="4"/>
    <x v="4"/>
  </r>
  <r>
    <x v="6"/>
    <x v="6"/>
  </r>
  <r>
    <x v="1"/>
    <x v="1"/>
  </r>
  <r>
    <x v="5"/>
    <x v="5"/>
  </r>
  <r>
    <x v="5"/>
    <x v="5"/>
  </r>
  <r>
    <x v="2"/>
    <x v="2"/>
  </r>
  <r>
    <x v="4"/>
    <x v="0"/>
  </r>
  <r>
    <x v="6"/>
    <x v="6"/>
  </r>
  <r>
    <x v="1"/>
    <x v="1"/>
  </r>
  <r>
    <x v="8"/>
    <x v="8"/>
  </r>
  <r>
    <x v="8"/>
    <x v="8"/>
  </r>
  <r>
    <x v="8"/>
    <x v="8"/>
  </r>
  <r>
    <x v="8"/>
    <x v="8"/>
  </r>
  <r>
    <x v="2"/>
    <x v="2"/>
  </r>
  <r>
    <x v="10"/>
    <x v="10"/>
  </r>
  <r>
    <x v="0"/>
    <x v="0"/>
  </r>
  <r>
    <x v="1"/>
    <x v="1"/>
  </r>
  <r>
    <x v="5"/>
    <x v="5"/>
  </r>
  <r>
    <x v="5"/>
    <x v="5"/>
  </r>
  <r>
    <x v="3"/>
    <x v="3"/>
  </r>
  <r>
    <x v="3"/>
    <x v="3"/>
  </r>
  <r>
    <x v="3"/>
    <x v="3"/>
  </r>
  <r>
    <x v="10"/>
    <x v="10"/>
  </r>
  <r>
    <x v="2"/>
    <x v="2"/>
  </r>
  <r>
    <x v="6"/>
    <x v="6"/>
  </r>
  <r>
    <x v="2"/>
    <x v="2"/>
  </r>
  <r>
    <x v="4"/>
    <x v="4"/>
  </r>
  <r>
    <x v="8"/>
    <x v="8"/>
  </r>
  <r>
    <x v="7"/>
    <x v="7"/>
  </r>
  <r>
    <x v="7"/>
    <x v="7"/>
  </r>
  <r>
    <x v="1"/>
    <x v="1"/>
  </r>
  <r>
    <x v="4"/>
    <x v="4"/>
  </r>
  <r>
    <x v="8"/>
    <x v="8"/>
  </r>
  <r>
    <x v="8"/>
    <x v="8"/>
  </r>
  <r>
    <x v="8"/>
    <x v="8"/>
  </r>
  <r>
    <x v="8"/>
    <x v="8"/>
  </r>
  <r>
    <x v="7"/>
    <x v="4"/>
  </r>
  <r>
    <x v="2"/>
    <x v="2"/>
  </r>
  <r>
    <x v="7"/>
    <x v="4"/>
  </r>
  <r>
    <x v="7"/>
    <x v="7"/>
  </r>
  <r>
    <x v="0"/>
    <x v="4"/>
  </r>
  <r>
    <x v="3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2026-08"/>
    <s v="2026-0820600133897"/>
    <s v="2026-08|Rocio |20600133897"/>
    <x v="0"/>
    <x v="0"/>
    <x v="0"/>
    <x v="0"/>
    <s v="42576958"/>
    <s v="20600133897|Rocio "/>
    <s v="Semestral"/>
    <s v="Servicios"/>
    <s v="Contaweb"/>
    <s v="Mype"/>
    <n v="180"/>
    <s v="R"/>
    <n v="2"/>
    <n v="80"/>
    <s v="R"/>
    <n v="1"/>
    <n v="200"/>
    <s v="R"/>
    <n v="2"/>
    <m/>
    <s v="N"/>
    <n v="0"/>
    <m/>
    <s v="N"/>
    <n v="0"/>
    <n v="5"/>
    <s v="R"/>
    <n v="4"/>
    <n v="4"/>
    <s v="R"/>
    <n v="1"/>
    <n v="1"/>
    <s v="R"/>
    <n v="1"/>
    <m/>
    <s v="N"/>
    <n v="0"/>
    <m/>
    <s v="N"/>
    <n v="0"/>
    <m/>
    <s v="N"/>
    <n v="0"/>
    <m/>
    <s v="N"/>
    <n v="0"/>
    <n v="50"/>
    <s v="R"/>
    <n v="1"/>
    <m/>
    <s v="N"/>
    <n v="0"/>
    <m/>
    <n v="12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Si"/>
    <s v="No"/>
    <n v="4"/>
    <n v="21"/>
  </r>
  <r>
    <s v="2026-08"/>
    <s v="2026-0820547984588"/>
    <s v="2026-08|Lorenzo|20547984588"/>
    <x v="1"/>
    <x v="1"/>
    <x v="1"/>
    <x v="1"/>
    <s v="75003968"/>
    <s v="20547984588|Lorenzo"/>
    <s v="Mensual"/>
    <s v="Comercial - Produccion"/>
    <s v="Anka"/>
    <s v="General/Prico"/>
    <n v="350"/>
    <s v="A"/>
    <n v="1"/>
    <n v="70"/>
    <s v="A"/>
    <n v="0.5"/>
    <n v="700"/>
    <s v="A"/>
    <n v="1.5"/>
    <n v="500"/>
    <s v="A"/>
    <n v="3"/>
    <n v="10"/>
    <s v="A"/>
    <n v="0.5"/>
    <n v="10"/>
    <s v="R"/>
    <n v="6"/>
    <n v="50"/>
    <s v="A"/>
    <n v="0.5"/>
    <n v="50"/>
    <s v="R"/>
    <n v="1"/>
    <m/>
    <s v="N"/>
    <n v="0"/>
    <n v="8"/>
    <s v="A"/>
    <n v="1"/>
    <n v="500"/>
    <s v="A"/>
    <n v="3"/>
    <n v="200"/>
    <s v="A"/>
    <n v="4"/>
    <m/>
    <s v="N"/>
    <n v="0"/>
    <n v="320"/>
    <s v="R"/>
    <n v="4"/>
    <m/>
    <n v="26"/>
    <s v="E"/>
    <s v="E"/>
    <s v="E"/>
    <s v="N"/>
    <s v="E"/>
    <s v="F"/>
    <s v="N"/>
    <s v="F"/>
    <s v="F"/>
    <s v="F"/>
    <s v="F"/>
    <n v="13"/>
    <s v="Si"/>
    <s v="Si"/>
    <s v="No"/>
    <s v="Si"/>
    <s v="Si"/>
    <s v="Si"/>
    <s v="Si"/>
    <s v="Si"/>
    <s v="Si"/>
    <s v="No"/>
    <n v="8"/>
    <n v="47"/>
  </r>
  <r>
    <s v="2026-08"/>
    <s v="2026-0820609359651"/>
    <s v="2026-08|Wildor|20609359651"/>
    <x v="2"/>
    <x v="2"/>
    <x v="0"/>
    <x v="2"/>
    <s v="46878793"/>
    <s v="20609359651|Wildor"/>
    <s v="Trimestral"/>
    <s v="Comercial"/>
    <s v="Anka"/>
    <s v="General/Prico"/>
    <n v="50"/>
    <s v="A"/>
    <n v="0.5"/>
    <n v="50"/>
    <s v="A"/>
    <n v="0.5"/>
    <n v="50"/>
    <s v="A"/>
    <n v="0.5"/>
    <n v="500"/>
    <s v="A"/>
    <n v="3"/>
    <n v="3"/>
    <s v="A"/>
    <n v="0.5"/>
    <n v="4"/>
    <s v="R"/>
    <n v="2"/>
    <m/>
    <s v="N"/>
    <n v="0"/>
    <n v="2"/>
    <s v="A"/>
    <n v="0.5"/>
    <n v="6"/>
    <s v="A"/>
    <n v="2"/>
    <m/>
    <s v="N"/>
    <n v="0"/>
    <n v="500"/>
    <s v="R"/>
    <n v="6"/>
    <m/>
    <s v="N"/>
    <n v="0"/>
    <m/>
    <s v="N"/>
    <n v="0"/>
    <m/>
    <s v="N"/>
    <n v="0"/>
    <m/>
    <n v="15.5"/>
    <s v="E"/>
    <s v="E"/>
    <s v="N"/>
    <s v="F"/>
    <s v="F"/>
    <s v="N"/>
    <s v="N"/>
    <s v="N"/>
    <s v="N"/>
    <s v="N"/>
    <s v="N"/>
    <n v="6"/>
    <s v="Si"/>
    <s v="Si"/>
    <s v="No"/>
    <s v="No"/>
    <s v="Si"/>
    <s v="No"/>
    <s v="No"/>
    <s v="No"/>
    <s v="Si"/>
    <s v="No"/>
    <n v="4"/>
    <n v="25.5"/>
  </r>
  <r>
    <s v="2026-08"/>
    <s v="2026-0820516394138"/>
    <s v="2026-08|Lorenzo|20516394138"/>
    <x v="3"/>
    <x v="3"/>
    <x v="1"/>
    <x v="1"/>
    <s v="75003968"/>
    <s v="20516394138|Lorenzo"/>
    <s v="Semestral"/>
    <s v="Comercial"/>
    <s v="Contaweb"/>
    <s v="Mype"/>
    <n v="70"/>
    <s v="R"/>
    <n v="1"/>
    <n v="60"/>
    <s v="R"/>
    <n v="1"/>
    <n v="150"/>
    <s v="R"/>
    <n v="2"/>
    <m/>
    <s v="N"/>
    <n v="0"/>
    <m/>
    <s v="N"/>
    <n v="0"/>
    <n v="2"/>
    <s v="R"/>
    <n v="2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6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4"/>
  </r>
  <r>
    <s v="2026-08"/>
    <s v="2026-0820556435040"/>
    <s v="2026-08|Marisol|20556435040"/>
    <x v="4"/>
    <x v="4"/>
    <x v="2"/>
    <x v="3"/>
    <s v="74486159"/>
    <s v="20556435040|Marisol"/>
    <s v="Mensual"/>
    <s v="Bares - Restaurantes"/>
    <s v="Anka"/>
    <s v="General"/>
    <n v="300"/>
    <s v="R"/>
    <n v="2"/>
    <n v="8000"/>
    <s v="R"/>
    <n v="4"/>
    <n v="500"/>
    <s v="R"/>
    <n v="3"/>
    <m/>
    <s v="N"/>
    <n v="0"/>
    <n v="2"/>
    <s v="R"/>
    <n v="1"/>
    <n v="9"/>
    <s v="R"/>
    <n v="4"/>
    <n v="45"/>
    <s v="R"/>
    <n v="1"/>
    <n v="1"/>
    <s v="R"/>
    <n v="1"/>
    <m/>
    <s v="N"/>
    <n v="0"/>
    <m/>
    <s v="N"/>
    <n v="0"/>
    <n v="12"/>
    <s v="R"/>
    <n v="2"/>
    <m/>
    <s v="N"/>
    <n v="0"/>
    <m/>
    <s v="N"/>
    <n v="0"/>
    <m/>
    <s v="N"/>
    <n v="0"/>
    <m/>
    <n v="18"/>
    <s v="E"/>
    <s v="E"/>
    <s v="F"/>
    <s v="N"/>
    <s v="F"/>
    <s v="F"/>
    <s v="N"/>
    <s v="F"/>
    <s v="N"/>
    <s v="N"/>
    <s v="F"/>
    <n v="9"/>
    <s v="Si"/>
    <s v="Si"/>
    <s v="No"/>
    <s v="No"/>
    <s v="Si"/>
    <s v="No"/>
    <s v="No"/>
    <s v="Si"/>
    <s v="No"/>
    <s v="No"/>
    <n v="4"/>
    <n v="31"/>
  </r>
  <r>
    <s v="2026-08"/>
    <s v="2026-0820608390058"/>
    <s v="2026-08|Lorenzo|20608390058"/>
    <x v="5"/>
    <x v="5"/>
    <x v="1"/>
    <x v="1"/>
    <s v="75003968"/>
    <s v="20608390058|Lorenzo"/>
    <s v="Trimestral"/>
    <s v="Comercial"/>
    <s v="Anka"/>
    <s v="Mype"/>
    <n v="20"/>
    <s v="R"/>
    <n v="1"/>
    <n v="5"/>
    <s v="R"/>
    <n v="1"/>
    <n v="50"/>
    <s v="R"/>
    <n v="1"/>
    <n v="50"/>
    <s v="R"/>
    <n v="2"/>
    <m/>
    <s v="N"/>
    <n v="0"/>
    <n v="1"/>
    <s v="R"/>
    <n v="2"/>
    <n v="2"/>
    <s v="R"/>
    <n v="1"/>
    <n v="1"/>
    <s v="R"/>
    <n v="1"/>
    <m/>
    <s v="N"/>
    <n v="0"/>
    <n v="5"/>
    <s v="R"/>
    <n v="2"/>
    <n v="50"/>
    <s v="R"/>
    <n v="2"/>
    <m/>
    <s v="N"/>
    <n v="0"/>
    <m/>
    <s v="N"/>
    <n v="0"/>
    <n v="25"/>
    <s v="R"/>
    <n v="2"/>
    <m/>
    <n v="15"/>
    <s v="E"/>
    <s v="E"/>
    <s v="F"/>
    <s v="N"/>
    <s v="F"/>
    <s v="F"/>
    <s v="N"/>
    <s v="F"/>
    <s v="N"/>
    <s v="F"/>
    <s v="N"/>
    <n v="9"/>
    <s v="Si"/>
    <s v="Si"/>
    <s v="No"/>
    <s v="Si"/>
    <s v="Si"/>
    <s v="No"/>
    <s v="No"/>
    <s v="No"/>
    <s v="Si"/>
    <s v="No"/>
    <n v="5"/>
    <n v="29"/>
  </r>
  <r>
    <s v="2026-08"/>
    <s v="2026-0820537193761"/>
    <s v="2026-08|Yeleydi|20537193761"/>
    <x v="6"/>
    <x v="6"/>
    <x v="3"/>
    <x v="4"/>
    <s v="70107978"/>
    <s v="20537193761|Yeleydi"/>
    <s v="Semestral"/>
    <s v="Servicios"/>
    <s v="Anka"/>
    <s v="Mype"/>
    <n v="500"/>
    <s v="R"/>
    <n v="3"/>
    <n v="20"/>
    <s v="R"/>
    <n v="1"/>
    <n v="500"/>
    <s v="R"/>
    <n v="3"/>
    <m/>
    <s v="N"/>
    <n v="0"/>
    <n v="20"/>
    <s v="R"/>
    <n v="1"/>
    <n v="4"/>
    <s v="R"/>
    <n v="2"/>
    <n v="20"/>
    <s v="R"/>
    <n v="1"/>
    <n v="50"/>
    <s v="R"/>
    <n v="1"/>
    <m/>
    <s v="N"/>
    <n v="0"/>
    <m/>
    <s v="N"/>
    <n v="0"/>
    <n v="0"/>
    <s v="N"/>
    <n v="0"/>
    <m/>
    <s v="N"/>
    <n v="0"/>
    <m/>
    <s v="N"/>
    <n v="0"/>
    <m/>
    <s v="N"/>
    <n v="0"/>
    <m/>
    <n v="12"/>
    <s v="E"/>
    <s v="E"/>
    <s v="F"/>
    <s v="N"/>
    <s v="F"/>
    <s v="F"/>
    <s v="N"/>
    <s v="N"/>
    <s v="N"/>
    <s v="N"/>
    <s v="N"/>
    <n v="7"/>
    <s v="Si"/>
    <s v="Si"/>
    <s v="Si"/>
    <s v="No"/>
    <s v="Si"/>
    <s v="No"/>
    <s v="No"/>
    <s v="No"/>
    <s v="No"/>
    <s v="No"/>
    <n v="4"/>
    <n v="23"/>
  </r>
  <r>
    <s v="2026-08"/>
    <s v="2026-0810429489372"/>
    <s v="2026-08|Mireya|10429489372"/>
    <x v="7"/>
    <x v="7"/>
    <x v="1"/>
    <x v="5"/>
    <n v="76814749"/>
    <s v="10429489372|Mireya"/>
    <s v="Semestral"/>
    <s v="Comercial"/>
    <s v="Contaweb"/>
    <s v="Mype"/>
    <n v="20"/>
    <s v="R"/>
    <n v="1"/>
    <n v="20"/>
    <s v="R"/>
    <n v="1"/>
    <n v="100"/>
    <s v="R"/>
    <n v="2"/>
    <n v="50"/>
    <s v="R"/>
    <n v="2"/>
    <m/>
    <s v="N"/>
    <n v="0"/>
    <n v="2"/>
    <s v="R"/>
    <n v="2"/>
    <m/>
    <s v="N"/>
    <n v="0"/>
    <m/>
    <s v="N"/>
    <n v="0"/>
    <m/>
    <s v="N"/>
    <n v="0"/>
    <m/>
    <s v="N"/>
    <n v="0"/>
    <n v="50"/>
    <s v="R"/>
    <n v="2"/>
    <m/>
    <s v="N"/>
    <n v="0"/>
    <m/>
    <s v="N"/>
    <n v="0"/>
    <m/>
    <s v="N"/>
    <n v="0"/>
    <m/>
    <n v="10"/>
    <s v="E"/>
    <s v="E"/>
    <s v="N"/>
    <s v="E"/>
    <s v="N"/>
    <s v="N"/>
    <s v="N"/>
    <s v="N"/>
    <s v="N"/>
    <s v="N"/>
    <s v="N"/>
    <n v="6"/>
    <s v="Si"/>
    <s v="No"/>
    <s v="No"/>
    <s v="No"/>
    <s v="No"/>
    <s v="No"/>
    <s v="No"/>
    <s v="No"/>
    <s v="No"/>
    <s v="No"/>
    <n v="1"/>
    <n v="17"/>
  </r>
  <r>
    <s v="2026-08"/>
    <s v="2026-0810468556061"/>
    <s v="2026-08|Mireya|10468556061"/>
    <x v="8"/>
    <x v="8"/>
    <x v="1"/>
    <x v="5"/>
    <n v="76814749"/>
    <s v="10468556061|Mireya"/>
    <s v="Mensual"/>
    <s v="Servicios"/>
    <s v="Contaweb"/>
    <s v="Mype"/>
    <n v="3"/>
    <s v="R"/>
    <n v="1"/>
    <n v="3"/>
    <s v="R"/>
    <n v="1"/>
    <n v="40"/>
    <s v="R"/>
    <n v="1"/>
    <m/>
    <s v="N"/>
    <n v="0"/>
    <m/>
    <s v="N"/>
    <n v="0"/>
    <n v="2"/>
    <s v="R"/>
    <n v="2"/>
    <m/>
    <s v="N"/>
    <n v="0"/>
    <n v="20"/>
    <s v="R"/>
    <n v="1"/>
    <m/>
    <s v="N"/>
    <n v="0"/>
    <m/>
    <s v="N"/>
    <n v="0"/>
    <n v="0"/>
    <s v="N"/>
    <n v="0"/>
    <m/>
    <s v="N"/>
    <n v="0"/>
    <n v="3"/>
    <s v="R"/>
    <n v="1"/>
    <m/>
    <s v="N"/>
    <n v="0"/>
    <m/>
    <n v="7"/>
    <s v="F"/>
    <s v="F"/>
    <s v="N"/>
    <s v="F"/>
    <s v="N"/>
    <s v="N"/>
    <s v="N"/>
    <s v="N"/>
    <s v="N"/>
    <s v="N"/>
    <s v="N"/>
    <n v="3"/>
    <s v="Si"/>
    <s v="Si"/>
    <s v="No"/>
    <s v="No"/>
    <s v="Si"/>
    <s v="No"/>
    <s v="No"/>
    <s v="No"/>
    <s v="No"/>
    <s v="No"/>
    <n v="3"/>
    <n v="13"/>
  </r>
  <r>
    <s v="2026-08"/>
    <s v="2026-0820605731806"/>
    <s v="2026-08|Rocio |20605731806"/>
    <x v="9"/>
    <x v="9"/>
    <x v="0"/>
    <x v="0"/>
    <s v="42576958"/>
    <s v="20605731806|Rocio "/>
    <s v="Semestral"/>
    <s v="Financiera"/>
    <s v="Anka"/>
    <s v="Mype"/>
    <n v="120"/>
    <s v="R"/>
    <n v="2"/>
    <n v="500"/>
    <s v="A"/>
    <n v="1.5"/>
    <n v="3000"/>
    <s v="A"/>
    <n v="2"/>
    <m/>
    <s v="N"/>
    <n v="0"/>
    <m/>
    <s v="N"/>
    <n v="0"/>
    <n v="4"/>
    <s v="R"/>
    <n v="2"/>
    <n v="8"/>
    <s v="R"/>
    <n v="1"/>
    <n v="3"/>
    <s v="R"/>
    <n v="1"/>
    <m/>
    <s v="N"/>
    <n v="0"/>
    <m/>
    <s v="N"/>
    <n v="0"/>
    <n v="0"/>
    <s v="N"/>
    <n v="0"/>
    <m/>
    <s v="N"/>
    <n v="0"/>
    <m/>
    <s v="N"/>
    <n v="0"/>
    <m/>
    <s v="N"/>
    <n v="0"/>
    <m/>
    <n v="9.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Si"/>
    <s v="No"/>
    <n v="4"/>
    <n v="18.5"/>
  </r>
  <r>
    <s v="2026-08"/>
    <s v="2026-0820603904568"/>
    <s v="2026-08|Kheilly|20603904568"/>
    <x v="10"/>
    <x v="10"/>
    <x v="2"/>
    <x v="6"/>
    <s v="70609390"/>
    <s v="20603904568|Kheilly"/>
    <s v="Mensual"/>
    <s v="Servicios"/>
    <s v="Anka"/>
    <s v="Mype"/>
    <n v="10"/>
    <s v="A"/>
    <n v="0.5"/>
    <n v="150"/>
    <s v="A"/>
    <n v="1"/>
    <n v="300"/>
    <s v="A"/>
    <n v="1"/>
    <m/>
    <s v="N"/>
    <n v="0"/>
    <n v="1"/>
    <s v="R"/>
    <n v="1"/>
    <n v="10"/>
    <s v="R"/>
    <n v="6"/>
    <n v="2"/>
    <s v="R"/>
    <n v="1"/>
    <n v="2"/>
    <s v="R"/>
    <n v="1"/>
    <m/>
    <s v="N"/>
    <n v="0"/>
    <m/>
    <s v="N"/>
    <n v="0"/>
    <n v="0"/>
    <s v="N"/>
    <n v="0"/>
    <m/>
    <s v="N"/>
    <n v="0"/>
    <n v="1"/>
    <s v="R"/>
    <n v="1"/>
    <m/>
    <s v="N"/>
    <n v="0"/>
    <m/>
    <n v="12.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Si"/>
    <s v="No"/>
    <n v="4"/>
    <n v="21.5"/>
  </r>
  <r>
    <s v="2026-08"/>
    <s v="2026-0820602055834"/>
    <s v="2026-08|Marisol|20602055834"/>
    <x v="11"/>
    <x v="11"/>
    <x v="2"/>
    <x v="3"/>
    <s v="74486159"/>
    <s v="20602055834|Marisol"/>
    <s v="Mensual"/>
    <s v="Bares - Restaurantes"/>
    <s v="Anka"/>
    <s v="General"/>
    <n v="350"/>
    <s v="R"/>
    <n v="2"/>
    <n v="2000"/>
    <s v="R"/>
    <n v="4"/>
    <n v="550"/>
    <s v="R"/>
    <n v="3"/>
    <m/>
    <s v="N"/>
    <n v="0"/>
    <n v="1"/>
    <s v="R"/>
    <n v="1"/>
    <n v="17"/>
    <s v="R"/>
    <n v="6"/>
    <n v="25"/>
    <s v="R"/>
    <n v="1"/>
    <n v="1"/>
    <s v="N"/>
    <n v="0"/>
    <m/>
    <s v="N"/>
    <n v="0"/>
    <m/>
    <s v="N"/>
    <n v="0"/>
    <n v="12"/>
    <s v="R"/>
    <n v="2"/>
    <m/>
    <s v="N"/>
    <n v="0"/>
    <m/>
    <s v="N"/>
    <n v="0"/>
    <m/>
    <s v="N"/>
    <n v="0"/>
    <m/>
    <n v="19"/>
    <s v="E"/>
    <s v="E"/>
    <s v="F"/>
    <s v="N"/>
    <s v="F"/>
    <s v="N"/>
    <s v="N"/>
    <s v="N"/>
    <s v="N"/>
    <s v="N"/>
    <s v="N"/>
    <n v="6"/>
    <s v="Si"/>
    <s v="Si"/>
    <s v="No"/>
    <s v="No"/>
    <s v="Si"/>
    <s v="No"/>
    <s v="No"/>
    <s v="No"/>
    <s v="No"/>
    <s v="No"/>
    <n v="3"/>
    <n v="28"/>
  </r>
  <r>
    <s v="2026-08"/>
    <s v="2026-0820510760795"/>
    <s v="2026-08|Kheilly|20510760795"/>
    <x v="12"/>
    <x v="12"/>
    <x v="2"/>
    <x v="6"/>
    <s v="70609390"/>
    <s v="20510760795|Kheilly"/>
    <s v="Trimestral"/>
    <s v="Comercial"/>
    <s v="Anka"/>
    <s v="Mype"/>
    <n v="50"/>
    <s v="A"/>
    <n v="0.5"/>
    <n v="50"/>
    <s v="A"/>
    <n v="0.5"/>
    <n v="250"/>
    <s v="A"/>
    <n v="1"/>
    <n v="50"/>
    <s v="A"/>
    <n v="1"/>
    <n v="1"/>
    <s v="A"/>
    <n v="0.5"/>
    <n v="1"/>
    <s v="A"/>
    <n v="1"/>
    <n v="25"/>
    <s v="A"/>
    <n v="0.5"/>
    <n v="1"/>
    <s v="A"/>
    <n v="0.5"/>
    <m/>
    <s v="N"/>
    <n v="0"/>
    <n v="1"/>
    <s v="A"/>
    <n v="0.5"/>
    <n v="50"/>
    <s v="A"/>
    <n v="1"/>
    <m/>
    <s v="N"/>
    <n v="0"/>
    <m/>
    <s v="N"/>
    <n v="0"/>
    <n v="10"/>
    <s v="A"/>
    <n v="1"/>
    <m/>
    <n v="8"/>
    <s v="E"/>
    <s v="E"/>
    <s v="F"/>
    <s v="N"/>
    <s v="F"/>
    <s v="F"/>
    <s v="N"/>
    <s v="F"/>
    <s v="N"/>
    <s v="F"/>
    <s v="N"/>
    <n v="9"/>
    <s v="Si"/>
    <s v="Si"/>
    <s v="Si"/>
    <s v="No"/>
    <s v="Si"/>
    <s v="No"/>
    <s v="No"/>
    <s v="Si"/>
    <s v="Si"/>
    <s v="No"/>
    <n v="6"/>
    <n v="23"/>
  </r>
  <r>
    <s v="2026-08"/>
    <s v="2026-0820608557971"/>
    <s v="2026-08|Mireya|20608557971"/>
    <x v="13"/>
    <x v="13"/>
    <x v="1"/>
    <x v="5"/>
    <n v="76814749"/>
    <s v="20608557971|Mireya"/>
    <s v="Semestral"/>
    <s v="Servicios"/>
    <s v="Contaweb"/>
    <s v="Rer"/>
    <n v="20"/>
    <s v="R"/>
    <n v="1"/>
    <n v="17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2"/>
    <s v="E"/>
    <s v="E"/>
    <s v="N"/>
    <s v="N"/>
    <s v="N"/>
    <s v="N"/>
    <s v="N"/>
    <s v="N"/>
    <s v="N"/>
    <s v="N"/>
    <s v="N"/>
    <n v="4"/>
    <s v="Si"/>
    <s v="No"/>
    <s v="No"/>
    <s v="No"/>
    <s v="No"/>
    <s v="No"/>
    <s v="No"/>
    <s v="No"/>
    <s v="No"/>
    <s v="No"/>
    <n v="1"/>
    <n v="7"/>
  </r>
  <r>
    <s v="2026-08"/>
    <s v="2026-0820607296813"/>
    <s v="2026-08|Rocio |20607296813"/>
    <x v="14"/>
    <x v="14"/>
    <x v="0"/>
    <x v="0"/>
    <s v="42576958"/>
    <s v="20607296813|Rocio "/>
    <s v="Semestral"/>
    <s v="Comercial"/>
    <s v="Contaweb"/>
    <s v="Mype"/>
    <n v="40"/>
    <s v="R"/>
    <n v="1"/>
    <n v="150"/>
    <s v="R"/>
    <n v="2"/>
    <n v="120"/>
    <s v="R"/>
    <n v="2"/>
    <n v="250"/>
    <s v="R"/>
    <n v="4"/>
    <m/>
    <s v="N"/>
    <n v="0"/>
    <n v="4"/>
    <s v="R"/>
    <n v="2"/>
    <m/>
    <s v="N"/>
    <n v="0"/>
    <m/>
    <s v="N"/>
    <n v="0"/>
    <n v="2"/>
    <s v="R"/>
    <n v="4"/>
    <m/>
    <s v="N"/>
    <n v="0"/>
    <n v="250"/>
    <s v="R"/>
    <n v="4"/>
    <m/>
    <s v="N"/>
    <n v="0"/>
    <m/>
    <s v="N"/>
    <n v="0"/>
    <m/>
    <s v="N"/>
    <n v="0"/>
    <m/>
    <n v="19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Si"/>
    <s v="No"/>
    <n v="4"/>
    <n v="28"/>
  </r>
  <r>
    <s v="2026-08"/>
    <s v="2026-0820602118798"/>
    <s v="2026-08|Rocio |20602118798"/>
    <x v="15"/>
    <x v="15"/>
    <x v="0"/>
    <x v="0"/>
    <s v="42576958"/>
    <s v="20602118798|Rocio "/>
    <s v="Semestral"/>
    <s v="Comercial"/>
    <s v="Contaweb"/>
    <s v="Mype"/>
    <n v="80"/>
    <s v="R"/>
    <n v="1"/>
    <n v="25"/>
    <s v="R"/>
    <n v="1"/>
    <n v="60"/>
    <s v="R"/>
    <n v="1"/>
    <n v="300"/>
    <s v="R"/>
    <n v="4"/>
    <m/>
    <s v="N"/>
    <n v="0"/>
    <n v="4"/>
    <s v="R"/>
    <n v="2"/>
    <m/>
    <s v="N"/>
    <n v="0"/>
    <m/>
    <s v="N"/>
    <n v="0"/>
    <n v="4"/>
    <s v="R"/>
    <n v="4"/>
    <m/>
    <s v="N"/>
    <n v="0"/>
    <n v="300"/>
    <s v="R"/>
    <n v="4"/>
    <m/>
    <s v="N"/>
    <n v="0"/>
    <m/>
    <s v="N"/>
    <n v="0"/>
    <m/>
    <s v="N"/>
    <n v="0"/>
    <m/>
    <n v="17"/>
    <s v="F"/>
    <s v="F"/>
    <s v="N"/>
    <s v="F"/>
    <s v="N"/>
    <s v="N"/>
    <s v="N"/>
    <s v="N"/>
    <s v="N"/>
    <s v="N"/>
    <s v="N"/>
    <n v="3"/>
    <s v="Si"/>
    <s v="Si"/>
    <s v="No"/>
    <s v="No"/>
    <s v="Si"/>
    <s v="No"/>
    <s v="No"/>
    <s v="No"/>
    <s v="Si"/>
    <s v="No"/>
    <n v="4"/>
    <n v="24"/>
  </r>
  <r>
    <s v="2026-08"/>
    <s v="2026-0820601293413"/>
    <s v="2026-08|Jhony|20601293413"/>
    <x v="16"/>
    <x v="16"/>
    <x v="2"/>
    <x v="7"/>
    <s v="71594822"/>
    <s v="20601293413|Jhony"/>
    <s v="Semestral"/>
    <s v="Comercial"/>
    <s v="Contaweb"/>
    <s v="Rer"/>
    <n v="120"/>
    <s v="R"/>
    <n v="2"/>
    <n v="75"/>
    <s v="R"/>
    <n v="1"/>
    <m/>
    <s v="N"/>
    <n v="0"/>
    <m/>
    <s v="N"/>
    <n v="0"/>
    <m/>
    <s v="N"/>
    <n v="0"/>
    <n v="3"/>
    <s v="R"/>
    <n v="2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5"/>
    <s v="F"/>
    <s v="F"/>
    <s v="N"/>
    <s v="N"/>
    <s v="N"/>
    <s v="N"/>
    <s v="N"/>
    <s v="N"/>
    <s v="N"/>
    <s v="N"/>
    <s v="N"/>
    <n v="2"/>
    <s v="Si"/>
    <s v="Si"/>
    <s v="No"/>
    <s v="No"/>
    <s v="Si"/>
    <s v="No"/>
    <s v="No"/>
    <s v="No"/>
    <s v="No"/>
    <s v="No"/>
    <n v="3"/>
    <n v="10"/>
  </r>
  <r>
    <s v="2026-08"/>
    <s v="2026-0820605578528"/>
    <s v="2026-08|Rocio |20605578528"/>
    <x v="17"/>
    <x v="17"/>
    <x v="0"/>
    <x v="0"/>
    <s v="42576958"/>
    <s v="20605578528|Rocio "/>
    <s v="Semestral"/>
    <s v="Comercial"/>
    <s v="Contaweb"/>
    <s v="Mype"/>
    <n v="30"/>
    <s v="A"/>
    <n v="0.5"/>
    <n v="2"/>
    <s v="A"/>
    <n v="0.5"/>
    <n v="200"/>
    <s v="A"/>
    <n v="1"/>
    <n v="100"/>
    <s v="A"/>
    <n v="2"/>
    <m/>
    <s v="N"/>
    <n v="0"/>
    <m/>
    <s v="N"/>
    <n v="0"/>
    <n v="20"/>
    <s v="A"/>
    <n v="0.5"/>
    <n v="20"/>
    <s v="R"/>
    <n v="1"/>
    <m/>
    <s v="N"/>
    <n v="0"/>
    <n v="3"/>
    <s v="R"/>
    <n v="2"/>
    <n v="100"/>
    <s v="A"/>
    <n v="2"/>
    <m/>
    <s v="N"/>
    <n v="0"/>
    <m/>
    <s v="N"/>
    <n v="0"/>
    <n v="1"/>
    <s v="A"/>
    <n v="1"/>
    <m/>
    <n v="10.5"/>
    <s v="E"/>
    <s v="E"/>
    <s v="F"/>
    <s v="N"/>
    <s v="F"/>
    <s v="F"/>
    <s v="N"/>
    <s v="N"/>
    <s v="N"/>
    <s v="N"/>
    <s v="N"/>
    <n v="7"/>
    <s v="Si"/>
    <s v="No"/>
    <s v="No"/>
    <s v="Si"/>
    <s v="No"/>
    <s v="No"/>
    <s v="No"/>
    <s v="No"/>
    <s v="Si"/>
    <s v="No"/>
    <n v="3"/>
    <n v="20.5"/>
  </r>
  <r>
    <s v="2026-08"/>
    <s v="2026-0820609054604"/>
    <s v="2026-08|Mireya|20609054604"/>
    <x v="18"/>
    <x v="18"/>
    <x v="1"/>
    <x v="5"/>
    <n v="76814749"/>
    <s v="20609054604|Mireya"/>
    <s v="Semestral"/>
    <s v="Servicios"/>
    <s v="Contaweb"/>
    <s v="Mype"/>
    <n v="60"/>
    <s v="R"/>
    <n v="1"/>
    <n v="40"/>
    <s v="R"/>
    <n v="1"/>
    <n v="60"/>
    <s v="R"/>
    <n v="1"/>
    <m/>
    <s v="N"/>
    <n v="0"/>
    <m/>
    <s v="N"/>
    <n v="0"/>
    <n v="1"/>
    <s v="R"/>
    <n v="2"/>
    <m/>
    <s v="N"/>
    <n v="0"/>
    <n v="1"/>
    <s v="R"/>
    <n v="1"/>
    <m/>
    <s v="N"/>
    <n v="0"/>
    <m/>
    <s v="N"/>
    <n v="0"/>
    <n v="0"/>
    <s v="N"/>
    <n v="0"/>
    <m/>
    <s v="N"/>
    <n v="0"/>
    <n v="1"/>
    <s v="R"/>
    <n v="1"/>
    <m/>
    <s v="N"/>
    <n v="0"/>
    <m/>
    <n v="7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5"/>
  </r>
  <r>
    <s v="2026-08"/>
    <s v="2026-0820605994840"/>
    <s v="2026-08|Marisol|20605994840"/>
    <x v="19"/>
    <x v="19"/>
    <x v="2"/>
    <x v="3"/>
    <s v="74486159"/>
    <s v="20605994840|Marisol"/>
    <s v="Mensual"/>
    <s v="Bares - Restaurantes"/>
    <s v="Anka"/>
    <s v="General"/>
    <n v="150"/>
    <s v="R"/>
    <n v="2"/>
    <n v="2000"/>
    <s v="R"/>
    <n v="4"/>
    <n v="250"/>
    <s v="R"/>
    <n v="2"/>
    <n v="0"/>
    <s v="N"/>
    <n v="0"/>
    <n v="0"/>
    <s v="N"/>
    <n v="0"/>
    <n v="6"/>
    <s v="R"/>
    <n v="4"/>
    <n v="8"/>
    <s v="R"/>
    <n v="1"/>
    <n v="1"/>
    <s v="R"/>
    <n v="1"/>
    <m/>
    <s v="N"/>
    <n v="0"/>
    <m/>
    <s v="N"/>
    <n v="0"/>
    <n v="12"/>
    <s v="R"/>
    <n v="2"/>
    <m/>
    <s v="N"/>
    <n v="0"/>
    <m/>
    <s v="N"/>
    <n v="0"/>
    <m/>
    <s v="N"/>
    <n v="0"/>
    <m/>
    <n v="16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4"/>
  </r>
  <r>
    <s v="2026-08"/>
    <s v="2026-0820609108801"/>
    <s v="2026-08|Yeleydi|20609108801"/>
    <x v="20"/>
    <x v="20"/>
    <x v="3"/>
    <x v="4"/>
    <s v="70107978"/>
    <s v="20609108801|Yeleydi"/>
    <s v="Semestral"/>
    <s v="Comercial"/>
    <s v="Anka"/>
    <s v="Mype"/>
    <n v="20"/>
    <s v="A"/>
    <n v="0.5"/>
    <n v="5"/>
    <s v="A"/>
    <n v="0.5"/>
    <n v="50"/>
    <s v="A"/>
    <n v="0.5"/>
    <n v="100"/>
    <s v="R"/>
    <n v="4"/>
    <m/>
    <s v="N"/>
    <n v="0"/>
    <n v="1"/>
    <s v="R"/>
    <n v="2"/>
    <m/>
    <s v="N"/>
    <n v="0"/>
    <m/>
    <s v="N"/>
    <n v="0"/>
    <m/>
    <s v="N"/>
    <n v="0"/>
    <n v="3"/>
    <s v="R"/>
    <n v="2"/>
    <n v="100"/>
    <s v="R"/>
    <n v="4"/>
    <m/>
    <s v="N"/>
    <n v="0"/>
    <m/>
    <s v="N"/>
    <n v="0"/>
    <n v="1"/>
    <s v="A"/>
    <n v="1"/>
    <m/>
    <n v="14.5"/>
    <s v="E"/>
    <s v="E"/>
    <s v="N"/>
    <s v="F"/>
    <s v="N"/>
    <s v="N"/>
    <s v="N"/>
    <s v="N"/>
    <s v="N"/>
    <s v="N"/>
    <s v="N"/>
    <n v="5"/>
    <s v="Si"/>
    <s v="Si"/>
    <s v="No"/>
    <s v="Si"/>
    <s v="Si"/>
    <s v="No"/>
    <s v="No"/>
    <s v="No"/>
    <s v="Si"/>
    <s v="No"/>
    <n v="5"/>
    <n v="24.5"/>
  </r>
  <r>
    <s v="2026-08"/>
    <s v="2026-0820557075969"/>
    <s v="2026-08|Kheilly|20557075969"/>
    <x v="21"/>
    <x v="21"/>
    <x v="2"/>
    <x v="6"/>
    <s v="70609390"/>
    <s v="20557075969|Kheilly"/>
    <s v="Mensual"/>
    <s v="Comercial"/>
    <s v="Wolrd Office"/>
    <s v="General/Prico"/>
    <n v="60"/>
    <s v="A"/>
    <n v="0.5"/>
    <n v="600"/>
    <s v="A"/>
    <n v="1.5"/>
    <n v="450"/>
    <s v="R"/>
    <n v="2"/>
    <n v="1000"/>
    <s v="R"/>
    <n v="10"/>
    <m/>
    <s v="N"/>
    <n v="0"/>
    <n v="14"/>
    <s v="R"/>
    <n v="6"/>
    <m/>
    <s v="N"/>
    <n v="0"/>
    <m/>
    <s v="N"/>
    <n v="0"/>
    <n v="5"/>
    <s v="R"/>
    <n v="4"/>
    <m/>
    <s v="N"/>
    <n v="0"/>
    <n v="1000"/>
    <s v="R"/>
    <n v="10"/>
    <m/>
    <s v="N"/>
    <n v="0"/>
    <m/>
    <s v="N"/>
    <n v="0"/>
    <m/>
    <s v="N"/>
    <n v="0"/>
    <m/>
    <n v="34"/>
    <s v="E"/>
    <s v="E"/>
    <s v="F"/>
    <s v="N"/>
    <s v="F"/>
    <s v="F"/>
    <s v="N"/>
    <s v="F"/>
    <s v="N"/>
    <s v="F"/>
    <s v="F"/>
    <n v="10"/>
    <s v="Si"/>
    <s v="Si"/>
    <s v="Si"/>
    <s v="No"/>
    <s v="Si"/>
    <s v="No"/>
    <s v="No"/>
    <s v="Si"/>
    <s v="Si"/>
    <s v="No"/>
    <n v="6"/>
    <n v="50"/>
  </r>
  <r>
    <s v="2026-08"/>
    <s v="2026-0820554918795"/>
    <s v="2026-08|Carmen D.|20554918795"/>
    <x v="22"/>
    <x v="22"/>
    <x v="1"/>
    <x v="8"/>
    <s v="74033333"/>
    <s v="20554918795|Carmen D."/>
    <s v="Semestral"/>
    <s v="Comercial"/>
    <s v="Contaweb"/>
    <s v="Mype"/>
    <n v="1"/>
    <s v="R"/>
    <n v="1"/>
    <n v="6"/>
    <s v="R"/>
    <n v="1"/>
    <m/>
    <s v="N"/>
    <n v="0"/>
    <m/>
    <s v="N"/>
    <n v="0"/>
    <m/>
    <s v="N"/>
    <n v="0"/>
    <m/>
    <s v="N"/>
    <n v="0"/>
    <m/>
    <s v="N"/>
    <n v="0"/>
    <n v="2"/>
    <s v="R"/>
    <n v="1"/>
    <m/>
    <s v="N"/>
    <n v="0"/>
    <m/>
    <s v="N"/>
    <n v="0"/>
    <n v="0"/>
    <s v="N"/>
    <n v="0"/>
    <m/>
    <s v="N"/>
    <n v="0"/>
    <m/>
    <s v="N"/>
    <n v="0"/>
    <m/>
    <s v="N"/>
    <n v="0"/>
    <m/>
    <n v="3"/>
    <s v="E"/>
    <s v="E"/>
    <s v="N"/>
    <s v="E"/>
    <s v="N"/>
    <s v="N"/>
    <s v="N"/>
    <s v="N"/>
    <s v="N"/>
    <s v="N"/>
    <s v="N"/>
    <n v="6"/>
    <s v="Si"/>
    <s v="No"/>
    <s v="No"/>
    <s v="No"/>
    <s v="No"/>
    <s v="No"/>
    <s v="No"/>
    <s v="No"/>
    <s v="No"/>
    <s v="No"/>
    <n v="1"/>
    <n v="10"/>
  </r>
  <r>
    <s v="2026-08"/>
    <s v="2026-0820556330451"/>
    <s v="2026-08|Carmen D.|20556330451"/>
    <x v="23"/>
    <x v="23"/>
    <x v="1"/>
    <x v="8"/>
    <s v="74033333"/>
    <s v="20556330451|Carmen D."/>
    <s v="Semestral"/>
    <s v="Comercial"/>
    <s v="Contaweb"/>
    <s v="Mype"/>
    <n v="6"/>
    <s v="R"/>
    <n v="1"/>
    <n v="6"/>
    <s v="R"/>
    <n v="1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3"/>
    <s v="F"/>
    <s v="F"/>
    <s v="N"/>
    <s v="F"/>
    <s v="N"/>
    <s v="N"/>
    <s v="N"/>
    <s v="N"/>
    <s v="N"/>
    <s v="N"/>
    <s v="N"/>
    <n v="3"/>
    <s v="Si"/>
    <s v="Si"/>
    <s v="No"/>
    <s v="No"/>
    <s v="No"/>
    <s v="No"/>
    <s v="No"/>
    <s v="No"/>
    <s v="No"/>
    <s v="No"/>
    <n v="2"/>
    <n v="8"/>
  </r>
  <r>
    <s v="2026-08"/>
    <s v="2026-0820605225218"/>
    <s v="2026-08|Marisol|20605225218"/>
    <x v="24"/>
    <x v="24"/>
    <x v="2"/>
    <x v="3"/>
    <s v="74486159"/>
    <s v="20605225218|Marisol"/>
    <s v="Mensual"/>
    <s v="Bares - Restaurantes"/>
    <s v="Anka"/>
    <s v="General"/>
    <n v="150"/>
    <s v="R"/>
    <n v="2"/>
    <n v="1200"/>
    <s v="R"/>
    <n v="4"/>
    <n v="150"/>
    <s v="R"/>
    <n v="2"/>
    <m/>
    <s v="R"/>
    <n v="2"/>
    <m/>
    <s v="N"/>
    <n v="0"/>
    <n v="7"/>
    <s v="R"/>
    <n v="4"/>
    <n v="10"/>
    <s v="R"/>
    <n v="1"/>
    <n v="1"/>
    <s v="R"/>
    <n v="1"/>
    <m/>
    <s v="N"/>
    <n v="0"/>
    <m/>
    <s v="N"/>
    <n v="0"/>
    <n v="0"/>
    <s v="R"/>
    <n v="2"/>
    <m/>
    <s v="N"/>
    <n v="0"/>
    <m/>
    <s v="N"/>
    <n v="0"/>
    <m/>
    <s v="N"/>
    <n v="0"/>
    <m/>
    <n v="18"/>
    <s v="E"/>
    <s v="E"/>
    <s v="F"/>
    <s v="N"/>
    <s v="F"/>
    <s v="N"/>
    <s v="N"/>
    <s v="N"/>
    <s v="N"/>
    <s v="N"/>
    <s v="N"/>
    <n v="6"/>
    <s v="Si"/>
    <s v="Si"/>
    <s v="No"/>
    <s v="No"/>
    <s v="Si"/>
    <s v="No"/>
    <s v="No"/>
    <s v="No"/>
    <s v="No"/>
    <s v="No"/>
    <n v="3"/>
    <n v="27"/>
  </r>
  <r>
    <s v="2026-08"/>
    <s v="2026-0820601649226"/>
    <s v="2026-08|Marisol|20601649226"/>
    <x v="25"/>
    <x v="25"/>
    <x v="2"/>
    <x v="3"/>
    <s v="74486159"/>
    <s v="20601649226|Marisol"/>
    <s v="Mensual"/>
    <s v="Bares - Restaurantes"/>
    <s v="Excel"/>
    <s v="Rer"/>
    <n v="1"/>
    <s v="R"/>
    <n v="1"/>
    <n v="1"/>
    <s v="R"/>
    <n v="1"/>
    <m/>
    <s v="N"/>
    <n v="0"/>
    <m/>
    <s v="N"/>
    <n v="0"/>
    <m/>
    <s v="N"/>
    <n v="0"/>
    <n v="2"/>
    <s v="R"/>
    <n v="2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4"/>
    <s v="E"/>
    <s v="E"/>
    <s v="N"/>
    <s v="N"/>
    <s v="N"/>
    <s v="N"/>
    <s v="N"/>
    <s v="N"/>
    <s v="N"/>
    <s v="N"/>
    <s v="N"/>
    <n v="4"/>
    <s v="Si"/>
    <s v="Si"/>
    <s v="No"/>
    <s v="No"/>
    <s v="Si"/>
    <s v="No"/>
    <s v="No"/>
    <s v="No"/>
    <s v="No"/>
    <s v="No"/>
    <n v="3"/>
    <n v="11"/>
  </r>
  <r>
    <s v="2026-08"/>
    <s v="2026-0820607722201"/>
    <s v="2026-08|Jhony|20607722201"/>
    <x v="26"/>
    <x v="26"/>
    <x v="2"/>
    <x v="7"/>
    <s v="71594822"/>
    <s v="20607722201|Jhony"/>
    <s v="Semestral"/>
    <s v="Servicios"/>
    <s v="Contaweb"/>
    <s v="Mype"/>
    <n v="30"/>
    <s v="R"/>
    <n v="1"/>
    <n v="150"/>
    <s v="R"/>
    <n v="2"/>
    <n v="50"/>
    <s v="R"/>
    <n v="1"/>
    <m/>
    <s v="N"/>
    <n v="0"/>
    <m/>
    <s v="N"/>
    <n v="0"/>
    <n v="3"/>
    <s v="R"/>
    <n v="2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6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4"/>
  </r>
  <r>
    <s v="2026-08"/>
    <s v="2026-0820549819291"/>
    <s v="2026-08|Lorenzo|20549819291"/>
    <x v="27"/>
    <x v="27"/>
    <x v="1"/>
    <x v="1"/>
    <s v="75003968"/>
    <s v="20549819291|Lorenzo"/>
    <s v="Semestral"/>
    <s v="Servicios"/>
    <s v="Contaweb"/>
    <s v="Mype"/>
    <n v="50"/>
    <s v="R"/>
    <n v="1"/>
    <n v="50"/>
    <s v="R"/>
    <n v="1"/>
    <n v="100"/>
    <s v="R"/>
    <n v="2"/>
    <m/>
    <s v="N"/>
    <n v="0"/>
    <m/>
    <s v="N"/>
    <n v="0"/>
    <n v="1"/>
    <s v="R"/>
    <n v="2"/>
    <n v="6"/>
    <s v="R"/>
    <n v="1"/>
    <n v="6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n v="8"/>
    <s v="F"/>
    <s v="F"/>
    <s v="N"/>
    <s v="F"/>
    <s v="N"/>
    <s v="N"/>
    <s v="N"/>
    <s v="N"/>
    <s v="N"/>
    <s v="N"/>
    <s v="N"/>
    <n v="3"/>
    <s v="Si"/>
    <s v="Si"/>
    <s v="No"/>
    <s v="No"/>
    <s v="Si"/>
    <s v="No"/>
    <s v="No"/>
    <s v="No"/>
    <s v="No"/>
    <s v="No"/>
    <n v="3"/>
    <n v="14"/>
  </r>
  <r>
    <s v="2026-08"/>
    <s v="2026-0810482805260"/>
    <s v="2026-08|Mireya|10482805260"/>
    <x v="28"/>
    <x v="28"/>
    <x v="1"/>
    <x v="5"/>
    <n v="76814749"/>
    <s v="10482805260|Mireya"/>
    <s v="Semestral"/>
    <s v="Servicios"/>
    <s v="Contaweb"/>
    <s v="Rer"/>
    <n v="15"/>
    <s v="R"/>
    <n v="1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2"/>
    <s v="F"/>
    <s v="F"/>
    <s v="N"/>
    <s v="N"/>
    <s v="N"/>
    <s v="N"/>
    <s v="N"/>
    <s v="N"/>
    <s v="N"/>
    <s v="N"/>
    <s v="N"/>
    <n v="2"/>
    <s v="Si"/>
    <s v="No"/>
    <s v="No"/>
    <s v="No"/>
    <s v="No"/>
    <s v="No"/>
    <s v="No"/>
    <s v="No"/>
    <s v="No"/>
    <s v="No"/>
    <n v="1"/>
    <n v="5"/>
  </r>
  <r>
    <s v="2026-08"/>
    <s v="2026-0820553351414"/>
    <s v="2026-08|Carmen D.|20553351414"/>
    <x v="29"/>
    <x v="29"/>
    <x v="1"/>
    <x v="8"/>
    <s v="74033333"/>
    <s v="20553351414|Carmen D."/>
    <s v="Semestral"/>
    <s v="Servicios"/>
    <s v="Contaweb"/>
    <s v="Mype"/>
    <n v="8"/>
    <s v="R"/>
    <n v="1"/>
    <n v="20"/>
    <s v="R"/>
    <n v="1"/>
    <n v="50"/>
    <s v="R"/>
    <n v="1"/>
    <m/>
    <s v="N"/>
    <n v="0"/>
    <m/>
    <s v="N"/>
    <n v="0"/>
    <n v="1"/>
    <s v="R"/>
    <n v="2"/>
    <m/>
    <s v="N"/>
    <n v="0"/>
    <m/>
    <s v="N"/>
    <n v="0"/>
    <m/>
    <s v="N"/>
    <n v="0"/>
    <m/>
    <s v="N"/>
    <n v="0"/>
    <n v="0"/>
    <s v="N"/>
    <n v="0"/>
    <m/>
    <s v="N"/>
    <n v="0"/>
    <n v="50"/>
    <s v="R"/>
    <n v="1"/>
    <m/>
    <s v="N"/>
    <n v="0"/>
    <m/>
    <n v="6"/>
    <s v="F"/>
    <s v="F"/>
    <s v="N"/>
    <s v="F"/>
    <s v="N"/>
    <s v="N"/>
    <s v="N"/>
    <s v="N"/>
    <s v="N"/>
    <s v="N"/>
    <s v="N"/>
    <n v="3"/>
    <s v="Si"/>
    <s v="Si"/>
    <s v="No"/>
    <s v="No"/>
    <s v="No"/>
    <s v="No"/>
    <s v="No"/>
    <s v="No"/>
    <s v="No"/>
    <s v="No"/>
    <n v="2"/>
    <n v="11"/>
  </r>
  <r>
    <s v="2026-08"/>
    <s v="2026-0820604608938"/>
    <s v="2026-08|Mireya|20604608938"/>
    <x v="30"/>
    <x v="30"/>
    <x v="1"/>
    <x v="5"/>
    <n v="76814749"/>
    <s v="20604608938|Mireya"/>
    <s v="Semestral"/>
    <s v="Servicios"/>
    <s v="Contaweb"/>
    <s v="Rer"/>
    <n v="5"/>
    <s v="R"/>
    <n v="1"/>
    <n v="5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2"/>
    <s v="E"/>
    <s v="E"/>
    <s v="N"/>
    <s v="N"/>
    <s v="N"/>
    <s v="N"/>
    <s v="N"/>
    <s v="N"/>
    <s v="N"/>
    <s v="N"/>
    <s v="N"/>
    <n v="4"/>
    <s v="Si"/>
    <s v="No"/>
    <s v="No"/>
    <s v="No"/>
    <s v="No"/>
    <s v="No"/>
    <s v="No"/>
    <s v="No"/>
    <s v="No"/>
    <s v="No"/>
    <n v="1"/>
    <n v="7"/>
  </r>
  <r>
    <s v="2026-08"/>
    <s v="2026-0810448797401"/>
    <s v="2026-08|Wildor|10448797401"/>
    <x v="31"/>
    <x v="31"/>
    <x v="0"/>
    <x v="2"/>
    <s v="46878793"/>
    <s v="10448797401|Wildor"/>
    <s v="Trimestral"/>
    <s v="Comercial"/>
    <s v="Excel"/>
    <s v="Rer"/>
    <n v="35"/>
    <s v="R"/>
    <n v="1"/>
    <n v="250"/>
    <s v="R"/>
    <n v="2"/>
    <n v="0"/>
    <s v="N"/>
    <n v="0"/>
    <n v="0"/>
    <s v="N"/>
    <n v="0"/>
    <m/>
    <s v="N"/>
    <n v="0"/>
    <n v="3"/>
    <s v="R"/>
    <n v="2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3"/>
  </r>
  <r>
    <s v="2026-08"/>
    <s v="2026-0820533974172"/>
    <s v="2026-08|Lorenzo|20533974172"/>
    <x v="32"/>
    <x v="32"/>
    <x v="1"/>
    <x v="1"/>
    <s v="75003968"/>
    <s v="20533974172|Lorenzo"/>
    <s v="Trimestral"/>
    <s v="Agricultura"/>
    <s v="Concar"/>
    <s v="Agrario"/>
    <n v="80"/>
    <s v="A"/>
    <n v="0.5"/>
    <n v="20"/>
    <s v="A"/>
    <n v="0.5"/>
    <n v="200"/>
    <s v="A"/>
    <n v="1"/>
    <n v="50"/>
    <s v="A"/>
    <n v="1"/>
    <m/>
    <s v="N"/>
    <n v="0"/>
    <n v="17"/>
    <s v="A"/>
    <n v="3"/>
    <m/>
    <s v="N"/>
    <n v="0"/>
    <m/>
    <s v="N"/>
    <n v="0"/>
    <m/>
    <s v="N"/>
    <n v="0"/>
    <m/>
    <s v="N"/>
    <n v="0"/>
    <n v="50"/>
    <s v="A"/>
    <n v="1"/>
    <m/>
    <s v="N"/>
    <n v="0"/>
    <m/>
    <s v="N"/>
    <n v="0"/>
    <m/>
    <s v="N"/>
    <n v="0"/>
    <m/>
    <n v="7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5"/>
  </r>
  <r>
    <s v="2026-08"/>
    <s v="2026-0820603055617"/>
    <s v="2026-08|Wildor|20603055617"/>
    <x v="33"/>
    <x v="33"/>
    <x v="0"/>
    <x v="2"/>
    <s v="46878793"/>
    <s v="20603055617|Wildor"/>
    <s v="Trimestral"/>
    <s v="Comercial"/>
    <s v="Anka"/>
    <s v="Mype"/>
    <n v="10"/>
    <s v="A"/>
    <n v="0.5"/>
    <n v="1000"/>
    <s v="A"/>
    <n v="2"/>
    <n v="1000"/>
    <s v="A"/>
    <n v="2"/>
    <n v="700"/>
    <s v="A"/>
    <n v="3"/>
    <n v="50"/>
    <s v="R"/>
    <n v="1"/>
    <n v="3"/>
    <s v="R"/>
    <n v="2"/>
    <m/>
    <s v="N"/>
    <n v="0"/>
    <n v="50"/>
    <s v="R"/>
    <n v="1"/>
    <n v="1"/>
    <s v="A"/>
    <n v="1"/>
    <m/>
    <s v="N"/>
    <n v="0"/>
    <n v="700"/>
    <s v="A"/>
    <n v="3"/>
    <m/>
    <s v="N"/>
    <n v="0"/>
    <m/>
    <s v="N"/>
    <n v="0"/>
    <m/>
    <s v="N"/>
    <n v="0"/>
    <m/>
    <n v="15.5"/>
    <s v="E"/>
    <s v="E"/>
    <s v="F"/>
    <s v="N"/>
    <s v="F"/>
    <s v="F"/>
    <s v="N"/>
    <s v="F"/>
    <s v="N"/>
    <s v="F"/>
    <s v="F"/>
    <n v="10"/>
    <s v="Si"/>
    <s v="Si"/>
    <s v="No"/>
    <s v="No"/>
    <s v="Si"/>
    <s v="No"/>
    <s v="No"/>
    <s v="No"/>
    <s v="No"/>
    <s v="No"/>
    <n v="3"/>
    <n v="28.5"/>
  </r>
  <r>
    <s v="2026-08"/>
    <s v="2026-0820606407816"/>
    <s v="2026-08|Kheilly|20606407816"/>
    <x v="34"/>
    <x v="34"/>
    <x v="2"/>
    <x v="6"/>
    <s v="70609390"/>
    <s v="20606407816|Kheilly"/>
    <s v="Trimestral"/>
    <s v="Comercial"/>
    <s v="Anka"/>
    <s v="Mype"/>
    <n v="150"/>
    <s v="A"/>
    <n v="1"/>
    <n v="400"/>
    <s v="A"/>
    <n v="1"/>
    <n v="1000"/>
    <s v="A"/>
    <n v="2"/>
    <n v="1000"/>
    <s v="A"/>
    <n v="5"/>
    <m/>
    <s v="N"/>
    <n v="0"/>
    <n v="5"/>
    <s v="R"/>
    <n v="4"/>
    <n v="5"/>
    <s v="R"/>
    <n v="1"/>
    <m/>
    <s v="N"/>
    <n v="0"/>
    <n v="4"/>
    <s v="R"/>
    <n v="4"/>
    <m/>
    <s v="N"/>
    <n v="0"/>
    <n v="1000"/>
    <s v="A"/>
    <n v="5"/>
    <m/>
    <s v="N"/>
    <n v="0"/>
    <m/>
    <s v="N"/>
    <n v="0"/>
    <m/>
    <s v="N"/>
    <n v="0"/>
    <m/>
    <n v="23"/>
    <s v="E"/>
    <s v="E"/>
    <s v="N"/>
    <s v="F"/>
    <s v="N"/>
    <s v="N"/>
    <s v="N"/>
    <s v="N"/>
    <s v="N"/>
    <s v="N"/>
    <s v="N"/>
    <n v="5"/>
    <s v="Si"/>
    <s v="Si"/>
    <s v="Si"/>
    <s v="No"/>
    <s v="Si"/>
    <s v="No"/>
    <s v="No"/>
    <s v="No"/>
    <s v="No"/>
    <s v="No"/>
    <n v="4"/>
    <n v="32"/>
  </r>
  <r>
    <s v="2026-08"/>
    <s v="2026-0820601012872"/>
    <s v="2026-08|Melisa N.|20601012872"/>
    <x v="35"/>
    <x v="35"/>
    <x v="2"/>
    <x v="9"/>
    <s v="48708774"/>
    <s v="20601012872|Melisa N."/>
    <s v="Mensual"/>
    <s v="Comercial"/>
    <s v="Anka"/>
    <s v="General/Prico"/>
    <n v="30"/>
    <s v="R"/>
    <n v="1"/>
    <n v="20"/>
    <s v="A"/>
    <n v="0.5"/>
    <n v="100"/>
    <s v="R"/>
    <n v="2"/>
    <n v="500"/>
    <s v="R"/>
    <n v="6"/>
    <n v="20"/>
    <s v="R"/>
    <n v="1"/>
    <n v="2"/>
    <s v="R"/>
    <n v="2"/>
    <n v="20"/>
    <s v="R"/>
    <n v="1"/>
    <n v="40"/>
    <s v="R"/>
    <n v="1"/>
    <n v="6"/>
    <s v="R"/>
    <n v="4"/>
    <m/>
    <s v="N"/>
    <n v="0"/>
    <n v="500"/>
    <s v="R"/>
    <n v="6"/>
    <m/>
    <s v="N"/>
    <n v="0"/>
    <m/>
    <s v="N"/>
    <n v="0"/>
    <m/>
    <s v="N"/>
    <n v="0"/>
    <m/>
    <n v="24.5"/>
    <s v="E"/>
    <s v="E"/>
    <s v="F"/>
    <s v="N"/>
    <s v="F"/>
    <s v="F"/>
    <s v="N"/>
    <s v="F"/>
    <s v="N"/>
    <s v="N"/>
    <s v="F"/>
    <n v="9"/>
    <s v="Si"/>
    <s v="Si"/>
    <s v="No"/>
    <s v="No"/>
    <s v="Si"/>
    <s v="No"/>
    <s v="No"/>
    <s v="No"/>
    <s v="No"/>
    <s v="No"/>
    <n v="3"/>
    <n v="36.5"/>
  </r>
  <r>
    <s v="2026-08"/>
    <s v="2026-0810101281359"/>
    <s v="2026-08|Melisa N.|10101281359"/>
    <x v="36"/>
    <x v="36"/>
    <x v="2"/>
    <x v="9"/>
    <s v="48708774"/>
    <s v="10101281359|Melisa N."/>
    <s v="Mensual"/>
    <s v="Comercial"/>
    <s v="Anka"/>
    <s v="General/Prico"/>
    <n v="30"/>
    <s v="R"/>
    <n v="1"/>
    <n v="20"/>
    <s v="A"/>
    <n v="0.5"/>
    <n v="100"/>
    <s v="R"/>
    <n v="2"/>
    <n v="500"/>
    <s v="R"/>
    <n v="6"/>
    <n v="20"/>
    <s v="R"/>
    <n v="1"/>
    <n v="2"/>
    <s v="R"/>
    <n v="2"/>
    <n v="20"/>
    <s v="R"/>
    <n v="1"/>
    <n v="40"/>
    <s v="R"/>
    <n v="1"/>
    <n v="6"/>
    <s v="R"/>
    <n v="4"/>
    <m/>
    <s v="N"/>
    <n v="0"/>
    <n v="500"/>
    <s v="R"/>
    <n v="6"/>
    <m/>
    <s v="N"/>
    <n v="0"/>
    <m/>
    <s v="N"/>
    <n v="0"/>
    <m/>
    <s v="N"/>
    <n v="0"/>
    <m/>
    <n v="24.5"/>
    <s v="E"/>
    <s v="E"/>
    <s v="F"/>
    <s v="N"/>
    <s v="F"/>
    <s v="F"/>
    <s v="N"/>
    <s v="F"/>
    <s v="N"/>
    <s v="N"/>
    <s v="F"/>
    <n v="9"/>
    <s v="Si"/>
    <s v="Si"/>
    <s v="No"/>
    <s v="No"/>
    <s v="Si"/>
    <s v="No"/>
    <s v="No"/>
    <s v="No"/>
    <s v="No"/>
    <s v="No"/>
    <n v="3"/>
    <n v="36.5"/>
  </r>
  <r>
    <s v="2026-08"/>
    <s v="2026-0820610421823"/>
    <s v="2026-08|Melisa N.|20610421823"/>
    <x v="37"/>
    <x v="37"/>
    <x v="2"/>
    <x v="9"/>
    <s v="48708774"/>
    <s v="20610421823|Melisa N."/>
    <s v="Mensual"/>
    <s v="Comercial"/>
    <s v="Anka"/>
    <s v="General/Prico"/>
    <n v="20"/>
    <s v="R"/>
    <n v="1"/>
    <n v="800"/>
    <s v="A"/>
    <n v="1.5"/>
    <n v="1600"/>
    <s v="R"/>
    <n v="4"/>
    <n v="1500"/>
    <s v="R"/>
    <n v="10"/>
    <n v="20"/>
    <s v="R"/>
    <n v="1"/>
    <n v="9"/>
    <s v="R"/>
    <n v="4"/>
    <n v="5"/>
    <s v="R"/>
    <n v="1"/>
    <n v="40"/>
    <s v="R"/>
    <n v="1"/>
    <m/>
    <s v="N"/>
    <n v="0"/>
    <m/>
    <s v="N"/>
    <n v="0"/>
    <n v="1500"/>
    <s v="R"/>
    <n v="10"/>
    <m/>
    <s v="N"/>
    <n v="0"/>
    <m/>
    <s v="N"/>
    <n v="0"/>
    <m/>
    <s v="N"/>
    <n v="0"/>
    <m/>
    <n v="33.5"/>
    <s v="E"/>
    <s v="E"/>
    <s v="N"/>
    <s v="F"/>
    <s v="N"/>
    <s v="N"/>
    <s v="N"/>
    <s v="N"/>
    <s v="N"/>
    <s v="N"/>
    <s v="N"/>
    <n v="5"/>
    <s v="Si"/>
    <s v="Si"/>
    <s v="No"/>
    <s v="No"/>
    <s v="Si"/>
    <s v="Si"/>
    <s v="No"/>
    <s v="No"/>
    <s v="No"/>
    <s v="No"/>
    <n v="4"/>
    <n v="42.5"/>
  </r>
  <r>
    <s v="2026-08"/>
    <s v="2026-0820608101790"/>
    <s v="2026-08|Melisa N.|20608101790"/>
    <x v="38"/>
    <x v="38"/>
    <x v="2"/>
    <x v="9"/>
    <s v="48708774"/>
    <s v="20608101790|Melisa N."/>
    <s v="Mensual"/>
    <s v="Comercial"/>
    <s v="Anka"/>
    <s v="General/Prico"/>
    <n v="20"/>
    <s v="R"/>
    <n v="1"/>
    <n v="800"/>
    <s v="A"/>
    <n v="1.5"/>
    <n v="1600"/>
    <s v="R"/>
    <n v="4"/>
    <n v="1500"/>
    <s v="R"/>
    <n v="10"/>
    <n v="20"/>
    <s v="R"/>
    <n v="1"/>
    <n v="9"/>
    <s v="R"/>
    <n v="4"/>
    <n v="5"/>
    <s v="R"/>
    <n v="1"/>
    <n v="40"/>
    <s v="R"/>
    <n v="1"/>
    <m/>
    <s v="N"/>
    <n v="0"/>
    <m/>
    <s v="N"/>
    <n v="0"/>
    <n v="1500"/>
    <s v="R"/>
    <n v="10"/>
    <m/>
    <s v="N"/>
    <n v="0"/>
    <m/>
    <s v="N"/>
    <n v="0"/>
    <m/>
    <s v="N"/>
    <n v="0"/>
    <m/>
    <n v="33.5"/>
    <s v="E"/>
    <s v="E"/>
    <s v="N"/>
    <s v="F"/>
    <s v="N"/>
    <s v="N"/>
    <s v="N"/>
    <s v="N"/>
    <s v="N"/>
    <s v="N"/>
    <s v="N"/>
    <n v="5"/>
    <s v="Si"/>
    <s v="Si"/>
    <s v="No"/>
    <s v="No"/>
    <s v="Si"/>
    <s v="Si"/>
    <s v="No"/>
    <s v="No"/>
    <s v="No"/>
    <s v="No"/>
    <n v="4"/>
    <n v="42.5"/>
  </r>
  <r>
    <s v="2026-08"/>
    <s v="2026-0820610912738"/>
    <s v="2026-08|Marisol|20610912738"/>
    <x v="39"/>
    <x v="39"/>
    <x v="2"/>
    <x v="3"/>
    <s v="74486159"/>
    <s v="20610912738|Marisol"/>
    <s v="Mensual"/>
    <s v="Servicios"/>
    <s v="Excel"/>
    <s v="Rer"/>
    <n v="10"/>
    <s v="R"/>
    <n v="1"/>
    <n v="10"/>
    <s v="R"/>
    <n v="1"/>
    <m/>
    <s v="N"/>
    <n v="0"/>
    <m/>
    <s v="N"/>
    <n v="0"/>
    <m/>
    <s v="N"/>
    <n v="0"/>
    <n v="2"/>
    <s v="R"/>
    <n v="2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4"/>
    <s v="E"/>
    <s v="E"/>
    <s v="N"/>
    <s v="N"/>
    <s v="N"/>
    <s v="N"/>
    <s v="N"/>
    <s v="N"/>
    <s v="N"/>
    <s v="N"/>
    <s v="N"/>
    <n v="4"/>
    <s v="Si"/>
    <s v="Si"/>
    <s v="No"/>
    <s v="No"/>
    <s v="Si"/>
    <s v="No"/>
    <s v="No"/>
    <s v="No"/>
    <s v="No"/>
    <s v="No"/>
    <n v="3"/>
    <n v="11"/>
  </r>
  <r>
    <s v="2026-08"/>
    <s v="2026-0820612437140"/>
    <s v="2026-08|Mireya|20612437140"/>
    <x v="40"/>
    <x v="40"/>
    <x v="1"/>
    <x v="5"/>
    <n v="76814749"/>
    <s v="20612437140|Mireya"/>
    <s v="Semestral"/>
    <s v="Comercial"/>
    <s v="Contaweb"/>
    <s v="Mype"/>
    <n v="30"/>
    <s v="R"/>
    <n v="1"/>
    <n v="35"/>
    <s v="R"/>
    <n v="1"/>
    <n v="50"/>
    <s v="R"/>
    <n v="1"/>
    <m/>
    <s v="N"/>
    <n v="0"/>
    <m/>
    <s v="N"/>
    <n v="0"/>
    <n v="4"/>
    <s v="R"/>
    <n v="2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3"/>
  </r>
  <r>
    <s v="2026-08"/>
    <s v="2026-0820611896752"/>
    <s v="2026-08|Marisol|20611896752"/>
    <x v="41"/>
    <x v="41"/>
    <x v="2"/>
    <x v="3"/>
    <s v="74486159"/>
    <s v="20611896752|Marisol"/>
    <s v="Mensual"/>
    <s v="Bares - Restaurantes"/>
    <s v="Anka"/>
    <s v="General"/>
    <n v="380"/>
    <s v="R"/>
    <n v="2"/>
    <n v="5000"/>
    <s v="R"/>
    <n v="4"/>
    <n v="400"/>
    <s v="R"/>
    <n v="2"/>
    <m/>
    <s v="N"/>
    <n v="0"/>
    <m/>
    <s v="N"/>
    <n v="0"/>
    <n v="21"/>
    <s v="R"/>
    <n v="6"/>
    <m/>
    <s v="N"/>
    <n v="0"/>
    <n v="50"/>
    <s v="R"/>
    <n v="1"/>
    <m/>
    <s v="N"/>
    <n v="0"/>
    <m/>
    <s v="N"/>
    <n v="0"/>
    <n v="12"/>
    <s v="R"/>
    <n v="2"/>
    <m/>
    <s v="N"/>
    <n v="0"/>
    <m/>
    <s v="N"/>
    <n v="0"/>
    <m/>
    <s v="N"/>
    <n v="0"/>
    <m/>
    <n v="17"/>
    <s v="E"/>
    <s v="E"/>
    <s v="F"/>
    <s v="N"/>
    <s v="F"/>
    <s v="N"/>
    <s v="N"/>
    <s v="N"/>
    <s v="N"/>
    <s v="N"/>
    <s v="N"/>
    <n v="6"/>
    <s v="Si"/>
    <s v="Si"/>
    <s v="No"/>
    <s v="No"/>
    <s v="Si"/>
    <s v="No"/>
    <s v="No"/>
    <s v="No"/>
    <s v="No"/>
    <s v="No"/>
    <n v="3"/>
    <n v="26"/>
  </r>
  <r>
    <s v="2026-08"/>
    <s v="2026-0820611125853"/>
    <s v="2026-08|Lorenzo|20611125853"/>
    <x v="42"/>
    <x v="42"/>
    <x v="1"/>
    <x v="1"/>
    <s v="75003968"/>
    <s v="20611125853|Lorenzo"/>
    <s v="Semestral"/>
    <s v="Bares - Restaurantes"/>
    <s v="Anka"/>
    <s v="Mype"/>
    <n v="500"/>
    <s v="R"/>
    <n v="3"/>
    <n v="2300"/>
    <s v="R"/>
    <n v="4"/>
    <n v="200"/>
    <s v="R"/>
    <n v="2"/>
    <m/>
    <s v="N"/>
    <n v="0"/>
    <m/>
    <s v="N"/>
    <n v="0"/>
    <n v="37"/>
    <s v="R"/>
    <n v="6"/>
    <m/>
    <s v="N"/>
    <n v="0"/>
    <n v="5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n v="16"/>
    <s v="E"/>
    <s v="E"/>
    <s v="F"/>
    <s v="N"/>
    <s v="F"/>
    <s v="N"/>
    <s v="N"/>
    <s v="N"/>
    <s v="N"/>
    <s v="N"/>
    <s v="N"/>
    <n v="6"/>
    <s v="Si"/>
    <s v="Si"/>
    <s v="No"/>
    <s v="No"/>
    <s v="Si"/>
    <s v="No"/>
    <s v="No"/>
    <s v="No"/>
    <s v="No"/>
    <s v="No"/>
    <n v="3"/>
    <n v="25"/>
  </r>
  <r>
    <s v="2026-08"/>
    <s v="2026-0820611871989"/>
    <s v="2026-08|Yeleydi|20611871989"/>
    <x v="43"/>
    <x v="43"/>
    <x v="3"/>
    <x v="4"/>
    <s v="70107978"/>
    <s v="20611871989|Yeleydi"/>
    <s v="Semestral"/>
    <s v="Comercial"/>
    <s v="Contaweb"/>
    <s v="Mype"/>
    <n v="200"/>
    <s v="A"/>
    <n v="1"/>
    <n v="100"/>
    <s v="A"/>
    <n v="1"/>
    <n v="500"/>
    <s v="A"/>
    <n v="1.5"/>
    <n v="1000"/>
    <s v="A"/>
    <n v="5"/>
    <n v="20"/>
    <s v="R"/>
    <n v="1"/>
    <n v="2"/>
    <s v="R"/>
    <n v="2"/>
    <m/>
    <s v="N"/>
    <n v="0"/>
    <n v="20"/>
    <s v="R"/>
    <n v="1"/>
    <m/>
    <s v="N"/>
    <n v="0"/>
    <m/>
    <s v="N"/>
    <n v="0"/>
    <n v="1000"/>
    <s v="A"/>
    <n v="5"/>
    <m/>
    <s v="N"/>
    <n v="0"/>
    <m/>
    <s v="N"/>
    <n v="0"/>
    <m/>
    <s v="N"/>
    <n v="0"/>
    <m/>
    <n v="17.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5.5"/>
  </r>
  <r>
    <s v="2026-08"/>
    <s v="2026-0820608089102"/>
    <s v="2026-08|Kheilly|20608089102"/>
    <x v="44"/>
    <x v="44"/>
    <x v="2"/>
    <x v="6"/>
    <s v="70609390"/>
    <s v="20608089102|Kheilly"/>
    <s v="Trimestral"/>
    <s v="Produccion"/>
    <s v="Anka"/>
    <s v="Mype"/>
    <n v="100"/>
    <s v="A"/>
    <n v="1"/>
    <n v="250"/>
    <s v="A"/>
    <n v="1"/>
    <n v="500"/>
    <s v="A"/>
    <n v="1.5"/>
    <n v="500"/>
    <s v="A"/>
    <n v="3"/>
    <n v="10"/>
    <s v="N"/>
    <n v="0"/>
    <n v="6"/>
    <s v="R"/>
    <n v="4"/>
    <n v="10"/>
    <s v="R"/>
    <n v="1"/>
    <m/>
    <s v="N"/>
    <n v="0"/>
    <n v="1"/>
    <s v="R"/>
    <n v="2"/>
    <m/>
    <s v="N"/>
    <n v="0"/>
    <n v="500"/>
    <s v="A"/>
    <n v="3"/>
    <n v="200"/>
    <s v="A"/>
    <n v="4"/>
    <m/>
    <s v="N"/>
    <n v="0"/>
    <m/>
    <s v="N"/>
    <n v="0"/>
    <m/>
    <n v="20.5"/>
    <s v="E"/>
    <s v="E"/>
    <s v="F"/>
    <s v="N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8.5"/>
  </r>
  <r>
    <s v="2026-08"/>
    <s v="2026-0820603128541"/>
    <s v="2026-08|Lorenzo|20603128541"/>
    <x v="45"/>
    <x v="45"/>
    <x v="1"/>
    <x v="1"/>
    <s v="75003968"/>
    <s v="20603128541|Lorenzo"/>
    <s v="Mensual"/>
    <s v="Comercial"/>
    <s v="Sisma"/>
    <s v="General"/>
    <n v="120"/>
    <s v="A"/>
    <n v="1"/>
    <n v="10"/>
    <s v="A"/>
    <n v="0.5"/>
    <n v="100"/>
    <s v="A"/>
    <n v="1"/>
    <n v="500"/>
    <s v="A"/>
    <n v="3"/>
    <n v="10"/>
    <s v="R"/>
    <n v="1"/>
    <n v="4"/>
    <s v="R"/>
    <n v="2"/>
    <m/>
    <s v="N"/>
    <n v="0"/>
    <m/>
    <s v="N"/>
    <n v="0"/>
    <m/>
    <s v="N"/>
    <n v="0"/>
    <n v="5"/>
    <s v="A"/>
    <n v="1"/>
    <n v="500"/>
    <s v="A"/>
    <n v="3"/>
    <m/>
    <s v="N"/>
    <n v="0"/>
    <m/>
    <s v="N"/>
    <n v="0"/>
    <n v="120"/>
    <s v="R"/>
    <n v="4"/>
    <m/>
    <n v="16.5"/>
    <s v="E"/>
    <s v="E"/>
    <s v="E"/>
    <s v="N"/>
    <s v="E"/>
    <s v="F"/>
    <s v="N"/>
    <s v="F"/>
    <s v="F"/>
    <s v="F"/>
    <s v="F"/>
    <n v="13"/>
    <s v="Si"/>
    <s v="Si"/>
    <s v="Si"/>
    <s v="No"/>
    <s v="Si"/>
    <s v="Si"/>
    <s v="No"/>
    <s v="No"/>
    <s v="No"/>
    <s v="No"/>
    <n v="5"/>
    <n v="34.5"/>
  </r>
  <r>
    <s v="2026-08"/>
    <s v="2026-0820612228320"/>
    <s v="2026-08|Mireya|20612228320"/>
    <x v="46"/>
    <x v="46"/>
    <x v="1"/>
    <x v="5"/>
    <n v="76814749"/>
    <s v="20612228320|Mireya"/>
    <s v="Semestral"/>
    <s v="Comercial"/>
    <s v="Contaweb"/>
    <s v="Rer"/>
    <n v="40"/>
    <s v="R"/>
    <n v="1"/>
    <n v="10"/>
    <s v="R"/>
    <n v="1"/>
    <m/>
    <s v="N"/>
    <n v="0"/>
    <m/>
    <s v="N"/>
    <n v="0"/>
    <m/>
    <s v="N"/>
    <n v="0"/>
    <n v="2"/>
    <s v="R"/>
    <n v="2"/>
    <m/>
    <s v="N"/>
    <n v="0"/>
    <m/>
    <s v="N"/>
    <n v="0"/>
    <n v="1"/>
    <s v="R"/>
    <n v="2"/>
    <m/>
    <s v="N"/>
    <n v="0"/>
    <n v="0"/>
    <s v="N"/>
    <n v="0"/>
    <m/>
    <s v="N"/>
    <n v="0"/>
    <m/>
    <s v="N"/>
    <n v="0"/>
    <m/>
    <s v="N"/>
    <n v="0"/>
    <m/>
    <n v="6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4"/>
  </r>
  <r>
    <s v="2026-08"/>
    <s v="2026-0810465961550"/>
    <s v="2026-08|Mireya|10465961550"/>
    <x v="47"/>
    <x v="47"/>
    <x v="1"/>
    <x v="5"/>
    <n v="76814749"/>
    <s v="10465961550|Mireya"/>
    <s v="Semestral"/>
    <s v="Servicios"/>
    <s v="Contaweb"/>
    <s v="Mype"/>
    <n v="2"/>
    <s v="R"/>
    <n v="1"/>
    <n v="2"/>
    <s v="R"/>
    <n v="1"/>
    <n v="5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3"/>
    <s v="E"/>
    <s v="E"/>
    <s v="N"/>
    <s v="F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9"/>
  </r>
  <r>
    <s v="2026-08"/>
    <s v="2026-0820522453111"/>
    <s v="2026-08|Wildor|20522453111"/>
    <x v="48"/>
    <x v="48"/>
    <x v="0"/>
    <x v="2"/>
    <s v="46878793"/>
    <s v="20522453111|Wildor"/>
    <s v="Mensual"/>
    <s v="Comercial"/>
    <s v="Anka"/>
    <s v="Mype"/>
    <n v="50"/>
    <s v="R"/>
    <n v="1"/>
    <n v="4"/>
    <s v="R"/>
    <n v="1"/>
    <n v="100"/>
    <s v="R"/>
    <n v="2"/>
    <n v="100"/>
    <s v="A"/>
    <n v="2"/>
    <n v="10"/>
    <s v="R"/>
    <n v="1"/>
    <n v="1"/>
    <s v="R"/>
    <n v="2"/>
    <m/>
    <s v="N"/>
    <n v="0"/>
    <n v="20"/>
    <s v="R"/>
    <n v="1"/>
    <n v="1"/>
    <s v="R"/>
    <n v="2"/>
    <m/>
    <s v="N"/>
    <n v="0"/>
    <n v="100"/>
    <s v="A"/>
    <n v="2"/>
    <m/>
    <s v="N"/>
    <n v="0"/>
    <m/>
    <s v="N"/>
    <n v="0"/>
    <m/>
    <s v="N"/>
    <n v="0"/>
    <m/>
    <n v="14"/>
    <s v="E"/>
    <s v="E"/>
    <s v="F"/>
    <s v="N"/>
    <s v="F"/>
    <s v="F"/>
    <s v="N"/>
    <s v="F"/>
    <s v="N"/>
    <s v="F"/>
    <s v="F"/>
    <n v="10"/>
    <s v="Si"/>
    <s v="Si"/>
    <s v="No"/>
    <s v="No"/>
    <s v="Si"/>
    <s v="Si"/>
    <s v="No"/>
    <s v="No"/>
    <s v="No"/>
    <s v="No"/>
    <n v="4"/>
    <n v="28"/>
  </r>
  <r>
    <s v="2026-08"/>
    <s v="2026-0820612429741"/>
    <s v="2026-08|Yeleydi|20612429741"/>
    <x v="49"/>
    <x v="49"/>
    <x v="3"/>
    <x v="4"/>
    <s v="42576958"/>
    <s v="20612429741|Yeleydi"/>
    <s v="Semestral"/>
    <s v="Comercial"/>
    <s v="Contaweb "/>
    <s v="Mype"/>
    <n v="20"/>
    <s v="R"/>
    <n v="1"/>
    <n v="2"/>
    <s v="R"/>
    <n v="1"/>
    <n v="30"/>
    <s v="R"/>
    <n v="1"/>
    <n v="20"/>
    <s v="R"/>
    <n v="2"/>
    <m/>
    <s v="N"/>
    <n v="0"/>
    <n v="1"/>
    <s v="R"/>
    <n v="2"/>
    <m/>
    <s v="N"/>
    <n v="0"/>
    <n v="10"/>
    <s v="R"/>
    <n v="1"/>
    <n v="2"/>
    <s v="R"/>
    <n v="4"/>
    <m/>
    <s v="N"/>
    <n v="0"/>
    <n v="2"/>
    <s v="R"/>
    <n v="2"/>
    <m/>
    <s v="N"/>
    <n v="0"/>
    <m/>
    <s v="N"/>
    <n v="0"/>
    <m/>
    <s v="N"/>
    <n v="0"/>
    <m/>
    <n v="14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2"/>
  </r>
  <r>
    <s v="2026-08"/>
    <s v="2026-0820601658551"/>
    <s v="2026-08|Kheilly|20601658551"/>
    <x v="50"/>
    <x v="50"/>
    <x v="2"/>
    <x v="6"/>
    <s v="70609390"/>
    <s v="20601658551|Kheilly"/>
    <s v="Trimestral"/>
    <s v="Servicios"/>
    <s v="Anka"/>
    <s v="Mype"/>
    <n v="60"/>
    <s v="R"/>
    <n v="1"/>
    <n v="20"/>
    <s v="R"/>
    <n v="1"/>
    <n v="200"/>
    <s v="R"/>
    <n v="2"/>
    <m/>
    <s v="N"/>
    <n v="0"/>
    <n v="20"/>
    <s v="R"/>
    <n v="1"/>
    <n v="18"/>
    <s v="R"/>
    <n v="6"/>
    <n v="10"/>
    <s v="R"/>
    <n v="1"/>
    <n v="15"/>
    <s v="R"/>
    <n v="1"/>
    <n v="1"/>
    <s v="R"/>
    <n v="2"/>
    <m/>
    <s v="N"/>
    <n v="0"/>
    <n v="0"/>
    <s v="N"/>
    <n v="0"/>
    <m/>
    <s v="N"/>
    <n v="0"/>
    <n v="200"/>
    <s v="R"/>
    <n v="2"/>
    <m/>
    <s v="N"/>
    <n v="0"/>
    <m/>
    <n v="17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5"/>
  </r>
  <r>
    <s v="2026-08"/>
    <s v="2026-0820610495746"/>
    <s v="2026-08|Lorenzo|20610495746"/>
    <x v="51"/>
    <x v="51"/>
    <x v="1"/>
    <x v="1"/>
    <s v="75003968"/>
    <s v="20610495746|Lorenzo"/>
    <s v="Trimestral"/>
    <s v="Servicios"/>
    <s v="Anka"/>
    <s v="General/Prico"/>
    <n v="350"/>
    <s v="R"/>
    <n v="2"/>
    <n v="80"/>
    <s v="R"/>
    <n v="1"/>
    <n v="500"/>
    <s v="R"/>
    <n v="3"/>
    <m/>
    <s v="N"/>
    <n v="0"/>
    <m/>
    <s v="N"/>
    <n v="0"/>
    <n v="80"/>
    <s v="R"/>
    <n v="8"/>
    <m/>
    <s v="N"/>
    <n v="0"/>
    <m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n v="14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Si"/>
    <s v="No"/>
    <n v="4"/>
    <n v="23"/>
  </r>
  <r>
    <s v="2026-08"/>
    <s v="2026-0820609702711"/>
    <s v="2026-08|Carmen D.|20609702711"/>
    <x v="52"/>
    <x v="52"/>
    <x v="1"/>
    <x v="8"/>
    <s v="74033333"/>
    <s v="20609702711|Carmen D."/>
    <s v="Semestral"/>
    <s v="Servicios"/>
    <s v="Contaweb "/>
    <s v="Mype"/>
    <n v="5"/>
    <s v="R"/>
    <n v="1"/>
    <n v="5"/>
    <s v="R"/>
    <n v="1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R"/>
    <n v="1"/>
    <m/>
    <s v="N"/>
    <n v="0"/>
    <m/>
    <n v="4"/>
    <s v="E"/>
    <s v="E"/>
    <s v="N"/>
    <s v="F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10"/>
  </r>
  <r>
    <s v="2026-08"/>
    <s v="2026-0820614192527"/>
    <s v="2026-08|Carmen D.|20614192527"/>
    <x v="53"/>
    <x v="53"/>
    <x v="1"/>
    <x v="8"/>
    <s v="74033333"/>
    <s v="20614192527|Carmen D."/>
    <s v="Semestral"/>
    <s v="Servicios"/>
    <s v="Contaweb"/>
    <s v="Mype"/>
    <n v="5"/>
    <s v="R"/>
    <n v="1"/>
    <n v="5"/>
    <s v="R"/>
    <n v="1"/>
    <n v="3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R"/>
    <n v="1"/>
    <m/>
    <s v="N"/>
    <n v="0"/>
    <m/>
    <n v="4"/>
    <s v="E"/>
    <s v="E"/>
    <s v="N"/>
    <s v="F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10"/>
  </r>
  <r>
    <s v="2026-08"/>
    <s v="2026-0810440399423"/>
    <s v="2026-08|Carmen D.|10440399423"/>
    <x v="54"/>
    <x v="54"/>
    <x v="1"/>
    <x v="8"/>
    <s v="74033333"/>
    <s v="10440399423|Carmen D."/>
    <s v="Semestral"/>
    <s v="Servicios"/>
    <s v="Contaweb"/>
    <s v="Rer"/>
    <n v="10"/>
    <s v="R"/>
    <n v="1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2"/>
    <s v="E"/>
    <s v="E"/>
    <s v="N"/>
    <s v="F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8"/>
  </r>
  <r>
    <s v="2026-08"/>
    <s v="2026-0820611816198"/>
    <s v="2026-08|Carmen D.|20611816198"/>
    <x v="55"/>
    <x v="55"/>
    <x v="1"/>
    <x v="8"/>
    <s v="74033333"/>
    <s v="20611816198|Carmen D."/>
    <s v="Mensual"/>
    <s v="Servicios"/>
    <s v="Anka"/>
    <s v="Mype"/>
    <n v="200"/>
    <s v="A"/>
    <n v="1"/>
    <n v="350"/>
    <s v="A"/>
    <n v="1"/>
    <n v="500"/>
    <s v="A"/>
    <n v="1.5"/>
    <m/>
    <s v="N"/>
    <n v="0"/>
    <n v="10"/>
    <s v="A"/>
    <n v="0.5"/>
    <n v="30"/>
    <s v="A"/>
    <n v="3"/>
    <n v="15"/>
    <s v="A"/>
    <n v="0.5"/>
    <n v="10"/>
    <s v="A"/>
    <n v="0.5"/>
    <m/>
    <s v="N"/>
    <n v="0"/>
    <m/>
    <s v="N"/>
    <n v="0"/>
    <n v="0"/>
    <s v="N"/>
    <n v="0"/>
    <m/>
    <s v="N"/>
    <n v="0"/>
    <n v="100"/>
    <s v="A"/>
    <n v="1"/>
    <m/>
    <s v="N"/>
    <n v="0"/>
    <m/>
    <n v="9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7"/>
  </r>
  <r>
    <s v="2026-08"/>
    <s v="2026-0820610254315"/>
    <s v="2026-08|Wildor|20610254315"/>
    <x v="56"/>
    <x v="56"/>
    <x v="0"/>
    <x v="2"/>
    <s v="46878793"/>
    <s v="20610254315|Wildor"/>
    <s v="Mensual"/>
    <s v="Comercial"/>
    <s v="Anka"/>
    <s v="Mype"/>
    <n v="80"/>
    <s v="R"/>
    <n v="1"/>
    <n v="3"/>
    <s v="R"/>
    <n v="1"/>
    <n v="100"/>
    <s v="R"/>
    <n v="2"/>
    <n v="200"/>
    <s v="R"/>
    <n v="4"/>
    <n v="10"/>
    <s v="R"/>
    <n v="1"/>
    <n v="4"/>
    <s v="R"/>
    <n v="2"/>
    <m/>
    <s v="N"/>
    <n v="0"/>
    <n v="20"/>
    <s v="R"/>
    <n v="1"/>
    <m/>
    <s v="N"/>
    <n v="0"/>
    <m/>
    <s v="N"/>
    <n v="0"/>
    <n v="200"/>
    <s v="R"/>
    <n v="4"/>
    <m/>
    <s v="N"/>
    <n v="0"/>
    <m/>
    <s v="N"/>
    <n v="0"/>
    <m/>
    <s v="N"/>
    <n v="0"/>
    <m/>
    <n v="16"/>
    <s v="E"/>
    <s v="E"/>
    <s v="N"/>
    <s v="F"/>
    <s v="N"/>
    <s v="N"/>
    <s v="N"/>
    <s v="N"/>
    <s v="N"/>
    <s v="N"/>
    <s v="N"/>
    <n v="5"/>
    <s v="Si"/>
    <s v="Si"/>
    <s v="Si"/>
    <s v="No"/>
    <s v="Si"/>
    <s v="No"/>
    <s v="No"/>
    <s v="No"/>
    <s v="No"/>
    <s v="No"/>
    <n v="4"/>
    <n v="25"/>
  </r>
  <r>
    <s v="2026-08"/>
    <s v="2026-0820543957527"/>
    <s v="2026-08|Nancy|20543957527"/>
    <x v="57"/>
    <x v="57"/>
    <x v="0"/>
    <x v="10"/>
    <s v="45463490"/>
    <s v="20543957527|Nancy"/>
    <s v="Mensual"/>
    <s v="Produccion"/>
    <s v="Anka"/>
    <s v="General"/>
    <n v="400"/>
    <s v="A"/>
    <n v="1"/>
    <n v="2500"/>
    <s v="A"/>
    <n v="2"/>
    <n v="2800"/>
    <s v="A"/>
    <n v="2"/>
    <n v="2000"/>
    <s v="A"/>
    <n v="5"/>
    <n v="50"/>
    <s v="R"/>
    <n v="1"/>
    <n v="50"/>
    <s v="R"/>
    <n v="8"/>
    <n v="50"/>
    <s v="R"/>
    <n v="1"/>
    <n v="50"/>
    <s v="R"/>
    <n v="1"/>
    <m/>
    <s v="N"/>
    <n v="0"/>
    <m/>
    <s v="N"/>
    <n v="0"/>
    <n v="2000"/>
    <s v="A"/>
    <n v="5"/>
    <n v="800"/>
    <s v="A"/>
    <n v="6"/>
    <m/>
    <s v="N"/>
    <n v="0"/>
    <m/>
    <s v="N"/>
    <n v="0"/>
    <m/>
    <n v="32"/>
    <s v="E"/>
    <s v="E"/>
    <s v="F"/>
    <s v="N"/>
    <s v="N"/>
    <s v="N"/>
    <s v="N"/>
    <s v="N"/>
    <s v="N"/>
    <s v="F"/>
    <s v="N"/>
    <n v="6"/>
    <s v="Si"/>
    <s v="Si"/>
    <s v="Si"/>
    <s v="No"/>
    <s v="Si"/>
    <s v="No"/>
    <s v="No"/>
    <s v="No"/>
    <s v="No"/>
    <s v="No"/>
    <n v="4"/>
    <n v="42"/>
  </r>
  <r>
    <s v="2026-08"/>
    <s v="2026-0820601215366"/>
    <s v="2026-08|Rocio |20601215366"/>
    <x v="58"/>
    <x v="58"/>
    <x v="0"/>
    <x v="0"/>
    <s v="42576958"/>
    <s v="20601215366|Rocio "/>
    <s v="Semestral"/>
    <s v="Comercial"/>
    <s v="Contaweb"/>
    <s v="General"/>
    <n v="10"/>
    <s v="R"/>
    <n v="1"/>
    <n v="1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2"/>
    <s v="E"/>
    <s v="E"/>
    <s v="F"/>
    <s v="N"/>
    <s v="F"/>
    <s v="F"/>
    <s v="N"/>
    <s v="N"/>
    <s v="N"/>
    <s v="N"/>
    <s v="N"/>
    <n v="7"/>
    <s v="Si"/>
    <s v="No"/>
    <s v="No"/>
    <s v="No"/>
    <s v="No"/>
    <s v="No"/>
    <s v="No"/>
    <s v="No"/>
    <s v="No"/>
    <s v="No"/>
    <n v="1"/>
    <n v="10"/>
  </r>
  <r>
    <s v="2026-08"/>
    <s v="2026-0820612908118"/>
    <s v="2026-08|Lorenzo|20612908118"/>
    <x v="59"/>
    <x v="59"/>
    <x v="1"/>
    <x v="1"/>
    <s v="75003968"/>
    <s v="20612908118|Lorenzo"/>
    <s v="Mensual"/>
    <s v="Servicios"/>
    <s v="Anka"/>
    <s v="Mype"/>
    <n v="20"/>
    <s v="A"/>
    <n v="0.5"/>
    <n v="10"/>
    <s v="A"/>
    <n v="0.5"/>
    <n v="100"/>
    <s v="A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A"/>
    <n v="0.5"/>
    <m/>
    <s v="N"/>
    <n v="0"/>
    <m/>
    <n v="2.5"/>
    <s v="E"/>
    <s v="E"/>
    <s v="N"/>
    <s v="F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8.5"/>
  </r>
  <r>
    <s v="2026-08"/>
    <s v="2026-0810460870785"/>
    <s v="2026-08|Mireya|10460870785"/>
    <x v="60"/>
    <x v="60"/>
    <x v="1"/>
    <x v="5"/>
    <n v="76814749"/>
    <s v="10460870785|Mireya"/>
    <s v="Semestral"/>
    <s v="Servicios"/>
    <s v="Contaweb"/>
    <s v="P. Natural"/>
    <m/>
    <s v="N"/>
    <n v="0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1"/>
    <s v="N"/>
    <s v="N"/>
    <s v="N"/>
    <s v="N"/>
    <s v="N"/>
    <s v="N"/>
    <s v="N"/>
    <s v="N"/>
    <s v="N"/>
    <s v="N"/>
    <s v="N"/>
    <n v="0"/>
    <s v="No"/>
    <s v="Si"/>
    <s v="No"/>
    <s v="No"/>
    <s v="No"/>
    <s v="No"/>
    <s v="No"/>
    <s v="No"/>
    <s v="No"/>
    <s v="No"/>
    <n v="1"/>
    <n v="2"/>
  </r>
  <r>
    <s v="2026-08"/>
    <s v="2026-0810426922288"/>
    <s v="2026-08|Mireya|10426922288"/>
    <x v="61"/>
    <x v="61"/>
    <x v="1"/>
    <x v="5"/>
    <n v="76814749"/>
    <s v="10426922288|Mireya"/>
    <s v="Semestral"/>
    <s v="Servicios"/>
    <s v="Contaweb"/>
    <s v="P. Natural"/>
    <m/>
    <s v="N"/>
    <n v="0"/>
    <n v="10"/>
    <s v="R"/>
    <n v="1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1"/>
    <s v="N"/>
    <s v="N"/>
    <s v="N"/>
    <s v="N"/>
    <s v="N"/>
    <s v="N"/>
    <s v="N"/>
    <s v="N"/>
    <s v="N"/>
    <s v="N"/>
    <s v="N"/>
    <n v="0"/>
    <s v="No"/>
    <s v="Si"/>
    <s v="No"/>
    <s v="No"/>
    <s v="No"/>
    <s v="No"/>
    <s v="No"/>
    <s v="No"/>
    <s v="No"/>
    <s v="No"/>
    <n v="1"/>
    <n v="2"/>
  </r>
  <r>
    <s v="2026-08"/>
    <s v="2026-0820614988569"/>
    <s v="2026-08|Marisol|20614988569"/>
    <x v="62"/>
    <x v="62"/>
    <x v="2"/>
    <x v="3"/>
    <s v="74486159"/>
    <s v="20614988569|Marisol"/>
    <s v="Mensual"/>
    <s v="Bares - Restaurantes"/>
    <s v="Excel"/>
    <s v="Rer"/>
    <n v="0"/>
    <s v="N"/>
    <n v="0"/>
    <n v="0"/>
    <s v="N"/>
    <n v="0"/>
    <n v="0"/>
    <s v="N"/>
    <n v="0"/>
    <n v="0"/>
    <s v="N"/>
    <n v="0"/>
    <m/>
    <s v="N"/>
    <n v="0"/>
    <n v="0"/>
    <s v="N"/>
    <n v="0"/>
    <m/>
    <s v="N"/>
    <n v="0"/>
    <m/>
    <s v="N"/>
    <n v="0"/>
    <n v="0"/>
    <s v="N"/>
    <n v="0"/>
    <s v="No"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Si"/>
    <s v="No"/>
    <s v="No"/>
    <s v="No"/>
    <s v="No"/>
    <s v="No"/>
    <s v="No"/>
    <s v="No"/>
    <s v="No"/>
    <s v="No"/>
    <n v="1"/>
    <n v="1"/>
  </r>
  <r>
    <s v="2026-08"/>
    <s v="2026-0810423428142"/>
    <s v="2026-08|Marisol|10423428142"/>
    <x v="63"/>
    <x v="63"/>
    <x v="2"/>
    <x v="3"/>
    <s v="74486159"/>
    <s v="10423428142|Marisol"/>
    <s v="Mensual"/>
    <s v="Servicios"/>
    <s v="Excel"/>
    <s v="P. Natural"/>
    <n v="0"/>
    <s v="N"/>
    <n v="0"/>
    <n v="0"/>
    <s v="N"/>
    <n v="0"/>
    <n v="0"/>
    <s v="N"/>
    <n v="0"/>
    <n v="0"/>
    <s v="N"/>
    <n v="0"/>
    <m/>
    <s v="N"/>
    <n v="0"/>
    <n v="0"/>
    <s v="N"/>
    <n v="0"/>
    <m/>
    <s v="N"/>
    <n v="0"/>
    <m/>
    <s v="N"/>
    <n v="0"/>
    <n v="0"/>
    <s v="N"/>
    <n v="0"/>
    <s v="No"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Si"/>
    <s v="No"/>
    <s v="No"/>
    <s v="No"/>
    <s v="No"/>
    <s v="No"/>
    <s v="No"/>
    <s v="No"/>
    <s v="No"/>
    <s v="No"/>
    <n v="1"/>
    <n v="1"/>
  </r>
  <r>
    <s v="2026-08"/>
    <s v="2026-0810456574489"/>
    <s v="2026-08|Marisol|10456574489"/>
    <x v="64"/>
    <x v="64"/>
    <x v="2"/>
    <x v="3"/>
    <s v="74486159"/>
    <s v="10456574489|Marisol"/>
    <s v="Mensual"/>
    <s v="Servicios"/>
    <s v="Excel"/>
    <s v="P. Natural"/>
    <n v="0"/>
    <s v="N"/>
    <n v="0"/>
    <n v="0"/>
    <s v="N"/>
    <n v="0"/>
    <n v="0"/>
    <s v="N"/>
    <n v="0"/>
    <n v="0"/>
    <s v="N"/>
    <n v="0"/>
    <m/>
    <s v="N"/>
    <n v="0"/>
    <n v="0"/>
    <s v="N"/>
    <n v="0"/>
    <m/>
    <s v="N"/>
    <n v="0"/>
    <m/>
    <s v="N"/>
    <n v="0"/>
    <n v="0"/>
    <s v="N"/>
    <n v="0"/>
    <s v="No"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Si"/>
    <s v="No"/>
    <s v="No"/>
    <s v="No"/>
    <s v="No"/>
    <s v="No"/>
    <s v="No"/>
    <s v="No"/>
    <s v="No"/>
    <s v="No"/>
    <n v="1"/>
    <n v="1"/>
  </r>
  <r>
    <s v="2026-08"/>
    <s v="2026-0820427377475"/>
    <s v="2026-08|Nancy|20427377475"/>
    <x v="65"/>
    <x v="65"/>
    <x v="0"/>
    <x v="10"/>
    <s v="45463490"/>
    <s v="20427377475|Nancy"/>
    <s v="Mensual"/>
    <s v="Produccion"/>
    <s v="Siscont"/>
    <s v="General/Prico"/>
    <n v="500"/>
    <s v="A"/>
    <n v="1.5"/>
    <n v="30"/>
    <s v="A"/>
    <n v="0.5"/>
    <n v="300"/>
    <s v="A"/>
    <n v="1"/>
    <n v="100"/>
    <s v="A"/>
    <n v="2"/>
    <n v="50"/>
    <s v="A"/>
    <n v="0.5"/>
    <n v="20"/>
    <s v="A"/>
    <n v="3"/>
    <n v="300"/>
    <s v="A"/>
    <n v="1"/>
    <n v="20"/>
    <s v="A"/>
    <n v="0.5"/>
    <n v="1"/>
    <s v="A"/>
    <n v="1"/>
    <n v="3"/>
    <s v="A"/>
    <n v="1"/>
    <n v="100"/>
    <s v="A"/>
    <n v="2"/>
    <n v="200"/>
    <s v="A"/>
    <n v="4"/>
    <n v="100"/>
    <s v="A"/>
    <n v="1"/>
    <n v="530"/>
    <s v="R"/>
    <n v="6"/>
    <m/>
    <n v="25"/>
    <s v="E"/>
    <s v="E"/>
    <s v="E"/>
    <s v="N"/>
    <s v="E"/>
    <s v="F"/>
    <s v="N"/>
    <s v="F"/>
    <s v="F"/>
    <s v="F"/>
    <s v="F"/>
    <n v="13"/>
    <s v="Si"/>
    <s v="Si"/>
    <s v="Si"/>
    <s v="Si"/>
    <s v="Si"/>
    <s v="No"/>
    <s v="No"/>
    <s v="Si"/>
    <s v="Si"/>
    <s v="Si"/>
    <n v="8"/>
    <n v="46"/>
  </r>
  <r>
    <s v="2026-08"/>
    <s v="2026-0820614532450"/>
    <s v="2026-08|Wildor|20614532450"/>
    <x v="66"/>
    <x v="66"/>
    <x v="0"/>
    <x v="2"/>
    <s v="46878793"/>
    <s v="20614532450|Wildor"/>
    <s v="Trimestral"/>
    <s v="Comercial"/>
    <s v="Contaweb"/>
    <s v="Mype"/>
    <n v="0"/>
    <s v="N"/>
    <n v="0"/>
    <n v="0"/>
    <s v="N"/>
    <n v="0"/>
    <n v="0"/>
    <s v="N"/>
    <n v="0"/>
    <n v="0"/>
    <s v="N"/>
    <n v="0"/>
    <m/>
    <s v="N"/>
    <n v="0"/>
    <n v="0"/>
    <s v="N"/>
    <n v="0"/>
    <m/>
    <s v="N"/>
    <n v="0"/>
    <m/>
    <s v="N"/>
    <n v="0"/>
    <n v="0"/>
    <s v="N"/>
    <n v="0"/>
    <m/>
    <s v="N"/>
    <n v="0"/>
    <m/>
    <s v="N"/>
    <n v="0"/>
    <m/>
    <s v="N"/>
    <n v="0"/>
    <m/>
    <s v="N"/>
    <n v="0"/>
    <m/>
    <s v="N"/>
    <n v="0"/>
    <m/>
    <n v="0"/>
    <s v="E"/>
    <s v="E"/>
    <s v="N"/>
    <s v="N"/>
    <s v="N"/>
    <s v="N"/>
    <s v="N"/>
    <s v="N"/>
    <s v="N"/>
    <s v="N"/>
    <s v="N"/>
    <n v="4"/>
    <s v="Si"/>
    <s v="No"/>
    <s v="No"/>
    <s v="No"/>
    <s v="No"/>
    <s v="No"/>
    <s v="No"/>
    <s v="No"/>
    <s v="No"/>
    <s v="No"/>
    <n v="1"/>
    <n v="5"/>
  </r>
  <r>
    <s v="2026-08"/>
    <s v="2026-0820614820781"/>
    <s v="2026-08|Kheilly|20614820781"/>
    <x v="67"/>
    <x v="67"/>
    <x v="2"/>
    <x v="6"/>
    <s v="70609390"/>
    <s v="20614820781|Kheilly"/>
    <s v="Trimestral"/>
    <s v="Servicios"/>
    <s v="Anka"/>
    <s v="Mype"/>
    <n v="45"/>
    <s v="A"/>
    <n v="0.5"/>
    <n v="103"/>
    <s v="A"/>
    <n v="1"/>
    <n v="120"/>
    <s v="A"/>
    <n v="1"/>
    <m/>
    <s v="N"/>
    <n v="0"/>
    <m/>
    <s v="N"/>
    <n v="0"/>
    <n v="16"/>
    <s v="R"/>
    <n v="6"/>
    <m/>
    <s v="N"/>
    <n v="0"/>
    <m/>
    <s v="N"/>
    <n v="0"/>
    <m/>
    <s v="N"/>
    <n v="0"/>
    <m/>
    <s v="N"/>
    <n v="0"/>
    <m/>
    <s v="N"/>
    <n v="0"/>
    <m/>
    <s v="N"/>
    <n v="0"/>
    <m/>
    <s v="A"/>
    <n v="0.5"/>
    <m/>
    <s v="N"/>
    <n v="0"/>
    <m/>
    <n v="9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7"/>
  </r>
  <r>
    <s v="2026-08"/>
    <s v="2026-0820614932733"/>
    <s v="2026-08|Wildor|20614932733"/>
    <x v="68"/>
    <x v="68"/>
    <x v="0"/>
    <x v="2"/>
    <s v="46878793"/>
    <s v="20614932733|Wildor"/>
    <s v="Semestral"/>
    <s v="Servicios"/>
    <s v="Contaweb "/>
    <s v="Mype"/>
    <n v="62"/>
    <s v="R"/>
    <n v="1"/>
    <n v="16"/>
    <s v="R"/>
    <n v="1"/>
    <n v="120"/>
    <s v="R"/>
    <n v="2"/>
    <m/>
    <s v="N"/>
    <n v="0"/>
    <m/>
    <s v="N"/>
    <n v="0"/>
    <n v="2"/>
    <s v="R"/>
    <n v="2"/>
    <m/>
    <s v="N"/>
    <n v="0"/>
    <m/>
    <s v="N"/>
    <n v="0"/>
    <n v="0"/>
    <s v="N"/>
    <n v="0"/>
    <m/>
    <s v="N"/>
    <n v="0"/>
    <m/>
    <s v="N"/>
    <n v="0"/>
    <m/>
    <s v="N"/>
    <n v="0"/>
    <m/>
    <s v="N"/>
    <n v="0"/>
    <m/>
    <s v="N"/>
    <n v="0"/>
    <m/>
    <n v="6"/>
    <s v="E"/>
    <s v="E"/>
    <s v="N"/>
    <s v="F"/>
    <s v="N"/>
    <s v="N"/>
    <s v="N"/>
    <s v="N"/>
    <s v="N"/>
    <s v="N"/>
    <s v="N"/>
    <n v="5"/>
    <s v="Si"/>
    <s v="Si"/>
    <s v="Si"/>
    <s v="No"/>
    <s v="Si"/>
    <s v="No"/>
    <s v="No"/>
    <s v="No"/>
    <s v="No"/>
    <s v="No"/>
    <n v="4"/>
    <n v="15"/>
  </r>
  <r>
    <s v="2026-08"/>
    <s v="2026-0820614514761"/>
    <s v="2026-08|Yeleydi|20614514761"/>
    <x v="69"/>
    <x v="69"/>
    <x v="3"/>
    <x v="4"/>
    <s v="70107978"/>
    <s v="20614514761|Yeleydi"/>
    <s v="Semestral"/>
    <s v="Comercial"/>
    <s v="Contaweb "/>
    <s v="Mype"/>
    <n v="7"/>
    <s v="A"/>
    <n v="0.5"/>
    <n v="2"/>
    <s v="A"/>
    <n v="0.5"/>
    <n v="90"/>
    <s v="A"/>
    <n v="0.5"/>
    <n v="368"/>
    <s v="A"/>
    <n v="2"/>
    <m/>
    <s v="N"/>
    <n v="0"/>
    <m/>
    <s v="N"/>
    <n v="0"/>
    <m/>
    <s v="N"/>
    <n v="0"/>
    <m/>
    <s v="N"/>
    <n v="0"/>
    <m/>
    <s v="N"/>
    <n v="0"/>
    <n v="2"/>
    <s v="A"/>
    <n v="1"/>
    <n v="368"/>
    <s v="R"/>
    <n v="4"/>
    <m/>
    <s v="N"/>
    <n v="0"/>
    <m/>
    <s v="N"/>
    <n v="0"/>
    <n v="10"/>
    <s v="R"/>
    <n v="2"/>
    <m/>
    <n v="10.5"/>
    <s v="E"/>
    <s v="E"/>
    <s v="N"/>
    <s v="E"/>
    <s v="N"/>
    <s v="N"/>
    <s v="N"/>
    <s v="N"/>
    <s v="N"/>
    <s v="N"/>
    <s v="N"/>
    <n v="6"/>
    <s v="Si"/>
    <s v="No"/>
    <s v="No"/>
    <s v="Si"/>
    <s v="Si"/>
    <s v="No"/>
    <s v="No"/>
    <s v="No"/>
    <s v="No"/>
    <s v="No"/>
    <n v="3"/>
    <n v="19.5"/>
  </r>
  <r>
    <s v="2026-08"/>
    <s v="2026-0820606785781"/>
    <s v="2026-08|Carmen D.|20606785781"/>
    <x v="70"/>
    <x v="70"/>
    <x v="1"/>
    <x v="8"/>
    <s v="74033333"/>
    <s v="20606785781|Carmen D."/>
    <s v="Trimestral"/>
    <s v="Comercial"/>
    <s v="Contaweb"/>
    <s v="General"/>
    <n v="110"/>
    <s v="A"/>
    <n v="1"/>
    <n v="240"/>
    <s v="A"/>
    <n v="1"/>
    <n v="330"/>
    <s v="A"/>
    <n v="1"/>
    <n v="385"/>
    <s v="A"/>
    <n v="2"/>
    <m/>
    <s v="N"/>
    <n v="0"/>
    <n v="12"/>
    <s v="R"/>
    <n v="6"/>
    <m/>
    <s v="N"/>
    <n v="0"/>
    <m/>
    <s v="N"/>
    <n v="0"/>
    <m/>
    <s v="N"/>
    <n v="0"/>
    <m/>
    <s v="N"/>
    <n v="0"/>
    <n v="385"/>
    <s v="N"/>
    <n v="0"/>
    <m/>
    <s v="N"/>
    <n v="0"/>
    <m/>
    <s v="N"/>
    <n v="0"/>
    <m/>
    <s v="N"/>
    <n v="0"/>
    <m/>
    <n v="11"/>
    <s v="E"/>
    <s v="E"/>
    <s v="F"/>
    <s v="N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9"/>
  </r>
  <r>
    <s v="2026-08"/>
    <s v="2026-0820602062181"/>
    <s v="2026-08|Jhony|20602062181"/>
    <x v="71"/>
    <x v="71"/>
    <x v="2"/>
    <x v="7"/>
    <s v="71594822"/>
    <s v="20602062181|Jhony"/>
    <s v="Mensual"/>
    <s v="Servicios"/>
    <s v="Anka"/>
    <s v="Mype"/>
    <n v="27"/>
    <s v="A"/>
    <n v="0.5"/>
    <n v="274"/>
    <s v="A"/>
    <n v="1"/>
    <n v="120"/>
    <s v="A"/>
    <n v="1"/>
    <m/>
    <s v="N"/>
    <n v="0"/>
    <m/>
    <s v="N"/>
    <n v="0"/>
    <n v="3"/>
    <s v="R"/>
    <n v="2"/>
    <m/>
    <s v="N"/>
    <n v="0"/>
    <m/>
    <s v="N"/>
    <n v="0"/>
    <m/>
    <s v="N"/>
    <n v="0"/>
    <m/>
    <s v="N"/>
    <n v="0"/>
    <m/>
    <s v="N"/>
    <n v="0"/>
    <m/>
    <s v="N"/>
    <n v="0"/>
    <n v="100"/>
    <s v="A"/>
    <n v="1"/>
    <m/>
    <s v="N"/>
    <n v="0"/>
    <m/>
    <n v="5.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3.5"/>
  </r>
  <r>
    <s v="2026-08"/>
    <s v="2026-0820602062393"/>
    <s v="2026-08|Jhony|20602062393"/>
    <x v="72"/>
    <x v="72"/>
    <x v="2"/>
    <x v="7"/>
    <s v="71594822"/>
    <s v="20602062393|Jhony"/>
    <s v="Mensual"/>
    <s v="Servicios"/>
    <s v="Anka"/>
    <s v="Mype"/>
    <n v="28"/>
    <s v="A"/>
    <n v="0.5"/>
    <n v="201"/>
    <s v="A"/>
    <n v="1"/>
    <n v="120"/>
    <s v="A"/>
    <n v="1"/>
    <m/>
    <s v="N"/>
    <n v="0"/>
    <m/>
    <s v="N"/>
    <n v="0"/>
    <n v="3"/>
    <s v="R"/>
    <n v="2"/>
    <m/>
    <s v="N"/>
    <n v="0"/>
    <m/>
    <s v="N"/>
    <n v="0"/>
    <m/>
    <s v="N"/>
    <n v="0"/>
    <m/>
    <s v="N"/>
    <n v="0"/>
    <m/>
    <s v="N"/>
    <n v="0"/>
    <m/>
    <s v="N"/>
    <n v="0"/>
    <n v="100"/>
    <s v="A"/>
    <n v="1"/>
    <m/>
    <s v="N"/>
    <n v="0"/>
    <m/>
    <n v="5.5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3.5"/>
  </r>
  <r>
    <s v="2026-08"/>
    <s v="2026-0820615184331"/>
    <s v="2026-08|Lorenzo|20615184331"/>
    <x v="73"/>
    <x v="73"/>
    <x v="1"/>
    <x v="1"/>
    <s v="75003968"/>
    <s v="20615184331|Lorenzo"/>
    <s v="Trimestral"/>
    <s v="Agricultura"/>
    <s v="Anka"/>
    <s v="Agrario"/>
    <n v="80"/>
    <s v="A"/>
    <n v="0.5"/>
    <n v="20"/>
    <s v="A"/>
    <n v="0.5"/>
    <n v="200"/>
    <s v="A"/>
    <n v="1"/>
    <n v="50"/>
    <s v="A"/>
    <n v="1"/>
    <m/>
    <s v="N"/>
    <n v="0"/>
    <n v="17"/>
    <s v="A"/>
    <n v="3"/>
    <m/>
    <s v="N"/>
    <n v="0"/>
    <m/>
    <s v="N"/>
    <n v="0"/>
    <m/>
    <s v="N"/>
    <n v="0"/>
    <m/>
    <s v="N"/>
    <n v="0"/>
    <n v="50"/>
    <s v="A"/>
    <n v="1"/>
    <m/>
    <s v="N"/>
    <n v="0"/>
    <m/>
    <s v="N"/>
    <n v="0"/>
    <m/>
    <s v="N"/>
    <n v="0"/>
    <m/>
    <n v="7"/>
    <s v="E"/>
    <s v="E"/>
    <s v="N"/>
    <s v="F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15"/>
  </r>
  <r>
    <s v="2026-08"/>
    <s v="2026-0820486468913"/>
    <s v="2026-08|Yeleydi|20486468913"/>
    <x v="74"/>
    <x v="74"/>
    <x v="3"/>
    <x v="4"/>
    <s v="70107978"/>
    <s v="20486468913|Yeleydi"/>
    <s v="Mensual"/>
    <s v="Comercial"/>
    <s v="Anka"/>
    <s v="General"/>
    <n v="300"/>
    <s v="A"/>
    <n v="1"/>
    <n v="180"/>
    <s v="A"/>
    <n v="1"/>
    <n v="780"/>
    <s v="A"/>
    <n v="1.5"/>
    <n v="3359"/>
    <s v="A"/>
    <n v="5"/>
    <m/>
    <s v="N"/>
    <n v="0"/>
    <n v="27"/>
    <s v="R"/>
    <n v="6"/>
    <m/>
    <s v="N"/>
    <n v="0"/>
    <m/>
    <s v="N"/>
    <n v="0"/>
    <m/>
    <s v="N"/>
    <n v="0"/>
    <m/>
    <s v="N"/>
    <n v="0"/>
    <n v="3359"/>
    <s v="R"/>
    <n v="10"/>
    <m/>
    <s v="N"/>
    <n v="0"/>
    <m/>
    <s v="N"/>
    <n v="0"/>
    <m/>
    <s v="N"/>
    <n v="0"/>
    <m/>
    <n v="24.5"/>
    <s v="E"/>
    <s v="E"/>
    <s v="F"/>
    <s v="N"/>
    <s v="F"/>
    <s v="F"/>
    <s v="N"/>
    <s v="N"/>
    <s v="N"/>
    <s v="F"/>
    <s v="F"/>
    <n v="9"/>
    <s v="Si"/>
    <s v="Si"/>
    <s v="Si"/>
    <s v="No"/>
    <s v="Si"/>
    <s v="No"/>
    <s v="No"/>
    <s v="No"/>
    <s v="No"/>
    <s v="No"/>
    <n v="4"/>
    <n v="37.5"/>
  </r>
  <r>
    <s v="2026-08"/>
    <s v="2026-0810200888575"/>
    <s v="2026-08|Carmen D.|10200888575"/>
    <x v="75"/>
    <x v="75"/>
    <x v="1"/>
    <x v="8"/>
    <s v="74033333"/>
    <s v="10200888575|Carmen D."/>
    <s v="Trimestral"/>
    <s v="Comercial"/>
    <s v="Excel"/>
    <s v="General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0"/>
    <s v="E"/>
    <s v="E"/>
    <s v="F"/>
    <s v="N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6"/>
  </r>
  <r>
    <s v="2026-08"/>
    <s v="2026-0820088857"/>
    <s v="2026-08|Carmen D.|20088857"/>
    <x v="76"/>
    <x v="75"/>
    <x v="1"/>
    <x v="8"/>
    <s v="74033333"/>
    <s v="20088857|Carmen D."/>
    <s v="Trimestral"/>
    <s v="Servicios"/>
    <s v="Excel"/>
    <s v="P. Natural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No"/>
    <s v="Si"/>
    <s v="No"/>
    <s v="No"/>
    <s v="No"/>
    <s v="No"/>
    <s v="No"/>
    <s v="No"/>
    <s v="No"/>
    <s v="No"/>
    <n v="1"/>
    <n v="1"/>
  </r>
  <r>
    <s v="2026-08"/>
    <s v="2026-0810200733032"/>
    <s v="2026-08|Carmen D.|10200733032"/>
    <x v="77"/>
    <x v="76"/>
    <x v="1"/>
    <x v="8"/>
    <s v="74033333"/>
    <s v="10200733032|Carmen D."/>
    <s v="Trimestral"/>
    <s v="Servicios"/>
    <s v="Excel"/>
    <s v="General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No"/>
    <s v="No"/>
    <s v="No"/>
    <s v="No"/>
    <s v="No"/>
    <s v="No"/>
    <s v="No"/>
    <s v="No"/>
    <s v="No"/>
    <s v="No"/>
    <n v="0"/>
    <n v="0"/>
  </r>
  <r>
    <s v="2026-08"/>
    <s v="2026-0820073303"/>
    <s v="2026-08|Carmen D.|20073303"/>
    <x v="78"/>
    <x v="76"/>
    <x v="1"/>
    <x v="8"/>
    <s v="74033333"/>
    <s v="20073303|Carmen D."/>
    <s v="Trimestral"/>
    <s v="Servicios"/>
    <s v="Excel"/>
    <s v="P. Natural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s v="N"/>
    <n v="0"/>
    <m/>
    <n v="0"/>
    <s v="N"/>
    <s v="N"/>
    <s v="N"/>
    <s v="N"/>
    <s v="N"/>
    <s v="N"/>
    <s v="N"/>
    <s v="N"/>
    <s v="N"/>
    <s v="N"/>
    <s v="N"/>
    <n v="0"/>
    <s v="No"/>
    <s v="No"/>
    <s v="No"/>
    <s v="No"/>
    <s v="No"/>
    <s v="No"/>
    <s v="No"/>
    <s v="No"/>
    <s v="No"/>
    <s v="No"/>
    <n v="0"/>
    <n v="0"/>
  </r>
  <r>
    <s v="2026-08"/>
    <s v="2026-0820612022799"/>
    <s v="2026-08|Jhony|20612022799"/>
    <x v="79"/>
    <x v="77"/>
    <x v="2"/>
    <x v="7"/>
    <s v="70107978"/>
    <s v="20612022799|Jhony"/>
    <s v="Trimestral"/>
    <s v="Comercial"/>
    <s v="Anka"/>
    <s v="Mype"/>
    <n v="150"/>
    <s v="A"/>
    <n v="1"/>
    <n v="500"/>
    <s v="A"/>
    <n v="1.5"/>
    <n v="240"/>
    <s v="A"/>
    <n v="1"/>
    <n v="900"/>
    <s v="A"/>
    <n v="3"/>
    <m/>
    <s v="N"/>
    <n v="0"/>
    <n v="11"/>
    <s v="R"/>
    <n v="6"/>
    <m/>
    <s v="N"/>
    <n v="0"/>
    <m/>
    <s v="N"/>
    <n v="0"/>
    <m/>
    <s v="N"/>
    <n v="0"/>
    <m/>
    <s v="N"/>
    <n v="0"/>
    <n v="900"/>
    <s v="R"/>
    <n v="6"/>
    <m/>
    <s v="N"/>
    <n v="0"/>
    <m/>
    <s v="N"/>
    <n v="0"/>
    <m/>
    <s v="N"/>
    <n v="0"/>
    <m/>
    <n v="18.5"/>
    <s v="E"/>
    <s v="E"/>
    <s v="F"/>
    <s v="N"/>
    <s v="N"/>
    <s v="N"/>
    <s v="N"/>
    <s v="N"/>
    <s v="N"/>
    <s v="N"/>
    <s v="N"/>
    <n v="5"/>
    <s v="Si"/>
    <s v="Si"/>
    <s v="No"/>
    <s v="No"/>
    <s v="Si"/>
    <s v="No"/>
    <s v="No"/>
    <s v="No"/>
    <s v="No"/>
    <s v="No"/>
    <n v="3"/>
    <n v="26.5"/>
  </r>
  <r>
    <s v="2026-08"/>
    <s v="2026-0820552097824"/>
    <s v="2026-08|Wildor|20552097824"/>
    <x v="80"/>
    <x v="78"/>
    <x v="0"/>
    <x v="2"/>
    <s v="46878793"/>
    <s v="20552097824|Wildor"/>
    <s v="Semestral"/>
    <s v="Comercial"/>
    <s v="Excel"/>
    <s v="Mype"/>
    <n v="150"/>
    <s v="R"/>
    <n v="2"/>
    <n v="1200"/>
    <s v="R"/>
    <n v="4"/>
    <n v="600"/>
    <s v="R"/>
    <n v="3"/>
    <n v="3000"/>
    <s v="R"/>
    <n v="10"/>
    <m/>
    <s v="N"/>
    <n v="0"/>
    <n v="11"/>
    <s v="R"/>
    <n v="6"/>
    <m/>
    <s v="N"/>
    <n v="0"/>
    <m/>
    <s v="N"/>
    <n v="0"/>
    <n v="1"/>
    <s v="R"/>
    <n v="2"/>
    <m/>
    <s v="N"/>
    <n v="0"/>
    <n v="3000"/>
    <s v="R"/>
    <n v="10"/>
    <m/>
    <s v="N"/>
    <n v="0"/>
    <m/>
    <s v="N"/>
    <n v="0"/>
    <m/>
    <s v="N"/>
    <n v="0"/>
    <m/>
    <n v="37"/>
    <s v="E"/>
    <s v="E"/>
    <s v="F"/>
    <s v="N"/>
    <s v="F"/>
    <s v="F"/>
    <s v="N"/>
    <s v="N"/>
    <s v="N"/>
    <s v="F"/>
    <s v="F"/>
    <n v="9"/>
    <s v="Si"/>
    <s v="Si"/>
    <s v="No"/>
    <s v="No"/>
    <s v="Si"/>
    <s v="No"/>
    <s v="No"/>
    <s v="No"/>
    <s v="No"/>
    <s v="No"/>
    <n v="3"/>
    <n v="49"/>
  </r>
  <r>
    <s v="2026-08"/>
    <s v="2026-0820615756301"/>
    <s v="2026-08|Jhony|20615756301"/>
    <x v="81"/>
    <x v="79"/>
    <x v="2"/>
    <x v="7"/>
    <s v="70107978"/>
    <s v="20615756301|Jhony"/>
    <s v="Semestral"/>
    <s v="Servicios"/>
    <s v="Contaweb"/>
    <s v="Mype"/>
    <n v="10"/>
    <s v="R"/>
    <n v="1"/>
    <n v="10"/>
    <s v="R"/>
    <n v="1"/>
    <n v="10"/>
    <s v="R"/>
    <n v="1"/>
    <m/>
    <s v="N"/>
    <n v="0"/>
    <m/>
    <s v="N"/>
    <n v="0"/>
    <n v="0"/>
    <s v="N"/>
    <n v="0"/>
    <m/>
    <s v="N"/>
    <n v="0"/>
    <m/>
    <s v="N"/>
    <n v="0"/>
    <n v="0"/>
    <s v="N"/>
    <n v="0"/>
    <s v="No"/>
    <s v="N"/>
    <n v="0"/>
    <m/>
    <s v="N"/>
    <n v="0"/>
    <m/>
    <s v="N"/>
    <n v="0"/>
    <m/>
    <s v="N"/>
    <n v="0"/>
    <m/>
    <s v="N"/>
    <n v="0"/>
    <m/>
    <n v="3"/>
    <s v="E"/>
    <s v="E"/>
    <s v="F"/>
    <s v="N"/>
    <s v="N"/>
    <s v="N"/>
    <s v="N"/>
    <s v="N"/>
    <s v="N"/>
    <s v="N"/>
    <s v="N"/>
    <n v="5"/>
    <s v="Si"/>
    <s v="No"/>
    <s v="No"/>
    <s v="No"/>
    <s v="No"/>
    <s v="No"/>
    <s v="No"/>
    <s v="No"/>
    <s v="No"/>
    <s v="No"/>
    <n v="1"/>
    <n v="9"/>
  </r>
  <r>
    <s v="2026-08"/>
    <s v="2026-0820612740802"/>
    <s v="2026-08|Jhony|20612740802"/>
    <x v="82"/>
    <x v="80"/>
    <x v="2"/>
    <x v="7"/>
    <s v="71594822"/>
    <s v="20612740802|Jhony"/>
    <s v="Semestral"/>
    <s v="Comercial"/>
    <s v="Anka"/>
    <s v="Mype"/>
    <n v="166"/>
    <s v="R"/>
    <n v="2"/>
    <n v="11"/>
    <s v="R"/>
    <n v="1"/>
    <n v="150"/>
    <s v="R"/>
    <n v="2"/>
    <n v="500"/>
    <s v="R"/>
    <n v="6"/>
    <m/>
    <s v="N"/>
    <n v="0"/>
    <n v="2"/>
    <s v="R"/>
    <n v="2"/>
    <m/>
    <s v="N"/>
    <n v="0"/>
    <m/>
    <s v="N"/>
    <n v="0"/>
    <m/>
    <s v="N"/>
    <n v="0"/>
    <n v="2"/>
    <s v="R"/>
    <n v="2"/>
    <n v="500"/>
    <s v="R"/>
    <n v="6"/>
    <m/>
    <s v="N"/>
    <n v="0"/>
    <m/>
    <s v="N"/>
    <n v="0"/>
    <m/>
    <s v="R"/>
    <n v="2"/>
    <m/>
    <n v="23"/>
    <s v="E"/>
    <s v="E"/>
    <s v="E"/>
    <s v="N"/>
    <s v="E"/>
    <s v="N"/>
    <s v="N"/>
    <s v="N"/>
    <s v="N"/>
    <s v="N"/>
    <s v="N"/>
    <n v="8"/>
    <s v="Si"/>
    <s v="Si"/>
    <s v="No"/>
    <s v="No"/>
    <s v="Si"/>
    <s v="No"/>
    <s v="No"/>
    <s v="No"/>
    <s v="No"/>
    <s v="No"/>
    <n v="3"/>
    <n v="34"/>
  </r>
  <r>
    <s v="2026-08"/>
    <s v="2026-0820610642854"/>
    <s v="2026-08|Rocio |20610642854"/>
    <x v="83"/>
    <x v="81"/>
    <x v="0"/>
    <x v="0"/>
    <s v="70107978"/>
    <s v="20610642854|Rocio "/>
    <s v="Mensual"/>
    <s v="Comercial"/>
    <s v="Anka"/>
    <s v="Mype"/>
    <n v="400"/>
    <s v="A"/>
    <n v="1"/>
    <n v="200"/>
    <s v="A"/>
    <n v="1"/>
    <n v="300"/>
    <s v="A"/>
    <n v="1"/>
    <n v="3900"/>
    <s v="A"/>
    <n v="5"/>
    <m/>
    <s v="N"/>
    <n v="0"/>
    <n v="13"/>
    <s v="R"/>
    <n v="6"/>
    <m/>
    <s v="N"/>
    <n v="0"/>
    <m/>
    <s v="N"/>
    <n v="0"/>
    <n v="5"/>
    <s v="A"/>
    <n v="2"/>
    <m/>
    <s v="N"/>
    <n v="0"/>
    <n v="3900"/>
    <s v="A"/>
    <n v="5"/>
    <m/>
    <s v="N"/>
    <n v="0"/>
    <m/>
    <s v="N"/>
    <n v="0"/>
    <m/>
    <s v="N"/>
    <n v="0"/>
    <m/>
    <n v="21"/>
    <s v="E"/>
    <s v="E"/>
    <s v="F"/>
    <s v="N"/>
    <s v="F"/>
    <s v="F"/>
    <s v="N"/>
    <s v="N"/>
    <s v="N"/>
    <s v="F"/>
    <s v="F"/>
    <n v="9"/>
    <s v="Si"/>
    <s v="Si"/>
    <s v="Si"/>
    <s v="No"/>
    <s v="Si"/>
    <s v="No"/>
    <s v="No"/>
    <s v="No"/>
    <s v="No"/>
    <s v="No"/>
    <n v="4"/>
    <n v="34"/>
  </r>
  <r>
    <s v="2026-08"/>
    <s v="2026-0820608602187"/>
    <s v="2026-08|Marisol|20608602187"/>
    <x v="84"/>
    <x v="82"/>
    <x v="2"/>
    <x v="3"/>
    <s v="74486159"/>
    <s v="20608602187|Marisol"/>
    <s v="Mensual"/>
    <s v="Bares - Restaurantes"/>
    <s v="Anka"/>
    <s v="Rer"/>
    <n v="350"/>
    <s v="R"/>
    <n v="2"/>
    <n v="8000"/>
    <s v="R"/>
    <n v="4"/>
    <n v="350"/>
    <s v="R"/>
    <n v="2"/>
    <m/>
    <s v="N"/>
    <n v="0"/>
    <m/>
    <s v="N"/>
    <n v="0"/>
    <n v="9"/>
    <s v="R"/>
    <n v="4"/>
    <m/>
    <s v="N"/>
    <n v="0"/>
    <n v="1"/>
    <s v="R"/>
    <n v="1"/>
    <m/>
    <s v="N"/>
    <n v="0"/>
    <m/>
    <s v="N"/>
    <n v="0"/>
    <n v="12"/>
    <s v="R"/>
    <n v="2"/>
    <m/>
    <s v="N"/>
    <n v="0"/>
    <m/>
    <s v="N"/>
    <n v="0"/>
    <m/>
    <s v="N"/>
    <n v="0"/>
    <m/>
    <n v="15"/>
    <s v="E"/>
    <s v="E"/>
    <s v="F"/>
    <s v="N"/>
    <s v="F"/>
    <s v="N"/>
    <s v="N"/>
    <s v="N"/>
    <s v="N"/>
    <s v="N"/>
    <s v="N"/>
    <n v="6"/>
    <s v="Si"/>
    <s v="Si"/>
    <s v="No"/>
    <s v="No"/>
    <s v="Si"/>
    <s v="No"/>
    <s v="No"/>
    <s v="No"/>
    <s v="No"/>
    <s v="No"/>
    <n v="3"/>
    <n v="2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5">
  <r>
    <x v="0"/>
    <x v="0"/>
    <s v="2026-08"/>
    <s v="20610642854"/>
    <s v="CALMI CORPORACION S.A.C."/>
    <s v="01.01 Registro y/o análisis de todos los comprobantes de compras"/>
    <n v="7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10642854"/>
    <s v="CALMI CORPORACION S.A.C.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10642854"/>
    <s v="CALMI CORPORACION S.A.C."/>
    <s v="01.03 Registro y/o análisis de todos los comprobantes de bancos"/>
    <n v="13"/>
    <s v="Mensual"/>
    <s v="Solo analisis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10642854"/>
    <s v="CALMI CORPORACION S.A.C."/>
    <s v="01.04 Registro, analisis y cierre de kardex"/>
    <n v="16"/>
    <s v="Mensual"/>
    <s v="Solo analisis"/>
    <n v="1"/>
    <n v="1"/>
    <n v="1"/>
    <n v="1"/>
    <n v="1"/>
    <n v="1"/>
    <n v="1"/>
    <n v="2"/>
    <m/>
    <m/>
    <m/>
    <m/>
    <x v="0"/>
    <x v="0"/>
    <s v="Si aplica"/>
    <n v="5"/>
    <n v="5"/>
    <n v="5"/>
    <n v="5"/>
    <n v="5"/>
    <n v="5"/>
    <n v="5"/>
    <n v="5"/>
    <n v="0"/>
    <n v="0"/>
    <n v="0"/>
    <n v="0"/>
    <n v="0"/>
    <n v="35"/>
    <n v="40"/>
    <n v="0.875"/>
  </r>
  <r>
    <x v="0"/>
    <x v="0"/>
    <s v="2026-08"/>
    <s v="20610642854"/>
    <s v="CALMI CORPORACION S.A.C.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1.06 Provisión de planillas"/>
    <n v="22"/>
    <s v="Mensual"/>
    <s v="Registro y analisis"/>
    <n v="2"/>
    <n v="2"/>
    <n v="2"/>
    <n v="2"/>
    <n v="2"/>
    <n v="2"/>
    <n v="2"/>
    <n v="2"/>
    <m/>
    <m/>
    <m/>
    <m/>
    <x v="0"/>
    <x v="0"/>
    <s v="Si aplica"/>
    <n v="6"/>
    <n v="0"/>
    <n v="0"/>
    <n v="0"/>
    <n v="0"/>
    <n v="0"/>
    <n v="0"/>
    <n v="0"/>
    <n v="0"/>
    <n v="0"/>
    <n v="0"/>
    <n v="0"/>
    <n v="0"/>
    <n v="0"/>
    <n v="48"/>
    <n v="0"/>
  </r>
  <r>
    <x v="0"/>
    <x v="0"/>
    <s v="2026-08"/>
    <s v="20610642854"/>
    <s v="CALMI CORPORACION S.A.C.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1.09 Registro y costeo de importaciones"/>
    <n v="31"/>
    <s v="Mensual"/>
    <s v="Solo analisis"/>
    <n v="2"/>
    <n v="2"/>
    <n v="2"/>
    <n v="2"/>
    <n v="2"/>
    <n v="2"/>
    <n v="1"/>
    <n v="1"/>
    <m/>
    <m/>
    <m/>
    <m/>
    <x v="0"/>
    <x v="0"/>
    <s v="Si aplica"/>
    <n v="2"/>
    <n v="0"/>
    <n v="0"/>
    <n v="0"/>
    <n v="0"/>
    <n v="0"/>
    <n v="0"/>
    <n v="2"/>
    <n v="2"/>
    <n v="0"/>
    <n v="0"/>
    <n v="0"/>
    <n v="0"/>
    <n v="4"/>
    <n v="16"/>
    <n v="0.25"/>
  </r>
  <r>
    <x v="0"/>
    <x v="0"/>
    <s v="2026-08"/>
    <s v="20610642854"/>
    <s v="CALMI CORPORACION S.A.C.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1.11 Provisión del costo de ventas"/>
    <n v="37"/>
    <s v="Mensual"/>
    <s v="Solo analisis"/>
    <n v="2"/>
    <n v="2"/>
    <n v="2"/>
    <n v="2"/>
    <n v="2"/>
    <n v="2"/>
    <n v="2"/>
    <n v="2"/>
    <m/>
    <m/>
    <m/>
    <m/>
    <x v="0"/>
    <x v="0"/>
    <s v="Si aplica"/>
    <n v="5"/>
    <n v="0"/>
    <n v="0"/>
    <n v="0"/>
    <n v="0"/>
    <n v="0"/>
    <n v="0"/>
    <n v="0"/>
    <n v="0"/>
    <n v="0"/>
    <n v="0"/>
    <n v="0"/>
    <n v="0"/>
    <n v="0"/>
    <n v="40"/>
    <n v="0"/>
  </r>
  <r>
    <x v="0"/>
    <x v="0"/>
    <s v="2026-08"/>
    <s v="20610642854"/>
    <s v="CALMI CORPORACION S.A.C.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0"/>
    <s v="2026-08"/>
    <s v="20610642854"/>
    <s v="CALMI CORPORACION S.A.C.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0"/>
    <s v="2026-08"/>
    <s v="20610642854"/>
    <s v="CALMI CORPORACION S.A.C."/>
    <s v="02.03 Diario"/>
    <n v="52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10642854"/>
    <s v="CALMI CORPORACION S.A.C.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10642854"/>
    <s v="CALMI CORPORACION S.A.C."/>
    <s v="02.06 Inventario y balances"/>
    <n v="55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10642854"/>
    <s v="CALMI CORPORACION S.A.C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2.10 Registro de inventario permanente en unidades fisicas"/>
    <n v="59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10642854"/>
    <s v="CALMI CORPORACION S.A.C."/>
    <s v="02.11 Registro de inventario permanente valorizado"/>
    <n v="60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10642854"/>
    <s v="CALMI CORPORACION S.A.C.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10642854"/>
    <s v="CALMI CORPORACION S.A.C.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10642854"/>
    <s v="CALMI CORPORACION S.A.C."/>
    <s v="03.03 PDT 617"/>
    <n v="64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10642854"/>
    <s v="CALMI CORPORACION S.A.C.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10642854"/>
    <s v="CALMI CORPORACION S.A.C.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10642854"/>
    <s v="CALMI CORPORACION S.A.C.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0"/>
    <s v="2026-08"/>
    <s v="20600133897"/>
    <s v="A. NAUTICAL - AIR INTL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0133897"/>
    <s v="A. NAUTICAL - AIR INTL S.A.C."/>
    <s v="01.03 Registro y/o análisis de todos los comprobantes de bancos"/>
    <n v="13"/>
    <s v="Semestral"/>
    <s v="Registro y analisis"/>
    <n v="2"/>
    <n v="2"/>
    <n v="2"/>
    <n v="2"/>
    <n v="2"/>
    <n v="2"/>
    <n v="2"/>
    <n v="2"/>
    <m/>
    <m/>
    <m/>
    <m/>
    <x v="1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0"/>
    <x v="0"/>
    <s v="2026-08"/>
    <s v="20600133897"/>
    <s v="A. NAUTICAL - AIR INTL S.A.C.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1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0"/>
    <x v="0"/>
    <s v="2026-08"/>
    <s v="20600133897"/>
    <s v="A. NAUTICAL - AIR INTL S.A.C."/>
    <s v="01.07 Provisión de depreciaciones y amortización y control de activos fijos"/>
    <n v="25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0133897"/>
    <s v="A. NAUTICAL - AIR INTL S.A.C."/>
    <s v="01.08 Provisión de obligaciones y otros documentos"/>
    <n v="28"/>
    <s v="Semestral"/>
    <s v="Registro y analisis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0133897"/>
    <s v="A. NAUTICAL - AIR INTL S.A.C.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1.13 Provisión del costo de servicio"/>
    <n v="43"/>
    <s v="Semestral"/>
    <s v="Registro y analisis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0133897"/>
    <s v="A. NAUTICAL - AIR INTL S.A.C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2.01 Registro de ventas"/>
    <n v="50"/>
    <s v="Semestral"/>
    <s v="Electronico"/>
    <n v="1"/>
    <n v="1"/>
    <n v="1"/>
    <n v="1"/>
    <n v="1"/>
    <n v="1"/>
    <n v="1"/>
    <n v="2"/>
    <m/>
    <m/>
    <m/>
    <m/>
    <x v="1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0"/>
    <s v="2026-08"/>
    <s v="20600133897"/>
    <s v="A. NAUTICAL - AIR INTL S.A.C."/>
    <s v="02.02 Registro de compras"/>
    <n v="51"/>
    <s v="Semestral"/>
    <s v="Electronico"/>
    <n v="1"/>
    <n v="1"/>
    <n v="1"/>
    <n v="1"/>
    <n v="1"/>
    <n v="1"/>
    <n v="1"/>
    <n v="2"/>
    <m/>
    <m/>
    <m/>
    <m/>
    <x v="1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0"/>
    <s v="2026-08"/>
    <s v="20600133897"/>
    <s v="A. NAUTICAL - AIR INTL S.A.C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0133897"/>
    <s v="A. NAUTICAL - AIR INTL S.A.C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3.01 PDT 621"/>
    <n v="62"/>
    <s v="Semestral"/>
    <s v="Si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0133897"/>
    <s v="A. NAUTICAL - AIR INTL S.A.C."/>
    <s v="03.02 PDT 601"/>
    <n v="63"/>
    <s v="Semestral"/>
    <s v="Si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0133897"/>
    <s v="A. NAUTICAL - AIR INTL S.A.C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3.05 AFP NET"/>
    <n v="66"/>
    <s v="Semestral"/>
    <s v="Si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0133897"/>
    <s v="A. NAUTICAL - AIR INTL S.A.C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0133897"/>
    <s v="A. NAUTICAL - AIR INTL S.A.C."/>
    <s v="03.09 PDT 3500 DAOT"/>
    <n v="70"/>
    <s v="Semestral"/>
    <s v="Si"/>
    <n v="2"/>
    <n v="2"/>
    <n v="2"/>
    <n v="2"/>
    <n v="2"/>
    <n v="2"/>
    <n v="2"/>
    <n v="2"/>
    <m/>
    <m/>
    <m/>
    <m/>
    <x v="1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0133897"/>
    <s v="A. NAUTICAL - AIR INTL S.A.C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7984588"/>
    <s v="AGRO MI PERU FOODS SAC"/>
    <s v="01.01 Registro y/o análisis de todos los comprobantes de compras"/>
    <n v="7"/>
    <s v="Mensual"/>
    <s v="Solo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47984588"/>
    <s v="AGRO MI PERU FOODS SAC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1"/>
    <x v="1"/>
    <s v="2026-08"/>
    <s v="20547984588"/>
    <s v="AGRO MI PERU FOODS SAC"/>
    <s v="01.03 Registro y/o análisis de todos los comprobantes de bancos"/>
    <n v="13"/>
    <s v="Mensual"/>
    <s v="Solo analisis"/>
    <n v="1"/>
    <n v="1"/>
    <n v="1"/>
    <n v="1"/>
    <n v="1"/>
    <n v="1"/>
    <n v="1"/>
    <n v="2"/>
    <m/>
    <m/>
    <m/>
    <m/>
    <x v="0"/>
    <x v="0"/>
    <s v="Si aplica"/>
    <n v="1.5"/>
    <n v="1.5"/>
    <n v="1.5"/>
    <n v="1.5"/>
    <n v="1.5"/>
    <n v="1.5"/>
    <n v="1.5"/>
    <n v="1.5"/>
    <n v="0"/>
    <n v="0"/>
    <n v="0"/>
    <n v="0"/>
    <n v="0"/>
    <n v="10.5"/>
    <n v="12"/>
    <n v="0.875"/>
  </r>
  <r>
    <x v="1"/>
    <x v="1"/>
    <s v="2026-08"/>
    <s v="20547984588"/>
    <s v="AGRO MI PERU FOODS SAC"/>
    <s v="01.04 Registro, analisis y cierre de kardex"/>
    <n v="16"/>
    <s v="Mensual"/>
    <s v="Solo analisis"/>
    <n v="1"/>
    <n v="1"/>
    <n v="1"/>
    <n v="1"/>
    <n v="1"/>
    <n v="1"/>
    <n v="1"/>
    <n v="2"/>
    <m/>
    <m/>
    <m/>
    <m/>
    <x v="0"/>
    <x v="0"/>
    <s v="Si aplica"/>
    <n v="3"/>
    <n v="3"/>
    <n v="3"/>
    <n v="3"/>
    <n v="3"/>
    <n v="3"/>
    <n v="3"/>
    <n v="3"/>
    <n v="0"/>
    <n v="0"/>
    <n v="0"/>
    <n v="0"/>
    <n v="0"/>
    <n v="21"/>
    <n v="24"/>
    <n v="0.875"/>
  </r>
  <r>
    <x v="1"/>
    <x v="1"/>
    <s v="2026-08"/>
    <s v="20547984588"/>
    <s v="AGRO MI PERU FOODS SAC"/>
    <s v="01.05 Provisión de devengues de gastos pagados por adelantado"/>
    <n v="19"/>
    <s v="Mensual"/>
    <s v="Solo analisis"/>
    <n v="1"/>
    <n v="1"/>
    <n v="1"/>
    <n v="1"/>
    <n v="1"/>
    <n v="1"/>
    <n v="1"/>
    <n v="2"/>
    <m/>
    <m/>
    <m/>
    <m/>
    <x v="0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1"/>
    <x v="1"/>
    <s v="2026-08"/>
    <s v="20547984588"/>
    <s v="AGRO MI PERU FOODS SAC"/>
    <s v="01.06 Provisión de planillas"/>
    <n v="22"/>
    <s v="Mensual"/>
    <s v="Registro y analisis"/>
    <n v="1"/>
    <n v="1"/>
    <n v="1"/>
    <n v="1"/>
    <n v="1"/>
    <n v="1"/>
    <n v="1"/>
    <n v="2"/>
    <m/>
    <m/>
    <m/>
    <m/>
    <x v="0"/>
    <x v="0"/>
    <s v="Si aplica"/>
    <n v="6"/>
    <n v="6"/>
    <n v="6"/>
    <n v="6"/>
    <n v="6"/>
    <n v="6"/>
    <n v="6"/>
    <n v="6"/>
    <n v="0"/>
    <n v="0"/>
    <n v="0"/>
    <n v="0"/>
    <n v="0"/>
    <n v="42"/>
    <n v="48"/>
    <n v="0.875"/>
  </r>
  <r>
    <x v="1"/>
    <x v="1"/>
    <s v="2026-08"/>
    <s v="20547984588"/>
    <s v="AGRO MI PERU FOODS SAC"/>
    <s v="01.07 Provisión de depreciaciones y amortización y control de activos fijos"/>
    <n v="25"/>
    <s v="Mensual"/>
    <s v="Solo analisis"/>
    <n v="1"/>
    <n v="1"/>
    <n v="1"/>
    <n v="1"/>
    <n v="1"/>
    <n v="1"/>
    <n v="1"/>
    <n v="2"/>
    <m/>
    <m/>
    <m/>
    <m/>
    <x v="0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1"/>
    <x v="1"/>
    <s v="2026-08"/>
    <s v="20547984588"/>
    <s v="AGRO MI PERU FOODS SAC"/>
    <s v="01.08 Provisión de obligaciones y otros documentos"/>
    <n v="28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47984588"/>
    <s v="AGRO MI PERU FOODS SAC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7984588"/>
    <s v="AGRO MI PERU FOODS SAC"/>
    <s v="01.10 Registro y revision de exportaciones"/>
    <n v="34"/>
    <s v="Mensual"/>
    <s v="Solo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47984588"/>
    <s v="AGRO MI PERU FOODS SAC"/>
    <s v="01.11 Provisión del costo de ventas"/>
    <n v="37"/>
    <s v="Mensual"/>
    <s v="Solo analisis"/>
    <n v="1"/>
    <n v="1"/>
    <n v="1"/>
    <n v="1"/>
    <n v="1"/>
    <n v="1"/>
    <n v="1"/>
    <n v="2"/>
    <m/>
    <m/>
    <m/>
    <m/>
    <x v="0"/>
    <x v="0"/>
    <s v="Si aplica"/>
    <n v="3"/>
    <n v="3"/>
    <n v="3"/>
    <n v="3"/>
    <n v="3"/>
    <n v="3"/>
    <n v="3"/>
    <n v="3"/>
    <n v="0"/>
    <n v="0"/>
    <n v="0"/>
    <n v="0"/>
    <n v="0"/>
    <n v="21"/>
    <n v="24"/>
    <n v="0.875"/>
  </r>
  <r>
    <x v="1"/>
    <x v="1"/>
    <s v="2026-08"/>
    <s v="20547984588"/>
    <s v="AGRO MI PERU FOODS SAC"/>
    <s v="01.12 Provisión del costo de producción"/>
    <n v="40"/>
    <s v="Mensual"/>
    <s v="Solo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1"/>
    <x v="1"/>
    <s v="2026-08"/>
    <s v="20547984588"/>
    <s v="AGRO MI PERU FOODS SAC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7984588"/>
    <s v="AGRO MI PERU FOODS SAC"/>
    <s v="01.14 Proceso de llenado de PDB"/>
    <n v="46"/>
    <s v="Mensual"/>
    <s v="Registro y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1"/>
    <x v="1"/>
    <s v="2026-08"/>
    <s v="20547984588"/>
    <s v="AGRO MI PERU FOODS SAC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547984588"/>
    <s v="AGRO MI PERU FOODS SAC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547984588"/>
    <s v="AGRO MI PERU FOODS SAC"/>
    <s v="02.03 Diario"/>
    <n v="52"/>
    <s v="Mensual"/>
    <s v="Electronico"/>
    <n v="2"/>
    <n v="2"/>
    <n v="2"/>
    <n v="2"/>
    <n v="2"/>
    <n v="2"/>
    <n v="2"/>
    <n v="2"/>
    <m/>
    <m/>
    <m/>
    <m/>
    <x v="0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1"/>
    <x v="1"/>
    <s v="2026-08"/>
    <s v="20547984588"/>
    <s v="AGRO MI PERU FOODS SAC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7984588"/>
    <s v="AGRO MI PERU FOODS SAC"/>
    <s v="02.05 Mayor"/>
    <n v="54"/>
    <s v="Mensual"/>
    <s v="Electronico"/>
    <n v="2"/>
    <n v="2"/>
    <n v="2"/>
    <n v="2"/>
    <n v="2"/>
    <n v="2"/>
    <n v="2"/>
    <n v="2"/>
    <m/>
    <m/>
    <m/>
    <m/>
    <x v="0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1"/>
    <x v="1"/>
    <s v="2026-08"/>
    <s v="20547984588"/>
    <s v="AGRO MI PERU FOODS SAC"/>
    <s v="02.06 Inventario y balances"/>
    <n v="55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47984588"/>
    <s v="AGRO MI PERU FOODS SAC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7984588"/>
    <s v="AGRO MI PERU FOODS SAC"/>
    <s v="02.08 Registro de activo fijo"/>
    <n v="57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47984588"/>
    <s v="AGRO MI PERU FOODS SAC"/>
    <s v="02.09 Registro de costos"/>
    <n v="58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47984588"/>
    <s v="AGRO MI PERU FOODS SAC"/>
    <s v="02.10 Registro de inventario permanente en unidades fisicas"/>
    <n v="59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47984588"/>
    <s v="AGRO MI PERU FOODS SAC"/>
    <s v="02.11 Registro de inventario permanente valorizado"/>
    <n v="60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47984588"/>
    <s v="AGRO MI PERU FOODS SAC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47984588"/>
    <s v="AGRO MI PERU FOODS SAC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47984588"/>
    <s v="AGRO MI PERU FOODS SAC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7984588"/>
    <s v="AGRO MI PERU FOODS SAC"/>
    <s v="03.04 PDB"/>
    <n v="65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47984588"/>
    <s v="AGRO MI PERU FOODS SAC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47984588"/>
    <s v="AGRO MI PERU FOODS SAC"/>
    <s v="03.06 PDT 626"/>
    <n v="67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47984588"/>
    <s v="AGRO MI PERU FOODS SAC"/>
    <s v="03.07 PDT 633"/>
    <n v="68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47984588"/>
    <s v="AGRO MI PERU FOODS SAC"/>
    <s v="03.08 PDT 648"/>
    <n v="69"/>
    <s v="Mensual"/>
    <s v="Si"/>
    <n v="1"/>
    <n v="1"/>
    <n v="1"/>
    <n v="1"/>
    <n v="1"/>
    <n v="1"/>
    <n v="1"/>
    <n v="1"/>
    <m/>
    <m/>
    <m/>
    <m/>
    <x v="0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47984588"/>
    <s v="AGRO MI PERU FOODS SAC"/>
    <s v="03.09 PDT 3500 DAOT"/>
    <n v="70"/>
    <s v="Mensual"/>
    <s v="Si"/>
    <n v="1"/>
    <n v="1"/>
    <n v="1"/>
    <n v="1"/>
    <n v="1"/>
    <n v="1"/>
    <n v="1"/>
    <n v="1"/>
    <m/>
    <m/>
    <m/>
    <m/>
    <x v="0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47984588"/>
    <s v="AGRO MI PERU FOODS SAC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1.01 Registro y/o análisis de todos los comprobantes de compras"/>
    <n v="7"/>
    <s v="Trimestral"/>
    <s v="Solo analisis"/>
    <n v="1"/>
    <n v="1"/>
    <n v="1"/>
    <n v="1"/>
    <n v="1"/>
    <n v="1"/>
    <n v="1"/>
    <n v="1"/>
    <m/>
    <m/>
    <m/>
    <m/>
    <x v="2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0"/>
    <x v="2"/>
    <s v="2026-08"/>
    <s v="20609359651"/>
    <s v="INVERSIONES PIANDA S.A.C."/>
    <s v="01.02 Registro y/o análisis de todos los comprobantes de ventas"/>
    <n v="10"/>
    <s v="Trimestral"/>
    <s v="Solo analisis"/>
    <n v="1"/>
    <n v="1"/>
    <n v="1"/>
    <n v="1"/>
    <n v="1"/>
    <n v="1"/>
    <n v="1"/>
    <n v="1"/>
    <m/>
    <m/>
    <m/>
    <m/>
    <x v="2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0"/>
    <x v="2"/>
    <s v="2026-08"/>
    <s v="20609359651"/>
    <s v="INVERSIONES PIANDA S.A.C."/>
    <s v="01.03 Registro y/o análisis de todos los comprobantes de bancos"/>
    <n v="13"/>
    <s v="Trimestral"/>
    <s v="Solo analisis"/>
    <n v="1"/>
    <n v="1"/>
    <n v="1"/>
    <n v="1"/>
    <n v="1"/>
    <n v="1"/>
    <n v="2"/>
    <n v="2"/>
    <m/>
    <m/>
    <m/>
    <m/>
    <x v="2"/>
    <x v="0"/>
    <s v="Si aplica"/>
    <n v="0.5"/>
    <n v="0.5"/>
    <n v="0.5"/>
    <n v="0.5"/>
    <n v="0.5"/>
    <n v="0.5"/>
    <n v="0.5"/>
    <n v="0"/>
    <n v="0"/>
    <n v="0"/>
    <n v="0"/>
    <n v="0"/>
    <n v="0"/>
    <n v="3"/>
    <n v="4"/>
    <n v="0.75"/>
  </r>
  <r>
    <x v="0"/>
    <x v="2"/>
    <s v="2026-08"/>
    <s v="20609359651"/>
    <s v="INVERSIONES PIANDA S.A.C."/>
    <s v="01.04 Registro, analisis y cierre de kardex"/>
    <n v="16"/>
    <s v="Trimestral"/>
    <s v="Solo analisis"/>
    <n v="2"/>
    <n v="2"/>
    <n v="2"/>
    <n v="2"/>
    <n v="2"/>
    <n v="2"/>
    <n v="2"/>
    <n v="2"/>
    <m/>
    <m/>
    <m/>
    <m/>
    <x v="2"/>
    <x v="0"/>
    <s v="Si aplica"/>
    <n v="3"/>
    <n v="0"/>
    <n v="0"/>
    <n v="0"/>
    <n v="0"/>
    <n v="0"/>
    <n v="0"/>
    <n v="0"/>
    <n v="0"/>
    <n v="0"/>
    <n v="0"/>
    <n v="0"/>
    <n v="0"/>
    <n v="0"/>
    <n v="24"/>
    <n v="0"/>
  </r>
  <r>
    <x v="0"/>
    <x v="2"/>
    <s v="2026-08"/>
    <s v="20609359651"/>
    <s v="INVERSIONES PIANDA S.A.C."/>
    <s v="01.05 Provisión de devengues de gastos pagados por adelantado"/>
    <n v="19"/>
    <s v="Trimestral"/>
    <s v="Solo analisis"/>
    <n v="1"/>
    <n v="1"/>
    <n v="1"/>
    <n v="1"/>
    <n v="1"/>
    <n v="1"/>
    <n v="1"/>
    <n v="1"/>
    <m/>
    <m/>
    <m/>
    <m/>
    <x v="2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0"/>
    <x v="2"/>
    <s v="2026-08"/>
    <s v="20609359651"/>
    <s v="INVERSIONES PIANDA S.A.C."/>
    <s v="01.06 Provisión de planillas"/>
    <n v="22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09359651"/>
    <s v="INVERSIONES PIANDA S.A.C.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1.08 Provisión de obligaciones y otros documentos"/>
    <n v="28"/>
    <s v="Trimestral"/>
    <s v="Solo analisis"/>
    <n v="1"/>
    <n v="1"/>
    <n v="1"/>
    <n v="1"/>
    <n v="1"/>
    <n v="1"/>
    <n v="1"/>
    <n v="1"/>
    <m/>
    <m/>
    <m/>
    <m/>
    <x v="2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0"/>
    <x v="2"/>
    <s v="2026-08"/>
    <s v="20609359651"/>
    <s v="INVERSIONES PIANDA S.A.C."/>
    <s v="01.09 Registro y costeo de importaciones"/>
    <n v="31"/>
    <s v="Trimestral"/>
    <s v="Solo analisis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09359651"/>
    <s v="INVERSIONES PIANDA S.A.C.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1.11 Provisión del costo de ventas"/>
    <n v="37"/>
    <s v="Trimestral"/>
    <s v="Registro y analisis"/>
    <n v="2"/>
    <n v="2"/>
    <n v="2"/>
    <n v="2"/>
    <n v="2"/>
    <n v="2"/>
    <n v="2"/>
    <n v="2"/>
    <m/>
    <m/>
    <m/>
    <m/>
    <x v="2"/>
    <x v="0"/>
    <s v="Si aplica"/>
    <n v="6"/>
    <n v="0"/>
    <n v="0"/>
    <n v="0"/>
    <n v="0"/>
    <n v="0"/>
    <n v="0"/>
    <n v="0"/>
    <n v="0"/>
    <n v="0"/>
    <n v="0"/>
    <n v="0"/>
    <n v="0"/>
    <n v="0"/>
    <n v="48"/>
    <n v="0"/>
  </r>
  <r>
    <x v="0"/>
    <x v="2"/>
    <s v="2026-08"/>
    <s v="20609359651"/>
    <s v="INVERSIONES PIANDA S.A.C.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2.01 Registro de ventas"/>
    <n v="50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09359651"/>
    <s v="INVERSIONES PIANDA S.A.C."/>
    <s v="02.02 Registro de compras"/>
    <n v="51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09359651"/>
    <s v="INVERSIONES PIANDA S.A.C.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2.04 Diario simplificado"/>
    <n v="53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609359651"/>
    <s v="INVERSIONES PIANDA S.A.C."/>
    <s v="02.05 Mayor"/>
    <n v="54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609359651"/>
    <s v="INVERSIONES PIANDA S.A.C.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3.01 PDT 621"/>
    <n v="62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09359651"/>
    <s v="INVERSIONES PIANDA S.A.C."/>
    <s v="03.02 PDT 601"/>
    <n v="63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09359651"/>
    <s v="INVERSIONES PIANDA S.A.C.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09359651"/>
    <s v="INVERSIONES PIANDA S.A.C.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9359651"/>
    <s v="INVERSIONES PIANDA S.A.C."/>
    <s v="03.09 PDT 3500 DAOT"/>
    <n v="70"/>
    <s v="Trimestral"/>
    <s v="Si"/>
    <n v="1"/>
    <n v="1"/>
    <n v="1"/>
    <n v="1"/>
    <n v="1"/>
    <n v="1"/>
    <n v="1"/>
    <n v="1"/>
    <m/>
    <m/>
    <m/>
    <m/>
    <x v="2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09359651"/>
    <s v="INVERSIONES PIANDA S.A.C.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16394138"/>
    <s v="ASESORIA &amp; NEGOCIOS DEL PERU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16394138"/>
    <s v="ASESORIA &amp; NEGOCIOS DEL PERU S.A.C."/>
    <s v="01.03 Registro y/o análisis de todos los comprobantes de bancos"/>
    <n v="13"/>
    <s v="Semestral"/>
    <s v="Registro y analisis"/>
    <n v="2"/>
    <n v="2"/>
    <n v="2"/>
    <n v="2"/>
    <n v="2"/>
    <n v="2"/>
    <n v="2"/>
    <n v="2"/>
    <m/>
    <m/>
    <m/>
    <m/>
    <x v="1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1"/>
    <x v="1"/>
    <s v="2026-08"/>
    <s v="20516394138"/>
    <s v="ASESORIA &amp; NEGOCIOS DEL PERU S.A.C.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516394138"/>
    <s v="ASESORIA &amp; NEGOCIOS DEL PERU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2.01 Registro de ventas"/>
    <n v="50"/>
    <s v="Semestral"/>
    <s v="Electronico"/>
    <n v="1"/>
    <n v="1"/>
    <n v="1"/>
    <n v="1"/>
    <n v="1"/>
    <n v="1"/>
    <n v="1"/>
    <n v="2"/>
    <m/>
    <m/>
    <m/>
    <m/>
    <x v="1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516394138"/>
    <s v="ASESORIA &amp; NEGOCIOS DEL PERU S.A.C."/>
    <s v="02.02 Registro de compras"/>
    <n v="51"/>
    <s v="Semestral"/>
    <s v="Electronico"/>
    <n v="1"/>
    <n v="1"/>
    <n v="1"/>
    <n v="1"/>
    <n v="1"/>
    <n v="1"/>
    <n v="1"/>
    <n v="2"/>
    <m/>
    <m/>
    <m/>
    <m/>
    <x v="1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516394138"/>
    <s v="ASESORIA &amp; NEGOCIOS DEL PERU S.A.C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16394138"/>
    <s v="ASESORIA &amp; NEGOCIOS DEL PERU S.A.C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3.01 PDT 621"/>
    <n v="62"/>
    <s v="Semestral"/>
    <s v="Si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16394138"/>
    <s v="ASESORIA &amp; NEGOCIOS DEL PERU S.A.C."/>
    <s v="03.02 PDT 601"/>
    <n v="63"/>
    <s v="Semestral"/>
    <s v="Si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16394138"/>
    <s v="ASESORIA &amp; NEGOCIOS DEL PERU S.A.C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3.05 AFP NET"/>
    <n v="66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16394138"/>
    <s v="ASESORIA &amp; NEGOCIOS DEL PERU S.A.C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16394138"/>
    <s v="ASESORIA &amp; NEGOCIOS DEL PERU S.A.C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556435040"/>
    <s v="ECONAIT S.A.C.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2"/>
    <x v="3"/>
    <s v="2026-08"/>
    <s v="20556435040"/>
    <s v="ECONAIT S.A.C."/>
    <s v="01.03 Registro y/o análisis de todos los comprobantes de bancos"/>
    <n v="13"/>
    <s v="Mensual"/>
    <s v="Registro y analisis"/>
    <n v="1"/>
    <n v="1"/>
    <n v="1"/>
    <n v="1"/>
    <n v="1"/>
    <n v="1"/>
    <n v="1"/>
    <n v="1"/>
    <m/>
    <m/>
    <m/>
    <m/>
    <x v="0"/>
    <x v="0"/>
    <s v="Si aplica"/>
    <n v="3"/>
    <n v="3"/>
    <n v="3"/>
    <n v="3"/>
    <n v="3"/>
    <n v="3"/>
    <n v="3"/>
    <n v="3"/>
    <n v="3"/>
    <n v="0"/>
    <n v="0"/>
    <n v="0"/>
    <n v="0"/>
    <n v="24"/>
    <n v="24"/>
    <n v="1"/>
  </r>
  <r>
    <x v="2"/>
    <x v="3"/>
    <s v="2026-08"/>
    <s v="20556435040"/>
    <s v="ECONAIT S.A.C.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1.05 Provisión de devengues de gastos pagados por adelantado"/>
    <n v="19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556435040"/>
    <s v="ECONAIT S.A.C.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2"/>
    <x v="3"/>
    <s v="2026-08"/>
    <s v="20556435040"/>
    <s v="ECONAIT S.A.C."/>
    <s v="01.07 Provisión de depreciaciones y amortización y control de activos fijos"/>
    <n v="25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556435040"/>
    <s v="ECONAIT S.A.C."/>
    <s v="01.08 Provisión de obligaciones y otros documentos"/>
    <n v="28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556435040"/>
    <s v="ECONAIT S.A.C.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556435040"/>
    <s v="ECONAIT S.A.C.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556435040"/>
    <s v="ECONAIT S.A.C.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556435040"/>
    <s v="ECONAIT S.A.C."/>
    <s v="02.03 Diario"/>
    <n v="52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556435040"/>
    <s v="ECONAIT S.A.C.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556435040"/>
    <s v="ECONAIT S.A.C."/>
    <s v="02.06 Inventario y balances"/>
    <n v="55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556435040"/>
    <s v="ECONAIT S.A.C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2.08 Registro de activo fijo"/>
    <n v="57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556435040"/>
    <s v="ECONAIT S.A.C.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2.11 Registro de inventario permanente valorizado"/>
    <n v="60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556435040"/>
    <s v="ECONAIT S.A.C.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556435040"/>
    <s v="ECONAIT S.A.C.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556435040"/>
    <s v="ECONAIT S.A.C.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556435040"/>
    <s v="ECONAIT S.A.C.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3.08 PDT 648"/>
    <n v="69"/>
    <s v="Mensual"/>
    <s v="Si"/>
    <n v="1"/>
    <n v="1"/>
    <n v="1"/>
    <n v="1"/>
    <n v="1"/>
    <n v="1"/>
    <n v="1"/>
    <n v="1"/>
    <m/>
    <m/>
    <m/>
    <m/>
    <x v="0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556435040"/>
    <s v="ECONAIT S.A.C.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556435040"/>
    <s v="ECONAIT S.A.C.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1.01 Registro y/o análisis de todos los comprobantes de compras"/>
    <n v="7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8390058"/>
    <s v="EXIMPORT VALLE DEL NORTE SAC"/>
    <s v="01.02 Registro y/o análisis de todos los comprobantes de ventas"/>
    <n v="10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8390058"/>
    <s v="EXIMPORT VALLE DEL NORTE SAC"/>
    <s v="01.03 Registro y/o análisis de todos los comprobantes de bancos"/>
    <n v="13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608390058"/>
    <s v="EXIMPORT VALLE DEL NORTE SAC"/>
    <s v="01.04 Registro, analisis y cierre de kardex"/>
    <n v="16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608390058"/>
    <s v="EXIMPORT VALLE DEL NORTE SAC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1.06 Provisión de planillas"/>
    <n v="22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608390058"/>
    <s v="EXIMPORT VALLE DEL NORTE SAC"/>
    <s v="01.07 Provisión de depreciaciones y amortización y control de activos fijos"/>
    <n v="25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608390058"/>
    <s v="EXIMPORT VALLE DEL NORTE SAC"/>
    <s v="01.08 Provisión de obligaciones y otros documentos"/>
    <n v="28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608390058"/>
    <s v="EXIMPORT VALLE DEL NORTE SAC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1.10 Registro y revision de exportaciones"/>
    <n v="34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608390058"/>
    <s v="EXIMPORT VALLE DEL NORTE SAC"/>
    <s v="01.11 Provisión del costo de ventas"/>
    <n v="37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608390058"/>
    <s v="EXIMPORT VALLE DEL NORTE SAC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1.14 Proceso de llenado de PDB"/>
    <n v="46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608390058"/>
    <s v="EXIMPORT VALLE DEL NORTE SAC"/>
    <s v="02.01 Registro de ventas"/>
    <n v="50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608390058"/>
    <s v="EXIMPORT VALLE DEL NORTE SAC"/>
    <s v="02.02 Registro de compras"/>
    <n v="51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608390058"/>
    <s v="EXIMPORT VALLE DEL NORTE SAC"/>
    <s v="02.03 Diario"/>
    <n v="52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08390058"/>
    <s v="EXIMPORT VALLE DEL NORTE SAC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2.05 Mayor"/>
    <n v="54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08390058"/>
    <s v="EXIMPORT VALLE DEL NORTE SAC"/>
    <s v="02.06 Inventario y balances"/>
    <n v="55"/>
    <s v="Trimestral"/>
    <s v="Fisico"/>
    <n v="2"/>
    <n v="2"/>
    <n v="2"/>
    <n v="2"/>
    <n v="2"/>
    <n v="2"/>
    <n v="2"/>
    <n v="2"/>
    <m/>
    <m/>
    <m/>
    <m/>
    <x v="2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08390058"/>
    <s v="EXIMPORT VALLE DEL NORTE SAC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2.08 Registro de activo fijo"/>
    <n v="57"/>
    <s v="Trimestral"/>
    <s v="Fisico"/>
    <n v="2"/>
    <n v="2"/>
    <n v="2"/>
    <n v="2"/>
    <n v="2"/>
    <n v="2"/>
    <n v="2"/>
    <n v="2"/>
    <m/>
    <m/>
    <m/>
    <m/>
    <x v="2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08390058"/>
    <s v="EXIMPORT VALLE DEL NORTE SAC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2.10 Registro de inventario permanente en unidades fisicas"/>
    <n v="59"/>
    <s v="Trimestral"/>
    <s v="Fisico"/>
    <n v="2"/>
    <n v="2"/>
    <n v="2"/>
    <n v="2"/>
    <n v="2"/>
    <n v="2"/>
    <n v="2"/>
    <n v="2"/>
    <m/>
    <m/>
    <m/>
    <m/>
    <x v="2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08390058"/>
    <s v="EXIMPORT VALLE DEL NORTE SAC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3.01 PDT 621"/>
    <n v="62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608390058"/>
    <s v="EXIMPORT VALLE DEL NORTE SAC"/>
    <s v="03.02 PDT 601"/>
    <n v="63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608390058"/>
    <s v="EXIMPORT VALLE DEL NORTE SAC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3.04 PDB"/>
    <n v="65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608390058"/>
    <s v="EXIMPORT VALLE DEL NORTE SAC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8390058"/>
    <s v="EXIMPORT VALLE DEL NORTE SAC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8390058"/>
    <s v="EXIMPORT VALLE DEL NORTE SAC"/>
    <s v="03.09 PDT 3500 DAOT"/>
    <n v="70"/>
    <s v="Trimestral"/>
    <s v="Si"/>
    <n v="1"/>
    <n v="1"/>
    <n v="1"/>
    <n v="1"/>
    <n v="1"/>
    <n v="1"/>
    <n v="1"/>
    <n v="1"/>
    <m/>
    <m/>
    <m/>
    <m/>
    <x v="2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8390058"/>
    <s v="EXIMPORT VALLE DEL NORTE SAC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3"/>
    <n v="3"/>
    <n v="3"/>
    <n v="3"/>
    <n v="3"/>
    <n v="3"/>
    <n v="3"/>
    <n v="3"/>
    <n v="3"/>
    <n v="0"/>
    <n v="0"/>
    <n v="0"/>
    <n v="0"/>
    <n v="24"/>
    <n v="24"/>
    <n v="1"/>
  </r>
  <r>
    <x v="3"/>
    <x v="4"/>
    <s v="2026-08"/>
    <s v="20537193761"/>
    <s v="FYR INTERNATIONAL GROUP S.A.C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537193761"/>
    <s v="FYR INTERNATIONAL GROUP S.A.C"/>
    <s v="01.03 Registro y/o análisis de todos los comprobantes de bancos"/>
    <n v="13"/>
    <s v="Semestral"/>
    <s v="Registro y analisis"/>
    <n v="1"/>
    <n v="1"/>
    <n v="1"/>
    <n v="1"/>
    <n v="1"/>
    <n v="1"/>
    <n v="1"/>
    <n v="2"/>
    <m/>
    <m/>
    <m/>
    <m/>
    <x v="3"/>
    <x v="0"/>
    <s v="Si aplica"/>
    <n v="3"/>
    <n v="3"/>
    <n v="3"/>
    <n v="3"/>
    <n v="3"/>
    <n v="3"/>
    <n v="3"/>
    <n v="3"/>
    <n v="0"/>
    <n v="0"/>
    <n v="0"/>
    <n v="0"/>
    <n v="0"/>
    <n v="21"/>
    <n v="24"/>
    <n v="0.875"/>
  </r>
  <r>
    <x v="3"/>
    <x v="4"/>
    <s v="2026-08"/>
    <s v="20537193761"/>
    <s v="FYR INTERNATIONAL GROUP S.A.C"/>
    <s v="01.04 Registro, analisis y cierre de kardex"/>
    <n v="1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1.05 Provisión de devengues de gastos pagados por adelantado"/>
    <n v="19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537193761"/>
    <s v="FYR INTERNATIONAL GROUP S.A.C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537193761"/>
    <s v="FYR INTERNATIONAL GROUP S.A.C"/>
    <s v="01.07 Provisión de depreciaciones y amortización y control de activos fijos"/>
    <n v="25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537193761"/>
    <s v="FYR INTERNATIONAL GROUP S.A.C"/>
    <s v="01.08 Provisión de obligaciones y otros documentos"/>
    <n v="28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537193761"/>
    <s v="FYR INTERNATIONAL GROUP S.A.C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1.11 Provisión del costo de ventas"/>
    <n v="37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537193761"/>
    <s v="FYR INTERNATIONAL GROUP S.A.C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537193761"/>
    <s v="FYR INTERNATIONAL GROUP S.A.C"/>
    <s v="02.03 Diario"/>
    <n v="52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537193761"/>
    <s v="FYR INTERNATIONAL GROUP S.A.C"/>
    <s v="02.04 Diario simplificado"/>
    <n v="5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2.05 Mayor"/>
    <n v="54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537193761"/>
    <s v="FYR INTERNATIONAL GROUP S.A.C"/>
    <s v="02.06 Inventario y balances"/>
    <n v="55"/>
    <s v="Semestral"/>
    <s v="Fisico"/>
    <n v="2"/>
    <n v="2"/>
    <n v="2"/>
    <n v="2"/>
    <n v="2"/>
    <n v="2"/>
    <n v="2"/>
    <n v="2"/>
    <m/>
    <m/>
    <m/>
    <m/>
    <x v="3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537193761"/>
    <s v="FYR INTERNATIONAL GROUP S.A.C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537193761"/>
    <s v="FYR INTERNATIONAL GROUP S.A.C"/>
    <s v="03.02 PDT 601"/>
    <n v="63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537193761"/>
    <s v="FYR INTERNATIONAL GROUP S.A.C"/>
    <s v="03.03 PDT 617"/>
    <n v="64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537193761"/>
    <s v="FYR INTERNATIONAL GROUP S.A.C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537193761"/>
    <s v="FYR INTERNATIONAL GROUP S.A.C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537193761"/>
    <s v="FYR INTERNATIONAL GROUP S.A.C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29489372"/>
    <s v="GARCIA ROJAS CINDY CONSUELO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29489372"/>
    <s v="GARCIA ROJAS CINDY CONSUELO"/>
    <s v="01.03 Registro y/o análisis de todos los comprobantes de bancos"/>
    <n v="13"/>
    <s v="Semestral"/>
    <s v="Registro y analisis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5"/>
    <s v="2026-08"/>
    <s v="10429489372"/>
    <s v="GARCIA ROJAS CINDY CONSUELO"/>
    <s v="01.04 Registro, analisis y cierre de kardex"/>
    <n v="16"/>
    <s v="Semestral"/>
    <s v="Registro y analisis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5"/>
    <s v="2026-08"/>
    <s v="10429489372"/>
    <s v="GARCIA ROJAS CINDY CONSUELO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10429489372"/>
    <s v="GARCIA ROJAS CINDY CONSUELO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1.08 Provisión de obligaciones y otros documentos"/>
    <n v="28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1.11 Provisión del costo de ventas"/>
    <n v="37"/>
    <s v="Semestral"/>
    <s v="Registro y analisis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5"/>
    <s v="2026-08"/>
    <s v="10429489372"/>
    <s v="GARCIA ROJAS CINDY CONSUELO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10429489372"/>
    <s v="GARCIA ROJAS CINDY CONSUELO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10429489372"/>
    <s v="GARCIA ROJAS CINDY CONSUELO"/>
    <s v="02.03 Diario"/>
    <n v="5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2.04 Diario simplificado"/>
    <n v="53"/>
    <s v="Semestral"/>
    <s v="Electronico"/>
    <n v="2"/>
    <n v="2"/>
    <n v="2"/>
    <n v="2"/>
    <n v="2"/>
    <n v="2"/>
    <n v="2"/>
    <n v="2"/>
    <m/>
    <m/>
    <m/>
    <m/>
    <x v="3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1"/>
    <x v="5"/>
    <s v="2026-08"/>
    <s v="10429489372"/>
    <s v="GARCIA ROJAS CINDY CONSUELO"/>
    <s v="02.05 Mayor"/>
    <n v="5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29489372"/>
    <s v="GARCIA ROJAS CINDY CONSUELO"/>
    <s v="03.02 PDT 601"/>
    <n v="63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3.05 AFP NET"/>
    <n v="66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9489372"/>
    <s v="GARCIA ROJAS CINDY CONSUELO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8556061"/>
    <s v="GERONIMO ESCOBAR URSULA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8556061"/>
    <s v="GERONIMO ESCOBAR URSULA"/>
    <s v="01.03 Registro y/o análisis de todos los comprobantes de bancos"/>
    <n v="13"/>
    <s v="Mensual"/>
    <s v="Registro y analisis"/>
    <n v="1"/>
    <n v="1"/>
    <n v="1"/>
    <n v="1"/>
    <n v="1"/>
    <n v="1"/>
    <n v="2"/>
    <n v="2"/>
    <m/>
    <m/>
    <m/>
    <m/>
    <x v="0"/>
    <x v="0"/>
    <s v="Si aplica"/>
    <n v="1"/>
    <n v="1"/>
    <n v="1"/>
    <n v="1"/>
    <n v="1"/>
    <n v="1"/>
    <n v="1"/>
    <n v="0"/>
    <n v="0"/>
    <n v="0"/>
    <n v="0"/>
    <n v="0"/>
    <n v="0"/>
    <n v="6"/>
    <n v="8"/>
    <n v="0.75"/>
  </r>
  <r>
    <x v="1"/>
    <x v="5"/>
    <s v="2026-08"/>
    <s v="10468556061"/>
    <s v="GERONIMO ESCOBAR URSULA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10468556061"/>
    <s v="GERONIMO ESCOBAR URSULA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1.08 Provisión de obligaciones y otros documentos"/>
    <n v="28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8556061"/>
    <s v="GERONIMO ESCOBAR URSULA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1.13 Provisión del costo de servicio"/>
    <n v="43"/>
    <s v="Mensual"/>
    <s v="Registro y analisis"/>
    <n v="1"/>
    <n v="1"/>
    <n v="1"/>
    <n v="1"/>
    <n v="1"/>
    <n v="1"/>
    <n v="2"/>
    <n v="2"/>
    <m/>
    <m/>
    <m/>
    <m/>
    <x v="0"/>
    <x v="0"/>
    <s v="Si aplica"/>
    <n v="1"/>
    <n v="1"/>
    <n v="1"/>
    <n v="1"/>
    <n v="1"/>
    <n v="1"/>
    <n v="1"/>
    <n v="0"/>
    <n v="0"/>
    <n v="0"/>
    <n v="0"/>
    <n v="0"/>
    <n v="0"/>
    <n v="6"/>
    <n v="8"/>
    <n v="0.75"/>
  </r>
  <r>
    <x v="1"/>
    <x v="5"/>
    <s v="2026-08"/>
    <s v="10468556061"/>
    <s v="GERONIMO ESCOBAR URSULA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2.01 Registro de ventas"/>
    <n v="50"/>
    <s v="Mensual"/>
    <s v="Fisico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8556061"/>
    <s v="GERONIMO ESCOBAR URSULA"/>
    <s v="02.02 Registro de compras"/>
    <n v="51"/>
    <s v="Mensual"/>
    <s v="Fisico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8556061"/>
    <s v="GERONIMO ESCOBAR URSULA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2.04 Diario simplificado"/>
    <n v="53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5"/>
    <s v="2026-08"/>
    <s v="10468556061"/>
    <s v="GERONIMO ESCOBAR URSULA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8556061"/>
    <s v="GERONIMO ESCOBAR URSULA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8556061"/>
    <s v="GERONIMO ESCOBAR URSULA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8556061"/>
    <s v="GERONIMO ESCOBAR URSULA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8556061"/>
    <s v="GERONIMO ESCOBAR URSULA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1.01 Registro y/o análisis de todos los comprobantes de compras"/>
    <n v="7"/>
    <s v="Semestral"/>
    <s v="Registro y analisis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0"/>
    <s v="2026-08"/>
    <s v="20605731806"/>
    <s v="GRUPO FINANCORP S.A.C"/>
    <s v="01.02 Registro y/o análisis de todos los comprobantes de ventas"/>
    <n v="10"/>
    <s v="Semestral"/>
    <s v="Solo analisis"/>
    <n v="1"/>
    <n v="1"/>
    <n v="1"/>
    <n v="1"/>
    <n v="1"/>
    <n v="1"/>
    <n v="1"/>
    <n v="2"/>
    <m/>
    <m/>
    <m/>
    <m/>
    <x v="3"/>
    <x v="0"/>
    <s v="Si aplica"/>
    <n v="1.5"/>
    <n v="1.5"/>
    <n v="1.5"/>
    <n v="1.5"/>
    <n v="1.5"/>
    <n v="1.5"/>
    <n v="1.5"/>
    <n v="1.5"/>
    <n v="0"/>
    <n v="0"/>
    <n v="0"/>
    <n v="0"/>
    <n v="0"/>
    <n v="10.5"/>
    <n v="12"/>
    <n v="0.875"/>
  </r>
  <r>
    <x v="0"/>
    <x v="0"/>
    <s v="2026-08"/>
    <s v="20605731806"/>
    <s v="GRUPO FINANCORP S.A.C"/>
    <s v="01.03 Registro y/o análisis de todos los comprobantes de bancos"/>
    <n v="13"/>
    <s v="Semestral"/>
    <s v="Solo analisis"/>
    <n v="2"/>
    <n v="2"/>
    <n v="2"/>
    <n v="2"/>
    <n v="2"/>
    <n v="2"/>
    <n v="2"/>
    <n v="2"/>
    <m/>
    <m/>
    <m/>
    <m/>
    <x v="3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0"/>
    <x v="0"/>
    <s v="2026-08"/>
    <s v="20605731806"/>
    <s v="GRUPO FINANCORP S.A.C"/>
    <s v="01.04 Registro, analisis y cierre de kardex"/>
    <n v="1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1.06 Provisión de planillas"/>
    <n v="22"/>
    <s v="Semestral"/>
    <s v="Registro y analisis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0"/>
    <s v="2026-08"/>
    <s v="20605731806"/>
    <s v="GRUPO FINANCORP S.A.C"/>
    <s v="01.07 Provisión de depreciaciones y amortización y control de activos fijos"/>
    <n v="25"/>
    <s v="Semestral"/>
    <s v="Registro y analisis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5731806"/>
    <s v="GRUPO FINANCORP S.A.C"/>
    <s v="01.08 Provisión de obligaciones y otros documentos"/>
    <n v="28"/>
    <s v="Semestral"/>
    <s v="Registro y analisis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5731806"/>
    <s v="GRUPO FINANCORP S.A.C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1.11 Provisión del costo de ventas"/>
    <n v="37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2.01 Registro de ventas"/>
    <n v="50"/>
    <s v="Semestral"/>
    <s v="Electronico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0"/>
    <s v="2026-08"/>
    <s v="20605731806"/>
    <s v="GRUPO FINANCORP S.A.C"/>
    <s v="02.02 Registro de compras"/>
    <n v="51"/>
    <s v="Semestral"/>
    <s v="Electronico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0"/>
    <s v="2026-08"/>
    <s v="20605731806"/>
    <s v="GRUPO FINANCORP S.A.C"/>
    <s v="02.03 Diario"/>
    <n v="5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2.04 Diario simplificado"/>
    <n v="53"/>
    <s v="Semestral"/>
    <s v="Fisico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5731806"/>
    <s v="GRUPO FINANCORP S.A.C"/>
    <s v="02.05 Mayor"/>
    <n v="5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3.01 PDT 621"/>
    <n v="62"/>
    <s v="Semestral"/>
    <s v="Si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5731806"/>
    <s v="GRUPO FINANCORP S.A.C"/>
    <s v="03.02 PDT 601"/>
    <n v="63"/>
    <s v="Semestral"/>
    <s v="Si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5731806"/>
    <s v="GRUPO FINANCORP S.A.C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5731806"/>
    <s v="GRUPO FINANCORP S.A.C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731806"/>
    <s v="GRUPO FINANCORP S.A.C"/>
    <s v="03.09 PDT 3500 DAOT"/>
    <n v="70"/>
    <s v="Semestral"/>
    <s v="Si"/>
    <n v="1"/>
    <n v="1"/>
    <n v="1"/>
    <n v="1"/>
    <n v="1"/>
    <n v="1"/>
    <n v="1"/>
    <n v="1"/>
    <m/>
    <m/>
    <m/>
    <m/>
    <x v="3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5731806"/>
    <s v="GRUPO FINANCORP S.A.C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1.01 Registro y/o análisis de todos los comprobantes de compras"/>
    <n v="7"/>
    <s v="Mensual"/>
    <s v="Solo analisis"/>
    <n v="1"/>
    <n v="1"/>
    <n v="1"/>
    <n v="1"/>
    <n v="1"/>
    <n v="1"/>
    <n v="1"/>
    <n v="2"/>
    <m/>
    <m/>
    <m/>
    <m/>
    <x v="0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6"/>
    <s v="2026-08"/>
    <s v="20603904568"/>
    <s v="INDUSTRIA 04 S.A.C."/>
    <s v="01.02 Registro y/o análisis de todos los comprobantes de ventas"/>
    <n v="10"/>
    <s v="Mensual"/>
    <s v="Solo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1.03 Registro y/o análisis de todos los comprobantes de bancos"/>
    <n v="13"/>
    <s v="Mensual"/>
    <s v="Solo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1.05 Provisión de devengues de gastos pagados por adelantado"/>
    <n v="19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1.06 Provisión de planillas"/>
    <n v="22"/>
    <s v="Mensual"/>
    <s v="Registro y analisis"/>
    <n v="1"/>
    <n v="1"/>
    <n v="1"/>
    <n v="1"/>
    <n v="1"/>
    <n v="1"/>
    <n v="1"/>
    <n v="2"/>
    <m/>
    <m/>
    <m/>
    <m/>
    <x v="0"/>
    <x v="0"/>
    <s v="Si aplica"/>
    <n v="6"/>
    <n v="6"/>
    <n v="6"/>
    <n v="6"/>
    <n v="6"/>
    <n v="6"/>
    <n v="6"/>
    <n v="6"/>
    <n v="0"/>
    <n v="0"/>
    <n v="0"/>
    <n v="0"/>
    <n v="0"/>
    <n v="42"/>
    <n v="48"/>
    <n v="0.875"/>
  </r>
  <r>
    <x v="2"/>
    <x v="6"/>
    <s v="2026-08"/>
    <s v="20603904568"/>
    <s v="INDUSTRIA 04 S.A.C."/>
    <s v="01.07 Provisión de depreciaciones y amortización y control de activos fijos"/>
    <n v="25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1.08 Provisión de obligaciones y otros documentos"/>
    <n v="28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1.13 Provisión del costo de servicio"/>
    <n v="43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3904568"/>
    <s v="INDUSTRIA 04 S.A.C.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3904568"/>
    <s v="INDUSTRIA 04 S.A.C.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2.04 Diario simplificado"/>
    <n v="53"/>
    <s v="Mensual"/>
    <s v="Fisico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3.05 AFP NET"/>
    <n v="66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3904568"/>
    <s v="INDUSTRIA 04 S.A.C."/>
    <s v="03.09 PDT 3500 DAOT"/>
    <n v="70"/>
    <s v="Mensual"/>
    <s v="Si"/>
    <n v="1"/>
    <n v="1"/>
    <n v="1"/>
    <n v="1"/>
    <n v="1"/>
    <n v="1"/>
    <n v="1"/>
    <n v="2"/>
    <m/>
    <m/>
    <m/>
    <m/>
    <x v="0"/>
    <x v="1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3904568"/>
    <s v="INDUSTRIA 04 S.A.C.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2055834"/>
    <s v="INFUSIONISTA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2"/>
    <x v="3"/>
    <s v="2026-08"/>
    <s v="20602055834"/>
    <s v="INFUSIONISTA"/>
    <s v="01.03 Registro y/o análisis de todos los comprobantes de bancos"/>
    <n v="13"/>
    <s v="Mensual"/>
    <s v="Registro y analisis"/>
    <n v="1"/>
    <n v="1"/>
    <n v="1"/>
    <n v="1"/>
    <n v="1"/>
    <n v="1"/>
    <n v="1"/>
    <n v="1"/>
    <m/>
    <m/>
    <m/>
    <m/>
    <x v="0"/>
    <x v="0"/>
    <s v="Si aplica"/>
    <n v="3"/>
    <n v="3"/>
    <n v="3"/>
    <n v="3"/>
    <n v="3"/>
    <n v="3"/>
    <n v="3"/>
    <n v="3"/>
    <n v="3"/>
    <n v="0"/>
    <n v="0"/>
    <n v="0"/>
    <n v="0"/>
    <n v="24"/>
    <n v="24"/>
    <n v="1"/>
  </r>
  <r>
    <x v="2"/>
    <x v="3"/>
    <s v="2026-08"/>
    <s v="20602055834"/>
    <s v="INFUSIONISTA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1.05 Provisión de devengues de gastos pagados por adelantado"/>
    <n v="19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2055834"/>
    <s v="INFUSIONISTA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6"/>
    <n v="6"/>
    <n v="6"/>
    <n v="6"/>
    <n v="6"/>
    <n v="6"/>
    <n v="6"/>
    <n v="6"/>
    <n v="6"/>
    <n v="0"/>
    <n v="0"/>
    <n v="0"/>
    <n v="0"/>
    <n v="48"/>
    <n v="48"/>
    <n v="1"/>
  </r>
  <r>
    <x v="2"/>
    <x v="3"/>
    <s v="2026-08"/>
    <s v="20602055834"/>
    <s v="INFUSIONISTA"/>
    <s v="01.07 Provisión de depreciaciones y amortización y control de activos fijos"/>
    <n v="25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2055834"/>
    <s v="INFUSIONISTA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2055834"/>
    <s v="INFUSIONISTA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2055834"/>
    <s v="INFUSIONISTA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2055834"/>
    <s v="INFUSIONISTA"/>
    <s v="02.03 Diario"/>
    <n v="52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602055834"/>
    <s v="INFUSIONISTA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602055834"/>
    <s v="INFUSIONISTA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3"/>
    <s v="2026-08"/>
    <s v="20602055834"/>
    <s v="INFUSIONISTA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3"/>
    <s v="2026-08"/>
    <s v="20602055834"/>
    <s v="INFUSIONISTA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2055834"/>
    <s v="INFUSIONISTA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2055834"/>
    <s v="INFUSIONISTA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1.01 Registro y/o análisis de todos los comprobantes de compras"/>
    <n v="7"/>
    <s v="Trimestral"/>
    <s v="Solo analisis"/>
    <n v="1"/>
    <n v="1"/>
    <n v="1"/>
    <n v="1"/>
    <n v="1"/>
    <n v="1"/>
    <n v="1"/>
    <n v="2"/>
    <m/>
    <m/>
    <m/>
    <m/>
    <x v="2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6"/>
    <s v="2026-08"/>
    <s v="20510760795"/>
    <s v="INVERSIONES CAMPO VERDE S.A.C."/>
    <s v="01.02 Registro y/o análisis de todos los comprobantes de ventas"/>
    <n v="10"/>
    <s v="Trimestral"/>
    <s v="Solo analisis"/>
    <n v="1"/>
    <n v="1"/>
    <n v="1"/>
    <n v="1"/>
    <n v="1"/>
    <n v="1"/>
    <n v="1"/>
    <n v="2"/>
    <m/>
    <m/>
    <m/>
    <m/>
    <x v="2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6"/>
    <s v="2026-08"/>
    <s v="20510760795"/>
    <s v="INVERSIONES CAMPO VERDE S.A.C."/>
    <s v="01.03 Registro y/o análisis de todos los comprobantes de bancos"/>
    <n v="13"/>
    <s v="Trimestral"/>
    <s v="Solo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10760795"/>
    <s v="INVERSIONES CAMPO VERDE S.A.C."/>
    <s v="01.04 Registro, analisis y cierre de kardex"/>
    <n v="16"/>
    <s v="Trimestral"/>
    <s v="Solo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10760795"/>
    <s v="INVERSIONES CAMPO VERDE S.A.C."/>
    <s v="01.05 Provisión de devengues de gastos pagados por adelantado"/>
    <n v="19"/>
    <s v="Trimestral"/>
    <s v="Solo analisis"/>
    <n v="1"/>
    <n v="1"/>
    <n v="1"/>
    <n v="1"/>
    <n v="1"/>
    <n v="1"/>
    <n v="1"/>
    <n v="2"/>
    <m/>
    <m/>
    <m/>
    <m/>
    <x v="2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6"/>
    <s v="2026-08"/>
    <s v="20510760795"/>
    <s v="INVERSIONES CAMPO VERDE S.A.C."/>
    <s v="01.06 Provisión de planillas"/>
    <n v="22"/>
    <s v="Trimestral"/>
    <s v="Solo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10760795"/>
    <s v="INVERSIONES CAMPO VERDE S.A.C."/>
    <s v="01.07 Provisión de depreciaciones y amortización y control de activos fijos"/>
    <n v="25"/>
    <s v="Trimestral"/>
    <s v="Solo analisis"/>
    <n v="1"/>
    <n v="1"/>
    <n v="1"/>
    <n v="1"/>
    <n v="1"/>
    <n v="1"/>
    <n v="1"/>
    <n v="2"/>
    <m/>
    <m/>
    <m/>
    <m/>
    <x v="2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6"/>
    <s v="2026-08"/>
    <s v="20510760795"/>
    <s v="INVERSIONES CAMPO VERDE S.A.C."/>
    <s v="01.08 Provisión de obligaciones y otros documentos"/>
    <n v="28"/>
    <s v="Trimestral"/>
    <s v="Solo analisis"/>
    <n v="1"/>
    <n v="1"/>
    <n v="1"/>
    <n v="1"/>
    <n v="1"/>
    <n v="1"/>
    <n v="1"/>
    <n v="2"/>
    <m/>
    <m/>
    <m/>
    <m/>
    <x v="2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6"/>
    <s v="2026-08"/>
    <s v="20510760795"/>
    <s v="INVERSIONES CAMPO VERDE S.A.C.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1.10 Registro y revision de exportaciones"/>
    <n v="34"/>
    <s v="Trimestral"/>
    <s v="Solo analisis"/>
    <n v="1"/>
    <n v="1"/>
    <n v="1"/>
    <n v="1"/>
    <n v="1"/>
    <n v="1"/>
    <n v="1"/>
    <n v="2"/>
    <m/>
    <m/>
    <m/>
    <m/>
    <x v="2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6"/>
    <s v="2026-08"/>
    <s v="20510760795"/>
    <s v="INVERSIONES CAMPO VERDE S.A.C."/>
    <s v="01.11 Provisión del costo de ventas"/>
    <n v="37"/>
    <s v="Trimestral"/>
    <s v="Solo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10760795"/>
    <s v="INVERSIONES CAMPO VERDE S.A.C.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1.14 Proceso de llenado de PDB"/>
    <n v="46"/>
    <s v="Trimestral"/>
    <s v="Solo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10760795"/>
    <s v="INVERSIONES CAMPO VERDE S.A.C."/>
    <s v="02.01 Registro de ventas"/>
    <n v="50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510760795"/>
    <s v="INVERSIONES CAMPO VERDE S.A.C."/>
    <s v="02.02 Registro de compras"/>
    <n v="51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510760795"/>
    <s v="INVERSIONES CAMPO VERDE S.A.C."/>
    <s v="02.03 Diario"/>
    <n v="52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10760795"/>
    <s v="INVERSIONES CAMPO VERDE S.A.C.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2.05 Mayor"/>
    <n v="54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10760795"/>
    <s v="INVERSIONES CAMPO VERDE S.A.C."/>
    <s v="02.06 Inventario y balances"/>
    <n v="55"/>
    <s v="Trimestral"/>
    <s v="Fisico"/>
    <n v="2"/>
    <n v="2"/>
    <n v="2"/>
    <n v="2"/>
    <n v="2"/>
    <n v="2"/>
    <n v="2"/>
    <n v="2"/>
    <m/>
    <m/>
    <m/>
    <m/>
    <x v="2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10760795"/>
    <s v="INVERSIONES CAMPO VERDE S.A.C.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2.08 Registro de activo fijo"/>
    <n v="57"/>
    <s v="Trimestral"/>
    <s v="Fisico"/>
    <n v="2"/>
    <n v="2"/>
    <n v="2"/>
    <n v="2"/>
    <n v="2"/>
    <n v="2"/>
    <n v="2"/>
    <n v="2"/>
    <m/>
    <m/>
    <m/>
    <m/>
    <x v="2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10760795"/>
    <s v="INVERSIONES CAMPO VERDE S.A.C.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2.10 Registro de inventario permanente en unidades fisicas"/>
    <n v="59"/>
    <s v="Trimestral"/>
    <s v="Fisico"/>
    <n v="2"/>
    <n v="2"/>
    <n v="2"/>
    <n v="2"/>
    <n v="2"/>
    <n v="2"/>
    <n v="2"/>
    <n v="2"/>
    <m/>
    <m/>
    <m/>
    <m/>
    <x v="2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10760795"/>
    <s v="INVERSIONES CAMPO VERDE S.A.C.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3.01 PDT 621"/>
    <n v="62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10760795"/>
    <s v="INVERSIONES CAMPO VERDE S.A.C."/>
    <s v="03.02 PDT 601"/>
    <n v="63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10760795"/>
    <s v="INVERSIONES CAMPO VERDE S.A.C."/>
    <s v="03.03 PDT 617"/>
    <n v="64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10760795"/>
    <s v="INVERSIONES CAMPO VERDE S.A.C.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510760795"/>
    <s v="INVERSIONES CAMPO VERDE S.A.C.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10760795"/>
    <s v="INVERSIONES CAMPO VERDE S.A.C."/>
    <s v="03.08 PDT 648"/>
    <n v="69"/>
    <s v="Trimestral"/>
    <s v="Si"/>
    <n v="1"/>
    <n v="1"/>
    <n v="1"/>
    <n v="1"/>
    <n v="1"/>
    <n v="1"/>
    <n v="1"/>
    <n v="1"/>
    <m/>
    <m/>
    <m/>
    <m/>
    <x v="2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510760795"/>
    <s v="INVERSIONES CAMPO VERDE S.A.C."/>
    <s v="03.09 PDT 3500 DAOT"/>
    <n v="70"/>
    <s v="Trimestral"/>
    <s v="Si"/>
    <n v="1"/>
    <n v="1"/>
    <n v="1"/>
    <n v="1"/>
    <n v="1"/>
    <n v="1"/>
    <n v="1"/>
    <n v="1"/>
    <m/>
    <m/>
    <m/>
    <m/>
    <x v="2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510760795"/>
    <s v="INVERSIONES CAMPO VERDE S.A.C.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8557971"/>
    <s v="JIMZU SPIRIT E.I.R.L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8557971"/>
    <s v="JIMZU SPIRIT E.I.R.L."/>
    <s v="01.03 Registro y/o análisis de todos los comprobantes de bancos"/>
    <n v="1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06 Provisión de planillas"/>
    <n v="2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2.01 Registro de ventas"/>
    <n v="50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08557971"/>
    <s v="JIMZU SPIRIT E.I.R.L."/>
    <s v="02.02 Registro de compras"/>
    <n v="51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08557971"/>
    <s v="JIMZU SPIRIT E.I.R.L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2.04 Diario simplificado"/>
    <n v="5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8557971"/>
    <s v="JIMZU SPIRIT E.I.R.L."/>
    <s v="03.02 PDT 601"/>
    <n v="63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8557971"/>
    <s v="JIMZU SPIRIT E.I.R.L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7296813"/>
    <s v="JVL IMPORT &amp; EXPORT GROUP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0"/>
    <s v="2026-08"/>
    <s v="20607296813"/>
    <s v="JVL IMPORT &amp; EXPORT GROUP S.A.C."/>
    <s v="01.03 Registro y/o análisis de todos los comprobantes de bancos"/>
    <n v="13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0"/>
    <s v="2026-08"/>
    <s v="20607296813"/>
    <s v="JVL IMPORT &amp; EXPORT GROUP S.A.C."/>
    <s v="01.04 Registro, analisis y cierre de kardex"/>
    <n v="16"/>
    <s v="Semestral"/>
    <s v="Registro y analisis"/>
    <n v="1"/>
    <n v="1"/>
    <n v="1"/>
    <n v="1"/>
    <n v="1"/>
    <n v="1"/>
    <n v="1"/>
    <n v="1"/>
    <m/>
    <m/>
    <m/>
    <m/>
    <x v="3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0"/>
    <x v="0"/>
    <s v="2026-08"/>
    <s v="20607296813"/>
    <s v="JVL IMPORT &amp; EXPORT GROUP S.A.C.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0"/>
    <s v="2026-08"/>
    <s v="20607296813"/>
    <s v="JVL IMPORT &amp; EXPORT GROUP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1.08 Provisión de obligaciones y otros documentos"/>
    <n v="28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1.09 Registro y costeo de importaciones"/>
    <n v="31"/>
    <s v="Semestral"/>
    <s v="Registro y analisis"/>
    <n v="1"/>
    <n v="1"/>
    <n v="1"/>
    <n v="1"/>
    <n v="1"/>
    <n v="1"/>
    <n v="1"/>
    <n v="1"/>
    <m/>
    <m/>
    <m/>
    <m/>
    <x v="3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0"/>
    <x v="0"/>
    <s v="2026-08"/>
    <s v="20607296813"/>
    <s v="JVL IMPORT &amp; EXPORT GROUP S.A.C.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1.11 Provisión del costo de ventas"/>
    <n v="3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0"/>
    <x v="0"/>
    <s v="2026-08"/>
    <s v="20607296813"/>
    <s v="JVL IMPORT &amp; EXPORT GROUP S.A.C.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0"/>
    <s v="2026-08"/>
    <s v="20607296813"/>
    <s v="JVL IMPORT &amp; EXPORT GROUP S.A.C.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0"/>
    <s v="2026-08"/>
    <s v="20607296813"/>
    <s v="JVL IMPORT &amp; EXPORT GROUP S.A.C."/>
    <s v="02.03 Diario"/>
    <n v="5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2.04 Diario simplificado"/>
    <n v="53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7296813"/>
    <s v="JVL IMPORT &amp; EXPORT GROUP S.A.C."/>
    <s v="02.05 Mayor"/>
    <n v="5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7296813"/>
    <s v="JVL IMPORT &amp; EXPORT GROUP S.A.C."/>
    <s v="03.02 PDT 601"/>
    <n v="63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7296813"/>
    <s v="JVL IMPORT &amp; EXPORT GROUP S.A.C.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7296813"/>
    <s v="JVL IMPORT &amp; EXPORT GROUP S.A.C.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7296813"/>
    <s v="JVL IMPORT &amp; EXPORT GROUP S.A.C."/>
    <s v="03.09 PDT 3500 DAOT"/>
    <n v="70"/>
    <s v="Semestral"/>
    <s v="Si"/>
    <n v="1"/>
    <n v="1"/>
    <n v="1"/>
    <n v="1"/>
    <n v="1"/>
    <n v="1"/>
    <n v="1"/>
    <n v="1"/>
    <m/>
    <m/>
    <m/>
    <m/>
    <x v="3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7296813"/>
    <s v="JVL IMPORT &amp; EXPORT GROUP S.A.C.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2118798"/>
    <s v="MARCTEX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2118798"/>
    <s v="MARCTEX S.A.C."/>
    <s v="01.03 Registro y/o análisis de todos los comprobantes de bancos"/>
    <n v="13"/>
    <s v="Semestral"/>
    <s v="Registro y analisis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2118798"/>
    <s v="MARCTEX S.A.C."/>
    <s v="01.04 Registro, analisis y cierre de kardex"/>
    <n v="16"/>
    <s v="Semestral"/>
    <s v="Registro y analisis"/>
    <n v="2"/>
    <n v="2"/>
    <n v="2"/>
    <n v="2"/>
    <n v="2"/>
    <n v="2"/>
    <n v="2"/>
    <n v="2"/>
    <m/>
    <m/>
    <m/>
    <m/>
    <x v="1"/>
    <x v="0"/>
    <s v="Si aplica"/>
    <n v="4"/>
    <n v="0"/>
    <n v="0"/>
    <n v="0"/>
    <n v="0"/>
    <n v="0"/>
    <n v="0"/>
    <n v="0"/>
    <n v="0"/>
    <n v="0"/>
    <n v="0"/>
    <n v="0"/>
    <n v="0"/>
    <n v="0"/>
    <n v="32"/>
    <n v="0"/>
  </r>
  <r>
    <x v="0"/>
    <x v="0"/>
    <s v="2026-08"/>
    <s v="20602118798"/>
    <s v="MARCTEX S.A.C.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0"/>
    <s v="2026-08"/>
    <s v="20602118798"/>
    <s v="MARCTEX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1.09 Registro y costeo de importaciones"/>
    <n v="31"/>
    <s v="Semestral"/>
    <s v="Registro y analisis"/>
    <n v="1"/>
    <n v="1"/>
    <n v="1"/>
    <n v="1"/>
    <n v="1"/>
    <n v="1"/>
    <n v="1"/>
    <n v="1"/>
    <m/>
    <m/>
    <m/>
    <m/>
    <x v="1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0"/>
    <x v="0"/>
    <s v="2026-08"/>
    <s v="20602118798"/>
    <s v="MARCTEX S.A.C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1.11 Provisión del costo de ventas"/>
    <n v="37"/>
    <s v="Semestral"/>
    <s v="Registro y analisis"/>
    <n v="2"/>
    <n v="2"/>
    <n v="2"/>
    <n v="2"/>
    <n v="2"/>
    <n v="2"/>
    <n v="2"/>
    <n v="2"/>
    <m/>
    <m/>
    <m/>
    <m/>
    <x v="1"/>
    <x v="0"/>
    <s v="Si aplica"/>
    <n v="4"/>
    <n v="0"/>
    <n v="0"/>
    <n v="0"/>
    <n v="0"/>
    <n v="0"/>
    <n v="0"/>
    <n v="0"/>
    <n v="0"/>
    <n v="0"/>
    <n v="0"/>
    <n v="0"/>
    <n v="0"/>
    <n v="0"/>
    <n v="32"/>
    <n v="0"/>
  </r>
  <r>
    <x v="0"/>
    <x v="0"/>
    <s v="2026-08"/>
    <s v="20602118798"/>
    <s v="MARCTEX S.A.C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2.01 Registro de ventas"/>
    <n v="50"/>
    <s v="Semestral"/>
    <s v="Fisico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2118798"/>
    <s v="MARCTEX S.A.C."/>
    <s v="02.02 Registro de compras"/>
    <n v="51"/>
    <s v="Semestral"/>
    <s v="Fisico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2118798"/>
    <s v="MARCTEX S.A.C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2118798"/>
    <s v="MARCTEX S.A.C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3.01 PDT 621"/>
    <n v="62"/>
    <s v="Semestral"/>
    <s v="Si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2118798"/>
    <s v="MARCTEX S.A.C."/>
    <s v="03.02 PDT 601"/>
    <n v="63"/>
    <s v="Semestral"/>
    <s v="Si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2118798"/>
    <s v="MARCTEX S.A.C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3.05 AFP NET"/>
    <n v="66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2118798"/>
    <s v="MARCTEX S.A.C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2118798"/>
    <s v="MARCTEX S.A.C."/>
    <s v="03.09 PDT 3500 DAOT"/>
    <n v="70"/>
    <s v="Semestral"/>
    <s v="Si"/>
    <n v="1"/>
    <n v="1"/>
    <n v="1"/>
    <n v="1"/>
    <n v="1"/>
    <n v="1"/>
    <n v="1"/>
    <n v="1"/>
    <m/>
    <m/>
    <m/>
    <m/>
    <x v="1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2118798"/>
    <s v="MARCTEX S.A.C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01 Registro y/o análisis de todos los comprobantes de compras"/>
    <n v="7"/>
    <s v="Semestral"/>
    <s v="Registro y analisis"/>
    <n v="1"/>
    <n v="1"/>
    <n v="1"/>
    <n v="1"/>
    <n v="1"/>
    <n v="1"/>
    <n v="1"/>
    <n v="2"/>
    <m/>
    <m/>
    <m/>
    <m/>
    <x v="1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01293413"/>
    <s v="NEGOCIOS SAN AGUSTIN S.A.C."/>
    <s v="01.02 Registro y/o análisis de todos los comprobantes de ventas"/>
    <n v="10"/>
    <s v="Semestral"/>
    <s v="Registro y analisis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1293413"/>
    <s v="NEGOCIOS SAN AGUSTIN S.A.C."/>
    <s v="01.03 Registro y/o análisis de todos los comprobantes de bancos"/>
    <n v="1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7"/>
    <s v="2026-08"/>
    <s v="20601293413"/>
    <s v="NEGOCIOS SAN AGUSTIN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2.01 Registro de ventas"/>
    <n v="50"/>
    <s v="Semestral"/>
    <s v="Fisico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1293413"/>
    <s v="NEGOCIOS SAN AGUSTIN S.A.C."/>
    <s v="02.02 Registro de compras"/>
    <n v="51"/>
    <s v="Semestral"/>
    <s v="Fisico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1293413"/>
    <s v="NEGOCIOS SAN AGUSTIN S.A.C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2.04 Diario simplificado"/>
    <n v="5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3.01 PDT 621"/>
    <n v="62"/>
    <s v="Semestral"/>
    <s v="Si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1293413"/>
    <s v="NEGOCIOS SAN AGUSTIN S.A.C."/>
    <s v="03.02 PDT 601"/>
    <n v="63"/>
    <s v="Semestral"/>
    <s v="Si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1293413"/>
    <s v="NEGOCIOS SAN AGUSTIN S.A.C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3.05 AFP NET"/>
    <n v="66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01293413"/>
    <s v="NEGOCIOS SAN AGUSTIN S.A.C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1293413"/>
    <s v="NEGOCIOS SAN AGUSTIN S.A.C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1.01 Registro y/o análisis de todos los comprobantes de compras"/>
    <n v="7"/>
    <s v="Semestral"/>
    <s v="Solo analisis"/>
    <n v="1"/>
    <n v="1"/>
    <n v="1"/>
    <n v="1"/>
    <n v="1"/>
    <n v="1"/>
    <n v="1"/>
    <n v="1"/>
    <m/>
    <m/>
    <m/>
    <m/>
    <x v="3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0"/>
    <x v="0"/>
    <s v="2026-08"/>
    <s v="20605578528"/>
    <s v="PERU INDUSTRI GN S.A.C."/>
    <s v="01.02 Registro y/o análisis de todos los comprobantes de ventas"/>
    <n v="10"/>
    <s v="Semestral"/>
    <s v="Solo analisis"/>
    <n v="1"/>
    <n v="1"/>
    <n v="1"/>
    <n v="1"/>
    <n v="1"/>
    <n v="1"/>
    <n v="1"/>
    <n v="1"/>
    <m/>
    <m/>
    <m/>
    <m/>
    <x v="3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0"/>
    <x v="0"/>
    <s v="2026-08"/>
    <s v="20605578528"/>
    <s v="PERU INDUSTRI GN S.A.C."/>
    <s v="01.03 Registro y/o análisis de todos los comprobantes de bancos"/>
    <n v="13"/>
    <s v="Semestral"/>
    <s v="Solo analisis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5578528"/>
    <s v="PERU INDUSTRI GN S.A.C."/>
    <s v="01.04 Registro, analisis y cierre de kardex"/>
    <n v="16"/>
    <s v="Semestral"/>
    <s v="Solo analisis"/>
    <n v="2"/>
    <n v="2"/>
    <n v="2"/>
    <n v="2"/>
    <n v="2"/>
    <n v="2"/>
    <n v="2"/>
    <n v="2"/>
    <m/>
    <m/>
    <m/>
    <m/>
    <x v="3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0"/>
    <x v="0"/>
    <s v="2026-08"/>
    <s v="20605578528"/>
    <s v="PERU INDUSTRI GN S.A.C.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1.06 Provisión de planillas"/>
    <n v="2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1.07 Provisión de depreciaciones y amortización y control de activos fijos"/>
    <n v="25"/>
    <s v="Semestral"/>
    <s v="Solo analisis"/>
    <n v="2"/>
    <n v="2"/>
    <n v="2"/>
    <n v="2"/>
    <n v="2"/>
    <n v="2"/>
    <n v="2"/>
    <n v="2"/>
    <m/>
    <m/>
    <m/>
    <m/>
    <x v="3"/>
    <x v="0"/>
    <s v="Si aplica"/>
    <n v="0.5"/>
    <n v="0"/>
    <n v="0"/>
    <n v="0"/>
    <n v="0"/>
    <n v="0"/>
    <n v="0"/>
    <n v="0"/>
    <n v="0"/>
    <n v="0"/>
    <n v="0"/>
    <n v="0"/>
    <n v="0"/>
    <n v="0"/>
    <n v="4"/>
    <n v="0"/>
  </r>
  <r>
    <x v="0"/>
    <x v="0"/>
    <s v="2026-08"/>
    <s v="20605578528"/>
    <s v="PERU INDUSTRI GN S.A.C."/>
    <s v="01.08 Provisión de obligaciones y otros documentos"/>
    <n v="28"/>
    <s v="Semestral"/>
    <s v="Registro y analisis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5578528"/>
    <s v="PERU INDUSTRI GN S.A.C.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1.10 Registro y revision de exportaciones"/>
    <n v="34"/>
    <s v="Semestral"/>
    <s v="Registro y analisis"/>
    <n v="2"/>
    <n v="2"/>
    <n v="2"/>
    <n v="2"/>
    <n v="2"/>
    <n v="2"/>
    <n v="2"/>
    <n v="2"/>
    <m/>
    <m/>
    <m/>
    <m/>
    <x v="3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0"/>
    <x v="0"/>
    <s v="2026-08"/>
    <s v="20605578528"/>
    <s v="PERU INDUSTRI GN S.A.C."/>
    <s v="01.11 Provisión del costo de ventas"/>
    <n v="37"/>
    <s v="Semestral"/>
    <s v="Solo analisis"/>
    <n v="2"/>
    <n v="2"/>
    <n v="2"/>
    <n v="2"/>
    <n v="2"/>
    <n v="2"/>
    <n v="2"/>
    <n v="2"/>
    <m/>
    <m/>
    <m/>
    <m/>
    <x v="3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0"/>
    <x v="0"/>
    <s v="2026-08"/>
    <s v="20605578528"/>
    <s v="PERU INDUSTRI GN S.A.C.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1.14 Proceso de llenado de PDB"/>
    <n v="46"/>
    <s v="Semestral"/>
    <s v="Solo analisis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5578528"/>
    <s v="PERU INDUSTRI GN S.A.C."/>
    <s v="02.01 Registro de ventas"/>
    <n v="50"/>
    <s v="Semestral"/>
    <s v="Electronico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0"/>
    <s v="2026-08"/>
    <s v="20605578528"/>
    <s v="PERU INDUSTRI GN S.A.C."/>
    <s v="02.02 Registro de compras"/>
    <n v="51"/>
    <s v="Semestral"/>
    <s v="Electronico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0"/>
    <s v="2026-08"/>
    <s v="20605578528"/>
    <s v="PERU INDUSTRI GN S.A.C."/>
    <s v="02.03 Diario"/>
    <n v="52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5578528"/>
    <s v="PERU INDUSTRI GN S.A.C."/>
    <s v="02.04 Diario simplificado"/>
    <n v="5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2.05 Mayor"/>
    <n v="54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5578528"/>
    <s v="PERU INDUSTRI GN S.A.C."/>
    <s v="02.06 Inventario y balances"/>
    <n v="55"/>
    <s v="Semestral"/>
    <s v="Fisico"/>
    <n v="2"/>
    <n v="2"/>
    <n v="2"/>
    <n v="2"/>
    <n v="2"/>
    <n v="2"/>
    <n v="2"/>
    <n v="2"/>
    <m/>
    <m/>
    <m/>
    <m/>
    <x v="3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5578528"/>
    <s v="PERU INDUSTRI GN S.A.C.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3.01 PDT 621"/>
    <n v="62"/>
    <s v="Semestral"/>
    <s v="Si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5578528"/>
    <s v="PERU INDUSTRI GN S.A.C."/>
    <s v="03.02 PDT 601"/>
    <n v="63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3.04 PDB"/>
    <n v="65"/>
    <s v="Semestral"/>
    <s v="Si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5578528"/>
    <s v="PERU INDUSTRI GN S.A.C."/>
    <s v="03.05 AFP NET"/>
    <n v="66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5578528"/>
    <s v="PERU INDUSTRI GN S.A.C."/>
    <s v="03.09 PDT 3500 DAOT"/>
    <n v="70"/>
    <s v="Semestral"/>
    <s v="Si"/>
    <n v="2"/>
    <n v="2"/>
    <n v="2"/>
    <n v="2"/>
    <n v="2"/>
    <n v="2"/>
    <n v="2"/>
    <n v="2"/>
    <m/>
    <m/>
    <m/>
    <m/>
    <x v="3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0"/>
    <s v="2026-08"/>
    <s v="20605578528"/>
    <s v="PERU INDUSTRI GN S.A.C.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9054604"/>
    <s v="FULL CARGO SAC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9054604"/>
    <s v="FULL CARGO SAC"/>
    <s v="01.03 Registro y/o análisis de todos los comprobantes de bancos"/>
    <n v="13"/>
    <s v="Semestral"/>
    <s v="Registro y analisis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5"/>
    <s v="2026-08"/>
    <s v="20609054604"/>
    <s v="FULL CARGO SAC"/>
    <s v="01.04 Registro, analisis y cierre de kardex"/>
    <n v="1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09054604"/>
    <s v="FULL CARGO SAC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1.08 Provisión de obligaciones y otros documentos"/>
    <n v="28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9054604"/>
    <s v="FULL CARGO SAC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1.11 Provisión del costo de ventas"/>
    <n v="37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1.13 Provisión del costo de servicio"/>
    <n v="43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9054604"/>
    <s v="FULL CARGO SAC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09054604"/>
    <s v="FULL CARGO SAC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09054604"/>
    <s v="FULL CARGO SAC"/>
    <s v="02.03 Diario"/>
    <n v="5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2.04 Diario simplificado"/>
    <n v="53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5"/>
    <s v="2026-08"/>
    <s v="20609054604"/>
    <s v="FULL CARGO SAC"/>
    <s v="02.05 Mayor"/>
    <n v="5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9054604"/>
    <s v="FULL CARGO SAC"/>
    <s v="03.02 PDT 601"/>
    <n v="63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9054604"/>
    <s v="FULL CARGO SAC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9054604"/>
    <s v="FULL CARGO SAC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9054604"/>
    <s v="FULL CARGO SAC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5994840"/>
    <s v="ROCOTITOE S.A.C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2"/>
    <x v="3"/>
    <s v="2026-08"/>
    <s v="20605994840"/>
    <s v="ROCOTITOE S.A.C"/>
    <s v="01.03 Registro y/o análisis de todos los comprobantes de bancos"/>
    <n v="13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5994840"/>
    <s v="ROCOTITOE S.A.C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2"/>
    <x v="3"/>
    <s v="2026-08"/>
    <s v="20605994840"/>
    <s v="ROCOTITOE S.A.C"/>
    <s v="01.07 Provisión de depreciaciones y amortización y control de activos fijos"/>
    <n v="25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5994840"/>
    <s v="ROCOTITOE S.A.C"/>
    <s v="01.08 Provisión de obligaciones y otros documentos"/>
    <n v="28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5994840"/>
    <s v="ROCOTITOE S.A.C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5994840"/>
    <s v="ROCOTITOE S.A.C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5994840"/>
    <s v="ROCOTITOE S.A.C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5994840"/>
    <s v="ROCOTITOE S.A.C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2.04 Diario simplificado"/>
    <n v="53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605994840"/>
    <s v="ROCOTITOE S.A.C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5994840"/>
    <s v="ROCOTITOE S.A.C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5994840"/>
    <s v="ROCOTITOE S.A.C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5994840"/>
    <s v="ROCOTITOE S.A.C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994840"/>
    <s v="ROCOTITOE S.A.C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1.01 Registro y/o análisis de todos los comprobantes de compras"/>
    <n v="7"/>
    <s v="Semestral"/>
    <s v="Solo analisis"/>
    <n v="1"/>
    <n v="1"/>
    <n v="1"/>
    <n v="1"/>
    <n v="1"/>
    <n v="1"/>
    <n v="1"/>
    <n v="1"/>
    <m/>
    <m/>
    <m/>
    <m/>
    <x v="3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3"/>
    <x v="4"/>
    <s v="2026-08"/>
    <s v="20609108801"/>
    <s v="EXPORTACIONES RODRIGUEZ NEIRA SAC"/>
    <s v="01.02 Registro y/o análisis de todos los comprobantes de ventas"/>
    <n v="10"/>
    <s v="Semestral"/>
    <s v="Solo analisis"/>
    <n v="1"/>
    <n v="1"/>
    <n v="1"/>
    <n v="1"/>
    <n v="1"/>
    <n v="1"/>
    <n v="1"/>
    <n v="1"/>
    <m/>
    <m/>
    <m/>
    <m/>
    <x v="3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3"/>
    <x v="4"/>
    <s v="2026-08"/>
    <s v="20609108801"/>
    <s v="EXPORTACIONES RODRIGUEZ NEIRA SAC"/>
    <s v="01.03 Registro y/o análisis de todos los comprobantes de bancos"/>
    <n v="13"/>
    <s v="Semestral"/>
    <s v="Solo analisis"/>
    <n v="1"/>
    <n v="1"/>
    <n v="1"/>
    <n v="1"/>
    <n v="1"/>
    <n v="1"/>
    <n v="1"/>
    <n v="1"/>
    <m/>
    <m/>
    <m/>
    <m/>
    <x v="3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3"/>
    <x v="4"/>
    <s v="2026-08"/>
    <s v="20609108801"/>
    <s v="EXPORTACIONES RODRIGUEZ NEIRA SAC"/>
    <s v="01.04 Registro, analisis y cierre de kardex"/>
    <n v="16"/>
    <s v="Semestral"/>
    <s v="Registro y analisis"/>
    <n v="1"/>
    <n v="1"/>
    <n v="1"/>
    <n v="1"/>
    <n v="2"/>
    <n v="2"/>
    <n v="2"/>
    <n v="2"/>
    <m/>
    <m/>
    <m/>
    <m/>
    <x v="3"/>
    <x v="0"/>
    <s v="Si aplica"/>
    <n v="4"/>
    <n v="4"/>
    <n v="4"/>
    <n v="4"/>
    <n v="4"/>
    <n v="0"/>
    <n v="0"/>
    <n v="0"/>
    <n v="0"/>
    <n v="0"/>
    <n v="0"/>
    <n v="0"/>
    <n v="0"/>
    <n v="16"/>
    <n v="32"/>
    <n v="0.5"/>
  </r>
  <r>
    <x v="3"/>
    <x v="4"/>
    <s v="2026-08"/>
    <s v="20609108801"/>
    <s v="EXPORTACIONES RODRIGUEZ NEIRA SAC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609108801"/>
    <s v="EXPORTACIONES RODRIGUEZ NEIRA SAC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1.08 Provisión de obligaciones y otros documentos"/>
    <n v="28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1.10 Registro y revision de exportaciones"/>
    <n v="34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609108801"/>
    <s v="EXPORTACIONES RODRIGUEZ NEIRA SAC"/>
    <s v="01.11 Provisión del costo de ventas"/>
    <n v="37"/>
    <s v="Semestral"/>
    <s v="Registro y analisis"/>
    <n v="1"/>
    <n v="1"/>
    <n v="1"/>
    <n v="1"/>
    <n v="2"/>
    <n v="2"/>
    <n v="2"/>
    <n v="2"/>
    <m/>
    <m/>
    <m/>
    <m/>
    <x v="3"/>
    <x v="0"/>
    <s v="Si aplica"/>
    <n v="4"/>
    <n v="4"/>
    <n v="4"/>
    <n v="4"/>
    <n v="4"/>
    <n v="0"/>
    <n v="0"/>
    <n v="0"/>
    <n v="0"/>
    <n v="0"/>
    <n v="0"/>
    <n v="0"/>
    <n v="0"/>
    <n v="16"/>
    <n v="32"/>
    <n v="0.5"/>
  </r>
  <r>
    <x v="3"/>
    <x v="4"/>
    <s v="2026-08"/>
    <s v="20609108801"/>
    <s v="EXPORTACIONES RODRIGUEZ NEIRA SAC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1.14 Proceso de llenado de PDB"/>
    <n v="46"/>
    <s v="Semestral"/>
    <s v="Solo analisis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3"/>
    <x v="4"/>
    <s v="2026-08"/>
    <s v="20609108801"/>
    <s v="EXPORTACIONES RODRIGUEZ NEIRA SAC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609108801"/>
    <s v="EXPORTACIONES RODRIGUEZ NEIRA SAC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609108801"/>
    <s v="EXPORTACIONES RODRIGUEZ NEIRA SAC"/>
    <s v="02.03 Diario"/>
    <n v="5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2.04 Diario simplificado"/>
    <n v="53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609108801"/>
    <s v="EXPORTACIONES RODRIGUEZ NEIRA SAC"/>
    <s v="02.05 Mayor"/>
    <n v="5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09108801"/>
    <s v="EXPORTACIONES RODRIGUEZ NEIRA SAC"/>
    <s v="03.02 PDT 601"/>
    <n v="63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09108801"/>
    <s v="EXPORTACIONES RODRIGUEZ NEIRA SAC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3.04 PDB"/>
    <n v="65"/>
    <s v="Semestral"/>
    <s v="Si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3"/>
    <x v="4"/>
    <s v="2026-08"/>
    <s v="20609108801"/>
    <s v="EXPORTACIONES RODRIGUEZ NEIRA SAC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09108801"/>
    <s v="EXPORTACIONES RODRIGUEZ NEIRA SAC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09108801"/>
    <s v="EXPORTACIONES RODRIGUEZ NEIRA SAC"/>
    <s v="03.09 PDT 3500 DAOT"/>
    <n v="70"/>
    <s v="Semestral"/>
    <s v="Si"/>
    <n v="1"/>
    <n v="1"/>
    <n v="1"/>
    <n v="1"/>
    <n v="1"/>
    <n v="1"/>
    <n v="1"/>
    <n v="1"/>
    <m/>
    <m/>
    <m/>
    <m/>
    <x v="3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09108801"/>
    <s v="EXPORTACIONES RODRIGUEZ NEIRA SAC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1.01 Registro y/o análisis de todos los comprobantes de compras"/>
    <n v="7"/>
    <s v="Mensual"/>
    <s v="Solo analisis"/>
    <n v="1"/>
    <n v="1"/>
    <n v="1"/>
    <n v="1"/>
    <n v="1"/>
    <n v="1"/>
    <n v="1"/>
    <n v="2"/>
    <m/>
    <m/>
    <m/>
    <m/>
    <x v="0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6"/>
    <s v="2026-08"/>
    <s v="20557075969"/>
    <s v="IMPORTACIONES TAKANA CAR S.A.C"/>
    <s v="01.02 Registro y/o análisis de todos los comprobantes de ventas"/>
    <n v="10"/>
    <s v="Mensual"/>
    <s v="Solo analisis"/>
    <n v="1"/>
    <n v="1"/>
    <n v="1"/>
    <n v="1"/>
    <n v="1"/>
    <n v="1"/>
    <n v="1"/>
    <n v="2"/>
    <m/>
    <m/>
    <m/>
    <m/>
    <x v="0"/>
    <x v="0"/>
    <s v="Si aplica"/>
    <n v="1.5"/>
    <n v="1.5"/>
    <n v="1.5"/>
    <n v="1.5"/>
    <n v="1.5"/>
    <n v="1.5"/>
    <n v="1.5"/>
    <n v="1.5"/>
    <n v="0"/>
    <n v="0"/>
    <n v="0"/>
    <n v="0"/>
    <n v="0"/>
    <n v="10.5"/>
    <n v="12"/>
    <n v="0.875"/>
  </r>
  <r>
    <x v="2"/>
    <x v="6"/>
    <s v="2026-08"/>
    <s v="20557075969"/>
    <s v="IMPORTACIONES TAKANA CAR S.A.C"/>
    <s v="01.03 Registro y/o análisis de todos los comprobantes de bancos"/>
    <n v="13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557075969"/>
    <s v="IMPORTACIONES TAKANA CAR S.A.C"/>
    <s v="01.04 Registro, analisis y cierre de kardex"/>
    <n v="16"/>
    <s v="Mensual"/>
    <s v="Registro y analisis"/>
    <n v="1"/>
    <n v="1"/>
    <n v="1"/>
    <n v="1"/>
    <n v="1"/>
    <n v="1"/>
    <n v="1"/>
    <n v="2"/>
    <m/>
    <m/>
    <m/>
    <m/>
    <x v="0"/>
    <x v="0"/>
    <s v="Si aplica"/>
    <n v="10"/>
    <n v="10"/>
    <n v="10"/>
    <n v="10"/>
    <n v="10"/>
    <n v="10"/>
    <n v="10"/>
    <n v="10"/>
    <n v="0"/>
    <n v="0"/>
    <n v="0"/>
    <n v="0"/>
    <n v="0"/>
    <n v="70"/>
    <n v="80"/>
    <n v="0.875"/>
  </r>
  <r>
    <x v="2"/>
    <x v="6"/>
    <s v="2026-08"/>
    <s v="20557075969"/>
    <s v="IMPORTACIONES TAKANA CAR S.A.C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1.06 Provisión de planillas"/>
    <n v="22"/>
    <s v="Mensual"/>
    <s v="Registro y analisis"/>
    <n v="1"/>
    <n v="1"/>
    <n v="1"/>
    <n v="1"/>
    <n v="1"/>
    <n v="1"/>
    <n v="1"/>
    <n v="2"/>
    <m/>
    <m/>
    <m/>
    <m/>
    <x v="0"/>
    <x v="0"/>
    <s v="Si aplica"/>
    <n v="6"/>
    <n v="6"/>
    <n v="6"/>
    <n v="6"/>
    <n v="6"/>
    <n v="6"/>
    <n v="6"/>
    <n v="6"/>
    <n v="0"/>
    <n v="0"/>
    <n v="0"/>
    <n v="0"/>
    <n v="0"/>
    <n v="42"/>
    <n v="48"/>
    <n v="0.875"/>
  </r>
  <r>
    <x v="2"/>
    <x v="6"/>
    <s v="2026-08"/>
    <s v="20557075969"/>
    <s v="IMPORTACIONES TAKANA CAR S.A.C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1.09 Registro y costeo de importaciones"/>
    <n v="31"/>
    <s v="Mensual"/>
    <s v="Registro y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6"/>
    <s v="2026-08"/>
    <s v="20557075969"/>
    <s v="IMPORTACIONES TAKANA CAR S.A.C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10"/>
    <n v="10"/>
    <n v="10"/>
    <n v="10"/>
    <n v="10"/>
    <n v="10"/>
    <n v="10"/>
    <n v="10"/>
    <n v="0"/>
    <n v="0"/>
    <n v="0"/>
    <n v="0"/>
    <n v="0"/>
    <n v="70"/>
    <n v="80"/>
    <n v="0.875"/>
  </r>
  <r>
    <x v="2"/>
    <x v="6"/>
    <s v="2026-08"/>
    <s v="20557075969"/>
    <s v="IMPORTACIONES TAKANA CAR S.A.C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557075969"/>
    <s v="IMPORTACIONES TAKANA CAR S.A.C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557075969"/>
    <s v="IMPORTACIONES TAKANA CAR S.A.C"/>
    <s v="02.03 Diario"/>
    <n v="52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57075969"/>
    <s v="IMPORTACIONES TAKANA CAR S.A.C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57075969"/>
    <s v="IMPORTACIONES TAKANA CAR S.A.C"/>
    <s v="02.06 Inventario y balances"/>
    <n v="55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57075969"/>
    <s v="IMPORTACIONES TAKANA CAR S.A.C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2.08 Registro de activo fijo"/>
    <n v="57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57075969"/>
    <s v="IMPORTACIONES TAKANA CAR S.A.C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2.10 Registro de inventario permanente en unidades fisicas"/>
    <n v="59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57075969"/>
    <s v="IMPORTACIONES TAKANA CAR S.A.C"/>
    <s v="02.11 Registro de inventario permanente valorizado"/>
    <n v="60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557075969"/>
    <s v="IMPORTACIONES TAKANA CAR S.A.C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57075969"/>
    <s v="IMPORTACIONES TAKANA CAR S.A.C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57075969"/>
    <s v="IMPORTACIONES TAKANA CAR S.A.C"/>
    <s v="03.03 PDT 617"/>
    <n v="64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557075969"/>
    <s v="IMPORTACIONES TAKANA CAR S.A.C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557075969"/>
    <s v="IMPORTACIONES TAKANA CAR S.A.C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557075969"/>
    <s v="IMPORTACIONES TAKANA CAR S.A.C"/>
    <s v="03.08 PDT 648"/>
    <n v="69"/>
    <s v="Mensual"/>
    <s v="Si"/>
    <n v="1"/>
    <n v="1"/>
    <n v="1"/>
    <n v="1"/>
    <n v="1"/>
    <n v="1"/>
    <n v="1"/>
    <n v="1"/>
    <m/>
    <m/>
    <m/>
    <m/>
    <x v="0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557075969"/>
    <s v="IMPORTACIONES TAKANA CAR S.A.C"/>
    <s v="03.09 PDT 3500 DAOT"/>
    <n v="70"/>
    <s v="Mensual"/>
    <s v="Si"/>
    <n v="1"/>
    <n v="1"/>
    <n v="1"/>
    <n v="1"/>
    <n v="1"/>
    <n v="1"/>
    <n v="1"/>
    <n v="1"/>
    <m/>
    <m/>
    <m/>
    <m/>
    <x v="0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557075969"/>
    <s v="IMPORTACIONES TAKANA CAR S.A.C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4918795"/>
    <s v="SOUTH TIRES PERÚ S.A.C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4918795"/>
    <s v="SOUTH TIRES PERÚ S.A.C"/>
    <s v="01.03 Registro y/o análisis de todos los comprobantes de bancos"/>
    <n v="1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06 Provisión de planillas"/>
    <n v="2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08 Provisión de obligaciones y otros documentos"/>
    <n v="28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4918795"/>
    <s v="SOUTH TIRES PERÚ S.A.C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2.01 Registro de ventas"/>
    <n v="50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554918795"/>
    <s v="SOUTH TIRES PERÚ S.A.C"/>
    <s v="02.02 Registro de compras"/>
    <n v="51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554918795"/>
    <s v="SOUTH TIRES PERÚ S.A.C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2.04 Diario simplificado"/>
    <n v="53"/>
    <s v="Semestral"/>
    <s v="Electronico"/>
    <n v="2"/>
    <n v="2"/>
    <n v="2"/>
    <n v="2"/>
    <n v="2"/>
    <n v="2"/>
    <n v="2"/>
    <n v="2"/>
    <m/>
    <m/>
    <m/>
    <m/>
    <x v="1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1"/>
    <x v="8"/>
    <s v="2026-08"/>
    <s v="20554918795"/>
    <s v="SOUTH TIRES PERÚ S.A.C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4918795"/>
    <s v="SOUTH TIRES PERÚ S.A.C"/>
    <s v="03.02 PDT 601"/>
    <n v="63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4918795"/>
    <s v="SOUTH TIRES PERÚ S.A.C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6330451"/>
    <s v="SYQUEM QUIMICOS Y SERVICIOS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6330451"/>
    <s v="SYQUEM QUIMICOS Y SERVICIOS S.A.C."/>
    <s v="01.03 Registro y/o análisis de todos los comprobantes de bancos"/>
    <n v="13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6330451"/>
    <s v="SYQUEM QUIMICOS Y SERVICIOS S.A.C.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06 Provisión de planillas"/>
    <n v="2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2.01 Registro de ventas"/>
    <n v="50"/>
    <s v="Semestral"/>
    <s v="Fisico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6330451"/>
    <s v="SYQUEM QUIMICOS Y SERVICIOS S.A.C."/>
    <s v="02.02 Registro de compras"/>
    <n v="51"/>
    <s v="Semestral"/>
    <s v="Fisico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6330451"/>
    <s v="SYQUEM QUIMICOS Y SERVICIOS S.A.C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8"/>
    <s v="2026-08"/>
    <s v="20556330451"/>
    <s v="SYQUEM QUIMICOS Y SERVICIOS S.A.C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6330451"/>
    <s v="SYQUEM QUIMICOS Y SERVICIOS S.A.C."/>
    <s v="03.02 PDT 601"/>
    <n v="63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6330451"/>
    <s v="SYQUEM QUIMICOS Y SERVICIOS S.A.C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6330451"/>
    <s v="SYQUEM QUIMICOS Y SERVICIOS S.A.C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5225218"/>
    <s v="TAQUITOE SAC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2"/>
    <x v="3"/>
    <s v="2026-08"/>
    <s v="20605225218"/>
    <s v="TAQUITOE SAC"/>
    <s v="01.03 Registro y/o análisis de todos los comprobantes de bancos"/>
    <n v="13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5225218"/>
    <s v="TAQUITOE SAC"/>
    <s v="01.04 Registro, analisis y cierre de kardex"/>
    <n v="16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5225218"/>
    <s v="TAQUITOE SAC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2"/>
    <x v="3"/>
    <s v="2026-08"/>
    <s v="20605225218"/>
    <s v="TAQUITOE SAC"/>
    <s v="01.07 Provisión de depreciaciones y amortización y control de activos fijos"/>
    <n v="25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5225218"/>
    <s v="TAQUITOE SAC"/>
    <s v="01.08 Provisión de obligaciones y otros documentos"/>
    <n v="28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5225218"/>
    <s v="TAQUITOE SAC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5225218"/>
    <s v="TAQUITOE SAC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5225218"/>
    <s v="TAQUITOE SAC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5225218"/>
    <s v="TAQUITOE SAC"/>
    <s v="02.03 Diario"/>
    <n v="52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605225218"/>
    <s v="TAQUITOE SAC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605225218"/>
    <s v="TAQUITOE SAC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3"/>
    <s v="2026-08"/>
    <s v="20605225218"/>
    <s v="TAQUITOE SAC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3"/>
    <s v="2026-08"/>
    <s v="20605225218"/>
    <s v="TAQUITOE SAC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3.05 AFP NET"/>
    <n v="66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3"/>
    <s v="2026-08"/>
    <s v="20605225218"/>
    <s v="TAQUITOE SAC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5225218"/>
    <s v="TAQUITOE SAC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1649226"/>
    <s v="TOE COMPANY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1649226"/>
    <s v="TOE COMPANY"/>
    <s v="01.03 Registro y/o análisis de todos los comprobantes de bancos"/>
    <n v="1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1649226"/>
    <s v="TOE COMPANY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1649226"/>
    <s v="TOE COMPANY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1649226"/>
    <s v="TOE COMPANY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1649226"/>
    <s v="TOE COMPANY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1649226"/>
    <s v="TOE COMPANY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1649226"/>
    <s v="TOE COMPANY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1649226"/>
    <s v="TOE COMPANY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07722201"/>
    <s v="ATTENTO DRY CLEANING SCRL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7"/>
    <s v="2026-08"/>
    <s v="20607722201"/>
    <s v="ATTENTO DRY CLEANING SCRL"/>
    <s v="01.03 Registro y/o análisis de todos los comprobantes de bancos"/>
    <n v="13"/>
    <s v="Semestral"/>
    <s v="Registro y analisis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7"/>
    <s v="2026-08"/>
    <s v="20607722201"/>
    <s v="ATTENTO DRY CLEANING SCRL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7"/>
    <s v="2026-08"/>
    <s v="20607722201"/>
    <s v="ATTENTO DRY CLEANING SCRL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2.01 Registro de ventas"/>
    <n v="50"/>
    <s v="Semestral"/>
    <s v="Electronico"/>
    <n v="1"/>
    <n v="1"/>
    <n v="1"/>
    <n v="1"/>
    <n v="1"/>
    <n v="1"/>
    <n v="1"/>
    <n v="2"/>
    <m/>
    <m/>
    <m/>
    <m/>
    <x v="1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07722201"/>
    <s v="ATTENTO DRY CLEANING SCRL"/>
    <s v="02.02 Registro de compras"/>
    <n v="51"/>
    <s v="Semestral"/>
    <s v="Electronico"/>
    <n v="1"/>
    <n v="1"/>
    <n v="1"/>
    <n v="1"/>
    <n v="1"/>
    <n v="1"/>
    <n v="1"/>
    <n v="2"/>
    <m/>
    <m/>
    <m/>
    <m/>
    <x v="1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07722201"/>
    <s v="ATTENTO DRY CLEANING SCRL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7"/>
    <s v="2026-08"/>
    <s v="20607722201"/>
    <s v="ATTENTO DRY CLEANING SCRL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3.01 PDT 621"/>
    <n v="62"/>
    <s v="Semestral"/>
    <s v="Si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7722201"/>
    <s v="ATTENTO DRY CLEANING SCRL"/>
    <s v="03.02 PDT 601"/>
    <n v="63"/>
    <s v="Semestral"/>
    <s v="Si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7722201"/>
    <s v="ATTENTO DRY CLEANING SCRL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3.05 AFP NET"/>
    <n v="66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07722201"/>
    <s v="ATTENTO DRY CLEANING SCRL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7722201"/>
    <s v="ATTENTO DRY CLEANING SCRL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49819291"/>
    <s v="TRANSPORTES VASSALLO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49819291"/>
    <s v="TRANSPORTES VASSALLO S.A.C."/>
    <s v="01.03 Registro y/o análisis de todos los comprobantes de bancos"/>
    <n v="13"/>
    <s v="Semestral"/>
    <s v="Registro y analisis"/>
    <n v="1"/>
    <n v="1"/>
    <n v="1"/>
    <n v="1"/>
    <n v="1"/>
    <n v="1"/>
    <n v="2"/>
    <n v="2"/>
    <m/>
    <m/>
    <m/>
    <m/>
    <x v="1"/>
    <x v="0"/>
    <s v="Si aplica"/>
    <n v="2"/>
    <n v="2"/>
    <n v="2"/>
    <n v="2"/>
    <n v="2"/>
    <n v="2"/>
    <n v="2"/>
    <n v="0"/>
    <n v="0"/>
    <n v="0"/>
    <n v="0"/>
    <n v="0"/>
    <n v="0"/>
    <n v="12"/>
    <n v="16"/>
    <n v="0.75"/>
  </r>
  <r>
    <x v="1"/>
    <x v="1"/>
    <s v="2026-08"/>
    <s v="20549819291"/>
    <s v="TRANSPORTES VASSALLO S.A.C.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1.06 Provisión de planillas"/>
    <n v="22"/>
    <s v="Semestral"/>
    <s v="Registro y analisis"/>
    <n v="1"/>
    <n v="1"/>
    <n v="1"/>
    <n v="1"/>
    <n v="1"/>
    <n v="1"/>
    <n v="1"/>
    <n v="2"/>
    <m/>
    <m/>
    <m/>
    <m/>
    <x v="1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549819291"/>
    <s v="TRANSPORTES VASSALLO S.A.C."/>
    <s v="01.07 Provisión de depreciaciones y amortización y control de activos fijos"/>
    <n v="25"/>
    <s v="Semestral"/>
    <s v="Registro y analisis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49819291"/>
    <s v="TRANSPORTES VASSALLO S.A.C."/>
    <s v="01.08 Provisión de obligaciones y otros documentos"/>
    <n v="28"/>
    <s v="Semestral"/>
    <s v="Registro y analisis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549819291"/>
    <s v="TRANSPORTES VASSALLO S.A.C.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2.01 Registro de ventas"/>
    <n v="50"/>
    <s v="Semestral"/>
    <s v="Fisico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49819291"/>
    <s v="TRANSPORTES VASSALLO S.A.C."/>
    <s v="02.02 Registro de compras"/>
    <n v="51"/>
    <s v="Semestral"/>
    <s v="Fisico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49819291"/>
    <s v="TRANSPORTES VASSALLO S.A.C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49819291"/>
    <s v="TRANSPORTES VASSALLO S.A.C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49819291"/>
    <s v="TRANSPORTES VASSALLO S.A.C."/>
    <s v="03.02 PDT 601"/>
    <n v="63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49819291"/>
    <s v="TRANSPORTES VASSALLO S.A.C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3.05 AFP NET"/>
    <n v="66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49819291"/>
    <s v="TRANSPORTES VASSALLO S.A.C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49819291"/>
    <s v="TRANSPORTES VASSALLO S.A.C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82805260"/>
    <s v="VILLEGAS NILUPU OSCAR ALEXANDER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82805260"/>
    <s v="VILLEGAS NILUPU OSCAR ALEXANDER"/>
    <s v="01.03 Registro y/o análisis de todos los comprobantes de bancos"/>
    <n v="1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06 Provisión de planillas"/>
    <n v="2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2.01 Registro de ventas"/>
    <n v="50"/>
    <s v="Semestral"/>
    <s v="Fisico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82805260"/>
    <s v="VILLEGAS NILUPU OSCAR ALEXANDER"/>
    <s v="02.02 Registro de compras"/>
    <n v="51"/>
    <s v="Semestral"/>
    <s v="Fisico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82805260"/>
    <s v="VILLEGAS NILUPU OSCAR ALEXANDER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2.04 Diario simplificado"/>
    <n v="5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82805260"/>
    <s v="VILLEGAS NILUPU OSCAR ALEXANDER"/>
    <s v="03.02 PDT 601"/>
    <n v="63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82805260"/>
    <s v="VILLEGAS NILUPU OSCAR ALEXANDER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3351414"/>
    <s v="PC WORLD TRADING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3351414"/>
    <s v="PC WORLD TRADING S.A.C."/>
    <s v="01.03 Registro y/o análisis de todos los comprobantes de bancos"/>
    <n v="13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3351414"/>
    <s v="PC WORLD TRADING S.A.C.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553351414"/>
    <s v="PC WORLD TRADING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1.13 Provisión del costo de servicio"/>
    <n v="43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3351414"/>
    <s v="PC WORLD TRADING S.A.C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2.01 Registro de ventas"/>
    <n v="50"/>
    <s v="Semestral"/>
    <s v="Fisico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3351414"/>
    <s v="PC WORLD TRADING S.A.C."/>
    <s v="02.02 Registro de compras"/>
    <n v="51"/>
    <s v="Semestral"/>
    <s v="Fisico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3351414"/>
    <s v="PC WORLD TRADING S.A.C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8"/>
    <s v="2026-08"/>
    <s v="20553351414"/>
    <s v="PC WORLD TRADING S.A.C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3351414"/>
    <s v="PC WORLD TRADING S.A.C."/>
    <s v="03.02 PDT 601"/>
    <n v="63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553351414"/>
    <s v="PC WORLD TRADING S.A.C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553351414"/>
    <s v="PC WORLD TRADING S.A.C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4608938"/>
    <s v="WC MAKEUP S.A.C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4608938"/>
    <s v="WC MAKEUP S.A.C"/>
    <s v="01.03 Registro y/o análisis de todos los comprobantes de bancos"/>
    <n v="1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04 Registro, analisis y cierre de kardex"/>
    <n v="1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06 Provisión de planillas"/>
    <n v="2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08 Provisión de obligaciones y otros documentos"/>
    <n v="28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11 Provisión del costo de ventas"/>
    <n v="37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04608938"/>
    <s v="WC MAKEUP S.A.C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04608938"/>
    <s v="WC MAKEUP S.A.C"/>
    <s v="02.03 Diario"/>
    <n v="5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2.04 Diario simplificado"/>
    <n v="5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2.05 Mayor"/>
    <n v="5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04608938"/>
    <s v="WC MAKEUP S.A.C"/>
    <s v="03.02 PDT 601"/>
    <n v="63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3.05 AFP NET"/>
    <n v="66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04608938"/>
    <s v="WC MAKEUP S.A.C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01 Registro y/o análisis de todos los comprobantes de compras"/>
    <n v="7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10448797401"/>
    <s v="BARRETO ABAL YULI MABEL"/>
    <s v="01.02 Registro y/o análisis de todos los comprobantes de ventas"/>
    <n v="10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10448797401"/>
    <s v="BARRETO ABAL YULI MABEL"/>
    <s v="01.03 Registro y/o análisis de todos los comprobantes de bancos"/>
    <n v="1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04 Registro, analisis y cierre de kardex"/>
    <n v="1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06 Provisión de planillas"/>
    <n v="22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10448797401"/>
    <s v="BARRETO ABAL YULI MABEL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11 Provisión del costo de ventas"/>
    <n v="3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2.01 Registro de ventas"/>
    <n v="50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10448797401"/>
    <s v="BARRETO ABAL YULI MABEL"/>
    <s v="02.02 Registro de compras"/>
    <n v="51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10448797401"/>
    <s v="BARRETO ABAL YULI MABEL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2.04 Diario simplificado"/>
    <n v="53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10448797401"/>
    <s v="BARRETO ABAL YULI MABEL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3.01 PDT 621"/>
    <n v="62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10448797401"/>
    <s v="BARRETO ABAL YULI MABEL"/>
    <s v="03.02 PDT 601"/>
    <n v="63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10448797401"/>
    <s v="BARRETO ABAL YULI MABEL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10448797401"/>
    <s v="BARRETO ABAL YULI MABEL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10448797401"/>
    <s v="BARRETO ABAL YULI MABEL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1.01 Registro y/o análisis de todos los comprobantes de compras"/>
    <n v="7"/>
    <s v="Trimestral"/>
    <s v="Solo analisis"/>
    <n v="2"/>
    <n v="2"/>
    <n v="2"/>
    <n v="2"/>
    <n v="2"/>
    <n v="2"/>
    <n v="2"/>
    <n v="2"/>
    <m/>
    <m/>
    <m/>
    <m/>
    <x v="2"/>
    <x v="0"/>
    <s v="Si aplica"/>
    <n v="0.5"/>
    <n v="0"/>
    <n v="0"/>
    <n v="0"/>
    <n v="0"/>
    <n v="0"/>
    <n v="0"/>
    <n v="0"/>
    <n v="0"/>
    <n v="0"/>
    <n v="0"/>
    <n v="0"/>
    <n v="0"/>
    <n v="0"/>
    <n v="4"/>
    <n v="0"/>
  </r>
  <r>
    <x v="1"/>
    <x v="1"/>
    <s v="2026-08"/>
    <s v="20533974172"/>
    <s v="FUNDO LAS DELICIAS S.A.C"/>
    <s v="01.02 Registro y/o análisis de todos los comprobantes de ventas"/>
    <n v="10"/>
    <s v="Trimestral"/>
    <s v="Solo analisis"/>
    <n v="2"/>
    <n v="2"/>
    <n v="2"/>
    <n v="2"/>
    <n v="2"/>
    <n v="2"/>
    <n v="2"/>
    <n v="2"/>
    <m/>
    <m/>
    <m/>
    <m/>
    <x v="2"/>
    <x v="0"/>
    <s v="Si aplica"/>
    <n v="0.5"/>
    <n v="0"/>
    <n v="0"/>
    <n v="0"/>
    <n v="0"/>
    <n v="0"/>
    <n v="0"/>
    <n v="0"/>
    <n v="0"/>
    <n v="0"/>
    <n v="0"/>
    <n v="0"/>
    <n v="0"/>
    <n v="0"/>
    <n v="4"/>
    <n v="0"/>
  </r>
  <r>
    <x v="1"/>
    <x v="1"/>
    <s v="2026-08"/>
    <s v="20533974172"/>
    <s v="FUNDO LAS DELICIAS S.A.C"/>
    <s v="01.03 Registro y/o análisis de todos los comprobantes de bancos"/>
    <n v="13"/>
    <s v="Trimestral"/>
    <s v="Solo analisis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33974172"/>
    <s v="FUNDO LAS DELICIAS S.A.C"/>
    <s v="01.04 Registro, analisis y cierre de kardex"/>
    <n v="16"/>
    <s v="Trimestral"/>
    <s v="Solo analisis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33974172"/>
    <s v="FUNDO LAS DELICIAS S.A.C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1.06 Provisión de planillas"/>
    <n v="22"/>
    <s v="Trimestral"/>
    <s v="Solo analisis"/>
    <n v="2"/>
    <n v="2"/>
    <n v="2"/>
    <n v="2"/>
    <n v="2"/>
    <n v="2"/>
    <n v="2"/>
    <n v="2"/>
    <m/>
    <m/>
    <m/>
    <m/>
    <x v="2"/>
    <x v="0"/>
    <s v="Si aplica"/>
    <n v="3"/>
    <n v="0"/>
    <n v="0"/>
    <n v="0"/>
    <n v="0"/>
    <n v="0"/>
    <n v="0"/>
    <n v="0"/>
    <n v="0"/>
    <n v="0"/>
    <n v="0"/>
    <n v="0"/>
    <n v="0"/>
    <n v="0"/>
    <n v="24"/>
    <n v="0"/>
  </r>
  <r>
    <x v="1"/>
    <x v="1"/>
    <s v="2026-08"/>
    <s v="20533974172"/>
    <s v="FUNDO LAS DELICIAS S.A.C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1.11 Provisión del costo de ventas"/>
    <n v="37"/>
    <s v="Trimestral"/>
    <s v="Solo analisis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33974172"/>
    <s v="FUNDO LAS DELICIAS S.A.C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2.01 Registro de ventas"/>
    <n v="50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533974172"/>
    <s v="FUNDO LAS DELICIAS S.A.C"/>
    <s v="02.02 Registro de compras"/>
    <n v="51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533974172"/>
    <s v="FUNDO LAS DELICIAS S.A.C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2.04 Diario simplificado"/>
    <n v="53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533974172"/>
    <s v="FUNDO LAS DELICIAS S.A.C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3.01 PDT 621"/>
    <n v="62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33974172"/>
    <s v="FUNDO LAS DELICIAS S.A.C"/>
    <s v="03.02 PDT 601"/>
    <n v="63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33974172"/>
    <s v="FUNDO LAS DELICIAS S.A.C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533974172"/>
    <s v="FUNDO LAS DELICIAS S.A.C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533974172"/>
    <s v="FUNDO LAS DELICIAS S.A.C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1.01 Registro y/o análisis de todos los comprobantes de compras"/>
    <n v="7"/>
    <s v="Trimestral"/>
    <s v="Solo analisis"/>
    <n v="1"/>
    <n v="1"/>
    <n v="1"/>
    <n v="1"/>
    <n v="1"/>
    <n v="1"/>
    <n v="1"/>
    <n v="1"/>
    <m/>
    <m/>
    <m/>
    <m/>
    <x v="2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0"/>
    <x v="2"/>
    <s v="2026-08"/>
    <s v="20603055617"/>
    <s v="SUBDITEX"/>
    <s v="01.02 Registro y/o análisis de todos los comprobantes de ventas"/>
    <n v="10"/>
    <s v="Trimestral"/>
    <s v="Solo analisis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03055617"/>
    <s v="SUBDITEX"/>
    <s v="01.03 Registro y/o análisis de todos los comprobantes de bancos"/>
    <n v="13"/>
    <s v="Trimestral"/>
    <s v="Solo analisis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03055617"/>
    <s v="SUBDITEX"/>
    <s v="01.04 Registro, analisis y cierre de kardex"/>
    <n v="16"/>
    <s v="Trimestral"/>
    <s v="Solo analisis"/>
    <n v="2"/>
    <n v="2"/>
    <n v="2"/>
    <n v="2"/>
    <n v="2"/>
    <n v="2"/>
    <n v="2"/>
    <n v="2"/>
    <m/>
    <m/>
    <m/>
    <m/>
    <x v="2"/>
    <x v="0"/>
    <s v="Si aplica"/>
    <n v="3"/>
    <n v="0"/>
    <n v="0"/>
    <n v="0"/>
    <n v="0"/>
    <n v="0"/>
    <n v="0"/>
    <n v="0"/>
    <n v="0"/>
    <n v="0"/>
    <n v="0"/>
    <n v="0"/>
    <n v="0"/>
    <n v="0"/>
    <n v="24"/>
    <n v="0"/>
  </r>
  <r>
    <x v="0"/>
    <x v="2"/>
    <s v="2026-08"/>
    <s v="20603055617"/>
    <s v="SUBDITEX"/>
    <s v="01.05 Provisión de devengues de gastos pagados por adelantado"/>
    <n v="19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03055617"/>
    <s v="SUBDITEX"/>
    <s v="01.06 Provisión de planillas"/>
    <n v="22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03055617"/>
    <s v="SUBDITEX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1.08 Provisión de obligaciones y otros documentos"/>
    <n v="28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03055617"/>
    <s v="SUBDITEX"/>
    <s v="01.09 Registro y costeo de importaciones"/>
    <n v="31"/>
    <s v="Trimestral"/>
    <s v="Solo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03055617"/>
    <s v="SUBDITEX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1.11 Provisión del costo de ventas"/>
    <n v="37"/>
    <s v="Trimestral"/>
    <s v="Solo analisis"/>
    <n v="1"/>
    <n v="1"/>
    <n v="1"/>
    <n v="1"/>
    <n v="1"/>
    <n v="1"/>
    <n v="1"/>
    <n v="1"/>
    <m/>
    <m/>
    <m/>
    <m/>
    <x v="2"/>
    <x v="0"/>
    <s v="Si aplica"/>
    <n v="3"/>
    <n v="3"/>
    <n v="3"/>
    <n v="3"/>
    <n v="3"/>
    <n v="3"/>
    <n v="3"/>
    <n v="3"/>
    <n v="3"/>
    <n v="0"/>
    <n v="0"/>
    <n v="0"/>
    <n v="0"/>
    <n v="24"/>
    <n v="24"/>
    <n v="1"/>
  </r>
  <r>
    <x v="0"/>
    <x v="2"/>
    <s v="2026-08"/>
    <s v="20603055617"/>
    <s v="SUBDITEX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2.01 Registro de ventas"/>
    <n v="50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2"/>
    <s v="2026-08"/>
    <s v="20603055617"/>
    <s v="SUBDITEX"/>
    <s v="02.02 Registro de compras"/>
    <n v="51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2"/>
    <s v="2026-08"/>
    <s v="20603055617"/>
    <s v="SUBDITEX"/>
    <s v="02.03 Diario"/>
    <n v="52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603055617"/>
    <s v="SUBDITEX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2.05 Mayor"/>
    <n v="54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603055617"/>
    <s v="SUBDITEX"/>
    <s v="02.06 Inventario y balances"/>
    <n v="55"/>
    <s v="Trimestral"/>
    <s v="Fisico"/>
    <n v="2"/>
    <n v="2"/>
    <n v="2"/>
    <n v="2"/>
    <n v="2"/>
    <n v="2"/>
    <n v="2"/>
    <n v="2"/>
    <m/>
    <m/>
    <m/>
    <m/>
    <x v="2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603055617"/>
    <s v="SUBDITEX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2.08 Registro de activo fijo"/>
    <n v="57"/>
    <s v="Trimestral"/>
    <s v="Fisico"/>
    <n v="2"/>
    <n v="2"/>
    <n v="2"/>
    <n v="2"/>
    <n v="2"/>
    <n v="2"/>
    <n v="2"/>
    <n v="2"/>
    <m/>
    <m/>
    <m/>
    <m/>
    <x v="2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603055617"/>
    <s v="SUBDITEX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2.10 Registro de inventario permanente en unidades fisicas"/>
    <n v="59"/>
    <s v="Trimestral"/>
    <s v="Fisico"/>
    <n v="2"/>
    <n v="2"/>
    <n v="2"/>
    <n v="2"/>
    <n v="2"/>
    <n v="2"/>
    <n v="2"/>
    <n v="2"/>
    <m/>
    <m/>
    <m/>
    <m/>
    <x v="2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603055617"/>
    <s v="SUBDITEX"/>
    <s v="02.11 Registro de inventario permanente valorizado"/>
    <n v="60"/>
    <s v="Trimestral"/>
    <s v="Fisico"/>
    <n v="2"/>
    <n v="2"/>
    <n v="2"/>
    <n v="2"/>
    <n v="2"/>
    <n v="2"/>
    <n v="2"/>
    <n v="2"/>
    <m/>
    <m/>
    <m/>
    <m/>
    <x v="2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603055617"/>
    <s v="SUBDITEX"/>
    <s v="03.01 PDT 621"/>
    <n v="62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2"/>
    <s v="2026-08"/>
    <s v="20603055617"/>
    <s v="SUBDITEX"/>
    <s v="03.02 PDT 601"/>
    <n v="63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2"/>
    <s v="2026-08"/>
    <s v="20603055617"/>
    <s v="SUBDITEX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03055617"/>
    <s v="SUBDITEX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03055617"/>
    <s v="SUBDITEX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1.01 Registro y/o análisis de todos los comprobantes de compras"/>
    <n v="7"/>
    <s v="Trimestral"/>
    <s v="Solo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6407816"/>
    <s v="NOMADS EQUIPMENT S.R.L."/>
    <s v="01.02 Registro y/o análisis de todos los comprobantes de ventas"/>
    <n v="10"/>
    <s v="Trimestral"/>
    <s v="Solo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6407816"/>
    <s v="NOMADS EQUIPMENT S.R.L."/>
    <s v="01.03 Registro y/o análisis de todos los comprobantes de bancos"/>
    <n v="13"/>
    <s v="Trimestral"/>
    <s v="Solo analisis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6407816"/>
    <s v="NOMADS EQUIPMENT S.R.L."/>
    <s v="01.04 Registro, analisis y cierre de kardex"/>
    <n v="16"/>
    <s v="Trimestral"/>
    <s v="Solo analisis"/>
    <n v="1"/>
    <n v="1"/>
    <n v="1"/>
    <n v="1"/>
    <n v="1"/>
    <n v="1"/>
    <n v="1"/>
    <n v="2"/>
    <m/>
    <m/>
    <m/>
    <m/>
    <x v="2"/>
    <x v="0"/>
    <s v="Si aplica"/>
    <n v="5"/>
    <n v="5"/>
    <n v="5"/>
    <n v="5"/>
    <n v="5"/>
    <n v="5"/>
    <n v="5"/>
    <n v="5"/>
    <n v="0"/>
    <n v="0"/>
    <n v="0"/>
    <n v="0"/>
    <n v="0"/>
    <n v="35"/>
    <n v="40"/>
    <n v="0.875"/>
  </r>
  <r>
    <x v="2"/>
    <x v="6"/>
    <s v="2026-08"/>
    <s v="20606407816"/>
    <s v="NOMADS EQUIPMENT S.R.L.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1.06 Provisión de planillas"/>
    <n v="22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6"/>
    <s v="2026-08"/>
    <s v="20606407816"/>
    <s v="NOMADS EQUIPMENT S.R.L."/>
    <s v="01.07 Provisión de depreciaciones y amortización y control de activos fijos"/>
    <n v="25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6407816"/>
    <s v="NOMADS EQUIPMENT S.R.L.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1.09 Registro y costeo de importaciones"/>
    <n v="31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6"/>
    <s v="2026-08"/>
    <s v="20606407816"/>
    <s v="NOMADS EQUIPMENT S.R.L.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1.11 Provisión del costo de ventas"/>
    <n v="37"/>
    <s v="Trimestral"/>
    <s v="Solo analisis"/>
    <n v="1"/>
    <n v="1"/>
    <n v="1"/>
    <n v="1"/>
    <n v="1"/>
    <n v="1"/>
    <n v="1"/>
    <n v="2"/>
    <m/>
    <m/>
    <m/>
    <m/>
    <x v="2"/>
    <x v="0"/>
    <s v="Si aplica"/>
    <n v="5"/>
    <n v="5"/>
    <n v="5"/>
    <n v="5"/>
    <n v="5"/>
    <n v="5"/>
    <n v="5"/>
    <n v="5"/>
    <n v="0"/>
    <n v="0"/>
    <n v="0"/>
    <n v="0"/>
    <n v="0"/>
    <n v="35"/>
    <n v="40"/>
    <n v="0.875"/>
  </r>
  <r>
    <x v="2"/>
    <x v="6"/>
    <s v="2026-08"/>
    <s v="20606407816"/>
    <s v="NOMADS EQUIPMENT S.R.L.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2.01 Registro de ventas"/>
    <n v="50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6407816"/>
    <s v="NOMADS EQUIPMENT S.R.L."/>
    <s v="02.02 Registro de compras"/>
    <n v="51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6407816"/>
    <s v="NOMADS EQUIPMENT S.R.L.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2.04 Diario simplificado"/>
    <n v="53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606407816"/>
    <s v="NOMADS EQUIPMENT S.R.L.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3.01 PDT 621"/>
    <n v="62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6407816"/>
    <s v="NOMADS EQUIPMENT S.R.L."/>
    <s v="03.02 PDT 601"/>
    <n v="63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6407816"/>
    <s v="NOMADS EQUIPMENT S.R.L."/>
    <s v="03.03 PDT 617"/>
    <n v="64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6407816"/>
    <s v="NOMADS EQUIPMENT S.R.L.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6407816"/>
    <s v="NOMADS EQUIPMENT S.R.L.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6407816"/>
    <s v="NOMADS EQUIPMENT S.R.L.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9"/>
    <s v="2026-08"/>
    <s v="20601012872"/>
    <s v="NAYRA YULIANA IMPORT E.I.R.L.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2"/>
    <x v="9"/>
    <s v="2026-08"/>
    <s v="20601012872"/>
    <s v="NAYRA YULIANA IMPORT E.I.R.L."/>
    <s v="01.03 Registro y/o análisis de todos los comprobantes de bancos"/>
    <n v="13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9"/>
    <s v="2026-08"/>
    <s v="20601012872"/>
    <s v="NAYRA YULIANA IMPORT E.I.R.L."/>
    <s v="01.04 Registro, analisis y cierre de kardex"/>
    <n v="16"/>
    <s v="Mensual"/>
    <s v="Registro y analisis"/>
    <n v="2"/>
    <n v="2"/>
    <n v="2"/>
    <n v="2"/>
    <n v="2"/>
    <n v="2"/>
    <n v="2"/>
    <n v="2"/>
    <m/>
    <m/>
    <m/>
    <m/>
    <x v="0"/>
    <x v="0"/>
    <s v="Si aplica"/>
    <n v="6"/>
    <n v="0"/>
    <n v="0"/>
    <n v="0"/>
    <n v="0"/>
    <n v="0"/>
    <n v="0"/>
    <n v="0"/>
    <n v="0"/>
    <n v="0"/>
    <n v="0"/>
    <n v="0"/>
    <n v="0"/>
    <n v="0"/>
    <n v="48"/>
    <n v="0"/>
  </r>
  <r>
    <x v="2"/>
    <x v="9"/>
    <s v="2026-08"/>
    <s v="20601012872"/>
    <s v="NAYRA YULIANA IMPORT E.I.R.L."/>
    <s v="01.05 Provisión de devengues de gastos pagados por adelantado"/>
    <n v="19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01012872"/>
    <s v="NAYRA YULIANA IMPORT E.I.R.L."/>
    <s v="01.06 Provisión de planillas"/>
    <n v="22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9"/>
    <s v="2026-08"/>
    <s v="20601012872"/>
    <s v="NAYRA YULIANA IMPORT E.I.R.L."/>
    <s v="01.07 Provisión de depreciaciones y amortización y control de activos fijos"/>
    <n v="25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01012872"/>
    <s v="NAYRA YULIANA IMPORT E.I.R.L."/>
    <s v="01.08 Provisión de obligaciones y otros documentos"/>
    <n v="28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01012872"/>
    <s v="NAYRA YULIANA IMPORT E.I.R.L."/>
    <s v="01.09 Registro y costeo de importaciones"/>
    <n v="31"/>
    <s v="Mensual"/>
    <s v="Registro y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9"/>
    <s v="2026-08"/>
    <s v="20601012872"/>
    <s v="NAYRA YULIANA IMPORT E.I.R.L.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6"/>
    <n v="6"/>
    <n v="6"/>
    <n v="6"/>
    <n v="6"/>
    <n v="6"/>
    <n v="6"/>
    <n v="6"/>
    <n v="0"/>
    <n v="0"/>
    <n v="0"/>
    <n v="0"/>
    <n v="0"/>
    <n v="42"/>
    <n v="48"/>
    <n v="0.875"/>
  </r>
  <r>
    <x v="2"/>
    <x v="9"/>
    <s v="2026-08"/>
    <s v="20601012872"/>
    <s v="NAYRA YULIANA IMPORT E.I.R.L.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9"/>
    <s v="2026-08"/>
    <s v="20601012872"/>
    <s v="NAYRA YULIANA IMPORT E.I.R.L.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9"/>
    <s v="2026-08"/>
    <s v="20601012872"/>
    <s v="NAYRA YULIANA IMPORT E.I.R.L."/>
    <s v="02.03 Diario"/>
    <n v="52"/>
    <s v="Mensual"/>
    <s v="Fisico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01012872"/>
    <s v="NAYRA YULIANA IMPORT E.I.R.L.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9"/>
    <s v="2026-08"/>
    <s v="20601012872"/>
    <s v="NAYRA YULIANA IMPORT E.I.R.L."/>
    <s v="02.06 Inventario y balances"/>
    <n v="55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9"/>
    <s v="2026-08"/>
    <s v="20601012872"/>
    <s v="NAYRA YULIANA IMPORT E.I.R.L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2.08 Registro de activo fijo"/>
    <n v="57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9"/>
    <s v="2026-08"/>
    <s v="20601012872"/>
    <s v="NAYRA YULIANA IMPORT E.I.R.L.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2.11 Registro de inventario permanente valorizado"/>
    <n v="60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9"/>
    <s v="2026-08"/>
    <s v="20601012872"/>
    <s v="NAYRA YULIANA IMPORT E.I.R.L.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01012872"/>
    <s v="NAYRA YULIANA IMPORT E.I.R.L.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01012872"/>
    <s v="NAYRA YULIANA IMPORT E.I.R.L.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9"/>
    <s v="2026-08"/>
    <s v="20601012872"/>
    <s v="NAYRA YULIANA IMPORT E.I.R.L.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1012872"/>
    <s v="NAYRA YULIANA IMPORT E.I.R.L.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9"/>
    <s v="2026-08"/>
    <s v="10101281359"/>
    <s v="YULIANA LIBERTAD DEL AGUILA MESCO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2"/>
    <x v="9"/>
    <s v="2026-08"/>
    <s v="10101281359"/>
    <s v="YULIANA LIBERTAD DEL AGUILA MESCO"/>
    <s v="01.03 Registro y/o análisis de todos los comprobantes de bancos"/>
    <n v="13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9"/>
    <s v="2026-08"/>
    <s v="10101281359"/>
    <s v="YULIANA LIBERTAD DEL AGUILA MESCO"/>
    <s v="01.04 Registro, analisis y cierre de kardex"/>
    <n v="16"/>
    <s v="Mensual"/>
    <s v="Registro y analisis"/>
    <n v="2"/>
    <n v="2"/>
    <n v="2"/>
    <n v="2"/>
    <n v="2"/>
    <n v="2"/>
    <n v="2"/>
    <n v="2"/>
    <m/>
    <m/>
    <m/>
    <m/>
    <x v="0"/>
    <x v="0"/>
    <s v="Si aplica"/>
    <n v="6"/>
    <n v="0"/>
    <n v="0"/>
    <n v="0"/>
    <n v="0"/>
    <n v="0"/>
    <n v="0"/>
    <n v="0"/>
    <n v="0"/>
    <n v="0"/>
    <n v="0"/>
    <n v="0"/>
    <n v="0"/>
    <n v="0"/>
    <n v="48"/>
    <n v="0"/>
  </r>
  <r>
    <x v="2"/>
    <x v="9"/>
    <s v="2026-08"/>
    <s v="10101281359"/>
    <s v="YULIANA LIBERTAD DEL AGUILA MESCO"/>
    <s v="01.05 Provisión de devengues de gastos pagados por adelantado"/>
    <n v="19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10101281359"/>
    <s v="YULIANA LIBERTAD DEL AGUILA MESCO"/>
    <s v="01.06 Provisión de planillas"/>
    <n v="22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9"/>
    <s v="2026-08"/>
    <s v="10101281359"/>
    <s v="YULIANA LIBERTAD DEL AGUILA MESCO"/>
    <s v="01.07 Provisión de depreciaciones y amortización y control de activos fijos"/>
    <n v="25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10101281359"/>
    <s v="YULIANA LIBERTAD DEL AGUILA MESCO"/>
    <s v="01.08 Provisión de obligaciones y otros documentos"/>
    <n v="28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10101281359"/>
    <s v="YULIANA LIBERTAD DEL AGUILA MESCO"/>
    <s v="01.09 Registro y costeo de importaciones"/>
    <n v="31"/>
    <s v="Mensual"/>
    <s v="Registro y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9"/>
    <s v="2026-08"/>
    <s v="10101281359"/>
    <s v="YULIANA LIBERTAD DEL AGUILA MESCO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6"/>
    <n v="6"/>
    <n v="6"/>
    <n v="6"/>
    <n v="6"/>
    <n v="6"/>
    <n v="6"/>
    <n v="6"/>
    <n v="0"/>
    <n v="0"/>
    <n v="0"/>
    <n v="0"/>
    <n v="0"/>
    <n v="42"/>
    <n v="48"/>
    <n v="0.875"/>
  </r>
  <r>
    <x v="2"/>
    <x v="9"/>
    <s v="2026-08"/>
    <s v="10101281359"/>
    <s v="YULIANA LIBERTAD DEL AGUILA MESCO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9"/>
    <s v="2026-08"/>
    <s v="10101281359"/>
    <s v="YULIANA LIBERTAD DEL AGUILA MESCO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9"/>
    <s v="2026-08"/>
    <s v="10101281359"/>
    <s v="YULIANA LIBERTAD DEL AGUILA MESCO"/>
    <s v="02.03 Diario"/>
    <n v="52"/>
    <s v="Mensual"/>
    <s v="Fisico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10101281359"/>
    <s v="YULIANA LIBERTAD DEL AGUILA MESCO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9"/>
    <s v="2026-08"/>
    <s v="10101281359"/>
    <s v="YULIANA LIBERTAD DEL AGUILA MESCO"/>
    <s v="02.06 Inventario y balances"/>
    <n v="55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9"/>
    <s v="2026-08"/>
    <s v="10101281359"/>
    <s v="YULIANA LIBERTAD DEL AGUILA MESCO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2.08 Registro de activo fijo"/>
    <n v="57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9"/>
    <s v="2026-08"/>
    <s v="10101281359"/>
    <s v="YULIANA LIBERTAD DEL AGUILA MESCO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2.11 Registro de inventario permanente valorizado"/>
    <n v="60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9"/>
    <s v="2026-08"/>
    <s v="10101281359"/>
    <s v="YULIANA LIBERTAD DEL AGUILA MESCO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10101281359"/>
    <s v="YULIANA LIBERTAD DEL AGUILA MESCO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10101281359"/>
    <s v="YULIANA LIBERTAD DEL AGUILA MESCO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3.05 AFP NET"/>
    <n v="66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10101281359"/>
    <s v="YULIANA LIBERTAD DEL AGUILA MESCO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10101281359"/>
    <s v="YULIANA LIBERTAD DEL AGUILA MESCO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1.01 Registro y/o análisis de todos los comprobantes de compras"/>
    <n v="7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10421823"/>
    <s v="JOFRA TOYS EIRL"/>
    <s v="01.02 Registro y/o análisis de todos los comprobantes de ventas"/>
    <n v="10"/>
    <s v="Mensual"/>
    <s v="Solo analisis"/>
    <n v="1"/>
    <n v="1"/>
    <n v="1"/>
    <n v="1"/>
    <n v="1"/>
    <n v="1"/>
    <n v="1"/>
    <n v="2"/>
    <m/>
    <m/>
    <m/>
    <m/>
    <x v="0"/>
    <x v="0"/>
    <s v="Si aplica"/>
    <n v="1.5"/>
    <n v="1.5"/>
    <n v="1.5"/>
    <n v="1.5"/>
    <n v="1.5"/>
    <n v="1.5"/>
    <n v="1.5"/>
    <n v="1.5"/>
    <n v="0"/>
    <n v="0"/>
    <n v="0"/>
    <n v="0"/>
    <n v="0"/>
    <n v="10.5"/>
    <n v="12"/>
    <n v="0.875"/>
  </r>
  <r>
    <x v="2"/>
    <x v="9"/>
    <s v="2026-08"/>
    <s v="20610421823"/>
    <s v="JOFRA TOYS EIRL"/>
    <s v="01.03 Registro y/o análisis de todos los comprobantes de bancos"/>
    <n v="13"/>
    <s v="Mensual"/>
    <s v="Registro y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9"/>
    <s v="2026-08"/>
    <s v="20610421823"/>
    <s v="JOFRA TOYS EIRL"/>
    <s v="01.04 Registro, analisis y cierre de kardex"/>
    <n v="16"/>
    <s v="Mensual"/>
    <s v="Registro y analisis"/>
    <n v="2"/>
    <n v="2"/>
    <n v="2"/>
    <n v="2"/>
    <n v="2"/>
    <n v="2"/>
    <n v="2"/>
    <n v="2"/>
    <m/>
    <m/>
    <m/>
    <m/>
    <x v="0"/>
    <x v="0"/>
    <s v="Si aplica"/>
    <n v="10"/>
    <n v="0"/>
    <n v="0"/>
    <n v="0"/>
    <n v="0"/>
    <n v="0"/>
    <n v="0"/>
    <n v="0"/>
    <n v="0"/>
    <n v="0"/>
    <n v="0"/>
    <n v="0"/>
    <n v="0"/>
    <n v="0"/>
    <n v="80"/>
    <n v="0"/>
  </r>
  <r>
    <x v="2"/>
    <x v="9"/>
    <s v="2026-08"/>
    <s v="20610421823"/>
    <s v="JOFRA TOYS EIRL"/>
    <s v="01.05 Provisión de devengues de gastos pagados por adelantado"/>
    <n v="19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10421823"/>
    <s v="JOFRA TOYS EIRL"/>
    <s v="01.06 Provisión de planillas"/>
    <n v="22"/>
    <s v="Mensual"/>
    <s v="Registro y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9"/>
    <s v="2026-08"/>
    <s v="20610421823"/>
    <s v="JOFRA TOYS EIRL"/>
    <s v="01.07 Provisión de depreciaciones y amortización y control de activos fijos"/>
    <n v="25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10421823"/>
    <s v="JOFRA TOYS EIRL"/>
    <s v="01.08 Provisión de obligaciones y otros documentos"/>
    <n v="28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10421823"/>
    <s v="JOFRA TOYS EIRL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10"/>
    <n v="10"/>
    <n v="10"/>
    <n v="10"/>
    <n v="10"/>
    <n v="10"/>
    <n v="10"/>
    <n v="10"/>
    <n v="0"/>
    <n v="0"/>
    <n v="0"/>
    <n v="0"/>
    <n v="0"/>
    <n v="70"/>
    <n v="80"/>
    <n v="0.875"/>
  </r>
  <r>
    <x v="2"/>
    <x v="9"/>
    <s v="2026-08"/>
    <s v="20610421823"/>
    <s v="JOFRA TOYS EIRL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9"/>
    <s v="2026-08"/>
    <s v="20610421823"/>
    <s v="JOFRA TOYS EIRL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9"/>
    <s v="2026-08"/>
    <s v="20610421823"/>
    <s v="JOFRA TOYS EIRL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2.04 Diario simplificado"/>
    <n v="53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9"/>
    <s v="2026-08"/>
    <s v="20610421823"/>
    <s v="JOFRA TOYS EIRL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10421823"/>
    <s v="JOFRA TOYS EIRL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10421823"/>
    <s v="JOFRA TOYS EIRL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9"/>
    <s v="2026-08"/>
    <s v="20610421823"/>
    <s v="JOFRA TOYS EIRL"/>
    <s v="03.06 PDT 626"/>
    <n v="67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10421823"/>
    <s v="JOFRA TOYS EIRL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10421823"/>
    <s v="JOFRA TOYS EIRL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9"/>
    <s v="2026-08"/>
    <s v="20608101790"/>
    <s v="NAYRA IMPORT EXPORT E.I.R.L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1.5"/>
    <n v="1.5"/>
    <n v="1.5"/>
    <n v="1.5"/>
    <n v="1.5"/>
    <n v="1.5"/>
    <n v="1.5"/>
    <n v="1.5"/>
    <n v="1.5"/>
    <n v="0"/>
    <n v="0"/>
    <n v="0"/>
    <n v="0"/>
    <n v="12"/>
    <n v="12"/>
    <n v="1"/>
  </r>
  <r>
    <x v="2"/>
    <x v="9"/>
    <s v="2026-08"/>
    <s v="20608101790"/>
    <s v="NAYRA IMPORT EXPORT E.I.R.L"/>
    <s v="01.03 Registro y/o análisis de todos los comprobantes de bancos"/>
    <n v="13"/>
    <s v="Mensual"/>
    <s v="Registro y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9"/>
    <s v="2026-08"/>
    <s v="20608101790"/>
    <s v="NAYRA IMPORT EXPORT E.I.R.L"/>
    <s v="01.04 Registro, analisis y cierre de kardex"/>
    <n v="16"/>
    <s v="Mensual"/>
    <s v="Registro y analisis"/>
    <n v="2"/>
    <n v="2"/>
    <n v="2"/>
    <n v="2"/>
    <n v="2"/>
    <n v="2"/>
    <n v="2"/>
    <n v="2"/>
    <m/>
    <m/>
    <m/>
    <m/>
    <x v="0"/>
    <x v="0"/>
    <s v="Si aplica"/>
    <n v="10"/>
    <n v="0"/>
    <n v="0"/>
    <n v="0"/>
    <n v="0"/>
    <n v="0"/>
    <n v="0"/>
    <n v="0"/>
    <n v="0"/>
    <n v="0"/>
    <n v="0"/>
    <n v="0"/>
    <n v="0"/>
    <n v="0"/>
    <n v="80"/>
    <n v="0"/>
  </r>
  <r>
    <x v="2"/>
    <x v="9"/>
    <s v="2026-08"/>
    <s v="20608101790"/>
    <s v="NAYRA IMPORT EXPORT E.I.R.L"/>
    <s v="01.05 Provisión de devengues de gastos pagados por adelantado"/>
    <n v="19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08101790"/>
    <s v="NAYRA IMPORT EXPORT E.I.R.L"/>
    <s v="01.06 Provisión de planillas"/>
    <n v="22"/>
    <s v="Mensual"/>
    <s v="Registro y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9"/>
    <s v="2026-08"/>
    <s v="20608101790"/>
    <s v="NAYRA IMPORT EXPORT E.I.R.L"/>
    <s v="01.07 Provisión de depreciaciones y amortización y control de activos fijos"/>
    <n v="25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08101790"/>
    <s v="NAYRA IMPORT EXPORT E.I.R.L"/>
    <s v="01.08 Provisión de obligaciones y otros documentos"/>
    <n v="28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9"/>
    <s v="2026-08"/>
    <s v="20608101790"/>
    <s v="NAYRA IMPORT EXPORT E.I.R.L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10"/>
    <n v="10"/>
    <n v="10"/>
    <n v="10"/>
    <n v="10"/>
    <n v="10"/>
    <n v="10"/>
    <n v="10"/>
    <n v="0"/>
    <n v="0"/>
    <n v="0"/>
    <n v="0"/>
    <n v="0"/>
    <n v="70"/>
    <n v="80"/>
    <n v="0.875"/>
  </r>
  <r>
    <x v="2"/>
    <x v="9"/>
    <s v="2026-08"/>
    <s v="20608101790"/>
    <s v="NAYRA IMPORT EXPORT E.I.R.L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9"/>
    <s v="2026-08"/>
    <s v="20608101790"/>
    <s v="NAYRA IMPORT EXPORT E.I.R.L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9"/>
    <s v="2026-08"/>
    <s v="20608101790"/>
    <s v="NAYRA IMPORT EXPORT E.I.R.L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2.04 Diario simplificado"/>
    <n v="53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9"/>
    <s v="2026-08"/>
    <s v="20608101790"/>
    <s v="NAYRA IMPORT EXPORT E.I.R.L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9"/>
    <s v="2026-08"/>
    <s v="20608101790"/>
    <s v="NAYRA IMPORT EXPORT E.I.R.L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9"/>
    <s v="2026-08"/>
    <s v="20608101790"/>
    <s v="NAYRA IMPORT EXPORT E.I.R.L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9"/>
    <s v="2026-08"/>
    <s v="20608101790"/>
    <s v="NAYRA IMPORT EXPORT E.I.R.L"/>
    <s v="03.06 PDT 626"/>
    <n v="67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9"/>
    <s v="2026-08"/>
    <s v="20608101790"/>
    <s v="NAYRA IMPORT EXPORT E.I.R.L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9"/>
    <s v="2026-08"/>
    <s v="20608101790"/>
    <s v="NAYRA IMPORT EXPORT E.I.R.L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10912738"/>
    <s v="PRODUCCIONES MEDIO PELO S.A.C.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10912738"/>
    <s v="PRODUCCIONES MEDIO PELO S.A.C."/>
    <s v="01.03 Registro y/o análisis de todos los comprobantes de bancos"/>
    <n v="1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10912738"/>
    <s v="PRODUCCIONES MEDIO PELO S.A.C.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10912738"/>
    <s v="PRODUCCIONES MEDIO PELO S.A.C.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10912738"/>
    <s v="PRODUCCIONES MEDIO PELO S.A.C.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10912738"/>
    <s v="PRODUCCIONES MEDIO PELO S.A.C.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10912738"/>
    <s v="PRODUCCIONES MEDIO PELO S.A.C.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10912738"/>
    <s v="PRODUCCIONES MEDIO PELO S.A.C.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0912738"/>
    <s v="PRODUCCIONES MEDIO PELO S.A.C.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437140"/>
    <s v="AMIMASA PANADERIA SELECTA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437140"/>
    <s v="AMIMASA PANADERIA SELECTA S.A.C."/>
    <s v="01.03 Registro y/o análisis de todos los comprobantes de bancos"/>
    <n v="13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437140"/>
    <s v="AMIMASA PANADERIA SELECTA S.A.C.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12437140"/>
    <s v="AMIMASA PANADERIA SELECTA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2.01 Registro de ventas"/>
    <n v="50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12437140"/>
    <s v="AMIMASA PANADERIA SELECTA S.A.C."/>
    <s v="02.02 Registro de compras"/>
    <n v="51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12437140"/>
    <s v="AMIMASA PANADERIA SELECTA S.A.C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5"/>
    <s v="2026-08"/>
    <s v="20612437140"/>
    <s v="AMIMASA PANADERIA SELECTA S.A.C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437140"/>
    <s v="AMIMASA PANADERIA SELECTA S.A.C."/>
    <s v="03.02 PDT 601"/>
    <n v="63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437140"/>
    <s v="AMIMASA PANADERIA SELECTA S.A.C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3.05 AFP NET"/>
    <n v="66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437140"/>
    <s v="AMIMASA PANADERIA SELECTA S.A.C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437140"/>
    <s v="AMIMASA PANADERIA SELECTA S.A.C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11896752"/>
    <s v="CASA MEZCAL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2"/>
    <x v="3"/>
    <s v="2026-08"/>
    <s v="20611896752"/>
    <s v="CASA MEZCAL"/>
    <s v="01.03 Registro y/o análisis de todos los comprobantes de bancos"/>
    <n v="13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11896752"/>
    <s v="CASA MEZCAL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6"/>
    <n v="6"/>
    <n v="6"/>
    <n v="6"/>
    <n v="6"/>
    <n v="6"/>
    <n v="6"/>
    <n v="6"/>
    <n v="6"/>
    <n v="0"/>
    <n v="0"/>
    <n v="0"/>
    <n v="0"/>
    <n v="48"/>
    <n v="48"/>
    <n v="1"/>
  </r>
  <r>
    <x v="2"/>
    <x v="3"/>
    <s v="2026-08"/>
    <s v="20611896752"/>
    <s v="CASA MEZCAL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1.08 Provisión de obligaciones y otros documentos"/>
    <n v="28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11896752"/>
    <s v="CASA MEZCAL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11896752"/>
    <s v="CASA MEZCAL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11896752"/>
    <s v="CASA MEZCAL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11896752"/>
    <s v="CASA MEZCAL"/>
    <s v="02.03 Diario"/>
    <n v="52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611896752"/>
    <s v="CASA MEZCAL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611896752"/>
    <s v="CASA MEZCAL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11896752"/>
    <s v="CASA MEZCAL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11896752"/>
    <s v="CASA MEZCAL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11896752"/>
    <s v="CASA MEZCAL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1896752"/>
    <s v="CASA MEZCAL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3"/>
    <n v="3"/>
    <n v="3"/>
    <n v="3"/>
    <n v="3"/>
    <n v="3"/>
    <n v="3"/>
    <n v="3"/>
    <n v="3"/>
    <n v="0"/>
    <n v="0"/>
    <n v="0"/>
    <n v="0"/>
    <n v="24"/>
    <n v="24"/>
    <n v="1"/>
  </r>
  <r>
    <x v="1"/>
    <x v="1"/>
    <s v="2026-08"/>
    <s v="20611125853"/>
    <s v="BD &amp; F SAC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1"/>
    <x v="1"/>
    <s v="2026-08"/>
    <s v="20611125853"/>
    <s v="BD &amp; F SAC"/>
    <s v="01.03 Registro y/o análisis de todos los comprobantes de bancos"/>
    <n v="13"/>
    <s v="Semestral"/>
    <s v="Registro y analisis"/>
    <n v="1"/>
    <n v="1"/>
    <n v="1"/>
    <n v="1"/>
    <n v="1"/>
    <n v="1"/>
    <n v="2"/>
    <n v="2"/>
    <m/>
    <m/>
    <m/>
    <m/>
    <x v="3"/>
    <x v="0"/>
    <s v="Si aplica"/>
    <n v="2"/>
    <n v="2"/>
    <n v="2"/>
    <n v="2"/>
    <n v="2"/>
    <n v="2"/>
    <n v="2"/>
    <n v="0"/>
    <n v="0"/>
    <n v="0"/>
    <n v="0"/>
    <n v="0"/>
    <n v="0"/>
    <n v="12"/>
    <n v="16"/>
    <n v="0.75"/>
  </r>
  <r>
    <x v="1"/>
    <x v="1"/>
    <s v="2026-08"/>
    <s v="20611125853"/>
    <s v="BD &amp; F SAC"/>
    <s v="01.04 Registro, analisis y cierre de kardex"/>
    <n v="1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1.06 Provisión de planillas"/>
    <n v="22"/>
    <s v="Semestral"/>
    <s v="Registro y analisis"/>
    <n v="1"/>
    <n v="1"/>
    <n v="1"/>
    <n v="1"/>
    <n v="1"/>
    <n v="1"/>
    <n v="1"/>
    <n v="2"/>
    <m/>
    <m/>
    <m/>
    <m/>
    <x v="3"/>
    <x v="0"/>
    <s v="Si aplica"/>
    <n v="6"/>
    <n v="6"/>
    <n v="6"/>
    <n v="6"/>
    <n v="6"/>
    <n v="6"/>
    <n v="6"/>
    <n v="6"/>
    <n v="0"/>
    <n v="0"/>
    <n v="0"/>
    <n v="0"/>
    <n v="0"/>
    <n v="42"/>
    <n v="48"/>
    <n v="0.875"/>
  </r>
  <r>
    <x v="1"/>
    <x v="1"/>
    <s v="2026-08"/>
    <s v="20611125853"/>
    <s v="BD &amp; F SAC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1.08 Provisión de obligaciones y otros documentos"/>
    <n v="28"/>
    <s v="Semestral"/>
    <s v="Registro y analisis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611125853"/>
    <s v="BD &amp; F SAC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1.11 Provisión del costo de ventas"/>
    <n v="37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611125853"/>
    <s v="BD &amp; F SAC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611125853"/>
    <s v="BD &amp; F SAC"/>
    <s v="02.03 Diario"/>
    <n v="52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11125853"/>
    <s v="BD &amp; F SAC"/>
    <s v="02.04 Diario simplificado"/>
    <n v="5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2.05 Mayor"/>
    <n v="54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11125853"/>
    <s v="BD &amp; F SAC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11125853"/>
    <s v="BD &amp; F SAC"/>
    <s v="03.02 PDT 601"/>
    <n v="63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11125853"/>
    <s v="BD &amp; F SAC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11125853"/>
    <s v="BD &amp; F SAC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1125853"/>
    <s v="BD &amp; F SAC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1.01 Registro y/o análisis de todos los comprobantes de compras"/>
    <n v="7"/>
    <s v="Semestral"/>
    <s v="Solo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1871989"/>
    <s v="DOMDAY IMPORTACIONES E.I.R.L."/>
    <s v="01.02 Registro y/o análisis de todos los comprobantes de ventas"/>
    <n v="10"/>
    <s v="Semestral"/>
    <s v="Solo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1871989"/>
    <s v="DOMDAY IMPORTACIONES E.I.R.L."/>
    <s v="01.03 Registro y/o análisis de todos los comprobantes de bancos"/>
    <n v="13"/>
    <s v="Semestral"/>
    <s v="Solo analisis"/>
    <n v="1"/>
    <n v="1"/>
    <n v="1"/>
    <n v="1"/>
    <n v="1"/>
    <n v="2"/>
    <n v="2"/>
    <n v="2"/>
    <m/>
    <m/>
    <m/>
    <m/>
    <x v="1"/>
    <x v="0"/>
    <s v="Si aplica"/>
    <n v="1.5"/>
    <n v="1.5"/>
    <n v="1.5"/>
    <n v="1.5"/>
    <n v="1.5"/>
    <n v="1.5"/>
    <n v="0"/>
    <n v="0"/>
    <n v="0"/>
    <n v="0"/>
    <n v="0"/>
    <n v="0"/>
    <n v="0"/>
    <n v="7.5"/>
    <n v="12"/>
    <n v="0.625"/>
  </r>
  <r>
    <x v="3"/>
    <x v="4"/>
    <s v="2026-08"/>
    <s v="20611871989"/>
    <s v="DOMDAY IMPORTACIONES E.I.R.L."/>
    <s v="01.04 Registro, analisis y cierre de kardex"/>
    <n v="16"/>
    <s v="Semestral"/>
    <s v="Solo analisis"/>
    <n v="2"/>
    <n v="2"/>
    <n v="2"/>
    <n v="2"/>
    <n v="2"/>
    <n v="2"/>
    <n v="2"/>
    <n v="2"/>
    <m/>
    <m/>
    <m/>
    <m/>
    <x v="1"/>
    <x v="0"/>
    <s v="Si aplica"/>
    <n v="5"/>
    <n v="0"/>
    <n v="0"/>
    <n v="0"/>
    <n v="0"/>
    <n v="0"/>
    <n v="0"/>
    <n v="0"/>
    <n v="0"/>
    <n v="0"/>
    <n v="0"/>
    <n v="0"/>
    <n v="0"/>
    <n v="0"/>
    <n v="40"/>
    <n v="0"/>
  </r>
  <r>
    <x v="3"/>
    <x v="4"/>
    <s v="2026-08"/>
    <s v="20611871989"/>
    <s v="DOMDAY IMPORTACIONES E.I.R.L."/>
    <s v="01.05 Provisión de devengues de gastos pagados por adelantado"/>
    <n v="19"/>
    <s v="Semestral"/>
    <s v="Registro y analisis"/>
    <n v="1"/>
    <n v="1"/>
    <n v="1"/>
    <n v="1"/>
    <n v="1"/>
    <n v="2"/>
    <n v="2"/>
    <n v="2"/>
    <m/>
    <m/>
    <m/>
    <m/>
    <x v="1"/>
    <x v="0"/>
    <s v="Si aplica"/>
    <n v="1"/>
    <n v="1"/>
    <n v="1"/>
    <n v="1"/>
    <n v="1"/>
    <n v="1"/>
    <n v="0"/>
    <n v="0"/>
    <n v="0"/>
    <n v="0"/>
    <n v="0"/>
    <n v="0"/>
    <n v="0"/>
    <n v="5"/>
    <n v="8"/>
    <n v="0.625"/>
  </r>
  <r>
    <x v="3"/>
    <x v="4"/>
    <s v="2026-08"/>
    <s v="20611871989"/>
    <s v="DOMDAY IMPORTACIONES E.I.R.L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611871989"/>
    <s v="DOMDAY IMPORTACIONES E.I.R.L.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1.08 Provisión de obligaciones y otros documentos"/>
    <n v="28"/>
    <s v="Semestral"/>
    <s v="Registro y analisis"/>
    <n v="1"/>
    <n v="1"/>
    <n v="1"/>
    <n v="1"/>
    <n v="1"/>
    <n v="2"/>
    <n v="2"/>
    <n v="2"/>
    <m/>
    <m/>
    <m/>
    <m/>
    <x v="1"/>
    <x v="0"/>
    <s v="Si aplica"/>
    <n v="1"/>
    <n v="1"/>
    <n v="1"/>
    <n v="1"/>
    <n v="1"/>
    <n v="1"/>
    <n v="0"/>
    <n v="0"/>
    <n v="0"/>
    <n v="0"/>
    <n v="0"/>
    <n v="0"/>
    <n v="0"/>
    <n v="5"/>
    <n v="8"/>
    <n v="0.625"/>
  </r>
  <r>
    <x v="3"/>
    <x v="4"/>
    <s v="2026-08"/>
    <s v="20611871989"/>
    <s v="DOMDAY IMPORTACIONES E.I.R.L.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1.11 Provisión del costo de ventas"/>
    <n v="37"/>
    <s v="Semestral"/>
    <s v="Solo analisis"/>
    <n v="1"/>
    <n v="1"/>
    <n v="1"/>
    <n v="1"/>
    <n v="1"/>
    <n v="2"/>
    <n v="2"/>
    <n v="2"/>
    <m/>
    <m/>
    <m/>
    <m/>
    <x v="1"/>
    <x v="0"/>
    <s v="Si aplica"/>
    <n v="5"/>
    <n v="5"/>
    <n v="5"/>
    <n v="5"/>
    <n v="5"/>
    <n v="5"/>
    <n v="0"/>
    <n v="0"/>
    <n v="0"/>
    <n v="0"/>
    <n v="0"/>
    <n v="0"/>
    <n v="0"/>
    <n v="25"/>
    <n v="40"/>
    <n v="0.625"/>
  </r>
  <r>
    <x v="3"/>
    <x v="4"/>
    <s v="2026-08"/>
    <s v="20611871989"/>
    <s v="DOMDAY IMPORTACIONES E.I.R.L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2.01 Registro de ventas"/>
    <n v="50"/>
    <s v="Semestral"/>
    <s v="Electronico"/>
    <n v="1"/>
    <n v="1"/>
    <n v="1"/>
    <n v="1"/>
    <n v="1"/>
    <n v="1"/>
    <n v="1"/>
    <n v="2"/>
    <m/>
    <m/>
    <m/>
    <m/>
    <x v="1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3"/>
    <x v="4"/>
    <s v="2026-08"/>
    <s v="20611871989"/>
    <s v="DOMDAY IMPORTACIONES E.I.R.L."/>
    <s v="02.02 Registro de compras"/>
    <n v="51"/>
    <s v="Semestral"/>
    <s v="Electronico"/>
    <n v="1"/>
    <n v="1"/>
    <n v="1"/>
    <n v="1"/>
    <n v="1"/>
    <n v="1"/>
    <n v="1"/>
    <n v="2"/>
    <m/>
    <m/>
    <m/>
    <m/>
    <x v="1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3"/>
    <x v="4"/>
    <s v="2026-08"/>
    <s v="20611871989"/>
    <s v="DOMDAY IMPORTACIONES E.I.R.L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611871989"/>
    <s v="DOMDAY IMPORTACIONES E.I.R.L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1871989"/>
    <s v="DOMDAY IMPORTACIONES E.I.R.L."/>
    <s v="03.02 PDT 601"/>
    <n v="63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1871989"/>
    <s v="DOMDAY IMPORTACIONES E.I.R.L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3.05 AFP NET"/>
    <n v="66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1871989"/>
    <s v="DOMDAY IMPORTACIONES E.I.R.L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1871989"/>
    <s v="DOMDAY IMPORTACIONES E.I.R.L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1.01 Registro y/o análisis de todos los comprobantes de compras"/>
    <n v="7"/>
    <s v="Trimestral"/>
    <s v="Solo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8089102"/>
    <s v="RSQ AGRO SAC"/>
    <s v="01.02 Registro y/o análisis de todos los comprobantes de ventas"/>
    <n v="10"/>
    <s v="Trimestral"/>
    <s v="Solo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8089102"/>
    <s v="RSQ AGRO SAC"/>
    <s v="01.03 Registro y/o análisis de todos los comprobantes de bancos"/>
    <n v="13"/>
    <s v="Trimestral"/>
    <s v="Solo analisis"/>
    <n v="1"/>
    <n v="1"/>
    <n v="1"/>
    <n v="1"/>
    <n v="1"/>
    <n v="1"/>
    <n v="1"/>
    <n v="2"/>
    <m/>
    <m/>
    <m/>
    <m/>
    <x v="2"/>
    <x v="0"/>
    <s v="Si aplica"/>
    <n v="1.5"/>
    <n v="1.5"/>
    <n v="1.5"/>
    <n v="1.5"/>
    <n v="1.5"/>
    <n v="1.5"/>
    <n v="1.5"/>
    <n v="1.5"/>
    <n v="0"/>
    <n v="0"/>
    <n v="0"/>
    <n v="0"/>
    <n v="0"/>
    <n v="10.5"/>
    <n v="12"/>
    <n v="0.875"/>
  </r>
  <r>
    <x v="2"/>
    <x v="6"/>
    <s v="2026-08"/>
    <s v="20608089102"/>
    <s v="RSQ AGRO SAC"/>
    <s v="01.04 Registro, analisis y cierre de kardex"/>
    <n v="16"/>
    <s v="Trimestral"/>
    <s v="Solo analisis"/>
    <n v="1"/>
    <n v="1"/>
    <n v="1"/>
    <n v="1"/>
    <n v="1"/>
    <n v="1"/>
    <n v="1"/>
    <n v="2"/>
    <m/>
    <m/>
    <m/>
    <m/>
    <x v="2"/>
    <x v="0"/>
    <s v="Si aplica"/>
    <n v="3"/>
    <n v="3"/>
    <n v="3"/>
    <n v="3"/>
    <n v="3"/>
    <n v="3"/>
    <n v="3"/>
    <n v="3"/>
    <n v="0"/>
    <n v="0"/>
    <n v="0"/>
    <n v="0"/>
    <n v="0"/>
    <n v="21"/>
    <n v="24"/>
    <n v="0.875"/>
  </r>
  <r>
    <x v="2"/>
    <x v="6"/>
    <s v="2026-08"/>
    <s v="20608089102"/>
    <s v="RSQ AGRO SAC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1.06 Provisión de planillas"/>
    <n v="22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6"/>
    <s v="2026-08"/>
    <s v="20608089102"/>
    <s v="RSQ AGRO SAC"/>
    <s v="01.07 Provisión de depreciaciones y amortización y control de activos fijos"/>
    <n v="25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8089102"/>
    <s v="RSQ AGRO SAC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1.09 Registro y costeo de importaciones"/>
    <n v="31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8089102"/>
    <s v="RSQ AGRO SAC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1.11 Provisión del costo de ventas"/>
    <n v="37"/>
    <s v="Trimestral"/>
    <s v="Solo analisis"/>
    <n v="1"/>
    <n v="1"/>
    <n v="1"/>
    <n v="1"/>
    <n v="1"/>
    <n v="1"/>
    <n v="1"/>
    <n v="2"/>
    <m/>
    <m/>
    <m/>
    <m/>
    <x v="2"/>
    <x v="0"/>
    <s v="Si aplica"/>
    <n v="3"/>
    <n v="3"/>
    <n v="3"/>
    <n v="3"/>
    <n v="3"/>
    <n v="3"/>
    <n v="3"/>
    <n v="3"/>
    <n v="0"/>
    <n v="0"/>
    <n v="0"/>
    <n v="0"/>
    <n v="0"/>
    <n v="21"/>
    <n v="24"/>
    <n v="0.875"/>
  </r>
  <r>
    <x v="2"/>
    <x v="6"/>
    <s v="2026-08"/>
    <s v="20608089102"/>
    <s v="RSQ AGRO SAC"/>
    <s v="01.12 Provisión del costo de producción"/>
    <n v="40"/>
    <s v="Trimestral"/>
    <s v="Solo analisis"/>
    <n v="1"/>
    <n v="1"/>
    <n v="1"/>
    <n v="1"/>
    <n v="1"/>
    <n v="1"/>
    <n v="1"/>
    <n v="2"/>
    <m/>
    <m/>
    <m/>
    <m/>
    <x v="2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2"/>
    <x v="6"/>
    <s v="2026-08"/>
    <s v="20608089102"/>
    <s v="RSQ AGRO SAC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2.01 Registro de ventas"/>
    <n v="50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8089102"/>
    <s v="RSQ AGRO SAC"/>
    <s v="02.02 Registro de compras"/>
    <n v="51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8089102"/>
    <s v="RSQ AGRO SAC"/>
    <s v="02.03 Diario"/>
    <n v="52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608089102"/>
    <s v="RSQ AGRO SAC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3.01 PDT 621"/>
    <n v="62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8089102"/>
    <s v="RSQ AGRO SAC"/>
    <s v="03.02 PDT 601"/>
    <n v="63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8089102"/>
    <s v="RSQ AGRO SAC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8089102"/>
    <s v="RSQ AGRO SAC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8089102"/>
    <s v="RSQ AGRO SAC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1.01 Registro y/o análisis de todos los comprobantes de compras"/>
    <n v="7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3128541"/>
    <s v="CORPORACION GERONIMO S.A.C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1"/>
    <x v="1"/>
    <s v="2026-08"/>
    <s v="20603128541"/>
    <s v="CORPORACION GERONIMO S.A.C"/>
    <s v="01.03 Registro y/o análisis de todos los comprobantes de bancos"/>
    <n v="13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3128541"/>
    <s v="CORPORACION GERONIMO S.A.C"/>
    <s v="01.04 Registro, analisis y cierre de kardex"/>
    <n v="16"/>
    <s v="Mensual"/>
    <s v="Solo analisis"/>
    <n v="1"/>
    <n v="1"/>
    <n v="1"/>
    <n v="1"/>
    <n v="1"/>
    <n v="1"/>
    <n v="1"/>
    <n v="1"/>
    <m/>
    <m/>
    <m/>
    <m/>
    <x v="0"/>
    <x v="0"/>
    <s v="Si aplica"/>
    <n v="3"/>
    <n v="3"/>
    <n v="3"/>
    <n v="3"/>
    <n v="3"/>
    <n v="3"/>
    <n v="3"/>
    <n v="3"/>
    <n v="3"/>
    <n v="0"/>
    <n v="0"/>
    <n v="0"/>
    <n v="0"/>
    <n v="24"/>
    <n v="24"/>
    <n v="1"/>
  </r>
  <r>
    <x v="1"/>
    <x v="1"/>
    <s v="2026-08"/>
    <s v="20603128541"/>
    <s v="CORPORACION GERONIMO S.A.C"/>
    <s v="01.05 Provisión de devengues de gastos pagados por adelantado"/>
    <n v="19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3128541"/>
    <s v="CORPORACION GERONIMO S.A.C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603128541"/>
    <s v="CORPORACION GERONIMO S.A.C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1.10 Registro y revision de exportaciones"/>
    <n v="34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3128541"/>
    <s v="CORPORACION GERONIMO S.A.C"/>
    <s v="01.11 Provisión del costo de ventas"/>
    <n v="37"/>
    <s v="Mensual"/>
    <s v="Solo analisis"/>
    <n v="1"/>
    <n v="1"/>
    <n v="1"/>
    <n v="1"/>
    <n v="1"/>
    <n v="1"/>
    <n v="1"/>
    <n v="1"/>
    <m/>
    <m/>
    <m/>
    <m/>
    <x v="0"/>
    <x v="0"/>
    <s v="Si aplica"/>
    <n v="3"/>
    <n v="3"/>
    <n v="3"/>
    <n v="3"/>
    <n v="3"/>
    <n v="3"/>
    <n v="3"/>
    <n v="3"/>
    <n v="3"/>
    <n v="0"/>
    <n v="0"/>
    <n v="0"/>
    <n v="0"/>
    <n v="24"/>
    <n v="24"/>
    <n v="1"/>
  </r>
  <r>
    <x v="1"/>
    <x v="1"/>
    <s v="2026-08"/>
    <s v="20603128541"/>
    <s v="CORPORACION GERONIMO S.A.C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1.14 Proceso de llenado de PDB"/>
    <n v="46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1"/>
    <x v="1"/>
    <s v="2026-08"/>
    <s v="20603128541"/>
    <s v="CORPORACION GERONIMO S.A.C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603128541"/>
    <s v="CORPORACION GERONIMO S.A.C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603128541"/>
    <s v="CORPORACION GERONIMO S.A.C"/>
    <s v="02.03 Diario"/>
    <n v="52"/>
    <s v="Mensual"/>
    <s v="Electronico"/>
    <n v="2"/>
    <n v="2"/>
    <n v="2"/>
    <n v="2"/>
    <n v="2"/>
    <n v="2"/>
    <n v="2"/>
    <n v="2"/>
    <m/>
    <m/>
    <m/>
    <m/>
    <x v="0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1"/>
    <x v="1"/>
    <s v="2026-08"/>
    <s v="20603128541"/>
    <s v="CORPORACION GERONIMO S.A.C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2.05 Mayor"/>
    <n v="54"/>
    <s v="Mensual"/>
    <s v="Electronico"/>
    <n v="2"/>
    <n v="2"/>
    <n v="2"/>
    <n v="2"/>
    <n v="2"/>
    <n v="2"/>
    <n v="2"/>
    <n v="2"/>
    <m/>
    <m/>
    <m/>
    <m/>
    <x v="0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1"/>
    <x v="1"/>
    <s v="2026-08"/>
    <s v="20603128541"/>
    <s v="CORPORACION GERONIMO S.A.C"/>
    <s v="02.06 Inventario y balances"/>
    <n v="55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03128541"/>
    <s v="CORPORACION GERONIMO S.A.C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2.08 Registro de activo fijo"/>
    <n v="57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03128541"/>
    <s v="CORPORACION GERONIMO S.A.C"/>
    <s v="02.09 Registro de costos"/>
    <n v="58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03128541"/>
    <s v="CORPORACION GERONIMO S.A.C"/>
    <s v="02.10 Registro de inventario permanente en unidades fisicas"/>
    <n v="59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03128541"/>
    <s v="CORPORACION GERONIMO S.A.C"/>
    <s v="02.11 Registro de inventario permanente valorizado"/>
    <n v="60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03128541"/>
    <s v="CORPORACION GERONIMO S.A.C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3128541"/>
    <s v="CORPORACION GERONIMO S.A.C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3128541"/>
    <s v="CORPORACION GERONIMO S.A.C"/>
    <s v="03.03 PDT 617"/>
    <n v="64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3128541"/>
    <s v="CORPORACION GERONIMO S.A.C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3128541"/>
    <s v="CORPORACION GERONIMO S.A.C"/>
    <s v="03.06 PDT 626"/>
    <n v="67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03128541"/>
    <s v="CORPORACION GERONIMO S.A.C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03128541"/>
    <s v="CORPORACION GERONIMO S.A.C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228320"/>
    <s v="FAN AUTOMOTRIZ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228320"/>
    <s v="FAN AUTOMOTRIZ"/>
    <s v="01.03 Registro y/o análisis de todos los comprobantes de bancos"/>
    <n v="1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12228320"/>
    <s v="FAN AUTOMOTRIZ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1.09 Registro y costeo de importaciones"/>
    <n v="31"/>
    <s v="Semestral"/>
    <s v="Registro y analisis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12228320"/>
    <s v="FAN AUTOMOTRIZ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2.01 Registro de ventas"/>
    <n v="50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12228320"/>
    <s v="FAN AUTOMOTRIZ"/>
    <s v="02.02 Registro de compras"/>
    <n v="51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20612228320"/>
    <s v="FAN AUTOMOTRIZ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5"/>
    <s v="2026-08"/>
    <s v="20612228320"/>
    <s v="FAN AUTOMOTRIZ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228320"/>
    <s v="FAN AUTOMOTRIZ"/>
    <s v="03.02 PDT 601"/>
    <n v="63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228320"/>
    <s v="FAN AUTOMOTRIZ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3.05 AFP NET"/>
    <n v="66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20612228320"/>
    <s v="FAN AUTOMOTRIZ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20612228320"/>
    <s v="FAN AUTOMOTRIZ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5961550"/>
    <s v="MORENO PANIZO GABRIELA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5961550"/>
    <s v="MORENO PANIZO GABRIELA"/>
    <s v="01.03 Registro y/o análisis de todos los comprobantes de bancos"/>
    <n v="13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5961550"/>
    <s v="MORENO PANIZO GABRIELA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06 Provisión de planillas"/>
    <n v="2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2.01 Registro de ventas"/>
    <n v="50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10465961550"/>
    <s v="MORENO PANIZO GABRIELA"/>
    <s v="02.02 Registro de compras"/>
    <n v="51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5"/>
    <s v="2026-08"/>
    <s v="10465961550"/>
    <s v="MORENO PANIZO GABRIELA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5"/>
    <s v="2026-08"/>
    <s v="10465961550"/>
    <s v="MORENO PANIZO GABRIELA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5961550"/>
    <s v="MORENO PANIZO GABRIELA"/>
    <s v="03.02 PDT 601"/>
    <n v="63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5961550"/>
    <s v="MORENO PANIZO GABRIELA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522453111"/>
    <s v="HERAUF PERU S.A.C.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522453111"/>
    <s v="HERAUF PERU S.A.C."/>
    <s v="01.03 Registro y/o análisis de todos los comprobantes de bancos"/>
    <n v="13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2"/>
    <s v="2026-08"/>
    <s v="20522453111"/>
    <s v="HERAUF PERU S.A.C."/>
    <s v="01.04 Registro, analisis y cierre de kardex"/>
    <n v="16"/>
    <s v="Mensual"/>
    <s v="Solo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2"/>
    <s v="2026-08"/>
    <s v="20522453111"/>
    <s v="HERAUF PERU S.A.C."/>
    <s v="01.05 Provisión de devengues de gastos pagados por adelantado"/>
    <n v="19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2"/>
    <s v="2026-08"/>
    <s v="20522453111"/>
    <s v="HERAUF PERU S.A.C."/>
    <s v="01.06 Provisión de planillas"/>
    <n v="22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2"/>
    <s v="2026-08"/>
    <s v="20522453111"/>
    <s v="HERAUF PERU S.A.C.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1.08 Provisión de obligaciones y otros documentos"/>
    <n v="28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2"/>
    <s v="2026-08"/>
    <s v="20522453111"/>
    <s v="HERAUF PERU S.A.C."/>
    <s v="01.09 Registro y costeo de importaciones"/>
    <n v="31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2"/>
    <s v="2026-08"/>
    <s v="20522453111"/>
    <s v="HERAUF PERU S.A.C.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1.11 Provisión del costo de ventas"/>
    <n v="37"/>
    <s v="Mensual"/>
    <s v="Solo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2"/>
    <s v="2026-08"/>
    <s v="20522453111"/>
    <s v="HERAUF PERU S.A.C.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522453111"/>
    <s v="HERAUF PERU S.A.C.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522453111"/>
    <s v="HERAUF PERU S.A.C."/>
    <s v="02.03 Diario"/>
    <n v="52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22453111"/>
    <s v="HERAUF PERU S.A.C.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22453111"/>
    <s v="HERAUF PERU S.A.C."/>
    <s v="02.06 Inventario y balances"/>
    <n v="55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22453111"/>
    <s v="HERAUF PERU S.A.C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2.08 Registro de activo fijo"/>
    <n v="57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22453111"/>
    <s v="HERAUF PERU S.A.C.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2.10 Registro de inventario permanente en unidades fisicas"/>
    <n v="59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22453111"/>
    <s v="HERAUF PERU S.A.C."/>
    <s v="02.11 Registro de inventario permanente valorizado"/>
    <n v="60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22453111"/>
    <s v="HERAUF PERU S.A.C.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522453111"/>
    <s v="HERAUF PERU S.A.C.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522453111"/>
    <s v="HERAUF PERU S.A.C.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522453111"/>
    <s v="HERAUF PERU S.A.C."/>
    <s v="03.06 PDT 626"/>
    <n v="67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522453111"/>
    <s v="HERAUF PERU S.A.C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22453111"/>
    <s v="HERAUF PERU S.A.C.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2429741"/>
    <s v="INTECHPERU SYSTEM AND SOLUTION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2429741"/>
    <s v="INTECHPERU SYSTEM AND SOLUTION S.A.C."/>
    <s v="01.03 Registro y/o análisis de todos los comprobantes de bancos"/>
    <n v="13"/>
    <s v="Semestral"/>
    <s v="Registro y analisis"/>
    <n v="1"/>
    <n v="1"/>
    <n v="1"/>
    <n v="1"/>
    <n v="1"/>
    <n v="1"/>
    <n v="2"/>
    <n v="2"/>
    <m/>
    <m/>
    <m/>
    <m/>
    <x v="3"/>
    <x v="0"/>
    <s v="Si aplica"/>
    <n v="1"/>
    <n v="1"/>
    <n v="1"/>
    <n v="1"/>
    <n v="1"/>
    <n v="1"/>
    <n v="1"/>
    <n v="0"/>
    <n v="0"/>
    <n v="0"/>
    <n v="0"/>
    <n v="0"/>
    <n v="0"/>
    <n v="6"/>
    <n v="8"/>
    <n v="0.75"/>
  </r>
  <r>
    <x v="3"/>
    <x v="4"/>
    <s v="2026-08"/>
    <s v="20612429741"/>
    <s v="INTECHPERU SYSTEM AND SOLUTION S.A.C."/>
    <s v="01.04 Registro, analisis y cierre de kardex"/>
    <n v="16"/>
    <s v="Semestral"/>
    <s v="Registro y analisis"/>
    <n v="2"/>
    <n v="2"/>
    <n v="2"/>
    <n v="2"/>
    <n v="2"/>
    <n v="2"/>
    <n v="2"/>
    <n v="2"/>
    <m/>
    <m/>
    <m/>
    <m/>
    <x v="3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3"/>
    <x v="4"/>
    <s v="2026-08"/>
    <s v="20612429741"/>
    <s v="INTECHPERU SYSTEM AND SOLUTION S.A.C.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612429741"/>
    <s v="INTECHPERU SYSTEM AND SOLUTION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1.08 Provisión de obligaciones y otros documentos"/>
    <n v="28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2429741"/>
    <s v="INTECHPERU SYSTEM AND SOLUTION S.A.C."/>
    <s v="01.09 Registro y costeo de importaciones"/>
    <n v="31"/>
    <s v="Semestral"/>
    <s v="Registro y analisis"/>
    <n v="1"/>
    <n v="1"/>
    <n v="1"/>
    <n v="1"/>
    <n v="1"/>
    <n v="1"/>
    <n v="1"/>
    <n v="1"/>
    <m/>
    <m/>
    <m/>
    <m/>
    <x v="3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3"/>
    <x v="4"/>
    <s v="2026-08"/>
    <s v="20612429741"/>
    <s v="INTECHPERU SYSTEM AND SOLUTION S.A.C.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1.11 Provisión del costo de ventas"/>
    <n v="37"/>
    <s v="Semestral"/>
    <s v="Registro y analisis"/>
    <n v="2"/>
    <n v="2"/>
    <n v="2"/>
    <n v="2"/>
    <n v="2"/>
    <n v="2"/>
    <n v="2"/>
    <n v="2"/>
    <m/>
    <m/>
    <m/>
    <m/>
    <x v="3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3"/>
    <x v="4"/>
    <s v="2026-08"/>
    <s v="20612429741"/>
    <s v="INTECHPERU SYSTEM AND SOLUTION S.A.C.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612429741"/>
    <s v="INTECHPERU SYSTEM AND SOLUTION S.A.C.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612429741"/>
    <s v="INTECHPERU SYSTEM AND SOLUTION S.A.C."/>
    <s v="02.03 Diario"/>
    <n v="5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2.04 Diario simplificado"/>
    <n v="53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612429741"/>
    <s v="INTECHPERU SYSTEM AND SOLUTION S.A.C."/>
    <s v="02.05 Mayor"/>
    <n v="5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2429741"/>
    <s v="INTECHPERU SYSTEM AND SOLUTION S.A.C."/>
    <s v="03.02 PDT 601"/>
    <n v="63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2429741"/>
    <s v="INTECHPERU SYSTEM AND SOLUTION S.A.C.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2429741"/>
    <s v="INTECHPERU SYSTEM AND SOLUTION S.A.C.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2429741"/>
    <s v="INTECHPERU SYSTEM AND SOLUTION S.A.C.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1.01 Registro y/o análisis de todos los comprobantes de compras"/>
    <n v="7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1658551"/>
    <s v="M.J ELEVADORES S.A.C."/>
    <s v="01.02 Registro y/o análisis de todos los comprobantes de ventas"/>
    <n v="10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1658551"/>
    <s v="M.J ELEVADORES S.A.C."/>
    <s v="01.03 Registro y/o análisis de todos los comprobantes de bancos"/>
    <n v="13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1658551"/>
    <s v="M.J ELEVADORES S.A.C."/>
    <s v="01.04 Registro, analisis y cierre de kardex"/>
    <n v="1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1.05 Provisión de devengues de gastos pagados por adelantado"/>
    <n v="19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1658551"/>
    <s v="M.J ELEVADORES S.A.C."/>
    <s v="01.06 Provisión de planillas"/>
    <n v="22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6"/>
    <n v="6"/>
    <n v="6"/>
    <n v="6"/>
    <n v="6"/>
    <n v="6"/>
    <n v="6"/>
    <n v="6"/>
    <n v="0"/>
    <n v="0"/>
    <n v="0"/>
    <n v="0"/>
    <n v="0"/>
    <n v="42"/>
    <n v="48"/>
    <n v="0.875"/>
  </r>
  <r>
    <x v="2"/>
    <x v="6"/>
    <s v="2026-08"/>
    <s v="20601658551"/>
    <s v="M.J ELEVADORES S.A.C."/>
    <s v="01.07 Provisión de depreciaciones y amortización y control de activos fijos"/>
    <n v="25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1658551"/>
    <s v="M.J ELEVADORES S.A.C."/>
    <s v="01.08 Provisión de obligaciones y otros documentos"/>
    <n v="28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01658551"/>
    <s v="M.J ELEVADORES S.A.C."/>
    <s v="01.09 Registro y costeo de importaciones"/>
    <n v="31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1658551"/>
    <s v="M.J ELEVADORES S.A.C.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1.11 Provisión del costo de ventas"/>
    <n v="3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1.13 Provisión del costo de servicio"/>
    <n v="43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6"/>
    <s v="2026-08"/>
    <s v="20601658551"/>
    <s v="M.J ELEVADORES S.A.C.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2.01 Registro de ventas"/>
    <n v="50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6"/>
    <s v="2026-08"/>
    <s v="20601658551"/>
    <s v="M.J ELEVADORES S.A.C."/>
    <s v="02.02 Registro de compras"/>
    <n v="51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6"/>
    <s v="2026-08"/>
    <s v="20601658551"/>
    <s v="M.J ELEVADORES S.A.C.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2.04 Diario simplificado"/>
    <n v="53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601658551"/>
    <s v="M.J ELEVADORES S.A.C.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3.01 PDT 621"/>
    <n v="62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1658551"/>
    <s v="M.J ELEVADORES S.A.C."/>
    <s v="03.02 PDT 601"/>
    <n v="63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1658551"/>
    <s v="M.J ELEVADORES S.A.C.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01658551"/>
    <s v="M.J ELEVADORES S.A.C.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01658551"/>
    <s v="M.J ELEVADORES S.A.C.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1.01 Registro y/o análisis de todos los comprobantes de compras"/>
    <n v="7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610495746"/>
    <s v="TRANSPORTE Y SERVICIOS RAFAEL S.A.C."/>
    <s v="01.02 Registro y/o análisis de todos los comprobantes de ventas"/>
    <n v="10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10495746"/>
    <s v="TRANSPORTE Y SERVICIOS RAFAEL S.A.C."/>
    <s v="01.03 Registro y/o análisis de todos los comprobantes de bancos"/>
    <n v="13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3"/>
    <n v="3"/>
    <n v="3"/>
    <n v="3"/>
    <n v="3"/>
    <n v="3"/>
    <n v="3"/>
    <n v="3"/>
    <n v="0"/>
    <n v="0"/>
    <n v="0"/>
    <n v="0"/>
    <n v="0"/>
    <n v="21"/>
    <n v="24"/>
    <n v="0.875"/>
  </r>
  <r>
    <x v="1"/>
    <x v="1"/>
    <s v="2026-08"/>
    <s v="20610495746"/>
    <s v="TRANSPORTE Y SERVICIOS RAFAEL S.A.C."/>
    <s v="01.04 Registro, analisis y cierre de kardex"/>
    <n v="1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1.06 Provisión de planillas"/>
    <n v="22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8"/>
    <n v="8"/>
    <n v="8"/>
    <n v="8"/>
    <n v="8"/>
    <n v="8"/>
    <n v="8"/>
    <n v="8"/>
    <n v="8"/>
    <n v="0"/>
    <n v="0"/>
    <n v="0"/>
    <n v="0"/>
    <n v="64"/>
    <n v="64"/>
    <n v="1"/>
  </r>
  <r>
    <x v="1"/>
    <x v="1"/>
    <s v="2026-08"/>
    <s v="20610495746"/>
    <s v="TRANSPORTE Y SERVICIOS RAFAEL S.A.C.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1.11 Provisión del costo de ventas"/>
    <n v="3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2.01 Registro de ventas"/>
    <n v="50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610495746"/>
    <s v="TRANSPORTE Y SERVICIOS RAFAEL S.A.C."/>
    <s v="02.02 Registro de compras"/>
    <n v="51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1"/>
    <x v="1"/>
    <s v="2026-08"/>
    <s v="20610495746"/>
    <s v="TRANSPORTE Y SERVICIOS RAFAEL S.A.C.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2.04 Diario simplificado"/>
    <n v="53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10495746"/>
    <s v="TRANSPORTE Y SERVICIOS RAFAEL S.A.C.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3.01 PDT 621"/>
    <n v="62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610495746"/>
    <s v="TRANSPORTE Y SERVICIOS RAFAEL S.A.C."/>
    <s v="03.02 PDT 601"/>
    <n v="63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610495746"/>
    <s v="TRANSPORTE Y SERVICIOS RAFAEL S.A.C.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10495746"/>
    <s v="TRANSPORTE Y SERVICIOS RAFAEL S.A.C.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0495746"/>
    <s v="TRANSPORTE Y SERVICIOS RAFAEL S.A.C."/>
    <s v="03.09 PDT 3500 DAOT"/>
    <n v="70"/>
    <s v="Trimestral"/>
    <s v="Si"/>
    <n v="1"/>
    <n v="1"/>
    <n v="1"/>
    <n v="1"/>
    <n v="1"/>
    <n v="1"/>
    <n v="1"/>
    <n v="2"/>
    <m/>
    <m/>
    <m/>
    <m/>
    <x v="2"/>
    <x v="1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1"/>
    <s v="2026-08"/>
    <s v="20610495746"/>
    <s v="TRANSPORTE Y SERVICIOS RAFAEL S.A.C.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09702711"/>
    <s v="CENTRO MEDICO BREVEMEDIC SAC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09702711"/>
    <s v="CENTRO MEDICO BREVEMEDIC SAC"/>
    <s v="01.03 Registro y/o análisis de todos los comprobantes de bancos"/>
    <n v="13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09702711"/>
    <s v="CENTRO MEDICO BREVEMEDIC SAC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1.06 Provisión de planillas"/>
    <n v="2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1.13 Provisión del costo de servicio"/>
    <n v="43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09702711"/>
    <s v="CENTRO MEDICO BREVEMEDIC SAC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2.01 Registro de ventas"/>
    <n v="50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609702711"/>
    <s v="CENTRO MEDICO BREVEMEDIC SAC"/>
    <s v="02.02 Registro de compras"/>
    <n v="51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609702711"/>
    <s v="CENTRO MEDICO BREVEMEDIC SAC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8"/>
    <s v="2026-08"/>
    <s v="20609702711"/>
    <s v="CENTRO MEDICO BREVEMEDIC SAC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09702711"/>
    <s v="CENTRO MEDICO BREVEMEDIC SAC"/>
    <s v="03.02 PDT 601"/>
    <n v="63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9702711"/>
    <s v="CENTRO MEDICO BREVEMEDIC SAC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14192527"/>
    <s v="OWLAI STUDIO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14192527"/>
    <s v="OWLAI STUDIO S.A.C."/>
    <s v="01.03 Registro y/o análisis de todos los comprobantes de bancos"/>
    <n v="13"/>
    <s v="Semestral"/>
    <s v="Registro y analisis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8"/>
    <s v="2026-08"/>
    <s v="20614192527"/>
    <s v="OWLAI STUDIO S.A.C.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1.06 Provisión de planillas"/>
    <n v="2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1.13 Provisión del costo de servicio"/>
    <n v="43"/>
    <s v="Semestral"/>
    <s v="Registro y analisis"/>
    <n v="1"/>
    <n v="1"/>
    <n v="1"/>
    <n v="1"/>
    <n v="1"/>
    <n v="1"/>
    <n v="1"/>
    <n v="2"/>
    <m/>
    <m/>
    <m/>
    <m/>
    <x v="1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8"/>
    <s v="2026-08"/>
    <s v="20614192527"/>
    <s v="OWLAI STUDIO S.A.C.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2.01 Registro de ventas"/>
    <n v="50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614192527"/>
    <s v="OWLAI STUDIO S.A.C."/>
    <s v="02.02 Registro de compras"/>
    <n v="51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614192527"/>
    <s v="OWLAI STUDIO S.A.C.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8"/>
    <s v="2026-08"/>
    <s v="20614192527"/>
    <s v="OWLAI STUDIO S.A.C.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14192527"/>
    <s v="OWLAI STUDIO S.A.C."/>
    <s v="03.02 PDT 601"/>
    <n v="63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4192527"/>
    <s v="OWLAI STUDIO S.A.C.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10440399423"/>
    <s v="GONZALO ROJAS ANTONY ROLANDO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10440399423"/>
    <s v="GONZALO ROJAS ANTONY ROLANDO"/>
    <s v="01.03 Registro y/o análisis de todos los comprobantes de bancos"/>
    <n v="1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06 Provisión de planillas"/>
    <n v="2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2.01 Registro de ventas"/>
    <n v="50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10440399423"/>
    <s v="GONZALO ROJAS ANTONY ROLANDO"/>
    <s v="02.02 Registro de compras"/>
    <n v="51"/>
    <s v="Semestral"/>
    <s v="Electronico"/>
    <n v="1"/>
    <n v="1"/>
    <n v="1"/>
    <n v="1"/>
    <n v="1"/>
    <n v="1"/>
    <n v="1"/>
    <n v="1"/>
    <m/>
    <m/>
    <m/>
    <m/>
    <x v="1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10440399423"/>
    <s v="GONZALO ROJAS ANTONY ROLANDO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2.04 Diario simplificado"/>
    <n v="53"/>
    <s v="Semestral"/>
    <s v="Fisico"/>
    <n v="2"/>
    <n v="2"/>
    <n v="2"/>
    <n v="2"/>
    <n v="2"/>
    <n v="2"/>
    <n v="2"/>
    <n v="2"/>
    <m/>
    <m/>
    <m/>
    <m/>
    <x v="1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8"/>
    <s v="2026-08"/>
    <s v="10440399423"/>
    <s v="GONZALO ROJAS ANTONY ROLANDO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3.01 PDT 621"/>
    <n v="62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10440399423"/>
    <s v="GONZALO ROJAS ANTONY ROLANDO"/>
    <s v="03.02 PDT 601"/>
    <n v="63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440399423"/>
    <s v="GONZALO ROJAS ANTONY ROLANDO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1.01 Registro y/o análisis de todos los comprobantes de compras"/>
    <n v="7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11816198"/>
    <s v="INVERSIONES NUEVA LIMA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11816198"/>
    <s v="INVERSIONES NUEVA LIMA"/>
    <s v="01.03 Registro y/o análisis de todos los comprobantes de bancos"/>
    <n v="13"/>
    <s v="Mensual"/>
    <s v="Solo analisis"/>
    <n v="1"/>
    <n v="1"/>
    <n v="1"/>
    <n v="1"/>
    <n v="1"/>
    <n v="1"/>
    <n v="1"/>
    <n v="1"/>
    <m/>
    <m/>
    <m/>
    <m/>
    <x v="0"/>
    <x v="0"/>
    <s v="Si aplica"/>
    <n v="1.5"/>
    <n v="1.5"/>
    <n v="1.5"/>
    <n v="1.5"/>
    <n v="1.5"/>
    <n v="1.5"/>
    <n v="1.5"/>
    <n v="1.5"/>
    <n v="1.5"/>
    <n v="0"/>
    <n v="0"/>
    <n v="0"/>
    <n v="0"/>
    <n v="12"/>
    <n v="12"/>
    <n v="1"/>
  </r>
  <r>
    <x v="1"/>
    <x v="8"/>
    <s v="2026-08"/>
    <s v="20611816198"/>
    <s v="INVERSIONES NUEVA LIMA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1.05 Provisión de devengues de gastos pagados por adelantado"/>
    <n v="19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1"/>
    <x v="8"/>
    <s v="2026-08"/>
    <s v="20611816198"/>
    <s v="INVERSIONES NUEVA LIMA"/>
    <s v="01.06 Provisión de planillas"/>
    <n v="22"/>
    <s v="Mensual"/>
    <s v="Solo analisis"/>
    <n v="1"/>
    <n v="1"/>
    <n v="1"/>
    <n v="1"/>
    <n v="1"/>
    <n v="1"/>
    <n v="1"/>
    <n v="1"/>
    <m/>
    <m/>
    <m/>
    <m/>
    <x v="0"/>
    <x v="0"/>
    <s v="Si aplica"/>
    <n v="3"/>
    <n v="3"/>
    <n v="3"/>
    <n v="3"/>
    <n v="3"/>
    <n v="3"/>
    <n v="3"/>
    <n v="3"/>
    <n v="3"/>
    <n v="0"/>
    <n v="0"/>
    <n v="0"/>
    <n v="0"/>
    <n v="24"/>
    <n v="24"/>
    <n v="1"/>
  </r>
  <r>
    <x v="1"/>
    <x v="8"/>
    <s v="2026-08"/>
    <s v="20611816198"/>
    <s v="INVERSIONES NUEVA LIMA"/>
    <s v="01.07 Provisión de depreciaciones y amortización y control de activos fijos"/>
    <n v="25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1"/>
    <x v="8"/>
    <s v="2026-08"/>
    <s v="20611816198"/>
    <s v="INVERSIONES NUEVA LIMA"/>
    <s v="01.08 Provisión de obligaciones y otros documentos"/>
    <n v="28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1"/>
    <x v="8"/>
    <s v="2026-08"/>
    <s v="20611816198"/>
    <s v="INVERSIONES NUEVA LIMA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1.13 Provisión del costo de servicio"/>
    <n v="43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11816198"/>
    <s v="INVERSIONES NUEVA LIMA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611816198"/>
    <s v="INVERSIONES NUEVA LIMA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611816198"/>
    <s v="INVERSIONES NUEVA LIMA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2.04 Diario simplificado"/>
    <n v="53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8"/>
    <s v="2026-08"/>
    <s v="20611816198"/>
    <s v="INVERSIONES NUEVA LIMA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11816198"/>
    <s v="INVERSIONES NUEVA LIMA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11816198"/>
    <s v="INVERSIONES NUEVA LIMA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11816198"/>
    <s v="INVERSIONES NUEVA LIMA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11816198"/>
    <s v="INVERSIONES NUEVA LIMA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0254315"/>
    <s v="DMK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0254315"/>
    <s v="DMK"/>
    <s v="01.03 Registro y/o análisis de todos los comprobantes de bancos"/>
    <n v="13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2"/>
    <s v="2026-08"/>
    <s v="20610254315"/>
    <s v="DMK"/>
    <s v="01.04 Registro, analisis y cierre de kardex"/>
    <n v="16"/>
    <s v="Mensual"/>
    <s v="Registro y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0"/>
    <x v="2"/>
    <s v="2026-08"/>
    <s v="20610254315"/>
    <s v="DMK"/>
    <s v="01.05 Provisión de devengues de gastos pagados por adelantado"/>
    <n v="19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0254315"/>
    <s v="DMK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10254315"/>
    <s v="DMK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1.08 Provisión de obligaciones y otros documentos"/>
    <n v="28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0254315"/>
    <s v="DMK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4"/>
    <n v="4"/>
    <n v="4"/>
    <n v="4"/>
    <n v="4"/>
    <n v="4"/>
    <n v="4"/>
    <n v="4"/>
    <n v="0"/>
    <n v="0"/>
    <n v="0"/>
    <n v="0"/>
    <n v="0"/>
    <n v="28"/>
    <n v="32"/>
    <n v="0.875"/>
  </r>
  <r>
    <x v="0"/>
    <x v="2"/>
    <s v="2026-08"/>
    <s v="20610254315"/>
    <s v="DMK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10254315"/>
    <s v="DMK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10254315"/>
    <s v="DMK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2.04 Diario simplificado"/>
    <n v="53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610254315"/>
    <s v="DMK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0254315"/>
    <s v="DMK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0254315"/>
    <s v="DMK"/>
    <s v="03.03 PDT 617"/>
    <n v="64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0254315"/>
    <s v="DMK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0254315"/>
    <s v="DMK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0254315"/>
    <s v="DMK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1.01 Registro y/o análisis de todos los comprobantes de compras"/>
    <n v="7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543957527"/>
    <s v="LA PURITA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10"/>
    <s v="2026-08"/>
    <s v="20543957527"/>
    <s v="LA PURITA"/>
    <s v="01.03 Registro y/o análisis de todos los comprobantes de bancos"/>
    <n v="13"/>
    <s v="Mensual"/>
    <s v="Solo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10"/>
    <s v="2026-08"/>
    <s v="20543957527"/>
    <s v="LA PURITA"/>
    <s v="01.04 Registro, analisis y cierre de kardex"/>
    <n v="16"/>
    <s v="Mensual"/>
    <s v="Solo analisis"/>
    <n v="2"/>
    <n v="2"/>
    <n v="2"/>
    <n v="2"/>
    <n v="2"/>
    <n v="2"/>
    <n v="2"/>
    <n v="2"/>
    <m/>
    <m/>
    <m/>
    <m/>
    <x v="0"/>
    <x v="0"/>
    <s v="Si aplica"/>
    <n v="5"/>
    <n v="0"/>
    <n v="0"/>
    <n v="0"/>
    <n v="0"/>
    <n v="0"/>
    <n v="0"/>
    <n v="0"/>
    <n v="0"/>
    <n v="0"/>
    <n v="0"/>
    <n v="0"/>
    <n v="0"/>
    <n v="0"/>
    <n v="40"/>
    <n v="0"/>
  </r>
  <r>
    <x v="0"/>
    <x v="10"/>
    <s v="2026-08"/>
    <s v="20543957527"/>
    <s v="LA PURITA"/>
    <s v="01.05 Provisión de devengues de gastos pagados por adelantado"/>
    <n v="19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543957527"/>
    <s v="LA PURITA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8"/>
    <n v="8"/>
    <n v="8"/>
    <n v="8"/>
    <n v="8"/>
    <n v="8"/>
    <n v="8"/>
    <n v="8"/>
    <n v="8"/>
    <n v="0"/>
    <n v="0"/>
    <n v="0"/>
    <n v="0"/>
    <n v="64"/>
    <n v="64"/>
    <n v="1"/>
  </r>
  <r>
    <x v="0"/>
    <x v="10"/>
    <s v="2026-08"/>
    <s v="20543957527"/>
    <s v="LA PURITA"/>
    <s v="01.07 Provisión de depreciaciones y amortización y control de activos fijos"/>
    <n v="25"/>
    <s v="Mensual"/>
    <s v="Registro y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10"/>
    <s v="2026-08"/>
    <s v="20543957527"/>
    <s v="LA PURITA"/>
    <s v="01.08 Provisión de obligaciones y otros documentos"/>
    <n v="28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543957527"/>
    <s v="LA PURITA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1.11 Provisión del costo de ventas"/>
    <n v="37"/>
    <s v="Mensual"/>
    <s v="Solo analisis"/>
    <n v="2"/>
    <n v="2"/>
    <n v="2"/>
    <n v="2"/>
    <n v="2"/>
    <n v="2"/>
    <n v="2"/>
    <n v="2"/>
    <m/>
    <m/>
    <m/>
    <m/>
    <x v="0"/>
    <x v="0"/>
    <s v="Si aplica"/>
    <n v="5"/>
    <n v="0"/>
    <n v="0"/>
    <n v="0"/>
    <n v="0"/>
    <n v="0"/>
    <n v="0"/>
    <n v="0"/>
    <n v="0"/>
    <n v="0"/>
    <n v="0"/>
    <n v="0"/>
    <n v="0"/>
    <n v="0"/>
    <n v="40"/>
    <n v="0"/>
  </r>
  <r>
    <x v="0"/>
    <x v="10"/>
    <s v="2026-08"/>
    <s v="20543957527"/>
    <s v="LA PURITA"/>
    <s v="01.12 Provisión del costo de producción"/>
    <n v="40"/>
    <s v="Mensual"/>
    <s v="Solo analisis"/>
    <n v="2"/>
    <n v="2"/>
    <n v="2"/>
    <n v="2"/>
    <n v="2"/>
    <n v="2"/>
    <n v="2"/>
    <n v="2"/>
    <m/>
    <m/>
    <m/>
    <m/>
    <x v="0"/>
    <x v="0"/>
    <s v="Si aplica"/>
    <n v="6"/>
    <n v="0"/>
    <n v="0"/>
    <n v="0"/>
    <n v="0"/>
    <n v="0"/>
    <n v="0"/>
    <n v="0"/>
    <n v="0"/>
    <n v="0"/>
    <n v="0"/>
    <n v="0"/>
    <n v="0"/>
    <n v="0"/>
    <n v="48"/>
    <n v="0"/>
  </r>
  <r>
    <x v="0"/>
    <x v="10"/>
    <s v="2026-08"/>
    <s v="20543957527"/>
    <s v="LA PURITA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10"/>
    <s v="2026-08"/>
    <s v="20543957527"/>
    <s v="LA PURITA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10"/>
    <s v="2026-08"/>
    <s v="20543957527"/>
    <s v="LA PURITA"/>
    <s v="02.03 Diario"/>
    <n v="52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10"/>
    <s v="2026-08"/>
    <s v="20543957527"/>
    <s v="LA PURITA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2.10 Registro de inventario permanente en unidades fisicas"/>
    <n v="59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10"/>
    <s v="2026-08"/>
    <s v="20543957527"/>
    <s v="LA PURITA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10"/>
    <s v="2026-08"/>
    <s v="20543957527"/>
    <s v="LA PURITA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10"/>
    <s v="2026-08"/>
    <s v="20543957527"/>
    <s v="LA PURITA"/>
    <s v="03.03 PDT 617"/>
    <n v="64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10"/>
    <s v="2026-08"/>
    <s v="20543957527"/>
    <s v="LA PURITA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543957527"/>
    <s v="LA PURITA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543957527"/>
    <s v="LA PURITA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01 Registro y/o análisis de todos los comprobantes de compras"/>
    <n v="7"/>
    <s v="Semestral"/>
    <s v="Registro y analisis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1215366"/>
    <s v="AGROINDUSTRIALES Y EXPORTADORA BETO VIP S.A.C."/>
    <s v="01.02 Registro y/o análisis de todos los comprobantes de ventas"/>
    <n v="10"/>
    <s v="Semestral"/>
    <s v="Registro y analisis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1215366"/>
    <s v="AGROINDUSTRIALES Y EXPORTADORA BETO VIP S.A.C."/>
    <s v="01.03 Registro y/o análisis de todos los comprobantes de bancos"/>
    <n v="1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04 Registro, analisis y cierre de kardex"/>
    <n v="1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06 Provisión de planillas"/>
    <n v="2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08 Provisión de obligaciones y otros documentos"/>
    <n v="28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11 Provisión del costo de ventas"/>
    <n v="37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2.01 Registro de ventas"/>
    <n v="50"/>
    <s v="Semestral"/>
    <s v="Electronico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0"/>
    <s v="2026-08"/>
    <s v="20601215366"/>
    <s v="AGROINDUSTRIALES Y EXPORTADORA BETO VIP S.A.C."/>
    <s v="02.02 Registro de compras"/>
    <n v="51"/>
    <s v="Semestral"/>
    <s v="Electronico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0"/>
    <s v="2026-08"/>
    <s v="20601215366"/>
    <s v="AGROINDUSTRIALES Y EXPORTADORA BETO VIP S.A.C."/>
    <s v="02.03 Diario"/>
    <n v="52"/>
    <s v="Semestral"/>
    <s v="Fisico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1215366"/>
    <s v="AGROINDUSTRIALES Y EXPORTADORA BETO VIP S.A.C."/>
    <s v="02.04 Diario simplificado"/>
    <n v="5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2.05 Mayor"/>
    <n v="54"/>
    <s v="Semestral"/>
    <s v="Fisico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1215366"/>
    <s v="AGROINDUSTRIALES Y EXPORTADORA BETO VIP S.A.C."/>
    <s v="02.06 Inventario y balances"/>
    <n v="55"/>
    <s v="Semestral"/>
    <s v="Fisico"/>
    <n v="1"/>
    <n v="1"/>
    <n v="1"/>
    <n v="1"/>
    <n v="1"/>
    <n v="1"/>
    <n v="1"/>
    <n v="1"/>
    <m/>
    <m/>
    <m/>
    <m/>
    <x v="3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0"/>
    <s v="2026-08"/>
    <s v="20601215366"/>
    <s v="AGROINDUSTRIALES Y EXPORTADORA BETO VIP S.A.C.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3.01 PDT 621"/>
    <n v="62"/>
    <s v="Semestral"/>
    <s v="Si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0"/>
    <x v="0"/>
    <s v="2026-08"/>
    <s v="20601215366"/>
    <s v="AGROINDUSTRIALES Y EXPORTADORA BETO VIP S.A.C."/>
    <s v="03.02 PDT 601"/>
    <n v="63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3.05 AFP NET"/>
    <n v="66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s v="2026-08"/>
    <s v="20601215366"/>
    <s v="AGROINDUSTRIALES Y EXPORTADORA BETO VIP S.A.C.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1.01 Registro y/o análisis de todos los comprobantes de compras"/>
    <n v="7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1"/>
    <x v="1"/>
    <s v="2026-08"/>
    <s v="20612908118"/>
    <s v="PS GLOBAL CORP S.A.C.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1"/>
    <x v="1"/>
    <s v="2026-08"/>
    <s v="20612908118"/>
    <s v="PS GLOBAL CORP S.A.C."/>
    <s v="01.03 Registro y/o análisis de todos los comprobantes de bancos"/>
    <n v="13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12908118"/>
    <s v="PS GLOBAL CORP S.A.C.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1.06 Provisión de planillas"/>
    <n v="2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1.13 Provisión del costo de servicio"/>
    <n v="43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1"/>
    <x v="1"/>
    <s v="2026-08"/>
    <s v="20612908118"/>
    <s v="PS GLOBAL CORP S.A.C.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612908118"/>
    <s v="PS GLOBAL CORP S.A.C.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612908118"/>
    <s v="PS GLOBAL CORP S.A.C.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2.04 Diario simplificado"/>
    <n v="53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12908118"/>
    <s v="PS GLOBAL CORP S.A.C.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12908118"/>
    <s v="PS GLOBAL CORP S.A.C."/>
    <s v="03.02 PDT 601"/>
    <n v="63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3.05 AFP NET"/>
    <n v="66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2908118"/>
    <s v="PS GLOBAL CORP S.A.C.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01 Registro y/o análisis de todos los comprobantes de compras"/>
    <n v="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0870785"/>
    <s v="GUTIERREZ VILCA FRANCO DOMINGO"/>
    <s v="01.03 Registro y/o análisis de todos los comprobantes de bancos"/>
    <n v="1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06 Provisión de planillas"/>
    <n v="2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01 Registro de ventas"/>
    <n v="5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02 Registro de compras"/>
    <n v="5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04 Diario simplificado"/>
    <n v="5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3.01 PDT 621"/>
    <n v="62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3.02 PDT 601"/>
    <n v="63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60870785"/>
    <s v="GUTIERREZ VILCA FRANCO DOMINGO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60870785"/>
    <s v="GUTIERREZ VILCA FRANCO DOMINGO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01 Registro y/o análisis de todos los comprobantes de compras"/>
    <n v="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26922288"/>
    <s v="CASTILLO FORNO DIANA JACKELINE"/>
    <s v="01.03 Registro y/o análisis de todos los comprobantes de bancos"/>
    <n v="1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04 Registro, analisis y cierre de kardex"/>
    <n v="1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05 Provisión de devengues de gastos pagados por adelantado"/>
    <n v="19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06 Provisión de planillas"/>
    <n v="2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07 Provisión de depreciaciones y amortización y control de activos fijos"/>
    <n v="25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08 Provisión de obligaciones y otros documentos"/>
    <n v="28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09 Registro y costeo de importaciones"/>
    <n v="3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10 Registro y revision de exportaciones"/>
    <n v="3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11 Provisión del costo de ventas"/>
    <n v="37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12 Provisión del costo de producción"/>
    <n v="4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13 Provisión del costo de servicio"/>
    <n v="4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1.14 Proceso de llenado de PDB"/>
    <n v="4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01 Registro de ventas"/>
    <n v="50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02 Registro de compras"/>
    <n v="51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03 Diario"/>
    <n v="52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04 Diario simplificado"/>
    <n v="53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05 Mayor"/>
    <n v="54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06 Inventario y balances"/>
    <n v="55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07Libro de retenciones"/>
    <n v="56"/>
    <s v="Semestral"/>
    <s v="No aplica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08 Registro de activo fijo"/>
    <n v="57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09 Registro de costos"/>
    <n v="58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10 Registro de inventario permanente en unidades fisicas"/>
    <n v="59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2.11 Registro de inventario permanente valorizado"/>
    <n v="60"/>
    <s v="Semestral"/>
    <s v="No aplica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3.01 PDT 621"/>
    <n v="62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3.02 PDT 601"/>
    <n v="63"/>
    <s v="Semestral"/>
    <s v="Si"/>
    <n v="1"/>
    <n v="1"/>
    <n v="1"/>
    <n v="1"/>
    <n v="1"/>
    <n v="1"/>
    <n v="1"/>
    <n v="1"/>
    <m/>
    <m/>
    <m/>
    <m/>
    <x v="1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5"/>
    <s v="2026-08"/>
    <s v="10426922288"/>
    <s v="CASTILLO FORNO DIANA JACKELINE"/>
    <s v="03.03 PDT 617"/>
    <n v="64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3.04 PDB"/>
    <n v="65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3.05 AFP NET"/>
    <n v="66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3.06 PDT 626"/>
    <n v="67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3.07 PDT 633"/>
    <n v="68"/>
    <s v="Semestral"/>
    <s v="No"/>
    <m/>
    <m/>
    <m/>
    <m/>
    <m/>
    <m/>
    <m/>
    <m/>
    <m/>
    <m/>
    <m/>
    <m/>
    <x v="1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3.08 PDT 648"/>
    <n v="69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3.09 PDT 3500 DAOT"/>
    <n v="70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5"/>
    <s v="2026-08"/>
    <s v="10426922288"/>
    <s v="CASTILLO FORNO DIANA JACKELINE"/>
    <s v="03.10 PDT 3560"/>
    <n v="71"/>
    <s v="Semestral"/>
    <s v="No"/>
    <m/>
    <m/>
    <m/>
    <m/>
    <m/>
    <m/>
    <m/>
    <m/>
    <m/>
    <m/>
    <m/>
    <m/>
    <x v="1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01 Registro y/o análisis de todos los comprobantes de compras"/>
    <n v="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02 Registro y/o análisis de todos los comprobantes de ventas"/>
    <n v="1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03 Registro y/o análisis de todos los comprobantes de bancos"/>
    <n v="1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06 Provisión de planillas"/>
    <n v="2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01 Registro de ventas"/>
    <n v="5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02 Registro de compras"/>
    <n v="5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14988569"/>
    <s v="IMC WAREHOUSE SAC"/>
    <s v="03.02 PDT 601"/>
    <n v="63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3.05 AFP NET"/>
    <n v="66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14988569"/>
    <s v="IMC WAREHOUSE SAC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01 Registro y/o análisis de todos los comprobantes de compras"/>
    <n v="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02 Registro y/o análisis de todos los comprobantes de ventas"/>
    <n v="1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03 Registro y/o análisis de todos los comprobantes de bancos"/>
    <n v="1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06 Provisión de planillas"/>
    <n v="2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01 Registro de ventas"/>
    <n v="5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02 Registro de compras"/>
    <n v="5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10423428142"/>
    <s v="JORGE CHUNG (Persona natural)"/>
    <s v="03.02 PDT 601"/>
    <n v="63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3.05 AFP NET"/>
    <n v="66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23428142"/>
    <s v="JORGE CHUNG (Persona natural)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01 Registro y/o análisis de todos los comprobantes de compras"/>
    <n v="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02 Registro y/o análisis de todos los comprobantes de ventas"/>
    <n v="1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03 Registro y/o análisis de todos los comprobantes de bancos"/>
    <n v="1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06 Provisión de planillas"/>
    <n v="2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01 Registro de ventas"/>
    <n v="5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02 Registro de compras"/>
    <n v="5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10456574489"/>
    <s v="LUIS CARRION (Persona natural)"/>
    <s v="03.02 PDT 601"/>
    <n v="63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3.05 AFP NET"/>
    <n v="66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10456574489"/>
    <s v="LUIS CARRION (Persona natural)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427377475"/>
    <s v="RAINFORES TRADING S.A.C."/>
    <s v="01.01 Registro y/o análisis de todos los comprobantes de compras"/>
    <n v="7"/>
    <s v="Mensual"/>
    <s v="Solo analisis"/>
    <n v="1"/>
    <n v="1"/>
    <n v="1"/>
    <n v="1"/>
    <n v="1"/>
    <n v="1"/>
    <n v="1"/>
    <n v="1"/>
    <m/>
    <m/>
    <m/>
    <m/>
    <x v="0"/>
    <x v="0"/>
    <s v="Si aplica"/>
    <n v="1.5"/>
    <n v="1.5"/>
    <n v="1.5"/>
    <n v="1.5"/>
    <n v="1.5"/>
    <n v="1.5"/>
    <n v="1.5"/>
    <n v="1.5"/>
    <n v="1.5"/>
    <n v="0"/>
    <n v="0"/>
    <n v="0"/>
    <n v="0"/>
    <n v="12"/>
    <n v="12"/>
    <n v="1"/>
  </r>
  <r>
    <x v="0"/>
    <x v="10"/>
    <s v="2026-08"/>
    <s v="20427377475"/>
    <s v="RAINFORES TRADING S.A.C.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0"/>
    <x v="10"/>
    <s v="2026-08"/>
    <s v="20427377475"/>
    <s v="RAINFORES TRADING S.A.C."/>
    <s v="01.03 Registro y/o análisis de todos los comprobantes de bancos"/>
    <n v="13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1.04 Registro, analisis y cierre de kardex"/>
    <n v="16"/>
    <s v="Mensual"/>
    <s v="Solo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10"/>
    <s v="2026-08"/>
    <s v="20427377475"/>
    <s v="RAINFORES TRADING S.A.C."/>
    <s v="01.05 Provisión de devengues de gastos pagados por adelantado"/>
    <n v="19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0"/>
    <x v="10"/>
    <s v="2026-08"/>
    <s v="20427377475"/>
    <s v="RAINFORES TRADING S.A.C."/>
    <s v="01.06 Provisión de planillas"/>
    <n v="22"/>
    <s v="Mensual"/>
    <s v="Solo analisis"/>
    <n v="1"/>
    <n v="1"/>
    <n v="1"/>
    <n v="1"/>
    <n v="1"/>
    <n v="1"/>
    <n v="1"/>
    <n v="1"/>
    <m/>
    <m/>
    <m/>
    <m/>
    <x v="0"/>
    <x v="0"/>
    <s v="Si aplica"/>
    <n v="3"/>
    <n v="3"/>
    <n v="3"/>
    <n v="3"/>
    <n v="3"/>
    <n v="3"/>
    <n v="3"/>
    <n v="3"/>
    <n v="3"/>
    <n v="0"/>
    <n v="0"/>
    <n v="0"/>
    <n v="0"/>
    <n v="24"/>
    <n v="24"/>
    <n v="1"/>
  </r>
  <r>
    <x v="0"/>
    <x v="10"/>
    <s v="2026-08"/>
    <s v="20427377475"/>
    <s v="RAINFORES TRADING S.A.C."/>
    <s v="01.07 Provisión de depreciaciones y amortización y control de activos fijos"/>
    <n v="25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1.08 Provisión de obligaciones y otros documentos"/>
    <n v="28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0"/>
    <x v="10"/>
    <s v="2026-08"/>
    <s v="20427377475"/>
    <s v="RAINFORES TRADING S.A.C."/>
    <s v="01.09 Registro y costeo de importaciones"/>
    <n v="31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1.10 Registro y revision de exportaciones"/>
    <n v="34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1.11 Provisión del costo de ventas"/>
    <n v="37"/>
    <s v="Mensual"/>
    <s v="Solo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10"/>
    <s v="2026-08"/>
    <s v="20427377475"/>
    <s v="RAINFORES TRADING S.A.C."/>
    <s v="01.12 Provisión del costo de producción"/>
    <n v="40"/>
    <s v="Mensual"/>
    <s v="Solo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0"/>
    <x v="10"/>
    <s v="2026-08"/>
    <s v="20427377475"/>
    <s v="RAINFORES TRADING S.A.C."/>
    <s v="01.13 Provisión del costo de servicio"/>
    <n v="43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1.14 Proceso de llenado de PDB"/>
    <n v="46"/>
    <s v="Mensual"/>
    <s v="Registro y analisis"/>
    <n v="1"/>
    <n v="1"/>
    <n v="1"/>
    <n v="1"/>
    <n v="1"/>
    <n v="1"/>
    <n v="1"/>
    <n v="1"/>
    <m/>
    <m/>
    <m/>
    <m/>
    <x v="0"/>
    <x v="0"/>
    <s v="Si aplica"/>
    <n v="6"/>
    <n v="6"/>
    <n v="6"/>
    <n v="6"/>
    <n v="6"/>
    <n v="6"/>
    <n v="6"/>
    <n v="6"/>
    <n v="6"/>
    <n v="0"/>
    <n v="0"/>
    <n v="0"/>
    <n v="0"/>
    <n v="48"/>
    <n v="48"/>
    <n v="1"/>
  </r>
  <r>
    <x v="0"/>
    <x v="10"/>
    <s v="2026-08"/>
    <s v="20427377475"/>
    <s v="RAINFORES TRADING S.A.C.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10"/>
    <s v="2026-08"/>
    <s v="20427377475"/>
    <s v="RAINFORES TRADING S.A.C.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10"/>
    <s v="2026-08"/>
    <s v="20427377475"/>
    <s v="RAINFORES TRADING S.A.C."/>
    <s v="02.03 Diario"/>
    <n v="52"/>
    <s v="Mensual"/>
    <s v="Electronico"/>
    <n v="1"/>
    <n v="1"/>
    <n v="1"/>
    <n v="1"/>
    <n v="1"/>
    <n v="2"/>
    <n v="2"/>
    <n v="2"/>
    <m/>
    <m/>
    <m/>
    <m/>
    <x v="0"/>
    <x v="0"/>
    <s v="Si aplica"/>
    <n v="2"/>
    <n v="2"/>
    <n v="2"/>
    <n v="2"/>
    <n v="2"/>
    <n v="2"/>
    <n v="0"/>
    <n v="0"/>
    <n v="0"/>
    <n v="0"/>
    <n v="0"/>
    <n v="0"/>
    <n v="0"/>
    <n v="10"/>
    <n v="16"/>
    <n v="0.625"/>
  </r>
  <r>
    <x v="0"/>
    <x v="10"/>
    <s v="2026-08"/>
    <s v="20427377475"/>
    <s v="RAINFORES TRADING S.A.C.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427377475"/>
    <s v="RAINFORES TRADING S.A.C."/>
    <s v="02.05 Mayor"/>
    <n v="54"/>
    <s v="Mensual"/>
    <s v="Electronico"/>
    <n v="1"/>
    <n v="1"/>
    <n v="1"/>
    <n v="1"/>
    <n v="1"/>
    <n v="2"/>
    <n v="2"/>
    <n v="2"/>
    <m/>
    <m/>
    <m/>
    <m/>
    <x v="0"/>
    <x v="0"/>
    <s v="Si aplica"/>
    <n v="2"/>
    <n v="2"/>
    <n v="2"/>
    <n v="2"/>
    <n v="2"/>
    <n v="2"/>
    <n v="0"/>
    <n v="0"/>
    <n v="0"/>
    <n v="0"/>
    <n v="0"/>
    <n v="0"/>
    <n v="0"/>
    <n v="10"/>
    <n v="16"/>
    <n v="0.625"/>
  </r>
  <r>
    <x v="0"/>
    <x v="10"/>
    <s v="2026-08"/>
    <s v="20427377475"/>
    <s v="RAINFORES TRADING S.A.C."/>
    <s v="02.06 Inventario y balances"/>
    <n v="55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10"/>
    <s v="2026-08"/>
    <s v="20427377475"/>
    <s v="RAINFORES TRADING S.A.C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427377475"/>
    <s v="RAINFORES TRADING S.A.C."/>
    <s v="02.08 Registro de activo fijo"/>
    <n v="57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10"/>
    <s v="2026-08"/>
    <s v="20427377475"/>
    <s v="RAINFORES TRADING S.A.C."/>
    <s v="02.09 Registro de costos"/>
    <n v="58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10"/>
    <s v="2026-08"/>
    <s v="20427377475"/>
    <s v="RAINFORES TRADING S.A.C."/>
    <s v="02.10 Registro de inventario permanente en unidades fisicas"/>
    <n v="59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10"/>
    <s v="2026-08"/>
    <s v="20427377475"/>
    <s v="RAINFORES TRADING S.A.C."/>
    <s v="02.11 Registro de inventario permanente valorizado"/>
    <n v="60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10"/>
    <s v="2026-08"/>
    <s v="20427377475"/>
    <s v="RAINFORES TRADING S.A.C.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3.03 PDT 617"/>
    <n v="64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3.04 PDB"/>
    <n v="65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427377475"/>
    <s v="RAINFORES TRADING S.A.C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0"/>
    <s v="2026-08"/>
    <s v="20427377475"/>
    <s v="RAINFORES TRADING S.A.C."/>
    <s v="03.08 PDT 648"/>
    <n v="69"/>
    <s v="Mensual"/>
    <s v="Si"/>
    <n v="1"/>
    <n v="1"/>
    <n v="1"/>
    <n v="1"/>
    <n v="1"/>
    <n v="1"/>
    <n v="1"/>
    <n v="1"/>
    <m/>
    <m/>
    <m/>
    <m/>
    <x v="0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3.09 PDT 3500 DAOT"/>
    <n v="70"/>
    <s v="Mensual"/>
    <s v="Si"/>
    <n v="1"/>
    <n v="1"/>
    <n v="1"/>
    <n v="1"/>
    <n v="1"/>
    <n v="1"/>
    <n v="1"/>
    <n v="1"/>
    <m/>
    <m/>
    <m/>
    <m/>
    <x v="0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10"/>
    <s v="2026-08"/>
    <s v="20427377475"/>
    <s v="RAINFORES TRADING S.A.C."/>
    <s v="03.10 PDT 3560"/>
    <n v="71"/>
    <s v="Mensual"/>
    <s v="Si"/>
    <n v="1"/>
    <n v="1"/>
    <n v="1"/>
    <n v="1"/>
    <n v="1"/>
    <n v="1"/>
    <n v="1"/>
    <n v="1"/>
    <m/>
    <m/>
    <m/>
    <m/>
    <x v="0"/>
    <x v="1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4532450"/>
    <s v="COMEX GUEVARA S.A.C."/>
    <s v="01.01 Registro y/o análisis de todos los comprobantes de compras"/>
    <n v="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02 Registro y/o análisis de todos los comprobantes de ventas"/>
    <n v="1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03 Registro y/o análisis de todos los comprobantes de bancos"/>
    <n v="1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04 Registro, analisis y cierre de kardex"/>
    <n v="1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06 Provisión de planillas"/>
    <n v="2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11 Provisión del costo de ventas"/>
    <n v="3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2.01 Registro de ventas"/>
    <n v="50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14532450"/>
    <s v="COMEX GUEVARA S.A.C."/>
    <s v="02.02 Registro de compras"/>
    <n v="51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14532450"/>
    <s v="COMEX GUEVARA S.A.C.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3.01 PDT 621"/>
    <n v="62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4532450"/>
    <s v="COMEX GUEVARA S.A.C."/>
    <s v="03.02 PDT 601"/>
    <n v="63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3.05 AFP NET"/>
    <n v="66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532450"/>
    <s v="COMEX GUEVARA S.A.C.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1.01 Registro y/o análisis de todos los comprobantes de compras"/>
    <n v="7"/>
    <s v="Trimestral"/>
    <s v="Solo analisis"/>
    <n v="1"/>
    <n v="1"/>
    <n v="1"/>
    <n v="1"/>
    <n v="1"/>
    <n v="1"/>
    <n v="1"/>
    <n v="2"/>
    <m/>
    <m/>
    <m/>
    <m/>
    <x v="2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6"/>
    <s v="2026-08"/>
    <s v="20614820781"/>
    <s v="RISK INSTITUTE S.A.C"/>
    <s v="01.02 Registro y/o análisis de todos los comprobantes de ventas"/>
    <n v="10"/>
    <s v="Trimestral"/>
    <s v="Solo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14820781"/>
    <s v="RISK INSTITUTE S.A.C"/>
    <s v="01.03 Registro y/o análisis de todos los comprobantes de bancos"/>
    <n v="13"/>
    <s v="Trimestral"/>
    <s v="Solo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6"/>
    <s v="2026-08"/>
    <s v="20614820781"/>
    <s v="RISK INSTITUTE S.A.C"/>
    <s v="01.04 Registro, analisis y cierre de kardex"/>
    <n v="1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1.06 Provisión de planillas"/>
    <n v="22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6"/>
    <n v="6"/>
    <n v="6"/>
    <n v="6"/>
    <n v="6"/>
    <n v="6"/>
    <n v="6"/>
    <n v="6"/>
    <n v="0"/>
    <n v="0"/>
    <n v="0"/>
    <n v="0"/>
    <n v="0"/>
    <n v="42"/>
    <n v="48"/>
    <n v="0.875"/>
  </r>
  <r>
    <x v="2"/>
    <x v="6"/>
    <s v="2026-08"/>
    <s v="20614820781"/>
    <s v="RISK INSTITUTE S.A.C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1.11 Provisión del costo de ventas"/>
    <n v="3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1.13 Provisión del costo de servicio"/>
    <n v="43"/>
    <s v="Trimestral"/>
    <s v="Solo analisis"/>
    <n v="1"/>
    <n v="1"/>
    <n v="1"/>
    <n v="1"/>
    <n v="1"/>
    <n v="1"/>
    <n v="1"/>
    <n v="2"/>
    <m/>
    <m/>
    <m/>
    <m/>
    <x v="2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6"/>
    <s v="2026-08"/>
    <s v="20614820781"/>
    <s v="RISK INSTITUTE S.A.C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2.01 Registro de ventas"/>
    <n v="50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6"/>
    <s v="2026-08"/>
    <s v="20614820781"/>
    <s v="RISK INSTITUTE S.A.C"/>
    <s v="02.02 Registro de compras"/>
    <n v="51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6"/>
    <s v="2026-08"/>
    <s v="20614820781"/>
    <s v="RISK INSTITUTE S.A.C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2.04 Diario simplificado"/>
    <n v="53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6"/>
    <s v="2026-08"/>
    <s v="20614820781"/>
    <s v="RISK INSTITUTE S.A.C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3.01 PDT 621"/>
    <n v="62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14820781"/>
    <s v="RISK INSTITUTE S.A.C"/>
    <s v="03.02 PDT 601"/>
    <n v="63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14820781"/>
    <s v="RISK INSTITUTE S.A.C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6"/>
    <s v="2026-08"/>
    <s v="20614820781"/>
    <s v="RISK INSTITUTE S.A.C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6"/>
    <s v="2026-08"/>
    <s v="20614820781"/>
    <s v="RISK INSTITUTE S.A.C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4932733"/>
    <s v="M &amp; C ANESTESIOLOGAS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4932733"/>
    <s v="M &amp; C ANESTESIOLOGAS S.A.C."/>
    <s v="01.03 Registro y/o análisis de todos los comprobantes de bancos"/>
    <n v="13"/>
    <s v="Semestral"/>
    <s v="Registro y analisis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0"/>
    <x v="2"/>
    <s v="2026-08"/>
    <s v="20614932733"/>
    <s v="M &amp; C ANESTESIOLOGAS S.A.C."/>
    <s v="01.04 Registro, analisis y cierre de kardex"/>
    <n v="1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14932733"/>
    <s v="M &amp; C ANESTESIOLOGAS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1.08 Provisión de obligaciones y otros documentos"/>
    <n v="28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1.11 Provisión del costo de ventas"/>
    <n v="37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14932733"/>
    <s v="M &amp; C ANESTESIOLOGAS S.A.C.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614932733"/>
    <s v="M &amp; C ANESTESIOLOGAS S.A.C."/>
    <s v="02.03 Diario"/>
    <n v="5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2.04 Diario simplificado"/>
    <n v="53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614932733"/>
    <s v="M &amp; C ANESTESIOLOGAS S.A.C."/>
    <s v="02.05 Mayor"/>
    <n v="5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4932733"/>
    <s v="M &amp; C ANESTESIOLOGAS S.A.C."/>
    <s v="03.02 PDT 601"/>
    <n v="63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4932733"/>
    <s v="M &amp; C ANESTESIOLOGAS S.A.C."/>
    <s v="03.03 PDT 617"/>
    <n v="64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4932733"/>
    <s v="M &amp; C ANESTESIOLOGAS S.A.C.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614932733"/>
    <s v="M &amp; C ANESTESIOLOGAS S.A.C.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614932733"/>
    <s v="M &amp; C ANESTESIOLOGAS S.A.C.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1.01 Registro y/o análisis de todos los comprobantes de compras"/>
    <n v="7"/>
    <s v="Semestral"/>
    <s v="Solo analisis"/>
    <n v="1"/>
    <n v="1"/>
    <n v="1"/>
    <n v="1"/>
    <n v="1"/>
    <n v="1"/>
    <n v="1"/>
    <n v="1"/>
    <m/>
    <m/>
    <m/>
    <m/>
    <x v="3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3"/>
    <x v="4"/>
    <s v="2026-08"/>
    <s v="20614514761"/>
    <s v="PARAISO VIP SAC"/>
    <s v="01.02 Registro y/o análisis de todos los comprobantes de ventas"/>
    <n v="10"/>
    <s v="Semestral"/>
    <s v="Solo analisis"/>
    <n v="1"/>
    <n v="1"/>
    <n v="1"/>
    <n v="1"/>
    <n v="1"/>
    <n v="1"/>
    <n v="1"/>
    <n v="1"/>
    <m/>
    <m/>
    <m/>
    <m/>
    <x v="3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3"/>
    <x v="4"/>
    <s v="2026-08"/>
    <s v="20614514761"/>
    <s v="PARAISO VIP SAC"/>
    <s v="01.03 Registro y/o análisis de todos los comprobantes de bancos"/>
    <n v="13"/>
    <s v="Semestral"/>
    <s v="Solo analisis"/>
    <n v="1"/>
    <n v="1"/>
    <n v="1"/>
    <n v="1"/>
    <n v="1"/>
    <n v="1"/>
    <n v="1"/>
    <n v="1"/>
    <m/>
    <m/>
    <m/>
    <m/>
    <x v="3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3"/>
    <x v="4"/>
    <s v="2026-08"/>
    <s v="20614514761"/>
    <s v="PARAISO VIP SAC"/>
    <s v="01.04 Registro, analisis y cierre de kardex"/>
    <n v="16"/>
    <s v="Semestral"/>
    <s v="Solo analisis"/>
    <n v="2"/>
    <n v="2"/>
    <n v="2"/>
    <n v="2"/>
    <n v="2"/>
    <n v="2"/>
    <n v="2"/>
    <n v="2"/>
    <m/>
    <m/>
    <m/>
    <m/>
    <x v="3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3"/>
    <x v="4"/>
    <s v="2026-08"/>
    <s v="20614514761"/>
    <s v="PARAISO VIP SAC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1.06 Provisión de planillas"/>
    <n v="2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1.08 Provisión de obligaciones y otros documentos"/>
    <n v="28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1.10 Registro y revision de exportaciones"/>
    <n v="34"/>
    <s v="Semestral"/>
    <s v="Solo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4514761"/>
    <s v="PARAISO VIP SAC"/>
    <s v="01.11 Provisión del costo de ventas"/>
    <n v="37"/>
    <s v="Semestral"/>
    <s v="Registro y analisis"/>
    <n v="2"/>
    <n v="2"/>
    <n v="2"/>
    <n v="2"/>
    <n v="2"/>
    <n v="2"/>
    <n v="2"/>
    <n v="2"/>
    <m/>
    <m/>
    <m/>
    <m/>
    <x v="3"/>
    <x v="0"/>
    <s v="Si aplica"/>
    <n v="4"/>
    <n v="0"/>
    <n v="0"/>
    <n v="0"/>
    <n v="0"/>
    <n v="0"/>
    <n v="0"/>
    <n v="0"/>
    <n v="0"/>
    <n v="0"/>
    <n v="0"/>
    <n v="0"/>
    <n v="0"/>
    <n v="0"/>
    <n v="32"/>
    <n v="0"/>
  </r>
  <r>
    <x v="3"/>
    <x v="4"/>
    <s v="2026-08"/>
    <s v="20614514761"/>
    <s v="PARAISO VIP SAC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1.14 Proceso de llenado de PDB"/>
    <n v="46"/>
    <s v="Semestral"/>
    <s v="Registro y analisis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3"/>
    <x v="4"/>
    <s v="2026-08"/>
    <s v="20614514761"/>
    <s v="PARAISO VIP SAC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614514761"/>
    <s v="PARAISO VIP SAC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614514761"/>
    <s v="PARAISO VIP SAC"/>
    <s v="02.03 Diario"/>
    <n v="5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2.04 Diario simplificado"/>
    <n v="53"/>
    <s v="Semestral"/>
    <s v="Electronico"/>
    <n v="2"/>
    <n v="2"/>
    <n v="2"/>
    <n v="2"/>
    <n v="2"/>
    <n v="2"/>
    <n v="2"/>
    <n v="2"/>
    <m/>
    <m/>
    <m/>
    <m/>
    <x v="3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3"/>
    <x v="4"/>
    <s v="2026-08"/>
    <s v="20614514761"/>
    <s v="PARAISO VIP SAC"/>
    <s v="02.05 Mayor"/>
    <n v="5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4514761"/>
    <s v="PARAISO VIP SAC"/>
    <s v="03.02 PDT 601"/>
    <n v="63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3.04 PDB"/>
    <n v="65"/>
    <s v="Semestral"/>
    <s v="Si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3"/>
    <x v="4"/>
    <s v="2026-08"/>
    <s v="20614514761"/>
    <s v="PARAISO VIP SAC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614514761"/>
    <s v="PARAISO VIP SAC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614514761"/>
    <s v="PARAISO VIP SAC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1.01 Registro y/o análisis de todos los comprobantes de compras"/>
    <n v="7"/>
    <s v="Trimestral"/>
    <s v="Solo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06785781"/>
    <s v="DISTRIBUIDORA INTEGRAL PERUANA S.A.C."/>
    <s v="01.02 Registro y/o análisis de todos los comprobantes de ventas"/>
    <n v="10"/>
    <s v="Trimestral"/>
    <s v="Solo analisis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06785781"/>
    <s v="DISTRIBUIDORA INTEGRAL PERUANA S.A.C."/>
    <s v="01.03 Registro y/o análisis de todos los comprobantes de bancos"/>
    <n v="13"/>
    <s v="Trimestral"/>
    <s v="Solo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1"/>
    <x v="8"/>
    <s v="2026-08"/>
    <s v="20606785781"/>
    <s v="DISTRIBUIDORA INTEGRAL PERUANA S.A.C."/>
    <s v="01.04 Registro, analisis y cierre de kardex"/>
    <n v="16"/>
    <s v="Trimestral"/>
    <s v="Solo analisis"/>
    <n v="2"/>
    <n v="2"/>
    <n v="2"/>
    <n v="2"/>
    <n v="2"/>
    <n v="2"/>
    <n v="2"/>
    <n v="2"/>
    <m/>
    <m/>
    <m/>
    <m/>
    <x v="2"/>
    <x v="0"/>
    <s v="Si aplica"/>
    <n v="2"/>
    <n v="0"/>
    <n v="0"/>
    <n v="0"/>
    <n v="0"/>
    <n v="0"/>
    <n v="0"/>
    <n v="0"/>
    <n v="0"/>
    <n v="0"/>
    <n v="0"/>
    <n v="0"/>
    <n v="0"/>
    <n v="0"/>
    <n v="16"/>
    <n v="0"/>
  </r>
  <r>
    <x v="1"/>
    <x v="8"/>
    <s v="2026-08"/>
    <s v="20606785781"/>
    <s v="DISTRIBUIDORA INTEGRAL PERUANA S.A.C.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1.06 Provisión de planillas"/>
    <n v="22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6"/>
    <n v="6"/>
    <n v="6"/>
    <n v="6"/>
    <n v="6"/>
    <n v="6"/>
    <n v="6"/>
    <n v="6"/>
    <n v="6"/>
    <n v="0"/>
    <n v="0"/>
    <n v="0"/>
    <n v="0"/>
    <n v="48"/>
    <n v="48"/>
    <n v="1"/>
  </r>
  <r>
    <x v="1"/>
    <x v="8"/>
    <s v="2026-08"/>
    <s v="20606785781"/>
    <s v="DISTRIBUIDORA INTEGRAL PERUANA S.A.C.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1.11 Provisión del costo de ventas"/>
    <n v="3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2.01 Registro de ventas"/>
    <n v="50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606785781"/>
    <s v="DISTRIBUIDORA INTEGRAL PERUANA S.A.C."/>
    <s v="02.02 Registro de compras"/>
    <n v="51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20606785781"/>
    <s v="DISTRIBUIDORA INTEGRAL PERUANA S.A.C."/>
    <s v="02.03 Diario"/>
    <n v="52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8"/>
    <s v="2026-08"/>
    <s v="20606785781"/>
    <s v="DISTRIBUIDORA INTEGRAL PERUANA S.A.C.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3.01 PDT 621"/>
    <n v="62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06785781"/>
    <s v="DISTRIBUIDORA INTEGRAL PERUANA S.A.C."/>
    <s v="03.02 PDT 601"/>
    <n v="63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06785781"/>
    <s v="DISTRIBUIDORA INTEGRAL PERUANA S.A.C.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606785781"/>
    <s v="DISTRIBUIDORA INTEGRAL PERUANA S.A.C.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606785781"/>
    <s v="DISTRIBUIDORA INTEGRAL PERUANA S.A.C.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1.01 Registro y/o análisis de todos los comprobantes de compras"/>
    <n v="7"/>
    <s v="Mensual"/>
    <s v="Solo analisis"/>
    <n v="1"/>
    <n v="1"/>
    <n v="1"/>
    <n v="1"/>
    <n v="1"/>
    <n v="1"/>
    <n v="1"/>
    <n v="2"/>
    <m/>
    <m/>
    <m/>
    <m/>
    <x v="0"/>
    <x v="0"/>
    <s v="Si aplica"/>
    <n v="0.5"/>
    <n v="0.5"/>
    <n v="0.5"/>
    <n v="0.5"/>
    <n v="0.5"/>
    <n v="0.5"/>
    <n v="0.5"/>
    <n v="0.5"/>
    <n v="0"/>
    <n v="0"/>
    <n v="0"/>
    <n v="0"/>
    <n v="0"/>
    <n v="3.5"/>
    <n v="4"/>
    <n v="0.875"/>
  </r>
  <r>
    <x v="2"/>
    <x v="7"/>
    <s v="2026-08"/>
    <s v="20602062181"/>
    <s v="ADMINISTRADORA COMPUPLAZA S.A.C."/>
    <s v="01.02 Registro y/o análisis de todos los comprobantes de ventas"/>
    <n v="10"/>
    <s v="Mensual"/>
    <s v="Solo analisis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2062181"/>
    <s v="ADMINISTRADORA COMPUPLAZA S.A.C."/>
    <s v="01.03 Registro y/o análisis de todos los comprobantes de bancos"/>
    <n v="13"/>
    <s v="Mensual"/>
    <s v="Solo analisis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7"/>
    <s v="2026-08"/>
    <s v="20602062181"/>
    <s v="ADMINISTRADORA COMPUPLAZA S.A.C.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7"/>
    <s v="2026-08"/>
    <s v="20602062181"/>
    <s v="ADMINISTRADORA COMPUPLAZA S.A.C.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1.13 Provisión del costo de servicio"/>
    <n v="43"/>
    <s v="Mensual"/>
    <s v="Solo analisis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7"/>
    <s v="2026-08"/>
    <s v="20602062181"/>
    <s v="ADMINISTRADORA COMPUPLAZA S.A.C.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02062181"/>
    <s v="ADMINISTRADORA COMPUPLAZA S.A.C.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02062181"/>
    <s v="ADMINISTRADORA COMPUPLAZA S.A.C.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2.04 Diario simplificado"/>
    <n v="53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7"/>
    <s v="2026-08"/>
    <s v="20602062181"/>
    <s v="ADMINISTRADORA COMPUPLAZA S.A.C.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2062181"/>
    <s v="ADMINISTRADORA COMPUPLAZA S.A.C.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2062181"/>
    <s v="ADMINISTRADORA COMPUPLAZA S.A.C.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02062181"/>
    <s v="ADMINISTRADORA COMPUPLAZA S.A.C.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181"/>
    <s v="ADMINISTRADORA COMPUPLAZA S.A.C.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1.01 Registro y/o análisis de todos los comprobantes de compras"/>
    <n v="7"/>
    <s v="Mensual"/>
    <s v="Solo analisis"/>
    <n v="1"/>
    <n v="1"/>
    <n v="1"/>
    <n v="1"/>
    <n v="1"/>
    <n v="1"/>
    <n v="1"/>
    <n v="1"/>
    <m/>
    <m/>
    <m/>
    <m/>
    <x v="0"/>
    <x v="0"/>
    <s v="Si aplica"/>
    <n v="0.5"/>
    <n v="0.5"/>
    <n v="0.5"/>
    <n v="0.5"/>
    <n v="0.5"/>
    <n v="0.5"/>
    <n v="0.5"/>
    <n v="0.5"/>
    <n v="0.5"/>
    <n v="0"/>
    <n v="0"/>
    <n v="0"/>
    <n v="0"/>
    <n v="4"/>
    <n v="4"/>
    <n v="1"/>
  </r>
  <r>
    <x v="2"/>
    <x v="7"/>
    <s v="2026-08"/>
    <s v="20602062393"/>
    <s v="ADMINISTRADORA GARCILASO S.A.C.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02062393"/>
    <s v="ADMINISTRADORA GARCILASO S.A.C."/>
    <s v="01.03 Registro y/o análisis de todos los comprobantes de bancos"/>
    <n v="13"/>
    <s v="Mensual"/>
    <s v="Solo analisis"/>
    <n v="1"/>
    <n v="1"/>
    <n v="1"/>
    <n v="1"/>
    <n v="1"/>
    <n v="1"/>
    <n v="2"/>
    <n v="2"/>
    <m/>
    <m/>
    <m/>
    <m/>
    <x v="0"/>
    <x v="0"/>
    <s v="Si aplica"/>
    <n v="1"/>
    <n v="1"/>
    <n v="1"/>
    <n v="1"/>
    <n v="1"/>
    <n v="1"/>
    <n v="1"/>
    <n v="0"/>
    <n v="0"/>
    <n v="0"/>
    <n v="0"/>
    <n v="0"/>
    <n v="0"/>
    <n v="6"/>
    <n v="8"/>
    <n v="0.75"/>
  </r>
  <r>
    <x v="2"/>
    <x v="7"/>
    <s v="2026-08"/>
    <s v="20602062393"/>
    <s v="ADMINISTRADORA GARCILASO S.A.C.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7"/>
    <s v="2026-08"/>
    <s v="20602062393"/>
    <s v="ADMINISTRADORA GARCILASO S.A.C.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1.11 Provisión del costo de ventas"/>
    <n v="37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1.13 Provisión del costo de servicio"/>
    <n v="43"/>
    <s v="Mensual"/>
    <s v="Solo analisis"/>
    <n v="1"/>
    <n v="1"/>
    <n v="1"/>
    <n v="1"/>
    <n v="1"/>
    <n v="1"/>
    <n v="2"/>
    <n v="2"/>
    <m/>
    <m/>
    <m/>
    <m/>
    <x v="0"/>
    <x v="0"/>
    <s v="Si aplica"/>
    <n v="1"/>
    <n v="1"/>
    <n v="1"/>
    <n v="1"/>
    <n v="1"/>
    <n v="1"/>
    <n v="1"/>
    <n v="0"/>
    <n v="0"/>
    <n v="0"/>
    <n v="0"/>
    <n v="0"/>
    <n v="0"/>
    <n v="6"/>
    <n v="8"/>
    <n v="0.75"/>
  </r>
  <r>
    <x v="2"/>
    <x v="7"/>
    <s v="2026-08"/>
    <s v="20602062393"/>
    <s v="ADMINISTRADORA GARCILASO S.A.C.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02062393"/>
    <s v="ADMINISTRADORA GARCILASO S.A.C.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02062393"/>
    <s v="ADMINISTRADORA GARCILASO S.A.C."/>
    <s v="02.03 Diario"/>
    <n v="52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2.04 Diario simplificado"/>
    <n v="53"/>
    <s v="Mensual"/>
    <s v="Fisico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02062393"/>
    <s v="ADMINISTRADORA GARCILASO S.A.C."/>
    <s v="02.05 Mayor"/>
    <n v="5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2062393"/>
    <s v="ADMINISTRADORA GARCILASO S.A.C.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02062393"/>
    <s v="ADMINISTRADORA GARCILASO S.A.C.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02062393"/>
    <s v="ADMINISTRADORA GARCILASO S.A.C.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02062393"/>
    <s v="ADMINISTRADORA GARCILASO S.A.C.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1.01 Registro y/o análisis de todos los comprobantes de compras"/>
    <n v="7"/>
    <s v="Trimestral"/>
    <s v="Solo analisis"/>
    <n v="2"/>
    <n v="2"/>
    <n v="2"/>
    <n v="2"/>
    <n v="2"/>
    <n v="2"/>
    <n v="2"/>
    <n v="2"/>
    <m/>
    <m/>
    <m/>
    <m/>
    <x v="2"/>
    <x v="0"/>
    <s v="Si aplica"/>
    <n v="0.5"/>
    <n v="0"/>
    <n v="0"/>
    <n v="0"/>
    <n v="0"/>
    <n v="0"/>
    <n v="0"/>
    <n v="0"/>
    <n v="0"/>
    <n v="0"/>
    <n v="0"/>
    <n v="0"/>
    <n v="0"/>
    <n v="0"/>
    <n v="4"/>
    <n v="0"/>
  </r>
  <r>
    <x v="1"/>
    <x v="1"/>
    <s v="2026-08"/>
    <s v="20615184331"/>
    <s v="LA RAMADITA S.A.C."/>
    <s v="01.02 Registro y/o análisis de todos los comprobantes de ventas"/>
    <n v="10"/>
    <s v="Trimestral"/>
    <s v="Solo analisis"/>
    <n v="2"/>
    <n v="2"/>
    <n v="2"/>
    <n v="2"/>
    <n v="2"/>
    <n v="2"/>
    <n v="2"/>
    <n v="2"/>
    <m/>
    <m/>
    <m/>
    <m/>
    <x v="2"/>
    <x v="0"/>
    <s v="Si aplica"/>
    <n v="0.5"/>
    <n v="0"/>
    <n v="0"/>
    <n v="0"/>
    <n v="0"/>
    <n v="0"/>
    <n v="0"/>
    <n v="0"/>
    <n v="0"/>
    <n v="0"/>
    <n v="0"/>
    <n v="0"/>
    <n v="0"/>
    <n v="0"/>
    <n v="4"/>
    <n v="0"/>
  </r>
  <r>
    <x v="1"/>
    <x v="1"/>
    <s v="2026-08"/>
    <s v="20615184331"/>
    <s v="LA RAMADITA S.A.C."/>
    <s v="01.03 Registro y/o análisis de todos los comprobantes de bancos"/>
    <n v="13"/>
    <s v="Trimestral"/>
    <s v="Solo analisis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15184331"/>
    <s v="LA RAMADITA S.A.C."/>
    <s v="01.04 Registro, analisis y cierre de kardex"/>
    <n v="16"/>
    <s v="Trimestral"/>
    <s v="Solo analisis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15184331"/>
    <s v="LA RAMADITA S.A.C.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1.06 Provisión de planillas"/>
    <n v="22"/>
    <s v="Trimestral"/>
    <s v="Solo analisis"/>
    <n v="2"/>
    <n v="2"/>
    <n v="2"/>
    <n v="2"/>
    <n v="2"/>
    <n v="2"/>
    <n v="2"/>
    <n v="2"/>
    <m/>
    <m/>
    <m/>
    <m/>
    <x v="2"/>
    <x v="0"/>
    <s v="Si aplica"/>
    <n v="3"/>
    <n v="0"/>
    <n v="0"/>
    <n v="0"/>
    <n v="0"/>
    <n v="0"/>
    <n v="0"/>
    <n v="0"/>
    <n v="0"/>
    <n v="0"/>
    <n v="0"/>
    <n v="0"/>
    <n v="0"/>
    <n v="0"/>
    <n v="24"/>
    <n v="0"/>
  </r>
  <r>
    <x v="1"/>
    <x v="1"/>
    <s v="2026-08"/>
    <s v="20615184331"/>
    <s v="LA RAMADITA S.A.C.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1.11 Provisión del costo de ventas"/>
    <n v="37"/>
    <s v="Trimestral"/>
    <s v="Solo analisis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15184331"/>
    <s v="LA RAMADITA S.A.C.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2.01 Registro de ventas"/>
    <n v="50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615184331"/>
    <s v="LA RAMADITA S.A.C."/>
    <s v="02.02 Registro de compras"/>
    <n v="51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1"/>
    <s v="2026-08"/>
    <s v="20615184331"/>
    <s v="LA RAMADITA S.A.C.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2.04 Diario simplificado"/>
    <n v="53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1"/>
    <s v="2026-08"/>
    <s v="20615184331"/>
    <s v="LA RAMADITA S.A.C.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3.01 PDT 621"/>
    <n v="62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15184331"/>
    <s v="LA RAMADITA S.A.C."/>
    <s v="03.02 PDT 601"/>
    <n v="63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15184331"/>
    <s v="LA RAMADITA S.A.C.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1"/>
    <s v="2026-08"/>
    <s v="20615184331"/>
    <s v="LA RAMADITA S.A.C.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s v="2026-08"/>
    <s v="20615184331"/>
    <s v="LA RAMADITA S.A.C.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1.01 Registro y/o análisis de todos los comprobantes de compras"/>
    <n v="7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486468913"/>
    <s v="PERÚ DATA CONSULT E.I.R.L."/>
    <s v="01.02 Registro y/o análisis de todos los comprobantes de ventas"/>
    <n v="10"/>
    <s v="Mensual"/>
    <s v="Solo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486468913"/>
    <s v="PERÚ DATA CONSULT E.I.R.L."/>
    <s v="01.03 Registro y/o análisis de todos los comprobantes de bancos"/>
    <n v="13"/>
    <s v="Mensual"/>
    <s v="Solo analisis"/>
    <n v="1"/>
    <n v="1"/>
    <n v="1"/>
    <n v="1"/>
    <n v="1"/>
    <n v="1"/>
    <n v="2"/>
    <n v="2"/>
    <m/>
    <m/>
    <m/>
    <m/>
    <x v="0"/>
    <x v="0"/>
    <s v="Si aplica"/>
    <n v="1.5"/>
    <n v="1.5"/>
    <n v="1.5"/>
    <n v="1.5"/>
    <n v="1.5"/>
    <n v="1.5"/>
    <n v="1.5"/>
    <n v="0"/>
    <n v="0"/>
    <n v="0"/>
    <n v="0"/>
    <n v="0"/>
    <n v="0"/>
    <n v="9"/>
    <n v="12"/>
    <n v="0.75"/>
  </r>
  <r>
    <x v="3"/>
    <x v="4"/>
    <s v="2026-08"/>
    <s v="20486468913"/>
    <s v="PERÚ DATA CONSULT E.I.R.L."/>
    <s v="01.04 Registro, analisis y cierre de kardex"/>
    <n v="16"/>
    <s v="Mensual"/>
    <s v="Solo analisis"/>
    <n v="2"/>
    <n v="2"/>
    <n v="2"/>
    <n v="2"/>
    <n v="2"/>
    <n v="2"/>
    <n v="2"/>
    <n v="2"/>
    <m/>
    <m/>
    <m/>
    <m/>
    <x v="0"/>
    <x v="0"/>
    <s v="Si aplica"/>
    <n v="5"/>
    <n v="0"/>
    <n v="0"/>
    <n v="0"/>
    <n v="0"/>
    <n v="0"/>
    <n v="0"/>
    <n v="0"/>
    <n v="0"/>
    <n v="0"/>
    <n v="0"/>
    <n v="0"/>
    <n v="0"/>
    <n v="0"/>
    <n v="40"/>
    <n v="0"/>
  </r>
  <r>
    <x v="3"/>
    <x v="4"/>
    <s v="2026-08"/>
    <s v="20486468913"/>
    <s v="PERÚ DATA CONSULT E.I.R.L.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6"/>
    <n v="6"/>
    <n v="6"/>
    <n v="6"/>
    <n v="6"/>
    <n v="6"/>
    <n v="6"/>
    <n v="6"/>
    <n v="6"/>
    <n v="0"/>
    <n v="0"/>
    <n v="0"/>
    <n v="0"/>
    <n v="48"/>
    <n v="48"/>
    <n v="1"/>
  </r>
  <r>
    <x v="3"/>
    <x v="4"/>
    <s v="2026-08"/>
    <s v="20486468913"/>
    <s v="PERÚ DATA CONSULT E.I.R.L.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1.08 Provisión de obligaciones y otros documentos"/>
    <n v="28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1.11 Provisión del costo de ventas"/>
    <n v="37"/>
    <s v="Mensual"/>
    <s v="Registro y analisis"/>
    <n v="2"/>
    <n v="2"/>
    <n v="2"/>
    <n v="2"/>
    <n v="2"/>
    <n v="2"/>
    <n v="2"/>
    <n v="2"/>
    <m/>
    <m/>
    <m/>
    <m/>
    <x v="0"/>
    <x v="0"/>
    <s v="Si aplica"/>
    <n v="10"/>
    <n v="0"/>
    <n v="0"/>
    <n v="0"/>
    <n v="0"/>
    <n v="0"/>
    <n v="0"/>
    <n v="0"/>
    <n v="0"/>
    <n v="0"/>
    <n v="0"/>
    <n v="0"/>
    <n v="0"/>
    <n v="0"/>
    <n v="80"/>
    <n v="0"/>
  </r>
  <r>
    <x v="3"/>
    <x v="4"/>
    <s v="2026-08"/>
    <s v="20486468913"/>
    <s v="PERÚ DATA CONSULT E.I.R.L.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2.01 Registro de ventas"/>
    <n v="50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486468913"/>
    <s v="PERÚ DATA CONSULT E.I.R.L."/>
    <s v="02.02 Registro de compras"/>
    <n v="51"/>
    <s v="Mensual"/>
    <s v="Electronico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3"/>
    <x v="4"/>
    <s v="2026-08"/>
    <s v="20486468913"/>
    <s v="PERÚ DATA CONSULT E.I.R.L."/>
    <s v="02.03 Diario"/>
    <n v="52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486468913"/>
    <s v="PERÚ DATA CONSULT E.I.R.L.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486468913"/>
    <s v="PERÚ DATA CONSULT E.I.R.L."/>
    <s v="02.06 Inventario y balances"/>
    <n v="55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486468913"/>
    <s v="PERÚ DATA CONSULT E.I.R.L.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2.10 Registro de inventario permanente en unidades fisicas"/>
    <n v="59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486468913"/>
    <s v="PERÚ DATA CONSULT E.I.R.L."/>
    <s v="02.11 Registro de inventario permanente valorizado"/>
    <n v="60"/>
    <s v="Mensual"/>
    <s v="Fisico"/>
    <n v="2"/>
    <n v="2"/>
    <n v="2"/>
    <n v="2"/>
    <n v="2"/>
    <n v="2"/>
    <n v="2"/>
    <n v="2"/>
    <m/>
    <m/>
    <m/>
    <m/>
    <x v="0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3"/>
    <x v="4"/>
    <s v="2026-08"/>
    <s v="20486468913"/>
    <s v="PERÚ DATA CONSULT E.I.R.L."/>
    <s v="03.01 PDT 621"/>
    <n v="62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486468913"/>
    <s v="PERÚ DATA CONSULT E.I.R.L."/>
    <s v="03.02 PDT 601"/>
    <n v="63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486468913"/>
    <s v="PERÚ DATA CONSULT E.I.R.L."/>
    <s v="03.03 PDT 617"/>
    <n v="64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486468913"/>
    <s v="PERÚ DATA CONSULT E.I.R.L.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3.05 AFP NET"/>
    <n v="66"/>
    <s v="Mensual"/>
    <s v="Si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3"/>
    <x v="4"/>
    <s v="2026-08"/>
    <s v="20486468913"/>
    <s v="PERÚ DATA CONSULT E.I.R.L.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2026-08"/>
    <s v="20486468913"/>
    <s v="PERÚ DATA CONSULT E.I.R.L.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01 Registro y/o análisis de todos los comprobantes de compras"/>
    <n v="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02 Registro y/o análisis de todos los comprobantes de ventas"/>
    <n v="1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03 Registro y/o análisis de todos los comprobantes de bancos"/>
    <n v="1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04 Registro, analisis y cierre de kardex"/>
    <n v="1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06 Provisión de planillas"/>
    <n v="2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11 Provisión del costo de ventas"/>
    <n v="3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2.01 Registro de ventas"/>
    <n v="50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10200888575"/>
    <s v="WALTER JESUS HUAYNATES ILDEFONSO"/>
    <s v="02.02 Registro de compras"/>
    <n v="51"/>
    <s v="Trimestral"/>
    <s v="Electronico"/>
    <n v="1"/>
    <n v="1"/>
    <n v="1"/>
    <n v="1"/>
    <n v="1"/>
    <n v="1"/>
    <n v="1"/>
    <n v="1"/>
    <m/>
    <m/>
    <m/>
    <m/>
    <x v="2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1"/>
    <x v="8"/>
    <s v="2026-08"/>
    <s v="10200888575"/>
    <s v="WALTER JESUS HUAYNATES ILDEFONSO"/>
    <s v="02.03 Diario"/>
    <n v="52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1"/>
    <x v="8"/>
    <s v="2026-08"/>
    <s v="10200888575"/>
    <s v="WALTER JESUS HUAYNATES ILDEFONSO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3.01 PDT 621"/>
    <n v="62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10200888575"/>
    <s v="WALTER JESUS HUAYNATES ILDEFONSO"/>
    <s v="03.02 PDT 601"/>
    <n v="63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3.05 AFP NET"/>
    <n v="66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888575"/>
    <s v="WALTER JESUS HUAYNATES ILDEFONSO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01 Registro y/o análisis de todos los comprobantes de compras"/>
    <n v="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02 Registro y/o análisis de todos los comprobantes de ventas"/>
    <n v="1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03 Registro y/o análisis de todos los comprobantes de bancos"/>
    <n v="1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04 Registro, analisis y cierre de kardex"/>
    <n v="1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06 Provisión de planillas"/>
    <n v="2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11 Provisión del costo de ventas"/>
    <n v="3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01 Registro de ventas"/>
    <n v="5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02 Registro de compras"/>
    <n v="5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3.01 PDT 621"/>
    <n v="62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3.02 PDT 601"/>
    <n v="63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1"/>
    <x v="8"/>
    <s v="2026-08"/>
    <s v="20088857"/>
    <s v="WALTER JESUS HUAYNATES ILDEFONSO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3.05 AFP NET"/>
    <n v="66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88857"/>
    <s v="WALTER JESUS HUAYNATES ILDEFONSO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01 Registro y/o análisis de todos los comprobantes de compras"/>
    <n v="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02 Registro y/o análisis de todos los comprobantes de ventas"/>
    <n v="1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03 Registro y/o análisis de todos los comprobantes de bancos"/>
    <n v="1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04 Registro, analisis y cierre de kardex"/>
    <n v="1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06 Provisión de planillas"/>
    <n v="2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11 Provisión del costo de ventas"/>
    <n v="3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01 Registro de ventas"/>
    <n v="5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02 Registro de compras"/>
    <n v="5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3.01 PDT 621"/>
    <n v="62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3.02 PDT 601"/>
    <n v="63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3.05 AFP NET"/>
    <n v="66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10200733032"/>
    <s v="BEATRIZ CAROLINA GONZALES FRANCO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01 Registro y/o análisis de todos los comprobantes de compras"/>
    <n v="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02 Registro y/o análisis de todos los comprobantes de ventas"/>
    <n v="1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03 Registro y/o análisis de todos los comprobantes de bancos"/>
    <n v="1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04 Registro, analisis y cierre de kardex"/>
    <n v="1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06 Provisión de planillas"/>
    <n v="2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11 Provisión del costo de ventas"/>
    <n v="37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01 Registro de ventas"/>
    <n v="5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02 Registro de compras"/>
    <n v="5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03 Diario"/>
    <n v="52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3.01 PDT 621"/>
    <n v="62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3.02 PDT 601"/>
    <n v="63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3.05 AFP NET"/>
    <n v="66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8"/>
    <s v="2026-08"/>
    <s v="20073303"/>
    <s v="BEATRIZ CAROLINA GONZALES FRANCO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1.01 Registro y/o análisis de todos los comprobantes de compras"/>
    <n v="7"/>
    <s v="Trimestral"/>
    <s v="Solo analisis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12022799"/>
    <s v="DEBEL INVERSIONES S.A.C. "/>
    <s v="01.02 Registro y/o análisis de todos los comprobantes de ventas"/>
    <n v="10"/>
    <s v="Trimestral"/>
    <s v="Solo analisis"/>
    <n v="1"/>
    <n v="1"/>
    <n v="1"/>
    <n v="1"/>
    <n v="1"/>
    <n v="1"/>
    <n v="1"/>
    <n v="2"/>
    <m/>
    <m/>
    <m/>
    <m/>
    <x v="2"/>
    <x v="0"/>
    <s v="Si aplica"/>
    <n v="1.5"/>
    <n v="1.5"/>
    <n v="1.5"/>
    <n v="1.5"/>
    <n v="1.5"/>
    <n v="1.5"/>
    <n v="1.5"/>
    <n v="1.5"/>
    <n v="0"/>
    <n v="0"/>
    <n v="0"/>
    <n v="0"/>
    <n v="0"/>
    <n v="10.5"/>
    <n v="12"/>
    <n v="0.875"/>
  </r>
  <r>
    <x v="2"/>
    <x v="7"/>
    <s v="2026-08"/>
    <s v="20612022799"/>
    <s v="DEBEL INVERSIONES S.A.C. "/>
    <s v="01.03 Registro y/o análisis de todos los comprobantes de bancos"/>
    <n v="13"/>
    <s v="Trimestral"/>
    <s v="Solo analisis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7"/>
    <s v="2026-08"/>
    <s v="20612022799"/>
    <s v="DEBEL INVERSIONES S.A.C. "/>
    <s v="01.04 Registro, analisis y cierre de kardex"/>
    <n v="16"/>
    <s v="Trimestral"/>
    <s v="Solo analisis"/>
    <n v="1"/>
    <n v="1"/>
    <n v="1"/>
    <n v="1"/>
    <n v="1"/>
    <n v="1"/>
    <n v="1"/>
    <n v="2"/>
    <m/>
    <m/>
    <m/>
    <m/>
    <x v="2"/>
    <x v="0"/>
    <s v="Si aplica"/>
    <n v="3"/>
    <n v="3"/>
    <n v="3"/>
    <n v="3"/>
    <n v="3"/>
    <n v="3"/>
    <n v="3"/>
    <n v="3"/>
    <n v="0"/>
    <n v="0"/>
    <n v="0"/>
    <n v="0"/>
    <n v="0"/>
    <n v="21"/>
    <n v="24"/>
    <n v="0.875"/>
  </r>
  <r>
    <x v="2"/>
    <x v="7"/>
    <s v="2026-08"/>
    <s v="20612022799"/>
    <s v="DEBEL INVERSIONES S.A.C. "/>
    <s v="01.05 Provisión de devengues de gastos pagados por adelantado"/>
    <n v="19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1.06 Provisión de planillas"/>
    <n v="22"/>
    <s v="Trimestral"/>
    <s v="Registro y analisis"/>
    <n v="1"/>
    <n v="1"/>
    <n v="1"/>
    <n v="1"/>
    <n v="1"/>
    <n v="1"/>
    <n v="1"/>
    <n v="1"/>
    <m/>
    <m/>
    <m/>
    <m/>
    <x v="2"/>
    <x v="0"/>
    <s v="Si aplica"/>
    <n v="6"/>
    <n v="6"/>
    <n v="6"/>
    <n v="6"/>
    <n v="6"/>
    <n v="6"/>
    <n v="6"/>
    <n v="6"/>
    <n v="6"/>
    <n v="0"/>
    <n v="0"/>
    <n v="0"/>
    <n v="0"/>
    <n v="48"/>
    <n v="48"/>
    <n v="1"/>
  </r>
  <r>
    <x v="2"/>
    <x v="7"/>
    <s v="2026-08"/>
    <s v="20612022799"/>
    <s v="DEBEL INVERSIONES S.A.C. "/>
    <s v="01.07 Provisión de depreciaciones y amortización y control de activos fijos"/>
    <n v="25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1.08 Provisión de obligaciones y otros documentos"/>
    <n v="28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1.09 Registro y costeo de importaciones"/>
    <n v="31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1.10 Registro y revision de exportaciones"/>
    <n v="3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1.11 Provisión del costo de ventas"/>
    <n v="37"/>
    <s v="Trimestral"/>
    <s v="Registro y analisis"/>
    <n v="1"/>
    <n v="1"/>
    <n v="1"/>
    <n v="1"/>
    <n v="1"/>
    <n v="1"/>
    <n v="1"/>
    <n v="2"/>
    <m/>
    <m/>
    <m/>
    <m/>
    <x v="2"/>
    <x v="0"/>
    <s v="Si aplica"/>
    <n v="6"/>
    <n v="6"/>
    <n v="6"/>
    <n v="6"/>
    <n v="6"/>
    <n v="6"/>
    <n v="6"/>
    <n v="6"/>
    <n v="0"/>
    <n v="0"/>
    <n v="0"/>
    <n v="0"/>
    <n v="0"/>
    <n v="42"/>
    <n v="48"/>
    <n v="0.875"/>
  </r>
  <r>
    <x v="2"/>
    <x v="7"/>
    <s v="2026-08"/>
    <s v="20612022799"/>
    <s v="DEBEL INVERSIONES S.A.C. "/>
    <s v="01.12 Provisión del costo de producción"/>
    <n v="40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1.13 Provisión del costo de servicio"/>
    <n v="4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1.14 Proceso de llenado de PDB"/>
    <n v="4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2.01 Registro de ventas"/>
    <n v="50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12022799"/>
    <s v="DEBEL INVERSIONES S.A.C. "/>
    <s v="02.02 Registro de compras"/>
    <n v="51"/>
    <s v="Trimestral"/>
    <s v="Electronico"/>
    <n v="1"/>
    <n v="1"/>
    <n v="1"/>
    <n v="1"/>
    <n v="1"/>
    <n v="1"/>
    <n v="1"/>
    <n v="2"/>
    <m/>
    <m/>
    <m/>
    <m/>
    <x v="2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12022799"/>
    <s v="DEBEL INVERSIONES S.A.C. "/>
    <s v="02.03 Diario"/>
    <n v="52"/>
    <s v="Trimestral"/>
    <s v="Fisico"/>
    <n v="2"/>
    <n v="2"/>
    <n v="2"/>
    <n v="2"/>
    <n v="2"/>
    <n v="2"/>
    <n v="2"/>
    <n v="2"/>
    <m/>
    <m/>
    <m/>
    <m/>
    <x v="2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7"/>
    <s v="2026-08"/>
    <s v="20612022799"/>
    <s v="DEBEL INVERSIONES S.A.C. "/>
    <s v="02.04 Diario simplificado"/>
    <n v="53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2.05 Mayor"/>
    <n v="54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2.06 Inventario y balances"/>
    <n v="55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2.07Libro de retenciones"/>
    <n v="56"/>
    <s v="Trimestral"/>
    <s v="No aplica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2.08 Registro de activo fijo"/>
    <n v="57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2.09 Registro de costos"/>
    <n v="58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2.10 Registro de inventario permanente en unidades fisicas"/>
    <n v="59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2.11 Registro de inventario permanente valorizado"/>
    <n v="60"/>
    <s v="Trimestral"/>
    <s v="No aplica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3.01 PDT 621"/>
    <n v="62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12022799"/>
    <s v="DEBEL INVERSIONES S.A.C. "/>
    <s v="03.02 PDT 601"/>
    <n v="63"/>
    <s v="Trimestral"/>
    <s v="Si"/>
    <n v="1"/>
    <n v="1"/>
    <n v="1"/>
    <n v="1"/>
    <n v="1"/>
    <n v="1"/>
    <n v="1"/>
    <n v="2"/>
    <m/>
    <m/>
    <m/>
    <m/>
    <x v="2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12022799"/>
    <s v="DEBEL INVERSIONES S.A.C. "/>
    <s v="03.03 PDT 617"/>
    <n v="64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3.04 PDB"/>
    <n v="65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3.05 AFP NET"/>
    <n v="66"/>
    <s v="Trimestral"/>
    <s v="Si"/>
    <n v="1"/>
    <n v="1"/>
    <n v="1"/>
    <n v="1"/>
    <n v="1"/>
    <n v="1"/>
    <n v="1"/>
    <n v="1"/>
    <m/>
    <m/>
    <m/>
    <m/>
    <x v="2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12022799"/>
    <s v="DEBEL INVERSIONES S.A.C. "/>
    <s v="03.06 PDT 626"/>
    <n v="67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3.07 PDT 633"/>
    <n v="68"/>
    <s v="Trimestral"/>
    <s v="No"/>
    <m/>
    <m/>
    <m/>
    <m/>
    <m/>
    <m/>
    <m/>
    <m/>
    <m/>
    <m/>
    <m/>
    <m/>
    <x v="2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3.08 PDT 648"/>
    <n v="69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3.09 PDT 3500 DAOT"/>
    <n v="70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022799"/>
    <s v="DEBEL INVERSIONES S.A.C. "/>
    <s v="03.10 PDT 3560"/>
    <n v="71"/>
    <s v="Trimestral"/>
    <s v="No"/>
    <m/>
    <m/>
    <m/>
    <m/>
    <m/>
    <m/>
    <m/>
    <m/>
    <m/>
    <m/>
    <m/>
    <m/>
    <x v="2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552097824"/>
    <s v="MM STORE E.I.R.L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0"/>
    <x v="2"/>
    <s v="2026-08"/>
    <s v="20552097824"/>
    <s v="MM STORE E.I.R.L."/>
    <s v="01.03 Registro y/o análisis de todos los comprobantes de bancos"/>
    <n v="13"/>
    <s v="Semestral"/>
    <s v="Registro y analisis"/>
    <n v="1"/>
    <n v="1"/>
    <n v="1"/>
    <n v="1"/>
    <n v="1"/>
    <n v="1"/>
    <n v="2"/>
    <n v="2"/>
    <m/>
    <m/>
    <m/>
    <m/>
    <x v="3"/>
    <x v="0"/>
    <s v="Si aplica"/>
    <n v="3"/>
    <n v="3"/>
    <n v="3"/>
    <n v="3"/>
    <n v="3"/>
    <n v="3"/>
    <n v="3"/>
    <n v="0"/>
    <n v="0"/>
    <n v="0"/>
    <n v="0"/>
    <n v="0"/>
    <n v="0"/>
    <n v="18"/>
    <n v="24"/>
    <n v="0.75"/>
  </r>
  <r>
    <x v="0"/>
    <x v="2"/>
    <s v="2026-08"/>
    <s v="20552097824"/>
    <s v="MM STORE E.I.R.L."/>
    <s v="01.04 Registro, analisis y cierre de kardex"/>
    <n v="16"/>
    <s v="Semestral"/>
    <s v="Registro y analisis"/>
    <n v="2"/>
    <n v="2"/>
    <n v="2"/>
    <n v="2"/>
    <n v="2"/>
    <n v="2"/>
    <n v="2"/>
    <n v="2"/>
    <m/>
    <m/>
    <m/>
    <m/>
    <x v="3"/>
    <x v="0"/>
    <s v="Si aplica"/>
    <n v="10"/>
    <n v="0"/>
    <n v="0"/>
    <n v="0"/>
    <n v="0"/>
    <n v="0"/>
    <n v="0"/>
    <n v="0"/>
    <n v="0"/>
    <n v="0"/>
    <n v="0"/>
    <n v="0"/>
    <n v="0"/>
    <n v="0"/>
    <n v="80"/>
    <n v="0"/>
  </r>
  <r>
    <x v="0"/>
    <x v="2"/>
    <s v="2026-08"/>
    <s v="20552097824"/>
    <s v="MM STORE E.I.R.L.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1.06 Provisión de planillas"/>
    <n v="22"/>
    <s v="Semestral"/>
    <s v="Registro y analisis"/>
    <n v="1"/>
    <n v="1"/>
    <n v="1"/>
    <n v="1"/>
    <n v="1"/>
    <n v="1"/>
    <n v="1"/>
    <n v="1"/>
    <m/>
    <m/>
    <m/>
    <m/>
    <x v="3"/>
    <x v="0"/>
    <s v="Si aplica"/>
    <n v="6"/>
    <n v="6"/>
    <n v="6"/>
    <n v="6"/>
    <n v="6"/>
    <n v="6"/>
    <n v="6"/>
    <n v="6"/>
    <n v="6"/>
    <n v="0"/>
    <n v="0"/>
    <n v="0"/>
    <n v="0"/>
    <n v="48"/>
    <n v="48"/>
    <n v="1"/>
  </r>
  <r>
    <x v="0"/>
    <x v="2"/>
    <s v="2026-08"/>
    <s v="20552097824"/>
    <s v="MM STORE E.I.R.L.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1.08 Provisión de obligaciones y otros documentos"/>
    <n v="28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1.09 Registro y costeo de importaciones"/>
    <n v="31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552097824"/>
    <s v="MM STORE E.I.R.L.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1.11 Provisión del costo de ventas"/>
    <n v="37"/>
    <s v="Semestral"/>
    <s v="Registro y analisis"/>
    <n v="2"/>
    <n v="2"/>
    <n v="2"/>
    <n v="2"/>
    <n v="2"/>
    <n v="2"/>
    <n v="2"/>
    <n v="2"/>
    <m/>
    <m/>
    <m/>
    <m/>
    <x v="3"/>
    <x v="0"/>
    <s v="Si aplica"/>
    <n v="10"/>
    <n v="0"/>
    <n v="0"/>
    <n v="0"/>
    <n v="0"/>
    <n v="0"/>
    <n v="0"/>
    <n v="0"/>
    <n v="0"/>
    <n v="0"/>
    <n v="0"/>
    <n v="0"/>
    <n v="0"/>
    <n v="0"/>
    <n v="80"/>
    <n v="0"/>
  </r>
  <r>
    <x v="0"/>
    <x v="2"/>
    <s v="2026-08"/>
    <s v="20552097824"/>
    <s v="MM STORE E.I.R.L.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552097824"/>
    <s v="MM STORE E.I.R.L.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0"/>
    <x v="2"/>
    <s v="2026-08"/>
    <s v="20552097824"/>
    <s v="MM STORE E.I.R.L."/>
    <s v="02.03 Diario"/>
    <n v="52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52097824"/>
    <s v="MM STORE E.I.R.L."/>
    <s v="02.04 Diario simplificado"/>
    <n v="5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2.05 Mayor"/>
    <n v="54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52097824"/>
    <s v="MM STORE E.I.R.L."/>
    <s v="02.06 Inventario y balances"/>
    <n v="55"/>
    <s v="Semestral"/>
    <s v="Fisico"/>
    <n v="2"/>
    <n v="2"/>
    <n v="2"/>
    <n v="2"/>
    <n v="2"/>
    <n v="2"/>
    <n v="2"/>
    <n v="2"/>
    <m/>
    <m/>
    <m/>
    <m/>
    <x v="3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52097824"/>
    <s v="MM STORE E.I.R.L.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2.10 Registro de inventario permanente en unidades fisicas"/>
    <n v="59"/>
    <s v="Semestral"/>
    <s v="Fisico"/>
    <n v="2"/>
    <n v="2"/>
    <n v="2"/>
    <n v="2"/>
    <n v="2"/>
    <n v="2"/>
    <n v="2"/>
    <n v="2"/>
    <m/>
    <m/>
    <m/>
    <m/>
    <x v="3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52097824"/>
    <s v="MM STORE E.I.R.L."/>
    <s v="02.11 Registro de inventario permanente valorizado"/>
    <n v="60"/>
    <s v="Semestral"/>
    <s v="Fisico"/>
    <n v="2"/>
    <n v="2"/>
    <n v="2"/>
    <n v="2"/>
    <n v="2"/>
    <n v="2"/>
    <n v="2"/>
    <n v="2"/>
    <m/>
    <m/>
    <m/>
    <m/>
    <x v="3"/>
    <x v="1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0"/>
    <x v="2"/>
    <s v="2026-08"/>
    <s v="20552097824"/>
    <s v="MM STORE E.I.R.L.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552097824"/>
    <s v="MM STORE E.I.R.L."/>
    <s v="03.02 PDT 601"/>
    <n v="63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552097824"/>
    <s v="MM STORE E.I.R.L.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0"/>
    <x v="2"/>
    <s v="2026-08"/>
    <s v="20552097824"/>
    <s v="MM STORE E.I.R.L.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2"/>
    <s v="2026-08"/>
    <s v="20552097824"/>
    <s v="MM STORE E.I.R.L.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7"/>
    <s v="2026-08"/>
    <s v="20612740802"/>
    <s v="PERU Q PRODUCTS GLOBAL BUSINESS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12740802"/>
    <s v="PERU Q PRODUCTS GLOBAL BUSINESS"/>
    <s v="01.03 Registro y/o análisis de todos los comprobantes de bancos"/>
    <n v="13"/>
    <s v="Semestral"/>
    <s v="Registro y analisis"/>
    <n v="1"/>
    <n v="1"/>
    <n v="1"/>
    <n v="1"/>
    <n v="1"/>
    <n v="1"/>
    <n v="2"/>
    <n v="2"/>
    <m/>
    <m/>
    <m/>
    <m/>
    <x v="3"/>
    <x v="0"/>
    <s v="Si aplica"/>
    <n v="2"/>
    <n v="2"/>
    <n v="2"/>
    <n v="2"/>
    <n v="2"/>
    <n v="2"/>
    <n v="2"/>
    <n v="0"/>
    <n v="0"/>
    <n v="0"/>
    <n v="0"/>
    <n v="0"/>
    <n v="0"/>
    <n v="12"/>
    <n v="16"/>
    <n v="0.75"/>
  </r>
  <r>
    <x v="2"/>
    <x v="7"/>
    <s v="2026-08"/>
    <s v="20612740802"/>
    <s v="PERU Q PRODUCTS GLOBAL BUSINESS"/>
    <s v="01.04 Registro, analisis y cierre de kardex"/>
    <n v="16"/>
    <s v="Semestral"/>
    <s v="Registro y analisis"/>
    <n v="1"/>
    <n v="1"/>
    <n v="1"/>
    <n v="1"/>
    <n v="1"/>
    <n v="1"/>
    <n v="2"/>
    <n v="2"/>
    <m/>
    <m/>
    <m/>
    <m/>
    <x v="3"/>
    <x v="0"/>
    <s v="Si aplica"/>
    <n v="6"/>
    <n v="6"/>
    <n v="6"/>
    <n v="6"/>
    <n v="6"/>
    <n v="6"/>
    <n v="6"/>
    <n v="0"/>
    <n v="0"/>
    <n v="0"/>
    <n v="0"/>
    <n v="0"/>
    <n v="0"/>
    <n v="36"/>
    <n v="48"/>
    <n v="0.75"/>
  </r>
  <r>
    <x v="2"/>
    <x v="7"/>
    <s v="2026-08"/>
    <s v="20612740802"/>
    <s v="PERU Q PRODUCTS GLOBAL BUSINESS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1.06 Provisión de planillas"/>
    <n v="22"/>
    <s v="Semestral"/>
    <s v="Registro y analisis"/>
    <n v="1"/>
    <n v="1"/>
    <n v="1"/>
    <n v="1"/>
    <n v="1"/>
    <n v="1"/>
    <n v="2"/>
    <n v="2"/>
    <m/>
    <m/>
    <m/>
    <m/>
    <x v="3"/>
    <x v="0"/>
    <s v="Si aplica"/>
    <n v="2"/>
    <n v="2"/>
    <n v="2"/>
    <n v="2"/>
    <n v="2"/>
    <n v="2"/>
    <n v="2"/>
    <n v="0"/>
    <n v="0"/>
    <n v="0"/>
    <n v="0"/>
    <n v="0"/>
    <n v="0"/>
    <n v="12"/>
    <n v="16"/>
    <n v="0.75"/>
  </r>
  <r>
    <x v="2"/>
    <x v="7"/>
    <s v="2026-08"/>
    <s v="20612740802"/>
    <s v="PERU Q PRODUCTS GLOBAL BUSINESS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1.08 Provisión de obligaciones y otros documentos"/>
    <n v="28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1.10 Registro y revision de exportaciones"/>
    <n v="34"/>
    <s v="Semestral"/>
    <s v="Registro y analisis"/>
    <n v="1"/>
    <n v="1"/>
    <n v="1"/>
    <n v="1"/>
    <n v="1"/>
    <n v="1"/>
    <n v="2"/>
    <n v="2"/>
    <m/>
    <m/>
    <m/>
    <m/>
    <x v="3"/>
    <x v="0"/>
    <s v="Si aplica"/>
    <n v="2"/>
    <n v="2"/>
    <n v="2"/>
    <n v="2"/>
    <n v="2"/>
    <n v="2"/>
    <n v="2"/>
    <n v="0"/>
    <n v="0"/>
    <n v="0"/>
    <n v="0"/>
    <n v="0"/>
    <n v="0"/>
    <n v="12"/>
    <n v="16"/>
    <n v="0.75"/>
  </r>
  <r>
    <x v="2"/>
    <x v="7"/>
    <s v="2026-08"/>
    <s v="20612740802"/>
    <s v="PERU Q PRODUCTS GLOBAL BUSINESS"/>
    <s v="01.11 Provisión del costo de ventas"/>
    <n v="37"/>
    <s v="Semestral"/>
    <s v="Registro y analisis"/>
    <n v="1"/>
    <n v="1"/>
    <n v="1"/>
    <n v="1"/>
    <n v="1"/>
    <n v="1"/>
    <n v="2"/>
    <n v="2"/>
    <m/>
    <m/>
    <m/>
    <m/>
    <x v="3"/>
    <x v="0"/>
    <s v="Si aplica"/>
    <n v="6"/>
    <n v="6"/>
    <n v="6"/>
    <n v="6"/>
    <n v="6"/>
    <n v="6"/>
    <n v="6"/>
    <n v="0"/>
    <n v="0"/>
    <n v="0"/>
    <n v="0"/>
    <n v="0"/>
    <n v="0"/>
    <n v="36"/>
    <n v="48"/>
    <n v="0.75"/>
  </r>
  <r>
    <x v="2"/>
    <x v="7"/>
    <s v="2026-08"/>
    <s v="20612740802"/>
    <s v="PERU Q PRODUCTS GLOBAL BUSINESS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1.14 Proceso de llenado de PDB"/>
    <n v="46"/>
    <s v="Semestral"/>
    <s v="Registro y analisis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7"/>
    <s v="2026-08"/>
    <s v="20612740802"/>
    <s v="PERU Q PRODUCTS GLOBAL BUSINESS"/>
    <s v="02.01 Registro de ventas"/>
    <n v="50"/>
    <s v="Semestral"/>
    <s v="Electronico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12740802"/>
    <s v="PERU Q PRODUCTS GLOBAL BUSINESS"/>
    <s v="02.02 Registro de compras"/>
    <n v="51"/>
    <s v="Semestral"/>
    <s v="Electronico"/>
    <n v="1"/>
    <n v="1"/>
    <n v="1"/>
    <n v="1"/>
    <n v="1"/>
    <n v="1"/>
    <n v="1"/>
    <n v="2"/>
    <m/>
    <m/>
    <m/>
    <m/>
    <x v="3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7"/>
    <s v="2026-08"/>
    <s v="20612740802"/>
    <s v="PERU Q PRODUCTS GLOBAL BUSINESS"/>
    <s v="02.03 Diario"/>
    <n v="52"/>
    <s v="Semestral"/>
    <s v="Electronico"/>
    <n v="1"/>
    <n v="1"/>
    <n v="1"/>
    <n v="1"/>
    <n v="1"/>
    <n v="1"/>
    <n v="2"/>
    <n v="2"/>
    <m/>
    <m/>
    <m/>
    <m/>
    <x v="3"/>
    <x v="0"/>
    <s v="Si aplica"/>
    <n v="2"/>
    <n v="2"/>
    <n v="2"/>
    <n v="2"/>
    <n v="2"/>
    <n v="2"/>
    <n v="2"/>
    <n v="0"/>
    <n v="0"/>
    <n v="0"/>
    <n v="0"/>
    <n v="0"/>
    <n v="0"/>
    <n v="12"/>
    <n v="16"/>
    <n v="0.75"/>
  </r>
  <r>
    <x v="2"/>
    <x v="7"/>
    <s v="2026-08"/>
    <s v="20612740802"/>
    <s v="PERU Q PRODUCTS GLOBAL BUSINESS"/>
    <s v="02.04 Diario simplificado"/>
    <n v="5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2.05 Mayor"/>
    <n v="54"/>
    <s v="Semestral"/>
    <s v="Electronico"/>
    <n v="1"/>
    <n v="1"/>
    <n v="1"/>
    <n v="1"/>
    <n v="1"/>
    <n v="1"/>
    <n v="2"/>
    <n v="2"/>
    <m/>
    <m/>
    <m/>
    <m/>
    <x v="3"/>
    <x v="0"/>
    <s v="Si aplica"/>
    <n v="2"/>
    <n v="2"/>
    <n v="2"/>
    <n v="2"/>
    <n v="2"/>
    <n v="2"/>
    <n v="2"/>
    <n v="0"/>
    <n v="0"/>
    <n v="0"/>
    <n v="0"/>
    <n v="0"/>
    <n v="0"/>
    <n v="12"/>
    <n v="16"/>
    <n v="0.75"/>
  </r>
  <r>
    <x v="2"/>
    <x v="7"/>
    <s v="2026-08"/>
    <s v="20612740802"/>
    <s v="PERU Q PRODUCTS GLOBAL BUSINESS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3.01 PDT 621"/>
    <n v="62"/>
    <s v="Semestral"/>
    <s v="Si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12740802"/>
    <s v="PERU Q PRODUCTS GLOBAL BUSINESS"/>
    <s v="03.02 PDT 601"/>
    <n v="63"/>
    <s v="Semestral"/>
    <s v="Si"/>
    <n v="1"/>
    <n v="1"/>
    <n v="1"/>
    <n v="1"/>
    <n v="1"/>
    <n v="1"/>
    <n v="1"/>
    <n v="2"/>
    <m/>
    <m/>
    <m/>
    <m/>
    <x v="3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7"/>
    <s v="2026-08"/>
    <s v="20612740802"/>
    <s v="PERU Q PRODUCTS GLOBAL BUSINESS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3.05 AFP NET"/>
    <n v="66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12740802"/>
    <s v="PERU Q PRODUCTS GLOBAL BUSINESS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2740802"/>
    <s v="PERU Q PRODUCTS GLOBAL BUSINESS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1.01 Registro y/o análisis de todos los comprobantes de compras"/>
    <n v="7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8602187"/>
    <s v="DOC TOE SAC"/>
    <s v="01.02 Registro y/o análisis de todos los comprobantes de ventas"/>
    <n v="10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2"/>
    <x v="3"/>
    <s v="2026-08"/>
    <s v="20608602187"/>
    <s v="DOC TOE SAC"/>
    <s v="01.03 Registro y/o análisis de todos los comprobantes de bancos"/>
    <n v="13"/>
    <s v="Mensual"/>
    <s v="Registro y analisis"/>
    <n v="1"/>
    <n v="1"/>
    <n v="1"/>
    <n v="1"/>
    <n v="1"/>
    <n v="1"/>
    <n v="1"/>
    <n v="1"/>
    <m/>
    <m/>
    <m/>
    <m/>
    <x v="0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3"/>
    <s v="2026-08"/>
    <s v="20608602187"/>
    <s v="DOC TOE SAC"/>
    <s v="01.04 Registro, analisis y cierre de kardex"/>
    <n v="1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1.05 Provisión de devengues de gastos pagados por adelantado"/>
    <n v="19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1.06 Provisión de planillas"/>
    <n v="22"/>
    <s v="Mensual"/>
    <s v="Registro y analisis"/>
    <n v="1"/>
    <n v="1"/>
    <n v="1"/>
    <n v="1"/>
    <n v="1"/>
    <n v="1"/>
    <n v="1"/>
    <n v="1"/>
    <m/>
    <m/>
    <m/>
    <m/>
    <x v="0"/>
    <x v="0"/>
    <s v="Si aplica"/>
    <n v="4"/>
    <n v="4"/>
    <n v="4"/>
    <n v="4"/>
    <n v="4"/>
    <n v="4"/>
    <n v="4"/>
    <n v="4"/>
    <n v="4"/>
    <n v="0"/>
    <n v="0"/>
    <n v="0"/>
    <n v="0"/>
    <n v="32"/>
    <n v="32"/>
    <n v="1"/>
  </r>
  <r>
    <x v="2"/>
    <x v="3"/>
    <s v="2026-08"/>
    <s v="20608602187"/>
    <s v="DOC TOE SAC"/>
    <s v="01.07 Provisión de depreciaciones y amortización y control de activos fijos"/>
    <n v="25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1.08 Provisión de obligaciones y otros documentos"/>
    <n v="28"/>
    <s v="Mensual"/>
    <s v="Registro y analisis"/>
    <n v="1"/>
    <n v="1"/>
    <n v="1"/>
    <n v="1"/>
    <n v="1"/>
    <n v="1"/>
    <n v="1"/>
    <n v="1"/>
    <m/>
    <m/>
    <m/>
    <m/>
    <x v="0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3"/>
    <s v="2026-08"/>
    <s v="20608602187"/>
    <s v="DOC TOE SAC"/>
    <s v="01.09 Registro y costeo de importaciones"/>
    <n v="31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1.10 Registro y revision de exportaciones"/>
    <n v="34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1.11 Provisión del costo de ventas"/>
    <n v="37"/>
    <s v="Mensual"/>
    <s v="Registro y analisis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8602187"/>
    <s v="DOC TOE SAC"/>
    <s v="01.12 Provisión del costo de producción"/>
    <n v="40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1.13 Provisión del costo de servicio"/>
    <n v="4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1.14 Proceso de llenado de PDB"/>
    <n v="4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2.01 Registro de ventas"/>
    <n v="50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8602187"/>
    <s v="DOC TOE SAC"/>
    <s v="02.02 Registro de compras"/>
    <n v="51"/>
    <s v="Mensual"/>
    <s v="Electronico"/>
    <n v="1"/>
    <n v="1"/>
    <n v="1"/>
    <n v="1"/>
    <n v="1"/>
    <n v="1"/>
    <n v="1"/>
    <n v="2"/>
    <m/>
    <m/>
    <m/>
    <m/>
    <x v="0"/>
    <x v="0"/>
    <s v="Si aplica"/>
    <n v="2"/>
    <n v="2"/>
    <n v="2"/>
    <n v="2"/>
    <n v="2"/>
    <n v="2"/>
    <n v="2"/>
    <n v="2"/>
    <n v="0"/>
    <n v="0"/>
    <n v="0"/>
    <n v="0"/>
    <n v="0"/>
    <n v="14"/>
    <n v="16"/>
    <n v="0.875"/>
  </r>
  <r>
    <x v="2"/>
    <x v="3"/>
    <s v="2026-08"/>
    <s v="20608602187"/>
    <s v="DOC TOE SAC"/>
    <s v="02.03 Diario"/>
    <n v="52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608602187"/>
    <s v="DOC TOE SAC"/>
    <s v="02.04 Diario simplificado"/>
    <n v="53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2.05 Mayor"/>
    <n v="54"/>
    <s v="Mensual"/>
    <s v="Fisico"/>
    <n v="2"/>
    <n v="2"/>
    <n v="2"/>
    <n v="2"/>
    <n v="2"/>
    <n v="2"/>
    <n v="2"/>
    <n v="2"/>
    <m/>
    <m/>
    <m/>
    <m/>
    <x v="0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3"/>
    <s v="2026-08"/>
    <s v="20608602187"/>
    <s v="DOC TOE SAC"/>
    <s v="02.06 Inventario y balances"/>
    <n v="55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2.07Libro de retenciones"/>
    <n v="56"/>
    <s v="Mensual"/>
    <s v="No aplica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2.08 Registro de activo fijo"/>
    <n v="57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2.09 Registro de costos"/>
    <n v="58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2.10 Registro de inventario permanente en unidades fisicas"/>
    <n v="59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2.11 Registro de inventario permanente valorizado"/>
    <n v="60"/>
    <s v="Mensual"/>
    <s v="No aplica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3.01 PDT 621"/>
    <n v="62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3"/>
    <s v="2026-08"/>
    <s v="20608602187"/>
    <s v="DOC TOE SAC"/>
    <s v="03.02 PDT 601"/>
    <n v="63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3"/>
    <s v="2026-08"/>
    <s v="20608602187"/>
    <s v="DOC TOE SAC"/>
    <s v="03.03 PDT 617"/>
    <n v="64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3.04 PDB"/>
    <n v="65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3.05 AFP NET"/>
    <n v="66"/>
    <s v="Mensual"/>
    <s v="Si"/>
    <n v="1"/>
    <n v="1"/>
    <n v="1"/>
    <n v="1"/>
    <n v="1"/>
    <n v="1"/>
    <n v="1"/>
    <n v="2"/>
    <m/>
    <m/>
    <m/>
    <m/>
    <x v="0"/>
    <x v="0"/>
    <s v="Si aplica"/>
    <n v="1"/>
    <n v="1"/>
    <n v="1"/>
    <n v="1"/>
    <n v="1"/>
    <n v="1"/>
    <n v="1"/>
    <n v="1"/>
    <n v="0"/>
    <n v="0"/>
    <n v="0"/>
    <n v="0"/>
    <n v="0"/>
    <n v="7"/>
    <n v="8"/>
    <n v="0.875"/>
  </r>
  <r>
    <x v="2"/>
    <x v="3"/>
    <s v="2026-08"/>
    <s v="20608602187"/>
    <s v="DOC TOE SAC"/>
    <s v="03.06 PDT 626"/>
    <n v="67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3.07 PDT 633"/>
    <n v="68"/>
    <s v="Mensual"/>
    <s v="No"/>
    <m/>
    <m/>
    <m/>
    <m/>
    <m/>
    <m/>
    <m/>
    <m/>
    <m/>
    <m/>
    <m/>
    <m/>
    <x v="0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3.08 PDT 648"/>
    <n v="69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3.09 PDT 3500 DAOT"/>
    <n v="70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s v="2026-08"/>
    <s v="20608602187"/>
    <s v="DOC TOE SAC"/>
    <s v="03.10 PDT 3560"/>
    <n v="71"/>
    <s v="Mensual"/>
    <s v="No"/>
    <m/>
    <m/>
    <m/>
    <m/>
    <m/>
    <m/>
    <m/>
    <m/>
    <m/>
    <m/>
    <m/>
    <m/>
    <x v="0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01 Registro y/o análisis de todos los comprobantes de compras"/>
    <n v="7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15756301"/>
    <s v="BRONLEY ONLINE SERVICES S.A.C."/>
    <s v="01.02 Registro y/o análisis de todos los comprobantes de ventas"/>
    <n v="10"/>
    <s v="Semestral"/>
    <s v="Registro y analisis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15756301"/>
    <s v="BRONLEY ONLINE SERVICES S.A.C."/>
    <s v="01.03 Registro y/o análisis de todos los comprobantes de bancos"/>
    <n v="13"/>
    <s v="Semestral"/>
    <s v="Registro y analisis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7"/>
    <s v="2026-08"/>
    <s v="20615756301"/>
    <s v="BRONLEY ONLINE SERVICES S.A.C."/>
    <s v="01.04 Registro, analisis y cierre de kardex"/>
    <n v="1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05 Provisión de devengues de gastos pagados por adelantado"/>
    <n v="19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06 Provisión de planillas"/>
    <n v="22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07 Provisión de depreciaciones y amortización y control de activos fijos"/>
    <n v="25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08 Provisión de obligaciones y otros documentos"/>
    <n v="28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09 Registro y costeo de importaciones"/>
    <n v="31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10 Registro y revision de exportaciones"/>
    <n v="3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11 Provisión del costo de ventas"/>
    <n v="37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12 Provisión del costo de producción"/>
    <n v="40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13 Provisión del costo de servicio"/>
    <n v="4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1.14 Proceso de llenado de PDB"/>
    <n v="4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2.01 Registro de ventas"/>
    <n v="50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7"/>
    <s v="2026-08"/>
    <s v="20615756301"/>
    <s v="BRONLEY ONLINE SERVICES S.A.C."/>
    <s v="02.02 Registro de compras"/>
    <n v="51"/>
    <s v="Semestral"/>
    <s v="Electronico"/>
    <n v="1"/>
    <n v="1"/>
    <n v="1"/>
    <n v="1"/>
    <n v="1"/>
    <n v="1"/>
    <n v="1"/>
    <n v="1"/>
    <m/>
    <m/>
    <m/>
    <m/>
    <x v="3"/>
    <x v="0"/>
    <s v="Si aplica"/>
    <n v="2"/>
    <n v="2"/>
    <n v="2"/>
    <n v="2"/>
    <n v="2"/>
    <n v="2"/>
    <n v="2"/>
    <n v="2"/>
    <n v="2"/>
    <n v="0"/>
    <n v="0"/>
    <n v="0"/>
    <n v="0"/>
    <n v="16"/>
    <n v="16"/>
    <n v="1"/>
  </r>
  <r>
    <x v="2"/>
    <x v="7"/>
    <s v="2026-08"/>
    <s v="20615756301"/>
    <s v="BRONLEY ONLINE SERVICES S.A.C."/>
    <s v="02.03 Diario"/>
    <n v="52"/>
    <s v="Semestral"/>
    <s v="Fisico"/>
    <n v="2"/>
    <n v="2"/>
    <n v="2"/>
    <n v="2"/>
    <n v="2"/>
    <n v="2"/>
    <n v="2"/>
    <n v="2"/>
    <m/>
    <m/>
    <m/>
    <m/>
    <x v="3"/>
    <x v="0"/>
    <s v="Si aplica"/>
    <n v="1"/>
    <n v="0"/>
    <n v="0"/>
    <n v="0"/>
    <n v="0"/>
    <n v="0"/>
    <n v="0"/>
    <n v="0"/>
    <n v="0"/>
    <n v="0"/>
    <n v="0"/>
    <n v="0"/>
    <n v="0"/>
    <n v="0"/>
    <n v="8"/>
    <n v="0"/>
  </r>
  <r>
    <x v="2"/>
    <x v="7"/>
    <s v="2026-08"/>
    <s v="20615756301"/>
    <s v="BRONLEY ONLINE SERVICES S.A.C."/>
    <s v="02.04 Diario simplificado"/>
    <n v="53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2.05 Mayor"/>
    <n v="54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2.06 Inventario y balances"/>
    <n v="55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2.07Libro de retenciones"/>
    <n v="56"/>
    <s v="Semestral"/>
    <s v="No aplica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2.08 Registro de activo fijo"/>
    <n v="57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2.09 Registro de costos"/>
    <n v="58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2.10 Registro de inventario permanente en unidades fisicas"/>
    <n v="59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2.11 Registro de inventario permanente valorizado"/>
    <n v="60"/>
    <s v="Semestral"/>
    <s v="No aplica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3.01 PDT 621"/>
    <n v="62"/>
    <s v="Semestral"/>
    <s v="Si"/>
    <n v="1"/>
    <n v="1"/>
    <n v="1"/>
    <n v="1"/>
    <n v="1"/>
    <n v="1"/>
    <n v="1"/>
    <n v="1"/>
    <m/>
    <m/>
    <m/>
    <m/>
    <x v="3"/>
    <x v="0"/>
    <s v="Si aplica"/>
    <n v="1"/>
    <n v="1"/>
    <n v="1"/>
    <n v="1"/>
    <n v="1"/>
    <n v="1"/>
    <n v="1"/>
    <n v="1"/>
    <n v="1"/>
    <n v="0"/>
    <n v="0"/>
    <n v="0"/>
    <n v="0"/>
    <n v="8"/>
    <n v="8"/>
    <n v="1"/>
  </r>
  <r>
    <x v="2"/>
    <x v="7"/>
    <s v="2026-08"/>
    <s v="20615756301"/>
    <s v="BRONLEY ONLINE SERVICES S.A.C."/>
    <s v="03.02 PDT 601"/>
    <n v="63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3.03 PDT 617"/>
    <n v="64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3.04 PDB"/>
    <n v="65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3.05 AFP NET"/>
    <n v="66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3.06 PDT 626"/>
    <n v="67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3.07 PDT 633"/>
    <n v="68"/>
    <s v="Semestral"/>
    <s v="No"/>
    <m/>
    <m/>
    <m/>
    <m/>
    <m/>
    <m/>
    <m/>
    <m/>
    <m/>
    <m/>
    <m/>
    <m/>
    <x v="3"/>
    <x v="0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3.08 PDT 648"/>
    <n v="69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3.09 PDT 3500 DAOT"/>
    <n v="70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7"/>
    <s v="2026-08"/>
    <s v="20615756301"/>
    <s v="BRONLEY ONLINE SERVICES S.A.C."/>
    <s v="03.10 PDT 3560"/>
    <n v="71"/>
    <s v="Semestral"/>
    <s v="No"/>
    <m/>
    <m/>
    <m/>
    <m/>
    <m/>
    <m/>
    <m/>
    <m/>
    <m/>
    <m/>
    <m/>
    <m/>
    <x v="3"/>
    <x v="1"/>
    <s v="No aplica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9E2C3-0C41-4DF0-AD51-1BD8E28DE390}" name="TablaDinámica2" cacheId="2" applyNumberFormats="0" applyBorderFormats="0" applyFontFormats="0" applyPatternFormats="0" applyAlignmentFormats="0" applyWidthHeightFormats="1" dataCaption="Valores" updatedVersion="7" minRefreshableVersion="3" showDrill="0" rowGrandTotals="0" colGrandTotals="0" itemPrintTitles="1" createdVersion="6" indent="0" outline="1" outlineData="1" multipleFieldFilters="0" rowHeaderCaption="Empresa ">
  <location ref="A5:E90" firstHeaderRow="1" firstDataRow="1" firstDataCol="4"/>
  <pivotFields count="81">
    <pivotField showAll="0"/>
    <pivotField showAll="0"/>
    <pivotField showAll="0"/>
    <pivotField axis="axisRow" outline="0" showAll="0" sortType="descending" defaultSubtotal="0">
      <items count="85">
        <item x="7"/>
        <item x="8"/>
        <item x="28"/>
        <item x="12"/>
        <item x="3"/>
        <item x="6"/>
        <item x="1"/>
        <item x="27"/>
        <item x="22"/>
        <item x="23"/>
        <item x="4"/>
        <item x="0"/>
        <item x="16"/>
        <item x="25"/>
        <item x="11"/>
        <item x="15"/>
        <item x="10"/>
        <item x="24"/>
        <item x="17"/>
        <item x="9"/>
        <item x="19"/>
        <item x="14"/>
        <item x="5"/>
        <item x="13"/>
        <item x="84"/>
        <item x="2"/>
        <item x="18"/>
        <item x="20"/>
        <item x="29"/>
        <item x="30"/>
        <item x="33"/>
        <item x="36"/>
        <item x="21"/>
        <item x="35"/>
        <item x="38"/>
        <item x="39"/>
        <item x="26"/>
        <item x="31"/>
        <item x="34"/>
        <item x="37"/>
        <item x="40"/>
        <item x="41"/>
        <item x="42"/>
        <item x="43"/>
        <item x="44"/>
        <item x="45"/>
        <item x="46"/>
        <item x="47"/>
        <item x="48"/>
        <item x="49"/>
        <item x="50"/>
        <item x="32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sortType="descending" defaultSubtotal="0">
      <items count="83">
        <item sd="0" x="0"/>
        <item sd="0" x="1"/>
        <item sd="0" x="3"/>
        <item sd="0" x="82"/>
        <item sd="0" x="4"/>
        <item sd="0" x="5"/>
        <item sd="0" x="6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9"/>
        <item sd="0" x="22"/>
        <item sd="0" x="24"/>
        <item sd="0" x="25"/>
        <item sd="0" x="27"/>
        <item sd="0" x="28"/>
        <item sd="0" x="7"/>
        <item sd="0" x="18"/>
        <item sd="0" x="2"/>
        <item sd="0" x="20"/>
        <item sd="0" x="29"/>
        <item sd="0" x="30"/>
        <item sd="0" x="33"/>
        <item sd="0" x="35"/>
        <item sd="0" x="36"/>
        <item sd="0" x="34"/>
        <item sd="0" x="21"/>
        <item sd="0" x="37"/>
        <item sd="0" x="38"/>
        <item sd="0" x="39"/>
        <item sd="0" x="26"/>
        <item sd="0" x="31"/>
        <item sd="0" x="40"/>
        <item sd="0" x="41"/>
        <item sd="0" x="42"/>
        <item sd="0" x="43"/>
        <item sd="0" x="44"/>
        <item sd="0" x="45"/>
        <item sd="0" x="46"/>
        <item sd="0" x="48"/>
        <item sd="0" x="49"/>
        <item sd="0" x="50"/>
        <item sd="0" x="32"/>
        <item sd="0" x="51"/>
        <item sd="0" x="23"/>
        <item sd="0" x="47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5">
        <item x="0"/>
        <item x="2"/>
        <item x="1"/>
        <item x="3"/>
        <item t="default"/>
      </items>
    </pivotField>
    <pivotField axis="axisRow" outline="0" showAll="0" defaultSubtotal="0">
      <items count="11">
        <item x="3"/>
        <item x="2"/>
        <item x="1"/>
        <item x="0"/>
        <item x="5"/>
        <item x="6"/>
        <item x="7"/>
        <item x="8"/>
        <item x="9"/>
        <item x="1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</pivotFields>
  <rowFields count="4">
    <field x="3"/>
    <field x="4"/>
    <field x="6"/>
    <field x="5"/>
  </rowFields>
  <rowItems count="85">
    <i>
      <x v="32"/>
      <x v="33"/>
    </i>
    <i>
      <x v="81"/>
      <x v="79"/>
      <x v="1"/>
      <x/>
    </i>
    <i>
      <x v="6"/>
      <x v="1"/>
    </i>
    <i>
      <x v="66"/>
      <x v="66"/>
      <x v="9"/>
      <x/>
    </i>
    <i>
      <x v="39"/>
      <x v="34"/>
    </i>
    <i>
      <x v="34"/>
      <x v="35"/>
    </i>
    <i>
      <x v="58"/>
      <x v="58"/>
    </i>
    <i>
      <x v="75"/>
      <x v="75"/>
      <x v="10"/>
      <x v="3"/>
    </i>
    <i>
      <x v="31"/>
      <x v="31"/>
    </i>
    <i>
      <x v="33"/>
      <x v="30"/>
    </i>
    <i>
      <x v="45"/>
      <x v="44"/>
    </i>
    <i>
      <x v="83"/>
      <x v="81"/>
      <x v="6"/>
      <x v="1"/>
    </i>
    <i>
      <x v="84"/>
      <x v="82"/>
      <x v="3"/>
      <x/>
    </i>
    <i>
      <x v="38"/>
      <x v="32"/>
    </i>
    <i>
      <x v="10"/>
      <x v="4"/>
    </i>
    <i>
      <x v="22"/>
      <x v="5"/>
    </i>
    <i>
      <x v="44"/>
      <x v="43"/>
    </i>
    <i>
      <x v="30"/>
      <x v="29"/>
    </i>
    <i>
      <x v="21"/>
      <x v="13"/>
    </i>
    <i>
      <x v="14"/>
      <x v="10"/>
    </i>
    <i>
      <x v="48"/>
      <x v="46"/>
    </i>
    <i>
      <x v="17"/>
      <x v="19"/>
    </i>
    <i>
      <x v="80"/>
      <x v="78"/>
      <x v="6"/>
      <x v="1"/>
    </i>
    <i>
      <x v="41"/>
      <x v="40"/>
    </i>
    <i>
      <x v="43"/>
      <x v="42"/>
    </i>
    <i>
      <x v="25"/>
      <x v="25"/>
    </i>
    <i>
      <x v="57"/>
      <x v="57"/>
    </i>
    <i>
      <x v="50"/>
      <x v="48"/>
    </i>
    <i>
      <x v="42"/>
      <x v="41"/>
    </i>
    <i>
      <x v="27"/>
      <x v="26"/>
    </i>
    <i>
      <x v="15"/>
      <x v="14"/>
    </i>
    <i>
      <x v="20"/>
      <x v="17"/>
    </i>
    <i>
      <x v="24"/>
      <x v="3"/>
    </i>
    <i>
      <x v="52"/>
      <x v="50"/>
    </i>
    <i>
      <x v="5"/>
      <x v="6"/>
    </i>
    <i>
      <x v="3"/>
      <x v="11"/>
    </i>
    <i>
      <x v="49"/>
      <x v="47"/>
    </i>
    <i>
      <x v="16"/>
      <x v="9"/>
    </i>
    <i>
      <x v="11"/>
      <x/>
    </i>
    <i>
      <x v="18"/>
      <x v="16"/>
    </i>
    <i>
      <x v="70"/>
      <x v="70"/>
      <x v="10"/>
      <x v="3"/>
    </i>
    <i>
      <x v="71"/>
      <x v="71"/>
      <x v="7"/>
      <x v="2"/>
    </i>
    <i>
      <x v="19"/>
      <x v="8"/>
    </i>
    <i>
      <x/>
      <x v="23"/>
    </i>
    <i>
      <x v="68"/>
      <x v="68"/>
      <x v="5"/>
      <x v="1"/>
    </i>
    <i>
      <x v="56"/>
      <x v="56"/>
    </i>
    <i>
      <x v="26"/>
      <x v="24"/>
    </i>
    <i>
      <x v="74"/>
      <x v="74"/>
      <x v="2"/>
      <x v="2"/>
    </i>
    <i>
      <x v="69"/>
      <x v="69"/>
      <x v="1"/>
      <x/>
    </i>
    <i>
      <x v="51"/>
      <x v="49"/>
    </i>
    <i>
      <x v="46"/>
      <x v="45"/>
    </i>
    <i>
      <x v="36"/>
      <x v="37"/>
    </i>
    <i>
      <x v="4"/>
      <x v="2"/>
    </i>
    <i>
      <x v="7"/>
      <x v="21"/>
    </i>
    <i>
      <x v="73"/>
      <x v="73"/>
      <x v="6"/>
      <x v="1"/>
    </i>
    <i>
      <x v="72"/>
      <x v="72"/>
      <x v="6"/>
      <x v="1"/>
    </i>
    <i>
      <x v="37"/>
      <x v="38"/>
    </i>
    <i>
      <x v="40"/>
      <x v="39"/>
    </i>
    <i>
      <x v="1"/>
      <x v="7"/>
    </i>
    <i>
      <x v="13"/>
      <x v="20"/>
    </i>
    <i>
      <x v="35"/>
      <x v="36"/>
    </i>
    <i>
      <x v="28"/>
      <x v="27"/>
    </i>
    <i>
      <x v="8"/>
      <x v="18"/>
    </i>
    <i>
      <x v="54"/>
      <x v="54"/>
    </i>
    <i>
      <x v="59"/>
      <x v="59"/>
    </i>
    <i>
      <x v="53"/>
      <x v="53"/>
    </i>
    <i>
      <x v="12"/>
      <x v="15"/>
    </i>
    <i>
      <x v="82"/>
      <x v="80"/>
      <x v="6"/>
      <x v="1"/>
    </i>
    <i>
      <x v="47"/>
      <x v="52"/>
    </i>
    <i>
      <x v="60"/>
      <x v="60"/>
    </i>
    <i>
      <x v="55"/>
      <x v="55"/>
    </i>
    <i>
      <x v="9"/>
      <x v="51"/>
    </i>
    <i>
      <x v="23"/>
      <x v="12"/>
    </i>
    <i>
      <x v="29"/>
      <x v="28"/>
    </i>
    <i>
      <x v="76"/>
      <x v="76"/>
      <x v="7"/>
      <x v="2"/>
    </i>
    <i>
      <x v="2"/>
      <x v="22"/>
    </i>
    <i>
      <x v="67"/>
      <x v="67"/>
      <x v="1"/>
      <x/>
    </i>
    <i>
      <x v="61"/>
      <x v="61"/>
    </i>
    <i>
      <x v="62"/>
      <x v="62"/>
    </i>
    <i>
      <x v="64"/>
      <x v="64"/>
      <x/>
      <x v="1"/>
    </i>
    <i>
      <x v="77"/>
      <x v="76"/>
      <x v="7"/>
      <x v="2"/>
    </i>
    <i>
      <x v="63"/>
      <x v="63"/>
      <x/>
      <x v="1"/>
    </i>
    <i>
      <x v="65"/>
      <x v="65"/>
      <x/>
      <x v="1"/>
    </i>
    <i>
      <x v="78"/>
      <x v="77"/>
      <x v="7"/>
      <x v="2"/>
    </i>
    <i>
      <x v="79"/>
      <x v="77"/>
      <x v="7"/>
      <x v="2"/>
    </i>
  </rowItems>
  <colItems count="1">
    <i/>
  </colItems>
  <dataFields count="1">
    <dataField name="Puntos " fld="80" baseField="0" baseItem="0" numFmtId="164"/>
  </dataFields>
  <formats count="50"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4" type="button" dataOnly="0" labelOnly="1" outline="0" axis="axisRow" fieldPosition="1"/>
    </format>
    <format dxfId="82">
      <pivotArea dataOnly="0" labelOnly="1" fieldPosition="0">
        <references count="1">
          <reference field="4" count="2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</reference>
        </references>
      </pivotArea>
    </format>
    <format dxfId="81">
      <pivotArea dataOnly="0" labelOnly="1" fieldPosition="0">
        <references count="1">
          <reference field="4" count="2">
            <x v="20"/>
            <x v="22"/>
          </reference>
        </references>
      </pivotArea>
    </format>
    <format dxfId="80">
      <pivotArea dataOnly="0" labelOnly="1" grandRow="1" outline="0" fieldPosition="0"/>
    </format>
    <format dxfId="79">
      <pivotArea dataOnly="0" labelOnly="1" outline="0" axis="axisValues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4" type="button" dataOnly="0" labelOnly="1" outline="0" axis="axisRow" fieldPosition="1"/>
    </format>
    <format dxfId="75">
      <pivotArea dataOnly="0" labelOnly="1" fieldPosition="0">
        <references count="1">
          <reference field="4" count="2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1"/>
          </reference>
        </references>
      </pivotArea>
    </format>
    <format dxfId="74">
      <pivotArea dataOnly="0" labelOnly="1" fieldPosition="0">
        <references count="1">
          <reference field="4" count="2">
            <x v="20"/>
            <x v="22"/>
          </reference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  <format dxfId="71">
      <pivotArea field="4" type="button" dataOnly="0" labelOnly="1" outline="0" axis="axisRow" fieldPosition="1"/>
    </format>
    <format dxfId="70">
      <pivotArea dataOnly="0" labelOnly="1" outline="0" axis="axisValues" fieldPosition="0"/>
    </format>
    <format dxfId="69">
      <pivotArea outline="0" collapsedLevelsAreSubtotals="1" fieldPosition="0"/>
    </format>
    <format dxfId="68">
      <pivotArea dataOnly="0" labelOnly="1" outline="0" axis="axisValues" fieldPosition="0"/>
    </format>
    <format dxfId="67">
      <pivotArea dataOnly="0" labelOnly="1" fieldPosition="0">
        <references count="2">
          <reference field="3" count="1" selected="0">
            <x v="10"/>
          </reference>
          <reference field="4" count="1">
            <x v="4"/>
          </reference>
        </references>
      </pivotArea>
    </format>
    <format dxfId="66">
      <pivotArea dataOnly="0" labelOnly="1" fieldPosition="0">
        <references count="2">
          <reference field="3" count="1" selected="0">
            <x v="5"/>
          </reference>
          <reference field="4" count="1">
            <x v="6"/>
          </reference>
        </references>
      </pivotArea>
    </format>
    <format dxfId="65">
      <pivotArea dataOnly="0" labelOnly="1" fieldPosition="0">
        <references count="2">
          <reference field="3" count="1" selected="0">
            <x v="14"/>
          </reference>
          <reference field="4" count="1">
            <x v="10"/>
          </reference>
        </references>
      </pivotArea>
    </format>
    <format dxfId="64">
      <pivotArea dataOnly="0" labelOnly="1" fieldPosition="0">
        <references count="2">
          <reference field="3" count="1" selected="0">
            <x v="21"/>
          </reference>
          <reference field="4" count="1">
            <x v="13"/>
          </reference>
        </references>
      </pivotArea>
    </format>
    <format dxfId="63">
      <pivotArea dataOnly="0" labelOnly="1" fieldPosition="0">
        <references count="2">
          <reference field="3" count="1" selected="0">
            <x v="18"/>
          </reference>
          <reference field="4" count="1">
            <x v="16"/>
          </reference>
        </references>
      </pivotArea>
    </format>
    <format dxfId="62">
      <pivotArea dataOnly="0" labelOnly="1" fieldPosition="0">
        <references count="2">
          <reference field="3" count="1" selected="0">
            <x v="15"/>
          </reference>
          <reference field="4" count="1">
            <x v="14"/>
          </reference>
        </references>
      </pivotArea>
    </format>
    <format dxfId="61">
      <pivotArea dataOnly="0" labelOnly="1" offset="IV1" fieldPosition="0">
        <references count="2">
          <reference field="3" count="1" selected="0">
            <x v="19"/>
          </reference>
          <reference field="4" count="1">
            <x v="8"/>
          </reference>
        </references>
      </pivotArea>
    </format>
    <format dxfId="60">
      <pivotArea dataOnly="0" labelOnly="1" fieldPosition="0">
        <references count="2">
          <reference field="3" count="1" selected="0">
            <x v="19"/>
          </reference>
          <reference field="4" count="1">
            <x v="8"/>
          </reference>
        </references>
      </pivotArea>
    </format>
    <format dxfId="59">
      <pivotArea dataOnly="0" labelOnly="1" fieldPosition="0">
        <references count="2">
          <reference field="3" count="1" selected="0">
            <x v="10"/>
          </reference>
          <reference field="4" count="1">
            <x v="4"/>
          </reference>
        </references>
      </pivotArea>
    </format>
    <format dxfId="58">
      <pivotArea dataOnly="0" labelOnly="1" fieldPosition="0">
        <references count="2">
          <reference field="3" count="1" selected="0">
            <x v="21"/>
          </reference>
          <reference field="4" count="1">
            <x v="13"/>
          </reference>
        </references>
      </pivotArea>
    </format>
    <format dxfId="57">
      <pivotArea dataOnly="0" labelOnly="1" fieldPosition="0">
        <references count="2">
          <reference field="3" count="1" selected="0">
            <x v="14"/>
          </reference>
          <reference field="4" count="1">
            <x v="10"/>
          </reference>
        </references>
      </pivotArea>
    </format>
    <format dxfId="56">
      <pivotArea dataOnly="0" labelOnly="1" fieldPosition="0">
        <references count="2">
          <reference field="3" count="1" selected="0">
            <x v="18"/>
          </reference>
          <reference field="4" count="1">
            <x v="16"/>
          </reference>
        </references>
      </pivotArea>
    </format>
    <format dxfId="55">
      <pivotArea dataOnly="0" labelOnly="1" fieldPosition="0">
        <references count="2">
          <reference field="3" count="1" selected="0">
            <x v="15"/>
          </reference>
          <reference field="4" count="1">
            <x v="14"/>
          </reference>
        </references>
      </pivotArea>
    </format>
    <format dxfId="54">
      <pivotArea dataOnly="0" labelOnly="1" fieldPosition="0">
        <references count="2">
          <reference field="3" count="1" selected="0">
            <x v="19"/>
          </reference>
          <reference field="4" count="1">
            <x v="8"/>
          </reference>
        </references>
      </pivotArea>
    </format>
    <format dxfId="53">
      <pivotArea dataOnly="0" labelOnly="1" fieldPosition="0">
        <references count="2">
          <reference field="3" count="1" selected="0">
            <x v="5"/>
          </reference>
          <reference field="4" count="1">
            <x v="6"/>
          </reference>
        </references>
      </pivotArea>
    </format>
    <format dxfId="52">
      <pivotArea dataOnly="0" labelOnly="1" fieldPosition="0">
        <references count="2">
          <reference field="3" count="1" selected="0">
            <x v="10"/>
          </reference>
          <reference field="4" count="1">
            <x v="4"/>
          </reference>
        </references>
      </pivotArea>
    </format>
    <format dxfId="51">
      <pivotArea dataOnly="0" labelOnly="1" fieldPosition="0">
        <references count="2">
          <reference field="3" count="1" selected="0">
            <x v="21"/>
          </reference>
          <reference field="4" count="1">
            <x v="13"/>
          </reference>
        </references>
      </pivotArea>
    </format>
    <format dxfId="50">
      <pivotArea dataOnly="0" labelOnly="1" fieldPosition="0">
        <references count="2">
          <reference field="3" count="1" selected="0">
            <x v="14"/>
          </reference>
          <reference field="4" count="1">
            <x v="10"/>
          </reference>
        </references>
      </pivotArea>
    </format>
    <format dxfId="49">
      <pivotArea dataOnly="0" labelOnly="1" fieldPosition="0">
        <references count="2">
          <reference field="3" count="1" selected="0">
            <x v="18"/>
          </reference>
          <reference field="4" count="1">
            <x v="16"/>
          </reference>
        </references>
      </pivotArea>
    </format>
    <format dxfId="48">
      <pivotArea dataOnly="0" labelOnly="1" fieldPosition="0">
        <references count="2">
          <reference field="3" count="1" selected="0">
            <x v="15"/>
          </reference>
          <reference field="4" count="1">
            <x v="14"/>
          </reference>
        </references>
      </pivotArea>
    </format>
    <format dxfId="47">
      <pivotArea dataOnly="0" labelOnly="1" fieldPosition="0">
        <references count="2">
          <reference field="3" count="1" selected="0">
            <x v="19"/>
          </reference>
          <reference field="4" count="1">
            <x v="8"/>
          </reference>
        </references>
      </pivotArea>
    </format>
    <format dxfId="46">
      <pivotArea dataOnly="0" labelOnly="1" fieldPosition="0">
        <references count="2">
          <reference field="3" count="1" selected="0">
            <x v="5"/>
          </reference>
          <reference field="4" count="1">
            <x v="6"/>
          </reference>
        </references>
      </pivotArea>
    </format>
    <format dxfId="45">
      <pivotArea field="3" type="button" dataOnly="0" labelOnly="1" outline="0" axis="axisRow" fieldPosition="0"/>
    </format>
    <format dxfId="44">
      <pivotArea field="4" type="button" dataOnly="0" labelOnly="1" outline="0" axis="axisRow" fieldPosition="1"/>
    </format>
    <format dxfId="43">
      <pivotArea field="6" type="button" dataOnly="0" labelOnly="1" outline="0" axis="axisRow" fieldPosition="2"/>
    </format>
    <format dxfId="42">
      <pivotArea field="5" type="button" dataOnly="0" labelOnly="1" outline="0" axis="axisRow" fieldPosition="3"/>
    </format>
    <format dxfId="41">
      <pivotArea dataOnly="0" labelOnly="1" outline="0" axis="axisValues" fieldPosition="0"/>
    </format>
    <format dxfId="40">
      <pivotArea field="3" type="button" dataOnly="0" labelOnly="1" outline="0" axis="axisRow" fieldPosition="0"/>
    </format>
    <format dxfId="39">
      <pivotArea field="4" type="button" dataOnly="0" labelOnly="1" outline="0" axis="axisRow" fieldPosition="1"/>
    </format>
    <format dxfId="38">
      <pivotArea field="6" type="button" dataOnly="0" labelOnly="1" outline="0" axis="axisRow" fieldPosition="2"/>
    </format>
    <format dxfId="37">
      <pivotArea field="5" type="button" dataOnly="0" labelOnly="1" outline="0" axis="axisRow" fieldPosition="3"/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87540-A32D-42F2-B6BA-4E21EAFFBA13}" name="TablaDinámica2" cacheId="1" applyNumberFormats="0" applyBorderFormats="0" applyFontFormats="0" applyPatternFormats="0" applyAlignmentFormats="0" applyWidthHeightFormats="1" dataCaption="Valores" updatedVersion="7" minRefreshableVersion="3" showDataTips="0" itemPrintTitles="1" createdVersion="8" indent="0" outline="1" outlineData="1" multipleFieldFilters="0">
  <location ref="G98:H113" firstHeaderRow="1" firstDataRow="1" firstDataCol="2"/>
  <pivotFields count="2">
    <pivotField axis="axisRow" showAll="0">
      <items count="12">
        <item x="8"/>
        <item x="7"/>
        <item x="6"/>
        <item x="1"/>
        <item x="3"/>
        <item x="9"/>
        <item x="5"/>
        <item x="10"/>
        <item x="0"/>
        <item x="2"/>
        <item x="4"/>
        <item t="default"/>
      </items>
    </pivotField>
    <pivotField axis="axisRow" outline="0" showAll="0" sortType="ascending" defaultSubtotal="0">
      <items count="11">
        <item x="5"/>
        <item x="0"/>
        <item x="10"/>
        <item x="2"/>
        <item x="9"/>
        <item x="4"/>
        <item x="6"/>
        <item x="7"/>
        <item x="8"/>
        <item x="3"/>
        <item x="1"/>
      </items>
    </pivotField>
  </pivotFields>
  <rowFields count="2">
    <field x="1"/>
    <field x="0"/>
  </rowFields>
  <rowItems count="15">
    <i>
      <x/>
      <x v="6"/>
    </i>
    <i>
      <x v="1"/>
      <x v="8"/>
    </i>
    <i r="1">
      <x v="10"/>
    </i>
    <i>
      <x v="2"/>
      <x v="7"/>
    </i>
    <i>
      <x v="3"/>
      <x v="9"/>
    </i>
    <i>
      <x v="4"/>
      <x v="5"/>
    </i>
    <i>
      <x v="5"/>
      <x v="1"/>
    </i>
    <i r="1">
      <x v="8"/>
    </i>
    <i r="1">
      <x v="10"/>
    </i>
    <i>
      <x v="6"/>
      <x v="2"/>
    </i>
    <i>
      <x v="7"/>
      <x v="1"/>
    </i>
    <i>
      <x v="8"/>
      <x/>
    </i>
    <i>
      <x v="9"/>
      <x v="4"/>
    </i>
    <i>
      <x v="10"/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A92D5-C658-47D6-B0A2-F6928EBC5EB1}" name="TablaDinámica3" cacheId="3" applyNumberFormats="0" applyBorderFormats="0" applyFontFormats="0" applyPatternFormats="0" applyAlignmentFormats="0" applyWidthHeightFormats="1" dataCaption="Valores" missingCaption="0" updatedVersion="7" minRefreshableVersion="3" showDrill="0" showDataTips="0" itemPrintTitles="1" createdVersion="7" indent="0" outline="1" outlineData="1" multipleFieldFilters="0" chartFormat="1" rowHeaderCaption="Contador ">
  <location ref="A15:C27" firstHeaderRow="0" firstDataRow="1" firstDataCol="1" rowPageCount="1" colPageCount="1"/>
  <pivotFields count="41">
    <pivotField showAll="0"/>
    <pivotField axis="axisRow" showAll="0" sortType="ascending">
      <items count="12">
        <item x="8"/>
        <item x="7"/>
        <item x="6"/>
        <item x="1"/>
        <item x="3"/>
        <item x="9"/>
        <item x="5"/>
        <item x="10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numFmtId="10" showAll="0"/>
    <pivotField dragToRow="0" dragToCol="0" dragToPage="0" showAll="0" defaultSubtotal="0"/>
  </pivotFields>
  <rowFields count="1">
    <field x="1"/>
  </rowFields>
  <rowItems count="12">
    <i>
      <x v="7"/>
    </i>
    <i>
      <x/>
    </i>
    <i>
      <x v="6"/>
    </i>
    <i>
      <x v="1"/>
    </i>
    <i>
      <x v="8"/>
    </i>
    <i>
      <x v="10"/>
    </i>
    <i>
      <x v="5"/>
    </i>
    <i>
      <x v="9"/>
    </i>
    <i>
      <x v="4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22" hier="-1"/>
  </pageFields>
  <dataFields count="2">
    <dataField name="Puntaje alcanzado" fld="37" baseField="0" baseItem="0"/>
    <dataField name="Puntaje requerido " fld="38" baseField="0" baseItem="0"/>
  </dataFields>
  <formats count="15">
    <format dxfId="21">
      <pivotArea type="all" dataOnly="0" outline="0" fieldPosition="0"/>
    </format>
    <format dxfId="20">
      <pivotArea dataOnly="0" outline="0" fieldPosition="0">
        <references count="1">
          <reference field="4294967294" count="1">
            <x v="1"/>
          </reference>
        </references>
      </pivotArea>
    </format>
    <format dxfId="19">
      <pivotArea dataOnly="0" outline="0" fieldPosition="0">
        <references count="1">
          <reference field="4294967294" count="1">
            <x v="0"/>
          </reference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3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367A86-F2E3-479F-BB56-652A1CD04C59}" name="TablaDinámica7" cacheId="0" applyNumberFormats="0" applyBorderFormats="0" applyFontFormats="0" applyPatternFormats="0" applyAlignmentFormats="0" applyWidthHeightFormats="1" dataCaption="Valores" updatedVersion="7" minRefreshableVersion="3" showDataTips="0" itemPrintTitles="1" createdVersion="7" indent="0" outline="1" outlineData="1" multipleFieldFilters="0" chartFormat="1">
  <location ref="A54:B61" firstHeaderRow="1" firstDataRow="1" firstDataCol="1"/>
  <pivotFields count="8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4"/>
        <item x="2"/>
        <item x="1"/>
        <item x="0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Regimen Tributario" fld="12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03C79-5317-4CD4-86AA-ECDDF25A5248}" name="TablaDinámica5" cacheId="3" applyNumberFormats="0" applyBorderFormats="0" applyFontFormats="0" applyPatternFormats="0" applyAlignmentFormats="0" applyWidthHeightFormats="1" dataCaption="Valores" missingCaption="0" updatedVersion="7" minRefreshableVersion="3" showDataTips="0" itemPrintTitles="1" createdVersion="7" indent="0" outline="1" outlineData="1" multipleFieldFilters="0" chartFormat="1">
  <location ref="A46:C51" firstHeaderRow="0" firstDataRow="1" firstDataCol="1" rowPageCount="1" colPageCount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numFmtId="10" showAll="0"/>
    <pivotField dragToRow="0" dragToCol="0" dragToPage="0" showAll="0" defaultSubtotal="0"/>
  </pivotFields>
  <rowFields count="1">
    <field x="21"/>
  </rowFields>
  <rowItems count="5">
    <i>
      <x v="3"/>
    </i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22" hier="-1"/>
  </pageFields>
  <dataFields count="2">
    <dataField name="Puntaje alcanzado" fld="37" baseField="0" baseItem="0"/>
    <dataField name="Puntaje requerido " fld="38" baseField="0" baseItem="0"/>
  </dataFields>
  <formats count="1">
    <format dxfId="22">
      <pivotArea dataOnly="0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5C72E-390F-4102-A3C2-281A89355135}" name="TablaDinámica4" cacheId="3" applyNumberFormats="0" applyBorderFormats="0" applyFontFormats="0" applyPatternFormats="0" applyAlignmentFormats="0" applyWidthHeightFormats="1" dataCaption="Valores" missingCaption="0" updatedVersion="7" minRefreshableVersion="3" showDrill="0" itemPrintTitles="1" createdVersion="7" indent="0" outline="1" outlineData="1" multipleFieldFilters="0" chartFormat="1">
  <location ref="A33:C38" firstHeaderRow="0" firstDataRow="1" firstDataCol="1" rowPageCount="1" colPageCount="1"/>
  <pivotFields count="41">
    <pivotField axis="axisRow" showAll="0" sortType="ascending">
      <items count="5">
        <item n="Yeleydi"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numFmtId="10" showAll="0"/>
    <pivotField dragToRow="0" dragToCol="0" dragToPage="0" showAll="0" defaultSubtotal="0"/>
  </pivotFields>
  <rowFields count="1">
    <field x="0"/>
  </rowFields>
  <rowItems count="5">
    <i>
      <x/>
    </i>
    <i>
      <x v="1"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22" hier="-1"/>
  </pageFields>
  <dataFields count="2">
    <dataField name="Puntaje alcanzado" fld="37" baseField="0" baseItem="0"/>
    <dataField name="Puntaje requerido " fld="38" baseField="0" baseItem="0"/>
  </dataFields>
  <formats count="13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0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dataOnly="0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4.bin"/><Relationship Id="rId4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6E80-5AB4-4CEF-AD55-E63D34AB7F76}">
  <sheetPr>
    <tabColor theme="7" tint="0.59999389629810485"/>
  </sheetPr>
  <dimension ref="A1:A3"/>
  <sheetViews>
    <sheetView workbookViewId="0">
      <selection activeCell="A2" sqref="A2"/>
    </sheetView>
  </sheetViews>
  <sheetFormatPr baseColWidth="10" defaultRowHeight="15" x14ac:dyDescent="0.25"/>
  <cols>
    <col min="1" max="1" width="43.7109375" customWidth="1"/>
  </cols>
  <sheetData>
    <row r="1" spans="1:1" x14ac:dyDescent="0.25">
      <c r="A1" t="s">
        <v>558</v>
      </c>
    </row>
    <row r="2" spans="1:1" x14ac:dyDescent="0.25">
      <c r="A2" t="s">
        <v>557</v>
      </c>
    </row>
    <row r="3" spans="1:1" x14ac:dyDescent="0.25">
      <c r="A3" t="s">
        <v>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1"/>
  </sheetPr>
  <dimension ref="A2:F153"/>
  <sheetViews>
    <sheetView showGridLines="0" topLeftCell="A146" zoomScale="145" zoomScaleNormal="145" workbookViewId="0">
      <selection activeCell="B147" sqref="B147"/>
    </sheetView>
  </sheetViews>
  <sheetFormatPr baseColWidth="10" defaultRowHeight="15" x14ac:dyDescent="0.25"/>
  <cols>
    <col min="1" max="1" width="11.140625" customWidth="1"/>
    <col min="2" max="2" width="33.7109375" customWidth="1"/>
  </cols>
  <sheetData>
    <row r="2" spans="1:2" x14ac:dyDescent="0.25">
      <c r="A2" s="8" t="s">
        <v>57</v>
      </c>
    </row>
    <row r="3" spans="1:2" x14ac:dyDescent="0.25">
      <c r="A3" s="19" t="s">
        <v>58</v>
      </c>
      <c r="B3" s="19" t="s">
        <v>59</v>
      </c>
    </row>
    <row r="4" spans="1:2" x14ac:dyDescent="0.25">
      <c r="A4" s="19" t="s">
        <v>60</v>
      </c>
      <c r="B4" s="19" t="s">
        <v>61</v>
      </c>
    </row>
    <row r="5" spans="1:2" x14ac:dyDescent="0.25">
      <c r="A5" s="19" t="s">
        <v>62</v>
      </c>
      <c r="B5" s="19" t="s">
        <v>63</v>
      </c>
    </row>
    <row r="7" spans="1:2" x14ac:dyDescent="0.25">
      <c r="A7" s="8" t="s">
        <v>66</v>
      </c>
    </row>
    <row r="8" spans="1:2" x14ac:dyDescent="0.25">
      <c r="A8" s="19" t="s">
        <v>67</v>
      </c>
      <c r="B8" s="19" t="s">
        <v>69</v>
      </c>
    </row>
    <row r="9" spans="1:2" x14ac:dyDescent="0.25">
      <c r="A9" s="19" t="s">
        <v>68</v>
      </c>
      <c r="B9" s="19" t="s">
        <v>70</v>
      </c>
    </row>
    <row r="10" spans="1:2" x14ac:dyDescent="0.25">
      <c r="A10" s="19" t="s">
        <v>62</v>
      </c>
      <c r="B10" s="19" t="s">
        <v>63</v>
      </c>
    </row>
    <row r="12" spans="1:2" x14ac:dyDescent="0.25">
      <c r="A12" s="8" t="s">
        <v>72</v>
      </c>
    </row>
    <row r="13" spans="1:2" x14ac:dyDescent="0.25">
      <c r="A13" s="19" t="s">
        <v>85</v>
      </c>
      <c r="B13" s="19" t="s">
        <v>85</v>
      </c>
    </row>
    <row r="14" spans="1:2" x14ac:dyDescent="0.25">
      <c r="A14" s="19" t="s">
        <v>86</v>
      </c>
      <c r="B14" s="19" t="s">
        <v>86</v>
      </c>
    </row>
    <row r="17" spans="1:4" x14ac:dyDescent="0.25">
      <c r="A17" s="8" t="s">
        <v>94</v>
      </c>
    </row>
    <row r="18" spans="1:4" x14ac:dyDescent="0.25">
      <c r="B18" s="20" t="s">
        <v>95</v>
      </c>
      <c r="C18" s="20" t="s">
        <v>96</v>
      </c>
      <c r="D18" s="19"/>
    </row>
    <row r="19" spans="1:4" x14ac:dyDescent="0.25">
      <c r="B19" s="19">
        <v>0</v>
      </c>
      <c r="C19" s="19">
        <v>100</v>
      </c>
      <c r="D19" s="19">
        <v>1</v>
      </c>
    </row>
    <row r="20" spans="1:4" x14ac:dyDescent="0.25">
      <c r="B20" s="19">
        <v>101</v>
      </c>
      <c r="C20" s="19">
        <v>500</v>
      </c>
      <c r="D20" s="19">
        <v>2</v>
      </c>
    </row>
    <row r="21" spans="1:4" x14ac:dyDescent="0.25">
      <c r="B21" s="19">
        <v>501</v>
      </c>
      <c r="C21" s="19">
        <v>1000</v>
      </c>
      <c r="D21" s="19">
        <v>3</v>
      </c>
    </row>
    <row r="22" spans="1:4" x14ac:dyDescent="0.25">
      <c r="B22" s="19">
        <v>1001</v>
      </c>
      <c r="C22" s="19">
        <v>5000</v>
      </c>
      <c r="D22" s="19">
        <v>4</v>
      </c>
    </row>
    <row r="23" spans="1:4" x14ac:dyDescent="0.25">
      <c r="B23" s="19">
        <v>5001</v>
      </c>
      <c r="C23" s="21" t="s">
        <v>97</v>
      </c>
      <c r="D23" s="19">
        <v>5</v>
      </c>
    </row>
    <row r="27" spans="1:4" x14ac:dyDescent="0.25">
      <c r="A27" s="17" t="s">
        <v>103</v>
      </c>
      <c r="B27" s="17" t="s">
        <v>104</v>
      </c>
    </row>
    <row r="28" spans="1:4" ht="15.75" x14ac:dyDescent="0.25">
      <c r="A28" s="18" t="s">
        <v>106</v>
      </c>
      <c r="B28" s="18" t="s">
        <v>107</v>
      </c>
    </row>
    <row r="29" spans="1:4" ht="15.75" x14ac:dyDescent="0.25">
      <c r="A29" s="18" t="s">
        <v>152</v>
      </c>
      <c r="B29" s="18" t="s">
        <v>210</v>
      </c>
    </row>
    <row r="30" spans="1:4" ht="15.75" x14ac:dyDescent="0.25">
      <c r="A30" s="18" t="s">
        <v>108</v>
      </c>
      <c r="B30" s="18" t="s">
        <v>109</v>
      </c>
    </row>
    <row r="31" spans="1:4" ht="15.75" x14ac:dyDescent="0.25">
      <c r="A31" s="18" t="s">
        <v>213</v>
      </c>
      <c r="B31" s="18" t="s">
        <v>214</v>
      </c>
    </row>
    <row r="32" spans="1:4" ht="15.75" x14ac:dyDescent="0.25">
      <c r="A32" s="18" t="s">
        <v>237</v>
      </c>
      <c r="B32" s="18" t="s">
        <v>238</v>
      </c>
    </row>
    <row r="33" spans="1:2" ht="15.75" x14ac:dyDescent="0.25">
      <c r="A33" s="18" t="s">
        <v>240</v>
      </c>
      <c r="B33" s="18" t="s">
        <v>239</v>
      </c>
    </row>
    <row r="34" spans="1:2" ht="15.75" x14ac:dyDescent="0.25">
      <c r="A34" s="18" t="s">
        <v>213</v>
      </c>
      <c r="B34" s="18" t="s">
        <v>243</v>
      </c>
    </row>
    <row r="35" spans="1:2" ht="15.75" x14ac:dyDescent="0.25">
      <c r="A35" s="18" t="s">
        <v>300</v>
      </c>
      <c r="B35" s="23" t="s">
        <v>272</v>
      </c>
    </row>
    <row r="36" spans="1:2" ht="15.75" x14ac:dyDescent="0.25">
      <c r="A36" s="18" t="s">
        <v>299</v>
      </c>
      <c r="B36" s="23" t="s">
        <v>273</v>
      </c>
    </row>
    <row r="37" spans="1:2" ht="15.75" x14ac:dyDescent="0.25">
      <c r="A37" s="18" t="s">
        <v>298</v>
      </c>
      <c r="B37" s="23" t="s">
        <v>266</v>
      </c>
    </row>
    <row r="38" spans="1:2" ht="15.75" x14ac:dyDescent="0.25">
      <c r="A38" s="18" t="s">
        <v>105</v>
      </c>
      <c r="B38" s="23" t="s">
        <v>269</v>
      </c>
    </row>
    <row r="39" spans="1:2" ht="15.75" x14ac:dyDescent="0.25">
      <c r="A39" s="18" t="s">
        <v>469</v>
      </c>
      <c r="B39" s="23" t="s">
        <v>331</v>
      </c>
    </row>
    <row r="40" spans="1:2" ht="15.75" x14ac:dyDescent="0.25">
      <c r="A40" s="18" t="s">
        <v>468</v>
      </c>
      <c r="B40" s="23" t="s">
        <v>325</v>
      </c>
    </row>
    <row r="41" spans="1:2" ht="15.75" x14ac:dyDescent="0.25">
      <c r="A41" s="18" t="s">
        <v>467</v>
      </c>
      <c r="B41" s="23" t="s">
        <v>463</v>
      </c>
    </row>
    <row r="42" spans="1:2" ht="15.75" x14ac:dyDescent="0.25">
      <c r="A42" s="18" t="s">
        <v>466</v>
      </c>
      <c r="B42" s="23" t="s">
        <v>329</v>
      </c>
    </row>
    <row r="43" spans="1:2" ht="15.75" x14ac:dyDescent="0.25">
      <c r="A43" s="18" t="s">
        <v>464</v>
      </c>
      <c r="B43" s="23" t="s">
        <v>465</v>
      </c>
    </row>
    <row r="44" spans="1:2" ht="15.75" x14ac:dyDescent="0.25">
      <c r="A44" s="18" t="s">
        <v>470</v>
      </c>
      <c r="B44" s="23" t="s">
        <v>324</v>
      </c>
    </row>
    <row r="45" spans="1:2" ht="15.75" x14ac:dyDescent="0.25">
      <c r="A45" s="18" t="s">
        <v>555</v>
      </c>
      <c r="B45" s="23" t="s">
        <v>522</v>
      </c>
    </row>
    <row r="46" spans="1:2" ht="15.75" x14ac:dyDescent="0.25">
      <c r="A46" s="18" t="s">
        <v>554</v>
      </c>
      <c r="B46" s="23" t="s">
        <v>552</v>
      </c>
    </row>
    <row r="47" spans="1:2" ht="15.75" x14ac:dyDescent="0.25">
      <c r="A47" s="18" t="s">
        <v>556</v>
      </c>
      <c r="B47" s="23" t="s">
        <v>521</v>
      </c>
    </row>
    <row r="48" spans="1:2" ht="15.75" x14ac:dyDescent="0.25">
      <c r="A48" s="18" t="s">
        <v>551</v>
      </c>
      <c r="B48" s="23" t="s">
        <v>525</v>
      </c>
    </row>
    <row r="49" spans="1:2" ht="15.75" x14ac:dyDescent="0.25">
      <c r="A49" s="18" t="s">
        <v>550</v>
      </c>
      <c r="B49" s="23" t="s">
        <v>518</v>
      </c>
    </row>
    <row r="50" spans="1:2" ht="15.75" x14ac:dyDescent="0.25">
      <c r="A50" s="18">
        <v>76814749</v>
      </c>
      <c r="B50" s="23" t="s">
        <v>520</v>
      </c>
    </row>
    <row r="51" spans="1:2" ht="15.75" x14ac:dyDescent="0.25">
      <c r="A51" s="18" t="s">
        <v>549</v>
      </c>
      <c r="B51" s="23" t="s">
        <v>523</v>
      </c>
    </row>
    <row r="52" spans="1:2" ht="15.75" x14ac:dyDescent="0.25">
      <c r="A52" s="18" t="s">
        <v>153</v>
      </c>
      <c r="B52" s="18" t="s">
        <v>154</v>
      </c>
    </row>
    <row r="55" spans="1:2" x14ac:dyDescent="0.25">
      <c r="A55" s="17" t="s">
        <v>103</v>
      </c>
      <c r="B55" s="17" t="s">
        <v>104</v>
      </c>
    </row>
    <row r="56" spans="1:2" ht="15.75" x14ac:dyDescent="0.25">
      <c r="A56" s="18" t="s">
        <v>106</v>
      </c>
      <c r="B56" s="18" t="s">
        <v>107</v>
      </c>
    </row>
    <row r="57" spans="1:2" ht="15.75" x14ac:dyDescent="0.25">
      <c r="A57" s="18" t="s">
        <v>152</v>
      </c>
      <c r="B57" s="18" t="s">
        <v>210</v>
      </c>
    </row>
    <row r="58" spans="1:2" ht="15.75" x14ac:dyDescent="0.25">
      <c r="A58" s="18" t="s">
        <v>469</v>
      </c>
      <c r="B58" s="18" t="s">
        <v>331</v>
      </c>
    </row>
    <row r="59" spans="1:2" ht="15.75" x14ac:dyDescent="0.25">
      <c r="A59" s="18" t="s">
        <v>108</v>
      </c>
      <c r="B59" s="18" t="s">
        <v>109</v>
      </c>
    </row>
    <row r="60" spans="1:2" ht="15.75" x14ac:dyDescent="0.25">
      <c r="A60" s="18"/>
      <c r="B60" s="18"/>
    </row>
    <row r="61" spans="1:2" ht="15.75" x14ac:dyDescent="0.25">
      <c r="A61" s="18"/>
      <c r="B61" s="18"/>
    </row>
    <row r="64" spans="1:2" x14ac:dyDescent="0.25">
      <c r="A64" s="8"/>
      <c r="B64" s="8" t="s">
        <v>112</v>
      </c>
    </row>
    <row r="65" spans="2:6" x14ac:dyDescent="0.25">
      <c r="B65" s="17" t="s">
        <v>134</v>
      </c>
      <c r="C65" s="17" t="s">
        <v>114</v>
      </c>
      <c r="D65" s="17" t="s">
        <v>115</v>
      </c>
    </row>
    <row r="66" spans="2:6" ht="15.75" x14ac:dyDescent="0.25">
      <c r="B66" s="23">
        <v>0</v>
      </c>
      <c r="C66" s="22">
        <f>+D66/2</f>
        <v>0.5</v>
      </c>
      <c r="D66" s="22">
        <v>1</v>
      </c>
      <c r="F66" t="s">
        <v>125</v>
      </c>
    </row>
    <row r="67" spans="2:6" ht="15.75" x14ac:dyDescent="0.25">
      <c r="B67" s="23">
        <v>100</v>
      </c>
      <c r="C67" s="136">
        <f>+D67/2</f>
        <v>1</v>
      </c>
      <c r="D67" s="135">
        <v>2</v>
      </c>
      <c r="F67" t="s">
        <v>126</v>
      </c>
    </row>
    <row r="68" spans="2:6" ht="15.75" x14ac:dyDescent="0.25">
      <c r="B68" s="23">
        <v>500</v>
      </c>
      <c r="C68" s="22">
        <f>+D68/2</f>
        <v>1.5</v>
      </c>
      <c r="D68" s="22">
        <v>3</v>
      </c>
      <c r="F68" t="s">
        <v>127</v>
      </c>
    </row>
    <row r="69" spans="2:6" ht="15.75" x14ac:dyDescent="0.25">
      <c r="B69" s="23">
        <v>1000</v>
      </c>
      <c r="C69" s="22">
        <f>+D69/2</f>
        <v>2</v>
      </c>
      <c r="D69" s="22">
        <v>4</v>
      </c>
      <c r="F69" t="s">
        <v>128</v>
      </c>
    </row>
    <row r="71" spans="2:6" x14ac:dyDescent="0.25">
      <c r="B71" s="8" t="s">
        <v>113</v>
      </c>
    </row>
    <row r="72" spans="2:6" x14ac:dyDescent="0.25">
      <c r="B72" s="24" t="s">
        <v>134</v>
      </c>
      <c r="C72" s="17" t="s">
        <v>114</v>
      </c>
      <c r="D72" s="17" t="s">
        <v>115</v>
      </c>
    </row>
    <row r="73" spans="2:6" ht="15.75" x14ac:dyDescent="0.25">
      <c r="B73" s="23">
        <v>0</v>
      </c>
      <c r="C73" s="22">
        <f>+D73/2</f>
        <v>0.5</v>
      </c>
      <c r="D73" s="22">
        <v>1</v>
      </c>
    </row>
    <row r="74" spans="2:6" ht="15.75" x14ac:dyDescent="0.25">
      <c r="B74" s="23">
        <v>100</v>
      </c>
      <c r="C74" s="22">
        <f>+D74/2</f>
        <v>1</v>
      </c>
      <c r="D74" s="22">
        <v>2</v>
      </c>
    </row>
    <row r="75" spans="2:6" ht="15.75" x14ac:dyDescent="0.25">
      <c r="B75" s="23">
        <v>500</v>
      </c>
      <c r="C75" s="22">
        <f>+D75/2</f>
        <v>1.5</v>
      </c>
      <c r="D75" s="22">
        <v>3</v>
      </c>
    </row>
    <row r="76" spans="2:6" ht="15.75" x14ac:dyDescent="0.25">
      <c r="B76" s="23">
        <v>1000</v>
      </c>
      <c r="C76" s="22">
        <f>+D76/2</f>
        <v>2</v>
      </c>
      <c r="D76" s="22">
        <v>4</v>
      </c>
    </row>
    <row r="78" spans="2:6" x14ac:dyDescent="0.25">
      <c r="B78" s="8" t="s">
        <v>116</v>
      </c>
    </row>
    <row r="79" spans="2:6" x14ac:dyDescent="0.25">
      <c r="B79" s="24" t="s">
        <v>134</v>
      </c>
      <c r="C79" s="17" t="s">
        <v>114</v>
      </c>
      <c r="D79" s="17" t="s">
        <v>115</v>
      </c>
    </row>
    <row r="80" spans="2:6" ht="15.75" x14ac:dyDescent="0.25">
      <c r="B80" s="23">
        <v>0</v>
      </c>
      <c r="C80" s="22">
        <f>+D80/2</f>
        <v>0.5</v>
      </c>
      <c r="D80" s="22">
        <v>1</v>
      </c>
    </row>
    <row r="81" spans="2:4" ht="15.75" x14ac:dyDescent="0.25">
      <c r="B81" s="23">
        <v>100</v>
      </c>
      <c r="C81" s="22">
        <f>+D81/2</f>
        <v>1</v>
      </c>
      <c r="D81" s="22">
        <v>2</v>
      </c>
    </row>
    <row r="82" spans="2:4" ht="15.75" x14ac:dyDescent="0.25">
      <c r="B82" s="23">
        <v>500</v>
      </c>
      <c r="C82" s="22">
        <f>+D82/2</f>
        <v>1.5</v>
      </c>
      <c r="D82" s="22">
        <v>3</v>
      </c>
    </row>
    <row r="83" spans="2:4" ht="15.75" x14ac:dyDescent="0.25">
      <c r="B83" s="23">
        <v>1000</v>
      </c>
      <c r="C83" s="22">
        <f>+D83/2</f>
        <v>2</v>
      </c>
      <c r="D83" s="22">
        <v>4</v>
      </c>
    </row>
    <row r="85" spans="2:4" x14ac:dyDescent="0.25">
      <c r="B85" s="8" t="s">
        <v>136</v>
      </c>
    </row>
    <row r="86" spans="2:4" x14ac:dyDescent="0.25">
      <c r="B86" s="24" t="s">
        <v>134</v>
      </c>
      <c r="C86" s="17" t="s">
        <v>114</v>
      </c>
      <c r="D86" s="17" t="s">
        <v>115</v>
      </c>
    </row>
    <row r="87" spans="2:4" ht="15.75" x14ac:dyDescent="0.25">
      <c r="B87" s="23">
        <v>0</v>
      </c>
      <c r="C87" s="22">
        <f>+D87/2</f>
        <v>1</v>
      </c>
      <c r="D87" s="22">
        <v>2</v>
      </c>
    </row>
    <row r="88" spans="2:4" ht="15.75" x14ac:dyDescent="0.25">
      <c r="B88" s="23">
        <v>100</v>
      </c>
      <c r="C88" s="22">
        <f>+D88/2</f>
        <v>2</v>
      </c>
      <c r="D88" s="22">
        <v>4</v>
      </c>
    </row>
    <row r="89" spans="2:4" ht="15.75" x14ac:dyDescent="0.25">
      <c r="B89" s="23">
        <v>500</v>
      </c>
      <c r="C89" s="22">
        <f>+D89/2</f>
        <v>3</v>
      </c>
      <c r="D89" s="22">
        <v>6</v>
      </c>
    </row>
    <row r="90" spans="2:4" ht="15.75" x14ac:dyDescent="0.25">
      <c r="B90" s="23">
        <v>1000</v>
      </c>
      <c r="C90" s="22">
        <f>+D90/2</f>
        <v>5</v>
      </c>
      <c r="D90" s="22">
        <v>10</v>
      </c>
    </row>
    <row r="92" spans="2:4" x14ac:dyDescent="0.25">
      <c r="B92" s="8" t="s">
        <v>117</v>
      </c>
    </row>
    <row r="93" spans="2:4" x14ac:dyDescent="0.25">
      <c r="B93" s="24" t="s">
        <v>134</v>
      </c>
      <c r="C93" s="17" t="s">
        <v>114</v>
      </c>
      <c r="D93" s="17" t="s">
        <v>115</v>
      </c>
    </row>
    <row r="94" spans="2:4" ht="15.75" x14ac:dyDescent="0.25">
      <c r="B94" s="23">
        <v>0</v>
      </c>
      <c r="C94" s="22">
        <f>+D94/2</f>
        <v>0.5</v>
      </c>
      <c r="D94" s="22">
        <v>1</v>
      </c>
    </row>
    <row r="95" spans="2:4" ht="15.75" x14ac:dyDescent="0.25">
      <c r="B95" s="23">
        <v>100</v>
      </c>
      <c r="C95" s="22">
        <f>+D95/2</f>
        <v>1</v>
      </c>
      <c r="D95" s="22">
        <v>2</v>
      </c>
    </row>
    <row r="96" spans="2:4" ht="15.75" x14ac:dyDescent="0.25">
      <c r="B96" s="23">
        <v>500</v>
      </c>
      <c r="C96" s="22">
        <f>+D96/2</f>
        <v>1.5</v>
      </c>
      <c r="D96" s="22">
        <v>3</v>
      </c>
    </row>
    <row r="97" spans="2:4" ht="15.75" x14ac:dyDescent="0.25">
      <c r="B97" s="23">
        <v>1000</v>
      </c>
      <c r="C97" s="22">
        <f>+D97/2</f>
        <v>2</v>
      </c>
      <c r="D97" s="22">
        <v>4</v>
      </c>
    </row>
    <row r="99" spans="2:4" x14ac:dyDescent="0.25">
      <c r="B99" s="8" t="s">
        <v>118</v>
      </c>
    </row>
    <row r="100" spans="2:4" x14ac:dyDescent="0.25">
      <c r="B100" s="24" t="s">
        <v>134</v>
      </c>
      <c r="C100" s="17" t="s">
        <v>114</v>
      </c>
      <c r="D100" s="17" t="s">
        <v>115</v>
      </c>
    </row>
    <row r="101" spans="2:4" ht="15.75" x14ac:dyDescent="0.25">
      <c r="B101" s="23">
        <v>0</v>
      </c>
      <c r="C101" s="22">
        <f>+D101/2</f>
        <v>1</v>
      </c>
      <c r="D101" s="22">
        <v>2</v>
      </c>
    </row>
    <row r="102" spans="2:4" ht="15.75" x14ac:dyDescent="0.25">
      <c r="B102" s="23">
        <v>5</v>
      </c>
      <c r="C102" s="22">
        <f>+D102/2</f>
        <v>2</v>
      </c>
      <c r="D102" s="22">
        <v>4</v>
      </c>
    </row>
    <row r="103" spans="2:4" ht="15.75" x14ac:dyDescent="0.25">
      <c r="B103" s="23">
        <v>10</v>
      </c>
      <c r="C103" s="22">
        <f>+D103/2</f>
        <v>3</v>
      </c>
      <c r="D103" s="22">
        <v>6</v>
      </c>
    </row>
    <row r="104" spans="2:4" ht="15.75" x14ac:dyDescent="0.25">
      <c r="B104" s="23">
        <v>50</v>
      </c>
      <c r="C104" s="22">
        <f>+D104/2</f>
        <v>4</v>
      </c>
      <c r="D104" s="22">
        <v>8</v>
      </c>
    </row>
    <row r="106" spans="2:4" x14ac:dyDescent="0.25">
      <c r="B106" s="8" t="s">
        <v>119</v>
      </c>
    </row>
    <row r="107" spans="2:4" x14ac:dyDescent="0.25">
      <c r="B107" s="24" t="s">
        <v>134</v>
      </c>
      <c r="C107" s="17" t="s">
        <v>114</v>
      </c>
      <c r="D107" s="17" t="s">
        <v>115</v>
      </c>
    </row>
    <row r="108" spans="2:4" ht="15.75" x14ac:dyDescent="0.25">
      <c r="B108" s="23">
        <v>0</v>
      </c>
      <c r="C108" s="22">
        <f>+D108/2</f>
        <v>1</v>
      </c>
      <c r="D108" s="22">
        <v>2</v>
      </c>
    </row>
    <row r="109" spans="2:4" ht="15.75" x14ac:dyDescent="0.25">
      <c r="B109" s="23">
        <v>2</v>
      </c>
      <c r="C109" s="22">
        <f>+D109/2</f>
        <v>2</v>
      </c>
      <c r="D109" s="22">
        <v>4</v>
      </c>
    </row>
    <row r="110" spans="2:4" ht="15.75" x14ac:dyDescent="0.25">
      <c r="B110" s="23">
        <v>10</v>
      </c>
      <c r="C110" s="22">
        <f>+D110/2</f>
        <v>3</v>
      </c>
      <c r="D110" s="22">
        <v>6</v>
      </c>
    </row>
    <row r="111" spans="2:4" ht="15.75" x14ac:dyDescent="0.25">
      <c r="B111" s="23">
        <v>50</v>
      </c>
      <c r="C111" s="22">
        <f>+D111/2</f>
        <v>5</v>
      </c>
      <c r="D111" s="22">
        <v>10</v>
      </c>
    </row>
    <row r="113" spans="2:4" x14ac:dyDescent="0.25">
      <c r="B113" s="8" t="s">
        <v>120</v>
      </c>
    </row>
    <row r="114" spans="2:4" x14ac:dyDescent="0.25">
      <c r="B114" s="24" t="s">
        <v>134</v>
      </c>
      <c r="C114" s="17" t="s">
        <v>114</v>
      </c>
      <c r="D114" s="17" t="s">
        <v>115</v>
      </c>
    </row>
    <row r="115" spans="2:4" ht="15.75" x14ac:dyDescent="0.25">
      <c r="B115" s="23">
        <v>0</v>
      </c>
      <c r="C115" s="22">
        <f>+D115/2</f>
        <v>0.5</v>
      </c>
      <c r="D115" s="22">
        <v>1</v>
      </c>
    </row>
    <row r="116" spans="2:4" ht="15.75" x14ac:dyDescent="0.25">
      <c r="B116" s="23">
        <v>2</v>
      </c>
      <c r="C116" s="22">
        <f>+D116/2</f>
        <v>1</v>
      </c>
      <c r="D116" s="22">
        <v>2</v>
      </c>
    </row>
    <row r="117" spans="2:4" ht="15.75" x14ac:dyDescent="0.25">
      <c r="B117" s="23">
        <v>10</v>
      </c>
      <c r="C117" s="22">
        <f>+D117/2</f>
        <v>1.5</v>
      </c>
      <c r="D117" s="22">
        <v>3</v>
      </c>
    </row>
    <row r="118" spans="2:4" ht="15.75" x14ac:dyDescent="0.25">
      <c r="B118" s="23">
        <v>50</v>
      </c>
      <c r="C118" s="22">
        <f>+D118/2</f>
        <v>2</v>
      </c>
      <c r="D118" s="22">
        <v>4</v>
      </c>
    </row>
    <row r="120" spans="2:4" x14ac:dyDescent="0.25">
      <c r="B120" s="8" t="s">
        <v>121</v>
      </c>
    </row>
    <row r="121" spans="2:4" x14ac:dyDescent="0.25">
      <c r="B121" s="24" t="s">
        <v>134</v>
      </c>
      <c r="C121" s="17" t="s">
        <v>114</v>
      </c>
      <c r="D121" s="17" t="s">
        <v>115</v>
      </c>
    </row>
    <row r="122" spans="2:4" ht="15.75" x14ac:dyDescent="0.25">
      <c r="B122" s="23">
        <v>0</v>
      </c>
      <c r="C122" s="22">
        <f>+D122/2</f>
        <v>1</v>
      </c>
      <c r="D122" s="22">
        <v>2</v>
      </c>
    </row>
    <row r="123" spans="2:4" ht="15.75" x14ac:dyDescent="0.25">
      <c r="B123" s="23">
        <v>100</v>
      </c>
      <c r="C123" s="22">
        <f>+D123/2</f>
        <v>2</v>
      </c>
      <c r="D123" s="22">
        <v>4</v>
      </c>
    </row>
    <row r="124" spans="2:4" ht="15.75" x14ac:dyDescent="0.25">
      <c r="B124" s="23">
        <v>500</v>
      </c>
      <c r="C124" s="22">
        <f>+D124/2</f>
        <v>3</v>
      </c>
      <c r="D124" s="22">
        <v>6</v>
      </c>
    </row>
    <row r="125" spans="2:4" ht="15.75" x14ac:dyDescent="0.25">
      <c r="B125" s="23">
        <v>1000</v>
      </c>
      <c r="C125" s="22">
        <f>+D125/2</f>
        <v>4</v>
      </c>
      <c r="D125" s="22">
        <v>8</v>
      </c>
    </row>
    <row r="127" spans="2:4" x14ac:dyDescent="0.25">
      <c r="B127" s="8" t="s">
        <v>122</v>
      </c>
    </row>
    <row r="128" spans="2:4" x14ac:dyDescent="0.25">
      <c r="B128" s="24" t="s">
        <v>134</v>
      </c>
      <c r="C128" s="17" t="s">
        <v>114</v>
      </c>
      <c r="D128" s="17" t="s">
        <v>115</v>
      </c>
    </row>
    <row r="129" spans="2:4" ht="15.75" x14ac:dyDescent="0.25">
      <c r="B129" s="23">
        <v>0</v>
      </c>
      <c r="C129" s="22">
        <f>+D129/2</f>
        <v>2</v>
      </c>
      <c r="D129" s="22">
        <v>4</v>
      </c>
    </row>
    <row r="130" spans="2:4" ht="15.75" x14ac:dyDescent="0.25">
      <c r="B130" s="23">
        <v>100</v>
      </c>
      <c r="C130" s="22">
        <f>+D130/2</f>
        <v>4</v>
      </c>
      <c r="D130" s="22">
        <v>8</v>
      </c>
    </row>
    <row r="131" spans="2:4" ht="15.75" x14ac:dyDescent="0.25">
      <c r="B131" s="23">
        <v>500</v>
      </c>
      <c r="C131" s="22">
        <f>+D131/2</f>
        <v>6</v>
      </c>
      <c r="D131" s="22">
        <v>12</v>
      </c>
    </row>
    <row r="132" spans="2:4" ht="15.75" x14ac:dyDescent="0.25">
      <c r="B132" s="23">
        <v>1000</v>
      </c>
      <c r="C132" s="22">
        <f>+D132/2</f>
        <v>10</v>
      </c>
      <c r="D132" s="22">
        <v>20</v>
      </c>
    </row>
    <row r="134" spans="2:4" x14ac:dyDescent="0.25">
      <c r="B134" s="8" t="s">
        <v>123</v>
      </c>
    </row>
    <row r="135" spans="2:4" x14ac:dyDescent="0.25">
      <c r="B135" s="24" t="s">
        <v>134</v>
      </c>
      <c r="C135" s="17" t="s">
        <v>114</v>
      </c>
      <c r="D135" s="17" t="s">
        <v>115</v>
      </c>
    </row>
    <row r="136" spans="2:4" ht="15.75" x14ac:dyDescent="0.25">
      <c r="B136" s="23">
        <v>0</v>
      </c>
      <c r="C136" s="22">
        <f>+D136/2</f>
        <v>0.5</v>
      </c>
      <c r="D136" s="22">
        <v>1</v>
      </c>
    </row>
    <row r="137" spans="2:4" ht="15.75" x14ac:dyDescent="0.25">
      <c r="B137" s="23">
        <v>100</v>
      </c>
      <c r="C137" s="22">
        <f>+D137/2</f>
        <v>1</v>
      </c>
      <c r="D137" s="22">
        <v>2</v>
      </c>
    </row>
    <row r="138" spans="2:4" ht="15.75" x14ac:dyDescent="0.25">
      <c r="B138" s="23">
        <v>500</v>
      </c>
      <c r="C138" s="22">
        <f>+D138/2</f>
        <v>1.5</v>
      </c>
      <c r="D138" s="22">
        <v>3</v>
      </c>
    </row>
    <row r="139" spans="2:4" ht="15.75" x14ac:dyDescent="0.25">
      <c r="B139" s="23">
        <v>1000</v>
      </c>
      <c r="C139" s="22">
        <f>+D139/2</f>
        <v>2.5</v>
      </c>
      <c r="D139" s="22">
        <v>5</v>
      </c>
    </row>
    <row r="141" spans="2:4" x14ac:dyDescent="0.25">
      <c r="B141" s="8" t="s">
        <v>133</v>
      </c>
    </row>
    <row r="142" spans="2:4" x14ac:dyDescent="0.25">
      <c r="B142" s="24" t="s">
        <v>134</v>
      </c>
      <c r="C142" s="17" t="s">
        <v>114</v>
      </c>
      <c r="D142" s="17" t="s">
        <v>115</v>
      </c>
    </row>
    <row r="143" spans="2:4" ht="15.75" x14ac:dyDescent="0.25">
      <c r="B143" s="23">
        <v>0</v>
      </c>
      <c r="C143" s="22">
        <f>+D143/2</f>
        <v>0.5</v>
      </c>
      <c r="D143" s="22">
        <v>1</v>
      </c>
    </row>
    <row r="144" spans="2:4" ht="15.75" x14ac:dyDescent="0.25">
      <c r="B144" s="23">
        <v>100</v>
      </c>
      <c r="C144" s="22">
        <f>+D144/2</f>
        <v>1</v>
      </c>
      <c r="D144" s="22">
        <v>2</v>
      </c>
    </row>
    <row r="145" spans="2:4" ht="15.75" x14ac:dyDescent="0.25">
      <c r="B145" s="23">
        <v>500</v>
      </c>
      <c r="C145" s="22">
        <f>+D145/2</f>
        <v>1.5</v>
      </c>
      <c r="D145" s="22">
        <v>3</v>
      </c>
    </row>
    <row r="146" spans="2:4" ht="15.75" x14ac:dyDescent="0.25">
      <c r="B146" s="23">
        <v>1000</v>
      </c>
      <c r="C146" s="22">
        <f>+D146/2</f>
        <v>2.5</v>
      </c>
      <c r="D146" s="22">
        <v>5</v>
      </c>
    </row>
    <row r="148" spans="2:4" x14ac:dyDescent="0.25">
      <c r="B148" s="8" t="s">
        <v>135</v>
      </c>
    </row>
    <row r="149" spans="2:4" x14ac:dyDescent="0.25">
      <c r="B149" s="24" t="s">
        <v>134</v>
      </c>
      <c r="C149" s="17" t="s">
        <v>114</v>
      </c>
      <c r="D149" s="17" t="s">
        <v>115</v>
      </c>
    </row>
    <row r="150" spans="2:4" ht="15.75" x14ac:dyDescent="0.25">
      <c r="B150" s="23">
        <v>0</v>
      </c>
      <c r="C150" s="22">
        <f>+D150/2</f>
        <v>0.5</v>
      </c>
      <c r="D150" s="22">
        <v>1</v>
      </c>
    </row>
    <row r="151" spans="2:4" ht="15.75" x14ac:dyDescent="0.25">
      <c r="B151" s="23">
        <v>100</v>
      </c>
      <c r="C151" s="22">
        <f>+D151/2</f>
        <v>1</v>
      </c>
      <c r="D151" s="22">
        <v>2</v>
      </c>
    </row>
    <row r="152" spans="2:4" ht="15.75" x14ac:dyDescent="0.25">
      <c r="B152" s="23">
        <v>500</v>
      </c>
      <c r="C152" s="22">
        <f>+D152/2</f>
        <v>1.5</v>
      </c>
      <c r="D152" s="22">
        <v>3</v>
      </c>
    </row>
    <row r="153" spans="2:4" ht="15.75" x14ac:dyDescent="0.25">
      <c r="B153" s="23">
        <v>1000</v>
      </c>
      <c r="C153" s="22">
        <f>+D153/2</f>
        <v>2.5</v>
      </c>
      <c r="D153" s="22">
        <v>5</v>
      </c>
    </row>
  </sheetData>
  <sortState xmlns:xlrd2="http://schemas.microsoft.com/office/spreadsheetml/2017/richdata2" ref="A28:B52">
    <sortCondition ref="B28:B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167A-5CFA-4FA4-9619-0B697AB9E7F8}">
  <sheetPr codeName="Hoja2">
    <tabColor theme="1"/>
    <pageSetUpPr fitToPage="1"/>
  </sheetPr>
  <dimension ref="A5:F141"/>
  <sheetViews>
    <sheetView showGridLines="0" zoomScale="70" zoomScaleNormal="70" workbookViewId="0">
      <pane ySplit="5" topLeftCell="A6" activePane="bottomLeft" state="frozen"/>
      <selection pane="bottomLeft" activeCell="B26" sqref="B26"/>
    </sheetView>
  </sheetViews>
  <sheetFormatPr baseColWidth="10" defaultColWidth="11.42578125" defaultRowHeight="27" customHeight="1" x14ac:dyDescent="0.25"/>
  <cols>
    <col min="1" max="1" width="23.140625" style="33" customWidth="1"/>
    <col min="2" max="2" width="63.140625" style="34" customWidth="1"/>
    <col min="3" max="4" width="51.5703125" style="34" bestFit="1" customWidth="1"/>
    <col min="5" max="5" width="11.42578125" style="34" customWidth="1"/>
    <col min="6" max="6" width="17.42578125" style="33" customWidth="1"/>
    <col min="7" max="7" width="5" style="33" customWidth="1"/>
    <col min="8" max="16384" width="11.42578125" style="33"/>
  </cols>
  <sheetData>
    <row r="5" spans="1:6" s="105" customFormat="1" ht="57.75" customHeight="1" x14ac:dyDescent="0.25">
      <c r="A5" s="102" t="s">
        <v>196</v>
      </c>
      <c r="B5" s="103" t="s">
        <v>34</v>
      </c>
      <c r="C5" s="102" t="s">
        <v>90</v>
      </c>
      <c r="D5" s="102" t="s">
        <v>144</v>
      </c>
      <c r="E5" s="104" t="s">
        <v>195</v>
      </c>
    </row>
    <row r="6" spans="1:6" ht="27" customHeight="1" x14ac:dyDescent="0.25">
      <c r="A6" s="112" t="s">
        <v>242</v>
      </c>
      <c r="B6" s="112" t="s">
        <v>241</v>
      </c>
      <c r="C6" s="111"/>
      <c r="D6" s="111"/>
      <c r="E6" s="113">
        <v>50</v>
      </c>
      <c r="F6" s="101"/>
    </row>
    <row r="7" spans="1:6" ht="27" customHeight="1" x14ac:dyDescent="0.25">
      <c r="A7" s="112" t="s">
        <v>508</v>
      </c>
      <c r="B7" s="112" t="s">
        <v>509</v>
      </c>
      <c r="C7" s="112" t="s">
        <v>273</v>
      </c>
      <c r="D7" s="112" t="s">
        <v>258</v>
      </c>
      <c r="E7" s="113">
        <v>49</v>
      </c>
      <c r="F7" s="101"/>
    </row>
    <row r="8" spans="1:6" ht="27" customHeight="1" x14ac:dyDescent="0.25">
      <c r="A8" s="112" t="s">
        <v>1</v>
      </c>
      <c r="B8" s="112" t="s">
        <v>18</v>
      </c>
      <c r="C8" s="111"/>
      <c r="D8" s="111"/>
      <c r="E8" s="113">
        <v>47</v>
      </c>
      <c r="F8" s="101"/>
    </row>
    <row r="9" spans="1:6" ht="27" customHeight="1" x14ac:dyDescent="0.25">
      <c r="A9" s="112" t="s">
        <v>480</v>
      </c>
      <c r="B9" s="112" t="s">
        <v>481</v>
      </c>
      <c r="C9" s="112" t="s">
        <v>525</v>
      </c>
      <c r="D9" s="112" t="s">
        <v>258</v>
      </c>
      <c r="E9" s="113">
        <v>46</v>
      </c>
      <c r="F9" s="101"/>
    </row>
    <row r="10" spans="1:6" ht="27" customHeight="1" x14ac:dyDescent="0.25">
      <c r="A10" s="112" t="s">
        <v>270</v>
      </c>
      <c r="B10" s="112" t="s">
        <v>244</v>
      </c>
      <c r="C10" s="111"/>
      <c r="D10" s="111"/>
      <c r="E10" s="113">
        <v>42.5</v>
      </c>
      <c r="F10" s="101"/>
    </row>
    <row r="11" spans="1:6" ht="27" customHeight="1" x14ac:dyDescent="0.25">
      <c r="A11" s="112" t="s">
        <v>246</v>
      </c>
      <c r="B11" s="112" t="s">
        <v>245</v>
      </c>
      <c r="C11" s="111"/>
      <c r="D11" s="111"/>
      <c r="E11" s="113">
        <v>42.5</v>
      </c>
      <c r="F11" s="101"/>
    </row>
    <row r="12" spans="1:6" ht="27" customHeight="1" x14ac:dyDescent="0.25">
      <c r="A12" s="112" t="s">
        <v>320</v>
      </c>
      <c r="B12" s="112" t="s">
        <v>321</v>
      </c>
      <c r="C12" s="111"/>
      <c r="D12" s="111"/>
      <c r="E12" s="113">
        <v>42</v>
      </c>
      <c r="F12" s="101"/>
    </row>
    <row r="13" spans="1:6" ht="27" customHeight="1" x14ac:dyDescent="0.25">
      <c r="A13" s="112" t="s">
        <v>498</v>
      </c>
      <c r="B13" s="112" t="s">
        <v>499</v>
      </c>
      <c r="C13" s="112" t="s">
        <v>205</v>
      </c>
      <c r="D13" s="112" t="s">
        <v>585</v>
      </c>
      <c r="E13" s="113">
        <v>37.5</v>
      </c>
      <c r="F13" s="101"/>
    </row>
    <row r="14" spans="1:6" ht="27" customHeight="1" x14ac:dyDescent="0.25">
      <c r="A14" s="112" t="s">
        <v>233</v>
      </c>
      <c r="B14" s="112" t="s">
        <v>234</v>
      </c>
      <c r="C14" s="111"/>
      <c r="D14" s="111"/>
      <c r="E14" s="113">
        <v>36.5</v>
      </c>
      <c r="F14" s="101"/>
    </row>
    <row r="15" spans="1:6" ht="27" customHeight="1" x14ac:dyDescent="0.25">
      <c r="A15" s="112" t="s">
        <v>247</v>
      </c>
      <c r="B15" s="112" t="s">
        <v>232</v>
      </c>
      <c r="C15" s="111"/>
      <c r="D15" s="111"/>
      <c r="E15" s="113">
        <v>36.5</v>
      </c>
      <c r="F15" s="101"/>
    </row>
    <row r="16" spans="1:6" ht="27" customHeight="1" x14ac:dyDescent="0.25">
      <c r="A16" s="112" t="s">
        <v>284</v>
      </c>
      <c r="B16" s="112" t="s">
        <v>285</v>
      </c>
      <c r="C16" s="111"/>
      <c r="D16" s="111"/>
      <c r="E16" s="113">
        <v>34.5</v>
      </c>
      <c r="F16" s="101"/>
    </row>
    <row r="17" spans="1:6" ht="27" customHeight="1" x14ac:dyDescent="0.25">
      <c r="A17" s="112" t="s">
        <v>512</v>
      </c>
      <c r="B17" s="112" t="s">
        <v>513</v>
      </c>
      <c r="C17" s="112" t="s">
        <v>522</v>
      </c>
      <c r="D17" s="112" t="s">
        <v>268</v>
      </c>
      <c r="E17" s="113">
        <v>34</v>
      </c>
      <c r="F17" s="101"/>
    </row>
    <row r="18" spans="1:6" ht="27" customHeight="1" x14ac:dyDescent="0.25">
      <c r="A18" s="112" t="s">
        <v>514</v>
      </c>
      <c r="B18" s="112" t="s">
        <v>515</v>
      </c>
      <c r="C18" s="112" t="s">
        <v>519</v>
      </c>
      <c r="D18" s="112" t="s">
        <v>258</v>
      </c>
      <c r="E18" s="113">
        <v>34</v>
      </c>
      <c r="F18" s="101"/>
    </row>
    <row r="19" spans="1:6" ht="27" customHeight="1" x14ac:dyDescent="0.25">
      <c r="A19" s="112" t="s">
        <v>271</v>
      </c>
      <c r="B19" s="112" t="s">
        <v>236</v>
      </c>
      <c r="C19" s="111"/>
      <c r="D19" s="111"/>
      <c r="E19" s="113">
        <v>32</v>
      </c>
      <c r="F19" s="101"/>
    </row>
    <row r="20" spans="1:6" ht="27" customHeight="1" x14ac:dyDescent="0.25">
      <c r="A20" s="112" t="s">
        <v>17</v>
      </c>
      <c r="B20" s="91" t="s">
        <v>33</v>
      </c>
      <c r="C20" s="92"/>
      <c r="D20" s="92"/>
      <c r="E20" s="113">
        <v>31</v>
      </c>
      <c r="F20" s="101"/>
    </row>
    <row r="21" spans="1:6" ht="27" customHeight="1" x14ac:dyDescent="0.25">
      <c r="A21" s="112" t="s">
        <v>198</v>
      </c>
      <c r="B21" s="112" t="s">
        <v>138</v>
      </c>
      <c r="C21" s="111"/>
      <c r="D21" s="111"/>
      <c r="E21" s="113">
        <v>29</v>
      </c>
      <c r="F21" s="101"/>
    </row>
    <row r="22" spans="1:6" ht="27" customHeight="1" x14ac:dyDescent="0.25">
      <c r="A22" s="112" t="s">
        <v>282</v>
      </c>
      <c r="B22" s="112" t="s">
        <v>283</v>
      </c>
      <c r="C22" s="111"/>
      <c r="D22" s="111"/>
      <c r="E22" s="113">
        <v>28.5</v>
      </c>
      <c r="F22" s="101"/>
    </row>
    <row r="23" spans="1:6" ht="27" customHeight="1" x14ac:dyDescent="0.25">
      <c r="A23" s="112" t="s">
        <v>231</v>
      </c>
      <c r="B23" s="112" t="s">
        <v>230</v>
      </c>
      <c r="C23" s="111"/>
      <c r="D23" s="111"/>
      <c r="E23" s="113">
        <v>28.5</v>
      </c>
      <c r="F23" s="101"/>
    </row>
    <row r="24" spans="1:6" ht="27" customHeight="1" x14ac:dyDescent="0.25">
      <c r="A24" s="112" t="s">
        <v>151</v>
      </c>
      <c r="B24" s="91" t="s">
        <v>141</v>
      </c>
      <c r="C24" s="92"/>
      <c r="D24" s="92"/>
      <c r="E24" s="113">
        <v>28</v>
      </c>
      <c r="F24" s="101"/>
    </row>
    <row r="25" spans="1:6" ht="27" customHeight="1" x14ac:dyDescent="0.25">
      <c r="A25" s="112" t="s">
        <v>15</v>
      </c>
      <c r="B25" s="91" t="s">
        <v>31</v>
      </c>
      <c r="C25" s="92"/>
      <c r="D25" s="92"/>
      <c r="E25" s="113">
        <v>28</v>
      </c>
      <c r="F25" s="101"/>
    </row>
    <row r="26" spans="1:6" ht="27" customHeight="1" x14ac:dyDescent="0.25">
      <c r="A26" s="112" t="s">
        <v>289</v>
      </c>
      <c r="B26" s="112" t="s">
        <v>290</v>
      </c>
      <c r="C26" s="111"/>
      <c r="D26" s="111"/>
      <c r="E26" s="113">
        <v>28</v>
      </c>
      <c r="F26" s="101"/>
    </row>
    <row r="27" spans="1:6" ht="27" customHeight="1" x14ac:dyDescent="0.25">
      <c r="A27" s="112" t="s">
        <v>148</v>
      </c>
      <c r="B27" s="112" t="s">
        <v>143</v>
      </c>
      <c r="C27" s="111"/>
      <c r="D27" s="111"/>
      <c r="E27" s="113">
        <v>27</v>
      </c>
      <c r="F27" s="101"/>
    </row>
    <row r="28" spans="1:6" ht="27" customHeight="1" x14ac:dyDescent="0.25">
      <c r="A28" s="112" t="s">
        <v>506</v>
      </c>
      <c r="B28" s="112" t="s">
        <v>507</v>
      </c>
      <c r="C28" s="112" t="s">
        <v>522</v>
      </c>
      <c r="D28" s="112" t="s">
        <v>268</v>
      </c>
      <c r="E28" s="113">
        <v>26.5</v>
      </c>
      <c r="F28" s="101"/>
    </row>
    <row r="29" spans="1:6" ht="27" customHeight="1" x14ac:dyDescent="0.25">
      <c r="A29" s="112" t="s">
        <v>276</v>
      </c>
      <c r="B29" s="112" t="s">
        <v>277</v>
      </c>
      <c r="C29" s="111"/>
      <c r="D29" s="111"/>
      <c r="E29" s="113">
        <v>26</v>
      </c>
      <c r="F29" s="101"/>
    </row>
    <row r="30" spans="1:6" ht="27" customHeight="1" x14ac:dyDescent="0.25">
      <c r="A30" s="112" t="s">
        <v>280</v>
      </c>
      <c r="B30" s="112" t="s">
        <v>281</v>
      </c>
      <c r="C30" s="111"/>
      <c r="D30" s="111"/>
      <c r="E30" s="113">
        <v>25.5</v>
      </c>
      <c r="F30" s="101"/>
    </row>
    <row r="31" spans="1:6" ht="27" customHeight="1" x14ac:dyDescent="0.25">
      <c r="A31" s="112" t="s">
        <v>220</v>
      </c>
      <c r="B31" s="112" t="s">
        <v>221</v>
      </c>
      <c r="C31" s="111"/>
      <c r="D31" s="111"/>
      <c r="E31" s="113">
        <v>25.5</v>
      </c>
      <c r="F31" s="101"/>
    </row>
    <row r="32" spans="1:6" ht="27" customHeight="1" x14ac:dyDescent="0.25">
      <c r="A32" s="112" t="s">
        <v>318</v>
      </c>
      <c r="B32" s="112" t="s">
        <v>319</v>
      </c>
      <c r="C32" s="111"/>
      <c r="D32" s="111"/>
      <c r="E32" s="113">
        <v>25</v>
      </c>
      <c r="F32" s="101"/>
    </row>
    <row r="33" spans="1:6" ht="27" customHeight="1" x14ac:dyDescent="0.25">
      <c r="A33" s="112" t="s">
        <v>293</v>
      </c>
      <c r="B33" s="112" t="s">
        <v>294</v>
      </c>
      <c r="C33" s="111"/>
      <c r="D33" s="111"/>
      <c r="E33" s="113">
        <v>25</v>
      </c>
      <c r="F33" s="101"/>
    </row>
    <row r="34" spans="1:6" ht="27" customHeight="1" x14ac:dyDescent="0.25">
      <c r="A34" s="112" t="s">
        <v>278</v>
      </c>
      <c r="B34" s="112" t="s">
        <v>279</v>
      </c>
      <c r="C34" s="111"/>
      <c r="D34" s="111"/>
      <c r="E34" s="113">
        <v>25</v>
      </c>
      <c r="F34" s="101"/>
    </row>
    <row r="35" spans="1:6" ht="27" customHeight="1" x14ac:dyDescent="0.25">
      <c r="A35" s="112" t="s">
        <v>218</v>
      </c>
      <c r="B35" s="112" t="s">
        <v>219</v>
      </c>
      <c r="C35" s="111"/>
      <c r="D35" s="111"/>
      <c r="E35" s="113">
        <v>24.5</v>
      </c>
      <c r="F35" s="101"/>
    </row>
    <row r="36" spans="1:6" ht="27" customHeight="1" x14ac:dyDescent="0.25">
      <c r="A36" s="112" t="s">
        <v>5</v>
      </c>
      <c r="B36" s="91" t="s">
        <v>21</v>
      </c>
      <c r="C36" s="92"/>
      <c r="D36" s="92"/>
      <c r="E36" s="113">
        <v>24</v>
      </c>
      <c r="F36" s="101"/>
    </row>
    <row r="37" spans="1:6" ht="27" customHeight="1" x14ac:dyDescent="0.25">
      <c r="A37" s="112" t="s">
        <v>147</v>
      </c>
      <c r="B37" s="112" t="s">
        <v>142</v>
      </c>
      <c r="C37" s="111"/>
      <c r="D37" s="111"/>
      <c r="E37" s="113">
        <v>24</v>
      </c>
      <c r="F37" s="101"/>
    </row>
    <row r="38" spans="1:6" ht="27" customHeight="1" x14ac:dyDescent="0.25">
      <c r="A38" s="112" t="s">
        <v>150</v>
      </c>
      <c r="B38" s="112" t="s">
        <v>149</v>
      </c>
      <c r="C38" s="111"/>
      <c r="D38" s="111"/>
      <c r="E38" s="113">
        <v>24</v>
      </c>
      <c r="F38" s="101"/>
    </row>
    <row r="39" spans="1:6" ht="27" customHeight="1" x14ac:dyDescent="0.25">
      <c r="A39" s="112" t="s">
        <v>308</v>
      </c>
      <c r="B39" s="112" t="s">
        <v>309</v>
      </c>
      <c r="C39" s="111"/>
      <c r="D39" s="111"/>
      <c r="E39" s="113">
        <v>23</v>
      </c>
      <c r="F39" s="101"/>
    </row>
    <row r="40" spans="1:6" ht="27" customHeight="1" x14ac:dyDescent="0.25">
      <c r="A40" s="112" t="s">
        <v>2</v>
      </c>
      <c r="B40" s="91" t="s">
        <v>19</v>
      </c>
      <c r="C40" s="92"/>
      <c r="D40" s="92"/>
      <c r="E40" s="113">
        <v>23</v>
      </c>
      <c r="F40" s="101"/>
    </row>
    <row r="41" spans="1:6" ht="27" customHeight="1" x14ac:dyDescent="0.25">
      <c r="A41" s="112" t="s">
        <v>10</v>
      </c>
      <c r="B41" s="112" t="s">
        <v>26</v>
      </c>
      <c r="C41" s="111"/>
      <c r="D41" s="111"/>
      <c r="E41" s="113">
        <v>23</v>
      </c>
      <c r="F41" s="101"/>
    </row>
    <row r="42" spans="1:6" ht="27" customHeight="1" x14ac:dyDescent="0.25">
      <c r="A42" s="112" t="s">
        <v>291</v>
      </c>
      <c r="B42" s="112" t="s">
        <v>292</v>
      </c>
      <c r="C42" s="111"/>
      <c r="D42" s="111"/>
      <c r="E42" s="113">
        <v>22</v>
      </c>
      <c r="F42" s="101"/>
    </row>
    <row r="43" spans="1:6" ht="27" customHeight="1" x14ac:dyDescent="0.25">
      <c r="A43" s="112" t="s">
        <v>91</v>
      </c>
      <c r="B43" s="112" t="s">
        <v>89</v>
      </c>
      <c r="C43" s="111"/>
      <c r="D43" s="111"/>
      <c r="E43" s="113">
        <v>21.5</v>
      </c>
      <c r="F43" s="101"/>
    </row>
    <row r="44" spans="1:6" ht="27" customHeight="1" x14ac:dyDescent="0.25">
      <c r="A44" s="112" t="s">
        <v>6</v>
      </c>
      <c r="B44" s="112" t="s">
        <v>22</v>
      </c>
      <c r="C44" s="111"/>
      <c r="D44" s="111"/>
      <c r="E44" s="113">
        <v>21</v>
      </c>
      <c r="F44" s="101"/>
    </row>
    <row r="45" spans="1:6" ht="27" customHeight="1" x14ac:dyDescent="0.25">
      <c r="A45" s="112" t="s">
        <v>12</v>
      </c>
      <c r="B45" s="91" t="s">
        <v>28</v>
      </c>
      <c r="C45" s="92"/>
      <c r="D45" s="92"/>
      <c r="E45" s="113">
        <v>20.5</v>
      </c>
      <c r="F45" s="101"/>
    </row>
    <row r="46" spans="1:6" ht="27" customHeight="1" x14ac:dyDescent="0.25">
      <c r="A46" s="112" t="s">
        <v>488</v>
      </c>
      <c r="B46" s="112" t="s">
        <v>489</v>
      </c>
      <c r="C46" s="112" t="s">
        <v>205</v>
      </c>
      <c r="D46" s="112" t="s">
        <v>585</v>
      </c>
      <c r="E46" s="113">
        <v>19.5</v>
      </c>
      <c r="F46" s="101"/>
    </row>
    <row r="47" spans="1:6" ht="27" customHeight="1" x14ac:dyDescent="0.25">
      <c r="A47" s="112" t="s">
        <v>490</v>
      </c>
      <c r="B47" s="112" t="s">
        <v>491</v>
      </c>
      <c r="C47" s="112" t="s">
        <v>523</v>
      </c>
      <c r="D47" s="112" t="s">
        <v>331</v>
      </c>
      <c r="E47" s="113">
        <v>19</v>
      </c>
      <c r="F47" s="101"/>
    </row>
    <row r="48" spans="1:6" ht="27" customHeight="1" x14ac:dyDescent="0.25">
      <c r="A48" s="112" t="s">
        <v>16</v>
      </c>
      <c r="B48" s="91" t="s">
        <v>32</v>
      </c>
      <c r="C48" s="92"/>
      <c r="D48" s="92"/>
      <c r="E48" s="113">
        <v>18.5</v>
      </c>
      <c r="F48" s="101"/>
    </row>
    <row r="49" spans="1:6" ht="27" customHeight="1" x14ac:dyDescent="0.25">
      <c r="A49" s="112" t="s">
        <v>202</v>
      </c>
      <c r="B49" s="112" t="s">
        <v>203</v>
      </c>
      <c r="C49" s="111"/>
      <c r="D49" s="111"/>
      <c r="E49" s="113">
        <v>17</v>
      </c>
      <c r="F49" s="101"/>
    </row>
    <row r="50" spans="1:6" ht="27" customHeight="1" x14ac:dyDescent="0.25">
      <c r="A50" s="112" t="s">
        <v>484</v>
      </c>
      <c r="B50" s="112" t="s">
        <v>485</v>
      </c>
      <c r="C50" s="112" t="s">
        <v>521</v>
      </c>
      <c r="D50" s="112" t="s">
        <v>268</v>
      </c>
      <c r="E50" s="113">
        <v>17</v>
      </c>
      <c r="F50" s="101"/>
    </row>
    <row r="51" spans="1:6" ht="27" customHeight="1" x14ac:dyDescent="0.25">
      <c r="A51" s="112" t="s">
        <v>316</v>
      </c>
      <c r="B51" s="112" t="s">
        <v>317</v>
      </c>
      <c r="C51" s="111"/>
      <c r="D51" s="111"/>
      <c r="E51" s="113">
        <v>17</v>
      </c>
      <c r="F51" s="101"/>
    </row>
    <row r="52" spans="1:6" ht="27" customHeight="1" x14ac:dyDescent="0.25">
      <c r="A52" s="112" t="s">
        <v>209</v>
      </c>
      <c r="B52" s="112" t="s">
        <v>208</v>
      </c>
      <c r="C52" s="111"/>
      <c r="D52" s="111"/>
      <c r="E52" s="113">
        <v>15</v>
      </c>
      <c r="F52" s="101"/>
    </row>
    <row r="53" spans="1:6" ht="27" customHeight="1" x14ac:dyDescent="0.25">
      <c r="A53" s="112" t="s">
        <v>496</v>
      </c>
      <c r="B53" s="112" t="s">
        <v>497</v>
      </c>
      <c r="C53" s="112" t="s">
        <v>518</v>
      </c>
      <c r="D53" s="112" t="s">
        <v>331</v>
      </c>
      <c r="E53" s="113">
        <v>15</v>
      </c>
      <c r="F53" s="101"/>
    </row>
    <row r="54" spans="1:6" ht="27" customHeight="1" x14ac:dyDescent="0.25">
      <c r="A54" s="112" t="s">
        <v>486</v>
      </c>
      <c r="B54" s="112" t="s">
        <v>487</v>
      </c>
      <c r="C54" s="112" t="s">
        <v>273</v>
      </c>
      <c r="D54" s="112" t="s">
        <v>258</v>
      </c>
      <c r="E54" s="113">
        <v>15</v>
      </c>
      <c r="F54" s="101"/>
    </row>
    <row r="55" spans="1:6" ht="27" customHeight="1" x14ac:dyDescent="0.25">
      <c r="A55" s="112" t="s">
        <v>305</v>
      </c>
      <c r="B55" s="112" t="s">
        <v>306</v>
      </c>
      <c r="C55" s="111"/>
      <c r="D55" s="111"/>
      <c r="E55" s="113">
        <v>15</v>
      </c>
      <c r="F55" s="101"/>
    </row>
    <row r="56" spans="1:6" ht="27" customHeight="1" x14ac:dyDescent="0.25">
      <c r="A56" s="112" t="s">
        <v>286</v>
      </c>
      <c r="B56" s="112" t="s">
        <v>287</v>
      </c>
      <c r="C56" s="111"/>
      <c r="D56" s="111"/>
      <c r="E56" s="113">
        <v>14</v>
      </c>
      <c r="F56" s="101"/>
    </row>
    <row r="57" spans="1:6" ht="27" customHeight="1" x14ac:dyDescent="0.25">
      <c r="A57" s="112" t="s">
        <v>253</v>
      </c>
      <c r="B57" s="112" t="s">
        <v>254</v>
      </c>
      <c r="C57" s="111"/>
      <c r="D57" s="111"/>
      <c r="E57" s="113">
        <v>14</v>
      </c>
      <c r="F57" s="101"/>
    </row>
    <row r="58" spans="1:6" ht="27" customHeight="1" x14ac:dyDescent="0.25">
      <c r="A58" s="112" t="s">
        <v>8</v>
      </c>
      <c r="B58" s="112" t="s">
        <v>24</v>
      </c>
      <c r="C58" s="111"/>
      <c r="D58" s="111"/>
      <c r="E58" s="113">
        <v>14</v>
      </c>
      <c r="F58" s="101"/>
    </row>
    <row r="59" spans="1:6" ht="27" customHeight="1" x14ac:dyDescent="0.25">
      <c r="A59" s="112" t="s">
        <v>3</v>
      </c>
      <c r="B59" s="112" t="s">
        <v>20</v>
      </c>
      <c r="C59" s="111"/>
      <c r="D59" s="111"/>
      <c r="E59" s="113">
        <v>14</v>
      </c>
      <c r="F59" s="101"/>
    </row>
    <row r="60" spans="1:6" ht="27" customHeight="1" x14ac:dyDescent="0.25">
      <c r="A60" s="112" t="s">
        <v>494</v>
      </c>
      <c r="B60" s="112" t="s">
        <v>495</v>
      </c>
      <c r="C60" s="112" t="s">
        <v>522</v>
      </c>
      <c r="D60" s="112" t="s">
        <v>268</v>
      </c>
      <c r="E60" s="113">
        <v>13.5</v>
      </c>
      <c r="F60" s="101"/>
    </row>
    <row r="61" spans="1:6" ht="27" customHeight="1" x14ac:dyDescent="0.25">
      <c r="A61" s="112" t="s">
        <v>492</v>
      </c>
      <c r="B61" s="112" t="s">
        <v>493</v>
      </c>
      <c r="C61" s="112" t="s">
        <v>522</v>
      </c>
      <c r="D61" s="112" t="s">
        <v>268</v>
      </c>
      <c r="E61" s="113">
        <v>13.5</v>
      </c>
      <c r="F61" s="101"/>
    </row>
    <row r="62" spans="1:6" ht="27" customHeight="1" x14ac:dyDescent="0.25">
      <c r="A62" s="112" t="s">
        <v>229</v>
      </c>
      <c r="B62" s="112" t="s">
        <v>228</v>
      </c>
      <c r="C62" s="111"/>
      <c r="D62" s="111"/>
      <c r="E62" s="113">
        <v>13</v>
      </c>
      <c r="F62" s="101"/>
    </row>
    <row r="63" spans="1:6" ht="27" customHeight="1" x14ac:dyDescent="0.25">
      <c r="A63" s="112" t="s">
        <v>274</v>
      </c>
      <c r="B63" s="112" t="s">
        <v>275</v>
      </c>
      <c r="C63" s="111"/>
      <c r="D63" s="111"/>
      <c r="E63" s="113">
        <v>13</v>
      </c>
      <c r="F63" s="101"/>
    </row>
    <row r="64" spans="1:6" ht="27" customHeight="1" x14ac:dyDescent="0.25">
      <c r="A64" s="112" t="s">
        <v>199</v>
      </c>
      <c r="B64" s="112" t="s">
        <v>139</v>
      </c>
      <c r="C64" s="111"/>
      <c r="D64" s="111"/>
      <c r="E64" s="113">
        <v>13</v>
      </c>
      <c r="F64" s="101"/>
    </row>
    <row r="65" spans="1:6" ht="27" customHeight="1" x14ac:dyDescent="0.25">
      <c r="A65" s="112" t="s">
        <v>14</v>
      </c>
      <c r="B65" s="112" t="s">
        <v>30</v>
      </c>
      <c r="C65" s="111"/>
      <c r="D65" s="111"/>
      <c r="E65" s="113">
        <v>11</v>
      </c>
      <c r="F65" s="101"/>
    </row>
    <row r="66" spans="1:6" ht="27" customHeight="1" x14ac:dyDescent="0.25">
      <c r="A66" s="112" t="s">
        <v>252</v>
      </c>
      <c r="B66" s="112" t="s">
        <v>251</v>
      </c>
      <c r="C66" s="111"/>
      <c r="D66" s="111"/>
      <c r="E66" s="113">
        <v>11</v>
      </c>
      <c r="F66" s="101"/>
    </row>
    <row r="67" spans="1:6" ht="27" customHeight="1" x14ac:dyDescent="0.25">
      <c r="A67" s="112" t="s">
        <v>216</v>
      </c>
      <c r="B67" s="112" t="s">
        <v>217</v>
      </c>
      <c r="C67" s="111"/>
      <c r="D67" s="111"/>
      <c r="E67" s="113">
        <v>11</v>
      </c>
      <c r="F67" s="101"/>
    </row>
    <row r="68" spans="1:6" ht="27" customHeight="1" x14ac:dyDescent="0.25">
      <c r="A68" s="112" t="s">
        <v>11</v>
      </c>
      <c r="B68" s="112" t="s">
        <v>27</v>
      </c>
      <c r="C68" s="111"/>
      <c r="D68" s="111"/>
      <c r="E68" s="113">
        <v>10</v>
      </c>
      <c r="F68" s="101"/>
    </row>
    <row r="69" spans="1:6" ht="27" customHeight="1" x14ac:dyDescent="0.25">
      <c r="A69" s="112" t="s">
        <v>312</v>
      </c>
      <c r="B69" s="112" t="s">
        <v>313</v>
      </c>
      <c r="C69" s="111"/>
      <c r="D69" s="111"/>
      <c r="E69" s="113">
        <v>10</v>
      </c>
      <c r="F69" s="101"/>
    </row>
    <row r="70" spans="1:6" ht="27" customHeight="1" x14ac:dyDescent="0.25">
      <c r="A70" s="112" t="s">
        <v>326</v>
      </c>
      <c r="B70" s="112" t="s">
        <v>327</v>
      </c>
      <c r="C70" s="111"/>
      <c r="D70" s="111"/>
      <c r="E70" s="113">
        <v>10</v>
      </c>
      <c r="F70" s="101"/>
    </row>
    <row r="71" spans="1:6" ht="27" customHeight="1" x14ac:dyDescent="0.25">
      <c r="A71" s="112" t="s">
        <v>310</v>
      </c>
      <c r="B71" s="112" t="s">
        <v>311</v>
      </c>
      <c r="C71" s="111"/>
      <c r="D71" s="111"/>
      <c r="E71" s="113">
        <v>10</v>
      </c>
      <c r="F71" s="101"/>
    </row>
    <row r="72" spans="1:6" ht="27" customHeight="1" x14ac:dyDescent="0.25">
      <c r="A72" s="112" t="s">
        <v>9</v>
      </c>
      <c r="B72" s="112" t="s">
        <v>25</v>
      </c>
      <c r="C72" s="111"/>
      <c r="D72" s="111"/>
      <c r="E72" s="113">
        <v>10</v>
      </c>
      <c r="F72" s="101"/>
    </row>
    <row r="73" spans="1:6" ht="27" customHeight="1" x14ac:dyDescent="0.25">
      <c r="A73" s="112" t="s">
        <v>510</v>
      </c>
      <c r="B73" s="112" t="s">
        <v>511</v>
      </c>
      <c r="C73" s="112" t="s">
        <v>522</v>
      </c>
      <c r="D73" s="112" t="s">
        <v>268</v>
      </c>
      <c r="E73" s="113">
        <v>9</v>
      </c>
      <c r="F73" s="101"/>
    </row>
    <row r="74" spans="1:6" ht="27" customHeight="1" x14ac:dyDescent="0.25">
      <c r="A74" s="112" t="s">
        <v>288</v>
      </c>
      <c r="B74" s="112" t="s">
        <v>328</v>
      </c>
      <c r="C74" s="111"/>
      <c r="D74" s="111"/>
      <c r="E74" s="113">
        <v>9</v>
      </c>
      <c r="F74" s="101"/>
    </row>
    <row r="75" spans="1:6" ht="27" customHeight="1" x14ac:dyDescent="0.25">
      <c r="A75" s="112" t="s">
        <v>332</v>
      </c>
      <c r="B75" s="112" t="s">
        <v>333</v>
      </c>
      <c r="C75" s="111"/>
      <c r="D75" s="111"/>
      <c r="E75" s="113">
        <v>8.5</v>
      </c>
      <c r="F75" s="101"/>
    </row>
    <row r="76" spans="1:6" ht="27" customHeight="1" x14ac:dyDescent="0.25">
      <c r="A76" s="112" t="s">
        <v>314</v>
      </c>
      <c r="B76" s="112" t="s">
        <v>315</v>
      </c>
      <c r="C76" s="111"/>
      <c r="D76" s="111"/>
      <c r="E76" s="113">
        <v>8</v>
      </c>
      <c r="F76" s="101"/>
    </row>
    <row r="77" spans="1:6" ht="27" customHeight="1" x14ac:dyDescent="0.25">
      <c r="A77" s="112" t="s">
        <v>4</v>
      </c>
      <c r="B77" s="112" t="s">
        <v>330</v>
      </c>
      <c r="C77" s="111"/>
      <c r="D77" s="111"/>
      <c r="E77" s="113">
        <v>8</v>
      </c>
    </row>
    <row r="78" spans="1:6" ht="27" customHeight="1" x14ac:dyDescent="0.25">
      <c r="A78" s="112" t="s">
        <v>200</v>
      </c>
      <c r="B78" s="112" t="s">
        <v>140</v>
      </c>
      <c r="C78" s="111"/>
      <c r="D78" s="111"/>
      <c r="E78" s="113">
        <v>7</v>
      </c>
    </row>
    <row r="79" spans="1:6" ht="27" customHeight="1" x14ac:dyDescent="0.25">
      <c r="A79" s="112" t="s">
        <v>227</v>
      </c>
      <c r="B79" s="112" t="s">
        <v>226</v>
      </c>
      <c r="C79" s="111"/>
      <c r="D79" s="111"/>
      <c r="E79" s="113">
        <v>7</v>
      </c>
    </row>
    <row r="80" spans="1:6" ht="27" customHeight="1" x14ac:dyDescent="0.25">
      <c r="A80" s="112" t="s">
        <v>500</v>
      </c>
      <c r="B80" s="112" t="s">
        <v>501</v>
      </c>
      <c r="C80" s="112" t="s">
        <v>523</v>
      </c>
      <c r="D80" s="112" t="s">
        <v>331</v>
      </c>
      <c r="E80" s="113">
        <v>6</v>
      </c>
    </row>
    <row r="81" spans="1:5" ht="27" customHeight="1" x14ac:dyDescent="0.25">
      <c r="A81" s="112" t="s">
        <v>7</v>
      </c>
      <c r="B81" s="112" t="s">
        <v>23</v>
      </c>
      <c r="C81" s="111"/>
      <c r="D81" s="111"/>
      <c r="E81" s="113">
        <v>5</v>
      </c>
    </row>
    <row r="82" spans="1:5" ht="27" customHeight="1" x14ac:dyDescent="0.25">
      <c r="A82" s="112" t="s">
        <v>482</v>
      </c>
      <c r="B82" s="112" t="s">
        <v>483</v>
      </c>
      <c r="C82" s="112" t="s">
        <v>273</v>
      </c>
      <c r="D82" s="112" t="s">
        <v>258</v>
      </c>
      <c r="E82" s="113">
        <v>5</v>
      </c>
    </row>
    <row r="83" spans="1:5" ht="27" customHeight="1" x14ac:dyDescent="0.25">
      <c r="A83" s="112" t="s">
        <v>334</v>
      </c>
      <c r="B83" s="112" t="s">
        <v>335</v>
      </c>
      <c r="C83" s="111"/>
      <c r="D83" s="111"/>
      <c r="E83" s="113">
        <v>2</v>
      </c>
    </row>
    <row r="84" spans="1:5" ht="27" customHeight="1" x14ac:dyDescent="0.25">
      <c r="A84" s="112" t="s">
        <v>336</v>
      </c>
      <c r="B84" s="112" t="s">
        <v>337</v>
      </c>
      <c r="C84" s="111"/>
      <c r="D84" s="111"/>
      <c r="E84" s="113">
        <v>2</v>
      </c>
    </row>
    <row r="85" spans="1:5" ht="27" customHeight="1" x14ac:dyDescent="0.25">
      <c r="A85" s="112" t="s">
        <v>476</v>
      </c>
      <c r="B85" s="112" t="s">
        <v>477</v>
      </c>
      <c r="C85" s="112" t="s">
        <v>250</v>
      </c>
      <c r="D85" s="112" t="s">
        <v>268</v>
      </c>
      <c r="E85" s="113">
        <v>1</v>
      </c>
    </row>
    <row r="86" spans="1:5" ht="27" customHeight="1" x14ac:dyDescent="0.25">
      <c r="A86" s="112" t="s">
        <v>502</v>
      </c>
      <c r="B86" s="112" t="s">
        <v>501</v>
      </c>
      <c r="C86" s="112" t="s">
        <v>523</v>
      </c>
      <c r="D86" s="112" t="s">
        <v>331</v>
      </c>
      <c r="E86" s="113">
        <v>1</v>
      </c>
    </row>
    <row r="87" spans="1:5" ht="27" customHeight="1" x14ac:dyDescent="0.25">
      <c r="A87" s="112" t="s">
        <v>474</v>
      </c>
      <c r="B87" s="112" t="s">
        <v>475</v>
      </c>
      <c r="C87" s="112" t="s">
        <v>250</v>
      </c>
      <c r="D87" s="112" t="s">
        <v>268</v>
      </c>
      <c r="E87" s="113">
        <v>1</v>
      </c>
    </row>
    <row r="88" spans="1:5" ht="27" customHeight="1" x14ac:dyDescent="0.25">
      <c r="A88" s="112" t="s">
        <v>478</v>
      </c>
      <c r="B88" s="112" t="s">
        <v>479</v>
      </c>
      <c r="C88" s="112" t="s">
        <v>250</v>
      </c>
      <c r="D88" s="112" t="s">
        <v>268</v>
      </c>
      <c r="E88" s="113">
        <v>1</v>
      </c>
    </row>
    <row r="89" spans="1:5" ht="27" customHeight="1" x14ac:dyDescent="0.25">
      <c r="A89" s="112" t="s">
        <v>503</v>
      </c>
      <c r="B89" s="112" t="s">
        <v>504</v>
      </c>
      <c r="C89" s="112" t="s">
        <v>523</v>
      </c>
      <c r="D89" s="112" t="s">
        <v>331</v>
      </c>
      <c r="E89" s="113">
        <v>0</v>
      </c>
    </row>
    <row r="90" spans="1:5" ht="27" customHeight="1" x14ac:dyDescent="0.25">
      <c r="A90" s="112" t="s">
        <v>505</v>
      </c>
      <c r="B90" s="112" t="s">
        <v>504</v>
      </c>
      <c r="C90" s="112" t="s">
        <v>523</v>
      </c>
      <c r="D90" s="112" t="s">
        <v>331</v>
      </c>
      <c r="E90" s="113">
        <v>0</v>
      </c>
    </row>
    <row r="91" spans="1:5" ht="27" customHeight="1" x14ac:dyDescent="0.25">
      <c r="A91"/>
      <c r="B91"/>
      <c r="C91"/>
      <c r="D91"/>
      <c r="E91"/>
    </row>
    <row r="92" spans="1:5" ht="27" customHeight="1" x14ac:dyDescent="0.25">
      <c r="A92"/>
      <c r="B92"/>
      <c r="C92"/>
      <c r="D92"/>
      <c r="E92"/>
    </row>
    <row r="93" spans="1:5" ht="27" customHeight="1" x14ac:dyDescent="0.25">
      <c r="A93"/>
      <c r="B93"/>
      <c r="C93"/>
      <c r="D93"/>
      <c r="E93"/>
    </row>
    <row r="94" spans="1:5" ht="27" customHeight="1" x14ac:dyDescent="0.25">
      <c r="A94"/>
      <c r="B94"/>
      <c r="C94"/>
      <c r="D94"/>
      <c r="E94"/>
    </row>
    <row r="95" spans="1:5" ht="27" customHeight="1" x14ac:dyDescent="0.25">
      <c r="A95"/>
      <c r="B95"/>
      <c r="C95"/>
      <c r="D95"/>
    </row>
    <row r="96" spans="1:5" ht="27" customHeight="1" x14ac:dyDescent="0.25">
      <c r="A96"/>
      <c r="B96"/>
      <c r="C96"/>
      <c r="D96"/>
    </row>
    <row r="97" spans="1:4" ht="27" customHeight="1" x14ac:dyDescent="0.25">
      <c r="A97"/>
      <c r="B97"/>
      <c r="C97"/>
      <c r="D97"/>
    </row>
    <row r="98" spans="1:4" ht="27" customHeight="1" x14ac:dyDescent="0.25">
      <c r="A98"/>
      <c r="B98"/>
      <c r="C98"/>
      <c r="D98"/>
    </row>
    <row r="99" spans="1:4" ht="27" customHeight="1" x14ac:dyDescent="0.25">
      <c r="A99"/>
      <c r="B99"/>
      <c r="C99"/>
      <c r="D99"/>
    </row>
    <row r="100" spans="1:4" ht="27" customHeight="1" x14ac:dyDescent="0.25">
      <c r="A100"/>
      <c r="B100"/>
      <c r="C100"/>
      <c r="D100"/>
    </row>
    <row r="101" spans="1:4" ht="27" customHeight="1" x14ac:dyDescent="0.25">
      <c r="A101"/>
      <c r="B101"/>
      <c r="C101"/>
      <c r="D101"/>
    </row>
    <row r="102" spans="1:4" ht="27" customHeight="1" x14ac:dyDescent="0.25">
      <c r="A102"/>
      <c r="B102"/>
      <c r="C102"/>
      <c r="D102"/>
    </row>
    <row r="103" spans="1:4" ht="27" customHeight="1" x14ac:dyDescent="0.25">
      <c r="A103"/>
      <c r="B103"/>
      <c r="C103"/>
      <c r="D103"/>
    </row>
    <row r="104" spans="1:4" ht="27" customHeight="1" x14ac:dyDescent="0.25">
      <c r="A104"/>
      <c r="B104"/>
      <c r="C104"/>
      <c r="D104"/>
    </row>
    <row r="105" spans="1:4" ht="27" customHeight="1" x14ac:dyDescent="0.25">
      <c r="A105"/>
      <c r="B105"/>
      <c r="C105"/>
      <c r="D105"/>
    </row>
    <row r="106" spans="1:4" ht="27" customHeight="1" x14ac:dyDescent="0.25">
      <c r="A106"/>
      <c r="B106"/>
      <c r="C106"/>
      <c r="D106"/>
    </row>
    <row r="107" spans="1:4" ht="27" customHeight="1" x14ac:dyDescent="0.25">
      <c r="A107"/>
      <c r="B107"/>
      <c r="C107"/>
      <c r="D107"/>
    </row>
    <row r="108" spans="1:4" ht="27" customHeight="1" x14ac:dyDescent="0.25">
      <c r="A108"/>
      <c r="B108"/>
      <c r="C108"/>
      <c r="D108"/>
    </row>
    <row r="109" spans="1:4" ht="27" customHeight="1" x14ac:dyDescent="0.25">
      <c r="A109"/>
      <c r="B109"/>
      <c r="C109"/>
      <c r="D109"/>
    </row>
    <row r="110" spans="1:4" ht="27" customHeight="1" x14ac:dyDescent="0.25">
      <c r="A110"/>
      <c r="B110"/>
      <c r="C110"/>
      <c r="D110"/>
    </row>
    <row r="111" spans="1:4" ht="27" customHeight="1" x14ac:dyDescent="0.25">
      <c r="A111"/>
      <c r="B111"/>
      <c r="C111"/>
      <c r="D111"/>
    </row>
    <row r="112" spans="1:4" ht="27" customHeight="1" x14ac:dyDescent="0.25">
      <c r="A112"/>
      <c r="B112"/>
      <c r="C112"/>
      <c r="D112"/>
    </row>
    <row r="113" spans="1:4" ht="27" customHeight="1" x14ac:dyDescent="0.25">
      <c r="A113"/>
      <c r="B113"/>
      <c r="C113"/>
      <c r="D113"/>
    </row>
    <row r="114" spans="1:4" ht="27" customHeight="1" x14ac:dyDescent="0.25">
      <c r="A114"/>
      <c r="B114"/>
      <c r="C114"/>
      <c r="D114"/>
    </row>
    <row r="115" spans="1:4" ht="27" customHeight="1" x14ac:dyDescent="0.25">
      <c r="A115"/>
      <c r="B115"/>
      <c r="C115"/>
      <c r="D115"/>
    </row>
    <row r="116" spans="1:4" ht="27" customHeight="1" x14ac:dyDescent="0.25">
      <c r="A116"/>
      <c r="B116"/>
      <c r="C116"/>
      <c r="D116"/>
    </row>
    <row r="117" spans="1:4" ht="27" customHeight="1" x14ac:dyDescent="0.25">
      <c r="A117"/>
      <c r="B117"/>
      <c r="C117"/>
      <c r="D117"/>
    </row>
    <row r="118" spans="1:4" ht="27" customHeight="1" x14ac:dyDescent="0.25">
      <c r="A118"/>
      <c r="B118"/>
      <c r="C118"/>
      <c r="D118"/>
    </row>
    <row r="119" spans="1:4" ht="27" customHeight="1" x14ac:dyDescent="0.25">
      <c r="A119"/>
      <c r="B119"/>
      <c r="C119"/>
      <c r="D119"/>
    </row>
    <row r="120" spans="1:4" ht="27" customHeight="1" x14ac:dyDescent="0.25">
      <c r="A120"/>
      <c r="B120"/>
      <c r="C120"/>
      <c r="D120"/>
    </row>
    <row r="121" spans="1:4" ht="27" customHeight="1" x14ac:dyDescent="0.25">
      <c r="A121"/>
      <c r="B121"/>
      <c r="C121"/>
      <c r="D121"/>
    </row>
    <row r="122" spans="1:4" ht="27" customHeight="1" x14ac:dyDescent="0.25">
      <c r="A122"/>
      <c r="B122"/>
      <c r="C122"/>
      <c r="D122"/>
    </row>
    <row r="123" spans="1:4" ht="27" customHeight="1" x14ac:dyDescent="0.25">
      <c r="A123"/>
      <c r="B123"/>
      <c r="C123"/>
      <c r="D123"/>
    </row>
    <row r="124" spans="1:4" ht="27" customHeight="1" x14ac:dyDescent="0.25">
      <c r="A124"/>
      <c r="B124"/>
      <c r="C124"/>
      <c r="D124"/>
    </row>
    <row r="125" spans="1:4" ht="27" customHeight="1" x14ac:dyDescent="0.25">
      <c r="A125"/>
      <c r="B125"/>
      <c r="C125"/>
      <c r="D125"/>
    </row>
    <row r="126" spans="1:4" ht="27" customHeight="1" x14ac:dyDescent="0.25">
      <c r="A126"/>
      <c r="B126"/>
      <c r="C126"/>
      <c r="D126"/>
    </row>
    <row r="127" spans="1:4" ht="27" customHeight="1" x14ac:dyDescent="0.25">
      <c r="A127"/>
      <c r="B127"/>
      <c r="C127"/>
      <c r="D127"/>
    </row>
    <row r="128" spans="1:4" ht="27" customHeight="1" x14ac:dyDescent="0.25">
      <c r="A128"/>
      <c r="B128"/>
      <c r="C128"/>
      <c r="D128"/>
    </row>
    <row r="129" spans="1:4" ht="27" customHeight="1" x14ac:dyDescent="0.25">
      <c r="A129"/>
      <c r="B129"/>
      <c r="C129"/>
      <c r="D129"/>
    </row>
    <row r="130" spans="1:4" ht="27" customHeight="1" x14ac:dyDescent="0.25">
      <c r="A130"/>
      <c r="B130"/>
      <c r="C130"/>
      <c r="D130"/>
    </row>
    <row r="131" spans="1:4" ht="27" customHeight="1" x14ac:dyDescent="0.25">
      <c r="A131"/>
      <c r="B131"/>
      <c r="C131"/>
      <c r="D131"/>
    </row>
    <row r="132" spans="1:4" ht="27" customHeight="1" x14ac:dyDescent="0.25">
      <c r="A132"/>
      <c r="B132"/>
      <c r="C132"/>
      <c r="D132"/>
    </row>
    <row r="133" spans="1:4" ht="27" customHeight="1" x14ac:dyDescent="0.25">
      <c r="A133"/>
      <c r="B133"/>
      <c r="C133"/>
    </row>
    <row r="134" spans="1:4" ht="27" customHeight="1" x14ac:dyDescent="0.25">
      <c r="A134"/>
      <c r="B134"/>
      <c r="C134"/>
    </row>
    <row r="135" spans="1:4" ht="27" customHeight="1" x14ac:dyDescent="0.25">
      <c r="A135"/>
      <c r="B135"/>
      <c r="C135"/>
    </row>
    <row r="136" spans="1:4" ht="27" customHeight="1" x14ac:dyDescent="0.25">
      <c r="A136"/>
      <c r="B136"/>
      <c r="C136"/>
    </row>
    <row r="137" spans="1:4" ht="27" customHeight="1" x14ac:dyDescent="0.25">
      <c r="A137"/>
      <c r="B137"/>
      <c r="C137"/>
    </row>
    <row r="138" spans="1:4" ht="27" customHeight="1" x14ac:dyDescent="0.25">
      <c r="A138"/>
      <c r="B138"/>
      <c r="C138"/>
    </row>
    <row r="139" spans="1:4" ht="27" customHeight="1" x14ac:dyDescent="0.25">
      <c r="A139"/>
      <c r="B139"/>
      <c r="C139"/>
    </row>
    <row r="140" spans="1:4" ht="27" customHeight="1" x14ac:dyDescent="0.25">
      <c r="A140"/>
      <c r="B140"/>
      <c r="C140"/>
    </row>
    <row r="141" spans="1:4" ht="27" customHeight="1" x14ac:dyDescent="0.25">
      <c r="A141"/>
      <c r="B141"/>
      <c r="C141"/>
    </row>
  </sheetData>
  <printOptions horizontalCentered="1"/>
  <pageMargins left="0.23622047244094491" right="0.23622047244094491" top="0.74803149606299213" bottom="0.74803149606299213" header="0.31496062992125984" footer="0.31496062992125984"/>
  <pageSetup paperSize="9" scale="42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9" tint="0.79998168889431442"/>
  </sheetPr>
  <dimension ref="A1:CF169"/>
  <sheetViews>
    <sheetView showGridLines="0" zoomScaleNormal="100" workbookViewId="0">
      <pane xSplit="5" ySplit="6" topLeftCell="F80" activePane="bottomRight" state="frozen"/>
      <selection activeCell="D28" sqref="D28"/>
      <selection pane="topRight" activeCell="D28" sqref="D28"/>
      <selection pane="bottomLeft" activeCell="D28" sqref="D28"/>
      <selection pane="bottomRight" activeCell="M7" sqref="M7"/>
    </sheetView>
  </sheetViews>
  <sheetFormatPr baseColWidth="10" defaultColWidth="15.7109375" defaultRowHeight="15" outlineLevelCol="1" x14ac:dyDescent="0.25"/>
  <cols>
    <col min="1" max="1" width="10" style="2" customWidth="1"/>
    <col min="2" max="3" width="3.5703125" style="2" customWidth="1" outlineLevel="1"/>
    <col min="4" max="4" width="13" style="1" customWidth="1"/>
    <col min="5" max="5" width="59" style="2" bestFit="1" customWidth="1"/>
    <col min="6" max="6" width="10.28515625" style="2" customWidth="1" outlineLevel="1"/>
    <col min="7" max="7" width="17.5703125" style="2" bestFit="1" customWidth="1"/>
    <col min="8" max="8" width="12.28515625" style="1" customWidth="1"/>
    <col min="9" max="9" width="9.5703125" style="2" customWidth="1" outlineLevel="1"/>
    <col min="10" max="10" width="12.42578125" style="14" customWidth="1" outlineLevel="1"/>
    <col min="11" max="11" width="9" style="14" customWidth="1" outlineLevel="1"/>
    <col min="12" max="12" width="10" style="3" customWidth="1" outlineLevel="1"/>
    <col min="13" max="13" width="11.5703125" style="14" customWidth="1"/>
    <col min="14" max="14" width="8.42578125" style="3" customWidth="1"/>
    <col min="15" max="15" width="7" style="3" customWidth="1"/>
    <col min="16" max="16" width="9.28515625" style="3" customWidth="1"/>
    <col min="17" max="17" width="8.42578125" style="3" customWidth="1"/>
    <col min="18" max="18" width="7" style="3" customWidth="1"/>
    <col min="19" max="19" width="8.140625" style="3" customWidth="1"/>
    <col min="20" max="20" width="8.42578125" style="3" customWidth="1"/>
    <col min="21" max="22" width="7" style="3" customWidth="1"/>
    <col min="23" max="23" width="8.42578125" style="3" customWidth="1"/>
    <col min="24" max="27" width="7" style="3" customWidth="1"/>
    <col min="28" max="28" width="8.85546875" style="3" customWidth="1"/>
    <col min="29" max="29" width="8.42578125" style="3" customWidth="1"/>
    <col min="30" max="31" width="7" style="3" customWidth="1"/>
    <col min="32" max="32" width="8.42578125" style="3" customWidth="1"/>
    <col min="33" max="36" width="7" style="3" customWidth="1"/>
    <col min="37" max="37" width="9.28515625" style="3" customWidth="1"/>
    <col min="38" max="38" width="8.42578125" style="3" customWidth="1"/>
    <col min="39" max="40" width="7" style="3" customWidth="1"/>
    <col min="41" max="41" width="8.42578125" style="3" customWidth="1"/>
    <col min="42" max="46" width="7" style="3" customWidth="1"/>
    <col min="47" max="47" width="8.42578125" style="3" customWidth="1"/>
    <col min="48" max="49" width="7" style="3" customWidth="1"/>
    <col min="50" max="50" width="8.42578125" style="3" customWidth="1"/>
    <col min="51" max="52" width="7" style="3" customWidth="1"/>
    <col min="53" max="53" width="8.42578125" style="3" customWidth="1"/>
    <col min="54" max="55" width="7" style="3" customWidth="1"/>
    <col min="56" max="56" width="2" style="3" customWidth="1"/>
    <col min="57" max="57" width="10.28515625" style="11" customWidth="1"/>
    <col min="58" max="63" width="7.85546875" style="3" customWidth="1"/>
    <col min="64" max="64" width="10.28515625" style="3" customWidth="1"/>
    <col min="65" max="68" width="7.85546875" style="3" customWidth="1"/>
    <col min="69" max="69" width="7.85546875" style="12" customWidth="1"/>
    <col min="70" max="75" width="7.140625" style="3" customWidth="1"/>
    <col min="76" max="76" width="8.7109375" style="3" customWidth="1"/>
    <col min="77" max="79" width="7.140625" style="3" customWidth="1"/>
    <col min="80" max="80" width="7.140625" style="12" customWidth="1"/>
    <col min="81" max="81" width="12.140625" style="25" customWidth="1"/>
    <col min="82" max="82" width="14.7109375" style="35" customWidth="1"/>
    <col min="83" max="83" width="12.140625" style="35" customWidth="1"/>
    <col min="84" max="84" width="15.7109375" style="3"/>
    <col min="85" max="16384" width="15.7109375" style="2"/>
  </cols>
  <sheetData>
    <row r="1" spans="1:84" s="3" customFormat="1" x14ac:dyDescent="0.25">
      <c r="C1" s="3">
        <v>1</v>
      </c>
      <c r="D1" s="3">
        <f>+C1+1</f>
        <v>2</v>
      </c>
      <c r="E1" s="3">
        <f t="shared" ref="E1:BP1" si="0">+D1+1</f>
        <v>3</v>
      </c>
      <c r="F1" s="3">
        <f>+E1+1</f>
        <v>4</v>
      </c>
      <c r="G1" s="3">
        <f>+F1+1</f>
        <v>5</v>
      </c>
      <c r="H1" s="3">
        <f t="shared" si="0"/>
        <v>6</v>
      </c>
      <c r="I1" s="3">
        <f t="shared" si="0"/>
        <v>7</v>
      </c>
      <c r="J1" s="3">
        <f t="shared" si="0"/>
        <v>8</v>
      </c>
      <c r="K1" s="3">
        <f t="shared" si="0"/>
        <v>9</v>
      </c>
      <c r="L1" s="3">
        <f t="shared" si="0"/>
        <v>10</v>
      </c>
      <c r="M1" s="3">
        <f t="shared" si="0"/>
        <v>11</v>
      </c>
      <c r="N1" s="3">
        <f t="shared" si="0"/>
        <v>12</v>
      </c>
      <c r="O1" s="3">
        <f t="shared" si="0"/>
        <v>13</v>
      </c>
      <c r="P1" s="3">
        <f t="shared" si="0"/>
        <v>14</v>
      </c>
      <c r="Q1" s="3">
        <f t="shared" si="0"/>
        <v>15</v>
      </c>
      <c r="R1" s="3">
        <f t="shared" si="0"/>
        <v>16</v>
      </c>
      <c r="S1" s="3">
        <f t="shared" si="0"/>
        <v>17</v>
      </c>
      <c r="T1" s="3">
        <f t="shared" si="0"/>
        <v>18</v>
      </c>
      <c r="U1" s="3">
        <f t="shared" si="0"/>
        <v>19</v>
      </c>
      <c r="V1" s="3">
        <f t="shared" si="0"/>
        <v>20</v>
      </c>
      <c r="W1" s="3">
        <f t="shared" si="0"/>
        <v>21</v>
      </c>
      <c r="X1" s="3">
        <f t="shared" si="0"/>
        <v>22</v>
      </c>
      <c r="Y1" s="3">
        <f t="shared" si="0"/>
        <v>23</v>
      </c>
      <c r="Z1" s="3">
        <f t="shared" si="0"/>
        <v>24</v>
      </c>
      <c r="AA1" s="3">
        <f t="shared" si="0"/>
        <v>25</v>
      </c>
      <c r="AB1" s="3">
        <f t="shared" si="0"/>
        <v>26</v>
      </c>
      <c r="AC1" s="3">
        <f t="shared" si="0"/>
        <v>27</v>
      </c>
      <c r="AD1" s="3">
        <f t="shared" si="0"/>
        <v>28</v>
      </c>
      <c r="AE1" s="3">
        <f t="shared" si="0"/>
        <v>29</v>
      </c>
      <c r="AF1" s="3">
        <f t="shared" si="0"/>
        <v>30</v>
      </c>
      <c r="AG1" s="3">
        <f t="shared" si="0"/>
        <v>31</v>
      </c>
      <c r="AH1" s="3">
        <f t="shared" si="0"/>
        <v>32</v>
      </c>
      <c r="AI1" s="3">
        <f t="shared" si="0"/>
        <v>33</v>
      </c>
      <c r="AJ1" s="3">
        <f t="shared" si="0"/>
        <v>34</v>
      </c>
      <c r="AK1" s="3">
        <f t="shared" si="0"/>
        <v>35</v>
      </c>
      <c r="AL1" s="3">
        <f t="shared" si="0"/>
        <v>36</v>
      </c>
      <c r="AM1" s="3">
        <f t="shared" si="0"/>
        <v>37</v>
      </c>
      <c r="AN1" s="3">
        <f t="shared" si="0"/>
        <v>38</v>
      </c>
      <c r="AO1" s="3">
        <f t="shared" si="0"/>
        <v>39</v>
      </c>
      <c r="AP1" s="3">
        <f t="shared" si="0"/>
        <v>40</v>
      </c>
      <c r="AQ1" s="3">
        <f t="shared" si="0"/>
        <v>41</v>
      </c>
      <c r="AR1" s="3">
        <f t="shared" si="0"/>
        <v>42</v>
      </c>
      <c r="AS1" s="3">
        <f t="shared" si="0"/>
        <v>43</v>
      </c>
      <c r="AT1" s="3">
        <f t="shared" si="0"/>
        <v>44</v>
      </c>
      <c r="AU1" s="3">
        <f t="shared" si="0"/>
        <v>45</v>
      </c>
      <c r="AV1" s="3">
        <f t="shared" si="0"/>
        <v>46</v>
      </c>
      <c r="AW1" s="3">
        <f t="shared" si="0"/>
        <v>47</v>
      </c>
      <c r="AX1" s="3">
        <f t="shared" si="0"/>
        <v>48</v>
      </c>
      <c r="AY1" s="3">
        <f t="shared" si="0"/>
        <v>49</v>
      </c>
      <c r="AZ1" s="3">
        <f t="shared" si="0"/>
        <v>50</v>
      </c>
      <c r="BA1" s="3">
        <f t="shared" si="0"/>
        <v>51</v>
      </c>
      <c r="BB1" s="3">
        <f t="shared" si="0"/>
        <v>52</v>
      </c>
      <c r="BC1" s="3">
        <f t="shared" si="0"/>
        <v>53</v>
      </c>
      <c r="BD1" s="3">
        <f t="shared" si="0"/>
        <v>54</v>
      </c>
      <c r="BE1" s="3">
        <f t="shared" si="0"/>
        <v>55</v>
      </c>
      <c r="BF1" s="3">
        <f t="shared" si="0"/>
        <v>56</v>
      </c>
      <c r="BG1" s="3">
        <f t="shared" si="0"/>
        <v>57</v>
      </c>
      <c r="BH1" s="3">
        <f t="shared" si="0"/>
        <v>58</v>
      </c>
      <c r="BI1" s="3">
        <f t="shared" si="0"/>
        <v>59</v>
      </c>
      <c r="BJ1" s="3">
        <f t="shared" si="0"/>
        <v>60</v>
      </c>
      <c r="BK1" s="3">
        <f t="shared" si="0"/>
        <v>61</v>
      </c>
      <c r="BL1" s="3">
        <f t="shared" si="0"/>
        <v>62</v>
      </c>
      <c r="BM1" s="3">
        <f t="shared" si="0"/>
        <v>63</v>
      </c>
      <c r="BN1" s="3">
        <f t="shared" si="0"/>
        <v>64</v>
      </c>
      <c r="BO1" s="3">
        <f t="shared" si="0"/>
        <v>65</v>
      </c>
      <c r="BP1" s="3">
        <f t="shared" si="0"/>
        <v>66</v>
      </c>
      <c r="BQ1" s="3">
        <f t="shared" ref="BQ1:CB1" si="1">+BP1+1</f>
        <v>67</v>
      </c>
      <c r="BR1" s="3">
        <f t="shared" si="1"/>
        <v>68</v>
      </c>
      <c r="BS1" s="3">
        <f t="shared" si="1"/>
        <v>69</v>
      </c>
      <c r="BT1" s="3">
        <f t="shared" si="1"/>
        <v>70</v>
      </c>
      <c r="BU1" s="3">
        <f t="shared" si="1"/>
        <v>71</v>
      </c>
      <c r="BV1" s="3">
        <f t="shared" si="1"/>
        <v>72</v>
      </c>
      <c r="BW1" s="3">
        <f t="shared" si="1"/>
        <v>73</v>
      </c>
      <c r="BX1" s="3">
        <f t="shared" si="1"/>
        <v>74</v>
      </c>
      <c r="BY1" s="3">
        <f t="shared" si="1"/>
        <v>75</v>
      </c>
      <c r="BZ1" s="3">
        <f t="shared" si="1"/>
        <v>76</v>
      </c>
      <c r="CA1" s="3">
        <f t="shared" si="1"/>
        <v>77</v>
      </c>
      <c r="CB1" s="3">
        <f t="shared" si="1"/>
        <v>78</v>
      </c>
      <c r="CC1" s="31"/>
      <c r="CD1" s="95"/>
      <c r="CE1" s="95"/>
    </row>
    <row r="2" spans="1:84" s="3" customFormat="1" x14ac:dyDescent="0.25">
      <c r="I2" s="3">
        <v>1</v>
      </c>
      <c r="J2" s="3">
        <f t="shared" ref="J2:BQ2" si="2">+I2+1</f>
        <v>2</v>
      </c>
      <c r="K2" s="3">
        <f t="shared" si="2"/>
        <v>3</v>
      </c>
      <c r="L2" s="3">
        <f t="shared" si="2"/>
        <v>4</v>
      </c>
      <c r="M2" s="3">
        <f t="shared" si="2"/>
        <v>5</v>
      </c>
      <c r="N2" s="3">
        <f t="shared" si="2"/>
        <v>6</v>
      </c>
      <c r="O2" s="3">
        <f t="shared" si="2"/>
        <v>7</v>
      </c>
      <c r="P2" s="3">
        <f t="shared" si="2"/>
        <v>8</v>
      </c>
      <c r="Q2" s="3">
        <f t="shared" si="2"/>
        <v>9</v>
      </c>
      <c r="R2" s="3">
        <f t="shared" si="2"/>
        <v>10</v>
      </c>
      <c r="S2" s="3">
        <f t="shared" si="2"/>
        <v>11</v>
      </c>
      <c r="T2" s="3">
        <f t="shared" si="2"/>
        <v>12</v>
      </c>
      <c r="U2" s="3">
        <f t="shared" si="2"/>
        <v>13</v>
      </c>
      <c r="V2" s="3">
        <f t="shared" si="2"/>
        <v>14</v>
      </c>
      <c r="W2" s="3">
        <f t="shared" si="2"/>
        <v>15</v>
      </c>
      <c r="X2" s="3">
        <f t="shared" si="2"/>
        <v>16</v>
      </c>
      <c r="Y2" s="3">
        <f t="shared" si="2"/>
        <v>17</v>
      </c>
      <c r="Z2" s="3">
        <f t="shared" si="2"/>
        <v>18</v>
      </c>
      <c r="AA2" s="3">
        <f t="shared" si="2"/>
        <v>19</v>
      </c>
      <c r="AB2" s="3">
        <f t="shared" si="2"/>
        <v>20</v>
      </c>
      <c r="AC2" s="3">
        <f t="shared" si="2"/>
        <v>21</v>
      </c>
      <c r="AD2" s="3">
        <f t="shared" si="2"/>
        <v>22</v>
      </c>
      <c r="AE2" s="3">
        <f t="shared" si="2"/>
        <v>23</v>
      </c>
      <c r="AF2" s="3">
        <f t="shared" si="2"/>
        <v>24</v>
      </c>
      <c r="AG2" s="3">
        <f t="shared" si="2"/>
        <v>25</v>
      </c>
      <c r="AH2" s="3">
        <f t="shared" si="2"/>
        <v>26</v>
      </c>
      <c r="AI2" s="3">
        <f t="shared" si="2"/>
        <v>27</v>
      </c>
      <c r="AJ2" s="3">
        <f t="shared" si="2"/>
        <v>28</v>
      </c>
      <c r="AK2" s="3">
        <f t="shared" si="2"/>
        <v>29</v>
      </c>
      <c r="AL2" s="3">
        <f t="shared" si="2"/>
        <v>30</v>
      </c>
      <c r="AM2" s="3">
        <f t="shared" si="2"/>
        <v>31</v>
      </c>
      <c r="AN2" s="3">
        <f t="shared" si="2"/>
        <v>32</v>
      </c>
      <c r="AO2" s="3">
        <f t="shared" si="2"/>
        <v>33</v>
      </c>
      <c r="AP2" s="3">
        <f t="shared" si="2"/>
        <v>34</v>
      </c>
      <c r="AQ2" s="3">
        <f t="shared" si="2"/>
        <v>35</v>
      </c>
      <c r="AR2" s="3">
        <f t="shared" si="2"/>
        <v>36</v>
      </c>
      <c r="AS2" s="3">
        <f t="shared" si="2"/>
        <v>37</v>
      </c>
      <c r="AT2" s="3">
        <f t="shared" si="2"/>
        <v>38</v>
      </c>
      <c r="AU2" s="3">
        <f t="shared" si="2"/>
        <v>39</v>
      </c>
      <c r="AV2" s="3">
        <f t="shared" si="2"/>
        <v>40</v>
      </c>
      <c r="AW2" s="3">
        <f t="shared" si="2"/>
        <v>41</v>
      </c>
      <c r="AX2" s="3">
        <f t="shared" si="2"/>
        <v>42</v>
      </c>
      <c r="AY2" s="3">
        <f t="shared" si="2"/>
        <v>43</v>
      </c>
      <c r="AZ2" s="3">
        <f t="shared" si="2"/>
        <v>44</v>
      </c>
      <c r="BA2" s="3">
        <f t="shared" si="2"/>
        <v>45</v>
      </c>
      <c r="BB2" s="3">
        <f t="shared" si="2"/>
        <v>46</v>
      </c>
      <c r="BC2" s="3">
        <f t="shared" si="2"/>
        <v>47</v>
      </c>
      <c r="BD2" s="3">
        <f t="shared" si="2"/>
        <v>48</v>
      </c>
      <c r="BE2" s="3">
        <f t="shared" si="2"/>
        <v>49</v>
      </c>
      <c r="BF2" s="3">
        <f t="shared" si="2"/>
        <v>50</v>
      </c>
      <c r="BG2" s="3">
        <f t="shared" si="2"/>
        <v>51</v>
      </c>
      <c r="BH2" s="3">
        <f t="shared" si="2"/>
        <v>52</v>
      </c>
      <c r="BI2" s="3">
        <f t="shared" si="2"/>
        <v>53</v>
      </c>
      <c r="BJ2" s="3">
        <f t="shared" si="2"/>
        <v>54</v>
      </c>
      <c r="BK2" s="3">
        <f t="shared" si="2"/>
        <v>55</v>
      </c>
      <c r="BL2" s="3">
        <f t="shared" si="2"/>
        <v>56</v>
      </c>
      <c r="BM2" s="3">
        <f t="shared" si="2"/>
        <v>57</v>
      </c>
      <c r="BN2" s="3">
        <f t="shared" si="2"/>
        <v>58</v>
      </c>
      <c r="BO2" s="3">
        <f t="shared" si="2"/>
        <v>59</v>
      </c>
      <c r="BP2" s="3">
        <f t="shared" si="2"/>
        <v>60</v>
      </c>
      <c r="BQ2" s="3">
        <f t="shared" si="2"/>
        <v>61</v>
      </c>
      <c r="BR2" s="3">
        <f t="shared" ref="BR2:CB2" si="3">+BQ2+1</f>
        <v>62</v>
      </c>
      <c r="BS2" s="3">
        <f t="shared" si="3"/>
        <v>63</v>
      </c>
      <c r="BT2" s="3">
        <f t="shared" si="3"/>
        <v>64</v>
      </c>
      <c r="BU2" s="3">
        <f t="shared" si="3"/>
        <v>65</v>
      </c>
      <c r="BV2" s="3">
        <f t="shared" si="3"/>
        <v>66</v>
      </c>
      <c r="BW2" s="3">
        <f t="shared" si="3"/>
        <v>67</v>
      </c>
      <c r="BX2" s="3">
        <f t="shared" si="3"/>
        <v>68</v>
      </c>
      <c r="BY2" s="3">
        <f t="shared" si="3"/>
        <v>69</v>
      </c>
      <c r="BZ2" s="3">
        <f t="shared" si="3"/>
        <v>70</v>
      </c>
      <c r="CA2" s="3">
        <f t="shared" si="3"/>
        <v>71</v>
      </c>
      <c r="CB2" s="3">
        <f t="shared" si="3"/>
        <v>72</v>
      </c>
      <c r="CC2" s="31"/>
      <c r="CD2" s="95"/>
      <c r="CE2" s="95"/>
    </row>
    <row r="3" spans="1:84" s="3" customFormat="1" ht="15.75" thickBot="1" x14ac:dyDescent="0.3">
      <c r="A3" s="67"/>
      <c r="D3" s="70"/>
      <c r="E3" s="70"/>
      <c r="F3" s="70"/>
      <c r="G3" s="70"/>
      <c r="H3" s="36"/>
      <c r="CC3" s="31"/>
      <c r="CD3" s="95"/>
      <c r="CE3" s="95"/>
    </row>
    <row r="4" spans="1:84" s="5" customFormat="1" ht="19.5" customHeight="1" thickBot="1" x14ac:dyDescent="0.3">
      <c r="A4" s="68"/>
      <c r="D4" s="77"/>
      <c r="E4" s="71"/>
      <c r="F4" s="70"/>
      <c r="G4" s="71"/>
      <c r="H4" s="4"/>
      <c r="J4" s="13"/>
      <c r="K4" s="15"/>
      <c r="L4" s="16"/>
      <c r="M4" s="13"/>
      <c r="N4" s="26" t="s">
        <v>38</v>
      </c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8"/>
      <c r="AZ4" s="28"/>
      <c r="BA4" s="27"/>
      <c r="BB4" s="27"/>
      <c r="BC4" s="27"/>
      <c r="BD4" s="29"/>
      <c r="BE4" s="30"/>
      <c r="BF4" s="174" t="s">
        <v>43</v>
      </c>
      <c r="BG4" s="175"/>
      <c r="BH4" s="175"/>
      <c r="BI4" s="175"/>
      <c r="BJ4" s="175"/>
      <c r="BK4" s="175"/>
      <c r="BL4" s="175"/>
      <c r="BM4" s="175"/>
      <c r="BN4" s="175"/>
      <c r="BO4" s="175"/>
      <c r="BP4" s="175"/>
      <c r="BQ4" s="176"/>
      <c r="BR4" s="177" t="s">
        <v>44</v>
      </c>
      <c r="BS4" s="178"/>
      <c r="BT4" s="178"/>
      <c r="BU4" s="178"/>
      <c r="BV4" s="178"/>
      <c r="BW4" s="178"/>
      <c r="BX4" s="178"/>
      <c r="BY4" s="178"/>
      <c r="BZ4" s="178"/>
      <c r="CA4" s="178"/>
      <c r="CB4" s="179"/>
      <c r="CC4" s="32"/>
      <c r="CD4" s="96"/>
      <c r="CE4" s="96"/>
      <c r="CF4" s="41"/>
    </row>
    <row r="5" spans="1:84" s="5" customFormat="1" ht="15.75" customHeight="1" x14ac:dyDescent="0.25">
      <c r="A5" s="68"/>
      <c r="D5" s="77"/>
      <c r="E5" s="71"/>
      <c r="F5" s="71"/>
      <c r="G5" s="71"/>
      <c r="H5" s="4"/>
      <c r="J5" s="13"/>
      <c r="K5" s="15"/>
      <c r="L5" s="16"/>
      <c r="M5" s="13"/>
      <c r="N5" s="171" t="s">
        <v>49</v>
      </c>
      <c r="O5" s="172"/>
      <c r="P5" s="173"/>
      <c r="Q5" s="171" t="s">
        <v>50</v>
      </c>
      <c r="R5" s="172"/>
      <c r="S5" s="173"/>
      <c r="T5" s="171" t="s">
        <v>93</v>
      </c>
      <c r="U5" s="172"/>
      <c r="V5" s="173"/>
      <c r="W5" s="171" t="s">
        <v>131</v>
      </c>
      <c r="X5" s="172"/>
      <c r="Y5" s="173"/>
      <c r="Z5" s="168" t="s">
        <v>129</v>
      </c>
      <c r="AA5" s="169"/>
      <c r="AB5" s="170"/>
      <c r="AC5" s="171" t="s">
        <v>52</v>
      </c>
      <c r="AD5" s="172"/>
      <c r="AE5" s="173"/>
      <c r="AF5" s="171" t="s">
        <v>51</v>
      </c>
      <c r="AG5" s="172"/>
      <c r="AH5" s="173"/>
      <c r="AI5" s="168" t="s">
        <v>130</v>
      </c>
      <c r="AJ5" s="169"/>
      <c r="AK5" s="170"/>
      <c r="AL5" s="171" t="s">
        <v>53</v>
      </c>
      <c r="AM5" s="172"/>
      <c r="AN5" s="173"/>
      <c r="AO5" s="171" t="s">
        <v>54</v>
      </c>
      <c r="AP5" s="172"/>
      <c r="AQ5" s="173"/>
      <c r="AR5" s="168" t="s">
        <v>132</v>
      </c>
      <c r="AS5" s="169"/>
      <c r="AT5" s="170"/>
      <c r="AU5" s="171" t="s">
        <v>35</v>
      </c>
      <c r="AV5" s="172"/>
      <c r="AW5" s="173"/>
      <c r="AX5" s="171" t="s">
        <v>65</v>
      </c>
      <c r="AY5" s="172"/>
      <c r="AZ5" s="173"/>
      <c r="BA5" s="171" t="s">
        <v>55</v>
      </c>
      <c r="BB5" s="172"/>
      <c r="BC5" s="173"/>
      <c r="BD5" s="9"/>
      <c r="BE5" s="10"/>
      <c r="BF5" s="7"/>
      <c r="BG5" s="6"/>
      <c r="BH5" s="6"/>
      <c r="BI5" s="6"/>
      <c r="BJ5" s="6"/>
      <c r="BK5" s="6"/>
      <c r="BL5" s="6"/>
      <c r="BM5" s="6"/>
      <c r="BN5" s="6"/>
      <c r="BO5" s="6"/>
      <c r="BP5" s="6"/>
      <c r="BQ5" s="10"/>
      <c r="BR5" s="7"/>
      <c r="BS5" s="6"/>
      <c r="BT5" s="6"/>
      <c r="BU5" s="6"/>
      <c r="BV5" s="6"/>
      <c r="BW5" s="6"/>
      <c r="BX5" s="6"/>
      <c r="BY5" s="6"/>
      <c r="BZ5" s="6"/>
      <c r="CA5" s="6"/>
      <c r="CB5" s="10"/>
      <c r="CC5" s="32"/>
      <c r="CD5" s="96"/>
      <c r="CE5" s="96"/>
      <c r="CF5" s="41"/>
    </row>
    <row r="6" spans="1:84" s="44" customFormat="1" ht="52.5" x14ac:dyDescent="0.25">
      <c r="A6" s="72" t="s">
        <v>211</v>
      </c>
      <c r="B6" s="73" t="s">
        <v>212</v>
      </c>
      <c r="C6" s="73" t="s">
        <v>215</v>
      </c>
      <c r="D6" s="72" t="s">
        <v>0</v>
      </c>
      <c r="E6" s="51" t="s">
        <v>34</v>
      </c>
      <c r="F6" s="51" t="s">
        <v>144</v>
      </c>
      <c r="G6" s="51" t="s">
        <v>90</v>
      </c>
      <c r="H6" s="50" t="s">
        <v>103</v>
      </c>
      <c r="I6" s="51" t="s">
        <v>201</v>
      </c>
      <c r="J6" s="51" t="s">
        <v>74</v>
      </c>
      <c r="K6" s="51" t="s">
        <v>37</v>
      </c>
      <c r="L6" s="51" t="s">
        <v>88</v>
      </c>
      <c r="M6" s="52" t="s">
        <v>36</v>
      </c>
      <c r="N6" s="56" t="s">
        <v>56</v>
      </c>
      <c r="O6" s="49" t="s">
        <v>57</v>
      </c>
      <c r="P6" s="61" t="s">
        <v>64</v>
      </c>
      <c r="Q6" s="56" t="s">
        <v>56</v>
      </c>
      <c r="R6" s="49" t="s">
        <v>57</v>
      </c>
      <c r="S6" s="61" t="s">
        <v>64</v>
      </c>
      <c r="T6" s="56" t="s">
        <v>56</v>
      </c>
      <c r="U6" s="49" t="s">
        <v>57</v>
      </c>
      <c r="V6" s="61" t="s">
        <v>64</v>
      </c>
      <c r="W6" s="56" t="s">
        <v>56</v>
      </c>
      <c r="X6" s="49" t="s">
        <v>57</v>
      </c>
      <c r="Y6" s="61" t="s">
        <v>64</v>
      </c>
      <c r="Z6" s="56" t="s">
        <v>56</v>
      </c>
      <c r="AA6" s="49" t="s">
        <v>57</v>
      </c>
      <c r="AB6" s="61" t="s">
        <v>64</v>
      </c>
      <c r="AC6" s="56" t="s">
        <v>56</v>
      </c>
      <c r="AD6" s="49" t="s">
        <v>57</v>
      </c>
      <c r="AE6" s="61" t="s">
        <v>64</v>
      </c>
      <c r="AF6" s="56" t="s">
        <v>56</v>
      </c>
      <c r="AG6" s="49" t="s">
        <v>57</v>
      </c>
      <c r="AH6" s="61" t="s">
        <v>64</v>
      </c>
      <c r="AI6" s="56" t="s">
        <v>56</v>
      </c>
      <c r="AJ6" s="49" t="s">
        <v>57</v>
      </c>
      <c r="AK6" s="61" t="s">
        <v>64</v>
      </c>
      <c r="AL6" s="56" t="s">
        <v>56</v>
      </c>
      <c r="AM6" s="49" t="s">
        <v>57</v>
      </c>
      <c r="AN6" s="61" t="s">
        <v>64</v>
      </c>
      <c r="AO6" s="56" t="s">
        <v>56</v>
      </c>
      <c r="AP6" s="49" t="s">
        <v>57</v>
      </c>
      <c r="AQ6" s="61" t="s">
        <v>64</v>
      </c>
      <c r="AR6" s="56" t="s">
        <v>56</v>
      </c>
      <c r="AS6" s="49" t="s">
        <v>57</v>
      </c>
      <c r="AT6" s="61" t="s">
        <v>64</v>
      </c>
      <c r="AU6" s="56" t="s">
        <v>56</v>
      </c>
      <c r="AV6" s="49" t="s">
        <v>57</v>
      </c>
      <c r="AW6" s="61" t="s">
        <v>64</v>
      </c>
      <c r="AX6" s="56" t="s">
        <v>56</v>
      </c>
      <c r="AY6" s="49" t="s">
        <v>57</v>
      </c>
      <c r="AZ6" s="61" t="s">
        <v>64</v>
      </c>
      <c r="BA6" s="56" t="s">
        <v>56</v>
      </c>
      <c r="BB6" s="49" t="s">
        <v>57</v>
      </c>
      <c r="BC6" s="61" t="s">
        <v>64</v>
      </c>
      <c r="BD6" s="54" t="s">
        <v>124</v>
      </c>
      <c r="BE6" s="57" t="s">
        <v>41</v>
      </c>
      <c r="BF6" s="56" t="s">
        <v>50</v>
      </c>
      <c r="BG6" s="49" t="s">
        <v>49</v>
      </c>
      <c r="BH6" s="49" t="s">
        <v>39</v>
      </c>
      <c r="BI6" s="49" t="s">
        <v>75</v>
      </c>
      <c r="BJ6" s="49" t="s">
        <v>40</v>
      </c>
      <c r="BK6" s="49" t="s">
        <v>79</v>
      </c>
      <c r="BL6" s="49" t="s">
        <v>42</v>
      </c>
      <c r="BM6" s="49" t="s">
        <v>51</v>
      </c>
      <c r="BN6" s="49" t="s">
        <v>76</v>
      </c>
      <c r="BO6" s="49" t="s">
        <v>77</v>
      </c>
      <c r="BP6" s="49" t="s">
        <v>78</v>
      </c>
      <c r="BQ6" s="57" t="s">
        <v>41</v>
      </c>
      <c r="BR6" s="56" t="s">
        <v>80</v>
      </c>
      <c r="BS6" s="49" t="s">
        <v>81</v>
      </c>
      <c r="BT6" s="49" t="s">
        <v>82</v>
      </c>
      <c r="BU6" s="49" t="s">
        <v>48</v>
      </c>
      <c r="BV6" s="49" t="s">
        <v>45</v>
      </c>
      <c r="BW6" s="49" t="s">
        <v>83</v>
      </c>
      <c r="BX6" s="49" t="s">
        <v>462</v>
      </c>
      <c r="BY6" s="49" t="s">
        <v>84</v>
      </c>
      <c r="BZ6" s="49" t="s">
        <v>46</v>
      </c>
      <c r="CA6" s="49" t="s">
        <v>71</v>
      </c>
      <c r="CB6" s="57" t="s">
        <v>41</v>
      </c>
      <c r="CC6" s="59" t="s">
        <v>137</v>
      </c>
      <c r="CD6" s="97" t="s">
        <v>338</v>
      </c>
      <c r="CE6" s="97" t="s">
        <v>339</v>
      </c>
      <c r="CF6" s="93" t="s">
        <v>301</v>
      </c>
    </row>
    <row r="7" spans="1:84" s="5" customFormat="1" ht="24.75" customHeight="1" x14ac:dyDescent="0.25">
      <c r="A7" s="45" t="s">
        <v>544</v>
      </c>
      <c r="B7" s="66" t="str">
        <f>A7&amp;D7</f>
        <v>2026-0820600133897</v>
      </c>
      <c r="C7" s="48" t="str">
        <f>A7&amp;"|"&amp;G7&amp;"|"&amp;D7</f>
        <v>2026-08|Rocio |20600133897</v>
      </c>
      <c r="D7" s="45" t="s">
        <v>6</v>
      </c>
      <c r="E7" s="38" t="s">
        <v>22</v>
      </c>
      <c r="F7" s="38" t="s">
        <v>258</v>
      </c>
      <c r="G7" s="38" t="s">
        <v>519</v>
      </c>
      <c r="H7" s="45" t="s">
        <v>464</v>
      </c>
      <c r="I7" s="48" t="str">
        <f>CONCATENATE(D7,"|",G7)</f>
        <v xml:space="preserve">20600133897|Rocio </v>
      </c>
      <c r="J7" s="39" t="s">
        <v>146</v>
      </c>
      <c r="K7" s="39" t="s">
        <v>526</v>
      </c>
      <c r="L7" s="37" t="s">
        <v>297</v>
      </c>
      <c r="M7" s="53" t="s">
        <v>235</v>
      </c>
      <c r="N7" s="40">
        <v>180</v>
      </c>
      <c r="O7" s="37" t="s">
        <v>58</v>
      </c>
      <c r="P7" s="62">
        <f>IF(O7="N",0,IF(O7="A",VLOOKUP(N7,Tablas!$B$66:$D$69,2),IF(O7="R",VLOOKUP(N7,Tablas!$B$66:$D$69,3))))</f>
        <v>2</v>
      </c>
      <c r="Q7" s="40">
        <v>80</v>
      </c>
      <c r="R7" s="37" t="s">
        <v>58</v>
      </c>
      <c r="S7" s="62">
        <f>IF(R7="N",0,IF(R7="A",VLOOKUP(Q7,Tablas!$B$73:$D$76,2),IF(R7="R",VLOOKUP(Q7,Tablas!$B$73:$D$76,3))))</f>
        <v>1</v>
      </c>
      <c r="T7" s="40">
        <v>200</v>
      </c>
      <c r="U7" s="37" t="s">
        <v>58</v>
      </c>
      <c r="V7" s="62">
        <f>IF(U7="N",0,IF(U7="A",VLOOKUP(T7,Tablas!$B$80:$D$83,2),IF(U7="R",VLOOKUP(T7,Tablas!$B$80:$D$83,3))))</f>
        <v>2</v>
      </c>
      <c r="W7" s="40"/>
      <c r="X7" s="37" t="s">
        <v>62</v>
      </c>
      <c r="Y7" s="62">
        <f>IF(X7="N",0,IF(X7="A",VLOOKUP(W7,Tablas!$B$87:$D$90,2),IF(X7="R",VLOOKUP(W7,Tablas!$B$87:$D$90,3))))</f>
        <v>0</v>
      </c>
      <c r="Z7" s="40"/>
      <c r="AA7" s="37" t="s">
        <v>62</v>
      </c>
      <c r="AB7" s="62">
        <f>IF(AA7="N",0,IF(AA7="A",VLOOKUP(Z7,Tablas!$B$143:$D$146,2),IF(AA7="R",VLOOKUP(Z7,Tablas!$B$143:$D$146,3))))</f>
        <v>0</v>
      </c>
      <c r="AC7" s="40">
        <v>5</v>
      </c>
      <c r="AD7" s="37" t="s">
        <v>58</v>
      </c>
      <c r="AE7" s="62">
        <f>IF(AD7="N",0,IF(AD7="A",VLOOKUP(AC7,Tablas!$B$101:$D$104,2),IF(AD7="R",VLOOKUP(AC7,Tablas!$B$101:$D$104,3))))</f>
        <v>4</v>
      </c>
      <c r="AF7" s="40">
        <v>4</v>
      </c>
      <c r="AG7" s="37" t="s">
        <v>58</v>
      </c>
      <c r="AH7" s="62">
        <f>IF(AG7="N",0,IF(AG7="A",VLOOKUP(AF7,Tablas!$B$94:$D$98,2),IF(AG7="R",VLOOKUP(AF7,Tablas!$B$94:$D$98,3))))</f>
        <v>1</v>
      </c>
      <c r="AI7" s="40">
        <v>1</v>
      </c>
      <c r="AJ7" s="37" t="s">
        <v>58</v>
      </c>
      <c r="AK7" s="62">
        <f>IF(AJ7="N",0,IF(AJ7="A",VLOOKUP(AI7,Tablas!$B$150:$D$154,2),IF(AJ7="R",VLOOKUP(AI7,Tablas!$B$150:$D$154,3))))</f>
        <v>1</v>
      </c>
      <c r="AL7" s="40"/>
      <c r="AM7" s="37" t="s">
        <v>62</v>
      </c>
      <c r="AN7" s="62">
        <f>IF(AM7="N",0,IF(AM7="A",VLOOKUP(AL7,Tablas!$B$108:$D$111,2),IF(AM7="R",VLOOKUP(AL7,Tablas!$B$108:$D$111,3))))</f>
        <v>0</v>
      </c>
      <c r="AO7" s="40"/>
      <c r="AP7" s="37" t="s">
        <v>62</v>
      </c>
      <c r="AQ7" s="62">
        <f>IF(AP7="N",0,IF(AP7="A",VLOOKUP(AO7,Tablas!$B$115:$D$118,2),IF(AP7="R",VLOOKUP(AO7,Tablas!$B$115:$D$118,3))))</f>
        <v>0</v>
      </c>
      <c r="AR7" s="40"/>
      <c r="AS7" s="37" t="s">
        <v>62</v>
      </c>
      <c r="AT7" s="62">
        <f>IF(AS7="N",0,IF(AS7="A",VLOOKUP(AR7,Tablas!$B$87:$D$90,2),IF(AS7="R",VLOOKUP(AR7,Tablas!$B$87:$D$90,3))))</f>
        <v>0</v>
      </c>
      <c r="AU7" s="40"/>
      <c r="AV7" s="37" t="s">
        <v>62</v>
      </c>
      <c r="AW7" s="62">
        <f>IF(AV7="N",0,IF(AV7="A",VLOOKUP(AU7,Tablas!$B$129:$D$132,2),IF(AV7="R",VLOOKUP(AU7,Tablas!$B$129:$D$132,3))))</f>
        <v>0</v>
      </c>
      <c r="AX7" s="40">
        <v>50</v>
      </c>
      <c r="AY7" s="37" t="s">
        <v>58</v>
      </c>
      <c r="AZ7" s="62">
        <f>IF(AY7="N",0,IF(AY7="A",VLOOKUP(AX7,Tablas!$B$136:$D$139,2),IF(AY7="R",VLOOKUP(AX7,Tablas!$B$136:$D$139,3))))</f>
        <v>1</v>
      </c>
      <c r="BA7" s="40"/>
      <c r="BB7" s="37" t="s">
        <v>62</v>
      </c>
      <c r="BC7" s="62">
        <f>IF(BB7="N",0,IF(BB7="A",VLOOKUP(BA7,Tablas!$B$122:$D$125,2),IF(BB7="R",VLOOKUP(BA7,Tablas!$B$122:$D$125,3))))</f>
        <v>0</v>
      </c>
      <c r="BD7" s="55"/>
      <c r="BE7" s="63">
        <f t="shared" ref="BE7:BE38" si="4">SUMIF($N$6:$BD$6,"Valor",N7:BD7)</f>
        <v>12</v>
      </c>
      <c r="BF7" s="40" t="s">
        <v>67</v>
      </c>
      <c r="BG7" s="37" t="s">
        <v>67</v>
      </c>
      <c r="BH7" s="37" t="s">
        <v>62</v>
      </c>
      <c r="BI7" s="37" t="s">
        <v>68</v>
      </c>
      <c r="BJ7" s="37" t="s">
        <v>62</v>
      </c>
      <c r="BK7" s="37" t="s">
        <v>62</v>
      </c>
      <c r="BL7" s="37" t="s">
        <v>62</v>
      </c>
      <c r="BM7" s="37" t="s">
        <v>62</v>
      </c>
      <c r="BN7" s="37" t="s">
        <v>62</v>
      </c>
      <c r="BO7" s="37" t="s">
        <v>62</v>
      </c>
      <c r="BP7" s="37" t="s">
        <v>62</v>
      </c>
      <c r="BQ7" s="64">
        <f t="shared" ref="BQ7:BQ35" si="5">COUNTIF($BF7:$BP7,"E")*2+COUNTIF($BF7:$BP7,"F")*1</f>
        <v>5</v>
      </c>
      <c r="BR7" s="40" t="s">
        <v>85</v>
      </c>
      <c r="BS7" s="37" t="s">
        <v>85</v>
      </c>
      <c r="BT7" s="37" t="s">
        <v>86</v>
      </c>
      <c r="BU7" s="37" t="s">
        <v>86</v>
      </c>
      <c r="BV7" s="37" t="s">
        <v>85</v>
      </c>
      <c r="BW7" s="37" t="s">
        <v>86</v>
      </c>
      <c r="BX7" s="37" t="s">
        <v>86</v>
      </c>
      <c r="BY7" s="37" t="s">
        <v>86</v>
      </c>
      <c r="BZ7" s="37" t="s">
        <v>85</v>
      </c>
      <c r="CA7" s="37" t="s">
        <v>86</v>
      </c>
      <c r="CB7" s="64">
        <f t="shared" ref="CB7:CB35" si="6">COUNTIF($BR7:$CA7,"SI")</f>
        <v>4</v>
      </c>
      <c r="CC7" s="65">
        <f>+BE7+BQ7+CB7</f>
        <v>21</v>
      </c>
      <c r="CD7" s="100" t="s">
        <v>340</v>
      </c>
      <c r="CE7" s="99" t="s">
        <v>341</v>
      </c>
      <c r="CF7" s="94" t="s">
        <v>304</v>
      </c>
    </row>
    <row r="8" spans="1:84" s="5" customFormat="1" ht="24.75" customHeight="1" x14ac:dyDescent="0.25">
      <c r="A8" s="45" t="s">
        <v>544</v>
      </c>
      <c r="B8" s="66" t="str">
        <f t="shared" ref="B8:B64" si="7">A8&amp;D8</f>
        <v>2026-0820547984588</v>
      </c>
      <c r="C8" s="48" t="str">
        <f>A8&amp;"|"&amp;G8&amp;"|"&amp;D8</f>
        <v>2026-08|Lorenzo|20547984588</v>
      </c>
      <c r="D8" s="45" t="s">
        <v>1</v>
      </c>
      <c r="E8" s="38" t="s">
        <v>18</v>
      </c>
      <c r="F8" s="38" t="s">
        <v>331</v>
      </c>
      <c r="G8" s="38" t="s">
        <v>518</v>
      </c>
      <c r="H8" s="45" t="s">
        <v>550</v>
      </c>
      <c r="I8" s="48" t="str">
        <f t="shared" ref="I8:I70" si="8">CONCATENATE(D8,"|",G8)</f>
        <v>20547984588|Lorenzo</v>
      </c>
      <c r="J8" s="39" t="s">
        <v>73</v>
      </c>
      <c r="K8" s="39" t="s">
        <v>527</v>
      </c>
      <c r="L8" s="37" t="s">
        <v>207</v>
      </c>
      <c r="M8" s="53" t="s">
        <v>532</v>
      </c>
      <c r="N8" s="40">
        <v>350</v>
      </c>
      <c r="O8" s="37" t="s">
        <v>60</v>
      </c>
      <c r="P8" s="62">
        <f>IF(O8="N",0,IF(O8="A",VLOOKUP(N8,Tablas!$B$66:$D$69,2),IF(O8="R",VLOOKUP(N8,Tablas!$B$66:$D$69,3))))</f>
        <v>1</v>
      </c>
      <c r="Q8" s="40">
        <v>70</v>
      </c>
      <c r="R8" s="37" t="s">
        <v>60</v>
      </c>
      <c r="S8" s="62">
        <f>IF(R8="N",0,IF(R8="A",VLOOKUP(Q8,Tablas!$B$73:$D$76,2),IF(R8="R",VLOOKUP(Q8,Tablas!$B$73:$D$76,3))))</f>
        <v>0.5</v>
      </c>
      <c r="T8" s="40">
        <v>700</v>
      </c>
      <c r="U8" s="37" t="s">
        <v>60</v>
      </c>
      <c r="V8" s="62">
        <f>IF(U8="N",0,IF(U8="A",VLOOKUP(T8,Tablas!$B$80:$D$83,2),IF(U8="R",VLOOKUP(T8,Tablas!$B$80:$D$83,3))))</f>
        <v>1.5</v>
      </c>
      <c r="W8" s="40">
        <v>500</v>
      </c>
      <c r="X8" s="37" t="s">
        <v>60</v>
      </c>
      <c r="Y8" s="62">
        <f>IF(X8="N",0,IF(X8="A",VLOOKUP(W8,Tablas!$B$87:$D$90,2),IF(X8="R",VLOOKUP(W8,Tablas!$B$87:$D$90,3))))</f>
        <v>3</v>
      </c>
      <c r="Z8" s="40">
        <v>10</v>
      </c>
      <c r="AA8" s="37" t="s">
        <v>60</v>
      </c>
      <c r="AB8" s="62">
        <f>IF(AA8="N",0,IF(AA8="A",VLOOKUP(Z8,Tablas!$B$143:$D$146,2),IF(AA8="R",VLOOKUP(Z8,Tablas!$B$143:$D$146,3))))</f>
        <v>0.5</v>
      </c>
      <c r="AC8" s="40">
        <v>10</v>
      </c>
      <c r="AD8" s="37" t="s">
        <v>58</v>
      </c>
      <c r="AE8" s="62">
        <f>IF(AD8="N",0,IF(AD8="A",VLOOKUP(AC8,Tablas!$B$101:$D$104,2),IF(AD8="R",VLOOKUP(AC8,Tablas!$B$101:$D$104,3))))</f>
        <v>6</v>
      </c>
      <c r="AF8" s="40">
        <v>50</v>
      </c>
      <c r="AG8" s="37" t="s">
        <v>60</v>
      </c>
      <c r="AH8" s="62">
        <f>IF(AG8="N",0,IF(AG8="A",VLOOKUP(AF8,Tablas!$B$94:$D$98,2),IF(AG8="R",VLOOKUP(AF8,Tablas!$B$94:$D$98,3))))</f>
        <v>0.5</v>
      </c>
      <c r="AI8" s="40">
        <v>50</v>
      </c>
      <c r="AJ8" s="37" t="s">
        <v>58</v>
      </c>
      <c r="AK8" s="62">
        <f>IF(AJ8="N",0,IF(AJ8="A",VLOOKUP(AI8,Tablas!$B$150:$D$154,2),IF(AJ8="R",VLOOKUP(AI8,Tablas!$B$150:$D$154,3))))</f>
        <v>1</v>
      </c>
      <c r="AL8" s="40"/>
      <c r="AM8" s="37" t="s">
        <v>62</v>
      </c>
      <c r="AN8" s="62">
        <f>IF(AM8="N",0,IF(AM8="A",VLOOKUP(AL8,Tablas!$B$108:$D$111,2),IF(AM8="R",VLOOKUP(AL8,Tablas!$B$108:$D$111,3))))</f>
        <v>0</v>
      </c>
      <c r="AO8" s="40">
        <v>8</v>
      </c>
      <c r="AP8" s="37" t="s">
        <v>60</v>
      </c>
      <c r="AQ8" s="62">
        <f>IF(AP8="N",0,IF(AP8="A",VLOOKUP(AO8,Tablas!$B$115:$D$118,2),IF(AP8="R",VLOOKUP(AO8,Tablas!$B$115:$D$118,3))))</f>
        <v>1</v>
      </c>
      <c r="AR8" s="40">
        <f t="shared" ref="AR8:AS9" si="9">+W8</f>
        <v>500</v>
      </c>
      <c r="AS8" s="37" t="str">
        <f t="shared" si="9"/>
        <v>A</v>
      </c>
      <c r="AT8" s="62">
        <f>IF(AS8="N",0,IF(AS8="A",VLOOKUP(AR8,Tablas!$B$87:$D$90,2),IF(AS8="R",VLOOKUP(AR8,Tablas!$B$87:$D$90,3))))</f>
        <v>3</v>
      </c>
      <c r="AU8" s="40">
        <v>200</v>
      </c>
      <c r="AV8" s="37" t="s">
        <v>60</v>
      </c>
      <c r="AW8" s="62">
        <f>IF(AV8="N",0,IF(AV8="A",VLOOKUP(AU8,Tablas!$B$129:$D$132,2),IF(AV8="R",VLOOKUP(AU8,Tablas!$B$129:$D$132,3))))</f>
        <v>4</v>
      </c>
      <c r="AX8" s="40"/>
      <c r="AY8" s="37" t="s">
        <v>62</v>
      </c>
      <c r="AZ8" s="62">
        <f>IF(AY8="N",0,IF(AY8="A",VLOOKUP(AX8,Tablas!$B$136:$D$139,2),IF(AY8="R",VLOOKUP(AX8,Tablas!$B$136:$D$139,3))))</f>
        <v>0</v>
      </c>
      <c r="BA8" s="40">
        <f>250+70</f>
        <v>320</v>
      </c>
      <c r="BB8" s="37" t="s">
        <v>58</v>
      </c>
      <c r="BC8" s="62">
        <f>IF(BB8="N",0,IF(BB8="A",VLOOKUP(BA8,Tablas!$B$122:$D$125,2),IF(BB8="R",VLOOKUP(BA8,Tablas!$B$122:$D$125,3))))</f>
        <v>4</v>
      </c>
      <c r="BD8" s="55"/>
      <c r="BE8" s="63">
        <f t="shared" si="4"/>
        <v>26</v>
      </c>
      <c r="BF8" s="40" t="s">
        <v>67</v>
      </c>
      <c r="BG8" s="37" t="s">
        <v>67</v>
      </c>
      <c r="BH8" s="37" t="s">
        <v>67</v>
      </c>
      <c r="BI8" s="37" t="s">
        <v>62</v>
      </c>
      <c r="BJ8" s="37" t="s">
        <v>67</v>
      </c>
      <c r="BK8" s="37" t="s">
        <v>68</v>
      </c>
      <c r="BL8" s="37" t="s">
        <v>62</v>
      </c>
      <c r="BM8" s="37" t="s">
        <v>68</v>
      </c>
      <c r="BN8" s="37" t="s">
        <v>68</v>
      </c>
      <c r="BO8" s="37" t="s">
        <v>68</v>
      </c>
      <c r="BP8" s="37" t="s">
        <v>68</v>
      </c>
      <c r="BQ8" s="64">
        <f t="shared" si="5"/>
        <v>13</v>
      </c>
      <c r="BR8" s="40" t="s">
        <v>85</v>
      </c>
      <c r="BS8" s="37" t="s">
        <v>85</v>
      </c>
      <c r="BT8" s="37" t="s">
        <v>86</v>
      </c>
      <c r="BU8" s="37" t="s">
        <v>85</v>
      </c>
      <c r="BV8" s="37" t="s">
        <v>85</v>
      </c>
      <c r="BW8" s="37" t="s">
        <v>85</v>
      </c>
      <c r="BX8" s="37" t="s">
        <v>85</v>
      </c>
      <c r="BY8" s="37" t="s">
        <v>85</v>
      </c>
      <c r="BZ8" s="37" t="s">
        <v>85</v>
      </c>
      <c r="CA8" s="37" t="s">
        <v>86</v>
      </c>
      <c r="CB8" s="64">
        <f t="shared" si="6"/>
        <v>8</v>
      </c>
      <c r="CC8" s="65">
        <f>+BE8+BQ8+CB8</f>
        <v>47</v>
      </c>
      <c r="CD8" s="100" t="s">
        <v>342</v>
      </c>
      <c r="CE8" s="99" t="s">
        <v>343</v>
      </c>
      <c r="CF8" s="94" t="s">
        <v>60</v>
      </c>
    </row>
    <row r="9" spans="1:84" s="5" customFormat="1" ht="24.75" customHeight="1" x14ac:dyDescent="0.25">
      <c r="A9" s="45" t="s">
        <v>544</v>
      </c>
      <c r="B9" s="66" t="str">
        <f t="shared" si="7"/>
        <v>2026-0820609359651</v>
      </c>
      <c r="C9" s="48" t="str">
        <f t="shared" ref="C9:C71" si="10">A9&amp;"|"&amp;G9&amp;"|"&amp;D9</f>
        <v>2026-08|Wildor|20609359651</v>
      </c>
      <c r="D9" s="45" t="s">
        <v>220</v>
      </c>
      <c r="E9" s="38" t="s">
        <v>221</v>
      </c>
      <c r="F9" s="38" t="s">
        <v>258</v>
      </c>
      <c r="G9" s="38" t="s">
        <v>273</v>
      </c>
      <c r="H9" s="45" t="s">
        <v>299</v>
      </c>
      <c r="I9" s="48" t="str">
        <f t="shared" si="8"/>
        <v>20609359651|Wildor</v>
      </c>
      <c r="J9" s="39" t="s">
        <v>145</v>
      </c>
      <c r="K9" s="39" t="s">
        <v>92</v>
      </c>
      <c r="L9" s="37" t="s">
        <v>207</v>
      </c>
      <c r="M9" s="53" t="s">
        <v>532</v>
      </c>
      <c r="N9" s="40">
        <v>50</v>
      </c>
      <c r="O9" s="37" t="s">
        <v>60</v>
      </c>
      <c r="P9" s="62">
        <f>IF(O9="N",0,IF(O9="A",VLOOKUP(N9,Tablas!$B$66:$D$69,2),IF(O9="R",VLOOKUP(N9,Tablas!$B$66:$D$69,3))))</f>
        <v>0.5</v>
      </c>
      <c r="Q9" s="40">
        <v>50</v>
      </c>
      <c r="R9" s="37" t="s">
        <v>60</v>
      </c>
      <c r="S9" s="62">
        <f>IF(R9="N",0,IF(R9="A",VLOOKUP(Q9,Tablas!$B$73:$D$76,2),IF(R9="R",VLOOKUP(Q9,Tablas!$B$73:$D$76,3))))</f>
        <v>0.5</v>
      </c>
      <c r="T9" s="40">
        <v>50</v>
      </c>
      <c r="U9" s="37" t="s">
        <v>60</v>
      </c>
      <c r="V9" s="62">
        <f>IF(U9="N",0,IF(U9="A",VLOOKUP(T9,Tablas!$B$80:$D$83,2),IF(U9="R",VLOOKUP(T9,Tablas!$B$80:$D$83,3))))</f>
        <v>0.5</v>
      </c>
      <c r="W9" s="40">
        <v>500</v>
      </c>
      <c r="X9" s="37" t="s">
        <v>60</v>
      </c>
      <c r="Y9" s="62">
        <f>IF(X9="N",0,IF(X9="A",VLOOKUP(W9,Tablas!$B$87:$D$90,2),IF(X9="R",VLOOKUP(W9,Tablas!$B$87:$D$90,3))))</f>
        <v>3</v>
      </c>
      <c r="Z9" s="40">
        <v>3</v>
      </c>
      <c r="AA9" s="37" t="s">
        <v>60</v>
      </c>
      <c r="AB9" s="62">
        <f>IF(AA9="N",0,IF(AA9="A",VLOOKUP(Z9,Tablas!$B$143:$D$146,2),IF(AA9="R",VLOOKUP(Z9,Tablas!$B$143:$D$146,3))))</f>
        <v>0.5</v>
      </c>
      <c r="AC9" s="40">
        <v>4</v>
      </c>
      <c r="AD9" s="37" t="s">
        <v>58</v>
      </c>
      <c r="AE9" s="62">
        <f>IF(AD9="N",0,IF(AD9="A",VLOOKUP(AC9,Tablas!$B$101:$D$104,2),IF(AD9="R",VLOOKUP(AC9,Tablas!$B$101:$D$104,3))))</f>
        <v>2</v>
      </c>
      <c r="AF9" s="40"/>
      <c r="AG9" s="37" t="s">
        <v>62</v>
      </c>
      <c r="AH9" s="62">
        <f>IF(AG9="N",0,IF(AG9="A",VLOOKUP(AF9,Tablas!$B$94:$D$98,2),IF(AG9="R",VLOOKUP(AF9,Tablas!$B$94:$D$98,3))))</f>
        <v>0</v>
      </c>
      <c r="AI9" s="40">
        <v>2</v>
      </c>
      <c r="AJ9" s="37" t="s">
        <v>60</v>
      </c>
      <c r="AK9" s="62">
        <f>IF(AJ9="N",0,IF(AJ9="A",VLOOKUP(AI9,Tablas!$B$150:$D$154,2),IF(AJ9="R",VLOOKUP(AI9,Tablas!$B$150:$D$154,3))))</f>
        <v>0.5</v>
      </c>
      <c r="AL9" s="40">
        <v>6</v>
      </c>
      <c r="AM9" s="37" t="s">
        <v>60</v>
      </c>
      <c r="AN9" s="62">
        <f>IF(AM9="N",0,IF(AM9="A",VLOOKUP(AL9,Tablas!$B$108:$D$111,2),IF(AM9="R",VLOOKUP(AL9,Tablas!$B$108:$D$111,3))))</f>
        <v>2</v>
      </c>
      <c r="AO9" s="40"/>
      <c r="AP9" s="37" t="s">
        <v>62</v>
      </c>
      <c r="AQ9" s="62">
        <f>IF(AP9="N",0,IF(AP9="A",VLOOKUP(AO9,Tablas!$B$115:$D$118,2),IF(AP9="R",VLOOKUP(AO9,Tablas!$B$115:$D$118,3))))</f>
        <v>0</v>
      </c>
      <c r="AR9" s="40">
        <f t="shared" si="9"/>
        <v>500</v>
      </c>
      <c r="AS9" s="37" t="s">
        <v>58</v>
      </c>
      <c r="AT9" s="62">
        <f>IF(AS9="N",0,IF(AS9="A",VLOOKUP(AR9,Tablas!$B$87:$D$90,2),IF(AS9="R",VLOOKUP(AR9,Tablas!$B$87:$D$90,3))))</f>
        <v>6</v>
      </c>
      <c r="AU9" s="40"/>
      <c r="AV9" s="37" t="s">
        <v>62</v>
      </c>
      <c r="AW9" s="62">
        <f>IF(AV9="N",0,IF(AV9="A",VLOOKUP(AU9,Tablas!$B$129:$D$132,2),IF(AV9="R",VLOOKUP(AU9,Tablas!$B$129:$D$132,3))))</f>
        <v>0</v>
      </c>
      <c r="AX9" s="40"/>
      <c r="AY9" s="37" t="s">
        <v>62</v>
      </c>
      <c r="AZ9" s="62">
        <f>IF(AY9="N",0,IF(AY9="A",VLOOKUP(AX9,Tablas!$B$136:$D$139,2),IF(AY9="R",VLOOKUP(AX9,Tablas!$B$136:$D$139,3))))</f>
        <v>0</v>
      </c>
      <c r="BA9" s="40"/>
      <c r="BB9" s="37" t="s">
        <v>62</v>
      </c>
      <c r="BC9" s="62">
        <f>IF(BB9="N",0,IF(BB9="A",VLOOKUP(BA9,Tablas!$B$122:$D$125,2),IF(BB9="R",VLOOKUP(BA9,Tablas!$B$122:$D$125,3))))</f>
        <v>0</v>
      </c>
      <c r="BD9" s="55"/>
      <c r="BE9" s="63">
        <f t="shared" si="4"/>
        <v>15.5</v>
      </c>
      <c r="BF9" s="40" t="s">
        <v>67</v>
      </c>
      <c r="BG9" s="37" t="s">
        <v>67</v>
      </c>
      <c r="BH9" s="37" t="s">
        <v>62</v>
      </c>
      <c r="BI9" s="37" t="s">
        <v>68</v>
      </c>
      <c r="BJ9" s="37" t="s">
        <v>68</v>
      </c>
      <c r="BK9" s="37" t="s">
        <v>62</v>
      </c>
      <c r="BL9" s="37" t="s">
        <v>62</v>
      </c>
      <c r="BM9" s="37" t="s">
        <v>62</v>
      </c>
      <c r="BN9" s="37" t="s">
        <v>62</v>
      </c>
      <c r="BO9" s="37" t="s">
        <v>62</v>
      </c>
      <c r="BP9" s="37" t="s">
        <v>62</v>
      </c>
      <c r="BQ9" s="64">
        <f t="shared" si="5"/>
        <v>6</v>
      </c>
      <c r="BR9" s="40" t="s">
        <v>85</v>
      </c>
      <c r="BS9" s="37" t="s">
        <v>85</v>
      </c>
      <c r="BT9" s="37" t="s">
        <v>86</v>
      </c>
      <c r="BU9" s="37" t="s">
        <v>86</v>
      </c>
      <c r="BV9" s="37" t="s">
        <v>85</v>
      </c>
      <c r="BW9" s="37" t="s">
        <v>86</v>
      </c>
      <c r="BX9" s="37" t="s">
        <v>86</v>
      </c>
      <c r="BY9" s="37" t="s">
        <v>86</v>
      </c>
      <c r="BZ9" s="37" t="s">
        <v>85</v>
      </c>
      <c r="CA9" s="37" t="s">
        <v>86</v>
      </c>
      <c r="CB9" s="64">
        <f t="shared" si="6"/>
        <v>4</v>
      </c>
      <c r="CC9" s="65">
        <f t="shared" ref="CC9:CC49" si="11">+BE9+BQ9+CB9</f>
        <v>25.5</v>
      </c>
      <c r="CD9" s="100" t="s">
        <v>344</v>
      </c>
      <c r="CE9" s="99" t="s">
        <v>345</v>
      </c>
      <c r="CF9" s="94" t="s">
        <v>302</v>
      </c>
    </row>
    <row r="10" spans="1:84" s="5" customFormat="1" ht="24.75" customHeight="1" x14ac:dyDescent="0.25">
      <c r="A10" s="45" t="s">
        <v>544</v>
      </c>
      <c r="B10" s="66" t="str">
        <f t="shared" si="7"/>
        <v>2026-0820516394138</v>
      </c>
      <c r="C10" s="48" t="str">
        <f t="shared" si="10"/>
        <v>2026-08|Lorenzo|20516394138</v>
      </c>
      <c r="D10" s="45" t="s">
        <v>8</v>
      </c>
      <c r="E10" s="38" t="s">
        <v>24</v>
      </c>
      <c r="F10" s="38" t="s">
        <v>331</v>
      </c>
      <c r="G10" s="38" t="s">
        <v>518</v>
      </c>
      <c r="H10" s="45" t="s">
        <v>550</v>
      </c>
      <c r="I10" s="48" t="str">
        <f t="shared" si="8"/>
        <v>20516394138|Lorenzo</v>
      </c>
      <c r="J10" s="39" t="s">
        <v>146</v>
      </c>
      <c r="K10" s="39" t="s">
        <v>92</v>
      </c>
      <c r="L10" s="37" t="s">
        <v>297</v>
      </c>
      <c r="M10" s="53" t="s">
        <v>235</v>
      </c>
      <c r="N10" s="40">
        <v>70</v>
      </c>
      <c r="O10" s="37" t="s">
        <v>58</v>
      </c>
      <c r="P10" s="62">
        <f>IF(O10="N",0,IF(O10="A",VLOOKUP(N10,Tablas!$B$66:$D$69,2),IF(O10="R",VLOOKUP(N10,Tablas!$B$66:$D$69,3))))</f>
        <v>1</v>
      </c>
      <c r="Q10" s="40">
        <v>60</v>
      </c>
      <c r="R10" s="37" t="s">
        <v>58</v>
      </c>
      <c r="S10" s="62">
        <f>IF(R10="N",0,IF(R10="A",VLOOKUP(Q10,Tablas!$B$73:$D$76,2),IF(R10="R",VLOOKUP(Q10,Tablas!$B$73:$D$76,3))))</f>
        <v>1</v>
      </c>
      <c r="T10" s="40">
        <v>150</v>
      </c>
      <c r="U10" s="37" t="s">
        <v>58</v>
      </c>
      <c r="V10" s="62">
        <f>IF(U10="N",0,IF(U10="A",VLOOKUP(T10,Tablas!$B$80:$D$83,2),IF(U10="R",VLOOKUP(T10,Tablas!$B$80:$D$83,3))))</f>
        <v>2</v>
      </c>
      <c r="W10" s="40"/>
      <c r="X10" s="37" t="s">
        <v>62</v>
      </c>
      <c r="Y10" s="62">
        <f>IF(X10="N",0,IF(X10="A",VLOOKUP(W10,Tablas!$B$87:$D$90,2),IF(X10="R",VLOOKUP(W10,Tablas!$B$87:$D$90,3))))</f>
        <v>0</v>
      </c>
      <c r="Z10" s="40"/>
      <c r="AA10" s="37" t="s">
        <v>62</v>
      </c>
      <c r="AB10" s="62">
        <f>IF(AA10="N",0,IF(AA10="A",VLOOKUP(Z10,Tablas!$B$143:$D$146,2),IF(AA10="R",VLOOKUP(Z10,Tablas!$B$143:$D$146,3))))</f>
        <v>0</v>
      </c>
      <c r="AC10" s="40">
        <v>2</v>
      </c>
      <c r="AD10" s="37" t="s">
        <v>58</v>
      </c>
      <c r="AE10" s="62">
        <f>IF(AD10="N",0,IF(AD10="A",VLOOKUP(AC10,Tablas!$B$101:$D$104,2),IF(AD10="R",VLOOKUP(AC10,Tablas!$B$101:$D$104,3))))</f>
        <v>2</v>
      </c>
      <c r="AF10" s="40"/>
      <c r="AG10" s="37" t="s">
        <v>62</v>
      </c>
      <c r="AH10" s="62">
        <f>IF(AG10="N",0,IF(AG10="A",VLOOKUP(AF10,Tablas!$B$94:$D$98,2),IF(AG10="R",VLOOKUP(AF10,Tablas!$B$94:$D$98,3))))</f>
        <v>0</v>
      </c>
      <c r="AI10" s="40"/>
      <c r="AJ10" s="37" t="s">
        <v>62</v>
      </c>
      <c r="AK10" s="62">
        <f>IF(AJ10="N",0,IF(AJ10="A",VLOOKUP(AI10,Tablas!$B$150:$D$154,2),IF(AJ10="R",VLOOKUP(AI10,Tablas!$B$150:$D$154,3))))</f>
        <v>0</v>
      </c>
      <c r="AL10" s="40"/>
      <c r="AM10" s="37" t="s">
        <v>62</v>
      </c>
      <c r="AN10" s="62">
        <f>IF(AM10="N",0,IF(AM10="A",VLOOKUP(AL10,Tablas!$B$108:$D$111,2),IF(AM10="R",VLOOKUP(AL10,Tablas!$B$108:$D$111,3))))</f>
        <v>0</v>
      </c>
      <c r="AO10" s="40"/>
      <c r="AP10" s="37" t="s">
        <v>62</v>
      </c>
      <c r="AQ10" s="62">
        <f>IF(AP10="N",0,IF(AP10="A",VLOOKUP(AO10,Tablas!$B$115:$D$118,2),IF(AP10="R",VLOOKUP(AO10,Tablas!$B$115:$D$118,3))))</f>
        <v>0</v>
      </c>
      <c r="AR10" s="40"/>
      <c r="AS10" s="37" t="s">
        <v>62</v>
      </c>
      <c r="AT10" s="62">
        <f>IF(AS10="N",0,IF(AS10="A",VLOOKUP(AR10,Tablas!$B$87:$D$90,2),IF(AS10="R",VLOOKUP(AR10,Tablas!$B$87:$D$90,3))))</f>
        <v>0</v>
      </c>
      <c r="AU10" s="40"/>
      <c r="AV10" s="37" t="s">
        <v>62</v>
      </c>
      <c r="AW10" s="62">
        <f>IF(AV10="N",0,IF(AV10="A",VLOOKUP(AU10,Tablas!$B$129:$D$132,2),IF(AV10="R",VLOOKUP(AU10,Tablas!$B$129:$D$132,3))))</f>
        <v>0</v>
      </c>
      <c r="AX10" s="40"/>
      <c r="AY10" s="37" t="s">
        <v>62</v>
      </c>
      <c r="AZ10" s="62">
        <f>IF(AY10="N",0,IF(AY10="A",VLOOKUP(AX10,Tablas!$B$136:$D$139,2),IF(AY10="R",VLOOKUP(AX10,Tablas!$B$136:$D$139,3))))</f>
        <v>0</v>
      </c>
      <c r="BA10" s="40"/>
      <c r="BB10" s="37" t="s">
        <v>62</v>
      </c>
      <c r="BC10" s="62">
        <f>IF(BB10="N",0,IF(BB10="A",VLOOKUP(BA10,Tablas!$B$122:$D$125,2),IF(BB10="R",VLOOKUP(BA10,Tablas!$B$122:$D$125,3))))</f>
        <v>0</v>
      </c>
      <c r="BD10" s="55"/>
      <c r="BE10" s="63">
        <f t="shared" si="4"/>
        <v>6</v>
      </c>
      <c r="BF10" s="40" t="s">
        <v>67</v>
      </c>
      <c r="BG10" s="37" t="s">
        <v>67</v>
      </c>
      <c r="BH10" s="37" t="s">
        <v>62</v>
      </c>
      <c r="BI10" s="37" t="s">
        <v>68</v>
      </c>
      <c r="BJ10" s="37" t="s">
        <v>62</v>
      </c>
      <c r="BK10" s="37" t="s">
        <v>62</v>
      </c>
      <c r="BL10" s="37" t="s">
        <v>62</v>
      </c>
      <c r="BM10" s="37" t="s">
        <v>62</v>
      </c>
      <c r="BN10" s="37" t="s">
        <v>62</v>
      </c>
      <c r="BO10" s="37" t="s">
        <v>62</v>
      </c>
      <c r="BP10" s="37" t="s">
        <v>62</v>
      </c>
      <c r="BQ10" s="64">
        <f t="shared" si="5"/>
        <v>5</v>
      </c>
      <c r="BR10" s="40" t="s">
        <v>85</v>
      </c>
      <c r="BS10" s="37" t="s">
        <v>85</v>
      </c>
      <c r="BT10" s="37" t="s">
        <v>86</v>
      </c>
      <c r="BU10" s="37" t="s">
        <v>86</v>
      </c>
      <c r="BV10" s="37" t="s">
        <v>85</v>
      </c>
      <c r="BW10" s="37" t="s">
        <v>86</v>
      </c>
      <c r="BX10" s="37" t="s">
        <v>86</v>
      </c>
      <c r="BY10" s="37" t="s">
        <v>86</v>
      </c>
      <c r="BZ10" s="37" t="s">
        <v>86</v>
      </c>
      <c r="CA10" s="37" t="s">
        <v>86</v>
      </c>
      <c r="CB10" s="64">
        <f t="shared" si="6"/>
        <v>3</v>
      </c>
      <c r="CC10" s="65">
        <f t="shared" si="11"/>
        <v>14</v>
      </c>
      <c r="CD10" s="100" t="s">
        <v>346</v>
      </c>
      <c r="CE10" s="99" t="s">
        <v>347</v>
      </c>
      <c r="CF10" s="94" t="s">
        <v>304</v>
      </c>
    </row>
    <row r="11" spans="1:84" s="5" customFormat="1" ht="24.75" customHeight="1" x14ac:dyDescent="0.25">
      <c r="A11" s="45" t="s">
        <v>544</v>
      </c>
      <c r="B11" s="66" t="str">
        <f t="shared" si="7"/>
        <v>2026-0820556435040</v>
      </c>
      <c r="C11" s="48" t="str">
        <f t="shared" si="10"/>
        <v>2026-08|Marisol|20556435040</v>
      </c>
      <c r="D11" s="45" t="s">
        <v>17</v>
      </c>
      <c r="E11" s="38" t="s">
        <v>33</v>
      </c>
      <c r="F11" s="38" t="s">
        <v>268</v>
      </c>
      <c r="G11" s="38" t="s">
        <v>250</v>
      </c>
      <c r="H11" s="45" t="s">
        <v>237</v>
      </c>
      <c r="I11" s="48" t="str">
        <f t="shared" si="8"/>
        <v>20556435040|Marisol</v>
      </c>
      <c r="J11" s="39" t="s">
        <v>73</v>
      </c>
      <c r="K11" s="39" t="s">
        <v>528</v>
      </c>
      <c r="L11" s="37" t="s">
        <v>207</v>
      </c>
      <c r="M11" s="53" t="s">
        <v>87</v>
      </c>
      <c r="N11" s="40">
        <v>300</v>
      </c>
      <c r="O11" s="37" t="s">
        <v>58</v>
      </c>
      <c r="P11" s="62">
        <f>IF(O11="N",0,IF(O11="A",VLOOKUP(N11,Tablas!$B$66:$D$69,2),IF(O11="R",VLOOKUP(N11,Tablas!$B$66:$D$69,3))))</f>
        <v>2</v>
      </c>
      <c r="Q11" s="40">
        <v>8000</v>
      </c>
      <c r="R11" s="37" t="s">
        <v>58</v>
      </c>
      <c r="S11" s="62">
        <f>IF(R11="N",0,IF(R11="A",VLOOKUP(Q11,Tablas!$B$73:$D$76,2),IF(R11="R",VLOOKUP(Q11,Tablas!$B$73:$D$76,3))))</f>
        <v>4</v>
      </c>
      <c r="T11" s="40">
        <v>500</v>
      </c>
      <c r="U11" s="37" t="s">
        <v>58</v>
      </c>
      <c r="V11" s="62">
        <f>IF(U11="N",0,IF(U11="A",VLOOKUP(T11,Tablas!$B$80:$D$83,2),IF(U11="R",VLOOKUP(T11,Tablas!$B$80:$D$83,3))))</f>
        <v>3</v>
      </c>
      <c r="W11" s="40"/>
      <c r="X11" s="37" t="s">
        <v>62</v>
      </c>
      <c r="Y11" s="62">
        <f>IF(X11="N",0,IF(X11="A",VLOOKUP(W11,Tablas!$B$87:$D$90,2),IF(X11="R",VLOOKUP(W11,Tablas!$B$87:$D$90,3))))</f>
        <v>0</v>
      </c>
      <c r="Z11" s="40">
        <v>2</v>
      </c>
      <c r="AA11" s="37" t="s">
        <v>58</v>
      </c>
      <c r="AB11" s="62">
        <f>IF(AA11="N",0,IF(AA11="A",VLOOKUP(Z11,Tablas!$B$143:$D$146,2),IF(AA11="R",VLOOKUP(Z11,Tablas!$B$143:$D$146,3))))</f>
        <v>1</v>
      </c>
      <c r="AC11" s="40">
        <v>9</v>
      </c>
      <c r="AD11" s="37" t="s">
        <v>58</v>
      </c>
      <c r="AE11" s="62">
        <f>IF(AD11="N",0,IF(AD11="A",VLOOKUP(AC11,Tablas!$B$101:$D$104,2),IF(AD11="R",VLOOKUP(AC11,Tablas!$B$101:$D$104,3))))</f>
        <v>4</v>
      </c>
      <c r="AF11" s="40">
        <v>45</v>
      </c>
      <c r="AG11" s="37" t="s">
        <v>58</v>
      </c>
      <c r="AH11" s="62">
        <f>IF(AG11="N",0,IF(AG11="A",VLOOKUP(AF11,Tablas!$B$94:$D$98,2),IF(AG11="R",VLOOKUP(AF11,Tablas!$B$94:$D$98,3))))</f>
        <v>1</v>
      </c>
      <c r="AI11" s="40">
        <v>1</v>
      </c>
      <c r="AJ11" s="37" t="s">
        <v>58</v>
      </c>
      <c r="AK11" s="62">
        <f>IF(AJ11="N",0,IF(AJ11="A",VLOOKUP(AI11,Tablas!$B$150:$D$154,2),IF(AJ11="R",VLOOKUP(AI11,Tablas!$B$150:$D$154,3))))</f>
        <v>1</v>
      </c>
      <c r="AL11" s="40"/>
      <c r="AM11" s="37" t="s">
        <v>62</v>
      </c>
      <c r="AN11" s="62">
        <f>IF(AM11="N",0,IF(AM11="A",VLOOKUP(AL11,Tablas!$B$108:$D$111,2),IF(AM11="R",VLOOKUP(AL11,Tablas!$B$108:$D$111,3))))</f>
        <v>0</v>
      </c>
      <c r="AO11" s="40"/>
      <c r="AP11" s="37" t="s">
        <v>62</v>
      </c>
      <c r="AQ11" s="62">
        <f>IF(AP11="N",0,IF(AP11="A",VLOOKUP(AO11,Tablas!$B$115:$D$118,2),IF(AP11="R",VLOOKUP(AO11,Tablas!$B$115:$D$118,3))))</f>
        <v>0</v>
      </c>
      <c r="AR11" s="40">
        <v>12</v>
      </c>
      <c r="AS11" s="37" t="s">
        <v>58</v>
      </c>
      <c r="AT11" s="62">
        <f>IF(AS11="N",0,IF(AS11="A",VLOOKUP(AR11,Tablas!$B$87:$D$90,2),IF(AS11="R",VLOOKUP(AR11,Tablas!$B$87:$D$90,3))))</f>
        <v>2</v>
      </c>
      <c r="AU11" s="40"/>
      <c r="AV11" s="37" t="s">
        <v>62</v>
      </c>
      <c r="AW11" s="62">
        <f>IF(AV11="N",0,IF(AV11="A",VLOOKUP(AU11,Tablas!$B$129:$D$132,2),IF(AV11="R",VLOOKUP(AU11,Tablas!$B$129:$D$132,3))))</f>
        <v>0</v>
      </c>
      <c r="AX11" s="40"/>
      <c r="AY11" s="37" t="s">
        <v>62</v>
      </c>
      <c r="AZ11" s="62">
        <f>IF(AY11="N",0,IF(AY11="A",VLOOKUP(AX11,Tablas!$B$136:$D$139,2),IF(AY11="R",VLOOKUP(AX11,Tablas!$B$136:$D$139,3))))</f>
        <v>0</v>
      </c>
      <c r="BA11" s="40"/>
      <c r="BB11" s="37" t="s">
        <v>62</v>
      </c>
      <c r="BC11" s="62">
        <f>IF(BB11="N",0,IF(BB11="A",VLOOKUP(BA11,Tablas!$B$122:$D$125,2),IF(BB11="R",VLOOKUP(BA11,Tablas!$B$122:$D$125,3))))</f>
        <v>0</v>
      </c>
      <c r="BD11" s="55"/>
      <c r="BE11" s="63">
        <f t="shared" si="4"/>
        <v>18</v>
      </c>
      <c r="BF11" s="40" t="s">
        <v>67</v>
      </c>
      <c r="BG11" s="37" t="s">
        <v>67</v>
      </c>
      <c r="BH11" s="37" t="s">
        <v>68</v>
      </c>
      <c r="BI11" s="37" t="s">
        <v>62</v>
      </c>
      <c r="BJ11" s="37" t="s">
        <v>68</v>
      </c>
      <c r="BK11" s="37" t="s">
        <v>68</v>
      </c>
      <c r="BL11" s="37" t="s">
        <v>62</v>
      </c>
      <c r="BM11" s="37" t="s">
        <v>68</v>
      </c>
      <c r="BN11" s="37" t="s">
        <v>62</v>
      </c>
      <c r="BO11" s="37" t="s">
        <v>62</v>
      </c>
      <c r="BP11" s="37" t="s">
        <v>68</v>
      </c>
      <c r="BQ11" s="64">
        <f t="shared" si="5"/>
        <v>9</v>
      </c>
      <c r="BR11" s="40" t="s">
        <v>85</v>
      </c>
      <c r="BS11" s="37" t="s">
        <v>85</v>
      </c>
      <c r="BT11" s="37" t="s">
        <v>86</v>
      </c>
      <c r="BU11" s="37" t="s">
        <v>86</v>
      </c>
      <c r="BV11" s="37" t="s">
        <v>85</v>
      </c>
      <c r="BW11" s="37" t="s">
        <v>86</v>
      </c>
      <c r="BX11" s="37" t="s">
        <v>86</v>
      </c>
      <c r="BY11" s="37" t="s">
        <v>85</v>
      </c>
      <c r="BZ11" s="37" t="s">
        <v>86</v>
      </c>
      <c r="CA11" s="37" t="s">
        <v>86</v>
      </c>
      <c r="CB11" s="64">
        <f t="shared" si="6"/>
        <v>4</v>
      </c>
      <c r="CC11" s="65">
        <f t="shared" si="11"/>
        <v>31</v>
      </c>
      <c r="CD11" s="100" t="s">
        <v>348</v>
      </c>
      <c r="CE11" s="99" t="s">
        <v>349</v>
      </c>
      <c r="CF11" s="94" t="s">
        <v>60</v>
      </c>
    </row>
    <row r="12" spans="1:84" s="5" customFormat="1" ht="24.75" customHeight="1" x14ac:dyDescent="0.25">
      <c r="A12" s="45" t="s">
        <v>544</v>
      </c>
      <c r="B12" s="66" t="str">
        <f t="shared" si="7"/>
        <v>2026-0820608390058</v>
      </c>
      <c r="C12" s="48" t="str">
        <f t="shared" si="10"/>
        <v>2026-08|Lorenzo|20608390058</v>
      </c>
      <c r="D12" s="45" t="s">
        <v>198</v>
      </c>
      <c r="E12" s="38" t="s">
        <v>138</v>
      </c>
      <c r="F12" s="38" t="s">
        <v>331</v>
      </c>
      <c r="G12" s="38" t="s">
        <v>518</v>
      </c>
      <c r="H12" s="45" t="s">
        <v>550</v>
      </c>
      <c r="I12" s="48" t="str">
        <f t="shared" si="8"/>
        <v>20608390058|Lorenzo</v>
      </c>
      <c r="J12" s="39" t="s">
        <v>145</v>
      </c>
      <c r="K12" s="39" t="s">
        <v>92</v>
      </c>
      <c r="L12" s="37" t="s">
        <v>207</v>
      </c>
      <c r="M12" s="53" t="s">
        <v>235</v>
      </c>
      <c r="N12" s="40">
        <v>20</v>
      </c>
      <c r="O12" s="37" t="s">
        <v>58</v>
      </c>
      <c r="P12" s="62">
        <f>IF(O12="N",0,IF(O12="A",VLOOKUP(N12,Tablas!$B$66:$D$69,2),IF(O12="R",VLOOKUP(N12,Tablas!$B$66:$D$69,3))))</f>
        <v>1</v>
      </c>
      <c r="Q12" s="40">
        <v>5</v>
      </c>
      <c r="R12" s="37" t="s">
        <v>58</v>
      </c>
      <c r="S12" s="62">
        <f>IF(R12="N",0,IF(R12="A",VLOOKUP(Q12,Tablas!$B$73:$D$76,2),IF(R12="R",VLOOKUP(Q12,Tablas!$B$73:$D$76,3))))</f>
        <v>1</v>
      </c>
      <c r="T12" s="40">
        <v>50</v>
      </c>
      <c r="U12" s="37" t="s">
        <v>58</v>
      </c>
      <c r="V12" s="62">
        <f>IF(U12="N",0,IF(U12="A",VLOOKUP(T12,Tablas!$B$80:$D$83,2),IF(U12="R",VLOOKUP(T12,Tablas!$B$80:$D$83,3))))</f>
        <v>1</v>
      </c>
      <c r="W12" s="40">
        <v>50</v>
      </c>
      <c r="X12" s="37" t="s">
        <v>58</v>
      </c>
      <c r="Y12" s="62">
        <f>IF(X12="N",0,IF(X12="A",VLOOKUP(W12,Tablas!$B$87:$D$90,2),IF(X12="R",VLOOKUP(W12,Tablas!$B$87:$D$90,3))))</f>
        <v>2</v>
      </c>
      <c r="Z12" s="40"/>
      <c r="AA12" s="37" t="s">
        <v>62</v>
      </c>
      <c r="AB12" s="62">
        <f>IF(AA12="N",0,IF(AA12="A",VLOOKUP(Z12,Tablas!$B$143:$D$146,2),IF(AA12="R",VLOOKUP(Z12,Tablas!$B$143:$D$146,3))))</f>
        <v>0</v>
      </c>
      <c r="AC12" s="40">
        <v>1</v>
      </c>
      <c r="AD12" s="37" t="s">
        <v>58</v>
      </c>
      <c r="AE12" s="62">
        <f>IF(AD12="N",0,IF(AD12="A",VLOOKUP(AC12,Tablas!$B$101:$D$104,2),IF(AD12="R",VLOOKUP(AC12,Tablas!$B$101:$D$104,3))))</f>
        <v>2</v>
      </c>
      <c r="AF12" s="40">
        <v>2</v>
      </c>
      <c r="AG12" s="37" t="s">
        <v>58</v>
      </c>
      <c r="AH12" s="62">
        <f>IF(AG12="N",0,IF(AG12="A",VLOOKUP(AF12,Tablas!$B$94:$D$98,2),IF(AG12="R",VLOOKUP(AF12,Tablas!$B$94:$D$98,3))))</f>
        <v>1</v>
      </c>
      <c r="AI12" s="40">
        <v>1</v>
      </c>
      <c r="AJ12" s="37" t="s">
        <v>58</v>
      </c>
      <c r="AK12" s="62">
        <f>IF(AJ12="N",0,IF(AJ12="A",VLOOKUP(AI12,Tablas!$B$150:$D$154,2),IF(AJ12="R",VLOOKUP(AI12,Tablas!$B$150:$D$154,3))))</f>
        <v>1</v>
      </c>
      <c r="AL12" s="40"/>
      <c r="AM12" s="37" t="s">
        <v>62</v>
      </c>
      <c r="AN12" s="62">
        <f>IF(AM12="N",0,IF(AM12="A",VLOOKUP(AL12,Tablas!$B$108:$D$111,2),IF(AM12="R",VLOOKUP(AL12,Tablas!$B$108:$D$111,3))))</f>
        <v>0</v>
      </c>
      <c r="AO12" s="40">
        <v>5</v>
      </c>
      <c r="AP12" s="37" t="s">
        <v>58</v>
      </c>
      <c r="AQ12" s="62">
        <f>IF(AP12="N",0,IF(AP12="A",VLOOKUP(AO12,Tablas!$B$115:$D$118,2),IF(AP12="R",VLOOKUP(AO12,Tablas!$B$115:$D$118,3))))</f>
        <v>2</v>
      </c>
      <c r="AR12" s="40">
        <f t="shared" ref="AR12:AR13" si="12">+W12</f>
        <v>50</v>
      </c>
      <c r="AS12" s="37" t="str">
        <f t="shared" ref="AS12:AS13" si="13">+X12</f>
        <v>R</v>
      </c>
      <c r="AT12" s="62">
        <f>IF(AS12="N",0,IF(AS12="A",VLOOKUP(AR12,Tablas!$B$87:$D$90,2),IF(AS12="R",VLOOKUP(AR12,Tablas!$B$87:$D$90,3))))</f>
        <v>2</v>
      </c>
      <c r="AU12" s="40"/>
      <c r="AV12" s="37" t="s">
        <v>62</v>
      </c>
      <c r="AW12" s="62">
        <f>IF(AV12="N",0,IF(AV12="A",VLOOKUP(AU12,Tablas!$B$129:$D$132,2),IF(AV12="R",VLOOKUP(AU12,Tablas!$B$129:$D$132,3))))</f>
        <v>0</v>
      </c>
      <c r="AX12" s="40"/>
      <c r="AY12" s="37" t="s">
        <v>62</v>
      </c>
      <c r="AZ12" s="62">
        <f>IF(AY12="N",0,IF(AY12="A",VLOOKUP(AX12,Tablas!$B$136:$D$139,2),IF(AY12="R",VLOOKUP(AX12,Tablas!$B$136:$D$139,3))))</f>
        <v>0</v>
      </c>
      <c r="BA12" s="40">
        <v>25</v>
      </c>
      <c r="BB12" s="37" t="s">
        <v>58</v>
      </c>
      <c r="BC12" s="62">
        <f>IF(BB12="N",0,IF(BB12="A",VLOOKUP(BA12,Tablas!$B$122:$D$125,2),IF(BB12="R",VLOOKUP(BA12,Tablas!$B$122:$D$125,3))))</f>
        <v>2</v>
      </c>
      <c r="BD12" s="55"/>
      <c r="BE12" s="63">
        <f t="shared" si="4"/>
        <v>15</v>
      </c>
      <c r="BF12" s="40" t="s">
        <v>67</v>
      </c>
      <c r="BG12" s="37" t="s">
        <v>67</v>
      </c>
      <c r="BH12" s="37" t="s">
        <v>68</v>
      </c>
      <c r="BI12" s="37" t="s">
        <v>62</v>
      </c>
      <c r="BJ12" s="37" t="s">
        <v>68</v>
      </c>
      <c r="BK12" s="37" t="s">
        <v>68</v>
      </c>
      <c r="BL12" s="37" t="s">
        <v>62</v>
      </c>
      <c r="BM12" s="37" t="s">
        <v>68</v>
      </c>
      <c r="BN12" s="37" t="s">
        <v>62</v>
      </c>
      <c r="BO12" s="37" t="s">
        <v>68</v>
      </c>
      <c r="BP12" s="37" t="s">
        <v>62</v>
      </c>
      <c r="BQ12" s="64">
        <f t="shared" si="5"/>
        <v>9</v>
      </c>
      <c r="BR12" s="40" t="s">
        <v>85</v>
      </c>
      <c r="BS12" s="37" t="s">
        <v>85</v>
      </c>
      <c r="BT12" s="37" t="s">
        <v>86</v>
      </c>
      <c r="BU12" s="37" t="s">
        <v>85</v>
      </c>
      <c r="BV12" s="37" t="s">
        <v>85</v>
      </c>
      <c r="BW12" s="37" t="s">
        <v>86</v>
      </c>
      <c r="BX12" s="37" t="s">
        <v>86</v>
      </c>
      <c r="BY12" s="37" t="s">
        <v>86</v>
      </c>
      <c r="BZ12" s="37" t="s">
        <v>85</v>
      </c>
      <c r="CA12" s="37" t="s">
        <v>86</v>
      </c>
      <c r="CB12" s="64">
        <f t="shared" si="6"/>
        <v>5</v>
      </c>
      <c r="CC12" s="65">
        <f t="shared" si="11"/>
        <v>29</v>
      </c>
      <c r="CD12" s="100" t="s">
        <v>350</v>
      </c>
      <c r="CE12" s="99" t="s">
        <v>351</v>
      </c>
      <c r="CF12" s="94" t="s">
        <v>302</v>
      </c>
    </row>
    <row r="13" spans="1:84" s="5" customFormat="1" ht="24.75" customHeight="1" x14ac:dyDescent="0.25">
      <c r="A13" s="45" t="s">
        <v>544</v>
      </c>
      <c r="B13" s="66" t="str">
        <f t="shared" si="7"/>
        <v>2026-0820537193761</v>
      </c>
      <c r="C13" s="48" t="str">
        <f t="shared" si="10"/>
        <v>2026-08|Yeleydi|20537193761</v>
      </c>
      <c r="D13" s="45" t="s">
        <v>2</v>
      </c>
      <c r="E13" s="38" t="s">
        <v>19</v>
      </c>
      <c r="F13" s="38" t="s">
        <v>585</v>
      </c>
      <c r="G13" s="38" t="s">
        <v>205</v>
      </c>
      <c r="H13" s="45" t="s">
        <v>554</v>
      </c>
      <c r="I13" s="48" t="str">
        <f t="shared" si="8"/>
        <v>20537193761|Yeleydi</v>
      </c>
      <c r="J13" s="39" t="s">
        <v>146</v>
      </c>
      <c r="K13" s="39" t="s">
        <v>526</v>
      </c>
      <c r="L13" s="37" t="s">
        <v>207</v>
      </c>
      <c r="M13" s="53" t="s">
        <v>235</v>
      </c>
      <c r="N13" s="40">
        <v>500</v>
      </c>
      <c r="O13" s="37" t="s">
        <v>58</v>
      </c>
      <c r="P13" s="62">
        <f>IF(O13="N",0,IF(O13="A",VLOOKUP(N13,Tablas!$B$66:$D$69,2),IF(O13="R",VLOOKUP(N13,Tablas!$B$66:$D$69,3))))</f>
        <v>3</v>
      </c>
      <c r="Q13" s="40">
        <v>20</v>
      </c>
      <c r="R13" s="37" t="s">
        <v>58</v>
      </c>
      <c r="S13" s="62">
        <f>IF(R13="N",0,IF(R13="A",VLOOKUP(Q13,Tablas!$B$73:$D$76,2),IF(R13="R",VLOOKUP(Q13,Tablas!$B$73:$D$76,3))))</f>
        <v>1</v>
      </c>
      <c r="T13" s="40">
        <v>500</v>
      </c>
      <c r="U13" s="37" t="s">
        <v>58</v>
      </c>
      <c r="V13" s="62">
        <f>IF(U13="N",0,IF(U13="A",VLOOKUP(T13,Tablas!$B$80:$D$83,2),IF(U13="R",VLOOKUP(T13,Tablas!$B$80:$D$83,3))))</f>
        <v>3</v>
      </c>
      <c r="W13" s="40"/>
      <c r="X13" s="37" t="s">
        <v>62</v>
      </c>
      <c r="Y13" s="62">
        <f>IF(X13="N",0,IF(X13="A",VLOOKUP(W13,Tablas!$B$87:$D$90,2),IF(X13="R",VLOOKUP(W13,Tablas!$B$87:$D$90,3))))</f>
        <v>0</v>
      </c>
      <c r="Z13" s="40">
        <v>20</v>
      </c>
      <c r="AA13" s="37" t="s">
        <v>58</v>
      </c>
      <c r="AB13" s="62">
        <f>IF(AA13="N",0,IF(AA13="A",VLOOKUP(Z13,Tablas!$B$143:$D$146,2),IF(AA13="R",VLOOKUP(Z13,Tablas!$B$143:$D$146,3))))</f>
        <v>1</v>
      </c>
      <c r="AC13" s="40">
        <v>4</v>
      </c>
      <c r="AD13" s="37" t="s">
        <v>58</v>
      </c>
      <c r="AE13" s="62">
        <f>IF(AD13="N",0,IF(AD13="A",VLOOKUP(AC13,Tablas!$B$101:$D$104,2),IF(AD13="R",VLOOKUP(AC13,Tablas!$B$101:$D$104,3))))</f>
        <v>2</v>
      </c>
      <c r="AF13" s="40">
        <v>20</v>
      </c>
      <c r="AG13" s="37" t="s">
        <v>58</v>
      </c>
      <c r="AH13" s="62">
        <f>IF(AG13="N",0,IF(AG13="A",VLOOKUP(AF13,Tablas!$B$94:$D$98,2),IF(AG13="R",VLOOKUP(AF13,Tablas!$B$94:$D$98,3))))</f>
        <v>1</v>
      </c>
      <c r="AI13" s="40">
        <v>50</v>
      </c>
      <c r="AJ13" s="37" t="s">
        <v>58</v>
      </c>
      <c r="AK13" s="62">
        <f>IF(AJ13="N",0,IF(AJ13="A",VLOOKUP(AI13,Tablas!$B$150:$D$154,2),IF(AJ13="R",VLOOKUP(AI13,Tablas!$B$150:$D$154,3))))</f>
        <v>1</v>
      </c>
      <c r="AL13" s="40"/>
      <c r="AM13" s="37" t="s">
        <v>62</v>
      </c>
      <c r="AN13" s="62">
        <f>IF(AM13="N",0,IF(AM13="A",VLOOKUP(AL13,Tablas!$B$108:$D$111,2),IF(AM13="R",VLOOKUP(AL13,Tablas!$B$108:$D$111,3))))</f>
        <v>0</v>
      </c>
      <c r="AO13" s="40"/>
      <c r="AP13" s="37" t="s">
        <v>62</v>
      </c>
      <c r="AQ13" s="62">
        <f>IF(AP13="N",0,IF(AP13="A",VLOOKUP(AO13,Tablas!$B$115:$D$118,2),IF(AP13="R",VLOOKUP(AO13,Tablas!$B$115:$D$118,3))))</f>
        <v>0</v>
      </c>
      <c r="AR13" s="40">
        <f t="shared" si="12"/>
        <v>0</v>
      </c>
      <c r="AS13" s="37" t="str">
        <f t="shared" si="13"/>
        <v>N</v>
      </c>
      <c r="AT13" s="62">
        <f>IF(AS13="N",0,IF(AS13="A",VLOOKUP(AR13,Tablas!$B$87:$D$90,2),IF(AS13="R",VLOOKUP(AR13,Tablas!$B$87:$D$90,3))))</f>
        <v>0</v>
      </c>
      <c r="AU13" s="40"/>
      <c r="AV13" s="37" t="s">
        <v>62</v>
      </c>
      <c r="AW13" s="62">
        <f>IF(AV13="N",0,IF(AV13="A",VLOOKUP(AU13,Tablas!$B$129:$D$132,2),IF(AV13="R",VLOOKUP(AU13,Tablas!$B$129:$D$132,3))))</f>
        <v>0</v>
      </c>
      <c r="AX13" s="40"/>
      <c r="AY13" s="37" t="s">
        <v>62</v>
      </c>
      <c r="AZ13" s="62">
        <f>IF(AY13="N",0,IF(AY13="A",VLOOKUP(AX13,Tablas!$B$136:$D$139,2),IF(AY13="R",VLOOKUP(AX13,Tablas!$B$136:$D$139,3))))</f>
        <v>0</v>
      </c>
      <c r="BA13" s="40"/>
      <c r="BB13" s="37" t="s">
        <v>62</v>
      </c>
      <c r="BC13" s="62">
        <f>IF(BB13="N",0,IF(BB13="A",VLOOKUP(BA13,Tablas!$B$122:$D$125,2),IF(BB13="R",VLOOKUP(BA13,Tablas!$B$122:$D$125,3))))</f>
        <v>0</v>
      </c>
      <c r="BD13" s="55"/>
      <c r="BE13" s="63">
        <f t="shared" si="4"/>
        <v>12</v>
      </c>
      <c r="BF13" s="40" t="s">
        <v>67</v>
      </c>
      <c r="BG13" s="37" t="s">
        <v>67</v>
      </c>
      <c r="BH13" s="37" t="s">
        <v>68</v>
      </c>
      <c r="BI13" s="37" t="s">
        <v>62</v>
      </c>
      <c r="BJ13" s="37" t="s">
        <v>68</v>
      </c>
      <c r="BK13" s="37" t="s">
        <v>68</v>
      </c>
      <c r="BL13" s="37" t="s">
        <v>62</v>
      </c>
      <c r="BM13" s="37" t="s">
        <v>62</v>
      </c>
      <c r="BN13" s="37" t="s">
        <v>62</v>
      </c>
      <c r="BO13" s="37" t="s">
        <v>62</v>
      </c>
      <c r="BP13" s="37" t="s">
        <v>62</v>
      </c>
      <c r="BQ13" s="64">
        <f t="shared" si="5"/>
        <v>7</v>
      </c>
      <c r="BR13" s="40" t="s">
        <v>85</v>
      </c>
      <c r="BS13" s="37" t="s">
        <v>85</v>
      </c>
      <c r="BT13" s="37" t="s">
        <v>85</v>
      </c>
      <c r="BU13" s="37" t="s">
        <v>86</v>
      </c>
      <c r="BV13" s="37" t="s">
        <v>85</v>
      </c>
      <c r="BW13" s="37" t="s">
        <v>86</v>
      </c>
      <c r="BX13" s="37" t="s">
        <v>86</v>
      </c>
      <c r="BY13" s="37" t="s">
        <v>86</v>
      </c>
      <c r="BZ13" s="37" t="s">
        <v>86</v>
      </c>
      <c r="CA13" s="37" t="s">
        <v>86</v>
      </c>
      <c r="CB13" s="64">
        <f t="shared" si="6"/>
        <v>4</v>
      </c>
      <c r="CC13" s="65">
        <f t="shared" si="11"/>
        <v>23</v>
      </c>
      <c r="CD13" s="100" t="s">
        <v>354</v>
      </c>
      <c r="CE13" s="99" t="s">
        <v>355</v>
      </c>
      <c r="CF13" s="94" t="s">
        <v>303</v>
      </c>
    </row>
    <row r="14" spans="1:84" s="5" customFormat="1" ht="24.75" customHeight="1" x14ac:dyDescent="0.25">
      <c r="A14" s="45" t="s">
        <v>544</v>
      </c>
      <c r="B14" s="66" t="str">
        <f t="shared" si="7"/>
        <v>2026-0810429489372</v>
      </c>
      <c r="C14" s="48" t="str">
        <f t="shared" si="10"/>
        <v>2026-08|Mireya|10429489372</v>
      </c>
      <c r="D14" s="45" t="s">
        <v>202</v>
      </c>
      <c r="E14" s="45" t="s">
        <v>203</v>
      </c>
      <c r="F14" s="38" t="s">
        <v>331</v>
      </c>
      <c r="G14" s="38" t="s">
        <v>520</v>
      </c>
      <c r="H14" s="45">
        <v>76814749</v>
      </c>
      <c r="I14" s="48" t="str">
        <f t="shared" si="8"/>
        <v>10429489372|Mireya</v>
      </c>
      <c r="J14" s="39" t="s">
        <v>146</v>
      </c>
      <c r="K14" s="39" t="s">
        <v>92</v>
      </c>
      <c r="L14" s="37" t="s">
        <v>297</v>
      </c>
      <c r="M14" s="53" t="s">
        <v>235</v>
      </c>
      <c r="N14" s="40">
        <v>20</v>
      </c>
      <c r="O14" s="37" t="s">
        <v>58</v>
      </c>
      <c r="P14" s="62">
        <f>IF(O14="N",0,IF(O14="A",VLOOKUP(N14,Tablas!$B$66:$D$69,2),IF(O14="R",VLOOKUP(N14,Tablas!$B$66:$D$69,3))))</f>
        <v>1</v>
      </c>
      <c r="Q14" s="40">
        <v>20</v>
      </c>
      <c r="R14" s="37" t="s">
        <v>58</v>
      </c>
      <c r="S14" s="62">
        <f>IF(R14="N",0,IF(R14="A",VLOOKUP(Q14,Tablas!$B$73:$D$76,2),IF(R14="R",VLOOKUP(Q14,Tablas!$B$73:$D$76,3))))</f>
        <v>1</v>
      </c>
      <c r="T14" s="40">
        <v>100</v>
      </c>
      <c r="U14" s="37" t="s">
        <v>58</v>
      </c>
      <c r="V14" s="62">
        <f>IF(U14="N",0,IF(U14="A",VLOOKUP(T14,Tablas!$B$80:$D$83,2),IF(U14="R",VLOOKUP(T14,Tablas!$B$80:$D$83,3))))</f>
        <v>2</v>
      </c>
      <c r="W14" s="40">
        <v>50</v>
      </c>
      <c r="X14" s="37" t="s">
        <v>58</v>
      </c>
      <c r="Y14" s="62">
        <f>IF(X14="N",0,IF(X14="A",VLOOKUP(W14,Tablas!$B$87:$D$90,2),IF(X14="R",VLOOKUP(W14,Tablas!$B$87:$D$90,3))))</f>
        <v>2</v>
      </c>
      <c r="Z14" s="40"/>
      <c r="AA14" s="37" t="s">
        <v>62</v>
      </c>
      <c r="AB14" s="62">
        <f>IF(AA14="N",0,IF(AA14="A",VLOOKUP(Z14,Tablas!$B$143:$D$146,2),IF(AA14="R",VLOOKUP(Z14,Tablas!$B$143:$D$146,3))))</f>
        <v>0</v>
      </c>
      <c r="AC14" s="40">
        <v>2</v>
      </c>
      <c r="AD14" s="37" t="s">
        <v>58</v>
      </c>
      <c r="AE14" s="62">
        <f>IF(AD14="N",0,IF(AD14="A",VLOOKUP(AC14,Tablas!$B$101:$D$104,2),IF(AD14="R",VLOOKUP(AC14,Tablas!$B$101:$D$104,3))))</f>
        <v>2</v>
      </c>
      <c r="AF14" s="40"/>
      <c r="AG14" s="37" t="s">
        <v>62</v>
      </c>
      <c r="AH14" s="62">
        <f>IF(AG14="N",0,IF(AG14="A",VLOOKUP(AF14,Tablas!$B$94:$D$98,2),IF(AG14="R",VLOOKUP(AF14,Tablas!$B$94:$D$98,3))))</f>
        <v>0</v>
      </c>
      <c r="AI14" s="40"/>
      <c r="AJ14" s="37" t="s">
        <v>62</v>
      </c>
      <c r="AK14" s="62">
        <f>IF(AJ14="N",0,IF(AJ14="A",VLOOKUP(AI14,Tablas!$B$150:$D$154,2),IF(AJ14="R",VLOOKUP(AI14,Tablas!$B$150:$D$154,3))))</f>
        <v>0</v>
      </c>
      <c r="AL14" s="40"/>
      <c r="AM14" s="37" t="s">
        <v>62</v>
      </c>
      <c r="AN14" s="62">
        <f>IF(AM14="N",0,IF(AM14="A",VLOOKUP(AL14,Tablas!$B$108:$D$111,2),IF(AM14="R",VLOOKUP(AL14,Tablas!$B$108:$D$111,3))))</f>
        <v>0</v>
      </c>
      <c r="AO14" s="40"/>
      <c r="AP14" s="37" t="s">
        <v>62</v>
      </c>
      <c r="AQ14" s="62">
        <f>IF(AP14="N",0,IF(AP14="A",VLOOKUP(AO14,Tablas!$B$115:$D$118,2),IF(AP14="R",VLOOKUP(AO14,Tablas!$B$115:$D$118,3))))</f>
        <v>0</v>
      </c>
      <c r="AR14" s="40">
        <f t="shared" ref="AR14:AS17" si="14">+W14</f>
        <v>50</v>
      </c>
      <c r="AS14" s="37" t="str">
        <f t="shared" si="14"/>
        <v>R</v>
      </c>
      <c r="AT14" s="62">
        <f>IF(AS14="N",0,IF(AS14="A",VLOOKUP(AR14,Tablas!$B$87:$D$90,2),IF(AS14="R",VLOOKUP(AR14,Tablas!$B$87:$D$90,3))))</f>
        <v>2</v>
      </c>
      <c r="AU14" s="40"/>
      <c r="AV14" s="37" t="s">
        <v>62</v>
      </c>
      <c r="AW14" s="62">
        <f>IF(AV14="N",0,IF(AV14="A",VLOOKUP(AU14,Tablas!$B$129:$D$132,2),IF(AV14="R",VLOOKUP(AU14,Tablas!$B$129:$D$132,3))))</f>
        <v>0</v>
      </c>
      <c r="AX14" s="40"/>
      <c r="AY14" s="37" t="s">
        <v>62</v>
      </c>
      <c r="AZ14" s="62">
        <f>IF(AY14="N",0,IF(AY14="A",VLOOKUP(AX14,Tablas!$B$136:$D$139,2),IF(AY14="R",VLOOKUP(AX14,Tablas!$B$136:$D$139,3))))</f>
        <v>0</v>
      </c>
      <c r="BA14" s="40"/>
      <c r="BB14" s="37" t="s">
        <v>62</v>
      </c>
      <c r="BC14" s="62">
        <f>IF(BB14="N",0,IF(BB14="A",VLOOKUP(BA14,Tablas!$B$122:$D$125,2),IF(BB14="R",VLOOKUP(BA14,Tablas!$B$122:$D$125,3))))</f>
        <v>0</v>
      </c>
      <c r="BD14" s="55"/>
      <c r="BE14" s="63">
        <f t="shared" si="4"/>
        <v>10</v>
      </c>
      <c r="BF14" s="40" t="s">
        <v>67</v>
      </c>
      <c r="BG14" s="37" t="s">
        <v>67</v>
      </c>
      <c r="BH14" s="37" t="s">
        <v>62</v>
      </c>
      <c r="BI14" s="37" t="s">
        <v>67</v>
      </c>
      <c r="BJ14" s="37" t="s">
        <v>62</v>
      </c>
      <c r="BK14" s="37" t="s">
        <v>62</v>
      </c>
      <c r="BL14" s="37" t="s">
        <v>62</v>
      </c>
      <c r="BM14" s="37" t="s">
        <v>62</v>
      </c>
      <c r="BN14" s="37" t="s">
        <v>62</v>
      </c>
      <c r="BO14" s="37" t="s">
        <v>62</v>
      </c>
      <c r="BP14" s="37" t="s">
        <v>62</v>
      </c>
      <c r="BQ14" s="64">
        <f t="shared" si="5"/>
        <v>6</v>
      </c>
      <c r="BR14" s="40" t="s">
        <v>85</v>
      </c>
      <c r="BS14" s="37" t="s">
        <v>86</v>
      </c>
      <c r="BT14" s="37" t="s">
        <v>86</v>
      </c>
      <c r="BU14" s="37" t="s">
        <v>86</v>
      </c>
      <c r="BV14" s="37" t="s">
        <v>86</v>
      </c>
      <c r="BW14" s="37" t="s">
        <v>86</v>
      </c>
      <c r="BX14" s="37" t="s">
        <v>86</v>
      </c>
      <c r="BY14" s="37" t="s">
        <v>86</v>
      </c>
      <c r="BZ14" s="37" t="s">
        <v>86</v>
      </c>
      <c r="CA14" s="37" t="s">
        <v>86</v>
      </c>
      <c r="CB14" s="64">
        <f t="shared" si="6"/>
        <v>1</v>
      </c>
      <c r="CC14" s="65">
        <f t="shared" si="11"/>
        <v>17</v>
      </c>
      <c r="CD14" s="100" t="s">
        <v>356</v>
      </c>
      <c r="CE14" s="99" t="s">
        <v>357</v>
      </c>
      <c r="CF14" s="94" t="s">
        <v>303</v>
      </c>
    </row>
    <row r="15" spans="1:84" s="5" customFormat="1" ht="24.75" customHeight="1" x14ac:dyDescent="0.25">
      <c r="A15" s="45" t="s">
        <v>544</v>
      </c>
      <c r="B15" s="66" t="str">
        <f t="shared" si="7"/>
        <v>2026-0810468556061</v>
      </c>
      <c r="C15" s="48" t="str">
        <f t="shared" si="10"/>
        <v>2026-08|Mireya|10468556061</v>
      </c>
      <c r="D15" s="74" t="s">
        <v>199</v>
      </c>
      <c r="E15" s="75" t="s">
        <v>139</v>
      </c>
      <c r="F15" s="38" t="s">
        <v>331</v>
      </c>
      <c r="G15" s="38" t="s">
        <v>520</v>
      </c>
      <c r="H15" s="45">
        <v>76814749</v>
      </c>
      <c r="I15" s="48" t="str">
        <f t="shared" si="8"/>
        <v>10468556061|Mireya</v>
      </c>
      <c r="J15" s="39" t="s">
        <v>73</v>
      </c>
      <c r="K15" s="39" t="s">
        <v>526</v>
      </c>
      <c r="L15" s="37" t="s">
        <v>297</v>
      </c>
      <c r="M15" s="53" t="s">
        <v>235</v>
      </c>
      <c r="N15" s="40">
        <v>3</v>
      </c>
      <c r="O15" s="37" t="s">
        <v>58</v>
      </c>
      <c r="P15" s="62">
        <f>IF(O15="N",0,IF(O15="A",VLOOKUP(N15,Tablas!$B$66:$D$69,2),IF(O15="R",VLOOKUP(N15,Tablas!$B$66:$D$69,3))))</f>
        <v>1</v>
      </c>
      <c r="Q15" s="40">
        <v>3</v>
      </c>
      <c r="R15" s="37" t="s">
        <v>58</v>
      </c>
      <c r="S15" s="62">
        <f>IF(R15="N",0,IF(R15="A",VLOOKUP(Q15,Tablas!$B$73:$D$76,2),IF(R15="R",VLOOKUP(Q15,Tablas!$B$73:$D$76,3))))</f>
        <v>1</v>
      </c>
      <c r="T15" s="40">
        <v>40</v>
      </c>
      <c r="U15" s="37" t="s">
        <v>58</v>
      </c>
      <c r="V15" s="62">
        <f>IF(U15="N",0,IF(U15="A",VLOOKUP(T15,Tablas!$B$80:$D$83,2),IF(U15="R",VLOOKUP(T15,Tablas!$B$80:$D$83,3))))</f>
        <v>1</v>
      </c>
      <c r="W15" s="40"/>
      <c r="X15" s="37" t="s">
        <v>62</v>
      </c>
      <c r="Y15" s="62">
        <f>IF(X15="N",0,IF(X15="A",VLOOKUP(W15,Tablas!$B$87:$D$90,2),IF(X15="R",VLOOKUP(W15,Tablas!$B$87:$D$90,3))))</f>
        <v>0</v>
      </c>
      <c r="Z15" s="40"/>
      <c r="AA15" s="37" t="s">
        <v>62</v>
      </c>
      <c r="AB15" s="62">
        <f>IF(AA15="N",0,IF(AA15="A",VLOOKUP(Z15,Tablas!$B$143:$D$146,2),IF(AA15="R",VLOOKUP(Z15,Tablas!$B$143:$D$146,3))))</f>
        <v>0</v>
      </c>
      <c r="AC15" s="40">
        <v>2</v>
      </c>
      <c r="AD15" s="37" t="s">
        <v>58</v>
      </c>
      <c r="AE15" s="62">
        <f>IF(AD15="N",0,IF(AD15="A",VLOOKUP(AC15,Tablas!$B$101:$D$104,2),IF(AD15="R",VLOOKUP(AC15,Tablas!$B$101:$D$104,3))))</f>
        <v>2</v>
      </c>
      <c r="AF15" s="40"/>
      <c r="AG15" s="37" t="s">
        <v>62</v>
      </c>
      <c r="AH15" s="62">
        <f>IF(AG15="N",0,IF(AG15="A",VLOOKUP(AF15,Tablas!$B$94:$D$98,2),IF(AG15="R",VLOOKUP(AF15,Tablas!$B$94:$D$98,3))))</f>
        <v>0</v>
      </c>
      <c r="AI15" s="40">
        <v>20</v>
      </c>
      <c r="AJ15" s="37" t="s">
        <v>58</v>
      </c>
      <c r="AK15" s="62">
        <f>IF(AJ15="N",0,IF(AJ15="A",VLOOKUP(AI15,Tablas!$B$150:$D$154,2),IF(AJ15="R",VLOOKUP(AI15,Tablas!$B$150:$D$154,3))))</f>
        <v>1</v>
      </c>
      <c r="AL15" s="40"/>
      <c r="AM15" s="37" t="s">
        <v>62</v>
      </c>
      <c r="AN15" s="62">
        <f>IF(AM15="N",0,IF(AM15="A",VLOOKUP(AL15,Tablas!$B$108:$D$111,2),IF(AM15="R",VLOOKUP(AL15,Tablas!$B$108:$D$111,3))))</f>
        <v>0</v>
      </c>
      <c r="AO15" s="40"/>
      <c r="AP15" s="37" t="s">
        <v>62</v>
      </c>
      <c r="AQ15" s="62">
        <f>IF(AP15="N",0,IF(AP15="A",VLOOKUP(AO15,Tablas!$B$115:$D$118,2),IF(AP15="R",VLOOKUP(AO15,Tablas!$B$115:$D$118,3))))</f>
        <v>0</v>
      </c>
      <c r="AR15" s="40">
        <f t="shared" si="14"/>
        <v>0</v>
      </c>
      <c r="AS15" s="37" t="str">
        <f t="shared" si="14"/>
        <v>N</v>
      </c>
      <c r="AT15" s="62">
        <f>IF(AS15="N",0,IF(AS15="A",VLOOKUP(AR15,Tablas!$B$87:$D$90,2),IF(AS15="R",VLOOKUP(AR15,Tablas!$B$87:$D$90,3))))</f>
        <v>0</v>
      </c>
      <c r="AU15" s="40"/>
      <c r="AV15" s="37" t="s">
        <v>62</v>
      </c>
      <c r="AW15" s="62">
        <f>IF(AV15="N",0,IF(AV15="A",VLOOKUP(AU15,Tablas!$B$129:$D$132,2),IF(AV15="R",VLOOKUP(AU15,Tablas!$B$129:$D$132,3))))</f>
        <v>0</v>
      </c>
      <c r="AX15" s="40">
        <v>3</v>
      </c>
      <c r="AY15" s="37" t="s">
        <v>58</v>
      </c>
      <c r="AZ15" s="62">
        <f>IF(AY15="N",0,IF(AY15="A",VLOOKUP(AX15,Tablas!$B$136:$D$139,2),IF(AY15="R",VLOOKUP(AX15,Tablas!$B$136:$D$139,3))))</f>
        <v>1</v>
      </c>
      <c r="BA15" s="40"/>
      <c r="BB15" s="37" t="s">
        <v>62</v>
      </c>
      <c r="BC15" s="62">
        <f>IF(BB15="N",0,IF(BB15="A",VLOOKUP(BA15,Tablas!$B$122:$D$125,2),IF(BB15="R",VLOOKUP(BA15,Tablas!$B$122:$D$125,3))))</f>
        <v>0</v>
      </c>
      <c r="BD15" s="55"/>
      <c r="BE15" s="63">
        <f t="shared" si="4"/>
        <v>7</v>
      </c>
      <c r="BF15" s="40" t="s">
        <v>68</v>
      </c>
      <c r="BG15" s="37" t="s">
        <v>68</v>
      </c>
      <c r="BH15" s="37" t="s">
        <v>62</v>
      </c>
      <c r="BI15" s="37" t="s">
        <v>68</v>
      </c>
      <c r="BJ15" s="37" t="s">
        <v>62</v>
      </c>
      <c r="BK15" s="37" t="s">
        <v>62</v>
      </c>
      <c r="BL15" s="37" t="s">
        <v>62</v>
      </c>
      <c r="BM15" s="37" t="s">
        <v>62</v>
      </c>
      <c r="BN15" s="37" t="s">
        <v>62</v>
      </c>
      <c r="BO15" s="37" t="s">
        <v>62</v>
      </c>
      <c r="BP15" s="37" t="s">
        <v>62</v>
      </c>
      <c r="BQ15" s="64">
        <f t="shared" si="5"/>
        <v>3</v>
      </c>
      <c r="BR15" s="40" t="s">
        <v>85</v>
      </c>
      <c r="BS15" s="37" t="s">
        <v>85</v>
      </c>
      <c r="BT15" s="37" t="s">
        <v>86</v>
      </c>
      <c r="BU15" s="37" t="s">
        <v>86</v>
      </c>
      <c r="BV15" s="37" t="s">
        <v>85</v>
      </c>
      <c r="BW15" s="37" t="s">
        <v>86</v>
      </c>
      <c r="BX15" s="37" t="s">
        <v>86</v>
      </c>
      <c r="BY15" s="37" t="s">
        <v>86</v>
      </c>
      <c r="BZ15" s="37" t="s">
        <v>86</v>
      </c>
      <c r="CA15" s="37" t="s">
        <v>86</v>
      </c>
      <c r="CB15" s="64">
        <f t="shared" si="6"/>
        <v>3</v>
      </c>
      <c r="CC15" s="65">
        <f t="shared" si="11"/>
        <v>13</v>
      </c>
      <c r="CD15" s="100" t="s">
        <v>358</v>
      </c>
      <c r="CE15" s="99" t="s">
        <v>359</v>
      </c>
      <c r="CF15" s="94" t="s">
        <v>60</v>
      </c>
    </row>
    <row r="16" spans="1:84" s="5" customFormat="1" ht="24.75" customHeight="1" x14ac:dyDescent="0.25">
      <c r="A16" s="45" t="s">
        <v>544</v>
      </c>
      <c r="B16" s="66" t="str">
        <f t="shared" si="7"/>
        <v>2026-0820605731806</v>
      </c>
      <c r="C16" s="48" t="str">
        <f t="shared" si="10"/>
        <v>2026-08|Rocio |20605731806</v>
      </c>
      <c r="D16" s="45" t="s">
        <v>16</v>
      </c>
      <c r="E16" s="38" t="s">
        <v>32</v>
      </c>
      <c r="F16" s="38" t="s">
        <v>258</v>
      </c>
      <c r="G16" s="38" t="s">
        <v>519</v>
      </c>
      <c r="H16" s="45" t="s">
        <v>464</v>
      </c>
      <c r="I16" s="48" t="str">
        <f t="shared" si="8"/>
        <v xml:space="preserve">20605731806|Rocio </v>
      </c>
      <c r="J16" s="39" t="s">
        <v>146</v>
      </c>
      <c r="K16" s="39" t="s">
        <v>529</v>
      </c>
      <c r="L16" s="37" t="s">
        <v>207</v>
      </c>
      <c r="M16" s="53" t="s">
        <v>235</v>
      </c>
      <c r="N16" s="40">
        <v>120</v>
      </c>
      <c r="O16" s="37" t="s">
        <v>58</v>
      </c>
      <c r="P16" s="62">
        <f>IF(O16="N",0,IF(O16="A",VLOOKUP(N16,Tablas!$B$66:$D$69,2),IF(O16="R",VLOOKUP(N16,Tablas!$B$66:$D$69,3))))</f>
        <v>2</v>
      </c>
      <c r="Q16" s="40">
        <v>500</v>
      </c>
      <c r="R16" s="37" t="s">
        <v>60</v>
      </c>
      <c r="S16" s="62">
        <f>IF(R16="N",0,IF(R16="A",VLOOKUP(Q16,Tablas!$B$73:$D$76,2),IF(R16="R",VLOOKUP(Q16,Tablas!$B$73:$D$76,3))))</f>
        <v>1.5</v>
      </c>
      <c r="T16" s="40">
        <v>3000</v>
      </c>
      <c r="U16" s="37" t="s">
        <v>60</v>
      </c>
      <c r="V16" s="62">
        <f>IF(U16="N",0,IF(U16="A",VLOOKUP(T16,Tablas!$B$80:$D$83,2),IF(U16="R",VLOOKUP(T16,Tablas!$B$80:$D$83,3))))</f>
        <v>2</v>
      </c>
      <c r="W16" s="40"/>
      <c r="X16" s="37" t="s">
        <v>62</v>
      </c>
      <c r="Y16" s="62">
        <f>IF(X16="N",0,IF(X16="A",VLOOKUP(W16,Tablas!$B$87:$D$90,2),IF(X16="R",VLOOKUP(W16,Tablas!$B$87:$D$90,3))))</f>
        <v>0</v>
      </c>
      <c r="Z16" s="40"/>
      <c r="AA16" s="37" t="s">
        <v>62</v>
      </c>
      <c r="AB16" s="62">
        <f>IF(AA16="N",0,IF(AA16="A",VLOOKUP(Z16,Tablas!$B$143:$D$146,2),IF(AA16="R",VLOOKUP(Z16,Tablas!$B$143:$D$146,3))))</f>
        <v>0</v>
      </c>
      <c r="AC16" s="40">
        <v>4</v>
      </c>
      <c r="AD16" s="37" t="s">
        <v>58</v>
      </c>
      <c r="AE16" s="62">
        <f>IF(AD16="N",0,IF(AD16="A",VLOOKUP(AC16,Tablas!$B$101:$D$104,2),IF(AD16="R",VLOOKUP(AC16,Tablas!$B$101:$D$104,3))))</f>
        <v>2</v>
      </c>
      <c r="AF16" s="40">
        <v>8</v>
      </c>
      <c r="AG16" s="37" t="s">
        <v>58</v>
      </c>
      <c r="AH16" s="62">
        <f>IF(AG16="N",0,IF(AG16="A",VLOOKUP(AF16,Tablas!$B$94:$D$98,2),IF(AG16="R",VLOOKUP(AF16,Tablas!$B$94:$D$98,3))))</f>
        <v>1</v>
      </c>
      <c r="AI16" s="40">
        <v>3</v>
      </c>
      <c r="AJ16" s="37" t="s">
        <v>58</v>
      </c>
      <c r="AK16" s="62">
        <f>IF(AJ16="N",0,IF(AJ16="A",VLOOKUP(AI16,Tablas!$B$150:$D$154,2),IF(AJ16="R",VLOOKUP(AI16,Tablas!$B$150:$D$154,3))))</f>
        <v>1</v>
      </c>
      <c r="AL16" s="40"/>
      <c r="AM16" s="37" t="s">
        <v>62</v>
      </c>
      <c r="AN16" s="62">
        <f>IF(AM16="N",0,IF(AM16="A",VLOOKUP(AL16,Tablas!$B$108:$D$111,2),IF(AM16="R",VLOOKUP(AL16,Tablas!$B$108:$D$111,3))))</f>
        <v>0</v>
      </c>
      <c r="AO16" s="40"/>
      <c r="AP16" s="37" t="s">
        <v>62</v>
      </c>
      <c r="AQ16" s="62">
        <f>IF(AP16="N",0,IF(AP16="A",VLOOKUP(AO16,Tablas!$B$115:$D$118,2),IF(AP16="R",VLOOKUP(AO16,Tablas!$B$115:$D$118,3))))</f>
        <v>0</v>
      </c>
      <c r="AR16" s="40">
        <f t="shared" si="14"/>
        <v>0</v>
      </c>
      <c r="AS16" s="37" t="str">
        <f t="shared" si="14"/>
        <v>N</v>
      </c>
      <c r="AT16" s="62">
        <f>IF(AS16="N",0,IF(AS16="A",VLOOKUP(AR16,Tablas!$B$87:$D$90,2),IF(AS16="R",VLOOKUP(AR16,Tablas!$B$87:$D$90,3))))</f>
        <v>0</v>
      </c>
      <c r="AU16" s="40"/>
      <c r="AV16" s="37" t="s">
        <v>62</v>
      </c>
      <c r="AW16" s="62">
        <f>IF(AV16="N",0,IF(AV16="A",VLOOKUP(AU16,Tablas!$B$129:$D$132,2),IF(AV16="R",VLOOKUP(AU16,Tablas!$B$129:$D$132,3))))</f>
        <v>0</v>
      </c>
      <c r="AX16" s="40"/>
      <c r="AY16" s="37" t="s">
        <v>62</v>
      </c>
      <c r="AZ16" s="62">
        <f>IF(AY16="N",0,IF(AY16="A",VLOOKUP(AX16,Tablas!$B$136:$D$139,2),IF(AY16="R",VLOOKUP(AX16,Tablas!$B$136:$D$139,3))))</f>
        <v>0</v>
      </c>
      <c r="BA16" s="40"/>
      <c r="BB16" s="37" t="s">
        <v>62</v>
      </c>
      <c r="BC16" s="62">
        <f>IF(BB16="N",0,IF(BB16="A",VLOOKUP(BA16,Tablas!$B$122:$D$125,2),IF(BB16="R",VLOOKUP(BA16,Tablas!$B$122:$D$125,3))))</f>
        <v>0</v>
      </c>
      <c r="BD16" s="55"/>
      <c r="BE16" s="63">
        <f t="shared" si="4"/>
        <v>9.5</v>
      </c>
      <c r="BF16" s="40" t="s">
        <v>67</v>
      </c>
      <c r="BG16" s="37" t="s">
        <v>67</v>
      </c>
      <c r="BH16" s="37" t="s">
        <v>62</v>
      </c>
      <c r="BI16" s="37" t="s">
        <v>68</v>
      </c>
      <c r="BJ16" s="37" t="s">
        <v>62</v>
      </c>
      <c r="BK16" s="37" t="s">
        <v>62</v>
      </c>
      <c r="BL16" s="37" t="s">
        <v>62</v>
      </c>
      <c r="BM16" s="37" t="s">
        <v>62</v>
      </c>
      <c r="BN16" s="37" t="s">
        <v>62</v>
      </c>
      <c r="BO16" s="37" t="s">
        <v>62</v>
      </c>
      <c r="BP16" s="37" t="s">
        <v>62</v>
      </c>
      <c r="BQ16" s="64">
        <f t="shared" si="5"/>
        <v>5</v>
      </c>
      <c r="BR16" s="40" t="s">
        <v>85</v>
      </c>
      <c r="BS16" s="37" t="s">
        <v>85</v>
      </c>
      <c r="BT16" s="37" t="s">
        <v>86</v>
      </c>
      <c r="BU16" s="37" t="s">
        <v>86</v>
      </c>
      <c r="BV16" s="37" t="s">
        <v>85</v>
      </c>
      <c r="BW16" s="37" t="s">
        <v>86</v>
      </c>
      <c r="BX16" s="37" t="s">
        <v>86</v>
      </c>
      <c r="BY16" s="37" t="s">
        <v>86</v>
      </c>
      <c r="BZ16" s="37" t="s">
        <v>85</v>
      </c>
      <c r="CA16" s="37" t="s">
        <v>86</v>
      </c>
      <c r="CB16" s="64">
        <f t="shared" si="6"/>
        <v>4</v>
      </c>
      <c r="CC16" s="65">
        <f t="shared" si="11"/>
        <v>18.5</v>
      </c>
      <c r="CD16" s="100" t="s">
        <v>360</v>
      </c>
      <c r="CE16" s="99" t="s">
        <v>361</v>
      </c>
      <c r="CF16" s="94" t="s">
        <v>303</v>
      </c>
    </row>
    <row r="17" spans="1:84" s="5" customFormat="1" ht="24.75" customHeight="1" x14ac:dyDescent="0.25">
      <c r="A17" s="45" t="s">
        <v>544</v>
      </c>
      <c r="B17" s="66" t="str">
        <f t="shared" si="7"/>
        <v>2026-0820603904568</v>
      </c>
      <c r="C17" s="48" t="str">
        <f t="shared" si="10"/>
        <v>2026-08|Kheilly|20603904568</v>
      </c>
      <c r="D17" s="45" t="s">
        <v>91</v>
      </c>
      <c r="E17" s="38" t="s">
        <v>89</v>
      </c>
      <c r="F17" s="38" t="s">
        <v>268</v>
      </c>
      <c r="G17" s="38" t="s">
        <v>521</v>
      </c>
      <c r="H17" s="45" t="s">
        <v>556</v>
      </c>
      <c r="I17" s="48" t="str">
        <f t="shared" si="8"/>
        <v>20603904568|Kheilly</v>
      </c>
      <c r="J17" s="39" t="s">
        <v>73</v>
      </c>
      <c r="K17" s="39" t="s">
        <v>526</v>
      </c>
      <c r="L17" s="37" t="s">
        <v>207</v>
      </c>
      <c r="M17" s="53" t="s">
        <v>235</v>
      </c>
      <c r="N17" s="40">
        <v>10</v>
      </c>
      <c r="O17" s="37" t="s">
        <v>60</v>
      </c>
      <c r="P17" s="62">
        <f>IF(O17="N",0,IF(O17="A",VLOOKUP(N17,Tablas!$B$66:$D$69,2),IF(O17="R",VLOOKUP(N17,Tablas!$B$66:$D$69,3))))</f>
        <v>0.5</v>
      </c>
      <c r="Q17" s="40">
        <v>150</v>
      </c>
      <c r="R17" s="37" t="s">
        <v>60</v>
      </c>
      <c r="S17" s="62">
        <f>IF(R17="N",0,IF(R17="A",VLOOKUP(Q17,Tablas!$B$73:$D$76,2),IF(R17="R",VLOOKUP(Q17,Tablas!$B$73:$D$76,3))))</f>
        <v>1</v>
      </c>
      <c r="T17" s="40">
        <v>300</v>
      </c>
      <c r="U17" s="37" t="s">
        <v>60</v>
      </c>
      <c r="V17" s="62">
        <f>IF(U17="N",0,IF(U17="A",VLOOKUP(T17,Tablas!$B$80:$D$83,2),IF(U17="R",VLOOKUP(T17,Tablas!$B$80:$D$83,3))))</f>
        <v>1</v>
      </c>
      <c r="W17" s="40"/>
      <c r="X17" s="37" t="s">
        <v>62</v>
      </c>
      <c r="Y17" s="62">
        <f>IF(X17="N",0,IF(X17="A",VLOOKUP(W17,Tablas!$B$87:$D$90,2),IF(X17="R",VLOOKUP(W17,Tablas!$B$87:$D$90,3))))</f>
        <v>0</v>
      </c>
      <c r="Z17" s="40">
        <v>1</v>
      </c>
      <c r="AA17" s="37" t="s">
        <v>58</v>
      </c>
      <c r="AB17" s="62">
        <f>IF(AA17="N",0,IF(AA17="A",VLOOKUP(Z17,Tablas!$B$143:$D$146,2),IF(AA17="R",VLOOKUP(Z17,Tablas!$B$143:$D$146,3))))</f>
        <v>1</v>
      </c>
      <c r="AC17" s="40">
        <v>10</v>
      </c>
      <c r="AD17" s="37" t="s">
        <v>58</v>
      </c>
      <c r="AE17" s="62">
        <f>IF(AD17="N",0,IF(AD17="A",VLOOKUP(AC17,Tablas!$B$101:$D$104,2),IF(AD17="R",VLOOKUP(AC17,Tablas!$B$101:$D$104,3))))</f>
        <v>6</v>
      </c>
      <c r="AF17" s="40">
        <v>2</v>
      </c>
      <c r="AG17" s="37" t="s">
        <v>58</v>
      </c>
      <c r="AH17" s="62">
        <f>IF(AG17="N",0,IF(AG17="A",VLOOKUP(AF17,Tablas!$B$94:$D$98,2),IF(AG17="R",VLOOKUP(AF17,Tablas!$B$94:$D$98,3))))</f>
        <v>1</v>
      </c>
      <c r="AI17" s="40">
        <v>2</v>
      </c>
      <c r="AJ17" s="37" t="s">
        <v>58</v>
      </c>
      <c r="AK17" s="62">
        <f>IF(AJ17="N",0,IF(AJ17="A",VLOOKUP(AI17,Tablas!$B$150:$D$154,2),IF(AJ17="R",VLOOKUP(AI17,Tablas!$B$150:$D$154,3))))</f>
        <v>1</v>
      </c>
      <c r="AL17" s="40"/>
      <c r="AM17" s="37" t="s">
        <v>62</v>
      </c>
      <c r="AN17" s="62">
        <f>IF(AM17="N",0,IF(AM17="A",VLOOKUP(AL17,Tablas!$B$108:$D$111,2),IF(AM17="R",VLOOKUP(AL17,Tablas!$B$108:$D$111,3))))</f>
        <v>0</v>
      </c>
      <c r="AO17" s="40"/>
      <c r="AP17" s="37" t="s">
        <v>62</v>
      </c>
      <c r="AQ17" s="62">
        <f>IF(AP17="N",0,IF(AP17="A",VLOOKUP(AO17,Tablas!$B$115:$D$118,2),IF(AP17="R",VLOOKUP(AO17,Tablas!$B$115:$D$118,3))))</f>
        <v>0</v>
      </c>
      <c r="AR17" s="40">
        <f t="shared" si="14"/>
        <v>0</v>
      </c>
      <c r="AS17" s="37" t="str">
        <f t="shared" si="14"/>
        <v>N</v>
      </c>
      <c r="AT17" s="62">
        <f>IF(AS17="N",0,IF(AS17="A",VLOOKUP(AR17,Tablas!$B$87:$D$90,2),IF(AS17="R",VLOOKUP(AR17,Tablas!$B$87:$D$90,3))))</f>
        <v>0</v>
      </c>
      <c r="AU17" s="40"/>
      <c r="AV17" s="37" t="s">
        <v>62</v>
      </c>
      <c r="AW17" s="62">
        <f>IF(AV17="N",0,IF(AV17="A",VLOOKUP(AU17,Tablas!$B$129:$D$132,2),IF(AV17="R",VLOOKUP(AU17,Tablas!$B$129:$D$132,3))))</f>
        <v>0</v>
      </c>
      <c r="AX17" s="40">
        <v>1</v>
      </c>
      <c r="AY17" s="37" t="s">
        <v>58</v>
      </c>
      <c r="AZ17" s="62">
        <f>IF(AY17="N",0,IF(AY17="A",VLOOKUP(AX17,Tablas!$B$136:$D$139,2),IF(AY17="R",VLOOKUP(AX17,Tablas!$B$136:$D$139,3))))</f>
        <v>1</v>
      </c>
      <c r="BA17" s="40"/>
      <c r="BB17" s="37" t="s">
        <v>62</v>
      </c>
      <c r="BC17" s="62">
        <f>IF(BB17="N",0,IF(BB17="A",VLOOKUP(BA17,Tablas!$B$122:$D$125,2),IF(BB17="R",VLOOKUP(BA17,Tablas!$B$122:$D$125,3))))</f>
        <v>0</v>
      </c>
      <c r="BD17" s="55"/>
      <c r="BE17" s="63">
        <f t="shared" si="4"/>
        <v>12.5</v>
      </c>
      <c r="BF17" s="40" t="s">
        <v>67</v>
      </c>
      <c r="BG17" s="37" t="s">
        <v>67</v>
      </c>
      <c r="BH17" s="37" t="s">
        <v>62</v>
      </c>
      <c r="BI17" s="37" t="s">
        <v>68</v>
      </c>
      <c r="BJ17" s="37" t="s">
        <v>62</v>
      </c>
      <c r="BK17" s="37" t="s">
        <v>62</v>
      </c>
      <c r="BL17" s="37" t="s">
        <v>62</v>
      </c>
      <c r="BM17" s="37" t="s">
        <v>62</v>
      </c>
      <c r="BN17" s="37" t="s">
        <v>62</v>
      </c>
      <c r="BO17" s="37" t="s">
        <v>62</v>
      </c>
      <c r="BP17" s="37" t="s">
        <v>62</v>
      </c>
      <c r="BQ17" s="64">
        <f t="shared" si="5"/>
        <v>5</v>
      </c>
      <c r="BR17" s="40" t="s">
        <v>85</v>
      </c>
      <c r="BS17" s="37" t="s">
        <v>85</v>
      </c>
      <c r="BT17" s="37" t="s">
        <v>86</v>
      </c>
      <c r="BU17" s="37" t="s">
        <v>86</v>
      </c>
      <c r="BV17" s="37" t="s">
        <v>85</v>
      </c>
      <c r="BW17" s="37" t="s">
        <v>86</v>
      </c>
      <c r="BX17" s="37" t="s">
        <v>86</v>
      </c>
      <c r="BY17" s="37" t="s">
        <v>86</v>
      </c>
      <c r="BZ17" s="37" t="s">
        <v>85</v>
      </c>
      <c r="CA17" s="37" t="s">
        <v>86</v>
      </c>
      <c r="CB17" s="64">
        <f t="shared" si="6"/>
        <v>4</v>
      </c>
      <c r="CC17" s="65">
        <f t="shared" si="11"/>
        <v>21.5</v>
      </c>
      <c r="CD17" s="100" t="s">
        <v>362</v>
      </c>
      <c r="CE17" s="99" t="s">
        <v>363</v>
      </c>
      <c r="CF17" s="94" t="s">
        <v>60</v>
      </c>
    </row>
    <row r="18" spans="1:84" s="5" customFormat="1" ht="24.75" customHeight="1" x14ac:dyDescent="0.25">
      <c r="A18" s="45" t="s">
        <v>544</v>
      </c>
      <c r="B18" s="66" t="str">
        <f t="shared" si="7"/>
        <v>2026-0820602055834</v>
      </c>
      <c r="C18" s="48" t="str">
        <f t="shared" si="10"/>
        <v>2026-08|Marisol|20602055834</v>
      </c>
      <c r="D18" s="45" t="s">
        <v>15</v>
      </c>
      <c r="E18" s="38" t="s">
        <v>31</v>
      </c>
      <c r="F18" s="38" t="s">
        <v>268</v>
      </c>
      <c r="G18" s="38" t="s">
        <v>250</v>
      </c>
      <c r="H18" s="45" t="s">
        <v>237</v>
      </c>
      <c r="I18" s="48" t="str">
        <f t="shared" si="8"/>
        <v>20602055834|Marisol</v>
      </c>
      <c r="J18" s="39" t="s">
        <v>73</v>
      </c>
      <c r="K18" s="39" t="s">
        <v>528</v>
      </c>
      <c r="L18" s="37" t="s">
        <v>207</v>
      </c>
      <c r="M18" s="53" t="s">
        <v>87</v>
      </c>
      <c r="N18" s="40">
        <v>350</v>
      </c>
      <c r="O18" s="37" t="s">
        <v>58</v>
      </c>
      <c r="P18" s="62">
        <f>IF(O18="N",0,IF(O18="A",VLOOKUP(N18,Tablas!$B$66:$D$69,2),IF(O18="R",VLOOKUP(N18,Tablas!$B$66:$D$69,3))))</f>
        <v>2</v>
      </c>
      <c r="Q18" s="40">
        <v>2000</v>
      </c>
      <c r="R18" s="37" t="s">
        <v>58</v>
      </c>
      <c r="S18" s="62">
        <f>IF(R18="N",0,IF(R18="A",VLOOKUP(Q18,Tablas!$B$73:$D$76,2),IF(R18="R",VLOOKUP(Q18,Tablas!$B$73:$D$76,3))))</f>
        <v>4</v>
      </c>
      <c r="T18" s="40">
        <v>550</v>
      </c>
      <c r="U18" s="37" t="s">
        <v>58</v>
      </c>
      <c r="V18" s="62">
        <f>IF(U18="N",0,IF(U18="A",VLOOKUP(T18,Tablas!$B$80:$D$83,2),IF(U18="R",VLOOKUP(T18,Tablas!$B$80:$D$83,3))))</f>
        <v>3</v>
      </c>
      <c r="W18" s="40"/>
      <c r="X18" s="37" t="s">
        <v>62</v>
      </c>
      <c r="Y18" s="62">
        <f>IF(X18="N",0,IF(X18="A",VLOOKUP(W18,Tablas!$B$87:$D$90,2),IF(X18="R",VLOOKUP(W18,Tablas!$B$87:$D$90,3))))</f>
        <v>0</v>
      </c>
      <c r="Z18" s="40">
        <v>1</v>
      </c>
      <c r="AA18" s="37" t="s">
        <v>58</v>
      </c>
      <c r="AB18" s="62">
        <f>IF(AA18="N",0,IF(AA18="A",VLOOKUP(Z18,Tablas!$B$143:$D$146,2),IF(AA18="R",VLOOKUP(Z18,Tablas!$B$143:$D$146,3))))</f>
        <v>1</v>
      </c>
      <c r="AC18" s="40">
        <v>17</v>
      </c>
      <c r="AD18" s="37" t="s">
        <v>58</v>
      </c>
      <c r="AE18" s="62">
        <f>IF(AD18="N",0,IF(AD18="A",VLOOKUP(AC18,Tablas!$B$101:$D$104,2),IF(AD18="R",VLOOKUP(AC18,Tablas!$B$101:$D$104,3))))</f>
        <v>6</v>
      </c>
      <c r="AF18" s="40">
        <v>25</v>
      </c>
      <c r="AG18" s="37" t="s">
        <v>58</v>
      </c>
      <c r="AH18" s="62">
        <f>IF(AG18="N",0,IF(AG18="A",VLOOKUP(AF18,Tablas!$B$94:$D$98,2),IF(AG18="R",VLOOKUP(AF18,Tablas!$B$94:$D$98,3))))</f>
        <v>1</v>
      </c>
      <c r="AI18" s="40">
        <v>1</v>
      </c>
      <c r="AJ18" s="37" t="s">
        <v>62</v>
      </c>
      <c r="AK18" s="62">
        <f>IF(AJ18="N",0,IF(AJ18="A",VLOOKUP(AI18,Tablas!$B$150:$D$154,2),IF(AJ18="R",VLOOKUP(AI18,Tablas!$B$150:$D$154,3))))</f>
        <v>0</v>
      </c>
      <c r="AL18" s="40"/>
      <c r="AM18" s="37" t="s">
        <v>62</v>
      </c>
      <c r="AN18" s="62">
        <f>IF(AM18="N",0,IF(AM18="A",VLOOKUP(AL18,Tablas!$B$108:$D$111,2),IF(AM18="R",VLOOKUP(AL18,Tablas!$B$108:$D$111,3))))</f>
        <v>0</v>
      </c>
      <c r="AO18" s="40"/>
      <c r="AP18" s="37" t="s">
        <v>62</v>
      </c>
      <c r="AQ18" s="62">
        <f>IF(AP18="N",0,IF(AP18="A",VLOOKUP(AO18,Tablas!$B$115:$D$118,2),IF(AP18="R",VLOOKUP(AO18,Tablas!$B$115:$D$118,3))))</f>
        <v>0</v>
      </c>
      <c r="AR18" s="40">
        <v>12</v>
      </c>
      <c r="AS18" s="37" t="s">
        <v>58</v>
      </c>
      <c r="AT18" s="62">
        <f>IF(AS18="N",0,IF(AS18="A",VLOOKUP(AR18,Tablas!$B$87:$D$90,2),IF(AS18="R",VLOOKUP(AR18,Tablas!$B$87:$D$90,3))))</f>
        <v>2</v>
      </c>
      <c r="AU18" s="40"/>
      <c r="AV18" s="37" t="s">
        <v>62</v>
      </c>
      <c r="AW18" s="62">
        <f>IF(AV18="N",0,IF(AV18="A",VLOOKUP(AU18,Tablas!$B$129:$D$132,2),IF(AV18="R",VLOOKUP(AU18,Tablas!$B$129:$D$132,3))))</f>
        <v>0</v>
      </c>
      <c r="AX18" s="40"/>
      <c r="AY18" s="37" t="s">
        <v>62</v>
      </c>
      <c r="AZ18" s="62">
        <f>IF(AY18="N",0,IF(AY18="A",VLOOKUP(AX18,Tablas!$B$136:$D$139,2),IF(AY18="R",VLOOKUP(AX18,Tablas!$B$136:$D$139,3))))</f>
        <v>0</v>
      </c>
      <c r="BA18" s="40"/>
      <c r="BB18" s="37" t="s">
        <v>62</v>
      </c>
      <c r="BC18" s="62">
        <f>IF(BB18="N",0,IF(BB18="A",VLOOKUP(BA18,Tablas!$B$122:$D$125,2),IF(BB18="R",VLOOKUP(BA18,Tablas!$B$122:$D$125,3))))</f>
        <v>0</v>
      </c>
      <c r="BD18" s="55"/>
      <c r="BE18" s="63">
        <f t="shared" si="4"/>
        <v>19</v>
      </c>
      <c r="BF18" s="40" t="s">
        <v>67</v>
      </c>
      <c r="BG18" s="37" t="s">
        <v>67</v>
      </c>
      <c r="BH18" s="37" t="s">
        <v>68</v>
      </c>
      <c r="BI18" s="37" t="s">
        <v>62</v>
      </c>
      <c r="BJ18" s="37" t="s">
        <v>68</v>
      </c>
      <c r="BK18" s="37" t="s">
        <v>62</v>
      </c>
      <c r="BL18" s="37" t="s">
        <v>62</v>
      </c>
      <c r="BM18" s="37" t="s">
        <v>62</v>
      </c>
      <c r="BN18" s="37" t="s">
        <v>62</v>
      </c>
      <c r="BO18" s="37" t="s">
        <v>62</v>
      </c>
      <c r="BP18" s="37" t="s">
        <v>62</v>
      </c>
      <c r="BQ18" s="64">
        <f t="shared" si="5"/>
        <v>6</v>
      </c>
      <c r="BR18" s="40" t="s">
        <v>85</v>
      </c>
      <c r="BS18" s="37" t="s">
        <v>85</v>
      </c>
      <c r="BT18" s="37" t="s">
        <v>86</v>
      </c>
      <c r="BU18" s="37" t="s">
        <v>86</v>
      </c>
      <c r="BV18" s="37" t="s">
        <v>85</v>
      </c>
      <c r="BW18" s="37" t="s">
        <v>86</v>
      </c>
      <c r="BX18" s="37" t="s">
        <v>86</v>
      </c>
      <c r="BY18" s="37" t="s">
        <v>86</v>
      </c>
      <c r="BZ18" s="37" t="s">
        <v>86</v>
      </c>
      <c r="CA18" s="37" t="s">
        <v>86</v>
      </c>
      <c r="CB18" s="64">
        <f t="shared" si="6"/>
        <v>3</v>
      </c>
      <c r="CC18" s="65">
        <f t="shared" si="11"/>
        <v>28</v>
      </c>
      <c r="CD18" s="100" t="s">
        <v>364</v>
      </c>
      <c r="CE18" s="99" t="s">
        <v>365</v>
      </c>
      <c r="CF18" s="94" t="s">
        <v>60</v>
      </c>
    </row>
    <row r="19" spans="1:84" s="5" customFormat="1" ht="24.75" customHeight="1" x14ac:dyDescent="0.25">
      <c r="A19" s="45" t="s">
        <v>544</v>
      </c>
      <c r="B19" s="66" t="str">
        <f t="shared" si="7"/>
        <v>2026-0820510760795</v>
      </c>
      <c r="C19" s="48" t="str">
        <f t="shared" si="10"/>
        <v>2026-08|Kheilly|20510760795</v>
      </c>
      <c r="D19" s="45" t="s">
        <v>10</v>
      </c>
      <c r="E19" s="38" t="s">
        <v>26</v>
      </c>
      <c r="F19" s="38" t="s">
        <v>268</v>
      </c>
      <c r="G19" s="38" t="s">
        <v>521</v>
      </c>
      <c r="H19" s="45" t="s">
        <v>556</v>
      </c>
      <c r="I19" s="48" t="str">
        <f t="shared" si="8"/>
        <v>20510760795|Kheilly</v>
      </c>
      <c r="J19" s="39" t="s">
        <v>145</v>
      </c>
      <c r="K19" s="39" t="s">
        <v>92</v>
      </c>
      <c r="L19" s="37" t="s">
        <v>207</v>
      </c>
      <c r="M19" s="53" t="s">
        <v>235</v>
      </c>
      <c r="N19" s="40">
        <v>50</v>
      </c>
      <c r="O19" s="37" t="s">
        <v>60</v>
      </c>
      <c r="P19" s="62">
        <f>IF(O19="N",0,IF(O19="A",VLOOKUP(N19,Tablas!$B$66:$D$69,2),IF(O19="R",VLOOKUP(N19,Tablas!$B$66:$D$69,3))))</f>
        <v>0.5</v>
      </c>
      <c r="Q19" s="40">
        <v>50</v>
      </c>
      <c r="R19" s="37" t="s">
        <v>60</v>
      </c>
      <c r="S19" s="62">
        <f>IF(R19="N",0,IF(R19="A",VLOOKUP(Q19,Tablas!$B$73:$D$76,2),IF(R19="R",VLOOKUP(Q19,Tablas!$B$73:$D$76,3))))</f>
        <v>0.5</v>
      </c>
      <c r="T19" s="40">
        <v>250</v>
      </c>
      <c r="U19" s="37" t="s">
        <v>60</v>
      </c>
      <c r="V19" s="62">
        <f>IF(U19="N",0,IF(U19="A",VLOOKUP(T19,Tablas!$B$80:$D$83,2),IF(U19="R",VLOOKUP(T19,Tablas!$B$80:$D$83,3))))</f>
        <v>1</v>
      </c>
      <c r="W19" s="40">
        <v>50</v>
      </c>
      <c r="X19" s="37" t="s">
        <v>60</v>
      </c>
      <c r="Y19" s="62">
        <f>IF(X19="N",0,IF(X19="A",VLOOKUP(W19,Tablas!$B$87:$D$90,2),IF(X19="R",VLOOKUP(W19,Tablas!$B$87:$D$90,3))))</f>
        <v>1</v>
      </c>
      <c r="Z19" s="40">
        <v>1</v>
      </c>
      <c r="AA19" s="37" t="s">
        <v>60</v>
      </c>
      <c r="AB19" s="62">
        <f>IF(AA19="N",0,IF(AA19="A",VLOOKUP(Z19,Tablas!$B$143:$D$146,2),IF(AA19="R",VLOOKUP(Z19,Tablas!$B$143:$D$146,3))))</f>
        <v>0.5</v>
      </c>
      <c r="AC19" s="40">
        <v>1</v>
      </c>
      <c r="AD19" s="37" t="s">
        <v>60</v>
      </c>
      <c r="AE19" s="62">
        <f>IF(AD19="N",0,IF(AD19="A",VLOOKUP(AC19,Tablas!$B$101:$D$104,2),IF(AD19="R",VLOOKUP(AC19,Tablas!$B$101:$D$104,3))))</f>
        <v>1</v>
      </c>
      <c r="AF19" s="40">
        <v>25</v>
      </c>
      <c r="AG19" s="37" t="s">
        <v>60</v>
      </c>
      <c r="AH19" s="62">
        <f>IF(AG19="N",0,IF(AG19="A",VLOOKUP(AF19,Tablas!$B$94:$D$98,2),IF(AG19="R",VLOOKUP(AF19,Tablas!$B$94:$D$98,3))))</f>
        <v>0.5</v>
      </c>
      <c r="AI19" s="40">
        <v>1</v>
      </c>
      <c r="AJ19" s="37" t="s">
        <v>60</v>
      </c>
      <c r="AK19" s="62">
        <f>IF(AJ19="N",0,IF(AJ19="A",VLOOKUP(AI19,Tablas!$B$150:$D$154,2),IF(AJ19="R",VLOOKUP(AI19,Tablas!$B$150:$D$154,3))))</f>
        <v>0.5</v>
      </c>
      <c r="AL19" s="40"/>
      <c r="AM19" s="37" t="s">
        <v>62</v>
      </c>
      <c r="AN19" s="62">
        <f>IF(AM19="N",0,IF(AM19="A",VLOOKUP(AL19,Tablas!$B$108:$D$111,2),IF(AM19="R",VLOOKUP(AL19,Tablas!$B$108:$D$111,3))))</f>
        <v>0</v>
      </c>
      <c r="AO19" s="40">
        <v>1</v>
      </c>
      <c r="AP19" s="37" t="s">
        <v>60</v>
      </c>
      <c r="AQ19" s="62">
        <f>IF(AP19="N",0,IF(AP19="A",VLOOKUP(AO19,Tablas!$B$115:$D$118,2),IF(AP19="R",VLOOKUP(AO19,Tablas!$B$115:$D$118,3))))</f>
        <v>0.5</v>
      </c>
      <c r="AR19" s="40">
        <f t="shared" ref="AR19:AR25" si="15">+W19</f>
        <v>50</v>
      </c>
      <c r="AS19" s="37" t="str">
        <f t="shared" ref="AS19:AS25" si="16">+X19</f>
        <v>A</v>
      </c>
      <c r="AT19" s="62">
        <f>IF(AS19="N",0,IF(AS19="A",VLOOKUP(AR19,Tablas!$B$87:$D$90,2),IF(AS19="R",VLOOKUP(AR19,Tablas!$B$87:$D$90,3))))</f>
        <v>1</v>
      </c>
      <c r="AU19" s="40"/>
      <c r="AV19" s="37" t="s">
        <v>62</v>
      </c>
      <c r="AW19" s="62">
        <f>IF(AV19="N",0,IF(AV19="A",VLOOKUP(AU19,Tablas!$B$129:$D$132,2),IF(AV19="R",VLOOKUP(AU19,Tablas!$B$129:$D$132,3))))</f>
        <v>0</v>
      </c>
      <c r="AX19" s="40"/>
      <c r="AY19" s="37" t="s">
        <v>62</v>
      </c>
      <c r="AZ19" s="62">
        <f>IF(AY19="N",0,IF(AY19="A",VLOOKUP(AX19,Tablas!$B$136:$D$139,2),IF(AY19="R",VLOOKUP(AX19,Tablas!$B$136:$D$139,3))))</f>
        <v>0</v>
      </c>
      <c r="BA19" s="40">
        <v>10</v>
      </c>
      <c r="BB19" s="37" t="s">
        <v>60</v>
      </c>
      <c r="BC19" s="62">
        <f>IF(BB19="N",0,IF(BB19="A",VLOOKUP(BA19,Tablas!$B$122:$D$125,2),IF(BB19="R",VLOOKUP(BA19,Tablas!$B$122:$D$125,3))))</f>
        <v>1</v>
      </c>
      <c r="BD19" s="55"/>
      <c r="BE19" s="63">
        <f t="shared" si="4"/>
        <v>8</v>
      </c>
      <c r="BF19" s="40" t="s">
        <v>67</v>
      </c>
      <c r="BG19" s="37" t="s">
        <v>67</v>
      </c>
      <c r="BH19" s="37" t="s">
        <v>68</v>
      </c>
      <c r="BI19" s="37" t="s">
        <v>62</v>
      </c>
      <c r="BJ19" s="37" t="s">
        <v>68</v>
      </c>
      <c r="BK19" s="37" t="s">
        <v>68</v>
      </c>
      <c r="BL19" s="37" t="s">
        <v>62</v>
      </c>
      <c r="BM19" s="37" t="s">
        <v>68</v>
      </c>
      <c r="BN19" s="37" t="s">
        <v>62</v>
      </c>
      <c r="BO19" s="37" t="s">
        <v>68</v>
      </c>
      <c r="BP19" s="37" t="s">
        <v>62</v>
      </c>
      <c r="BQ19" s="64">
        <f t="shared" si="5"/>
        <v>9</v>
      </c>
      <c r="BR19" s="40" t="s">
        <v>85</v>
      </c>
      <c r="BS19" s="37" t="s">
        <v>85</v>
      </c>
      <c r="BT19" s="37" t="s">
        <v>85</v>
      </c>
      <c r="BU19" s="37" t="s">
        <v>86</v>
      </c>
      <c r="BV19" s="37" t="s">
        <v>85</v>
      </c>
      <c r="BW19" s="37" t="s">
        <v>86</v>
      </c>
      <c r="BX19" s="37" t="s">
        <v>86</v>
      </c>
      <c r="BY19" s="37" t="s">
        <v>85</v>
      </c>
      <c r="BZ19" s="37" t="s">
        <v>85</v>
      </c>
      <c r="CA19" s="37" t="s">
        <v>86</v>
      </c>
      <c r="CB19" s="64">
        <f t="shared" si="6"/>
        <v>6</v>
      </c>
      <c r="CC19" s="65">
        <f t="shared" si="11"/>
        <v>23</v>
      </c>
      <c r="CD19" s="100" t="s">
        <v>366</v>
      </c>
      <c r="CE19" s="99" t="s">
        <v>366</v>
      </c>
      <c r="CF19" s="94" t="s">
        <v>302</v>
      </c>
    </row>
    <row r="20" spans="1:84" s="5" customFormat="1" ht="24.75" customHeight="1" x14ac:dyDescent="0.25">
      <c r="A20" s="45" t="s">
        <v>544</v>
      </c>
      <c r="B20" s="66" t="str">
        <f t="shared" si="7"/>
        <v>2026-0820608557971</v>
      </c>
      <c r="C20" s="48" t="str">
        <f t="shared" si="10"/>
        <v>2026-08|Mireya|20608557971</v>
      </c>
      <c r="D20" s="74" t="s">
        <v>200</v>
      </c>
      <c r="E20" s="75" t="s">
        <v>140</v>
      </c>
      <c r="F20" s="38" t="s">
        <v>331</v>
      </c>
      <c r="G20" s="38" t="s">
        <v>520</v>
      </c>
      <c r="H20" s="45">
        <v>76814749</v>
      </c>
      <c r="I20" s="48" t="str">
        <f t="shared" si="8"/>
        <v>20608557971|Mireya</v>
      </c>
      <c r="J20" s="39" t="s">
        <v>146</v>
      </c>
      <c r="K20" s="39" t="s">
        <v>526</v>
      </c>
      <c r="L20" s="37" t="s">
        <v>297</v>
      </c>
      <c r="M20" s="53" t="s">
        <v>533</v>
      </c>
      <c r="N20" s="40">
        <v>20</v>
      </c>
      <c r="O20" s="37" t="s">
        <v>58</v>
      </c>
      <c r="P20" s="62">
        <f>IF(O20="N",0,IF(O20="A",VLOOKUP(N20,Tablas!$B$66:$D$69,2),IF(O20="R",VLOOKUP(N20,Tablas!$B$66:$D$69,3))))</f>
        <v>1</v>
      </c>
      <c r="Q20" s="40">
        <v>17</v>
      </c>
      <c r="R20" s="37" t="s">
        <v>58</v>
      </c>
      <c r="S20" s="62">
        <f>IF(R20="N",0,IF(R20="A",VLOOKUP(Q20,Tablas!$B$73:$D$76,2),IF(R20="R",VLOOKUP(Q20,Tablas!$B$73:$D$76,3))))</f>
        <v>1</v>
      </c>
      <c r="T20" s="40"/>
      <c r="U20" s="37" t="s">
        <v>62</v>
      </c>
      <c r="V20" s="62">
        <f>IF(U20="N",0,IF(U20="A",VLOOKUP(T20,Tablas!$B$80:$D$83,2),IF(U20="R",VLOOKUP(T20,Tablas!$B$80:$D$83,3))))</f>
        <v>0</v>
      </c>
      <c r="W20" s="40"/>
      <c r="X20" s="37" t="s">
        <v>62</v>
      </c>
      <c r="Y20" s="62">
        <f>IF(X20="N",0,IF(X20="A",VLOOKUP(W20,Tablas!$B$87:$D$90,2),IF(X20="R",VLOOKUP(W20,Tablas!$B$87:$D$90,3))))</f>
        <v>0</v>
      </c>
      <c r="Z20" s="40"/>
      <c r="AA20" s="37" t="s">
        <v>62</v>
      </c>
      <c r="AB20" s="62">
        <f>IF(AA20="N",0,IF(AA20="A",VLOOKUP(Z20,Tablas!$B$143:$D$146,2),IF(AA20="R",VLOOKUP(Z20,Tablas!$B$143:$D$146,3))))</f>
        <v>0</v>
      </c>
      <c r="AC20" s="40"/>
      <c r="AD20" s="37" t="s">
        <v>62</v>
      </c>
      <c r="AE20" s="62">
        <f>IF(AD20="N",0,IF(AD20="A",VLOOKUP(AC20,Tablas!$B$101:$D$104,2),IF(AD20="R",VLOOKUP(AC20,Tablas!$B$101:$D$104,3))))</f>
        <v>0</v>
      </c>
      <c r="AF20" s="40"/>
      <c r="AG20" s="37" t="s">
        <v>62</v>
      </c>
      <c r="AH20" s="62">
        <f>IF(AG20="N",0,IF(AG20="A",VLOOKUP(AF20,Tablas!$B$94:$D$98,2),IF(AG20="R",VLOOKUP(AF20,Tablas!$B$94:$D$98,3))))</f>
        <v>0</v>
      </c>
      <c r="AI20" s="40"/>
      <c r="AJ20" s="37" t="s">
        <v>62</v>
      </c>
      <c r="AK20" s="62">
        <f>IF(AJ20="N",0,IF(AJ20="A",VLOOKUP(AI20,Tablas!$B$150:$D$154,2),IF(AJ20="R",VLOOKUP(AI20,Tablas!$B$150:$D$154,3))))</f>
        <v>0</v>
      </c>
      <c r="AL20" s="40"/>
      <c r="AM20" s="37" t="s">
        <v>62</v>
      </c>
      <c r="AN20" s="62">
        <f>IF(AM20="N",0,IF(AM20="A",VLOOKUP(AL20,Tablas!$B$108:$D$111,2),IF(AM20="R",VLOOKUP(AL20,Tablas!$B$108:$D$111,3))))</f>
        <v>0</v>
      </c>
      <c r="AO20" s="40"/>
      <c r="AP20" s="37" t="s">
        <v>62</v>
      </c>
      <c r="AQ20" s="62">
        <f>IF(AP20="N",0,IF(AP20="A",VLOOKUP(AO20,Tablas!$B$115:$D$118,2),IF(AP20="R",VLOOKUP(AO20,Tablas!$B$115:$D$118,3))))</f>
        <v>0</v>
      </c>
      <c r="AR20" s="40">
        <f t="shared" si="15"/>
        <v>0</v>
      </c>
      <c r="AS20" s="37" t="str">
        <f t="shared" si="16"/>
        <v>N</v>
      </c>
      <c r="AT20" s="62">
        <f>IF(AS20="N",0,IF(AS20="A",VLOOKUP(AR20,Tablas!$B$87:$D$90,2),IF(AS20="R",VLOOKUP(AR20,Tablas!$B$87:$D$90,3))))</f>
        <v>0</v>
      </c>
      <c r="AU20" s="40"/>
      <c r="AV20" s="37" t="s">
        <v>62</v>
      </c>
      <c r="AW20" s="62">
        <f>IF(AV20="N",0,IF(AV20="A",VLOOKUP(AU20,Tablas!$B$129:$D$132,2),IF(AV20="R",VLOOKUP(AU20,Tablas!$B$129:$D$132,3))))</f>
        <v>0</v>
      </c>
      <c r="AX20" s="40"/>
      <c r="AY20" s="37" t="s">
        <v>62</v>
      </c>
      <c r="AZ20" s="62">
        <f>IF(AY20="N",0,IF(AY20="A",VLOOKUP(AX20,Tablas!$B$136:$D$139,2),IF(AY20="R",VLOOKUP(AX20,Tablas!$B$136:$D$139,3))))</f>
        <v>0</v>
      </c>
      <c r="BA20" s="40"/>
      <c r="BB20" s="37" t="s">
        <v>62</v>
      </c>
      <c r="BC20" s="62">
        <f>IF(BB20="N",0,IF(BB20="A",VLOOKUP(BA20,Tablas!$B$122:$D$125,2),IF(BB20="R",VLOOKUP(BA20,Tablas!$B$122:$D$125,3))))</f>
        <v>0</v>
      </c>
      <c r="BD20" s="55"/>
      <c r="BE20" s="63">
        <f t="shared" si="4"/>
        <v>2</v>
      </c>
      <c r="BF20" s="40" t="s">
        <v>67</v>
      </c>
      <c r="BG20" s="37" t="s">
        <v>67</v>
      </c>
      <c r="BH20" s="37" t="s">
        <v>62</v>
      </c>
      <c r="BI20" s="37" t="s">
        <v>62</v>
      </c>
      <c r="BJ20" s="37" t="s">
        <v>62</v>
      </c>
      <c r="BK20" s="37" t="s">
        <v>62</v>
      </c>
      <c r="BL20" s="37" t="s">
        <v>62</v>
      </c>
      <c r="BM20" s="37" t="s">
        <v>62</v>
      </c>
      <c r="BN20" s="37" t="s">
        <v>62</v>
      </c>
      <c r="BO20" s="37" t="s">
        <v>62</v>
      </c>
      <c r="BP20" s="37" t="s">
        <v>62</v>
      </c>
      <c r="BQ20" s="64">
        <f t="shared" si="5"/>
        <v>4</v>
      </c>
      <c r="BR20" s="40" t="s">
        <v>85</v>
      </c>
      <c r="BS20" s="37" t="s">
        <v>86</v>
      </c>
      <c r="BT20" s="37" t="s">
        <v>86</v>
      </c>
      <c r="BU20" s="37" t="s">
        <v>86</v>
      </c>
      <c r="BV20" s="37" t="s">
        <v>86</v>
      </c>
      <c r="BW20" s="37" t="s">
        <v>86</v>
      </c>
      <c r="BX20" s="37" t="s">
        <v>86</v>
      </c>
      <c r="BY20" s="37" t="s">
        <v>86</v>
      </c>
      <c r="BZ20" s="37" t="s">
        <v>86</v>
      </c>
      <c r="CA20" s="37" t="s">
        <v>86</v>
      </c>
      <c r="CB20" s="64">
        <f t="shared" si="6"/>
        <v>1</v>
      </c>
      <c r="CC20" s="65">
        <f t="shared" si="11"/>
        <v>7</v>
      </c>
      <c r="CD20" s="100">
        <v>72077895</v>
      </c>
      <c r="CE20" s="99" t="s">
        <v>367</v>
      </c>
      <c r="CF20" s="94" t="s">
        <v>304</v>
      </c>
    </row>
    <row r="21" spans="1:84" s="5" customFormat="1" ht="24.75" customHeight="1" x14ac:dyDescent="0.25">
      <c r="A21" s="45" t="s">
        <v>544</v>
      </c>
      <c r="B21" s="66" t="str">
        <f t="shared" si="7"/>
        <v>2026-0820607296813</v>
      </c>
      <c r="C21" s="48" t="str">
        <f t="shared" si="10"/>
        <v>2026-08|Rocio |20607296813</v>
      </c>
      <c r="D21" s="45" t="s">
        <v>151</v>
      </c>
      <c r="E21" s="38" t="s">
        <v>141</v>
      </c>
      <c r="F21" s="38" t="s">
        <v>258</v>
      </c>
      <c r="G21" s="38" t="s">
        <v>519</v>
      </c>
      <c r="H21" s="45" t="s">
        <v>464</v>
      </c>
      <c r="I21" s="48" t="str">
        <f t="shared" si="8"/>
        <v xml:space="preserve">20607296813|Rocio </v>
      </c>
      <c r="J21" s="39" t="s">
        <v>146</v>
      </c>
      <c r="K21" s="39" t="s">
        <v>92</v>
      </c>
      <c r="L21" s="37" t="s">
        <v>297</v>
      </c>
      <c r="M21" s="53" t="s">
        <v>235</v>
      </c>
      <c r="N21" s="40">
        <v>40</v>
      </c>
      <c r="O21" s="37" t="s">
        <v>58</v>
      </c>
      <c r="P21" s="62">
        <f>IF(O21="N",0,IF(O21="A",VLOOKUP(N21,Tablas!$B$66:$D$69,2),IF(O21="R",VLOOKUP(N21,Tablas!$B$66:$D$69,3))))</f>
        <v>1</v>
      </c>
      <c r="Q21" s="40">
        <v>150</v>
      </c>
      <c r="R21" s="37" t="s">
        <v>58</v>
      </c>
      <c r="S21" s="62">
        <f>IF(R21="N",0,IF(R21="A",VLOOKUP(Q21,Tablas!$B$73:$D$76,2),IF(R21="R",VLOOKUP(Q21,Tablas!$B$73:$D$76,3))))</f>
        <v>2</v>
      </c>
      <c r="T21" s="40">
        <v>120</v>
      </c>
      <c r="U21" s="37" t="s">
        <v>58</v>
      </c>
      <c r="V21" s="62">
        <f>IF(U21="N",0,IF(U21="A",VLOOKUP(T21,Tablas!$B$80:$D$83,2),IF(U21="R",VLOOKUP(T21,Tablas!$B$80:$D$83,3))))</f>
        <v>2</v>
      </c>
      <c r="W21" s="40">
        <v>250</v>
      </c>
      <c r="X21" s="37" t="s">
        <v>58</v>
      </c>
      <c r="Y21" s="62">
        <f>IF(X21="N",0,IF(X21="A",VLOOKUP(W21,Tablas!$B$87:$D$90,2),IF(X21="R",VLOOKUP(W21,Tablas!$B$87:$D$90,3))))</f>
        <v>4</v>
      </c>
      <c r="Z21" s="40"/>
      <c r="AA21" s="37" t="s">
        <v>62</v>
      </c>
      <c r="AB21" s="62">
        <f>IF(AA21="N",0,IF(AA21="A",VLOOKUP(Z21,Tablas!$B$143:$D$146,2),IF(AA21="R",VLOOKUP(Z21,Tablas!$B$143:$D$146,3))))</f>
        <v>0</v>
      </c>
      <c r="AC21" s="40">
        <v>4</v>
      </c>
      <c r="AD21" s="37" t="s">
        <v>58</v>
      </c>
      <c r="AE21" s="62">
        <f>IF(AD21="N",0,IF(AD21="A",VLOOKUP(AC21,Tablas!$B$101:$D$104,2),IF(AD21="R",VLOOKUP(AC21,Tablas!$B$101:$D$104,3))))</f>
        <v>2</v>
      </c>
      <c r="AF21" s="40"/>
      <c r="AG21" s="37" t="s">
        <v>62</v>
      </c>
      <c r="AH21" s="62">
        <f>IF(AG21="N",0,IF(AG21="A",VLOOKUP(AF21,Tablas!$B$94:$D$98,2),IF(AG21="R",VLOOKUP(AF21,Tablas!$B$94:$D$98,3))))</f>
        <v>0</v>
      </c>
      <c r="AI21" s="40"/>
      <c r="AJ21" s="37" t="s">
        <v>62</v>
      </c>
      <c r="AK21" s="62">
        <f>IF(AJ21="N",0,IF(AJ21="A",VLOOKUP(AI21,Tablas!$B$150:$D$154,2),IF(AJ21="R",VLOOKUP(AI21,Tablas!$B$150:$D$154,3))))</f>
        <v>0</v>
      </c>
      <c r="AL21" s="40">
        <v>2</v>
      </c>
      <c r="AM21" s="37" t="s">
        <v>58</v>
      </c>
      <c r="AN21" s="62">
        <f>IF(AM21="N",0,IF(AM21="A",VLOOKUP(AL21,Tablas!$B$108:$D$111,2),IF(AM21="R",VLOOKUP(AL21,Tablas!$B$108:$D$111,3))))</f>
        <v>4</v>
      </c>
      <c r="AO21" s="40"/>
      <c r="AP21" s="37" t="s">
        <v>62</v>
      </c>
      <c r="AQ21" s="62">
        <f>IF(AP21="N",0,IF(AP21="A",VLOOKUP(AO21,Tablas!$B$115:$D$118,2),IF(AP21="R",VLOOKUP(AO21,Tablas!$B$115:$D$118,3))))</f>
        <v>0</v>
      </c>
      <c r="AR21" s="40">
        <f t="shared" si="15"/>
        <v>250</v>
      </c>
      <c r="AS21" s="37" t="str">
        <f t="shared" si="16"/>
        <v>R</v>
      </c>
      <c r="AT21" s="62">
        <f>IF(AS21="N",0,IF(AS21="A",VLOOKUP(AR21,Tablas!$B$87:$D$90,2),IF(AS21="R",VLOOKUP(AR21,Tablas!$B$87:$D$90,3))))</f>
        <v>4</v>
      </c>
      <c r="AU21" s="40"/>
      <c r="AV21" s="37" t="s">
        <v>62</v>
      </c>
      <c r="AW21" s="62">
        <f>IF(AV21="N",0,IF(AV21="A",VLOOKUP(AU21,Tablas!$B$129:$D$132,2),IF(AV21="R",VLOOKUP(AU21,Tablas!$B$129:$D$132,3))))</f>
        <v>0</v>
      </c>
      <c r="AX21" s="40"/>
      <c r="AY21" s="37" t="s">
        <v>62</v>
      </c>
      <c r="AZ21" s="62">
        <f>IF(AY21="N",0,IF(AY21="A",VLOOKUP(AX21,Tablas!$B$136:$D$139,2),IF(AY21="R",VLOOKUP(AX21,Tablas!$B$136:$D$139,3))))</f>
        <v>0</v>
      </c>
      <c r="BA21" s="40"/>
      <c r="BB21" s="37" t="s">
        <v>62</v>
      </c>
      <c r="BC21" s="62">
        <f>IF(BB21="N",0,IF(BB21="A",VLOOKUP(BA21,Tablas!$B$122:$D$125,2),IF(BB21="R",VLOOKUP(BA21,Tablas!$B$122:$D$125,3))))</f>
        <v>0</v>
      </c>
      <c r="BD21" s="55"/>
      <c r="BE21" s="63">
        <f t="shared" si="4"/>
        <v>19</v>
      </c>
      <c r="BF21" s="40" t="s">
        <v>67</v>
      </c>
      <c r="BG21" s="37" t="s">
        <v>67</v>
      </c>
      <c r="BH21" s="37" t="s">
        <v>62</v>
      </c>
      <c r="BI21" s="37" t="s">
        <v>68</v>
      </c>
      <c r="BJ21" s="37" t="s">
        <v>62</v>
      </c>
      <c r="BK21" s="37" t="s">
        <v>62</v>
      </c>
      <c r="BL21" s="37" t="s">
        <v>62</v>
      </c>
      <c r="BM21" s="37" t="s">
        <v>62</v>
      </c>
      <c r="BN21" s="37" t="s">
        <v>62</v>
      </c>
      <c r="BO21" s="37" t="s">
        <v>62</v>
      </c>
      <c r="BP21" s="37" t="s">
        <v>62</v>
      </c>
      <c r="BQ21" s="64">
        <f t="shared" si="5"/>
        <v>5</v>
      </c>
      <c r="BR21" s="40" t="s">
        <v>85</v>
      </c>
      <c r="BS21" s="37" t="s">
        <v>85</v>
      </c>
      <c r="BT21" s="37" t="s">
        <v>86</v>
      </c>
      <c r="BU21" s="37" t="s">
        <v>86</v>
      </c>
      <c r="BV21" s="37" t="s">
        <v>85</v>
      </c>
      <c r="BW21" s="37" t="s">
        <v>86</v>
      </c>
      <c r="BX21" s="37" t="s">
        <v>86</v>
      </c>
      <c r="BY21" s="37" t="s">
        <v>86</v>
      </c>
      <c r="BZ21" s="37" t="s">
        <v>85</v>
      </c>
      <c r="CA21" s="37" t="s">
        <v>86</v>
      </c>
      <c r="CB21" s="64">
        <f t="shared" si="6"/>
        <v>4</v>
      </c>
      <c r="CC21" s="65">
        <f t="shared" si="11"/>
        <v>28</v>
      </c>
      <c r="CD21" s="100">
        <v>70236049</v>
      </c>
      <c r="CE21" s="99" t="s">
        <v>368</v>
      </c>
      <c r="CF21" s="94" t="s">
        <v>303</v>
      </c>
    </row>
    <row r="22" spans="1:84" s="5" customFormat="1" ht="24.75" customHeight="1" x14ac:dyDescent="0.25">
      <c r="A22" s="45" t="s">
        <v>544</v>
      </c>
      <c r="B22" s="66" t="str">
        <f t="shared" si="7"/>
        <v>2026-0820602118798</v>
      </c>
      <c r="C22" s="48" t="str">
        <f t="shared" si="10"/>
        <v>2026-08|Rocio |20602118798</v>
      </c>
      <c r="D22" s="45" t="s">
        <v>5</v>
      </c>
      <c r="E22" s="38" t="s">
        <v>21</v>
      </c>
      <c r="F22" s="38" t="s">
        <v>258</v>
      </c>
      <c r="G22" s="38" t="s">
        <v>519</v>
      </c>
      <c r="H22" s="45" t="s">
        <v>464</v>
      </c>
      <c r="I22" s="48" t="str">
        <f t="shared" si="8"/>
        <v xml:space="preserve">20602118798|Rocio </v>
      </c>
      <c r="J22" s="39" t="s">
        <v>146</v>
      </c>
      <c r="K22" s="39" t="s">
        <v>92</v>
      </c>
      <c r="L22" s="37" t="s">
        <v>297</v>
      </c>
      <c r="M22" s="53" t="s">
        <v>235</v>
      </c>
      <c r="N22" s="40">
        <v>80</v>
      </c>
      <c r="O22" s="37" t="s">
        <v>58</v>
      </c>
      <c r="P22" s="62">
        <f>IF(O22="N",0,IF(O22="A",VLOOKUP(N22,Tablas!$B$66:$D$69,2),IF(O22="R",VLOOKUP(N22,Tablas!$B$66:$D$69,3))))</f>
        <v>1</v>
      </c>
      <c r="Q22" s="40">
        <v>25</v>
      </c>
      <c r="R22" s="37" t="s">
        <v>58</v>
      </c>
      <c r="S22" s="62">
        <f>IF(R22="N",0,IF(R22="A",VLOOKUP(Q22,Tablas!$B$73:$D$76,2),IF(R22="R",VLOOKUP(Q22,Tablas!$B$73:$D$76,3))))</f>
        <v>1</v>
      </c>
      <c r="T22" s="40">
        <v>60</v>
      </c>
      <c r="U22" s="37" t="s">
        <v>58</v>
      </c>
      <c r="V22" s="62">
        <f>IF(U22="N",0,IF(U22="A",VLOOKUP(T22,Tablas!$B$80:$D$83,2),IF(U22="R",VLOOKUP(T22,Tablas!$B$80:$D$83,3))))</f>
        <v>1</v>
      </c>
      <c r="W22" s="40">
        <v>300</v>
      </c>
      <c r="X22" s="37" t="s">
        <v>58</v>
      </c>
      <c r="Y22" s="62">
        <f>IF(X22="N",0,IF(X22="A",VLOOKUP(W22,Tablas!$B$87:$D$90,2),IF(X22="R",VLOOKUP(W22,Tablas!$B$87:$D$90,3))))</f>
        <v>4</v>
      </c>
      <c r="Z22" s="40"/>
      <c r="AA22" s="37" t="s">
        <v>62</v>
      </c>
      <c r="AB22" s="62">
        <f>IF(AA22="N",0,IF(AA22="A",VLOOKUP(Z22,Tablas!$B$143:$D$146,2),IF(AA22="R",VLOOKUP(Z22,Tablas!$B$143:$D$146,3))))</f>
        <v>0</v>
      </c>
      <c r="AC22" s="40">
        <v>4</v>
      </c>
      <c r="AD22" s="37" t="s">
        <v>58</v>
      </c>
      <c r="AE22" s="62">
        <f>IF(AD22="N",0,IF(AD22="A",VLOOKUP(AC22,Tablas!$B$101:$D$104,2),IF(AD22="R",VLOOKUP(AC22,Tablas!$B$101:$D$104,3))))</f>
        <v>2</v>
      </c>
      <c r="AF22" s="40"/>
      <c r="AG22" s="37" t="s">
        <v>62</v>
      </c>
      <c r="AH22" s="62">
        <f>IF(AG22="N",0,IF(AG22="A",VLOOKUP(AF22,Tablas!$B$94:$D$98,2),IF(AG22="R",VLOOKUP(AF22,Tablas!$B$94:$D$98,3))))</f>
        <v>0</v>
      </c>
      <c r="AI22" s="40"/>
      <c r="AJ22" s="37" t="s">
        <v>62</v>
      </c>
      <c r="AK22" s="62">
        <f>IF(AJ22="N",0,IF(AJ22="A",VLOOKUP(AI22,Tablas!$B$150:$D$154,2),IF(AJ22="R",VLOOKUP(AI22,Tablas!$B$150:$D$154,3))))</f>
        <v>0</v>
      </c>
      <c r="AL22" s="40">
        <v>4</v>
      </c>
      <c r="AM22" s="37" t="s">
        <v>58</v>
      </c>
      <c r="AN22" s="62">
        <f>IF(AM22="N",0,IF(AM22="A",VLOOKUP(AL22,Tablas!$B$108:$D$111,2),IF(AM22="R",VLOOKUP(AL22,Tablas!$B$108:$D$111,3))))</f>
        <v>4</v>
      </c>
      <c r="AO22" s="40"/>
      <c r="AP22" s="37" t="s">
        <v>62</v>
      </c>
      <c r="AQ22" s="62">
        <f>IF(AP22="N",0,IF(AP22="A",VLOOKUP(AO22,Tablas!$B$115:$D$118,2),IF(AP22="R",VLOOKUP(AO22,Tablas!$B$115:$D$118,3))))</f>
        <v>0</v>
      </c>
      <c r="AR22" s="40">
        <f t="shared" si="15"/>
        <v>300</v>
      </c>
      <c r="AS22" s="37" t="str">
        <f t="shared" si="16"/>
        <v>R</v>
      </c>
      <c r="AT22" s="62">
        <f>IF(AS22="N",0,IF(AS22="A",VLOOKUP(AR22,Tablas!$B$87:$D$90,2),IF(AS22="R",VLOOKUP(AR22,Tablas!$B$87:$D$90,3))))</f>
        <v>4</v>
      </c>
      <c r="AU22" s="40"/>
      <c r="AV22" s="37" t="s">
        <v>62</v>
      </c>
      <c r="AW22" s="62">
        <f>IF(AV22="N",0,IF(AV22="A",VLOOKUP(AU22,Tablas!$B$129:$D$132,2),IF(AV22="R",VLOOKUP(AU22,Tablas!$B$129:$D$132,3))))</f>
        <v>0</v>
      </c>
      <c r="AX22" s="40"/>
      <c r="AY22" s="37" t="s">
        <v>62</v>
      </c>
      <c r="AZ22" s="62">
        <f>IF(AY22="N",0,IF(AY22="A",VLOOKUP(AX22,Tablas!$B$136:$D$139,2),IF(AY22="R",VLOOKUP(AX22,Tablas!$B$136:$D$139,3))))</f>
        <v>0</v>
      </c>
      <c r="BA22" s="40"/>
      <c r="BB22" s="37" t="s">
        <v>62</v>
      </c>
      <c r="BC22" s="62">
        <f>IF(BB22="N",0,IF(BB22="A",VLOOKUP(BA22,Tablas!$B$122:$D$125,2),IF(BB22="R",VLOOKUP(BA22,Tablas!$B$122:$D$125,3))))</f>
        <v>0</v>
      </c>
      <c r="BD22" s="55"/>
      <c r="BE22" s="63">
        <f t="shared" si="4"/>
        <v>17</v>
      </c>
      <c r="BF22" s="40" t="s">
        <v>68</v>
      </c>
      <c r="BG22" s="37" t="s">
        <v>68</v>
      </c>
      <c r="BH22" s="37" t="s">
        <v>62</v>
      </c>
      <c r="BI22" s="37" t="s">
        <v>68</v>
      </c>
      <c r="BJ22" s="37" t="s">
        <v>62</v>
      </c>
      <c r="BK22" s="37" t="s">
        <v>62</v>
      </c>
      <c r="BL22" s="37" t="s">
        <v>62</v>
      </c>
      <c r="BM22" s="37" t="s">
        <v>62</v>
      </c>
      <c r="BN22" s="37" t="s">
        <v>62</v>
      </c>
      <c r="BO22" s="37" t="s">
        <v>62</v>
      </c>
      <c r="BP22" s="37" t="s">
        <v>62</v>
      </c>
      <c r="BQ22" s="64">
        <f t="shared" si="5"/>
        <v>3</v>
      </c>
      <c r="BR22" s="40" t="s">
        <v>85</v>
      </c>
      <c r="BS22" s="37" t="s">
        <v>85</v>
      </c>
      <c r="BT22" s="37" t="s">
        <v>86</v>
      </c>
      <c r="BU22" s="37" t="s">
        <v>86</v>
      </c>
      <c r="BV22" s="37" t="s">
        <v>85</v>
      </c>
      <c r="BW22" s="37" t="s">
        <v>86</v>
      </c>
      <c r="BX22" s="37" t="s">
        <v>86</v>
      </c>
      <c r="BY22" s="37" t="s">
        <v>86</v>
      </c>
      <c r="BZ22" s="37" t="s">
        <v>85</v>
      </c>
      <c r="CA22" s="37" t="s">
        <v>86</v>
      </c>
      <c r="CB22" s="64">
        <f t="shared" si="6"/>
        <v>4</v>
      </c>
      <c r="CC22" s="65">
        <f t="shared" si="11"/>
        <v>24</v>
      </c>
      <c r="CD22" s="100" t="s">
        <v>369</v>
      </c>
      <c r="CE22" s="99" t="s">
        <v>370</v>
      </c>
      <c r="CF22" s="94" t="s">
        <v>304</v>
      </c>
    </row>
    <row r="23" spans="1:84" s="5" customFormat="1" ht="24.75" customHeight="1" x14ac:dyDescent="0.25">
      <c r="A23" s="45" t="s">
        <v>544</v>
      </c>
      <c r="B23" s="66" t="str">
        <f t="shared" si="7"/>
        <v>2026-0820601293413</v>
      </c>
      <c r="C23" s="48" t="str">
        <f t="shared" si="10"/>
        <v>2026-08|Jhony|20601293413</v>
      </c>
      <c r="D23" s="74" t="s">
        <v>9</v>
      </c>
      <c r="E23" s="75" t="s">
        <v>25</v>
      </c>
      <c r="F23" s="38" t="s">
        <v>268</v>
      </c>
      <c r="G23" s="38" t="s">
        <v>522</v>
      </c>
      <c r="H23" s="45" t="s">
        <v>555</v>
      </c>
      <c r="I23" s="48" t="str">
        <f t="shared" si="8"/>
        <v>20601293413|Jhony</v>
      </c>
      <c r="J23" s="39" t="s">
        <v>146</v>
      </c>
      <c r="K23" s="39" t="s">
        <v>92</v>
      </c>
      <c r="L23" s="37" t="s">
        <v>297</v>
      </c>
      <c r="M23" s="53" t="s">
        <v>533</v>
      </c>
      <c r="N23" s="40">
        <v>120</v>
      </c>
      <c r="O23" s="37" t="s">
        <v>58</v>
      </c>
      <c r="P23" s="62">
        <f>IF(O23="N",0,IF(O23="A",VLOOKUP(N23,Tablas!$B$66:$D$69,2),IF(O23="R",VLOOKUP(N23,Tablas!$B$66:$D$69,3))))</f>
        <v>2</v>
      </c>
      <c r="Q23" s="40">
        <v>75</v>
      </c>
      <c r="R23" s="37" t="s">
        <v>58</v>
      </c>
      <c r="S23" s="62">
        <f>IF(R23="N",0,IF(R23="A",VLOOKUP(Q23,Tablas!$B$73:$D$76,2),IF(R23="R",VLOOKUP(Q23,Tablas!$B$73:$D$76,3))))</f>
        <v>1</v>
      </c>
      <c r="T23" s="40"/>
      <c r="U23" s="37" t="s">
        <v>62</v>
      </c>
      <c r="V23" s="62">
        <f>IF(U23="N",0,IF(U23="A",VLOOKUP(T23,Tablas!$B$80:$D$83,2),IF(U23="R",VLOOKUP(T23,Tablas!$B$80:$D$83,3))))</f>
        <v>0</v>
      </c>
      <c r="W23" s="40"/>
      <c r="X23" s="37" t="s">
        <v>62</v>
      </c>
      <c r="Y23" s="62">
        <f>IF(X23="N",0,IF(X23="A",VLOOKUP(W23,Tablas!$B$87:$D$90,2),IF(X23="R",VLOOKUP(W23,Tablas!$B$87:$D$90,3))))</f>
        <v>0</v>
      </c>
      <c r="Z23" s="40"/>
      <c r="AA23" s="37" t="s">
        <v>62</v>
      </c>
      <c r="AB23" s="62">
        <f>IF(AA23="N",0,IF(AA23="A",VLOOKUP(Z23,Tablas!$B$143:$D$146,2),IF(AA23="R",VLOOKUP(Z23,Tablas!$B$143:$D$146,3))))</f>
        <v>0</v>
      </c>
      <c r="AC23" s="40">
        <v>3</v>
      </c>
      <c r="AD23" s="37" t="s">
        <v>58</v>
      </c>
      <c r="AE23" s="62">
        <f>IF(AD23="N",0,IF(AD23="A",VLOOKUP(AC23,Tablas!$B$101:$D$104,2),IF(AD23="R",VLOOKUP(AC23,Tablas!$B$101:$D$104,3))))</f>
        <v>2</v>
      </c>
      <c r="AF23" s="40"/>
      <c r="AG23" s="37" t="s">
        <v>62</v>
      </c>
      <c r="AH23" s="62">
        <f>IF(AG23="N",0,IF(AG23="A",VLOOKUP(AF23,Tablas!$B$94:$D$98,2),IF(AG23="R",VLOOKUP(AF23,Tablas!$B$94:$D$98,3))))</f>
        <v>0</v>
      </c>
      <c r="AI23" s="40"/>
      <c r="AJ23" s="37" t="s">
        <v>62</v>
      </c>
      <c r="AK23" s="62">
        <f>IF(AJ23="N",0,IF(AJ23="A",VLOOKUP(AI23,Tablas!$B$150:$D$154,2),IF(AJ23="R",VLOOKUP(AI23,Tablas!$B$150:$D$154,3))))</f>
        <v>0</v>
      </c>
      <c r="AL23" s="40"/>
      <c r="AM23" s="37" t="s">
        <v>62</v>
      </c>
      <c r="AN23" s="62">
        <f>IF(AM23="N",0,IF(AM23="A",VLOOKUP(AL23,Tablas!$B$108:$D$111,2),IF(AM23="R",VLOOKUP(AL23,Tablas!$B$108:$D$111,3))))</f>
        <v>0</v>
      </c>
      <c r="AO23" s="40"/>
      <c r="AP23" s="37" t="s">
        <v>62</v>
      </c>
      <c r="AQ23" s="62">
        <f>IF(AP23="N",0,IF(AP23="A",VLOOKUP(AO23,Tablas!$B$115:$D$118,2),IF(AP23="R",VLOOKUP(AO23,Tablas!$B$115:$D$118,3))))</f>
        <v>0</v>
      </c>
      <c r="AR23" s="40">
        <f t="shared" si="15"/>
        <v>0</v>
      </c>
      <c r="AS23" s="37" t="str">
        <f t="shared" si="16"/>
        <v>N</v>
      </c>
      <c r="AT23" s="62">
        <f>IF(AS23="N",0,IF(AS23="A",VLOOKUP(AR23,Tablas!$B$87:$D$90,2),IF(AS23="R",VLOOKUP(AR23,Tablas!$B$87:$D$90,3))))</f>
        <v>0</v>
      </c>
      <c r="AU23" s="40"/>
      <c r="AV23" s="37" t="s">
        <v>62</v>
      </c>
      <c r="AW23" s="62">
        <f>IF(AV23="N",0,IF(AV23="A",VLOOKUP(AU23,Tablas!$B$129:$D$132,2),IF(AV23="R",VLOOKUP(AU23,Tablas!$B$129:$D$132,3))))</f>
        <v>0</v>
      </c>
      <c r="AX23" s="40"/>
      <c r="AY23" s="37" t="s">
        <v>62</v>
      </c>
      <c r="AZ23" s="62">
        <f>IF(AY23="N",0,IF(AY23="A",VLOOKUP(AX23,Tablas!$B$136:$D$139,2),IF(AY23="R",VLOOKUP(AX23,Tablas!$B$136:$D$139,3))))</f>
        <v>0</v>
      </c>
      <c r="BA23" s="40"/>
      <c r="BB23" s="37" t="s">
        <v>62</v>
      </c>
      <c r="BC23" s="62">
        <f>IF(BB23="N",0,IF(BB23="A",VLOOKUP(BA23,Tablas!$B$122:$D$125,2),IF(BB23="R",VLOOKUP(BA23,Tablas!$B$122:$D$125,3))))</f>
        <v>0</v>
      </c>
      <c r="BD23" s="55"/>
      <c r="BE23" s="63">
        <f t="shared" si="4"/>
        <v>5</v>
      </c>
      <c r="BF23" s="40" t="s">
        <v>68</v>
      </c>
      <c r="BG23" s="37" t="s">
        <v>68</v>
      </c>
      <c r="BH23" s="37" t="s">
        <v>62</v>
      </c>
      <c r="BI23" s="37" t="s">
        <v>62</v>
      </c>
      <c r="BJ23" s="37" t="s">
        <v>62</v>
      </c>
      <c r="BK23" s="37" t="s">
        <v>62</v>
      </c>
      <c r="BL23" s="37" t="s">
        <v>62</v>
      </c>
      <c r="BM23" s="37" t="s">
        <v>62</v>
      </c>
      <c r="BN23" s="37" t="s">
        <v>62</v>
      </c>
      <c r="BO23" s="37" t="s">
        <v>62</v>
      </c>
      <c r="BP23" s="37" t="s">
        <v>62</v>
      </c>
      <c r="BQ23" s="64">
        <f t="shared" si="5"/>
        <v>2</v>
      </c>
      <c r="BR23" s="40" t="s">
        <v>85</v>
      </c>
      <c r="BS23" s="37" t="s">
        <v>85</v>
      </c>
      <c r="BT23" s="37" t="s">
        <v>86</v>
      </c>
      <c r="BU23" s="37" t="s">
        <v>86</v>
      </c>
      <c r="BV23" s="37" t="s">
        <v>85</v>
      </c>
      <c r="BW23" s="37" t="s">
        <v>86</v>
      </c>
      <c r="BX23" s="37" t="s">
        <v>86</v>
      </c>
      <c r="BY23" s="37" t="s">
        <v>86</v>
      </c>
      <c r="BZ23" s="37" t="s">
        <v>86</v>
      </c>
      <c r="CA23" s="37" t="s">
        <v>86</v>
      </c>
      <c r="CB23" s="64">
        <f t="shared" si="6"/>
        <v>3</v>
      </c>
      <c r="CC23" s="65">
        <f t="shared" si="11"/>
        <v>10</v>
      </c>
      <c r="CD23" s="100" t="s">
        <v>371</v>
      </c>
      <c r="CE23" s="99" t="s">
        <v>372</v>
      </c>
      <c r="CF23" s="94" t="s">
        <v>304</v>
      </c>
    </row>
    <row r="24" spans="1:84" s="5" customFormat="1" ht="24.75" customHeight="1" x14ac:dyDescent="0.25">
      <c r="A24" s="45" t="s">
        <v>544</v>
      </c>
      <c r="B24" s="66" t="str">
        <f t="shared" si="7"/>
        <v>2026-0820605578528</v>
      </c>
      <c r="C24" s="48" t="str">
        <f t="shared" si="10"/>
        <v>2026-08|Rocio |20605578528</v>
      </c>
      <c r="D24" s="45" t="s">
        <v>12</v>
      </c>
      <c r="E24" s="38" t="s">
        <v>28</v>
      </c>
      <c r="F24" s="38" t="s">
        <v>258</v>
      </c>
      <c r="G24" s="38" t="s">
        <v>519</v>
      </c>
      <c r="H24" s="45" t="s">
        <v>464</v>
      </c>
      <c r="I24" s="48" t="str">
        <f t="shared" si="8"/>
        <v xml:space="preserve">20605578528|Rocio </v>
      </c>
      <c r="J24" s="39" t="s">
        <v>146</v>
      </c>
      <c r="K24" s="39" t="s">
        <v>92</v>
      </c>
      <c r="L24" s="37" t="s">
        <v>297</v>
      </c>
      <c r="M24" s="53" t="s">
        <v>235</v>
      </c>
      <c r="N24" s="40">
        <v>30</v>
      </c>
      <c r="O24" s="37" t="s">
        <v>60</v>
      </c>
      <c r="P24" s="62">
        <f>IF(O24="N",0,IF(O24="A",VLOOKUP(N24,Tablas!$B$66:$D$69,2),IF(O24="R",VLOOKUP(N24,Tablas!$B$66:$D$69,3))))</f>
        <v>0.5</v>
      </c>
      <c r="Q24" s="40">
        <v>2</v>
      </c>
      <c r="R24" s="37" t="s">
        <v>60</v>
      </c>
      <c r="S24" s="62">
        <f>IF(R24="N",0,IF(R24="A",VLOOKUP(Q24,Tablas!$B$73:$D$76,2),IF(R24="R",VLOOKUP(Q24,Tablas!$B$73:$D$76,3))))</f>
        <v>0.5</v>
      </c>
      <c r="T24" s="40">
        <f>4*25*2</f>
        <v>200</v>
      </c>
      <c r="U24" s="37" t="s">
        <v>60</v>
      </c>
      <c r="V24" s="62">
        <f>IF(U24="N",0,IF(U24="A",VLOOKUP(T24,Tablas!$B$80:$D$83,2),IF(U24="R",VLOOKUP(T24,Tablas!$B$80:$D$83,3))))</f>
        <v>1</v>
      </c>
      <c r="W24" s="40">
        <v>100</v>
      </c>
      <c r="X24" s="37" t="s">
        <v>60</v>
      </c>
      <c r="Y24" s="62">
        <f>IF(X24="N",0,IF(X24="A",VLOOKUP(W24,Tablas!$B$87:$D$90,2),IF(X24="R",VLOOKUP(W24,Tablas!$B$87:$D$90,3))))</f>
        <v>2</v>
      </c>
      <c r="Z24" s="40"/>
      <c r="AA24" s="37" t="s">
        <v>62</v>
      </c>
      <c r="AB24" s="62">
        <f>IF(AA24="N",0,IF(AA24="A",VLOOKUP(Z24,Tablas!$B$143:$D$146,2),IF(AA24="R",VLOOKUP(Z24,Tablas!$B$143:$D$146,3))))</f>
        <v>0</v>
      </c>
      <c r="AC24" s="40"/>
      <c r="AD24" s="37" t="s">
        <v>62</v>
      </c>
      <c r="AE24" s="62">
        <f>IF(AD24="N",0,IF(AD24="A",VLOOKUP(AC24,Tablas!$B$101:$D$104,2),IF(AD24="R",VLOOKUP(AC24,Tablas!$B$101:$D$104,3))))</f>
        <v>0</v>
      </c>
      <c r="AF24" s="40">
        <v>20</v>
      </c>
      <c r="AG24" s="37" t="s">
        <v>60</v>
      </c>
      <c r="AH24" s="62">
        <f>IF(AG24="N",0,IF(AG24="A",VLOOKUP(AF24,Tablas!$B$94:$D$98,2),IF(AG24="R",VLOOKUP(AF24,Tablas!$B$94:$D$98,3))))</f>
        <v>0.5</v>
      </c>
      <c r="AI24" s="40">
        <v>20</v>
      </c>
      <c r="AJ24" s="37" t="s">
        <v>58</v>
      </c>
      <c r="AK24" s="62">
        <f>IF(AJ24="N",0,IF(AJ24="A",VLOOKUP(AI24,Tablas!$B$150:$D$154,2),IF(AJ24="R",VLOOKUP(AI24,Tablas!$B$150:$D$154,3))))</f>
        <v>1</v>
      </c>
      <c r="AL24" s="40"/>
      <c r="AM24" s="37" t="s">
        <v>62</v>
      </c>
      <c r="AN24" s="62">
        <f>IF(AM24="N",0,IF(AM24="A",VLOOKUP(AL24,Tablas!$B$108:$D$111,2),IF(AM24="R",VLOOKUP(AL24,Tablas!$B$108:$D$111,3))))</f>
        <v>0</v>
      </c>
      <c r="AO24" s="40">
        <v>3</v>
      </c>
      <c r="AP24" s="37" t="s">
        <v>58</v>
      </c>
      <c r="AQ24" s="62">
        <f>IF(AP24="N",0,IF(AP24="A",VLOOKUP(AO24,Tablas!$B$115:$D$118,2),IF(AP24="R",VLOOKUP(AO24,Tablas!$B$115:$D$118,3))))</f>
        <v>2</v>
      </c>
      <c r="AR24" s="40">
        <f t="shared" si="15"/>
        <v>100</v>
      </c>
      <c r="AS24" s="37" t="str">
        <f t="shared" si="16"/>
        <v>A</v>
      </c>
      <c r="AT24" s="62">
        <f>IF(AS24="N",0,IF(AS24="A",VLOOKUP(AR24,Tablas!$B$87:$D$90,2),IF(AS24="R",VLOOKUP(AR24,Tablas!$B$87:$D$90,3))))</f>
        <v>2</v>
      </c>
      <c r="AU24" s="40"/>
      <c r="AV24" s="37" t="s">
        <v>62</v>
      </c>
      <c r="AW24" s="62">
        <f>IF(AV24="N",0,IF(AV24="A",VLOOKUP(AU24,Tablas!$B$129:$D$132,2),IF(AV24="R",VLOOKUP(AU24,Tablas!$B$129:$D$132,3))))</f>
        <v>0</v>
      </c>
      <c r="AX24" s="40"/>
      <c r="AY24" s="37" t="s">
        <v>62</v>
      </c>
      <c r="AZ24" s="62">
        <f>IF(AY24="N",0,IF(AY24="A",VLOOKUP(AX24,Tablas!$B$136:$D$139,2),IF(AY24="R",VLOOKUP(AX24,Tablas!$B$136:$D$139,3))))</f>
        <v>0</v>
      </c>
      <c r="BA24" s="40">
        <v>1</v>
      </c>
      <c r="BB24" s="37" t="s">
        <v>60</v>
      </c>
      <c r="BC24" s="62">
        <f>IF(BB24="N",0,IF(BB24="A",VLOOKUP(BA24,Tablas!$B$122:$D$125,2),IF(BB24="R",VLOOKUP(BA24,Tablas!$B$122:$D$125,3))))</f>
        <v>1</v>
      </c>
      <c r="BD24" s="55"/>
      <c r="BE24" s="63">
        <f t="shared" si="4"/>
        <v>10.5</v>
      </c>
      <c r="BF24" s="40" t="s">
        <v>67</v>
      </c>
      <c r="BG24" s="37" t="s">
        <v>67</v>
      </c>
      <c r="BH24" s="37" t="s">
        <v>68</v>
      </c>
      <c r="BI24" s="37" t="s">
        <v>62</v>
      </c>
      <c r="BJ24" s="37" t="s">
        <v>68</v>
      </c>
      <c r="BK24" s="37" t="s">
        <v>68</v>
      </c>
      <c r="BL24" s="37" t="s">
        <v>62</v>
      </c>
      <c r="BM24" s="37" t="s">
        <v>62</v>
      </c>
      <c r="BN24" s="37" t="s">
        <v>62</v>
      </c>
      <c r="BO24" s="37" t="s">
        <v>62</v>
      </c>
      <c r="BP24" s="37" t="s">
        <v>62</v>
      </c>
      <c r="BQ24" s="64">
        <f t="shared" si="5"/>
        <v>7</v>
      </c>
      <c r="BR24" s="40" t="s">
        <v>85</v>
      </c>
      <c r="BS24" s="37" t="s">
        <v>86</v>
      </c>
      <c r="BT24" s="37" t="s">
        <v>86</v>
      </c>
      <c r="BU24" s="37" t="s">
        <v>85</v>
      </c>
      <c r="BV24" s="37" t="s">
        <v>86</v>
      </c>
      <c r="BW24" s="37" t="s">
        <v>86</v>
      </c>
      <c r="BX24" s="37" t="s">
        <v>86</v>
      </c>
      <c r="BY24" s="37" t="s">
        <v>86</v>
      </c>
      <c r="BZ24" s="37" t="s">
        <v>85</v>
      </c>
      <c r="CA24" s="37" t="s">
        <v>86</v>
      </c>
      <c r="CB24" s="64">
        <f t="shared" si="6"/>
        <v>3</v>
      </c>
      <c r="CC24" s="65">
        <f t="shared" si="11"/>
        <v>20.5</v>
      </c>
      <c r="CD24" s="100" t="s">
        <v>373</v>
      </c>
      <c r="CE24" s="99" t="s">
        <v>374</v>
      </c>
      <c r="CF24" s="94" t="s">
        <v>303</v>
      </c>
    </row>
    <row r="25" spans="1:84" s="5" customFormat="1" ht="24.75" customHeight="1" x14ac:dyDescent="0.25">
      <c r="A25" s="45" t="s">
        <v>544</v>
      </c>
      <c r="B25" s="66" t="str">
        <f t="shared" si="7"/>
        <v>2026-0820609054604</v>
      </c>
      <c r="C25" s="48" t="str">
        <f t="shared" si="10"/>
        <v>2026-08|Mireya|20609054604</v>
      </c>
      <c r="D25" s="45" t="s">
        <v>209</v>
      </c>
      <c r="E25" s="38" t="s">
        <v>208</v>
      </c>
      <c r="F25" s="38" t="s">
        <v>331</v>
      </c>
      <c r="G25" s="38" t="s">
        <v>520</v>
      </c>
      <c r="H25" s="45">
        <v>76814749</v>
      </c>
      <c r="I25" s="48" t="str">
        <f t="shared" si="8"/>
        <v>20609054604|Mireya</v>
      </c>
      <c r="J25" s="39" t="s">
        <v>146</v>
      </c>
      <c r="K25" s="39" t="s">
        <v>526</v>
      </c>
      <c r="L25" s="37" t="s">
        <v>297</v>
      </c>
      <c r="M25" s="53" t="s">
        <v>235</v>
      </c>
      <c r="N25" s="40">
        <v>60</v>
      </c>
      <c r="O25" s="37" t="s">
        <v>58</v>
      </c>
      <c r="P25" s="62">
        <f>IF(O25="N",0,IF(O25="A",VLOOKUP(N25,Tablas!$B$66:$D$69,2),IF(O25="R",VLOOKUP(N25,Tablas!$B$66:$D$69,3))))</f>
        <v>1</v>
      </c>
      <c r="Q25" s="40">
        <v>40</v>
      </c>
      <c r="R25" s="37" t="s">
        <v>58</v>
      </c>
      <c r="S25" s="62">
        <f>IF(R25="N",0,IF(R25="A",VLOOKUP(Q25,Tablas!$B$73:$D$76,2),IF(R25="R",VLOOKUP(Q25,Tablas!$B$73:$D$76,3))))</f>
        <v>1</v>
      </c>
      <c r="T25" s="40">
        <v>60</v>
      </c>
      <c r="U25" s="37" t="s">
        <v>58</v>
      </c>
      <c r="V25" s="62">
        <f>IF(U25="N",0,IF(U25="A",VLOOKUP(T25,Tablas!$B$80:$D$83,2),IF(U25="R",VLOOKUP(T25,Tablas!$B$80:$D$83,3))))</f>
        <v>1</v>
      </c>
      <c r="W25" s="40"/>
      <c r="X25" s="37" t="s">
        <v>62</v>
      </c>
      <c r="Y25" s="62">
        <f>IF(X25="N",0,IF(X25="A",VLOOKUP(W25,Tablas!$B$87:$D$90,2),IF(X25="R",VLOOKUP(W25,Tablas!$B$87:$D$90,3))))</f>
        <v>0</v>
      </c>
      <c r="Z25" s="40"/>
      <c r="AA25" s="37" t="s">
        <v>62</v>
      </c>
      <c r="AB25" s="62">
        <f>IF(AA25="N",0,IF(AA25="A",VLOOKUP(Z25,Tablas!$B$143:$D$146,2),IF(AA25="R",VLOOKUP(Z25,Tablas!$B$143:$D$146,3))))</f>
        <v>0</v>
      </c>
      <c r="AC25" s="40">
        <v>1</v>
      </c>
      <c r="AD25" s="37" t="s">
        <v>58</v>
      </c>
      <c r="AE25" s="62">
        <f>IF(AD25="N",0,IF(AD25="A",VLOOKUP(AC25,Tablas!$B$101:$D$104,2),IF(AD25="R",VLOOKUP(AC25,Tablas!$B$101:$D$104,3))))</f>
        <v>2</v>
      </c>
      <c r="AF25" s="40"/>
      <c r="AG25" s="37" t="s">
        <v>62</v>
      </c>
      <c r="AH25" s="62">
        <f>IF(AG25="N",0,IF(AG25="A",VLOOKUP(AF25,Tablas!$B$94:$D$98,2),IF(AG25="R",VLOOKUP(AF25,Tablas!$B$94:$D$98,3))))</f>
        <v>0</v>
      </c>
      <c r="AI25" s="40">
        <v>1</v>
      </c>
      <c r="AJ25" s="37" t="s">
        <v>58</v>
      </c>
      <c r="AK25" s="62">
        <f>IF(AJ25="N",0,IF(AJ25="A",VLOOKUP(AI25,Tablas!$B$150:$D$154,2),IF(AJ25="R",VLOOKUP(AI25,Tablas!$B$150:$D$154,3))))</f>
        <v>1</v>
      </c>
      <c r="AL25" s="40"/>
      <c r="AM25" s="37" t="s">
        <v>62</v>
      </c>
      <c r="AN25" s="62">
        <f>IF(AM25="N",0,IF(AM25="A",VLOOKUP(AL25,Tablas!$B$108:$D$111,2),IF(AM25="R",VLOOKUP(AL25,Tablas!$B$108:$D$111,3))))</f>
        <v>0</v>
      </c>
      <c r="AO25" s="40"/>
      <c r="AP25" s="37" t="s">
        <v>62</v>
      </c>
      <c r="AQ25" s="62">
        <f>IF(AP25="N",0,IF(AP25="A",VLOOKUP(AO25,Tablas!$B$115:$D$118,2),IF(AP25="R",VLOOKUP(AO25,Tablas!$B$115:$D$118,3))))</f>
        <v>0</v>
      </c>
      <c r="AR25" s="40">
        <f t="shared" si="15"/>
        <v>0</v>
      </c>
      <c r="AS25" s="37" t="str">
        <f t="shared" si="16"/>
        <v>N</v>
      </c>
      <c r="AT25" s="62">
        <f>IF(AS25="N",0,IF(AS25="A",VLOOKUP(AR25,Tablas!$B$87:$D$90,2),IF(AS25="R",VLOOKUP(AR25,Tablas!$B$87:$D$90,3))))</f>
        <v>0</v>
      </c>
      <c r="AU25" s="40"/>
      <c r="AV25" s="37" t="s">
        <v>62</v>
      </c>
      <c r="AW25" s="62">
        <f>IF(AV25="N",0,IF(AV25="A",VLOOKUP(AU25,Tablas!$B$129:$D$132,2),IF(AV25="R",VLOOKUP(AU25,Tablas!$B$129:$D$132,3))))</f>
        <v>0</v>
      </c>
      <c r="AX25" s="40">
        <v>1</v>
      </c>
      <c r="AY25" s="37" t="s">
        <v>58</v>
      </c>
      <c r="AZ25" s="62">
        <f>IF(AY25="N",0,IF(AY25="A",VLOOKUP(AX25,Tablas!$B$136:$D$139,2),IF(AY25="R",VLOOKUP(AX25,Tablas!$B$136:$D$139,3))))</f>
        <v>1</v>
      </c>
      <c r="BA25" s="40"/>
      <c r="BB25" s="37" t="s">
        <v>62</v>
      </c>
      <c r="BC25" s="62">
        <f>IF(BB25="N",0,IF(BB25="A",VLOOKUP(BA25,Tablas!$B$122:$D$125,2),IF(BB25="R",VLOOKUP(BA25,Tablas!$B$122:$D$125,3))))</f>
        <v>0</v>
      </c>
      <c r="BD25" s="55"/>
      <c r="BE25" s="63">
        <f t="shared" si="4"/>
        <v>7</v>
      </c>
      <c r="BF25" s="40" t="s">
        <v>67</v>
      </c>
      <c r="BG25" s="37" t="s">
        <v>67</v>
      </c>
      <c r="BH25" s="37" t="s">
        <v>62</v>
      </c>
      <c r="BI25" s="37" t="s">
        <v>68</v>
      </c>
      <c r="BJ25" s="37" t="s">
        <v>62</v>
      </c>
      <c r="BK25" s="37" t="s">
        <v>62</v>
      </c>
      <c r="BL25" s="37" t="s">
        <v>62</v>
      </c>
      <c r="BM25" s="37" t="s">
        <v>62</v>
      </c>
      <c r="BN25" s="37" t="s">
        <v>62</v>
      </c>
      <c r="BO25" s="37" t="s">
        <v>62</v>
      </c>
      <c r="BP25" s="37" t="s">
        <v>62</v>
      </c>
      <c r="BQ25" s="64">
        <f t="shared" si="5"/>
        <v>5</v>
      </c>
      <c r="BR25" s="40" t="s">
        <v>85</v>
      </c>
      <c r="BS25" s="37" t="s">
        <v>85</v>
      </c>
      <c r="BT25" s="37" t="s">
        <v>86</v>
      </c>
      <c r="BU25" s="37" t="s">
        <v>86</v>
      </c>
      <c r="BV25" s="37" t="s">
        <v>85</v>
      </c>
      <c r="BW25" s="37" t="s">
        <v>86</v>
      </c>
      <c r="BX25" s="37" t="s">
        <v>86</v>
      </c>
      <c r="BY25" s="37" t="s">
        <v>86</v>
      </c>
      <c r="BZ25" s="37" t="s">
        <v>86</v>
      </c>
      <c r="CA25" s="37" t="s">
        <v>86</v>
      </c>
      <c r="CB25" s="64">
        <f t="shared" si="6"/>
        <v>3</v>
      </c>
      <c r="CC25" s="65">
        <f t="shared" si="11"/>
        <v>15</v>
      </c>
      <c r="CD25" s="100">
        <v>40850688</v>
      </c>
      <c r="CE25" s="99" t="s">
        <v>375</v>
      </c>
      <c r="CF25" s="94" t="s">
        <v>303</v>
      </c>
    </row>
    <row r="26" spans="1:84" s="5" customFormat="1" ht="24.75" customHeight="1" x14ac:dyDescent="0.25">
      <c r="A26" s="45" t="s">
        <v>544</v>
      </c>
      <c r="B26" s="66" t="str">
        <f t="shared" si="7"/>
        <v>2026-0820605994840</v>
      </c>
      <c r="C26" s="48" t="str">
        <f t="shared" si="10"/>
        <v>2026-08|Marisol|20605994840</v>
      </c>
      <c r="D26" s="45" t="s">
        <v>147</v>
      </c>
      <c r="E26" s="38" t="s">
        <v>142</v>
      </c>
      <c r="F26" s="38" t="s">
        <v>268</v>
      </c>
      <c r="G26" s="38" t="s">
        <v>250</v>
      </c>
      <c r="H26" s="45" t="s">
        <v>237</v>
      </c>
      <c r="I26" s="48" t="str">
        <f t="shared" si="8"/>
        <v>20605994840|Marisol</v>
      </c>
      <c r="J26" s="39" t="s">
        <v>73</v>
      </c>
      <c r="K26" s="39" t="s">
        <v>528</v>
      </c>
      <c r="L26" s="37" t="s">
        <v>207</v>
      </c>
      <c r="M26" s="53" t="s">
        <v>87</v>
      </c>
      <c r="N26" s="40">
        <v>150</v>
      </c>
      <c r="O26" s="37" t="s">
        <v>58</v>
      </c>
      <c r="P26" s="62">
        <f>IF(O26="N",0,IF(O26="A",VLOOKUP(N26,Tablas!$B$66:$D$69,2),IF(O26="R",VLOOKUP(N26,Tablas!$B$66:$D$69,3))))</f>
        <v>2</v>
      </c>
      <c r="Q26" s="40">
        <v>2000</v>
      </c>
      <c r="R26" s="37" t="s">
        <v>58</v>
      </c>
      <c r="S26" s="62">
        <f>IF(R26="N",0,IF(R26="A",VLOOKUP(Q26,Tablas!$B$73:$D$76,2),IF(R26="R",VLOOKUP(Q26,Tablas!$B$73:$D$76,3))))</f>
        <v>4</v>
      </c>
      <c r="T26" s="40">
        <v>250</v>
      </c>
      <c r="U26" s="37" t="s">
        <v>58</v>
      </c>
      <c r="V26" s="62">
        <f>IF(U26="N",0,IF(U26="A",VLOOKUP(T26,Tablas!$B$80:$D$83,2),IF(U26="R",VLOOKUP(T26,Tablas!$B$80:$D$83,3))))</f>
        <v>2</v>
      </c>
      <c r="W26" s="40">
        <v>0</v>
      </c>
      <c r="X26" s="37" t="s">
        <v>62</v>
      </c>
      <c r="Y26" s="62">
        <f>IF(X26="N",0,IF(X26="A",VLOOKUP(W26,Tablas!$B$87:$D$90,2),IF(X26="R",VLOOKUP(W26,Tablas!$B$87:$D$90,3))))</f>
        <v>0</v>
      </c>
      <c r="Z26" s="40">
        <v>0</v>
      </c>
      <c r="AA26" s="37" t="s">
        <v>62</v>
      </c>
      <c r="AB26" s="62">
        <f>IF(AA26="N",0,IF(AA26="A",VLOOKUP(Z26,Tablas!$B$143:$D$146,2),IF(AA26="R",VLOOKUP(Z26,Tablas!$B$143:$D$146,3))))</f>
        <v>0</v>
      </c>
      <c r="AC26" s="40">
        <v>6</v>
      </c>
      <c r="AD26" s="37" t="s">
        <v>58</v>
      </c>
      <c r="AE26" s="62">
        <f>IF(AD26="N",0,IF(AD26="A",VLOOKUP(AC26,Tablas!$B$101:$D$104,2),IF(AD26="R",VLOOKUP(AC26,Tablas!$B$101:$D$104,3))))</f>
        <v>4</v>
      </c>
      <c r="AF26" s="40">
        <v>8</v>
      </c>
      <c r="AG26" s="37" t="s">
        <v>58</v>
      </c>
      <c r="AH26" s="62">
        <f>IF(AG26="N",0,IF(AG26="A",VLOOKUP(AF26,Tablas!$B$94:$D$98,2),IF(AG26="R",VLOOKUP(AF26,Tablas!$B$94:$D$98,3))))</f>
        <v>1</v>
      </c>
      <c r="AI26" s="40">
        <v>1</v>
      </c>
      <c r="AJ26" s="37" t="s">
        <v>58</v>
      </c>
      <c r="AK26" s="62">
        <f>IF(AJ26="N",0,IF(AJ26="A",VLOOKUP(AI26,Tablas!$B$150:$D$154,2),IF(AJ26="R",VLOOKUP(AI26,Tablas!$B$150:$D$154,3))))</f>
        <v>1</v>
      </c>
      <c r="AL26" s="40"/>
      <c r="AM26" s="37" t="s">
        <v>62</v>
      </c>
      <c r="AN26" s="62">
        <f>IF(AM26="N",0,IF(AM26="A",VLOOKUP(AL26,Tablas!$B$108:$D$111,2),IF(AM26="R",VLOOKUP(AL26,Tablas!$B$108:$D$111,3))))</f>
        <v>0</v>
      </c>
      <c r="AO26" s="40"/>
      <c r="AP26" s="37" t="s">
        <v>62</v>
      </c>
      <c r="AQ26" s="62">
        <f>IF(AP26="N",0,IF(AP26="A",VLOOKUP(AO26,Tablas!$B$115:$D$118,2),IF(AP26="R",VLOOKUP(AO26,Tablas!$B$115:$D$118,3))))</f>
        <v>0</v>
      </c>
      <c r="AR26" s="40">
        <v>12</v>
      </c>
      <c r="AS26" s="37" t="s">
        <v>58</v>
      </c>
      <c r="AT26" s="62">
        <f>IF(AS26="N",0,IF(AS26="A",VLOOKUP(AR26,Tablas!$B$87:$D$90,2),IF(AS26="R",VLOOKUP(AR26,Tablas!$B$87:$D$90,3))))</f>
        <v>2</v>
      </c>
      <c r="AU26" s="40"/>
      <c r="AV26" s="37" t="s">
        <v>62</v>
      </c>
      <c r="AW26" s="62">
        <f>IF(AV26="N",0,IF(AV26="A",VLOOKUP(AU26,Tablas!$B$129:$D$132,2),IF(AV26="R",VLOOKUP(AU26,Tablas!$B$129:$D$132,3))))</f>
        <v>0</v>
      </c>
      <c r="AX26" s="40"/>
      <c r="AY26" s="37" t="s">
        <v>62</v>
      </c>
      <c r="AZ26" s="62">
        <f>IF(AY26="N",0,IF(AY26="A",VLOOKUP(AX26,Tablas!$B$136:$D$139,2),IF(AY26="R",VLOOKUP(AX26,Tablas!$B$136:$D$139,3))))</f>
        <v>0</v>
      </c>
      <c r="BA26" s="40"/>
      <c r="BB26" s="37" t="s">
        <v>62</v>
      </c>
      <c r="BC26" s="62">
        <f>IF(BB26="N",0,IF(BB26="A",VLOOKUP(BA26,Tablas!$B$122:$D$125,2),IF(BB26="R",VLOOKUP(BA26,Tablas!$B$122:$D$125,3))))</f>
        <v>0</v>
      </c>
      <c r="BD26" s="55"/>
      <c r="BE26" s="63">
        <f t="shared" si="4"/>
        <v>16</v>
      </c>
      <c r="BF26" s="40" t="s">
        <v>67</v>
      </c>
      <c r="BG26" s="37" t="s">
        <v>67</v>
      </c>
      <c r="BH26" s="37" t="s">
        <v>62</v>
      </c>
      <c r="BI26" s="37" t="s">
        <v>68</v>
      </c>
      <c r="BJ26" s="37" t="s">
        <v>62</v>
      </c>
      <c r="BK26" s="37" t="s">
        <v>62</v>
      </c>
      <c r="BL26" s="37" t="s">
        <v>62</v>
      </c>
      <c r="BM26" s="37" t="s">
        <v>62</v>
      </c>
      <c r="BN26" s="37" t="s">
        <v>62</v>
      </c>
      <c r="BO26" s="37" t="s">
        <v>62</v>
      </c>
      <c r="BP26" s="37" t="s">
        <v>62</v>
      </c>
      <c r="BQ26" s="64">
        <f t="shared" si="5"/>
        <v>5</v>
      </c>
      <c r="BR26" s="40" t="s">
        <v>85</v>
      </c>
      <c r="BS26" s="37" t="s">
        <v>85</v>
      </c>
      <c r="BT26" s="37" t="s">
        <v>86</v>
      </c>
      <c r="BU26" s="37" t="s">
        <v>86</v>
      </c>
      <c r="BV26" s="37" t="s">
        <v>85</v>
      </c>
      <c r="BW26" s="37" t="s">
        <v>86</v>
      </c>
      <c r="BX26" s="37" t="s">
        <v>86</v>
      </c>
      <c r="BY26" s="37" t="s">
        <v>86</v>
      </c>
      <c r="BZ26" s="37" t="s">
        <v>86</v>
      </c>
      <c r="CA26" s="37" t="s">
        <v>86</v>
      </c>
      <c r="CB26" s="64">
        <f t="shared" si="6"/>
        <v>3</v>
      </c>
      <c r="CC26" s="65">
        <f t="shared" si="11"/>
        <v>24</v>
      </c>
      <c r="CD26" s="100" t="s">
        <v>376</v>
      </c>
      <c r="CE26" s="99" t="s">
        <v>377</v>
      </c>
      <c r="CF26" s="94" t="s">
        <v>60</v>
      </c>
    </row>
    <row r="27" spans="1:84" s="5" customFormat="1" ht="24.75" customHeight="1" x14ac:dyDescent="0.25">
      <c r="A27" s="45" t="s">
        <v>544</v>
      </c>
      <c r="B27" s="66" t="str">
        <f t="shared" si="7"/>
        <v>2026-0820609108801</v>
      </c>
      <c r="C27" s="48" t="str">
        <f t="shared" si="10"/>
        <v>2026-08|Yeleydi|20609108801</v>
      </c>
      <c r="D27" s="45" t="s">
        <v>218</v>
      </c>
      <c r="E27" s="38" t="s">
        <v>219</v>
      </c>
      <c r="F27" s="38" t="s">
        <v>585</v>
      </c>
      <c r="G27" s="38" t="s">
        <v>205</v>
      </c>
      <c r="H27" s="45" t="s">
        <v>554</v>
      </c>
      <c r="I27" s="48" t="str">
        <f t="shared" si="8"/>
        <v>20609108801|Yeleydi</v>
      </c>
      <c r="J27" s="39" t="s">
        <v>146</v>
      </c>
      <c r="K27" s="39" t="s">
        <v>92</v>
      </c>
      <c r="L27" s="37" t="s">
        <v>207</v>
      </c>
      <c r="M27" s="53" t="s">
        <v>235</v>
      </c>
      <c r="N27" s="40">
        <v>20</v>
      </c>
      <c r="O27" s="37" t="s">
        <v>60</v>
      </c>
      <c r="P27" s="62">
        <f>IF(O27="N",0,IF(O27="A",VLOOKUP(N27,Tablas!$B$66:$D$69,2),IF(O27="R",VLOOKUP(N27,Tablas!$B$66:$D$69,3))))</f>
        <v>0.5</v>
      </c>
      <c r="Q27" s="40">
        <v>5</v>
      </c>
      <c r="R27" s="37" t="s">
        <v>60</v>
      </c>
      <c r="S27" s="62">
        <f>IF(R27="N",0,IF(R27="A",VLOOKUP(Q27,Tablas!$B$73:$D$76,2),IF(R27="R",VLOOKUP(Q27,Tablas!$B$73:$D$76,3))))</f>
        <v>0.5</v>
      </c>
      <c r="T27" s="40">
        <v>50</v>
      </c>
      <c r="U27" s="37" t="s">
        <v>60</v>
      </c>
      <c r="V27" s="62">
        <f>IF(U27="N",0,IF(U27="A",VLOOKUP(T27,Tablas!$B$80:$D$83,2),IF(U27="R",VLOOKUP(T27,Tablas!$B$80:$D$83,3))))</f>
        <v>0.5</v>
      </c>
      <c r="W27" s="40">
        <v>100</v>
      </c>
      <c r="X27" s="37" t="s">
        <v>58</v>
      </c>
      <c r="Y27" s="62">
        <f>IF(X27="N",0,IF(X27="A",VLOOKUP(W27,Tablas!$B$87:$D$90,2),IF(X27="R",VLOOKUP(W27,Tablas!$B$87:$D$90,3))))</f>
        <v>4</v>
      </c>
      <c r="Z27" s="40"/>
      <c r="AA27" s="37" t="s">
        <v>62</v>
      </c>
      <c r="AB27" s="62">
        <f>IF(AA27="N",0,IF(AA27="A",VLOOKUP(Z27,Tablas!$B$143:$D$146,2),IF(AA27="R",VLOOKUP(Z27,Tablas!$B$143:$D$146,3))))</f>
        <v>0</v>
      </c>
      <c r="AC27" s="40">
        <v>1</v>
      </c>
      <c r="AD27" s="37" t="s">
        <v>58</v>
      </c>
      <c r="AE27" s="62">
        <f>IF(AD27="N",0,IF(AD27="A",VLOOKUP(AC27,Tablas!$B$101:$D$104,2),IF(AD27="R",VLOOKUP(AC27,Tablas!$B$101:$D$104,3))))</f>
        <v>2</v>
      </c>
      <c r="AF27" s="40"/>
      <c r="AG27" s="37" t="s">
        <v>62</v>
      </c>
      <c r="AH27" s="62">
        <f>IF(AG27="N",0,IF(AG27="A",VLOOKUP(AF27,Tablas!$B$94:$D$98,2),IF(AG27="R",VLOOKUP(AF27,Tablas!$B$94:$D$98,3))))</f>
        <v>0</v>
      </c>
      <c r="AI27" s="40"/>
      <c r="AJ27" s="37" t="s">
        <v>62</v>
      </c>
      <c r="AK27" s="62">
        <f>IF(AJ27="N",0,IF(AJ27="A",VLOOKUP(AI27,Tablas!$B$150:$D$154,2),IF(AJ27="R",VLOOKUP(AI27,Tablas!$B$150:$D$154,3))))</f>
        <v>0</v>
      </c>
      <c r="AL27" s="40"/>
      <c r="AM27" s="37" t="s">
        <v>62</v>
      </c>
      <c r="AN27" s="62">
        <f>IF(AM27="N",0,IF(AM27="A",VLOOKUP(AL27,Tablas!$B$108:$D$111,2),IF(AM27="R",VLOOKUP(AL27,Tablas!$B$108:$D$111,3))))</f>
        <v>0</v>
      </c>
      <c r="AO27" s="40">
        <v>3</v>
      </c>
      <c r="AP27" s="37" t="s">
        <v>58</v>
      </c>
      <c r="AQ27" s="62">
        <f>IF(AP27="N",0,IF(AP27="A",VLOOKUP(AO27,Tablas!$B$115:$D$118,2),IF(AP27="R",VLOOKUP(AO27,Tablas!$B$115:$D$118,3))))</f>
        <v>2</v>
      </c>
      <c r="AR27" s="40">
        <f t="shared" ref="AR27:AS29" si="17">+W27</f>
        <v>100</v>
      </c>
      <c r="AS27" s="37" t="str">
        <f t="shared" si="17"/>
        <v>R</v>
      </c>
      <c r="AT27" s="62">
        <f>IF(AS27="N",0,IF(AS27="A",VLOOKUP(AR27,Tablas!$B$87:$D$90,2),IF(AS27="R",VLOOKUP(AR27,Tablas!$B$87:$D$90,3))))</f>
        <v>4</v>
      </c>
      <c r="AU27" s="40"/>
      <c r="AV27" s="37" t="s">
        <v>62</v>
      </c>
      <c r="AW27" s="62">
        <f>IF(AV27="N",0,IF(AV27="A",VLOOKUP(AU27,Tablas!$B$129:$D$132,2),IF(AV27="R",VLOOKUP(AU27,Tablas!$B$129:$D$132,3))))</f>
        <v>0</v>
      </c>
      <c r="AX27" s="40"/>
      <c r="AY27" s="37" t="s">
        <v>62</v>
      </c>
      <c r="AZ27" s="62">
        <f>IF(AY27="N",0,IF(AY27="A",VLOOKUP(AX27,Tablas!$B$136:$D$139,2),IF(AY27="R",VLOOKUP(AX27,Tablas!$B$136:$D$139,3))))</f>
        <v>0</v>
      </c>
      <c r="BA27" s="40">
        <v>1</v>
      </c>
      <c r="BB27" s="37" t="s">
        <v>60</v>
      </c>
      <c r="BC27" s="62">
        <f>IF(BB27="N",0,IF(BB27="A",VLOOKUP(BA27,Tablas!$B$122:$D$125,2),IF(BB27="R",VLOOKUP(BA27,Tablas!$B$122:$D$125,3))))</f>
        <v>1</v>
      </c>
      <c r="BD27" s="55"/>
      <c r="BE27" s="63">
        <f t="shared" si="4"/>
        <v>14.5</v>
      </c>
      <c r="BF27" s="40" t="s">
        <v>67</v>
      </c>
      <c r="BG27" s="37" t="s">
        <v>67</v>
      </c>
      <c r="BH27" s="37" t="s">
        <v>62</v>
      </c>
      <c r="BI27" s="37" t="s">
        <v>68</v>
      </c>
      <c r="BJ27" s="37" t="s">
        <v>62</v>
      </c>
      <c r="BK27" s="37" t="s">
        <v>62</v>
      </c>
      <c r="BL27" s="37" t="s">
        <v>62</v>
      </c>
      <c r="BM27" s="37" t="s">
        <v>62</v>
      </c>
      <c r="BN27" s="37" t="s">
        <v>62</v>
      </c>
      <c r="BO27" s="37" t="s">
        <v>62</v>
      </c>
      <c r="BP27" s="37" t="s">
        <v>62</v>
      </c>
      <c r="BQ27" s="64">
        <f t="shared" si="5"/>
        <v>5</v>
      </c>
      <c r="BR27" s="40" t="s">
        <v>85</v>
      </c>
      <c r="BS27" s="37" t="s">
        <v>85</v>
      </c>
      <c r="BT27" s="37" t="s">
        <v>86</v>
      </c>
      <c r="BU27" s="37" t="s">
        <v>85</v>
      </c>
      <c r="BV27" s="37" t="s">
        <v>85</v>
      </c>
      <c r="BW27" s="37" t="s">
        <v>86</v>
      </c>
      <c r="BX27" s="37" t="s">
        <v>86</v>
      </c>
      <c r="BY27" s="37" t="s">
        <v>86</v>
      </c>
      <c r="BZ27" s="37" t="s">
        <v>85</v>
      </c>
      <c r="CA27" s="37" t="s">
        <v>86</v>
      </c>
      <c r="CB27" s="64">
        <f t="shared" si="6"/>
        <v>5</v>
      </c>
      <c r="CC27" s="65">
        <f t="shared" si="11"/>
        <v>24.5</v>
      </c>
      <c r="CD27" s="100">
        <v>40278671</v>
      </c>
      <c r="CE27" s="99" t="s">
        <v>378</v>
      </c>
      <c r="CF27" s="94" t="s">
        <v>303</v>
      </c>
    </row>
    <row r="28" spans="1:84" s="5" customFormat="1" ht="24.75" customHeight="1" x14ac:dyDescent="0.25">
      <c r="A28" s="45" t="s">
        <v>544</v>
      </c>
      <c r="B28" s="66" t="str">
        <f t="shared" si="7"/>
        <v>2026-0820557075969</v>
      </c>
      <c r="C28" s="48" t="str">
        <f t="shared" si="10"/>
        <v>2026-08|Kheilly|20557075969</v>
      </c>
      <c r="D28" s="45" t="s">
        <v>242</v>
      </c>
      <c r="E28" s="38" t="s">
        <v>241</v>
      </c>
      <c r="F28" s="38" t="s">
        <v>268</v>
      </c>
      <c r="G28" s="38" t="s">
        <v>521</v>
      </c>
      <c r="H28" s="45" t="s">
        <v>556</v>
      </c>
      <c r="I28" s="48" t="str">
        <f t="shared" si="8"/>
        <v>20557075969|Kheilly</v>
      </c>
      <c r="J28" s="39" t="s">
        <v>73</v>
      </c>
      <c r="K28" s="39" t="s">
        <v>92</v>
      </c>
      <c r="L28" s="37" t="s">
        <v>535</v>
      </c>
      <c r="M28" s="53" t="s">
        <v>532</v>
      </c>
      <c r="N28" s="40">
        <v>60</v>
      </c>
      <c r="O28" s="37" t="s">
        <v>60</v>
      </c>
      <c r="P28" s="62">
        <f>IF(O28="N",0,IF(O28="A",VLOOKUP(N28,Tablas!$B$66:$D$69,2),IF(O28="R",VLOOKUP(N28,Tablas!$B$66:$D$69,3))))</f>
        <v>0.5</v>
      </c>
      <c r="Q28" s="40">
        <v>600</v>
      </c>
      <c r="R28" s="37" t="s">
        <v>60</v>
      </c>
      <c r="S28" s="62">
        <f>IF(R28="N",0,IF(R28="A",VLOOKUP(Q28,Tablas!$B$73:$D$76,2),IF(R28="R",VLOOKUP(Q28,Tablas!$B$73:$D$76,3))))</f>
        <v>1.5</v>
      </c>
      <c r="T28" s="40">
        <f>5*3*30</f>
        <v>450</v>
      </c>
      <c r="U28" s="37" t="s">
        <v>58</v>
      </c>
      <c r="V28" s="62">
        <f>IF(U28="N",0,IF(U28="A",VLOOKUP(T28,Tablas!$B$80:$D$83,2),IF(U28="R",VLOOKUP(T28,Tablas!$B$80:$D$83,3))))</f>
        <v>2</v>
      </c>
      <c r="W28" s="40">
        <v>1000</v>
      </c>
      <c r="X28" s="37" t="s">
        <v>58</v>
      </c>
      <c r="Y28" s="62">
        <f>IF(X28="N",0,IF(X28="A",VLOOKUP(W28,Tablas!$B$87:$D$90,2),IF(X28="R",VLOOKUP(W28,Tablas!$B$87:$D$90,3))))</f>
        <v>10</v>
      </c>
      <c r="Z28" s="40"/>
      <c r="AA28" s="37" t="s">
        <v>62</v>
      </c>
      <c r="AB28" s="62">
        <f>IF(AA28="N",0,IF(AA28="A",VLOOKUP(Z28,Tablas!$B$143:$D$146,2),IF(AA28="R",VLOOKUP(Z28,Tablas!$B$143:$D$146,3))))</f>
        <v>0</v>
      </c>
      <c r="AC28" s="40">
        <v>14</v>
      </c>
      <c r="AD28" s="37" t="s">
        <v>58</v>
      </c>
      <c r="AE28" s="62">
        <f>IF(AD28="N",0,IF(AD28="A",VLOOKUP(AC28,Tablas!$B$101:$D$104,2),IF(AD28="R",VLOOKUP(AC28,Tablas!$B$101:$D$104,3))))</f>
        <v>6</v>
      </c>
      <c r="AF28" s="40"/>
      <c r="AG28" s="37" t="s">
        <v>62</v>
      </c>
      <c r="AH28" s="62">
        <f>IF(AG28="N",0,IF(AG28="A",VLOOKUP(AF28,Tablas!$B$94:$D$98,2),IF(AG28="R",VLOOKUP(AF28,Tablas!$B$94:$D$98,3))))</f>
        <v>0</v>
      </c>
      <c r="AI28" s="40"/>
      <c r="AJ28" s="37" t="s">
        <v>62</v>
      </c>
      <c r="AK28" s="62">
        <f>IF(AJ28="N",0,IF(AJ28="A",VLOOKUP(AI28,Tablas!$B$150:$D$154,2),IF(AJ28="R",VLOOKUP(AI28,Tablas!$B$150:$D$154,3))))</f>
        <v>0</v>
      </c>
      <c r="AL28" s="40">
        <v>5</v>
      </c>
      <c r="AM28" s="37" t="s">
        <v>58</v>
      </c>
      <c r="AN28" s="62">
        <f>IF(AM28="N",0,IF(AM28="A",VLOOKUP(AL28,Tablas!$B$108:$D$111,2),IF(AM28="R",VLOOKUP(AL28,Tablas!$B$108:$D$111,3))))</f>
        <v>4</v>
      </c>
      <c r="AO28" s="40"/>
      <c r="AP28" s="37" t="s">
        <v>62</v>
      </c>
      <c r="AQ28" s="62">
        <f>IF(AP28="N",0,IF(AP28="A",VLOOKUP(AO28,Tablas!$B$115:$D$118,2),IF(AP28="R",VLOOKUP(AO28,Tablas!$B$115:$D$118,3))))</f>
        <v>0</v>
      </c>
      <c r="AR28" s="40">
        <f t="shared" ref="AR28" si="18">+W28</f>
        <v>1000</v>
      </c>
      <c r="AS28" s="37" t="str">
        <f t="shared" ref="AS28" si="19">+X28</f>
        <v>R</v>
      </c>
      <c r="AT28" s="62">
        <f>IF(AS28="N",0,IF(AS28="A",VLOOKUP(AR28,Tablas!$B$87:$D$90,2),IF(AS28="R",VLOOKUP(AR28,Tablas!$B$87:$D$90,3))))</f>
        <v>10</v>
      </c>
      <c r="AU28" s="40"/>
      <c r="AV28" s="37" t="s">
        <v>62</v>
      </c>
      <c r="AW28" s="62">
        <f>IF(AV28="N",0,IF(AV28="A",VLOOKUP(AU28,Tablas!$B$129:$D$132,2),IF(AV28="R",VLOOKUP(AU28,Tablas!$B$129:$D$132,3))))</f>
        <v>0</v>
      </c>
      <c r="AX28" s="40"/>
      <c r="AY28" s="37" t="s">
        <v>62</v>
      </c>
      <c r="AZ28" s="62">
        <f>IF(AY28="N",0,IF(AY28="A",VLOOKUP(AX28,Tablas!$B$136:$D$139,2),IF(AY28="R",VLOOKUP(AX28,Tablas!$B$136:$D$139,3))))</f>
        <v>0</v>
      </c>
      <c r="BA28" s="40"/>
      <c r="BB28" s="37" t="s">
        <v>62</v>
      </c>
      <c r="BC28" s="62">
        <f>IF(BB28="N",0,IF(BB28="A",VLOOKUP(BA28,Tablas!$B$122:$D$125,2),IF(BB28="R",VLOOKUP(BA28,Tablas!$B$122:$D$125,3))))</f>
        <v>0</v>
      </c>
      <c r="BD28" s="55"/>
      <c r="BE28" s="63">
        <f t="shared" si="4"/>
        <v>34</v>
      </c>
      <c r="BF28" s="40" t="s">
        <v>67</v>
      </c>
      <c r="BG28" s="37" t="s">
        <v>67</v>
      </c>
      <c r="BH28" s="37" t="s">
        <v>68</v>
      </c>
      <c r="BI28" s="37" t="s">
        <v>62</v>
      </c>
      <c r="BJ28" s="37" t="s">
        <v>68</v>
      </c>
      <c r="BK28" s="37" t="s">
        <v>68</v>
      </c>
      <c r="BL28" s="37" t="s">
        <v>62</v>
      </c>
      <c r="BM28" s="37" t="s">
        <v>68</v>
      </c>
      <c r="BN28" s="37" t="s">
        <v>62</v>
      </c>
      <c r="BO28" s="37" t="s">
        <v>68</v>
      </c>
      <c r="BP28" s="37" t="s">
        <v>68</v>
      </c>
      <c r="BQ28" s="64">
        <f t="shared" si="5"/>
        <v>10</v>
      </c>
      <c r="BR28" s="40" t="s">
        <v>85</v>
      </c>
      <c r="BS28" s="37" t="s">
        <v>85</v>
      </c>
      <c r="BT28" s="37" t="s">
        <v>85</v>
      </c>
      <c r="BU28" s="37" t="s">
        <v>86</v>
      </c>
      <c r="BV28" s="37" t="s">
        <v>85</v>
      </c>
      <c r="BW28" s="37" t="s">
        <v>86</v>
      </c>
      <c r="BX28" s="37" t="s">
        <v>86</v>
      </c>
      <c r="BY28" s="37" t="s">
        <v>85</v>
      </c>
      <c r="BZ28" s="37" t="s">
        <v>85</v>
      </c>
      <c r="CA28" s="37" t="s">
        <v>86</v>
      </c>
      <c r="CB28" s="64">
        <f t="shared" si="6"/>
        <v>6</v>
      </c>
      <c r="CC28" s="65">
        <f t="shared" si="11"/>
        <v>50</v>
      </c>
      <c r="CD28" s="100" t="s">
        <v>379</v>
      </c>
      <c r="CE28" s="99" t="s">
        <v>380</v>
      </c>
      <c r="CF28" s="94" t="s">
        <v>60</v>
      </c>
    </row>
    <row r="29" spans="1:84" s="5" customFormat="1" ht="24.75" customHeight="1" x14ac:dyDescent="0.25">
      <c r="A29" s="45" t="s">
        <v>544</v>
      </c>
      <c r="B29" s="66" t="str">
        <f t="shared" si="7"/>
        <v>2026-0820554918795</v>
      </c>
      <c r="C29" s="48" t="str">
        <f t="shared" si="10"/>
        <v>2026-08|Carmen D.|20554918795</v>
      </c>
      <c r="D29" s="45" t="s">
        <v>11</v>
      </c>
      <c r="E29" s="38" t="s">
        <v>27</v>
      </c>
      <c r="F29" s="38" t="s">
        <v>331</v>
      </c>
      <c r="G29" s="38" t="s">
        <v>523</v>
      </c>
      <c r="H29" s="45" t="s">
        <v>549</v>
      </c>
      <c r="I29" s="48" t="str">
        <f t="shared" si="8"/>
        <v>20554918795|Carmen D.</v>
      </c>
      <c r="J29" s="39" t="s">
        <v>146</v>
      </c>
      <c r="K29" s="39" t="s">
        <v>92</v>
      </c>
      <c r="L29" s="37" t="s">
        <v>297</v>
      </c>
      <c r="M29" s="53" t="s">
        <v>235</v>
      </c>
      <c r="N29" s="40">
        <v>1</v>
      </c>
      <c r="O29" s="37" t="s">
        <v>58</v>
      </c>
      <c r="P29" s="62">
        <f>IF(O29="N",0,IF(O29="A",VLOOKUP(N29,Tablas!$B$66:$D$69,2),IF(O29="R",VLOOKUP(N29,Tablas!$B$66:$D$69,3))))</f>
        <v>1</v>
      </c>
      <c r="Q29" s="40">
        <v>6</v>
      </c>
      <c r="R29" s="37" t="s">
        <v>58</v>
      </c>
      <c r="S29" s="62">
        <f>IF(R29="N",0,IF(R29="A",VLOOKUP(Q29,Tablas!$B$73:$D$76,2),IF(R29="R",VLOOKUP(Q29,Tablas!$B$73:$D$76,3))))</f>
        <v>1</v>
      </c>
      <c r="T29" s="40"/>
      <c r="U29" s="37" t="s">
        <v>62</v>
      </c>
      <c r="V29" s="62">
        <f>IF(U29="N",0,IF(U29="A",VLOOKUP(T29,Tablas!$B$80:$D$83,2),IF(U29="R",VLOOKUP(T29,Tablas!$B$80:$D$83,3))))</f>
        <v>0</v>
      </c>
      <c r="W29" s="40"/>
      <c r="X29" s="37" t="s">
        <v>62</v>
      </c>
      <c r="Y29" s="62">
        <f>IF(X29="N",0,IF(X29="A",VLOOKUP(W29,Tablas!$B$87:$D$90,2),IF(X29="R",VLOOKUP(W29,Tablas!$B$87:$D$90,3))))</f>
        <v>0</v>
      </c>
      <c r="Z29" s="40"/>
      <c r="AA29" s="37" t="s">
        <v>62</v>
      </c>
      <c r="AB29" s="62">
        <f>IF(AA29="N",0,IF(AA29="A",VLOOKUP(Z29,Tablas!$B$143:$D$146,2),IF(AA29="R",VLOOKUP(Z29,Tablas!$B$143:$D$146,3))))</f>
        <v>0</v>
      </c>
      <c r="AC29" s="40"/>
      <c r="AD29" s="37" t="s">
        <v>62</v>
      </c>
      <c r="AE29" s="62">
        <f>IF(AD29="N",0,IF(AD29="A",VLOOKUP(AC29,Tablas!$B$101:$D$104,2),IF(AD29="R",VLOOKUP(AC29,Tablas!$B$101:$D$104,3))))</f>
        <v>0</v>
      </c>
      <c r="AF29" s="40"/>
      <c r="AG29" s="37" t="s">
        <v>62</v>
      </c>
      <c r="AH29" s="62">
        <f>IF(AG29="N",0,IF(AG29="A",VLOOKUP(AF29,Tablas!$B$94:$D$98,2),IF(AG29="R",VLOOKUP(AF29,Tablas!$B$94:$D$98,3))))</f>
        <v>0</v>
      </c>
      <c r="AI29" s="40">
        <v>2</v>
      </c>
      <c r="AJ29" s="37" t="s">
        <v>58</v>
      </c>
      <c r="AK29" s="62">
        <f>IF(AJ29="N",0,IF(AJ29="A",VLOOKUP(AI29,Tablas!$B$150:$D$154,2),IF(AJ29="R",VLOOKUP(AI29,Tablas!$B$150:$D$154,3))))</f>
        <v>1</v>
      </c>
      <c r="AL29" s="40"/>
      <c r="AM29" s="37" t="s">
        <v>62</v>
      </c>
      <c r="AN29" s="62">
        <f>IF(AM29="N",0,IF(AM29="A",VLOOKUP(AL29,Tablas!$B$108:$D$111,2),IF(AM29="R",VLOOKUP(AL29,Tablas!$B$108:$D$111,3))))</f>
        <v>0</v>
      </c>
      <c r="AO29" s="40"/>
      <c r="AP29" s="37" t="s">
        <v>62</v>
      </c>
      <c r="AQ29" s="62">
        <f>IF(AP29="N",0,IF(AP29="A",VLOOKUP(AO29,Tablas!$B$115:$D$118,2),IF(AP29="R",VLOOKUP(AO29,Tablas!$B$115:$D$118,3))))</f>
        <v>0</v>
      </c>
      <c r="AR29" s="40">
        <f t="shared" si="17"/>
        <v>0</v>
      </c>
      <c r="AS29" s="37" t="str">
        <f t="shared" si="17"/>
        <v>N</v>
      </c>
      <c r="AT29" s="62">
        <f>IF(AS29="N",0,IF(AS29="A",VLOOKUP(AR29,Tablas!$B$87:$D$90,2),IF(AS29="R",VLOOKUP(AR29,Tablas!$B$87:$D$90,3))))</f>
        <v>0</v>
      </c>
      <c r="AU29" s="40"/>
      <c r="AV29" s="37" t="s">
        <v>62</v>
      </c>
      <c r="AW29" s="62">
        <f>IF(AV29="N",0,IF(AV29="A",VLOOKUP(AU29,Tablas!$B$129:$D$132,2),IF(AV29="R",VLOOKUP(AU29,Tablas!$B$129:$D$132,3))))</f>
        <v>0</v>
      </c>
      <c r="AX29" s="40"/>
      <c r="AY29" s="37" t="s">
        <v>62</v>
      </c>
      <c r="AZ29" s="62">
        <f>IF(AY29="N",0,IF(AY29="A",VLOOKUP(AX29,Tablas!$B$136:$D$139,2),IF(AY29="R",VLOOKUP(AX29,Tablas!$B$136:$D$139,3))))</f>
        <v>0</v>
      </c>
      <c r="BA29" s="40"/>
      <c r="BB29" s="37" t="s">
        <v>62</v>
      </c>
      <c r="BC29" s="62">
        <f>IF(BB29="N",0,IF(BB29="A",VLOOKUP(BA29,Tablas!$B$122:$D$125,2),IF(BB29="R",VLOOKUP(BA29,Tablas!$B$122:$D$125,3))))</f>
        <v>0</v>
      </c>
      <c r="BD29" s="55"/>
      <c r="BE29" s="63">
        <f t="shared" si="4"/>
        <v>3</v>
      </c>
      <c r="BF29" s="40" t="s">
        <v>67</v>
      </c>
      <c r="BG29" s="37" t="s">
        <v>67</v>
      </c>
      <c r="BH29" s="37" t="s">
        <v>62</v>
      </c>
      <c r="BI29" s="37" t="s">
        <v>67</v>
      </c>
      <c r="BJ29" s="37" t="s">
        <v>62</v>
      </c>
      <c r="BK29" s="37" t="s">
        <v>62</v>
      </c>
      <c r="BL29" s="37" t="s">
        <v>62</v>
      </c>
      <c r="BM29" s="37" t="s">
        <v>62</v>
      </c>
      <c r="BN29" s="37" t="s">
        <v>62</v>
      </c>
      <c r="BO29" s="37" t="s">
        <v>62</v>
      </c>
      <c r="BP29" s="37" t="s">
        <v>62</v>
      </c>
      <c r="BQ29" s="64">
        <f t="shared" si="5"/>
        <v>6</v>
      </c>
      <c r="BR29" s="40" t="s">
        <v>85</v>
      </c>
      <c r="BS29" s="37" t="s">
        <v>86</v>
      </c>
      <c r="BT29" s="37" t="s">
        <v>86</v>
      </c>
      <c r="BU29" s="37" t="s">
        <v>86</v>
      </c>
      <c r="BV29" s="37" t="s">
        <v>86</v>
      </c>
      <c r="BW29" s="37" t="s">
        <v>86</v>
      </c>
      <c r="BX29" s="37" t="s">
        <v>86</v>
      </c>
      <c r="BY29" s="37" t="s">
        <v>86</v>
      </c>
      <c r="BZ29" s="37" t="s">
        <v>86</v>
      </c>
      <c r="CA29" s="37" t="s">
        <v>86</v>
      </c>
      <c r="CB29" s="64">
        <f t="shared" si="6"/>
        <v>1</v>
      </c>
      <c r="CC29" s="65">
        <f t="shared" si="11"/>
        <v>10</v>
      </c>
      <c r="CD29" s="100" t="s">
        <v>381</v>
      </c>
      <c r="CE29" s="99" t="s">
        <v>382</v>
      </c>
      <c r="CF29" s="94" t="s">
        <v>304</v>
      </c>
    </row>
    <row r="30" spans="1:84" s="5" customFormat="1" ht="24.75" customHeight="1" x14ac:dyDescent="0.25">
      <c r="A30" s="45" t="s">
        <v>544</v>
      </c>
      <c r="B30" s="66" t="str">
        <f t="shared" si="7"/>
        <v>2026-0820556330451</v>
      </c>
      <c r="C30" s="48" t="str">
        <f t="shared" si="10"/>
        <v>2026-08|Carmen D.|20556330451</v>
      </c>
      <c r="D30" s="45" t="s">
        <v>4</v>
      </c>
      <c r="E30" s="38" t="s">
        <v>330</v>
      </c>
      <c r="F30" s="38" t="s">
        <v>331</v>
      </c>
      <c r="G30" s="38" t="s">
        <v>523</v>
      </c>
      <c r="H30" s="45" t="s">
        <v>549</v>
      </c>
      <c r="I30" s="48" t="str">
        <f t="shared" si="8"/>
        <v>20556330451|Carmen D.</v>
      </c>
      <c r="J30" s="39" t="s">
        <v>146</v>
      </c>
      <c r="K30" s="39" t="s">
        <v>92</v>
      </c>
      <c r="L30" s="37" t="s">
        <v>297</v>
      </c>
      <c r="M30" s="53" t="s">
        <v>235</v>
      </c>
      <c r="N30" s="40">
        <v>6</v>
      </c>
      <c r="O30" s="37" t="s">
        <v>58</v>
      </c>
      <c r="P30" s="62">
        <f>IF(O30="N",0,IF(O30="A",VLOOKUP(N30,Tablas!$B$66:$D$69,2),IF(O30="R",VLOOKUP(N30,Tablas!$B$66:$D$69,3))))</f>
        <v>1</v>
      </c>
      <c r="Q30" s="40">
        <v>6</v>
      </c>
      <c r="R30" s="37" t="s">
        <v>58</v>
      </c>
      <c r="S30" s="62">
        <f>IF(R30="N",0,IF(R30="A",VLOOKUP(Q30,Tablas!$B$73:$D$76,2),IF(R30="R",VLOOKUP(Q30,Tablas!$B$73:$D$76,3))))</f>
        <v>1</v>
      </c>
      <c r="T30" s="40">
        <v>10</v>
      </c>
      <c r="U30" s="37" t="s">
        <v>58</v>
      </c>
      <c r="V30" s="62">
        <f>IF(U30="N",0,IF(U30="A",VLOOKUP(T30,Tablas!$B$80:$D$83,2),IF(U30="R",VLOOKUP(T30,Tablas!$B$80:$D$83,3))))</f>
        <v>1</v>
      </c>
      <c r="W30" s="40"/>
      <c r="X30" s="37" t="s">
        <v>62</v>
      </c>
      <c r="Y30" s="62">
        <f>IF(X30="N",0,IF(X30="A",VLOOKUP(W30,Tablas!$B$87:$D$90,2),IF(X30="R",VLOOKUP(W30,Tablas!$B$87:$D$90,3))))</f>
        <v>0</v>
      </c>
      <c r="Z30" s="40"/>
      <c r="AA30" s="37" t="s">
        <v>62</v>
      </c>
      <c r="AB30" s="62">
        <f>IF(AA30="N",0,IF(AA30="A",VLOOKUP(Z30,Tablas!$B$143:$D$146,2),IF(AA30="R",VLOOKUP(Z30,Tablas!$B$143:$D$146,3))))</f>
        <v>0</v>
      </c>
      <c r="AC30" s="40"/>
      <c r="AD30" s="37" t="s">
        <v>62</v>
      </c>
      <c r="AE30" s="62">
        <f>IF(AD30="N",0,IF(AD30="A",VLOOKUP(AC30,Tablas!$B$101:$D$104,2),IF(AD30="R",VLOOKUP(AC30,Tablas!$B$101:$D$104,3))))</f>
        <v>0</v>
      </c>
      <c r="AF30" s="40"/>
      <c r="AG30" s="37" t="s">
        <v>62</v>
      </c>
      <c r="AH30" s="62">
        <f>IF(AG30="N",0,IF(AG30="A",VLOOKUP(AF30,Tablas!$B$94:$D$98,2),IF(AG30="R",VLOOKUP(AF30,Tablas!$B$94:$D$98,3))))</f>
        <v>0</v>
      </c>
      <c r="AI30" s="40"/>
      <c r="AJ30" s="37" t="s">
        <v>62</v>
      </c>
      <c r="AK30" s="62">
        <f>IF(AJ30="N",0,IF(AJ30="A",VLOOKUP(AI30,Tablas!$B$150:$D$154,2),IF(AJ30="R",VLOOKUP(AI30,Tablas!$B$150:$D$154,3))))</f>
        <v>0</v>
      </c>
      <c r="AL30" s="40"/>
      <c r="AM30" s="37" t="s">
        <v>62</v>
      </c>
      <c r="AN30" s="62">
        <f>IF(AM30="N",0,IF(AM30="A",VLOOKUP(AL30,Tablas!$B$108:$D$111,2),IF(AM30="R",VLOOKUP(AL30,Tablas!$B$108:$D$111,3))))</f>
        <v>0</v>
      </c>
      <c r="AO30" s="40"/>
      <c r="AP30" s="37" t="s">
        <v>62</v>
      </c>
      <c r="AQ30" s="62">
        <f>IF(AP30="N",0,IF(AP30="A",VLOOKUP(AO30,Tablas!$B$115:$D$118,2),IF(AP30="R",VLOOKUP(AO30,Tablas!$B$115:$D$118,3))))</f>
        <v>0</v>
      </c>
      <c r="AR30" s="40"/>
      <c r="AS30" s="37" t="s">
        <v>62</v>
      </c>
      <c r="AT30" s="62">
        <f>IF(AS30="N",0,IF(AS30="A",VLOOKUP(AR30,Tablas!$B$87:$D$90,2),IF(AS30="R",VLOOKUP(AR30,Tablas!$B$87:$D$90,3))))</f>
        <v>0</v>
      </c>
      <c r="AU30" s="40"/>
      <c r="AV30" s="37" t="s">
        <v>62</v>
      </c>
      <c r="AW30" s="62">
        <f>IF(AV30="N",0,IF(AV30="A",VLOOKUP(AU30,Tablas!$B$129:$D$132,2),IF(AV30="R",VLOOKUP(AU30,Tablas!$B$129:$D$132,3))))</f>
        <v>0</v>
      </c>
      <c r="AX30" s="40"/>
      <c r="AY30" s="37" t="s">
        <v>62</v>
      </c>
      <c r="AZ30" s="62">
        <f>IF(AY30="N",0,IF(AY30="A",VLOOKUP(AX30,Tablas!$B$136:$D$139,2),IF(AY30="R",VLOOKUP(AX30,Tablas!$B$136:$D$139,3))))</f>
        <v>0</v>
      </c>
      <c r="BA30" s="40"/>
      <c r="BB30" s="37" t="s">
        <v>62</v>
      </c>
      <c r="BC30" s="62">
        <f>IF(BB30="N",0,IF(BB30="A",VLOOKUP(BA30,Tablas!$B$122:$D$125,2),IF(BB30="R",VLOOKUP(BA30,Tablas!$B$122:$D$125,3))))</f>
        <v>0</v>
      </c>
      <c r="BD30" s="55"/>
      <c r="BE30" s="63">
        <f t="shared" si="4"/>
        <v>3</v>
      </c>
      <c r="BF30" s="40" t="s">
        <v>68</v>
      </c>
      <c r="BG30" s="37" t="s">
        <v>68</v>
      </c>
      <c r="BH30" s="37" t="s">
        <v>62</v>
      </c>
      <c r="BI30" s="37" t="s">
        <v>68</v>
      </c>
      <c r="BJ30" s="37" t="s">
        <v>62</v>
      </c>
      <c r="BK30" s="37" t="s">
        <v>62</v>
      </c>
      <c r="BL30" s="37" t="s">
        <v>62</v>
      </c>
      <c r="BM30" s="37" t="s">
        <v>62</v>
      </c>
      <c r="BN30" s="37" t="s">
        <v>62</v>
      </c>
      <c r="BO30" s="37" t="s">
        <v>62</v>
      </c>
      <c r="BP30" s="37" t="s">
        <v>62</v>
      </c>
      <c r="BQ30" s="64">
        <f t="shared" si="5"/>
        <v>3</v>
      </c>
      <c r="BR30" s="40" t="s">
        <v>85</v>
      </c>
      <c r="BS30" s="37" t="s">
        <v>85</v>
      </c>
      <c r="BT30" s="37" t="s">
        <v>86</v>
      </c>
      <c r="BU30" s="37" t="s">
        <v>86</v>
      </c>
      <c r="BV30" s="37" t="s">
        <v>86</v>
      </c>
      <c r="BW30" s="37" t="s">
        <v>86</v>
      </c>
      <c r="BX30" s="37" t="s">
        <v>86</v>
      </c>
      <c r="BY30" s="37" t="s">
        <v>86</v>
      </c>
      <c r="BZ30" s="37" t="s">
        <v>86</v>
      </c>
      <c r="CA30" s="37" t="s">
        <v>86</v>
      </c>
      <c r="CB30" s="64">
        <f t="shared" si="6"/>
        <v>2</v>
      </c>
      <c r="CC30" s="65">
        <f t="shared" si="11"/>
        <v>8</v>
      </c>
      <c r="CD30" s="100" t="s">
        <v>383</v>
      </c>
      <c r="CE30" s="99" t="s">
        <v>384</v>
      </c>
      <c r="CF30" s="94" t="s">
        <v>304</v>
      </c>
    </row>
    <row r="31" spans="1:84" s="5" customFormat="1" ht="24.75" customHeight="1" x14ac:dyDescent="0.25">
      <c r="A31" s="45" t="s">
        <v>544</v>
      </c>
      <c r="B31" s="66" t="str">
        <f t="shared" si="7"/>
        <v>2026-0820605225218</v>
      </c>
      <c r="C31" s="48" t="str">
        <f t="shared" si="10"/>
        <v>2026-08|Marisol|20605225218</v>
      </c>
      <c r="D31" s="45" t="s">
        <v>148</v>
      </c>
      <c r="E31" s="38" t="s">
        <v>143</v>
      </c>
      <c r="F31" s="38" t="s">
        <v>268</v>
      </c>
      <c r="G31" s="38" t="s">
        <v>250</v>
      </c>
      <c r="H31" s="45" t="s">
        <v>237</v>
      </c>
      <c r="I31" s="48" t="str">
        <f t="shared" si="8"/>
        <v>20605225218|Marisol</v>
      </c>
      <c r="J31" s="39" t="s">
        <v>73</v>
      </c>
      <c r="K31" s="39" t="s">
        <v>528</v>
      </c>
      <c r="L31" s="37" t="s">
        <v>207</v>
      </c>
      <c r="M31" s="53" t="s">
        <v>87</v>
      </c>
      <c r="N31" s="40">
        <v>150</v>
      </c>
      <c r="O31" s="37" t="s">
        <v>58</v>
      </c>
      <c r="P31" s="62">
        <f>IF(O31="N",0,IF(O31="A",VLOOKUP(N31,Tablas!$B$66:$D$69,2),IF(O31="R",VLOOKUP(N31,Tablas!$B$66:$D$69,3))))</f>
        <v>2</v>
      </c>
      <c r="Q31" s="40">
        <v>1200</v>
      </c>
      <c r="R31" s="37" t="s">
        <v>58</v>
      </c>
      <c r="S31" s="62">
        <f>IF(R31="N",0,IF(R31="A",VLOOKUP(Q31,Tablas!$B$73:$D$76,2),IF(R31="R",VLOOKUP(Q31,Tablas!$B$73:$D$76,3))))</f>
        <v>4</v>
      </c>
      <c r="T31" s="40">
        <v>150</v>
      </c>
      <c r="U31" s="37" t="s">
        <v>58</v>
      </c>
      <c r="V31" s="62">
        <f>IF(U31="N",0,IF(U31="A",VLOOKUP(T31,Tablas!$B$80:$D$83,2),IF(U31="R",VLOOKUP(T31,Tablas!$B$80:$D$83,3))))</f>
        <v>2</v>
      </c>
      <c r="W31" s="40"/>
      <c r="X31" s="37" t="s">
        <v>58</v>
      </c>
      <c r="Y31" s="62">
        <f>IF(X31="N",0,IF(X31="A",VLOOKUP(W31,Tablas!$B$87:$D$90,2),IF(X31="R",VLOOKUP(W31,Tablas!$B$87:$D$90,3))))</f>
        <v>2</v>
      </c>
      <c r="Z31" s="40"/>
      <c r="AA31" s="37" t="s">
        <v>62</v>
      </c>
      <c r="AB31" s="62">
        <f>IF(AA31="N",0,IF(AA31="A",VLOOKUP(Z31,Tablas!$B$143:$D$146,2),IF(AA31="R",VLOOKUP(Z31,Tablas!$B$143:$D$146,3))))</f>
        <v>0</v>
      </c>
      <c r="AC31" s="40">
        <v>7</v>
      </c>
      <c r="AD31" s="37" t="s">
        <v>58</v>
      </c>
      <c r="AE31" s="62">
        <f>IF(AD31="N",0,IF(AD31="A",VLOOKUP(AC31,Tablas!$B$101:$D$104,2),IF(AD31="R",VLOOKUP(AC31,Tablas!$B$101:$D$104,3))))</f>
        <v>4</v>
      </c>
      <c r="AF31" s="40">
        <v>10</v>
      </c>
      <c r="AG31" s="37" t="s">
        <v>58</v>
      </c>
      <c r="AH31" s="62">
        <f>IF(AG31="N",0,IF(AG31="A",VLOOKUP(AF31,Tablas!$B$94:$D$98,2),IF(AG31="R",VLOOKUP(AF31,Tablas!$B$94:$D$98,3))))</f>
        <v>1</v>
      </c>
      <c r="AI31" s="40">
        <v>1</v>
      </c>
      <c r="AJ31" s="37" t="s">
        <v>58</v>
      </c>
      <c r="AK31" s="62">
        <f>IF(AJ31="N",0,IF(AJ31="A",VLOOKUP(AI31,Tablas!$B$150:$D$154,2),IF(AJ31="R",VLOOKUP(AI31,Tablas!$B$150:$D$154,3))))</f>
        <v>1</v>
      </c>
      <c r="AL31" s="40"/>
      <c r="AM31" s="37" t="s">
        <v>62</v>
      </c>
      <c r="AN31" s="62">
        <f>IF(AM31="N",0,IF(AM31="A",VLOOKUP(AL31,Tablas!$B$108:$D$111,2),IF(AM31="R",VLOOKUP(AL31,Tablas!$B$108:$D$111,3))))</f>
        <v>0</v>
      </c>
      <c r="AO31" s="40"/>
      <c r="AP31" s="37" t="s">
        <v>62</v>
      </c>
      <c r="AQ31" s="62">
        <f>IF(AP31="N",0,IF(AP31="A",VLOOKUP(AO31,Tablas!$B$115:$D$118,2),IF(AP31="R",VLOOKUP(AO31,Tablas!$B$115:$D$118,3))))</f>
        <v>0</v>
      </c>
      <c r="AR31" s="40">
        <f>+W31</f>
        <v>0</v>
      </c>
      <c r="AS31" s="37" t="str">
        <f>+X31</f>
        <v>R</v>
      </c>
      <c r="AT31" s="62">
        <f>IF(AS31="N",0,IF(AS31="A",VLOOKUP(AR31,Tablas!$B$87:$D$90,2),IF(AS31="R",VLOOKUP(AR31,Tablas!$B$87:$D$90,3))))</f>
        <v>2</v>
      </c>
      <c r="AU31" s="40"/>
      <c r="AV31" s="37" t="s">
        <v>62</v>
      </c>
      <c r="AW31" s="62">
        <f>IF(AV31="N",0,IF(AV31="A",VLOOKUP(AU31,Tablas!$B$129:$D$132,2),IF(AV31="R",VLOOKUP(AU31,Tablas!$B$129:$D$132,3))))</f>
        <v>0</v>
      </c>
      <c r="AX31" s="40"/>
      <c r="AY31" s="37" t="s">
        <v>62</v>
      </c>
      <c r="AZ31" s="62">
        <f>IF(AY31="N",0,IF(AY31="A",VLOOKUP(AX31,Tablas!$B$136:$D$139,2),IF(AY31="R",VLOOKUP(AX31,Tablas!$B$136:$D$139,3))))</f>
        <v>0</v>
      </c>
      <c r="BA31" s="40"/>
      <c r="BB31" s="37" t="s">
        <v>62</v>
      </c>
      <c r="BC31" s="62">
        <f>IF(BB31="N",0,IF(BB31="A",VLOOKUP(BA31,Tablas!$B$122:$D$125,2),IF(BB31="R",VLOOKUP(BA31,Tablas!$B$122:$D$125,3))))</f>
        <v>0</v>
      </c>
      <c r="BD31" s="55"/>
      <c r="BE31" s="63">
        <f t="shared" si="4"/>
        <v>18</v>
      </c>
      <c r="BF31" s="40" t="s">
        <v>67</v>
      </c>
      <c r="BG31" s="37" t="s">
        <v>67</v>
      </c>
      <c r="BH31" s="37" t="s">
        <v>68</v>
      </c>
      <c r="BI31" s="37" t="s">
        <v>62</v>
      </c>
      <c r="BJ31" s="37" t="s">
        <v>68</v>
      </c>
      <c r="BK31" s="37" t="s">
        <v>62</v>
      </c>
      <c r="BL31" s="37" t="s">
        <v>62</v>
      </c>
      <c r="BM31" s="37" t="s">
        <v>62</v>
      </c>
      <c r="BN31" s="37" t="s">
        <v>62</v>
      </c>
      <c r="BO31" s="37" t="s">
        <v>62</v>
      </c>
      <c r="BP31" s="37" t="s">
        <v>62</v>
      </c>
      <c r="BQ31" s="64">
        <f t="shared" si="5"/>
        <v>6</v>
      </c>
      <c r="BR31" s="40" t="s">
        <v>85</v>
      </c>
      <c r="BS31" s="37" t="s">
        <v>85</v>
      </c>
      <c r="BT31" s="37" t="s">
        <v>86</v>
      </c>
      <c r="BU31" s="37" t="s">
        <v>86</v>
      </c>
      <c r="BV31" s="37" t="s">
        <v>85</v>
      </c>
      <c r="BW31" s="37" t="s">
        <v>86</v>
      </c>
      <c r="BX31" s="37" t="s">
        <v>86</v>
      </c>
      <c r="BY31" s="37" t="s">
        <v>86</v>
      </c>
      <c r="BZ31" s="37" t="s">
        <v>86</v>
      </c>
      <c r="CA31" s="37" t="s">
        <v>86</v>
      </c>
      <c r="CB31" s="64">
        <f t="shared" si="6"/>
        <v>3</v>
      </c>
      <c r="CC31" s="65">
        <f t="shared" si="11"/>
        <v>27</v>
      </c>
      <c r="CD31" s="100" t="s">
        <v>385</v>
      </c>
      <c r="CE31" s="99" t="s">
        <v>386</v>
      </c>
      <c r="CF31" s="94" t="s">
        <v>60</v>
      </c>
    </row>
    <row r="32" spans="1:84" s="5" customFormat="1" ht="24.75" customHeight="1" x14ac:dyDescent="0.25">
      <c r="A32" s="45" t="s">
        <v>544</v>
      </c>
      <c r="B32" s="66" t="str">
        <f t="shared" si="7"/>
        <v>2026-0820601649226</v>
      </c>
      <c r="C32" s="48" t="str">
        <f t="shared" si="10"/>
        <v>2026-08|Marisol|20601649226</v>
      </c>
      <c r="D32" s="45" t="s">
        <v>14</v>
      </c>
      <c r="E32" s="38" t="s">
        <v>30</v>
      </c>
      <c r="F32" s="38" t="s">
        <v>268</v>
      </c>
      <c r="G32" s="38" t="s">
        <v>250</v>
      </c>
      <c r="H32" s="45" t="s">
        <v>237</v>
      </c>
      <c r="I32" s="48" t="str">
        <f t="shared" si="8"/>
        <v>20601649226|Marisol</v>
      </c>
      <c r="J32" s="39" t="s">
        <v>73</v>
      </c>
      <c r="K32" s="39" t="s">
        <v>528</v>
      </c>
      <c r="L32" s="37" t="s">
        <v>296</v>
      </c>
      <c r="M32" s="53" t="s">
        <v>533</v>
      </c>
      <c r="N32" s="40">
        <v>1</v>
      </c>
      <c r="O32" s="37" t="s">
        <v>58</v>
      </c>
      <c r="P32" s="62">
        <f>IF(O32="N",0,IF(O32="A",VLOOKUP(N32,Tablas!$B$66:$D$69,2),IF(O32="R",VLOOKUP(N32,Tablas!$B$66:$D$69,3))))</f>
        <v>1</v>
      </c>
      <c r="Q32" s="40">
        <v>1</v>
      </c>
      <c r="R32" s="37" t="s">
        <v>58</v>
      </c>
      <c r="S32" s="62">
        <f>IF(R32="N",0,IF(R32="A",VLOOKUP(Q32,Tablas!$B$73:$D$76,2),IF(R32="R",VLOOKUP(Q32,Tablas!$B$73:$D$76,3))))</f>
        <v>1</v>
      </c>
      <c r="T32" s="40"/>
      <c r="U32" s="37" t="s">
        <v>62</v>
      </c>
      <c r="V32" s="62">
        <f>IF(U32="N",0,IF(U32="A",VLOOKUP(T32,Tablas!$B$80:$D$83,2),IF(U32="R",VLOOKUP(T32,Tablas!$B$80:$D$83,3))))</f>
        <v>0</v>
      </c>
      <c r="W32" s="40"/>
      <c r="X32" s="37" t="s">
        <v>62</v>
      </c>
      <c r="Y32" s="62">
        <f>IF(X32="N",0,IF(X32="A",VLOOKUP(W32,Tablas!$B$87:$D$90,2),IF(X32="R",VLOOKUP(W32,Tablas!$B$87:$D$90,3))))</f>
        <v>0</v>
      </c>
      <c r="Z32" s="40"/>
      <c r="AA32" s="37" t="s">
        <v>62</v>
      </c>
      <c r="AB32" s="62">
        <f>IF(AA32="N",0,IF(AA32="A",VLOOKUP(Z32,Tablas!$B$143:$D$146,2),IF(AA32="R",VLOOKUP(Z32,Tablas!$B$143:$D$146,3))))</f>
        <v>0</v>
      </c>
      <c r="AC32" s="40">
        <v>2</v>
      </c>
      <c r="AD32" s="37" t="s">
        <v>58</v>
      </c>
      <c r="AE32" s="62">
        <f>IF(AD32="N",0,IF(AD32="A",VLOOKUP(AC32,Tablas!$B$101:$D$104,2),IF(AD32="R",VLOOKUP(AC32,Tablas!$B$101:$D$104,3))))</f>
        <v>2</v>
      </c>
      <c r="AF32" s="40"/>
      <c r="AG32" s="37" t="s">
        <v>62</v>
      </c>
      <c r="AH32" s="62">
        <f>IF(AG32="N",0,IF(AG32="A",VLOOKUP(AF32,Tablas!$B$94:$D$98,2),IF(AG32="R",VLOOKUP(AF32,Tablas!$B$94:$D$98,3))))</f>
        <v>0</v>
      </c>
      <c r="AI32" s="40"/>
      <c r="AJ32" s="37" t="s">
        <v>62</v>
      </c>
      <c r="AK32" s="62">
        <f>IF(AJ32="N",0,IF(AJ32="A",VLOOKUP(AI32,Tablas!$B$150:$D$154,2),IF(AJ32="R",VLOOKUP(AI32,Tablas!$B$150:$D$154,3))))</f>
        <v>0</v>
      </c>
      <c r="AL32" s="40"/>
      <c r="AM32" s="37" t="s">
        <v>62</v>
      </c>
      <c r="AN32" s="62">
        <f>IF(AM32="N",0,IF(AM32="A",VLOOKUP(AL32,Tablas!$B$108:$D$111,2),IF(AM32="R",VLOOKUP(AL32,Tablas!$B$108:$D$111,3))))</f>
        <v>0</v>
      </c>
      <c r="AO32" s="40"/>
      <c r="AP32" s="37" t="s">
        <v>62</v>
      </c>
      <c r="AQ32" s="62">
        <f>IF(AP32="N",0,IF(AP32="A",VLOOKUP(AO32,Tablas!$B$115:$D$118,2),IF(AP32="R",VLOOKUP(AO32,Tablas!$B$115:$D$118,3))))</f>
        <v>0</v>
      </c>
      <c r="AR32" s="40">
        <f>+W32</f>
        <v>0</v>
      </c>
      <c r="AS32" s="37" t="str">
        <f>+X32</f>
        <v>N</v>
      </c>
      <c r="AT32" s="62">
        <f>IF(AS32="N",0,IF(AS32="A",VLOOKUP(AR32,Tablas!$B$87:$D$90,2),IF(AS32="R",VLOOKUP(AR32,Tablas!$B$87:$D$90,3))))</f>
        <v>0</v>
      </c>
      <c r="AU32" s="40"/>
      <c r="AV32" s="37" t="s">
        <v>62</v>
      </c>
      <c r="AW32" s="62">
        <f>IF(AV32="N",0,IF(AV32="A",VLOOKUP(AU32,Tablas!$B$129:$D$132,2),IF(AV32="R",VLOOKUP(AU32,Tablas!$B$129:$D$132,3))))</f>
        <v>0</v>
      </c>
      <c r="AX32" s="40"/>
      <c r="AY32" s="37" t="s">
        <v>62</v>
      </c>
      <c r="AZ32" s="62">
        <f>IF(AY32="N",0,IF(AY32="A",VLOOKUP(AX32,Tablas!$B$136:$D$139,2),IF(AY32="R",VLOOKUP(AX32,Tablas!$B$136:$D$139,3))))</f>
        <v>0</v>
      </c>
      <c r="BA32" s="40"/>
      <c r="BB32" s="37" t="s">
        <v>62</v>
      </c>
      <c r="BC32" s="62">
        <f>IF(BB32="N",0,IF(BB32="A",VLOOKUP(BA32,Tablas!$B$122:$D$125,2),IF(BB32="R",VLOOKUP(BA32,Tablas!$B$122:$D$125,3))))</f>
        <v>0</v>
      </c>
      <c r="BD32" s="55"/>
      <c r="BE32" s="63">
        <f t="shared" si="4"/>
        <v>4</v>
      </c>
      <c r="BF32" s="40" t="s">
        <v>67</v>
      </c>
      <c r="BG32" s="37" t="s">
        <v>67</v>
      </c>
      <c r="BH32" s="37" t="s">
        <v>62</v>
      </c>
      <c r="BI32" s="37" t="s">
        <v>62</v>
      </c>
      <c r="BJ32" s="37" t="s">
        <v>62</v>
      </c>
      <c r="BK32" s="37" t="s">
        <v>62</v>
      </c>
      <c r="BL32" s="37" t="s">
        <v>62</v>
      </c>
      <c r="BM32" s="37" t="s">
        <v>62</v>
      </c>
      <c r="BN32" s="37" t="s">
        <v>62</v>
      </c>
      <c r="BO32" s="37" t="s">
        <v>62</v>
      </c>
      <c r="BP32" s="37" t="s">
        <v>62</v>
      </c>
      <c r="BQ32" s="64">
        <f t="shared" si="5"/>
        <v>4</v>
      </c>
      <c r="BR32" s="40" t="s">
        <v>85</v>
      </c>
      <c r="BS32" s="37" t="s">
        <v>85</v>
      </c>
      <c r="BT32" s="37" t="s">
        <v>86</v>
      </c>
      <c r="BU32" s="37" t="s">
        <v>86</v>
      </c>
      <c r="BV32" s="37" t="s">
        <v>85</v>
      </c>
      <c r="BW32" s="37" t="s">
        <v>86</v>
      </c>
      <c r="BX32" s="37" t="s">
        <v>86</v>
      </c>
      <c r="BY32" s="37" t="s">
        <v>86</v>
      </c>
      <c r="BZ32" s="37" t="s">
        <v>86</v>
      </c>
      <c r="CA32" s="37" t="s">
        <v>86</v>
      </c>
      <c r="CB32" s="64">
        <f t="shared" si="6"/>
        <v>3</v>
      </c>
      <c r="CC32" s="65">
        <f t="shared" si="11"/>
        <v>11</v>
      </c>
      <c r="CD32" s="100" t="s">
        <v>387</v>
      </c>
      <c r="CE32" s="99" t="s">
        <v>388</v>
      </c>
      <c r="CF32" s="94" t="s">
        <v>60</v>
      </c>
    </row>
    <row r="33" spans="1:84" s="5" customFormat="1" ht="24.75" customHeight="1" x14ac:dyDescent="0.25">
      <c r="A33" s="45" t="s">
        <v>544</v>
      </c>
      <c r="B33" s="66" t="str">
        <f t="shared" si="7"/>
        <v>2026-0820607722201</v>
      </c>
      <c r="C33" s="48" t="str">
        <f t="shared" si="10"/>
        <v>2026-08|Jhony|20607722201</v>
      </c>
      <c r="D33" s="45" t="s">
        <v>253</v>
      </c>
      <c r="E33" s="38" t="s">
        <v>254</v>
      </c>
      <c r="F33" s="38" t="s">
        <v>268</v>
      </c>
      <c r="G33" s="38" t="s">
        <v>522</v>
      </c>
      <c r="H33" s="45" t="s">
        <v>555</v>
      </c>
      <c r="I33" s="48" t="str">
        <f t="shared" si="8"/>
        <v>20607722201|Jhony</v>
      </c>
      <c r="J33" s="39" t="s">
        <v>146</v>
      </c>
      <c r="K33" s="39" t="s">
        <v>526</v>
      </c>
      <c r="L33" s="37" t="s">
        <v>297</v>
      </c>
      <c r="M33" s="53" t="s">
        <v>235</v>
      </c>
      <c r="N33" s="40">
        <v>30</v>
      </c>
      <c r="O33" s="37" t="s">
        <v>58</v>
      </c>
      <c r="P33" s="62">
        <f>IF(O33="N",0,IF(O33="A",VLOOKUP(N33,Tablas!$B$66:$D$69,2),IF(O33="R",VLOOKUP(N33,Tablas!$B$66:$D$69,3))))</f>
        <v>1</v>
      </c>
      <c r="Q33" s="40">
        <v>150</v>
      </c>
      <c r="R33" s="37" t="s">
        <v>58</v>
      </c>
      <c r="S33" s="62">
        <f>IF(R33="N",0,IF(R33="A",VLOOKUP(Q33,Tablas!$B$73:$D$76,2),IF(R33="R",VLOOKUP(Q33,Tablas!$B$73:$D$76,3))))</f>
        <v>2</v>
      </c>
      <c r="T33" s="40">
        <v>50</v>
      </c>
      <c r="U33" s="37" t="s">
        <v>58</v>
      </c>
      <c r="V33" s="62">
        <f>IF(U33="N",0,IF(U33="A",VLOOKUP(T33,Tablas!$B$80:$D$83,2),IF(U33="R",VLOOKUP(T33,Tablas!$B$80:$D$83,3))))</f>
        <v>1</v>
      </c>
      <c r="W33" s="40"/>
      <c r="X33" s="37" t="s">
        <v>62</v>
      </c>
      <c r="Y33" s="62">
        <f>IF(X33="N",0,IF(X33="A",VLOOKUP(W33,Tablas!$B$87:$D$90,2),IF(X33="R",VLOOKUP(W33,Tablas!$B$87:$D$90,3))))</f>
        <v>0</v>
      </c>
      <c r="Z33" s="40"/>
      <c r="AA33" s="37" t="s">
        <v>62</v>
      </c>
      <c r="AB33" s="62">
        <f>IF(AA33="N",0,IF(AA33="A",VLOOKUP(Z33,Tablas!$B$143:$D$146,2),IF(AA33="R",VLOOKUP(Z33,Tablas!$B$143:$D$146,3))))</f>
        <v>0</v>
      </c>
      <c r="AC33" s="40">
        <v>3</v>
      </c>
      <c r="AD33" s="37" t="s">
        <v>58</v>
      </c>
      <c r="AE33" s="62">
        <f>IF(AD33="N",0,IF(AD33="A",VLOOKUP(AC33,Tablas!$B$101:$D$104,2),IF(AD33="R",VLOOKUP(AC33,Tablas!$B$101:$D$104,3))))</f>
        <v>2</v>
      </c>
      <c r="AF33" s="40"/>
      <c r="AG33" s="37" t="s">
        <v>62</v>
      </c>
      <c r="AH33" s="62">
        <f>IF(AG33="N",0,IF(AG33="A",VLOOKUP(AF33,Tablas!$B$94:$D$98,2),IF(AG33="R",VLOOKUP(AF33,Tablas!$B$94:$D$98,3))))</f>
        <v>0</v>
      </c>
      <c r="AI33" s="40"/>
      <c r="AJ33" s="37" t="s">
        <v>62</v>
      </c>
      <c r="AK33" s="62">
        <f>IF(AJ33="N",0,IF(AJ33="A",VLOOKUP(AI33,Tablas!$B$150:$D$154,2),IF(AJ33="R",VLOOKUP(AI33,Tablas!$B$150:$D$154,3))))</f>
        <v>0</v>
      </c>
      <c r="AL33" s="40"/>
      <c r="AM33" s="37" t="s">
        <v>62</v>
      </c>
      <c r="AN33" s="62">
        <f>IF(AM33="N",0,IF(AM33="A",VLOOKUP(AL33,Tablas!$B$108:$D$111,2),IF(AM33="R",VLOOKUP(AL33,Tablas!$B$108:$D$111,3))))</f>
        <v>0</v>
      </c>
      <c r="AO33" s="40"/>
      <c r="AP33" s="37" t="s">
        <v>62</v>
      </c>
      <c r="AQ33" s="62">
        <f>IF(AP33="N",0,IF(AP33="A",VLOOKUP(AO33,Tablas!$B$115:$D$118,2),IF(AP33="R",VLOOKUP(AO33,Tablas!$B$115:$D$118,3))))</f>
        <v>0</v>
      </c>
      <c r="AR33" s="40">
        <f t="shared" ref="AR33" si="20">+W33</f>
        <v>0</v>
      </c>
      <c r="AS33" s="37" t="str">
        <f t="shared" ref="AS33" si="21">+X33</f>
        <v>N</v>
      </c>
      <c r="AT33" s="62">
        <f>IF(AS33="N",0,IF(AS33="A",VLOOKUP(AR33,Tablas!$B$87:$D$90,2),IF(AS33="R",VLOOKUP(AR33,Tablas!$B$87:$D$90,3))))</f>
        <v>0</v>
      </c>
      <c r="AU33" s="40"/>
      <c r="AV33" s="37" t="s">
        <v>62</v>
      </c>
      <c r="AW33" s="62">
        <f>IF(AV33="N",0,IF(AV33="A",VLOOKUP(AU33,Tablas!$B$129:$D$132,2),IF(AV33="R",VLOOKUP(AU33,Tablas!$B$129:$D$132,3))))</f>
        <v>0</v>
      </c>
      <c r="AX33" s="40"/>
      <c r="AY33" s="37" t="s">
        <v>62</v>
      </c>
      <c r="AZ33" s="62">
        <f>IF(AY33="N",0,IF(AY33="A",VLOOKUP(AX33,Tablas!$B$136:$D$139,2),IF(AY33="R",VLOOKUP(AX33,Tablas!$B$136:$D$139,3))))</f>
        <v>0</v>
      </c>
      <c r="BA33" s="40"/>
      <c r="BB33" s="37" t="s">
        <v>62</v>
      </c>
      <c r="BC33" s="62">
        <f>IF(BB33="N",0,IF(BB33="A",VLOOKUP(BA33,Tablas!$B$122:$D$125,2),IF(BB33="R",VLOOKUP(BA33,Tablas!$B$122:$D$125,3))))</f>
        <v>0</v>
      </c>
      <c r="BD33" s="55"/>
      <c r="BE33" s="63">
        <f t="shared" si="4"/>
        <v>6</v>
      </c>
      <c r="BF33" s="40" t="s">
        <v>67</v>
      </c>
      <c r="BG33" s="37" t="s">
        <v>67</v>
      </c>
      <c r="BH33" s="37" t="s">
        <v>62</v>
      </c>
      <c r="BI33" s="37" t="s">
        <v>68</v>
      </c>
      <c r="BJ33" s="37" t="s">
        <v>62</v>
      </c>
      <c r="BK33" s="37" t="s">
        <v>62</v>
      </c>
      <c r="BL33" s="37" t="s">
        <v>62</v>
      </c>
      <c r="BM33" s="37" t="s">
        <v>62</v>
      </c>
      <c r="BN33" s="37" t="s">
        <v>62</v>
      </c>
      <c r="BO33" s="37" t="s">
        <v>62</v>
      </c>
      <c r="BP33" s="37" t="s">
        <v>62</v>
      </c>
      <c r="BQ33" s="64">
        <f t="shared" si="5"/>
        <v>5</v>
      </c>
      <c r="BR33" s="40" t="s">
        <v>85</v>
      </c>
      <c r="BS33" s="37" t="s">
        <v>85</v>
      </c>
      <c r="BT33" s="37" t="s">
        <v>86</v>
      </c>
      <c r="BU33" s="37" t="s">
        <v>86</v>
      </c>
      <c r="BV33" s="37" t="s">
        <v>85</v>
      </c>
      <c r="BW33" s="37" t="s">
        <v>86</v>
      </c>
      <c r="BX33" s="37" t="s">
        <v>86</v>
      </c>
      <c r="BY33" s="37" t="s">
        <v>86</v>
      </c>
      <c r="BZ33" s="37" t="s">
        <v>86</v>
      </c>
      <c r="CA33" s="37" t="s">
        <v>86</v>
      </c>
      <c r="CB33" s="64">
        <f t="shared" si="6"/>
        <v>3</v>
      </c>
      <c r="CC33" s="65">
        <f t="shared" si="11"/>
        <v>14</v>
      </c>
      <c r="CD33" s="100" t="s">
        <v>389</v>
      </c>
      <c r="CE33" s="99" t="s">
        <v>390</v>
      </c>
      <c r="CF33" s="94" t="s">
        <v>304</v>
      </c>
    </row>
    <row r="34" spans="1:84" s="5" customFormat="1" ht="24.75" customHeight="1" x14ac:dyDescent="0.25">
      <c r="A34" s="45" t="s">
        <v>544</v>
      </c>
      <c r="B34" s="66" t="str">
        <f t="shared" si="7"/>
        <v>2026-0820549819291</v>
      </c>
      <c r="C34" s="48" t="str">
        <f t="shared" si="10"/>
        <v>2026-08|Lorenzo|20549819291</v>
      </c>
      <c r="D34" s="45" t="s">
        <v>3</v>
      </c>
      <c r="E34" s="38" t="s">
        <v>20</v>
      </c>
      <c r="F34" s="38" t="s">
        <v>331</v>
      </c>
      <c r="G34" s="38" t="s">
        <v>518</v>
      </c>
      <c r="H34" s="45" t="s">
        <v>550</v>
      </c>
      <c r="I34" s="48" t="str">
        <f t="shared" si="8"/>
        <v>20549819291|Lorenzo</v>
      </c>
      <c r="J34" s="39" t="s">
        <v>146</v>
      </c>
      <c r="K34" s="39" t="s">
        <v>526</v>
      </c>
      <c r="L34" s="37" t="s">
        <v>297</v>
      </c>
      <c r="M34" s="53" t="s">
        <v>235</v>
      </c>
      <c r="N34" s="40">
        <v>50</v>
      </c>
      <c r="O34" s="37" t="s">
        <v>58</v>
      </c>
      <c r="P34" s="62">
        <f>IF(O34="N",0,IF(O34="A",VLOOKUP(N34,Tablas!$B$66:$D$69,2),IF(O34="R",VLOOKUP(N34,Tablas!$B$66:$D$69,3))))</f>
        <v>1</v>
      </c>
      <c r="Q34" s="40">
        <v>50</v>
      </c>
      <c r="R34" s="37" t="s">
        <v>58</v>
      </c>
      <c r="S34" s="62">
        <f>IF(R34="N",0,IF(R34="A",VLOOKUP(Q34,Tablas!$B$73:$D$76,2),IF(R34="R",VLOOKUP(Q34,Tablas!$B$73:$D$76,3))))</f>
        <v>1</v>
      </c>
      <c r="T34" s="40">
        <v>100</v>
      </c>
      <c r="U34" s="37" t="s">
        <v>58</v>
      </c>
      <c r="V34" s="62">
        <f>IF(U34="N",0,IF(U34="A",VLOOKUP(T34,Tablas!$B$80:$D$83,2),IF(U34="R",VLOOKUP(T34,Tablas!$B$80:$D$83,3))))</f>
        <v>2</v>
      </c>
      <c r="W34" s="40"/>
      <c r="X34" s="37" t="s">
        <v>62</v>
      </c>
      <c r="Y34" s="62">
        <f>IF(X34="N",0,IF(X34="A",VLOOKUP(W34,Tablas!$B$87:$D$90,2),IF(X34="R",VLOOKUP(W34,Tablas!$B$87:$D$90,3))))</f>
        <v>0</v>
      </c>
      <c r="Z34" s="40"/>
      <c r="AA34" s="37" t="s">
        <v>62</v>
      </c>
      <c r="AB34" s="62">
        <f>IF(AA34="N",0,IF(AA34="A",VLOOKUP(Z34,Tablas!$B$143:$D$146,2),IF(AA34="R",VLOOKUP(Z34,Tablas!$B$143:$D$146,3))))</f>
        <v>0</v>
      </c>
      <c r="AC34" s="40">
        <v>1</v>
      </c>
      <c r="AD34" s="37" t="s">
        <v>58</v>
      </c>
      <c r="AE34" s="62">
        <f>IF(AD34="N",0,IF(AD34="A",VLOOKUP(AC34,Tablas!$B$101:$D$104,2),IF(AD34="R",VLOOKUP(AC34,Tablas!$B$101:$D$104,3))))</f>
        <v>2</v>
      </c>
      <c r="AF34" s="40">
        <v>6</v>
      </c>
      <c r="AG34" s="37" t="s">
        <v>58</v>
      </c>
      <c r="AH34" s="62">
        <f>IF(AG34="N",0,IF(AG34="A",VLOOKUP(AF34,Tablas!$B$94:$D$98,2),IF(AG34="R",VLOOKUP(AF34,Tablas!$B$94:$D$98,3))))</f>
        <v>1</v>
      </c>
      <c r="AI34" s="40">
        <v>6</v>
      </c>
      <c r="AJ34" s="37" t="s">
        <v>58</v>
      </c>
      <c r="AK34" s="62">
        <f>IF(AJ34="N",0,IF(AJ34="A",VLOOKUP(AI34,Tablas!$B$150:$D$154,2),IF(AJ34="R",VLOOKUP(AI34,Tablas!$B$150:$D$154,3))))</f>
        <v>1</v>
      </c>
      <c r="AL34" s="40"/>
      <c r="AM34" s="37" t="s">
        <v>62</v>
      </c>
      <c r="AN34" s="62">
        <f>IF(AM34="N",0,IF(AM34="A",VLOOKUP(AL34,Tablas!$B$108:$D$111,2),IF(AM34="R",VLOOKUP(AL34,Tablas!$B$108:$D$111,3))))</f>
        <v>0</v>
      </c>
      <c r="AO34" s="40"/>
      <c r="AP34" s="37" t="s">
        <v>62</v>
      </c>
      <c r="AQ34" s="62">
        <f>IF(AP34="N",0,IF(AP34="A",VLOOKUP(AO34,Tablas!$B$115:$D$118,2),IF(AP34="R",VLOOKUP(AO34,Tablas!$B$115:$D$118,3))))</f>
        <v>0</v>
      </c>
      <c r="AR34" s="40"/>
      <c r="AS34" s="37" t="s">
        <v>62</v>
      </c>
      <c r="AT34" s="62">
        <f>IF(AS34="N",0,IF(AS34="A",VLOOKUP(AR34,Tablas!$B$87:$D$90,2),IF(AS34="R",VLOOKUP(AR34,Tablas!$B$87:$D$90,3))))</f>
        <v>0</v>
      </c>
      <c r="AU34" s="40"/>
      <c r="AV34" s="37" t="s">
        <v>62</v>
      </c>
      <c r="AW34" s="62">
        <f>IF(AV34="N",0,IF(AV34="A",VLOOKUP(AU34,Tablas!$B$129:$D$132,2),IF(AV34="R",VLOOKUP(AU34,Tablas!$B$129:$D$132,3))))</f>
        <v>0</v>
      </c>
      <c r="AX34" s="40"/>
      <c r="AY34" s="37" t="s">
        <v>62</v>
      </c>
      <c r="AZ34" s="62">
        <f>IF(AY34="N",0,IF(AY34="A",VLOOKUP(AX34,Tablas!$B$136:$D$139,2),IF(AY34="R",VLOOKUP(AX34,Tablas!$B$136:$D$139,3))))</f>
        <v>0</v>
      </c>
      <c r="BA34" s="40"/>
      <c r="BB34" s="37" t="s">
        <v>62</v>
      </c>
      <c r="BC34" s="62">
        <f>IF(BB34="N",0,IF(BB34="A",VLOOKUP(BA34,Tablas!$B$122:$D$125,2),IF(BB34="R",VLOOKUP(BA34,Tablas!$B$122:$D$125,3))))</f>
        <v>0</v>
      </c>
      <c r="BD34" s="55"/>
      <c r="BE34" s="63">
        <f t="shared" si="4"/>
        <v>8</v>
      </c>
      <c r="BF34" s="40" t="s">
        <v>68</v>
      </c>
      <c r="BG34" s="37" t="s">
        <v>68</v>
      </c>
      <c r="BH34" s="37" t="s">
        <v>62</v>
      </c>
      <c r="BI34" s="37" t="s">
        <v>68</v>
      </c>
      <c r="BJ34" s="37" t="s">
        <v>62</v>
      </c>
      <c r="BK34" s="37" t="s">
        <v>62</v>
      </c>
      <c r="BL34" s="37" t="s">
        <v>62</v>
      </c>
      <c r="BM34" s="37" t="s">
        <v>62</v>
      </c>
      <c r="BN34" s="37" t="s">
        <v>62</v>
      </c>
      <c r="BO34" s="37" t="s">
        <v>62</v>
      </c>
      <c r="BP34" s="37" t="s">
        <v>62</v>
      </c>
      <c r="BQ34" s="64">
        <f t="shared" si="5"/>
        <v>3</v>
      </c>
      <c r="BR34" s="40" t="s">
        <v>85</v>
      </c>
      <c r="BS34" s="37" t="s">
        <v>85</v>
      </c>
      <c r="BT34" s="37" t="s">
        <v>86</v>
      </c>
      <c r="BU34" s="37" t="s">
        <v>86</v>
      </c>
      <c r="BV34" s="37" t="s">
        <v>85</v>
      </c>
      <c r="BW34" s="37" t="s">
        <v>86</v>
      </c>
      <c r="BX34" s="37" t="s">
        <v>86</v>
      </c>
      <c r="BY34" s="37" t="s">
        <v>86</v>
      </c>
      <c r="BZ34" s="37" t="s">
        <v>86</v>
      </c>
      <c r="CA34" s="37" t="s">
        <v>86</v>
      </c>
      <c r="CB34" s="64">
        <f t="shared" si="6"/>
        <v>3</v>
      </c>
      <c r="CC34" s="65">
        <f t="shared" si="11"/>
        <v>14</v>
      </c>
      <c r="CD34" s="100" t="s">
        <v>391</v>
      </c>
      <c r="CE34" s="99" t="s">
        <v>392</v>
      </c>
      <c r="CF34" s="94" t="s">
        <v>304</v>
      </c>
    </row>
    <row r="35" spans="1:84" s="5" customFormat="1" ht="24.75" customHeight="1" x14ac:dyDescent="0.25">
      <c r="A35" s="45" t="s">
        <v>544</v>
      </c>
      <c r="B35" s="66" t="str">
        <f t="shared" si="7"/>
        <v>2026-0810482805260</v>
      </c>
      <c r="C35" s="48" t="str">
        <f t="shared" si="10"/>
        <v>2026-08|Mireya|10482805260</v>
      </c>
      <c r="D35" s="74" t="s">
        <v>7</v>
      </c>
      <c r="E35" s="75" t="s">
        <v>23</v>
      </c>
      <c r="F35" s="38" t="s">
        <v>331</v>
      </c>
      <c r="G35" s="38" t="s">
        <v>520</v>
      </c>
      <c r="H35" s="45">
        <v>76814749</v>
      </c>
      <c r="I35" s="48" t="str">
        <f t="shared" si="8"/>
        <v>10482805260|Mireya</v>
      </c>
      <c r="J35" s="39" t="s">
        <v>146</v>
      </c>
      <c r="K35" s="39" t="s">
        <v>526</v>
      </c>
      <c r="L35" s="37" t="s">
        <v>297</v>
      </c>
      <c r="M35" s="53" t="s">
        <v>533</v>
      </c>
      <c r="N35" s="40">
        <v>15</v>
      </c>
      <c r="O35" s="37" t="s">
        <v>58</v>
      </c>
      <c r="P35" s="62">
        <f>IF(O35="N",0,IF(O35="A",VLOOKUP(N35,Tablas!$B$66:$D$69,2),IF(O35="R",VLOOKUP(N35,Tablas!$B$66:$D$69,3))))</f>
        <v>1</v>
      </c>
      <c r="Q35" s="40">
        <v>10</v>
      </c>
      <c r="R35" s="37" t="s">
        <v>58</v>
      </c>
      <c r="S35" s="62">
        <f>IF(R35="N",0,IF(R35="A",VLOOKUP(Q35,Tablas!$B$73:$D$76,2),IF(R35="R",VLOOKUP(Q35,Tablas!$B$73:$D$76,3))))</f>
        <v>1</v>
      </c>
      <c r="T35" s="40"/>
      <c r="U35" s="37" t="s">
        <v>62</v>
      </c>
      <c r="V35" s="62">
        <f>IF(U35="N",0,IF(U35="A",VLOOKUP(T35,Tablas!$B$80:$D$83,2),IF(U35="R",VLOOKUP(T35,Tablas!$B$80:$D$83,3))))</f>
        <v>0</v>
      </c>
      <c r="W35" s="40"/>
      <c r="X35" s="37" t="s">
        <v>62</v>
      </c>
      <c r="Y35" s="62">
        <f>IF(X35="N",0,IF(X35="A",VLOOKUP(W35,Tablas!$B$87:$D$90,2),IF(X35="R",VLOOKUP(W35,Tablas!$B$87:$D$90,3))))</f>
        <v>0</v>
      </c>
      <c r="Z35" s="40"/>
      <c r="AA35" s="37" t="s">
        <v>62</v>
      </c>
      <c r="AB35" s="62">
        <f>IF(AA35="N",0,IF(AA35="A",VLOOKUP(Z35,Tablas!$B$143:$D$146,2),IF(AA35="R",VLOOKUP(Z35,Tablas!$B$143:$D$146,3))))</f>
        <v>0</v>
      </c>
      <c r="AC35" s="40"/>
      <c r="AD35" s="37" t="s">
        <v>62</v>
      </c>
      <c r="AE35" s="62">
        <f>IF(AD35="N",0,IF(AD35="A",VLOOKUP(AC35,Tablas!$B$101:$D$104,2),IF(AD35="R",VLOOKUP(AC35,Tablas!$B$101:$D$104,3))))</f>
        <v>0</v>
      </c>
      <c r="AF35" s="40"/>
      <c r="AG35" s="37" t="s">
        <v>62</v>
      </c>
      <c r="AH35" s="62">
        <f>IF(AG35="N",0,IF(AG35="A",VLOOKUP(AF35,Tablas!$B$94:$D$98,2),IF(AG35="R",VLOOKUP(AF35,Tablas!$B$94:$D$98,3))))</f>
        <v>0</v>
      </c>
      <c r="AI35" s="40"/>
      <c r="AJ35" s="37" t="s">
        <v>62</v>
      </c>
      <c r="AK35" s="62">
        <f>IF(AJ35="N",0,IF(AJ35="A",VLOOKUP(AI35,Tablas!$B$150:$D$154,2),IF(AJ35="R",VLOOKUP(AI35,Tablas!$B$150:$D$154,3))))</f>
        <v>0</v>
      </c>
      <c r="AL35" s="40"/>
      <c r="AM35" s="37" t="s">
        <v>62</v>
      </c>
      <c r="AN35" s="62">
        <f>IF(AM35="N",0,IF(AM35="A",VLOOKUP(AL35,Tablas!$B$108:$D$111,2),IF(AM35="R",VLOOKUP(AL35,Tablas!$B$108:$D$111,3))))</f>
        <v>0</v>
      </c>
      <c r="AO35" s="40"/>
      <c r="AP35" s="37" t="s">
        <v>62</v>
      </c>
      <c r="AQ35" s="62">
        <f>IF(AP35="N",0,IF(AP35="A",VLOOKUP(AO35,Tablas!$B$115:$D$118,2),IF(AP35="R",VLOOKUP(AO35,Tablas!$B$115:$D$118,3))))</f>
        <v>0</v>
      </c>
      <c r="AR35" s="40">
        <f t="shared" ref="AR35:AS36" si="22">+W35</f>
        <v>0</v>
      </c>
      <c r="AS35" s="37" t="str">
        <f t="shared" si="22"/>
        <v>N</v>
      </c>
      <c r="AT35" s="62">
        <f>IF(AS35="N",0,IF(AS35="A",VLOOKUP(AR35,Tablas!$B$87:$D$90,2),IF(AS35="R",VLOOKUP(AR35,Tablas!$B$87:$D$90,3))))</f>
        <v>0</v>
      </c>
      <c r="AU35" s="40"/>
      <c r="AV35" s="37" t="s">
        <v>62</v>
      </c>
      <c r="AW35" s="62">
        <f>IF(AV35="N",0,IF(AV35="A",VLOOKUP(AU35,Tablas!$B$129:$D$132,2),IF(AV35="R",VLOOKUP(AU35,Tablas!$B$129:$D$132,3))))</f>
        <v>0</v>
      </c>
      <c r="AX35" s="40"/>
      <c r="AY35" s="37" t="s">
        <v>62</v>
      </c>
      <c r="AZ35" s="62">
        <f>IF(AY35="N",0,IF(AY35="A",VLOOKUP(AX35,Tablas!$B$136:$D$139,2),IF(AY35="R",VLOOKUP(AX35,Tablas!$B$136:$D$139,3))))</f>
        <v>0</v>
      </c>
      <c r="BA35" s="40"/>
      <c r="BB35" s="37" t="s">
        <v>62</v>
      </c>
      <c r="BC35" s="62">
        <f>IF(BB35="N",0,IF(BB35="A",VLOOKUP(BA35,Tablas!$B$122:$D$125,2),IF(BB35="R",VLOOKUP(BA35,Tablas!$B$122:$D$125,3))))</f>
        <v>0</v>
      </c>
      <c r="BD35" s="55"/>
      <c r="BE35" s="63">
        <f t="shared" si="4"/>
        <v>2</v>
      </c>
      <c r="BF35" s="40" t="s">
        <v>68</v>
      </c>
      <c r="BG35" s="37" t="s">
        <v>68</v>
      </c>
      <c r="BH35" s="37" t="s">
        <v>62</v>
      </c>
      <c r="BI35" s="37" t="s">
        <v>62</v>
      </c>
      <c r="BJ35" s="37" t="s">
        <v>62</v>
      </c>
      <c r="BK35" s="37" t="s">
        <v>62</v>
      </c>
      <c r="BL35" s="37" t="s">
        <v>62</v>
      </c>
      <c r="BM35" s="37" t="s">
        <v>62</v>
      </c>
      <c r="BN35" s="37" t="s">
        <v>62</v>
      </c>
      <c r="BO35" s="37" t="s">
        <v>62</v>
      </c>
      <c r="BP35" s="37" t="s">
        <v>62</v>
      </c>
      <c r="BQ35" s="64">
        <f t="shared" si="5"/>
        <v>2</v>
      </c>
      <c r="BR35" s="40" t="s">
        <v>85</v>
      </c>
      <c r="BS35" s="37" t="s">
        <v>86</v>
      </c>
      <c r="BT35" s="37" t="s">
        <v>86</v>
      </c>
      <c r="BU35" s="37" t="s">
        <v>86</v>
      </c>
      <c r="BV35" s="37" t="s">
        <v>86</v>
      </c>
      <c r="BW35" s="37" t="s">
        <v>86</v>
      </c>
      <c r="BX35" s="37" t="s">
        <v>86</v>
      </c>
      <c r="BY35" s="37" t="s">
        <v>86</v>
      </c>
      <c r="BZ35" s="37" t="s">
        <v>86</v>
      </c>
      <c r="CA35" s="37" t="s">
        <v>86</v>
      </c>
      <c r="CB35" s="64">
        <f t="shared" si="6"/>
        <v>1</v>
      </c>
      <c r="CC35" s="65">
        <f t="shared" si="11"/>
        <v>5</v>
      </c>
      <c r="CD35" s="100" t="s">
        <v>393</v>
      </c>
      <c r="CE35" s="99" t="s">
        <v>394</v>
      </c>
      <c r="CF35" s="94" t="s">
        <v>304</v>
      </c>
    </row>
    <row r="36" spans="1:84" s="5" customFormat="1" ht="24.75" customHeight="1" x14ac:dyDescent="0.25">
      <c r="A36" s="45" t="s">
        <v>544</v>
      </c>
      <c r="B36" s="66" t="str">
        <f t="shared" si="7"/>
        <v>2026-0820553351414</v>
      </c>
      <c r="C36" s="48" t="str">
        <f t="shared" si="10"/>
        <v>2026-08|Carmen D.|20553351414</v>
      </c>
      <c r="D36" s="45" t="s">
        <v>216</v>
      </c>
      <c r="E36" s="38" t="s">
        <v>217</v>
      </c>
      <c r="F36" s="38" t="s">
        <v>331</v>
      </c>
      <c r="G36" s="38" t="s">
        <v>523</v>
      </c>
      <c r="H36" s="45" t="s">
        <v>549</v>
      </c>
      <c r="I36" s="48" t="str">
        <f t="shared" si="8"/>
        <v>20553351414|Carmen D.</v>
      </c>
      <c r="J36" s="39" t="s">
        <v>146</v>
      </c>
      <c r="K36" s="39" t="s">
        <v>526</v>
      </c>
      <c r="L36" s="37" t="s">
        <v>297</v>
      </c>
      <c r="M36" s="53" t="s">
        <v>235</v>
      </c>
      <c r="N36" s="40">
        <v>8</v>
      </c>
      <c r="O36" s="37" t="s">
        <v>58</v>
      </c>
      <c r="P36" s="62">
        <f>IF(O36="N",0,IF(O36="A",VLOOKUP(N36,Tablas!$B$66:$D$69,2),IF(O36="R",VLOOKUP(N36,Tablas!$B$66:$D$69,3))))</f>
        <v>1</v>
      </c>
      <c r="Q36" s="40">
        <v>20</v>
      </c>
      <c r="R36" s="37" t="s">
        <v>58</v>
      </c>
      <c r="S36" s="62">
        <f>IF(R36="N",0,IF(R36="A",VLOOKUP(Q36,Tablas!$B$73:$D$76,2),IF(R36="R",VLOOKUP(Q36,Tablas!$B$73:$D$76,3))))</f>
        <v>1</v>
      </c>
      <c r="T36" s="40">
        <v>50</v>
      </c>
      <c r="U36" s="37" t="s">
        <v>58</v>
      </c>
      <c r="V36" s="62">
        <f>IF(U36="N",0,IF(U36="A",VLOOKUP(T36,Tablas!$B$80:$D$83,2),IF(U36="R",VLOOKUP(T36,Tablas!$B$80:$D$83,3))))</f>
        <v>1</v>
      </c>
      <c r="W36" s="40"/>
      <c r="X36" s="37" t="s">
        <v>62</v>
      </c>
      <c r="Y36" s="62">
        <f>IF(X36="N",0,IF(X36="A",VLOOKUP(W36,Tablas!$B$87:$D$90,2),IF(X36="R",VLOOKUP(W36,Tablas!$B$87:$D$90,3))))</f>
        <v>0</v>
      </c>
      <c r="Z36" s="40"/>
      <c r="AA36" s="37" t="s">
        <v>62</v>
      </c>
      <c r="AB36" s="62">
        <f>IF(AA36="N",0,IF(AA36="A",VLOOKUP(Z36,Tablas!$B$143:$D$146,2),IF(AA36="R",VLOOKUP(Z36,Tablas!$B$143:$D$146,3))))</f>
        <v>0</v>
      </c>
      <c r="AC36" s="40">
        <v>1</v>
      </c>
      <c r="AD36" s="37" t="s">
        <v>58</v>
      </c>
      <c r="AE36" s="62">
        <f>IF(AD36="N",0,IF(AD36="A",VLOOKUP(AC36,Tablas!$B$101:$D$104,2),IF(AD36="R",VLOOKUP(AC36,Tablas!$B$101:$D$104,3))))</f>
        <v>2</v>
      </c>
      <c r="AF36" s="40"/>
      <c r="AG36" s="37" t="s">
        <v>62</v>
      </c>
      <c r="AH36" s="62">
        <f>IF(AG36="N",0,IF(AG36="A",VLOOKUP(AF36,Tablas!$B$94:$D$98,2),IF(AG36="R",VLOOKUP(AF36,Tablas!$B$94:$D$98,3))))</f>
        <v>0</v>
      </c>
      <c r="AI36" s="40"/>
      <c r="AJ36" s="37" t="s">
        <v>62</v>
      </c>
      <c r="AK36" s="62">
        <f>IF(AJ36="N",0,IF(AJ36="A",VLOOKUP(AI36,Tablas!$B$150:$D$154,2),IF(AJ36="R",VLOOKUP(AI36,Tablas!$B$150:$D$154,3))))</f>
        <v>0</v>
      </c>
      <c r="AL36" s="40"/>
      <c r="AM36" s="37" t="s">
        <v>62</v>
      </c>
      <c r="AN36" s="62">
        <f>IF(AM36="N",0,IF(AM36="A",VLOOKUP(AL36,Tablas!$B$108:$D$111,2),IF(AM36="R",VLOOKUP(AL36,Tablas!$B$108:$D$111,3))))</f>
        <v>0</v>
      </c>
      <c r="AO36" s="40"/>
      <c r="AP36" s="37" t="s">
        <v>62</v>
      </c>
      <c r="AQ36" s="62">
        <f>IF(AP36="N",0,IF(AP36="A",VLOOKUP(AO36,Tablas!$B$115:$D$118,2),IF(AP36="R",VLOOKUP(AO36,Tablas!$B$115:$D$118,3))))</f>
        <v>0</v>
      </c>
      <c r="AR36" s="40">
        <f t="shared" si="22"/>
        <v>0</v>
      </c>
      <c r="AS36" s="37" t="str">
        <f t="shared" si="22"/>
        <v>N</v>
      </c>
      <c r="AT36" s="62">
        <f>IF(AS36="N",0,IF(AS36="A",VLOOKUP(AR36,Tablas!$B$87:$D$90,2),IF(AS36="R",VLOOKUP(AR36,Tablas!$B$87:$D$90,3))))</f>
        <v>0</v>
      </c>
      <c r="AU36" s="40"/>
      <c r="AV36" s="37" t="s">
        <v>62</v>
      </c>
      <c r="AW36" s="62">
        <f>IF(AV36="N",0,IF(AV36="A",VLOOKUP(AU36,Tablas!$B$129:$D$132,2),IF(AV36="R",VLOOKUP(AU36,Tablas!$B$129:$D$132,3))))</f>
        <v>0</v>
      </c>
      <c r="AX36" s="40">
        <v>50</v>
      </c>
      <c r="AY36" s="37" t="s">
        <v>58</v>
      </c>
      <c r="AZ36" s="62">
        <f>IF(AY36="N",0,IF(AY36="A",VLOOKUP(AX36,Tablas!$B$136:$D$139,2),IF(AY36="R",VLOOKUP(AX36,Tablas!$B$136:$D$139,3))))</f>
        <v>1</v>
      </c>
      <c r="BA36" s="40"/>
      <c r="BB36" s="37" t="s">
        <v>62</v>
      </c>
      <c r="BC36" s="62">
        <f>IF(BB36="N",0,IF(BB36="A",VLOOKUP(BA36,Tablas!$B$122:$D$125,2),IF(BB36="R",VLOOKUP(BA36,Tablas!$B$122:$D$125,3))))</f>
        <v>0</v>
      </c>
      <c r="BD36" s="55"/>
      <c r="BE36" s="63">
        <f t="shared" si="4"/>
        <v>6</v>
      </c>
      <c r="BF36" s="40" t="s">
        <v>68</v>
      </c>
      <c r="BG36" s="37" t="s">
        <v>68</v>
      </c>
      <c r="BH36" s="37" t="s">
        <v>62</v>
      </c>
      <c r="BI36" s="37" t="s">
        <v>68</v>
      </c>
      <c r="BJ36" s="37" t="s">
        <v>62</v>
      </c>
      <c r="BK36" s="37" t="s">
        <v>62</v>
      </c>
      <c r="BL36" s="37" t="s">
        <v>62</v>
      </c>
      <c r="BM36" s="37" t="s">
        <v>62</v>
      </c>
      <c r="BN36" s="37" t="s">
        <v>62</v>
      </c>
      <c r="BO36" s="37" t="s">
        <v>62</v>
      </c>
      <c r="BP36" s="37" t="s">
        <v>62</v>
      </c>
      <c r="BQ36" s="64">
        <f t="shared" ref="BQ36:BQ58" si="23">COUNTIF($BF36:$BP36,"E")*2+COUNTIF($BF36:$BP36,"F")*1</f>
        <v>3</v>
      </c>
      <c r="BR36" s="40" t="s">
        <v>85</v>
      </c>
      <c r="BS36" s="37" t="s">
        <v>85</v>
      </c>
      <c r="BT36" s="37" t="s">
        <v>86</v>
      </c>
      <c r="BU36" s="37" t="s">
        <v>86</v>
      </c>
      <c r="BV36" s="37" t="s">
        <v>86</v>
      </c>
      <c r="BW36" s="37" t="s">
        <v>86</v>
      </c>
      <c r="BX36" s="37" t="s">
        <v>86</v>
      </c>
      <c r="BY36" s="37" t="s">
        <v>86</v>
      </c>
      <c r="BZ36" s="37" t="s">
        <v>86</v>
      </c>
      <c r="CA36" s="37" t="s">
        <v>86</v>
      </c>
      <c r="CB36" s="64">
        <f t="shared" ref="CB36:CB58" si="24">COUNTIF($BR36:$CA36,"SI")</f>
        <v>2</v>
      </c>
      <c r="CC36" s="65">
        <f t="shared" si="11"/>
        <v>11</v>
      </c>
      <c r="CD36" s="100" t="s">
        <v>395</v>
      </c>
      <c r="CE36" s="99" t="s">
        <v>396</v>
      </c>
      <c r="CF36" s="94" t="s">
        <v>304</v>
      </c>
    </row>
    <row r="37" spans="1:84" s="5" customFormat="1" ht="24.75" customHeight="1" x14ac:dyDescent="0.25">
      <c r="A37" s="45" t="s">
        <v>544</v>
      </c>
      <c r="B37" s="66" t="str">
        <f t="shared" si="7"/>
        <v>2026-0820604608938</v>
      </c>
      <c r="C37" s="48" t="str">
        <f t="shared" si="10"/>
        <v>2026-08|Mireya|20604608938</v>
      </c>
      <c r="D37" s="45" t="s">
        <v>227</v>
      </c>
      <c r="E37" s="38" t="s">
        <v>226</v>
      </c>
      <c r="F37" s="38" t="s">
        <v>331</v>
      </c>
      <c r="G37" s="38" t="s">
        <v>520</v>
      </c>
      <c r="H37" s="45">
        <v>76814749</v>
      </c>
      <c r="I37" s="48" t="str">
        <f t="shared" si="8"/>
        <v>20604608938|Mireya</v>
      </c>
      <c r="J37" s="39" t="s">
        <v>146</v>
      </c>
      <c r="K37" s="39" t="s">
        <v>526</v>
      </c>
      <c r="L37" s="37" t="s">
        <v>297</v>
      </c>
      <c r="M37" s="53" t="s">
        <v>533</v>
      </c>
      <c r="N37" s="40">
        <v>5</v>
      </c>
      <c r="O37" s="37" t="s">
        <v>58</v>
      </c>
      <c r="P37" s="62">
        <f>IF(O37="N",0,IF(O37="A",VLOOKUP(N37,Tablas!$B$66:$D$69,2),IF(O37="R",VLOOKUP(N37,Tablas!$B$66:$D$69,3))))</f>
        <v>1</v>
      </c>
      <c r="Q37" s="40">
        <v>50</v>
      </c>
      <c r="R37" s="37" t="s">
        <v>58</v>
      </c>
      <c r="S37" s="62">
        <f>IF(R37="N",0,IF(R37="A",VLOOKUP(Q37,Tablas!$B$73:$D$76,2),IF(R37="R",VLOOKUP(Q37,Tablas!$B$73:$D$76,3))))</f>
        <v>1</v>
      </c>
      <c r="T37" s="40"/>
      <c r="U37" s="37" t="s">
        <v>62</v>
      </c>
      <c r="V37" s="62">
        <f>IF(U37="N",0,IF(U37="A",VLOOKUP(T37,Tablas!$B$80:$D$83,2),IF(U37="R",VLOOKUP(T37,Tablas!$B$80:$D$83,3))))</f>
        <v>0</v>
      </c>
      <c r="W37" s="40"/>
      <c r="X37" s="37" t="s">
        <v>62</v>
      </c>
      <c r="Y37" s="62">
        <f>IF(X37="N",0,IF(X37="A",VLOOKUP(W37,Tablas!$B$87:$D$90,2),IF(X37="R",VLOOKUP(W37,Tablas!$B$87:$D$90,3))))</f>
        <v>0</v>
      </c>
      <c r="Z37" s="40"/>
      <c r="AA37" s="37" t="s">
        <v>62</v>
      </c>
      <c r="AB37" s="62">
        <f>IF(AA37="N",0,IF(AA37="A",VLOOKUP(Z37,Tablas!$B$143:$D$146,2),IF(AA37="R",VLOOKUP(Z37,Tablas!$B$143:$D$146,3))))</f>
        <v>0</v>
      </c>
      <c r="AC37" s="40"/>
      <c r="AD37" s="37" t="s">
        <v>62</v>
      </c>
      <c r="AE37" s="62">
        <f>IF(AD37="N",0,IF(AD37="A",VLOOKUP(AC37,Tablas!$B$101:$D$104,2),IF(AD37="R",VLOOKUP(AC37,Tablas!$B$101:$D$104,3))))</f>
        <v>0</v>
      </c>
      <c r="AF37" s="40"/>
      <c r="AG37" s="37" t="s">
        <v>62</v>
      </c>
      <c r="AH37" s="62">
        <f>IF(AG37="N",0,IF(AG37="A",VLOOKUP(AF37,Tablas!$B$94:$D$98,2),IF(AG37="R",VLOOKUP(AF37,Tablas!$B$94:$D$98,3))))</f>
        <v>0</v>
      </c>
      <c r="AI37" s="40"/>
      <c r="AJ37" s="37" t="s">
        <v>62</v>
      </c>
      <c r="AK37" s="62">
        <f>IF(AJ37="N",0,IF(AJ37="A",VLOOKUP(AI37,Tablas!$B$150:$D$154,2),IF(AJ37="R",VLOOKUP(AI37,Tablas!$B$150:$D$154,3))))</f>
        <v>0</v>
      </c>
      <c r="AL37" s="40"/>
      <c r="AM37" s="37" t="s">
        <v>62</v>
      </c>
      <c r="AN37" s="62">
        <f>IF(AM37="N",0,IF(AM37="A",VLOOKUP(AL37,Tablas!$B$108:$D$111,2),IF(AM37="R",VLOOKUP(AL37,Tablas!$B$108:$D$111,3))))</f>
        <v>0</v>
      </c>
      <c r="AO37" s="40"/>
      <c r="AP37" s="37" t="s">
        <v>62</v>
      </c>
      <c r="AQ37" s="62">
        <f>IF(AP37="N",0,IF(AP37="A",VLOOKUP(AO37,Tablas!$B$115:$D$118,2),IF(AP37="R",VLOOKUP(AO37,Tablas!$B$115:$D$118,3))))</f>
        <v>0</v>
      </c>
      <c r="AR37" s="40">
        <f t="shared" ref="AR37:AR41" si="25">+W37</f>
        <v>0</v>
      </c>
      <c r="AS37" s="37" t="str">
        <f t="shared" ref="AS37:AS41" si="26">+X37</f>
        <v>N</v>
      </c>
      <c r="AT37" s="62">
        <f>IF(AS37="N",0,IF(AS37="A",VLOOKUP(AR37,Tablas!$B$87:$D$90,2),IF(AS37="R",VLOOKUP(AR37,Tablas!$B$87:$D$90,3))))</f>
        <v>0</v>
      </c>
      <c r="AU37" s="40"/>
      <c r="AV37" s="37" t="s">
        <v>62</v>
      </c>
      <c r="AW37" s="62">
        <f>IF(AV37="N",0,IF(AV37="A",VLOOKUP(AU37,Tablas!$B$129:$D$132,2),IF(AV37="R",VLOOKUP(AU37,Tablas!$B$129:$D$132,3))))</f>
        <v>0</v>
      </c>
      <c r="AX37" s="40"/>
      <c r="AY37" s="37" t="s">
        <v>62</v>
      </c>
      <c r="AZ37" s="62">
        <f>IF(AY37="N",0,IF(AY37="A",VLOOKUP(AX37,Tablas!$B$136:$D$139,2),IF(AY37="R",VLOOKUP(AX37,Tablas!$B$136:$D$139,3))))</f>
        <v>0</v>
      </c>
      <c r="BA37" s="40"/>
      <c r="BB37" s="37" t="s">
        <v>62</v>
      </c>
      <c r="BC37" s="62">
        <f>IF(BB37="N",0,IF(BB37="A",VLOOKUP(BA37,Tablas!$B$122:$D$125,2),IF(BB37="R",VLOOKUP(BA37,Tablas!$B$122:$D$125,3))))</f>
        <v>0</v>
      </c>
      <c r="BD37" s="55"/>
      <c r="BE37" s="63">
        <f t="shared" si="4"/>
        <v>2</v>
      </c>
      <c r="BF37" s="40" t="s">
        <v>67</v>
      </c>
      <c r="BG37" s="37" t="s">
        <v>67</v>
      </c>
      <c r="BH37" s="37" t="s">
        <v>62</v>
      </c>
      <c r="BI37" s="37" t="s">
        <v>62</v>
      </c>
      <c r="BJ37" s="37" t="s">
        <v>62</v>
      </c>
      <c r="BK37" s="37" t="s">
        <v>62</v>
      </c>
      <c r="BL37" s="37" t="s">
        <v>62</v>
      </c>
      <c r="BM37" s="37" t="s">
        <v>62</v>
      </c>
      <c r="BN37" s="37" t="s">
        <v>62</v>
      </c>
      <c r="BO37" s="37" t="s">
        <v>62</v>
      </c>
      <c r="BP37" s="37" t="s">
        <v>62</v>
      </c>
      <c r="BQ37" s="64">
        <f t="shared" si="23"/>
        <v>4</v>
      </c>
      <c r="BR37" s="40" t="s">
        <v>85</v>
      </c>
      <c r="BS37" s="37" t="s">
        <v>86</v>
      </c>
      <c r="BT37" s="37" t="s">
        <v>86</v>
      </c>
      <c r="BU37" s="37" t="s">
        <v>86</v>
      </c>
      <c r="BV37" s="37" t="s">
        <v>86</v>
      </c>
      <c r="BW37" s="37" t="s">
        <v>86</v>
      </c>
      <c r="BX37" s="37" t="s">
        <v>86</v>
      </c>
      <c r="BY37" s="37" t="s">
        <v>86</v>
      </c>
      <c r="BZ37" s="37" t="s">
        <v>86</v>
      </c>
      <c r="CA37" s="37" t="s">
        <v>86</v>
      </c>
      <c r="CB37" s="64">
        <f t="shared" si="24"/>
        <v>1</v>
      </c>
      <c r="CC37" s="65">
        <f t="shared" si="11"/>
        <v>7</v>
      </c>
      <c r="CD37" s="100" t="s">
        <v>397</v>
      </c>
      <c r="CE37" s="99" t="s">
        <v>398</v>
      </c>
      <c r="CF37" s="94" t="s">
        <v>303</v>
      </c>
    </row>
    <row r="38" spans="1:84" s="5" customFormat="1" ht="24.75" customHeight="1" x14ac:dyDescent="0.25">
      <c r="A38" s="45" t="s">
        <v>544</v>
      </c>
      <c r="B38" s="66" t="str">
        <f t="shared" si="7"/>
        <v>2026-0810448797401</v>
      </c>
      <c r="C38" s="48" t="str">
        <f t="shared" si="10"/>
        <v>2026-08|Wildor|10448797401</v>
      </c>
      <c r="D38" s="45" t="s">
        <v>229</v>
      </c>
      <c r="E38" s="38" t="s">
        <v>228</v>
      </c>
      <c r="F38" s="38" t="s">
        <v>258</v>
      </c>
      <c r="G38" s="38" t="s">
        <v>273</v>
      </c>
      <c r="H38" s="45" t="s">
        <v>299</v>
      </c>
      <c r="I38" s="48" t="str">
        <f t="shared" si="8"/>
        <v>10448797401|Wildor</v>
      </c>
      <c r="J38" s="39" t="s">
        <v>145</v>
      </c>
      <c r="K38" s="39" t="s">
        <v>92</v>
      </c>
      <c r="L38" s="37" t="s">
        <v>296</v>
      </c>
      <c r="M38" s="53" t="s">
        <v>533</v>
      </c>
      <c r="N38" s="40">
        <v>35</v>
      </c>
      <c r="O38" s="37" t="s">
        <v>58</v>
      </c>
      <c r="P38" s="62">
        <f>IF(O38="N",0,IF(O38="A",VLOOKUP(N38,Tablas!$B$66:$D$69,2),IF(O38="R",VLOOKUP(N38,Tablas!$B$66:$D$69,3))))</f>
        <v>1</v>
      </c>
      <c r="Q38" s="40">
        <v>250</v>
      </c>
      <c r="R38" s="37" t="s">
        <v>58</v>
      </c>
      <c r="S38" s="62">
        <f>IF(R38="N",0,IF(R38="A",VLOOKUP(Q38,Tablas!$B$73:$D$76,2),IF(R38="R",VLOOKUP(Q38,Tablas!$B$73:$D$76,3))))</f>
        <v>2</v>
      </c>
      <c r="T38" s="40">
        <v>0</v>
      </c>
      <c r="U38" s="37" t="s">
        <v>62</v>
      </c>
      <c r="V38" s="62">
        <f>IF(U38="N",0,IF(U38="A",VLOOKUP(T38,Tablas!$B$80:$D$83,2),IF(U38="R",VLOOKUP(T38,Tablas!$B$80:$D$83,3))))</f>
        <v>0</v>
      </c>
      <c r="W38" s="40">
        <v>0</v>
      </c>
      <c r="X38" s="37" t="s">
        <v>62</v>
      </c>
      <c r="Y38" s="62">
        <f>IF(X38="N",0,IF(X38="A",VLOOKUP(W38,Tablas!$B$87:$D$90,2),IF(X38="R",VLOOKUP(W38,Tablas!$B$87:$D$90,3))))</f>
        <v>0</v>
      </c>
      <c r="Z38" s="40"/>
      <c r="AA38" s="37" t="s">
        <v>62</v>
      </c>
      <c r="AB38" s="62">
        <f>IF(AA38="N",0,IF(AA38="A",VLOOKUP(Z38,Tablas!$B$143:$D$146,2),IF(AA38="R",VLOOKUP(Z38,Tablas!$B$143:$D$146,3))))</f>
        <v>0</v>
      </c>
      <c r="AC38" s="40">
        <v>3</v>
      </c>
      <c r="AD38" s="37" t="s">
        <v>58</v>
      </c>
      <c r="AE38" s="62">
        <f>IF(AD38="N",0,IF(AD38="A",VLOOKUP(AC38,Tablas!$B$101:$D$104,2),IF(AD38="R",VLOOKUP(AC38,Tablas!$B$101:$D$104,3))))</f>
        <v>2</v>
      </c>
      <c r="AF38" s="40"/>
      <c r="AG38" s="37" t="s">
        <v>62</v>
      </c>
      <c r="AH38" s="62">
        <f>IF(AG38="N",0,IF(AG38="A",VLOOKUP(AF38,Tablas!$B$94:$D$98,2),IF(AG38="R",VLOOKUP(AF38,Tablas!$B$94:$D$98,3))))</f>
        <v>0</v>
      </c>
      <c r="AI38" s="40"/>
      <c r="AJ38" s="37" t="s">
        <v>62</v>
      </c>
      <c r="AK38" s="62">
        <f>IF(AJ38="N",0,IF(AJ38="A",VLOOKUP(AI38,Tablas!$B$150:$D$154,2),IF(AJ38="R",VLOOKUP(AI38,Tablas!$B$150:$D$154,3))))</f>
        <v>0</v>
      </c>
      <c r="AL38" s="40"/>
      <c r="AM38" s="37" t="s">
        <v>62</v>
      </c>
      <c r="AN38" s="62">
        <f>IF(AM38="N",0,IF(AM38="A",VLOOKUP(AL38,Tablas!$B$108:$D$111,2),IF(AM38="R",VLOOKUP(AL38,Tablas!$B$108:$D$111,3))))</f>
        <v>0</v>
      </c>
      <c r="AO38" s="40"/>
      <c r="AP38" s="37" t="s">
        <v>62</v>
      </c>
      <c r="AQ38" s="62">
        <f>IF(AP38="N",0,IF(AP38="A",VLOOKUP(AO38,Tablas!$B$115:$D$118,2),IF(AP38="R",VLOOKUP(AO38,Tablas!$B$115:$D$118,3))))</f>
        <v>0</v>
      </c>
      <c r="AR38" s="40">
        <f t="shared" ref="AR38:AS38" si="27">+W38</f>
        <v>0</v>
      </c>
      <c r="AS38" s="37" t="str">
        <f t="shared" si="27"/>
        <v>N</v>
      </c>
      <c r="AT38" s="62">
        <f>IF(AS38="N",0,IF(AS38="A",VLOOKUP(AR38,Tablas!$B$87:$D$90,2),IF(AS38="R",VLOOKUP(AR38,Tablas!$B$87:$D$90,3))))</f>
        <v>0</v>
      </c>
      <c r="AU38" s="40"/>
      <c r="AV38" s="37" t="s">
        <v>62</v>
      </c>
      <c r="AW38" s="62">
        <f>IF(AV38="N",0,IF(AV38="A",VLOOKUP(AU38,Tablas!$B$129:$D$132,2),IF(AV38="R",VLOOKUP(AU38,Tablas!$B$129:$D$132,3))))</f>
        <v>0</v>
      </c>
      <c r="AX38" s="40"/>
      <c r="AY38" s="37" t="s">
        <v>62</v>
      </c>
      <c r="AZ38" s="62">
        <f>IF(AY38="N",0,IF(AY38="A",VLOOKUP(AX38,Tablas!$B$136:$D$139,2),IF(AY38="R",VLOOKUP(AX38,Tablas!$B$136:$D$139,3))))</f>
        <v>0</v>
      </c>
      <c r="BA38" s="40"/>
      <c r="BB38" s="37" t="s">
        <v>62</v>
      </c>
      <c r="BC38" s="62">
        <f>IF(BB38="N",0,IF(BB38="A",VLOOKUP(BA38,Tablas!$B$122:$D$125,2),IF(BB38="R",VLOOKUP(BA38,Tablas!$B$122:$D$125,3))))</f>
        <v>0</v>
      </c>
      <c r="BD38" s="55"/>
      <c r="BE38" s="63">
        <f t="shared" si="4"/>
        <v>5</v>
      </c>
      <c r="BF38" s="40" t="s">
        <v>67</v>
      </c>
      <c r="BG38" s="37" t="s">
        <v>67</v>
      </c>
      <c r="BH38" s="37" t="s">
        <v>62</v>
      </c>
      <c r="BI38" s="37" t="s">
        <v>68</v>
      </c>
      <c r="BJ38" s="37" t="s">
        <v>62</v>
      </c>
      <c r="BK38" s="37" t="s">
        <v>62</v>
      </c>
      <c r="BL38" s="37" t="s">
        <v>62</v>
      </c>
      <c r="BM38" s="37" t="s">
        <v>62</v>
      </c>
      <c r="BN38" s="37" t="s">
        <v>62</v>
      </c>
      <c r="BO38" s="37" t="s">
        <v>62</v>
      </c>
      <c r="BP38" s="37" t="s">
        <v>62</v>
      </c>
      <c r="BQ38" s="64">
        <f t="shared" si="23"/>
        <v>5</v>
      </c>
      <c r="BR38" s="40" t="s">
        <v>85</v>
      </c>
      <c r="BS38" s="37" t="s">
        <v>85</v>
      </c>
      <c r="BT38" s="37" t="s">
        <v>86</v>
      </c>
      <c r="BU38" s="37" t="s">
        <v>86</v>
      </c>
      <c r="BV38" s="37" t="s">
        <v>85</v>
      </c>
      <c r="BW38" s="37" t="s">
        <v>86</v>
      </c>
      <c r="BX38" s="37" t="s">
        <v>86</v>
      </c>
      <c r="BY38" s="37" t="s">
        <v>86</v>
      </c>
      <c r="BZ38" s="37" t="s">
        <v>86</v>
      </c>
      <c r="CA38" s="37" t="s">
        <v>86</v>
      </c>
      <c r="CB38" s="64">
        <f t="shared" si="24"/>
        <v>3</v>
      </c>
      <c r="CC38" s="65">
        <f t="shared" si="11"/>
        <v>13</v>
      </c>
      <c r="CD38" s="100" t="s">
        <v>399</v>
      </c>
      <c r="CE38" s="99" t="s">
        <v>400</v>
      </c>
      <c r="CF38" s="94" t="s">
        <v>302</v>
      </c>
    </row>
    <row r="39" spans="1:84" s="5" customFormat="1" ht="24.75" customHeight="1" x14ac:dyDescent="0.25">
      <c r="A39" s="45" t="s">
        <v>544</v>
      </c>
      <c r="B39" s="66" t="str">
        <f t="shared" si="7"/>
        <v>2026-0820533974172</v>
      </c>
      <c r="C39" s="48" t="str">
        <f t="shared" si="10"/>
        <v>2026-08|Lorenzo|20533974172</v>
      </c>
      <c r="D39" s="45" t="s">
        <v>305</v>
      </c>
      <c r="E39" s="38" t="s">
        <v>306</v>
      </c>
      <c r="F39" s="38" t="s">
        <v>331</v>
      </c>
      <c r="G39" s="38" t="s">
        <v>518</v>
      </c>
      <c r="H39" s="45" t="s">
        <v>550</v>
      </c>
      <c r="I39" s="48" t="str">
        <f t="shared" si="8"/>
        <v>20533974172|Lorenzo</v>
      </c>
      <c r="J39" s="39" t="s">
        <v>145</v>
      </c>
      <c r="K39" s="39" t="s">
        <v>530</v>
      </c>
      <c r="L39" s="37" t="s">
        <v>471</v>
      </c>
      <c r="M39" s="53" t="s">
        <v>307</v>
      </c>
      <c r="N39" s="40">
        <v>80</v>
      </c>
      <c r="O39" s="37" t="s">
        <v>60</v>
      </c>
      <c r="P39" s="62">
        <f>IF(O39="N",0,IF(O39="A",VLOOKUP(N39,Tablas!$B$66:$D$69,2),IF(O39="R",VLOOKUP(N39,Tablas!$B$66:$D$69,3))))</f>
        <v>0.5</v>
      </c>
      <c r="Q39" s="40">
        <v>20</v>
      </c>
      <c r="R39" s="37" t="s">
        <v>60</v>
      </c>
      <c r="S39" s="62">
        <f>IF(R39="N",0,IF(R39="A",VLOOKUP(Q39,Tablas!$B$73:$D$76,2),IF(R39="R",VLOOKUP(Q39,Tablas!$B$73:$D$76,3))))</f>
        <v>0.5</v>
      </c>
      <c r="T39" s="40">
        <v>200</v>
      </c>
      <c r="U39" s="37" t="s">
        <v>60</v>
      </c>
      <c r="V39" s="62">
        <f>IF(U39="N",0,IF(U39="A",VLOOKUP(T39,Tablas!$B$80:$D$83,2),IF(U39="R",VLOOKUP(T39,Tablas!$B$80:$D$83,3))))</f>
        <v>1</v>
      </c>
      <c r="W39" s="40">
        <v>50</v>
      </c>
      <c r="X39" s="37" t="s">
        <v>60</v>
      </c>
      <c r="Y39" s="62">
        <f>IF(X39="N",0,IF(X39="A",VLOOKUP(W39,Tablas!$B$87:$D$90,2),IF(X39="R",VLOOKUP(W39,Tablas!$B$87:$D$90,3))))</f>
        <v>1</v>
      </c>
      <c r="Z39" s="40"/>
      <c r="AA39" s="37" t="s">
        <v>62</v>
      </c>
      <c r="AB39" s="62">
        <f>IF(AA39="N",0,IF(AA39="A",VLOOKUP(Z39,Tablas!$B$143:$D$146,2),IF(AA39="R",VLOOKUP(Z39,Tablas!$B$143:$D$146,3))))</f>
        <v>0</v>
      </c>
      <c r="AC39" s="40">
        <v>17</v>
      </c>
      <c r="AD39" s="37" t="s">
        <v>60</v>
      </c>
      <c r="AE39" s="62">
        <f>IF(AD39="N",0,IF(AD39="A",VLOOKUP(AC39,Tablas!$B$101:$D$104,2),IF(AD39="R",VLOOKUP(AC39,Tablas!$B$101:$D$104,3))))</f>
        <v>3</v>
      </c>
      <c r="AF39" s="40"/>
      <c r="AG39" s="37" t="s">
        <v>62</v>
      </c>
      <c r="AH39" s="62">
        <f>IF(AG39="N",0,IF(AG39="A",VLOOKUP(AF39,Tablas!$B$94:$D$98,2),IF(AG39="R",VLOOKUP(AF39,Tablas!$B$94:$D$98,3))))</f>
        <v>0</v>
      </c>
      <c r="AI39" s="40"/>
      <c r="AJ39" s="37" t="s">
        <v>62</v>
      </c>
      <c r="AK39" s="62">
        <f>IF(AJ39="N",0,IF(AJ39="A",VLOOKUP(AI39,Tablas!$B$150:$D$154,2),IF(AJ39="R",VLOOKUP(AI39,Tablas!$B$150:$D$154,3))))</f>
        <v>0</v>
      </c>
      <c r="AL39" s="40"/>
      <c r="AM39" s="37" t="s">
        <v>62</v>
      </c>
      <c r="AN39" s="62">
        <f>IF(AM39="N",0,IF(AM39="A",VLOOKUP(AL39,Tablas!$B$108:$D$111,2),IF(AM39="R",VLOOKUP(AL39,Tablas!$B$108:$D$111,3))))</f>
        <v>0</v>
      </c>
      <c r="AO39" s="40"/>
      <c r="AP39" s="37" t="s">
        <v>62</v>
      </c>
      <c r="AQ39" s="62">
        <f>IF(AP39="N",0,IF(AP39="A",VLOOKUP(AO39,Tablas!$B$115:$D$118,2),IF(AP39="R",VLOOKUP(AO39,Tablas!$B$115:$D$118,3))))</f>
        <v>0</v>
      </c>
      <c r="AR39" s="40">
        <f t="shared" ref="AR39" si="28">+W39</f>
        <v>50</v>
      </c>
      <c r="AS39" s="37" t="str">
        <f t="shared" ref="AS39" si="29">+X39</f>
        <v>A</v>
      </c>
      <c r="AT39" s="62">
        <f>IF(AS39="N",0,IF(AS39="A",VLOOKUP(AR39,Tablas!$B$87:$D$90,2),IF(AS39="R",VLOOKUP(AR39,Tablas!$B$87:$D$90,3))))</f>
        <v>1</v>
      </c>
      <c r="AU39" s="40"/>
      <c r="AV39" s="37" t="s">
        <v>62</v>
      </c>
      <c r="AW39" s="62">
        <f>IF(AV39="N",0,IF(AV39="A",VLOOKUP(AU39,Tablas!$B$129:$D$132,2),IF(AV39="R",VLOOKUP(AU39,Tablas!$B$129:$D$132,3))))</f>
        <v>0</v>
      </c>
      <c r="AX39" s="40"/>
      <c r="AY39" s="37" t="s">
        <v>62</v>
      </c>
      <c r="AZ39" s="62">
        <f>IF(AY39="N",0,IF(AY39="A",VLOOKUP(AX39,Tablas!$B$136:$D$139,2),IF(AY39="R",VLOOKUP(AX39,Tablas!$B$136:$D$139,3))))</f>
        <v>0</v>
      </c>
      <c r="BA39" s="40"/>
      <c r="BB39" s="37" t="s">
        <v>62</v>
      </c>
      <c r="BC39" s="62">
        <f>IF(BB39="N",0,IF(BB39="A",VLOOKUP(BA39,Tablas!$B$122:$D$125,2),IF(BB39="R",VLOOKUP(BA39,Tablas!$B$122:$D$125,3))))</f>
        <v>0</v>
      </c>
      <c r="BD39" s="55"/>
      <c r="BE39" s="63">
        <f t="shared" ref="BE39" si="30">SUMIF($N$6:$BD$6,"Valor",N39:BD39)</f>
        <v>7</v>
      </c>
      <c r="BF39" s="40" t="s">
        <v>67</v>
      </c>
      <c r="BG39" s="37" t="s">
        <v>67</v>
      </c>
      <c r="BH39" s="37" t="s">
        <v>62</v>
      </c>
      <c r="BI39" s="37" t="s">
        <v>68</v>
      </c>
      <c r="BJ39" s="37" t="s">
        <v>62</v>
      </c>
      <c r="BK39" s="37" t="s">
        <v>62</v>
      </c>
      <c r="BL39" s="37" t="s">
        <v>62</v>
      </c>
      <c r="BM39" s="37" t="s">
        <v>62</v>
      </c>
      <c r="BN39" s="37" t="s">
        <v>62</v>
      </c>
      <c r="BO39" s="37" t="s">
        <v>62</v>
      </c>
      <c r="BP39" s="37" t="s">
        <v>62</v>
      </c>
      <c r="BQ39" s="64">
        <f t="shared" si="23"/>
        <v>5</v>
      </c>
      <c r="BR39" s="40" t="s">
        <v>85</v>
      </c>
      <c r="BS39" s="37" t="s">
        <v>85</v>
      </c>
      <c r="BT39" s="37" t="s">
        <v>86</v>
      </c>
      <c r="BU39" s="37" t="s">
        <v>86</v>
      </c>
      <c r="BV39" s="37" t="s">
        <v>85</v>
      </c>
      <c r="BW39" s="37" t="s">
        <v>86</v>
      </c>
      <c r="BX39" s="37" t="s">
        <v>86</v>
      </c>
      <c r="BY39" s="37" t="s">
        <v>86</v>
      </c>
      <c r="BZ39" s="37" t="s">
        <v>86</v>
      </c>
      <c r="CA39" s="37" t="s">
        <v>86</v>
      </c>
      <c r="CB39" s="64">
        <f t="shared" si="24"/>
        <v>3</v>
      </c>
      <c r="CC39" s="65">
        <f t="shared" ref="CC39" si="31">+BE39+BQ39+CB39</f>
        <v>15</v>
      </c>
      <c r="CD39" s="100" t="s">
        <v>401</v>
      </c>
      <c r="CE39" s="99" t="s">
        <v>402</v>
      </c>
      <c r="CF39" s="94" t="s">
        <v>302</v>
      </c>
    </row>
    <row r="40" spans="1:84" s="5" customFormat="1" ht="24.75" customHeight="1" x14ac:dyDescent="0.25">
      <c r="A40" s="45" t="s">
        <v>544</v>
      </c>
      <c r="B40" s="66" t="str">
        <f t="shared" si="7"/>
        <v>2026-0820603055617</v>
      </c>
      <c r="C40" s="48" t="str">
        <f t="shared" si="10"/>
        <v>2026-08|Wildor|20603055617</v>
      </c>
      <c r="D40" s="45" t="s">
        <v>231</v>
      </c>
      <c r="E40" s="38" t="s">
        <v>230</v>
      </c>
      <c r="F40" s="38" t="s">
        <v>258</v>
      </c>
      <c r="G40" s="38" t="s">
        <v>273</v>
      </c>
      <c r="H40" s="45" t="s">
        <v>299</v>
      </c>
      <c r="I40" s="48" t="str">
        <f t="shared" si="8"/>
        <v>20603055617|Wildor</v>
      </c>
      <c r="J40" s="39" t="s">
        <v>145</v>
      </c>
      <c r="K40" s="39" t="s">
        <v>92</v>
      </c>
      <c r="L40" s="37" t="s">
        <v>207</v>
      </c>
      <c r="M40" s="53" t="s">
        <v>235</v>
      </c>
      <c r="N40" s="40">
        <v>10</v>
      </c>
      <c r="O40" s="37" t="s">
        <v>60</v>
      </c>
      <c r="P40" s="62">
        <f>IF(O40="N",0,IF(O40="A",VLOOKUP(N40,Tablas!$B$66:$D$69,2),IF(O40="R",VLOOKUP(N40,Tablas!$B$66:$D$69,3))))</f>
        <v>0.5</v>
      </c>
      <c r="Q40" s="40">
        <v>1000</v>
      </c>
      <c r="R40" s="37" t="s">
        <v>60</v>
      </c>
      <c r="S40" s="62">
        <f>IF(R40="N",0,IF(R40="A",VLOOKUP(Q40,Tablas!$B$73:$D$76,2),IF(R40="R",VLOOKUP(Q40,Tablas!$B$73:$D$76,3))))</f>
        <v>2</v>
      </c>
      <c r="T40" s="40">
        <v>1000</v>
      </c>
      <c r="U40" s="37" t="s">
        <v>60</v>
      </c>
      <c r="V40" s="62">
        <f>IF(U40="N",0,IF(U40="A",VLOOKUP(T40,Tablas!$B$80:$D$83,2),IF(U40="R",VLOOKUP(T40,Tablas!$B$80:$D$83,3))))</f>
        <v>2</v>
      </c>
      <c r="W40" s="40">
        <v>700</v>
      </c>
      <c r="X40" s="37" t="s">
        <v>60</v>
      </c>
      <c r="Y40" s="62">
        <f>IF(X40="N",0,IF(X40="A",VLOOKUP(W40,Tablas!$B$87:$D$90,2),IF(X40="R",VLOOKUP(W40,Tablas!$B$87:$D$90,3))))</f>
        <v>3</v>
      </c>
      <c r="Z40" s="40">
        <v>50</v>
      </c>
      <c r="AA40" s="37" t="s">
        <v>58</v>
      </c>
      <c r="AB40" s="62">
        <f>IF(AA40="N",0,IF(AA40="A",VLOOKUP(Z40,Tablas!$B$143:$D$146,2),IF(AA40="R",VLOOKUP(Z40,Tablas!$B$143:$D$146,3))))</f>
        <v>1</v>
      </c>
      <c r="AC40" s="40">
        <v>3</v>
      </c>
      <c r="AD40" s="37" t="s">
        <v>58</v>
      </c>
      <c r="AE40" s="62">
        <f>IF(AD40="N",0,IF(AD40="A",VLOOKUP(AC40,Tablas!$B$101:$D$104,2),IF(AD40="R",VLOOKUP(AC40,Tablas!$B$101:$D$104,3))))</f>
        <v>2</v>
      </c>
      <c r="AF40" s="40"/>
      <c r="AG40" s="37" t="s">
        <v>62</v>
      </c>
      <c r="AH40" s="62">
        <f>IF(AG40="N",0,IF(AG40="A",VLOOKUP(AF40,Tablas!$B$94:$D$98,2),IF(AG40="R",VLOOKUP(AF40,Tablas!$B$94:$D$98,3))))</f>
        <v>0</v>
      </c>
      <c r="AI40" s="40">
        <v>50</v>
      </c>
      <c r="AJ40" s="37" t="s">
        <v>58</v>
      </c>
      <c r="AK40" s="62">
        <f>IF(AJ40="N",0,IF(AJ40="A",VLOOKUP(AI40,Tablas!$B$150:$D$154,2),IF(AJ40="R",VLOOKUP(AI40,Tablas!$B$150:$D$154,3))))</f>
        <v>1</v>
      </c>
      <c r="AL40" s="40">
        <v>1</v>
      </c>
      <c r="AM40" s="37" t="s">
        <v>60</v>
      </c>
      <c r="AN40" s="62">
        <f>IF(AM40="N",0,IF(AM40="A",VLOOKUP(AL40,Tablas!$B$108:$D$111,2),IF(AM40="R",VLOOKUP(AL40,Tablas!$B$108:$D$111,3))))</f>
        <v>1</v>
      </c>
      <c r="AO40" s="40"/>
      <c r="AP40" s="37" t="s">
        <v>62</v>
      </c>
      <c r="AQ40" s="62">
        <f>IF(AP40="N",0,IF(AP40="A",VLOOKUP(AO40,Tablas!$B$115:$D$118,2),IF(AP40="R",VLOOKUP(AO40,Tablas!$B$115:$D$118,3))))</f>
        <v>0</v>
      </c>
      <c r="AR40" s="40">
        <f t="shared" si="25"/>
        <v>700</v>
      </c>
      <c r="AS40" s="37" t="str">
        <f t="shared" si="26"/>
        <v>A</v>
      </c>
      <c r="AT40" s="62">
        <f>IF(AS40="N",0,IF(AS40="A",VLOOKUP(AR40,Tablas!$B$87:$D$90,2),IF(AS40="R",VLOOKUP(AR40,Tablas!$B$87:$D$90,3))))</f>
        <v>3</v>
      </c>
      <c r="AU40" s="40"/>
      <c r="AV40" s="37" t="s">
        <v>62</v>
      </c>
      <c r="AW40" s="62">
        <f>IF(AV40="N",0,IF(AV40="A",VLOOKUP(AU40,Tablas!$B$129:$D$132,2),IF(AV40="R",VLOOKUP(AU40,Tablas!$B$129:$D$132,3))))</f>
        <v>0</v>
      </c>
      <c r="AX40" s="40"/>
      <c r="AY40" s="37" t="s">
        <v>62</v>
      </c>
      <c r="AZ40" s="62">
        <f>IF(AY40="N",0,IF(AY40="A",VLOOKUP(AX40,Tablas!$B$136:$D$139,2),IF(AY40="R",VLOOKUP(AX40,Tablas!$B$136:$D$139,3))))</f>
        <v>0</v>
      </c>
      <c r="BA40" s="40"/>
      <c r="BB40" s="37" t="s">
        <v>62</v>
      </c>
      <c r="BC40" s="62">
        <f>IF(BB40="N",0,IF(BB40="A",VLOOKUP(BA40,Tablas!$B$122:$D$125,2),IF(BB40="R",VLOOKUP(BA40,Tablas!$B$122:$D$125,3))))</f>
        <v>0</v>
      </c>
      <c r="BD40" s="55"/>
      <c r="BE40" s="63">
        <f t="shared" ref="BE40:BE58" si="32">SUMIF($N$6:$BD$6,"Valor",N40:BD40)</f>
        <v>15.5</v>
      </c>
      <c r="BF40" s="40" t="s">
        <v>67</v>
      </c>
      <c r="BG40" s="37" t="s">
        <v>67</v>
      </c>
      <c r="BH40" s="37" t="s">
        <v>68</v>
      </c>
      <c r="BI40" s="37" t="s">
        <v>62</v>
      </c>
      <c r="BJ40" s="37" t="s">
        <v>68</v>
      </c>
      <c r="BK40" s="37" t="s">
        <v>68</v>
      </c>
      <c r="BL40" s="37" t="s">
        <v>62</v>
      </c>
      <c r="BM40" s="37" t="s">
        <v>68</v>
      </c>
      <c r="BN40" s="37" t="s">
        <v>62</v>
      </c>
      <c r="BO40" s="37" t="s">
        <v>68</v>
      </c>
      <c r="BP40" s="37" t="s">
        <v>68</v>
      </c>
      <c r="BQ40" s="64">
        <f t="shared" si="23"/>
        <v>10</v>
      </c>
      <c r="BR40" s="40" t="s">
        <v>85</v>
      </c>
      <c r="BS40" s="37" t="s">
        <v>85</v>
      </c>
      <c r="BT40" s="37" t="s">
        <v>86</v>
      </c>
      <c r="BU40" s="37" t="s">
        <v>86</v>
      </c>
      <c r="BV40" s="37" t="s">
        <v>85</v>
      </c>
      <c r="BW40" s="37" t="s">
        <v>86</v>
      </c>
      <c r="BX40" s="37" t="s">
        <v>86</v>
      </c>
      <c r="BY40" s="37" t="s">
        <v>86</v>
      </c>
      <c r="BZ40" s="37" t="s">
        <v>86</v>
      </c>
      <c r="CA40" s="37" t="s">
        <v>86</v>
      </c>
      <c r="CB40" s="64">
        <f t="shared" si="24"/>
        <v>3</v>
      </c>
      <c r="CC40" s="65">
        <f t="shared" si="11"/>
        <v>28.5</v>
      </c>
      <c r="CD40" s="100" t="s">
        <v>403</v>
      </c>
      <c r="CE40" s="99" t="s">
        <v>404</v>
      </c>
      <c r="CF40" s="94" t="s">
        <v>302</v>
      </c>
    </row>
    <row r="41" spans="1:84" s="5" customFormat="1" ht="24.75" customHeight="1" x14ac:dyDescent="0.25">
      <c r="A41" s="45" t="s">
        <v>544</v>
      </c>
      <c r="B41" s="66" t="str">
        <f t="shared" si="7"/>
        <v>2026-0820606407816</v>
      </c>
      <c r="C41" s="48" t="str">
        <f t="shared" si="10"/>
        <v>2026-08|Kheilly|20606407816</v>
      </c>
      <c r="D41" s="45" t="s">
        <v>271</v>
      </c>
      <c r="E41" s="38" t="s">
        <v>236</v>
      </c>
      <c r="F41" s="38" t="s">
        <v>268</v>
      </c>
      <c r="G41" s="38" t="s">
        <v>521</v>
      </c>
      <c r="H41" s="45" t="s">
        <v>556</v>
      </c>
      <c r="I41" s="48" t="str">
        <f t="shared" si="8"/>
        <v>20606407816|Kheilly</v>
      </c>
      <c r="J41" s="39" t="s">
        <v>145</v>
      </c>
      <c r="K41" s="39" t="s">
        <v>92</v>
      </c>
      <c r="L41" s="37" t="s">
        <v>207</v>
      </c>
      <c r="M41" s="53" t="s">
        <v>235</v>
      </c>
      <c r="N41" s="40">
        <v>150</v>
      </c>
      <c r="O41" s="37" t="s">
        <v>60</v>
      </c>
      <c r="P41" s="62">
        <f>IF(O41="N",0,IF(O41="A",VLOOKUP(N41,Tablas!$B$66:$D$69,2),IF(O41="R",VLOOKUP(N41,Tablas!$B$66:$D$69,3))))</f>
        <v>1</v>
      </c>
      <c r="Q41" s="40">
        <v>400</v>
      </c>
      <c r="R41" s="37" t="s">
        <v>60</v>
      </c>
      <c r="S41" s="62">
        <f>IF(R41="N",0,IF(R41="A",VLOOKUP(Q41,Tablas!$B$73:$D$76,2),IF(R41="R",VLOOKUP(Q41,Tablas!$B$73:$D$76,3))))</f>
        <v>1</v>
      </c>
      <c r="T41" s="40">
        <v>1000</v>
      </c>
      <c r="U41" s="37" t="s">
        <v>60</v>
      </c>
      <c r="V41" s="62">
        <f>IF(U41="N",0,IF(U41="A",VLOOKUP(T41,Tablas!$B$80:$D$83,2),IF(U41="R",VLOOKUP(T41,Tablas!$B$80:$D$83,3))))</f>
        <v>2</v>
      </c>
      <c r="W41" s="40">
        <v>1000</v>
      </c>
      <c r="X41" s="37" t="s">
        <v>60</v>
      </c>
      <c r="Y41" s="62">
        <f>IF(X41="N",0,IF(X41="A",VLOOKUP(W41,Tablas!$B$87:$D$90,2),IF(X41="R",VLOOKUP(W41,Tablas!$B$87:$D$90,3))))</f>
        <v>5</v>
      </c>
      <c r="Z41" s="40"/>
      <c r="AA41" s="37" t="s">
        <v>62</v>
      </c>
      <c r="AB41" s="62">
        <f>IF(AA41="N",0,IF(AA41="A",VLOOKUP(Z41,Tablas!$B$143:$D$146,2),IF(AA41="R",VLOOKUP(Z41,Tablas!$B$143:$D$146,3))))</f>
        <v>0</v>
      </c>
      <c r="AC41" s="40">
        <v>5</v>
      </c>
      <c r="AD41" s="37" t="s">
        <v>58</v>
      </c>
      <c r="AE41" s="62">
        <f>IF(AD41="N",0,IF(AD41="A",VLOOKUP(AC41,Tablas!$B$101:$D$104,2),IF(AD41="R",VLOOKUP(AC41,Tablas!$B$101:$D$104,3))))</f>
        <v>4</v>
      </c>
      <c r="AF41" s="40">
        <v>5</v>
      </c>
      <c r="AG41" s="37" t="s">
        <v>58</v>
      </c>
      <c r="AH41" s="62">
        <f>IF(AG41="N",0,IF(AG41="A",VLOOKUP(AF41,Tablas!$B$94:$D$98,2),IF(AG41="R",VLOOKUP(AF41,Tablas!$B$94:$D$98,3))))</f>
        <v>1</v>
      </c>
      <c r="AI41" s="40"/>
      <c r="AJ41" s="37" t="s">
        <v>62</v>
      </c>
      <c r="AK41" s="62">
        <f>IF(AJ41="N",0,IF(AJ41="A",VLOOKUP(AI41,Tablas!$B$150:$D$154,2),IF(AJ41="R",VLOOKUP(AI41,Tablas!$B$150:$D$154,3))))</f>
        <v>0</v>
      </c>
      <c r="AL41" s="40">
        <v>4</v>
      </c>
      <c r="AM41" s="37" t="s">
        <v>58</v>
      </c>
      <c r="AN41" s="62">
        <f>IF(AM41="N",0,IF(AM41="A",VLOOKUP(AL41,Tablas!$B$108:$D$111,2),IF(AM41="R",VLOOKUP(AL41,Tablas!$B$108:$D$111,3))))</f>
        <v>4</v>
      </c>
      <c r="AO41" s="40"/>
      <c r="AP41" s="37" t="s">
        <v>62</v>
      </c>
      <c r="AQ41" s="62">
        <f>IF(AP41="N",0,IF(AP41="A",VLOOKUP(AO41,Tablas!$B$115:$D$118,2),IF(AP41="R",VLOOKUP(AO41,Tablas!$B$115:$D$118,3))))</f>
        <v>0</v>
      </c>
      <c r="AR41" s="40">
        <f t="shared" si="25"/>
        <v>1000</v>
      </c>
      <c r="AS41" s="37" t="str">
        <f t="shared" si="26"/>
        <v>A</v>
      </c>
      <c r="AT41" s="62">
        <f>IF(AS41="N",0,IF(AS41="A",VLOOKUP(AR41,Tablas!$B$87:$D$90,2),IF(AS41="R",VLOOKUP(AR41,Tablas!$B$87:$D$90,3))))</f>
        <v>5</v>
      </c>
      <c r="AU41" s="40"/>
      <c r="AV41" s="37" t="s">
        <v>62</v>
      </c>
      <c r="AW41" s="62">
        <f>IF(AV41="N",0,IF(AV41="A",VLOOKUP(AU41,Tablas!$B$129:$D$132,2),IF(AV41="R",VLOOKUP(AU41,Tablas!$B$129:$D$132,3))))</f>
        <v>0</v>
      </c>
      <c r="AX41" s="40"/>
      <c r="AY41" s="37" t="s">
        <v>62</v>
      </c>
      <c r="AZ41" s="62">
        <f>IF(AY41="N",0,IF(AY41="A",VLOOKUP(AX41,Tablas!$B$136:$D$139,2),IF(AY41="R",VLOOKUP(AX41,Tablas!$B$136:$D$139,3))))</f>
        <v>0</v>
      </c>
      <c r="BA41" s="40"/>
      <c r="BB41" s="37" t="s">
        <v>62</v>
      </c>
      <c r="BC41" s="62">
        <f>IF(BB41="N",0,IF(BB41="A",VLOOKUP(BA41,Tablas!$B$122:$D$125,2),IF(BB41="R",VLOOKUP(BA41,Tablas!$B$122:$D$125,3))))</f>
        <v>0</v>
      </c>
      <c r="BD41" s="55"/>
      <c r="BE41" s="63">
        <f t="shared" si="32"/>
        <v>23</v>
      </c>
      <c r="BF41" s="40" t="s">
        <v>67</v>
      </c>
      <c r="BG41" s="37" t="s">
        <v>67</v>
      </c>
      <c r="BH41" s="37" t="s">
        <v>62</v>
      </c>
      <c r="BI41" s="37" t="s">
        <v>68</v>
      </c>
      <c r="BJ41" s="37" t="s">
        <v>62</v>
      </c>
      <c r="BK41" s="37" t="s">
        <v>62</v>
      </c>
      <c r="BL41" s="37" t="s">
        <v>62</v>
      </c>
      <c r="BM41" s="37" t="s">
        <v>62</v>
      </c>
      <c r="BN41" s="37" t="s">
        <v>62</v>
      </c>
      <c r="BO41" s="37" t="s">
        <v>62</v>
      </c>
      <c r="BP41" s="37" t="s">
        <v>62</v>
      </c>
      <c r="BQ41" s="64">
        <f t="shared" si="23"/>
        <v>5</v>
      </c>
      <c r="BR41" s="40" t="s">
        <v>85</v>
      </c>
      <c r="BS41" s="37" t="s">
        <v>85</v>
      </c>
      <c r="BT41" s="37" t="s">
        <v>85</v>
      </c>
      <c r="BU41" s="37" t="s">
        <v>86</v>
      </c>
      <c r="BV41" s="37" t="s">
        <v>85</v>
      </c>
      <c r="BW41" s="37" t="s">
        <v>86</v>
      </c>
      <c r="BX41" s="37" t="s">
        <v>86</v>
      </c>
      <c r="BY41" s="37" t="s">
        <v>86</v>
      </c>
      <c r="BZ41" s="37" t="s">
        <v>86</v>
      </c>
      <c r="CA41" s="37" t="s">
        <v>86</v>
      </c>
      <c r="CB41" s="64">
        <f t="shared" si="24"/>
        <v>4</v>
      </c>
      <c r="CC41" s="65">
        <f t="shared" si="11"/>
        <v>32</v>
      </c>
      <c r="CD41" s="100" t="s">
        <v>405</v>
      </c>
      <c r="CE41" s="99" t="s">
        <v>406</v>
      </c>
      <c r="CF41" s="94" t="s">
        <v>302</v>
      </c>
    </row>
    <row r="42" spans="1:84" s="5" customFormat="1" ht="24.75" customHeight="1" x14ac:dyDescent="0.25">
      <c r="A42" s="45" t="s">
        <v>544</v>
      </c>
      <c r="B42" s="66" t="str">
        <f t="shared" si="7"/>
        <v>2026-0820601012872</v>
      </c>
      <c r="C42" s="48" t="str">
        <f t="shared" si="10"/>
        <v>2026-08|Melisa N.|20601012872</v>
      </c>
      <c r="D42" s="45" t="s">
        <v>247</v>
      </c>
      <c r="E42" s="38" t="s">
        <v>232</v>
      </c>
      <c r="F42" s="38" t="s">
        <v>268</v>
      </c>
      <c r="G42" s="38" t="s">
        <v>524</v>
      </c>
      <c r="H42" s="45" t="s">
        <v>213</v>
      </c>
      <c r="I42" s="48" t="str">
        <f t="shared" si="8"/>
        <v>20601012872|Melisa N.</v>
      </c>
      <c r="J42" s="39" t="s">
        <v>73</v>
      </c>
      <c r="K42" s="39" t="s">
        <v>92</v>
      </c>
      <c r="L42" s="37" t="s">
        <v>207</v>
      </c>
      <c r="M42" s="53" t="s">
        <v>532</v>
      </c>
      <c r="N42" s="40">
        <v>30</v>
      </c>
      <c r="O42" s="37" t="s">
        <v>58</v>
      </c>
      <c r="P42" s="62">
        <f>IF(O42="N",0,IF(O42="A",VLOOKUP(N42,Tablas!$B$66:$D$69,2),IF(O42="R",VLOOKUP(N42,Tablas!$B$66:$D$69,3))))</f>
        <v>1</v>
      </c>
      <c r="Q42" s="40">
        <v>20</v>
      </c>
      <c r="R42" s="37" t="s">
        <v>60</v>
      </c>
      <c r="S42" s="62">
        <f>IF(R42="N",0,IF(R42="A",VLOOKUP(Q42,Tablas!$B$73:$D$76,2),IF(R42="R",VLOOKUP(Q42,Tablas!$B$73:$D$76,3))))</f>
        <v>0.5</v>
      </c>
      <c r="T42" s="40">
        <v>100</v>
      </c>
      <c r="U42" s="37" t="s">
        <v>58</v>
      </c>
      <c r="V42" s="62">
        <f>IF(U42="N",0,IF(U42="A",VLOOKUP(T42,Tablas!$B$80:$D$83,2),IF(U42="R",VLOOKUP(T42,Tablas!$B$80:$D$83,3))))</f>
        <v>2</v>
      </c>
      <c r="W42" s="40">
        <v>500</v>
      </c>
      <c r="X42" s="37" t="s">
        <v>58</v>
      </c>
      <c r="Y42" s="62">
        <f>IF(X42="N",0,IF(X42="A",VLOOKUP(W42,Tablas!$B$87:$D$90,2),IF(X42="R",VLOOKUP(W42,Tablas!$B$87:$D$90,3))))</f>
        <v>6</v>
      </c>
      <c r="Z42" s="40">
        <v>20</v>
      </c>
      <c r="AA42" s="37" t="s">
        <v>58</v>
      </c>
      <c r="AB42" s="62">
        <f>IF(AA42="N",0,IF(AA42="A",VLOOKUP(Z42,Tablas!$B$143:$D$146,2),IF(AA42="R",VLOOKUP(Z42,Tablas!$B$143:$D$146,3))))</f>
        <v>1</v>
      </c>
      <c r="AC42" s="40">
        <v>2</v>
      </c>
      <c r="AD42" s="37" t="s">
        <v>58</v>
      </c>
      <c r="AE42" s="62">
        <f>IF(AD42="N",0,IF(AD42="A",VLOOKUP(AC42,Tablas!$B$101:$D$104,2),IF(AD42="R",VLOOKUP(AC42,Tablas!$B$101:$D$104,3))))</f>
        <v>2</v>
      </c>
      <c r="AF42" s="40">
        <v>20</v>
      </c>
      <c r="AG42" s="37" t="s">
        <v>58</v>
      </c>
      <c r="AH42" s="62">
        <f>IF(AG42="N",0,IF(AG42="A",VLOOKUP(AF42,Tablas!$B$94:$D$98,2),IF(AG42="R",VLOOKUP(AF42,Tablas!$B$94:$D$98,3))))</f>
        <v>1</v>
      </c>
      <c r="AI42" s="40">
        <v>40</v>
      </c>
      <c r="AJ42" s="37" t="s">
        <v>58</v>
      </c>
      <c r="AK42" s="62">
        <f>IF(AJ42="N",0,IF(AJ42="A",VLOOKUP(AI42,Tablas!$B$150:$D$154,2),IF(AJ42="R",VLOOKUP(AI42,Tablas!$B$150:$D$154,3))))</f>
        <v>1</v>
      </c>
      <c r="AL42" s="40">
        <v>6</v>
      </c>
      <c r="AM42" s="37" t="s">
        <v>58</v>
      </c>
      <c r="AN42" s="62">
        <f>IF(AM42="N",0,IF(AM42="A",VLOOKUP(AL42,Tablas!$B$108:$D$111,2),IF(AM42="R",VLOOKUP(AL42,Tablas!$B$108:$D$111,3))))</f>
        <v>4</v>
      </c>
      <c r="AO42" s="40"/>
      <c r="AP42" s="37" t="s">
        <v>62</v>
      </c>
      <c r="AQ42" s="62">
        <f>IF(AP42="N",0,IF(AP42="A",VLOOKUP(AO42,Tablas!$B$115:$D$118,2),IF(AP42="R",VLOOKUP(AO42,Tablas!$B$115:$D$118,3))))</f>
        <v>0</v>
      </c>
      <c r="AR42" s="40">
        <f t="shared" ref="AR42" si="33">+W42</f>
        <v>500</v>
      </c>
      <c r="AS42" s="37" t="str">
        <f t="shared" ref="AS42" si="34">+X42</f>
        <v>R</v>
      </c>
      <c r="AT42" s="62">
        <f>IF(AS42="N",0,IF(AS42="A",VLOOKUP(AR42,Tablas!$B$87:$D$90,2),IF(AS42="R",VLOOKUP(AR42,Tablas!$B$87:$D$90,3))))</f>
        <v>6</v>
      </c>
      <c r="AU42" s="40"/>
      <c r="AV42" s="37" t="s">
        <v>62</v>
      </c>
      <c r="AW42" s="62">
        <f>IF(AV42="N",0,IF(AV42="A",VLOOKUP(AU42,Tablas!$B$129:$D$132,2),IF(AV42="R",VLOOKUP(AU42,Tablas!$B$129:$D$132,3))))</f>
        <v>0</v>
      </c>
      <c r="AX42" s="40"/>
      <c r="AY42" s="37" t="s">
        <v>62</v>
      </c>
      <c r="AZ42" s="62">
        <f>IF(AY42="N",0,IF(AY42="A",VLOOKUP(AX42,Tablas!$B$136:$D$139,2),IF(AY42="R",VLOOKUP(AX42,Tablas!$B$136:$D$139,3))))</f>
        <v>0</v>
      </c>
      <c r="BA42" s="40"/>
      <c r="BB42" s="37" t="s">
        <v>62</v>
      </c>
      <c r="BC42" s="62">
        <f>IF(BB42="N",0,IF(BB42="A",VLOOKUP(BA42,Tablas!$B$122:$D$125,2),IF(BB42="R",VLOOKUP(BA42,Tablas!$B$122:$D$125,3))))</f>
        <v>0</v>
      </c>
      <c r="BD42" s="55"/>
      <c r="BE42" s="63">
        <f t="shared" si="32"/>
        <v>24.5</v>
      </c>
      <c r="BF42" s="40" t="s">
        <v>67</v>
      </c>
      <c r="BG42" s="37" t="s">
        <v>67</v>
      </c>
      <c r="BH42" s="37" t="s">
        <v>68</v>
      </c>
      <c r="BI42" s="37" t="s">
        <v>62</v>
      </c>
      <c r="BJ42" s="37" t="s">
        <v>68</v>
      </c>
      <c r="BK42" s="37" t="s">
        <v>68</v>
      </c>
      <c r="BL42" s="37" t="s">
        <v>62</v>
      </c>
      <c r="BM42" s="37" t="s">
        <v>68</v>
      </c>
      <c r="BN42" s="37" t="s">
        <v>62</v>
      </c>
      <c r="BO42" s="37" t="s">
        <v>62</v>
      </c>
      <c r="BP42" s="37" t="s">
        <v>68</v>
      </c>
      <c r="BQ42" s="64">
        <f t="shared" si="23"/>
        <v>9</v>
      </c>
      <c r="BR42" s="40" t="s">
        <v>85</v>
      </c>
      <c r="BS42" s="37" t="s">
        <v>85</v>
      </c>
      <c r="BT42" s="37" t="s">
        <v>86</v>
      </c>
      <c r="BU42" s="37" t="s">
        <v>86</v>
      </c>
      <c r="BV42" s="37" t="s">
        <v>85</v>
      </c>
      <c r="BW42" s="37" t="s">
        <v>86</v>
      </c>
      <c r="BX42" s="37" t="s">
        <v>86</v>
      </c>
      <c r="BY42" s="37" t="s">
        <v>86</v>
      </c>
      <c r="BZ42" s="37" t="s">
        <v>86</v>
      </c>
      <c r="CA42" s="37" t="s">
        <v>86</v>
      </c>
      <c r="CB42" s="64">
        <f t="shared" si="24"/>
        <v>3</v>
      </c>
      <c r="CC42" s="65">
        <f t="shared" si="11"/>
        <v>36.5</v>
      </c>
      <c r="CD42" s="100" t="s">
        <v>407</v>
      </c>
      <c r="CE42" s="99" t="s">
        <v>408</v>
      </c>
      <c r="CF42" s="94" t="s">
        <v>60</v>
      </c>
    </row>
    <row r="43" spans="1:84" s="5" customFormat="1" ht="24.75" customHeight="1" x14ac:dyDescent="0.25">
      <c r="A43" s="45" t="s">
        <v>544</v>
      </c>
      <c r="B43" s="66" t="str">
        <f t="shared" si="7"/>
        <v>2026-0810101281359</v>
      </c>
      <c r="C43" s="48" t="str">
        <f t="shared" si="10"/>
        <v>2026-08|Melisa N.|10101281359</v>
      </c>
      <c r="D43" s="45" t="s">
        <v>233</v>
      </c>
      <c r="E43" s="38" t="s">
        <v>234</v>
      </c>
      <c r="F43" s="38" t="s">
        <v>268</v>
      </c>
      <c r="G43" s="38" t="s">
        <v>524</v>
      </c>
      <c r="H43" s="45" t="s">
        <v>213</v>
      </c>
      <c r="I43" s="48" t="str">
        <f t="shared" si="8"/>
        <v>10101281359|Melisa N.</v>
      </c>
      <c r="J43" s="39" t="s">
        <v>73</v>
      </c>
      <c r="K43" s="39" t="s">
        <v>92</v>
      </c>
      <c r="L43" s="37" t="s">
        <v>207</v>
      </c>
      <c r="M43" s="53" t="s">
        <v>532</v>
      </c>
      <c r="N43" s="40">
        <v>30</v>
      </c>
      <c r="O43" s="37" t="s">
        <v>58</v>
      </c>
      <c r="P43" s="62">
        <f>IF(O43="N",0,IF(O43="A",VLOOKUP(N43,Tablas!$B$66:$D$69,2),IF(O43="R",VLOOKUP(N43,Tablas!$B$66:$D$69,3))))</f>
        <v>1</v>
      </c>
      <c r="Q43" s="40">
        <v>20</v>
      </c>
      <c r="R43" s="37" t="s">
        <v>60</v>
      </c>
      <c r="S43" s="62">
        <f>IF(R43="N",0,IF(R43="A",VLOOKUP(Q43,Tablas!$B$73:$D$76,2),IF(R43="R",VLOOKUP(Q43,Tablas!$B$73:$D$76,3))))</f>
        <v>0.5</v>
      </c>
      <c r="T43" s="40">
        <v>100</v>
      </c>
      <c r="U43" s="37" t="s">
        <v>58</v>
      </c>
      <c r="V43" s="62">
        <f>IF(U43="N",0,IF(U43="A",VLOOKUP(T43,Tablas!$B$80:$D$83,2),IF(U43="R",VLOOKUP(T43,Tablas!$B$80:$D$83,3))))</f>
        <v>2</v>
      </c>
      <c r="W43" s="40">
        <v>500</v>
      </c>
      <c r="X43" s="37" t="s">
        <v>58</v>
      </c>
      <c r="Y43" s="62">
        <f>IF(X43="N",0,IF(X43="A",VLOOKUP(W43,Tablas!$B$87:$D$90,2),IF(X43="R",VLOOKUP(W43,Tablas!$B$87:$D$90,3))))</f>
        <v>6</v>
      </c>
      <c r="Z43" s="40">
        <v>20</v>
      </c>
      <c r="AA43" s="37" t="s">
        <v>58</v>
      </c>
      <c r="AB43" s="62">
        <f>IF(AA43="N",0,IF(AA43="A",VLOOKUP(Z43,Tablas!$B$143:$D$146,2),IF(AA43="R",VLOOKUP(Z43,Tablas!$B$143:$D$146,3))))</f>
        <v>1</v>
      </c>
      <c r="AC43" s="40">
        <v>2</v>
      </c>
      <c r="AD43" s="37" t="s">
        <v>58</v>
      </c>
      <c r="AE43" s="62">
        <f>IF(AD43="N",0,IF(AD43="A",VLOOKUP(AC43,Tablas!$B$101:$D$104,2),IF(AD43="R",VLOOKUP(AC43,Tablas!$B$101:$D$104,3))))</f>
        <v>2</v>
      </c>
      <c r="AF43" s="40">
        <v>20</v>
      </c>
      <c r="AG43" s="37" t="s">
        <v>58</v>
      </c>
      <c r="AH43" s="62">
        <f>IF(AG43="N",0,IF(AG43="A",VLOOKUP(AF43,Tablas!$B$94:$D$98,2),IF(AG43="R",VLOOKUP(AF43,Tablas!$B$94:$D$98,3))))</f>
        <v>1</v>
      </c>
      <c r="AI43" s="40">
        <v>40</v>
      </c>
      <c r="AJ43" s="37" t="s">
        <v>58</v>
      </c>
      <c r="AK43" s="62">
        <f>IF(AJ43="N",0,IF(AJ43="A",VLOOKUP(AI43,Tablas!$B$150:$D$154,2),IF(AJ43="R",VLOOKUP(AI43,Tablas!$B$150:$D$154,3))))</f>
        <v>1</v>
      </c>
      <c r="AL43" s="40">
        <v>6</v>
      </c>
      <c r="AM43" s="37" t="s">
        <v>58</v>
      </c>
      <c r="AN43" s="62">
        <f>IF(AM43="N",0,IF(AM43="A",VLOOKUP(AL43,Tablas!$B$108:$D$111,2),IF(AM43="R",VLOOKUP(AL43,Tablas!$B$108:$D$111,3))))</f>
        <v>4</v>
      </c>
      <c r="AO43" s="40"/>
      <c r="AP43" s="37" t="s">
        <v>62</v>
      </c>
      <c r="AQ43" s="62">
        <f>IF(AP43="N",0,IF(AP43="A",VLOOKUP(AO43,Tablas!$B$115:$D$118,2),IF(AP43="R",VLOOKUP(AO43,Tablas!$B$115:$D$118,3))))</f>
        <v>0</v>
      </c>
      <c r="AR43" s="40">
        <f t="shared" ref="AR43" si="35">+W43</f>
        <v>500</v>
      </c>
      <c r="AS43" s="37" t="str">
        <f t="shared" ref="AS43" si="36">+X43</f>
        <v>R</v>
      </c>
      <c r="AT43" s="62">
        <f>IF(AS43="N",0,IF(AS43="A",VLOOKUP(AR43,Tablas!$B$87:$D$90,2),IF(AS43="R",VLOOKUP(AR43,Tablas!$B$87:$D$90,3))))</f>
        <v>6</v>
      </c>
      <c r="AU43" s="40"/>
      <c r="AV43" s="37" t="s">
        <v>62</v>
      </c>
      <c r="AW43" s="62">
        <f>IF(AV43="N",0,IF(AV43="A",VLOOKUP(AU43,Tablas!$B$129:$D$132,2),IF(AV43="R",VLOOKUP(AU43,Tablas!$B$129:$D$132,3))))</f>
        <v>0</v>
      </c>
      <c r="AX43" s="40"/>
      <c r="AY43" s="37" t="s">
        <v>62</v>
      </c>
      <c r="AZ43" s="62">
        <f>IF(AY43="N",0,IF(AY43="A",VLOOKUP(AX43,Tablas!$B$136:$D$139,2),IF(AY43="R",VLOOKUP(AX43,Tablas!$B$136:$D$139,3))))</f>
        <v>0</v>
      </c>
      <c r="BA43" s="40"/>
      <c r="BB43" s="37" t="s">
        <v>62</v>
      </c>
      <c r="BC43" s="62">
        <f>IF(BB43="N",0,IF(BB43="A",VLOOKUP(BA43,Tablas!$B$122:$D$125,2),IF(BB43="R",VLOOKUP(BA43,Tablas!$B$122:$D$125,3))))</f>
        <v>0</v>
      </c>
      <c r="BD43" s="55"/>
      <c r="BE43" s="63">
        <f t="shared" si="32"/>
        <v>24.5</v>
      </c>
      <c r="BF43" s="40" t="s">
        <v>67</v>
      </c>
      <c r="BG43" s="37" t="s">
        <v>67</v>
      </c>
      <c r="BH43" s="37" t="s">
        <v>68</v>
      </c>
      <c r="BI43" s="37" t="s">
        <v>62</v>
      </c>
      <c r="BJ43" s="37" t="s">
        <v>68</v>
      </c>
      <c r="BK43" s="37" t="s">
        <v>68</v>
      </c>
      <c r="BL43" s="37" t="s">
        <v>62</v>
      </c>
      <c r="BM43" s="37" t="s">
        <v>68</v>
      </c>
      <c r="BN43" s="37" t="s">
        <v>62</v>
      </c>
      <c r="BO43" s="37" t="s">
        <v>62</v>
      </c>
      <c r="BP43" s="37" t="s">
        <v>68</v>
      </c>
      <c r="BQ43" s="64">
        <f t="shared" si="23"/>
        <v>9</v>
      </c>
      <c r="BR43" s="40" t="s">
        <v>85</v>
      </c>
      <c r="BS43" s="37" t="s">
        <v>85</v>
      </c>
      <c r="BT43" s="37" t="s">
        <v>86</v>
      </c>
      <c r="BU43" s="37" t="s">
        <v>86</v>
      </c>
      <c r="BV43" s="37" t="s">
        <v>85</v>
      </c>
      <c r="BW43" s="37" t="s">
        <v>86</v>
      </c>
      <c r="BX43" s="37" t="s">
        <v>86</v>
      </c>
      <c r="BY43" s="37" t="s">
        <v>86</v>
      </c>
      <c r="BZ43" s="37" t="s">
        <v>86</v>
      </c>
      <c r="CA43" s="37" t="s">
        <v>86</v>
      </c>
      <c r="CB43" s="64">
        <f t="shared" si="24"/>
        <v>3</v>
      </c>
      <c r="CC43" s="65">
        <f t="shared" si="11"/>
        <v>36.5</v>
      </c>
      <c r="CD43" s="100" t="s">
        <v>409</v>
      </c>
      <c r="CE43" s="99" t="s">
        <v>410</v>
      </c>
      <c r="CF43" s="94" t="s">
        <v>60</v>
      </c>
    </row>
    <row r="44" spans="1:84" s="5" customFormat="1" ht="24.75" customHeight="1" x14ac:dyDescent="0.25">
      <c r="A44" s="45" t="s">
        <v>544</v>
      </c>
      <c r="B44" s="66" t="str">
        <f t="shared" si="7"/>
        <v>2026-0820610421823</v>
      </c>
      <c r="C44" s="48" t="str">
        <f t="shared" si="10"/>
        <v>2026-08|Melisa N.|20610421823</v>
      </c>
      <c r="D44" s="45" t="s">
        <v>270</v>
      </c>
      <c r="E44" s="38" t="s">
        <v>244</v>
      </c>
      <c r="F44" s="38" t="s">
        <v>268</v>
      </c>
      <c r="G44" s="38" t="s">
        <v>524</v>
      </c>
      <c r="H44" s="45" t="s">
        <v>213</v>
      </c>
      <c r="I44" s="48" t="str">
        <f t="shared" si="8"/>
        <v>20610421823|Melisa N.</v>
      </c>
      <c r="J44" s="39" t="s">
        <v>73</v>
      </c>
      <c r="K44" s="39" t="s">
        <v>92</v>
      </c>
      <c r="L44" s="37" t="s">
        <v>207</v>
      </c>
      <c r="M44" s="53" t="s">
        <v>532</v>
      </c>
      <c r="N44" s="40">
        <v>20</v>
      </c>
      <c r="O44" s="37" t="s">
        <v>58</v>
      </c>
      <c r="P44" s="62">
        <f>IF(O44="N",0,IF(O44="A",VLOOKUP(N44,Tablas!$B$66:$D$69,2),IF(O44="R",VLOOKUP(N44,Tablas!$B$66:$D$69,3))))</f>
        <v>1</v>
      </c>
      <c r="Q44" s="40">
        <v>800</v>
      </c>
      <c r="R44" s="37" t="s">
        <v>60</v>
      </c>
      <c r="S44" s="62">
        <f>IF(R44="N",0,IF(R44="A",VLOOKUP(Q44,Tablas!$B$73:$D$76,2),IF(R44="R",VLOOKUP(Q44,Tablas!$B$73:$D$76,3))))</f>
        <v>1.5</v>
      </c>
      <c r="T44" s="40">
        <v>1600</v>
      </c>
      <c r="U44" s="37" t="s">
        <v>58</v>
      </c>
      <c r="V44" s="62">
        <f>IF(U44="N",0,IF(U44="A",VLOOKUP(T44,Tablas!$B$80:$D$83,2),IF(U44="R",VLOOKUP(T44,Tablas!$B$80:$D$83,3))))</f>
        <v>4</v>
      </c>
      <c r="W44" s="40">
        <v>1500</v>
      </c>
      <c r="X44" s="37" t="s">
        <v>58</v>
      </c>
      <c r="Y44" s="62">
        <f>IF(X44="N",0,IF(X44="A",VLOOKUP(W44,Tablas!$B$87:$D$90,2),IF(X44="R",VLOOKUP(W44,Tablas!$B$87:$D$90,3))))</f>
        <v>10</v>
      </c>
      <c r="Z44" s="40">
        <v>20</v>
      </c>
      <c r="AA44" s="37" t="s">
        <v>58</v>
      </c>
      <c r="AB44" s="62">
        <f>IF(AA44="N",0,IF(AA44="A",VLOOKUP(Z44,Tablas!$B$143:$D$146,2),IF(AA44="R",VLOOKUP(Z44,Tablas!$B$143:$D$146,3))))</f>
        <v>1</v>
      </c>
      <c r="AC44" s="40">
        <v>9</v>
      </c>
      <c r="AD44" s="37" t="s">
        <v>58</v>
      </c>
      <c r="AE44" s="62">
        <f>IF(AD44="N",0,IF(AD44="A",VLOOKUP(AC44,Tablas!$B$101:$D$104,2),IF(AD44="R",VLOOKUP(AC44,Tablas!$B$101:$D$104,3))))</f>
        <v>4</v>
      </c>
      <c r="AF44" s="40">
        <v>5</v>
      </c>
      <c r="AG44" s="37" t="s">
        <v>58</v>
      </c>
      <c r="AH44" s="62">
        <f>IF(AG44="N",0,IF(AG44="A",VLOOKUP(AF44,Tablas!$B$94:$D$98,2),IF(AG44="R",VLOOKUP(AF44,Tablas!$B$94:$D$98,3))))</f>
        <v>1</v>
      </c>
      <c r="AI44" s="40">
        <v>40</v>
      </c>
      <c r="AJ44" s="37" t="s">
        <v>58</v>
      </c>
      <c r="AK44" s="62">
        <f>IF(AJ44="N",0,IF(AJ44="A",VLOOKUP(AI44,Tablas!$B$150:$D$154,2),IF(AJ44="R",VLOOKUP(AI44,Tablas!$B$150:$D$154,3))))</f>
        <v>1</v>
      </c>
      <c r="AL44" s="40"/>
      <c r="AM44" s="37" t="s">
        <v>62</v>
      </c>
      <c r="AN44" s="62">
        <f>IF(AM44="N",0,IF(AM44="A",VLOOKUP(AL44,Tablas!$B$108:$D$111,2),IF(AM44="R",VLOOKUP(AL44,Tablas!$B$108:$D$111,3))))</f>
        <v>0</v>
      </c>
      <c r="AO44" s="40"/>
      <c r="AP44" s="37" t="s">
        <v>62</v>
      </c>
      <c r="AQ44" s="62">
        <f>IF(AP44="N",0,IF(AP44="A",VLOOKUP(AO44,Tablas!$B$115:$D$118,2),IF(AP44="R",VLOOKUP(AO44,Tablas!$B$115:$D$118,3))))</f>
        <v>0</v>
      </c>
      <c r="AR44" s="40">
        <f t="shared" ref="AR44" si="37">+W44</f>
        <v>1500</v>
      </c>
      <c r="AS44" s="37" t="str">
        <f t="shared" ref="AS44" si="38">+X44</f>
        <v>R</v>
      </c>
      <c r="AT44" s="62">
        <f>IF(AS44="N",0,IF(AS44="A",VLOOKUP(AR44,Tablas!$B$87:$D$90,2),IF(AS44="R",VLOOKUP(AR44,Tablas!$B$87:$D$90,3))))</f>
        <v>10</v>
      </c>
      <c r="AU44" s="40"/>
      <c r="AV44" s="37" t="s">
        <v>62</v>
      </c>
      <c r="AW44" s="62">
        <f>IF(AV44="N",0,IF(AV44="A",VLOOKUP(AU44,Tablas!$B$129:$D$132,2),IF(AV44="R",VLOOKUP(AU44,Tablas!$B$129:$D$132,3))))</f>
        <v>0</v>
      </c>
      <c r="AX44" s="40"/>
      <c r="AY44" s="37" t="s">
        <v>62</v>
      </c>
      <c r="AZ44" s="62">
        <f>IF(AY44="N",0,IF(AY44="A",VLOOKUP(AX44,Tablas!$B$136:$D$139,2),IF(AY44="R",VLOOKUP(AX44,Tablas!$B$136:$D$139,3))))</f>
        <v>0</v>
      </c>
      <c r="BA44" s="40"/>
      <c r="BB44" s="37" t="s">
        <v>62</v>
      </c>
      <c r="BC44" s="62">
        <f>IF(BB44="N",0,IF(BB44="A",VLOOKUP(BA44,Tablas!$B$122:$D$125,2),IF(BB44="R",VLOOKUP(BA44,Tablas!$B$122:$D$125,3))))</f>
        <v>0</v>
      </c>
      <c r="BD44" s="55"/>
      <c r="BE44" s="63">
        <f t="shared" si="32"/>
        <v>33.5</v>
      </c>
      <c r="BF44" s="40" t="s">
        <v>67</v>
      </c>
      <c r="BG44" s="37" t="s">
        <v>67</v>
      </c>
      <c r="BH44" s="37" t="s">
        <v>62</v>
      </c>
      <c r="BI44" s="37" t="s">
        <v>68</v>
      </c>
      <c r="BJ44" s="37" t="s">
        <v>62</v>
      </c>
      <c r="BK44" s="37" t="s">
        <v>62</v>
      </c>
      <c r="BL44" s="37" t="s">
        <v>62</v>
      </c>
      <c r="BM44" s="37" t="s">
        <v>62</v>
      </c>
      <c r="BN44" s="37" t="s">
        <v>62</v>
      </c>
      <c r="BO44" s="37" t="s">
        <v>62</v>
      </c>
      <c r="BP44" s="37" t="s">
        <v>62</v>
      </c>
      <c r="BQ44" s="64">
        <f t="shared" si="23"/>
        <v>5</v>
      </c>
      <c r="BR44" s="40" t="s">
        <v>85</v>
      </c>
      <c r="BS44" s="37" t="s">
        <v>85</v>
      </c>
      <c r="BT44" s="37" t="s">
        <v>86</v>
      </c>
      <c r="BU44" s="37" t="s">
        <v>86</v>
      </c>
      <c r="BV44" s="37" t="s">
        <v>85</v>
      </c>
      <c r="BW44" s="37" t="s">
        <v>85</v>
      </c>
      <c r="BX44" s="37" t="s">
        <v>86</v>
      </c>
      <c r="BY44" s="37" t="s">
        <v>86</v>
      </c>
      <c r="BZ44" s="37" t="s">
        <v>86</v>
      </c>
      <c r="CA44" s="37" t="s">
        <v>86</v>
      </c>
      <c r="CB44" s="64">
        <f t="shared" si="24"/>
        <v>4</v>
      </c>
      <c r="CC44" s="65">
        <f t="shared" si="11"/>
        <v>42.5</v>
      </c>
      <c r="CD44" s="100" t="s">
        <v>411</v>
      </c>
      <c r="CE44" s="99" t="s">
        <v>412</v>
      </c>
      <c r="CF44" s="94" t="s">
        <v>60</v>
      </c>
    </row>
    <row r="45" spans="1:84" s="5" customFormat="1" ht="24.75" customHeight="1" x14ac:dyDescent="0.25">
      <c r="A45" s="45" t="s">
        <v>544</v>
      </c>
      <c r="B45" s="66" t="str">
        <f t="shared" si="7"/>
        <v>2026-0820608101790</v>
      </c>
      <c r="C45" s="48" t="str">
        <f t="shared" si="10"/>
        <v>2026-08|Melisa N.|20608101790</v>
      </c>
      <c r="D45" s="45" t="s">
        <v>246</v>
      </c>
      <c r="E45" s="38" t="s">
        <v>245</v>
      </c>
      <c r="F45" s="38" t="s">
        <v>268</v>
      </c>
      <c r="G45" s="38" t="s">
        <v>524</v>
      </c>
      <c r="H45" s="45" t="s">
        <v>213</v>
      </c>
      <c r="I45" s="48" t="str">
        <f t="shared" si="8"/>
        <v>20608101790|Melisa N.</v>
      </c>
      <c r="J45" s="39" t="s">
        <v>73</v>
      </c>
      <c r="K45" s="39" t="s">
        <v>92</v>
      </c>
      <c r="L45" s="37" t="s">
        <v>207</v>
      </c>
      <c r="M45" s="53" t="s">
        <v>532</v>
      </c>
      <c r="N45" s="40">
        <v>20</v>
      </c>
      <c r="O45" s="37" t="s">
        <v>58</v>
      </c>
      <c r="P45" s="62">
        <f>IF(O45="N",0,IF(O45="A",VLOOKUP(N45,Tablas!$B$66:$D$69,2),IF(O45="R",VLOOKUP(N45,Tablas!$B$66:$D$69,3))))</f>
        <v>1</v>
      </c>
      <c r="Q45" s="40">
        <v>800</v>
      </c>
      <c r="R45" s="37" t="s">
        <v>60</v>
      </c>
      <c r="S45" s="62">
        <f>IF(R45="N",0,IF(R45="A",VLOOKUP(Q45,Tablas!$B$73:$D$76,2),IF(R45="R",VLOOKUP(Q45,Tablas!$B$73:$D$76,3))))</f>
        <v>1.5</v>
      </c>
      <c r="T45" s="40">
        <v>1600</v>
      </c>
      <c r="U45" s="37" t="s">
        <v>58</v>
      </c>
      <c r="V45" s="62">
        <f>IF(U45="N",0,IF(U45="A",VLOOKUP(T45,Tablas!$B$80:$D$83,2),IF(U45="R",VLOOKUP(T45,Tablas!$B$80:$D$83,3))))</f>
        <v>4</v>
      </c>
      <c r="W45" s="40">
        <v>1500</v>
      </c>
      <c r="X45" s="37" t="s">
        <v>58</v>
      </c>
      <c r="Y45" s="62">
        <f>IF(X45="N",0,IF(X45="A",VLOOKUP(W45,Tablas!$B$87:$D$90,2),IF(X45="R",VLOOKUP(W45,Tablas!$B$87:$D$90,3))))</f>
        <v>10</v>
      </c>
      <c r="Z45" s="40">
        <v>20</v>
      </c>
      <c r="AA45" s="37" t="s">
        <v>58</v>
      </c>
      <c r="AB45" s="62">
        <f>IF(AA45="N",0,IF(AA45="A",VLOOKUP(Z45,Tablas!$B$143:$D$146,2),IF(AA45="R",VLOOKUP(Z45,Tablas!$B$143:$D$146,3))))</f>
        <v>1</v>
      </c>
      <c r="AC45" s="40">
        <v>9</v>
      </c>
      <c r="AD45" s="37" t="s">
        <v>58</v>
      </c>
      <c r="AE45" s="62">
        <f>IF(AD45="N",0,IF(AD45="A",VLOOKUP(AC45,Tablas!$B$101:$D$104,2),IF(AD45="R",VLOOKUP(AC45,Tablas!$B$101:$D$104,3))))</f>
        <v>4</v>
      </c>
      <c r="AF45" s="40">
        <v>5</v>
      </c>
      <c r="AG45" s="37" t="s">
        <v>58</v>
      </c>
      <c r="AH45" s="62">
        <f>IF(AG45="N",0,IF(AG45="A",VLOOKUP(AF45,Tablas!$B$94:$D$98,2),IF(AG45="R",VLOOKUP(AF45,Tablas!$B$94:$D$98,3))))</f>
        <v>1</v>
      </c>
      <c r="AI45" s="40">
        <v>40</v>
      </c>
      <c r="AJ45" s="37" t="s">
        <v>58</v>
      </c>
      <c r="AK45" s="62">
        <f>IF(AJ45="N",0,IF(AJ45="A",VLOOKUP(AI45,Tablas!$B$150:$D$154,2),IF(AJ45="R",VLOOKUP(AI45,Tablas!$B$150:$D$154,3))))</f>
        <v>1</v>
      </c>
      <c r="AL45" s="40"/>
      <c r="AM45" s="37" t="s">
        <v>62</v>
      </c>
      <c r="AN45" s="62">
        <f>IF(AM45="N",0,IF(AM45="A",VLOOKUP(AL45,Tablas!$B$108:$D$111,2),IF(AM45="R",VLOOKUP(AL45,Tablas!$B$108:$D$111,3))))</f>
        <v>0</v>
      </c>
      <c r="AO45" s="40"/>
      <c r="AP45" s="37" t="s">
        <v>62</v>
      </c>
      <c r="AQ45" s="62">
        <f>IF(AP45="N",0,IF(AP45="A",VLOOKUP(AO45,Tablas!$B$115:$D$118,2),IF(AP45="R",VLOOKUP(AO45,Tablas!$B$115:$D$118,3))))</f>
        <v>0</v>
      </c>
      <c r="AR45" s="40">
        <f t="shared" ref="AR45" si="39">+W45</f>
        <v>1500</v>
      </c>
      <c r="AS45" s="37" t="str">
        <f t="shared" ref="AS45" si="40">+X45</f>
        <v>R</v>
      </c>
      <c r="AT45" s="62">
        <f>IF(AS45="N",0,IF(AS45="A",VLOOKUP(AR45,Tablas!$B$87:$D$90,2),IF(AS45="R",VLOOKUP(AR45,Tablas!$B$87:$D$90,3))))</f>
        <v>10</v>
      </c>
      <c r="AU45" s="40"/>
      <c r="AV45" s="37" t="s">
        <v>62</v>
      </c>
      <c r="AW45" s="62">
        <f>IF(AV45="N",0,IF(AV45="A",VLOOKUP(AU45,Tablas!$B$129:$D$132,2),IF(AV45="R",VLOOKUP(AU45,Tablas!$B$129:$D$132,3))))</f>
        <v>0</v>
      </c>
      <c r="AX45" s="40"/>
      <c r="AY45" s="37" t="s">
        <v>62</v>
      </c>
      <c r="AZ45" s="62">
        <f>IF(AY45="N",0,IF(AY45="A",VLOOKUP(AX45,Tablas!$B$136:$D$139,2),IF(AY45="R",VLOOKUP(AX45,Tablas!$B$136:$D$139,3))))</f>
        <v>0</v>
      </c>
      <c r="BA45" s="40"/>
      <c r="BB45" s="37" t="s">
        <v>62</v>
      </c>
      <c r="BC45" s="62">
        <f>IF(BB45="N",0,IF(BB45="A",VLOOKUP(BA45,Tablas!$B$122:$D$125,2),IF(BB45="R",VLOOKUP(BA45,Tablas!$B$122:$D$125,3))))</f>
        <v>0</v>
      </c>
      <c r="BD45" s="55"/>
      <c r="BE45" s="63">
        <f t="shared" si="32"/>
        <v>33.5</v>
      </c>
      <c r="BF45" s="40" t="s">
        <v>67</v>
      </c>
      <c r="BG45" s="37" t="s">
        <v>67</v>
      </c>
      <c r="BH45" s="37" t="s">
        <v>62</v>
      </c>
      <c r="BI45" s="37" t="s">
        <v>68</v>
      </c>
      <c r="BJ45" s="37" t="s">
        <v>62</v>
      </c>
      <c r="BK45" s="37" t="s">
        <v>62</v>
      </c>
      <c r="BL45" s="37" t="s">
        <v>62</v>
      </c>
      <c r="BM45" s="37" t="s">
        <v>62</v>
      </c>
      <c r="BN45" s="37" t="s">
        <v>62</v>
      </c>
      <c r="BO45" s="37" t="s">
        <v>62</v>
      </c>
      <c r="BP45" s="37" t="s">
        <v>62</v>
      </c>
      <c r="BQ45" s="64">
        <f t="shared" si="23"/>
        <v>5</v>
      </c>
      <c r="BR45" s="40" t="s">
        <v>85</v>
      </c>
      <c r="BS45" s="37" t="s">
        <v>85</v>
      </c>
      <c r="BT45" s="37" t="s">
        <v>86</v>
      </c>
      <c r="BU45" s="37" t="s">
        <v>86</v>
      </c>
      <c r="BV45" s="37" t="s">
        <v>85</v>
      </c>
      <c r="BW45" s="37" t="s">
        <v>85</v>
      </c>
      <c r="BX45" s="37" t="s">
        <v>86</v>
      </c>
      <c r="BY45" s="37" t="s">
        <v>86</v>
      </c>
      <c r="BZ45" s="37" t="s">
        <v>86</v>
      </c>
      <c r="CA45" s="37" t="s">
        <v>86</v>
      </c>
      <c r="CB45" s="64">
        <f t="shared" si="24"/>
        <v>4</v>
      </c>
      <c r="CC45" s="65">
        <f t="shared" si="11"/>
        <v>42.5</v>
      </c>
      <c r="CD45" s="100" t="s">
        <v>413</v>
      </c>
      <c r="CE45" s="99" t="s">
        <v>414</v>
      </c>
      <c r="CF45" s="94" t="s">
        <v>60</v>
      </c>
    </row>
    <row r="46" spans="1:84" s="5" customFormat="1" ht="24.75" customHeight="1" x14ac:dyDescent="0.25">
      <c r="A46" s="45" t="s">
        <v>544</v>
      </c>
      <c r="B46" s="66" t="str">
        <f t="shared" si="7"/>
        <v>2026-0820610912738</v>
      </c>
      <c r="C46" s="48" t="str">
        <f t="shared" si="10"/>
        <v>2026-08|Marisol|20610912738</v>
      </c>
      <c r="D46" s="45" t="s">
        <v>252</v>
      </c>
      <c r="E46" s="38" t="s">
        <v>251</v>
      </c>
      <c r="F46" s="38" t="s">
        <v>268</v>
      </c>
      <c r="G46" s="38" t="s">
        <v>250</v>
      </c>
      <c r="H46" s="45" t="s">
        <v>237</v>
      </c>
      <c r="I46" s="48" t="str">
        <f t="shared" si="8"/>
        <v>20610912738|Marisol</v>
      </c>
      <c r="J46" s="39" t="s">
        <v>73</v>
      </c>
      <c r="K46" s="39" t="s">
        <v>526</v>
      </c>
      <c r="L46" s="37" t="s">
        <v>296</v>
      </c>
      <c r="M46" s="53" t="s">
        <v>533</v>
      </c>
      <c r="N46" s="40">
        <v>10</v>
      </c>
      <c r="O46" s="37" t="s">
        <v>58</v>
      </c>
      <c r="P46" s="62">
        <f>IF(O46="N",0,IF(O46="A",VLOOKUP(N46,Tablas!$B$66:$D$69,2),IF(O46="R",VLOOKUP(N46,Tablas!$B$66:$D$69,3))))</f>
        <v>1</v>
      </c>
      <c r="Q46" s="40">
        <v>10</v>
      </c>
      <c r="R46" s="37" t="s">
        <v>58</v>
      </c>
      <c r="S46" s="62">
        <f>IF(R46="N",0,IF(R46="A",VLOOKUP(Q46,Tablas!$B$73:$D$76,2),IF(R46="R",VLOOKUP(Q46,Tablas!$B$73:$D$76,3))))</f>
        <v>1</v>
      </c>
      <c r="T46" s="40"/>
      <c r="U46" s="37" t="s">
        <v>62</v>
      </c>
      <c r="V46" s="62">
        <f>IF(U46="N",0,IF(U46="A",VLOOKUP(T46,Tablas!$B$80:$D$83,2),IF(U46="R",VLOOKUP(T46,Tablas!$B$80:$D$83,3))))</f>
        <v>0</v>
      </c>
      <c r="W46" s="40"/>
      <c r="X46" s="37" t="s">
        <v>62</v>
      </c>
      <c r="Y46" s="62">
        <f>IF(X46="N",0,IF(X46="A",VLOOKUP(W46,Tablas!$B$87:$D$90,2),IF(X46="R",VLOOKUP(W46,Tablas!$B$87:$D$90,3))))</f>
        <v>0</v>
      </c>
      <c r="Z46" s="40"/>
      <c r="AA46" s="37" t="s">
        <v>62</v>
      </c>
      <c r="AB46" s="62">
        <f>IF(AA46="N",0,IF(AA46="A",VLOOKUP(Z46,Tablas!$B$143:$D$146,2),IF(AA46="R",VLOOKUP(Z46,Tablas!$B$143:$D$146,3))))</f>
        <v>0</v>
      </c>
      <c r="AC46" s="40">
        <v>2</v>
      </c>
      <c r="AD46" s="37" t="s">
        <v>58</v>
      </c>
      <c r="AE46" s="62">
        <f>IF(AD46="N",0,IF(AD46="A",VLOOKUP(AC46,Tablas!$B$101:$D$104,2),IF(AD46="R",VLOOKUP(AC46,Tablas!$B$101:$D$104,3))))</f>
        <v>2</v>
      </c>
      <c r="AF46" s="40"/>
      <c r="AG46" s="37" t="s">
        <v>62</v>
      </c>
      <c r="AH46" s="62">
        <f>IF(AG46="N",0,IF(AG46="A",VLOOKUP(AF46,Tablas!$B$94:$D$98,2),IF(AG46="R",VLOOKUP(AF46,Tablas!$B$94:$D$98,3))))</f>
        <v>0</v>
      </c>
      <c r="AI46" s="40"/>
      <c r="AJ46" s="37" t="s">
        <v>62</v>
      </c>
      <c r="AK46" s="62">
        <f>IF(AJ46="N",0,IF(AJ46="A",VLOOKUP(AI46,Tablas!$B$150:$D$154,2),IF(AJ46="R",VLOOKUP(AI46,Tablas!$B$150:$D$154,3))))</f>
        <v>0</v>
      </c>
      <c r="AL46" s="40"/>
      <c r="AM46" s="37" t="s">
        <v>62</v>
      </c>
      <c r="AN46" s="62">
        <f>IF(AM46="N",0,IF(AM46="A",VLOOKUP(AL46,Tablas!$B$108:$D$111,2),IF(AM46="R",VLOOKUP(AL46,Tablas!$B$108:$D$111,3))))</f>
        <v>0</v>
      </c>
      <c r="AO46" s="40"/>
      <c r="AP46" s="37" t="s">
        <v>62</v>
      </c>
      <c r="AQ46" s="62">
        <f>IF(AP46="N",0,IF(AP46="A",VLOOKUP(AO46,Tablas!$B$115:$D$118,2),IF(AP46="R",VLOOKUP(AO46,Tablas!$B$115:$D$118,3))))</f>
        <v>0</v>
      </c>
      <c r="AR46" s="40">
        <f>+W46</f>
        <v>0</v>
      </c>
      <c r="AS46" s="37" t="str">
        <f>+X46</f>
        <v>N</v>
      </c>
      <c r="AT46" s="62">
        <f>IF(AS46="N",0,IF(AS46="A",VLOOKUP(AR46,Tablas!$B$87:$D$90,2),IF(AS46="R",VLOOKUP(AR46,Tablas!$B$87:$D$90,3))))</f>
        <v>0</v>
      </c>
      <c r="AU46" s="40"/>
      <c r="AV46" s="37" t="s">
        <v>62</v>
      </c>
      <c r="AW46" s="62">
        <f>IF(AV46="N",0,IF(AV46="A",VLOOKUP(AU46,Tablas!$B$129:$D$132,2),IF(AV46="R",VLOOKUP(AU46,Tablas!$B$129:$D$132,3))))</f>
        <v>0</v>
      </c>
      <c r="AX46" s="40"/>
      <c r="AY46" s="37" t="s">
        <v>62</v>
      </c>
      <c r="AZ46" s="62">
        <f>IF(AY46="N",0,IF(AY46="A",VLOOKUP(AX46,Tablas!$B$136:$D$139,2),IF(AY46="R",VLOOKUP(AX46,Tablas!$B$136:$D$139,3))))</f>
        <v>0</v>
      </c>
      <c r="BA46" s="40"/>
      <c r="BB46" s="37" t="s">
        <v>62</v>
      </c>
      <c r="BC46" s="62">
        <f>IF(BB46="N",0,IF(BB46="A",VLOOKUP(BA46,Tablas!$B$122:$D$125,2),IF(BB46="R",VLOOKUP(BA46,Tablas!$B$122:$D$125,3))))</f>
        <v>0</v>
      </c>
      <c r="BD46" s="55"/>
      <c r="BE46" s="63">
        <f t="shared" si="32"/>
        <v>4</v>
      </c>
      <c r="BF46" s="40" t="s">
        <v>67</v>
      </c>
      <c r="BG46" s="37" t="s">
        <v>67</v>
      </c>
      <c r="BH46" s="37" t="s">
        <v>62</v>
      </c>
      <c r="BI46" s="37" t="s">
        <v>62</v>
      </c>
      <c r="BJ46" s="37" t="s">
        <v>62</v>
      </c>
      <c r="BK46" s="37" t="s">
        <v>62</v>
      </c>
      <c r="BL46" s="37" t="s">
        <v>62</v>
      </c>
      <c r="BM46" s="37" t="s">
        <v>62</v>
      </c>
      <c r="BN46" s="37" t="s">
        <v>62</v>
      </c>
      <c r="BO46" s="37" t="s">
        <v>62</v>
      </c>
      <c r="BP46" s="37" t="s">
        <v>62</v>
      </c>
      <c r="BQ46" s="64">
        <f t="shared" si="23"/>
        <v>4</v>
      </c>
      <c r="BR46" s="40" t="s">
        <v>85</v>
      </c>
      <c r="BS46" s="37" t="s">
        <v>85</v>
      </c>
      <c r="BT46" s="37" t="s">
        <v>86</v>
      </c>
      <c r="BU46" s="37" t="s">
        <v>86</v>
      </c>
      <c r="BV46" s="37" t="s">
        <v>85</v>
      </c>
      <c r="BW46" s="37" t="s">
        <v>86</v>
      </c>
      <c r="BX46" s="37" t="s">
        <v>86</v>
      </c>
      <c r="BY46" s="37" t="s">
        <v>86</v>
      </c>
      <c r="BZ46" s="37" t="s">
        <v>86</v>
      </c>
      <c r="CA46" s="37" t="s">
        <v>86</v>
      </c>
      <c r="CB46" s="64">
        <f t="shared" si="24"/>
        <v>3</v>
      </c>
      <c r="CC46" s="65">
        <f t="shared" si="11"/>
        <v>11</v>
      </c>
      <c r="CD46" s="100">
        <v>45531250</v>
      </c>
      <c r="CE46" s="99" t="s">
        <v>415</v>
      </c>
      <c r="CF46" s="94" t="s">
        <v>60</v>
      </c>
    </row>
    <row r="47" spans="1:84" s="5" customFormat="1" ht="24.75" customHeight="1" x14ac:dyDescent="0.25">
      <c r="A47" s="45" t="s">
        <v>544</v>
      </c>
      <c r="B47" s="66" t="str">
        <f t="shared" si="7"/>
        <v>2026-0820612437140</v>
      </c>
      <c r="C47" s="48" t="str">
        <f t="shared" si="10"/>
        <v>2026-08|Mireya|20612437140</v>
      </c>
      <c r="D47" s="45" t="s">
        <v>274</v>
      </c>
      <c r="E47" s="38" t="s">
        <v>275</v>
      </c>
      <c r="F47" s="38" t="s">
        <v>331</v>
      </c>
      <c r="G47" s="38" t="s">
        <v>520</v>
      </c>
      <c r="H47" s="45">
        <v>76814749</v>
      </c>
      <c r="I47" s="48" t="str">
        <f t="shared" si="8"/>
        <v>20612437140|Mireya</v>
      </c>
      <c r="J47" s="39" t="s">
        <v>146</v>
      </c>
      <c r="K47" s="39" t="s">
        <v>92</v>
      </c>
      <c r="L47" s="37" t="s">
        <v>297</v>
      </c>
      <c r="M47" s="53" t="s">
        <v>235</v>
      </c>
      <c r="N47" s="40">
        <v>30</v>
      </c>
      <c r="O47" s="37" t="s">
        <v>58</v>
      </c>
      <c r="P47" s="62">
        <f>IF(O47="N",0,IF(O47="A",VLOOKUP(N47,Tablas!$B$66:$D$69,2),IF(O47="R",VLOOKUP(N47,Tablas!$B$66:$D$69,3))))</f>
        <v>1</v>
      </c>
      <c r="Q47" s="40">
        <v>35</v>
      </c>
      <c r="R47" s="37" t="s">
        <v>58</v>
      </c>
      <c r="S47" s="62">
        <f>IF(R47="N",0,IF(R47="A",VLOOKUP(Q47,Tablas!$B$73:$D$76,2),IF(R47="R",VLOOKUP(Q47,Tablas!$B$73:$D$76,3))))</f>
        <v>1</v>
      </c>
      <c r="T47" s="40">
        <v>50</v>
      </c>
      <c r="U47" s="37" t="s">
        <v>58</v>
      </c>
      <c r="V47" s="62">
        <f>IF(U47="N",0,IF(U47="A",VLOOKUP(T47,Tablas!$B$80:$D$83,2),IF(U47="R",VLOOKUP(T47,Tablas!$B$80:$D$83,3))))</f>
        <v>1</v>
      </c>
      <c r="W47" s="40"/>
      <c r="X47" s="37" t="s">
        <v>62</v>
      </c>
      <c r="Y47" s="62">
        <f>IF(X47="N",0,IF(X47="A",VLOOKUP(W47,Tablas!$B$87:$D$90,2),IF(X47="R",VLOOKUP(W47,Tablas!$B$87:$D$90,3))))</f>
        <v>0</v>
      </c>
      <c r="Z47" s="40"/>
      <c r="AA47" s="37" t="s">
        <v>62</v>
      </c>
      <c r="AB47" s="62">
        <f>IF(AA47="N",0,IF(AA47="A",VLOOKUP(Z47,Tablas!$B$143:$D$146,2),IF(AA47="R",VLOOKUP(Z47,Tablas!$B$143:$D$146,3))))</f>
        <v>0</v>
      </c>
      <c r="AC47" s="40">
        <v>4</v>
      </c>
      <c r="AD47" s="37" t="s">
        <v>58</v>
      </c>
      <c r="AE47" s="62">
        <f>IF(AD47="N",0,IF(AD47="A",VLOOKUP(AC47,Tablas!$B$101:$D$104,2),IF(AD47="R",VLOOKUP(AC47,Tablas!$B$101:$D$104,3))))</f>
        <v>2</v>
      </c>
      <c r="AF47" s="40"/>
      <c r="AG47" s="37" t="s">
        <v>62</v>
      </c>
      <c r="AH47" s="62">
        <f>IF(AG47="N",0,IF(AG47="A",VLOOKUP(AF47,Tablas!$B$94:$D$98,2),IF(AG47="R",VLOOKUP(AF47,Tablas!$B$94:$D$98,3))))</f>
        <v>0</v>
      </c>
      <c r="AI47" s="40"/>
      <c r="AJ47" s="37" t="s">
        <v>62</v>
      </c>
      <c r="AK47" s="62">
        <f>IF(AJ47="N",0,IF(AJ47="A",VLOOKUP(AI47,Tablas!$B$150:$D$154,2),IF(AJ47="R",VLOOKUP(AI47,Tablas!$B$150:$D$154,3))))</f>
        <v>0</v>
      </c>
      <c r="AL47" s="40"/>
      <c r="AM47" s="37" t="s">
        <v>62</v>
      </c>
      <c r="AN47" s="62">
        <f>IF(AM47="N",0,IF(AM47="A",VLOOKUP(AL47,Tablas!$B$108:$D$111,2),IF(AM47="R",VLOOKUP(AL47,Tablas!$B$108:$D$111,3))))</f>
        <v>0</v>
      </c>
      <c r="AO47" s="40"/>
      <c r="AP47" s="37" t="s">
        <v>62</v>
      </c>
      <c r="AQ47" s="62">
        <f>IF(AP47="N",0,IF(AP47="A",VLOOKUP(AO47,Tablas!$B$115:$D$118,2),IF(AP47="R",VLOOKUP(AO47,Tablas!$B$115:$D$118,3))))</f>
        <v>0</v>
      </c>
      <c r="AR47" s="40"/>
      <c r="AS47" s="37" t="s">
        <v>62</v>
      </c>
      <c r="AT47" s="62">
        <f>IF(AS47="N",0,IF(AS47="A",VLOOKUP(AR47,Tablas!$B$87:$D$90,2),IF(AS47="R",VLOOKUP(AR47,Tablas!$B$87:$D$90,3))))</f>
        <v>0</v>
      </c>
      <c r="AU47" s="40"/>
      <c r="AV47" s="37" t="s">
        <v>62</v>
      </c>
      <c r="AW47" s="62">
        <f>IF(AV47="N",0,IF(AV47="A",VLOOKUP(AU47,Tablas!$B$129:$D$132,2),IF(AV47="R",VLOOKUP(AU47,Tablas!$B$129:$D$132,3))))</f>
        <v>0</v>
      </c>
      <c r="AX47" s="40"/>
      <c r="AY47" s="37" t="s">
        <v>62</v>
      </c>
      <c r="AZ47" s="62">
        <f>IF(AY47="N",0,IF(AY47="A",VLOOKUP(AX47,Tablas!$B$136:$D$139,2),IF(AY47="R",VLOOKUP(AX47,Tablas!$B$136:$D$139,3))))</f>
        <v>0</v>
      </c>
      <c r="BA47" s="40"/>
      <c r="BB47" s="37" t="s">
        <v>62</v>
      </c>
      <c r="BC47" s="62">
        <f>IF(BB47="N",0,IF(BB47="A",VLOOKUP(BA47,Tablas!$B$122:$D$125,2),IF(BB47="R",VLOOKUP(BA47,Tablas!$B$122:$D$125,3))))</f>
        <v>0</v>
      </c>
      <c r="BD47" s="55"/>
      <c r="BE47" s="63">
        <f t="shared" si="32"/>
        <v>5</v>
      </c>
      <c r="BF47" s="40" t="s">
        <v>67</v>
      </c>
      <c r="BG47" s="37" t="s">
        <v>67</v>
      </c>
      <c r="BH47" s="37" t="s">
        <v>62</v>
      </c>
      <c r="BI47" s="37" t="s">
        <v>68</v>
      </c>
      <c r="BJ47" s="37" t="s">
        <v>62</v>
      </c>
      <c r="BK47" s="37" t="s">
        <v>62</v>
      </c>
      <c r="BL47" s="37" t="s">
        <v>62</v>
      </c>
      <c r="BM47" s="37" t="s">
        <v>62</v>
      </c>
      <c r="BN47" s="37" t="s">
        <v>62</v>
      </c>
      <c r="BO47" s="37" t="s">
        <v>62</v>
      </c>
      <c r="BP47" s="37" t="s">
        <v>62</v>
      </c>
      <c r="BQ47" s="64">
        <f t="shared" si="23"/>
        <v>5</v>
      </c>
      <c r="BR47" s="40" t="s">
        <v>85</v>
      </c>
      <c r="BS47" s="37" t="s">
        <v>85</v>
      </c>
      <c r="BT47" s="37" t="s">
        <v>86</v>
      </c>
      <c r="BU47" s="37" t="s">
        <v>86</v>
      </c>
      <c r="BV47" s="37" t="s">
        <v>85</v>
      </c>
      <c r="BW47" s="37" t="s">
        <v>86</v>
      </c>
      <c r="BX47" s="37" t="s">
        <v>86</v>
      </c>
      <c r="BY47" s="37" t="s">
        <v>86</v>
      </c>
      <c r="BZ47" s="37" t="s">
        <v>86</v>
      </c>
      <c r="CA47" s="37" t="s">
        <v>86</v>
      </c>
      <c r="CB47" s="64">
        <f t="shared" si="24"/>
        <v>3</v>
      </c>
      <c r="CC47" s="65">
        <f t="shared" ref="CC47" si="41">+BE47+BQ47+CB47</f>
        <v>13</v>
      </c>
      <c r="CD47" s="100" t="s">
        <v>416</v>
      </c>
      <c r="CE47" s="99" t="s">
        <v>417</v>
      </c>
      <c r="CF47" s="94" t="s">
        <v>304</v>
      </c>
    </row>
    <row r="48" spans="1:84" s="5" customFormat="1" ht="24.75" customHeight="1" x14ac:dyDescent="0.25">
      <c r="A48" s="45" t="s">
        <v>544</v>
      </c>
      <c r="B48" s="66" t="str">
        <f t="shared" si="7"/>
        <v>2026-0820611896752</v>
      </c>
      <c r="C48" s="48" t="str">
        <f t="shared" si="10"/>
        <v>2026-08|Marisol|20611896752</v>
      </c>
      <c r="D48" s="45" t="s">
        <v>276</v>
      </c>
      <c r="E48" s="38" t="s">
        <v>277</v>
      </c>
      <c r="F48" s="38" t="s">
        <v>268</v>
      </c>
      <c r="G48" s="38" t="s">
        <v>250</v>
      </c>
      <c r="H48" s="45" t="s">
        <v>237</v>
      </c>
      <c r="I48" s="48" t="str">
        <f t="shared" si="8"/>
        <v>20611896752|Marisol</v>
      </c>
      <c r="J48" s="39" t="s">
        <v>73</v>
      </c>
      <c r="K48" s="39" t="s">
        <v>528</v>
      </c>
      <c r="L48" s="37" t="s">
        <v>207</v>
      </c>
      <c r="M48" s="53" t="s">
        <v>87</v>
      </c>
      <c r="N48" s="40">
        <v>380</v>
      </c>
      <c r="O48" s="37" t="s">
        <v>58</v>
      </c>
      <c r="P48" s="62">
        <f>IF(O48="N",0,IF(O48="A",VLOOKUP(N48,Tablas!$B$66:$D$69,2),IF(O48="R",VLOOKUP(N48,Tablas!$B$66:$D$69,3))))</f>
        <v>2</v>
      </c>
      <c r="Q48" s="40">
        <v>5000</v>
      </c>
      <c r="R48" s="37" t="s">
        <v>58</v>
      </c>
      <c r="S48" s="62">
        <f>IF(R48="N",0,IF(R48="A",VLOOKUP(Q48,Tablas!$B$73:$D$76,2),IF(R48="R",VLOOKUP(Q48,Tablas!$B$73:$D$76,3))))</f>
        <v>4</v>
      </c>
      <c r="T48" s="40">
        <v>400</v>
      </c>
      <c r="U48" s="37" t="s">
        <v>58</v>
      </c>
      <c r="V48" s="62">
        <f>IF(U48="N",0,IF(U48="A",VLOOKUP(T48,Tablas!$B$80:$D$83,2),IF(U48="R",VLOOKUP(T48,Tablas!$B$80:$D$83,3))))</f>
        <v>2</v>
      </c>
      <c r="W48" s="40"/>
      <c r="X48" s="37" t="s">
        <v>62</v>
      </c>
      <c r="Y48" s="62">
        <f>IF(X48="N",0,IF(X48="A",VLOOKUP(W48,Tablas!$B$87:$D$90,2),IF(X48="R",VLOOKUP(W48,Tablas!$B$87:$D$90,3))))</f>
        <v>0</v>
      </c>
      <c r="Z48" s="40"/>
      <c r="AA48" s="37" t="s">
        <v>62</v>
      </c>
      <c r="AB48" s="62">
        <f>IF(AA48="N",0,IF(AA48="A",VLOOKUP(Z48,Tablas!$B$143:$D$146,2),IF(AA48="R",VLOOKUP(Z48,Tablas!$B$143:$D$146,3))))</f>
        <v>0</v>
      </c>
      <c r="AC48" s="40">
        <v>21</v>
      </c>
      <c r="AD48" s="37" t="s">
        <v>58</v>
      </c>
      <c r="AE48" s="62">
        <f>IF(AD48="N",0,IF(AD48="A",VLOOKUP(AC48,Tablas!$B$101:$D$104,2),IF(AD48="R",VLOOKUP(AC48,Tablas!$B$101:$D$104,3))))</f>
        <v>6</v>
      </c>
      <c r="AF48" s="40"/>
      <c r="AG48" s="37" t="s">
        <v>62</v>
      </c>
      <c r="AH48" s="62">
        <f>IF(AG48="N",0,IF(AG48="A",VLOOKUP(AF48,Tablas!$B$94:$D$98,2),IF(AG48="R",VLOOKUP(AF48,Tablas!$B$94:$D$98,3))))</f>
        <v>0</v>
      </c>
      <c r="AI48" s="40">
        <v>50</v>
      </c>
      <c r="AJ48" s="37" t="s">
        <v>58</v>
      </c>
      <c r="AK48" s="62">
        <f>IF(AJ48="N",0,IF(AJ48="A",VLOOKUP(AI48,Tablas!$B$150:$D$154,2),IF(AJ48="R",VLOOKUP(AI48,Tablas!$B$150:$D$154,3))))</f>
        <v>1</v>
      </c>
      <c r="AL48" s="40"/>
      <c r="AM48" s="37" t="s">
        <v>62</v>
      </c>
      <c r="AN48" s="62">
        <f>IF(AM48="N",0,IF(AM48="A",VLOOKUP(AL48,Tablas!$B$108:$D$111,2),IF(AM48="R",VLOOKUP(AL48,Tablas!$B$108:$D$111,3))))</f>
        <v>0</v>
      </c>
      <c r="AO48" s="40"/>
      <c r="AP48" s="37" t="s">
        <v>62</v>
      </c>
      <c r="AQ48" s="62">
        <f>IF(AP48="N",0,IF(AP48="A",VLOOKUP(AO48,Tablas!$B$115:$D$118,2),IF(AP48="R",VLOOKUP(AO48,Tablas!$B$115:$D$118,3))))</f>
        <v>0</v>
      </c>
      <c r="AR48" s="40">
        <v>12</v>
      </c>
      <c r="AS48" s="37" t="s">
        <v>58</v>
      </c>
      <c r="AT48" s="62">
        <f>IF(AS48="N",0,IF(AS48="A",VLOOKUP(AR48,Tablas!$B$87:$D$90,2),IF(AS48="R",VLOOKUP(AR48,Tablas!$B$87:$D$90,3))))</f>
        <v>2</v>
      </c>
      <c r="AU48" s="40"/>
      <c r="AV48" s="37" t="s">
        <v>62</v>
      </c>
      <c r="AW48" s="62">
        <f>IF(AV48="N",0,IF(AV48="A",VLOOKUP(AU48,Tablas!$B$129:$D$132,2),IF(AV48="R",VLOOKUP(AU48,Tablas!$B$129:$D$132,3))))</f>
        <v>0</v>
      </c>
      <c r="AX48" s="40"/>
      <c r="AY48" s="37" t="s">
        <v>62</v>
      </c>
      <c r="AZ48" s="62">
        <f>IF(AY48="N",0,IF(AY48="A",VLOOKUP(AX48,Tablas!$B$136:$D$139,2),IF(AY48="R",VLOOKUP(AX48,Tablas!$B$136:$D$139,3))))</f>
        <v>0</v>
      </c>
      <c r="BA48" s="40"/>
      <c r="BB48" s="37" t="s">
        <v>62</v>
      </c>
      <c r="BC48" s="62">
        <f>IF(BB48="N",0,IF(BB48="A",VLOOKUP(BA48,Tablas!$B$122:$D$125,2),IF(BB48="R",VLOOKUP(BA48,Tablas!$B$122:$D$125,3))))</f>
        <v>0</v>
      </c>
      <c r="BD48" s="55"/>
      <c r="BE48" s="63">
        <f t="shared" si="32"/>
        <v>17</v>
      </c>
      <c r="BF48" s="40" t="s">
        <v>67</v>
      </c>
      <c r="BG48" s="37" t="s">
        <v>67</v>
      </c>
      <c r="BH48" s="37" t="s">
        <v>68</v>
      </c>
      <c r="BI48" s="37" t="s">
        <v>62</v>
      </c>
      <c r="BJ48" s="37" t="s">
        <v>68</v>
      </c>
      <c r="BK48" s="37" t="s">
        <v>62</v>
      </c>
      <c r="BL48" s="37" t="s">
        <v>62</v>
      </c>
      <c r="BM48" s="37" t="s">
        <v>62</v>
      </c>
      <c r="BN48" s="37" t="s">
        <v>62</v>
      </c>
      <c r="BO48" s="37" t="s">
        <v>62</v>
      </c>
      <c r="BP48" s="37" t="s">
        <v>62</v>
      </c>
      <c r="BQ48" s="64">
        <f t="shared" si="23"/>
        <v>6</v>
      </c>
      <c r="BR48" s="40" t="s">
        <v>85</v>
      </c>
      <c r="BS48" s="37" t="s">
        <v>85</v>
      </c>
      <c r="BT48" s="37" t="s">
        <v>86</v>
      </c>
      <c r="BU48" s="37" t="s">
        <v>86</v>
      </c>
      <c r="BV48" s="37" t="s">
        <v>85</v>
      </c>
      <c r="BW48" s="37" t="s">
        <v>86</v>
      </c>
      <c r="BX48" s="37" t="s">
        <v>86</v>
      </c>
      <c r="BY48" s="37" t="s">
        <v>86</v>
      </c>
      <c r="BZ48" s="37" t="s">
        <v>86</v>
      </c>
      <c r="CA48" s="37" t="s">
        <v>86</v>
      </c>
      <c r="CB48" s="64">
        <f t="shared" si="24"/>
        <v>3</v>
      </c>
      <c r="CC48" s="65">
        <f t="shared" si="11"/>
        <v>26</v>
      </c>
      <c r="CD48" s="100" t="s">
        <v>418</v>
      </c>
      <c r="CE48" s="99" t="s">
        <v>419</v>
      </c>
      <c r="CF48" s="94" t="s">
        <v>60</v>
      </c>
    </row>
    <row r="49" spans="1:84" s="5" customFormat="1" ht="24.75" customHeight="1" x14ac:dyDescent="0.25">
      <c r="A49" s="45" t="s">
        <v>544</v>
      </c>
      <c r="B49" s="66" t="str">
        <f t="shared" si="7"/>
        <v>2026-0820611125853</v>
      </c>
      <c r="C49" s="48" t="str">
        <f t="shared" si="10"/>
        <v>2026-08|Lorenzo|20611125853</v>
      </c>
      <c r="D49" s="45" t="s">
        <v>278</v>
      </c>
      <c r="E49" s="38" t="s">
        <v>279</v>
      </c>
      <c r="F49" s="38" t="s">
        <v>331</v>
      </c>
      <c r="G49" s="38" t="s">
        <v>518</v>
      </c>
      <c r="H49" s="45" t="s">
        <v>550</v>
      </c>
      <c r="I49" s="48" t="str">
        <f t="shared" si="8"/>
        <v>20611125853|Lorenzo</v>
      </c>
      <c r="J49" s="39" t="s">
        <v>146</v>
      </c>
      <c r="K49" s="39" t="s">
        <v>528</v>
      </c>
      <c r="L49" s="37" t="s">
        <v>207</v>
      </c>
      <c r="M49" s="53" t="s">
        <v>235</v>
      </c>
      <c r="N49" s="40">
        <v>500</v>
      </c>
      <c r="O49" s="37" t="s">
        <v>58</v>
      </c>
      <c r="P49" s="62">
        <f>IF(O49="N",0,IF(O49="A",VLOOKUP(N49,Tablas!$B$66:$D$69,2),IF(O49="R",VLOOKUP(N49,Tablas!$B$66:$D$69,3))))</f>
        <v>3</v>
      </c>
      <c r="Q49" s="40">
        <v>2300</v>
      </c>
      <c r="R49" s="37" t="s">
        <v>58</v>
      </c>
      <c r="S49" s="62">
        <f>IF(R49="N",0,IF(R49="A",VLOOKUP(Q49,Tablas!$B$73:$D$76,2),IF(R49="R",VLOOKUP(Q49,Tablas!$B$73:$D$76,3))))</f>
        <v>4</v>
      </c>
      <c r="T49" s="40">
        <v>200</v>
      </c>
      <c r="U49" s="37" t="s">
        <v>58</v>
      </c>
      <c r="V49" s="62">
        <f>IF(U49="N",0,IF(U49="A",VLOOKUP(T49,Tablas!$B$80:$D$83,2),IF(U49="R",VLOOKUP(T49,Tablas!$B$80:$D$83,3))))</f>
        <v>2</v>
      </c>
      <c r="W49" s="40"/>
      <c r="X49" s="37" t="s">
        <v>62</v>
      </c>
      <c r="Y49" s="62">
        <f>IF(X49="N",0,IF(X49="A",VLOOKUP(W49,Tablas!$B$87:$D$90,2),IF(X49="R",VLOOKUP(W49,Tablas!$B$87:$D$90,3))))</f>
        <v>0</v>
      </c>
      <c r="Z49" s="40"/>
      <c r="AA49" s="37" t="s">
        <v>62</v>
      </c>
      <c r="AB49" s="62">
        <f>IF(AA49="N",0,IF(AA49="A",VLOOKUP(Z49,Tablas!$B$143:$D$146,2),IF(AA49="R",VLOOKUP(Z49,Tablas!$B$143:$D$146,3))))</f>
        <v>0</v>
      </c>
      <c r="AC49" s="40">
        <v>37</v>
      </c>
      <c r="AD49" s="37" t="s">
        <v>58</v>
      </c>
      <c r="AE49" s="62">
        <f>IF(AD49="N",0,IF(AD49="A",VLOOKUP(AC49,Tablas!$B$101:$D$104,2),IF(AD49="R",VLOOKUP(AC49,Tablas!$B$101:$D$104,3))))</f>
        <v>6</v>
      </c>
      <c r="AF49" s="40"/>
      <c r="AG49" s="37" t="s">
        <v>62</v>
      </c>
      <c r="AH49" s="62">
        <f>IF(AG49="N",0,IF(AG49="A",VLOOKUP(AF49,Tablas!$B$94:$D$98,2),IF(AG49="R",VLOOKUP(AF49,Tablas!$B$94:$D$98,3))))</f>
        <v>0</v>
      </c>
      <c r="AI49" s="40">
        <v>50</v>
      </c>
      <c r="AJ49" s="37" t="s">
        <v>58</v>
      </c>
      <c r="AK49" s="62">
        <f>IF(AJ49="N",0,IF(AJ49="A",VLOOKUP(AI49,Tablas!$B$150:$D$154,2),IF(AJ49="R",VLOOKUP(AI49,Tablas!$B$150:$D$154,3))))</f>
        <v>1</v>
      </c>
      <c r="AL49" s="40"/>
      <c r="AM49" s="37" t="s">
        <v>62</v>
      </c>
      <c r="AN49" s="62">
        <f>IF(AM49="N",0,IF(AM49="A",VLOOKUP(AL49,Tablas!$B$108:$D$111,2),IF(AM49="R",VLOOKUP(AL49,Tablas!$B$108:$D$111,3))))</f>
        <v>0</v>
      </c>
      <c r="AO49" s="40"/>
      <c r="AP49" s="37" t="s">
        <v>62</v>
      </c>
      <c r="AQ49" s="62">
        <f>IF(AP49="N",0,IF(AP49="A",VLOOKUP(AO49,Tablas!$B$115:$D$118,2),IF(AP49="R",VLOOKUP(AO49,Tablas!$B$115:$D$118,3))))</f>
        <v>0</v>
      </c>
      <c r="AR49" s="40"/>
      <c r="AS49" s="37" t="s">
        <v>62</v>
      </c>
      <c r="AT49" s="62">
        <f>IF(AS49="N",0,IF(AS49="A",VLOOKUP(AR49,Tablas!$B$87:$D$90,2),IF(AS49="R",VLOOKUP(AR49,Tablas!$B$87:$D$90,3))))</f>
        <v>0</v>
      </c>
      <c r="AU49" s="40"/>
      <c r="AV49" s="37" t="s">
        <v>62</v>
      </c>
      <c r="AW49" s="62">
        <f>IF(AV49="N",0,IF(AV49="A",VLOOKUP(AU49,Tablas!$B$129:$D$132,2),IF(AV49="R",VLOOKUP(AU49,Tablas!$B$129:$D$132,3))))</f>
        <v>0</v>
      </c>
      <c r="AX49" s="40"/>
      <c r="AY49" s="37" t="s">
        <v>62</v>
      </c>
      <c r="AZ49" s="62">
        <f>IF(AY49="N",0,IF(AY49="A",VLOOKUP(AX49,Tablas!$B$136:$D$139,2),IF(AY49="R",VLOOKUP(AX49,Tablas!$B$136:$D$139,3))))</f>
        <v>0</v>
      </c>
      <c r="BA49" s="40"/>
      <c r="BB49" s="37" t="s">
        <v>62</v>
      </c>
      <c r="BC49" s="62">
        <f>IF(BB49="N",0,IF(BB49="A",VLOOKUP(BA49,Tablas!$B$122:$D$125,2),IF(BB49="R",VLOOKUP(BA49,Tablas!$B$122:$D$125,3))))</f>
        <v>0</v>
      </c>
      <c r="BD49" s="55"/>
      <c r="BE49" s="63">
        <f t="shared" si="32"/>
        <v>16</v>
      </c>
      <c r="BF49" s="40" t="s">
        <v>67</v>
      </c>
      <c r="BG49" s="37" t="s">
        <v>67</v>
      </c>
      <c r="BH49" s="37" t="s">
        <v>68</v>
      </c>
      <c r="BI49" s="37" t="s">
        <v>62</v>
      </c>
      <c r="BJ49" s="37" t="s">
        <v>68</v>
      </c>
      <c r="BK49" s="37" t="s">
        <v>62</v>
      </c>
      <c r="BL49" s="37" t="s">
        <v>62</v>
      </c>
      <c r="BM49" s="37" t="s">
        <v>62</v>
      </c>
      <c r="BN49" s="37" t="s">
        <v>62</v>
      </c>
      <c r="BO49" s="37" t="s">
        <v>62</v>
      </c>
      <c r="BP49" s="37" t="s">
        <v>62</v>
      </c>
      <c r="BQ49" s="64">
        <f t="shared" si="23"/>
        <v>6</v>
      </c>
      <c r="BR49" s="40" t="s">
        <v>85</v>
      </c>
      <c r="BS49" s="37" t="s">
        <v>85</v>
      </c>
      <c r="BT49" s="37" t="s">
        <v>86</v>
      </c>
      <c r="BU49" s="37" t="s">
        <v>86</v>
      </c>
      <c r="BV49" s="37" t="s">
        <v>85</v>
      </c>
      <c r="BW49" s="37" t="s">
        <v>86</v>
      </c>
      <c r="BX49" s="37" t="s">
        <v>86</v>
      </c>
      <c r="BY49" s="37" t="s">
        <v>86</v>
      </c>
      <c r="BZ49" s="37" t="s">
        <v>86</v>
      </c>
      <c r="CA49" s="37" t="s">
        <v>86</v>
      </c>
      <c r="CB49" s="64">
        <f t="shared" si="24"/>
        <v>3</v>
      </c>
      <c r="CC49" s="65">
        <f t="shared" si="11"/>
        <v>25</v>
      </c>
      <c r="CD49" s="100" t="s">
        <v>420</v>
      </c>
      <c r="CE49" s="99" t="s">
        <v>421</v>
      </c>
      <c r="CF49" s="94" t="s">
        <v>303</v>
      </c>
    </row>
    <row r="50" spans="1:84" s="5" customFormat="1" ht="24.75" customHeight="1" x14ac:dyDescent="0.25">
      <c r="A50" s="45" t="s">
        <v>544</v>
      </c>
      <c r="B50" s="66" t="str">
        <f t="shared" si="7"/>
        <v>2026-0820611871989</v>
      </c>
      <c r="C50" s="48" t="str">
        <f t="shared" si="10"/>
        <v>2026-08|Yeleydi|20611871989</v>
      </c>
      <c r="D50" s="45" t="s">
        <v>280</v>
      </c>
      <c r="E50" s="38" t="s">
        <v>281</v>
      </c>
      <c r="F50" s="38" t="s">
        <v>585</v>
      </c>
      <c r="G50" s="38" t="s">
        <v>205</v>
      </c>
      <c r="H50" s="45" t="s">
        <v>554</v>
      </c>
      <c r="I50" s="48" t="str">
        <f t="shared" si="8"/>
        <v>20611871989|Yeleydi</v>
      </c>
      <c r="J50" s="39" t="s">
        <v>146</v>
      </c>
      <c r="K50" s="39" t="s">
        <v>92</v>
      </c>
      <c r="L50" s="37" t="s">
        <v>297</v>
      </c>
      <c r="M50" s="53" t="s">
        <v>235</v>
      </c>
      <c r="N50" s="40">
        <v>200</v>
      </c>
      <c r="O50" s="37" t="s">
        <v>60</v>
      </c>
      <c r="P50" s="62">
        <f>IF(O50="N",0,IF(O50="A",VLOOKUP(N50,Tablas!$B$66:$D$69,2),IF(O50="R",VLOOKUP(N50,Tablas!$B$66:$D$69,3))))</f>
        <v>1</v>
      </c>
      <c r="Q50" s="40">
        <v>100</v>
      </c>
      <c r="R50" s="37" t="s">
        <v>60</v>
      </c>
      <c r="S50" s="62">
        <f>IF(R50="N",0,IF(R50="A",VLOOKUP(Q50,Tablas!$B$73:$D$76,2),IF(R50="R",VLOOKUP(Q50,Tablas!$B$73:$D$76,3))))</f>
        <v>1</v>
      </c>
      <c r="T50" s="40">
        <v>500</v>
      </c>
      <c r="U50" s="37" t="s">
        <v>60</v>
      </c>
      <c r="V50" s="62">
        <f>IF(U50="N",0,IF(U50="A",VLOOKUP(T50,Tablas!$B$80:$D$83,2),IF(U50="R",VLOOKUP(T50,Tablas!$B$80:$D$83,3))))</f>
        <v>1.5</v>
      </c>
      <c r="W50" s="40">
        <v>1000</v>
      </c>
      <c r="X50" s="37" t="s">
        <v>60</v>
      </c>
      <c r="Y50" s="62">
        <f>IF(X50="N",0,IF(X50="A",VLOOKUP(W50,Tablas!$B$87:$D$90,2),IF(X50="R",VLOOKUP(W50,Tablas!$B$87:$D$90,3))))</f>
        <v>5</v>
      </c>
      <c r="Z50" s="40">
        <v>20</v>
      </c>
      <c r="AA50" s="37" t="s">
        <v>58</v>
      </c>
      <c r="AB50" s="62">
        <f>IF(AA50="N",0,IF(AA50="A",VLOOKUP(Z50,Tablas!$B$143:$D$146,2),IF(AA50="R",VLOOKUP(Z50,Tablas!$B$143:$D$146,3))))</f>
        <v>1</v>
      </c>
      <c r="AC50" s="40">
        <v>2</v>
      </c>
      <c r="AD50" s="37" t="s">
        <v>58</v>
      </c>
      <c r="AE50" s="62">
        <f>IF(AD50="N",0,IF(AD50="A",VLOOKUP(AC50,Tablas!$B$101:$D$104,2),IF(AD50="R",VLOOKUP(AC50,Tablas!$B$101:$D$104,3))))</f>
        <v>2</v>
      </c>
      <c r="AF50" s="40"/>
      <c r="AG50" s="37" t="s">
        <v>62</v>
      </c>
      <c r="AH50" s="62">
        <f>IF(AG50="N",0,IF(AG50="A",VLOOKUP(AF50,Tablas!$B$94:$D$98,2),IF(AG50="R",VLOOKUP(AF50,Tablas!$B$94:$D$98,3))))</f>
        <v>0</v>
      </c>
      <c r="AI50" s="40">
        <v>20</v>
      </c>
      <c r="AJ50" s="37" t="s">
        <v>58</v>
      </c>
      <c r="AK50" s="62">
        <f>IF(AJ50="N",0,IF(AJ50="A",VLOOKUP(AI50,Tablas!$B$150:$D$154,2),IF(AJ50="R",VLOOKUP(AI50,Tablas!$B$150:$D$154,3))))</f>
        <v>1</v>
      </c>
      <c r="AL50" s="40"/>
      <c r="AM50" s="37" t="s">
        <v>62</v>
      </c>
      <c r="AN50" s="62">
        <f>IF(AM50="N",0,IF(AM50="A",VLOOKUP(AL50,Tablas!$B$108:$D$111,2),IF(AM50="R",VLOOKUP(AL50,Tablas!$B$108:$D$111,3))))</f>
        <v>0</v>
      </c>
      <c r="AO50" s="40"/>
      <c r="AP50" s="37" t="s">
        <v>62</v>
      </c>
      <c r="AQ50" s="62">
        <f>IF(AP50="N",0,IF(AP50="A",VLOOKUP(AO50,Tablas!$B$115:$D$118,2),IF(AP50="R",VLOOKUP(AO50,Tablas!$B$115:$D$118,3))))</f>
        <v>0</v>
      </c>
      <c r="AR50" s="40">
        <f>+W50</f>
        <v>1000</v>
      </c>
      <c r="AS50" s="37" t="str">
        <f t="shared" ref="AS50:AS51" si="42">+X50</f>
        <v>A</v>
      </c>
      <c r="AT50" s="62">
        <f>IF(AS50="N",0,IF(AS50="A",VLOOKUP(AR50,Tablas!$B$87:$D$90,2),IF(AS50="R",VLOOKUP(AR50,Tablas!$B$87:$D$90,3))))</f>
        <v>5</v>
      </c>
      <c r="AU50" s="40"/>
      <c r="AV50" s="37" t="s">
        <v>62</v>
      </c>
      <c r="AW50" s="62">
        <f>IF(AV50="N",0,IF(AV50="A",VLOOKUP(AU50,Tablas!$B$129:$D$132,2),IF(AV50="R",VLOOKUP(AU50,Tablas!$B$129:$D$132,3))))</f>
        <v>0</v>
      </c>
      <c r="AX50" s="40"/>
      <c r="AY50" s="37" t="s">
        <v>62</v>
      </c>
      <c r="AZ50" s="62">
        <f>IF(AY50="N",0,IF(AY50="A",VLOOKUP(AX50,Tablas!$B$136:$D$139,2),IF(AY50="R",VLOOKUP(AX50,Tablas!$B$136:$D$139,3))))</f>
        <v>0</v>
      </c>
      <c r="BA50" s="40"/>
      <c r="BB50" s="37" t="s">
        <v>62</v>
      </c>
      <c r="BC50" s="62">
        <f>IF(BB50="N",0,IF(BB50="A",VLOOKUP(BA50,Tablas!$B$122:$D$125,2),IF(BB50="R",VLOOKUP(BA50,Tablas!$B$122:$D$125,3))))</f>
        <v>0</v>
      </c>
      <c r="BD50" s="55"/>
      <c r="BE50" s="63">
        <f t="shared" si="32"/>
        <v>17.5</v>
      </c>
      <c r="BF50" s="40" t="s">
        <v>67</v>
      </c>
      <c r="BG50" s="37" t="s">
        <v>67</v>
      </c>
      <c r="BH50" s="37" t="s">
        <v>62</v>
      </c>
      <c r="BI50" s="37" t="s">
        <v>68</v>
      </c>
      <c r="BJ50" s="37" t="s">
        <v>62</v>
      </c>
      <c r="BK50" s="37" t="s">
        <v>62</v>
      </c>
      <c r="BL50" s="37" t="s">
        <v>62</v>
      </c>
      <c r="BM50" s="37" t="s">
        <v>62</v>
      </c>
      <c r="BN50" s="37" t="s">
        <v>62</v>
      </c>
      <c r="BO50" s="37" t="s">
        <v>62</v>
      </c>
      <c r="BP50" s="37" t="s">
        <v>62</v>
      </c>
      <c r="BQ50" s="64">
        <f t="shared" si="23"/>
        <v>5</v>
      </c>
      <c r="BR50" s="40" t="s">
        <v>85</v>
      </c>
      <c r="BS50" s="37" t="s">
        <v>85</v>
      </c>
      <c r="BT50" s="37" t="s">
        <v>86</v>
      </c>
      <c r="BU50" s="37" t="s">
        <v>86</v>
      </c>
      <c r="BV50" s="37" t="s">
        <v>85</v>
      </c>
      <c r="BW50" s="37" t="s">
        <v>86</v>
      </c>
      <c r="BX50" s="37" t="s">
        <v>86</v>
      </c>
      <c r="BY50" s="37" t="s">
        <v>86</v>
      </c>
      <c r="BZ50" s="37" t="s">
        <v>86</v>
      </c>
      <c r="CA50" s="37" t="s">
        <v>86</v>
      </c>
      <c r="CB50" s="64">
        <f t="shared" si="24"/>
        <v>3</v>
      </c>
      <c r="CC50" s="65">
        <f t="shared" ref="CC50" si="43">+BE50+BQ50+CB50</f>
        <v>25.5</v>
      </c>
      <c r="CD50" s="100" t="s">
        <v>422</v>
      </c>
      <c r="CE50" s="99" t="s">
        <v>423</v>
      </c>
      <c r="CF50" s="94" t="s">
        <v>304</v>
      </c>
    </row>
    <row r="51" spans="1:84" s="5" customFormat="1" ht="24.75" customHeight="1" x14ac:dyDescent="0.25">
      <c r="A51" s="45" t="s">
        <v>544</v>
      </c>
      <c r="B51" s="66" t="str">
        <f t="shared" si="7"/>
        <v>2026-0820608089102</v>
      </c>
      <c r="C51" s="48" t="str">
        <f t="shared" si="10"/>
        <v>2026-08|Kheilly|20608089102</v>
      </c>
      <c r="D51" s="45" t="s">
        <v>282</v>
      </c>
      <c r="E51" s="38" t="s">
        <v>283</v>
      </c>
      <c r="F51" s="38" t="s">
        <v>268</v>
      </c>
      <c r="G51" s="38" t="s">
        <v>521</v>
      </c>
      <c r="H51" s="45" t="s">
        <v>556</v>
      </c>
      <c r="I51" s="48" t="str">
        <f t="shared" si="8"/>
        <v>20608089102|Kheilly</v>
      </c>
      <c r="J51" s="39" t="s">
        <v>145</v>
      </c>
      <c r="K51" s="39" t="s">
        <v>531</v>
      </c>
      <c r="L51" s="37" t="s">
        <v>207</v>
      </c>
      <c r="M51" s="53" t="s">
        <v>235</v>
      </c>
      <c r="N51" s="40">
        <v>100</v>
      </c>
      <c r="O51" s="37" t="s">
        <v>60</v>
      </c>
      <c r="P51" s="62">
        <f>IF(O51="N",0,IF(O51="A",VLOOKUP(N51,Tablas!$B$66:$D$69,2),IF(O51="R",VLOOKUP(N51,Tablas!$B$66:$D$69,3))))</f>
        <v>1</v>
      </c>
      <c r="Q51" s="40">
        <v>250</v>
      </c>
      <c r="R51" s="37" t="s">
        <v>60</v>
      </c>
      <c r="S51" s="62">
        <f>IF(R51="N",0,IF(R51="A",VLOOKUP(Q51,Tablas!$B$73:$D$76,2),IF(R51="R",VLOOKUP(Q51,Tablas!$B$73:$D$76,3))))</f>
        <v>1</v>
      </c>
      <c r="T51" s="40">
        <v>500</v>
      </c>
      <c r="U51" s="37" t="s">
        <v>60</v>
      </c>
      <c r="V51" s="62">
        <f>IF(U51="N",0,IF(U51="A",VLOOKUP(T51,Tablas!$B$80:$D$83,2),IF(U51="R",VLOOKUP(T51,Tablas!$B$80:$D$83,3))))</f>
        <v>1.5</v>
      </c>
      <c r="W51" s="40">
        <v>500</v>
      </c>
      <c r="X51" s="37" t="s">
        <v>60</v>
      </c>
      <c r="Y51" s="62">
        <f>IF(X51="N",0,IF(X51="A",VLOOKUP(W51,Tablas!$B$87:$D$90,2),IF(X51="R",VLOOKUP(W51,Tablas!$B$87:$D$90,3))))</f>
        <v>3</v>
      </c>
      <c r="Z51" s="40">
        <v>10</v>
      </c>
      <c r="AA51" s="37" t="s">
        <v>62</v>
      </c>
      <c r="AB51" s="62">
        <f>IF(AA51="N",0,IF(AA51="A",VLOOKUP(Z51,Tablas!$B$143:$D$146,2),IF(AA51="R",VLOOKUP(Z51,Tablas!$B$143:$D$146,3))))</f>
        <v>0</v>
      </c>
      <c r="AC51" s="40">
        <v>6</v>
      </c>
      <c r="AD51" s="37" t="s">
        <v>58</v>
      </c>
      <c r="AE51" s="62">
        <f>IF(AD51="N",0,IF(AD51="A",VLOOKUP(AC51,Tablas!$B$101:$D$104,2),IF(AD51="R",VLOOKUP(AC51,Tablas!$B$101:$D$104,3))))</f>
        <v>4</v>
      </c>
      <c r="AF51" s="40">
        <v>10</v>
      </c>
      <c r="AG51" s="37" t="s">
        <v>58</v>
      </c>
      <c r="AH51" s="62">
        <f>IF(AG51="N",0,IF(AG51="A",VLOOKUP(AF51,Tablas!$B$94:$D$98,2),IF(AG51="R",VLOOKUP(AF51,Tablas!$B$94:$D$98,3))))</f>
        <v>1</v>
      </c>
      <c r="AI51" s="40"/>
      <c r="AJ51" s="37" t="s">
        <v>62</v>
      </c>
      <c r="AK51" s="62">
        <f>IF(AJ51="N",0,IF(AJ51="A",VLOOKUP(AI51,Tablas!$B$150:$D$154,2),IF(AJ51="R",VLOOKUP(AI51,Tablas!$B$150:$D$154,3))))</f>
        <v>0</v>
      </c>
      <c r="AL51" s="40">
        <v>1</v>
      </c>
      <c r="AM51" s="37" t="s">
        <v>58</v>
      </c>
      <c r="AN51" s="62">
        <f>IF(AM51="N",0,IF(AM51="A",VLOOKUP(AL51,Tablas!$B$108:$D$111,2),IF(AM51="R",VLOOKUP(AL51,Tablas!$B$108:$D$111,3))))</f>
        <v>2</v>
      </c>
      <c r="AO51" s="40"/>
      <c r="AP51" s="37" t="s">
        <v>62</v>
      </c>
      <c r="AQ51" s="62">
        <f>IF(AP51="N",0,IF(AP51="A",VLOOKUP(AO51,Tablas!$B$115:$D$118,2),IF(AP51="R",VLOOKUP(AO51,Tablas!$B$115:$D$118,3))))</f>
        <v>0</v>
      </c>
      <c r="AR51" s="40">
        <f t="shared" ref="AR51" si="44">+W51</f>
        <v>500</v>
      </c>
      <c r="AS51" s="37" t="str">
        <f t="shared" si="42"/>
        <v>A</v>
      </c>
      <c r="AT51" s="62">
        <f>IF(AS51="N",0,IF(AS51="A",VLOOKUP(AR51,Tablas!$B$87:$D$90,2),IF(AS51="R",VLOOKUP(AR51,Tablas!$B$87:$D$90,3))))</f>
        <v>3</v>
      </c>
      <c r="AU51" s="40">
        <v>200</v>
      </c>
      <c r="AV51" s="37" t="s">
        <v>60</v>
      </c>
      <c r="AW51" s="62">
        <f>IF(AV51="N",0,IF(AV51="A",VLOOKUP(AU51,Tablas!$B$129:$D$132,2),IF(AV51="R",VLOOKUP(AU51,Tablas!$B$129:$D$132,3))))</f>
        <v>4</v>
      </c>
      <c r="AX51" s="40"/>
      <c r="AY51" s="37" t="s">
        <v>62</v>
      </c>
      <c r="AZ51" s="62">
        <f>IF(AY51="N",0,IF(AY51="A",VLOOKUP(AX51,Tablas!$B$136:$D$139,2),IF(AY51="R",VLOOKUP(AX51,Tablas!$B$136:$D$139,3))))</f>
        <v>0</v>
      </c>
      <c r="BA51" s="40"/>
      <c r="BB51" s="37" t="s">
        <v>62</v>
      </c>
      <c r="BC51" s="62">
        <f>IF(BB51="N",0,IF(BB51="A",VLOOKUP(BA51,Tablas!$B$122:$D$125,2),IF(BB51="R",VLOOKUP(BA51,Tablas!$B$122:$D$125,3))))</f>
        <v>0</v>
      </c>
      <c r="BD51" s="55"/>
      <c r="BE51" s="63">
        <f t="shared" si="32"/>
        <v>20.5</v>
      </c>
      <c r="BF51" s="40" t="s">
        <v>67</v>
      </c>
      <c r="BG51" s="37" t="s">
        <v>67</v>
      </c>
      <c r="BH51" s="37" t="s">
        <v>68</v>
      </c>
      <c r="BI51" s="37" t="s">
        <v>62</v>
      </c>
      <c r="BJ51" s="37" t="s">
        <v>62</v>
      </c>
      <c r="BK51" s="37" t="s">
        <v>62</v>
      </c>
      <c r="BL51" s="37" t="s">
        <v>62</v>
      </c>
      <c r="BM51" s="37" t="s">
        <v>62</v>
      </c>
      <c r="BN51" s="37" t="s">
        <v>62</v>
      </c>
      <c r="BO51" s="37" t="s">
        <v>62</v>
      </c>
      <c r="BP51" s="37" t="s">
        <v>62</v>
      </c>
      <c r="BQ51" s="64">
        <f t="shared" si="23"/>
        <v>5</v>
      </c>
      <c r="BR51" s="40" t="s">
        <v>85</v>
      </c>
      <c r="BS51" s="37" t="s">
        <v>85</v>
      </c>
      <c r="BT51" s="37" t="s">
        <v>86</v>
      </c>
      <c r="BU51" s="37" t="s">
        <v>86</v>
      </c>
      <c r="BV51" s="37" t="s">
        <v>85</v>
      </c>
      <c r="BW51" s="37" t="s">
        <v>86</v>
      </c>
      <c r="BX51" s="37" t="s">
        <v>86</v>
      </c>
      <c r="BY51" s="37" t="s">
        <v>86</v>
      </c>
      <c r="BZ51" s="37" t="s">
        <v>86</v>
      </c>
      <c r="CA51" s="37" t="s">
        <v>86</v>
      </c>
      <c r="CB51" s="64">
        <f t="shared" si="24"/>
        <v>3</v>
      </c>
      <c r="CC51" s="65">
        <f t="shared" ref="CC51:CC91" si="45">+BE51+BQ51+CB51</f>
        <v>28.5</v>
      </c>
      <c r="CD51" s="100" t="s">
        <v>424</v>
      </c>
      <c r="CE51" s="99" t="s">
        <v>425</v>
      </c>
      <c r="CF51" s="94" t="s">
        <v>302</v>
      </c>
    </row>
    <row r="52" spans="1:84" s="5" customFormat="1" ht="24.75" customHeight="1" x14ac:dyDescent="0.25">
      <c r="A52" s="45" t="s">
        <v>544</v>
      </c>
      <c r="B52" s="66" t="str">
        <f t="shared" si="7"/>
        <v>2026-0820603128541</v>
      </c>
      <c r="C52" s="48" t="str">
        <f t="shared" si="10"/>
        <v>2026-08|Lorenzo|20603128541</v>
      </c>
      <c r="D52" s="45" t="s">
        <v>284</v>
      </c>
      <c r="E52" s="38" t="s">
        <v>285</v>
      </c>
      <c r="F52" s="38" t="s">
        <v>331</v>
      </c>
      <c r="G52" s="38" t="s">
        <v>518</v>
      </c>
      <c r="H52" s="45" t="s">
        <v>550</v>
      </c>
      <c r="I52" s="48" t="str">
        <f t="shared" si="8"/>
        <v>20603128541|Lorenzo</v>
      </c>
      <c r="J52" s="39" t="s">
        <v>73</v>
      </c>
      <c r="K52" s="39" t="s">
        <v>92</v>
      </c>
      <c r="L52" s="37" t="s">
        <v>295</v>
      </c>
      <c r="M52" s="53" t="s">
        <v>87</v>
      </c>
      <c r="N52" s="40">
        <v>120</v>
      </c>
      <c r="O52" s="37" t="s">
        <v>60</v>
      </c>
      <c r="P52" s="62">
        <f>IF(O52="N",0,IF(O52="A",VLOOKUP(N52,Tablas!$B$66:$D$69,2),IF(O52="R",VLOOKUP(N52,Tablas!$B$66:$D$69,3))))</f>
        <v>1</v>
      </c>
      <c r="Q52" s="40">
        <v>10</v>
      </c>
      <c r="R52" s="37" t="s">
        <v>60</v>
      </c>
      <c r="S52" s="62">
        <f>IF(R52="N",0,IF(R52="A",VLOOKUP(Q52,Tablas!$B$73:$D$76,2),IF(R52="R",VLOOKUP(Q52,Tablas!$B$73:$D$76,3))))</f>
        <v>0.5</v>
      </c>
      <c r="T52" s="40">
        <v>100</v>
      </c>
      <c r="U52" s="37" t="s">
        <v>60</v>
      </c>
      <c r="V52" s="62">
        <f>IF(U52="N",0,IF(U52="A",VLOOKUP(T52,Tablas!$B$80:$D$83,2),IF(U52="R",VLOOKUP(T52,Tablas!$B$80:$D$83,3))))</f>
        <v>1</v>
      </c>
      <c r="W52" s="40">
        <v>500</v>
      </c>
      <c r="X52" s="37" t="s">
        <v>60</v>
      </c>
      <c r="Y52" s="62">
        <f>IF(X52="N",0,IF(X52="A",VLOOKUP(W52,Tablas!$B$87:$D$90,2),IF(X52="R",VLOOKUP(W52,Tablas!$B$87:$D$90,3))))</f>
        <v>3</v>
      </c>
      <c r="Z52" s="40">
        <v>10</v>
      </c>
      <c r="AA52" s="37" t="s">
        <v>58</v>
      </c>
      <c r="AB52" s="62">
        <f>IF(AA52="N",0,IF(AA52="A",VLOOKUP(Z52,Tablas!$B$143:$D$146,2),IF(AA52="R",VLOOKUP(Z52,Tablas!$B$143:$D$146,3))))</f>
        <v>1</v>
      </c>
      <c r="AC52" s="40">
        <v>4</v>
      </c>
      <c r="AD52" s="37" t="s">
        <v>58</v>
      </c>
      <c r="AE52" s="62">
        <f>IF(AD52="N",0,IF(AD52="A",VLOOKUP(AC52,Tablas!$B$101:$D$104,2),IF(AD52="R",VLOOKUP(AC52,Tablas!$B$101:$D$104,3))))</f>
        <v>2</v>
      </c>
      <c r="AF52" s="40"/>
      <c r="AG52" s="37" t="s">
        <v>62</v>
      </c>
      <c r="AH52" s="62">
        <f>IF(AG52="N",0,IF(AG52="A",VLOOKUP(AF52,Tablas!$B$94:$D$98,2),IF(AG52="R",VLOOKUP(AF52,Tablas!$B$94:$D$98,3))))</f>
        <v>0</v>
      </c>
      <c r="AI52" s="40"/>
      <c r="AJ52" s="37" t="s">
        <v>62</v>
      </c>
      <c r="AK52" s="62">
        <f>IF(AJ52="N",0,IF(AJ52="A",VLOOKUP(AI52,Tablas!$B$150:$D$154,2),IF(AJ52="R",VLOOKUP(AI52,Tablas!$B$150:$D$154,3))))</f>
        <v>0</v>
      </c>
      <c r="AL52" s="40"/>
      <c r="AM52" s="37" t="s">
        <v>62</v>
      </c>
      <c r="AN52" s="62">
        <f>IF(AM52="N",0,IF(AM52="A",VLOOKUP(AL52,Tablas!$B$108:$D$111,2),IF(AM52="R",VLOOKUP(AL52,Tablas!$B$108:$D$111,3))))</f>
        <v>0</v>
      </c>
      <c r="AO52" s="40">
        <v>5</v>
      </c>
      <c r="AP52" s="37" t="s">
        <v>60</v>
      </c>
      <c r="AQ52" s="62">
        <f>IF(AP52="N",0,IF(AP52="A",VLOOKUP(AO52,Tablas!$B$115:$D$118,2),IF(AP52="R",VLOOKUP(AO52,Tablas!$B$115:$D$118,3))))</f>
        <v>1</v>
      </c>
      <c r="AR52" s="40">
        <f>+W52</f>
        <v>500</v>
      </c>
      <c r="AS52" s="37" t="str">
        <f>+X52</f>
        <v>A</v>
      </c>
      <c r="AT52" s="62">
        <f>IF(AS52="N",0,IF(AS52="A",VLOOKUP(AR52,Tablas!$B$87:$D$90,2),IF(AS52="R",VLOOKUP(AR52,Tablas!$B$87:$D$90,3))))</f>
        <v>3</v>
      </c>
      <c r="AU52" s="40"/>
      <c r="AV52" s="37" t="s">
        <v>62</v>
      </c>
      <c r="AW52" s="62">
        <f>IF(AV52="N",0,IF(AV52="A",VLOOKUP(AU52,Tablas!$B$129:$D$132,2),IF(AV52="R",VLOOKUP(AU52,Tablas!$B$129:$D$132,3))))</f>
        <v>0</v>
      </c>
      <c r="AX52" s="40"/>
      <c r="AY52" s="37" t="s">
        <v>62</v>
      </c>
      <c r="AZ52" s="62">
        <f>IF(AY52="N",0,IF(AY52="A",VLOOKUP(AX52,Tablas!$B$136:$D$139,2),IF(AY52="R",VLOOKUP(AX52,Tablas!$B$136:$D$139,3))))</f>
        <v>0</v>
      </c>
      <c r="BA52" s="40">
        <f>+N52</f>
        <v>120</v>
      </c>
      <c r="BB52" s="37" t="s">
        <v>58</v>
      </c>
      <c r="BC52" s="62">
        <f>IF(BB52="N",0,IF(BB52="A",VLOOKUP(BA52,Tablas!$B$122:$D$125,2),IF(BB52="R",VLOOKUP(BA52,Tablas!$B$122:$D$125,3))))</f>
        <v>4</v>
      </c>
      <c r="BD52" s="55"/>
      <c r="BE52" s="63">
        <f t="shared" si="32"/>
        <v>16.5</v>
      </c>
      <c r="BF52" s="40" t="s">
        <v>67</v>
      </c>
      <c r="BG52" s="37" t="s">
        <v>67</v>
      </c>
      <c r="BH52" s="37" t="s">
        <v>67</v>
      </c>
      <c r="BI52" s="37" t="s">
        <v>62</v>
      </c>
      <c r="BJ52" s="37" t="s">
        <v>67</v>
      </c>
      <c r="BK52" s="37" t="s">
        <v>68</v>
      </c>
      <c r="BL52" s="37" t="s">
        <v>62</v>
      </c>
      <c r="BM52" s="37" t="s">
        <v>68</v>
      </c>
      <c r="BN52" s="37" t="s">
        <v>68</v>
      </c>
      <c r="BO52" s="37" t="s">
        <v>68</v>
      </c>
      <c r="BP52" s="37" t="s">
        <v>68</v>
      </c>
      <c r="BQ52" s="64">
        <f t="shared" si="23"/>
        <v>13</v>
      </c>
      <c r="BR52" s="40" t="s">
        <v>85</v>
      </c>
      <c r="BS52" s="37" t="s">
        <v>85</v>
      </c>
      <c r="BT52" s="37" t="s">
        <v>85</v>
      </c>
      <c r="BU52" s="37" t="s">
        <v>86</v>
      </c>
      <c r="BV52" s="37" t="s">
        <v>85</v>
      </c>
      <c r="BW52" s="37" t="s">
        <v>85</v>
      </c>
      <c r="BX52" s="37" t="s">
        <v>86</v>
      </c>
      <c r="BY52" s="37" t="s">
        <v>86</v>
      </c>
      <c r="BZ52" s="37" t="s">
        <v>86</v>
      </c>
      <c r="CA52" s="37" t="s">
        <v>86</v>
      </c>
      <c r="CB52" s="64">
        <f t="shared" si="24"/>
        <v>5</v>
      </c>
      <c r="CC52" s="65">
        <f t="shared" ref="CC52" si="46">+BE52+BQ52+CB52</f>
        <v>34.5</v>
      </c>
      <c r="CD52" s="100" t="s">
        <v>426</v>
      </c>
      <c r="CE52" s="99" t="s">
        <v>427</v>
      </c>
      <c r="CF52" s="94" t="s">
        <v>60</v>
      </c>
    </row>
    <row r="53" spans="1:84" s="5" customFormat="1" ht="24.75" customHeight="1" x14ac:dyDescent="0.25">
      <c r="A53" s="45" t="s">
        <v>544</v>
      </c>
      <c r="B53" s="66" t="str">
        <f t="shared" si="7"/>
        <v>2026-0820612228320</v>
      </c>
      <c r="C53" s="48" t="str">
        <f t="shared" si="10"/>
        <v>2026-08|Mireya|20612228320</v>
      </c>
      <c r="D53" s="45" t="s">
        <v>286</v>
      </c>
      <c r="E53" s="38" t="s">
        <v>287</v>
      </c>
      <c r="F53" s="38" t="s">
        <v>331</v>
      </c>
      <c r="G53" s="38" t="s">
        <v>520</v>
      </c>
      <c r="H53" s="45">
        <v>76814749</v>
      </c>
      <c r="I53" s="48" t="str">
        <f t="shared" si="8"/>
        <v>20612228320|Mireya</v>
      </c>
      <c r="J53" s="39" t="s">
        <v>146</v>
      </c>
      <c r="K53" s="39" t="s">
        <v>92</v>
      </c>
      <c r="L53" s="37" t="s">
        <v>297</v>
      </c>
      <c r="M53" s="53" t="s">
        <v>533</v>
      </c>
      <c r="N53" s="40">
        <v>40</v>
      </c>
      <c r="O53" s="37" t="s">
        <v>58</v>
      </c>
      <c r="P53" s="62">
        <f>IF(O53="N",0,IF(O53="A",VLOOKUP(N53,Tablas!$B$66:$D$69,2),IF(O53="R",VLOOKUP(N53,Tablas!$B$66:$D$69,3))))</f>
        <v>1</v>
      </c>
      <c r="Q53" s="40">
        <v>10</v>
      </c>
      <c r="R53" s="37" t="s">
        <v>58</v>
      </c>
      <c r="S53" s="62">
        <f>IF(R53="N",0,IF(R53="A",VLOOKUP(Q53,Tablas!$B$73:$D$76,2),IF(R53="R",VLOOKUP(Q53,Tablas!$B$73:$D$76,3))))</f>
        <v>1</v>
      </c>
      <c r="T53" s="40"/>
      <c r="U53" s="37" t="s">
        <v>62</v>
      </c>
      <c r="V53" s="62">
        <f>IF(U53="N",0,IF(U53="A",VLOOKUP(T53,Tablas!$B$80:$D$83,2),IF(U53="R",VLOOKUP(T53,Tablas!$B$80:$D$83,3))))</f>
        <v>0</v>
      </c>
      <c r="W53" s="40"/>
      <c r="X53" s="37" t="s">
        <v>62</v>
      </c>
      <c r="Y53" s="62">
        <f>IF(X53="N",0,IF(X53="A",VLOOKUP(W53,Tablas!$B$87:$D$90,2),IF(X53="R",VLOOKUP(W53,Tablas!$B$87:$D$90,3))))</f>
        <v>0</v>
      </c>
      <c r="Z53" s="40"/>
      <c r="AA53" s="37" t="s">
        <v>62</v>
      </c>
      <c r="AB53" s="62">
        <f>IF(AA53="N",0,IF(AA53="A",VLOOKUP(Z53,Tablas!$B$143:$D$146,2),IF(AA53="R",VLOOKUP(Z53,Tablas!$B$143:$D$146,3))))</f>
        <v>0</v>
      </c>
      <c r="AC53" s="40">
        <v>2</v>
      </c>
      <c r="AD53" s="37" t="s">
        <v>58</v>
      </c>
      <c r="AE53" s="62">
        <f>IF(AD53="N",0,IF(AD53="A",VLOOKUP(AC53,Tablas!$B$101:$D$104,2),IF(AD53="R",VLOOKUP(AC53,Tablas!$B$101:$D$104,3))))</f>
        <v>2</v>
      </c>
      <c r="AF53" s="40"/>
      <c r="AG53" s="37" t="s">
        <v>62</v>
      </c>
      <c r="AH53" s="62">
        <f>IF(AG53="N",0,IF(AG53="A",VLOOKUP(AF53,Tablas!$B$94:$D$98,2),IF(AG53="R",VLOOKUP(AF53,Tablas!$B$94:$D$98,3))))</f>
        <v>0</v>
      </c>
      <c r="AI53" s="40"/>
      <c r="AJ53" s="37" t="s">
        <v>62</v>
      </c>
      <c r="AK53" s="62">
        <f>IF(AJ53="N",0,IF(AJ53="A",VLOOKUP(AI53,Tablas!$B$150:$D$154,2),IF(AJ53="R",VLOOKUP(AI53,Tablas!$B$150:$D$154,3))))</f>
        <v>0</v>
      </c>
      <c r="AL53" s="40">
        <v>1</v>
      </c>
      <c r="AM53" s="37" t="s">
        <v>58</v>
      </c>
      <c r="AN53" s="62">
        <f>IF(AM53="N",0,IF(AM53="A",VLOOKUP(AL53,Tablas!$B$108:$D$111,2),IF(AM53="R",VLOOKUP(AL53,Tablas!$B$108:$D$111,3))))</f>
        <v>2</v>
      </c>
      <c r="AO53" s="40"/>
      <c r="AP53" s="37" t="s">
        <v>62</v>
      </c>
      <c r="AQ53" s="62">
        <f>IF(AP53="N",0,IF(AP53="A",VLOOKUP(AO53,Tablas!$B$115:$D$118,2),IF(AP53="R",VLOOKUP(AO53,Tablas!$B$115:$D$118,3))))</f>
        <v>0</v>
      </c>
      <c r="AR53" s="40">
        <f>+W53</f>
        <v>0</v>
      </c>
      <c r="AS53" s="37" t="str">
        <f t="shared" ref="AS53" si="47">+X53</f>
        <v>N</v>
      </c>
      <c r="AT53" s="62">
        <f>IF(AS53="N",0,IF(AS53="A",VLOOKUP(AR53,Tablas!$B$87:$D$90,2),IF(AS53="R",VLOOKUP(AR53,Tablas!$B$87:$D$90,3))))</f>
        <v>0</v>
      </c>
      <c r="AU53" s="40"/>
      <c r="AV53" s="37" t="s">
        <v>62</v>
      </c>
      <c r="AW53" s="62">
        <f>IF(AV53="N",0,IF(AV53="A",VLOOKUP(AU53,Tablas!$B$129:$D$132,2),IF(AV53="R",VLOOKUP(AU53,Tablas!$B$129:$D$132,3))))</f>
        <v>0</v>
      </c>
      <c r="AX53" s="40"/>
      <c r="AY53" s="37" t="s">
        <v>62</v>
      </c>
      <c r="AZ53" s="62">
        <f>IF(AY53="N",0,IF(AY53="A",VLOOKUP(AX53,Tablas!$B$136:$D$139,2),IF(AY53="R",VLOOKUP(AX53,Tablas!$B$136:$D$139,3))))</f>
        <v>0</v>
      </c>
      <c r="BA53" s="40"/>
      <c r="BB53" s="37" t="s">
        <v>62</v>
      </c>
      <c r="BC53" s="62">
        <f>IF(BB53="N",0,IF(BB53="A",VLOOKUP(BA53,Tablas!$B$122:$D$125,2),IF(BB53="R",VLOOKUP(BA53,Tablas!$B$122:$D$125,3))))</f>
        <v>0</v>
      </c>
      <c r="BD53" s="55"/>
      <c r="BE53" s="63">
        <f t="shared" si="32"/>
        <v>6</v>
      </c>
      <c r="BF53" s="40" t="s">
        <v>67</v>
      </c>
      <c r="BG53" s="37" t="s">
        <v>67</v>
      </c>
      <c r="BH53" s="37" t="s">
        <v>62</v>
      </c>
      <c r="BI53" s="37" t="s">
        <v>68</v>
      </c>
      <c r="BJ53" s="37" t="s">
        <v>62</v>
      </c>
      <c r="BK53" s="37" t="s">
        <v>62</v>
      </c>
      <c r="BL53" s="37" t="s">
        <v>62</v>
      </c>
      <c r="BM53" s="37" t="s">
        <v>62</v>
      </c>
      <c r="BN53" s="37" t="s">
        <v>62</v>
      </c>
      <c r="BO53" s="37" t="s">
        <v>62</v>
      </c>
      <c r="BP53" s="37" t="s">
        <v>62</v>
      </c>
      <c r="BQ53" s="64">
        <f t="shared" si="23"/>
        <v>5</v>
      </c>
      <c r="BR53" s="40" t="s">
        <v>85</v>
      </c>
      <c r="BS53" s="37" t="s">
        <v>85</v>
      </c>
      <c r="BT53" s="37" t="s">
        <v>86</v>
      </c>
      <c r="BU53" s="37" t="s">
        <v>86</v>
      </c>
      <c r="BV53" s="37" t="s">
        <v>85</v>
      </c>
      <c r="BW53" s="37" t="s">
        <v>86</v>
      </c>
      <c r="BX53" s="37" t="s">
        <v>86</v>
      </c>
      <c r="BY53" s="37" t="s">
        <v>86</v>
      </c>
      <c r="BZ53" s="37" t="s">
        <v>86</v>
      </c>
      <c r="CA53" s="37" t="s">
        <v>86</v>
      </c>
      <c r="CB53" s="64">
        <f t="shared" si="24"/>
        <v>3</v>
      </c>
      <c r="CC53" s="65">
        <f t="shared" si="45"/>
        <v>14</v>
      </c>
      <c r="CD53" s="100" t="s">
        <v>428</v>
      </c>
      <c r="CE53" s="99" t="s">
        <v>429</v>
      </c>
      <c r="CF53" s="94" t="s">
        <v>304</v>
      </c>
    </row>
    <row r="54" spans="1:84" s="5" customFormat="1" ht="24.75" customHeight="1" x14ac:dyDescent="0.25">
      <c r="A54" s="45" t="s">
        <v>544</v>
      </c>
      <c r="B54" s="66" t="str">
        <f t="shared" si="7"/>
        <v>2026-0810465961550</v>
      </c>
      <c r="C54" s="48" t="str">
        <f t="shared" si="10"/>
        <v>2026-08|Mireya|10465961550</v>
      </c>
      <c r="D54" s="45" t="s">
        <v>288</v>
      </c>
      <c r="E54" s="38" t="s">
        <v>328</v>
      </c>
      <c r="F54" s="38" t="s">
        <v>331</v>
      </c>
      <c r="G54" s="38" t="s">
        <v>520</v>
      </c>
      <c r="H54" s="45">
        <v>76814749</v>
      </c>
      <c r="I54" s="48" t="str">
        <f t="shared" si="8"/>
        <v>10465961550|Mireya</v>
      </c>
      <c r="J54" s="39" t="s">
        <v>146</v>
      </c>
      <c r="K54" s="39" t="s">
        <v>526</v>
      </c>
      <c r="L54" s="37" t="s">
        <v>297</v>
      </c>
      <c r="M54" s="53" t="s">
        <v>235</v>
      </c>
      <c r="N54" s="40">
        <v>2</v>
      </c>
      <c r="O54" s="37" t="s">
        <v>58</v>
      </c>
      <c r="P54" s="62">
        <f>IF(O54="N",0,IF(O54="A",VLOOKUP(N54,Tablas!$B$66:$D$69,2),IF(O54="R",VLOOKUP(N54,Tablas!$B$66:$D$69,3))))</f>
        <v>1</v>
      </c>
      <c r="Q54" s="40">
        <v>2</v>
      </c>
      <c r="R54" s="37" t="s">
        <v>58</v>
      </c>
      <c r="S54" s="62">
        <f>IF(R54="N",0,IF(R54="A",VLOOKUP(Q54,Tablas!$B$73:$D$76,2),IF(R54="R",VLOOKUP(Q54,Tablas!$B$73:$D$76,3))))</f>
        <v>1</v>
      </c>
      <c r="T54" s="40">
        <v>50</v>
      </c>
      <c r="U54" s="37" t="s">
        <v>58</v>
      </c>
      <c r="V54" s="62">
        <f>IF(U54="N",0,IF(U54="A",VLOOKUP(T54,Tablas!$B$80:$D$83,2),IF(U54="R",VLOOKUP(T54,Tablas!$B$80:$D$83,3))))</f>
        <v>1</v>
      </c>
      <c r="W54" s="40"/>
      <c r="X54" s="37" t="s">
        <v>62</v>
      </c>
      <c r="Y54" s="62">
        <f>IF(X54="N",0,IF(X54="A",VLOOKUP(W54,Tablas!$B$87:$D$90,2),IF(X54="R",VLOOKUP(W54,Tablas!$B$87:$D$90,3))))</f>
        <v>0</v>
      </c>
      <c r="Z54" s="40"/>
      <c r="AA54" s="37" t="s">
        <v>62</v>
      </c>
      <c r="AB54" s="62">
        <f>IF(AA54="N",0,IF(AA54="A",VLOOKUP(Z54,Tablas!$B$143:$D$146,2),IF(AA54="R",VLOOKUP(Z54,Tablas!$B$143:$D$146,3))))</f>
        <v>0</v>
      </c>
      <c r="AC54" s="40"/>
      <c r="AD54" s="37" t="s">
        <v>62</v>
      </c>
      <c r="AE54" s="62">
        <f>IF(AD54="N",0,IF(AD54="A",VLOOKUP(AC54,Tablas!$B$101:$D$104,2),IF(AD54="R",VLOOKUP(AC54,Tablas!$B$101:$D$104,3))))</f>
        <v>0</v>
      </c>
      <c r="AF54" s="40"/>
      <c r="AG54" s="37" t="s">
        <v>62</v>
      </c>
      <c r="AH54" s="62">
        <f>IF(AG54="N",0,IF(AG54="A",VLOOKUP(AF54,Tablas!$B$94:$D$98,2),IF(AG54="R",VLOOKUP(AF54,Tablas!$B$94:$D$98,3))))</f>
        <v>0</v>
      </c>
      <c r="AI54" s="40"/>
      <c r="AJ54" s="37" t="s">
        <v>62</v>
      </c>
      <c r="AK54" s="62">
        <f>IF(AJ54="N",0,IF(AJ54="A",VLOOKUP(AI54,Tablas!$B$150:$D$154,2),IF(AJ54="R",VLOOKUP(AI54,Tablas!$B$150:$D$154,3))))</f>
        <v>0</v>
      </c>
      <c r="AL54" s="40"/>
      <c r="AM54" s="37" t="s">
        <v>62</v>
      </c>
      <c r="AN54" s="62">
        <f>IF(AM54="N",0,IF(AM54="A",VLOOKUP(AL54,Tablas!$B$108:$D$111,2),IF(AM54="R",VLOOKUP(AL54,Tablas!$B$108:$D$111,3))))</f>
        <v>0</v>
      </c>
      <c r="AO54" s="40"/>
      <c r="AP54" s="37" t="s">
        <v>62</v>
      </c>
      <c r="AQ54" s="62">
        <f>IF(AP54="N",0,IF(AP54="A",VLOOKUP(AO54,Tablas!$B$115:$D$118,2),IF(AP54="R",VLOOKUP(AO54,Tablas!$B$115:$D$118,3))))</f>
        <v>0</v>
      </c>
      <c r="AR54" s="40"/>
      <c r="AS54" s="37" t="s">
        <v>62</v>
      </c>
      <c r="AT54" s="62">
        <f>IF(AS54="N",0,IF(AS54="A",VLOOKUP(AR54,Tablas!$B$87:$D$90,2),IF(AS54="R",VLOOKUP(AR54,Tablas!$B$87:$D$90,3))))</f>
        <v>0</v>
      </c>
      <c r="AU54" s="40"/>
      <c r="AV54" s="37" t="s">
        <v>62</v>
      </c>
      <c r="AW54" s="62">
        <f>IF(AV54="N",0,IF(AV54="A",VLOOKUP(AU54,Tablas!$B$129:$D$132,2),IF(AV54="R",VLOOKUP(AU54,Tablas!$B$129:$D$132,3))))</f>
        <v>0</v>
      </c>
      <c r="AX54" s="40"/>
      <c r="AY54" s="37" t="s">
        <v>62</v>
      </c>
      <c r="AZ54" s="62">
        <f>IF(AY54="N",0,IF(AY54="A",VLOOKUP(AX54,Tablas!$B$136:$D$139,2),IF(AY54="R",VLOOKUP(AX54,Tablas!$B$136:$D$139,3))))</f>
        <v>0</v>
      </c>
      <c r="BA54" s="40"/>
      <c r="BB54" s="37" t="s">
        <v>62</v>
      </c>
      <c r="BC54" s="62">
        <f>IF(BB54="N",0,IF(BB54="A",VLOOKUP(BA54,Tablas!$B$122:$D$125,2),IF(BB54="R",VLOOKUP(BA54,Tablas!$B$122:$D$125,3))))</f>
        <v>0</v>
      </c>
      <c r="BD54" s="55"/>
      <c r="BE54" s="63">
        <f t="shared" si="32"/>
        <v>3</v>
      </c>
      <c r="BF54" s="40" t="s">
        <v>67</v>
      </c>
      <c r="BG54" s="37" t="s">
        <v>67</v>
      </c>
      <c r="BH54" s="37" t="s">
        <v>62</v>
      </c>
      <c r="BI54" s="37" t="s">
        <v>68</v>
      </c>
      <c r="BJ54" s="37" t="s">
        <v>62</v>
      </c>
      <c r="BK54" s="37" t="s">
        <v>62</v>
      </c>
      <c r="BL54" s="37" t="s">
        <v>62</v>
      </c>
      <c r="BM54" s="37" t="s">
        <v>62</v>
      </c>
      <c r="BN54" s="37" t="s">
        <v>62</v>
      </c>
      <c r="BO54" s="37" t="s">
        <v>62</v>
      </c>
      <c r="BP54" s="37" t="s">
        <v>62</v>
      </c>
      <c r="BQ54" s="64">
        <f t="shared" si="23"/>
        <v>5</v>
      </c>
      <c r="BR54" s="40" t="s">
        <v>85</v>
      </c>
      <c r="BS54" s="37" t="s">
        <v>86</v>
      </c>
      <c r="BT54" s="37" t="s">
        <v>86</v>
      </c>
      <c r="BU54" s="37" t="s">
        <v>86</v>
      </c>
      <c r="BV54" s="37" t="s">
        <v>86</v>
      </c>
      <c r="BW54" s="37" t="s">
        <v>86</v>
      </c>
      <c r="BX54" s="37" t="s">
        <v>86</v>
      </c>
      <c r="BY54" s="37" t="s">
        <v>86</v>
      </c>
      <c r="BZ54" s="37" t="s">
        <v>86</v>
      </c>
      <c r="CA54" s="37" t="s">
        <v>86</v>
      </c>
      <c r="CB54" s="64">
        <f t="shared" si="24"/>
        <v>1</v>
      </c>
      <c r="CC54" s="65">
        <f t="shared" ref="CC54:CC55" si="48">+BE54+BQ54+CB54</f>
        <v>9</v>
      </c>
      <c r="CD54" s="100" t="s">
        <v>430</v>
      </c>
      <c r="CE54" s="99" t="s">
        <v>431</v>
      </c>
      <c r="CF54" s="94" t="s">
        <v>304</v>
      </c>
    </row>
    <row r="55" spans="1:84" s="5" customFormat="1" ht="24.75" customHeight="1" x14ac:dyDescent="0.25">
      <c r="A55" s="45" t="s">
        <v>544</v>
      </c>
      <c r="B55" s="66" t="str">
        <f t="shared" si="7"/>
        <v>2026-0820522453111</v>
      </c>
      <c r="C55" s="48" t="str">
        <f t="shared" si="10"/>
        <v>2026-08|Wildor|20522453111</v>
      </c>
      <c r="D55" s="45" t="s">
        <v>289</v>
      </c>
      <c r="E55" s="38" t="s">
        <v>290</v>
      </c>
      <c r="F55" s="38" t="s">
        <v>258</v>
      </c>
      <c r="G55" s="38" t="s">
        <v>273</v>
      </c>
      <c r="H55" s="45" t="s">
        <v>299</v>
      </c>
      <c r="I55" s="48" t="str">
        <f t="shared" si="8"/>
        <v>20522453111|Wildor</v>
      </c>
      <c r="J55" s="39" t="s">
        <v>73</v>
      </c>
      <c r="K55" s="39" t="s">
        <v>92</v>
      </c>
      <c r="L55" s="37" t="s">
        <v>207</v>
      </c>
      <c r="M55" s="53" t="s">
        <v>235</v>
      </c>
      <c r="N55" s="40">
        <v>50</v>
      </c>
      <c r="O55" s="37" t="s">
        <v>58</v>
      </c>
      <c r="P55" s="62">
        <f>IF(O55="N",0,IF(O55="A",VLOOKUP(N55,Tablas!$B$66:$D$69,2),IF(O55="R",VLOOKUP(N55,Tablas!$B$66:$D$69,3))))</f>
        <v>1</v>
      </c>
      <c r="Q55" s="40">
        <v>4</v>
      </c>
      <c r="R55" s="37" t="s">
        <v>58</v>
      </c>
      <c r="S55" s="62">
        <f>IF(R55="N",0,IF(R55="A",VLOOKUP(Q55,Tablas!$B$73:$D$76,2),IF(R55="R",VLOOKUP(Q55,Tablas!$B$73:$D$76,3))))</f>
        <v>1</v>
      </c>
      <c r="T55" s="40">
        <v>100</v>
      </c>
      <c r="U55" s="37" t="s">
        <v>58</v>
      </c>
      <c r="V55" s="62">
        <f>IF(U55="N",0,IF(U55="A",VLOOKUP(T55,Tablas!$B$80:$D$83,2),IF(U55="R",VLOOKUP(T55,Tablas!$B$80:$D$83,3))))</f>
        <v>2</v>
      </c>
      <c r="W55" s="40">
        <v>100</v>
      </c>
      <c r="X55" s="37" t="s">
        <v>60</v>
      </c>
      <c r="Y55" s="62">
        <f>IF(X55="N",0,IF(X55="A",VLOOKUP(W55,Tablas!$B$87:$D$90,2),IF(X55="R",VLOOKUP(W55,Tablas!$B$87:$D$90,3))))</f>
        <v>2</v>
      </c>
      <c r="Z55" s="40">
        <v>10</v>
      </c>
      <c r="AA55" s="37" t="s">
        <v>58</v>
      </c>
      <c r="AB55" s="62">
        <f>IF(AA55="N",0,IF(AA55="A",VLOOKUP(Z55,Tablas!$B$143:$D$146,2),IF(AA55="R",VLOOKUP(Z55,Tablas!$B$143:$D$146,3))))</f>
        <v>1</v>
      </c>
      <c r="AC55" s="40">
        <v>1</v>
      </c>
      <c r="AD55" s="37" t="s">
        <v>58</v>
      </c>
      <c r="AE55" s="62">
        <f>IF(AD55="N",0,IF(AD55="A",VLOOKUP(AC55,Tablas!$B$101:$D$104,2),IF(AD55="R",VLOOKUP(AC55,Tablas!$B$101:$D$104,3))))</f>
        <v>2</v>
      </c>
      <c r="AF55" s="40"/>
      <c r="AG55" s="37" t="s">
        <v>62</v>
      </c>
      <c r="AH55" s="62">
        <f>IF(AG55="N",0,IF(AG55="A",VLOOKUP(AF55,Tablas!$B$94:$D$98,2),IF(AG55="R",VLOOKUP(AF55,Tablas!$B$94:$D$98,3))))</f>
        <v>0</v>
      </c>
      <c r="AI55" s="40">
        <v>20</v>
      </c>
      <c r="AJ55" s="37" t="s">
        <v>58</v>
      </c>
      <c r="AK55" s="62">
        <f>IF(AJ55="N",0,IF(AJ55="A",VLOOKUP(AI55,Tablas!$B$150:$D$154,2),IF(AJ55="R",VLOOKUP(AI55,Tablas!$B$150:$D$154,3))))</f>
        <v>1</v>
      </c>
      <c r="AL55" s="40">
        <v>1</v>
      </c>
      <c r="AM55" s="37" t="s">
        <v>58</v>
      </c>
      <c r="AN55" s="62">
        <f>IF(AM55="N",0,IF(AM55="A",VLOOKUP(AL55,Tablas!$B$108:$D$111,2),IF(AM55="R",VLOOKUP(AL55,Tablas!$B$108:$D$111,3))))</f>
        <v>2</v>
      </c>
      <c r="AO55" s="40"/>
      <c r="AP55" s="37" t="s">
        <v>62</v>
      </c>
      <c r="AQ55" s="62">
        <f>IF(AP55="N",0,IF(AP55="A",VLOOKUP(AO55,Tablas!$B$115:$D$118,2),IF(AP55="R",VLOOKUP(AO55,Tablas!$B$115:$D$118,3))))</f>
        <v>0</v>
      </c>
      <c r="AR55" s="40">
        <f t="shared" ref="AR55" si="49">+W55</f>
        <v>100</v>
      </c>
      <c r="AS55" s="37" t="str">
        <f t="shared" ref="AS55" si="50">+X55</f>
        <v>A</v>
      </c>
      <c r="AT55" s="62">
        <f>IF(AS55="N",0,IF(AS55="A",VLOOKUP(AR55,Tablas!$B$87:$D$90,2),IF(AS55="R",VLOOKUP(AR55,Tablas!$B$87:$D$90,3))))</f>
        <v>2</v>
      </c>
      <c r="AU55" s="40"/>
      <c r="AV55" s="37" t="s">
        <v>62</v>
      </c>
      <c r="AW55" s="62">
        <f>IF(AV55="N",0,IF(AV55="A",VLOOKUP(AU55,Tablas!$B$129:$D$132,2),IF(AV55="R",VLOOKUP(AU55,Tablas!$B$129:$D$132,3))))</f>
        <v>0</v>
      </c>
      <c r="AX55" s="40"/>
      <c r="AY55" s="37" t="s">
        <v>62</v>
      </c>
      <c r="AZ55" s="62">
        <f>IF(AY55="N",0,IF(AY55="A",VLOOKUP(AX55,Tablas!$B$136:$D$139,2),IF(AY55="R",VLOOKUP(AX55,Tablas!$B$136:$D$139,3))))</f>
        <v>0</v>
      </c>
      <c r="BA55" s="40"/>
      <c r="BB55" s="37" t="s">
        <v>62</v>
      </c>
      <c r="BC55" s="62">
        <f>IF(BB55="N",0,IF(BB55="A",VLOOKUP(BA55,Tablas!$B$122:$D$125,2),IF(BB55="R",VLOOKUP(BA55,Tablas!$B$122:$D$125,3))))</f>
        <v>0</v>
      </c>
      <c r="BD55" s="55"/>
      <c r="BE55" s="63">
        <f t="shared" si="32"/>
        <v>14</v>
      </c>
      <c r="BF55" s="40" t="s">
        <v>67</v>
      </c>
      <c r="BG55" s="37" t="s">
        <v>67</v>
      </c>
      <c r="BH55" s="37" t="s">
        <v>68</v>
      </c>
      <c r="BI55" s="37" t="s">
        <v>62</v>
      </c>
      <c r="BJ55" s="37" t="s">
        <v>68</v>
      </c>
      <c r="BK55" s="37" t="s">
        <v>68</v>
      </c>
      <c r="BL55" s="37" t="s">
        <v>62</v>
      </c>
      <c r="BM55" s="37" t="s">
        <v>68</v>
      </c>
      <c r="BN55" s="37" t="s">
        <v>62</v>
      </c>
      <c r="BO55" s="37" t="s">
        <v>68</v>
      </c>
      <c r="BP55" s="37" t="s">
        <v>68</v>
      </c>
      <c r="BQ55" s="64">
        <f t="shared" si="23"/>
        <v>10</v>
      </c>
      <c r="BR55" s="40" t="s">
        <v>85</v>
      </c>
      <c r="BS55" s="37" t="s">
        <v>85</v>
      </c>
      <c r="BT55" s="37" t="s">
        <v>86</v>
      </c>
      <c r="BU55" s="37" t="s">
        <v>86</v>
      </c>
      <c r="BV55" s="37" t="s">
        <v>85</v>
      </c>
      <c r="BW55" s="37" t="s">
        <v>85</v>
      </c>
      <c r="BX55" s="37" t="s">
        <v>86</v>
      </c>
      <c r="BY55" s="37" t="s">
        <v>86</v>
      </c>
      <c r="BZ55" s="37" t="s">
        <v>86</v>
      </c>
      <c r="CA55" s="37" t="s">
        <v>86</v>
      </c>
      <c r="CB55" s="64">
        <f t="shared" si="24"/>
        <v>4</v>
      </c>
      <c r="CC55" s="65">
        <f t="shared" si="48"/>
        <v>28</v>
      </c>
      <c r="CD55" s="100" t="s">
        <v>432</v>
      </c>
      <c r="CE55" s="99" t="s">
        <v>433</v>
      </c>
      <c r="CF55" s="94" t="s">
        <v>60</v>
      </c>
    </row>
    <row r="56" spans="1:84" s="5" customFormat="1" ht="24.75" customHeight="1" x14ac:dyDescent="0.25">
      <c r="A56" s="45" t="s">
        <v>544</v>
      </c>
      <c r="B56" s="66" t="str">
        <f t="shared" si="7"/>
        <v>2026-0820612429741</v>
      </c>
      <c r="C56" s="48" t="str">
        <f t="shared" si="10"/>
        <v>2026-08|Yeleydi|20612429741</v>
      </c>
      <c r="D56" s="45" t="s">
        <v>291</v>
      </c>
      <c r="E56" s="38" t="s">
        <v>292</v>
      </c>
      <c r="F56" s="38" t="s">
        <v>585</v>
      </c>
      <c r="G56" s="38" t="s">
        <v>205</v>
      </c>
      <c r="H56" s="45" t="s">
        <v>464</v>
      </c>
      <c r="I56" s="48" t="str">
        <f t="shared" si="8"/>
        <v>20612429741|Yeleydi</v>
      </c>
      <c r="J56" s="39" t="s">
        <v>146</v>
      </c>
      <c r="K56" s="39" t="s">
        <v>92</v>
      </c>
      <c r="L56" s="37" t="s">
        <v>536</v>
      </c>
      <c r="M56" s="53" t="s">
        <v>235</v>
      </c>
      <c r="N56" s="40">
        <v>20</v>
      </c>
      <c r="O56" s="37" t="s">
        <v>58</v>
      </c>
      <c r="P56" s="62">
        <f>IF(O56="N",0,IF(O56="A",VLOOKUP(N56,Tablas!$B$66:$D$69,2),IF(O56="R",VLOOKUP(N56,Tablas!$B$66:$D$69,3))))</f>
        <v>1</v>
      </c>
      <c r="Q56" s="40">
        <v>2</v>
      </c>
      <c r="R56" s="37" t="s">
        <v>58</v>
      </c>
      <c r="S56" s="62">
        <f>IF(R56="N",0,IF(R56="A",VLOOKUP(Q56,Tablas!$B$73:$D$76,2),IF(R56="R",VLOOKUP(Q56,Tablas!$B$73:$D$76,3))))</f>
        <v>1</v>
      </c>
      <c r="T56" s="40">
        <v>30</v>
      </c>
      <c r="U56" s="37" t="s">
        <v>58</v>
      </c>
      <c r="V56" s="62">
        <f>IF(U56="N",0,IF(U56="A",VLOOKUP(T56,Tablas!$B$80:$D$83,2),IF(U56="R",VLOOKUP(T56,Tablas!$B$80:$D$83,3))))</f>
        <v>1</v>
      </c>
      <c r="W56" s="40">
        <v>20</v>
      </c>
      <c r="X56" s="37" t="s">
        <v>58</v>
      </c>
      <c r="Y56" s="62">
        <f>IF(X56="N",0,IF(X56="A",VLOOKUP(W56,Tablas!$B$87:$D$90,2),IF(X56="R",VLOOKUP(W56,Tablas!$B$87:$D$90,3))))</f>
        <v>2</v>
      </c>
      <c r="Z56" s="40"/>
      <c r="AA56" s="37" t="s">
        <v>62</v>
      </c>
      <c r="AB56" s="62">
        <f>IF(AA56="N",0,IF(AA56="A",VLOOKUP(Z56,Tablas!$B$143:$D$146,2),IF(AA56="R",VLOOKUP(Z56,Tablas!$B$143:$D$146,3))))</f>
        <v>0</v>
      </c>
      <c r="AC56" s="40">
        <v>1</v>
      </c>
      <c r="AD56" s="37" t="s">
        <v>58</v>
      </c>
      <c r="AE56" s="62">
        <f>IF(AD56="N",0,IF(AD56="A",VLOOKUP(AC56,Tablas!$B$101:$D$104,2),IF(AD56="R",VLOOKUP(AC56,Tablas!$B$101:$D$104,3))))</f>
        <v>2</v>
      </c>
      <c r="AF56" s="40"/>
      <c r="AG56" s="37" t="s">
        <v>62</v>
      </c>
      <c r="AH56" s="62">
        <f>IF(AG56="N",0,IF(AG56="A",VLOOKUP(AF56,Tablas!$B$94:$D$98,2),IF(AG56="R",VLOOKUP(AF56,Tablas!$B$94:$D$98,3))))</f>
        <v>0</v>
      </c>
      <c r="AI56" s="40">
        <v>10</v>
      </c>
      <c r="AJ56" s="37" t="s">
        <v>58</v>
      </c>
      <c r="AK56" s="62">
        <f>IF(AJ56="N",0,IF(AJ56="A",VLOOKUP(AI56,Tablas!$B$150:$D$154,2),IF(AJ56="R",VLOOKUP(AI56,Tablas!$B$150:$D$154,3))))</f>
        <v>1</v>
      </c>
      <c r="AL56" s="40">
        <v>2</v>
      </c>
      <c r="AM56" s="37" t="s">
        <v>58</v>
      </c>
      <c r="AN56" s="62">
        <f>IF(AM56="N",0,IF(AM56="A",VLOOKUP(AL56,Tablas!$B$108:$D$111,2),IF(AM56="R",VLOOKUP(AL56,Tablas!$B$108:$D$111,3))))</f>
        <v>4</v>
      </c>
      <c r="AO56" s="40"/>
      <c r="AP56" s="37" t="s">
        <v>62</v>
      </c>
      <c r="AQ56" s="62">
        <f>IF(AP56="N",0,IF(AP56="A",VLOOKUP(AO56,Tablas!$B$115:$D$118,2),IF(AP56="R",VLOOKUP(AO56,Tablas!$B$115:$D$118,3))))</f>
        <v>0</v>
      </c>
      <c r="AR56" s="40">
        <v>2</v>
      </c>
      <c r="AS56" s="37" t="s">
        <v>58</v>
      </c>
      <c r="AT56" s="62">
        <f>IF(AS56="N",0,IF(AS56="A",VLOOKUP(AR56,Tablas!$B$87:$D$90,2),IF(AS56="R",VLOOKUP(AR56,Tablas!$B$87:$D$90,3))))</f>
        <v>2</v>
      </c>
      <c r="AU56" s="40"/>
      <c r="AV56" s="37" t="s">
        <v>62</v>
      </c>
      <c r="AW56" s="62">
        <f>IF(AV56="N",0,IF(AV56="A",VLOOKUP(AU56,Tablas!$B$129:$D$132,2),IF(AV56="R",VLOOKUP(AU56,Tablas!$B$129:$D$132,3))))</f>
        <v>0</v>
      </c>
      <c r="AX56" s="40"/>
      <c r="AY56" s="37" t="s">
        <v>62</v>
      </c>
      <c r="AZ56" s="62">
        <f>IF(AY56="N",0,IF(AY56="A",VLOOKUP(AX56,Tablas!$B$136:$D$139,2),IF(AY56="R",VLOOKUP(AX56,Tablas!$B$136:$D$139,3))))</f>
        <v>0</v>
      </c>
      <c r="BA56" s="40"/>
      <c r="BB56" s="37" t="s">
        <v>62</v>
      </c>
      <c r="BC56" s="62">
        <f>IF(BB56="N",0,IF(BB56="A",VLOOKUP(BA56,Tablas!$B$122:$D$125,2),IF(BB56="R",VLOOKUP(BA56,Tablas!$B$122:$D$125,3))))</f>
        <v>0</v>
      </c>
      <c r="BD56" s="55"/>
      <c r="BE56" s="63">
        <f t="shared" si="32"/>
        <v>14</v>
      </c>
      <c r="BF56" s="40" t="s">
        <v>67</v>
      </c>
      <c r="BG56" s="37" t="s">
        <v>67</v>
      </c>
      <c r="BH56" s="37" t="s">
        <v>62</v>
      </c>
      <c r="BI56" s="37" t="s">
        <v>68</v>
      </c>
      <c r="BJ56" s="37" t="s">
        <v>62</v>
      </c>
      <c r="BK56" s="37" t="s">
        <v>62</v>
      </c>
      <c r="BL56" s="37" t="s">
        <v>62</v>
      </c>
      <c r="BM56" s="37" t="s">
        <v>62</v>
      </c>
      <c r="BN56" s="37" t="s">
        <v>62</v>
      </c>
      <c r="BO56" s="37" t="s">
        <v>62</v>
      </c>
      <c r="BP56" s="37" t="s">
        <v>62</v>
      </c>
      <c r="BQ56" s="64">
        <f t="shared" si="23"/>
        <v>5</v>
      </c>
      <c r="BR56" s="40" t="s">
        <v>85</v>
      </c>
      <c r="BS56" s="37" t="s">
        <v>85</v>
      </c>
      <c r="BT56" s="37" t="s">
        <v>86</v>
      </c>
      <c r="BU56" s="37" t="s">
        <v>86</v>
      </c>
      <c r="BV56" s="37" t="s">
        <v>85</v>
      </c>
      <c r="BW56" s="37" t="s">
        <v>86</v>
      </c>
      <c r="BX56" s="37" t="s">
        <v>86</v>
      </c>
      <c r="BY56" s="37" t="s">
        <v>86</v>
      </c>
      <c r="BZ56" s="37" t="s">
        <v>86</v>
      </c>
      <c r="CA56" s="37" t="s">
        <v>86</v>
      </c>
      <c r="CB56" s="64">
        <f t="shared" si="24"/>
        <v>3</v>
      </c>
      <c r="CC56" s="65">
        <f t="shared" si="45"/>
        <v>22</v>
      </c>
      <c r="CD56" s="100">
        <v>76443690</v>
      </c>
      <c r="CE56" s="99" t="s">
        <v>434</v>
      </c>
      <c r="CF56" s="94" t="s">
        <v>303</v>
      </c>
    </row>
    <row r="57" spans="1:84" s="5" customFormat="1" ht="24.75" customHeight="1" x14ac:dyDescent="0.25">
      <c r="A57" s="45" t="s">
        <v>544</v>
      </c>
      <c r="B57" s="66" t="str">
        <f t="shared" si="7"/>
        <v>2026-0820601658551</v>
      </c>
      <c r="C57" s="48" t="str">
        <f t="shared" si="10"/>
        <v>2026-08|Kheilly|20601658551</v>
      </c>
      <c r="D57" s="45" t="s">
        <v>293</v>
      </c>
      <c r="E57" s="38" t="s">
        <v>294</v>
      </c>
      <c r="F57" s="38" t="s">
        <v>268</v>
      </c>
      <c r="G57" s="38" t="s">
        <v>521</v>
      </c>
      <c r="H57" s="45" t="s">
        <v>556</v>
      </c>
      <c r="I57" s="48" t="str">
        <f t="shared" si="8"/>
        <v>20601658551|Kheilly</v>
      </c>
      <c r="J57" s="39" t="s">
        <v>145</v>
      </c>
      <c r="K57" s="39" t="s">
        <v>526</v>
      </c>
      <c r="L57" s="37" t="s">
        <v>207</v>
      </c>
      <c r="M57" s="53" t="s">
        <v>235</v>
      </c>
      <c r="N57" s="40">
        <v>60</v>
      </c>
      <c r="O57" s="37" t="s">
        <v>58</v>
      </c>
      <c r="P57" s="62">
        <f>IF(O57="N",0,IF(O57="A",VLOOKUP(N57,Tablas!$B$66:$D$69,2),IF(O57="R",VLOOKUP(N57,Tablas!$B$66:$D$69,3))))</f>
        <v>1</v>
      </c>
      <c r="Q57" s="40">
        <v>20</v>
      </c>
      <c r="R57" s="37" t="s">
        <v>58</v>
      </c>
      <c r="S57" s="62">
        <f>IF(R57="N",0,IF(R57="A",VLOOKUP(Q57,Tablas!$B$73:$D$76,2),IF(R57="R",VLOOKUP(Q57,Tablas!$B$73:$D$76,3))))</f>
        <v>1</v>
      </c>
      <c r="T57" s="40">
        <v>200</v>
      </c>
      <c r="U57" s="37" t="s">
        <v>58</v>
      </c>
      <c r="V57" s="62">
        <f>IF(U57="N",0,IF(U57="A",VLOOKUP(T57,Tablas!$B$80:$D$83,2),IF(U57="R",VLOOKUP(T57,Tablas!$B$80:$D$83,3))))</f>
        <v>2</v>
      </c>
      <c r="W57" s="40"/>
      <c r="X57" s="37" t="s">
        <v>62</v>
      </c>
      <c r="Y57" s="62">
        <f>IF(X57="N",0,IF(X57="A",VLOOKUP(W57,Tablas!$B$87:$D$90,2),IF(X57="R",VLOOKUP(W57,Tablas!$B$87:$D$90,3))))</f>
        <v>0</v>
      </c>
      <c r="Z57" s="40">
        <v>20</v>
      </c>
      <c r="AA57" s="37" t="s">
        <v>58</v>
      </c>
      <c r="AB57" s="62">
        <f>IF(AA57="N",0,IF(AA57="A",VLOOKUP(Z57,Tablas!$B$143:$D$146,2),IF(AA57="R",VLOOKUP(Z57,Tablas!$B$143:$D$146,3))))</f>
        <v>1</v>
      </c>
      <c r="AC57" s="40">
        <v>18</v>
      </c>
      <c r="AD57" s="37" t="s">
        <v>58</v>
      </c>
      <c r="AE57" s="62">
        <f>IF(AD57="N",0,IF(AD57="A",VLOOKUP(AC57,Tablas!$B$101:$D$104,2),IF(AD57="R",VLOOKUP(AC57,Tablas!$B$101:$D$104,3))))</f>
        <v>6</v>
      </c>
      <c r="AF57" s="40">
        <v>10</v>
      </c>
      <c r="AG57" s="37" t="s">
        <v>58</v>
      </c>
      <c r="AH57" s="62">
        <f>IF(AG57="N",0,IF(AG57="A",VLOOKUP(AF57,Tablas!$B$94:$D$98,2),IF(AG57="R",VLOOKUP(AF57,Tablas!$B$94:$D$98,3))))</f>
        <v>1</v>
      </c>
      <c r="AI57" s="40">
        <v>15</v>
      </c>
      <c r="AJ57" s="37" t="s">
        <v>58</v>
      </c>
      <c r="AK57" s="62">
        <f>IF(AJ57="N",0,IF(AJ57="A",VLOOKUP(AI57,Tablas!$B$150:$D$154,2),IF(AJ57="R",VLOOKUP(AI57,Tablas!$B$150:$D$154,3))))</f>
        <v>1</v>
      </c>
      <c r="AL57" s="40">
        <v>1</v>
      </c>
      <c r="AM57" s="37" t="s">
        <v>58</v>
      </c>
      <c r="AN57" s="62">
        <f>IF(AM57="N",0,IF(AM57="A",VLOOKUP(AL57,Tablas!$B$108:$D$111,2),IF(AM57="R",VLOOKUP(AL57,Tablas!$B$108:$D$111,3))))</f>
        <v>2</v>
      </c>
      <c r="AO57" s="40"/>
      <c r="AP57" s="37" t="s">
        <v>62</v>
      </c>
      <c r="AQ57" s="62">
        <f>IF(AP57="N",0,IF(AP57="A",VLOOKUP(AO57,Tablas!$B$115:$D$118,2),IF(AP57="R",VLOOKUP(AO57,Tablas!$B$115:$D$118,3))))</f>
        <v>0</v>
      </c>
      <c r="AR57" s="40">
        <f t="shared" ref="AR57" si="51">+W57</f>
        <v>0</v>
      </c>
      <c r="AS57" s="37" t="str">
        <f t="shared" ref="AS57" si="52">+X57</f>
        <v>N</v>
      </c>
      <c r="AT57" s="62">
        <f>IF(AS57="N",0,IF(AS57="A",VLOOKUP(AR57,Tablas!$B$87:$D$90,2),IF(AS57="R",VLOOKUP(AR57,Tablas!$B$87:$D$90,3))))</f>
        <v>0</v>
      </c>
      <c r="AU57" s="40"/>
      <c r="AV57" s="37" t="s">
        <v>62</v>
      </c>
      <c r="AW57" s="62">
        <f>IF(AV57="N",0,IF(AV57="A",VLOOKUP(AU57,Tablas!$B$129:$D$132,2),IF(AV57="R",VLOOKUP(AU57,Tablas!$B$129:$D$132,3))))</f>
        <v>0</v>
      </c>
      <c r="AX57" s="40">
        <v>200</v>
      </c>
      <c r="AY57" s="37" t="s">
        <v>58</v>
      </c>
      <c r="AZ57" s="62">
        <f>IF(AY57="N",0,IF(AY57="A",VLOOKUP(AX57,Tablas!$B$136:$D$139,2),IF(AY57="R",VLOOKUP(AX57,Tablas!$B$136:$D$139,3))))</f>
        <v>2</v>
      </c>
      <c r="BA57" s="40"/>
      <c r="BB57" s="37" t="s">
        <v>62</v>
      </c>
      <c r="BC57" s="62">
        <f>IF(BB57="N",0,IF(BB57="A",VLOOKUP(BA57,Tablas!$B$122:$D$125,2),IF(BB57="R",VLOOKUP(BA57,Tablas!$B$122:$D$125,3))))</f>
        <v>0</v>
      </c>
      <c r="BD57" s="55"/>
      <c r="BE57" s="63">
        <f t="shared" si="32"/>
        <v>17</v>
      </c>
      <c r="BF57" s="40" t="s">
        <v>67</v>
      </c>
      <c r="BG57" s="37" t="s">
        <v>67</v>
      </c>
      <c r="BH57" s="37" t="s">
        <v>62</v>
      </c>
      <c r="BI57" s="37" t="s">
        <v>68</v>
      </c>
      <c r="BJ57" s="37" t="s">
        <v>62</v>
      </c>
      <c r="BK57" s="37" t="s">
        <v>62</v>
      </c>
      <c r="BL57" s="37" t="s">
        <v>62</v>
      </c>
      <c r="BM57" s="37" t="s">
        <v>62</v>
      </c>
      <c r="BN57" s="37" t="s">
        <v>62</v>
      </c>
      <c r="BO57" s="37" t="s">
        <v>62</v>
      </c>
      <c r="BP57" s="37" t="s">
        <v>62</v>
      </c>
      <c r="BQ57" s="64">
        <f t="shared" si="23"/>
        <v>5</v>
      </c>
      <c r="BR57" s="40" t="s">
        <v>85</v>
      </c>
      <c r="BS57" s="37" t="s">
        <v>85</v>
      </c>
      <c r="BT57" s="37" t="s">
        <v>86</v>
      </c>
      <c r="BU57" s="37" t="s">
        <v>86</v>
      </c>
      <c r="BV57" s="37" t="s">
        <v>85</v>
      </c>
      <c r="BW57" s="37" t="s">
        <v>86</v>
      </c>
      <c r="BX57" s="37" t="s">
        <v>86</v>
      </c>
      <c r="BY57" s="37" t="s">
        <v>86</v>
      </c>
      <c r="BZ57" s="37" t="s">
        <v>86</v>
      </c>
      <c r="CA57" s="37" t="s">
        <v>86</v>
      </c>
      <c r="CB57" s="64">
        <f t="shared" si="24"/>
        <v>3</v>
      </c>
      <c r="CC57" s="65">
        <f t="shared" ref="CC57" si="53">+BE57+BQ57+CB57</f>
        <v>25</v>
      </c>
      <c r="CD57" s="100" t="s">
        <v>435</v>
      </c>
      <c r="CE57" s="99" t="s">
        <v>436</v>
      </c>
      <c r="CF57" s="94" t="s">
        <v>302</v>
      </c>
    </row>
    <row r="58" spans="1:84" s="5" customFormat="1" ht="24.75" customHeight="1" x14ac:dyDescent="0.25">
      <c r="A58" s="45" t="s">
        <v>544</v>
      </c>
      <c r="B58" s="66" t="str">
        <f t="shared" si="7"/>
        <v>2026-0820610495746</v>
      </c>
      <c r="C58" s="48" t="str">
        <f t="shared" si="10"/>
        <v>2026-08|Lorenzo|20610495746</v>
      </c>
      <c r="D58" s="45" t="s">
        <v>308</v>
      </c>
      <c r="E58" s="38" t="s">
        <v>309</v>
      </c>
      <c r="F58" s="38" t="s">
        <v>331</v>
      </c>
      <c r="G58" s="38" t="s">
        <v>518</v>
      </c>
      <c r="H58" s="45" t="s">
        <v>550</v>
      </c>
      <c r="I58" s="48" t="str">
        <f t="shared" si="8"/>
        <v>20610495746|Lorenzo</v>
      </c>
      <c r="J58" s="39" t="s">
        <v>145</v>
      </c>
      <c r="K58" s="39" t="s">
        <v>526</v>
      </c>
      <c r="L58" s="37" t="s">
        <v>207</v>
      </c>
      <c r="M58" s="53" t="s">
        <v>532</v>
      </c>
      <c r="N58" s="40">
        <v>350</v>
      </c>
      <c r="O58" s="37" t="s">
        <v>58</v>
      </c>
      <c r="P58" s="62">
        <f>IF(O58="N",0,IF(O58="A",VLOOKUP(N58,Tablas!$B$66:$D$69,2),IF(O58="R",VLOOKUP(N58,Tablas!$B$66:$D$69,3))))</f>
        <v>2</v>
      </c>
      <c r="Q58" s="40">
        <v>80</v>
      </c>
      <c r="R58" s="37" t="s">
        <v>58</v>
      </c>
      <c r="S58" s="62">
        <f>IF(R58="N",0,IF(R58="A",VLOOKUP(Q58,Tablas!$B$73:$D$76,2),IF(R58="R",VLOOKUP(Q58,Tablas!$B$73:$D$76,3))))</f>
        <v>1</v>
      </c>
      <c r="T58" s="40">
        <v>500</v>
      </c>
      <c r="U58" s="37" t="s">
        <v>58</v>
      </c>
      <c r="V58" s="62">
        <f>IF(U58="N",0,IF(U58="A",VLOOKUP(T58,Tablas!$B$80:$D$83,2),IF(U58="R",VLOOKUP(T58,Tablas!$B$80:$D$83,3))))</f>
        <v>3</v>
      </c>
      <c r="W58" s="40"/>
      <c r="X58" s="37" t="s">
        <v>62</v>
      </c>
      <c r="Y58" s="62">
        <f>IF(X58="N",0,IF(X58="A",VLOOKUP(W58,Tablas!$B$87:$D$90,2),IF(X58="R",VLOOKUP(W58,Tablas!$B$87:$D$90,3))))</f>
        <v>0</v>
      </c>
      <c r="Z58" s="40"/>
      <c r="AA58" s="37" t="s">
        <v>62</v>
      </c>
      <c r="AB58" s="62">
        <f>IF(AA58="N",0,IF(AA58="A",VLOOKUP(Z58,Tablas!$B$143:$D$146,2),IF(AA58="R",VLOOKUP(Z58,Tablas!$B$143:$D$146,3))))</f>
        <v>0</v>
      </c>
      <c r="AC58" s="40">
        <v>80</v>
      </c>
      <c r="AD58" s="37" t="s">
        <v>58</v>
      </c>
      <c r="AE58" s="62">
        <f>IF(AD58="N",0,IF(AD58="A",VLOOKUP(AC58,Tablas!$B$101:$D$104,2),IF(AD58="R",VLOOKUP(AC58,Tablas!$B$101:$D$104,3))))</f>
        <v>8</v>
      </c>
      <c r="AF58" s="40"/>
      <c r="AG58" s="37" t="s">
        <v>62</v>
      </c>
      <c r="AH58" s="62">
        <f>IF(AG58="N",0,IF(AG58="A",VLOOKUP(AF58,Tablas!$B$94:$D$98,2),IF(AG58="R",VLOOKUP(AF58,Tablas!$B$94:$D$98,3))))</f>
        <v>0</v>
      </c>
      <c r="AI58" s="40"/>
      <c r="AJ58" s="37" t="s">
        <v>62</v>
      </c>
      <c r="AK58" s="62">
        <f>IF(AJ58="N",0,IF(AJ58="A",VLOOKUP(AI58,Tablas!$B$150:$D$154,2),IF(AJ58="R",VLOOKUP(AI58,Tablas!$B$150:$D$154,3))))</f>
        <v>0</v>
      </c>
      <c r="AL58" s="40"/>
      <c r="AM58" s="37" t="s">
        <v>62</v>
      </c>
      <c r="AN58" s="62">
        <f>IF(AM58="N",0,IF(AM58="A",VLOOKUP(AL58,Tablas!$B$108:$D$111,2),IF(AM58="R",VLOOKUP(AL58,Tablas!$B$108:$D$111,3))))</f>
        <v>0</v>
      </c>
      <c r="AO58" s="40"/>
      <c r="AP58" s="37" t="s">
        <v>62</v>
      </c>
      <c r="AQ58" s="62">
        <f>IF(AP58="N",0,IF(AP58="A",VLOOKUP(AO58,Tablas!$B$115:$D$118,2),IF(AP58="R",VLOOKUP(AO58,Tablas!$B$115:$D$118,3))))</f>
        <v>0</v>
      </c>
      <c r="AR58" s="40">
        <f t="shared" ref="AR58" si="54">+W58</f>
        <v>0</v>
      </c>
      <c r="AS58" s="37" t="str">
        <f t="shared" ref="AS58" si="55">+X58</f>
        <v>N</v>
      </c>
      <c r="AT58" s="62">
        <f>IF(AS58="N",0,IF(AS58="A",VLOOKUP(AR58,Tablas!$B$87:$D$90,2),IF(AS58="R",VLOOKUP(AR58,Tablas!$B$87:$D$90,3))))</f>
        <v>0</v>
      </c>
      <c r="AU58" s="40"/>
      <c r="AV58" s="37" t="s">
        <v>62</v>
      </c>
      <c r="AW58" s="62">
        <f>IF(AV58="N",0,IF(AV58="A",VLOOKUP(AU58,Tablas!$B$129:$D$132,2),IF(AV58="R",VLOOKUP(AU58,Tablas!$B$129:$D$132,3))))</f>
        <v>0</v>
      </c>
      <c r="AX58" s="40"/>
      <c r="AY58" s="37" t="s">
        <v>62</v>
      </c>
      <c r="AZ58" s="62">
        <f>IF(AY58="N",0,IF(AY58="A",VLOOKUP(AX58,Tablas!$B$136:$D$139,2),IF(AY58="R",VLOOKUP(AX58,Tablas!$B$136:$D$139,3))))</f>
        <v>0</v>
      </c>
      <c r="BA58" s="40"/>
      <c r="BB58" s="37" t="s">
        <v>62</v>
      </c>
      <c r="BC58" s="62">
        <f>IF(BB58="N",0,IF(BB58="A",VLOOKUP(BA58,Tablas!$B$122:$D$125,2),IF(BB58="R",VLOOKUP(BA58,Tablas!$B$122:$D$125,3))))</f>
        <v>0</v>
      </c>
      <c r="BD58" s="55"/>
      <c r="BE58" s="63">
        <f t="shared" si="32"/>
        <v>14</v>
      </c>
      <c r="BF58" s="40" t="s">
        <v>67</v>
      </c>
      <c r="BG58" s="37" t="s">
        <v>67</v>
      </c>
      <c r="BH58" s="37" t="s">
        <v>62</v>
      </c>
      <c r="BI58" s="37" t="s">
        <v>68</v>
      </c>
      <c r="BJ58" s="37" t="s">
        <v>62</v>
      </c>
      <c r="BK58" s="37" t="s">
        <v>62</v>
      </c>
      <c r="BL58" s="37" t="s">
        <v>62</v>
      </c>
      <c r="BM58" s="37" t="s">
        <v>62</v>
      </c>
      <c r="BN58" s="37" t="s">
        <v>62</v>
      </c>
      <c r="BO58" s="37" t="s">
        <v>62</v>
      </c>
      <c r="BP58" s="37" t="s">
        <v>62</v>
      </c>
      <c r="BQ58" s="64">
        <f t="shared" si="23"/>
        <v>5</v>
      </c>
      <c r="BR58" s="40" t="s">
        <v>85</v>
      </c>
      <c r="BS58" s="37" t="s">
        <v>85</v>
      </c>
      <c r="BT58" s="37" t="s">
        <v>86</v>
      </c>
      <c r="BU58" s="37" t="s">
        <v>86</v>
      </c>
      <c r="BV58" s="37" t="s">
        <v>85</v>
      </c>
      <c r="BW58" s="37" t="s">
        <v>86</v>
      </c>
      <c r="BX58" s="37" t="s">
        <v>86</v>
      </c>
      <c r="BY58" s="37" t="s">
        <v>86</v>
      </c>
      <c r="BZ58" s="37" t="s">
        <v>85</v>
      </c>
      <c r="CA58" s="37" t="s">
        <v>86</v>
      </c>
      <c r="CB58" s="64">
        <f t="shared" si="24"/>
        <v>4</v>
      </c>
      <c r="CC58" s="65">
        <f t="shared" ref="CC58" si="56">+BE58+BQ58+CB58</f>
        <v>23</v>
      </c>
      <c r="CD58" s="100" t="s">
        <v>437</v>
      </c>
      <c r="CE58" s="99" t="s">
        <v>438</v>
      </c>
      <c r="CF58" s="94" t="s">
        <v>302</v>
      </c>
    </row>
    <row r="59" spans="1:84" s="5" customFormat="1" ht="24.75" customHeight="1" x14ac:dyDescent="0.25">
      <c r="A59" s="45" t="s">
        <v>544</v>
      </c>
      <c r="B59" s="66" t="str">
        <f t="shared" si="7"/>
        <v>2026-0820609702711</v>
      </c>
      <c r="C59" s="48" t="str">
        <f t="shared" si="10"/>
        <v>2026-08|Carmen D.|20609702711</v>
      </c>
      <c r="D59" s="45" t="s">
        <v>310</v>
      </c>
      <c r="E59" s="38" t="s">
        <v>311</v>
      </c>
      <c r="F59" s="38" t="s">
        <v>331</v>
      </c>
      <c r="G59" s="38" t="s">
        <v>523</v>
      </c>
      <c r="H59" s="45" t="s">
        <v>549</v>
      </c>
      <c r="I59" s="48" t="str">
        <f t="shared" si="8"/>
        <v>20609702711|Carmen D.</v>
      </c>
      <c r="J59" s="39" t="s">
        <v>146</v>
      </c>
      <c r="K59" s="39" t="s">
        <v>526</v>
      </c>
      <c r="L59" s="37" t="s">
        <v>536</v>
      </c>
      <c r="M59" s="53" t="s">
        <v>235</v>
      </c>
      <c r="N59" s="40">
        <v>5</v>
      </c>
      <c r="O59" s="37" t="s">
        <v>58</v>
      </c>
      <c r="P59" s="62">
        <f>IF(O59="N",0,IF(O59="A",VLOOKUP(N59,Tablas!$B$66:$D$69,2),IF(O59="R",VLOOKUP(N59,Tablas!$B$66:$D$69,3))))</f>
        <v>1</v>
      </c>
      <c r="Q59" s="40">
        <v>5</v>
      </c>
      <c r="R59" s="37" t="s">
        <v>58</v>
      </c>
      <c r="S59" s="62">
        <f>IF(R59="N",0,IF(R59="A",VLOOKUP(Q59,Tablas!$B$73:$D$76,2),IF(R59="R",VLOOKUP(Q59,Tablas!$B$73:$D$76,3))))</f>
        <v>1</v>
      </c>
      <c r="T59" s="40">
        <v>10</v>
      </c>
      <c r="U59" s="37" t="s">
        <v>58</v>
      </c>
      <c r="V59" s="62">
        <f>IF(U59="N",0,IF(U59="A",VLOOKUP(T59,Tablas!$B$80:$D$83,2),IF(U59="R",VLOOKUP(T59,Tablas!$B$80:$D$83,3))))</f>
        <v>1</v>
      </c>
      <c r="W59" s="40"/>
      <c r="X59" s="37" t="s">
        <v>62</v>
      </c>
      <c r="Y59" s="62">
        <f>IF(X59="N",0,IF(X59="A",VLOOKUP(W59,Tablas!$B$87:$D$90,2),IF(X59="R",VLOOKUP(W59,Tablas!$B$87:$D$90,3))))</f>
        <v>0</v>
      </c>
      <c r="Z59" s="40"/>
      <c r="AA59" s="37" t="s">
        <v>62</v>
      </c>
      <c r="AB59" s="62">
        <f>IF(AA59="N",0,IF(AA59="A",VLOOKUP(Z59,Tablas!$B$143:$D$146,2),IF(AA59="R",VLOOKUP(Z59,Tablas!$B$143:$D$146,3))))</f>
        <v>0</v>
      </c>
      <c r="AC59" s="40"/>
      <c r="AD59" s="37" t="s">
        <v>62</v>
      </c>
      <c r="AE59" s="62">
        <f>IF(AD59="N",0,IF(AD59="A",VLOOKUP(AC59,Tablas!$B$101:$D$104,2),IF(AD59="R",VLOOKUP(AC59,Tablas!$B$101:$D$104,3))))</f>
        <v>0</v>
      </c>
      <c r="AF59" s="40"/>
      <c r="AG59" s="37" t="s">
        <v>62</v>
      </c>
      <c r="AH59" s="62">
        <f>IF(AG59="N",0,IF(AG59="A",VLOOKUP(AF59,Tablas!$B$94:$D$98,2),IF(AG59="R",VLOOKUP(AF59,Tablas!$B$94:$D$98,3))))</f>
        <v>0</v>
      </c>
      <c r="AI59" s="40"/>
      <c r="AJ59" s="37" t="s">
        <v>62</v>
      </c>
      <c r="AK59" s="62">
        <f>IF(AJ59="N",0,IF(AJ59="A",VLOOKUP(AI59,Tablas!$B$150:$D$154,2),IF(AJ59="R",VLOOKUP(AI59,Tablas!$B$150:$D$154,3))))</f>
        <v>0</v>
      </c>
      <c r="AL59" s="40"/>
      <c r="AM59" s="37" t="s">
        <v>62</v>
      </c>
      <c r="AN59" s="62">
        <f>IF(AM59="N",0,IF(AM59="A",VLOOKUP(AL59,Tablas!$B$108:$D$111,2),IF(AM59="R",VLOOKUP(AL59,Tablas!$B$108:$D$111,3))))</f>
        <v>0</v>
      </c>
      <c r="AO59" s="40"/>
      <c r="AP59" s="37" t="s">
        <v>62</v>
      </c>
      <c r="AQ59" s="62">
        <f>IF(AP59="N",0,IF(AP59="A",VLOOKUP(AO59,Tablas!$B$115:$D$118,2),IF(AP59="R",VLOOKUP(AO59,Tablas!$B$115:$D$118,3))))</f>
        <v>0</v>
      </c>
      <c r="AR59" s="40"/>
      <c r="AS59" s="37" t="s">
        <v>62</v>
      </c>
      <c r="AT59" s="62">
        <f>IF(AS59="N",0,IF(AS59="A",VLOOKUP(AR59,Tablas!$B$87:$D$90,2),IF(AS59="R",VLOOKUP(AR59,Tablas!$B$87:$D$90,3))))</f>
        <v>0</v>
      </c>
      <c r="AU59" s="40"/>
      <c r="AV59" s="37" t="s">
        <v>62</v>
      </c>
      <c r="AW59" s="62">
        <f>IF(AV59="N",0,IF(AV59="A",VLOOKUP(AU59,Tablas!$B$129:$D$132,2),IF(AV59="R",VLOOKUP(AU59,Tablas!$B$129:$D$132,3))))</f>
        <v>0</v>
      </c>
      <c r="AX59" s="40"/>
      <c r="AY59" s="37" t="s">
        <v>58</v>
      </c>
      <c r="AZ59" s="62">
        <f>IF(AY59="N",0,IF(AY59="A",VLOOKUP(AX59,Tablas!$B$136:$D$139,2),IF(AY59="R",VLOOKUP(AX59,Tablas!$B$136:$D$139,3))))</f>
        <v>1</v>
      </c>
      <c r="BA59" s="40"/>
      <c r="BB59" s="37" t="s">
        <v>62</v>
      </c>
      <c r="BC59" s="62">
        <f>IF(BB59="N",0,IF(BB59="A",VLOOKUP(BA59,Tablas!$B$122:$D$125,2),IF(BB59="R",VLOOKUP(BA59,Tablas!$B$122:$D$125,3))))</f>
        <v>0</v>
      </c>
      <c r="BD59" s="55"/>
      <c r="BE59" s="63">
        <f t="shared" ref="BE59:BE68" si="57">SUMIF($N$6:$BD$6,"Valor",N59:BD59)</f>
        <v>4</v>
      </c>
      <c r="BF59" s="40" t="s">
        <v>67</v>
      </c>
      <c r="BG59" s="37" t="s">
        <v>67</v>
      </c>
      <c r="BH59" s="37" t="s">
        <v>62</v>
      </c>
      <c r="BI59" s="37" t="s">
        <v>68</v>
      </c>
      <c r="BJ59" s="37" t="s">
        <v>62</v>
      </c>
      <c r="BK59" s="37" t="s">
        <v>62</v>
      </c>
      <c r="BL59" s="37" t="s">
        <v>62</v>
      </c>
      <c r="BM59" s="37" t="s">
        <v>62</v>
      </c>
      <c r="BN59" s="37" t="s">
        <v>62</v>
      </c>
      <c r="BO59" s="37" t="s">
        <v>62</v>
      </c>
      <c r="BP59" s="37" t="s">
        <v>62</v>
      </c>
      <c r="BQ59" s="64">
        <f t="shared" ref="BQ59:BQ90" si="58">COUNTIF($BF59:$BP59,"E")*2+COUNTIF($BF59:$BP59,"F")*1</f>
        <v>5</v>
      </c>
      <c r="BR59" s="40" t="s">
        <v>85</v>
      </c>
      <c r="BS59" s="37" t="s">
        <v>86</v>
      </c>
      <c r="BT59" s="37" t="s">
        <v>86</v>
      </c>
      <c r="BU59" s="37" t="s">
        <v>86</v>
      </c>
      <c r="BV59" s="37" t="s">
        <v>86</v>
      </c>
      <c r="BW59" s="37" t="s">
        <v>86</v>
      </c>
      <c r="BX59" s="37" t="s">
        <v>86</v>
      </c>
      <c r="BY59" s="37" t="s">
        <v>86</v>
      </c>
      <c r="BZ59" s="37" t="s">
        <v>86</v>
      </c>
      <c r="CA59" s="37" t="s">
        <v>86</v>
      </c>
      <c r="CB59" s="64">
        <f t="shared" ref="CB59:CB90" si="59">COUNTIF($BR59:$CA59,"SI")</f>
        <v>1</v>
      </c>
      <c r="CC59" s="65">
        <f t="shared" ref="CC59:CC68" si="60">+BE59+BQ59+CB59</f>
        <v>10</v>
      </c>
      <c r="CD59" s="100" t="s">
        <v>439</v>
      </c>
      <c r="CE59" s="99" t="s">
        <v>440</v>
      </c>
      <c r="CF59" s="94" t="s">
        <v>304</v>
      </c>
    </row>
    <row r="60" spans="1:84" s="5" customFormat="1" ht="24.75" customHeight="1" x14ac:dyDescent="0.25">
      <c r="A60" s="45" t="s">
        <v>544</v>
      </c>
      <c r="B60" s="66" t="str">
        <f t="shared" si="7"/>
        <v>2026-0820614192527</v>
      </c>
      <c r="C60" s="48" t="str">
        <f t="shared" si="10"/>
        <v>2026-08|Carmen D.|20614192527</v>
      </c>
      <c r="D60" s="45" t="s">
        <v>312</v>
      </c>
      <c r="E60" s="38" t="s">
        <v>313</v>
      </c>
      <c r="F60" s="38" t="s">
        <v>331</v>
      </c>
      <c r="G60" s="38" t="s">
        <v>523</v>
      </c>
      <c r="H60" s="45" t="s">
        <v>549</v>
      </c>
      <c r="I60" s="48" t="str">
        <f t="shared" si="8"/>
        <v>20614192527|Carmen D.</v>
      </c>
      <c r="J60" s="39" t="s">
        <v>146</v>
      </c>
      <c r="K60" s="39" t="s">
        <v>526</v>
      </c>
      <c r="L60" s="37" t="s">
        <v>297</v>
      </c>
      <c r="M60" s="53" t="s">
        <v>235</v>
      </c>
      <c r="N60" s="40">
        <v>5</v>
      </c>
      <c r="O60" s="37" t="s">
        <v>58</v>
      </c>
      <c r="P60" s="62">
        <f>IF(O60="N",0,IF(O60="A",VLOOKUP(N60,Tablas!$B$66:$D$69,2),IF(O60="R",VLOOKUP(N60,Tablas!$B$66:$D$69,3))))</f>
        <v>1</v>
      </c>
      <c r="Q60" s="40">
        <v>5</v>
      </c>
      <c r="R60" s="37" t="s">
        <v>58</v>
      </c>
      <c r="S60" s="62">
        <f>IF(R60="N",0,IF(R60="A",VLOOKUP(Q60,Tablas!$B$73:$D$76,2),IF(R60="R",VLOOKUP(Q60,Tablas!$B$73:$D$76,3))))</f>
        <v>1</v>
      </c>
      <c r="T60" s="40">
        <v>30</v>
      </c>
      <c r="U60" s="37" t="s">
        <v>58</v>
      </c>
      <c r="V60" s="62">
        <f>IF(U60="N",0,IF(U60="A",VLOOKUP(T60,Tablas!$B$80:$D$83,2),IF(U60="R",VLOOKUP(T60,Tablas!$B$80:$D$83,3))))</f>
        <v>1</v>
      </c>
      <c r="W60" s="40"/>
      <c r="X60" s="37" t="s">
        <v>62</v>
      </c>
      <c r="Y60" s="62">
        <f>IF(X60="N",0,IF(X60="A",VLOOKUP(W60,Tablas!$B$87:$D$90,2),IF(X60="R",VLOOKUP(W60,Tablas!$B$87:$D$90,3))))</f>
        <v>0</v>
      </c>
      <c r="Z60" s="40"/>
      <c r="AA60" s="37" t="s">
        <v>62</v>
      </c>
      <c r="AB60" s="62">
        <f>IF(AA60="N",0,IF(AA60="A",VLOOKUP(Z60,Tablas!$B$143:$D$146,2),IF(AA60="R",VLOOKUP(Z60,Tablas!$B$143:$D$146,3))))</f>
        <v>0</v>
      </c>
      <c r="AC60" s="40"/>
      <c r="AD60" s="37" t="s">
        <v>62</v>
      </c>
      <c r="AE60" s="62">
        <f>IF(AD60="N",0,IF(AD60="A",VLOOKUP(AC60,Tablas!$B$101:$D$104,2),IF(AD60="R",VLOOKUP(AC60,Tablas!$B$101:$D$104,3))))</f>
        <v>0</v>
      </c>
      <c r="AF60" s="40"/>
      <c r="AG60" s="37" t="s">
        <v>62</v>
      </c>
      <c r="AH60" s="62">
        <f>IF(AG60="N",0,IF(AG60="A",VLOOKUP(AF60,Tablas!$B$94:$D$98,2),IF(AG60="R",VLOOKUP(AF60,Tablas!$B$94:$D$98,3))))</f>
        <v>0</v>
      </c>
      <c r="AI60" s="40"/>
      <c r="AJ60" s="37" t="s">
        <v>62</v>
      </c>
      <c r="AK60" s="62">
        <f>IF(AJ60="N",0,IF(AJ60="A",VLOOKUP(AI60,Tablas!$B$150:$D$154,2),IF(AJ60="R",VLOOKUP(AI60,Tablas!$B$150:$D$154,3))))</f>
        <v>0</v>
      </c>
      <c r="AL60" s="40"/>
      <c r="AM60" s="37" t="s">
        <v>62</v>
      </c>
      <c r="AN60" s="62">
        <f>IF(AM60="N",0,IF(AM60="A",VLOOKUP(AL60,Tablas!$B$108:$D$111,2),IF(AM60="R",VLOOKUP(AL60,Tablas!$B$108:$D$111,3))))</f>
        <v>0</v>
      </c>
      <c r="AO60" s="40"/>
      <c r="AP60" s="37" t="s">
        <v>62</v>
      </c>
      <c r="AQ60" s="62">
        <f>IF(AP60="N",0,IF(AP60="A",VLOOKUP(AO60,Tablas!$B$115:$D$118,2),IF(AP60="R",VLOOKUP(AO60,Tablas!$B$115:$D$118,3))))</f>
        <v>0</v>
      </c>
      <c r="AR60" s="40"/>
      <c r="AS60" s="37" t="s">
        <v>62</v>
      </c>
      <c r="AT60" s="62">
        <f>IF(AS60="N",0,IF(AS60="A",VLOOKUP(AR60,Tablas!$B$87:$D$90,2),IF(AS60="R",VLOOKUP(AR60,Tablas!$B$87:$D$90,3))))</f>
        <v>0</v>
      </c>
      <c r="AU60" s="40"/>
      <c r="AV60" s="37" t="s">
        <v>62</v>
      </c>
      <c r="AW60" s="62">
        <f>IF(AV60="N",0,IF(AV60="A",VLOOKUP(AU60,Tablas!$B$129:$D$132,2),IF(AV60="R",VLOOKUP(AU60,Tablas!$B$129:$D$132,3))))</f>
        <v>0</v>
      </c>
      <c r="AX60" s="40"/>
      <c r="AY60" s="37" t="s">
        <v>58</v>
      </c>
      <c r="AZ60" s="62">
        <f>IF(AY60="N",0,IF(AY60="A",VLOOKUP(AX60,Tablas!$B$136:$D$139,2),IF(AY60="R",VLOOKUP(AX60,Tablas!$B$136:$D$139,3))))</f>
        <v>1</v>
      </c>
      <c r="BA60" s="40"/>
      <c r="BB60" s="37" t="s">
        <v>62</v>
      </c>
      <c r="BC60" s="62">
        <f>IF(BB60="N",0,IF(BB60="A",VLOOKUP(BA60,Tablas!$B$122:$D$125,2),IF(BB60="R",VLOOKUP(BA60,Tablas!$B$122:$D$125,3))))</f>
        <v>0</v>
      </c>
      <c r="BD60" s="55"/>
      <c r="BE60" s="63">
        <f t="shared" si="57"/>
        <v>4</v>
      </c>
      <c r="BF60" s="40" t="s">
        <v>67</v>
      </c>
      <c r="BG60" s="37" t="s">
        <v>67</v>
      </c>
      <c r="BH60" s="37" t="s">
        <v>62</v>
      </c>
      <c r="BI60" s="37" t="s">
        <v>68</v>
      </c>
      <c r="BJ60" s="37" t="s">
        <v>62</v>
      </c>
      <c r="BK60" s="37" t="s">
        <v>62</v>
      </c>
      <c r="BL60" s="37" t="s">
        <v>62</v>
      </c>
      <c r="BM60" s="37" t="s">
        <v>62</v>
      </c>
      <c r="BN60" s="37" t="s">
        <v>62</v>
      </c>
      <c r="BO60" s="37" t="s">
        <v>62</v>
      </c>
      <c r="BP60" s="37" t="s">
        <v>62</v>
      </c>
      <c r="BQ60" s="64">
        <f t="shared" si="58"/>
        <v>5</v>
      </c>
      <c r="BR60" s="40" t="s">
        <v>85</v>
      </c>
      <c r="BS60" s="37" t="s">
        <v>86</v>
      </c>
      <c r="BT60" s="37" t="s">
        <v>86</v>
      </c>
      <c r="BU60" s="37" t="s">
        <v>86</v>
      </c>
      <c r="BV60" s="37" t="s">
        <v>86</v>
      </c>
      <c r="BW60" s="37" t="s">
        <v>86</v>
      </c>
      <c r="BX60" s="37" t="s">
        <v>86</v>
      </c>
      <c r="BY60" s="37" t="s">
        <v>86</v>
      </c>
      <c r="BZ60" s="37" t="s">
        <v>86</v>
      </c>
      <c r="CA60" s="37" t="s">
        <v>86</v>
      </c>
      <c r="CB60" s="64">
        <f t="shared" si="59"/>
        <v>1</v>
      </c>
      <c r="CC60" s="65">
        <f t="shared" si="60"/>
        <v>10</v>
      </c>
      <c r="CD60" s="100" t="s">
        <v>441</v>
      </c>
      <c r="CE60" s="99" t="s">
        <v>442</v>
      </c>
      <c r="CF60" s="94" t="s">
        <v>304</v>
      </c>
    </row>
    <row r="61" spans="1:84" s="5" customFormat="1" ht="24.75" customHeight="1" x14ac:dyDescent="0.25">
      <c r="A61" s="45" t="s">
        <v>544</v>
      </c>
      <c r="B61" s="66" t="str">
        <f t="shared" si="7"/>
        <v>2026-0810440399423</v>
      </c>
      <c r="C61" s="48" t="str">
        <f t="shared" si="10"/>
        <v>2026-08|Carmen D.|10440399423</v>
      </c>
      <c r="D61" s="45" t="s">
        <v>314</v>
      </c>
      <c r="E61" s="38" t="s">
        <v>315</v>
      </c>
      <c r="F61" s="38" t="s">
        <v>331</v>
      </c>
      <c r="G61" s="38" t="s">
        <v>523</v>
      </c>
      <c r="H61" s="45" t="s">
        <v>549</v>
      </c>
      <c r="I61" s="48" t="str">
        <f t="shared" si="8"/>
        <v>10440399423|Carmen D.</v>
      </c>
      <c r="J61" s="39" t="s">
        <v>146</v>
      </c>
      <c r="K61" s="39" t="s">
        <v>526</v>
      </c>
      <c r="L61" s="37" t="s">
        <v>297</v>
      </c>
      <c r="M61" s="53" t="s">
        <v>533</v>
      </c>
      <c r="N61" s="40">
        <v>10</v>
      </c>
      <c r="O61" s="37" t="s">
        <v>58</v>
      </c>
      <c r="P61" s="62">
        <f>IF(O61="N",0,IF(O61="A",VLOOKUP(N61,Tablas!$B$66:$D$69,2),IF(O61="R",VLOOKUP(N61,Tablas!$B$66:$D$69,3))))</f>
        <v>1</v>
      </c>
      <c r="Q61" s="40">
        <v>10</v>
      </c>
      <c r="R61" s="37" t="s">
        <v>58</v>
      </c>
      <c r="S61" s="62">
        <f>IF(R61="N",0,IF(R61="A",VLOOKUP(Q61,Tablas!$B$73:$D$76,2),IF(R61="R",VLOOKUP(Q61,Tablas!$B$73:$D$76,3))))</f>
        <v>1</v>
      </c>
      <c r="T61" s="40"/>
      <c r="U61" s="37" t="s">
        <v>62</v>
      </c>
      <c r="V61" s="62">
        <f>IF(U61="N",0,IF(U61="A",VLOOKUP(T61,Tablas!$B$80:$D$83,2),IF(U61="R",VLOOKUP(T61,Tablas!$B$80:$D$83,3))))</f>
        <v>0</v>
      </c>
      <c r="W61" s="40"/>
      <c r="X61" s="37" t="s">
        <v>62</v>
      </c>
      <c r="Y61" s="62">
        <f>IF(X61="N",0,IF(X61="A",VLOOKUP(W61,Tablas!$B$87:$D$90,2),IF(X61="R",VLOOKUP(W61,Tablas!$B$87:$D$90,3))))</f>
        <v>0</v>
      </c>
      <c r="Z61" s="40"/>
      <c r="AA61" s="37" t="s">
        <v>62</v>
      </c>
      <c r="AB61" s="62">
        <f>IF(AA61="N",0,IF(AA61="A",VLOOKUP(Z61,Tablas!$B$143:$D$146,2),IF(AA61="R",VLOOKUP(Z61,Tablas!$B$143:$D$146,3))))</f>
        <v>0</v>
      </c>
      <c r="AC61" s="40"/>
      <c r="AD61" s="37" t="s">
        <v>62</v>
      </c>
      <c r="AE61" s="62">
        <f>IF(AD61="N",0,IF(AD61="A",VLOOKUP(AC61,Tablas!$B$101:$D$104,2),IF(AD61="R",VLOOKUP(AC61,Tablas!$B$101:$D$104,3))))</f>
        <v>0</v>
      </c>
      <c r="AF61" s="40"/>
      <c r="AG61" s="37" t="s">
        <v>62</v>
      </c>
      <c r="AH61" s="62">
        <f>IF(AG61="N",0,IF(AG61="A",VLOOKUP(AF61,Tablas!$B$94:$D$98,2),IF(AG61="R",VLOOKUP(AF61,Tablas!$B$94:$D$98,3))))</f>
        <v>0</v>
      </c>
      <c r="AI61" s="40"/>
      <c r="AJ61" s="37" t="s">
        <v>62</v>
      </c>
      <c r="AK61" s="62">
        <f>IF(AJ61="N",0,IF(AJ61="A",VLOOKUP(AI61,Tablas!$B$150:$D$154,2),IF(AJ61="R",VLOOKUP(AI61,Tablas!$B$150:$D$154,3))))</f>
        <v>0</v>
      </c>
      <c r="AL61" s="40"/>
      <c r="AM61" s="37" t="s">
        <v>62</v>
      </c>
      <c r="AN61" s="62">
        <f>IF(AM61="N",0,IF(AM61="A",VLOOKUP(AL61,Tablas!$B$108:$D$111,2),IF(AM61="R",VLOOKUP(AL61,Tablas!$B$108:$D$111,3))))</f>
        <v>0</v>
      </c>
      <c r="AO61" s="40"/>
      <c r="AP61" s="37" t="s">
        <v>62</v>
      </c>
      <c r="AQ61" s="62">
        <f>IF(AP61="N",0,IF(AP61="A",VLOOKUP(AO61,Tablas!$B$115:$D$118,2),IF(AP61="R",VLOOKUP(AO61,Tablas!$B$115:$D$118,3))))</f>
        <v>0</v>
      </c>
      <c r="AR61" s="40"/>
      <c r="AS61" s="37" t="s">
        <v>62</v>
      </c>
      <c r="AT61" s="62">
        <f>IF(AS61="N",0,IF(AS61="A",VLOOKUP(AR61,Tablas!$B$87:$D$90,2),IF(AS61="R",VLOOKUP(AR61,Tablas!$B$87:$D$90,3))))</f>
        <v>0</v>
      </c>
      <c r="AU61" s="40"/>
      <c r="AV61" s="37" t="s">
        <v>62</v>
      </c>
      <c r="AW61" s="62">
        <f>IF(AV61="N",0,IF(AV61="A",VLOOKUP(AU61,Tablas!$B$129:$D$132,2),IF(AV61="R",VLOOKUP(AU61,Tablas!$B$129:$D$132,3))))</f>
        <v>0</v>
      </c>
      <c r="AX61" s="40"/>
      <c r="AY61" s="37" t="s">
        <v>62</v>
      </c>
      <c r="AZ61" s="62">
        <f>IF(AY61="N",0,IF(AY61="A",VLOOKUP(AX61,Tablas!$B$136:$D$139,2),IF(AY61="R",VLOOKUP(AX61,Tablas!$B$136:$D$139,3))))</f>
        <v>0</v>
      </c>
      <c r="BA61" s="40"/>
      <c r="BB61" s="37" t="s">
        <v>62</v>
      </c>
      <c r="BC61" s="62">
        <f>IF(BB61="N",0,IF(BB61="A",VLOOKUP(BA61,Tablas!$B$122:$D$125,2),IF(BB61="R",VLOOKUP(BA61,Tablas!$B$122:$D$125,3))))</f>
        <v>0</v>
      </c>
      <c r="BD61" s="55"/>
      <c r="BE61" s="63">
        <f t="shared" si="57"/>
        <v>2</v>
      </c>
      <c r="BF61" s="40" t="s">
        <v>67</v>
      </c>
      <c r="BG61" s="37" t="s">
        <v>67</v>
      </c>
      <c r="BH61" s="37" t="s">
        <v>62</v>
      </c>
      <c r="BI61" s="37" t="s">
        <v>68</v>
      </c>
      <c r="BJ61" s="37" t="s">
        <v>62</v>
      </c>
      <c r="BK61" s="37" t="s">
        <v>62</v>
      </c>
      <c r="BL61" s="37" t="s">
        <v>62</v>
      </c>
      <c r="BM61" s="37" t="s">
        <v>62</v>
      </c>
      <c r="BN61" s="37" t="s">
        <v>62</v>
      </c>
      <c r="BO61" s="37" t="s">
        <v>62</v>
      </c>
      <c r="BP61" s="37" t="s">
        <v>62</v>
      </c>
      <c r="BQ61" s="64">
        <f t="shared" si="58"/>
        <v>5</v>
      </c>
      <c r="BR61" s="40" t="s">
        <v>85</v>
      </c>
      <c r="BS61" s="37" t="s">
        <v>86</v>
      </c>
      <c r="BT61" s="37" t="s">
        <v>86</v>
      </c>
      <c r="BU61" s="37" t="s">
        <v>86</v>
      </c>
      <c r="BV61" s="37" t="s">
        <v>86</v>
      </c>
      <c r="BW61" s="37" t="s">
        <v>86</v>
      </c>
      <c r="BX61" s="37" t="s">
        <v>86</v>
      </c>
      <c r="BY61" s="37" t="s">
        <v>86</v>
      </c>
      <c r="BZ61" s="37" t="s">
        <v>86</v>
      </c>
      <c r="CA61" s="37" t="s">
        <v>86</v>
      </c>
      <c r="CB61" s="64">
        <f t="shared" si="59"/>
        <v>1</v>
      </c>
      <c r="CC61" s="65">
        <f t="shared" si="60"/>
        <v>8</v>
      </c>
      <c r="CD61" s="100" t="s">
        <v>443</v>
      </c>
      <c r="CE61" s="99" t="s">
        <v>444</v>
      </c>
      <c r="CF61" s="94" t="s">
        <v>304</v>
      </c>
    </row>
    <row r="62" spans="1:84" s="5" customFormat="1" ht="24.75" customHeight="1" x14ac:dyDescent="0.25">
      <c r="A62" s="45" t="s">
        <v>544</v>
      </c>
      <c r="B62" s="66" t="str">
        <f t="shared" si="7"/>
        <v>2026-0820611816198</v>
      </c>
      <c r="C62" s="48" t="str">
        <f t="shared" si="10"/>
        <v>2026-08|Carmen D.|20611816198</v>
      </c>
      <c r="D62" s="45" t="s">
        <v>316</v>
      </c>
      <c r="E62" s="38" t="s">
        <v>317</v>
      </c>
      <c r="F62" s="38" t="s">
        <v>331</v>
      </c>
      <c r="G62" s="38" t="s">
        <v>523</v>
      </c>
      <c r="H62" s="45" t="s">
        <v>549</v>
      </c>
      <c r="I62" s="48" t="str">
        <f t="shared" si="8"/>
        <v>20611816198|Carmen D.</v>
      </c>
      <c r="J62" s="39" t="s">
        <v>73</v>
      </c>
      <c r="K62" s="39" t="s">
        <v>526</v>
      </c>
      <c r="L62" s="37" t="s">
        <v>207</v>
      </c>
      <c r="M62" s="53" t="s">
        <v>235</v>
      </c>
      <c r="N62" s="40">
        <v>200</v>
      </c>
      <c r="O62" s="37" t="s">
        <v>60</v>
      </c>
      <c r="P62" s="62">
        <f>IF(O62="N",0,IF(O62="A",VLOOKUP(N62,Tablas!$B$66:$D$69,2),IF(O62="R",VLOOKUP(N62,Tablas!$B$66:$D$69,3))))</f>
        <v>1</v>
      </c>
      <c r="Q62" s="40">
        <v>350</v>
      </c>
      <c r="R62" s="37" t="s">
        <v>60</v>
      </c>
      <c r="S62" s="62">
        <f>IF(R62="N",0,IF(R62="A",VLOOKUP(Q62,Tablas!$B$73:$D$76,2),IF(R62="R",VLOOKUP(Q62,Tablas!$B$73:$D$76,3))))</f>
        <v>1</v>
      </c>
      <c r="T62" s="40">
        <v>500</v>
      </c>
      <c r="U62" s="37" t="s">
        <v>60</v>
      </c>
      <c r="V62" s="62">
        <f>IF(U62="N",0,IF(U62="A",VLOOKUP(T62,Tablas!$B$80:$D$83,2),IF(U62="R",VLOOKUP(T62,Tablas!$B$80:$D$83,3))))</f>
        <v>1.5</v>
      </c>
      <c r="W62" s="40"/>
      <c r="X62" s="37" t="s">
        <v>62</v>
      </c>
      <c r="Y62" s="62">
        <f>IF(X62="N",0,IF(X62="A",VLOOKUP(W62,Tablas!$B$87:$D$90,2),IF(X62="R",VLOOKUP(W62,Tablas!$B$87:$D$90,3))))</f>
        <v>0</v>
      </c>
      <c r="Z62" s="40">
        <v>10</v>
      </c>
      <c r="AA62" s="37" t="s">
        <v>60</v>
      </c>
      <c r="AB62" s="62">
        <f>IF(AA62="N",0,IF(AA62="A",VLOOKUP(Z62,Tablas!$B$143:$D$146,2),IF(AA62="R",VLOOKUP(Z62,Tablas!$B$143:$D$146,3))))</f>
        <v>0.5</v>
      </c>
      <c r="AC62" s="40">
        <v>30</v>
      </c>
      <c r="AD62" s="37" t="s">
        <v>60</v>
      </c>
      <c r="AE62" s="62">
        <f>IF(AD62="N",0,IF(AD62="A",VLOOKUP(AC62,Tablas!$B$101:$D$104,2),IF(AD62="R",VLOOKUP(AC62,Tablas!$B$101:$D$104,3))))</f>
        <v>3</v>
      </c>
      <c r="AF62" s="40">
        <v>15</v>
      </c>
      <c r="AG62" s="37" t="s">
        <v>60</v>
      </c>
      <c r="AH62" s="62">
        <f>IF(AG62="N",0,IF(AG62="A",VLOOKUP(AF62,Tablas!$B$94:$D$98,2),IF(AG62="R",VLOOKUP(AF62,Tablas!$B$94:$D$98,3))))</f>
        <v>0.5</v>
      </c>
      <c r="AI62" s="40">
        <v>10</v>
      </c>
      <c r="AJ62" s="37" t="s">
        <v>60</v>
      </c>
      <c r="AK62" s="62">
        <f>IF(AJ62="N",0,IF(AJ62="A",VLOOKUP(AI62,Tablas!$B$150:$D$154,2),IF(AJ62="R",VLOOKUP(AI62,Tablas!$B$150:$D$154,3))))</f>
        <v>0.5</v>
      </c>
      <c r="AL62" s="40"/>
      <c r="AM62" s="37" t="s">
        <v>62</v>
      </c>
      <c r="AN62" s="62">
        <f>IF(AM62="N",0,IF(AM62="A",VLOOKUP(AL62,Tablas!$B$108:$D$111,2),IF(AM62="R",VLOOKUP(AL62,Tablas!$B$108:$D$111,3))))</f>
        <v>0</v>
      </c>
      <c r="AO62" s="40"/>
      <c r="AP62" s="37" t="s">
        <v>62</v>
      </c>
      <c r="AQ62" s="62">
        <f>IF(AP62="N",0,IF(AP62="A",VLOOKUP(AO62,Tablas!$B$115:$D$118,2),IF(AP62="R",VLOOKUP(AO62,Tablas!$B$115:$D$118,3))))</f>
        <v>0</v>
      </c>
      <c r="AR62" s="40">
        <f t="shared" ref="AR62:AR64" si="61">+W62</f>
        <v>0</v>
      </c>
      <c r="AS62" s="37" t="str">
        <f t="shared" ref="AS62:AS64" si="62">+X62</f>
        <v>N</v>
      </c>
      <c r="AT62" s="62">
        <f>IF(AS62="N",0,IF(AS62="A",VLOOKUP(AR62,Tablas!$B$87:$D$90,2),IF(AS62="R",VLOOKUP(AR62,Tablas!$B$87:$D$90,3))))</f>
        <v>0</v>
      </c>
      <c r="AU62" s="40"/>
      <c r="AV62" s="37" t="s">
        <v>62</v>
      </c>
      <c r="AW62" s="62">
        <f>IF(AV62="N",0,IF(AV62="A",VLOOKUP(AU62,Tablas!$B$129:$D$132,2),IF(AV62="R",VLOOKUP(AU62,Tablas!$B$129:$D$132,3))))</f>
        <v>0</v>
      </c>
      <c r="AX62" s="40">
        <v>100</v>
      </c>
      <c r="AY62" s="37" t="s">
        <v>60</v>
      </c>
      <c r="AZ62" s="62">
        <f>IF(AY62="N",0,IF(AY62="A",VLOOKUP(AX62,Tablas!$B$136:$D$139,2),IF(AY62="R",VLOOKUP(AX62,Tablas!$B$136:$D$139,3))))</f>
        <v>1</v>
      </c>
      <c r="BA62" s="40"/>
      <c r="BB62" s="37" t="s">
        <v>62</v>
      </c>
      <c r="BC62" s="62">
        <f>IF(BB62="N",0,IF(BB62="A",VLOOKUP(BA62,Tablas!$B$122:$D$125,2),IF(BB62="R",VLOOKUP(BA62,Tablas!$B$122:$D$125,3))))</f>
        <v>0</v>
      </c>
      <c r="BD62" s="55"/>
      <c r="BE62" s="63">
        <f t="shared" si="57"/>
        <v>9</v>
      </c>
      <c r="BF62" s="40" t="s">
        <v>67</v>
      </c>
      <c r="BG62" s="37" t="s">
        <v>67</v>
      </c>
      <c r="BH62" s="37" t="s">
        <v>62</v>
      </c>
      <c r="BI62" s="37" t="s">
        <v>68</v>
      </c>
      <c r="BJ62" s="37" t="s">
        <v>62</v>
      </c>
      <c r="BK62" s="37" t="s">
        <v>62</v>
      </c>
      <c r="BL62" s="37" t="s">
        <v>62</v>
      </c>
      <c r="BM62" s="37" t="s">
        <v>62</v>
      </c>
      <c r="BN62" s="37" t="s">
        <v>62</v>
      </c>
      <c r="BO62" s="37" t="s">
        <v>62</v>
      </c>
      <c r="BP62" s="37" t="s">
        <v>62</v>
      </c>
      <c r="BQ62" s="64">
        <f t="shared" si="58"/>
        <v>5</v>
      </c>
      <c r="BR62" s="40" t="s">
        <v>85</v>
      </c>
      <c r="BS62" s="37" t="s">
        <v>85</v>
      </c>
      <c r="BT62" s="37" t="s">
        <v>86</v>
      </c>
      <c r="BU62" s="37" t="s">
        <v>86</v>
      </c>
      <c r="BV62" s="37" t="s">
        <v>85</v>
      </c>
      <c r="BW62" s="37" t="s">
        <v>86</v>
      </c>
      <c r="BX62" s="37" t="s">
        <v>86</v>
      </c>
      <c r="BY62" s="37" t="s">
        <v>86</v>
      </c>
      <c r="BZ62" s="37" t="s">
        <v>86</v>
      </c>
      <c r="CA62" s="37" t="s">
        <v>86</v>
      </c>
      <c r="CB62" s="64">
        <f t="shared" si="59"/>
        <v>3</v>
      </c>
      <c r="CC62" s="65">
        <f t="shared" si="60"/>
        <v>17</v>
      </c>
      <c r="CD62" s="100" t="s">
        <v>445</v>
      </c>
      <c r="CE62" s="99" t="s">
        <v>446</v>
      </c>
      <c r="CF62" s="94" t="s">
        <v>60</v>
      </c>
    </row>
    <row r="63" spans="1:84" s="5" customFormat="1" ht="24.75" customHeight="1" x14ac:dyDescent="0.25">
      <c r="A63" s="45" t="s">
        <v>544</v>
      </c>
      <c r="B63" s="66" t="str">
        <f t="shared" si="7"/>
        <v>2026-0820610254315</v>
      </c>
      <c r="C63" s="48" t="str">
        <f t="shared" si="10"/>
        <v>2026-08|Wildor|20610254315</v>
      </c>
      <c r="D63" s="45" t="s">
        <v>318</v>
      </c>
      <c r="E63" s="38" t="s">
        <v>319</v>
      </c>
      <c r="F63" s="38" t="s">
        <v>258</v>
      </c>
      <c r="G63" s="38" t="s">
        <v>273</v>
      </c>
      <c r="H63" s="45" t="s">
        <v>299</v>
      </c>
      <c r="I63" s="48" t="str">
        <f t="shared" si="8"/>
        <v>20610254315|Wildor</v>
      </c>
      <c r="J63" s="39" t="s">
        <v>73</v>
      </c>
      <c r="K63" s="39" t="s">
        <v>92</v>
      </c>
      <c r="L63" s="37" t="s">
        <v>207</v>
      </c>
      <c r="M63" s="53" t="s">
        <v>235</v>
      </c>
      <c r="N63" s="40">
        <v>80</v>
      </c>
      <c r="O63" s="37" t="s">
        <v>58</v>
      </c>
      <c r="P63" s="62">
        <f>IF(O63="N",0,IF(O63="A",VLOOKUP(N63,Tablas!$B$66:$D$69,2),IF(O63="R",VLOOKUP(N63,Tablas!$B$66:$D$69,3))))</f>
        <v>1</v>
      </c>
      <c r="Q63" s="40">
        <v>3</v>
      </c>
      <c r="R63" s="37" t="s">
        <v>58</v>
      </c>
      <c r="S63" s="62">
        <f>IF(R63="N",0,IF(R63="A",VLOOKUP(Q63,Tablas!$B$73:$D$76,2),IF(R63="R",VLOOKUP(Q63,Tablas!$B$73:$D$76,3))))</f>
        <v>1</v>
      </c>
      <c r="T63" s="40">
        <v>100</v>
      </c>
      <c r="U63" s="37" t="s">
        <v>58</v>
      </c>
      <c r="V63" s="62">
        <f>IF(U63="N",0,IF(U63="A",VLOOKUP(T63,Tablas!$B$80:$D$83,2),IF(U63="R",VLOOKUP(T63,Tablas!$B$80:$D$83,3))))</f>
        <v>2</v>
      </c>
      <c r="W63" s="40">
        <v>200</v>
      </c>
      <c r="X63" s="37" t="s">
        <v>58</v>
      </c>
      <c r="Y63" s="62">
        <f>IF(X63="N",0,IF(X63="A",VLOOKUP(W63,Tablas!$B$87:$D$90,2),IF(X63="R",VLOOKUP(W63,Tablas!$B$87:$D$90,3))))</f>
        <v>4</v>
      </c>
      <c r="Z63" s="40">
        <v>10</v>
      </c>
      <c r="AA63" s="37" t="s">
        <v>58</v>
      </c>
      <c r="AB63" s="62">
        <f>IF(AA63="N",0,IF(AA63="A",VLOOKUP(Z63,Tablas!$B$143:$D$146,2),IF(AA63="R",VLOOKUP(Z63,Tablas!$B$143:$D$146,3))))</f>
        <v>1</v>
      </c>
      <c r="AC63" s="40">
        <v>4</v>
      </c>
      <c r="AD63" s="37" t="s">
        <v>58</v>
      </c>
      <c r="AE63" s="62">
        <f>IF(AD63="N",0,IF(AD63="A",VLOOKUP(AC63,Tablas!$B$101:$D$104,2),IF(AD63="R",VLOOKUP(AC63,Tablas!$B$101:$D$104,3))))</f>
        <v>2</v>
      </c>
      <c r="AF63" s="40"/>
      <c r="AG63" s="37" t="s">
        <v>62</v>
      </c>
      <c r="AH63" s="62">
        <f>IF(AG63="N",0,IF(AG63="A",VLOOKUP(AF63,Tablas!$B$94:$D$98,2),IF(AG63="R",VLOOKUP(AF63,Tablas!$B$94:$D$98,3))))</f>
        <v>0</v>
      </c>
      <c r="AI63" s="40">
        <v>20</v>
      </c>
      <c r="AJ63" s="37" t="s">
        <v>58</v>
      </c>
      <c r="AK63" s="62">
        <f>IF(AJ63="N",0,IF(AJ63="A",VLOOKUP(AI63,Tablas!$B$150:$D$154,2),IF(AJ63="R",VLOOKUP(AI63,Tablas!$B$150:$D$154,3))))</f>
        <v>1</v>
      </c>
      <c r="AL63" s="40"/>
      <c r="AM63" s="37" t="s">
        <v>62</v>
      </c>
      <c r="AN63" s="62">
        <f>IF(AM63="N",0,IF(AM63="A",VLOOKUP(AL63,Tablas!$B$108:$D$111,2),IF(AM63="R",VLOOKUP(AL63,Tablas!$B$108:$D$111,3))))</f>
        <v>0</v>
      </c>
      <c r="AO63" s="40"/>
      <c r="AP63" s="37" t="s">
        <v>62</v>
      </c>
      <c r="AQ63" s="62">
        <f>IF(AP63="N",0,IF(AP63="A",VLOOKUP(AO63,Tablas!$B$115:$D$118,2),IF(AP63="R",VLOOKUP(AO63,Tablas!$B$115:$D$118,3))))</f>
        <v>0</v>
      </c>
      <c r="AR63" s="40">
        <f t="shared" si="61"/>
        <v>200</v>
      </c>
      <c r="AS63" s="37" t="str">
        <f t="shared" si="62"/>
        <v>R</v>
      </c>
      <c r="AT63" s="62">
        <f>IF(AS63="N",0,IF(AS63="A",VLOOKUP(AR63,Tablas!$B$87:$D$90,2),IF(AS63="R",VLOOKUP(AR63,Tablas!$B$87:$D$90,3))))</f>
        <v>4</v>
      </c>
      <c r="AU63" s="40"/>
      <c r="AV63" s="37" t="s">
        <v>62</v>
      </c>
      <c r="AW63" s="62">
        <f>IF(AV63="N",0,IF(AV63="A",VLOOKUP(AU63,Tablas!$B$129:$D$132,2),IF(AV63="R",VLOOKUP(AU63,Tablas!$B$129:$D$132,3))))</f>
        <v>0</v>
      </c>
      <c r="AX63" s="40"/>
      <c r="AY63" s="37" t="s">
        <v>62</v>
      </c>
      <c r="AZ63" s="62">
        <f>IF(AY63="N",0,IF(AY63="A",VLOOKUP(AX63,Tablas!$B$136:$D$139,2),IF(AY63="R",VLOOKUP(AX63,Tablas!$B$136:$D$139,3))))</f>
        <v>0</v>
      </c>
      <c r="BA63" s="40"/>
      <c r="BB63" s="37" t="s">
        <v>62</v>
      </c>
      <c r="BC63" s="62">
        <f>IF(BB63="N",0,IF(BB63="A",VLOOKUP(BA63,Tablas!$B$122:$D$125,2),IF(BB63="R",VLOOKUP(BA63,Tablas!$B$122:$D$125,3))))</f>
        <v>0</v>
      </c>
      <c r="BD63" s="55"/>
      <c r="BE63" s="63">
        <f t="shared" si="57"/>
        <v>16</v>
      </c>
      <c r="BF63" s="40" t="s">
        <v>67</v>
      </c>
      <c r="BG63" s="37" t="s">
        <v>67</v>
      </c>
      <c r="BH63" s="37" t="s">
        <v>62</v>
      </c>
      <c r="BI63" s="37" t="s">
        <v>68</v>
      </c>
      <c r="BJ63" s="37" t="s">
        <v>62</v>
      </c>
      <c r="BK63" s="37" t="s">
        <v>62</v>
      </c>
      <c r="BL63" s="37" t="s">
        <v>62</v>
      </c>
      <c r="BM63" s="37" t="s">
        <v>62</v>
      </c>
      <c r="BN63" s="37" t="s">
        <v>62</v>
      </c>
      <c r="BO63" s="37" t="s">
        <v>62</v>
      </c>
      <c r="BP63" s="37" t="s">
        <v>62</v>
      </c>
      <c r="BQ63" s="64">
        <f t="shared" si="58"/>
        <v>5</v>
      </c>
      <c r="BR63" s="40" t="s">
        <v>85</v>
      </c>
      <c r="BS63" s="37" t="s">
        <v>85</v>
      </c>
      <c r="BT63" s="37" t="s">
        <v>85</v>
      </c>
      <c r="BU63" s="37" t="s">
        <v>86</v>
      </c>
      <c r="BV63" s="37" t="s">
        <v>85</v>
      </c>
      <c r="BW63" s="37" t="s">
        <v>86</v>
      </c>
      <c r="BX63" s="37" t="s">
        <v>86</v>
      </c>
      <c r="BY63" s="37" t="s">
        <v>86</v>
      </c>
      <c r="BZ63" s="37" t="s">
        <v>86</v>
      </c>
      <c r="CA63" s="37" t="s">
        <v>86</v>
      </c>
      <c r="CB63" s="64">
        <f t="shared" si="59"/>
        <v>4</v>
      </c>
      <c r="CC63" s="65">
        <f t="shared" si="60"/>
        <v>25</v>
      </c>
      <c r="CD63" s="100">
        <v>9665901</v>
      </c>
      <c r="CE63" s="99" t="s">
        <v>447</v>
      </c>
      <c r="CF63" s="94" t="s">
        <v>60</v>
      </c>
    </row>
    <row r="64" spans="1:84" s="5" customFormat="1" ht="24.75" customHeight="1" x14ac:dyDescent="0.25">
      <c r="A64" s="45" t="s">
        <v>544</v>
      </c>
      <c r="B64" s="66" t="str">
        <f t="shared" si="7"/>
        <v>2026-0820543957527</v>
      </c>
      <c r="C64" s="48" t="str">
        <f t="shared" si="10"/>
        <v>2026-08|Nancy|20543957527</v>
      </c>
      <c r="D64" s="45" t="s">
        <v>320</v>
      </c>
      <c r="E64" s="38" t="s">
        <v>321</v>
      </c>
      <c r="F64" s="38" t="s">
        <v>258</v>
      </c>
      <c r="G64" s="38" t="s">
        <v>525</v>
      </c>
      <c r="H64" s="45" t="s">
        <v>551</v>
      </c>
      <c r="I64" s="48" t="str">
        <f t="shared" si="8"/>
        <v>20543957527|Nancy</v>
      </c>
      <c r="J64" s="39" t="s">
        <v>73</v>
      </c>
      <c r="K64" s="39" t="s">
        <v>531</v>
      </c>
      <c r="L64" s="37" t="s">
        <v>207</v>
      </c>
      <c r="M64" s="53" t="s">
        <v>87</v>
      </c>
      <c r="N64" s="40">
        <v>400</v>
      </c>
      <c r="O64" s="37" t="s">
        <v>60</v>
      </c>
      <c r="P64" s="62">
        <f>IF(O64="N",0,IF(O64="A",VLOOKUP(N64,Tablas!$B$66:$D$69,2),IF(O64="R",VLOOKUP(N64,Tablas!$B$66:$D$69,3))))</f>
        <v>1</v>
      </c>
      <c r="Q64" s="40">
        <v>2500</v>
      </c>
      <c r="R64" s="37" t="s">
        <v>60</v>
      </c>
      <c r="S64" s="62">
        <f>IF(R64="N",0,IF(R64="A",VLOOKUP(Q64,Tablas!$B$73:$D$76,2),IF(R64="R",VLOOKUP(Q64,Tablas!$B$73:$D$76,3))))</f>
        <v>2</v>
      </c>
      <c r="T64" s="40">
        <v>2800</v>
      </c>
      <c r="U64" s="37" t="s">
        <v>60</v>
      </c>
      <c r="V64" s="62">
        <f>IF(U64="N",0,IF(U64="A",VLOOKUP(T64,Tablas!$B$80:$D$83,2),IF(U64="R",VLOOKUP(T64,Tablas!$B$80:$D$83,3))))</f>
        <v>2</v>
      </c>
      <c r="W64" s="40">
        <v>2000</v>
      </c>
      <c r="X64" s="37" t="s">
        <v>60</v>
      </c>
      <c r="Y64" s="62">
        <f>IF(X64="N",0,IF(X64="A",VLOOKUP(W64,Tablas!$B$87:$D$90,2),IF(X64="R",VLOOKUP(W64,Tablas!$B$87:$D$90,3))))</f>
        <v>5</v>
      </c>
      <c r="Z64" s="40">
        <v>50</v>
      </c>
      <c r="AA64" s="37" t="s">
        <v>58</v>
      </c>
      <c r="AB64" s="62">
        <f>IF(AA64="N",0,IF(AA64="A",VLOOKUP(Z64,Tablas!$B$143:$D$146,2),IF(AA64="R",VLOOKUP(Z64,Tablas!$B$143:$D$146,3))))</f>
        <v>1</v>
      </c>
      <c r="AC64" s="40">
        <v>50</v>
      </c>
      <c r="AD64" s="37" t="s">
        <v>58</v>
      </c>
      <c r="AE64" s="62">
        <f>IF(AD64="N",0,IF(AD64="A",VLOOKUP(AC64,Tablas!$B$101:$D$104,2),IF(AD64="R",VLOOKUP(AC64,Tablas!$B$101:$D$104,3))))</f>
        <v>8</v>
      </c>
      <c r="AF64" s="40">
        <v>50</v>
      </c>
      <c r="AG64" s="37" t="s">
        <v>58</v>
      </c>
      <c r="AH64" s="62">
        <f>IF(AG64="N",0,IF(AG64="A",VLOOKUP(AF64,Tablas!$B$94:$D$98,2),IF(AG64="R",VLOOKUP(AF64,Tablas!$B$94:$D$98,3))))</f>
        <v>1</v>
      </c>
      <c r="AI64" s="40">
        <v>50</v>
      </c>
      <c r="AJ64" s="37" t="s">
        <v>58</v>
      </c>
      <c r="AK64" s="62">
        <f>IF(AJ64="N",0,IF(AJ64="A",VLOOKUP(AI64,Tablas!$B$150:$D$154,2),IF(AJ64="R",VLOOKUP(AI64,Tablas!$B$150:$D$154,3))))</f>
        <v>1</v>
      </c>
      <c r="AL64" s="40"/>
      <c r="AM64" s="37" t="s">
        <v>62</v>
      </c>
      <c r="AN64" s="62">
        <f>IF(AM64="N",0,IF(AM64="A",VLOOKUP(AL64,Tablas!$B$108:$D$111,2),IF(AM64="R",VLOOKUP(AL64,Tablas!$B$108:$D$111,3))))</f>
        <v>0</v>
      </c>
      <c r="AO64" s="40"/>
      <c r="AP64" s="37" t="s">
        <v>62</v>
      </c>
      <c r="AQ64" s="62">
        <f>IF(AP64="N",0,IF(AP64="A",VLOOKUP(AO64,Tablas!$B$115:$D$118,2),IF(AP64="R",VLOOKUP(AO64,Tablas!$B$115:$D$118,3))))</f>
        <v>0</v>
      </c>
      <c r="AR64" s="40">
        <f t="shared" si="61"/>
        <v>2000</v>
      </c>
      <c r="AS64" s="37" t="str">
        <f t="shared" si="62"/>
        <v>A</v>
      </c>
      <c r="AT64" s="62">
        <f>IF(AS64="N",0,IF(AS64="A",VLOOKUP(AR64,Tablas!$B$87:$D$90,2),IF(AS64="R",VLOOKUP(AR64,Tablas!$B$87:$D$90,3))))</f>
        <v>5</v>
      </c>
      <c r="AU64" s="40">
        <v>800</v>
      </c>
      <c r="AV64" s="37" t="s">
        <v>60</v>
      </c>
      <c r="AW64" s="62">
        <f>IF(AV64="N",0,IF(AV64="A",VLOOKUP(AU64,Tablas!$B$129:$D$132,2),IF(AV64="R",VLOOKUP(AU64,Tablas!$B$129:$D$132,3))))</f>
        <v>6</v>
      </c>
      <c r="AX64" s="40"/>
      <c r="AY64" s="37" t="s">
        <v>62</v>
      </c>
      <c r="AZ64" s="62">
        <f>IF(AY64="N",0,IF(AY64="A",VLOOKUP(AX64,Tablas!$B$136:$D$139,2),IF(AY64="R",VLOOKUP(AX64,Tablas!$B$136:$D$139,3))))</f>
        <v>0</v>
      </c>
      <c r="BA64" s="40"/>
      <c r="BB64" s="37" t="s">
        <v>62</v>
      </c>
      <c r="BC64" s="62">
        <f>IF(BB64="N",0,IF(BB64="A",VLOOKUP(BA64,Tablas!$B$122:$D$125,2),IF(BB64="R",VLOOKUP(BA64,Tablas!$B$122:$D$125,3))))</f>
        <v>0</v>
      </c>
      <c r="BD64" s="55"/>
      <c r="BE64" s="63">
        <f t="shared" si="57"/>
        <v>32</v>
      </c>
      <c r="BF64" s="40" t="s">
        <v>67</v>
      </c>
      <c r="BG64" s="37" t="s">
        <v>67</v>
      </c>
      <c r="BH64" s="37" t="s">
        <v>68</v>
      </c>
      <c r="BI64" s="37" t="s">
        <v>62</v>
      </c>
      <c r="BJ64" s="37" t="s">
        <v>62</v>
      </c>
      <c r="BK64" s="37" t="s">
        <v>62</v>
      </c>
      <c r="BL64" s="37" t="s">
        <v>62</v>
      </c>
      <c r="BM64" s="37" t="s">
        <v>62</v>
      </c>
      <c r="BN64" s="37" t="s">
        <v>62</v>
      </c>
      <c r="BO64" s="37" t="s">
        <v>68</v>
      </c>
      <c r="BP64" s="37" t="s">
        <v>62</v>
      </c>
      <c r="BQ64" s="64">
        <f t="shared" si="58"/>
        <v>6</v>
      </c>
      <c r="BR64" s="40" t="s">
        <v>85</v>
      </c>
      <c r="BS64" s="37" t="s">
        <v>85</v>
      </c>
      <c r="BT64" s="37" t="s">
        <v>85</v>
      </c>
      <c r="BU64" s="37" t="s">
        <v>86</v>
      </c>
      <c r="BV64" s="37" t="s">
        <v>85</v>
      </c>
      <c r="BW64" s="37" t="s">
        <v>86</v>
      </c>
      <c r="BX64" s="37" t="s">
        <v>86</v>
      </c>
      <c r="BY64" s="37" t="s">
        <v>86</v>
      </c>
      <c r="BZ64" s="37" t="s">
        <v>86</v>
      </c>
      <c r="CA64" s="37" t="s">
        <v>86</v>
      </c>
      <c r="CB64" s="64">
        <f t="shared" si="59"/>
        <v>4</v>
      </c>
      <c r="CC64" s="65">
        <f t="shared" si="60"/>
        <v>42</v>
      </c>
      <c r="CD64" s="100" t="s">
        <v>448</v>
      </c>
      <c r="CE64" s="99" t="s">
        <v>449</v>
      </c>
      <c r="CF64" s="94" t="s">
        <v>60</v>
      </c>
    </row>
    <row r="65" spans="1:84" s="5" customFormat="1" ht="24.75" customHeight="1" x14ac:dyDescent="0.25">
      <c r="A65" s="45" t="s">
        <v>544</v>
      </c>
      <c r="B65" s="66" t="str">
        <f t="shared" ref="B65:B91" si="63">A65&amp;D65</f>
        <v>2026-0820601215366</v>
      </c>
      <c r="C65" s="48" t="str">
        <f t="shared" si="10"/>
        <v>2026-08|Rocio |20601215366</v>
      </c>
      <c r="D65" s="45" t="s">
        <v>326</v>
      </c>
      <c r="E65" s="38" t="s">
        <v>327</v>
      </c>
      <c r="F65" s="38" t="s">
        <v>258</v>
      </c>
      <c r="G65" s="38" t="s">
        <v>519</v>
      </c>
      <c r="H65" s="45" t="s">
        <v>464</v>
      </c>
      <c r="I65" s="48" t="str">
        <f t="shared" si="8"/>
        <v xml:space="preserve">20601215366|Rocio </v>
      </c>
      <c r="J65" s="39" t="s">
        <v>146</v>
      </c>
      <c r="K65" s="39" t="s">
        <v>92</v>
      </c>
      <c r="L65" s="37" t="s">
        <v>297</v>
      </c>
      <c r="M65" s="53" t="s">
        <v>87</v>
      </c>
      <c r="N65" s="40">
        <v>10</v>
      </c>
      <c r="O65" s="37" t="s">
        <v>58</v>
      </c>
      <c r="P65" s="62">
        <f>IF(O65="N",0,IF(O65="A",VLOOKUP(N65,Tablas!$B$66:$D$69,2),IF(O65="R",VLOOKUP(N65,Tablas!$B$66:$D$69,3))))</f>
        <v>1</v>
      </c>
      <c r="Q65" s="40">
        <v>1</v>
      </c>
      <c r="R65" s="37" t="s">
        <v>58</v>
      </c>
      <c r="S65" s="62">
        <f>IF(R65="N",0,IF(R65="A",VLOOKUP(Q65,Tablas!$B$73:$D$76,2),IF(R65="R",VLOOKUP(Q65,Tablas!$B$73:$D$76,3))))</f>
        <v>1</v>
      </c>
      <c r="T65" s="40"/>
      <c r="U65" s="37" t="s">
        <v>62</v>
      </c>
      <c r="V65" s="62">
        <f>IF(U65="N",0,IF(U65="A",VLOOKUP(T65,Tablas!$B$80:$D$83,2),IF(U65="R",VLOOKUP(T65,Tablas!$B$80:$D$83,3))))</f>
        <v>0</v>
      </c>
      <c r="W65" s="40"/>
      <c r="X65" s="37" t="s">
        <v>62</v>
      </c>
      <c r="Y65" s="62">
        <f>IF(X65="N",0,IF(X65="A",VLOOKUP(W65,Tablas!$B$87:$D$90,2),IF(X65="R",VLOOKUP(W65,Tablas!$B$87:$D$90,3))))</f>
        <v>0</v>
      </c>
      <c r="Z65" s="40"/>
      <c r="AA65" s="37" t="s">
        <v>62</v>
      </c>
      <c r="AB65" s="62">
        <f>IF(AA65="N",0,IF(AA65="A",VLOOKUP(Z65,Tablas!$B$143:$D$146,2),IF(AA65="R",VLOOKUP(Z65,Tablas!$B$143:$D$146,3))))</f>
        <v>0</v>
      </c>
      <c r="AC65" s="40"/>
      <c r="AD65" s="37" t="s">
        <v>62</v>
      </c>
      <c r="AE65" s="62">
        <f>IF(AD65="N",0,IF(AD65="A",VLOOKUP(AC65,Tablas!$B$101:$D$104,2),IF(AD65="R",VLOOKUP(AC65,Tablas!$B$101:$D$104,3))))</f>
        <v>0</v>
      </c>
      <c r="AF65" s="40"/>
      <c r="AG65" s="37" t="s">
        <v>62</v>
      </c>
      <c r="AH65" s="62">
        <f>IF(AG65="N",0,IF(AG65="A",VLOOKUP(AF65,Tablas!$B$94:$D$98,2),IF(AG65="R",VLOOKUP(AF65,Tablas!$B$94:$D$98,3))))</f>
        <v>0</v>
      </c>
      <c r="AI65" s="40"/>
      <c r="AJ65" s="37" t="s">
        <v>62</v>
      </c>
      <c r="AK65" s="62">
        <f>IF(AJ65="N",0,IF(AJ65="A",VLOOKUP(AI65,Tablas!$B$150:$D$154,2),IF(AJ65="R",VLOOKUP(AI65,Tablas!$B$150:$D$154,3))))</f>
        <v>0</v>
      </c>
      <c r="AL65" s="40"/>
      <c r="AM65" s="37" t="s">
        <v>62</v>
      </c>
      <c r="AN65" s="62">
        <f>IF(AM65="N",0,IF(AM65="A",VLOOKUP(AL65,Tablas!$B$108:$D$111,2),IF(AM65="R",VLOOKUP(AL65,Tablas!$B$108:$D$111,3))))</f>
        <v>0</v>
      </c>
      <c r="AO65" s="40"/>
      <c r="AP65" s="37" t="s">
        <v>62</v>
      </c>
      <c r="AQ65" s="62">
        <f>IF(AP65="N",0,IF(AP65="A",VLOOKUP(AO65,Tablas!$B$115:$D$118,2),IF(AP65="R",VLOOKUP(AO65,Tablas!$B$115:$D$118,3))))</f>
        <v>0</v>
      </c>
      <c r="AR65" s="40"/>
      <c r="AS65" s="37" t="s">
        <v>62</v>
      </c>
      <c r="AT65" s="62">
        <f>IF(AS65="N",0,IF(AS65="A",VLOOKUP(AR65,Tablas!$B$87:$D$90,2),IF(AS65="R",VLOOKUP(AR65,Tablas!$B$87:$D$90,3))))</f>
        <v>0</v>
      </c>
      <c r="AU65" s="40"/>
      <c r="AV65" s="37" t="s">
        <v>62</v>
      </c>
      <c r="AW65" s="62">
        <f>IF(AV65="N",0,IF(AV65="A",VLOOKUP(AU65,Tablas!$B$129:$D$132,2),IF(AV65="R",VLOOKUP(AU65,Tablas!$B$129:$D$132,3))))</f>
        <v>0</v>
      </c>
      <c r="AX65" s="40"/>
      <c r="AY65" s="37" t="s">
        <v>62</v>
      </c>
      <c r="AZ65" s="62">
        <f>IF(AY65="N",0,IF(AY65="A",VLOOKUP(AX65,Tablas!$B$136:$D$139,2),IF(AY65="R",VLOOKUP(AX65,Tablas!$B$136:$D$139,3))))</f>
        <v>0</v>
      </c>
      <c r="BA65" s="40"/>
      <c r="BB65" s="37" t="s">
        <v>62</v>
      </c>
      <c r="BC65" s="62">
        <f>IF(BB65="N",0,IF(BB65="A",VLOOKUP(BA65,Tablas!$B$122:$D$125,2),IF(BB65="R",VLOOKUP(BA65,Tablas!$B$122:$D$125,3))))</f>
        <v>0</v>
      </c>
      <c r="BD65" s="55"/>
      <c r="BE65" s="63">
        <f t="shared" si="57"/>
        <v>2</v>
      </c>
      <c r="BF65" s="40" t="s">
        <v>67</v>
      </c>
      <c r="BG65" s="37" t="s">
        <v>67</v>
      </c>
      <c r="BH65" s="37" t="s">
        <v>68</v>
      </c>
      <c r="BI65" s="37" t="s">
        <v>62</v>
      </c>
      <c r="BJ65" s="37" t="s">
        <v>68</v>
      </c>
      <c r="BK65" s="37" t="s">
        <v>68</v>
      </c>
      <c r="BL65" s="37" t="s">
        <v>62</v>
      </c>
      <c r="BM65" s="37" t="s">
        <v>62</v>
      </c>
      <c r="BN65" s="37" t="s">
        <v>62</v>
      </c>
      <c r="BO65" s="37" t="s">
        <v>62</v>
      </c>
      <c r="BP65" s="37" t="s">
        <v>62</v>
      </c>
      <c r="BQ65" s="64">
        <f t="shared" si="58"/>
        <v>7</v>
      </c>
      <c r="BR65" s="40" t="s">
        <v>85</v>
      </c>
      <c r="BS65" s="37" t="s">
        <v>86</v>
      </c>
      <c r="BT65" s="37" t="s">
        <v>86</v>
      </c>
      <c r="BU65" s="37" t="s">
        <v>86</v>
      </c>
      <c r="BV65" s="37" t="s">
        <v>86</v>
      </c>
      <c r="BW65" s="37" t="s">
        <v>86</v>
      </c>
      <c r="BX65" s="37" t="s">
        <v>86</v>
      </c>
      <c r="BY65" s="37" t="s">
        <v>86</v>
      </c>
      <c r="BZ65" s="37" t="s">
        <v>86</v>
      </c>
      <c r="CA65" s="37" t="s">
        <v>86</v>
      </c>
      <c r="CB65" s="64">
        <f t="shared" si="59"/>
        <v>1</v>
      </c>
      <c r="CC65" s="65">
        <f t="shared" si="60"/>
        <v>10</v>
      </c>
      <c r="CD65" s="100" t="s">
        <v>452</v>
      </c>
      <c r="CE65" s="99" t="s">
        <v>453</v>
      </c>
      <c r="CF65" s="94" t="s">
        <v>303</v>
      </c>
    </row>
    <row r="66" spans="1:84" s="5" customFormat="1" ht="24.75" customHeight="1" x14ac:dyDescent="0.25">
      <c r="A66" s="45" t="s">
        <v>544</v>
      </c>
      <c r="B66" s="66" t="str">
        <f t="shared" si="63"/>
        <v>2026-0820612908118</v>
      </c>
      <c r="C66" s="48" t="str">
        <f t="shared" si="10"/>
        <v>2026-08|Lorenzo|20612908118</v>
      </c>
      <c r="D66" s="45" t="s">
        <v>332</v>
      </c>
      <c r="E66" s="38" t="s">
        <v>333</v>
      </c>
      <c r="F66" s="38" t="s">
        <v>331</v>
      </c>
      <c r="G66" s="38" t="s">
        <v>518</v>
      </c>
      <c r="H66" s="45" t="s">
        <v>550</v>
      </c>
      <c r="I66" s="48" t="str">
        <f t="shared" si="8"/>
        <v>20612908118|Lorenzo</v>
      </c>
      <c r="J66" s="39" t="s">
        <v>73</v>
      </c>
      <c r="K66" s="39" t="s">
        <v>526</v>
      </c>
      <c r="L66" s="37" t="s">
        <v>207</v>
      </c>
      <c r="M66" s="53" t="s">
        <v>235</v>
      </c>
      <c r="N66" s="40">
        <v>20</v>
      </c>
      <c r="O66" s="37" t="s">
        <v>60</v>
      </c>
      <c r="P66" s="62">
        <f>IF(O66="N",0,IF(O66="A",VLOOKUP(N66,Tablas!$B$66:$D$69,2),IF(O66="R",VLOOKUP(N66,Tablas!$B$66:$D$69,3))))</f>
        <v>0.5</v>
      </c>
      <c r="Q66" s="40">
        <v>10</v>
      </c>
      <c r="R66" s="37" t="s">
        <v>60</v>
      </c>
      <c r="S66" s="62">
        <f>IF(R66="N",0,IF(R66="A",VLOOKUP(Q66,Tablas!$B$73:$D$76,2),IF(R66="R",VLOOKUP(Q66,Tablas!$B$73:$D$76,3))))</f>
        <v>0.5</v>
      </c>
      <c r="T66" s="40">
        <v>100</v>
      </c>
      <c r="U66" s="37" t="s">
        <v>60</v>
      </c>
      <c r="V66" s="62">
        <f>IF(U66="N",0,IF(U66="A",VLOOKUP(T66,Tablas!$B$80:$D$83,2),IF(U66="R",VLOOKUP(T66,Tablas!$B$80:$D$83,3))))</f>
        <v>1</v>
      </c>
      <c r="W66" s="40"/>
      <c r="X66" s="37" t="s">
        <v>62</v>
      </c>
      <c r="Y66" s="62">
        <f>IF(X66="N",0,IF(X66="A",VLOOKUP(W66,Tablas!$B$87:$D$90,2),IF(X66="R",VLOOKUP(W66,Tablas!$B$87:$D$90,3))))</f>
        <v>0</v>
      </c>
      <c r="Z66" s="40"/>
      <c r="AA66" s="37" t="s">
        <v>62</v>
      </c>
      <c r="AB66" s="62">
        <f>IF(AA66="N",0,IF(AA66="A",VLOOKUP(Z66,Tablas!$B$143:$D$146,2),IF(AA66="R",VLOOKUP(Z66,Tablas!$B$143:$D$146,3))))</f>
        <v>0</v>
      </c>
      <c r="AC66" s="40"/>
      <c r="AD66" s="37" t="s">
        <v>62</v>
      </c>
      <c r="AE66" s="62">
        <f>IF(AD66="N",0,IF(AD66="A",VLOOKUP(AC66,Tablas!$B$101:$D$104,2),IF(AD66="R",VLOOKUP(AC66,Tablas!$B$101:$D$104,3))))</f>
        <v>0</v>
      </c>
      <c r="AF66" s="40"/>
      <c r="AG66" s="37" t="s">
        <v>62</v>
      </c>
      <c r="AH66" s="62">
        <f>IF(AG66="N",0,IF(AG66="A",VLOOKUP(AF66,Tablas!$B$94:$D$98,2),IF(AG66="R",VLOOKUP(AF66,Tablas!$B$94:$D$98,3))))</f>
        <v>0</v>
      </c>
      <c r="AI66" s="40"/>
      <c r="AJ66" s="37" t="s">
        <v>62</v>
      </c>
      <c r="AK66" s="62">
        <f>IF(AJ66="N",0,IF(AJ66="A",VLOOKUP(AI66,Tablas!$B$150:$D$154,2),IF(AJ66="R",VLOOKUP(AI66,Tablas!$B$150:$D$154,3))))</f>
        <v>0</v>
      </c>
      <c r="AL66" s="40"/>
      <c r="AM66" s="37" t="s">
        <v>62</v>
      </c>
      <c r="AN66" s="62">
        <f>IF(AM66="N",0,IF(AM66="A",VLOOKUP(AL66,Tablas!$B$108:$D$111,2),IF(AM66="R",VLOOKUP(AL66,Tablas!$B$108:$D$111,3))))</f>
        <v>0</v>
      </c>
      <c r="AO66" s="40"/>
      <c r="AP66" s="37" t="s">
        <v>62</v>
      </c>
      <c r="AQ66" s="62">
        <f>IF(AP66="N",0,IF(AP66="A",VLOOKUP(AO66,Tablas!$B$115:$D$118,2),IF(AP66="R",VLOOKUP(AO66,Tablas!$B$115:$D$118,3))))</f>
        <v>0</v>
      </c>
      <c r="AR66" s="40"/>
      <c r="AS66" s="37" t="s">
        <v>62</v>
      </c>
      <c r="AT66" s="62">
        <f>IF(AS66="N",0,IF(AS66="A",VLOOKUP(AR66,Tablas!$B$87:$D$90,2),IF(AS66="R",VLOOKUP(AR66,Tablas!$B$87:$D$90,3))))</f>
        <v>0</v>
      </c>
      <c r="AU66" s="40"/>
      <c r="AV66" s="37" t="s">
        <v>62</v>
      </c>
      <c r="AW66" s="62">
        <f>IF(AV66="N",0,IF(AV66="A",VLOOKUP(AU66,Tablas!$B$129:$D$132,2),IF(AV66="R",VLOOKUP(AU66,Tablas!$B$129:$D$132,3))))</f>
        <v>0</v>
      </c>
      <c r="AX66" s="40"/>
      <c r="AY66" s="37" t="s">
        <v>60</v>
      </c>
      <c r="AZ66" s="62">
        <f>IF(AY66="N",0,IF(AY66="A",VLOOKUP(AX66,Tablas!$B$136:$D$139,2),IF(AY66="R",VLOOKUP(AX66,Tablas!$B$136:$D$139,3))))</f>
        <v>0.5</v>
      </c>
      <c r="BA66" s="40"/>
      <c r="BB66" s="37" t="s">
        <v>62</v>
      </c>
      <c r="BC66" s="62">
        <f>IF(BB66="N",0,IF(BB66="A",VLOOKUP(BA66,Tablas!$B$122:$D$125,2),IF(BB66="R",VLOOKUP(BA66,Tablas!$B$122:$D$125,3))))</f>
        <v>0</v>
      </c>
      <c r="BD66" s="55"/>
      <c r="BE66" s="63">
        <f t="shared" si="57"/>
        <v>2.5</v>
      </c>
      <c r="BF66" s="40" t="s">
        <v>67</v>
      </c>
      <c r="BG66" s="37" t="s">
        <v>67</v>
      </c>
      <c r="BH66" s="37" t="s">
        <v>62</v>
      </c>
      <c r="BI66" s="37" t="s">
        <v>68</v>
      </c>
      <c r="BJ66" s="37" t="s">
        <v>62</v>
      </c>
      <c r="BK66" s="37" t="s">
        <v>62</v>
      </c>
      <c r="BL66" s="37" t="s">
        <v>62</v>
      </c>
      <c r="BM66" s="37" t="s">
        <v>62</v>
      </c>
      <c r="BN66" s="37" t="s">
        <v>62</v>
      </c>
      <c r="BO66" s="37" t="s">
        <v>62</v>
      </c>
      <c r="BP66" s="37" t="s">
        <v>62</v>
      </c>
      <c r="BQ66" s="64">
        <f t="shared" si="58"/>
        <v>5</v>
      </c>
      <c r="BR66" s="40" t="s">
        <v>85</v>
      </c>
      <c r="BS66" s="37" t="s">
        <v>86</v>
      </c>
      <c r="BT66" s="37" t="s">
        <v>86</v>
      </c>
      <c r="BU66" s="37" t="s">
        <v>86</v>
      </c>
      <c r="BV66" s="37" t="s">
        <v>86</v>
      </c>
      <c r="BW66" s="37" t="s">
        <v>86</v>
      </c>
      <c r="BX66" s="37" t="s">
        <v>86</v>
      </c>
      <c r="BY66" s="37" t="s">
        <v>86</v>
      </c>
      <c r="BZ66" s="37" t="s">
        <v>86</v>
      </c>
      <c r="CA66" s="37" t="s">
        <v>86</v>
      </c>
      <c r="CB66" s="64">
        <f t="shared" si="59"/>
        <v>1</v>
      </c>
      <c r="CC66" s="65">
        <f t="shared" si="60"/>
        <v>8.5</v>
      </c>
      <c r="CD66" s="100" t="s">
        <v>454</v>
      </c>
      <c r="CE66" s="99" t="s">
        <v>455</v>
      </c>
      <c r="CF66" s="94" t="s">
        <v>60</v>
      </c>
    </row>
    <row r="67" spans="1:84" s="5" customFormat="1" ht="24.75" customHeight="1" x14ac:dyDescent="0.25">
      <c r="A67" s="45" t="s">
        <v>544</v>
      </c>
      <c r="B67" s="66" t="str">
        <f t="shared" si="63"/>
        <v>2026-0810460870785</v>
      </c>
      <c r="C67" s="48" t="str">
        <f t="shared" si="10"/>
        <v>2026-08|Mireya|10460870785</v>
      </c>
      <c r="D67" s="45" t="s">
        <v>334</v>
      </c>
      <c r="E67" s="38" t="s">
        <v>335</v>
      </c>
      <c r="F67" s="38" t="s">
        <v>331</v>
      </c>
      <c r="G67" s="38" t="s">
        <v>520</v>
      </c>
      <c r="H67" s="45">
        <v>76814749</v>
      </c>
      <c r="I67" s="48" t="str">
        <f t="shared" si="8"/>
        <v>10460870785|Mireya</v>
      </c>
      <c r="J67" s="39" t="s">
        <v>146</v>
      </c>
      <c r="K67" s="39" t="s">
        <v>526</v>
      </c>
      <c r="L67" s="37" t="s">
        <v>297</v>
      </c>
      <c r="M67" s="53" t="s">
        <v>606</v>
      </c>
      <c r="N67" s="40"/>
      <c r="O67" s="37" t="s">
        <v>62</v>
      </c>
      <c r="P67" s="62">
        <f>IF(O67="N",0,IF(O67="A",VLOOKUP(N67,Tablas!$B$66:$D$69,2),IF(O67="R",VLOOKUP(N67,Tablas!$B$66:$D$69,3))))</f>
        <v>0</v>
      </c>
      <c r="Q67" s="40">
        <v>10</v>
      </c>
      <c r="R67" s="37" t="s">
        <v>58</v>
      </c>
      <c r="S67" s="62">
        <f>IF(R67="N",0,IF(R67="A",VLOOKUP(Q67,Tablas!$B$73:$D$76,2),IF(R67="R",VLOOKUP(Q67,Tablas!$B$73:$D$76,3))))</f>
        <v>1</v>
      </c>
      <c r="T67" s="40"/>
      <c r="U67" s="37" t="s">
        <v>62</v>
      </c>
      <c r="V67" s="62">
        <f>IF(U67="N",0,IF(U67="A",VLOOKUP(T67,Tablas!$B$80:$D$83,2),IF(U67="R",VLOOKUP(T67,Tablas!$B$80:$D$83,3))))</f>
        <v>0</v>
      </c>
      <c r="W67" s="40"/>
      <c r="X67" s="37" t="s">
        <v>62</v>
      </c>
      <c r="Y67" s="62">
        <f>IF(X67="N",0,IF(X67="A",VLOOKUP(W67,Tablas!$B$87:$D$90,2),IF(X67="R",VLOOKUP(W67,Tablas!$B$87:$D$90,3))))</f>
        <v>0</v>
      </c>
      <c r="Z67" s="40"/>
      <c r="AA67" s="37" t="s">
        <v>62</v>
      </c>
      <c r="AB67" s="62">
        <f>IF(AA67="N",0,IF(AA67="A",VLOOKUP(Z67,Tablas!$B$143:$D$146,2),IF(AA67="R",VLOOKUP(Z67,Tablas!$B$143:$D$146,3))))</f>
        <v>0</v>
      </c>
      <c r="AC67" s="40"/>
      <c r="AD67" s="37" t="s">
        <v>62</v>
      </c>
      <c r="AE67" s="62">
        <f>IF(AD67="N",0,IF(AD67="A",VLOOKUP(AC67,Tablas!$B$101:$D$104,2),IF(AD67="R",VLOOKUP(AC67,Tablas!$B$101:$D$104,3))))</f>
        <v>0</v>
      </c>
      <c r="AF67" s="40"/>
      <c r="AG67" s="37" t="s">
        <v>62</v>
      </c>
      <c r="AH67" s="62">
        <f>IF(AG67="N",0,IF(AG67="A",VLOOKUP(AF67,Tablas!$B$94:$D$98,2),IF(AG67="R",VLOOKUP(AF67,Tablas!$B$94:$D$98,3))))</f>
        <v>0</v>
      </c>
      <c r="AI67" s="40"/>
      <c r="AJ67" s="37" t="s">
        <v>62</v>
      </c>
      <c r="AK67" s="62">
        <f>IF(AJ67="N",0,IF(AJ67="A",VLOOKUP(AI67,Tablas!$B$150:$D$154,2),IF(AJ67="R",VLOOKUP(AI67,Tablas!$B$150:$D$154,3))))</f>
        <v>0</v>
      </c>
      <c r="AL67" s="40"/>
      <c r="AM67" s="37" t="s">
        <v>62</v>
      </c>
      <c r="AN67" s="62">
        <f>IF(AM67="N",0,IF(AM67="A",VLOOKUP(AL67,Tablas!$B$108:$D$111,2),IF(AM67="R",VLOOKUP(AL67,Tablas!$B$108:$D$111,3))))</f>
        <v>0</v>
      </c>
      <c r="AO67" s="40"/>
      <c r="AP67" s="37" t="s">
        <v>62</v>
      </c>
      <c r="AQ67" s="62">
        <f>IF(AP67="N",0,IF(AP67="A",VLOOKUP(AO67,Tablas!$B$115:$D$118,2),IF(AP67="R",VLOOKUP(AO67,Tablas!$B$115:$D$118,3))))</f>
        <v>0</v>
      </c>
      <c r="AR67" s="40"/>
      <c r="AS67" s="37" t="s">
        <v>62</v>
      </c>
      <c r="AT67" s="62">
        <f>IF(AS67="N",0,IF(AS67="A",VLOOKUP(AR67,Tablas!$B$87:$D$90,2),IF(AS67="R",VLOOKUP(AR67,Tablas!$B$87:$D$90,3))))</f>
        <v>0</v>
      </c>
      <c r="AU67" s="40"/>
      <c r="AV67" s="37" t="s">
        <v>62</v>
      </c>
      <c r="AW67" s="62">
        <f>IF(AV67="N",0,IF(AV67="A",VLOOKUP(AU67,Tablas!$B$129:$D$132,2),IF(AV67="R",VLOOKUP(AU67,Tablas!$B$129:$D$132,3))))</f>
        <v>0</v>
      </c>
      <c r="AX67" s="40"/>
      <c r="AY67" s="37" t="s">
        <v>62</v>
      </c>
      <c r="AZ67" s="62">
        <f>IF(AY67="N",0,IF(AY67="A",VLOOKUP(AX67,Tablas!$B$136:$D$139,2),IF(AY67="R",VLOOKUP(AX67,Tablas!$B$136:$D$139,3))))</f>
        <v>0</v>
      </c>
      <c r="BA67" s="40"/>
      <c r="BB67" s="37" t="s">
        <v>62</v>
      </c>
      <c r="BC67" s="62">
        <f>IF(BB67="N",0,IF(BB67="A",VLOOKUP(BA67,Tablas!$B$122:$D$125,2),IF(BB67="R",VLOOKUP(BA67,Tablas!$B$122:$D$125,3))))</f>
        <v>0</v>
      </c>
      <c r="BD67" s="55"/>
      <c r="BE67" s="63">
        <f t="shared" si="57"/>
        <v>1</v>
      </c>
      <c r="BF67" s="40" t="s">
        <v>62</v>
      </c>
      <c r="BG67" s="37" t="s">
        <v>62</v>
      </c>
      <c r="BH67" s="37" t="s">
        <v>62</v>
      </c>
      <c r="BI67" s="37" t="s">
        <v>62</v>
      </c>
      <c r="BJ67" s="37" t="s">
        <v>62</v>
      </c>
      <c r="BK67" s="37" t="s">
        <v>62</v>
      </c>
      <c r="BL67" s="37" t="s">
        <v>62</v>
      </c>
      <c r="BM67" s="37" t="s">
        <v>62</v>
      </c>
      <c r="BN67" s="37" t="s">
        <v>62</v>
      </c>
      <c r="BO67" s="37" t="s">
        <v>62</v>
      </c>
      <c r="BP67" s="37" t="s">
        <v>62</v>
      </c>
      <c r="BQ67" s="64">
        <f t="shared" si="58"/>
        <v>0</v>
      </c>
      <c r="BR67" s="40" t="s">
        <v>86</v>
      </c>
      <c r="BS67" s="37" t="s">
        <v>85</v>
      </c>
      <c r="BT67" s="37" t="s">
        <v>86</v>
      </c>
      <c r="BU67" s="37" t="s">
        <v>86</v>
      </c>
      <c r="BV67" s="37" t="s">
        <v>86</v>
      </c>
      <c r="BW67" s="37" t="s">
        <v>86</v>
      </c>
      <c r="BX67" s="37" t="s">
        <v>86</v>
      </c>
      <c r="BY67" s="37" t="s">
        <v>86</v>
      </c>
      <c r="BZ67" s="37" t="s">
        <v>86</v>
      </c>
      <c r="CA67" s="37" t="s">
        <v>86</v>
      </c>
      <c r="CB67" s="64">
        <f t="shared" si="59"/>
        <v>1</v>
      </c>
      <c r="CC67" s="65">
        <f t="shared" si="60"/>
        <v>2</v>
      </c>
      <c r="CD67" s="100" t="s">
        <v>456</v>
      </c>
      <c r="CE67" s="99" t="s">
        <v>457</v>
      </c>
      <c r="CF67" s="94" t="s">
        <v>304</v>
      </c>
    </row>
    <row r="68" spans="1:84" s="5" customFormat="1" ht="24.75" customHeight="1" x14ac:dyDescent="0.25">
      <c r="A68" s="45" t="s">
        <v>544</v>
      </c>
      <c r="B68" s="66" t="str">
        <f t="shared" si="63"/>
        <v>2026-0810426922288</v>
      </c>
      <c r="C68" s="48" t="str">
        <f t="shared" si="10"/>
        <v>2026-08|Mireya|10426922288</v>
      </c>
      <c r="D68" s="45" t="s">
        <v>336</v>
      </c>
      <c r="E68" s="38" t="s">
        <v>337</v>
      </c>
      <c r="F68" s="38" t="s">
        <v>331</v>
      </c>
      <c r="G68" s="38" t="s">
        <v>520</v>
      </c>
      <c r="H68" s="45">
        <v>76814749</v>
      </c>
      <c r="I68" s="48" t="str">
        <f t="shared" si="8"/>
        <v>10426922288|Mireya</v>
      </c>
      <c r="J68" s="39" t="s">
        <v>146</v>
      </c>
      <c r="K68" s="39" t="s">
        <v>526</v>
      </c>
      <c r="L68" s="37" t="s">
        <v>297</v>
      </c>
      <c r="M68" s="53" t="s">
        <v>606</v>
      </c>
      <c r="N68" s="40"/>
      <c r="O68" s="37" t="s">
        <v>62</v>
      </c>
      <c r="P68" s="62">
        <f>IF(O68="N",0,IF(O68="A",VLOOKUP(N68,Tablas!$B$66:$D$69,2),IF(O68="R",VLOOKUP(N68,Tablas!$B$66:$D$69,3))))</f>
        <v>0</v>
      </c>
      <c r="Q68" s="40">
        <v>10</v>
      </c>
      <c r="R68" s="37" t="s">
        <v>58</v>
      </c>
      <c r="S68" s="62">
        <f>IF(R68="N",0,IF(R68="A",VLOOKUP(Q68,Tablas!$B$73:$D$76,2),IF(R68="R",VLOOKUP(Q68,Tablas!$B$73:$D$76,3))))</f>
        <v>1</v>
      </c>
      <c r="T68" s="40"/>
      <c r="U68" s="37" t="s">
        <v>62</v>
      </c>
      <c r="V68" s="62">
        <f>IF(U68="N",0,IF(U68="A",VLOOKUP(T68,Tablas!$B$80:$D$83,2),IF(U68="R",VLOOKUP(T68,Tablas!$B$80:$D$83,3))))</f>
        <v>0</v>
      </c>
      <c r="W68" s="40"/>
      <c r="X68" s="37" t="s">
        <v>62</v>
      </c>
      <c r="Y68" s="62">
        <f>IF(X68="N",0,IF(X68="A",VLOOKUP(W68,Tablas!$B$87:$D$90,2),IF(X68="R",VLOOKUP(W68,Tablas!$B$87:$D$90,3))))</f>
        <v>0</v>
      </c>
      <c r="Z68" s="40"/>
      <c r="AA68" s="37" t="s">
        <v>62</v>
      </c>
      <c r="AB68" s="62">
        <f>IF(AA68="N",0,IF(AA68="A",VLOOKUP(Z68,Tablas!$B$143:$D$146,2),IF(AA68="R",VLOOKUP(Z68,Tablas!$B$143:$D$146,3))))</f>
        <v>0</v>
      </c>
      <c r="AC68" s="40"/>
      <c r="AD68" s="37" t="s">
        <v>62</v>
      </c>
      <c r="AE68" s="62">
        <f>IF(AD68="N",0,IF(AD68="A",VLOOKUP(AC68,Tablas!$B$101:$D$104,2),IF(AD68="R",VLOOKUP(AC68,Tablas!$B$101:$D$104,3))))</f>
        <v>0</v>
      </c>
      <c r="AF68" s="40"/>
      <c r="AG68" s="37" t="s">
        <v>62</v>
      </c>
      <c r="AH68" s="62">
        <f>IF(AG68="N",0,IF(AG68="A",VLOOKUP(AF68,Tablas!$B$94:$D$98,2),IF(AG68="R",VLOOKUP(AF68,Tablas!$B$94:$D$98,3))))</f>
        <v>0</v>
      </c>
      <c r="AI68" s="40"/>
      <c r="AJ68" s="37" t="s">
        <v>62</v>
      </c>
      <c r="AK68" s="62">
        <f>IF(AJ68="N",0,IF(AJ68="A",VLOOKUP(AI68,Tablas!$B$150:$D$154,2),IF(AJ68="R",VLOOKUP(AI68,Tablas!$B$150:$D$154,3))))</f>
        <v>0</v>
      </c>
      <c r="AL68" s="40"/>
      <c r="AM68" s="37" t="s">
        <v>62</v>
      </c>
      <c r="AN68" s="62">
        <f>IF(AM68="N",0,IF(AM68="A",VLOOKUP(AL68,Tablas!$B$108:$D$111,2),IF(AM68="R",VLOOKUP(AL68,Tablas!$B$108:$D$111,3))))</f>
        <v>0</v>
      </c>
      <c r="AO68" s="40"/>
      <c r="AP68" s="37" t="s">
        <v>62</v>
      </c>
      <c r="AQ68" s="62">
        <f>IF(AP68="N",0,IF(AP68="A",VLOOKUP(AO68,Tablas!$B$115:$D$118,2),IF(AP68="R",VLOOKUP(AO68,Tablas!$B$115:$D$118,3))))</f>
        <v>0</v>
      </c>
      <c r="AR68" s="40"/>
      <c r="AS68" s="37" t="s">
        <v>62</v>
      </c>
      <c r="AT68" s="62">
        <f>IF(AS68="N",0,IF(AS68="A",VLOOKUP(AR68,Tablas!$B$87:$D$90,2),IF(AS68="R",VLOOKUP(AR68,Tablas!$B$87:$D$90,3))))</f>
        <v>0</v>
      </c>
      <c r="AU68" s="40"/>
      <c r="AV68" s="37" t="s">
        <v>62</v>
      </c>
      <c r="AW68" s="62">
        <f>IF(AV68="N",0,IF(AV68="A",VLOOKUP(AU68,Tablas!$B$129:$D$132,2),IF(AV68="R",VLOOKUP(AU68,Tablas!$B$129:$D$132,3))))</f>
        <v>0</v>
      </c>
      <c r="AX68" s="40"/>
      <c r="AY68" s="37" t="s">
        <v>62</v>
      </c>
      <c r="AZ68" s="62">
        <f>IF(AY68="N",0,IF(AY68="A",VLOOKUP(AX68,Tablas!$B$136:$D$139,2),IF(AY68="R",VLOOKUP(AX68,Tablas!$B$136:$D$139,3))))</f>
        <v>0</v>
      </c>
      <c r="BA68" s="40"/>
      <c r="BB68" s="37" t="s">
        <v>62</v>
      </c>
      <c r="BC68" s="62">
        <f>IF(BB68="N",0,IF(BB68="A",VLOOKUP(BA68,Tablas!$B$122:$D$125,2),IF(BB68="R",VLOOKUP(BA68,Tablas!$B$122:$D$125,3))))</f>
        <v>0</v>
      </c>
      <c r="BD68" s="55"/>
      <c r="BE68" s="63">
        <f t="shared" si="57"/>
        <v>1</v>
      </c>
      <c r="BF68" s="40" t="s">
        <v>62</v>
      </c>
      <c r="BG68" s="37" t="s">
        <v>62</v>
      </c>
      <c r="BH68" s="37" t="s">
        <v>62</v>
      </c>
      <c r="BI68" s="37" t="s">
        <v>62</v>
      </c>
      <c r="BJ68" s="37" t="s">
        <v>62</v>
      </c>
      <c r="BK68" s="37" t="s">
        <v>62</v>
      </c>
      <c r="BL68" s="37" t="s">
        <v>62</v>
      </c>
      <c r="BM68" s="37" t="s">
        <v>62</v>
      </c>
      <c r="BN68" s="37" t="s">
        <v>62</v>
      </c>
      <c r="BO68" s="37" t="s">
        <v>62</v>
      </c>
      <c r="BP68" s="37" t="s">
        <v>62</v>
      </c>
      <c r="BQ68" s="64">
        <f t="shared" si="58"/>
        <v>0</v>
      </c>
      <c r="BR68" s="40" t="s">
        <v>86</v>
      </c>
      <c r="BS68" s="37" t="s">
        <v>85</v>
      </c>
      <c r="BT68" s="37" t="s">
        <v>86</v>
      </c>
      <c r="BU68" s="37" t="s">
        <v>86</v>
      </c>
      <c r="BV68" s="37" t="s">
        <v>86</v>
      </c>
      <c r="BW68" s="37" t="s">
        <v>86</v>
      </c>
      <c r="BX68" s="37" t="s">
        <v>86</v>
      </c>
      <c r="BY68" s="37" t="s">
        <v>86</v>
      </c>
      <c r="BZ68" s="37" t="s">
        <v>86</v>
      </c>
      <c r="CA68" s="37" t="s">
        <v>86</v>
      </c>
      <c r="CB68" s="64">
        <f t="shared" si="59"/>
        <v>1</v>
      </c>
      <c r="CC68" s="65">
        <f t="shared" si="60"/>
        <v>2</v>
      </c>
      <c r="CD68" s="100" t="s">
        <v>458</v>
      </c>
      <c r="CE68" s="99" t="s">
        <v>459</v>
      </c>
      <c r="CF68" s="94" t="s">
        <v>304</v>
      </c>
    </row>
    <row r="69" spans="1:84" s="5" customFormat="1" ht="24.75" customHeight="1" x14ac:dyDescent="0.25">
      <c r="A69" s="45" t="s">
        <v>544</v>
      </c>
      <c r="B69" s="66" t="str">
        <f t="shared" si="63"/>
        <v>2026-0820614988569</v>
      </c>
      <c r="C69" s="48" t="str">
        <f t="shared" si="10"/>
        <v>2026-08|Marisol|20614988569</v>
      </c>
      <c r="D69" s="45" t="s">
        <v>474</v>
      </c>
      <c r="E69" s="38" t="s">
        <v>475</v>
      </c>
      <c r="F69" s="38" t="s">
        <v>268</v>
      </c>
      <c r="G69" s="38" t="s">
        <v>250</v>
      </c>
      <c r="H69" s="45" t="s">
        <v>237</v>
      </c>
      <c r="I69" s="48" t="str">
        <f t="shared" si="8"/>
        <v>20614988569|Marisol</v>
      </c>
      <c r="J69" s="39" t="s">
        <v>73</v>
      </c>
      <c r="K69" s="39" t="s">
        <v>528</v>
      </c>
      <c r="L69" s="37" t="s">
        <v>296</v>
      </c>
      <c r="M69" s="53" t="s">
        <v>533</v>
      </c>
      <c r="N69" s="106">
        <v>0</v>
      </c>
      <c r="O69" s="107" t="s">
        <v>62</v>
      </c>
      <c r="P69" s="62">
        <f>IF(O69="N",0,IF(O69="A",VLOOKUP(N69,Tablas!$B$66:$D$69,2),IF(O69="R",VLOOKUP(N69,Tablas!$B$66:$D$69,3))))</f>
        <v>0</v>
      </c>
      <c r="Q69" s="106">
        <v>0</v>
      </c>
      <c r="R69" s="107" t="s">
        <v>62</v>
      </c>
      <c r="S69" s="62">
        <f>IF(R69="N",0,IF(R69="A",VLOOKUP(Q69,Tablas!$B$73:$D$76,2),IF(R69="R",VLOOKUP(Q69,Tablas!$B$73:$D$76,3))))</f>
        <v>0</v>
      </c>
      <c r="T69" s="106">
        <v>0</v>
      </c>
      <c r="U69" s="107" t="s">
        <v>62</v>
      </c>
      <c r="V69" s="62">
        <f>IF(U69="N",0,IF(U69="A",VLOOKUP(T69,Tablas!$B$80:$D$83,2),IF(U69="R",VLOOKUP(T69,Tablas!$B$80:$D$83,3))))</f>
        <v>0</v>
      </c>
      <c r="W69" s="106">
        <v>0</v>
      </c>
      <c r="X69" s="107" t="s">
        <v>62</v>
      </c>
      <c r="Y69" s="62">
        <f>IF(X69="N",0,IF(X69="A",VLOOKUP(W69,Tablas!$B$87:$D$90,2),IF(X69="R",VLOOKUP(W69,Tablas!$B$87:$D$90,3))))</f>
        <v>0</v>
      </c>
      <c r="Z69" s="106"/>
      <c r="AA69" s="107" t="s">
        <v>62</v>
      </c>
      <c r="AB69" s="62">
        <f>IF(AA69="N",0,IF(AA69="A",VLOOKUP(Z69,Tablas!$B$143:$D$146,2),IF(AA69="R",VLOOKUP(Z69,Tablas!$B$143:$D$146,3))))</f>
        <v>0</v>
      </c>
      <c r="AC69" s="106">
        <v>0</v>
      </c>
      <c r="AD69" s="107" t="s">
        <v>62</v>
      </c>
      <c r="AE69" s="62">
        <f>IF(AD69="N",0,IF(AD69="A",VLOOKUP(AC69,Tablas!$B$101:$D$104,2),IF(AD69="R",VLOOKUP(AC69,Tablas!$B$101:$D$104,3))))</f>
        <v>0</v>
      </c>
      <c r="AF69" s="106"/>
      <c r="AG69" s="107" t="s">
        <v>62</v>
      </c>
      <c r="AH69" s="62">
        <f>IF(AG69="N",0,IF(AG69="A",VLOOKUP(AF69,Tablas!$B$94:$D$98,2),IF(AG69="R",VLOOKUP(AF69,Tablas!$B$94:$D$98,3))))</f>
        <v>0</v>
      </c>
      <c r="AI69" s="106"/>
      <c r="AJ69" s="107" t="s">
        <v>62</v>
      </c>
      <c r="AK69" s="62">
        <f>IF(AJ69="N",0,IF(AJ69="A",VLOOKUP(AI69,Tablas!$B$150:$D$154,2),IF(AJ69="R",VLOOKUP(AI69,Tablas!$B$150:$D$154,3))))</f>
        <v>0</v>
      </c>
      <c r="AL69" s="106">
        <v>0</v>
      </c>
      <c r="AM69" s="107" t="s">
        <v>62</v>
      </c>
      <c r="AN69" s="62">
        <f>IF(AM69="N",0,IF(AM69="A",VLOOKUP(AL69,Tablas!$B$108:$D$111,2),IF(AM69="R",VLOOKUP(AL69,Tablas!$B$108:$D$111,3))))</f>
        <v>0</v>
      </c>
      <c r="AO69" s="106" t="s">
        <v>86</v>
      </c>
      <c r="AP69" s="107" t="s">
        <v>62</v>
      </c>
      <c r="AQ69" s="62">
        <f>IF(AP69="N",0,IF(AP69="A",VLOOKUP(AO69,Tablas!$B$115:$D$118,2),IF(AP69="R",VLOOKUP(AO69,Tablas!$B$115:$D$118,3))))</f>
        <v>0</v>
      </c>
      <c r="AR69" s="106"/>
      <c r="AS69" s="107" t="s">
        <v>62</v>
      </c>
      <c r="AT69" s="62">
        <f>IF(AS69="N",0,IF(AS69="A",VLOOKUP(AR69,Tablas!$B$87:$D$90,2),IF(AS69="R",VLOOKUP(AR69,Tablas!$B$87:$D$90,3))))</f>
        <v>0</v>
      </c>
      <c r="AU69" s="106"/>
      <c r="AV69" s="107" t="s">
        <v>62</v>
      </c>
      <c r="AW69" s="62">
        <f>IF(AV69="N",0,IF(AV69="A",VLOOKUP(AU69,Tablas!$B$129:$D$132,2),IF(AV69="R",VLOOKUP(AU69,Tablas!$B$129:$D$132,3))))</f>
        <v>0</v>
      </c>
      <c r="AX69" s="106"/>
      <c r="AY69" s="107" t="s">
        <v>62</v>
      </c>
      <c r="AZ69" s="62">
        <f>IF(AY69="N",0,IF(AY69="A",VLOOKUP(AX69,Tablas!$B$136:$D$139,2),IF(AY69="R",VLOOKUP(AX69,Tablas!$B$136:$D$139,3))))</f>
        <v>0</v>
      </c>
      <c r="BA69" s="106"/>
      <c r="BB69" s="107" t="s">
        <v>62</v>
      </c>
      <c r="BC69" s="62">
        <f>IF(BB69="N",0,IF(BB69="A",VLOOKUP(BA69,Tablas!$B$122:$D$125,2),IF(BB69="R",VLOOKUP(BA69,Tablas!$B$122:$D$125,3))))</f>
        <v>0</v>
      </c>
      <c r="BD69" s="55"/>
      <c r="BE69" s="63">
        <f t="shared" ref="BE69" si="64">SUMIF($N$6:$BD$6,"Valor",N69:BD69)</f>
        <v>0</v>
      </c>
      <c r="BF69" s="40" t="s">
        <v>62</v>
      </c>
      <c r="BG69" s="37" t="s">
        <v>62</v>
      </c>
      <c r="BH69" s="37" t="s">
        <v>62</v>
      </c>
      <c r="BI69" s="37" t="s">
        <v>62</v>
      </c>
      <c r="BJ69" s="37" t="s">
        <v>62</v>
      </c>
      <c r="BK69" s="37" t="s">
        <v>62</v>
      </c>
      <c r="BL69" s="37" t="s">
        <v>62</v>
      </c>
      <c r="BM69" s="37" t="s">
        <v>62</v>
      </c>
      <c r="BN69" s="37" t="s">
        <v>62</v>
      </c>
      <c r="BO69" s="37" t="s">
        <v>62</v>
      </c>
      <c r="BP69" s="37" t="s">
        <v>62</v>
      </c>
      <c r="BQ69" s="64">
        <f t="shared" si="58"/>
        <v>0</v>
      </c>
      <c r="BR69" s="40" t="s">
        <v>85</v>
      </c>
      <c r="BS69" s="37" t="s">
        <v>86</v>
      </c>
      <c r="BT69" s="37" t="s">
        <v>86</v>
      </c>
      <c r="BU69" s="37" t="s">
        <v>86</v>
      </c>
      <c r="BV69" s="37" t="s">
        <v>86</v>
      </c>
      <c r="BW69" s="37" t="s">
        <v>86</v>
      </c>
      <c r="BX69" s="37" t="s">
        <v>86</v>
      </c>
      <c r="BY69" s="37" t="s">
        <v>86</v>
      </c>
      <c r="BZ69" s="37" t="s">
        <v>86</v>
      </c>
      <c r="CA69" s="37" t="s">
        <v>86</v>
      </c>
      <c r="CB69" s="64">
        <f t="shared" si="59"/>
        <v>1</v>
      </c>
      <c r="CC69" s="65">
        <f t="shared" ref="CC69:CC90" si="65">+BE69+BQ69+CB69</f>
        <v>1</v>
      </c>
      <c r="CD69" s="100"/>
      <c r="CE69" s="99"/>
      <c r="CF69" s="94" t="s">
        <v>60</v>
      </c>
    </row>
    <row r="70" spans="1:84" s="5" customFormat="1" ht="24.75" customHeight="1" x14ac:dyDescent="0.25">
      <c r="A70" s="45" t="s">
        <v>544</v>
      </c>
      <c r="B70" s="66" t="str">
        <f t="shared" si="63"/>
        <v>2026-0810423428142</v>
      </c>
      <c r="C70" s="48" t="str">
        <f t="shared" si="10"/>
        <v>2026-08|Marisol|10423428142</v>
      </c>
      <c r="D70" s="45" t="s">
        <v>476</v>
      </c>
      <c r="E70" s="38" t="s">
        <v>477</v>
      </c>
      <c r="F70" s="38" t="s">
        <v>268</v>
      </c>
      <c r="G70" s="38" t="s">
        <v>250</v>
      </c>
      <c r="H70" s="45" t="s">
        <v>237</v>
      </c>
      <c r="I70" s="48" t="str">
        <f t="shared" si="8"/>
        <v>10423428142|Marisol</v>
      </c>
      <c r="J70" s="39" t="s">
        <v>73</v>
      </c>
      <c r="K70" s="39" t="s">
        <v>526</v>
      </c>
      <c r="L70" s="37" t="s">
        <v>296</v>
      </c>
      <c r="M70" s="53" t="s">
        <v>606</v>
      </c>
      <c r="N70" s="106">
        <v>0</v>
      </c>
      <c r="O70" s="107" t="s">
        <v>62</v>
      </c>
      <c r="P70" s="62">
        <f>IF(O70="N",0,IF(O70="A",VLOOKUP(N70,Tablas!$B$66:$D$69,2),IF(O70="R",VLOOKUP(N70,Tablas!$B$66:$D$69,3))))</f>
        <v>0</v>
      </c>
      <c r="Q70" s="106">
        <v>0</v>
      </c>
      <c r="R70" s="107" t="s">
        <v>62</v>
      </c>
      <c r="S70" s="62">
        <f>IF(R70="N",0,IF(R70="A",VLOOKUP(Q70,Tablas!$B$73:$D$76,2),IF(R70="R",VLOOKUP(Q70,Tablas!$B$73:$D$76,3))))</f>
        <v>0</v>
      </c>
      <c r="T70" s="106">
        <v>0</v>
      </c>
      <c r="U70" s="107" t="s">
        <v>62</v>
      </c>
      <c r="V70" s="62">
        <f>IF(U70="N",0,IF(U70="A",VLOOKUP(T70,Tablas!$B$80:$D$83,2),IF(U70="R",VLOOKUP(T70,Tablas!$B$80:$D$83,3))))</f>
        <v>0</v>
      </c>
      <c r="W70" s="106">
        <v>0</v>
      </c>
      <c r="X70" s="107" t="s">
        <v>62</v>
      </c>
      <c r="Y70" s="62">
        <f>IF(X70="N",0,IF(X70="A",VLOOKUP(W70,Tablas!$B$87:$D$90,2),IF(X70="R",VLOOKUP(W70,Tablas!$B$87:$D$90,3))))</f>
        <v>0</v>
      </c>
      <c r="Z70" s="106"/>
      <c r="AA70" s="107" t="s">
        <v>62</v>
      </c>
      <c r="AB70" s="62">
        <f>IF(AA70="N",0,IF(AA70="A",VLOOKUP(Z70,Tablas!$B$143:$D$146,2),IF(AA70="R",VLOOKUP(Z70,Tablas!$B$143:$D$146,3))))</f>
        <v>0</v>
      </c>
      <c r="AC70" s="106">
        <v>0</v>
      </c>
      <c r="AD70" s="107" t="s">
        <v>62</v>
      </c>
      <c r="AE70" s="62">
        <f>IF(AD70="N",0,IF(AD70="A",VLOOKUP(AC70,Tablas!$B$101:$D$104,2),IF(AD70="R",VLOOKUP(AC70,Tablas!$B$101:$D$104,3))))</f>
        <v>0</v>
      </c>
      <c r="AF70" s="106"/>
      <c r="AG70" s="107" t="s">
        <v>62</v>
      </c>
      <c r="AH70" s="62">
        <f>IF(AG70="N",0,IF(AG70="A",VLOOKUP(AF70,Tablas!$B$94:$D$98,2),IF(AG70="R",VLOOKUP(AF70,Tablas!$B$94:$D$98,3))))</f>
        <v>0</v>
      </c>
      <c r="AI70" s="106"/>
      <c r="AJ70" s="107" t="s">
        <v>62</v>
      </c>
      <c r="AK70" s="62">
        <f>IF(AJ70="N",0,IF(AJ70="A",VLOOKUP(AI70,Tablas!$B$150:$D$154,2),IF(AJ70="R",VLOOKUP(AI70,Tablas!$B$150:$D$154,3))))</f>
        <v>0</v>
      </c>
      <c r="AL70" s="106">
        <v>0</v>
      </c>
      <c r="AM70" s="107" t="s">
        <v>62</v>
      </c>
      <c r="AN70" s="62">
        <f>IF(AM70="N",0,IF(AM70="A",VLOOKUP(AL70,Tablas!$B$108:$D$111,2),IF(AM70="R",VLOOKUP(AL70,Tablas!$B$108:$D$111,3))))</f>
        <v>0</v>
      </c>
      <c r="AO70" s="106" t="s">
        <v>86</v>
      </c>
      <c r="AP70" s="107" t="s">
        <v>62</v>
      </c>
      <c r="AQ70" s="62">
        <f>IF(AP70="N",0,IF(AP70="A",VLOOKUP(AO70,Tablas!$B$115:$D$118,2),IF(AP70="R",VLOOKUP(AO70,Tablas!$B$115:$D$118,3))))</f>
        <v>0</v>
      </c>
      <c r="AR70" s="106"/>
      <c r="AS70" s="107" t="s">
        <v>62</v>
      </c>
      <c r="AT70" s="62">
        <f>IF(AS70="N",0,IF(AS70="A",VLOOKUP(AR70,Tablas!$B$87:$D$90,2),IF(AS70="R",VLOOKUP(AR70,Tablas!$B$87:$D$90,3))))</f>
        <v>0</v>
      </c>
      <c r="AU70" s="106"/>
      <c r="AV70" s="107" t="s">
        <v>62</v>
      </c>
      <c r="AW70" s="62">
        <f>IF(AV70="N",0,IF(AV70="A",VLOOKUP(AU70,Tablas!$B$129:$D$132,2),IF(AV70="R",VLOOKUP(AU70,Tablas!$B$129:$D$132,3))))</f>
        <v>0</v>
      </c>
      <c r="AX70" s="106"/>
      <c r="AY70" s="107" t="s">
        <v>62</v>
      </c>
      <c r="AZ70" s="62">
        <f>IF(AY70="N",0,IF(AY70="A",VLOOKUP(AX70,Tablas!$B$136:$D$139,2),IF(AY70="R",VLOOKUP(AX70,Tablas!$B$136:$D$139,3))))</f>
        <v>0</v>
      </c>
      <c r="BA70" s="106"/>
      <c r="BB70" s="107" t="s">
        <v>62</v>
      </c>
      <c r="BC70" s="62">
        <f>IF(BB70="N",0,IF(BB70="A",VLOOKUP(BA70,Tablas!$B$122:$D$125,2),IF(BB70="R",VLOOKUP(BA70,Tablas!$B$122:$D$125,3))))</f>
        <v>0</v>
      </c>
      <c r="BD70" s="55"/>
      <c r="BE70" s="63">
        <f t="shared" ref="BE70:BE90" si="66">SUMIF($N$6:$BD$6,"Valor",N70:BD70)</f>
        <v>0</v>
      </c>
      <c r="BF70" s="40" t="s">
        <v>62</v>
      </c>
      <c r="BG70" s="37" t="s">
        <v>62</v>
      </c>
      <c r="BH70" s="37" t="s">
        <v>62</v>
      </c>
      <c r="BI70" s="37" t="s">
        <v>62</v>
      </c>
      <c r="BJ70" s="37" t="s">
        <v>62</v>
      </c>
      <c r="BK70" s="37" t="s">
        <v>62</v>
      </c>
      <c r="BL70" s="37" t="s">
        <v>62</v>
      </c>
      <c r="BM70" s="37" t="s">
        <v>62</v>
      </c>
      <c r="BN70" s="37" t="s">
        <v>62</v>
      </c>
      <c r="BO70" s="37" t="s">
        <v>62</v>
      </c>
      <c r="BP70" s="37" t="s">
        <v>62</v>
      </c>
      <c r="BQ70" s="64">
        <f t="shared" si="58"/>
        <v>0</v>
      </c>
      <c r="BR70" s="40" t="s">
        <v>85</v>
      </c>
      <c r="BS70" s="37" t="s">
        <v>86</v>
      </c>
      <c r="BT70" s="37" t="s">
        <v>86</v>
      </c>
      <c r="BU70" s="37" t="s">
        <v>86</v>
      </c>
      <c r="BV70" s="37" t="s">
        <v>86</v>
      </c>
      <c r="BW70" s="37" t="s">
        <v>86</v>
      </c>
      <c r="BX70" s="37" t="s">
        <v>86</v>
      </c>
      <c r="BY70" s="37" t="s">
        <v>86</v>
      </c>
      <c r="BZ70" s="37" t="s">
        <v>86</v>
      </c>
      <c r="CA70" s="37" t="s">
        <v>86</v>
      </c>
      <c r="CB70" s="64">
        <f t="shared" si="59"/>
        <v>1</v>
      </c>
      <c r="CC70" s="65">
        <f t="shared" si="65"/>
        <v>1</v>
      </c>
      <c r="CD70" s="100"/>
      <c r="CE70" s="99"/>
      <c r="CF70" s="94" t="s">
        <v>60</v>
      </c>
    </row>
    <row r="71" spans="1:84" s="5" customFormat="1" ht="24.75" customHeight="1" x14ac:dyDescent="0.25">
      <c r="A71" s="45" t="s">
        <v>544</v>
      </c>
      <c r="B71" s="66" t="str">
        <f t="shared" si="63"/>
        <v>2026-0810456574489</v>
      </c>
      <c r="C71" s="48" t="str">
        <f t="shared" si="10"/>
        <v>2026-08|Marisol|10456574489</v>
      </c>
      <c r="D71" s="45" t="s">
        <v>478</v>
      </c>
      <c r="E71" s="38" t="s">
        <v>479</v>
      </c>
      <c r="F71" s="38" t="s">
        <v>268</v>
      </c>
      <c r="G71" s="38" t="s">
        <v>250</v>
      </c>
      <c r="H71" s="45" t="s">
        <v>237</v>
      </c>
      <c r="I71" s="48" t="str">
        <f t="shared" ref="I71:I91" si="67">CONCATENATE(D71,"|",G71)</f>
        <v>10456574489|Marisol</v>
      </c>
      <c r="J71" s="39" t="s">
        <v>73</v>
      </c>
      <c r="K71" s="39" t="s">
        <v>526</v>
      </c>
      <c r="L71" s="37" t="s">
        <v>296</v>
      </c>
      <c r="M71" s="53" t="s">
        <v>606</v>
      </c>
      <c r="N71" s="106">
        <v>0</v>
      </c>
      <c r="O71" s="107" t="s">
        <v>62</v>
      </c>
      <c r="P71" s="62">
        <f>IF(O71="N",0,IF(O71="A",VLOOKUP(N71,Tablas!$B$66:$D$69,2),IF(O71="R",VLOOKUP(N71,Tablas!$B$66:$D$69,3))))</f>
        <v>0</v>
      </c>
      <c r="Q71" s="106">
        <v>0</v>
      </c>
      <c r="R71" s="107" t="s">
        <v>62</v>
      </c>
      <c r="S71" s="62">
        <f>IF(R71="N",0,IF(R71="A",VLOOKUP(Q71,Tablas!$B$73:$D$76,2),IF(R71="R",VLOOKUP(Q71,Tablas!$B$73:$D$76,3))))</f>
        <v>0</v>
      </c>
      <c r="T71" s="106">
        <v>0</v>
      </c>
      <c r="U71" s="107" t="s">
        <v>62</v>
      </c>
      <c r="V71" s="62">
        <f>IF(U71="N",0,IF(U71="A",VLOOKUP(T71,Tablas!$B$80:$D$83,2),IF(U71="R",VLOOKUP(T71,Tablas!$B$80:$D$83,3))))</f>
        <v>0</v>
      </c>
      <c r="W71" s="106">
        <v>0</v>
      </c>
      <c r="X71" s="107" t="s">
        <v>62</v>
      </c>
      <c r="Y71" s="62">
        <f>IF(X71="N",0,IF(X71="A",VLOOKUP(W71,Tablas!$B$87:$D$90,2),IF(X71="R",VLOOKUP(W71,Tablas!$B$87:$D$90,3))))</f>
        <v>0</v>
      </c>
      <c r="Z71" s="106"/>
      <c r="AA71" s="107" t="s">
        <v>62</v>
      </c>
      <c r="AB71" s="62">
        <f>IF(AA71="N",0,IF(AA71="A",VLOOKUP(Z71,Tablas!$B$143:$D$146,2),IF(AA71="R",VLOOKUP(Z71,Tablas!$B$143:$D$146,3))))</f>
        <v>0</v>
      </c>
      <c r="AC71" s="106">
        <v>0</v>
      </c>
      <c r="AD71" s="107" t="s">
        <v>62</v>
      </c>
      <c r="AE71" s="62">
        <f>IF(AD71="N",0,IF(AD71="A",VLOOKUP(AC71,Tablas!$B$101:$D$104,2),IF(AD71="R",VLOOKUP(AC71,Tablas!$B$101:$D$104,3))))</f>
        <v>0</v>
      </c>
      <c r="AF71" s="106"/>
      <c r="AG71" s="107" t="s">
        <v>62</v>
      </c>
      <c r="AH71" s="62">
        <f>IF(AG71="N",0,IF(AG71="A",VLOOKUP(AF71,Tablas!$B$94:$D$98,2),IF(AG71="R",VLOOKUP(AF71,Tablas!$B$94:$D$98,3))))</f>
        <v>0</v>
      </c>
      <c r="AI71" s="106"/>
      <c r="AJ71" s="107" t="s">
        <v>62</v>
      </c>
      <c r="AK71" s="62">
        <f>IF(AJ71="N",0,IF(AJ71="A",VLOOKUP(AI71,Tablas!$B$150:$D$154,2),IF(AJ71="R",VLOOKUP(AI71,Tablas!$B$150:$D$154,3))))</f>
        <v>0</v>
      </c>
      <c r="AL71" s="106">
        <v>0</v>
      </c>
      <c r="AM71" s="107" t="s">
        <v>62</v>
      </c>
      <c r="AN71" s="62">
        <f>IF(AM71="N",0,IF(AM71="A",VLOOKUP(AL71,Tablas!$B$108:$D$111,2),IF(AM71="R",VLOOKUP(AL71,Tablas!$B$108:$D$111,3))))</f>
        <v>0</v>
      </c>
      <c r="AO71" s="106" t="s">
        <v>86</v>
      </c>
      <c r="AP71" s="107" t="s">
        <v>62</v>
      </c>
      <c r="AQ71" s="62">
        <f>IF(AP71="N",0,IF(AP71="A",VLOOKUP(AO71,Tablas!$B$115:$D$118,2),IF(AP71="R",VLOOKUP(AO71,Tablas!$B$115:$D$118,3))))</f>
        <v>0</v>
      </c>
      <c r="AR71" s="106"/>
      <c r="AS71" s="107" t="s">
        <v>62</v>
      </c>
      <c r="AT71" s="62">
        <f>IF(AS71="N",0,IF(AS71="A",VLOOKUP(AR71,Tablas!$B$87:$D$90,2),IF(AS71="R",VLOOKUP(AR71,Tablas!$B$87:$D$90,3))))</f>
        <v>0</v>
      </c>
      <c r="AU71" s="106"/>
      <c r="AV71" s="107" t="s">
        <v>62</v>
      </c>
      <c r="AW71" s="62">
        <f>IF(AV71="N",0,IF(AV71="A",VLOOKUP(AU71,Tablas!$B$129:$D$132,2),IF(AV71="R",VLOOKUP(AU71,Tablas!$B$129:$D$132,3))))</f>
        <v>0</v>
      </c>
      <c r="AX71" s="106"/>
      <c r="AY71" s="107" t="s">
        <v>62</v>
      </c>
      <c r="AZ71" s="62">
        <f>IF(AY71="N",0,IF(AY71="A",VLOOKUP(AX71,Tablas!$B$136:$D$139,2),IF(AY71="R",VLOOKUP(AX71,Tablas!$B$136:$D$139,3))))</f>
        <v>0</v>
      </c>
      <c r="BA71" s="106"/>
      <c r="BB71" s="107" t="s">
        <v>62</v>
      </c>
      <c r="BC71" s="62">
        <f>IF(BB71="N",0,IF(BB71="A",VLOOKUP(BA71,Tablas!$B$122:$D$125,2),IF(BB71="R",VLOOKUP(BA71,Tablas!$B$122:$D$125,3))))</f>
        <v>0</v>
      </c>
      <c r="BD71" s="55"/>
      <c r="BE71" s="63">
        <f t="shared" si="66"/>
        <v>0</v>
      </c>
      <c r="BF71" s="40" t="s">
        <v>62</v>
      </c>
      <c r="BG71" s="37" t="s">
        <v>62</v>
      </c>
      <c r="BH71" s="37" t="s">
        <v>62</v>
      </c>
      <c r="BI71" s="37" t="s">
        <v>62</v>
      </c>
      <c r="BJ71" s="37" t="s">
        <v>62</v>
      </c>
      <c r="BK71" s="37" t="s">
        <v>62</v>
      </c>
      <c r="BL71" s="37" t="s">
        <v>62</v>
      </c>
      <c r="BM71" s="37" t="s">
        <v>62</v>
      </c>
      <c r="BN71" s="37" t="s">
        <v>62</v>
      </c>
      <c r="BO71" s="37" t="s">
        <v>62</v>
      </c>
      <c r="BP71" s="37" t="s">
        <v>62</v>
      </c>
      <c r="BQ71" s="64">
        <f t="shared" si="58"/>
        <v>0</v>
      </c>
      <c r="BR71" s="40" t="s">
        <v>85</v>
      </c>
      <c r="BS71" s="37" t="s">
        <v>86</v>
      </c>
      <c r="BT71" s="37" t="s">
        <v>86</v>
      </c>
      <c r="BU71" s="37" t="s">
        <v>86</v>
      </c>
      <c r="BV71" s="37" t="s">
        <v>86</v>
      </c>
      <c r="BW71" s="37" t="s">
        <v>86</v>
      </c>
      <c r="BX71" s="37" t="s">
        <v>86</v>
      </c>
      <c r="BY71" s="37" t="s">
        <v>86</v>
      </c>
      <c r="BZ71" s="37" t="s">
        <v>86</v>
      </c>
      <c r="CA71" s="37" t="s">
        <v>86</v>
      </c>
      <c r="CB71" s="64">
        <f t="shared" si="59"/>
        <v>1</v>
      </c>
      <c r="CC71" s="65">
        <f t="shared" si="65"/>
        <v>1</v>
      </c>
      <c r="CD71" s="100"/>
      <c r="CE71" s="99"/>
      <c r="CF71" s="94" t="s">
        <v>60</v>
      </c>
    </row>
    <row r="72" spans="1:84" s="5" customFormat="1" ht="24.75" customHeight="1" x14ac:dyDescent="0.25">
      <c r="A72" s="45" t="s">
        <v>544</v>
      </c>
      <c r="B72" s="66" t="str">
        <f t="shared" si="63"/>
        <v>2026-0820427377475</v>
      </c>
      <c r="C72" s="48" t="str">
        <f t="shared" ref="C72:C91" si="68">A72&amp;"|"&amp;G72&amp;"|"&amp;D72</f>
        <v>2026-08|Nancy|20427377475</v>
      </c>
      <c r="D72" s="45" t="s">
        <v>480</v>
      </c>
      <c r="E72" s="38" t="s">
        <v>481</v>
      </c>
      <c r="F72" s="38" t="s">
        <v>258</v>
      </c>
      <c r="G72" s="38" t="s">
        <v>525</v>
      </c>
      <c r="H72" s="45" t="s">
        <v>551</v>
      </c>
      <c r="I72" s="48" t="str">
        <f t="shared" si="67"/>
        <v>20427377475|Nancy</v>
      </c>
      <c r="J72" s="39" t="s">
        <v>73</v>
      </c>
      <c r="K72" s="39" t="s">
        <v>531</v>
      </c>
      <c r="L72" s="37" t="s">
        <v>534</v>
      </c>
      <c r="M72" s="53" t="s">
        <v>532</v>
      </c>
      <c r="N72" s="106">
        <v>500</v>
      </c>
      <c r="O72" s="107" t="s">
        <v>60</v>
      </c>
      <c r="P72" s="62">
        <f>IF(O72="N",0,IF(O72="A",VLOOKUP(N72,Tablas!$B$66:$D$69,2),IF(O72="R",VLOOKUP(N72,Tablas!$B$66:$D$69,3))))</f>
        <v>1.5</v>
      </c>
      <c r="Q72" s="106">
        <v>30</v>
      </c>
      <c r="R72" s="107" t="s">
        <v>60</v>
      </c>
      <c r="S72" s="62">
        <f>IF(R72="N",0,IF(R72="A",VLOOKUP(Q72,Tablas!$B$73:$D$76,2),IF(R72="R",VLOOKUP(Q72,Tablas!$B$73:$D$76,3))))</f>
        <v>0.5</v>
      </c>
      <c r="T72" s="106">
        <v>300</v>
      </c>
      <c r="U72" s="107" t="s">
        <v>60</v>
      </c>
      <c r="V72" s="62">
        <f>IF(U72="N",0,IF(U72="A",VLOOKUP(T72,Tablas!$B$80:$D$83,2),IF(U72="R",VLOOKUP(T72,Tablas!$B$80:$D$83,3))))</f>
        <v>1</v>
      </c>
      <c r="W72" s="106">
        <v>100</v>
      </c>
      <c r="X72" s="107" t="s">
        <v>60</v>
      </c>
      <c r="Y72" s="62">
        <f>IF(X72="N",0,IF(X72="A",VLOOKUP(W72,Tablas!$B$87:$D$90,2),IF(X72="R",VLOOKUP(W72,Tablas!$B$87:$D$90,3))))</f>
        <v>2</v>
      </c>
      <c r="Z72" s="106">
        <v>50</v>
      </c>
      <c r="AA72" s="107" t="s">
        <v>60</v>
      </c>
      <c r="AB72" s="62">
        <f>IF(AA72="N",0,IF(AA72="A",VLOOKUP(Z72,Tablas!$B$143:$D$146,2),IF(AA72="R",VLOOKUP(Z72,Tablas!$B$143:$D$146,3))))</f>
        <v>0.5</v>
      </c>
      <c r="AC72" s="106">
        <v>20</v>
      </c>
      <c r="AD72" s="107" t="s">
        <v>60</v>
      </c>
      <c r="AE72" s="62">
        <f>IF(AD72="N",0,IF(AD72="A",VLOOKUP(AC72,Tablas!$B$101:$D$104,2),IF(AD72="R",VLOOKUP(AC72,Tablas!$B$101:$D$104,3))))</f>
        <v>3</v>
      </c>
      <c r="AF72" s="106">
        <v>300</v>
      </c>
      <c r="AG72" s="107" t="s">
        <v>60</v>
      </c>
      <c r="AH72" s="62">
        <f>IF(AG72="N",0,IF(AG72="A",VLOOKUP(AF72,Tablas!$B$94:$D$98,2),IF(AG72="R",VLOOKUP(AF72,Tablas!$B$94:$D$98,3))))</f>
        <v>1</v>
      </c>
      <c r="AI72" s="106">
        <v>20</v>
      </c>
      <c r="AJ72" s="107" t="s">
        <v>60</v>
      </c>
      <c r="AK72" s="62">
        <f>IF(AJ72="N",0,IF(AJ72="A",VLOOKUP(AI72,Tablas!$B$150:$D$154,2),IF(AJ72="R",VLOOKUP(AI72,Tablas!$B$150:$D$154,3))))</f>
        <v>0.5</v>
      </c>
      <c r="AL72" s="106">
        <v>1</v>
      </c>
      <c r="AM72" s="107" t="s">
        <v>60</v>
      </c>
      <c r="AN72" s="62">
        <f>IF(AM72="N",0,IF(AM72="A",VLOOKUP(AL72,Tablas!$B$108:$D$111,2),IF(AM72="R",VLOOKUP(AL72,Tablas!$B$108:$D$111,3))))</f>
        <v>1</v>
      </c>
      <c r="AO72" s="106">
        <v>3</v>
      </c>
      <c r="AP72" s="107" t="s">
        <v>60</v>
      </c>
      <c r="AQ72" s="62">
        <f>IF(AP72="N",0,IF(AP72="A",VLOOKUP(AO72,Tablas!$B$115:$D$118,2),IF(AP72="R",VLOOKUP(AO72,Tablas!$B$115:$D$118,3))))</f>
        <v>1</v>
      </c>
      <c r="AR72" s="40">
        <f t="shared" ref="AR72" si="69">+W72</f>
        <v>100</v>
      </c>
      <c r="AS72" s="37" t="str">
        <f t="shared" ref="AS72" si="70">+X72</f>
        <v>A</v>
      </c>
      <c r="AT72" s="62">
        <f>IF(AS72="N",0,IF(AS72="A",VLOOKUP(AR72,Tablas!$B$87:$D$90,2),IF(AS72="R",VLOOKUP(AR72,Tablas!$B$87:$D$90,3))))</f>
        <v>2</v>
      </c>
      <c r="AU72" s="106">
        <v>200</v>
      </c>
      <c r="AV72" s="107" t="s">
        <v>60</v>
      </c>
      <c r="AW72" s="62">
        <f>IF(AV72="N",0,IF(AV72="A",VLOOKUP(AU72,Tablas!$B$129:$D$132,2),IF(AV72="R",VLOOKUP(AU72,Tablas!$B$129:$D$132,3))))</f>
        <v>4</v>
      </c>
      <c r="AX72" s="106">
        <v>100</v>
      </c>
      <c r="AY72" s="107" t="s">
        <v>60</v>
      </c>
      <c r="AZ72" s="62">
        <f>IF(AY72="N",0,IF(AY72="A",VLOOKUP(AX72,Tablas!$B$136:$D$139,2),IF(AY72="R",VLOOKUP(AX72,Tablas!$B$136:$D$139,3))))</f>
        <v>1</v>
      </c>
      <c r="BA72" s="106">
        <v>530</v>
      </c>
      <c r="BB72" s="107" t="s">
        <v>58</v>
      </c>
      <c r="BC72" s="62">
        <f>IF(BB72="N",0,IF(BB72="A",VLOOKUP(BA72,Tablas!$B$122:$D$125,2),IF(BB72="R",VLOOKUP(BA72,Tablas!$B$122:$D$125,3))))</f>
        <v>6</v>
      </c>
      <c r="BD72" s="55"/>
      <c r="BE72" s="63">
        <f t="shared" si="66"/>
        <v>25</v>
      </c>
      <c r="BF72" s="106" t="s">
        <v>67</v>
      </c>
      <c r="BG72" s="107" t="s">
        <v>67</v>
      </c>
      <c r="BH72" s="107" t="s">
        <v>67</v>
      </c>
      <c r="BI72" s="107" t="s">
        <v>62</v>
      </c>
      <c r="BJ72" s="107" t="s">
        <v>67</v>
      </c>
      <c r="BK72" s="107" t="s">
        <v>68</v>
      </c>
      <c r="BL72" s="107" t="s">
        <v>62</v>
      </c>
      <c r="BM72" s="107" t="s">
        <v>68</v>
      </c>
      <c r="BN72" s="107" t="s">
        <v>68</v>
      </c>
      <c r="BO72" s="107" t="s">
        <v>68</v>
      </c>
      <c r="BP72" s="107" t="s">
        <v>68</v>
      </c>
      <c r="BQ72" s="64">
        <f t="shared" si="58"/>
        <v>13</v>
      </c>
      <c r="BR72" s="106" t="s">
        <v>85</v>
      </c>
      <c r="BS72" s="107" t="s">
        <v>85</v>
      </c>
      <c r="BT72" s="107" t="s">
        <v>85</v>
      </c>
      <c r="BU72" s="107" t="s">
        <v>85</v>
      </c>
      <c r="BV72" s="107" t="s">
        <v>85</v>
      </c>
      <c r="BW72" s="107" t="s">
        <v>86</v>
      </c>
      <c r="BX72" s="107" t="s">
        <v>86</v>
      </c>
      <c r="BY72" s="107" t="s">
        <v>85</v>
      </c>
      <c r="BZ72" s="107" t="s">
        <v>85</v>
      </c>
      <c r="CA72" s="107" t="s">
        <v>85</v>
      </c>
      <c r="CB72" s="64">
        <f t="shared" si="59"/>
        <v>8</v>
      </c>
      <c r="CC72" s="65">
        <f t="shared" si="65"/>
        <v>46</v>
      </c>
      <c r="CD72" s="100"/>
      <c r="CE72" s="99"/>
      <c r="CF72" s="94" t="s">
        <v>60</v>
      </c>
    </row>
    <row r="73" spans="1:84" s="5" customFormat="1" ht="24.75" customHeight="1" x14ac:dyDescent="0.25">
      <c r="A73" s="45" t="s">
        <v>544</v>
      </c>
      <c r="B73" s="66" t="str">
        <f t="shared" si="63"/>
        <v>2026-0820614532450</v>
      </c>
      <c r="C73" s="48" t="str">
        <f t="shared" si="68"/>
        <v>2026-08|Wildor|20614532450</v>
      </c>
      <c r="D73" s="45" t="s">
        <v>482</v>
      </c>
      <c r="E73" s="38" t="s">
        <v>483</v>
      </c>
      <c r="F73" s="38" t="s">
        <v>258</v>
      </c>
      <c r="G73" s="38" t="s">
        <v>273</v>
      </c>
      <c r="H73" s="45" t="s">
        <v>299</v>
      </c>
      <c r="I73" s="48" t="str">
        <f t="shared" si="67"/>
        <v>20614532450|Wildor</v>
      </c>
      <c r="J73" s="39" t="s">
        <v>145</v>
      </c>
      <c r="K73" s="39" t="s">
        <v>92</v>
      </c>
      <c r="L73" s="37" t="s">
        <v>297</v>
      </c>
      <c r="M73" s="53" t="s">
        <v>235</v>
      </c>
      <c r="N73" s="106">
        <v>0</v>
      </c>
      <c r="O73" s="107" t="s">
        <v>62</v>
      </c>
      <c r="P73" s="62">
        <f>IF(O73="N",0,IF(O73="A",VLOOKUP(N73,Tablas!$B$66:$D$69,2),IF(O73="R",VLOOKUP(N73,Tablas!$B$66:$D$69,3))))</f>
        <v>0</v>
      </c>
      <c r="Q73" s="106">
        <v>0</v>
      </c>
      <c r="R73" s="107" t="s">
        <v>62</v>
      </c>
      <c r="S73" s="62">
        <f>IF(R73="N",0,IF(R73="A",VLOOKUP(Q73,Tablas!$B$73:$D$76,2),IF(R73="R",VLOOKUP(Q73,Tablas!$B$73:$D$76,3))))</f>
        <v>0</v>
      </c>
      <c r="T73" s="106">
        <v>0</v>
      </c>
      <c r="U73" s="107" t="s">
        <v>62</v>
      </c>
      <c r="V73" s="62">
        <f>IF(U73="N",0,IF(U73="A",VLOOKUP(T73,Tablas!$B$80:$D$83,2),IF(U73="R",VLOOKUP(T73,Tablas!$B$80:$D$83,3))))</f>
        <v>0</v>
      </c>
      <c r="W73" s="106">
        <v>0</v>
      </c>
      <c r="X73" s="107" t="s">
        <v>62</v>
      </c>
      <c r="Y73" s="62">
        <f>IF(X73="N",0,IF(X73="A",VLOOKUP(W73,Tablas!$B$87:$D$90,2),IF(X73="R",VLOOKUP(W73,Tablas!$B$87:$D$90,3))))</f>
        <v>0</v>
      </c>
      <c r="Z73" s="106"/>
      <c r="AA73" s="107" t="s">
        <v>62</v>
      </c>
      <c r="AB73" s="62">
        <f>IF(AA73="N",0,IF(AA73="A",VLOOKUP(Z73,Tablas!$B$143:$D$146,2),IF(AA73="R",VLOOKUP(Z73,Tablas!$B$143:$D$146,3))))</f>
        <v>0</v>
      </c>
      <c r="AC73" s="106">
        <v>0</v>
      </c>
      <c r="AD73" s="107" t="s">
        <v>62</v>
      </c>
      <c r="AE73" s="62">
        <f>IF(AD73="N",0,IF(AD73="A",VLOOKUP(AC73,Tablas!$B$101:$D$104,2),IF(AD73="R",VLOOKUP(AC73,Tablas!$B$101:$D$104,3))))</f>
        <v>0</v>
      </c>
      <c r="AF73" s="106"/>
      <c r="AG73" s="107" t="s">
        <v>62</v>
      </c>
      <c r="AH73" s="62">
        <f>IF(AG73="N",0,IF(AG73="A",VLOOKUP(AF73,Tablas!$B$94:$D$98,2),IF(AG73="R",VLOOKUP(AF73,Tablas!$B$94:$D$98,3))))</f>
        <v>0</v>
      </c>
      <c r="AI73" s="106"/>
      <c r="AJ73" s="107" t="s">
        <v>62</v>
      </c>
      <c r="AK73" s="62">
        <f>IF(AJ73="N",0,IF(AJ73="A",VLOOKUP(AI73,Tablas!$B$150:$D$154,2),IF(AJ73="R",VLOOKUP(AI73,Tablas!$B$150:$D$154,3))))</f>
        <v>0</v>
      </c>
      <c r="AL73" s="106">
        <v>0</v>
      </c>
      <c r="AM73" s="107" t="s">
        <v>62</v>
      </c>
      <c r="AN73" s="62">
        <f>IF(AM73="N",0,IF(AM73="A",VLOOKUP(AL73,Tablas!$B$108:$D$111,2),IF(AM73="R",VLOOKUP(AL73,Tablas!$B$108:$D$111,3))))</f>
        <v>0</v>
      </c>
      <c r="AO73" s="106"/>
      <c r="AP73" s="107" t="s">
        <v>62</v>
      </c>
      <c r="AQ73" s="62">
        <f>IF(AP73="N",0,IF(AP73="A",VLOOKUP(AO73,Tablas!$B$115:$D$118,2),IF(AP73="R",VLOOKUP(AO73,Tablas!$B$115:$D$118,3))))</f>
        <v>0</v>
      </c>
      <c r="AR73" s="106"/>
      <c r="AS73" s="107" t="s">
        <v>62</v>
      </c>
      <c r="AT73" s="62">
        <f>IF(AS73="N",0,IF(AS73="A",VLOOKUP(AR73,Tablas!$B$87:$D$90,2),IF(AS73="R",VLOOKUP(AR73,Tablas!$B$87:$D$90,3))))</f>
        <v>0</v>
      </c>
      <c r="AU73" s="106"/>
      <c r="AV73" s="107" t="s">
        <v>62</v>
      </c>
      <c r="AW73" s="62">
        <f>IF(AV73="N",0,IF(AV73="A",VLOOKUP(AU73,Tablas!$B$129:$D$132,2),IF(AV73="R",VLOOKUP(AU73,Tablas!$B$129:$D$132,3))))</f>
        <v>0</v>
      </c>
      <c r="AX73" s="106"/>
      <c r="AY73" s="107" t="s">
        <v>62</v>
      </c>
      <c r="AZ73" s="62">
        <f>IF(AY73="N",0,IF(AY73="A",VLOOKUP(AX73,Tablas!$B$136:$D$139,2),IF(AY73="R",VLOOKUP(AX73,Tablas!$B$136:$D$139,3))))</f>
        <v>0</v>
      </c>
      <c r="BA73" s="106"/>
      <c r="BB73" s="107" t="s">
        <v>62</v>
      </c>
      <c r="BC73" s="62">
        <f>IF(BB73="N",0,IF(BB73="A",VLOOKUP(BA73,Tablas!$B$122:$D$125,2),IF(BB73="R",VLOOKUP(BA73,Tablas!$B$122:$D$125,3))))</f>
        <v>0</v>
      </c>
      <c r="BD73" s="55"/>
      <c r="BE73" s="63">
        <f t="shared" si="66"/>
        <v>0</v>
      </c>
      <c r="BF73" s="40" t="s">
        <v>67</v>
      </c>
      <c r="BG73" s="37" t="s">
        <v>67</v>
      </c>
      <c r="BH73" s="37" t="s">
        <v>62</v>
      </c>
      <c r="BI73" s="37" t="s">
        <v>62</v>
      </c>
      <c r="BJ73" s="37" t="s">
        <v>62</v>
      </c>
      <c r="BK73" s="37" t="s">
        <v>62</v>
      </c>
      <c r="BL73" s="37" t="s">
        <v>62</v>
      </c>
      <c r="BM73" s="37" t="s">
        <v>62</v>
      </c>
      <c r="BN73" s="37" t="s">
        <v>62</v>
      </c>
      <c r="BO73" s="37" t="s">
        <v>62</v>
      </c>
      <c r="BP73" s="37" t="s">
        <v>62</v>
      </c>
      <c r="BQ73" s="64">
        <f t="shared" si="58"/>
        <v>4</v>
      </c>
      <c r="BR73" s="106" t="s">
        <v>85</v>
      </c>
      <c r="BS73" s="107" t="s">
        <v>86</v>
      </c>
      <c r="BT73" s="107" t="s">
        <v>86</v>
      </c>
      <c r="BU73" s="107" t="s">
        <v>86</v>
      </c>
      <c r="BV73" s="107" t="s">
        <v>86</v>
      </c>
      <c r="BW73" s="107" t="s">
        <v>86</v>
      </c>
      <c r="BX73" s="107" t="s">
        <v>86</v>
      </c>
      <c r="BY73" s="107" t="s">
        <v>86</v>
      </c>
      <c r="BZ73" s="107" t="s">
        <v>86</v>
      </c>
      <c r="CA73" s="107" t="s">
        <v>86</v>
      </c>
      <c r="CB73" s="64">
        <f t="shared" si="59"/>
        <v>1</v>
      </c>
      <c r="CC73" s="65">
        <f t="shared" si="65"/>
        <v>5</v>
      </c>
      <c r="CD73" s="100"/>
      <c r="CE73" s="99"/>
      <c r="CF73" s="94" t="s">
        <v>302</v>
      </c>
    </row>
    <row r="74" spans="1:84" s="5" customFormat="1" ht="24.75" customHeight="1" x14ac:dyDescent="0.25">
      <c r="A74" s="45" t="s">
        <v>544</v>
      </c>
      <c r="B74" s="66" t="str">
        <f t="shared" si="63"/>
        <v>2026-0820614820781</v>
      </c>
      <c r="C74" s="48" t="str">
        <f t="shared" si="68"/>
        <v>2026-08|Kheilly|20614820781</v>
      </c>
      <c r="D74" s="45" t="s">
        <v>484</v>
      </c>
      <c r="E74" s="38" t="s">
        <v>485</v>
      </c>
      <c r="F74" s="38" t="s">
        <v>268</v>
      </c>
      <c r="G74" s="38" t="s">
        <v>521</v>
      </c>
      <c r="H74" s="45" t="s">
        <v>556</v>
      </c>
      <c r="I74" s="48" t="str">
        <f t="shared" si="67"/>
        <v>20614820781|Kheilly</v>
      </c>
      <c r="J74" s="39" t="s">
        <v>145</v>
      </c>
      <c r="K74" s="39" t="s">
        <v>526</v>
      </c>
      <c r="L74" s="37" t="s">
        <v>207</v>
      </c>
      <c r="M74" s="53" t="s">
        <v>235</v>
      </c>
      <c r="N74" s="106">
        <v>45</v>
      </c>
      <c r="O74" s="107" t="s">
        <v>60</v>
      </c>
      <c r="P74" s="62">
        <f>IF(O74="N",0,IF(O74="A",VLOOKUP(N74,Tablas!$B$66:$D$69,2),IF(O74="R",VLOOKUP(N74,Tablas!$B$66:$D$69,3))))</f>
        <v>0.5</v>
      </c>
      <c r="Q74" s="106">
        <v>103</v>
      </c>
      <c r="R74" s="107" t="s">
        <v>60</v>
      </c>
      <c r="S74" s="62">
        <f>IF(R74="N",0,IF(R74="A",VLOOKUP(Q74,Tablas!$B$73:$D$76,2),IF(R74="R",VLOOKUP(Q74,Tablas!$B$73:$D$76,3))))</f>
        <v>1</v>
      </c>
      <c r="T74" s="106">
        <f>4*30</f>
        <v>120</v>
      </c>
      <c r="U74" s="107" t="s">
        <v>60</v>
      </c>
      <c r="V74" s="62">
        <f>IF(U74="N",0,IF(U74="A",VLOOKUP(T74,Tablas!$B$80:$D$83,2),IF(U74="R",VLOOKUP(T74,Tablas!$B$80:$D$83,3))))</f>
        <v>1</v>
      </c>
      <c r="W74" s="106"/>
      <c r="X74" s="107" t="s">
        <v>62</v>
      </c>
      <c r="Y74" s="62">
        <f>IF(X74="N",0,IF(X74="A",VLOOKUP(W74,Tablas!$B$87:$D$90,2),IF(X74="R",VLOOKUP(W74,Tablas!$B$87:$D$90,3))))</f>
        <v>0</v>
      </c>
      <c r="Z74" s="106"/>
      <c r="AA74" s="107" t="s">
        <v>62</v>
      </c>
      <c r="AB74" s="62">
        <f>IF(AA74="N",0,IF(AA74="A",VLOOKUP(Z74,Tablas!$B$143:$D$146,2),IF(AA74="R",VLOOKUP(Z74,Tablas!$B$143:$D$146,3))))</f>
        <v>0</v>
      </c>
      <c r="AC74" s="106">
        <v>16</v>
      </c>
      <c r="AD74" s="107" t="s">
        <v>58</v>
      </c>
      <c r="AE74" s="62">
        <f>IF(AD74="N",0,IF(AD74="A",VLOOKUP(AC74,Tablas!$B$101:$D$104,2),IF(AD74="R",VLOOKUP(AC74,Tablas!$B$101:$D$104,3))))</f>
        <v>6</v>
      </c>
      <c r="AF74" s="106"/>
      <c r="AG74" s="107" t="s">
        <v>62</v>
      </c>
      <c r="AH74" s="62">
        <f>IF(AG74="N",0,IF(AG74="A",VLOOKUP(AF74,Tablas!$B$94:$D$98,2),IF(AG74="R",VLOOKUP(AF74,Tablas!$B$94:$D$98,3))))</f>
        <v>0</v>
      </c>
      <c r="AI74" s="106"/>
      <c r="AJ74" s="107" t="s">
        <v>62</v>
      </c>
      <c r="AK74" s="62">
        <f>IF(AJ74="N",0,IF(AJ74="A",VLOOKUP(AI74,Tablas!$B$150:$D$154,2),IF(AJ74="R",VLOOKUP(AI74,Tablas!$B$150:$D$154,3))))</f>
        <v>0</v>
      </c>
      <c r="AL74" s="106"/>
      <c r="AM74" s="107" t="s">
        <v>62</v>
      </c>
      <c r="AN74" s="62">
        <f>IF(AM74="N",0,IF(AM74="A",VLOOKUP(AL74,Tablas!$B$108:$D$111,2),IF(AM74="R",VLOOKUP(AL74,Tablas!$B$108:$D$111,3))))</f>
        <v>0</v>
      </c>
      <c r="AO74" s="106"/>
      <c r="AP74" s="107" t="s">
        <v>62</v>
      </c>
      <c r="AQ74" s="62">
        <f>IF(AP74="N",0,IF(AP74="A",VLOOKUP(AO74,Tablas!$B$115:$D$118,2),IF(AP74="R",VLOOKUP(AO74,Tablas!$B$115:$D$118,3))))</f>
        <v>0</v>
      </c>
      <c r="AR74" s="106"/>
      <c r="AS74" s="107" t="s">
        <v>62</v>
      </c>
      <c r="AT74" s="62">
        <f>IF(AS74="N",0,IF(AS74="A",VLOOKUP(AR74,Tablas!$B$87:$D$90,2),IF(AS74="R",VLOOKUP(AR74,Tablas!$B$87:$D$90,3))))</f>
        <v>0</v>
      </c>
      <c r="AU74" s="106"/>
      <c r="AV74" s="107" t="s">
        <v>62</v>
      </c>
      <c r="AW74" s="62">
        <f>IF(AV74="N",0,IF(AV74="A",VLOOKUP(AU74,Tablas!$B$129:$D$132,2),IF(AV74="R",VLOOKUP(AU74,Tablas!$B$129:$D$132,3))))</f>
        <v>0</v>
      </c>
      <c r="AX74" s="106"/>
      <c r="AY74" s="107" t="s">
        <v>60</v>
      </c>
      <c r="AZ74" s="62">
        <f>IF(AY74="N",0,IF(AY74="A",VLOOKUP(AX74,Tablas!$B$136:$D$139,2),IF(AY74="R",VLOOKUP(AX74,Tablas!$B$136:$D$139,3))))</f>
        <v>0.5</v>
      </c>
      <c r="BA74" s="106"/>
      <c r="BB74" s="107" t="s">
        <v>62</v>
      </c>
      <c r="BC74" s="62">
        <f>IF(BB74="N",0,IF(BB74="A",VLOOKUP(BA74,Tablas!$B$122:$D$125,2),IF(BB74="R",VLOOKUP(BA74,Tablas!$B$122:$D$125,3))))</f>
        <v>0</v>
      </c>
      <c r="BD74" s="55"/>
      <c r="BE74" s="63">
        <f t="shared" si="66"/>
        <v>9</v>
      </c>
      <c r="BF74" s="106" t="s">
        <v>67</v>
      </c>
      <c r="BG74" s="107" t="s">
        <v>67</v>
      </c>
      <c r="BH74" s="107" t="s">
        <v>62</v>
      </c>
      <c r="BI74" s="107" t="s">
        <v>68</v>
      </c>
      <c r="BJ74" s="107" t="s">
        <v>62</v>
      </c>
      <c r="BK74" s="107" t="s">
        <v>62</v>
      </c>
      <c r="BL74" s="107" t="s">
        <v>62</v>
      </c>
      <c r="BM74" s="107" t="s">
        <v>62</v>
      </c>
      <c r="BN74" s="107" t="s">
        <v>62</v>
      </c>
      <c r="BO74" s="107" t="s">
        <v>62</v>
      </c>
      <c r="BP74" s="107" t="s">
        <v>62</v>
      </c>
      <c r="BQ74" s="64">
        <f t="shared" si="58"/>
        <v>5</v>
      </c>
      <c r="BR74" s="106" t="s">
        <v>85</v>
      </c>
      <c r="BS74" s="107" t="s">
        <v>85</v>
      </c>
      <c r="BT74" s="107" t="s">
        <v>86</v>
      </c>
      <c r="BU74" s="107" t="s">
        <v>86</v>
      </c>
      <c r="BV74" s="107" t="s">
        <v>85</v>
      </c>
      <c r="BW74" s="107" t="s">
        <v>86</v>
      </c>
      <c r="BX74" s="107" t="s">
        <v>86</v>
      </c>
      <c r="BY74" s="107" t="s">
        <v>86</v>
      </c>
      <c r="BZ74" s="107" t="s">
        <v>86</v>
      </c>
      <c r="CA74" s="107" t="s">
        <v>86</v>
      </c>
      <c r="CB74" s="64">
        <f t="shared" si="59"/>
        <v>3</v>
      </c>
      <c r="CC74" s="65">
        <f t="shared" si="65"/>
        <v>17</v>
      </c>
      <c r="CD74" s="100"/>
      <c r="CE74" s="99"/>
      <c r="CF74" s="94" t="s">
        <v>302</v>
      </c>
    </row>
    <row r="75" spans="1:84" s="5" customFormat="1" ht="24.75" customHeight="1" x14ac:dyDescent="0.25">
      <c r="A75" s="45" t="s">
        <v>544</v>
      </c>
      <c r="B75" s="66" t="str">
        <f t="shared" si="63"/>
        <v>2026-0820614932733</v>
      </c>
      <c r="C75" s="48" t="str">
        <f t="shared" si="68"/>
        <v>2026-08|Wildor|20614932733</v>
      </c>
      <c r="D75" s="45" t="s">
        <v>486</v>
      </c>
      <c r="E75" s="38" t="s">
        <v>487</v>
      </c>
      <c r="F75" s="38" t="s">
        <v>258</v>
      </c>
      <c r="G75" s="38" t="s">
        <v>273</v>
      </c>
      <c r="H75" s="45" t="s">
        <v>299</v>
      </c>
      <c r="I75" s="48" t="str">
        <f t="shared" si="67"/>
        <v>20614932733|Wildor</v>
      </c>
      <c r="J75" s="39" t="s">
        <v>146</v>
      </c>
      <c r="K75" s="39" t="s">
        <v>526</v>
      </c>
      <c r="L75" s="37" t="s">
        <v>536</v>
      </c>
      <c r="M75" s="53" t="s">
        <v>235</v>
      </c>
      <c r="N75" s="106">
        <v>62</v>
      </c>
      <c r="O75" s="107" t="s">
        <v>58</v>
      </c>
      <c r="P75" s="62">
        <f>IF(O75="N",0,IF(O75="A",VLOOKUP(N75,Tablas!$B$66:$D$69,2),IF(O75="R",VLOOKUP(N75,Tablas!$B$66:$D$69,3))))</f>
        <v>1</v>
      </c>
      <c r="Q75" s="106">
        <v>16</v>
      </c>
      <c r="R75" s="107" t="s">
        <v>58</v>
      </c>
      <c r="S75" s="62">
        <f>IF(R75="N",0,IF(R75="A",VLOOKUP(Q75,Tablas!$B$73:$D$76,2),IF(R75="R",VLOOKUP(Q75,Tablas!$B$73:$D$76,3))))</f>
        <v>1</v>
      </c>
      <c r="T75" s="106">
        <f>4*30</f>
        <v>120</v>
      </c>
      <c r="U75" s="107" t="s">
        <v>58</v>
      </c>
      <c r="V75" s="62">
        <f>IF(U75="N",0,IF(U75="A",VLOOKUP(T75,Tablas!$B$80:$D$83,2),IF(U75="R",VLOOKUP(T75,Tablas!$B$80:$D$83,3))))</f>
        <v>2</v>
      </c>
      <c r="W75" s="106"/>
      <c r="X75" s="107" t="s">
        <v>62</v>
      </c>
      <c r="Y75" s="62">
        <f>IF(X75="N",0,IF(X75="A",VLOOKUP(W75,Tablas!$B$87:$D$90,2),IF(X75="R",VLOOKUP(W75,Tablas!$B$87:$D$90,3))))</f>
        <v>0</v>
      </c>
      <c r="Z75" s="106"/>
      <c r="AA75" s="107" t="s">
        <v>62</v>
      </c>
      <c r="AB75" s="62">
        <f>IF(AA75="N",0,IF(AA75="A",VLOOKUP(Z75,Tablas!$B$143:$D$146,2),IF(AA75="R",VLOOKUP(Z75,Tablas!$B$143:$D$146,3))))</f>
        <v>0</v>
      </c>
      <c r="AC75" s="106">
        <v>2</v>
      </c>
      <c r="AD75" s="107" t="s">
        <v>58</v>
      </c>
      <c r="AE75" s="62">
        <f>IF(AD75="N",0,IF(AD75="A",VLOOKUP(AC75,Tablas!$B$101:$D$104,2),IF(AD75="R",VLOOKUP(AC75,Tablas!$B$101:$D$104,3))))</f>
        <v>2</v>
      </c>
      <c r="AF75" s="106"/>
      <c r="AG75" s="107" t="s">
        <v>62</v>
      </c>
      <c r="AH75" s="62">
        <f>IF(AG75="N",0,IF(AG75="A",VLOOKUP(AF75,Tablas!$B$94:$D$98,2),IF(AG75="R",VLOOKUP(AF75,Tablas!$B$94:$D$98,3))))</f>
        <v>0</v>
      </c>
      <c r="AI75" s="106"/>
      <c r="AJ75" s="107" t="s">
        <v>62</v>
      </c>
      <c r="AK75" s="62">
        <f>IF(AJ75="N",0,IF(AJ75="A",VLOOKUP(AI75,Tablas!$B$150:$D$154,2),IF(AJ75="R",VLOOKUP(AI75,Tablas!$B$150:$D$154,3))))</f>
        <v>0</v>
      </c>
      <c r="AL75" s="106">
        <v>0</v>
      </c>
      <c r="AM75" s="107" t="s">
        <v>62</v>
      </c>
      <c r="AN75" s="62">
        <f>IF(AM75="N",0,IF(AM75="A",VLOOKUP(AL75,Tablas!$B$108:$D$111,2),IF(AM75="R",VLOOKUP(AL75,Tablas!$B$108:$D$111,3))))</f>
        <v>0</v>
      </c>
      <c r="AO75" s="106"/>
      <c r="AP75" s="107" t="s">
        <v>62</v>
      </c>
      <c r="AQ75" s="62">
        <f>IF(AP75="N",0,IF(AP75="A",VLOOKUP(AO75,Tablas!$B$115:$D$118,2),IF(AP75="R",VLOOKUP(AO75,Tablas!$B$115:$D$118,3))))</f>
        <v>0</v>
      </c>
      <c r="AR75" s="106"/>
      <c r="AS75" s="107" t="s">
        <v>62</v>
      </c>
      <c r="AT75" s="62">
        <f>IF(AS75="N",0,IF(AS75="A",VLOOKUP(AR75,Tablas!$B$87:$D$90,2),IF(AS75="R",VLOOKUP(AR75,Tablas!$B$87:$D$90,3))))</f>
        <v>0</v>
      </c>
      <c r="AU75" s="106"/>
      <c r="AV75" s="107" t="s">
        <v>62</v>
      </c>
      <c r="AW75" s="62">
        <f>IF(AV75="N",0,IF(AV75="A",VLOOKUP(AU75,Tablas!$B$129:$D$132,2),IF(AV75="R",VLOOKUP(AU75,Tablas!$B$129:$D$132,3))))</f>
        <v>0</v>
      </c>
      <c r="AX75" s="106"/>
      <c r="AY75" s="107" t="s">
        <v>62</v>
      </c>
      <c r="AZ75" s="62">
        <f>IF(AY75="N",0,IF(AY75="A",VLOOKUP(AX75,Tablas!$B$136:$D$139,2),IF(AY75="R",VLOOKUP(AX75,Tablas!$B$136:$D$139,3))))</f>
        <v>0</v>
      </c>
      <c r="BA75" s="106"/>
      <c r="BB75" s="107" t="s">
        <v>62</v>
      </c>
      <c r="BC75" s="62">
        <f>IF(BB75="N",0,IF(BB75="A",VLOOKUP(BA75,Tablas!$B$122:$D$125,2),IF(BB75="R",VLOOKUP(BA75,Tablas!$B$122:$D$125,3))))</f>
        <v>0</v>
      </c>
      <c r="BD75" s="55"/>
      <c r="BE75" s="63">
        <f t="shared" si="66"/>
        <v>6</v>
      </c>
      <c r="BF75" s="106" t="s">
        <v>67</v>
      </c>
      <c r="BG75" s="107" t="s">
        <v>67</v>
      </c>
      <c r="BH75" s="107" t="s">
        <v>62</v>
      </c>
      <c r="BI75" s="107" t="s">
        <v>68</v>
      </c>
      <c r="BJ75" s="107" t="s">
        <v>62</v>
      </c>
      <c r="BK75" s="107" t="s">
        <v>62</v>
      </c>
      <c r="BL75" s="107" t="s">
        <v>62</v>
      </c>
      <c r="BM75" s="107" t="s">
        <v>62</v>
      </c>
      <c r="BN75" s="107" t="s">
        <v>62</v>
      </c>
      <c r="BO75" s="107" t="s">
        <v>62</v>
      </c>
      <c r="BP75" s="107" t="s">
        <v>62</v>
      </c>
      <c r="BQ75" s="64">
        <f t="shared" si="58"/>
        <v>5</v>
      </c>
      <c r="BR75" s="106" t="s">
        <v>85</v>
      </c>
      <c r="BS75" s="107" t="s">
        <v>85</v>
      </c>
      <c r="BT75" s="107" t="s">
        <v>85</v>
      </c>
      <c r="BU75" s="107" t="s">
        <v>86</v>
      </c>
      <c r="BV75" s="107" t="s">
        <v>85</v>
      </c>
      <c r="BW75" s="107" t="s">
        <v>86</v>
      </c>
      <c r="BX75" s="107" t="s">
        <v>86</v>
      </c>
      <c r="BY75" s="107" t="s">
        <v>86</v>
      </c>
      <c r="BZ75" s="107" t="s">
        <v>86</v>
      </c>
      <c r="CA75" s="107" t="s">
        <v>86</v>
      </c>
      <c r="CB75" s="64">
        <f t="shared" si="59"/>
        <v>4</v>
      </c>
      <c r="CC75" s="65">
        <f t="shared" si="65"/>
        <v>15</v>
      </c>
      <c r="CD75" s="100"/>
      <c r="CE75" s="99"/>
      <c r="CF75" s="94" t="s">
        <v>303</v>
      </c>
    </row>
    <row r="76" spans="1:84" s="5" customFormat="1" ht="24.75" customHeight="1" x14ac:dyDescent="0.25">
      <c r="A76" s="45" t="s">
        <v>544</v>
      </c>
      <c r="B76" s="66" t="str">
        <f t="shared" si="63"/>
        <v>2026-0820614514761</v>
      </c>
      <c r="C76" s="48" t="str">
        <f t="shared" si="68"/>
        <v>2026-08|Yeleydi|20614514761</v>
      </c>
      <c r="D76" s="45" t="s">
        <v>488</v>
      </c>
      <c r="E76" s="38" t="s">
        <v>489</v>
      </c>
      <c r="F76" s="38" t="s">
        <v>585</v>
      </c>
      <c r="G76" s="38" t="s">
        <v>205</v>
      </c>
      <c r="H76" s="45" t="s">
        <v>554</v>
      </c>
      <c r="I76" s="48" t="str">
        <f t="shared" si="67"/>
        <v>20614514761|Yeleydi</v>
      </c>
      <c r="J76" s="39" t="s">
        <v>146</v>
      </c>
      <c r="K76" s="39" t="s">
        <v>92</v>
      </c>
      <c r="L76" s="37" t="s">
        <v>536</v>
      </c>
      <c r="M76" s="53" t="s">
        <v>235</v>
      </c>
      <c r="N76" s="106">
        <v>7</v>
      </c>
      <c r="O76" s="107" t="s">
        <v>60</v>
      </c>
      <c r="P76" s="62">
        <f>IF(O76="N",0,IF(O76="A",VLOOKUP(N76,Tablas!$B$66:$D$69,2),IF(O76="R",VLOOKUP(N76,Tablas!$B$66:$D$69,3))))</f>
        <v>0.5</v>
      </c>
      <c r="Q76" s="106">
        <v>2</v>
      </c>
      <c r="R76" s="107" t="s">
        <v>60</v>
      </c>
      <c r="S76" s="62">
        <f>IF(R76="N",0,IF(R76="A",VLOOKUP(Q76,Tablas!$B$73:$D$76,2),IF(R76="R",VLOOKUP(Q76,Tablas!$B$73:$D$76,3))))</f>
        <v>0.5</v>
      </c>
      <c r="T76" s="106">
        <f>3*30</f>
        <v>90</v>
      </c>
      <c r="U76" s="107" t="s">
        <v>60</v>
      </c>
      <c r="V76" s="62">
        <f>IF(U76="N",0,IF(U76="A",VLOOKUP(T76,Tablas!$B$80:$D$83,2),IF(U76="R",VLOOKUP(T76,Tablas!$B$80:$D$83,3))))</f>
        <v>0.5</v>
      </c>
      <c r="W76" s="106">
        <f>92*4</f>
        <v>368</v>
      </c>
      <c r="X76" s="107" t="s">
        <v>60</v>
      </c>
      <c r="Y76" s="62">
        <f>IF(X76="N",0,IF(X76="A",VLOOKUP(W76,Tablas!$B$87:$D$90,2),IF(X76="R",VLOOKUP(W76,Tablas!$B$87:$D$90,3))))</f>
        <v>2</v>
      </c>
      <c r="Z76" s="106"/>
      <c r="AA76" s="107" t="s">
        <v>62</v>
      </c>
      <c r="AB76" s="62">
        <f>IF(AA76="N",0,IF(AA76="A",VLOOKUP(Z76,Tablas!$B$143:$D$146,2),IF(AA76="R",VLOOKUP(Z76,Tablas!$B$143:$D$146,3))))</f>
        <v>0</v>
      </c>
      <c r="AC76" s="106"/>
      <c r="AD76" s="107" t="s">
        <v>62</v>
      </c>
      <c r="AE76" s="62">
        <f>IF(AD76="N",0,IF(AD76="A",VLOOKUP(AC76,Tablas!$B$101:$D$104,2),IF(AD76="R",VLOOKUP(AC76,Tablas!$B$101:$D$104,3))))</f>
        <v>0</v>
      </c>
      <c r="AF76" s="106"/>
      <c r="AG76" s="107" t="s">
        <v>62</v>
      </c>
      <c r="AH76" s="62">
        <f>IF(AG76="N",0,IF(AG76="A",VLOOKUP(AF76,Tablas!$B$94:$D$98,2),IF(AG76="R",VLOOKUP(AF76,Tablas!$B$94:$D$98,3))))</f>
        <v>0</v>
      </c>
      <c r="AI76" s="106"/>
      <c r="AJ76" s="107" t="s">
        <v>62</v>
      </c>
      <c r="AK76" s="62">
        <f>IF(AJ76="N",0,IF(AJ76="A",VLOOKUP(AI76,Tablas!$B$150:$D$154,2),IF(AJ76="R",VLOOKUP(AI76,Tablas!$B$150:$D$154,3))))</f>
        <v>0</v>
      </c>
      <c r="AL76" s="106"/>
      <c r="AM76" s="107" t="s">
        <v>62</v>
      </c>
      <c r="AN76" s="62">
        <f>IF(AM76="N",0,IF(AM76="A",VLOOKUP(AL76,Tablas!$B$108:$D$111,2),IF(AM76="R",VLOOKUP(AL76,Tablas!$B$108:$D$111,3))))</f>
        <v>0</v>
      </c>
      <c r="AO76" s="106">
        <v>2</v>
      </c>
      <c r="AP76" s="107" t="s">
        <v>60</v>
      </c>
      <c r="AQ76" s="62">
        <f>IF(AP76="N",0,IF(AP76="A",VLOOKUP(AO76,Tablas!$B$115:$D$118,2),IF(AP76="R",VLOOKUP(AO76,Tablas!$B$115:$D$118,3))))</f>
        <v>1</v>
      </c>
      <c r="AR76" s="106">
        <f>+W76</f>
        <v>368</v>
      </c>
      <c r="AS76" s="107" t="s">
        <v>58</v>
      </c>
      <c r="AT76" s="62">
        <f>IF(AS76="N",0,IF(AS76="A",VLOOKUP(AR76,Tablas!$B$87:$D$90,2),IF(AS76="R",VLOOKUP(AR76,Tablas!$B$87:$D$90,3))))</f>
        <v>4</v>
      </c>
      <c r="AU76" s="106"/>
      <c r="AV76" s="107" t="s">
        <v>62</v>
      </c>
      <c r="AW76" s="62">
        <f>IF(AV76="N",0,IF(AV76="A",VLOOKUP(AU76,Tablas!$B$129:$D$132,2),IF(AV76="R",VLOOKUP(AU76,Tablas!$B$129:$D$132,3))))</f>
        <v>0</v>
      </c>
      <c r="AX76" s="106"/>
      <c r="AY76" s="107" t="s">
        <v>62</v>
      </c>
      <c r="AZ76" s="62">
        <f>IF(AY76="N",0,IF(AY76="A",VLOOKUP(AX76,Tablas!$B$136:$D$139,2),IF(AY76="R",VLOOKUP(AX76,Tablas!$B$136:$D$139,3))))</f>
        <v>0</v>
      </c>
      <c r="BA76" s="106">
        <v>10</v>
      </c>
      <c r="BB76" s="107" t="s">
        <v>58</v>
      </c>
      <c r="BC76" s="62">
        <f>IF(BB76="N",0,IF(BB76="A",VLOOKUP(BA76,Tablas!$B$122:$D$125,2),IF(BB76="R",VLOOKUP(BA76,Tablas!$B$122:$D$125,3))))</f>
        <v>2</v>
      </c>
      <c r="BD76" s="55"/>
      <c r="BE76" s="63">
        <f t="shared" si="66"/>
        <v>10.5</v>
      </c>
      <c r="BF76" s="106" t="s">
        <v>67</v>
      </c>
      <c r="BG76" s="107" t="s">
        <v>67</v>
      </c>
      <c r="BH76" s="107" t="s">
        <v>62</v>
      </c>
      <c r="BI76" s="107" t="s">
        <v>67</v>
      </c>
      <c r="BJ76" s="107" t="s">
        <v>62</v>
      </c>
      <c r="BK76" s="107" t="s">
        <v>62</v>
      </c>
      <c r="BL76" s="107" t="s">
        <v>62</v>
      </c>
      <c r="BM76" s="107" t="s">
        <v>62</v>
      </c>
      <c r="BN76" s="107" t="s">
        <v>62</v>
      </c>
      <c r="BO76" s="107" t="s">
        <v>62</v>
      </c>
      <c r="BP76" s="107" t="s">
        <v>62</v>
      </c>
      <c r="BQ76" s="64">
        <f t="shared" si="58"/>
        <v>6</v>
      </c>
      <c r="BR76" s="106" t="s">
        <v>85</v>
      </c>
      <c r="BS76" s="107" t="s">
        <v>86</v>
      </c>
      <c r="BT76" s="107" t="s">
        <v>86</v>
      </c>
      <c r="BU76" s="107" t="s">
        <v>85</v>
      </c>
      <c r="BV76" s="107" t="s">
        <v>85</v>
      </c>
      <c r="BW76" s="107" t="s">
        <v>86</v>
      </c>
      <c r="BX76" s="107" t="s">
        <v>86</v>
      </c>
      <c r="BY76" s="107" t="s">
        <v>86</v>
      </c>
      <c r="BZ76" s="107" t="s">
        <v>86</v>
      </c>
      <c r="CA76" s="107" t="s">
        <v>86</v>
      </c>
      <c r="CB76" s="64">
        <f t="shared" si="59"/>
        <v>3</v>
      </c>
      <c r="CC76" s="65">
        <f t="shared" si="65"/>
        <v>19.5</v>
      </c>
      <c r="CD76" s="100"/>
      <c r="CE76" s="99"/>
      <c r="CF76" s="94" t="s">
        <v>303</v>
      </c>
    </row>
    <row r="77" spans="1:84" s="5" customFormat="1" ht="24.75" customHeight="1" x14ac:dyDescent="0.25">
      <c r="A77" s="45" t="s">
        <v>544</v>
      </c>
      <c r="B77" s="66" t="str">
        <f t="shared" si="63"/>
        <v>2026-0820606785781</v>
      </c>
      <c r="C77" s="48" t="str">
        <f t="shared" si="68"/>
        <v>2026-08|Carmen D.|20606785781</v>
      </c>
      <c r="D77" s="45" t="s">
        <v>490</v>
      </c>
      <c r="E77" s="38" t="s">
        <v>491</v>
      </c>
      <c r="F77" s="38" t="s">
        <v>331</v>
      </c>
      <c r="G77" s="38" t="s">
        <v>523</v>
      </c>
      <c r="H77" s="45" t="s">
        <v>549</v>
      </c>
      <c r="I77" s="48" t="str">
        <f t="shared" si="67"/>
        <v>20606785781|Carmen D.</v>
      </c>
      <c r="J77" s="39" t="s">
        <v>145</v>
      </c>
      <c r="K77" s="39" t="s">
        <v>92</v>
      </c>
      <c r="L77" s="37" t="s">
        <v>297</v>
      </c>
      <c r="M77" s="53" t="s">
        <v>87</v>
      </c>
      <c r="N77" s="106">
        <v>110</v>
      </c>
      <c r="O77" s="107" t="s">
        <v>60</v>
      </c>
      <c r="P77" s="62">
        <f>IF(O77="N",0,IF(O77="A",VLOOKUP(N77,Tablas!$B$66:$D$69,2),IF(O77="R",VLOOKUP(N77,Tablas!$B$66:$D$69,3))))</f>
        <v>1</v>
      </c>
      <c r="Q77" s="106">
        <v>240</v>
      </c>
      <c r="R77" s="107" t="s">
        <v>60</v>
      </c>
      <c r="S77" s="62">
        <f>IF(R77="N",0,IF(R77="A",VLOOKUP(Q77,Tablas!$B$73:$D$76,2),IF(R77="R",VLOOKUP(Q77,Tablas!$B$73:$D$76,3))))</f>
        <v>1</v>
      </c>
      <c r="T77" s="106">
        <f>11*30</f>
        <v>330</v>
      </c>
      <c r="U77" s="107" t="s">
        <v>60</v>
      </c>
      <c r="V77" s="62">
        <f>IF(U77="N",0,IF(U77="A",VLOOKUP(T77,Tablas!$B$80:$D$83,2),IF(U77="R",VLOOKUP(T77,Tablas!$B$80:$D$83,3))))</f>
        <v>1</v>
      </c>
      <c r="W77" s="106">
        <v>385</v>
      </c>
      <c r="X77" s="107" t="s">
        <v>60</v>
      </c>
      <c r="Y77" s="62">
        <f>IF(X77="N",0,IF(X77="A",VLOOKUP(W77,Tablas!$B$87:$D$90,2),IF(X77="R",VLOOKUP(W77,Tablas!$B$87:$D$90,3))))</f>
        <v>2</v>
      </c>
      <c r="Z77" s="106"/>
      <c r="AA77" s="107" t="s">
        <v>62</v>
      </c>
      <c r="AB77" s="62">
        <f>IF(AA77="N",0,IF(AA77="A",VLOOKUP(Z77,Tablas!$B$143:$D$146,2),IF(AA77="R",VLOOKUP(Z77,Tablas!$B$143:$D$146,3))))</f>
        <v>0</v>
      </c>
      <c r="AC77" s="106">
        <v>12</v>
      </c>
      <c r="AD77" s="107" t="s">
        <v>58</v>
      </c>
      <c r="AE77" s="62">
        <f>IF(AD77="N",0,IF(AD77="A",VLOOKUP(AC77,Tablas!$B$101:$D$104,2),IF(AD77="R",VLOOKUP(AC77,Tablas!$B$101:$D$104,3))))</f>
        <v>6</v>
      </c>
      <c r="AF77" s="106"/>
      <c r="AG77" s="107" t="s">
        <v>62</v>
      </c>
      <c r="AH77" s="62">
        <f>IF(AG77="N",0,IF(AG77="A",VLOOKUP(AF77,Tablas!$B$94:$D$98,2),IF(AG77="R",VLOOKUP(AF77,Tablas!$B$94:$D$98,3))))</f>
        <v>0</v>
      </c>
      <c r="AI77" s="106"/>
      <c r="AJ77" s="107" t="s">
        <v>62</v>
      </c>
      <c r="AK77" s="62">
        <f>IF(AJ77="N",0,IF(AJ77="A",VLOOKUP(AI77,Tablas!$B$150:$D$154,2),IF(AJ77="R",VLOOKUP(AI77,Tablas!$B$150:$D$154,3))))</f>
        <v>0</v>
      </c>
      <c r="AL77" s="106"/>
      <c r="AM77" s="107" t="s">
        <v>62</v>
      </c>
      <c r="AN77" s="62">
        <f>IF(AM77="N",0,IF(AM77="A",VLOOKUP(AL77,Tablas!$B$108:$D$111,2),IF(AM77="R",VLOOKUP(AL77,Tablas!$B$108:$D$111,3))))</f>
        <v>0</v>
      </c>
      <c r="AO77" s="106"/>
      <c r="AP77" s="107" t="s">
        <v>62</v>
      </c>
      <c r="AQ77" s="62">
        <f>IF(AP77="N",0,IF(AP77="A",VLOOKUP(AO77,Tablas!$B$115:$D$118,2),IF(AP77="R",VLOOKUP(AO77,Tablas!$B$115:$D$118,3))))</f>
        <v>0</v>
      </c>
      <c r="AR77" s="106">
        <f>+W77</f>
        <v>385</v>
      </c>
      <c r="AS77" s="107" t="s">
        <v>62</v>
      </c>
      <c r="AT77" s="62">
        <f>IF(AS77="N",0,IF(AS77="A",VLOOKUP(AR77,Tablas!$B$87:$D$90,2),IF(AS77="R",VLOOKUP(AR77,Tablas!$B$87:$D$90,3))))</f>
        <v>0</v>
      </c>
      <c r="AU77" s="106"/>
      <c r="AV77" s="107" t="s">
        <v>62</v>
      </c>
      <c r="AW77" s="62">
        <f>IF(AV77="N",0,IF(AV77="A",VLOOKUP(AU77,Tablas!$B$129:$D$132,2),IF(AV77="R",VLOOKUP(AU77,Tablas!$B$129:$D$132,3))))</f>
        <v>0</v>
      </c>
      <c r="AX77" s="106"/>
      <c r="AY77" s="107" t="s">
        <v>62</v>
      </c>
      <c r="AZ77" s="62">
        <f>IF(AY77="N",0,IF(AY77="A",VLOOKUP(AX77,Tablas!$B$136:$D$139,2),IF(AY77="R",VLOOKUP(AX77,Tablas!$B$136:$D$139,3))))</f>
        <v>0</v>
      </c>
      <c r="BA77" s="106"/>
      <c r="BB77" s="107" t="s">
        <v>62</v>
      </c>
      <c r="BC77" s="62">
        <f>IF(BB77="N",0,IF(BB77="A",VLOOKUP(BA77,Tablas!$B$122:$D$125,2),IF(BB77="R",VLOOKUP(BA77,Tablas!$B$122:$D$125,3))))</f>
        <v>0</v>
      </c>
      <c r="BD77" s="55"/>
      <c r="BE77" s="63">
        <f t="shared" si="66"/>
        <v>11</v>
      </c>
      <c r="BF77" s="106" t="s">
        <v>67</v>
      </c>
      <c r="BG77" s="107" t="s">
        <v>67</v>
      </c>
      <c r="BH77" s="107" t="s">
        <v>68</v>
      </c>
      <c r="BI77" s="107" t="s">
        <v>62</v>
      </c>
      <c r="BJ77" s="107" t="s">
        <v>62</v>
      </c>
      <c r="BK77" s="107" t="s">
        <v>62</v>
      </c>
      <c r="BL77" s="107" t="s">
        <v>62</v>
      </c>
      <c r="BM77" s="107" t="s">
        <v>62</v>
      </c>
      <c r="BN77" s="107" t="s">
        <v>62</v>
      </c>
      <c r="BO77" s="107" t="s">
        <v>62</v>
      </c>
      <c r="BP77" s="107" t="s">
        <v>62</v>
      </c>
      <c r="BQ77" s="64">
        <f t="shared" si="58"/>
        <v>5</v>
      </c>
      <c r="BR77" s="40" t="s">
        <v>85</v>
      </c>
      <c r="BS77" s="37" t="s">
        <v>85</v>
      </c>
      <c r="BT77" s="37" t="s">
        <v>86</v>
      </c>
      <c r="BU77" s="37" t="s">
        <v>86</v>
      </c>
      <c r="BV77" s="37" t="s">
        <v>85</v>
      </c>
      <c r="BW77" s="37" t="s">
        <v>86</v>
      </c>
      <c r="BX77" s="37" t="s">
        <v>86</v>
      </c>
      <c r="BY77" s="37" t="s">
        <v>86</v>
      </c>
      <c r="BZ77" s="37" t="s">
        <v>86</v>
      </c>
      <c r="CA77" s="37" t="s">
        <v>86</v>
      </c>
      <c r="CB77" s="64">
        <f t="shared" si="59"/>
        <v>3</v>
      </c>
      <c r="CC77" s="65">
        <f t="shared" si="65"/>
        <v>19</v>
      </c>
      <c r="CD77" s="100"/>
      <c r="CE77" s="99"/>
      <c r="CF77" s="94" t="s">
        <v>302</v>
      </c>
    </row>
    <row r="78" spans="1:84" s="5" customFormat="1" ht="24.75" customHeight="1" x14ac:dyDescent="0.25">
      <c r="A78" s="45" t="s">
        <v>544</v>
      </c>
      <c r="B78" s="66" t="str">
        <f t="shared" si="63"/>
        <v>2026-0820602062181</v>
      </c>
      <c r="C78" s="48" t="str">
        <f t="shared" si="68"/>
        <v>2026-08|Jhony|20602062181</v>
      </c>
      <c r="D78" s="45" t="s">
        <v>492</v>
      </c>
      <c r="E78" s="38" t="s">
        <v>493</v>
      </c>
      <c r="F78" s="38" t="s">
        <v>268</v>
      </c>
      <c r="G78" s="38" t="s">
        <v>522</v>
      </c>
      <c r="H78" s="45" t="s">
        <v>555</v>
      </c>
      <c r="I78" s="48" t="str">
        <f t="shared" si="67"/>
        <v>20602062181|Jhony</v>
      </c>
      <c r="J78" s="39" t="s">
        <v>73</v>
      </c>
      <c r="K78" s="39" t="s">
        <v>526</v>
      </c>
      <c r="L78" s="37" t="s">
        <v>207</v>
      </c>
      <c r="M78" s="53" t="s">
        <v>235</v>
      </c>
      <c r="N78" s="106">
        <v>27</v>
      </c>
      <c r="O78" s="107" t="s">
        <v>60</v>
      </c>
      <c r="P78" s="62">
        <f>IF(O78="N",0,IF(O78="A",VLOOKUP(N78,Tablas!$B$66:$D$69,2),IF(O78="R",VLOOKUP(N78,Tablas!$B$66:$D$69,3))))</f>
        <v>0.5</v>
      </c>
      <c r="Q78" s="106">
        <v>274</v>
      </c>
      <c r="R78" s="107" t="s">
        <v>60</v>
      </c>
      <c r="S78" s="62">
        <f>IF(R78="N",0,IF(R78="A",VLOOKUP(Q78,Tablas!$B$73:$D$76,2),IF(R78="R",VLOOKUP(Q78,Tablas!$B$73:$D$76,3))))</f>
        <v>1</v>
      </c>
      <c r="T78" s="106">
        <f>4*30</f>
        <v>120</v>
      </c>
      <c r="U78" s="107" t="s">
        <v>60</v>
      </c>
      <c r="V78" s="62">
        <f>IF(U78="N",0,IF(U78="A",VLOOKUP(T78,Tablas!$B$80:$D$83,2),IF(U78="R",VLOOKUP(T78,Tablas!$B$80:$D$83,3))))</f>
        <v>1</v>
      </c>
      <c r="W78" s="106"/>
      <c r="X78" s="107" t="s">
        <v>62</v>
      </c>
      <c r="Y78" s="62">
        <f>IF(X78="N",0,IF(X78="A",VLOOKUP(W78,Tablas!$B$87:$D$90,2),IF(X78="R",VLOOKUP(W78,Tablas!$B$87:$D$90,3))))</f>
        <v>0</v>
      </c>
      <c r="Z78" s="106"/>
      <c r="AA78" s="107" t="s">
        <v>62</v>
      </c>
      <c r="AB78" s="62">
        <f>IF(AA78="N",0,IF(AA78="A",VLOOKUP(Z78,Tablas!$B$143:$D$146,2),IF(AA78="R",VLOOKUP(Z78,Tablas!$B$143:$D$146,3))))</f>
        <v>0</v>
      </c>
      <c r="AC78" s="106">
        <v>3</v>
      </c>
      <c r="AD78" s="107" t="s">
        <v>58</v>
      </c>
      <c r="AE78" s="62">
        <f>IF(AD78="N",0,IF(AD78="A",VLOOKUP(AC78,Tablas!$B$101:$D$104,2),IF(AD78="R",VLOOKUP(AC78,Tablas!$B$101:$D$104,3))))</f>
        <v>2</v>
      </c>
      <c r="AF78" s="106"/>
      <c r="AG78" s="107" t="s">
        <v>62</v>
      </c>
      <c r="AH78" s="62">
        <f>IF(AG78="N",0,IF(AG78="A",VLOOKUP(AF78,Tablas!$B$94:$D$98,2),IF(AG78="R",VLOOKUP(AF78,Tablas!$B$94:$D$98,3))))</f>
        <v>0</v>
      </c>
      <c r="AI78" s="106"/>
      <c r="AJ78" s="107" t="s">
        <v>62</v>
      </c>
      <c r="AK78" s="62">
        <f>IF(AJ78="N",0,IF(AJ78="A",VLOOKUP(AI78,Tablas!$B$150:$D$154,2),IF(AJ78="R",VLOOKUP(AI78,Tablas!$B$150:$D$154,3))))</f>
        <v>0</v>
      </c>
      <c r="AL78" s="106"/>
      <c r="AM78" s="107" t="s">
        <v>62</v>
      </c>
      <c r="AN78" s="62">
        <f>IF(AM78="N",0,IF(AM78="A",VLOOKUP(AL78,Tablas!$B$108:$D$111,2),IF(AM78="R",VLOOKUP(AL78,Tablas!$B$108:$D$111,3))))</f>
        <v>0</v>
      </c>
      <c r="AO78" s="106"/>
      <c r="AP78" s="107" t="s">
        <v>62</v>
      </c>
      <c r="AQ78" s="62">
        <f>IF(AP78="N",0,IF(AP78="A",VLOOKUP(AO78,Tablas!$B$115:$D$118,2),IF(AP78="R",VLOOKUP(AO78,Tablas!$B$115:$D$118,3))))</f>
        <v>0</v>
      </c>
      <c r="AR78" s="106"/>
      <c r="AS78" s="107" t="s">
        <v>62</v>
      </c>
      <c r="AT78" s="62">
        <f>IF(AS78="N",0,IF(AS78="A",VLOOKUP(AR78,Tablas!$B$87:$D$90,2),IF(AS78="R",VLOOKUP(AR78,Tablas!$B$87:$D$90,3))))</f>
        <v>0</v>
      </c>
      <c r="AU78" s="106"/>
      <c r="AV78" s="107" t="s">
        <v>62</v>
      </c>
      <c r="AW78" s="62">
        <f>IF(AV78="N",0,IF(AV78="A",VLOOKUP(AU78,Tablas!$B$129:$D$132,2),IF(AV78="R",VLOOKUP(AU78,Tablas!$B$129:$D$132,3))))</f>
        <v>0</v>
      </c>
      <c r="AX78" s="106">
        <v>100</v>
      </c>
      <c r="AY78" s="107" t="s">
        <v>60</v>
      </c>
      <c r="AZ78" s="62">
        <f>IF(AY78="N",0,IF(AY78="A",VLOOKUP(AX78,Tablas!$B$136:$D$139,2),IF(AY78="R",VLOOKUP(AX78,Tablas!$B$136:$D$139,3))))</f>
        <v>1</v>
      </c>
      <c r="BA78" s="106"/>
      <c r="BB78" s="107" t="s">
        <v>62</v>
      </c>
      <c r="BC78" s="62">
        <f>IF(BB78="N",0,IF(BB78="A",VLOOKUP(BA78,Tablas!$B$122:$D$125,2),IF(BB78="R",VLOOKUP(BA78,Tablas!$B$122:$D$125,3))))</f>
        <v>0</v>
      </c>
      <c r="BD78" s="55"/>
      <c r="BE78" s="63">
        <f t="shared" si="66"/>
        <v>5.5</v>
      </c>
      <c r="BF78" s="106" t="s">
        <v>67</v>
      </c>
      <c r="BG78" s="107" t="s">
        <v>67</v>
      </c>
      <c r="BH78" s="107" t="s">
        <v>62</v>
      </c>
      <c r="BI78" s="107" t="s">
        <v>68</v>
      </c>
      <c r="BJ78" s="107" t="s">
        <v>62</v>
      </c>
      <c r="BK78" s="107" t="s">
        <v>62</v>
      </c>
      <c r="BL78" s="107" t="s">
        <v>62</v>
      </c>
      <c r="BM78" s="107" t="s">
        <v>62</v>
      </c>
      <c r="BN78" s="107" t="s">
        <v>62</v>
      </c>
      <c r="BO78" s="107" t="s">
        <v>62</v>
      </c>
      <c r="BP78" s="107" t="s">
        <v>62</v>
      </c>
      <c r="BQ78" s="64">
        <f t="shared" si="58"/>
        <v>5</v>
      </c>
      <c r="BR78" s="106" t="s">
        <v>85</v>
      </c>
      <c r="BS78" s="107" t="s">
        <v>85</v>
      </c>
      <c r="BT78" s="107" t="s">
        <v>86</v>
      </c>
      <c r="BU78" s="107" t="s">
        <v>86</v>
      </c>
      <c r="BV78" s="107" t="s">
        <v>85</v>
      </c>
      <c r="BW78" s="107" t="s">
        <v>86</v>
      </c>
      <c r="BX78" s="107" t="s">
        <v>86</v>
      </c>
      <c r="BY78" s="107" t="s">
        <v>86</v>
      </c>
      <c r="BZ78" s="107" t="s">
        <v>86</v>
      </c>
      <c r="CA78" s="107" t="s">
        <v>86</v>
      </c>
      <c r="CB78" s="64">
        <f t="shared" si="59"/>
        <v>3</v>
      </c>
      <c r="CC78" s="65">
        <f t="shared" si="65"/>
        <v>13.5</v>
      </c>
      <c r="CD78" s="100"/>
      <c r="CE78" s="99"/>
      <c r="CF78" s="94" t="s">
        <v>60</v>
      </c>
    </row>
    <row r="79" spans="1:84" s="5" customFormat="1" ht="24.75" customHeight="1" x14ac:dyDescent="0.25">
      <c r="A79" s="45" t="s">
        <v>544</v>
      </c>
      <c r="B79" s="66" t="str">
        <f t="shared" si="63"/>
        <v>2026-0820602062393</v>
      </c>
      <c r="C79" s="48" t="str">
        <f t="shared" si="68"/>
        <v>2026-08|Jhony|20602062393</v>
      </c>
      <c r="D79" s="45" t="s">
        <v>494</v>
      </c>
      <c r="E79" s="38" t="s">
        <v>495</v>
      </c>
      <c r="F79" s="38" t="s">
        <v>268</v>
      </c>
      <c r="G79" s="38" t="s">
        <v>522</v>
      </c>
      <c r="H79" s="45" t="s">
        <v>555</v>
      </c>
      <c r="I79" s="48" t="str">
        <f t="shared" si="67"/>
        <v>20602062393|Jhony</v>
      </c>
      <c r="J79" s="39" t="s">
        <v>73</v>
      </c>
      <c r="K79" s="39" t="s">
        <v>526</v>
      </c>
      <c r="L79" s="37" t="s">
        <v>207</v>
      </c>
      <c r="M79" s="53" t="s">
        <v>235</v>
      </c>
      <c r="N79" s="106">
        <v>28</v>
      </c>
      <c r="O79" s="107" t="s">
        <v>60</v>
      </c>
      <c r="P79" s="62">
        <f>IF(O79="N",0,IF(O79="A",VLOOKUP(N79,Tablas!$B$66:$D$69,2),IF(O79="R",VLOOKUP(N79,Tablas!$B$66:$D$69,3))))</f>
        <v>0.5</v>
      </c>
      <c r="Q79" s="106">
        <v>201</v>
      </c>
      <c r="R79" s="107" t="s">
        <v>60</v>
      </c>
      <c r="S79" s="62">
        <f>IF(R79="N",0,IF(R79="A",VLOOKUP(Q79,Tablas!$B$73:$D$76,2),IF(R79="R",VLOOKUP(Q79,Tablas!$B$73:$D$76,3))))</f>
        <v>1</v>
      </c>
      <c r="T79" s="106">
        <f>4*30</f>
        <v>120</v>
      </c>
      <c r="U79" s="107" t="s">
        <v>60</v>
      </c>
      <c r="V79" s="62">
        <f>IF(U79="N",0,IF(U79="A",VLOOKUP(T79,Tablas!$B$80:$D$83,2),IF(U79="R",VLOOKUP(T79,Tablas!$B$80:$D$83,3))))</f>
        <v>1</v>
      </c>
      <c r="W79" s="106"/>
      <c r="X79" s="107" t="s">
        <v>62</v>
      </c>
      <c r="Y79" s="62">
        <f>IF(X79="N",0,IF(X79="A",VLOOKUP(W79,Tablas!$B$87:$D$90,2),IF(X79="R",VLOOKUP(W79,Tablas!$B$87:$D$90,3))))</f>
        <v>0</v>
      </c>
      <c r="Z79" s="106"/>
      <c r="AA79" s="107" t="s">
        <v>62</v>
      </c>
      <c r="AB79" s="62">
        <f>IF(AA79="N",0,IF(AA79="A",VLOOKUP(Z79,Tablas!$B$143:$D$146,2),IF(AA79="R",VLOOKUP(Z79,Tablas!$B$143:$D$146,3))))</f>
        <v>0</v>
      </c>
      <c r="AC79" s="106">
        <v>3</v>
      </c>
      <c r="AD79" s="107" t="s">
        <v>58</v>
      </c>
      <c r="AE79" s="62">
        <f>IF(AD79="N",0,IF(AD79="A",VLOOKUP(AC79,Tablas!$B$101:$D$104,2),IF(AD79="R",VLOOKUP(AC79,Tablas!$B$101:$D$104,3))))</f>
        <v>2</v>
      </c>
      <c r="AF79" s="106"/>
      <c r="AG79" s="107" t="s">
        <v>62</v>
      </c>
      <c r="AH79" s="62">
        <f>IF(AG79="N",0,IF(AG79="A",VLOOKUP(AF79,Tablas!$B$94:$D$98,2),IF(AG79="R",VLOOKUP(AF79,Tablas!$B$94:$D$98,3))))</f>
        <v>0</v>
      </c>
      <c r="AI79" s="106"/>
      <c r="AJ79" s="107" t="s">
        <v>62</v>
      </c>
      <c r="AK79" s="62">
        <f>IF(AJ79="N",0,IF(AJ79="A",VLOOKUP(AI79,Tablas!$B$150:$D$154,2),IF(AJ79="R",VLOOKUP(AI79,Tablas!$B$150:$D$154,3))))</f>
        <v>0</v>
      </c>
      <c r="AL79" s="106"/>
      <c r="AM79" s="107" t="s">
        <v>62</v>
      </c>
      <c r="AN79" s="62">
        <f>IF(AM79="N",0,IF(AM79="A",VLOOKUP(AL79,Tablas!$B$108:$D$111,2),IF(AM79="R",VLOOKUP(AL79,Tablas!$B$108:$D$111,3))))</f>
        <v>0</v>
      </c>
      <c r="AO79" s="106"/>
      <c r="AP79" s="107" t="s">
        <v>62</v>
      </c>
      <c r="AQ79" s="62">
        <f>IF(AP79="N",0,IF(AP79="A",VLOOKUP(AO79,Tablas!$B$115:$D$118,2),IF(AP79="R",VLOOKUP(AO79,Tablas!$B$115:$D$118,3))))</f>
        <v>0</v>
      </c>
      <c r="AR79" s="106"/>
      <c r="AS79" s="107" t="s">
        <v>62</v>
      </c>
      <c r="AT79" s="62">
        <f>IF(AS79="N",0,IF(AS79="A",VLOOKUP(AR79,Tablas!$B$87:$D$90,2),IF(AS79="R",VLOOKUP(AR79,Tablas!$B$87:$D$90,3))))</f>
        <v>0</v>
      </c>
      <c r="AU79" s="106"/>
      <c r="AV79" s="107" t="s">
        <v>62</v>
      </c>
      <c r="AW79" s="62">
        <f>IF(AV79="N",0,IF(AV79="A",VLOOKUP(AU79,Tablas!$B$129:$D$132,2),IF(AV79="R",VLOOKUP(AU79,Tablas!$B$129:$D$132,3))))</f>
        <v>0</v>
      </c>
      <c r="AX79" s="106">
        <v>100</v>
      </c>
      <c r="AY79" s="107" t="s">
        <v>60</v>
      </c>
      <c r="AZ79" s="62">
        <f>IF(AY79="N",0,IF(AY79="A",VLOOKUP(AX79,Tablas!$B$136:$D$139,2),IF(AY79="R",VLOOKUP(AX79,Tablas!$B$136:$D$139,3))))</f>
        <v>1</v>
      </c>
      <c r="BA79" s="106"/>
      <c r="BB79" s="107" t="s">
        <v>62</v>
      </c>
      <c r="BC79" s="62">
        <f>IF(BB79="N",0,IF(BB79="A",VLOOKUP(BA79,Tablas!$B$122:$D$125,2),IF(BB79="R",VLOOKUP(BA79,Tablas!$B$122:$D$125,3))))</f>
        <v>0</v>
      </c>
      <c r="BD79" s="55"/>
      <c r="BE79" s="63">
        <f t="shared" si="66"/>
        <v>5.5</v>
      </c>
      <c r="BF79" s="106" t="s">
        <v>67</v>
      </c>
      <c r="BG79" s="107" t="s">
        <v>67</v>
      </c>
      <c r="BH79" s="107" t="s">
        <v>62</v>
      </c>
      <c r="BI79" s="107" t="s">
        <v>68</v>
      </c>
      <c r="BJ79" s="107" t="s">
        <v>62</v>
      </c>
      <c r="BK79" s="107" t="s">
        <v>62</v>
      </c>
      <c r="BL79" s="107" t="s">
        <v>62</v>
      </c>
      <c r="BM79" s="107" t="s">
        <v>62</v>
      </c>
      <c r="BN79" s="107" t="s">
        <v>62</v>
      </c>
      <c r="BO79" s="107" t="s">
        <v>62</v>
      </c>
      <c r="BP79" s="107" t="s">
        <v>62</v>
      </c>
      <c r="BQ79" s="64">
        <f t="shared" si="58"/>
        <v>5</v>
      </c>
      <c r="BR79" s="106" t="s">
        <v>85</v>
      </c>
      <c r="BS79" s="107" t="s">
        <v>85</v>
      </c>
      <c r="BT79" s="107" t="s">
        <v>86</v>
      </c>
      <c r="BU79" s="107" t="s">
        <v>86</v>
      </c>
      <c r="BV79" s="107" t="s">
        <v>85</v>
      </c>
      <c r="BW79" s="107" t="s">
        <v>86</v>
      </c>
      <c r="BX79" s="107" t="s">
        <v>86</v>
      </c>
      <c r="BY79" s="107" t="s">
        <v>86</v>
      </c>
      <c r="BZ79" s="107" t="s">
        <v>86</v>
      </c>
      <c r="CA79" s="107" t="s">
        <v>86</v>
      </c>
      <c r="CB79" s="64">
        <f t="shared" si="59"/>
        <v>3</v>
      </c>
      <c r="CC79" s="65">
        <f t="shared" si="65"/>
        <v>13.5</v>
      </c>
      <c r="CD79" s="100"/>
      <c r="CE79" s="99"/>
      <c r="CF79" s="94" t="s">
        <v>60</v>
      </c>
    </row>
    <row r="80" spans="1:84" s="5" customFormat="1" ht="24.75" customHeight="1" x14ac:dyDescent="0.25">
      <c r="A80" s="45" t="s">
        <v>544</v>
      </c>
      <c r="B80" s="66" t="str">
        <f t="shared" si="63"/>
        <v>2026-0820615184331</v>
      </c>
      <c r="C80" s="48" t="str">
        <f t="shared" si="68"/>
        <v>2026-08|Lorenzo|20615184331</v>
      </c>
      <c r="D80" s="45" t="s">
        <v>496</v>
      </c>
      <c r="E80" s="38" t="s">
        <v>497</v>
      </c>
      <c r="F80" s="38" t="s">
        <v>331</v>
      </c>
      <c r="G80" s="38" t="s">
        <v>518</v>
      </c>
      <c r="H80" s="45" t="s">
        <v>550</v>
      </c>
      <c r="I80" s="48" t="str">
        <f t="shared" si="67"/>
        <v>20615184331|Lorenzo</v>
      </c>
      <c r="J80" s="39" t="s">
        <v>145</v>
      </c>
      <c r="K80" s="39" t="s">
        <v>530</v>
      </c>
      <c r="L80" s="37" t="s">
        <v>207</v>
      </c>
      <c r="M80" s="53" t="s">
        <v>307</v>
      </c>
      <c r="N80" s="40">
        <v>80</v>
      </c>
      <c r="O80" s="37" t="s">
        <v>60</v>
      </c>
      <c r="P80" s="62">
        <f>IF(O80="N",0,IF(O80="A",VLOOKUP(N80,Tablas!$B$66:$D$69,2),IF(O80="R",VLOOKUP(N80,Tablas!$B$66:$D$69,3))))</f>
        <v>0.5</v>
      </c>
      <c r="Q80" s="40">
        <v>20</v>
      </c>
      <c r="R80" s="37" t="s">
        <v>60</v>
      </c>
      <c r="S80" s="62">
        <f>IF(R80="N",0,IF(R80="A",VLOOKUP(Q80,Tablas!$B$73:$D$76,2),IF(R80="R",VLOOKUP(Q80,Tablas!$B$73:$D$76,3))))</f>
        <v>0.5</v>
      </c>
      <c r="T80" s="40">
        <v>200</v>
      </c>
      <c r="U80" s="37" t="s">
        <v>60</v>
      </c>
      <c r="V80" s="62">
        <f>IF(U80="N",0,IF(U80="A",VLOOKUP(T80,Tablas!$B$80:$D$83,2),IF(U80="R",VLOOKUP(T80,Tablas!$B$80:$D$83,3))))</f>
        <v>1</v>
      </c>
      <c r="W80" s="40">
        <v>50</v>
      </c>
      <c r="X80" s="37" t="s">
        <v>60</v>
      </c>
      <c r="Y80" s="62">
        <f>IF(X80="N",0,IF(X80="A",VLOOKUP(W80,Tablas!$B$87:$D$90,2),IF(X80="R",VLOOKUP(W80,Tablas!$B$87:$D$90,3))))</f>
        <v>1</v>
      </c>
      <c r="Z80" s="40"/>
      <c r="AA80" s="37" t="s">
        <v>62</v>
      </c>
      <c r="AB80" s="62">
        <f>IF(AA80="N",0,IF(AA80="A",VLOOKUP(Z80,Tablas!$B$143:$D$146,2),IF(AA80="R",VLOOKUP(Z80,Tablas!$B$143:$D$146,3))))</f>
        <v>0</v>
      </c>
      <c r="AC80" s="40">
        <v>17</v>
      </c>
      <c r="AD80" s="37" t="s">
        <v>60</v>
      </c>
      <c r="AE80" s="62">
        <f>IF(AD80="N",0,IF(AD80="A",VLOOKUP(AC80,Tablas!$B$101:$D$104,2),IF(AD80="R",VLOOKUP(AC80,Tablas!$B$101:$D$104,3))))</f>
        <v>3</v>
      </c>
      <c r="AF80" s="40"/>
      <c r="AG80" s="37" t="s">
        <v>62</v>
      </c>
      <c r="AH80" s="62">
        <f>IF(AG80="N",0,IF(AG80="A",VLOOKUP(AF80,Tablas!$B$94:$D$98,2),IF(AG80="R",VLOOKUP(AF80,Tablas!$B$94:$D$98,3))))</f>
        <v>0</v>
      </c>
      <c r="AI80" s="40"/>
      <c r="AJ80" s="37" t="s">
        <v>62</v>
      </c>
      <c r="AK80" s="62">
        <f>IF(AJ80="N",0,IF(AJ80="A",VLOOKUP(AI80,Tablas!$B$150:$D$154,2),IF(AJ80="R",VLOOKUP(AI80,Tablas!$B$150:$D$154,3))))</f>
        <v>0</v>
      </c>
      <c r="AL80" s="40"/>
      <c r="AM80" s="37" t="s">
        <v>62</v>
      </c>
      <c r="AN80" s="62">
        <f>IF(AM80="N",0,IF(AM80="A",VLOOKUP(AL80,Tablas!$B$108:$D$111,2),IF(AM80="R",VLOOKUP(AL80,Tablas!$B$108:$D$111,3))))</f>
        <v>0</v>
      </c>
      <c r="AO80" s="40"/>
      <c r="AP80" s="37" t="s">
        <v>62</v>
      </c>
      <c r="AQ80" s="62">
        <f>IF(AP80="N",0,IF(AP80="A",VLOOKUP(AO80,Tablas!$B$115:$D$118,2),IF(AP80="R",VLOOKUP(AO80,Tablas!$B$115:$D$118,3))))</f>
        <v>0</v>
      </c>
      <c r="AR80" s="40">
        <f t="shared" ref="AR80" si="71">+W80</f>
        <v>50</v>
      </c>
      <c r="AS80" s="37" t="str">
        <f t="shared" ref="AS80" si="72">+X80</f>
        <v>A</v>
      </c>
      <c r="AT80" s="62">
        <f>IF(AS80="N",0,IF(AS80="A",VLOOKUP(AR80,Tablas!$B$87:$D$90,2),IF(AS80="R",VLOOKUP(AR80,Tablas!$B$87:$D$90,3))))</f>
        <v>1</v>
      </c>
      <c r="AU80" s="40"/>
      <c r="AV80" s="37" t="s">
        <v>62</v>
      </c>
      <c r="AW80" s="62">
        <f>IF(AV80="N",0,IF(AV80="A",VLOOKUP(AU80,Tablas!$B$129:$D$132,2),IF(AV80="R",VLOOKUP(AU80,Tablas!$B$129:$D$132,3))))</f>
        <v>0</v>
      </c>
      <c r="AX80" s="40"/>
      <c r="AY80" s="37" t="s">
        <v>62</v>
      </c>
      <c r="AZ80" s="62">
        <f>IF(AY80="N",0,IF(AY80="A",VLOOKUP(AX80,Tablas!$B$136:$D$139,2),IF(AY80="R",VLOOKUP(AX80,Tablas!$B$136:$D$139,3))))</f>
        <v>0</v>
      </c>
      <c r="BA80" s="40"/>
      <c r="BB80" s="37" t="s">
        <v>62</v>
      </c>
      <c r="BC80" s="62">
        <f>IF(BB80="N",0,IF(BB80="A",VLOOKUP(BA80,Tablas!$B$122:$D$125,2),IF(BB80="R",VLOOKUP(BA80,Tablas!$B$122:$D$125,3))))</f>
        <v>0</v>
      </c>
      <c r="BD80" s="55"/>
      <c r="BE80" s="63">
        <f t="shared" si="66"/>
        <v>7</v>
      </c>
      <c r="BF80" s="40" t="s">
        <v>67</v>
      </c>
      <c r="BG80" s="37" t="s">
        <v>67</v>
      </c>
      <c r="BH80" s="37" t="s">
        <v>62</v>
      </c>
      <c r="BI80" s="37" t="s">
        <v>68</v>
      </c>
      <c r="BJ80" s="37" t="s">
        <v>62</v>
      </c>
      <c r="BK80" s="37" t="s">
        <v>62</v>
      </c>
      <c r="BL80" s="37" t="s">
        <v>62</v>
      </c>
      <c r="BM80" s="37" t="s">
        <v>62</v>
      </c>
      <c r="BN80" s="37" t="s">
        <v>62</v>
      </c>
      <c r="BO80" s="37" t="s">
        <v>62</v>
      </c>
      <c r="BP80" s="37" t="s">
        <v>62</v>
      </c>
      <c r="BQ80" s="64">
        <f t="shared" si="58"/>
        <v>5</v>
      </c>
      <c r="BR80" s="40" t="s">
        <v>85</v>
      </c>
      <c r="BS80" s="37" t="s">
        <v>85</v>
      </c>
      <c r="BT80" s="37" t="s">
        <v>86</v>
      </c>
      <c r="BU80" s="37" t="s">
        <v>86</v>
      </c>
      <c r="BV80" s="37" t="s">
        <v>85</v>
      </c>
      <c r="BW80" s="37" t="s">
        <v>86</v>
      </c>
      <c r="BX80" s="37" t="s">
        <v>86</v>
      </c>
      <c r="BY80" s="37" t="s">
        <v>86</v>
      </c>
      <c r="BZ80" s="37" t="s">
        <v>86</v>
      </c>
      <c r="CA80" s="37" t="s">
        <v>86</v>
      </c>
      <c r="CB80" s="64">
        <f t="shared" si="59"/>
        <v>3</v>
      </c>
      <c r="CC80" s="65">
        <f t="shared" si="65"/>
        <v>15</v>
      </c>
      <c r="CD80" s="100"/>
      <c r="CE80" s="99"/>
      <c r="CF80" s="94" t="s">
        <v>302</v>
      </c>
    </row>
    <row r="81" spans="1:84" s="5" customFormat="1" ht="24.75" customHeight="1" x14ac:dyDescent="0.25">
      <c r="A81" s="45" t="s">
        <v>544</v>
      </c>
      <c r="B81" s="66" t="str">
        <f t="shared" si="63"/>
        <v>2026-0820486468913</v>
      </c>
      <c r="C81" s="48" t="str">
        <f t="shared" si="68"/>
        <v>2026-08|Yeleydi|20486468913</v>
      </c>
      <c r="D81" s="45" t="s">
        <v>498</v>
      </c>
      <c r="E81" s="38" t="s">
        <v>499</v>
      </c>
      <c r="F81" s="38" t="s">
        <v>585</v>
      </c>
      <c r="G81" s="38" t="s">
        <v>205</v>
      </c>
      <c r="H81" s="45" t="s">
        <v>554</v>
      </c>
      <c r="I81" s="48" t="str">
        <f t="shared" si="67"/>
        <v>20486468913|Yeleydi</v>
      </c>
      <c r="J81" s="39" t="s">
        <v>73</v>
      </c>
      <c r="K81" s="39" t="s">
        <v>92</v>
      </c>
      <c r="L81" s="37" t="s">
        <v>207</v>
      </c>
      <c r="M81" s="53" t="s">
        <v>87</v>
      </c>
      <c r="N81" s="106">
        <v>300</v>
      </c>
      <c r="O81" s="107" t="s">
        <v>60</v>
      </c>
      <c r="P81" s="62">
        <f>IF(O81="N",0,IF(O81="A",VLOOKUP(N81,Tablas!$B$66:$D$69,2),IF(O81="R",VLOOKUP(N81,Tablas!$B$66:$D$69,3))))</f>
        <v>1</v>
      </c>
      <c r="Q81" s="106">
        <v>180</v>
      </c>
      <c r="R81" s="107" t="s">
        <v>60</v>
      </c>
      <c r="S81" s="62">
        <f>IF(R81="N",0,IF(R81="A",VLOOKUP(Q81,Tablas!$B$73:$D$76,2),IF(R81="R",VLOOKUP(Q81,Tablas!$B$73:$D$76,3))))</f>
        <v>1</v>
      </c>
      <c r="T81" s="106">
        <f>26*30</f>
        <v>780</v>
      </c>
      <c r="U81" s="107" t="s">
        <v>60</v>
      </c>
      <c r="V81" s="62">
        <f>IF(U81="N",0,IF(U81="A",VLOOKUP(T81,Tablas!$B$80:$D$83,2),IF(U81="R",VLOOKUP(T81,Tablas!$B$80:$D$83,3))))</f>
        <v>1.5</v>
      </c>
      <c r="W81" s="106">
        <v>3359</v>
      </c>
      <c r="X81" s="107" t="s">
        <v>60</v>
      </c>
      <c r="Y81" s="62">
        <f>IF(X81="N",0,IF(X81="A",VLOOKUP(W81,Tablas!$B$87:$D$90,2),IF(X81="R",VLOOKUP(W81,Tablas!$B$87:$D$90,3))))</f>
        <v>5</v>
      </c>
      <c r="Z81" s="106"/>
      <c r="AA81" s="107" t="s">
        <v>62</v>
      </c>
      <c r="AB81" s="62">
        <f>IF(AA81="N",0,IF(AA81="A",VLOOKUP(Z81,Tablas!$B$143:$D$146,2),IF(AA81="R",VLOOKUP(Z81,Tablas!$B$143:$D$146,3))))</f>
        <v>0</v>
      </c>
      <c r="AC81" s="106">
        <v>27</v>
      </c>
      <c r="AD81" s="107" t="s">
        <v>58</v>
      </c>
      <c r="AE81" s="62">
        <f>IF(AD81="N",0,IF(AD81="A",VLOOKUP(AC81,Tablas!$B$101:$D$104,2),IF(AD81="R",VLOOKUP(AC81,Tablas!$B$101:$D$104,3))))</f>
        <v>6</v>
      </c>
      <c r="AF81" s="106"/>
      <c r="AG81" s="107" t="s">
        <v>62</v>
      </c>
      <c r="AH81" s="62">
        <f>IF(AG81="N",0,IF(AG81="A",VLOOKUP(AF81,Tablas!$B$94:$D$98,2),IF(AG81="R",VLOOKUP(AF81,Tablas!$B$94:$D$98,3))))</f>
        <v>0</v>
      </c>
      <c r="AI81" s="106"/>
      <c r="AJ81" s="107" t="s">
        <v>62</v>
      </c>
      <c r="AK81" s="62">
        <f>IF(AJ81="N",0,IF(AJ81="A",VLOOKUP(AI81,Tablas!$B$150:$D$154,2),IF(AJ81="R",VLOOKUP(AI81,Tablas!$B$150:$D$154,3))))</f>
        <v>0</v>
      </c>
      <c r="AL81" s="106"/>
      <c r="AM81" s="107" t="s">
        <v>62</v>
      </c>
      <c r="AN81" s="62">
        <f>IF(AM81="N",0,IF(AM81="A",VLOOKUP(AL81,Tablas!$B$108:$D$111,2),IF(AM81="R",VLOOKUP(AL81,Tablas!$B$108:$D$111,3))))</f>
        <v>0</v>
      </c>
      <c r="AO81" s="106"/>
      <c r="AP81" s="107" t="s">
        <v>62</v>
      </c>
      <c r="AQ81" s="62">
        <f>IF(AP81="N",0,IF(AP81="A",VLOOKUP(AO81,Tablas!$B$115:$D$118,2),IF(AP81="R",VLOOKUP(AO81,Tablas!$B$115:$D$118,3))))</f>
        <v>0</v>
      </c>
      <c r="AR81" s="106">
        <f>+W81</f>
        <v>3359</v>
      </c>
      <c r="AS81" s="107" t="s">
        <v>58</v>
      </c>
      <c r="AT81" s="62">
        <f>IF(AS81="N",0,IF(AS81="A",VLOOKUP(AR81,Tablas!$B$87:$D$90,2),IF(AS81="R",VLOOKUP(AR81,Tablas!$B$87:$D$90,3))))</f>
        <v>10</v>
      </c>
      <c r="AU81" s="106"/>
      <c r="AV81" s="107" t="s">
        <v>62</v>
      </c>
      <c r="AW81" s="62">
        <f>IF(AV81="N",0,IF(AV81="A",VLOOKUP(AU81,Tablas!$B$129:$D$132,2),IF(AV81="R",VLOOKUP(AU81,Tablas!$B$129:$D$132,3))))</f>
        <v>0</v>
      </c>
      <c r="AX81" s="106"/>
      <c r="AY81" s="107" t="s">
        <v>62</v>
      </c>
      <c r="AZ81" s="62">
        <f>IF(AY81="N",0,IF(AY81="A",VLOOKUP(AX81,Tablas!$B$136:$D$139,2),IF(AY81="R",VLOOKUP(AX81,Tablas!$B$136:$D$139,3))))</f>
        <v>0</v>
      </c>
      <c r="BA81" s="106"/>
      <c r="BB81" s="107" t="s">
        <v>62</v>
      </c>
      <c r="BC81" s="62">
        <f>IF(BB81="N",0,IF(BB81="A",VLOOKUP(BA81,Tablas!$B$122:$D$125,2),IF(BB81="R",VLOOKUP(BA81,Tablas!$B$122:$D$125,3))))</f>
        <v>0</v>
      </c>
      <c r="BD81" s="55"/>
      <c r="BE81" s="63">
        <f t="shared" si="66"/>
        <v>24.5</v>
      </c>
      <c r="BF81" s="106" t="s">
        <v>67</v>
      </c>
      <c r="BG81" s="107" t="s">
        <v>67</v>
      </c>
      <c r="BH81" s="107" t="s">
        <v>68</v>
      </c>
      <c r="BI81" s="107" t="s">
        <v>62</v>
      </c>
      <c r="BJ81" s="107" t="s">
        <v>68</v>
      </c>
      <c r="BK81" s="107" t="s">
        <v>68</v>
      </c>
      <c r="BL81" s="107" t="s">
        <v>62</v>
      </c>
      <c r="BM81" s="107" t="s">
        <v>62</v>
      </c>
      <c r="BN81" s="107" t="s">
        <v>62</v>
      </c>
      <c r="BO81" s="107" t="s">
        <v>68</v>
      </c>
      <c r="BP81" s="107" t="s">
        <v>68</v>
      </c>
      <c r="BQ81" s="64">
        <f t="shared" si="58"/>
        <v>9</v>
      </c>
      <c r="BR81" s="106" t="s">
        <v>85</v>
      </c>
      <c r="BS81" s="107" t="s">
        <v>85</v>
      </c>
      <c r="BT81" s="107" t="s">
        <v>85</v>
      </c>
      <c r="BU81" s="107" t="s">
        <v>86</v>
      </c>
      <c r="BV81" s="107" t="s">
        <v>85</v>
      </c>
      <c r="BW81" s="107" t="s">
        <v>86</v>
      </c>
      <c r="BX81" s="107" t="s">
        <v>86</v>
      </c>
      <c r="BY81" s="107" t="s">
        <v>86</v>
      </c>
      <c r="BZ81" s="107" t="s">
        <v>86</v>
      </c>
      <c r="CA81" s="107" t="s">
        <v>86</v>
      </c>
      <c r="CB81" s="64">
        <f t="shared" si="59"/>
        <v>4</v>
      </c>
      <c r="CC81" s="65">
        <f t="shared" si="65"/>
        <v>37.5</v>
      </c>
      <c r="CD81" s="100"/>
      <c r="CE81" s="99"/>
      <c r="CF81" s="94" t="s">
        <v>60</v>
      </c>
    </row>
    <row r="82" spans="1:84" s="5" customFormat="1" ht="24.75" customHeight="1" x14ac:dyDescent="0.25">
      <c r="A82" s="45" t="s">
        <v>544</v>
      </c>
      <c r="B82" s="66" t="str">
        <f t="shared" si="63"/>
        <v>2026-0810200888575</v>
      </c>
      <c r="C82" s="48" t="str">
        <f t="shared" si="68"/>
        <v>2026-08|Carmen D.|10200888575</v>
      </c>
      <c r="D82" s="45" t="s">
        <v>500</v>
      </c>
      <c r="E82" s="38" t="s">
        <v>501</v>
      </c>
      <c r="F82" s="38" t="s">
        <v>331</v>
      </c>
      <c r="G82" s="38" t="s">
        <v>523</v>
      </c>
      <c r="H82" s="45" t="s">
        <v>549</v>
      </c>
      <c r="I82" s="48" t="str">
        <f t="shared" si="67"/>
        <v>10200888575|Carmen D.</v>
      </c>
      <c r="J82" s="39" t="s">
        <v>145</v>
      </c>
      <c r="K82" s="39" t="s">
        <v>92</v>
      </c>
      <c r="L82" s="37" t="s">
        <v>296</v>
      </c>
      <c r="M82" s="53" t="s">
        <v>87</v>
      </c>
      <c r="N82" s="106"/>
      <c r="O82" s="107" t="s">
        <v>62</v>
      </c>
      <c r="P82" s="62">
        <f>IF(O82="N",0,IF(O82="A",VLOOKUP(N82,Tablas!$B$66:$D$69,2),IF(O82="R",VLOOKUP(N82,Tablas!$B$66:$D$69,3))))</f>
        <v>0</v>
      </c>
      <c r="Q82" s="106"/>
      <c r="R82" s="107" t="s">
        <v>62</v>
      </c>
      <c r="S82" s="62">
        <f>IF(R82="N",0,IF(R82="A",VLOOKUP(Q82,Tablas!$B$73:$D$76,2),IF(R82="R",VLOOKUP(Q82,Tablas!$B$73:$D$76,3))))</f>
        <v>0</v>
      </c>
      <c r="T82" s="106"/>
      <c r="U82" s="107" t="s">
        <v>62</v>
      </c>
      <c r="V82" s="62">
        <f>IF(U82="N",0,IF(U82="A",VLOOKUP(T82,Tablas!$B$80:$D$83,2),IF(U82="R",VLOOKUP(T82,Tablas!$B$80:$D$83,3))))</f>
        <v>0</v>
      </c>
      <c r="W82" s="106"/>
      <c r="X82" s="107" t="s">
        <v>62</v>
      </c>
      <c r="Y82" s="62">
        <f>IF(X82="N",0,IF(X82="A",VLOOKUP(W82,Tablas!$B$87:$D$90,2),IF(X82="R",VLOOKUP(W82,Tablas!$B$87:$D$90,3))))</f>
        <v>0</v>
      </c>
      <c r="Z82" s="106"/>
      <c r="AA82" s="107" t="s">
        <v>62</v>
      </c>
      <c r="AB82" s="62">
        <f>IF(AA82="N",0,IF(AA82="A",VLOOKUP(Z82,Tablas!$B$143:$D$146,2),IF(AA82="R",VLOOKUP(Z82,Tablas!$B$143:$D$146,3))))</f>
        <v>0</v>
      </c>
      <c r="AC82" s="106"/>
      <c r="AD82" s="107" t="s">
        <v>62</v>
      </c>
      <c r="AE82" s="62">
        <f>IF(AD82="N",0,IF(AD82="A",VLOOKUP(AC82,Tablas!$B$101:$D$104,2),IF(AD82="R",VLOOKUP(AC82,Tablas!$B$101:$D$104,3))))</f>
        <v>0</v>
      </c>
      <c r="AF82" s="106"/>
      <c r="AG82" s="107" t="s">
        <v>62</v>
      </c>
      <c r="AH82" s="62">
        <f>IF(AG82="N",0,IF(AG82="A",VLOOKUP(AF82,Tablas!$B$94:$D$98,2),IF(AG82="R",VLOOKUP(AF82,Tablas!$B$94:$D$98,3))))</f>
        <v>0</v>
      </c>
      <c r="AI82" s="106"/>
      <c r="AJ82" s="107" t="s">
        <v>62</v>
      </c>
      <c r="AK82" s="62">
        <f>IF(AJ82="N",0,IF(AJ82="A",VLOOKUP(AI82,Tablas!$B$150:$D$154,2),IF(AJ82="R",VLOOKUP(AI82,Tablas!$B$150:$D$154,3))))</f>
        <v>0</v>
      </c>
      <c r="AL82" s="106"/>
      <c r="AM82" s="107" t="s">
        <v>62</v>
      </c>
      <c r="AN82" s="62">
        <f>IF(AM82="N",0,IF(AM82="A",VLOOKUP(AL82,Tablas!$B$108:$D$111,2),IF(AM82="R",VLOOKUP(AL82,Tablas!$B$108:$D$111,3))))</f>
        <v>0</v>
      </c>
      <c r="AO82" s="106"/>
      <c r="AP82" s="107" t="s">
        <v>62</v>
      </c>
      <c r="AQ82" s="62">
        <f>IF(AP82="N",0,IF(AP82="A",VLOOKUP(AO82,Tablas!$B$115:$D$118,2),IF(AP82="R",VLOOKUP(AO82,Tablas!$B$115:$D$118,3))))</f>
        <v>0</v>
      </c>
      <c r="AR82" s="106"/>
      <c r="AS82" s="107" t="s">
        <v>62</v>
      </c>
      <c r="AT82" s="62">
        <f>IF(AS82="N",0,IF(AS82="A",VLOOKUP(AR82,Tablas!$B$87:$D$90,2),IF(AS82="R",VLOOKUP(AR82,Tablas!$B$87:$D$90,3))))</f>
        <v>0</v>
      </c>
      <c r="AU82" s="106"/>
      <c r="AV82" s="107" t="s">
        <v>62</v>
      </c>
      <c r="AW82" s="62">
        <f>IF(AV82="N",0,IF(AV82="A",VLOOKUP(AU82,Tablas!$B$129:$D$132,2),IF(AV82="R",VLOOKUP(AU82,Tablas!$B$129:$D$132,3))))</f>
        <v>0</v>
      </c>
      <c r="AX82" s="106"/>
      <c r="AY82" s="107" t="s">
        <v>62</v>
      </c>
      <c r="AZ82" s="62">
        <f>IF(AY82="N",0,IF(AY82="A",VLOOKUP(AX82,Tablas!$B$136:$D$139,2),IF(AY82="R",VLOOKUP(AX82,Tablas!$B$136:$D$139,3))))</f>
        <v>0</v>
      </c>
      <c r="BA82" s="106"/>
      <c r="BB82" s="107" t="s">
        <v>62</v>
      </c>
      <c r="BC82" s="62">
        <f>IF(BB82="N",0,IF(BB82="A",VLOOKUP(BA82,Tablas!$B$122:$D$125,2),IF(BB82="R",VLOOKUP(BA82,Tablas!$B$122:$D$125,3))))</f>
        <v>0</v>
      </c>
      <c r="BD82" s="55"/>
      <c r="BE82" s="63">
        <f t="shared" si="66"/>
        <v>0</v>
      </c>
      <c r="BF82" s="106" t="s">
        <v>67</v>
      </c>
      <c r="BG82" s="107" t="s">
        <v>67</v>
      </c>
      <c r="BH82" s="107" t="s">
        <v>68</v>
      </c>
      <c r="BI82" s="107" t="s">
        <v>62</v>
      </c>
      <c r="BJ82" s="107" t="s">
        <v>62</v>
      </c>
      <c r="BK82" s="107" t="s">
        <v>62</v>
      </c>
      <c r="BL82" s="107" t="s">
        <v>62</v>
      </c>
      <c r="BM82" s="107" t="s">
        <v>62</v>
      </c>
      <c r="BN82" s="107" t="s">
        <v>62</v>
      </c>
      <c r="BO82" s="107" t="s">
        <v>62</v>
      </c>
      <c r="BP82" s="107" t="s">
        <v>62</v>
      </c>
      <c r="BQ82" s="64">
        <f t="shared" si="58"/>
        <v>5</v>
      </c>
      <c r="BR82" s="106" t="s">
        <v>85</v>
      </c>
      <c r="BS82" s="107" t="s">
        <v>86</v>
      </c>
      <c r="BT82" s="107" t="s">
        <v>86</v>
      </c>
      <c r="BU82" s="107" t="s">
        <v>86</v>
      </c>
      <c r="BV82" s="107" t="s">
        <v>86</v>
      </c>
      <c r="BW82" s="107" t="s">
        <v>86</v>
      </c>
      <c r="BX82" s="107" t="s">
        <v>86</v>
      </c>
      <c r="BY82" s="107" t="s">
        <v>86</v>
      </c>
      <c r="BZ82" s="107" t="s">
        <v>86</v>
      </c>
      <c r="CA82" s="107" t="s">
        <v>86</v>
      </c>
      <c r="CB82" s="64">
        <f t="shared" si="59"/>
        <v>1</v>
      </c>
      <c r="CC82" s="65">
        <f t="shared" si="65"/>
        <v>6</v>
      </c>
      <c r="CD82" s="100"/>
      <c r="CE82" s="99"/>
      <c r="CF82" s="94" t="s">
        <v>302</v>
      </c>
    </row>
    <row r="83" spans="1:84" s="5" customFormat="1" ht="24.75" customHeight="1" x14ac:dyDescent="0.25">
      <c r="A83" s="45" t="s">
        <v>544</v>
      </c>
      <c r="B83" s="66" t="str">
        <f t="shared" si="63"/>
        <v>2026-0820088857</v>
      </c>
      <c r="C83" s="48" t="str">
        <f t="shared" si="68"/>
        <v>2026-08|Carmen D.|20088857</v>
      </c>
      <c r="D83" s="45" t="s">
        <v>502</v>
      </c>
      <c r="E83" s="38" t="s">
        <v>501</v>
      </c>
      <c r="F83" s="38" t="s">
        <v>331</v>
      </c>
      <c r="G83" s="38" t="s">
        <v>523</v>
      </c>
      <c r="H83" s="45" t="s">
        <v>549</v>
      </c>
      <c r="I83" s="48" t="str">
        <f t="shared" si="67"/>
        <v>20088857|Carmen D.</v>
      </c>
      <c r="J83" s="39" t="s">
        <v>145</v>
      </c>
      <c r="K83" s="39" t="s">
        <v>526</v>
      </c>
      <c r="L83" s="37" t="s">
        <v>296</v>
      </c>
      <c r="M83" s="53" t="s">
        <v>606</v>
      </c>
      <c r="N83" s="106"/>
      <c r="O83" s="107" t="s">
        <v>62</v>
      </c>
      <c r="P83" s="62">
        <f>IF(O83="N",0,IF(O83="A",VLOOKUP(N83,Tablas!$B$66:$D$69,2),IF(O83="R",VLOOKUP(N83,Tablas!$B$66:$D$69,3))))</f>
        <v>0</v>
      </c>
      <c r="Q83" s="106"/>
      <c r="R83" s="107" t="s">
        <v>62</v>
      </c>
      <c r="S83" s="62">
        <f>IF(R83="N",0,IF(R83="A",VLOOKUP(Q83,Tablas!$B$73:$D$76,2),IF(R83="R",VLOOKUP(Q83,Tablas!$B$73:$D$76,3))))</f>
        <v>0</v>
      </c>
      <c r="T83" s="106"/>
      <c r="U83" s="107" t="s">
        <v>62</v>
      </c>
      <c r="V83" s="62">
        <f>IF(U83="N",0,IF(U83="A",VLOOKUP(T83,Tablas!$B$80:$D$83,2),IF(U83="R",VLOOKUP(T83,Tablas!$B$80:$D$83,3))))</f>
        <v>0</v>
      </c>
      <c r="W83" s="106"/>
      <c r="X83" s="107" t="s">
        <v>62</v>
      </c>
      <c r="Y83" s="62">
        <f>IF(X83="N",0,IF(X83="A",VLOOKUP(W83,Tablas!$B$87:$D$90,2),IF(X83="R",VLOOKUP(W83,Tablas!$B$87:$D$90,3))))</f>
        <v>0</v>
      </c>
      <c r="Z83" s="106"/>
      <c r="AA83" s="107" t="s">
        <v>62</v>
      </c>
      <c r="AB83" s="62">
        <f>IF(AA83="N",0,IF(AA83="A",VLOOKUP(Z83,Tablas!$B$143:$D$146,2),IF(AA83="R",VLOOKUP(Z83,Tablas!$B$143:$D$146,3))))</f>
        <v>0</v>
      </c>
      <c r="AC83" s="106"/>
      <c r="AD83" s="107" t="s">
        <v>62</v>
      </c>
      <c r="AE83" s="62">
        <f>IF(AD83="N",0,IF(AD83="A",VLOOKUP(AC83,Tablas!$B$101:$D$104,2),IF(AD83="R",VLOOKUP(AC83,Tablas!$B$101:$D$104,3))))</f>
        <v>0</v>
      </c>
      <c r="AF83" s="106"/>
      <c r="AG83" s="107" t="s">
        <v>62</v>
      </c>
      <c r="AH83" s="62">
        <f>IF(AG83="N",0,IF(AG83="A",VLOOKUP(AF83,Tablas!$B$94:$D$98,2),IF(AG83="R",VLOOKUP(AF83,Tablas!$B$94:$D$98,3))))</f>
        <v>0</v>
      </c>
      <c r="AI83" s="106"/>
      <c r="AJ83" s="107" t="s">
        <v>62</v>
      </c>
      <c r="AK83" s="62">
        <f>IF(AJ83="N",0,IF(AJ83="A",VLOOKUP(AI83,Tablas!$B$150:$D$154,2),IF(AJ83="R",VLOOKUP(AI83,Tablas!$B$150:$D$154,3))))</f>
        <v>0</v>
      </c>
      <c r="AL83" s="106"/>
      <c r="AM83" s="107" t="s">
        <v>62</v>
      </c>
      <c r="AN83" s="62">
        <f>IF(AM83="N",0,IF(AM83="A",VLOOKUP(AL83,Tablas!$B$108:$D$111,2),IF(AM83="R",VLOOKUP(AL83,Tablas!$B$108:$D$111,3))))</f>
        <v>0</v>
      </c>
      <c r="AO83" s="106"/>
      <c r="AP83" s="107" t="s">
        <v>62</v>
      </c>
      <c r="AQ83" s="62">
        <f>IF(AP83="N",0,IF(AP83="A",VLOOKUP(AO83,Tablas!$B$115:$D$118,2),IF(AP83="R",VLOOKUP(AO83,Tablas!$B$115:$D$118,3))))</f>
        <v>0</v>
      </c>
      <c r="AR83" s="106"/>
      <c r="AS83" s="107" t="s">
        <v>62</v>
      </c>
      <c r="AT83" s="62">
        <f>IF(AS83="N",0,IF(AS83="A",VLOOKUP(AR83,Tablas!$B$87:$D$90,2),IF(AS83="R",VLOOKUP(AR83,Tablas!$B$87:$D$90,3))))</f>
        <v>0</v>
      </c>
      <c r="AU83" s="106"/>
      <c r="AV83" s="107" t="s">
        <v>62</v>
      </c>
      <c r="AW83" s="62">
        <f>IF(AV83="N",0,IF(AV83="A",VLOOKUP(AU83,Tablas!$B$129:$D$132,2),IF(AV83="R",VLOOKUP(AU83,Tablas!$B$129:$D$132,3))))</f>
        <v>0</v>
      </c>
      <c r="AX83" s="106"/>
      <c r="AY83" s="107" t="s">
        <v>62</v>
      </c>
      <c r="AZ83" s="62">
        <f>IF(AY83="N",0,IF(AY83="A",VLOOKUP(AX83,Tablas!$B$136:$D$139,2),IF(AY83="R",VLOOKUP(AX83,Tablas!$B$136:$D$139,3))))</f>
        <v>0</v>
      </c>
      <c r="BA83" s="106"/>
      <c r="BB83" s="107" t="s">
        <v>62</v>
      </c>
      <c r="BC83" s="62">
        <f>IF(BB83="N",0,IF(BB83="A",VLOOKUP(BA83,Tablas!$B$122:$D$125,2),IF(BB83="R",VLOOKUP(BA83,Tablas!$B$122:$D$125,3))))</f>
        <v>0</v>
      </c>
      <c r="BD83" s="55"/>
      <c r="BE83" s="63">
        <f t="shared" si="66"/>
        <v>0</v>
      </c>
      <c r="BF83" s="106" t="s">
        <v>62</v>
      </c>
      <c r="BG83" s="107" t="s">
        <v>62</v>
      </c>
      <c r="BH83" s="107" t="s">
        <v>62</v>
      </c>
      <c r="BI83" s="107" t="s">
        <v>62</v>
      </c>
      <c r="BJ83" s="107" t="s">
        <v>62</v>
      </c>
      <c r="BK83" s="107" t="s">
        <v>62</v>
      </c>
      <c r="BL83" s="107" t="s">
        <v>62</v>
      </c>
      <c r="BM83" s="107" t="s">
        <v>62</v>
      </c>
      <c r="BN83" s="107" t="s">
        <v>62</v>
      </c>
      <c r="BO83" s="107" t="s">
        <v>62</v>
      </c>
      <c r="BP83" s="107" t="s">
        <v>62</v>
      </c>
      <c r="BQ83" s="64">
        <f t="shared" si="58"/>
        <v>0</v>
      </c>
      <c r="BR83" s="106" t="s">
        <v>86</v>
      </c>
      <c r="BS83" s="107" t="s">
        <v>85</v>
      </c>
      <c r="BT83" s="107" t="s">
        <v>86</v>
      </c>
      <c r="BU83" s="107" t="s">
        <v>86</v>
      </c>
      <c r="BV83" s="107" t="s">
        <v>86</v>
      </c>
      <c r="BW83" s="107" t="s">
        <v>86</v>
      </c>
      <c r="BX83" s="107" t="s">
        <v>86</v>
      </c>
      <c r="BY83" s="107" t="s">
        <v>86</v>
      </c>
      <c r="BZ83" s="107" t="s">
        <v>86</v>
      </c>
      <c r="CA83" s="107" t="s">
        <v>86</v>
      </c>
      <c r="CB83" s="64">
        <f t="shared" si="59"/>
        <v>1</v>
      </c>
      <c r="CC83" s="65">
        <f t="shared" si="65"/>
        <v>1</v>
      </c>
      <c r="CD83" s="100"/>
      <c r="CE83" s="99"/>
      <c r="CF83" s="94" t="s">
        <v>302</v>
      </c>
    </row>
    <row r="84" spans="1:84" s="5" customFormat="1" ht="24.75" customHeight="1" x14ac:dyDescent="0.25">
      <c r="A84" s="45" t="s">
        <v>544</v>
      </c>
      <c r="B84" s="66" t="str">
        <f t="shared" si="63"/>
        <v>2026-0810200733032</v>
      </c>
      <c r="C84" s="48" t="str">
        <f t="shared" si="68"/>
        <v>2026-08|Carmen D.|10200733032</v>
      </c>
      <c r="D84" s="45" t="s">
        <v>503</v>
      </c>
      <c r="E84" s="38" t="s">
        <v>504</v>
      </c>
      <c r="F84" s="38" t="s">
        <v>331</v>
      </c>
      <c r="G84" s="38" t="s">
        <v>523</v>
      </c>
      <c r="H84" s="45" t="s">
        <v>549</v>
      </c>
      <c r="I84" s="48" t="str">
        <f t="shared" si="67"/>
        <v>10200733032|Carmen D.</v>
      </c>
      <c r="J84" s="39" t="s">
        <v>145</v>
      </c>
      <c r="K84" s="39" t="s">
        <v>526</v>
      </c>
      <c r="L84" s="37" t="s">
        <v>296</v>
      </c>
      <c r="M84" s="53" t="s">
        <v>87</v>
      </c>
      <c r="N84" s="106"/>
      <c r="O84" s="107" t="s">
        <v>62</v>
      </c>
      <c r="P84" s="62">
        <f>IF(O84="N",0,IF(O84="A",VLOOKUP(N84,Tablas!$B$66:$D$69,2),IF(O84="R",VLOOKUP(N84,Tablas!$B$66:$D$69,3))))</f>
        <v>0</v>
      </c>
      <c r="Q84" s="106"/>
      <c r="R84" s="107" t="s">
        <v>62</v>
      </c>
      <c r="S84" s="62">
        <f>IF(R84="N",0,IF(R84="A",VLOOKUP(Q84,Tablas!$B$73:$D$76,2),IF(R84="R",VLOOKUP(Q84,Tablas!$B$73:$D$76,3))))</f>
        <v>0</v>
      </c>
      <c r="T84" s="106"/>
      <c r="U84" s="107" t="s">
        <v>62</v>
      </c>
      <c r="V84" s="62">
        <f>IF(U84="N",0,IF(U84="A",VLOOKUP(T84,Tablas!$B$80:$D$83,2),IF(U84="R",VLOOKUP(T84,Tablas!$B$80:$D$83,3))))</f>
        <v>0</v>
      </c>
      <c r="W84" s="106"/>
      <c r="X84" s="107" t="s">
        <v>62</v>
      </c>
      <c r="Y84" s="62">
        <f>IF(X84="N",0,IF(X84="A",VLOOKUP(W84,Tablas!$B$87:$D$90,2),IF(X84="R",VLOOKUP(W84,Tablas!$B$87:$D$90,3))))</f>
        <v>0</v>
      </c>
      <c r="Z84" s="106"/>
      <c r="AA84" s="107" t="s">
        <v>62</v>
      </c>
      <c r="AB84" s="62">
        <f>IF(AA84="N",0,IF(AA84="A",VLOOKUP(Z84,Tablas!$B$143:$D$146,2),IF(AA84="R",VLOOKUP(Z84,Tablas!$B$143:$D$146,3))))</f>
        <v>0</v>
      </c>
      <c r="AC84" s="106"/>
      <c r="AD84" s="107" t="s">
        <v>62</v>
      </c>
      <c r="AE84" s="62">
        <f>IF(AD84="N",0,IF(AD84="A",VLOOKUP(AC84,Tablas!$B$101:$D$104,2),IF(AD84="R",VLOOKUP(AC84,Tablas!$B$101:$D$104,3))))</f>
        <v>0</v>
      </c>
      <c r="AF84" s="106"/>
      <c r="AG84" s="107" t="s">
        <v>62</v>
      </c>
      <c r="AH84" s="62">
        <f>IF(AG84="N",0,IF(AG84="A",VLOOKUP(AF84,Tablas!$B$94:$D$98,2),IF(AG84="R",VLOOKUP(AF84,Tablas!$B$94:$D$98,3))))</f>
        <v>0</v>
      </c>
      <c r="AI84" s="106"/>
      <c r="AJ84" s="107" t="s">
        <v>62</v>
      </c>
      <c r="AK84" s="62">
        <f>IF(AJ84="N",0,IF(AJ84="A",VLOOKUP(AI84,Tablas!$B$150:$D$154,2),IF(AJ84="R",VLOOKUP(AI84,Tablas!$B$150:$D$154,3))))</f>
        <v>0</v>
      </c>
      <c r="AL84" s="106"/>
      <c r="AM84" s="107" t="s">
        <v>62</v>
      </c>
      <c r="AN84" s="62">
        <f>IF(AM84="N",0,IF(AM84="A",VLOOKUP(AL84,Tablas!$B$108:$D$111,2),IF(AM84="R",VLOOKUP(AL84,Tablas!$B$108:$D$111,3))))</f>
        <v>0</v>
      </c>
      <c r="AO84" s="106"/>
      <c r="AP84" s="107" t="s">
        <v>62</v>
      </c>
      <c r="AQ84" s="62">
        <f>IF(AP84="N",0,IF(AP84="A",VLOOKUP(AO84,Tablas!$B$115:$D$118,2),IF(AP84="R",VLOOKUP(AO84,Tablas!$B$115:$D$118,3))))</f>
        <v>0</v>
      </c>
      <c r="AR84" s="106"/>
      <c r="AS84" s="107" t="s">
        <v>62</v>
      </c>
      <c r="AT84" s="62">
        <f>IF(AS84="N",0,IF(AS84="A",VLOOKUP(AR84,Tablas!$B$87:$D$90,2),IF(AS84="R",VLOOKUP(AR84,Tablas!$B$87:$D$90,3))))</f>
        <v>0</v>
      </c>
      <c r="AU84" s="106"/>
      <c r="AV84" s="107" t="s">
        <v>62</v>
      </c>
      <c r="AW84" s="62">
        <f>IF(AV84="N",0,IF(AV84="A",VLOOKUP(AU84,Tablas!$B$129:$D$132,2),IF(AV84="R",VLOOKUP(AU84,Tablas!$B$129:$D$132,3))))</f>
        <v>0</v>
      </c>
      <c r="AX84" s="106"/>
      <c r="AY84" s="107" t="s">
        <v>62</v>
      </c>
      <c r="AZ84" s="62">
        <f>IF(AY84="N",0,IF(AY84="A",VLOOKUP(AX84,Tablas!$B$136:$D$139,2),IF(AY84="R",VLOOKUP(AX84,Tablas!$B$136:$D$139,3))))</f>
        <v>0</v>
      </c>
      <c r="BA84" s="106"/>
      <c r="BB84" s="107" t="s">
        <v>62</v>
      </c>
      <c r="BC84" s="62">
        <f>IF(BB84="N",0,IF(BB84="A",VLOOKUP(BA84,Tablas!$B$122:$D$125,2),IF(BB84="R",VLOOKUP(BA84,Tablas!$B$122:$D$125,3))))</f>
        <v>0</v>
      </c>
      <c r="BD84" s="55"/>
      <c r="BE84" s="63">
        <f t="shared" si="66"/>
        <v>0</v>
      </c>
      <c r="BF84" s="106" t="s">
        <v>62</v>
      </c>
      <c r="BG84" s="107" t="s">
        <v>62</v>
      </c>
      <c r="BH84" s="107" t="s">
        <v>62</v>
      </c>
      <c r="BI84" s="107" t="s">
        <v>62</v>
      </c>
      <c r="BJ84" s="107" t="s">
        <v>62</v>
      </c>
      <c r="BK84" s="107" t="s">
        <v>62</v>
      </c>
      <c r="BL84" s="107" t="s">
        <v>62</v>
      </c>
      <c r="BM84" s="107" t="s">
        <v>62</v>
      </c>
      <c r="BN84" s="107" t="s">
        <v>62</v>
      </c>
      <c r="BO84" s="107" t="s">
        <v>62</v>
      </c>
      <c r="BP84" s="107" t="s">
        <v>62</v>
      </c>
      <c r="BQ84" s="64">
        <f t="shared" si="58"/>
        <v>0</v>
      </c>
      <c r="BR84" s="106" t="s">
        <v>86</v>
      </c>
      <c r="BS84" s="107" t="s">
        <v>86</v>
      </c>
      <c r="BT84" s="107" t="s">
        <v>86</v>
      </c>
      <c r="BU84" s="107" t="s">
        <v>86</v>
      </c>
      <c r="BV84" s="107" t="s">
        <v>86</v>
      </c>
      <c r="BW84" s="107" t="s">
        <v>86</v>
      </c>
      <c r="BX84" s="107" t="s">
        <v>86</v>
      </c>
      <c r="BY84" s="107" t="s">
        <v>86</v>
      </c>
      <c r="BZ84" s="107" t="s">
        <v>86</v>
      </c>
      <c r="CA84" s="107" t="s">
        <v>86</v>
      </c>
      <c r="CB84" s="64">
        <f t="shared" si="59"/>
        <v>0</v>
      </c>
      <c r="CC84" s="65">
        <f t="shared" si="65"/>
        <v>0</v>
      </c>
      <c r="CD84" s="100"/>
      <c r="CE84" s="99"/>
      <c r="CF84" s="94" t="s">
        <v>302</v>
      </c>
    </row>
    <row r="85" spans="1:84" s="5" customFormat="1" ht="24.75" customHeight="1" x14ac:dyDescent="0.25">
      <c r="A85" s="45" t="s">
        <v>544</v>
      </c>
      <c r="B85" s="66" t="str">
        <f t="shared" si="63"/>
        <v>2026-0820073303</v>
      </c>
      <c r="C85" s="48" t="str">
        <f t="shared" si="68"/>
        <v>2026-08|Carmen D.|20073303</v>
      </c>
      <c r="D85" s="45" t="s">
        <v>505</v>
      </c>
      <c r="E85" s="38" t="s">
        <v>504</v>
      </c>
      <c r="F85" s="38" t="s">
        <v>331</v>
      </c>
      <c r="G85" s="38" t="s">
        <v>523</v>
      </c>
      <c r="H85" s="45" t="s">
        <v>549</v>
      </c>
      <c r="I85" s="48" t="str">
        <f t="shared" si="67"/>
        <v>20073303|Carmen D.</v>
      </c>
      <c r="J85" s="39" t="s">
        <v>145</v>
      </c>
      <c r="K85" s="39" t="s">
        <v>526</v>
      </c>
      <c r="L85" s="37" t="s">
        <v>296</v>
      </c>
      <c r="M85" s="53" t="s">
        <v>606</v>
      </c>
      <c r="N85" s="106"/>
      <c r="O85" s="107" t="s">
        <v>62</v>
      </c>
      <c r="P85" s="62">
        <f>IF(O85="N",0,IF(O85="A",VLOOKUP(N85,Tablas!$B$66:$D$69,2),IF(O85="R",VLOOKUP(N85,Tablas!$B$66:$D$69,3))))</f>
        <v>0</v>
      </c>
      <c r="Q85" s="106"/>
      <c r="R85" s="107" t="s">
        <v>62</v>
      </c>
      <c r="S85" s="62">
        <f>IF(R85="N",0,IF(R85="A",VLOOKUP(Q85,Tablas!$B$73:$D$76,2),IF(R85="R",VLOOKUP(Q85,Tablas!$B$73:$D$76,3))))</f>
        <v>0</v>
      </c>
      <c r="T85" s="106"/>
      <c r="U85" s="107" t="s">
        <v>62</v>
      </c>
      <c r="V85" s="62">
        <f>IF(U85="N",0,IF(U85="A",VLOOKUP(T85,Tablas!$B$80:$D$83,2),IF(U85="R",VLOOKUP(T85,Tablas!$B$80:$D$83,3))))</f>
        <v>0</v>
      </c>
      <c r="W85" s="106"/>
      <c r="X85" s="107" t="s">
        <v>62</v>
      </c>
      <c r="Y85" s="62">
        <f>IF(X85="N",0,IF(X85="A",VLOOKUP(W85,Tablas!$B$87:$D$90,2),IF(X85="R",VLOOKUP(W85,Tablas!$B$87:$D$90,3))))</f>
        <v>0</v>
      </c>
      <c r="Z85" s="106"/>
      <c r="AA85" s="107" t="s">
        <v>62</v>
      </c>
      <c r="AB85" s="62">
        <f>IF(AA85="N",0,IF(AA85="A",VLOOKUP(Z85,Tablas!$B$143:$D$146,2),IF(AA85="R",VLOOKUP(Z85,Tablas!$B$143:$D$146,3))))</f>
        <v>0</v>
      </c>
      <c r="AC85" s="106"/>
      <c r="AD85" s="107" t="s">
        <v>62</v>
      </c>
      <c r="AE85" s="62">
        <f>IF(AD85="N",0,IF(AD85="A",VLOOKUP(AC85,Tablas!$B$101:$D$104,2),IF(AD85="R",VLOOKUP(AC85,Tablas!$B$101:$D$104,3))))</f>
        <v>0</v>
      </c>
      <c r="AF85" s="106"/>
      <c r="AG85" s="107" t="s">
        <v>62</v>
      </c>
      <c r="AH85" s="62">
        <f>IF(AG85="N",0,IF(AG85="A",VLOOKUP(AF85,Tablas!$B$94:$D$98,2),IF(AG85="R",VLOOKUP(AF85,Tablas!$B$94:$D$98,3))))</f>
        <v>0</v>
      </c>
      <c r="AI85" s="106"/>
      <c r="AJ85" s="107" t="s">
        <v>62</v>
      </c>
      <c r="AK85" s="62">
        <f>IF(AJ85="N",0,IF(AJ85="A",VLOOKUP(AI85,Tablas!$B$150:$D$154,2),IF(AJ85="R",VLOOKUP(AI85,Tablas!$B$150:$D$154,3))))</f>
        <v>0</v>
      </c>
      <c r="AL85" s="106"/>
      <c r="AM85" s="107" t="s">
        <v>62</v>
      </c>
      <c r="AN85" s="62">
        <f>IF(AM85="N",0,IF(AM85="A",VLOOKUP(AL85,Tablas!$B$108:$D$111,2),IF(AM85="R",VLOOKUP(AL85,Tablas!$B$108:$D$111,3))))</f>
        <v>0</v>
      </c>
      <c r="AO85" s="106"/>
      <c r="AP85" s="107" t="s">
        <v>62</v>
      </c>
      <c r="AQ85" s="62">
        <f>IF(AP85="N",0,IF(AP85="A",VLOOKUP(AO85,Tablas!$B$115:$D$118,2),IF(AP85="R",VLOOKUP(AO85,Tablas!$B$115:$D$118,3))))</f>
        <v>0</v>
      </c>
      <c r="AR85" s="106"/>
      <c r="AS85" s="107" t="s">
        <v>62</v>
      </c>
      <c r="AT85" s="62">
        <f>IF(AS85="N",0,IF(AS85="A",VLOOKUP(AR85,Tablas!$B$87:$D$90,2),IF(AS85="R",VLOOKUP(AR85,Tablas!$B$87:$D$90,3))))</f>
        <v>0</v>
      </c>
      <c r="AU85" s="106"/>
      <c r="AV85" s="107" t="s">
        <v>62</v>
      </c>
      <c r="AW85" s="62">
        <f>IF(AV85="N",0,IF(AV85="A",VLOOKUP(AU85,Tablas!$B$129:$D$132,2),IF(AV85="R",VLOOKUP(AU85,Tablas!$B$129:$D$132,3))))</f>
        <v>0</v>
      </c>
      <c r="AX85" s="106"/>
      <c r="AY85" s="107" t="s">
        <v>62</v>
      </c>
      <c r="AZ85" s="62">
        <f>IF(AY85="N",0,IF(AY85="A",VLOOKUP(AX85,Tablas!$B$136:$D$139,2),IF(AY85="R",VLOOKUP(AX85,Tablas!$B$136:$D$139,3))))</f>
        <v>0</v>
      </c>
      <c r="BA85" s="106"/>
      <c r="BB85" s="107" t="s">
        <v>62</v>
      </c>
      <c r="BC85" s="62">
        <f>IF(BB85="N",0,IF(BB85="A",VLOOKUP(BA85,Tablas!$B$122:$D$125,2),IF(BB85="R",VLOOKUP(BA85,Tablas!$B$122:$D$125,3))))</f>
        <v>0</v>
      </c>
      <c r="BD85" s="55"/>
      <c r="BE85" s="63">
        <f t="shared" si="66"/>
        <v>0</v>
      </c>
      <c r="BF85" s="106" t="s">
        <v>62</v>
      </c>
      <c r="BG85" s="107" t="s">
        <v>62</v>
      </c>
      <c r="BH85" s="107" t="s">
        <v>62</v>
      </c>
      <c r="BI85" s="107" t="s">
        <v>62</v>
      </c>
      <c r="BJ85" s="107" t="s">
        <v>62</v>
      </c>
      <c r="BK85" s="107" t="s">
        <v>62</v>
      </c>
      <c r="BL85" s="107" t="s">
        <v>62</v>
      </c>
      <c r="BM85" s="107" t="s">
        <v>62</v>
      </c>
      <c r="BN85" s="107" t="s">
        <v>62</v>
      </c>
      <c r="BO85" s="107" t="s">
        <v>62</v>
      </c>
      <c r="BP85" s="107" t="s">
        <v>62</v>
      </c>
      <c r="BQ85" s="64">
        <f t="shared" si="58"/>
        <v>0</v>
      </c>
      <c r="BR85" s="106" t="s">
        <v>86</v>
      </c>
      <c r="BS85" s="107" t="s">
        <v>86</v>
      </c>
      <c r="BT85" s="107" t="s">
        <v>86</v>
      </c>
      <c r="BU85" s="107" t="s">
        <v>86</v>
      </c>
      <c r="BV85" s="107" t="s">
        <v>86</v>
      </c>
      <c r="BW85" s="107" t="s">
        <v>86</v>
      </c>
      <c r="BX85" s="107" t="s">
        <v>86</v>
      </c>
      <c r="BY85" s="107" t="s">
        <v>86</v>
      </c>
      <c r="BZ85" s="107" t="s">
        <v>86</v>
      </c>
      <c r="CA85" s="107" t="s">
        <v>86</v>
      </c>
      <c r="CB85" s="64">
        <f t="shared" si="59"/>
        <v>0</v>
      </c>
      <c r="CC85" s="65">
        <f t="shared" si="65"/>
        <v>0</v>
      </c>
      <c r="CD85" s="100"/>
      <c r="CE85" s="99"/>
      <c r="CF85" s="94" t="s">
        <v>302</v>
      </c>
    </row>
    <row r="86" spans="1:84" s="5" customFormat="1" ht="24.75" customHeight="1" x14ac:dyDescent="0.25">
      <c r="A86" s="45" t="s">
        <v>544</v>
      </c>
      <c r="B86" s="66" t="str">
        <f t="shared" si="63"/>
        <v>2026-0820612022799</v>
      </c>
      <c r="C86" s="48" t="str">
        <f t="shared" si="68"/>
        <v>2026-08|Jhony|20612022799</v>
      </c>
      <c r="D86" s="45" t="s">
        <v>506</v>
      </c>
      <c r="E86" s="110" t="s">
        <v>507</v>
      </c>
      <c r="F86" s="38" t="s">
        <v>268</v>
      </c>
      <c r="G86" s="38" t="s">
        <v>522</v>
      </c>
      <c r="H86" s="45" t="s">
        <v>554</v>
      </c>
      <c r="I86" s="48" t="str">
        <f t="shared" si="67"/>
        <v>20612022799|Jhony</v>
      </c>
      <c r="J86" s="39" t="s">
        <v>145</v>
      </c>
      <c r="K86" s="39" t="s">
        <v>92</v>
      </c>
      <c r="L86" s="37" t="s">
        <v>207</v>
      </c>
      <c r="M86" s="53" t="s">
        <v>235</v>
      </c>
      <c r="N86" s="106">
        <v>150</v>
      </c>
      <c r="O86" s="107" t="s">
        <v>60</v>
      </c>
      <c r="P86" s="62">
        <f>IF(O86="N",0,IF(O86="A",VLOOKUP(N86,Tablas!$B$66:$D$69,2),IF(O86="R",VLOOKUP(N86,Tablas!$B$66:$D$69,3))))</f>
        <v>1</v>
      </c>
      <c r="Q86" s="106">
        <v>500</v>
      </c>
      <c r="R86" s="107" t="s">
        <v>60</v>
      </c>
      <c r="S86" s="62">
        <f>IF(R86="N",0,IF(R86="A",VLOOKUP(Q86,Tablas!$B$73:$D$76,2),IF(R86="R",VLOOKUP(Q86,Tablas!$B$73:$D$76,3))))</f>
        <v>1.5</v>
      </c>
      <c r="T86" s="106">
        <f>8*30</f>
        <v>240</v>
      </c>
      <c r="U86" s="107" t="s">
        <v>60</v>
      </c>
      <c r="V86" s="62">
        <f>IF(U86="N",0,IF(U86="A",VLOOKUP(T86,Tablas!$B$80:$D$83,2),IF(U86="R",VLOOKUP(T86,Tablas!$B$80:$D$83,3))))</f>
        <v>1</v>
      </c>
      <c r="W86" s="106">
        <v>900</v>
      </c>
      <c r="X86" s="107" t="s">
        <v>60</v>
      </c>
      <c r="Y86" s="62">
        <f>IF(X86="N",0,IF(X86="A",VLOOKUP(W86,Tablas!$B$87:$D$90,2),IF(X86="R",VLOOKUP(W86,Tablas!$B$87:$D$90,3))))</f>
        <v>3</v>
      </c>
      <c r="Z86" s="106"/>
      <c r="AA86" s="107" t="s">
        <v>62</v>
      </c>
      <c r="AB86" s="62">
        <f>IF(AA86="N",0,IF(AA86="A",VLOOKUP(Z86,Tablas!$B$143:$D$146,2),IF(AA86="R",VLOOKUP(Z86,Tablas!$B$143:$D$146,3))))</f>
        <v>0</v>
      </c>
      <c r="AC86" s="106">
        <v>11</v>
      </c>
      <c r="AD86" s="107" t="s">
        <v>58</v>
      </c>
      <c r="AE86" s="62">
        <f>IF(AD86="N",0,IF(AD86="A",VLOOKUP(AC86,Tablas!$B$101:$D$104,2),IF(AD86="R",VLOOKUP(AC86,Tablas!$B$101:$D$104,3))))</f>
        <v>6</v>
      </c>
      <c r="AF86" s="106"/>
      <c r="AG86" s="107" t="s">
        <v>62</v>
      </c>
      <c r="AH86" s="62">
        <f>IF(AG86="N",0,IF(AG86="A",VLOOKUP(AF86,Tablas!$B$94:$D$98,2),IF(AG86="R",VLOOKUP(AF86,Tablas!$B$94:$D$98,3))))</f>
        <v>0</v>
      </c>
      <c r="AI86" s="106"/>
      <c r="AJ86" s="107" t="s">
        <v>62</v>
      </c>
      <c r="AK86" s="62">
        <f>IF(AJ86="N",0,IF(AJ86="A",VLOOKUP(AI86,Tablas!$B$150:$D$154,2),IF(AJ86="R",VLOOKUP(AI86,Tablas!$B$150:$D$154,3))))</f>
        <v>0</v>
      </c>
      <c r="AL86" s="106"/>
      <c r="AM86" s="107" t="s">
        <v>62</v>
      </c>
      <c r="AN86" s="62">
        <f>IF(AM86="N",0,IF(AM86="A",VLOOKUP(AL86,Tablas!$B$108:$D$111,2),IF(AM86="R",VLOOKUP(AL86,Tablas!$B$108:$D$111,3))))</f>
        <v>0</v>
      </c>
      <c r="AO86" s="106"/>
      <c r="AP86" s="107" t="s">
        <v>62</v>
      </c>
      <c r="AQ86" s="62">
        <f>IF(AP86="N",0,IF(AP86="A",VLOOKUP(AO86,Tablas!$B$115:$D$118,2),IF(AP86="R",VLOOKUP(AO86,Tablas!$B$115:$D$118,3))))</f>
        <v>0</v>
      </c>
      <c r="AR86" s="106">
        <f>+W86</f>
        <v>900</v>
      </c>
      <c r="AS86" s="107" t="s">
        <v>58</v>
      </c>
      <c r="AT86" s="62">
        <f>IF(AS86="N",0,IF(AS86="A",VLOOKUP(AR86,Tablas!$B$87:$D$90,2),IF(AS86="R",VLOOKUP(AR86,Tablas!$B$87:$D$90,3))))</f>
        <v>6</v>
      </c>
      <c r="AU86" s="106"/>
      <c r="AV86" s="107" t="s">
        <v>62</v>
      </c>
      <c r="AW86" s="62">
        <f>IF(AV86="N",0,IF(AV86="A",VLOOKUP(AU86,Tablas!$B$129:$D$132,2),IF(AV86="R",VLOOKUP(AU86,Tablas!$B$129:$D$132,3))))</f>
        <v>0</v>
      </c>
      <c r="AX86" s="106"/>
      <c r="AY86" s="107" t="s">
        <v>62</v>
      </c>
      <c r="AZ86" s="62">
        <f>IF(AY86="N",0,IF(AY86="A",VLOOKUP(AX86,Tablas!$B$136:$D$139,2),IF(AY86="R",VLOOKUP(AX86,Tablas!$B$136:$D$139,3))))</f>
        <v>0</v>
      </c>
      <c r="BA86" s="106"/>
      <c r="BB86" s="107" t="s">
        <v>62</v>
      </c>
      <c r="BC86" s="62">
        <f>IF(BB86="N",0,IF(BB86="A",VLOOKUP(BA86,Tablas!$B$122:$D$125,2),IF(BB86="R",VLOOKUP(BA86,Tablas!$B$122:$D$125,3))))</f>
        <v>0</v>
      </c>
      <c r="BD86" s="55"/>
      <c r="BE86" s="63">
        <f t="shared" si="66"/>
        <v>18.5</v>
      </c>
      <c r="BF86" s="106" t="s">
        <v>67</v>
      </c>
      <c r="BG86" s="107" t="s">
        <v>67</v>
      </c>
      <c r="BH86" s="107" t="s">
        <v>68</v>
      </c>
      <c r="BI86" s="107" t="s">
        <v>62</v>
      </c>
      <c r="BJ86" s="107" t="s">
        <v>62</v>
      </c>
      <c r="BK86" s="107" t="s">
        <v>62</v>
      </c>
      <c r="BL86" s="107" t="s">
        <v>62</v>
      </c>
      <c r="BM86" s="107" t="s">
        <v>62</v>
      </c>
      <c r="BN86" s="107" t="s">
        <v>62</v>
      </c>
      <c r="BO86" s="107" t="s">
        <v>62</v>
      </c>
      <c r="BP86" s="107" t="s">
        <v>62</v>
      </c>
      <c r="BQ86" s="64">
        <f t="shared" si="58"/>
        <v>5</v>
      </c>
      <c r="BR86" s="106" t="s">
        <v>85</v>
      </c>
      <c r="BS86" s="107" t="s">
        <v>85</v>
      </c>
      <c r="BT86" s="107" t="s">
        <v>86</v>
      </c>
      <c r="BU86" s="107" t="s">
        <v>86</v>
      </c>
      <c r="BV86" s="107" t="s">
        <v>85</v>
      </c>
      <c r="BW86" s="107" t="s">
        <v>86</v>
      </c>
      <c r="BX86" s="107" t="s">
        <v>86</v>
      </c>
      <c r="BY86" s="107" t="s">
        <v>86</v>
      </c>
      <c r="BZ86" s="107" t="s">
        <v>86</v>
      </c>
      <c r="CA86" s="107" t="s">
        <v>86</v>
      </c>
      <c r="CB86" s="64">
        <f t="shared" si="59"/>
        <v>3</v>
      </c>
      <c r="CC86" s="65">
        <f t="shared" si="65"/>
        <v>26.5</v>
      </c>
      <c r="CD86" s="100"/>
      <c r="CE86" s="99"/>
      <c r="CF86" s="94" t="s">
        <v>302</v>
      </c>
    </row>
    <row r="87" spans="1:84" s="5" customFormat="1" ht="24.75" customHeight="1" x14ac:dyDescent="0.25">
      <c r="A87" s="45" t="s">
        <v>544</v>
      </c>
      <c r="B87" s="66" t="str">
        <f t="shared" si="63"/>
        <v>2026-0820552097824</v>
      </c>
      <c r="C87" s="48" t="str">
        <f t="shared" si="68"/>
        <v>2026-08|Wildor|20552097824</v>
      </c>
      <c r="D87" s="45" t="s">
        <v>508</v>
      </c>
      <c r="E87" s="38" t="s">
        <v>509</v>
      </c>
      <c r="F87" s="38" t="s">
        <v>258</v>
      </c>
      <c r="G87" s="38" t="s">
        <v>273</v>
      </c>
      <c r="H87" s="45" t="s">
        <v>299</v>
      </c>
      <c r="I87" s="48" t="str">
        <f t="shared" si="67"/>
        <v>20552097824|Wildor</v>
      </c>
      <c r="J87" s="39" t="s">
        <v>146</v>
      </c>
      <c r="K87" s="39" t="s">
        <v>92</v>
      </c>
      <c r="L87" s="37" t="s">
        <v>296</v>
      </c>
      <c r="M87" s="53" t="s">
        <v>235</v>
      </c>
      <c r="N87" s="106">
        <v>150</v>
      </c>
      <c r="O87" s="107" t="s">
        <v>58</v>
      </c>
      <c r="P87" s="62">
        <f>IF(O87="N",0,IF(O87="A",VLOOKUP(N87,Tablas!$B$66:$D$69,2),IF(O87="R",VLOOKUP(N87,Tablas!$B$66:$D$69,3))))</f>
        <v>2</v>
      </c>
      <c r="Q87" s="106">
        <v>1200</v>
      </c>
      <c r="R87" s="107" t="s">
        <v>58</v>
      </c>
      <c r="S87" s="62">
        <f>IF(R87="N",0,IF(R87="A",VLOOKUP(Q87,Tablas!$B$73:$D$76,2),IF(R87="R",VLOOKUP(Q87,Tablas!$B$73:$D$76,3))))</f>
        <v>4</v>
      </c>
      <c r="T87" s="106">
        <f>20*30</f>
        <v>600</v>
      </c>
      <c r="U87" s="107" t="s">
        <v>58</v>
      </c>
      <c r="V87" s="62">
        <f>IF(U87="N",0,IF(U87="A",VLOOKUP(T87,Tablas!$B$80:$D$83,2),IF(U87="R",VLOOKUP(T87,Tablas!$B$80:$D$83,3))))</f>
        <v>3</v>
      </c>
      <c r="W87" s="106">
        <v>3000</v>
      </c>
      <c r="X87" s="107" t="s">
        <v>58</v>
      </c>
      <c r="Y87" s="62">
        <f>IF(X87="N",0,IF(X87="A",VLOOKUP(W87,Tablas!$B$87:$D$90,2),IF(X87="R",VLOOKUP(W87,Tablas!$B$87:$D$90,3))))</f>
        <v>10</v>
      </c>
      <c r="Z87" s="106"/>
      <c r="AA87" s="107" t="s">
        <v>62</v>
      </c>
      <c r="AB87" s="62">
        <f>IF(AA87="N",0,IF(AA87="A",VLOOKUP(Z87,Tablas!$B$143:$D$146,2),IF(AA87="R",VLOOKUP(Z87,Tablas!$B$143:$D$146,3))))</f>
        <v>0</v>
      </c>
      <c r="AC87" s="106">
        <v>11</v>
      </c>
      <c r="AD87" s="107" t="s">
        <v>58</v>
      </c>
      <c r="AE87" s="62">
        <f>IF(AD87="N",0,IF(AD87="A",VLOOKUP(AC87,Tablas!$B$101:$D$104,2),IF(AD87="R",VLOOKUP(AC87,Tablas!$B$101:$D$104,3))))</f>
        <v>6</v>
      </c>
      <c r="AF87" s="106"/>
      <c r="AG87" s="107" t="s">
        <v>62</v>
      </c>
      <c r="AH87" s="62">
        <f>IF(AG87="N",0,IF(AG87="A",VLOOKUP(AF87,Tablas!$B$94:$D$98,2),IF(AG87="R",VLOOKUP(AF87,Tablas!$B$94:$D$98,3))))</f>
        <v>0</v>
      </c>
      <c r="AI87" s="106"/>
      <c r="AJ87" s="107" t="s">
        <v>62</v>
      </c>
      <c r="AK87" s="62">
        <f>IF(AJ87="N",0,IF(AJ87="A",VLOOKUP(AI87,Tablas!$B$150:$D$154,2),IF(AJ87="R",VLOOKUP(AI87,Tablas!$B$150:$D$154,3))))</f>
        <v>0</v>
      </c>
      <c r="AL87" s="106">
        <v>1</v>
      </c>
      <c r="AM87" s="107" t="s">
        <v>58</v>
      </c>
      <c r="AN87" s="62">
        <f>IF(AM87="N",0,IF(AM87="A",VLOOKUP(AL87,Tablas!$B$108:$D$111,2),IF(AM87="R",VLOOKUP(AL87,Tablas!$B$108:$D$111,3))))</f>
        <v>2</v>
      </c>
      <c r="AO87" s="106"/>
      <c r="AP87" s="107" t="s">
        <v>62</v>
      </c>
      <c r="AQ87" s="62">
        <f>IF(AP87="N",0,IF(AP87="A",VLOOKUP(AO87,Tablas!$B$115:$D$118,2),IF(AP87="R",VLOOKUP(AO87,Tablas!$B$115:$D$118,3))))</f>
        <v>0</v>
      </c>
      <c r="AR87" s="106">
        <f>+W87</f>
        <v>3000</v>
      </c>
      <c r="AS87" s="107" t="s">
        <v>58</v>
      </c>
      <c r="AT87" s="62">
        <f>IF(AS87="N",0,IF(AS87="A",VLOOKUP(AR87,Tablas!$B$87:$D$90,2),IF(AS87="R",VLOOKUP(AR87,Tablas!$B$87:$D$90,3))))</f>
        <v>10</v>
      </c>
      <c r="AU87" s="106"/>
      <c r="AV87" s="107" t="s">
        <v>62</v>
      </c>
      <c r="AW87" s="62">
        <f>IF(AV87="N",0,IF(AV87="A",VLOOKUP(AU87,Tablas!$B$129:$D$132,2),IF(AV87="R",VLOOKUP(AU87,Tablas!$B$129:$D$132,3))))</f>
        <v>0</v>
      </c>
      <c r="AX87" s="106"/>
      <c r="AY87" s="107" t="s">
        <v>62</v>
      </c>
      <c r="AZ87" s="62">
        <f>IF(AY87="N",0,IF(AY87="A",VLOOKUP(AX87,Tablas!$B$136:$D$139,2),IF(AY87="R",VLOOKUP(AX87,Tablas!$B$136:$D$139,3))))</f>
        <v>0</v>
      </c>
      <c r="BA87" s="106"/>
      <c r="BB87" s="107" t="s">
        <v>62</v>
      </c>
      <c r="BC87" s="62">
        <f>IF(BB87="N",0,IF(BB87="A",VLOOKUP(BA87,Tablas!$B$122:$D$125,2),IF(BB87="R",VLOOKUP(BA87,Tablas!$B$122:$D$125,3))))</f>
        <v>0</v>
      </c>
      <c r="BD87" s="55"/>
      <c r="BE87" s="63">
        <f t="shared" si="66"/>
        <v>37</v>
      </c>
      <c r="BF87" s="106" t="s">
        <v>67</v>
      </c>
      <c r="BG87" s="107" t="s">
        <v>67</v>
      </c>
      <c r="BH87" s="107" t="s">
        <v>68</v>
      </c>
      <c r="BI87" s="107" t="s">
        <v>62</v>
      </c>
      <c r="BJ87" s="107" t="s">
        <v>68</v>
      </c>
      <c r="BK87" s="107" t="s">
        <v>68</v>
      </c>
      <c r="BL87" s="107" t="s">
        <v>62</v>
      </c>
      <c r="BM87" s="107" t="s">
        <v>62</v>
      </c>
      <c r="BN87" s="107" t="s">
        <v>62</v>
      </c>
      <c r="BO87" s="107" t="s">
        <v>68</v>
      </c>
      <c r="BP87" s="107" t="s">
        <v>68</v>
      </c>
      <c r="BQ87" s="64">
        <f t="shared" si="58"/>
        <v>9</v>
      </c>
      <c r="BR87" s="106" t="s">
        <v>85</v>
      </c>
      <c r="BS87" s="107" t="s">
        <v>85</v>
      </c>
      <c r="BT87" s="107" t="s">
        <v>86</v>
      </c>
      <c r="BU87" s="107" t="s">
        <v>86</v>
      </c>
      <c r="BV87" s="107" t="s">
        <v>85</v>
      </c>
      <c r="BW87" s="107" t="s">
        <v>86</v>
      </c>
      <c r="BX87" s="107" t="s">
        <v>86</v>
      </c>
      <c r="BY87" s="107" t="s">
        <v>86</v>
      </c>
      <c r="BZ87" s="107" t="s">
        <v>86</v>
      </c>
      <c r="CA87" s="107" t="s">
        <v>86</v>
      </c>
      <c r="CB87" s="64">
        <f t="shared" si="59"/>
        <v>3</v>
      </c>
      <c r="CC87" s="65">
        <f t="shared" si="65"/>
        <v>49</v>
      </c>
      <c r="CD87" s="100"/>
      <c r="CE87" s="99"/>
      <c r="CF87" s="94" t="s">
        <v>303</v>
      </c>
    </row>
    <row r="88" spans="1:84" s="5" customFormat="1" ht="24.75" customHeight="1" x14ac:dyDescent="0.25">
      <c r="A88" s="45" t="s">
        <v>544</v>
      </c>
      <c r="B88" s="66" t="str">
        <f t="shared" si="63"/>
        <v>2026-0820615756301</v>
      </c>
      <c r="C88" s="48" t="str">
        <f t="shared" si="68"/>
        <v>2026-08|Jhony|20615756301</v>
      </c>
      <c r="D88" s="45" t="s">
        <v>510</v>
      </c>
      <c r="E88" s="110" t="s">
        <v>511</v>
      </c>
      <c r="F88" s="38" t="s">
        <v>268</v>
      </c>
      <c r="G88" s="38" t="s">
        <v>522</v>
      </c>
      <c r="H88" s="45" t="s">
        <v>554</v>
      </c>
      <c r="I88" s="48" t="str">
        <f t="shared" si="67"/>
        <v>20615756301|Jhony</v>
      </c>
      <c r="J88" s="39" t="s">
        <v>146</v>
      </c>
      <c r="K88" s="39" t="s">
        <v>526</v>
      </c>
      <c r="L88" s="37" t="s">
        <v>297</v>
      </c>
      <c r="M88" s="53" t="s">
        <v>235</v>
      </c>
      <c r="N88" s="106">
        <v>10</v>
      </c>
      <c r="O88" s="107" t="s">
        <v>58</v>
      </c>
      <c r="P88" s="62">
        <f>IF(O88="N",0,IF(O88="A",VLOOKUP(N88,Tablas!$B$66:$D$69,2),IF(O88="R",VLOOKUP(N88,Tablas!$B$66:$D$69,3))))</f>
        <v>1</v>
      </c>
      <c r="Q88" s="106">
        <v>10</v>
      </c>
      <c r="R88" s="107" t="s">
        <v>58</v>
      </c>
      <c r="S88" s="62">
        <f>IF(R88="N",0,IF(R88="A",VLOOKUP(Q88,Tablas!$B$73:$D$76,2),IF(R88="R",VLOOKUP(Q88,Tablas!$B$73:$D$76,3))))</f>
        <v>1</v>
      </c>
      <c r="T88" s="106">
        <v>10</v>
      </c>
      <c r="U88" s="107" t="s">
        <v>58</v>
      </c>
      <c r="V88" s="62">
        <f>IF(U88="N",0,IF(U88="A",VLOOKUP(T88,Tablas!$B$80:$D$83,2),IF(U88="R",VLOOKUP(T88,Tablas!$B$80:$D$83,3))))</f>
        <v>1</v>
      </c>
      <c r="W88" s="106"/>
      <c r="X88" s="107" t="s">
        <v>62</v>
      </c>
      <c r="Y88" s="62">
        <f>IF(X88="N",0,IF(X88="A",VLOOKUP(W88,Tablas!$B$87:$D$90,2),IF(X88="R",VLOOKUP(W88,Tablas!$B$87:$D$90,3))))</f>
        <v>0</v>
      </c>
      <c r="Z88" s="106"/>
      <c r="AA88" s="107" t="s">
        <v>62</v>
      </c>
      <c r="AB88" s="62">
        <f>IF(AA88="N",0,IF(AA88="A",VLOOKUP(Z88,Tablas!$B$143:$D$146,2),IF(AA88="R",VLOOKUP(Z88,Tablas!$B$143:$D$146,3))))</f>
        <v>0</v>
      </c>
      <c r="AC88" s="106">
        <v>0</v>
      </c>
      <c r="AD88" s="107" t="s">
        <v>62</v>
      </c>
      <c r="AE88" s="62">
        <f>IF(AD88="N",0,IF(AD88="A",VLOOKUP(AC88,Tablas!$B$101:$D$104,2),IF(AD88="R",VLOOKUP(AC88,Tablas!$B$101:$D$104,3))))</f>
        <v>0</v>
      </c>
      <c r="AF88" s="106"/>
      <c r="AG88" s="107" t="s">
        <v>62</v>
      </c>
      <c r="AH88" s="62">
        <f>IF(AG88="N",0,IF(AG88="A",VLOOKUP(AF88,Tablas!$B$94:$D$98,2),IF(AG88="R",VLOOKUP(AF88,Tablas!$B$94:$D$98,3))))</f>
        <v>0</v>
      </c>
      <c r="AI88" s="106"/>
      <c r="AJ88" s="107" t="s">
        <v>62</v>
      </c>
      <c r="AK88" s="62">
        <f>IF(AJ88="N",0,IF(AJ88="A",VLOOKUP(AI88,Tablas!$B$150:$D$154,2),IF(AJ88="R",VLOOKUP(AI88,Tablas!$B$150:$D$154,3))))</f>
        <v>0</v>
      </c>
      <c r="AL88" s="106">
        <v>0</v>
      </c>
      <c r="AM88" s="107" t="s">
        <v>62</v>
      </c>
      <c r="AN88" s="62">
        <f>IF(AM88="N",0,IF(AM88="A",VLOOKUP(AL88,Tablas!$B$108:$D$111,2),IF(AM88="R",VLOOKUP(AL88,Tablas!$B$108:$D$111,3))))</f>
        <v>0</v>
      </c>
      <c r="AO88" s="106" t="s">
        <v>86</v>
      </c>
      <c r="AP88" s="107" t="s">
        <v>62</v>
      </c>
      <c r="AQ88" s="62">
        <f>IF(AP88="N",0,IF(AP88="A",VLOOKUP(AO88,Tablas!$B$115:$D$118,2),IF(AP88="R",VLOOKUP(AO88,Tablas!$B$115:$D$118,3))))</f>
        <v>0</v>
      </c>
      <c r="AR88" s="106"/>
      <c r="AS88" s="107" t="s">
        <v>62</v>
      </c>
      <c r="AT88" s="62">
        <f>IF(AS88="N",0,IF(AS88="A",VLOOKUP(AR88,Tablas!$B$87:$D$90,2),IF(AS88="R",VLOOKUP(AR88,Tablas!$B$87:$D$90,3))))</f>
        <v>0</v>
      </c>
      <c r="AU88" s="106"/>
      <c r="AV88" s="107" t="s">
        <v>62</v>
      </c>
      <c r="AW88" s="62">
        <f>IF(AV88="N",0,IF(AV88="A",VLOOKUP(AU88,Tablas!$B$129:$D$132,2),IF(AV88="R",VLOOKUP(AU88,Tablas!$B$129:$D$132,3))))</f>
        <v>0</v>
      </c>
      <c r="AX88" s="106"/>
      <c r="AY88" s="107" t="s">
        <v>62</v>
      </c>
      <c r="AZ88" s="62">
        <f>IF(AY88="N",0,IF(AY88="A",VLOOKUP(AX88,Tablas!$B$136:$D$139,2),IF(AY88="R",VLOOKUP(AX88,Tablas!$B$136:$D$139,3))))</f>
        <v>0</v>
      </c>
      <c r="BA88" s="106"/>
      <c r="BB88" s="107" t="s">
        <v>62</v>
      </c>
      <c r="BC88" s="62">
        <f>IF(BB88="N",0,IF(BB88="A",VLOOKUP(BA88,Tablas!$B$122:$D$125,2),IF(BB88="R",VLOOKUP(BA88,Tablas!$B$122:$D$125,3))))</f>
        <v>0</v>
      </c>
      <c r="BD88" s="55"/>
      <c r="BE88" s="63">
        <f t="shared" si="66"/>
        <v>3</v>
      </c>
      <c r="BF88" s="106" t="s">
        <v>67</v>
      </c>
      <c r="BG88" s="107" t="s">
        <v>67</v>
      </c>
      <c r="BH88" s="107" t="s">
        <v>68</v>
      </c>
      <c r="BI88" s="107" t="s">
        <v>62</v>
      </c>
      <c r="BJ88" s="107" t="s">
        <v>62</v>
      </c>
      <c r="BK88" s="107" t="s">
        <v>62</v>
      </c>
      <c r="BL88" s="107" t="s">
        <v>62</v>
      </c>
      <c r="BM88" s="107" t="s">
        <v>62</v>
      </c>
      <c r="BN88" s="107" t="s">
        <v>62</v>
      </c>
      <c r="BO88" s="107" t="s">
        <v>62</v>
      </c>
      <c r="BP88" s="107" t="s">
        <v>62</v>
      </c>
      <c r="BQ88" s="64">
        <f t="shared" si="58"/>
        <v>5</v>
      </c>
      <c r="BR88" s="106" t="s">
        <v>85</v>
      </c>
      <c r="BS88" s="107" t="s">
        <v>86</v>
      </c>
      <c r="BT88" s="107" t="s">
        <v>86</v>
      </c>
      <c r="BU88" s="107" t="s">
        <v>86</v>
      </c>
      <c r="BV88" s="107" t="s">
        <v>86</v>
      </c>
      <c r="BW88" s="107" t="s">
        <v>86</v>
      </c>
      <c r="BX88" s="107" t="s">
        <v>86</v>
      </c>
      <c r="BY88" s="107" t="s">
        <v>86</v>
      </c>
      <c r="BZ88" s="107" t="s">
        <v>86</v>
      </c>
      <c r="CA88" s="107" t="s">
        <v>86</v>
      </c>
      <c r="CB88" s="64">
        <f t="shared" si="59"/>
        <v>1</v>
      </c>
      <c r="CC88" s="65">
        <f t="shared" ref="CC88" si="73">+BE88+BQ88+CB88</f>
        <v>9</v>
      </c>
      <c r="CD88" s="100"/>
      <c r="CE88" s="99"/>
      <c r="CF88" s="94" t="s">
        <v>303</v>
      </c>
    </row>
    <row r="89" spans="1:84" s="5" customFormat="1" ht="24.75" customHeight="1" x14ac:dyDescent="0.25">
      <c r="A89" s="45" t="s">
        <v>544</v>
      </c>
      <c r="B89" s="66" t="str">
        <f t="shared" si="63"/>
        <v>2026-0820612740802</v>
      </c>
      <c r="C89" s="48" t="str">
        <f t="shared" si="68"/>
        <v>2026-08|Jhony|20612740802</v>
      </c>
      <c r="D89" s="45" t="s">
        <v>512</v>
      </c>
      <c r="E89" s="38" t="s">
        <v>513</v>
      </c>
      <c r="F89" s="38" t="s">
        <v>268</v>
      </c>
      <c r="G89" s="38" t="s">
        <v>522</v>
      </c>
      <c r="H89" s="45" t="s">
        <v>555</v>
      </c>
      <c r="I89" s="48" t="str">
        <f t="shared" si="67"/>
        <v>20612740802|Jhony</v>
      </c>
      <c r="J89" s="39" t="s">
        <v>146</v>
      </c>
      <c r="K89" s="39" t="s">
        <v>92</v>
      </c>
      <c r="L89" s="37" t="s">
        <v>207</v>
      </c>
      <c r="M89" s="53" t="s">
        <v>235</v>
      </c>
      <c r="N89" s="106">
        <v>166</v>
      </c>
      <c r="O89" s="107" t="s">
        <v>58</v>
      </c>
      <c r="P89" s="62">
        <f>IF(O89="N",0,IF(O89="A",VLOOKUP(N89,Tablas!$B$66:$D$69,2),IF(O89="R",VLOOKUP(N89,Tablas!$B$66:$D$69,3))))</f>
        <v>2</v>
      </c>
      <c r="Q89" s="106">
        <v>11</v>
      </c>
      <c r="R89" s="107" t="s">
        <v>58</v>
      </c>
      <c r="S89" s="62">
        <f>IF(R89="N",0,IF(R89="A",VLOOKUP(Q89,Tablas!$B$73:$D$76,2),IF(R89="R",VLOOKUP(Q89,Tablas!$B$73:$D$76,3))))</f>
        <v>1</v>
      </c>
      <c r="T89" s="106">
        <f>5*30</f>
        <v>150</v>
      </c>
      <c r="U89" s="107" t="s">
        <v>58</v>
      </c>
      <c r="V89" s="62">
        <f>IF(U89="N",0,IF(U89="A",VLOOKUP(T89,Tablas!$B$80:$D$83,2),IF(U89="R",VLOOKUP(T89,Tablas!$B$80:$D$83,3))))</f>
        <v>2</v>
      </c>
      <c r="W89" s="106">
        <v>500</v>
      </c>
      <c r="X89" s="107" t="s">
        <v>58</v>
      </c>
      <c r="Y89" s="62">
        <f>IF(X89="N",0,IF(X89="A",VLOOKUP(W89,Tablas!$B$87:$D$90,2),IF(X89="R",VLOOKUP(W89,Tablas!$B$87:$D$90,3))))</f>
        <v>6</v>
      </c>
      <c r="Z89" s="106"/>
      <c r="AA89" s="107" t="s">
        <v>62</v>
      </c>
      <c r="AB89" s="62">
        <f>IF(AA89="N",0,IF(AA89="A",VLOOKUP(Z89,Tablas!$B$143:$D$146,2),IF(AA89="R",VLOOKUP(Z89,Tablas!$B$143:$D$146,3))))</f>
        <v>0</v>
      </c>
      <c r="AC89" s="106">
        <v>2</v>
      </c>
      <c r="AD89" s="107" t="s">
        <v>58</v>
      </c>
      <c r="AE89" s="62">
        <f>IF(AD89="N",0,IF(AD89="A",VLOOKUP(AC89,Tablas!$B$101:$D$104,2),IF(AD89="R",VLOOKUP(AC89,Tablas!$B$101:$D$104,3))))</f>
        <v>2</v>
      </c>
      <c r="AF89" s="106"/>
      <c r="AG89" s="107" t="s">
        <v>62</v>
      </c>
      <c r="AH89" s="62">
        <f>IF(AG89="N",0,IF(AG89="A",VLOOKUP(AF89,Tablas!$B$94:$D$98,2),IF(AG89="R",VLOOKUP(AF89,Tablas!$B$94:$D$98,3))))</f>
        <v>0</v>
      </c>
      <c r="AI89" s="106"/>
      <c r="AJ89" s="107" t="s">
        <v>62</v>
      </c>
      <c r="AK89" s="62">
        <f>IF(AJ89="N",0,IF(AJ89="A",VLOOKUP(AI89,Tablas!$B$150:$D$154,2),IF(AJ89="R",VLOOKUP(AI89,Tablas!$B$150:$D$154,3))))</f>
        <v>0</v>
      </c>
      <c r="AL89" s="106"/>
      <c r="AM89" s="107" t="s">
        <v>62</v>
      </c>
      <c r="AN89" s="62">
        <f>IF(AM89="N",0,IF(AM89="A",VLOOKUP(AL89,Tablas!$B$108:$D$111,2),IF(AM89="R",VLOOKUP(AL89,Tablas!$B$108:$D$111,3))))</f>
        <v>0</v>
      </c>
      <c r="AO89" s="106">
        <v>2</v>
      </c>
      <c r="AP89" s="107" t="s">
        <v>58</v>
      </c>
      <c r="AQ89" s="62">
        <f>IF(AP89="N",0,IF(AP89="A",VLOOKUP(AO89,Tablas!$B$115:$D$118,2),IF(AP89="R",VLOOKUP(AO89,Tablas!$B$115:$D$118,3))))</f>
        <v>2</v>
      </c>
      <c r="AR89" s="106">
        <f>+W89</f>
        <v>500</v>
      </c>
      <c r="AS89" s="107" t="s">
        <v>58</v>
      </c>
      <c r="AT89" s="62">
        <f>IF(AS89="N",0,IF(AS89="A",VLOOKUP(AR89,Tablas!$B$87:$D$90,2),IF(AS89="R",VLOOKUP(AR89,Tablas!$B$87:$D$90,3))))</f>
        <v>6</v>
      </c>
      <c r="AU89" s="106"/>
      <c r="AV89" s="107" t="s">
        <v>62</v>
      </c>
      <c r="AW89" s="62">
        <f>IF(AV89="N",0,IF(AV89="A",VLOOKUP(AU89,Tablas!$B$129:$D$132,2),IF(AV89="R",VLOOKUP(AU89,Tablas!$B$129:$D$132,3))))</f>
        <v>0</v>
      </c>
      <c r="AX89" s="106"/>
      <c r="AY89" s="107" t="s">
        <v>62</v>
      </c>
      <c r="AZ89" s="62">
        <f>IF(AY89="N",0,IF(AY89="A",VLOOKUP(AX89,Tablas!$B$136:$D$139,2),IF(AY89="R",VLOOKUP(AX89,Tablas!$B$136:$D$139,3))))</f>
        <v>0</v>
      </c>
      <c r="BA89" s="106"/>
      <c r="BB89" s="107" t="s">
        <v>58</v>
      </c>
      <c r="BC89" s="62">
        <f>IF(BB89="N",0,IF(BB89="A",VLOOKUP(BA89,Tablas!$B$122:$D$125,2),IF(BB89="R",VLOOKUP(BA89,Tablas!$B$122:$D$125,3))))</f>
        <v>2</v>
      </c>
      <c r="BD89" s="55"/>
      <c r="BE89" s="63">
        <f t="shared" si="66"/>
        <v>23</v>
      </c>
      <c r="BF89" s="106" t="s">
        <v>67</v>
      </c>
      <c r="BG89" s="107" t="s">
        <v>67</v>
      </c>
      <c r="BH89" s="107" t="s">
        <v>67</v>
      </c>
      <c r="BI89" s="107" t="s">
        <v>62</v>
      </c>
      <c r="BJ89" s="107" t="s">
        <v>67</v>
      </c>
      <c r="BK89" s="107" t="s">
        <v>62</v>
      </c>
      <c r="BL89" s="107" t="s">
        <v>62</v>
      </c>
      <c r="BM89" s="107" t="s">
        <v>62</v>
      </c>
      <c r="BN89" s="107" t="s">
        <v>62</v>
      </c>
      <c r="BO89" s="107" t="s">
        <v>62</v>
      </c>
      <c r="BP89" s="107" t="s">
        <v>62</v>
      </c>
      <c r="BQ89" s="64">
        <f t="shared" si="58"/>
        <v>8</v>
      </c>
      <c r="BR89" s="106" t="s">
        <v>85</v>
      </c>
      <c r="BS89" s="107" t="s">
        <v>85</v>
      </c>
      <c r="BT89" s="107" t="s">
        <v>86</v>
      </c>
      <c r="BU89" s="107" t="s">
        <v>86</v>
      </c>
      <c r="BV89" s="107" t="s">
        <v>85</v>
      </c>
      <c r="BW89" s="107" t="s">
        <v>86</v>
      </c>
      <c r="BX89" s="107" t="s">
        <v>86</v>
      </c>
      <c r="BY89" s="107" t="s">
        <v>86</v>
      </c>
      <c r="BZ89" s="107" t="s">
        <v>86</v>
      </c>
      <c r="CA89" s="107" t="s">
        <v>86</v>
      </c>
      <c r="CB89" s="64">
        <f t="shared" si="59"/>
        <v>3</v>
      </c>
      <c r="CC89" s="65">
        <f t="shared" si="65"/>
        <v>34</v>
      </c>
      <c r="CD89" s="100"/>
      <c r="CE89" s="99"/>
      <c r="CF89" s="94" t="s">
        <v>303</v>
      </c>
    </row>
    <row r="90" spans="1:84" s="5" customFormat="1" ht="24.75" customHeight="1" x14ac:dyDescent="0.25">
      <c r="A90" s="45" t="s">
        <v>544</v>
      </c>
      <c r="B90" s="66" t="str">
        <f t="shared" si="63"/>
        <v>2026-0820610642854</v>
      </c>
      <c r="C90" s="48" t="str">
        <f t="shared" si="68"/>
        <v>2026-08|Rocio |20610642854</v>
      </c>
      <c r="D90" s="45" t="s">
        <v>514</v>
      </c>
      <c r="E90" s="110" t="s">
        <v>515</v>
      </c>
      <c r="F90" s="38" t="s">
        <v>258</v>
      </c>
      <c r="G90" s="38" t="s">
        <v>519</v>
      </c>
      <c r="H90" s="45" t="s">
        <v>554</v>
      </c>
      <c r="I90" s="48" t="str">
        <f t="shared" si="67"/>
        <v xml:space="preserve">20610642854|Rocio </v>
      </c>
      <c r="J90" s="39" t="s">
        <v>73</v>
      </c>
      <c r="K90" s="39" t="s">
        <v>92</v>
      </c>
      <c r="L90" s="37" t="s">
        <v>207</v>
      </c>
      <c r="M90" s="53" t="s">
        <v>235</v>
      </c>
      <c r="N90" s="106">
        <v>400</v>
      </c>
      <c r="O90" s="107" t="s">
        <v>60</v>
      </c>
      <c r="P90" s="62">
        <f>IF(O90="N",0,IF(O90="A",VLOOKUP(N90,Tablas!$B$66:$D$69,2),IF(O90="R",VLOOKUP(N90,Tablas!$B$66:$D$69,3))))</f>
        <v>1</v>
      </c>
      <c r="Q90" s="106">
        <v>200</v>
      </c>
      <c r="R90" s="107" t="s">
        <v>60</v>
      </c>
      <c r="S90" s="62">
        <f>IF(R90="N",0,IF(R90="A",VLOOKUP(Q90,Tablas!$B$73:$D$76,2),IF(R90="R",VLOOKUP(Q90,Tablas!$B$73:$D$76,3))))</f>
        <v>1</v>
      </c>
      <c r="T90" s="106">
        <f>10*30</f>
        <v>300</v>
      </c>
      <c r="U90" s="107" t="s">
        <v>60</v>
      </c>
      <c r="V90" s="62">
        <f>IF(U90="N",0,IF(U90="A",VLOOKUP(T90,Tablas!$B$80:$D$83,2),IF(U90="R",VLOOKUP(T90,Tablas!$B$80:$D$83,3))))</f>
        <v>1</v>
      </c>
      <c r="W90" s="106">
        <f>1300*3</f>
        <v>3900</v>
      </c>
      <c r="X90" s="107" t="s">
        <v>60</v>
      </c>
      <c r="Y90" s="62">
        <f>IF(X90="N",0,IF(X90="A",VLOOKUP(W90,Tablas!$B$87:$D$90,2),IF(X90="R",VLOOKUP(W90,Tablas!$B$87:$D$90,3))))</f>
        <v>5</v>
      </c>
      <c r="Z90" s="106"/>
      <c r="AA90" s="107" t="s">
        <v>62</v>
      </c>
      <c r="AB90" s="62">
        <f>IF(AA90="N",0,IF(AA90="A",VLOOKUP(Z90,Tablas!$B$143:$D$146,2),IF(AA90="R",VLOOKUP(Z90,Tablas!$B$143:$D$146,3))))</f>
        <v>0</v>
      </c>
      <c r="AC90" s="106">
        <v>13</v>
      </c>
      <c r="AD90" s="107" t="s">
        <v>58</v>
      </c>
      <c r="AE90" s="62">
        <f>IF(AD90="N",0,IF(AD90="A",VLOOKUP(AC90,Tablas!$B$101:$D$104,2),IF(AD90="R",VLOOKUP(AC90,Tablas!$B$101:$D$104,3))))</f>
        <v>6</v>
      </c>
      <c r="AF90" s="106"/>
      <c r="AG90" s="107" t="s">
        <v>62</v>
      </c>
      <c r="AH90" s="62">
        <f>IF(AG90="N",0,IF(AG90="A",VLOOKUP(AF90,Tablas!$B$94:$D$98,2),IF(AG90="R",VLOOKUP(AF90,Tablas!$B$94:$D$98,3))))</f>
        <v>0</v>
      </c>
      <c r="AI90" s="106"/>
      <c r="AJ90" s="107" t="s">
        <v>62</v>
      </c>
      <c r="AK90" s="62">
        <f>IF(AJ90="N",0,IF(AJ90="A",VLOOKUP(AI90,Tablas!$B$150:$D$154,2),IF(AJ90="R",VLOOKUP(AI90,Tablas!$B$150:$D$154,3))))</f>
        <v>0</v>
      </c>
      <c r="AL90" s="106">
        <v>5</v>
      </c>
      <c r="AM90" s="107" t="s">
        <v>60</v>
      </c>
      <c r="AN90" s="62">
        <f>IF(AM90="N",0,IF(AM90="A",VLOOKUP(AL90,Tablas!$B$108:$D$111,2),IF(AM90="R",VLOOKUP(AL90,Tablas!$B$108:$D$111,3))))</f>
        <v>2</v>
      </c>
      <c r="AO90" s="106"/>
      <c r="AP90" s="107" t="s">
        <v>62</v>
      </c>
      <c r="AQ90" s="62">
        <f>IF(AP90="N",0,IF(AP90="A",VLOOKUP(AO90,Tablas!$B$115:$D$118,2),IF(AP90="R",VLOOKUP(AO90,Tablas!$B$115:$D$118,3))))</f>
        <v>0</v>
      </c>
      <c r="AR90" s="106">
        <f>+W90</f>
        <v>3900</v>
      </c>
      <c r="AS90" s="107" t="s">
        <v>60</v>
      </c>
      <c r="AT90" s="62">
        <f>IF(AS90="N",0,IF(AS90="A",VLOOKUP(AR90,Tablas!$B$87:$D$90,2),IF(AS90="R",VLOOKUP(AR90,Tablas!$B$87:$D$90,3))))</f>
        <v>5</v>
      </c>
      <c r="AU90" s="106"/>
      <c r="AV90" s="107" t="s">
        <v>62</v>
      </c>
      <c r="AW90" s="62">
        <f>IF(AV90="N",0,IF(AV90="A",VLOOKUP(AU90,Tablas!$B$129:$D$132,2),IF(AV90="R",VLOOKUP(AU90,Tablas!$B$129:$D$132,3))))</f>
        <v>0</v>
      </c>
      <c r="AX90" s="106"/>
      <c r="AY90" s="107" t="s">
        <v>62</v>
      </c>
      <c r="AZ90" s="62">
        <f>IF(AY90="N",0,IF(AY90="A",VLOOKUP(AX90,Tablas!$B$136:$D$139,2),IF(AY90="R",VLOOKUP(AX90,Tablas!$B$136:$D$139,3))))</f>
        <v>0</v>
      </c>
      <c r="BA90" s="106"/>
      <c r="BB90" s="107" t="s">
        <v>62</v>
      </c>
      <c r="BC90" s="62">
        <f>IF(BB90="N",0,IF(BB90="A",VLOOKUP(BA90,Tablas!$B$122:$D$125,2),IF(BB90="R",VLOOKUP(BA90,Tablas!$B$122:$D$125,3))))</f>
        <v>0</v>
      </c>
      <c r="BD90" s="55"/>
      <c r="BE90" s="63">
        <f t="shared" si="66"/>
        <v>21</v>
      </c>
      <c r="BF90" s="106" t="s">
        <v>67</v>
      </c>
      <c r="BG90" s="107" t="s">
        <v>67</v>
      </c>
      <c r="BH90" s="107" t="s">
        <v>68</v>
      </c>
      <c r="BI90" s="107" t="s">
        <v>62</v>
      </c>
      <c r="BJ90" s="107" t="s">
        <v>68</v>
      </c>
      <c r="BK90" s="107" t="s">
        <v>68</v>
      </c>
      <c r="BL90" s="107" t="s">
        <v>62</v>
      </c>
      <c r="BM90" s="107" t="s">
        <v>62</v>
      </c>
      <c r="BN90" s="107" t="s">
        <v>62</v>
      </c>
      <c r="BO90" s="107" t="s">
        <v>68</v>
      </c>
      <c r="BP90" s="107" t="s">
        <v>68</v>
      </c>
      <c r="BQ90" s="64">
        <f t="shared" si="58"/>
        <v>9</v>
      </c>
      <c r="BR90" s="106" t="s">
        <v>85</v>
      </c>
      <c r="BS90" s="107" t="s">
        <v>85</v>
      </c>
      <c r="BT90" s="107" t="s">
        <v>85</v>
      </c>
      <c r="BU90" s="107" t="s">
        <v>86</v>
      </c>
      <c r="BV90" s="107" t="s">
        <v>85</v>
      </c>
      <c r="BW90" s="107" t="s">
        <v>86</v>
      </c>
      <c r="BX90" s="107" t="s">
        <v>86</v>
      </c>
      <c r="BY90" s="107" t="s">
        <v>86</v>
      </c>
      <c r="BZ90" s="107" t="s">
        <v>86</v>
      </c>
      <c r="CA90" s="107" t="s">
        <v>86</v>
      </c>
      <c r="CB90" s="64">
        <f t="shared" si="59"/>
        <v>4</v>
      </c>
      <c r="CC90" s="65">
        <f t="shared" si="65"/>
        <v>34</v>
      </c>
      <c r="CD90" s="100"/>
      <c r="CE90" s="99"/>
      <c r="CF90" s="94" t="s">
        <v>60</v>
      </c>
    </row>
    <row r="91" spans="1:84" s="5" customFormat="1" ht="24.75" customHeight="1" thickBot="1" x14ac:dyDescent="0.3">
      <c r="A91" s="45" t="s">
        <v>544</v>
      </c>
      <c r="B91" s="66" t="str">
        <f t="shared" si="63"/>
        <v>2026-0820608602187</v>
      </c>
      <c r="C91" s="48" t="str">
        <f t="shared" si="68"/>
        <v>2026-08|Marisol|20608602187</v>
      </c>
      <c r="D91" s="45" t="s">
        <v>150</v>
      </c>
      <c r="E91" s="38" t="s">
        <v>149</v>
      </c>
      <c r="F91" s="38" t="s">
        <v>268</v>
      </c>
      <c r="G91" s="38" t="s">
        <v>250</v>
      </c>
      <c r="H91" s="45" t="s">
        <v>237</v>
      </c>
      <c r="I91" s="48" t="str">
        <f t="shared" si="67"/>
        <v>20608602187|Marisol</v>
      </c>
      <c r="J91" s="39" t="s">
        <v>73</v>
      </c>
      <c r="K91" s="39" t="s">
        <v>528</v>
      </c>
      <c r="L91" s="37" t="s">
        <v>207</v>
      </c>
      <c r="M91" s="53" t="s">
        <v>533</v>
      </c>
      <c r="N91" s="58">
        <v>350</v>
      </c>
      <c r="O91" s="46" t="s">
        <v>58</v>
      </c>
      <c r="P91" s="62">
        <f>IF(O91="N",0,IF(O91="A",VLOOKUP(N91,Tablas!$B$66:$D$69,2),IF(O91="R",VLOOKUP(N91,Tablas!$B$66:$D$69,3))))</f>
        <v>2</v>
      </c>
      <c r="Q91" s="58">
        <v>8000</v>
      </c>
      <c r="R91" s="46" t="s">
        <v>58</v>
      </c>
      <c r="S91" s="62">
        <f>IF(R91="N",0,IF(R91="A",VLOOKUP(Q91,Tablas!$B$73:$D$76,2),IF(R91="R",VLOOKUP(Q91,Tablas!$B$73:$D$76,3))))</f>
        <v>4</v>
      </c>
      <c r="T91" s="58">
        <v>350</v>
      </c>
      <c r="U91" s="46" t="s">
        <v>58</v>
      </c>
      <c r="V91" s="62">
        <f>IF(U91="N",0,IF(U91="A",VLOOKUP(T91,Tablas!$B$80:$D$83,2),IF(U91="R",VLOOKUP(T91,Tablas!$B$80:$D$83,3))))</f>
        <v>2</v>
      </c>
      <c r="W91" s="58"/>
      <c r="X91" s="46" t="s">
        <v>62</v>
      </c>
      <c r="Y91" s="62">
        <f>IF(X91="N",0,IF(X91="A",VLOOKUP(W91,Tablas!$B$87:$D$90,2),IF(X91="R",VLOOKUP(W91,Tablas!$B$87:$D$90,3))))</f>
        <v>0</v>
      </c>
      <c r="Z91" s="58"/>
      <c r="AA91" s="46" t="s">
        <v>62</v>
      </c>
      <c r="AB91" s="62">
        <f>IF(AA91="N",0,IF(AA91="A",VLOOKUP(Z91,Tablas!$B$143:$D$146,2),IF(AA91="R",VLOOKUP(Z91,Tablas!$B$143:$D$146,3))))</f>
        <v>0</v>
      </c>
      <c r="AC91" s="58">
        <v>9</v>
      </c>
      <c r="AD91" s="46" t="s">
        <v>58</v>
      </c>
      <c r="AE91" s="62">
        <f>IF(AD91="N",0,IF(AD91="A",VLOOKUP(AC91,Tablas!$B$101:$D$104,2),IF(AD91="R",VLOOKUP(AC91,Tablas!$B$101:$D$104,3))))</f>
        <v>4</v>
      </c>
      <c r="AF91" s="58"/>
      <c r="AG91" s="46" t="s">
        <v>62</v>
      </c>
      <c r="AH91" s="62">
        <f>IF(AG91="N",0,IF(AG91="A",VLOOKUP(AF91,Tablas!$B$94:$D$98,2),IF(AG91="R",VLOOKUP(AF91,Tablas!$B$94:$D$98,3))))</f>
        <v>0</v>
      </c>
      <c r="AI91" s="58">
        <v>1</v>
      </c>
      <c r="AJ91" s="46" t="s">
        <v>58</v>
      </c>
      <c r="AK91" s="62">
        <f>IF(AJ91="N",0,IF(AJ91="A",VLOOKUP(AI91,Tablas!$B$150:$D$154,2),IF(AJ91="R",VLOOKUP(AI91,Tablas!$B$150:$D$154,3))))</f>
        <v>1</v>
      </c>
      <c r="AL91" s="58"/>
      <c r="AM91" s="46" t="s">
        <v>62</v>
      </c>
      <c r="AN91" s="62">
        <f>IF(AM91="N",0,IF(AM91="A",VLOOKUP(AL91,Tablas!$B$108:$D$111,2),IF(AM91="R",VLOOKUP(AL91,Tablas!$B$108:$D$111,3))))</f>
        <v>0</v>
      </c>
      <c r="AO91" s="58"/>
      <c r="AP91" s="46" t="s">
        <v>62</v>
      </c>
      <c r="AQ91" s="62">
        <f>IF(AP91="N",0,IF(AP91="A",VLOOKUP(AO91,Tablas!$B$115:$D$118,2),IF(AP91="R",VLOOKUP(AO91,Tablas!$B$115:$D$118,3))))</f>
        <v>0</v>
      </c>
      <c r="AR91" s="58">
        <v>12</v>
      </c>
      <c r="AS91" s="46" t="s">
        <v>58</v>
      </c>
      <c r="AT91" s="62">
        <f>IF(AS91="N",0,IF(AS91="A",VLOOKUP(AR91,Tablas!$B$87:$D$90,2),IF(AS91="R",VLOOKUP(AR91,Tablas!$B$87:$D$90,3))))</f>
        <v>2</v>
      </c>
      <c r="AU91" s="58"/>
      <c r="AV91" s="46" t="s">
        <v>62</v>
      </c>
      <c r="AW91" s="62">
        <f>IF(AV91="N",0,IF(AV91="A",VLOOKUP(AU91,Tablas!$B$129:$D$132,2),IF(AV91="R",VLOOKUP(AU91,Tablas!$B$129:$D$132,3))))</f>
        <v>0</v>
      </c>
      <c r="AX91" s="58"/>
      <c r="AY91" s="46" t="s">
        <v>62</v>
      </c>
      <c r="AZ91" s="62">
        <f>IF(AY91="N",0,IF(AY91="A",VLOOKUP(AX91,Tablas!$B$136:$D$139,2),IF(AY91="R",VLOOKUP(AX91,Tablas!$B$136:$D$139,3))))</f>
        <v>0</v>
      </c>
      <c r="BA91" s="58"/>
      <c r="BB91" s="46" t="s">
        <v>62</v>
      </c>
      <c r="BC91" s="62">
        <f>IF(BB91="N",0,IF(BB91="A",VLOOKUP(BA91,Tablas!$B$122:$D$125,2),IF(BB91="R",VLOOKUP(BA91,Tablas!$B$122:$D$125,3))))</f>
        <v>0</v>
      </c>
      <c r="BD91" s="60"/>
      <c r="BE91" s="63">
        <f>SUMIF($N$6:$BD$6,"Valor",N91:BD91)</f>
        <v>15</v>
      </c>
      <c r="BF91" s="58" t="s">
        <v>67</v>
      </c>
      <c r="BG91" s="46" t="s">
        <v>67</v>
      </c>
      <c r="BH91" s="46" t="s">
        <v>68</v>
      </c>
      <c r="BI91" s="46" t="s">
        <v>62</v>
      </c>
      <c r="BJ91" s="46" t="s">
        <v>68</v>
      </c>
      <c r="BK91" s="46" t="s">
        <v>62</v>
      </c>
      <c r="BL91" s="46" t="s">
        <v>62</v>
      </c>
      <c r="BM91" s="46" t="s">
        <v>62</v>
      </c>
      <c r="BN91" s="46" t="s">
        <v>62</v>
      </c>
      <c r="BO91" s="46" t="s">
        <v>62</v>
      </c>
      <c r="BP91" s="46" t="s">
        <v>62</v>
      </c>
      <c r="BQ91" s="64">
        <f>COUNTIF($BF91:$BP91,"E")*2+COUNTIF($BF91:$BP91,"F")*1</f>
        <v>6</v>
      </c>
      <c r="BR91" s="58" t="s">
        <v>85</v>
      </c>
      <c r="BS91" s="46" t="s">
        <v>85</v>
      </c>
      <c r="BT91" s="46" t="s">
        <v>86</v>
      </c>
      <c r="BU91" s="46" t="s">
        <v>86</v>
      </c>
      <c r="BV91" s="46" t="s">
        <v>85</v>
      </c>
      <c r="BW91" s="46" t="s">
        <v>86</v>
      </c>
      <c r="BX91" s="46" t="s">
        <v>86</v>
      </c>
      <c r="BY91" s="46" t="s">
        <v>86</v>
      </c>
      <c r="BZ91" s="46" t="s">
        <v>86</v>
      </c>
      <c r="CA91" s="46" t="s">
        <v>86</v>
      </c>
      <c r="CB91" s="64">
        <f>COUNTIF($BR91:$CA91,"SI")</f>
        <v>3</v>
      </c>
      <c r="CC91" s="65">
        <f t="shared" si="45"/>
        <v>24</v>
      </c>
      <c r="CD91" s="100" t="s">
        <v>460</v>
      </c>
      <c r="CE91" s="99" t="s">
        <v>461</v>
      </c>
      <c r="CF91" s="94" t="s">
        <v>60</v>
      </c>
    </row>
    <row r="92" spans="1:84" s="5" customFormat="1" ht="24.75" customHeight="1" x14ac:dyDescent="0.25">
      <c r="D92" s="4"/>
      <c r="H92" s="4"/>
      <c r="J92" s="13"/>
      <c r="K92" s="13"/>
      <c r="L92" s="41"/>
      <c r="M92" s="13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 t="s">
        <v>62</v>
      </c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2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3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3"/>
      <c r="CC92" s="47"/>
      <c r="CD92" s="96"/>
      <c r="CE92" s="98"/>
      <c r="CF92" s="3"/>
    </row>
    <row r="95" spans="1:84" x14ac:dyDescent="0.25">
      <c r="A95" s="45" t="s">
        <v>541</v>
      </c>
      <c r="B95" s="66" t="str">
        <f t="shared" ref="B95:B97" si="74">A95&amp;D95</f>
        <v>2026-0520551715303</v>
      </c>
      <c r="C95" s="48" t="str">
        <f t="shared" ref="C95:C97" si="75">A95&amp;"|"&amp;H95&amp;"|"&amp;D95</f>
        <v>2026-05|48296671|20551715303</v>
      </c>
      <c r="D95" s="45" t="s">
        <v>322</v>
      </c>
      <c r="E95" s="38" t="s">
        <v>323</v>
      </c>
      <c r="F95" s="38" t="s">
        <v>268</v>
      </c>
      <c r="G95" s="38" t="s">
        <v>267</v>
      </c>
      <c r="H95" s="45" t="s">
        <v>240</v>
      </c>
      <c r="I95" s="48" t="str">
        <f t="shared" ref="I95" si="76">CONCATENATE(D95,"|",H95)</f>
        <v>20551715303|48296671</v>
      </c>
      <c r="J95" s="39" t="s">
        <v>73</v>
      </c>
      <c r="K95" s="39" t="s">
        <v>527</v>
      </c>
      <c r="L95" s="37" t="s">
        <v>207</v>
      </c>
      <c r="M95" s="53" t="s">
        <v>532</v>
      </c>
      <c r="N95" s="40">
        <v>150</v>
      </c>
      <c r="O95" s="37" t="s">
        <v>58</v>
      </c>
      <c r="P95" s="62">
        <f>IF(O95="N",0,IF(O95="A",VLOOKUP(N95,Tablas!$B$66:$D$69,2),IF(O95="R",VLOOKUP(N95,Tablas!$B$66:$D$69,3))))</f>
        <v>2</v>
      </c>
      <c r="Q95" s="40">
        <v>250</v>
      </c>
      <c r="R95" s="37" t="s">
        <v>60</v>
      </c>
      <c r="S95" s="62">
        <f>IF(R95="N",0,IF(R95="A",VLOOKUP(Q95,Tablas!$B$73:$D$76,2),IF(R95="R",VLOOKUP(Q95,Tablas!$B$73:$D$76,3))))</f>
        <v>1</v>
      </c>
      <c r="T95" s="40">
        <v>900</v>
      </c>
      <c r="U95" s="37" t="s">
        <v>58</v>
      </c>
      <c r="V95" s="62">
        <f>IF(U95="N",0,IF(U95="A",VLOOKUP(T95,Tablas!$B$80:$D$83,2),IF(U95="R",VLOOKUP(T95,Tablas!$B$80:$D$83,3))))</f>
        <v>3</v>
      </c>
      <c r="W95" s="40">
        <v>1200</v>
      </c>
      <c r="X95" s="37" t="s">
        <v>58</v>
      </c>
      <c r="Y95" s="62">
        <f>IF(X95="N",0,IF(X95="A",VLOOKUP(W95,Tablas!$B$87:$D$90,2),IF(X95="R",VLOOKUP(W95,Tablas!$B$87:$D$90,3))))</f>
        <v>10</v>
      </c>
      <c r="Z95" s="40">
        <v>50</v>
      </c>
      <c r="AA95" s="37" t="s">
        <v>58</v>
      </c>
      <c r="AB95" s="62">
        <f>IF(AA95="N",0,IF(AA95="A",VLOOKUP(Z95,Tablas!$B$143:$D$146,2),IF(AA95="R",VLOOKUP(Z95,Tablas!$B$143:$D$146,3))))</f>
        <v>1</v>
      </c>
      <c r="AC95" s="40">
        <v>12</v>
      </c>
      <c r="AD95" s="37" t="s">
        <v>58</v>
      </c>
      <c r="AE95" s="62">
        <f>IF(AD95="N",0,IF(AD95="A",VLOOKUP(AC95,Tablas!$B$101:$D$104,2),IF(AD95="R",VLOOKUP(AC95,Tablas!$B$101:$D$104,3))))</f>
        <v>6</v>
      </c>
      <c r="AF95" s="40">
        <v>50</v>
      </c>
      <c r="AG95" s="37" t="s">
        <v>58</v>
      </c>
      <c r="AH95" s="62">
        <f>IF(AG95="N",0,IF(AG95="A",VLOOKUP(AF95,Tablas!$B$94:$D$98,2),IF(AG95="R",VLOOKUP(AF95,Tablas!$B$94:$D$98,3))))</f>
        <v>1</v>
      </c>
      <c r="AI95" s="40">
        <v>50</v>
      </c>
      <c r="AJ95" s="37" t="s">
        <v>58</v>
      </c>
      <c r="AK95" s="62">
        <f>IF(AJ95="N",0,IF(AJ95="A",VLOOKUP(AI95,Tablas!$B$150:$D$154,2),IF(AJ95="R",VLOOKUP(AI95,Tablas!$B$150:$D$154,3))))</f>
        <v>1</v>
      </c>
      <c r="AL95" s="40">
        <v>2</v>
      </c>
      <c r="AM95" s="37" t="s">
        <v>58</v>
      </c>
      <c r="AN95" s="62">
        <f>IF(AM95="N",0,IF(AM95="A",VLOOKUP(AL95,Tablas!$B$108:$D$111,2),IF(AM95="R",VLOOKUP(AL95,Tablas!$B$108:$D$111,3))))</f>
        <v>4</v>
      </c>
      <c r="AO95" s="40"/>
      <c r="AP95" s="37" t="s">
        <v>62</v>
      </c>
      <c r="AQ95" s="62">
        <f>IF(AP95="N",0,IF(AP95="A",VLOOKUP(AO95,Tablas!$B$115:$D$118,2),IF(AP95="R",VLOOKUP(AO95,Tablas!$B$115:$D$118,3))))</f>
        <v>0</v>
      </c>
      <c r="AR95" s="40">
        <f>+W95</f>
        <v>1200</v>
      </c>
      <c r="AS95" s="37" t="str">
        <f>+X95</f>
        <v>R</v>
      </c>
      <c r="AT95" s="62">
        <f>IF(AS95="N",0,IF(AS95="A",VLOOKUP(AR95,Tablas!$B$87:$D$90,2),IF(AS95="R",VLOOKUP(AR95,Tablas!$B$87:$D$90,3))))</f>
        <v>10</v>
      </c>
      <c r="AU95" s="40">
        <v>200</v>
      </c>
      <c r="AV95" s="37" t="s">
        <v>58</v>
      </c>
      <c r="AW95" s="62">
        <f>IF(AV95="N",0,IF(AV95="A",VLOOKUP(AU95,Tablas!$B$129:$D$132,2),IF(AV95="R",VLOOKUP(AU95,Tablas!$B$129:$D$132,3))))</f>
        <v>8</v>
      </c>
      <c r="AX95" s="40"/>
      <c r="AY95" s="37" t="s">
        <v>62</v>
      </c>
      <c r="AZ95" s="62">
        <f>IF(AY95="N",0,IF(AY95="A",VLOOKUP(AX95,Tablas!$B$136:$D$139,2),IF(AY95="R",VLOOKUP(AX95,Tablas!$B$136:$D$139,3))))</f>
        <v>0</v>
      </c>
      <c r="BA95" s="40"/>
      <c r="BB95" s="37" t="s">
        <v>62</v>
      </c>
      <c r="BC95" s="62">
        <f>IF(BB95="N",0,IF(BB95="A",VLOOKUP(BA95,Tablas!$B$122:$D$125,2),IF(BB95="R",VLOOKUP(BA95,Tablas!$B$122:$D$125,3))))</f>
        <v>0</v>
      </c>
      <c r="BD95" s="55"/>
      <c r="BE95" s="63">
        <f t="shared" ref="BE95:BE97" si="77">SUMIF($N$6:$BD$6,"Valor",N95:BD95)</f>
        <v>47</v>
      </c>
      <c r="BF95" s="40" t="s">
        <v>67</v>
      </c>
      <c r="BG95" s="37" t="s">
        <v>67</v>
      </c>
      <c r="BH95" s="37" t="s">
        <v>67</v>
      </c>
      <c r="BI95" s="37" t="s">
        <v>62</v>
      </c>
      <c r="BJ95" s="37" t="s">
        <v>67</v>
      </c>
      <c r="BK95" s="37" t="s">
        <v>68</v>
      </c>
      <c r="BL95" s="37" t="s">
        <v>62</v>
      </c>
      <c r="BM95" s="37" t="s">
        <v>68</v>
      </c>
      <c r="BN95" s="37" t="s">
        <v>68</v>
      </c>
      <c r="BO95" s="37" t="s">
        <v>68</v>
      </c>
      <c r="BP95" s="37" t="s">
        <v>68</v>
      </c>
      <c r="BQ95" s="64">
        <f t="shared" ref="BQ95:BQ97" si="78">COUNTIF($BF95:$BP95,"E")*2+COUNTIF($BF95:$BP95,"F")*1</f>
        <v>13</v>
      </c>
      <c r="BR95" s="40" t="s">
        <v>85</v>
      </c>
      <c r="BS95" s="37" t="s">
        <v>85</v>
      </c>
      <c r="BT95" s="37" t="s">
        <v>85</v>
      </c>
      <c r="BU95" s="37" t="s">
        <v>86</v>
      </c>
      <c r="BV95" s="37" t="s">
        <v>85</v>
      </c>
      <c r="BW95" s="37" t="s">
        <v>86</v>
      </c>
      <c r="BX95" s="37" t="s">
        <v>86</v>
      </c>
      <c r="BY95" s="37" t="s">
        <v>85</v>
      </c>
      <c r="BZ95" s="37" t="s">
        <v>85</v>
      </c>
      <c r="CA95" s="37" t="s">
        <v>85</v>
      </c>
      <c r="CB95" s="64">
        <f t="shared" ref="CB95:CB97" si="79">COUNTIF($BR95:$CA95,"SI")</f>
        <v>7</v>
      </c>
      <c r="CC95" s="65">
        <f>+BE95+BQ95+CB95</f>
        <v>67</v>
      </c>
      <c r="CD95" s="100" t="s">
        <v>450</v>
      </c>
      <c r="CE95" s="99" t="s">
        <v>451</v>
      </c>
      <c r="CF95" s="94" t="s">
        <v>60</v>
      </c>
    </row>
    <row r="96" spans="1:84" x14ac:dyDescent="0.25">
      <c r="A96" s="45" t="s">
        <v>542</v>
      </c>
      <c r="B96" s="66" t="str">
        <f t="shared" si="74"/>
        <v>2026-0620604670358</v>
      </c>
      <c r="C96" s="48" t="str">
        <f t="shared" si="75"/>
        <v>2026-06|42576958|20604670358</v>
      </c>
      <c r="D96" s="45" t="s">
        <v>13</v>
      </c>
      <c r="E96" s="38" t="s">
        <v>29</v>
      </c>
      <c r="F96" s="38" t="s">
        <v>205</v>
      </c>
      <c r="G96" s="38" t="s">
        <v>473</v>
      </c>
      <c r="H96" s="45" t="s">
        <v>464</v>
      </c>
      <c r="I96" s="48" t="str">
        <f t="shared" ref="I96:I97" si="80">CONCATENATE(D96,"|",G96)</f>
        <v>20604670358|Carmen R.</v>
      </c>
      <c r="J96" s="39" t="s">
        <v>146</v>
      </c>
      <c r="K96" s="39" t="s">
        <v>92</v>
      </c>
      <c r="L96" s="37" t="s">
        <v>207</v>
      </c>
      <c r="M96" s="53" t="s">
        <v>235</v>
      </c>
      <c r="N96" s="40">
        <v>10</v>
      </c>
      <c r="O96" s="37" t="s">
        <v>60</v>
      </c>
      <c r="P96" s="62">
        <f>IF(O96="N",0,IF(O96="A",VLOOKUP(N96,Tablas!$B$66:$D$69,2),IF(O96="R",VLOOKUP(N96,Tablas!$B$66:$D$69,3))))</f>
        <v>0.5</v>
      </c>
      <c r="Q96" s="40">
        <v>10</v>
      </c>
      <c r="R96" s="37" t="s">
        <v>60</v>
      </c>
      <c r="S96" s="62">
        <f>IF(R96="N",0,IF(R96="A",VLOOKUP(Q96,Tablas!$B$73:$D$76,2),IF(R96="R",VLOOKUP(Q96,Tablas!$B$73:$D$76,3))))</f>
        <v>0.5</v>
      </c>
      <c r="T96" s="40">
        <v>35</v>
      </c>
      <c r="U96" s="37" t="s">
        <v>60</v>
      </c>
      <c r="V96" s="62">
        <f>IF(U96="N",0,IF(U96="A",VLOOKUP(T96,Tablas!$B$80:$D$83,2),IF(U96="R",VLOOKUP(T96,Tablas!$B$80:$D$83,3))))</f>
        <v>0.5</v>
      </c>
      <c r="W96" s="40">
        <v>15</v>
      </c>
      <c r="X96" s="37" t="s">
        <v>60</v>
      </c>
      <c r="Y96" s="62">
        <f>IF(X96="N",0,IF(X96="A",VLOOKUP(W96,Tablas!$B$87:$D$90,2),IF(X96="R",VLOOKUP(W96,Tablas!$B$87:$D$90,3))))</f>
        <v>1</v>
      </c>
      <c r="Z96" s="40"/>
      <c r="AA96" s="37" t="s">
        <v>62</v>
      </c>
      <c r="AB96" s="62">
        <f>IF(AA96="N",0,IF(AA96="A",VLOOKUP(Z96,Tablas!$B$143:$D$146,2),IF(AA96="R",VLOOKUP(Z96,Tablas!$B$143:$D$146,3))))</f>
        <v>0</v>
      </c>
      <c r="AC96" s="40">
        <v>1</v>
      </c>
      <c r="AD96" s="37" t="s">
        <v>58</v>
      </c>
      <c r="AE96" s="62">
        <f>IF(AD96="N",0,IF(AD96="A",VLOOKUP(AC96,Tablas!$B$101:$D$104,2),IF(AD96="R",VLOOKUP(AC96,Tablas!$B$101:$D$104,3))))</f>
        <v>2</v>
      </c>
      <c r="AF96" s="40"/>
      <c r="AG96" s="37" t="s">
        <v>62</v>
      </c>
      <c r="AH96" s="62">
        <f>IF(AG96="N",0,IF(AG96="A",VLOOKUP(AF96,Tablas!$B$94:$D$98,2),IF(AG96="R",VLOOKUP(AF96,Tablas!$B$94:$D$98,3))))</f>
        <v>0</v>
      </c>
      <c r="AI96" s="40"/>
      <c r="AJ96" s="37" t="s">
        <v>62</v>
      </c>
      <c r="AK96" s="62">
        <f>IF(AJ96="N",0,IF(AJ96="A",VLOOKUP(AI96,Tablas!$B$150:$D$154,2),IF(AJ96="R",VLOOKUP(AI96,Tablas!$B$150:$D$154,3))))</f>
        <v>0</v>
      </c>
      <c r="AL96" s="40"/>
      <c r="AM96" s="37" t="s">
        <v>62</v>
      </c>
      <c r="AN96" s="62">
        <f>IF(AM96="N",0,IF(AM96="A",VLOOKUP(AL96,Tablas!$B$108:$D$111,2),IF(AM96="R",VLOOKUP(AL96,Tablas!$B$108:$D$111,3))))</f>
        <v>0</v>
      </c>
      <c r="AO96" s="40">
        <v>3</v>
      </c>
      <c r="AP96" s="37" t="s">
        <v>58</v>
      </c>
      <c r="AQ96" s="62">
        <f>IF(AP96="N",0,IF(AP96="A",VLOOKUP(AO96,Tablas!$B$115:$D$118,2),IF(AP96="R",VLOOKUP(AO96,Tablas!$B$115:$D$118,3))))</f>
        <v>2</v>
      </c>
      <c r="AR96" s="40">
        <f t="shared" ref="AR96" si="81">+W96</f>
        <v>15</v>
      </c>
      <c r="AS96" s="37" t="str">
        <f t="shared" ref="AS96" si="82">+X96</f>
        <v>A</v>
      </c>
      <c r="AT96" s="62">
        <f>IF(AS96="N",0,IF(AS96="A",VLOOKUP(AR96,Tablas!$B$87:$D$90,2),IF(AS96="R",VLOOKUP(AR96,Tablas!$B$87:$D$90,3))))</f>
        <v>1</v>
      </c>
      <c r="AU96" s="40"/>
      <c r="AV96" s="37" t="s">
        <v>62</v>
      </c>
      <c r="AW96" s="62">
        <f>IF(AV96="N",0,IF(AV96="A",VLOOKUP(AU96,Tablas!$B$129:$D$132,2),IF(AV96="R",VLOOKUP(AU96,Tablas!$B$129:$D$132,3))))</f>
        <v>0</v>
      </c>
      <c r="AX96" s="40"/>
      <c r="AY96" s="37" t="s">
        <v>62</v>
      </c>
      <c r="AZ96" s="62">
        <f>IF(AY96="N",0,IF(AY96="A",VLOOKUP(AX96,Tablas!$B$136:$D$139,2),IF(AY96="R",VLOOKUP(AX96,Tablas!$B$136:$D$139,3))))</f>
        <v>0</v>
      </c>
      <c r="BA96" s="40"/>
      <c r="BB96" s="37" t="s">
        <v>62</v>
      </c>
      <c r="BC96" s="62">
        <f>IF(BB96="N",0,IF(BB96="A",VLOOKUP(BA96,Tablas!$B$122:$D$125,2),IF(BB96="R",VLOOKUP(BA96,Tablas!$B$122:$D$125,3))))</f>
        <v>0</v>
      </c>
      <c r="BD96" s="55"/>
      <c r="BE96" s="63">
        <f t="shared" si="77"/>
        <v>7.5</v>
      </c>
      <c r="BF96" s="40" t="s">
        <v>67</v>
      </c>
      <c r="BG96" s="37" t="s">
        <v>67</v>
      </c>
      <c r="BH96" s="37" t="s">
        <v>62</v>
      </c>
      <c r="BI96" s="37" t="s">
        <v>67</v>
      </c>
      <c r="BJ96" s="37" t="s">
        <v>62</v>
      </c>
      <c r="BK96" s="37" t="s">
        <v>62</v>
      </c>
      <c r="BL96" s="37" t="s">
        <v>62</v>
      </c>
      <c r="BM96" s="37" t="s">
        <v>62</v>
      </c>
      <c r="BN96" s="37" t="s">
        <v>62</v>
      </c>
      <c r="BO96" s="37" t="s">
        <v>62</v>
      </c>
      <c r="BP96" s="37" t="s">
        <v>62</v>
      </c>
      <c r="BQ96" s="64">
        <f t="shared" si="78"/>
        <v>6</v>
      </c>
      <c r="BR96" s="40" t="s">
        <v>85</v>
      </c>
      <c r="BS96" s="37" t="s">
        <v>85</v>
      </c>
      <c r="BT96" s="37" t="s">
        <v>86</v>
      </c>
      <c r="BU96" s="37" t="s">
        <v>86</v>
      </c>
      <c r="BV96" s="37" t="s">
        <v>85</v>
      </c>
      <c r="BW96" s="37" t="s">
        <v>86</v>
      </c>
      <c r="BX96" s="37" t="s">
        <v>86</v>
      </c>
      <c r="BY96" s="37" t="s">
        <v>86</v>
      </c>
      <c r="BZ96" s="37" t="s">
        <v>86</v>
      </c>
      <c r="CA96" s="37" t="s">
        <v>86</v>
      </c>
      <c r="CB96" s="64">
        <f t="shared" si="79"/>
        <v>3</v>
      </c>
      <c r="CC96" s="65">
        <f t="shared" ref="CC96:CC97" si="83">+BE96+BQ96+CB96</f>
        <v>16.5</v>
      </c>
      <c r="CD96" s="100" t="s">
        <v>352</v>
      </c>
      <c r="CE96" s="99" t="s">
        <v>353</v>
      </c>
      <c r="CF96" s="94" t="s">
        <v>303</v>
      </c>
    </row>
    <row r="97" spans="1:84" x14ac:dyDescent="0.25">
      <c r="A97" s="45" t="s">
        <v>542</v>
      </c>
      <c r="B97" s="66" t="str">
        <f t="shared" si="74"/>
        <v>2026-0620611342960</v>
      </c>
      <c r="C97" s="48" t="str">
        <f t="shared" si="75"/>
        <v>2026-06|76814749|20611342960</v>
      </c>
      <c r="D97" s="45" t="s">
        <v>516</v>
      </c>
      <c r="E97" s="38" t="s">
        <v>517</v>
      </c>
      <c r="F97" s="38" t="s">
        <v>331</v>
      </c>
      <c r="G97" s="38" t="s">
        <v>520</v>
      </c>
      <c r="H97" s="45">
        <v>76814749</v>
      </c>
      <c r="I97" s="48" t="str">
        <f t="shared" si="80"/>
        <v>20611342960|Mireya</v>
      </c>
      <c r="J97" s="39" t="s">
        <v>146</v>
      </c>
      <c r="K97" s="39" t="s">
        <v>92</v>
      </c>
      <c r="L97" s="37" t="s">
        <v>296</v>
      </c>
      <c r="M97" s="53" t="s">
        <v>533</v>
      </c>
      <c r="N97" s="106">
        <v>27</v>
      </c>
      <c r="O97" s="107" t="s">
        <v>58</v>
      </c>
      <c r="P97" s="62">
        <f>IF(O97="N",0,IF(O97="A",VLOOKUP(N97,Tablas!$B$66:$D$69,2),IF(O97="R",VLOOKUP(N97,Tablas!$B$66:$D$69,3))))</f>
        <v>1</v>
      </c>
      <c r="Q97" s="106">
        <v>40</v>
      </c>
      <c r="R97" s="107" t="s">
        <v>58</v>
      </c>
      <c r="S97" s="62">
        <f>IF(R97="N",0,IF(R97="A",VLOOKUP(Q97,Tablas!$B$73:$D$76,2),IF(R97="R",VLOOKUP(Q97,Tablas!$B$73:$D$76,3))))</f>
        <v>1</v>
      </c>
      <c r="T97" s="106">
        <f>4*30</f>
        <v>120</v>
      </c>
      <c r="U97" s="107" t="s">
        <v>58</v>
      </c>
      <c r="V97" s="62">
        <f>IF(U97="N",0,IF(U97="A",VLOOKUP(T97,Tablas!$B$80:$D$83,2),IF(U97="R",VLOOKUP(T97,Tablas!$B$80:$D$83,3))))</f>
        <v>2</v>
      </c>
      <c r="W97" s="106"/>
      <c r="X97" s="107" t="s">
        <v>62</v>
      </c>
      <c r="Y97" s="62">
        <f>IF(X97="N",0,IF(X97="A",VLOOKUP(W97,Tablas!$B$87:$D$90,2),IF(X97="R",VLOOKUP(W97,Tablas!$B$87:$D$90,3))))</f>
        <v>0</v>
      </c>
      <c r="Z97" s="106"/>
      <c r="AA97" s="107" t="s">
        <v>62</v>
      </c>
      <c r="AB97" s="62">
        <f>IF(AA97="N",0,IF(AA97="A",VLOOKUP(Z97,Tablas!$B$143:$D$146,2),IF(AA97="R",VLOOKUP(Z97,Tablas!$B$143:$D$146,3))))</f>
        <v>0</v>
      </c>
      <c r="AC97" s="106">
        <v>5</v>
      </c>
      <c r="AD97" s="107" t="s">
        <v>58</v>
      </c>
      <c r="AE97" s="62">
        <f>IF(AD97="N",0,IF(AD97="A",VLOOKUP(AC97,Tablas!$B$101:$D$104,2),IF(AD97="R",VLOOKUP(AC97,Tablas!$B$101:$D$104,3))))</f>
        <v>4</v>
      </c>
      <c r="AF97" s="106"/>
      <c r="AG97" s="107" t="s">
        <v>62</v>
      </c>
      <c r="AH97" s="62">
        <f>IF(AG97="N",0,IF(AG97="A",VLOOKUP(AF97,Tablas!$B$94:$D$98,2),IF(AG97="R",VLOOKUP(AF97,Tablas!$B$94:$D$98,3))))</f>
        <v>0</v>
      </c>
      <c r="AI97" s="106"/>
      <c r="AJ97" s="107" t="s">
        <v>62</v>
      </c>
      <c r="AK97" s="62">
        <f>IF(AJ97="N",0,IF(AJ97="A",VLOOKUP(AI97,Tablas!$B$150:$D$154,2),IF(AJ97="R",VLOOKUP(AI97,Tablas!$B$150:$D$154,3))))</f>
        <v>0</v>
      </c>
      <c r="AL97" s="106"/>
      <c r="AM97" s="107" t="s">
        <v>62</v>
      </c>
      <c r="AN97" s="62">
        <f>IF(AM97="N",0,IF(AM97="A",VLOOKUP(AL97,Tablas!$B$108:$D$111,2),IF(AM97="R",VLOOKUP(AL97,Tablas!$B$108:$D$111,3))))</f>
        <v>0</v>
      </c>
      <c r="AO97" s="106"/>
      <c r="AP97" s="107" t="s">
        <v>62</v>
      </c>
      <c r="AQ97" s="62">
        <f>IF(AP97="N",0,IF(AP97="A",VLOOKUP(AO97,Tablas!$B$115:$D$118,2),IF(AP97="R",VLOOKUP(AO97,Tablas!$B$115:$D$118,3))))</f>
        <v>0</v>
      </c>
      <c r="AR97" s="106"/>
      <c r="AS97" s="107" t="s">
        <v>62</v>
      </c>
      <c r="AT97" s="62">
        <f>IF(AS97="N",0,IF(AS97="A",VLOOKUP(AR97,Tablas!$B$87:$D$90,2),IF(AS97="R",VLOOKUP(AR97,Tablas!$B$87:$D$90,3))))</f>
        <v>0</v>
      </c>
      <c r="AU97" s="106"/>
      <c r="AV97" s="107" t="s">
        <v>62</v>
      </c>
      <c r="AW97" s="62">
        <f>IF(AV97="N",0,IF(AV97="A",VLOOKUP(AU97,Tablas!$B$129:$D$132,2),IF(AV97="R",VLOOKUP(AU97,Tablas!$B$129:$D$132,3))))</f>
        <v>0</v>
      </c>
      <c r="AX97" s="106"/>
      <c r="AY97" s="107" t="s">
        <v>62</v>
      </c>
      <c r="AZ97" s="62">
        <f>IF(AY97="N",0,IF(AY97="A",VLOOKUP(AX97,Tablas!$B$136:$D$139,2),IF(AY97="R",VLOOKUP(AX97,Tablas!$B$136:$D$139,3))))</f>
        <v>0</v>
      </c>
      <c r="BA97" s="106"/>
      <c r="BB97" s="107" t="s">
        <v>62</v>
      </c>
      <c r="BC97" s="62">
        <f>IF(BB97="N",0,IF(BB97="A",VLOOKUP(BA97,Tablas!$B$122:$D$125,2),IF(BB97="R",VLOOKUP(BA97,Tablas!$B$122:$D$125,3))))</f>
        <v>0</v>
      </c>
      <c r="BD97" s="55"/>
      <c r="BE97" s="63">
        <f t="shared" si="77"/>
        <v>8</v>
      </c>
      <c r="BF97" s="106" t="s">
        <v>67</v>
      </c>
      <c r="BG97" s="107" t="s">
        <v>67</v>
      </c>
      <c r="BH97" s="107" t="s">
        <v>62</v>
      </c>
      <c r="BI97" s="107" t="s">
        <v>62</v>
      </c>
      <c r="BJ97" s="107" t="s">
        <v>62</v>
      </c>
      <c r="BK97" s="107" t="s">
        <v>62</v>
      </c>
      <c r="BL97" s="107" t="s">
        <v>62</v>
      </c>
      <c r="BM97" s="107" t="s">
        <v>62</v>
      </c>
      <c r="BN97" s="107" t="s">
        <v>62</v>
      </c>
      <c r="BO97" s="107" t="s">
        <v>62</v>
      </c>
      <c r="BP97" s="107" t="s">
        <v>62</v>
      </c>
      <c r="BQ97" s="64">
        <f t="shared" si="78"/>
        <v>4</v>
      </c>
      <c r="BR97" s="106" t="s">
        <v>85</v>
      </c>
      <c r="BS97" s="107" t="s">
        <v>85</v>
      </c>
      <c r="BT97" s="107" t="s">
        <v>86</v>
      </c>
      <c r="BU97" s="107" t="s">
        <v>86</v>
      </c>
      <c r="BV97" s="107" t="s">
        <v>86</v>
      </c>
      <c r="BW97" s="107" t="s">
        <v>86</v>
      </c>
      <c r="BX97" s="107" t="s">
        <v>86</v>
      </c>
      <c r="BY97" s="107" t="s">
        <v>86</v>
      </c>
      <c r="BZ97" s="107" t="s">
        <v>86</v>
      </c>
      <c r="CA97" s="107" t="s">
        <v>86</v>
      </c>
      <c r="CB97" s="64">
        <f t="shared" si="79"/>
        <v>2</v>
      </c>
      <c r="CC97" s="65">
        <f t="shared" si="83"/>
        <v>14</v>
      </c>
      <c r="CD97" s="100"/>
      <c r="CE97" s="99"/>
      <c r="CF97" s="94" t="s">
        <v>303</v>
      </c>
    </row>
    <row r="98" spans="1:84" x14ac:dyDescent="0.25">
      <c r="G98" s="108" t="s">
        <v>553</v>
      </c>
      <c r="H98" s="108" t="s">
        <v>90</v>
      </c>
      <c r="I98"/>
    </row>
    <row r="99" spans="1:84" x14ac:dyDescent="0.25">
      <c r="G99" s="109">
        <v>76814749</v>
      </c>
      <c r="H99" s="109" t="s">
        <v>520</v>
      </c>
      <c r="I99"/>
    </row>
    <row r="100" spans="1:84" x14ac:dyDescent="0.25">
      <c r="G100" s="109" t="s">
        <v>464</v>
      </c>
      <c r="H100" s="109" t="s">
        <v>519</v>
      </c>
      <c r="I100"/>
    </row>
    <row r="101" spans="1:84" x14ac:dyDescent="0.25">
      <c r="G101"/>
      <c r="H101" s="109" t="s">
        <v>205</v>
      </c>
      <c r="I101"/>
    </row>
    <row r="102" spans="1:84" x14ac:dyDescent="0.25">
      <c r="G102" s="109" t="s">
        <v>551</v>
      </c>
      <c r="H102" s="109" t="s">
        <v>525</v>
      </c>
      <c r="I102"/>
    </row>
    <row r="103" spans="1:84" x14ac:dyDescent="0.25">
      <c r="G103" s="109" t="s">
        <v>299</v>
      </c>
      <c r="H103" s="109" t="s">
        <v>273</v>
      </c>
      <c r="I103"/>
    </row>
    <row r="104" spans="1:84" x14ac:dyDescent="0.25">
      <c r="G104" s="109" t="s">
        <v>213</v>
      </c>
      <c r="H104" s="109" t="s">
        <v>524</v>
      </c>
      <c r="I104"/>
    </row>
    <row r="105" spans="1:84" x14ac:dyDescent="0.25">
      <c r="G105" s="109" t="s">
        <v>554</v>
      </c>
      <c r="H105" s="109" t="s">
        <v>522</v>
      </c>
      <c r="I105"/>
    </row>
    <row r="106" spans="1:84" x14ac:dyDescent="0.25">
      <c r="G106"/>
      <c r="H106" s="109" t="s">
        <v>519</v>
      </c>
      <c r="I106"/>
    </row>
    <row r="107" spans="1:84" x14ac:dyDescent="0.25">
      <c r="G107"/>
      <c r="H107" s="109" t="s">
        <v>205</v>
      </c>
      <c r="I107"/>
    </row>
    <row r="108" spans="1:84" x14ac:dyDescent="0.25">
      <c r="G108" s="109" t="s">
        <v>556</v>
      </c>
      <c r="H108" s="109" t="s">
        <v>521</v>
      </c>
      <c r="I108"/>
    </row>
    <row r="109" spans="1:84" x14ac:dyDescent="0.25">
      <c r="G109" s="109" t="s">
        <v>555</v>
      </c>
      <c r="H109" s="109" t="s">
        <v>522</v>
      </c>
      <c r="I109"/>
    </row>
    <row r="110" spans="1:84" x14ac:dyDescent="0.25">
      <c r="G110" s="109" t="s">
        <v>549</v>
      </c>
      <c r="H110" s="109" t="s">
        <v>523</v>
      </c>
      <c r="I110"/>
    </row>
    <row r="111" spans="1:84" x14ac:dyDescent="0.25">
      <c r="G111" s="109" t="s">
        <v>237</v>
      </c>
      <c r="H111" s="109" t="s">
        <v>250</v>
      </c>
      <c r="I111"/>
    </row>
    <row r="112" spans="1:84" x14ac:dyDescent="0.25">
      <c r="G112" s="109" t="s">
        <v>550</v>
      </c>
      <c r="H112" s="109" t="s">
        <v>518</v>
      </c>
      <c r="I112"/>
    </row>
    <row r="113" spans="7:9" x14ac:dyDescent="0.25">
      <c r="G113" s="109" t="s">
        <v>225</v>
      </c>
      <c r="H113"/>
      <c r="I113"/>
    </row>
    <row r="114" spans="7:9" x14ac:dyDescent="0.25">
      <c r="G114"/>
      <c r="H114"/>
      <c r="I114"/>
    </row>
    <row r="115" spans="7:9" x14ac:dyDescent="0.25">
      <c r="G115"/>
      <c r="H115"/>
      <c r="I115"/>
    </row>
    <row r="116" spans="7:9" x14ac:dyDescent="0.25">
      <c r="G116"/>
    </row>
    <row r="117" spans="7:9" x14ac:dyDescent="0.25">
      <c r="G117"/>
    </row>
    <row r="118" spans="7:9" x14ac:dyDescent="0.25">
      <c r="G118"/>
    </row>
    <row r="119" spans="7:9" x14ac:dyDescent="0.25">
      <c r="G119"/>
    </row>
    <row r="120" spans="7:9" x14ac:dyDescent="0.25">
      <c r="G120"/>
    </row>
    <row r="121" spans="7:9" x14ac:dyDescent="0.25">
      <c r="G121"/>
    </row>
    <row r="122" spans="7:9" x14ac:dyDescent="0.25">
      <c r="G122"/>
    </row>
    <row r="123" spans="7:9" x14ac:dyDescent="0.25">
      <c r="G123"/>
    </row>
    <row r="124" spans="7:9" x14ac:dyDescent="0.25">
      <c r="G124"/>
    </row>
    <row r="125" spans="7:9" x14ac:dyDescent="0.25">
      <c r="G125"/>
    </row>
    <row r="126" spans="7:9" x14ac:dyDescent="0.25">
      <c r="G126"/>
    </row>
    <row r="127" spans="7:9" x14ac:dyDescent="0.25">
      <c r="G127"/>
    </row>
    <row r="128" spans="7:9" x14ac:dyDescent="0.25">
      <c r="G128"/>
    </row>
    <row r="129" spans="7:7" x14ac:dyDescent="0.25">
      <c r="G129"/>
    </row>
    <row r="130" spans="7:7" x14ac:dyDescent="0.25">
      <c r="G130"/>
    </row>
    <row r="131" spans="7:7" x14ac:dyDescent="0.25">
      <c r="G131"/>
    </row>
    <row r="132" spans="7:7" x14ac:dyDescent="0.25">
      <c r="G132"/>
    </row>
    <row r="133" spans="7:7" x14ac:dyDescent="0.25">
      <c r="G133"/>
    </row>
    <row r="134" spans="7:7" x14ac:dyDescent="0.25">
      <c r="G134"/>
    </row>
    <row r="135" spans="7:7" x14ac:dyDescent="0.25">
      <c r="G135"/>
    </row>
    <row r="136" spans="7:7" x14ac:dyDescent="0.25">
      <c r="G136"/>
    </row>
    <row r="137" spans="7:7" x14ac:dyDescent="0.25">
      <c r="G137"/>
    </row>
    <row r="138" spans="7:7" x14ac:dyDescent="0.25">
      <c r="G138"/>
    </row>
    <row r="139" spans="7:7" x14ac:dyDescent="0.25">
      <c r="G139"/>
    </row>
    <row r="140" spans="7:7" x14ac:dyDescent="0.25">
      <c r="G140"/>
    </row>
    <row r="141" spans="7:7" x14ac:dyDescent="0.25">
      <c r="G141"/>
    </row>
    <row r="142" spans="7:7" x14ac:dyDescent="0.25">
      <c r="G142"/>
    </row>
    <row r="143" spans="7:7" x14ac:dyDescent="0.25">
      <c r="G143"/>
    </row>
    <row r="144" spans="7:7" x14ac:dyDescent="0.25">
      <c r="G144"/>
    </row>
    <row r="145" spans="7:7" x14ac:dyDescent="0.25">
      <c r="G145"/>
    </row>
    <row r="146" spans="7:7" x14ac:dyDescent="0.25">
      <c r="G146"/>
    </row>
    <row r="147" spans="7:7" x14ac:dyDescent="0.25">
      <c r="G147"/>
    </row>
    <row r="148" spans="7:7" x14ac:dyDescent="0.25">
      <c r="G148"/>
    </row>
    <row r="149" spans="7:7" x14ac:dyDescent="0.25">
      <c r="G149"/>
    </row>
    <row r="150" spans="7:7" x14ac:dyDescent="0.25">
      <c r="G150"/>
    </row>
    <row r="151" spans="7:7" x14ac:dyDescent="0.25">
      <c r="G151"/>
    </row>
    <row r="152" spans="7:7" x14ac:dyDescent="0.25">
      <c r="G152"/>
    </row>
    <row r="153" spans="7:7" x14ac:dyDescent="0.25">
      <c r="G153"/>
    </row>
    <row r="154" spans="7:7" x14ac:dyDescent="0.25">
      <c r="G154"/>
    </row>
    <row r="155" spans="7:7" x14ac:dyDescent="0.25">
      <c r="G155"/>
    </row>
    <row r="156" spans="7:7" x14ac:dyDescent="0.25">
      <c r="G156"/>
    </row>
    <row r="157" spans="7:7" x14ac:dyDescent="0.25">
      <c r="G157"/>
    </row>
    <row r="158" spans="7:7" x14ac:dyDescent="0.25">
      <c r="G158"/>
    </row>
    <row r="159" spans="7:7" x14ac:dyDescent="0.25">
      <c r="G159"/>
    </row>
    <row r="160" spans="7:7" x14ac:dyDescent="0.25">
      <c r="G160"/>
    </row>
    <row r="161" spans="7:7" x14ac:dyDescent="0.25">
      <c r="G161"/>
    </row>
    <row r="162" spans="7:7" x14ac:dyDescent="0.25">
      <c r="G162"/>
    </row>
    <row r="163" spans="7:7" x14ac:dyDescent="0.25">
      <c r="G163"/>
    </row>
    <row r="164" spans="7:7" x14ac:dyDescent="0.25">
      <c r="G164"/>
    </row>
    <row r="165" spans="7:7" x14ac:dyDescent="0.25">
      <c r="G165"/>
    </row>
    <row r="166" spans="7:7" x14ac:dyDescent="0.25">
      <c r="G166"/>
    </row>
    <row r="167" spans="7:7" x14ac:dyDescent="0.25">
      <c r="G167"/>
    </row>
    <row r="168" spans="7:7" x14ac:dyDescent="0.25">
      <c r="G168"/>
    </row>
    <row r="169" spans="7:7" x14ac:dyDescent="0.25">
      <c r="G169"/>
    </row>
  </sheetData>
  <autoFilter ref="A6:CF92" xr:uid="{00000000-0001-0000-0300-000000000000}"/>
  <mergeCells count="16">
    <mergeCell ref="AR5:AT5"/>
    <mergeCell ref="AC5:AE5"/>
    <mergeCell ref="BF4:BQ4"/>
    <mergeCell ref="BR4:CB4"/>
    <mergeCell ref="N5:P5"/>
    <mergeCell ref="Q5:S5"/>
    <mergeCell ref="T5:V5"/>
    <mergeCell ref="W5:Y5"/>
    <mergeCell ref="AF5:AH5"/>
    <mergeCell ref="AL5:AN5"/>
    <mergeCell ref="AO5:AQ5"/>
    <mergeCell ref="BA5:BC5"/>
    <mergeCell ref="AU5:AW5"/>
    <mergeCell ref="AX5:AZ5"/>
    <mergeCell ref="Z5:AB5"/>
    <mergeCell ref="AI5:AK5"/>
  </mergeCells>
  <conditionalFormatting sqref="D91:E91 D7:E68">
    <cfRule type="duplicateValues" dxfId="6" priority="1585"/>
  </conditionalFormatting>
  <conditionalFormatting sqref="D95:E95">
    <cfRule type="duplicateValues" dxfId="5" priority="3"/>
  </conditionalFormatting>
  <conditionalFormatting sqref="D96:E96">
    <cfRule type="duplicateValues" dxfId="4" priority="2"/>
  </conditionalFormatting>
  <conditionalFormatting sqref="D97:E97">
    <cfRule type="duplicateValues" dxfId="3" priority="1"/>
  </conditionalFormatting>
  <conditionalFormatting sqref="D69:E90">
    <cfRule type="duplicateValues" dxfId="2" priority="1598"/>
  </conditionalFormatting>
  <pageMargins left="0.7" right="0.7" top="0.75" bottom="0.75" header="0.3" footer="0.3"/>
  <pageSetup orientation="portrait" horizontalDpi="360" verticalDpi="36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tabColor theme="9" tint="0.79998168889431442"/>
  </sheetPr>
  <dimension ref="A1:AO2977"/>
  <sheetViews>
    <sheetView showGridLines="0" tabSelected="1" zoomScale="85" zoomScaleNormal="85" workbookViewId="0">
      <pane ySplit="2" topLeftCell="A2844" activePane="bottomLeft" state="frozen"/>
      <selection activeCell="P7" sqref="P7"/>
      <selection pane="bottomLeft" activeCell="W2975" sqref="W2975"/>
    </sheetView>
  </sheetViews>
  <sheetFormatPr baseColWidth="10" defaultColWidth="18.85546875" defaultRowHeight="15" x14ac:dyDescent="0.25"/>
  <cols>
    <col min="1" max="1" width="3" style="14" customWidth="1"/>
    <col min="2" max="3" width="8.85546875" style="2" customWidth="1"/>
    <col min="4" max="4" width="3.7109375" style="2" customWidth="1"/>
    <col min="5" max="5" width="18.85546875" style="2" customWidth="1"/>
    <col min="6" max="6" width="54" style="2" customWidth="1"/>
    <col min="7" max="7" width="3.7109375" style="3" bestFit="1" customWidth="1"/>
    <col min="8" max="8" width="8.140625" style="3" bestFit="1" customWidth="1"/>
    <col min="9" max="9" width="17.28515625" style="2" customWidth="1"/>
    <col min="10" max="23" width="4.7109375" style="2" customWidth="1"/>
    <col min="24" max="24" width="7.28515625" style="2" customWidth="1"/>
    <col min="25" max="25" width="11.7109375" style="3" customWidth="1"/>
    <col min="26" max="26" width="8.7109375" style="2" customWidth="1"/>
    <col min="27" max="38" width="6.140625" style="2" customWidth="1"/>
    <col min="39" max="39" width="6.7109375" style="2" customWidth="1"/>
    <col min="40" max="40" width="9.42578125" style="2" customWidth="1"/>
    <col min="41" max="41" width="9.85546875" style="2" customWidth="1"/>
    <col min="42" max="16384" width="18.85546875" style="2"/>
  </cols>
  <sheetData>
    <row r="1" spans="1:41" x14ac:dyDescent="0.25">
      <c r="AA1" s="180" t="s">
        <v>156</v>
      </c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 t="s">
        <v>211</v>
      </c>
      <c r="AN1" s="182"/>
      <c r="AO1" s="182"/>
    </row>
    <row r="2" spans="1:41" s="151" customFormat="1" ht="33.6" customHeight="1" x14ac:dyDescent="0.25">
      <c r="A2" s="155" t="s">
        <v>111</v>
      </c>
      <c r="B2" s="156" t="s">
        <v>47</v>
      </c>
      <c r="C2" s="156" t="s">
        <v>155</v>
      </c>
      <c r="D2" s="156" t="s">
        <v>98</v>
      </c>
      <c r="E2" s="156" t="s">
        <v>99</v>
      </c>
      <c r="F2" s="156" t="s">
        <v>100</v>
      </c>
      <c r="G2" s="156" t="s">
        <v>102</v>
      </c>
      <c r="H2" s="156" t="s">
        <v>110</v>
      </c>
      <c r="I2" s="156" t="s">
        <v>101</v>
      </c>
      <c r="J2" s="156" t="s">
        <v>537</v>
      </c>
      <c r="K2" s="156" t="s">
        <v>538</v>
      </c>
      <c r="L2" s="156" t="s">
        <v>539</v>
      </c>
      <c r="M2" s="156" t="s">
        <v>540</v>
      </c>
      <c r="N2" s="156" t="s">
        <v>541</v>
      </c>
      <c r="O2" s="156" t="s">
        <v>542</v>
      </c>
      <c r="P2" s="156" t="s">
        <v>543</v>
      </c>
      <c r="Q2" s="156" t="s">
        <v>544</v>
      </c>
      <c r="R2" s="156" t="s">
        <v>545</v>
      </c>
      <c r="S2" s="156" t="s">
        <v>546</v>
      </c>
      <c r="T2" s="156" t="s">
        <v>547</v>
      </c>
      <c r="U2" s="156" t="s">
        <v>548</v>
      </c>
      <c r="V2" s="156" t="s">
        <v>301</v>
      </c>
      <c r="W2" s="156" t="s">
        <v>611</v>
      </c>
      <c r="X2" s="154" t="s">
        <v>222</v>
      </c>
      <c r="Y2" s="154" t="s">
        <v>197</v>
      </c>
      <c r="Z2" s="154" t="s">
        <v>157</v>
      </c>
      <c r="AA2" s="150" t="s">
        <v>587</v>
      </c>
      <c r="AB2" s="150" t="s">
        <v>588</v>
      </c>
      <c r="AC2" s="150" t="s">
        <v>589</v>
      </c>
      <c r="AD2" s="150" t="s">
        <v>590</v>
      </c>
      <c r="AE2" s="150" t="s">
        <v>591</v>
      </c>
      <c r="AF2" s="150" t="s">
        <v>592</v>
      </c>
      <c r="AG2" s="150" t="s">
        <v>593</v>
      </c>
      <c r="AH2" s="150" t="s">
        <v>594</v>
      </c>
      <c r="AI2" s="150" t="s">
        <v>595</v>
      </c>
      <c r="AJ2" s="150" t="s">
        <v>596</v>
      </c>
      <c r="AK2" s="150" t="s">
        <v>597</v>
      </c>
      <c r="AL2" s="150" t="s">
        <v>598</v>
      </c>
      <c r="AM2" s="148" t="s">
        <v>544</v>
      </c>
      <c r="AN2" s="148" t="s">
        <v>586</v>
      </c>
      <c r="AO2" s="148" t="s">
        <v>599</v>
      </c>
    </row>
    <row r="3" spans="1:41" x14ac:dyDescent="0.25">
      <c r="A3" s="137" t="str">
        <f>VLOOKUP(D3,Empresas!$D$7:$F$91,3,0)</f>
        <v>Jose</v>
      </c>
      <c r="B3" s="138" t="str">
        <f>VLOOKUP(D3,Empresas!$D$7:$G$91,4,0)</f>
        <v xml:space="preserve">Rocio </v>
      </c>
      <c r="C3" s="138" t="s">
        <v>544</v>
      </c>
      <c r="D3" s="138" t="s">
        <v>514</v>
      </c>
      <c r="E3" s="138" t="str">
        <f>VLOOKUP(D3,Empresas!$D$7:$E$92,2,0)</f>
        <v>CALMI CORPORACION S.A.C.</v>
      </c>
      <c r="F3" s="138" t="s">
        <v>158</v>
      </c>
      <c r="G3" s="139">
        <f>+Empresas!$O$2</f>
        <v>7</v>
      </c>
      <c r="H3" s="139" t="str">
        <f>VLOOKUP(D3,Empresas!$D$6:$L$92,7,0)</f>
        <v>Mensual</v>
      </c>
      <c r="I3" s="138" t="str">
        <f>VLOOKUP(VLOOKUP(D3&amp;"|"&amp;B3,Empresas!$I$7:$CB$92,G3,0),Tablas!$A$3:$B$5,2,0)</f>
        <v>Solo analisis</v>
      </c>
      <c r="J3" s="78">
        <v>1</v>
      </c>
      <c r="K3" s="78">
        <v>1</v>
      </c>
      <c r="L3" s="78">
        <v>1</v>
      </c>
      <c r="M3" s="78">
        <v>1</v>
      </c>
      <c r="N3" s="78">
        <v>1</v>
      </c>
      <c r="O3" s="78">
        <v>1</v>
      </c>
      <c r="P3" s="78">
        <v>1</v>
      </c>
      <c r="Q3" s="78">
        <v>1</v>
      </c>
      <c r="R3" s="78"/>
      <c r="S3" s="78"/>
      <c r="T3" s="78"/>
      <c r="U3" s="78"/>
      <c r="V3" s="78" t="str">
        <f>VLOOKUP(D3,Empresas!$D$7:$CF$91,81,0)</f>
        <v>A</v>
      </c>
      <c r="W3" s="78" t="str">
        <f>VLOOKUP(D3,Empresas!$D$7:$M$91,10,0)</f>
        <v>Mype</v>
      </c>
      <c r="X3" s="69" t="str">
        <f>IF(OR(LEFT(F3,5)="02.06",LEFT(F3,5)="02.08",LEFT(F3,5)="02.09",LEFT(F3,5)="02.10",LEFT(F3,5)="02.11",LEFT(F3,5)="03.08",LEFT(F3,5)="03.09",LEFT(F3,5)="03.10"),"NO","SI")</f>
        <v>SI</v>
      </c>
      <c r="Y3" s="153" t="str">
        <f>IF(SUM(J3:U3)=0,"No aplica","Si aplica")</f>
        <v>Si aplica</v>
      </c>
      <c r="Z3" s="147">
        <f>IF(Y3="No aplica",0,IF(I3="no",0,IF(I3="No aplica",0,IF(I3="Si",1,IF(I3="Fisico",1,IF(I3="Electronico",2,VLOOKUP(C3&amp;"|"&amp;B3&amp;"|"&amp;D3,Empresas!$C$6:$CC$92,G3+6+1,0)))))))</f>
        <v>1</v>
      </c>
      <c r="AA3" s="147">
        <f>IF(AND($I3="Si",J3=1),1,IF(AND($I3="Fisico",J3=1),1,IF(AND(J3=1,$I3="Electronico"),2,IF(J3=1,VLOOKUP($C3&amp;"|"&amp;$B3&amp;"|"&amp;$D3,Empresas!$C$6:$CC$92,$G3+6+1,0),0))))</f>
        <v>1</v>
      </c>
      <c r="AB3" s="147">
        <f>IF(AND($I3="Si",K3=1),1,IF(AND($I3="Fisico",K3=1),1,IF(AND(K3=1,$I3="Electronico"),2,IF(K3=1,VLOOKUP($C3&amp;"|"&amp;$B3&amp;"|"&amp;$D3,Empresas!$C$6:$CC$92,$G3+6+1,0),0))))</f>
        <v>1</v>
      </c>
      <c r="AC3" s="147">
        <f>IF(AND($I3="Si",L3=1),1,IF(AND($I3="Fisico",L3=1),1,IF(AND(L3=1,$I3="Electronico"),2,IF(L3=1,VLOOKUP($C3&amp;"|"&amp;$B3&amp;"|"&amp;$D3,Empresas!$C$6:$CC$92,$G3+6+1,0),0))))</f>
        <v>1</v>
      </c>
      <c r="AD3" s="147">
        <f>IF(AND($I3="Si",M3=1),1,IF(AND($I3="Fisico",M3=1),1,IF(AND(M3=1,$I3="Electronico"),2,IF(M3=1,VLOOKUP($C3&amp;"|"&amp;$B3&amp;"|"&amp;$D3,Empresas!$C$6:$CC$92,$G3+6+1,0),0))))</f>
        <v>1</v>
      </c>
      <c r="AE3" s="147">
        <f>IF(AND($I3="Si",N3=1),1,IF(AND($I3="Fisico",N3=1),1,IF(AND(N3=1,$I3="Electronico"),2,IF(N3=1,VLOOKUP($C3&amp;"|"&amp;$B3&amp;"|"&amp;$D3,Empresas!$C$6:$CC$92,$G3+6+1,0),0))))</f>
        <v>1</v>
      </c>
      <c r="AF3" s="147">
        <f>IF(AND($I3="Si",O3=1),1,IF(AND($I3="Fisico",O3=1),1,IF(AND(O3=1,$I3="Electronico"),2,IF(O3=1,VLOOKUP($C3&amp;"|"&amp;$B3&amp;"|"&amp;$D3,Empresas!$C$6:$CC$92,$G3+6+1,0),0))))</f>
        <v>1</v>
      </c>
      <c r="AG3" s="147">
        <f>IF(AND($I3="Si",P3=1),1,IF(AND($I3="Fisico",P3=1),1,IF(AND(P3=1,$I3="Electronico"),2,IF(P3=1,VLOOKUP($C3&amp;"|"&amp;$B3&amp;"|"&amp;$D3,Empresas!$C$6:$CC$92,$G3+6+1,0),0))))</f>
        <v>1</v>
      </c>
      <c r="AH3" s="147">
        <f>IF(AND($I3="Si",Q3=1),1,IF(AND($I3="Fisico",Q3=1),1,IF(AND(Q3=1,$I3="Electronico"),2,IF(Q3=1,VLOOKUP($C3&amp;"|"&amp;$B3&amp;"|"&amp;$D3,Empresas!$C$6:$CC$92,$G3+6+1,0),0))))</f>
        <v>1</v>
      </c>
      <c r="AI3" s="147">
        <f>IF(AND($I3="Si",R3=1),1,IF(AND($I3="Fisico",R3=1),1,IF(AND(R3=1,$I3="Electronico"),2,IF(R3=1,VLOOKUP($C3&amp;"|"&amp;$B3&amp;"|"&amp;$D3,Empresas!$C$6:$CC$92,$G3+6+1,0),0))))</f>
        <v>0</v>
      </c>
      <c r="AJ3" s="147">
        <f>IF(AND($I3="Si",S3=1),1,IF(AND($I3="Fisico",S3=1),1,IF(AND(S3=1,$I3="Electronico"),2,IF(S3=1,VLOOKUP($C3&amp;"|"&amp;$B3&amp;"|"&amp;$D3,Empresas!$C$6:$CC$92,$G3+6+1,0),0))))</f>
        <v>0</v>
      </c>
      <c r="AK3" s="147">
        <f>IF(AND($I3="Si",T3=1),1,IF(AND($I3="Fisico",T3=1),1,IF(AND(T3=1,$I3="Electronico"),2,IF(T3=1,VLOOKUP($C3&amp;"|"&amp;$B3&amp;"|"&amp;$D3,Empresas!$C$6:$CC$92,$G3+6+1,0),0))))</f>
        <v>0</v>
      </c>
      <c r="AL3" s="147">
        <f>IF(AND($I3="Si",U3=1),1,IF(AND($I3="Fisico",U3=1),1,IF(AND(U3=1,$I3="Electronico"),2,IF(U3=1,VLOOKUP($C3&amp;"|"&amp;$B3&amp;"|"&amp;$D3,Empresas!$C$6:$CC$92,$G3+6+1,0),0))))</f>
        <v>0</v>
      </c>
      <c r="AM3" s="149">
        <f>SUM(AA3:AL3)</f>
        <v>8</v>
      </c>
      <c r="AN3" s="149">
        <f>Z3*RIGHT($AM$2,2)*1</f>
        <v>8</v>
      </c>
      <c r="AO3" s="152">
        <f>IFERROR(AM3/AN3,0)</f>
        <v>1</v>
      </c>
    </row>
    <row r="4" spans="1:41" x14ac:dyDescent="0.25">
      <c r="A4" s="137" t="str">
        <f>VLOOKUP(D4,Empresas!$D$7:$F$91,3,0)</f>
        <v>Jose</v>
      </c>
      <c r="B4" s="138" t="str">
        <f>VLOOKUP(D4,Empresas!$D$7:$G$91,4,0)</f>
        <v xml:space="preserve">Rocio </v>
      </c>
      <c r="C4" s="138" t="s">
        <v>544</v>
      </c>
      <c r="D4" s="138" t="s">
        <v>514</v>
      </c>
      <c r="E4" s="138" t="str">
        <f>VLOOKUP(D4,Empresas!$D$7:$E$92,2,0)</f>
        <v>CALMI CORPORACION S.A.C.</v>
      </c>
      <c r="F4" s="138" t="s">
        <v>159</v>
      </c>
      <c r="G4" s="139">
        <f>+G3+3</f>
        <v>10</v>
      </c>
      <c r="H4" s="139" t="str">
        <f>VLOOKUP(D4,Empresas!$D$6:$L$92,7,0)</f>
        <v>Mensual</v>
      </c>
      <c r="I4" s="138" t="str">
        <f>VLOOKUP(VLOOKUP(D4&amp;"|"&amp;B4,Empresas!$I$7:$CB$92,G4,0),Tablas!$A$3:$B$5,2,0)</f>
        <v>Solo analisis</v>
      </c>
      <c r="J4" s="78">
        <v>1</v>
      </c>
      <c r="K4" s="78">
        <v>1</v>
      </c>
      <c r="L4" s="78">
        <v>1</v>
      </c>
      <c r="M4" s="78">
        <v>1</v>
      </c>
      <c r="N4" s="78">
        <v>1</v>
      </c>
      <c r="O4" s="78">
        <v>1</v>
      </c>
      <c r="P4" s="78">
        <v>1</v>
      </c>
      <c r="Q4" s="78">
        <v>1</v>
      </c>
      <c r="R4" s="78"/>
      <c r="S4" s="78"/>
      <c r="T4" s="78"/>
      <c r="U4" s="78"/>
      <c r="V4" s="78" t="str">
        <f>VLOOKUP(D4,Empresas!$D$7:$CF$91,81,0)</f>
        <v>A</v>
      </c>
      <c r="W4" s="78" t="str">
        <f>VLOOKUP(D4,Empresas!$D$7:$M$91,10,0)</f>
        <v>Mype</v>
      </c>
      <c r="X4" s="69" t="str">
        <f t="shared" ref="X4:X67" si="0">IF(OR(LEFT(F4,5)="02.06",LEFT(F4,5)="02.08",LEFT(F4,5)="02.09",LEFT(F4,5)="02.10",LEFT(F4,5)="02.11",LEFT(F4,5)="03.08",LEFT(F4,5)="03.09",LEFT(F4,5)="03.10"),"NO","SI")</f>
        <v>SI</v>
      </c>
      <c r="Y4" s="153" t="str">
        <f t="shared" ref="Y4:Y67" si="1">IF(SUM(J4:U4)=0,"No aplica","Si aplica")</f>
        <v>Si aplica</v>
      </c>
      <c r="Z4" s="147">
        <f>IF(Y4="No aplica",0,IF(I4="no",0,IF(I4="No aplica",0,IF(I4="Si",1,IF(I4="Fisico",1,IF(I4="Electronico",2,VLOOKUP(C4&amp;"|"&amp;B4&amp;"|"&amp;D4,Empresas!$C$6:$CC$92,G4+6+1,0)))))))</f>
        <v>1</v>
      </c>
      <c r="AA4" s="147">
        <f>IF(AND($I4="Si",J4=1),1,IF(AND($I4="Fisico",J4=1),1,IF(AND(J4=1,$I4="Electronico"),2,IF(J4=1,VLOOKUP($C4&amp;"|"&amp;$B4&amp;"|"&amp;$D4,Empresas!$C$6:$CC$92,$G4+6+1,0),0))))</f>
        <v>1</v>
      </c>
      <c r="AB4" s="147">
        <f>IF(AND($I4="Si",K4=1),1,IF(AND($I4="Fisico",K4=1),1,IF(AND(K4=1,$I4="Electronico"),2,IF(K4=1,VLOOKUP($C4&amp;"|"&amp;$B4&amp;"|"&amp;$D4,Empresas!$C$6:$CC$92,$G4+6+1,0),0))))</f>
        <v>1</v>
      </c>
      <c r="AC4" s="147">
        <f>IF(AND($I4="Si",L4=1),1,IF(AND($I4="Fisico",L4=1),1,IF(AND(L4=1,$I4="Electronico"),2,IF(L4=1,VLOOKUP($C4&amp;"|"&amp;$B4&amp;"|"&amp;$D4,Empresas!$C$6:$CC$92,$G4+6+1,0),0))))</f>
        <v>1</v>
      </c>
      <c r="AD4" s="147">
        <f>IF(AND($I4="Si",M4=1),1,IF(AND($I4="Fisico",M4=1),1,IF(AND(M4=1,$I4="Electronico"),2,IF(M4=1,VLOOKUP($C4&amp;"|"&amp;$B4&amp;"|"&amp;$D4,Empresas!$C$6:$CC$92,$G4+6+1,0),0))))</f>
        <v>1</v>
      </c>
      <c r="AE4" s="147">
        <f>IF(AND($I4="Si",N4=1),1,IF(AND($I4="Fisico",N4=1),1,IF(AND(N4=1,$I4="Electronico"),2,IF(N4=1,VLOOKUP($C4&amp;"|"&amp;$B4&amp;"|"&amp;$D4,Empresas!$C$6:$CC$92,$G4+6+1,0),0))))</f>
        <v>1</v>
      </c>
      <c r="AF4" s="147">
        <f>IF(AND($I4="Si",O4=1),1,IF(AND($I4="Fisico",O4=1),1,IF(AND(O4=1,$I4="Electronico"),2,IF(O4=1,VLOOKUP($C4&amp;"|"&amp;$B4&amp;"|"&amp;$D4,Empresas!$C$6:$CC$92,$G4+6+1,0),0))))</f>
        <v>1</v>
      </c>
      <c r="AG4" s="147">
        <f>IF(AND($I4="Si",P4=1),1,IF(AND($I4="Fisico",P4=1),1,IF(AND(P4=1,$I4="Electronico"),2,IF(P4=1,VLOOKUP($C4&amp;"|"&amp;$B4&amp;"|"&amp;$D4,Empresas!$C$6:$CC$92,$G4+6+1,0),0))))</f>
        <v>1</v>
      </c>
      <c r="AH4" s="147">
        <f>IF(AND($I4="Si",Q4=1),1,IF(AND($I4="Fisico",Q4=1),1,IF(AND(Q4=1,$I4="Electronico"),2,IF(Q4=1,VLOOKUP($C4&amp;"|"&amp;$B4&amp;"|"&amp;$D4,Empresas!$C$6:$CC$92,$G4+6+1,0),0))))</f>
        <v>1</v>
      </c>
      <c r="AI4" s="147">
        <f>IF(AND($I4="Si",R4=1),1,IF(AND($I4="Fisico",R4=1),1,IF(AND(R4=1,$I4="Electronico"),2,IF(R4=1,VLOOKUP($C4&amp;"|"&amp;$B4&amp;"|"&amp;$D4,Empresas!$C$6:$CC$92,$G4+6+1,0),0))))</f>
        <v>0</v>
      </c>
      <c r="AJ4" s="147">
        <f>IF(AND($I4="Si",S4=1),1,IF(AND($I4="Fisico",S4=1),1,IF(AND(S4=1,$I4="Electronico"),2,IF(S4=1,VLOOKUP($C4&amp;"|"&amp;$B4&amp;"|"&amp;$D4,Empresas!$C$6:$CC$92,$G4+6+1,0),0))))</f>
        <v>0</v>
      </c>
      <c r="AK4" s="147">
        <f>IF(AND($I4="Si",T4=1),1,IF(AND($I4="Fisico",T4=1),1,IF(AND(T4=1,$I4="Electronico"),2,IF(T4=1,VLOOKUP($C4&amp;"|"&amp;$B4&amp;"|"&amp;$D4,Empresas!$C$6:$CC$92,$G4+6+1,0),0))))</f>
        <v>0</v>
      </c>
      <c r="AL4" s="147">
        <f>IF(AND($I4="Si",U4=1),1,IF(AND($I4="Fisico",U4=1),1,IF(AND(U4=1,$I4="Electronico"),2,IF(U4=1,VLOOKUP($C4&amp;"|"&amp;$B4&amp;"|"&amp;$D4,Empresas!$C$6:$CC$92,$G4+6+1,0),0))))</f>
        <v>0</v>
      </c>
      <c r="AM4" s="149">
        <f t="shared" ref="AM4:AM67" si="2">SUM(AA4:AL4)</f>
        <v>8</v>
      </c>
      <c r="AN4" s="149">
        <f t="shared" ref="AN4:AN67" si="3">Z4*RIGHT($AM$2,2)*1</f>
        <v>8</v>
      </c>
      <c r="AO4" s="152">
        <f t="shared" ref="AO4:AO67" si="4">IFERROR(AM4/AN4,0)</f>
        <v>1</v>
      </c>
    </row>
    <row r="5" spans="1:41" x14ac:dyDescent="0.25">
      <c r="A5" s="137" t="str">
        <f>VLOOKUP(D5,Empresas!$D$7:$F$91,3,0)</f>
        <v>Jose</v>
      </c>
      <c r="B5" s="138" t="str">
        <f>VLOOKUP(D5,Empresas!$D$7:$G$91,4,0)</f>
        <v xml:space="preserve">Rocio </v>
      </c>
      <c r="C5" s="138" t="s">
        <v>544</v>
      </c>
      <c r="D5" s="138" t="s">
        <v>514</v>
      </c>
      <c r="E5" s="138" t="str">
        <f>VLOOKUP(D5,Empresas!$D$7:$E$92,2,0)</f>
        <v>CALMI CORPORACION S.A.C.</v>
      </c>
      <c r="F5" s="138" t="s">
        <v>160</v>
      </c>
      <c r="G5" s="139">
        <f t="shared" ref="G5:G16" si="5">+G4+3</f>
        <v>13</v>
      </c>
      <c r="H5" s="139" t="str">
        <f>VLOOKUP(D5,Empresas!$D$6:$L$92,7,0)</f>
        <v>Mensual</v>
      </c>
      <c r="I5" s="138" t="str">
        <f>VLOOKUP(VLOOKUP(D5&amp;"|"&amp;B5,Empresas!$I$7:$CB$92,G5,0),Tablas!$A$3:$B$5,2,0)</f>
        <v>Solo analisis</v>
      </c>
      <c r="J5" s="78">
        <v>2</v>
      </c>
      <c r="K5" s="78">
        <v>2</v>
      </c>
      <c r="L5" s="78">
        <v>2</v>
      </c>
      <c r="M5" s="78">
        <v>2</v>
      </c>
      <c r="N5" s="78">
        <v>2</v>
      </c>
      <c r="O5" s="78">
        <v>2</v>
      </c>
      <c r="P5" s="78">
        <v>2</v>
      </c>
      <c r="Q5" s="78">
        <v>2</v>
      </c>
      <c r="R5" s="78"/>
      <c r="S5" s="78"/>
      <c r="T5" s="78"/>
      <c r="U5" s="78"/>
      <c r="V5" s="78" t="str">
        <f>VLOOKUP(D5,Empresas!$D$7:$CF$91,81,0)</f>
        <v>A</v>
      </c>
      <c r="W5" s="78" t="str">
        <f>VLOOKUP(D5,Empresas!$D$7:$M$91,10,0)</f>
        <v>Mype</v>
      </c>
      <c r="X5" s="69" t="str">
        <f t="shared" si="0"/>
        <v>SI</v>
      </c>
      <c r="Y5" s="153" t="str">
        <f t="shared" si="1"/>
        <v>Si aplica</v>
      </c>
      <c r="Z5" s="147">
        <f>IF(Y5="No aplica",0,IF(I5="no",0,IF(I5="No aplica",0,IF(I5="Si",1,IF(I5="Fisico",1,IF(I5="Electronico",2,VLOOKUP(C5&amp;"|"&amp;B5&amp;"|"&amp;D5,Empresas!$C$6:$CC$92,G5+6+1,0)))))))</f>
        <v>1</v>
      </c>
      <c r="AA5" s="147">
        <f>IF(AND($I5="Si",J5=1),1,IF(AND($I5="Fisico",J5=1),1,IF(AND(J5=1,$I5="Electronico"),2,IF(J5=1,VLOOKUP($C5&amp;"|"&amp;$B5&amp;"|"&amp;$D5,Empresas!$C$6:$CC$92,$G5+6+1,0),0))))</f>
        <v>0</v>
      </c>
      <c r="AB5" s="147">
        <f>IF(AND($I5="Si",K5=1),1,IF(AND($I5="Fisico",K5=1),1,IF(AND(K5=1,$I5="Electronico"),2,IF(K5=1,VLOOKUP($C5&amp;"|"&amp;$B5&amp;"|"&amp;$D5,Empresas!$C$6:$CC$92,$G5+6+1,0),0))))</f>
        <v>0</v>
      </c>
      <c r="AC5" s="147">
        <f>IF(AND($I5="Si",L5=1),1,IF(AND($I5="Fisico",L5=1),1,IF(AND(L5=1,$I5="Electronico"),2,IF(L5=1,VLOOKUP($C5&amp;"|"&amp;$B5&amp;"|"&amp;$D5,Empresas!$C$6:$CC$92,$G5+6+1,0),0))))</f>
        <v>0</v>
      </c>
      <c r="AD5" s="147">
        <f>IF(AND($I5="Si",M5=1),1,IF(AND($I5="Fisico",M5=1),1,IF(AND(M5=1,$I5="Electronico"),2,IF(M5=1,VLOOKUP($C5&amp;"|"&amp;$B5&amp;"|"&amp;$D5,Empresas!$C$6:$CC$92,$G5+6+1,0),0))))</f>
        <v>0</v>
      </c>
      <c r="AE5" s="147">
        <f>IF(AND($I5="Si",N5=1),1,IF(AND($I5="Fisico",N5=1),1,IF(AND(N5=1,$I5="Electronico"),2,IF(N5=1,VLOOKUP($C5&amp;"|"&amp;$B5&amp;"|"&amp;$D5,Empresas!$C$6:$CC$92,$G5+6+1,0),0))))</f>
        <v>0</v>
      </c>
      <c r="AF5" s="147">
        <f>IF(AND($I5="Si",O5=1),1,IF(AND($I5="Fisico",O5=1),1,IF(AND(O5=1,$I5="Electronico"),2,IF(O5=1,VLOOKUP($C5&amp;"|"&amp;$B5&amp;"|"&amp;$D5,Empresas!$C$6:$CC$92,$G5+6+1,0),0))))</f>
        <v>0</v>
      </c>
      <c r="AG5" s="147">
        <f>IF(AND($I5="Si",P5=1),1,IF(AND($I5="Fisico",P5=1),1,IF(AND(P5=1,$I5="Electronico"),2,IF(P5=1,VLOOKUP($C5&amp;"|"&amp;$B5&amp;"|"&amp;$D5,Empresas!$C$6:$CC$92,$G5+6+1,0),0))))</f>
        <v>0</v>
      </c>
      <c r="AH5" s="147">
        <f>IF(AND($I5="Si",Q5=1),1,IF(AND($I5="Fisico",Q5=1),1,IF(AND(Q5=1,$I5="Electronico"),2,IF(Q5=1,VLOOKUP($C5&amp;"|"&amp;$B5&amp;"|"&amp;$D5,Empresas!$C$6:$CC$92,$G5+6+1,0),0))))</f>
        <v>0</v>
      </c>
      <c r="AI5" s="147">
        <f>IF(AND($I5="Si",R5=1),1,IF(AND($I5="Fisico",R5=1),1,IF(AND(R5=1,$I5="Electronico"),2,IF(R5=1,VLOOKUP($C5&amp;"|"&amp;$B5&amp;"|"&amp;$D5,Empresas!$C$6:$CC$92,$G5+6+1,0),0))))</f>
        <v>0</v>
      </c>
      <c r="AJ5" s="147">
        <f>IF(AND($I5="Si",S5=1),1,IF(AND($I5="Fisico",S5=1),1,IF(AND(S5=1,$I5="Electronico"),2,IF(S5=1,VLOOKUP($C5&amp;"|"&amp;$B5&amp;"|"&amp;$D5,Empresas!$C$6:$CC$92,$G5+6+1,0),0))))</f>
        <v>0</v>
      </c>
      <c r="AK5" s="147">
        <f>IF(AND($I5="Si",T5=1),1,IF(AND($I5="Fisico",T5=1),1,IF(AND(T5=1,$I5="Electronico"),2,IF(T5=1,VLOOKUP($C5&amp;"|"&amp;$B5&amp;"|"&amp;$D5,Empresas!$C$6:$CC$92,$G5+6+1,0),0))))</f>
        <v>0</v>
      </c>
      <c r="AL5" s="147">
        <f>IF(AND($I5="Si",U5=1),1,IF(AND($I5="Fisico",U5=1),1,IF(AND(U5=1,$I5="Electronico"),2,IF(U5=1,VLOOKUP($C5&amp;"|"&amp;$B5&amp;"|"&amp;$D5,Empresas!$C$6:$CC$92,$G5+6+1,0),0))))</f>
        <v>0</v>
      </c>
      <c r="AM5" s="149">
        <f t="shared" si="2"/>
        <v>0</v>
      </c>
      <c r="AN5" s="149">
        <f t="shared" si="3"/>
        <v>8</v>
      </c>
      <c r="AO5" s="152">
        <f t="shared" si="4"/>
        <v>0</v>
      </c>
    </row>
    <row r="6" spans="1:41" x14ac:dyDescent="0.25">
      <c r="A6" s="137" t="str">
        <f>VLOOKUP(D6,Empresas!$D$7:$F$91,3,0)</f>
        <v>Jose</v>
      </c>
      <c r="B6" s="138" t="str">
        <f>VLOOKUP(D6,Empresas!$D$7:$G$91,4,0)</f>
        <v xml:space="preserve">Rocio </v>
      </c>
      <c r="C6" s="138" t="s">
        <v>544</v>
      </c>
      <c r="D6" s="138" t="s">
        <v>514</v>
      </c>
      <c r="E6" s="138" t="str">
        <f>VLOOKUP(D6,Empresas!$D$7:$E$92,2,0)</f>
        <v>CALMI CORPORACION S.A.C.</v>
      </c>
      <c r="F6" s="138" t="s">
        <v>161</v>
      </c>
      <c r="G6" s="139">
        <f t="shared" si="5"/>
        <v>16</v>
      </c>
      <c r="H6" s="139" t="str">
        <f>VLOOKUP(D6,Empresas!$D$6:$L$92,7,0)</f>
        <v>Mensual</v>
      </c>
      <c r="I6" s="138" t="str">
        <f>VLOOKUP(VLOOKUP(D6&amp;"|"&amp;B6,Empresas!$I$7:$CB$92,G6,0),Tablas!$A$3:$B$5,2,0)</f>
        <v>Solo analisis</v>
      </c>
      <c r="J6" s="78">
        <v>1</v>
      </c>
      <c r="K6" s="78">
        <v>1</v>
      </c>
      <c r="L6" s="78">
        <v>1</v>
      </c>
      <c r="M6" s="78">
        <v>1</v>
      </c>
      <c r="N6" s="78">
        <v>1</v>
      </c>
      <c r="O6" s="78">
        <v>1</v>
      </c>
      <c r="P6" s="78">
        <v>1</v>
      </c>
      <c r="Q6" s="78">
        <v>2</v>
      </c>
      <c r="R6" s="78"/>
      <c r="S6" s="78"/>
      <c r="T6" s="78"/>
      <c r="U6" s="78"/>
      <c r="V6" s="78" t="str">
        <f>VLOOKUP(D6,Empresas!$D$7:$CF$91,81,0)</f>
        <v>A</v>
      </c>
      <c r="W6" s="78" t="str">
        <f>VLOOKUP(D6,Empresas!$D$7:$M$91,10,0)</f>
        <v>Mype</v>
      </c>
      <c r="X6" s="69" t="str">
        <f t="shared" si="0"/>
        <v>SI</v>
      </c>
      <c r="Y6" s="153" t="str">
        <f t="shared" si="1"/>
        <v>Si aplica</v>
      </c>
      <c r="Z6" s="147">
        <f>IF(Y6="No aplica",0,IF(I6="no",0,IF(I6="No aplica",0,IF(I6="Si",1,IF(I6="Fisico",1,IF(I6="Electronico",2,VLOOKUP(C6&amp;"|"&amp;B6&amp;"|"&amp;D6,Empresas!$C$6:$CC$92,G6+6+1,0)))))))</f>
        <v>5</v>
      </c>
      <c r="AA6" s="147">
        <f>IF(AND($I6="Si",J6=1),1,IF(AND($I6="Fisico",J6=1),1,IF(AND(J6=1,$I6="Electronico"),2,IF(J6=1,VLOOKUP($C6&amp;"|"&amp;$B6&amp;"|"&amp;$D6,Empresas!$C$6:$CC$92,$G6+6+1,0),0))))</f>
        <v>5</v>
      </c>
      <c r="AB6" s="147">
        <f>IF(AND($I6="Si",K6=1),1,IF(AND($I6="Fisico",K6=1),1,IF(AND(K6=1,$I6="Electronico"),2,IF(K6=1,VLOOKUP($C6&amp;"|"&amp;$B6&amp;"|"&amp;$D6,Empresas!$C$6:$CC$92,$G6+6+1,0),0))))</f>
        <v>5</v>
      </c>
      <c r="AC6" s="147">
        <f>IF(AND($I6="Si",L6=1),1,IF(AND($I6="Fisico",L6=1),1,IF(AND(L6=1,$I6="Electronico"),2,IF(L6=1,VLOOKUP($C6&amp;"|"&amp;$B6&amp;"|"&amp;$D6,Empresas!$C$6:$CC$92,$G6+6+1,0),0))))</f>
        <v>5</v>
      </c>
      <c r="AD6" s="147">
        <f>IF(AND($I6="Si",M6=1),1,IF(AND($I6="Fisico",M6=1),1,IF(AND(M6=1,$I6="Electronico"),2,IF(M6=1,VLOOKUP($C6&amp;"|"&amp;$B6&amp;"|"&amp;$D6,Empresas!$C$6:$CC$92,$G6+6+1,0),0))))</f>
        <v>5</v>
      </c>
      <c r="AE6" s="147">
        <f>IF(AND($I6="Si",N6=1),1,IF(AND($I6="Fisico",N6=1),1,IF(AND(N6=1,$I6="Electronico"),2,IF(N6=1,VLOOKUP($C6&amp;"|"&amp;$B6&amp;"|"&amp;$D6,Empresas!$C$6:$CC$92,$G6+6+1,0),0))))</f>
        <v>5</v>
      </c>
      <c r="AF6" s="147">
        <f>IF(AND($I6="Si",O6=1),1,IF(AND($I6="Fisico",O6=1),1,IF(AND(O6=1,$I6="Electronico"),2,IF(O6=1,VLOOKUP($C6&amp;"|"&amp;$B6&amp;"|"&amp;$D6,Empresas!$C$6:$CC$92,$G6+6+1,0),0))))</f>
        <v>5</v>
      </c>
      <c r="AG6" s="147">
        <f>IF(AND($I6="Si",P6=1),1,IF(AND($I6="Fisico",P6=1),1,IF(AND(P6=1,$I6="Electronico"),2,IF(P6=1,VLOOKUP($C6&amp;"|"&amp;$B6&amp;"|"&amp;$D6,Empresas!$C$6:$CC$92,$G6+6+1,0),0))))</f>
        <v>5</v>
      </c>
      <c r="AH6" s="147">
        <f>IF(AND($I6="Si",Q6=1),1,IF(AND($I6="Fisico",Q6=1),1,IF(AND(Q6=1,$I6="Electronico"),2,IF(Q6=1,VLOOKUP($C6&amp;"|"&amp;$B6&amp;"|"&amp;$D6,Empresas!$C$6:$CC$92,$G6+6+1,0),0))))</f>
        <v>0</v>
      </c>
      <c r="AI6" s="147">
        <f>IF(AND($I6="Si",R6=1),1,IF(AND($I6="Fisico",R6=1),1,IF(AND(R6=1,$I6="Electronico"),2,IF(R6=1,VLOOKUP($C6&amp;"|"&amp;$B6&amp;"|"&amp;$D6,Empresas!$C$6:$CC$92,$G6+6+1,0),0))))</f>
        <v>0</v>
      </c>
      <c r="AJ6" s="147">
        <f>IF(AND($I6="Si",S6=1),1,IF(AND($I6="Fisico",S6=1),1,IF(AND(S6=1,$I6="Electronico"),2,IF(S6=1,VLOOKUP($C6&amp;"|"&amp;$B6&amp;"|"&amp;$D6,Empresas!$C$6:$CC$92,$G6+6+1,0),0))))</f>
        <v>0</v>
      </c>
      <c r="AK6" s="147">
        <f>IF(AND($I6="Si",T6=1),1,IF(AND($I6="Fisico",T6=1),1,IF(AND(T6=1,$I6="Electronico"),2,IF(T6=1,VLOOKUP($C6&amp;"|"&amp;$B6&amp;"|"&amp;$D6,Empresas!$C$6:$CC$92,$G6+6+1,0),0))))</f>
        <v>0</v>
      </c>
      <c r="AL6" s="147">
        <f>IF(AND($I6="Si",U6=1),1,IF(AND($I6="Fisico",U6=1),1,IF(AND(U6=1,$I6="Electronico"),2,IF(U6=1,VLOOKUP($C6&amp;"|"&amp;$B6&amp;"|"&amp;$D6,Empresas!$C$6:$CC$92,$G6+6+1,0),0))))</f>
        <v>0</v>
      </c>
      <c r="AM6" s="149">
        <f t="shared" si="2"/>
        <v>35</v>
      </c>
      <c r="AN6" s="149">
        <f t="shared" si="3"/>
        <v>40</v>
      </c>
      <c r="AO6" s="152">
        <f t="shared" si="4"/>
        <v>0.875</v>
      </c>
    </row>
    <row r="7" spans="1:41" x14ac:dyDescent="0.25">
      <c r="A7" s="137" t="str">
        <f>VLOOKUP(D7,Empresas!$D$7:$F$91,3,0)</f>
        <v>Jose</v>
      </c>
      <c r="B7" s="138" t="str">
        <f>VLOOKUP(D7,Empresas!$D$7:$G$91,4,0)</f>
        <v xml:space="preserve">Rocio </v>
      </c>
      <c r="C7" s="138" t="s">
        <v>544</v>
      </c>
      <c r="D7" s="138" t="s">
        <v>514</v>
      </c>
      <c r="E7" s="138" t="str">
        <f>VLOOKUP(D7,Empresas!$D$7:$E$92,2,0)</f>
        <v>CALMI CORPORACION S.A.C.</v>
      </c>
      <c r="F7" s="138" t="s">
        <v>162</v>
      </c>
      <c r="G7" s="139">
        <f t="shared" si="5"/>
        <v>19</v>
      </c>
      <c r="H7" s="139" t="str">
        <f>VLOOKUP(D7,Empresas!$D$6:$L$92,7,0)</f>
        <v>Mensual</v>
      </c>
      <c r="I7" s="138" t="str">
        <f>VLOOKUP(VLOOKUP(D7&amp;"|"&amp;B7,Empresas!$I$7:$CB$92,G7,0),Tablas!$A$3:$B$5,2,0)</f>
        <v>No aplica</v>
      </c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 t="str">
        <f>VLOOKUP(D7,Empresas!$D$7:$CF$91,81,0)</f>
        <v>A</v>
      </c>
      <c r="W7" s="78" t="str">
        <f>VLOOKUP(D7,Empresas!$D$7:$M$91,10,0)</f>
        <v>Mype</v>
      </c>
      <c r="X7" s="69" t="str">
        <f t="shared" si="0"/>
        <v>SI</v>
      </c>
      <c r="Y7" s="153" t="str">
        <f t="shared" si="1"/>
        <v>No aplica</v>
      </c>
      <c r="Z7" s="147">
        <f>IF(Y7="No aplica",0,IF(I7="no",0,IF(I7="No aplica",0,IF(I7="Si",1,IF(I7="Fisico",1,IF(I7="Electronico",2,VLOOKUP(C7&amp;"|"&amp;B7&amp;"|"&amp;D7,Empresas!$C$6:$CC$92,G7+6+1,0)))))))</f>
        <v>0</v>
      </c>
      <c r="AA7" s="147">
        <f>IF(AND($I7="Si",J7=1),1,IF(AND($I7="Fisico",J7=1),1,IF(AND(J7=1,$I7="Electronico"),2,IF(J7=1,VLOOKUP($C7&amp;"|"&amp;$B7&amp;"|"&amp;$D7,Empresas!$C$6:$CC$92,$G7+6+1,0),0))))</f>
        <v>0</v>
      </c>
      <c r="AB7" s="147">
        <f>IF(AND($I7="Si",K7=1),1,IF(AND($I7="Fisico",K7=1),1,IF(AND(K7=1,$I7="Electronico"),2,IF(K7=1,VLOOKUP($C7&amp;"|"&amp;$B7&amp;"|"&amp;$D7,Empresas!$C$6:$CC$92,$G7+6+1,0),0))))</f>
        <v>0</v>
      </c>
      <c r="AC7" s="147">
        <f>IF(AND($I7="Si",L7=1),1,IF(AND($I7="Fisico",L7=1),1,IF(AND(L7=1,$I7="Electronico"),2,IF(L7=1,VLOOKUP($C7&amp;"|"&amp;$B7&amp;"|"&amp;$D7,Empresas!$C$6:$CC$92,$G7+6+1,0),0))))</f>
        <v>0</v>
      </c>
      <c r="AD7" s="147">
        <f>IF(AND($I7="Si",M7=1),1,IF(AND($I7="Fisico",M7=1),1,IF(AND(M7=1,$I7="Electronico"),2,IF(M7=1,VLOOKUP($C7&amp;"|"&amp;$B7&amp;"|"&amp;$D7,Empresas!$C$6:$CC$92,$G7+6+1,0),0))))</f>
        <v>0</v>
      </c>
      <c r="AE7" s="147">
        <f>IF(AND($I7="Si",N7=1),1,IF(AND($I7="Fisico",N7=1),1,IF(AND(N7=1,$I7="Electronico"),2,IF(N7=1,VLOOKUP($C7&amp;"|"&amp;$B7&amp;"|"&amp;$D7,Empresas!$C$6:$CC$92,$G7+6+1,0),0))))</f>
        <v>0</v>
      </c>
      <c r="AF7" s="147">
        <f>IF(AND($I7="Si",O7=1),1,IF(AND($I7="Fisico",O7=1),1,IF(AND(O7=1,$I7="Electronico"),2,IF(O7=1,VLOOKUP($C7&amp;"|"&amp;$B7&amp;"|"&amp;$D7,Empresas!$C$6:$CC$92,$G7+6+1,0),0))))</f>
        <v>0</v>
      </c>
      <c r="AG7" s="147">
        <f>IF(AND($I7="Si",P7=1),1,IF(AND($I7="Fisico",P7=1),1,IF(AND(P7=1,$I7="Electronico"),2,IF(P7=1,VLOOKUP($C7&amp;"|"&amp;$B7&amp;"|"&amp;$D7,Empresas!$C$6:$CC$92,$G7+6+1,0),0))))</f>
        <v>0</v>
      </c>
      <c r="AH7" s="147">
        <f>IF(AND($I7="Si",Q7=1),1,IF(AND($I7="Fisico",Q7=1),1,IF(AND(Q7=1,$I7="Electronico"),2,IF(Q7=1,VLOOKUP($C7&amp;"|"&amp;$B7&amp;"|"&amp;$D7,Empresas!$C$6:$CC$92,$G7+6+1,0),0))))</f>
        <v>0</v>
      </c>
      <c r="AI7" s="147">
        <f>IF(AND($I7="Si",R7=1),1,IF(AND($I7="Fisico",R7=1),1,IF(AND(R7=1,$I7="Electronico"),2,IF(R7=1,VLOOKUP($C7&amp;"|"&amp;$B7&amp;"|"&amp;$D7,Empresas!$C$6:$CC$92,$G7+6+1,0),0))))</f>
        <v>0</v>
      </c>
      <c r="AJ7" s="147">
        <f>IF(AND($I7="Si",S7=1),1,IF(AND($I7="Fisico",S7=1),1,IF(AND(S7=1,$I7="Electronico"),2,IF(S7=1,VLOOKUP($C7&amp;"|"&amp;$B7&amp;"|"&amp;$D7,Empresas!$C$6:$CC$92,$G7+6+1,0),0))))</f>
        <v>0</v>
      </c>
      <c r="AK7" s="147">
        <f>IF(AND($I7="Si",T7=1),1,IF(AND($I7="Fisico",T7=1),1,IF(AND(T7=1,$I7="Electronico"),2,IF(T7=1,VLOOKUP($C7&amp;"|"&amp;$B7&amp;"|"&amp;$D7,Empresas!$C$6:$CC$92,$G7+6+1,0),0))))</f>
        <v>0</v>
      </c>
      <c r="AL7" s="147">
        <f>IF(AND($I7="Si",U7=1),1,IF(AND($I7="Fisico",U7=1),1,IF(AND(U7=1,$I7="Electronico"),2,IF(U7=1,VLOOKUP($C7&amp;"|"&amp;$B7&amp;"|"&amp;$D7,Empresas!$C$6:$CC$92,$G7+6+1,0),0))))</f>
        <v>0</v>
      </c>
      <c r="AM7" s="149">
        <f t="shared" si="2"/>
        <v>0</v>
      </c>
      <c r="AN7" s="149">
        <f t="shared" si="3"/>
        <v>0</v>
      </c>
      <c r="AO7" s="152">
        <f t="shared" si="4"/>
        <v>0</v>
      </c>
    </row>
    <row r="8" spans="1:41" x14ac:dyDescent="0.25">
      <c r="A8" s="137" t="str">
        <f>VLOOKUP(D8,Empresas!$D$7:$F$91,3,0)</f>
        <v>Jose</v>
      </c>
      <c r="B8" s="138" t="str">
        <f>VLOOKUP(D8,Empresas!$D$7:$G$91,4,0)</f>
        <v xml:space="preserve">Rocio </v>
      </c>
      <c r="C8" s="138" t="s">
        <v>544</v>
      </c>
      <c r="D8" s="138" t="s">
        <v>514</v>
      </c>
      <c r="E8" s="138" t="str">
        <f>VLOOKUP(D8,Empresas!$D$7:$E$92,2,0)</f>
        <v>CALMI CORPORACION S.A.C.</v>
      </c>
      <c r="F8" s="138" t="s">
        <v>163</v>
      </c>
      <c r="G8" s="139">
        <f t="shared" si="5"/>
        <v>22</v>
      </c>
      <c r="H8" s="139" t="str">
        <f>VLOOKUP(D8,Empresas!$D$6:$L$92,7,0)</f>
        <v>Mensual</v>
      </c>
      <c r="I8" s="138" t="str">
        <f>VLOOKUP(VLOOKUP(D8&amp;"|"&amp;B8,Empresas!$I$7:$CB$92,G8,0),Tablas!$A$3:$B$5,2,0)</f>
        <v>Registro y analisis</v>
      </c>
      <c r="J8" s="78">
        <v>2</v>
      </c>
      <c r="K8" s="78">
        <v>2</v>
      </c>
      <c r="L8" s="78">
        <v>2</v>
      </c>
      <c r="M8" s="78">
        <v>2</v>
      </c>
      <c r="N8" s="78">
        <v>2</v>
      </c>
      <c r="O8" s="78">
        <v>2</v>
      </c>
      <c r="P8" s="78">
        <v>2</v>
      </c>
      <c r="Q8" s="78">
        <v>2</v>
      </c>
      <c r="R8" s="78"/>
      <c r="S8" s="78"/>
      <c r="T8" s="78"/>
      <c r="U8" s="78"/>
      <c r="V8" s="78" t="str">
        <f>VLOOKUP(D8,Empresas!$D$7:$CF$91,81,0)</f>
        <v>A</v>
      </c>
      <c r="W8" s="78" t="str">
        <f>VLOOKUP(D8,Empresas!$D$7:$M$91,10,0)</f>
        <v>Mype</v>
      </c>
      <c r="X8" s="69" t="str">
        <f t="shared" si="0"/>
        <v>SI</v>
      </c>
      <c r="Y8" s="153" t="str">
        <f t="shared" si="1"/>
        <v>Si aplica</v>
      </c>
      <c r="Z8" s="147">
        <f>IF(Y8="No aplica",0,IF(I8="no",0,IF(I8="No aplica",0,IF(I8="Si",1,IF(I8="Fisico",1,IF(I8="Electronico",2,VLOOKUP(C8&amp;"|"&amp;B8&amp;"|"&amp;D8,Empresas!$C$6:$CC$92,G8+6+1,0)))))))</f>
        <v>6</v>
      </c>
      <c r="AA8" s="147">
        <f>IF(AND($I8="Si",J8=1),1,IF(AND($I8="Fisico",J8=1),1,IF(AND(J8=1,$I8="Electronico"),2,IF(J8=1,VLOOKUP($C8&amp;"|"&amp;$B8&amp;"|"&amp;$D8,Empresas!$C$6:$CC$92,$G8+6+1,0),0))))</f>
        <v>0</v>
      </c>
      <c r="AB8" s="147">
        <f>IF(AND($I8="Si",K8=1),1,IF(AND($I8="Fisico",K8=1),1,IF(AND(K8=1,$I8="Electronico"),2,IF(K8=1,VLOOKUP($C8&amp;"|"&amp;$B8&amp;"|"&amp;$D8,Empresas!$C$6:$CC$92,$G8+6+1,0),0))))</f>
        <v>0</v>
      </c>
      <c r="AC8" s="147">
        <f>IF(AND($I8="Si",L8=1),1,IF(AND($I8="Fisico",L8=1),1,IF(AND(L8=1,$I8="Electronico"),2,IF(L8=1,VLOOKUP($C8&amp;"|"&amp;$B8&amp;"|"&amp;$D8,Empresas!$C$6:$CC$92,$G8+6+1,0),0))))</f>
        <v>0</v>
      </c>
      <c r="AD8" s="147">
        <f>IF(AND($I8="Si",M8=1),1,IF(AND($I8="Fisico",M8=1),1,IF(AND(M8=1,$I8="Electronico"),2,IF(M8=1,VLOOKUP($C8&amp;"|"&amp;$B8&amp;"|"&amp;$D8,Empresas!$C$6:$CC$92,$G8+6+1,0),0))))</f>
        <v>0</v>
      </c>
      <c r="AE8" s="147">
        <f>IF(AND($I8="Si",N8=1),1,IF(AND($I8="Fisico",N8=1),1,IF(AND(N8=1,$I8="Electronico"),2,IF(N8=1,VLOOKUP($C8&amp;"|"&amp;$B8&amp;"|"&amp;$D8,Empresas!$C$6:$CC$92,$G8+6+1,0),0))))</f>
        <v>0</v>
      </c>
      <c r="AF8" s="147">
        <f>IF(AND($I8="Si",O8=1),1,IF(AND($I8="Fisico",O8=1),1,IF(AND(O8=1,$I8="Electronico"),2,IF(O8=1,VLOOKUP($C8&amp;"|"&amp;$B8&amp;"|"&amp;$D8,Empresas!$C$6:$CC$92,$G8+6+1,0),0))))</f>
        <v>0</v>
      </c>
      <c r="AG8" s="147">
        <f>IF(AND($I8="Si",P8=1),1,IF(AND($I8="Fisico",P8=1),1,IF(AND(P8=1,$I8="Electronico"),2,IF(P8=1,VLOOKUP($C8&amp;"|"&amp;$B8&amp;"|"&amp;$D8,Empresas!$C$6:$CC$92,$G8+6+1,0),0))))</f>
        <v>0</v>
      </c>
      <c r="AH8" s="147">
        <f>IF(AND($I8="Si",Q8=1),1,IF(AND($I8="Fisico",Q8=1),1,IF(AND(Q8=1,$I8="Electronico"),2,IF(Q8=1,VLOOKUP($C8&amp;"|"&amp;$B8&amp;"|"&amp;$D8,Empresas!$C$6:$CC$92,$G8+6+1,0),0))))</f>
        <v>0</v>
      </c>
      <c r="AI8" s="147">
        <f>IF(AND($I8="Si",R8=1),1,IF(AND($I8="Fisico",R8=1),1,IF(AND(R8=1,$I8="Electronico"),2,IF(R8=1,VLOOKUP($C8&amp;"|"&amp;$B8&amp;"|"&amp;$D8,Empresas!$C$6:$CC$92,$G8+6+1,0),0))))</f>
        <v>0</v>
      </c>
      <c r="AJ8" s="147">
        <f>IF(AND($I8="Si",S8=1),1,IF(AND($I8="Fisico",S8=1),1,IF(AND(S8=1,$I8="Electronico"),2,IF(S8=1,VLOOKUP($C8&amp;"|"&amp;$B8&amp;"|"&amp;$D8,Empresas!$C$6:$CC$92,$G8+6+1,0),0))))</f>
        <v>0</v>
      </c>
      <c r="AK8" s="147">
        <f>IF(AND($I8="Si",T8=1),1,IF(AND($I8="Fisico",T8=1),1,IF(AND(T8=1,$I8="Electronico"),2,IF(T8=1,VLOOKUP($C8&amp;"|"&amp;$B8&amp;"|"&amp;$D8,Empresas!$C$6:$CC$92,$G8+6+1,0),0))))</f>
        <v>0</v>
      </c>
      <c r="AL8" s="147">
        <f>IF(AND($I8="Si",U8=1),1,IF(AND($I8="Fisico",U8=1),1,IF(AND(U8=1,$I8="Electronico"),2,IF(U8=1,VLOOKUP($C8&amp;"|"&amp;$B8&amp;"|"&amp;$D8,Empresas!$C$6:$CC$92,$G8+6+1,0),0))))</f>
        <v>0</v>
      </c>
      <c r="AM8" s="149">
        <f t="shared" si="2"/>
        <v>0</v>
      </c>
      <c r="AN8" s="149">
        <f t="shared" si="3"/>
        <v>48</v>
      </c>
      <c r="AO8" s="152">
        <f t="shared" si="4"/>
        <v>0</v>
      </c>
    </row>
    <row r="9" spans="1:41" x14ac:dyDescent="0.25">
      <c r="A9" s="137" t="str">
        <f>VLOOKUP(D9,Empresas!$D$7:$F$91,3,0)</f>
        <v>Jose</v>
      </c>
      <c r="B9" s="138" t="str">
        <f>VLOOKUP(D9,Empresas!$D$7:$G$91,4,0)</f>
        <v xml:space="preserve">Rocio </v>
      </c>
      <c r="C9" s="138" t="s">
        <v>544</v>
      </c>
      <c r="D9" s="138" t="s">
        <v>514</v>
      </c>
      <c r="E9" s="138" t="str">
        <f>VLOOKUP(D9,Empresas!$D$7:$E$92,2,0)</f>
        <v>CALMI CORPORACION S.A.C.</v>
      </c>
      <c r="F9" s="138" t="s">
        <v>164</v>
      </c>
      <c r="G9" s="139">
        <f t="shared" si="5"/>
        <v>25</v>
      </c>
      <c r="H9" s="139" t="str">
        <f>VLOOKUP(D9,Empresas!$D$6:$L$92,7,0)</f>
        <v>Mensual</v>
      </c>
      <c r="I9" s="138" t="str">
        <f>VLOOKUP(VLOOKUP(D9&amp;"|"&amp;B9,Empresas!$I$7:$CB$92,G9,0),Tablas!$A$3:$B$5,2,0)</f>
        <v>No aplica</v>
      </c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 t="str">
        <f>VLOOKUP(D9,Empresas!$D$7:$CF$91,81,0)</f>
        <v>A</v>
      </c>
      <c r="W9" s="78" t="str">
        <f>VLOOKUP(D9,Empresas!$D$7:$M$91,10,0)</f>
        <v>Mype</v>
      </c>
      <c r="X9" s="69" t="str">
        <f t="shared" si="0"/>
        <v>SI</v>
      </c>
      <c r="Y9" s="153" t="str">
        <f t="shared" si="1"/>
        <v>No aplica</v>
      </c>
      <c r="Z9" s="147">
        <f>IF(Y9="No aplica",0,IF(I9="no",0,IF(I9="No aplica",0,IF(I9="Si",1,IF(I9="Fisico",1,IF(I9="Electronico",2,VLOOKUP(C9&amp;"|"&amp;B9&amp;"|"&amp;D9,Empresas!$C$6:$CC$92,G9+6+1,0)))))))</f>
        <v>0</v>
      </c>
      <c r="AA9" s="147">
        <f>IF(AND($I9="Si",J9=1),1,IF(AND($I9="Fisico",J9=1),1,IF(AND(J9=1,$I9="Electronico"),2,IF(J9=1,VLOOKUP($C9&amp;"|"&amp;$B9&amp;"|"&amp;$D9,Empresas!$C$6:$CC$92,$G9+6+1,0),0))))</f>
        <v>0</v>
      </c>
      <c r="AB9" s="147">
        <f>IF(AND($I9="Si",K9=1),1,IF(AND($I9="Fisico",K9=1),1,IF(AND(K9=1,$I9="Electronico"),2,IF(K9=1,VLOOKUP($C9&amp;"|"&amp;$B9&amp;"|"&amp;$D9,Empresas!$C$6:$CC$92,$G9+6+1,0),0))))</f>
        <v>0</v>
      </c>
      <c r="AC9" s="147">
        <f>IF(AND($I9="Si",L9=1),1,IF(AND($I9="Fisico",L9=1),1,IF(AND(L9=1,$I9="Electronico"),2,IF(L9=1,VLOOKUP($C9&amp;"|"&amp;$B9&amp;"|"&amp;$D9,Empresas!$C$6:$CC$92,$G9+6+1,0),0))))</f>
        <v>0</v>
      </c>
      <c r="AD9" s="147">
        <f>IF(AND($I9="Si",M9=1),1,IF(AND($I9="Fisico",M9=1),1,IF(AND(M9=1,$I9="Electronico"),2,IF(M9=1,VLOOKUP($C9&amp;"|"&amp;$B9&amp;"|"&amp;$D9,Empresas!$C$6:$CC$92,$G9+6+1,0),0))))</f>
        <v>0</v>
      </c>
      <c r="AE9" s="147">
        <f>IF(AND($I9="Si",N9=1),1,IF(AND($I9="Fisico",N9=1),1,IF(AND(N9=1,$I9="Electronico"),2,IF(N9=1,VLOOKUP($C9&amp;"|"&amp;$B9&amp;"|"&amp;$D9,Empresas!$C$6:$CC$92,$G9+6+1,0),0))))</f>
        <v>0</v>
      </c>
      <c r="AF9" s="147">
        <f>IF(AND($I9="Si",O9=1),1,IF(AND($I9="Fisico",O9=1),1,IF(AND(O9=1,$I9="Electronico"),2,IF(O9=1,VLOOKUP($C9&amp;"|"&amp;$B9&amp;"|"&amp;$D9,Empresas!$C$6:$CC$92,$G9+6+1,0),0))))</f>
        <v>0</v>
      </c>
      <c r="AG9" s="147">
        <f>IF(AND($I9="Si",P9=1),1,IF(AND($I9="Fisico",P9=1),1,IF(AND(P9=1,$I9="Electronico"),2,IF(P9=1,VLOOKUP($C9&amp;"|"&amp;$B9&amp;"|"&amp;$D9,Empresas!$C$6:$CC$92,$G9+6+1,0),0))))</f>
        <v>0</v>
      </c>
      <c r="AH9" s="147">
        <f>IF(AND($I9="Si",Q9=1),1,IF(AND($I9="Fisico",Q9=1),1,IF(AND(Q9=1,$I9="Electronico"),2,IF(Q9=1,VLOOKUP($C9&amp;"|"&amp;$B9&amp;"|"&amp;$D9,Empresas!$C$6:$CC$92,$G9+6+1,0),0))))</f>
        <v>0</v>
      </c>
      <c r="AI9" s="147">
        <f>IF(AND($I9="Si",R9=1),1,IF(AND($I9="Fisico",R9=1),1,IF(AND(R9=1,$I9="Electronico"),2,IF(R9=1,VLOOKUP($C9&amp;"|"&amp;$B9&amp;"|"&amp;$D9,Empresas!$C$6:$CC$92,$G9+6+1,0),0))))</f>
        <v>0</v>
      </c>
      <c r="AJ9" s="147">
        <f>IF(AND($I9="Si",S9=1),1,IF(AND($I9="Fisico",S9=1),1,IF(AND(S9=1,$I9="Electronico"),2,IF(S9=1,VLOOKUP($C9&amp;"|"&amp;$B9&amp;"|"&amp;$D9,Empresas!$C$6:$CC$92,$G9+6+1,0),0))))</f>
        <v>0</v>
      </c>
      <c r="AK9" s="147">
        <f>IF(AND($I9="Si",T9=1),1,IF(AND($I9="Fisico",T9=1),1,IF(AND(T9=1,$I9="Electronico"),2,IF(T9=1,VLOOKUP($C9&amp;"|"&amp;$B9&amp;"|"&amp;$D9,Empresas!$C$6:$CC$92,$G9+6+1,0),0))))</f>
        <v>0</v>
      </c>
      <c r="AL9" s="147">
        <f>IF(AND($I9="Si",U9=1),1,IF(AND($I9="Fisico",U9=1),1,IF(AND(U9=1,$I9="Electronico"),2,IF(U9=1,VLOOKUP($C9&amp;"|"&amp;$B9&amp;"|"&amp;$D9,Empresas!$C$6:$CC$92,$G9+6+1,0),0))))</f>
        <v>0</v>
      </c>
      <c r="AM9" s="149">
        <f t="shared" si="2"/>
        <v>0</v>
      </c>
      <c r="AN9" s="149">
        <f t="shared" si="3"/>
        <v>0</v>
      </c>
      <c r="AO9" s="152">
        <f t="shared" si="4"/>
        <v>0</v>
      </c>
    </row>
    <row r="10" spans="1:41" x14ac:dyDescent="0.25">
      <c r="A10" s="137" t="str">
        <f>VLOOKUP(D10,Empresas!$D$7:$F$91,3,0)</f>
        <v>Jose</v>
      </c>
      <c r="B10" s="138" t="str">
        <f>VLOOKUP(D10,Empresas!$D$7:$G$91,4,0)</f>
        <v xml:space="preserve">Rocio </v>
      </c>
      <c r="C10" s="138" t="s">
        <v>544</v>
      </c>
      <c r="D10" s="138" t="s">
        <v>514</v>
      </c>
      <c r="E10" s="138" t="str">
        <f>VLOOKUP(D10,Empresas!$D$7:$E$92,2,0)</f>
        <v>CALMI CORPORACION S.A.C.</v>
      </c>
      <c r="F10" s="138" t="s">
        <v>165</v>
      </c>
      <c r="G10" s="139">
        <f t="shared" si="5"/>
        <v>28</v>
      </c>
      <c r="H10" s="139" t="str">
        <f>VLOOKUP(D10,Empresas!$D$6:$L$92,7,0)</f>
        <v>Mensual</v>
      </c>
      <c r="I10" s="138" t="str">
        <f>VLOOKUP(VLOOKUP(D10&amp;"|"&amp;B10,Empresas!$I$7:$CB$92,G10,0),Tablas!$A$3:$B$5,2,0)</f>
        <v>No aplica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 t="str">
        <f>VLOOKUP(D10,Empresas!$D$7:$CF$91,81,0)</f>
        <v>A</v>
      </c>
      <c r="W10" s="78" t="str">
        <f>VLOOKUP(D10,Empresas!$D$7:$M$91,10,0)</f>
        <v>Mype</v>
      </c>
      <c r="X10" s="69" t="str">
        <f t="shared" si="0"/>
        <v>SI</v>
      </c>
      <c r="Y10" s="153" t="str">
        <f t="shared" si="1"/>
        <v>No aplica</v>
      </c>
      <c r="Z10" s="147">
        <f>IF(Y10="No aplica",0,IF(I10="no",0,IF(I10="No aplica",0,IF(I10="Si",1,IF(I10="Fisico",1,IF(I10="Electronico",2,VLOOKUP(C10&amp;"|"&amp;B10&amp;"|"&amp;D10,Empresas!$C$6:$CC$92,G10+6+1,0)))))))</f>
        <v>0</v>
      </c>
      <c r="AA10" s="147">
        <f>IF(AND($I10="Si",J10=1),1,IF(AND($I10="Fisico",J10=1),1,IF(AND(J10=1,$I10="Electronico"),2,IF(J10=1,VLOOKUP($C10&amp;"|"&amp;$B10&amp;"|"&amp;$D10,Empresas!$C$6:$CC$92,$G10+6+1,0),0))))</f>
        <v>0</v>
      </c>
      <c r="AB10" s="147">
        <f>IF(AND($I10="Si",K10=1),1,IF(AND($I10="Fisico",K10=1),1,IF(AND(K10=1,$I10="Electronico"),2,IF(K10=1,VLOOKUP($C10&amp;"|"&amp;$B10&amp;"|"&amp;$D10,Empresas!$C$6:$CC$92,$G10+6+1,0),0))))</f>
        <v>0</v>
      </c>
      <c r="AC10" s="147">
        <f>IF(AND($I10="Si",L10=1),1,IF(AND($I10="Fisico",L10=1),1,IF(AND(L10=1,$I10="Electronico"),2,IF(L10=1,VLOOKUP($C10&amp;"|"&amp;$B10&amp;"|"&amp;$D10,Empresas!$C$6:$CC$92,$G10+6+1,0),0))))</f>
        <v>0</v>
      </c>
      <c r="AD10" s="147">
        <f>IF(AND($I10="Si",M10=1),1,IF(AND($I10="Fisico",M10=1),1,IF(AND(M10=1,$I10="Electronico"),2,IF(M10=1,VLOOKUP($C10&amp;"|"&amp;$B10&amp;"|"&amp;$D10,Empresas!$C$6:$CC$92,$G10+6+1,0),0))))</f>
        <v>0</v>
      </c>
      <c r="AE10" s="147">
        <f>IF(AND($I10="Si",N10=1),1,IF(AND($I10="Fisico",N10=1),1,IF(AND(N10=1,$I10="Electronico"),2,IF(N10=1,VLOOKUP($C10&amp;"|"&amp;$B10&amp;"|"&amp;$D10,Empresas!$C$6:$CC$92,$G10+6+1,0),0))))</f>
        <v>0</v>
      </c>
      <c r="AF10" s="147">
        <f>IF(AND($I10="Si",O10=1),1,IF(AND($I10="Fisico",O10=1),1,IF(AND(O10=1,$I10="Electronico"),2,IF(O10=1,VLOOKUP($C10&amp;"|"&amp;$B10&amp;"|"&amp;$D10,Empresas!$C$6:$CC$92,$G10+6+1,0),0))))</f>
        <v>0</v>
      </c>
      <c r="AG10" s="147">
        <f>IF(AND($I10="Si",P10=1),1,IF(AND($I10="Fisico",P10=1),1,IF(AND(P10=1,$I10="Electronico"),2,IF(P10=1,VLOOKUP($C10&amp;"|"&amp;$B10&amp;"|"&amp;$D10,Empresas!$C$6:$CC$92,$G10+6+1,0),0))))</f>
        <v>0</v>
      </c>
      <c r="AH10" s="147">
        <f>IF(AND($I10="Si",Q10=1),1,IF(AND($I10="Fisico",Q10=1),1,IF(AND(Q10=1,$I10="Electronico"),2,IF(Q10=1,VLOOKUP($C10&amp;"|"&amp;$B10&amp;"|"&amp;$D10,Empresas!$C$6:$CC$92,$G10+6+1,0),0))))</f>
        <v>0</v>
      </c>
      <c r="AI10" s="147">
        <f>IF(AND($I10="Si",R10=1),1,IF(AND($I10="Fisico",R10=1),1,IF(AND(R10=1,$I10="Electronico"),2,IF(R10=1,VLOOKUP($C10&amp;"|"&amp;$B10&amp;"|"&amp;$D10,Empresas!$C$6:$CC$92,$G10+6+1,0),0))))</f>
        <v>0</v>
      </c>
      <c r="AJ10" s="147">
        <f>IF(AND($I10="Si",S10=1),1,IF(AND($I10="Fisico",S10=1),1,IF(AND(S10=1,$I10="Electronico"),2,IF(S10=1,VLOOKUP($C10&amp;"|"&amp;$B10&amp;"|"&amp;$D10,Empresas!$C$6:$CC$92,$G10+6+1,0),0))))</f>
        <v>0</v>
      </c>
      <c r="AK10" s="147">
        <f>IF(AND($I10="Si",T10=1),1,IF(AND($I10="Fisico",T10=1),1,IF(AND(T10=1,$I10="Electronico"),2,IF(T10=1,VLOOKUP($C10&amp;"|"&amp;$B10&amp;"|"&amp;$D10,Empresas!$C$6:$CC$92,$G10+6+1,0),0))))</f>
        <v>0</v>
      </c>
      <c r="AL10" s="147">
        <f>IF(AND($I10="Si",U10=1),1,IF(AND($I10="Fisico",U10=1),1,IF(AND(U10=1,$I10="Electronico"),2,IF(U10=1,VLOOKUP($C10&amp;"|"&amp;$B10&amp;"|"&amp;$D10,Empresas!$C$6:$CC$92,$G10+6+1,0),0))))</f>
        <v>0</v>
      </c>
      <c r="AM10" s="149">
        <f t="shared" si="2"/>
        <v>0</v>
      </c>
      <c r="AN10" s="149">
        <f t="shared" si="3"/>
        <v>0</v>
      </c>
      <c r="AO10" s="152">
        <f t="shared" si="4"/>
        <v>0</v>
      </c>
    </row>
    <row r="11" spans="1:41" x14ac:dyDescent="0.25">
      <c r="A11" s="137" t="str">
        <f>VLOOKUP(D11,Empresas!$D$7:$F$91,3,0)</f>
        <v>Jose</v>
      </c>
      <c r="B11" s="138" t="str">
        <f>VLOOKUP(D11,Empresas!$D$7:$G$91,4,0)</f>
        <v xml:space="preserve">Rocio </v>
      </c>
      <c r="C11" s="138" t="s">
        <v>544</v>
      </c>
      <c r="D11" s="138" t="s">
        <v>514</v>
      </c>
      <c r="E11" s="138" t="str">
        <f>VLOOKUP(D11,Empresas!$D$7:$E$92,2,0)</f>
        <v>CALMI CORPORACION S.A.C.</v>
      </c>
      <c r="F11" s="138" t="s">
        <v>166</v>
      </c>
      <c r="G11" s="139">
        <f t="shared" si="5"/>
        <v>31</v>
      </c>
      <c r="H11" s="139" t="str">
        <f>VLOOKUP(D11,Empresas!$D$6:$L$92,7,0)</f>
        <v>Mensual</v>
      </c>
      <c r="I11" s="138" t="str">
        <f>VLOOKUP(VLOOKUP(D11&amp;"|"&amp;B11,Empresas!$I$7:$CB$92,G11,0),Tablas!$A$3:$B$5,2,0)</f>
        <v>Solo analisis</v>
      </c>
      <c r="J11" s="78">
        <v>2</v>
      </c>
      <c r="K11" s="78">
        <v>2</v>
      </c>
      <c r="L11" s="78">
        <v>2</v>
      </c>
      <c r="M11" s="78">
        <v>2</v>
      </c>
      <c r="N11" s="78">
        <v>2</v>
      </c>
      <c r="O11" s="78">
        <v>2</v>
      </c>
      <c r="P11" s="78">
        <v>1</v>
      </c>
      <c r="Q11" s="78">
        <v>1</v>
      </c>
      <c r="R11" s="78"/>
      <c r="S11" s="78"/>
      <c r="T11" s="78"/>
      <c r="U11" s="78"/>
      <c r="V11" s="78" t="str">
        <f>VLOOKUP(D11,Empresas!$D$7:$CF$91,81,0)</f>
        <v>A</v>
      </c>
      <c r="W11" s="78" t="str">
        <f>VLOOKUP(D11,Empresas!$D$7:$M$91,10,0)</f>
        <v>Mype</v>
      </c>
      <c r="X11" s="69" t="str">
        <f t="shared" si="0"/>
        <v>SI</v>
      </c>
      <c r="Y11" s="153" t="str">
        <f t="shared" si="1"/>
        <v>Si aplica</v>
      </c>
      <c r="Z11" s="147">
        <f>IF(Y11="No aplica",0,IF(I11="no",0,IF(I11="No aplica",0,IF(I11="Si",1,IF(I11="Fisico",1,IF(I11="Electronico",2,VLOOKUP(C11&amp;"|"&amp;B11&amp;"|"&amp;D11,Empresas!$C$6:$CC$92,G11+6+1,0)))))))</f>
        <v>2</v>
      </c>
      <c r="AA11" s="147">
        <f>IF(AND($I11="Si",J11=1),1,IF(AND($I11="Fisico",J11=1),1,IF(AND(J11=1,$I11="Electronico"),2,IF(J11=1,VLOOKUP($C11&amp;"|"&amp;$B11&amp;"|"&amp;$D11,Empresas!$C$6:$CC$92,$G11+6+1,0),0))))</f>
        <v>0</v>
      </c>
      <c r="AB11" s="147">
        <f>IF(AND($I11="Si",K11=1),1,IF(AND($I11="Fisico",K11=1),1,IF(AND(K11=1,$I11="Electronico"),2,IF(K11=1,VLOOKUP($C11&amp;"|"&amp;$B11&amp;"|"&amp;$D11,Empresas!$C$6:$CC$92,$G11+6+1,0),0))))</f>
        <v>0</v>
      </c>
      <c r="AC11" s="147">
        <f>IF(AND($I11="Si",L11=1),1,IF(AND($I11="Fisico",L11=1),1,IF(AND(L11=1,$I11="Electronico"),2,IF(L11=1,VLOOKUP($C11&amp;"|"&amp;$B11&amp;"|"&amp;$D11,Empresas!$C$6:$CC$92,$G11+6+1,0),0))))</f>
        <v>0</v>
      </c>
      <c r="AD11" s="147">
        <f>IF(AND($I11="Si",M11=1),1,IF(AND($I11="Fisico",M11=1),1,IF(AND(M11=1,$I11="Electronico"),2,IF(M11=1,VLOOKUP($C11&amp;"|"&amp;$B11&amp;"|"&amp;$D11,Empresas!$C$6:$CC$92,$G11+6+1,0),0))))</f>
        <v>0</v>
      </c>
      <c r="AE11" s="147">
        <f>IF(AND($I11="Si",N11=1),1,IF(AND($I11="Fisico",N11=1),1,IF(AND(N11=1,$I11="Electronico"),2,IF(N11=1,VLOOKUP($C11&amp;"|"&amp;$B11&amp;"|"&amp;$D11,Empresas!$C$6:$CC$92,$G11+6+1,0),0))))</f>
        <v>0</v>
      </c>
      <c r="AF11" s="147">
        <f>IF(AND($I11="Si",O11=1),1,IF(AND($I11="Fisico",O11=1),1,IF(AND(O11=1,$I11="Electronico"),2,IF(O11=1,VLOOKUP($C11&amp;"|"&amp;$B11&amp;"|"&amp;$D11,Empresas!$C$6:$CC$92,$G11+6+1,0),0))))</f>
        <v>0</v>
      </c>
      <c r="AG11" s="147">
        <f>IF(AND($I11="Si",P11=1),1,IF(AND($I11="Fisico",P11=1),1,IF(AND(P11=1,$I11="Electronico"),2,IF(P11=1,VLOOKUP($C11&amp;"|"&amp;$B11&amp;"|"&amp;$D11,Empresas!$C$6:$CC$92,$G11+6+1,0),0))))</f>
        <v>2</v>
      </c>
      <c r="AH11" s="147">
        <f>IF(AND($I11="Si",Q11=1),1,IF(AND($I11="Fisico",Q11=1),1,IF(AND(Q11=1,$I11="Electronico"),2,IF(Q11=1,VLOOKUP($C11&amp;"|"&amp;$B11&amp;"|"&amp;$D11,Empresas!$C$6:$CC$92,$G11+6+1,0),0))))</f>
        <v>2</v>
      </c>
      <c r="AI11" s="147">
        <f>IF(AND($I11="Si",R11=1),1,IF(AND($I11="Fisico",R11=1),1,IF(AND(R11=1,$I11="Electronico"),2,IF(R11=1,VLOOKUP($C11&amp;"|"&amp;$B11&amp;"|"&amp;$D11,Empresas!$C$6:$CC$92,$G11+6+1,0),0))))</f>
        <v>0</v>
      </c>
      <c r="AJ11" s="147">
        <f>IF(AND($I11="Si",S11=1),1,IF(AND($I11="Fisico",S11=1),1,IF(AND(S11=1,$I11="Electronico"),2,IF(S11=1,VLOOKUP($C11&amp;"|"&amp;$B11&amp;"|"&amp;$D11,Empresas!$C$6:$CC$92,$G11+6+1,0),0))))</f>
        <v>0</v>
      </c>
      <c r="AK11" s="147">
        <f>IF(AND($I11="Si",T11=1),1,IF(AND($I11="Fisico",T11=1),1,IF(AND(T11=1,$I11="Electronico"),2,IF(T11=1,VLOOKUP($C11&amp;"|"&amp;$B11&amp;"|"&amp;$D11,Empresas!$C$6:$CC$92,$G11+6+1,0),0))))</f>
        <v>0</v>
      </c>
      <c r="AL11" s="147">
        <f>IF(AND($I11="Si",U11=1),1,IF(AND($I11="Fisico",U11=1),1,IF(AND(U11=1,$I11="Electronico"),2,IF(U11=1,VLOOKUP($C11&amp;"|"&amp;$B11&amp;"|"&amp;$D11,Empresas!$C$6:$CC$92,$G11+6+1,0),0))))</f>
        <v>0</v>
      </c>
      <c r="AM11" s="149">
        <f t="shared" si="2"/>
        <v>4</v>
      </c>
      <c r="AN11" s="149">
        <f t="shared" si="3"/>
        <v>16</v>
      </c>
      <c r="AO11" s="152">
        <f t="shared" si="4"/>
        <v>0.25</v>
      </c>
    </row>
    <row r="12" spans="1:41" x14ac:dyDescent="0.25">
      <c r="A12" s="137" t="str">
        <f>VLOOKUP(D12,Empresas!$D$7:$F$91,3,0)</f>
        <v>Jose</v>
      </c>
      <c r="B12" s="138" t="str">
        <f>VLOOKUP(D12,Empresas!$D$7:$G$91,4,0)</f>
        <v xml:space="preserve">Rocio </v>
      </c>
      <c r="C12" s="138" t="s">
        <v>544</v>
      </c>
      <c r="D12" s="138" t="s">
        <v>514</v>
      </c>
      <c r="E12" s="138" t="str">
        <f>VLOOKUP(D12,Empresas!$D$7:$E$92,2,0)</f>
        <v>CALMI CORPORACION S.A.C.</v>
      </c>
      <c r="F12" s="138" t="s">
        <v>167</v>
      </c>
      <c r="G12" s="139">
        <f t="shared" si="5"/>
        <v>34</v>
      </c>
      <c r="H12" s="139" t="str">
        <f>VLOOKUP(D12,Empresas!$D$6:$L$92,7,0)</f>
        <v>Mensual</v>
      </c>
      <c r="I12" s="138" t="str">
        <f>VLOOKUP(VLOOKUP(D12&amp;"|"&amp;B12,Empresas!$I$7:$CB$92,G12,0),Tablas!$A$3:$B$5,2,0)</f>
        <v>No aplica</v>
      </c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 t="str">
        <f>VLOOKUP(D12,Empresas!$D$7:$CF$91,81,0)</f>
        <v>A</v>
      </c>
      <c r="W12" s="78" t="str">
        <f>VLOOKUP(D12,Empresas!$D$7:$M$91,10,0)</f>
        <v>Mype</v>
      </c>
      <c r="X12" s="69" t="str">
        <f t="shared" si="0"/>
        <v>SI</v>
      </c>
      <c r="Y12" s="153" t="str">
        <f t="shared" si="1"/>
        <v>No aplica</v>
      </c>
      <c r="Z12" s="147">
        <f>IF(Y12="No aplica",0,IF(I12="no",0,IF(I12="No aplica",0,IF(I12="Si",1,IF(I12="Fisico",1,IF(I12="Electronico",2,VLOOKUP(C12&amp;"|"&amp;B12&amp;"|"&amp;D12,Empresas!$C$6:$CC$92,G12+6+1,0)))))))</f>
        <v>0</v>
      </c>
      <c r="AA12" s="147">
        <f>IF(AND($I12="Si",J12=1),1,IF(AND($I12="Fisico",J12=1),1,IF(AND(J12=1,$I12="Electronico"),2,IF(J12=1,VLOOKUP($C12&amp;"|"&amp;$B12&amp;"|"&amp;$D12,Empresas!$C$6:$CC$92,$G12+6+1,0),0))))</f>
        <v>0</v>
      </c>
      <c r="AB12" s="147">
        <f>IF(AND($I12="Si",K12=1),1,IF(AND($I12="Fisico",K12=1),1,IF(AND(K12=1,$I12="Electronico"),2,IF(K12=1,VLOOKUP($C12&amp;"|"&amp;$B12&amp;"|"&amp;$D12,Empresas!$C$6:$CC$92,$G12+6+1,0),0))))</f>
        <v>0</v>
      </c>
      <c r="AC12" s="147">
        <f>IF(AND($I12="Si",L12=1),1,IF(AND($I12="Fisico",L12=1),1,IF(AND(L12=1,$I12="Electronico"),2,IF(L12=1,VLOOKUP($C12&amp;"|"&amp;$B12&amp;"|"&amp;$D12,Empresas!$C$6:$CC$92,$G12+6+1,0),0))))</f>
        <v>0</v>
      </c>
      <c r="AD12" s="147">
        <f>IF(AND($I12="Si",M12=1),1,IF(AND($I12="Fisico",M12=1),1,IF(AND(M12=1,$I12="Electronico"),2,IF(M12=1,VLOOKUP($C12&amp;"|"&amp;$B12&amp;"|"&amp;$D12,Empresas!$C$6:$CC$92,$G12+6+1,0),0))))</f>
        <v>0</v>
      </c>
      <c r="AE12" s="147">
        <f>IF(AND($I12="Si",N12=1),1,IF(AND($I12="Fisico",N12=1),1,IF(AND(N12=1,$I12="Electronico"),2,IF(N12=1,VLOOKUP($C12&amp;"|"&amp;$B12&amp;"|"&amp;$D12,Empresas!$C$6:$CC$92,$G12+6+1,0),0))))</f>
        <v>0</v>
      </c>
      <c r="AF12" s="147">
        <f>IF(AND($I12="Si",O12=1),1,IF(AND($I12="Fisico",O12=1),1,IF(AND(O12=1,$I12="Electronico"),2,IF(O12=1,VLOOKUP($C12&amp;"|"&amp;$B12&amp;"|"&amp;$D12,Empresas!$C$6:$CC$92,$G12+6+1,0),0))))</f>
        <v>0</v>
      </c>
      <c r="AG12" s="147">
        <f>IF(AND($I12="Si",P12=1),1,IF(AND($I12="Fisico",P12=1),1,IF(AND(P12=1,$I12="Electronico"),2,IF(P12=1,VLOOKUP($C12&amp;"|"&amp;$B12&amp;"|"&amp;$D12,Empresas!$C$6:$CC$92,$G12+6+1,0),0))))</f>
        <v>0</v>
      </c>
      <c r="AH12" s="147">
        <f>IF(AND($I12="Si",Q12=1),1,IF(AND($I12="Fisico",Q12=1),1,IF(AND(Q12=1,$I12="Electronico"),2,IF(Q12=1,VLOOKUP($C12&amp;"|"&amp;$B12&amp;"|"&amp;$D12,Empresas!$C$6:$CC$92,$G12+6+1,0),0))))</f>
        <v>0</v>
      </c>
      <c r="AI12" s="147">
        <f>IF(AND($I12="Si",R12=1),1,IF(AND($I12="Fisico",R12=1),1,IF(AND(R12=1,$I12="Electronico"),2,IF(R12=1,VLOOKUP($C12&amp;"|"&amp;$B12&amp;"|"&amp;$D12,Empresas!$C$6:$CC$92,$G12+6+1,0),0))))</f>
        <v>0</v>
      </c>
      <c r="AJ12" s="147">
        <f>IF(AND($I12="Si",S12=1),1,IF(AND($I12="Fisico",S12=1),1,IF(AND(S12=1,$I12="Electronico"),2,IF(S12=1,VLOOKUP($C12&amp;"|"&amp;$B12&amp;"|"&amp;$D12,Empresas!$C$6:$CC$92,$G12+6+1,0),0))))</f>
        <v>0</v>
      </c>
      <c r="AK12" s="147">
        <f>IF(AND($I12="Si",T12=1),1,IF(AND($I12="Fisico",T12=1),1,IF(AND(T12=1,$I12="Electronico"),2,IF(T12=1,VLOOKUP($C12&amp;"|"&amp;$B12&amp;"|"&amp;$D12,Empresas!$C$6:$CC$92,$G12+6+1,0),0))))</f>
        <v>0</v>
      </c>
      <c r="AL12" s="147">
        <f>IF(AND($I12="Si",U12=1),1,IF(AND($I12="Fisico",U12=1),1,IF(AND(U12=1,$I12="Electronico"),2,IF(U12=1,VLOOKUP($C12&amp;"|"&amp;$B12&amp;"|"&amp;$D12,Empresas!$C$6:$CC$92,$G12+6+1,0),0))))</f>
        <v>0</v>
      </c>
      <c r="AM12" s="149">
        <f t="shared" si="2"/>
        <v>0</v>
      </c>
      <c r="AN12" s="149">
        <f t="shared" si="3"/>
        <v>0</v>
      </c>
      <c r="AO12" s="152">
        <f t="shared" si="4"/>
        <v>0</v>
      </c>
    </row>
    <row r="13" spans="1:41" x14ac:dyDescent="0.25">
      <c r="A13" s="137" t="str">
        <f>VLOOKUP(D13,Empresas!$D$7:$F$91,3,0)</f>
        <v>Jose</v>
      </c>
      <c r="B13" s="138" t="str">
        <f>VLOOKUP(D13,Empresas!$D$7:$G$91,4,0)</f>
        <v xml:space="preserve">Rocio </v>
      </c>
      <c r="C13" s="138" t="s">
        <v>544</v>
      </c>
      <c r="D13" s="138" t="s">
        <v>514</v>
      </c>
      <c r="E13" s="138" t="str">
        <f>VLOOKUP(D13,Empresas!$D$7:$E$92,2,0)</f>
        <v>CALMI CORPORACION S.A.C.</v>
      </c>
      <c r="F13" s="138" t="s">
        <v>168</v>
      </c>
      <c r="G13" s="139">
        <f t="shared" si="5"/>
        <v>37</v>
      </c>
      <c r="H13" s="139" t="str">
        <f>VLOOKUP(D13,Empresas!$D$6:$L$92,7,0)</f>
        <v>Mensual</v>
      </c>
      <c r="I13" s="138" t="str">
        <f>VLOOKUP(VLOOKUP(D13&amp;"|"&amp;B13,Empresas!$I$7:$CB$92,G13,0),Tablas!$A$3:$B$5,2,0)</f>
        <v>Solo analisis</v>
      </c>
      <c r="J13" s="78">
        <v>2</v>
      </c>
      <c r="K13" s="78">
        <v>2</v>
      </c>
      <c r="L13" s="78">
        <v>2</v>
      </c>
      <c r="M13" s="78">
        <v>2</v>
      </c>
      <c r="N13" s="78">
        <v>2</v>
      </c>
      <c r="O13" s="78">
        <v>2</v>
      </c>
      <c r="P13" s="78">
        <v>2</v>
      </c>
      <c r="Q13" s="78">
        <v>2</v>
      </c>
      <c r="R13" s="78"/>
      <c r="S13" s="78"/>
      <c r="T13" s="78"/>
      <c r="U13" s="78"/>
      <c r="V13" s="78" t="str">
        <f>VLOOKUP(D13,Empresas!$D$7:$CF$91,81,0)</f>
        <v>A</v>
      </c>
      <c r="W13" s="78" t="str">
        <f>VLOOKUP(D13,Empresas!$D$7:$M$91,10,0)</f>
        <v>Mype</v>
      </c>
      <c r="X13" s="69" t="str">
        <f t="shared" si="0"/>
        <v>SI</v>
      </c>
      <c r="Y13" s="153" t="str">
        <f t="shared" si="1"/>
        <v>Si aplica</v>
      </c>
      <c r="Z13" s="147">
        <f>IF(Y13="No aplica",0,IF(I13="no",0,IF(I13="No aplica",0,IF(I13="Si",1,IF(I13="Fisico",1,IF(I13="Electronico",2,VLOOKUP(C13&amp;"|"&amp;B13&amp;"|"&amp;D13,Empresas!$C$6:$CC$92,G13+6+1,0)))))))</f>
        <v>5</v>
      </c>
      <c r="AA13" s="147">
        <f>IF(AND($I13="Si",J13=1),1,IF(AND($I13="Fisico",J13=1),1,IF(AND(J13=1,$I13="Electronico"),2,IF(J13=1,VLOOKUP($C13&amp;"|"&amp;$B13&amp;"|"&amp;$D13,Empresas!$C$6:$CC$92,$G13+6+1,0),0))))</f>
        <v>0</v>
      </c>
      <c r="AB13" s="147">
        <f>IF(AND($I13="Si",K13=1),1,IF(AND($I13="Fisico",K13=1),1,IF(AND(K13=1,$I13="Electronico"),2,IF(K13=1,VLOOKUP($C13&amp;"|"&amp;$B13&amp;"|"&amp;$D13,Empresas!$C$6:$CC$92,$G13+6+1,0),0))))</f>
        <v>0</v>
      </c>
      <c r="AC13" s="147">
        <f>IF(AND($I13="Si",L13=1),1,IF(AND($I13="Fisico",L13=1),1,IF(AND(L13=1,$I13="Electronico"),2,IF(L13=1,VLOOKUP($C13&amp;"|"&amp;$B13&amp;"|"&amp;$D13,Empresas!$C$6:$CC$92,$G13+6+1,0),0))))</f>
        <v>0</v>
      </c>
      <c r="AD13" s="147">
        <f>IF(AND($I13="Si",M13=1),1,IF(AND($I13="Fisico",M13=1),1,IF(AND(M13=1,$I13="Electronico"),2,IF(M13=1,VLOOKUP($C13&amp;"|"&amp;$B13&amp;"|"&amp;$D13,Empresas!$C$6:$CC$92,$G13+6+1,0),0))))</f>
        <v>0</v>
      </c>
      <c r="AE13" s="147">
        <f>IF(AND($I13="Si",N13=1),1,IF(AND($I13="Fisico",N13=1),1,IF(AND(N13=1,$I13="Electronico"),2,IF(N13=1,VLOOKUP($C13&amp;"|"&amp;$B13&amp;"|"&amp;$D13,Empresas!$C$6:$CC$92,$G13+6+1,0),0))))</f>
        <v>0</v>
      </c>
      <c r="AF13" s="147">
        <f>IF(AND($I13="Si",O13=1),1,IF(AND($I13="Fisico",O13=1),1,IF(AND(O13=1,$I13="Electronico"),2,IF(O13=1,VLOOKUP($C13&amp;"|"&amp;$B13&amp;"|"&amp;$D13,Empresas!$C$6:$CC$92,$G13+6+1,0),0))))</f>
        <v>0</v>
      </c>
      <c r="AG13" s="147">
        <f>IF(AND($I13="Si",P13=1),1,IF(AND($I13="Fisico",P13=1),1,IF(AND(P13=1,$I13="Electronico"),2,IF(P13=1,VLOOKUP($C13&amp;"|"&amp;$B13&amp;"|"&amp;$D13,Empresas!$C$6:$CC$92,$G13+6+1,0),0))))</f>
        <v>0</v>
      </c>
      <c r="AH13" s="147">
        <f>IF(AND($I13="Si",Q13=1),1,IF(AND($I13="Fisico",Q13=1),1,IF(AND(Q13=1,$I13="Electronico"),2,IF(Q13=1,VLOOKUP($C13&amp;"|"&amp;$B13&amp;"|"&amp;$D13,Empresas!$C$6:$CC$92,$G13+6+1,0),0))))</f>
        <v>0</v>
      </c>
      <c r="AI13" s="147">
        <f>IF(AND($I13="Si",R13=1),1,IF(AND($I13="Fisico",R13=1),1,IF(AND(R13=1,$I13="Electronico"),2,IF(R13=1,VLOOKUP($C13&amp;"|"&amp;$B13&amp;"|"&amp;$D13,Empresas!$C$6:$CC$92,$G13+6+1,0),0))))</f>
        <v>0</v>
      </c>
      <c r="AJ13" s="147">
        <f>IF(AND($I13="Si",S13=1),1,IF(AND($I13="Fisico",S13=1),1,IF(AND(S13=1,$I13="Electronico"),2,IF(S13=1,VLOOKUP($C13&amp;"|"&amp;$B13&amp;"|"&amp;$D13,Empresas!$C$6:$CC$92,$G13+6+1,0),0))))</f>
        <v>0</v>
      </c>
      <c r="AK13" s="147">
        <f>IF(AND($I13="Si",T13=1),1,IF(AND($I13="Fisico",T13=1),1,IF(AND(T13=1,$I13="Electronico"),2,IF(T13=1,VLOOKUP($C13&amp;"|"&amp;$B13&amp;"|"&amp;$D13,Empresas!$C$6:$CC$92,$G13+6+1,0),0))))</f>
        <v>0</v>
      </c>
      <c r="AL13" s="147">
        <f>IF(AND($I13="Si",U13=1),1,IF(AND($I13="Fisico",U13=1),1,IF(AND(U13=1,$I13="Electronico"),2,IF(U13=1,VLOOKUP($C13&amp;"|"&amp;$B13&amp;"|"&amp;$D13,Empresas!$C$6:$CC$92,$G13+6+1,0),0))))</f>
        <v>0</v>
      </c>
      <c r="AM13" s="149">
        <f t="shared" si="2"/>
        <v>0</v>
      </c>
      <c r="AN13" s="149">
        <f t="shared" si="3"/>
        <v>40</v>
      </c>
      <c r="AO13" s="152">
        <f t="shared" si="4"/>
        <v>0</v>
      </c>
    </row>
    <row r="14" spans="1:41" x14ac:dyDescent="0.25">
      <c r="A14" s="137" t="str">
        <f>VLOOKUP(D14,Empresas!$D$7:$F$91,3,0)</f>
        <v>Jose</v>
      </c>
      <c r="B14" s="138" t="str">
        <f>VLOOKUP(D14,Empresas!$D$7:$G$91,4,0)</f>
        <v xml:space="preserve">Rocio </v>
      </c>
      <c r="C14" s="138" t="s">
        <v>544</v>
      </c>
      <c r="D14" s="138" t="s">
        <v>514</v>
      </c>
      <c r="E14" s="138" t="str">
        <f>VLOOKUP(D14,Empresas!$D$7:$E$92,2,0)</f>
        <v>CALMI CORPORACION S.A.C.</v>
      </c>
      <c r="F14" s="138" t="s">
        <v>169</v>
      </c>
      <c r="G14" s="139">
        <f t="shared" si="5"/>
        <v>40</v>
      </c>
      <c r="H14" s="139" t="str">
        <f>VLOOKUP(D14,Empresas!$D$6:$L$92,7,0)</f>
        <v>Mensual</v>
      </c>
      <c r="I14" s="138" t="str">
        <f>VLOOKUP(VLOOKUP(D14&amp;"|"&amp;B14,Empresas!$I$7:$CB$92,G14,0),Tablas!$A$3:$B$5,2,0)</f>
        <v>No aplica</v>
      </c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 t="str">
        <f>VLOOKUP(D14,Empresas!$D$7:$CF$91,81,0)</f>
        <v>A</v>
      </c>
      <c r="W14" s="78" t="str">
        <f>VLOOKUP(D14,Empresas!$D$7:$M$91,10,0)</f>
        <v>Mype</v>
      </c>
      <c r="X14" s="69" t="str">
        <f t="shared" si="0"/>
        <v>SI</v>
      </c>
      <c r="Y14" s="153" t="str">
        <f t="shared" si="1"/>
        <v>No aplica</v>
      </c>
      <c r="Z14" s="147">
        <f>IF(Y14="No aplica",0,IF(I14="no",0,IF(I14="No aplica",0,IF(I14="Si",1,IF(I14="Fisico",1,IF(I14="Electronico",2,VLOOKUP(C14&amp;"|"&amp;B14&amp;"|"&amp;D14,Empresas!$C$6:$CC$92,G14+6+1,0)))))))</f>
        <v>0</v>
      </c>
      <c r="AA14" s="147">
        <f>IF(AND($I14="Si",J14=1),1,IF(AND($I14="Fisico",J14=1),1,IF(AND(J14=1,$I14="Electronico"),2,IF(J14=1,VLOOKUP($C14&amp;"|"&amp;$B14&amp;"|"&amp;$D14,Empresas!$C$6:$CC$92,$G14+6+1,0),0))))</f>
        <v>0</v>
      </c>
      <c r="AB14" s="147">
        <f>IF(AND($I14="Si",K14=1),1,IF(AND($I14="Fisico",K14=1),1,IF(AND(K14=1,$I14="Electronico"),2,IF(K14=1,VLOOKUP($C14&amp;"|"&amp;$B14&amp;"|"&amp;$D14,Empresas!$C$6:$CC$92,$G14+6+1,0),0))))</f>
        <v>0</v>
      </c>
      <c r="AC14" s="147">
        <f>IF(AND($I14="Si",L14=1),1,IF(AND($I14="Fisico",L14=1),1,IF(AND(L14=1,$I14="Electronico"),2,IF(L14=1,VLOOKUP($C14&amp;"|"&amp;$B14&amp;"|"&amp;$D14,Empresas!$C$6:$CC$92,$G14+6+1,0),0))))</f>
        <v>0</v>
      </c>
      <c r="AD14" s="147">
        <f>IF(AND($I14="Si",M14=1),1,IF(AND($I14="Fisico",M14=1),1,IF(AND(M14=1,$I14="Electronico"),2,IF(M14=1,VLOOKUP($C14&amp;"|"&amp;$B14&amp;"|"&amp;$D14,Empresas!$C$6:$CC$92,$G14+6+1,0),0))))</f>
        <v>0</v>
      </c>
      <c r="AE14" s="147">
        <f>IF(AND($I14="Si",N14=1),1,IF(AND($I14="Fisico",N14=1),1,IF(AND(N14=1,$I14="Electronico"),2,IF(N14=1,VLOOKUP($C14&amp;"|"&amp;$B14&amp;"|"&amp;$D14,Empresas!$C$6:$CC$92,$G14+6+1,0),0))))</f>
        <v>0</v>
      </c>
      <c r="AF14" s="147">
        <f>IF(AND($I14="Si",O14=1),1,IF(AND($I14="Fisico",O14=1),1,IF(AND(O14=1,$I14="Electronico"),2,IF(O14=1,VLOOKUP($C14&amp;"|"&amp;$B14&amp;"|"&amp;$D14,Empresas!$C$6:$CC$92,$G14+6+1,0),0))))</f>
        <v>0</v>
      </c>
      <c r="AG14" s="147">
        <f>IF(AND($I14="Si",P14=1),1,IF(AND($I14="Fisico",P14=1),1,IF(AND(P14=1,$I14="Electronico"),2,IF(P14=1,VLOOKUP($C14&amp;"|"&amp;$B14&amp;"|"&amp;$D14,Empresas!$C$6:$CC$92,$G14+6+1,0),0))))</f>
        <v>0</v>
      </c>
      <c r="AH14" s="147">
        <f>IF(AND($I14="Si",Q14=1),1,IF(AND($I14="Fisico",Q14=1),1,IF(AND(Q14=1,$I14="Electronico"),2,IF(Q14=1,VLOOKUP($C14&amp;"|"&amp;$B14&amp;"|"&amp;$D14,Empresas!$C$6:$CC$92,$G14+6+1,0),0))))</f>
        <v>0</v>
      </c>
      <c r="AI14" s="147">
        <f>IF(AND($I14="Si",R14=1),1,IF(AND($I14="Fisico",R14=1),1,IF(AND(R14=1,$I14="Electronico"),2,IF(R14=1,VLOOKUP($C14&amp;"|"&amp;$B14&amp;"|"&amp;$D14,Empresas!$C$6:$CC$92,$G14+6+1,0),0))))</f>
        <v>0</v>
      </c>
      <c r="AJ14" s="147">
        <f>IF(AND($I14="Si",S14=1),1,IF(AND($I14="Fisico",S14=1),1,IF(AND(S14=1,$I14="Electronico"),2,IF(S14=1,VLOOKUP($C14&amp;"|"&amp;$B14&amp;"|"&amp;$D14,Empresas!$C$6:$CC$92,$G14+6+1,0),0))))</f>
        <v>0</v>
      </c>
      <c r="AK14" s="147">
        <f>IF(AND($I14="Si",T14=1),1,IF(AND($I14="Fisico",T14=1),1,IF(AND(T14=1,$I14="Electronico"),2,IF(T14=1,VLOOKUP($C14&amp;"|"&amp;$B14&amp;"|"&amp;$D14,Empresas!$C$6:$CC$92,$G14+6+1,0),0))))</f>
        <v>0</v>
      </c>
      <c r="AL14" s="147">
        <f>IF(AND($I14="Si",U14=1),1,IF(AND($I14="Fisico",U14=1),1,IF(AND(U14=1,$I14="Electronico"),2,IF(U14=1,VLOOKUP($C14&amp;"|"&amp;$B14&amp;"|"&amp;$D14,Empresas!$C$6:$CC$92,$G14+6+1,0),0))))</f>
        <v>0</v>
      </c>
      <c r="AM14" s="149">
        <f t="shared" si="2"/>
        <v>0</v>
      </c>
      <c r="AN14" s="149">
        <f t="shared" si="3"/>
        <v>0</v>
      </c>
      <c r="AO14" s="152">
        <f t="shared" si="4"/>
        <v>0</v>
      </c>
    </row>
    <row r="15" spans="1:41" x14ac:dyDescent="0.25">
      <c r="A15" s="137" t="str">
        <f>VLOOKUP(D15,Empresas!$D$7:$F$91,3,0)</f>
        <v>Jose</v>
      </c>
      <c r="B15" s="138" t="str">
        <f>VLOOKUP(D15,Empresas!$D$7:$G$91,4,0)</f>
        <v xml:space="preserve">Rocio </v>
      </c>
      <c r="C15" s="138" t="s">
        <v>544</v>
      </c>
      <c r="D15" s="138" t="s">
        <v>514</v>
      </c>
      <c r="E15" s="138" t="str">
        <f>VLOOKUP(D15,Empresas!$D$7:$E$92,2,0)</f>
        <v>CALMI CORPORACION S.A.C.</v>
      </c>
      <c r="F15" s="138" t="s">
        <v>170</v>
      </c>
      <c r="G15" s="139">
        <f t="shared" si="5"/>
        <v>43</v>
      </c>
      <c r="H15" s="139" t="str">
        <f>VLOOKUP(D15,Empresas!$D$6:$L$92,7,0)</f>
        <v>Mensual</v>
      </c>
      <c r="I15" s="138" t="str">
        <f>VLOOKUP(VLOOKUP(D15&amp;"|"&amp;B15,Empresas!$I$7:$CB$92,G15,0),Tablas!$A$3:$B$5,2,0)</f>
        <v>No aplica</v>
      </c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 t="str">
        <f>VLOOKUP(D15,Empresas!$D$7:$CF$91,81,0)</f>
        <v>A</v>
      </c>
      <c r="W15" s="78" t="str">
        <f>VLOOKUP(D15,Empresas!$D$7:$M$91,10,0)</f>
        <v>Mype</v>
      </c>
      <c r="X15" s="69" t="str">
        <f t="shared" si="0"/>
        <v>SI</v>
      </c>
      <c r="Y15" s="153" t="str">
        <f t="shared" si="1"/>
        <v>No aplica</v>
      </c>
      <c r="Z15" s="147">
        <f>IF(Y15="No aplica",0,IF(I15="no",0,IF(I15="No aplica",0,IF(I15="Si",1,IF(I15="Fisico",1,IF(I15="Electronico",2,VLOOKUP(C15&amp;"|"&amp;B15&amp;"|"&amp;D15,Empresas!$C$6:$CC$92,G15+6+1,0)))))))</f>
        <v>0</v>
      </c>
      <c r="AA15" s="147">
        <f>IF(AND($I15="Si",J15=1),1,IF(AND($I15="Fisico",J15=1),1,IF(AND(J15=1,$I15="Electronico"),2,IF(J15=1,VLOOKUP($C15&amp;"|"&amp;$B15&amp;"|"&amp;$D15,Empresas!$C$6:$CC$92,$G15+6+1,0),0))))</f>
        <v>0</v>
      </c>
      <c r="AB15" s="147">
        <f>IF(AND($I15="Si",K15=1),1,IF(AND($I15="Fisico",K15=1),1,IF(AND(K15=1,$I15="Electronico"),2,IF(K15=1,VLOOKUP($C15&amp;"|"&amp;$B15&amp;"|"&amp;$D15,Empresas!$C$6:$CC$92,$G15+6+1,0),0))))</f>
        <v>0</v>
      </c>
      <c r="AC15" s="147">
        <f>IF(AND($I15="Si",L15=1),1,IF(AND($I15="Fisico",L15=1),1,IF(AND(L15=1,$I15="Electronico"),2,IF(L15=1,VLOOKUP($C15&amp;"|"&amp;$B15&amp;"|"&amp;$D15,Empresas!$C$6:$CC$92,$G15+6+1,0),0))))</f>
        <v>0</v>
      </c>
      <c r="AD15" s="147">
        <f>IF(AND($I15="Si",M15=1),1,IF(AND($I15="Fisico",M15=1),1,IF(AND(M15=1,$I15="Electronico"),2,IF(M15=1,VLOOKUP($C15&amp;"|"&amp;$B15&amp;"|"&amp;$D15,Empresas!$C$6:$CC$92,$G15+6+1,0),0))))</f>
        <v>0</v>
      </c>
      <c r="AE15" s="147">
        <f>IF(AND($I15="Si",N15=1),1,IF(AND($I15="Fisico",N15=1),1,IF(AND(N15=1,$I15="Electronico"),2,IF(N15=1,VLOOKUP($C15&amp;"|"&amp;$B15&amp;"|"&amp;$D15,Empresas!$C$6:$CC$92,$G15+6+1,0),0))))</f>
        <v>0</v>
      </c>
      <c r="AF15" s="147">
        <f>IF(AND($I15="Si",O15=1),1,IF(AND($I15="Fisico",O15=1),1,IF(AND(O15=1,$I15="Electronico"),2,IF(O15=1,VLOOKUP($C15&amp;"|"&amp;$B15&amp;"|"&amp;$D15,Empresas!$C$6:$CC$92,$G15+6+1,0),0))))</f>
        <v>0</v>
      </c>
      <c r="AG15" s="147">
        <f>IF(AND($I15="Si",P15=1),1,IF(AND($I15="Fisico",P15=1),1,IF(AND(P15=1,$I15="Electronico"),2,IF(P15=1,VLOOKUP($C15&amp;"|"&amp;$B15&amp;"|"&amp;$D15,Empresas!$C$6:$CC$92,$G15+6+1,0),0))))</f>
        <v>0</v>
      </c>
      <c r="AH15" s="147">
        <f>IF(AND($I15="Si",Q15=1),1,IF(AND($I15="Fisico",Q15=1),1,IF(AND(Q15=1,$I15="Electronico"),2,IF(Q15=1,VLOOKUP($C15&amp;"|"&amp;$B15&amp;"|"&amp;$D15,Empresas!$C$6:$CC$92,$G15+6+1,0),0))))</f>
        <v>0</v>
      </c>
      <c r="AI15" s="147">
        <f>IF(AND($I15="Si",R15=1),1,IF(AND($I15="Fisico",R15=1),1,IF(AND(R15=1,$I15="Electronico"),2,IF(R15=1,VLOOKUP($C15&amp;"|"&amp;$B15&amp;"|"&amp;$D15,Empresas!$C$6:$CC$92,$G15+6+1,0),0))))</f>
        <v>0</v>
      </c>
      <c r="AJ15" s="147">
        <f>IF(AND($I15="Si",S15=1),1,IF(AND($I15="Fisico",S15=1),1,IF(AND(S15=1,$I15="Electronico"),2,IF(S15=1,VLOOKUP($C15&amp;"|"&amp;$B15&amp;"|"&amp;$D15,Empresas!$C$6:$CC$92,$G15+6+1,0),0))))</f>
        <v>0</v>
      </c>
      <c r="AK15" s="147">
        <f>IF(AND($I15="Si",T15=1),1,IF(AND($I15="Fisico",T15=1),1,IF(AND(T15=1,$I15="Electronico"),2,IF(T15=1,VLOOKUP($C15&amp;"|"&amp;$B15&amp;"|"&amp;$D15,Empresas!$C$6:$CC$92,$G15+6+1,0),0))))</f>
        <v>0</v>
      </c>
      <c r="AL15" s="147">
        <f>IF(AND($I15="Si",U15=1),1,IF(AND($I15="Fisico",U15=1),1,IF(AND(U15=1,$I15="Electronico"),2,IF(U15=1,VLOOKUP($C15&amp;"|"&amp;$B15&amp;"|"&amp;$D15,Empresas!$C$6:$CC$92,$G15+6+1,0),0))))</f>
        <v>0</v>
      </c>
      <c r="AM15" s="149">
        <f t="shared" si="2"/>
        <v>0</v>
      </c>
      <c r="AN15" s="149">
        <f t="shared" si="3"/>
        <v>0</v>
      </c>
      <c r="AO15" s="152">
        <f t="shared" si="4"/>
        <v>0</v>
      </c>
    </row>
    <row r="16" spans="1:41" x14ac:dyDescent="0.25">
      <c r="A16" s="137" t="str">
        <f>VLOOKUP(D16,Empresas!$D$7:$F$91,3,0)</f>
        <v>Jose</v>
      </c>
      <c r="B16" s="138" t="str">
        <f>VLOOKUP(D16,Empresas!$D$7:$G$91,4,0)</f>
        <v xml:space="preserve">Rocio </v>
      </c>
      <c r="C16" s="138" t="s">
        <v>544</v>
      </c>
      <c r="D16" s="138" t="s">
        <v>514</v>
      </c>
      <c r="E16" s="138" t="str">
        <f>VLOOKUP(D16,Empresas!$D$7:$E$92,2,0)</f>
        <v>CALMI CORPORACION S.A.C.</v>
      </c>
      <c r="F16" s="138" t="s">
        <v>171</v>
      </c>
      <c r="G16" s="139">
        <f t="shared" si="5"/>
        <v>46</v>
      </c>
      <c r="H16" s="139" t="str">
        <f>VLOOKUP(D16,Empresas!$D$6:$L$92,7,0)</f>
        <v>Mensual</v>
      </c>
      <c r="I16" s="138" t="str">
        <f>VLOOKUP(VLOOKUP(D16&amp;"|"&amp;B16,Empresas!$I$7:$CB$92,G16,0),Tablas!$A$3:$B$5,2,0)</f>
        <v>No aplica</v>
      </c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 t="str">
        <f>VLOOKUP(D16,Empresas!$D$7:$CF$91,81,0)</f>
        <v>A</v>
      </c>
      <c r="W16" s="78" t="str">
        <f>VLOOKUP(D16,Empresas!$D$7:$M$91,10,0)</f>
        <v>Mype</v>
      </c>
      <c r="X16" s="69" t="str">
        <f t="shared" si="0"/>
        <v>SI</v>
      </c>
      <c r="Y16" s="153" t="str">
        <f t="shared" si="1"/>
        <v>No aplica</v>
      </c>
      <c r="Z16" s="147">
        <f>IF(Y16="No aplica",0,IF(I16="no",0,IF(I16="No aplica",0,IF(I16="Si",1,IF(I16="Fisico",1,IF(I16="Electronico",2,VLOOKUP(C16&amp;"|"&amp;B16&amp;"|"&amp;D16,Empresas!$C$6:$CC$92,G16+6+1,0)))))))</f>
        <v>0</v>
      </c>
      <c r="AA16" s="147">
        <f>IF(AND($I16="Si",J16=1),1,IF(AND($I16="Fisico",J16=1),1,IF(AND(J16=1,$I16="Electronico"),2,IF(J16=1,VLOOKUP($C16&amp;"|"&amp;$B16&amp;"|"&amp;$D16,Empresas!$C$6:$CC$92,$G16+6+1,0),0))))</f>
        <v>0</v>
      </c>
      <c r="AB16" s="147">
        <f>IF(AND($I16="Si",K16=1),1,IF(AND($I16="Fisico",K16=1),1,IF(AND(K16=1,$I16="Electronico"),2,IF(K16=1,VLOOKUP($C16&amp;"|"&amp;$B16&amp;"|"&amp;$D16,Empresas!$C$6:$CC$92,$G16+6+1,0),0))))</f>
        <v>0</v>
      </c>
      <c r="AC16" s="147">
        <f>IF(AND($I16="Si",L16=1),1,IF(AND($I16="Fisico",L16=1),1,IF(AND(L16=1,$I16="Electronico"),2,IF(L16=1,VLOOKUP($C16&amp;"|"&amp;$B16&amp;"|"&amp;$D16,Empresas!$C$6:$CC$92,$G16+6+1,0),0))))</f>
        <v>0</v>
      </c>
      <c r="AD16" s="147">
        <f>IF(AND($I16="Si",M16=1),1,IF(AND($I16="Fisico",M16=1),1,IF(AND(M16=1,$I16="Electronico"),2,IF(M16=1,VLOOKUP($C16&amp;"|"&amp;$B16&amp;"|"&amp;$D16,Empresas!$C$6:$CC$92,$G16+6+1,0),0))))</f>
        <v>0</v>
      </c>
      <c r="AE16" s="147">
        <f>IF(AND($I16="Si",N16=1),1,IF(AND($I16="Fisico",N16=1),1,IF(AND(N16=1,$I16="Electronico"),2,IF(N16=1,VLOOKUP($C16&amp;"|"&amp;$B16&amp;"|"&amp;$D16,Empresas!$C$6:$CC$92,$G16+6+1,0),0))))</f>
        <v>0</v>
      </c>
      <c r="AF16" s="147">
        <f>IF(AND($I16="Si",O16=1),1,IF(AND($I16="Fisico",O16=1),1,IF(AND(O16=1,$I16="Electronico"),2,IF(O16=1,VLOOKUP($C16&amp;"|"&amp;$B16&amp;"|"&amp;$D16,Empresas!$C$6:$CC$92,$G16+6+1,0),0))))</f>
        <v>0</v>
      </c>
      <c r="AG16" s="147">
        <f>IF(AND($I16="Si",P16=1),1,IF(AND($I16="Fisico",P16=1),1,IF(AND(P16=1,$I16="Electronico"),2,IF(P16=1,VLOOKUP($C16&amp;"|"&amp;$B16&amp;"|"&amp;$D16,Empresas!$C$6:$CC$92,$G16+6+1,0),0))))</f>
        <v>0</v>
      </c>
      <c r="AH16" s="147">
        <f>IF(AND($I16="Si",Q16=1),1,IF(AND($I16="Fisico",Q16=1),1,IF(AND(Q16=1,$I16="Electronico"),2,IF(Q16=1,VLOOKUP($C16&amp;"|"&amp;$B16&amp;"|"&amp;$D16,Empresas!$C$6:$CC$92,$G16+6+1,0),0))))</f>
        <v>0</v>
      </c>
      <c r="AI16" s="147">
        <f>IF(AND($I16="Si",R16=1),1,IF(AND($I16="Fisico",R16=1),1,IF(AND(R16=1,$I16="Electronico"),2,IF(R16=1,VLOOKUP($C16&amp;"|"&amp;$B16&amp;"|"&amp;$D16,Empresas!$C$6:$CC$92,$G16+6+1,0),0))))</f>
        <v>0</v>
      </c>
      <c r="AJ16" s="147">
        <f>IF(AND($I16="Si",S16=1),1,IF(AND($I16="Fisico",S16=1),1,IF(AND(S16=1,$I16="Electronico"),2,IF(S16=1,VLOOKUP($C16&amp;"|"&amp;$B16&amp;"|"&amp;$D16,Empresas!$C$6:$CC$92,$G16+6+1,0),0))))</f>
        <v>0</v>
      </c>
      <c r="AK16" s="147">
        <f>IF(AND($I16="Si",T16=1),1,IF(AND($I16="Fisico",T16=1),1,IF(AND(T16=1,$I16="Electronico"),2,IF(T16=1,VLOOKUP($C16&amp;"|"&amp;$B16&amp;"|"&amp;$D16,Empresas!$C$6:$CC$92,$G16+6+1,0),0))))</f>
        <v>0</v>
      </c>
      <c r="AL16" s="147">
        <f>IF(AND($I16="Si",U16=1),1,IF(AND($I16="Fisico",U16=1),1,IF(AND(U16=1,$I16="Electronico"),2,IF(U16=1,VLOOKUP($C16&amp;"|"&amp;$B16&amp;"|"&amp;$D16,Empresas!$C$6:$CC$92,$G16+6+1,0),0))))</f>
        <v>0</v>
      </c>
      <c r="AM16" s="149">
        <f t="shared" si="2"/>
        <v>0</v>
      </c>
      <c r="AN16" s="149">
        <f t="shared" si="3"/>
        <v>0</v>
      </c>
      <c r="AO16" s="152">
        <f t="shared" si="4"/>
        <v>0</v>
      </c>
    </row>
    <row r="17" spans="1:41" x14ac:dyDescent="0.25">
      <c r="A17" s="140" t="str">
        <f>VLOOKUP(D17,Empresas!$D$7:$F$91,3,0)</f>
        <v>Jose</v>
      </c>
      <c r="B17" s="141" t="str">
        <f>VLOOKUP(D17,Empresas!$D$7:$G$91,4,0)</f>
        <v xml:space="preserve">Rocio </v>
      </c>
      <c r="C17" s="141" t="s">
        <v>544</v>
      </c>
      <c r="D17" s="141" t="s">
        <v>514</v>
      </c>
      <c r="E17" s="141" t="str">
        <f>VLOOKUP(D17,Empresas!$D$7:$E$92,2,0)</f>
        <v>CALMI CORPORACION S.A.C.</v>
      </c>
      <c r="F17" s="141" t="s">
        <v>172</v>
      </c>
      <c r="G17" s="142">
        <f>+Empresas!$BF$2</f>
        <v>50</v>
      </c>
      <c r="H17" s="142" t="str">
        <f>VLOOKUP(D17,Empresas!$D$6:$L$92,7,0)</f>
        <v>Mensual</v>
      </c>
      <c r="I17" s="141" t="str">
        <f>VLOOKUP(VLOOKUP(D17&amp;"|"&amp;B17,Empresas!$I$7:$CB$92,G17,0),Tablas!$A$8:$B$10,2,0)</f>
        <v>Electronico</v>
      </c>
      <c r="J17" s="78">
        <v>1</v>
      </c>
      <c r="K17" s="78">
        <v>1</v>
      </c>
      <c r="L17" s="78">
        <v>1</v>
      </c>
      <c r="M17" s="78">
        <v>1</v>
      </c>
      <c r="N17" s="78">
        <v>1</v>
      </c>
      <c r="O17" s="78">
        <v>1</v>
      </c>
      <c r="P17" s="78">
        <v>1</v>
      </c>
      <c r="Q17" s="78">
        <v>1</v>
      </c>
      <c r="R17" s="78"/>
      <c r="S17" s="78"/>
      <c r="T17" s="78"/>
      <c r="U17" s="78"/>
      <c r="V17" s="78" t="str">
        <f>VLOOKUP(D17,Empresas!$D$7:$CF$91,81,0)</f>
        <v>A</v>
      </c>
      <c r="W17" s="78" t="str">
        <f>VLOOKUP(D17,Empresas!$D$7:$M$91,10,0)</f>
        <v>Mype</v>
      </c>
      <c r="X17" s="69" t="str">
        <f t="shared" si="0"/>
        <v>SI</v>
      </c>
      <c r="Y17" s="153" t="str">
        <f t="shared" si="1"/>
        <v>Si aplica</v>
      </c>
      <c r="Z17" s="147">
        <f>IF(Y17="No aplica",0,IF(I17="no",0,IF(I17="No aplica",0,IF(I17="Si",1,IF(I17="Fisico",1,IF(I17="Electronico",2,VLOOKUP(C17&amp;"|"&amp;B17&amp;"|"&amp;D17,Empresas!$C$6:$CC$92,G17+6+1,0)))))))</f>
        <v>2</v>
      </c>
      <c r="AA17" s="147">
        <f>IF(AND($I17="Si",J17=1),1,IF(AND($I17="Fisico",J17=1),1,IF(AND(J17=1,$I17="Electronico"),2,IF(J17=1,VLOOKUP($C17&amp;"|"&amp;$B17&amp;"|"&amp;$D17,Empresas!$C$6:$CC$92,$G17+6+1,0),0))))</f>
        <v>2</v>
      </c>
      <c r="AB17" s="147">
        <f>IF(AND($I17="Si",K17=1),1,IF(AND($I17="Fisico",K17=1),1,IF(AND(K17=1,$I17="Electronico"),2,IF(K17=1,VLOOKUP($C17&amp;"|"&amp;$B17&amp;"|"&amp;$D17,Empresas!$C$6:$CC$92,$G17+6+1,0),0))))</f>
        <v>2</v>
      </c>
      <c r="AC17" s="147">
        <f>IF(AND($I17="Si",L17=1),1,IF(AND($I17="Fisico",L17=1),1,IF(AND(L17=1,$I17="Electronico"),2,IF(L17=1,VLOOKUP($C17&amp;"|"&amp;$B17&amp;"|"&amp;$D17,Empresas!$C$6:$CC$92,$G17+6+1,0),0))))</f>
        <v>2</v>
      </c>
      <c r="AD17" s="147">
        <f>IF(AND($I17="Si",M17=1),1,IF(AND($I17="Fisico",M17=1),1,IF(AND(M17=1,$I17="Electronico"),2,IF(M17=1,VLOOKUP($C17&amp;"|"&amp;$B17&amp;"|"&amp;$D17,Empresas!$C$6:$CC$92,$G17+6+1,0),0))))</f>
        <v>2</v>
      </c>
      <c r="AE17" s="147">
        <f>IF(AND($I17="Si",N17=1),1,IF(AND($I17="Fisico",N17=1),1,IF(AND(N17=1,$I17="Electronico"),2,IF(N17=1,VLOOKUP($C17&amp;"|"&amp;$B17&amp;"|"&amp;$D17,Empresas!$C$6:$CC$92,$G17+6+1,0),0))))</f>
        <v>2</v>
      </c>
      <c r="AF17" s="147">
        <f>IF(AND($I17="Si",O17=1),1,IF(AND($I17="Fisico",O17=1),1,IF(AND(O17=1,$I17="Electronico"),2,IF(O17=1,VLOOKUP($C17&amp;"|"&amp;$B17&amp;"|"&amp;$D17,Empresas!$C$6:$CC$92,$G17+6+1,0),0))))</f>
        <v>2</v>
      </c>
      <c r="AG17" s="147">
        <f>IF(AND($I17="Si",P17=1),1,IF(AND($I17="Fisico",P17=1),1,IF(AND(P17=1,$I17="Electronico"),2,IF(P17=1,VLOOKUP($C17&amp;"|"&amp;$B17&amp;"|"&amp;$D17,Empresas!$C$6:$CC$92,$G17+6+1,0),0))))</f>
        <v>2</v>
      </c>
      <c r="AH17" s="147">
        <f>IF(AND($I17="Si",Q17=1),1,IF(AND($I17="Fisico",Q17=1),1,IF(AND(Q17=1,$I17="Electronico"),2,IF(Q17=1,VLOOKUP($C17&amp;"|"&amp;$B17&amp;"|"&amp;$D17,Empresas!$C$6:$CC$92,$G17+6+1,0),0))))</f>
        <v>2</v>
      </c>
      <c r="AI17" s="147">
        <f>IF(AND($I17="Si",R17=1),1,IF(AND($I17="Fisico",R17=1),1,IF(AND(R17=1,$I17="Electronico"),2,IF(R17=1,VLOOKUP($C17&amp;"|"&amp;$B17&amp;"|"&amp;$D17,Empresas!$C$6:$CC$92,$G17+6+1,0),0))))</f>
        <v>0</v>
      </c>
      <c r="AJ17" s="147">
        <f>IF(AND($I17="Si",S17=1),1,IF(AND($I17="Fisico",S17=1),1,IF(AND(S17=1,$I17="Electronico"),2,IF(S17=1,VLOOKUP($C17&amp;"|"&amp;$B17&amp;"|"&amp;$D17,Empresas!$C$6:$CC$92,$G17+6+1,0),0))))</f>
        <v>0</v>
      </c>
      <c r="AK17" s="147">
        <f>IF(AND($I17="Si",T17=1),1,IF(AND($I17="Fisico",T17=1),1,IF(AND(T17=1,$I17="Electronico"),2,IF(T17=1,VLOOKUP($C17&amp;"|"&amp;$B17&amp;"|"&amp;$D17,Empresas!$C$6:$CC$92,$G17+6+1,0),0))))</f>
        <v>0</v>
      </c>
      <c r="AL17" s="147">
        <f>IF(AND($I17="Si",U17=1),1,IF(AND($I17="Fisico",U17=1),1,IF(AND(U17=1,$I17="Electronico"),2,IF(U17=1,VLOOKUP($C17&amp;"|"&amp;$B17&amp;"|"&amp;$D17,Empresas!$C$6:$CC$92,$G17+6+1,0),0))))</f>
        <v>0</v>
      </c>
      <c r="AM17" s="149">
        <f t="shared" si="2"/>
        <v>16</v>
      </c>
      <c r="AN17" s="149">
        <f t="shared" si="3"/>
        <v>16</v>
      </c>
      <c r="AO17" s="152">
        <f t="shared" si="4"/>
        <v>1</v>
      </c>
    </row>
    <row r="18" spans="1:41" x14ac:dyDescent="0.25">
      <c r="A18" s="140" t="str">
        <f>VLOOKUP(D18,Empresas!$D$7:$F$91,3,0)</f>
        <v>Jose</v>
      </c>
      <c r="B18" s="141" t="str">
        <f>VLOOKUP(D18,Empresas!$D$7:$G$91,4,0)</f>
        <v xml:space="preserve">Rocio </v>
      </c>
      <c r="C18" s="141" t="s">
        <v>544</v>
      </c>
      <c r="D18" s="141" t="s">
        <v>514</v>
      </c>
      <c r="E18" s="141" t="str">
        <f>VLOOKUP(D18,Empresas!$D$7:$E$92,2,0)</f>
        <v>CALMI CORPORACION S.A.C.</v>
      </c>
      <c r="F18" s="141" t="s">
        <v>173</v>
      </c>
      <c r="G18" s="142">
        <f>+G17+1</f>
        <v>51</v>
      </c>
      <c r="H18" s="142" t="str">
        <f>VLOOKUP(D18,Empresas!$D$6:$L$92,7,0)</f>
        <v>Mensual</v>
      </c>
      <c r="I18" s="141" t="str">
        <f>VLOOKUP(VLOOKUP(D18&amp;"|"&amp;B18,Empresas!$I$7:$CB$92,G18,0),Tablas!$A$8:$B$10,2,0)</f>
        <v>Electronico</v>
      </c>
      <c r="J18" s="78">
        <v>1</v>
      </c>
      <c r="K18" s="78">
        <v>1</v>
      </c>
      <c r="L18" s="78">
        <v>1</v>
      </c>
      <c r="M18" s="78">
        <v>1</v>
      </c>
      <c r="N18" s="78">
        <v>1</v>
      </c>
      <c r="O18" s="78">
        <v>1</v>
      </c>
      <c r="P18" s="78">
        <v>1</v>
      </c>
      <c r="Q18" s="78">
        <v>1</v>
      </c>
      <c r="R18" s="78"/>
      <c r="S18" s="78"/>
      <c r="T18" s="78"/>
      <c r="U18" s="78"/>
      <c r="V18" s="78" t="str">
        <f>VLOOKUP(D18,Empresas!$D$7:$CF$91,81,0)</f>
        <v>A</v>
      </c>
      <c r="W18" s="78" t="str">
        <f>VLOOKUP(D18,Empresas!$D$7:$M$91,10,0)</f>
        <v>Mype</v>
      </c>
      <c r="X18" s="69" t="str">
        <f t="shared" si="0"/>
        <v>SI</v>
      </c>
      <c r="Y18" s="153" t="str">
        <f t="shared" si="1"/>
        <v>Si aplica</v>
      </c>
      <c r="Z18" s="147">
        <f>IF(Y18="No aplica",0,IF(I18="no",0,IF(I18="No aplica",0,IF(I18="Si",1,IF(I18="Fisico",1,IF(I18="Electronico",2,VLOOKUP(C18&amp;"|"&amp;B18&amp;"|"&amp;D18,Empresas!$C$6:$CC$92,G18+6+1,0)))))))</f>
        <v>2</v>
      </c>
      <c r="AA18" s="147">
        <f>IF(AND($I18="Si",J18=1),1,IF(AND($I18="Fisico",J18=1),1,IF(AND(J18=1,$I18="Electronico"),2,IF(J18=1,VLOOKUP($C18&amp;"|"&amp;$B18&amp;"|"&amp;$D18,Empresas!$C$6:$CC$92,$G18+6+1,0),0))))</f>
        <v>2</v>
      </c>
      <c r="AB18" s="147">
        <f>IF(AND($I18="Si",K18=1),1,IF(AND($I18="Fisico",K18=1),1,IF(AND(K18=1,$I18="Electronico"),2,IF(K18=1,VLOOKUP($C18&amp;"|"&amp;$B18&amp;"|"&amp;$D18,Empresas!$C$6:$CC$92,$G18+6+1,0),0))))</f>
        <v>2</v>
      </c>
      <c r="AC18" s="147">
        <f>IF(AND($I18="Si",L18=1),1,IF(AND($I18="Fisico",L18=1),1,IF(AND(L18=1,$I18="Electronico"),2,IF(L18=1,VLOOKUP($C18&amp;"|"&amp;$B18&amp;"|"&amp;$D18,Empresas!$C$6:$CC$92,$G18+6+1,0),0))))</f>
        <v>2</v>
      </c>
      <c r="AD18" s="147">
        <f>IF(AND($I18="Si",M18=1),1,IF(AND($I18="Fisico",M18=1),1,IF(AND(M18=1,$I18="Electronico"),2,IF(M18=1,VLOOKUP($C18&amp;"|"&amp;$B18&amp;"|"&amp;$D18,Empresas!$C$6:$CC$92,$G18+6+1,0),0))))</f>
        <v>2</v>
      </c>
      <c r="AE18" s="147">
        <f>IF(AND($I18="Si",N18=1),1,IF(AND($I18="Fisico",N18=1),1,IF(AND(N18=1,$I18="Electronico"),2,IF(N18=1,VLOOKUP($C18&amp;"|"&amp;$B18&amp;"|"&amp;$D18,Empresas!$C$6:$CC$92,$G18+6+1,0),0))))</f>
        <v>2</v>
      </c>
      <c r="AF18" s="147">
        <f>IF(AND($I18="Si",O18=1),1,IF(AND($I18="Fisico",O18=1),1,IF(AND(O18=1,$I18="Electronico"),2,IF(O18=1,VLOOKUP($C18&amp;"|"&amp;$B18&amp;"|"&amp;$D18,Empresas!$C$6:$CC$92,$G18+6+1,0),0))))</f>
        <v>2</v>
      </c>
      <c r="AG18" s="147">
        <f>IF(AND($I18="Si",P18=1),1,IF(AND($I18="Fisico",P18=1),1,IF(AND(P18=1,$I18="Electronico"),2,IF(P18=1,VLOOKUP($C18&amp;"|"&amp;$B18&amp;"|"&amp;$D18,Empresas!$C$6:$CC$92,$G18+6+1,0),0))))</f>
        <v>2</v>
      </c>
      <c r="AH18" s="147">
        <f>IF(AND($I18="Si",Q18=1),1,IF(AND($I18="Fisico",Q18=1),1,IF(AND(Q18=1,$I18="Electronico"),2,IF(Q18=1,VLOOKUP($C18&amp;"|"&amp;$B18&amp;"|"&amp;$D18,Empresas!$C$6:$CC$92,$G18+6+1,0),0))))</f>
        <v>2</v>
      </c>
      <c r="AI18" s="147">
        <f>IF(AND($I18="Si",R18=1),1,IF(AND($I18="Fisico",R18=1),1,IF(AND(R18=1,$I18="Electronico"),2,IF(R18=1,VLOOKUP($C18&amp;"|"&amp;$B18&amp;"|"&amp;$D18,Empresas!$C$6:$CC$92,$G18+6+1,0),0))))</f>
        <v>0</v>
      </c>
      <c r="AJ18" s="147">
        <f>IF(AND($I18="Si",S18=1),1,IF(AND($I18="Fisico",S18=1),1,IF(AND(S18=1,$I18="Electronico"),2,IF(S18=1,VLOOKUP($C18&amp;"|"&amp;$B18&amp;"|"&amp;$D18,Empresas!$C$6:$CC$92,$G18+6+1,0),0))))</f>
        <v>0</v>
      </c>
      <c r="AK18" s="147">
        <f>IF(AND($I18="Si",T18=1),1,IF(AND($I18="Fisico",T18=1),1,IF(AND(T18=1,$I18="Electronico"),2,IF(T18=1,VLOOKUP($C18&amp;"|"&amp;$B18&amp;"|"&amp;$D18,Empresas!$C$6:$CC$92,$G18+6+1,0),0))))</f>
        <v>0</v>
      </c>
      <c r="AL18" s="147">
        <f>IF(AND($I18="Si",U18=1),1,IF(AND($I18="Fisico",U18=1),1,IF(AND(U18=1,$I18="Electronico"),2,IF(U18=1,VLOOKUP($C18&amp;"|"&amp;$B18&amp;"|"&amp;$D18,Empresas!$C$6:$CC$92,$G18+6+1,0),0))))</f>
        <v>0</v>
      </c>
      <c r="AM18" s="149">
        <f t="shared" si="2"/>
        <v>16</v>
      </c>
      <c r="AN18" s="149">
        <f t="shared" si="3"/>
        <v>16</v>
      </c>
      <c r="AO18" s="152">
        <f t="shared" si="4"/>
        <v>1</v>
      </c>
    </row>
    <row r="19" spans="1:41" x14ac:dyDescent="0.25">
      <c r="A19" s="140" t="str">
        <f>VLOOKUP(D19,Empresas!$D$7:$F$91,3,0)</f>
        <v>Jose</v>
      </c>
      <c r="B19" s="141" t="str">
        <f>VLOOKUP(D19,Empresas!$D$7:$G$91,4,0)</f>
        <v xml:space="preserve">Rocio </v>
      </c>
      <c r="C19" s="141" t="s">
        <v>544</v>
      </c>
      <c r="D19" s="141" t="s">
        <v>514</v>
      </c>
      <c r="E19" s="141" t="str">
        <f>VLOOKUP(D19,Empresas!$D$7:$E$92,2,0)</f>
        <v>CALMI CORPORACION S.A.C.</v>
      </c>
      <c r="F19" s="141" t="s">
        <v>174</v>
      </c>
      <c r="G19" s="142">
        <f t="shared" ref="G19:G27" si="6">+G18+1</f>
        <v>52</v>
      </c>
      <c r="H19" s="142" t="str">
        <f>VLOOKUP(D19,Empresas!$D$6:$L$92,7,0)</f>
        <v>Mensual</v>
      </c>
      <c r="I19" s="141" t="str">
        <f>VLOOKUP(VLOOKUP(D19&amp;"|"&amp;B19,Empresas!$I$7:$CB$92,G19,0),Tablas!$A$8:$B$10,2,0)</f>
        <v>Fisico</v>
      </c>
      <c r="J19" s="78">
        <v>2</v>
      </c>
      <c r="K19" s="78">
        <v>2</v>
      </c>
      <c r="L19" s="78">
        <v>2</v>
      </c>
      <c r="M19" s="78">
        <v>2</v>
      </c>
      <c r="N19" s="78">
        <v>2</v>
      </c>
      <c r="O19" s="78">
        <v>2</v>
      </c>
      <c r="P19" s="78">
        <v>2</v>
      </c>
      <c r="Q19" s="78">
        <v>2</v>
      </c>
      <c r="R19" s="78"/>
      <c r="S19" s="78"/>
      <c r="T19" s="78"/>
      <c r="U19" s="78"/>
      <c r="V19" s="78" t="str">
        <f>VLOOKUP(D19,Empresas!$D$7:$CF$91,81,0)</f>
        <v>A</v>
      </c>
      <c r="W19" s="78" t="str">
        <f>VLOOKUP(D19,Empresas!$D$7:$M$91,10,0)</f>
        <v>Mype</v>
      </c>
      <c r="X19" s="69" t="str">
        <f t="shared" si="0"/>
        <v>SI</v>
      </c>
      <c r="Y19" s="153" t="str">
        <f t="shared" si="1"/>
        <v>Si aplica</v>
      </c>
      <c r="Z19" s="147">
        <f>IF(Y19="No aplica",0,IF(I19="no",0,IF(I19="No aplica",0,IF(I19="Si",1,IF(I19="Fisico",1,IF(I19="Electronico",2,VLOOKUP(C19&amp;"|"&amp;B19&amp;"|"&amp;D19,Empresas!$C$6:$CC$92,G19+6+1,0)))))))</f>
        <v>1</v>
      </c>
      <c r="AA19" s="147">
        <f>IF(AND($I19="Si",J19=1),1,IF(AND($I19="Fisico",J19=1),1,IF(AND(J19=1,$I19="Electronico"),2,IF(J19=1,VLOOKUP($C19&amp;"|"&amp;$B19&amp;"|"&amp;$D19,Empresas!$C$6:$CC$92,$G19+6+1,0),0))))</f>
        <v>0</v>
      </c>
      <c r="AB19" s="147">
        <f>IF(AND($I19="Si",K19=1),1,IF(AND($I19="Fisico",K19=1),1,IF(AND(K19=1,$I19="Electronico"),2,IF(K19=1,VLOOKUP($C19&amp;"|"&amp;$B19&amp;"|"&amp;$D19,Empresas!$C$6:$CC$92,$G19+6+1,0),0))))</f>
        <v>0</v>
      </c>
      <c r="AC19" s="147">
        <f>IF(AND($I19="Si",L19=1),1,IF(AND($I19="Fisico",L19=1),1,IF(AND(L19=1,$I19="Electronico"),2,IF(L19=1,VLOOKUP($C19&amp;"|"&amp;$B19&amp;"|"&amp;$D19,Empresas!$C$6:$CC$92,$G19+6+1,0),0))))</f>
        <v>0</v>
      </c>
      <c r="AD19" s="147">
        <f>IF(AND($I19="Si",M19=1),1,IF(AND($I19="Fisico",M19=1),1,IF(AND(M19=1,$I19="Electronico"),2,IF(M19=1,VLOOKUP($C19&amp;"|"&amp;$B19&amp;"|"&amp;$D19,Empresas!$C$6:$CC$92,$G19+6+1,0),0))))</f>
        <v>0</v>
      </c>
      <c r="AE19" s="147">
        <f>IF(AND($I19="Si",N19=1),1,IF(AND($I19="Fisico",N19=1),1,IF(AND(N19=1,$I19="Electronico"),2,IF(N19=1,VLOOKUP($C19&amp;"|"&amp;$B19&amp;"|"&amp;$D19,Empresas!$C$6:$CC$92,$G19+6+1,0),0))))</f>
        <v>0</v>
      </c>
      <c r="AF19" s="147">
        <f>IF(AND($I19="Si",O19=1),1,IF(AND($I19="Fisico",O19=1),1,IF(AND(O19=1,$I19="Electronico"),2,IF(O19=1,VLOOKUP($C19&amp;"|"&amp;$B19&amp;"|"&amp;$D19,Empresas!$C$6:$CC$92,$G19+6+1,0),0))))</f>
        <v>0</v>
      </c>
      <c r="AG19" s="147">
        <f>IF(AND($I19="Si",P19=1),1,IF(AND($I19="Fisico",P19=1),1,IF(AND(P19=1,$I19="Electronico"),2,IF(P19=1,VLOOKUP($C19&amp;"|"&amp;$B19&amp;"|"&amp;$D19,Empresas!$C$6:$CC$92,$G19+6+1,0),0))))</f>
        <v>0</v>
      </c>
      <c r="AH19" s="147">
        <f>IF(AND($I19="Si",Q19=1),1,IF(AND($I19="Fisico",Q19=1),1,IF(AND(Q19=1,$I19="Electronico"),2,IF(Q19=1,VLOOKUP($C19&amp;"|"&amp;$B19&amp;"|"&amp;$D19,Empresas!$C$6:$CC$92,$G19+6+1,0),0))))</f>
        <v>0</v>
      </c>
      <c r="AI19" s="147">
        <f>IF(AND($I19="Si",R19=1),1,IF(AND($I19="Fisico",R19=1),1,IF(AND(R19=1,$I19="Electronico"),2,IF(R19=1,VLOOKUP($C19&amp;"|"&amp;$B19&amp;"|"&amp;$D19,Empresas!$C$6:$CC$92,$G19+6+1,0),0))))</f>
        <v>0</v>
      </c>
      <c r="AJ19" s="147">
        <f>IF(AND($I19="Si",S19=1),1,IF(AND($I19="Fisico",S19=1),1,IF(AND(S19=1,$I19="Electronico"),2,IF(S19=1,VLOOKUP($C19&amp;"|"&amp;$B19&amp;"|"&amp;$D19,Empresas!$C$6:$CC$92,$G19+6+1,0),0))))</f>
        <v>0</v>
      </c>
      <c r="AK19" s="147">
        <f>IF(AND($I19="Si",T19=1),1,IF(AND($I19="Fisico",T19=1),1,IF(AND(T19=1,$I19="Electronico"),2,IF(T19=1,VLOOKUP($C19&amp;"|"&amp;$B19&amp;"|"&amp;$D19,Empresas!$C$6:$CC$92,$G19+6+1,0),0))))</f>
        <v>0</v>
      </c>
      <c r="AL19" s="147">
        <f>IF(AND($I19="Si",U19=1),1,IF(AND($I19="Fisico",U19=1),1,IF(AND(U19=1,$I19="Electronico"),2,IF(U19=1,VLOOKUP($C19&amp;"|"&amp;$B19&amp;"|"&amp;$D19,Empresas!$C$6:$CC$92,$G19+6+1,0),0))))</f>
        <v>0</v>
      </c>
      <c r="AM19" s="149">
        <f t="shared" si="2"/>
        <v>0</v>
      </c>
      <c r="AN19" s="149">
        <f t="shared" si="3"/>
        <v>8</v>
      </c>
      <c r="AO19" s="152">
        <f t="shared" si="4"/>
        <v>0</v>
      </c>
    </row>
    <row r="20" spans="1:41" x14ac:dyDescent="0.25">
      <c r="A20" s="140" t="str">
        <f>VLOOKUP(D20,Empresas!$D$7:$F$91,3,0)</f>
        <v>Jose</v>
      </c>
      <c r="B20" s="141" t="str">
        <f>VLOOKUP(D20,Empresas!$D$7:$G$91,4,0)</f>
        <v xml:space="preserve">Rocio </v>
      </c>
      <c r="C20" s="141" t="s">
        <v>544</v>
      </c>
      <c r="D20" s="141" t="s">
        <v>514</v>
      </c>
      <c r="E20" s="141" t="str">
        <f>VLOOKUP(D20,Empresas!$D$7:$E$92,2,0)</f>
        <v>CALMI CORPORACION S.A.C.</v>
      </c>
      <c r="F20" s="141" t="s">
        <v>175</v>
      </c>
      <c r="G20" s="142">
        <f t="shared" si="6"/>
        <v>53</v>
      </c>
      <c r="H20" s="142" t="str">
        <f>VLOOKUP(D20,Empresas!$D$6:$L$92,7,0)</f>
        <v>Mensual</v>
      </c>
      <c r="I20" s="141" t="str">
        <f>VLOOKUP(VLOOKUP(D20&amp;"|"&amp;B20,Empresas!$I$7:$CB$92,G20,0),Tablas!$A$8:$B$10,2,0)</f>
        <v>No aplica</v>
      </c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 t="str">
        <f>VLOOKUP(D20,Empresas!$D$7:$CF$91,81,0)</f>
        <v>A</v>
      </c>
      <c r="W20" s="78" t="str">
        <f>VLOOKUP(D20,Empresas!$D$7:$M$91,10,0)</f>
        <v>Mype</v>
      </c>
      <c r="X20" s="69" t="str">
        <f t="shared" si="0"/>
        <v>SI</v>
      </c>
      <c r="Y20" s="153" t="str">
        <f t="shared" si="1"/>
        <v>No aplica</v>
      </c>
      <c r="Z20" s="147">
        <f>IF(Y20="No aplica",0,IF(I20="no",0,IF(I20="No aplica",0,IF(I20="Si",1,IF(I20="Fisico",1,IF(I20="Electronico",2,VLOOKUP(C20&amp;"|"&amp;B20&amp;"|"&amp;D20,Empresas!$C$6:$CC$92,G20+6+1,0)))))))</f>
        <v>0</v>
      </c>
      <c r="AA20" s="147">
        <f>IF(AND($I20="Si",J20=1),1,IF(AND($I20="Fisico",J20=1),1,IF(AND(J20=1,$I20="Electronico"),2,IF(J20=1,VLOOKUP($C20&amp;"|"&amp;$B20&amp;"|"&amp;$D20,Empresas!$C$6:$CC$92,$G20+6+1,0),0))))</f>
        <v>0</v>
      </c>
      <c r="AB20" s="147">
        <f>IF(AND($I20="Si",K20=1),1,IF(AND($I20="Fisico",K20=1),1,IF(AND(K20=1,$I20="Electronico"),2,IF(K20=1,VLOOKUP($C20&amp;"|"&amp;$B20&amp;"|"&amp;$D20,Empresas!$C$6:$CC$92,$G20+6+1,0),0))))</f>
        <v>0</v>
      </c>
      <c r="AC20" s="147">
        <f>IF(AND($I20="Si",L20=1),1,IF(AND($I20="Fisico",L20=1),1,IF(AND(L20=1,$I20="Electronico"),2,IF(L20=1,VLOOKUP($C20&amp;"|"&amp;$B20&amp;"|"&amp;$D20,Empresas!$C$6:$CC$92,$G20+6+1,0),0))))</f>
        <v>0</v>
      </c>
      <c r="AD20" s="147">
        <f>IF(AND($I20="Si",M20=1),1,IF(AND($I20="Fisico",M20=1),1,IF(AND(M20=1,$I20="Electronico"),2,IF(M20=1,VLOOKUP($C20&amp;"|"&amp;$B20&amp;"|"&amp;$D20,Empresas!$C$6:$CC$92,$G20+6+1,0),0))))</f>
        <v>0</v>
      </c>
      <c r="AE20" s="147">
        <f>IF(AND($I20="Si",N20=1),1,IF(AND($I20="Fisico",N20=1),1,IF(AND(N20=1,$I20="Electronico"),2,IF(N20=1,VLOOKUP($C20&amp;"|"&amp;$B20&amp;"|"&amp;$D20,Empresas!$C$6:$CC$92,$G20+6+1,0),0))))</f>
        <v>0</v>
      </c>
      <c r="AF20" s="147">
        <f>IF(AND($I20="Si",O20=1),1,IF(AND($I20="Fisico",O20=1),1,IF(AND(O20=1,$I20="Electronico"),2,IF(O20=1,VLOOKUP($C20&amp;"|"&amp;$B20&amp;"|"&amp;$D20,Empresas!$C$6:$CC$92,$G20+6+1,0),0))))</f>
        <v>0</v>
      </c>
      <c r="AG20" s="147">
        <f>IF(AND($I20="Si",P20=1),1,IF(AND($I20="Fisico",P20=1),1,IF(AND(P20=1,$I20="Electronico"),2,IF(P20=1,VLOOKUP($C20&amp;"|"&amp;$B20&amp;"|"&amp;$D20,Empresas!$C$6:$CC$92,$G20+6+1,0),0))))</f>
        <v>0</v>
      </c>
      <c r="AH20" s="147">
        <f>IF(AND($I20="Si",Q20=1),1,IF(AND($I20="Fisico",Q20=1),1,IF(AND(Q20=1,$I20="Electronico"),2,IF(Q20=1,VLOOKUP($C20&amp;"|"&amp;$B20&amp;"|"&amp;$D20,Empresas!$C$6:$CC$92,$G20+6+1,0),0))))</f>
        <v>0</v>
      </c>
      <c r="AI20" s="147">
        <f>IF(AND($I20="Si",R20=1),1,IF(AND($I20="Fisico",R20=1),1,IF(AND(R20=1,$I20="Electronico"),2,IF(R20=1,VLOOKUP($C20&amp;"|"&amp;$B20&amp;"|"&amp;$D20,Empresas!$C$6:$CC$92,$G20+6+1,0),0))))</f>
        <v>0</v>
      </c>
      <c r="AJ20" s="147">
        <f>IF(AND($I20="Si",S20=1),1,IF(AND($I20="Fisico",S20=1),1,IF(AND(S20=1,$I20="Electronico"),2,IF(S20=1,VLOOKUP($C20&amp;"|"&amp;$B20&amp;"|"&amp;$D20,Empresas!$C$6:$CC$92,$G20+6+1,0),0))))</f>
        <v>0</v>
      </c>
      <c r="AK20" s="147">
        <f>IF(AND($I20="Si",T20=1),1,IF(AND($I20="Fisico",T20=1),1,IF(AND(T20=1,$I20="Electronico"),2,IF(T20=1,VLOOKUP($C20&amp;"|"&amp;$B20&amp;"|"&amp;$D20,Empresas!$C$6:$CC$92,$G20+6+1,0),0))))</f>
        <v>0</v>
      </c>
      <c r="AL20" s="147">
        <f>IF(AND($I20="Si",U20=1),1,IF(AND($I20="Fisico",U20=1),1,IF(AND(U20=1,$I20="Electronico"),2,IF(U20=1,VLOOKUP($C20&amp;"|"&amp;$B20&amp;"|"&amp;$D20,Empresas!$C$6:$CC$92,$G20+6+1,0),0))))</f>
        <v>0</v>
      </c>
      <c r="AM20" s="149">
        <f t="shared" si="2"/>
        <v>0</v>
      </c>
      <c r="AN20" s="149">
        <f t="shared" si="3"/>
        <v>0</v>
      </c>
      <c r="AO20" s="152">
        <f t="shared" si="4"/>
        <v>0</v>
      </c>
    </row>
    <row r="21" spans="1:41" x14ac:dyDescent="0.25">
      <c r="A21" s="140" t="str">
        <f>VLOOKUP(D21,Empresas!$D$7:$F$91,3,0)</f>
        <v>Jose</v>
      </c>
      <c r="B21" s="141" t="str">
        <f>VLOOKUP(D21,Empresas!$D$7:$G$91,4,0)</f>
        <v xml:space="preserve">Rocio </v>
      </c>
      <c r="C21" s="141" t="s">
        <v>544</v>
      </c>
      <c r="D21" s="141" t="s">
        <v>514</v>
      </c>
      <c r="E21" s="141" t="str">
        <f>VLOOKUP(D21,Empresas!$D$7:$E$92,2,0)</f>
        <v>CALMI CORPORACION S.A.C.</v>
      </c>
      <c r="F21" s="141" t="s">
        <v>176</v>
      </c>
      <c r="G21" s="142">
        <f t="shared" si="6"/>
        <v>54</v>
      </c>
      <c r="H21" s="142" t="str">
        <f>VLOOKUP(D21,Empresas!$D$6:$L$92,7,0)</f>
        <v>Mensual</v>
      </c>
      <c r="I21" s="141" t="str">
        <f>VLOOKUP(VLOOKUP(D21&amp;"|"&amp;B21,Empresas!$I$7:$CB$92,G21,0),Tablas!$A$8:$B$10,2,0)</f>
        <v>Fisico</v>
      </c>
      <c r="J21" s="78">
        <v>2</v>
      </c>
      <c r="K21" s="78">
        <v>2</v>
      </c>
      <c r="L21" s="78">
        <v>2</v>
      </c>
      <c r="M21" s="78">
        <v>2</v>
      </c>
      <c r="N21" s="78">
        <v>2</v>
      </c>
      <c r="O21" s="78">
        <v>2</v>
      </c>
      <c r="P21" s="78">
        <v>2</v>
      </c>
      <c r="Q21" s="78">
        <v>2</v>
      </c>
      <c r="R21" s="78"/>
      <c r="S21" s="78"/>
      <c r="T21" s="78"/>
      <c r="U21" s="78"/>
      <c r="V21" s="78" t="str">
        <f>VLOOKUP(D21,Empresas!$D$7:$CF$91,81,0)</f>
        <v>A</v>
      </c>
      <c r="W21" s="78" t="str">
        <f>VLOOKUP(D21,Empresas!$D$7:$M$91,10,0)</f>
        <v>Mype</v>
      </c>
      <c r="X21" s="69" t="str">
        <f t="shared" si="0"/>
        <v>SI</v>
      </c>
      <c r="Y21" s="153" t="str">
        <f t="shared" si="1"/>
        <v>Si aplica</v>
      </c>
      <c r="Z21" s="147">
        <f>IF(Y21="No aplica",0,IF(I21="no",0,IF(I21="No aplica",0,IF(I21="Si",1,IF(I21="Fisico",1,IF(I21="Electronico",2,VLOOKUP(C21&amp;"|"&amp;B21&amp;"|"&amp;D21,Empresas!$C$6:$CC$92,G21+6+1,0)))))))</f>
        <v>1</v>
      </c>
      <c r="AA21" s="147">
        <f>IF(AND($I21="Si",J21=1),1,IF(AND($I21="Fisico",J21=1),1,IF(AND(J21=1,$I21="Electronico"),2,IF(J21=1,VLOOKUP($C21&amp;"|"&amp;$B21&amp;"|"&amp;$D21,Empresas!$C$6:$CC$92,$G21+6+1,0),0))))</f>
        <v>0</v>
      </c>
      <c r="AB21" s="147">
        <f>IF(AND($I21="Si",K21=1),1,IF(AND($I21="Fisico",K21=1),1,IF(AND(K21=1,$I21="Electronico"),2,IF(K21=1,VLOOKUP($C21&amp;"|"&amp;$B21&amp;"|"&amp;$D21,Empresas!$C$6:$CC$92,$G21+6+1,0),0))))</f>
        <v>0</v>
      </c>
      <c r="AC21" s="147">
        <f>IF(AND($I21="Si",L21=1),1,IF(AND($I21="Fisico",L21=1),1,IF(AND(L21=1,$I21="Electronico"),2,IF(L21=1,VLOOKUP($C21&amp;"|"&amp;$B21&amp;"|"&amp;$D21,Empresas!$C$6:$CC$92,$G21+6+1,0),0))))</f>
        <v>0</v>
      </c>
      <c r="AD21" s="147">
        <f>IF(AND($I21="Si",M21=1),1,IF(AND($I21="Fisico",M21=1),1,IF(AND(M21=1,$I21="Electronico"),2,IF(M21=1,VLOOKUP($C21&amp;"|"&amp;$B21&amp;"|"&amp;$D21,Empresas!$C$6:$CC$92,$G21+6+1,0),0))))</f>
        <v>0</v>
      </c>
      <c r="AE21" s="147">
        <f>IF(AND($I21="Si",N21=1),1,IF(AND($I21="Fisico",N21=1),1,IF(AND(N21=1,$I21="Electronico"),2,IF(N21=1,VLOOKUP($C21&amp;"|"&amp;$B21&amp;"|"&amp;$D21,Empresas!$C$6:$CC$92,$G21+6+1,0),0))))</f>
        <v>0</v>
      </c>
      <c r="AF21" s="147">
        <f>IF(AND($I21="Si",O21=1),1,IF(AND($I21="Fisico",O21=1),1,IF(AND(O21=1,$I21="Electronico"),2,IF(O21=1,VLOOKUP($C21&amp;"|"&amp;$B21&amp;"|"&amp;$D21,Empresas!$C$6:$CC$92,$G21+6+1,0),0))))</f>
        <v>0</v>
      </c>
      <c r="AG21" s="147">
        <f>IF(AND($I21="Si",P21=1),1,IF(AND($I21="Fisico",P21=1),1,IF(AND(P21=1,$I21="Electronico"),2,IF(P21=1,VLOOKUP($C21&amp;"|"&amp;$B21&amp;"|"&amp;$D21,Empresas!$C$6:$CC$92,$G21+6+1,0),0))))</f>
        <v>0</v>
      </c>
      <c r="AH21" s="147">
        <f>IF(AND($I21="Si",Q21=1),1,IF(AND($I21="Fisico",Q21=1),1,IF(AND(Q21=1,$I21="Electronico"),2,IF(Q21=1,VLOOKUP($C21&amp;"|"&amp;$B21&amp;"|"&amp;$D21,Empresas!$C$6:$CC$92,$G21+6+1,0),0))))</f>
        <v>0</v>
      </c>
      <c r="AI21" s="147">
        <f>IF(AND($I21="Si",R21=1),1,IF(AND($I21="Fisico",R21=1),1,IF(AND(R21=1,$I21="Electronico"),2,IF(R21=1,VLOOKUP($C21&amp;"|"&amp;$B21&amp;"|"&amp;$D21,Empresas!$C$6:$CC$92,$G21+6+1,0),0))))</f>
        <v>0</v>
      </c>
      <c r="AJ21" s="147">
        <f>IF(AND($I21="Si",S21=1),1,IF(AND($I21="Fisico",S21=1),1,IF(AND(S21=1,$I21="Electronico"),2,IF(S21=1,VLOOKUP($C21&amp;"|"&amp;$B21&amp;"|"&amp;$D21,Empresas!$C$6:$CC$92,$G21+6+1,0),0))))</f>
        <v>0</v>
      </c>
      <c r="AK21" s="147">
        <f>IF(AND($I21="Si",T21=1),1,IF(AND($I21="Fisico",T21=1),1,IF(AND(T21=1,$I21="Electronico"),2,IF(T21=1,VLOOKUP($C21&amp;"|"&amp;$B21&amp;"|"&amp;$D21,Empresas!$C$6:$CC$92,$G21+6+1,0),0))))</f>
        <v>0</v>
      </c>
      <c r="AL21" s="147">
        <f>IF(AND($I21="Si",U21=1),1,IF(AND($I21="Fisico",U21=1),1,IF(AND(U21=1,$I21="Electronico"),2,IF(U21=1,VLOOKUP($C21&amp;"|"&amp;$B21&amp;"|"&amp;$D21,Empresas!$C$6:$CC$92,$G21+6+1,0),0))))</f>
        <v>0</v>
      </c>
      <c r="AM21" s="149">
        <f t="shared" si="2"/>
        <v>0</v>
      </c>
      <c r="AN21" s="149">
        <f t="shared" si="3"/>
        <v>8</v>
      </c>
      <c r="AO21" s="152">
        <f t="shared" si="4"/>
        <v>0</v>
      </c>
    </row>
    <row r="22" spans="1:41" x14ac:dyDescent="0.25">
      <c r="A22" s="140" t="str">
        <f>VLOOKUP(D22,Empresas!$D$7:$F$91,3,0)</f>
        <v>Jose</v>
      </c>
      <c r="B22" s="141" t="str">
        <f>VLOOKUP(D22,Empresas!$D$7:$G$91,4,0)</f>
        <v xml:space="preserve">Rocio </v>
      </c>
      <c r="C22" s="141" t="s">
        <v>544</v>
      </c>
      <c r="D22" s="141" t="s">
        <v>514</v>
      </c>
      <c r="E22" s="141" t="str">
        <f>VLOOKUP(D22,Empresas!$D$7:$E$92,2,0)</f>
        <v>CALMI CORPORACION S.A.C.</v>
      </c>
      <c r="F22" s="141" t="s">
        <v>177</v>
      </c>
      <c r="G22" s="142">
        <f t="shared" si="6"/>
        <v>55</v>
      </c>
      <c r="H22" s="142" t="str">
        <f>VLOOKUP(D22,Empresas!$D$6:$L$92,7,0)</f>
        <v>Mensual</v>
      </c>
      <c r="I22" s="141" t="str">
        <f>VLOOKUP(VLOOKUP(D22&amp;"|"&amp;B22,Empresas!$I$7:$CB$92,G22,0),Tablas!$A$8:$B$10,2,0)</f>
        <v>Fisico</v>
      </c>
      <c r="J22" s="78">
        <v>2</v>
      </c>
      <c r="K22" s="78">
        <v>2</v>
      </c>
      <c r="L22" s="78">
        <v>2</v>
      </c>
      <c r="M22" s="78">
        <v>2</v>
      </c>
      <c r="N22" s="78">
        <v>2</v>
      </c>
      <c r="O22" s="78">
        <v>2</v>
      </c>
      <c r="P22" s="78">
        <v>2</v>
      </c>
      <c r="Q22" s="78">
        <v>2</v>
      </c>
      <c r="R22" s="78"/>
      <c r="S22" s="78"/>
      <c r="T22" s="78"/>
      <c r="U22" s="78"/>
      <c r="V22" s="78" t="str">
        <f>VLOOKUP(D22,Empresas!$D$7:$CF$91,81,0)</f>
        <v>A</v>
      </c>
      <c r="W22" s="78" t="str">
        <f>VLOOKUP(D22,Empresas!$D$7:$M$91,10,0)</f>
        <v>Mype</v>
      </c>
      <c r="X22" s="69" t="str">
        <f t="shared" si="0"/>
        <v>NO</v>
      </c>
      <c r="Y22" s="153" t="str">
        <f t="shared" si="1"/>
        <v>Si aplica</v>
      </c>
      <c r="Z22" s="147">
        <f>IF(Y22="No aplica",0,IF(I22="no",0,IF(I22="No aplica",0,IF(I22="Si",1,IF(I22="Fisico",1,IF(I22="Electronico",2,VLOOKUP(C22&amp;"|"&amp;B22&amp;"|"&amp;D22,Empresas!$C$6:$CC$92,G22+6+1,0)))))))</f>
        <v>1</v>
      </c>
      <c r="AA22" s="147">
        <f>IF(AND($I22="Si",J22=1),1,IF(AND($I22="Fisico",J22=1),1,IF(AND(J22=1,$I22="Electronico"),2,IF(J22=1,VLOOKUP($C22&amp;"|"&amp;$B22&amp;"|"&amp;$D22,Empresas!$C$6:$CC$92,$G22+6+1,0),0))))</f>
        <v>0</v>
      </c>
      <c r="AB22" s="147">
        <f>IF(AND($I22="Si",K22=1),1,IF(AND($I22="Fisico",K22=1),1,IF(AND(K22=1,$I22="Electronico"),2,IF(K22=1,VLOOKUP($C22&amp;"|"&amp;$B22&amp;"|"&amp;$D22,Empresas!$C$6:$CC$92,$G22+6+1,0),0))))</f>
        <v>0</v>
      </c>
      <c r="AC22" s="147">
        <f>IF(AND($I22="Si",L22=1),1,IF(AND($I22="Fisico",L22=1),1,IF(AND(L22=1,$I22="Electronico"),2,IF(L22=1,VLOOKUP($C22&amp;"|"&amp;$B22&amp;"|"&amp;$D22,Empresas!$C$6:$CC$92,$G22+6+1,0),0))))</f>
        <v>0</v>
      </c>
      <c r="AD22" s="147">
        <f>IF(AND($I22="Si",M22=1),1,IF(AND($I22="Fisico",M22=1),1,IF(AND(M22=1,$I22="Electronico"),2,IF(M22=1,VLOOKUP($C22&amp;"|"&amp;$B22&amp;"|"&amp;$D22,Empresas!$C$6:$CC$92,$G22+6+1,0),0))))</f>
        <v>0</v>
      </c>
      <c r="AE22" s="147">
        <f>IF(AND($I22="Si",N22=1),1,IF(AND($I22="Fisico",N22=1),1,IF(AND(N22=1,$I22="Electronico"),2,IF(N22=1,VLOOKUP($C22&amp;"|"&amp;$B22&amp;"|"&amp;$D22,Empresas!$C$6:$CC$92,$G22+6+1,0),0))))</f>
        <v>0</v>
      </c>
      <c r="AF22" s="147">
        <f>IF(AND($I22="Si",O22=1),1,IF(AND($I22="Fisico",O22=1),1,IF(AND(O22=1,$I22="Electronico"),2,IF(O22=1,VLOOKUP($C22&amp;"|"&amp;$B22&amp;"|"&amp;$D22,Empresas!$C$6:$CC$92,$G22+6+1,0),0))))</f>
        <v>0</v>
      </c>
      <c r="AG22" s="147">
        <f>IF(AND($I22="Si",P22=1),1,IF(AND($I22="Fisico",P22=1),1,IF(AND(P22=1,$I22="Electronico"),2,IF(P22=1,VLOOKUP($C22&amp;"|"&amp;$B22&amp;"|"&amp;$D22,Empresas!$C$6:$CC$92,$G22+6+1,0),0))))</f>
        <v>0</v>
      </c>
      <c r="AH22" s="147">
        <f>IF(AND($I22="Si",Q22=1),1,IF(AND($I22="Fisico",Q22=1),1,IF(AND(Q22=1,$I22="Electronico"),2,IF(Q22=1,VLOOKUP($C22&amp;"|"&amp;$B22&amp;"|"&amp;$D22,Empresas!$C$6:$CC$92,$G22+6+1,0),0))))</f>
        <v>0</v>
      </c>
      <c r="AI22" s="147">
        <f>IF(AND($I22="Si",R22=1),1,IF(AND($I22="Fisico",R22=1),1,IF(AND(R22=1,$I22="Electronico"),2,IF(R22=1,VLOOKUP($C22&amp;"|"&amp;$B22&amp;"|"&amp;$D22,Empresas!$C$6:$CC$92,$G22+6+1,0),0))))</f>
        <v>0</v>
      </c>
      <c r="AJ22" s="147">
        <f>IF(AND($I22="Si",S22=1),1,IF(AND($I22="Fisico",S22=1),1,IF(AND(S22=1,$I22="Electronico"),2,IF(S22=1,VLOOKUP($C22&amp;"|"&amp;$B22&amp;"|"&amp;$D22,Empresas!$C$6:$CC$92,$G22+6+1,0),0))))</f>
        <v>0</v>
      </c>
      <c r="AK22" s="147">
        <f>IF(AND($I22="Si",T22=1),1,IF(AND($I22="Fisico",T22=1),1,IF(AND(T22=1,$I22="Electronico"),2,IF(T22=1,VLOOKUP($C22&amp;"|"&amp;$B22&amp;"|"&amp;$D22,Empresas!$C$6:$CC$92,$G22+6+1,0),0))))</f>
        <v>0</v>
      </c>
      <c r="AL22" s="147">
        <f>IF(AND($I22="Si",U22=1),1,IF(AND($I22="Fisico",U22=1),1,IF(AND(U22=1,$I22="Electronico"),2,IF(U22=1,VLOOKUP($C22&amp;"|"&amp;$B22&amp;"|"&amp;$D22,Empresas!$C$6:$CC$92,$G22+6+1,0),0))))</f>
        <v>0</v>
      </c>
      <c r="AM22" s="149">
        <f t="shared" si="2"/>
        <v>0</v>
      </c>
      <c r="AN22" s="149">
        <f t="shared" si="3"/>
        <v>8</v>
      </c>
      <c r="AO22" s="152">
        <f t="shared" si="4"/>
        <v>0</v>
      </c>
    </row>
    <row r="23" spans="1:41" x14ac:dyDescent="0.25">
      <c r="A23" s="140" t="str">
        <f>VLOOKUP(D23,Empresas!$D$7:$F$91,3,0)</f>
        <v>Jose</v>
      </c>
      <c r="B23" s="141" t="str">
        <f>VLOOKUP(D23,Empresas!$D$7:$G$91,4,0)</f>
        <v xml:space="preserve">Rocio </v>
      </c>
      <c r="C23" s="141" t="s">
        <v>544</v>
      </c>
      <c r="D23" s="141" t="s">
        <v>514</v>
      </c>
      <c r="E23" s="141" t="str">
        <f>VLOOKUP(D23,Empresas!$D$7:$E$92,2,0)</f>
        <v>CALMI CORPORACION S.A.C.</v>
      </c>
      <c r="F23" s="141" t="s">
        <v>178</v>
      </c>
      <c r="G23" s="142">
        <f t="shared" si="6"/>
        <v>56</v>
      </c>
      <c r="H23" s="142" t="str">
        <f>VLOOKUP(D23,Empresas!$D$6:$L$92,7,0)</f>
        <v>Mensual</v>
      </c>
      <c r="I23" s="141" t="str">
        <f>VLOOKUP(VLOOKUP(D23&amp;"|"&amp;B23,Empresas!$I$7:$CB$92,G23,0),Tablas!$A$8:$B$10,2,0)</f>
        <v>No aplica</v>
      </c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 t="str">
        <f>VLOOKUP(D23,Empresas!$D$7:$CF$91,81,0)</f>
        <v>A</v>
      </c>
      <c r="W23" s="78" t="str">
        <f>VLOOKUP(D23,Empresas!$D$7:$M$91,10,0)</f>
        <v>Mype</v>
      </c>
      <c r="X23" s="69" t="str">
        <f t="shared" si="0"/>
        <v>SI</v>
      </c>
      <c r="Y23" s="153" t="str">
        <f t="shared" si="1"/>
        <v>No aplica</v>
      </c>
      <c r="Z23" s="147">
        <f>IF(Y23="No aplica",0,IF(I23="no",0,IF(I23="No aplica",0,IF(I23="Si",1,IF(I23="Fisico",1,IF(I23="Electronico",2,VLOOKUP(C23&amp;"|"&amp;B23&amp;"|"&amp;D23,Empresas!$C$6:$CC$92,G23+6+1,0)))))))</f>
        <v>0</v>
      </c>
      <c r="AA23" s="147">
        <f>IF(AND($I23="Si",J23=1),1,IF(AND($I23="Fisico",J23=1),1,IF(AND(J23=1,$I23="Electronico"),2,IF(J23=1,VLOOKUP($C23&amp;"|"&amp;$B23&amp;"|"&amp;$D23,Empresas!$C$6:$CC$92,$G23+6+1,0),0))))</f>
        <v>0</v>
      </c>
      <c r="AB23" s="147">
        <f>IF(AND($I23="Si",K23=1),1,IF(AND($I23="Fisico",K23=1),1,IF(AND(K23=1,$I23="Electronico"),2,IF(K23=1,VLOOKUP($C23&amp;"|"&amp;$B23&amp;"|"&amp;$D23,Empresas!$C$6:$CC$92,$G23+6+1,0),0))))</f>
        <v>0</v>
      </c>
      <c r="AC23" s="147">
        <f>IF(AND($I23="Si",L23=1),1,IF(AND($I23="Fisico",L23=1),1,IF(AND(L23=1,$I23="Electronico"),2,IF(L23=1,VLOOKUP($C23&amp;"|"&amp;$B23&amp;"|"&amp;$D23,Empresas!$C$6:$CC$92,$G23+6+1,0),0))))</f>
        <v>0</v>
      </c>
      <c r="AD23" s="147">
        <f>IF(AND($I23="Si",M23=1),1,IF(AND($I23="Fisico",M23=1),1,IF(AND(M23=1,$I23="Electronico"),2,IF(M23=1,VLOOKUP($C23&amp;"|"&amp;$B23&amp;"|"&amp;$D23,Empresas!$C$6:$CC$92,$G23+6+1,0),0))))</f>
        <v>0</v>
      </c>
      <c r="AE23" s="147">
        <f>IF(AND($I23="Si",N23=1),1,IF(AND($I23="Fisico",N23=1),1,IF(AND(N23=1,$I23="Electronico"),2,IF(N23=1,VLOOKUP($C23&amp;"|"&amp;$B23&amp;"|"&amp;$D23,Empresas!$C$6:$CC$92,$G23+6+1,0),0))))</f>
        <v>0</v>
      </c>
      <c r="AF23" s="147">
        <f>IF(AND($I23="Si",O23=1),1,IF(AND($I23="Fisico",O23=1),1,IF(AND(O23=1,$I23="Electronico"),2,IF(O23=1,VLOOKUP($C23&amp;"|"&amp;$B23&amp;"|"&amp;$D23,Empresas!$C$6:$CC$92,$G23+6+1,0),0))))</f>
        <v>0</v>
      </c>
      <c r="AG23" s="147">
        <f>IF(AND($I23="Si",P23=1),1,IF(AND($I23="Fisico",P23=1),1,IF(AND(P23=1,$I23="Electronico"),2,IF(P23=1,VLOOKUP($C23&amp;"|"&amp;$B23&amp;"|"&amp;$D23,Empresas!$C$6:$CC$92,$G23+6+1,0),0))))</f>
        <v>0</v>
      </c>
      <c r="AH23" s="147">
        <f>IF(AND($I23="Si",Q23=1),1,IF(AND($I23="Fisico",Q23=1),1,IF(AND(Q23=1,$I23="Electronico"),2,IF(Q23=1,VLOOKUP($C23&amp;"|"&amp;$B23&amp;"|"&amp;$D23,Empresas!$C$6:$CC$92,$G23+6+1,0),0))))</f>
        <v>0</v>
      </c>
      <c r="AI23" s="147">
        <f>IF(AND($I23="Si",R23=1),1,IF(AND($I23="Fisico",R23=1),1,IF(AND(R23=1,$I23="Electronico"),2,IF(R23=1,VLOOKUP($C23&amp;"|"&amp;$B23&amp;"|"&amp;$D23,Empresas!$C$6:$CC$92,$G23+6+1,0),0))))</f>
        <v>0</v>
      </c>
      <c r="AJ23" s="147">
        <f>IF(AND($I23="Si",S23=1),1,IF(AND($I23="Fisico",S23=1),1,IF(AND(S23=1,$I23="Electronico"),2,IF(S23=1,VLOOKUP($C23&amp;"|"&amp;$B23&amp;"|"&amp;$D23,Empresas!$C$6:$CC$92,$G23+6+1,0),0))))</f>
        <v>0</v>
      </c>
      <c r="AK23" s="147">
        <f>IF(AND($I23="Si",T23=1),1,IF(AND($I23="Fisico",T23=1),1,IF(AND(T23=1,$I23="Electronico"),2,IF(T23=1,VLOOKUP($C23&amp;"|"&amp;$B23&amp;"|"&amp;$D23,Empresas!$C$6:$CC$92,$G23+6+1,0),0))))</f>
        <v>0</v>
      </c>
      <c r="AL23" s="147">
        <f>IF(AND($I23="Si",U23=1),1,IF(AND($I23="Fisico",U23=1),1,IF(AND(U23=1,$I23="Electronico"),2,IF(U23=1,VLOOKUP($C23&amp;"|"&amp;$B23&amp;"|"&amp;$D23,Empresas!$C$6:$CC$92,$G23+6+1,0),0))))</f>
        <v>0</v>
      </c>
      <c r="AM23" s="149">
        <f t="shared" si="2"/>
        <v>0</v>
      </c>
      <c r="AN23" s="149">
        <f t="shared" si="3"/>
        <v>0</v>
      </c>
      <c r="AO23" s="152">
        <f t="shared" si="4"/>
        <v>0</v>
      </c>
    </row>
    <row r="24" spans="1:41" x14ac:dyDescent="0.25">
      <c r="A24" s="140" t="str">
        <f>VLOOKUP(D24,Empresas!$D$7:$F$91,3,0)</f>
        <v>Jose</v>
      </c>
      <c r="B24" s="141" t="str">
        <f>VLOOKUP(D24,Empresas!$D$7:$G$91,4,0)</f>
        <v xml:space="preserve">Rocio </v>
      </c>
      <c r="C24" s="141" t="s">
        <v>544</v>
      </c>
      <c r="D24" s="141" t="s">
        <v>514</v>
      </c>
      <c r="E24" s="141" t="str">
        <f>VLOOKUP(D24,Empresas!$D$7:$E$92,2,0)</f>
        <v>CALMI CORPORACION S.A.C.</v>
      </c>
      <c r="F24" s="141" t="s">
        <v>179</v>
      </c>
      <c r="G24" s="142">
        <f t="shared" si="6"/>
        <v>57</v>
      </c>
      <c r="H24" s="142" t="str">
        <f>VLOOKUP(D24,Empresas!$D$6:$L$92,7,0)</f>
        <v>Mensual</v>
      </c>
      <c r="I24" s="141" t="str">
        <f>VLOOKUP(VLOOKUP(D24&amp;"|"&amp;B24,Empresas!$I$7:$CB$92,G24,0),Tablas!$A$8:$B$10,2,0)</f>
        <v>No aplica</v>
      </c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 t="str">
        <f>VLOOKUP(D24,Empresas!$D$7:$CF$91,81,0)</f>
        <v>A</v>
      </c>
      <c r="W24" s="78" t="str">
        <f>VLOOKUP(D24,Empresas!$D$7:$M$91,10,0)</f>
        <v>Mype</v>
      </c>
      <c r="X24" s="69" t="str">
        <f t="shared" si="0"/>
        <v>NO</v>
      </c>
      <c r="Y24" s="153" t="str">
        <f t="shared" si="1"/>
        <v>No aplica</v>
      </c>
      <c r="Z24" s="147">
        <f>IF(Y24="No aplica",0,IF(I24="no",0,IF(I24="No aplica",0,IF(I24="Si",1,IF(I24="Fisico",1,IF(I24="Electronico",2,VLOOKUP(C24&amp;"|"&amp;B24&amp;"|"&amp;D24,Empresas!$C$6:$CC$92,G24+6+1,0)))))))</f>
        <v>0</v>
      </c>
      <c r="AA24" s="147">
        <f>IF(AND($I24="Si",J24=1),1,IF(AND($I24="Fisico",J24=1),1,IF(AND(J24=1,$I24="Electronico"),2,IF(J24=1,VLOOKUP($C24&amp;"|"&amp;$B24&amp;"|"&amp;$D24,Empresas!$C$6:$CC$92,$G24+6+1,0),0))))</f>
        <v>0</v>
      </c>
      <c r="AB24" s="147">
        <f>IF(AND($I24="Si",K24=1),1,IF(AND($I24="Fisico",K24=1),1,IF(AND(K24=1,$I24="Electronico"),2,IF(K24=1,VLOOKUP($C24&amp;"|"&amp;$B24&amp;"|"&amp;$D24,Empresas!$C$6:$CC$92,$G24+6+1,0),0))))</f>
        <v>0</v>
      </c>
      <c r="AC24" s="147">
        <f>IF(AND($I24="Si",L24=1),1,IF(AND($I24="Fisico",L24=1),1,IF(AND(L24=1,$I24="Electronico"),2,IF(L24=1,VLOOKUP($C24&amp;"|"&amp;$B24&amp;"|"&amp;$D24,Empresas!$C$6:$CC$92,$G24+6+1,0),0))))</f>
        <v>0</v>
      </c>
      <c r="AD24" s="147">
        <f>IF(AND($I24="Si",M24=1),1,IF(AND($I24="Fisico",M24=1),1,IF(AND(M24=1,$I24="Electronico"),2,IF(M24=1,VLOOKUP($C24&amp;"|"&amp;$B24&amp;"|"&amp;$D24,Empresas!$C$6:$CC$92,$G24+6+1,0),0))))</f>
        <v>0</v>
      </c>
      <c r="AE24" s="147">
        <f>IF(AND($I24="Si",N24=1),1,IF(AND($I24="Fisico",N24=1),1,IF(AND(N24=1,$I24="Electronico"),2,IF(N24=1,VLOOKUP($C24&amp;"|"&amp;$B24&amp;"|"&amp;$D24,Empresas!$C$6:$CC$92,$G24+6+1,0),0))))</f>
        <v>0</v>
      </c>
      <c r="AF24" s="147">
        <f>IF(AND($I24="Si",O24=1),1,IF(AND($I24="Fisico",O24=1),1,IF(AND(O24=1,$I24="Electronico"),2,IF(O24=1,VLOOKUP($C24&amp;"|"&amp;$B24&amp;"|"&amp;$D24,Empresas!$C$6:$CC$92,$G24+6+1,0),0))))</f>
        <v>0</v>
      </c>
      <c r="AG24" s="147">
        <f>IF(AND($I24="Si",P24=1),1,IF(AND($I24="Fisico",P24=1),1,IF(AND(P24=1,$I24="Electronico"),2,IF(P24=1,VLOOKUP($C24&amp;"|"&amp;$B24&amp;"|"&amp;$D24,Empresas!$C$6:$CC$92,$G24+6+1,0),0))))</f>
        <v>0</v>
      </c>
      <c r="AH24" s="147">
        <f>IF(AND($I24="Si",Q24=1),1,IF(AND($I24="Fisico",Q24=1),1,IF(AND(Q24=1,$I24="Electronico"),2,IF(Q24=1,VLOOKUP($C24&amp;"|"&amp;$B24&amp;"|"&amp;$D24,Empresas!$C$6:$CC$92,$G24+6+1,0),0))))</f>
        <v>0</v>
      </c>
      <c r="AI24" s="147">
        <f>IF(AND($I24="Si",R24=1),1,IF(AND($I24="Fisico",R24=1),1,IF(AND(R24=1,$I24="Electronico"),2,IF(R24=1,VLOOKUP($C24&amp;"|"&amp;$B24&amp;"|"&amp;$D24,Empresas!$C$6:$CC$92,$G24+6+1,0),0))))</f>
        <v>0</v>
      </c>
      <c r="AJ24" s="147">
        <f>IF(AND($I24="Si",S24=1),1,IF(AND($I24="Fisico",S24=1),1,IF(AND(S24=1,$I24="Electronico"),2,IF(S24=1,VLOOKUP($C24&amp;"|"&amp;$B24&amp;"|"&amp;$D24,Empresas!$C$6:$CC$92,$G24+6+1,0),0))))</f>
        <v>0</v>
      </c>
      <c r="AK24" s="147">
        <f>IF(AND($I24="Si",T24=1),1,IF(AND($I24="Fisico",T24=1),1,IF(AND(T24=1,$I24="Electronico"),2,IF(T24=1,VLOOKUP($C24&amp;"|"&amp;$B24&amp;"|"&amp;$D24,Empresas!$C$6:$CC$92,$G24+6+1,0),0))))</f>
        <v>0</v>
      </c>
      <c r="AL24" s="147">
        <f>IF(AND($I24="Si",U24=1),1,IF(AND($I24="Fisico",U24=1),1,IF(AND(U24=1,$I24="Electronico"),2,IF(U24=1,VLOOKUP($C24&amp;"|"&amp;$B24&amp;"|"&amp;$D24,Empresas!$C$6:$CC$92,$G24+6+1,0),0))))</f>
        <v>0</v>
      </c>
      <c r="AM24" s="149">
        <f t="shared" si="2"/>
        <v>0</v>
      </c>
      <c r="AN24" s="149">
        <f t="shared" si="3"/>
        <v>0</v>
      </c>
      <c r="AO24" s="152">
        <f t="shared" si="4"/>
        <v>0</v>
      </c>
    </row>
    <row r="25" spans="1:41" x14ac:dyDescent="0.25">
      <c r="A25" s="140" t="str">
        <f>VLOOKUP(D25,Empresas!$D$7:$F$91,3,0)</f>
        <v>Jose</v>
      </c>
      <c r="B25" s="141" t="str">
        <f>VLOOKUP(D25,Empresas!$D$7:$G$91,4,0)</f>
        <v xml:space="preserve">Rocio </v>
      </c>
      <c r="C25" s="141" t="s">
        <v>544</v>
      </c>
      <c r="D25" s="141" t="s">
        <v>514</v>
      </c>
      <c r="E25" s="141" t="str">
        <f>VLOOKUP(D25,Empresas!$D$7:$E$92,2,0)</f>
        <v>CALMI CORPORACION S.A.C.</v>
      </c>
      <c r="F25" s="141" t="s">
        <v>180</v>
      </c>
      <c r="G25" s="142">
        <f t="shared" si="6"/>
        <v>58</v>
      </c>
      <c r="H25" s="142" t="str">
        <f>VLOOKUP(D25,Empresas!$D$6:$L$92,7,0)</f>
        <v>Mensual</v>
      </c>
      <c r="I25" s="141" t="str">
        <f>VLOOKUP(VLOOKUP(D25&amp;"|"&amp;B25,Empresas!$I$7:$CB$92,G25,0),Tablas!$A$8:$B$10,2,0)</f>
        <v>No aplica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 t="str">
        <f>VLOOKUP(D25,Empresas!$D$7:$CF$91,81,0)</f>
        <v>A</v>
      </c>
      <c r="W25" s="78" t="str">
        <f>VLOOKUP(D25,Empresas!$D$7:$M$91,10,0)</f>
        <v>Mype</v>
      </c>
      <c r="X25" s="69" t="str">
        <f t="shared" si="0"/>
        <v>NO</v>
      </c>
      <c r="Y25" s="153" t="str">
        <f t="shared" si="1"/>
        <v>No aplica</v>
      </c>
      <c r="Z25" s="147">
        <f>IF(Y25="No aplica",0,IF(I25="no",0,IF(I25="No aplica",0,IF(I25="Si",1,IF(I25="Fisico",1,IF(I25="Electronico",2,VLOOKUP(C25&amp;"|"&amp;B25&amp;"|"&amp;D25,Empresas!$C$6:$CC$92,G25+6+1,0)))))))</f>
        <v>0</v>
      </c>
      <c r="AA25" s="147">
        <f>IF(AND($I25="Si",J25=1),1,IF(AND($I25="Fisico",J25=1),1,IF(AND(J25=1,$I25="Electronico"),2,IF(J25=1,VLOOKUP($C25&amp;"|"&amp;$B25&amp;"|"&amp;$D25,Empresas!$C$6:$CC$92,$G25+6+1,0),0))))</f>
        <v>0</v>
      </c>
      <c r="AB25" s="147">
        <f>IF(AND($I25="Si",K25=1),1,IF(AND($I25="Fisico",K25=1),1,IF(AND(K25=1,$I25="Electronico"),2,IF(K25=1,VLOOKUP($C25&amp;"|"&amp;$B25&amp;"|"&amp;$D25,Empresas!$C$6:$CC$92,$G25+6+1,0),0))))</f>
        <v>0</v>
      </c>
      <c r="AC25" s="147">
        <f>IF(AND($I25="Si",L25=1),1,IF(AND($I25="Fisico",L25=1),1,IF(AND(L25=1,$I25="Electronico"),2,IF(L25=1,VLOOKUP($C25&amp;"|"&amp;$B25&amp;"|"&amp;$D25,Empresas!$C$6:$CC$92,$G25+6+1,0),0))))</f>
        <v>0</v>
      </c>
      <c r="AD25" s="147">
        <f>IF(AND($I25="Si",M25=1),1,IF(AND($I25="Fisico",M25=1),1,IF(AND(M25=1,$I25="Electronico"),2,IF(M25=1,VLOOKUP($C25&amp;"|"&amp;$B25&amp;"|"&amp;$D25,Empresas!$C$6:$CC$92,$G25+6+1,0),0))))</f>
        <v>0</v>
      </c>
      <c r="AE25" s="147">
        <f>IF(AND($I25="Si",N25=1),1,IF(AND($I25="Fisico",N25=1),1,IF(AND(N25=1,$I25="Electronico"),2,IF(N25=1,VLOOKUP($C25&amp;"|"&amp;$B25&amp;"|"&amp;$D25,Empresas!$C$6:$CC$92,$G25+6+1,0),0))))</f>
        <v>0</v>
      </c>
      <c r="AF25" s="147">
        <f>IF(AND($I25="Si",O25=1),1,IF(AND($I25="Fisico",O25=1),1,IF(AND(O25=1,$I25="Electronico"),2,IF(O25=1,VLOOKUP($C25&amp;"|"&amp;$B25&amp;"|"&amp;$D25,Empresas!$C$6:$CC$92,$G25+6+1,0),0))))</f>
        <v>0</v>
      </c>
      <c r="AG25" s="147">
        <f>IF(AND($I25="Si",P25=1),1,IF(AND($I25="Fisico",P25=1),1,IF(AND(P25=1,$I25="Electronico"),2,IF(P25=1,VLOOKUP($C25&amp;"|"&amp;$B25&amp;"|"&amp;$D25,Empresas!$C$6:$CC$92,$G25+6+1,0),0))))</f>
        <v>0</v>
      </c>
      <c r="AH25" s="147">
        <f>IF(AND($I25="Si",Q25=1),1,IF(AND($I25="Fisico",Q25=1),1,IF(AND(Q25=1,$I25="Electronico"),2,IF(Q25=1,VLOOKUP($C25&amp;"|"&amp;$B25&amp;"|"&amp;$D25,Empresas!$C$6:$CC$92,$G25+6+1,0),0))))</f>
        <v>0</v>
      </c>
      <c r="AI25" s="147">
        <f>IF(AND($I25="Si",R25=1),1,IF(AND($I25="Fisico",R25=1),1,IF(AND(R25=1,$I25="Electronico"),2,IF(R25=1,VLOOKUP($C25&amp;"|"&amp;$B25&amp;"|"&amp;$D25,Empresas!$C$6:$CC$92,$G25+6+1,0),0))))</f>
        <v>0</v>
      </c>
      <c r="AJ25" s="147">
        <f>IF(AND($I25="Si",S25=1),1,IF(AND($I25="Fisico",S25=1),1,IF(AND(S25=1,$I25="Electronico"),2,IF(S25=1,VLOOKUP($C25&amp;"|"&amp;$B25&amp;"|"&amp;$D25,Empresas!$C$6:$CC$92,$G25+6+1,0),0))))</f>
        <v>0</v>
      </c>
      <c r="AK25" s="147">
        <f>IF(AND($I25="Si",T25=1),1,IF(AND($I25="Fisico",T25=1),1,IF(AND(T25=1,$I25="Electronico"),2,IF(T25=1,VLOOKUP($C25&amp;"|"&amp;$B25&amp;"|"&amp;$D25,Empresas!$C$6:$CC$92,$G25+6+1,0),0))))</f>
        <v>0</v>
      </c>
      <c r="AL25" s="147">
        <f>IF(AND($I25="Si",U25=1),1,IF(AND($I25="Fisico",U25=1),1,IF(AND(U25=1,$I25="Electronico"),2,IF(U25=1,VLOOKUP($C25&amp;"|"&amp;$B25&amp;"|"&amp;$D25,Empresas!$C$6:$CC$92,$G25+6+1,0),0))))</f>
        <v>0</v>
      </c>
      <c r="AM25" s="149">
        <f t="shared" si="2"/>
        <v>0</v>
      </c>
      <c r="AN25" s="149">
        <f t="shared" si="3"/>
        <v>0</v>
      </c>
      <c r="AO25" s="152">
        <f t="shared" si="4"/>
        <v>0</v>
      </c>
    </row>
    <row r="26" spans="1:41" x14ac:dyDescent="0.25">
      <c r="A26" s="140" t="str">
        <f>VLOOKUP(D26,Empresas!$D$7:$F$91,3,0)</f>
        <v>Jose</v>
      </c>
      <c r="B26" s="141" t="str">
        <f>VLOOKUP(D26,Empresas!$D$7:$G$91,4,0)</f>
        <v xml:space="preserve">Rocio </v>
      </c>
      <c r="C26" s="141" t="s">
        <v>544</v>
      </c>
      <c r="D26" s="141" t="s">
        <v>514</v>
      </c>
      <c r="E26" s="141" t="str">
        <f>VLOOKUP(D26,Empresas!$D$7:$E$92,2,0)</f>
        <v>CALMI CORPORACION S.A.C.</v>
      </c>
      <c r="F26" s="141" t="s">
        <v>181</v>
      </c>
      <c r="G26" s="142">
        <f t="shared" si="6"/>
        <v>59</v>
      </c>
      <c r="H26" s="142" t="str">
        <f>VLOOKUP(D26,Empresas!$D$6:$L$92,7,0)</f>
        <v>Mensual</v>
      </c>
      <c r="I26" s="141" t="str">
        <f>VLOOKUP(VLOOKUP(D26&amp;"|"&amp;B26,Empresas!$I$7:$CB$92,G26,0),Tablas!$A$8:$B$10,2,0)</f>
        <v>Fisico</v>
      </c>
      <c r="J26" s="78">
        <v>2</v>
      </c>
      <c r="K26" s="78">
        <v>2</v>
      </c>
      <c r="L26" s="78">
        <v>2</v>
      </c>
      <c r="M26" s="78">
        <v>2</v>
      </c>
      <c r="N26" s="78">
        <v>2</v>
      </c>
      <c r="O26" s="78">
        <v>2</v>
      </c>
      <c r="P26" s="78">
        <v>2</v>
      </c>
      <c r="Q26" s="78">
        <v>2</v>
      </c>
      <c r="R26" s="78"/>
      <c r="S26" s="78"/>
      <c r="T26" s="78"/>
      <c r="U26" s="78"/>
      <c r="V26" s="78" t="str">
        <f>VLOOKUP(D26,Empresas!$D$7:$CF$91,81,0)</f>
        <v>A</v>
      </c>
      <c r="W26" s="78" t="str">
        <f>VLOOKUP(D26,Empresas!$D$7:$M$91,10,0)</f>
        <v>Mype</v>
      </c>
      <c r="X26" s="69" t="str">
        <f t="shared" si="0"/>
        <v>NO</v>
      </c>
      <c r="Y26" s="153" t="str">
        <f t="shared" si="1"/>
        <v>Si aplica</v>
      </c>
      <c r="Z26" s="147">
        <f>IF(Y26="No aplica",0,IF(I26="no",0,IF(I26="No aplica",0,IF(I26="Si",1,IF(I26="Fisico",1,IF(I26="Electronico",2,VLOOKUP(C26&amp;"|"&amp;B26&amp;"|"&amp;D26,Empresas!$C$6:$CC$92,G26+6+1,0)))))))</f>
        <v>1</v>
      </c>
      <c r="AA26" s="147">
        <f>IF(AND($I26="Si",J26=1),1,IF(AND($I26="Fisico",J26=1),1,IF(AND(J26=1,$I26="Electronico"),2,IF(J26=1,VLOOKUP($C26&amp;"|"&amp;$B26&amp;"|"&amp;$D26,Empresas!$C$6:$CC$92,$G26+6+1,0),0))))</f>
        <v>0</v>
      </c>
      <c r="AB26" s="147">
        <f>IF(AND($I26="Si",K26=1),1,IF(AND($I26="Fisico",K26=1),1,IF(AND(K26=1,$I26="Electronico"),2,IF(K26=1,VLOOKUP($C26&amp;"|"&amp;$B26&amp;"|"&amp;$D26,Empresas!$C$6:$CC$92,$G26+6+1,0),0))))</f>
        <v>0</v>
      </c>
      <c r="AC26" s="147">
        <f>IF(AND($I26="Si",L26=1),1,IF(AND($I26="Fisico",L26=1),1,IF(AND(L26=1,$I26="Electronico"),2,IF(L26=1,VLOOKUP($C26&amp;"|"&amp;$B26&amp;"|"&amp;$D26,Empresas!$C$6:$CC$92,$G26+6+1,0),0))))</f>
        <v>0</v>
      </c>
      <c r="AD26" s="147">
        <f>IF(AND($I26="Si",M26=1),1,IF(AND($I26="Fisico",M26=1),1,IF(AND(M26=1,$I26="Electronico"),2,IF(M26=1,VLOOKUP($C26&amp;"|"&amp;$B26&amp;"|"&amp;$D26,Empresas!$C$6:$CC$92,$G26+6+1,0),0))))</f>
        <v>0</v>
      </c>
      <c r="AE26" s="147">
        <f>IF(AND($I26="Si",N26=1),1,IF(AND($I26="Fisico",N26=1),1,IF(AND(N26=1,$I26="Electronico"),2,IF(N26=1,VLOOKUP($C26&amp;"|"&amp;$B26&amp;"|"&amp;$D26,Empresas!$C$6:$CC$92,$G26+6+1,0),0))))</f>
        <v>0</v>
      </c>
      <c r="AF26" s="147">
        <f>IF(AND($I26="Si",O26=1),1,IF(AND($I26="Fisico",O26=1),1,IF(AND(O26=1,$I26="Electronico"),2,IF(O26=1,VLOOKUP($C26&amp;"|"&amp;$B26&amp;"|"&amp;$D26,Empresas!$C$6:$CC$92,$G26+6+1,0),0))))</f>
        <v>0</v>
      </c>
      <c r="AG26" s="147">
        <f>IF(AND($I26="Si",P26=1),1,IF(AND($I26="Fisico",P26=1),1,IF(AND(P26=1,$I26="Electronico"),2,IF(P26=1,VLOOKUP($C26&amp;"|"&amp;$B26&amp;"|"&amp;$D26,Empresas!$C$6:$CC$92,$G26+6+1,0),0))))</f>
        <v>0</v>
      </c>
      <c r="AH26" s="147">
        <f>IF(AND($I26="Si",Q26=1),1,IF(AND($I26="Fisico",Q26=1),1,IF(AND(Q26=1,$I26="Electronico"),2,IF(Q26=1,VLOOKUP($C26&amp;"|"&amp;$B26&amp;"|"&amp;$D26,Empresas!$C$6:$CC$92,$G26+6+1,0),0))))</f>
        <v>0</v>
      </c>
      <c r="AI26" s="147">
        <f>IF(AND($I26="Si",R26=1),1,IF(AND($I26="Fisico",R26=1),1,IF(AND(R26=1,$I26="Electronico"),2,IF(R26=1,VLOOKUP($C26&amp;"|"&amp;$B26&amp;"|"&amp;$D26,Empresas!$C$6:$CC$92,$G26+6+1,0),0))))</f>
        <v>0</v>
      </c>
      <c r="AJ26" s="147">
        <f>IF(AND($I26="Si",S26=1),1,IF(AND($I26="Fisico",S26=1),1,IF(AND(S26=1,$I26="Electronico"),2,IF(S26=1,VLOOKUP($C26&amp;"|"&amp;$B26&amp;"|"&amp;$D26,Empresas!$C$6:$CC$92,$G26+6+1,0),0))))</f>
        <v>0</v>
      </c>
      <c r="AK26" s="147">
        <f>IF(AND($I26="Si",T26=1),1,IF(AND($I26="Fisico",T26=1),1,IF(AND(T26=1,$I26="Electronico"),2,IF(T26=1,VLOOKUP($C26&amp;"|"&amp;$B26&amp;"|"&amp;$D26,Empresas!$C$6:$CC$92,$G26+6+1,0),0))))</f>
        <v>0</v>
      </c>
      <c r="AL26" s="147">
        <f>IF(AND($I26="Si",U26=1),1,IF(AND($I26="Fisico",U26=1),1,IF(AND(U26=1,$I26="Electronico"),2,IF(U26=1,VLOOKUP($C26&amp;"|"&amp;$B26&amp;"|"&amp;$D26,Empresas!$C$6:$CC$92,$G26+6+1,0),0))))</f>
        <v>0</v>
      </c>
      <c r="AM26" s="149">
        <f t="shared" si="2"/>
        <v>0</v>
      </c>
      <c r="AN26" s="149">
        <f t="shared" si="3"/>
        <v>8</v>
      </c>
      <c r="AO26" s="152">
        <f t="shared" si="4"/>
        <v>0</v>
      </c>
    </row>
    <row r="27" spans="1:41" x14ac:dyDescent="0.25">
      <c r="A27" s="140" t="str">
        <f>VLOOKUP(D27,Empresas!$D$7:$F$91,3,0)</f>
        <v>Jose</v>
      </c>
      <c r="B27" s="141" t="str">
        <f>VLOOKUP(D27,Empresas!$D$7:$G$91,4,0)</f>
        <v xml:space="preserve">Rocio </v>
      </c>
      <c r="C27" s="141" t="s">
        <v>544</v>
      </c>
      <c r="D27" s="141" t="s">
        <v>514</v>
      </c>
      <c r="E27" s="141" t="str">
        <f>VLOOKUP(D27,Empresas!$D$7:$E$92,2,0)</f>
        <v>CALMI CORPORACION S.A.C.</v>
      </c>
      <c r="F27" s="141" t="s">
        <v>182</v>
      </c>
      <c r="G27" s="142">
        <f t="shared" si="6"/>
        <v>60</v>
      </c>
      <c r="H27" s="142" t="str">
        <f>VLOOKUP(D27,Empresas!$D$6:$L$92,7,0)</f>
        <v>Mensual</v>
      </c>
      <c r="I27" s="141" t="str">
        <f>VLOOKUP(VLOOKUP(D27&amp;"|"&amp;B27,Empresas!$I$7:$CB$92,G27,0),Tablas!$A$8:$B$10,2,0)</f>
        <v>Fisico</v>
      </c>
      <c r="J27" s="78">
        <v>2</v>
      </c>
      <c r="K27" s="78">
        <v>2</v>
      </c>
      <c r="L27" s="78">
        <v>2</v>
      </c>
      <c r="M27" s="78">
        <v>2</v>
      </c>
      <c r="N27" s="78">
        <v>2</v>
      </c>
      <c r="O27" s="78">
        <v>2</v>
      </c>
      <c r="P27" s="78">
        <v>2</v>
      </c>
      <c r="Q27" s="78">
        <v>2</v>
      </c>
      <c r="R27" s="78"/>
      <c r="S27" s="78"/>
      <c r="T27" s="78"/>
      <c r="U27" s="78"/>
      <c r="V27" s="78" t="str">
        <f>VLOOKUP(D27,Empresas!$D$7:$CF$91,81,0)</f>
        <v>A</v>
      </c>
      <c r="W27" s="78" t="str">
        <f>VLOOKUP(D27,Empresas!$D$7:$M$91,10,0)</f>
        <v>Mype</v>
      </c>
      <c r="X27" s="69" t="str">
        <f t="shared" si="0"/>
        <v>NO</v>
      </c>
      <c r="Y27" s="153" t="str">
        <f t="shared" si="1"/>
        <v>Si aplica</v>
      </c>
      <c r="Z27" s="147">
        <f>IF(Y27="No aplica",0,IF(I27="no",0,IF(I27="No aplica",0,IF(I27="Si",1,IF(I27="Fisico",1,IF(I27="Electronico",2,VLOOKUP(C27&amp;"|"&amp;B27&amp;"|"&amp;D27,Empresas!$C$6:$CC$92,G27+6+1,0)))))))</f>
        <v>1</v>
      </c>
      <c r="AA27" s="147">
        <f>IF(AND($I27="Si",J27=1),1,IF(AND($I27="Fisico",J27=1),1,IF(AND(J27=1,$I27="Electronico"),2,IF(J27=1,VLOOKUP($C27&amp;"|"&amp;$B27&amp;"|"&amp;$D27,Empresas!$C$6:$CC$92,$G27+6+1,0),0))))</f>
        <v>0</v>
      </c>
      <c r="AB27" s="147">
        <f>IF(AND($I27="Si",K27=1),1,IF(AND($I27="Fisico",K27=1),1,IF(AND(K27=1,$I27="Electronico"),2,IF(K27=1,VLOOKUP($C27&amp;"|"&amp;$B27&amp;"|"&amp;$D27,Empresas!$C$6:$CC$92,$G27+6+1,0),0))))</f>
        <v>0</v>
      </c>
      <c r="AC27" s="147">
        <f>IF(AND($I27="Si",L27=1),1,IF(AND($I27="Fisico",L27=1),1,IF(AND(L27=1,$I27="Electronico"),2,IF(L27=1,VLOOKUP($C27&amp;"|"&amp;$B27&amp;"|"&amp;$D27,Empresas!$C$6:$CC$92,$G27+6+1,0),0))))</f>
        <v>0</v>
      </c>
      <c r="AD27" s="147">
        <f>IF(AND($I27="Si",M27=1),1,IF(AND($I27="Fisico",M27=1),1,IF(AND(M27=1,$I27="Electronico"),2,IF(M27=1,VLOOKUP($C27&amp;"|"&amp;$B27&amp;"|"&amp;$D27,Empresas!$C$6:$CC$92,$G27+6+1,0),0))))</f>
        <v>0</v>
      </c>
      <c r="AE27" s="147">
        <f>IF(AND($I27="Si",N27=1),1,IF(AND($I27="Fisico",N27=1),1,IF(AND(N27=1,$I27="Electronico"),2,IF(N27=1,VLOOKUP($C27&amp;"|"&amp;$B27&amp;"|"&amp;$D27,Empresas!$C$6:$CC$92,$G27+6+1,0),0))))</f>
        <v>0</v>
      </c>
      <c r="AF27" s="147">
        <f>IF(AND($I27="Si",O27=1),1,IF(AND($I27="Fisico",O27=1),1,IF(AND(O27=1,$I27="Electronico"),2,IF(O27=1,VLOOKUP($C27&amp;"|"&amp;$B27&amp;"|"&amp;$D27,Empresas!$C$6:$CC$92,$G27+6+1,0),0))))</f>
        <v>0</v>
      </c>
      <c r="AG27" s="147">
        <f>IF(AND($I27="Si",P27=1),1,IF(AND($I27="Fisico",P27=1),1,IF(AND(P27=1,$I27="Electronico"),2,IF(P27=1,VLOOKUP($C27&amp;"|"&amp;$B27&amp;"|"&amp;$D27,Empresas!$C$6:$CC$92,$G27+6+1,0),0))))</f>
        <v>0</v>
      </c>
      <c r="AH27" s="147">
        <f>IF(AND($I27="Si",Q27=1),1,IF(AND($I27="Fisico",Q27=1),1,IF(AND(Q27=1,$I27="Electronico"),2,IF(Q27=1,VLOOKUP($C27&amp;"|"&amp;$B27&amp;"|"&amp;$D27,Empresas!$C$6:$CC$92,$G27+6+1,0),0))))</f>
        <v>0</v>
      </c>
      <c r="AI27" s="147">
        <f>IF(AND($I27="Si",R27=1),1,IF(AND($I27="Fisico",R27=1),1,IF(AND(R27=1,$I27="Electronico"),2,IF(R27=1,VLOOKUP($C27&amp;"|"&amp;$B27&amp;"|"&amp;$D27,Empresas!$C$6:$CC$92,$G27+6+1,0),0))))</f>
        <v>0</v>
      </c>
      <c r="AJ27" s="147">
        <f>IF(AND($I27="Si",S27=1),1,IF(AND($I27="Fisico",S27=1),1,IF(AND(S27=1,$I27="Electronico"),2,IF(S27=1,VLOOKUP($C27&amp;"|"&amp;$B27&amp;"|"&amp;$D27,Empresas!$C$6:$CC$92,$G27+6+1,0),0))))</f>
        <v>0</v>
      </c>
      <c r="AK27" s="147">
        <f>IF(AND($I27="Si",T27=1),1,IF(AND($I27="Fisico",T27=1),1,IF(AND(T27=1,$I27="Electronico"),2,IF(T27=1,VLOOKUP($C27&amp;"|"&amp;$B27&amp;"|"&amp;$D27,Empresas!$C$6:$CC$92,$G27+6+1,0),0))))</f>
        <v>0</v>
      </c>
      <c r="AL27" s="147">
        <f>IF(AND($I27="Si",U27=1),1,IF(AND($I27="Fisico",U27=1),1,IF(AND(U27=1,$I27="Electronico"),2,IF(U27=1,VLOOKUP($C27&amp;"|"&amp;$B27&amp;"|"&amp;$D27,Empresas!$C$6:$CC$92,$G27+6+1,0),0))))</f>
        <v>0</v>
      </c>
      <c r="AM27" s="149">
        <f t="shared" si="2"/>
        <v>0</v>
      </c>
      <c r="AN27" s="149">
        <f t="shared" si="3"/>
        <v>8</v>
      </c>
      <c r="AO27" s="152">
        <f t="shared" si="4"/>
        <v>0</v>
      </c>
    </row>
    <row r="28" spans="1:41" x14ac:dyDescent="0.25">
      <c r="A28" s="143" t="str">
        <f>VLOOKUP(D28,Empresas!$D$7:$F$91,3,0)</f>
        <v>Jose</v>
      </c>
      <c r="B28" s="144" t="str">
        <f>VLOOKUP(D28,Empresas!$D$7:$G$91,4,0)</f>
        <v xml:space="preserve">Rocio </v>
      </c>
      <c r="C28" s="144" t="s">
        <v>544</v>
      </c>
      <c r="D28" s="144" t="s">
        <v>514</v>
      </c>
      <c r="E28" s="144" t="str">
        <f>VLOOKUP(D28,Empresas!$D$7:$E$92,2,0)</f>
        <v>CALMI CORPORACION S.A.C.</v>
      </c>
      <c r="F28" s="144" t="s">
        <v>183</v>
      </c>
      <c r="G28" s="145">
        <f>+Empresas!$BR$2</f>
        <v>62</v>
      </c>
      <c r="H28" s="145" t="str">
        <f>VLOOKUP(D28,Empresas!$D$6:$L$92,7,0)</f>
        <v>Mensual</v>
      </c>
      <c r="I28" s="144" t="str">
        <f>VLOOKUP(VLOOKUP(D28&amp;"|"&amp;B28,Empresas!$I$7:$CB$92,G28,0),Tablas!$A$13:$B$14,2,0)</f>
        <v>Si</v>
      </c>
      <c r="J28" s="78">
        <v>1</v>
      </c>
      <c r="K28" s="78">
        <v>1</v>
      </c>
      <c r="L28" s="78">
        <v>1</v>
      </c>
      <c r="M28" s="78">
        <v>1</v>
      </c>
      <c r="N28" s="78">
        <v>1</v>
      </c>
      <c r="O28" s="78">
        <v>1</v>
      </c>
      <c r="P28" s="78">
        <v>1</v>
      </c>
      <c r="Q28" s="78">
        <v>1</v>
      </c>
      <c r="R28" s="78"/>
      <c r="S28" s="78"/>
      <c r="T28" s="78"/>
      <c r="U28" s="78"/>
      <c r="V28" s="78" t="str">
        <f>VLOOKUP(D28,Empresas!$D$7:$CF$91,81,0)</f>
        <v>A</v>
      </c>
      <c r="W28" s="78" t="str">
        <f>VLOOKUP(D28,Empresas!$D$7:$M$91,10,0)</f>
        <v>Mype</v>
      </c>
      <c r="X28" s="69" t="str">
        <f t="shared" si="0"/>
        <v>SI</v>
      </c>
      <c r="Y28" s="153" t="str">
        <f t="shared" si="1"/>
        <v>Si aplica</v>
      </c>
      <c r="Z28" s="147">
        <f>IF(Y28="No aplica",0,IF(I28="no",0,IF(I28="No aplica",0,IF(I28="Si",1,IF(I28="Fisico",1,IF(I28="Electronico",2,VLOOKUP(C28&amp;"|"&amp;B28&amp;"|"&amp;D28,Empresas!$C$6:$CC$92,G28+6+1,0)))))))</f>
        <v>1</v>
      </c>
      <c r="AA28" s="147">
        <f>IF(AND($I28="Si",J28=1),1,IF(AND($I28="Fisico",J28=1),1,IF(AND(J28=1,$I28="Electronico"),2,IF(J28=1,VLOOKUP($C28&amp;"|"&amp;$B28&amp;"|"&amp;$D28,Empresas!$C$6:$CC$92,$G28+6+1,0),0))))</f>
        <v>1</v>
      </c>
      <c r="AB28" s="147">
        <f>IF(AND($I28="Si",K28=1),1,IF(AND($I28="Fisico",K28=1),1,IF(AND(K28=1,$I28="Electronico"),2,IF(K28=1,VLOOKUP($C28&amp;"|"&amp;$B28&amp;"|"&amp;$D28,Empresas!$C$6:$CC$92,$G28+6+1,0),0))))</f>
        <v>1</v>
      </c>
      <c r="AC28" s="147">
        <f>IF(AND($I28="Si",L28=1),1,IF(AND($I28="Fisico",L28=1),1,IF(AND(L28=1,$I28="Electronico"),2,IF(L28=1,VLOOKUP($C28&amp;"|"&amp;$B28&amp;"|"&amp;$D28,Empresas!$C$6:$CC$92,$G28+6+1,0),0))))</f>
        <v>1</v>
      </c>
      <c r="AD28" s="147">
        <f>IF(AND($I28="Si",M28=1),1,IF(AND($I28="Fisico",M28=1),1,IF(AND(M28=1,$I28="Electronico"),2,IF(M28=1,VLOOKUP($C28&amp;"|"&amp;$B28&amp;"|"&amp;$D28,Empresas!$C$6:$CC$92,$G28+6+1,0),0))))</f>
        <v>1</v>
      </c>
      <c r="AE28" s="147">
        <f>IF(AND($I28="Si",N28=1),1,IF(AND($I28="Fisico",N28=1),1,IF(AND(N28=1,$I28="Electronico"),2,IF(N28=1,VLOOKUP($C28&amp;"|"&amp;$B28&amp;"|"&amp;$D28,Empresas!$C$6:$CC$92,$G28+6+1,0),0))))</f>
        <v>1</v>
      </c>
      <c r="AF28" s="147">
        <f>IF(AND($I28="Si",O28=1),1,IF(AND($I28="Fisico",O28=1),1,IF(AND(O28=1,$I28="Electronico"),2,IF(O28=1,VLOOKUP($C28&amp;"|"&amp;$B28&amp;"|"&amp;$D28,Empresas!$C$6:$CC$92,$G28+6+1,0),0))))</f>
        <v>1</v>
      </c>
      <c r="AG28" s="147">
        <f>IF(AND($I28="Si",P28=1),1,IF(AND($I28="Fisico",P28=1),1,IF(AND(P28=1,$I28="Electronico"),2,IF(P28=1,VLOOKUP($C28&amp;"|"&amp;$B28&amp;"|"&amp;$D28,Empresas!$C$6:$CC$92,$G28+6+1,0),0))))</f>
        <v>1</v>
      </c>
      <c r="AH28" s="147">
        <f>IF(AND($I28="Si",Q28=1),1,IF(AND($I28="Fisico",Q28=1),1,IF(AND(Q28=1,$I28="Electronico"),2,IF(Q28=1,VLOOKUP($C28&amp;"|"&amp;$B28&amp;"|"&amp;$D28,Empresas!$C$6:$CC$92,$G28+6+1,0),0))))</f>
        <v>1</v>
      </c>
      <c r="AI28" s="147">
        <f>IF(AND($I28="Si",R28=1),1,IF(AND($I28="Fisico",R28=1),1,IF(AND(R28=1,$I28="Electronico"),2,IF(R28=1,VLOOKUP($C28&amp;"|"&amp;$B28&amp;"|"&amp;$D28,Empresas!$C$6:$CC$92,$G28+6+1,0),0))))</f>
        <v>0</v>
      </c>
      <c r="AJ28" s="147">
        <f>IF(AND($I28="Si",S28=1),1,IF(AND($I28="Fisico",S28=1),1,IF(AND(S28=1,$I28="Electronico"),2,IF(S28=1,VLOOKUP($C28&amp;"|"&amp;$B28&amp;"|"&amp;$D28,Empresas!$C$6:$CC$92,$G28+6+1,0),0))))</f>
        <v>0</v>
      </c>
      <c r="AK28" s="147">
        <f>IF(AND($I28="Si",T28=1),1,IF(AND($I28="Fisico",T28=1),1,IF(AND(T28=1,$I28="Electronico"),2,IF(T28=1,VLOOKUP($C28&amp;"|"&amp;$B28&amp;"|"&amp;$D28,Empresas!$C$6:$CC$92,$G28+6+1,0),0))))</f>
        <v>0</v>
      </c>
      <c r="AL28" s="147">
        <f>IF(AND($I28="Si",U28=1),1,IF(AND($I28="Fisico",U28=1),1,IF(AND(U28=1,$I28="Electronico"),2,IF(U28=1,VLOOKUP($C28&amp;"|"&amp;$B28&amp;"|"&amp;$D28,Empresas!$C$6:$CC$92,$G28+6+1,0),0))))</f>
        <v>0</v>
      </c>
      <c r="AM28" s="149">
        <f t="shared" si="2"/>
        <v>8</v>
      </c>
      <c r="AN28" s="149">
        <f t="shared" si="3"/>
        <v>8</v>
      </c>
      <c r="AO28" s="152">
        <f t="shared" si="4"/>
        <v>1</v>
      </c>
    </row>
    <row r="29" spans="1:41" x14ac:dyDescent="0.25">
      <c r="A29" s="143" t="str">
        <f>VLOOKUP(D29,Empresas!$D$7:$F$91,3,0)</f>
        <v>Jose</v>
      </c>
      <c r="B29" s="144" t="str">
        <f>VLOOKUP(D29,Empresas!$D$7:$G$91,4,0)</f>
        <v xml:space="preserve">Rocio </v>
      </c>
      <c r="C29" s="144" t="s">
        <v>544</v>
      </c>
      <c r="D29" s="144" t="s">
        <v>514</v>
      </c>
      <c r="E29" s="144" t="str">
        <f>VLOOKUP(D29,Empresas!$D$7:$E$92,2,0)</f>
        <v>CALMI CORPORACION S.A.C.</v>
      </c>
      <c r="F29" s="144" t="s">
        <v>184</v>
      </c>
      <c r="G29" s="145">
        <f>+G28+1</f>
        <v>63</v>
      </c>
      <c r="H29" s="145" t="str">
        <f>VLOOKUP(D29,Empresas!$D$6:$L$92,7,0)</f>
        <v>Mensual</v>
      </c>
      <c r="I29" s="144" t="str">
        <f>VLOOKUP(VLOOKUP(D29&amp;"|"&amp;B29,Empresas!$I$7:$CB$92,G29,0),Tablas!$A$13:$B$14,2,0)</f>
        <v>Si</v>
      </c>
      <c r="J29" s="78">
        <v>1</v>
      </c>
      <c r="K29" s="78">
        <v>1</v>
      </c>
      <c r="L29" s="78">
        <v>1</v>
      </c>
      <c r="M29" s="78">
        <v>1</v>
      </c>
      <c r="N29" s="78">
        <v>1</v>
      </c>
      <c r="O29" s="78">
        <v>1</v>
      </c>
      <c r="P29" s="78">
        <v>1</v>
      </c>
      <c r="Q29" s="78">
        <v>1</v>
      </c>
      <c r="R29" s="78"/>
      <c r="S29" s="78"/>
      <c r="T29" s="78"/>
      <c r="U29" s="78"/>
      <c r="V29" s="78" t="str">
        <f>VLOOKUP(D29,Empresas!$D$7:$CF$91,81,0)</f>
        <v>A</v>
      </c>
      <c r="W29" s="78" t="str">
        <f>VLOOKUP(D29,Empresas!$D$7:$M$91,10,0)</f>
        <v>Mype</v>
      </c>
      <c r="X29" s="69" t="str">
        <f t="shared" si="0"/>
        <v>SI</v>
      </c>
      <c r="Y29" s="153" t="str">
        <f t="shared" si="1"/>
        <v>Si aplica</v>
      </c>
      <c r="Z29" s="147">
        <f>IF(Y29="No aplica",0,IF(I29="no",0,IF(I29="No aplica",0,IF(I29="Si",1,IF(I29="Fisico",1,IF(I29="Electronico",2,VLOOKUP(C29&amp;"|"&amp;B29&amp;"|"&amp;D29,Empresas!$C$6:$CC$92,G29+6+1,0)))))))</f>
        <v>1</v>
      </c>
      <c r="AA29" s="147">
        <f>IF(AND($I29="Si",J29=1),1,IF(AND($I29="Fisico",J29=1),1,IF(AND(J29=1,$I29="Electronico"),2,IF(J29=1,VLOOKUP($C29&amp;"|"&amp;$B29&amp;"|"&amp;$D29,Empresas!$C$6:$CC$92,$G29+6+1,0),0))))</f>
        <v>1</v>
      </c>
      <c r="AB29" s="147">
        <f>IF(AND($I29="Si",K29=1),1,IF(AND($I29="Fisico",K29=1),1,IF(AND(K29=1,$I29="Electronico"),2,IF(K29=1,VLOOKUP($C29&amp;"|"&amp;$B29&amp;"|"&amp;$D29,Empresas!$C$6:$CC$92,$G29+6+1,0),0))))</f>
        <v>1</v>
      </c>
      <c r="AC29" s="147">
        <f>IF(AND($I29="Si",L29=1),1,IF(AND($I29="Fisico",L29=1),1,IF(AND(L29=1,$I29="Electronico"),2,IF(L29=1,VLOOKUP($C29&amp;"|"&amp;$B29&amp;"|"&amp;$D29,Empresas!$C$6:$CC$92,$G29+6+1,0),0))))</f>
        <v>1</v>
      </c>
      <c r="AD29" s="147">
        <f>IF(AND($I29="Si",M29=1),1,IF(AND($I29="Fisico",M29=1),1,IF(AND(M29=1,$I29="Electronico"),2,IF(M29=1,VLOOKUP($C29&amp;"|"&amp;$B29&amp;"|"&amp;$D29,Empresas!$C$6:$CC$92,$G29+6+1,0),0))))</f>
        <v>1</v>
      </c>
      <c r="AE29" s="147">
        <f>IF(AND($I29="Si",N29=1),1,IF(AND($I29="Fisico",N29=1),1,IF(AND(N29=1,$I29="Electronico"),2,IF(N29=1,VLOOKUP($C29&amp;"|"&amp;$B29&amp;"|"&amp;$D29,Empresas!$C$6:$CC$92,$G29+6+1,0),0))))</f>
        <v>1</v>
      </c>
      <c r="AF29" s="147">
        <f>IF(AND($I29="Si",O29=1),1,IF(AND($I29="Fisico",O29=1),1,IF(AND(O29=1,$I29="Electronico"),2,IF(O29=1,VLOOKUP($C29&amp;"|"&amp;$B29&amp;"|"&amp;$D29,Empresas!$C$6:$CC$92,$G29+6+1,0),0))))</f>
        <v>1</v>
      </c>
      <c r="AG29" s="147">
        <f>IF(AND($I29="Si",P29=1),1,IF(AND($I29="Fisico",P29=1),1,IF(AND(P29=1,$I29="Electronico"),2,IF(P29=1,VLOOKUP($C29&amp;"|"&amp;$B29&amp;"|"&amp;$D29,Empresas!$C$6:$CC$92,$G29+6+1,0),0))))</f>
        <v>1</v>
      </c>
      <c r="AH29" s="147">
        <f>IF(AND($I29="Si",Q29=1),1,IF(AND($I29="Fisico",Q29=1),1,IF(AND(Q29=1,$I29="Electronico"),2,IF(Q29=1,VLOOKUP($C29&amp;"|"&amp;$B29&amp;"|"&amp;$D29,Empresas!$C$6:$CC$92,$G29+6+1,0),0))))</f>
        <v>1</v>
      </c>
      <c r="AI29" s="147">
        <f>IF(AND($I29="Si",R29=1),1,IF(AND($I29="Fisico",R29=1),1,IF(AND(R29=1,$I29="Electronico"),2,IF(R29=1,VLOOKUP($C29&amp;"|"&amp;$B29&amp;"|"&amp;$D29,Empresas!$C$6:$CC$92,$G29+6+1,0),0))))</f>
        <v>0</v>
      </c>
      <c r="AJ29" s="147">
        <f>IF(AND($I29="Si",S29=1),1,IF(AND($I29="Fisico",S29=1),1,IF(AND(S29=1,$I29="Electronico"),2,IF(S29=1,VLOOKUP($C29&amp;"|"&amp;$B29&amp;"|"&amp;$D29,Empresas!$C$6:$CC$92,$G29+6+1,0),0))))</f>
        <v>0</v>
      </c>
      <c r="AK29" s="147">
        <f>IF(AND($I29="Si",T29=1),1,IF(AND($I29="Fisico",T29=1),1,IF(AND(T29=1,$I29="Electronico"),2,IF(T29=1,VLOOKUP($C29&amp;"|"&amp;$B29&amp;"|"&amp;$D29,Empresas!$C$6:$CC$92,$G29+6+1,0),0))))</f>
        <v>0</v>
      </c>
      <c r="AL29" s="147">
        <f>IF(AND($I29="Si",U29=1),1,IF(AND($I29="Fisico",U29=1),1,IF(AND(U29=1,$I29="Electronico"),2,IF(U29=1,VLOOKUP($C29&amp;"|"&amp;$B29&amp;"|"&amp;$D29,Empresas!$C$6:$CC$92,$G29+6+1,0),0))))</f>
        <v>0</v>
      </c>
      <c r="AM29" s="149">
        <f t="shared" si="2"/>
        <v>8</v>
      </c>
      <c r="AN29" s="149">
        <f t="shared" si="3"/>
        <v>8</v>
      </c>
      <c r="AO29" s="152">
        <f t="shared" si="4"/>
        <v>1</v>
      </c>
    </row>
    <row r="30" spans="1:41" x14ac:dyDescent="0.25">
      <c r="A30" s="143" t="str">
        <f>VLOOKUP(D30,Empresas!$D$7:$F$91,3,0)</f>
        <v>Jose</v>
      </c>
      <c r="B30" s="144" t="str">
        <f>VLOOKUP(D30,Empresas!$D$7:$G$91,4,0)</f>
        <v xml:space="preserve">Rocio </v>
      </c>
      <c r="C30" s="144" t="s">
        <v>544</v>
      </c>
      <c r="D30" s="144" t="s">
        <v>514</v>
      </c>
      <c r="E30" s="144" t="str">
        <f>VLOOKUP(D30,Empresas!$D$7:$E$92,2,0)</f>
        <v>CALMI CORPORACION S.A.C.</v>
      </c>
      <c r="F30" s="144" t="s">
        <v>185</v>
      </c>
      <c r="G30" s="145">
        <f t="shared" ref="G30:G37" si="7">+G29+1</f>
        <v>64</v>
      </c>
      <c r="H30" s="145" t="str">
        <f>VLOOKUP(D30,Empresas!$D$6:$L$92,7,0)</f>
        <v>Mensual</v>
      </c>
      <c r="I30" s="144" t="str">
        <f>VLOOKUP(VLOOKUP(D30&amp;"|"&amp;B30,Empresas!$I$7:$CB$92,G30,0),Tablas!$A$13:$B$14,2,0)</f>
        <v>Si</v>
      </c>
      <c r="J30" s="78">
        <v>1</v>
      </c>
      <c r="K30" s="78">
        <v>1</v>
      </c>
      <c r="L30" s="78">
        <v>1</v>
      </c>
      <c r="M30" s="78">
        <v>1</v>
      </c>
      <c r="N30" s="78">
        <v>1</v>
      </c>
      <c r="O30" s="78">
        <v>1</v>
      </c>
      <c r="P30" s="78">
        <v>1</v>
      </c>
      <c r="Q30" s="78">
        <v>1</v>
      </c>
      <c r="R30" s="78"/>
      <c r="S30" s="78"/>
      <c r="T30" s="78"/>
      <c r="U30" s="78"/>
      <c r="V30" s="78" t="str">
        <f>VLOOKUP(D30,Empresas!$D$7:$CF$91,81,0)</f>
        <v>A</v>
      </c>
      <c r="W30" s="78" t="str">
        <f>VLOOKUP(D30,Empresas!$D$7:$M$91,10,0)</f>
        <v>Mype</v>
      </c>
      <c r="X30" s="69" t="str">
        <f t="shared" si="0"/>
        <v>SI</v>
      </c>
      <c r="Y30" s="153" t="str">
        <f t="shared" si="1"/>
        <v>Si aplica</v>
      </c>
      <c r="Z30" s="147">
        <f>IF(Y30="No aplica",0,IF(I30="no",0,IF(I30="No aplica",0,IF(I30="Si",1,IF(I30="Fisico",1,IF(I30="Electronico",2,VLOOKUP(C30&amp;"|"&amp;B30&amp;"|"&amp;D30,Empresas!$C$6:$CC$92,G30+6+1,0)))))))</f>
        <v>1</v>
      </c>
      <c r="AA30" s="147">
        <f>IF(AND($I30="Si",J30=1),1,IF(AND($I30="Fisico",J30=1),1,IF(AND(J30=1,$I30="Electronico"),2,IF(J30=1,VLOOKUP($C30&amp;"|"&amp;$B30&amp;"|"&amp;$D30,Empresas!$C$6:$CC$92,$G30+6+1,0),0))))</f>
        <v>1</v>
      </c>
      <c r="AB30" s="147">
        <f>IF(AND($I30="Si",K30=1),1,IF(AND($I30="Fisico",K30=1),1,IF(AND(K30=1,$I30="Electronico"),2,IF(K30=1,VLOOKUP($C30&amp;"|"&amp;$B30&amp;"|"&amp;$D30,Empresas!$C$6:$CC$92,$G30+6+1,0),0))))</f>
        <v>1</v>
      </c>
      <c r="AC30" s="147">
        <f>IF(AND($I30="Si",L30=1),1,IF(AND($I30="Fisico",L30=1),1,IF(AND(L30=1,$I30="Electronico"),2,IF(L30=1,VLOOKUP($C30&amp;"|"&amp;$B30&amp;"|"&amp;$D30,Empresas!$C$6:$CC$92,$G30+6+1,0),0))))</f>
        <v>1</v>
      </c>
      <c r="AD30" s="147">
        <f>IF(AND($I30="Si",M30=1),1,IF(AND($I30="Fisico",M30=1),1,IF(AND(M30=1,$I30="Electronico"),2,IF(M30=1,VLOOKUP($C30&amp;"|"&amp;$B30&amp;"|"&amp;$D30,Empresas!$C$6:$CC$92,$G30+6+1,0),0))))</f>
        <v>1</v>
      </c>
      <c r="AE30" s="147">
        <f>IF(AND($I30="Si",N30=1),1,IF(AND($I30="Fisico",N30=1),1,IF(AND(N30=1,$I30="Electronico"),2,IF(N30=1,VLOOKUP($C30&amp;"|"&amp;$B30&amp;"|"&amp;$D30,Empresas!$C$6:$CC$92,$G30+6+1,0),0))))</f>
        <v>1</v>
      </c>
      <c r="AF30" s="147">
        <f>IF(AND($I30="Si",O30=1),1,IF(AND($I30="Fisico",O30=1),1,IF(AND(O30=1,$I30="Electronico"),2,IF(O30=1,VLOOKUP($C30&amp;"|"&amp;$B30&amp;"|"&amp;$D30,Empresas!$C$6:$CC$92,$G30+6+1,0),0))))</f>
        <v>1</v>
      </c>
      <c r="AG30" s="147">
        <f>IF(AND($I30="Si",P30=1),1,IF(AND($I30="Fisico",P30=1),1,IF(AND(P30=1,$I30="Electronico"),2,IF(P30=1,VLOOKUP($C30&amp;"|"&amp;$B30&amp;"|"&amp;$D30,Empresas!$C$6:$CC$92,$G30+6+1,0),0))))</f>
        <v>1</v>
      </c>
      <c r="AH30" s="147">
        <f>IF(AND($I30="Si",Q30=1),1,IF(AND($I30="Fisico",Q30=1),1,IF(AND(Q30=1,$I30="Electronico"),2,IF(Q30=1,VLOOKUP($C30&amp;"|"&amp;$B30&amp;"|"&amp;$D30,Empresas!$C$6:$CC$92,$G30+6+1,0),0))))</f>
        <v>1</v>
      </c>
      <c r="AI30" s="147">
        <f>IF(AND($I30="Si",R30=1),1,IF(AND($I30="Fisico",R30=1),1,IF(AND(R30=1,$I30="Electronico"),2,IF(R30=1,VLOOKUP($C30&amp;"|"&amp;$B30&amp;"|"&amp;$D30,Empresas!$C$6:$CC$92,$G30+6+1,0),0))))</f>
        <v>0</v>
      </c>
      <c r="AJ30" s="147">
        <f>IF(AND($I30="Si",S30=1),1,IF(AND($I30="Fisico",S30=1),1,IF(AND(S30=1,$I30="Electronico"),2,IF(S30=1,VLOOKUP($C30&amp;"|"&amp;$B30&amp;"|"&amp;$D30,Empresas!$C$6:$CC$92,$G30+6+1,0),0))))</f>
        <v>0</v>
      </c>
      <c r="AK30" s="147">
        <f>IF(AND($I30="Si",T30=1),1,IF(AND($I30="Fisico",T30=1),1,IF(AND(T30=1,$I30="Electronico"),2,IF(T30=1,VLOOKUP($C30&amp;"|"&amp;$B30&amp;"|"&amp;$D30,Empresas!$C$6:$CC$92,$G30+6+1,0),0))))</f>
        <v>0</v>
      </c>
      <c r="AL30" s="147">
        <f>IF(AND($I30="Si",U30=1),1,IF(AND($I30="Fisico",U30=1),1,IF(AND(U30=1,$I30="Electronico"),2,IF(U30=1,VLOOKUP($C30&amp;"|"&amp;$B30&amp;"|"&amp;$D30,Empresas!$C$6:$CC$92,$G30+6+1,0),0))))</f>
        <v>0</v>
      </c>
      <c r="AM30" s="149">
        <f t="shared" si="2"/>
        <v>8</v>
      </c>
      <c r="AN30" s="149">
        <f t="shared" si="3"/>
        <v>8</v>
      </c>
      <c r="AO30" s="152">
        <f t="shared" si="4"/>
        <v>1</v>
      </c>
    </row>
    <row r="31" spans="1:41" x14ac:dyDescent="0.25">
      <c r="A31" s="143" t="str">
        <f>VLOOKUP(D31,Empresas!$D$7:$F$91,3,0)</f>
        <v>Jose</v>
      </c>
      <c r="B31" s="144" t="str">
        <f>VLOOKUP(D31,Empresas!$D$7:$G$91,4,0)</f>
        <v xml:space="preserve">Rocio </v>
      </c>
      <c r="C31" s="144" t="s">
        <v>544</v>
      </c>
      <c r="D31" s="144" t="s">
        <v>514</v>
      </c>
      <c r="E31" s="144" t="str">
        <f>VLOOKUP(D31,Empresas!$D$7:$E$92,2,0)</f>
        <v>CALMI CORPORACION S.A.C.</v>
      </c>
      <c r="F31" s="144" t="s">
        <v>186</v>
      </c>
      <c r="G31" s="145">
        <f t="shared" si="7"/>
        <v>65</v>
      </c>
      <c r="H31" s="145" t="str">
        <f>VLOOKUP(D31,Empresas!$D$6:$L$92,7,0)</f>
        <v>Mensual</v>
      </c>
      <c r="I31" s="144" t="str">
        <f>VLOOKUP(VLOOKUP(D31&amp;"|"&amp;B31,Empresas!$I$7:$CB$92,G31,0),Tablas!$A$13:$B$14,2,0)</f>
        <v>No</v>
      </c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 t="str">
        <f>VLOOKUP(D31,Empresas!$D$7:$CF$91,81,0)</f>
        <v>A</v>
      </c>
      <c r="W31" s="78" t="str">
        <f>VLOOKUP(D31,Empresas!$D$7:$M$91,10,0)</f>
        <v>Mype</v>
      </c>
      <c r="X31" s="69" t="str">
        <f t="shared" si="0"/>
        <v>SI</v>
      </c>
      <c r="Y31" s="153" t="str">
        <f t="shared" si="1"/>
        <v>No aplica</v>
      </c>
      <c r="Z31" s="147">
        <f>IF(Y31="No aplica",0,IF(I31="no",0,IF(I31="No aplica",0,IF(I31="Si",1,IF(I31="Fisico",1,IF(I31="Electronico",2,VLOOKUP(C31&amp;"|"&amp;B31&amp;"|"&amp;D31,Empresas!$C$6:$CC$92,G31+6+1,0)))))))</f>
        <v>0</v>
      </c>
      <c r="AA31" s="147">
        <f>IF(AND($I31="Si",J31=1),1,IF(AND($I31="Fisico",J31=1),1,IF(AND(J31=1,$I31="Electronico"),2,IF(J31=1,VLOOKUP($C31&amp;"|"&amp;$B31&amp;"|"&amp;$D31,Empresas!$C$6:$CC$92,$G31+6+1,0),0))))</f>
        <v>0</v>
      </c>
      <c r="AB31" s="147">
        <f>IF(AND($I31="Si",K31=1),1,IF(AND($I31="Fisico",K31=1),1,IF(AND(K31=1,$I31="Electronico"),2,IF(K31=1,VLOOKUP($C31&amp;"|"&amp;$B31&amp;"|"&amp;$D31,Empresas!$C$6:$CC$92,$G31+6+1,0),0))))</f>
        <v>0</v>
      </c>
      <c r="AC31" s="147">
        <f>IF(AND($I31="Si",L31=1),1,IF(AND($I31="Fisico",L31=1),1,IF(AND(L31=1,$I31="Electronico"),2,IF(L31=1,VLOOKUP($C31&amp;"|"&amp;$B31&amp;"|"&amp;$D31,Empresas!$C$6:$CC$92,$G31+6+1,0),0))))</f>
        <v>0</v>
      </c>
      <c r="AD31" s="147">
        <f>IF(AND($I31="Si",M31=1),1,IF(AND($I31="Fisico",M31=1),1,IF(AND(M31=1,$I31="Electronico"),2,IF(M31=1,VLOOKUP($C31&amp;"|"&amp;$B31&amp;"|"&amp;$D31,Empresas!$C$6:$CC$92,$G31+6+1,0),0))))</f>
        <v>0</v>
      </c>
      <c r="AE31" s="147">
        <f>IF(AND($I31="Si",N31=1),1,IF(AND($I31="Fisico",N31=1),1,IF(AND(N31=1,$I31="Electronico"),2,IF(N31=1,VLOOKUP($C31&amp;"|"&amp;$B31&amp;"|"&amp;$D31,Empresas!$C$6:$CC$92,$G31+6+1,0),0))))</f>
        <v>0</v>
      </c>
      <c r="AF31" s="147">
        <f>IF(AND($I31="Si",O31=1),1,IF(AND($I31="Fisico",O31=1),1,IF(AND(O31=1,$I31="Electronico"),2,IF(O31=1,VLOOKUP($C31&amp;"|"&amp;$B31&amp;"|"&amp;$D31,Empresas!$C$6:$CC$92,$G31+6+1,0),0))))</f>
        <v>0</v>
      </c>
      <c r="AG31" s="147">
        <f>IF(AND($I31="Si",P31=1),1,IF(AND($I31="Fisico",P31=1),1,IF(AND(P31=1,$I31="Electronico"),2,IF(P31=1,VLOOKUP($C31&amp;"|"&amp;$B31&amp;"|"&amp;$D31,Empresas!$C$6:$CC$92,$G31+6+1,0),0))))</f>
        <v>0</v>
      </c>
      <c r="AH31" s="147">
        <f>IF(AND($I31="Si",Q31=1),1,IF(AND($I31="Fisico",Q31=1),1,IF(AND(Q31=1,$I31="Electronico"),2,IF(Q31=1,VLOOKUP($C31&amp;"|"&amp;$B31&amp;"|"&amp;$D31,Empresas!$C$6:$CC$92,$G31+6+1,0),0))))</f>
        <v>0</v>
      </c>
      <c r="AI31" s="147">
        <f>IF(AND($I31="Si",R31=1),1,IF(AND($I31="Fisico",R31=1),1,IF(AND(R31=1,$I31="Electronico"),2,IF(R31=1,VLOOKUP($C31&amp;"|"&amp;$B31&amp;"|"&amp;$D31,Empresas!$C$6:$CC$92,$G31+6+1,0),0))))</f>
        <v>0</v>
      </c>
      <c r="AJ31" s="147">
        <f>IF(AND($I31="Si",S31=1),1,IF(AND($I31="Fisico",S31=1),1,IF(AND(S31=1,$I31="Electronico"),2,IF(S31=1,VLOOKUP($C31&amp;"|"&amp;$B31&amp;"|"&amp;$D31,Empresas!$C$6:$CC$92,$G31+6+1,0),0))))</f>
        <v>0</v>
      </c>
      <c r="AK31" s="147">
        <f>IF(AND($I31="Si",T31=1),1,IF(AND($I31="Fisico",T31=1),1,IF(AND(T31=1,$I31="Electronico"),2,IF(T31=1,VLOOKUP($C31&amp;"|"&amp;$B31&amp;"|"&amp;$D31,Empresas!$C$6:$CC$92,$G31+6+1,0),0))))</f>
        <v>0</v>
      </c>
      <c r="AL31" s="147">
        <f>IF(AND($I31="Si",U31=1),1,IF(AND($I31="Fisico",U31=1),1,IF(AND(U31=1,$I31="Electronico"),2,IF(U31=1,VLOOKUP($C31&amp;"|"&amp;$B31&amp;"|"&amp;$D31,Empresas!$C$6:$CC$92,$G31+6+1,0),0))))</f>
        <v>0</v>
      </c>
      <c r="AM31" s="149">
        <f t="shared" si="2"/>
        <v>0</v>
      </c>
      <c r="AN31" s="149">
        <f t="shared" si="3"/>
        <v>0</v>
      </c>
      <c r="AO31" s="152">
        <f t="shared" si="4"/>
        <v>0</v>
      </c>
    </row>
    <row r="32" spans="1:41" x14ac:dyDescent="0.25">
      <c r="A32" s="143" t="str">
        <f>VLOOKUP(D32,Empresas!$D$7:$F$91,3,0)</f>
        <v>Jose</v>
      </c>
      <c r="B32" s="144" t="str">
        <f>VLOOKUP(D32,Empresas!$D$7:$G$91,4,0)</f>
        <v xml:space="preserve">Rocio </v>
      </c>
      <c r="C32" s="144" t="s">
        <v>544</v>
      </c>
      <c r="D32" s="144" t="s">
        <v>514</v>
      </c>
      <c r="E32" s="144" t="str">
        <f>VLOOKUP(D32,Empresas!$D$7:$E$92,2,0)</f>
        <v>CALMI CORPORACION S.A.C.</v>
      </c>
      <c r="F32" s="144" t="s">
        <v>187</v>
      </c>
      <c r="G32" s="145">
        <f t="shared" si="7"/>
        <v>66</v>
      </c>
      <c r="H32" s="145" t="str">
        <f>VLOOKUP(D32,Empresas!$D$6:$L$92,7,0)</f>
        <v>Mensual</v>
      </c>
      <c r="I32" s="144" t="str">
        <f>VLOOKUP(VLOOKUP(D32&amp;"|"&amp;B32,Empresas!$I$7:$CB$92,G32,0),Tablas!$A$13:$B$14,2,0)</f>
        <v>Si</v>
      </c>
      <c r="J32" s="78">
        <v>1</v>
      </c>
      <c r="K32" s="78">
        <v>1</v>
      </c>
      <c r="L32" s="78">
        <v>1</v>
      </c>
      <c r="M32" s="78">
        <v>1</v>
      </c>
      <c r="N32" s="78">
        <v>1</v>
      </c>
      <c r="O32" s="78">
        <v>1</v>
      </c>
      <c r="P32" s="78">
        <v>1</v>
      </c>
      <c r="Q32" s="78">
        <v>1</v>
      </c>
      <c r="R32" s="78"/>
      <c r="S32" s="78"/>
      <c r="T32" s="78"/>
      <c r="U32" s="78"/>
      <c r="V32" s="78" t="str">
        <f>VLOOKUP(D32,Empresas!$D$7:$CF$91,81,0)</f>
        <v>A</v>
      </c>
      <c r="W32" s="78" t="str">
        <f>VLOOKUP(D32,Empresas!$D$7:$M$91,10,0)</f>
        <v>Mype</v>
      </c>
      <c r="X32" s="69" t="str">
        <f t="shared" si="0"/>
        <v>SI</v>
      </c>
      <c r="Y32" s="153" t="str">
        <f t="shared" si="1"/>
        <v>Si aplica</v>
      </c>
      <c r="Z32" s="147">
        <f>IF(Y32="No aplica",0,IF(I32="no",0,IF(I32="No aplica",0,IF(I32="Si",1,IF(I32="Fisico",1,IF(I32="Electronico",2,VLOOKUP(C32&amp;"|"&amp;B32&amp;"|"&amp;D32,Empresas!$C$6:$CC$92,G32+6+1,0)))))))</f>
        <v>1</v>
      </c>
      <c r="AA32" s="147">
        <f>IF(AND($I32="Si",J32=1),1,IF(AND($I32="Fisico",J32=1),1,IF(AND(J32=1,$I32="Electronico"),2,IF(J32=1,VLOOKUP($C32&amp;"|"&amp;$B32&amp;"|"&amp;$D32,Empresas!$C$6:$CC$92,$G32+6+1,0),0))))</f>
        <v>1</v>
      </c>
      <c r="AB32" s="147">
        <f>IF(AND($I32="Si",K32=1),1,IF(AND($I32="Fisico",K32=1),1,IF(AND(K32=1,$I32="Electronico"),2,IF(K32=1,VLOOKUP($C32&amp;"|"&amp;$B32&amp;"|"&amp;$D32,Empresas!$C$6:$CC$92,$G32+6+1,0),0))))</f>
        <v>1</v>
      </c>
      <c r="AC32" s="147">
        <f>IF(AND($I32="Si",L32=1),1,IF(AND($I32="Fisico",L32=1),1,IF(AND(L32=1,$I32="Electronico"),2,IF(L32=1,VLOOKUP($C32&amp;"|"&amp;$B32&amp;"|"&amp;$D32,Empresas!$C$6:$CC$92,$G32+6+1,0),0))))</f>
        <v>1</v>
      </c>
      <c r="AD32" s="147">
        <f>IF(AND($I32="Si",M32=1),1,IF(AND($I32="Fisico",M32=1),1,IF(AND(M32=1,$I32="Electronico"),2,IF(M32=1,VLOOKUP($C32&amp;"|"&amp;$B32&amp;"|"&amp;$D32,Empresas!$C$6:$CC$92,$G32+6+1,0),0))))</f>
        <v>1</v>
      </c>
      <c r="AE32" s="147">
        <f>IF(AND($I32="Si",N32=1),1,IF(AND($I32="Fisico",N32=1),1,IF(AND(N32=1,$I32="Electronico"),2,IF(N32=1,VLOOKUP($C32&amp;"|"&amp;$B32&amp;"|"&amp;$D32,Empresas!$C$6:$CC$92,$G32+6+1,0),0))))</f>
        <v>1</v>
      </c>
      <c r="AF32" s="147">
        <f>IF(AND($I32="Si",O32=1),1,IF(AND($I32="Fisico",O32=1),1,IF(AND(O32=1,$I32="Electronico"),2,IF(O32=1,VLOOKUP($C32&amp;"|"&amp;$B32&amp;"|"&amp;$D32,Empresas!$C$6:$CC$92,$G32+6+1,0),0))))</f>
        <v>1</v>
      </c>
      <c r="AG32" s="147">
        <f>IF(AND($I32="Si",P32=1),1,IF(AND($I32="Fisico",P32=1),1,IF(AND(P32=1,$I32="Electronico"),2,IF(P32=1,VLOOKUP($C32&amp;"|"&amp;$B32&amp;"|"&amp;$D32,Empresas!$C$6:$CC$92,$G32+6+1,0),0))))</f>
        <v>1</v>
      </c>
      <c r="AH32" s="147">
        <f>IF(AND($I32="Si",Q32=1),1,IF(AND($I32="Fisico",Q32=1),1,IF(AND(Q32=1,$I32="Electronico"),2,IF(Q32=1,VLOOKUP($C32&amp;"|"&amp;$B32&amp;"|"&amp;$D32,Empresas!$C$6:$CC$92,$G32+6+1,0),0))))</f>
        <v>1</v>
      </c>
      <c r="AI32" s="147">
        <f>IF(AND($I32="Si",R32=1),1,IF(AND($I32="Fisico",R32=1),1,IF(AND(R32=1,$I32="Electronico"),2,IF(R32=1,VLOOKUP($C32&amp;"|"&amp;$B32&amp;"|"&amp;$D32,Empresas!$C$6:$CC$92,$G32+6+1,0),0))))</f>
        <v>0</v>
      </c>
      <c r="AJ32" s="147">
        <f>IF(AND($I32="Si",S32=1),1,IF(AND($I32="Fisico",S32=1),1,IF(AND(S32=1,$I32="Electronico"),2,IF(S32=1,VLOOKUP($C32&amp;"|"&amp;$B32&amp;"|"&amp;$D32,Empresas!$C$6:$CC$92,$G32+6+1,0),0))))</f>
        <v>0</v>
      </c>
      <c r="AK32" s="147">
        <f>IF(AND($I32="Si",T32=1),1,IF(AND($I32="Fisico",T32=1),1,IF(AND(T32=1,$I32="Electronico"),2,IF(T32=1,VLOOKUP($C32&amp;"|"&amp;$B32&amp;"|"&amp;$D32,Empresas!$C$6:$CC$92,$G32+6+1,0),0))))</f>
        <v>0</v>
      </c>
      <c r="AL32" s="147">
        <f>IF(AND($I32="Si",U32=1),1,IF(AND($I32="Fisico",U32=1),1,IF(AND(U32=1,$I32="Electronico"),2,IF(U32=1,VLOOKUP($C32&amp;"|"&amp;$B32&amp;"|"&amp;$D32,Empresas!$C$6:$CC$92,$G32+6+1,0),0))))</f>
        <v>0</v>
      </c>
      <c r="AM32" s="149">
        <f t="shared" si="2"/>
        <v>8</v>
      </c>
      <c r="AN32" s="149">
        <f t="shared" si="3"/>
        <v>8</v>
      </c>
      <c r="AO32" s="152">
        <f t="shared" si="4"/>
        <v>1</v>
      </c>
    </row>
    <row r="33" spans="1:41" x14ac:dyDescent="0.25">
      <c r="A33" s="143" t="str">
        <f>VLOOKUP(D33,Empresas!$D$7:$F$91,3,0)</f>
        <v>Jose</v>
      </c>
      <c r="B33" s="144" t="str">
        <f>VLOOKUP(D33,Empresas!$D$7:$G$91,4,0)</f>
        <v xml:space="preserve">Rocio </v>
      </c>
      <c r="C33" s="144" t="s">
        <v>544</v>
      </c>
      <c r="D33" s="144" t="s">
        <v>514</v>
      </c>
      <c r="E33" s="144" t="str">
        <f>VLOOKUP(D33,Empresas!$D$7:$E$92,2,0)</f>
        <v>CALMI CORPORACION S.A.C.</v>
      </c>
      <c r="F33" s="144" t="s">
        <v>188</v>
      </c>
      <c r="G33" s="145">
        <f t="shared" si="7"/>
        <v>67</v>
      </c>
      <c r="H33" s="145" t="str">
        <f>VLOOKUP(D33,Empresas!$D$6:$L$92,7,0)</f>
        <v>Mensual</v>
      </c>
      <c r="I33" s="144" t="str">
        <f>VLOOKUP(VLOOKUP(D33&amp;"|"&amp;B33,Empresas!$I$7:$CB$92,G33,0),Tablas!$A$13:$B$14,2,0)</f>
        <v>No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 t="str">
        <f>VLOOKUP(D33,Empresas!$D$7:$CF$91,81,0)</f>
        <v>A</v>
      </c>
      <c r="W33" s="78" t="str">
        <f>VLOOKUP(D33,Empresas!$D$7:$M$91,10,0)</f>
        <v>Mype</v>
      </c>
      <c r="X33" s="69" t="str">
        <f t="shared" si="0"/>
        <v>SI</v>
      </c>
      <c r="Y33" s="153" t="str">
        <f t="shared" si="1"/>
        <v>No aplica</v>
      </c>
      <c r="Z33" s="147">
        <f>IF(Y33="No aplica",0,IF(I33="no",0,IF(I33="No aplica",0,IF(I33="Si",1,IF(I33="Fisico",1,IF(I33="Electronico",2,VLOOKUP(C33&amp;"|"&amp;B33&amp;"|"&amp;D33,Empresas!$C$6:$CC$92,G33+6+1,0)))))))</f>
        <v>0</v>
      </c>
      <c r="AA33" s="147">
        <f>IF(AND($I33="Si",J33=1),1,IF(AND($I33="Fisico",J33=1),1,IF(AND(J33=1,$I33="Electronico"),2,IF(J33=1,VLOOKUP($C33&amp;"|"&amp;$B33&amp;"|"&amp;$D33,Empresas!$C$6:$CC$92,$G33+6+1,0),0))))</f>
        <v>0</v>
      </c>
      <c r="AB33" s="147">
        <f>IF(AND($I33="Si",K33=1),1,IF(AND($I33="Fisico",K33=1),1,IF(AND(K33=1,$I33="Electronico"),2,IF(K33=1,VLOOKUP($C33&amp;"|"&amp;$B33&amp;"|"&amp;$D33,Empresas!$C$6:$CC$92,$G33+6+1,0),0))))</f>
        <v>0</v>
      </c>
      <c r="AC33" s="147">
        <f>IF(AND($I33="Si",L33=1),1,IF(AND($I33="Fisico",L33=1),1,IF(AND(L33=1,$I33="Electronico"),2,IF(L33=1,VLOOKUP($C33&amp;"|"&amp;$B33&amp;"|"&amp;$D33,Empresas!$C$6:$CC$92,$G33+6+1,0),0))))</f>
        <v>0</v>
      </c>
      <c r="AD33" s="147">
        <f>IF(AND($I33="Si",M33=1),1,IF(AND($I33="Fisico",M33=1),1,IF(AND(M33=1,$I33="Electronico"),2,IF(M33=1,VLOOKUP($C33&amp;"|"&amp;$B33&amp;"|"&amp;$D33,Empresas!$C$6:$CC$92,$G33+6+1,0),0))))</f>
        <v>0</v>
      </c>
      <c r="AE33" s="147">
        <f>IF(AND($I33="Si",N33=1),1,IF(AND($I33="Fisico",N33=1),1,IF(AND(N33=1,$I33="Electronico"),2,IF(N33=1,VLOOKUP($C33&amp;"|"&amp;$B33&amp;"|"&amp;$D33,Empresas!$C$6:$CC$92,$G33+6+1,0),0))))</f>
        <v>0</v>
      </c>
      <c r="AF33" s="147">
        <f>IF(AND($I33="Si",O33=1),1,IF(AND($I33="Fisico",O33=1),1,IF(AND(O33=1,$I33="Electronico"),2,IF(O33=1,VLOOKUP($C33&amp;"|"&amp;$B33&amp;"|"&amp;$D33,Empresas!$C$6:$CC$92,$G33+6+1,0),0))))</f>
        <v>0</v>
      </c>
      <c r="AG33" s="147">
        <f>IF(AND($I33="Si",P33=1),1,IF(AND($I33="Fisico",P33=1),1,IF(AND(P33=1,$I33="Electronico"),2,IF(P33=1,VLOOKUP($C33&amp;"|"&amp;$B33&amp;"|"&amp;$D33,Empresas!$C$6:$CC$92,$G33+6+1,0),0))))</f>
        <v>0</v>
      </c>
      <c r="AH33" s="147">
        <f>IF(AND($I33="Si",Q33=1),1,IF(AND($I33="Fisico",Q33=1),1,IF(AND(Q33=1,$I33="Electronico"),2,IF(Q33=1,VLOOKUP($C33&amp;"|"&amp;$B33&amp;"|"&amp;$D33,Empresas!$C$6:$CC$92,$G33+6+1,0),0))))</f>
        <v>0</v>
      </c>
      <c r="AI33" s="147">
        <f>IF(AND($I33="Si",R33=1),1,IF(AND($I33="Fisico",R33=1),1,IF(AND(R33=1,$I33="Electronico"),2,IF(R33=1,VLOOKUP($C33&amp;"|"&amp;$B33&amp;"|"&amp;$D33,Empresas!$C$6:$CC$92,$G33+6+1,0),0))))</f>
        <v>0</v>
      </c>
      <c r="AJ33" s="147">
        <f>IF(AND($I33="Si",S33=1),1,IF(AND($I33="Fisico",S33=1),1,IF(AND(S33=1,$I33="Electronico"),2,IF(S33=1,VLOOKUP($C33&amp;"|"&amp;$B33&amp;"|"&amp;$D33,Empresas!$C$6:$CC$92,$G33+6+1,0),0))))</f>
        <v>0</v>
      </c>
      <c r="AK33" s="147">
        <f>IF(AND($I33="Si",T33=1),1,IF(AND($I33="Fisico",T33=1),1,IF(AND(T33=1,$I33="Electronico"),2,IF(T33=1,VLOOKUP($C33&amp;"|"&amp;$B33&amp;"|"&amp;$D33,Empresas!$C$6:$CC$92,$G33+6+1,0),0))))</f>
        <v>0</v>
      </c>
      <c r="AL33" s="147">
        <f>IF(AND($I33="Si",U33=1),1,IF(AND($I33="Fisico",U33=1),1,IF(AND(U33=1,$I33="Electronico"),2,IF(U33=1,VLOOKUP($C33&amp;"|"&amp;$B33&amp;"|"&amp;$D33,Empresas!$C$6:$CC$92,$G33+6+1,0),0))))</f>
        <v>0</v>
      </c>
      <c r="AM33" s="149">
        <f t="shared" si="2"/>
        <v>0</v>
      </c>
      <c r="AN33" s="149">
        <f t="shared" si="3"/>
        <v>0</v>
      </c>
      <c r="AO33" s="152">
        <f t="shared" si="4"/>
        <v>0</v>
      </c>
    </row>
    <row r="34" spans="1:41" x14ac:dyDescent="0.25">
      <c r="A34" s="143" t="str">
        <f>VLOOKUP(D34,Empresas!$D$7:$F$91,3,0)</f>
        <v>Jose</v>
      </c>
      <c r="B34" s="144" t="str">
        <f>VLOOKUP(D34,Empresas!$D$7:$G$91,4,0)</f>
        <v xml:space="preserve">Rocio </v>
      </c>
      <c r="C34" s="144" t="s">
        <v>544</v>
      </c>
      <c r="D34" s="144" t="s">
        <v>514</v>
      </c>
      <c r="E34" s="144" t="str">
        <f>VLOOKUP(D34,Empresas!$D$7:$E$92,2,0)</f>
        <v>CALMI CORPORACION S.A.C.</v>
      </c>
      <c r="F34" s="144" t="s">
        <v>189</v>
      </c>
      <c r="G34" s="145">
        <f t="shared" si="7"/>
        <v>68</v>
      </c>
      <c r="H34" s="145" t="str">
        <f>VLOOKUP(D34,Empresas!$D$6:$L$92,7,0)</f>
        <v>Mensual</v>
      </c>
      <c r="I34" s="144" t="str">
        <f>VLOOKUP(VLOOKUP(D34&amp;"|"&amp;B34,Empresas!$I$7:$CB$92,G34,0),Tablas!$A$13:$B$14,2,0)</f>
        <v>No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 t="str">
        <f>VLOOKUP(D34,Empresas!$D$7:$CF$91,81,0)</f>
        <v>A</v>
      </c>
      <c r="W34" s="78" t="str">
        <f>VLOOKUP(D34,Empresas!$D$7:$M$91,10,0)</f>
        <v>Mype</v>
      </c>
      <c r="X34" s="69" t="str">
        <f t="shared" si="0"/>
        <v>SI</v>
      </c>
      <c r="Y34" s="153" t="str">
        <f t="shared" si="1"/>
        <v>No aplica</v>
      </c>
      <c r="Z34" s="147">
        <f>IF(Y34="No aplica",0,IF(I34="no",0,IF(I34="No aplica",0,IF(I34="Si",1,IF(I34="Fisico",1,IF(I34="Electronico",2,VLOOKUP(C34&amp;"|"&amp;B34&amp;"|"&amp;D34,Empresas!$C$6:$CC$92,G34+6+1,0)))))))</f>
        <v>0</v>
      </c>
      <c r="AA34" s="147">
        <f>IF(AND($I34="Si",J34=1),1,IF(AND($I34="Fisico",J34=1),1,IF(AND(J34=1,$I34="Electronico"),2,IF(J34=1,VLOOKUP($C34&amp;"|"&amp;$B34&amp;"|"&amp;$D34,Empresas!$C$6:$CC$92,$G34+6+1,0),0))))</f>
        <v>0</v>
      </c>
      <c r="AB34" s="147">
        <f>IF(AND($I34="Si",K34=1),1,IF(AND($I34="Fisico",K34=1),1,IF(AND(K34=1,$I34="Electronico"),2,IF(K34=1,VLOOKUP($C34&amp;"|"&amp;$B34&amp;"|"&amp;$D34,Empresas!$C$6:$CC$92,$G34+6+1,0),0))))</f>
        <v>0</v>
      </c>
      <c r="AC34" s="147">
        <f>IF(AND($I34="Si",L34=1),1,IF(AND($I34="Fisico",L34=1),1,IF(AND(L34=1,$I34="Electronico"),2,IF(L34=1,VLOOKUP($C34&amp;"|"&amp;$B34&amp;"|"&amp;$D34,Empresas!$C$6:$CC$92,$G34+6+1,0),0))))</f>
        <v>0</v>
      </c>
      <c r="AD34" s="147">
        <f>IF(AND($I34="Si",M34=1),1,IF(AND($I34="Fisico",M34=1),1,IF(AND(M34=1,$I34="Electronico"),2,IF(M34=1,VLOOKUP($C34&amp;"|"&amp;$B34&amp;"|"&amp;$D34,Empresas!$C$6:$CC$92,$G34+6+1,0),0))))</f>
        <v>0</v>
      </c>
      <c r="AE34" s="147">
        <f>IF(AND($I34="Si",N34=1),1,IF(AND($I34="Fisico",N34=1),1,IF(AND(N34=1,$I34="Electronico"),2,IF(N34=1,VLOOKUP($C34&amp;"|"&amp;$B34&amp;"|"&amp;$D34,Empresas!$C$6:$CC$92,$G34+6+1,0),0))))</f>
        <v>0</v>
      </c>
      <c r="AF34" s="147">
        <f>IF(AND($I34="Si",O34=1),1,IF(AND($I34="Fisico",O34=1),1,IF(AND(O34=1,$I34="Electronico"),2,IF(O34=1,VLOOKUP($C34&amp;"|"&amp;$B34&amp;"|"&amp;$D34,Empresas!$C$6:$CC$92,$G34+6+1,0),0))))</f>
        <v>0</v>
      </c>
      <c r="AG34" s="147">
        <f>IF(AND($I34="Si",P34=1),1,IF(AND($I34="Fisico",P34=1),1,IF(AND(P34=1,$I34="Electronico"),2,IF(P34=1,VLOOKUP($C34&amp;"|"&amp;$B34&amp;"|"&amp;$D34,Empresas!$C$6:$CC$92,$G34+6+1,0),0))))</f>
        <v>0</v>
      </c>
      <c r="AH34" s="147">
        <f>IF(AND($I34="Si",Q34=1),1,IF(AND($I34="Fisico",Q34=1),1,IF(AND(Q34=1,$I34="Electronico"),2,IF(Q34=1,VLOOKUP($C34&amp;"|"&amp;$B34&amp;"|"&amp;$D34,Empresas!$C$6:$CC$92,$G34+6+1,0),0))))</f>
        <v>0</v>
      </c>
      <c r="AI34" s="147">
        <f>IF(AND($I34="Si",R34=1),1,IF(AND($I34="Fisico",R34=1),1,IF(AND(R34=1,$I34="Electronico"),2,IF(R34=1,VLOOKUP($C34&amp;"|"&amp;$B34&amp;"|"&amp;$D34,Empresas!$C$6:$CC$92,$G34+6+1,0),0))))</f>
        <v>0</v>
      </c>
      <c r="AJ34" s="147">
        <f>IF(AND($I34="Si",S34=1),1,IF(AND($I34="Fisico",S34=1),1,IF(AND(S34=1,$I34="Electronico"),2,IF(S34=1,VLOOKUP($C34&amp;"|"&amp;$B34&amp;"|"&amp;$D34,Empresas!$C$6:$CC$92,$G34+6+1,0),0))))</f>
        <v>0</v>
      </c>
      <c r="AK34" s="147">
        <f>IF(AND($I34="Si",T34=1),1,IF(AND($I34="Fisico",T34=1),1,IF(AND(T34=1,$I34="Electronico"),2,IF(T34=1,VLOOKUP($C34&amp;"|"&amp;$B34&amp;"|"&amp;$D34,Empresas!$C$6:$CC$92,$G34+6+1,0),0))))</f>
        <v>0</v>
      </c>
      <c r="AL34" s="147">
        <f>IF(AND($I34="Si",U34=1),1,IF(AND($I34="Fisico",U34=1),1,IF(AND(U34=1,$I34="Electronico"),2,IF(U34=1,VLOOKUP($C34&amp;"|"&amp;$B34&amp;"|"&amp;$D34,Empresas!$C$6:$CC$92,$G34+6+1,0),0))))</f>
        <v>0</v>
      </c>
      <c r="AM34" s="149">
        <f t="shared" si="2"/>
        <v>0</v>
      </c>
      <c r="AN34" s="149">
        <f t="shared" si="3"/>
        <v>0</v>
      </c>
      <c r="AO34" s="152">
        <f t="shared" si="4"/>
        <v>0</v>
      </c>
    </row>
    <row r="35" spans="1:41" x14ac:dyDescent="0.25">
      <c r="A35" s="143" t="str">
        <f>VLOOKUP(D35,Empresas!$D$7:$F$91,3,0)</f>
        <v>Jose</v>
      </c>
      <c r="B35" s="144" t="str">
        <f>VLOOKUP(D35,Empresas!$D$7:$G$91,4,0)</f>
        <v xml:space="preserve">Rocio </v>
      </c>
      <c r="C35" s="144" t="s">
        <v>544</v>
      </c>
      <c r="D35" s="144" t="s">
        <v>514</v>
      </c>
      <c r="E35" s="144" t="str">
        <f>VLOOKUP(D35,Empresas!$D$7:$E$92,2,0)</f>
        <v>CALMI CORPORACION S.A.C.</v>
      </c>
      <c r="F35" s="144" t="s">
        <v>190</v>
      </c>
      <c r="G35" s="145">
        <f t="shared" si="7"/>
        <v>69</v>
      </c>
      <c r="H35" s="145" t="str">
        <f>VLOOKUP(D35,Empresas!$D$6:$L$92,7,0)</f>
        <v>Mensual</v>
      </c>
      <c r="I35" s="144" t="str">
        <f>VLOOKUP(VLOOKUP(D35&amp;"|"&amp;B35,Empresas!$I$7:$CB$92,G35,0),Tablas!$A$13:$B$14,2,0)</f>
        <v>No</v>
      </c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 t="str">
        <f>VLOOKUP(D35,Empresas!$D$7:$CF$91,81,0)</f>
        <v>A</v>
      </c>
      <c r="W35" s="78" t="str">
        <f>VLOOKUP(D35,Empresas!$D$7:$M$91,10,0)</f>
        <v>Mype</v>
      </c>
      <c r="X35" s="69" t="str">
        <f t="shared" si="0"/>
        <v>NO</v>
      </c>
      <c r="Y35" s="153" t="str">
        <f t="shared" si="1"/>
        <v>No aplica</v>
      </c>
      <c r="Z35" s="147">
        <f>IF(Y35="No aplica",0,IF(I35="no",0,IF(I35="No aplica",0,IF(I35="Si",1,IF(I35="Fisico",1,IF(I35="Electronico",2,VLOOKUP(C35&amp;"|"&amp;B35&amp;"|"&amp;D35,Empresas!$C$6:$CC$92,G35+6+1,0)))))))</f>
        <v>0</v>
      </c>
      <c r="AA35" s="147">
        <f>IF(AND($I35="Si",J35=1),1,IF(AND($I35="Fisico",J35=1),1,IF(AND(J35=1,$I35="Electronico"),2,IF(J35=1,VLOOKUP($C35&amp;"|"&amp;$B35&amp;"|"&amp;$D35,Empresas!$C$6:$CC$92,$G35+6+1,0),0))))</f>
        <v>0</v>
      </c>
      <c r="AB35" s="147">
        <f>IF(AND($I35="Si",K35=1),1,IF(AND($I35="Fisico",K35=1),1,IF(AND(K35=1,$I35="Electronico"),2,IF(K35=1,VLOOKUP($C35&amp;"|"&amp;$B35&amp;"|"&amp;$D35,Empresas!$C$6:$CC$92,$G35+6+1,0),0))))</f>
        <v>0</v>
      </c>
      <c r="AC35" s="147">
        <f>IF(AND($I35="Si",L35=1),1,IF(AND($I35="Fisico",L35=1),1,IF(AND(L35=1,$I35="Electronico"),2,IF(L35=1,VLOOKUP($C35&amp;"|"&amp;$B35&amp;"|"&amp;$D35,Empresas!$C$6:$CC$92,$G35+6+1,0),0))))</f>
        <v>0</v>
      </c>
      <c r="AD35" s="147">
        <f>IF(AND($I35="Si",M35=1),1,IF(AND($I35="Fisico",M35=1),1,IF(AND(M35=1,$I35="Electronico"),2,IF(M35=1,VLOOKUP($C35&amp;"|"&amp;$B35&amp;"|"&amp;$D35,Empresas!$C$6:$CC$92,$G35+6+1,0),0))))</f>
        <v>0</v>
      </c>
      <c r="AE35" s="147">
        <f>IF(AND($I35="Si",N35=1),1,IF(AND($I35="Fisico",N35=1),1,IF(AND(N35=1,$I35="Electronico"),2,IF(N35=1,VLOOKUP($C35&amp;"|"&amp;$B35&amp;"|"&amp;$D35,Empresas!$C$6:$CC$92,$G35+6+1,0),0))))</f>
        <v>0</v>
      </c>
      <c r="AF35" s="147">
        <f>IF(AND($I35="Si",O35=1),1,IF(AND($I35="Fisico",O35=1),1,IF(AND(O35=1,$I35="Electronico"),2,IF(O35=1,VLOOKUP($C35&amp;"|"&amp;$B35&amp;"|"&amp;$D35,Empresas!$C$6:$CC$92,$G35+6+1,0),0))))</f>
        <v>0</v>
      </c>
      <c r="AG35" s="147">
        <f>IF(AND($I35="Si",P35=1),1,IF(AND($I35="Fisico",P35=1),1,IF(AND(P35=1,$I35="Electronico"),2,IF(P35=1,VLOOKUP($C35&amp;"|"&amp;$B35&amp;"|"&amp;$D35,Empresas!$C$6:$CC$92,$G35+6+1,0),0))))</f>
        <v>0</v>
      </c>
      <c r="AH35" s="147">
        <f>IF(AND($I35="Si",Q35=1),1,IF(AND($I35="Fisico",Q35=1),1,IF(AND(Q35=1,$I35="Electronico"),2,IF(Q35=1,VLOOKUP($C35&amp;"|"&amp;$B35&amp;"|"&amp;$D35,Empresas!$C$6:$CC$92,$G35+6+1,0),0))))</f>
        <v>0</v>
      </c>
      <c r="AI35" s="147">
        <f>IF(AND($I35="Si",R35=1),1,IF(AND($I35="Fisico",R35=1),1,IF(AND(R35=1,$I35="Electronico"),2,IF(R35=1,VLOOKUP($C35&amp;"|"&amp;$B35&amp;"|"&amp;$D35,Empresas!$C$6:$CC$92,$G35+6+1,0),0))))</f>
        <v>0</v>
      </c>
      <c r="AJ35" s="147">
        <f>IF(AND($I35="Si",S35=1),1,IF(AND($I35="Fisico",S35=1),1,IF(AND(S35=1,$I35="Electronico"),2,IF(S35=1,VLOOKUP($C35&amp;"|"&amp;$B35&amp;"|"&amp;$D35,Empresas!$C$6:$CC$92,$G35+6+1,0),0))))</f>
        <v>0</v>
      </c>
      <c r="AK35" s="147">
        <f>IF(AND($I35="Si",T35=1),1,IF(AND($I35="Fisico",T35=1),1,IF(AND(T35=1,$I35="Electronico"),2,IF(T35=1,VLOOKUP($C35&amp;"|"&amp;$B35&amp;"|"&amp;$D35,Empresas!$C$6:$CC$92,$G35+6+1,0),0))))</f>
        <v>0</v>
      </c>
      <c r="AL35" s="147">
        <f>IF(AND($I35="Si",U35=1),1,IF(AND($I35="Fisico",U35=1),1,IF(AND(U35=1,$I35="Electronico"),2,IF(U35=1,VLOOKUP($C35&amp;"|"&amp;$B35&amp;"|"&amp;$D35,Empresas!$C$6:$CC$92,$G35+6+1,0),0))))</f>
        <v>0</v>
      </c>
      <c r="AM35" s="149">
        <f t="shared" si="2"/>
        <v>0</v>
      </c>
      <c r="AN35" s="149">
        <f t="shared" si="3"/>
        <v>0</v>
      </c>
      <c r="AO35" s="152">
        <f t="shared" si="4"/>
        <v>0</v>
      </c>
    </row>
    <row r="36" spans="1:41" x14ac:dyDescent="0.25">
      <c r="A36" s="143" t="str">
        <f>VLOOKUP(D36,Empresas!$D$7:$F$91,3,0)</f>
        <v>Jose</v>
      </c>
      <c r="B36" s="144" t="str">
        <f>VLOOKUP(D36,Empresas!$D$7:$G$91,4,0)</f>
        <v xml:space="preserve">Rocio </v>
      </c>
      <c r="C36" s="144" t="s">
        <v>544</v>
      </c>
      <c r="D36" s="144" t="s">
        <v>514</v>
      </c>
      <c r="E36" s="144" t="str">
        <f>VLOOKUP(D36,Empresas!$D$7:$E$92,2,0)</f>
        <v>CALMI CORPORACION S.A.C.</v>
      </c>
      <c r="F36" s="146" t="s">
        <v>191</v>
      </c>
      <c r="G36" s="145">
        <f t="shared" si="7"/>
        <v>70</v>
      </c>
      <c r="H36" s="145" t="str">
        <f>VLOOKUP(D36,Empresas!$D$6:$L$92,7,0)</f>
        <v>Mensual</v>
      </c>
      <c r="I36" s="144" t="str">
        <f>VLOOKUP(VLOOKUP(D36&amp;"|"&amp;B36,Empresas!$I$7:$CB$92,G36,0),Tablas!$A$13:$B$14,2,0)</f>
        <v>No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 t="str">
        <f>VLOOKUP(D36,Empresas!$D$7:$CF$91,81,0)</f>
        <v>A</v>
      </c>
      <c r="W36" s="78" t="str">
        <f>VLOOKUP(D36,Empresas!$D$7:$M$91,10,0)</f>
        <v>Mype</v>
      </c>
      <c r="X36" s="69" t="str">
        <f t="shared" si="0"/>
        <v>NO</v>
      </c>
      <c r="Y36" s="153" t="str">
        <f t="shared" si="1"/>
        <v>No aplica</v>
      </c>
      <c r="Z36" s="147">
        <f>IF(Y36="No aplica",0,IF(I36="no",0,IF(I36="No aplica",0,IF(I36="Si",1,IF(I36="Fisico",1,IF(I36="Electronico",2,VLOOKUP(C36&amp;"|"&amp;B36&amp;"|"&amp;D36,Empresas!$C$6:$CC$92,G36+6+1,0)))))))</f>
        <v>0</v>
      </c>
      <c r="AA36" s="147">
        <f>IF(AND($I36="Si",J36=1),1,IF(AND($I36="Fisico",J36=1),1,IF(AND(J36=1,$I36="Electronico"),2,IF(J36=1,VLOOKUP($C36&amp;"|"&amp;$B36&amp;"|"&amp;$D36,Empresas!$C$6:$CC$92,$G36+6+1,0),0))))</f>
        <v>0</v>
      </c>
      <c r="AB36" s="147">
        <f>IF(AND($I36="Si",K36=1),1,IF(AND($I36="Fisico",K36=1),1,IF(AND(K36=1,$I36="Electronico"),2,IF(K36=1,VLOOKUP($C36&amp;"|"&amp;$B36&amp;"|"&amp;$D36,Empresas!$C$6:$CC$92,$G36+6+1,0),0))))</f>
        <v>0</v>
      </c>
      <c r="AC36" s="147">
        <f>IF(AND($I36="Si",L36=1),1,IF(AND($I36="Fisico",L36=1),1,IF(AND(L36=1,$I36="Electronico"),2,IF(L36=1,VLOOKUP($C36&amp;"|"&amp;$B36&amp;"|"&amp;$D36,Empresas!$C$6:$CC$92,$G36+6+1,0),0))))</f>
        <v>0</v>
      </c>
      <c r="AD36" s="147">
        <f>IF(AND($I36="Si",M36=1),1,IF(AND($I36="Fisico",M36=1),1,IF(AND(M36=1,$I36="Electronico"),2,IF(M36=1,VLOOKUP($C36&amp;"|"&amp;$B36&amp;"|"&amp;$D36,Empresas!$C$6:$CC$92,$G36+6+1,0),0))))</f>
        <v>0</v>
      </c>
      <c r="AE36" s="147">
        <f>IF(AND($I36="Si",N36=1),1,IF(AND($I36="Fisico",N36=1),1,IF(AND(N36=1,$I36="Electronico"),2,IF(N36=1,VLOOKUP($C36&amp;"|"&amp;$B36&amp;"|"&amp;$D36,Empresas!$C$6:$CC$92,$G36+6+1,0),0))))</f>
        <v>0</v>
      </c>
      <c r="AF36" s="147">
        <f>IF(AND($I36="Si",O36=1),1,IF(AND($I36="Fisico",O36=1),1,IF(AND(O36=1,$I36="Electronico"),2,IF(O36=1,VLOOKUP($C36&amp;"|"&amp;$B36&amp;"|"&amp;$D36,Empresas!$C$6:$CC$92,$G36+6+1,0),0))))</f>
        <v>0</v>
      </c>
      <c r="AG36" s="147">
        <f>IF(AND($I36="Si",P36=1),1,IF(AND($I36="Fisico",P36=1),1,IF(AND(P36=1,$I36="Electronico"),2,IF(P36=1,VLOOKUP($C36&amp;"|"&amp;$B36&amp;"|"&amp;$D36,Empresas!$C$6:$CC$92,$G36+6+1,0),0))))</f>
        <v>0</v>
      </c>
      <c r="AH36" s="147">
        <f>IF(AND($I36="Si",Q36=1),1,IF(AND($I36="Fisico",Q36=1),1,IF(AND(Q36=1,$I36="Electronico"),2,IF(Q36=1,VLOOKUP($C36&amp;"|"&amp;$B36&amp;"|"&amp;$D36,Empresas!$C$6:$CC$92,$G36+6+1,0),0))))</f>
        <v>0</v>
      </c>
      <c r="AI36" s="147">
        <f>IF(AND($I36="Si",R36=1),1,IF(AND($I36="Fisico",R36=1),1,IF(AND(R36=1,$I36="Electronico"),2,IF(R36=1,VLOOKUP($C36&amp;"|"&amp;$B36&amp;"|"&amp;$D36,Empresas!$C$6:$CC$92,$G36+6+1,0),0))))</f>
        <v>0</v>
      </c>
      <c r="AJ36" s="147">
        <f>IF(AND($I36="Si",S36=1),1,IF(AND($I36="Fisico",S36=1),1,IF(AND(S36=1,$I36="Electronico"),2,IF(S36=1,VLOOKUP($C36&amp;"|"&amp;$B36&amp;"|"&amp;$D36,Empresas!$C$6:$CC$92,$G36+6+1,0),0))))</f>
        <v>0</v>
      </c>
      <c r="AK36" s="147">
        <f>IF(AND($I36="Si",T36=1),1,IF(AND($I36="Fisico",T36=1),1,IF(AND(T36=1,$I36="Electronico"),2,IF(T36=1,VLOOKUP($C36&amp;"|"&amp;$B36&amp;"|"&amp;$D36,Empresas!$C$6:$CC$92,$G36+6+1,0),0))))</f>
        <v>0</v>
      </c>
      <c r="AL36" s="147">
        <f>IF(AND($I36="Si",U36=1),1,IF(AND($I36="Fisico",U36=1),1,IF(AND(U36=1,$I36="Electronico"),2,IF(U36=1,VLOOKUP($C36&amp;"|"&amp;$B36&amp;"|"&amp;$D36,Empresas!$C$6:$CC$92,$G36+6+1,0),0))))</f>
        <v>0</v>
      </c>
      <c r="AM36" s="149">
        <f t="shared" si="2"/>
        <v>0</v>
      </c>
      <c r="AN36" s="149">
        <f t="shared" si="3"/>
        <v>0</v>
      </c>
      <c r="AO36" s="152">
        <f t="shared" si="4"/>
        <v>0</v>
      </c>
    </row>
    <row r="37" spans="1:41" x14ac:dyDescent="0.25">
      <c r="A37" s="143" t="str">
        <f>VLOOKUP(D37,Empresas!$D$7:$F$91,3,0)</f>
        <v>Jose</v>
      </c>
      <c r="B37" s="144" t="str">
        <f>VLOOKUP(D37,Empresas!$D$7:$G$91,4,0)</f>
        <v xml:space="preserve">Rocio </v>
      </c>
      <c r="C37" s="144" t="s">
        <v>544</v>
      </c>
      <c r="D37" s="144" t="s">
        <v>514</v>
      </c>
      <c r="E37" s="144" t="str">
        <f>VLOOKUP(D37,Empresas!$D$7:$E$92,2,0)</f>
        <v>CALMI CORPORACION S.A.C.</v>
      </c>
      <c r="F37" s="144" t="s">
        <v>192</v>
      </c>
      <c r="G37" s="145">
        <f t="shared" si="7"/>
        <v>71</v>
      </c>
      <c r="H37" s="145" t="str">
        <f>VLOOKUP(D37,Empresas!$D$6:$L$92,7,0)</f>
        <v>Mensual</v>
      </c>
      <c r="I37" s="144" t="str">
        <f>VLOOKUP(VLOOKUP(D37&amp;"|"&amp;B37,Empresas!$I$7:$CB$92,G37,0),Tablas!$A$13:$B$14,2,0)</f>
        <v>No</v>
      </c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 t="str">
        <f>VLOOKUP(D37,Empresas!$D$7:$CF$91,81,0)</f>
        <v>A</v>
      </c>
      <c r="W37" s="78" t="str">
        <f>VLOOKUP(D37,Empresas!$D$7:$M$91,10,0)</f>
        <v>Mype</v>
      </c>
      <c r="X37" s="69" t="str">
        <f t="shared" si="0"/>
        <v>NO</v>
      </c>
      <c r="Y37" s="153" t="str">
        <f t="shared" si="1"/>
        <v>No aplica</v>
      </c>
      <c r="Z37" s="147">
        <f>IF(Y37="No aplica",0,IF(I37="no",0,IF(I37="No aplica",0,IF(I37="Si",1,IF(I37="Fisico",1,IF(I37="Electronico",2,VLOOKUP(C37&amp;"|"&amp;B37&amp;"|"&amp;D37,Empresas!$C$6:$CC$92,G37+6+1,0)))))))</f>
        <v>0</v>
      </c>
      <c r="AA37" s="147">
        <f>IF(AND($I37="Si",J37=1),1,IF(AND($I37="Fisico",J37=1),1,IF(AND(J37=1,$I37="Electronico"),2,IF(J37=1,VLOOKUP($C37&amp;"|"&amp;$B37&amp;"|"&amp;$D37,Empresas!$C$6:$CC$92,$G37+6+1,0),0))))</f>
        <v>0</v>
      </c>
      <c r="AB37" s="147">
        <f>IF(AND($I37="Si",K37=1),1,IF(AND($I37="Fisico",K37=1),1,IF(AND(K37=1,$I37="Electronico"),2,IF(K37=1,VLOOKUP($C37&amp;"|"&amp;$B37&amp;"|"&amp;$D37,Empresas!$C$6:$CC$92,$G37+6+1,0),0))))</f>
        <v>0</v>
      </c>
      <c r="AC37" s="147">
        <f>IF(AND($I37="Si",L37=1),1,IF(AND($I37="Fisico",L37=1),1,IF(AND(L37=1,$I37="Electronico"),2,IF(L37=1,VLOOKUP($C37&amp;"|"&amp;$B37&amp;"|"&amp;$D37,Empresas!$C$6:$CC$92,$G37+6+1,0),0))))</f>
        <v>0</v>
      </c>
      <c r="AD37" s="147">
        <f>IF(AND($I37="Si",M37=1),1,IF(AND($I37="Fisico",M37=1),1,IF(AND(M37=1,$I37="Electronico"),2,IF(M37=1,VLOOKUP($C37&amp;"|"&amp;$B37&amp;"|"&amp;$D37,Empresas!$C$6:$CC$92,$G37+6+1,0),0))))</f>
        <v>0</v>
      </c>
      <c r="AE37" s="147">
        <f>IF(AND($I37="Si",N37=1),1,IF(AND($I37="Fisico",N37=1),1,IF(AND(N37=1,$I37="Electronico"),2,IF(N37=1,VLOOKUP($C37&amp;"|"&amp;$B37&amp;"|"&amp;$D37,Empresas!$C$6:$CC$92,$G37+6+1,0),0))))</f>
        <v>0</v>
      </c>
      <c r="AF37" s="147">
        <f>IF(AND($I37="Si",O37=1),1,IF(AND($I37="Fisico",O37=1),1,IF(AND(O37=1,$I37="Electronico"),2,IF(O37=1,VLOOKUP($C37&amp;"|"&amp;$B37&amp;"|"&amp;$D37,Empresas!$C$6:$CC$92,$G37+6+1,0),0))))</f>
        <v>0</v>
      </c>
      <c r="AG37" s="147">
        <f>IF(AND($I37="Si",P37=1),1,IF(AND($I37="Fisico",P37=1),1,IF(AND(P37=1,$I37="Electronico"),2,IF(P37=1,VLOOKUP($C37&amp;"|"&amp;$B37&amp;"|"&amp;$D37,Empresas!$C$6:$CC$92,$G37+6+1,0),0))))</f>
        <v>0</v>
      </c>
      <c r="AH37" s="147">
        <f>IF(AND($I37="Si",Q37=1),1,IF(AND($I37="Fisico",Q37=1),1,IF(AND(Q37=1,$I37="Electronico"),2,IF(Q37=1,VLOOKUP($C37&amp;"|"&amp;$B37&amp;"|"&amp;$D37,Empresas!$C$6:$CC$92,$G37+6+1,0),0))))</f>
        <v>0</v>
      </c>
      <c r="AI37" s="147">
        <f>IF(AND($I37="Si",R37=1),1,IF(AND($I37="Fisico",R37=1),1,IF(AND(R37=1,$I37="Electronico"),2,IF(R37=1,VLOOKUP($C37&amp;"|"&amp;$B37&amp;"|"&amp;$D37,Empresas!$C$6:$CC$92,$G37+6+1,0),0))))</f>
        <v>0</v>
      </c>
      <c r="AJ37" s="147">
        <f>IF(AND($I37="Si",S37=1),1,IF(AND($I37="Fisico",S37=1),1,IF(AND(S37=1,$I37="Electronico"),2,IF(S37=1,VLOOKUP($C37&amp;"|"&amp;$B37&amp;"|"&amp;$D37,Empresas!$C$6:$CC$92,$G37+6+1,0),0))))</f>
        <v>0</v>
      </c>
      <c r="AK37" s="147">
        <f>IF(AND($I37="Si",T37=1),1,IF(AND($I37="Fisico",T37=1),1,IF(AND(T37=1,$I37="Electronico"),2,IF(T37=1,VLOOKUP($C37&amp;"|"&amp;$B37&amp;"|"&amp;$D37,Empresas!$C$6:$CC$92,$G37+6+1,0),0))))</f>
        <v>0</v>
      </c>
      <c r="AL37" s="147">
        <f>IF(AND($I37="Si",U37=1),1,IF(AND($I37="Fisico",U37=1),1,IF(AND(U37=1,$I37="Electronico"),2,IF(U37=1,VLOOKUP($C37&amp;"|"&amp;$B37&amp;"|"&amp;$D37,Empresas!$C$6:$CC$92,$G37+6+1,0),0))))</f>
        <v>0</v>
      </c>
      <c r="AM37" s="149">
        <f t="shared" si="2"/>
        <v>0</v>
      </c>
      <c r="AN37" s="149">
        <f t="shared" si="3"/>
        <v>0</v>
      </c>
      <c r="AO37" s="152">
        <f t="shared" si="4"/>
        <v>0</v>
      </c>
    </row>
    <row r="38" spans="1:41" x14ac:dyDescent="0.25">
      <c r="A38" s="137" t="str">
        <f>VLOOKUP(D38,Empresas!$D$7:$F$91,3,0)</f>
        <v>Jose</v>
      </c>
      <c r="B38" s="138" t="str">
        <f>VLOOKUP(D38,Empresas!$D$7:$G$91,4,0)</f>
        <v xml:space="preserve">Rocio </v>
      </c>
      <c r="C38" s="138" t="s">
        <v>544</v>
      </c>
      <c r="D38" s="138" t="s">
        <v>6</v>
      </c>
      <c r="E38" s="138" t="str">
        <f>VLOOKUP(D38,Empresas!$D$7:$E$92,2,0)</f>
        <v>A. NAUTICAL - AIR INTL S.A.C.</v>
      </c>
      <c r="F38" s="138" t="s">
        <v>158</v>
      </c>
      <c r="G38" s="139">
        <f>+Empresas!$O$2</f>
        <v>7</v>
      </c>
      <c r="H38" s="139" t="str">
        <f>VLOOKUP(D38,Empresas!$D$6:$L$92,7,0)</f>
        <v>Semestral</v>
      </c>
      <c r="I38" s="138" t="str">
        <f>VLOOKUP(VLOOKUP(D38&amp;"|"&amp;B38,Empresas!$I$7:$CB$92,G38,0),Tablas!$A$3:$B$5,2,0)</f>
        <v>Registro y analisis</v>
      </c>
      <c r="J38" s="78">
        <v>1</v>
      </c>
      <c r="K38" s="78">
        <v>1</v>
      </c>
      <c r="L38" s="78">
        <v>1</v>
      </c>
      <c r="M38" s="78">
        <v>1</v>
      </c>
      <c r="N38" s="78">
        <v>1</v>
      </c>
      <c r="O38" s="78">
        <v>1</v>
      </c>
      <c r="P38" s="78">
        <v>1</v>
      </c>
      <c r="Q38" s="78">
        <v>1</v>
      </c>
      <c r="R38" s="78"/>
      <c r="S38" s="78"/>
      <c r="T38" s="78"/>
      <c r="U38" s="78"/>
      <c r="V38" s="78" t="str">
        <f>VLOOKUP(D38,Empresas!$D$7:$CF$91,81,0)</f>
        <v>D</v>
      </c>
      <c r="W38" s="78" t="str">
        <f>VLOOKUP(D38,Empresas!$D$7:$M$91,10,0)</f>
        <v>Mype</v>
      </c>
      <c r="X38" s="69" t="str">
        <f t="shared" si="0"/>
        <v>SI</v>
      </c>
      <c r="Y38" s="153" t="str">
        <f t="shared" si="1"/>
        <v>Si aplica</v>
      </c>
      <c r="Z38" s="147">
        <f>IF(Y38="No aplica",0,IF(I38="no",0,IF(I38="No aplica",0,IF(I38="Si",1,IF(I38="Fisico",1,IF(I38="Electronico",2,VLOOKUP(C38&amp;"|"&amp;B38&amp;"|"&amp;D38,Empresas!$C$6:$CC$92,G38+6+1,0)))))))</f>
        <v>2</v>
      </c>
      <c r="AA38" s="147">
        <f>IF(AND($I38="Si",J38=1),1,IF(AND($I38="Fisico",J38=1),1,IF(AND(J38=1,$I38="Electronico"),2,IF(J38=1,VLOOKUP($C38&amp;"|"&amp;$B38&amp;"|"&amp;$D38,Empresas!$C$6:$CC$92,$G38+6+1,0),0))))</f>
        <v>2</v>
      </c>
      <c r="AB38" s="147">
        <f>IF(AND($I38="Si",K38=1),1,IF(AND($I38="Fisico",K38=1),1,IF(AND(K38=1,$I38="Electronico"),2,IF(K38=1,VLOOKUP($C38&amp;"|"&amp;$B38&amp;"|"&amp;$D38,Empresas!$C$6:$CC$92,$G38+6+1,0),0))))</f>
        <v>2</v>
      </c>
      <c r="AC38" s="147">
        <f>IF(AND($I38="Si",L38=1),1,IF(AND($I38="Fisico",L38=1),1,IF(AND(L38=1,$I38="Electronico"),2,IF(L38=1,VLOOKUP($C38&amp;"|"&amp;$B38&amp;"|"&amp;$D38,Empresas!$C$6:$CC$92,$G38+6+1,0),0))))</f>
        <v>2</v>
      </c>
      <c r="AD38" s="147">
        <f>IF(AND($I38="Si",M38=1),1,IF(AND($I38="Fisico",M38=1),1,IF(AND(M38=1,$I38="Electronico"),2,IF(M38=1,VLOOKUP($C38&amp;"|"&amp;$B38&amp;"|"&amp;$D38,Empresas!$C$6:$CC$92,$G38+6+1,0),0))))</f>
        <v>2</v>
      </c>
      <c r="AE38" s="147">
        <f>IF(AND($I38="Si",N38=1),1,IF(AND($I38="Fisico",N38=1),1,IF(AND(N38=1,$I38="Electronico"),2,IF(N38=1,VLOOKUP($C38&amp;"|"&amp;$B38&amp;"|"&amp;$D38,Empresas!$C$6:$CC$92,$G38+6+1,0),0))))</f>
        <v>2</v>
      </c>
      <c r="AF38" s="147">
        <f>IF(AND($I38="Si",O38=1),1,IF(AND($I38="Fisico",O38=1),1,IF(AND(O38=1,$I38="Electronico"),2,IF(O38=1,VLOOKUP($C38&amp;"|"&amp;$B38&amp;"|"&amp;$D38,Empresas!$C$6:$CC$92,$G38+6+1,0),0))))</f>
        <v>2</v>
      </c>
      <c r="AG38" s="147">
        <f>IF(AND($I38="Si",P38=1),1,IF(AND($I38="Fisico",P38=1),1,IF(AND(P38=1,$I38="Electronico"),2,IF(P38=1,VLOOKUP($C38&amp;"|"&amp;$B38&amp;"|"&amp;$D38,Empresas!$C$6:$CC$92,$G38+6+1,0),0))))</f>
        <v>2</v>
      </c>
      <c r="AH38" s="147">
        <f>IF(AND($I38="Si",Q38=1),1,IF(AND($I38="Fisico",Q38=1),1,IF(AND(Q38=1,$I38="Electronico"),2,IF(Q38=1,VLOOKUP($C38&amp;"|"&amp;$B38&amp;"|"&amp;$D38,Empresas!$C$6:$CC$92,$G38+6+1,0),0))))</f>
        <v>2</v>
      </c>
      <c r="AI38" s="147">
        <f>IF(AND($I38="Si",R38=1),1,IF(AND($I38="Fisico",R38=1),1,IF(AND(R38=1,$I38="Electronico"),2,IF(R38=1,VLOOKUP($C38&amp;"|"&amp;$B38&amp;"|"&amp;$D38,Empresas!$C$6:$CC$92,$G38+6+1,0),0))))</f>
        <v>0</v>
      </c>
      <c r="AJ38" s="147">
        <f>IF(AND($I38="Si",S38=1),1,IF(AND($I38="Fisico",S38=1),1,IF(AND(S38=1,$I38="Electronico"),2,IF(S38=1,VLOOKUP($C38&amp;"|"&amp;$B38&amp;"|"&amp;$D38,Empresas!$C$6:$CC$92,$G38+6+1,0),0))))</f>
        <v>0</v>
      </c>
      <c r="AK38" s="147">
        <f>IF(AND($I38="Si",T38=1),1,IF(AND($I38="Fisico",T38=1),1,IF(AND(T38=1,$I38="Electronico"),2,IF(T38=1,VLOOKUP($C38&amp;"|"&amp;$B38&amp;"|"&amp;$D38,Empresas!$C$6:$CC$92,$G38+6+1,0),0))))</f>
        <v>0</v>
      </c>
      <c r="AL38" s="147">
        <f>IF(AND($I38="Si",U38=1),1,IF(AND($I38="Fisico",U38=1),1,IF(AND(U38=1,$I38="Electronico"),2,IF(U38=1,VLOOKUP($C38&amp;"|"&amp;$B38&amp;"|"&amp;$D38,Empresas!$C$6:$CC$92,$G38+6+1,0),0))))</f>
        <v>0</v>
      </c>
      <c r="AM38" s="149">
        <f t="shared" si="2"/>
        <v>16</v>
      </c>
      <c r="AN38" s="149">
        <f t="shared" si="3"/>
        <v>16</v>
      </c>
      <c r="AO38" s="152">
        <f t="shared" si="4"/>
        <v>1</v>
      </c>
    </row>
    <row r="39" spans="1:41" x14ac:dyDescent="0.25">
      <c r="A39" s="137" t="str">
        <f>VLOOKUP(D39,Empresas!$D$7:$F$91,3,0)</f>
        <v>Jose</v>
      </c>
      <c r="B39" s="138" t="str">
        <f>VLOOKUP(D39,Empresas!$D$7:$G$91,4,0)</f>
        <v xml:space="preserve">Rocio </v>
      </c>
      <c r="C39" s="138" t="s">
        <v>544</v>
      </c>
      <c r="D39" s="138" t="s">
        <v>6</v>
      </c>
      <c r="E39" s="138" t="str">
        <f>VLOOKUP(D39,Empresas!$D$7:$E$92,2,0)</f>
        <v>A. NAUTICAL - AIR INTL S.A.C.</v>
      </c>
      <c r="F39" s="138" t="s">
        <v>159</v>
      </c>
      <c r="G39" s="139">
        <f>+G38+3</f>
        <v>10</v>
      </c>
      <c r="H39" s="139" t="str">
        <f>VLOOKUP(D39,Empresas!$D$6:$L$92,7,0)</f>
        <v>Semestral</v>
      </c>
      <c r="I39" s="138" t="str">
        <f>VLOOKUP(VLOOKUP(D39&amp;"|"&amp;B39,Empresas!$I$7:$CB$92,G39,0),Tablas!$A$3:$B$5,2,0)</f>
        <v>Registro y analisis</v>
      </c>
      <c r="J39" s="78">
        <v>1</v>
      </c>
      <c r="K39" s="78">
        <v>1</v>
      </c>
      <c r="L39" s="78">
        <v>1</v>
      </c>
      <c r="M39" s="78">
        <v>1</v>
      </c>
      <c r="N39" s="78">
        <v>1</v>
      </c>
      <c r="O39" s="78">
        <v>1</v>
      </c>
      <c r="P39" s="78">
        <v>1</v>
      </c>
      <c r="Q39" s="78">
        <v>1</v>
      </c>
      <c r="R39" s="78"/>
      <c r="S39" s="78"/>
      <c r="T39" s="78"/>
      <c r="U39" s="78"/>
      <c r="V39" s="78" t="str">
        <f>VLOOKUP(D39,Empresas!$D$7:$CF$91,81,0)</f>
        <v>D</v>
      </c>
      <c r="W39" s="78" t="str">
        <f>VLOOKUP(D39,Empresas!$D$7:$M$91,10,0)</f>
        <v>Mype</v>
      </c>
      <c r="X39" s="69" t="str">
        <f t="shared" si="0"/>
        <v>SI</v>
      </c>
      <c r="Y39" s="153" t="str">
        <f t="shared" si="1"/>
        <v>Si aplica</v>
      </c>
      <c r="Z39" s="147">
        <f>IF(Y39="No aplica",0,IF(I39="no",0,IF(I39="No aplica",0,IF(I39="Si",1,IF(I39="Fisico",1,IF(I39="Electronico",2,VLOOKUP(C39&amp;"|"&amp;B39&amp;"|"&amp;D39,Empresas!$C$6:$CC$92,G39+6+1,0)))))))</f>
        <v>1</v>
      </c>
      <c r="AA39" s="147">
        <f>IF(AND($I39="Si",J39=1),1,IF(AND($I39="Fisico",J39=1),1,IF(AND(J39=1,$I39="Electronico"),2,IF(J39=1,VLOOKUP($C39&amp;"|"&amp;$B39&amp;"|"&amp;$D39,Empresas!$C$6:$CC$92,$G39+6+1,0),0))))</f>
        <v>1</v>
      </c>
      <c r="AB39" s="147">
        <f>IF(AND($I39="Si",K39=1),1,IF(AND($I39="Fisico",K39=1),1,IF(AND(K39=1,$I39="Electronico"),2,IF(K39=1,VLOOKUP($C39&amp;"|"&amp;$B39&amp;"|"&amp;$D39,Empresas!$C$6:$CC$92,$G39+6+1,0),0))))</f>
        <v>1</v>
      </c>
      <c r="AC39" s="147">
        <f>IF(AND($I39="Si",L39=1),1,IF(AND($I39="Fisico",L39=1),1,IF(AND(L39=1,$I39="Electronico"),2,IF(L39=1,VLOOKUP($C39&amp;"|"&amp;$B39&amp;"|"&amp;$D39,Empresas!$C$6:$CC$92,$G39+6+1,0),0))))</f>
        <v>1</v>
      </c>
      <c r="AD39" s="147">
        <f>IF(AND($I39="Si",M39=1),1,IF(AND($I39="Fisico",M39=1),1,IF(AND(M39=1,$I39="Electronico"),2,IF(M39=1,VLOOKUP($C39&amp;"|"&amp;$B39&amp;"|"&amp;$D39,Empresas!$C$6:$CC$92,$G39+6+1,0),0))))</f>
        <v>1</v>
      </c>
      <c r="AE39" s="147">
        <f>IF(AND($I39="Si",N39=1),1,IF(AND($I39="Fisico",N39=1),1,IF(AND(N39=1,$I39="Electronico"),2,IF(N39=1,VLOOKUP($C39&amp;"|"&amp;$B39&amp;"|"&amp;$D39,Empresas!$C$6:$CC$92,$G39+6+1,0),0))))</f>
        <v>1</v>
      </c>
      <c r="AF39" s="147">
        <f>IF(AND($I39="Si",O39=1),1,IF(AND($I39="Fisico",O39=1),1,IF(AND(O39=1,$I39="Electronico"),2,IF(O39=1,VLOOKUP($C39&amp;"|"&amp;$B39&amp;"|"&amp;$D39,Empresas!$C$6:$CC$92,$G39+6+1,0),0))))</f>
        <v>1</v>
      </c>
      <c r="AG39" s="147">
        <f>IF(AND($I39="Si",P39=1),1,IF(AND($I39="Fisico",P39=1),1,IF(AND(P39=1,$I39="Electronico"),2,IF(P39=1,VLOOKUP($C39&amp;"|"&amp;$B39&amp;"|"&amp;$D39,Empresas!$C$6:$CC$92,$G39+6+1,0),0))))</f>
        <v>1</v>
      </c>
      <c r="AH39" s="147">
        <f>IF(AND($I39="Si",Q39=1),1,IF(AND($I39="Fisico",Q39=1),1,IF(AND(Q39=1,$I39="Electronico"),2,IF(Q39=1,VLOOKUP($C39&amp;"|"&amp;$B39&amp;"|"&amp;$D39,Empresas!$C$6:$CC$92,$G39+6+1,0),0))))</f>
        <v>1</v>
      </c>
      <c r="AI39" s="147">
        <f>IF(AND($I39="Si",R39=1),1,IF(AND($I39="Fisico",R39=1),1,IF(AND(R39=1,$I39="Electronico"),2,IF(R39=1,VLOOKUP($C39&amp;"|"&amp;$B39&amp;"|"&amp;$D39,Empresas!$C$6:$CC$92,$G39+6+1,0),0))))</f>
        <v>0</v>
      </c>
      <c r="AJ39" s="147">
        <f>IF(AND($I39="Si",S39=1),1,IF(AND($I39="Fisico",S39=1),1,IF(AND(S39=1,$I39="Electronico"),2,IF(S39=1,VLOOKUP($C39&amp;"|"&amp;$B39&amp;"|"&amp;$D39,Empresas!$C$6:$CC$92,$G39+6+1,0),0))))</f>
        <v>0</v>
      </c>
      <c r="AK39" s="147">
        <f>IF(AND($I39="Si",T39=1),1,IF(AND($I39="Fisico",T39=1),1,IF(AND(T39=1,$I39="Electronico"),2,IF(T39=1,VLOOKUP($C39&amp;"|"&amp;$B39&amp;"|"&amp;$D39,Empresas!$C$6:$CC$92,$G39+6+1,0),0))))</f>
        <v>0</v>
      </c>
      <c r="AL39" s="147">
        <f>IF(AND($I39="Si",U39=1),1,IF(AND($I39="Fisico",U39=1),1,IF(AND(U39=1,$I39="Electronico"),2,IF(U39=1,VLOOKUP($C39&amp;"|"&amp;$B39&amp;"|"&amp;$D39,Empresas!$C$6:$CC$92,$G39+6+1,0),0))))</f>
        <v>0</v>
      </c>
      <c r="AM39" s="149">
        <f t="shared" si="2"/>
        <v>8</v>
      </c>
      <c r="AN39" s="149">
        <f t="shared" si="3"/>
        <v>8</v>
      </c>
      <c r="AO39" s="152">
        <f t="shared" si="4"/>
        <v>1</v>
      </c>
    </row>
    <row r="40" spans="1:41" x14ac:dyDescent="0.25">
      <c r="A40" s="137" t="str">
        <f>VLOOKUP(D40,Empresas!$D$7:$F$91,3,0)</f>
        <v>Jose</v>
      </c>
      <c r="B40" s="138" t="str">
        <f>VLOOKUP(D40,Empresas!$D$7:$G$91,4,0)</f>
        <v xml:space="preserve">Rocio </v>
      </c>
      <c r="C40" s="138" t="s">
        <v>544</v>
      </c>
      <c r="D40" s="138" t="s">
        <v>6</v>
      </c>
      <c r="E40" s="138" t="str">
        <f>VLOOKUP(D40,Empresas!$D$7:$E$92,2,0)</f>
        <v>A. NAUTICAL - AIR INTL S.A.C.</v>
      </c>
      <c r="F40" s="138" t="s">
        <v>160</v>
      </c>
      <c r="G40" s="139">
        <f t="shared" ref="G40:G51" si="8">+G39+3</f>
        <v>13</v>
      </c>
      <c r="H40" s="139" t="str">
        <f>VLOOKUP(D40,Empresas!$D$6:$L$92,7,0)</f>
        <v>Semestral</v>
      </c>
      <c r="I40" s="138" t="str">
        <f>VLOOKUP(VLOOKUP(D40&amp;"|"&amp;B40,Empresas!$I$7:$CB$92,G40,0),Tablas!$A$3:$B$5,2,0)</f>
        <v>Registro y analisis</v>
      </c>
      <c r="J40" s="78">
        <v>2</v>
      </c>
      <c r="K40" s="78">
        <v>2</v>
      </c>
      <c r="L40" s="78">
        <v>2</v>
      </c>
      <c r="M40" s="78">
        <v>2</v>
      </c>
      <c r="N40" s="78">
        <v>2</v>
      </c>
      <c r="O40" s="78">
        <v>2</v>
      </c>
      <c r="P40" s="78">
        <v>2</v>
      </c>
      <c r="Q40" s="78">
        <v>2</v>
      </c>
      <c r="R40" s="78"/>
      <c r="S40" s="78"/>
      <c r="T40" s="78"/>
      <c r="U40" s="78"/>
      <c r="V40" s="78" t="str">
        <f>VLOOKUP(D40,Empresas!$D$7:$CF$91,81,0)</f>
        <v>D</v>
      </c>
      <c r="W40" s="78" t="str">
        <f>VLOOKUP(D40,Empresas!$D$7:$M$91,10,0)</f>
        <v>Mype</v>
      </c>
      <c r="X40" s="69" t="str">
        <f t="shared" si="0"/>
        <v>SI</v>
      </c>
      <c r="Y40" s="153" t="str">
        <f t="shared" si="1"/>
        <v>Si aplica</v>
      </c>
      <c r="Z40" s="147">
        <f>IF(Y40="No aplica",0,IF(I40="no",0,IF(I40="No aplica",0,IF(I40="Si",1,IF(I40="Fisico",1,IF(I40="Electronico",2,VLOOKUP(C40&amp;"|"&amp;B40&amp;"|"&amp;D40,Empresas!$C$6:$CC$92,G40+6+1,0)))))))</f>
        <v>2</v>
      </c>
      <c r="AA40" s="147">
        <f>IF(AND($I40="Si",J40=1),1,IF(AND($I40="Fisico",J40=1),1,IF(AND(J40=1,$I40="Electronico"),2,IF(J40=1,VLOOKUP($C40&amp;"|"&amp;$B40&amp;"|"&amp;$D40,Empresas!$C$6:$CC$92,$G40+6+1,0),0))))</f>
        <v>0</v>
      </c>
      <c r="AB40" s="147">
        <f>IF(AND($I40="Si",K40=1),1,IF(AND($I40="Fisico",K40=1),1,IF(AND(K40=1,$I40="Electronico"),2,IF(K40=1,VLOOKUP($C40&amp;"|"&amp;$B40&amp;"|"&amp;$D40,Empresas!$C$6:$CC$92,$G40+6+1,0),0))))</f>
        <v>0</v>
      </c>
      <c r="AC40" s="147">
        <f>IF(AND($I40="Si",L40=1),1,IF(AND($I40="Fisico",L40=1),1,IF(AND(L40=1,$I40="Electronico"),2,IF(L40=1,VLOOKUP($C40&amp;"|"&amp;$B40&amp;"|"&amp;$D40,Empresas!$C$6:$CC$92,$G40+6+1,0),0))))</f>
        <v>0</v>
      </c>
      <c r="AD40" s="147">
        <f>IF(AND($I40="Si",M40=1),1,IF(AND($I40="Fisico",M40=1),1,IF(AND(M40=1,$I40="Electronico"),2,IF(M40=1,VLOOKUP($C40&amp;"|"&amp;$B40&amp;"|"&amp;$D40,Empresas!$C$6:$CC$92,$G40+6+1,0),0))))</f>
        <v>0</v>
      </c>
      <c r="AE40" s="147">
        <f>IF(AND($I40="Si",N40=1),1,IF(AND($I40="Fisico",N40=1),1,IF(AND(N40=1,$I40="Electronico"),2,IF(N40=1,VLOOKUP($C40&amp;"|"&amp;$B40&amp;"|"&amp;$D40,Empresas!$C$6:$CC$92,$G40+6+1,0),0))))</f>
        <v>0</v>
      </c>
      <c r="AF40" s="147">
        <f>IF(AND($I40="Si",O40=1),1,IF(AND($I40="Fisico",O40=1),1,IF(AND(O40=1,$I40="Electronico"),2,IF(O40=1,VLOOKUP($C40&amp;"|"&amp;$B40&amp;"|"&amp;$D40,Empresas!$C$6:$CC$92,$G40+6+1,0),0))))</f>
        <v>0</v>
      </c>
      <c r="AG40" s="147">
        <f>IF(AND($I40="Si",P40=1),1,IF(AND($I40="Fisico",P40=1),1,IF(AND(P40=1,$I40="Electronico"),2,IF(P40=1,VLOOKUP($C40&amp;"|"&amp;$B40&amp;"|"&amp;$D40,Empresas!$C$6:$CC$92,$G40+6+1,0),0))))</f>
        <v>0</v>
      </c>
      <c r="AH40" s="147">
        <f>IF(AND($I40="Si",Q40=1),1,IF(AND($I40="Fisico",Q40=1),1,IF(AND(Q40=1,$I40="Electronico"),2,IF(Q40=1,VLOOKUP($C40&amp;"|"&amp;$B40&amp;"|"&amp;$D40,Empresas!$C$6:$CC$92,$G40+6+1,0),0))))</f>
        <v>0</v>
      </c>
      <c r="AI40" s="147">
        <f>IF(AND($I40="Si",R40=1),1,IF(AND($I40="Fisico",R40=1),1,IF(AND(R40=1,$I40="Electronico"),2,IF(R40=1,VLOOKUP($C40&amp;"|"&amp;$B40&amp;"|"&amp;$D40,Empresas!$C$6:$CC$92,$G40+6+1,0),0))))</f>
        <v>0</v>
      </c>
      <c r="AJ40" s="147">
        <f>IF(AND($I40="Si",S40=1),1,IF(AND($I40="Fisico",S40=1),1,IF(AND(S40=1,$I40="Electronico"),2,IF(S40=1,VLOOKUP($C40&amp;"|"&amp;$B40&amp;"|"&amp;$D40,Empresas!$C$6:$CC$92,$G40+6+1,0),0))))</f>
        <v>0</v>
      </c>
      <c r="AK40" s="147">
        <f>IF(AND($I40="Si",T40=1),1,IF(AND($I40="Fisico",T40=1),1,IF(AND(T40=1,$I40="Electronico"),2,IF(T40=1,VLOOKUP($C40&amp;"|"&amp;$B40&amp;"|"&amp;$D40,Empresas!$C$6:$CC$92,$G40+6+1,0),0))))</f>
        <v>0</v>
      </c>
      <c r="AL40" s="147">
        <f>IF(AND($I40="Si",U40=1),1,IF(AND($I40="Fisico",U40=1),1,IF(AND(U40=1,$I40="Electronico"),2,IF(U40=1,VLOOKUP($C40&amp;"|"&amp;$B40&amp;"|"&amp;$D40,Empresas!$C$6:$CC$92,$G40+6+1,0),0))))</f>
        <v>0</v>
      </c>
      <c r="AM40" s="149">
        <f t="shared" si="2"/>
        <v>0</v>
      </c>
      <c r="AN40" s="149">
        <f t="shared" si="3"/>
        <v>16</v>
      </c>
      <c r="AO40" s="152">
        <f t="shared" si="4"/>
        <v>0</v>
      </c>
    </row>
    <row r="41" spans="1:41" x14ac:dyDescent="0.25">
      <c r="A41" s="137" t="str">
        <f>VLOOKUP(D41,Empresas!$D$7:$F$91,3,0)</f>
        <v>Jose</v>
      </c>
      <c r="B41" s="138" t="str">
        <f>VLOOKUP(D41,Empresas!$D$7:$G$91,4,0)</f>
        <v xml:space="preserve">Rocio </v>
      </c>
      <c r="C41" s="138" t="s">
        <v>544</v>
      </c>
      <c r="D41" s="138" t="s">
        <v>6</v>
      </c>
      <c r="E41" s="138" t="str">
        <f>VLOOKUP(D41,Empresas!$D$7:$E$92,2,0)</f>
        <v>A. NAUTICAL - AIR INTL S.A.C.</v>
      </c>
      <c r="F41" s="138" t="s">
        <v>161</v>
      </c>
      <c r="G41" s="139">
        <f t="shared" si="8"/>
        <v>16</v>
      </c>
      <c r="H41" s="139" t="str">
        <f>VLOOKUP(D41,Empresas!$D$6:$L$92,7,0)</f>
        <v>Semestral</v>
      </c>
      <c r="I41" s="138" t="str">
        <f>VLOOKUP(VLOOKUP(D41&amp;"|"&amp;B41,Empresas!$I$7:$CB$92,G41,0),Tablas!$A$3:$B$5,2,0)</f>
        <v>No aplica</v>
      </c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 t="str">
        <f>VLOOKUP(D41,Empresas!$D$7:$CF$91,81,0)</f>
        <v>D</v>
      </c>
      <c r="W41" s="78" t="str">
        <f>VLOOKUP(D41,Empresas!$D$7:$M$91,10,0)</f>
        <v>Mype</v>
      </c>
      <c r="X41" s="69" t="str">
        <f t="shared" si="0"/>
        <v>SI</v>
      </c>
      <c r="Y41" s="153" t="str">
        <f t="shared" si="1"/>
        <v>No aplica</v>
      </c>
      <c r="Z41" s="147">
        <f>IF(Y41="No aplica",0,IF(I41="no",0,IF(I41="No aplica",0,IF(I41="Si",1,IF(I41="Fisico",1,IF(I41="Electronico",2,VLOOKUP(C41&amp;"|"&amp;B41&amp;"|"&amp;D41,Empresas!$C$6:$CC$92,G41+6+1,0)))))))</f>
        <v>0</v>
      </c>
      <c r="AA41" s="147">
        <f>IF(AND($I41="Si",J41=1),1,IF(AND($I41="Fisico",J41=1),1,IF(AND(J41=1,$I41="Electronico"),2,IF(J41=1,VLOOKUP($C41&amp;"|"&amp;$B41&amp;"|"&amp;$D41,Empresas!$C$6:$CC$92,$G41+6+1,0),0))))</f>
        <v>0</v>
      </c>
      <c r="AB41" s="147">
        <f>IF(AND($I41="Si",K41=1),1,IF(AND($I41="Fisico",K41=1),1,IF(AND(K41=1,$I41="Electronico"),2,IF(K41=1,VLOOKUP($C41&amp;"|"&amp;$B41&amp;"|"&amp;$D41,Empresas!$C$6:$CC$92,$G41+6+1,0),0))))</f>
        <v>0</v>
      </c>
      <c r="AC41" s="147">
        <f>IF(AND($I41="Si",L41=1),1,IF(AND($I41="Fisico",L41=1),1,IF(AND(L41=1,$I41="Electronico"),2,IF(L41=1,VLOOKUP($C41&amp;"|"&amp;$B41&amp;"|"&amp;$D41,Empresas!$C$6:$CC$92,$G41+6+1,0),0))))</f>
        <v>0</v>
      </c>
      <c r="AD41" s="147">
        <f>IF(AND($I41="Si",M41=1),1,IF(AND($I41="Fisico",M41=1),1,IF(AND(M41=1,$I41="Electronico"),2,IF(M41=1,VLOOKUP($C41&amp;"|"&amp;$B41&amp;"|"&amp;$D41,Empresas!$C$6:$CC$92,$G41+6+1,0),0))))</f>
        <v>0</v>
      </c>
      <c r="AE41" s="147">
        <f>IF(AND($I41="Si",N41=1),1,IF(AND($I41="Fisico",N41=1),1,IF(AND(N41=1,$I41="Electronico"),2,IF(N41=1,VLOOKUP($C41&amp;"|"&amp;$B41&amp;"|"&amp;$D41,Empresas!$C$6:$CC$92,$G41+6+1,0),0))))</f>
        <v>0</v>
      </c>
      <c r="AF41" s="147">
        <f>IF(AND($I41="Si",O41=1),1,IF(AND($I41="Fisico",O41=1),1,IF(AND(O41=1,$I41="Electronico"),2,IF(O41=1,VLOOKUP($C41&amp;"|"&amp;$B41&amp;"|"&amp;$D41,Empresas!$C$6:$CC$92,$G41+6+1,0),0))))</f>
        <v>0</v>
      </c>
      <c r="AG41" s="147">
        <f>IF(AND($I41="Si",P41=1),1,IF(AND($I41="Fisico",P41=1),1,IF(AND(P41=1,$I41="Electronico"),2,IF(P41=1,VLOOKUP($C41&amp;"|"&amp;$B41&amp;"|"&amp;$D41,Empresas!$C$6:$CC$92,$G41+6+1,0),0))))</f>
        <v>0</v>
      </c>
      <c r="AH41" s="147">
        <f>IF(AND($I41="Si",Q41=1),1,IF(AND($I41="Fisico",Q41=1),1,IF(AND(Q41=1,$I41="Electronico"),2,IF(Q41=1,VLOOKUP($C41&amp;"|"&amp;$B41&amp;"|"&amp;$D41,Empresas!$C$6:$CC$92,$G41+6+1,0),0))))</f>
        <v>0</v>
      </c>
      <c r="AI41" s="147">
        <f>IF(AND($I41="Si",R41=1),1,IF(AND($I41="Fisico",R41=1),1,IF(AND(R41=1,$I41="Electronico"),2,IF(R41=1,VLOOKUP($C41&amp;"|"&amp;$B41&amp;"|"&amp;$D41,Empresas!$C$6:$CC$92,$G41+6+1,0),0))))</f>
        <v>0</v>
      </c>
      <c r="AJ41" s="147">
        <f>IF(AND($I41="Si",S41=1),1,IF(AND($I41="Fisico",S41=1),1,IF(AND(S41=1,$I41="Electronico"),2,IF(S41=1,VLOOKUP($C41&amp;"|"&amp;$B41&amp;"|"&amp;$D41,Empresas!$C$6:$CC$92,$G41+6+1,0),0))))</f>
        <v>0</v>
      </c>
      <c r="AK41" s="147">
        <f>IF(AND($I41="Si",T41=1),1,IF(AND($I41="Fisico",T41=1),1,IF(AND(T41=1,$I41="Electronico"),2,IF(T41=1,VLOOKUP($C41&amp;"|"&amp;$B41&amp;"|"&amp;$D41,Empresas!$C$6:$CC$92,$G41+6+1,0),0))))</f>
        <v>0</v>
      </c>
      <c r="AL41" s="147">
        <f>IF(AND($I41="Si",U41=1),1,IF(AND($I41="Fisico",U41=1),1,IF(AND(U41=1,$I41="Electronico"),2,IF(U41=1,VLOOKUP($C41&amp;"|"&amp;$B41&amp;"|"&amp;$D41,Empresas!$C$6:$CC$92,$G41+6+1,0),0))))</f>
        <v>0</v>
      </c>
      <c r="AM41" s="149">
        <f t="shared" si="2"/>
        <v>0</v>
      </c>
      <c r="AN41" s="149">
        <f t="shared" si="3"/>
        <v>0</v>
      </c>
      <c r="AO41" s="152">
        <f t="shared" si="4"/>
        <v>0</v>
      </c>
    </row>
    <row r="42" spans="1:41" x14ac:dyDescent="0.25">
      <c r="A42" s="137" t="str">
        <f>VLOOKUP(D42,Empresas!$D$7:$F$91,3,0)</f>
        <v>Jose</v>
      </c>
      <c r="B42" s="138" t="str">
        <f>VLOOKUP(D42,Empresas!$D$7:$G$91,4,0)</f>
        <v xml:space="preserve">Rocio </v>
      </c>
      <c r="C42" s="138" t="s">
        <v>544</v>
      </c>
      <c r="D42" s="138" t="s">
        <v>6</v>
      </c>
      <c r="E42" s="138" t="str">
        <f>VLOOKUP(D42,Empresas!$D$7:$E$92,2,0)</f>
        <v>A. NAUTICAL - AIR INTL S.A.C.</v>
      </c>
      <c r="F42" s="138" t="s">
        <v>162</v>
      </c>
      <c r="G42" s="139">
        <f t="shared" si="8"/>
        <v>19</v>
      </c>
      <c r="H42" s="139" t="str">
        <f>VLOOKUP(D42,Empresas!$D$6:$L$92,7,0)</f>
        <v>Semestral</v>
      </c>
      <c r="I42" s="138" t="str">
        <f>VLOOKUP(VLOOKUP(D42&amp;"|"&amp;B42,Empresas!$I$7:$CB$92,G42,0),Tablas!$A$3:$B$5,2,0)</f>
        <v>No aplica</v>
      </c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 t="str">
        <f>VLOOKUP(D42,Empresas!$D$7:$CF$91,81,0)</f>
        <v>D</v>
      </c>
      <c r="W42" s="78" t="str">
        <f>VLOOKUP(D42,Empresas!$D$7:$M$91,10,0)</f>
        <v>Mype</v>
      </c>
      <c r="X42" s="69" t="str">
        <f t="shared" si="0"/>
        <v>SI</v>
      </c>
      <c r="Y42" s="153" t="str">
        <f t="shared" si="1"/>
        <v>No aplica</v>
      </c>
      <c r="Z42" s="147">
        <f>IF(Y42="No aplica",0,IF(I42="no",0,IF(I42="No aplica",0,IF(I42="Si",1,IF(I42="Fisico",1,IF(I42="Electronico",2,VLOOKUP(C42&amp;"|"&amp;B42&amp;"|"&amp;D42,Empresas!$C$6:$CC$92,G42+6+1,0)))))))</f>
        <v>0</v>
      </c>
      <c r="AA42" s="147">
        <f>IF(AND($I42="Si",J42=1),1,IF(AND($I42="Fisico",J42=1),1,IF(AND(J42=1,$I42="Electronico"),2,IF(J42=1,VLOOKUP($C42&amp;"|"&amp;$B42&amp;"|"&amp;$D42,Empresas!$C$6:$CC$92,$G42+6+1,0),0))))</f>
        <v>0</v>
      </c>
      <c r="AB42" s="147">
        <f>IF(AND($I42="Si",K42=1),1,IF(AND($I42="Fisico",K42=1),1,IF(AND(K42=1,$I42="Electronico"),2,IF(K42=1,VLOOKUP($C42&amp;"|"&amp;$B42&amp;"|"&amp;$D42,Empresas!$C$6:$CC$92,$G42+6+1,0),0))))</f>
        <v>0</v>
      </c>
      <c r="AC42" s="147">
        <f>IF(AND($I42="Si",L42=1),1,IF(AND($I42="Fisico",L42=1),1,IF(AND(L42=1,$I42="Electronico"),2,IF(L42=1,VLOOKUP($C42&amp;"|"&amp;$B42&amp;"|"&amp;$D42,Empresas!$C$6:$CC$92,$G42+6+1,0),0))))</f>
        <v>0</v>
      </c>
      <c r="AD42" s="147">
        <f>IF(AND($I42="Si",M42=1),1,IF(AND($I42="Fisico",M42=1),1,IF(AND(M42=1,$I42="Electronico"),2,IF(M42=1,VLOOKUP($C42&amp;"|"&amp;$B42&amp;"|"&amp;$D42,Empresas!$C$6:$CC$92,$G42+6+1,0),0))))</f>
        <v>0</v>
      </c>
      <c r="AE42" s="147">
        <f>IF(AND($I42="Si",N42=1),1,IF(AND($I42="Fisico",N42=1),1,IF(AND(N42=1,$I42="Electronico"),2,IF(N42=1,VLOOKUP($C42&amp;"|"&amp;$B42&amp;"|"&amp;$D42,Empresas!$C$6:$CC$92,$G42+6+1,0),0))))</f>
        <v>0</v>
      </c>
      <c r="AF42" s="147">
        <f>IF(AND($I42="Si",O42=1),1,IF(AND($I42="Fisico",O42=1),1,IF(AND(O42=1,$I42="Electronico"),2,IF(O42=1,VLOOKUP($C42&amp;"|"&amp;$B42&amp;"|"&amp;$D42,Empresas!$C$6:$CC$92,$G42+6+1,0),0))))</f>
        <v>0</v>
      </c>
      <c r="AG42" s="147">
        <f>IF(AND($I42="Si",P42=1),1,IF(AND($I42="Fisico",P42=1),1,IF(AND(P42=1,$I42="Electronico"),2,IF(P42=1,VLOOKUP($C42&amp;"|"&amp;$B42&amp;"|"&amp;$D42,Empresas!$C$6:$CC$92,$G42+6+1,0),0))))</f>
        <v>0</v>
      </c>
      <c r="AH42" s="147">
        <f>IF(AND($I42="Si",Q42=1),1,IF(AND($I42="Fisico",Q42=1),1,IF(AND(Q42=1,$I42="Electronico"),2,IF(Q42=1,VLOOKUP($C42&amp;"|"&amp;$B42&amp;"|"&amp;$D42,Empresas!$C$6:$CC$92,$G42+6+1,0),0))))</f>
        <v>0</v>
      </c>
      <c r="AI42" s="147">
        <f>IF(AND($I42="Si",R42=1),1,IF(AND($I42="Fisico",R42=1),1,IF(AND(R42=1,$I42="Electronico"),2,IF(R42=1,VLOOKUP($C42&amp;"|"&amp;$B42&amp;"|"&amp;$D42,Empresas!$C$6:$CC$92,$G42+6+1,0),0))))</f>
        <v>0</v>
      </c>
      <c r="AJ42" s="147">
        <f>IF(AND($I42="Si",S42=1),1,IF(AND($I42="Fisico",S42=1),1,IF(AND(S42=1,$I42="Electronico"),2,IF(S42=1,VLOOKUP($C42&amp;"|"&amp;$B42&amp;"|"&amp;$D42,Empresas!$C$6:$CC$92,$G42+6+1,0),0))))</f>
        <v>0</v>
      </c>
      <c r="AK42" s="147">
        <f>IF(AND($I42="Si",T42=1),1,IF(AND($I42="Fisico",T42=1),1,IF(AND(T42=1,$I42="Electronico"),2,IF(T42=1,VLOOKUP($C42&amp;"|"&amp;$B42&amp;"|"&amp;$D42,Empresas!$C$6:$CC$92,$G42+6+1,0),0))))</f>
        <v>0</v>
      </c>
      <c r="AL42" s="147">
        <f>IF(AND($I42="Si",U42=1),1,IF(AND($I42="Fisico",U42=1),1,IF(AND(U42=1,$I42="Electronico"),2,IF(U42=1,VLOOKUP($C42&amp;"|"&amp;$B42&amp;"|"&amp;$D42,Empresas!$C$6:$CC$92,$G42+6+1,0),0))))</f>
        <v>0</v>
      </c>
      <c r="AM42" s="149">
        <f t="shared" si="2"/>
        <v>0</v>
      </c>
      <c r="AN42" s="149">
        <f t="shared" si="3"/>
        <v>0</v>
      </c>
      <c r="AO42" s="152">
        <f t="shared" si="4"/>
        <v>0</v>
      </c>
    </row>
    <row r="43" spans="1:41" x14ac:dyDescent="0.25">
      <c r="A43" s="137" t="str">
        <f>VLOOKUP(D43,Empresas!$D$7:$F$91,3,0)</f>
        <v>Jose</v>
      </c>
      <c r="B43" s="138" t="str">
        <f>VLOOKUP(D43,Empresas!$D$7:$G$91,4,0)</f>
        <v xml:space="preserve">Rocio </v>
      </c>
      <c r="C43" s="138" t="s">
        <v>544</v>
      </c>
      <c r="D43" s="138" t="s">
        <v>6</v>
      </c>
      <c r="E43" s="138" t="str">
        <f>VLOOKUP(D43,Empresas!$D$7:$E$92,2,0)</f>
        <v>A. NAUTICAL - AIR INTL S.A.C.</v>
      </c>
      <c r="F43" s="138" t="s">
        <v>163</v>
      </c>
      <c r="G43" s="139">
        <f t="shared" si="8"/>
        <v>22</v>
      </c>
      <c r="H43" s="139" t="str">
        <f>VLOOKUP(D43,Empresas!$D$6:$L$92,7,0)</f>
        <v>Semestral</v>
      </c>
      <c r="I43" s="138" t="str">
        <f>VLOOKUP(VLOOKUP(D43&amp;"|"&amp;B43,Empresas!$I$7:$CB$92,G43,0),Tablas!$A$3:$B$5,2,0)</f>
        <v>Registro y analisis</v>
      </c>
      <c r="J43" s="78">
        <v>1</v>
      </c>
      <c r="K43" s="78">
        <v>1</v>
      </c>
      <c r="L43" s="78">
        <v>1</v>
      </c>
      <c r="M43" s="78">
        <v>1</v>
      </c>
      <c r="N43" s="78">
        <v>1</v>
      </c>
      <c r="O43" s="78">
        <v>1</v>
      </c>
      <c r="P43" s="78">
        <v>1</v>
      </c>
      <c r="Q43" s="78">
        <v>1</v>
      </c>
      <c r="R43" s="78"/>
      <c r="S43" s="78"/>
      <c r="T43" s="78"/>
      <c r="U43" s="78"/>
      <c r="V43" s="78" t="str">
        <f>VLOOKUP(D43,Empresas!$D$7:$CF$91,81,0)</f>
        <v>D</v>
      </c>
      <c r="W43" s="78" t="str">
        <f>VLOOKUP(D43,Empresas!$D$7:$M$91,10,0)</f>
        <v>Mype</v>
      </c>
      <c r="X43" s="69" t="str">
        <f t="shared" si="0"/>
        <v>SI</v>
      </c>
      <c r="Y43" s="153" t="str">
        <f t="shared" si="1"/>
        <v>Si aplica</v>
      </c>
      <c r="Z43" s="147">
        <f>IF(Y43="No aplica",0,IF(I43="no",0,IF(I43="No aplica",0,IF(I43="Si",1,IF(I43="Fisico",1,IF(I43="Electronico",2,VLOOKUP(C43&amp;"|"&amp;B43&amp;"|"&amp;D43,Empresas!$C$6:$CC$92,G43+6+1,0)))))))</f>
        <v>4</v>
      </c>
      <c r="AA43" s="147">
        <f>IF(AND($I43="Si",J43=1),1,IF(AND($I43="Fisico",J43=1),1,IF(AND(J43=1,$I43="Electronico"),2,IF(J43=1,VLOOKUP($C43&amp;"|"&amp;$B43&amp;"|"&amp;$D43,Empresas!$C$6:$CC$92,$G43+6+1,0),0))))</f>
        <v>4</v>
      </c>
      <c r="AB43" s="147">
        <f>IF(AND($I43="Si",K43=1),1,IF(AND($I43="Fisico",K43=1),1,IF(AND(K43=1,$I43="Electronico"),2,IF(K43=1,VLOOKUP($C43&amp;"|"&amp;$B43&amp;"|"&amp;$D43,Empresas!$C$6:$CC$92,$G43+6+1,0),0))))</f>
        <v>4</v>
      </c>
      <c r="AC43" s="147">
        <f>IF(AND($I43="Si",L43=1),1,IF(AND($I43="Fisico",L43=1),1,IF(AND(L43=1,$I43="Electronico"),2,IF(L43=1,VLOOKUP($C43&amp;"|"&amp;$B43&amp;"|"&amp;$D43,Empresas!$C$6:$CC$92,$G43+6+1,0),0))))</f>
        <v>4</v>
      </c>
      <c r="AD43" s="147">
        <f>IF(AND($I43="Si",M43=1),1,IF(AND($I43="Fisico",M43=1),1,IF(AND(M43=1,$I43="Electronico"),2,IF(M43=1,VLOOKUP($C43&amp;"|"&amp;$B43&amp;"|"&amp;$D43,Empresas!$C$6:$CC$92,$G43+6+1,0),0))))</f>
        <v>4</v>
      </c>
      <c r="AE43" s="147">
        <f>IF(AND($I43="Si",N43=1),1,IF(AND($I43="Fisico",N43=1),1,IF(AND(N43=1,$I43="Electronico"),2,IF(N43=1,VLOOKUP($C43&amp;"|"&amp;$B43&amp;"|"&amp;$D43,Empresas!$C$6:$CC$92,$G43+6+1,0),0))))</f>
        <v>4</v>
      </c>
      <c r="AF43" s="147">
        <f>IF(AND($I43="Si",O43=1),1,IF(AND($I43="Fisico",O43=1),1,IF(AND(O43=1,$I43="Electronico"),2,IF(O43=1,VLOOKUP($C43&amp;"|"&amp;$B43&amp;"|"&amp;$D43,Empresas!$C$6:$CC$92,$G43+6+1,0),0))))</f>
        <v>4</v>
      </c>
      <c r="AG43" s="147">
        <f>IF(AND($I43="Si",P43=1),1,IF(AND($I43="Fisico",P43=1),1,IF(AND(P43=1,$I43="Electronico"),2,IF(P43=1,VLOOKUP($C43&amp;"|"&amp;$B43&amp;"|"&amp;$D43,Empresas!$C$6:$CC$92,$G43+6+1,0),0))))</f>
        <v>4</v>
      </c>
      <c r="AH43" s="147">
        <f>IF(AND($I43="Si",Q43=1),1,IF(AND($I43="Fisico",Q43=1),1,IF(AND(Q43=1,$I43="Electronico"),2,IF(Q43=1,VLOOKUP($C43&amp;"|"&amp;$B43&amp;"|"&amp;$D43,Empresas!$C$6:$CC$92,$G43+6+1,0),0))))</f>
        <v>4</v>
      </c>
      <c r="AI43" s="147">
        <f>IF(AND($I43="Si",R43=1),1,IF(AND($I43="Fisico",R43=1),1,IF(AND(R43=1,$I43="Electronico"),2,IF(R43=1,VLOOKUP($C43&amp;"|"&amp;$B43&amp;"|"&amp;$D43,Empresas!$C$6:$CC$92,$G43+6+1,0),0))))</f>
        <v>0</v>
      </c>
      <c r="AJ43" s="147">
        <f>IF(AND($I43="Si",S43=1),1,IF(AND($I43="Fisico",S43=1),1,IF(AND(S43=1,$I43="Electronico"),2,IF(S43=1,VLOOKUP($C43&amp;"|"&amp;$B43&amp;"|"&amp;$D43,Empresas!$C$6:$CC$92,$G43+6+1,0),0))))</f>
        <v>0</v>
      </c>
      <c r="AK43" s="147">
        <f>IF(AND($I43="Si",T43=1),1,IF(AND($I43="Fisico",T43=1),1,IF(AND(T43=1,$I43="Electronico"),2,IF(T43=1,VLOOKUP($C43&amp;"|"&amp;$B43&amp;"|"&amp;$D43,Empresas!$C$6:$CC$92,$G43+6+1,0),0))))</f>
        <v>0</v>
      </c>
      <c r="AL43" s="147">
        <f>IF(AND($I43="Si",U43=1),1,IF(AND($I43="Fisico",U43=1),1,IF(AND(U43=1,$I43="Electronico"),2,IF(U43=1,VLOOKUP($C43&amp;"|"&amp;$B43&amp;"|"&amp;$D43,Empresas!$C$6:$CC$92,$G43+6+1,0),0))))</f>
        <v>0</v>
      </c>
      <c r="AM43" s="149">
        <f t="shared" si="2"/>
        <v>32</v>
      </c>
      <c r="AN43" s="149">
        <f t="shared" si="3"/>
        <v>32</v>
      </c>
      <c r="AO43" s="152">
        <f t="shared" si="4"/>
        <v>1</v>
      </c>
    </row>
    <row r="44" spans="1:41" x14ac:dyDescent="0.25">
      <c r="A44" s="137" t="str">
        <f>VLOOKUP(D44,Empresas!$D$7:$F$91,3,0)</f>
        <v>Jose</v>
      </c>
      <c r="B44" s="138" t="str">
        <f>VLOOKUP(D44,Empresas!$D$7:$G$91,4,0)</f>
        <v xml:space="preserve">Rocio </v>
      </c>
      <c r="C44" s="138" t="s">
        <v>544</v>
      </c>
      <c r="D44" s="138" t="s">
        <v>6</v>
      </c>
      <c r="E44" s="138" t="str">
        <f>VLOOKUP(D44,Empresas!$D$7:$E$92,2,0)</f>
        <v>A. NAUTICAL - AIR INTL S.A.C.</v>
      </c>
      <c r="F44" s="138" t="s">
        <v>164</v>
      </c>
      <c r="G44" s="139">
        <f t="shared" si="8"/>
        <v>25</v>
      </c>
      <c r="H44" s="139" t="str">
        <f>VLOOKUP(D44,Empresas!$D$6:$L$92,7,0)</f>
        <v>Semestral</v>
      </c>
      <c r="I44" s="138" t="str">
        <f>VLOOKUP(VLOOKUP(D44&amp;"|"&amp;B44,Empresas!$I$7:$CB$92,G44,0),Tablas!$A$3:$B$5,2,0)</f>
        <v>Registro y analisis</v>
      </c>
      <c r="J44" s="78">
        <v>1</v>
      </c>
      <c r="K44" s="78">
        <v>1</v>
      </c>
      <c r="L44" s="78">
        <v>1</v>
      </c>
      <c r="M44" s="78">
        <v>1</v>
      </c>
      <c r="N44" s="78">
        <v>1</v>
      </c>
      <c r="O44" s="78">
        <v>1</v>
      </c>
      <c r="P44" s="78">
        <v>1</v>
      </c>
      <c r="Q44" s="78">
        <v>1</v>
      </c>
      <c r="R44" s="78"/>
      <c r="S44" s="78"/>
      <c r="T44" s="78"/>
      <c r="U44" s="78"/>
      <c r="V44" s="78" t="str">
        <f>VLOOKUP(D44,Empresas!$D$7:$CF$91,81,0)</f>
        <v>D</v>
      </c>
      <c r="W44" s="78" t="str">
        <f>VLOOKUP(D44,Empresas!$D$7:$M$91,10,0)</f>
        <v>Mype</v>
      </c>
      <c r="X44" s="69" t="str">
        <f t="shared" si="0"/>
        <v>SI</v>
      </c>
      <c r="Y44" s="153" t="str">
        <f t="shared" si="1"/>
        <v>Si aplica</v>
      </c>
      <c r="Z44" s="147">
        <f>IF(Y44="No aplica",0,IF(I44="no",0,IF(I44="No aplica",0,IF(I44="Si",1,IF(I44="Fisico",1,IF(I44="Electronico",2,VLOOKUP(C44&amp;"|"&amp;B44&amp;"|"&amp;D44,Empresas!$C$6:$CC$92,G44+6+1,0)))))))</f>
        <v>1</v>
      </c>
      <c r="AA44" s="147">
        <f>IF(AND($I44="Si",J44=1),1,IF(AND($I44="Fisico",J44=1),1,IF(AND(J44=1,$I44="Electronico"),2,IF(J44=1,VLOOKUP($C44&amp;"|"&amp;$B44&amp;"|"&amp;$D44,Empresas!$C$6:$CC$92,$G44+6+1,0),0))))</f>
        <v>1</v>
      </c>
      <c r="AB44" s="147">
        <f>IF(AND($I44="Si",K44=1),1,IF(AND($I44="Fisico",K44=1),1,IF(AND(K44=1,$I44="Electronico"),2,IF(K44=1,VLOOKUP($C44&amp;"|"&amp;$B44&amp;"|"&amp;$D44,Empresas!$C$6:$CC$92,$G44+6+1,0),0))))</f>
        <v>1</v>
      </c>
      <c r="AC44" s="147">
        <f>IF(AND($I44="Si",L44=1),1,IF(AND($I44="Fisico",L44=1),1,IF(AND(L44=1,$I44="Electronico"),2,IF(L44=1,VLOOKUP($C44&amp;"|"&amp;$B44&amp;"|"&amp;$D44,Empresas!$C$6:$CC$92,$G44+6+1,0),0))))</f>
        <v>1</v>
      </c>
      <c r="AD44" s="147">
        <f>IF(AND($I44="Si",M44=1),1,IF(AND($I44="Fisico",M44=1),1,IF(AND(M44=1,$I44="Electronico"),2,IF(M44=1,VLOOKUP($C44&amp;"|"&amp;$B44&amp;"|"&amp;$D44,Empresas!$C$6:$CC$92,$G44+6+1,0),0))))</f>
        <v>1</v>
      </c>
      <c r="AE44" s="147">
        <f>IF(AND($I44="Si",N44=1),1,IF(AND($I44="Fisico",N44=1),1,IF(AND(N44=1,$I44="Electronico"),2,IF(N44=1,VLOOKUP($C44&amp;"|"&amp;$B44&amp;"|"&amp;$D44,Empresas!$C$6:$CC$92,$G44+6+1,0),0))))</f>
        <v>1</v>
      </c>
      <c r="AF44" s="147">
        <f>IF(AND($I44="Si",O44=1),1,IF(AND($I44="Fisico",O44=1),1,IF(AND(O44=1,$I44="Electronico"),2,IF(O44=1,VLOOKUP($C44&amp;"|"&amp;$B44&amp;"|"&amp;$D44,Empresas!$C$6:$CC$92,$G44+6+1,0),0))))</f>
        <v>1</v>
      </c>
      <c r="AG44" s="147">
        <f>IF(AND($I44="Si",P44=1),1,IF(AND($I44="Fisico",P44=1),1,IF(AND(P44=1,$I44="Electronico"),2,IF(P44=1,VLOOKUP($C44&amp;"|"&amp;$B44&amp;"|"&amp;$D44,Empresas!$C$6:$CC$92,$G44+6+1,0),0))))</f>
        <v>1</v>
      </c>
      <c r="AH44" s="147">
        <f>IF(AND($I44="Si",Q44=1),1,IF(AND($I44="Fisico",Q44=1),1,IF(AND(Q44=1,$I44="Electronico"),2,IF(Q44=1,VLOOKUP($C44&amp;"|"&amp;$B44&amp;"|"&amp;$D44,Empresas!$C$6:$CC$92,$G44+6+1,0),0))))</f>
        <v>1</v>
      </c>
      <c r="AI44" s="147">
        <f>IF(AND($I44="Si",R44=1),1,IF(AND($I44="Fisico",R44=1),1,IF(AND(R44=1,$I44="Electronico"),2,IF(R44=1,VLOOKUP($C44&amp;"|"&amp;$B44&amp;"|"&amp;$D44,Empresas!$C$6:$CC$92,$G44+6+1,0),0))))</f>
        <v>0</v>
      </c>
      <c r="AJ44" s="147">
        <f>IF(AND($I44="Si",S44=1),1,IF(AND($I44="Fisico",S44=1),1,IF(AND(S44=1,$I44="Electronico"),2,IF(S44=1,VLOOKUP($C44&amp;"|"&amp;$B44&amp;"|"&amp;$D44,Empresas!$C$6:$CC$92,$G44+6+1,0),0))))</f>
        <v>0</v>
      </c>
      <c r="AK44" s="147">
        <f>IF(AND($I44="Si",T44=1),1,IF(AND($I44="Fisico",T44=1),1,IF(AND(T44=1,$I44="Electronico"),2,IF(T44=1,VLOOKUP($C44&amp;"|"&amp;$B44&amp;"|"&amp;$D44,Empresas!$C$6:$CC$92,$G44+6+1,0),0))))</f>
        <v>0</v>
      </c>
      <c r="AL44" s="147">
        <f>IF(AND($I44="Si",U44=1),1,IF(AND($I44="Fisico",U44=1),1,IF(AND(U44=1,$I44="Electronico"),2,IF(U44=1,VLOOKUP($C44&amp;"|"&amp;$B44&amp;"|"&amp;$D44,Empresas!$C$6:$CC$92,$G44+6+1,0),0))))</f>
        <v>0</v>
      </c>
      <c r="AM44" s="149">
        <f t="shared" si="2"/>
        <v>8</v>
      </c>
      <c r="AN44" s="149">
        <f t="shared" si="3"/>
        <v>8</v>
      </c>
      <c r="AO44" s="152">
        <f t="shared" si="4"/>
        <v>1</v>
      </c>
    </row>
    <row r="45" spans="1:41" x14ac:dyDescent="0.25">
      <c r="A45" s="137" t="str">
        <f>VLOOKUP(D45,Empresas!$D$7:$F$91,3,0)</f>
        <v>Jose</v>
      </c>
      <c r="B45" s="138" t="str">
        <f>VLOOKUP(D45,Empresas!$D$7:$G$91,4,0)</f>
        <v xml:space="preserve">Rocio </v>
      </c>
      <c r="C45" s="138" t="s">
        <v>544</v>
      </c>
      <c r="D45" s="138" t="s">
        <v>6</v>
      </c>
      <c r="E45" s="138" t="str">
        <f>VLOOKUP(D45,Empresas!$D$7:$E$92,2,0)</f>
        <v>A. NAUTICAL - AIR INTL S.A.C.</v>
      </c>
      <c r="F45" s="138" t="s">
        <v>165</v>
      </c>
      <c r="G45" s="139">
        <f t="shared" si="8"/>
        <v>28</v>
      </c>
      <c r="H45" s="139" t="str">
        <f>VLOOKUP(D45,Empresas!$D$6:$L$92,7,0)</f>
        <v>Semestral</v>
      </c>
      <c r="I45" s="138" t="str">
        <f>VLOOKUP(VLOOKUP(D45&amp;"|"&amp;B45,Empresas!$I$7:$CB$92,G45,0),Tablas!$A$3:$B$5,2,0)</f>
        <v>Registro y analisis</v>
      </c>
      <c r="J45" s="78">
        <v>2</v>
      </c>
      <c r="K45" s="78">
        <v>2</v>
      </c>
      <c r="L45" s="78">
        <v>2</v>
      </c>
      <c r="M45" s="78">
        <v>2</v>
      </c>
      <c r="N45" s="78">
        <v>2</v>
      </c>
      <c r="O45" s="78">
        <v>2</v>
      </c>
      <c r="P45" s="78">
        <v>2</v>
      </c>
      <c r="Q45" s="78">
        <v>2</v>
      </c>
      <c r="R45" s="78"/>
      <c r="S45" s="78"/>
      <c r="T45" s="78"/>
      <c r="U45" s="78"/>
      <c r="V45" s="78" t="str">
        <f>VLOOKUP(D45,Empresas!$D$7:$CF$91,81,0)</f>
        <v>D</v>
      </c>
      <c r="W45" s="78" t="str">
        <f>VLOOKUP(D45,Empresas!$D$7:$M$91,10,0)</f>
        <v>Mype</v>
      </c>
      <c r="X45" s="69" t="str">
        <f t="shared" si="0"/>
        <v>SI</v>
      </c>
      <c r="Y45" s="153" t="str">
        <f t="shared" si="1"/>
        <v>Si aplica</v>
      </c>
      <c r="Z45" s="147">
        <f>IF(Y45="No aplica",0,IF(I45="no",0,IF(I45="No aplica",0,IF(I45="Si",1,IF(I45="Fisico",1,IF(I45="Electronico",2,VLOOKUP(C45&amp;"|"&amp;B45&amp;"|"&amp;D45,Empresas!$C$6:$CC$92,G45+6+1,0)))))))</f>
        <v>1</v>
      </c>
      <c r="AA45" s="147">
        <f>IF(AND($I45="Si",J45=1),1,IF(AND($I45="Fisico",J45=1),1,IF(AND(J45=1,$I45="Electronico"),2,IF(J45=1,VLOOKUP($C45&amp;"|"&amp;$B45&amp;"|"&amp;$D45,Empresas!$C$6:$CC$92,$G45+6+1,0),0))))</f>
        <v>0</v>
      </c>
      <c r="AB45" s="147">
        <f>IF(AND($I45="Si",K45=1),1,IF(AND($I45="Fisico",K45=1),1,IF(AND(K45=1,$I45="Electronico"),2,IF(K45=1,VLOOKUP($C45&amp;"|"&amp;$B45&amp;"|"&amp;$D45,Empresas!$C$6:$CC$92,$G45+6+1,0),0))))</f>
        <v>0</v>
      </c>
      <c r="AC45" s="147">
        <f>IF(AND($I45="Si",L45=1),1,IF(AND($I45="Fisico",L45=1),1,IF(AND(L45=1,$I45="Electronico"),2,IF(L45=1,VLOOKUP($C45&amp;"|"&amp;$B45&amp;"|"&amp;$D45,Empresas!$C$6:$CC$92,$G45+6+1,0),0))))</f>
        <v>0</v>
      </c>
      <c r="AD45" s="147">
        <f>IF(AND($I45="Si",M45=1),1,IF(AND($I45="Fisico",M45=1),1,IF(AND(M45=1,$I45="Electronico"),2,IF(M45=1,VLOOKUP($C45&amp;"|"&amp;$B45&amp;"|"&amp;$D45,Empresas!$C$6:$CC$92,$G45+6+1,0),0))))</f>
        <v>0</v>
      </c>
      <c r="AE45" s="147">
        <f>IF(AND($I45="Si",N45=1),1,IF(AND($I45="Fisico",N45=1),1,IF(AND(N45=1,$I45="Electronico"),2,IF(N45=1,VLOOKUP($C45&amp;"|"&amp;$B45&amp;"|"&amp;$D45,Empresas!$C$6:$CC$92,$G45+6+1,0),0))))</f>
        <v>0</v>
      </c>
      <c r="AF45" s="147">
        <f>IF(AND($I45="Si",O45=1),1,IF(AND($I45="Fisico",O45=1),1,IF(AND(O45=1,$I45="Electronico"),2,IF(O45=1,VLOOKUP($C45&amp;"|"&amp;$B45&amp;"|"&amp;$D45,Empresas!$C$6:$CC$92,$G45+6+1,0),0))))</f>
        <v>0</v>
      </c>
      <c r="AG45" s="147">
        <f>IF(AND($I45="Si",P45=1),1,IF(AND($I45="Fisico",P45=1),1,IF(AND(P45=1,$I45="Electronico"),2,IF(P45=1,VLOOKUP($C45&amp;"|"&amp;$B45&amp;"|"&amp;$D45,Empresas!$C$6:$CC$92,$G45+6+1,0),0))))</f>
        <v>0</v>
      </c>
      <c r="AH45" s="147">
        <f>IF(AND($I45="Si",Q45=1),1,IF(AND($I45="Fisico",Q45=1),1,IF(AND(Q45=1,$I45="Electronico"),2,IF(Q45=1,VLOOKUP($C45&amp;"|"&amp;$B45&amp;"|"&amp;$D45,Empresas!$C$6:$CC$92,$G45+6+1,0),0))))</f>
        <v>0</v>
      </c>
      <c r="AI45" s="147">
        <f>IF(AND($I45="Si",R45=1),1,IF(AND($I45="Fisico",R45=1),1,IF(AND(R45=1,$I45="Electronico"),2,IF(R45=1,VLOOKUP($C45&amp;"|"&amp;$B45&amp;"|"&amp;$D45,Empresas!$C$6:$CC$92,$G45+6+1,0),0))))</f>
        <v>0</v>
      </c>
      <c r="AJ45" s="147">
        <f>IF(AND($I45="Si",S45=1),1,IF(AND($I45="Fisico",S45=1),1,IF(AND(S45=1,$I45="Electronico"),2,IF(S45=1,VLOOKUP($C45&amp;"|"&amp;$B45&amp;"|"&amp;$D45,Empresas!$C$6:$CC$92,$G45+6+1,0),0))))</f>
        <v>0</v>
      </c>
      <c r="AK45" s="147">
        <f>IF(AND($I45="Si",T45=1),1,IF(AND($I45="Fisico",T45=1),1,IF(AND(T45=1,$I45="Electronico"),2,IF(T45=1,VLOOKUP($C45&amp;"|"&amp;$B45&amp;"|"&amp;$D45,Empresas!$C$6:$CC$92,$G45+6+1,0),0))))</f>
        <v>0</v>
      </c>
      <c r="AL45" s="147">
        <f>IF(AND($I45="Si",U45=1),1,IF(AND($I45="Fisico",U45=1),1,IF(AND(U45=1,$I45="Electronico"),2,IF(U45=1,VLOOKUP($C45&amp;"|"&amp;$B45&amp;"|"&amp;$D45,Empresas!$C$6:$CC$92,$G45+6+1,0),0))))</f>
        <v>0</v>
      </c>
      <c r="AM45" s="149">
        <f t="shared" si="2"/>
        <v>0</v>
      </c>
      <c r="AN45" s="149">
        <f t="shared" si="3"/>
        <v>8</v>
      </c>
      <c r="AO45" s="152">
        <f t="shared" si="4"/>
        <v>0</v>
      </c>
    </row>
    <row r="46" spans="1:41" x14ac:dyDescent="0.25">
      <c r="A46" s="137" t="str">
        <f>VLOOKUP(D46,Empresas!$D$7:$F$91,3,0)</f>
        <v>Jose</v>
      </c>
      <c r="B46" s="138" t="str">
        <f>VLOOKUP(D46,Empresas!$D$7:$G$91,4,0)</f>
        <v xml:space="preserve">Rocio </v>
      </c>
      <c r="C46" s="138" t="s">
        <v>544</v>
      </c>
      <c r="D46" s="138" t="s">
        <v>6</v>
      </c>
      <c r="E46" s="138" t="str">
        <f>VLOOKUP(D46,Empresas!$D$7:$E$92,2,0)</f>
        <v>A. NAUTICAL - AIR INTL S.A.C.</v>
      </c>
      <c r="F46" s="138" t="s">
        <v>166</v>
      </c>
      <c r="G46" s="139">
        <f t="shared" si="8"/>
        <v>31</v>
      </c>
      <c r="H46" s="139" t="str">
        <f>VLOOKUP(D46,Empresas!$D$6:$L$92,7,0)</f>
        <v>Semestral</v>
      </c>
      <c r="I46" s="138" t="str">
        <f>VLOOKUP(VLOOKUP(D46&amp;"|"&amp;B46,Empresas!$I$7:$CB$92,G46,0),Tablas!$A$3:$B$5,2,0)</f>
        <v>No aplica</v>
      </c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 t="str">
        <f>VLOOKUP(D46,Empresas!$D$7:$CF$91,81,0)</f>
        <v>D</v>
      </c>
      <c r="W46" s="78" t="str">
        <f>VLOOKUP(D46,Empresas!$D$7:$M$91,10,0)</f>
        <v>Mype</v>
      </c>
      <c r="X46" s="69" t="str">
        <f t="shared" si="0"/>
        <v>SI</v>
      </c>
      <c r="Y46" s="153" t="str">
        <f t="shared" si="1"/>
        <v>No aplica</v>
      </c>
      <c r="Z46" s="147">
        <f>IF(Y46="No aplica",0,IF(I46="no",0,IF(I46="No aplica",0,IF(I46="Si",1,IF(I46="Fisico",1,IF(I46="Electronico",2,VLOOKUP(C46&amp;"|"&amp;B46&amp;"|"&amp;D46,Empresas!$C$6:$CC$92,G46+6+1,0)))))))</f>
        <v>0</v>
      </c>
      <c r="AA46" s="147">
        <f>IF(AND($I46="Si",J46=1),1,IF(AND($I46="Fisico",J46=1),1,IF(AND(J46=1,$I46="Electronico"),2,IF(J46=1,VLOOKUP($C46&amp;"|"&amp;$B46&amp;"|"&amp;$D46,Empresas!$C$6:$CC$92,$G46+6+1,0),0))))</f>
        <v>0</v>
      </c>
      <c r="AB46" s="147">
        <f>IF(AND($I46="Si",K46=1),1,IF(AND($I46="Fisico",K46=1),1,IF(AND(K46=1,$I46="Electronico"),2,IF(K46=1,VLOOKUP($C46&amp;"|"&amp;$B46&amp;"|"&amp;$D46,Empresas!$C$6:$CC$92,$G46+6+1,0),0))))</f>
        <v>0</v>
      </c>
      <c r="AC46" s="147">
        <f>IF(AND($I46="Si",L46=1),1,IF(AND($I46="Fisico",L46=1),1,IF(AND(L46=1,$I46="Electronico"),2,IF(L46=1,VLOOKUP($C46&amp;"|"&amp;$B46&amp;"|"&amp;$D46,Empresas!$C$6:$CC$92,$G46+6+1,0),0))))</f>
        <v>0</v>
      </c>
      <c r="AD46" s="147">
        <f>IF(AND($I46="Si",M46=1),1,IF(AND($I46="Fisico",M46=1),1,IF(AND(M46=1,$I46="Electronico"),2,IF(M46=1,VLOOKUP($C46&amp;"|"&amp;$B46&amp;"|"&amp;$D46,Empresas!$C$6:$CC$92,$G46+6+1,0),0))))</f>
        <v>0</v>
      </c>
      <c r="AE46" s="147">
        <f>IF(AND($I46="Si",N46=1),1,IF(AND($I46="Fisico",N46=1),1,IF(AND(N46=1,$I46="Electronico"),2,IF(N46=1,VLOOKUP($C46&amp;"|"&amp;$B46&amp;"|"&amp;$D46,Empresas!$C$6:$CC$92,$G46+6+1,0),0))))</f>
        <v>0</v>
      </c>
      <c r="AF46" s="147">
        <f>IF(AND($I46="Si",O46=1),1,IF(AND($I46="Fisico",O46=1),1,IF(AND(O46=1,$I46="Electronico"),2,IF(O46=1,VLOOKUP($C46&amp;"|"&amp;$B46&amp;"|"&amp;$D46,Empresas!$C$6:$CC$92,$G46+6+1,0),0))))</f>
        <v>0</v>
      </c>
      <c r="AG46" s="147">
        <f>IF(AND($I46="Si",P46=1),1,IF(AND($I46="Fisico",P46=1),1,IF(AND(P46=1,$I46="Electronico"),2,IF(P46=1,VLOOKUP($C46&amp;"|"&amp;$B46&amp;"|"&amp;$D46,Empresas!$C$6:$CC$92,$G46+6+1,0),0))))</f>
        <v>0</v>
      </c>
      <c r="AH46" s="147">
        <f>IF(AND($I46="Si",Q46=1),1,IF(AND($I46="Fisico",Q46=1),1,IF(AND(Q46=1,$I46="Electronico"),2,IF(Q46=1,VLOOKUP($C46&amp;"|"&amp;$B46&amp;"|"&amp;$D46,Empresas!$C$6:$CC$92,$G46+6+1,0),0))))</f>
        <v>0</v>
      </c>
      <c r="AI46" s="147">
        <f>IF(AND($I46="Si",R46=1),1,IF(AND($I46="Fisico",R46=1),1,IF(AND(R46=1,$I46="Electronico"),2,IF(R46=1,VLOOKUP($C46&amp;"|"&amp;$B46&amp;"|"&amp;$D46,Empresas!$C$6:$CC$92,$G46+6+1,0),0))))</f>
        <v>0</v>
      </c>
      <c r="AJ46" s="147">
        <f>IF(AND($I46="Si",S46=1),1,IF(AND($I46="Fisico",S46=1),1,IF(AND(S46=1,$I46="Electronico"),2,IF(S46=1,VLOOKUP($C46&amp;"|"&amp;$B46&amp;"|"&amp;$D46,Empresas!$C$6:$CC$92,$G46+6+1,0),0))))</f>
        <v>0</v>
      </c>
      <c r="AK46" s="147">
        <f>IF(AND($I46="Si",T46=1),1,IF(AND($I46="Fisico",T46=1),1,IF(AND(T46=1,$I46="Electronico"),2,IF(T46=1,VLOOKUP($C46&amp;"|"&amp;$B46&amp;"|"&amp;$D46,Empresas!$C$6:$CC$92,$G46+6+1,0),0))))</f>
        <v>0</v>
      </c>
      <c r="AL46" s="147">
        <f>IF(AND($I46="Si",U46=1),1,IF(AND($I46="Fisico",U46=1),1,IF(AND(U46=1,$I46="Electronico"),2,IF(U46=1,VLOOKUP($C46&amp;"|"&amp;$B46&amp;"|"&amp;$D46,Empresas!$C$6:$CC$92,$G46+6+1,0),0))))</f>
        <v>0</v>
      </c>
      <c r="AM46" s="149">
        <f t="shared" si="2"/>
        <v>0</v>
      </c>
      <c r="AN46" s="149">
        <f t="shared" si="3"/>
        <v>0</v>
      </c>
      <c r="AO46" s="152">
        <f t="shared" si="4"/>
        <v>0</v>
      </c>
    </row>
    <row r="47" spans="1:41" x14ac:dyDescent="0.25">
      <c r="A47" s="137" t="str">
        <f>VLOOKUP(D47,Empresas!$D$7:$F$91,3,0)</f>
        <v>Jose</v>
      </c>
      <c r="B47" s="138" t="str">
        <f>VLOOKUP(D47,Empresas!$D$7:$G$91,4,0)</f>
        <v xml:space="preserve">Rocio </v>
      </c>
      <c r="C47" s="138" t="s">
        <v>544</v>
      </c>
      <c r="D47" s="138" t="s">
        <v>6</v>
      </c>
      <c r="E47" s="138" t="str">
        <f>VLOOKUP(D47,Empresas!$D$7:$E$92,2,0)</f>
        <v>A. NAUTICAL - AIR INTL S.A.C.</v>
      </c>
      <c r="F47" s="138" t="s">
        <v>167</v>
      </c>
      <c r="G47" s="139">
        <f t="shared" si="8"/>
        <v>34</v>
      </c>
      <c r="H47" s="139" t="str">
        <f>VLOOKUP(D47,Empresas!$D$6:$L$92,7,0)</f>
        <v>Semestral</v>
      </c>
      <c r="I47" s="138" t="str">
        <f>VLOOKUP(VLOOKUP(D47&amp;"|"&amp;B47,Empresas!$I$7:$CB$92,G47,0),Tablas!$A$3:$B$5,2,0)</f>
        <v>No aplica</v>
      </c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 t="str">
        <f>VLOOKUP(D47,Empresas!$D$7:$CF$91,81,0)</f>
        <v>D</v>
      </c>
      <c r="W47" s="78" t="str">
        <f>VLOOKUP(D47,Empresas!$D$7:$M$91,10,0)</f>
        <v>Mype</v>
      </c>
      <c r="X47" s="69" t="str">
        <f t="shared" si="0"/>
        <v>SI</v>
      </c>
      <c r="Y47" s="153" t="str">
        <f t="shared" si="1"/>
        <v>No aplica</v>
      </c>
      <c r="Z47" s="147">
        <f>IF(Y47="No aplica",0,IF(I47="no",0,IF(I47="No aplica",0,IF(I47="Si",1,IF(I47="Fisico",1,IF(I47="Electronico",2,VLOOKUP(C47&amp;"|"&amp;B47&amp;"|"&amp;D47,Empresas!$C$6:$CC$92,G47+6+1,0)))))))</f>
        <v>0</v>
      </c>
      <c r="AA47" s="147">
        <f>IF(AND($I47="Si",J47=1),1,IF(AND($I47="Fisico",J47=1),1,IF(AND(J47=1,$I47="Electronico"),2,IF(J47=1,VLOOKUP($C47&amp;"|"&amp;$B47&amp;"|"&amp;$D47,Empresas!$C$6:$CC$92,$G47+6+1,0),0))))</f>
        <v>0</v>
      </c>
      <c r="AB47" s="147">
        <f>IF(AND($I47="Si",K47=1),1,IF(AND($I47="Fisico",K47=1),1,IF(AND(K47=1,$I47="Electronico"),2,IF(K47=1,VLOOKUP($C47&amp;"|"&amp;$B47&amp;"|"&amp;$D47,Empresas!$C$6:$CC$92,$G47+6+1,0),0))))</f>
        <v>0</v>
      </c>
      <c r="AC47" s="147">
        <f>IF(AND($I47="Si",L47=1),1,IF(AND($I47="Fisico",L47=1),1,IF(AND(L47=1,$I47="Electronico"),2,IF(L47=1,VLOOKUP($C47&amp;"|"&amp;$B47&amp;"|"&amp;$D47,Empresas!$C$6:$CC$92,$G47+6+1,0),0))))</f>
        <v>0</v>
      </c>
      <c r="AD47" s="147">
        <f>IF(AND($I47="Si",M47=1),1,IF(AND($I47="Fisico",M47=1),1,IF(AND(M47=1,$I47="Electronico"),2,IF(M47=1,VLOOKUP($C47&amp;"|"&amp;$B47&amp;"|"&amp;$D47,Empresas!$C$6:$CC$92,$G47+6+1,0),0))))</f>
        <v>0</v>
      </c>
      <c r="AE47" s="147">
        <f>IF(AND($I47="Si",N47=1),1,IF(AND($I47="Fisico",N47=1),1,IF(AND(N47=1,$I47="Electronico"),2,IF(N47=1,VLOOKUP($C47&amp;"|"&amp;$B47&amp;"|"&amp;$D47,Empresas!$C$6:$CC$92,$G47+6+1,0),0))))</f>
        <v>0</v>
      </c>
      <c r="AF47" s="147">
        <f>IF(AND($I47="Si",O47=1),1,IF(AND($I47="Fisico",O47=1),1,IF(AND(O47=1,$I47="Electronico"),2,IF(O47=1,VLOOKUP($C47&amp;"|"&amp;$B47&amp;"|"&amp;$D47,Empresas!$C$6:$CC$92,$G47+6+1,0),0))))</f>
        <v>0</v>
      </c>
      <c r="AG47" s="147">
        <f>IF(AND($I47="Si",P47=1),1,IF(AND($I47="Fisico",P47=1),1,IF(AND(P47=1,$I47="Electronico"),2,IF(P47=1,VLOOKUP($C47&amp;"|"&amp;$B47&amp;"|"&amp;$D47,Empresas!$C$6:$CC$92,$G47+6+1,0),0))))</f>
        <v>0</v>
      </c>
      <c r="AH47" s="147">
        <f>IF(AND($I47="Si",Q47=1),1,IF(AND($I47="Fisico",Q47=1),1,IF(AND(Q47=1,$I47="Electronico"),2,IF(Q47=1,VLOOKUP($C47&amp;"|"&amp;$B47&amp;"|"&amp;$D47,Empresas!$C$6:$CC$92,$G47+6+1,0),0))))</f>
        <v>0</v>
      </c>
      <c r="AI47" s="147">
        <f>IF(AND($I47="Si",R47=1),1,IF(AND($I47="Fisico",R47=1),1,IF(AND(R47=1,$I47="Electronico"),2,IF(R47=1,VLOOKUP($C47&amp;"|"&amp;$B47&amp;"|"&amp;$D47,Empresas!$C$6:$CC$92,$G47+6+1,0),0))))</f>
        <v>0</v>
      </c>
      <c r="AJ47" s="147">
        <f>IF(AND($I47="Si",S47=1),1,IF(AND($I47="Fisico",S47=1),1,IF(AND(S47=1,$I47="Electronico"),2,IF(S47=1,VLOOKUP($C47&amp;"|"&amp;$B47&amp;"|"&amp;$D47,Empresas!$C$6:$CC$92,$G47+6+1,0),0))))</f>
        <v>0</v>
      </c>
      <c r="AK47" s="147">
        <f>IF(AND($I47="Si",T47=1),1,IF(AND($I47="Fisico",T47=1),1,IF(AND(T47=1,$I47="Electronico"),2,IF(T47=1,VLOOKUP($C47&amp;"|"&amp;$B47&amp;"|"&amp;$D47,Empresas!$C$6:$CC$92,$G47+6+1,0),0))))</f>
        <v>0</v>
      </c>
      <c r="AL47" s="147">
        <f>IF(AND($I47="Si",U47=1),1,IF(AND($I47="Fisico",U47=1),1,IF(AND(U47=1,$I47="Electronico"),2,IF(U47=1,VLOOKUP($C47&amp;"|"&amp;$B47&amp;"|"&amp;$D47,Empresas!$C$6:$CC$92,$G47+6+1,0),0))))</f>
        <v>0</v>
      </c>
      <c r="AM47" s="149">
        <f t="shared" si="2"/>
        <v>0</v>
      </c>
      <c r="AN47" s="149">
        <f t="shared" si="3"/>
        <v>0</v>
      </c>
      <c r="AO47" s="152">
        <f t="shared" si="4"/>
        <v>0</v>
      </c>
    </row>
    <row r="48" spans="1:41" x14ac:dyDescent="0.25">
      <c r="A48" s="137" t="str">
        <f>VLOOKUP(D48,Empresas!$D$7:$F$91,3,0)</f>
        <v>Jose</v>
      </c>
      <c r="B48" s="138" t="str">
        <f>VLOOKUP(D48,Empresas!$D$7:$G$91,4,0)</f>
        <v xml:space="preserve">Rocio </v>
      </c>
      <c r="C48" s="138" t="s">
        <v>544</v>
      </c>
      <c r="D48" s="138" t="s">
        <v>6</v>
      </c>
      <c r="E48" s="138" t="str">
        <f>VLOOKUP(D48,Empresas!$D$7:$E$92,2,0)</f>
        <v>A. NAUTICAL - AIR INTL S.A.C.</v>
      </c>
      <c r="F48" s="138" t="s">
        <v>168</v>
      </c>
      <c r="G48" s="139">
        <f t="shared" si="8"/>
        <v>37</v>
      </c>
      <c r="H48" s="139" t="str">
        <f>VLOOKUP(D48,Empresas!$D$6:$L$92,7,0)</f>
        <v>Semestral</v>
      </c>
      <c r="I48" s="138" t="str">
        <f>VLOOKUP(VLOOKUP(D48&amp;"|"&amp;B48,Empresas!$I$7:$CB$92,G48,0),Tablas!$A$3:$B$5,2,0)</f>
        <v>No aplica</v>
      </c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 t="str">
        <f>VLOOKUP(D48,Empresas!$D$7:$CF$91,81,0)</f>
        <v>D</v>
      </c>
      <c r="W48" s="78" t="str">
        <f>VLOOKUP(D48,Empresas!$D$7:$M$91,10,0)</f>
        <v>Mype</v>
      </c>
      <c r="X48" s="69" t="str">
        <f t="shared" si="0"/>
        <v>SI</v>
      </c>
      <c r="Y48" s="153" t="str">
        <f t="shared" si="1"/>
        <v>No aplica</v>
      </c>
      <c r="Z48" s="147">
        <f>IF(Y48="No aplica",0,IF(I48="no",0,IF(I48="No aplica",0,IF(I48="Si",1,IF(I48="Fisico",1,IF(I48="Electronico",2,VLOOKUP(C48&amp;"|"&amp;B48&amp;"|"&amp;D48,Empresas!$C$6:$CC$92,G48+6+1,0)))))))</f>
        <v>0</v>
      </c>
      <c r="AA48" s="147">
        <f>IF(AND($I48="Si",J48=1),1,IF(AND($I48="Fisico",J48=1),1,IF(AND(J48=1,$I48="Electronico"),2,IF(J48=1,VLOOKUP($C48&amp;"|"&amp;$B48&amp;"|"&amp;$D48,Empresas!$C$6:$CC$92,$G48+6+1,0),0))))</f>
        <v>0</v>
      </c>
      <c r="AB48" s="147">
        <f>IF(AND($I48="Si",K48=1),1,IF(AND($I48="Fisico",K48=1),1,IF(AND(K48=1,$I48="Electronico"),2,IF(K48=1,VLOOKUP($C48&amp;"|"&amp;$B48&amp;"|"&amp;$D48,Empresas!$C$6:$CC$92,$G48+6+1,0),0))))</f>
        <v>0</v>
      </c>
      <c r="AC48" s="147">
        <f>IF(AND($I48="Si",L48=1),1,IF(AND($I48="Fisico",L48=1),1,IF(AND(L48=1,$I48="Electronico"),2,IF(L48=1,VLOOKUP($C48&amp;"|"&amp;$B48&amp;"|"&amp;$D48,Empresas!$C$6:$CC$92,$G48+6+1,0),0))))</f>
        <v>0</v>
      </c>
      <c r="AD48" s="147">
        <f>IF(AND($I48="Si",M48=1),1,IF(AND($I48="Fisico",M48=1),1,IF(AND(M48=1,$I48="Electronico"),2,IF(M48=1,VLOOKUP($C48&amp;"|"&amp;$B48&amp;"|"&amp;$D48,Empresas!$C$6:$CC$92,$G48+6+1,0),0))))</f>
        <v>0</v>
      </c>
      <c r="AE48" s="147">
        <f>IF(AND($I48="Si",N48=1),1,IF(AND($I48="Fisico",N48=1),1,IF(AND(N48=1,$I48="Electronico"),2,IF(N48=1,VLOOKUP($C48&amp;"|"&amp;$B48&amp;"|"&amp;$D48,Empresas!$C$6:$CC$92,$G48+6+1,0),0))))</f>
        <v>0</v>
      </c>
      <c r="AF48" s="147">
        <f>IF(AND($I48="Si",O48=1),1,IF(AND($I48="Fisico",O48=1),1,IF(AND(O48=1,$I48="Electronico"),2,IF(O48=1,VLOOKUP($C48&amp;"|"&amp;$B48&amp;"|"&amp;$D48,Empresas!$C$6:$CC$92,$G48+6+1,0),0))))</f>
        <v>0</v>
      </c>
      <c r="AG48" s="147">
        <f>IF(AND($I48="Si",P48=1),1,IF(AND($I48="Fisico",P48=1),1,IF(AND(P48=1,$I48="Electronico"),2,IF(P48=1,VLOOKUP($C48&amp;"|"&amp;$B48&amp;"|"&amp;$D48,Empresas!$C$6:$CC$92,$G48+6+1,0),0))))</f>
        <v>0</v>
      </c>
      <c r="AH48" s="147">
        <f>IF(AND($I48="Si",Q48=1),1,IF(AND($I48="Fisico",Q48=1),1,IF(AND(Q48=1,$I48="Electronico"),2,IF(Q48=1,VLOOKUP($C48&amp;"|"&amp;$B48&amp;"|"&amp;$D48,Empresas!$C$6:$CC$92,$G48+6+1,0),0))))</f>
        <v>0</v>
      </c>
      <c r="AI48" s="147">
        <f>IF(AND($I48="Si",R48=1),1,IF(AND($I48="Fisico",R48=1),1,IF(AND(R48=1,$I48="Electronico"),2,IF(R48=1,VLOOKUP($C48&amp;"|"&amp;$B48&amp;"|"&amp;$D48,Empresas!$C$6:$CC$92,$G48+6+1,0),0))))</f>
        <v>0</v>
      </c>
      <c r="AJ48" s="147">
        <f>IF(AND($I48="Si",S48=1),1,IF(AND($I48="Fisico",S48=1),1,IF(AND(S48=1,$I48="Electronico"),2,IF(S48=1,VLOOKUP($C48&amp;"|"&amp;$B48&amp;"|"&amp;$D48,Empresas!$C$6:$CC$92,$G48+6+1,0),0))))</f>
        <v>0</v>
      </c>
      <c r="AK48" s="147">
        <f>IF(AND($I48="Si",T48=1),1,IF(AND($I48="Fisico",T48=1),1,IF(AND(T48=1,$I48="Electronico"),2,IF(T48=1,VLOOKUP($C48&amp;"|"&amp;$B48&amp;"|"&amp;$D48,Empresas!$C$6:$CC$92,$G48+6+1,0),0))))</f>
        <v>0</v>
      </c>
      <c r="AL48" s="147">
        <f>IF(AND($I48="Si",U48=1),1,IF(AND($I48="Fisico",U48=1),1,IF(AND(U48=1,$I48="Electronico"),2,IF(U48=1,VLOOKUP($C48&amp;"|"&amp;$B48&amp;"|"&amp;$D48,Empresas!$C$6:$CC$92,$G48+6+1,0),0))))</f>
        <v>0</v>
      </c>
      <c r="AM48" s="149">
        <f t="shared" si="2"/>
        <v>0</v>
      </c>
      <c r="AN48" s="149">
        <f t="shared" si="3"/>
        <v>0</v>
      </c>
      <c r="AO48" s="152">
        <f t="shared" si="4"/>
        <v>0</v>
      </c>
    </row>
    <row r="49" spans="1:41" x14ac:dyDescent="0.25">
      <c r="A49" s="137" t="str">
        <f>VLOOKUP(D49,Empresas!$D$7:$F$91,3,0)</f>
        <v>Jose</v>
      </c>
      <c r="B49" s="138" t="str">
        <f>VLOOKUP(D49,Empresas!$D$7:$G$91,4,0)</f>
        <v xml:space="preserve">Rocio </v>
      </c>
      <c r="C49" s="138" t="s">
        <v>544</v>
      </c>
      <c r="D49" s="138" t="s">
        <v>6</v>
      </c>
      <c r="E49" s="138" t="str">
        <f>VLOOKUP(D49,Empresas!$D$7:$E$92,2,0)</f>
        <v>A. NAUTICAL - AIR INTL S.A.C.</v>
      </c>
      <c r="F49" s="138" t="s">
        <v>169</v>
      </c>
      <c r="G49" s="139">
        <f t="shared" si="8"/>
        <v>40</v>
      </c>
      <c r="H49" s="139" t="str">
        <f>VLOOKUP(D49,Empresas!$D$6:$L$92,7,0)</f>
        <v>Semestral</v>
      </c>
      <c r="I49" s="138" t="str">
        <f>VLOOKUP(VLOOKUP(D49&amp;"|"&amp;B49,Empresas!$I$7:$CB$92,G49,0),Tablas!$A$3:$B$5,2,0)</f>
        <v>No aplica</v>
      </c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 t="str">
        <f>VLOOKUP(D49,Empresas!$D$7:$CF$91,81,0)</f>
        <v>D</v>
      </c>
      <c r="W49" s="78" t="str">
        <f>VLOOKUP(D49,Empresas!$D$7:$M$91,10,0)</f>
        <v>Mype</v>
      </c>
      <c r="X49" s="69" t="str">
        <f t="shared" si="0"/>
        <v>SI</v>
      </c>
      <c r="Y49" s="153" t="str">
        <f t="shared" si="1"/>
        <v>No aplica</v>
      </c>
      <c r="Z49" s="147">
        <f>IF(Y49="No aplica",0,IF(I49="no",0,IF(I49="No aplica",0,IF(I49="Si",1,IF(I49="Fisico",1,IF(I49="Electronico",2,VLOOKUP(C49&amp;"|"&amp;B49&amp;"|"&amp;D49,Empresas!$C$6:$CC$92,G49+6+1,0)))))))</f>
        <v>0</v>
      </c>
      <c r="AA49" s="147">
        <f>IF(AND($I49="Si",J49=1),1,IF(AND($I49="Fisico",J49=1),1,IF(AND(J49=1,$I49="Electronico"),2,IF(J49=1,VLOOKUP($C49&amp;"|"&amp;$B49&amp;"|"&amp;$D49,Empresas!$C$6:$CC$92,$G49+6+1,0),0))))</f>
        <v>0</v>
      </c>
      <c r="AB49" s="147">
        <f>IF(AND($I49="Si",K49=1),1,IF(AND($I49="Fisico",K49=1),1,IF(AND(K49=1,$I49="Electronico"),2,IF(K49=1,VLOOKUP($C49&amp;"|"&amp;$B49&amp;"|"&amp;$D49,Empresas!$C$6:$CC$92,$G49+6+1,0),0))))</f>
        <v>0</v>
      </c>
      <c r="AC49" s="147">
        <f>IF(AND($I49="Si",L49=1),1,IF(AND($I49="Fisico",L49=1),1,IF(AND(L49=1,$I49="Electronico"),2,IF(L49=1,VLOOKUP($C49&amp;"|"&amp;$B49&amp;"|"&amp;$D49,Empresas!$C$6:$CC$92,$G49+6+1,0),0))))</f>
        <v>0</v>
      </c>
      <c r="AD49" s="147">
        <f>IF(AND($I49="Si",M49=1),1,IF(AND($I49="Fisico",M49=1),1,IF(AND(M49=1,$I49="Electronico"),2,IF(M49=1,VLOOKUP($C49&amp;"|"&amp;$B49&amp;"|"&amp;$D49,Empresas!$C$6:$CC$92,$G49+6+1,0),0))))</f>
        <v>0</v>
      </c>
      <c r="AE49" s="147">
        <f>IF(AND($I49="Si",N49=1),1,IF(AND($I49="Fisico",N49=1),1,IF(AND(N49=1,$I49="Electronico"),2,IF(N49=1,VLOOKUP($C49&amp;"|"&amp;$B49&amp;"|"&amp;$D49,Empresas!$C$6:$CC$92,$G49+6+1,0),0))))</f>
        <v>0</v>
      </c>
      <c r="AF49" s="147">
        <f>IF(AND($I49="Si",O49=1),1,IF(AND($I49="Fisico",O49=1),1,IF(AND(O49=1,$I49="Electronico"),2,IF(O49=1,VLOOKUP($C49&amp;"|"&amp;$B49&amp;"|"&amp;$D49,Empresas!$C$6:$CC$92,$G49+6+1,0),0))))</f>
        <v>0</v>
      </c>
      <c r="AG49" s="147">
        <f>IF(AND($I49="Si",P49=1),1,IF(AND($I49="Fisico",P49=1),1,IF(AND(P49=1,$I49="Electronico"),2,IF(P49=1,VLOOKUP($C49&amp;"|"&amp;$B49&amp;"|"&amp;$D49,Empresas!$C$6:$CC$92,$G49+6+1,0),0))))</f>
        <v>0</v>
      </c>
      <c r="AH49" s="147">
        <f>IF(AND($I49="Si",Q49=1),1,IF(AND($I49="Fisico",Q49=1),1,IF(AND(Q49=1,$I49="Electronico"),2,IF(Q49=1,VLOOKUP($C49&amp;"|"&amp;$B49&amp;"|"&amp;$D49,Empresas!$C$6:$CC$92,$G49+6+1,0),0))))</f>
        <v>0</v>
      </c>
      <c r="AI49" s="147">
        <f>IF(AND($I49="Si",R49=1),1,IF(AND($I49="Fisico",R49=1),1,IF(AND(R49=1,$I49="Electronico"),2,IF(R49=1,VLOOKUP($C49&amp;"|"&amp;$B49&amp;"|"&amp;$D49,Empresas!$C$6:$CC$92,$G49+6+1,0),0))))</f>
        <v>0</v>
      </c>
      <c r="AJ49" s="147">
        <f>IF(AND($I49="Si",S49=1),1,IF(AND($I49="Fisico",S49=1),1,IF(AND(S49=1,$I49="Electronico"),2,IF(S49=1,VLOOKUP($C49&amp;"|"&amp;$B49&amp;"|"&amp;$D49,Empresas!$C$6:$CC$92,$G49+6+1,0),0))))</f>
        <v>0</v>
      </c>
      <c r="AK49" s="147">
        <f>IF(AND($I49="Si",T49=1),1,IF(AND($I49="Fisico",T49=1),1,IF(AND(T49=1,$I49="Electronico"),2,IF(T49=1,VLOOKUP($C49&amp;"|"&amp;$B49&amp;"|"&amp;$D49,Empresas!$C$6:$CC$92,$G49+6+1,0),0))))</f>
        <v>0</v>
      </c>
      <c r="AL49" s="147">
        <f>IF(AND($I49="Si",U49=1),1,IF(AND($I49="Fisico",U49=1),1,IF(AND(U49=1,$I49="Electronico"),2,IF(U49=1,VLOOKUP($C49&amp;"|"&amp;$B49&amp;"|"&amp;$D49,Empresas!$C$6:$CC$92,$G49+6+1,0),0))))</f>
        <v>0</v>
      </c>
      <c r="AM49" s="149">
        <f t="shared" si="2"/>
        <v>0</v>
      </c>
      <c r="AN49" s="149">
        <f t="shared" si="3"/>
        <v>0</v>
      </c>
      <c r="AO49" s="152">
        <f t="shared" si="4"/>
        <v>0</v>
      </c>
    </row>
    <row r="50" spans="1:41" x14ac:dyDescent="0.25">
      <c r="A50" s="137" t="str">
        <f>VLOOKUP(D50,Empresas!$D$7:$F$91,3,0)</f>
        <v>Jose</v>
      </c>
      <c r="B50" s="138" t="str">
        <f>VLOOKUP(D50,Empresas!$D$7:$G$91,4,0)</f>
        <v xml:space="preserve">Rocio </v>
      </c>
      <c r="C50" s="138" t="s">
        <v>544</v>
      </c>
      <c r="D50" s="138" t="s">
        <v>6</v>
      </c>
      <c r="E50" s="138" t="str">
        <f>VLOOKUP(D50,Empresas!$D$7:$E$92,2,0)</f>
        <v>A. NAUTICAL - AIR INTL S.A.C.</v>
      </c>
      <c r="F50" s="138" t="s">
        <v>170</v>
      </c>
      <c r="G50" s="139">
        <f t="shared" si="8"/>
        <v>43</v>
      </c>
      <c r="H50" s="139" t="str">
        <f>VLOOKUP(D50,Empresas!$D$6:$L$92,7,0)</f>
        <v>Semestral</v>
      </c>
      <c r="I50" s="138" t="str">
        <f>VLOOKUP(VLOOKUP(D50&amp;"|"&amp;B50,Empresas!$I$7:$CB$92,G50,0),Tablas!$A$3:$B$5,2,0)</f>
        <v>Registro y analisis</v>
      </c>
      <c r="J50" s="78">
        <v>2</v>
      </c>
      <c r="K50" s="78">
        <v>2</v>
      </c>
      <c r="L50" s="78">
        <v>2</v>
      </c>
      <c r="M50" s="78">
        <v>2</v>
      </c>
      <c r="N50" s="78">
        <v>2</v>
      </c>
      <c r="O50" s="78">
        <v>2</v>
      </c>
      <c r="P50" s="78">
        <v>2</v>
      </c>
      <c r="Q50" s="78">
        <v>2</v>
      </c>
      <c r="R50" s="78"/>
      <c r="S50" s="78"/>
      <c r="T50" s="78"/>
      <c r="U50" s="78"/>
      <c r="V50" s="78" t="str">
        <f>VLOOKUP(D50,Empresas!$D$7:$CF$91,81,0)</f>
        <v>D</v>
      </c>
      <c r="W50" s="78" t="str">
        <f>VLOOKUP(D50,Empresas!$D$7:$M$91,10,0)</f>
        <v>Mype</v>
      </c>
      <c r="X50" s="69" t="str">
        <f t="shared" si="0"/>
        <v>SI</v>
      </c>
      <c r="Y50" s="153" t="str">
        <f t="shared" si="1"/>
        <v>Si aplica</v>
      </c>
      <c r="Z50" s="147">
        <f>IF(Y50="No aplica",0,IF(I50="no",0,IF(I50="No aplica",0,IF(I50="Si",1,IF(I50="Fisico",1,IF(I50="Electronico",2,VLOOKUP(C50&amp;"|"&amp;B50&amp;"|"&amp;D50,Empresas!$C$6:$CC$92,G50+6+1,0)))))))</f>
        <v>1</v>
      </c>
      <c r="AA50" s="147">
        <f>IF(AND($I50="Si",J50=1),1,IF(AND($I50="Fisico",J50=1),1,IF(AND(J50=1,$I50="Electronico"),2,IF(J50=1,VLOOKUP($C50&amp;"|"&amp;$B50&amp;"|"&amp;$D50,Empresas!$C$6:$CC$92,$G50+6+1,0),0))))</f>
        <v>0</v>
      </c>
      <c r="AB50" s="147">
        <f>IF(AND($I50="Si",K50=1),1,IF(AND($I50="Fisico",K50=1),1,IF(AND(K50=1,$I50="Electronico"),2,IF(K50=1,VLOOKUP($C50&amp;"|"&amp;$B50&amp;"|"&amp;$D50,Empresas!$C$6:$CC$92,$G50+6+1,0),0))))</f>
        <v>0</v>
      </c>
      <c r="AC50" s="147">
        <f>IF(AND($I50="Si",L50=1),1,IF(AND($I50="Fisico",L50=1),1,IF(AND(L50=1,$I50="Electronico"),2,IF(L50=1,VLOOKUP($C50&amp;"|"&amp;$B50&amp;"|"&amp;$D50,Empresas!$C$6:$CC$92,$G50+6+1,0),0))))</f>
        <v>0</v>
      </c>
      <c r="AD50" s="147">
        <f>IF(AND($I50="Si",M50=1),1,IF(AND($I50="Fisico",M50=1),1,IF(AND(M50=1,$I50="Electronico"),2,IF(M50=1,VLOOKUP($C50&amp;"|"&amp;$B50&amp;"|"&amp;$D50,Empresas!$C$6:$CC$92,$G50+6+1,0),0))))</f>
        <v>0</v>
      </c>
      <c r="AE50" s="147">
        <f>IF(AND($I50="Si",N50=1),1,IF(AND($I50="Fisico",N50=1),1,IF(AND(N50=1,$I50="Electronico"),2,IF(N50=1,VLOOKUP($C50&amp;"|"&amp;$B50&amp;"|"&amp;$D50,Empresas!$C$6:$CC$92,$G50+6+1,0),0))))</f>
        <v>0</v>
      </c>
      <c r="AF50" s="147">
        <f>IF(AND($I50="Si",O50=1),1,IF(AND($I50="Fisico",O50=1),1,IF(AND(O50=1,$I50="Electronico"),2,IF(O50=1,VLOOKUP($C50&amp;"|"&amp;$B50&amp;"|"&amp;$D50,Empresas!$C$6:$CC$92,$G50+6+1,0),0))))</f>
        <v>0</v>
      </c>
      <c r="AG50" s="147">
        <f>IF(AND($I50="Si",P50=1),1,IF(AND($I50="Fisico",P50=1),1,IF(AND(P50=1,$I50="Electronico"),2,IF(P50=1,VLOOKUP($C50&amp;"|"&amp;$B50&amp;"|"&amp;$D50,Empresas!$C$6:$CC$92,$G50+6+1,0),0))))</f>
        <v>0</v>
      </c>
      <c r="AH50" s="147">
        <f>IF(AND($I50="Si",Q50=1),1,IF(AND($I50="Fisico",Q50=1),1,IF(AND(Q50=1,$I50="Electronico"),2,IF(Q50=1,VLOOKUP($C50&amp;"|"&amp;$B50&amp;"|"&amp;$D50,Empresas!$C$6:$CC$92,$G50+6+1,0),0))))</f>
        <v>0</v>
      </c>
      <c r="AI50" s="147">
        <f>IF(AND($I50="Si",R50=1),1,IF(AND($I50="Fisico",R50=1),1,IF(AND(R50=1,$I50="Electronico"),2,IF(R50=1,VLOOKUP($C50&amp;"|"&amp;$B50&amp;"|"&amp;$D50,Empresas!$C$6:$CC$92,$G50+6+1,0),0))))</f>
        <v>0</v>
      </c>
      <c r="AJ50" s="147">
        <f>IF(AND($I50="Si",S50=1),1,IF(AND($I50="Fisico",S50=1),1,IF(AND(S50=1,$I50="Electronico"),2,IF(S50=1,VLOOKUP($C50&amp;"|"&amp;$B50&amp;"|"&amp;$D50,Empresas!$C$6:$CC$92,$G50+6+1,0),0))))</f>
        <v>0</v>
      </c>
      <c r="AK50" s="147">
        <f>IF(AND($I50="Si",T50=1),1,IF(AND($I50="Fisico",T50=1),1,IF(AND(T50=1,$I50="Electronico"),2,IF(T50=1,VLOOKUP($C50&amp;"|"&amp;$B50&amp;"|"&amp;$D50,Empresas!$C$6:$CC$92,$G50+6+1,0),0))))</f>
        <v>0</v>
      </c>
      <c r="AL50" s="147">
        <f>IF(AND($I50="Si",U50=1),1,IF(AND($I50="Fisico",U50=1),1,IF(AND(U50=1,$I50="Electronico"),2,IF(U50=1,VLOOKUP($C50&amp;"|"&amp;$B50&amp;"|"&amp;$D50,Empresas!$C$6:$CC$92,$G50+6+1,0),0))))</f>
        <v>0</v>
      </c>
      <c r="AM50" s="149">
        <f t="shared" si="2"/>
        <v>0</v>
      </c>
      <c r="AN50" s="149">
        <f t="shared" si="3"/>
        <v>8</v>
      </c>
      <c r="AO50" s="152">
        <f t="shared" si="4"/>
        <v>0</v>
      </c>
    </row>
    <row r="51" spans="1:41" x14ac:dyDescent="0.25">
      <c r="A51" s="137" t="str">
        <f>VLOOKUP(D51,Empresas!$D$7:$F$91,3,0)</f>
        <v>Jose</v>
      </c>
      <c r="B51" s="138" t="str">
        <f>VLOOKUP(D51,Empresas!$D$7:$G$91,4,0)</f>
        <v xml:space="preserve">Rocio </v>
      </c>
      <c r="C51" s="138" t="s">
        <v>544</v>
      </c>
      <c r="D51" s="138" t="s">
        <v>6</v>
      </c>
      <c r="E51" s="138" t="str">
        <f>VLOOKUP(D51,Empresas!$D$7:$E$92,2,0)</f>
        <v>A. NAUTICAL - AIR INTL S.A.C.</v>
      </c>
      <c r="F51" s="138" t="s">
        <v>171</v>
      </c>
      <c r="G51" s="139">
        <f t="shared" si="8"/>
        <v>46</v>
      </c>
      <c r="H51" s="139" t="str">
        <f>VLOOKUP(D51,Empresas!$D$6:$L$92,7,0)</f>
        <v>Semestral</v>
      </c>
      <c r="I51" s="138" t="str">
        <f>VLOOKUP(VLOOKUP(D51&amp;"|"&amp;B51,Empresas!$I$7:$CB$92,G51,0),Tablas!$A$3:$B$5,2,0)</f>
        <v>No aplica</v>
      </c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 t="str">
        <f>VLOOKUP(D51,Empresas!$D$7:$CF$91,81,0)</f>
        <v>D</v>
      </c>
      <c r="W51" s="78" t="str">
        <f>VLOOKUP(D51,Empresas!$D$7:$M$91,10,0)</f>
        <v>Mype</v>
      </c>
      <c r="X51" s="69" t="str">
        <f t="shared" si="0"/>
        <v>SI</v>
      </c>
      <c r="Y51" s="153" t="str">
        <f t="shared" si="1"/>
        <v>No aplica</v>
      </c>
      <c r="Z51" s="147">
        <f>IF(Y51="No aplica",0,IF(I51="no",0,IF(I51="No aplica",0,IF(I51="Si",1,IF(I51="Fisico",1,IF(I51="Electronico",2,VLOOKUP(C51&amp;"|"&amp;B51&amp;"|"&amp;D51,Empresas!$C$6:$CC$92,G51+6+1,0)))))))</f>
        <v>0</v>
      </c>
      <c r="AA51" s="147">
        <f>IF(AND($I51="Si",J51=1),1,IF(AND($I51="Fisico",J51=1),1,IF(AND(J51=1,$I51="Electronico"),2,IF(J51=1,VLOOKUP($C51&amp;"|"&amp;$B51&amp;"|"&amp;$D51,Empresas!$C$6:$CC$92,$G51+6+1,0),0))))</f>
        <v>0</v>
      </c>
      <c r="AB51" s="147">
        <f>IF(AND($I51="Si",K51=1),1,IF(AND($I51="Fisico",K51=1),1,IF(AND(K51=1,$I51="Electronico"),2,IF(K51=1,VLOOKUP($C51&amp;"|"&amp;$B51&amp;"|"&amp;$D51,Empresas!$C$6:$CC$92,$G51+6+1,0),0))))</f>
        <v>0</v>
      </c>
      <c r="AC51" s="147">
        <f>IF(AND($I51="Si",L51=1),1,IF(AND($I51="Fisico",L51=1),1,IF(AND(L51=1,$I51="Electronico"),2,IF(L51=1,VLOOKUP($C51&amp;"|"&amp;$B51&amp;"|"&amp;$D51,Empresas!$C$6:$CC$92,$G51+6+1,0),0))))</f>
        <v>0</v>
      </c>
      <c r="AD51" s="147">
        <f>IF(AND($I51="Si",M51=1),1,IF(AND($I51="Fisico",M51=1),1,IF(AND(M51=1,$I51="Electronico"),2,IF(M51=1,VLOOKUP($C51&amp;"|"&amp;$B51&amp;"|"&amp;$D51,Empresas!$C$6:$CC$92,$G51+6+1,0),0))))</f>
        <v>0</v>
      </c>
      <c r="AE51" s="147">
        <f>IF(AND($I51="Si",N51=1),1,IF(AND($I51="Fisico",N51=1),1,IF(AND(N51=1,$I51="Electronico"),2,IF(N51=1,VLOOKUP($C51&amp;"|"&amp;$B51&amp;"|"&amp;$D51,Empresas!$C$6:$CC$92,$G51+6+1,0),0))))</f>
        <v>0</v>
      </c>
      <c r="AF51" s="147">
        <f>IF(AND($I51="Si",O51=1),1,IF(AND($I51="Fisico",O51=1),1,IF(AND(O51=1,$I51="Electronico"),2,IF(O51=1,VLOOKUP($C51&amp;"|"&amp;$B51&amp;"|"&amp;$D51,Empresas!$C$6:$CC$92,$G51+6+1,0),0))))</f>
        <v>0</v>
      </c>
      <c r="AG51" s="147">
        <f>IF(AND($I51="Si",P51=1),1,IF(AND($I51="Fisico",P51=1),1,IF(AND(P51=1,$I51="Electronico"),2,IF(P51=1,VLOOKUP($C51&amp;"|"&amp;$B51&amp;"|"&amp;$D51,Empresas!$C$6:$CC$92,$G51+6+1,0),0))))</f>
        <v>0</v>
      </c>
      <c r="AH51" s="147">
        <f>IF(AND($I51="Si",Q51=1),1,IF(AND($I51="Fisico",Q51=1),1,IF(AND(Q51=1,$I51="Electronico"),2,IF(Q51=1,VLOOKUP($C51&amp;"|"&amp;$B51&amp;"|"&amp;$D51,Empresas!$C$6:$CC$92,$G51+6+1,0),0))))</f>
        <v>0</v>
      </c>
      <c r="AI51" s="147">
        <f>IF(AND($I51="Si",R51=1),1,IF(AND($I51="Fisico",R51=1),1,IF(AND(R51=1,$I51="Electronico"),2,IF(R51=1,VLOOKUP($C51&amp;"|"&amp;$B51&amp;"|"&amp;$D51,Empresas!$C$6:$CC$92,$G51+6+1,0),0))))</f>
        <v>0</v>
      </c>
      <c r="AJ51" s="147">
        <f>IF(AND($I51="Si",S51=1),1,IF(AND($I51="Fisico",S51=1),1,IF(AND(S51=1,$I51="Electronico"),2,IF(S51=1,VLOOKUP($C51&amp;"|"&amp;$B51&amp;"|"&amp;$D51,Empresas!$C$6:$CC$92,$G51+6+1,0),0))))</f>
        <v>0</v>
      </c>
      <c r="AK51" s="147">
        <f>IF(AND($I51="Si",T51=1),1,IF(AND($I51="Fisico",T51=1),1,IF(AND(T51=1,$I51="Electronico"),2,IF(T51=1,VLOOKUP($C51&amp;"|"&amp;$B51&amp;"|"&amp;$D51,Empresas!$C$6:$CC$92,$G51+6+1,0),0))))</f>
        <v>0</v>
      </c>
      <c r="AL51" s="147">
        <f>IF(AND($I51="Si",U51=1),1,IF(AND($I51="Fisico",U51=1),1,IF(AND(U51=1,$I51="Electronico"),2,IF(U51=1,VLOOKUP($C51&amp;"|"&amp;$B51&amp;"|"&amp;$D51,Empresas!$C$6:$CC$92,$G51+6+1,0),0))))</f>
        <v>0</v>
      </c>
      <c r="AM51" s="149">
        <f t="shared" si="2"/>
        <v>0</v>
      </c>
      <c r="AN51" s="149">
        <f t="shared" si="3"/>
        <v>0</v>
      </c>
      <c r="AO51" s="152">
        <f t="shared" si="4"/>
        <v>0</v>
      </c>
    </row>
    <row r="52" spans="1:41" x14ac:dyDescent="0.25">
      <c r="A52" s="140" t="str">
        <f>VLOOKUP(D52,Empresas!$D$7:$F$91,3,0)</f>
        <v>Jose</v>
      </c>
      <c r="B52" s="141" t="str">
        <f>VLOOKUP(D52,Empresas!$D$7:$G$91,4,0)</f>
        <v xml:space="preserve">Rocio </v>
      </c>
      <c r="C52" s="141" t="s">
        <v>544</v>
      </c>
      <c r="D52" s="141" t="s">
        <v>6</v>
      </c>
      <c r="E52" s="141" t="str">
        <f>VLOOKUP(D52,Empresas!$D$7:$E$92,2,0)</f>
        <v>A. NAUTICAL - AIR INTL S.A.C.</v>
      </c>
      <c r="F52" s="141" t="s">
        <v>172</v>
      </c>
      <c r="G52" s="142">
        <f>+Empresas!$BF$2</f>
        <v>50</v>
      </c>
      <c r="H52" s="142" t="str">
        <f>VLOOKUP(D52,Empresas!$D$6:$L$92,7,0)</f>
        <v>Semestral</v>
      </c>
      <c r="I52" s="141" t="str">
        <f>VLOOKUP(VLOOKUP(D52&amp;"|"&amp;B52,Empresas!$I$7:$CB$92,G52,0),Tablas!$A$8:$B$10,2,0)</f>
        <v>Electronico</v>
      </c>
      <c r="J52" s="78">
        <v>1</v>
      </c>
      <c r="K52" s="78">
        <v>1</v>
      </c>
      <c r="L52" s="78">
        <v>1</v>
      </c>
      <c r="M52" s="78">
        <v>1</v>
      </c>
      <c r="N52" s="78">
        <v>1</v>
      </c>
      <c r="O52" s="78">
        <v>1</v>
      </c>
      <c r="P52" s="78">
        <v>1</v>
      </c>
      <c r="Q52" s="78">
        <v>2</v>
      </c>
      <c r="R52" s="78"/>
      <c r="S52" s="78"/>
      <c r="T52" s="78"/>
      <c r="U52" s="78"/>
      <c r="V52" s="78" t="str">
        <f>VLOOKUP(D52,Empresas!$D$7:$CF$91,81,0)</f>
        <v>D</v>
      </c>
      <c r="W52" s="78" t="str">
        <f>VLOOKUP(D52,Empresas!$D$7:$M$91,10,0)</f>
        <v>Mype</v>
      </c>
      <c r="X52" s="69" t="str">
        <f t="shared" si="0"/>
        <v>SI</v>
      </c>
      <c r="Y52" s="153" t="str">
        <f t="shared" si="1"/>
        <v>Si aplica</v>
      </c>
      <c r="Z52" s="147">
        <f>IF(Y52="No aplica",0,IF(I52="no",0,IF(I52="No aplica",0,IF(I52="Si",1,IF(I52="Fisico",1,IF(I52="Electronico",2,VLOOKUP(C52&amp;"|"&amp;B52&amp;"|"&amp;D52,Empresas!$C$6:$CC$92,G52+6+1,0)))))))</f>
        <v>2</v>
      </c>
      <c r="AA52" s="147">
        <f>IF(AND($I52="Si",J52=1),1,IF(AND($I52="Fisico",J52=1),1,IF(AND(J52=1,$I52="Electronico"),2,IF(J52=1,VLOOKUP($C52&amp;"|"&amp;$B52&amp;"|"&amp;$D52,Empresas!$C$6:$CC$92,$G52+6+1,0),0))))</f>
        <v>2</v>
      </c>
      <c r="AB52" s="147">
        <f>IF(AND($I52="Si",K52=1),1,IF(AND($I52="Fisico",K52=1),1,IF(AND(K52=1,$I52="Electronico"),2,IF(K52=1,VLOOKUP($C52&amp;"|"&amp;$B52&amp;"|"&amp;$D52,Empresas!$C$6:$CC$92,$G52+6+1,0),0))))</f>
        <v>2</v>
      </c>
      <c r="AC52" s="147">
        <f>IF(AND($I52="Si",L52=1),1,IF(AND($I52="Fisico",L52=1),1,IF(AND(L52=1,$I52="Electronico"),2,IF(L52=1,VLOOKUP($C52&amp;"|"&amp;$B52&amp;"|"&amp;$D52,Empresas!$C$6:$CC$92,$G52+6+1,0),0))))</f>
        <v>2</v>
      </c>
      <c r="AD52" s="147">
        <f>IF(AND($I52="Si",M52=1),1,IF(AND($I52="Fisico",M52=1),1,IF(AND(M52=1,$I52="Electronico"),2,IF(M52=1,VLOOKUP($C52&amp;"|"&amp;$B52&amp;"|"&amp;$D52,Empresas!$C$6:$CC$92,$G52+6+1,0),0))))</f>
        <v>2</v>
      </c>
      <c r="AE52" s="147">
        <f>IF(AND($I52="Si",N52=1),1,IF(AND($I52="Fisico",N52=1),1,IF(AND(N52=1,$I52="Electronico"),2,IF(N52=1,VLOOKUP($C52&amp;"|"&amp;$B52&amp;"|"&amp;$D52,Empresas!$C$6:$CC$92,$G52+6+1,0),0))))</f>
        <v>2</v>
      </c>
      <c r="AF52" s="147">
        <f>IF(AND($I52="Si",O52=1),1,IF(AND($I52="Fisico",O52=1),1,IF(AND(O52=1,$I52="Electronico"),2,IF(O52=1,VLOOKUP($C52&amp;"|"&amp;$B52&amp;"|"&amp;$D52,Empresas!$C$6:$CC$92,$G52+6+1,0),0))))</f>
        <v>2</v>
      </c>
      <c r="AG52" s="147">
        <f>IF(AND($I52="Si",P52=1),1,IF(AND($I52="Fisico",P52=1),1,IF(AND(P52=1,$I52="Electronico"),2,IF(P52=1,VLOOKUP($C52&amp;"|"&amp;$B52&amp;"|"&amp;$D52,Empresas!$C$6:$CC$92,$G52+6+1,0),0))))</f>
        <v>2</v>
      </c>
      <c r="AH52" s="147">
        <f>IF(AND($I52="Si",Q52=1),1,IF(AND($I52="Fisico",Q52=1),1,IF(AND(Q52=1,$I52="Electronico"),2,IF(Q52=1,VLOOKUP($C52&amp;"|"&amp;$B52&amp;"|"&amp;$D52,Empresas!$C$6:$CC$92,$G52+6+1,0),0))))</f>
        <v>0</v>
      </c>
      <c r="AI52" s="147">
        <f>IF(AND($I52="Si",R52=1),1,IF(AND($I52="Fisico",R52=1),1,IF(AND(R52=1,$I52="Electronico"),2,IF(R52=1,VLOOKUP($C52&amp;"|"&amp;$B52&amp;"|"&amp;$D52,Empresas!$C$6:$CC$92,$G52+6+1,0),0))))</f>
        <v>0</v>
      </c>
      <c r="AJ52" s="147">
        <f>IF(AND($I52="Si",S52=1),1,IF(AND($I52="Fisico",S52=1),1,IF(AND(S52=1,$I52="Electronico"),2,IF(S52=1,VLOOKUP($C52&amp;"|"&amp;$B52&amp;"|"&amp;$D52,Empresas!$C$6:$CC$92,$G52+6+1,0),0))))</f>
        <v>0</v>
      </c>
      <c r="AK52" s="147">
        <f>IF(AND($I52="Si",T52=1),1,IF(AND($I52="Fisico",T52=1),1,IF(AND(T52=1,$I52="Electronico"),2,IF(T52=1,VLOOKUP($C52&amp;"|"&amp;$B52&amp;"|"&amp;$D52,Empresas!$C$6:$CC$92,$G52+6+1,0),0))))</f>
        <v>0</v>
      </c>
      <c r="AL52" s="147">
        <f>IF(AND($I52="Si",U52=1),1,IF(AND($I52="Fisico",U52=1),1,IF(AND(U52=1,$I52="Electronico"),2,IF(U52=1,VLOOKUP($C52&amp;"|"&amp;$B52&amp;"|"&amp;$D52,Empresas!$C$6:$CC$92,$G52+6+1,0),0))))</f>
        <v>0</v>
      </c>
      <c r="AM52" s="149">
        <f t="shared" si="2"/>
        <v>14</v>
      </c>
      <c r="AN52" s="149">
        <f t="shared" si="3"/>
        <v>16</v>
      </c>
      <c r="AO52" s="152">
        <f t="shared" si="4"/>
        <v>0.875</v>
      </c>
    </row>
    <row r="53" spans="1:41" x14ac:dyDescent="0.25">
      <c r="A53" s="140" t="str">
        <f>VLOOKUP(D53,Empresas!$D$7:$F$91,3,0)</f>
        <v>Jose</v>
      </c>
      <c r="B53" s="141" t="str">
        <f>VLOOKUP(D53,Empresas!$D$7:$G$91,4,0)</f>
        <v xml:space="preserve">Rocio </v>
      </c>
      <c r="C53" s="141" t="s">
        <v>544</v>
      </c>
      <c r="D53" s="141" t="s">
        <v>6</v>
      </c>
      <c r="E53" s="141" t="str">
        <f>VLOOKUP(D53,Empresas!$D$7:$E$92,2,0)</f>
        <v>A. NAUTICAL - AIR INTL S.A.C.</v>
      </c>
      <c r="F53" s="141" t="s">
        <v>173</v>
      </c>
      <c r="G53" s="142">
        <f>+G52+1</f>
        <v>51</v>
      </c>
      <c r="H53" s="142" t="str">
        <f>VLOOKUP(D53,Empresas!$D$6:$L$92,7,0)</f>
        <v>Semestral</v>
      </c>
      <c r="I53" s="141" t="str">
        <f>VLOOKUP(VLOOKUP(D53&amp;"|"&amp;B53,Empresas!$I$7:$CB$92,G53,0),Tablas!$A$8:$B$10,2,0)</f>
        <v>Electronico</v>
      </c>
      <c r="J53" s="78">
        <v>1</v>
      </c>
      <c r="K53" s="78">
        <v>1</v>
      </c>
      <c r="L53" s="78">
        <v>1</v>
      </c>
      <c r="M53" s="78">
        <v>1</v>
      </c>
      <c r="N53" s="78">
        <v>1</v>
      </c>
      <c r="O53" s="78">
        <v>1</v>
      </c>
      <c r="P53" s="78">
        <v>1</v>
      </c>
      <c r="Q53" s="78">
        <v>2</v>
      </c>
      <c r="R53" s="78"/>
      <c r="S53" s="78"/>
      <c r="T53" s="78"/>
      <c r="U53" s="78"/>
      <c r="V53" s="78" t="str">
        <f>VLOOKUP(D53,Empresas!$D$7:$CF$91,81,0)</f>
        <v>D</v>
      </c>
      <c r="W53" s="78" t="str">
        <f>VLOOKUP(D53,Empresas!$D$7:$M$91,10,0)</f>
        <v>Mype</v>
      </c>
      <c r="X53" s="69" t="str">
        <f t="shared" si="0"/>
        <v>SI</v>
      </c>
      <c r="Y53" s="153" t="str">
        <f t="shared" si="1"/>
        <v>Si aplica</v>
      </c>
      <c r="Z53" s="147">
        <f>IF(Y53="No aplica",0,IF(I53="no",0,IF(I53="No aplica",0,IF(I53="Si",1,IF(I53="Fisico",1,IF(I53="Electronico",2,VLOOKUP(C53&amp;"|"&amp;B53&amp;"|"&amp;D53,Empresas!$C$6:$CC$92,G53+6+1,0)))))))</f>
        <v>2</v>
      </c>
      <c r="AA53" s="147">
        <f>IF(AND($I53="Si",J53=1),1,IF(AND($I53="Fisico",J53=1),1,IF(AND(J53=1,$I53="Electronico"),2,IF(J53=1,VLOOKUP($C53&amp;"|"&amp;$B53&amp;"|"&amp;$D53,Empresas!$C$6:$CC$92,$G53+6+1,0),0))))</f>
        <v>2</v>
      </c>
      <c r="AB53" s="147">
        <f>IF(AND($I53="Si",K53=1),1,IF(AND($I53="Fisico",K53=1),1,IF(AND(K53=1,$I53="Electronico"),2,IF(K53=1,VLOOKUP($C53&amp;"|"&amp;$B53&amp;"|"&amp;$D53,Empresas!$C$6:$CC$92,$G53+6+1,0),0))))</f>
        <v>2</v>
      </c>
      <c r="AC53" s="147">
        <f>IF(AND($I53="Si",L53=1),1,IF(AND($I53="Fisico",L53=1),1,IF(AND(L53=1,$I53="Electronico"),2,IF(L53=1,VLOOKUP($C53&amp;"|"&amp;$B53&amp;"|"&amp;$D53,Empresas!$C$6:$CC$92,$G53+6+1,0),0))))</f>
        <v>2</v>
      </c>
      <c r="AD53" s="147">
        <f>IF(AND($I53="Si",M53=1),1,IF(AND($I53="Fisico",M53=1),1,IF(AND(M53=1,$I53="Electronico"),2,IF(M53=1,VLOOKUP($C53&amp;"|"&amp;$B53&amp;"|"&amp;$D53,Empresas!$C$6:$CC$92,$G53+6+1,0),0))))</f>
        <v>2</v>
      </c>
      <c r="AE53" s="147">
        <f>IF(AND($I53="Si",N53=1),1,IF(AND($I53="Fisico",N53=1),1,IF(AND(N53=1,$I53="Electronico"),2,IF(N53=1,VLOOKUP($C53&amp;"|"&amp;$B53&amp;"|"&amp;$D53,Empresas!$C$6:$CC$92,$G53+6+1,0),0))))</f>
        <v>2</v>
      </c>
      <c r="AF53" s="147">
        <f>IF(AND($I53="Si",O53=1),1,IF(AND($I53="Fisico",O53=1),1,IF(AND(O53=1,$I53="Electronico"),2,IF(O53=1,VLOOKUP($C53&amp;"|"&amp;$B53&amp;"|"&amp;$D53,Empresas!$C$6:$CC$92,$G53+6+1,0),0))))</f>
        <v>2</v>
      </c>
      <c r="AG53" s="147">
        <f>IF(AND($I53="Si",P53=1),1,IF(AND($I53="Fisico",P53=1),1,IF(AND(P53=1,$I53="Electronico"),2,IF(P53=1,VLOOKUP($C53&amp;"|"&amp;$B53&amp;"|"&amp;$D53,Empresas!$C$6:$CC$92,$G53+6+1,0),0))))</f>
        <v>2</v>
      </c>
      <c r="AH53" s="147">
        <f>IF(AND($I53="Si",Q53=1),1,IF(AND($I53="Fisico",Q53=1),1,IF(AND(Q53=1,$I53="Electronico"),2,IF(Q53=1,VLOOKUP($C53&amp;"|"&amp;$B53&amp;"|"&amp;$D53,Empresas!$C$6:$CC$92,$G53+6+1,0),0))))</f>
        <v>0</v>
      </c>
      <c r="AI53" s="147">
        <f>IF(AND($I53="Si",R53=1),1,IF(AND($I53="Fisico",R53=1),1,IF(AND(R53=1,$I53="Electronico"),2,IF(R53=1,VLOOKUP($C53&amp;"|"&amp;$B53&amp;"|"&amp;$D53,Empresas!$C$6:$CC$92,$G53+6+1,0),0))))</f>
        <v>0</v>
      </c>
      <c r="AJ53" s="147">
        <f>IF(AND($I53="Si",S53=1),1,IF(AND($I53="Fisico",S53=1),1,IF(AND(S53=1,$I53="Electronico"),2,IF(S53=1,VLOOKUP($C53&amp;"|"&amp;$B53&amp;"|"&amp;$D53,Empresas!$C$6:$CC$92,$G53+6+1,0),0))))</f>
        <v>0</v>
      </c>
      <c r="AK53" s="147">
        <f>IF(AND($I53="Si",T53=1),1,IF(AND($I53="Fisico",T53=1),1,IF(AND(T53=1,$I53="Electronico"),2,IF(T53=1,VLOOKUP($C53&amp;"|"&amp;$B53&amp;"|"&amp;$D53,Empresas!$C$6:$CC$92,$G53+6+1,0),0))))</f>
        <v>0</v>
      </c>
      <c r="AL53" s="147">
        <f>IF(AND($I53="Si",U53=1),1,IF(AND($I53="Fisico",U53=1),1,IF(AND(U53=1,$I53="Electronico"),2,IF(U53=1,VLOOKUP($C53&amp;"|"&amp;$B53&amp;"|"&amp;$D53,Empresas!$C$6:$CC$92,$G53+6+1,0),0))))</f>
        <v>0</v>
      </c>
      <c r="AM53" s="149">
        <f t="shared" si="2"/>
        <v>14</v>
      </c>
      <c r="AN53" s="149">
        <f t="shared" si="3"/>
        <v>16</v>
      </c>
      <c r="AO53" s="152">
        <f t="shared" si="4"/>
        <v>0.875</v>
      </c>
    </row>
    <row r="54" spans="1:41" x14ac:dyDescent="0.25">
      <c r="A54" s="140" t="str">
        <f>VLOOKUP(D54,Empresas!$D$7:$F$91,3,0)</f>
        <v>Jose</v>
      </c>
      <c r="B54" s="141" t="str">
        <f>VLOOKUP(D54,Empresas!$D$7:$G$91,4,0)</f>
        <v xml:space="preserve">Rocio </v>
      </c>
      <c r="C54" s="141" t="s">
        <v>544</v>
      </c>
      <c r="D54" s="141" t="s">
        <v>6</v>
      </c>
      <c r="E54" s="141" t="str">
        <f>VLOOKUP(D54,Empresas!$D$7:$E$92,2,0)</f>
        <v>A. NAUTICAL - AIR INTL S.A.C.</v>
      </c>
      <c r="F54" s="141" t="s">
        <v>174</v>
      </c>
      <c r="G54" s="142">
        <f t="shared" ref="G54:G62" si="9">+G53+1</f>
        <v>52</v>
      </c>
      <c r="H54" s="142" t="str">
        <f>VLOOKUP(D54,Empresas!$D$6:$L$92,7,0)</f>
        <v>Semestral</v>
      </c>
      <c r="I54" s="141" t="str">
        <f>VLOOKUP(VLOOKUP(D54&amp;"|"&amp;B54,Empresas!$I$7:$CB$92,G54,0),Tablas!$A$8:$B$10,2,0)</f>
        <v>No aplica</v>
      </c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 t="str">
        <f>VLOOKUP(D54,Empresas!$D$7:$CF$91,81,0)</f>
        <v>D</v>
      </c>
      <c r="W54" s="78" t="str">
        <f>VLOOKUP(D54,Empresas!$D$7:$M$91,10,0)</f>
        <v>Mype</v>
      </c>
      <c r="X54" s="69" t="str">
        <f t="shared" si="0"/>
        <v>SI</v>
      </c>
      <c r="Y54" s="153" t="str">
        <f t="shared" si="1"/>
        <v>No aplica</v>
      </c>
      <c r="Z54" s="147">
        <f>IF(Y54="No aplica",0,IF(I54="no",0,IF(I54="No aplica",0,IF(I54="Si",1,IF(I54="Fisico",1,IF(I54="Electronico",2,VLOOKUP(C54&amp;"|"&amp;B54&amp;"|"&amp;D54,Empresas!$C$6:$CC$92,G54+6+1,0)))))))</f>
        <v>0</v>
      </c>
      <c r="AA54" s="147">
        <f>IF(AND($I54="Si",J54=1),1,IF(AND($I54="Fisico",J54=1),1,IF(AND(J54=1,$I54="Electronico"),2,IF(J54=1,VLOOKUP($C54&amp;"|"&amp;$B54&amp;"|"&amp;$D54,Empresas!$C$6:$CC$92,$G54+6+1,0),0))))</f>
        <v>0</v>
      </c>
      <c r="AB54" s="147">
        <f>IF(AND($I54="Si",K54=1),1,IF(AND($I54="Fisico",K54=1),1,IF(AND(K54=1,$I54="Electronico"),2,IF(K54=1,VLOOKUP($C54&amp;"|"&amp;$B54&amp;"|"&amp;$D54,Empresas!$C$6:$CC$92,$G54+6+1,0),0))))</f>
        <v>0</v>
      </c>
      <c r="AC54" s="147">
        <f>IF(AND($I54="Si",L54=1),1,IF(AND($I54="Fisico",L54=1),1,IF(AND(L54=1,$I54="Electronico"),2,IF(L54=1,VLOOKUP($C54&amp;"|"&amp;$B54&amp;"|"&amp;$D54,Empresas!$C$6:$CC$92,$G54+6+1,0),0))))</f>
        <v>0</v>
      </c>
      <c r="AD54" s="147">
        <f>IF(AND($I54="Si",M54=1),1,IF(AND($I54="Fisico",M54=1),1,IF(AND(M54=1,$I54="Electronico"),2,IF(M54=1,VLOOKUP($C54&amp;"|"&amp;$B54&amp;"|"&amp;$D54,Empresas!$C$6:$CC$92,$G54+6+1,0),0))))</f>
        <v>0</v>
      </c>
      <c r="AE54" s="147">
        <f>IF(AND($I54="Si",N54=1),1,IF(AND($I54="Fisico",N54=1),1,IF(AND(N54=1,$I54="Electronico"),2,IF(N54=1,VLOOKUP($C54&amp;"|"&amp;$B54&amp;"|"&amp;$D54,Empresas!$C$6:$CC$92,$G54+6+1,0),0))))</f>
        <v>0</v>
      </c>
      <c r="AF54" s="147">
        <f>IF(AND($I54="Si",O54=1),1,IF(AND($I54="Fisico",O54=1),1,IF(AND(O54=1,$I54="Electronico"),2,IF(O54=1,VLOOKUP($C54&amp;"|"&amp;$B54&amp;"|"&amp;$D54,Empresas!$C$6:$CC$92,$G54+6+1,0),0))))</f>
        <v>0</v>
      </c>
      <c r="AG54" s="147">
        <f>IF(AND($I54="Si",P54=1),1,IF(AND($I54="Fisico",P54=1),1,IF(AND(P54=1,$I54="Electronico"),2,IF(P54=1,VLOOKUP($C54&amp;"|"&amp;$B54&amp;"|"&amp;$D54,Empresas!$C$6:$CC$92,$G54+6+1,0),0))))</f>
        <v>0</v>
      </c>
      <c r="AH54" s="147">
        <f>IF(AND($I54="Si",Q54=1),1,IF(AND($I54="Fisico",Q54=1),1,IF(AND(Q54=1,$I54="Electronico"),2,IF(Q54=1,VLOOKUP($C54&amp;"|"&amp;$B54&amp;"|"&amp;$D54,Empresas!$C$6:$CC$92,$G54+6+1,0),0))))</f>
        <v>0</v>
      </c>
      <c r="AI54" s="147">
        <f>IF(AND($I54="Si",R54=1),1,IF(AND($I54="Fisico",R54=1),1,IF(AND(R54=1,$I54="Electronico"),2,IF(R54=1,VLOOKUP($C54&amp;"|"&amp;$B54&amp;"|"&amp;$D54,Empresas!$C$6:$CC$92,$G54+6+1,0),0))))</f>
        <v>0</v>
      </c>
      <c r="AJ54" s="147">
        <f>IF(AND($I54="Si",S54=1),1,IF(AND($I54="Fisico",S54=1),1,IF(AND(S54=1,$I54="Electronico"),2,IF(S54=1,VLOOKUP($C54&amp;"|"&amp;$B54&amp;"|"&amp;$D54,Empresas!$C$6:$CC$92,$G54+6+1,0),0))))</f>
        <v>0</v>
      </c>
      <c r="AK54" s="147">
        <f>IF(AND($I54="Si",T54=1),1,IF(AND($I54="Fisico",T54=1),1,IF(AND(T54=1,$I54="Electronico"),2,IF(T54=1,VLOOKUP($C54&amp;"|"&amp;$B54&amp;"|"&amp;$D54,Empresas!$C$6:$CC$92,$G54+6+1,0),0))))</f>
        <v>0</v>
      </c>
      <c r="AL54" s="147">
        <f>IF(AND($I54="Si",U54=1),1,IF(AND($I54="Fisico",U54=1),1,IF(AND(U54=1,$I54="Electronico"),2,IF(U54=1,VLOOKUP($C54&amp;"|"&amp;$B54&amp;"|"&amp;$D54,Empresas!$C$6:$CC$92,$G54+6+1,0),0))))</f>
        <v>0</v>
      </c>
      <c r="AM54" s="149">
        <f t="shared" si="2"/>
        <v>0</v>
      </c>
      <c r="AN54" s="149">
        <f t="shared" si="3"/>
        <v>0</v>
      </c>
      <c r="AO54" s="152">
        <f t="shared" si="4"/>
        <v>0</v>
      </c>
    </row>
    <row r="55" spans="1:41" x14ac:dyDescent="0.25">
      <c r="A55" s="140" t="str">
        <f>VLOOKUP(D55,Empresas!$D$7:$F$91,3,0)</f>
        <v>Jose</v>
      </c>
      <c r="B55" s="141" t="str">
        <f>VLOOKUP(D55,Empresas!$D$7:$G$91,4,0)</f>
        <v xml:space="preserve">Rocio </v>
      </c>
      <c r="C55" s="141" t="s">
        <v>544</v>
      </c>
      <c r="D55" s="141" t="s">
        <v>6</v>
      </c>
      <c r="E55" s="141" t="str">
        <f>VLOOKUP(D55,Empresas!$D$7:$E$92,2,0)</f>
        <v>A. NAUTICAL - AIR INTL S.A.C.</v>
      </c>
      <c r="F55" s="141" t="s">
        <v>175</v>
      </c>
      <c r="G55" s="142">
        <f t="shared" si="9"/>
        <v>53</v>
      </c>
      <c r="H55" s="142" t="str">
        <f>VLOOKUP(D55,Empresas!$D$6:$L$92,7,0)</f>
        <v>Semestral</v>
      </c>
      <c r="I55" s="141" t="str">
        <f>VLOOKUP(VLOOKUP(D55&amp;"|"&amp;B55,Empresas!$I$7:$CB$92,G55,0),Tablas!$A$8:$B$10,2,0)</f>
        <v>Fisico</v>
      </c>
      <c r="J55" s="78">
        <v>2</v>
      </c>
      <c r="K55" s="78">
        <v>2</v>
      </c>
      <c r="L55" s="78">
        <v>2</v>
      </c>
      <c r="M55" s="78">
        <v>2</v>
      </c>
      <c r="N55" s="78">
        <v>2</v>
      </c>
      <c r="O55" s="78">
        <v>2</v>
      </c>
      <c r="P55" s="78">
        <v>2</v>
      </c>
      <c r="Q55" s="78">
        <v>2</v>
      </c>
      <c r="R55" s="78"/>
      <c r="S55" s="78"/>
      <c r="T55" s="78"/>
      <c r="U55" s="78"/>
      <c r="V55" s="78" t="str">
        <f>VLOOKUP(D55,Empresas!$D$7:$CF$91,81,0)</f>
        <v>D</v>
      </c>
      <c r="W55" s="78" t="str">
        <f>VLOOKUP(D55,Empresas!$D$7:$M$91,10,0)</f>
        <v>Mype</v>
      </c>
      <c r="X55" s="69" t="str">
        <f t="shared" si="0"/>
        <v>SI</v>
      </c>
      <c r="Y55" s="153" t="str">
        <f t="shared" si="1"/>
        <v>Si aplica</v>
      </c>
      <c r="Z55" s="147">
        <f>IF(Y55="No aplica",0,IF(I55="no",0,IF(I55="No aplica",0,IF(I55="Si",1,IF(I55="Fisico",1,IF(I55="Electronico",2,VLOOKUP(C55&amp;"|"&amp;B55&amp;"|"&amp;D55,Empresas!$C$6:$CC$92,G55+6+1,0)))))))</f>
        <v>1</v>
      </c>
      <c r="AA55" s="147">
        <f>IF(AND($I55="Si",J55=1),1,IF(AND($I55="Fisico",J55=1),1,IF(AND(J55=1,$I55="Electronico"),2,IF(J55=1,VLOOKUP($C55&amp;"|"&amp;$B55&amp;"|"&amp;$D55,Empresas!$C$6:$CC$92,$G55+6+1,0),0))))</f>
        <v>0</v>
      </c>
      <c r="AB55" s="147">
        <f>IF(AND($I55="Si",K55=1),1,IF(AND($I55="Fisico",K55=1),1,IF(AND(K55=1,$I55="Electronico"),2,IF(K55=1,VLOOKUP($C55&amp;"|"&amp;$B55&amp;"|"&amp;$D55,Empresas!$C$6:$CC$92,$G55+6+1,0),0))))</f>
        <v>0</v>
      </c>
      <c r="AC55" s="147">
        <f>IF(AND($I55="Si",L55=1),1,IF(AND($I55="Fisico",L55=1),1,IF(AND(L55=1,$I55="Electronico"),2,IF(L55=1,VLOOKUP($C55&amp;"|"&amp;$B55&amp;"|"&amp;$D55,Empresas!$C$6:$CC$92,$G55+6+1,0),0))))</f>
        <v>0</v>
      </c>
      <c r="AD55" s="147">
        <f>IF(AND($I55="Si",M55=1),1,IF(AND($I55="Fisico",M55=1),1,IF(AND(M55=1,$I55="Electronico"),2,IF(M55=1,VLOOKUP($C55&amp;"|"&amp;$B55&amp;"|"&amp;$D55,Empresas!$C$6:$CC$92,$G55+6+1,0),0))))</f>
        <v>0</v>
      </c>
      <c r="AE55" s="147">
        <f>IF(AND($I55="Si",N55=1),1,IF(AND($I55="Fisico",N55=1),1,IF(AND(N55=1,$I55="Electronico"),2,IF(N55=1,VLOOKUP($C55&amp;"|"&amp;$B55&amp;"|"&amp;$D55,Empresas!$C$6:$CC$92,$G55+6+1,0),0))))</f>
        <v>0</v>
      </c>
      <c r="AF55" s="147">
        <f>IF(AND($I55="Si",O55=1),1,IF(AND($I55="Fisico",O55=1),1,IF(AND(O55=1,$I55="Electronico"),2,IF(O55=1,VLOOKUP($C55&amp;"|"&amp;$B55&amp;"|"&amp;$D55,Empresas!$C$6:$CC$92,$G55+6+1,0),0))))</f>
        <v>0</v>
      </c>
      <c r="AG55" s="147">
        <f>IF(AND($I55="Si",P55=1),1,IF(AND($I55="Fisico",P55=1),1,IF(AND(P55=1,$I55="Electronico"),2,IF(P55=1,VLOOKUP($C55&amp;"|"&amp;$B55&amp;"|"&amp;$D55,Empresas!$C$6:$CC$92,$G55+6+1,0),0))))</f>
        <v>0</v>
      </c>
      <c r="AH55" s="147">
        <f>IF(AND($I55="Si",Q55=1),1,IF(AND($I55="Fisico",Q55=1),1,IF(AND(Q55=1,$I55="Electronico"),2,IF(Q55=1,VLOOKUP($C55&amp;"|"&amp;$B55&amp;"|"&amp;$D55,Empresas!$C$6:$CC$92,$G55+6+1,0),0))))</f>
        <v>0</v>
      </c>
      <c r="AI55" s="147">
        <f>IF(AND($I55="Si",R55=1),1,IF(AND($I55="Fisico",R55=1),1,IF(AND(R55=1,$I55="Electronico"),2,IF(R55=1,VLOOKUP($C55&amp;"|"&amp;$B55&amp;"|"&amp;$D55,Empresas!$C$6:$CC$92,$G55+6+1,0),0))))</f>
        <v>0</v>
      </c>
      <c r="AJ55" s="147">
        <f>IF(AND($I55="Si",S55=1),1,IF(AND($I55="Fisico",S55=1),1,IF(AND(S55=1,$I55="Electronico"),2,IF(S55=1,VLOOKUP($C55&amp;"|"&amp;$B55&amp;"|"&amp;$D55,Empresas!$C$6:$CC$92,$G55+6+1,0),0))))</f>
        <v>0</v>
      </c>
      <c r="AK55" s="147">
        <f>IF(AND($I55="Si",T55=1),1,IF(AND($I55="Fisico",T55=1),1,IF(AND(T55=1,$I55="Electronico"),2,IF(T55=1,VLOOKUP($C55&amp;"|"&amp;$B55&amp;"|"&amp;$D55,Empresas!$C$6:$CC$92,$G55+6+1,0),0))))</f>
        <v>0</v>
      </c>
      <c r="AL55" s="147">
        <f>IF(AND($I55="Si",U55=1),1,IF(AND($I55="Fisico",U55=1),1,IF(AND(U55=1,$I55="Electronico"),2,IF(U55=1,VLOOKUP($C55&amp;"|"&amp;$B55&amp;"|"&amp;$D55,Empresas!$C$6:$CC$92,$G55+6+1,0),0))))</f>
        <v>0</v>
      </c>
      <c r="AM55" s="149">
        <f t="shared" si="2"/>
        <v>0</v>
      </c>
      <c r="AN55" s="149">
        <f t="shared" si="3"/>
        <v>8</v>
      </c>
      <c r="AO55" s="152">
        <f t="shared" si="4"/>
        <v>0</v>
      </c>
    </row>
    <row r="56" spans="1:41" x14ac:dyDescent="0.25">
      <c r="A56" s="140" t="str">
        <f>VLOOKUP(D56,Empresas!$D$7:$F$91,3,0)</f>
        <v>Jose</v>
      </c>
      <c r="B56" s="141" t="str">
        <f>VLOOKUP(D56,Empresas!$D$7:$G$91,4,0)</f>
        <v xml:space="preserve">Rocio </v>
      </c>
      <c r="C56" s="141" t="s">
        <v>544</v>
      </c>
      <c r="D56" s="141" t="s">
        <v>6</v>
      </c>
      <c r="E56" s="141" t="str">
        <f>VLOOKUP(D56,Empresas!$D$7:$E$92,2,0)</f>
        <v>A. NAUTICAL - AIR INTL S.A.C.</v>
      </c>
      <c r="F56" s="141" t="s">
        <v>176</v>
      </c>
      <c r="G56" s="142">
        <f t="shared" si="9"/>
        <v>54</v>
      </c>
      <c r="H56" s="142" t="str">
        <f>VLOOKUP(D56,Empresas!$D$6:$L$92,7,0)</f>
        <v>Semestral</v>
      </c>
      <c r="I56" s="141" t="str">
        <f>VLOOKUP(VLOOKUP(D56&amp;"|"&amp;B56,Empresas!$I$7:$CB$92,G56,0),Tablas!$A$8:$B$10,2,0)</f>
        <v>No aplica</v>
      </c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 t="str">
        <f>VLOOKUP(D56,Empresas!$D$7:$CF$91,81,0)</f>
        <v>D</v>
      </c>
      <c r="W56" s="78" t="str">
        <f>VLOOKUP(D56,Empresas!$D$7:$M$91,10,0)</f>
        <v>Mype</v>
      </c>
      <c r="X56" s="69" t="str">
        <f t="shared" si="0"/>
        <v>SI</v>
      </c>
      <c r="Y56" s="153" t="str">
        <f t="shared" si="1"/>
        <v>No aplica</v>
      </c>
      <c r="Z56" s="147">
        <f>IF(Y56="No aplica",0,IF(I56="no",0,IF(I56="No aplica",0,IF(I56="Si",1,IF(I56="Fisico",1,IF(I56="Electronico",2,VLOOKUP(C56&amp;"|"&amp;B56&amp;"|"&amp;D56,Empresas!$C$6:$CC$92,G56+6+1,0)))))))</f>
        <v>0</v>
      </c>
      <c r="AA56" s="147">
        <f>IF(AND($I56="Si",J56=1),1,IF(AND($I56="Fisico",J56=1),1,IF(AND(J56=1,$I56="Electronico"),2,IF(J56=1,VLOOKUP($C56&amp;"|"&amp;$B56&amp;"|"&amp;$D56,Empresas!$C$6:$CC$92,$G56+6+1,0),0))))</f>
        <v>0</v>
      </c>
      <c r="AB56" s="147">
        <f>IF(AND($I56="Si",K56=1),1,IF(AND($I56="Fisico",K56=1),1,IF(AND(K56=1,$I56="Electronico"),2,IF(K56=1,VLOOKUP($C56&amp;"|"&amp;$B56&amp;"|"&amp;$D56,Empresas!$C$6:$CC$92,$G56+6+1,0),0))))</f>
        <v>0</v>
      </c>
      <c r="AC56" s="147">
        <f>IF(AND($I56="Si",L56=1),1,IF(AND($I56="Fisico",L56=1),1,IF(AND(L56=1,$I56="Electronico"),2,IF(L56=1,VLOOKUP($C56&amp;"|"&amp;$B56&amp;"|"&amp;$D56,Empresas!$C$6:$CC$92,$G56+6+1,0),0))))</f>
        <v>0</v>
      </c>
      <c r="AD56" s="147">
        <f>IF(AND($I56="Si",M56=1),1,IF(AND($I56="Fisico",M56=1),1,IF(AND(M56=1,$I56="Electronico"),2,IF(M56=1,VLOOKUP($C56&amp;"|"&amp;$B56&amp;"|"&amp;$D56,Empresas!$C$6:$CC$92,$G56+6+1,0),0))))</f>
        <v>0</v>
      </c>
      <c r="AE56" s="147">
        <f>IF(AND($I56="Si",N56=1),1,IF(AND($I56="Fisico",N56=1),1,IF(AND(N56=1,$I56="Electronico"),2,IF(N56=1,VLOOKUP($C56&amp;"|"&amp;$B56&amp;"|"&amp;$D56,Empresas!$C$6:$CC$92,$G56+6+1,0),0))))</f>
        <v>0</v>
      </c>
      <c r="AF56" s="147">
        <f>IF(AND($I56="Si",O56=1),1,IF(AND($I56="Fisico",O56=1),1,IF(AND(O56=1,$I56="Electronico"),2,IF(O56=1,VLOOKUP($C56&amp;"|"&amp;$B56&amp;"|"&amp;$D56,Empresas!$C$6:$CC$92,$G56+6+1,0),0))))</f>
        <v>0</v>
      </c>
      <c r="AG56" s="147">
        <f>IF(AND($I56="Si",P56=1),1,IF(AND($I56="Fisico",P56=1),1,IF(AND(P56=1,$I56="Electronico"),2,IF(P56=1,VLOOKUP($C56&amp;"|"&amp;$B56&amp;"|"&amp;$D56,Empresas!$C$6:$CC$92,$G56+6+1,0),0))))</f>
        <v>0</v>
      </c>
      <c r="AH56" s="147">
        <f>IF(AND($I56="Si",Q56=1),1,IF(AND($I56="Fisico",Q56=1),1,IF(AND(Q56=1,$I56="Electronico"),2,IF(Q56=1,VLOOKUP($C56&amp;"|"&amp;$B56&amp;"|"&amp;$D56,Empresas!$C$6:$CC$92,$G56+6+1,0),0))))</f>
        <v>0</v>
      </c>
      <c r="AI56" s="147">
        <f>IF(AND($I56="Si",R56=1),1,IF(AND($I56="Fisico",R56=1),1,IF(AND(R56=1,$I56="Electronico"),2,IF(R56=1,VLOOKUP($C56&amp;"|"&amp;$B56&amp;"|"&amp;$D56,Empresas!$C$6:$CC$92,$G56+6+1,0),0))))</f>
        <v>0</v>
      </c>
      <c r="AJ56" s="147">
        <f>IF(AND($I56="Si",S56=1),1,IF(AND($I56="Fisico",S56=1),1,IF(AND(S56=1,$I56="Electronico"),2,IF(S56=1,VLOOKUP($C56&amp;"|"&amp;$B56&amp;"|"&amp;$D56,Empresas!$C$6:$CC$92,$G56+6+1,0),0))))</f>
        <v>0</v>
      </c>
      <c r="AK56" s="147">
        <f>IF(AND($I56="Si",T56=1),1,IF(AND($I56="Fisico",T56=1),1,IF(AND(T56=1,$I56="Electronico"),2,IF(T56=1,VLOOKUP($C56&amp;"|"&amp;$B56&amp;"|"&amp;$D56,Empresas!$C$6:$CC$92,$G56+6+1,0),0))))</f>
        <v>0</v>
      </c>
      <c r="AL56" s="147">
        <f>IF(AND($I56="Si",U56=1),1,IF(AND($I56="Fisico",U56=1),1,IF(AND(U56=1,$I56="Electronico"),2,IF(U56=1,VLOOKUP($C56&amp;"|"&amp;$B56&amp;"|"&amp;$D56,Empresas!$C$6:$CC$92,$G56+6+1,0),0))))</f>
        <v>0</v>
      </c>
      <c r="AM56" s="149">
        <f t="shared" si="2"/>
        <v>0</v>
      </c>
      <c r="AN56" s="149">
        <f t="shared" si="3"/>
        <v>0</v>
      </c>
      <c r="AO56" s="152">
        <f t="shared" si="4"/>
        <v>0</v>
      </c>
    </row>
    <row r="57" spans="1:41" x14ac:dyDescent="0.25">
      <c r="A57" s="140" t="str">
        <f>VLOOKUP(D57,Empresas!$D$7:$F$91,3,0)</f>
        <v>Jose</v>
      </c>
      <c r="B57" s="141" t="str">
        <f>VLOOKUP(D57,Empresas!$D$7:$G$91,4,0)</f>
        <v xml:space="preserve">Rocio </v>
      </c>
      <c r="C57" s="141" t="s">
        <v>544</v>
      </c>
      <c r="D57" s="141" t="s">
        <v>6</v>
      </c>
      <c r="E57" s="141" t="str">
        <f>VLOOKUP(D57,Empresas!$D$7:$E$92,2,0)</f>
        <v>A. NAUTICAL - AIR INTL S.A.C.</v>
      </c>
      <c r="F57" s="141" t="s">
        <v>177</v>
      </c>
      <c r="G57" s="142">
        <f t="shared" si="9"/>
        <v>55</v>
      </c>
      <c r="H57" s="142" t="str">
        <f>VLOOKUP(D57,Empresas!$D$6:$L$92,7,0)</f>
        <v>Semestral</v>
      </c>
      <c r="I57" s="141" t="str">
        <f>VLOOKUP(VLOOKUP(D57&amp;"|"&amp;B57,Empresas!$I$7:$CB$92,G57,0),Tablas!$A$8:$B$10,2,0)</f>
        <v>No aplica</v>
      </c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 t="str">
        <f>VLOOKUP(D57,Empresas!$D$7:$CF$91,81,0)</f>
        <v>D</v>
      </c>
      <c r="W57" s="78" t="str">
        <f>VLOOKUP(D57,Empresas!$D$7:$M$91,10,0)</f>
        <v>Mype</v>
      </c>
      <c r="X57" s="69" t="str">
        <f t="shared" si="0"/>
        <v>NO</v>
      </c>
      <c r="Y57" s="153" t="str">
        <f t="shared" si="1"/>
        <v>No aplica</v>
      </c>
      <c r="Z57" s="147">
        <f>IF(Y57="No aplica",0,IF(I57="no",0,IF(I57="No aplica",0,IF(I57="Si",1,IF(I57="Fisico",1,IF(I57="Electronico",2,VLOOKUP(C57&amp;"|"&amp;B57&amp;"|"&amp;D57,Empresas!$C$6:$CC$92,G57+6+1,0)))))))</f>
        <v>0</v>
      </c>
      <c r="AA57" s="147">
        <f>IF(AND($I57="Si",J57=1),1,IF(AND($I57="Fisico",J57=1),1,IF(AND(J57=1,$I57="Electronico"),2,IF(J57=1,VLOOKUP($C57&amp;"|"&amp;$B57&amp;"|"&amp;$D57,Empresas!$C$6:$CC$92,$G57+6+1,0),0))))</f>
        <v>0</v>
      </c>
      <c r="AB57" s="147">
        <f>IF(AND($I57="Si",K57=1),1,IF(AND($I57="Fisico",K57=1),1,IF(AND(K57=1,$I57="Electronico"),2,IF(K57=1,VLOOKUP($C57&amp;"|"&amp;$B57&amp;"|"&amp;$D57,Empresas!$C$6:$CC$92,$G57+6+1,0),0))))</f>
        <v>0</v>
      </c>
      <c r="AC57" s="147">
        <f>IF(AND($I57="Si",L57=1),1,IF(AND($I57="Fisico",L57=1),1,IF(AND(L57=1,$I57="Electronico"),2,IF(L57=1,VLOOKUP($C57&amp;"|"&amp;$B57&amp;"|"&amp;$D57,Empresas!$C$6:$CC$92,$G57+6+1,0),0))))</f>
        <v>0</v>
      </c>
      <c r="AD57" s="147">
        <f>IF(AND($I57="Si",M57=1),1,IF(AND($I57="Fisico",M57=1),1,IF(AND(M57=1,$I57="Electronico"),2,IF(M57=1,VLOOKUP($C57&amp;"|"&amp;$B57&amp;"|"&amp;$D57,Empresas!$C$6:$CC$92,$G57+6+1,0),0))))</f>
        <v>0</v>
      </c>
      <c r="AE57" s="147">
        <f>IF(AND($I57="Si",N57=1),1,IF(AND($I57="Fisico",N57=1),1,IF(AND(N57=1,$I57="Electronico"),2,IF(N57=1,VLOOKUP($C57&amp;"|"&amp;$B57&amp;"|"&amp;$D57,Empresas!$C$6:$CC$92,$G57+6+1,0),0))))</f>
        <v>0</v>
      </c>
      <c r="AF57" s="147">
        <f>IF(AND($I57="Si",O57=1),1,IF(AND($I57="Fisico",O57=1),1,IF(AND(O57=1,$I57="Electronico"),2,IF(O57=1,VLOOKUP($C57&amp;"|"&amp;$B57&amp;"|"&amp;$D57,Empresas!$C$6:$CC$92,$G57+6+1,0),0))))</f>
        <v>0</v>
      </c>
      <c r="AG57" s="147">
        <f>IF(AND($I57="Si",P57=1),1,IF(AND($I57="Fisico",P57=1),1,IF(AND(P57=1,$I57="Electronico"),2,IF(P57=1,VLOOKUP($C57&amp;"|"&amp;$B57&amp;"|"&amp;$D57,Empresas!$C$6:$CC$92,$G57+6+1,0),0))))</f>
        <v>0</v>
      </c>
      <c r="AH57" s="147">
        <f>IF(AND($I57="Si",Q57=1),1,IF(AND($I57="Fisico",Q57=1),1,IF(AND(Q57=1,$I57="Electronico"),2,IF(Q57=1,VLOOKUP($C57&amp;"|"&amp;$B57&amp;"|"&amp;$D57,Empresas!$C$6:$CC$92,$G57+6+1,0),0))))</f>
        <v>0</v>
      </c>
      <c r="AI57" s="147">
        <f>IF(AND($I57="Si",R57=1),1,IF(AND($I57="Fisico",R57=1),1,IF(AND(R57=1,$I57="Electronico"),2,IF(R57=1,VLOOKUP($C57&amp;"|"&amp;$B57&amp;"|"&amp;$D57,Empresas!$C$6:$CC$92,$G57+6+1,0),0))))</f>
        <v>0</v>
      </c>
      <c r="AJ57" s="147">
        <f>IF(AND($I57="Si",S57=1),1,IF(AND($I57="Fisico",S57=1),1,IF(AND(S57=1,$I57="Electronico"),2,IF(S57=1,VLOOKUP($C57&amp;"|"&amp;$B57&amp;"|"&amp;$D57,Empresas!$C$6:$CC$92,$G57+6+1,0),0))))</f>
        <v>0</v>
      </c>
      <c r="AK57" s="147">
        <f>IF(AND($I57="Si",T57=1),1,IF(AND($I57="Fisico",T57=1),1,IF(AND(T57=1,$I57="Electronico"),2,IF(T57=1,VLOOKUP($C57&amp;"|"&amp;$B57&amp;"|"&amp;$D57,Empresas!$C$6:$CC$92,$G57+6+1,0),0))))</f>
        <v>0</v>
      </c>
      <c r="AL57" s="147">
        <f>IF(AND($I57="Si",U57=1),1,IF(AND($I57="Fisico",U57=1),1,IF(AND(U57=1,$I57="Electronico"),2,IF(U57=1,VLOOKUP($C57&amp;"|"&amp;$B57&amp;"|"&amp;$D57,Empresas!$C$6:$CC$92,$G57+6+1,0),0))))</f>
        <v>0</v>
      </c>
      <c r="AM57" s="149">
        <f t="shared" si="2"/>
        <v>0</v>
      </c>
      <c r="AN57" s="149">
        <f t="shared" si="3"/>
        <v>0</v>
      </c>
      <c r="AO57" s="152">
        <f t="shared" si="4"/>
        <v>0</v>
      </c>
    </row>
    <row r="58" spans="1:41" x14ac:dyDescent="0.25">
      <c r="A58" s="140" t="str">
        <f>VLOOKUP(D58,Empresas!$D$7:$F$91,3,0)</f>
        <v>Jose</v>
      </c>
      <c r="B58" s="141" t="str">
        <f>VLOOKUP(D58,Empresas!$D$7:$G$91,4,0)</f>
        <v xml:space="preserve">Rocio </v>
      </c>
      <c r="C58" s="141" t="s">
        <v>544</v>
      </c>
      <c r="D58" s="141" t="s">
        <v>6</v>
      </c>
      <c r="E58" s="141" t="str">
        <f>VLOOKUP(D58,Empresas!$D$7:$E$92,2,0)</f>
        <v>A. NAUTICAL - AIR INTL S.A.C.</v>
      </c>
      <c r="F58" s="141" t="s">
        <v>178</v>
      </c>
      <c r="G58" s="142">
        <f t="shared" si="9"/>
        <v>56</v>
      </c>
      <c r="H58" s="142" t="str">
        <f>VLOOKUP(D58,Empresas!$D$6:$L$92,7,0)</f>
        <v>Semestral</v>
      </c>
      <c r="I58" s="141" t="str">
        <f>VLOOKUP(VLOOKUP(D58&amp;"|"&amp;B58,Empresas!$I$7:$CB$92,G58,0),Tablas!$A$8:$B$10,2,0)</f>
        <v>No aplica</v>
      </c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 t="str">
        <f>VLOOKUP(D58,Empresas!$D$7:$CF$91,81,0)</f>
        <v>D</v>
      </c>
      <c r="W58" s="78" t="str">
        <f>VLOOKUP(D58,Empresas!$D$7:$M$91,10,0)</f>
        <v>Mype</v>
      </c>
      <c r="X58" s="69" t="str">
        <f t="shared" si="0"/>
        <v>SI</v>
      </c>
      <c r="Y58" s="153" t="str">
        <f t="shared" si="1"/>
        <v>No aplica</v>
      </c>
      <c r="Z58" s="147">
        <f>IF(Y58="No aplica",0,IF(I58="no",0,IF(I58="No aplica",0,IF(I58="Si",1,IF(I58="Fisico",1,IF(I58="Electronico",2,VLOOKUP(C58&amp;"|"&amp;B58&amp;"|"&amp;D58,Empresas!$C$6:$CC$92,G58+6+1,0)))))))</f>
        <v>0</v>
      </c>
      <c r="AA58" s="147">
        <f>IF(AND($I58="Si",J58=1),1,IF(AND($I58="Fisico",J58=1),1,IF(AND(J58=1,$I58="Electronico"),2,IF(J58=1,VLOOKUP($C58&amp;"|"&amp;$B58&amp;"|"&amp;$D58,Empresas!$C$6:$CC$92,$G58+6+1,0),0))))</f>
        <v>0</v>
      </c>
      <c r="AB58" s="147">
        <f>IF(AND($I58="Si",K58=1),1,IF(AND($I58="Fisico",K58=1),1,IF(AND(K58=1,$I58="Electronico"),2,IF(K58=1,VLOOKUP($C58&amp;"|"&amp;$B58&amp;"|"&amp;$D58,Empresas!$C$6:$CC$92,$G58+6+1,0),0))))</f>
        <v>0</v>
      </c>
      <c r="AC58" s="147">
        <f>IF(AND($I58="Si",L58=1),1,IF(AND($I58="Fisico",L58=1),1,IF(AND(L58=1,$I58="Electronico"),2,IF(L58=1,VLOOKUP($C58&amp;"|"&amp;$B58&amp;"|"&amp;$D58,Empresas!$C$6:$CC$92,$G58+6+1,0),0))))</f>
        <v>0</v>
      </c>
      <c r="AD58" s="147">
        <f>IF(AND($I58="Si",M58=1),1,IF(AND($I58="Fisico",M58=1),1,IF(AND(M58=1,$I58="Electronico"),2,IF(M58=1,VLOOKUP($C58&amp;"|"&amp;$B58&amp;"|"&amp;$D58,Empresas!$C$6:$CC$92,$G58+6+1,0),0))))</f>
        <v>0</v>
      </c>
      <c r="AE58" s="147">
        <f>IF(AND($I58="Si",N58=1),1,IF(AND($I58="Fisico",N58=1),1,IF(AND(N58=1,$I58="Electronico"),2,IF(N58=1,VLOOKUP($C58&amp;"|"&amp;$B58&amp;"|"&amp;$D58,Empresas!$C$6:$CC$92,$G58+6+1,0),0))))</f>
        <v>0</v>
      </c>
      <c r="AF58" s="147">
        <f>IF(AND($I58="Si",O58=1),1,IF(AND($I58="Fisico",O58=1),1,IF(AND(O58=1,$I58="Electronico"),2,IF(O58=1,VLOOKUP($C58&amp;"|"&amp;$B58&amp;"|"&amp;$D58,Empresas!$C$6:$CC$92,$G58+6+1,0),0))))</f>
        <v>0</v>
      </c>
      <c r="AG58" s="147">
        <f>IF(AND($I58="Si",P58=1),1,IF(AND($I58="Fisico",P58=1),1,IF(AND(P58=1,$I58="Electronico"),2,IF(P58=1,VLOOKUP($C58&amp;"|"&amp;$B58&amp;"|"&amp;$D58,Empresas!$C$6:$CC$92,$G58+6+1,0),0))))</f>
        <v>0</v>
      </c>
      <c r="AH58" s="147">
        <f>IF(AND($I58="Si",Q58=1),1,IF(AND($I58="Fisico",Q58=1),1,IF(AND(Q58=1,$I58="Electronico"),2,IF(Q58=1,VLOOKUP($C58&amp;"|"&amp;$B58&amp;"|"&amp;$D58,Empresas!$C$6:$CC$92,$G58+6+1,0),0))))</f>
        <v>0</v>
      </c>
      <c r="AI58" s="147">
        <f>IF(AND($I58="Si",R58=1),1,IF(AND($I58="Fisico",R58=1),1,IF(AND(R58=1,$I58="Electronico"),2,IF(R58=1,VLOOKUP($C58&amp;"|"&amp;$B58&amp;"|"&amp;$D58,Empresas!$C$6:$CC$92,$G58+6+1,0),0))))</f>
        <v>0</v>
      </c>
      <c r="AJ58" s="147">
        <f>IF(AND($I58="Si",S58=1),1,IF(AND($I58="Fisico",S58=1),1,IF(AND(S58=1,$I58="Electronico"),2,IF(S58=1,VLOOKUP($C58&amp;"|"&amp;$B58&amp;"|"&amp;$D58,Empresas!$C$6:$CC$92,$G58+6+1,0),0))))</f>
        <v>0</v>
      </c>
      <c r="AK58" s="147">
        <f>IF(AND($I58="Si",T58=1),1,IF(AND($I58="Fisico",T58=1),1,IF(AND(T58=1,$I58="Electronico"),2,IF(T58=1,VLOOKUP($C58&amp;"|"&amp;$B58&amp;"|"&amp;$D58,Empresas!$C$6:$CC$92,$G58+6+1,0),0))))</f>
        <v>0</v>
      </c>
      <c r="AL58" s="147">
        <f>IF(AND($I58="Si",U58=1),1,IF(AND($I58="Fisico",U58=1),1,IF(AND(U58=1,$I58="Electronico"),2,IF(U58=1,VLOOKUP($C58&amp;"|"&amp;$B58&amp;"|"&amp;$D58,Empresas!$C$6:$CC$92,$G58+6+1,0),0))))</f>
        <v>0</v>
      </c>
      <c r="AM58" s="149">
        <f t="shared" si="2"/>
        <v>0</v>
      </c>
      <c r="AN58" s="149">
        <f t="shared" si="3"/>
        <v>0</v>
      </c>
      <c r="AO58" s="152">
        <f t="shared" si="4"/>
        <v>0</v>
      </c>
    </row>
    <row r="59" spans="1:41" x14ac:dyDescent="0.25">
      <c r="A59" s="140" t="str">
        <f>VLOOKUP(D59,Empresas!$D$7:$F$91,3,0)</f>
        <v>Jose</v>
      </c>
      <c r="B59" s="141" t="str">
        <f>VLOOKUP(D59,Empresas!$D$7:$G$91,4,0)</f>
        <v xml:space="preserve">Rocio </v>
      </c>
      <c r="C59" s="141" t="s">
        <v>544</v>
      </c>
      <c r="D59" s="141" t="s">
        <v>6</v>
      </c>
      <c r="E59" s="141" t="str">
        <f>VLOOKUP(D59,Empresas!$D$7:$E$92,2,0)</f>
        <v>A. NAUTICAL - AIR INTL S.A.C.</v>
      </c>
      <c r="F59" s="141" t="s">
        <v>179</v>
      </c>
      <c r="G59" s="142">
        <f t="shared" si="9"/>
        <v>57</v>
      </c>
      <c r="H59" s="142" t="str">
        <f>VLOOKUP(D59,Empresas!$D$6:$L$92,7,0)</f>
        <v>Semestral</v>
      </c>
      <c r="I59" s="141" t="str">
        <f>VLOOKUP(VLOOKUP(D59&amp;"|"&amp;B59,Empresas!$I$7:$CB$92,G59,0),Tablas!$A$8:$B$10,2,0)</f>
        <v>No aplica</v>
      </c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 t="str">
        <f>VLOOKUP(D59,Empresas!$D$7:$CF$91,81,0)</f>
        <v>D</v>
      </c>
      <c r="W59" s="78" t="str">
        <f>VLOOKUP(D59,Empresas!$D$7:$M$91,10,0)</f>
        <v>Mype</v>
      </c>
      <c r="X59" s="69" t="str">
        <f t="shared" si="0"/>
        <v>NO</v>
      </c>
      <c r="Y59" s="153" t="str">
        <f t="shared" si="1"/>
        <v>No aplica</v>
      </c>
      <c r="Z59" s="147">
        <f>IF(Y59="No aplica",0,IF(I59="no",0,IF(I59="No aplica",0,IF(I59="Si",1,IF(I59="Fisico",1,IF(I59="Electronico",2,VLOOKUP(C59&amp;"|"&amp;B59&amp;"|"&amp;D59,Empresas!$C$6:$CC$92,G59+6+1,0)))))))</f>
        <v>0</v>
      </c>
      <c r="AA59" s="147">
        <f>IF(AND($I59="Si",J59=1),1,IF(AND($I59="Fisico",J59=1),1,IF(AND(J59=1,$I59="Electronico"),2,IF(J59=1,VLOOKUP($C59&amp;"|"&amp;$B59&amp;"|"&amp;$D59,Empresas!$C$6:$CC$92,$G59+6+1,0),0))))</f>
        <v>0</v>
      </c>
      <c r="AB59" s="147">
        <f>IF(AND($I59="Si",K59=1),1,IF(AND($I59="Fisico",K59=1),1,IF(AND(K59=1,$I59="Electronico"),2,IF(K59=1,VLOOKUP($C59&amp;"|"&amp;$B59&amp;"|"&amp;$D59,Empresas!$C$6:$CC$92,$G59+6+1,0),0))))</f>
        <v>0</v>
      </c>
      <c r="AC59" s="147">
        <f>IF(AND($I59="Si",L59=1),1,IF(AND($I59="Fisico",L59=1),1,IF(AND(L59=1,$I59="Electronico"),2,IF(L59=1,VLOOKUP($C59&amp;"|"&amp;$B59&amp;"|"&amp;$D59,Empresas!$C$6:$CC$92,$G59+6+1,0),0))))</f>
        <v>0</v>
      </c>
      <c r="AD59" s="147">
        <f>IF(AND($I59="Si",M59=1),1,IF(AND($I59="Fisico",M59=1),1,IF(AND(M59=1,$I59="Electronico"),2,IF(M59=1,VLOOKUP($C59&amp;"|"&amp;$B59&amp;"|"&amp;$D59,Empresas!$C$6:$CC$92,$G59+6+1,0),0))))</f>
        <v>0</v>
      </c>
      <c r="AE59" s="147">
        <f>IF(AND($I59="Si",N59=1),1,IF(AND($I59="Fisico",N59=1),1,IF(AND(N59=1,$I59="Electronico"),2,IF(N59=1,VLOOKUP($C59&amp;"|"&amp;$B59&amp;"|"&amp;$D59,Empresas!$C$6:$CC$92,$G59+6+1,0),0))))</f>
        <v>0</v>
      </c>
      <c r="AF59" s="147">
        <f>IF(AND($I59="Si",O59=1),1,IF(AND($I59="Fisico",O59=1),1,IF(AND(O59=1,$I59="Electronico"),2,IF(O59=1,VLOOKUP($C59&amp;"|"&amp;$B59&amp;"|"&amp;$D59,Empresas!$C$6:$CC$92,$G59+6+1,0),0))))</f>
        <v>0</v>
      </c>
      <c r="AG59" s="147">
        <f>IF(AND($I59="Si",P59=1),1,IF(AND($I59="Fisico",P59=1),1,IF(AND(P59=1,$I59="Electronico"),2,IF(P59=1,VLOOKUP($C59&amp;"|"&amp;$B59&amp;"|"&amp;$D59,Empresas!$C$6:$CC$92,$G59+6+1,0),0))))</f>
        <v>0</v>
      </c>
      <c r="AH59" s="147">
        <f>IF(AND($I59="Si",Q59=1),1,IF(AND($I59="Fisico",Q59=1),1,IF(AND(Q59=1,$I59="Electronico"),2,IF(Q59=1,VLOOKUP($C59&amp;"|"&amp;$B59&amp;"|"&amp;$D59,Empresas!$C$6:$CC$92,$G59+6+1,0),0))))</f>
        <v>0</v>
      </c>
      <c r="AI59" s="147">
        <f>IF(AND($I59="Si",R59=1),1,IF(AND($I59="Fisico",R59=1),1,IF(AND(R59=1,$I59="Electronico"),2,IF(R59=1,VLOOKUP($C59&amp;"|"&amp;$B59&amp;"|"&amp;$D59,Empresas!$C$6:$CC$92,$G59+6+1,0),0))))</f>
        <v>0</v>
      </c>
      <c r="AJ59" s="147">
        <f>IF(AND($I59="Si",S59=1),1,IF(AND($I59="Fisico",S59=1),1,IF(AND(S59=1,$I59="Electronico"),2,IF(S59=1,VLOOKUP($C59&amp;"|"&amp;$B59&amp;"|"&amp;$D59,Empresas!$C$6:$CC$92,$G59+6+1,0),0))))</f>
        <v>0</v>
      </c>
      <c r="AK59" s="147">
        <f>IF(AND($I59="Si",T59=1),1,IF(AND($I59="Fisico",T59=1),1,IF(AND(T59=1,$I59="Electronico"),2,IF(T59=1,VLOOKUP($C59&amp;"|"&amp;$B59&amp;"|"&amp;$D59,Empresas!$C$6:$CC$92,$G59+6+1,0),0))))</f>
        <v>0</v>
      </c>
      <c r="AL59" s="147">
        <f>IF(AND($I59="Si",U59=1),1,IF(AND($I59="Fisico",U59=1),1,IF(AND(U59=1,$I59="Electronico"),2,IF(U59=1,VLOOKUP($C59&amp;"|"&amp;$B59&amp;"|"&amp;$D59,Empresas!$C$6:$CC$92,$G59+6+1,0),0))))</f>
        <v>0</v>
      </c>
      <c r="AM59" s="149">
        <f t="shared" si="2"/>
        <v>0</v>
      </c>
      <c r="AN59" s="149">
        <f t="shared" si="3"/>
        <v>0</v>
      </c>
      <c r="AO59" s="152">
        <f t="shared" si="4"/>
        <v>0</v>
      </c>
    </row>
    <row r="60" spans="1:41" x14ac:dyDescent="0.25">
      <c r="A60" s="140" t="str">
        <f>VLOOKUP(D60,Empresas!$D$7:$F$91,3,0)</f>
        <v>Jose</v>
      </c>
      <c r="B60" s="141" t="str">
        <f>VLOOKUP(D60,Empresas!$D$7:$G$91,4,0)</f>
        <v xml:space="preserve">Rocio </v>
      </c>
      <c r="C60" s="141" t="s">
        <v>544</v>
      </c>
      <c r="D60" s="141" t="s">
        <v>6</v>
      </c>
      <c r="E60" s="141" t="str">
        <f>VLOOKUP(D60,Empresas!$D$7:$E$92,2,0)</f>
        <v>A. NAUTICAL - AIR INTL S.A.C.</v>
      </c>
      <c r="F60" s="141" t="s">
        <v>180</v>
      </c>
      <c r="G60" s="142">
        <f t="shared" si="9"/>
        <v>58</v>
      </c>
      <c r="H60" s="142" t="str">
        <f>VLOOKUP(D60,Empresas!$D$6:$L$92,7,0)</f>
        <v>Semestral</v>
      </c>
      <c r="I60" s="141" t="str">
        <f>VLOOKUP(VLOOKUP(D60&amp;"|"&amp;B60,Empresas!$I$7:$CB$92,G60,0),Tablas!$A$8:$B$10,2,0)</f>
        <v>No aplica</v>
      </c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 t="str">
        <f>VLOOKUP(D60,Empresas!$D$7:$CF$91,81,0)</f>
        <v>D</v>
      </c>
      <c r="W60" s="78" t="str">
        <f>VLOOKUP(D60,Empresas!$D$7:$M$91,10,0)</f>
        <v>Mype</v>
      </c>
      <c r="X60" s="69" t="str">
        <f t="shared" si="0"/>
        <v>NO</v>
      </c>
      <c r="Y60" s="153" t="str">
        <f t="shared" si="1"/>
        <v>No aplica</v>
      </c>
      <c r="Z60" s="147">
        <f>IF(Y60="No aplica",0,IF(I60="no",0,IF(I60="No aplica",0,IF(I60="Si",1,IF(I60="Fisico",1,IF(I60="Electronico",2,VLOOKUP(C60&amp;"|"&amp;B60&amp;"|"&amp;D60,Empresas!$C$6:$CC$92,G60+6+1,0)))))))</f>
        <v>0</v>
      </c>
      <c r="AA60" s="147">
        <f>IF(AND($I60="Si",J60=1),1,IF(AND($I60="Fisico",J60=1),1,IF(AND(J60=1,$I60="Electronico"),2,IF(J60=1,VLOOKUP($C60&amp;"|"&amp;$B60&amp;"|"&amp;$D60,Empresas!$C$6:$CC$92,$G60+6+1,0),0))))</f>
        <v>0</v>
      </c>
      <c r="AB60" s="147">
        <f>IF(AND($I60="Si",K60=1),1,IF(AND($I60="Fisico",K60=1),1,IF(AND(K60=1,$I60="Electronico"),2,IF(K60=1,VLOOKUP($C60&amp;"|"&amp;$B60&amp;"|"&amp;$D60,Empresas!$C$6:$CC$92,$G60+6+1,0),0))))</f>
        <v>0</v>
      </c>
      <c r="AC60" s="147">
        <f>IF(AND($I60="Si",L60=1),1,IF(AND($I60="Fisico",L60=1),1,IF(AND(L60=1,$I60="Electronico"),2,IF(L60=1,VLOOKUP($C60&amp;"|"&amp;$B60&amp;"|"&amp;$D60,Empresas!$C$6:$CC$92,$G60+6+1,0),0))))</f>
        <v>0</v>
      </c>
      <c r="AD60" s="147">
        <f>IF(AND($I60="Si",M60=1),1,IF(AND($I60="Fisico",M60=1),1,IF(AND(M60=1,$I60="Electronico"),2,IF(M60=1,VLOOKUP($C60&amp;"|"&amp;$B60&amp;"|"&amp;$D60,Empresas!$C$6:$CC$92,$G60+6+1,0),0))))</f>
        <v>0</v>
      </c>
      <c r="AE60" s="147">
        <f>IF(AND($I60="Si",N60=1),1,IF(AND($I60="Fisico",N60=1),1,IF(AND(N60=1,$I60="Electronico"),2,IF(N60=1,VLOOKUP($C60&amp;"|"&amp;$B60&amp;"|"&amp;$D60,Empresas!$C$6:$CC$92,$G60+6+1,0),0))))</f>
        <v>0</v>
      </c>
      <c r="AF60" s="147">
        <f>IF(AND($I60="Si",O60=1),1,IF(AND($I60="Fisico",O60=1),1,IF(AND(O60=1,$I60="Electronico"),2,IF(O60=1,VLOOKUP($C60&amp;"|"&amp;$B60&amp;"|"&amp;$D60,Empresas!$C$6:$CC$92,$G60+6+1,0),0))))</f>
        <v>0</v>
      </c>
      <c r="AG60" s="147">
        <f>IF(AND($I60="Si",P60=1),1,IF(AND($I60="Fisico",P60=1),1,IF(AND(P60=1,$I60="Electronico"),2,IF(P60=1,VLOOKUP($C60&amp;"|"&amp;$B60&amp;"|"&amp;$D60,Empresas!$C$6:$CC$92,$G60+6+1,0),0))))</f>
        <v>0</v>
      </c>
      <c r="AH60" s="147">
        <f>IF(AND($I60="Si",Q60=1),1,IF(AND($I60="Fisico",Q60=1),1,IF(AND(Q60=1,$I60="Electronico"),2,IF(Q60=1,VLOOKUP($C60&amp;"|"&amp;$B60&amp;"|"&amp;$D60,Empresas!$C$6:$CC$92,$G60+6+1,0),0))))</f>
        <v>0</v>
      </c>
      <c r="AI60" s="147">
        <f>IF(AND($I60="Si",R60=1),1,IF(AND($I60="Fisico",R60=1),1,IF(AND(R60=1,$I60="Electronico"),2,IF(R60=1,VLOOKUP($C60&amp;"|"&amp;$B60&amp;"|"&amp;$D60,Empresas!$C$6:$CC$92,$G60+6+1,0),0))))</f>
        <v>0</v>
      </c>
      <c r="AJ60" s="147">
        <f>IF(AND($I60="Si",S60=1),1,IF(AND($I60="Fisico",S60=1),1,IF(AND(S60=1,$I60="Electronico"),2,IF(S60=1,VLOOKUP($C60&amp;"|"&amp;$B60&amp;"|"&amp;$D60,Empresas!$C$6:$CC$92,$G60+6+1,0),0))))</f>
        <v>0</v>
      </c>
      <c r="AK60" s="147">
        <f>IF(AND($I60="Si",T60=1),1,IF(AND($I60="Fisico",T60=1),1,IF(AND(T60=1,$I60="Electronico"),2,IF(T60=1,VLOOKUP($C60&amp;"|"&amp;$B60&amp;"|"&amp;$D60,Empresas!$C$6:$CC$92,$G60+6+1,0),0))))</f>
        <v>0</v>
      </c>
      <c r="AL60" s="147">
        <f>IF(AND($I60="Si",U60=1),1,IF(AND($I60="Fisico",U60=1),1,IF(AND(U60=1,$I60="Electronico"),2,IF(U60=1,VLOOKUP($C60&amp;"|"&amp;$B60&amp;"|"&amp;$D60,Empresas!$C$6:$CC$92,$G60+6+1,0),0))))</f>
        <v>0</v>
      </c>
      <c r="AM60" s="149">
        <f t="shared" si="2"/>
        <v>0</v>
      </c>
      <c r="AN60" s="149">
        <f t="shared" si="3"/>
        <v>0</v>
      </c>
      <c r="AO60" s="152">
        <f t="shared" si="4"/>
        <v>0</v>
      </c>
    </row>
    <row r="61" spans="1:41" x14ac:dyDescent="0.25">
      <c r="A61" s="140" t="str">
        <f>VLOOKUP(D61,Empresas!$D$7:$F$91,3,0)</f>
        <v>Jose</v>
      </c>
      <c r="B61" s="141" t="str">
        <f>VLOOKUP(D61,Empresas!$D$7:$G$91,4,0)</f>
        <v xml:space="preserve">Rocio </v>
      </c>
      <c r="C61" s="141" t="s">
        <v>544</v>
      </c>
      <c r="D61" s="141" t="s">
        <v>6</v>
      </c>
      <c r="E61" s="141" t="str">
        <f>VLOOKUP(D61,Empresas!$D$7:$E$92,2,0)</f>
        <v>A. NAUTICAL - AIR INTL S.A.C.</v>
      </c>
      <c r="F61" s="141" t="s">
        <v>181</v>
      </c>
      <c r="G61" s="142">
        <f t="shared" si="9"/>
        <v>59</v>
      </c>
      <c r="H61" s="142" t="str">
        <f>VLOOKUP(D61,Empresas!$D$6:$L$92,7,0)</f>
        <v>Semestral</v>
      </c>
      <c r="I61" s="141" t="str">
        <f>VLOOKUP(VLOOKUP(D61&amp;"|"&amp;B61,Empresas!$I$7:$CB$92,G61,0),Tablas!$A$8:$B$10,2,0)</f>
        <v>No aplica</v>
      </c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 t="str">
        <f>VLOOKUP(D61,Empresas!$D$7:$CF$91,81,0)</f>
        <v>D</v>
      </c>
      <c r="W61" s="78" t="str">
        <f>VLOOKUP(D61,Empresas!$D$7:$M$91,10,0)</f>
        <v>Mype</v>
      </c>
      <c r="X61" s="69" t="str">
        <f t="shared" si="0"/>
        <v>NO</v>
      </c>
      <c r="Y61" s="153" t="str">
        <f t="shared" si="1"/>
        <v>No aplica</v>
      </c>
      <c r="Z61" s="147">
        <f>IF(Y61="No aplica",0,IF(I61="no",0,IF(I61="No aplica",0,IF(I61="Si",1,IF(I61="Fisico",1,IF(I61="Electronico",2,VLOOKUP(C61&amp;"|"&amp;B61&amp;"|"&amp;D61,Empresas!$C$6:$CC$92,G61+6+1,0)))))))</f>
        <v>0</v>
      </c>
      <c r="AA61" s="147">
        <f>IF(AND($I61="Si",J61=1),1,IF(AND($I61="Fisico",J61=1),1,IF(AND(J61=1,$I61="Electronico"),2,IF(J61=1,VLOOKUP($C61&amp;"|"&amp;$B61&amp;"|"&amp;$D61,Empresas!$C$6:$CC$92,$G61+6+1,0),0))))</f>
        <v>0</v>
      </c>
      <c r="AB61" s="147">
        <f>IF(AND($I61="Si",K61=1),1,IF(AND($I61="Fisico",K61=1),1,IF(AND(K61=1,$I61="Electronico"),2,IF(K61=1,VLOOKUP($C61&amp;"|"&amp;$B61&amp;"|"&amp;$D61,Empresas!$C$6:$CC$92,$G61+6+1,0),0))))</f>
        <v>0</v>
      </c>
      <c r="AC61" s="147">
        <f>IF(AND($I61="Si",L61=1),1,IF(AND($I61="Fisico",L61=1),1,IF(AND(L61=1,$I61="Electronico"),2,IF(L61=1,VLOOKUP($C61&amp;"|"&amp;$B61&amp;"|"&amp;$D61,Empresas!$C$6:$CC$92,$G61+6+1,0),0))))</f>
        <v>0</v>
      </c>
      <c r="AD61" s="147">
        <f>IF(AND($I61="Si",M61=1),1,IF(AND($I61="Fisico",M61=1),1,IF(AND(M61=1,$I61="Electronico"),2,IF(M61=1,VLOOKUP($C61&amp;"|"&amp;$B61&amp;"|"&amp;$D61,Empresas!$C$6:$CC$92,$G61+6+1,0),0))))</f>
        <v>0</v>
      </c>
      <c r="AE61" s="147">
        <f>IF(AND($I61="Si",N61=1),1,IF(AND($I61="Fisico",N61=1),1,IF(AND(N61=1,$I61="Electronico"),2,IF(N61=1,VLOOKUP($C61&amp;"|"&amp;$B61&amp;"|"&amp;$D61,Empresas!$C$6:$CC$92,$G61+6+1,0),0))))</f>
        <v>0</v>
      </c>
      <c r="AF61" s="147">
        <f>IF(AND($I61="Si",O61=1),1,IF(AND($I61="Fisico",O61=1),1,IF(AND(O61=1,$I61="Electronico"),2,IF(O61=1,VLOOKUP($C61&amp;"|"&amp;$B61&amp;"|"&amp;$D61,Empresas!$C$6:$CC$92,$G61+6+1,0),0))))</f>
        <v>0</v>
      </c>
      <c r="AG61" s="147">
        <f>IF(AND($I61="Si",P61=1),1,IF(AND($I61="Fisico",P61=1),1,IF(AND(P61=1,$I61="Electronico"),2,IF(P61=1,VLOOKUP($C61&amp;"|"&amp;$B61&amp;"|"&amp;$D61,Empresas!$C$6:$CC$92,$G61+6+1,0),0))))</f>
        <v>0</v>
      </c>
      <c r="AH61" s="147">
        <f>IF(AND($I61="Si",Q61=1),1,IF(AND($I61="Fisico",Q61=1),1,IF(AND(Q61=1,$I61="Electronico"),2,IF(Q61=1,VLOOKUP($C61&amp;"|"&amp;$B61&amp;"|"&amp;$D61,Empresas!$C$6:$CC$92,$G61+6+1,0),0))))</f>
        <v>0</v>
      </c>
      <c r="AI61" s="147">
        <f>IF(AND($I61="Si",R61=1),1,IF(AND($I61="Fisico",R61=1),1,IF(AND(R61=1,$I61="Electronico"),2,IF(R61=1,VLOOKUP($C61&amp;"|"&amp;$B61&amp;"|"&amp;$D61,Empresas!$C$6:$CC$92,$G61+6+1,0),0))))</f>
        <v>0</v>
      </c>
      <c r="AJ61" s="147">
        <f>IF(AND($I61="Si",S61=1),1,IF(AND($I61="Fisico",S61=1),1,IF(AND(S61=1,$I61="Electronico"),2,IF(S61=1,VLOOKUP($C61&amp;"|"&amp;$B61&amp;"|"&amp;$D61,Empresas!$C$6:$CC$92,$G61+6+1,0),0))))</f>
        <v>0</v>
      </c>
      <c r="AK61" s="147">
        <f>IF(AND($I61="Si",T61=1),1,IF(AND($I61="Fisico",T61=1),1,IF(AND(T61=1,$I61="Electronico"),2,IF(T61=1,VLOOKUP($C61&amp;"|"&amp;$B61&amp;"|"&amp;$D61,Empresas!$C$6:$CC$92,$G61+6+1,0),0))))</f>
        <v>0</v>
      </c>
      <c r="AL61" s="147">
        <f>IF(AND($I61="Si",U61=1),1,IF(AND($I61="Fisico",U61=1),1,IF(AND(U61=1,$I61="Electronico"),2,IF(U61=1,VLOOKUP($C61&amp;"|"&amp;$B61&amp;"|"&amp;$D61,Empresas!$C$6:$CC$92,$G61+6+1,0),0))))</f>
        <v>0</v>
      </c>
      <c r="AM61" s="149">
        <f t="shared" si="2"/>
        <v>0</v>
      </c>
      <c r="AN61" s="149">
        <f t="shared" si="3"/>
        <v>0</v>
      </c>
      <c r="AO61" s="152">
        <f t="shared" si="4"/>
        <v>0</v>
      </c>
    </row>
    <row r="62" spans="1:41" x14ac:dyDescent="0.25">
      <c r="A62" s="140" t="str">
        <f>VLOOKUP(D62,Empresas!$D$7:$F$91,3,0)</f>
        <v>Jose</v>
      </c>
      <c r="B62" s="141" t="str">
        <f>VLOOKUP(D62,Empresas!$D$7:$G$91,4,0)</f>
        <v xml:space="preserve">Rocio </v>
      </c>
      <c r="C62" s="141" t="s">
        <v>544</v>
      </c>
      <c r="D62" s="141" t="s">
        <v>6</v>
      </c>
      <c r="E62" s="141" t="str">
        <f>VLOOKUP(D62,Empresas!$D$7:$E$92,2,0)</f>
        <v>A. NAUTICAL - AIR INTL S.A.C.</v>
      </c>
      <c r="F62" s="141" t="s">
        <v>182</v>
      </c>
      <c r="G62" s="142">
        <f t="shared" si="9"/>
        <v>60</v>
      </c>
      <c r="H62" s="142" t="str">
        <f>VLOOKUP(D62,Empresas!$D$6:$L$92,7,0)</f>
        <v>Semestral</v>
      </c>
      <c r="I62" s="141" t="str">
        <f>VLOOKUP(VLOOKUP(D62&amp;"|"&amp;B62,Empresas!$I$7:$CB$92,G62,0),Tablas!$A$8:$B$10,2,0)</f>
        <v>No aplica</v>
      </c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 t="str">
        <f>VLOOKUP(D62,Empresas!$D$7:$CF$91,81,0)</f>
        <v>D</v>
      </c>
      <c r="W62" s="78" t="str">
        <f>VLOOKUP(D62,Empresas!$D$7:$M$91,10,0)</f>
        <v>Mype</v>
      </c>
      <c r="X62" s="69" t="str">
        <f t="shared" si="0"/>
        <v>NO</v>
      </c>
      <c r="Y62" s="153" t="str">
        <f t="shared" si="1"/>
        <v>No aplica</v>
      </c>
      <c r="Z62" s="147">
        <f>IF(Y62="No aplica",0,IF(I62="no",0,IF(I62="No aplica",0,IF(I62="Si",1,IF(I62="Fisico",1,IF(I62="Electronico",2,VLOOKUP(C62&amp;"|"&amp;B62&amp;"|"&amp;D62,Empresas!$C$6:$CC$92,G62+6+1,0)))))))</f>
        <v>0</v>
      </c>
      <c r="AA62" s="147">
        <f>IF(AND($I62="Si",J62=1),1,IF(AND($I62="Fisico",J62=1),1,IF(AND(J62=1,$I62="Electronico"),2,IF(J62=1,VLOOKUP($C62&amp;"|"&amp;$B62&amp;"|"&amp;$D62,Empresas!$C$6:$CC$92,$G62+6+1,0),0))))</f>
        <v>0</v>
      </c>
      <c r="AB62" s="147">
        <f>IF(AND($I62="Si",K62=1),1,IF(AND($I62="Fisico",K62=1),1,IF(AND(K62=1,$I62="Electronico"),2,IF(K62=1,VLOOKUP($C62&amp;"|"&amp;$B62&amp;"|"&amp;$D62,Empresas!$C$6:$CC$92,$G62+6+1,0),0))))</f>
        <v>0</v>
      </c>
      <c r="AC62" s="147">
        <f>IF(AND($I62="Si",L62=1),1,IF(AND($I62="Fisico",L62=1),1,IF(AND(L62=1,$I62="Electronico"),2,IF(L62=1,VLOOKUP($C62&amp;"|"&amp;$B62&amp;"|"&amp;$D62,Empresas!$C$6:$CC$92,$G62+6+1,0),0))))</f>
        <v>0</v>
      </c>
      <c r="AD62" s="147">
        <f>IF(AND($I62="Si",M62=1),1,IF(AND($I62="Fisico",M62=1),1,IF(AND(M62=1,$I62="Electronico"),2,IF(M62=1,VLOOKUP($C62&amp;"|"&amp;$B62&amp;"|"&amp;$D62,Empresas!$C$6:$CC$92,$G62+6+1,0),0))))</f>
        <v>0</v>
      </c>
      <c r="AE62" s="147">
        <f>IF(AND($I62="Si",N62=1),1,IF(AND($I62="Fisico",N62=1),1,IF(AND(N62=1,$I62="Electronico"),2,IF(N62=1,VLOOKUP($C62&amp;"|"&amp;$B62&amp;"|"&amp;$D62,Empresas!$C$6:$CC$92,$G62+6+1,0),0))))</f>
        <v>0</v>
      </c>
      <c r="AF62" s="147">
        <f>IF(AND($I62="Si",O62=1),1,IF(AND($I62="Fisico",O62=1),1,IF(AND(O62=1,$I62="Electronico"),2,IF(O62=1,VLOOKUP($C62&amp;"|"&amp;$B62&amp;"|"&amp;$D62,Empresas!$C$6:$CC$92,$G62+6+1,0),0))))</f>
        <v>0</v>
      </c>
      <c r="AG62" s="147">
        <f>IF(AND($I62="Si",P62=1),1,IF(AND($I62="Fisico",P62=1),1,IF(AND(P62=1,$I62="Electronico"),2,IF(P62=1,VLOOKUP($C62&amp;"|"&amp;$B62&amp;"|"&amp;$D62,Empresas!$C$6:$CC$92,$G62+6+1,0),0))))</f>
        <v>0</v>
      </c>
      <c r="AH62" s="147">
        <f>IF(AND($I62="Si",Q62=1),1,IF(AND($I62="Fisico",Q62=1),1,IF(AND(Q62=1,$I62="Electronico"),2,IF(Q62=1,VLOOKUP($C62&amp;"|"&amp;$B62&amp;"|"&amp;$D62,Empresas!$C$6:$CC$92,$G62+6+1,0),0))))</f>
        <v>0</v>
      </c>
      <c r="AI62" s="147">
        <f>IF(AND($I62="Si",R62=1),1,IF(AND($I62="Fisico",R62=1),1,IF(AND(R62=1,$I62="Electronico"),2,IF(R62=1,VLOOKUP($C62&amp;"|"&amp;$B62&amp;"|"&amp;$D62,Empresas!$C$6:$CC$92,$G62+6+1,0),0))))</f>
        <v>0</v>
      </c>
      <c r="AJ62" s="147">
        <f>IF(AND($I62="Si",S62=1),1,IF(AND($I62="Fisico",S62=1),1,IF(AND(S62=1,$I62="Electronico"),2,IF(S62=1,VLOOKUP($C62&amp;"|"&amp;$B62&amp;"|"&amp;$D62,Empresas!$C$6:$CC$92,$G62+6+1,0),0))))</f>
        <v>0</v>
      </c>
      <c r="AK62" s="147">
        <f>IF(AND($I62="Si",T62=1),1,IF(AND($I62="Fisico",T62=1),1,IF(AND(T62=1,$I62="Electronico"),2,IF(T62=1,VLOOKUP($C62&amp;"|"&amp;$B62&amp;"|"&amp;$D62,Empresas!$C$6:$CC$92,$G62+6+1,0),0))))</f>
        <v>0</v>
      </c>
      <c r="AL62" s="147">
        <f>IF(AND($I62="Si",U62=1),1,IF(AND($I62="Fisico",U62=1),1,IF(AND(U62=1,$I62="Electronico"),2,IF(U62=1,VLOOKUP($C62&amp;"|"&amp;$B62&amp;"|"&amp;$D62,Empresas!$C$6:$CC$92,$G62+6+1,0),0))))</f>
        <v>0</v>
      </c>
      <c r="AM62" s="149">
        <f t="shared" si="2"/>
        <v>0</v>
      </c>
      <c r="AN62" s="149">
        <f t="shared" si="3"/>
        <v>0</v>
      </c>
      <c r="AO62" s="152">
        <f t="shared" si="4"/>
        <v>0</v>
      </c>
    </row>
    <row r="63" spans="1:41" x14ac:dyDescent="0.25">
      <c r="A63" s="143" t="str">
        <f>VLOOKUP(D63,Empresas!$D$7:$F$91,3,0)</f>
        <v>Jose</v>
      </c>
      <c r="B63" s="144" t="str">
        <f>VLOOKUP(D63,Empresas!$D$7:$G$91,4,0)</f>
        <v xml:space="preserve">Rocio </v>
      </c>
      <c r="C63" s="144" t="s">
        <v>544</v>
      </c>
      <c r="D63" s="144" t="s">
        <v>6</v>
      </c>
      <c r="E63" s="144" t="str">
        <f>VLOOKUP(D63,Empresas!$D$7:$E$92,2,0)</f>
        <v>A. NAUTICAL - AIR INTL S.A.C.</v>
      </c>
      <c r="F63" s="144" t="s">
        <v>183</v>
      </c>
      <c r="G63" s="145">
        <f>+Empresas!$BR$2</f>
        <v>62</v>
      </c>
      <c r="H63" s="145" t="str">
        <f>VLOOKUP(D63,Empresas!$D$6:$L$92,7,0)</f>
        <v>Semestral</v>
      </c>
      <c r="I63" s="144" t="str">
        <f>VLOOKUP(VLOOKUP(D63&amp;"|"&amp;B63,Empresas!$I$7:$CB$92,G63,0),Tablas!$A$13:$B$14,2,0)</f>
        <v>Si</v>
      </c>
      <c r="J63" s="78">
        <v>1</v>
      </c>
      <c r="K63" s="78">
        <v>1</v>
      </c>
      <c r="L63" s="78">
        <v>1</v>
      </c>
      <c r="M63" s="78">
        <v>1</v>
      </c>
      <c r="N63" s="78">
        <v>1</v>
      </c>
      <c r="O63" s="78">
        <v>1</v>
      </c>
      <c r="P63" s="78">
        <v>1</v>
      </c>
      <c r="Q63" s="78">
        <v>2</v>
      </c>
      <c r="R63" s="78"/>
      <c r="S63" s="78"/>
      <c r="T63" s="78"/>
      <c r="U63" s="78"/>
      <c r="V63" s="78" t="str">
        <f>VLOOKUP(D63,Empresas!$D$7:$CF$91,81,0)</f>
        <v>D</v>
      </c>
      <c r="W63" s="78" t="str">
        <f>VLOOKUP(D63,Empresas!$D$7:$M$91,10,0)</f>
        <v>Mype</v>
      </c>
      <c r="X63" s="69" t="str">
        <f t="shared" si="0"/>
        <v>SI</v>
      </c>
      <c r="Y63" s="153" t="str">
        <f t="shared" si="1"/>
        <v>Si aplica</v>
      </c>
      <c r="Z63" s="147">
        <f>IF(Y63="No aplica",0,IF(I63="no",0,IF(I63="No aplica",0,IF(I63="Si",1,IF(I63="Fisico",1,IF(I63="Electronico",2,VLOOKUP(C63&amp;"|"&amp;B63&amp;"|"&amp;D63,Empresas!$C$6:$CC$92,G63+6+1,0)))))))</f>
        <v>1</v>
      </c>
      <c r="AA63" s="147">
        <f>IF(AND($I63="Si",J63=1),1,IF(AND($I63="Fisico",J63=1),1,IF(AND(J63=1,$I63="Electronico"),2,IF(J63=1,VLOOKUP($C63&amp;"|"&amp;$B63&amp;"|"&amp;$D63,Empresas!$C$6:$CC$92,$G63+6+1,0),0))))</f>
        <v>1</v>
      </c>
      <c r="AB63" s="147">
        <f>IF(AND($I63="Si",K63=1),1,IF(AND($I63="Fisico",K63=1),1,IF(AND(K63=1,$I63="Electronico"),2,IF(K63=1,VLOOKUP($C63&amp;"|"&amp;$B63&amp;"|"&amp;$D63,Empresas!$C$6:$CC$92,$G63+6+1,0),0))))</f>
        <v>1</v>
      </c>
      <c r="AC63" s="147">
        <f>IF(AND($I63="Si",L63=1),1,IF(AND($I63="Fisico",L63=1),1,IF(AND(L63=1,$I63="Electronico"),2,IF(L63=1,VLOOKUP($C63&amp;"|"&amp;$B63&amp;"|"&amp;$D63,Empresas!$C$6:$CC$92,$G63+6+1,0),0))))</f>
        <v>1</v>
      </c>
      <c r="AD63" s="147">
        <f>IF(AND($I63="Si",M63=1),1,IF(AND($I63="Fisico",M63=1),1,IF(AND(M63=1,$I63="Electronico"),2,IF(M63=1,VLOOKUP($C63&amp;"|"&amp;$B63&amp;"|"&amp;$D63,Empresas!$C$6:$CC$92,$G63+6+1,0),0))))</f>
        <v>1</v>
      </c>
      <c r="AE63" s="147">
        <f>IF(AND($I63="Si",N63=1),1,IF(AND($I63="Fisico",N63=1),1,IF(AND(N63=1,$I63="Electronico"),2,IF(N63=1,VLOOKUP($C63&amp;"|"&amp;$B63&amp;"|"&amp;$D63,Empresas!$C$6:$CC$92,$G63+6+1,0),0))))</f>
        <v>1</v>
      </c>
      <c r="AF63" s="147">
        <f>IF(AND($I63="Si",O63=1),1,IF(AND($I63="Fisico",O63=1),1,IF(AND(O63=1,$I63="Electronico"),2,IF(O63=1,VLOOKUP($C63&amp;"|"&amp;$B63&amp;"|"&amp;$D63,Empresas!$C$6:$CC$92,$G63+6+1,0),0))))</f>
        <v>1</v>
      </c>
      <c r="AG63" s="147">
        <f>IF(AND($I63="Si",P63=1),1,IF(AND($I63="Fisico",P63=1),1,IF(AND(P63=1,$I63="Electronico"),2,IF(P63=1,VLOOKUP($C63&amp;"|"&amp;$B63&amp;"|"&amp;$D63,Empresas!$C$6:$CC$92,$G63+6+1,0),0))))</f>
        <v>1</v>
      </c>
      <c r="AH63" s="147">
        <f>IF(AND($I63="Si",Q63=1),1,IF(AND($I63="Fisico",Q63=1),1,IF(AND(Q63=1,$I63="Electronico"),2,IF(Q63=1,VLOOKUP($C63&amp;"|"&amp;$B63&amp;"|"&amp;$D63,Empresas!$C$6:$CC$92,$G63+6+1,0),0))))</f>
        <v>0</v>
      </c>
      <c r="AI63" s="147">
        <f>IF(AND($I63="Si",R63=1),1,IF(AND($I63="Fisico",R63=1),1,IF(AND(R63=1,$I63="Electronico"),2,IF(R63=1,VLOOKUP($C63&amp;"|"&amp;$B63&amp;"|"&amp;$D63,Empresas!$C$6:$CC$92,$G63+6+1,0),0))))</f>
        <v>0</v>
      </c>
      <c r="AJ63" s="147">
        <f>IF(AND($I63="Si",S63=1),1,IF(AND($I63="Fisico",S63=1),1,IF(AND(S63=1,$I63="Electronico"),2,IF(S63=1,VLOOKUP($C63&amp;"|"&amp;$B63&amp;"|"&amp;$D63,Empresas!$C$6:$CC$92,$G63+6+1,0),0))))</f>
        <v>0</v>
      </c>
      <c r="AK63" s="147">
        <f>IF(AND($I63="Si",T63=1),1,IF(AND($I63="Fisico",T63=1),1,IF(AND(T63=1,$I63="Electronico"),2,IF(T63=1,VLOOKUP($C63&amp;"|"&amp;$B63&amp;"|"&amp;$D63,Empresas!$C$6:$CC$92,$G63+6+1,0),0))))</f>
        <v>0</v>
      </c>
      <c r="AL63" s="147">
        <f>IF(AND($I63="Si",U63=1),1,IF(AND($I63="Fisico",U63=1),1,IF(AND(U63=1,$I63="Electronico"),2,IF(U63=1,VLOOKUP($C63&amp;"|"&amp;$B63&amp;"|"&amp;$D63,Empresas!$C$6:$CC$92,$G63+6+1,0),0))))</f>
        <v>0</v>
      </c>
      <c r="AM63" s="149">
        <f t="shared" si="2"/>
        <v>7</v>
      </c>
      <c r="AN63" s="149">
        <f t="shared" si="3"/>
        <v>8</v>
      </c>
      <c r="AO63" s="152">
        <f t="shared" si="4"/>
        <v>0.875</v>
      </c>
    </row>
    <row r="64" spans="1:41" x14ac:dyDescent="0.25">
      <c r="A64" s="143" t="str">
        <f>VLOOKUP(D64,Empresas!$D$7:$F$91,3,0)</f>
        <v>Jose</v>
      </c>
      <c r="B64" s="144" t="str">
        <f>VLOOKUP(D64,Empresas!$D$7:$G$91,4,0)</f>
        <v xml:space="preserve">Rocio </v>
      </c>
      <c r="C64" s="144" t="s">
        <v>544</v>
      </c>
      <c r="D64" s="144" t="s">
        <v>6</v>
      </c>
      <c r="E64" s="144" t="str">
        <f>VLOOKUP(D64,Empresas!$D$7:$E$92,2,0)</f>
        <v>A. NAUTICAL - AIR INTL S.A.C.</v>
      </c>
      <c r="F64" s="144" t="s">
        <v>184</v>
      </c>
      <c r="G64" s="145">
        <f>+G63+1</f>
        <v>63</v>
      </c>
      <c r="H64" s="145" t="str">
        <f>VLOOKUP(D64,Empresas!$D$6:$L$92,7,0)</f>
        <v>Semestral</v>
      </c>
      <c r="I64" s="144" t="str">
        <f>VLOOKUP(VLOOKUP(D64&amp;"|"&amp;B64,Empresas!$I$7:$CB$92,G64,0),Tablas!$A$13:$B$14,2,0)</f>
        <v>Si</v>
      </c>
      <c r="J64" s="78">
        <v>1</v>
      </c>
      <c r="K64" s="78">
        <v>1</v>
      </c>
      <c r="L64" s="78">
        <v>1</v>
      </c>
      <c r="M64" s="78">
        <v>1</v>
      </c>
      <c r="N64" s="78">
        <v>1</v>
      </c>
      <c r="O64" s="78">
        <v>1</v>
      </c>
      <c r="P64" s="78">
        <v>1</v>
      </c>
      <c r="Q64" s="78">
        <v>2</v>
      </c>
      <c r="R64" s="78"/>
      <c r="S64" s="78"/>
      <c r="T64" s="78"/>
      <c r="U64" s="78"/>
      <c r="V64" s="78" t="str">
        <f>VLOOKUP(D64,Empresas!$D$7:$CF$91,81,0)</f>
        <v>D</v>
      </c>
      <c r="W64" s="78" t="str">
        <f>VLOOKUP(D64,Empresas!$D$7:$M$91,10,0)</f>
        <v>Mype</v>
      </c>
      <c r="X64" s="69" t="str">
        <f t="shared" si="0"/>
        <v>SI</v>
      </c>
      <c r="Y64" s="153" t="str">
        <f t="shared" si="1"/>
        <v>Si aplica</v>
      </c>
      <c r="Z64" s="147">
        <f>IF(Y64="No aplica",0,IF(I64="no",0,IF(I64="No aplica",0,IF(I64="Si",1,IF(I64="Fisico",1,IF(I64="Electronico",2,VLOOKUP(C64&amp;"|"&amp;B64&amp;"|"&amp;D64,Empresas!$C$6:$CC$92,G64+6+1,0)))))))</f>
        <v>1</v>
      </c>
      <c r="AA64" s="147">
        <f>IF(AND($I64="Si",J64=1),1,IF(AND($I64="Fisico",J64=1),1,IF(AND(J64=1,$I64="Electronico"),2,IF(J64=1,VLOOKUP($C64&amp;"|"&amp;$B64&amp;"|"&amp;$D64,Empresas!$C$6:$CC$92,$G64+6+1,0),0))))</f>
        <v>1</v>
      </c>
      <c r="AB64" s="147">
        <f>IF(AND($I64="Si",K64=1),1,IF(AND($I64="Fisico",K64=1),1,IF(AND(K64=1,$I64="Electronico"),2,IF(K64=1,VLOOKUP($C64&amp;"|"&amp;$B64&amp;"|"&amp;$D64,Empresas!$C$6:$CC$92,$G64+6+1,0),0))))</f>
        <v>1</v>
      </c>
      <c r="AC64" s="147">
        <f>IF(AND($I64="Si",L64=1),1,IF(AND($I64="Fisico",L64=1),1,IF(AND(L64=1,$I64="Electronico"),2,IF(L64=1,VLOOKUP($C64&amp;"|"&amp;$B64&amp;"|"&amp;$D64,Empresas!$C$6:$CC$92,$G64+6+1,0),0))))</f>
        <v>1</v>
      </c>
      <c r="AD64" s="147">
        <f>IF(AND($I64="Si",M64=1),1,IF(AND($I64="Fisico",M64=1),1,IF(AND(M64=1,$I64="Electronico"),2,IF(M64=1,VLOOKUP($C64&amp;"|"&amp;$B64&amp;"|"&amp;$D64,Empresas!$C$6:$CC$92,$G64+6+1,0),0))))</f>
        <v>1</v>
      </c>
      <c r="AE64" s="147">
        <f>IF(AND($I64="Si",N64=1),1,IF(AND($I64="Fisico",N64=1),1,IF(AND(N64=1,$I64="Electronico"),2,IF(N64=1,VLOOKUP($C64&amp;"|"&amp;$B64&amp;"|"&amp;$D64,Empresas!$C$6:$CC$92,$G64+6+1,0),0))))</f>
        <v>1</v>
      </c>
      <c r="AF64" s="147">
        <f>IF(AND($I64="Si",O64=1),1,IF(AND($I64="Fisico",O64=1),1,IF(AND(O64=1,$I64="Electronico"),2,IF(O64=1,VLOOKUP($C64&amp;"|"&amp;$B64&amp;"|"&amp;$D64,Empresas!$C$6:$CC$92,$G64+6+1,0),0))))</f>
        <v>1</v>
      </c>
      <c r="AG64" s="147">
        <f>IF(AND($I64="Si",P64=1),1,IF(AND($I64="Fisico",P64=1),1,IF(AND(P64=1,$I64="Electronico"),2,IF(P64=1,VLOOKUP($C64&amp;"|"&amp;$B64&amp;"|"&amp;$D64,Empresas!$C$6:$CC$92,$G64+6+1,0),0))))</f>
        <v>1</v>
      </c>
      <c r="AH64" s="147">
        <f>IF(AND($I64="Si",Q64=1),1,IF(AND($I64="Fisico",Q64=1),1,IF(AND(Q64=1,$I64="Electronico"),2,IF(Q64=1,VLOOKUP($C64&amp;"|"&amp;$B64&amp;"|"&amp;$D64,Empresas!$C$6:$CC$92,$G64+6+1,0),0))))</f>
        <v>0</v>
      </c>
      <c r="AI64" s="147">
        <f>IF(AND($I64="Si",R64=1),1,IF(AND($I64="Fisico",R64=1),1,IF(AND(R64=1,$I64="Electronico"),2,IF(R64=1,VLOOKUP($C64&amp;"|"&amp;$B64&amp;"|"&amp;$D64,Empresas!$C$6:$CC$92,$G64+6+1,0),0))))</f>
        <v>0</v>
      </c>
      <c r="AJ64" s="147">
        <f>IF(AND($I64="Si",S64=1),1,IF(AND($I64="Fisico",S64=1),1,IF(AND(S64=1,$I64="Electronico"),2,IF(S64=1,VLOOKUP($C64&amp;"|"&amp;$B64&amp;"|"&amp;$D64,Empresas!$C$6:$CC$92,$G64+6+1,0),0))))</f>
        <v>0</v>
      </c>
      <c r="AK64" s="147">
        <f>IF(AND($I64="Si",T64=1),1,IF(AND($I64="Fisico",T64=1),1,IF(AND(T64=1,$I64="Electronico"),2,IF(T64=1,VLOOKUP($C64&amp;"|"&amp;$B64&amp;"|"&amp;$D64,Empresas!$C$6:$CC$92,$G64+6+1,0),0))))</f>
        <v>0</v>
      </c>
      <c r="AL64" s="147">
        <f>IF(AND($I64="Si",U64=1),1,IF(AND($I64="Fisico",U64=1),1,IF(AND(U64=1,$I64="Electronico"),2,IF(U64=1,VLOOKUP($C64&amp;"|"&amp;$B64&amp;"|"&amp;$D64,Empresas!$C$6:$CC$92,$G64+6+1,0),0))))</f>
        <v>0</v>
      </c>
      <c r="AM64" s="149">
        <f t="shared" si="2"/>
        <v>7</v>
      </c>
      <c r="AN64" s="149">
        <f t="shared" si="3"/>
        <v>8</v>
      </c>
      <c r="AO64" s="152">
        <f t="shared" si="4"/>
        <v>0.875</v>
      </c>
    </row>
    <row r="65" spans="1:41" x14ac:dyDescent="0.25">
      <c r="A65" s="143" t="str">
        <f>VLOOKUP(D65,Empresas!$D$7:$F$91,3,0)</f>
        <v>Jose</v>
      </c>
      <c r="B65" s="144" t="str">
        <f>VLOOKUP(D65,Empresas!$D$7:$G$91,4,0)</f>
        <v xml:space="preserve">Rocio </v>
      </c>
      <c r="C65" s="144" t="s">
        <v>544</v>
      </c>
      <c r="D65" s="144" t="s">
        <v>6</v>
      </c>
      <c r="E65" s="144" t="str">
        <f>VLOOKUP(D65,Empresas!$D$7:$E$92,2,0)</f>
        <v>A. NAUTICAL - AIR INTL S.A.C.</v>
      </c>
      <c r="F65" s="144" t="s">
        <v>185</v>
      </c>
      <c r="G65" s="145">
        <f t="shared" ref="G65:G72" si="10">+G64+1</f>
        <v>64</v>
      </c>
      <c r="H65" s="145" t="str">
        <f>VLOOKUP(D65,Empresas!$D$6:$L$92,7,0)</f>
        <v>Semestral</v>
      </c>
      <c r="I65" s="144" t="str">
        <f>VLOOKUP(VLOOKUP(D65&amp;"|"&amp;B65,Empresas!$I$7:$CB$92,G65,0),Tablas!$A$13:$B$14,2,0)</f>
        <v>No</v>
      </c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 t="str">
        <f>VLOOKUP(D65,Empresas!$D$7:$CF$91,81,0)</f>
        <v>D</v>
      </c>
      <c r="W65" s="78" t="str">
        <f>VLOOKUP(D65,Empresas!$D$7:$M$91,10,0)</f>
        <v>Mype</v>
      </c>
      <c r="X65" s="69" t="str">
        <f t="shared" si="0"/>
        <v>SI</v>
      </c>
      <c r="Y65" s="153" t="str">
        <f t="shared" si="1"/>
        <v>No aplica</v>
      </c>
      <c r="Z65" s="147">
        <f>IF(Y65="No aplica",0,IF(I65="no",0,IF(I65="No aplica",0,IF(I65="Si",1,IF(I65="Fisico",1,IF(I65="Electronico",2,VLOOKUP(C65&amp;"|"&amp;B65&amp;"|"&amp;D65,Empresas!$C$6:$CC$92,G65+6+1,0)))))))</f>
        <v>0</v>
      </c>
      <c r="AA65" s="147">
        <f>IF(AND($I65="Si",J65=1),1,IF(AND($I65="Fisico",J65=1),1,IF(AND(J65=1,$I65="Electronico"),2,IF(J65=1,VLOOKUP($C65&amp;"|"&amp;$B65&amp;"|"&amp;$D65,Empresas!$C$6:$CC$92,$G65+6+1,0),0))))</f>
        <v>0</v>
      </c>
      <c r="AB65" s="147">
        <f>IF(AND($I65="Si",K65=1),1,IF(AND($I65="Fisico",K65=1),1,IF(AND(K65=1,$I65="Electronico"),2,IF(K65=1,VLOOKUP($C65&amp;"|"&amp;$B65&amp;"|"&amp;$D65,Empresas!$C$6:$CC$92,$G65+6+1,0),0))))</f>
        <v>0</v>
      </c>
      <c r="AC65" s="147">
        <f>IF(AND($I65="Si",L65=1),1,IF(AND($I65="Fisico",L65=1),1,IF(AND(L65=1,$I65="Electronico"),2,IF(L65=1,VLOOKUP($C65&amp;"|"&amp;$B65&amp;"|"&amp;$D65,Empresas!$C$6:$CC$92,$G65+6+1,0),0))))</f>
        <v>0</v>
      </c>
      <c r="AD65" s="147">
        <f>IF(AND($I65="Si",M65=1),1,IF(AND($I65="Fisico",M65=1),1,IF(AND(M65=1,$I65="Electronico"),2,IF(M65=1,VLOOKUP($C65&amp;"|"&amp;$B65&amp;"|"&amp;$D65,Empresas!$C$6:$CC$92,$G65+6+1,0),0))))</f>
        <v>0</v>
      </c>
      <c r="AE65" s="147">
        <f>IF(AND($I65="Si",N65=1),1,IF(AND($I65="Fisico",N65=1),1,IF(AND(N65=1,$I65="Electronico"),2,IF(N65=1,VLOOKUP($C65&amp;"|"&amp;$B65&amp;"|"&amp;$D65,Empresas!$C$6:$CC$92,$G65+6+1,0),0))))</f>
        <v>0</v>
      </c>
      <c r="AF65" s="147">
        <f>IF(AND($I65="Si",O65=1),1,IF(AND($I65="Fisico",O65=1),1,IF(AND(O65=1,$I65="Electronico"),2,IF(O65=1,VLOOKUP($C65&amp;"|"&amp;$B65&amp;"|"&amp;$D65,Empresas!$C$6:$CC$92,$G65+6+1,0),0))))</f>
        <v>0</v>
      </c>
      <c r="AG65" s="147">
        <f>IF(AND($I65="Si",P65=1),1,IF(AND($I65="Fisico",P65=1),1,IF(AND(P65=1,$I65="Electronico"),2,IF(P65=1,VLOOKUP($C65&amp;"|"&amp;$B65&amp;"|"&amp;$D65,Empresas!$C$6:$CC$92,$G65+6+1,0),0))))</f>
        <v>0</v>
      </c>
      <c r="AH65" s="147">
        <f>IF(AND($I65="Si",Q65=1),1,IF(AND($I65="Fisico",Q65=1),1,IF(AND(Q65=1,$I65="Electronico"),2,IF(Q65=1,VLOOKUP($C65&amp;"|"&amp;$B65&amp;"|"&amp;$D65,Empresas!$C$6:$CC$92,$G65+6+1,0),0))))</f>
        <v>0</v>
      </c>
      <c r="AI65" s="147">
        <f>IF(AND($I65="Si",R65=1),1,IF(AND($I65="Fisico",R65=1),1,IF(AND(R65=1,$I65="Electronico"),2,IF(R65=1,VLOOKUP($C65&amp;"|"&amp;$B65&amp;"|"&amp;$D65,Empresas!$C$6:$CC$92,$G65+6+1,0),0))))</f>
        <v>0</v>
      </c>
      <c r="AJ65" s="147">
        <f>IF(AND($I65="Si",S65=1),1,IF(AND($I65="Fisico",S65=1),1,IF(AND(S65=1,$I65="Electronico"),2,IF(S65=1,VLOOKUP($C65&amp;"|"&amp;$B65&amp;"|"&amp;$D65,Empresas!$C$6:$CC$92,$G65+6+1,0),0))))</f>
        <v>0</v>
      </c>
      <c r="AK65" s="147">
        <f>IF(AND($I65="Si",T65=1),1,IF(AND($I65="Fisico",T65=1),1,IF(AND(T65=1,$I65="Electronico"),2,IF(T65=1,VLOOKUP($C65&amp;"|"&amp;$B65&amp;"|"&amp;$D65,Empresas!$C$6:$CC$92,$G65+6+1,0),0))))</f>
        <v>0</v>
      </c>
      <c r="AL65" s="147">
        <f>IF(AND($I65="Si",U65=1),1,IF(AND($I65="Fisico",U65=1),1,IF(AND(U65=1,$I65="Electronico"),2,IF(U65=1,VLOOKUP($C65&amp;"|"&amp;$B65&amp;"|"&amp;$D65,Empresas!$C$6:$CC$92,$G65+6+1,0),0))))</f>
        <v>0</v>
      </c>
      <c r="AM65" s="149">
        <f t="shared" si="2"/>
        <v>0</v>
      </c>
      <c r="AN65" s="149">
        <f t="shared" si="3"/>
        <v>0</v>
      </c>
      <c r="AO65" s="152">
        <f t="shared" si="4"/>
        <v>0</v>
      </c>
    </row>
    <row r="66" spans="1:41" x14ac:dyDescent="0.25">
      <c r="A66" s="143" t="str">
        <f>VLOOKUP(D66,Empresas!$D$7:$F$91,3,0)</f>
        <v>Jose</v>
      </c>
      <c r="B66" s="144" t="str">
        <f>VLOOKUP(D66,Empresas!$D$7:$G$91,4,0)</f>
        <v xml:space="preserve">Rocio </v>
      </c>
      <c r="C66" s="144" t="s">
        <v>544</v>
      </c>
      <c r="D66" s="144" t="s">
        <v>6</v>
      </c>
      <c r="E66" s="144" t="str">
        <f>VLOOKUP(D66,Empresas!$D$7:$E$92,2,0)</f>
        <v>A. NAUTICAL - AIR INTL S.A.C.</v>
      </c>
      <c r="F66" s="144" t="s">
        <v>186</v>
      </c>
      <c r="G66" s="145">
        <f t="shared" si="10"/>
        <v>65</v>
      </c>
      <c r="H66" s="145" t="str">
        <f>VLOOKUP(D66,Empresas!$D$6:$L$92,7,0)</f>
        <v>Semestral</v>
      </c>
      <c r="I66" s="144" t="str">
        <f>VLOOKUP(VLOOKUP(D66&amp;"|"&amp;B66,Empresas!$I$7:$CB$92,G66,0),Tablas!$A$13:$B$14,2,0)</f>
        <v>No</v>
      </c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 t="str">
        <f>VLOOKUP(D66,Empresas!$D$7:$CF$91,81,0)</f>
        <v>D</v>
      </c>
      <c r="W66" s="78" t="str">
        <f>VLOOKUP(D66,Empresas!$D$7:$M$91,10,0)</f>
        <v>Mype</v>
      </c>
      <c r="X66" s="69" t="str">
        <f t="shared" si="0"/>
        <v>SI</v>
      </c>
      <c r="Y66" s="153" t="str">
        <f t="shared" si="1"/>
        <v>No aplica</v>
      </c>
      <c r="Z66" s="147">
        <f>IF(Y66="No aplica",0,IF(I66="no",0,IF(I66="No aplica",0,IF(I66="Si",1,IF(I66="Fisico",1,IF(I66="Electronico",2,VLOOKUP(C66&amp;"|"&amp;B66&amp;"|"&amp;D66,Empresas!$C$6:$CC$92,G66+6+1,0)))))))</f>
        <v>0</v>
      </c>
      <c r="AA66" s="147">
        <f>IF(AND($I66="Si",J66=1),1,IF(AND($I66="Fisico",J66=1),1,IF(AND(J66=1,$I66="Electronico"),2,IF(J66=1,VLOOKUP($C66&amp;"|"&amp;$B66&amp;"|"&amp;$D66,Empresas!$C$6:$CC$92,$G66+6+1,0),0))))</f>
        <v>0</v>
      </c>
      <c r="AB66" s="147">
        <f>IF(AND($I66="Si",K66=1),1,IF(AND($I66="Fisico",K66=1),1,IF(AND(K66=1,$I66="Electronico"),2,IF(K66=1,VLOOKUP($C66&amp;"|"&amp;$B66&amp;"|"&amp;$D66,Empresas!$C$6:$CC$92,$G66+6+1,0),0))))</f>
        <v>0</v>
      </c>
      <c r="AC66" s="147">
        <f>IF(AND($I66="Si",L66=1),1,IF(AND($I66="Fisico",L66=1),1,IF(AND(L66=1,$I66="Electronico"),2,IF(L66=1,VLOOKUP($C66&amp;"|"&amp;$B66&amp;"|"&amp;$D66,Empresas!$C$6:$CC$92,$G66+6+1,0),0))))</f>
        <v>0</v>
      </c>
      <c r="AD66" s="147">
        <f>IF(AND($I66="Si",M66=1),1,IF(AND($I66="Fisico",M66=1),1,IF(AND(M66=1,$I66="Electronico"),2,IF(M66=1,VLOOKUP($C66&amp;"|"&amp;$B66&amp;"|"&amp;$D66,Empresas!$C$6:$CC$92,$G66+6+1,0),0))))</f>
        <v>0</v>
      </c>
      <c r="AE66" s="147">
        <f>IF(AND($I66="Si",N66=1),1,IF(AND($I66="Fisico",N66=1),1,IF(AND(N66=1,$I66="Electronico"),2,IF(N66=1,VLOOKUP($C66&amp;"|"&amp;$B66&amp;"|"&amp;$D66,Empresas!$C$6:$CC$92,$G66+6+1,0),0))))</f>
        <v>0</v>
      </c>
      <c r="AF66" s="147">
        <f>IF(AND($I66="Si",O66=1),1,IF(AND($I66="Fisico",O66=1),1,IF(AND(O66=1,$I66="Electronico"),2,IF(O66=1,VLOOKUP($C66&amp;"|"&amp;$B66&amp;"|"&amp;$D66,Empresas!$C$6:$CC$92,$G66+6+1,0),0))))</f>
        <v>0</v>
      </c>
      <c r="AG66" s="147">
        <f>IF(AND($I66="Si",P66=1),1,IF(AND($I66="Fisico",P66=1),1,IF(AND(P66=1,$I66="Electronico"),2,IF(P66=1,VLOOKUP($C66&amp;"|"&amp;$B66&amp;"|"&amp;$D66,Empresas!$C$6:$CC$92,$G66+6+1,0),0))))</f>
        <v>0</v>
      </c>
      <c r="AH66" s="147">
        <f>IF(AND($I66="Si",Q66=1),1,IF(AND($I66="Fisico",Q66=1),1,IF(AND(Q66=1,$I66="Electronico"),2,IF(Q66=1,VLOOKUP($C66&amp;"|"&amp;$B66&amp;"|"&amp;$D66,Empresas!$C$6:$CC$92,$G66+6+1,0),0))))</f>
        <v>0</v>
      </c>
      <c r="AI66" s="147">
        <f>IF(AND($I66="Si",R66=1),1,IF(AND($I66="Fisico",R66=1),1,IF(AND(R66=1,$I66="Electronico"),2,IF(R66=1,VLOOKUP($C66&amp;"|"&amp;$B66&amp;"|"&amp;$D66,Empresas!$C$6:$CC$92,$G66+6+1,0),0))))</f>
        <v>0</v>
      </c>
      <c r="AJ66" s="147">
        <f>IF(AND($I66="Si",S66=1),1,IF(AND($I66="Fisico",S66=1),1,IF(AND(S66=1,$I66="Electronico"),2,IF(S66=1,VLOOKUP($C66&amp;"|"&amp;$B66&amp;"|"&amp;$D66,Empresas!$C$6:$CC$92,$G66+6+1,0),0))))</f>
        <v>0</v>
      </c>
      <c r="AK66" s="147">
        <f>IF(AND($I66="Si",T66=1),1,IF(AND($I66="Fisico",T66=1),1,IF(AND(T66=1,$I66="Electronico"),2,IF(T66=1,VLOOKUP($C66&amp;"|"&amp;$B66&amp;"|"&amp;$D66,Empresas!$C$6:$CC$92,$G66+6+1,0),0))))</f>
        <v>0</v>
      </c>
      <c r="AL66" s="147">
        <f>IF(AND($I66="Si",U66=1),1,IF(AND($I66="Fisico",U66=1),1,IF(AND(U66=1,$I66="Electronico"),2,IF(U66=1,VLOOKUP($C66&amp;"|"&amp;$B66&amp;"|"&amp;$D66,Empresas!$C$6:$CC$92,$G66+6+1,0),0))))</f>
        <v>0</v>
      </c>
      <c r="AM66" s="149">
        <f t="shared" si="2"/>
        <v>0</v>
      </c>
      <c r="AN66" s="149">
        <f t="shared" si="3"/>
        <v>0</v>
      </c>
      <c r="AO66" s="152">
        <f t="shared" si="4"/>
        <v>0</v>
      </c>
    </row>
    <row r="67" spans="1:41" x14ac:dyDescent="0.25">
      <c r="A67" s="143" t="str">
        <f>VLOOKUP(D67,Empresas!$D$7:$F$91,3,0)</f>
        <v>Jose</v>
      </c>
      <c r="B67" s="144" t="str">
        <f>VLOOKUP(D67,Empresas!$D$7:$G$91,4,0)</f>
        <v xml:space="preserve">Rocio </v>
      </c>
      <c r="C67" s="144" t="s">
        <v>544</v>
      </c>
      <c r="D67" s="144" t="s">
        <v>6</v>
      </c>
      <c r="E67" s="144" t="str">
        <f>VLOOKUP(D67,Empresas!$D$7:$E$92,2,0)</f>
        <v>A. NAUTICAL - AIR INTL S.A.C.</v>
      </c>
      <c r="F67" s="144" t="s">
        <v>187</v>
      </c>
      <c r="G67" s="145">
        <f t="shared" si="10"/>
        <v>66</v>
      </c>
      <c r="H67" s="145" t="str">
        <f>VLOOKUP(D67,Empresas!$D$6:$L$92,7,0)</f>
        <v>Semestral</v>
      </c>
      <c r="I67" s="144" t="str">
        <f>VLOOKUP(VLOOKUP(D67&amp;"|"&amp;B67,Empresas!$I$7:$CB$92,G67,0),Tablas!$A$13:$B$14,2,0)</f>
        <v>Si</v>
      </c>
      <c r="J67" s="78">
        <v>2</v>
      </c>
      <c r="K67" s="78">
        <v>2</v>
      </c>
      <c r="L67" s="78">
        <v>2</v>
      </c>
      <c r="M67" s="78">
        <v>2</v>
      </c>
      <c r="N67" s="78">
        <v>2</v>
      </c>
      <c r="O67" s="78">
        <v>2</v>
      </c>
      <c r="P67" s="78">
        <v>2</v>
      </c>
      <c r="Q67" s="78">
        <v>2</v>
      </c>
      <c r="R67" s="78"/>
      <c r="S67" s="78"/>
      <c r="T67" s="78"/>
      <c r="U67" s="78"/>
      <c r="V67" s="78" t="str">
        <f>VLOOKUP(D67,Empresas!$D$7:$CF$91,81,0)</f>
        <v>D</v>
      </c>
      <c r="W67" s="78" t="str">
        <f>VLOOKUP(D67,Empresas!$D$7:$M$91,10,0)</f>
        <v>Mype</v>
      </c>
      <c r="X67" s="69" t="str">
        <f t="shared" si="0"/>
        <v>SI</v>
      </c>
      <c r="Y67" s="153" t="str">
        <f t="shared" si="1"/>
        <v>Si aplica</v>
      </c>
      <c r="Z67" s="147">
        <f>IF(Y67="No aplica",0,IF(I67="no",0,IF(I67="No aplica",0,IF(I67="Si",1,IF(I67="Fisico",1,IF(I67="Electronico",2,VLOOKUP(C67&amp;"|"&amp;B67&amp;"|"&amp;D67,Empresas!$C$6:$CC$92,G67+6+1,0)))))))</f>
        <v>1</v>
      </c>
      <c r="AA67" s="147">
        <f>IF(AND($I67="Si",J67=1),1,IF(AND($I67="Fisico",J67=1),1,IF(AND(J67=1,$I67="Electronico"),2,IF(J67=1,VLOOKUP($C67&amp;"|"&amp;$B67&amp;"|"&amp;$D67,Empresas!$C$6:$CC$92,$G67+6+1,0),0))))</f>
        <v>0</v>
      </c>
      <c r="AB67" s="147">
        <f>IF(AND($I67="Si",K67=1),1,IF(AND($I67="Fisico",K67=1),1,IF(AND(K67=1,$I67="Electronico"),2,IF(K67=1,VLOOKUP($C67&amp;"|"&amp;$B67&amp;"|"&amp;$D67,Empresas!$C$6:$CC$92,$G67+6+1,0),0))))</f>
        <v>0</v>
      </c>
      <c r="AC67" s="147">
        <f>IF(AND($I67="Si",L67=1),1,IF(AND($I67="Fisico",L67=1),1,IF(AND(L67=1,$I67="Electronico"),2,IF(L67=1,VLOOKUP($C67&amp;"|"&amp;$B67&amp;"|"&amp;$D67,Empresas!$C$6:$CC$92,$G67+6+1,0),0))))</f>
        <v>0</v>
      </c>
      <c r="AD67" s="147">
        <f>IF(AND($I67="Si",M67=1),1,IF(AND($I67="Fisico",M67=1),1,IF(AND(M67=1,$I67="Electronico"),2,IF(M67=1,VLOOKUP($C67&amp;"|"&amp;$B67&amp;"|"&amp;$D67,Empresas!$C$6:$CC$92,$G67+6+1,0),0))))</f>
        <v>0</v>
      </c>
      <c r="AE67" s="147">
        <f>IF(AND($I67="Si",N67=1),1,IF(AND($I67="Fisico",N67=1),1,IF(AND(N67=1,$I67="Electronico"),2,IF(N67=1,VLOOKUP($C67&amp;"|"&amp;$B67&amp;"|"&amp;$D67,Empresas!$C$6:$CC$92,$G67+6+1,0),0))))</f>
        <v>0</v>
      </c>
      <c r="AF67" s="147">
        <f>IF(AND($I67="Si",O67=1),1,IF(AND($I67="Fisico",O67=1),1,IF(AND(O67=1,$I67="Electronico"),2,IF(O67=1,VLOOKUP($C67&amp;"|"&amp;$B67&amp;"|"&amp;$D67,Empresas!$C$6:$CC$92,$G67+6+1,0),0))))</f>
        <v>0</v>
      </c>
      <c r="AG67" s="147">
        <f>IF(AND($I67="Si",P67=1),1,IF(AND($I67="Fisico",P67=1),1,IF(AND(P67=1,$I67="Electronico"),2,IF(P67=1,VLOOKUP($C67&amp;"|"&amp;$B67&amp;"|"&amp;$D67,Empresas!$C$6:$CC$92,$G67+6+1,0),0))))</f>
        <v>0</v>
      </c>
      <c r="AH67" s="147">
        <f>IF(AND($I67="Si",Q67=1),1,IF(AND($I67="Fisico",Q67=1),1,IF(AND(Q67=1,$I67="Electronico"),2,IF(Q67=1,VLOOKUP($C67&amp;"|"&amp;$B67&amp;"|"&amp;$D67,Empresas!$C$6:$CC$92,$G67+6+1,0),0))))</f>
        <v>0</v>
      </c>
      <c r="AI67" s="147">
        <f>IF(AND($I67="Si",R67=1),1,IF(AND($I67="Fisico",R67=1),1,IF(AND(R67=1,$I67="Electronico"),2,IF(R67=1,VLOOKUP($C67&amp;"|"&amp;$B67&amp;"|"&amp;$D67,Empresas!$C$6:$CC$92,$G67+6+1,0),0))))</f>
        <v>0</v>
      </c>
      <c r="AJ67" s="147">
        <f>IF(AND($I67="Si",S67=1),1,IF(AND($I67="Fisico",S67=1),1,IF(AND(S67=1,$I67="Electronico"),2,IF(S67=1,VLOOKUP($C67&amp;"|"&amp;$B67&amp;"|"&amp;$D67,Empresas!$C$6:$CC$92,$G67+6+1,0),0))))</f>
        <v>0</v>
      </c>
      <c r="AK67" s="147">
        <f>IF(AND($I67="Si",T67=1),1,IF(AND($I67="Fisico",T67=1),1,IF(AND(T67=1,$I67="Electronico"),2,IF(T67=1,VLOOKUP($C67&amp;"|"&amp;$B67&amp;"|"&amp;$D67,Empresas!$C$6:$CC$92,$G67+6+1,0),0))))</f>
        <v>0</v>
      </c>
      <c r="AL67" s="147">
        <f>IF(AND($I67="Si",U67=1),1,IF(AND($I67="Fisico",U67=1),1,IF(AND(U67=1,$I67="Electronico"),2,IF(U67=1,VLOOKUP($C67&amp;"|"&amp;$B67&amp;"|"&amp;$D67,Empresas!$C$6:$CC$92,$G67+6+1,0),0))))</f>
        <v>0</v>
      </c>
      <c r="AM67" s="149">
        <f t="shared" si="2"/>
        <v>0</v>
      </c>
      <c r="AN67" s="149">
        <f t="shared" si="3"/>
        <v>8</v>
      </c>
      <c r="AO67" s="152">
        <f t="shared" si="4"/>
        <v>0</v>
      </c>
    </row>
    <row r="68" spans="1:41" x14ac:dyDescent="0.25">
      <c r="A68" s="143" t="str">
        <f>VLOOKUP(D68,Empresas!$D$7:$F$91,3,0)</f>
        <v>Jose</v>
      </c>
      <c r="B68" s="144" t="str">
        <f>VLOOKUP(D68,Empresas!$D$7:$G$91,4,0)</f>
        <v xml:space="preserve">Rocio </v>
      </c>
      <c r="C68" s="144" t="s">
        <v>544</v>
      </c>
      <c r="D68" s="144" t="s">
        <v>6</v>
      </c>
      <c r="E68" s="144" t="str">
        <f>VLOOKUP(D68,Empresas!$D$7:$E$92,2,0)</f>
        <v>A. NAUTICAL - AIR INTL S.A.C.</v>
      </c>
      <c r="F68" s="144" t="s">
        <v>188</v>
      </c>
      <c r="G68" s="145">
        <f t="shared" si="10"/>
        <v>67</v>
      </c>
      <c r="H68" s="145" t="str">
        <f>VLOOKUP(D68,Empresas!$D$6:$L$92,7,0)</f>
        <v>Semestral</v>
      </c>
      <c r="I68" s="144" t="str">
        <f>VLOOKUP(VLOOKUP(D68&amp;"|"&amp;B68,Empresas!$I$7:$CB$92,G68,0),Tablas!$A$13:$B$14,2,0)</f>
        <v>No</v>
      </c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 t="str">
        <f>VLOOKUP(D68,Empresas!$D$7:$CF$91,81,0)</f>
        <v>D</v>
      </c>
      <c r="W68" s="78" t="str">
        <f>VLOOKUP(D68,Empresas!$D$7:$M$91,10,0)</f>
        <v>Mype</v>
      </c>
      <c r="X68" s="69" t="str">
        <f t="shared" ref="X68:X131" si="11">IF(OR(LEFT(F68,5)="02.06",LEFT(F68,5)="02.08",LEFT(F68,5)="02.09",LEFT(F68,5)="02.10",LEFT(F68,5)="02.11",LEFT(F68,5)="03.08",LEFT(F68,5)="03.09",LEFT(F68,5)="03.10"),"NO","SI")</f>
        <v>SI</v>
      </c>
      <c r="Y68" s="153" t="str">
        <f t="shared" ref="Y68:Y131" si="12">IF(SUM(J68:U68)=0,"No aplica","Si aplica")</f>
        <v>No aplica</v>
      </c>
      <c r="Z68" s="147">
        <f>IF(Y68="No aplica",0,IF(I68="no",0,IF(I68="No aplica",0,IF(I68="Si",1,IF(I68="Fisico",1,IF(I68="Electronico",2,VLOOKUP(C68&amp;"|"&amp;B68&amp;"|"&amp;D68,Empresas!$C$6:$CC$92,G68+6+1,0)))))))</f>
        <v>0</v>
      </c>
      <c r="AA68" s="147">
        <f>IF(AND($I68="Si",J68=1),1,IF(AND($I68="Fisico",J68=1),1,IF(AND(J68=1,$I68="Electronico"),2,IF(J68=1,VLOOKUP($C68&amp;"|"&amp;$B68&amp;"|"&amp;$D68,Empresas!$C$6:$CC$92,$G68+6+1,0),0))))</f>
        <v>0</v>
      </c>
      <c r="AB68" s="147">
        <f>IF(AND($I68="Si",K68=1),1,IF(AND($I68="Fisico",K68=1),1,IF(AND(K68=1,$I68="Electronico"),2,IF(K68=1,VLOOKUP($C68&amp;"|"&amp;$B68&amp;"|"&amp;$D68,Empresas!$C$6:$CC$92,$G68+6+1,0),0))))</f>
        <v>0</v>
      </c>
      <c r="AC68" s="147">
        <f>IF(AND($I68="Si",L68=1),1,IF(AND($I68="Fisico",L68=1),1,IF(AND(L68=1,$I68="Electronico"),2,IF(L68=1,VLOOKUP($C68&amp;"|"&amp;$B68&amp;"|"&amp;$D68,Empresas!$C$6:$CC$92,$G68+6+1,0),0))))</f>
        <v>0</v>
      </c>
      <c r="AD68" s="147">
        <f>IF(AND($I68="Si",M68=1),1,IF(AND($I68="Fisico",M68=1),1,IF(AND(M68=1,$I68="Electronico"),2,IF(M68=1,VLOOKUP($C68&amp;"|"&amp;$B68&amp;"|"&amp;$D68,Empresas!$C$6:$CC$92,$G68+6+1,0),0))))</f>
        <v>0</v>
      </c>
      <c r="AE68" s="147">
        <f>IF(AND($I68="Si",N68=1),1,IF(AND($I68="Fisico",N68=1),1,IF(AND(N68=1,$I68="Electronico"),2,IF(N68=1,VLOOKUP($C68&amp;"|"&amp;$B68&amp;"|"&amp;$D68,Empresas!$C$6:$CC$92,$G68+6+1,0),0))))</f>
        <v>0</v>
      </c>
      <c r="AF68" s="147">
        <f>IF(AND($I68="Si",O68=1),1,IF(AND($I68="Fisico",O68=1),1,IF(AND(O68=1,$I68="Electronico"),2,IF(O68=1,VLOOKUP($C68&amp;"|"&amp;$B68&amp;"|"&amp;$D68,Empresas!$C$6:$CC$92,$G68+6+1,0),0))))</f>
        <v>0</v>
      </c>
      <c r="AG68" s="147">
        <f>IF(AND($I68="Si",P68=1),1,IF(AND($I68="Fisico",P68=1),1,IF(AND(P68=1,$I68="Electronico"),2,IF(P68=1,VLOOKUP($C68&amp;"|"&amp;$B68&amp;"|"&amp;$D68,Empresas!$C$6:$CC$92,$G68+6+1,0),0))))</f>
        <v>0</v>
      </c>
      <c r="AH68" s="147">
        <f>IF(AND($I68="Si",Q68=1),1,IF(AND($I68="Fisico",Q68=1),1,IF(AND(Q68=1,$I68="Electronico"),2,IF(Q68=1,VLOOKUP($C68&amp;"|"&amp;$B68&amp;"|"&amp;$D68,Empresas!$C$6:$CC$92,$G68+6+1,0),0))))</f>
        <v>0</v>
      </c>
      <c r="AI68" s="147">
        <f>IF(AND($I68="Si",R68=1),1,IF(AND($I68="Fisico",R68=1),1,IF(AND(R68=1,$I68="Electronico"),2,IF(R68=1,VLOOKUP($C68&amp;"|"&amp;$B68&amp;"|"&amp;$D68,Empresas!$C$6:$CC$92,$G68+6+1,0),0))))</f>
        <v>0</v>
      </c>
      <c r="AJ68" s="147">
        <f>IF(AND($I68="Si",S68=1),1,IF(AND($I68="Fisico",S68=1),1,IF(AND(S68=1,$I68="Electronico"),2,IF(S68=1,VLOOKUP($C68&amp;"|"&amp;$B68&amp;"|"&amp;$D68,Empresas!$C$6:$CC$92,$G68+6+1,0),0))))</f>
        <v>0</v>
      </c>
      <c r="AK68" s="147">
        <f>IF(AND($I68="Si",T68=1),1,IF(AND($I68="Fisico",T68=1),1,IF(AND(T68=1,$I68="Electronico"),2,IF(T68=1,VLOOKUP($C68&amp;"|"&amp;$B68&amp;"|"&amp;$D68,Empresas!$C$6:$CC$92,$G68+6+1,0),0))))</f>
        <v>0</v>
      </c>
      <c r="AL68" s="147">
        <f>IF(AND($I68="Si",U68=1),1,IF(AND($I68="Fisico",U68=1),1,IF(AND(U68=1,$I68="Electronico"),2,IF(U68=1,VLOOKUP($C68&amp;"|"&amp;$B68&amp;"|"&amp;$D68,Empresas!$C$6:$CC$92,$G68+6+1,0),0))))</f>
        <v>0</v>
      </c>
      <c r="AM68" s="149">
        <f t="shared" ref="AM68:AM131" si="13">SUM(AA68:AL68)</f>
        <v>0</v>
      </c>
      <c r="AN68" s="149">
        <f t="shared" ref="AN68:AN131" si="14">Z68*RIGHT($AM$2,2)*1</f>
        <v>0</v>
      </c>
      <c r="AO68" s="152">
        <f t="shared" ref="AO68:AO131" si="15">IFERROR(AM68/AN68,0)</f>
        <v>0</v>
      </c>
    </row>
    <row r="69" spans="1:41" x14ac:dyDescent="0.25">
      <c r="A69" s="143" t="str">
        <f>VLOOKUP(D69,Empresas!$D$7:$F$91,3,0)</f>
        <v>Jose</v>
      </c>
      <c r="B69" s="144" t="str">
        <f>VLOOKUP(D69,Empresas!$D$7:$G$91,4,0)</f>
        <v xml:space="preserve">Rocio </v>
      </c>
      <c r="C69" s="144" t="s">
        <v>544</v>
      </c>
      <c r="D69" s="144" t="s">
        <v>6</v>
      </c>
      <c r="E69" s="144" t="str">
        <f>VLOOKUP(D69,Empresas!$D$7:$E$92,2,0)</f>
        <v>A. NAUTICAL - AIR INTL S.A.C.</v>
      </c>
      <c r="F69" s="144" t="s">
        <v>189</v>
      </c>
      <c r="G69" s="145">
        <f t="shared" si="10"/>
        <v>68</v>
      </c>
      <c r="H69" s="145" t="str">
        <f>VLOOKUP(D69,Empresas!$D$6:$L$92,7,0)</f>
        <v>Semestral</v>
      </c>
      <c r="I69" s="144" t="str">
        <f>VLOOKUP(VLOOKUP(D69&amp;"|"&amp;B69,Empresas!$I$7:$CB$92,G69,0),Tablas!$A$13:$B$14,2,0)</f>
        <v>No</v>
      </c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 t="str">
        <f>VLOOKUP(D69,Empresas!$D$7:$CF$91,81,0)</f>
        <v>D</v>
      </c>
      <c r="W69" s="78" t="str">
        <f>VLOOKUP(D69,Empresas!$D$7:$M$91,10,0)</f>
        <v>Mype</v>
      </c>
      <c r="X69" s="69" t="str">
        <f t="shared" si="11"/>
        <v>SI</v>
      </c>
      <c r="Y69" s="153" t="str">
        <f t="shared" si="12"/>
        <v>No aplica</v>
      </c>
      <c r="Z69" s="147">
        <f>IF(Y69="No aplica",0,IF(I69="no",0,IF(I69="No aplica",0,IF(I69="Si",1,IF(I69="Fisico",1,IF(I69="Electronico",2,VLOOKUP(C69&amp;"|"&amp;B69&amp;"|"&amp;D69,Empresas!$C$6:$CC$92,G69+6+1,0)))))))</f>
        <v>0</v>
      </c>
      <c r="AA69" s="147">
        <f>IF(AND($I69="Si",J69=1),1,IF(AND($I69="Fisico",J69=1),1,IF(AND(J69=1,$I69="Electronico"),2,IF(J69=1,VLOOKUP($C69&amp;"|"&amp;$B69&amp;"|"&amp;$D69,Empresas!$C$6:$CC$92,$G69+6+1,0),0))))</f>
        <v>0</v>
      </c>
      <c r="AB69" s="147">
        <f>IF(AND($I69="Si",K69=1),1,IF(AND($I69="Fisico",K69=1),1,IF(AND(K69=1,$I69="Electronico"),2,IF(K69=1,VLOOKUP($C69&amp;"|"&amp;$B69&amp;"|"&amp;$D69,Empresas!$C$6:$CC$92,$G69+6+1,0),0))))</f>
        <v>0</v>
      </c>
      <c r="AC69" s="147">
        <f>IF(AND($I69="Si",L69=1),1,IF(AND($I69="Fisico",L69=1),1,IF(AND(L69=1,$I69="Electronico"),2,IF(L69=1,VLOOKUP($C69&amp;"|"&amp;$B69&amp;"|"&amp;$D69,Empresas!$C$6:$CC$92,$G69+6+1,0),0))))</f>
        <v>0</v>
      </c>
      <c r="AD69" s="147">
        <f>IF(AND($I69="Si",M69=1),1,IF(AND($I69="Fisico",M69=1),1,IF(AND(M69=1,$I69="Electronico"),2,IF(M69=1,VLOOKUP($C69&amp;"|"&amp;$B69&amp;"|"&amp;$D69,Empresas!$C$6:$CC$92,$G69+6+1,0),0))))</f>
        <v>0</v>
      </c>
      <c r="AE69" s="147">
        <f>IF(AND($I69="Si",N69=1),1,IF(AND($I69="Fisico",N69=1),1,IF(AND(N69=1,$I69="Electronico"),2,IF(N69=1,VLOOKUP($C69&amp;"|"&amp;$B69&amp;"|"&amp;$D69,Empresas!$C$6:$CC$92,$G69+6+1,0),0))))</f>
        <v>0</v>
      </c>
      <c r="AF69" s="147">
        <f>IF(AND($I69="Si",O69=1),1,IF(AND($I69="Fisico",O69=1),1,IF(AND(O69=1,$I69="Electronico"),2,IF(O69=1,VLOOKUP($C69&amp;"|"&amp;$B69&amp;"|"&amp;$D69,Empresas!$C$6:$CC$92,$G69+6+1,0),0))))</f>
        <v>0</v>
      </c>
      <c r="AG69" s="147">
        <f>IF(AND($I69="Si",P69=1),1,IF(AND($I69="Fisico",P69=1),1,IF(AND(P69=1,$I69="Electronico"),2,IF(P69=1,VLOOKUP($C69&amp;"|"&amp;$B69&amp;"|"&amp;$D69,Empresas!$C$6:$CC$92,$G69+6+1,0),0))))</f>
        <v>0</v>
      </c>
      <c r="AH69" s="147">
        <f>IF(AND($I69="Si",Q69=1),1,IF(AND($I69="Fisico",Q69=1),1,IF(AND(Q69=1,$I69="Electronico"),2,IF(Q69=1,VLOOKUP($C69&amp;"|"&amp;$B69&amp;"|"&amp;$D69,Empresas!$C$6:$CC$92,$G69+6+1,0),0))))</f>
        <v>0</v>
      </c>
      <c r="AI69" s="147">
        <f>IF(AND($I69="Si",R69=1),1,IF(AND($I69="Fisico",R69=1),1,IF(AND(R69=1,$I69="Electronico"),2,IF(R69=1,VLOOKUP($C69&amp;"|"&amp;$B69&amp;"|"&amp;$D69,Empresas!$C$6:$CC$92,$G69+6+1,0),0))))</f>
        <v>0</v>
      </c>
      <c r="AJ69" s="147">
        <f>IF(AND($I69="Si",S69=1),1,IF(AND($I69="Fisico",S69=1),1,IF(AND(S69=1,$I69="Electronico"),2,IF(S69=1,VLOOKUP($C69&amp;"|"&amp;$B69&amp;"|"&amp;$D69,Empresas!$C$6:$CC$92,$G69+6+1,0),0))))</f>
        <v>0</v>
      </c>
      <c r="AK69" s="147">
        <f>IF(AND($I69="Si",T69=1),1,IF(AND($I69="Fisico",T69=1),1,IF(AND(T69=1,$I69="Electronico"),2,IF(T69=1,VLOOKUP($C69&amp;"|"&amp;$B69&amp;"|"&amp;$D69,Empresas!$C$6:$CC$92,$G69+6+1,0),0))))</f>
        <v>0</v>
      </c>
      <c r="AL69" s="147">
        <f>IF(AND($I69="Si",U69=1),1,IF(AND($I69="Fisico",U69=1),1,IF(AND(U69=1,$I69="Electronico"),2,IF(U69=1,VLOOKUP($C69&amp;"|"&amp;$B69&amp;"|"&amp;$D69,Empresas!$C$6:$CC$92,$G69+6+1,0),0))))</f>
        <v>0</v>
      </c>
      <c r="AM69" s="149">
        <f t="shared" si="13"/>
        <v>0</v>
      </c>
      <c r="AN69" s="149">
        <f t="shared" si="14"/>
        <v>0</v>
      </c>
      <c r="AO69" s="152">
        <f t="shared" si="15"/>
        <v>0</v>
      </c>
    </row>
    <row r="70" spans="1:41" x14ac:dyDescent="0.25">
      <c r="A70" s="143" t="str">
        <f>VLOOKUP(D70,Empresas!$D$7:$F$91,3,0)</f>
        <v>Jose</v>
      </c>
      <c r="B70" s="144" t="str">
        <f>VLOOKUP(D70,Empresas!$D$7:$G$91,4,0)</f>
        <v xml:space="preserve">Rocio </v>
      </c>
      <c r="C70" s="144" t="s">
        <v>544</v>
      </c>
      <c r="D70" s="144" t="s">
        <v>6</v>
      </c>
      <c r="E70" s="144" t="str">
        <f>VLOOKUP(D70,Empresas!$D$7:$E$92,2,0)</f>
        <v>A. NAUTICAL - AIR INTL S.A.C.</v>
      </c>
      <c r="F70" s="144" t="s">
        <v>190</v>
      </c>
      <c r="G70" s="145">
        <f t="shared" si="10"/>
        <v>69</v>
      </c>
      <c r="H70" s="145" t="str">
        <f>VLOOKUP(D70,Empresas!$D$6:$L$92,7,0)</f>
        <v>Semestral</v>
      </c>
      <c r="I70" s="144" t="str">
        <f>VLOOKUP(VLOOKUP(D70&amp;"|"&amp;B70,Empresas!$I$7:$CB$92,G70,0),Tablas!$A$13:$B$14,2,0)</f>
        <v>No</v>
      </c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 t="str">
        <f>VLOOKUP(D70,Empresas!$D$7:$CF$91,81,0)</f>
        <v>D</v>
      </c>
      <c r="W70" s="78" t="str">
        <f>VLOOKUP(D70,Empresas!$D$7:$M$91,10,0)</f>
        <v>Mype</v>
      </c>
      <c r="X70" s="69" t="str">
        <f t="shared" si="11"/>
        <v>NO</v>
      </c>
      <c r="Y70" s="153" t="str">
        <f t="shared" si="12"/>
        <v>No aplica</v>
      </c>
      <c r="Z70" s="147">
        <f>IF(Y70="No aplica",0,IF(I70="no",0,IF(I70="No aplica",0,IF(I70="Si",1,IF(I70="Fisico",1,IF(I70="Electronico",2,VLOOKUP(C70&amp;"|"&amp;B70&amp;"|"&amp;D70,Empresas!$C$6:$CC$92,G70+6+1,0)))))))</f>
        <v>0</v>
      </c>
      <c r="AA70" s="147">
        <f>IF(AND($I70="Si",J70=1),1,IF(AND($I70="Fisico",J70=1),1,IF(AND(J70=1,$I70="Electronico"),2,IF(J70=1,VLOOKUP($C70&amp;"|"&amp;$B70&amp;"|"&amp;$D70,Empresas!$C$6:$CC$92,$G70+6+1,0),0))))</f>
        <v>0</v>
      </c>
      <c r="AB70" s="147">
        <f>IF(AND($I70="Si",K70=1),1,IF(AND($I70="Fisico",K70=1),1,IF(AND(K70=1,$I70="Electronico"),2,IF(K70=1,VLOOKUP($C70&amp;"|"&amp;$B70&amp;"|"&amp;$D70,Empresas!$C$6:$CC$92,$G70+6+1,0),0))))</f>
        <v>0</v>
      </c>
      <c r="AC70" s="147">
        <f>IF(AND($I70="Si",L70=1),1,IF(AND($I70="Fisico",L70=1),1,IF(AND(L70=1,$I70="Electronico"),2,IF(L70=1,VLOOKUP($C70&amp;"|"&amp;$B70&amp;"|"&amp;$D70,Empresas!$C$6:$CC$92,$G70+6+1,0),0))))</f>
        <v>0</v>
      </c>
      <c r="AD70" s="147">
        <f>IF(AND($I70="Si",M70=1),1,IF(AND($I70="Fisico",M70=1),1,IF(AND(M70=1,$I70="Electronico"),2,IF(M70=1,VLOOKUP($C70&amp;"|"&amp;$B70&amp;"|"&amp;$D70,Empresas!$C$6:$CC$92,$G70+6+1,0),0))))</f>
        <v>0</v>
      </c>
      <c r="AE70" s="147">
        <f>IF(AND($I70="Si",N70=1),1,IF(AND($I70="Fisico",N70=1),1,IF(AND(N70=1,$I70="Electronico"),2,IF(N70=1,VLOOKUP($C70&amp;"|"&amp;$B70&amp;"|"&amp;$D70,Empresas!$C$6:$CC$92,$G70+6+1,0),0))))</f>
        <v>0</v>
      </c>
      <c r="AF70" s="147">
        <f>IF(AND($I70="Si",O70=1),1,IF(AND($I70="Fisico",O70=1),1,IF(AND(O70=1,$I70="Electronico"),2,IF(O70=1,VLOOKUP($C70&amp;"|"&amp;$B70&amp;"|"&amp;$D70,Empresas!$C$6:$CC$92,$G70+6+1,0),0))))</f>
        <v>0</v>
      </c>
      <c r="AG70" s="147">
        <f>IF(AND($I70="Si",P70=1),1,IF(AND($I70="Fisico",P70=1),1,IF(AND(P70=1,$I70="Electronico"),2,IF(P70=1,VLOOKUP($C70&amp;"|"&amp;$B70&amp;"|"&amp;$D70,Empresas!$C$6:$CC$92,$G70+6+1,0),0))))</f>
        <v>0</v>
      </c>
      <c r="AH70" s="147">
        <f>IF(AND($I70="Si",Q70=1),1,IF(AND($I70="Fisico",Q70=1),1,IF(AND(Q70=1,$I70="Electronico"),2,IF(Q70=1,VLOOKUP($C70&amp;"|"&amp;$B70&amp;"|"&amp;$D70,Empresas!$C$6:$CC$92,$G70+6+1,0),0))))</f>
        <v>0</v>
      </c>
      <c r="AI70" s="147">
        <f>IF(AND($I70="Si",R70=1),1,IF(AND($I70="Fisico",R70=1),1,IF(AND(R70=1,$I70="Electronico"),2,IF(R70=1,VLOOKUP($C70&amp;"|"&amp;$B70&amp;"|"&amp;$D70,Empresas!$C$6:$CC$92,$G70+6+1,0),0))))</f>
        <v>0</v>
      </c>
      <c r="AJ70" s="147">
        <f>IF(AND($I70="Si",S70=1),1,IF(AND($I70="Fisico",S70=1),1,IF(AND(S70=1,$I70="Electronico"),2,IF(S70=1,VLOOKUP($C70&amp;"|"&amp;$B70&amp;"|"&amp;$D70,Empresas!$C$6:$CC$92,$G70+6+1,0),0))))</f>
        <v>0</v>
      </c>
      <c r="AK70" s="147">
        <f>IF(AND($I70="Si",T70=1),1,IF(AND($I70="Fisico",T70=1),1,IF(AND(T70=1,$I70="Electronico"),2,IF(T70=1,VLOOKUP($C70&amp;"|"&amp;$B70&amp;"|"&amp;$D70,Empresas!$C$6:$CC$92,$G70+6+1,0),0))))</f>
        <v>0</v>
      </c>
      <c r="AL70" s="147">
        <f>IF(AND($I70="Si",U70=1),1,IF(AND($I70="Fisico",U70=1),1,IF(AND(U70=1,$I70="Electronico"),2,IF(U70=1,VLOOKUP($C70&amp;"|"&amp;$B70&amp;"|"&amp;$D70,Empresas!$C$6:$CC$92,$G70+6+1,0),0))))</f>
        <v>0</v>
      </c>
      <c r="AM70" s="149">
        <f t="shared" si="13"/>
        <v>0</v>
      </c>
      <c r="AN70" s="149">
        <f t="shared" si="14"/>
        <v>0</v>
      </c>
      <c r="AO70" s="152">
        <f t="shared" si="15"/>
        <v>0</v>
      </c>
    </row>
    <row r="71" spans="1:41" x14ac:dyDescent="0.25">
      <c r="A71" s="143" t="str">
        <f>VLOOKUP(D71,Empresas!$D$7:$F$91,3,0)</f>
        <v>Jose</v>
      </c>
      <c r="B71" s="144" t="str">
        <f>VLOOKUP(D71,Empresas!$D$7:$G$91,4,0)</f>
        <v xml:space="preserve">Rocio </v>
      </c>
      <c r="C71" s="144" t="s">
        <v>544</v>
      </c>
      <c r="D71" s="144" t="s">
        <v>6</v>
      </c>
      <c r="E71" s="144" t="str">
        <f>VLOOKUP(D71,Empresas!$D$7:$E$92,2,0)</f>
        <v>A. NAUTICAL - AIR INTL S.A.C.</v>
      </c>
      <c r="F71" s="146" t="s">
        <v>191</v>
      </c>
      <c r="G71" s="145">
        <f t="shared" si="10"/>
        <v>70</v>
      </c>
      <c r="H71" s="145" t="str">
        <f>VLOOKUP(D71,Empresas!$D$6:$L$92,7,0)</f>
        <v>Semestral</v>
      </c>
      <c r="I71" s="144" t="str">
        <f>VLOOKUP(VLOOKUP(D71&amp;"|"&amp;B71,Empresas!$I$7:$CB$92,G71,0),Tablas!$A$13:$B$14,2,0)</f>
        <v>Si</v>
      </c>
      <c r="J71" s="78">
        <v>2</v>
      </c>
      <c r="K71" s="78">
        <v>2</v>
      </c>
      <c r="L71" s="78">
        <v>2</v>
      </c>
      <c r="M71" s="78">
        <v>2</v>
      </c>
      <c r="N71" s="78">
        <v>2</v>
      </c>
      <c r="O71" s="78">
        <v>2</v>
      </c>
      <c r="P71" s="78">
        <v>2</v>
      </c>
      <c r="Q71" s="78">
        <v>2</v>
      </c>
      <c r="R71" s="78"/>
      <c r="S71" s="78"/>
      <c r="T71" s="78"/>
      <c r="U71" s="78"/>
      <c r="V71" s="78" t="str">
        <f>VLOOKUP(D71,Empresas!$D$7:$CF$91,81,0)</f>
        <v>D</v>
      </c>
      <c r="W71" s="78" t="str">
        <f>VLOOKUP(D71,Empresas!$D$7:$M$91,10,0)</f>
        <v>Mype</v>
      </c>
      <c r="X71" s="69" t="str">
        <f t="shared" si="11"/>
        <v>NO</v>
      </c>
      <c r="Y71" s="153" t="str">
        <f t="shared" si="12"/>
        <v>Si aplica</v>
      </c>
      <c r="Z71" s="147">
        <f>IF(Y71="No aplica",0,IF(I71="no",0,IF(I71="No aplica",0,IF(I71="Si",1,IF(I71="Fisico",1,IF(I71="Electronico",2,VLOOKUP(C71&amp;"|"&amp;B71&amp;"|"&amp;D71,Empresas!$C$6:$CC$92,G71+6+1,0)))))))</f>
        <v>1</v>
      </c>
      <c r="AA71" s="147">
        <f>IF(AND($I71="Si",J71=1),1,IF(AND($I71="Fisico",J71=1),1,IF(AND(J71=1,$I71="Electronico"),2,IF(J71=1,VLOOKUP($C71&amp;"|"&amp;$B71&amp;"|"&amp;$D71,Empresas!$C$6:$CC$92,$G71+6+1,0),0))))</f>
        <v>0</v>
      </c>
      <c r="AB71" s="147">
        <f>IF(AND($I71="Si",K71=1),1,IF(AND($I71="Fisico",K71=1),1,IF(AND(K71=1,$I71="Electronico"),2,IF(K71=1,VLOOKUP($C71&amp;"|"&amp;$B71&amp;"|"&amp;$D71,Empresas!$C$6:$CC$92,$G71+6+1,0),0))))</f>
        <v>0</v>
      </c>
      <c r="AC71" s="147">
        <f>IF(AND($I71="Si",L71=1),1,IF(AND($I71="Fisico",L71=1),1,IF(AND(L71=1,$I71="Electronico"),2,IF(L71=1,VLOOKUP($C71&amp;"|"&amp;$B71&amp;"|"&amp;$D71,Empresas!$C$6:$CC$92,$G71+6+1,0),0))))</f>
        <v>0</v>
      </c>
      <c r="AD71" s="147">
        <f>IF(AND($I71="Si",M71=1),1,IF(AND($I71="Fisico",M71=1),1,IF(AND(M71=1,$I71="Electronico"),2,IF(M71=1,VLOOKUP($C71&amp;"|"&amp;$B71&amp;"|"&amp;$D71,Empresas!$C$6:$CC$92,$G71+6+1,0),0))))</f>
        <v>0</v>
      </c>
      <c r="AE71" s="147">
        <f>IF(AND($I71="Si",N71=1),1,IF(AND($I71="Fisico",N71=1),1,IF(AND(N71=1,$I71="Electronico"),2,IF(N71=1,VLOOKUP($C71&amp;"|"&amp;$B71&amp;"|"&amp;$D71,Empresas!$C$6:$CC$92,$G71+6+1,0),0))))</f>
        <v>0</v>
      </c>
      <c r="AF71" s="147">
        <f>IF(AND($I71="Si",O71=1),1,IF(AND($I71="Fisico",O71=1),1,IF(AND(O71=1,$I71="Electronico"),2,IF(O71=1,VLOOKUP($C71&amp;"|"&amp;$B71&amp;"|"&amp;$D71,Empresas!$C$6:$CC$92,$G71+6+1,0),0))))</f>
        <v>0</v>
      </c>
      <c r="AG71" s="147">
        <f>IF(AND($I71="Si",P71=1),1,IF(AND($I71="Fisico",P71=1),1,IF(AND(P71=1,$I71="Electronico"),2,IF(P71=1,VLOOKUP($C71&amp;"|"&amp;$B71&amp;"|"&amp;$D71,Empresas!$C$6:$CC$92,$G71+6+1,0),0))))</f>
        <v>0</v>
      </c>
      <c r="AH71" s="147">
        <f>IF(AND($I71="Si",Q71=1),1,IF(AND($I71="Fisico",Q71=1),1,IF(AND(Q71=1,$I71="Electronico"),2,IF(Q71=1,VLOOKUP($C71&amp;"|"&amp;$B71&amp;"|"&amp;$D71,Empresas!$C$6:$CC$92,$G71+6+1,0),0))))</f>
        <v>0</v>
      </c>
      <c r="AI71" s="147">
        <f>IF(AND($I71="Si",R71=1),1,IF(AND($I71="Fisico",R71=1),1,IF(AND(R71=1,$I71="Electronico"),2,IF(R71=1,VLOOKUP($C71&amp;"|"&amp;$B71&amp;"|"&amp;$D71,Empresas!$C$6:$CC$92,$G71+6+1,0),0))))</f>
        <v>0</v>
      </c>
      <c r="AJ71" s="147">
        <f>IF(AND($I71="Si",S71=1),1,IF(AND($I71="Fisico",S71=1),1,IF(AND(S71=1,$I71="Electronico"),2,IF(S71=1,VLOOKUP($C71&amp;"|"&amp;$B71&amp;"|"&amp;$D71,Empresas!$C$6:$CC$92,$G71+6+1,0),0))))</f>
        <v>0</v>
      </c>
      <c r="AK71" s="147">
        <f>IF(AND($I71="Si",T71=1),1,IF(AND($I71="Fisico",T71=1),1,IF(AND(T71=1,$I71="Electronico"),2,IF(T71=1,VLOOKUP($C71&amp;"|"&amp;$B71&amp;"|"&amp;$D71,Empresas!$C$6:$CC$92,$G71+6+1,0),0))))</f>
        <v>0</v>
      </c>
      <c r="AL71" s="147">
        <f>IF(AND($I71="Si",U71=1),1,IF(AND($I71="Fisico",U71=1),1,IF(AND(U71=1,$I71="Electronico"),2,IF(U71=1,VLOOKUP($C71&amp;"|"&amp;$B71&amp;"|"&amp;$D71,Empresas!$C$6:$CC$92,$G71+6+1,0),0))))</f>
        <v>0</v>
      </c>
      <c r="AM71" s="149">
        <f t="shared" si="13"/>
        <v>0</v>
      </c>
      <c r="AN71" s="149">
        <f t="shared" si="14"/>
        <v>8</v>
      </c>
      <c r="AO71" s="152">
        <f t="shared" si="15"/>
        <v>0</v>
      </c>
    </row>
    <row r="72" spans="1:41" x14ac:dyDescent="0.25">
      <c r="A72" s="143" t="str">
        <f>VLOOKUP(D72,Empresas!$D$7:$F$91,3,0)</f>
        <v>Jose</v>
      </c>
      <c r="B72" s="144" t="str">
        <f>VLOOKUP(D72,Empresas!$D$7:$G$91,4,0)</f>
        <v xml:space="preserve">Rocio </v>
      </c>
      <c r="C72" s="144" t="s">
        <v>544</v>
      </c>
      <c r="D72" s="144" t="s">
        <v>6</v>
      </c>
      <c r="E72" s="144" t="str">
        <f>VLOOKUP(D72,Empresas!$D$7:$E$92,2,0)</f>
        <v>A. NAUTICAL - AIR INTL S.A.C.</v>
      </c>
      <c r="F72" s="144" t="s">
        <v>192</v>
      </c>
      <c r="G72" s="145">
        <f t="shared" si="10"/>
        <v>71</v>
      </c>
      <c r="H72" s="145" t="str">
        <f>VLOOKUP(D72,Empresas!$D$6:$L$92,7,0)</f>
        <v>Semestral</v>
      </c>
      <c r="I72" s="144" t="str">
        <f>VLOOKUP(VLOOKUP(D72&amp;"|"&amp;B72,Empresas!$I$7:$CB$92,G72,0),Tablas!$A$13:$B$14,2,0)</f>
        <v>No</v>
      </c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 t="str">
        <f>VLOOKUP(D72,Empresas!$D$7:$CF$91,81,0)</f>
        <v>D</v>
      </c>
      <c r="W72" s="78" t="str">
        <f>VLOOKUP(D72,Empresas!$D$7:$M$91,10,0)</f>
        <v>Mype</v>
      </c>
      <c r="X72" s="69" t="str">
        <f t="shared" si="11"/>
        <v>NO</v>
      </c>
      <c r="Y72" s="153" t="str">
        <f t="shared" si="12"/>
        <v>No aplica</v>
      </c>
      <c r="Z72" s="147">
        <f>IF(Y72="No aplica",0,IF(I72="no",0,IF(I72="No aplica",0,IF(I72="Si",1,IF(I72="Fisico",1,IF(I72="Electronico",2,VLOOKUP(C72&amp;"|"&amp;B72&amp;"|"&amp;D72,Empresas!$C$6:$CC$92,G72+6+1,0)))))))</f>
        <v>0</v>
      </c>
      <c r="AA72" s="147">
        <f>IF(AND($I72="Si",J72=1),1,IF(AND($I72="Fisico",J72=1),1,IF(AND(J72=1,$I72="Electronico"),2,IF(J72=1,VLOOKUP($C72&amp;"|"&amp;$B72&amp;"|"&amp;$D72,Empresas!$C$6:$CC$92,$G72+6+1,0),0))))</f>
        <v>0</v>
      </c>
      <c r="AB72" s="147">
        <f>IF(AND($I72="Si",K72=1),1,IF(AND($I72="Fisico",K72=1),1,IF(AND(K72=1,$I72="Electronico"),2,IF(K72=1,VLOOKUP($C72&amp;"|"&amp;$B72&amp;"|"&amp;$D72,Empresas!$C$6:$CC$92,$G72+6+1,0),0))))</f>
        <v>0</v>
      </c>
      <c r="AC72" s="147">
        <f>IF(AND($I72="Si",L72=1),1,IF(AND($I72="Fisico",L72=1),1,IF(AND(L72=1,$I72="Electronico"),2,IF(L72=1,VLOOKUP($C72&amp;"|"&amp;$B72&amp;"|"&amp;$D72,Empresas!$C$6:$CC$92,$G72+6+1,0),0))))</f>
        <v>0</v>
      </c>
      <c r="AD72" s="147">
        <f>IF(AND($I72="Si",M72=1),1,IF(AND($I72="Fisico",M72=1),1,IF(AND(M72=1,$I72="Electronico"),2,IF(M72=1,VLOOKUP($C72&amp;"|"&amp;$B72&amp;"|"&amp;$D72,Empresas!$C$6:$CC$92,$G72+6+1,0),0))))</f>
        <v>0</v>
      </c>
      <c r="AE72" s="147">
        <f>IF(AND($I72="Si",N72=1),1,IF(AND($I72="Fisico",N72=1),1,IF(AND(N72=1,$I72="Electronico"),2,IF(N72=1,VLOOKUP($C72&amp;"|"&amp;$B72&amp;"|"&amp;$D72,Empresas!$C$6:$CC$92,$G72+6+1,0),0))))</f>
        <v>0</v>
      </c>
      <c r="AF72" s="147">
        <f>IF(AND($I72="Si",O72=1),1,IF(AND($I72="Fisico",O72=1),1,IF(AND(O72=1,$I72="Electronico"),2,IF(O72=1,VLOOKUP($C72&amp;"|"&amp;$B72&amp;"|"&amp;$D72,Empresas!$C$6:$CC$92,$G72+6+1,0),0))))</f>
        <v>0</v>
      </c>
      <c r="AG72" s="147">
        <f>IF(AND($I72="Si",P72=1),1,IF(AND($I72="Fisico",P72=1),1,IF(AND(P72=1,$I72="Electronico"),2,IF(P72=1,VLOOKUP($C72&amp;"|"&amp;$B72&amp;"|"&amp;$D72,Empresas!$C$6:$CC$92,$G72+6+1,0),0))))</f>
        <v>0</v>
      </c>
      <c r="AH72" s="147">
        <f>IF(AND($I72="Si",Q72=1),1,IF(AND($I72="Fisico",Q72=1),1,IF(AND(Q72=1,$I72="Electronico"),2,IF(Q72=1,VLOOKUP($C72&amp;"|"&amp;$B72&amp;"|"&amp;$D72,Empresas!$C$6:$CC$92,$G72+6+1,0),0))))</f>
        <v>0</v>
      </c>
      <c r="AI72" s="147">
        <f>IF(AND($I72="Si",R72=1),1,IF(AND($I72="Fisico",R72=1),1,IF(AND(R72=1,$I72="Electronico"),2,IF(R72=1,VLOOKUP($C72&amp;"|"&amp;$B72&amp;"|"&amp;$D72,Empresas!$C$6:$CC$92,$G72+6+1,0),0))))</f>
        <v>0</v>
      </c>
      <c r="AJ72" s="147">
        <f>IF(AND($I72="Si",S72=1),1,IF(AND($I72="Fisico",S72=1),1,IF(AND(S72=1,$I72="Electronico"),2,IF(S72=1,VLOOKUP($C72&amp;"|"&amp;$B72&amp;"|"&amp;$D72,Empresas!$C$6:$CC$92,$G72+6+1,0),0))))</f>
        <v>0</v>
      </c>
      <c r="AK72" s="147">
        <f>IF(AND($I72="Si",T72=1),1,IF(AND($I72="Fisico",T72=1),1,IF(AND(T72=1,$I72="Electronico"),2,IF(T72=1,VLOOKUP($C72&amp;"|"&amp;$B72&amp;"|"&amp;$D72,Empresas!$C$6:$CC$92,$G72+6+1,0),0))))</f>
        <v>0</v>
      </c>
      <c r="AL72" s="147">
        <f>IF(AND($I72="Si",U72=1),1,IF(AND($I72="Fisico",U72=1),1,IF(AND(U72=1,$I72="Electronico"),2,IF(U72=1,VLOOKUP($C72&amp;"|"&amp;$B72&amp;"|"&amp;$D72,Empresas!$C$6:$CC$92,$G72+6+1,0),0))))</f>
        <v>0</v>
      </c>
      <c r="AM72" s="149">
        <f t="shared" si="13"/>
        <v>0</v>
      </c>
      <c r="AN72" s="149">
        <f t="shared" si="14"/>
        <v>0</v>
      </c>
      <c r="AO72" s="152">
        <f t="shared" si="15"/>
        <v>0</v>
      </c>
    </row>
    <row r="73" spans="1:41" x14ac:dyDescent="0.25">
      <c r="A73" s="137" t="str">
        <f>VLOOKUP(D73,Empresas!$D$7:$F$91,3,0)</f>
        <v>Yulisa</v>
      </c>
      <c r="B73" s="138" t="str">
        <f>VLOOKUP(D73,Empresas!$D$7:$G$91,4,0)</f>
        <v>Lorenzo</v>
      </c>
      <c r="C73" s="138" t="s">
        <v>544</v>
      </c>
      <c r="D73" s="138" t="s">
        <v>1</v>
      </c>
      <c r="E73" s="138" t="str">
        <f>VLOOKUP(D73,Empresas!$D$7:$E$92,2,0)</f>
        <v>AGRO MI PERU FOODS SAC</v>
      </c>
      <c r="F73" s="138" t="s">
        <v>158</v>
      </c>
      <c r="G73" s="139">
        <f>+Empresas!$O$2</f>
        <v>7</v>
      </c>
      <c r="H73" s="139" t="str">
        <f>VLOOKUP(D73,Empresas!$D$6:$L$92,7,0)</f>
        <v>Mensual</v>
      </c>
      <c r="I73" s="138" t="str">
        <f>VLOOKUP(VLOOKUP(D73&amp;"|"&amp;B73,Empresas!$I$7:$CB$92,G73,0),Tablas!$A$3:$B$5,2,0)</f>
        <v>Solo analisis</v>
      </c>
      <c r="J73" s="78">
        <v>1</v>
      </c>
      <c r="K73" s="78">
        <v>1</v>
      </c>
      <c r="L73" s="78">
        <v>1</v>
      </c>
      <c r="M73" s="78">
        <v>1</v>
      </c>
      <c r="N73" s="78">
        <v>1</v>
      </c>
      <c r="O73" s="78">
        <v>1</v>
      </c>
      <c r="P73" s="78">
        <v>1</v>
      </c>
      <c r="Q73" s="78">
        <v>2</v>
      </c>
      <c r="R73" s="78"/>
      <c r="S73" s="78"/>
      <c r="T73" s="78"/>
      <c r="U73" s="78"/>
      <c r="V73" s="78" t="str">
        <f>VLOOKUP(D73,Empresas!$D$7:$CF$91,81,0)</f>
        <v>A</v>
      </c>
      <c r="W73" s="78" t="str">
        <f>VLOOKUP(D73,Empresas!$D$7:$M$91,10,0)</f>
        <v>General/Prico</v>
      </c>
      <c r="X73" s="69" t="str">
        <f t="shared" si="11"/>
        <v>SI</v>
      </c>
      <c r="Y73" s="153" t="str">
        <f t="shared" si="12"/>
        <v>Si aplica</v>
      </c>
      <c r="Z73" s="147">
        <f>IF(Y73="No aplica",0,IF(I73="no",0,IF(I73="No aplica",0,IF(I73="Si",1,IF(I73="Fisico",1,IF(I73="Electronico",2,VLOOKUP(C73&amp;"|"&amp;B73&amp;"|"&amp;D73,Empresas!$C$6:$CC$92,G73+6+1,0)))))))</f>
        <v>1</v>
      </c>
      <c r="AA73" s="147">
        <f>IF(AND($I73="Si",J73=1),1,IF(AND($I73="Fisico",J73=1),1,IF(AND(J73=1,$I73="Electronico"),2,IF(J73=1,VLOOKUP($C73&amp;"|"&amp;$B73&amp;"|"&amp;$D73,Empresas!$C$6:$CC$92,$G73+6+1,0),0))))</f>
        <v>1</v>
      </c>
      <c r="AB73" s="147">
        <f>IF(AND($I73="Si",K73=1),1,IF(AND($I73="Fisico",K73=1),1,IF(AND(K73=1,$I73="Electronico"),2,IF(K73=1,VLOOKUP($C73&amp;"|"&amp;$B73&amp;"|"&amp;$D73,Empresas!$C$6:$CC$92,$G73+6+1,0),0))))</f>
        <v>1</v>
      </c>
      <c r="AC73" s="147">
        <f>IF(AND($I73="Si",L73=1),1,IF(AND($I73="Fisico",L73=1),1,IF(AND(L73=1,$I73="Electronico"),2,IF(L73=1,VLOOKUP($C73&amp;"|"&amp;$B73&amp;"|"&amp;$D73,Empresas!$C$6:$CC$92,$G73+6+1,0),0))))</f>
        <v>1</v>
      </c>
      <c r="AD73" s="147">
        <f>IF(AND($I73="Si",M73=1),1,IF(AND($I73="Fisico",M73=1),1,IF(AND(M73=1,$I73="Electronico"),2,IF(M73=1,VLOOKUP($C73&amp;"|"&amp;$B73&amp;"|"&amp;$D73,Empresas!$C$6:$CC$92,$G73+6+1,0),0))))</f>
        <v>1</v>
      </c>
      <c r="AE73" s="147">
        <f>IF(AND($I73="Si",N73=1),1,IF(AND($I73="Fisico",N73=1),1,IF(AND(N73=1,$I73="Electronico"),2,IF(N73=1,VLOOKUP($C73&amp;"|"&amp;$B73&amp;"|"&amp;$D73,Empresas!$C$6:$CC$92,$G73+6+1,0),0))))</f>
        <v>1</v>
      </c>
      <c r="AF73" s="147">
        <f>IF(AND($I73="Si",O73=1),1,IF(AND($I73="Fisico",O73=1),1,IF(AND(O73=1,$I73="Electronico"),2,IF(O73=1,VLOOKUP($C73&amp;"|"&amp;$B73&amp;"|"&amp;$D73,Empresas!$C$6:$CC$92,$G73+6+1,0),0))))</f>
        <v>1</v>
      </c>
      <c r="AG73" s="147">
        <f>IF(AND($I73="Si",P73=1),1,IF(AND($I73="Fisico",P73=1),1,IF(AND(P73=1,$I73="Electronico"),2,IF(P73=1,VLOOKUP($C73&amp;"|"&amp;$B73&amp;"|"&amp;$D73,Empresas!$C$6:$CC$92,$G73+6+1,0),0))))</f>
        <v>1</v>
      </c>
      <c r="AH73" s="147">
        <f>IF(AND($I73="Si",Q73=1),1,IF(AND($I73="Fisico",Q73=1),1,IF(AND(Q73=1,$I73="Electronico"),2,IF(Q73=1,VLOOKUP($C73&amp;"|"&amp;$B73&amp;"|"&amp;$D73,Empresas!$C$6:$CC$92,$G73+6+1,0),0))))</f>
        <v>0</v>
      </c>
      <c r="AI73" s="147">
        <f>IF(AND($I73="Si",R73=1),1,IF(AND($I73="Fisico",R73=1),1,IF(AND(R73=1,$I73="Electronico"),2,IF(R73=1,VLOOKUP($C73&amp;"|"&amp;$B73&amp;"|"&amp;$D73,Empresas!$C$6:$CC$92,$G73+6+1,0),0))))</f>
        <v>0</v>
      </c>
      <c r="AJ73" s="147">
        <f>IF(AND($I73="Si",S73=1),1,IF(AND($I73="Fisico",S73=1),1,IF(AND(S73=1,$I73="Electronico"),2,IF(S73=1,VLOOKUP($C73&amp;"|"&amp;$B73&amp;"|"&amp;$D73,Empresas!$C$6:$CC$92,$G73+6+1,0),0))))</f>
        <v>0</v>
      </c>
      <c r="AK73" s="147">
        <f>IF(AND($I73="Si",T73=1),1,IF(AND($I73="Fisico",T73=1),1,IF(AND(T73=1,$I73="Electronico"),2,IF(T73=1,VLOOKUP($C73&amp;"|"&amp;$B73&amp;"|"&amp;$D73,Empresas!$C$6:$CC$92,$G73+6+1,0),0))))</f>
        <v>0</v>
      </c>
      <c r="AL73" s="147">
        <f>IF(AND($I73="Si",U73=1),1,IF(AND($I73="Fisico",U73=1),1,IF(AND(U73=1,$I73="Electronico"),2,IF(U73=1,VLOOKUP($C73&amp;"|"&amp;$B73&amp;"|"&amp;$D73,Empresas!$C$6:$CC$92,$G73+6+1,0),0))))</f>
        <v>0</v>
      </c>
      <c r="AM73" s="149">
        <f t="shared" si="13"/>
        <v>7</v>
      </c>
      <c r="AN73" s="149">
        <f t="shared" si="14"/>
        <v>8</v>
      </c>
      <c r="AO73" s="152">
        <f t="shared" si="15"/>
        <v>0.875</v>
      </c>
    </row>
    <row r="74" spans="1:41" x14ac:dyDescent="0.25">
      <c r="A74" s="137" t="str">
        <f>VLOOKUP(D74,Empresas!$D$7:$F$91,3,0)</f>
        <v>Yulisa</v>
      </c>
      <c r="B74" s="138" t="str">
        <f>VLOOKUP(D74,Empresas!$D$7:$G$91,4,0)</f>
        <v>Lorenzo</v>
      </c>
      <c r="C74" s="138" t="s">
        <v>544</v>
      </c>
      <c r="D74" s="138" t="s">
        <v>1</v>
      </c>
      <c r="E74" s="138" t="str">
        <f>VLOOKUP(D74,Empresas!$D$7:$E$92,2,0)</f>
        <v>AGRO MI PERU FOODS SAC</v>
      </c>
      <c r="F74" s="138" t="s">
        <v>159</v>
      </c>
      <c r="G74" s="139">
        <f>+G73+3</f>
        <v>10</v>
      </c>
      <c r="H74" s="139" t="str">
        <f>VLOOKUP(D74,Empresas!$D$6:$L$92,7,0)</f>
        <v>Mensual</v>
      </c>
      <c r="I74" s="138" t="str">
        <f>VLOOKUP(VLOOKUP(D74&amp;"|"&amp;B74,Empresas!$I$7:$CB$92,G74,0),Tablas!$A$3:$B$5,2,0)</f>
        <v>Solo analisis</v>
      </c>
      <c r="J74" s="78">
        <v>1</v>
      </c>
      <c r="K74" s="78">
        <v>1</v>
      </c>
      <c r="L74" s="78">
        <v>1</v>
      </c>
      <c r="M74" s="78">
        <v>1</v>
      </c>
      <c r="N74" s="78">
        <v>1</v>
      </c>
      <c r="O74" s="78">
        <v>1</v>
      </c>
      <c r="P74" s="78">
        <v>1</v>
      </c>
      <c r="Q74" s="78">
        <v>1</v>
      </c>
      <c r="R74" s="78"/>
      <c r="S74" s="78"/>
      <c r="T74" s="78"/>
      <c r="U74" s="78"/>
      <c r="V74" s="78" t="str">
        <f>VLOOKUP(D74,Empresas!$D$7:$CF$91,81,0)</f>
        <v>A</v>
      </c>
      <c r="W74" s="78" t="str">
        <f>VLOOKUP(D74,Empresas!$D$7:$M$91,10,0)</f>
        <v>General/Prico</v>
      </c>
      <c r="X74" s="69" t="str">
        <f t="shared" si="11"/>
        <v>SI</v>
      </c>
      <c r="Y74" s="153" t="str">
        <f t="shared" si="12"/>
        <v>Si aplica</v>
      </c>
      <c r="Z74" s="147">
        <f>IF(Y74="No aplica",0,IF(I74="no",0,IF(I74="No aplica",0,IF(I74="Si",1,IF(I74="Fisico",1,IF(I74="Electronico",2,VLOOKUP(C74&amp;"|"&amp;B74&amp;"|"&amp;D74,Empresas!$C$6:$CC$92,G74+6+1,0)))))))</f>
        <v>0.5</v>
      </c>
      <c r="AA74" s="147">
        <f>IF(AND($I74="Si",J74=1),1,IF(AND($I74="Fisico",J74=1),1,IF(AND(J74=1,$I74="Electronico"),2,IF(J74=1,VLOOKUP($C74&amp;"|"&amp;$B74&amp;"|"&amp;$D74,Empresas!$C$6:$CC$92,$G74+6+1,0),0))))</f>
        <v>0.5</v>
      </c>
      <c r="AB74" s="147">
        <f>IF(AND($I74="Si",K74=1),1,IF(AND($I74="Fisico",K74=1),1,IF(AND(K74=1,$I74="Electronico"),2,IF(K74=1,VLOOKUP($C74&amp;"|"&amp;$B74&amp;"|"&amp;$D74,Empresas!$C$6:$CC$92,$G74+6+1,0),0))))</f>
        <v>0.5</v>
      </c>
      <c r="AC74" s="147">
        <f>IF(AND($I74="Si",L74=1),1,IF(AND($I74="Fisico",L74=1),1,IF(AND(L74=1,$I74="Electronico"),2,IF(L74=1,VLOOKUP($C74&amp;"|"&amp;$B74&amp;"|"&amp;$D74,Empresas!$C$6:$CC$92,$G74+6+1,0),0))))</f>
        <v>0.5</v>
      </c>
      <c r="AD74" s="147">
        <f>IF(AND($I74="Si",M74=1),1,IF(AND($I74="Fisico",M74=1),1,IF(AND(M74=1,$I74="Electronico"),2,IF(M74=1,VLOOKUP($C74&amp;"|"&amp;$B74&amp;"|"&amp;$D74,Empresas!$C$6:$CC$92,$G74+6+1,0),0))))</f>
        <v>0.5</v>
      </c>
      <c r="AE74" s="147">
        <f>IF(AND($I74="Si",N74=1),1,IF(AND($I74="Fisico",N74=1),1,IF(AND(N74=1,$I74="Electronico"),2,IF(N74=1,VLOOKUP($C74&amp;"|"&amp;$B74&amp;"|"&amp;$D74,Empresas!$C$6:$CC$92,$G74+6+1,0),0))))</f>
        <v>0.5</v>
      </c>
      <c r="AF74" s="147">
        <f>IF(AND($I74="Si",O74=1),1,IF(AND($I74="Fisico",O74=1),1,IF(AND(O74=1,$I74="Electronico"),2,IF(O74=1,VLOOKUP($C74&amp;"|"&amp;$B74&amp;"|"&amp;$D74,Empresas!$C$6:$CC$92,$G74+6+1,0),0))))</f>
        <v>0.5</v>
      </c>
      <c r="AG74" s="147">
        <f>IF(AND($I74="Si",P74=1),1,IF(AND($I74="Fisico",P74=1),1,IF(AND(P74=1,$I74="Electronico"),2,IF(P74=1,VLOOKUP($C74&amp;"|"&amp;$B74&amp;"|"&amp;$D74,Empresas!$C$6:$CC$92,$G74+6+1,0),0))))</f>
        <v>0.5</v>
      </c>
      <c r="AH74" s="147">
        <f>IF(AND($I74="Si",Q74=1),1,IF(AND($I74="Fisico",Q74=1),1,IF(AND(Q74=1,$I74="Electronico"),2,IF(Q74=1,VLOOKUP($C74&amp;"|"&amp;$B74&amp;"|"&amp;$D74,Empresas!$C$6:$CC$92,$G74+6+1,0),0))))</f>
        <v>0.5</v>
      </c>
      <c r="AI74" s="147">
        <f>IF(AND($I74="Si",R74=1),1,IF(AND($I74="Fisico",R74=1),1,IF(AND(R74=1,$I74="Electronico"),2,IF(R74=1,VLOOKUP($C74&amp;"|"&amp;$B74&amp;"|"&amp;$D74,Empresas!$C$6:$CC$92,$G74+6+1,0),0))))</f>
        <v>0</v>
      </c>
      <c r="AJ74" s="147">
        <f>IF(AND($I74="Si",S74=1),1,IF(AND($I74="Fisico",S74=1),1,IF(AND(S74=1,$I74="Electronico"),2,IF(S74=1,VLOOKUP($C74&amp;"|"&amp;$B74&amp;"|"&amp;$D74,Empresas!$C$6:$CC$92,$G74+6+1,0),0))))</f>
        <v>0</v>
      </c>
      <c r="AK74" s="147">
        <f>IF(AND($I74="Si",T74=1),1,IF(AND($I74="Fisico",T74=1),1,IF(AND(T74=1,$I74="Electronico"),2,IF(T74=1,VLOOKUP($C74&amp;"|"&amp;$B74&amp;"|"&amp;$D74,Empresas!$C$6:$CC$92,$G74+6+1,0),0))))</f>
        <v>0</v>
      </c>
      <c r="AL74" s="147">
        <f>IF(AND($I74="Si",U74=1),1,IF(AND($I74="Fisico",U74=1),1,IF(AND(U74=1,$I74="Electronico"),2,IF(U74=1,VLOOKUP($C74&amp;"|"&amp;$B74&amp;"|"&amp;$D74,Empresas!$C$6:$CC$92,$G74+6+1,0),0))))</f>
        <v>0</v>
      </c>
      <c r="AM74" s="149">
        <f t="shared" si="13"/>
        <v>4</v>
      </c>
      <c r="AN74" s="149">
        <f t="shared" si="14"/>
        <v>4</v>
      </c>
      <c r="AO74" s="152">
        <f t="shared" si="15"/>
        <v>1</v>
      </c>
    </row>
    <row r="75" spans="1:41" x14ac:dyDescent="0.25">
      <c r="A75" s="137" t="str">
        <f>VLOOKUP(D75,Empresas!$D$7:$F$91,3,0)</f>
        <v>Yulisa</v>
      </c>
      <c r="B75" s="138" t="str">
        <f>VLOOKUP(D75,Empresas!$D$7:$G$91,4,0)</f>
        <v>Lorenzo</v>
      </c>
      <c r="C75" s="138" t="s">
        <v>544</v>
      </c>
      <c r="D75" s="138" t="s">
        <v>1</v>
      </c>
      <c r="E75" s="138" t="str">
        <f>VLOOKUP(D75,Empresas!$D$7:$E$92,2,0)</f>
        <v>AGRO MI PERU FOODS SAC</v>
      </c>
      <c r="F75" s="138" t="s">
        <v>160</v>
      </c>
      <c r="G75" s="139">
        <f t="shared" ref="G75:G86" si="16">+G74+3</f>
        <v>13</v>
      </c>
      <c r="H75" s="139" t="str">
        <f>VLOOKUP(D75,Empresas!$D$6:$L$92,7,0)</f>
        <v>Mensual</v>
      </c>
      <c r="I75" s="138" t="str">
        <f>VLOOKUP(VLOOKUP(D75&amp;"|"&amp;B75,Empresas!$I$7:$CB$92,G75,0),Tablas!$A$3:$B$5,2,0)</f>
        <v>Solo analisis</v>
      </c>
      <c r="J75" s="78">
        <v>1</v>
      </c>
      <c r="K75" s="78">
        <v>1</v>
      </c>
      <c r="L75" s="78">
        <v>1</v>
      </c>
      <c r="M75" s="78">
        <v>1</v>
      </c>
      <c r="N75" s="78">
        <v>1</v>
      </c>
      <c r="O75" s="78">
        <v>1</v>
      </c>
      <c r="P75" s="78">
        <v>1</v>
      </c>
      <c r="Q75" s="78">
        <v>2</v>
      </c>
      <c r="R75" s="78"/>
      <c r="S75" s="78"/>
      <c r="T75" s="78"/>
      <c r="U75" s="78"/>
      <c r="V75" s="78" t="str">
        <f>VLOOKUP(D75,Empresas!$D$7:$CF$91,81,0)</f>
        <v>A</v>
      </c>
      <c r="W75" s="78" t="str">
        <f>VLOOKUP(D75,Empresas!$D$7:$M$91,10,0)</f>
        <v>General/Prico</v>
      </c>
      <c r="X75" s="69" t="str">
        <f t="shared" si="11"/>
        <v>SI</v>
      </c>
      <c r="Y75" s="153" t="str">
        <f t="shared" si="12"/>
        <v>Si aplica</v>
      </c>
      <c r="Z75" s="147">
        <f>IF(Y75="No aplica",0,IF(I75="no",0,IF(I75="No aplica",0,IF(I75="Si",1,IF(I75="Fisico",1,IF(I75="Electronico",2,VLOOKUP(C75&amp;"|"&amp;B75&amp;"|"&amp;D75,Empresas!$C$6:$CC$92,G75+6+1,0)))))))</f>
        <v>1.5</v>
      </c>
      <c r="AA75" s="147">
        <f>IF(AND($I75="Si",J75=1),1,IF(AND($I75="Fisico",J75=1),1,IF(AND(J75=1,$I75="Electronico"),2,IF(J75=1,VLOOKUP($C75&amp;"|"&amp;$B75&amp;"|"&amp;$D75,Empresas!$C$6:$CC$92,$G75+6+1,0),0))))</f>
        <v>1.5</v>
      </c>
      <c r="AB75" s="147">
        <f>IF(AND($I75="Si",K75=1),1,IF(AND($I75="Fisico",K75=1),1,IF(AND(K75=1,$I75="Electronico"),2,IF(K75=1,VLOOKUP($C75&amp;"|"&amp;$B75&amp;"|"&amp;$D75,Empresas!$C$6:$CC$92,$G75+6+1,0),0))))</f>
        <v>1.5</v>
      </c>
      <c r="AC75" s="147">
        <f>IF(AND($I75="Si",L75=1),1,IF(AND($I75="Fisico",L75=1),1,IF(AND(L75=1,$I75="Electronico"),2,IF(L75=1,VLOOKUP($C75&amp;"|"&amp;$B75&amp;"|"&amp;$D75,Empresas!$C$6:$CC$92,$G75+6+1,0),0))))</f>
        <v>1.5</v>
      </c>
      <c r="AD75" s="147">
        <f>IF(AND($I75="Si",M75=1),1,IF(AND($I75="Fisico",M75=1),1,IF(AND(M75=1,$I75="Electronico"),2,IF(M75=1,VLOOKUP($C75&amp;"|"&amp;$B75&amp;"|"&amp;$D75,Empresas!$C$6:$CC$92,$G75+6+1,0),0))))</f>
        <v>1.5</v>
      </c>
      <c r="AE75" s="147">
        <f>IF(AND($I75="Si",N75=1),1,IF(AND($I75="Fisico",N75=1),1,IF(AND(N75=1,$I75="Electronico"),2,IF(N75=1,VLOOKUP($C75&amp;"|"&amp;$B75&amp;"|"&amp;$D75,Empresas!$C$6:$CC$92,$G75+6+1,0),0))))</f>
        <v>1.5</v>
      </c>
      <c r="AF75" s="147">
        <f>IF(AND($I75="Si",O75=1),1,IF(AND($I75="Fisico",O75=1),1,IF(AND(O75=1,$I75="Electronico"),2,IF(O75=1,VLOOKUP($C75&amp;"|"&amp;$B75&amp;"|"&amp;$D75,Empresas!$C$6:$CC$92,$G75+6+1,0),0))))</f>
        <v>1.5</v>
      </c>
      <c r="AG75" s="147">
        <f>IF(AND($I75="Si",P75=1),1,IF(AND($I75="Fisico",P75=1),1,IF(AND(P75=1,$I75="Electronico"),2,IF(P75=1,VLOOKUP($C75&amp;"|"&amp;$B75&amp;"|"&amp;$D75,Empresas!$C$6:$CC$92,$G75+6+1,0),0))))</f>
        <v>1.5</v>
      </c>
      <c r="AH75" s="147">
        <f>IF(AND($I75="Si",Q75=1),1,IF(AND($I75="Fisico",Q75=1),1,IF(AND(Q75=1,$I75="Electronico"),2,IF(Q75=1,VLOOKUP($C75&amp;"|"&amp;$B75&amp;"|"&amp;$D75,Empresas!$C$6:$CC$92,$G75+6+1,0),0))))</f>
        <v>0</v>
      </c>
      <c r="AI75" s="147">
        <f>IF(AND($I75="Si",R75=1),1,IF(AND($I75="Fisico",R75=1),1,IF(AND(R75=1,$I75="Electronico"),2,IF(R75=1,VLOOKUP($C75&amp;"|"&amp;$B75&amp;"|"&amp;$D75,Empresas!$C$6:$CC$92,$G75+6+1,0),0))))</f>
        <v>0</v>
      </c>
      <c r="AJ75" s="147">
        <f>IF(AND($I75="Si",S75=1),1,IF(AND($I75="Fisico",S75=1),1,IF(AND(S75=1,$I75="Electronico"),2,IF(S75=1,VLOOKUP($C75&amp;"|"&amp;$B75&amp;"|"&amp;$D75,Empresas!$C$6:$CC$92,$G75+6+1,0),0))))</f>
        <v>0</v>
      </c>
      <c r="AK75" s="147">
        <f>IF(AND($I75="Si",T75=1),1,IF(AND($I75="Fisico",T75=1),1,IF(AND(T75=1,$I75="Electronico"),2,IF(T75=1,VLOOKUP($C75&amp;"|"&amp;$B75&amp;"|"&amp;$D75,Empresas!$C$6:$CC$92,$G75+6+1,0),0))))</f>
        <v>0</v>
      </c>
      <c r="AL75" s="147">
        <f>IF(AND($I75="Si",U75=1),1,IF(AND($I75="Fisico",U75=1),1,IF(AND(U75=1,$I75="Electronico"),2,IF(U75=1,VLOOKUP($C75&amp;"|"&amp;$B75&amp;"|"&amp;$D75,Empresas!$C$6:$CC$92,$G75+6+1,0),0))))</f>
        <v>0</v>
      </c>
      <c r="AM75" s="149">
        <f t="shared" si="13"/>
        <v>10.5</v>
      </c>
      <c r="AN75" s="149">
        <f t="shared" si="14"/>
        <v>12</v>
      </c>
      <c r="AO75" s="152">
        <f t="shared" si="15"/>
        <v>0.875</v>
      </c>
    </row>
    <row r="76" spans="1:41" x14ac:dyDescent="0.25">
      <c r="A76" s="137" t="str">
        <f>VLOOKUP(D76,Empresas!$D$7:$F$91,3,0)</f>
        <v>Yulisa</v>
      </c>
      <c r="B76" s="138" t="str">
        <f>VLOOKUP(D76,Empresas!$D$7:$G$91,4,0)</f>
        <v>Lorenzo</v>
      </c>
      <c r="C76" s="138" t="s">
        <v>544</v>
      </c>
      <c r="D76" s="138" t="s">
        <v>1</v>
      </c>
      <c r="E76" s="138" t="str">
        <f>VLOOKUP(D76,Empresas!$D$7:$E$92,2,0)</f>
        <v>AGRO MI PERU FOODS SAC</v>
      </c>
      <c r="F76" s="138" t="s">
        <v>161</v>
      </c>
      <c r="G76" s="139">
        <f t="shared" si="16"/>
        <v>16</v>
      </c>
      <c r="H76" s="139" t="str">
        <f>VLOOKUP(D76,Empresas!$D$6:$L$92,7,0)</f>
        <v>Mensual</v>
      </c>
      <c r="I76" s="138" t="str">
        <f>VLOOKUP(VLOOKUP(D76&amp;"|"&amp;B76,Empresas!$I$7:$CB$92,G76,0),Tablas!$A$3:$B$5,2,0)</f>
        <v>Solo analisis</v>
      </c>
      <c r="J76" s="78">
        <v>1</v>
      </c>
      <c r="K76" s="78">
        <v>1</v>
      </c>
      <c r="L76" s="78">
        <v>1</v>
      </c>
      <c r="M76" s="78">
        <v>1</v>
      </c>
      <c r="N76" s="78">
        <v>1</v>
      </c>
      <c r="O76" s="78">
        <v>1</v>
      </c>
      <c r="P76" s="78">
        <v>1</v>
      </c>
      <c r="Q76" s="78">
        <v>2</v>
      </c>
      <c r="R76" s="78"/>
      <c r="S76" s="78"/>
      <c r="T76" s="78"/>
      <c r="U76" s="78"/>
      <c r="V76" s="78" t="str">
        <f>VLOOKUP(D76,Empresas!$D$7:$CF$91,81,0)</f>
        <v>A</v>
      </c>
      <c r="W76" s="78" t="str">
        <f>VLOOKUP(D76,Empresas!$D$7:$M$91,10,0)</f>
        <v>General/Prico</v>
      </c>
      <c r="X76" s="69" t="str">
        <f t="shared" si="11"/>
        <v>SI</v>
      </c>
      <c r="Y76" s="153" t="str">
        <f t="shared" si="12"/>
        <v>Si aplica</v>
      </c>
      <c r="Z76" s="147">
        <f>IF(Y76="No aplica",0,IF(I76="no",0,IF(I76="No aplica",0,IF(I76="Si",1,IF(I76="Fisico",1,IF(I76="Electronico",2,VLOOKUP(C76&amp;"|"&amp;B76&amp;"|"&amp;D76,Empresas!$C$6:$CC$92,G76+6+1,0)))))))</f>
        <v>3</v>
      </c>
      <c r="AA76" s="147">
        <f>IF(AND($I76="Si",J76=1),1,IF(AND($I76="Fisico",J76=1),1,IF(AND(J76=1,$I76="Electronico"),2,IF(J76=1,VLOOKUP($C76&amp;"|"&amp;$B76&amp;"|"&amp;$D76,Empresas!$C$6:$CC$92,$G76+6+1,0),0))))</f>
        <v>3</v>
      </c>
      <c r="AB76" s="147">
        <f>IF(AND($I76="Si",K76=1),1,IF(AND($I76="Fisico",K76=1),1,IF(AND(K76=1,$I76="Electronico"),2,IF(K76=1,VLOOKUP($C76&amp;"|"&amp;$B76&amp;"|"&amp;$D76,Empresas!$C$6:$CC$92,$G76+6+1,0),0))))</f>
        <v>3</v>
      </c>
      <c r="AC76" s="147">
        <f>IF(AND($I76="Si",L76=1),1,IF(AND($I76="Fisico",L76=1),1,IF(AND(L76=1,$I76="Electronico"),2,IF(L76=1,VLOOKUP($C76&amp;"|"&amp;$B76&amp;"|"&amp;$D76,Empresas!$C$6:$CC$92,$G76+6+1,0),0))))</f>
        <v>3</v>
      </c>
      <c r="AD76" s="147">
        <f>IF(AND($I76="Si",M76=1),1,IF(AND($I76="Fisico",M76=1),1,IF(AND(M76=1,$I76="Electronico"),2,IF(M76=1,VLOOKUP($C76&amp;"|"&amp;$B76&amp;"|"&amp;$D76,Empresas!$C$6:$CC$92,$G76+6+1,0),0))))</f>
        <v>3</v>
      </c>
      <c r="AE76" s="147">
        <f>IF(AND($I76="Si",N76=1),1,IF(AND($I76="Fisico",N76=1),1,IF(AND(N76=1,$I76="Electronico"),2,IF(N76=1,VLOOKUP($C76&amp;"|"&amp;$B76&amp;"|"&amp;$D76,Empresas!$C$6:$CC$92,$G76+6+1,0),0))))</f>
        <v>3</v>
      </c>
      <c r="AF76" s="147">
        <f>IF(AND($I76="Si",O76=1),1,IF(AND($I76="Fisico",O76=1),1,IF(AND(O76=1,$I76="Electronico"),2,IF(O76=1,VLOOKUP($C76&amp;"|"&amp;$B76&amp;"|"&amp;$D76,Empresas!$C$6:$CC$92,$G76+6+1,0),0))))</f>
        <v>3</v>
      </c>
      <c r="AG76" s="147">
        <f>IF(AND($I76="Si",P76=1),1,IF(AND($I76="Fisico",P76=1),1,IF(AND(P76=1,$I76="Electronico"),2,IF(P76=1,VLOOKUP($C76&amp;"|"&amp;$B76&amp;"|"&amp;$D76,Empresas!$C$6:$CC$92,$G76+6+1,0),0))))</f>
        <v>3</v>
      </c>
      <c r="AH76" s="147">
        <f>IF(AND($I76="Si",Q76=1),1,IF(AND($I76="Fisico",Q76=1),1,IF(AND(Q76=1,$I76="Electronico"),2,IF(Q76=1,VLOOKUP($C76&amp;"|"&amp;$B76&amp;"|"&amp;$D76,Empresas!$C$6:$CC$92,$G76+6+1,0),0))))</f>
        <v>0</v>
      </c>
      <c r="AI76" s="147">
        <f>IF(AND($I76="Si",R76=1),1,IF(AND($I76="Fisico",R76=1),1,IF(AND(R76=1,$I76="Electronico"),2,IF(R76=1,VLOOKUP($C76&amp;"|"&amp;$B76&amp;"|"&amp;$D76,Empresas!$C$6:$CC$92,$G76+6+1,0),0))))</f>
        <v>0</v>
      </c>
      <c r="AJ76" s="147">
        <f>IF(AND($I76="Si",S76=1),1,IF(AND($I76="Fisico",S76=1),1,IF(AND(S76=1,$I76="Electronico"),2,IF(S76=1,VLOOKUP($C76&amp;"|"&amp;$B76&amp;"|"&amp;$D76,Empresas!$C$6:$CC$92,$G76+6+1,0),0))))</f>
        <v>0</v>
      </c>
      <c r="AK76" s="147">
        <f>IF(AND($I76="Si",T76=1),1,IF(AND($I76="Fisico",T76=1),1,IF(AND(T76=1,$I76="Electronico"),2,IF(T76=1,VLOOKUP($C76&amp;"|"&amp;$B76&amp;"|"&amp;$D76,Empresas!$C$6:$CC$92,$G76+6+1,0),0))))</f>
        <v>0</v>
      </c>
      <c r="AL76" s="147">
        <f>IF(AND($I76="Si",U76=1),1,IF(AND($I76="Fisico",U76=1),1,IF(AND(U76=1,$I76="Electronico"),2,IF(U76=1,VLOOKUP($C76&amp;"|"&amp;$B76&amp;"|"&amp;$D76,Empresas!$C$6:$CC$92,$G76+6+1,0),0))))</f>
        <v>0</v>
      </c>
      <c r="AM76" s="149">
        <f t="shared" si="13"/>
        <v>21</v>
      </c>
      <c r="AN76" s="149">
        <f t="shared" si="14"/>
        <v>24</v>
      </c>
      <c r="AO76" s="152">
        <f t="shared" si="15"/>
        <v>0.875</v>
      </c>
    </row>
    <row r="77" spans="1:41" x14ac:dyDescent="0.25">
      <c r="A77" s="137" t="str">
        <f>VLOOKUP(D77,Empresas!$D$7:$F$91,3,0)</f>
        <v>Yulisa</v>
      </c>
      <c r="B77" s="138" t="str">
        <f>VLOOKUP(D77,Empresas!$D$7:$G$91,4,0)</f>
        <v>Lorenzo</v>
      </c>
      <c r="C77" s="138" t="s">
        <v>544</v>
      </c>
      <c r="D77" s="138" t="s">
        <v>1</v>
      </c>
      <c r="E77" s="138" t="str">
        <f>VLOOKUP(D77,Empresas!$D$7:$E$92,2,0)</f>
        <v>AGRO MI PERU FOODS SAC</v>
      </c>
      <c r="F77" s="138" t="s">
        <v>162</v>
      </c>
      <c r="G77" s="139">
        <f t="shared" si="16"/>
        <v>19</v>
      </c>
      <c r="H77" s="139" t="str">
        <f>VLOOKUP(D77,Empresas!$D$6:$L$92,7,0)</f>
        <v>Mensual</v>
      </c>
      <c r="I77" s="138" t="str">
        <f>VLOOKUP(VLOOKUP(D77&amp;"|"&amp;B77,Empresas!$I$7:$CB$92,G77,0),Tablas!$A$3:$B$5,2,0)</f>
        <v>Solo analisis</v>
      </c>
      <c r="J77" s="78">
        <v>1</v>
      </c>
      <c r="K77" s="78">
        <v>1</v>
      </c>
      <c r="L77" s="78">
        <v>1</v>
      </c>
      <c r="M77" s="78">
        <v>1</v>
      </c>
      <c r="N77" s="78">
        <v>1</v>
      </c>
      <c r="O77" s="78">
        <v>1</v>
      </c>
      <c r="P77" s="78">
        <v>1</v>
      </c>
      <c r="Q77" s="78">
        <v>2</v>
      </c>
      <c r="R77" s="78"/>
      <c r="S77" s="78"/>
      <c r="T77" s="78"/>
      <c r="U77" s="78"/>
      <c r="V77" s="78" t="str">
        <f>VLOOKUP(D77,Empresas!$D$7:$CF$91,81,0)</f>
        <v>A</v>
      </c>
      <c r="W77" s="78" t="str">
        <f>VLOOKUP(D77,Empresas!$D$7:$M$91,10,0)</f>
        <v>General/Prico</v>
      </c>
      <c r="X77" s="69" t="str">
        <f t="shared" si="11"/>
        <v>SI</v>
      </c>
      <c r="Y77" s="153" t="str">
        <f t="shared" si="12"/>
        <v>Si aplica</v>
      </c>
      <c r="Z77" s="147">
        <f>IF(Y77="No aplica",0,IF(I77="no",0,IF(I77="No aplica",0,IF(I77="Si",1,IF(I77="Fisico",1,IF(I77="Electronico",2,VLOOKUP(C77&amp;"|"&amp;B77&amp;"|"&amp;D77,Empresas!$C$6:$CC$92,G77+6+1,0)))))))</f>
        <v>0.5</v>
      </c>
      <c r="AA77" s="147">
        <f>IF(AND($I77="Si",J77=1),1,IF(AND($I77="Fisico",J77=1),1,IF(AND(J77=1,$I77="Electronico"),2,IF(J77=1,VLOOKUP($C77&amp;"|"&amp;$B77&amp;"|"&amp;$D77,Empresas!$C$6:$CC$92,$G77+6+1,0),0))))</f>
        <v>0.5</v>
      </c>
      <c r="AB77" s="147">
        <f>IF(AND($I77="Si",K77=1),1,IF(AND($I77="Fisico",K77=1),1,IF(AND(K77=1,$I77="Electronico"),2,IF(K77=1,VLOOKUP($C77&amp;"|"&amp;$B77&amp;"|"&amp;$D77,Empresas!$C$6:$CC$92,$G77+6+1,0),0))))</f>
        <v>0.5</v>
      </c>
      <c r="AC77" s="147">
        <f>IF(AND($I77="Si",L77=1),1,IF(AND($I77="Fisico",L77=1),1,IF(AND(L77=1,$I77="Electronico"),2,IF(L77=1,VLOOKUP($C77&amp;"|"&amp;$B77&amp;"|"&amp;$D77,Empresas!$C$6:$CC$92,$G77+6+1,0),0))))</f>
        <v>0.5</v>
      </c>
      <c r="AD77" s="147">
        <f>IF(AND($I77="Si",M77=1),1,IF(AND($I77="Fisico",M77=1),1,IF(AND(M77=1,$I77="Electronico"),2,IF(M77=1,VLOOKUP($C77&amp;"|"&amp;$B77&amp;"|"&amp;$D77,Empresas!$C$6:$CC$92,$G77+6+1,0),0))))</f>
        <v>0.5</v>
      </c>
      <c r="AE77" s="147">
        <f>IF(AND($I77="Si",N77=1),1,IF(AND($I77="Fisico",N77=1),1,IF(AND(N77=1,$I77="Electronico"),2,IF(N77=1,VLOOKUP($C77&amp;"|"&amp;$B77&amp;"|"&amp;$D77,Empresas!$C$6:$CC$92,$G77+6+1,0),0))))</f>
        <v>0.5</v>
      </c>
      <c r="AF77" s="147">
        <f>IF(AND($I77="Si",O77=1),1,IF(AND($I77="Fisico",O77=1),1,IF(AND(O77=1,$I77="Electronico"),2,IF(O77=1,VLOOKUP($C77&amp;"|"&amp;$B77&amp;"|"&amp;$D77,Empresas!$C$6:$CC$92,$G77+6+1,0),0))))</f>
        <v>0.5</v>
      </c>
      <c r="AG77" s="147">
        <f>IF(AND($I77="Si",P77=1),1,IF(AND($I77="Fisico",P77=1),1,IF(AND(P77=1,$I77="Electronico"),2,IF(P77=1,VLOOKUP($C77&amp;"|"&amp;$B77&amp;"|"&amp;$D77,Empresas!$C$6:$CC$92,$G77+6+1,0),0))))</f>
        <v>0.5</v>
      </c>
      <c r="AH77" s="147">
        <f>IF(AND($I77="Si",Q77=1),1,IF(AND($I77="Fisico",Q77=1),1,IF(AND(Q77=1,$I77="Electronico"),2,IF(Q77=1,VLOOKUP($C77&amp;"|"&amp;$B77&amp;"|"&amp;$D77,Empresas!$C$6:$CC$92,$G77+6+1,0),0))))</f>
        <v>0</v>
      </c>
      <c r="AI77" s="147">
        <f>IF(AND($I77="Si",R77=1),1,IF(AND($I77="Fisico",R77=1),1,IF(AND(R77=1,$I77="Electronico"),2,IF(R77=1,VLOOKUP($C77&amp;"|"&amp;$B77&amp;"|"&amp;$D77,Empresas!$C$6:$CC$92,$G77+6+1,0),0))))</f>
        <v>0</v>
      </c>
      <c r="AJ77" s="147">
        <f>IF(AND($I77="Si",S77=1),1,IF(AND($I77="Fisico",S77=1),1,IF(AND(S77=1,$I77="Electronico"),2,IF(S77=1,VLOOKUP($C77&amp;"|"&amp;$B77&amp;"|"&amp;$D77,Empresas!$C$6:$CC$92,$G77+6+1,0),0))))</f>
        <v>0</v>
      </c>
      <c r="AK77" s="147">
        <f>IF(AND($I77="Si",T77=1),1,IF(AND($I77="Fisico",T77=1),1,IF(AND(T77=1,$I77="Electronico"),2,IF(T77=1,VLOOKUP($C77&amp;"|"&amp;$B77&amp;"|"&amp;$D77,Empresas!$C$6:$CC$92,$G77+6+1,0),0))))</f>
        <v>0</v>
      </c>
      <c r="AL77" s="147">
        <f>IF(AND($I77="Si",U77=1),1,IF(AND($I77="Fisico",U77=1),1,IF(AND(U77=1,$I77="Electronico"),2,IF(U77=1,VLOOKUP($C77&amp;"|"&amp;$B77&amp;"|"&amp;$D77,Empresas!$C$6:$CC$92,$G77+6+1,0),0))))</f>
        <v>0</v>
      </c>
      <c r="AM77" s="149">
        <f t="shared" si="13"/>
        <v>3.5</v>
      </c>
      <c r="AN77" s="149">
        <f t="shared" si="14"/>
        <v>4</v>
      </c>
      <c r="AO77" s="152">
        <f t="shared" si="15"/>
        <v>0.875</v>
      </c>
    </row>
    <row r="78" spans="1:41" x14ac:dyDescent="0.25">
      <c r="A78" s="137" t="str">
        <f>VLOOKUP(D78,Empresas!$D$7:$F$91,3,0)</f>
        <v>Yulisa</v>
      </c>
      <c r="B78" s="138" t="str">
        <f>VLOOKUP(D78,Empresas!$D$7:$G$91,4,0)</f>
        <v>Lorenzo</v>
      </c>
      <c r="C78" s="138" t="s">
        <v>544</v>
      </c>
      <c r="D78" s="138" t="s">
        <v>1</v>
      </c>
      <c r="E78" s="138" t="str">
        <f>VLOOKUP(D78,Empresas!$D$7:$E$92,2,0)</f>
        <v>AGRO MI PERU FOODS SAC</v>
      </c>
      <c r="F78" s="138" t="s">
        <v>163</v>
      </c>
      <c r="G78" s="139">
        <f t="shared" si="16"/>
        <v>22</v>
      </c>
      <c r="H78" s="139" t="str">
        <f>VLOOKUP(D78,Empresas!$D$6:$L$92,7,0)</f>
        <v>Mensual</v>
      </c>
      <c r="I78" s="138" t="str">
        <f>VLOOKUP(VLOOKUP(D78&amp;"|"&amp;B78,Empresas!$I$7:$CB$92,G78,0),Tablas!$A$3:$B$5,2,0)</f>
        <v>Registro y analisis</v>
      </c>
      <c r="J78" s="78">
        <v>1</v>
      </c>
      <c r="K78" s="78">
        <v>1</v>
      </c>
      <c r="L78" s="78">
        <v>1</v>
      </c>
      <c r="M78" s="78">
        <v>1</v>
      </c>
      <c r="N78" s="78">
        <v>1</v>
      </c>
      <c r="O78" s="78">
        <v>1</v>
      </c>
      <c r="P78" s="78">
        <v>1</v>
      </c>
      <c r="Q78" s="78">
        <v>2</v>
      </c>
      <c r="R78" s="78"/>
      <c r="S78" s="78"/>
      <c r="T78" s="78"/>
      <c r="U78" s="78"/>
      <c r="V78" s="78" t="str">
        <f>VLOOKUP(D78,Empresas!$D$7:$CF$91,81,0)</f>
        <v>A</v>
      </c>
      <c r="W78" s="78" t="str">
        <f>VLOOKUP(D78,Empresas!$D$7:$M$91,10,0)</f>
        <v>General/Prico</v>
      </c>
      <c r="X78" s="69" t="str">
        <f t="shared" si="11"/>
        <v>SI</v>
      </c>
      <c r="Y78" s="153" t="str">
        <f t="shared" si="12"/>
        <v>Si aplica</v>
      </c>
      <c r="Z78" s="147">
        <f>IF(Y78="No aplica",0,IF(I78="no",0,IF(I78="No aplica",0,IF(I78="Si",1,IF(I78="Fisico",1,IF(I78="Electronico",2,VLOOKUP(C78&amp;"|"&amp;B78&amp;"|"&amp;D78,Empresas!$C$6:$CC$92,G78+6+1,0)))))))</f>
        <v>6</v>
      </c>
      <c r="AA78" s="147">
        <f>IF(AND($I78="Si",J78=1),1,IF(AND($I78="Fisico",J78=1),1,IF(AND(J78=1,$I78="Electronico"),2,IF(J78=1,VLOOKUP($C78&amp;"|"&amp;$B78&amp;"|"&amp;$D78,Empresas!$C$6:$CC$92,$G78+6+1,0),0))))</f>
        <v>6</v>
      </c>
      <c r="AB78" s="147">
        <f>IF(AND($I78="Si",K78=1),1,IF(AND($I78="Fisico",K78=1),1,IF(AND(K78=1,$I78="Electronico"),2,IF(K78=1,VLOOKUP($C78&amp;"|"&amp;$B78&amp;"|"&amp;$D78,Empresas!$C$6:$CC$92,$G78+6+1,0),0))))</f>
        <v>6</v>
      </c>
      <c r="AC78" s="147">
        <f>IF(AND($I78="Si",L78=1),1,IF(AND($I78="Fisico",L78=1),1,IF(AND(L78=1,$I78="Electronico"),2,IF(L78=1,VLOOKUP($C78&amp;"|"&amp;$B78&amp;"|"&amp;$D78,Empresas!$C$6:$CC$92,$G78+6+1,0),0))))</f>
        <v>6</v>
      </c>
      <c r="AD78" s="147">
        <f>IF(AND($I78="Si",M78=1),1,IF(AND($I78="Fisico",M78=1),1,IF(AND(M78=1,$I78="Electronico"),2,IF(M78=1,VLOOKUP($C78&amp;"|"&amp;$B78&amp;"|"&amp;$D78,Empresas!$C$6:$CC$92,$G78+6+1,0),0))))</f>
        <v>6</v>
      </c>
      <c r="AE78" s="147">
        <f>IF(AND($I78="Si",N78=1),1,IF(AND($I78="Fisico",N78=1),1,IF(AND(N78=1,$I78="Electronico"),2,IF(N78=1,VLOOKUP($C78&amp;"|"&amp;$B78&amp;"|"&amp;$D78,Empresas!$C$6:$CC$92,$G78+6+1,0),0))))</f>
        <v>6</v>
      </c>
      <c r="AF78" s="147">
        <f>IF(AND($I78="Si",O78=1),1,IF(AND($I78="Fisico",O78=1),1,IF(AND(O78=1,$I78="Electronico"),2,IF(O78=1,VLOOKUP($C78&amp;"|"&amp;$B78&amp;"|"&amp;$D78,Empresas!$C$6:$CC$92,$G78+6+1,0),0))))</f>
        <v>6</v>
      </c>
      <c r="AG78" s="147">
        <f>IF(AND($I78="Si",P78=1),1,IF(AND($I78="Fisico",P78=1),1,IF(AND(P78=1,$I78="Electronico"),2,IF(P78=1,VLOOKUP($C78&amp;"|"&amp;$B78&amp;"|"&amp;$D78,Empresas!$C$6:$CC$92,$G78+6+1,0),0))))</f>
        <v>6</v>
      </c>
      <c r="AH78" s="147">
        <f>IF(AND($I78="Si",Q78=1),1,IF(AND($I78="Fisico",Q78=1),1,IF(AND(Q78=1,$I78="Electronico"),2,IF(Q78=1,VLOOKUP($C78&amp;"|"&amp;$B78&amp;"|"&amp;$D78,Empresas!$C$6:$CC$92,$G78+6+1,0),0))))</f>
        <v>0</v>
      </c>
      <c r="AI78" s="147">
        <f>IF(AND($I78="Si",R78=1),1,IF(AND($I78="Fisico",R78=1),1,IF(AND(R78=1,$I78="Electronico"),2,IF(R78=1,VLOOKUP($C78&amp;"|"&amp;$B78&amp;"|"&amp;$D78,Empresas!$C$6:$CC$92,$G78+6+1,0),0))))</f>
        <v>0</v>
      </c>
      <c r="AJ78" s="147">
        <f>IF(AND($I78="Si",S78=1),1,IF(AND($I78="Fisico",S78=1),1,IF(AND(S78=1,$I78="Electronico"),2,IF(S78=1,VLOOKUP($C78&amp;"|"&amp;$B78&amp;"|"&amp;$D78,Empresas!$C$6:$CC$92,$G78+6+1,0),0))))</f>
        <v>0</v>
      </c>
      <c r="AK78" s="147">
        <f>IF(AND($I78="Si",T78=1),1,IF(AND($I78="Fisico",T78=1),1,IF(AND(T78=1,$I78="Electronico"),2,IF(T78=1,VLOOKUP($C78&amp;"|"&amp;$B78&amp;"|"&amp;$D78,Empresas!$C$6:$CC$92,$G78+6+1,0),0))))</f>
        <v>0</v>
      </c>
      <c r="AL78" s="147">
        <f>IF(AND($I78="Si",U78=1),1,IF(AND($I78="Fisico",U78=1),1,IF(AND(U78=1,$I78="Electronico"),2,IF(U78=1,VLOOKUP($C78&amp;"|"&amp;$B78&amp;"|"&amp;$D78,Empresas!$C$6:$CC$92,$G78+6+1,0),0))))</f>
        <v>0</v>
      </c>
      <c r="AM78" s="149">
        <f t="shared" si="13"/>
        <v>42</v>
      </c>
      <c r="AN78" s="149">
        <f t="shared" si="14"/>
        <v>48</v>
      </c>
      <c r="AO78" s="152">
        <f t="shared" si="15"/>
        <v>0.875</v>
      </c>
    </row>
    <row r="79" spans="1:41" x14ac:dyDescent="0.25">
      <c r="A79" s="137" t="str">
        <f>VLOOKUP(D79,Empresas!$D$7:$F$91,3,0)</f>
        <v>Yulisa</v>
      </c>
      <c r="B79" s="138" t="str">
        <f>VLOOKUP(D79,Empresas!$D$7:$G$91,4,0)</f>
        <v>Lorenzo</v>
      </c>
      <c r="C79" s="138" t="s">
        <v>544</v>
      </c>
      <c r="D79" s="138" t="s">
        <v>1</v>
      </c>
      <c r="E79" s="138" t="str">
        <f>VLOOKUP(D79,Empresas!$D$7:$E$92,2,0)</f>
        <v>AGRO MI PERU FOODS SAC</v>
      </c>
      <c r="F79" s="138" t="s">
        <v>164</v>
      </c>
      <c r="G79" s="139">
        <f t="shared" si="16"/>
        <v>25</v>
      </c>
      <c r="H79" s="139" t="str">
        <f>VLOOKUP(D79,Empresas!$D$6:$L$92,7,0)</f>
        <v>Mensual</v>
      </c>
      <c r="I79" s="138" t="str">
        <f>VLOOKUP(VLOOKUP(D79&amp;"|"&amp;B79,Empresas!$I$7:$CB$92,G79,0),Tablas!$A$3:$B$5,2,0)</f>
        <v>Solo analisis</v>
      </c>
      <c r="J79" s="78">
        <v>1</v>
      </c>
      <c r="K79" s="78">
        <v>1</v>
      </c>
      <c r="L79" s="78">
        <v>1</v>
      </c>
      <c r="M79" s="78">
        <v>1</v>
      </c>
      <c r="N79" s="78">
        <v>1</v>
      </c>
      <c r="O79" s="78">
        <v>1</v>
      </c>
      <c r="P79" s="78">
        <v>1</v>
      </c>
      <c r="Q79" s="78">
        <v>2</v>
      </c>
      <c r="R79" s="78"/>
      <c r="S79" s="78"/>
      <c r="T79" s="78"/>
      <c r="U79" s="78"/>
      <c r="V79" s="78" t="str">
        <f>VLOOKUP(D79,Empresas!$D$7:$CF$91,81,0)</f>
        <v>A</v>
      </c>
      <c r="W79" s="78" t="str">
        <f>VLOOKUP(D79,Empresas!$D$7:$M$91,10,0)</f>
        <v>General/Prico</v>
      </c>
      <c r="X79" s="69" t="str">
        <f t="shared" si="11"/>
        <v>SI</v>
      </c>
      <c r="Y79" s="153" t="str">
        <f t="shared" si="12"/>
        <v>Si aplica</v>
      </c>
      <c r="Z79" s="147">
        <f>IF(Y79="No aplica",0,IF(I79="no",0,IF(I79="No aplica",0,IF(I79="Si",1,IF(I79="Fisico",1,IF(I79="Electronico",2,VLOOKUP(C79&amp;"|"&amp;B79&amp;"|"&amp;D79,Empresas!$C$6:$CC$92,G79+6+1,0)))))))</f>
        <v>0.5</v>
      </c>
      <c r="AA79" s="147">
        <f>IF(AND($I79="Si",J79=1),1,IF(AND($I79="Fisico",J79=1),1,IF(AND(J79=1,$I79="Electronico"),2,IF(J79=1,VLOOKUP($C79&amp;"|"&amp;$B79&amp;"|"&amp;$D79,Empresas!$C$6:$CC$92,$G79+6+1,0),0))))</f>
        <v>0.5</v>
      </c>
      <c r="AB79" s="147">
        <f>IF(AND($I79="Si",K79=1),1,IF(AND($I79="Fisico",K79=1),1,IF(AND(K79=1,$I79="Electronico"),2,IF(K79=1,VLOOKUP($C79&amp;"|"&amp;$B79&amp;"|"&amp;$D79,Empresas!$C$6:$CC$92,$G79+6+1,0),0))))</f>
        <v>0.5</v>
      </c>
      <c r="AC79" s="147">
        <f>IF(AND($I79="Si",L79=1),1,IF(AND($I79="Fisico",L79=1),1,IF(AND(L79=1,$I79="Electronico"),2,IF(L79=1,VLOOKUP($C79&amp;"|"&amp;$B79&amp;"|"&amp;$D79,Empresas!$C$6:$CC$92,$G79+6+1,0),0))))</f>
        <v>0.5</v>
      </c>
      <c r="AD79" s="147">
        <f>IF(AND($I79="Si",M79=1),1,IF(AND($I79="Fisico",M79=1),1,IF(AND(M79=1,$I79="Electronico"),2,IF(M79=1,VLOOKUP($C79&amp;"|"&amp;$B79&amp;"|"&amp;$D79,Empresas!$C$6:$CC$92,$G79+6+1,0),0))))</f>
        <v>0.5</v>
      </c>
      <c r="AE79" s="147">
        <f>IF(AND($I79="Si",N79=1),1,IF(AND($I79="Fisico",N79=1),1,IF(AND(N79=1,$I79="Electronico"),2,IF(N79=1,VLOOKUP($C79&amp;"|"&amp;$B79&amp;"|"&amp;$D79,Empresas!$C$6:$CC$92,$G79+6+1,0),0))))</f>
        <v>0.5</v>
      </c>
      <c r="AF79" s="147">
        <f>IF(AND($I79="Si",O79=1),1,IF(AND($I79="Fisico",O79=1),1,IF(AND(O79=1,$I79="Electronico"),2,IF(O79=1,VLOOKUP($C79&amp;"|"&amp;$B79&amp;"|"&amp;$D79,Empresas!$C$6:$CC$92,$G79+6+1,0),0))))</f>
        <v>0.5</v>
      </c>
      <c r="AG79" s="147">
        <f>IF(AND($I79="Si",P79=1),1,IF(AND($I79="Fisico",P79=1),1,IF(AND(P79=1,$I79="Electronico"),2,IF(P79=1,VLOOKUP($C79&amp;"|"&amp;$B79&amp;"|"&amp;$D79,Empresas!$C$6:$CC$92,$G79+6+1,0),0))))</f>
        <v>0.5</v>
      </c>
      <c r="AH79" s="147">
        <f>IF(AND($I79="Si",Q79=1),1,IF(AND($I79="Fisico",Q79=1),1,IF(AND(Q79=1,$I79="Electronico"),2,IF(Q79=1,VLOOKUP($C79&amp;"|"&amp;$B79&amp;"|"&amp;$D79,Empresas!$C$6:$CC$92,$G79+6+1,0),0))))</f>
        <v>0</v>
      </c>
      <c r="AI79" s="147">
        <f>IF(AND($I79="Si",R79=1),1,IF(AND($I79="Fisico",R79=1),1,IF(AND(R79=1,$I79="Electronico"),2,IF(R79=1,VLOOKUP($C79&amp;"|"&amp;$B79&amp;"|"&amp;$D79,Empresas!$C$6:$CC$92,$G79+6+1,0),0))))</f>
        <v>0</v>
      </c>
      <c r="AJ79" s="147">
        <f>IF(AND($I79="Si",S79=1),1,IF(AND($I79="Fisico",S79=1),1,IF(AND(S79=1,$I79="Electronico"),2,IF(S79=1,VLOOKUP($C79&amp;"|"&amp;$B79&amp;"|"&amp;$D79,Empresas!$C$6:$CC$92,$G79+6+1,0),0))))</f>
        <v>0</v>
      </c>
      <c r="AK79" s="147">
        <f>IF(AND($I79="Si",T79=1),1,IF(AND($I79="Fisico",T79=1),1,IF(AND(T79=1,$I79="Electronico"),2,IF(T79=1,VLOOKUP($C79&amp;"|"&amp;$B79&amp;"|"&amp;$D79,Empresas!$C$6:$CC$92,$G79+6+1,0),0))))</f>
        <v>0</v>
      </c>
      <c r="AL79" s="147">
        <f>IF(AND($I79="Si",U79=1),1,IF(AND($I79="Fisico",U79=1),1,IF(AND(U79=1,$I79="Electronico"),2,IF(U79=1,VLOOKUP($C79&amp;"|"&amp;$B79&amp;"|"&amp;$D79,Empresas!$C$6:$CC$92,$G79+6+1,0),0))))</f>
        <v>0</v>
      </c>
      <c r="AM79" s="149">
        <f t="shared" si="13"/>
        <v>3.5</v>
      </c>
      <c r="AN79" s="149">
        <f t="shared" si="14"/>
        <v>4</v>
      </c>
      <c r="AO79" s="152">
        <f t="shared" si="15"/>
        <v>0.875</v>
      </c>
    </row>
    <row r="80" spans="1:41" x14ac:dyDescent="0.25">
      <c r="A80" s="137" t="str">
        <f>VLOOKUP(D80,Empresas!$D$7:$F$91,3,0)</f>
        <v>Yulisa</v>
      </c>
      <c r="B80" s="138" t="str">
        <f>VLOOKUP(D80,Empresas!$D$7:$G$91,4,0)</f>
        <v>Lorenzo</v>
      </c>
      <c r="C80" s="138" t="s">
        <v>544</v>
      </c>
      <c r="D80" s="138" t="s">
        <v>1</v>
      </c>
      <c r="E80" s="138" t="str">
        <f>VLOOKUP(D80,Empresas!$D$7:$E$92,2,0)</f>
        <v>AGRO MI PERU FOODS SAC</v>
      </c>
      <c r="F80" s="138" t="s">
        <v>165</v>
      </c>
      <c r="G80" s="139">
        <f t="shared" si="16"/>
        <v>28</v>
      </c>
      <c r="H80" s="139" t="str">
        <f>VLOOKUP(D80,Empresas!$D$6:$L$92,7,0)</f>
        <v>Mensual</v>
      </c>
      <c r="I80" s="138" t="str">
        <f>VLOOKUP(VLOOKUP(D80&amp;"|"&amp;B80,Empresas!$I$7:$CB$92,G80,0),Tablas!$A$3:$B$5,2,0)</f>
        <v>Registro y analisis</v>
      </c>
      <c r="J80" s="78">
        <v>1</v>
      </c>
      <c r="K80" s="78">
        <v>1</v>
      </c>
      <c r="L80" s="78">
        <v>1</v>
      </c>
      <c r="M80" s="78">
        <v>1</v>
      </c>
      <c r="N80" s="78">
        <v>1</v>
      </c>
      <c r="O80" s="78">
        <v>1</v>
      </c>
      <c r="P80" s="78">
        <v>1</v>
      </c>
      <c r="Q80" s="78">
        <v>2</v>
      </c>
      <c r="R80" s="78"/>
      <c r="S80" s="78"/>
      <c r="T80" s="78"/>
      <c r="U80" s="78"/>
      <c r="V80" s="78" t="str">
        <f>VLOOKUP(D80,Empresas!$D$7:$CF$91,81,0)</f>
        <v>A</v>
      </c>
      <c r="W80" s="78" t="str">
        <f>VLOOKUP(D80,Empresas!$D$7:$M$91,10,0)</f>
        <v>General/Prico</v>
      </c>
      <c r="X80" s="69" t="str">
        <f t="shared" si="11"/>
        <v>SI</v>
      </c>
      <c r="Y80" s="153" t="str">
        <f t="shared" si="12"/>
        <v>Si aplica</v>
      </c>
      <c r="Z80" s="147">
        <f>IF(Y80="No aplica",0,IF(I80="no",0,IF(I80="No aplica",0,IF(I80="Si",1,IF(I80="Fisico",1,IF(I80="Electronico",2,VLOOKUP(C80&amp;"|"&amp;B80&amp;"|"&amp;D80,Empresas!$C$6:$CC$92,G80+6+1,0)))))))</f>
        <v>1</v>
      </c>
      <c r="AA80" s="147">
        <f>IF(AND($I80="Si",J80=1),1,IF(AND($I80="Fisico",J80=1),1,IF(AND(J80=1,$I80="Electronico"),2,IF(J80=1,VLOOKUP($C80&amp;"|"&amp;$B80&amp;"|"&amp;$D80,Empresas!$C$6:$CC$92,$G80+6+1,0),0))))</f>
        <v>1</v>
      </c>
      <c r="AB80" s="147">
        <f>IF(AND($I80="Si",K80=1),1,IF(AND($I80="Fisico",K80=1),1,IF(AND(K80=1,$I80="Electronico"),2,IF(K80=1,VLOOKUP($C80&amp;"|"&amp;$B80&amp;"|"&amp;$D80,Empresas!$C$6:$CC$92,$G80+6+1,0),0))))</f>
        <v>1</v>
      </c>
      <c r="AC80" s="147">
        <f>IF(AND($I80="Si",L80=1),1,IF(AND($I80="Fisico",L80=1),1,IF(AND(L80=1,$I80="Electronico"),2,IF(L80=1,VLOOKUP($C80&amp;"|"&amp;$B80&amp;"|"&amp;$D80,Empresas!$C$6:$CC$92,$G80+6+1,0),0))))</f>
        <v>1</v>
      </c>
      <c r="AD80" s="147">
        <f>IF(AND($I80="Si",M80=1),1,IF(AND($I80="Fisico",M80=1),1,IF(AND(M80=1,$I80="Electronico"),2,IF(M80=1,VLOOKUP($C80&amp;"|"&amp;$B80&amp;"|"&amp;$D80,Empresas!$C$6:$CC$92,$G80+6+1,0),0))))</f>
        <v>1</v>
      </c>
      <c r="AE80" s="147">
        <f>IF(AND($I80="Si",N80=1),1,IF(AND($I80="Fisico",N80=1),1,IF(AND(N80=1,$I80="Electronico"),2,IF(N80=1,VLOOKUP($C80&amp;"|"&amp;$B80&amp;"|"&amp;$D80,Empresas!$C$6:$CC$92,$G80+6+1,0),0))))</f>
        <v>1</v>
      </c>
      <c r="AF80" s="147">
        <f>IF(AND($I80="Si",O80=1),1,IF(AND($I80="Fisico",O80=1),1,IF(AND(O80=1,$I80="Electronico"),2,IF(O80=1,VLOOKUP($C80&amp;"|"&amp;$B80&amp;"|"&amp;$D80,Empresas!$C$6:$CC$92,$G80+6+1,0),0))))</f>
        <v>1</v>
      </c>
      <c r="AG80" s="147">
        <f>IF(AND($I80="Si",P80=1),1,IF(AND($I80="Fisico",P80=1),1,IF(AND(P80=1,$I80="Electronico"),2,IF(P80=1,VLOOKUP($C80&amp;"|"&amp;$B80&amp;"|"&amp;$D80,Empresas!$C$6:$CC$92,$G80+6+1,0),0))))</f>
        <v>1</v>
      </c>
      <c r="AH80" s="147">
        <f>IF(AND($I80="Si",Q80=1),1,IF(AND($I80="Fisico",Q80=1),1,IF(AND(Q80=1,$I80="Electronico"),2,IF(Q80=1,VLOOKUP($C80&amp;"|"&amp;$B80&amp;"|"&amp;$D80,Empresas!$C$6:$CC$92,$G80+6+1,0),0))))</f>
        <v>0</v>
      </c>
      <c r="AI80" s="147">
        <f>IF(AND($I80="Si",R80=1),1,IF(AND($I80="Fisico",R80=1),1,IF(AND(R80=1,$I80="Electronico"),2,IF(R80=1,VLOOKUP($C80&amp;"|"&amp;$B80&amp;"|"&amp;$D80,Empresas!$C$6:$CC$92,$G80+6+1,0),0))))</f>
        <v>0</v>
      </c>
      <c r="AJ80" s="147">
        <f>IF(AND($I80="Si",S80=1),1,IF(AND($I80="Fisico",S80=1),1,IF(AND(S80=1,$I80="Electronico"),2,IF(S80=1,VLOOKUP($C80&amp;"|"&amp;$B80&amp;"|"&amp;$D80,Empresas!$C$6:$CC$92,$G80+6+1,0),0))))</f>
        <v>0</v>
      </c>
      <c r="AK80" s="147">
        <f>IF(AND($I80="Si",T80=1),1,IF(AND($I80="Fisico",T80=1),1,IF(AND(T80=1,$I80="Electronico"),2,IF(T80=1,VLOOKUP($C80&amp;"|"&amp;$B80&amp;"|"&amp;$D80,Empresas!$C$6:$CC$92,$G80+6+1,0),0))))</f>
        <v>0</v>
      </c>
      <c r="AL80" s="147">
        <f>IF(AND($I80="Si",U80=1),1,IF(AND($I80="Fisico",U80=1),1,IF(AND(U80=1,$I80="Electronico"),2,IF(U80=1,VLOOKUP($C80&amp;"|"&amp;$B80&amp;"|"&amp;$D80,Empresas!$C$6:$CC$92,$G80+6+1,0),0))))</f>
        <v>0</v>
      </c>
      <c r="AM80" s="149">
        <f t="shared" si="13"/>
        <v>7</v>
      </c>
      <c r="AN80" s="149">
        <f t="shared" si="14"/>
        <v>8</v>
      </c>
      <c r="AO80" s="152">
        <f t="shared" si="15"/>
        <v>0.875</v>
      </c>
    </row>
    <row r="81" spans="1:41" x14ac:dyDescent="0.25">
      <c r="A81" s="137" t="str">
        <f>VLOOKUP(D81,Empresas!$D$7:$F$91,3,0)</f>
        <v>Yulisa</v>
      </c>
      <c r="B81" s="138" t="str">
        <f>VLOOKUP(D81,Empresas!$D$7:$G$91,4,0)</f>
        <v>Lorenzo</v>
      </c>
      <c r="C81" s="138" t="s">
        <v>544</v>
      </c>
      <c r="D81" s="138" t="s">
        <v>1</v>
      </c>
      <c r="E81" s="138" t="str">
        <f>VLOOKUP(D81,Empresas!$D$7:$E$92,2,0)</f>
        <v>AGRO MI PERU FOODS SAC</v>
      </c>
      <c r="F81" s="138" t="s">
        <v>166</v>
      </c>
      <c r="G81" s="139">
        <f t="shared" si="16"/>
        <v>31</v>
      </c>
      <c r="H81" s="139" t="str">
        <f>VLOOKUP(D81,Empresas!$D$6:$L$92,7,0)</f>
        <v>Mensual</v>
      </c>
      <c r="I81" s="138" t="str">
        <f>VLOOKUP(VLOOKUP(D81&amp;"|"&amp;B81,Empresas!$I$7:$CB$92,G81,0),Tablas!$A$3:$B$5,2,0)</f>
        <v>No aplica</v>
      </c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 t="str">
        <f>VLOOKUP(D81,Empresas!$D$7:$CF$91,81,0)</f>
        <v>A</v>
      </c>
      <c r="W81" s="78" t="str">
        <f>VLOOKUP(D81,Empresas!$D$7:$M$91,10,0)</f>
        <v>General/Prico</v>
      </c>
      <c r="X81" s="69" t="str">
        <f t="shared" si="11"/>
        <v>SI</v>
      </c>
      <c r="Y81" s="153" t="str">
        <f t="shared" si="12"/>
        <v>No aplica</v>
      </c>
      <c r="Z81" s="147">
        <f>IF(Y81="No aplica",0,IF(I81="no",0,IF(I81="No aplica",0,IF(I81="Si",1,IF(I81="Fisico",1,IF(I81="Electronico",2,VLOOKUP(C81&amp;"|"&amp;B81&amp;"|"&amp;D81,Empresas!$C$6:$CC$92,G81+6+1,0)))))))</f>
        <v>0</v>
      </c>
      <c r="AA81" s="147">
        <f>IF(AND($I81="Si",J81=1),1,IF(AND($I81="Fisico",J81=1),1,IF(AND(J81=1,$I81="Electronico"),2,IF(J81=1,VLOOKUP($C81&amp;"|"&amp;$B81&amp;"|"&amp;$D81,Empresas!$C$6:$CC$92,$G81+6+1,0),0))))</f>
        <v>0</v>
      </c>
      <c r="AB81" s="147">
        <f>IF(AND($I81="Si",K81=1),1,IF(AND($I81="Fisico",K81=1),1,IF(AND(K81=1,$I81="Electronico"),2,IF(K81=1,VLOOKUP($C81&amp;"|"&amp;$B81&amp;"|"&amp;$D81,Empresas!$C$6:$CC$92,$G81+6+1,0),0))))</f>
        <v>0</v>
      </c>
      <c r="AC81" s="147">
        <f>IF(AND($I81="Si",L81=1),1,IF(AND($I81="Fisico",L81=1),1,IF(AND(L81=1,$I81="Electronico"),2,IF(L81=1,VLOOKUP($C81&amp;"|"&amp;$B81&amp;"|"&amp;$D81,Empresas!$C$6:$CC$92,$G81+6+1,0),0))))</f>
        <v>0</v>
      </c>
      <c r="AD81" s="147">
        <f>IF(AND($I81="Si",M81=1),1,IF(AND($I81="Fisico",M81=1),1,IF(AND(M81=1,$I81="Electronico"),2,IF(M81=1,VLOOKUP($C81&amp;"|"&amp;$B81&amp;"|"&amp;$D81,Empresas!$C$6:$CC$92,$G81+6+1,0),0))))</f>
        <v>0</v>
      </c>
      <c r="AE81" s="147">
        <f>IF(AND($I81="Si",N81=1),1,IF(AND($I81="Fisico",N81=1),1,IF(AND(N81=1,$I81="Electronico"),2,IF(N81=1,VLOOKUP($C81&amp;"|"&amp;$B81&amp;"|"&amp;$D81,Empresas!$C$6:$CC$92,$G81+6+1,0),0))))</f>
        <v>0</v>
      </c>
      <c r="AF81" s="147">
        <f>IF(AND($I81="Si",O81=1),1,IF(AND($I81="Fisico",O81=1),1,IF(AND(O81=1,$I81="Electronico"),2,IF(O81=1,VLOOKUP($C81&amp;"|"&amp;$B81&amp;"|"&amp;$D81,Empresas!$C$6:$CC$92,$G81+6+1,0),0))))</f>
        <v>0</v>
      </c>
      <c r="AG81" s="147">
        <f>IF(AND($I81="Si",P81=1),1,IF(AND($I81="Fisico",P81=1),1,IF(AND(P81=1,$I81="Electronico"),2,IF(P81=1,VLOOKUP($C81&amp;"|"&amp;$B81&amp;"|"&amp;$D81,Empresas!$C$6:$CC$92,$G81+6+1,0),0))))</f>
        <v>0</v>
      </c>
      <c r="AH81" s="147">
        <f>IF(AND($I81="Si",Q81=1),1,IF(AND($I81="Fisico",Q81=1),1,IF(AND(Q81=1,$I81="Electronico"),2,IF(Q81=1,VLOOKUP($C81&amp;"|"&amp;$B81&amp;"|"&amp;$D81,Empresas!$C$6:$CC$92,$G81+6+1,0),0))))</f>
        <v>0</v>
      </c>
      <c r="AI81" s="147">
        <f>IF(AND($I81="Si",R81=1),1,IF(AND($I81="Fisico",R81=1),1,IF(AND(R81=1,$I81="Electronico"),2,IF(R81=1,VLOOKUP($C81&amp;"|"&amp;$B81&amp;"|"&amp;$D81,Empresas!$C$6:$CC$92,$G81+6+1,0),0))))</f>
        <v>0</v>
      </c>
      <c r="AJ81" s="147">
        <f>IF(AND($I81="Si",S81=1),1,IF(AND($I81="Fisico",S81=1),1,IF(AND(S81=1,$I81="Electronico"),2,IF(S81=1,VLOOKUP($C81&amp;"|"&amp;$B81&amp;"|"&amp;$D81,Empresas!$C$6:$CC$92,$G81+6+1,0),0))))</f>
        <v>0</v>
      </c>
      <c r="AK81" s="147">
        <f>IF(AND($I81="Si",T81=1),1,IF(AND($I81="Fisico",T81=1),1,IF(AND(T81=1,$I81="Electronico"),2,IF(T81=1,VLOOKUP($C81&amp;"|"&amp;$B81&amp;"|"&amp;$D81,Empresas!$C$6:$CC$92,$G81+6+1,0),0))))</f>
        <v>0</v>
      </c>
      <c r="AL81" s="147">
        <f>IF(AND($I81="Si",U81=1),1,IF(AND($I81="Fisico",U81=1),1,IF(AND(U81=1,$I81="Electronico"),2,IF(U81=1,VLOOKUP($C81&amp;"|"&amp;$B81&amp;"|"&amp;$D81,Empresas!$C$6:$CC$92,$G81+6+1,0),0))))</f>
        <v>0</v>
      </c>
      <c r="AM81" s="149">
        <f t="shared" si="13"/>
        <v>0</v>
      </c>
      <c r="AN81" s="149">
        <f t="shared" si="14"/>
        <v>0</v>
      </c>
      <c r="AO81" s="152">
        <f t="shared" si="15"/>
        <v>0</v>
      </c>
    </row>
    <row r="82" spans="1:41" x14ac:dyDescent="0.25">
      <c r="A82" s="137" t="str">
        <f>VLOOKUP(D82,Empresas!$D$7:$F$91,3,0)</f>
        <v>Yulisa</v>
      </c>
      <c r="B82" s="138" t="str">
        <f>VLOOKUP(D82,Empresas!$D$7:$G$91,4,0)</f>
        <v>Lorenzo</v>
      </c>
      <c r="C82" s="138" t="s">
        <v>544</v>
      </c>
      <c r="D82" s="138" t="s">
        <v>1</v>
      </c>
      <c r="E82" s="138" t="str">
        <f>VLOOKUP(D82,Empresas!$D$7:$E$92,2,0)</f>
        <v>AGRO MI PERU FOODS SAC</v>
      </c>
      <c r="F82" s="138" t="s">
        <v>167</v>
      </c>
      <c r="G82" s="139">
        <f t="shared" si="16"/>
        <v>34</v>
      </c>
      <c r="H82" s="139" t="str">
        <f>VLOOKUP(D82,Empresas!$D$6:$L$92,7,0)</f>
        <v>Mensual</v>
      </c>
      <c r="I82" s="138" t="str">
        <f>VLOOKUP(VLOOKUP(D82&amp;"|"&amp;B82,Empresas!$I$7:$CB$92,G82,0),Tablas!$A$3:$B$5,2,0)</f>
        <v>Solo analisis</v>
      </c>
      <c r="J82" s="78">
        <v>1</v>
      </c>
      <c r="K82" s="78">
        <v>1</v>
      </c>
      <c r="L82" s="78">
        <v>1</v>
      </c>
      <c r="M82" s="78">
        <v>1</v>
      </c>
      <c r="N82" s="78">
        <v>1</v>
      </c>
      <c r="O82" s="78">
        <v>1</v>
      </c>
      <c r="P82" s="78">
        <v>1</v>
      </c>
      <c r="Q82" s="78">
        <v>2</v>
      </c>
      <c r="R82" s="78"/>
      <c r="S82" s="78"/>
      <c r="T82" s="78"/>
      <c r="U82" s="78"/>
      <c r="V82" s="78" t="str">
        <f>VLOOKUP(D82,Empresas!$D$7:$CF$91,81,0)</f>
        <v>A</v>
      </c>
      <c r="W82" s="78" t="str">
        <f>VLOOKUP(D82,Empresas!$D$7:$M$91,10,0)</f>
        <v>General/Prico</v>
      </c>
      <c r="X82" s="69" t="str">
        <f t="shared" si="11"/>
        <v>SI</v>
      </c>
      <c r="Y82" s="153" t="str">
        <f t="shared" si="12"/>
        <v>Si aplica</v>
      </c>
      <c r="Z82" s="147">
        <f>IF(Y82="No aplica",0,IF(I82="no",0,IF(I82="No aplica",0,IF(I82="Si",1,IF(I82="Fisico",1,IF(I82="Electronico",2,VLOOKUP(C82&amp;"|"&amp;B82&amp;"|"&amp;D82,Empresas!$C$6:$CC$92,G82+6+1,0)))))))</f>
        <v>1</v>
      </c>
      <c r="AA82" s="147">
        <f>IF(AND($I82="Si",J82=1),1,IF(AND($I82="Fisico",J82=1),1,IF(AND(J82=1,$I82="Electronico"),2,IF(J82=1,VLOOKUP($C82&amp;"|"&amp;$B82&amp;"|"&amp;$D82,Empresas!$C$6:$CC$92,$G82+6+1,0),0))))</f>
        <v>1</v>
      </c>
      <c r="AB82" s="147">
        <f>IF(AND($I82="Si",K82=1),1,IF(AND($I82="Fisico",K82=1),1,IF(AND(K82=1,$I82="Electronico"),2,IF(K82=1,VLOOKUP($C82&amp;"|"&amp;$B82&amp;"|"&amp;$D82,Empresas!$C$6:$CC$92,$G82+6+1,0),0))))</f>
        <v>1</v>
      </c>
      <c r="AC82" s="147">
        <f>IF(AND($I82="Si",L82=1),1,IF(AND($I82="Fisico",L82=1),1,IF(AND(L82=1,$I82="Electronico"),2,IF(L82=1,VLOOKUP($C82&amp;"|"&amp;$B82&amp;"|"&amp;$D82,Empresas!$C$6:$CC$92,$G82+6+1,0),0))))</f>
        <v>1</v>
      </c>
      <c r="AD82" s="147">
        <f>IF(AND($I82="Si",M82=1),1,IF(AND($I82="Fisico",M82=1),1,IF(AND(M82=1,$I82="Electronico"),2,IF(M82=1,VLOOKUP($C82&amp;"|"&amp;$B82&amp;"|"&amp;$D82,Empresas!$C$6:$CC$92,$G82+6+1,0),0))))</f>
        <v>1</v>
      </c>
      <c r="AE82" s="147">
        <f>IF(AND($I82="Si",N82=1),1,IF(AND($I82="Fisico",N82=1),1,IF(AND(N82=1,$I82="Electronico"),2,IF(N82=1,VLOOKUP($C82&amp;"|"&amp;$B82&amp;"|"&amp;$D82,Empresas!$C$6:$CC$92,$G82+6+1,0),0))))</f>
        <v>1</v>
      </c>
      <c r="AF82" s="147">
        <f>IF(AND($I82="Si",O82=1),1,IF(AND($I82="Fisico",O82=1),1,IF(AND(O82=1,$I82="Electronico"),2,IF(O82=1,VLOOKUP($C82&amp;"|"&amp;$B82&amp;"|"&amp;$D82,Empresas!$C$6:$CC$92,$G82+6+1,0),0))))</f>
        <v>1</v>
      </c>
      <c r="AG82" s="147">
        <f>IF(AND($I82="Si",P82=1),1,IF(AND($I82="Fisico",P82=1),1,IF(AND(P82=1,$I82="Electronico"),2,IF(P82=1,VLOOKUP($C82&amp;"|"&amp;$B82&amp;"|"&amp;$D82,Empresas!$C$6:$CC$92,$G82+6+1,0),0))))</f>
        <v>1</v>
      </c>
      <c r="AH82" s="147">
        <f>IF(AND($I82="Si",Q82=1),1,IF(AND($I82="Fisico",Q82=1),1,IF(AND(Q82=1,$I82="Electronico"),2,IF(Q82=1,VLOOKUP($C82&amp;"|"&amp;$B82&amp;"|"&amp;$D82,Empresas!$C$6:$CC$92,$G82+6+1,0),0))))</f>
        <v>0</v>
      </c>
      <c r="AI82" s="147">
        <f>IF(AND($I82="Si",R82=1),1,IF(AND($I82="Fisico",R82=1),1,IF(AND(R82=1,$I82="Electronico"),2,IF(R82=1,VLOOKUP($C82&amp;"|"&amp;$B82&amp;"|"&amp;$D82,Empresas!$C$6:$CC$92,$G82+6+1,0),0))))</f>
        <v>0</v>
      </c>
      <c r="AJ82" s="147">
        <f>IF(AND($I82="Si",S82=1),1,IF(AND($I82="Fisico",S82=1),1,IF(AND(S82=1,$I82="Electronico"),2,IF(S82=1,VLOOKUP($C82&amp;"|"&amp;$B82&amp;"|"&amp;$D82,Empresas!$C$6:$CC$92,$G82+6+1,0),0))))</f>
        <v>0</v>
      </c>
      <c r="AK82" s="147">
        <f>IF(AND($I82="Si",T82=1),1,IF(AND($I82="Fisico",T82=1),1,IF(AND(T82=1,$I82="Electronico"),2,IF(T82=1,VLOOKUP($C82&amp;"|"&amp;$B82&amp;"|"&amp;$D82,Empresas!$C$6:$CC$92,$G82+6+1,0),0))))</f>
        <v>0</v>
      </c>
      <c r="AL82" s="147">
        <f>IF(AND($I82="Si",U82=1),1,IF(AND($I82="Fisico",U82=1),1,IF(AND(U82=1,$I82="Electronico"),2,IF(U82=1,VLOOKUP($C82&amp;"|"&amp;$B82&amp;"|"&amp;$D82,Empresas!$C$6:$CC$92,$G82+6+1,0),0))))</f>
        <v>0</v>
      </c>
      <c r="AM82" s="149">
        <f t="shared" si="13"/>
        <v>7</v>
      </c>
      <c r="AN82" s="149">
        <f t="shared" si="14"/>
        <v>8</v>
      </c>
      <c r="AO82" s="152">
        <f t="shared" si="15"/>
        <v>0.875</v>
      </c>
    </row>
    <row r="83" spans="1:41" x14ac:dyDescent="0.25">
      <c r="A83" s="137" t="str">
        <f>VLOOKUP(D83,Empresas!$D$7:$F$91,3,0)</f>
        <v>Yulisa</v>
      </c>
      <c r="B83" s="138" t="str">
        <f>VLOOKUP(D83,Empresas!$D$7:$G$91,4,0)</f>
        <v>Lorenzo</v>
      </c>
      <c r="C83" s="138" t="s">
        <v>544</v>
      </c>
      <c r="D83" s="138" t="s">
        <v>1</v>
      </c>
      <c r="E83" s="138" t="str">
        <f>VLOOKUP(D83,Empresas!$D$7:$E$92,2,0)</f>
        <v>AGRO MI PERU FOODS SAC</v>
      </c>
      <c r="F83" s="138" t="s">
        <v>168</v>
      </c>
      <c r="G83" s="139">
        <f t="shared" si="16"/>
        <v>37</v>
      </c>
      <c r="H83" s="139" t="str">
        <f>VLOOKUP(D83,Empresas!$D$6:$L$92,7,0)</f>
        <v>Mensual</v>
      </c>
      <c r="I83" s="138" t="str">
        <f>VLOOKUP(VLOOKUP(D83&amp;"|"&amp;B83,Empresas!$I$7:$CB$92,G83,0),Tablas!$A$3:$B$5,2,0)</f>
        <v>Solo analisis</v>
      </c>
      <c r="J83" s="78">
        <v>1</v>
      </c>
      <c r="K83" s="78">
        <v>1</v>
      </c>
      <c r="L83" s="78">
        <v>1</v>
      </c>
      <c r="M83" s="78">
        <v>1</v>
      </c>
      <c r="N83" s="78">
        <v>1</v>
      </c>
      <c r="O83" s="78">
        <v>1</v>
      </c>
      <c r="P83" s="78">
        <v>1</v>
      </c>
      <c r="Q83" s="78">
        <v>2</v>
      </c>
      <c r="R83" s="78"/>
      <c r="S83" s="78"/>
      <c r="T83" s="78"/>
      <c r="U83" s="78"/>
      <c r="V83" s="78" t="str">
        <f>VLOOKUP(D83,Empresas!$D$7:$CF$91,81,0)</f>
        <v>A</v>
      </c>
      <c r="W83" s="78" t="str">
        <f>VLOOKUP(D83,Empresas!$D$7:$M$91,10,0)</f>
        <v>General/Prico</v>
      </c>
      <c r="X83" s="69" t="str">
        <f t="shared" si="11"/>
        <v>SI</v>
      </c>
      <c r="Y83" s="153" t="str">
        <f t="shared" si="12"/>
        <v>Si aplica</v>
      </c>
      <c r="Z83" s="147">
        <f>IF(Y83="No aplica",0,IF(I83="no",0,IF(I83="No aplica",0,IF(I83="Si",1,IF(I83="Fisico",1,IF(I83="Electronico",2,VLOOKUP(C83&amp;"|"&amp;B83&amp;"|"&amp;D83,Empresas!$C$6:$CC$92,G83+6+1,0)))))))</f>
        <v>3</v>
      </c>
      <c r="AA83" s="147">
        <f>IF(AND($I83="Si",J83=1),1,IF(AND($I83="Fisico",J83=1),1,IF(AND(J83=1,$I83="Electronico"),2,IF(J83=1,VLOOKUP($C83&amp;"|"&amp;$B83&amp;"|"&amp;$D83,Empresas!$C$6:$CC$92,$G83+6+1,0),0))))</f>
        <v>3</v>
      </c>
      <c r="AB83" s="147">
        <f>IF(AND($I83="Si",K83=1),1,IF(AND($I83="Fisico",K83=1),1,IF(AND(K83=1,$I83="Electronico"),2,IF(K83=1,VLOOKUP($C83&amp;"|"&amp;$B83&amp;"|"&amp;$D83,Empresas!$C$6:$CC$92,$G83+6+1,0),0))))</f>
        <v>3</v>
      </c>
      <c r="AC83" s="147">
        <f>IF(AND($I83="Si",L83=1),1,IF(AND($I83="Fisico",L83=1),1,IF(AND(L83=1,$I83="Electronico"),2,IF(L83=1,VLOOKUP($C83&amp;"|"&amp;$B83&amp;"|"&amp;$D83,Empresas!$C$6:$CC$92,$G83+6+1,0),0))))</f>
        <v>3</v>
      </c>
      <c r="AD83" s="147">
        <f>IF(AND($I83="Si",M83=1),1,IF(AND($I83="Fisico",M83=1),1,IF(AND(M83=1,$I83="Electronico"),2,IF(M83=1,VLOOKUP($C83&amp;"|"&amp;$B83&amp;"|"&amp;$D83,Empresas!$C$6:$CC$92,$G83+6+1,0),0))))</f>
        <v>3</v>
      </c>
      <c r="AE83" s="147">
        <f>IF(AND($I83="Si",N83=1),1,IF(AND($I83="Fisico",N83=1),1,IF(AND(N83=1,$I83="Electronico"),2,IF(N83=1,VLOOKUP($C83&amp;"|"&amp;$B83&amp;"|"&amp;$D83,Empresas!$C$6:$CC$92,$G83+6+1,0),0))))</f>
        <v>3</v>
      </c>
      <c r="AF83" s="147">
        <f>IF(AND($I83="Si",O83=1),1,IF(AND($I83="Fisico",O83=1),1,IF(AND(O83=1,$I83="Electronico"),2,IF(O83=1,VLOOKUP($C83&amp;"|"&amp;$B83&amp;"|"&amp;$D83,Empresas!$C$6:$CC$92,$G83+6+1,0),0))))</f>
        <v>3</v>
      </c>
      <c r="AG83" s="147">
        <f>IF(AND($I83="Si",P83=1),1,IF(AND($I83="Fisico",P83=1),1,IF(AND(P83=1,$I83="Electronico"),2,IF(P83=1,VLOOKUP($C83&amp;"|"&amp;$B83&amp;"|"&amp;$D83,Empresas!$C$6:$CC$92,$G83+6+1,0),0))))</f>
        <v>3</v>
      </c>
      <c r="AH83" s="147">
        <f>IF(AND($I83="Si",Q83=1),1,IF(AND($I83="Fisico",Q83=1),1,IF(AND(Q83=1,$I83="Electronico"),2,IF(Q83=1,VLOOKUP($C83&amp;"|"&amp;$B83&amp;"|"&amp;$D83,Empresas!$C$6:$CC$92,$G83+6+1,0),0))))</f>
        <v>0</v>
      </c>
      <c r="AI83" s="147">
        <f>IF(AND($I83="Si",R83=1),1,IF(AND($I83="Fisico",R83=1),1,IF(AND(R83=1,$I83="Electronico"),2,IF(R83=1,VLOOKUP($C83&amp;"|"&amp;$B83&amp;"|"&amp;$D83,Empresas!$C$6:$CC$92,$G83+6+1,0),0))))</f>
        <v>0</v>
      </c>
      <c r="AJ83" s="147">
        <f>IF(AND($I83="Si",S83=1),1,IF(AND($I83="Fisico",S83=1),1,IF(AND(S83=1,$I83="Electronico"),2,IF(S83=1,VLOOKUP($C83&amp;"|"&amp;$B83&amp;"|"&amp;$D83,Empresas!$C$6:$CC$92,$G83+6+1,0),0))))</f>
        <v>0</v>
      </c>
      <c r="AK83" s="147">
        <f>IF(AND($I83="Si",T83=1),1,IF(AND($I83="Fisico",T83=1),1,IF(AND(T83=1,$I83="Electronico"),2,IF(T83=1,VLOOKUP($C83&amp;"|"&amp;$B83&amp;"|"&amp;$D83,Empresas!$C$6:$CC$92,$G83+6+1,0),0))))</f>
        <v>0</v>
      </c>
      <c r="AL83" s="147">
        <f>IF(AND($I83="Si",U83=1),1,IF(AND($I83="Fisico",U83=1),1,IF(AND(U83=1,$I83="Electronico"),2,IF(U83=1,VLOOKUP($C83&amp;"|"&amp;$B83&amp;"|"&amp;$D83,Empresas!$C$6:$CC$92,$G83+6+1,0),0))))</f>
        <v>0</v>
      </c>
      <c r="AM83" s="149">
        <f t="shared" si="13"/>
        <v>21</v>
      </c>
      <c r="AN83" s="149">
        <f t="shared" si="14"/>
        <v>24</v>
      </c>
      <c r="AO83" s="152">
        <f t="shared" si="15"/>
        <v>0.875</v>
      </c>
    </row>
    <row r="84" spans="1:41" x14ac:dyDescent="0.25">
      <c r="A84" s="137" t="str">
        <f>VLOOKUP(D84,Empresas!$D$7:$F$91,3,0)</f>
        <v>Yulisa</v>
      </c>
      <c r="B84" s="138" t="str">
        <f>VLOOKUP(D84,Empresas!$D$7:$G$91,4,0)</f>
        <v>Lorenzo</v>
      </c>
      <c r="C84" s="138" t="s">
        <v>544</v>
      </c>
      <c r="D84" s="138" t="s">
        <v>1</v>
      </c>
      <c r="E84" s="138" t="str">
        <f>VLOOKUP(D84,Empresas!$D$7:$E$92,2,0)</f>
        <v>AGRO MI PERU FOODS SAC</v>
      </c>
      <c r="F84" s="138" t="s">
        <v>169</v>
      </c>
      <c r="G84" s="139">
        <f t="shared" si="16"/>
        <v>40</v>
      </c>
      <c r="H84" s="139" t="str">
        <f>VLOOKUP(D84,Empresas!$D$6:$L$92,7,0)</f>
        <v>Mensual</v>
      </c>
      <c r="I84" s="138" t="str">
        <f>VLOOKUP(VLOOKUP(D84&amp;"|"&amp;B84,Empresas!$I$7:$CB$92,G84,0),Tablas!$A$3:$B$5,2,0)</f>
        <v>Solo analisis</v>
      </c>
      <c r="J84" s="78">
        <v>1</v>
      </c>
      <c r="K84" s="78">
        <v>1</v>
      </c>
      <c r="L84" s="78">
        <v>1</v>
      </c>
      <c r="M84" s="78">
        <v>1</v>
      </c>
      <c r="N84" s="78">
        <v>1</v>
      </c>
      <c r="O84" s="78">
        <v>1</v>
      </c>
      <c r="P84" s="78">
        <v>1</v>
      </c>
      <c r="Q84" s="78">
        <v>2</v>
      </c>
      <c r="R84" s="78"/>
      <c r="S84" s="78"/>
      <c r="T84" s="78"/>
      <c r="U84" s="78"/>
      <c r="V84" s="78" t="str">
        <f>VLOOKUP(D84,Empresas!$D$7:$CF$91,81,0)</f>
        <v>A</v>
      </c>
      <c r="W84" s="78" t="str">
        <f>VLOOKUP(D84,Empresas!$D$7:$M$91,10,0)</f>
        <v>General/Prico</v>
      </c>
      <c r="X84" s="69" t="str">
        <f t="shared" si="11"/>
        <v>SI</v>
      </c>
      <c r="Y84" s="153" t="str">
        <f t="shared" si="12"/>
        <v>Si aplica</v>
      </c>
      <c r="Z84" s="147">
        <f>IF(Y84="No aplica",0,IF(I84="no",0,IF(I84="No aplica",0,IF(I84="Si",1,IF(I84="Fisico",1,IF(I84="Electronico",2,VLOOKUP(C84&amp;"|"&amp;B84&amp;"|"&amp;D84,Empresas!$C$6:$CC$92,G84+6+1,0)))))))</f>
        <v>4</v>
      </c>
      <c r="AA84" s="147">
        <f>IF(AND($I84="Si",J84=1),1,IF(AND($I84="Fisico",J84=1),1,IF(AND(J84=1,$I84="Electronico"),2,IF(J84=1,VLOOKUP($C84&amp;"|"&amp;$B84&amp;"|"&amp;$D84,Empresas!$C$6:$CC$92,$G84+6+1,0),0))))</f>
        <v>4</v>
      </c>
      <c r="AB84" s="147">
        <f>IF(AND($I84="Si",K84=1),1,IF(AND($I84="Fisico",K84=1),1,IF(AND(K84=1,$I84="Electronico"),2,IF(K84=1,VLOOKUP($C84&amp;"|"&amp;$B84&amp;"|"&amp;$D84,Empresas!$C$6:$CC$92,$G84+6+1,0),0))))</f>
        <v>4</v>
      </c>
      <c r="AC84" s="147">
        <f>IF(AND($I84="Si",L84=1),1,IF(AND($I84="Fisico",L84=1),1,IF(AND(L84=1,$I84="Electronico"),2,IF(L84=1,VLOOKUP($C84&amp;"|"&amp;$B84&amp;"|"&amp;$D84,Empresas!$C$6:$CC$92,$G84+6+1,0),0))))</f>
        <v>4</v>
      </c>
      <c r="AD84" s="147">
        <f>IF(AND($I84="Si",M84=1),1,IF(AND($I84="Fisico",M84=1),1,IF(AND(M84=1,$I84="Electronico"),2,IF(M84=1,VLOOKUP($C84&amp;"|"&amp;$B84&amp;"|"&amp;$D84,Empresas!$C$6:$CC$92,$G84+6+1,0),0))))</f>
        <v>4</v>
      </c>
      <c r="AE84" s="147">
        <f>IF(AND($I84="Si",N84=1),1,IF(AND($I84="Fisico",N84=1),1,IF(AND(N84=1,$I84="Electronico"),2,IF(N84=1,VLOOKUP($C84&amp;"|"&amp;$B84&amp;"|"&amp;$D84,Empresas!$C$6:$CC$92,$G84+6+1,0),0))))</f>
        <v>4</v>
      </c>
      <c r="AF84" s="147">
        <f>IF(AND($I84="Si",O84=1),1,IF(AND($I84="Fisico",O84=1),1,IF(AND(O84=1,$I84="Electronico"),2,IF(O84=1,VLOOKUP($C84&amp;"|"&amp;$B84&amp;"|"&amp;$D84,Empresas!$C$6:$CC$92,$G84+6+1,0),0))))</f>
        <v>4</v>
      </c>
      <c r="AG84" s="147">
        <f>IF(AND($I84="Si",P84=1),1,IF(AND($I84="Fisico",P84=1),1,IF(AND(P84=1,$I84="Electronico"),2,IF(P84=1,VLOOKUP($C84&amp;"|"&amp;$B84&amp;"|"&amp;$D84,Empresas!$C$6:$CC$92,$G84+6+1,0),0))))</f>
        <v>4</v>
      </c>
      <c r="AH84" s="147">
        <f>IF(AND($I84="Si",Q84=1),1,IF(AND($I84="Fisico",Q84=1),1,IF(AND(Q84=1,$I84="Electronico"),2,IF(Q84=1,VLOOKUP($C84&amp;"|"&amp;$B84&amp;"|"&amp;$D84,Empresas!$C$6:$CC$92,$G84+6+1,0),0))))</f>
        <v>0</v>
      </c>
      <c r="AI84" s="147">
        <f>IF(AND($I84="Si",R84=1),1,IF(AND($I84="Fisico",R84=1),1,IF(AND(R84=1,$I84="Electronico"),2,IF(R84=1,VLOOKUP($C84&amp;"|"&amp;$B84&amp;"|"&amp;$D84,Empresas!$C$6:$CC$92,$G84+6+1,0),0))))</f>
        <v>0</v>
      </c>
      <c r="AJ84" s="147">
        <f>IF(AND($I84="Si",S84=1),1,IF(AND($I84="Fisico",S84=1),1,IF(AND(S84=1,$I84="Electronico"),2,IF(S84=1,VLOOKUP($C84&amp;"|"&amp;$B84&amp;"|"&amp;$D84,Empresas!$C$6:$CC$92,$G84+6+1,0),0))))</f>
        <v>0</v>
      </c>
      <c r="AK84" s="147">
        <f>IF(AND($I84="Si",T84=1),1,IF(AND($I84="Fisico",T84=1),1,IF(AND(T84=1,$I84="Electronico"),2,IF(T84=1,VLOOKUP($C84&amp;"|"&amp;$B84&amp;"|"&amp;$D84,Empresas!$C$6:$CC$92,$G84+6+1,0),0))))</f>
        <v>0</v>
      </c>
      <c r="AL84" s="147">
        <f>IF(AND($I84="Si",U84=1),1,IF(AND($I84="Fisico",U84=1),1,IF(AND(U84=1,$I84="Electronico"),2,IF(U84=1,VLOOKUP($C84&amp;"|"&amp;$B84&amp;"|"&amp;$D84,Empresas!$C$6:$CC$92,$G84+6+1,0),0))))</f>
        <v>0</v>
      </c>
      <c r="AM84" s="149">
        <f t="shared" si="13"/>
        <v>28</v>
      </c>
      <c r="AN84" s="149">
        <f t="shared" si="14"/>
        <v>32</v>
      </c>
      <c r="AO84" s="152">
        <f t="shared" si="15"/>
        <v>0.875</v>
      </c>
    </row>
    <row r="85" spans="1:41" x14ac:dyDescent="0.25">
      <c r="A85" s="137" t="str">
        <f>VLOOKUP(D85,Empresas!$D$7:$F$91,3,0)</f>
        <v>Yulisa</v>
      </c>
      <c r="B85" s="138" t="str">
        <f>VLOOKUP(D85,Empresas!$D$7:$G$91,4,0)</f>
        <v>Lorenzo</v>
      </c>
      <c r="C85" s="138" t="s">
        <v>544</v>
      </c>
      <c r="D85" s="138" t="s">
        <v>1</v>
      </c>
      <c r="E85" s="138" t="str">
        <f>VLOOKUP(D85,Empresas!$D$7:$E$92,2,0)</f>
        <v>AGRO MI PERU FOODS SAC</v>
      </c>
      <c r="F85" s="138" t="s">
        <v>170</v>
      </c>
      <c r="G85" s="139">
        <f t="shared" si="16"/>
        <v>43</v>
      </c>
      <c r="H85" s="139" t="str">
        <f>VLOOKUP(D85,Empresas!$D$6:$L$92,7,0)</f>
        <v>Mensual</v>
      </c>
      <c r="I85" s="138" t="str">
        <f>VLOOKUP(VLOOKUP(D85&amp;"|"&amp;B85,Empresas!$I$7:$CB$92,G85,0),Tablas!$A$3:$B$5,2,0)</f>
        <v>No aplica</v>
      </c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 t="str">
        <f>VLOOKUP(D85,Empresas!$D$7:$CF$91,81,0)</f>
        <v>A</v>
      </c>
      <c r="W85" s="78" t="str">
        <f>VLOOKUP(D85,Empresas!$D$7:$M$91,10,0)</f>
        <v>General/Prico</v>
      </c>
      <c r="X85" s="69" t="str">
        <f t="shared" si="11"/>
        <v>SI</v>
      </c>
      <c r="Y85" s="153" t="str">
        <f t="shared" si="12"/>
        <v>No aplica</v>
      </c>
      <c r="Z85" s="147">
        <f>IF(Y85="No aplica",0,IF(I85="no",0,IF(I85="No aplica",0,IF(I85="Si",1,IF(I85="Fisico",1,IF(I85="Electronico",2,VLOOKUP(C85&amp;"|"&amp;B85&amp;"|"&amp;D85,Empresas!$C$6:$CC$92,G85+6+1,0)))))))</f>
        <v>0</v>
      </c>
      <c r="AA85" s="147">
        <f>IF(AND($I85="Si",J85=1),1,IF(AND($I85="Fisico",J85=1),1,IF(AND(J85=1,$I85="Electronico"),2,IF(J85=1,VLOOKUP($C85&amp;"|"&amp;$B85&amp;"|"&amp;$D85,Empresas!$C$6:$CC$92,$G85+6+1,0),0))))</f>
        <v>0</v>
      </c>
      <c r="AB85" s="147">
        <f>IF(AND($I85="Si",K85=1),1,IF(AND($I85="Fisico",K85=1),1,IF(AND(K85=1,$I85="Electronico"),2,IF(K85=1,VLOOKUP($C85&amp;"|"&amp;$B85&amp;"|"&amp;$D85,Empresas!$C$6:$CC$92,$G85+6+1,0),0))))</f>
        <v>0</v>
      </c>
      <c r="AC85" s="147">
        <f>IF(AND($I85="Si",L85=1),1,IF(AND($I85="Fisico",L85=1),1,IF(AND(L85=1,$I85="Electronico"),2,IF(L85=1,VLOOKUP($C85&amp;"|"&amp;$B85&amp;"|"&amp;$D85,Empresas!$C$6:$CC$92,$G85+6+1,0),0))))</f>
        <v>0</v>
      </c>
      <c r="AD85" s="147">
        <f>IF(AND($I85="Si",M85=1),1,IF(AND($I85="Fisico",M85=1),1,IF(AND(M85=1,$I85="Electronico"),2,IF(M85=1,VLOOKUP($C85&amp;"|"&amp;$B85&amp;"|"&amp;$D85,Empresas!$C$6:$CC$92,$G85+6+1,0),0))))</f>
        <v>0</v>
      </c>
      <c r="AE85" s="147">
        <f>IF(AND($I85="Si",N85=1),1,IF(AND($I85="Fisico",N85=1),1,IF(AND(N85=1,$I85="Electronico"),2,IF(N85=1,VLOOKUP($C85&amp;"|"&amp;$B85&amp;"|"&amp;$D85,Empresas!$C$6:$CC$92,$G85+6+1,0),0))))</f>
        <v>0</v>
      </c>
      <c r="AF85" s="147">
        <f>IF(AND($I85="Si",O85=1),1,IF(AND($I85="Fisico",O85=1),1,IF(AND(O85=1,$I85="Electronico"),2,IF(O85=1,VLOOKUP($C85&amp;"|"&amp;$B85&amp;"|"&amp;$D85,Empresas!$C$6:$CC$92,$G85+6+1,0),0))))</f>
        <v>0</v>
      </c>
      <c r="AG85" s="147">
        <f>IF(AND($I85="Si",P85=1),1,IF(AND($I85="Fisico",P85=1),1,IF(AND(P85=1,$I85="Electronico"),2,IF(P85=1,VLOOKUP($C85&amp;"|"&amp;$B85&amp;"|"&amp;$D85,Empresas!$C$6:$CC$92,$G85+6+1,0),0))))</f>
        <v>0</v>
      </c>
      <c r="AH85" s="147">
        <f>IF(AND($I85="Si",Q85=1),1,IF(AND($I85="Fisico",Q85=1),1,IF(AND(Q85=1,$I85="Electronico"),2,IF(Q85=1,VLOOKUP($C85&amp;"|"&amp;$B85&amp;"|"&amp;$D85,Empresas!$C$6:$CC$92,$G85+6+1,0),0))))</f>
        <v>0</v>
      </c>
      <c r="AI85" s="147">
        <f>IF(AND($I85="Si",R85=1),1,IF(AND($I85="Fisico",R85=1),1,IF(AND(R85=1,$I85="Electronico"),2,IF(R85=1,VLOOKUP($C85&amp;"|"&amp;$B85&amp;"|"&amp;$D85,Empresas!$C$6:$CC$92,$G85+6+1,0),0))))</f>
        <v>0</v>
      </c>
      <c r="AJ85" s="147">
        <f>IF(AND($I85="Si",S85=1),1,IF(AND($I85="Fisico",S85=1),1,IF(AND(S85=1,$I85="Electronico"),2,IF(S85=1,VLOOKUP($C85&amp;"|"&amp;$B85&amp;"|"&amp;$D85,Empresas!$C$6:$CC$92,$G85+6+1,0),0))))</f>
        <v>0</v>
      </c>
      <c r="AK85" s="147">
        <f>IF(AND($I85="Si",T85=1),1,IF(AND($I85="Fisico",T85=1),1,IF(AND(T85=1,$I85="Electronico"),2,IF(T85=1,VLOOKUP($C85&amp;"|"&amp;$B85&amp;"|"&amp;$D85,Empresas!$C$6:$CC$92,$G85+6+1,0),0))))</f>
        <v>0</v>
      </c>
      <c r="AL85" s="147">
        <f>IF(AND($I85="Si",U85=1),1,IF(AND($I85="Fisico",U85=1),1,IF(AND(U85=1,$I85="Electronico"),2,IF(U85=1,VLOOKUP($C85&amp;"|"&amp;$B85&amp;"|"&amp;$D85,Empresas!$C$6:$CC$92,$G85+6+1,0),0))))</f>
        <v>0</v>
      </c>
      <c r="AM85" s="149">
        <f t="shared" si="13"/>
        <v>0</v>
      </c>
      <c r="AN85" s="149">
        <f t="shared" si="14"/>
        <v>0</v>
      </c>
      <c r="AO85" s="152">
        <f t="shared" si="15"/>
        <v>0</v>
      </c>
    </row>
    <row r="86" spans="1:41" x14ac:dyDescent="0.25">
      <c r="A86" s="137" t="str">
        <f>VLOOKUP(D86,Empresas!$D$7:$F$91,3,0)</f>
        <v>Yulisa</v>
      </c>
      <c r="B86" s="138" t="str">
        <f>VLOOKUP(D86,Empresas!$D$7:$G$91,4,0)</f>
        <v>Lorenzo</v>
      </c>
      <c r="C86" s="138" t="s">
        <v>544</v>
      </c>
      <c r="D86" s="138" t="s">
        <v>1</v>
      </c>
      <c r="E86" s="138" t="str">
        <f>VLOOKUP(D86,Empresas!$D$7:$E$92,2,0)</f>
        <v>AGRO MI PERU FOODS SAC</v>
      </c>
      <c r="F86" s="138" t="s">
        <v>171</v>
      </c>
      <c r="G86" s="139">
        <f t="shared" si="16"/>
        <v>46</v>
      </c>
      <c r="H86" s="139" t="str">
        <f>VLOOKUP(D86,Empresas!$D$6:$L$92,7,0)</f>
        <v>Mensual</v>
      </c>
      <c r="I86" s="138" t="str">
        <f>VLOOKUP(VLOOKUP(D86&amp;"|"&amp;B86,Empresas!$I$7:$CB$92,G86,0),Tablas!$A$3:$B$5,2,0)</f>
        <v>Registro y analisis</v>
      </c>
      <c r="J86" s="78">
        <v>1</v>
      </c>
      <c r="K86" s="78">
        <v>1</v>
      </c>
      <c r="L86" s="78">
        <v>1</v>
      </c>
      <c r="M86" s="78">
        <v>1</v>
      </c>
      <c r="N86" s="78">
        <v>1</v>
      </c>
      <c r="O86" s="78">
        <v>1</v>
      </c>
      <c r="P86" s="78">
        <v>1</v>
      </c>
      <c r="Q86" s="78">
        <v>2</v>
      </c>
      <c r="R86" s="78"/>
      <c r="S86" s="78"/>
      <c r="T86" s="78"/>
      <c r="U86" s="78"/>
      <c r="V86" s="78" t="str">
        <f>VLOOKUP(D86,Empresas!$D$7:$CF$91,81,0)</f>
        <v>A</v>
      </c>
      <c r="W86" s="78" t="str">
        <f>VLOOKUP(D86,Empresas!$D$7:$M$91,10,0)</f>
        <v>General/Prico</v>
      </c>
      <c r="X86" s="69" t="str">
        <f t="shared" si="11"/>
        <v>SI</v>
      </c>
      <c r="Y86" s="153" t="str">
        <f t="shared" si="12"/>
        <v>Si aplica</v>
      </c>
      <c r="Z86" s="147">
        <f>IF(Y86="No aplica",0,IF(I86="no",0,IF(I86="No aplica",0,IF(I86="Si",1,IF(I86="Fisico",1,IF(I86="Electronico",2,VLOOKUP(C86&amp;"|"&amp;B86&amp;"|"&amp;D86,Empresas!$C$6:$CC$92,G86+6+1,0)))))))</f>
        <v>4</v>
      </c>
      <c r="AA86" s="147">
        <f>IF(AND($I86="Si",J86=1),1,IF(AND($I86="Fisico",J86=1),1,IF(AND(J86=1,$I86="Electronico"),2,IF(J86=1,VLOOKUP($C86&amp;"|"&amp;$B86&amp;"|"&amp;$D86,Empresas!$C$6:$CC$92,$G86+6+1,0),0))))</f>
        <v>4</v>
      </c>
      <c r="AB86" s="147">
        <f>IF(AND($I86="Si",K86=1),1,IF(AND($I86="Fisico",K86=1),1,IF(AND(K86=1,$I86="Electronico"),2,IF(K86=1,VLOOKUP($C86&amp;"|"&amp;$B86&amp;"|"&amp;$D86,Empresas!$C$6:$CC$92,$G86+6+1,0),0))))</f>
        <v>4</v>
      </c>
      <c r="AC86" s="147">
        <f>IF(AND($I86="Si",L86=1),1,IF(AND($I86="Fisico",L86=1),1,IF(AND(L86=1,$I86="Electronico"),2,IF(L86=1,VLOOKUP($C86&amp;"|"&amp;$B86&amp;"|"&amp;$D86,Empresas!$C$6:$CC$92,$G86+6+1,0),0))))</f>
        <v>4</v>
      </c>
      <c r="AD86" s="147">
        <f>IF(AND($I86="Si",M86=1),1,IF(AND($I86="Fisico",M86=1),1,IF(AND(M86=1,$I86="Electronico"),2,IF(M86=1,VLOOKUP($C86&amp;"|"&amp;$B86&amp;"|"&amp;$D86,Empresas!$C$6:$CC$92,$G86+6+1,0),0))))</f>
        <v>4</v>
      </c>
      <c r="AE86" s="147">
        <f>IF(AND($I86="Si",N86=1),1,IF(AND($I86="Fisico",N86=1),1,IF(AND(N86=1,$I86="Electronico"),2,IF(N86=1,VLOOKUP($C86&amp;"|"&amp;$B86&amp;"|"&amp;$D86,Empresas!$C$6:$CC$92,$G86+6+1,0),0))))</f>
        <v>4</v>
      </c>
      <c r="AF86" s="147">
        <f>IF(AND($I86="Si",O86=1),1,IF(AND($I86="Fisico",O86=1),1,IF(AND(O86=1,$I86="Electronico"),2,IF(O86=1,VLOOKUP($C86&amp;"|"&amp;$B86&amp;"|"&amp;$D86,Empresas!$C$6:$CC$92,$G86+6+1,0),0))))</f>
        <v>4</v>
      </c>
      <c r="AG86" s="147">
        <f>IF(AND($I86="Si",P86=1),1,IF(AND($I86="Fisico",P86=1),1,IF(AND(P86=1,$I86="Electronico"),2,IF(P86=1,VLOOKUP($C86&amp;"|"&amp;$B86&amp;"|"&amp;$D86,Empresas!$C$6:$CC$92,$G86+6+1,0),0))))</f>
        <v>4</v>
      </c>
      <c r="AH86" s="147">
        <f>IF(AND($I86="Si",Q86=1),1,IF(AND($I86="Fisico",Q86=1),1,IF(AND(Q86=1,$I86="Electronico"),2,IF(Q86=1,VLOOKUP($C86&amp;"|"&amp;$B86&amp;"|"&amp;$D86,Empresas!$C$6:$CC$92,$G86+6+1,0),0))))</f>
        <v>0</v>
      </c>
      <c r="AI86" s="147">
        <f>IF(AND($I86="Si",R86=1),1,IF(AND($I86="Fisico",R86=1),1,IF(AND(R86=1,$I86="Electronico"),2,IF(R86=1,VLOOKUP($C86&amp;"|"&amp;$B86&amp;"|"&amp;$D86,Empresas!$C$6:$CC$92,$G86+6+1,0),0))))</f>
        <v>0</v>
      </c>
      <c r="AJ86" s="147">
        <f>IF(AND($I86="Si",S86=1),1,IF(AND($I86="Fisico",S86=1),1,IF(AND(S86=1,$I86="Electronico"),2,IF(S86=1,VLOOKUP($C86&amp;"|"&amp;$B86&amp;"|"&amp;$D86,Empresas!$C$6:$CC$92,$G86+6+1,0),0))))</f>
        <v>0</v>
      </c>
      <c r="AK86" s="147">
        <f>IF(AND($I86="Si",T86=1),1,IF(AND($I86="Fisico",T86=1),1,IF(AND(T86=1,$I86="Electronico"),2,IF(T86=1,VLOOKUP($C86&amp;"|"&amp;$B86&amp;"|"&amp;$D86,Empresas!$C$6:$CC$92,$G86+6+1,0),0))))</f>
        <v>0</v>
      </c>
      <c r="AL86" s="147">
        <f>IF(AND($I86="Si",U86=1),1,IF(AND($I86="Fisico",U86=1),1,IF(AND(U86=1,$I86="Electronico"),2,IF(U86=1,VLOOKUP($C86&amp;"|"&amp;$B86&amp;"|"&amp;$D86,Empresas!$C$6:$CC$92,$G86+6+1,0),0))))</f>
        <v>0</v>
      </c>
      <c r="AM86" s="149">
        <f t="shared" si="13"/>
        <v>28</v>
      </c>
      <c r="AN86" s="149">
        <f t="shared" si="14"/>
        <v>32</v>
      </c>
      <c r="AO86" s="152">
        <f t="shared" si="15"/>
        <v>0.875</v>
      </c>
    </row>
    <row r="87" spans="1:41" x14ac:dyDescent="0.25">
      <c r="A87" s="140" t="str">
        <f>VLOOKUP(D87,Empresas!$D$7:$F$91,3,0)</f>
        <v>Yulisa</v>
      </c>
      <c r="B87" s="141" t="str">
        <f>VLOOKUP(D87,Empresas!$D$7:$G$91,4,0)</f>
        <v>Lorenzo</v>
      </c>
      <c r="C87" s="141" t="s">
        <v>544</v>
      </c>
      <c r="D87" s="141" t="s">
        <v>1</v>
      </c>
      <c r="E87" s="141" t="str">
        <f>VLOOKUP(D87,Empresas!$D$7:$E$92,2,0)</f>
        <v>AGRO MI PERU FOODS SAC</v>
      </c>
      <c r="F87" s="141" t="s">
        <v>172</v>
      </c>
      <c r="G87" s="142">
        <f>+Empresas!$BF$2</f>
        <v>50</v>
      </c>
      <c r="H87" s="142" t="str">
        <f>VLOOKUP(D87,Empresas!$D$6:$L$92,7,0)</f>
        <v>Mensual</v>
      </c>
      <c r="I87" s="141" t="str">
        <f>VLOOKUP(VLOOKUP(D87&amp;"|"&amp;B87,Empresas!$I$7:$CB$92,G87,0),Tablas!$A$8:$B$10,2,0)</f>
        <v>Electronico</v>
      </c>
      <c r="J87" s="78">
        <v>1</v>
      </c>
      <c r="K87" s="78">
        <v>1</v>
      </c>
      <c r="L87" s="78">
        <v>1</v>
      </c>
      <c r="M87" s="78">
        <v>1</v>
      </c>
      <c r="N87" s="78">
        <v>1</v>
      </c>
      <c r="O87" s="78">
        <v>1</v>
      </c>
      <c r="P87" s="78">
        <v>1</v>
      </c>
      <c r="Q87" s="78">
        <v>1</v>
      </c>
      <c r="R87" s="78"/>
      <c r="S87" s="78"/>
      <c r="T87" s="78"/>
      <c r="U87" s="78"/>
      <c r="V87" s="78" t="str">
        <f>VLOOKUP(D87,Empresas!$D$7:$CF$91,81,0)</f>
        <v>A</v>
      </c>
      <c r="W87" s="78" t="str">
        <f>VLOOKUP(D87,Empresas!$D$7:$M$91,10,0)</f>
        <v>General/Prico</v>
      </c>
      <c r="X87" s="69" t="str">
        <f t="shared" si="11"/>
        <v>SI</v>
      </c>
      <c r="Y87" s="153" t="str">
        <f t="shared" si="12"/>
        <v>Si aplica</v>
      </c>
      <c r="Z87" s="147">
        <f>IF(Y87="No aplica",0,IF(I87="no",0,IF(I87="No aplica",0,IF(I87="Si",1,IF(I87="Fisico",1,IF(I87="Electronico",2,VLOOKUP(C87&amp;"|"&amp;B87&amp;"|"&amp;D87,Empresas!$C$6:$CC$92,G87+6+1,0)))))))</f>
        <v>2</v>
      </c>
      <c r="AA87" s="147">
        <f>IF(AND($I87="Si",J87=1),1,IF(AND($I87="Fisico",J87=1),1,IF(AND(J87=1,$I87="Electronico"),2,IF(J87=1,VLOOKUP($C87&amp;"|"&amp;$B87&amp;"|"&amp;$D87,Empresas!$C$6:$CC$92,$G87+6+1,0),0))))</f>
        <v>2</v>
      </c>
      <c r="AB87" s="147">
        <f>IF(AND($I87="Si",K87=1),1,IF(AND($I87="Fisico",K87=1),1,IF(AND(K87=1,$I87="Electronico"),2,IF(K87=1,VLOOKUP($C87&amp;"|"&amp;$B87&amp;"|"&amp;$D87,Empresas!$C$6:$CC$92,$G87+6+1,0),0))))</f>
        <v>2</v>
      </c>
      <c r="AC87" s="147">
        <f>IF(AND($I87="Si",L87=1),1,IF(AND($I87="Fisico",L87=1),1,IF(AND(L87=1,$I87="Electronico"),2,IF(L87=1,VLOOKUP($C87&amp;"|"&amp;$B87&amp;"|"&amp;$D87,Empresas!$C$6:$CC$92,$G87+6+1,0),0))))</f>
        <v>2</v>
      </c>
      <c r="AD87" s="147">
        <f>IF(AND($I87="Si",M87=1),1,IF(AND($I87="Fisico",M87=1),1,IF(AND(M87=1,$I87="Electronico"),2,IF(M87=1,VLOOKUP($C87&amp;"|"&amp;$B87&amp;"|"&amp;$D87,Empresas!$C$6:$CC$92,$G87+6+1,0),0))))</f>
        <v>2</v>
      </c>
      <c r="AE87" s="147">
        <f>IF(AND($I87="Si",N87=1),1,IF(AND($I87="Fisico",N87=1),1,IF(AND(N87=1,$I87="Electronico"),2,IF(N87=1,VLOOKUP($C87&amp;"|"&amp;$B87&amp;"|"&amp;$D87,Empresas!$C$6:$CC$92,$G87+6+1,0),0))))</f>
        <v>2</v>
      </c>
      <c r="AF87" s="147">
        <f>IF(AND($I87="Si",O87=1),1,IF(AND($I87="Fisico",O87=1),1,IF(AND(O87=1,$I87="Electronico"),2,IF(O87=1,VLOOKUP($C87&amp;"|"&amp;$B87&amp;"|"&amp;$D87,Empresas!$C$6:$CC$92,$G87+6+1,0),0))))</f>
        <v>2</v>
      </c>
      <c r="AG87" s="147">
        <f>IF(AND($I87="Si",P87=1),1,IF(AND($I87="Fisico",P87=1),1,IF(AND(P87=1,$I87="Electronico"),2,IF(P87=1,VLOOKUP($C87&amp;"|"&amp;$B87&amp;"|"&amp;$D87,Empresas!$C$6:$CC$92,$G87+6+1,0),0))))</f>
        <v>2</v>
      </c>
      <c r="AH87" s="147">
        <f>IF(AND($I87="Si",Q87=1),1,IF(AND($I87="Fisico",Q87=1),1,IF(AND(Q87=1,$I87="Electronico"),2,IF(Q87=1,VLOOKUP($C87&amp;"|"&amp;$B87&amp;"|"&amp;$D87,Empresas!$C$6:$CC$92,$G87+6+1,0),0))))</f>
        <v>2</v>
      </c>
      <c r="AI87" s="147">
        <f>IF(AND($I87="Si",R87=1),1,IF(AND($I87="Fisico",R87=1),1,IF(AND(R87=1,$I87="Electronico"),2,IF(R87=1,VLOOKUP($C87&amp;"|"&amp;$B87&amp;"|"&amp;$D87,Empresas!$C$6:$CC$92,$G87+6+1,0),0))))</f>
        <v>0</v>
      </c>
      <c r="AJ87" s="147">
        <f>IF(AND($I87="Si",S87=1),1,IF(AND($I87="Fisico",S87=1),1,IF(AND(S87=1,$I87="Electronico"),2,IF(S87=1,VLOOKUP($C87&amp;"|"&amp;$B87&amp;"|"&amp;$D87,Empresas!$C$6:$CC$92,$G87+6+1,0),0))))</f>
        <v>0</v>
      </c>
      <c r="AK87" s="147">
        <f>IF(AND($I87="Si",T87=1),1,IF(AND($I87="Fisico",T87=1),1,IF(AND(T87=1,$I87="Electronico"),2,IF(T87=1,VLOOKUP($C87&amp;"|"&amp;$B87&amp;"|"&amp;$D87,Empresas!$C$6:$CC$92,$G87+6+1,0),0))))</f>
        <v>0</v>
      </c>
      <c r="AL87" s="147">
        <f>IF(AND($I87="Si",U87=1),1,IF(AND($I87="Fisico",U87=1),1,IF(AND(U87=1,$I87="Electronico"),2,IF(U87=1,VLOOKUP($C87&amp;"|"&amp;$B87&amp;"|"&amp;$D87,Empresas!$C$6:$CC$92,$G87+6+1,0),0))))</f>
        <v>0</v>
      </c>
      <c r="AM87" s="149">
        <f t="shared" si="13"/>
        <v>16</v>
      </c>
      <c r="AN87" s="149">
        <f t="shared" si="14"/>
        <v>16</v>
      </c>
      <c r="AO87" s="152">
        <f t="shared" si="15"/>
        <v>1</v>
      </c>
    </row>
    <row r="88" spans="1:41" x14ac:dyDescent="0.25">
      <c r="A88" s="140" t="str">
        <f>VLOOKUP(D88,Empresas!$D$7:$F$91,3,0)</f>
        <v>Yulisa</v>
      </c>
      <c r="B88" s="141" t="str">
        <f>VLOOKUP(D88,Empresas!$D$7:$G$91,4,0)</f>
        <v>Lorenzo</v>
      </c>
      <c r="C88" s="141" t="s">
        <v>544</v>
      </c>
      <c r="D88" s="141" t="s">
        <v>1</v>
      </c>
      <c r="E88" s="141" t="str">
        <f>VLOOKUP(D88,Empresas!$D$7:$E$92,2,0)</f>
        <v>AGRO MI PERU FOODS SAC</v>
      </c>
      <c r="F88" s="141" t="s">
        <v>173</v>
      </c>
      <c r="G88" s="142">
        <f>+G87+1</f>
        <v>51</v>
      </c>
      <c r="H88" s="142" t="str">
        <f>VLOOKUP(D88,Empresas!$D$6:$L$92,7,0)</f>
        <v>Mensual</v>
      </c>
      <c r="I88" s="141" t="str">
        <f>VLOOKUP(VLOOKUP(D88&amp;"|"&amp;B88,Empresas!$I$7:$CB$92,G88,0),Tablas!$A$8:$B$10,2,0)</f>
        <v>Electronico</v>
      </c>
      <c r="J88" s="78">
        <v>1</v>
      </c>
      <c r="K88" s="78">
        <v>1</v>
      </c>
      <c r="L88" s="78">
        <v>1</v>
      </c>
      <c r="M88" s="78">
        <v>1</v>
      </c>
      <c r="N88" s="78">
        <v>1</v>
      </c>
      <c r="O88" s="78">
        <v>1</v>
      </c>
      <c r="P88" s="78">
        <v>1</v>
      </c>
      <c r="Q88" s="78">
        <v>1</v>
      </c>
      <c r="R88" s="78"/>
      <c r="S88" s="78"/>
      <c r="T88" s="78"/>
      <c r="U88" s="78"/>
      <c r="V88" s="78" t="str">
        <f>VLOOKUP(D88,Empresas!$D$7:$CF$91,81,0)</f>
        <v>A</v>
      </c>
      <c r="W88" s="78" t="str">
        <f>VLOOKUP(D88,Empresas!$D$7:$M$91,10,0)</f>
        <v>General/Prico</v>
      </c>
      <c r="X88" s="69" t="str">
        <f t="shared" si="11"/>
        <v>SI</v>
      </c>
      <c r="Y88" s="153" t="str">
        <f t="shared" si="12"/>
        <v>Si aplica</v>
      </c>
      <c r="Z88" s="147">
        <f>IF(Y88="No aplica",0,IF(I88="no",0,IF(I88="No aplica",0,IF(I88="Si",1,IF(I88="Fisico",1,IF(I88="Electronico",2,VLOOKUP(C88&amp;"|"&amp;B88&amp;"|"&amp;D88,Empresas!$C$6:$CC$92,G88+6+1,0)))))))</f>
        <v>2</v>
      </c>
      <c r="AA88" s="147">
        <f>IF(AND($I88="Si",J88=1),1,IF(AND($I88="Fisico",J88=1),1,IF(AND(J88=1,$I88="Electronico"),2,IF(J88=1,VLOOKUP($C88&amp;"|"&amp;$B88&amp;"|"&amp;$D88,Empresas!$C$6:$CC$92,$G88+6+1,0),0))))</f>
        <v>2</v>
      </c>
      <c r="AB88" s="147">
        <f>IF(AND($I88="Si",K88=1),1,IF(AND($I88="Fisico",K88=1),1,IF(AND(K88=1,$I88="Electronico"),2,IF(K88=1,VLOOKUP($C88&amp;"|"&amp;$B88&amp;"|"&amp;$D88,Empresas!$C$6:$CC$92,$G88+6+1,0),0))))</f>
        <v>2</v>
      </c>
      <c r="AC88" s="147">
        <f>IF(AND($I88="Si",L88=1),1,IF(AND($I88="Fisico",L88=1),1,IF(AND(L88=1,$I88="Electronico"),2,IF(L88=1,VLOOKUP($C88&amp;"|"&amp;$B88&amp;"|"&amp;$D88,Empresas!$C$6:$CC$92,$G88+6+1,0),0))))</f>
        <v>2</v>
      </c>
      <c r="AD88" s="147">
        <f>IF(AND($I88="Si",M88=1),1,IF(AND($I88="Fisico",M88=1),1,IF(AND(M88=1,$I88="Electronico"),2,IF(M88=1,VLOOKUP($C88&amp;"|"&amp;$B88&amp;"|"&amp;$D88,Empresas!$C$6:$CC$92,$G88+6+1,0),0))))</f>
        <v>2</v>
      </c>
      <c r="AE88" s="147">
        <f>IF(AND($I88="Si",N88=1),1,IF(AND($I88="Fisico",N88=1),1,IF(AND(N88=1,$I88="Electronico"),2,IF(N88=1,VLOOKUP($C88&amp;"|"&amp;$B88&amp;"|"&amp;$D88,Empresas!$C$6:$CC$92,$G88+6+1,0),0))))</f>
        <v>2</v>
      </c>
      <c r="AF88" s="147">
        <f>IF(AND($I88="Si",O88=1),1,IF(AND($I88="Fisico",O88=1),1,IF(AND(O88=1,$I88="Electronico"),2,IF(O88=1,VLOOKUP($C88&amp;"|"&amp;$B88&amp;"|"&amp;$D88,Empresas!$C$6:$CC$92,$G88+6+1,0),0))))</f>
        <v>2</v>
      </c>
      <c r="AG88" s="147">
        <f>IF(AND($I88="Si",P88=1),1,IF(AND($I88="Fisico",P88=1),1,IF(AND(P88=1,$I88="Electronico"),2,IF(P88=1,VLOOKUP($C88&amp;"|"&amp;$B88&amp;"|"&amp;$D88,Empresas!$C$6:$CC$92,$G88+6+1,0),0))))</f>
        <v>2</v>
      </c>
      <c r="AH88" s="147">
        <f>IF(AND($I88="Si",Q88=1),1,IF(AND($I88="Fisico",Q88=1),1,IF(AND(Q88=1,$I88="Electronico"),2,IF(Q88=1,VLOOKUP($C88&amp;"|"&amp;$B88&amp;"|"&amp;$D88,Empresas!$C$6:$CC$92,$G88+6+1,0),0))))</f>
        <v>2</v>
      </c>
      <c r="AI88" s="147">
        <f>IF(AND($I88="Si",R88=1),1,IF(AND($I88="Fisico",R88=1),1,IF(AND(R88=1,$I88="Electronico"),2,IF(R88=1,VLOOKUP($C88&amp;"|"&amp;$B88&amp;"|"&amp;$D88,Empresas!$C$6:$CC$92,$G88+6+1,0),0))))</f>
        <v>0</v>
      </c>
      <c r="AJ88" s="147">
        <f>IF(AND($I88="Si",S88=1),1,IF(AND($I88="Fisico",S88=1),1,IF(AND(S88=1,$I88="Electronico"),2,IF(S88=1,VLOOKUP($C88&amp;"|"&amp;$B88&amp;"|"&amp;$D88,Empresas!$C$6:$CC$92,$G88+6+1,0),0))))</f>
        <v>0</v>
      </c>
      <c r="AK88" s="147">
        <f>IF(AND($I88="Si",T88=1),1,IF(AND($I88="Fisico",T88=1),1,IF(AND(T88=1,$I88="Electronico"),2,IF(T88=1,VLOOKUP($C88&amp;"|"&amp;$B88&amp;"|"&amp;$D88,Empresas!$C$6:$CC$92,$G88+6+1,0),0))))</f>
        <v>0</v>
      </c>
      <c r="AL88" s="147">
        <f>IF(AND($I88="Si",U88=1),1,IF(AND($I88="Fisico",U88=1),1,IF(AND(U88=1,$I88="Electronico"),2,IF(U88=1,VLOOKUP($C88&amp;"|"&amp;$B88&amp;"|"&amp;$D88,Empresas!$C$6:$CC$92,$G88+6+1,0),0))))</f>
        <v>0</v>
      </c>
      <c r="AM88" s="149">
        <f t="shared" si="13"/>
        <v>16</v>
      </c>
      <c r="AN88" s="149">
        <f t="shared" si="14"/>
        <v>16</v>
      </c>
      <c r="AO88" s="152">
        <f t="shared" si="15"/>
        <v>1</v>
      </c>
    </row>
    <row r="89" spans="1:41" x14ac:dyDescent="0.25">
      <c r="A89" s="140" t="str">
        <f>VLOOKUP(D89,Empresas!$D$7:$F$91,3,0)</f>
        <v>Yulisa</v>
      </c>
      <c r="B89" s="141" t="str">
        <f>VLOOKUP(D89,Empresas!$D$7:$G$91,4,0)</f>
        <v>Lorenzo</v>
      </c>
      <c r="C89" s="141" t="s">
        <v>544</v>
      </c>
      <c r="D89" s="141" t="s">
        <v>1</v>
      </c>
      <c r="E89" s="141" t="str">
        <f>VLOOKUP(D89,Empresas!$D$7:$E$92,2,0)</f>
        <v>AGRO MI PERU FOODS SAC</v>
      </c>
      <c r="F89" s="141" t="s">
        <v>174</v>
      </c>
      <c r="G89" s="142">
        <f t="shared" ref="G89:G97" si="17">+G88+1</f>
        <v>52</v>
      </c>
      <c r="H89" s="142" t="str">
        <f>VLOOKUP(D89,Empresas!$D$6:$L$92,7,0)</f>
        <v>Mensual</v>
      </c>
      <c r="I89" s="141" t="str">
        <f>VLOOKUP(VLOOKUP(D89&amp;"|"&amp;B89,Empresas!$I$7:$CB$92,G89,0),Tablas!$A$8:$B$10,2,0)</f>
        <v>Electronico</v>
      </c>
      <c r="J89" s="78">
        <v>2</v>
      </c>
      <c r="K89" s="78">
        <v>2</v>
      </c>
      <c r="L89" s="78">
        <v>2</v>
      </c>
      <c r="M89" s="78">
        <v>2</v>
      </c>
      <c r="N89" s="78">
        <v>2</v>
      </c>
      <c r="O89" s="78">
        <v>2</v>
      </c>
      <c r="P89" s="78">
        <v>2</v>
      </c>
      <c r="Q89" s="78">
        <v>2</v>
      </c>
      <c r="R89" s="78"/>
      <c r="S89" s="78"/>
      <c r="T89" s="78"/>
      <c r="U89" s="78"/>
      <c r="V89" s="78" t="str">
        <f>VLOOKUP(D89,Empresas!$D$7:$CF$91,81,0)</f>
        <v>A</v>
      </c>
      <c r="W89" s="78" t="str">
        <f>VLOOKUP(D89,Empresas!$D$7:$M$91,10,0)</f>
        <v>General/Prico</v>
      </c>
      <c r="X89" s="69" t="str">
        <f t="shared" si="11"/>
        <v>SI</v>
      </c>
      <c r="Y89" s="153" t="str">
        <f t="shared" si="12"/>
        <v>Si aplica</v>
      </c>
      <c r="Z89" s="147">
        <f>IF(Y89="No aplica",0,IF(I89="no",0,IF(I89="No aplica",0,IF(I89="Si",1,IF(I89="Fisico",1,IF(I89="Electronico",2,VLOOKUP(C89&amp;"|"&amp;B89&amp;"|"&amp;D89,Empresas!$C$6:$CC$92,G89+6+1,0)))))))</f>
        <v>2</v>
      </c>
      <c r="AA89" s="147">
        <f>IF(AND($I89="Si",J89=1),1,IF(AND($I89="Fisico",J89=1),1,IF(AND(J89=1,$I89="Electronico"),2,IF(J89=1,VLOOKUP($C89&amp;"|"&amp;$B89&amp;"|"&amp;$D89,Empresas!$C$6:$CC$92,$G89+6+1,0),0))))</f>
        <v>0</v>
      </c>
      <c r="AB89" s="147">
        <f>IF(AND($I89="Si",K89=1),1,IF(AND($I89="Fisico",K89=1),1,IF(AND(K89=1,$I89="Electronico"),2,IF(K89=1,VLOOKUP($C89&amp;"|"&amp;$B89&amp;"|"&amp;$D89,Empresas!$C$6:$CC$92,$G89+6+1,0),0))))</f>
        <v>0</v>
      </c>
      <c r="AC89" s="147">
        <f>IF(AND($I89="Si",L89=1),1,IF(AND($I89="Fisico",L89=1),1,IF(AND(L89=1,$I89="Electronico"),2,IF(L89=1,VLOOKUP($C89&amp;"|"&amp;$B89&amp;"|"&amp;$D89,Empresas!$C$6:$CC$92,$G89+6+1,0),0))))</f>
        <v>0</v>
      </c>
      <c r="AD89" s="147">
        <f>IF(AND($I89="Si",M89=1),1,IF(AND($I89="Fisico",M89=1),1,IF(AND(M89=1,$I89="Electronico"),2,IF(M89=1,VLOOKUP($C89&amp;"|"&amp;$B89&amp;"|"&amp;$D89,Empresas!$C$6:$CC$92,$G89+6+1,0),0))))</f>
        <v>0</v>
      </c>
      <c r="AE89" s="147">
        <f>IF(AND($I89="Si",N89=1),1,IF(AND($I89="Fisico",N89=1),1,IF(AND(N89=1,$I89="Electronico"),2,IF(N89=1,VLOOKUP($C89&amp;"|"&amp;$B89&amp;"|"&amp;$D89,Empresas!$C$6:$CC$92,$G89+6+1,0),0))))</f>
        <v>0</v>
      </c>
      <c r="AF89" s="147">
        <f>IF(AND($I89="Si",O89=1),1,IF(AND($I89="Fisico",O89=1),1,IF(AND(O89=1,$I89="Electronico"),2,IF(O89=1,VLOOKUP($C89&amp;"|"&amp;$B89&amp;"|"&amp;$D89,Empresas!$C$6:$CC$92,$G89+6+1,0),0))))</f>
        <v>0</v>
      </c>
      <c r="AG89" s="147">
        <f>IF(AND($I89="Si",P89=1),1,IF(AND($I89="Fisico",P89=1),1,IF(AND(P89=1,$I89="Electronico"),2,IF(P89=1,VLOOKUP($C89&amp;"|"&amp;$B89&amp;"|"&amp;$D89,Empresas!$C$6:$CC$92,$G89+6+1,0),0))))</f>
        <v>0</v>
      </c>
      <c r="AH89" s="147">
        <f>IF(AND($I89="Si",Q89=1),1,IF(AND($I89="Fisico",Q89=1),1,IF(AND(Q89=1,$I89="Electronico"),2,IF(Q89=1,VLOOKUP($C89&amp;"|"&amp;$B89&amp;"|"&amp;$D89,Empresas!$C$6:$CC$92,$G89+6+1,0),0))))</f>
        <v>0</v>
      </c>
      <c r="AI89" s="147">
        <f>IF(AND($I89="Si",R89=1),1,IF(AND($I89="Fisico",R89=1),1,IF(AND(R89=1,$I89="Electronico"),2,IF(R89=1,VLOOKUP($C89&amp;"|"&amp;$B89&amp;"|"&amp;$D89,Empresas!$C$6:$CC$92,$G89+6+1,0),0))))</f>
        <v>0</v>
      </c>
      <c r="AJ89" s="147">
        <f>IF(AND($I89="Si",S89=1),1,IF(AND($I89="Fisico",S89=1),1,IF(AND(S89=1,$I89="Electronico"),2,IF(S89=1,VLOOKUP($C89&amp;"|"&amp;$B89&amp;"|"&amp;$D89,Empresas!$C$6:$CC$92,$G89+6+1,0),0))))</f>
        <v>0</v>
      </c>
      <c r="AK89" s="147">
        <f>IF(AND($I89="Si",T89=1),1,IF(AND($I89="Fisico",T89=1),1,IF(AND(T89=1,$I89="Electronico"),2,IF(T89=1,VLOOKUP($C89&amp;"|"&amp;$B89&amp;"|"&amp;$D89,Empresas!$C$6:$CC$92,$G89+6+1,0),0))))</f>
        <v>0</v>
      </c>
      <c r="AL89" s="147">
        <f>IF(AND($I89="Si",U89=1),1,IF(AND($I89="Fisico",U89=1),1,IF(AND(U89=1,$I89="Electronico"),2,IF(U89=1,VLOOKUP($C89&amp;"|"&amp;$B89&amp;"|"&amp;$D89,Empresas!$C$6:$CC$92,$G89+6+1,0),0))))</f>
        <v>0</v>
      </c>
      <c r="AM89" s="149">
        <f t="shared" si="13"/>
        <v>0</v>
      </c>
      <c r="AN89" s="149">
        <f t="shared" si="14"/>
        <v>16</v>
      </c>
      <c r="AO89" s="152">
        <f t="shared" si="15"/>
        <v>0</v>
      </c>
    </row>
    <row r="90" spans="1:41" x14ac:dyDescent="0.25">
      <c r="A90" s="140" t="str">
        <f>VLOOKUP(D90,Empresas!$D$7:$F$91,3,0)</f>
        <v>Yulisa</v>
      </c>
      <c r="B90" s="141" t="str">
        <f>VLOOKUP(D90,Empresas!$D$7:$G$91,4,0)</f>
        <v>Lorenzo</v>
      </c>
      <c r="C90" s="141" t="s">
        <v>544</v>
      </c>
      <c r="D90" s="141" t="s">
        <v>1</v>
      </c>
      <c r="E90" s="141" t="str">
        <f>VLOOKUP(D90,Empresas!$D$7:$E$92,2,0)</f>
        <v>AGRO MI PERU FOODS SAC</v>
      </c>
      <c r="F90" s="141" t="s">
        <v>175</v>
      </c>
      <c r="G90" s="142">
        <f t="shared" si="17"/>
        <v>53</v>
      </c>
      <c r="H90" s="142" t="str">
        <f>VLOOKUP(D90,Empresas!$D$6:$L$92,7,0)</f>
        <v>Mensual</v>
      </c>
      <c r="I90" s="141" t="str">
        <f>VLOOKUP(VLOOKUP(D90&amp;"|"&amp;B90,Empresas!$I$7:$CB$92,G90,0),Tablas!$A$8:$B$10,2,0)</f>
        <v>No aplica</v>
      </c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 t="str">
        <f>VLOOKUP(D90,Empresas!$D$7:$CF$91,81,0)</f>
        <v>A</v>
      </c>
      <c r="W90" s="78" t="str">
        <f>VLOOKUP(D90,Empresas!$D$7:$M$91,10,0)</f>
        <v>General/Prico</v>
      </c>
      <c r="X90" s="69" t="str">
        <f t="shared" si="11"/>
        <v>SI</v>
      </c>
      <c r="Y90" s="153" t="str">
        <f t="shared" si="12"/>
        <v>No aplica</v>
      </c>
      <c r="Z90" s="147">
        <f>IF(Y90="No aplica",0,IF(I90="no",0,IF(I90="No aplica",0,IF(I90="Si",1,IF(I90="Fisico",1,IF(I90="Electronico",2,VLOOKUP(C90&amp;"|"&amp;B90&amp;"|"&amp;D90,Empresas!$C$6:$CC$92,G90+6+1,0)))))))</f>
        <v>0</v>
      </c>
      <c r="AA90" s="147">
        <f>IF(AND($I90="Si",J90=1),1,IF(AND($I90="Fisico",J90=1),1,IF(AND(J90=1,$I90="Electronico"),2,IF(J90=1,VLOOKUP($C90&amp;"|"&amp;$B90&amp;"|"&amp;$D90,Empresas!$C$6:$CC$92,$G90+6+1,0),0))))</f>
        <v>0</v>
      </c>
      <c r="AB90" s="147">
        <f>IF(AND($I90="Si",K90=1),1,IF(AND($I90="Fisico",K90=1),1,IF(AND(K90=1,$I90="Electronico"),2,IF(K90=1,VLOOKUP($C90&amp;"|"&amp;$B90&amp;"|"&amp;$D90,Empresas!$C$6:$CC$92,$G90+6+1,0),0))))</f>
        <v>0</v>
      </c>
      <c r="AC90" s="147">
        <f>IF(AND($I90="Si",L90=1),1,IF(AND($I90="Fisico",L90=1),1,IF(AND(L90=1,$I90="Electronico"),2,IF(L90=1,VLOOKUP($C90&amp;"|"&amp;$B90&amp;"|"&amp;$D90,Empresas!$C$6:$CC$92,$G90+6+1,0),0))))</f>
        <v>0</v>
      </c>
      <c r="AD90" s="147">
        <f>IF(AND($I90="Si",M90=1),1,IF(AND($I90="Fisico",M90=1),1,IF(AND(M90=1,$I90="Electronico"),2,IF(M90=1,VLOOKUP($C90&amp;"|"&amp;$B90&amp;"|"&amp;$D90,Empresas!$C$6:$CC$92,$G90+6+1,0),0))))</f>
        <v>0</v>
      </c>
      <c r="AE90" s="147">
        <f>IF(AND($I90="Si",N90=1),1,IF(AND($I90="Fisico",N90=1),1,IF(AND(N90=1,$I90="Electronico"),2,IF(N90=1,VLOOKUP($C90&amp;"|"&amp;$B90&amp;"|"&amp;$D90,Empresas!$C$6:$CC$92,$G90+6+1,0),0))))</f>
        <v>0</v>
      </c>
      <c r="AF90" s="147">
        <f>IF(AND($I90="Si",O90=1),1,IF(AND($I90="Fisico",O90=1),1,IF(AND(O90=1,$I90="Electronico"),2,IF(O90=1,VLOOKUP($C90&amp;"|"&amp;$B90&amp;"|"&amp;$D90,Empresas!$C$6:$CC$92,$G90+6+1,0),0))))</f>
        <v>0</v>
      </c>
      <c r="AG90" s="147">
        <f>IF(AND($I90="Si",P90=1),1,IF(AND($I90="Fisico",P90=1),1,IF(AND(P90=1,$I90="Electronico"),2,IF(P90=1,VLOOKUP($C90&amp;"|"&amp;$B90&amp;"|"&amp;$D90,Empresas!$C$6:$CC$92,$G90+6+1,0),0))))</f>
        <v>0</v>
      </c>
      <c r="AH90" s="147">
        <f>IF(AND($I90="Si",Q90=1),1,IF(AND($I90="Fisico",Q90=1),1,IF(AND(Q90=1,$I90="Electronico"),2,IF(Q90=1,VLOOKUP($C90&amp;"|"&amp;$B90&amp;"|"&amp;$D90,Empresas!$C$6:$CC$92,$G90+6+1,0),0))))</f>
        <v>0</v>
      </c>
      <c r="AI90" s="147">
        <f>IF(AND($I90="Si",R90=1),1,IF(AND($I90="Fisico",R90=1),1,IF(AND(R90=1,$I90="Electronico"),2,IF(R90=1,VLOOKUP($C90&amp;"|"&amp;$B90&amp;"|"&amp;$D90,Empresas!$C$6:$CC$92,$G90+6+1,0),0))))</f>
        <v>0</v>
      </c>
      <c r="AJ90" s="147">
        <f>IF(AND($I90="Si",S90=1),1,IF(AND($I90="Fisico",S90=1),1,IF(AND(S90=1,$I90="Electronico"),2,IF(S90=1,VLOOKUP($C90&amp;"|"&amp;$B90&amp;"|"&amp;$D90,Empresas!$C$6:$CC$92,$G90+6+1,0),0))))</f>
        <v>0</v>
      </c>
      <c r="AK90" s="147">
        <f>IF(AND($I90="Si",T90=1),1,IF(AND($I90="Fisico",T90=1),1,IF(AND(T90=1,$I90="Electronico"),2,IF(T90=1,VLOOKUP($C90&amp;"|"&amp;$B90&amp;"|"&amp;$D90,Empresas!$C$6:$CC$92,$G90+6+1,0),0))))</f>
        <v>0</v>
      </c>
      <c r="AL90" s="147">
        <f>IF(AND($I90="Si",U90=1),1,IF(AND($I90="Fisico",U90=1),1,IF(AND(U90=1,$I90="Electronico"),2,IF(U90=1,VLOOKUP($C90&amp;"|"&amp;$B90&amp;"|"&amp;$D90,Empresas!$C$6:$CC$92,$G90+6+1,0),0))))</f>
        <v>0</v>
      </c>
      <c r="AM90" s="149">
        <f t="shared" si="13"/>
        <v>0</v>
      </c>
      <c r="AN90" s="149">
        <f t="shared" si="14"/>
        <v>0</v>
      </c>
      <c r="AO90" s="152">
        <f t="shared" si="15"/>
        <v>0</v>
      </c>
    </row>
    <row r="91" spans="1:41" x14ac:dyDescent="0.25">
      <c r="A91" s="140" t="str">
        <f>VLOOKUP(D91,Empresas!$D$7:$F$91,3,0)</f>
        <v>Yulisa</v>
      </c>
      <c r="B91" s="141" t="str">
        <f>VLOOKUP(D91,Empresas!$D$7:$G$91,4,0)</f>
        <v>Lorenzo</v>
      </c>
      <c r="C91" s="141" t="s">
        <v>544</v>
      </c>
      <c r="D91" s="141" t="s">
        <v>1</v>
      </c>
      <c r="E91" s="141" t="str">
        <f>VLOOKUP(D91,Empresas!$D$7:$E$92,2,0)</f>
        <v>AGRO MI PERU FOODS SAC</v>
      </c>
      <c r="F91" s="141" t="s">
        <v>176</v>
      </c>
      <c r="G91" s="142">
        <f t="shared" si="17"/>
        <v>54</v>
      </c>
      <c r="H91" s="142" t="str">
        <f>VLOOKUP(D91,Empresas!$D$6:$L$92,7,0)</f>
        <v>Mensual</v>
      </c>
      <c r="I91" s="141" t="str">
        <f>VLOOKUP(VLOOKUP(D91&amp;"|"&amp;B91,Empresas!$I$7:$CB$92,G91,0),Tablas!$A$8:$B$10,2,0)</f>
        <v>Electronico</v>
      </c>
      <c r="J91" s="78">
        <v>2</v>
      </c>
      <c r="K91" s="78">
        <v>2</v>
      </c>
      <c r="L91" s="78">
        <v>2</v>
      </c>
      <c r="M91" s="78">
        <v>2</v>
      </c>
      <c r="N91" s="78">
        <v>2</v>
      </c>
      <c r="O91" s="78">
        <v>2</v>
      </c>
      <c r="P91" s="78">
        <v>2</v>
      </c>
      <c r="Q91" s="78">
        <v>2</v>
      </c>
      <c r="R91" s="78"/>
      <c r="S91" s="78"/>
      <c r="T91" s="78"/>
      <c r="U91" s="78"/>
      <c r="V91" s="78" t="str">
        <f>VLOOKUP(D91,Empresas!$D$7:$CF$91,81,0)</f>
        <v>A</v>
      </c>
      <c r="W91" s="78" t="str">
        <f>VLOOKUP(D91,Empresas!$D$7:$M$91,10,0)</f>
        <v>General/Prico</v>
      </c>
      <c r="X91" s="69" t="str">
        <f t="shared" si="11"/>
        <v>SI</v>
      </c>
      <c r="Y91" s="153" t="str">
        <f t="shared" si="12"/>
        <v>Si aplica</v>
      </c>
      <c r="Z91" s="147">
        <f>IF(Y91="No aplica",0,IF(I91="no",0,IF(I91="No aplica",0,IF(I91="Si",1,IF(I91="Fisico",1,IF(I91="Electronico",2,VLOOKUP(C91&amp;"|"&amp;B91&amp;"|"&amp;D91,Empresas!$C$6:$CC$92,G91+6+1,0)))))))</f>
        <v>2</v>
      </c>
      <c r="AA91" s="147">
        <f>IF(AND($I91="Si",J91=1),1,IF(AND($I91="Fisico",J91=1),1,IF(AND(J91=1,$I91="Electronico"),2,IF(J91=1,VLOOKUP($C91&amp;"|"&amp;$B91&amp;"|"&amp;$D91,Empresas!$C$6:$CC$92,$G91+6+1,0),0))))</f>
        <v>0</v>
      </c>
      <c r="AB91" s="147">
        <f>IF(AND($I91="Si",K91=1),1,IF(AND($I91="Fisico",K91=1),1,IF(AND(K91=1,$I91="Electronico"),2,IF(K91=1,VLOOKUP($C91&amp;"|"&amp;$B91&amp;"|"&amp;$D91,Empresas!$C$6:$CC$92,$G91+6+1,0),0))))</f>
        <v>0</v>
      </c>
      <c r="AC91" s="147">
        <f>IF(AND($I91="Si",L91=1),1,IF(AND($I91="Fisico",L91=1),1,IF(AND(L91=1,$I91="Electronico"),2,IF(L91=1,VLOOKUP($C91&amp;"|"&amp;$B91&amp;"|"&amp;$D91,Empresas!$C$6:$CC$92,$G91+6+1,0),0))))</f>
        <v>0</v>
      </c>
      <c r="AD91" s="147">
        <f>IF(AND($I91="Si",M91=1),1,IF(AND($I91="Fisico",M91=1),1,IF(AND(M91=1,$I91="Electronico"),2,IF(M91=1,VLOOKUP($C91&amp;"|"&amp;$B91&amp;"|"&amp;$D91,Empresas!$C$6:$CC$92,$G91+6+1,0),0))))</f>
        <v>0</v>
      </c>
      <c r="AE91" s="147">
        <f>IF(AND($I91="Si",N91=1),1,IF(AND($I91="Fisico",N91=1),1,IF(AND(N91=1,$I91="Electronico"),2,IF(N91=1,VLOOKUP($C91&amp;"|"&amp;$B91&amp;"|"&amp;$D91,Empresas!$C$6:$CC$92,$G91+6+1,0),0))))</f>
        <v>0</v>
      </c>
      <c r="AF91" s="147">
        <f>IF(AND($I91="Si",O91=1),1,IF(AND($I91="Fisico",O91=1),1,IF(AND(O91=1,$I91="Electronico"),2,IF(O91=1,VLOOKUP($C91&amp;"|"&amp;$B91&amp;"|"&amp;$D91,Empresas!$C$6:$CC$92,$G91+6+1,0),0))))</f>
        <v>0</v>
      </c>
      <c r="AG91" s="147">
        <f>IF(AND($I91="Si",P91=1),1,IF(AND($I91="Fisico",P91=1),1,IF(AND(P91=1,$I91="Electronico"),2,IF(P91=1,VLOOKUP($C91&amp;"|"&amp;$B91&amp;"|"&amp;$D91,Empresas!$C$6:$CC$92,$G91+6+1,0),0))))</f>
        <v>0</v>
      </c>
      <c r="AH91" s="147">
        <f>IF(AND($I91="Si",Q91=1),1,IF(AND($I91="Fisico",Q91=1),1,IF(AND(Q91=1,$I91="Electronico"),2,IF(Q91=1,VLOOKUP($C91&amp;"|"&amp;$B91&amp;"|"&amp;$D91,Empresas!$C$6:$CC$92,$G91+6+1,0),0))))</f>
        <v>0</v>
      </c>
      <c r="AI91" s="147">
        <f>IF(AND($I91="Si",R91=1),1,IF(AND($I91="Fisico",R91=1),1,IF(AND(R91=1,$I91="Electronico"),2,IF(R91=1,VLOOKUP($C91&amp;"|"&amp;$B91&amp;"|"&amp;$D91,Empresas!$C$6:$CC$92,$G91+6+1,0),0))))</f>
        <v>0</v>
      </c>
      <c r="AJ91" s="147">
        <f>IF(AND($I91="Si",S91=1),1,IF(AND($I91="Fisico",S91=1),1,IF(AND(S91=1,$I91="Electronico"),2,IF(S91=1,VLOOKUP($C91&amp;"|"&amp;$B91&amp;"|"&amp;$D91,Empresas!$C$6:$CC$92,$G91+6+1,0),0))))</f>
        <v>0</v>
      </c>
      <c r="AK91" s="147">
        <f>IF(AND($I91="Si",T91=1),1,IF(AND($I91="Fisico",T91=1),1,IF(AND(T91=1,$I91="Electronico"),2,IF(T91=1,VLOOKUP($C91&amp;"|"&amp;$B91&amp;"|"&amp;$D91,Empresas!$C$6:$CC$92,$G91+6+1,0),0))))</f>
        <v>0</v>
      </c>
      <c r="AL91" s="147">
        <f>IF(AND($I91="Si",U91=1),1,IF(AND($I91="Fisico",U91=1),1,IF(AND(U91=1,$I91="Electronico"),2,IF(U91=1,VLOOKUP($C91&amp;"|"&amp;$B91&amp;"|"&amp;$D91,Empresas!$C$6:$CC$92,$G91+6+1,0),0))))</f>
        <v>0</v>
      </c>
      <c r="AM91" s="149">
        <f t="shared" si="13"/>
        <v>0</v>
      </c>
      <c r="AN91" s="149">
        <f t="shared" si="14"/>
        <v>16</v>
      </c>
      <c r="AO91" s="152">
        <f t="shared" si="15"/>
        <v>0</v>
      </c>
    </row>
    <row r="92" spans="1:41" x14ac:dyDescent="0.25">
      <c r="A92" s="140" t="str">
        <f>VLOOKUP(D92,Empresas!$D$7:$F$91,3,0)</f>
        <v>Yulisa</v>
      </c>
      <c r="B92" s="141" t="str">
        <f>VLOOKUP(D92,Empresas!$D$7:$G$91,4,0)</f>
        <v>Lorenzo</v>
      </c>
      <c r="C92" s="141" t="s">
        <v>544</v>
      </c>
      <c r="D92" s="141" t="s">
        <v>1</v>
      </c>
      <c r="E92" s="141" t="str">
        <f>VLOOKUP(D92,Empresas!$D$7:$E$92,2,0)</f>
        <v>AGRO MI PERU FOODS SAC</v>
      </c>
      <c r="F92" s="141" t="s">
        <v>177</v>
      </c>
      <c r="G92" s="142">
        <f t="shared" si="17"/>
        <v>55</v>
      </c>
      <c r="H92" s="142" t="str">
        <f>VLOOKUP(D92,Empresas!$D$6:$L$92,7,0)</f>
        <v>Mensual</v>
      </c>
      <c r="I92" s="141" t="str">
        <f>VLOOKUP(VLOOKUP(D92&amp;"|"&amp;B92,Empresas!$I$7:$CB$92,G92,0),Tablas!$A$8:$B$10,2,0)</f>
        <v>Fisico</v>
      </c>
      <c r="J92" s="78">
        <v>2</v>
      </c>
      <c r="K92" s="78">
        <v>2</v>
      </c>
      <c r="L92" s="78">
        <v>2</v>
      </c>
      <c r="M92" s="78">
        <v>2</v>
      </c>
      <c r="N92" s="78">
        <v>2</v>
      </c>
      <c r="O92" s="78">
        <v>2</v>
      </c>
      <c r="P92" s="78">
        <v>2</v>
      </c>
      <c r="Q92" s="78">
        <v>2</v>
      </c>
      <c r="R92" s="78"/>
      <c r="S92" s="78"/>
      <c r="T92" s="78"/>
      <c r="U92" s="78"/>
      <c r="V92" s="78" t="str">
        <f>VLOOKUP(D92,Empresas!$D$7:$CF$91,81,0)</f>
        <v>A</v>
      </c>
      <c r="W92" s="78" t="str">
        <f>VLOOKUP(D92,Empresas!$D$7:$M$91,10,0)</f>
        <v>General/Prico</v>
      </c>
      <c r="X92" s="69" t="str">
        <f t="shared" si="11"/>
        <v>NO</v>
      </c>
      <c r="Y92" s="153" t="str">
        <f t="shared" si="12"/>
        <v>Si aplica</v>
      </c>
      <c r="Z92" s="147">
        <f>IF(Y92="No aplica",0,IF(I92="no",0,IF(I92="No aplica",0,IF(I92="Si",1,IF(I92="Fisico",1,IF(I92="Electronico",2,VLOOKUP(C92&amp;"|"&amp;B92&amp;"|"&amp;D92,Empresas!$C$6:$CC$92,G92+6+1,0)))))))</f>
        <v>1</v>
      </c>
      <c r="AA92" s="147">
        <f>IF(AND($I92="Si",J92=1),1,IF(AND($I92="Fisico",J92=1),1,IF(AND(J92=1,$I92="Electronico"),2,IF(J92=1,VLOOKUP($C92&amp;"|"&amp;$B92&amp;"|"&amp;$D92,Empresas!$C$6:$CC$92,$G92+6+1,0),0))))</f>
        <v>0</v>
      </c>
      <c r="AB92" s="147">
        <f>IF(AND($I92="Si",K92=1),1,IF(AND($I92="Fisico",K92=1),1,IF(AND(K92=1,$I92="Electronico"),2,IF(K92=1,VLOOKUP($C92&amp;"|"&amp;$B92&amp;"|"&amp;$D92,Empresas!$C$6:$CC$92,$G92+6+1,0),0))))</f>
        <v>0</v>
      </c>
      <c r="AC92" s="147">
        <f>IF(AND($I92="Si",L92=1),1,IF(AND($I92="Fisico",L92=1),1,IF(AND(L92=1,$I92="Electronico"),2,IF(L92=1,VLOOKUP($C92&amp;"|"&amp;$B92&amp;"|"&amp;$D92,Empresas!$C$6:$CC$92,$G92+6+1,0),0))))</f>
        <v>0</v>
      </c>
      <c r="AD92" s="147">
        <f>IF(AND($I92="Si",M92=1),1,IF(AND($I92="Fisico",M92=1),1,IF(AND(M92=1,$I92="Electronico"),2,IF(M92=1,VLOOKUP($C92&amp;"|"&amp;$B92&amp;"|"&amp;$D92,Empresas!$C$6:$CC$92,$G92+6+1,0),0))))</f>
        <v>0</v>
      </c>
      <c r="AE92" s="147">
        <f>IF(AND($I92="Si",N92=1),1,IF(AND($I92="Fisico",N92=1),1,IF(AND(N92=1,$I92="Electronico"),2,IF(N92=1,VLOOKUP($C92&amp;"|"&amp;$B92&amp;"|"&amp;$D92,Empresas!$C$6:$CC$92,$G92+6+1,0),0))))</f>
        <v>0</v>
      </c>
      <c r="AF92" s="147">
        <f>IF(AND($I92="Si",O92=1),1,IF(AND($I92="Fisico",O92=1),1,IF(AND(O92=1,$I92="Electronico"),2,IF(O92=1,VLOOKUP($C92&amp;"|"&amp;$B92&amp;"|"&amp;$D92,Empresas!$C$6:$CC$92,$G92+6+1,0),0))))</f>
        <v>0</v>
      </c>
      <c r="AG92" s="147">
        <f>IF(AND($I92="Si",P92=1),1,IF(AND($I92="Fisico",P92=1),1,IF(AND(P92=1,$I92="Electronico"),2,IF(P92=1,VLOOKUP($C92&amp;"|"&amp;$B92&amp;"|"&amp;$D92,Empresas!$C$6:$CC$92,$G92+6+1,0),0))))</f>
        <v>0</v>
      </c>
      <c r="AH92" s="147">
        <f>IF(AND($I92="Si",Q92=1),1,IF(AND($I92="Fisico",Q92=1),1,IF(AND(Q92=1,$I92="Electronico"),2,IF(Q92=1,VLOOKUP($C92&amp;"|"&amp;$B92&amp;"|"&amp;$D92,Empresas!$C$6:$CC$92,$G92+6+1,0),0))))</f>
        <v>0</v>
      </c>
      <c r="AI92" s="147">
        <f>IF(AND($I92="Si",R92=1),1,IF(AND($I92="Fisico",R92=1),1,IF(AND(R92=1,$I92="Electronico"),2,IF(R92=1,VLOOKUP($C92&amp;"|"&amp;$B92&amp;"|"&amp;$D92,Empresas!$C$6:$CC$92,$G92+6+1,0),0))))</f>
        <v>0</v>
      </c>
      <c r="AJ92" s="147">
        <f>IF(AND($I92="Si",S92=1),1,IF(AND($I92="Fisico",S92=1),1,IF(AND(S92=1,$I92="Electronico"),2,IF(S92=1,VLOOKUP($C92&amp;"|"&amp;$B92&amp;"|"&amp;$D92,Empresas!$C$6:$CC$92,$G92+6+1,0),0))))</f>
        <v>0</v>
      </c>
      <c r="AK92" s="147">
        <f>IF(AND($I92="Si",T92=1),1,IF(AND($I92="Fisico",T92=1),1,IF(AND(T92=1,$I92="Electronico"),2,IF(T92=1,VLOOKUP($C92&amp;"|"&amp;$B92&amp;"|"&amp;$D92,Empresas!$C$6:$CC$92,$G92+6+1,0),0))))</f>
        <v>0</v>
      </c>
      <c r="AL92" s="147">
        <f>IF(AND($I92="Si",U92=1),1,IF(AND($I92="Fisico",U92=1),1,IF(AND(U92=1,$I92="Electronico"),2,IF(U92=1,VLOOKUP($C92&amp;"|"&amp;$B92&amp;"|"&amp;$D92,Empresas!$C$6:$CC$92,$G92+6+1,0),0))))</f>
        <v>0</v>
      </c>
      <c r="AM92" s="149">
        <f t="shared" si="13"/>
        <v>0</v>
      </c>
      <c r="AN92" s="149">
        <f t="shared" si="14"/>
        <v>8</v>
      </c>
      <c r="AO92" s="152">
        <f t="shared" si="15"/>
        <v>0</v>
      </c>
    </row>
    <row r="93" spans="1:41" x14ac:dyDescent="0.25">
      <c r="A93" s="140" t="str">
        <f>VLOOKUP(D93,Empresas!$D$7:$F$91,3,0)</f>
        <v>Yulisa</v>
      </c>
      <c r="B93" s="141" t="str">
        <f>VLOOKUP(D93,Empresas!$D$7:$G$91,4,0)</f>
        <v>Lorenzo</v>
      </c>
      <c r="C93" s="141" t="s">
        <v>544</v>
      </c>
      <c r="D93" s="141" t="s">
        <v>1</v>
      </c>
      <c r="E93" s="141" t="str">
        <f>VLOOKUP(D93,Empresas!$D$7:$E$92,2,0)</f>
        <v>AGRO MI PERU FOODS SAC</v>
      </c>
      <c r="F93" s="141" t="s">
        <v>178</v>
      </c>
      <c r="G93" s="142">
        <f t="shared" si="17"/>
        <v>56</v>
      </c>
      <c r="H93" s="142" t="str">
        <f>VLOOKUP(D93,Empresas!$D$6:$L$92,7,0)</f>
        <v>Mensual</v>
      </c>
      <c r="I93" s="141" t="str">
        <f>VLOOKUP(VLOOKUP(D93&amp;"|"&amp;B93,Empresas!$I$7:$CB$92,G93,0),Tablas!$A$8:$B$10,2,0)</f>
        <v>No aplica</v>
      </c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 t="str">
        <f>VLOOKUP(D93,Empresas!$D$7:$CF$91,81,0)</f>
        <v>A</v>
      </c>
      <c r="W93" s="78" t="str">
        <f>VLOOKUP(D93,Empresas!$D$7:$M$91,10,0)</f>
        <v>General/Prico</v>
      </c>
      <c r="X93" s="69" t="str">
        <f t="shared" si="11"/>
        <v>SI</v>
      </c>
      <c r="Y93" s="153" t="str">
        <f t="shared" si="12"/>
        <v>No aplica</v>
      </c>
      <c r="Z93" s="147">
        <f>IF(Y93="No aplica",0,IF(I93="no",0,IF(I93="No aplica",0,IF(I93="Si",1,IF(I93="Fisico",1,IF(I93="Electronico",2,VLOOKUP(C93&amp;"|"&amp;B93&amp;"|"&amp;D93,Empresas!$C$6:$CC$92,G93+6+1,0)))))))</f>
        <v>0</v>
      </c>
      <c r="AA93" s="147">
        <f>IF(AND($I93="Si",J93=1),1,IF(AND($I93="Fisico",J93=1),1,IF(AND(J93=1,$I93="Electronico"),2,IF(J93=1,VLOOKUP($C93&amp;"|"&amp;$B93&amp;"|"&amp;$D93,Empresas!$C$6:$CC$92,$G93+6+1,0),0))))</f>
        <v>0</v>
      </c>
      <c r="AB93" s="147">
        <f>IF(AND($I93="Si",K93=1),1,IF(AND($I93="Fisico",K93=1),1,IF(AND(K93=1,$I93="Electronico"),2,IF(K93=1,VLOOKUP($C93&amp;"|"&amp;$B93&amp;"|"&amp;$D93,Empresas!$C$6:$CC$92,$G93+6+1,0),0))))</f>
        <v>0</v>
      </c>
      <c r="AC93" s="147">
        <f>IF(AND($I93="Si",L93=1),1,IF(AND($I93="Fisico",L93=1),1,IF(AND(L93=1,$I93="Electronico"),2,IF(L93=1,VLOOKUP($C93&amp;"|"&amp;$B93&amp;"|"&amp;$D93,Empresas!$C$6:$CC$92,$G93+6+1,0),0))))</f>
        <v>0</v>
      </c>
      <c r="AD93" s="147">
        <f>IF(AND($I93="Si",M93=1),1,IF(AND($I93="Fisico",M93=1),1,IF(AND(M93=1,$I93="Electronico"),2,IF(M93=1,VLOOKUP($C93&amp;"|"&amp;$B93&amp;"|"&amp;$D93,Empresas!$C$6:$CC$92,$G93+6+1,0),0))))</f>
        <v>0</v>
      </c>
      <c r="AE93" s="147">
        <f>IF(AND($I93="Si",N93=1),1,IF(AND($I93="Fisico",N93=1),1,IF(AND(N93=1,$I93="Electronico"),2,IF(N93=1,VLOOKUP($C93&amp;"|"&amp;$B93&amp;"|"&amp;$D93,Empresas!$C$6:$CC$92,$G93+6+1,0),0))))</f>
        <v>0</v>
      </c>
      <c r="AF93" s="147">
        <f>IF(AND($I93="Si",O93=1),1,IF(AND($I93="Fisico",O93=1),1,IF(AND(O93=1,$I93="Electronico"),2,IF(O93=1,VLOOKUP($C93&amp;"|"&amp;$B93&amp;"|"&amp;$D93,Empresas!$C$6:$CC$92,$G93+6+1,0),0))))</f>
        <v>0</v>
      </c>
      <c r="AG93" s="147">
        <f>IF(AND($I93="Si",P93=1),1,IF(AND($I93="Fisico",P93=1),1,IF(AND(P93=1,$I93="Electronico"),2,IF(P93=1,VLOOKUP($C93&amp;"|"&amp;$B93&amp;"|"&amp;$D93,Empresas!$C$6:$CC$92,$G93+6+1,0),0))))</f>
        <v>0</v>
      </c>
      <c r="AH93" s="147">
        <f>IF(AND($I93="Si",Q93=1),1,IF(AND($I93="Fisico",Q93=1),1,IF(AND(Q93=1,$I93="Electronico"),2,IF(Q93=1,VLOOKUP($C93&amp;"|"&amp;$B93&amp;"|"&amp;$D93,Empresas!$C$6:$CC$92,$G93+6+1,0),0))))</f>
        <v>0</v>
      </c>
      <c r="AI93" s="147">
        <f>IF(AND($I93="Si",R93=1),1,IF(AND($I93="Fisico",R93=1),1,IF(AND(R93=1,$I93="Electronico"),2,IF(R93=1,VLOOKUP($C93&amp;"|"&amp;$B93&amp;"|"&amp;$D93,Empresas!$C$6:$CC$92,$G93+6+1,0),0))))</f>
        <v>0</v>
      </c>
      <c r="AJ93" s="147">
        <f>IF(AND($I93="Si",S93=1),1,IF(AND($I93="Fisico",S93=1),1,IF(AND(S93=1,$I93="Electronico"),2,IF(S93=1,VLOOKUP($C93&amp;"|"&amp;$B93&amp;"|"&amp;$D93,Empresas!$C$6:$CC$92,$G93+6+1,0),0))))</f>
        <v>0</v>
      </c>
      <c r="AK93" s="147">
        <f>IF(AND($I93="Si",T93=1),1,IF(AND($I93="Fisico",T93=1),1,IF(AND(T93=1,$I93="Electronico"),2,IF(T93=1,VLOOKUP($C93&amp;"|"&amp;$B93&amp;"|"&amp;$D93,Empresas!$C$6:$CC$92,$G93+6+1,0),0))))</f>
        <v>0</v>
      </c>
      <c r="AL93" s="147">
        <f>IF(AND($I93="Si",U93=1),1,IF(AND($I93="Fisico",U93=1),1,IF(AND(U93=1,$I93="Electronico"),2,IF(U93=1,VLOOKUP($C93&amp;"|"&amp;$B93&amp;"|"&amp;$D93,Empresas!$C$6:$CC$92,$G93+6+1,0),0))))</f>
        <v>0</v>
      </c>
      <c r="AM93" s="149">
        <f t="shared" si="13"/>
        <v>0</v>
      </c>
      <c r="AN93" s="149">
        <f t="shared" si="14"/>
        <v>0</v>
      </c>
      <c r="AO93" s="152">
        <f t="shared" si="15"/>
        <v>0</v>
      </c>
    </row>
    <row r="94" spans="1:41" x14ac:dyDescent="0.25">
      <c r="A94" s="140" t="str">
        <f>VLOOKUP(D94,Empresas!$D$7:$F$91,3,0)</f>
        <v>Yulisa</v>
      </c>
      <c r="B94" s="141" t="str">
        <f>VLOOKUP(D94,Empresas!$D$7:$G$91,4,0)</f>
        <v>Lorenzo</v>
      </c>
      <c r="C94" s="141" t="s">
        <v>544</v>
      </c>
      <c r="D94" s="141" t="s">
        <v>1</v>
      </c>
      <c r="E94" s="141" t="str">
        <f>VLOOKUP(D94,Empresas!$D$7:$E$92,2,0)</f>
        <v>AGRO MI PERU FOODS SAC</v>
      </c>
      <c r="F94" s="141" t="s">
        <v>179</v>
      </c>
      <c r="G94" s="142">
        <f t="shared" si="17"/>
        <v>57</v>
      </c>
      <c r="H94" s="142" t="str">
        <f>VLOOKUP(D94,Empresas!$D$6:$L$92,7,0)</f>
        <v>Mensual</v>
      </c>
      <c r="I94" s="141" t="str">
        <f>VLOOKUP(VLOOKUP(D94&amp;"|"&amp;B94,Empresas!$I$7:$CB$92,G94,0),Tablas!$A$8:$B$10,2,0)</f>
        <v>Fisico</v>
      </c>
      <c r="J94" s="78">
        <v>2</v>
      </c>
      <c r="K94" s="78">
        <v>2</v>
      </c>
      <c r="L94" s="78">
        <v>2</v>
      </c>
      <c r="M94" s="78">
        <v>2</v>
      </c>
      <c r="N94" s="78">
        <v>2</v>
      </c>
      <c r="O94" s="78">
        <v>2</v>
      </c>
      <c r="P94" s="78">
        <v>2</v>
      </c>
      <c r="Q94" s="78">
        <v>2</v>
      </c>
      <c r="R94" s="78"/>
      <c r="S94" s="78"/>
      <c r="T94" s="78"/>
      <c r="U94" s="78"/>
      <c r="V94" s="78" t="str">
        <f>VLOOKUP(D94,Empresas!$D$7:$CF$91,81,0)</f>
        <v>A</v>
      </c>
      <c r="W94" s="78" t="str">
        <f>VLOOKUP(D94,Empresas!$D$7:$M$91,10,0)</f>
        <v>General/Prico</v>
      </c>
      <c r="X94" s="69" t="str">
        <f t="shared" si="11"/>
        <v>NO</v>
      </c>
      <c r="Y94" s="153" t="str">
        <f t="shared" si="12"/>
        <v>Si aplica</v>
      </c>
      <c r="Z94" s="147">
        <f>IF(Y94="No aplica",0,IF(I94="no",0,IF(I94="No aplica",0,IF(I94="Si",1,IF(I94="Fisico",1,IF(I94="Electronico",2,VLOOKUP(C94&amp;"|"&amp;B94&amp;"|"&amp;D94,Empresas!$C$6:$CC$92,G94+6+1,0)))))))</f>
        <v>1</v>
      </c>
      <c r="AA94" s="147">
        <f>IF(AND($I94="Si",J94=1),1,IF(AND($I94="Fisico",J94=1),1,IF(AND(J94=1,$I94="Electronico"),2,IF(J94=1,VLOOKUP($C94&amp;"|"&amp;$B94&amp;"|"&amp;$D94,Empresas!$C$6:$CC$92,$G94+6+1,0),0))))</f>
        <v>0</v>
      </c>
      <c r="AB94" s="147">
        <f>IF(AND($I94="Si",K94=1),1,IF(AND($I94="Fisico",K94=1),1,IF(AND(K94=1,$I94="Electronico"),2,IF(K94=1,VLOOKUP($C94&amp;"|"&amp;$B94&amp;"|"&amp;$D94,Empresas!$C$6:$CC$92,$G94+6+1,0),0))))</f>
        <v>0</v>
      </c>
      <c r="AC94" s="147">
        <f>IF(AND($I94="Si",L94=1),1,IF(AND($I94="Fisico",L94=1),1,IF(AND(L94=1,$I94="Electronico"),2,IF(L94=1,VLOOKUP($C94&amp;"|"&amp;$B94&amp;"|"&amp;$D94,Empresas!$C$6:$CC$92,$G94+6+1,0),0))))</f>
        <v>0</v>
      </c>
      <c r="AD94" s="147">
        <f>IF(AND($I94="Si",M94=1),1,IF(AND($I94="Fisico",M94=1),1,IF(AND(M94=1,$I94="Electronico"),2,IF(M94=1,VLOOKUP($C94&amp;"|"&amp;$B94&amp;"|"&amp;$D94,Empresas!$C$6:$CC$92,$G94+6+1,0),0))))</f>
        <v>0</v>
      </c>
      <c r="AE94" s="147">
        <f>IF(AND($I94="Si",N94=1),1,IF(AND($I94="Fisico",N94=1),1,IF(AND(N94=1,$I94="Electronico"),2,IF(N94=1,VLOOKUP($C94&amp;"|"&amp;$B94&amp;"|"&amp;$D94,Empresas!$C$6:$CC$92,$G94+6+1,0),0))))</f>
        <v>0</v>
      </c>
      <c r="AF94" s="147">
        <f>IF(AND($I94="Si",O94=1),1,IF(AND($I94="Fisico",O94=1),1,IF(AND(O94=1,$I94="Electronico"),2,IF(O94=1,VLOOKUP($C94&amp;"|"&amp;$B94&amp;"|"&amp;$D94,Empresas!$C$6:$CC$92,$G94+6+1,0),0))))</f>
        <v>0</v>
      </c>
      <c r="AG94" s="147">
        <f>IF(AND($I94="Si",P94=1),1,IF(AND($I94="Fisico",P94=1),1,IF(AND(P94=1,$I94="Electronico"),2,IF(P94=1,VLOOKUP($C94&amp;"|"&amp;$B94&amp;"|"&amp;$D94,Empresas!$C$6:$CC$92,$G94+6+1,0),0))))</f>
        <v>0</v>
      </c>
      <c r="AH94" s="147">
        <f>IF(AND($I94="Si",Q94=1),1,IF(AND($I94="Fisico",Q94=1),1,IF(AND(Q94=1,$I94="Electronico"),2,IF(Q94=1,VLOOKUP($C94&amp;"|"&amp;$B94&amp;"|"&amp;$D94,Empresas!$C$6:$CC$92,$G94+6+1,0),0))))</f>
        <v>0</v>
      </c>
      <c r="AI94" s="147">
        <f>IF(AND($I94="Si",R94=1),1,IF(AND($I94="Fisico",R94=1),1,IF(AND(R94=1,$I94="Electronico"),2,IF(R94=1,VLOOKUP($C94&amp;"|"&amp;$B94&amp;"|"&amp;$D94,Empresas!$C$6:$CC$92,$G94+6+1,0),0))))</f>
        <v>0</v>
      </c>
      <c r="AJ94" s="147">
        <f>IF(AND($I94="Si",S94=1),1,IF(AND($I94="Fisico",S94=1),1,IF(AND(S94=1,$I94="Electronico"),2,IF(S94=1,VLOOKUP($C94&amp;"|"&amp;$B94&amp;"|"&amp;$D94,Empresas!$C$6:$CC$92,$G94+6+1,0),0))))</f>
        <v>0</v>
      </c>
      <c r="AK94" s="147">
        <f>IF(AND($I94="Si",T94=1),1,IF(AND($I94="Fisico",T94=1),1,IF(AND(T94=1,$I94="Electronico"),2,IF(T94=1,VLOOKUP($C94&amp;"|"&amp;$B94&amp;"|"&amp;$D94,Empresas!$C$6:$CC$92,$G94+6+1,0),0))))</f>
        <v>0</v>
      </c>
      <c r="AL94" s="147">
        <f>IF(AND($I94="Si",U94=1),1,IF(AND($I94="Fisico",U94=1),1,IF(AND(U94=1,$I94="Electronico"),2,IF(U94=1,VLOOKUP($C94&amp;"|"&amp;$B94&amp;"|"&amp;$D94,Empresas!$C$6:$CC$92,$G94+6+1,0),0))))</f>
        <v>0</v>
      </c>
      <c r="AM94" s="149">
        <f t="shared" si="13"/>
        <v>0</v>
      </c>
      <c r="AN94" s="149">
        <f t="shared" si="14"/>
        <v>8</v>
      </c>
      <c r="AO94" s="152">
        <f t="shared" si="15"/>
        <v>0</v>
      </c>
    </row>
    <row r="95" spans="1:41" x14ac:dyDescent="0.25">
      <c r="A95" s="140" t="str">
        <f>VLOOKUP(D95,Empresas!$D$7:$F$91,3,0)</f>
        <v>Yulisa</v>
      </c>
      <c r="B95" s="141" t="str">
        <f>VLOOKUP(D95,Empresas!$D$7:$G$91,4,0)</f>
        <v>Lorenzo</v>
      </c>
      <c r="C95" s="141" t="s">
        <v>544</v>
      </c>
      <c r="D95" s="141" t="s">
        <v>1</v>
      </c>
      <c r="E95" s="141" t="str">
        <f>VLOOKUP(D95,Empresas!$D$7:$E$92,2,0)</f>
        <v>AGRO MI PERU FOODS SAC</v>
      </c>
      <c r="F95" s="141" t="s">
        <v>180</v>
      </c>
      <c r="G95" s="142">
        <f t="shared" si="17"/>
        <v>58</v>
      </c>
      <c r="H95" s="142" t="str">
        <f>VLOOKUP(D95,Empresas!$D$6:$L$92,7,0)</f>
        <v>Mensual</v>
      </c>
      <c r="I95" s="141" t="str">
        <f>VLOOKUP(VLOOKUP(D95&amp;"|"&amp;B95,Empresas!$I$7:$CB$92,G95,0),Tablas!$A$8:$B$10,2,0)</f>
        <v>Fisico</v>
      </c>
      <c r="J95" s="78">
        <v>2</v>
      </c>
      <c r="K95" s="78">
        <v>2</v>
      </c>
      <c r="L95" s="78">
        <v>2</v>
      </c>
      <c r="M95" s="78">
        <v>2</v>
      </c>
      <c r="N95" s="78">
        <v>2</v>
      </c>
      <c r="O95" s="78">
        <v>2</v>
      </c>
      <c r="P95" s="78">
        <v>2</v>
      </c>
      <c r="Q95" s="78">
        <v>2</v>
      </c>
      <c r="R95" s="78"/>
      <c r="S95" s="78"/>
      <c r="T95" s="78"/>
      <c r="U95" s="78"/>
      <c r="V95" s="78" t="str">
        <f>VLOOKUP(D95,Empresas!$D$7:$CF$91,81,0)</f>
        <v>A</v>
      </c>
      <c r="W95" s="78" t="str">
        <f>VLOOKUP(D95,Empresas!$D$7:$M$91,10,0)</f>
        <v>General/Prico</v>
      </c>
      <c r="X95" s="69" t="str">
        <f t="shared" si="11"/>
        <v>NO</v>
      </c>
      <c r="Y95" s="153" t="str">
        <f t="shared" si="12"/>
        <v>Si aplica</v>
      </c>
      <c r="Z95" s="147">
        <f>IF(Y95="No aplica",0,IF(I95="no",0,IF(I95="No aplica",0,IF(I95="Si",1,IF(I95="Fisico",1,IF(I95="Electronico",2,VLOOKUP(C95&amp;"|"&amp;B95&amp;"|"&amp;D95,Empresas!$C$6:$CC$92,G95+6+1,0)))))))</f>
        <v>1</v>
      </c>
      <c r="AA95" s="147">
        <f>IF(AND($I95="Si",J95=1),1,IF(AND($I95="Fisico",J95=1),1,IF(AND(J95=1,$I95="Electronico"),2,IF(J95=1,VLOOKUP($C95&amp;"|"&amp;$B95&amp;"|"&amp;$D95,Empresas!$C$6:$CC$92,$G95+6+1,0),0))))</f>
        <v>0</v>
      </c>
      <c r="AB95" s="147">
        <f>IF(AND($I95="Si",K95=1),1,IF(AND($I95="Fisico",K95=1),1,IF(AND(K95=1,$I95="Electronico"),2,IF(K95=1,VLOOKUP($C95&amp;"|"&amp;$B95&amp;"|"&amp;$D95,Empresas!$C$6:$CC$92,$G95+6+1,0),0))))</f>
        <v>0</v>
      </c>
      <c r="AC95" s="147">
        <f>IF(AND($I95="Si",L95=1),1,IF(AND($I95="Fisico",L95=1),1,IF(AND(L95=1,$I95="Electronico"),2,IF(L95=1,VLOOKUP($C95&amp;"|"&amp;$B95&amp;"|"&amp;$D95,Empresas!$C$6:$CC$92,$G95+6+1,0),0))))</f>
        <v>0</v>
      </c>
      <c r="AD95" s="147">
        <f>IF(AND($I95="Si",M95=1),1,IF(AND($I95="Fisico",M95=1),1,IF(AND(M95=1,$I95="Electronico"),2,IF(M95=1,VLOOKUP($C95&amp;"|"&amp;$B95&amp;"|"&amp;$D95,Empresas!$C$6:$CC$92,$G95+6+1,0),0))))</f>
        <v>0</v>
      </c>
      <c r="AE95" s="147">
        <f>IF(AND($I95="Si",N95=1),1,IF(AND($I95="Fisico",N95=1),1,IF(AND(N95=1,$I95="Electronico"),2,IF(N95=1,VLOOKUP($C95&amp;"|"&amp;$B95&amp;"|"&amp;$D95,Empresas!$C$6:$CC$92,$G95+6+1,0),0))))</f>
        <v>0</v>
      </c>
      <c r="AF95" s="147">
        <f>IF(AND($I95="Si",O95=1),1,IF(AND($I95="Fisico",O95=1),1,IF(AND(O95=1,$I95="Electronico"),2,IF(O95=1,VLOOKUP($C95&amp;"|"&amp;$B95&amp;"|"&amp;$D95,Empresas!$C$6:$CC$92,$G95+6+1,0),0))))</f>
        <v>0</v>
      </c>
      <c r="AG95" s="147">
        <f>IF(AND($I95="Si",P95=1),1,IF(AND($I95="Fisico",P95=1),1,IF(AND(P95=1,$I95="Electronico"),2,IF(P95=1,VLOOKUP($C95&amp;"|"&amp;$B95&amp;"|"&amp;$D95,Empresas!$C$6:$CC$92,$G95+6+1,0),0))))</f>
        <v>0</v>
      </c>
      <c r="AH95" s="147">
        <f>IF(AND($I95="Si",Q95=1),1,IF(AND($I95="Fisico",Q95=1),1,IF(AND(Q95=1,$I95="Electronico"),2,IF(Q95=1,VLOOKUP($C95&amp;"|"&amp;$B95&amp;"|"&amp;$D95,Empresas!$C$6:$CC$92,$G95+6+1,0),0))))</f>
        <v>0</v>
      </c>
      <c r="AI95" s="147">
        <f>IF(AND($I95="Si",R95=1),1,IF(AND($I95="Fisico",R95=1),1,IF(AND(R95=1,$I95="Electronico"),2,IF(R95=1,VLOOKUP($C95&amp;"|"&amp;$B95&amp;"|"&amp;$D95,Empresas!$C$6:$CC$92,$G95+6+1,0),0))))</f>
        <v>0</v>
      </c>
      <c r="AJ95" s="147">
        <f>IF(AND($I95="Si",S95=1),1,IF(AND($I95="Fisico",S95=1),1,IF(AND(S95=1,$I95="Electronico"),2,IF(S95=1,VLOOKUP($C95&amp;"|"&amp;$B95&amp;"|"&amp;$D95,Empresas!$C$6:$CC$92,$G95+6+1,0),0))))</f>
        <v>0</v>
      </c>
      <c r="AK95" s="147">
        <f>IF(AND($I95="Si",T95=1),1,IF(AND($I95="Fisico",T95=1),1,IF(AND(T95=1,$I95="Electronico"),2,IF(T95=1,VLOOKUP($C95&amp;"|"&amp;$B95&amp;"|"&amp;$D95,Empresas!$C$6:$CC$92,$G95+6+1,0),0))))</f>
        <v>0</v>
      </c>
      <c r="AL95" s="147">
        <f>IF(AND($I95="Si",U95=1),1,IF(AND($I95="Fisico",U95=1),1,IF(AND(U95=1,$I95="Electronico"),2,IF(U95=1,VLOOKUP($C95&amp;"|"&amp;$B95&amp;"|"&amp;$D95,Empresas!$C$6:$CC$92,$G95+6+1,0),0))))</f>
        <v>0</v>
      </c>
      <c r="AM95" s="149">
        <f t="shared" si="13"/>
        <v>0</v>
      </c>
      <c r="AN95" s="149">
        <f t="shared" si="14"/>
        <v>8</v>
      </c>
      <c r="AO95" s="152">
        <f t="shared" si="15"/>
        <v>0</v>
      </c>
    </row>
    <row r="96" spans="1:41" x14ac:dyDescent="0.25">
      <c r="A96" s="140" t="str">
        <f>VLOOKUP(D96,Empresas!$D$7:$F$91,3,0)</f>
        <v>Yulisa</v>
      </c>
      <c r="B96" s="141" t="str">
        <f>VLOOKUP(D96,Empresas!$D$7:$G$91,4,0)</f>
        <v>Lorenzo</v>
      </c>
      <c r="C96" s="141" t="s">
        <v>544</v>
      </c>
      <c r="D96" s="141" t="s">
        <v>1</v>
      </c>
      <c r="E96" s="141" t="str">
        <f>VLOOKUP(D96,Empresas!$D$7:$E$92,2,0)</f>
        <v>AGRO MI PERU FOODS SAC</v>
      </c>
      <c r="F96" s="141" t="s">
        <v>181</v>
      </c>
      <c r="G96" s="142">
        <f t="shared" si="17"/>
        <v>59</v>
      </c>
      <c r="H96" s="142" t="str">
        <f>VLOOKUP(D96,Empresas!$D$6:$L$92,7,0)</f>
        <v>Mensual</v>
      </c>
      <c r="I96" s="141" t="str">
        <f>VLOOKUP(VLOOKUP(D96&amp;"|"&amp;B96,Empresas!$I$7:$CB$92,G96,0),Tablas!$A$8:$B$10,2,0)</f>
        <v>Fisico</v>
      </c>
      <c r="J96" s="78">
        <v>2</v>
      </c>
      <c r="K96" s="78">
        <v>2</v>
      </c>
      <c r="L96" s="78">
        <v>2</v>
      </c>
      <c r="M96" s="78">
        <v>2</v>
      </c>
      <c r="N96" s="78">
        <v>2</v>
      </c>
      <c r="O96" s="78">
        <v>2</v>
      </c>
      <c r="P96" s="78">
        <v>2</v>
      </c>
      <c r="Q96" s="78">
        <v>2</v>
      </c>
      <c r="R96" s="78"/>
      <c r="S96" s="78"/>
      <c r="T96" s="78"/>
      <c r="U96" s="78"/>
      <c r="V96" s="78" t="str">
        <f>VLOOKUP(D96,Empresas!$D$7:$CF$91,81,0)</f>
        <v>A</v>
      </c>
      <c r="W96" s="78" t="str">
        <f>VLOOKUP(D96,Empresas!$D$7:$M$91,10,0)</f>
        <v>General/Prico</v>
      </c>
      <c r="X96" s="69" t="str">
        <f t="shared" si="11"/>
        <v>NO</v>
      </c>
      <c r="Y96" s="153" t="str">
        <f t="shared" si="12"/>
        <v>Si aplica</v>
      </c>
      <c r="Z96" s="147">
        <f>IF(Y96="No aplica",0,IF(I96="no",0,IF(I96="No aplica",0,IF(I96="Si",1,IF(I96="Fisico",1,IF(I96="Electronico",2,VLOOKUP(C96&amp;"|"&amp;B96&amp;"|"&amp;D96,Empresas!$C$6:$CC$92,G96+6+1,0)))))))</f>
        <v>1</v>
      </c>
      <c r="AA96" s="147">
        <f>IF(AND($I96="Si",J96=1),1,IF(AND($I96="Fisico",J96=1),1,IF(AND(J96=1,$I96="Electronico"),2,IF(J96=1,VLOOKUP($C96&amp;"|"&amp;$B96&amp;"|"&amp;$D96,Empresas!$C$6:$CC$92,$G96+6+1,0),0))))</f>
        <v>0</v>
      </c>
      <c r="AB96" s="147">
        <f>IF(AND($I96="Si",K96=1),1,IF(AND($I96="Fisico",K96=1),1,IF(AND(K96=1,$I96="Electronico"),2,IF(K96=1,VLOOKUP($C96&amp;"|"&amp;$B96&amp;"|"&amp;$D96,Empresas!$C$6:$CC$92,$G96+6+1,0),0))))</f>
        <v>0</v>
      </c>
      <c r="AC96" s="147">
        <f>IF(AND($I96="Si",L96=1),1,IF(AND($I96="Fisico",L96=1),1,IF(AND(L96=1,$I96="Electronico"),2,IF(L96=1,VLOOKUP($C96&amp;"|"&amp;$B96&amp;"|"&amp;$D96,Empresas!$C$6:$CC$92,$G96+6+1,0),0))))</f>
        <v>0</v>
      </c>
      <c r="AD96" s="147">
        <f>IF(AND($I96="Si",M96=1),1,IF(AND($I96="Fisico",M96=1),1,IF(AND(M96=1,$I96="Electronico"),2,IF(M96=1,VLOOKUP($C96&amp;"|"&amp;$B96&amp;"|"&amp;$D96,Empresas!$C$6:$CC$92,$G96+6+1,0),0))))</f>
        <v>0</v>
      </c>
      <c r="AE96" s="147">
        <f>IF(AND($I96="Si",N96=1),1,IF(AND($I96="Fisico",N96=1),1,IF(AND(N96=1,$I96="Electronico"),2,IF(N96=1,VLOOKUP($C96&amp;"|"&amp;$B96&amp;"|"&amp;$D96,Empresas!$C$6:$CC$92,$G96+6+1,0),0))))</f>
        <v>0</v>
      </c>
      <c r="AF96" s="147">
        <f>IF(AND($I96="Si",O96=1),1,IF(AND($I96="Fisico",O96=1),1,IF(AND(O96=1,$I96="Electronico"),2,IF(O96=1,VLOOKUP($C96&amp;"|"&amp;$B96&amp;"|"&amp;$D96,Empresas!$C$6:$CC$92,$G96+6+1,0),0))))</f>
        <v>0</v>
      </c>
      <c r="AG96" s="147">
        <f>IF(AND($I96="Si",P96=1),1,IF(AND($I96="Fisico",P96=1),1,IF(AND(P96=1,$I96="Electronico"),2,IF(P96=1,VLOOKUP($C96&amp;"|"&amp;$B96&amp;"|"&amp;$D96,Empresas!$C$6:$CC$92,$G96+6+1,0),0))))</f>
        <v>0</v>
      </c>
      <c r="AH96" s="147">
        <f>IF(AND($I96="Si",Q96=1),1,IF(AND($I96="Fisico",Q96=1),1,IF(AND(Q96=1,$I96="Electronico"),2,IF(Q96=1,VLOOKUP($C96&amp;"|"&amp;$B96&amp;"|"&amp;$D96,Empresas!$C$6:$CC$92,$G96+6+1,0),0))))</f>
        <v>0</v>
      </c>
      <c r="AI96" s="147">
        <f>IF(AND($I96="Si",R96=1),1,IF(AND($I96="Fisico",R96=1),1,IF(AND(R96=1,$I96="Electronico"),2,IF(R96=1,VLOOKUP($C96&amp;"|"&amp;$B96&amp;"|"&amp;$D96,Empresas!$C$6:$CC$92,$G96+6+1,0),0))))</f>
        <v>0</v>
      </c>
      <c r="AJ96" s="147">
        <f>IF(AND($I96="Si",S96=1),1,IF(AND($I96="Fisico",S96=1),1,IF(AND(S96=1,$I96="Electronico"),2,IF(S96=1,VLOOKUP($C96&amp;"|"&amp;$B96&amp;"|"&amp;$D96,Empresas!$C$6:$CC$92,$G96+6+1,0),0))))</f>
        <v>0</v>
      </c>
      <c r="AK96" s="147">
        <f>IF(AND($I96="Si",T96=1),1,IF(AND($I96="Fisico",T96=1),1,IF(AND(T96=1,$I96="Electronico"),2,IF(T96=1,VLOOKUP($C96&amp;"|"&amp;$B96&amp;"|"&amp;$D96,Empresas!$C$6:$CC$92,$G96+6+1,0),0))))</f>
        <v>0</v>
      </c>
      <c r="AL96" s="147">
        <f>IF(AND($I96="Si",U96=1),1,IF(AND($I96="Fisico",U96=1),1,IF(AND(U96=1,$I96="Electronico"),2,IF(U96=1,VLOOKUP($C96&amp;"|"&amp;$B96&amp;"|"&amp;$D96,Empresas!$C$6:$CC$92,$G96+6+1,0),0))))</f>
        <v>0</v>
      </c>
      <c r="AM96" s="149">
        <f t="shared" si="13"/>
        <v>0</v>
      </c>
      <c r="AN96" s="149">
        <f t="shared" si="14"/>
        <v>8</v>
      </c>
      <c r="AO96" s="152">
        <f t="shared" si="15"/>
        <v>0</v>
      </c>
    </row>
    <row r="97" spans="1:41" x14ac:dyDescent="0.25">
      <c r="A97" s="140" t="str">
        <f>VLOOKUP(D97,Empresas!$D$7:$F$91,3,0)</f>
        <v>Yulisa</v>
      </c>
      <c r="B97" s="141" t="str">
        <f>VLOOKUP(D97,Empresas!$D$7:$G$91,4,0)</f>
        <v>Lorenzo</v>
      </c>
      <c r="C97" s="141" t="s">
        <v>544</v>
      </c>
      <c r="D97" s="141" t="s">
        <v>1</v>
      </c>
      <c r="E97" s="141" t="str">
        <f>VLOOKUP(D97,Empresas!$D$7:$E$92,2,0)</f>
        <v>AGRO MI PERU FOODS SAC</v>
      </c>
      <c r="F97" s="141" t="s">
        <v>182</v>
      </c>
      <c r="G97" s="142">
        <f t="shared" si="17"/>
        <v>60</v>
      </c>
      <c r="H97" s="142" t="str">
        <f>VLOOKUP(D97,Empresas!$D$6:$L$92,7,0)</f>
        <v>Mensual</v>
      </c>
      <c r="I97" s="141" t="str">
        <f>VLOOKUP(VLOOKUP(D97&amp;"|"&amp;B97,Empresas!$I$7:$CB$92,G97,0),Tablas!$A$8:$B$10,2,0)</f>
        <v>Fisico</v>
      </c>
      <c r="J97" s="78">
        <v>2</v>
      </c>
      <c r="K97" s="78">
        <v>2</v>
      </c>
      <c r="L97" s="78">
        <v>2</v>
      </c>
      <c r="M97" s="78">
        <v>2</v>
      </c>
      <c r="N97" s="78">
        <v>2</v>
      </c>
      <c r="O97" s="78">
        <v>2</v>
      </c>
      <c r="P97" s="78">
        <v>2</v>
      </c>
      <c r="Q97" s="78">
        <v>2</v>
      </c>
      <c r="R97" s="78"/>
      <c r="S97" s="78"/>
      <c r="T97" s="78"/>
      <c r="U97" s="78"/>
      <c r="V97" s="78" t="str">
        <f>VLOOKUP(D97,Empresas!$D$7:$CF$91,81,0)</f>
        <v>A</v>
      </c>
      <c r="W97" s="78" t="str">
        <f>VLOOKUP(D97,Empresas!$D$7:$M$91,10,0)</f>
        <v>General/Prico</v>
      </c>
      <c r="X97" s="69" t="str">
        <f t="shared" si="11"/>
        <v>NO</v>
      </c>
      <c r="Y97" s="153" t="str">
        <f t="shared" si="12"/>
        <v>Si aplica</v>
      </c>
      <c r="Z97" s="147">
        <f>IF(Y97="No aplica",0,IF(I97="no",0,IF(I97="No aplica",0,IF(I97="Si",1,IF(I97="Fisico",1,IF(I97="Electronico",2,VLOOKUP(C97&amp;"|"&amp;B97&amp;"|"&amp;D97,Empresas!$C$6:$CC$92,G97+6+1,0)))))))</f>
        <v>1</v>
      </c>
      <c r="AA97" s="147">
        <f>IF(AND($I97="Si",J97=1),1,IF(AND($I97="Fisico",J97=1),1,IF(AND(J97=1,$I97="Electronico"),2,IF(J97=1,VLOOKUP($C97&amp;"|"&amp;$B97&amp;"|"&amp;$D97,Empresas!$C$6:$CC$92,$G97+6+1,0),0))))</f>
        <v>0</v>
      </c>
      <c r="AB97" s="147">
        <f>IF(AND($I97="Si",K97=1),1,IF(AND($I97="Fisico",K97=1),1,IF(AND(K97=1,$I97="Electronico"),2,IF(K97=1,VLOOKUP($C97&amp;"|"&amp;$B97&amp;"|"&amp;$D97,Empresas!$C$6:$CC$92,$G97+6+1,0),0))))</f>
        <v>0</v>
      </c>
      <c r="AC97" s="147">
        <f>IF(AND($I97="Si",L97=1),1,IF(AND($I97="Fisico",L97=1),1,IF(AND(L97=1,$I97="Electronico"),2,IF(L97=1,VLOOKUP($C97&amp;"|"&amp;$B97&amp;"|"&amp;$D97,Empresas!$C$6:$CC$92,$G97+6+1,0),0))))</f>
        <v>0</v>
      </c>
      <c r="AD97" s="147">
        <f>IF(AND($I97="Si",M97=1),1,IF(AND($I97="Fisico",M97=1),1,IF(AND(M97=1,$I97="Electronico"),2,IF(M97=1,VLOOKUP($C97&amp;"|"&amp;$B97&amp;"|"&amp;$D97,Empresas!$C$6:$CC$92,$G97+6+1,0),0))))</f>
        <v>0</v>
      </c>
      <c r="AE97" s="147">
        <f>IF(AND($I97="Si",N97=1),1,IF(AND($I97="Fisico",N97=1),1,IF(AND(N97=1,$I97="Electronico"),2,IF(N97=1,VLOOKUP($C97&amp;"|"&amp;$B97&amp;"|"&amp;$D97,Empresas!$C$6:$CC$92,$G97+6+1,0),0))))</f>
        <v>0</v>
      </c>
      <c r="AF97" s="147">
        <f>IF(AND($I97="Si",O97=1),1,IF(AND($I97="Fisico",O97=1),1,IF(AND(O97=1,$I97="Electronico"),2,IF(O97=1,VLOOKUP($C97&amp;"|"&amp;$B97&amp;"|"&amp;$D97,Empresas!$C$6:$CC$92,$G97+6+1,0),0))))</f>
        <v>0</v>
      </c>
      <c r="AG97" s="147">
        <f>IF(AND($I97="Si",P97=1),1,IF(AND($I97="Fisico",P97=1),1,IF(AND(P97=1,$I97="Electronico"),2,IF(P97=1,VLOOKUP($C97&amp;"|"&amp;$B97&amp;"|"&amp;$D97,Empresas!$C$6:$CC$92,$G97+6+1,0),0))))</f>
        <v>0</v>
      </c>
      <c r="AH97" s="147">
        <f>IF(AND($I97="Si",Q97=1),1,IF(AND($I97="Fisico",Q97=1),1,IF(AND(Q97=1,$I97="Electronico"),2,IF(Q97=1,VLOOKUP($C97&amp;"|"&amp;$B97&amp;"|"&amp;$D97,Empresas!$C$6:$CC$92,$G97+6+1,0),0))))</f>
        <v>0</v>
      </c>
      <c r="AI97" s="147">
        <f>IF(AND($I97="Si",R97=1),1,IF(AND($I97="Fisico",R97=1),1,IF(AND(R97=1,$I97="Electronico"),2,IF(R97=1,VLOOKUP($C97&amp;"|"&amp;$B97&amp;"|"&amp;$D97,Empresas!$C$6:$CC$92,$G97+6+1,0),0))))</f>
        <v>0</v>
      </c>
      <c r="AJ97" s="147">
        <f>IF(AND($I97="Si",S97=1),1,IF(AND($I97="Fisico",S97=1),1,IF(AND(S97=1,$I97="Electronico"),2,IF(S97=1,VLOOKUP($C97&amp;"|"&amp;$B97&amp;"|"&amp;$D97,Empresas!$C$6:$CC$92,$G97+6+1,0),0))))</f>
        <v>0</v>
      </c>
      <c r="AK97" s="147">
        <f>IF(AND($I97="Si",T97=1),1,IF(AND($I97="Fisico",T97=1),1,IF(AND(T97=1,$I97="Electronico"),2,IF(T97=1,VLOOKUP($C97&amp;"|"&amp;$B97&amp;"|"&amp;$D97,Empresas!$C$6:$CC$92,$G97+6+1,0),0))))</f>
        <v>0</v>
      </c>
      <c r="AL97" s="147">
        <f>IF(AND($I97="Si",U97=1),1,IF(AND($I97="Fisico",U97=1),1,IF(AND(U97=1,$I97="Electronico"),2,IF(U97=1,VLOOKUP($C97&amp;"|"&amp;$B97&amp;"|"&amp;$D97,Empresas!$C$6:$CC$92,$G97+6+1,0),0))))</f>
        <v>0</v>
      </c>
      <c r="AM97" s="149">
        <f t="shared" si="13"/>
        <v>0</v>
      </c>
      <c r="AN97" s="149">
        <f t="shared" si="14"/>
        <v>8</v>
      </c>
      <c r="AO97" s="152">
        <f t="shared" si="15"/>
        <v>0</v>
      </c>
    </row>
    <row r="98" spans="1:41" x14ac:dyDescent="0.25">
      <c r="A98" s="143" t="str">
        <f>VLOOKUP(D98,Empresas!$D$7:$F$91,3,0)</f>
        <v>Yulisa</v>
      </c>
      <c r="B98" s="144" t="str">
        <f>VLOOKUP(D98,Empresas!$D$7:$G$91,4,0)</f>
        <v>Lorenzo</v>
      </c>
      <c r="C98" s="144" t="s">
        <v>544</v>
      </c>
      <c r="D98" s="144" t="s">
        <v>1</v>
      </c>
      <c r="E98" s="144" t="str">
        <f>VLOOKUP(D98,Empresas!$D$7:$E$92,2,0)</f>
        <v>AGRO MI PERU FOODS SAC</v>
      </c>
      <c r="F98" s="144" t="s">
        <v>183</v>
      </c>
      <c r="G98" s="145">
        <f>+Empresas!$BR$2</f>
        <v>62</v>
      </c>
      <c r="H98" s="145" t="str">
        <f>VLOOKUP(D98,Empresas!$D$6:$L$92,7,0)</f>
        <v>Mensual</v>
      </c>
      <c r="I98" s="144" t="str">
        <f>VLOOKUP(VLOOKUP(D98&amp;"|"&amp;B98,Empresas!$I$7:$CB$92,G98,0),Tablas!$A$13:$B$14,2,0)</f>
        <v>Si</v>
      </c>
      <c r="J98" s="78">
        <v>1</v>
      </c>
      <c r="K98" s="78">
        <v>1</v>
      </c>
      <c r="L98" s="78">
        <v>1</v>
      </c>
      <c r="M98" s="78">
        <v>1</v>
      </c>
      <c r="N98" s="78">
        <v>1</v>
      </c>
      <c r="O98" s="78">
        <v>1</v>
      </c>
      <c r="P98" s="78">
        <v>1</v>
      </c>
      <c r="Q98" s="78">
        <v>2</v>
      </c>
      <c r="R98" s="78"/>
      <c r="S98" s="78"/>
      <c r="T98" s="78"/>
      <c r="U98" s="78"/>
      <c r="V98" s="78" t="str">
        <f>VLOOKUP(D98,Empresas!$D$7:$CF$91,81,0)</f>
        <v>A</v>
      </c>
      <c r="W98" s="78" t="str">
        <f>VLOOKUP(D98,Empresas!$D$7:$M$91,10,0)</f>
        <v>General/Prico</v>
      </c>
      <c r="X98" s="69" t="str">
        <f t="shared" si="11"/>
        <v>SI</v>
      </c>
      <c r="Y98" s="153" t="str">
        <f t="shared" si="12"/>
        <v>Si aplica</v>
      </c>
      <c r="Z98" s="147">
        <f>IF(Y98="No aplica",0,IF(I98="no",0,IF(I98="No aplica",0,IF(I98="Si",1,IF(I98="Fisico",1,IF(I98="Electronico",2,VLOOKUP(C98&amp;"|"&amp;B98&amp;"|"&amp;D98,Empresas!$C$6:$CC$92,G98+6+1,0)))))))</f>
        <v>1</v>
      </c>
      <c r="AA98" s="147">
        <f>IF(AND($I98="Si",J98=1),1,IF(AND($I98="Fisico",J98=1),1,IF(AND(J98=1,$I98="Electronico"),2,IF(J98=1,VLOOKUP($C98&amp;"|"&amp;$B98&amp;"|"&amp;$D98,Empresas!$C$6:$CC$92,$G98+6+1,0),0))))</f>
        <v>1</v>
      </c>
      <c r="AB98" s="147">
        <f>IF(AND($I98="Si",K98=1),1,IF(AND($I98="Fisico",K98=1),1,IF(AND(K98=1,$I98="Electronico"),2,IF(K98=1,VLOOKUP($C98&amp;"|"&amp;$B98&amp;"|"&amp;$D98,Empresas!$C$6:$CC$92,$G98+6+1,0),0))))</f>
        <v>1</v>
      </c>
      <c r="AC98" s="147">
        <f>IF(AND($I98="Si",L98=1),1,IF(AND($I98="Fisico",L98=1),1,IF(AND(L98=1,$I98="Electronico"),2,IF(L98=1,VLOOKUP($C98&amp;"|"&amp;$B98&amp;"|"&amp;$D98,Empresas!$C$6:$CC$92,$G98+6+1,0),0))))</f>
        <v>1</v>
      </c>
      <c r="AD98" s="147">
        <f>IF(AND($I98="Si",M98=1),1,IF(AND($I98="Fisico",M98=1),1,IF(AND(M98=1,$I98="Electronico"),2,IF(M98=1,VLOOKUP($C98&amp;"|"&amp;$B98&amp;"|"&amp;$D98,Empresas!$C$6:$CC$92,$G98+6+1,0),0))))</f>
        <v>1</v>
      </c>
      <c r="AE98" s="147">
        <f>IF(AND($I98="Si",N98=1),1,IF(AND($I98="Fisico",N98=1),1,IF(AND(N98=1,$I98="Electronico"),2,IF(N98=1,VLOOKUP($C98&amp;"|"&amp;$B98&amp;"|"&amp;$D98,Empresas!$C$6:$CC$92,$G98+6+1,0),0))))</f>
        <v>1</v>
      </c>
      <c r="AF98" s="147">
        <f>IF(AND($I98="Si",O98=1),1,IF(AND($I98="Fisico",O98=1),1,IF(AND(O98=1,$I98="Electronico"),2,IF(O98=1,VLOOKUP($C98&amp;"|"&amp;$B98&amp;"|"&amp;$D98,Empresas!$C$6:$CC$92,$G98+6+1,0),0))))</f>
        <v>1</v>
      </c>
      <c r="AG98" s="147">
        <f>IF(AND($I98="Si",P98=1),1,IF(AND($I98="Fisico",P98=1),1,IF(AND(P98=1,$I98="Electronico"),2,IF(P98=1,VLOOKUP($C98&amp;"|"&amp;$B98&amp;"|"&amp;$D98,Empresas!$C$6:$CC$92,$G98+6+1,0),0))))</f>
        <v>1</v>
      </c>
      <c r="AH98" s="147">
        <f>IF(AND($I98="Si",Q98=1),1,IF(AND($I98="Fisico",Q98=1),1,IF(AND(Q98=1,$I98="Electronico"),2,IF(Q98=1,VLOOKUP($C98&amp;"|"&amp;$B98&amp;"|"&amp;$D98,Empresas!$C$6:$CC$92,$G98+6+1,0),0))))</f>
        <v>0</v>
      </c>
      <c r="AI98" s="147">
        <f>IF(AND($I98="Si",R98=1),1,IF(AND($I98="Fisico",R98=1),1,IF(AND(R98=1,$I98="Electronico"),2,IF(R98=1,VLOOKUP($C98&amp;"|"&amp;$B98&amp;"|"&amp;$D98,Empresas!$C$6:$CC$92,$G98+6+1,0),0))))</f>
        <v>0</v>
      </c>
      <c r="AJ98" s="147">
        <f>IF(AND($I98="Si",S98=1),1,IF(AND($I98="Fisico",S98=1),1,IF(AND(S98=1,$I98="Electronico"),2,IF(S98=1,VLOOKUP($C98&amp;"|"&amp;$B98&amp;"|"&amp;$D98,Empresas!$C$6:$CC$92,$G98+6+1,0),0))))</f>
        <v>0</v>
      </c>
      <c r="AK98" s="147">
        <f>IF(AND($I98="Si",T98=1),1,IF(AND($I98="Fisico",T98=1),1,IF(AND(T98=1,$I98="Electronico"),2,IF(T98=1,VLOOKUP($C98&amp;"|"&amp;$B98&amp;"|"&amp;$D98,Empresas!$C$6:$CC$92,$G98+6+1,0),0))))</f>
        <v>0</v>
      </c>
      <c r="AL98" s="147">
        <f>IF(AND($I98="Si",U98=1),1,IF(AND($I98="Fisico",U98=1),1,IF(AND(U98=1,$I98="Electronico"),2,IF(U98=1,VLOOKUP($C98&amp;"|"&amp;$B98&amp;"|"&amp;$D98,Empresas!$C$6:$CC$92,$G98+6+1,0),0))))</f>
        <v>0</v>
      </c>
      <c r="AM98" s="149">
        <f t="shared" si="13"/>
        <v>7</v>
      </c>
      <c r="AN98" s="149">
        <f t="shared" si="14"/>
        <v>8</v>
      </c>
      <c r="AO98" s="152">
        <f t="shared" si="15"/>
        <v>0.875</v>
      </c>
    </row>
    <row r="99" spans="1:41" x14ac:dyDescent="0.25">
      <c r="A99" s="143" t="str">
        <f>VLOOKUP(D99,Empresas!$D$7:$F$91,3,0)</f>
        <v>Yulisa</v>
      </c>
      <c r="B99" s="144" t="str">
        <f>VLOOKUP(D99,Empresas!$D$7:$G$91,4,0)</f>
        <v>Lorenzo</v>
      </c>
      <c r="C99" s="144" t="s">
        <v>544</v>
      </c>
      <c r="D99" s="144" t="s">
        <v>1</v>
      </c>
      <c r="E99" s="144" t="str">
        <f>VLOOKUP(D99,Empresas!$D$7:$E$92,2,0)</f>
        <v>AGRO MI PERU FOODS SAC</v>
      </c>
      <c r="F99" s="144" t="s">
        <v>184</v>
      </c>
      <c r="G99" s="145">
        <f>+G98+1</f>
        <v>63</v>
      </c>
      <c r="H99" s="145" t="str">
        <f>VLOOKUP(D99,Empresas!$D$6:$L$92,7,0)</f>
        <v>Mensual</v>
      </c>
      <c r="I99" s="144" t="str">
        <f>VLOOKUP(VLOOKUP(D99&amp;"|"&amp;B99,Empresas!$I$7:$CB$92,G99,0),Tablas!$A$13:$B$14,2,0)</f>
        <v>Si</v>
      </c>
      <c r="J99" s="78">
        <v>1</v>
      </c>
      <c r="K99" s="78">
        <v>1</v>
      </c>
      <c r="L99" s="78">
        <v>1</v>
      </c>
      <c r="M99" s="78">
        <v>1</v>
      </c>
      <c r="N99" s="78">
        <v>1</v>
      </c>
      <c r="O99" s="78">
        <v>1</v>
      </c>
      <c r="P99" s="78">
        <v>1</v>
      </c>
      <c r="Q99" s="78">
        <v>2</v>
      </c>
      <c r="R99" s="78"/>
      <c r="S99" s="78"/>
      <c r="T99" s="78"/>
      <c r="U99" s="78"/>
      <c r="V99" s="78" t="str">
        <f>VLOOKUP(D99,Empresas!$D$7:$CF$91,81,0)</f>
        <v>A</v>
      </c>
      <c r="W99" s="78" t="str">
        <f>VLOOKUP(D99,Empresas!$D$7:$M$91,10,0)</f>
        <v>General/Prico</v>
      </c>
      <c r="X99" s="69" t="str">
        <f t="shared" si="11"/>
        <v>SI</v>
      </c>
      <c r="Y99" s="153" t="str">
        <f t="shared" si="12"/>
        <v>Si aplica</v>
      </c>
      <c r="Z99" s="147">
        <f>IF(Y99="No aplica",0,IF(I99="no",0,IF(I99="No aplica",0,IF(I99="Si",1,IF(I99="Fisico",1,IF(I99="Electronico",2,VLOOKUP(C99&amp;"|"&amp;B99&amp;"|"&amp;D99,Empresas!$C$6:$CC$92,G99+6+1,0)))))))</f>
        <v>1</v>
      </c>
      <c r="AA99" s="147">
        <f>IF(AND($I99="Si",J99=1),1,IF(AND($I99="Fisico",J99=1),1,IF(AND(J99=1,$I99="Electronico"),2,IF(J99=1,VLOOKUP($C99&amp;"|"&amp;$B99&amp;"|"&amp;$D99,Empresas!$C$6:$CC$92,$G99+6+1,0),0))))</f>
        <v>1</v>
      </c>
      <c r="AB99" s="147">
        <f>IF(AND($I99="Si",K99=1),1,IF(AND($I99="Fisico",K99=1),1,IF(AND(K99=1,$I99="Electronico"),2,IF(K99=1,VLOOKUP($C99&amp;"|"&amp;$B99&amp;"|"&amp;$D99,Empresas!$C$6:$CC$92,$G99+6+1,0),0))))</f>
        <v>1</v>
      </c>
      <c r="AC99" s="147">
        <f>IF(AND($I99="Si",L99=1),1,IF(AND($I99="Fisico",L99=1),1,IF(AND(L99=1,$I99="Electronico"),2,IF(L99=1,VLOOKUP($C99&amp;"|"&amp;$B99&amp;"|"&amp;$D99,Empresas!$C$6:$CC$92,$G99+6+1,0),0))))</f>
        <v>1</v>
      </c>
      <c r="AD99" s="147">
        <f>IF(AND($I99="Si",M99=1),1,IF(AND($I99="Fisico",M99=1),1,IF(AND(M99=1,$I99="Electronico"),2,IF(M99=1,VLOOKUP($C99&amp;"|"&amp;$B99&amp;"|"&amp;$D99,Empresas!$C$6:$CC$92,$G99+6+1,0),0))))</f>
        <v>1</v>
      </c>
      <c r="AE99" s="147">
        <f>IF(AND($I99="Si",N99=1),1,IF(AND($I99="Fisico",N99=1),1,IF(AND(N99=1,$I99="Electronico"),2,IF(N99=1,VLOOKUP($C99&amp;"|"&amp;$B99&amp;"|"&amp;$D99,Empresas!$C$6:$CC$92,$G99+6+1,0),0))))</f>
        <v>1</v>
      </c>
      <c r="AF99" s="147">
        <f>IF(AND($I99="Si",O99=1),1,IF(AND($I99="Fisico",O99=1),1,IF(AND(O99=1,$I99="Electronico"),2,IF(O99=1,VLOOKUP($C99&amp;"|"&amp;$B99&amp;"|"&amp;$D99,Empresas!$C$6:$CC$92,$G99+6+1,0),0))))</f>
        <v>1</v>
      </c>
      <c r="AG99" s="147">
        <f>IF(AND($I99="Si",P99=1),1,IF(AND($I99="Fisico",P99=1),1,IF(AND(P99=1,$I99="Electronico"),2,IF(P99=1,VLOOKUP($C99&amp;"|"&amp;$B99&amp;"|"&amp;$D99,Empresas!$C$6:$CC$92,$G99+6+1,0),0))))</f>
        <v>1</v>
      </c>
      <c r="AH99" s="147">
        <f>IF(AND($I99="Si",Q99=1),1,IF(AND($I99="Fisico",Q99=1),1,IF(AND(Q99=1,$I99="Electronico"),2,IF(Q99=1,VLOOKUP($C99&amp;"|"&amp;$B99&amp;"|"&amp;$D99,Empresas!$C$6:$CC$92,$G99+6+1,0),0))))</f>
        <v>0</v>
      </c>
      <c r="AI99" s="147">
        <f>IF(AND($I99="Si",R99=1),1,IF(AND($I99="Fisico",R99=1),1,IF(AND(R99=1,$I99="Electronico"),2,IF(R99=1,VLOOKUP($C99&amp;"|"&amp;$B99&amp;"|"&amp;$D99,Empresas!$C$6:$CC$92,$G99+6+1,0),0))))</f>
        <v>0</v>
      </c>
      <c r="AJ99" s="147">
        <f>IF(AND($I99="Si",S99=1),1,IF(AND($I99="Fisico",S99=1),1,IF(AND(S99=1,$I99="Electronico"),2,IF(S99=1,VLOOKUP($C99&amp;"|"&amp;$B99&amp;"|"&amp;$D99,Empresas!$C$6:$CC$92,$G99+6+1,0),0))))</f>
        <v>0</v>
      </c>
      <c r="AK99" s="147">
        <f>IF(AND($I99="Si",T99=1),1,IF(AND($I99="Fisico",T99=1),1,IF(AND(T99=1,$I99="Electronico"),2,IF(T99=1,VLOOKUP($C99&amp;"|"&amp;$B99&amp;"|"&amp;$D99,Empresas!$C$6:$CC$92,$G99+6+1,0),0))))</f>
        <v>0</v>
      </c>
      <c r="AL99" s="147">
        <f>IF(AND($I99="Si",U99=1),1,IF(AND($I99="Fisico",U99=1),1,IF(AND(U99=1,$I99="Electronico"),2,IF(U99=1,VLOOKUP($C99&amp;"|"&amp;$B99&amp;"|"&amp;$D99,Empresas!$C$6:$CC$92,$G99+6+1,0),0))))</f>
        <v>0</v>
      </c>
      <c r="AM99" s="149">
        <f t="shared" si="13"/>
        <v>7</v>
      </c>
      <c r="AN99" s="149">
        <f t="shared" si="14"/>
        <v>8</v>
      </c>
      <c r="AO99" s="152">
        <f t="shared" si="15"/>
        <v>0.875</v>
      </c>
    </row>
    <row r="100" spans="1:41" x14ac:dyDescent="0.25">
      <c r="A100" s="143" t="str">
        <f>VLOOKUP(D100,Empresas!$D$7:$F$91,3,0)</f>
        <v>Yulisa</v>
      </c>
      <c r="B100" s="144" t="str">
        <f>VLOOKUP(D100,Empresas!$D$7:$G$91,4,0)</f>
        <v>Lorenzo</v>
      </c>
      <c r="C100" s="144" t="s">
        <v>544</v>
      </c>
      <c r="D100" s="144" t="s">
        <v>1</v>
      </c>
      <c r="E100" s="144" t="str">
        <f>VLOOKUP(D100,Empresas!$D$7:$E$92,2,0)</f>
        <v>AGRO MI PERU FOODS SAC</v>
      </c>
      <c r="F100" s="144" t="s">
        <v>185</v>
      </c>
      <c r="G100" s="145">
        <f t="shared" ref="G100:G107" si="18">+G99+1</f>
        <v>64</v>
      </c>
      <c r="H100" s="145" t="str">
        <f>VLOOKUP(D100,Empresas!$D$6:$L$92,7,0)</f>
        <v>Mensual</v>
      </c>
      <c r="I100" s="144" t="str">
        <f>VLOOKUP(VLOOKUP(D100&amp;"|"&amp;B100,Empresas!$I$7:$CB$92,G100,0),Tablas!$A$13:$B$14,2,0)</f>
        <v>No</v>
      </c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 t="str">
        <f>VLOOKUP(D100,Empresas!$D$7:$CF$91,81,0)</f>
        <v>A</v>
      </c>
      <c r="W100" s="78" t="str">
        <f>VLOOKUP(D100,Empresas!$D$7:$M$91,10,0)</f>
        <v>General/Prico</v>
      </c>
      <c r="X100" s="69" t="str">
        <f t="shared" si="11"/>
        <v>SI</v>
      </c>
      <c r="Y100" s="153" t="str">
        <f t="shared" si="12"/>
        <v>No aplica</v>
      </c>
      <c r="Z100" s="147">
        <f>IF(Y100="No aplica",0,IF(I100="no",0,IF(I100="No aplica",0,IF(I100="Si",1,IF(I100="Fisico",1,IF(I100="Electronico",2,VLOOKUP(C100&amp;"|"&amp;B100&amp;"|"&amp;D100,Empresas!$C$6:$CC$92,G100+6+1,0)))))))</f>
        <v>0</v>
      </c>
      <c r="AA100" s="147">
        <f>IF(AND($I100="Si",J100=1),1,IF(AND($I100="Fisico",J100=1),1,IF(AND(J100=1,$I100="Electronico"),2,IF(J100=1,VLOOKUP($C100&amp;"|"&amp;$B100&amp;"|"&amp;$D100,Empresas!$C$6:$CC$92,$G100+6+1,0),0))))</f>
        <v>0</v>
      </c>
      <c r="AB100" s="147">
        <f>IF(AND($I100="Si",K100=1),1,IF(AND($I100="Fisico",K100=1),1,IF(AND(K100=1,$I100="Electronico"),2,IF(K100=1,VLOOKUP($C100&amp;"|"&amp;$B100&amp;"|"&amp;$D100,Empresas!$C$6:$CC$92,$G100+6+1,0),0))))</f>
        <v>0</v>
      </c>
      <c r="AC100" s="147">
        <f>IF(AND($I100="Si",L100=1),1,IF(AND($I100="Fisico",L100=1),1,IF(AND(L100=1,$I100="Electronico"),2,IF(L100=1,VLOOKUP($C100&amp;"|"&amp;$B100&amp;"|"&amp;$D100,Empresas!$C$6:$CC$92,$G100+6+1,0),0))))</f>
        <v>0</v>
      </c>
      <c r="AD100" s="147">
        <f>IF(AND($I100="Si",M100=1),1,IF(AND($I100="Fisico",M100=1),1,IF(AND(M100=1,$I100="Electronico"),2,IF(M100=1,VLOOKUP($C100&amp;"|"&amp;$B100&amp;"|"&amp;$D100,Empresas!$C$6:$CC$92,$G100+6+1,0),0))))</f>
        <v>0</v>
      </c>
      <c r="AE100" s="147">
        <f>IF(AND($I100="Si",N100=1),1,IF(AND($I100="Fisico",N100=1),1,IF(AND(N100=1,$I100="Electronico"),2,IF(N100=1,VLOOKUP($C100&amp;"|"&amp;$B100&amp;"|"&amp;$D100,Empresas!$C$6:$CC$92,$G100+6+1,0),0))))</f>
        <v>0</v>
      </c>
      <c r="AF100" s="147">
        <f>IF(AND($I100="Si",O100=1),1,IF(AND($I100="Fisico",O100=1),1,IF(AND(O100=1,$I100="Electronico"),2,IF(O100=1,VLOOKUP($C100&amp;"|"&amp;$B100&amp;"|"&amp;$D100,Empresas!$C$6:$CC$92,$G100+6+1,0),0))))</f>
        <v>0</v>
      </c>
      <c r="AG100" s="147">
        <f>IF(AND($I100="Si",P100=1),1,IF(AND($I100="Fisico",P100=1),1,IF(AND(P100=1,$I100="Electronico"),2,IF(P100=1,VLOOKUP($C100&amp;"|"&amp;$B100&amp;"|"&amp;$D100,Empresas!$C$6:$CC$92,$G100+6+1,0),0))))</f>
        <v>0</v>
      </c>
      <c r="AH100" s="147">
        <f>IF(AND($I100="Si",Q100=1),1,IF(AND($I100="Fisico",Q100=1),1,IF(AND(Q100=1,$I100="Electronico"),2,IF(Q100=1,VLOOKUP($C100&amp;"|"&amp;$B100&amp;"|"&amp;$D100,Empresas!$C$6:$CC$92,$G100+6+1,0),0))))</f>
        <v>0</v>
      </c>
      <c r="AI100" s="147">
        <f>IF(AND($I100="Si",R100=1),1,IF(AND($I100="Fisico",R100=1),1,IF(AND(R100=1,$I100="Electronico"),2,IF(R100=1,VLOOKUP($C100&amp;"|"&amp;$B100&amp;"|"&amp;$D100,Empresas!$C$6:$CC$92,$G100+6+1,0),0))))</f>
        <v>0</v>
      </c>
      <c r="AJ100" s="147">
        <f>IF(AND($I100="Si",S100=1),1,IF(AND($I100="Fisico",S100=1),1,IF(AND(S100=1,$I100="Electronico"),2,IF(S100=1,VLOOKUP($C100&amp;"|"&amp;$B100&amp;"|"&amp;$D100,Empresas!$C$6:$CC$92,$G100+6+1,0),0))))</f>
        <v>0</v>
      </c>
      <c r="AK100" s="147">
        <f>IF(AND($I100="Si",T100=1),1,IF(AND($I100="Fisico",T100=1),1,IF(AND(T100=1,$I100="Electronico"),2,IF(T100=1,VLOOKUP($C100&amp;"|"&amp;$B100&amp;"|"&amp;$D100,Empresas!$C$6:$CC$92,$G100+6+1,0),0))))</f>
        <v>0</v>
      </c>
      <c r="AL100" s="147">
        <f>IF(AND($I100="Si",U100=1),1,IF(AND($I100="Fisico",U100=1),1,IF(AND(U100=1,$I100="Electronico"),2,IF(U100=1,VLOOKUP($C100&amp;"|"&amp;$B100&amp;"|"&amp;$D100,Empresas!$C$6:$CC$92,$G100+6+1,0),0))))</f>
        <v>0</v>
      </c>
      <c r="AM100" s="149">
        <f t="shared" si="13"/>
        <v>0</v>
      </c>
      <c r="AN100" s="149">
        <f t="shared" si="14"/>
        <v>0</v>
      </c>
      <c r="AO100" s="152">
        <f t="shared" si="15"/>
        <v>0</v>
      </c>
    </row>
    <row r="101" spans="1:41" x14ac:dyDescent="0.25">
      <c r="A101" s="143" t="str">
        <f>VLOOKUP(D101,Empresas!$D$7:$F$91,3,0)</f>
        <v>Yulisa</v>
      </c>
      <c r="B101" s="144" t="str">
        <f>VLOOKUP(D101,Empresas!$D$7:$G$91,4,0)</f>
        <v>Lorenzo</v>
      </c>
      <c r="C101" s="144" t="s">
        <v>544</v>
      </c>
      <c r="D101" s="144" t="s">
        <v>1</v>
      </c>
      <c r="E101" s="144" t="str">
        <f>VLOOKUP(D101,Empresas!$D$7:$E$92,2,0)</f>
        <v>AGRO MI PERU FOODS SAC</v>
      </c>
      <c r="F101" s="144" t="s">
        <v>186</v>
      </c>
      <c r="G101" s="145">
        <f t="shared" si="18"/>
        <v>65</v>
      </c>
      <c r="H101" s="145" t="str">
        <f>VLOOKUP(D101,Empresas!$D$6:$L$92,7,0)</f>
        <v>Mensual</v>
      </c>
      <c r="I101" s="144" t="str">
        <f>VLOOKUP(VLOOKUP(D101&amp;"|"&amp;B101,Empresas!$I$7:$CB$92,G101,0),Tablas!$A$13:$B$14,2,0)</f>
        <v>Si</v>
      </c>
      <c r="J101" s="78">
        <v>1</v>
      </c>
      <c r="K101" s="78">
        <v>1</v>
      </c>
      <c r="L101" s="78">
        <v>1</v>
      </c>
      <c r="M101" s="78">
        <v>1</v>
      </c>
      <c r="N101" s="78">
        <v>1</v>
      </c>
      <c r="O101" s="78">
        <v>1</v>
      </c>
      <c r="P101" s="78">
        <v>1</v>
      </c>
      <c r="Q101" s="78">
        <v>2</v>
      </c>
      <c r="R101" s="78"/>
      <c r="S101" s="78"/>
      <c r="T101" s="78"/>
      <c r="U101" s="78"/>
      <c r="V101" s="78" t="str">
        <f>VLOOKUP(D101,Empresas!$D$7:$CF$91,81,0)</f>
        <v>A</v>
      </c>
      <c r="W101" s="78" t="str">
        <f>VLOOKUP(D101,Empresas!$D$7:$M$91,10,0)</f>
        <v>General/Prico</v>
      </c>
      <c r="X101" s="69" t="str">
        <f t="shared" si="11"/>
        <v>SI</v>
      </c>
      <c r="Y101" s="153" t="str">
        <f t="shared" si="12"/>
        <v>Si aplica</v>
      </c>
      <c r="Z101" s="147">
        <f>IF(Y101="No aplica",0,IF(I101="no",0,IF(I101="No aplica",0,IF(I101="Si",1,IF(I101="Fisico",1,IF(I101="Electronico",2,VLOOKUP(C101&amp;"|"&amp;B101&amp;"|"&amp;D101,Empresas!$C$6:$CC$92,G101+6+1,0)))))))</f>
        <v>1</v>
      </c>
      <c r="AA101" s="147">
        <f>IF(AND($I101="Si",J101=1),1,IF(AND($I101="Fisico",J101=1),1,IF(AND(J101=1,$I101="Electronico"),2,IF(J101=1,VLOOKUP($C101&amp;"|"&amp;$B101&amp;"|"&amp;$D101,Empresas!$C$6:$CC$92,$G101+6+1,0),0))))</f>
        <v>1</v>
      </c>
      <c r="AB101" s="147">
        <f>IF(AND($I101="Si",K101=1),1,IF(AND($I101="Fisico",K101=1),1,IF(AND(K101=1,$I101="Electronico"),2,IF(K101=1,VLOOKUP($C101&amp;"|"&amp;$B101&amp;"|"&amp;$D101,Empresas!$C$6:$CC$92,$G101+6+1,0),0))))</f>
        <v>1</v>
      </c>
      <c r="AC101" s="147">
        <f>IF(AND($I101="Si",L101=1),1,IF(AND($I101="Fisico",L101=1),1,IF(AND(L101=1,$I101="Electronico"),2,IF(L101=1,VLOOKUP($C101&amp;"|"&amp;$B101&amp;"|"&amp;$D101,Empresas!$C$6:$CC$92,$G101+6+1,0),0))))</f>
        <v>1</v>
      </c>
      <c r="AD101" s="147">
        <f>IF(AND($I101="Si",M101=1),1,IF(AND($I101="Fisico",M101=1),1,IF(AND(M101=1,$I101="Electronico"),2,IF(M101=1,VLOOKUP($C101&amp;"|"&amp;$B101&amp;"|"&amp;$D101,Empresas!$C$6:$CC$92,$G101+6+1,0),0))))</f>
        <v>1</v>
      </c>
      <c r="AE101" s="147">
        <f>IF(AND($I101="Si",N101=1),1,IF(AND($I101="Fisico",N101=1),1,IF(AND(N101=1,$I101="Electronico"),2,IF(N101=1,VLOOKUP($C101&amp;"|"&amp;$B101&amp;"|"&amp;$D101,Empresas!$C$6:$CC$92,$G101+6+1,0),0))))</f>
        <v>1</v>
      </c>
      <c r="AF101" s="147">
        <f>IF(AND($I101="Si",O101=1),1,IF(AND($I101="Fisico",O101=1),1,IF(AND(O101=1,$I101="Electronico"),2,IF(O101=1,VLOOKUP($C101&amp;"|"&amp;$B101&amp;"|"&amp;$D101,Empresas!$C$6:$CC$92,$G101+6+1,0),0))))</f>
        <v>1</v>
      </c>
      <c r="AG101" s="147">
        <f>IF(AND($I101="Si",P101=1),1,IF(AND($I101="Fisico",P101=1),1,IF(AND(P101=1,$I101="Electronico"),2,IF(P101=1,VLOOKUP($C101&amp;"|"&amp;$B101&amp;"|"&amp;$D101,Empresas!$C$6:$CC$92,$G101+6+1,0),0))))</f>
        <v>1</v>
      </c>
      <c r="AH101" s="147">
        <f>IF(AND($I101="Si",Q101=1),1,IF(AND($I101="Fisico",Q101=1),1,IF(AND(Q101=1,$I101="Electronico"),2,IF(Q101=1,VLOOKUP($C101&amp;"|"&amp;$B101&amp;"|"&amp;$D101,Empresas!$C$6:$CC$92,$G101+6+1,0),0))))</f>
        <v>0</v>
      </c>
      <c r="AI101" s="147">
        <f>IF(AND($I101="Si",R101=1),1,IF(AND($I101="Fisico",R101=1),1,IF(AND(R101=1,$I101="Electronico"),2,IF(R101=1,VLOOKUP($C101&amp;"|"&amp;$B101&amp;"|"&amp;$D101,Empresas!$C$6:$CC$92,$G101+6+1,0),0))))</f>
        <v>0</v>
      </c>
      <c r="AJ101" s="147">
        <f>IF(AND($I101="Si",S101=1),1,IF(AND($I101="Fisico",S101=1),1,IF(AND(S101=1,$I101="Electronico"),2,IF(S101=1,VLOOKUP($C101&amp;"|"&amp;$B101&amp;"|"&amp;$D101,Empresas!$C$6:$CC$92,$G101+6+1,0),0))))</f>
        <v>0</v>
      </c>
      <c r="AK101" s="147">
        <f>IF(AND($I101="Si",T101=1),1,IF(AND($I101="Fisico",T101=1),1,IF(AND(T101=1,$I101="Electronico"),2,IF(T101=1,VLOOKUP($C101&amp;"|"&amp;$B101&amp;"|"&amp;$D101,Empresas!$C$6:$CC$92,$G101+6+1,0),0))))</f>
        <v>0</v>
      </c>
      <c r="AL101" s="147">
        <f>IF(AND($I101="Si",U101=1),1,IF(AND($I101="Fisico",U101=1),1,IF(AND(U101=1,$I101="Electronico"),2,IF(U101=1,VLOOKUP($C101&amp;"|"&amp;$B101&amp;"|"&amp;$D101,Empresas!$C$6:$CC$92,$G101+6+1,0),0))))</f>
        <v>0</v>
      </c>
      <c r="AM101" s="149">
        <f t="shared" si="13"/>
        <v>7</v>
      </c>
      <c r="AN101" s="149">
        <f t="shared" si="14"/>
        <v>8</v>
      </c>
      <c r="AO101" s="152">
        <f t="shared" si="15"/>
        <v>0.875</v>
      </c>
    </row>
    <row r="102" spans="1:41" x14ac:dyDescent="0.25">
      <c r="A102" s="143" t="str">
        <f>VLOOKUP(D102,Empresas!$D$7:$F$91,3,0)</f>
        <v>Yulisa</v>
      </c>
      <c r="B102" s="144" t="str">
        <f>VLOOKUP(D102,Empresas!$D$7:$G$91,4,0)</f>
        <v>Lorenzo</v>
      </c>
      <c r="C102" s="144" t="s">
        <v>544</v>
      </c>
      <c r="D102" s="144" t="s">
        <v>1</v>
      </c>
      <c r="E102" s="144" t="str">
        <f>VLOOKUP(D102,Empresas!$D$7:$E$92,2,0)</f>
        <v>AGRO MI PERU FOODS SAC</v>
      </c>
      <c r="F102" s="144" t="s">
        <v>187</v>
      </c>
      <c r="G102" s="145">
        <f t="shared" si="18"/>
        <v>66</v>
      </c>
      <c r="H102" s="145" t="str">
        <f>VLOOKUP(D102,Empresas!$D$6:$L$92,7,0)</f>
        <v>Mensual</v>
      </c>
      <c r="I102" s="144" t="str">
        <f>VLOOKUP(VLOOKUP(D102&amp;"|"&amp;B102,Empresas!$I$7:$CB$92,G102,0),Tablas!$A$13:$B$14,2,0)</f>
        <v>Si</v>
      </c>
      <c r="J102" s="78">
        <v>1</v>
      </c>
      <c r="K102" s="78">
        <v>1</v>
      </c>
      <c r="L102" s="78">
        <v>1</v>
      </c>
      <c r="M102" s="78">
        <v>1</v>
      </c>
      <c r="N102" s="78">
        <v>1</v>
      </c>
      <c r="O102" s="78">
        <v>1</v>
      </c>
      <c r="P102" s="78">
        <v>1</v>
      </c>
      <c r="Q102" s="78">
        <v>1</v>
      </c>
      <c r="R102" s="78"/>
      <c r="S102" s="78"/>
      <c r="T102" s="78"/>
      <c r="U102" s="78"/>
      <c r="V102" s="78" t="str">
        <f>VLOOKUP(D102,Empresas!$D$7:$CF$91,81,0)</f>
        <v>A</v>
      </c>
      <c r="W102" s="78" t="str">
        <f>VLOOKUP(D102,Empresas!$D$7:$M$91,10,0)</f>
        <v>General/Prico</v>
      </c>
      <c r="X102" s="69" t="str">
        <f t="shared" si="11"/>
        <v>SI</v>
      </c>
      <c r="Y102" s="153" t="str">
        <f t="shared" si="12"/>
        <v>Si aplica</v>
      </c>
      <c r="Z102" s="147">
        <f>IF(Y102="No aplica",0,IF(I102="no",0,IF(I102="No aplica",0,IF(I102="Si",1,IF(I102="Fisico",1,IF(I102="Electronico",2,VLOOKUP(C102&amp;"|"&amp;B102&amp;"|"&amp;D102,Empresas!$C$6:$CC$92,G102+6+1,0)))))))</f>
        <v>1</v>
      </c>
      <c r="AA102" s="147">
        <f>IF(AND($I102="Si",J102=1),1,IF(AND($I102="Fisico",J102=1),1,IF(AND(J102=1,$I102="Electronico"),2,IF(J102=1,VLOOKUP($C102&amp;"|"&amp;$B102&amp;"|"&amp;$D102,Empresas!$C$6:$CC$92,$G102+6+1,0),0))))</f>
        <v>1</v>
      </c>
      <c r="AB102" s="147">
        <f>IF(AND($I102="Si",K102=1),1,IF(AND($I102="Fisico",K102=1),1,IF(AND(K102=1,$I102="Electronico"),2,IF(K102=1,VLOOKUP($C102&amp;"|"&amp;$B102&amp;"|"&amp;$D102,Empresas!$C$6:$CC$92,$G102+6+1,0),0))))</f>
        <v>1</v>
      </c>
      <c r="AC102" s="147">
        <f>IF(AND($I102="Si",L102=1),1,IF(AND($I102="Fisico",L102=1),1,IF(AND(L102=1,$I102="Electronico"),2,IF(L102=1,VLOOKUP($C102&amp;"|"&amp;$B102&amp;"|"&amp;$D102,Empresas!$C$6:$CC$92,$G102+6+1,0),0))))</f>
        <v>1</v>
      </c>
      <c r="AD102" s="147">
        <f>IF(AND($I102="Si",M102=1),1,IF(AND($I102="Fisico",M102=1),1,IF(AND(M102=1,$I102="Electronico"),2,IF(M102=1,VLOOKUP($C102&amp;"|"&amp;$B102&amp;"|"&amp;$D102,Empresas!$C$6:$CC$92,$G102+6+1,0),0))))</f>
        <v>1</v>
      </c>
      <c r="AE102" s="147">
        <f>IF(AND($I102="Si",N102=1),1,IF(AND($I102="Fisico",N102=1),1,IF(AND(N102=1,$I102="Electronico"),2,IF(N102=1,VLOOKUP($C102&amp;"|"&amp;$B102&amp;"|"&amp;$D102,Empresas!$C$6:$CC$92,$G102+6+1,0),0))))</f>
        <v>1</v>
      </c>
      <c r="AF102" s="147">
        <f>IF(AND($I102="Si",O102=1),1,IF(AND($I102="Fisico",O102=1),1,IF(AND(O102=1,$I102="Electronico"),2,IF(O102=1,VLOOKUP($C102&amp;"|"&amp;$B102&amp;"|"&amp;$D102,Empresas!$C$6:$CC$92,$G102+6+1,0),0))))</f>
        <v>1</v>
      </c>
      <c r="AG102" s="147">
        <f>IF(AND($I102="Si",P102=1),1,IF(AND($I102="Fisico",P102=1),1,IF(AND(P102=1,$I102="Electronico"),2,IF(P102=1,VLOOKUP($C102&amp;"|"&amp;$B102&amp;"|"&amp;$D102,Empresas!$C$6:$CC$92,$G102+6+1,0),0))))</f>
        <v>1</v>
      </c>
      <c r="AH102" s="147">
        <f>IF(AND($I102="Si",Q102=1),1,IF(AND($I102="Fisico",Q102=1),1,IF(AND(Q102=1,$I102="Electronico"),2,IF(Q102=1,VLOOKUP($C102&amp;"|"&amp;$B102&amp;"|"&amp;$D102,Empresas!$C$6:$CC$92,$G102+6+1,0),0))))</f>
        <v>1</v>
      </c>
      <c r="AI102" s="147">
        <f>IF(AND($I102="Si",R102=1),1,IF(AND($I102="Fisico",R102=1),1,IF(AND(R102=1,$I102="Electronico"),2,IF(R102=1,VLOOKUP($C102&amp;"|"&amp;$B102&amp;"|"&amp;$D102,Empresas!$C$6:$CC$92,$G102+6+1,0),0))))</f>
        <v>0</v>
      </c>
      <c r="AJ102" s="147">
        <f>IF(AND($I102="Si",S102=1),1,IF(AND($I102="Fisico",S102=1),1,IF(AND(S102=1,$I102="Electronico"),2,IF(S102=1,VLOOKUP($C102&amp;"|"&amp;$B102&amp;"|"&amp;$D102,Empresas!$C$6:$CC$92,$G102+6+1,0),0))))</f>
        <v>0</v>
      </c>
      <c r="AK102" s="147">
        <f>IF(AND($I102="Si",T102=1),1,IF(AND($I102="Fisico",T102=1),1,IF(AND(T102=1,$I102="Electronico"),2,IF(T102=1,VLOOKUP($C102&amp;"|"&amp;$B102&amp;"|"&amp;$D102,Empresas!$C$6:$CC$92,$G102+6+1,0),0))))</f>
        <v>0</v>
      </c>
      <c r="AL102" s="147">
        <f>IF(AND($I102="Si",U102=1),1,IF(AND($I102="Fisico",U102=1),1,IF(AND(U102=1,$I102="Electronico"),2,IF(U102=1,VLOOKUP($C102&amp;"|"&amp;$B102&amp;"|"&amp;$D102,Empresas!$C$6:$CC$92,$G102+6+1,0),0))))</f>
        <v>0</v>
      </c>
      <c r="AM102" s="149">
        <f t="shared" si="13"/>
        <v>8</v>
      </c>
      <c r="AN102" s="149">
        <f t="shared" si="14"/>
        <v>8</v>
      </c>
      <c r="AO102" s="152">
        <f t="shared" si="15"/>
        <v>1</v>
      </c>
    </row>
    <row r="103" spans="1:41" x14ac:dyDescent="0.25">
      <c r="A103" s="143" t="str">
        <f>VLOOKUP(D103,Empresas!$D$7:$F$91,3,0)</f>
        <v>Yulisa</v>
      </c>
      <c r="B103" s="144" t="str">
        <f>VLOOKUP(D103,Empresas!$D$7:$G$91,4,0)</f>
        <v>Lorenzo</v>
      </c>
      <c r="C103" s="144" t="s">
        <v>544</v>
      </c>
      <c r="D103" s="144" t="s">
        <v>1</v>
      </c>
      <c r="E103" s="144" t="str">
        <f>VLOOKUP(D103,Empresas!$D$7:$E$92,2,0)</f>
        <v>AGRO MI PERU FOODS SAC</v>
      </c>
      <c r="F103" s="144" t="s">
        <v>188</v>
      </c>
      <c r="G103" s="145">
        <f t="shared" si="18"/>
        <v>67</v>
      </c>
      <c r="H103" s="145" t="str">
        <f>VLOOKUP(D103,Empresas!$D$6:$L$92,7,0)</f>
        <v>Mensual</v>
      </c>
      <c r="I103" s="144" t="str">
        <f>VLOOKUP(VLOOKUP(D103&amp;"|"&amp;B103,Empresas!$I$7:$CB$92,G103,0),Tablas!$A$13:$B$14,2,0)</f>
        <v>Si</v>
      </c>
      <c r="J103" s="78">
        <v>1</v>
      </c>
      <c r="K103" s="78">
        <v>1</v>
      </c>
      <c r="L103" s="78">
        <v>1</v>
      </c>
      <c r="M103" s="78">
        <v>1</v>
      </c>
      <c r="N103" s="78">
        <v>1</v>
      </c>
      <c r="O103" s="78">
        <v>1</v>
      </c>
      <c r="P103" s="78">
        <v>1</v>
      </c>
      <c r="Q103" s="78">
        <v>2</v>
      </c>
      <c r="R103" s="78"/>
      <c r="S103" s="78"/>
      <c r="T103" s="78"/>
      <c r="U103" s="78"/>
      <c r="V103" s="78" t="str">
        <f>VLOOKUP(D103,Empresas!$D$7:$CF$91,81,0)</f>
        <v>A</v>
      </c>
      <c r="W103" s="78" t="str">
        <f>VLOOKUP(D103,Empresas!$D$7:$M$91,10,0)</f>
        <v>General/Prico</v>
      </c>
      <c r="X103" s="69" t="str">
        <f t="shared" si="11"/>
        <v>SI</v>
      </c>
      <c r="Y103" s="153" t="str">
        <f t="shared" si="12"/>
        <v>Si aplica</v>
      </c>
      <c r="Z103" s="147">
        <f>IF(Y103="No aplica",0,IF(I103="no",0,IF(I103="No aplica",0,IF(I103="Si",1,IF(I103="Fisico",1,IF(I103="Electronico",2,VLOOKUP(C103&amp;"|"&amp;B103&amp;"|"&amp;D103,Empresas!$C$6:$CC$92,G103+6+1,0)))))))</f>
        <v>1</v>
      </c>
      <c r="AA103" s="147">
        <f>IF(AND($I103="Si",J103=1),1,IF(AND($I103="Fisico",J103=1),1,IF(AND(J103=1,$I103="Electronico"),2,IF(J103=1,VLOOKUP($C103&amp;"|"&amp;$B103&amp;"|"&amp;$D103,Empresas!$C$6:$CC$92,$G103+6+1,0),0))))</f>
        <v>1</v>
      </c>
      <c r="AB103" s="147">
        <f>IF(AND($I103="Si",K103=1),1,IF(AND($I103="Fisico",K103=1),1,IF(AND(K103=1,$I103="Electronico"),2,IF(K103=1,VLOOKUP($C103&amp;"|"&amp;$B103&amp;"|"&amp;$D103,Empresas!$C$6:$CC$92,$G103+6+1,0),0))))</f>
        <v>1</v>
      </c>
      <c r="AC103" s="147">
        <f>IF(AND($I103="Si",L103=1),1,IF(AND($I103="Fisico",L103=1),1,IF(AND(L103=1,$I103="Electronico"),2,IF(L103=1,VLOOKUP($C103&amp;"|"&amp;$B103&amp;"|"&amp;$D103,Empresas!$C$6:$CC$92,$G103+6+1,0),0))))</f>
        <v>1</v>
      </c>
      <c r="AD103" s="147">
        <f>IF(AND($I103="Si",M103=1),1,IF(AND($I103="Fisico",M103=1),1,IF(AND(M103=1,$I103="Electronico"),2,IF(M103=1,VLOOKUP($C103&amp;"|"&amp;$B103&amp;"|"&amp;$D103,Empresas!$C$6:$CC$92,$G103+6+1,0),0))))</f>
        <v>1</v>
      </c>
      <c r="AE103" s="147">
        <f>IF(AND($I103="Si",N103=1),1,IF(AND($I103="Fisico",N103=1),1,IF(AND(N103=1,$I103="Electronico"),2,IF(N103=1,VLOOKUP($C103&amp;"|"&amp;$B103&amp;"|"&amp;$D103,Empresas!$C$6:$CC$92,$G103+6+1,0),0))))</f>
        <v>1</v>
      </c>
      <c r="AF103" s="147">
        <f>IF(AND($I103="Si",O103=1),1,IF(AND($I103="Fisico",O103=1),1,IF(AND(O103=1,$I103="Electronico"),2,IF(O103=1,VLOOKUP($C103&amp;"|"&amp;$B103&amp;"|"&amp;$D103,Empresas!$C$6:$CC$92,$G103+6+1,0),0))))</f>
        <v>1</v>
      </c>
      <c r="AG103" s="147">
        <f>IF(AND($I103="Si",P103=1),1,IF(AND($I103="Fisico",P103=1),1,IF(AND(P103=1,$I103="Electronico"),2,IF(P103=1,VLOOKUP($C103&amp;"|"&amp;$B103&amp;"|"&amp;$D103,Empresas!$C$6:$CC$92,$G103+6+1,0),0))))</f>
        <v>1</v>
      </c>
      <c r="AH103" s="147">
        <f>IF(AND($I103="Si",Q103=1),1,IF(AND($I103="Fisico",Q103=1),1,IF(AND(Q103=1,$I103="Electronico"),2,IF(Q103=1,VLOOKUP($C103&amp;"|"&amp;$B103&amp;"|"&amp;$D103,Empresas!$C$6:$CC$92,$G103+6+1,0),0))))</f>
        <v>0</v>
      </c>
      <c r="AI103" s="147">
        <f>IF(AND($I103="Si",R103=1),1,IF(AND($I103="Fisico",R103=1),1,IF(AND(R103=1,$I103="Electronico"),2,IF(R103=1,VLOOKUP($C103&amp;"|"&amp;$B103&amp;"|"&amp;$D103,Empresas!$C$6:$CC$92,$G103+6+1,0),0))))</f>
        <v>0</v>
      </c>
      <c r="AJ103" s="147">
        <f>IF(AND($I103="Si",S103=1),1,IF(AND($I103="Fisico",S103=1),1,IF(AND(S103=1,$I103="Electronico"),2,IF(S103=1,VLOOKUP($C103&amp;"|"&amp;$B103&amp;"|"&amp;$D103,Empresas!$C$6:$CC$92,$G103+6+1,0),0))))</f>
        <v>0</v>
      </c>
      <c r="AK103" s="147">
        <f>IF(AND($I103="Si",T103=1),1,IF(AND($I103="Fisico",T103=1),1,IF(AND(T103=1,$I103="Electronico"),2,IF(T103=1,VLOOKUP($C103&amp;"|"&amp;$B103&amp;"|"&amp;$D103,Empresas!$C$6:$CC$92,$G103+6+1,0),0))))</f>
        <v>0</v>
      </c>
      <c r="AL103" s="147">
        <f>IF(AND($I103="Si",U103=1),1,IF(AND($I103="Fisico",U103=1),1,IF(AND(U103=1,$I103="Electronico"),2,IF(U103=1,VLOOKUP($C103&amp;"|"&amp;$B103&amp;"|"&amp;$D103,Empresas!$C$6:$CC$92,$G103+6+1,0),0))))</f>
        <v>0</v>
      </c>
      <c r="AM103" s="149">
        <f t="shared" si="13"/>
        <v>7</v>
      </c>
      <c r="AN103" s="149">
        <f t="shared" si="14"/>
        <v>8</v>
      </c>
      <c r="AO103" s="152">
        <f t="shared" si="15"/>
        <v>0.875</v>
      </c>
    </row>
    <row r="104" spans="1:41" x14ac:dyDescent="0.25">
      <c r="A104" s="143" t="str">
        <f>VLOOKUP(D104,Empresas!$D$7:$F$91,3,0)</f>
        <v>Yulisa</v>
      </c>
      <c r="B104" s="144" t="str">
        <f>VLOOKUP(D104,Empresas!$D$7:$G$91,4,0)</f>
        <v>Lorenzo</v>
      </c>
      <c r="C104" s="144" t="s">
        <v>544</v>
      </c>
      <c r="D104" s="144" t="s">
        <v>1</v>
      </c>
      <c r="E104" s="144" t="str">
        <f>VLOOKUP(D104,Empresas!$D$7:$E$92,2,0)</f>
        <v>AGRO MI PERU FOODS SAC</v>
      </c>
      <c r="F104" s="144" t="s">
        <v>189</v>
      </c>
      <c r="G104" s="145">
        <f t="shared" si="18"/>
        <v>68</v>
      </c>
      <c r="H104" s="145" t="str">
        <f>VLOOKUP(D104,Empresas!$D$6:$L$92,7,0)</f>
        <v>Mensual</v>
      </c>
      <c r="I104" s="144" t="str">
        <f>VLOOKUP(VLOOKUP(D104&amp;"|"&amp;B104,Empresas!$I$7:$CB$92,G104,0),Tablas!$A$13:$B$14,2,0)</f>
        <v>Si</v>
      </c>
      <c r="J104" s="78">
        <v>1</v>
      </c>
      <c r="K104" s="78">
        <v>1</v>
      </c>
      <c r="L104" s="78">
        <v>1</v>
      </c>
      <c r="M104" s="78">
        <v>1</v>
      </c>
      <c r="N104" s="78">
        <v>1</v>
      </c>
      <c r="O104" s="78">
        <v>1</v>
      </c>
      <c r="P104" s="78">
        <v>1</v>
      </c>
      <c r="Q104" s="78">
        <v>2</v>
      </c>
      <c r="R104" s="78"/>
      <c r="S104" s="78"/>
      <c r="T104" s="78"/>
      <c r="U104" s="78"/>
      <c r="V104" s="78" t="str">
        <f>VLOOKUP(D104,Empresas!$D$7:$CF$91,81,0)</f>
        <v>A</v>
      </c>
      <c r="W104" s="78" t="str">
        <f>VLOOKUP(D104,Empresas!$D$7:$M$91,10,0)</f>
        <v>General/Prico</v>
      </c>
      <c r="X104" s="69" t="str">
        <f t="shared" si="11"/>
        <v>SI</v>
      </c>
      <c r="Y104" s="153" t="str">
        <f t="shared" si="12"/>
        <v>Si aplica</v>
      </c>
      <c r="Z104" s="147">
        <f>IF(Y104="No aplica",0,IF(I104="no",0,IF(I104="No aplica",0,IF(I104="Si",1,IF(I104="Fisico",1,IF(I104="Electronico",2,VLOOKUP(C104&amp;"|"&amp;B104&amp;"|"&amp;D104,Empresas!$C$6:$CC$92,G104+6+1,0)))))))</f>
        <v>1</v>
      </c>
      <c r="AA104" s="147">
        <f>IF(AND($I104="Si",J104=1),1,IF(AND($I104="Fisico",J104=1),1,IF(AND(J104=1,$I104="Electronico"),2,IF(J104=1,VLOOKUP($C104&amp;"|"&amp;$B104&amp;"|"&amp;$D104,Empresas!$C$6:$CC$92,$G104+6+1,0),0))))</f>
        <v>1</v>
      </c>
      <c r="AB104" s="147">
        <f>IF(AND($I104="Si",K104=1),1,IF(AND($I104="Fisico",K104=1),1,IF(AND(K104=1,$I104="Electronico"),2,IF(K104=1,VLOOKUP($C104&amp;"|"&amp;$B104&amp;"|"&amp;$D104,Empresas!$C$6:$CC$92,$G104+6+1,0),0))))</f>
        <v>1</v>
      </c>
      <c r="AC104" s="147">
        <f>IF(AND($I104="Si",L104=1),1,IF(AND($I104="Fisico",L104=1),1,IF(AND(L104=1,$I104="Electronico"),2,IF(L104=1,VLOOKUP($C104&amp;"|"&amp;$B104&amp;"|"&amp;$D104,Empresas!$C$6:$CC$92,$G104+6+1,0),0))))</f>
        <v>1</v>
      </c>
      <c r="AD104" s="147">
        <f>IF(AND($I104="Si",M104=1),1,IF(AND($I104="Fisico",M104=1),1,IF(AND(M104=1,$I104="Electronico"),2,IF(M104=1,VLOOKUP($C104&amp;"|"&amp;$B104&amp;"|"&amp;$D104,Empresas!$C$6:$CC$92,$G104+6+1,0),0))))</f>
        <v>1</v>
      </c>
      <c r="AE104" s="147">
        <f>IF(AND($I104="Si",N104=1),1,IF(AND($I104="Fisico",N104=1),1,IF(AND(N104=1,$I104="Electronico"),2,IF(N104=1,VLOOKUP($C104&amp;"|"&amp;$B104&amp;"|"&amp;$D104,Empresas!$C$6:$CC$92,$G104+6+1,0),0))))</f>
        <v>1</v>
      </c>
      <c r="AF104" s="147">
        <f>IF(AND($I104="Si",O104=1),1,IF(AND($I104="Fisico",O104=1),1,IF(AND(O104=1,$I104="Electronico"),2,IF(O104=1,VLOOKUP($C104&amp;"|"&amp;$B104&amp;"|"&amp;$D104,Empresas!$C$6:$CC$92,$G104+6+1,0),0))))</f>
        <v>1</v>
      </c>
      <c r="AG104" s="147">
        <f>IF(AND($I104="Si",P104=1),1,IF(AND($I104="Fisico",P104=1),1,IF(AND(P104=1,$I104="Electronico"),2,IF(P104=1,VLOOKUP($C104&amp;"|"&amp;$B104&amp;"|"&amp;$D104,Empresas!$C$6:$CC$92,$G104+6+1,0),0))))</f>
        <v>1</v>
      </c>
      <c r="AH104" s="147">
        <f>IF(AND($I104="Si",Q104=1),1,IF(AND($I104="Fisico",Q104=1),1,IF(AND(Q104=1,$I104="Electronico"),2,IF(Q104=1,VLOOKUP($C104&amp;"|"&amp;$B104&amp;"|"&amp;$D104,Empresas!$C$6:$CC$92,$G104+6+1,0),0))))</f>
        <v>0</v>
      </c>
      <c r="AI104" s="147">
        <f>IF(AND($I104="Si",R104=1),1,IF(AND($I104="Fisico",R104=1),1,IF(AND(R104=1,$I104="Electronico"),2,IF(R104=1,VLOOKUP($C104&amp;"|"&amp;$B104&amp;"|"&amp;$D104,Empresas!$C$6:$CC$92,$G104+6+1,0),0))))</f>
        <v>0</v>
      </c>
      <c r="AJ104" s="147">
        <f>IF(AND($I104="Si",S104=1),1,IF(AND($I104="Fisico",S104=1),1,IF(AND(S104=1,$I104="Electronico"),2,IF(S104=1,VLOOKUP($C104&amp;"|"&amp;$B104&amp;"|"&amp;$D104,Empresas!$C$6:$CC$92,$G104+6+1,0),0))))</f>
        <v>0</v>
      </c>
      <c r="AK104" s="147">
        <f>IF(AND($I104="Si",T104=1),1,IF(AND($I104="Fisico",T104=1),1,IF(AND(T104=1,$I104="Electronico"),2,IF(T104=1,VLOOKUP($C104&amp;"|"&amp;$B104&amp;"|"&amp;$D104,Empresas!$C$6:$CC$92,$G104+6+1,0),0))))</f>
        <v>0</v>
      </c>
      <c r="AL104" s="147">
        <f>IF(AND($I104="Si",U104=1),1,IF(AND($I104="Fisico",U104=1),1,IF(AND(U104=1,$I104="Electronico"),2,IF(U104=1,VLOOKUP($C104&amp;"|"&amp;$B104&amp;"|"&amp;$D104,Empresas!$C$6:$CC$92,$G104+6+1,0),0))))</f>
        <v>0</v>
      </c>
      <c r="AM104" s="149">
        <f t="shared" si="13"/>
        <v>7</v>
      </c>
      <c r="AN104" s="149">
        <f t="shared" si="14"/>
        <v>8</v>
      </c>
      <c r="AO104" s="152">
        <f t="shared" si="15"/>
        <v>0.875</v>
      </c>
    </row>
    <row r="105" spans="1:41" x14ac:dyDescent="0.25">
      <c r="A105" s="143" t="str">
        <f>VLOOKUP(D105,Empresas!$D$7:$F$91,3,0)</f>
        <v>Yulisa</v>
      </c>
      <c r="B105" s="144" t="str">
        <f>VLOOKUP(D105,Empresas!$D$7:$G$91,4,0)</f>
        <v>Lorenzo</v>
      </c>
      <c r="C105" s="144" t="s">
        <v>544</v>
      </c>
      <c r="D105" s="144" t="s">
        <v>1</v>
      </c>
      <c r="E105" s="144" t="str">
        <f>VLOOKUP(D105,Empresas!$D$7:$E$92,2,0)</f>
        <v>AGRO MI PERU FOODS SAC</v>
      </c>
      <c r="F105" s="144" t="s">
        <v>190</v>
      </c>
      <c r="G105" s="145">
        <f t="shared" si="18"/>
        <v>69</v>
      </c>
      <c r="H105" s="145" t="str">
        <f>VLOOKUP(D105,Empresas!$D$6:$L$92,7,0)</f>
        <v>Mensual</v>
      </c>
      <c r="I105" s="144" t="str">
        <f>VLOOKUP(VLOOKUP(D105&amp;"|"&amp;B105,Empresas!$I$7:$CB$92,G105,0),Tablas!$A$13:$B$14,2,0)</f>
        <v>Si</v>
      </c>
      <c r="J105" s="78">
        <v>1</v>
      </c>
      <c r="K105" s="78">
        <v>1</v>
      </c>
      <c r="L105" s="78">
        <v>1</v>
      </c>
      <c r="M105" s="78">
        <v>1</v>
      </c>
      <c r="N105" s="78">
        <v>1</v>
      </c>
      <c r="O105" s="78">
        <v>1</v>
      </c>
      <c r="P105" s="78">
        <v>1</v>
      </c>
      <c r="Q105" s="78">
        <v>1</v>
      </c>
      <c r="R105" s="78"/>
      <c r="S105" s="78"/>
      <c r="T105" s="78"/>
      <c r="U105" s="78"/>
      <c r="V105" s="78" t="str">
        <f>VLOOKUP(D105,Empresas!$D$7:$CF$91,81,0)</f>
        <v>A</v>
      </c>
      <c r="W105" s="78" t="str">
        <f>VLOOKUP(D105,Empresas!$D$7:$M$91,10,0)</f>
        <v>General/Prico</v>
      </c>
      <c r="X105" s="69" t="str">
        <f t="shared" si="11"/>
        <v>NO</v>
      </c>
      <c r="Y105" s="153" t="str">
        <f t="shared" si="12"/>
        <v>Si aplica</v>
      </c>
      <c r="Z105" s="147">
        <f>IF(Y105="No aplica",0,IF(I105="no",0,IF(I105="No aplica",0,IF(I105="Si",1,IF(I105="Fisico",1,IF(I105="Electronico",2,VLOOKUP(C105&amp;"|"&amp;B105&amp;"|"&amp;D105,Empresas!$C$6:$CC$92,G105+6+1,0)))))))</f>
        <v>1</v>
      </c>
      <c r="AA105" s="147">
        <f>IF(AND($I105="Si",J105=1),1,IF(AND($I105="Fisico",J105=1),1,IF(AND(J105=1,$I105="Electronico"),2,IF(J105=1,VLOOKUP($C105&amp;"|"&amp;$B105&amp;"|"&amp;$D105,Empresas!$C$6:$CC$92,$G105+6+1,0),0))))</f>
        <v>1</v>
      </c>
      <c r="AB105" s="147">
        <f>IF(AND($I105="Si",K105=1),1,IF(AND($I105="Fisico",K105=1),1,IF(AND(K105=1,$I105="Electronico"),2,IF(K105=1,VLOOKUP($C105&amp;"|"&amp;$B105&amp;"|"&amp;$D105,Empresas!$C$6:$CC$92,$G105+6+1,0),0))))</f>
        <v>1</v>
      </c>
      <c r="AC105" s="147">
        <f>IF(AND($I105="Si",L105=1),1,IF(AND($I105="Fisico",L105=1),1,IF(AND(L105=1,$I105="Electronico"),2,IF(L105=1,VLOOKUP($C105&amp;"|"&amp;$B105&amp;"|"&amp;$D105,Empresas!$C$6:$CC$92,$G105+6+1,0),0))))</f>
        <v>1</v>
      </c>
      <c r="AD105" s="147">
        <f>IF(AND($I105="Si",M105=1),1,IF(AND($I105="Fisico",M105=1),1,IF(AND(M105=1,$I105="Electronico"),2,IF(M105=1,VLOOKUP($C105&amp;"|"&amp;$B105&amp;"|"&amp;$D105,Empresas!$C$6:$CC$92,$G105+6+1,0),0))))</f>
        <v>1</v>
      </c>
      <c r="AE105" s="147">
        <f>IF(AND($I105="Si",N105=1),1,IF(AND($I105="Fisico",N105=1),1,IF(AND(N105=1,$I105="Electronico"),2,IF(N105=1,VLOOKUP($C105&amp;"|"&amp;$B105&amp;"|"&amp;$D105,Empresas!$C$6:$CC$92,$G105+6+1,0),0))))</f>
        <v>1</v>
      </c>
      <c r="AF105" s="147">
        <f>IF(AND($I105="Si",O105=1),1,IF(AND($I105="Fisico",O105=1),1,IF(AND(O105=1,$I105="Electronico"),2,IF(O105=1,VLOOKUP($C105&amp;"|"&amp;$B105&amp;"|"&amp;$D105,Empresas!$C$6:$CC$92,$G105+6+1,0),0))))</f>
        <v>1</v>
      </c>
      <c r="AG105" s="147">
        <f>IF(AND($I105="Si",P105=1),1,IF(AND($I105="Fisico",P105=1),1,IF(AND(P105=1,$I105="Electronico"),2,IF(P105=1,VLOOKUP($C105&amp;"|"&amp;$B105&amp;"|"&amp;$D105,Empresas!$C$6:$CC$92,$G105+6+1,0),0))))</f>
        <v>1</v>
      </c>
      <c r="AH105" s="147">
        <f>IF(AND($I105="Si",Q105=1),1,IF(AND($I105="Fisico",Q105=1),1,IF(AND(Q105=1,$I105="Electronico"),2,IF(Q105=1,VLOOKUP($C105&amp;"|"&amp;$B105&amp;"|"&amp;$D105,Empresas!$C$6:$CC$92,$G105+6+1,0),0))))</f>
        <v>1</v>
      </c>
      <c r="AI105" s="147">
        <f>IF(AND($I105="Si",R105=1),1,IF(AND($I105="Fisico",R105=1),1,IF(AND(R105=1,$I105="Electronico"),2,IF(R105=1,VLOOKUP($C105&amp;"|"&amp;$B105&amp;"|"&amp;$D105,Empresas!$C$6:$CC$92,$G105+6+1,0),0))))</f>
        <v>0</v>
      </c>
      <c r="AJ105" s="147">
        <f>IF(AND($I105="Si",S105=1),1,IF(AND($I105="Fisico",S105=1),1,IF(AND(S105=1,$I105="Electronico"),2,IF(S105=1,VLOOKUP($C105&amp;"|"&amp;$B105&amp;"|"&amp;$D105,Empresas!$C$6:$CC$92,$G105+6+1,0),0))))</f>
        <v>0</v>
      </c>
      <c r="AK105" s="147">
        <f>IF(AND($I105="Si",T105=1),1,IF(AND($I105="Fisico",T105=1),1,IF(AND(T105=1,$I105="Electronico"),2,IF(T105=1,VLOOKUP($C105&amp;"|"&amp;$B105&amp;"|"&amp;$D105,Empresas!$C$6:$CC$92,$G105+6+1,0),0))))</f>
        <v>0</v>
      </c>
      <c r="AL105" s="147">
        <f>IF(AND($I105="Si",U105=1),1,IF(AND($I105="Fisico",U105=1),1,IF(AND(U105=1,$I105="Electronico"),2,IF(U105=1,VLOOKUP($C105&amp;"|"&amp;$B105&amp;"|"&amp;$D105,Empresas!$C$6:$CC$92,$G105+6+1,0),0))))</f>
        <v>0</v>
      </c>
      <c r="AM105" s="149">
        <f t="shared" si="13"/>
        <v>8</v>
      </c>
      <c r="AN105" s="149">
        <f t="shared" si="14"/>
        <v>8</v>
      </c>
      <c r="AO105" s="152">
        <f t="shared" si="15"/>
        <v>1</v>
      </c>
    </row>
    <row r="106" spans="1:41" x14ac:dyDescent="0.25">
      <c r="A106" s="143" t="str">
        <f>VLOOKUP(D106,Empresas!$D$7:$F$91,3,0)</f>
        <v>Yulisa</v>
      </c>
      <c r="B106" s="144" t="str">
        <f>VLOOKUP(D106,Empresas!$D$7:$G$91,4,0)</f>
        <v>Lorenzo</v>
      </c>
      <c r="C106" s="144" t="s">
        <v>544</v>
      </c>
      <c r="D106" s="144" t="s">
        <v>1</v>
      </c>
      <c r="E106" s="144" t="str">
        <f>VLOOKUP(D106,Empresas!$D$7:$E$92,2,0)</f>
        <v>AGRO MI PERU FOODS SAC</v>
      </c>
      <c r="F106" s="146" t="s">
        <v>191</v>
      </c>
      <c r="G106" s="145">
        <f t="shared" si="18"/>
        <v>70</v>
      </c>
      <c r="H106" s="145" t="str">
        <f>VLOOKUP(D106,Empresas!$D$6:$L$92,7,0)</f>
        <v>Mensual</v>
      </c>
      <c r="I106" s="144" t="str">
        <f>VLOOKUP(VLOOKUP(D106&amp;"|"&amp;B106,Empresas!$I$7:$CB$92,G106,0),Tablas!$A$13:$B$14,2,0)</f>
        <v>Si</v>
      </c>
      <c r="J106" s="78">
        <v>1</v>
      </c>
      <c r="K106" s="78">
        <v>1</v>
      </c>
      <c r="L106" s="78">
        <v>1</v>
      </c>
      <c r="M106" s="78">
        <v>1</v>
      </c>
      <c r="N106" s="78">
        <v>1</v>
      </c>
      <c r="O106" s="78">
        <v>1</v>
      </c>
      <c r="P106" s="78">
        <v>1</v>
      </c>
      <c r="Q106" s="78">
        <v>1</v>
      </c>
      <c r="R106" s="78"/>
      <c r="S106" s="78"/>
      <c r="T106" s="78"/>
      <c r="U106" s="78"/>
      <c r="V106" s="78" t="str">
        <f>VLOOKUP(D106,Empresas!$D$7:$CF$91,81,0)</f>
        <v>A</v>
      </c>
      <c r="W106" s="78" t="str">
        <f>VLOOKUP(D106,Empresas!$D$7:$M$91,10,0)</f>
        <v>General/Prico</v>
      </c>
      <c r="X106" s="69" t="str">
        <f t="shared" si="11"/>
        <v>NO</v>
      </c>
      <c r="Y106" s="153" t="str">
        <f t="shared" si="12"/>
        <v>Si aplica</v>
      </c>
      <c r="Z106" s="147">
        <f>IF(Y106="No aplica",0,IF(I106="no",0,IF(I106="No aplica",0,IF(I106="Si",1,IF(I106="Fisico",1,IF(I106="Electronico",2,VLOOKUP(C106&amp;"|"&amp;B106&amp;"|"&amp;D106,Empresas!$C$6:$CC$92,G106+6+1,0)))))))</f>
        <v>1</v>
      </c>
      <c r="AA106" s="147">
        <f>IF(AND($I106="Si",J106=1),1,IF(AND($I106="Fisico",J106=1),1,IF(AND(J106=1,$I106="Electronico"),2,IF(J106=1,VLOOKUP($C106&amp;"|"&amp;$B106&amp;"|"&amp;$D106,Empresas!$C$6:$CC$92,$G106+6+1,0),0))))</f>
        <v>1</v>
      </c>
      <c r="AB106" s="147">
        <f>IF(AND($I106="Si",K106=1),1,IF(AND($I106="Fisico",K106=1),1,IF(AND(K106=1,$I106="Electronico"),2,IF(K106=1,VLOOKUP($C106&amp;"|"&amp;$B106&amp;"|"&amp;$D106,Empresas!$C$6:$CC$92,$G106+6+1,0),0))))</f>
        <v>1</v>
      </c>
      <c r="AC106" s="147">
        <f>IF(AND($I106="Si",L106=1),1,IF(AND($I106="Fisico",L106=1),1,IF(AND(L106=1,$I106="Electronico"),2,IF(L106=1,VLOOKUP($C106&amp;"|"&amp;$B106&amp;"|"&amp;$D106,Empresas!$C$6:$CC$92,$G106+6+1,0),0))))</f>
        <v>1</v>
      </c>
      <c r="AD106" s="147">
        <f>IF(AND($I106="Si",M106=1),1,IF(AND($I106="Fisico",M106=1),1,IF(AND(M106=1,$I106="Electronico"),2,IF(M106=1,VLOOKUP($C106&amp;"|"&amp;$B106&amp;"|"&amp;$D106,Empresas!$C$6:$CC$92,$G106+6+1,0),0))))</f>
        <v>1</v>
      </c>
      <c r="AE106" s="147">
        <f>IF(AND($I106="Si",N106=1),1,IF(AND($I106="Fisico",N106=1),1,IF(AND(N106=1,$I106="Electronico"),2,IF(N106=1,VLOOKUP($C106&amp;"|"&amp;$B106&amp;"|"&amp;$D106,Empresas!$C$6:$CC$92,$G106+6+1,0),0))))</f>
        <v>1</v>
      </c>
      <c r="AF106" s="147">
        <f>IF(AND($I106="Si",O106=1),1,IF(AND($I106="Fisico",O106=1),1,IF(AND(O106=1,$I106="Electronico"),2,IF(O106=1,VLOOKUP($C106&amp;"|"&amp;$B106&amp;"|"&amp;$D106,Empresas!$C$6:$CC$92,$G106+6+1,0),0))))</f>
        <v>1</v>
      </c>
      <c r="AG106" s="147">
        <f>IF(AND($I106="Si",P106=1),1,IF(AND($I106="Fisico",P106=1),1,IF(AND(P106=1,$I106="Electronico"),2,IF(P106=1,VLOOKUP($C106&amp;"|"&amp;$B106&amp;"|"&amp;$D106,Empresas!$C$6:$CC$92,$G106+6+1,0),0))))</f>
        <v>1</v>
      </c>
      <c r="AH106" s="147">
        <f>IF(AND($I106="Si",Q106=1),1,IF(AND($I106="Fisico",Q106=1),1,IF(AND(Q106=1,$I106="Electronico"),2,IF(Q106=1,VLOOKUP($C106&amp;"|"&amp;$B106&amp;"|"&amp;$D106,Empresas!$C$6:$CC$92,$G106+6+1,0),0))))</f>
        <v>1</v>
      </c>
      <c r="AI106" s="147">
        <f>IF(AND($I106="Si",R106=1),1,IF(AND($I106="Fisico",R106=1),1,IF(AND(R106=1,$I106="Electronico"),2,IF(R106=1,VLOOKUP($C106&amp;"|"&amp;$B106&amp;"|"&amp;$D106,Empresas!$C$6:$CC$92,$G106+6+1,0),0))))</f>
        <v>0</v>
      </c>
      <c r="AJ106" s="147">
        <f>IF(AND($I106="Si",S106=1),1,IF(AND($I106="Fisico",S106=1),1,IF(AND(S106=1,$I106="Electronico"),2,IF(S106=1,VLOOKUP($C106&amp;"|"&amp;$B106&amp;"|"&amp;$D106,Empresas!$C$6:$CC$92,$G106+6+1,0),0))))</f>
        <v>0</v>
      </c>
      <c r="AK106" s="147">
        <f>IF(AND($I106="Si",T106=1),1,IF(AND($I106="Fisico",T106=1),1,IF(AND(T106=1,$I106="Electronico"),2,IF(T106=1,VLOOKUP($C106&amp;"|"&amp;$B106&amp;"|"&amp;$D106,Empresas!$C$6:$CC$92,$G106+6+1,0),0))))</f>
        <v>0</v>
      </c>
      <c r="AL106" s="147">
        <f>IF(AND($I106="Si",U106=1),1,IF(AND($I106="Fisico",U106=1),1,IF(AND(U106=1,$I106="Electronico"),2,IF(U106=1,VLOOKUP($C106&amp;"|"&amp;$B106&amp;"|"&amp;$D106,Empresas!$C$6:$CC$92,$G106+6+1,0),0))))</f>
        <v>0</v>
      </c>
      <c r="AM106" s="149">
        <f t="shared" si="13"/>
        <v>8</v>
      </c>
      <c r="AN106" s="149">
        <f t="shared" si="14"/>
        <v>8</v>
      </c>
      <c r="AO106" s="152">
        <f t="shared" si="15"/>
        <v>1</v>
      </c>
    </row>
    <row r="107" spans="1:41" x14ac:dyDescent="0.25">
      <c r="A107" s="143" t="str">
        <f>VLOOKUP(D107,Empresas!$D$7:$F$91,3,0)</f>
        <v>Yulisa</v>
      </c>
      <c r="B107" s="144" t="str">
        <f>VLOOKUP(D107,Empresas!$D$7:$G$91,4,0)</f>
        <v>Lorenzo</v>
      </c>
      <c r="C107" s="144" t="s">
        <v>544</v>
      </c>
      <c r="D107" s="144" t="s">
        <v>1</v>
      </c>
      <c r="E107" s="144" t="str">
        <f>VLOOKUP(D107,Empresas!$D$7:$E$92,2,0)</f>
        <v>AGRO MI PERU FOODS SAC</v>
      </c>
      <c r="F107" s="144" t="s">
        <v>192</v>
      </c>
      <c r="G107" s="145">
        <f t="shared" si="18"/>
        <v>71</v>
      </c>
      <c r="H107" s="145" t="str">
        <f>VLOOKUP(D107,Empresas!$D$6:$L$92,7,0)</f>
        <v>Mensual</v>
      </c>
      <c r="I107" s="144" t="str">
        <f>VLOOKUP(VLOOKUP(D107&amp;"|"&amp;B107,Empresas!$I$7:$CB$92,G107,0),Tablas!$A$13:$B$14,2,0)</f>
        <v>No</v>
      </c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 t="str">
        <f>VLOOKUP(D107,Empresas!$D$7:$CF$91,81,0)</f>
        <v>A</v>
      </c>
      <c r="W107" s="78" t="str">
        <f>VLOOKUP(D107,Empresas!$D$7:$M$91,10,0)</f>
        <v>General/Prico</v>
      </c>
      <c r="X107" s="69" t="str">
        <f t="shared" si="11"/>
        <v>NO</v>
      </c>
      <c r="Y107" s="153" t="str">
        <f t="shared" si="12"/>
        <v>No aplica</v>
      </c>
      <c r="Z107" s="147">
        <f>IF(Y107="No aplica",0,IF(I107="no",0,IF(I107="No aplica",0,IF(I107="Si",1,IF(I107="Fisico",1,IF(I107="Electronico",2,VLOOKUP(C107&amp;"|"&amp;B107&amp;"|"&amp;D107,Empresas!$C$6:$CC$92,G107+6+1,0)))))))</f>
        <v>0</v>
      </c>
      <c r="AA107" s="147">
        <f>IF(AND($I107="Si",J107=1),1,IF(AND($I107="Fisico",J107=1),1,IF(AND(J107=1,$I107="Electronico"),2,IF(J107=1,VLOOKUP($C107&amp;"|"&amp;$B107&amp;"|"&amp;$D107,Empresas!$C$6:$CC$92,$G107+6+1,0),0))))</f>
        <v>0</v>
      </c>
      <c r="AB107" s="147">
        <f>IF(AND($I107="Si",K107=1),1,IF(AND($I107="Fisico",K107=1),1,IF(AND(K107=1,$I107="Electronico"),2,IF(K107=1,VLOOKUP($C107&amp;"|"&amp;$B107&amp;"|"&amp;$D107,Empresas!$C$6:$CC$92,$G107+6+1,0),0))))</f>
        <v>0</v>
      </c>
      <c r="AC107" s="147">
        <f>IF(AND($I107="Si",L107=1),1,IF(AND($I107="Fisico",L107=1),1,IF(AND(L107=1,$I107="Electronico"),2,IF(L107=1,VLOOKUP($C107&amp;"|"&amp;$B107&amp;"|"&amp;$D107,Empresas!$C$6:$CC$92,$G107+6+1,0),0))))</f>
        <v>0</v>
      </c>
      <c r="AD107" s="147">
        <f>IF(AND($I107="Si",M107=1),1,IF(AND($I107="Fisico",M107=1),1,IF(AND(M107=1,$I107="Electronico"),2,IF(M107=1,VLOOKUP($C107&amp;"|"&amp;$B107&amp;"|"&amp;$D107,Empresas!$C$6:$CC$92,$G107+6+1,0),0))))</f>
        <v>0</v>
      </c>
      <c r="AE107" s="147">
        <f>IF(AND($I107="Si",N107=1),1,IF(AND($I107="Fisico",N107=1),1,IF(AND(N107=1,$I107="Electronico"),2,IF(N107=1,VLOOKUP($C107&amp;"|"&amp;$B107&amp;"|"&amp;$D107,Empresas!$C$6:$CC$92,$G107+6+1,0),0))))</f>
        <v>0</v>
      </c>
      <c r="AF107" s="147">
        <f>IF(AND($I107="Si",O107=1),1,IF(AND($I107="Fisico",O107=1),1,IF(AND(O107=1,$I107="Electronico"),2,IF(O107=1,VLOOKUP($C107&amp;"|"&amp;$B107&amp;"|"&amp;$D107,Empresas!$C$6:$CC$92,$G107+6+1,0),0))))</f>
        <v>0</v>
      </c>
      <c r="AG107" s="147">
        <f>IF(AND($I107="Si",P107=1),1,IF(AND($I107="Fisico",P107=1),1,IF(AND(P107=1,$I107="Electronico"),2,IF(P107=1,VLOOKUP($C107&amp;"|"&amp;$B107&amp;"|"&amp;$D107,Empresas!$C$6:$CC$92,$G107+6+1,0),0))))</f>
        <v>0</v>
      </c>
      <c r="AH107" s="147">
        <f>IF(AND($I107="Si",Q107=1),1,IF(AND($I107="Fisico",Q107=1),1,IF(AND(Q107=1,$I107="Electronico"),2,IF(Q107=1,VLOOKUP($C107&amp;"|"&amp;$B107&amp;"|"&amp;$D107,Empresas!$C$6:$CC$92,$G107+6+1,0),0))))</f>
        <v>0</v>
      </c>
      <c r="AI107" s="147">
        <f>IF(AND($I107="Si",R107=1),1,IF(AND($I107="Fisico",R107=1),1,IF(AND(R107=1,$I107="Electronico"),2,IF(R107=1,VLOOKUP($C107&amp;"|"&amp;$B107&amp;"|"&amp;$D107,Empresas!$C$6:$CC$92,$G107+6+1,0),0))))</f>
        <v>0</v>
      </c>
      <c r="AJ107" s="147">
        <f>IF(AND($I107="Si",S107=1),1,IF(AND($I107="Fisico",S107=1),1,IF(AND(S107=1,$I107="Electronico"),2,IF(S107=1,VLOOKUP($C107&amp;"|"&amp;$B107&amp;"|"&amp;$D107,Empresas!$C$6:$CC$92,$G107+6+1,0),0))))</f>
        <v>0</v>
      </c>
      <c r="AK107" s="147">
        <f>IF(AND($I107="Si",T107=1),1,IF(AND($I107="Fisico",T107=1),1,IF(AND(T107=1,$I107="Electronico"),2,IF(T107=1,VLOOKUP($C107&amp;"|"&amp;$B107&amp;"|"&amp;$D107,Empresas!$C$6:$CC$92,$G107+6+1,0),0))))</f>
        <v>0</v>
      </c>
      <c r="AL107" s="147">
        <f>IF(AND($I107="Si",U107=1),1,IF(AND($I107="Fisico",U107=1),1,IF(AND(U107=1,$I107="Electronico"),2,IF(U107=1,VLOOKUP($C107&amp;"|"&amp;$B107&amp;"|"&amp;$D107,Empresas!$C$6:$CC$92,$G107+6+1,0),0))))</f>
        <v>0</v>
      </c>
      <c r="AM107" s="149">
        <f t="shared" si="13"/>
        <v>0</v>
      </c>
      <c r="AN107" s="149">
        <f t="shared" si="14"/>
        <v>0</v>
      </c>
      <c r="AO107" s="152">
        <f t="shared" si="15"/>
        <v>0</v>
      </c>
    </row>
    <row r="108" spans="1:41" x14ac:dyDescent="0.25">
      <c r="A108" s="137" t="str">
        <f>VLOOKUP(D108,Empresas!$D$7:$F$91,3,0)</f>
        <v>Jose</v>
      </c>
      <c r="B108" s="138" t="str">
        <f>VLOOKUP(D108,Empresas!$D$7:$G$91,4,0)</f>
        <v>Wildor</v>
      </c>
      <c r="C108" s="138" t="s">
        <v>544</v>
      </c>
      <c r="D108" s="138" t="s">
        <v>220</v>
      </c>
      <c r="E108" s="138" t="str">
        <f>VLOOKUP(D108,Empresas!$D$7:$E$92,2,0)</f>
        <v>INVERSIONES PIANDA S.A.C.</v>
      </c>
      <c r="F108" s="138" t="s">
        <v>158</v>
      </c>
      <c r="G108" s="139">
        <f>+Empresas!$O$2</f>
        <v>7</v>
      </c>
      <c r="H108" s="139" t="str">
        <f>VLOOKUP(D108,Empresas!$D$6:$L$92,7,0)</f>
        <v>Trimestral</v>
      </c>
      <c r="I108" s="138" t="str">
        <f>VLOOKUP(VLOOKUP(D108&amp;"|"&amp;B108,Empresas!$I$7:$CB$92,G108,0),Tablas!$A$3:$B$5,2,0)</f>
        <v>Solo analisis</v>
      </c>
      <c r="J108" s="78">
        <v>1</v>
      </c>
      <c r="K108" s="78">
        <v>1</v>
      </c>
      <c r="L108" s="78">
        <v>1</v>
      </c>
      <c r="M108" s="78">
        <v>1</v>
      </c>
      <c r="N108" s="78">
        <v>1</v>
      </c>
      <c r="O108" s="78">
        <v>1</v>
      </c>
      <c r="P108" s="78">
        <v>1</v>
      </c>
      <c r="Q108" s="78">
        <v>1</v>
      </c>
      <c r="R108" s="78"/>
      <c r="S108" s="78"/>
      <c r="T108" s="78"/>
      <c r="U108" s="78"/>
      <c r="V108" s="78" t="str">
        <f>VLOOKUP(D108,Empresas!$D$7:$CF$91,81,0)</f>
        <v>B</v>
      </c>
      <c r="W108" s="78" t="str">
        <f>VLOOKUP(D108,Empresas!$D$7:$M$91,10,0)</f>
        <v>General/Prico</v>
      </c>
      <c r="X108" s="69" t="str">
        <f t="shared" si="11"/>
        <v>SI</v>
      </c>
      <c r="Y108" s="153" t="str">
        <f t="shared" si="12"/>
        <v>Si aplica</v>
      </c>
      <c r="Z108" s="147">
        <f>IF(Y108="No aplica",0,IF(I108="no",0,IF(I108="No aplica",0,IF(I108="Si",1,IF(I108="Fisico",1,IF(I108="Electronico",2,VLOOKUP(C108&amp;"|"&amp;B108&amp;"|"&amp;D108,Empresas!$C$6:$CC$92,G108+6+1,0)))))))</f>
        <v>0.5</v>
      </c>
      <c r="AA108" s="147">
        <f>IF(AND($I108="Si",J108=1),1,IF(AND($I108="Fisico",J108=1),1,IF(AND(J108=1,$I108="Electronico"),2,IF(J108=1,VLOOKUP($C108&amp;"|"&amp;$B108&amp;"|"&amp;$D108,Empresas!$C$6:$CC$92,$G108+6+1,0),0))))</f>
        <v>0.5</v>
      </c>
      <c r="AB108" s="147">
        <f>IF(AND($I108="Si",K108=1),1,IF(AND($I108="Fisico",K108=1),1,IF(AND(K108=1,$I108="Electronico"),2,IF(K108=1,VLOOKUP($C108&amp;"|"&amp;$B108&amp;"|"&amp;$D108,Empresas!$C$6:$CC$92,$G108+6+1,0),0))))</f>
        <v>0.5</v>
      </c>
      <c r="AC108" s="147">
        <f>IF(AND($I108="Si",L108=1),1,IF(AND($I108="Fisico",L108=1),1,IF(AND(L108=1,$I108="Electronico"),2,IF(L108=1,VLOOKUP($C108&amp;"|"&amp;$B108&amp;"|"&amp;$D108,Empresas!$C$6:$CC$92,$G108+6+1,0),0))))</f>
        <v>0.5</v>
      </c>
      <c r="AD108" s="147">
        <f>IF(AND($I108="Si",M108=1),1,IF(AND($I108="Fisico",M108=1),1,IF(AND(M108=1,$I108="Electronico"),2,IF(M108=1,VLOOKUP($C108&amp;"|"&amp;$B108&amp;"|"&amp;$D108,Empresas!$C$6:$CC$92,$G108+6+1,0),0))))</f>
        <v>0.5</v>
      </c>
      <c r="AE108" s="147">
        <f>IF(AND($I108="Si",N108=1),1,IF(AND($I108="Fisico",N108=1),1,IF(AND(N108=1,$I108="Electronico"),2,IF(N108=1,VLOOKUP($C108&amp;"|"&amp;$B108&amp;"|"&amp;$D108,Empresas!$C$6:$CC$92,$G108+6+1,0),0))))</f>
        <v>0.5</v>
      </c>
      <c r="AF108" s="147">
        <f>IF(AND($I108="Si",O108=1),1,IF(AND($I108="Fisico",O108=1),1,IF(AND(O108=1,$I108="Electronico"),2,IF(O108=1,VLOOKUP($C108&amp;"|"&amp;$B108&amp;"|"&amp;$D108,Empresas!$C$6:$CC$92,$G108+6+1,0),0))))</f>
        <v>0.5</v>
      </c>
      <c r="AG108" s="147">
        <f>IF(AND($I108="Si",P108=1),1,IF(AND($I108="Fisico",P108=1),1,IF(AND(P108=1,$I108="Electronico"),2,IF(P108=1,VLOOKUP($C108&amp;"|"&amp;$B108&amp;"|"&amp;$D108,Empresas!$C$6:$CC$92,$G108+6+1,0),0))))</f>
        <v>0.5</v>
      </c>
      <c r="AH108" s="147">
        <f>IF(AND($I108="Si",Q108=1),1,IF(AND($I108="Fisico",Q108=1),1,IF(AND(Q108=1,$I108="Electronico"),2,IF(Q108=1,VLOOKUP($C108&amp;"|"&amp;$B108&amp;"|"&amp;$D108,Empresas!$C$6:$CC$92,$G108+6+1,0),0))))</f>
        <v>0.5</v>
      </c>
      <c r="AI108" s="147">
        <f>IF(AND($I108="Si",R108=1),1,IF(AND($I108="Fisico",R108=1),1,IF(AND(R108=1,$I108="Electronico"),2,IF(R108=1,VLOOKUP($C108&amp;"|"&amp;$B108&amp;"|"&amp;$D108,Empresas!$C$6:$CC$92,$G108+6+1,0),0))))</f>
        <v>0</v>
      </c>
      <c r="AJ108" s="147">
        <f>IF(AND($I108="Si",S108=1),1,IF(AND($I108="Fisico",S108=1),1,IF(AND(S108=1,$I108="Electronico"),2,IF(S108=1,VLOOKUP($C108&amp;"|"&amp;$B108&amp;"|"&amp;$D108,Empresas!$C$6:$CC$92,$G108+6+1,0),0))))</f>
        <v>0</v>
      </c>
      <c r="AK108" s="147">
        <f>IF(AND($I108="Si",T108=1),1,IF(AND($I108="Fisico",T108=1),1,IF(AND(T108=1,$I108="Electronico"),2,IF(T108=1,VLOOKUP($C108&amp;"|"&amp;$B108&amp;"|"&amp;$D108,Empresas!$C$6:$CC$92,$G108+6+1,0),0))))</f>
        <v>0</v>
      </c>
      <c r="AL108" s="147">
        <f>IF(AND($I108="Si",U108=1),1,IF(AND($I108="Fisico",U108=1),1,IF(AND(U108=1,$I108="Electronico"),2,IF(U108=1,VLOOKUP($C108&amp;"|"&amp;$B108&amp;"|"&amp;$D108,Empresas!$C$6:$CC$92,$G108+6+1,0),0))))</f>
        <v>0</v>
      </c>
      <c r="AM108" s="149">
        <f t="shared" si="13"/>
        <v>4</v>
      </c>
      <c r="AN108" s="149">
        <f t="shared" si="14"/>
        <v>4</v>
      </c>
      <c r="AO108" s="152">
        <f t="shared" si="15"/>
        <v>1</v>
      </c>
    </row>
    <row r="109" spans="1:41" x14ac:dyDescent="0.25">
      <c r="A109" s="137" t="str">
        <f>VLOOKUP(D109,Empresas!$D$7:$F$91,3,0)</f>
        <v>Jose</v>
      </c>
      <c r="B109" s="138" t="str">
        <f>VLOOKUP(D109,Empresas!$D$7:$G$91,4,0)</f>
        <v>Wildor</v>
      </c>
      <c r="C109" s="138" t="s">
        <v>544</v>
      </c>
      <c r="D109" s="138" t="s">
        <v>220</v>
      </c>
      <c r="E109" s="138" t="str">
        <f>VLOOKUP(D109,Empresas!$D$7:$E$92,2,0)</f>
        <v>INVERSIONES PIANDA S.A.C.</v>
      </c>
      <c r="F109" s="138" t="s">
        <v>159</v>
      </c>
      <c r="G109" s="139">
        <f>+G108+3</f>
        <v>10</v>
      </c>
      <c r="H109" s="139" t="str">
        <f>VLOOKUP(D109,Empresas!$D$6:$L$92,7,0)</f>
        <v>Trimestral</v>
      </c>
      <c r="I109" s="138" t="str">
        <f>VLOOKUP(VLOOKUP(D109&amp;"|"&amp;B109,Empresas!$I$7:$CB$92,G109,0),Tablas!$A$3:$B$5,2,0)</f>
        <v>Solo analisis</v>
      </c>
      <c r="J109" s="78">
        <v>1</v>
      </c>
      <c r="K109" s="78">
        <v>1</v>
      </c>
      <c r="L109" s="78">
        <v>1</v>
      </c>
      <c r="M109" s="78">
        <v>1</v>
      </c>
      <c r="N109" s="78">
        <v>1</v>
      </c>
      <c r="O109" s="78">
        <v>1</v>
      </c>
      <c r="P109" s="78">
        <v>1</v>
      </c>
      <c r="Q109" s="78">
        <v>1</v>
      </c>
      <c r="R109" s="78"/>
      <c r="S109" s="78"/>
      <c r="T109" s="78"/>
      <c r="U109" s="78"/>
      <c r="V109" s="78" t="str">
        <f>VLOOKUP(D109,Empresas!$D$7:$CF$91,81,0)</f>
        <v>B</v>
      </c>
      <c r="W109" s="78" t="str">
        <f>VLOOKUP(D109,Empresas!$D$7:$M$91,10,0)</f>
        <v>General/Prico</v>
      </c>
      <c r="X109" s="69" t="str">
        <f t="shared" si="11"/>
        <v>SI</v>
      </c>
      <c r="Y109" s="153" t="str">
        <f t="shared" si="12"/>
        <v>Si aplica</v>
      </c>
      <c r="Z109" s="147">
        <f>IF(Y109="No aplica",0,IF(I109="no",0,IF(I109="No aplica",0,IF(I109="Si",1,IF(I109="Fisico",1,IF(I109="Electronico",2,VLOOKUP(C109&amp;"|"&amp;B109&amp;"|"&amp;D109,Empresas!$C$6:$CC$92,G109+6+1,0)))))))</f>
        <v>0.5</v>
      </c>
      <c r="AA109" s="147">
        <f>IF(AND($I109="Si",J109=1),1,IF(AND($I109="Fisico",J109=1),1,IF(AND(J109=1,$I109="Electronico"),2,IF(J109=1,VLOOKUP($C109&amp;"|"&amp;$B109&amp;"|"&amp;$D109,Empresas!$C$6:$CC$92,$G109+6+1,0),0))))</f>
        <v>0.5</v>
      </c>
      <c r="AB109" s="147">
        <f>IF(AND($I109="Si",K109=1),1,IF(AND($I109="Fisico",K109=1),1,IF(AND(K109=1,$I109="Electronico"),2,IF(K109=1,VLOOKUP($C109&amp;"|"&amp;$B109&amp;"|"&amp;$D109,Empresas!$C$6:$CC$92,$G109+6+1,0),0))))</f>
        <v>0.5</v>
      </c>
      <c r="AC109" s="147">
        <f>IF(AND($I109="Si",L109=1),1,IF(AND($I109="Fisico",L109=1),1,IF(AND(L109=1,$I109="Electronico"),2,IF(L109=1,VLOOKUP($C109&amp;"|"&amp;$B109&amp;"|"&amp;$D109,Empresas!$C$6:$CC$92,$G109+6+1,0),0))))</f>
        <v>0.5</v>
      </c>
      <c r="AD109" s="147">
        <f>IF(AND($I109="Si",M109=1),1,IF(AND($I109="Fisico",M109=1),1,IF(AND(M109=1,$I109="Electronico"),2,IF(M109=1,VLOOKUP($C109&amp;"|"&amp;$B109&amp;"|"&amp;$D109,Empresas!$C$6:$CC$92,$G109+6+1,0),0))))</f>
        <v>0.5</v>
      </c>
      <c r="AE109" s="147">
        <f>IF(AND($I109="Si",N109=1),1,IF(AND($I109="Fisico",N109=1),1,IF(AND(N109=1,$I109="Electronico"),2,IF(N109=1,VLOOKUP($C109&amp;"|"&amp;$B109&amp;"|"&amp;$D109,Empresas!$C$6:$CC$92,$G109+6+1,0),0))))</f>
        <v>0.5</v>
      </c>
      <c r="AF109" s="147">
        <f>IF(AND($I109="Si",O109=1),1,IF(AND($I109="Fisico",O109=1),1,IF(AND(O109=1,$I109="Electronico"),2,IF(O109=1,VLOOKUP($C109&amp;"|"&amp;$B109&amp;"|"&amp;$D109,Empresas!$C$6:$CC$92,$G109+6+1,0),0))))</f>
        <v>0.5</v>
      </c>
      <c r="AG109" s="147">
        <f>IF(AND($I109="Si",P109=1),1,IF(AND($I109="Fisico",P109=1),1,IF(AND(P109=1,$I109="Electronico"),2,IF(P109=1,VLOOKUP($C109&amp;"|"&amp;$B109&amp;"|"&amp;$D109,Empresas!$C$6:$CC$92,$G109+6+1,0),0))))</f>
        <v>0.5</v>
      </c>
      <c r="AH109" s="147">
        <f>IF(AND($I109="Si",Q109=1),1,IF(AND($I109="Fisico",Q109=1),1,IF(AND(Q109=1,$I109="Electronico"),2,IF(Q109=1,VLOOKUP($C109&amp;"|"&amp;$B109&amp;"|"&amp;$D109,Empresas!$C$6:$CC$92,$G109+6+1,0),0))))</f>
        <v>0.5</v>
      </c>
      <c r="AI109" s="147">
        <f>IF(AND($I109="Si",R109=1),1,IF(AND($I109="Fisico",R109=1),1,IF(AND(R109=1,$I109="Electronico"),2,IF(R109=1,VLOOKUP($C109&amp;"|"&amp;$B109&amp;"|"&amp;$D109,Empresas!$C$6:$CC$92,$G109+6+1,0),0))))</f>
        <v>0</v>
      </c>
      <c r="AJ109" s="147">
        <f>IF(AND($I109="Si",S109=1),1,IF(AND($I109="Fisico",S109=1),1,IF(AND(S109=1,$I109="Electronico"),2,IF(S109=1,VLOOKUP($C109&amp;"|"&amp;$B109&amp;"|"&amp;$D109,Empresas!$C$6:$CC$92,$G109+6+1,0),0))))</f>
        <v>0</v>
      </c>
      <c r="AK109" s="147">
        <f>IF(AND($I109="Si",T109=1),1,IF(AND($I109="Fisico",T109=1),1,IF(AND(T109=1,$I109="Electronico"),2,IF(T109=1,VLOOKUP($C109&amp;"|"&amp;$B109&amp;"|"&amp;$D109,Empresas!$C$6:$CC$92,$G109+6+1,0),0))))</f>
        <v>0</v>
      </c>
      <c r="AL109" s="147">
        <f>IF(AND($I109="Si",U109=1),1,IF(AND($I109="Fisico",U109=1),1,IF(AND(U109=1,$I109="Electronico"),2,IF(U109=1,VLOOKUP($C109&amp;"|"&amp;$B109&amp;"|"&amp;$D109,Empresas!$C$6:$CC$92,$G109+6+1,0),0))))</f>
        <v>0</v>
      </c>
      <c r="AM109" s="149">
        <f t="shared" si="13"/>
        <v>4</v>
      </c>
      <c r="AN109" s="149">
        <f t="shared" si="14"/>
        <v>4</v>
      </c>
      <c r="AO109" s="152">
        <f t="shared" si="15"/>
        <v>1</v>
      </c>
    </row>
    <row r="110" spans="1:41" x14ac:dyDescent="0.25">
      <c r="A110" s="137" t="str">
        <f>VLOOKUP(D110,Empresas!$D$7:$F$91,3,0)</f>
        <v>Jose</v>
      </c>
      <c r="B110" s="138" t="str">
        <f>VLOOKUP(D110,Empresas!$D$7:$G$91,4,0)</f>
        <v>Wildor</v>
      </c>
      <c r="C110" s="138" t="s">
        <v>544</v>
      </c>
      <c r="D110" s="138" t="s">
        <v>220</v>
      </c>
      <c r="E110" s="138" t="str">
        <f>VLOOKUP(D110,Empresas!$D$7:$E$92,2,0)</f>
        <v>INVERSIONES PIANDA S.A.C.</v>
      </c>
      <c r="F110" s="138" t="s">
        <v>160</v>
      </c>
      <c r="G110" s="139">
        <f t="shared" ref="G110:G121" si="19">+G109+3</f>
        <v>13</v>
      </c>
      <c r="H110" s="139" t="str">
        <f>VLOOKUP(D110,Empresas!$D$6:$L$92,7,0)</f>
        <v>Trimestral</v>
      </c>
      <c r="I110" s="138" t="str">
        <f>VLOOKUP(VLOOKUP(D110&amp;"|"&amp;B110,Empresas!$I$7:$CB$92,G110,0),Tablas!$A$3:$B$5,2,0)</f>
        <v>Solo analisis</v>
      </c>
      <c r="J110" s="78">
        <v>1</v>
      </c>
      <c r="K110" s="78">
        <v>1</v>
      </c>
      <c r="L110" s="78">
        <v>1</v>
      </c>
      <c r="M110" s="78">
        <v>1</v>
      </c>
      <c r="N110" s="78">
        <v>1</v>
      </c>
      <c r="O110" s="78">
        <v>1</v>
      </c>
      <c r="P110" s="78">
        <v>2</v>
      </c>
      <c r="Q110" s="78">
        <v>2</v>
      </c>
      <c r="R110" s="78"/>
      <c r="S110" s="78"/>
      <c r="T110" s="78"/>
      <c r="U110" s="78"/>
      <c r="V110" s="78" t="str">
        <f>VLOOKUP(D110,Empresas!$D$7:$CF$91,81,0)</f>
        <v>B</v>
      </c>
      <c r="W110" s="78" t="str">
        <f>VLOOKUP(D110,Empresas!$D$7:$M$91,10,0)</f>
        <v>General/Prico</v>
      </c>
      <c r="X110" s="69" t="str">
        <f t="shared" si="11"/>
        <v>SI</v>
      </c>
      <c r="Y110" s="153" t="str">
        <f t="shared" si="12"/>
        <v>Si aplica</v>
      </c>
      <c r="Z110" s="147">
        <f>IF(Y110="No aplica",0,IF(I110="no",0,IF(I110="No aplica",0,IF(I110="Si",1,IF(I110="Fisico",1,IF(I110="Electronico",2,VLOOKUP(C110&amp;"|"&amp;B110&amp;"|"&amp;D110,Empresas!$C$6:$CC$92,G110+6+1,0)))))))</f>
        <v>0.5</v>
      </c>
      <c r="AA110" s="147">
        <f>IF(AND($I110="Si",J110=1),1,IF(AND($I110="Fisico",J110=1),1,IF(AND(J110=1,$I110="Electronico"),2,IF(J110=1,VLOOKUP($C110&amp;"|"&amp;$B110&amp;"|"&amp;$D110,Empresas!$C$6:$CC$92,$G110+6+1,0),0))))</f>
        <v>0.5</v>
      </c>
      <c r="AB110" s="147">
        <f>IF(AND($I110="Si",K110=1),1,IF(AND($I110="Fisico",K110=1),1,IF(AND(K110=1,$I110="Electronico"),2,IF(K110=1,VLOOKUP($C110&amp;"|"&amp;$B110&amp;"|"&amp;$D110,Empresas!$C$6:$CC$92,$G110+6+1,0),0))))</f>
        <v>0.5</v>
      </c>
      <c r="AC110" s="147">
        <f>IF(AND($I110="Si",L110=1),1,IF(AND($I110="Fisico",L110=1),1,IF(AND(L110=1,$I110="Electronico"),2,IF(L110=1,VLOOKUP($C110&amp;"|"&amp;$B110&amp;"|"&amp;$D110,Empresas!$C$6:$CC$92,$G110+6+1,0),0))))</f>
        <v>0.5</v>
      </c>
      <c r="AD110" s="147">
        <f>IF(AND($I110="Si",M110=1),1,IF(AND($I110="Fisico",M110=1),1,IF(AND(M110=1,$I110="Electronico"),2,IF(M110=1,VLOOKUP($C110&amp;"|"&amp;$B110&amp;"|"&amp;$D110,Empresas!$C$6:$CC$92,$G110+6+1,0),0))))</f>
        <v>0.5</v>
      </c>
      <c r="AE110" s="147">
        <f>IF(AND($I110="Si",N110=1),1,IF(AND($I110="Fisico",N110=1),1,IF(AND(N110=1,$I110="Electronico"),2,IF(N110=1,VLOOKUP($C110&amp;"|"&amp;$B110&amp;"|"&amp;$D110,Empresas!$C$6:$CC$92,$G110+6+1,0),0))))</f>
        <v>0.5</v>
      </c>
      <c r="AF110" s="147">
        <f>IF(AND($I110="Si",O110=1),1,IF(AND($I110="Fisico",O110=1),1,IF(AND(O110=1,$I110="Electronico"),2,IF(O110=1,VLOOKUP($C110&amp;"|"&amp;$B110&amp;"|"&amp;$D110,Empresas!$C$6:$CC$92,$G110+6+1,0),0))))</f>
        <v>0.5</v>
      </c>
      <c r="AG110" s="147">
        <f>IF(AND($I110="Si",P110=1),1,IF(AND($I110="Fisico",P110=1),1,IF(AND(P110=1,$I110="Electronico"),2,IF(P110=1,VLOOKUP($C110&amp;"|"&amp;$B110&amp;"|"&amp;$D110,Empresas!$C$6:$CC$92,$G110+6+1,0),0))))</f>
        <v>0</v>
      </c>
      <c r="AH110" s="147">
        <f>IF(AND($I110="Si",Q110=1),1,IF(AND($I110="Fisico",Q110=1),1,IF(AND(Q110=1,$I110="Electronico"),2,IF(Q110=1,VLOOKUP($C110&amp;"|"&amp;$B110&amp;"|"&amp;$D110,Empresas!$C$6:$CC$92,$G110+6+1,0),0))))</f>
        <v>0</v>
      </c>
      <c r="AI110" s="147">
        <f>IF(AND($I110="Si",R110=1),1,IF(AND($I110="Fisico",R110=1),1,IF(AND(R110=1,$I110="Electronico"),2,IF(R110=1,VLOOKUP($C110&amp;"|"&amp;$B110&amp;"|"&amp;$D110,Empresas!$C$6:$CC$92,$G110+6+1,0),0))))</f>
        <v>0</v>
      </c>
      <c r="AJ110" s="147">
        <f>IF(AND($I110="Si",S110=1),1,IF(AND($I110="Fisico",S110=1),1,IF(AND(S110=1,$I110="Electronico"),2,IF(S110=1,VLOOKUP($C110&amp;"|"&amp;$B110&amp;"|"&amp;$D110,Empresas!$C$6:$CC$92,$G110+6+1,0),0))))</f>
        <v>0</v>
      </c>
      <c r="AK110" s="147">
        <f>IF(AND($I110="Si",T110=1),1,IF(AND($I110="Fisico",T110=1),1,IF(AND(T110=1,$I110="Electronico"),2,IF(T110=1,VLOOKUP($C110&amp;"|"&amp;$B110&amp;"|"&amp;$D110,Empresas!$C$6:$CC$92,$G110+6+1,0),0))))</f>
        <v>0</v>
      </c>
      <c r="AL110" s="147">
        <f>IF(AND($I110="Si",U110=1),1,IF(AND($I110="Fisico",U110=1),1,IF(AND(U110=1,$I110="Electronico"),2,IF(U110=1,VLOOKUP($C110&amp;"|"&amp;$B110&amp;"|"&amp;$D110,Empresas!$C$6:$CC$92,$G110+6+1,0),0))))</f>
        <v>0</v>
      </c>
      <c r="AM110" s="149">
        <f t="shared" si="13"/>
        <v>3</v>
      </c>
      <c r="AN110" s="149">
        <f t="shared" si="14"/>
        <v>4</v>
      </c>
      <c r="AO110" s="152">
        <f t="shared" si="15"/>
        <v>0.75</v>
      </c>
    </row>
    <row r="111" spans="1:41" x14ac:dyDescent="0.25">
      <c r="A111" s="137" t="str">
        <f>VLOOKUP(D111,Empresas!$D$7:$F$91,3,0)</f>
        <v>Jose</v>
      </c>
      <c r="B111" s="138" t="str">
        <f>VLOOKUP(D111,Empresas!$D$7:$G$91,4,0)</f>
        <v>Wildor</v>
      </c>
      <c r="C111" s="138" t="s">
        <v>544</v>
      </c>
      <c r="D111" s="138" t="s">
        <v>220</v>
      </c>
      <c r="E111" s="138" t="str">
        <f>VLOOKUP(D111,Empresas!$D$7:$E$92,2,0)</f>
        <v>INVERSIONES PIANDA S.A.C.</v>
      </c>
      <c r="F111" s="138" t="s">
        <v>161</v>
      </c>
      <c r="G111" s="139">
        <f t="shared" si="19"/>
        <v>16</v>
      </c>
      <c r="H111" s="139" t="str">
        <f>VLOOKUP(D111,Empresas!$D$6:$L$92,7,0)</f>
        <v>Trimestral</v>
      </c>
      <c r="I111" s="138" t="str">
        <f>VLOOKUP(VLOOKUP(D111&amp;"|"&amp;B111,Empresas!$I$7:$CB$92,G111,0),Tablas!$A$3:$B$5,2,0)</f>
        <v>Solo analisis</v>
      </c>
      <c r="J111" s="78">
        <v>2</v>
      </c>
      <c r="K111" s="78">
        <v>2</v>
      </c>
      <c r="L111" s="78">
        <v>2</v>
      </c>
      <c r="M111" s="78">
        <v>2</v>
      </c>
      <c r="N111" s="78">
        <v>2</v>
      </c>
      <c r="O111" s="78">
        <v>2</v>
      </c>
      <c r="P111" s="78">
        <v>2</v>
      </c>
      <c r="Q111" s="78">
        <v>2</v>
      </c>
      <c r="R111" s="78"/>
      <c r="S111" s="78"/>
      <c r="T111" s="78"/>
      <c r="U111" s="78"/>
      <c r="V111" s="78" t="str">
        <f>VLOOKUP(D111,Empresas!$D$7:$CF$91,81,0)</f>
        <v>B</v>
      </c>
      <c r="W111" s="78" t="str">
        <f>VLOOKUP(D111,Empresas!$D$7:$M$91,10,0)</f>
        <v>General/Prico</v>
      </c>
      <c r="X111" s="69" t="str">
        <f t="shared" si="11"/>
        <v>SI</v>
      </c>
      <c r="Y111" s="153" t="str">
        <f t="shared" si="12"/>
        <v>Si aplica</v>
      </c>
      <c r="Z111" s="147">
        <f>IF(Y111="No aplica",0,IF(I111="no",0,IF(I111="No aplica",0,IF(I111="Si",1,IF(I111="Fisico",1,IF(I111="Electronico",2,VLOOKUP(C111&amp;"|"&amp;B111&amp;"|"&amp;D111,Empresas!$C$6:$CC$92,G111+6+1,0)))))))</f>
        <v>3</v>
      </c>
      <c r="AA111" s="147">
        <f>IF(AND($I111="Si",J111=1),1,IF(AND($I111="Fisico",J111=1),1,IF(AND(J111=1,$I111="Electronico"),2,IF(J111=1,VLOOKUP($C111&amp;"|"&amp;$B111&amp;"|"&amp;$D111,Empresas!$C$6:$CC$92,$G111+6+1,0),0))))</f>
        <v>0</v>
      </c>
      <c r="AB111" s="147">
        <f>IF(AND($I111="Si",K111=1),1,IF(AND($I111="Fisico",K111=1),1,IF(AND(K111=1,$I111="Electronico"),2,IF(K111=1,VLOOKUP($C111&amp;"|"&amp;$B111&amp;"|"&amp;$D111,Empresas!$C$6:$CC$92,$G111+6+1,0),0))))</f>
        <v>0</v>
      </c>
      <c r="AC111" s="147">
        <f>IF(AND($I111="Si",L111=1),1,IF(AND($I111="Fisico",L111=1),1,IF(AND(L111=1,$I111="Electronico"),2,IF(L111=1,VLOOKUP($C111&amp;"|"&amp;$B111&amp;"|"&amp;$D111,Empresas!$C$6:$CC$92,$G111+6+1,0),0))))</f>
        <v>0</v>
      </c>
      <c r="AD111" s="147">
        <f>IF(AND($I111="Si",M111=1),1,IF(AND($I111="Fisico",M111=1),1,IF(AND(M111=1,$I111="Electronico"),2,IF(M111=1,VLOOKUP($C111&amp;"|"&amp;$B111&amp;"|"&amp;$D111,Empresas!$C$6:$CC$92,$G111+6+1,0),0))))</f>
        <v>0</v>
      </c>
      <c r="AE111" s="147">
        <f>IF(AND($I111="Si",N111=1),1,IF(AND($I111="Fisico",N111=1),1,IF(AND(N111=1,$I111="Electronico"),2,IF(N111=1,VLOOKUP($C111&amp;"|"&amp;$B111&amp;"|"&amp;$D111,Empresas!$C$6:$CC$92,$G111+6+1,0),0))))</f>
        <v>0</v>
      </c>
      <c r="AF111" s="147">
        <f>IF(AND($I111="Si",O111=1),1,IF(AND($I111="Fisico",O111=1),1,IF(AND(O111=1,$I111="Electronico"),2,IF(O111=1,VLOOKUP($C111&amp;"|"&amp;$B111&amp;"|"&amp;$D111,Empresas!$C$6:$CC$92,$G111+6+1,0),0))))</f>
        <v>0</v>
      </c>
      <c r="AG111" s="147">
        <f>IF(AND($I111="Si",P111=1),1,IF(AND($I111="Fisico",P111=1),1,IF(AND(P111=1,$I111="Electronico"),2,IF(P111=1,VLOOKUP($C111&amp;"|"&amp;$B111&amp;"|"&amp;$D111,Empresas!$C$6:$CC$92,$G111+6+1,0),0))))</f>
        <v>0</v>
      </c>
      <c r="AH111" s="147">
        <f>IF(AND($I111="Si",Q111=1),1,IF(AND($I111="Fisico",Q111=1),1,IF(AND(Q111=1,$I111="Electronico"),2,IF(Q111=1,VLOOKUP($C111&amp;"|"&amp;$B111&amp;"|"&amp;$D111,Empresas!$C$6:$CC$92,$G111+6+1,0),0))))</f>
        <v>0</v>
      </c>
      <c r="AI111" s="147">
        <f>IF(AND($I111="Si",R111=1),1,IF(AND($I111="Fisico",R111=1),1,IF(AND(R111=1,$I111="Electronico"),2,IF(R111=1,VLOOKUP($C111&amp;"|"&amp;$B111&amp;"|"&amp;$D111,Empresas!$C$6:$CC$92,$G111+6+1,0),0))))</f>
        <v>0</v>
      </c>
      <c r="AJ111" s="147">
        <f>IF(AND($I111="Si",S111=1),1,IF(AND($I111="Fisico",S111=1),1,IF(AND(S111=1,$I111="Electronico"),2,IF(S111=1,VLOOKUP($C111&amp;"|"&amp;$B111&amp;"|"&amp;$D111,Empresas!$C$6:$CC$92,$G111+6+1,0),0))))</f>
        <v>0</v>
      </c>
      <c r="AK111" s="147">
        <f>IF(AND($I111="Si",T111=1),1,IF(AND($I111="Fisico",T111=1),1,IF(AND(T111=1,$I111="Electronico"),2,IF(T111=1,VLOOKUP($C111&amp;"|"&amp;$B111&amp;"|"&amp;$D111,Empresas!$C$6:$CC$92,$G111+6+1,0),0))))</f>
        <v>0</v>
      </c>
      <c r="AL111" s="147">
        <f>IF(AND($I111="Si",U111=1),1,IF(AND($I111="Fisico",U111=1),1,IF(AND(U111=1,$I111="Electronico"),2,IF(U111=1,VLOOKUP($C111&amp;"|"&amp;$B111&amp;"|"&amp;$D111,Empresas!$C$6:$CC$92,$G111+6+1,0),0))))</f>
        <v>0</v>
      </c>
      <c r="AM111" s="149">
        <f t="shared" si="13"/>
        <v>0</v>
      </c>
      <c r="AN111" s="149">
        <f t="shared" si="14"/>
        <v>24</v>
      </c>
      <c r="AO111" s="152">
        <f t="shared" si="15"/>
        <v>0</v>
      </c>
    </row>
    <row r="112" spans="1:41" x14ac:dyDescent="0.25">
      <c r="A112" s="137" t="str">
        <f>VLOOKUP(D112,Empresas!$D$7:$F$91,3,0)</f>
        <v>Jose</v>
      </c>
      <c r="B112" s="138" t="str">
        <f>VLOOKUP(D112,Empresas!$D$7:$G$91,4,0)</f>
        <v>Wildor</v>
      </c>
      <c r="C112" s="138" t="s">
        <v>544</v>
      </c>
      <c r="D112" s="138" t="s">
        <v>220</v>
      </c>
      <c r="E112" s="138" t="str">
        <f>VLOOKUP(D112,Empresas!$D$7:$E$92,2,0)</f>
        <v>INVERSIONES PIANDA S.A.C.</v>
      </c>
      <c r="F112" s="138" t="s">
        <v>162</v>
      </c>
      <c r="G112" s="139">
        <f t="shared" si="19"/>
        <v>19</v>
      </c>
      <c r="H112" s="139" t="str">
        <f>VLOOKUP(D112,Empresas!$D$6:$L$92,7,0)</f>
        <v>Trimestral</v>
      </c>
      <c r="I112" s="138" t="str">
        <f>VLOOKUP(VLOOKUP(D112&amp;"|"&amp;B112,Empresas!$I$7:$CB$92,G112,0),Tablas!$A$3:$B$5,2,0)</f>
        <v>Solo analisis</v>
      </c>
      <c r="J112" s="78">
        <v>1</v>
      </c>
      <c r="K112" s="78">
        <v>1</v>
      </c>
      <c r="L112" s="78">
        <v>1</v>
      </c>
      <c r="M112" s="78">
        <v>1</v>
      </c>
      <c r="N112" s="78">
        <v>1</v>
      </c>
      <c r="O112" s="78">
        <v>1</v>
      </c>
      <c r="P112" s="78">
        <v>1</v>
      </c>
      <c r="Q112" s="78">
        <v>1</v>
      </c>
      <c r="R112" s="78"/>
      <c r="S112" s="78"/>
      <c r="T112" s="78"/>
      <c r="U112" s="78"/>
      <c r="V112" s="78" t="str">
        <f>VLOOKUP(D112,Empresas!$D$7:$CF$91,81,0)</f>
        <v>B</v>
      </c>
      <c r="W112" s="78" t="str">
        <f>VLOOKUP(D112,Empresas!$D$7:$M$91,10,0)</f>
        <v>General/Prico</v>
      </c>
      <c r="X112" s="69" t="str">
        <f t="shared" si="11"/>
        <v>SI</v>
      </c>
      <c r="Y112" s="153" t="str">
        <f t="shared" si="12"/>
        <v>Si aplica</v>
      </c>
      <c r="Z112" s="147">
        <f>IF(Y112="No aplica",0,IF(I112="no",0,IF(I112="No aplica",0,IF(I112="Si",1,IF(I112="Fisico",1,IF(I112="Electronico",2,VLOOKUP(C112&amp;"|"&amp;B112&amp;"|"&amp;D112,Empresas!$C$6:$CC$92,G112+6+1,0)))))))</f>
        <v>0.5</v>
      </c>
      <c r="AA112" s="147">
        <f>IF(AND($I112="Si",J112=1),1,IF(AND($I112="Fisico",J112=1),1,IF(AND(J112=1,$I112="Electronico"),2,IF(J112=1,VLOOKUP($C112&amp;"|"&amp;$B112&amp;"|"&amp;$D112,Empresas!$C$6:$CC$92,$G112+6+1,0),0))))</f>
        <v>0.5</v>
      </c>
      <c r="AB112" s="147">
        <f>IF(AND($I112="Si",K112=1),1,IF(AND($I112="Fisico",K112=1),1,IF(AND(K112=1,$I112="Electronico"),2,IF(K112=1,VLOOKUP($C112&amp;"|"&amp;$B112&amp;"|"&amp;$D112,Empresas!$C$6:$CC$92,$G112+6+1,0),0))))</f>
        <v>0.5</v>
      </c>
      <c r="AC112" s="147">
        <f>IF(AND($I112="Si",L112=1),1,IF(AND($I112="Fisico",L112=1),1,IF(AND(L112=1,$I112="Electronico"),2,IF(L112=1,VLOOKUP($C112&amp;"|"&amp;$B112&amp;"|"&amp;$D112,Empresas!$C$6:$CC$92,$G112+6+1,0),0))))</f>
        <v>0.5</v>
      </c>
      <c r="AD112" s="147">
        <f>IF(AND($I112="Si",M112=1),1,IF(AND($I112="Fisico",M112=1),1,IF(AND(M112=1,$I112="Electronico"),2,IF(M112=1,VLOOKUP($C112&amp;"|"&amp;$B112&amp;"|"&amp;$D112,Empresas!$C$6:$CC$92,$G112+6+1,0),0))))</f>
        <v>0.5</v>
      </c>
      <c r="AE112" s="147">
        <f>IF(AND($I112="Si",N112=1),1,IF(AND($I112="Fisico",N112=1),1,IF(AND(N112=1,$I112="Electronico"),2,IF(N112=1,VLOOKUP($C112&amp;"|"&amp;$B112&amp;"|"&amp;$D112,Empresas!$C$6:$CC$92,$G112+6+1,0),0))))</f>
        <v>0.5</v>
      </c>
      <c r="AF112" s="147">
        <f>IF(AND($I112="Si",O112=1),1,IF(AND($I112="Fisico",O112=1),1,IF(AND(O112=1,$I112="Electronico"),2,IF(O112=1,VLOOKUP($C112&amp;"|"&amp;$B112&amp;"|"&amp;$D112,Empresas!$C$6:$CC$92,$G112+6+1,0),0))))</f>
        <v>0.5</v>
      </c>
      <c r="AG112" s="147">
        <f>IF(AND($I112="Si",P112=1),1,IF(AND($I112="Fisico",P112=1),1,IF(AND(P112=1,$I112="Electronico"),2,IF(P112=1,VLOOKUP($C112&amp;"|"&amp;$B112&amp;"|"&amp;$D112,Empresas!$C$6:$CC$92,$G112+6+1,0),0))))</f>
        <v>0.5</v>
      </c>
      <c r="AH112" s="147">
        <f>IF(AND($I112="Si",Q112=1),1,IF(AND($I112="Fisico",Q112=1),1,IF(AND(Q112=1,$I112="Electronico"),2,IF(Q112=1,VLOOKUP($C112&amp;"|"&amp;$B112&amp;"|"&amp;$D112,Empresas!$C$6:$CC$92,$G112+6+1,0),0))))</f>
        <v>0.5</v>
      </c>
      <c r="AI112" s="147">
        <f>IF(AND($I112="Si",R112=1),1,IF(AND($I112="Fisico",R112=1),1,IF(AND(R112=1,$I112="Electronico"),2,IF(R112=1,VLOOKUP($C112&amp;"|"&amp;$B112&amp;"|"&amp;$D112,Empresas!$C$6:$CC$92,$G112+6+1,0),0))))</f>
        <v>0</v>
      </c>
      <c r="AJ112" s="147">
        <f>IF(AND($I112="Si",S112=1),1,IF(AND($I112="Fisico",S112=1),1,IF(AND(S112=1,$I112="Electronico"),2,IF(S112=1,VLOOKUP($C112&amp;"|"&amp;$B112&amp;"|"&amp;$D112,Empresas!$C$6:$CC$92,$G112+6+1,0),0))))</f>
        <v>0</v>
      </c>
      <c r="AK112" s="147">
        <f>IF(AND($I112="Si",T112=1),1,IF(AND($I112="Fisico",T112=1),1,IF(AND(T112=1,$I112="Electronico"),2,IF(T112=1,VLOOKUP($C112&amp;"|"&amp;$B112&amp;"|"&amp;$D112,Empresas!$C$6:$CC$92,$G112+6+1,0),0))))</f>
        <v>0</v>
      </c>
      <c r="AL112" s="147">
        <f>IF(AND($I112="Si",U112=1),1,IF(AND($I112="Fisico",U112=1),1,IF(AND(U112=1,$I112="Electronico"),2,IF(U112=1,VLOOKUP($C112&amp;"|"&amp;$B112&amp;"|"&amp;$D112,Empresas!$C$6:$CC$92,$G112+6+1,0),0))))</f>
        <v>0</v>
      </c>
      <c r="AM112" s="149">
        <f t="shared" si="13"/>
        <v>4</v>
      </c>
      <c r="AN112" s="149">
        <f t="shared" si="14"/>
        <v>4</v>
      </c>
      <c r="AO112" s="152">
        <f t="shared" si="15"/>
        <v>1</v>
      </c>
    </row>
    <row r="113" spans="1:41" x14ac:dyDescent="0.25">
      <c r="A113" s="137" t="str">
        <f>VLOOKUP(D113,Empresas!$D$7:$F$91,3,0)</f>
        <v>Jose</v>
      </c>
      <c r="B113" s="138" t="str">
        <f>VLOOKUP(D113,Empresas!$D$7:$G$91,4,0)</f>
        <v>Wildor</v>
      </c>
      <c r="C113" s="138" t="s">
        <v>544</v>
      </c>
      <c r="D113" s="138" t="s">
        <v>220</v>
      </c>
      <c r="E113" s="138" t="str">
        <f>VLOOKUP(D113,Empresas!$D$7:$E$92,2,0)</f>
        <v>INVERSIONES PIANDA S.A.C.</v>
      </c>
      <c r="F113" s="138" t="s">
        <v>163</v>
      </c>
      <c r="G113" s="139">
        <f t="shared" si="19"/>
        <v>22</v>
      </c>
      <c r="H113" s="139" t="str">
        <f>VLOOKUP(D113,Empresas!$D$6:$L$92,7,0)</f>
        <v>Trimestral</v>
      </c>
      <c r="I113" s="138" t="str">
        <f>VLOOKUP(VLOOKUP(D113&amp;"|"&amp;B113,Empresas!$I$7:$CB$92,G113,0),Tablas!$A$3:$B$5,2,0)</f>
        <v>Registro y analisis</v>
      </c>
      <c r="J113" s="78">
        <v>1</v>
      </c>
      <c r="K113" s="78">
        <v>1</v>
      </c>
      <c r="L113" s="78">
        <v>1</v>
      </c>
      <c r="M113" s="78">
        <v>1</v>
      </c>
      <c r="N113" s="78">
        <v>1</v>
      </c>
      <c r="O113" s="78">
        <v>1</v>
      </c>
      <c r="P113" s="78">
        <v>1</v>
      </c>
      <c r="Q113" s="78">
        <v>1</v>
      </c>
      <c r="R113" s="78"/>
      <c r="S113" s="78"/>
      <c r="T113" s="78"/>
      <c r="U113" s="78"/>
      <c r="V113" s="78" t="str">
        <f>VLOOKUP(D113,Empresas!$D$7:$CF$91,81,0)</f>
        <v>B</v>
      </c>
      <c r="W113" s="78" t="str">
        <f>VLOOKUP(D113,Empresas!$D$7:$M$91,10,0)</f>
        <v>General/Prico</v>
      </c>
      <c r="X113" s="69" t="str">
        <f t="shared" si="11"/>
        <v>SI</v>
      </c>
      <c r="Y113" s="153" t="str">
        <f t="shared" si="12"/>
        <v>Si aplica</v>
      </c>
      <c r="Z113" s="147">
        <f>IF(Y113="No aplica",0,IF(I113="no",0,IF(I113="No aplica",0,IF(I113="Si",1,IF(I113="Fisico",1,IF(I113="Electronico",2,VLOOKUP(C113&amp;"|"&amp;B113&amp;"|"&amp;D113,Empresas!$C$6:$CC$92,G113+6+1,0)))))))</f>
        <v>2</v>
      </c>
      <c r="AA113" s="147">
        <f>IF(AND($I113="Si",J113=1),1,IF(AND($I113="Fisico",J113=1),1,IF(AND(J113=1,$I113="Electronico"),2,IF(J113=1,VLOOKUP($C113&amp;"|"&amp;$B113&amp;"|"&amp;$D113,Empresas!$C$6:$CC$92,$G113+6+1,0),0))))</f>
        <v>2</v>
      </c>
      <c r="AB113" s="147">
        <f>IF(AND($I113="Si",K113=1),1,IF(AND($I113="Fisico",K113=1),1,IF(AND(K113=1,$I113="Electronico"),2,IF(K113=1,VLOOKUP($C113&amp;"|"&amp;$B113&amp;"|"&amp;$D113,Empresas!$C$6:$CC$92,$G113+6+1,0),0))))</f>
        <v>2</v>
      </c>
      <c r="AC113" s="147">
        <f>IF(AND($I113="Si",L113=1),1,IF(AND($I113="Fisico",L113=1),1,IF(AND(L113=1,$I113="Electronico"),2,IF(L113=1,VLOOKUP($C113&amp;"|"&amp;$B113&amp;"|"&amp;$D113,Empresas!$C$6:$CC$92,$G113+6+1,0),0))))</f>
        <v>2</v>
      </c>
      <c r="AD113" s="147">
        <f>IF(AND($I113="Si",M113=1),1,IF(AND($I113="Fisico",M113=1),1,IF(AND(M113=1,$I113="Electronico"),2,IF(M113=1,VLOOKUP($C113&amp;"|"&amp;$B113&amp;"|"&amp;$D113,Empresas!$C$6:$CC$92,$G113+6+1,0),0))))</f>
        <v>2</v>
      </c>
      <c r="AE113" s="147">
        <f>IF(AND($I113="Si",N113=1),1,IF(AND($I113="Fisico",N113=1),1,IF(AND(N113=1,$I113="Electronico"),2,IF(N113=1,VLOOKUP($C113&amp;"|"&amp;$B113&amp;"|"&amp;$D113,Empresas!$C$6:$CC$92,$G113+6+1,0),0))))</f>
        <v>2</v>
      </c>
      <c r="AF113" s="147">
        <f>IF(AND($I113="Si",O113=1),1,IF(AND($I113="Fisico",O113=1),1,IF(AND(O113=1,$I113="Electronico"),2,IF(O113=1,VLOOKUP($C113&amp;"|"&amp;$B113&amp;"|"&amp;$D113,Empresas!$C$6:$CC$92,$G113+6+1,0),0))))</f>
        <v>2</v>
      </c>
      <c r="AG113" s="147">
        <f>IF(AND($I113="Si",P113=1),1,IF(AND($I113="Fisico",P113=1),1,IF(AND(P113=1,$I113="Electronico"),2,IF(P113=1,VLOOKUP($C113&amp;"|"&amp;$B113&amp;"|"&amp;$D113,Empresas!$C$6:$CC$92,$G113+6+1,0),0))))</f>
        <v>2</v>
      </c>
      <c r="AH113" s="147">
        <f>IF(AND($I113="Si",Q113=1),1,IF(AND($I113="Fisico",Q113=1),1,IF(AND(Q113=1,$I113="Electronico"),2,IF(Q113=1,VLOOKUP($C113&amp;"|"&amp;$B113&amp;"|"&amp;$D113,Empresas!$C$6:$CC$92,$G113+6+1,0),0))))</f>
        <v>2</v>
      </c>
      <c r="AI113" s="147">
        <f>IF(AND($I113="Si",R113=1),1,IF(AND($I113="Fisico",R113=1),1,IF(AND(R113=1,$I113="Electronico"),2,IF(R113=1,VLOOKUP($C113&amp;"|"&amp;$B113&amp;"|"&amp;$D113,Empresas!$C$6:$CC$92,$G113+6+1,0),0))))</f>
        <v>0</v>
      </c>
      <c r="AJ113" s="147">
        <f>IF(AND($I113="Si",S113=1),1,IF(AND($I113="Fisico",S113=1),1,IF(AND(S113=1,$I113="Electronico"),2,IF(S113=1,VLOOKUP($C113&amp;"|"&amp;$B113&amp;"|"&amp;$D113,Empresas!$C$6:$CC$92,$G113+6+1,0),0))))</f>
        <v>0</v>
      </c>
      <c r="AK113" s="147">
        <f>IF(AND($I113="Si",T113=1),1,IF(AND($I113="Fisico",T113=1),1,IF(AND(T113=1,$I113="Electronico"),2,IF(T113=1,VLOOKUP($C113&amp;"|"&amp;$B113&amp;"|"&amp;$D113,Empresas!$C$6:$CC$92,$G113+6+1,0),0))))</f>
        <v>0</v>
      </c>
      <c r="AL113" s="147">
        <f>IF(AND($I113="Si",U113=1),1,IF(AND($I113="Fisico",U113=1),1,IF(AND(U113=1,$I113="Electronico"),2,IF(U113=1,VLOOKUP($C113&amp;"|"&amp;$B113&amp;"|"&amp;$D113,Empresas!$C$6:$CC$92,$G113+6+1,0),0))))</f>
        <v>0</v>
      </c>
      <c r="AM113" s="149">
        <f t="shared" si="13"/>
        <v>16</v>
      </c>
      <c r="AN113" s="149">
        <f t="shared" si="14"/>
        <v>16</v>
      </c>
      <c r="AO113" s="152">
        <f t="shared" si="15"/>
        <v>1</v>
      </c>
    </row>
    <row r="114" spans="1:41" x14ac:dyDescent="0.25">
      <c r="A114" s="137" t="str">
        <f>VLOOKUP(D114,Empresas!$D$7:$F$91,3,0)</f>
        <v>Jose</v>
      </c>
      <c r="B114" s="138" t="str">
        <f>VLOOKUP(D114,Empresas!$D$7:$G$91,4,0)</f>
        <v>Wildor</v>
      </c>
      <c r="C114" s="138" t="s">
        <v>544</v>
      </c>
      <c r="D114" s="138" t="s">
        <v>220</v>
      </c>
      <c r="E114" s="138" t="str">
        <f>VLOOKUP(D114,Empresas!$D$7:$E$92,2,0)</f>
        <v>INVERSIONES PIANDA S.A.C.</v>
      </c>
      <c r="F114" s="138" t="s">
        <v>164</v>
      </c>
      <c r="G114" s="139">
        <f t="shared" si="19"/>
        <v>25</v>
      </c>
      <c r="H114" s="139" t="str">
        <f>VLOOKUP(D114,Empresas!$D$6:$L$92,7,0)</f>
        <v>Trimestral</v>
      </c>
      <c r="I114" s="138" t="str">
        <f>VLOOKUP(VLOOKUP(D114&amp;"|"&amp;B114,Empresas!$I$7:$CB$92,G114,0),Tablas!$A$3:$B$5,2,0)</f>
        <v>No aplica</v>
      </c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 t="str">
        <f>VLOOKUP(D114,Empresas!$D$7:$CF$91,81,0)</f>
        <v>B</v>
      </c>
      <c r="W114" s="78" t="str">
        <f>VLOOKUP(D114,Empresas!$D$7:$M$91,10,0)</f>
        <v>General/Prico</v>
      </c>
      <c r="X114" s="69" t="str">
        <f t="shared" si="11"/>
        <v>SI</v>
      </c>
      <c r="Y114" s="153" t="str">
        <f t="shared" si="12"/>
        <v>No aplica</v>
      </c>
      <c r="Z114" s="147">
        <f>IF(Y114="No aplica",0,IF(I114="no",0,IF(I114="No aplica",0,IF(I114="Si",1,IF(I114="Fisico",1,IF(I114="Electronico",2,VLOOKUP(C114&amp;"|"&amp;B114&amp;"|"&amp;D114,Empresas!$C$6:$CC$92,G114+6+1,0)))))))</f>
        <v>0</v>
      </c>
      <c r="AA114" s="147">
        <f>IF(AND($I114="Si",J114=1),1,IF(AND($I114="Fisico",J114=1),1,IF(AND(J114=1,$I114="Electronico"),2,IF(J114=1,VLOOKUP($C114&amp;"|"&amp;$B114&amp;"|"&amp;$D114,Empresas!$C$6:$CC$92,$G114+6+1,0),0))))</f>
        <v>0</v>
      </c>
      <c r="AB114" s="147">
        <f>IF(AND($I114="Si",K114=1),1,IF(AND($I114="Fisico",K114=1),1,IF(AND(K114=1,$I114="Electronico"),2,IF(K114=1,VLOOKUP($C114&amp;"|"&amp;$B114&amp;"|"&amp;$D114,Empresas!$C$6:$CC$92,$G114+6+1,0),0))))</f>
        <v>0</v>
      </c>
      <c r="AC114" s="147">
        <f>IF(AND($I114="Si",L114=1),1,IF(AND($I114="Fisico",L114=1),1,IF(AND(L114=1,$I114="Electronico"),2,IF(L114=1,VLOOKUP($C114&amp;"|"&amp;$B114&amp;"|"&amp;$D114,Empresas!$C$6:$CC$92,$G114+6+1,0),0))))</f>
        <v>0</v>
      </c>
      <c r="AD114" s="147">
        <f>IF(AND($I114="Si",M114=1),1,IF(AND($I114="Fisico",M114=1),1,IF(AND(M114=1,$I114="Electronico"),2,IF(M114=1,VLOOKUP($C114&amp;"|"&amp;$B114&amp;"|"&amp;$D114,Empresas!$C$6:$CC$92,$G114+6+1,0),0))))</f>
        <v>0</v>
      </c>
      <c r="AE114" s="147">
        <f>IF(AND($I114="Si",N114=1),1,IF(AND($I114="Fisico",N114=1),1,IF(AND(N114=1,$I114="Electronico"),2,IF(N114=1,VLOOKUP($C114&amp;"|"&amp;$B114&amp;"|"&amp;$D114,Empresas!$C$6:$CC$92,$G114+6+1,0),0))))</f>
        <v>0</v>
      </c>
      <c r="AF114" s="147">
        <f>IF(AND($I114="Si",O114=1),1,IF(AND($I114="Fisico",O114=1),1,IF(AND(O114=1,$I114="Electronico"),2,IF(O114=1,VLOOKUP($C114&amp;"|"&amp;$B114&amp;"|"&amp;$D114,Empresas!$C$6:$CC$92,$G114+6+1,0),0))))</f>
        <v>0</v>
      </c>
      <c r="AG114" s="147">
        <f>IF(AND($I114="Si",P114=1),1,IF(AND($I114="Fisico",P114=1),1,IF(AND(P114=1,$I114="Electronico"),2,IF(P114=1,VLOOKUP($C114&amp;"|"&amp;$B114&amp;"|"&amp;$D114,Empresas!$C$6:$CC$92,$G114+6+1,0),0))))</f>
        <v>0</v>
      </c>
      <c r="AH114" s="147">
        <f>IF(AND($I114="Si",Q114=1),1,IF(AND($I114="Fisico",Q114=1),1,IF(AND(Q114=1,$I114="Electronico"),2,IF(Q114=1,VLOOKUP($C114&amp;"|"&amp;$B114&amp;"|"&amp;$D114,Empresas!$C$6:$CC$92,$G114+6+1,0),0))))</f>
        <v>0</v>
      </c>
      <c r="AI114" s="147">
        <f>IF(AND($I114="Si",R114=1),1,IF(AND($I114="Fisico",R114=1),1,IF(AND(R114=1,$I114="Electronico"),2,IF(R114=1,VLOOKUP($C114&amp;"|"&amp;$B114&amp;"|"&amp;$D114,Empresas!$C$6:$CC$92,$G114+6+1,0),0))))</f>
        <v>0</v>
      </c>
      <c r="AJ114" s="147">
        <f>IF(AND($I114="Si",S114=1),1,IF(AND($I114="Fisico",S114=1),1,IF(AND(S114=1,$I114="Electronico"),2,IF(S114=1,VLOOKUP($C114&amp;"|"&amp;$B114&amp;"|"&amp;$D114,Empresas!$C$6:$CC$92,$G114+6+1,0),0))))</f>
        <v>0</v>
      </c>
      <c r="AK114" s="147">
        <f>IF(AND($I114="Si",T114=1),1,IF(AND($I114="Fisico",T114=1),1,IF(AND(T114=1,$I114="Electronico"),2,IF(T114=1,VLOOKUP($C114&amp;"|"&amp;$B114&amp;"|"&amp;$D114,Empresas!$C$6:$CC$92,$G114+6+1,0),0))))</f>
        <v>0</v>
      </c>
      <c r="AL114" s="147">
        <f>IF(AND($I114="Si",U114=1),1,IF(AND($I114="Fisico",U114=1),1,IF(AND(U114=1,$I114="Electronico"),2,IF(U114=1,VLOOKUP($C114&amp;"|"&amp;$B114&amp;"|"&amp;$D114,Empresas!$C$6:$CC$92,$G114+6+1,0),0))))</f>
        <v>0</v>
      </c>
      <c r="AM114" s="149">
        <f t="shared" si="13"/>
        <v>0</v>
      </c>
      <c r="AN114" s="149">
        <f t="shared" si="14"/>
        <v>0</v>
      </c>
      <c r="AO114" s="152">
        <f t="shared" si="15"/>
        <v>0</v>
      </c>
    </row>
    <row r="115" spans="1:41" x14ac:dyDescent="0.25">
      <c r="A115" s="137" t="str">
        <f>VLOOKUP(D115,Empresas!$D$7:$F$91,3,0)</f>
        <v>Jose</v>
      </c>
      <c r="B115" s="138" t="str">
        <f>VLOOKUP(D115,Empresas!$D$7:$G$91,4,0)</f>
        <v>Wildor</v>
      </c>
      <c r="C115" s="138" t="s">
        <v>544</v>
      </c>
      <c r="D115" s="138" t="s">
        <v>220</v>
      </c>
      <c r="E115" s="138" t="str">
        <f>VLOOKUP(D115,Empresas!$D$7:$E$92,2,0)</f>
        <v>INVERSIONES PIANDA S.A.C.</v>
      </c>
      <c r="F115" s="138" t="s">
        <v>165</v>
      </c>
      <c r="G115" s="139">
        <f t="shared" si="19"/>
        <v>28</v>
      </c>
      <c r="H115" s="139" t="str">
        <f>VLOOKUP(D115,Empresas!$D$6:$L$92,7,0)</f>
        <v>Trimestral</v>
      </c>
      <c r="I115" s="138" t="str">
        <f>VLOOKUP(VLOOKUP(D115&amp;"|"&amp;B115,Empresas!$I$7:$CB$92,G115,0),Tablas!$A$3:$B$5,2,0)</f>
        <v>Solo analisis</v>
      </c>
      <c r="J115" s="78">
        <v>1</v>
      </c>
      <c r="K115" s="78">
        <v>1</v>
      </c>
      <c r="L115" s="78">
        <v>1</v>
      </c>
      <c r="M115" s="78">
        <v>1</v>
      </c>
      <c r="N115" s="78">
        <v>1</v>
      </c>
      <c r="O115" s="78">
        <v>1</v>
      </c>
      <c r="P115" s="78">
        <v>1</v>
      </c>
      <c r="Q115" s="78">
        <v>1</v>
      </c>
      <c r="R115" s="78"/>
      <c r="S115" s="78"/>
      <c r="T115" s="78"/>
      <c r="U115" s="78"/>
      <c r="V115" s="78" t="str">
        <f>VLOOKUP(D115,Empresas!$D$7:$CF$91,81,0)</f>
        <v>B</v>
      </c>
      <c r="W115" s="78" t="str">
        <f>VLOOKUP(D115,Empresas!$D$7:$M$91,10,0)</f>
        <v>General/Prico</v>
      </c>
      <c r="X115" s="69" t="str">
        <f t="shared" si="11"/>
        <v>SI</v>
      </c>
      <c r="Y115" s="153" t="str">
        <f t="shared" si="12"/>
        <v>Si aplica</v>
      </c>
      <c r="Z115" s="147">
        <f>IF(Y115="No aplica",0,IF(I115="no",0,IF(I115="No aplica",0,IF(I115="Si",1,IF(I115="Fisico",1,IF(I115="Electronico",2,VLOOKUP(C115&amp;"|"&amp;B115&amp;"|"&amp;D115,Empresas!$C$6:$CC$92,G115+6+1,0)))))))</f>
        <v>0.5</v>
      </c>
      <c r="AA115" s="147">
        <f>IF(AND($I115="Si",J115=1),1,IF(AND($I115="Fisico",J115=1),1,IF(AND(J115=1,$I115="Electronico"),2,IF(J115=1,VLOOKUP($C115&amp;"|"&amp;$B115&amp;"|"&amp;$D115,Empresas!$C$6:$CC$92,$G115+6+1,0),0))))</f>
        <v>0.5</v>
      </c>
      <c r="AB115" s="147">
        <f>IF(AND($I115="Si",K115=1),1,IF(AND($I115="Fisico",K115=1),1,IF(AND(K115=1,$I115="Electronico"),2,IF(K115=1,VLOOKUP($C115&amp;"|"&amp;$B115&amp;"|"&amp;$D115,Empresas!$C$6:$CC$92,$G115+6+1,0),0))))</f>
        <v>0.5</v>
      </c>
      <c r="AC115" s="147">
        <f>IF(AND($I115="Si",L115=1),1,IF(AND($I115="Fisico",L115=1),1,IF(AND(L115=1,$I115="Electronico"),2,IF(L115=1,VLOOKUP($C115&amp;"|"&amp;$B115&amp;"|"&amp;$D115,Empresas!$C$6:$CC$92,$G115+6+1,0),0))))</f>
        <v>0.5</v>
      </c>
      <c r="AD115" s="147">
        <f>IF(AND($I115="Si",M115=1),1,IF(AND($I115="Fisico",M115=1),1,IF(AND(M115=1,$I115="Electronico"),2,IF(M115=1,VLOOKUP($C115&amp;"|"&amp;$B115&amp;"|"&amp;$D115,Empresas!$C$6:$CC$92,$G115+6+1,0),0))))</f>
        <v>0.5</v>
      </c>
      <c r="AE115" s="147">
        <f>IF(AND($I115="Si",N115=1),1,IF(AND($I115="Fisico",N115=1),1,IF(AND(N115=1,$I115="Electronico"),2,IF(N115=1,VLOOKUP($C115&amp;"|"&amp;$B115&amp;"|"&amp;$D115,Empresas!$C$6:$CC$92,$G115+6+1,0),0))))</f>
        <v>0.5</v>
      </c>
      <c r="AF115" s="147">
        <f>IF(AND($I115="Si",O115=1),1,IF(AND($I115="Fisico",O115=1),1,IF(AND(O115=1,$I115="Electronico"),2,IF(O115=1,VLOOKUP($C115&amp;"|"&amp;$B115&amp;"|"&amp;$D115,Empresas!$C$6:$CC$92,$G115+6+1,0),0))))</f>
        <v>0.5</v>
      </c>
      <c r="AG115" s="147">
        <f>IF(AND($I115="Si",P115=1),1,IF(AND($I115="Fisico",P115=1),1,IF(AND(P115=1,$I115="Electronico"),2,IF(P115=1,VLOOKUP($C115&amp;"|"&amp;$B115&amp;"|"&amp;$D115,Empresas!$C$6:$CC$92,$G115+6+1,0),0))))</f>
        <v>0.5</v>
      </c>
      <c r="AH115" s="147">
        <f>IF(AND($I115="Si",Q115=1),1,IF(AND($I115="Fisico",Q115=1),1,IF(AND(Q115=1,$I115="Electronico"),2,IF(Q115=1,VLOOKUP($C115&amp;"|"&amp;$B115&amp;"|"&amp;$D115,Empresas!$C$6:$CC$92,$G115+6+1,0),0))))</f>
        <v>0.5</v>
      </c>
      <c r="AI115" s="147">
        <f>IF(AND($I115="Si",R115=1),1,IF(AND($I115="Fisico",R115=1),1,IF(AND(R115=1,$I115="Electronico"),2,IF(R115=1,VLOOKUP($C115&amp;"|"&amp;$B115&amp;"|"&amp;$D115,Empresas!$C$6:$CC$92,$G115+6+1,0),0))))</f>
        <v>0</v>
      </c>
      <c r="AJ115" s="147">
        <f>IF(AND($I115="Si",S115=1),1,IF(AND($I115="Fisico",S115=1),1,IF(AND(S115=1,$I115="Electronico"),2,IF(S115=1,VLOOKUP($C115&amp;"|"&amp;$B115&amp;"|"&amp;$D115,Empresas!$C$6:$CC$92,$G115+6+1,0),0))))</f>
        <v>0</v>
      </c>
      <c r="AK115" s="147">
        <f>IF(AND($I115="Si",T115=1),1,IF(AND($I115="Fisico",T115=1),1,IF(AND(T115=1,$I115="Electronico"),2,IF(T115=1,VLOOKUP($C115&amp;"|"&amp;$B115&amp;"|"&amp;$D115,Empresas!$C$6:$CC$92,$G115+6+1,0),0))))</f>
        <v>0</v>
      </c>
      <c r="AL115" s="147">
        <f>IF(AND($I115="Si",U115=1),1,IF(AND($I115="Fisico",U115=1),1,IF(AND(U115=1,$I115="Electronico"),2,IF(U115=1,VLOOKUP($C115&amp;"|"&amp;$B115&amp;"|"&amp;$D115,Empresas!$C$6:$CC$92,$G115+6+1,0),0))))</f>
        <v>0</v>
      </c>
      <c r="AM115" s="149">
        <f t="shared" si="13"/>
        <v>4</v>
      </c>
      <c r="AN115" s="149">
        <f t="shared" si="14"/>
        <v>4</v>
      </c>
      <c r="AO115" s="152">
        <f t="shared" si="15"/>
        <v>1</v>
      </c>
    </row>
    <row r="116" spans="1:41" x14ac:dyDescent="0.25">
      <c r="A116" s="137" t="str">
        <f>VLOOKUP(D116,Empresas!$D$7:$F$91,3,0)</f>
        <v>Jose</v>
      </c>
      <c r="B116" s="138" t="str">
        <f>VLOOKUP(D116,Empresas!$D$7:$G$91,4,0)</f>
        <v>Wildor</v>
      </c>
      <c r="C116" s="138" t="s">
        <v>544</v>
      </c>
      <c r="D116" s="138" t="s">
        <v>220</v>
      </c>
      <c r="E116" s="138" t="str">
        <f>VLOOKUP(D116,Empresas!$D$7:$E$92,2,0)</f>
        <v>INVERSIONES PIANDA S.A.C.</v>
      </c>
      <c r="F116" s="138" t="s">
        <v>166</v>
      </c>
      <c r="G116" s="139">
        <f t="shared" si="19"/>
        <v>31</v>
      </c>
      <c r="H116" s="139" t="str">
        <f>VLOOKUP(D116,Empresas!$D$6:$L$92,7,0)</f>
        <v>Trimestral</v>
      </c>
      <c r="I116" s="138" t="str">
        <f>VLOOKUP(VLOOKUP(D116&amp;"|"&amp;B116,Empresas!$I$7:$CB$92,G116,0),Tablas!$A$3:$B$5,2,0)</f>
        <v>Solo analisis</v>
      </c>
      <c r="J116" s="78">
        <v>1</v>
      </c>
      <c r="K116" s="78">
        <v>1</v>
      </c>
      <c r="L116" s="78">
        <v>1</v>
      </c>
      <c r="M116" s="78">
        <v>1</v>
      </c>
      <c r="N116" s="78">
        <v>1</v>
      </c>
      <c r="O116" s="78">
        <v>1</v>
      </c>
      <c r="P116" s="78">
        <v>1</v>
      </c>
      <c r="Q116" s="78">
        <v>1</v>
      </c>
      <c r="R116" s="78"/>
      <c r="S116" s="78"/>
      <c r="T116" s="78"/>
      <c r="U116" s="78"/>
      <c r="V116" s="78" t="str">
        <f>VLOOKUP(D116,Empresas!$D$7:$CF$91,81,0)</f>
        <v>B</v>
      </c>
      <c r="W116" s="78" t="str">
        <f>VLOOKUP(D116,Empresas!$D$7:$M$91,10,0)</f>
        <v>General/Prico</v>
      </c>
      <c r="X116" s="69" t="str">
        <f t="shared" si="11"/>
        <v>SI</v>
      </c>
      <c r="Y116" s="153" t="str">
        <f t="shared" si="12"/>
        <v>Si aplica</v>
      </c>
      <c r="Z116" s="147">
        <f>IF(Y116="No aplica",0,IF(I116="no",0,IF(I116="No aplica",0,IF(I116="Si",1,IF(I116="Fisico",1,IF(I116="Electronico",2,VLOOKUP(C116&amp;"|"&amp;B116&amp;"|"&amp;D116,Empresas!$C$6:$CC$92,G116+6+1,0)))))))</f>
        <v>2</v>
      </c>
      <c r="AA116" s="147">
        <f>IF(AND($I116="Si",J116=1),1,IF(AND($I116="Fisico",J116=1),1,IF(AND(J116=1,$I116="Electronico"),2,IF(J116=1,VLOOKUP($C116&amp;"|"&amp;$B116&amp;"|"&amp;$D116,Empresas!$C$6:$CC$92,$G116+6+1,0),0))))</f>
        <v>2</v>
      </c>
      <c r="AB116" s="147">
        <f>IF(AND($I116="Si",K116=1),1,IF(AND($I116="Fisico",K116=1),1,IF(AND(K116=1,$I116="Electronico"),2,IF(K116=1,VLOOKUP($C116&amp;"|"&amp;$B116&amp;"|"&amp;$D116,Empresas!$C$6:$CC$92,$G116+6+1,0),0))))</f>
        <v>2</v>
      </c>
      <c r="AC116" s="147">
        <f>IF(AND($I116="Si",L116=1),1,IF(AND($I116="Fisico",L116=1),1,IF(AND(L116=1,$I116="Electronico"),2,IF(L116=1,VLOOKUP($C116&amp;"|"&amp;$B116&amp;"|"&amp;$D116,Empresas!$C$6:$CC$92,$G116+6+1,0),0))))</f>
        <v>2</v>
      </c>
      <c r="AD116" s="147">
        <f>IF(AND($I116="Si",M116=1),1,IF(AND($I116="Fisico",M116=1),1,IF(AND(M116=1,$I116="Electronico"),2,IF(M116=1,VLOOKUP($C116&amp;"|"&amp;$B116&amp;"|"&amp;$D116,Empresas!$C$6:$CC$92,$G116+6+1,0),0))))</f>
        <v>2</v>
      </c>
      <c r="AE116" s="147">
        <f>IF(AND($I116="Si",N116=1),1,IF(AND($I116="Fisico",N116=1),1,IF(AND(N116=1,$I116="Electronico"),2,IF(N116=1,VLOOKUP($C116&amp;"|"&amp;$B116&amp;"|"&amp;$D116,Empresas!$C$6:$CC$92,$G116+6+1,0),0))))</f>
        <v>2</v>
      </c>
      <c r="AF116" s="147">
        <f>IF(AND($I116="Si",O116=1),1,IF(AND($I116="Fisico",O116=1),1,IF(AND(O116=1,$I116="Electronico"),2,IF(O116=1,VLOOKUP($C116&amp;"|"&amp;$B116&amp;"|"&amp;$D116,Empresas!$C$6:$CC$92,$G116+6+1,0),0))))</f>
        <v>2</v>
      </c>
      <c r="AG116" s="147">
        <f>IF(AND($I116="Si",P116=1),1,IF(AND($I116="Fisico",P116=1),1,IF(AND(P116=1,$I116="Electronico"),2,IF(P116=1,VLOOKUP($C116&amp;"|"&amp;$B116&amp;"|"&amp;$D116,Empresas!$C$6:$CC$92,$G116+6+1,0),0))))</f>
        <v>2</v>
      </c>
      <c r="AH116" s="147">
        <f>IF(AND($I116="Si",Q116=1),1,IF(AND($I116="Fisico",Q116=1),1,IF(AND(Q116=1,$I116="Electronico"),2,IF(Q116=1,VLOOKUP($C116&amp;"|"&amp;$B116&amp;"|"&amp;$D116,Empresas!$C$6:$CC$92,$G116+6+1,0),0))))</f>
        <v>2</v>
      </c>
      <c r="AI116" s="147">
        <f>IF(AND($I116="Si",R116=1),1,IF(AND($I116="Fisico",R116=1),1,IF(AND(R116=1,$I116="Electronico"),2,IF(R116=1,VLOOKUP($C116&amp;"|"&amp;$B116&amp;"|"&amp;$D116,Empresas!$C$6:$CC$92,$G116+6+1,0),0))))</f>
        <v>0</v>
      </c>
      <c r="AJ116" s="147">
        <f>IF(AND($I116="Si",S116=1),1,IF(AND($I116="Fisico",S116=1),1,IF(AND(S116=1,$I116="Electronico"),2,IF(S116=1,VLOOKUP($C116&amp;"|"&amp;$B116&amp;"|"&amp;$D116,Empresas!$C$6:$CC$92,$G116+6+1,0),0))))</f>
        <v>0</v>
      </c>
      <c r="AK116" s="147">
        <f>IF(AND($I116="Si",T116=1),1,IF(AND($I116="Fisico",T116=1),1,IF(AND(T116=1,$I116="Electronico"),2,IF(T116=1,VLOOKUP($C116&amp;"|"&amp;$B116&amp;"|"&amp;$D116,Empresas!$C$6:$CC$92,$G116+6+1,0),0))))</f>
        <v>0</v>
      </c>
      <c r="AL116" s="147">
        <f>IF(AND($I116="Si",U116=1),1,IF(AND($I116="Fisico",U116=1),1,IF(AND(U116=1,$I116="Electronico"),2,IF(U116=1,VLOOKUP($C116&amp;"|"&amp;$B116&amp;"|"&amp;$D116,Empresas!$C$6:$CC$92,$G116+6+1,0),0))))</f>
        <v>0</v>
      </c>
      <c r="AM116" s="149">
        <f t="shared" si="13"/>
        <v>16</v>
      </c>
      <c r="AN116" s="149">
        <f t="shared" si="14"/>
        <v>16</v>
      </c>
      <c r="AO116" s="152">
        <f t="shared" si="15"/>
        <v>1</v>
      </c>
    </row>
    <row r="117" spans="1:41" x14ac:dyDescent="0.25">
      <c r="A117" s="137" t="str">
        <f>VLOOKUP(D117,Empresas!$D$7:$F$91,3,0)</f>
        <v>Jose</v>
      </c>
      <c r="B117" s="138" t="str">
        <f>VLOOKUP(D117,Empresas!$D$7:$G$91,4,0)</f>
        <v>Wildor</v>
      </c>
      <c r="C117" s="138" t="s">
        <v>544</v>
      </c>
      <c r="D117" s="138" t="s">
        <v>220</v>
      </c>
      <c r="E117" s="138" t="str">
        <f>VLOOKUP(D117,Empresas!$D$7:$E$92,2,0)</f>
        <v>INVERSIONES PIANDA S.A.C.</v>
      </c>
      <c r="F117" s="138" t="s">
        <v>167</v>
      </c>
      <c r="G117" s="139">
        <f t="shared" si="19"/>
        <v>34</v>
      </c>
      <c r="H117" s="139" t="str">
        <f>VLOOKUP(D117,Empresas!$D$6:$L$92,7,0)</f>
        <v>Trimestral</v>
      </c>
      <c r="I117" s="138" t="str">
        <f>VLOOKUP(VLOOKUP(D117&amp;"|"&amp;B117,Empresas!$I$7:$CB$92,G117,0),Tablas!$A$3:$B$5,2,0)</f>
        <v>No aplica</v>
      </c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 t="str">
        <f>VLOOKUP(D117,Empresas!$D$7:$CF$91,81,0)</f>
        <v>B</v>
      </c>
      <c r="W117" s="78" t="str">
        <f>VLOOKUP(D117,Empresas!$D$7:$M$91,10,0)</f>
        <v>General/Prico</v>
      </c>
      <c r="X117" s="69" t="str">
        <f t="shared" si="11"/>
        <v>SI</v>
      </c>
      <c r="Y117" s="153" t="str">
        <f t="shared" si="12"/>
        <v>No aplica</v>
      </c>
      <c r="Z117" s="147">
        <f>IF(Y117="No aplica",0,IF(I117="no",0,IF(I117="No aplica",0,IF(I117="Si",1,IF(I117="Fisico",1,IF(I117="Electronico",2,VLOOKUP(C117&amp;"|"&amp;B117&amp;"|"&amp;D117,Empresas!$C$6:$CC$92,G117+6+1,0)))))))</f>
        <v>0</v>
      </c>
      <c r="AA117" s="147">
        <f>IF(AND($I117="Si",J117=1),1,IF(AND($I117="Fisico",J117=1),1,IF(AND(J117=1,$I117="Electronico"),2,IF(J117=1,VLOOKUP($C117&amp;"|"&amp;$B117&amp;"|"&amp;$D117,Empresas!$C$6:$CC$92,$G117+6+1,0),0))))</f>
        <v>0</v>
      </c>
      <c r="AB117" s="147">
        <f>IF(AND($I117="Si",K117=1),1,IF(AND($I117="Fisico",K117=1),1,IF(AND(K117=1,$I117="Electronico"),2,IF(K117=1,VLOOKUP($C117&amp;"|"&amp;$B117&amp;"|"&amp;$D117,Empresas!$C$6:$CC$92,$G117+6+1,0),0))))</f>
        <v>0</v>
      </c>
      <c r="AC117" s="147">
        <f>IF(AND($I117="Si",L117=1),1,IF(AND($I117="Fisico",L117=1),1,IF(AND(L117=1,$I117="Electronico"),2,IF(L117=1,VLOOKUP($C117&amp;"|"&amp;$B117&amp;"|"&amp;$D117,Empresas!$C$6:$CC$92,$G117+6+1,0),0))))</f>
        <v>0</v>
      </c>
      <c r="AD117" s="147">
        <f>IF(AND($I117="Si",M117=1),1,IF(AND($I117="Fisico",M117=1),1,IF(AND(M117=1,$I117="Electronico"),2,IF(M117=1,VLOOKUP($C117&amp;"|"&amp;$B117&amp;"|"&amp;$D117,Empresas!$C$6:$CC$92,$G117+6+1,0),0))))</f>
        <v>0</v>
      </c>
      <c r="AE117" s="147">
        <f>IF(AND($I117="Si",N117=1),1,IF(AND($I117="Fisico",N117=1),1,IF(AND(N117=1,$I117="Electronico"),2,IF(N117=1,VLOOKUP($C117&amp;"|"&amp;$B117&amp;"|"&amp;$D117,Empresas!$C$6:$CC$92,$G117+6+1,0),0))))</f>
        <v>0</v>
      </c>
      <c r="AF117" s="147">
        <f>IF(AND($I117="Si",O117=1),1,IF(AND($I117="Fisico",O117=1),1,IF(AND(O117=1,$I117="Electronico"),2,IF(O117=1,VLOOKUP($C117&amp;"|"&amp;$B117&amp;"|"&amp;$D117,Empresas!$C$6:$CC$92,$G117+6+1,0),0))))</f>
        <v>0</v>
      </c>
      <c r="AG117" s="147">
        <f>IF(AND($I117="Si",P117=1),1,IF(AND($I117="Fisico",P117=1),1,IF(AND(P117=1,$I117="Electronico"),2,IF(P117=1,VLOOKUP($C117&amp;"|"&amp;$B117&amp;"|"&amp;$D117,Empresas!$C$6:$CC$92,$G117+6+1,0),0))))</f>
        <v>0</v>
      </c>
      <c r="AH117" s="147">
        <f>IF(AND($I117="Si",Q117=1),1,IF(AND($I117="Fisico",Q117=1),1,IF(AND(Q117=1,$I117="Electronico"),2,IF(Q117=1,VLOOKUP($C117&amp;"|"&amp;$B117&amp;"|"&amp;$D117,Empresas!$C$6:$CC$92,$G117+6+1,0),0))))</f>
        <v>0</v>
      </c>
      <c r="AI117" s="147">
        <f>IF(AND($I117="Si",R117=1),1,IF(AND($I117="Fisico",R117=1),1,IF(AND(R117=1,$I117="Electronico"),2,IF(R117=1,VLOOKUP($C117&amp;"|"&amp;$B117&amp;"|"&amp;$D117,Empresas!$C$6:$CC$92,$G117+6+1,0),0))))</f>
        <v>0</v>
      </c>
      <c r="AJ117" s="147">
        <f>IF(AND($I117="Si",S117=1),1,IF(AND($I117="Fisico",S117=1),1,IF(AND(S117=1,$I117="Electronico"),2,IF(S117=1,VLOOKUP($C117&amp;"|"&amp;$B117&amp;"|"&amp;$D117,Empresas!$C$6:$CC$92,$G117+6+1,0),0))))</f>
        <v>0</v>
      </c>
      <c r="AK117" s="147">
        <f>IF(AND($I117="Si",T117=1),1,IF(AND($I117="Fisico",T117=1),1,IF(AND(T117=1,$I117="Electronico"),2,IF(T117=1,VLOOKUP($C117&amp;"|"&amp;$B117&amp;"|"&amp;$D117,Empresas!$C$6:$CC$92,$G117+6+1,0),0))))</f>
        <v>0</v>
      </c>
      <c r="AL117" s="147">
        <f>IF(AND($I117="Si",U117=1),1,IF(AND($I117="Fisico",U117=1),1,IF(AND(U117=1,$I117="Electronico"),2,IF(U117=1,VLOOKUP($C117&amp;"|"&amp;$B117&amp;"|"&amp;$D117,Empresas!$C$6:$CC$92,$G117+6+1,0),0))))</f>
        <v>0</v>
      </c>
      <c r="AM117" s="149">
        <f t="shared" si="13"/>
        <v>0</v>
      </c>
      <c r="AN117" s="149">
        <f t="shared" si="14"/>
        <v>0</v>
      </c>
      <c r="AO117" s="152">
        <f t="shared" si="15"/>
        <v>0</v>
      </c>
    </row>
    <row r="118" spans="1:41" x14ac:dyDescent="0.25">
      <c r="A118" s="137" t="str">
        <f>VLOOKUP(D118,Empresas!$D$7:$F$91,3,0)</f>
        <v>Jose</v>
      </c>
      <c r="B118" s="138" t="str">
        <f>VLOOKUP(D118,Empresas!$D$7:$G$91,4,0)</f>
        <v>Wildor</v>
      </c>
      <c r="C118" s="138" t="s">
        <v>544</v>
      </c>
      <c r="D118" s="138" t="s">
        <v>220</v>
      </c>
      <c r="E118" s="138" t="str">
        <f>VLOOKUP(D118,Empresas!$D$7:$E$92,2,0)</f>
        <v>INVERSIONES PIANDA S.A.C.</v>
      </c>
      <c r="F118" s="138" t="s">
        <v>168</v>
      </c>
      <c r="G118" s="139">
        <f t="shared" si="19"/>
        <v>37</v>
      </c>
      <c r="H118" s="139" t="str">
        <f>VLOOKUP(D118,Empresas!$D$6:$L$92,7,0)</f>
        <v>Trimestral</v>
      </c>
      <c r="I118" s="138" t="str">
        <f>VLOOKUP(VLOOKUP(D118&amp;"|"&amp;B118,Empresas!$I$7:$CB$92,G118,0),Tablas!$A$3:$B$5,2,0)</f>
        <v>Registro y analisis</v>
      </c>
      <c r="J118" s="78">
        <v>2</v>
      </c>
      <c r="K118" s="78">
        <v>2</v>
      </c>
      <c r="L118" s="78">
        <v>2</v>
      </c>
      <c r="M118" s="78">
        <v>2</v>
      </c>
      <c r="N118" s="78">
        <v>2</v>
      </c>
      <c r="O118" s="78">
        <v>2</v>
      </c>
      <c r="P118" s="78">
        <v>2</v>
      </c>
      <c r="Q118" s="78">
        <v>2</v>
      </c>
      <c r="R118" s="78"/>
      <c r="S118" s="78"/>
      <c r="T118" s="78"/>
      <c r="U118" s="78"/>
      <c r="V118" s="78" t="str">
        <f>VLOOKUP(D118,Empresas!$D$7:$CF$91,81,0)</f>
        <v>B</v>
      </c>
      <c r="W118" s="78" t="str">
        <f>VLOOKUP(D118,Empresas!$D$7:$M$91,10,0)</f>
        <v>General/Prico</v>
      </c>
      <c r="X118" s="69" t="str">
        <f t="shared" si="11"/>
        <v>SI</v>
      </c>
      <c r="Y118" s="153" t="str">
        <f t="shared" si="12"/>
        <v>Si aplica</v>
      </c>
      <c r="Z118" s="147">
        <f>IF(Y118="No aplica",0,IF(I118="no",0,IF(I118="No aplica",0,IF(I118="Si",1,IF(I118="Fisico",1,IF(I118="Electronico",2,VLOOKUP(C118&amp;"|"&amp;B118&amp;"|"&amp;D118,Empresas!$C$6:$CC$92,G118+6+1,0)))))))</f>
        <v>6</v>
      </c>
      <c r="AA118" s="147">
        <f>IF(AND($I118="Si",J118=1),1,IF(AND($I118="Fisico",J118=1),1,IF(AND(J118=1,$I118="Electronico"),2,IF(J118=1,VLOOKUP($C118&amp;"|"&amp;$B118&amp;"|"&amp;$D118,Empresas!$C$6:$CC$92,$G118+6+1,0),0))))</f>
        <v>0</v>
      </c>
      <c r="AB118" s="147">
        <f>IF(AND($I118="Si",K118=1),1,IF(AND($I118="Fisico",K118=1),1,IF(AND(K118=1,$I118="Electronico"),2,IF(K118=1,VLOOKUP($C118&amp;"|"&amp;$B118&amp;"|"&amp;$D118,Empresas!$C$6:$CC$92,$G118+6+1,0),0))))</f>
        <v>0</v>
      </c>
      <c r="AC118" s="147">
        <f>IF(AND($I118="Si",L118=1),1,IF(AND($I118="Fisico",L118=1),1,IF(AND(L118=1,$I118="Electronico"),2,IF(L118=1,VLOOKUP($C118&amp;"|"&amp;$B118&amp;"|"&amp;$D118,Empresas!$C$6:$CC$92,$G118+6+1,0),0))))</f>
        <v>0</v>
      </c>
      <c r="AD118" s="147">
        <f>IF(AND($I118="Si",M118=1),1,IF(AND($I118="Fisico",M118=1),1,IF(AND(M118=1,$I118="Electronico"),2,IF(M118=1,VLOOKUP($C118&amp;"|"&amp;$B118&amp;"|"&amp;$D118,Empresas!$C$6:$CC$92,$G118+6+1,0),0))))</f>
        <v>0</v>
      </c>
      <c r="AE118" s="147">
        <f>IF(AND($I118="Si",N118=1),1,IF(AND($I118="Fisico",N118=1),1,IF(AND(N118=1,$I118="Electronico"),2,IF(N118=1,VLOOKUP($C118&amp;"|"&amp;$B118&amp;"|"&amp;$D118,Empresas!$C$6:$CC$92,$G118+6+1,0),0))))</f>
        <v>0</v>
      </c>
      <c r="AF118" s="147">
        <f>IF(AND($I118="Si",O118=1),1,IF(AND($I118="Fisico",O118=1),1,IF(AND(O118=1,$I118="Electronico"),2,IF(O118=1,VLOOKUP($C118&amp;"|"&amp;$B118&amp;"|"&amp;$D118,Empresas!$C$6:$CC$92,$G118+6+1,0),0))))</f>
        <v>0</v>
      </c>
      <c r="AG118" s="147">
        <f>IF(AND($I118="Si",P118=1),1,IF(AND($I118="Fisico",P118=1),1,IF(AND(P118=1,$I118="Electronico"),2,IF(P118=1,VLOOKUP($C118&amp;"|"&amp;$B118&amp;"|"&amp;$D118,Empresas!$C$6:$CC$92,$G118+6+1,0),0))))</f>
        <v>0</v>
      </c>
      <c r="AH118" s="147">
        <f>IF(AND($I118="Si",Q118=1),1,IF(AND($I118="Fisico",Q118=1),1,IF(AND(Q118=1,$I118="Electronico"),2,IF(Q118=1,VLOOKUP($C118&amp;"|"&amp;$B118&amp;"|"&amp;$D118,Empresas!$C$6:$CC$92,$G118+6+1,0),0))))</f>
        <v>0</v>
      </c>
      <c r="AI118" s="147">
        <f>IF(AND($I118="Si",R118=1),1,IF(AND($I118="Fisico",R118=1),1,IF(AND(R118=1,$I118="Electronico"),2,IF(R118=1,VLOOKUP($C118&amp;"|"&amp;$B118&amp;"|"&amp;$D118,Empresas!$C$6:$CC$92,$G118+6+1,0),0))))</f>
        <v>0</v>
      </c>
      <c r="AJ118" s="147">
        <f>IF(AND($I118="Si",S118=1),1,IF(AND($I118="Fisico",S118=1),1,IF(AND(S118=1,$I118="Electronico"),2,IF(S118=1,VLOOKUP($C118&amp;"|"&amp;$B118&amp;"|"&amp;$D118,Empresas!$C$6:$CC$92,$G118+6+1,0),0))))</f>
        <v>0</v>
      </c>
      <c r="AK118" s="147">
        <f>IF(AND($I118="Si",T118=1),1,IF(AND($I118="Fisico",T118=1),1,IF(AND(T118=1,$I118="Electronico"),2,IF(T118=1,VLOOKUP($C118&amp;"|"&amp;$B118&amp;"|"&amp;$D118,Empresas!$C$6:$CC$92,$G118+6+1,0),0))))</f>
        <v>0</v>
      </c>
      <c r="AL118" s="147">
        <f>IF(AND($I118="Si",U118=1),1,IF(AND($I118="Fisico",U118=1),1,IF(AND(U118=1,$I118="Electronico"),2,IF(U118=1,VLOOKUP($C118&amp;"|"&amp;$B118&amp;"|"&amp;$D118,Empresas!$C$6:$CC$92,$G118+6+1,0),0))))</f>
        <v>0</v>
      </c>
      <c r="AM118" s="149">
        <f t="shared" si="13"/>
        <v>0</v>
      </c>
      <c r="AN118" s="149">
        <f t="shared" si="14"/>
        <v>48</v>
      </c>
      <c r="AO118" s="152">
        <f t="shared" si="15"/>
        <v>0</v>
      </c>
    </row>
    <row r="119" spans="1:41" x14ac:dyDescent="0.25">
      <c r="A119" s="137" t="str">
        <f>VLOOKUP(D119,Empresas!$D$7:$F$91,3,0)</f>
        <v>Jose</v>
      </c>
      <c r="B119" s="138" t="str">
        <f>VLOOKUP(D119,Empresas!$D$7:$G$91,4,0)</f>
        <v>Wildor</v>
      </c>
      <c r="C119" s="138" t="s">
        <v>544</v>
      </c>
      <c r="D119" s="138" t="s">
        <v>220</v>
      </c>
      <c r="E119" s="138" t="str">
        <f>VLOOKUP(D119,Empresas!$D$7:$E$92,2,0)</f>
        <v>INVERSIONES PIANDA S.A.C.</v>
      </c>
      <c r="F119" s="138" t="s">
        <v>169</v>
      </c>
      <c r="G119" s="139">
        <f t="shared" si="19"/>
        <v>40</v>
      </c>
      <c r="H119" s="139" t="str">
        <f>VLOOKUP(D119,Empresas!$D$6:$L$92,7,0)</f>
        <v>Trimestral</v>
      </c>
      <c r="I119" s="138" t="str">
        <f>VLOOKUP(VLOOKUP(D119&amp;"|"&amp;B119,Empresas!$I$7:$CB$92,G119,0),Tablas!$A$3:$B$5,2,0)</f>
        <v>No aplica</v>
      </c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 t="str">
        <f>VLOOKUP(D119,Empresas!$D$7:$CF$91,81,0)</f>
        <v>B</v>
      </c>
      <c r="W119" s="78" t="str">
        <f>VLOOKUP(D119,Empresas!$D$7:$M$91,10,0)</f>
        <v>General/Prico</v>
      </c>
      <c r="X119" s="69" t="str">
        <f t="shared" si="11"/>
        <v>SI</v>
      </c>
      <c r="Y119" s="153" t="str">
        <f t="shared" si="12"/>
        <v>No aplica</v>
      </c>
      <c r="Z119" s="147">
        <f>IF(Y119="No aplica",0,IF(I119="no",0,IF(I119="No aplica",0,IF(I119="Si",1,IF(I119="Fisico",1,IF(I119="Electronico",2,VLOOKUP(C119&amp;"|"&amp;B119&amp;"|"&amp;D119,Empresas!$C$6:$CC$92,G119+6+1,0)))))))</f>
        <v>0</v>
      </c>
      <c r="AA119" s="147">
        <f>IF(AND($I119="Si",J119=1),1,IF(AND($I119="Fisico",J119=1),1,IF(AND(J119=1,$I119="Electronico"),2,IF(J119=1,VLOOKUP($C119&amp;"|"&amp;$B119&amp;"|"&amp;$D119,Empresas!$C$6:$CC$92,$G119+6+1,0),0))))</f>
        <v>0</v>
      </c>
      <c r="AB119" s="147">
        <f>IF(AND($I119="Si",K119=1),1,IF(AND($I119="Fisico",K119=1),1,IF(AND(K119=1,$I119="Electronico"),2,IF(K119=1,VLOOKUP($C119&amp;"|"&amp;$B119&amp;"|"&amp;$D119,Empresas!$C$6:$CC$92,$G119+6+1,0),0))))</f>
        <v>0</v>
      </c>
      <c r="AC119" s="147">
        <f>IF(AND($I119="Si",L119=1),1,IF(AND($I119="Fisico",L119=1),1,IF(AND(L119=1,$I119="Electronico"),2,IF(L119=1,VLOOKUP($C119&amp;"|"&amp;$B119&amp;"|"&amp;$D119,Empresas!$C$6:$CC$92,$G119+6+1,0),0))))</f>
        <v>0</v>
      </c>
      <c r="AD119" s="147">
        <f>IF(AND($I119="Si",M119=1),1,IF(AND($I119="Fisico",M119=1),1,IF(AND(M119=1,$I119="Electronico"),2,IF(M119=1,VLOOKUP($C119&amp;"|"&amp;$B119&amp;"|"&amp;$D119,Empresas!$C$6:$CC$92,$G119+6+1,0),0))))</f>
        <v>0</v>
      </c>
      <c r="AE119" s="147">
        <f>IF(AND($I119="Si",N119=1),1,IF(AND($I119="Fisico",N119=1),1,IF(AND(N119=1,$I119="Electronico"),2,IF(N119=1,VLOOKUP($C119&amp;"|"&amp;$B119&amp;"|"&amp;$D119,Empresas!$C$6:$CC$92,$G119+6+1,0),0))))</f>
        <v>0</v>
      </c>
      <c r="AF119" s="147">
        <f>IF(AND($I119="Si",O119=1),1,IF(AND($I119="Fisico",O119=1),1,IF(AND(O119=1,$I119="Electronico"),2,IF(O119=1,VLOOKUP($C119&amp;"|"&amp;$B119&amp;"|"&amp;$D119,Empresas!$C$6:$CC$92,$G119+6+1,0),0))))</f>
        <v>0</v>
      </c>
      <c r="AG119" s="147">
        <f>IF(AND($I119="Si",P119=1),1,IF(AND($I119="Fisico",P119=1),1,IF(AND(P119=1,$I119="Electronico"),2,IF(P119=1,VLOOKUP($C119&amp;"|"&amp;$B119&amp;"|"&amp;$D119,Empresas!$C$6:$CC$92,$G119+6+1,0),0))))</f>
        <v>0</v>
      </c>
      <c r="AH119" s="147">
        <f>IF(AND($I119="Si",Q119=1),1,IF(AND($I119="Fisico",Q119=1),1,IF(AND(Q119=1,$I119="Electronico"),2,IF(Q119=1,VLOOKUP($C119&amp;"|"&amp;$B119&amp;"|"&amp;$D119,Empresas!$C$6:$CC$92,$G119+6+1,0),0))))</f>
        <v>0</v>
      </c>
      <c r="AI119" s="147">
        <f>IF(AND($I119="Si",R119=1),1,IF(AND($I119="Fisico",R119=1),1,IF(AND(R119=1,$I119="Electronico"),2,IF(R119=1,VLOOKUP($C119&amp;"|"&amp;$B119&amp;"|"&amp;$D119,Empresas!$C$6:$CC$92,$G119+6+1,0),0))))</f>
        <v>0</v>
      </c>
      <c r="AJ119" s="147">
        <f>IF(AND($I119="Si",S119=1),1,IF(AND($I119="Fisico",S119=1),1,IF(AND(S119=1,$I119="Electronico"),2,IF(S119=1,VLOOKUP($C119&amp;"|"&amp;$B119&amp;"|"&amp;$D119,Empresas!$C$6:$CC$92,$G119+6+1,0),0))))</f>
        <v>0</v>
      </c>
      <c r="AK119" s="147">
        <f>IF(AND($I119="Si",T119=1),1,IF(AND($I119="Fisico",T119=1),1,IF(AND(T119=1,$I119="Electronico"),2,IF(T119=1,VLOOKUP($C119&amp;"|"&amp;$B119&amp;"|"&amp;$D119,Empresas!$C$6:$CC$92,$G119+6+1,0),0))))</f>
        <v>0</v>
      </c>
      <c r="AL119" s="147">
        <f>IF(AND($I119="Si",U119=1),1,IF(AND($I119="Fisico",U119=1),1,IF(AND(U119=1,$I119="Electronico"),2,IF(U119=1,VLOOKUP($C119&amp;"|"&amp;$B119&amp;"|"&amp;$D119,Empresas!$C$6:$CC$92,$G119+6+1,0),0))))</f>
        <v>0</v>
      </c>
      <c r="AM119" s="149">
        <f t="shared" si="13"/>
        <v>0</v>
      </c>
      <c r="AN119" s="149">
        <f t="shared" si="14"/>
        <v>0</v>
      </c>
      <c r="AO119" s="152">
        <f t="shared" si="15"/>
        <v>0</v>
      </c>
    </row>
    <row r="120" spans="1:41" x14ac:dyDescent="0.25">
      <c r="A120" s="137" t="str">
        <f>VLOOKUP(D120,Empresas!$D$7:$F$91,3,0)</f>
        <v>Jose</v>
      </c>
      <c r="B120" s="138" t="str">
        <f>VLOOKUP(D120,Empresas!$D$7:$G$91,4,0)</f>
        <v>Wildor</v>
      </c>
      <c r="C120" s="138" t="s">
        <v>544</v>
      </c>
      <c r="D120" s="138" t="s">
        <v>220</v>
      </c>
      <c r="E120" s="138" t="str">
        <f>VLOOKUP(D120,Empresas!$D$7:$E$92,2,0)</f>
        <v>INVERSIONES PIANDA S.A.C.</v>
      </c>
      <c r="F120" s="138" t="s">
        <v>170</v>
      </c>
      <c r="G120" s="139">
        <f t="shared" si="19"/>
        <v>43</v>
      </c>
      <c r="H120" s="139" t="str">
        <f>VLOOKUP(D120,Empresas!$D$6:$L$92,7,0)</f>
        <v>Trimestral</v>
      </c>
      <c r="I120" s="138" t="str">
        <f>VLOOKUP(VLOOKUP(D120&amp;"|"&amp;B120,Empresas!$I$7:$CB$92,G120,0),Tablas!$A$3:$B$5,2,0)</f>
        <v>No aplica</v>
      </c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 t="str">
        <f>VLOOKUP(D120,Empresas!$D$7:$CF$91,81,0)</f>
        <v>B</v>
      </c>
      <c r="W120" s="78" t="str">
        <f>VLOOKUP(D120,Empresas!$D$7:$M$91,10,0)</f>
        <v>General/Prico</v>
      </c>
      <c r="X120" s="69" t="str">
        <f t="shared" si="11"/>
        <v>SI</v>
      </c>
      <c r="Y120" s="153" t="str">
        <f t="shared" si="12"/>
        <v>No aplica</v>
      </c>
      <c r="Z120" s="147">
        <f>IF(Y120="No aplica",0,IF(I120="no",0,IF(I120="No aplica",0,IF(I120="Si",1,IF(I120="Fisico",1,IF(I120="Electronico",2,VLOOKUP(C120&amp;"|"&amp;B120&amp;"|"&amp;D120,Empresas!$C$6:$CC$92,G120+6+1,0)))))))</f>
        <v>0</v>
      </c>
      <c r="AA120" s="147">
        <f>IF(AND($I120="Si",J120=1),1,IF(AND($I120="Fisico",J120=1),1,IF(AND(J120=1,$I120="Electronico"),2,IF(J120=1,VLOOKUP($C120&amp;"|"&amp;$B120&amp;"|"&amp;$D120,Empresas!$C$6:$CC$92,$G120+6+1,0),0))))</f>
        <v>0</v>
      </c>
      <c r="AB120" s="147">
        <f>IF(AND($I120="Si",K120=1),1,IF(AND($I120="Fisico",K120=1),1,IF(AND(K120=1,$I120="Electronico"),2,IF(K120=1,VLOOKUP($C120&amp;"|"&amp;$B120&amp;"|"&amp;$D120,Empresas!$C$6:$CC$92,$G120+6+1,0),0))))</f>
        <v>0</v>
      </c>
      <c r="AC120" s="147">
        <f>IF(AND($I120="Si",L120=1),1,IF(AND($I120="Fisico",L120=1),1,IF(AND(L120=1,$I120="Electronico"),2,IF(L120=1,VLOOKUP($C120&amp;"|"&amp;$B120&amp;"|"&amp;$D120,Empresas!$C$6:$CC$92,$G120+6+1,0),0))))</f>
        <v>0</v>
      </c>
      <c r="AD120" s="147">
        <f>IF(AND($I120="Si",M120=1),1,IF(AND($I120="Fisico",M120=1),1,IF(AND(M120=1,$I120="Electronico"),2,IF(M120=1,VLOOKUP($C120&amp;"|"&amp;$B120&amp;"|"&amp;$D120,Empresas!$C$6:$CC$92,$G120+6+1,0),0))))</f>
        <v>0</v>
      </c>
      <c r="AE120" s="147">
        <f>IF(AND($I120="Si",N120=1),1,IF(AND($I120="Fisico",N120=1),1,IF(AND(N120=1,$I120="Electronico"),2,IF(N120=1,VLOOKUP($C120&amp;"|"&amp;$B120&amp;"|"&amp;$D120,Empresas!$C$6:$CC$92,$G120+6+1,0),0))))</f>
        <v>0</v>
      </c>
      <c r="AF120" s="147">
        <f>IF(AND($I120="Si",O120=1),1,IF(AND($I120="Fisico",O120=1),1,IF(AND(O120=1,$I120="Electronico"),2,IF(O120=1,VLOOKUP($C120&amp;"|"&amp;$B120&amp;"|"&amp;$D120,Empresas!$C$6:$CC$92,$G120+6+1,0),0))))</f>
        <v>0</v>
      </c>
      <c r="AG120" s="147">
        <f>IF(AND($I120="Si",P120=1),1,IF(AND($I120="Fisico",P120=1),1,IF(AND(P120=1,$I120="Electronico"),2,IF(P120=1,VLOOKUP($C120&amp;"|"&amp;$B120&amp;"|"&amp;$D120,Empresas!$C$6:$CC$92,$G120+6+1,0),0))))</f>
        <v>0</v>
      </c>
      <c r="AH120" s="147">
        <f>IF(AND($I120="Si",Q120=1),1,IF(AND($I120="Fisico",Q120=1),1,IF(AND(Q120=1,$I120="Electronico"),2,IF(Q120=1,VLOOKUP($C120&amp;"|"&amp;$B120&amp;"|"&amp;$D120,Empresas!$C$6:$CC$92,$G120+6+1,0),0))))</f>
        <v>0</v>
      </c>
      <c r="AI120" s="147">
        <f>IF(AND($I120="Si",R120=1),1,IF(AND($I120="Fisico",R120=1),1,IF(AND(R120=1,$I120="Electronico"),2,IF(R120=1,VLOOKUP($C120&amp;"|"&amp;$B120&amp;"|"&amp;$D120,Empresas!$C$6:$CC$92,$G120+6+1,0),0))))</f>
        <v>0</v>
      </c>
      <c r="AJ120" s="147">
        <f>IF(AND($I120="Si",S120=1),1,IF(AND($I120="Fisico",S120=1),1,IF(AND(S120=1,$I120="Electronico"),2,IF(S120=1,VLOOKUP($C120&amp;"|"&amp;$B120&amp;"|"&amp;$D120,Empresas!$C$6:$CC$92,$G120+6+1,0),0))))</f>
        <v>0</v>
      </c>
      <c r="AK120" s="147">
        <f>IF(AND($I120="Si",T120=1),1,IF(AND($I120="Fisico",T120=1),1,IF(AND(T120=1,$I120="Electronico"),2,IF(T120=1,VLOOKUP($C120&amp;"|"&amp;$B120&amp;"|"&amp;$D120,Empresas!$C$6:$CC$92,$G120+6+1,0),0))))</f>
        <v>0</v>
      </c>
      <c r="AL120" s="147">
        <f>IF(AND($I120="Si",U120=1),1,IF(AND($I120="Fisico",U120=1),1,IF(AND(U120=1,$I120="Electronico"),2,IF(U120=1,VLOOKUP($C120&amp;"|"&amp;$B120&amp;"|"&amp;$D120,Empresas!$C$6:$CC$92,$G120+6+1,0),0))))</f>
        <v>0</v>
      </c>
      <c r="AM120" s="149">
        <f t="shared" si="13"/>
        <v>0</v>
      </c>
      <c r="AN120" s="149">
        <f t="shared" si="14"/>
        <v>0</v>
      </c>
      <c r="AO120" s="152">
        <f t="shared" si="15"/>
        <v>0</v>
      </c>
    </row>
    <row r="121" spans="1:41" x14ac:dyDescent="0.25">
      <c r="A121" s="137" t="str">
        <f>VLOOKUP(D121,Empresas!$D$7:$F$91,3,0)</f>
        <v>Jose</v>
      </c>
      <c r="B121" s="138" t="str">
        <f>VLOOKUP(D121,Empresas!$D$7:$G$91,4,0)</f>
        <v>Wildor</v>
      </c>
      <c r="C121" s="138" t="s">
        <v>544</v>
      </c>
      <c r="D121" s="138" t="s">
        <v>220</v>
      </c>
      <c r="E121" s="138" t="str">
        <f>VLOOKUP(D121,Empresas!$D$7:$E$92,2,0)</f>
        <v>INVERSIONES PIANDA S.A.C.</v>
      </c>
      <c r="F121" s="138" t="s">
        <v>171</v>
      </c>
      <c r="G121" s="139">
        <f t="shared" si="19"/>
        <v>46</v>
      </c>
      <c r="H121" s="139" t="str">
        <f>VLOOKUP(D121,Empresas!$D$6:$L$92,7,0)</f>
        <v>Trimestral</v>
      </c>
      <c r="I121" s="138" t="str">
        <f>VLOOKUP(VLOOKUP(D121&amp;"|"&amp;B121,Empresas!$I$7:$CB$92,G121,0),Tablas!$A$3:$B$5,2,0)</f>
        <v>No aplica</v>
      </c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 t="str">
        <f>VLOOKUP(D121,Empresas!$D$7:$CF$91,81,0)</f>
        <v>B</v>
      </c>
      <c r="W121" s="78" t="str">
        <f>VLOOKUP(D121,Empresas!$D$7:$M$91,10,0)</f>
        <v>General/Prico</v>
      </c>
      <c r="X121" s="69" t="str">
        <f t="shared" si="11"/>
        <v>SI</v>
      </c>
      <c r="Y121" s="153" t="str">
        <f t="shared" si="12"/>
        <v>No aplica</v>
      </c>
      <c r="Z121" s="147">
        <f>IF(Y121="No aplica",0,IF(I121="no",0,IF(I121="No aplica",0,IF(I121="Si",1,IF(I121="Fisico",1,IF(I121="Electronico",2,VLOOKUP(C121&amp;"|"&amp;B121&amp;"|"&amp;D121,Empresas!$C$6:$CC$92,G121+6+1,0)))))))</f>
        <v>0</v>
      </c>
      <c r="AA121" s="147">
        <f>IF(AND($I121="Si",J121=1),1,IF(AND($I121="Fisico",J121=1),1,IF(AND(J121=1,$I121="Electronico"),2,IF(J121=1,VLOOKUP($C121&amp;"|"&amp;$B121&amp;"|"&amp;$D121,Empresas!$C$6:$CC$92,$G121+6+1,0),0))))</f>
        <v>0</v>
      </c>
      <c r="AB121" s="147">
        <f>IF(AND($I121="Si",K121=1),1,IF(AND($I121="Fisico",K121=1),1,IF(AND(K121=1,$I121="Electronico"),2,IF(K121=1,VLOOKUP($C121&amp;"|"&amp;$B121&amp;"|"&amp;$D121,Empresas!$C$6:$CC$92,$G121+6+1,0),0))))</f>
        <v>0</v>
      </c>
      <c r="AC121" s="147">
        <f>IF(AND($I121="Si",L121=1),1,IF(AND($I121="Fisico",L121=1),1,IF(AND(L121=1,$I121="Electronico"),2,IF(L121=1,VLOOKUP($C121&amp;"|"&amp;$B121&amp;"|"&amp;$D121,Empresas!$C$6:$CC$92,$G121+6+1,0),0))))</f>
        <v>0</v>
      </c>
      <c r="AD121" s="147">
        <f>IF(AND($I121="Si",M121=1),1,IF(AND($I121="Fisico",M121=1),1,IF(AND(M121=1,$I121="Electronico"),2,IF(M121=1,VLOOKUP($C121&amp;"|"&amp;$B121&amp;"|"&amp;$D121,Empresas!$C$6:$CC$92,$G121+6+1,0),0))))</f>
        <v>0</v>
      </c>
      <c r="AE121" s="147">
        <f>IF(AND($I121="Si",N121=1),1,IF(AND($I121="Fisico",N121=1),1,IF(AND(N121=1,$I121="Electronico"),2,IF(N121=1,VLOOKUP($C121&amp;"|"&amp;$B121&amp;"|"&amp;$D121,Empresas!$C$6:$CC$92,$G121+6+1,0),0))))</f>
        <v>0</v>
      </c>
      <c r="AF121" s="147">
        <f>IF(AND($I121="Si",O121=1),1,IF(AND($I121="Fisico",O121=1),1,IF(AND(O121=1,$I121="Electronico"),2,IF(O121=1,VLOOKUP($C121&amp;"|"&amp;$B121&amp;"|"&amp;$D121,Empresas!$C$6:$CC$92,$G121+6+1,0),0))))</f>
        <v>0</v>
      </c>
      <c r="AG121" s="147">
        <f>IF(AND($I121="Si",P121=1),1,IF(AND($I121="Fisico",P121=1),1,IF(AND(P121=1,$I121="Electronico"),2,IF(P121=1,VLOOKUP($C121&amp;"|"&amp;$B121&amp;"|"&amp;$D121,Empresas!$C$6:$CC$92,$G121+6+1,0),0))))</f>
        <v>0</v>
      </c>
      <c r="AH121" s="147">
        <f>IF(AND($I121="Si",Q121=1),1,IF(AND($I121="Fisico",Q121=1),1,IF(AND(Q121=1,$I121="Electronico"),2,IF(Q121=1,VLOOKUP($C121&amp;"|"&amp;$B121&amp;"|"&amp;$D121,Empresas!$C$6:$CC$92,$G121+6+1,0),0))))</f>
        <v>0</v>
      </c>
      <c r="AI121" s="147">
        <f>IF(AND($I121="Si",R121=1),1,IF(AND($I121="Fisico",R121=1),1,IF(AND(R121=1,$I121="Electronico"),2,IF(R121=1,VLOOKUP($C121&amp;"|"&amp;$B121&amp;"|"&amp;$D121,Empresas!$C$6:$CC$92,$G121+6+1,0),0))))</f>
        <v>0</v>
      </c>
      <c r="AJ121" s="147">
        <f>IF(AND($I121="Si",S121=1),1,IF(AND($I121="Fisico",S121=1),1,IF(AND(S121=1,$I121="Electronico"),2,IF(S121=1,VLOOKUP($C121&amp;"|"&amp;$B121&amp;"|"&amp;$D121,Empresas!$C$6:$CC$92,$G121+6+1,0),0))))</f>
        <v>0</v>
      </c>
      <c r="AK121" s="147">
        <f>IF(AND($I121="Si",T121=1),1,IF(AND($I121="Fisico",T121=1),1,IF(AND(T121=1,$I121="Electronico"),2,IF(T121=1,VLOOKUP($C121&amp;"|"&amp;$B121&amp;"|"&amp;$D121,Empresas!$C$6:$CC$92,$G121+6+1,0),0))))</f>
        <v>0</v>
      </c>
      <c r="AL121" s="147">
        <f>IF(AND($I121="Si",U121=1),1,IF(AND($I121="Fisico",U121=1),1,IF(AND(U121=1,$I121="Electronico"),2,IF(U121=1,VLOOKUP($C121&amp;"|"&amp;$B121&amp;"|"&amp;$D121,Empresas!$C$6:$CC$92,$G121+6+1,0),0))))</f>
        <v>0</v>
      </c>
      <c r="AM121" s="149">
        <f t="shared" si="13"/>
        <v>0</v>
      </c>
      <c r="AN121" s="149">
        <f t="shared" si="14"/>
        <v>0</v>
      </c>
      <c r="AO121" s="152">
        <f t="shared" si="15"/>
        <v>0</v>
      </c>
    </row>
    <row r="122" spans="1:41" x14ac:dyDescent="0.25">
      <c r="A122" s="140" t="str">
        <f>VLOOKUP(D122,Empresas!$D$7:$F$91,3,0)</f>
        <v>Jose</v>
      </c>
      <c r="B122" s="141" t="str">
        <f>VLOOKUP(D122,Empresas!$D$7:$G$91,4,0)</f>
        <v>Wildor</v>
      </c>
      <c r="C122" s="141" t="s">
        <v>544</v>
      </c>
      <c r="D122" s="141" t="s">
        <v>220</v>
      </c>
      <c r="E122" s="141" t="str">
        <f>VLOOKUP(D122,Empresas!$D$7:$E$92,2,0)</f>
        <v>INVERSIONES PIANDA S.A.C.</v>
      </c>
      <c r="F122" s="141" t="s">
        <v>172</v>
      </c>
      <c r="G122" s="142">
        <f>+Empresas!$BF$2</f>
        <v>50</v>
      </c>
      <c r="H122" s="142" t="str">
        <f>VLOOKUP(D122,Empresas!$D$6:$L$92,7,0)</f>
        <v>Trimestral</v>
      </c>
      <c r="I122" s="141" t="str">
        <f>VLOOKUP(VLOOKUP(D122&amp;"|"&amp;B122,Empresas!$I$7:$CB$92,G122,0),Tablas!$A$8:$B$10,2,0)</f>
        <v>Electronico</v>
      </c>
      <c r="J122" s="78">
        <v>1</v>
      </c>
      <c r="K122" s="78">
        <v>1</v>
      </c>
      <c r="L122" s="78">
        <v>1</v>
      </c>
      <c r="M122" s="78">
        <v>1</v>
      </c>
      <c r="N122" s="78">
        <v>1</v>
      </c>
      <c r="O122" s="78">
        <v>1</v>
      </c>
      <c r="P122" s="78">
        <v>1</v>
      </c>
      <c r="Q122" s="78">
        <v>1</v>
      </c>
      <c r="R122" s="78"/>
      <c r="S122" s="78"/>
      <c r="T122" s="78"/>
      <c r="U122" s="78"/>
      <c r="V122" s="78" t="str">
        <f>VLOOKUP(D122,Empresas!$D$7:$CF$91,81,0)</f>
        <v>B</v>
      </c>
      <c r="W122" s="78" t="str">
        <f>VLOOKUP(D122,Empresas!$D$7:$M$91,10,0)</f>
        <v>General/Prico</v>
      </c>
      <c r="X122" s="69" t="str">
        <f t="shared" si="11"/>
        <v>SI</v>
      </c>
      <c r="Y122" s="153" t="str">
        <f t="shared" si="12"/>
        <v>Si aplica</v>
      </c>
      <c r="Z122" s="147">
        <f>IF(Y122="No aplica",0,IF(I122="no",0,IF(I122="No aplica",0,IF(I122="Si",1,IF(I122="Fisico",1,IF(I122="Electronico",2,VLOOKUP(C122&amp;"|"&amp;B122&amp;"|"&amp;D122,Empresas!$C$6:$CC$92,G122+6+1,0)))))))</f>
        <v>2</v>
      </c>
      <c r="AA122" s="147">
        <f>IF(AND($I122="Si",J122=1),1,IF(AND($I122="Fisico",J122=1),1,IF(AND(J122=1,$I122="Electronico"),2,IF(J122=1,VLOOKUP($C122&amp;"|"&amp;$B122&amp;"|"&amp;$D122,Empresas!$C$6:$CC$92,$G122+6+1,0),0))))</f>
        <v>2</v>
      </c>
      <c r="AB122" s="147">
        <f>IF(AND($I122="Si",K122=1),1,IF(AND($I122="Fisico",K122=1),1,IF(AND(K122=1,$I122="Electronico"),2,IF(K122=1,VLOOKUP($C122&amp;"|"&amp;$B122&amp;"|"&amp;$D122,Empresas!$C$6:$CC$92,$G122+6+1,0),0))))</f>
        <v>2</v>
      </c>
      <c r="AC122" s="147">
        <f>IF(AND($I122="Si",L122=1),1,IF(AND($I122="Fisico",L122=1),1,IF(AND(L122=1,$I122="Electronico"),2,IF(L122=1,VLOOKUP($C122&amp;"|"&amp;$B122&amp;"|"&amp;$D122,Empresas!$C$6:$CC$92,$G122+6+1,0),0))))</f>
        <v>2</v>
      </c>
      <c r="AD122" s="147">
        <f>IF(AND($I122="Si",M122=1),1,IF(AND($I122="Fisico",M122=1),1,IF(AND(M122=1,$I122="Electronico"),2,IF(M122=1,VLOOKUP($C122&amp;"|"&amp;$B122&amp;"|"&amp;$D122,Empresas!$C$6:$CC$92,$G122+6+1,0),0))))</f>
        <v>2</v>
      </c>
      <c r="AE122" s="147">
        <f>IF(AND($I122="Si",N122=1),1,IF(AND($I122="Fisico",N122=1),1,IF(AND(N122=1,$I122="Electronico"),2,IF(N122=1,VLOOKUP($C122&amp;"|"&amp;$B122&amp;"|"&amp;$D122,Empresas!$C$6:$CC$92,$G122+6+1,0),0))))</f>
        <v>2</v>
      </c>
      <c r="AF122" s="147">
        <f>IF(AND($I122="Si",O122=1),1,IF(AND($I122="Fisico",O122=1),1,IF(AND(O122=1,$I122="Electronico"),2,IF(O122=1,VLOOKUP($C122&amp;"|"&amp;$B122&amp;"|"&amp;$D122,Empresas!$C$6:$CC$92,$G122+6+1,0),0))))</f>
        <v>2</v>
      </c>
      <c r="AG122" s="147">
        <f>IF(AND($I122="Si",P122=1),1,IF(AND($I122="Fisico",P122=1),1,IF(AND(P122=1,$I122="Electronico"),2,IF(P122=1,VLOOKUP($C122&amp;"|"&amp;$B122&amp;"|"&amp;$D122,Empresas!$C$6:$CC$92,$G122+6+1,0),0))))</f>
        <v>2</v>
      </c>
      <c r="AH122" s="147">
        <f>IF(AND($I122="Si",Q122=1),1,IF(AND($I122="Fisico",Q122=1),1,IF(AND(Q122=1,$I122="Electronico"),2,IF(Q122=1,VLOOKUP($C122&amp;"|"&amp;$B122&amp;"|"&amp;$D122,Empresas!$C$6:$CC$92,$G122+6+1,0),0))))</f>
        <v>2</v>
      </c>
      <c r="AI122" s="147">
        <f>IF(AND($I122="Si",R122=1),1,IF(AND($I122="Fisico",R122=1),1,IF(AND(R122=1,$I122="Electronico"),2,IF(R122=1,VLOOKUP($C122&amp;"|"&amp;$B122&amp;"|"&amp;$D122,Empresas!$C$6:$CC$92,$G122+6+1,0),0))))</f>
        <v>0</v>
      </c>
      <c r="AJ122" s="147">
        <f>IF(AND($I122="Si",S122=1),1,IF(AND($I122="Fisico",S122=1),1,IF(AND(S122=1,$I122="Electronico"),2,IF(S122=1,VLOOKUP($C122&amp;"|"&amp;$B122&amp;"|"&amp;$D122,Empresas!$C$6:$CC$92,$G122+6+1,0),0))))</f>
        <v>0</v>
      </c>
      <c r="AK122" s="147">
        <f>IF(AND($I122="Si",T122=1),1,IF(AND($I122="Fisico",T122=1),1,IF(AND(T122=1,$I122="Electronico"),2,IF(T122=1,VLOOKUP($C122&amp;"|"&amp;$B122&amp;"|"&amp;$D122,Empresas!$C$6:$CC$92,$G122+6+1,0),0))))</f>
        <v>0</v>
      </c>
      <c r="AL122" s="147">
        <f>IF(AND($I122="Si",U122=1),1,IF(AND($I122="Fisico",U122=1),1,IF(AND(U122=1,$I122="Electronico"),2,IF(U122=1,VLOOKUP($C122&amp;"|"&amp;$B122&amp;"|"&amp;$D122,Empresas!$C$6:$CC$92,$G122+6+1,0),0))))</f>
        <v>0</v>
      </c>
      <c r="AM122" s="149">
        <f t="shared" si="13"/>
        <v>16</v>
      </c>
      <c r="AN122" s="149">
        <f t="shared" si="14"/>
        <v>16</v>
      </c>
      <c r="AO122" s="152">
        <f t="shared" si="15"/>
        <v>1</v>
      </c>
    </row>
    <row r="123" spans="1:41" x14ac:dyDescent="0.25">
      <c r="A123" s="140" t="str">
        <f>VLOOKUP(D123,Empresas!$D$7:$F$91,3,0)</f>
        <v>Jose</v>
      </c>
      <c r="B123" s="141" t="str">
        <f>VLOOKUP(D123,Empresas!$D$7:$G$91,4,0)</f>
        <v>Wildor</v>
      </c>
      <c r="C123" s="141" t="s">
        <v>544</v>
      </c>
      <c r="D123" s="141" t="s">
        <v>220</v>
      </c>
      <c r="E123" s="141" t="str">
        <f>VLOOKUP(D123,Empresas!$D$7:$E$92,2,0)</f>
        <v>INVERSIONES PIANDA S.A.C.</v>
      </c>
      <c r="F123" s="141" t="s">
        <v>173</v>
      </c>
      <c r="G123" s="142">
        <f>+G122+1</f>
        <v>51</v>
      </c>
      <c r="H123" s="142" t="str">
        <f>VLOOKUP(D123,Empresas!$D$6:$L$92,7,0)</f>
        <v>Trimestral</v>
      </c>
      <c r="I123" s="141" t="str">
        <f>VLOOKUP(VLOOKUP(D123&amp;"|"&amp;B123,Empresas!$I$7:$CB$92,G123,0),Tablas!$A$8:$B$10,2,0)</f>
        <v>Electronico</v>
      </c>
      <c r="J123" s="78">
        <v>1</v>
      </c>
      <c r="K123" s="78">
        <v>1</v>
      </c>
      <c r="L123" s="78">
        <v>1</v>
      </c>
      <c r="M123" s="78">
        <v>1</v>
      </c>
      <c r="N123" s="78">
        <v>1</v>
      </c>
      <c r="O123" s="78">
        <v>1</v>
      </c>
      <c r="P123" s="78">
        <v>1</v>
      </c>
      <c r="Q123" s="78">
        <v>1</v>
      </c>
      <c r="R123" s="78"/>
      <c r="S123" s="78"/>
      <c r="T123" s="78"/>
      <c r="U123" s="78"/>
      <c r="V123" s="78" t="str">
        <f>VLOOKUP(D123,Empresas!$D$7:$CF$91,81,0)</f>
        <v>B</v>
      </c>
      <c r="W123" s="78" t="str">
        <f>VLOOKUP(D123,Empresas!$D$7:$M$91,10,0)</f>
        <v>General/Prico</v>
      </c>
      <c r="X123" s="69" t="str">
        <f t="shared" si="11"/>
        <v>SI</v>
      </c>
      <c r="Y123" s="153" t="str">
        <f t="shared" si="12"/>
        <v>Si aplica</v>
      </c>
      <c r="Z123" s="147">
        <f>IF(Y123="No aplica",0,IF(I123="no",0,IF(I123="No aplica",0,IF(I123="Si",1,IF(I123="Fisico",1,IF(I123="Electronico",2,VLOOKUP(C123&amp;"|"&amp;B123&amp;"|"&amp;D123,Empresas!$C$6:$CC$92,G123+6+1,0)))))))</f>
        <v>2</v>
      </c>
      <c r="AA123" s="147">
        <f>IF(AND($I123="Si",J123=1),1,IF(AND($I123="Fisico",J123=1),1,IF(AND(J123=1,$I123="Electronico"),2,IF(J123=1,VLOOKUP($C123&amp;"|"&amp;$B123&amp;"|"&amp;$D123,Empresas!$C$6:$CC$92,$G123+6+1,0),0))))</f>
        <v>2</v>
      </c>
      <c r="AB123" s="147">
        <f>IF(AND($I123="Si",K123=1),1,IF(AND($I123="Fisico",K123=1),1,IF(AND(K123=1,$I123="Electronico"),2,IF(K123=1,VLOOKUP($C123&amp;"|"&amp;$B123&amp;"|"&amp;$D123,Empresas!$C$6:$CC$92,$G123+6+1,0),0))))</f>
        <v>2</v>
      </c>
      <c r="AC123" s="147">
        <f>IF(AND($I123="Si",L123=1),1,IF(AND($I123="Fisico",L123=1),1,IF(AND(L123=1,$I123="Electronico"),2,IF(L123=1,VLOOKUP($C123&amp;"|"&amp;$B123&amp;"|"&amp;$D123,Empresas!$C$6:$CC$92,$G123+6+1,0),0))))</f>
        <v>2</v>
      </c>
      <c r="AD123" s="147">
        <f>IF(AND($I123="Si",M123=1),1,IF(AND($I123="Fisico",M123=1),1,IF(AND(M123=1,$I123="Electronico"),2,IF(M123=1,VLOOKUP($C123&amp;"|"&amp;$B123&amp;"|"&amp;$D123,Empresas!$C$6:$CC$92,$G123+6+1,0),0))))</f>
        <v>2</v>
      </c>
      <c r="AE123" s="147">
        <f>IF(AND($I123="Si",N123=1),1,IF(AND($I123="Fisico",N123=1),1,IF(AND(N123=1,$I123="Electronico"),2,IF(N123=1,VLOOKUP($C123&amp;"|"&amp;$B123&amp;"|"&amp;$D123,Empresas!$C$6:$CC$92,$G123+6+1,0),0))))</f>
        <v>2</v>
      </c>
      <c r="AF123" s="147">
        <f>IF(AND($I123="Si",O123=1),1,IF(AND($I123="Fisico",O123=1),1,IF(AND(O123=1,$I123="Electronico"),2,IF(O123=1,VLOOKUP($C123&amp;"|"&amp;$B123&amp;"|"&amp;$D123,Empresas!$C$6:$CC$92,$G123+6+1,0),0))))</f>
        <v>2</v>
      </c>
      <c r="AG123" s="147">
        <f>IF(AND($I123="Si",P123=1),1,IF(AND($I123="Fisico",P123=1),1,IF(AND(P123=1,$I123="Electronico"),2,IF(P123=1,VLOOKUP($C123&amp;"|"&amp;$B123&amp;"|"&amp;$D123,Empresas!$C$6:$CC$92,$G123+6+1,0),0))))</f>
        <v>2</v>
      </c>
      <c r="AH123" s="147">
        <f>IF(AND($I123="Si",Q123=1),1,IF(AND($I123="Fisico",Q123=1),1,IF(AND(Q123=1,$I123="Electronico"),2,IF(Q123=1,VLOOKUP($C123&amp;"|"&amp;$B123&amp;"|"&amp;$D123,Empresas!$C$6:$CC$92,$G123+6+1,0),0))))</f>
        <v>2</v>
      </c>
      <c r="AI123" s="147">
        <f>IF(AND($I123="Si",R123=1),1,IF(AND($I123="Fisico",R123=1),1,IF(AND(R123=1,$I123="Electronico"),2,IF(R123=1,VLOOKUP($C123&amp;"|"&amp;$B123&amp;"|"&amp;$D123,Empresas!$C$6:$CC$92,$G123+6+1,0),0))))</f>
        <v>0</v>
      </c>
      <c r="AJ123" s="147">
        <f>IF(AND($I123="Si",S123=1),1,IF(AND($I123="Fisico",S123=1),1,IF(AND(S123=1,$I123="Electronico"),2,IF(S123=1,VLOOKUP($C123&amp;"|"&amp;$B123&amp;"|"&amp;$D123,Empresas!$C$6:$CC$92,$G123+6+1,0),0))))</f>
        <v>0</v>
      </c>
      <c r="AK123" s="147">
        <f>IF(AND($I123="Si",T123=1),1,IF(AND($I123="Fisico",T123=1),1,IF(AND(T123=1,$I123="Electronico"),2,IF(T123=1,VLOOKUP($C123&amp;"|"&amp;$B123&amp;"|"&amp;$D123,Empresas!$C$6:$CC$92,$G123+6+1,0),0))))</f>
        <v>0</v>
      </c>
      <c r="AL123" s="147">
        <f>IF(AND($I123="Si",U123=1),1,IF(AND($I123="Fisico",U123=1),1,IF(AND(U123=1,$I123="Electronico"),2,IF(U123=1,VLOOKUP($C123&amp;"|"&amp;$B123&amp;"|"&amp;$D123,Empresas!$C$6:$CC$92,$G123+6+1,0),0))))</f>
        <v>0</v>
      </c>
      <c r="AM123" s="149">
        <f t="shared" si="13"/>
        <v>16</v>
      </c>
      <c r="AN123" s="149">
        <f t="shared" si="14"/>
        <v>16</v>
      </c>
      <c r="AO123" s="152">
        <f t="shared" si="15"/>
        <v>1</v>
      </c>
    </row>
    <row r="124" spans="1:41" x14ac:dyDescent="0.25">
      <c r="A124" s="140" t="str">
        <f>VLOOKUP(D124,Empresas!$D$7:$F$91,3,0)</f>
        <v>Jose</v>
      </c>
      <c r="B124" s="141" t="str">
        <f>VLOOKUP(D124,Empresas!$D$7:$G$91,4,0)</f>
        <v>Wildor</v>
      </c>
      <c r="C124" s="141" t="s">
        <v>544</v>
      </c>
      <c r="D124" s="141" t="s">
        <v>220</v>
      </c>
      <c r="E124" s="141" t="str">
        <f>VLOOKUP(D124,Empresas!$D$7:$E$92,2,0)</f>
        <v>INVERSIONES PIANDA S.A.C.</v>
      </c>
      <c r="F124" s="141" t="s">
        <v>174</v>
      </c>
      <c r="G124" s="142">
        <f t="shared" ref="G124:G132" si="20">+G123+1</f>
        <v>52</v>
      </c>
      <c r="H124" s="142" t="str">
        <f>VLOOKUP(D124,Empresas!$D$6:$L$92,7,0)</f>
        <v>Trimestral</v>
      </c>
      <c r="I124" s="141" t="str">
        <f>VLOOKUP(VLOOKUP(D124&amp;"|"&amp;B124,Empresas!$I$7:$CB$92,G124,0),Tablas!$A$8:$B$10,2,0)</f>
        <v>No aplica</v>
      </c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 t="str">
        <f>VLOOKUP(D124,Empresas!$D$7:$CF$91,81,0)</f>
        <v>B</v>
      </c>
      <c r="W124" s="78" t="str">
        <f>VLOOKUP(D124,Empresas!$D$7:$M$91,10,0)</f>
        <v>General/Prico</v>
      </c>
      <c r="X124" s="69" t="str">
        <f t="shared" si="11"/>
        <v>SI</v>
      </c>
      <c r="Y124" s="153" t="str">
        <f t="shared" si="12"/>
        <v>No aplica</v>
      </c>
      <c r="Z124" s="147">
        <f>IF(Y124="No aplica",0,IF(I124="no",0,IF(I124="No aplica",0,IF(I124="Si",1,IF(I124="Fisico",1,IF(I124="Electronico",2,VLOOKUP(C124&amp;"|"&amp;B124&amp;"|"&amp;D124,Empresas!$C$6:$CC$92,G124+6+1,0)))))))</f>
        <v>0</v>
      </c>
      <c r="AA124" s="147">
        <f>IF(AND($I124="Si",J124=1),1,IF(AND($I124="Fisico",J124=1),1,IF(AND(J124=1,$I124="Electronico"),2,IF(J124=1,VLOOKUP($C124&amp;"|"&amp;$B124&amp;"|"&amp;$D124,Empresas!$C$6:$CC$92,$G124+6+1,0),0))))</f>
        <v>0</v>
      </c>
      <c r="AB124" s="147">
        <f>IF(AND($I124="Si",K124=1),1,IF(AND($I124="Fisico",K124=1),1,IF(AND(K124=1,$I124="Electronico"),2,IF(K124=1,VLOOKUP($C124&amp;"|"&amp;$B124&amp;"|"&amp;$D124,Empresas!$C$6:$CC$92,$G124+6+1,0),0))))</f>
        <v>0</v>
      </c>
      <c r="AC124" s="147">
        <f>IF(AND($I124="Si",L124=1),1,IF(AND($I124="Fisico",L124=1),1,IF(AND(L124=1,$I124="Electronico"),2,IF(L124=1,VLOOKUP($C124&amp;"|"&amp;$B124&amp;"|"&amp;$D124,Empresas!$C$6:$CC$92,$G124+6+1,0),0))))</f>
        <v>0</v>
      </c>
      <c r="AD124" s="147">
        <f>IF(AND($I124="Si",M124=1),1,IF(AND($I124="Fisico",M124=1),1,IF(AND(M124=1,$I124="Electronico"),2,IF(M124=1,VLOOKUP($C124&amp;"|"&amp;$B124&amp;"|"&amp;$D124,Empresas!$C$6:$CC$92,$G124+6+1,0),0))))</f>
        <v>0</v>
      </c>
      <c r="AE124" s="147">
        <f>IF(AND($I124="Si",N124=1),1,IF(AND($I124="Fisico",N124=1),1,IF(AND(N124=1,$I124="Electronico"),2,IF(N124=1,VLOOKUP($C124&amp;"|"&amp;$B124&amp;"|"&amp;$D124,Empresas!$C$6:$CC$92,$G124+6+1,0),0))))</f>
        <v>0</v>
      </c>
      <c r="AF124" s="147">
        <f>IF(AND($I124="Si",O124=1),1,IF(AND($I124="Fisico",O124=1),1,IF(AND(O124=1,$I124="Electronico"),2,IF(O124=1,VLOOKUP($C124&amp;"|"&amp;$B124&amp;"|"&amp;$D124,Empresas!$C$6:$CC$92,$G124+6+1,0),0))))</f>
        <v>0</v>
      </c>
      <c r="AG124" s="147">
        <f>IF(AND($I124="Si",P124=1),1,IF(AND($I124="Fisico",P124=1),1,IF(AND(P124=1,$I124="Electronico"),2,IF(P124=1,VLOOKUP($C124&amp;"|"&amp;$B124&amp;"|"&amp;$D124,Empresas!$C$6:$CC$92,$G124+6+1,0),0))))</f>
        <v>0</v>
      </c>
      <c r="AH124" s="147">
        <f>IF(AND($I124="Si",Q124=1),1,IF(AND($I124="Fisico",Q124=1),1,IF(AND(Q124=1,$I124="Electronico"),2,IF(Q124=1,VLOOKUP($C124&amp;"|"&amp;$B124&amp;"|"&amp;$D124,Empresas!$C$6:$CC$92,$G124+6+1,0),0))))</f>
        <v>0</v>
      </c>
      <c r="AI124" s="147">
        <f>IF(AND($I124="Si",R124=1),1,IF(AND($I124="Fisico",R124=1),1,IF(AND(R124=1,$I124="Electronico"),2,IF(R124=1,VLOOKUP($C124&amp;"|"&amp;$B124&amp;"|"&amp;$D124,Empresas!$C$6:$CC$92,$G124+6+1,0),0))))</f>
        <v>0</v>
      </c>
      <c r="AJ124" s="147">
        <f>IF(AND($I124="Si",S124=1),1,IF(AND($I124="Fisico",S124=1),1,IF(AND(S124=1,$I124="Electronico"),2,IF(S124=1,VLOOKUP($C124&amp;"|"&amp;$B124&amp;"|"&amp;$D124,Empresas!$C$6:$CC$92,$G124+6+1,0),0))))</f>
        <v>0</v>
      </c>
      <c r="AK124" s="147">
        <f>IF(AND($I124="Si",T124=1),1,IF(AND($I124="Fisico",T124=1),1,IF(AND(T124=1,$I124="Electronico"),2,IF(T124=1,VLOOKUP($C124&amp;"|"&amp;$B124&amp;"|"&amp;$D124,Empresas!$C$6:$CC$92,$G124+6+1,0),0))))</f>
        <v>0</v>
      </c>
      <c r="AL124" s="147">
        <f>IF(AND($I124="Si",U124=1),1,IF(AND($I124="Fisico",U124=1),1,IF(AND(U124=1,$I124="Electronico"),2,IF(U124=1,VLOOKUP($C124&amp;"|"&amp;$B124&amp;"|"&amp;$D124,Empresas!$C$6:$CC$92,$G124+6+1,0),0))))</f>
        <v>0</v>
      </c>
      <c r="AM124" s="149">
        <f t="shared" si="13"/>
        <v>0</v>
      </c>
      <c r="AN124" s="149">
        <f t="shared" si="14"/>
        <v>0</v>
      </c>
      <c r="AO124" s="152">
        <f t="shared" si="15"/>
        <v>0</v>
      </c>
    </row>
    <row r="125" spans="1:41" x14ac:dyDescent="0.25">
      <c r="A125" s="140" t="str">
        <f>VLOOKUP(D125,Empresas!$D$7:$F$91,3,0)</f>
        <v>Jose</v>
      </c>
      <c r="B125" s="141" t="str">
        <f>VLOOKUP(D125,Empresas!$D$7:$G$91,4,0)</f>
        <v>Wildor</v>
      </c>
      <c r="C125" s="141" t="s">
        <v>544</v>
      </c>
      <c r="D125" s="141" t="s">
        <v>220</v>
      </c>
      <c r="E125" s="141" t="str">
        <f>VLOOKUP(D125,Empresas!$D$7:$E$92,2,0)</f>
        <v>INVERSIONES PIANDA S.A.C.</v>
      </c>
      <c r="F125" s="141" t="s">
        <v>175</v>
      </c>
      <c r="G125" s="142">
        <f t="shared" si="20"/>
        <v>53</v>
      </c>
      <c r="H125" s="142" t="str">
        <f>VLOOKUP(D125,Empresas!$D$6:$L$92,7,0)</f>
        <v>Trimestral</v>
      </c>
      <c r="I125" s="141" t="str">
        <f>VLOOKUP(VLOOKUP(D125&amp;"|"&amp;B125,Empresas!$I$7:$CB$92,G125,0),Tablas!$A$8:$B$10,2,0)</f>
        <v>Fisico</v>
      </c>
      <c r="J125" s="78">
        <v>2</v>
      </c>
      <c r="K125" s="78">
        <v>2</v>
      </c>
      <c r="L125" s="78">
        <v>2</v>
      </c>
      <c r="M125" s="78">
        <v>2</v>
      </c>
      <c r="N125" s="78">
        <v>2</v>
      </c>
      <c r="O125" s="78">
        <v>2</v>
      </c>
      <c r="P125" s="78">
        <v>2</v>
      </c>
      <c r="Q125" s="78">
        <v>2</v>
      </c>
      <c r="R125" s="78"/>
      <c r="S125" s="78"/>
      <c r="T125" s="78"/>
      <c r="U125" s="78"/>
      <c r="V125" s="78" t="str">
        <f>VLOOKUP(D125,Empresas!$D$7:$CF$91,81,0)</f>
        <v>B</v>
      </c>
      <c r="W125" s="78" t="str">
        <f>VLOOKUP(D125,Empresas!$D$7:$M$91,10,0)</f>
        <v>General/Prico</v>
      </c>
      <c r="X125" s="69" t="str">
        <f t="shared" si="11"/>
        <v>SI</v>
      </c>
      <c r="Y125" s="153" t="str">
        <f t="shared" si="12"/>
        <v>Si aplica</v>
      </c>
      <c r="Z125" s="147">
        <f>IF(Y125="No aplica",0,IF(I125="no",0,IF(I125="No aplica",0,IF(I125="Si",1,IF(I125="Fisico",1,IF(I125="Electronico",2,VLOOKUP(C125&amp;"|"&amp;B125&amp;"|"&amp;D125,Empresas!$C$6:$CC$92,G125+6+1,0)))))))</f>
        <v>1</v>
      </c>
      <c r="AA125" s="147">
        <f>IF(AND($I125="Si",J125=1),1,IF(AND($I125="Fisico",J125=1),1,IF(AND(J125=1,$I125="Electronico"),2,IF(J125=1,VLOOKUP($C125&amp;"|"&amp;$B125&amp;"|"&amp;$D125,Empresas!$C$6:$CC$92,$G125+6+1,0),0))))</f>
        <v>0</v>
      </c>
      <c r="AB125" s="147">
        <f>IF(AND($I125="Si",K125=1),1,IF(AND($I125="Fisico",K125=1),1,IF(AND(K125=1,$I125="Electronico"),2,IF(K125=1,VLOOKUP($C125&amp;"|"&amp;$B125&amp;"|"&amp;$D125,Empresas!$C$6:$CC$92,$G125+6+1,0),0))))</f>
        <v>0</v>
      </c>
      <c r="AC125" s="147">
        <f>IF(AND($I125="Si",L125=1),1,IF(AND($I125="Fisico",L125=1),1,IF(AND(L125=1,$I125="Electronico"),2,IF(L125=1,VLOOKUP($C125&amp;"|"&amp;$B125&amp;"|"&amp;$D125,Empresas!$C$6:$CC$92,$G125+6+1,0),0))))</f>
        <v>0</v>
      </c>
      <c r="AD125" s="147">
        <f>IF(AND($I125="Si",M125=1),1,IF(AND($I125="Fisico",M125=1),1,IF(AND(M125=1,$I125="Electronico"),2,IF(M125=1,VLOOKUP($C125&amp;"|"&amp;$B125&amp;"|"&amp;$D125,Empresas!$C$6:$CC$92,$G125+6+1,0),0))))</f>
        <v>0</v>
      </c>
      <c r="AE125" s="147">
        <f>IF(AND($I125="Si",N125=1),1,IF(AND($I125="Fisico",N125=1),1,IF(AND(N125=1,$I125="Electronico"),2,IF(N125=1,VLOOKUP($C125&amp;"|"&amp;$B125&amp;"|"&amp;$D125,Empresas!$C$6:$CC$92,$G125+6+1,0),0))))</f>
        <v>0</v>
      </c>
      <c r="AF125" s="147">
        <f>IF(AND($I125="Si",O125=1),1,IF(AND($I125="Fisico",O125=1),1,IF(AND(O125=1,$I125="Electronico"),2,IF(O125=1,VLOOKUP($C125&amp;"|"&amp;$B125&amp;"|"&amp;$D125,Empresas!$C$6:$CC$92,$G125+6+1,0),0))))</f>
        <v>0</v>
      </c>
      <c r="AG125" s="147">
        <f>IF(AND($I125="Si",P125=1),1,IF(AND($I125="Fisico",P125=1),1,IF(AND(P125=1,$I125="Electronico"),2,IF(P125=1,VLOOKUP($C125&amp;"|"&amp;$B125&amp;"|"&amp;$D125,Empresas!$C$6:$CC$92,$G125+6+1,0),0))))</f>
        <v>0</v>
      </c>
      <c r="AH125" s="147">
        <f>IF(AND($I125="Si",Q125=1),1,IF(AND($I125="Fisico",Q125=1),1,IF(AND(Q125=1,$I125="Electronico"),2,IF(Q125=1,VLOOKUP($C125&amp;"|"&amp;$B125&amp;"|"&amp;$D125,Empresas!$C$6:$CC$92,$G125+6+1,0),0))))</f>
        <v>0</v>
      </c>
      <c r="AI125" s="147">
        <f>IF(AND($I125="Si",R125=1),1,IF(AND($I125="Fisico",R125=1),1,IF(AND(R125=1,$I125="Electronico"),2,IF(R125=1,VLOOKUP($C125&amp;"|"&amp;$B125&amp;"|"&amp;$D125,Empresas!$C$6:$CC$92,$G125+6+1,0),0))))</f>
        <v>0</v>
      </c>
      <c r="AJ125" s="147">
        <f>IF(AND($I125="Si",S125=1),1,IF(AND($I125="Fisico",S125=1),1,IF(AND(S125=1,$I125="Electronico"),2,IF(S125=1,VLOOKUP($C125&amp;"|"&amp;$B125&amp;"|"&amp;$D125,Empresas!$C$6:$CC$92,$G125+6+1,0),0))))</f>
        <v>0</v>
      </c>
      <c r="AK125" s="147">
        <f>IF(AND($I125="Si",T125=1),1,IF(AND($I125="Fisico",T125=1),1,IF(AND(T125=1,$I125="Electronico"),2,IF(T125=1,VLOOKUP($C125&amp;"|"&amp;$B125&amp;"|"&amp;$D125,Empresas!$C$6:$CC$92,$G125+6+1,0),0))))</f>
        <v>0</v>
      </c>
      <c r="AL125" s="147">
        <f>IF(AND($I125="Si",U125=1),1,IF(AND($I125="Fisico",U125=1),1,IF(AND(U125=1,$I125="Electronico"),2,IF(U125=1,VLOOKUP($C125&amp;"|"&amp;$B125&amp;"|"&amp;$D125,Empresas!$C$6:$CC$92,$G125+6+1,0),0))))</f>
        <v>0</v>
      </c>
      <c r="AM125" s="149">
        <f t="shared" si="13"/>
        <v>0</v>
      </c>
      <c r="AN125" s="149">
        <f t="shared" si="14"/>
        <v>8</v>
      </c>
      <c r="AO125" s="152">
        <f t="shared" si="15"/>
        <v>0</v>
      </c>
    </row>
    <row r="126" spans="1:41" x14ac:dyDescent="0.25">
      <c r="A126" s="140" t="str">
        <f>VLOOKUP(D126,Empresas!$D$7:$F$91,3,0)</f>
        <v>Jose</v>
      </c>
      <c r="B126" s="141" t="str">
        <f>VLOOKUP(D126,Empresas!$D$7:$G$91,4,0)</f>
        <v>Wildor</v>
      </c>
      <c r="C126" s="141" t="s">
        <v>544</v>
      </c>
      <c r="D126" s="141" t="s">
        <v>220</v>
      </c>
      <c r="E126" s="141" t="str">
        <f>VLOOKUP(D126,Empresas!$D$7:$E$92,2,0)</f>
        <v>INVERSIONES PIANDA S.A.C.</v>
      </c>
      <c r="F126" s="141" t="s">
        <v>176</v>
      </c>
      <c r="G126" s="142">
        <f t="shared" si="20"/>
        <v>54</v>
      </c>
      <c r="H126" s="142" t="str">
        <f>VLOOKUP(D126,Empresas!$D$6:$L$92,7,0)</f>
        <v>Trimestral</v>
      </c>
      <c r="I126" s="141" t="str">
        <f>VLOOKUP(VLOOKUP(D126&amp;"|"&amp;B126,Empresas!$I$7:$CB$92,G126,0),Tablas!$A$8:$B$10,2,0)</f>
        <v>Fisico</v>
      </c>
      <c r="J126" s="78">
        <v>2</v>
      </c>
      <c r="K126" s="78">
        <v>2</v>
      </c>
      <c r="L126" s="78">
        <v>2</v>
      </c>
      <c r="M126" s="78">
        <v>2</v>
      </c>
      <c r="N126" s="78">
        <v>2</v>
      </c>
      <c r="O126" s="78">
        <v>2</v>
      </c>
      <c r="P126" s="78">
        <v>2</v>
      </c>
      <c r="Q126" s="78">
        <v>2</v>
      </c>
      <c r="R126" s="78"/>
      <c r="S126" s="78"/>
      <c r="T126" s="78"/>
      <c r="U126" s="78"/>
      <c r="V126" s="78" t="str">
        <f>VLOOKUP(D126,Empresas!$D$7:$CF$91,81,0)</f>
        <v>B</v>
      </c>
      <c r="W126" s="78" t="str">
        <f>VLOOKUP(D126,Empresas!$D$7:$M$91,10,0)</f>
        <v>General/Prico</v>
      </c>
      <c r="X126" s="69" t="str">
        <f t="shared" si="11"/>
        <v>SI</v>
      </c>
      <c r="Y126" s="153" t="str">
        <f t="shared" si="12"/>
        <v>Si aplica</v>
      </c>
      <c r="Z126" s="147">
        <f>IF(Y126="No aplica",0,IF(I126="no",0,IF(I126="No aplica",0,IF(I126="Si",1,IF(I126="Fisico",1,IF(I126="Electronico",2,VLOOKUP(C126&amp;"|"&amp;B126&amp;"|"&amp;D126,Empresas!$C$6:$CC$92,G126+6+1,0)))))))</f>
        <v>1</v>
      </c>
      <c r="AA126" s="147">
        <f>IF(AND($I126="Si",J126=1),1,IF(AND($I126="Fisico",J126=1),1,IF(AND(J126=1,$I126="Electronico"),2,IF(J126=1,VLOOKUP($C126&amp;"|"&amp;$B126&amp;"|"&amp;$D126,Empresas!$C$6:$CC$92,$G126+6+1,0),0))))</f>
        <v>0</v>
      </c>
      <c r="AB126" s="147">
        <f>IF(AND($I126="Si",K126=1),1,IF(AND($I126="Fisico",K126=1),1,IF(AND(K126=1,$I126="Electronico"),2,IF(K126=1,VLOOKUP($C126&amp;"|"&amp;$B126&amp;"|"&amp;$D126,Empresas!$C$6:$CC$92,$G126+6+1,0),0))))</f>
        <v>0</v>
      </c>
      <c r="AC126" s="147">
        <f>IF(AND($I126="Si",L126=1),1,IF(AND($I126="Fisico",L126=1),1,IF(AND(L126=1,$I126="Electronico"),2,IF(L126=1,VLOOKUP($C126&amp;"|"&amp;$B126&amp;"|"&amp;$D126,Empresas!$C$6:$CC$92,$G126+6+1,0),0))))</f>
        <v>0</v>
      </c>
      <c r="AD126" s="147">
        <f>IF(AND($I126="Si",M126=1),1,IF(AND($I126="Fisico",M126=1),1,IF(AND(M126=1,$I126="Electronico"),2,IF(M126=1,VLOOKUP($C126&amp;"|"&amp;$B126&amp;"|"&amp;$D126,Empresas!$C$6:$CC$92,$G126+6+1,0),0))))</f>
        <v>0</v>
      </c>
      <c r="AE126" s="147">
        <f>IF(AND($I126="Si",N126=1),1,IF(AND($I126="Fisico",N126=1),1,IF(AND(N126=1,$I126="Electronico"),2,IF(N126=1,VLOOKUP($C126&amp;"|"&amp;$B126&amp;"|"&amp;$D126,Empresas!$C$6:$CC$92,$G126+6+1,0),0))))</f>
        <v>0</v>
      </c>
      <c r="AF126" s="147">
        <f>IF(AND($I126="Si",O126=1),1,IF(AND($I126="Fisico",O126=1),1,IF(AND(O126=1,$I126="Electronico"),2,IF(O126=1,VLOOKUP($C126&amp;"|"&amp;$B126&amp;"|"&amp;$D126,Empresas!$C$6:$CC$92,$G126+6+1,0),0))))</f>
        <v>0</v>
      </c>
      <c r="AG126" s="147">
        <f>IF(AND($I126="Si",P126=1),1,IF(AND($I126="Fisico",P126=1),1,IF(AND(P126=1,$I126="Electronico"),2,IF(P126=1,VLOOKUP($C126&amp;"|"&amp;$B126&amp;"|"&amp;$D126,Empresas!$C$6:$CC$92,$G126+6+1,0),0))))</f>
        <v>0</v>
      </c>
      <c r="AH126" s="147">
        <f>IF(AND($I126="Si",Q126=1),1,IF(AND($I126="Fisico",Q126=1),1,IF(AND(Q126=1,$I126="Electronico"),2,IF(Q126=1,VLOOKUP($C126&amp;"|"&amp;$B126&amp;"|"&amp;$D126,Empresas!$C$6:$CC$92,$G126+6+1,0),0))))</f>
        <v>0</v>
      </c>
      <c r="AI126" s="147">
        <f>IF(AND($I126="Si",R126=1),1,IF(AND($I126="Fisico",R126=1),1,IF(AND(R126=1,$I126="Electronico"),2,IF(R126=1,VLOOKUP($C126&amp;"|"&amp;$B126&amp;"|"&amp;$D126,Empresas!$C$6:$CC$92,$G126+6+1,0),0))))</f>
        <v>0</v>
      </c>
      <c r="AJ126" s="147">
        <f>IF(AND($I126="Si",S126=1),1,IF(AND($I126="Fisico",S126=1),1,IF(AND(S126=1,$I126="Electronico"),2,IF(S126=1,VLOOKUP($C126&amp;"|"&amp;$B126&amp;"|"&amp;$D126,Empresas!$C$6:$CC$92,$G126+6+1,0),0))))</f>
        <v>0</v>
      </c>
      <c r="AK126" s="147">
        <f>IF(AND($I126="Si",T126=1),1,IF(AND($I126="Fisico",T126=1),1,IF(AND(T126=1,$I126="Electronico"),2,IF(T126=1,VLOOKUP($C126&amp;"|"&amp;$B126&amp;"|"&amp;$D126,Empresas!$C$6:$CC$92,$G126+6+1,0),0))))</f>
        <v>0</v>
      </c>
      <c r="AL126" s="147">
        <f>IF(AND($I126="Si",U126=1),1,IF(AND($I126="Fisico",U126=1),1,IF(AND(U126=1,$I126="Electronico"),2,IF(U126=1,VLOOKUP($C126&amp;"|"&amp;$B126&amp;"|"&amp;$D126,Empresas!$C$6:$CC$92,$G126+6+1,0),0))))</f>
        <v>0</v>
      </c>
      <c r="AM126" s="149">
        <f t="shared" si="13"/>
        <v>0</v>
      </c>
      <c r="AN126" s="149">
        <f t="shared" si="14"/>
        <v>8</v>
      </c>
      <c r="AO126" s="152">
        <f t="shared" si="15"/>
        <v>0</v>
      </c>
    </row>
    <row r="127" spans="1:41" x14ac:dyDescent="0.25">
      <c r="A127" s="140" t="str">
        <f>VLOOKUP(D127,Empresas!$D$7:$F$91,3,0)</f>
        <v>Jose</v>
      </c>
      <c r="B127" s="141" t="str">
        <f>VLOOKUP(D127,Empresas!$D$7:$G$91,4,0)</f>
        <v>Wildor</v>
      </c>
      <c r="C127" s="141" t="s">
        <v>544</v>
      </c>
      <c r="D127" s="141" t="s">
        <v>220</v>
      </c>
      <c r="E127" s="141" t="str">
        <f>VLOOKUP(D127,Empresas!$D$7:$E$92,2,0)</f>
        <v>INVERSIONES PIANDA S.A.C.</v>
      </c>
      <c r="F127" s="141" t="s">
        <v>177</v>
      </c>
      <c r="G127" s="142">
        <f t="shared" si="20"/>
        <v>55</v>
      </c>
      <c r="H127" s="142" t="str">
        <f>VLOOKUP(D127,Empresas!$D$6:$L$92,7,0)</f>
        <v>Trimestral</v>
      </c>
      <c r="I127" s="141" t="str">
        <f>VLOOKUP(VLOOKUP(D127&amp;"|"&amp;B127,Empresas!$I$7:$CB$92,G127,0),Tablas!$A$8:$B$10,2,0)</f>
        <v>No aplica</v>
      </c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 t="str">
        <f>VLOOKUP(D127,Empresas!$D$7:$CF$91,81,0)</f>
        <v>B</v>
      </c>
      <c r="W127" s="78" t="str">
        <f>VLOOKUP(D127,Empresas!$D$7:$M$91,10,0)</f>
        <v>General/Prico</v>
      </c>
      <c r="X127" s="69" t="str">
        <f t="shared" si="11"/>
        <v>NO</v>
      </c>
      <c r="Y127" s="153" t="str">
        <f t="shared" si="12"/>
        <v>No aplica</v>
      </c>
      <c r="Z127" s="147">
        <f>IF(Y127="No aplica",0,IF(I127="no",0,IF(I127="No aplica",0,IF(I127="Si",1,IF(I127="Fisico",1,IF(I127="Electronico",2,VLOOKUP(C127&amp;"|"&amp;B127&amp;"|"&amp;D127,Empresas!$C$6:$CC$92,G127+6+1,0)))))))</f>
        <v>0</v>
      </c>
      <c r="AA127" s="147">
        <f>IF(AND($I127="Si",J127=1),1,IF(AND($I127="Fisico",J127=1),1,IF(AND(J127=1,$I127="Electronico"),2,IF(J127=1,VLOOKUP($C127&amp;"|"&amp;$B127&amp;"|"&amp;$D127,Empresas!$C$6:$CC$92,$G127+6+1,0),0))))</f>
        <v>0</v>
      </c>
      <c r="AB127" s="147">
        <f>IF(AND($I127="Si",K127=1),1,IF(AND($I127="Fisico",K127=1),1,IF(AND(K127=1,$I127="Electronico"),2,IF(K127=1,VLOOKUP($C127&amp;"|"&amp;$B127&amp;"|"&amp;$D127,Empresas!$C$6:$CC$92,$G127+6+1,0),0))))</f>
        <v>0</v>
      </c>
      <c r="AC127" s="147">
        <f>IF(AND($I127="Si",L127=1),1,IF(AND($I127="Fisico",L127=1),1,IF(AND(L127=1,$I127="Electronico"),2,IF(L127=1,VLOOKUP($C127&amp;"|"&amp;$B127&amp;"|"&amp;$D127,Empresas!$C$6:$CC$92,$G127+6+1,0),0))))</f>
        <v>0</v>
      </c>
      <c r="AD127" s="147">
        <f>IF(AND($I127="Si",M127=1),1,IF(AND($I127="Fisico",M127=1),1,IF(AND(M127=1,$I127="Electronico"),2,IF(M127=1,VLOOKUP($C127&amp;"|"&amp;$B127&amp;"|"&amp;$D127,Empresas!$C$6:$CC$92,$G127+6+1,0),0))))</f>
        <v>0</v>
      </c>
      <c r="AE127" s="147">
        <f>IF(AND($I127="Si",N127=1),1,IF(AND($I127="Fisico",N127=1),1,IF(AND(N127=1,$I127="Electronico"),2,IF(N127=1,VLOOKUP($C127&amp;"|"&amp;$B127&amp;"|"&amp;$D127,Empresas!$C$6:$CC$92,$G127+6+1,0),0))))</f>
        <v>0</v>
      </c>
      <c r="AF127" s="147">
        <f>IF(AND($I127="Si",O127=1),1,IF(AND($I127="Fisico",O127=1),1,IF(AND(O127=1,$I127="Electronico"),2,IF(O127=1,VLOOKUP($C127&amp;"|"&amp;$B127&amp;"|"&amp;$D127,Empresas!$C$6:$CC$92,$G127+6+1,0),0))))</f>
        <v>0</v>
      </c>
      <c r="AG127" s="147">
        <f>IF(AND($I127="Si",P127=1),1,IF(AND($I127="Fisico",P127=1),1,IF(AND(P127=1,$I127="Electronico"),2,IF(P127=1,VLOOKUP($C127&amp;"|"&amp;$B127&amp;"|"&amp;$D127,Empresas!$C$6:$CC$92,$G127+6+1,0),0))))</f>
        <v>0</v>
      </c>
      <c r="AH127" s="147">
        <f>IF(AND($I127="Si",Q127=1),1,IF(AND($I127="Fisico",Q127=1),1,IF(AND(Q127=1,$I127="Electronico"),2,IF(Q127=1,VLOOKUP($C127&amp;"|"&amp;$B127&amp;"|"&amp;$D127,Empresas!$C$6:$CC$92,$G127+6+1,0),0))))</f>
        <v>0</v>
      </c>
      <c r="AI127" s="147">
        <f>IF(AND($I127="Si",R127=1),1,IF(AND($I127="Fisico",R127=1),1,IF(AND(R127=1,$I127="Electronico"),2,IF(R127=1,VLOOKUP($C127&amp;"|"&amp;$B127&amp;"|"&amp;$D127,Empresas!$C$6:$CC$92,$G127+6+1,0),0))))</f>
        <v>0</v>
      </c>
      <c r="AJ127" s="147">
        <f>IF(AND($I127="Si",S127=1),1,IF(AND($I127="Fisico",S127=1),1,IF(AND(S127=1,$I127="Electronico"),2,IF(S127=1,VLOOKUP($C127&amp;"|"&amp;$B127&amp;"|"&amp;$D127,Empresas!$C$6:$CC$92,$G127+6+1,0),0))))</f>
        <v>0</v>
      </c>
      <c r="AK127" s="147">
        <f>IF(AND($I127="Si",T127=1),1,IF(AND($I127="Fisico",T127=1),1,IF(AND(T127=1,$I127="Electronico"),2,IF(T127=1,VLOOKUP($C127&amp;"|"&amp;$B127&amp;"|"&amp;$D127,Empresas!$C$6:$CC$92,$G127+6+1,0),0))))</f>
        <v>0</v>
      </c>
      <c r="AL127" s="147">
        <f>IF(AND($I127="Si",U127=1),1,IF(AND($I127="Fisico",U127=1),1,IF(AND(U127=1,$I127="Electronico"),2,IF(U127=1,VLOOKUP($C127&amp;"|"&amp;$B127&amp;"|"&amp;$D127,Empresas!$C$6:$CC$92,$G127+6+1,0),0))))</f>
        <v>0</v>
      </c>
      <c r="AM127" s="149">
        <f t="shared" si="13"/>
        <v>0</v>
      </c>
      <c r="AN127" s="149">
        <f t="shared" si="14"/>
        <v>0</v>
      </c>
      <c r="AO127" s="152">
        <f t="shared" si="15"/>
        <v>0</v>
      </c>
    </row>
    <row r="128" spans="1:41" x14ac:dyDescent="0.25">
      <c r="A128" s="140" t="str">
        <f>VLOOKUP(D128,Empresas!$D$7:$F$91,3,0)</f>
        <v>Jose</v>
      </c>
      <c r="B128" s="141" t="str">
        <f>VLOOKUP(D128,Empresas!$D$7:$G$91,4,0)</f>
        <v>Wildor</v>
      </c>
      <c r="C128" s="141" t="s">
        <v>544</v>
      </c>
      <c r="D128" s="141" t="s">
        <v>220</v>
      </c>
      <c r="E128" s="141" t="str">
        <f>VLOOKUP(D128,Empresas!$D$7:$E$92,2,0)</f>
        <v>INVERSIONES PIANDA S.A.C.</v>
      </c>
      <c r="F128" s="141" t="s">
        <v>178</v>
      </c>
      <c r="G128" s="142">
        <f t="shared" si="20"/>
        <v>56</v>
      </c>
      <c r="H128" s="142" t="str">
        <f>VLOOKUP(D128,Empresas!$D$6:$L$92,7,0)</f>
        <v>Trimestral</v>
      </c>
      <c r="I128" s="141" t="str">
        <f>VLOOKUP(VLOOKUP(D128&amp;"|"&amp;B128,Empresas!$I$7:$CB$92,G128,0),Tablas!$A$8:$B$10,2,0)</f>
        <v>No aplica</v>
      </c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 t="str">
        <f>VLOOKUP(D128,Empresas!$D$7:$CF$91,81,0)</f>
        <v>B</v>
      </c>
      <c r="W128" s="78" t="str">
        <f>VLOOKUP(D128,Empresas!$D$7:$M$91,10,0)</f>
        <v>General/Prico</v>
      </c>
      <c r="X128" s="69" t="str">
        <f t="shared" si="11"/>
        <v>SI</v>
      </c>
      <c r="Y128" s="153" t="str">
        <f t="shared" si="12"/>
        <v>No aplica</v>
      </c>
      <c r="Z128" s="147">
        <f>IF(Y128="No aplica",0,IF(I128="no",0,IF(I128="No aplica",0,IF(I128="Si",1,IF(I128="Fisico",1,IF(I128="Electronico",2,VLOOKUP(C128&amp;"|"&amp;B128&amp;"|"&amp;D128,Empresas!$C$6:$CC$92,G128+6+1,0)))))))</f>
        <v>0</v>
      </c>
      <c r="AA128" s="147">
        <f>IF(AND($I128="Si",J128=1),1,IF(AND($I128="Fisico",J128=1),1,IF(AND(J128=1,$I128="Electronico"),2,IF(J128=1,VLOOKUP($C128&amp;"|"&amp;$B128&amp;"|"&amp;$D128,Empresas!$C$6:$CC$92,$G128+6+1,0),0))))</f>
        <v>0</v>
      </c>
      <c r="AB128" s="147">
        <f>IF(AND($I128="Si",K128=1),1,IF(AND($I128="Fisico",K128=1),1,IF(AND(K128=1,$I128="Electronico"),2,IF(K128=1,VLOOKUP($C128&amp;"|"&amp;$B128&amp;"|"&amp;$D128,Empresas!$C$6:$CC$92,$G128+6+1,0),0))))</f>
        <v>0</v>
      </c>
      <c r="AC128" s="147">
        <f>IF(AND($I128="Si",L128=1),1,IF(AND($I128="Fisico",L128=1),1,IF(AND(L128=1,$I128="Electronico"),2,IF(L128=1,VLOOKUP($C128&amp;"|"&amp;$B128&amp;"|"&amp;$D128,Empresas!$C$6:$CC$92,$G128+6+1,0),0))))</f>
        <v>0</v>
      </c>
      <c r="AD128" s="147">
        <f>IF(AND($I128="Si",M128=1),1,IF(AND($I128="Fisico",M128=1),1,IF(AND(M128=1,$I128="Electronico"),2,IF(M128=1,VLOOKUP($C128&amp;"|"&amp;$B128&amp;"|"&amp;$D128,Empresas!$C$6:$CC$92,$G128+6+1,0),0))))</f>
        <v>0</v>
      </c>
      <c r="AE128" s="147">
        <f>IF(AND($I128="Si",N128=1),1,IF(AND($I128="Fisico",N128=1),1,IF(AND(N128=1,$I128="Electronico"),2,IF(N128=1,VLOOKUP($C128&amp;"|"&amp;$B128&amp;"|"&amp;$D128,Empresas!$C$6:$CC$92,$G128+6+1,0),0))))</f>
        <v>0</v>
      </c>
      <c r="AF128" s="147">
        <f>IF(AND($I128="Si",O128=1),1,IF(AND($I128="Fisico",O128=1),1,IF(AND(O128=1,$I128="Electronico"),2,IF(O128=1,VLOOKUP($C128&amp;"|"&amp;$B128&amp;"|"&amp;$D128,Empresas!$C$6:$CC$92,$G128+6+1,0),0))))</f>
        <v>0</v>
      </c>
      <c r="AG128" s="147">
        <f>IF(AND($I128="Si",P128=1),1,IF(AND($I128="Fisico",P128=1),1,IF(AND(P128=1,$I128="Electronico"),2,IF(P128=1,VLOOKUP($C128&amp;"|"&amp;$B128&amp;"|"&amp;$D128,Empresas!$C$6:$CC$92,$G128+6+1,0),0))))</f>
        <v>0</v>
      </c>
      <c r="AH128" s="147">
        <f>IF(AND($I128="Si",Q128=1),1,IF(AND($I128="Fisico",Q128=1),1,IF(AND(Q128=1,$I128="Electronico"),2,IF(Q128=1,VLOOKUP($C128&amp;"|"&amp;$B128&amp;"|"&amp;$D128,Empresas!$C$6:$CC$92,$G128+6+1,0),0))))</f>
        <v>0</v>
      </c>
      <c r="AI128" s="147">
        <f>IF(AND($I128="Si",R128=1),1,IF(AND($I128="Fisico",R128=1),1,IF(AND(R128=1,$I128="Electronico"),2,IF(R128=1,VLOOKUP($C128&amp;"|"&amp;$B128&amp;"|"&amp;$D128,Empresas!$C$6:$CC$92,$G128+6+1,0),0))))</f>
        <v>0</v>
      </c>
      <c r="AJ128" s="147">
        <f>IF(AND($I128="Si",S128=1),1,IF(AND($I128="Fisico",S128=1),1,IF(AND(S128=1,$I128="Electronico"),2,IF(S128=1,VLOOKUP($C128&amp;"|"&amp;$B128&amp;"|"&amp;$D128,Empresas!$C$6:$CC$92,$G128+6+1,0),0))))</f>
        <v>0</v>
      </c>
      <c r="AK128" s="147">
        <f>IF(AND($I128="Si",T128=1),1,IF(AND($I128="Fisico",T128=1),1,IF(AND(T128=1,$I128="Electronico"),2,IF(T128=1,VLOOKUP($C128&amp;"|"&amp;$B128&amp;"|"&amp;$D128,Empresas!$C$6:$CC$92,$G128+6+1,0),0))))</f>
        <v>0</v>
      </c>
      <c r="AL128" s="147">
        <f>IF(AND($I128="Si",U128=1),1,IF(AND($I128="Fisico",U128=1),1,IF(AND(U128=1,$I128="Electronico"),2,IF(U128=1,VLOOKUP($C128&amp;"|"&amp;$B128&amp;"|"&amp;$D128,Empresas!$C$6:$CC$92,$G128+6+1,0),0))))</f>
        <v>0</v>
      </c>
      <c r="AM128" s="149">
        <f t="shared" si="13"/>
        <v>0</v>
      </c>
      <c r="AN128" s="149">
        <f t="shared" si="14"/>
        <v>0</v>
      </c>
      <c r="AO128" s="152">
        <f t="shared" si="15"/>
        <v>0</v>
      </c>
    </row>
    <row r="129" spans="1:41" x14ac:dyDescent="0.25">
      <c r="A129" s="140" t="str">
        <f>VLOOKUP(D129,Empresas!$D$7:$F$91,3,0)</f>
        <v>Jose</v>
      </c>
      <c r="B129" s="141" t="str">
        <f>VLOOKUP(D129,Empresas!$D$7:$G$91,4,0)</f>
        <v>Wildor</v>
      </c>
      <c r="C129" s="141" t="s">
        <v>544</v>
      </c>
      <c r="D129" s="141" t="s">
        <v>220</v>
      </c>
      <c r="E129" s="141" t="str">
        <f>VLOOKUP(D129,Empresas!$D$7:$E$92,2,0)</f>
        <v>INVERSIONES PIANDA S.A.C.</v>
      </c>
      <c r="F129" s="141" t="s">
        <v>179</v>
      </c>
      <c r="G129" s="142">
        <f t="shared" si="20"/>
        <v>57</v>
      </c>
      <c r="H129" s="142" t="str">
        <f>VLOOKUP(D129,Empresas!$D$6:$L$92,7,0)</f>
        <v>Trimestral</v>
      </c>
      <c r="I129" s="141" t="str">
        <f>VLOOKUP(VLOOKUP(D129&amp;"|"&amp;B129,Empresas!$I$7:$CB$92,G129,0),Tablas!$A$8:$B$10,2,0)</f>
        <v>No aplica</v>
      </c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 t="str">
        <f>VLOOKUP(D129,Empresas!$D$7:$CF$91,81,0)</f>
        <v>B</v>
      </c>
      <c r="W129" s="78" t="str">
        <f>VLOOKUP(D129,Empresas!$D$7:$M$91,10,0)</f>
        <v>General/Prico</v>
      </c>
      <c r="X129" s="69" t="str">
        <f t="shared" si="11"/>
        <v>NO</v>
      </c>
      <c r="Y129" s="153" t="str">
        <f t="shared" si="12"/>
        <v>No aplica</v>
      </c>
      <c r="Z129" s="147">
        <f>IF(Y129="No aplica",0,IF(I129="no",0,IF(I129="No aplica",0,IF(I129="Si",1,IF(I129="Fisico",1,IF(I129="Electronico",2,VLOOKUP(C129&amp;"|"&amp;B129&amp;"|"&amp;D129,Empresas!$C$6:$CC$92,G129+6+1,0)))))))</f>
        <v>0</v>
      </c>
      <c r="AA129" s="147">
        <f>IF(AND($I129="Si",J129=1),1,IF(AND($I129="Fisico",J129=1),1,IF(AND(J129=1,$I129="Electronico"),2,IF(J129=1,VLOOKUP($C129&amp;"|"&amp;$B129&amp;"|"&amp;$D129,Empresas!$C$6:$CC$92,$G129+6+1,0),0))))</f>
        <v>0</v>
      </c>
      <c r="AB129" s="147">
        <f>IF(AND($I129="Si",K129=1),1,IF(AND($I129="Fisico",K129=1),1,IF(AND(K129=1,$I129="Electronico"),2,IF(K129=1,VLOOKUP($C129&amp;"|"&amp;$B129&amp;"|"&amp;$D129,Empresas!$C$6:$CC$92,$G129+6+1,0),0))))</f>
        <v>0</v>
      </c>
      <c r="AC129" s="147">
        <f>IF(AND($I129="Si",L129=1),1,IF(AND($I129="Fisico",L129=1),1,IF(AND(L129=1,$I129="Electronico"),2,IF(L129=1,VLOOKUP($C129&amp;"|"&amp;$B129&amp;"|"&amp;$D129,Empresas!$C$6:$CC$92,$G129+6+1,0),0))))</f>
        <v>0</v>
      </c>
      <c r="AD129" s="147">
        <f>IF(AND($I129="Si",M129=1),1,IF(AND($I129="Fisico",M129=1),1,IF(AND(M129=1,$I129="Electronico"),2,IF(M129=1,VLOOKUP($C129&amp;"|"&amp;$B129&amp;"|"&amp;$D129,Empresas!$C$6:$CC$92,$G129+6+1,0),0))))</f>
        <v>0</v>
      </c>
      <c r="AE129" s="147">
        <f>IF(AND($I129="Si",N129=1),1,IF(AND($I129="Fisico",N129=1),1,IF(AND(N129=1,$I129="Electronico"),2,IF(N129=1,VLOOKUP($C129&amp;"|"&amp;$B129&amp;"|"&amp;$D129,Empresas!$C$6:$CC$92,$G129+6+1,0),0))))</f>
        <v>0</v>
      </c>
      <c r="AF129" s="147">
        <f>IF(AND($I129="Si",O129=1),1,IF(AND($I129="Fisico",O129=1),1,IF(AND(O129=1,$I129="Electronico"),2,IF(O129=1,VLOOKUP($C129&amp;"|"&amp;$B129&amp;"|"&amp;$D129,Empresas!$C$6:$CC$92,$G129+6+1,0),0))))</f>
        <v>0</v>
      </c>
      <c r="AG129" s="147">
        <f>IF(AND($I129="Si",P129=1),1,IF(AND($I129="Fisico",P129=1),1,IF(AND(P129=1,$I129="Electronico"),2,IF(P129=1,VLOOKUP($C129&amp;"|"&amp;$B129&amp;"|"&amp;$D129,Empresas!$C$6:$CC$92,$G129+6+1,0),0))))</f>
        <v>0</v>
      </c>
      <c r="AH129" s="147">
        <f>IF(AND($I129="Si",Q129=1),1,IF(AND($I129="Fisico",Q129=1),1,IF(AND(Q129=1,$I129="Electronico"),2,IF(Q129=1,VLOOKUP($C129&amp;"|"&amp;$B129&amp;"|"&amp;$D129,Empresas!$C$6:$CC$92,$G129+6+1,0),0))))</f>
        <v>0</v>
      </c>
      <c r="AI129" s="147">
        <f>IF(AND($I129="Si",R129=1),1,IF(AND($I129="Fisico",R129=1),1,IF(AND(R129=1,$I129="Electronico"),2,IF(R129=1,VLOOKUP($C129&amp;"|"&amp;$B129&amp;"|"&amp;$D129,Empresas!$C$6:$CC$92,$G129+6+1,0),0))))</f>
        <v>0</v>
      </c>
      <c r="AJ129" s="147">
        <f>IF(AND($I129="Si",S129=1),1,IF(AND($I129="Fisico",S129=1),1,IF(AND(S129=1,$I129="Electronico"),2,IF(S129=1,VLOOKUP($C129&amp;"|"&amp;$B129&amp;"|"&amp;$D129,Empresas!$C$6:$CC$92,$G129+6+1,0),0))))</f>
        <v>0</v>
      </c>
      <c r="AK129" s="147">
        <f>IF(AND($I129="Si",T129=1),1,IF(AND($I129="Fisico",T129=1),1,IF(AND(T129=1,$I129="Electronico"),2,IF(T129=1,VLOOKUP($C129&amp;"|"&amp;$B129&amp;"|"&amp;$D129,Empresas!$C$6:$CC$92,$G129+6+1,0),0))))</f>
        <v>0</v>
      </c>
      <c r="AL129" s="147">
        <f>IF(AND($I129="Si",U129=1),1,IF(AND($I129="Fisico",U129=1),1,IF(AND(U129=1,$I129="Electronico"),2,IF(U129=1,VLOOKUP($C129&amp;"|"&amp;$B129&amp;"|"&amp;$D129,Empresas!$C$6:$CC$92,$G129+6+1,0),0))))</f>
        <v>0</v>
      </c>
      <c r="AM129" s="149">
        <f t="shared" si="13"/>
        <v>0</v>
      </c>
      <c r="AN129" s="149">
        <f t="shared" si="14"/>
        <v>0</v>
      </c>
      <c r="AO129" s="152">
        <f t="shared" si="15"/>
        <v>0</v>
      </c>
    </row>
    <row r="130" spans="1:41" x14ac:dyDescent="0.25">
      <c r="A130" s="140" t="str">
        <f>VLOOKUP(D130,Empresas!$D$7:$F$91,3,0)</f>
        <v>Jose</v>
      </c>
      <c r="B130" s="141" t="str">
        <f>VLOOKUP(D130,Empresas!$D$7:$G$91,4,0)</f>
        <v>Wildor</v>
      </c>
      <c r="C130" s="141" t="s">
        <v>544</v>
      </c>
      <c r="D130" s="141" t="s">
        <v>220</v>
      </c>
      <c r="E130" s="141" t="str">
        <f>VLOOKUP(D130,Empresas!$D$7:$E$92,2,0)</f>
        <v>INVERSIONES PIANDA S.A.C.</v>
      </c>
      <c r="F130" s="141" t="s">
        <v>180</v>
      </c>
      <c r="G130" s="142">
        <f t="shared" si="20"/>
        <v>58</v>
      </c>
      <c r="H130" s="142" t="str">
        <f>VLOOKUP(D130,Empresas!$D$6:$L$92,7,0)</f>
        <v>Trimestral</v>
      </c>
      <c r="I130" s="141" t="str">
        <f>VLOOKUP(VLOOKUP(D130&amp;"|"&amp;B130,Empresas!$I$7:$CB$92,G130,0),Tablas!$A$8:$B$10,2,0)</f>
        <v>No aplica</v>
      </c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 t="str">
        <f>VLOOKUP(D130,Empresas!$D$7:$CF$91,81,0)</f>
        <v>B</v>
      </c>
      <c r="W130" s="78" t="str">
        <f>VLOOKUP(D130,Empresas!$D$7:$M$91,10,0)</f>
        <v>General/Prico</v>
      </c>
      <c r="X130" s="69" t="str">
        <f t="shared" si="11"/>
        <v>NO</v>
      </c>
      <c r="Y130" s="153" t="str">
        <f t="shared" si="12"/>
        <v>No aplica</v>
      </c>
      <c r="Z130" s="147">
        <f>IF(Y130="No aplica",0,IF(I130="no",0,IF(I130="No aplica",0,IF(I130="Si",1,IF(I130="Fisico",1,IF(I130="Electronico",2,VLOOKUP(C130&amp;"|"&amp;B130&amp;"|"&amp;D130,Empresas!$C$6:$CC$92,G130+6+1,0)))))))</f>
        <v>0</v>
      </c>
      <c r="AA130" s="147">
        <f>IF(AND($I130="Si",J130=1),1,IF(AND($I130="Fisico",J130=1),1,IF(AND(J130=1,$I130="Electronico"),2,IF(J130=1,VLOOKUP($C130&amp;"|"&amp;$B130&amp;"|"&amp;$D130,Empresas!$C$6:$CC$92,$G130+6+1,0),0))))</f>
        <v>0</v>
      </c>
      <c r="AB130" s="147">
        <f>IF(AND($I130="Si",K130=1),1,IF(AND($I130="Fisico",K130=1),1,IF(AND(K130=1,$I130="Electronico"),2,IF(K130=1,VLOOKUP($C130&amp;"|"&amp;$B130&amp;"|"&amp;$D130,Empresas!$C$6:$CC$92,$G130+6+1,0),0))))</f>
        <v>0</v>
      </c>
      <c r="AC130" s="147">
        <f>IF(AND($I130="Si",L130=1),1,IF(AND($I130="Fisico",L130=1),1,IF(AND(L130=1,$I130="Electronico"),2,IF(L130=1,VLOOKUP($C130&amp;"|"&amp;$B130&amp;"|"&amp;$D130,Empresas!$C$6:$CC$92,$G130+6+1,0),0))))</f>
        <v>0</v>
      </c>
      <c r="AD130" s="147">
        <f>IF(AND($I130="Si",M130=1),1,IF(AND($I130="Fisico",M130=1),1,IF(AND(M130=1,$I130="Electronico"),2,IF(M130=1,VLOOKUP($C130&amp;"|"&amp;$B130&amp;"|"&amp;$D130,Empresas!$C$6:$CC$92,$G130+6+1,0),0))))</f>
        <v>0</v>
      </c>
      <c r="AE130" s="147">
        <f>IF(AND($I130="Si",N130=1),1,IF(AND($I130="Fisico",N130=1),1,IF(AND(N130=1,$I130="Electronico"),2,IF(N130=1,VLOOKUP($C130&amp;"|"&amp;$B130&amp;"|"&amp;$D130,Empresas!$C$6:$CC$92,$G130+6+1,0),0))))</f>
        <v>0</v>
      </c>
      <c r="AF130" s="147">
        <f>IF(AND($I130="Si",O130=1),1,IF(AND($I130="Fisico",O130=1),1,IF(AND(O130=1,$I130="Electronico"),2,IF(O130=1,VLOOKUP($C130&amp;"|"&amp;$B130&amp;"|"&amp;$D130,Empresas!$C$6:$CC$92,$G130+6+1,0),0))))</f>
        <v>0</v>
      </c>
      <c r="AG130" s="147">
        <f>IF(AND($I130="Si",P130=1),1,IF(AND($I130="Fisico",P130=1),1,IF(AND(P130=1,$I130="Electronico"),2,IF(P130=1,VLOOKUP($C130&amp;"|"&amp;$B130&amp;"|"&amp;$D130,Empresas!$C$6:$CC$92,$G130+6+1,0),0))))</f>
        <v>0</v>
      </c>
      <c r="AH130" s="147">
        <f>IF(AND($I130="Si",Q130=1),1,IF(AND($I130="Fisico",Q130=1),1,IF(AND(Q130=1,$I130="Electronico"),2,IF(Q130=1,VLOOKUP($C130&amp;"|"&amp;$B130&amp;"|"&amp;$D130,Empresas!$C$6:$CC$92,$G130+6+1,0),0))))</f>
        <v>0</v>
      </c>
      <c r="AI130" s="147">
        <f>IF(AND($I130="Si",R130=1),1,IF(AND($I130="Fisico",R130=1),1,IF(AND(R130=1,$I130="Electronico"),2,IF(R130=1,VLOOKUP($C130&amp;"|"&amp;$B130&amp;"|"&amp;$D130,Empresas!$C$6:$CC$92,$G130+6+1,0),0))))</f>
        <v>0</v>
      </c>
      <c r="AJ130" s="147">
        <f>IF(AND($I130="Si",S130=1),1,IF(AND($I130="Fisico",S130=1),1,IF(AND(S130=1,$I130="Electronico"),2,IF(S130=1,VLOOKUP($C130&amp;"|"&amp;$B130&amp;"|"&amp;$D130,Empresas!$C$6:$CC$92,$G130+6+1,0),0))))</f>
        <v>0</v>
      </c>
      <c r="AK130" s="147">
        <f>IF(AND($I130="Si",T130=1),1,IF(AND($I130="Fisico",T130=1),1,IF(AND(T130=1,$I130="Electronico"),2,IF(T130=1,VLOOKUP($C130&amp;"|"&amp;$B130&amp;"|"&amp;$D130,Empresas!$C$6:$CC$92,$G130+6+1,0),0))))</f>
        <v>0</v>
      </c>
      <c r="AL130" s="147">
        <f>IF(AND($I130="Si",U130=1),1,IF(AND($I130="Fisico",U130=1),1,IF(AND(U130=1,$I130="Electronico"),2,IF(U130=1,VLOOKUP($C130&amp;"|"&amp;$B130&amp;"|"&amp;$D130,Empresas!$C$6:$CC$92,$G130+6+1,0),0))))</f>
        <v>0</v>
      </c>
      <c r="AM130" s="149">
        <f t="shared" si="13"/>
        <v>0</v>
      </c>
      <c r="AN130" s="149">
        <f t="shared" si="14"/>
        <v>0</v>
      </c>
      <c r="AO130" s="152">
        <f t="shared" si="15"/>
        <v>0</v>
      </c>
    </row>
    <row r="131" spans="1:41" x14ac:dyDescent="0.25">
      <c r="A131" s="140" t="str">
        <f>VLOOKUP(D131,Empresas!$D$7:$F$91,3,0)</f>
        <v>Jose</v>
      </c>
      <c r="B131" s="141" t="str">
        <f>VLOOKUP(D131,Empresas!$D$7:$G$91,4,0)</f>
        <v>Wildor</v>
      </c>
      <c r="C131" s="141" t="s">
        <v>544</v>
      </c>
      <c r="D131" s="141" t="s">
        <v>220</v>
      </c>
      <c r="E131" s="141" t="str">
        <f>VLOOKUP(D131,Empresas!$D$7:$E$92,2,0)</f>
        <v>INVERSIONES PIANDA S.A.C.</v>
      </c>
      <c r="F131" s="141" t="s">
        <v>181</v>
      </c>
      <c r="G131" s="142">
        <f t="shared" si="20"/>
        <v>59</v>
      </c>
      <c r="H131" s="142" t="str">
        <f>VLOOKUP(D131,Empresas!$D$6:$L$92,7,0)</f>
        <v>Trimestral</v>
      </c>
      <c r="I131" s="141" t="str">
        <f>VLOOKUP(VLOOKUP(D131&amp;"|"&amp;B131,Empresas!$I$7:$CB$92,G131,0),Tablas!$A$8:$B$10,2,0)</f>
        <v>No aplica</v>
      </c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 t="str">
        <f>VLOOKUP(D131,Empresas!$D$7:$CF$91,81,0)</f>
        <v>B</v>
      </c>
      <c r="W131" s="78" t="str">
        <f>VLOOKUP(D131,Empresas!$D$7:$M$91,10,0)</f>
        <v>General/Prico</v>
      </c>
      <c r="X131" s="69" t="str">
        <f t="shared" si="11"/>
        <v>NO</v>
      </c>
      <c r="Y131" s="153" t="str">
        <f t="shared" si="12"/>
        <v>No aplica</v>
      </c>
      <c r="Z131" s="147">
        <f>IF(Y131="No aplica",0,IF(I131="no",0,IF(I131="No aplica",0,IF(I131="Si",1,IF(I131="Fisico",1,IF(I131="Electronico",2,VLOOKUP(C131&amp;"|"&amp;B131&amp;"|"&amp;D131,Empresas!$C$6:$CC$92,G131+6+1,0)))))))</f>
        <v>0</v>
      </c>
      <c r="AA131" s="147">
        <f>IF(AND($I131="Si",J131=1),1,IF(AND($I131="Fisico",J131=1),1,IF(AND(J131=1,$I131="Electronico"),2,IF(J131=1,VLOOKUP($C131&amp;"|"&amp;$B131&amp;"|"&amp;$D131,Empresas!$C$6:$CC$92,$G131+6+1,0),0))))</f>
        <v>0</v>
      </c>
      <c r="AB131" s="147">
        <f>IF(AND($I131="Si",K131=1),1,IF(AND($I131="Fisico",K131=1),1,IF(AND(K131=1,$I131="Electronico"),2,IF(K131=1,VLOOKUP($C131&amp;"|"&amp;$B131&amp;"|"&amp;$D131,Empresas!$C$6:$CC$92,$G131+6+1,0),0))))</f>
        <v>0</v>
      </c>
      <c r="AC131" s="147">
        <f>IF(AND($I131="Si",L131=1),1,IF(AND($I131="Fisico",L131=1),1,IF(AND(L131=1,$I131="Electronico"),2,IF(L131=1,VLOOKUP($C131&amp;"|"&amp;$B131&amp;"|"&amp;$D131,Empresas!$C$6:$CC$92,$G131+6+1,0),0))))</f>
        <v>0</v>
      </c>
      <c r="AD131" s="147">
        <f>IF(AND($I131="Si",M131=1),1,IF(AND($I131="Fisico",M131=1),1,IF(AND(M131=1,$I131="Electronico"),2,IF(M131=1,VLOOKUP($C131&amp;"|"&amp;$B131&amp;"|"&amp;$D131,Empresas!$C$6:$CC$92,$G131+6+1,0),0))))</f>
        <v>0</v>
      </c>
      <c r="AE131" s="147">
        <f>IF(AND($I131="Si",N131=1),1,IF(AND($I131="Fisico",N131=1),1,IF(AND(N131=1,$I131="Electronico"),2,IF(N131=1,VLOOKUP($C131&amp;"|"&amp;$B131&amp;"|"&amp;$D131,Empresas!$C$6:$CC$92,$G131+6+1,0),0))))</f>
        <v>0</v>
      </c>
      <c r="AF131" s="147">
        <f>IF(AND($I131="Si",O131=1),1,IF(AND($I131="Fisico",O131=1),1,IF(AND(O131=1,$I131="Electronico"),2,IF(O131=1,VLOOKUP($C131&amp;"|"&amp;$B131&amp;"|"&amp;$D131,Empresas!$C$6:$CC$92,$G131+6+1,0),0))))</f>
        <v>0</v>
      </c>
      <c r="AG131" s="147">
        <f>IF(AND($I131="Si",P131=1),1,IF(AND($I131="Fisico",P131=1),1,IF(AND(P131=1,$I131="Electronico"),2,IF(P131=1,VLOOKUP($C131&amp;"|"&amp;$B131&amp;"|"&amp;$D131,Empresas!$C$6:$CC$92,$G131+6+1,0),0))))</f>
        <v>0</v>
      </c>
      <c r="AH131" s="147">
        <f>IF(AND($I131="Si",Q131=1),1,IF(AND($I131="Fisico",Q131=1),1,IF(AND(Q131=1,$I131="Electronico"),2,IF(Q131=1,VLOOKUP($C131&amp;"|"&amp;$B131&amp;"|"&amp;$D131,Empresas!$C$6:$CC$92,$G131+6+1,0),0))))</f>
        <v>0</v>
      </c>
      <c r="AI131" s="147">
        <f>IF(AND($I131="Si",R131=1),1,IF(AND($I131="Fisico",R131=1),1,IF(AND(R131=1,$I131="Electronico"),2,IF(R131=1,VLOOKUP($C131&amp;"|"&amp;$B131&amp;"|"&amp;$D131,Empresas!$C$6:$CC$92,$G131+6+1,0),0))))</f>
        <v>0</v>
      </c>
      <c r="AJ131" s="147">
        <f>IF(AND($I131="Si",S131=1),1,IF(AND($I131="Fisico",S131=1),1,IF(AND(S131=1,$I131="Electronico"),2,IF(S131=1,VLOOKUP($C131&amp;"|"&amp;$B131&amp;"|"&amp;$D131,Empresas!$C$6:$CC$92,$G131+6+1,0),0))))</f>
        <v>0</v>
      </c>
      <c r="AK131" s="147">
        <f>IF(AND($I131="Si",T131=1),1,IF(AND($I131="Fisico",T131=1),1,IF(AND(T131=1,$I131="Electronico"),2,IF(T131=1,VLOOKUP($C131&amp;"|"&amp;$B131&amp;"|"&amp;$D131,Empresas!$C$6:$CC$92,$G131+6+1,0),0))))</f>
        <v>0</v>
      </c>
      <c r="AL131" s="147">
        <f>IF(AND($I131="Si",U131=1),1,IF(AND($I131="Fisico",U131=1),1,IF(AND(U131=1,$I131="Electronico"),2,IF(U131=1,VLOOKUP($C131&amp;"|"&amp;$B131&amp;"|"&amp;$D131,Empresas!$C$6:$CC$92,$G131+6+1,0),0))))</f>
        <v>0</v>
      </c>
      <c r="AM131" s="149">
        <f t="shared" si="13"/>
        <v>0</v>
      </c>
      <c r="AN131" s="149">
        <f t="shared" si="14"/>
        <v>0</v>
      </c>
      <c r="AO131" s="152">
        <f t="shared" si="15"/>
        <v>0</v>
      </c>
    </row>
    <row r="132" spans="1:41" x14ac:dyDescent="0.25">
      <c r="A132" s="140" t="str">
        <f>VLOOKUP(D132,Empresas!$D$7:$F$91,3,0)</f>
        <v>Jose</v>
      </c>
      <c r="B132" s="141" t="str">
        <f>VLOOKUP(D132,Empresas!$D$7:$G$91,4,0)</f>
        <v>Wildor</v>
      </c>
      <c r="C132" s="141" t="s">
        <v>544</v>
      </c>
      <c r="D132" s="141" t="s">
        <v>220</v>
      </c>
      <c r="E132" s="141" t="str">
        <f>VLOOKUP(D132,Empresas!$D$7:$E$92,2,0)</f>
        <v>INVERSIONES PIANDA S.A.C.</v>
      </c>
      <c r="F132" s="141" t="s">
        <v>182</v>
      </c>
      <c r="G132" s="142">
        <f t="shared" si="20"/>
        <v>60</v>
      </c>
      <c r="H132" s="142" t="str">
        <f>VLOOKUP(D132,Empresas!$D$6:$L$92,7,0)</f>
        <v>Trimestral</v>
      </c>
      <c r="I132" s="141" t="str">
        <f>VLOOKUP(VLOOKUP(D132&amp;"|"&amp;B132,Empresas!$I$7:$CB$92,G132,0),Tablas!$A$8:$B$10,2,0)</f>
        <v>No aplica</v>
      </c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 t="str">
        <f>VLOOKUP(D132,Empresas!$D$7:$CF$91,81,0)</f>
        <v>B</v>
      </c>
      <c r="W132" s="78" t="str">
        <f>VLOOKUP(D132,Empresas!$D$7:$M$91,10,0)</f>
        <v>General/Prico</v>
      </c>
      <c r="X132" s="69" t="str">
        <f t="shared" ref="X132:X195" si="21">IF(OR(LEFT(F132,5)="02.06",LEFT(F132,5)="02.08",LEFT(F132,5)="02.09",LEFT(F132,5)="02.10",LEFT(F132,5)="02.11",LEFT(F132,5)="03.08",LEFT(F132,5)="03.09",LEFT(F132,5)="03.10"),"NO","SI")</f>
        <v>NO</v>
      </c>
      <c r="Y132" s="153" t="str">
        <f t="shared" ref="Y132:Y195" si="22">IF(SUM(J132:U132)=0,"No aplica","Si aplica")</f>
        <v>No aplica</v>
      </c>
      <c r="Z132" s="147">
        <f>IF(Y132="No aplica",0,IF(I132="no",0,IF(I132="No aplica",0,IF(I132="Si",1,IF(I132="Fisico",1,IF(I132="Electronico",2,VLOOKUP(C132&amp;"|"&amp;B132&amp;"|"&amp;D132,Empresas!$C$6:$CC$92,G132+6+1,0)))))))</f>
        <v>0</v>
      </c>
      <c r="AA132" s="147">
        <f>IF(AND($I132="Si",J132=1),1,IF(AND($I132="Fisico",J132=1),1,IF(AND(J132=1,$I132="Electronico"),2,IF(J132=1,VLOOKUP($C132&amp;"|"&amp;$B132&amp;"|"&amp;$D132,Empresas!$C$6:$CC$92,$G132+6+1,0),0))))</f>
        <v>0</v>
      </c>
      <c r="AB132" s="147">
        <f>IF(AND($I132="Si",K132=1),1,IF(AND($I132="Fisico",K132=1),1,IF(AND(K132=1,$I132="Electronico"),2,IF(K132=1,VLOOKUP($C132&amp;"|"&amp;$B132&amp;"|"&amp;$D132,Empresas!$C$6:$CC$92,$G132+6+1,0),0))))</f>
        <v>0</v>
      </c>
      <c r="AC132" s="147">
        <f>IF(AND($I132="Si",L132=1),1,IF(AND($I132="Fisico",L132=1),1,IF(AND(L132=1,$I132="Electronico"),2,IF(L132=1,VLOOKUP($C132&amp;"|"&amp;$B132&amp;"|"&amp;$D132,Empresas!$C$6:$CC$92,$G132+6+1,0),0))))</f>
        <v>0</v>
      </c>
      <c r="AD132" s="147">
        <f>IF(AND($I132="Si",M132=1),1,IF(AND($I132="Fisico",M132=1),1,IF(AND(M132=1,$I132="Electronico"),2,IF(M132=1,VLOOKUP($C132&amp;"|"&amp;$B132&amp;"|"&amp;$D132,Empresas!$C$6:$CC$92,$G132+6+1,0),0))))</f>
        <v>0</v>
      </c>
      <c r="AE132" s="147">
        <f>IF(AND($I132="Si",N132=1),1,IF(AND($I132="Fisico",N132=1),1,IF(AND(N132=1,$I132="Electronico"),2,IF(N132=1,VLOOKUP($C132&amp;"|"&amp;$B132&amp;"|"&amp;$D132,Empresas!$C$6:$CC$92,$G132+6+1,0),0))))</f>
        <v>0</v>
      </c>
      <c r="AF132" s="147">
        <f>IF(AND($I132="Si",O132=1),1,IF(AND($I132="Fisico",O132=1),1,IF(AND(O132=1,$I132="Electronico"),2,IF(O132=1,VLOOKUP($C132&amp;"|"&amp;$B132&amp;"|"&amp;$D132,Empresas!$C$6:$CC$92,$G132+6+1,0),0))))</f>
        <v>0</v>
      </c>
      <c r="AG132" s="147">
        <f>IF(AND($I132="Si",P132=1),1,IF(AND($I132="Fisico",P132=1),1,IF(AND(P132=1,$I132="Electronico"),2,IF(P132=1,VLOOKUP($C132&amp;"|"&amp;$B132&amp;"|"&amp;$D132,Empresas!$C$6:$CC$92,$G132+6+1,0),0))))</f>
        <v>0</v>
      </c>
      <c r="AH132" s="147">
        <f>IF(AND($I132="Si",Q132=1),1,IF(AND($I132="Fisico",Q132=1),1,IF(AND(Q132=1,$I132="Electronico"),2,IF(Q132=1,VLOOKUP($C132&amp;"|"&amp;$B132&amp;"|"&amp;$D132,Empresas!$C$6:$CC$92,$G132+6+1,0),0))))</f>
        <v>0</v>
      </c>
      <c r="AI132" s="147">
        <f>IF(AND($I132="Si",R132=1),1,IF(AND($I132="Fisico",R132=1),1,IF(AND(R132=1,$I132="Electronico"),2,IF(R132=1,VLOOKUP($C132&amp;"|"&amp;$B132&amp;"|"&amp;$D132,Empresas!$C$6:$CC$92,$G132+6+1,0),0))))</f>
        <v>0</v>
      </c>
      <c r="AJ132" s="147">
        <f>IF(AND($I132="Si",S132=1),1,IF(AND($I132="Fisico",S132=1),1,IF(AND(S132=1,$I132="Electronico"),2,IF(S132=1,VLOOKUP($C132&amp;"|"&amp;$B132&amp;"|"&amp;$D132,Empresas!$C$6:$CC$92,$G132+6+1,0),0))))</f>
        <v>0</v>
      </c>
      <c r="AK132" s="147">
        <f>IF(AND($I132="Si",T132=1),1,IF(AND($I132="Fisico",T132=1),1,IF(AND(T132=1,$I132="Electronico"),2,IF(T132=1,VLOOKUP($C132&amp;"|"&amp;$B132&amp;"|"&amp;$D132,Empresas!$C$6:$CC$92,$G132+6+1,0),0))))</f>
        <v>0</v>
      </c>
      <c r="AL132" s="147">
        <f>IF(AND($I132="Si",U132=1),1,IF(AND($I132="Fisico",U132=1),1,IF(AND(U132=1,$I132="Electronico"),2,IF(U132=1,VLOOKUP($C132&amp;"|"&amp;$B132&amp;"|"&amp;$D132,Empresas!$C$6:$CC$92,$G132+6+1,0),0))))</f>
        <v>0</v>
      </c>
      <c r="AM132" s="149">
        <f t="shared" ref="AM132:AM195" si="23">SUM(AA132:AL132)</f>
        <v>0</v>
      </c>
      <c r="AN132" s="149">
        <f t="shared" ref="AN132:AN195" si="24">Z132*RIGHT($AM$2,2)*1</f>
        <v>0</v>
      </c>
      <c r="AO132" s="152">
        <f t="shared" ref="AO132:AO195" si="25">IFERROR(AM132/AN132,0)</f>
        <v>0</v>
      </c>
    </row>
    <row r="133" spans="1:41" x14ac:dyDescent="0.25">
      <c r="A133" s="143" t="str">
        <f>VLOOKUP(D133,Empresas!$D$7:$F$91,3,0)</f>
        <v>Jose</v>
      </c>
      <c r="B133" s="144" t="str">
        <f>VLOOKUP(D133,Empresas!$D$7:$G$91,4,0)</f>
        <v>Wildor</v>
      </c>
      <c r="C133" s="144" t="s">
        <v>544</v>
      </c>
      <c r="D133" s="144" t="s">
        <v>220</v>
      </c>
      <c r="E133" s="144" t="str">
        <f>VLOOKUP(D133,Empresas!$D$7:$E$92,2,0)</f>
        <v>INVERSIONES PIANDA S.A.C.</v>
      </c>
      <c r="F133" s="144" t="s">
        <v>183</v>
      </c>
      <c r="G133" s="145">
        <f>+Empresas!$BR$2</f>
        <v>62</v>
      </c>
      <c r="H133" s="145" t="str">
        <f>VLOOKUP(D133,Empresas!$D$6:$L$92,7,0)</f>
        <v>Trimestral</v>
      </c>
      <c r="I133" s="144" t="str">
        <f>VLOOKUP(VLOOKUP(D133&amp;"|"&amp;B133,Empresas!$I$7:$CB$92,G133,0),Tablas!$A$13:$B$14,2,0)</f>
        <v>Si</v>
      </c>
      <c r="J133" s="78">
        <v>1</v>
      </c>
      <c r="K133" s="78">
        <v>1</v>
      </c>
      <c r="L133" s="78">
        <v>1</v>
      </c>
      <c r="M133" s="78">
        <v>1</v>
      </c>
      <c r="N133" s="78">
        <v>1</v>
      </c>
      <c r="O133" s="78">
        <v>1</v>
      </c>
      <c r="P133" s="78">
        <v>1</v>
      </c>
      <c r="Q133" s="78">
        <v>1</v>
      </c>
      <c r="R133" s="78"/>
      <c r="S133" s="78"/>
      <c r="T133" s="78"/>
      <c r="U133" s="78"/>
      <c r="V133" s="78" t="str">
        <f>VLOOKUP(D133,Empresas!$D$7:$CF$91,81,0)</f>
        <v>B</v>
      </c>
      <c r="W133" s="78" t="str">
        <f>VLOOKUP(D133,Empresas!$D$7:$M$91,10,0)</f>
        <v>General/Prico</v>
      </c>
      <c r="X133" s="69" t="str">
        <f t="shared" si="21"/>
        <v>SI</v>
      </c>
      <c r="Y133" s="153" t="str">
        <f t="shared" si="22"/>
        <v>Si aplica</v>
      </c>
      <c r="Z133" s="147">
        <f>IF(Y133="No aplica",0,IF(I133="no",0,IF(I133="No aplica",0,IF(I133="Si",1,IF(I133="Fisico",1,IF(I133="Electronico",2,VLOOKUP(C133&amp;"|"&amp;B133&amp;"|"&amp;D133,Empresas!$C$6:$CC$92,G133+6+1,0)))))))</f>
        <v>1</v>
      </c>
      <c r="AA133" s="147">
        <f>IF(AND($I133="Si",J133=1),1,IF(AND($I133="Fisico",J133=1),1,IF(AND(J133=1,$I133="Electronico"),2,IF(J133=1,VLOOKUP($C133&amp;"|"&amp;$B133&amp;"|"&amp;$D133,Empresas!$C$6:$CC$92,$G133+6+1,0),0))))</f>
        <v>1</v>
      </c>
      <c r="AB133" s="147">
        <f>IF(AND($I133="Si",K133=1),1,IF(AND($I133="Fisico",K133=1),1,IF(AND(K133=1,$I133="Electronico"),2,IF(K133=1,VLOOKUP($C133&amp;"|"&amp;$B133&amp;"|"&amp;$D133,Empresas!$C$6:$CC$92,$G133+6+1,0),0))))</f>
        <v>1</v>
      </c>
      <c r="AC133" s="147">
        <f>IF(AND($I133="Si",L133=1),1,IF(AND($I133="Fisico",L133=1),1,IF(AND(L133=1,$I133="Electronico"),2,IF(L133=1,VLOOKUP($C133&amp;"|"&amp;$B133&amp;"|"&amp;$D133,Empresas!$C$6:$CC$92,$G133+6+1,0),0))))</f>
        <v>1</v>
      </c>
      <c r="AD133" s="147">
        <f>IF(AND($I133="Si",M133=1),1,IF(AND($I133="Fisico",M133=1),1,IF(AND(M133=1,$I133="Electronico"),2,IF(M133=1,VLOOKUP($C133&amp;"|"&amp;$B133&amp;"|"&amp;$D133,Empresas!$C$6:$CC$92,$G133+6+1,0),0))))</f>
        <v>1</v>
      </c>
      <c r="AE133" s="147">
        <f>IF(AND($I133="Si",N133=1),1,IF(AND($I133="Fisico",N133=1),1,IF(AND(N133=1,$I133="Electronico"),2,IF(N133=1,VLOOKUP($C133&amp;"|"&amp;$B133&amp;"|"&amp;$D133,Empresas!$C$6:$CC$92,$G133+6+1,0),0))))</f>
        <v>1</v>
      </c>
      <c r="AF133" s="147">
        <f>IF(AND($I133="Si",O133=1),1,IF(AND($I133="Fisico",O133=1),1,IF(AND(O133=1,$I133="Electronico"),2,IF(O133=1,VLOOKUP($C133&amp;"|"&amp;$B133&amp;"|"&amp;$D133,Empresas!$C$6:$CC$92,$G133+6+1,0),0))))</f>
        <v>1</v>
      </c>
      <c r="AG133" s="147">
        <f>IF(AND($I133="Si",P133=1),1,IF(AND($I133="Fisico",P133=1),1,IF(AND(P133=1,$I133="Electronico"),2,IF(P133=1,VLOOKUP($C133&amp;"|"&amp;$B133&amp;"|"&amp;$D133,Empresas!$C$6:$CC$92,$G133+6+1,0),0))))</f>
        <v>1</v>
      </c>
      <c r="AH133" s="147">
        <f>IF(AND($I133="Si",Q133=1),1,IF(AND($I133="Fisico",Q133=1),1,IF(AND(Q133=1,$I133="Electronico"),2,IF(Q133=1,VLOOKUP($C133&amp;"|"&amp;$B133&amp;"|"&amp;$D133,Empresas!$C$6:$CC$92,$G133+6+1,0),0))))</f>
        <v>1</v>
      </c>
      <c r="AI133" s="147">
        <f>IF(AND($I133="Si",R133=1),1,IF(AND($I133="Fisico",R133=1),1,IF(AND(R133=1,$I133="Electronico"),2,IF(R133=1,VLOOKUP($C133&amp;"|"&amp;$B133&amp;"|"&amp;$D133,Empresas!$C$6:$CC$92,$G133+6+1,0),0))))</f>
        <v>0</v>
      </c>
      <c r="AJ133" s="147">
        <f>IF(AND($I133="Si",S133=1),1,IF(AND($I133="Fisico",S133=1),1,IF(AND(S133=1,$I133="Electronico"),2,IF(S133=1,VLOOKUP($C133&amp;"|"&amp;$B133&amp;"|"&amp;$D133,Empresas!$C$6:$CC$92,$G133+6+1,0),0))))</f>
        <v>0</v>
      </c>
      <c r="AK133" s="147">
        <f>IF(AND($I133="Si",T133=1),1,IF(AND($I133="Fisico",T133=1),1,IF(AND(T133=1,$I133="Electronico"),2,IF(T133=1,VLOOKUP($C133&amp;"|"&amp;$B133&amp;"|"&amp;$D133,Empresas!$C$6:$CC$92,$G133+6+1,0),0))))</f>
        <v>0</v>
      </c>
      <c r="AL133" s="147">
        <f>IF(AND($I133="Si",U133=1),1,IF(AND($I133="Fisico",U133=1),1,IF(AND(U133=1,$I133="Electronico"),2,IF(U133=1,VLOOKUP($C133&amp;"|"&amp;$B133&amp;"|"&amp;$D133,Empresas!$C$6:$CC$92,$G133+6+1,0),0))))</f>
        <v>0</v>
      </c>
      <c r="AM133" s="149">
        <f t="shared" si="23"/>
        <v>8</v>
      </c>
      <c r="AN133" s="149">
        <f t="shared" si="24"/>
        <v>8</v>
      </c>
      <c r="AO133" s="152">
        <f t="shared" si="25"/>
        <v>1</v>
      </c>
    </row>
    <row r="134" spans="1:41" x14ac:dyDescent="0.25">
      <c r="A134" s="143" t="str">
        <f>VLOOKUP(D134,Empresas!$D$7:$F$91,3,0)</f>
        <v>Jose</v>
      </c>
      <c r="B134" s="144" t="str">
        <f>VLOOKUP(D134,Empresas!$D$7:$G$91,4,0)</f>
        <v>Wildor</v>
      </c>
      <c r="C134" s="144" t="s">
        <v>544</v>
      </c>
      <c r="D134" s="144" t="s">
        <v>220</v>
      </c>
      <c r="E134" s="144" t="str">
        <f>VLOOKUP(D134,Empresas!$D$7:$E$92,2,0)</f>
        <v>INVERSIONES PIANDA S.A.C.</v>
      </c>
      <c r="F134" s="144" t="s">
        <v>184</v>
      </c>
      <c r="G134" s="145">
        <f>+G133+1</f>
        <v>63</v>
      </c>
      <c r="H134" s="145" t="str">
        <f>VLOOKUP(D134,Empresas!$D$6:$L$92,7,0)</f>
        <v>Trimestral</v>
      </c>
      <c r="I134" s="144" t="str">
        <f>VLOOKUP(VLOOKUP(D134&amp;"|"&amp;B134,Empresas!$I$7:$CB$92,G134,0),Tablas!$A$13:$B$14,2,0)</f>
        <v>Si</v>
      </c>
      <c r="J134" s="78">
        <v>1</v>
      </c>
      <c r="K134" s="78">
        <v>1</v>
      </c>
      <c r="L134" s="78">
        <v>1</v>
      </c>
      <c r="M134" s="78">
        <v>1</v>
      </c>
      <c r="N134" s="78">
        <v>1</v>
      </c>
      <c r="O134" s="78">
        <v>1</v>
      </c>
      <c r="P134" s="78">
        <v>1</v>
      </c>
      <c r="Q134" s="78">
        <v>1</v>
      </c>
      <c r="R134" s="78"/>
      <c r="S134" s="78"/>
      <c r="T134" s="78"/>
      <c r="U134" s="78"/>
      <c r="V134" s="78" t="str">
        <f>VLOOKUP(D134,Empresas!$D$7:$CF$91,81,0)</f>
        <v>B</v>
      </c>
      <c r="W134" s="78" t="str">
        <f>VLOOKUP(D134,Empresas!$D$7:$M$91,10,0)</f>
        <v>General/Prico</v>
      </c>
      <c r="X134" s="69" t="str">
        <f t="shared" si="21"/>
        <v>SI</v>
      </c>
      <c r="Y134" s="153" t="str">
        <f t="shared" si="22"/>
        <v>Si aplica</v>
      </c>
      <c r="Z134" s="147">
        <f>IF(Y134="No aplica",0,IF(I134="no",0,IF(I134="No aplica",0,IF(I134="Si",1,IF(I134="Fisico",1,IF(I134="Electronico",2,VLOOKUP(C134&amp;"|"&amp;B134&amp;"|"&amp;D134,Empresas!$C$6:$CC$92,G134+6+1,0)))))))</f>
        <v>1</v>
      </c>
      <c r="AA134" s="147">
        <f>IF(AND($I134="Si",J134=1),1,IF(AND($I134="Fisico",J134=1),1,IF(AND(J134=1,$I134="Electronico"),2,IF(J134=1,VLOOKUP($C134&amp;"|"&amp;$B134&amp;"|"&amp;$D134,Empresas!$C$6:$CC$92,$G134+6+1,0),0))))</f>
        <v>1</v>
      </c>
      <c r="AB134" s="147">
        <f>IF(AND($I134="Si",K134=1),1,IF(AND($I134="Fisico",K134=1),1,IF(AND(K134=1,$I134="Electronico"),2,IF(K134=1,VLOOKUP($C134&amp;"|"&amp;$B134&amp;"|"&amp;$D134,Empresas!$C$6:$CC$92,$G134+6+1,0),0))))</f>
        <v>1</v>
      </c>
      <c r="AC134" s="147">
        <f>IF(AND($I134="Si",L134=1),1,IF(AND($I134="Fisico",L134=1),1,IF(AND(L134=1,$I134="Electronico"),2,IF(L134=1,VLOOKUP($C134&amp;"|"&amp;$B134&amp;"|"&amp;$D134,Empresas!$C$6:$CC$92,$G134+6+1,0),0))))</f>
        <v>1</v>
      </c>
      <c r="AD134" s="147">
        <f>IF(AND($I134="Si",M134=1),1,IF(AND($I134="Fisico",M134=1),1,IF(AND(M134=1,$I134="Electronico"),2,IF(M134=1,VLOOKUP($C134&amp;"|"&amp;$B134&amp;"|"&amp;$D134,Empresas!$C$6:$CC$92,$G134+6+1,0),0))))</f>
        <v>1</v>
      </c>
      <c r="AE134" s="147">
        <f>IF(AND($I134="Si",N134=1),1,IF(AND($I134="Fisico",N134=1),1,IF(AND(N134=1,$I134="Electronico"),2,IF(N134=1,VLOOKUP($C134&amp;"|"&amp;$B134&amp;"|"&amp;$D134,Empresas!$C$6:$CC$92,$G134+6+1,0),0))))</f>
        <v>1</v>
      </c>
      <c r="AF134" s="147">
        <f>IF(AND($I134="Si",O134=1),1,IF(AND($I134="Fisico",O134=1),1,IF(AND(O134=1,$I134="Electronico"),2,IF(O134=1,VLOOKUP($C134&amp;"|"&amp;$B134&amp;"|"&amp;$D134,Empresas!$C$6:$CC$92,$G134+6+1,0),0))))</f>
        <v>1</v>
      </c>
      <c r="AG134" s="147">
        <f>IF(AND($I134="Si",P134=1),1,IF(AND($I134="Fisico",P134=1),1,IF(AND(P134=1,$I134="Electronico"),2,IF(P134=1,VLOOKUP($C134&amp;"|"&amp;$B134&amp;"|"&amp;$D134,Empresas!$C$6:$CC$92,$G134+6+1,0),0))))</f>
        <v>1</v>
      </c>
      <c r="AH134" s="147">
        <f>IF(AND($I134="Si",Q134=1),1,IF(AND($I134="Fisico",Q134=1),1,IF(AND(Q134=1,$I134="Electronico"),2,IF(Q134=1,VLOOKUP($C134&amp;"|"&amp;$B134&amp;"|"&amp;$D134,Empresas!$C$6:$CC$92,$G134+6+1,0),0))))</f>
        <v>1</v>
      </c>
      <c r="AI134" s="147">
        <f>IF(AND($I134="Si",R134=1),1,IF(AND($I134="Fisico",R134=1),1,IF(AND(R134=1,$I134="Electronico"),2,IF(R134=1,VLOOKUP($C134&amp;"|"&amp;$B134&amp;"|"&amp;$D134,Empresas!$C$6:$CC$92,$G134+6+1,0),0))))</f>
        <v>0</v>
      </c>
      <c r="AJ134" s="147">
        <f>IF(AND($I134="Si",S134=1),1,IF(AND($I134="Fisico",S134=1),1,IF(AND(S134=1,$I134="Electronico"),2,IF(S134=1,VLOOKUP($C134&amp;"|"&amp;$B134&amp;"|"&amp;$D134,Empresas!$C$6:$CC$92,$G134+6+1,0),0))))</f>
        <v>0</v>
      </c>
      <c r="AK134" s="147">
        <f>IF(AND($I134="Si",T134=1),1,IF(AND($I134="Fisico",T134=1),1,IF(AND(T134=1,$I134="Electronico"),2,IF(T134=1,VLOOKUP($C134&amp;"|"&amp;$B134&amp;"|"&amp;$D134,Empresas!$C$6:$CC$92,$G134+6+1,0),0))))</f>
        <v>0</v>
      </c>
      <c r="AL134" s="147">
        <f>IF(AND($I134="Si",U134=1),1,IF(AND($I134="Fisico",U134=1),1,IF(AND(U134=1,$I134="Electronico"),2,IF(U134=1,VLOOKUP($C134&amp;"|"&amp;$B134&amp;"|"&amp;$D134,Empresas!$C$6:$CC$92,$G134+6+1,0),0))))</f>
        <v>0</v>
      </c>
      <c r="AM134" s="149">
        <f t="shared" si="23"/>
        <v>8</v>
      </c>
      <c r="AN134" s="149">
        <f t="shared" si="24"/>
        <v>8</v>
      </c>
      <c r="AO134" s="152">
        <f t="shared" si="25"/>
        <v>1</v>
      </c>
    </row>
    <row r="135" spans="1:41" x14ac:dyDescent="0.25">
      <c r="A135" s="143" t="str">
        <f>VLOOKUP(D135,Empresas!$D$7:$F$91,3,0)</f>
        <v>Jose</v>
      </c>
      <c r="B135" s="144" t="str">
        <f>VLOOKUP(D135,Empresas!$D$7:$G$91,4,0)</f>
        <v>Wildor</v>
      </c>
      <c r="C135" s="144" t="s">
        <v>544</v>
      </c>
      <c r="D135" s="144" t="s">
        <v>220</v>
      </c>
      <c r="E135" s="144" t="str">
        <f>VLOOKUP(D135,Empresas!$D$7:$E$92,2,0)</f>
        <v>INVERSIONES PIANDA S.A.C.</v>
      </c>
      <c r="F135" s="144" t="s">
        <v>185</v>
      </c>
      <c r="G135" s="145">
        <f t="shared" ref="G135:G142" si="26">+G134+1</f>
        <v>64</v>
      </c>
      <c r="H135" s="145" t="str">
        <f>VLOOKUP(D135,Empresas!$D$6:$L$92,7,0)</f>
        <v>Trimestral</v>
      </c>
      <c r="I135" s="144" t="str">
        <f>VLOOKUP(VLOOKUP(D135&amp;"|"&amp;B135,Empresas!$I$7:$CB$92,G135,0),Tablas!$A$13:$B$14,2,0)</f>
        <v>No</v>
      </c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 t="str">
        <f>VLOOKUP(D135,Empresas!$D$7:$CF$91,81,0)</f>
        <v>B</v>
      </c>
      <c r="W135" s="78" t="str">
        <f>VLOOKUP(D135,Empresas!$D$7:$M$91,10,0)</f>
        <v>General/Prico</v>
      </c>
      <c r="X135" s="69" t="str">
        <f t="shared" si="21"/>
        <v>SI</v>
      </c>
      <c r="Y135" s="153" t="str">
        <f t="shared" si="22"/>
        <v>No aplica</v>
      </c>
      <c r="Z135" s="147">
        <f>IF(Y135="No aplica",0,IF(I135="no",0,IF(I135="No aplica",0,IF(I135="Si",1,IF(I135="Fisico",1,IF(I135="Electronico",2,VLOOKUP(C135&amp;"|"&amp;B135&amp;"|"&amp;D135,Empresas!$C$6:$CC$92,G135+6+1,0)))))))</f>
        <v>0</v>
      </c>
      <c r="AA135" s="147">
        <f>IF(AND($I135="Si",J135=1),1,IF(AND($I135="Fisico",J135=1),1,IF(AND(J135=1,$I135="Electronico"),2,IF(J135=1,VLOOKUP($C135&amp;"|"&amp;$B135&amp;"|"&amp;$D135,Empresas!$C$6:$CC$92,$G135+6+1,0),0))))</f>
        <v>0</v>
      </c>
      <c r="AB135" s="147">
        <f>IF(AND($I135="Si",K135=1),1,IF(AND($I135="Fisico",K135=1),1,IF(AND(K135=1,$I135="Electronico"),2,IF(K135=1,VLOOKUP($C135&amp;"|"&amp;$B135&amp;"|"&amp;$D135,Empresas!$C$6:$CC$92,$G135+6+1,0),0))))</f>
        <v>0</v>
      </c>
      <c r="AC135" s="147">
        <f>IF(AND($I135="Si",L135=1),1,IF(AND($I135="Fisico",L135=1),1,IF(AND(L135=1,$I135="Electronico"),2,IF(L135=1,VLOOKUP($C135&amp;"|"&amp;$B135&amp;"|"&amp;$D135,Empresas!$C$6:$CC$92,$G135+6+1,0),0))))</f>
        <v>0</v>
      </c>
      <c r="AD135" s="147">
        <f>IF(AND($I135="Si",M135=1),1,IF(AND($I135="Fisico",M135=1),1,IF(AND(M135=1,$I135="Electronico"),2,IF(M135=1,VLOOKUP($C135&amp;"|"&amp;$B135&amp;"|"&amp;$D135,Empresas!$C$6:$CC$92,$G135+6+1,0),0))))</f>
        <v>0</v>
      </c>
      <c r="AE135" s="147">
        <f>IF(AND($I135="Si",N135=1),1,IF(AND($I135="Fisico",N135=1),1,IF(AND(N135=1,$I135="Electronico"),2,IF(N135=1,VLOOKUP($C135&amp;"|"&amp;$B135&amp;"|"&amp;$D135,Empresas!$C$6:$CC$92,$G135+6+1,0),0))))</f>
        <v>0</v>
      </c>
      <c r="AF135" s="147">
        <f>IF(AND($I135="Si",O135=1),1,IF(AND($I135="Fisico",O135=1),1,IF(AND(O135=1,$I135="Electronico"),2,IF(O135=1,VLOOKUP($C135&amp;"|"&amp;$B135&amp;"|"&amp;$D135,Empresas!$C$6:$CC$92,$G135+6+1,0),0))))</f>
        <v>0</v>
      </c>
      <c r="AG135" s="147">
        <f>IF(AND($I135="Si",P135=1),1,IF(AND($I135="Fisico",P135=1),1,IF(AND(P135=1,$I135="Electronico"),2,IF(P135=1,VLOOKUP($C135&amp;"|"&amp;$B135&amp;"|"&amp;$D135,Empresas!$C$6:$CC$92,$G135+6+1,0),0))))</f>
        <v>0</v>
      </c>
      <c r="AH135" s="147">
        <f>IF(AND($I135="Si",Q135=1),1,IF(AND($I135="Fisico",Q135=1),1,IF(AND(Q135=1,$I135="Electronico"),2,IF(Q135=1,VLOOKUP($C135&amp;"|"&amp;$B135&amp;"|"&amp;$D135,Empresas!$C$6:$CC$92,$G135+6+1,0),0))))</f>
        <v>0</v>
      </c>
      <c r="AI135" s="147">
        <f>IF(AND($I135="Si",R135=1),1,IF(AND($I135="Fisico",R135=1),1,IF(AND(R135=1,$I135="Electronico"),2,IF(R135=1,VLOOKUP($C135&amp;"|"&amp;$B135&amp;"|"&amp;$D135,Empresas!$C$6:$CC$92,$G135+6+1,0),0))))</f>
        <v>0</v>
      </c>
      <c r="AJ135" s="147">
        <f>IF(AND($I135="Si",S135=1),1,IF(AND($I135="Fisico",S135=1),1,IF(AND(S135=1,$I135="Electronico"),2,IF(S135=1,VLOOKUP($C135&amp;"|"&amp;$B135&amp;"|"&amp;$D135,Empresas!$C$6:$CC$92,$G135+6+1,0),0))))</f>
        <v>0</v>
      </c>
      <c r="AK135" s="147">
        <f>IF(AND($I135="Si",T135=1),1,IF(AND($I135="Fisico",T135=1),1,IF(AND(T135=1,$I135="Electronico"),2,IF(T135=1,VLOOKUP($C135&amp;"|"&amp;$B135&amp;"|"&amp;$D135,Empresas!$C$6:$CC$92,$G135+6+1,0),0))))</f>
        <v>0</v>
      </c>
      <c r="AL135" s="147">
        <f>IF(AND($I135="Si",U135=1),1,IF(AND($I135="Fisico",U135=1),1,IF(AND(U135=1,$I135="Electronico"),2,IF(U135=1,VLOOKUP($C135&amp;"|"&amp;$B135&amp;"|"&amp;$D135,Empresas!$C$6:$CC$92,$G135+6+1,0),0))))</f>
        <v>0</v>
      </c>
      <c r="AM135" s="149">
        <f t="shared" si="23"/>
        <v>0</v>
      </c>
      <c r="AN135" s="149">
        <f t="shared" si="24"/>
        <v>0</v>
      </c>
      <c r="AO135" s="152">
        <f t="shared" si="25"/>
        <v>0</v>
      </c>
    </row>
    <row r="136" spans="1:41" x14ac:dyDescent="0.25">
      <c r="A136" s="143" t="str">
        <f>VLOOKUP(D136,Empresas!$D$7:$F$91,3,0)</f>
        <v>Jose</v>
      </c>
      <c r="B136" s="144" t="str">
        <f>VLOOKUP(D136,Empresas!$D$7:$G$91,4,0)</f>
        <v>Wildor</v>
      </c>
      <c r="C136" s="144" t="s">
        <v>544</v>
      </c>
      <c r="D136" s="144" t="s">
        <v>220</v>
      </c>
      <c r="E136" s="144" t="str">
        <f>VLOOKUP(D136,Empresas!$D$7:$E$92,2,0)</f>
        <v>INVERSIONES PIANDA S.A.C.</v>
      </c>
      <c r="F136" s="144" t="s">
        <v>186</v>
      </c>
      <c r="G136" s="145">
        <f t="shared" si="26"/>
        <v>65</v>
      </c>
      <c r="H136" s="145" t="str">
        <f>VLOOKUP(D136,Empresas!$D$6:$L$92,7,0)</f>
        <v>Trimestral</v>
      </c>
      <c r="I136" s="144" t="str">
        <f>VLOOKUP(VLOOKUP(D136&amp;"|"&amp;B136,Empresas!$I$7:$CB$92,G136,0),Tablas!$A$13:$B$14,2,0)</f>
        <v>No</v>
      </c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 t="str">
        <f>VLOOKUP(D136,Empresas!$D$7:$CF$91,81,0)</f>
        <v>B</v>
      </c>
      <c r="W136" s="78" t="str">
        <f>VLOOKUP(D136,Empresas!$D$7:$M$91,10,0)</f>
        <v>General/Prico</v>
      </c>
      <c r="X136" s="69" t="str">
        <f t="shared" si="21"/>
        <v>SI</v>
      </c>
      <c r="Y136" s="153" t="str">
        <f t="shared" si="22"/>
        <v>No aplica</v>
      </c>
      <c r="Z136" s="147">
        <f>IF(Y136="No aplica",0,IF(I136="no",0,IF(I136="No aplica",0,IF(I136="Si",1,IF(I136="Fisico",1,IF(I136="Electronico",2,VLOOKUP(C136&amp;"|"&amp;B136&amp;"|"&amp;D136,Empresas!$C$6:$CC$92,G136+6+1,0)))))))</f>
        <v>0</v>
      </c>
      <c r="AA136" s="147">
        <f>IF(AND($I136="Si",J136=1),1,IF(AND($I136="Fisico",J136=1),1,IF(AND(J136=1,$I136="Electronico"),2,IF(J136=1,VLOOKUP($C136&amp;"|"&amp;$B136&amp;"|"&amp;$D136,Empresas!$C$6:$CC$92,$G136+6+1,0),0))))</f>
        <v>0</v>
      </c>
      <c r="AB136" s="147">
        <f>IF(AND($I136="Si",K136=1),1,IF(AND($I136="Fisico",K136=1),1,IF(AND(K136=1,$I136="Electronico"),2,IF(K136=1,VLOOKUP($C136&amp;"|"&amp;$B136&amp;"|"&amp;$D136,Empresas!$C$6:$CC$92,$G136+6+1,0),0))))</f>
        <v>0</v>
      </c>
      <c r="AC136" s="147">
        <f>IF(AND($I136="Si",L136=1),1,IF(AND($I136="Fisico",L136=1),1,IF(AND(L136=1,$I136="Electronico"),2,IF(L136=1,VLOOKUP($C136&amp;"|"&amp;$B136&amp;"|"&amp;$D136,Empresas!$C$6:$CC$92,$G136+6+1,0),0))))</f>
        <v>0</v>
      </c>
      <c r="AD136" s="147">
        <f>IF(AND($I136="Si",M136=1),1,IF(AND($I136="Fisico",M136=1),1,IF(AND(M136=1,$I136="Electronico"),2,IF(M136=1,VLOOKUP($C136&amp;"|"&amp;$B136&amp;"|"&amp;$D136,Empresas!$C$6:$CC$92,$G136+6+1,0),0))))</f>
        <v>0</v>
      </c>
      <c r="AE136" s="147">
        <f>IF(AND($I136="Si",N136=1),1,IF(AND($I136="Fisico",N136=1),1,IF(AND(N136=1,$I136="Electronico"),2,IF(N136=1,VLOOKUP($C136&amp;"|"&amp;$B136&amp;"|"&amp;$D136,Empresas!$C$6:$CC$92,$G136+6+1,0),0))))</f>
        <v>0</v>
      </c>
      <c r="AF136" s="147">
        <f>IF(AND($I136="Si",O136=1),1,IF(AND($I136="Fisico",O136=1),1,IF(AND(O136=1,$I136="Electronico"),2,IF(O136=1,VLOOKUP($C136&amp;"|"&amp;$B136&amp;"|"&amp;$D136,Empresas!$C$6:$CC$92,$G136+6+1,0),0))))</f>
        <v>0</v>
      </c>
      <c r="AG136" s="147">
        <f>IF(AND($I136="Si",P136=1),1,IF(AND($I136="Fisico",P136=1),1,IF(AND(P136=1,$I136="Electronico"),2,IF(P136=1,VLOOKUP($C136&amp;"|"&amp;$B136&amp;"|"&amp;$D136,Empresas!$C$6:$CC$92,$G136+6+1,0),0))))</f>
        <v>0</v>
      </c>
      <c r="AH136" s="147">
        <f>IF(AND($I136="Si",Q136=1),1,IF(AND($I136="Fisico",Q136=1),1,IF(AND(Q136=1,$I136="Electronico"),2,IF(Q136=1,VLOOKUP($C136&amp;"|"&amp;$B136&amp;"|"&amp;$D136,Empresas!$C$6:$CC$92,$G136+6+1,0),0))))</f>
        <v>0</v>
      </c>
      <c r="AI136" s="147">
        <f>IF(AND($I136="Si",R136=1),1,IF(AND($I136="Fisico",R136=1),1,IF(AND(R136=1,$I136="Electronico"),2,IF(R136=1,VLOOKUP($C136&amp;"|"&amp;$B136&amp;"|"&amp;$D136,Empresas!$C$6:$CC$92,$G136+6+1,0),0))))</f>
        <v>0</v>
      </c>
      <c r="AJ136" s="147">
        <f>IF(AND($I136="Si",S136=1),1,IF(AND($I136="Fisico",S136=1),1,IF(AND(S136=1,$I136="Electronico"),2,IF(S136=1,VLOOKUP($C136&amp;"|"&amp;$B136&amp;"|"&amp;$D136,Empresas!$C$6:$CC$92,$G136+6+1,0),0))))</f>
        <v>0</v>
      </c>
      <c r="AK136" s="147">
        <f>IF(AND($I136="Si",T136=1),1,IF(AND($I136="Fisico",T136=1),1,IF(AND(T136=1,$I136="Electronico"),2,IF(T136=1,VLOOKUP($C136&amp;"|"&amp;$B136&amp;"|"&amp;$D136,Empresas!$C$6:$CC$92,$G136+6+1,0),0))))</f>
        <v>0</v>
      </c>
      <c r="AL136" s="147">
        <f>IF(AND($I136="Si",U136=1),1,IF(AND($I136="Fisico",U136=1),1,IF(AND(U136=1,$I136="Electronico"),2,IF(U136=1,VLOOKUP($C136&amp;"|"&amp;$B136&amp;"|"&amp;$D136,Empresas!$C$6:$CC$92,$G136+6+1,0),0))))</f>
        <v>0</v>
      </c>
      <c r="AM136" s="149">
        <f t="shared" si="23"/>
        <v>0</v>
      </c>
      <c r="AN136" s="149">
        <f t="shared" si="24"/>
        <v>0</v>
      </c>
      <c r="AO136" s="152">
        <f t="shared" si="25"/>
        <v>0</v>
      </c>
    </row>
    <row r="137" spans="1:41" x14ac:dyDescent="0.25">
      <c r="A137" s="143" t="str">
        <f>VLOOKUP(D137,Empresas!$D$7:$F$91,3,0)</f>
        <v>Jose</v>
      </c>
      <c r="B137" s="144" t="str">
        <f>VLOOKUP(D137,Empresas!$D$7:$G$91,4,0)</f>
        <v>Wildor</v>
      </c>
      <c r="C137" s="144" t="s">
        <v>544</v>
      </c>
      <c r="D137" s="144" t="s">
        <v>220</v>
      </c>
      <c r="E137" s="144" t="str">
        <f>VLOOKUP(D137,Empresas!$D$7:$E$92,2,0)</f>
        <v>INVERSIONES PIANDA S.A.C.</v>
      </c>
      <c r="F137" s="144" t="s">
        <v>187</v>
      </c>
      <c r="G137" s="145">
        <f t="shared" si="26"/>
        <v>66</v>
      </c>
      <c r="H137" s="145" t="str">
        <f>VLOOKUP(D137,Empresas!$D$6:$L$92,7,0)</f>
        <v>Trimestral</v>
      </c>
      <c r="I137" s="144" t="str">
        <f>VLOOKUP(VLOOKUP(D137&amp;"|"&amp;B137,Empresas!$I$7:$CB$92,G137,0),Tablas!$A$13:$B$14,2,0)</f>
        <v>Si</v>
      </c>
      <c r="J137" s="78">
        <v>1</v>
      </c>
      <c r="K137" s="78">
        <v>1</v>
      </c>
      <c r="L137" s="78">
        <v>1</v>
      </c>
      <c r="M137" s="78">
        <v>1</v>
      </c>
      <c r="N137" s="78">
        <v>1</v>
      </c>
      <c r="O137" s="78">
        <v>1</v>
      </c>
      <c r="P137" s="78">
        <v>1</v>
      </c>
      <c r="Q137" s="78">
        <v>1</v>
      </c>
      <c r="R137" s="78"/>
      <c r="S137" s="78"/>
      <c r="T137" s="78"/>
      <c r="U137" s="78"/>
      <c r="V137" s="78" t="str">
        <f>VLOOKUP(D137,Empresas!$D$7:$CF$91,81,0)</f>
        <v>B</v>
      </c>
      <c r="W137" s="78" t="str">
        <f>VLOOKUP(D137,Empresas!$D$7:$M$91,10,0)</f>
        <v>General/Prico</v>
      </c>
      <c r="X137" s="69" t="str">
        <f t="shared" si="21"/>
        <v>SI</v>
      </c>
      <c r="Y137" s="153" t="str">
        <f t="shared" si="22"/>
        <v>Si aplica</v>
      </c>
      <c r="Z137" s="147">
        <f>IF(Y137="No aplica",0,IF(I137="no",0,IF(I137="No aplica",0,IF(I137="Si",1,IF(I137="Fisico",1,IF(I137="Electronico",2,VLOOKUP(C137&amp;"|"&amp;B137&amp;"|"&amp;D137,Empresas!$C$6:$CC$92,G137+6+1,0)))))))</f>
        <v>1</v>
      </c>
      <c r="AA137" s="147">
        <f>IF(AND($I137="Si",J137=1),1,IF(AND($I137="Fisico",J137=1),1,IF(AND(J137=1,$I137="Electronico"),2,IF(J137=1,VLOOKUP($C137&amp;"|"&amp;$B137&amp;"|"&amp;$D137,Empresas!$C$6:$CC$92,$G137+6+1,0),0))))</f>
        <v>1</v>
      </c>
      <c r="AB137" s="147">
        <f>IF(AND($I137="Si",K137=1),1,IF(AND($I137="Fisico",K137=1),1,IF(AND(K137=1,$I137="Electronico"),2,IF(K137=1,VLOOKUP($C137&amp;"|"&amp;$B137&amp;"|"&amp;$D137,Empresas!$C$6:$CC$92,$G137+6+1,0),0))))</f>
        <v>1</v>
      </c>
      <c r="AC137" s="147">
        <f>IF(AND($I137="Si",L137=1),1,IF(AND($I137="Fisico",L137=1),1,IF(AND(L137=1,$I137="Electronico"),2,IF(L137=1,VLOOKUP($C137&amp;"|"&amp;$B137&amp;"|"&amp;$D137,Empresas!$C$6:$CC$92,$G137+6+1,0),0))))</f>
        <v>1</v>
      </c>
      <c r="AD137" s="147">
        <f>IF(AND($I137="Si",M137=1),1,IF(AND($I137="Fisico",M137=1),1,IF(AND(M137=1,$I137="Electronico"),2,IF(M137=1,VLOOKUP($C137&amp;"|"&amp;$B137&amp;"|"&amp;$D137,Empresas!$C$6:$CC$92,$G137+6+1,0),0))))</f>
        <v>1</v>
      </c>
      <c r="AE137" s="147">
        <f>IF(AND($I137="Si",N137=1),1,IF(AND($I137="Fisico",N137=1),1,IF(AND(N137=1,$I137="Electronico"),2,IF(N137=1,VLOOKUP($C137&amp;"|"&amp;$B137&amp;"|"&amp;$D137,Empresas!$C$6:$CC$92,$G137+6+1,0),0))))</f>
        <v>1</v>
      </c>
      <c r="AF137" s="147">
        <f>IF(AND($I137="Si",O137=1),1,IF(AND($I137="Fisico",O137=1),1,IF(AND(O137=1,$I137="Electronico"),2,IF(O137=1,VLOOKUP($C137&amp;"|"&amp;$B137&amp;"|"&amp;$D137,Empresas!$C$6:$CC$92,$G137+6+1,0),0))))</f>
        <v>1</v>
      </c>
      <c r="AG137" s="147">
        <f>IF(AND($I137="Si",P137=1),1,IF(AND($I137="Fisico",P137=1),1,IF(AND(P137=1,$I137="Electronico"),2,IF(P137=1,VLOOKUP($C137&amp;"|"&amp;$B137&amp;"|"&amp;$D137,Empresas!$C$6:$CC$92,$G137+6+1,0),0))))</f>
        <v>1</v>
      </c>
      <c r="AH137" s="147">
        <f>IF(AND($I137="Si",Q137=1),1,IF(AND($I137="Fisico",Q137=1),1,IF(AND(Q137=1,$I137="Electronico"),2,IF(Q137=1,VLOOKUP($C137&amp;"|"&amp;$B137&amp;"|"&amp;$D137,Empresas!$C$6:$CC$92,$G137+6+1,0),0))))</f>
        <v>1</v>
      </c>
      <c r="AI137" s="147">
        <f>IF(AND($I137="Si",R137=1),1,IF(AND($I137="Fisico",R137=1),1,IF(AND(R137=1,$I137="Electronico"),2,IF(R137=1,VLOOKUP($C137&amp;"|"&amp;$B137&amp;"|"&amp;$D137,Empresas!$C$6:$CC$92,$G137+6+1,0),0))))</f>
        <v>0</v>
      </c>
      <c r="AJ137" s="147">
        <f>IF(AND($I137="Si",S137=1),1,IF(AND($I137="Fisico",S137=1),1,IF(AND(S137=1,$I137="Electronico"),2,IF(S137=1,VLOOKUP($C137&amp;"|"&amp;$B137&amp;"|"&amp;$D137,Empresas!$C$6:$CC$92,$G137+6+1,0),0))))</f>
        <v>0</v>
      </c>
      <c r="AK137" s="147">
        <f>IF(AND($I137="Si",T137=1),1,IF(AND($I137="Fisico",T137=1),1,IF(AND(T137=1,$I137="Electronico"),2,IF(T137=1,VLOOKUP($C137&amp;"|"&amp;$B137&amp;"|"&amp;$D137,Empresas!$C$6:$CC$92,$G137+6+1,0),0))))</f>
        <v>0</v>
      </c>
      <c r="AL137" s="147">
        <f>IF(AND($I137="Si",U137=1),1,IF(AND($I137="Fisico",U137=1),1,IF(AND(U137=1,$I137="Electronico"),2,IF(U137=1,VLOOKUP($C137&amp;"|"&amp;$B137&amp;"|"&amp;$D137,Empresas!$C$6:$CC$92,$G137+6+1,0),0))))</f>
        <v>0</v>
      </c>
      <c r="AM137" s="149">
        <f t="shared" si="23"/>
        <v>8</v>
      </c>
      <c r="AN137" s="149">
        <f t="shared" si="24"/>
        <v>8</v>
      </c>
      <c r="AO137" s="152">
        <f t="shared" si="25"/>
        <v>1</v>
      </c>
    </row>
    <row r="138" spans="1:41" x14ac:dyDescent="0.25">
      <c r="A138" s="143" t="str">
        <f>VLOOKUP(D138,Empresas!$D$7:$F$91,3,0)</f>
        <v>Jose</v>
      </c>
      <c r="B138" s="144" t="str">
        <f>VLOOKUP(D138,Empresas!$D$7:$G$91,4,0)</f>
        <v>Wildor</v>
      </c>
      <c r="C138" s="144" t="s">
        <v>544</v>
      </c>
      <c r="D138" s="144" t="s">
        <v>220</v>
      </c>
      <c r="E138" s="144" t="str">
        <f>VLOOKUP(D138,Empresas!$D$7:$E$92,2,0)</f>
        <v>INVERSIONES PIANDA S.A.C.</v>
      </c>
      <c r="F138" s="144" t="s">
        <v>188</v>
      </c>
      <c r="G138" s="145">
        <f t="shared" si="26"/>
        <v>67</v>
      </c>
      <c r="H138" s="145" t="str">
        <f>VLOOKUP(D138,Empresas!$D$6:$L$92,7,0)</f>
        <v>Trimestral</v>
      </c>
      <c r="I138" s="144" t="str">
        <f>VLOOKUP(VLOOKUP(D138&amp;"|"&amp;B138,Empresas!$I$7:$CB$92,G138,0),Tablas!$A$13:$B$14,2,0)</f>
        <v>No</v>
      </c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 t="str">
        <f>VLOOKUP(D138,Empresas!$D$7:$CF$91,81,0)</f>
        <v>B</v>
      </c>
      <c r="W138" s="78" t="str">
        <f>VLOOKUP(D138,Empresas!$D$7:$M$91,10,0)</f>
        <v>General/Prico</v>
      </c>
      <c r="X138" s="69" t="str">
        <f t="shared" si="21"/>
        <v>SI</v>
      </c>
      <c r="Y138" s="153" t="str">
        <f t="shared" si="22"/>
        <v>No aplica</v>
      </c>
      <c r="Z138" s="147">
        <f>IF(Y138="No aplica",0,IF(I138="no",0,IF(I138="No aplica",0,IF(I138="Si",1,IF(I138="Fisico",1,IF(I138="Electronico",2,VLOOKUP(C138&amp;"|"&amp;B138&amp;"|"&amp;D138,Empresas!$C$6:$CC$92,G138+6+1,0)))))))</f>
        <v>0</v>
      </c>
      <c r="AA138" s="147">
        <f>IF(AND($I138="Si",J138=1),1,IF(AND($I138="Fisico",J138=1),1,IF(AND(J138=1,$I138="Electronico"),2,IF(J138=1,VLOOKUP($C138&amp;"|"&amp;$B138&amp;"|"&amp;$D138,Empresas!$C$6:$CC$92,$G138+6+1,0),0))))</f>
        <v>0</v>
      </c>
      <c r="AB138" s="147">
        <f>IF(AND($I138="Si",K138=1),1,IF(AND($I138="Fisico",K138=1),1,IF(AND(K138=1,$I138="Electronico"),2,IF(K138=1,VLOOKUP($C138&amp;"|"&amp;$B138&amp;"|"&amp;$D138,Empresas!$C$6:$CC$92,$G138+6+1,0),0))))</f>
        <v>0</v>
      </c>
      <c r="AC138" s="147">
        <f>IF(AND($I138="Si",L138=1),1,IF(AND($I138="Fisico",L138=1),1,IF(AND(L138=1,$I138="Electronico"),2,IF(L138=1,VLOOKUP($C138&amp;"|"&amp;$B138&amp;"|"&amp;$D138,Empresas!$C$6:$CC$92,$G138+6+1,0),0))))</f>
        <v>0</v>
      </c>
      <c r="AD138" s="147">
        <f>IF(AND($I138="Si",M138=1),1,IF(AND($I138="Fisico",M138=1),1,IF(AND(M138=1,$I138="Electronico"),2,IF(M138=1,VLOOKUP($C138&amp;"|"&amp;$B138&amp;"|"&amp;$D138,Empresas!$C$6:$CC$92,$G138+6+1,0),0))))</f>
        <v>0</v>
      </c>
      <c r="AE138" s="147">
        <f>IF(AND($I138="Si",N138=1),1,IF(AND($I138="Fisico",N138=1),1,IF(AND(N138=1,$I138="Electronico"),2,IF(N138=1,VLOOKUP($C138&amp;"|"&amp;$B138&amp;"|"&amp;$D138,Empresas!$C$6:$CC$92,$G138+6+1,0),0))))</f>
        <v>0</v>
      </c>
      <c r="AF138" s="147">
        <f>IF(AND($I138="Si",O138=1),1,IF(AND($I138="Fisico",O138=1),1,IF(AND(O138=1,$I138="Electronico"),2,IF(O138=1,VLOOKUP($C138&amp;"|"&amp;$B138&amp;"|"&amp;$D138,Empresas!$C$6:$CC$92,$G138+6+1,0),0))))</f>
        <v>0</v>
      </c>
      <c r="AG138" s="147">
        <f>IF(AND($I138="Si",P138=1),1,IF(AND($I138="Fisico",P138=1),1,IF(AND(P138=1,$I138="Electronico"),2,IF(P138=1,VLOOKUP($C138&amp;"|"&amp;$B138&amp;"|"&amp;$D138,Empresas!$C$6:$CC$92,$G138+6+1,0),0))))</f>
        <v>0</v>
      </c>
      <c r="AH138" s="147">
        <f>IF(AND($I138="Si",Q138=1),1,IF(AND($I138="Fisico",Q138=1),1,IF(AND(Q138=1,$I138="Electronico"),2,IF(Q138=1,VLOOKUP($C138&amp;"|"&amp;$B138&amp;"|"&amp;$D138,Empresas!$C$6:$CC$92,$G138+6+1,0),0))))</f>
        <v>0</v>
      </c>
      <c r="AI138" s="147">
        <f>IF(AND($I138="Si",R138=1),1,IF(AND($I138="Fisico",R138=1),1,IF(AND(R138=1,$I138="Electronico"),2,IF(R138=1,VLOOKUP($C138&amp;"|"&amp;$B138&amp;"|"&amp;$D138,Empresas!$C$6:$CC$92,$G138+6+1,0),0))))</f>
        <v>0</v>
      </c>
      <c r="AJ138" s="147">
        <f>IF(AND($I138="Si",S138=1),1,IF(AND($I138="Fisico",S138=1),1,IF(AND(S138=1,$I138="Electronico"),2,IF(S138=1,VLOOKUP($C138&amp;"|"&amp;$B138&amp;"|"&amp;$D138,Empresas!$C$6:$CC$92,$G138+6+1,0),0))))</f>
        <v>0</v>
      </c>
      <c r="AK138" s="147">
        <f>IF(AND($I138="Si",T138=1),1,IF(AND($I138="Fisico",T138=1),1,IF(AND(T138=1,$I138="Electronico"),2,IF(T138=1,VLOOKUP($C138&amp;"|"&amp;$B138&amp;"|"&amp;$D138,Empresas!$C$6:$CC$92,$G138+6+1,0),0))))</f>
        <v>0</v>
      </c>
      <c r="AL138" s="147">
        <f>IF(AND($I138="Si",U138=1),1,IF(AND($I138="Fisico",U138=1),1,IF(AND(U138=1,$I138="Electronico"),2,IF(U138=1,VLOOKUP($C138&amp;"|"&amp;$B138&amp;"|"&amp;$D138,Empresas!$C$6:$CC$92,$G138+6+1,0),0))))</f>
        <v>0</v>
      </c>
      <c r="AM138" s="149">
        <f t="shared" si="23"/>
        <v>0</v>
      </c>
      <c r="AN138" s="149">
        <f t="shared" si="24"/>
        <v>0</v>
      </c>
      <c r="AO138" s="152">
        <f t="shared" si="25"/>
        <v>0</v>
      </c>
    </row>
    <row r="139" spans="1:41" x14ac:dyDescent="0.25">
      <c r="A139" s="143" t="str">
        <f>VLOOKUP(D139,Empresas!$D$7:$F$91,3,0)</f>
        <v>Jose</v>
      </c>
      <c r="B139" s="144" t="str">
        <f>VLOOKUP(D139,Empresas!$D$7:$G$91,4,0)</f>
        <v>Wildor</v>
      </c>
      <c r="C139" s="144" t="s">
        <v>544</v>
      </c>
      <c r="D139" s="144" t="s">
        <v>220</v>
      </c>
      <c r="E139" s="144" t="str">
        <f>VLOOKUP(D139,Empresas!$D$7:$E$92,2,0)</f>
        <v>INVERSIONES PIANDA S.A.C.</v>
      </c>
      <c r="F139" s="144" t="s">
        <v>189</v>
      </c>
      <c r="G139" s="145">
        <f t="shared" si="26"/>
        <v>68</v>
      </c>
      <c r="H139" s="145" t="str">
        <f>VLOOKUP(D139,Empresas!$D$6:$L$92,7,0)</f>
        <v>Trimestral</v>
      </c>
      <c r="I139" s="144" t="str">
        <f>VLOOKUP(VLOOKUP(D139&amp;"|"&amp;B139,Empresas!$I$7:$CB$92,G139,0),Tablas!$A$13:$B$14,2,0)</f>
        <v>No</v>
      </c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 t="str">
        <f>VLOOKUP(D139,Empresas!$D$7:$CF$91,81,0)</f>
        <v>B</v>
      </c>
      <c r="W139" s="78" t="str">
        <f>VLOOKUP(D139,Empresas!$D$7:$M$91,10,0)</f>
        <v>General/Prico</v>
      </c>
      <c r="X139" s="69" t="str">
        <f t="shared" si="21"/>
        <v>SI</v>
      </c>
      <c r="Y139" s="153" t="str">
        <f t="shared" si="22"/>
        <v>No aplica</v>
      </c>
      <c r="Z139" s="147">
        <f>IF(Y139="No aplica",0,IF(I139="no",0,IF(I139="No aplica",0,IF(I139="Si",1,IF(I139="Fisico",1,IF(I139="Electronico",2,VLOOKUP(C139&amp;"|"&amp;B139&amp;"|"&amp;D139,Empresas!$C$6:$CC$92,G139+6+1,0)))))))</f>
        <v>0</v>
      </c>
      <c r="AA139" s="147">
        <f>IF(AND($I139="Si",J139=1),1,IF(AND($I139="Fisico",J139=1),1,IF(AND(J139=1,$I139="Electronico"),2,IF(J139=1,VLOOKUP($C139&amp;"|"&amp;$B139&amp;"|"&amp;$D139,Empresas!$C$6:$CC$92,$G139+6+1,0),0))))</f>
        <v>0</v>
      </c>
      <c r="AB139" s="147">
        <f>IF(AND($I139="Si",K139=1),1,IF(AND($I139="Fisico",K139=1),1,IF(AND(K139=1,$I139="Electronico"),2,IF(K139=1,VLOOKUP($C139&amp;"|"&amp;$B139&amp;"|"&amp;$D139,Empresas!$C$6:$CC$92,$G139+6+1,0),0))))</f>
        <v>0</v>
      </c>
      <c r="AC139" s="147">
        <f>IF(AND($I139="Si",L139=1),1,IF(AND($I139="Fisico",L139=1),1,IF(AND(L139=1,$I139="Electronico"),2,IF(L139=1,VLOOKUP($C139&amp;"|"&amp;$B139&amp;"|"&amp;$D139,Empresas!$C$6:$CC$92,$G139+6+1,0),0))))</f>
        <v>0</v>
      </c>
      <c r="AD139" s="147">
        <f>IF(AND($I139="Si",M139=1),1,IF(AND($I139="Fisico",M139=1),1,IF(AND(M139=1,$I139="Electronico"),2,IF(M139=1,VLOOKUP($C139&amp;"|"&amp;$B139&amp;"|"&amp;$D139,Empresas!$C$6:$CC$92,$G139+6+1,0),0))))</f>
        <v>0</v>
      </c>
      <c r="AE139" s="147">
        <f>IF(AND($I139="Si",N139=1),1,IF(AND($I139="Fisico",N139=1),1,IF(AND(N139=1,$I139="Electronico"),2,IF(N139=1,VLOOKUP($C139&amp;"|"&amp;$B139&amp;"|"&amp;$D139,Empresas!$C$6:$CC$92,$G139+6+1,0),0))))</f>
        <v>0</v>
      </c>
      <c r="AF139" s="147">
        <f>IF(AND($I139="Si",O139=1),1,IF(AND($I139="Fisico",O139=1),1,IF(AND(O139=1,$I139="Electronico"),2,IF(O139=1,VLOOKUP($C139&amp;"|"&amp;$B139&amp;"|"&amp;$D139,Empresas!$C$6:$CC$92,$G139+6+1,0),0))))</f>
        <v>0</v>
      </c>
      <c r="AG139" s="147">
        <f>IF(AND($I139="Si",P139=1),1,IF(AND($I139="Fisico",P139=1),1,IF(AND(P139=1,$I139="Electronico"),2,IF(P139=1,VLOOKUP($C139&amp;"|"&amp;$B139&amp;"|"&amp;$D139,Empresas!$C$6:$CC$92,$G139+6+1,0),0))))</f>
        <v>0</v>
      </c>
      <c r="AH139" s="147">
        <f>IF(AND($I139="Si",Q139=1),1,IF(AND($I139="Fisico",Q139=1),1,IF(AND(Q139=1,$I139="Electronico"),2,IF(Q139=1,VLOOKUP($C139&amp;"|"&amp;$B139&amp;"|"&amp;$D139,Empresas!$C$6:$CC$92,$G139+6+1,0),0))))</f>
        <v>0</v>
      </c>
      <c r="AI139" s="147">
        <f>IF(AND($I139="Si",R139=1),1,IF(AND($I139="Fisico",R139=1),1,IF(AND(R139=1,$I139="Electronico"),2,IF(R139=1,VLOOKUP($C139&amp;"|"&amp;$B139&amp;"|"&amp;$D139,Empresas!$C$6:$CC$92,$G139+6+1,0),0))))</f>
        <v>0</v>
      </c>
      <c r="AJ139" s="147">
        <f>IF(AND($I139="Si",S139=1),1,IF(AND($I139="Fisico",S139=1),1,IF(AND(S139=1,$I139="Electronico"),2,IF(S139=1,VLOOKUP($C139&amp;"|"&amp;$B139&amp;"|"&amp;$D139,Empresas!$C$6:$CC$92,$G139+6+1,0),0))))</f>
        <v>0</v>
      </c>
      <c r="AK139" s="147">
        <f>IF(AND($I139="Si",T139=1),1,IF(AND($I139="Fisico",T139=1),1,IF(AND(T139=1,$I139="Electronico"),2,IF(T139=1,VLOOKUP($C139&amp;"|"&amp;$B139&amp;"|"&amp;$D139,Empresas!$C$6:$CC$92,$G139+6+1,0),0))))</f>
        <v>0</v>
      </c>
      <c r="AL139" s="147">
        <f>IF(AND($I139="Si",U139=1),1,IF(AND($I139="Fisico",U139=1),1,IF(AND(U139=1,$I139="Electronico"),2,IF(U139=1,VLOOKUP($C139&amp;"|"&amp;$B139&amp;"|"&amp;$D139,Empresas!$C$6:$CC$92,$G139+6+1,0),0))))</f>
        <v>0</v>
      </c>
      <c r="AM139" s="149">
        <f t="shared" si="23"/>
        <v>0</v>
      </c>
      <c r="AN139" s="149">
        <f t="shared" si="24"/>
        <v>0</v>
      </c>
      <c r="AO139" s="152">
        <f t="shared" si="25"/>
        <v>0</v>
      </c>
    </row>
    <row r="140" spans="1:41" x14ac:dyDescent="0.25">
      <c r="A140" s="143" t="str">
        <f>VLOOKUP(D140,Empresas!$D$7:$F$91,3,0)</f>
        <v>Jose</v>
      </c>
      <c r="B140" s="144" t="str">
        <f>VLOOKUP(D140,Empresas!$D$7:$G$91,4,0)</f>
        <v>Wildor</v>
      </c>
      <c r="C140" s="144" t="s">
        <v>544</v>
      </c>
      <c r="D140" s="144" t="s">
        <v>220</v>
      </c>
      <c r="E140" s="144" t="str">
        <f>VLOOKUP(D140,Empresas!$D$7:$E$92,2,0)</f>
        <v>INVERSIONES PIANDA S.A.C.</v>
      </c>
      <c r="F140" s="144" t="s">
        <v>190</v>
      </c>
      <c r="G140" s="145">
        <f t="shared" si="26"/>
        <v>69</v>
      </c>
      <c r="H140" s="145" t="str">
        <f>VLOOKUP(D140,Empresas!$D$6:$L$92,7,0)</f>
        <v>Trimestral</v>
      </c>
      <c r="I140" s="144" t="str">
        <f>VLOOKUP(VLOOKUP(D140&amp;"|"&amp;B140,Empresas!$I$7:$CB$92,G140,0),Tablas!$A$13:$B$14,2,0)</f>
        <v>No</v>
      </c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 t="str">
        <f>VLOOKUP(D140,Empresas!$D$7:$CF$91,81,0)</f>
        <v>B</v>
      </c>
      <c r="W140" s="78" t="str">
        <f>VLOOKUP(D140,Empresas!$D$7:$M$91,10,0)</f>
        <v>General/Prico</v>
      </c>
      <c r="X140" s="69" t="str">
        <f t="shared" si="21"/>
        <v>NO</v>
      </c>
      <c r="Y140" s="153" t="str">
        <f t="shared" si="22"/>
        <v>No aplica</v>
      </c>
      <c r="Z140" s="147">
        <f>IF(Y140="No aplica",0,IF(I140="no",0,IF(I140="No aplica",0,IF(I140="Si",1,IF(I140="Fisico",1,IF(I140="Electronico",2,VLOOKUP(C140&amp;"|"&amp;B140&amp;"|"&amp;D140,Empresas!$C$6:$CC$92,G140+6+1,0)))))))</f>
        <v>0</v>
      </c>
      <c r="AA140" s="147">
        <f>IF(AND($I140="Si",J140=1),1,IF(AND($I140="Fisico",J140=1),1,IF(AND(J140=1,$I140="Electronico"),2,IF(J140=1,VLOOKUP($C140&amp;"|"&amp;$B140&amp;"|"&amp;$D140,Empresas!$C$6:$CC$92,$G140+6+1,0),0))))</f>
        <v>0</v>
      </c>
      <c r="AB140" s="147">
        <f>IF(AND($I140="Si",K140=1),1,IF(AND($I140="Fisico",K140=1),1,IF(AND(K140=1,$I140="Electronico"),2,IF(K140=1,VLOOKUP($C140&amp;"|"&amp;$B140&amp;"|"&amp;$D140,Empresas!$C$6:$CC$92,$G140+6+1,0),0))))</f>
        <v>0</v>
      </c>
      <c r="AC140" s="147">
        <f>IF(AND($I140="Si",L140=1),1,IF(AND($I140="Fisico",L140=1),1,IF(AND(L140=1,$I140="Electronico"),2,IF(L140=1,VLOOKUP($C140&amp;"|"&amp;$B140&amp;"|"&amp;$D140,Empresas!$C$6:$CC$92,$G140+6+1,0),0))))</f>
        <v>0</v>
      </c>
      <c r="AD140" s="147">
        <f>IF(AND($I140="Si",M140=1),1,IF(AND($I140="Fisico",M140=1),1,IF(AND(M140=1,$I140="Electronico"),2,IF(M140=1,VLOOKUP($C140&amp;"|"&amp;$B140&amp;"|"&amp;$D140,Empresas!$C$6:$CC$92,$G140+6+1,0),0))))</f>
        <v>0</v>
      </c>
      <c r="AE140" s="147">
        <f>IF(AND($I140="Si",N140=1),1,IF(AND($I140="Fisico",N140=1),1,IF(AND(N140=1,$I140="Electronico"),2,IF(N140=1,VLOOKUP($C140&amp;"|"&amp;$B140&amp;"|"&amp;$D140,Empresas!$C$6:$CC$92,$G140+6+1,0),0))))</f>
        <v>0</v>
      </c>
      <c r="AF140" s="147">
        <f>IF(AND($I140="Si",O140=1),1,IF(AND($I140="Fisico",O140=1),1,IF(AND(O140=1,$I140="Electronico"),2,IF(O140=1,VLOOKUP($C140&amp;"|"&amp;$B140&amp;"|"&amp;$D140,Empresas!$C$6:$CC$92,$G140+6+1,0),0))))</f>
        <v>0</v>
      </c>
      <c r="AG140" s="147">
        <f>IF(AND($I140="Si",P140=1),1,IF(AND($I140="Fisico",P140=1),1,IF(AND(P140=1,$I140="Electronico"),2,IF(P140=1,VLOOKUP($C140&amp;"|"&amp;$B140&amp;"|"&amp;$D140,Empresas!$C$6:$CC$92,$G140+6+1,0),0))))</f>
        <v>0</v>
      </c>
      <c r="AH140" s="147">
        <f>IF(AND($I140="Si",Q140=1),1,IF(AND($I140="Fisico",Q140=1),1,IF(AND(Q140=1,$I140="Electronico"),2,IF(Q140=1,VLOOKUP($C140&amp;"|"&amp;$B140&amp;"|"&amp;$D140,Empresas!$C$6:$CC$92,$G140+6+1,0),0))))</f>
        <v>0</v>
      </c>
      <c r="AI140" s="147">
        <f>IF(AND($I140="Si",R140=1),1,IF(AND($I140="Fisico",R140=1),1,IF(AND(R140=1,$I140="Electronico"),2,IF(R140=1,VLOOKUP($C140&amp;"|"&amp;$B140&amp;"|"&amp;$D140,Empresas!$C$6:$CC$92,$G140+6+1,0),0))))</f>
        <v>0</v>
      </c>
      <c r="AJ140" s="147">
        <f>IF(AND($I140="Si",S140=1),1,IF(AND($I140="Fisico",S140=1),1,IF(AND(S140=1,$I140="Electronico"),2,IF(S140=1,VLOOKUP($C140&amp;"|"&amp;$B140&amp;"|"&amp;$D140,Empresas!$C$6:$CC$92,$G140+6+1,0),0))))</f>
        <v>0</v>
      </c>
      <c r="AK140" s="147">
        <f>IF(AND($I140="Si",T140=1),1,IF(AND($I140="Fisico",T140=1),1,IF(AND(T140=1,$I140="Electronico"),2,IF(T140=1,VLOOKUP($C140&amp;"|"&amp;$B140&amp;"|"&amp;$D140,Empresas!$C$6:$CC$92,$G140+6+1,0),0))))</f>
        <v>0</v>
      </c>
      <c r="AL140" s="147">
        <f>IF(AND($I140="Si",U140=1),1,IF(AND($I140="Fisico",U140=1),1,IF(AND(U140=1,$I140="Electronico"),2,IF(U140=1,VLOOKUP($C140&amp;"|"&amp;$B140&amp;"|"&amp;$D140,Empresas!$C$6:$CC$92,$G140+6+1,0),0))))</f>
        <v>0</v>
      </c>
      <c r="AM140" s="149">
        <f t="shared" si="23"/>
        <v>0</v>
      </c>
      <c r="AN140" s="149">
        <f t="shared" si="24"/>
        <v>0</v>
      </c>
      <c r="AO140" s="152">
        <f t="shared" si="25"/>
        <v>0</v>
      </c>
    </row>
    <row r="141" spans="1:41" x14ac:dyDescent="0.25">
      <c r="A141" s="143" t="str">
        <f>VLOOKUP(D141,Empresas!$D$7:$F$91,3,0)</f>
        <v>Jose</v>
      </c>
      <c r="B141" s="144" t="str">
        <f>VLOOKUP(D141,Empresas!$D$7:$G$91,4,0)</f>
        <v>Wildor</v>
      </c>
      <c r="C141" s="144" t="s">
        <v>544</v>
      </c>
      <c r="D141" s="144" t="s">
        <v>220</v>
      </c>
      <c r="E141" s="144" t="str">
        <f>VLOOKUP(D141,Empresas!$D$7:$E$92,2,0)</f>
        <v>INVERSIONES PIANDA S.A.C.</v>
      </c>
      <c r="F141" s="146" t="s">
        <v>191</v>
      </c>
      <c r="G141" s="145">
        <f t="shared" si="26"/>
        <v>70</v>
      </c>
      <c r="H141" s="145" t="str">
        <f>VLOOKUP(D141,Empresas!$D$6:$L$92,7,0)</f>
        <v>Trimestral</v>
      </c>
      <c r="I141" s="144" t="str">
        <f>VLOOKUP(VLOOKUP(D141&amp;"|"&amp;B141,Empresas!$I$7:$CB$92,G141,0),Tablas!$A$13:$B$14,2,0)</f>
        <v>Si</v>
      </c>
      <c r="J141" s="78">
        <v>1</v>
      </c>
      <c r="K141" s="78">
        <v>1</v>
      </c>
      <c r="L141" s="78">
        <v>1</v>
      </c>
      <c r="M141" s="78">
        <v>1</v>
      </c>
      <c r="N141" s="78">
        <v>1</v>
      </c>
      <c r="O141" s="78">
        <v>1</v>
      </c>
      <c r="P141" s="78">
        <v>1</v>
      </c>
      <c r="Q141" s="78">
        <v>1</v>
      </c>
      <c r="R141" s="78"/>
      <c r="S141" s="78"/>
      <c r="T141" s="78"/>
      <c r="U141" s="78"/>
      <c r="V141" s="78" t="str">
        <f>VLOOKUP(D141,Empresas!$D$7:$CF$91,81,0)</f>
        <v>B</v>
      </c>
      <c r="W141" s="78" t="str">
        <f>VLOOKUP(D141,Empresas!$D$7:$M$91,10,0)</f>
        <v>General/Prico</v>
      </c>
      <c r="X141" s="69" t="str">
        <f t="shared" si="21"/>
        <v>NO</v>
      </c>
      <c r="Y141" s="153" t="str">
        <f t="shared" si="22"/>
        <v>Si aplica</v>
      </c>
      <c r="Z141" s="147">
        <f>IF(Y141="No aplica",0,IF(I141="no",0,IF(I141="No aplica",0,IF(I141="Si",1,IF(I141="Fisico",1,IF(I141="Electronico",2,VLOOKUP(C141&amp;"|"&amp;B141&amp;"|"&amp;D141,Empresas!$C$6:$CC$92,G141+6+1,0)))))))</f>
        <v>1</v>
      </c>
      <c r="AA141" s="147">
        <f>IF(AND($I141="Si",J141=1),1,IF(AND($I141="Fisico",J141=1),1,IF(AND(J141=1,$I141="Electronico"),2,IF(J141=1,VLOOKUP($C141&amp;"|"&amp;$B141&amp;"|"&amp;$D141,Empresas!$C$6:$CC$92,$G141+6+1,0),0))))</f>
        <v>1</v>
      </c>
      <c r="AB141" s="147">
        <f>IF(AND($I141="Si",K141=1),1,IF(AND($I141="Fisico",K141=1),1,IF(AND(K141=1,$I141="Electronico"),2,IF(K141=1,VLOOKUP($C141&amp;"|"&amp;$B141&amp;"|"&amp;$D141,Empresas!$C$6:$CC$92,$G141+6+1,0),0))))</f>
        <v>1</v>
      </c>
      <c r="AC141" s="147">
        <f>IF(AND($I141="Si",L141=1),1,IF(AND($I141="Fisico",L141=1),1,IF(AND(L141=1,$I141="Electronico"),2,IF(L141=1,VLOOKUP($C141&amp;"|"&amp;$B141&amp;"|"&amp;$D141,Empresas!$C$6:$CC$92,$G141+6+1,0),0))))</f>
        <v>1</v>
      </c>
      <c r="AD141" s="147">
        <f>IF(AND($I141="Si",M141=1),1,IF(AND($I141="Fisico",M141=1),1,IF(AND(M141=1,$I141="Electronico"),2,IF(M141=1,VLOOKUP($C141&amp;"|"&amp;$B141&amp;"|"&amp;$D141,Empresas!$C$6:$CC$92,$G141+6+1,0),0))))</f>
        <v>1</v>
      </c>
      <c r="AE141" s="147">
        <f>IF(AND($I141="Si",N141=1),1,IF(AND($I141="Fisico",N141=1),1,IF(AND(N141=1,$I141="Electronico"),2,IF(N141=1,VLOOKUP($C141&amp;"|"&amp;$B141&amp;"|"&amp;$D141,Empresas!$C$6:$CC$92,$G141+6+1,0),0))))</f>
        <v>1</v>
      </c>
      <c r="AF141" s="147">
        <f>IF(AND($I141="Si",O141=1),1,IF(AND($I141="Fisico",O141=1),1,IF(AND(O141=1,$I141="Electronico"),2,IF(O141=1,VLOOKUP($C141&amp;"|"&amp;$B141&amp;"|"&amp;$D141,Empresas!$C$6:$CC$92,$G141+6+1,0),0))))</f>
        <v>1</v>
      </c>
      <c r="AG141" s="147">
        <f>IF(AND($I141="Si",P141=1),1,IF(AND($I141="Fisico",P141=1),1,IF(AND(P141=1,$I141="Electronico"),2,IF(P141=1,VLOOKUP($C141&amp;"|"&amp;$B141&amp;"|"&amp;$D141,Empresas!$C$6:$CC$92,$G141+6+1,0),0))))</f>
        <v>1</v>
      </c>
      <c r="AH141" s="147">
        <f>IF(AND($I141="Si",Q141=1),1,IF(AND($I141="Fisico",Q141=1),1,IF(AND(Q141=1,$I141="Electronico"),2,IF(Q141=1,VLOOKUP($C141&amp;"|"&amp;$B141&amp;"|"&amp;$D141,Empresas!$C$6:$CC$92,$G141+6+1,0),0))))</f>
        <v>1</v>
      </c>
      <c r="AI141" s="147">
        <f>IF(AND($I141="Si",R141=1),1,IF(AND($I141="Fisico",R141=1),1,IF(AND(R141=1,$I141="Electronico"),2,IF(R141=1,VLOOKUP($C141&amp;"|"&amp;$B141&amp;"|"&amp;$D141,Empresas!$C$6:$CC$92,$G141+6+1,0),0))))</f>
        <v>0</v>
      </c>
      <c r="AJ141" s="147">
        <f>IF(AND($I141="Si",S141=1),1,IF(AND($I141="Fisico",S141=1),1,IF(AND(S141=1,$I141="Electronico"),2,IF(S141=1,VLOOKUP($C141&amp;"|"&amp;$B141&amp;"|"&amp;$D141,Empresas!$C$6:$CC$92,$G141+6+1,0),0))))</f>
        <v>0</v>
      </c>
      <c r="AK141" s="147">
        <f>IF(AND($I141="Si",T141=1),1,IF(AND($I141="Fisico",T141=1),1,IF(AND(T141=1,$I141="Electronico"),2,IF(T141=1,VLOOKUP($C141&amp;"|"&amp;$B141&amp;"|"&amp;$D141,Empresas!$C$6:$CC$92,$G141+6+1,0),0))))</f>
        <v>0</v>
      </c>
      <c r="AL141" s="147">
        <f>IF(AND($I141="Si",U141=1),1,IF(AND($I141="Fisico",U141=1),1,IF(AND(U141=1,$I141="Electronico"),2,IF(U141=1,VLOOKUP($C141&amp;"|"&amp;$B141&amp;"|"&amp;$D141,Empresas!$C$6:$CC$92,$G141+6+1,0),0))))</f>
        <v>0</v>
      </c>
      <c r="AM141" s="149">
        <f t="shared" si="23"/>
        <v>8</v>
      </c>
      <c r="AN141" s="149">
        <f t="shared" si="24"/>
        <v>8</v>
      </c>
      <c r="AO141" s="152">
        <f t="shared" si="25"/>
        <v>1</v>
      </c>
    </row>
    <row r="142" spans="1:41" x14ac:dyDescent="0.25">
      <c r="A142" s="143" t="str">
        <f>VLOOKUP(D142,Empresas!$D$7:$F$91,3,0)</f>
        <v>Jose</v>
      </c>
      <c r="B142" s="144" t="str">
        <f>VLOOKUP(D142,Empresas!$D$7:$G$91,4,0)</f>
        <v>Wildor</v>
      </c>
      <c r="C142" s="144" t="s">
        <v>544</v>
      </c>
      <c r="D142" s="144" t="s">
        <v>220</v>
      </c>
      <c r="E142" s="144" t="str">
        <f>VLOOKUP(D142,Empresas!$D$7:$E$92,2,0)</f>
        <v>INVERSIONES PIANDA S.A.C.</v>
      </c>
      <c r="F142" s="144" t="s">
        <v>192</v>
      </c>
      <c r="G142" s="145">
        <f t="shared" si="26"/>
        <v>71</v>
      </c>
      <c r="H142" s="145" t="str">
        <f>VLOOKUP(D142,Empresas!$D$6:$L$92,7,0)</f>
        <v>Trimestral</v>
      </c>
      <c r="I142" s="144" t="str">
        <f>VLOOKUP(VLOOKUP(D142&amp;"|"&amp;B142,Empresas!$I$7:$CB$92,G142,0),Tablas!$A$13:$B$14,2,0)</f>
        <v>No</v>
      </c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 t="str">
        <f>VLOOKUP(D142,Empresas!$D$7:$CF$91,81,0)</f>
        <v>B</v>
      </c>
      <c r="W142" s="78" t="str">
        <f>VLOOKUP(D142,Empresas!$D$7:$M$91,10,0)</f>
        <v>General/Prico</v>
      </c>
      <c r="X142" s="69" t="str">
        <f t="shared" si="21"/>
        <v>NO</v>
      </c>
      <c r="Y142" s="153" t="str">
        <f t="shared" si="22"/>
        <v>No aplica</v>
      </c>
      <c r="Z142" s="147">
        <f>IF(Y142="No aplica",0,IF(I142="no",0,IF(I142="No aplica",0,IF(I142="Si",1,IF(I142="Fisico",1,IF(I142="Electronico",2,VLOOKUP(C142&amp;"|"&amp;B142&amp;"|"&amp;D142,Empresas!$C$6:$CC$92,G142+6+1,0)))))))</f>
        <v>0</v>
      </c>
      <c r="AA142" s="147">
        <f>IF(AND($I142="Si",J142=1),1,IF(AND($I142="Fisico",J142=1),1,IF(AND(J142=1,$I142="Electronico"),2,IF(J142=1,VLOOKUP($C142&amp;"|"&amp;$B142&amp;"|"&amp;$D142,Empresas!$C$6:$CC$92,$G142+6+1,0),0))))</f>
        <v>0</v>
      </c>
      <c r="AB142" s="147">
        <f>IF(AND($I142="Si",K142=1),1,IF(AND($I142="Fisico",K142=1),1,IF(AND(K142=1,$I142="Electronico"),2,IF(K142=1,VLOOKUP($C142&amp;"|"&amp;$B142&amp;"|"&amp;$D142,Empresas!$C$6:$CC$92,$G142+6+1,0),0))))</f>
        <v>0</v>
      </c>
      <c r="AC142" s="147">
        <f>IF(AND($I142="Si",L142=1),1,IF(AND($I142="Fisico",L142=1),1,IF(AND(L142=1,$I142="Electronico"),2,IF(L142=1,VLOOKUP($C142&amp;"|"&amp;$B142&amp;"|"&amp;$D142,Empresas!$C$6:$CC$92,$G142+6+1,0),0))))</f>
        <v>0</v>
      </c>
      <c r="AD142" s="147">
        <f>IF(AND($I142="Si",M142=1),1,IF(AND($I142="Fisico",M142=1),1,IF(AND(M142=1,$I142="Electronico"),2,IF(M142=1,VLOOKUP($C142&amp;"|"&amp;$B142&amp;"|"&amp;$D142,Empresas!$C$6:$CC$92,$G142+6+1,0),0))))</f>
        <v>0</v>
      </c>
      <c r="AE142" s="147">
        <f>IF(AND($I142="Si",N142=1),1,IF(AND($I142="Fisico",N142=1),1,IF(AND(N142=1,$I142="Electronico"),2,IF(N142=1,VLOOKUP($C142&amp;"|"&amp;$B142&amp;"|"&amp;$D142,Empresas!$C$6:$CC$92,$G142+6+1,0),0))))</f>
        <v>0</v>
      </c>
      <c r="AF142" s="147">
        <f>IF(AND($I142="Si",O142=1),1,IF(AND($I142="Fisico",O142=1),1,IF(AND(O142=1,$I142="Electronico"),2,IF(O142=1,VLOOKUP($C142&amp;"|"&amp;$B142&amp;"|"&amp;$D142,Empresas!$C$6:$CC$92,$G142+6+1,0),0))))</f>
        <v>0</v>
      </c>
      <c r="AG142" s="147">
        <f>IF(AND($I142="Si",P142=1),1,IF(AND($I142="Fisico",P142=1),1,IF(AND(P142=1,$I142="Electronico"),2,IF(P142=1,VLOOKUP($C142&amp;"|"&amp;$B142&amp;"|"&amp;$D142,Empresas!$C$6:$CC$92,$G142+6+1,0),0))))</f>
        <v>0</v>
      </c>
      <c r="AH142" s="147">
        <f>IF(AND($I142="Si",Q142=1),1,IF(AND($I142="Fisico",Q142=1),1,IF(AND(Q142=1,$I142="Electronico"),2,IF(Q142=1,VLOOKUP($C142&amp;"|"&amp;$B142&amp;"|"&amp;$D142,Empresas!$C$6:$CC$92,$G142+6+1,0),0))))</f>
        <v>0</v>
      </c>
      <c r="AI142" s="147">
        <f>IF(AND($I142="Si",R142=1),1,IF(AND($I142="Fisico",R142=1),1,IF(AND(R142=1,$I142="Electronico"),2,IF(R142=1,VLOOKUP($C142&amp;"|"&amp;$B142&amp;"|"&amp;$D142,Empresas!$C$6:$CC$92,$G142+6+1,0),0))))</f>
        <v>0</v>
      </c>
      <c r="AJ142" s="147">
        <f>IF(AND($I142="Si",S142=1),1,IF(AND($I142="Fisico",S142=1),1,IF(AND(S142=1,$I142="Electronico"),2,IF(S142=1,VLOOKUP($C142&amp;"|"&amp;$B142&amp;"|"&amp;$D142,Empresas!$C$6:$CC$92,$G142+6+1,0),0))))</f>
        <v>0</v>
      </c>
      <c r="AK142" s="147">
        <f>IF(AND($I142="Si",T142=1),1,IF(AND($I142="Fisico",T142=1),1,IF(AND(T142=1,$I142="Electronico"),2,IF(T142=1,VLOOKUP($C142&amp;"|"&amp;$B142&amp;"|"&amp;$D142,Empresas!$C$6:$CC$92,$G142+6+1,0),0))))</f>
        <v>0</v>
      </c>
      <c r="AL142" s="147">
        <f>IF(AND($I142="Si",U142=1),1,IF(AND($I142="Fisico",U142=1),1,IF(AND(U142=1,$I142="Electronico"),2,IF(U142=1,VLOOKUP($C142&amp;"|"&amp;$B142&amp;"|"&amp;$D142,Empresas!$C$6:$CC$92,$G142+6+1,0),0))))</f>
        <v>0</v>
      </c>
      <c r="AM142" s="149">
        <f t="shared" si="23"/>
        <v>0</v>
      </c>
      <c r="AN142" s="149">
        <f t="shared" si="24"/>
        <v>0</v>
      </c>
      <c r="AO142" s="152">
        <f t="shared" si="25"/>
        <v>0</v>
      </c>
    </row>
    <row r="143" spans="1:41" x14ac:dyDescent="0.25">
      <c r="A143" s="137" t="str">
        <f>VLOOKUP(D143,Empresas!$D$7:$F$91,3,0)</f>
        <v>Yulisa</v>
      </c>
      <c r="B143" s="138" t="str">
        <f>VLOOKUP(D143,Empresas!$D$7:$G$91,4,0)</f>
        <v>Lorenzo</v>
      </c>
      <c r="C143" s="138" t="s">
        <v>544</v>
      </c>
      <c r="D143" s="138" t="s">
        <v>8</v>
      </c>
      <c r="E143" s="138" t="str">
        <f>VLOOKUP(D143,Empresas!$D$7:$E$92,2,0)</f>
        <v>ASESORIA &amp; NEGOCIOS DEL PERU S.A.C.</v>
      </c>
      <c r="F143" s="138" t="s">
        <v>158</v>
      </c>
      <c r="G143" s="139">
        <f>+Empresas!$O$2</f>
        <v>7</v>
      </c>
      <c r="H143" s="139" t="str">
        <f>VLOOKUP(D143,Empresas!$D$6:$L$92,7,0)</f>
        <v>Semestral</v>
      </c>
      <c r="I143" s="138" t="str">
        <f>VLOOKUP(VLOOKUP(D143&amp;"|"&amp;B143,Empresas!$I$7:$CB$92,G143,0),Tablas!$A$3:$B$5,2,0)</f>
        <v>Registro y analisis</v>
      </c>
      <c r="J143" s="78">
        <v>1</v>
      </c>
      <c r="K143" s="78">
        <v>1</v>
      </c>
      <c r="L143" s="78">
        <v>1</v>
      </c>
      <c r="M143" s="78">
        <v>1</v>
      </c>
      <c r="N143" s="78">
        <v>1</v>
      </c>
      <c r="O143" s="78">
        <v>1</v>
      </c>
      <c r="P143" s="78">
        <v>1</v>
      </c>
      <c r="Q143" s="78">
        <v>1</v>
      </c>
      <c r="R143" s="78"/>
      <c r="S143" s="78"/>
      <c r="T143" s="78"/>
      <c r="U143" s="78"/>
      <c r="V143" s="78" t="str">
        <f>VLOOKUP(D143,Empresas!$D$7:$CF$91,81,0)</f>
        <v>D</v>
      </c>
      <c r="W143" s="78" t="str">
        <f>VLOOKUP(D143,Empresas!$D$7:$M$91,10,0)</f>
        <v>Mype</v>
      </c>
      <c r="X143" s="69" t="str">
        <f t="shared" si="21"/>
        <v>SI</v>
      </c>
      <c r="Y143" s="153" t="str">
        <f t="shared" si="22"/>
        <v>Si aplica</v>
      </c>
      <c r="Z143" s="147">
        <f>IF(Y143="No aplica",0,IF(I143="no",0,IF(I143="No aplica",0,IF(I143="Si",1,IF(I143="Fisico",1,IF(I143="Electronico",2,VLOOKUP(C143&amp;"|"&amp;B143&amp;"|"&amp;D143,Empresas!$C$6:$CC$92,G143+6+1,0)))))))</f>
        <v>1</v>
      </c>
      <c r="AA143" s="147">
        <f>IF(AND($I143="Si",J143=1),1,IF(AND($I143="Fisico",J143=1),1,IF(AND(J143=1,$I143="Electronico"),2,IF(J143=1,VLOOKUP($C143&amp;"|"&amp;$B143&amp;"|"&amp;$D143,Empresas!$C$6:$CC$92,$G143+6+1,0),0))))</f>
        <v>1</v>
      </c>
      <c r="AB143" s="147">
        <f>IF(AND($I143="Si",K143=1),1,IF(AND($I143="Fisico",K143=1),1,IF(AND(K143=1,$I143="Electronico"),2,IF(K143=1,VLOOKUP($C143&amp;"|"&amp;$B143&amp;"|"&amp;$D143,Empresas!$C$6:$CC$92,$G143+6+1,0),0))))</f>
        <v>1</v>
      </c>
      <c r="AC143" s="147">
        <f>IF(AND($I143="Si",L143=1),1,IF(AND($I143="Fisico",L143=1),1,IF(AND(L143=1,$I143="Electronico"),2,IF(L143=1,VLOOKUP($C143&amp;"|"&amp;$B143&amp;"|"&amp;$D143,Empresas!$C$6:$CC$92,$G143+6+1,0),0))))</f>
        <v>1</v>
      </c>
      <c r="AD143" s="147">
        <f>IF(AND($I143="Si",M143=1),1,IF(AND($I143="Fisico",M143=1),1,IF(AND(M143=1,$I143="Electronico"),2,IF(M143=1,VLOOKUP($C143&amp;"|"&amp;$B143&amp;"|"&amp;$D143,Empresas!$C$6:$CC$92,$G143+6+1,0),0))))</f>
        <v>1</v>
      </c>
      <c r="AE143" s="147">
        <f>IF(AND($I143="Si",N143=1),1,IF(AND($I143="Fisico",N143=1),1,IF(AND(N143=1,$I143="Electronico"),2,IF(N143=1,VLOOKUP($C143&amp;"|"&amp;$B143&amp;"|"&amp;$D143,Empresas!$C$6:$CC$92,$G143+6+1,0),0))))</f>
        <v>1</v>
      </c>
      <c r="AF143" s="147">
        <f>IF(AND($I143="Si",O143=1),1,IF(AND($I143="Fisico",O143=1),1,IF(AND(O143=1,$I143="Electronico"),2,IF(O143=1,VLOOKUP($C143&amp;"|"&amp;$B143&amp;"|"&amp;$D143,Empresas!$C$6:$CC$92,$G143+6+1,0),0))))</f>
        <v>1</v>
      </c>
      <c r="AG143" s="147">
        <f>IF(AND($I143="Si",P143=1),1,IF(AND($I143="Fisico",P143=1),1,IF(AND(P143=1,$I143="Electronico"),2,IF(P143=1,VLOOKUP($C143&amp;"|"&amp;$B143&amp;"|"&amp;$D143,Empresas!$C$6:$CC$92,$G143+6+1,0),0))))</f>
        <v>1</v>
      </c>
      <c r="AH143" s="147">
        <f>IF(AND($I143="Si",Q143=1),1,IF(AND($I143="Fisico",Q143=1),1,IF(AND(Q143=1,$I143="Electronico"),2,IF(Q143=1,VLOOKUP($C143&amp;"|"&amp;$B143&amp;"|"&amp;$D143,Empresas!$C$6:$CC$92,$G143+6+1,0),0))))</f>
        <v>1</v>
      </c>
      <c r="AI143" s="147">
        <f>IF(AND($I143="Si",R143=1),1,IF(AND($I143="Fisico",R143=1),1,IF(AND(R143=1,$I143="Electronico"),2,IF(R143=1,VLOOKUP($C143&amp;"|"&amp;$B143&amp;"|"&amp;$D143,Empresas!$C$6:$CC$92,$G143+6+1,0),0))))</f>
        <v>0</v>
      </c>
      <c r="AJ143" s="147">
        <f>IF(AND($I143="Si",S143=1),1,IF(AND($I143="Fisico",S143=1),1,IF(AND(S143=1,$I143="Electronico"),2,IF(S143=1,VLOOKUP($C143&amp;"|"&amp;$B143&amp;"|"&amp;$D143,Empresas!$C$6:$CC$92,$G143+6+1,0),0))))</f>
        <v>0</v>
      </c>
      <c r="AK143" s="147">
        <f>IF(AND($I143="Si",T143=1),1,IF(AND($I143="Fisico",T143=1),1,IF(AND(T143=1,$I143="Electronico"),2,IF(T143=1,VLOOKUP($C143&amp;"|"&amp;$B143&amp;"|"&amp;$D143,Empresas!$C$6:$CC$92,$G143+6+1,0),0))))</f>
        <v>0</v>
      </c>
      <c r="AL143" s="147">
        <f>IF(AND($I143="Si",U143=1),1,IF(AND($I143="Fisico",U143=1),1,IF(AND(U143=1,$I143="Electronico"),2,IF(U143=1,VLOOKUP($C143&amp;"|"&amp;$B143&amp;"|"&amp;$D143,Empresas!$C$6:$CC$92,$G143+6+1,0),0))))</f>
        <v>0</v>
      </c>
      <c r="AM143" s="149">
        <f t="shared" si="23"/>
        <v>8</v>
      </c>
      <c r="AN143" s="149">
        <f t="shared" si="24"/>
        <v>8</v>
      </c>
      <c r="AO143" s="152">
        <f t="shared" si="25"/>
        <v>1</v>
      </c>
    </row>
    <row r="144" spans="1:41" x14ac:dyDescent="0.25">
      <c r="A144" s="137" t="str">
        <f>VLOOKUP(D144,Empresas!$D$7:$F$91,3,0)</f>
        <v>Yulisa</v>
      </c>
      <c r="B144" s="138" t="str">
        <f>VLOOKUP(D144,Empresas!$D$7:$G$91,4,0)</f>
        <v>Lorenzo</v>
      </c>
      <c r="C144" s="138" t="s">
        <v>544</v>
      </c>
      <c r="D144" s="138" t="s">
        <v>8</v>
      </c>
      <c r="E144" s="138" t="str">
        <f>VLOOKUP(D144,Empresas!$D$7:$E$92,2,0)</f>
        <v>ASESORIA &amp; NEGOCIOS DEL PERU S.A.C.</v>
      </c>
      <c r="F144" s="138" t="s">
        <v>159</v>
      </c>
      <c r="G144" s="139">
        <f>+G143+3</f>
        <v>10</v>
      </c>
      <c r="H144" s="139" t="str">
        <f>VLOOKUP(D144,Empresas!$D$6:$L$92,7,0)</f>
        <v>Semestral</v>
      </c>
      <c r="I144" s="138" t="str">
        <f>VLOOKUP(VLOOKUP(D144&amp;"|"&amp;B144,Empresas!$I$7:$CB$92,G144,0),Tablas!$A$3:$B$5,2,0)</f>
        <v>Registro y analisis</v>
      </c>
      <c r="J144" s="78">
        <v>1</v>
      </c>
      <c r="K144" s="78">
        <v>1</v>
      </c>
      <c r="L144" s="78">
        <v>1</v>
      </c>
      <c r="M144" s="78">
        <v>1</v>
      </c>
      <c r="N144" s="78">
        <v>1</v>
      </c>
      <c r="O144" s="78">
        <v>1</v>
      </c>
      <c r="P144" s="78">
        <v>1</v>
      </c>
      <c r="Q144" s="78">
        <v>1</v>
      </c>
      <c r="R144" s="78"/>
      <c r="S144" s="78"/>
      <c r="T144" s="78"/>
      <c r="U144" s="78"/>
      <c r="V144" s="78" t="str">
        <f>VLOOKUP(D144,Empresas!$D$7:$CF$91,81,0)</f>
        <v>D</v>
      </c>
      <c r="W144" s="78" t="str">
        <f>VLOOKUP(D144,Empresas!$D$7:$M$91,10,0)</f>
        <v>Mype</v>
      </c>
      <c r="X144" s="69" t="str">
        <f t="shared" si="21"/>
        <v>SI</v>
      </c>
      <c r="Y144" s="153" t="str">
        <f t="shared" si="22"/>
        <v>Si aplica</v>
      </c>
      <c r="Z144" s="147">
        <f>IF(Y144="No aplica",0,IF(I144="no",0,IF(I144="No aplica",0,IF(I144="Si",1,IF(I144="Fisico",1,IF(I144="Electronico",2,VLOOKUP(C144&amp;"|"&amp;B144&amp;"|"&amp;D144,Empresas!$C$6:$CC$92,G144+6+1,0)))))))</f>
        <v>1</v>
      </c>
      <c r="AA144" s="147">
        <f>IF(AND($I144="Si",J144=1),1,IF(AND($I144="Fisico",J144=1),1,IF(AND(J144=1,$I144="Electronico"),2,IF(J144=1,VLOOKUP($C144&amp;"|"&amp;$B144&amp;"|"&amp;$D144,Empresas!$C$6:$CC$92,$G144+6+1,0),0))))</f>
        <v>1</v>
      </c>
      <c r="AB144" s="147">
        <f>IF(AND($I144="Si",K144=1),1,IF(AND($I144="Fisico",K144=1),1,IF(AND(K144=1,$I144="Electronico"),2,IF(K144=1,VLOOKUP($C144&amp;"|"&amp;$B144&amp;"|"&amp;$D144,Empresas!$C$6:$CC$92,$G144+6+1,0),0))))</f>
        <v>1</v>
      </c>
      <c r="AC144" s="147">
        <f>IF(AND($I144="Si",L144=1),1,IF(AND($I144="Fisico",L144=1),1,IF(AND(L144=1,$I144="Electronico"),2,IF(L144=1,VLOOKUP($C144&amp;"|"&amp;$B144&amp;"|"&amp;$D144,Empresas!$C$6:$CC$92,$G144+6+1,0),0))))</f>
        <v>1</v>
      </c>
      <c r="AD144" s="147">
        <f>IF(AND($I144="Si",M144=1),1,IF(AND($I144="Fisico",M144=1),1,IF(AND(M144=1,$I144="Electronico"),2,IF(M144=1,VLOOKUP($C144&amp;"|"&amp;$B144&amp;"|"&amp;$D144,Empresas!$C$6:$CC$92,$G144+6+1,0),0))))</f>
        <v>1</v>
      </c>
      <c r="AE144" s="147">
        <f>IF(AND($I144="Si",N144=1),1,IF(AND($I144="Fisico",N144=1),1,IF(AND(N144=1,$I144="Electronico"),2,IF(N144=1,VLOOKUP($C144&amp;"|"&amp;$B144&amp;"|"&amp;$D144,Empresas!$C$6:$CC$92,$G144+6+1,0),0))))</f>
        <v>1</v>
      </c>
      <c r="AF144" s="147">
        <f>IF(AND($I144="Si",O144=1),1,IF(AND($I144="Fisico",O144=1),1,IF(AND(O144=1,$I144="Electronico"),2,IF(O144=1,VLOOKUP($C144&amp;"|"&amp;$B144&amp;"|"&amp;$D144,Empresas!$C$6:$CC$92,$G144+6+1,0),0))))</f>
        <v>1</v>
      </c>
      <c r="AG144" s="147">
        <f>IF(AND($I144="Si",P144=1),1,IF(AND($I144="Fisico",P144=1),1,IF(AND(P144=1,$I144="Electronico"),2,IF(P144=1,VLOOKUP($C144&amp;"|"&amp;$B144&amp;"|"&amp;$D144,Empresas!$C$6:$CC$92,$G144+6+1,0),0))))</f>
        <v>1</v>
      </c>
      <c r="AH144" s="147">
        <f>IF(AND($I144="Si",Q144=1),1,IF(AND($I144="Fisico",Q144=1),1,IF(AND(Q144=1,$I144="Electronico"),2,IF(Q144=1,VLOOKUP($C144&amp;"|"&amp;$B144&amp;"|"&amp;$D144,Empresas!$C$6:$CC$92,$G144+6+1,0),0))))</f>
        <v>1</v>
      </c>
      <c r="AI144" s="147">
        <f>IF(AND($I144="Si",R144=1),1,IF(AND($I144="Fisico",R144=1),1,IF(AND(R144=1,$I144="Electronico"),2,IF(R144=1,VLOOKUP($C144&amp;"|"&amp;$B144&amp;"|"&amp;$D144,Empresas!$C$6:$CC$92,$G144+6+1,0),0))))</f>
        <v>0</v>
      </c>
      <c r="AJ144" s="147">
        <f>IF(AND($I144="Si",S144=1),1,IF(AND($I144="Fisico",S144=1),1,IF(AND(S144=1,$I144="Electronico"),2,IF(S144=1,VLOOKUP($C144&amp;"|"&amp;$B144&amp;"|"&amp;$D144,Empresas!$C$6:$CC$92,$G144+6+1,0),0))))</f>
        <v>0</v>
      </c>
      <c r="AK144" s="147">
        <f>IF(AND($I144="Si",T144=1),1,IF(AND($I144="Fisico",T144=1),1,IF(AND(T144=1,$I144="Electronico"),2,IF(T144=1,VLOOKUP($C144&amp;"|"&amp;$B144&amp;"|"&amp;$D144,Empresas!$C$6:$CC$92,$G144+6+1,0),0))))</f>
        <v>0</v>
      </c>
      <c r="AL144" s="147">
        <f>IF(AND($I144="Si",U144=1),1,IF(AND($I144="Fisico",U144=1),1,IF(AND(U144=1,$I144="Electronico"),2,IF(U144=1,VLOOKUP($C144&amp;"|"&amp;$B144&amp;"|"&amp;$D144,Empresas!$C$6:$CC$92,$G144+6+1,0),0))))</f>
        <v>0</v>
      </c>
      <c r="AM144" s="149">
        <f t="shared" si="23"/>
        <v>8</v>
      </c>
      <c r="AN144" s="149">
        <f t="shared" si="24"/>
        <v>8</v>
      </c>
      <c r="AO144" s="152">
        <f t="shared" si="25"/>
        <v>1</v>
      </c>
    </row>
    <row r="145" spans="1:41" x14ac:dyDescent="0.25">
      <c r="A145" s="137" t="str">
        <f>VLOOKUP(D145,Empresas!$D$7:$F$91,3,0)</f>
        <v>Yulisa</v>
      </c>
      <c r="B145" s="138" t="str">
        <f>VLOOKUP(D145,Empresas!$D$7:$G$91,4,0)</f>
        <v>Lorenzo</v>
      </c>
      <c r="C145" s="138" t="s">
        <v>544</v>
      </c>
      <c r="D145" s="138" t="s">
        <v>8</v>
      </c>
      <c r="E145" s="138" t="str">
        <f>VLOOKUP(D145,Empresas!$D$7:$E$92,2,0)</f>
        <v>ASESORIA &amp; NEGOCIOS DEL PERU S.A.C.</v>
      </c>
      <c r="F145" s="138" t="s">
        <v>160</v>
      </c>
      <c r="G145" s="139">
        <f t="shared" ref="G145:G156" si="27">+G144+3</f>
        <v>13</v>
      </c>
      <c r="H145" s="139" t="str">
        <f>VLOOKUP(D145,Empresas!$D$6:$L$92,7,0)</f>
        <v>Semestral</v>
      </c>
      <c r="I145" s="138" t="str">
        <f>VLOOKUP(VLOOKUP(D145&amp;"|"&amp;B145,Empresas!$I$7:$CB$92,G145,0),Tablas!$A$3:$B$5,2,0)</f>
        <v>Registro y analisis</v>
      </c>
      <c r="J145" s="78">
        <v>2</v>
      </c>
      <c r="K145" s="78">
        <v>2</v>
      </c>
      <c r="L145" s="78">
        <v>2</v>
      </c>
      <c r="M145" s="78">
        <v>2</v>
      </c>
      <c r="N145" s="78">
        <v>2</v>
      </c>
      <c r="O145" s="78">
        <v>2</v>
      </c>
      <c r="P145" s="78">
        <v>2</v>
      </c>
      <c r="Q145" s="78">
        <v>2</v>
      </c>
      <c r="R145" s="78"/>
      <c r="S145" s="78"/>
      <c r="T145" s="78"/>
      <c r="U145" s="78"/>
      <c r="V145" s="78" t="str">
        <f>VLOOKUP(D145,Empresas!$D$7:$CF$91,81,0)</f>
        <v>D</v>
      </c>
      <c r="W145" s="78" t="str">
        <f>VLOOKUP(D145,Empresas!$D$7:$M$91,10,0)</f>
        <v>Mype</v>
      </c>
      <c r="X145" s="69" t="str">
        <f t="shared" si="21"/>
        <v>SI</v>
      </c>
      <c r="Y145" s="153" t="str">
        <f t="shared" si="22"/>
        <v>Si aplica</v>
      </c>
      <c r="Z145" s="147">
        <f>IF(Y145="No aplica",0,IF(I145="no",0,IF(I145="No aplica",0,IF(I145="Si",1,IF(I145="Fisico",1,IF(I145="Electronico",2,VLOOKUP(C145&amp;"|"&amp;B145&amp;"|"&amp;D145,Empresas!$C$6:$CC$92,G145+6+1,0)))))))</f>
        <v>2</v>
      </c>
      <c r="AA145" s="147">
        <f>IF(AND($I145="Si",J145=1),1,IF(AND($I145="Fisico",J145=1),1,IF(AND(J145=1,$I145="Electronico"),2,IF(J145=1,VLOOKUP($C145&amp;"|"&amp;$B145&amp;"|"&amp;$D145,Empresas!$C$6:$CC$92,$G145+6+1,0),0))))</f>
        <v>0</v>
      </c>
      <c r="AB145" s="147">
        <f>IF(AND($I145="Si",K145=1),1,IF(AND($I145="Fisico",K145=1),1,IF(AND(K145=1,$I145="Electronico"),2,IF(K145=1,VLOOKUP($C145&amp;"|"&amp;$B145&amp;"|"&amp;$D145,Empresas!$C$6:$CC$92,$G145+6+1,0),0))))</f>
        <v>0</v>
      </c>
      <c r="AC145" s="147">
        <f>IF(AND($I145="Si",L145=1),1,IF(AND($I145="Fisico",L145=1),1,IF(AND(L145=1,$I145="Electronico"),2,IF(L145=1,VLOOKUP($C145&amp;"|"&amp;$B145&amp;"|"&amp;$D145,Empresas!$C$6:$CC$92,$G145+6+1,0),0))))</f>
        <v>0</v>
      </c>
      <c r="AD145" s="147">
        <f>IF(AND($I145="Si",M145=1),1,IF(AND($I145="Fisico",M145=1),1,IF(AND(M145=1,$I145="Electronico"),2,IF(M145=1,VLOOKUP($C145&amp;"|"&amp;$B145&amp;"|"&amp;$D145,Empresas!$C$6:$CC$92,$G145+6+1,0),0))))</f>
        <v>0</v>
      </c>
      <c r="AE145" s="147">
        <f>IF(AND($I145="Si",N145=1),1,IF(AND($I145="Fisico",N145=1),1,IF(AND(N145=1,$I145="Electronico"),2,IF(N145=1,VLOOKUP($C145&amp;"|"&amp;$B145&amp;"|"&amp;$D145,Empresas!$C$6:$CC$92,$G145+6+1,0),0))))</f>
        <v>0</v>
      </c>
      <c r="AF145" s="147">
        <f>IF(AND($I145="Si",O145=1),1,IF(AND($I145="Fisico",O145=1),1,IF(AND(O145=1,$I145="Electronico"),2,IF(O145=1,VLOOKUP($C145&amp;"|"&amp;$B145&amp;"|"&amp;$D145,Empresas!$C$6:$CC$92,$G145+6+1,0),0))))</f>
        <v>0</v>
      </c>
      <c r="AG145" s="147">
        <f>IF(AND($I145="Si",P145=1),1,IF(AND($I145="Fisico",P145=1),1,IF(AND(P145=1,$I145="Electronico"),2,IF(P145=1,VLOOKUP($C145&amp;"|"&amp;$B145&amp;"|"&amp;$D145,Empresas!$C$6:$CC$92,$G145+6+1,0),0))))</f>
        <v>0</v>
      </c>
      <c r="AH145" s="147">
        <f>IF(AND($I145="Si",Q145=1),1,IF(AND($I145="Fisico",Q145=1),1,IF(AND(Q145=1,$I145="Electronico"),2,IF(Q145=1,VLOOKUP($C145&amp;"|"&amp;$B145&amp;"|"&amp;$D145,Empresas!$C$6:$CC$92,$G145+6+1,0),0))))</f>
        <v>0</v>
      </c>
      <c r="AI145" s="147">
        <f>IF(AND($I145="Si",R145=1),1,IF(AND($I145="Fisico",R145=1),1,IF(AND(R145=1,$I145="Electronico"),2,IF(R145=1,VLOOKUP($C145&amp;"|"&amp;$B145&amp;"|"&amp;$D145,Empresas!$C$6:$CC$92,$G145+6+1,0),0))))</f>
        <v>0</v>
      </c>
      <c r="AJ145" s="147">
        <f>IF(AND($I145="Si",S145=1),1,IF(AND($I145="Fisico",S145=1),1,IF(AND(S145=1,$I145="Electronico"),2,IF(S145=1,VLOOKUP($C145&amp;"|"&amp;$B145&amp;"|"&amp;$D145,Empresas!$C$6:$CC$92,$G145+6+1,0),0))))</f>
        <v>0</v>
      </c>
      <c r="AK145" s="147">
        <f>IF(AND($I145="Si",T145=1),1,IF(AND($I145="Fisico",T145=1),1,IF(AND(T145=1,$I145="Electronico"),2,IF(T145=1,VLOOKUP($C145&amp;"|"&amp;$B145&amp;"|"&amp;$D145,Empresas!$C$6:$CC$92,$G145+6+1,0),0))))</f>
        <v>0</v>
      </c>
      <c r="AL145" s="147">
        <f>IF(AND($I145="Si",U145=1),1,IF(AND($I145="Fisico",U145=1),1,IF(AND(U145=1,$I145="Electronico"),2,IF(U145=1,VLOOKUP($C145&amp;"|"&amp;$B145&amp;"|"&amp;$D145,Empresas!$C$6:$CC$92,$G145+6+1,0),0))))</f>
        <v>0</v>
      </c>
      <c r="AM145" s="149">
        <f t="shared" si="23"/>
        <v>0</v>
      </c>
      <c r="AN145" s="149">
        <f t="shared" si="24"/>
        <v>16</v>
      </c>
      <c r="AO145" s="152">
        <f t="shared" si="25"/>
        <v>0</v>
      </c>
    </row>
    <row r="146" spans="1:41" x14ac:dyDescent="0.25">
      <c r="A146" s="137" t="str">
        <f>VLOOKUP(D146,Empresas!$D$7:$F$91,3,0)</f>
        <v>Yulisa</v>
      </c>
      <c r="B146" s="138" t="str">
        <f>VLOOKUP(D146,Empresas!$D$7:$G$91,4,0)</f>
        <v>Lorenzo</v>
      </c>
      <c r="C146" s="138" t="s">
        <v>544</v>
      </c>
      <c r="D146" s="138" t="s">
        <v>8</v>
      </c>
      <c r="E146" s="138" t="str">
        <f>VLOOKUP(D146,Empresas!$D$7:$E$92,2,0)</f>
        <v>ASESORIA &amp; NEGOCIOS DEL PERU S.A.C.</v>
      </c>
      <c r="F146" s="138" t="s">
        <v>161</v>
      </c>
      <c r="G146" s="139">
        <f t="shared" si="27"/>
        <v>16</v>
      </c>
      <c r="H146" s="139" t="str">
        <f>VLOOKUP(D146,Empresas!$D$6:$L$92,7,0)</f>
        <v>Semestral</v>
      </c>
      <c r="I146" s="138" t="str">
        <f>VLOOKUP(VLOOKUP(D146&amp;"|"&amp;B146,Empresas!$I$7:$CB$92,G146,0),Tablas!$A$3:$B$5,2,0)</f>
        <v>No aplica</v>
      </c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 t="str">
        <f>VLOOKUP(D146,Empresas!$D$7:$CF$91,81,0)</f>
        <v>D</v>
      </c>
      <c r="W146" s="78" t="str">
        <f>VLOOKUP(D146,Empresas!$D$7:$M$91,10,0)</f>
        <v>Mype</v>
      </c>
      <c r="X146" s="69" t="str">
        <f t="shared" si="21"/>
        <v>SI</v>
      </c>
      <c r="Y146" s="153" t="str">
        <f t="shared" si="22"/>
        <v>No aplica</v>
      </c>
      <c r="Z146" s="147">
        <f>IF(Y146="No aplica",0,IF(I146="no",0,IF(I146="No aplica",0,IF(I146="Si",1,IF(I146="Fisico",1,IF(I146="Electronico",2,VLOOKUP(C146&amp;"|"&amp;B146&amp;"|"&amp;D146,Empresas!$C$6:$CC$92,G146+6+1,0)))))))</f>
        <v>0</v>
      </c>
      <c r="AA146" s="147">
        <f>IF(AND($I146="Si",J146=1),1,IF(AND($I146="Fisico",J146=1),1,IF(AND(J146=1,$I146="Electronico"),2,IF(J146=1,VLOOKUP($C146&amp;"|"&amp;$B146&amp;"|"&amp;$D146,Empresas!$C$6:$CC$92,$G146+6+1,0),0))))</f>
        <v>0</v>
      </c>
      <c r="AB146" s="147">
        <f>IF(AND($I146="Si",K146=1),1,IF(AND($I146="Fisico",K146=1),1,IF(AND(K146=1,$I146="Electronico"),2,IF(K146=1,VLOOKUP($C146&amp;"|"&amp;$B146&amp;"|"&amp;$D146,Empresas!$C$6:$CC$92,$G146+6+1,0),0))))</f>
        <v>0</v>
      </c>
      <c r="AC146" s="147">
        <f>IF(AND($I146="Si",L146=1),1,IF(AND($I146="Fisico",L146=1),1,IF(AND(L146=1,$I146="Electronico"),2,IF(L146=1,VLOOKUP($C146&amp;"|"&amp;$B146&amp;"|"&amp;$D146,Empresas!$C$6:$CC$92,$G146+6+1,0),0))))</f>
        <v>0</v>
      </c>
      <c r="AD146" s="147">
        <f>IF(AND($I146="Si",M146=1),1,IF(AND($I146="Fisico",M146=1),1,IF(AND(M146=1,$I146="Electronico"),2,IF(M146=1,VLOOKUP($C146&amp;"|"&amp;$B146&amp;"|"&amp;$D146,Empresas!$C$6:$CC$92,$G146+6+1,0),0))))</f>
        <v>0</v>
      </c>
      <c r="AE146" s="147">
        <f>IF(AND($I146="Si",N146=1),1,IF(AND($I146="Fisico",N146=1),1,IF(AND(N146=1,$I146="Electronico"),2,IF(N146=1,VLOOKUP($C146&amp;"|"&amp;$B146&amp;"|"&amp;$D146,Empresas!$C$6:$CC$92,$G146+6+1,0),0))))</f>
        <v>0</v>
      </c>
      <c r="AF146" s="147">
        <f>IF(AND($I146="Si",O146=1),1,IF(AND($I146="Fisico",O146=1),1,IF(AND(O146=1,$I146="Electronico"),2,IF(O146=1,VLOOKUP($C146&amp;"|"&amp;$B146&amp;"|"&amp;$D146,Empresas!$C$6:$CC$92,$G146+6+1,0),0))))</f>
        <v>0</v>
      </c>
      <c r="AG146" s="147">
        <f>IF(AND($I146="Si",P146=1),1,IF(AND($I146="Fisico",P146=1),1,IF(AND(P146=1,$I146="Electronico"),2,IF(P146=1,VLOOKUP($C146&amp;"|"&amp;$B146&amp;"|"&amp;$D146,Empresas!$C$6:$CC$92,$G146+6+1,0),0))))</f>
        <v>0</v>
      </c>
      <c r="AH146" s="147">
        <f>IF(AND($I146="Si",Q146=1),1,IF(AND($I146="Fisico",Q146=1),1,IF(AND(Q146=1,$I146="Electronico"),2,IF(Q146=1,VLOOKUP($C146&amp;"|"&amp;$B146&amp;"|"&amp;$D146,Empresas!$C$6:$CC$92,$G146+6+1,0),0))))</f>
        <v>0</v>
      </c>
      <c r="AI146" s="147">
        <f>IF(AND($I146="Si",R146=1),1,IF(AND($I146="Fisico",R146=1),1,IF(AND(R146=1,$I146="Electronico"),2,IF(R146=1,VLOOKUP($C146&amp;"|"&amp;$B146&amp;"|"&amp;$D146,Empresas!$C$6:$CC$92,$G146+6+1,0),0))))</f>
        <v>0</v>
      </c>
      <c r="AJ146" s="147">
        <f>IF(AND($I146="Si",S146=1),1,IF(AND($I146="Fisico",S146=1),1,IF(AND(S146=1,$I146="Electronico"),2,IF(S146=1,VLOOKUP($C146&amp;"|"&amp;$B146&amp;"|"&amp;$D146,Empresas!$C$6:$CC$92,$G146+6+1,0),0))))</f>
        <v>0</v>
      </c>
      <c r="AK146" s="147">
        <f>IF(AND($I146="Si",T146=1),1,IF(AND($I146="Fisico",T146=1),1,IF(AND(T146=1,$I146="Electronico"),2,IF(T146=1,VLOOKUP($C146&amp;"|"&amp;$B146&amp;"|"&amp;$D146,Empresas!$C$6:$CC$92,$G146+6+1,0),0))))</f>
        <v>0</v>
      </c>
      <c r="AL146" s="147">
        <f>IF(AND($I146="Si",U146=1),1,IF(AND($I146="Fisico",U146=1),1,IF(AND(U146=1,$I146="Electronico"),2,IF(U146=1,VLOOKUP($C146&amp;"|"&amp;$B146&amp;"|"&amp;$D146,Empresas!$C$6:$CC$92,$G146+6+1,0),0))))</f>
        <v>0</v>
      </c>
      <c r="AM146" s="149">
        <f t="shared" si="23"/>
        <v>0</v>
      </c>
      <c r="AN146" s="149">
        <f t="shared" si="24"/>
        <v>0</v>
      </c>
      <c r="AO146" s="152">
        <f t="shared" si="25"/>
        <v>0</v>
      </c>
    </row>
    <row r="147" spans="1:41" x14ac:dyDescent="0.25">
      <c r="A147" s="137" t="str">
        <f>VLOOKUP(D147,Empresas!$D$7:$F$91,3,0)</f>
        <v>Yulisa</v>
      </c>
      <c r="B147" s="138" t="str">
        <f>VLOOKUP(D147,Empresas!$D$7:$G$91,4,0)</f>
        <v>Lorenzo</v>
      </c>
      <c r="C147" s="138" t="s">
        <v>544</v>
      </c>
      <c r="D147" s="138" t="s">
        <v>8</v>
      </c>
      <c r="E147" s="138" t="str">
        <f>VLOOKUP(D147,Empresas!$D$7:$E$92,2,0)</f>
        <v>ASESORIA &amp; NEGOCIOS DEL PERU S.A.C.</v>
      </c>
      <c r="F147" s="138" t="s">
        <v>162</v>
      </c>
      <c r="G147" s="139">
        <f t="shared" si="27"/>
        <v>19</v>
      </c>
      <c r="H147" s="139" t="str">
        <f>VLOOKUP(D147,Empresas!$D$6:$L$92,7,0)</f>
        <v>Semestral</v>
      </c>
      <c r="I147" s="138" t="str">
        <f>VLOOKUP(VLOOKUP(D147&amp;"|"&amp;B147,Empresas!$I$7:$CB$92,G147,0),Tablas!$A$3:$B$5,2,0)</f>
        <v>No aplica</v>
      </c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 t="str">
        <f>VLOOKUP(D147,Empresas!$D$7:$CF$91,81,0)</f>
        <v>D</v>
      </c>
      <c r="W147" s="78" t="str">
        <f>VLOOKUP(D147,Empresas!$D$7:$M$91,10,0)</f>
        <v>Mype</v>
      </c>
      <c r="X147" s="69" t="str">
        <f t="shared" si="21"/>
        <v>SI</v>
      </c>
      <c r="Y147" s="153" t="str">
        <f t="shared" si="22"/>
        <v>No aplica</v>
      </c>
      <c r="Z147" s="147">
        <f>IF(Y147="No aplica",0,IF(I147="no",0,IF(I147="No aplica",0,IF(I147="Si",1,IF(I147="Fisico",1,IF(I147="Electronico",2,VLOOKUP(C147&amp;"|"&amp;B147&amp;"|"&amp;D147,Empresas!$C$6:$CC$92,G147+6+1,0)))))))</f>
        <v>0</v>
      </c>
      <c r="AA147" s="147">
        <f>IF(AND($I147="Si",J147=1),1,IF(AND($I147="Fisico",J147=1),1,IF(AND(J147=1,$I147="Electronico"),2,IF(J147=1,VLOOKUP($C147&amp;"|"&amp;$B147&amp;"|"&amp;$D147,Empresas!$C$6:$CC$92,$G147+6+1,0),0))))</f>
        <v>0</v>
      </c>
      <c r="AB147" s="147">
        <f>IF(AND($I147="Si",K147=1),1,IF(AND($I147="Fisico",K147=1),1,IF(AND(K147=1,$I147="Electronico"),2,IF(K147=1,VLOOKUP($C147&amp;"|"&amp;$B147&amp;"|"&amp;$D147,Empresas!$C$6:$CC$92,$G147+6+1,0),0))))</f>
        <v>0</v>
      </c>
      <c r="AC147" s="147">
        <f>IF(AND($I147="Si",L147=1),1,IF(AND($I147="Fisico",L147=1),1,IF(AND(L147=1,$I147="Electronico"),2,IF(L147=1,VLOOKUP($C147&amp;"|"&amp;$B147&amp;"|"&amp;$D147,Empresas!$C$6:$CC$92,$G147+6+1,0),0))))</f>
        <v>0</v>
      </c>
      <c r="AD147" s="147">
        <f>IF(AND($I147="Si",M147=1),1,IF(AND($I147="Fisico",M147=1),1,IF(AND(M147=1,$I147="Electronico"),2,IF(M147=1,VLOOKUP($C147&amp;"|"&amp;$B147&amp;"|"&amp;$D147,Empresas!$C$6:$CC$92,$G147+6+1,0),0))))</f>
        <v>0</v>
      </c>
      <c r="AE147" s="147">
        <f>IF(AND($I147="Si",N147=1),1,IF(AND($I147="Fisico",N147=1),1,IF(AND(N147=1,$I147="Electronico"),2,IF(N147=1,VLOOKUP($C147&amp;"|"&amp;$B147&amp;"|"&amp;$D147,Empresas!$C$6:$CC$92,$G147+6+1,0),0))))</f>
        <v>0</v>
      </c>
      <c r="AF147" s="147">
        <f>IF(AND($I147="Si",O147=1),1,IF(AND($I147="Fisico",O147=1),1,IF(AND(O147=1,$I147="Electronico"),2,IF(O147=1,VLOOKUP($C147&amp;"|"&amp;$B147&amp;"|"&amp;$D147,Empresas!$C$6:$CC$92,$G147+6+1,0),0))))</f>
        <v>0</v>
      </c>
      <c r="AG147" s="147">
        <f>IF(AND($I147="Si",P147=1),1,IF(AND($I147="Fisico",P147=1),1,IF(AND(P147=1,$I147="Electronico"),2,IF(P147=1,VLOOKUP($C147&amp;"|"&amp;$B147&amp;"|"&amp;$D147,Empresas!$C$6:$CC$92,$G147+6+1,0),0))))</f>
        <v>0</v>
      </c>
      <c r="AH147" s="147">
        <f>IF(AND($I147="Si",Q147=1),1,IF(AND($I147="Fisico",Q147=1),1,IF(AND(Q147=1,$I147="Electronico"),2,IF(Q147=1,VLOOKUP($C147&amp;"|"&amp;$B147&amp;"|"&amp;$D147,Empresas!$C$6:$CC$92,$G147+6+1,0),0))))</f>
        <v>0</v>
      </c>
      <c r="AI147" s="147">
        <f>IF(AND($I147="Si",R147=1),1,IF(AND($I147="Fisico",R147=1),1,IF(AND(R147=1,$I147="Electronico"),2,IF(R147=1,VLOOKUP($C147&amp;"|"&amp;$B147&amp;"|"&amp;$D147,Empresas!$C$6:$CC$92,$G147+6+1,0),0))))</f>
        <v>0</v>
      </c>
      <c r="AJ147" s="147">
        <f>IF(AND($I147="Si",S147=1),1,IF(AND($I147="Fisico",S147=1),1,IF(AND(S147=1,$I147="Electronico"),2,IF(S147=1,VLOOKUP($C147&amp;"|"&amp;$B147&amp;"|"&amp;$D147,Empresas!$C$6:$CC$92,$G147+6+1,0),0))))</f>
        <v>0</v>
      </c>
      <c r="AK147" s="147">
        <f>IF(AND($I147="Si",T147=1),1,IF(AND($I147="Fisico",T147=1),1,IF(AND(T147=1,$I147="Electronico"),2,IF(T147=1,VLOOKUP($C147&amp;"|"&amp;$B147&amp;"|"&amp;$D147,Empresas!$C$6:$CC$92,$G147+6+1,0),0))))</f>
        <v>0</v>
      </c>
      <c r="AL147" s="147">
        <f>IF(AND($I147="Si",U147=1),1,IF(AND($I147="Fisico",U147=1),1,IF(AND(U147=1,$I147="Electronico"),2,IF(U147=1,VLOOKUP($C147&amp;"|"&amp;$B147&amp;"|"&amp;$D147,Empresas!$C$6:$CC$92,$G147+6+1,0),0))))</f>
        <v>0</v>
      </c>
      <c r="AM147" s="149">
        <f t="shared" si="23"/>
        <v>0</v>
      </c>
      <c r="AN147" s="149">
        <f t="shared" si="24"/>
        <v>0</v>
      </c>
      <c r="AO147" s="152">
        <f t="shared" si="25"/>
        <v>0</v>
      </c>
    </row>
    <row r="148" spans="1:41" x14ac:dyDescent="0.25">
      <c r="A148" s="137" t="str">
        <f>VLOOKUP(D148,Empresas!$D$7:$F$91,3,0)</f>
        <v>Yulisa</v>
      </c>
      <c r="B148" s="138" t="str">
        <f>VLOOKUP(D148,Empresas!$D$7:$G$91,4,0)</f>
        <v>Lorenzo</v>
      </c>
      <c r="C148" s="138" t="s">
        <v>544</v>
      </c>
      <c r="D148" s="138" t="s">
        <v>8</v>
      </c>
      <c r="E148" s="138" t="str">
        <f>VLOOKUP(D148,Empresas!$D$7:$E$92,2,0)</f>
        <v>ASESORIA &amp; NEGOCIOS DEL PERU S.A.C.</v>
      </c>
      <c r="F148" s="138" t="s">
        <v>163</v>
      </c>
      <c r="G148" s="139">
        <f t="shared" si="27"/>
        <v>22</v>
      </c>
      <c r="H148" s="139" t="str">
        <f>VLOOKUP(D148,Empresas!$D$6:$L$92,7,0)</f>
        <v>Semestral</v>
      </c>
      <c r="I148" s="138" t="str">
        <f>VLOOKUP(VLOOKUP(D148&amp;"|"&amp;B148,Empresas!$I$7:$CB$92,G148,0),Tablas!$A$3:$B$5,2,0)</f>
        <v>Registro y analisis</v>
      </c>
      <c r="J148" s="78">
        <v>1</v>
      </c>
      <c r="K148" s="78">
        <v>1</v>
      </c>
      <c r="L148" s="78">
        <v>1</v>
      </c>
      <c r="M148" s="78">
        <v>1</v>
      </c>
      <c r="N148" s="78">
        <v>1</v>
      </c>
      <c r="O148" s="78">
        <v>1</v>
      </c>
      <c r="P148" s="78">
        <v>1</v>
      </c>
      <c r="Q148" s="78">
        <v>1</v>
      </c>
      <c r="R148" s="78"/>
      <c r="S148" s="78"/>
      <c r="T148" s="78"/>
      <c r="U148" s="78"/>
      <c r="V148" s="78" t="str">
        <f>VLOOKUP(D148,Empresas!$D$7:$CF$91,81,0)</f>
        <v>D</v>
      </c>
      <c r="W148" s="78" t="str">
        <f>VLOOKUP(D148,Empresas!$D$7:$M$91,10,0)</f>
        <v>Mype</v>
      </c>
      <c r="X148" s="69" t="str">
        <f t="shared" si="21"/>
        <v>SI</v>
      </c>
      <c r="Y148" s="153" t="str">
        <f t="shared" si="22"/>
        <v>Si aplica</v>
      </c>
      <c r="Z148" s="147">
        <f>IF(Y148="No aplica",0,IF(I148="no",0,IF(I148="No aplica",0,IF(I148="Si",1,IF(I148="Fisico",1,IF(I148="Electronico",2,VLOOKUP(C148&amp;"|"&amp;B148&amp;"|"&amp;D148,Empresas!$C$6:$CC$92,G148+6+1,0)))))))</f>
        <v>2</v>
      </c>
      <c r="AA148" s="147">
        <f>IF(AND($I148="Si",J148=1),1,IF(AND($I148="Fisico",J148=1),1,IF(AND(J148=1,$I148="Electronico"),2,IF(J148=1,VLOOKUP($C148&amp;"|"&amp;$B148&amp;"|"&amp;$D148,Empresas!$C$6:$CC$92,$G148+6+1,0),0))))</f>
        <v>2</v>
      </c>
      <c r="AB148" s="147">
        <f>IF(AND($I148="Si",K148=1),1,IF(AND($I148="Fisico",K148=1),1,IF(AND(K148=1,$I148="Electronico"),2,IF(K148=1,VLOOKUP($C148&amp;"|"&amp;$B148&amp;"|"&amp;$D148,Empresas!$C$6:$CC$92,$G148+6+1,0),0))))</f>
        <v>2</v>
      </c>
      <c r="AC148" s="147">
        <f>IF(AND($I148="Si",L148=1),1,IF(AND($I148="Fisico",L148=1),1,IF(AND(L148=1,$I148="Electronico"),2,IF(L148=1,VLOOKUP($C148&amp;"|"&amp;$B148&amp;"|"&amp;$D148,Empresas!$C$6:$CC$92,$G148+6+1,0),0))))</f>
        <v>2</v>
      </c>
      <c r="AD148" s="147">
        <f>IF(AND($I148="Si",M148=1),1,IF(AND($I148="Fisico",M148=1),1,IF(AND(M148=1,$I148="Electronico"),2,IF(M148=1,VLOOKUP($C148&amp;"|"&amp;$B148&amp;"|"&amp;$D148,Empresas!$C$6:$CC$92,$G148+6+1,0),0))))</f>
        <v>2</v>
      </c>
      <c r="AE148" s="147">
        <f>IF(AND($I148="Si",N148=1),1,IF(AND($I148="Fisico",N148=1),1,IF(AND(N148=1,$I148="Electronico"),2,IF(N148=1,VLOOKUP($C148&amp;"|"&amp;$B148&amp;"|"&amp;$D148,Empresas!$C$6:$CC$92,$G148+6+1,0),0))))</f>
        <v>2</v>
      </c>
      <c r="AF148" s="147">
        <f>IF(AND($I148="Si",O148=1),1,IF(AND($I148="Fisico",O148=1),1,IF(AND(O148=1,$I148="Electronico"),2,IF(O148=1,VLOOKUP($C148&amp;"|"&amp;$B148&amp;"|"&amp;$D148,Empresas!$C$6:$CC$92,$G148+6+1,0),0))))</f>
        <v>2</v>
      </c>
      <c r="AG148" s="147">
        <f>IF(AND($I148="Si",P148=1),1,IF(AND($I148="Fisico",P148=1),1,IF(AND(P148=1,$I148="Electronico"),2,IF(P148=1,VLOOKUP($C148&amp;"|"&amp;$B148&amp;"|"&amp;$D148,Empresas!$C$6:$CC$92,$G148+6+1,0),0))))</f>
        <v>2</v>
      </c>
      <c r="AH148" s="147">
        <f>IF(AND($I148="Si",Q148=1),1,IF(AND($I148="Fisico",Q148=1),1,IF(AND(Q148=1,$I148="Electronico"),2,IF(Q148=1,VLOOKUP($C148&amp;"|"&amp;$B148&amp;"|"&amp;$D148,Empresas!$C$6:$CC$92,$G148+6+1,0),0))))</f>
        <v>2</v>
      </c>
      <c r="AI148" s="147">
        <f>IF(AND($I148="Si",R148=1),1,IF(AND($I148="Fisico",R148=1),1,IF(AND(R148=1,$I148="Electronico"),2,IF(R148=1,VLOOKUP($C148&amp;"|"&amp;$B148&amp;"|"&amp;$D148,Empresas!$C$6:$CC$92,$G148+6+1,0),0))))</f>
        <v>0</v>
      </c>
      <c r="AJ148" s="147">
        <f>IF(AND($I148="Si",S148=1),1,IF(AND($I148="Fisico",S148=1),1,IF(AND(S148=1,$I148="Electronico"),2,IF(S148=1,VLOOKUP($C148&amp;"|"&amp;$B148&amp;"|"&amp;$D148,Empresas!$C$6:$CC$92,$G148+6+1,0),0))))</f>
        <v>0</v>
      </c>
      <c r="AK148" s="147">
        <f>IF(AND($I148="Si",T148=1),1,IF(AND($I148="Fisico",T148=1),1,IF(AND(T148=1,$I148="Electronico"),2,IF(T148=1,VLOOKUP($C148&amp;"|"&amp;$B148&amp;"|"&amp;$D148,Empresas!$C$6:$CC$92,$G148+6+1,0),0))))</f>
        <v>0</v>
      </c>
      <c r="AL148" s="147">
        <f>IF(AND($I148="Si",U148=1),1,IF(AND($I148="Fisico",U148=1),1,IF(AND(U148=1,$I148="Electronico"),2,IF(U148=1,VLOOKUP($C148&amp;"|"&amp;$B148&amp;"|"&amp;$D148,Empresas!$C$6:$CC$92,$G148+6+1,0),0))))</f>
        <v>0</v>
      </c>
      <c r="AM148" s="149">
        <f t="shared" si="23"/>
        <v>16</v>
      </c>
      <c r="AN148" s="149">
        <f t="shared" si="24"/>
        <v>16</v>
      </c>
      <c r="AO148" s="152">
        <f t="shared" si="25"/>
        <v>1</v>
      </c>
    </row>
    <row r="149" spans="1:41" x14ac:dyDescent="0.25">
      <c r="A149" s="137" t="str">
        <f>VLOOKUP(D149,Empresas!$D$7:$F$91,3,0)</f>
        <v>Yulisa</v>
      </c>
      <c r="B149" s="138" t="str">
        <f>VLOOKUP(D149,Empresas!$D$7:$G$91,4,0)</f>
        <v>Lorenzo</v>
      </c>
      <c r="C149" s="138" t="s">
        <v>544</v>
      </c>
      <c r="D149" s="138" t="s">
        <v>8</v>
      </c>
      <c r="E149" s="138" t="str">
        <f>VLOOKUP(D149,Empresas!$D$7:$E$92,2,0)</f>
        <v>ASESORIA &amp; NEGOCIOS DEL PERU S.A.C.</v>
      </c>
      <c r="F149" s="138" t="s">
        <v>164</v>
      </c>
      <c r="G149" s="139">
        <f t="shared" si="27"/>
        <v>25</v>
      </c>
      <c r="H149" s="139" t="str">
        <f>VLOOKUP(D149,Empresas!$D$6:$L$92,7,0)</f>
        <v>Semestral</v>
      </c>
      <c r="I149" s="138" t="str">
        <f>VLOOKUP(VLOOKUP(D149&amp;"|"&amp;B149,Empresas!$I$7:$CB$92,G149,0),Tablas!$A$3:$B$5,2,0)</f>
        <v>No aplica</v>
      </c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 t="str">
        <f>VLOOKUP(D149,Empresas!$D$7:$CF$91,81,0)</f>
        <v>D</v>
      </c>
      <c r="W149" s="78" t="str">
        <f>VLOOKUP(D149,Empresas!$D$7:$M$91,10,0)</f>
        <v>Mype</v>
      </c>
      <c r="X149" s="69" t="str">
        <f t="shared" si="21"/>
        <v>SI</v>
      </c>
      <c r="Y149" s="153" t="str">
        <f t="shared" si="22"/>
        <v>No aplica</v>
      </c>
      <c r="Z149" s="147">
        <f>IF(Y149="No aplica",0,IF(I149="no",0,IF(I149="No aplica",0,IF(I149="Si",1,IF(I149="Fisico",1,IF(I149="Electronico",2,VLOOKUP(C149&amp;"|"&amp;B149&amp;"|"&amp;D149,Empresas!$C$6:$CC$92,G149+6+1,0)))))))</f>
        <v>0</v>
      </c>
      <c r="AA149" s="147">
        <f>IF(AND($I149="Si",J149=1),1,IF(AND($I149="Fisico",J149=1),1,IF(AND(J149=1,$I149="Electronico"),2,IF(J149=1,VLOOKUP($C149&amp;"|"&amp;$B149&amp;"|"&amp;$D149,Empresas!$C$6:$CC$92,$G149+6+1,0),0))))</f>
        <v>0</v>
      </c>
      <c r="AB149" s="147">
        <f>IF(AND($I149="Si",K149=1),1,IF(AND($I149="Fisico",K149=1),1,IF(AND(K149=1,$I149="Electronico"),2,IF(K149=1,VLOOKUP($C149&amp;"|"&amp;$B149&amp;"|"&amp;$D149,Empresas!$C$6:$CC$92,$G149+6+1,0),0))))</f>
        <v>0</v>
      </c>
      <c r="AC149" s="147">
        <f>IF(AND($I149="Si",L149=1),1,IF(AND($I149="Fisico",L149=1),1,IF(AND(L149=1,$I149="Electronico"),2,IF(L149=1,VLOOKUP($C149&amp;"|"&amp;$B149&amp;"|"&amp;$D149,Empresas!$C$6:$CC$92,$G149+6+1,0),0))))</f>
        <v>0</v>
      </c>
      <c r="AD149" s="147">
        <f>IF(AND($I149="Si",M149=1),1,IF(AND($I149="Fisico",M149=1),1,IF(AND(M149=1,$I149="Electronico"),2,IF(M149=1,VLOOKUP($C149&amp;"|"&amp;$B149&amp;"|"&amp;$D149,Empresas!$C$6:$CC$92,$G149+6+1,0),0))))</f>
        <v>0</v>
      </c>
      <c r="AE149" s="147">
        <f>IF(AND($I149="Si",N149=1),1,IF(AND($I149="Fisico",N149=1),1,IF(AND(N149=1,$I149="Electronico"),2,IF(N149=1,VLOOKUP($C149&amp;"|"&amp;$B149&amp;"|"&amp;$D149,Empresas!$C$6:$CC$92,$G149+6+1,0),0))))</f>
        <v>0</v>
      </c>
      <c r="AF149" s="147">
        <f>IF(AND($I149="Si",O149=1),1,IF(AND($I149="Fisico",O149=1),1,IF(AND(O149=1,$I149="Electronico"),2,IF(O149=1,VLOOKUP($C149&amp;"|"&amp;$B149&amp;"|"&amp;$D149,Empresas!$C$6:$CC$92,$G149+6+1,0),0))))</f>
        <v>0</v>
      </c>
      <c r="AG149" s="147">
        <f>IF(AND($I149="Si",P149=1),1,IF(AND($I149="Fisico",P149=1),1,IF(AND(P149=1,$I149="Electronico"),2,IF(P149=1,VLOOKUP($C149&amp;"|"&amp;$B149&amp;"|"&amp;$D149,Empresas!$C$6:$CC$92,$G149+6+1,0),0))))</f>
        <v>0</v>
      </c>
      <c r="AH149" s="147">
        <f>IF(AND($I149="Si",Q149=1),1,IF(AND($I149="Fisico",Q149=1),1,IF(AND(Q149=1,$I149="Electronico"),2,IF(Q149=1,VLOOKUP($C149&amp;"|"&amp;$B149&amp;"|"&amp;$D149,Empresas!$C$6:$CC$92,$G149+6+1,0),0))))</f>
        <v>0</v>
      </c>
      <c r="AI149" s="147">
        <f>IF(AND($I149="Si",R149=1),1,IF(AND($I149="Fisico",R149=1),1,IF(AND(R149=1,$I149="Electronico"),2,IF(R149=1,VLOOKUP($C149&amp;"|"&amp;$B149&amp;"|"&amp;$D149,Empresas!$C$6:$CC$92,$G149+6+1,0),0))))</f>
        <v>0</v>
      </c>
      <c r="AJ149" s="147">
        <f>IF(AND($I149="Si",S149=1),1,IF(AND($I149="Fisico",S149=1),1,IF(AND(S149=1,$I149="Electronico"),2,IF(S149=1,VLOOKUP($C149&amp;"|"&amp;$B149&amp;"|"&amp;$D149,Empresas!$C$6:$CC$92,$G149+6+1,0),0))))</f>
        <v>0</v>
      </c>
      <c r="AK149" s="147">
        <f>IF(AND($I149="Si",T149=1),1,IF(AND($I149="Fisico",T149=1),1,IF(AND(T149=1,$I149="Electronico"),2,IF(T149=1,VLOOKUP($C149&amp;"|"&amp;$B149&amp;"|"&amp;$D149,Empresas!$C$6:$CC$92,$G149+6+1,0),0))))</f>
        <v>0</v>
      </c>
      <c r="AL149" s="147">
        <f>IF(AND($I149="Si",U149=1),1,IF(AND($I149="Fisico",U149=1),1,IF(AND(U149=1,$I149="Electronico"),2,IF(U149=1,VLOOKUP($C149&amp;"|"&amp;$B149&amp;"|"&amp;$D149,Empresas!$C$6:$CC$92,$G149+6+1,0),0))))</f>
        <v>0</v>
      </c>
      <c r="AM149" s="149">
        <f t="shared" si="23"/>
        <v>0</v>
      </c>
      <c r="AN149" s="149">
        <f t="shared" si="24"/>
        <v>0</v>
      </c>
      <c r="AO149" s="152">
        <f t="shared" si="25"/>
        <v>0</v>
      </c>
    </row>
    <row r="150" spans="1:41" x14ac:dyDescent="0.25">
      <c r="A150" s="137" t="str">
        <f>VLOOKUP(D150,Empresas!$D$7:$F$91,3,0)</f>
        <v>Yulisa</v>
      </c>
      <c r="B150" s="138" t="str">
        <f>VLOOKUP(D150,Empresas!$D$7:$G$91,4,0)</f>
        <v>Lorenzo</v>
      </c>
      <c r="C150" s="138" t="s">
        <v>544</v>
      </c>
      <c r="D150" s="138" t="s">
        <v>8</v>
      </c>
      <c r="E150" s="138" t="str">
        <f>VLOOKUP(D150,Empresas!$D$7:$E$92,2,0)</f>
        <v>ASESORIA &amp; NEGOCIOS DEL PERU S.A.C.</v>
      </c>
      <c r="F150" s="138" t="s">
        <v>165</v>
      </c>
      <c r="G150" s="139">
        <f t="shared" si="27"/>
        <v>28</v>
      </c>
      <c r="H150" s="139" t="str">
        <f>VLOOKUP(D150,Empresas!$D$6:$L$92,7,0)</f>
        <v>Semestral</v>
      </c>
      <c r="I150" s="138" t="str">
        <f>VLOOKUP(VLOOKUP(D150&amp;"|"&amp;B150,Empresas!$I$7:$CB$92,G150,0),Tablas!$A$3:$B$5,2,0)</f>
        <v>No aplica</v>
      </c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 t="str">
        <f>VLOOKUP(D150,Empresas!$D$7:$CF$91,81,0)</f>
        <v>D</v>
      </c>
      <c r="W150" s="78" t="str">
        <f>VLOOKUP(D150,Empresas!$D$7:$M$91,10,0)</f>
        <v>Mype</v>
      </c>
      <c r="X150" s="69" t="str">
        <f t="shared" si="21"/>
        <v>SI</v>
      </c>
      <c r="Y150" s="153" t="str">
        <f t="shared" si="22"/>
        <v>No aplica</v>
      </c>
      <c r="Z150" s="147">
        <f>IF(Y150="No aplica",0,IF(I150="no",0,IF(I150="No aplica",0,IF(I150="Si",1,IF(I150="Fisico",1,IF(I150="Electronico",2,VLOOKUP(C150&amp;"|"&amp;B150&amp;"|"&amp;D150,Empresas!$C$6:$CC$92,G150+6+1,0)))))))</f>
        <v>0</v>
      </c>
      <c r="AA150" s="147">
        <f>IF(AND($I150="Si",J150=1),1,IF(AND($I150="Fisico",J150=1),1,IF(AND(J150=1,$I150="Electronico"),2,IF(J150=1,VLOOKUP($C150&amp;"|"&amp;$B150&amp;"|"&amp;$D150,Empresas!$C$6:$CC$92,$G150+6+1,0),0))))</f>
        <v>0</v>
      </c>
      <c r="AB150" s="147">
        <f>IF(AND($I150="Si",K150=1),1,IF(AND($I150="Fisico",K150=1),1,IF(AND(K150=1,$I150="Electronico"),2,IF(K150=1,VLOOKUP($C150&amp;"|"&amp;$B150&amp;"|"&amp;$D150,Empresas!$C$6:$CC$92,$G150+6+1,0),0))))</f>
        <v>0</v>
      </c>
      <c r="AC150" s="147">
        <f>IF(AND($I150="Si",L150=1),1,IF(AND($I150="Fisico",L150=1),1,IF(AND(L150=1,$I150="Electronico"),2,IF(L150=1,VLOOKUP($C150&amp;"|"&amp;$B150&amp;"|"&amp;$D150,Empresas!$C$6:$CC$92,$G150+6+1,0),0))))</f>
        <v>0</v>
      </c>
      <c r="AD150" s="147">
        <f>IF(AND($I150="Si",M150=1),1,IF(AND($I150="Fisico",M150=1),1,IF(AND(M150=1,$I150="Electronico"),2,IF(M150=1,VLOOKUP($C150&amp;"|"&amp;$B150&amp;"|"&amp;$D150,Empresas!$C$6:$CC$92,$G150+6+1,0),0))))</f>
        <v>0</v>
      </c>
      <c r="AE150" s="147">
        <f>IF(AND($I150="Si",N150=1),1,IF(AND($I150="Fisico",N150=1),1,IF(AND(N150=1,$I150="Electronico"),2,IF(N150=1,VLOOKUP($C150&amp;"|"&amp;$B150&amp;"|"&amp;$D150,Empresas!$C$6:$CC$92,$G150+6+1,0),0))))</f>
        <v>0</v>
      </c>
      <c r="AF150" s="147">
        <f>IF(AND($I150="Si",O150=1),1,IF(AND($I150="Fisico",O150=1),1,IF(AND(O150=1,$I150="Electronico"),2,IF(O150=1,VLOOKUP($C150&amp;"|"&amp;$B150&amp;"|"&amp;$D150,Empresas!$C$6:$CC$92,$G150+6+1,0),0))))</f>
        <v>0</v>
      </c>
      <c r="AG150" s="147">
        <f>IF(AND($I150="Si",P150=1),1,IF(AND($I150="Fisico",P150=1),1,IF(AND(P150=1,$I150="Electronico"),2,IF(P150=1,VLOOKUP($C150&amp;"|"&amp;$B150&amp;"|"&amp;$D150,Empresas!$C$6:$CC$92,$G150+6+1,0),0))))</f>
        <v>0</v>
      </c>
      <c r="AH150" s="147">
        <f>IF(AND($I150="Si",Q150=1),1,IF(AND($I150="Fisico",Q150=1),1,IF(AND(Q150=1,$I150="Electronico"),2,IF(Q150=1,VLOOKUP($C150&amp;"|"&amp;$B150&amp;"|"&amp;$D150,Empresas!$C$6:$CC$92,$G150+6+1,0),0))))</f>
        <v>0</v>
      </c>
      <c r="AI150" s="147">
        <f>IF(AND($I150="Si",R150=1),1,IF(AND($I150="Fisico",R150=1),1,IF(AND(R150=1,$I150="Electronico"),2,IF(R150=1,VLOOKUP($C150&amp;"|"&amp;$B150&amp;"|"&amp;$D150,Empresas!$C$6:$CC$92,$G150+6+1,0),0))))</f>
        <v>0</v>
      </c>
      <c r="AJ150" s="147">
        <f>IF(AND($I150="Si",S150=1),1,IF(AND($I150="Fisico",S150=1),1,IF(AND(S150=1,$I150="Electronico"),2,IF(S150=1,VLOOKUP($C150&amp;"|"&amp;$B150&amp;"|"&amp;$D150,Empresas!$C$6:$CC$92,$G150+6+1,0),0))))</f>
        <v>0</v>
      </c>
      <c r="AK150" s="147">
        <f>IF(AND($I150="Si",T150=1),1,IF(AND($I150="Fisico",T150=1),1,IF(AND(T150=1,$I150="Electronico"),2,IF(T150=1,VLOOKUP($C150&amp;"|"&amp;$B150&amp;"|"&amp;$D150,Empresas!$C$6:$CC$92,$G150+6+1,0),0))))</f>
        <v>0</v>
      </c>
      <c r="AL150" s="147">
        <f>IF(AND($I150="Si",U150=1),1,IF(AND($I150="Fisico",U150=1),1,IF(AND(U150=1,$I150="Electronico"),2,IF(U150=1,VLOOKUP($C150&amp;"|"&amp;$B150&amp;"|"&amp;$D150,Empresas!$C$6:$CC$92,$G150+6+1,0),0))))</f>
        <v>0</v>
      </c>
      <c r="AM150" s="149">
        <f t="shared" si="23"/>
        <v>0</v>
      </c>
      <c r="AN150" s="149">
        <f t="shared" si="24"/>
        <v>0</v>
      </c>
      <c r="AO150" s="152">
        <f t="shared" si="25"/>
        <v>0</v>
      </c>
    </row>
    <row r="151" spans="1:41" x14ac:dyDescent="0.25">
      <c r="A151" s="137" t="str">
        <f>VLOOKUP(D151,Empresas!$D$7:$F$91,3,0)</f>
        <v>Yulisa</v>
      </c>
      <c r="B151" s="138" t="str">
        <f>VLOOKUP(D151,Empresas!$D$7:$G$91,4,0)</f>
        <v>Lorenzo</v>
      </c>
      <c r="C151" s="138" t="s">
        <v>544</v>
      </c>
      <c r="D151" s="138" t="s">
        <v>8</v>
      </c>
      <c r="E151" s="138" t="str">
        <f>VLOOKUP(D151,Empresas!$D$7:$E$92,2,0)</f>
        <v>ASESORIA &amp; NEGOCIOS DEL PERU S.A.C.</v>
      </c>
      <c r="F151" s="138" t="s">
        <v>166</v>
      </c>
      <c r="G151" s="139">
        <f t="shared" si="27"/>
        <v>31</v>
      </c>
      <c r="H151" s="139" t="str">
        <f>VLOOKUP(D151,Empresas!$D$6:$L$92,7,0)</f>
        <v>Semestral</v>
      </c>
      <c r="I151" s="138" t="str">
        <f>VLOOKUP(VLOOKUP(D151&amp;"|"&amp;B151,Empresas!$I$7:$CB$92,G151,0),Tablas!$A$3:$B$5,2,0)</f>
        <v>No aplica</v>
      </c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 t="str">
        <f>VLOOKUP(D151,Empresas!$D$7:$CF$91,81,0)</f>
        <v>D</v>
      </c>
      <c r="W151" s="78" t="str">
        <f>VLOOKUP(D151,Empresas!$D$7:$M$91,10,0)</f>
        <v>Mype</v>
      </c>
      <c r="X151" s="69" t="str">
        <f t="shared" si="21"/>
        <v>SI</v>
      </c>
      <c r="Y151" s="153" t="str">
        <f t="shared" si="22"/>
        <v>No aplica</v>
      </c>
      <c r="Z151" s="147">
        <f>IF(Y151="No aplica",0,IF(I151="no",0,IF(I151="No aplica",0,IF(I151="Si",1,IF(I151="Fisico",1,IF(I151="Electronico",2,VLOOKUP(C151&amp;"|"&amp;B151&amp;"|"&amp;D151,Empresas!$C$6:$CC$92,G151+6+1,0)))))))</f>
        <v>0</v>
      </c>
      <c r="AA151" s="147">
        <f>IF(AND($I151="Si",J151=1),1,IF(AND($I151="Fisico",J151=1),1,IF(AND(J151=1,$I151="Electronico"),2,IF(J151=1,VLOOKUP($C151&amp;"|"&amp;$B151&amp;"|"&amp;$D151,Empresas!$C$6:$CC$92,$G151+6+1,0),0))))</f>
        <v>0</v>
      </c>
      <c r="AB151" s="147">
        <f>IF(AND($I151="Si",K151=1),1,IF(AND($I151="Fisico",K151=1),1,IF(AND(K151=1,$I151="Electronico"),2,IF(K151=1,VLOOKUP($C151&amp;"|"&amp;$B151&amp;"|"&amp;$D151,Empresas!$C$6:$CC$92,$G151+6+1,0),0))))</f>
        <v>0</v>
      </c>
      <c r="AC151" s="147">
        <f>IF(AND($I151="Si",L151=1),1,IF(AND($I151="Fisico",L151=1),1,IF(AND(L151=1,$I151="Electronico"),2,IF(L151=1,VLOOKUP($C151&amp;"|"&amp;$B151&amp;"|"&amp;$D151,Empresas!$C$6:$CC$92,$G151+6+1,0),0))))</f>
        <v>0</v>
      </c>
      <c r="AD151" s="147">
        <f>IF(AND($I151="Si",M151=1),1,IF(AND($I151="Fisico",M151=1),1,IF(AND(M151=1,$I151="Electronico"),2,IF(M151=1,VLOOKUP($C151&amp;"|"&amp;$B151&amp;"|"&amp;$D151,Empresas!$C$6:$CC$92,$G151+6+1,0),0))))</f>
        <v>0</v>
      </c>
      <c r="AE151" s="147">
        <f>IF(AND($I151="Si",N151=1),1,IF(AND($I151="Fisico",N151=1),1,IF(AND(N151=1,$I151="Electronico"),2,IF(N151=1,VLOOKUP($C151&amp;"|"&amp;$B151&amp;"|"&amp;$D151,Empresas!$C$6:$CC$92,$G151+6+1,0),0))))</f>
        <v>0</v>
      </c>
      <c r="AF151" s="147">
        <f>IF(AND($I151="Si",O151=1),1,IF(AND($I151="Fisico",O151=1),1,IF(AND(O151=1,$I151="Electronico"),2,IF(O151=1,VLOOKUP($C151&amp;"|"&amp;$B151&amp;"|"&amp;$D151,Empresas!$C$6:$CC$92,$G151+6+1,0),0))))</f>
        <v>0</v>
      </c>
      <c r="AG151" s="147">
        <f>IF(AND($I151="Si",P151=1),1,IF(AND($I151="Fisico",P151=1),1,IF(AND(P151=1,$I151="Electronico"),2,IF(P151=1,VLOOKUP($C151&amp;"|"&amp;$B151&amp;"|"&amp;$D151,Empresas!$C$6:$CC$92,$G151+6+1,0),0))))</f>
        <v>0</v>
      </c>
      <c r="AH151" s="147">
        <f>IF(AND($I151="Si",Q151=1),1,IF(AND($I151="Fisico",Q151=1),1,IF(AND(Q151=1,$I151="Electronico"),2,IF(Q151=1,VLOOKUP($C151&amp;"|"&amp;$B151&amp;"|"&amp;$D151,Empresas!$C$6:$CC$92,$G151+6+1,0),0))))</f>
        <v>0</v>
      </c>
      <c r="AI151" s="147">
        <f>IF(AND($I151="Si",R151=1),1,IF(AND($I151="Fisico",R151=1),1,IF(AND(R151=1,$I151="Electronico"),2,IF(R151=1,VLOOKUP($C151&amp;"|"&amp;$B151&amp;"|"&amp;$D151,Empresas!$C$6:$CC$92,$G151+6+1,0),0))))</f>
        <v>0</v>
      </c>
      <c r="AJ151" s="147">
        <f>IF(AND($I151="Si",S151=1),1,IF(AND($I151="Fisico",S151=1),1,IF(AND(S151=1,$I151="Electronico"),2,IF(S151=1,VLOOKUP($C151&amp;"|"&amp;$B151&amp;"|"&amp;$D151,Empresas!$C$6:$CC$92,$G151+6+1,0),0))))</f>
        <v>0</v>
      </c>
      <c r="AK151" s="147">
        <f>IF(AND($I151="Si",T151=1),1,IF(AND($I151="Fisico",T151=1),1,IF(AND(T151=1,$I151="Electronico"),2,IF(T151=1,VLOOKUP($C151&amp;"|"&amp;$B151&amp;"|"&amp;$D151,Empresas!$C$6:$CC$92,$G151+6+1,0),0))))</f>
        <v>0</v>
      </c>
      <c r="AL151" s="147">
        <f>IF(AND($I151="Si",U151=1),1,IF(AND($I151="Fisico",U151=1),1,IF(AND(U151=1,$I151="Electronico"),2,IF(U151=1,VLOOKUP($C151&amp;"|"&amp;$B151&amp;"|"&amp;$D151,Empresas!$C$6:$CC$92,$G151+6+1,0),0))))</f>
        <v>0</v>
      </c>
      <c r="AM151" s="149">
        <f t="shared" si="23"/>
        <v>0</v>
      </c>
      <c r="AN151" s="149">
        <f t="shared" si="24"/>
        <v>0</v>
      </c>
      <c r="AO151" s="152">
        <f t="shared" si="25"/>
        <v>0</v>
      </c>
    </row>
    <row r="152" spans="1:41" x14ac:dyDescent="0.25">
      <c r="A152" s="137" t="str">
        <f>VLOOKUP(D152,Empresas!$D$7:$F$91,3,0)</f>
        <v>Yulisa</v>
      </c>
      <c r="B152" s="138" t="str">
        <f>VLOOKUP(D152,Empresas!$D$7:$G$91,4,0)</f>
        <v>Lorenzo</v>
      </c>
      <c r="C152" s="138" t="s">
        <v>544</v>
      </c>
      <c r="D152" s="138" t="s">
        <v>8</v>
      </c>
      <c r="E152" s="138" t="str">
        <f>VLOOKUP(D152,Empresas!$D$7:$E$92,2,0)</f>
        <v>ASESORIA &amp; NEGOCIOS DEL PERU S.A.C.</v>
      </c>
      <c r="F152" s="138" t="s">
        <v>167</v>
      </c>
      <c r="G152" s="139">
        <f t="shared" si="27"/>
        <v>34</v>
      </c>
      <c r="H152" s="139" t="str">
        <f>VLOOKUP(D152,Empresas!$D$6:$L$92,7,0)</f>
        <v>Semestral</v>
      </c>
      <c r="I152" s="138" t="str">
        <f>VLOOKUP(VLOOKUP(D152&amp;"|"&amp;B152,Empresas!$I$7:$CB$92,G152,0),Tablas!$A$3:$B$5,2,0)</f>
        <v>No aplica</v>
      </c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 t="str">
        <f>VLOOKUP(D152,Empresas!$D$7:$CF$91,81,0)</f>
        <v>D</v>
      </c>
      <c r="W152" s="78" t="str">
        <f>VLOOKUP(D152,Empresas!$D$7:$M$91,10,0)</f>
        <v>Mype</v>
      </c>
      <c r="X152" s="69" t="str">
        <f t="shared" si="21"/>
        <v>SI</v>
      </c>
      <c r="Y152" s="153" t="str">
        <f t="shared" si="22"/>
        <v>No aplica</v>
      </c>
      <c r="Z152" s="147">
        <f>IF(Y152="No aplica",0,IF(I152="no",0,IF(I152="No aplica",0,IF(I152="Si",1,IF(I152="Fisico",1,IF(I152="Electronico",2,VLOOKUP(C152&amp;"|"&amp;B152&amp;"|"&amp;D152,Empresas!$C$6:$CC$92,G152+6+1,0)))))))</f>
        <v>0</v>
      </c>
      <c r="AA152" s="147">
        <f>IF(AND($I152="Si",J152=1),1,IF(AND($I152="Fisico",J152=1),1,IF(AND(J152=1,$I152="Electronico"),2,IF(J152=1,VLOOKUP($C152&amp;"|"&amp;$B152&amp;"|"&amp;$D152,Empresas!$C$6:$CC$92,$G152+6+1,0),0))))</f>
        <v>0</v>
      </c>
      <c r="AB152" s="147">
        <f>IF(AND($I152="Si",K152=1),1,IF(AND($I152="Fisico",K152=1),1,IF(AND(K152=1,$I152="Electronico"),2,IF(K152=1,VLOOKUP($C152&amp;"|"&amp;$B152&amp;"|"&amp;$D152,Empresas!$C$6:$CC$92,$G152+6+1,0),0))))</f>
        <v>0</v>
      </c>
      <c r="AC152" s="147">
        <f>IF(AND($I152="Si",L152=1),1,IF(AND($I152="Fisico",L152=1),1,IF(AND(L152=1,$I152="Electronico"),2,IF(L152=1,VLOOKUP($C152&amp;"|"&amp;$B152&amp;"|"&amp;$D152,Empresas!$C$6:$CC$92,$G152+6+1,0),0))))</f>
        <v>0</v>
      </c>
      <c r="AD152" s="147">
        <f>IF(AND($I152="Si",M152=1),1,IF(AND($I152="Fisico",M152=1),1,IF(AND(M152=1,$I152="Electronico"),2,IF(M152=1,VLOOKUP($C152&amp;"|"&amp;$B152&amp;"|"&amp;$D152,Empresas!$C$6:$CC$92,$G152+6+1,0),0))))</f>
        <v>0</v>
      </c>
      <c r="AE152" s="147">
        <f>IF(AND($I152="Si",N152=1),1,IF(AND($I152="Fisico",N152=1),1,IF(AND(N152=1,$I152="Electronico"),2,IF(N152=1,VLOOKUP($C152&amp;"|"&amp;$B152&amp;"|"&amp;$D152,Empresas!$C$6:$CC$92,$G152+6+1,0),0))))</f>
        <v>0</v>
      </c>
      <c r="AF152" s="147">
        <f>IF(AND($I152="Si",O152=1),1,IF(AND($I152="Fisico",O152=1),1,IF(AND(O152=1,$I152="Electronico"),2,IF(O152=1,VLOOKUP($C152&amp;"|"&amp;$B152&amp;"|"&amp;$D152,Empresas!$C$6:$CC$92,$G152+6+1,0),0))))</f>
        <v>0</v>
      </c>
      <c r="AG152" s="147">
        <f>IF(AND($I152="Si",P152=1),1,IF(AND($I152="Fisico",P152=1),1,IF(AND(P152=1,$I152="Electronico"),2,IF(P152=1,VLOOKUP($C152&amp;"|"&amp;$B152&amp;"|"&amp;$D152,Empresas!$C$6:$CC$92,$G152+6+1,0),0))))</f>
        <v>0</v>
      </c>
      <c r="AH152" s="147">
        <f>IF(AND($I152="Si",Q152=1),1,IF(AND($I152="Fisico",Q152=1),1,IF(AND(Q152=1,$I152="Electronico"),2,IF(Q152=1,VLOOKUP($C152&amp;"|"&amp;$B152&amp;"|"&amp;$D152,Empresas!$C$6:$CC$92,$G152+6+1,0),0))))</f>
        <v>0</v>
      </c>
      <c r="AI152" s="147">
        <f>IF(AND($I152="Si",R152=1),1,IF(AND($I152="Fisico",R152=1),1,IF(AND(R152=1,$I152="Electronico"),2,IF(R152=1,VLOOKUP($C152&amp;"|"&amp;$B152&amp;"|"&amp;$D152,Empresas!$C$6:$CC$92,$G152+6+1,0),0))))</f>
        <v>0</v>
      </c>
      <c r="AJ152" s="147">
        <f>IF(AND($I152="Si",S152=1),1,IF(AND($I152="Fisico",S152=1),1,IF(AND(S152=1,$I152="Electronico"),2,IF(S152=1,VLOOKUP($C152&amp;"|"&amp;$B152&amp;"|"&amp;$D152,Empresas!$C$6:$CC$92,$G152+6+1,0),0))))</f>
        <v>0</v>
      </c>
      <c r="AK152" s="147">
        <f>IF(AND($I152="Si",T152=1),1,IF(AND($I152="Fisico",T152=1),1,IF(AND(T152=1,$I152="Electronico"),2,IF(T152=1,VLOOKUP($C152&amp;"|"&amp;$B152&amp;"|"&amp;$D152,Empresas!$C$6:$CC$92,$G152+6+1,0),0))))</f>
        <v>0</v>
      </c>
      <c r="AL152" s="147">
        <f>IF(AND($I152="Si",U152=1),1,IF(AND($I152="Fisico",U152=1),1,IF(AND(U152=1,$I152="Electronico"),2,IF(U152=1,VLOOKUP($C152&amp;"|"&amp;$B152&amp;"|"&amp;$D152,Empresas!$C$6:$CC$92,$G152+6+1,0),0))))</f>
        <v>0</v>
      </c>
      <c r="AM152" s="149">
        <f t="shared" si="23"/>
        <v>0</v>
      </c>
      <c r="AN152" s="149">
        <f t="shared" si="24"/>
        <v>0</v>
      </c>
      <c r="AO152" s="152">
        <f t="shared" si="25"/>
        <v>0</v>
      </c>
    </row>
    <row r="153" spans="1:41" x14ac:dyDescent="0.25">
      <c r="A153" s="137" t="str">
        <f>VLOOKUP(D153,Empresas!$D$7:$F$91,3,0)</f>
        <v>Yulisa</v>
      </c>
      <c r="B153" s="138" t="str">
        <f>VLOOKUP(D153,Empresas!$D$7:$G$91,4,0)</f>
        <v>Lorenzo</v>
      </c>
      <c r="C153" s="138" t="s">
        <v>544</v>
      </c>
      <c r="D153" s="138" t="s">
        <v>8</v>
      </c>
      <c r="E153" s="138" t="str">
        <f>VLOOKUP(D153,Empresas!$D$7:$E$92,2,0)</f>
        <v>ASESORIA &amp; NEGOCIOS DEL PERU S.A.C.</v>
      </c>
      <c r="F153" s="138" t="s">
        <v>168</v>
      </c>
      <c r="G153" s="139">
        <f t="shared" si="27"/>
        <v>37</v>
      </c>
      <c r="H153" s="139" t="str">
        <f>VLOOKUP(D153,Empresas!$D$6:$L$92,7,0)</f>
        <v>Semestral</v>
      </c>
      <c r="I153" s="138" t="str">
        <f>VLOOKUP(VLOOKUP(D153&amp;"|"&amp;B153,Empresas!$I$7:$CB$92,G153,0),Tablas!$A$3:$B$5,2,0)</f>
        <v>No aplica</v>
      </c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 t="str">
        <f>VLOOKUP(D153,Empresas!$D$7:$CF$91,81,0)</f>
        <v>D</v>
      </c>
      <c r="W153" s="78" t="str">
        <f>VLOOKUP(D153,Empresas!$D$7:$M$91,10,0)</f>
        <v>Mype</v>
      </c>
      <c r="X153" s="69" t="str">
        <f t="shared" si="21"/>
        <v>SI</v>
      </c>
      <c r="Y153" s="153" t="str">
        <f t="shared" si="22"/>
        <v>No aplica</v>
      </c>
      <c r="Z153" s="147">
        <f>IF(Y153="No aplica",0,IF(I153="no",0,IF(I153="No aplica",0,IF(I153="Si",1,IF(I153="Fisico",1,IF(I153="Electronico",2,VLOOKUP(C153&amp;"|"&amp;B153&amp;"|"&amp;D153,Empresas!$C$6:$CC$92,G153+6+1,0)))))))</f>
        <v>0</v>
      </c>
      <c r="AA153" s="147">
        <f>IF(AND($I153="Si",J153=1),1,IF(AND($I153="Fisico",J153=1),1,IF(AND(J153=1,$I153="Electronico"),2,IF(J153=1,VLOOKUP($C153&amp;"|"&amp;$B153&amp;"|"&amp;$D153,Empresas!$C$6:$CC$92,$G153+6+1,0),0))))</f>
        <v>0</v>
      </c>
      <c r="AB153" s="147">
        <f>IF(AND($I153="Si",K153=1),1,IF(AND($I153="Fisico",K153=1),1,IF(AND(K153=1,$I153="Electronico"),2,IF(K153=1,VLOOKUP($C153&amp;"|"&amp;$B153&amp;"|"&amp;$D153,Empresas!$C$6:$CC$92,$G153+6+1,0),0))))</f>
        <v>0</v>
      </c>
      <c r="AC153" s="147">
        <f>IF(AND($I153="Si",L153=1),1,IF(AND($I153="Fisico",L153=1),1,IF(AND(L153=1,$I153="Electronico"),2,IF(L153=1,VLOOKUP($C153&amp;"|"&amp;$B153&amp;"|"&amp;$D153,Empresas!$C$6:$CC$92,$G153+6+1,0),0))))</f>
        <v>0</v>
      </c>
      <c r="AD153" s="147">
        <f>IF(AND($I153="Si",M153=1),1,IF(AND($I153="Fisico",M153=1),1,IF(AND(M153=1,$I153="Electronico"),2,IF(M153=1,VLOOKUP($C153&amp;"|"&amp;$B153&amp;"|"&amp;$D153,Empresas!$C$6:$CC$92,$G153+6+1,0),0))))</f>
        <v>0</v>
      </c>
      <c r="AE153" s="147">
        <f>IF(AND($I153="Si",N153=1),1,IF(AND($I153="Fisico",N153=1),1,IF(AND(N153=1,$I153="Electronico"),2,IF(N153=1,VLOOKUP($C153&amp;"|"&amp;$B153&amp;"|"&amp;$D153,Empresas!$C$6:$CC$92,$G153+6+1,0),0))))</f>
        <v>0</v>
      </c>
      <c r="AF153" s="147">
        <f>IF(AND($I153="Si",O153=1),1,IF(AND($I153="Fisico",O153=1),1,IF(AND(O153=1,$I153="Electronico"),2,IF(O153=1,VLOOKUP($C153&amp;"|"&amp;$B153&amp;"|"&amp;$D153,Empresas!$C$6:$CC$92,$G153+6+1,0),0))))</f>
        <v>0</v>
      </c>
      <c r="AG153" s="147">
        <f>IF(AND($I153="Si",P153=1),1,IF(AND($I153="Fisico",P153=1),1,IF(AND(P153=1,$I153="Electronico"),2,IF(P153=1,VLOOKUP($C153&amp;"|"&amp;$B153&amp;"|"&amp;$D153,Empresas!$C$6:$CC$92,$G153+6+1,0),0))))</f>
        <v>0</v>
      </c>
      <c r="AH153" s="147">
        <f>IF(AND($I153="Si",Q153=1),1,IF(AND($I153="Fisico",Q153=1),1,IF(AND(Q153=1,$I153="Electronico"),2,IF(Q153=1,VLOOKUP($C153&amp;"|"&amp;$B153&amp;"|"&amp;$D153,Empresas!$C$6:$CC$92,$G153+6+1,0),0))))</f>
        <v>0</v>
      </c>
      <c r="AI153" s="147">
        <f>IF(AND($I153="Si",R153=1),1,IF(AND($I153="Fisico",R153=1),1,IF(AND(R153=1,$I153="Electronico"),2,IF(R153=1,VLOOKUP($C153&amp;"|"&amp;$B153&amp;"|"&amp;$D153,Empresas!$C$6:$CC$92,$G153+6+1,0),0))))</f>
        <v>0</v>
      </c>
      <c r="AJ153" s="147">
        <f>IF(AND($I153="Si",S153=1),1,IF(AND($I153="Fisico",S153=1),1,IF(AND(S153=1,$I153="Electronico"),2,IF(S153=1,VLOOKUP($C153&amp;"|"&amp;$B153&amp;"|"&amp;$D153,Empresas!$C$6:$CC$92,$G153+6+1,0),0))))</f>
        <v>0</v>
      </c>
      <c r="AK153" s="147">
        <f>IF(AND($I153="Si",T153=1),1,IF(AND($I153="Fisico",T153=1),1,IF(AND(T153=1,$I153="Electronico"),2,IF(T153=1,VLOOKUP($C153&amp;"|"&amp;$B153&amp;"|"&amp;$D153,Empresas!$C$6:$CC$92,$G153+6+1,0),0))))</f>
        <v>0</v>
      </c>
      <c r="AL153" s="147">
        <f>IF(AND($I153="Si",U153=1),1,IF(AND($I153="Fisico",U153=1),1,IF(AND(U153=1,$I153="Electronico"),2,IF(U153=1,VLOOKUP($C153&amp;"|"&amp;$B153&amp;"|"&amp;$D153,Empresas!$C$6:$CC$92,$G153+6+1,0),0))))</f>
        <v>0</v>
      </c>
      <c r="AM153" s="149">
        <f t="shared" si="23"/>
        <v>0</v>
      </c>
      <c r="AN153" s="149">
        <f t="shared" si="24"/>
        <v>0</v>
      </c>
      <c r="AO153" s="152">
        <f t="shared" si="25"/>
        <v>0</v>
      </c>
    </row>
    <row r="154" spans="1:41" x14ac:dyDescent="0.25">
      <c r="A154" s="137" t="str">
        <f>VLOOKUP(D154,Empresas!$D$7:$F$91,3,0)</f>
        <v>Yulisa</v>
      </c>
      <c r="B154" s="138" t="str">
        <f>VLOOKUP(D154,Empresas!$D$7:$G$91,4,0)</f>
        <v>Lorenzo</v>
      </c>
      <c r="C154" s="138" t="s">
        <v>544</v>
      </c>
      <c r="D154" s="138" t="s">
        <v>8</v>
      </c>
      <c r="E154" s="138" t="str">
        <f>VLOOKUP(D154,Empresas!$D$7:$E$92,2,0)</f>
        <v>ASESORIA &amp; NEGOCIOS DEL PERU S.A.C.</v>
      </c>
      <c r="F154" s="138" t="s">
        <v>169</v>
      </c>
      <c r="G154" s="139">
        <f t="shared" si="27"/>
        <v>40</v>
      </c>
      <c r="H154" s="139" t="str">
        <f>VLOOKUP(D154,Empresas!$D$6:$L$92,7,0)</f>
        <v>Semestral</v>
      </c>
      <c r="I154" s="138" t="str">
        <f>VLOOKUP(VLOOKUP(D154&amp;"|"&amp;B154,Empresas!$I$7:$CB$92,G154,0),Tablas!$A$3:$B$5,2,0)</f>
        <v>No aplica</v>
      </c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 t="str">
        <f>VLOOKUP(D154,Empresas!$D$7:$CF$91,81,0)</f>
        <v>D</v>
      </c>
      <c r="W154" s="78" t="str">
        <f>VLOOKUP(D154,Empresas!$D$7:$M$91,10,0)</f>
        <v>Mype</v>
      </c>
      <c r="X154" s="69" t="str">
        <f t="shared" si="21"/>
        <v>SI</v>
      </c>
      <c r="Y154" s="153" t="str">
        <f t="shared" si="22"/>
        <v>No aplica</v>
      </c>
      <c r="Z154" s="147">
        <f>IF(Y154="No aplica",0,IF(I154="no",0,IF(I154="No aplica",0,IF(I154="Si",1,IF(I154="Fisico",1,IF(I154="Electronico",2,VLOOKUP(C154&amp;"|"&amp;B154&amp;"|"&amp;D154,Empresas!$C$6:$CC$92,G154+6+1,0)))))))</f>
        <v>0</v>
      </c>
      <c r="AA154" s="147">
        <f>IF(AND($I154="Si",J154=1),1,IF(AND($I154="Fisico",J154=1),1,IF(AND(J154=1,$I154="Electronico"),2,IF(J154=1,VLOOKUP($C154&amp;"|"&amp;$B154&amp;"|"&amp;$D154,Empresas!$C$6:$CC$92,$G154+6+1,0),0))))</f>
        <v>0</v>
      </c>
      <c r="AB154" s="147">
        <f>IF(AND($I154="Si",K154=1),1,IF(AND($I154="Fisico",K154=1),1,IF(AND(K154=1,$I154="Electronico"),2,IF(K154=1,VLOOKUP($C154&amp;"|"&amp;$B154&amp;"|"&amp;$D154,Empresas!$C$6:$CC$92,$G154+6+1,0),0))))</f>
        <v>0</v>
      </c>
      <c r="AC154" s="147">
        <f>IF(AND($I154="Si",L154=1),1,IF(AND($I154="Fisico",L154=1),1,IF(AND(L154=1,$I154="Electronico"),2,IF(L154=1,VLOOKUP($C154&amp;"|"&amp;$B154&amp;"|"&amp;$D154,Empresas!$C$6:$CC$92,$G154+6+1,0),0))))</f>
        <v>0</v>
      </c>
      <c r="AD154" s="147">
        <f>IF(AND($I154="Si",M154=1),1,IF(AND($I154="Fisico",M154=1),1,IF(AND(M154=1,$I154="Electronico"),2,IF(M154=1,VLOOKUP($C154&amp;"|"&amp;$B154&amp;"|"&amp;$D154,Empresas!$C$6:$CC$92,$G154+6+1,0),0))))</f>
        <v>0</v>
      </c>
      <c r="AE154" s="147">
        <f>IF(AND($I154="Si",N154=1),1,IF(AND($I154="Fisico",N154=1),1,IF(AND(N154=1,$I154="Electronico"),2,IF(N154=1,VLOOKUP($C154&amp;"|"&amp;$B154&amp;"|"&amp;$D154,Empresas!$C$6:$CC$92,$G154+6+1,0),0))))</f>
        <v>0</v>
      </c>
      <c r="AF154" s="147">
        <f>IF(AND($I154="Si",O154=1),1,IF(AND($I154="Fisico",O154=1),1,IF(AND(O154=1,$I154="Electronico"),2,IF(O154=1,VLOOKUP($C154&amp;"|"&amp;$B154&amp;"|"&amp;$D154,Empresas!$C$6:$CC$92,$G154+6+1,0),0))))</f>
        <v>0</v>
      </c>
      <c r="AG154" s="147">
        <f>IF(AND($I154="Si",P154=1),1,IF(AND($I154="Fisico",P154=1),1,IF(AND(P154=1,$I154="Electronico"),2,IF(P154=1,VLOOKUP($C154&amp;"|"&amp;$B154&amp;"|"&amp;$D154,Empresas!$C$6:$CC$92,$G154+6+1,0),0))))</f>
        <v>0</v>
      </c>
      <c r="AH154" s="147">
        <f>IF(AND($I154="Si",Q154=1),1,IF(AND($I154="Fisico",Q154=1),1,IF(AND(Q154=1,$I154="Electronico"),2,IF(Q154=1,VLOOKUP($C154&amp;"|"&amp;$B154&amp;"|"&amp;$D154,Empresas!$C$6:$CC$92,$G154+6+1,0),0))))</f>
        <v>0</v>
      </c>
      <c r="AI154" s="147">
        <f>IF(AND($I154="Si",R154=1),1,IF(AND($I154="Fisico",R154=1),1,IF(AND(R154=1,$I154="Electronico"),2,IF(R154=1,VLOOKUP($C154&amp;"|"&amp;$B154&amp;"|"&amp;$D154,Empresas!$C$6:$CC$92,$G154+6+1,0),0))))</f>
        <v>0</v>
      </c>
      <c r="AJ154" s="147">
        <f>IF(AND($I154="Si",S154=1),1,IF(AND($I154="Fisico",S154=1),1,IF(AND(S154=1,$I154="Electronico"),2,IF(S154=1,VLOOKUP($C154&amp;"|"&amp;$B154&amp;"|"&amp;$D154,Empresas!$C$6:$CC$92,$G154+6+1,0),0))))</f>
        <v>0</v>
      </c>
      <c r="AK154" s="147">
        <f>IF(AND($I154="Si",T154=1),1,IF(AND($I154="Fisico",T154=1),1,IF(AND(T154=1,$I154="Electronico"),2,IF(T154=1,VLOOKUP($C154&amp;"|"&amp;$B154&amp;"|"&amp;$D154,Empresas!$C$6:$CC$92,$G154+6+1,0),0))))</f>
        <v>0</v>
      </c>
      <c r="AL154" s="147">
        <f>IF(AND($I154="Si",U154=1),1,IF(AND($I154="Fisico",U154=1),1,IF(AND(U154=1,$I154="Electronico"),2,IF(U154=1,VLOOKUP($C154&amp;"|"&amp;$B154&amp;"|"&amp;$D154,Empresas!$C$6:$CC$92,$G154+6+1,0),0))))</f>
        <v>0</v>
      </c>
      <c r="AM154" s="149">
        <f t="shared" si="23"/>
        <v>0</v>
      </c>
      <c r="AN154" s="149">
        <f t="shared" si="24"/>
        <v>0</v>
      </c>
      <c r="AO154" s="152">
        <f t="shared" si="25"/>
        <v>0</v>
      </c>
    </row>
    <row r="155" spans="1:41" x14ac:dyDescent="0.25">
      <c r="A155" s="137" t="str">
        <f>VLOOKUP(D155,Empresas!$D$7:$F$91,3,0)</f>
        <v>Yulisa</v>
      </c>
      <c r="B155" s="138" t="str">
        <f>VLOOKUP(D155,Empresas!$D$7:$G$91,4,0)</f>
        <v>Lorenzo</v>
      </c>
      <c r="C155" s="138" t="s">
        <v>544</v>
      </c>
      <c r="D155" s="138" t="s">
        <v>8</v>
      </c>
      <c r="E155" s="138" t="str">
        <f>VLOOKUP(D155,Empresas!$D$7:$E$92,2,0)</f>
        <v>ASESORIA &amp; NEGOCIOS DEL PERU S.A.C.</v>
      </c>
      <c r="F155" s="138" t="s">
        <v>170</v>
      </c>
      <c r="G155" s="139">
        <f t="shared" si="27"/>
        <v>43</v>
      </c>
      <c r="H155" s="139" t="str">
        <f>VLOOKUP(D155,Empresas!$D$6:$L$92,7,0)</f>
        <v>Semestral</v>
      </c>
      <c r="I155" s="138" t="str">
        <f>VLOOKUP(VLOOKUP(D155&amp;"|"&amp;B155,Empresas!$I$7:$CB$92,G155,0),Tablas!$A$3:$B$5,2,0)</f>
        <v>No aplica</v>
      </c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 t="str">
        <f>VLOOKUP(D155,Empresas!$D$7:$CF$91,81,0)</f>
        <v>D</v>
      </c>
      <c r="W155" s="78" t="str">
        <f>VLOOKUP(D155,Empresas!$D$7:$M$91,10,0)</f>
        <v>Mype</v>
      </c>
      <c r="X155" s="69" t="str">
        <f t="shared" si="21"/>
        <v>SI</v>
      </c>
      <c r="Y155" s="153" t="str">
        <f t="shared" si="22"/>
        <v>No aplica</v>
      </c>
      <c r="Z155" s="147">
        <f>IF(Y155="No aplica",0,IF(I155="no",0,IF(I155="No aplica",0,IF(I155="Si",1,IF(I155="Fisico",1,IF(I155="Electronico",2,VLOOKUP(C155&amp;"|"&amp;B155&amp;"|"&amp;D155,Empresas!$C$6:$CC$92,G155+6+1,0)))))))</f>
        <v>0</v>
      </c>
      <c r="AA155" s="147">
        <f>IF(AND($I155="Si",J155=1),1,IF(AND($I155="Fisico",J155=1),1,IF(AND(J155=1,$I155="Electronico"),2,IF(J155=1,VLOOKUP($C155&amp;"|"&amp;$B155&amp;"|"&amp;$D155,Empresas!$C$6:$CC$92,$G155+6+1,0),0))))</f>
        <v>0</v>
      </c>
      <c r="AB155" s="147">
        <f>IF(AND($I155="Si",K155=1),1,IF(AND($I155="Fisico",K155=1),1,IF(AND(K155=1,$I155="Electronico"),2,IF(K155=1,VLOOKUP($C155&amp;"|"&amp;$B155&amp;"|"&amp;$D155,Empresas!$C$6:$CC$92,$G155+6+1,0),0))))</f>
        <v>0</v>
      </c>
      <c r="AC155" s="147">
        <f>IF(AND($I155="Si",L155=1),1,IF(AND($I155="Fisico",L155=1),1,IF(AND(L155=1,$I155="Electronico"),2,IF(L155=1,VLOOKUP($C155&amp;"|"&amp;$B155&amp;"|"&amp;$D155,Empresas!$C$6:$CC$92,$G155+6+1,0),0))))</f>
        <v>0</v>
      </c>
      <c r="AD155" s="147">
        <f>IF(AND($I155="Si",M155=1),1,IF(AND($I155="Fisico",M155=1),1,IF(AND(M155=1,$I155="Electronico"),2,IF(M155=1,VLOOKUP($C155&amp;"|"&amp;$B155&amp;"|"&amp;$D155,Empresas!$C$6:$CC$92,$G155+6+1,0),0))))</f>
        <v>0</v>
      </c>
      <c r="AE155" s="147">
        <f>IF(AND($I155="Si",N155=1),1,IF(AND($I155="Fisico",N155=1),1,IF(AND(N155=1,$I155="Electronico"),2,IF(N155=1,VLOOKUP($C155&amp;"|"&amp;$B155&amp;"|"&amp;$D155,Empresas!$C$6:$CC$92,$G155+6+1,0),0))))</f>
        <v>0</v>
      </c>
      <c r="AF155" s="147">
        <f>IF(AND($I155="Si",O155=1),1,IF(AND($I155="Fisico",O155=1),1,IF(AND(O155=1,$I155="Electronico"),2,IF(O155=1,VLOOKUP($C155&amp;"|"&amp;$B155&amp;"|"&amp;$D155,Empresas!$C$6:$CC$92,$G155+6+1,0),0))))</f>
        <v>0</v>
      </c>
      <c r="AG155" s="147">
        <f>IF(AND($I155="Si",P155=1),1,IF(AND($I155="Fisico",P155=1),1,IF(AND(P155=1,$I155="Electronico"),2,IF(P155=1,VLOOKUP($C155&amp;"|"&amp;$B155&amp;"|"&amp;$D155,Empresas!$C$6:$CC$92,$G155+6+1,0),0))))</f>
        <v>0</v>
      </c>
      <c r="AH155" s="147">
        <f>IF(AND($I155="Si",Q155=1),1,IF(AND($I155="Fisico",Q155=1),1,IF(AND(Q155=1,$I155="Electronico"),2,IF(Q155=1,VLOOKUP($C155&amp;"|"&amp;$B155&amp;"|"&amp;$D155,Empresas!$C$6:$CC$92,$G155+6+1,0),0))))</f>
        <v>0</v>
      </c>
      <c r="AI155" s="147">
        <f>IF(AND($I155="Si",R155=1),1,IF(AND($I155="Fisico",R155=1),1,IF(AND(R155=1,$I155="Electronico"),2,IF(R155=1,VLOOKUP($C155&amp;"|"&amp;$B155&amp;"|"&amp;$D155,Empresas!$C$6:$CC$92,$G155+6+1,0),0))))</f>
        <v>0</v>
      </c>
      <c r="AJ155" s="147">
        <f>IF(AND($I155="Si",S155=1),1,IF(AND($I155="Fisico",S155=1),1,IF(AND(S155=1,$I155="Electronico"),2,IF(S155=1,VLOOKUP($C155&amp;"|"&amp;$B155&amp;"|"&amp;$D155,Empresas!$C$6:$CC$92,$G155+6+1,0),0))))</f>
        <v>0</v>
      </c>
      <c r="AK155" s="147">
        <f>IF(AND($I155="Si",T155=1),1,IF(AND($I155="Fisico",T155=1),1,IF(AND(T155=1,$I155="Electronico"),2,IF(T155=1,VLOOKUP($C155&amp;"|"&amp;$B155&amp;"|"&amp;$D155,Empresas!$C$6:$CC$92,$G155+6+1,0),0))))</f>
        <v>0</v>
      </c>
      <c r="AL155" s="147">
        <f>IF(AND($I155="Si",U155=1),1,IF(AND($I155="Fisico",U155=1),1,IF(AND(U155=1,$I155="Electronico"),2,IF(U155=1,VLOOKUP($C155&amp;"|"&amp;$B155&amp;"|"&amp;$D155,Empresas!$C$6:$CC$92,$G155+6+1,0),0))))</f>
        <v>0</v>
      </c>
      <c r="AM155" s="149">
        <f t="shared" si="23"/>
        <v>0</v>
      </c>
      <c r="AN155" s="149">
        <f t="shared" si="24"/>
        <v>0</v>
      </c>
      <c r="AO155" s="152">
        <f t="shared" si="25"/>
        <v>0</v>
      </c>
    </row>
    <row r="156" spans="1:41" x14ac:dyDescent="0.25">
      <c r="A156" s="137" t="str">
        <f>VLOOKUP(D156,Empresas!$D$7:$F$91,3,0)</f>
        <v>Yulisa</v>
      </c>
      <c r="B156" s="138" t="str">
        <f>VLOOKUP(D156,Empresas!$D$7:$G$91,4,0)</f>
        <v>Lorenzo</v>
      </c>
      <c r="C156" s="138" t="s">
        <v>544</v>
      </c>
      <c r="D156" s="138" t="s">
        <v>8</v>
      </c>
      <c r="E156" s="138" t="str">
        <f>VLOOKUP(D156,Empresas!$D$7:$E$92,2,0)</f>
        <v>ASESORIA &amp; NEGOCIOS DEL PERU S.A.C.</v>
      </c>
      <c r="F156" s="138" t="s">
        <v>171</v>
      </c>
      <c r="G156" s="139">
        <f t="shared" si="27"/>
        <v>46</v>
      </c>
      <c r="H156" s="139" t="str">
        <f>VLOOKUP(D156,Empresas!$D$6:$L$92,7,0)</f>
        <v>Semestral</v>
      </c>
      <c r="I156" s="138" t="str">
        <f>VLOOKUP(VLOOKUP(D156&amp;"|"&amp;B156,Empresas!$I$7:$CB$92,G156,0),Tablas!$A$3:$B$5,2,0)</f>
        <v>No aplica</v>
      </c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 t="str">
        <f>VLOOKUP(D156,Empresas!$D$7:$CF$91,81,0)</f>
        <v>D</v>
      </c>
      <c r="W156" s="78" t="str">
        <f>VLOOKUP(D156,Empresas!$D$7:$M$91,10,0)</f>
        <v>Mype</v>
      </c>
      <c r="X156" s="69" t="str">
        <f t="shared" si="21"/>
        <v>SI</v>
      </c>
      <c r="Y156" s="153" t="str">
        <f t="shared" si="22"/>
        <v>No aplica</v>
      </c>
      <c r="Z156" s="147">
        <f>IF(Y156="No aplica",0,IF(I156="no",0,IF(I156="No aplica",0,IF(I156="Si",1,IF(I156="Fisico",1,IF(I156="Electronico",2,VLOOKUP(C156&amp;"|"&amp;B156&amp;"|"&amp;D156,Empresas!$C$6:$CC$92,G156+6+1,0)))))))</f>
        <v>0</v>
      </c>
      <c r="AA156" s="147">
        <f>IF(AND($I156="Si",J156=1),1,IF(AND($I156="Fisico",J156=1),1,IF(AND(J156=1,$I156="Electronico"),2,IF(J156=1,VLOOKUP($C156&amp;"|"&amp;$B156&amp;"|"&amp;$D156,Empresas!$C$6:$CC$92,$G156+6+1,0),0))))</f>
        <v>0</v>
      </c>
      <c r="AB156" s="147">
        <f>IF(AND($I156="Si",K156=1),1,IF(AND($I156="Fisico",K156=1),1,IF(AND(K156=1,$I156="Electronico"),2,IF(K156=1,VLOOKUP($C156&amp;"|"&amp;$B156&amp;"|"&amp;$D156,Empresas!$C$6:$CC$92,$G156+6+1,0),0))))</f>
        <v>0</v>
      </c>
      <c r="AC156" s="147">
        <f>IF(AND($I156="Si",L156=1),1,IF(AND($I156="Fisico",L156=1),1,IF(AND(L156=1,$I156="Electronico"),2,IF(L156=1,VLOOKUP($C156&amp;"|"&amp;$B156&amp;"|"&amp;$D156,Empresas!$C$6:$CC$92,$G156+6+1,0),0))))</f>
        <v>0</v>
      </c>
      <c r="AD156" s="147">
        <f>IF(AND($I156="Si",M156=1),1,IF(AND($I156="Fisico",M156=1),1,IF(AND(M156=1,$I156="Electronico"),2,IF(M156=1,VLOOKUP($C156&amp;"|"&amp;$B156&amp;"|"&amp;$D156,Empresas!$C$6:$CC$92,$G156+6+1,0),0))))</f>
        <v>0</v>
      </c>
      <c r="AE156" s="147">
        <f>IF(AND($I156="Si",N156=1),1,IF(AND($I156="Fisico",N156=1),1,IF(AND(N156=1,$I156="Electronico"),2,IF(N156=1,VLOOKUP($C156&amp;"|"&amp;$B156&amp;"|"&amp;$D156,Empresas!$C$6:$CC$92,$G156+6+1,0),0))))</f>
        <v>0</v>
      </c>
      <c r="AF156" s="147">
        <f>IF(AND($I156="Si",O156=1),1,IF(AND($I156="Fisico",O156=1),1,IF(AND(O156=1,$I156="Electronico"),2,IF(O156=1,VLOOKUP($C156&amp;"|"&amp;$B156&amp;"|"&amp;$D156,Empresas!$C$6:$CC$92,$G156+6+1,0),0))))</f>
        <v>0</v>
      </c>
      <c r="AG156" s="147">
        <f>IF(AND($I156="Si",P156=1),1,IF(AND($I156="Fisico",P156=1),1,IF(AND(P156=1,$I156="Electronico"),2,IF(P156=1,VLOOKUP($C156&amp;"|"&amp;$B156&amp;"|"&amp;$D156,Empresas!$C$6:$CC$92,$G156+6+1,0),0))))</f>
        <v>0</v>
      </c>
      <c r="AH156" s="147">
        <f>IF(AND($I156="Si",Q156=1),1,IF(AND($I156="Fisico",Q156=1),1,IF(AND(Q156=1,$I156="Electronico"),2,IF(Q156=1,VLOOKUP($C156&amp;"|"&amp;$B156&amp;"|"&amp;$D156,Empresas!$C$6:$CC$92,$G156+6+1,0),0))))</f>
        <v>0</v>
      </c>
      <c r="AI156" s="147">
        <f>IF(AND($I156="Si",R156=1),1,IF(AND($I156="Fisico",R156=1),1,IF(AND(R156=1,$I156="Electronico"),2,IF(R156=1,VLOOKUP($C156&amp;"|"&amp;$B156&amp;"|"&amp;$D156,Empresas!$C$6:$CC$92,$G156+6+1,0),0))))</f>
        <v>0</v>
      </c>
      <c r="AJ156" s="147">
        <f>IF(AND($I156="Si",S156=1),1,IF(AND($I156="Fisico",S156=1),1,IF(AND(S156=1,$I156="Electronico"),2,IF(S156=1,VLOOKUP($C156&amp;"|"&amp;$B156&amp;"|"&amp;$D156,Empresas!$C$6:$CC$92,$G156+6+1,0),0))))</f>
        <v>0</v>
      </c>
      <c r="AK156" s="147">
        <f>IF(AND($I156="Si",T156=1),1,IF(AND($I156="Fisico",T156=1),1,IF(AND(T156=1,$I156="Electronico"),2,IF(T156=1,VLOOKUP($C156&amp;"|"&amp;$B156&amp;"|"&amp;$D156,Empresas!$C$6:$CC$92,$G156+6+1,0),0))))</f>
        <v>0</v>
      </c>
      <c r="AL156" s="147">
        <f>IF(AND($I156="Si",U156=1),1,IF(AND($I156="Fisico",U156=1),1,IF(AND(U156=1,$I156="Electronico"),2,IF(U156=1,VLOOKUP($C156&amp;"|"&amp;$B156&amp;"|"&amp;$D156,Empresas!$C$6:$CC$92,$G156+6+1,0),0))))</f>
        <v>0</v>
      </c>
      <c r="AM156" s="149">
        <f t="shared" si="23"/>
        <v>0</v>
      </c>
      <c r="AN156" s="149">
        <f t="shared" si="24"/>
        <v>0</v>
      </c>
      <c r="AO156" s="152">
        <f t="shared" si="25"/>
        <v>0</v>
      </c>
    </row>
    <row r="157" spans="1:41" x14ac:dyDescent="0.25">
      <c r="A157" s="140" t="str">
        <f>VLOOKUP(D157,Empresas!$D$7:$F$91,3,0)</f>
        <v>Yulisa</v>
      </c>
      <c r="B157" s="141" t="str">
        <f>VLOOKUP(D157,Empresas!$D$7:$G$91,4,0)</f>
        <v>Lorenzo</v>
      </c>
      <c r="C157" s="141" t="s">
        <v>544</v>
      </c>
      <c r="D157" s="141" t="s">
        <v>8</v>
      </c>
      <c r="E157" s="141" t="str">
        <f>VLOOKUP(D157,Empresas!$D$7:$E$92,2,0)</f>
        <v>ASESORIA &amp; NEGOCIOS DEL PERU S.A.C.</v>
      </c>
      <c r="F157" s="141" t="s">
        <v>172</v>
      </c>
      <c r="G157" s="142">
        <f>+Empresas!$BF$2</f>
        <v>50</v>
      </c>
      <c r="H157" s="142" t="str">
        <f>VLOOKUP(D157,Empresas!$D$6:$L$92,7,0)</f>
        <v>Semestral</v>
      </c>
      <c r="I157" s="141" t="str">
        <f>VLOOKUP(VLOOKUP(D157&amp;"|"&amp;B157,Empresas!$I$7:$CB$92,G157,0),Tablas!$A$8:$B$10,2,0)</f>
        <v>Electronico</v>
      </c>
      <c r="J157" s="78">
        <v>1</v>
      </c>
      <c r="K157" s="78">
        <v>1</v>
      </c>
      <c r="L157" s="78">
        <v>1</v>
      </c>
      <c r="M157" s="78">
        <v>1</v>
      </c>
      <c r="N157" s="78">
        <v>1</v>
      </c>
      <c r="O157" s="78">
        <v>1</v>
      </c>
      <c r="P157" s="78">
        <v>1</v>
      </c>
      <c r="Q157" s="78">
        <v>2</v>
      </c>
      <c r="R157" s="78"/>
      <c r="S157" s="78"/>
      <c r="T157" s="78"/>
      <c r="U157" s="78"/>
      <c r="V157" s="78" t="str">
        <f>VLOOKUP(D157,Empresas!$D$7:$CF$91,81,0)</f>
        <v>D</v>
      </c>
      <c r="W157" s="78" t="str">
        <f>VLOOKUP(D157,Empresas!$D$7:$M$91,10,0)</f>
        <v>Mype</v>
      </c>
      <c r="X157" s="69" t="str">
        <f t="shared" si="21"/>
        <v>SI</v>
      </c>
      <c r="Y157" s="153" t="str">
        <f t="shared" si="22"/>
        <v>Si aplica</v>
      </c>
      <c r="Z157" s="147">
        <f>IF(Y157="No aplica",0,IF(I157="no",0,IF(I157="No aplica",0,IF(I157="Si",1,IF(I157="Fisico",1,IF(I157="Electronico",2,VLOOKUP(C157&amp;"|"&amp;B157&amp;"|"&amp;D157,Empresas!$C$6:$CC$92,G157+6+1,0)))))))</f>
        <v>2</v>
      </c>
      <c r="AA157" s="147">
        <f>IF(AND($I157="Si",J157=1),1,IF(AND($I157="Fisico",J157=1),1,IF(AND(J157=1,$I157="Electronico"),2,IF(J157=1,VLOOKUP($C157&amp;"|"&amp;$B157&amp;"|"&amp;$D157,Empresas!$C$6:$CC$92,$G157+6+1,0),0))))</f>
        <v>2</v>
      </c>
      <c r="AB157" s="147">
        <f>IF(AND($I157="Si",K157=1),1,IF(AND($I157="Fisico",K157=1),1,IF(AND(K157=1,$I157="Electronico"),2,IF(K157=1,VLOOKUP($C157&amp;"|"&amp;$B157&amp;"|"&amp;$D157,Empresas!$C$6:$CC$92,$G157+6+1,0),0))))</f>
        <v>2</v>
      </c>
      <c r="AC157" s="147">
        <f>IF(AND($I157="Si",L157=1),1,IF(AND($I157="Fisico",L157=1),1,IF(AND(L157=1,$I157="Electronico"),2,IF(L157=1,VLOOKUP($C157&amp;"|"&amp;$B157&amp;"|"&amp;$D157,Empresas!$C$6:$CC$92,$G157+6+1,0),0))))</f>
        <v>2</v>
      </c>
      <c r="AD157" s="147">
        <f>IF(AND($I157="Si",M157=1),1,IF(AND($I157="Fisico",M157=1),1,IF(AND(M157=1,$I157="Electronico"),2,IF(M157=1,VLOOKUP($C157&amp;"|"&amp;$B157&amp;"|"&amp;$D157,Empresas!$C$6:$CC$92,$G157+6+1,0),0))))</f>
        <v>2</v>
      </c>
      <c r="AE157" s="147">
        <f>IF(AND($I157="Si",N157=1),1,IF(AND($I157="Fisico",N157=1),1,IF(AND(N157=1,$I157="Electronico"),2,IF(N157=1,VLOOKUP($C157&amp;"|"&amp;$B157&amp;"|"&amp;$D157,Empresas!$C$6:$CC$92,$G157+6+1,0),0))))</f>
        <v>2</v>
      </c>
      <c r="AF157" s="147">
        <f>IF(AND($I157="Si",O157=1),1,IF(AND($I157="Fisico",O157=1),1,IF(AND(O157=1,$I157="Electronico"),2,IF(O157=1,VLOOKUP($C157&amp;"|"&amp;$B157&amp;"|"&amp;$D157,Empresas!$C$6:$CC$92,$G157+6+1,0),0))))</f>
        <v>2</v>
      </c>
      <c r="AG157" s="147">
        <f>IF(AND($I157="Si",P157=1),1,IF(AND($I157="Fisico",P157=1),1,IF(AND(P157=1,$I157="Electronico"),2,IF(P157=1,VLOOKUP($C157&amp;"|"&amp;$B157&amp;"|"&amp;$D157,Empresas!$C$6:$CC$92,$G157+6+1,0),0))))</f>
        <v>2</v>
      </c>
      <c r="AH157" s="147">
        <f>IF(AND($I157="Si",Q157=1),1,IF(AND($I157="Fisico",Q157=1),1,IF(AND(Q157=1,$I157="Electronico"),2,IF(Q157=1,VLOOKUP($C157&amp;"|"&amp;$B157&amp;"|"&amp;$D157,Empresas!$C$6:$CC$92,$G157+6+1,0),0))))</f>
        <v>0</v>
      </c>
      <c r="AI157" s="147">
        <f>IF(AND($I157="Si",R157=1),1,IF(AND($I157="Fisico",R157=1),1,IF(AND(R157=1,$I157="Electronico"),2,IF(R157=1,VLOOKUP($C157&amp;"|"&amp;$B157&amp;"|"&amp;$D157,Empresas!$C$6:$CC$92,$G157+6+1,0),0))))</f>
        <v>0</v>
      </c>
      <c r="AJ157" s="147">
        <f>IF(AND($I157="Si",S157=1),1,IF(AND($I157="Fisico",S157=1),1,IF(AND(S157=1,$I157="Electronico"),2,IF(S157=1,VLOOKUP($C157&amp;"|"&amp;$B157&amp;"|"&amp;$D157,Empresas!$C$6:$CC$92,$G157+6+1,0),0))))</f>
        <v>0</v>
      </c>
      <c r="AK157" s="147">
        <f>IF(AND($I157="Si",T157=1),1,IF(AND($I157="Fisico",T157=1),1,IF(AND(T157=1,$I157="Electronico"),2,IF(T157=1,VLOOKUP($C157&amp;"|"&amp;$B157&amp;"|"&amp;$D157,Empresas!$C$6:$CC$92,$G157+6+1,0),0))))</f>
        <v>0</v>
      </c>
      <c r="AL157" s="147">
        <f>IF(AND($I157="Si",U157=1),1,IF(AND($I157="Fisico",U157=1),1,IF(AND(U157=1,$I157="Electronico"),2,IF(U157=1,VLOOKUP($C157&amp;"|"&amp;$B157&amp;"|"&amp;$D157,Empresas!$C$6:$CC$92,$G157+6+1,0),0))))</f>
        <v>0</v>
      </c>
      <c r="AM157" s="149">
        <f t="shared" si="23"/>
        <v>14</v>
      </c>
      <c r="AN157" s="149">
        <f t="shared" si="24"/>
        <v>16</v>
      </c>
      <c r="AO157" s="152">
        <f t="shared" si="25"/>
        <v>0.875</v>
      </c>
    </row>
    <row r="158" spans="1:41" x14ac:dyDescent="0.25">
      <c r="A158" s="140" t="str">
        <f>VLOOKUP(D158,Empresas!$D$7:$F$91,3,0)</f>
        <v>Yulisa</v>
      </c>
      <c r="B158" s="141" t="str">
        <f>VLOOKUP(D158,Empresas!$D$7:$G$91,4,0)</f>
        <v>Lorenzo</v>
      </c>
      <c r="C158" s="141" t="s">
        <v>544</v>
      </c>
      <c r="D158" s="141" t="s">
        <v>8</v>
      </c>
      <c r="E158" s="141" t="str">
        <f>VLOOKUP(D158,Empresas!$D$7:$E$92,2,0)</f>
        <v>ASESORIA &amp; NEGOCIOS DEL PERU S.A.C.</v>
      </c>
      <c r="F158" s="141" t="s">
        <v>173</v>
      </c>
      <c r="G158" s="142">
        <f>+G157+1</f>
        <v>51</v>
      </c>
      <c r="H158" s="142" t="str">
        <f>VLOOKUP(D158,Empresas!$D$6:$L$92,7,0)</f>
        <v>Semestral</v>
      </c>
      <c r="I158" s="141" t="str">
        <f>VLOOKUP(VLOOKUP(D158&amp;"|"&amp;B158,Empresas!$I$7:$CB$92,G158,0),Tablas!$A$8:$B$10,2,0)</f>
        <v>Electronico</v>
      </c>
      <c r="J158" s="78">
        <v>1</v>
      </c>
      <c r="K158" s="78">
        <v>1</v>
      </c>
      <c r="L158" s="78">
        <v>1</v>
      </c>
      <c r="M158" s="78">
        <v>1</v>
      </c>
      <c r="N158" s="78">
        <v>1</v>
      </c>
      <c r="O158" s="78">
        <v>1</v>
      </c>
      <c r="P158" s="78">
        <v>1</v>
      </c>
      <c r="Q158" s="78">
        <v>2</v>
      </c>
      <c r="R158" s="78"/>
      <c r="S158" s="78"/>
      <c r="T158" s="78"/>
      <c r="U158" s="78"/>
      <c r="V158" s="78" t="str">
        <f>VLOOKUP(D158,Empresas!$D$7:$CF$91,81,0)</f>
        <v>D</v>
      </c>
      <c r="W158" s="78" t="str">
        <f>VLOOKUP(D158,Empresas!$D$7:$M$91,10,0)</f>
        <v>Mype</v>
      </c>
      <c r="X158" s="69" t="str">
        <f t="shared" si="21"/>
        <v>SI</v>
      </c>
      <c r="Y158" s="153" t="str">
        <f t="shared" si="22"/>
        <v>Si aplica</v>
      </c>
      <c r="Z158" s="147">
        <f>IF(Y158="No aplica",0,IF(I158="no",0,IF(I158="No aplica",0,IF(I158="Si",1,IF(I158="Fisico",1,IF(I158="Electronico",2,VLOOKUP(C158&amp;"|"&amp;B158&amp;"|"&amp;D158,Empresas!$C$6:$CC$92,G158+6+1,0)))))))</f>
        <v>2</v>
      </c>
      <c r="AA158" s="147">
        <f>IF(AND($I158="Si",J158=1),1,IF(AND($I158="Fisico",J158=1),1,IF(AND(J158=1,$I158="Electronico"),2,IF(J158=1,VLOOKUP($C158&amp;"|"&amp;$B158&amp;"|"&amp;$D158,Empresas!$C$6:$CC$92,$G158+6+1,0),0))))</f>
        <v>2</v>
      </c>
      <c r="AB158" s="147">
        <f>IF(AND($I158="Si",K158=1),1,IF(AND($I158="Fisico",K158=1),1,IF(AND(K158=1,$I158="Electronico"),2,IF(K158=1,VLOOKUP($C158&amp;"|"&amp;$B158&amp;"|"&amp;$D158,Empresas!$C$6:$CC$92,$G158+6+1,0),0))))</f>
        <v>2</v>
      </c>
      <c r="AC158" s="147">
        <f>IF(AND($I158="Si",L158=1),1,IF(AND($I158="Fisico",L158=1),1,IF(AND(L158=1,$I158="Electronico"),2,IF(L158=1,VLOOKUP($C158&amp;"|"&amp;$B158&amp;"|"&amp;$D158,Empresas!$C$6:$CC$92,$G158+6+1,0),0))))</f>
        <v>2</v>
      </c>
      <c r="AD158" s="147">
        <f>IF(AND($I158="Si",M158=1),1,IF(AND($I158="Fisico",M158=1),1,IF(AND(M158=1,$I158="Electronico"),2,IF(M158=1,VLOOKUP($C158&amp;"|"&amp;$B158&amp;"|"&amp;$D158,Empresas!$C$6:$CC$92,$G158+6+1,0),0))))</f>
        <v>2</v>
      </c>
      <c r="AE158" s="147">
        <f>IF(AND($I158="Si",N158=1),1,IF(AND($I158="Fisico",N158=1),1,IF(AND(N158=1,$I158="Electronico"),2,IF(N158=1,VLOOKUP($C158&amp;"|"&amp;$B158&amp;"|"&amp;$D158,Empresas!$C$6:$CC$92,$G158+6+1,0),0))))</f>
        <v>2</v>
      </c>
      <c r="AF158" s="147">
        <f>IF(AND($I158="Si",O158=1),1,IF(AND($I158="Fisico",O158=1),1,IF(AND(O158=1,$I158="Electronico"),2,IF(O158=1,VLOOKUP($C158&amp;"|"&amp;$B158&amp;"|"&amp;$D158,Empresas!$C$6:$CC$92,$G158+6+1,0),0))))</f>
        <v>2</v>
      </c>
      <c r="AG158" s="147">
        <f>IF(AND($I158="Si",P158=1),1,IF(AND($I158="Fisico",P158=1),1,IF(AND(P158=1,$I158="Electronico"),2,IF(P158=1,VLOOKUP($C158&amp;"|"&amp;$B158&amp;"|"&amp;$D158,Empresas!$C$6:$CC$92,$G158+6+1,0),0))))</f>
        <v>2</v>
      </c>
      <c r="AH158" s="147">
        <f>IF(AND($I158="Si",Q158=1),1,IF(AND($I158="Fisico",Q158=1),1,IF(AND(Q158=1,$I158="Electronico"),2,IF(Q158=1,VLOOKUP($C158&amp;"|"&amp;$B158&amp;"|"&amp;$D158,Empresas!$C$6:$CC$92,$G158+6+1,0),0))))</f>
        <v>0</v>
      </c>
      <c r="AI158" s="147">
        <f>IF(AND($I158="Si",R158=1),1,IF(AND($I158="Fisico",R158=1),1,IF(AND(R158=1,$I158="Electronico"),2,IF(R158=1,VLOOKUP($C158&amp;"|"&amp;$B158&amp;"|"&amp;$D158,Empresas!$C$6:$CC$92,$G158+6+1,0),0))))</f>
        <v>0</v>
      </c>
      <c r="AJ158" s="147">
        <f>IF(AND($I158="Si",S158=1),1,IF(AND($I158="Fisico",S158=1),1,IF(AND(S158=1,$I158="Electronico"),2,IF(S158=1,VLOOKUP($C158&amp;"|"&amp;$B158&amp;"|"&amp;$D158,Empresas!$C$6:$CC$92,$G158+6+1,0),0))))</f>
        <v>0</v>
      </c>
      <c r="AK158" s="147">
        <f>IF(AND($I158="Si",T158=1),1,IF(AND($I158="Fisico",T158=1),1,IF(AND(T158=1,$I158="Electronico"),2,IF(T158=1,VLOOKUP($C158&amp;"|"&amp;$B158&amp;"|"&amp;$D158,Empresas!$C$6:$CC$92,$G158+6+1,0),0))))</f>
        <v>0</v>
      </c>
      <c r="AL158" s="147">
        <f>IF(AND($I158="Si",U158=1),1,IF(AND($I158="Fisico",U158=1),1,IF(AND(U158=1,$I158="Electronico"),2,IF(U158=1,VLOOKUP($C158&amp;"|"&amp;$B158&amp;"|"&amp;$D158,Empresas!$C$6:$CC$92,$G158+6+1,0),0))))</f>
        <v>0</v>
      </c>
      <c r="AM158" s="149">
        <f t="shared" si="23"/>
        <v>14</v>
      </c>
      <c r="AN158" s="149">
        <f t="shared" si="24"/>
        <v>16</v>
      </c>
      <c r="AO158" s="152">
        <f t="shared" si="25"/>
        <v>0.875</v>
      </c>
    </row>
    <row r="159" spans="1:41" x14ac:dyDescent="0.25">
      <c r="A159" s="140" t="str">
        <f>VLOOKUP(D159,Empresas!$D$7:$F$91,3,0)</f>
        <v>Yulisa</v>
      </c>
      <c r="B159" s="141" t="str">
        <f>VLOOKUP(D159,Empresas!$D$7:$G$91,4,0)</f>
        <v>Lorenzo</v>
      </c>
      <c r="C159" s="141" t="s">
        <v>544</v>
      </c>
      <c r="D159" s="141" t="s">
        <v>8</v>
      </c>
      <c r="E159" s="141" t="str">
        <f>VLOOKUP(D159,Empresas!$D$7:$E$92,2,0)</f>
        <v>ASESORIA &amp; NEGOCIOS DEL PERU S.A.C.</v>
      </c>
      <c r="F159" s="141" t="s">
        <v>174</v>
      </c>
      <c r="G159" s="142">
        <f t="shared" ref="G159:G167" si="28">+G158+1</f>
        <v>52</v>
      </c>
      <c r="H159" s="142" t="str">
        <f>VLOOKUP(D159,Empresas!$D$6:$L$92,7,0)</f>
        <v>Semestral</v>
      </c>
      <c r="I159" s="141" t="str">
        <f>VLOOKUP(VLOOKUP(D159&amp;"|"&amp;B159,Empresas!$I$7:$CB$92,G159,0),Tablas!$A$8:$B$10,2,0)</f>
        <v>No aplica</v>
      </c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 t="str">
        <f>VLOOKUP(D159,Empresas!$D$7:$CF$91,81,0)</f>
        <v>D</v>
      </c>
      <c r="W159" s="78" t="str">
        <f>VLOOKUP(D159,Empresas!$D$7:$M$91,10,0)</f>
        <v>Mype</v>
      </c>
      <c r="X159" s="69" t="str">
        <f t="shared" si="21"/>
        <v>SI</v>
      </c>
      <c r="Y159" s="153" t="str">
        <f t="shared" si="22"/>
        <v>No aplica</v>
      </c>
      <c r="Z159" s="147">
        <f>IF(Y159="No aplica",0,IF(I159="no",0,IF(I159="No aplica",0,IF(I159="Si",1,IF(I159="Fisico",1,IF(I159="Electronico",2,VLOOKUP(C159&amp;"|"&amp;B159&amp;"|"&amp;D159,Empresas!$C$6:$CC$92,G159+6+1,0)))))))</f>
        <v>0</v>
      </c>
      <c r="AA159" s="147">
        <f>IF(AND($I159="Si",J159=1),1,IF(AND($I159="Fisico",J159=1),1,IF(AND(J159=1,$I159="Electronico"),2,IF(J159=1,VLOOKUP($C159&amp;"|"&amp;$B159&amp;"|"&amp;$D159,Empresas!$C$6:$CC$92,$G159+6+1,0),0))))</f>
        <v>0</v>
      </c>
      <c r="AB159" s="147">
        <f>IF(AND($I159="Si",K159=1),1,IF(AND($I159="Fisico",K159=1),1,IF(AND(K159=1,$I159="Electronico"),2,IF(K159=1,VLOOKUP($C159&amp;"|"&amp;$B159&amp;"|"&amp;$D159,Empresas!$C$6:$CC$92,$G159+6+1,0),0))))</f>
        <v>0</v>
      </c>
      <c r="AC159" s="147">
        <f>IF(AND($I159="Si",L159=1),1,IF(AND($I159="Fisico",L159=1),1,IF(AND(L159=1,$I159="Electronico"),2,IF(L159=1,VLOOKUP($C159&amp;"|"&amp;$B159&amp;"|"&amp;$D159,Empresas!$C$6:$CC$92,$G159+6+1,0),0))))</f>
        <v>0</v>
      </c>
      <c r="AD159" s="147">
        <f>IF(AND($I159="Si",M159=1),1,IF(AND($I159="Fisico",M159=1),1,IF(AND(M159=1,$I159="Electronico"),2,IF(M159=1,VLOOKUP($C159&amp;"|"&amp;$B159&amp;"|"&amp;$D159,Empresas!$C$6:$CC$92,$G159+6+1,0),0))))</f>
        <v>0</v>
      </c>
      <c r="AE159" s="147">
        <f>IF(AND($I159="Si",N159=1),1,IF(AND($I159="Fisico",N159=1),1,IF(AND(N159=1,$I159="Electronico"),2,IF(N159=1,VLOOKUP($C159&amp;"|"&amp;$B159&amp;"|"&amp;$D159,Empresas!$C$6:$CC$92,$G159+6+1,0),0))))</f>
        <v>0</v>
      </c>
      <c r="AF159" s="147">
        <f>IF(AND($I159="Si",O159=1),1,IF(AND($I159="Fisico",O159=1),1,IF(AND(O159=1,$I159="Electronico"),2,IF(O159=1,VLOOKUP($C159&amp;"|"&amp;$B159&amp;"|"&amp;$D159,Empresas!$C$6:$CC$92,$G159+6+1,0),0))))</f>
        <v>0</v>
      </c>
      <c r="AG159" s="147">
        <f>IF(AND($I159="Si",P159=1),1,IF(AND($I159="Fisico",P159=1),1,IF(AND(P159=1,$I159="Electronico"),2,IF(P159=1,VLOOKUP($C159&amp;"|"&amp;$B159&amp;"|"&amp;$D159,Empresas!$C$6:$CC$92,$G159+6+1,0),0))))</f>
        <v>0</v>
      </c>
      <c r="AH159" s="147">
        <f>IF(AND($I159="Si",Q159=1),1,IF(AND($I159="Fisico",Q159=1),1,IF(AND(Q159=1,$I159="Electronico"),2,IF(Q159=1,VLOOKUP($C159&amp;"|"&amp;$B159&amp;"|"&amp;$D159,Empresas!$C$6:$CC$92,$G159+6+1,0),0))))</f>
        <v>0</v>
      </c>
      <c r="AI159" s="147">
        <f>IF(AND($I159="Si",R159=1),1,IF(AND($I159="Fisico",R159=1),1,IF(AND(R159=1,$I159="Electronico"),2,IF(R159=1,VLOOKUP($C159&amp;"|"&amp;$B159&amp;"|"&amp;$D159,Empresas!$C$6:$CC$92,$G159+6+1,0),0))))</f>
        <v>0</v>
      </c>
      <c r="AJ159" s="147">
        <f>IF(AND($I159="Si",S159=1),1,IF(AND($I159="Fisico",S159=1),1,IF(AND(S159=1,$I159="Electronico"),2,IF(S159=1,VLOOKUP($C159&amp;"|"&amp;$B159&amp;"|"&amp;$D159,Empresas!$C$6:$CC$92,$G159+6+1,0),0))))</f>
        <v>0</v>
      </c>
      <c r="AK159" s="147">
        <f>IF(AND($I159="Si",T159=1),1,IF(AND($I159="Fisico",T159=1),1,IF(AND(T159=1,$I159="Electronico"),2,IF(T159=1,VLOOKUP($C159&amp;"|"&amp;$B159&amp;"|"&amp;$D159,Empresas!$C$6:$CC$92,$G159+6+1,0),0))))</f>
        <v>0</v>
      </c>
      <c r="AL159" s="147">
        <f>IF(AND($I159="Si",U159=1),1,IF(AND($I159="Fisico",U159=1),1,IF(AND(U159=1,$I159="Electronico"),2,IF(U159=1,VLOOKUP($C159&amp;"|"&amp;$B159&amp;"|"&amp;$D159,Empresas!$C$6:$CC$92,$G159+6+1,0),0))))</f>
        <v>0</v>
      </c>
      <c r="AM159" s="149">
        <f t="shared" si="23"/>
        <v>0</v>
      </c>
      <c r="AN159" s="149">
        <f t="shared" si="24"/>
        <v>0</v>
      </c>
      <c r="AO159" s="152">
        <f t="shared" si="25"/>
        <v>0</v>
      </c>
    </row>
    <row r="160" spans="1:41" x14ac:dyDescent="0.25">
      <c r="A160" s="140" t="str">
        <f>VLOOKUP(D160,Empresas!$D$7:$F$91,3,0)</f>
        <v>Yulisa</v>
      </c>
      <c r="B160" s="141" t="str">
        <f>VLOOKUP(D160,Empresas!$D$7:$G$91,4,0)</f>
        <v>Lorenzo</v>
      </c>
      <c r="C160" s="141" t="s">
        <v>544</v>
      </c>
      <c r="D160" s="141" t="s">
        <v>8</v>
      </c>
      <c r="E160" s="141" t="str">
        <f>VLOOKUP(D160,Empresas!$D$7:$E$92,2,0)</f>
        <v>ASESORIA &amp; NEGOCIOS DEL PERU S.A.C.</v>
      </c>
      <c r="F160" s="141" t="s">
        <v>175</v>
      </c>
      <c r="G160" s="142">
        <f t="shared" si="28"/>
        <v>53</v>
      </c>
      <c r="H160" s="142" t="str">
        <f>VLOOKUP(D160,Empresas!$D$6:$L$92,7,0)</f>
        <v>Semestral</v>
      </c>
      <c r="I160" s="141" t="str">
        <f>VLOOKUP(VLOOKUP(D160&amp;"|"&amp;B160,Empresas!$I$7:$CB$92,G160,0),Tablas!$A$8:$B$10,2,0)</f>
        <v>Fisico</v>
      </c>
      <c r="J160" s="78">
        <v>2</v>
      </c>
      <c r="K160" s="78">
        <v>2</v>
      </c>
      <c r="L160" s="78">
        <v>2</v>
      </c>
      <c r="M160" s="78">
        <v>2</v>
      </c>
      <c r="N160" s="78">
        <v>2</v>
      </c>
      <c r="O160" s="78">
        <v>2</v>
      </c>
      <c r="P160" s="78">
        <v>2</v>
      </c>
      <c r="Q160" s="78">
        <v>2</v>
      </c>
      <c r="R160" s="78"/>
      <c r="S160" s="78"/>
      <c r="T160" s="78"/>
      <c r="U160" s="78"/>
      <c r="V160" s="78" t="str">
        <f>VLOOKUP(D160,Empresas!$D$7:$CF$91,81,0)</f>
        <v>D</v>
      </c>
      <c r="W160" s="78" t="str">
        <f>VLOOKUP(D160,Empresas!$D$7:$M$91,10,0)</f>
        <v>Mype</v>
      </c>
      <c r="X160" s="69" t="str">
        <f t="shared" si="21"/>
        <v>SI</v>
      </c>
      <c r="Y160" s="153" t="str">
        <f t="shared" si="22"/>
        <v>Si aplica</v>
      </c>
      <c r="Z160" s="147">
        <f>IF(Y160="No aplica",0,IF(I160="no",0,IF(I160="No aplica",0,IF(I160="Si",1,IF(I160="Fisico",1,IF(I160="Electronico",2,VLOOKUP(C160&amp;"|"&amp;B160&amp;"|"&amp;D160,Empresas!$C$6:$CC$92,G160+6+1,0)))))))</f>
        <v>1</v>
      </c>
      <c r="AA160" s="147">
        <f>IF(AND($I160="Si",J160=1),1,IF(AND($I160="Fisico",J160=1),1,IF(AND(J160=1,$I160="Electronico"),2,IF(J160=1,VLOOKUP($C160&amp;"|"&amp;$B160&amp;"|"&amp;$D160,Empresas!$C$6:$CC$92,$G160+6+1,0),0))))</f>
        <v>0</v>
      </c>
      <c r="AB160" s="147">
        <f>IF(AND($I160="Si",K160=1),1,IF(AND($I160="Fisico",K160=1),1,IF(AND(K160=1,$I160="Electronico"),2,IF(K160=1,VLOOKUP($C160&amp;"|"&amp;$B160&amp;"|"&amp;$D160,Empresas!$C$6:$CC$92,$G160+6+1,0),0))))</f>
        <v>0</v>
      </c>
      <c r="AC160" s="147">
        <f>IF(AND($I160="Si",L160=1),1,IF(AND($I160="Fisico",L160=1),1,IF(AND(L160=1,$I160="Electronico"),2,IF(L160=1,VLOOKUP($C160&amp;"|"&amp;$B160&amp;"|"&amp;$D160,Empresas!$C$6:$CC$92,$G160+6+1,0),0))))</f>
        <v>0</v>
      </c>
      <c r="AD160" s="147">
        <f>IF(AND($I160="Si",M160=1),1,IF(AND($I160="Fisico",M160=1),1,IF(AND(M160=1,$I160="Electronico"),2,IF(M160=1,VLOOKUP($C160&amp;"|"&amp;$B160&amp;"|"&amp;$D160,Empresas!$C$6:$CC$92,$G160+6+1,0),0))))</f>
        <v>0</v>
      </c>
      <c r="AE160" s="147">
        <f>IF(AND($I160="Si",N160=1),1,IF(AND($I160="Fisico",N160=1),1,IF(AND(N160=1,$I160="Electronico"),2,IF(N160=1,VLOOKUP($C160&amp;"|"&amp;$B160&amp;"|"&amp;$D160,Empresas!$C$6:$CC$92,$G160+6+1,0),0))))</f>
        <v>0</v>
      </c>
      <c r="AF160" s="147">
        <f>IF(AND($I160="Si",O160=1),1,IF(AND($I160="Fisico",O160=1),1,IF(AND(O160=1,$I160="Electronico"),2,IF(O160=1,VLOOKUP($C160&amp;"|"&amp;$B160&amp;"|"&amp;$D160,Empresas!$C$6:$CC$92,$G160+6+1,0),0))))</f>
        <v>0</v>
      </c>
      <c r="AG160" s="147">
        <f>IF(AND($I160="Si",P160=1),1,IF(AND($I160="Fisico",P160=1),1,IF(AND(P160=1,$I160="Electronico"),2,IF(P160=1,VLOOKUP($C160&amp;"|"&amp;$B160&amp;"|"&amp;$D160,Empresas!$C$6:$CC$92,$G160+6+1,0),0))))</f>
        <v>0</v>
      </c>
      <c r="AH160" s="147">
        <f>IF(AND($I160="Si",Q160=1),1,IF(AND($I160="Fisico",Q160=1),1,IF(AND(Q160=1,$I160="Electronico"),2,IF(Q160=1,VLOOKUP($C160&amp;"|"&amp;$B160&amp;"|"&amp;$D160,Empresas!$C$6:$CC$92,$G160+6+1,0),0))))</f>
        <v>0</v>
      </c>
      <c r="AI160" s="147">
        <f>IF(AND($I160="Si",R160=1),1,IF(AND($I160="Fisico",R160=1),1,IF(AND(R160=1,$I160="Electronico"),2,IF(R160=1,VLOOKUP($C160&amp;"|"&amp;$B160&amp;"|"&amp;$D160,Empresas!$C$6:$CC$92,$G160+6+1,0),0))))</f>
        <v>0</v>
      </c>
      <c r="AJ160" s="147">
        <f>IF(AND($I160="Si",S160=1),1,IF(AND($I160="Fisico",S160=1),1,IF(AND(S160=1,$I160="Electronico"),2,IF(S160=1,VLOOKUP($C160&amp;"|"&amp;$B160&amp;"|"&amp;$D160,Empresas!$C$6:$CC$92,$G160+6+1,0),0))))</f>
        <v>0</v>
      </c>
      <c r="AK160" s="147">
        <f>IF(AND($I160="Si",T160=1),1,IF(AND($I160="Fisico",T160=1),1,IF(AND(T160=1,$I160="Electronico"),2,IF(T160=1,VLOOKUP($C160&amp;"|"&amp;$B160&amp;"|"&amp;$D160,Empresas!$C$6:$CC$92,$G160+6+1,0),0))))</f>
        <v>0</v>
      </c>
      <c r="AL160" s="147">
        <f>IF(AND($I160="Si",U160=1),1,IF(AND($I160="Fisico",U160=1),1,IF(AND(U160=1,$I160="Electronico"),2,IF(U160=1,VLOOKUP($C160&amp;"|"&amp;$B160&amp;"|"&amp;$D160,Empresas!$C$6:$CC$92,$G160+6+1,0),0))))</f>
        <v>0</v>
      </c>
      <c r="AM160" s="149">
        <f t="shared" si="23"/>
        <v>0</v>
      </c>
      <c r="AN160" s="149">
        <f t="shared" si="24"/>
        <v>8</v>
      </c>
      <c r="AO160" s="152">
        <f t="shared" si="25"/>
        <v>0</v>
      </c>
    </row>
    <row r="161" spans="1:41" x14ac:dyDescent="0.25">
      <c r="A161" s="140" t="str">
        <f>VLOOKUP(D161,Empresas!$D$7:$F$91,3,0)</f>
        <v>Yulisa</v>
      </c>
      <c r="B161" s="141" t="str">
        <f>VLOOKUP(D161,Empresas!$D$7:$G$91,4,0)</f>
        <v>Lorenzo</v>
      </c>
      <c r="C161" s="141" t="s">
        <v>544</v>
      </c>
      <c r="D161" s="141" t="s">
        <v>8</v>
      </c>
      <c r="E161" s="141" t="str">
        <f>VLOOKUP(D161,Empresas!$D$7:$E$92,2,0)</f>
        <v>ASESORIA &amp; NEGOCIOS DEL PERU S.A.C.</v>
      </c>
      <c r="F161" s="141" t="s">
        <v>176</v>
      </c>
      <c r="G161" s="142">
        <f t="shared" si="28"/>
        <v>54</v>
      </c>
      <c r="H161" s="142" t="str">
        <f>VLOOKUP(D161,Empresas!$D$6:$L$92,7,0)</f>
        <v>Semestral</v>
      </c>
      <c r="I161" s="141" t="str">
        <f>VLOOKUP(VLOOKUP(D161&amp;"|"&amp;B161,Empresas!$I$7:$CB$92,G161,0),Tablas!$A$8:$B$10,2,0)</f>
        <v>No aplica</v>
      </c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 t="str">
        <f>VLOOKUP(D161,Empresas!$D$7:$CF$91,81,0)</f>
        <v>D</v>
      </c>
      <c r="W161" s="78" t="str">
        <f>VLOOKUP(D161,Empresas!$D$7:$M$91,10,0)</f>
        <v>Mype</v>
      </c>
      <c r="X161" s="69" t="str">
        <f t="shared" si="21"/>
        <v>SI</v>
      </c>
      <c r="Y161" s="153" t="str">
        <f t="shared" si="22"/>
        <v>No aplica</v>
      </c>
      <c r="Z161" s="147">
        <f>IF(Y161="No aplica",0,IF(I161="no",0,IF(I161="No aplica",0,IF(I161="Si",1,IF(I161="Fisico",1,IF(I161="Electronico",2,VLOOKUP(C161&amp;"|"&amp;B161&amp;"|"&amp;D161,Empresas!$C$6:$CC$92,G161+6+1,0)))))))</f>
        <v>0</v>
      </c>
      <c r="AA161" s="147">
        <f>IF(AND($I161="Si",J161=1),1,IF(AND($I161="Fisico",J161=1),1,IF(AND(J161=1,$I161="Electronico"),2,IF(J161=1,VLOOKUP($C161&amp;"|"&amp;$B161&amp;"|"&amp;$D161,Empresas!$C$6:$CC$92,$G161+6+1,0),0))))</f>
        <v>0</v>
      </c>
      <c r="AB161" s="147">
        <f>IF(AND($I161="Si",K161=1),1,IF(AND($I161="Fisico",K161=1),1,IF(AND(K161=1,$I161="Electronico"),2,IF(K161=1,VLOOKUP($C161&amp;"|"&amp;$B161&amp;"|"&amp;$D161,Empresas!$C$6:$CC$92,$G161+6+1,0),0))))</f>
        <v>0</v>
      </c>
      <c r="AC161" s="147">
        <f>IF(AND($I161="Si",L161=1),1,IF(AND($I161="Fisico",L161=1),1,IF(AND(L161=1,$I161="Electronico"),2,IF(L161=1,VLOOKUP($C161&amp;"|"&amp;$B161&amp;"|"&amp;$D161,Empresas!$C$6:$CC$92,$G161+6+1,0),0))))</f>
        <v>0</v>
      </c>
      <c r="AD161" s="147">
        <f>IF(AND($I161="Si",M161=1),1,IF(AND($I161="Fisico",M161=1),1,IF(AND(M161=1,$I161="Electronico"),2,IF(M161=1,VLOOKUP($C161&amp;"|"&amp;$B161&amp;"|"&amp;$D161,Empresas!$C$6:$CC$92,$G161+6+1,0),0))))</f>
        <v>0</v>
      </c>
      <c r="AE161" s="147">
        <f>IF(AND($I161="Si",N161=1),1,IF(AND($I161="Fisico",N161=1),1,IF(AND(N161=1,$I161="Electronico"),2,IF(N161=1,VLOOKUP($C161&amp;"|"&amp;$B161&amp;"|"&amp;$D161,Empresas!$C$6:$CC$92,$G161+6+1,0),0))))</f>
        <v>0</v>
      </c>
      <c r="AF161" s="147">
        <f>IF(AND($I161="Si",O161=1),1,IF(AND($I161="Fisico",O161=1),1,IF(AND(O161=1,$I161="Electronico"),2,IF(O161=1,VLOOKUP($C161&amp;"|"&amp;$B161&amp;"|"&amp;$D161,Empresas!$C$6:$CC$92,$G161+6+1,0),0))))</f>
        <v>0</v>
      </c>
      <c r="AG161" s="147">
        <f>IF(AND($I161="Si",P161=1),1,IF(AND($I161="Fisico",P161=1),1,IF(AND(P161=1,$I161="Electronico"),2,IF(P161=1,VLOOKUP($C161&amp;"|"&amp;$B161&amp;"|"&amp;$D161,Empresas!$C$6:$CC$92,$G161+6+1,0),0))))</f>
        <v>0</v>
      </c>
      <c r="AH161" s="147">
        <f>IF(AND($I161="Si",Q161=1),1,IF(AND($I161="Fisico",Q161=1),1,IF(AND(Q161=1,$I161="Electronico"),2,IF(Q161=1,VLOOKUP($C161&amp;"|"&amp;$B161&amp;"|"&amp;$D161,Empresas!$C$6:$CC$92,$G161+6+1,0),0))))</f>
        <v>0</v>
      </c>
      <c r="AI161" s="147">
        <f>IF(AND($I161="Si",R161=1),1,IF(AND($I161="Fisico",R161=1),1,IF(AND(R161=1,$I161="Electronico"),2,IF(R161=1,VLOOKUP($C161&amp;"|"&amp;$B161&amp;"|"&amp;$D161,Empresas!$C$6:$CC$92,$G161+6+1,0),0))))</f>
        <v>0</v>
      </c>
      <c r="AJ161" s="147">
        <f>IF(AND($I161="Si",S161=1),1,IF(AND($I161="Fisico",S161=1),1,IF(AND(S161=1,$I161="Electronico"),2,IF(S161=1,VLOOKUP($C161&amp;"|"&amp;$B161&amp;"|"&amp;$D161,Empresas!$C$6:$CC$92,$G161+6+1,0),0))))</f>
        <v>0</v>
      </c>
      <c r="AK161" s="147">
        <f>IF(AND($I161="Si",T161=1),1,IF(AND($I161="Fisico",T161=1),1,IF(AND(T161=1,$I161="Electronico"),2,IF(T161=1,VLOOKUP($C161&amp;"|"&amp;$B161&amp;"|"&amp;$D161,Empresas!$C$6:$CC$92,$G161+6+1,0),0))))</f>
        <v>0</v>
      </c>
      <c r="AL161" s="147">
        <f>IF(AND($I161="Si",U161=1),1,IF(AND($I161="Fisico",U161=1),1,IF(AND(U161=1,$I161="Electronico"),2,IF(U161=1,VLOOKUP($C161&amp;"|"&amp;$B161&amp;"|"&amp;$D161,Empresas!$C$6:$CC$92,$G161+6+1,0),0))))</f>
        <v>0</v>
      </c>
      <c r="AM161" s="149">
        <f t="shared" si="23"/>
        <v>0</v>
      </c>
      <c r="AN161" s="149">
        <f t="shared" si="24"/>
        <v>0</v>
      </c>
      <c r="AO161" s="152">
        <f t="shared" si="25"/>
        <v>0</v>
      </c>
    </row>
    <row r="162" spans="1:41" x14ac:dyDescent="0.25">
      <c r="A162" s="140" t="str">
        <f>VLOOKUP(D162,Empresas!$D$7:$F$91,3,0)</f>
        <v>Yulisa</v>
      </c>
      <c r="B162" s="141" t="str">
        <f>VLOOKUP(D162,Empresas!$D$7:$G$91,4,0)</f>
        <v>Lorenzo</v>
      </c>
      <c r="C162" s="141" t="s">
        <v>544</v>
      </c>
      <c r="D162" s="141" t="s">
        <v>8</v>
      </c>
      <c r="E162" s="141" t="str">
        <f>VLOOKUP(D162,Empresas!$D$7:$E$92,2,0)</f>
        <v>ASESORIA &amp; NEGOCIOS DEL PERU S.A.C.</v>
      </c>
      <c r="F162" s="141" t="s">
        <v>177</v>
      </c>
      <c r="G162" s="142">
        <f t="shared" si="28"/>
        <v>55</v>
      </c>
      <c r="H162" s="142" t="str">
        <f>VLOOKUP(D162,Empresas!$D$6:$L$92,7,0)</f>
        <v>Semestral</v>
      </c>
      <c r="I162" s="141" t="str">
        <f>VLOOKUP(VLOOKUP(D162&amp;"|"&amp;B162,Empresas!$I$7:$CB$92,G162,0),Tablas!$A$8:$B$10,2,0)</f>
        <v>No aplica</v>
      </c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 t="str">
        <f>VLOOKUP(D162,Empresas!$D$7:$CF$91,81,0)</f>
        <v>D</v>
      </c>
      <c r="W162" s="78" t="str">
        <f>VLOOKUP(D162,Empresas!$D$7:$M$91,10,0)</f>
        <v>Mype</v>
      </c>
      <c r="X162" s="69" t="str">
        <f t="shared" si="21"/>
        <v>NO</v>
      </c>
      <c r="Y162" s="153" t="str">
        <f t="shared" si="22"/>
        <v>No aplica</v>
      </c>
      <c r="Z162" s="147">
        <f>IF(Y162="No aplica",0,IF(I162="no",0,IF(I162="No aplica",0,IF(I162="Si",1,IF(I162="Fisico",1,IF(I162="Electronico",2,VLOOKUP(C162&amp;"|"&amp;B162&amp;"|"&amp;D162,Empresas!$C$6:$CC$92,G162+6+1,0)))))))</f>
        <v>0</v>
      </c>
      <c r="AA162" s="147">
        <f>IF(AND($I162="Si",J162=1),1,IF(AND($I162="Fisico",J162=1),1,IF(AND(J162=1,$I162="Electronico"),2,IF(J162=1,VLOOKUP($C162&amp;"|"&amp;$B162&amp;"|"&amp;$D162,Empresas!$C$6:$CC$92,$G162+6+1,0),0))))</f>
        <v>0</v>
      </c>
      <c r="AB162" s="147">
        <f>IF(AND($I162="Si",K162=1),1,IF(AND($I162="Fisico",K162=1),1,IF(AND(K162=1,$I162="Electronico"),2,IF(K162=1,VLOOKUP($C162&amp;"|"&amp;$B162&amp;"|"&amp;$D162,Empresas!$C$6:$CC$92,$G162+6+1,0),0))))</f>
        <v>0</v>
      </c>
      <c r="AC162" s="147">
        <f>IF(AND($I162="Si",L162=1),1,IF(AND($I162="Fisico",L162=1),1,IF(AND(L162=1,$I162="Electronico"),2,IF(L162=1,VLOOKUP($C162&amp;"|"&amp;$B162&amp;"|"&amp;$D162,Empresas!$C$6:$CC$92,$G162+6+1,0),0))))</f>
        <v>0</v>
      </c>
      <c r="AD162" s="147">
        <f>IF(AND($I162="Si",M162=1),1,IF(AND($I162="Fisico",M162=1),1,IF(AND(M162=1,$I162="Electronico"),2,IF(M162=1,VLOOKUP($C162&amp;"|"&amp;$B162&amp;"|"&amp;$D162,Empresas!$C$6:$CC$92,$G162+6+1,0),0))))</f>
        <v>0</v>
      </c>
      <c r="AE162" s="147">
        <f>IF(AND($I162="Si",N162=1),1,IF(AND($I162="Fisico",N162=1),1,IF(AND(N162=1,$I162="Electronico"),2,IF(N162=1,VLOOKUP($C162&amp;"|"&amp;$B162&amp;"|"&amp;$D162,Empresas!$C$6:$CC$92,$G162+6+1,0),0))))</f>
        <v>0</v>
      </c>
      <c r="AF162" s="147">
        <f>IF(AND($I162="Si",O162=1),1,IF(AND($I162="Fisico",O162=1),1,IF(AND(O162=1,$I162="Electronico"),2,IF(O162=1,VLOOKUP($C162&amp;"|"&amp;$B162&amp;"|"&amp;$D162,Empresas!$C$6:$CC$92,$G162+6+1,0),0))))</f>
        <v>0</v>
      </c>
      <c r="AG162" s="147">
        <f>IF(AND($I162="Si",P162=1),1,IF(AND($I162="Fisico",P162=1),1,IF(AND(P162=1,$I162="Electronico"),2,IF(P162=1,VLOOKUP($C162&amp;"|"&amp;$B162&amp;"|"&amp;$D162,Empresas!$C$6:$CC$92,$G162+6+1,0),0))))</f>
        <v>0</v>
      </c>
      <c r="AH162" s="147">
        <f>IF(AND($I162="Si",Q162=1),1,IF(AND($I162="Fisico",Q162=1),1,IF(AND(Q162=1,$I162="Electronico"),2,IF(Q162=1,VLOOKUP($C162&amp;"|"&amp;$B162&amp;"|"&amp;$D162,Empresas!$C$6:$CC$92,$G162+6+1,0),0))))</f>
        <v>0</v>
      </c>
      <c r="AI162" s="147">
        <f>IF(AND($I162="Si",R162=1),1,IF(AND($I162="Fisico",R162=1),1,IF(AND(R162=1,$I162="Electronico"),2,IF(R162=1,VLOOKUP($C162&amp;"|"&amp;$B162&amp;"|"&amp;$D162,Empresas!$C$6:$CC$92,$G162+6+1,0),0))))</f>
        <v>0</v>
      </c>
      <c r="AJ162" s="147">
        <f>IF(AND($I162="Si",S162=1),1,IF(AND($I162="Fisico",S162=1),1,IF(AND(S162=1,$I162="Electronico"),2,IF(S162=1,VLOOKUP($C162&amp;"|"&amp;$B162&amp;"|"&amp;$D162,Empresas!$C$6:$CC$92,$G162+6+1,0),0))))</f>
        <v>0</v>
      </c>
      <c r="AK162" s="147">
        <f>IF(AND($I162="Si",T162=1),1,IF(AND($I162="Fisico",T162=1),1,IF(AND(T162=1,$I162="Electronico"),2,IF(T162=1,VLOOKUP($C162&amp;"|"&amp;$B162&amp;"|"&amp;$D162,Empresas!$C$6:$CC$92,$G162+6+1,0),0))))</f>
        <v>0</v>
      </c>
      <c r="AL162" s="147">
        <f>IF(AND($I162="Si",U162=1),1,IF(AND($I162="Fisico",U162=1),1,IF(AND(U162=1,$I162="Electronico"),2,IF(U162=1,VLOOKUP($C162&amp;"|"&amp;$B162&amp;"|"&amp;$D162,Empresas!$C$6:$CC$92,$G162+6+1,0),0))))</f>
        <v>0</v>
      </c>
      <c r="AM162" s="149">
        <f t="shared" si="23"/>
        <v>0</v>
      </c>
      <c r="AN162" s="149">
        <f t="shared" si="24"/>
        <v>0</v>
      </c>
      <c r="AO162" s="152">
        <f t="shared" si="25"/>
        <v>0</v>
      </c>
    </row>
    <row r="163" spans="1:41" x14ac:dyDescent="0.25">
      <c r="A163" s="140" t="str">
        <f>VLOOKUP(D163,Empresas!$D$7:$F$91,3,0)</f>
        <v>Yulisa</v>
      </c>
      <c r="B163" s="141" t="str">
        <f>VLOOKUP(D163,Empresas!$D$7:$G$91,4,0)</f>
        <v>Lorenzo</v>
      </c>
      <c r="C163" s="141" t="s">
        <v>544</v>
      </c>
      <c r="D163" s="141" t="s">
        <v>8</v>
      </c>
      <c r="E163" s="141" t="str">
        <f>VLOOKUP(D163,Empresas!$D$7:$E$92,2,0)</f>
        <v>ASESORIA &amp; NEGOCIOS DEL PERU S.A.C.</v>
      </c>
      <c r="F163" s="141" t="s">
        <v>178</v>
      </c>
      <c r="G163" s="142">
        <f t="shared" si="28"/>
        <v>56</v>
      </c>
      <c r="H163" s="142" t="str">
        <f>VLOOKUP(D163,Empresas!$D$6:$L$92,7,0)</f>
        <v>Semestral</v>
      </c>
      <c r="I163" s="141" t="str">
        <f>VLOOKUP(VLOOKUP(D163&amp;"|"&amp;B163,Empresas!$I$7:$CB$92,G163,0),Tablas!$A$8:$B$10,2,0)</f>
        <v>No aplica</v>
      </c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 t="str">
        <f>VLOOKUP(D163,Empresas!$D$7:$CF$91,81,0)</f>
        <v>D</v>
      </c>
      <c r="W163" s="78" t="str">
        <f>VLOOKUP(D163,Empresas!$D$7:$M$91,10,0)</f>
        <v>Mype</v>
      </c>
      <c r="X163" s="69" t="str">
        <f t="shared" si="21"/>
        <v>SI</v>
      </c>
      <c r="Y163" s="153" t="str">
        <f t="shared" si="22"/>
        <v>No aplica</v>
      </c>
      <c r="Z163" s="147">
        <f>IF(Y163="No aplica",0,IF(I163="no",0,IF(I163="No aplica",0,IF(I163="Si",1,IF(I163="Fisico",1,IF(I163="Electronico",2,VLOOKUP(C163&amp;"|"&amp;B163&amp;"|"&amp;D163,Empresas!$C$6:$CC$92,G163+6+1,0)))))))</f>
        <v>0</v>
      </c>
      <c r="AA163" s="147">
        <f>IF(AND($I163="Si",J163=1),1,IF(AND($I163="Fisico",J163=1),1,IF(AND(J163=1,$I163="Electronico"),2,IF(J163=1,VLOOKUP($C163&amp;"|"&amp;$B163&amp;"|"&amp;$D163,Empresas!$C$6:$CC$92,$G163+6+1,0),0))))</f>
        <v>0</v>
      </c>
      <c r="AB163" s="147">
        <f>IF(AND($I163="Si",K163=1),1,IF(AND($I163="Fisico",K163=1),1,IF(AND(K163=1,$I163="Electronico"),2,IF(K163=1,VLOOKUP($C163&amp;"|"&amp;$B163&amp;"|"&amp;$D163,Empresas!$C$6:$CC$92,$G163+6+1,0),0))))</f>
        <v>0</v>
      </c>
      <c r="AC163" s="147">
        <f>IF(AND($I163="Si",L163=1),1,IF(AND($I163="Fisico",L163=1),1,IF(AND(L163=1,$I163="Electronico"),2,IF(L163=1,VLOOKUP($C163&amp;"|"&amp;$B163&amp;"|"&amp;$D163,Empresas!$C$6:$CC$92,$G163+6+1,0),0))))</f>
        <v>0</v>
      </c>
      <c r="AD163" s="147">
        <f>IF(AND($I163="Si",M163=1),1,IF(AND($I163="Fisico",M163=1),1,IF(AND(M163=1,$I163="Electronico"),2,IF(M163=1,VLOOKUP($C163&amp;"|"&amp;$B163&amp;"|"&amp;$D163,Empresas!$C$6:$CC$92,$G163+6+1,0),0))))</f>
        <v>0</v>
      </c>
      <c r="AE163" s="147">
        <f>IF(AND($I163="Si",N163=1),1,IF(AND($I163="Fisico",N163=1),1,IF(AND(N163=1,$I163="Electronico"),2,IF(N163=1,VLOOKUP($C163&amp;"|"&amp;$B163&amp;"|"&amp;$D163,Empresas!$C$6:$CC$92,$G163+6+1,0),0))))</f>
        <v>0</v>
      </c>
      <c r="AF163" s="147">
        <f>IF(AND($I163="Si",O163=1),1,IF(AND($I163="Fisico",O163=1),1,IF(AND(O163=1,$I163="Electronico"),2,IF(O163=1,VLOOKUP($C163&amp;"|"&amp;$B163&amp;"|"&amp;$D163,Empresas!$C$6:$CC$92,$G163+6+1,0),0))))</f>
        <v>0</v>
      </c>
      <c r="AG163" s="147">
        <f>IF(AND($I163="Si",P163=1),1,IF(AND($I163="Fisico",P163=1),1,IF(AND(P163=1,$I163="Electronico"),2,IF(P163=1,VLOOKUP($C163&amp;"|"&amp;$B163&amp;"|"&amp;$D163,Empresas!$C$6:$CC$92,$G163+6+1,0),0))))</f>
        <v>0</v>
      </c>
      <c r="AH163" s="147">
        <f>IF(AND($I163="Si",Q163=1),1,IF(AND($I163="Fisico",Q163=1),1,IF(AND(Q163=1,$I163="Electronico"),2,IF(Q163=1,VLOOKUP($C163&amp;"|"&amp;$B163&amp;"|"&amp;$D163,Empresas!$C$6:$CC$92,$G163+6+1,0),0))))</f>
        <v>0</v>
      </c>
      <c r="AI163" s="147">
        <f>IF(AND($I163="Si",R163=1),1,IF(AND($I163="Fisico",R163=1),1,IF(AND(R163=1,$I163="Electronico"),2,IF(R163=1,VLOOKUP($C163&amp;"|"&amp;$B163&amp;"|"&amp;$D163,Empresas!$C$6:$CC$92,$G163+6+1,0),0))))</f>
        <v>0</v>
      </c>
      <c r="AJ163" s="147">
        <f>IF(AND($I163="Si",S163=1),1,IF(AND($I163="Fisico",S163=1),1,IF(AND(S163=1,$I163="Electronico"),2,IF(S163=1,VLOOKUP($C163&amp;"|"&amp;$B163&amp;"|"&amp;$D163,Empresas!$C$6:$CC$92,$G163+6+1,0),0))))</f>
        <v>0</v>
      </c>
      <c r="AK163" s="147">
        <f>IF(AND($I163="Si",T163=1),1,IF(AND($I163="Fisico",T163=1),1,IF(AND(T163=1,$I163="Electronico"),2,IF(T163=1,VLOOKUP($C163&amp;"|"&amp;$B163&amp;"|"&amp;$D163,Empresas!$C$6:$CC$92,$G163+6+1,0),0))))</f>
        <v>0</v>
      </c>
      <c r="AL163" s="147">
        <f>IF(AND($I163="Si",U163=1),1,IF(AND($I163="Fisico",U163=1),1,IF(AND(U163=1,$I163="Electronico"),2,IF(U163=1,VLOOKUP($C163&amp;"|"&amp;$B163&amp;"|"&amp;$D163,Empresas!$C$6:$CC$92,$G163+6+1,0),0))))</f>
        <v>0</v>
      </c>
      <c r="AM163" s="149">
        <f t="shared" si="23"/>
        <v>0</v>
      </c>
      <c r="AN163" s="149">
        <f t="shared" si="24"/>
        <v>0</v>
      </c>
      <c r="AO163" s="152">
        <f t="shared" si="25"/>
        <v>0</v>
      </c>
    </row>
    <row r="164" spans="1:41" x14ac:dyDescent="0.25">
      <c r="A164" s="140" t="str">
        <f>VLOOKUP(D164,Empresas!$D$7:$F$91,3,0)</f>
        <v>Yulisa</v>
      </c>
      <c r="B164" s="141" t="str">
        <f>VLOOKUP(D164,Empresas!$D$7:$G$91,4,0)</f>
        <v>Lorenzo</v>
      </c>
      <c r="C164" s="141" t="s">
        <v>544</v>
      </c>
      <c r="D164" s="141" t="s">
        <v>8</v>
      </c>
      <c r="E164" s="141" t="str">
        <f>VLOOKUP(D164,Empresas!$D$7:$E$92,2,0)</f>
        <v>ASESORIA &amp; NEGOCIOS DEL PERU S.A.C.</v>
      </c>
      <c r="F164" s="141" t="s">
        <v>179</v>
      </c>
      <c r="G164" s="142">
        <f t="shared" si="28"/>
        <v>57</v>
      </c>
      <c r="H164" s="142" t="str">
        <f>VLOOKUP(D164,Empresas!$D$6:$L$92,7,0)</f>
        <v>Semestral</v>
      </c>
      <c r="I164" s="141" t="str">
        <f>VLOOKUP(VLOOKUP(D164&amp;"|"&amp;B164,Empresas!$I$7:$CB$92,G164,0),Tablas!$A$8:$B$10,2,0)</f>
        <v>No aplica</v>
      </c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 t="str">
        <f>VLOOKUP(D164,Empresas!$D$7:$CF$91,81,0)</f>
        <v>D</v>
      </c>
      <c r="W164" s="78" t="str">
        <f>VLOOKUP(D164,Empresas!$D$7:$M$91,10,0)</f>
        <v>Mype</v>
      </c>
      <c r="X164" s="69" t="str">
        <f t="shared" si="21"/>
        <v>NO</v>
      </c>
      <c r="Y164" s="153" t="str">
        <f t="shared" si="22"/>
        <v>No aplica</v>
      </c>
      <c r="Z164" s="147">
        <f>IF(Y164="No aplica",0,IF(I164="no",0,IF(I164="No aplica",0,IF(I164="Si",1,IF(I164="Fisico",1,IF(I164="Electronico",2,VLOOKUP(C164&amp;"|"&amp;B164&amp;"|"&amp;D164,Empresas!$C$6:$CC$92,G164+6+1,0)))))))</f>
        <v>0</v>
      </c>
      <c r="AA164" s="147">
        <f>IF(AND($I164="Si",J164=1),1,IF(AND($I164="Fisico",J164=1),1,IF(AND(J164=1,$I164="Electronico"),2,IF(J164=1,VLOOKUP($C164&amp;"|"&amp;$B164&amp;"|"&amp;$D164,Empresas!$C$6:$CC$92,$G164+6+1,0),0))))</f>
        <v>0</v>
      </c>
      <c r="AB164" s="147">
        <f>IF(AND($I164="Si",K164=1),1,IF(AND($I164="Fisico",K164=1),1,IF(AND(K164=1,$I164="Electronico"),2,IF(K164=1,VLOOKUP($C164&amp;"|"&amp;$B164&amp;"|"&amp;$D164,Empresas!$C$6:$CC$92,$G164+6+1,0),0))))</f>
        <v>0</v>
      </c>
      <c r="AC164" s="147">
        <f>IF(AND($I164="Si",L164=1),1,IF(AND($I164="Fisico",L164=1),1,IF(AND(L164=1,$I164="Electronico"),2,IF(L164=1,VLOOKUP($C164&amp;"|"&amp;$B164&amp;"|"&amp;$D164,Empresas!$C$6:$CC$92,$G164+6+1,0),0))))</f>
        <v>0</v>
      </c>
      <c r="AD164" s="147">
        <f>IF(AND($I164="Si",M164=1),1,IF(AND($I164="Fisico",M164=1),1,IF(AND(M164=1,$I164="Electronico"),2,IF(M164=1,VLOOKUP($C164&amp;"|"&amp;$B164&amp;"|"&amp;$D164,Empresas!$C$6:$CC$92,$G164+6+1,0),0))))</f>
        <v>0</v>
      </c>
      <c r="AE164" s="147">
        <f>IF(AND($I164="Si",N164=1),1,IF(AND($I164="Fisico",N164=1),1,IF(AND(N164=1,$I164="Electronico"),2,IF(N164=1,VLOOKUP($C164&amp;"|"&amp;$B164&amp;"|"&amp;$D164,Empresas!$C$6:$CC$92,$G164+6+1,0),0))))</f>
        <v>0</v>
      </c>
      <c r="AF164" s="147">
        <f>IF(AND($I164="Si",O164=1),1,IF(AND($I164="Fisico",O164=1),1,IF(AND(O164=1,$I164="Electronico"),2,IF(O164=1,VLOOKUP($C164&amp;"|"&amp;$B164&amp;"|"&amp;$D164,Empresas!$C$6:$CC$92,$G164+6+1,0),0))))</f>
        <v>0</v>
      </c>
      <c r="AG164" s="147">
        <f>IF(AND($I164="Si",P164=1),1,IF(AND($I164="Fisico",P164=1),1,IF(AND(P164=1,$I164="Electronico"),2,IF(P164=1,VLOOKUP($C164&amp;"|"&amp;$B164&amp;"|"&amp;$D164,Empresas!$C$6:$CC$92,$G164+6+1,0),0))))</f>
        <v>0</v>
      </c>
      <c r="AH164" s="147">
        <f>IF(AND($I164="Si",Q164=1),1,IF(AND($I164="Fisico",Q164=1),1,IF(AND(Q164=1,$I164="Electronico"),2,IF(Q164=1,VLOOKUP($C164&amp;"|"&amp;$B164&amp;"|"&amp;$D164,Empresas!$C$6:$CC$92,$G164+6+1,0),0))))</f>
        <v>0</v>
      </c>
      <c r="AI164" s="147">
        <f>IF(AND($I164="Si",R164=1),1,IF(AND($I164="Fisico",R164=1),1,IF(AND(R164=1,$I164="Electronico"),2,IF(R164=1,VLOOKUP($C164&amp;"|"&amp;$B164&amp;"|"&amp;$D164,Empresas!$C$6:$CC$92,$G164+6+1,0),0))))</f>
        <v>0</v>
      </c>
      <c r="AJ164" s="147">
        <f>IF(AND($I164="Si",S164=1),1,IF(AND($I164="Fisico",S164=1),1,IF(AND(S164=1,$I164="Electronico"),2,IF(S164=1,VLOOKUP($C164&amp;"|"&amp;$B164&amp;"|"&amp;$D164,Empresas!$C$6:$CC$92,$G164+6+1,0),0))))</f>
        <v>0</v>
      </c>
      <c r="AK164" s="147">
        <f>IF(AND($I164="Si",T164=1),1,IF(AND($I164="Fisico",T164=1),1,IF(AND(T164=1,$I164="Electronico"),2,IF(T164=1,VLOOKUP($C164&amp;"|"&amp;$B164&amp;"|"&amp;$D164,Empresas!$C$6:$CC$92,$G164+6+1,0),0))))</f>
        <v>0</v>
      </c>
      <c r="AL164" s="147">
        <f>IF(AND($I164="Si",U164=1),1,IF(AND($I164="Fisico",U164=1),1,IF(AND(U164=1,$I164="Electronico"),2,IF(U164=1,VLOOKUP($C164&amp;"|"&amp;$B164&amp;"|"&amp;$D164,Empresas!$C$6:$CC$92,$G164+6+1,0),0))))</f>
        <v>0</v>
      </c>
      <c r="AM164" s="149">
        <f t="shared" si="23"/>
        <v>0</v>
      </c>
      <c r="AN164" s="149">
        <f t="shared" si="24"/>
        <v>0</v>
      </c>
      <c r="AO164" s="152">
        <f t="shared" si="25"/>
        <v>0</v>
      </c>
    </row>
    <row r="165" spans="1:41" x14ac:dyDescent="0.25">
      <c r="A165" s="140" t="str">
        <f>VLOOKUP(D165,Empresas!$D$7:$F$91,3,0)</f>
        <v>Yulisa</v>
      </c>
      <c r="B165" s="141" t="str">
        <f>VLOOKUP(D165,Empresas!$D$7:$G$91,4,0)</f>
        <v>Lorenzo</v>
      </c>
      <c r="C165" s="141" t="s">
        <v>544</v>
      </c>
      <c r="D165" s="141" t="s">
        <v>8</v>
      </c>
      <c r="E165" s="141" t="str">
        <f>VLOOKUP(D165,Empresas!$D$7:$E$92,2,0)</f>
        <v>ASESORIA &amp; NEGOCIOS DEL PERU S.A.C.</v>
      </c>
      <c r="F165" s="141" t="s">
        <v>180</v>
      </c>
      <c r="G165" s="142">
        <f t="shared" si="28"/>
        <v>58</v>
      </c>
      <c r="H165" s="142" t="str">
        <f>VLOOKUP(D165,Empresas!$D$6:$L$92,7,0)</f>
        <v>Semestral</v>
      </c>
      <c r="I165" s="141" t="str">
        <f>VLOOKUP(VLOOKUP(D165&amp;"|"&amp;B165,Empresas!$I$7:$CB$92,G165,0),Tablas!$A$8:$B$10,2,0)</f>
        <v>No aplica</v>
      </c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 t="str">
        <f>VLOOKUP(D165,Empresas!$D$7:$CF$91,81,0)</f>
        <v>D</v>
      </c>
      <c r="W165" s="78" t="str">
        <f>VLOOKUP(D165,Empresas!$D$7:$M$91,10,0)</f>
        <v>Mype</v>
      </c>
      <c r="X165" s="69" t="str">
        <f t="shared" si="21"/>
        <v>NO</v>
      </c>
      <c r="Y165" s="153" t="str">
        <f t="shared" si="22"/>
        <v>No aplica</v>
      </c>
      <c r="Z165" s="147">
        <f>IF(Y165="No aplica",0,IF(I165="no",0,IF(I165="No aplica",0,IF(I165="Si",1,IF(I165="Fisico",1,IF(I165="Electronico",2,VLOOKUP(C165&amp;"|"&amp;B165&amp;"|"&amp;D165,Empresas!$C$6:$CC$92,G165+6+1,0)))))))</f>
        <v>0</v>
      </c>
      <c r="AA165" s="147">
        <f>IF(AND($I165="Si",J165=1),1,IF(AND($I165="Fisico",J165=1),1,IF(AND(J165=1,$I165="Electronico"),2,IF(J165=1,VLOOKUP($C165&amp;"|"&amp;$B165&amp;"|"&amp;$D165,Empresas!$C$6:$CC$92,$G165+6+1,0),0))))</f>
        <v>0</v>
      </c>
      <c r="AB165" s="147">
        <f>IF(AND($I165="Si",K165=1),1,IF(AND($I165="Fisico",K165=1),1,IF(AND(K165=1,$I165="Electronico"),2,IF(K165=1,VLOOKUP($C165&amp;"|"&amp;$B165&amp;"|"&amp;$D165,Empresas!$C$6:$CC$92,$G165+6+1,0),0))))</f>
        <v>0</v>
      </c>
      <c r="AC165" s="147">
        <f>IF(AND($I165="Si",L165=1),1,IF(AND($I165="Fisico",L165=1),1,IF(AND(L165=1,$I165="Electronico"),2,IF(L165=1,VLOOKUP($C165&amp;"|"&amp;$B165&amp;"|"&amp;$D165,Empresas!$C$6:$CC$92,$G165+6+1,0),0))))</f>
        <v>0</v>
      </c>
      <c r="AD165" s="147">
        <f>IF(AND($I165="Si",M165=1),1,IF(AND($I165="Fisico",M165=1),1,IF(AND(M165=1,$I165="Electronico"),2,IF(M165=1,VLOOKUP($C165&amp;"|"&amp;$B165&amp;"|"&amp;$D165,Empresas!$C$6:$CC$92,$G165+6+1,0),0))))</f>
        <v>0</v>
      </c>
      <c r="AE165" s="147">
        <f>IF(AND($I165="Si",N165=1),1,IF(AND($I165="Fisico",N165=1),1,IF(AND(N165=1,$I165="Electronico"),2,IF(N165=1,VLOOKUP($C165&amp;"|"&amp;$B165&amp;"|"&amp;$D165,Empresas!$C$6:$CC$92,$G165+6+1,0),0))))</f>
        <v>0</v>
      </c>
      <c r="AF165" s="147">
        <f>IF(AND($I165="Si",O165=1),1,IF(AND($I165="Fisico",O165=1),1,IF(AND(O165=1,$I165="Electronico"),2,IF(O165=1,VLOOKUP($C165&amp;"|"&amp;$B165&amp;"|"&amp;$D165,Empresas!$C$6:$CC$92,$G165+6+1,0),0))))</f>
        <v>0</v>
      </c>
      <c r="AG165" s="147">
        <f>IF(AND($I165="Si",P165=1),1,IF(AND($I165="Fisico",P165=1),1,IF(AND(P165=1,$I165="Electronico"),2,IF(P165=1,VLOOKUP($C165&amp;"|"&amp;$B165&amp;"|"&amp;$D165,Empresas!$C$6:$CC$92,$G165+6+1,0),0))))</f>
        <v>0</v>
      </c>
      <c r="AH165" s="147">
        <f>IF(AND($I165="Si",Q165=1),1,IF(AND($I165="Fisico",Q165=1),1,IF(AND(Q165=1,$I165="Electronico"),2,IF(Q165=1,VLOOKUP($C165&amp;"|"&amp;$B165&amp;"|"&amp;$D165,Empresas!$C$6:$CC$92,$G165+6+1,0),0))))</f>
        <v>0</v>
      </c>
      <c r="AI165" s="147">
        <f>IF(AND($I165="Si",R165=1),1,IF(AND($I165="Fisico",R165=1),1,IF(AND(R165=1,$I165="Electronico"),2,IF(R165=1,VLOOKUP($C165&amp;"|"&amp;$B165&amp;"|"&amp;$D165,Empresas!$C$6:$CC$92,$G165+6+1,0),0))))</f>
        <v>0</v>
      </c>
      <c r="AJ165" s="147">
        <f>IF(AND($I165="Si",S165=1),1,IF(AND($I165="Fisico",S165=1),1,IF(AND(S165=1,$I165="Electronico"),2,IF(S165=1,VLOOKUP($C165&amp;"|"&amp;$B165&amp;"|"&amp;$D165,Empresas!$C$6:$CC$92,$G165+6+1,0),0))))</f>
        <v>0</v>
      </c>
      <c r="AK165" s="147">
        <f>IF(AND($I165="Si",T165=1),1,IF(AND($I165="Fisico",T165=1),1,IF(AND(T165=1,$I165="Electronico"),2,IF(T165=1,VLOOKUP($C165&amp;"|"&amp;$B165&amp;"|"&amp;$D165,Empresas!$C$6:$CC$92,$G165+6+1,0),0))))</f>
        <v>0</v>
      </c>
      <c r="AL165" s="147">
        <f>IF(AND($I165="Si",U165=1),1,IF(AND($I165="Fisico",U165=1),1,IF(AND(U165=1,$I165="Electronico"),2,IF(U165=1,VLOOKUP($C165&amp;"|"&amp;$B165&amp;"|"&amp;$D165,Empresas!$C$6:$CC$92,$G165+6+1,0),0))))</f>
        <v>0</v>
      </c>
      <c r="AM165" s="149">
        <f t="shared" si="23"/>
        <v>0</v>
      </c>
      <c r="AN165" s="149">
        <f t="shared" si="24"/>
        <v>0</v>
      </c>
      <c r="AO165" s="152">
        <f t="shared" si="25"/>
        <v>0</v>
      </c>
    </row>
    <row r="166" spans="1:41" x14ac:dyDescent="0.25">
      <c r="A166" s="140" t="str">
        <f>VLOOKUP(D166,Empresas!$D$7:$F$91,3,0)</f>
        <v>Yulisa</v>
      </c>
      <c r="B166" s="141" t="str">
        <f>VLOOKUP(D166,Empresas!$D$7:$G$91,4,0)</f>
        <v>Lorenzo</v>
      </c>
      <c r="C166" s="141" t="s">
        <v>544</v>
      </c>
      <c r="D166" s="141" t="s">
        <v>8</v>
      </c>
      <c r="E166" s="141" t="str">
        <f>VLOOKUP(D166,Empresas!$D$7:$E$92,2,0)</f>
        <v>ASESORIA &amp; NEGOCIOS DEL PERU S.A.C.</v>
      </c>
      <c r="F166" s="141" t="s">
        <v>181</v>
      </c>
      <c r="G166" s="142">
        <f t="shared" si="28"/>
        <v>59</v>
      </c>
      <c r="H166" s="142" t="str">
        <f>VLOOKUP(D166,Empresas!$D$6:$L$92,7,0)</f>
        <v>Semestral</v>
      </c>
      <c r="I166" s="141" t="str">
        <f>VLOOKUP(VLOOKUP(D166&amp;"|"&amp;B166,Empresas!$I$7:$CB$92,G166,0),Tablas!$A$8:$B$10,2,0)</f>
        <v>No aplica</v>
      </c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 t="str">
        <f>VLOOKUP(D166,Empresas!$D$7:$CF$91,81,0)</f>
        <v>D</v>
      </c>
      <c r="W166" s="78" t="str">
        <f>VLOOKUP(D166,Empresas!$D$7:$M$91,10,0)</f>
        <v>Mype</v>
      </c>
      <c r="X166" s="69" t="str">
        <f t="shared" si="21"/>
        <v>NO</v>
      </c>
      <c r="Y166" s="153" t="str">
        <f t="shared" si="22"/>
        <v>No aplica</v>
      </c>
      <c r="Z166" s="147">
        <f>IF(Y166="No aplica",0,IF(I166="no",0,IF(I166="No aplica",0,IF(I166="Si",1,IF(I166="Fisico",1,IF(I166="Electronico",2,VLOOKUP(C166&amp;"|"&amp;B166&amp;"|"&amp;D166,Empresas!$C$6:$CC$92,G166+6+1,0)))))))</f>
        <v>0</v>
      </c>
      <c r="AA166" s="147">
        <f>IF(AND($I166="Si",J166=1),1,IF(AND($I166="Fisico",J166=1),1,IF(AND(J166=1,$I166="Electronico"),2,IF(J166=1,VLOOKUP($C166&amp;"|"&amp;$B166&amp;"|"&amp;$D166,Empresas!$C$6:$CC$92,$G166+6+1,0),0))))</f>
        <v>0</v>
      </c>
      <c r="AB166" s="147">
        <f>IF(AND($I166="Si",K166=1),1,IF(AND($I166="Fisico",K166=1),1,IF(AND(K166=1,$I166="Electronico"),2,IF(K166=1,VLOOKUP($C166&amp;"|"&amp;$B166&amp;"|"&amp;$D166,Empresas!$C$6:$CC$92,$G166+6+1,0),0))))</f>
        <v>0</v>
      </c>
      <c r="AC166" s="147">
        <f>IF(AND($I166="Si",L166=1),1,IF(AND($I166="Fisico",L166=1),1,IF(AND(L166=1,$I166="Electronico"),2,IF(L166=1,VLOOKUP($C166&amp;"|"&amp;$B166&amp;"|"&amp;$D166,Empresas!$C$6:$CC$92,$G166+6+1,0),0))))</f>
        <v>0</v>
      </c>
      <c r="AD166" s="147">
        <f>IF(AND($I166="Si",M166=1),1,IF(AND($I166="Fisico",M166=1),1,IF(AND(M166=1,$I166="Electronico"),2,IF(M166=1,VLOOKUP($C166&amp;"|"&amp;$B166&amp;"|"&amp;$D166,Empresas!$C$6:$CC$92,$G166+6+1,0),0))))</f>
        <v>0</v>
      </c>
      <c r="AE166" s="147">
        <f>IF(AND($I166="Si",N166=1),1,IF(AND($I166="Fisico",N166=1),1,IF(AND(N166=1,$I166="Electronico"),2,IF(N166=1,VLOOKUP($C166&amp;"|"&amp;$B166&amp;"|"&amp;$D166,Empresas!$C$6:$CC$92,$G166+6+1,0),0))))</f>
        <v>0</v>
      </c>
      <c r="AF166" s="147">
        <f>IF(AND($I166="Si",O166=1),1,IF(AND($I166="Fisico",O166=1),1,IF(AND(O166=1,$I166="Electronico"),2,IF(O166=1,VLOOKUP($C166&amp;"|"&amp;$B166&amp;"|"&amp;$D166,Empresas!$C$6:$CC$92,$G166+6+1,0),0))))</f>
        <v>0</v>
      </c>
      <c r="AG166" s="147">
        <f>IF(AND($I166="Si",P166=1),1,IF(AND($I166="Fisico",P166=1),1,IF(AND(P166=1,$I166="Electronico"),2,IF(P166=1,VLOOKUP($C166&amp;"|"&amp;$B166&amp;"|"&amp;$D166,Empresas!$C$6:$CC$92,$G166+6+1,0),0))))</f>
        <v>0</v>
      </c>
      <c r="AH166" s="147">
        <f>IF(AND($I166="Si",Q166=1),1,IF(AND($I166="Fisico",Q166=1),1,IF(AND(Q166=1,$I166="Electronico"),2,IF(Q166=1,VLOOKUP($C166&amp;"|"&amp;$B166&amp;"|"&amp;$D166,Empresas!$C$6:$CC$92,$G166+6+1,0),0))))</f>
        <v>0</v>
      </c>
      <c r="AI166" s="147">
        <f>IF(AND($I166="Si",R166=1),1,IF(AND($I166="Fisico",R166=1),1,IF(AND(R166=1,$I166="Electronico"),2,IF(R166=1,VLOOKUP($C166&amp;"|"&amp;$B166&amp;"|"&amp;$D166,Empresas!$C$6:$CC$92,$G166+6+1,0),0))))</f>
        <v>0</v>
      </c>
      <c r="AJ166" s="147">
        <f>IF(AND($I166="Si",S166=1),1,IF(AND($I166="Fisico",S166=1),1,IF(AND(S166=1,$I166="Electronico"),2,IF(S166=1,VLOOKUP($C166&amp;"|"&amp;$B166&amp;"|"&amp;$D166,Empresas!$C$6:$CC$92,$G166+6+1,0),0))))</f>
        <v>0</v>
      </c>
      <c r="AK166" s="147">
        <f>IF(AND($I166="Si",T166=1),1,IF(AND($I166="Fisico",T166=1),1,IF(AND(T166=1,$I166="Electronico"),2,IF(T166=1,VLOOKUP($C166&amp;"|"&amp;$B166&amp;"|"&amp;$D166,Empresas!$C$6:$CC$92,$G166+6+1,0),0))))</f>
        <v>0</v>
      </c>
      <c r="AL166" s="147">
        <f>IF(AND($I166="Si",U166=1),1,IF(AND($I166="Fisico",U166=1),1,IF(AND(U166=1,$I166="Electronico"),2,IF(U166=1,VLOOKUP($C166&amp;"|"&amp;$B166&amp;"|"&amp;$D166,Empresas!$C$6:$CC$92,$G166+6+1,0),0))))</f>
        <v>0</v>
      </c>
      <c r="AM166" s="149">
        <f t="shared" si="23"/>
        <v>0</v>
      </c>
      <c r="AN166" s="149">
        <f t="shared" si="24"/>
        <v>0</v>
      </c>
      <c r="AO166" s="152">
        <f t="shared" si="25"/>
        <v>0</v>
      </c>
    </row>
    <row r="167" spans="1:41" x14ac:dyDescent="0.25">
      <c r="A167" s="140" t="str">
        <f>VLOOKUP(D167,Empresas!$D$7:$F$91,3,0)</f>
        <v>Yulisa</v>
      </c>
      <c r="B167" s="141" t="str">
        <f>VLOOKUP(D167,Empresas!$D$7:$G$91,4,0)</f>
        <v>Lorenzo</v>
      </c>
      <c r="C167" s="141" t="s">
        <v>544</v>
      </c>
      <c r="D167" s="141" t="s">
        <v>8</v>
      </c>
      <c r="E167" s="141" t="str">
        <f>VLOOKUP(D167,Empresas!$D$7:$E$92,2,0)</f>
        <v>ASESORIA &amp; NEGOCIOS DEL PERU S.A.C.</v>
      </c>
      <c r="F167" s="141" t="s">
        <v>182</v>
      </c>
      <c r="G167" s="142">
        <f t="shared" si="28"/>
        <v>60</v>
      </c>
      <c r="H167" s="142" t="str">
        <f>VLOOKUP(D167,Empresas!$D$6:$L$92,7,0)</f>
        <v>Semestral</v>
      </c>
      <c r="I167" s="141" t="str">
        <f>VLOOKUP(VLOOKUP(D167&amp;"|"&amp;B167,Empresas!$I$7:$CB$92,G167,0),Tablas!$A$8:$B$10,2,0)</f>
        <v>No aplica</v>
      </c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 t="str">
        <f>VLOOKUP(D167,Empresas!$D$7:$CF$91,81,0)</f>
        <v>D</v>
      </c>
      <c r="W167" s="78" t="str">
        <f>VLOOKUP(D167,Empresas!$D$7:$M$91,10,0)</f>
        <v>Mype</v>
      </c>
      <c r="X167" s="69" t="str">
        <f t="shared" si="21"/>
        <v>NO</v>
      </c>
      <c r="Y167" s="153" t="str">
        <f t="shared" si="22"/>
        <v>No aplica</v>
      </c>
      <c r="Z167" s="147">
        <f>IF(Y167="No aplica",0,IF(I167="no",0,IF(I167="No aplica",0,IF(I167="Si",1,IF(I167="Fisico",1,IF(I167="Electronico",2,VLOOKUP(C167&amp;"|"&amp;B167&amp;"|"&amp;D167,Empresas!$C$6:$CC$92,G167+6+1,0)))))))</f>
        <v>0</v>
      </c>
      <c r="AA167" s="147">
        <f>IF(AND($I167="Si",J167=1),1,IF(AND($I167="Fisico",J167=1),1,IF(AND(J167=1,$I167="Electronico"),2,IF(J167=1,VLOOKUP($C167&amp;"|"&amp;$B167&amp;"|"&amp;$D167,Empresas!$C$6:$CC$92,$G167+6+1,0),0))))</f>
        <v>0</v>
      </c>
      <c r="AB167" s="147">
        <f>IF(AND($I167="Si",K167=1),1,IF(AND($I167="Fisico",K167=1),1,IF(AND(K167=1,$I167="Electronico"),2,IF(K167=1,VLOOKUP($C167&amp;"|"&amp;$B167&amp;"|"&amp;$D167,Empresas!$C$6:$CC$92,$G167+6+1,0),0))))</f>
        <v>0</v>
      </c>
      <c r="AC167" s="147">
        <f>IF(AND($I167="Si",L167=1),1,IF(AND($I167="Fisico",L167=1),1,IF(AND(L167=1,$I167="Electronico"),2,IF(L167=1,VLOOKUP($C167&amp;"|"&amp;$B167&amp;"|"&amp;$D167,Empresas!$C$6:$CC$92,$G167+6+1,0),0))))</f>
        <v>0</v>
      </c>
      <c r="AD167" s="147">
        <f>IF(AND($I167="Si",M167=1),1,IF(AND($I167="Fisico",M167=1),1,IF(AND(M167=1,$I167="Electronico"),2,IF(M167=1,VLOOKUP($C167&amp;"|"&amp;$B167&amp;"|"&amp;$D167,Empresas!$C$6:$CC$92,$G167+6+1,0),0))))</f>
        <v>0</v>
      </c>
      <c r="AE167" s="147">
        <f>IF(AND($I167="Si",N167=1),1,IF(AND($I167="Fisico",N167=1),1,IF(AND(N167=1,$I167="Electronico"),2,IF(N167=1,VLOOKUP($C167&amp;"|"&amp;$B167&amp;"|"&amp;$D167,Empresas!$C$6:$CC$92,$G167+6+1,0),0))))</f>
        <v>0</v>
      </c>
      <c r="AF167" s="147">
        <f>IF(AND($I167="Si",O167=1),1,IF(AND($I167="Fisico",O167=1),1,IF(AND(O167=1,$I167="Electronico"),2,IF(O167=1,VLOOKUP($C167&amp;"|"&amp;$B167&amp;"|"&amp;$D167,Empresas!$C$6:$CC$92,$G167+6+1,0),0))))</f>
        <v>0</v>
      </c>
      <c r="AG167" s="147">
        <f>IF(AND($I167="Si",P167=1),1,IF(AND($I167="Fisico",P167=1),1,IF(AND(P167=1,$I167="Electronico"),2,IF(P167=1,VLOOKUP($C167&amp;"|"&amp;$B167&amp;"|"&amp;$D167,Empresas!$C$6:$CC$92,$G167+6+1,0),0))))</f>
        <v>0</v>
      </c>
      <c r="AH167" s="147">
        <f>IF(AND($I167="Si",Q167=1),1,IF(AND($I167="Fisico",Q167=1),1,IF(AND(Q167=1,$I167="Electronico"),2,IF(Q167=1,VLOOKUP($C167&amp;"|"&amp;$B167&amp;"|"&amp;$D167,Empresas!$C$6:$CC$92,$G167+6+1,0),0))))</f>
        <v>0</v>
      </c>
      <c r="AI167" s="147">
        <f>IF(AND($I167="Si",R167=1),1,IF(AND($I167="Fisico",R167=1),1,IF(AND(R167=1,$I167="Electronico"),2,IF(R167=1,VLOOKUP($C167&amp;"|"&amp;$B167&amp;"|"&amp;$D167,Empresas!$C$6:$CC$92,$G167+6+1,0),0))))</f>
        <v>0</v>
      </c>
      <c r="AJ167" s="147">
        <f>IF(AND($I167="Si",S167=1),1,IF(AND($I167="Fisico",S167=1),1,IF(AND(S167=1,$I167="Electronico"),2,IF(S167=1,VLOOKUP($C167&amp;"|"&amp;$B167&amp;"|"&amp;$D167,Empresas!$C$6:$CC$92,$G167+6+1,0),0))))</f>
        <v>0</v>
      </c>
      <c r="AK167" s="147">
        <f>IF(AND($I167="Si",T167=1),1,IF(AND($I167="Fisico",T167=1),1,IF(AND(T167=1,$I167="Electronico"),2,IF(T167=1,VLOOKUP($C167&amp;"|"&amp;$B167&amp;"|"&amp;$D167,Empresas!$C$6:$CC$92,$G167+6+1,0),0))))</f>
        <v>0</v>
      </c>
      <c r="AL167" s="147">
        <f>IF(AND($I167="Si",U167=1),1,IF(AND($I167="Fisico",U167=1),1,IF(AND(U167=1,$I167="Electronico"),2,IF(U167=1,VLOOKUP($C167&amp;"|"&amp;$B167&amp;"|"&amp;$D167,Empresas!$C$6:$CC$92,$G167+6+1,0),0))))</f>
        <v>0</v>
      </c>
      <c r="AM167" s="149">
        <f t="shared" si="23"/>
        <v>0</v>
      </c>
      <c r="AN167" s="149">
        <f t="shared" si="24"/>
        <v>0</v>
      </c>
      <c r="AO167" s="152">
        <f t="shared" si="25"/>
        <v>0</v>
      </c>
    </row>
    <row r="168" spans="1:41" x14ac:dyDescent="0.25">
      <c r="A168" s="143" t="str">
        <f>VLOOKUP(D168,Empresas!$D$7:$F$91,3,0)</f>
        <v>Yulisa</v>
      </c>
      <c r="B168" s="144" t="str">
        <f>VLOOKUP(D168,Empresas!$D$7:$G$91,4,0)</f>
        <v>Lorenzo</v>
      </c>
      <c r="C168" s="144" t="s">
        <v>544</v>
      </c>
      <c r="D168" s="144" t="s">
        <v>8</v>
      </c>
      <c r="E168" s="144" t="str">
        <f>VLOOKUP(D168,Empresas!$D$7:$E$92,2,0)</f>
        <v>ASESORIA &amp; NEGOCIOS DEL PERU S.A.C.</v>
      </c>
      <c r="F168" s="144" t="s">
        <v>183</v>
      </c>
      <c r="G168" s="145">
        <f>+Empresas!$BR$2</f>
        <v>62</v>
      </c>
      <c r="H168" s="145" t="str">
        <f>VLOOKUP(D168,Empresas!$D$6:$L$92,7,0)</f>
        <v>Semestral</v>
      </c>
      <c r="I168" s="144" t="str">
        <f>VLOOKUP(VLOOKUP(D168&amp;"|"&amp;B168,Empresas!$I$7:$CB$92,G168,0),Tablas!$A$13:$B$14,2,0)</f>
        <v>Si</v>
      </c>
      <c r="J168" s="78">
        <v>1</v>
      </c>
      <c r="K168" s="78">
        <v>1</v>
      </c>
      <c r="L168" s="78">
        <v>1</v>
      </c>
      <c r="M168" s="78">
        <v>1</v>
      </c>
      <c r="N168" s="78">
        <v>1</v>
      </c>
      <c r="O168" s="78">
        <v>1</v>
      </c>
      <c r="P168" s="78">
        <v>1</v>
      </c>
      <c r="Q168" s="78">
        <v>2</v>
      </c>
      <c r="R168" s="78"/>
      <c r="S168" s="78"/>
      <c r="T168" s="78"/>
      <c r="U168" s="78"/>
      <c r="V168" s="78" t="str">
        <f>VLOOKUP(D168,Empresas!$D$7:$CF$91,81,0)</f>
        <v>D</v>
      </c>
      <c r="W168" s="78" t="str">
        <f>VLOOKUP(D168,Empresas!$D$7:$M$91,10,0)</f>
        <v>Mype</v>
      </c>
      <c r="X168" s="69" t="str">
        <f t="shared" si="21"/>
        <v>SI</v>
      </c>
      <c r="Y168" s="153" t="str">
        <f t="shared" si="22"/>
        <v>Si aplica</v>
      </c>
      <c r="Z168" s="147">
        <f>IF(Y168="No aplica",0,IF(I168="no",0,IF(I168="No aplica",0,IF(I168="Si",1,IF(I168="Fisico",1,IF(I168="Electronico",2,VLOOKUP(C168&amp;"|"&amp;B168&amp;"|"&amp;D168,Empresas!$C$6:$CC$92,G168+6+1,0)))))))</f>
        <v>1</v>
      </c>
      <c r="AA168" s="147">
        <f>IF(AND($I168="Si",J168=1),1,IF(AND($I168="Fisico",J168=1),1,IF(AND(J168=1,$I168="Electronico"),2,IF(J168=1,VLOOKUP($C168&amp;"|"&amp;$B168&amp;"|"&amp;$D168,Empresas!$C$6:$CC$92,$G168+6+1,0),0))))</f>
        <v>1</v>
      </c>
      <c r="AB168" s="147">
        <f>IF(AND($I168="Si",K168=1),1,IF(AND($I168="Fisico",K168=1),1,IF(AND(K168=1,$I168="Electronico"),2,IF(K168=1,VLOOKUP($C168&amp;"|"&amp;$B168&amp;"|"&amp;$D168,Empresas!$C$6:$CC$92,$G168+6+1,0),0))))</f>
        <v>1</v>
      </c>
      <c r="AC168" s="147">
        <f>IF(AND($I168="Si",L168=1),1,IF(AND($I168="Fisico",L168=1),1,IF(AND(L168=1,$I168="Electronico"),2,IF(L168=1,VLOOKUP($C168&amp;"|"&amp;$B168&amp;"|"&amp;$D168,Empresas!$C$6:$CC$92,$G168+6+1,0),0))))</f>
        <v>1</v>
      </c>
      <c r="AD168" s="147">
        <f>IF(AND($I168="Si",M168=1),1,IF(AND($I168="Fisico",M168=1),1,IF(AND(M168=1,$I168="Electronico"),2,IF(M168=1,VLOOKUP($C168&amp;"|"&amp;$B168&amp;"|"&amp;$D168,Empresas!$C$6:$CC$92,$G168+6+1,0),0))))</f>
        <v>1</v>
      </c>
      <c r="AE168" s="147">
        <f>IF(AND($I168="Si",N168=1),1,IF(AND($I168="Fisico",N168=1),1,IF(AND(N168=1,$I168="Electronico"),2,IF(N168=1,VLOOKUP($C168&amp;"|"&amp;$B168&amp;"|"&amp;$D168,Empresas!$C$6:$CC$92,$G168+6+1,0),0))))</f>
        <v>1</v>
      </c>
      <c r="AF168" s="147">
        <f>IF(AND($I168="Si",O168=1),1,IF(AND($I168="Fisico",O168=1),1,IF(AND(O168=1,$I168="Electronico"),2,IF(O168=1,VLOOKUP($C168&amp;"|"&amp;$B168&amp;"|"&amp;$D168,Empresas!$C$6:$CC$92,$G168+6+1,0),0))))</f>
        <v>1</v>
      </c>
      <c r="AG168" s="147">
        <f>IF(AND($I168="Si",P168=1),1,IF(AND($I168="Fisico",P168=1),1,IF(AND(P168=1,$I168="Electronico"),2,IF(P168=1,VLOOKUP($C168&amp;"|"&amp;$B168&amp;"|"&amp;$D168,Empresas!$C$6:$CC$92,$G168+6+1,0),0))))</f>
        <v>1</v>
      </c>
      <c r="AH168" s="147">
        <f>IF(AND($I168="Si",Q168=1),1,IF(AND($I168="Fisico",Q168=1),1,IF(AND(Q168=1,$I168="Electronico"),2,IF(Q168=1,VLOOKUP($C168&amp;"|"&amp;$B168&amp;"|"&amp;$D168,Empresas!$C$6:$CC$92,$G168+6+1,0),0))))</f>
        <v>0</v>
      </c>
      <c r="AI168" s="147">
        <f>IF(AND($I168="Si",R168=1),1,IF(AND($I168="Fisico",R168=1),1,IF(AND(R168=1,$I168="Electronico"),2,IF(R168=1,VLOOKUP($C168&amp;"|"&amp;$B168&amp;"|"&amp;$D168,Empresas!$C$6:$CC$92,$G168+6+1,0),0))))</f>
        <v>0</v>
      </c>
      <c r="AJ168" s="147">
        <f>IF(AND($I168="Si",S168=1),1,IF(AND($I168="Fisico",S168=1),1,IF(AND(S168=1,$I168="Electronico"),2,IF(S168=1,VLOOKUP($C168&amp;"|"&amp;$B168&amp;"|"&amp;$D168,Empresas!$C$6:$CC$92,$G168+6+1,0),0))))</f>
        <v>0</v>
      </c>
      <c r="AK168" s="147">
        <f>IF(AND($I168="Si",T168=1),1,IF(AND($I168="Fisico",T168=1),1,IF(AND(T168=1,$I168="Electronico"),2,IF(T168=1,VLOOKUP($C168&amp;"|"&amp;$B168&amp;"|"&amp;$D168,Empresas!$C$6:$CC$92,$G168+6+1,0),0))))</f>
        <v>0</v>
      </c>
      <c r="AL168" s="147">
        <f>IF(AND($I168="Si",U168=1),1,IF(AND($I168="Fisico",U168=1),1,IF(AND(U168=1,$I168="Electronico"),2,IF(U168=1,VLOOKUP($C168&amp;"|"&amp;$B168&amp;"|"&amp;$D168,Empresas!$C$6:$CC$92,$G168+6+1,0),0))))</f>
        <v>0</v>
      </c>
      <c r="AM168" s="149">
        <f t="shared" si="23"/>
        <v>7</v>
      </c>
      <c r="AN168" s="149">
        <f t="shared" si="24"/>
        <v>8</v>
      </c>
      <c r="AO168" s="152">
        <f t="shared" si="25"/>
        <v>0.875</v>
      </c>
    </row>
    <row r="169" spans="1:41" x14ac:dyDescent="0.25">
      <c r="A169" s="143" t="str">
        <f>VLOOKUP(D169,Empresas!$D$7:$F$91,3,0)</f>
        <v>Yulisa</v>
      </c>
      <c r="B169" s="144" t="str">
        <f>VLOOKUP(D169,Empresas!$D$7:$G$91,4,0)</f>
        <v>Lorenzo</v>
      </c>
      <c r="C169" s="144" t="s">
        <v>544</v>
      </c>
      <c r="D169" s="144" t="s">
        <v>8</v>
      </c>
      <c r="E169" s="144" t="str">
        <f>VLOOKUP(D169,Empresas!$D$7:$E$92,2,0)</f>
        <v>ASESORIA &amp; NEGOCIOS DEL PERU S.A.C.</v>
      </c>
      <c r="F169" s="144" t="s">
        <v>184</v>
      </c>
      <c r="G169" s="145">
        <f>+G168+1</f>
        <v>63</v>
      </c>
      <c r="H169" s="145" t="str">
        <f>VLOOKUP(D169,Empresas!$D$6:$L$92,7,0)</f>
        <v>Semestral</v>
      </c>
      <c r="I169" s="144" t="str">
        <f>VLOOKUP(VLOOKUP(D169&amp;"|"&amp;B169,Empresas!$I$7:$CB$92,G169,0),Tablas!$A$13:$B$14,2,0)</f>
        <v>Si</v>
      </c>
      <c r="J169" s="78">
        <v>1</v>
      </c>
      <c r="K169" s="78">
        <v>1</v>
      </c>
      <c r="L169" s="78">
        <v>1</v>
      </c>
      <c r="M169" s="78">
        <v>1</v>
      </c>
      <c r="N169" s="78">
        <v>1</v>
      </c>
      <c r="O169" s="78">
        <v>1</v>
      </c>
      <c r="P169" s="78">
        <v>1</v>
      </c>
      <c r="Q169" s="78">
        <v>2</v>
      </c>
      <c r="R169" s="78"/>
      <c r="S169" s="78"/>
      <c r="T169" s="78"/>
      <c r="U169" s="78"/>
      <c r="V169" s="78" t="str">
        <f>VLOOKUP(D169,Empresas!$D$7:$CF$91,81,0)</f>
        <v>D</v>
      </c>
      <c r="W169" s="78" t="str">
        <f>VLOOKUP(D169,Empresas!$D$7:$M$91,10,0)</f>
        <v>Mype</v>
      </c>
      <c r="X169" s="69" t="str">
        <f t="shared" si="21"/>
        <v>SI</v>
      </c>
      <c r="Y169" s="153" t="str">
        <f t="shared" si="22"/>
        <v>Si aplica</v>
      </c>
      <c r="Z169" s="147">
        <f>IF(Y169="No aplica",0,IF(I169="no",0,IF(I169="No aplica",0,IF(I169="Si",1,IF(I169="Fisico",1,IF(I169="Electronico",2,VLOOKUP(C169&amp;"|"&amp;B169&amp;"|"&amp;D169,Empresas!$C$6:$CC$92,G169+6+1,0)))))))</f>
        <v>1</v>
      </c>
      <c r="AA169" s="147">
        <f>IF(AND($I169="Si",J169=1),1,IF(AND($I169="Fisico",J169=1),1,IF(AND(J169=1,$I169="Electronico"),2,IF(J169=1,VLOOKUP($C169&amp;"|"&amp;$B169&amp;"|"&amp;$D169,Empresas!$C$6:$CC$92,$G169+6+1,0),0))))</f>
        <v>1</v>
      </c>
      <c r="AB169" s="147">
        <f>IF(AND($I169="Si",K169=1),1,IF(AND($I169="Fisico",K169=1),1,IF(AND(K169=1,$I169="Electronico"),2,IF(K169=1,VLOOKUP($C169&amp;"|"&amp;$B169&amp;"|"&amp;$D169,Empresas!$C$6:$CC$92,$G169+6+1,0),0))))</f>
        <v>1</v>
      </c>
      <c r="AC169" s="147">
        <f>IF(AND($I169="Si",L169=1),1,IF(AND($I169="Fisico",L169=1),1,IF(AND(L169=1,$I169="Electronico"),2,IF(L169=1,VLOOKUP($C169&amp;"|"&amp;$B169&amp;"|"&amp;$D169,Empresas!$C$6:$CC$92,$G169+6+1,0),0))))</f>
        <v>1</v>
      </c>
      <c r="AD169" s="147">
        <f>IF(AND($I169="Si",M169=1),1,IF(AND($I169="Fisico",M169=1),1,IF(AND(M169=1,$I169="Electronico"),2,IF(M169=1,VLOOKUP($C169&amp;"|"&amp;$B169&amp;"|"&amp;$D169,Empresas!$C$6:$CC$92,$G169+6+1,0),0))))</f>
        <v>1</v>
      </c>
      <c r="AE169" s="147">
        <f>IF(AND($I169="Si",N169=1),1,IF(AND($I169="Fisico",N169=1),1,IF(AND(N169=1,$I169="Electronico"),2,IF(N169=1,VLOOKUP($C169&amp;"|"&amp;$B169&amp;"|"&amp;$D169,Empresas!$C$6:$CC$92,$G169+6+1,0),0))))</f>
        <v>1</v>
      </c>
      <c r="AF169" s="147">
        <f>IF(AND($I169="Si",O169=1),1,IF(AND($I169="Fisico",O169=1),1,IF(AND(O169=1,$I169="Electronico"),2,IF(O169=1,VLOOKUP($C169&amp;"|"&amp;$B169&amp;"|"&amp;$D169,Empresas!$C$6:$CC$92,$G169+6+1,0),0))))</f>
        <v>1</v>
      </c>
      <c r="AG169" s="147">
        <f>IF(AND($I169="Si",P169=1),1,IF(AND($I169="Fisico",P169=1),1,IF(AND(P169=1,$I169="Electronico"),2,IF(P169=1,VLOOKUP($C169&amp;"|"&amp;$B169&amp;"|"&amp;$D169,Empresas!$C$6:$CC$92,$G169+6+1,0),0))))</f>
        <v>1</v>
      </c>
      <c r="AH169" s="147">
        <f>IF(AND($I169="Si",Q169=1),1,IF(AND($I169="Fisico",Q169=1),1,IF(AND(Q169=1,$I169="Electronico"),2,IF(Q169=1,VLOOKUP($C169&amp;"|"&amp;$B169&amp;"|"&amp;$D169,Empresas!$C$6:$CC$92,$G169+6+1,0),0))))</f>
        <v>0</v>
      </c>
      <c r="AI169" s="147">
        <f>IF(AND($I169="Si",R169=1),1,IF(AND($I169="Fisico",R169=1),1,IF(AND(R169=1,$I169="Electronico"),2,IF(R169=1,VLOOKUP($C169&amp;"|"&amp;$B169&amp;"|"&amp;$D169,Empresas!$C$6:$CC$92,$G169+6+1,0),0))))</f>
        <v>0</v>
      </c>
      <c r="AJ169" s="147">
        <f>IF(AND($I169="Si",S169=1),1,IF(AND($I169="Fisico",S169=1),1,IF(AND(S169=1,$I169="Electronico"),2,IF(S169=1,VLOOKUP($C169&amp;"|"&amp;$B169&amp;"|"&amp;$D169,Empresas!$C$6:$CC$92,$G169+6+1,0),0))))</f>
        <v>0</v>
      </c>
      <c r="AK169" s="147">
        <f>IF(AND($I169="Si",T169=1),1,IF(AND($I169="Fisico",T169=1),1,IF(AND(T169=1,$I169="Electronico"),2,IF(T169=1,VLOOKUP($C169&amp;"|"&amp;$B169&amp;"|"&amp;$D169,Empresas!$C$6:$CC$92,$G169+6+1,0),0))))</f>
        <v>0</v>
      </c>
      <c r="AL169" s="147">
        <f>IF(AND($I169="Si",U169=1),1,IF(AND($I169="Fisico",U169=1),1,IF(AND(U169=1,$I169="Electronico"),2,IF(U169=1,VLOOKUP($C169&amp;"|"&amp;$B169&amp;"|"&amp;$D169,Empresas!$C$6:$CC$92,$G169+6+1,0),0))))</f>
        <v>0</v>
      </c>
      <c r="AM169" s="149">
        <f t="shared" si="23"/>
        <v>7</v>
      </c>
      <c r="AN169" s="149">
        <f t="shared" si="24"/>
        <v>8</v>
      </c>
      <c r="AO169" s="152">
        <f t="shared" si="25"/>
        <v>0.875</v>
      </c>
    </row>
    <row r="170" spans="1:41" x14ac:dyDescent="0.25">
      <c r="A170" s="143" t="str">
        <f>VLOOKUP(D170,Empresas!$D$7:$F$91,3,0)</f>
        <v>Yulisa</v>
      </c>
      <c r="B170" s="144" t="str">
        <f>VLOOKUP(D170,Empresas!$D$7:$G$91,4,0)</f>
        <v>Lorenzo</v>
      </c>
      <c r="C170" s="144" t="s">
        <v>544</v>
      </c>
      <c r="D170" s="144" t="s">
        <v>8</v>
      </c>
      <c r="E170" s="144" t="str">
        <f>VLOOKUP(D170,Empresas!$D$7:$E$92,2,0)</f>
        <v>ASESORIA &amp; NEGOCIOS DEL PERU S.A.C.</v>
      </c>
      <c r="F170" s="144" t="s">
        <v>185</v>
      </c>
      <c r="G170" s="145">
        <f t="shared" ref="G170:G177" si="29">+G169+1</f>
        <v>64</v>
      </c>
      <c r="H170" s="145" t="str">
        <f>VLOOKUP(D170,Empresas!$D$6:$L$92,7,0)</f>
        <v>Semestral</v>
      </c>
      <c r="I170" s="144" t="str">
        <f>VLOOKUP(VLOOKUP(D170&amp;"|"&amp;B170,Empresas!$I$7:$CB$92,G170,0),Tablas!$A$13:$B$14,2,0)</f>
        <v>No</v>
      </c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 t="str">
        <f>VLOOKUP(D170,Empresas!$D$7:$CF$91,81,0)</f>
        <v>D</v>
      </c>
      <c r="W170" s="78" t="str">
        <f>VLOOKUP(D170,Empresas!$D$7:$M$91,10,0)</f>
        <v>Mype</v>
      </c>
      <c r="X170" s="69" t="str">
        <f t="shared" si="21"/>
        <v>SI</v>
      </c>
      <c r="Y170" s="153" t="str">
        <f t="shared" si="22"/>
        <v>No aplica</v>
      </c>
      <c r="Z170" s="147">
        <f>IF(Y170="No aplica",0,IF(I170="no",0,IF(I170="No aplica",0,IF(I170="Si",1,IF(I170="Fisico",1,IF(I170="Electronico",2,VLOOKUP(C170&amp;"|"&amp;B170&amp;"|"&amp;D170,Empresas!$C$6:$CC$92,G170+6+1,0)))))))</f>
        <v>0</v>
      </c>
      <c r="AA170" s="147">
        <f>IF(AND($I170="Si",J170=1),1,IF(AND($I170="Fisico",J170=1),1,IF(AND(J170=1,$I170="Electronico"),2,IF(J170=1,VLOOKUP($C170&amp;"|"&amp;$B170&amp;"|"&amp;$D170,Empresas!$C$6:$CC$92,$G170+6+1,0),0))))</f>
        <v>0</v>
      </c>
      <c r="AB170" s="147">
        <f>IF(AND($I170="Si",K170=1),1,IF(AND($I170="Fisico",K170=1),1,IF(AND(K170=1,$I170="Electronico"),2,IF(K170=1,VLOOKUP($C170&amp;"|"&amp;$B170&amp;"|"&amp;$D170,Empresas!$C$6:$CC$92,$G170+6+1,0),0))))</f>
        <v>0</v>
      </c>
      <c r="AC170" s="147">
        <f>IF(AND($I170="Si",L170=1),1,IF(AND($I170="Fisico",L170=1),1,IF(AND(L170=1,$I170="Electronico"),2,IF(L170=1,VLOOKUP($C170&amp;"|"&amp;$B170&amp;"|"&amp;$D170,Empresas!$C$6:$CC$92,$G170+6+1,0),0))))</f>
        <v>0</v>
      </c>
      <c r="AD170" s="147">
        <f>IF(AND($I170="Si",M170=1),1,IF(AND($I170="Fisico",M170=1),1,IF(AND(M170=1,$I170="Electronico"),2,IF(M170=1,VLOOKUP($C170&amp;"|"&amp;$B170&amp;"|"&amp;$D170,Empresas!$C$6:$CC$92,$G170+6+1,0),0))))</f>
        <v>0</v>
      </c>
      <c r="AE170" s="147">
        <f>IF(AND($I170="Si",N170=1),1,IF(AND($I170="Fisico",N170=1),1,IF(AND(N170=1,$I170="Electronico"),2,IF(N170=1,VLOOKUP($C170&amp;"|"&amp;$B170&amp;"|"&amp;$D170,Empresas!$C$6:$CC$92,$G170+6+1,0),0))))</f>
        <v>0</v>
      </c>
      <c r="AF170" s="147">
        <f>IF(AND($I170="Si",O170=1),1,IF(AND($I170="Fisico",O170=1),1,IF(AND(O170=1,$I170="Electronico"),2,IF(O170=1,VLOOKUP($C170&amp;"|"&amp;$B170&amp;"|"&amp;$D170,Empresas!$C$6:$CC$92,$G170+6+1,0),0))))</f>
        <v>0</v>
      </c>
      <c r="AG170" s="147">
        <f>IF(AND($I170="Si",P170=1),1,IF(AND($I170="Fisico",P170=1),1,IF(AND(P170=1,$I170="Electronico"),2,IF(P170=1,VLOOKUP($C170&amp;"|"&amp;$B170&amp;"|"&amp;$D170,Empresas!$C$6:$CC$92,$G170+6+1,0),0))))</f>
        <v>0</v>
      </c>
      <c r="AH170" s="147">
        <f>IF(AND($I170="Si",Q170=1),1,IF(AND($I170="Fisico",Q170=1),1,IF(AND(Q170=1,$I170="Electronico"),2,IF(Q170=1,VLOOKUP($C170&amp;"|"&amp;$B170&amp;"|"&amp;$D170,Empresas!$C$6:$CC$92,$G170+6+1,0),0))))</f>
        <v>0</v>
      </c>
      <c r="AI170" s="147">
        <f>IF(AND($I170="Si",R170=1),1,IF(AND($I170="Fisico",R170=1),1,IF(AND(R170=1,$I170="Electronico"),2,IF(R170=1,VLOOKUP($C170&amp;"|"&amp;$B170&amp;"|"&amp;$D170,Empresas!$C$6:$CC$92,$G170+6+1,0),0))))</f>
        <v>0</v>
      </c>
      <c r="AJ170" s="147">
        <f>IF(AND($I170="Si",S170=1),1,IF(AND($I170="Fisico",S170=1),1,IF(AND(S170=1,$I170="Electronico"),2,IF(S170=1,VLOOKUP($C170&amp;"|"&amp;$B170&amp;"|"&amp;$D170,Empresas!$C$6:$CC$92,$G170+6+1,0),0))))</f>
        <v>0</v>
      </c>
      <c r="AK170" s="147">
        <f>IF(AND($I170="Si",T170=1),1,IF(AND($I170="Fisico",T170=1),1,IF(AND(T170=1,$I170="Electronico"),2,IF(T170=1,VLOOKUP($C170&amp;"|"&amp;$B170&amp;"|"&amp;$D170,Empresas!$C$6:$CC$92,$G170+6+1,0),0))))</f>
        <v>0</v>
      </c>
      <c r="AL170" s="147">
        <f>IF(AND($I170="Si",U170=1),1,IF(AND($I170="Fisico",U170=1),1,IF(AND(U170=1,$I170="Electronico"),2,IF(U170=1,VLOOKUP($C170&amp;"|"&amp;$B170&amp;"|"&amp;$D170,Empresas!$C$6:$CC$92,$G170+6+1,0),0))))</f>
        <v>0</v>
      </c>
      <c r="AM170" s="149">
        <f t="shared" si="23"/>
        <v>0</v>
      </c>
      <c r="AN170" s="149">
        <f t="shared" si="24"/>
        <v>0</v>
      </c>
      <c r="AO170" s="152">
        <f t="shared" si="25"/>
        <v>0</v>
      </c>
    </row>
    <row r="171" spans="1:41" x14ac:dyDescent="0.25">
      <c r="A171" s="143" t="str">
        <f>VLOOKUP(D171,Empresas!$D$7:$F$91,3,0)</f>
        <v>Yulisa</v>
      </c>
      <c r="B171" s="144" t="str">
        <f>VLOOKUP(D171,Empresas!$D$7:$G$91,4,0)</f>
        <v>Lorenzo</v>
      </c>
      <c r="C171" s="144" t="s">
        <v>544</v>
      </c>
      <c r="D171" s="144" t="s">
        <v>8</v>
      </c>
      <c r="E171" s="144" t="str">
        <f>VLOOKUP(D171,Empresas!$D$7:$E$92,2,0)</f>
        <v>ASESORIA &amp; NEGOCIOS DEL PERU S.A.C.</v>
      </c>
      <c r="F171" s="144" t="s">
        <v>186</v>
      </c>
      <c r="G171" s="145">
        <f t="shared" si="29"/>
        <v>65</v>
      </c>
      <c r="H171" s="145" t="str">
        <f>VLOOKUP(D171,Empresas!$D$6:$L$92,7,0)</f>
        <v>Semestral</v>
      </c>
      <c r="I171" s="144" t="str">
        <f>VLOOKUP(VLOOKUP(D171&amp;"|"&amp;B171,Empresas!$I$7:$CB$92,G171,0),Tablas!$A$13:$B$14,2,0)</f>
        <v>No</v>
      </c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 t="str">
        <f>VLOOKUP(D171,Empresas!$D$7:$CF$91,81,0)</f>
        <v>D</v>
      </c>
      <c r="W171" s="78" t="str">
        <f>VLOOKUP(D171,Empresas!$D$7:$M$91,10,0)</f>
        <v>Mype</v>
      </c>
      <c r="X171" s="69" t="str">
        <f t="shared" si="21"/>
        <v>SI</v>
      </c>
      <c r="Y171" s="153" t="str">
        <f t="shared" si="22"/>
        <v>No aplica</v>
      </c>
      <c r="Z171" s="147">
        <f>IF(Y171="No aplica",0,IF(I171="no",0,IF(I171="No aplica",0,IF(I171="Si",1,IF(I171="Fisico",1,IF(I171="Electronico",2,VLOOKUP(C171&amp;"|"&amp;B171&amp;"|"&amp;D171,Empresas!$C$6:$CC$92,G171+6+1,0)))))))</f>
        <v>0</v>
      </c>
      <c r="AA171" s="147">
        <f>IF(AND($I171="Si",J171=1),1,IF(AND($I171="Fisico",J171=1),1,IF(AND(J171=1,$I171="Electronico"),2,IF(J171=1,VLOOKUP($C171&amp;"|"&amp;$B171&amp;"|"&amp;$D171,Empresas!$C$6:$CC$92,$G171+6+1,0),0))))</f>
        <v>0</v>
      </c>
      <c r="AB171" s="147">
        <f>IF(AND($I171="Si",K171=1),1,IF(AND($I171="Fisico",K171=1),1,IF(AND(K171=1,$I171="Electronico"),2,IF(K171=1,VLOOKUP($C171&amp;"|"&amp;$B171&amp;"|"&amp;$D171,Empresas!$C$6:$CC$92,$G171+6+1,0),0))))</f>
        <v>0</v>
      </c>
      <c r="AC171" s="147">
        <f>IF(AND($I171="Si",L171=1),1,IF(AND($I171="Fisico",L171=1),1,IF(AND(L171=1,$I171="Electronico"),2,IF(L171=1,VLOOKUP($C171&amp;"|"&amp;$B171&amp;"|"&amp;$D171,Empresas!$C$6:$CC$92,$G171+6+1,0),0))))</f>
        <v>0</v>
      </c>
      <c r="AD171" s="147">
        <f>IF(AND($I171="Si",M171=1),1,IF(AND($I171="Fisico",M171=1),1,IF(AND(M171=1,$I171="Electronico"),2,IF(M171=1,VLOOKUP($C171&amp;"|"&amp;$B171&amp;"|"&amp;$D171,Empresas!$C$6:$CC$92,$G171+6+1,0),0))))</f>
        <v>0</v>
      </c>
      <c r="AE171" s="147">
        <f>IF(AND($I171="Si",N171=1),1,IF(AND($I171="Fisico",N171=1),1,IF(AND(N171=1,$I171="Electronico"),2,IF(N171=1,VLOOKUP($C171&amp;"|"&amp;$B171&amp;"|"&amp;$D171,Empresas!$C$6:$CC$92,$G171+6+1,0),0))))</f>
        <v>0</v>
      </c>
      <c r="AF171" s="147">
        <f>IF(AND($I171="Si",O171=1),1,IF(AND($I171="Fisico",O171=1),1,IF(AND(O171=1,$I171="Electronico"),2,IF(O171=1,VLOOKUP($C171&amp;"|"&amp;$B171&amp;"|"&amp;$D171,Empresas!$C$6:$CC$92,$G171+6+1,0),0))))</f>
        <v>0</v>
      </c>
      <c r="AG171" s="147">
        <f>IF(AND($I171="Si",P171=1),1,IF(AND($I171="Fisico",P171=1),1,IF(AND(P171=1,$I171="Electronico"),2,IF(P171=1,VLOOKUP($C171&amp;"|"&amp;$B171&amp;"|"&amp;$D171,Empresas!$C$6:$CC$92,$G171+6+1,0),0))))</f>
        <v>0</v>
      </c>
      <c r="AH171" s="147">
        <f>IF(AND($I171="Si",Q171=1),1,IF(AND($I171="Fisico",Q171=1),1,IF(AND(Q171=1,$I171="Electronico"),2,IF(Q171=1,VLOOKUP($C171&amp;"|"&amp;$B171&amp;"|"&amp;$D171,Empresas!$C$6:$CC$92,$G171+6+1,0),0))))</f>
        <v>0</v>
      </c>
      <c r="AI171" s="147">
        <f>IF(AND($I171="Si",R171=1),1,IF(AND($I171="Fisico",R171=1),1,IF(AND(R171=1,$I171="Electronico"),2,IF(R171=1,VLOOKUP($C171&amp;"|"&amp;$B171&amp;"|"&amp;$D171,Empresas!$C$6:$CC$92,$G171+6+1,0),0))))</f>
        <v>0</v>
      </c>
      <c r="AJ171" s="147">
        <f>IF(AND($I171="Si",S171=1),1,IF(AND($I171="Fisico",S171=1),1,IF(AND(S171=1,$I171="Electronico"),2,IF(S171=1,VLOOKUP($C171&amp;"|"&amp;$B171&amp;"|"&amp;$D171,Empresas!$C$6:$CC$92,$G171+6+1,0),0))))</f>
        <v>0</v>
      </c>
      <c r="AK171" s="147">
        <f>IF(AND($I171="Si",T171=1),1,IF(AND($I171="Fisico",T171=1),1,IF(AND(T171=1,$I171="Electronico"),2,IF(T171=1,VLOOKUP($C171&amp;"|"&amp;$B171&amp;"|"&amp;$D171,Empresas!$C$6:$CC$92,$G171+6+1,0),0))))</f>
        <v>0</v>
      </c>
      <c r="AL171" s="147">
        <f>IF(AND($I171="Si",U171=1),1,IF(AND($I171="Fisico",U171=1),1,IF(AND(U171=1,$I171="Electronico"),2,IF(U171=1,VLOOKUP($C171&amp;"|"&amp;$B171&amp;"|"&amp;$D171,Empresas!$C$6:$CC$92,$G171+6+1,0),0))))</f>
        <v>0</v>
      </c>
      <c r="AM171" s="149">
        <f t="shared" si="23"/>
        <v>0</v>
      </c>
      <c r="AN171" s="149">
        <f t="shared" si="24"/>
        <v>0</v>
      </c>
      <c r="AO171" s="152">
        <f t="shared" si="25"/>
        <v>0</v>
      </c>
    </row>
    <row r="172" spans="1:41" x14ac:dyDescent="0.25">
      <c r="A172" s="143" t="str">
        <f>VLOOKUP(D172,Empresas!$D$7:$F$91,3,0)</f>
        <v>Yulisa</v>
      </c>
      <c r="B172" s="144" t="str">
        <f>VLOOKUP(D172,Empresas!$D$7:$G$91,4,0)</f>
        <v>Lorenzo</v>
      </c>
      <c r="C172" s="144" t="s">
        <v>544</v>
      </c>
      <c r="D172" s="144" t="s">
        <v>8</v>
      </c>
      <c r="E172" s="144" t="str">
        <f>VLOOKUP(D172,Empresas!$D$7:$E$92,2,0)</f>
        <v>ASESORIA &amp; NEGOCIOS DEL PERU S.A.C.</v>
      </c>
      <c r="F172" s="144" t="s">
        <v>187</v>
      </c>
      <c r="G172" s="145">
        <f t="shared" si="29"/>
        <v>66</v>
      </c>
      <c r="H172" s="145" t="str">
        <f>VLOOKUP(D172,Empresas!$D$6:$L$92,7,0)</f>
        <v>Semestral</v>
      </c>
      <c r="I172" s="144" t="str">
        <f>VLOOKUP(VLOOKUP(D172&amp;"|"&amp;B172,Empresas!$I$7:$CB$92,G172,0),Tablas!$A$13:$B$14,2,0)</f>
        <v>Si</v>
      </c>
      <c r="J172" s="78">
        <v>1</v>
      </c>
      <c r="K172" s="78">
        <v>1</v>
      </c>
      <c r="L172" s="78">
        <v>1</v>
      </c>
      <c r="M172" s="78">
        <v>1</v>
      </c>
      <c r="N172" s="78">
        <v>1</v>
      </c>
      <c r="O172" s="78">
        <v>1</v>
      </c>
      <c r="P172" s="78">
        <v>1</v>
      </c>
      <c r="Q172" s="78">
        <v>1</v>
      </c>
      <c r="R172" s="78"/>
      <c r="S172" s="78"/>
      <c r="T172" s="78"/>
      <c r="U172" s="78"/>
      <c r="V172" s="78" t="str">
        <f>VLOOKUP(D172,Empresas!$D$7:$CF$91,81,0)</f>
        <v>D</v>
      </c>
      <c r="W172" s="78" t="str">
        <f>VLOOKUP(D172,Empresas!$D$7:$M$91,10,0)</f>
        <v>Mype</v>
      </c>
      <c r="X172" s="69" t="str">
        <f t="shared" si="21"/>
        <v>SI</v>
      </c>
      <c r="Y172" s="153" t="str">
        <f t="shared" si="22"/>
        <v>Si aplica</v>
      </c>
      <c r="Z172" s="147">
        <f>IF(Y172="No aplica",0,IF(I172="no",0,IF(I172="No aplica",0,IF(I172="Si",1,IF(I172="Fisico",1,IF(I172="Electronico",2,VLOOKUP(C172&amp;"|"&amp;B172&amp;"|"&amp;D172,Empresas!$C$6:$CC$92,G172+6+1,0)))))))</f>
        <v>1</v>
      </c>
      <c r="AA172" s="147">
        <f>IF(AND($I172="Si",J172=1),1,IF(AND($I172="Fisico",J172=1),1,IF(AND(J172=1,$I172="Electronico"),2,IF(J172=1,VLOOKUP($C172&amp;"|"&amp;$B172&amp;"|"&amp;$D172,Empresas!$C$6:$CC$92,$G172+6+1,0),0))))</f>
        <v>1</v>
      </c>
      <c r="AB172" s="147">
        <f>IF(AND($I172="Si",K172=1),1,IF(AND($I172="Fisico",K172=1),1,IF(AND(K172=1,$I172="Electronico"),2,IF(K172=1,VLOOKUP($C172&amp;"|"&amp;$B172&amp;"|"&amp;$D172,Empresas!$C$6:$CC$92,$G172+6+1,0),0))))</f>
        <v>1</v>
      </c>
      <c r="AC172" s="147">
        <f>IF(AND($I172="Si",L172=1),1,IF(AND($I172="Fisico",L172=1),1,IF(AND(L172=1,$I172="Electronico"),2,IF(L172=1,VLOOKUP($C172&amp;"|"&amp;$B172&amp;"|"&amp;$D172,Empresas!$C$6:$CC$92,$G172+6+1,0),0))))</f>
        <v>1</v>
      </c>
      <c r="AD172" s="147">
        <f>IF(AND($I172="Si",M172=1),1,IF(AND($I172="Fisico",M172=1),1,IF(AND(M172=1,$I172="Electronico"),2,IF(M172=1,VLOOKUP($C172&amp;"|"&amp;$B172&amp;"|"&amp;$D172,Empresas!$C$6:$CC$92,$G172+6+1,0),0))))</f>
        <v>1</v>
      </c>
      <c r="AE172" s="147">
        <f>IF(AND($I172="Si",N172=1),1,IF(AND($I172="Fisico",N172=1),1,IF(AND(N172=1,$I172="Electronico"),2,IF(N172=1,VLOOKUP($C172&amp;"|"&amp;$B172&amp;"|"&amp;$D172,Empresas!$C$6:$CC$92,$G172+6+1,0),0))))</f>
        <v>1</v>
      </c>
      <c r="AF172" s="147">
        <f>IF(AND($I172="Si",O172=1),1,IF(AND($I172="Fisico",O172=1),1,IF(AND(O172=1,$I172="Electronico"),2,IF(O172=1,VLOOKUP($C172&amp;"|"&amp;$B172&amp;"|"&amp;$D172,Empresas!$C$6:$CC$92,$G172+6+1,0),0))))</f>
        <v>1</v>
      </c>
      <c r="AG172" s="147">
        <f>IF(AND($I172="Si",P172=1),1,IF(AND($I172="Fisico",P172=1),1,IF(AND(P172=1,$I172="Electronico"),2,IF(P172=1,VLOOKUP($C172&amp;"|"&amp;$B172&amp;"|"&amp;$D172,Empresas!$C$6:$CC$92,$G172+6+1,0),0))))</f>
        <v>1</v>
      </c>
      <c r="AH172" s="147">
        <f>IF(AND($I172="Si",Q172=1),1,IF(AND($I172="Fisico",Q172=1),1,IF(AND(Q172=1,$I172="Electronico"),2,IF(Q172=1,VLOOKUP($C172&amp;"|"&amp;$B172&amp;"|"&amp;$D172,Empresas!$C$6:$CC$92,$G172+6+1,0),0))))</f>
        <v>1</v>
      </c>
      <c r="AI172" s="147">
        <f>IF(AND($I172="Si",R172=1),1,IF(AND($I172="Fisico",R172=1),1,IF(AND(R172=1,$I172="Electronico"),2,IF(R172=1,VLOOKUP($C172&amp;"|"&amp;$B172&amp;"|"&amp;$D172,Empresas!$C$6:$CC$92,$G172+6+1,0),0))))</f>
        <v>0</v>
      </c>
      <c r="AJ172" s="147">
        <f>IF(AND($I172="Si",S172=1),1,IF(AND($I172="Fisico",S172=1),1,IF(AND(S172=1,$I172="Electronico"),2,IF(S172=1,VLOOKUP($C172&amp;"|"&amp;$B172&amp;"|"&amp;$D172,Empresas!$C$6:$CC$92,$G172+6+1,0),0))))</f>
        <v>0</v>
      </c>
      <c r="AK172" s="147">
        <f>IF(AND($I172="Si",T172=1),1,IF(AND($I172="Fisico",T172=1),1,IF(AND(T172=1,$I172="Electronico"),2,IF(T172=1,VLOOKUP($C172&amp;"|"&amp;$B172&amp;"|"&amp;$D172,Empresas!$C$6:$CC$92,$G172+6+1,0),0))))</f>
        <v>0</v>
      </c>
      <c r="AL172" s="147">
        <f>IF(AND($I172="Si",U172=1),1,IF(AND($I172="Fisico",U172=1),1,IF(AND(U172=1,$I172="Electronico"),2,IF(U172=1,VLOOKUP($C172&amp;"|"&amp;$B172&amp;"|"&amp;$D172,Empresas!$C$6:$CC$92,$G172+6+1,0),0))))</f>
        <v>0</v>
      </c>
      <c r="AM172" s="149">
        <f t="shared" si="23"/>
        <v>8</v>
      </c>
      <c r="AN172" s="149">
        <f t="shared" si="24"/>
        <v>8</v>
      </c>
      <c r="AO172" s="152">
        <f t="shared" si="25"/>
        <v>1</v>
      </c>
    </row>
    <row r="173" spans="1:41" x14ac:dyDescent="0.25">
      <c r="A173" s="143" t="str">
        <f>VLOOKUP(D173,Empresas!$D$7:$F$91,3,0)</f>
        <v>Yulisa</v>
      </c>
      <c r="B173" s="144" t="str">
        <f>VLOOKUP(D173,Empresas!$D$7:$G$91,4,0)</f>
        <v>Lorenzo</v>
      </c>
      <c r="C173" s="144" t="s">
        <v>544</v>
      </c>
      <c r="D173" s="144" t="s">
        <v>8</v>
      </c>
      <c r="E173" s="144" t="str">
        <f>VLOOKUP(D173,Empresas!$D$7:$E$92,2,0)</f>
        <v>ASESORIA &amp; NEGOCIOS DEL PERU S.A.C.</v>
      </c>
      <c r="F173" s="144" t="s">
        <v>188</v>
      </c>
      <c r="G173" s="145">
        <f t="shared" si="29"/>
        <v>67</v>
      </c>
      <c r="H173" s="145" t="str">
        <f>VLOOKUP(D173,Empresas!$D$6:$L$92,7,0)</f>
        <v>Semestral</v>
      </c>
      <c r="I173" s="144" t="str">
        <f>VLOOKUP(VLOOKUP(D173&amp;"|"&amp;B173,Empresas!$I$7:$CB$92,G173,0),Tablas!$A$13:$B$14,2,0)</f>
        <v>No</v>
      </c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 t="str">
        <f>VLOOKUP(D173,Empresas!$D$7:$CF$91,81,0)</f>
        <v>D</v>
      </c>
      <c r="W173" s="78" t="str">
        <f>VLOOKUP(D173,Empresas!$D$7:$M$91,10,0)</f>
        <v>Mype</v>
      </c>
      <c r="X173" s="69" t="str">
        <f t="shared" si="21"/>
        <v>SI</v>
      </c>
      <c r="Y173" s="153" t="str">
        <f t="shared" si="22"/>
        <v>No aplica</v>
      </c>
      <c r="Z173" s="147">
        <f>IF(Y173="No aplica",0,IF(I173="no",0,IF(I173="No aplica",0,IF(I173="Si",1,IF(I173="Fisico",1,IF(I173="Electronico",2,VLOOKUP(C173&amp;"|"&amp;B173&amp;"|"&amp;D173,Empresas!$C$6:$CC$92,G173+6+1,0)))))))</f>
        <v>0</v>
      </c>
      <c r="AA173" s="147">
        <f>IF(AND($I173="Si",J173=1),1,IF(AND($I173="Fisico",J173=1),1,IF(AND(J173=1,$I173="Electronico"),2,IF(J173=1,VLOOKUP($C173&amp;"|"&amp;$B173&amp;"|"&amp;$D173,Empresas!$C$6:$CC$92,$G173+6+1,0),0))))</f>
        <v>0</v>
      </c>
      <c r="AB173" s="147">
        <f>IF(AND($I173="Si",K173=1),1,IF(AND($I173="Fisico",K173=1),1,IF(AND(K173=1,$I173="Electronico"),2,IF(K173=1,VLOOKUP($C173&amp;"|"&amp;$B173&amp;"|"&amp;$D173,Empresas!$C$6:$CC$92,$G173+6+1,0),0))))</f>
        <v>0</v>
      </c>
      <c r="AC173" s="147">
        <f>IF(AND($I173="Si",L173=1),1,IF(AND($I173="Fisico",L173=1),1,IF(AND(L173=1,$I173="Electronico"),2,IF(L173=1,VLOOKUP($C173&amp;"|"&amp;$B173&amp;"|"&amp;$D173,Empresas!$C$6:$CC$92,$G173+6+1,0),0))))</f>
        <v>0</v>
      </c>
      <c r="AD173" s="147">
        <f>IF(AND($I173="Si",M173=1),1,IF(AND($I173="Fisico",M173=1),1,IF(AND(M173=1,$I173="Electronico"),2,IF(M173=1,VLOOKUP($C173&amp;"|"&amp;$B173&amp;"|"&amp;$D173,Empresas!$C$6:$CC$92,$G173+6+1,0),0))))</f>
        <v>0</v>
      </c>
      <c r="AE173" s="147">
        <f>IF(AND($I173="Si",N173=1),1,IF(AND($I173="Fisico",N173=1),1,IF(AND(N173=1,$I173="Electronico"),2,IF(N173=1,VLOOKUP($C173&amp;"|"&amp;$B173&amp;"|"&amp;$D173,Empresas!$C$6:$CC$92,$G173+6+1,0),0))))</f>
        <v>0</v>
      </c>
      <c r="AF173" s="147">
        <f>IF(AND($I173="Si",O173=1),1,IF(AND($I173="Fisico",O173=1),1,IF(AND(O173=1,$I173="Electronico"),2,IF(O173=1,VLOOKUP($C173&amp;"|"&amp;$B173&amp;"|"&amp;$D173,Empresas!$C$6:$CC$92,$G173+6+1,0),0))))</f>
        <v>0</v>
      </c>
      <c r="AG173" s="147">
        <f>IF(AND($I173="Si",P173=1),1,IF(AND($I173="Fisico",P173=1),1,IF(AND(P173=1,$I173="Electronico"),2,IF(P173=1,VLOOKUP($C173&amp;"|"&amp;$B173&amp;"|"&amp;$D173,Empresas!$C$6:$CC$92,$G173+6+1,0),0))))</f>
        <v>0</v>
      </c>
      <c r="AH173" s="147">
        <f>IF(AND($I173="Si",Q173=1),1,IF(AND($I173="Fisico",Q173=1),1,IF(AND(Q173=1,$I173="Electronico"),2,IF(Q173=1,VLOOKUP($C173&amp;"|"&amp;$B173&amp;"|"&amp;$D173,Empresas!$C$6:$CC$92,$G173+6+1,0),0))))</f>
        <v>0</v>
      </c>
      <c r="AI173" s="147">
        <f>IF(AND($I173="Si",R173=1),1,IF(AND($I173="Fisico",R173=1),1,IF(AND(R173=1,$I173="Electronico"),2,IF(R173=1,VLOOKUP($C173&amp;"|"&amp;$B173&amp;"|"&amp;$D173,Empresas!$C$6:$CC$92,$G173+6+1,0),0))))</f>
        <v>0</v>
      </c>
      <c r="AJ173" s="147">
        <f>IF(AND($I173="Si",S173=1),1,IF(AND($I173="Fisico",S173=1),1,IF(AND(S173=1,$I173="Electronico"),2,IF(S173=1,VLOOKUP($C173&amp;"|"&amp;$B173&amp;"|"&amp;$D173,Empresas!$C$6:$CC$92,$G173+6+1,0),0))))</f>
        <v>0</v>
      </c>
      <c r="AK173" s="147">
        <f>IF(AND($I173="Si",T173=1),1,IF(AND($I173="Fisico",T173=1),1,IF(AND(T173=1,$I173="Electronico"),2,IF(T173=1,VLOOKUP($C173&amp;"|"&amp;$B173&amp;"|"&amp;$D173,Empresas!$C$6:$CC$92,$G173+6+1,0),0))))</f>
        <v>0</v>
      </c>
      <c r="AL173" s="147">
        <f>IF(AND($I173="Si",U173=1),1,IF(AND($I173="Fisico",U173=1),1,IF(AND(U173=1,$I173="Electronico"),2,IF(U173=1,VLOOKUP($C173&amp;"|"&amp;$B173&amp;"|"&amp;$D173,Empresas!$C$6:$CC$92,$G173+6+1,0),0))))</f>
        <v>0</v>
      </c>
      <c r="AM173" s="149">
        <f t="shared" si="23"/>
        <v>0</v>
      </c>
      <c r="AN173" s="149">
        <f t="shared" si="24"/>
        <v>0</v>
      </c>
      <c r="AO173" s="152">
        <f t="shared" si="25"/>
        <v>0</v>
      </c>
    </row>
    <row r="174" spans="1:41" x14ac:dyDescent="0.25">
      <c r="A174" s="143" t="str">
        <f>VLOOKUP(D174,Empresas!$D$7:$F$91,3,0)</f>
        <v>Yulisa</v>
      </c>
      <c r="B174" s="144" t="str">
        <f>VLOOKUP(D174,Empresas!$D$7:$G$91,4,0)</f>
        <v>Lorenzo</v>
      </c>
      <c r="C174" s="144" t="s">
        <v>544</v>
      </c>
      <c r="D174" s="144" t="s">
        <v>8</v>
      </c>
      <c r="E174" s="144" t="str">
        <f>VLOOKUP(D174,Empresas!$D$7:$E$92,2,0)</f>
        <v>ASESORIA &amp; NEGOCIOS DEL PERU S.A.C.</v>
      </c>
      <c r="F174" s="144" t="s">
        <v>189</v>
      </c>
      <c r="G174" s="145">
        <f t="shared" si="29"/>
        <v>68</v>
      </c>
      <c r="H174" s="145" t="str">
        <f>VLOOKUP(D174,Empresas!$D$6:$L$92,7,0)</f>
        <v>Semestral</v>
      </c>
      <c r="I174" s="144" t="str">
        <f>VLOOKUP(VLOOKUP(D174&amp;"|"&amp;B174,Empresas!$I$7:$CB$92,G174,0),Tablas!$A$13:$B$14,2,0)</f>
        <v>No</v>
      </c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 t="str">
        <f>VLOOKUP(D174,Empresas!$D$7:$CF$91,81,0)</f>
        <v>D</v>
      </c>
      <c r="W174" s="78" t="str">
        <f>VLOOKUP(D174,Empresas!$D$7:$M$91,10,0)</f>
        <v>Mype</v>
      </c>
      <c r="X174" s="69" t="str">
        <f t="shared" si="21"/>
        <v>SI</v>
      </c>
      <c r="Y174" s="153" t="str">
        <f t="shared" si="22"/>
        <v>No aplica</v>
      </c>
      <c r="Z174" s="147">
        <f>IF(Y174="No aplica",0,IF(I174="no",0,IF(I174="No aplica",0,IF(I174="Si",1,IF(I174="Fisico",1,IF(I174="Electronico",2,VLOOKUP(C174&amp;"|"&amp;B174&amp;"|"&amp;D174,Empresas!$C$6:$CC$92,G174+6+1,0)))))))</f>
        <v>0</v>
      </c>
      <c r="AA174" s="147">
        <f>IF(AND($I174="Si",J174=1),1,IF(AND($I174="Fisico",J174=1),1,IF(AND(J174=1,$I174="Electronico"),2,IF(J174=1,VLOOKUP($C174&amp;"|"&amp;$B174&amp;"|"&amp;$D174,Empresas!$C$6:$CC$92,$G174+6+1,0),0))))</f>
        <v>0</v>
      </c>
      <c r="AB174" s="147">
        <f>IF(AND($I174="Si",K174=1),1,IF(AND($I174="Fisico",K174=1),1,IF(AND(K174=1,$I174="Electronico"),2,IF(K174=1,VLOOKUP($C174&amp;"|"&amp;$B174&amp;"|"&amp;$D174,Empresas!$C$6:$CC$92,$G174+6+1,0),0))))</f>
        <v>0</v>
      </c>
      <c r="AC174" s="147">
        <f>IF(AND($I174="Si",L174=1),1,IF(AND($I174="Fisico",L174=1),1,IF(AND(L174=1,$I174="Electronico"),2,IF(L174=1,VLOOKUP($C174&amp;"|"&amp;$B174&amp;"|"&amp;$D174,Empresas!$C$6:$CC$92,$G174+6+1,0),0))))</f>
        <v>0</v>
      </c>
      <c r="AD174" s="147">
        <f>IF(AND($I174="Si",M174=1),1,IF(AND($I174="Fisico",M174=1),1,IF(AND(M174=1,$I174="Electronico"),2,IF(M174=1,VLOOKUP($C174&amp;"|"&amp;$B174&amp;"|"&amp;$D174,Empresas!$C$6:$CC$92,$G174+6+1,0),0))))</f>
        <v>0</v>
      </c>
      <c r="AE174" s="147">
        <f>IF(AND($I174="Si",N174=1),1,IF(AND($I174="Fisico",N174=1),1,IF(AND(N174=1,$I174="Electronico"),2,IF(N174=1,VLOOKUP($C174&amp;"|"&amp;$B174&amp;"|"&amp;$D174,Empresas!$C$6:$CC$92,$G174+6+1,0),0))))</f>
        <v>0</v>
      </c>
      <c r="AF174" s="147">
        <f>IF(AND($I174="Si",O174=1),1,IF(AND($I174="Fisico",O174=1),1,IF(AND(O174=1,$I174="Electronico"),2,IF(O174=1,VLOOKUP($C174&amp;"|"&amp;$B174&amp;"|"&amp;$D174,Empresas!$C$6:$CC$92,$G174+6+1,0),0))))</f>
        <v>0</v>
      </c>
      <c r="AG174" s="147">
        <f>IF(AND($I174="Si",P174=1),1,IF(AND($I174="Fisico",P174=1),1,IF(AND(P174=1,$I174="Electronico"),2,IF(P174=1,VLOOKUP($C174&amp;"|"&amp;$B174&amp;"|"&amp;$D174,Empresas!$C$6:$CC$92,$G174+6+1,0),0))))</f>
        <v>0</v>
      </c>
      <c r="AH174" s="147">
        <f>IF(AND($I174="Si",Q174=1),1,IF(AND($I174="Fisico",Q174=1),1,IF(AND(Q174=1,$I174="Electronico"),2,IF(Q174=1,VLOOKUP($C174&amp;"|"&amp;$B174&amp;"|"&amp;$D174,Empresas!$C$6:$CC$92,$G174+6+1,0),0))))</f>
        <v>0</v>
      </c>
      <c r="AI174" s="147">
        <f>IF(AND($I174="Si",R174=1),1,IF(AND($I174="Fisico",R174=1),1,IF(AND(R174=1,$I174="Electronico"),2,IF(R174=1,VLOOKUP($C174&amp;"|"&amp;$B174&amp;"|"&amp;$D174,Empresas!$C$6:$CC$92,$G174+6+1,0),0))))</f>
        <v>0</v>
      </c>
      <c r="AJ174" s="147">
        <f>IF(AND($I174="Si",S174=1),1,IF(AND($I174="Fisico",S174=1),1,IF(AND(S174=1,$I174="Electronico"),2,IF(S174=1,VLOOKUP($C174&amp;"|"&amp;$B174&amp;"|"&amp;$D174,Empresas!$C$6:$CC$92,$G174+6+1,0),0))))</f>
        <v>0</v>
      </c>
      <c r="AK174" s="147">
        <f>IF(AND($I174="Si",T174=1),1,IF(AND($I174="Fisico",T174=1),1,IF(AND(T174=1,$I174="Electronico"),2,IF(T174=1,VLOOKUP($C174&amp;"|"&amp;$B174&amp;"|"&amp;$D174,Empresas!$C$6:$CC$92,$G174+6+1,0),0))))</f>
        <v>0</v>
      </c>
      <c r="AL174" s="147">
        <f>IF(AND($I174="Si",U174=1),1,IF(AND($I174="Fisico",U174=1),1,IF(AND(U174=1,$I174="Electronico"),2,IF(U174=1,VLOOKUP($C174&amp;"|"&amp;$B174&amp;"|"&amp;$D174,Empresas!$C$6:$CC$92,$G174+6+1,0),0))))</f>
        <v>0</v>
      </c>
      <c r="AM174" s="149">
        <f t="shared" si="23"/>
        <v>0</v>
      </c>
      <c r="AN174" s="149">
        <f t="shared" si="24"/>
        <v>0</v>
      </c>
      <c r="AO174" s="152">
        <f t="shared" si="25"/>
        <v>0</v>
      </c>
    </row>
    <row r="175" spans="1:41" x14ac:dyDescent="0.25">
      <c r="A175" s="143" t="str">
        <f>VLOOKUP(D175,Empresas!$D$7:$F$91,3,0)</f>
        <v>Yulisa</v>
      </c>
      <c r="B175" s="144" t="str">
        <f>VLOOKUP(D175,Empresas!$D$7:$G$91,4,0)</f>
        <v>Lorenzo</v>
      </c>
      <c r="C175" s="144" t="s">
        <v>544</v>
      </c>
      <c r="D175" s="144" t="s">
        <v>8</v>
      </c>
      <c r="E175" s="144" t="str">
        <f>VLOOKUP(D175,Empresas!$D$7:$E$92,2,0)</f>
        <v>ASESORIA &amp; NEGOCIOS DEL PERU S.A.C.</v>
      </c>
      <c r="F175" s="144" t="s">
        <v>190</v>
      </c>
      <c r="G175" s="145">
        <f t="shared" si="29"/>
        <v>69</v>
      </c>
      <c r="H175" s="145" t="str">
        <f>VLOOKUP(D175,Empresas!$D$6:$L$92,7,0)</f>
        <v>Semestral</v>
      </c>
      <c r="I175" s="144" t="str">
        <f>VLOOKUP(VLOOKUP(D175&amp;"|"&amp;B175,Empresas!$I$7:$CB$92,G175,0),Tablas!$A$13:$B$14,2,0)</f>
        <v>No</v>
      </c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 t="str">
        <f>VLOOKUP(D175,Empresas!$D$7:$CF$91,81,0)</f>
        <v>D</v>
      </c>
      <c r="W175" s="78" t="str">
        <f>VLOOKUP(D175,Empresas!$D$7:$M$91,10,0)</f>
        <v>Mype</v>
      </c>
      <c r="X175" s="69" t="str">
        <f t="shared" si="21"/>
        <v>NO</v>
      </c>
      <c r="Y175" s="153" t="str">
        <f t="shared" si="22"/>
        <v>No aplica</v>
      </c>
      <c r="Z175" s="147">
        <f>IF(Y175="No aplica",0,IF(I175="no",0,IF(I175="No aplica",0,IF(I175="Si",1,IF(I175="Fisico",1,IF(I175="Electronico",2,VLOOKUP(C175&amp;"|"&amp;B175&amp;"|"&amp;D175,Empresas!$C$6:$CC$92,G175+6+1,0)))))))</f>
        <v>0</v>
      </c>
      <c r="AA175" s="147">
        <f>IF(AND($I175="Si",J175=1),1,IF(AND($I175="Fisico",J175=1),1,IF(AND(J175=1,$I175="Electronico"),2,IF(J175=1,VLOOKUP($C175&amp;"|"&amp;$B175&amp;"|"&amp;$D175,Empresas!$C$6:$CC$92,$G175+6+1,0),0))))</f>
        <v>0</v>
      </c>
      <c r="AB175" s="147">
        <f>IF(AND($I175="Si",K175=1),1,IF(AND($I175="Fisico",K175=1),1,IF(AND(K175=1,$I175="Electronico"),2,IF(K175=1,VLOOKUP($C175&amp;"|"&amp;$B175&amp;"|"&amp;$D175,Empresas!$C$6:$CC$92,$G175+6+1,0),0))))</f>
        <v>0</v>
      </c>
      <c r="AC175" s="147">
        <f>IF(AND($I175="Si",L175=1),1,IF(AND($I175="Fisico",L175=1),1,IF(AND(L175=1,$I175="Electronico"),2,IF(L175=1,VLOOKUP($C175&amp;"|"&amp;$B175&amp;"|"&amp;$D175,Empresas!$C$6:$CC$92,$G175+6+1,0),0))))</f>
        <v>0</v>
      </c>
      <c r="AD175" s="147">
        <f>IF(AND($I175="Si",M175=1),1,IF(AND($I175="Fisico",M175=1),1,IF(AND(M175=1,$I175="Electronico"),2,IF(M175=1,VLOOKUP($C175&amp;"|"&amp;$B175&amp;"|"&amp;$D175,Empresas!$C$6:$CC$92,$G175+6+1,0),0))))</f>
        <v>0</v>
      </c>
      <c r="AE175" s="147">
        <f>IF(AND($I175="Si",N175=1),1,IF(AND($I175="Fisico",N175=1),1,IF(AND(N175=1,$I175="Electronico"),2,IF(N175=1,VLOOKUP($C175&amp;"|"&amp;$B175&amp;"|"&amp;$D175,Empresas!$C$6:$CC$92,$G175+6+1,0),0))))</f>
        <v>0</v>
      </c>
      <c r="AF175" s="147">
        <f>IF(AND($I175="Si",O175=1),1,IF(AND($I175="Fisico",O175=1),1,IF(AND(O175=1,$I175="Electronico"),2,IF(O175=1,VLOOKUP($C175&amp;"|"&amp;$B175&amp;"|"&amp;$D175,Empresas!$C$6:$CC$92,$G175+6+1,0),0))))</f>
        <v>0</v>
      </c>
      <c r="AG175" s="147">
        <f>IF(AND($I175="Si",P175=1),1,IF(AND($I175="Fisico",P175=1),1,IF(AND(P175=1,$I175="Electronico"),2,IF(P175=1,VLOOKUP($C175&amp;"|"&amp;$B175&amp;"|"&amp;$D175,Empresas!$C$6:$CC$92,$G175+6+1,0),0))))</f>
        <v>0</v>
      </c>
      <c r="AH175" s="147">
        <f>IF(AND($I175="Si",Q175=1),1,IF(AND($I175="Fisico",Q175=1),1,IF(AND(Q175=1,$I175="Electronico"),2,IF(Q175=1,VLOOKUP($C175&amp;"|"&amp;$B175&amp;"|"&amp;$D175,Empresas!$C$6:$CC$92,$G175+6+1,0),0))))</f>
        <v>0</v>
      </c>
      <c r="AI175" s="147">
        <f>IF(AND($I175="Si",R175=1),1,IF(AND($I175="Fisico",R175=1),1,IF(AND(R175=1,$I175="Electronico"),2,IF(R175=1,VLOOKUP($C175&amp;"|"&amp;$B175&amp;"|"&amp;$D175,Empresas!$C$6:$CC$92,$G175+6+1,0),0))))</f>
        <v>0</v>
      </c>
      <c r="AJ175" s="147">
        <f>IF(AND($I175="Si",S175=1),1,IF(AND($I175="Fisico",S175=1),1,IF(AND(S175=1,$I175="Electronico"),2,IF(S175=1,VLOOKUP($C175&amp;"|"&amp;$B175&amp;"|"&amp;$D175,Empresas!$C$6:$CC$92,$G175+6+1,0),0))))</f>
        <v>0</v>
      </c>
      <c r="AK175" s="147">
        <f>IF(AND($I175="Si",T175=1),1,IF(AND($I175="Fisico",T175=1),1,IF(AND(T175=1,$I175="Electronico"),2,IF(T175=1,VLOOKUP($C175&amp;"|"&amp;$B175&amp;"|"&amp;$D175,Empresas!$C$6:$CC$92,$G175+6+1,0),0))))</f>
        <v>0</v>
      </c>
      <c r="AL175" s="147">
        <f>IF(AND($I175="Si",U175=1),1,IF(AND($I175="Fisico",U175=1),1,IF(AND(U175=1,$I175="Electronico"),2,IF(U175=1,VLOOKUP($C175&amp;"|"&amp;$B175&amp;"|"&amp;$D175,Empresas!$C$6:$CC$92,$G175+6+1,0),0))))</f>
        <v>0</v>
      </c>
      <c r="AM175" s="149">
        <f t="shared" si="23"/>
        <v>0</v>
      </c>
      <c r="AN175" s="149">
        <f t="shared" si="24"/>
        <v>0</v>
      </c>
      <c r="AO175" s="152">
        <f t="shared" si="25"/>
        <v>0</v>
      </c>
    </row>
    <row r="176" spans="1:41" x14ac:dyDescent="0.25">
      <c r="A176" s="143" t="str">
        <f>VLOOKUP(D176,Empresas!$D$7:$F$91,3,0)</f>
        <v>Yulisa</v>
      </c>
      <c r="B176" s="144" t="str">
        <f>VLOOKUP(D176,Empresas!$D$7:$G$91,4,0)</f>
        <v>Lorenzo</v>
      </c>
      <c r="C176" s="144" t="s">
        <v>544</v>
      </c>
      <c r="D176" s="144" t="s">
        <v>8</v>
      </c>
      <c r="E176" s="144" t="str">
        <f>VLOOKUP(D176,Empresas!$D$7:$E$92,2,0)</f>
        <v>ASESORIA &amp; NEGOCIOS DEL PERU S.A.C.</v>
      </c>
      <c r="F176" s="146" t="s">
        <v>191</v>
      </c>
      <c r="G176" s="145">
        <f t="shared" si="29"/>
        <v>70</v>
      </c>
      <c r="H176" s="145" t="str">
        <f>VLOOKUP(D176,Empresas!$D$6:$L$92,7,0)</f>
        <v>Semestral</v>
      </c>
      <c r="I176" s="144" t="str">
        <f>VLOOKUP(VLOOKUP(D176&amp;"|"&amp;B176,Empresas!$I$7:$CB$92,G176,0),Tablas!$A$13:$B$14,2,0)</f>
        <v>No</v>
      </c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 t="str">
        <f>VLOOKUP(D176,Empresas!$D$7:$CF$91,81,0)</f>
        <v>D</v>
      </c>
      <c r="W176" s="78" t="str">
        <f>VLOOKUP(D176,Empresas!$D$7:$M$91,10,0)</f>
        <v>Mype</v>
      </c>
      <c r="X176" s="69" t="str">
        <f t="shared" si="21"/>
        <v>NO</v>
      </c>
      <c r="Y176" s="153" t="str">
        <f t="shared" si="22"/>
        <v>No aplica</v>
      </c>
      <c r="Z176" s="147">
        <f>IF(Y176="No aplica",0,IF(I176="no",0,IF(I176="No aplica",0,IF(I176="Si",1,IF(I176="Fisico",1,IF(I176="Electronico",2,VLOOKUP(C176&amp;"|"&amp;B176&amp;"|"&amp;D176,Empresas!$C$6:$CC$92,G176+6+1,0)))))))</f>
        <v>0</v>
      </c>
      <c r="AA176" s="147">
        <f>IF(AND($I176="Si",J176=1),1,IF(AND($I176="Fisico",J176=1),1,IF(AND(J176=1,$I176="Electronico"),2,IF(J176=1,VLOOKUP($C176&amp;"|"&amp;$B176&amp;"|"&amp;$D176,Empresas!$C$6:$CC$92,$G176+6+1,0),0))))</f>
        <v>0</v>
      </c>
      <c r="AB176" s="147">
        <f>IF(AND($I176="Si",K176=1),1,IF(AND($I176="Fisico",K176=1),1,IF(AND(K176=1,$I176="Electronico"),2,IF(K176=1,VLOOKUP($C176&amp;"|"&amp;$B176&amp;"|"&amp;$D176,Empresas!$C$6:$CC$92,$G176+6+1,0),0))))</f>
        <v>0</v>
      </c>
      <c r="AC176" s="147">
        <f>IF(AND($I176="Si",L176=1),1,IF(AND($I176="Fisico",L176=1),1,IF(AND(L176=1,$I176="Electronico"),2,IF(L176=1,VLOOKUP($C176&amp;"|"&amp;$B176&amp;"|"&amp;$D176,Empresas!$C$6:$CC$92,$G176+6+1,0),0))))</f>
        <v>0</v>
      </c>
      <c r="AD176" s="147">
        <f>IF(AND($I176="Si",M176=1),1,IF(AND($I176="Fisico",M176=1),1,IF(AND(M176=1,$I176="Electronico"),2,IF(M176=1,VLOOKUP($C176&amp;"|"&amp;$B176&amp;"|"&amp;$D176,Empresas!$C$6:$CC$92,$G176+6+1,0),0))))</f>
        <v>0</v>
      </c>
      <c r="AE176" s="147">
        <f>IF(AND($I176="Si",N176=1),1,IF(AND($I176="Fisico",N176=1),1,IF(AND(N176=1,$I176="Electronico"),2,IF(N176=1,VLOOKUP($C176&amp;"|"&amp;$B176&amp;"|"&amp;$D176,Empresas!$C$6:$CC$92,$G176+6+1,0),0))))</f>
        <v>0</v>
      </c>
      <c r="AF176" s="147">
        <f>IF(AND($I176="Si",O176=1),1,IF(AND($I176="Fisico",O176=1),1,IF(AND(O176=1,$I176="Electronico"),2,IF(O176=1,VLOOKUP($C176&amp;"|"&amp;$B176&amp;"|"&amp;$D176,Empresas!$C$6:$CC$92,$G176+6+1,0),0))))</f>
        <v>0</v>
      </c>
      <c r="AG176" s="147">
        <f>IF(AND($I176="Si",P176=1),1,IF(AND($I176="Fisico",P176=1),1,IF(AND(P176=1,$I176="Electronico"),2,IF(P176=1,VLOOKUP($C176&amp;"|"&amp;$B176&amp;"|"&amp;$D176,Empresas!$C$6:$CC$92,$G176+6+1,0),0))))</f>
        <v>0</v>
      </c>
      <c r="AH176" s="147">
        <f>IF(AND($I176="Si",Q176=1),1,IF(AND($I176="Fisico",Q176=1),1,IF(AND(Q176=1,$I176="Electronico"),2,IF(Q176=1,VLOOKUP($C176&amp;"|"&amp;$B176&amp;"|"&amp;$D176,Empresas!$C$6:$CC$92,$G176+6+1,0),0))))</f>
        <v>0</v>
      </c>
      <c r="AI176" s="147">
        <f>IF(AND($I176="Si",R176=1),1,IF(AND($I176="Fisico",R176=1),1,IF(AND(R176=1,$I176="Electronico"),2,IF(R176=1,VLOOKUP($C176&amp;"|"&amp;$B176&amp;"|"&amp;$D176,Empresas!$C$6:$CC$92,$G176+6+1,0),0))))</f>
        <v>0</v>
      </c>
      <c r="AJ176" s="147">
        <f>IF(AND($I176="Si",S176=1),1,IF(AND($I176="Fisico",S176=1),1,IF(AND(S176=1,$I176="Electronico"),2,IF(S176=1,VLOOKUP($C176&amp;"|"&amp;$B176&amp;"|"&amp;$D176,Empresas!$C$6:$CC$92,$G176+6+1,0),0))))</f>
        <v>0</v>
      </c>
      <c r="AK176" s="147">
        <f>IF(AND($I176="Si",T176=1),1,IF(AND($I176="Fisico",T176=1),1,IF(AND(T176=1,$I176="Electronico"),2,IF(T176=1,VLOOKUP($C176&amp;"|"&amp;$B176&amp;"|"&amp;$D176,Empresas!$C$6:$CC$92,$G176+6+1,0),0))))</f>
        <v>0</v>
      </c>
      <c r="AL176" s="147">
        <f>IF(AND($I176="Si",U176=1),1,IF(AND($I176="Fisico",U176=1),1,IF(AND(U176=1,$I176="Electronico"),2,IF(U176=1,VLOOKUP($C176&amp;"|"&amp;$B176&amp;"|"&amp;$D176,Empresas!$C$6:$CC$92,$G176+6+1,0),0))))</f>
        <v>0</v>
      </c>
      <c r="AM176" s="149">
        <f t="shared" si="23"/>
        <v>0</v>
      </c>
      <c r="AN176" s="149">
        <f t="shared" si="24"/>
        <v>0</v>
      </c>
      <c r="AO176" s="152">
        <f t="shared" si="25"/>
        <v>0</v>
      </c>
    </row>
    <row r="177" spans="1:41" x14ac:dyDescent="0.25">
      <c r="A177" s="143" t="str">
        <f>VLOOKUP(D177,Empresas!$D$7:$F$91,3,0)</f>
        <v>Yulisa</v>
      </c>
      <c r="B177" s="144" t="str">
        <f>VLOOKUP(D177,Empresas!$D$7:$G$91,4,0)</f>
        <v>Lorenzo</v>
      </c>
      <c r="C177" s="144" t="s">
        <v>544</v>
      </c>
      <c r="D177" s="144" t="s">
        <v>8</v>
      </c>
      <c r="E177" s="144" t="str">
        <f>VLOOKUP(D177,Empresas!$D$7:$E$92,2,0)</f>
        <v>ASESORIA &amp; NEGOCIOS DEL PERU S.A.C.</v>
      </c>
      <c r="F177" s="144" t="s">
        <v>192</v>
      </c>
      <c r="G177" s="145">
        <f t="shared" si="29"/>
        <v>71</v>
      </c>
      <c r="H177" s="145" t="str">
        <f>VLOOKUP(D177,Empresas!$D$6:$L$92,7,0)</f>
        <v>Semestral</v>
      </c>
      <c r="I177" s="144" t="str">
        <f>VLOOKUP(VLOOKUP(D177&amp;"|"&amp;B177,Empresas!$I$7:$CB$92,G177,0),Tablas!$A$13:$B$14,2,0)</f>
        <v>No</v>
      </c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 t="str">
        <f>VLOOKUP(D177,Empresas!$D$7:$CF$91,81,0)</f>
        <v>D</v>
      </c>
      <c r="W177" s="78" t="str">
        <f>VLOOKUP(D177,Empresas!$D$7:$M$91,10,0)</f>
        <v>Mype</v>
      </c>
      <c r="X177" s="69" t="str">
        <f t="shared" si="21"/>
        <v>NO</v>
      </c>
      <c r="Y177" s="153" t="str">
        <f t="shared" si="22"/>
        <v>No aplica</v>
      </c>
      <c r="Z177" s="147">
        <f>IF(Y177="No aplica",0,IF(I177="no",0,IF(I177="No aplica",0,IF(I177="Si",1,IF(I177="Fisico",1,IF(I177="Electronico",2,VLOOKUP(C177&amp;"|"&amp;B177&amp;"|"&amp;D177,Empresas!$C$6:$CC$92,G177+6+1,0)))))))</f>
        <v>0</v>
      </c>
      <c r="AA177" s="147">
        <f>IF(AND($I177="Si",J177=1),1,IF(AND($I177="Fisico",J177=1),1,IF(AND(J177=1,$I177="Electronico"),2,IF(J177=1,VLOOKUP($C177&amp;"|"&amp;$B177&amp;"|"&amp;$D177,Empresas!$C$6:$CC$92,$G177+6+1,0),0))))</f>
        <v>0</v>
      </c>
      <c r="AB177" s="147">
        <f>IF(AND($I177="Si",K177=1),1,IF(AND($I177="Fisico",K177=1),1,IF(AND(K177=1,$I177="Electronico"),2,IF(K177=1,VLOOKUP($C177&amp;"|"&amp;$B177&amp;"|"&amp;$D177,Empresas!$C$6:$CC$92,$G177+6+1,0),0))))</f>
        <v>0</v>
      </c>
      <c r="AC177" s="147">
        <f>IF(AND($I177="Si",L177=1),1,IF(AND($I177="Fisico",L177=1),1,IF(AND(L177=1,$I177="Electronico"),2,IF(L177=1,VLOOKUP($C177&amp;"|"&amp;$B177&amp;"|"&amp;$D177,Empresas!$C$6:$CC$92,$G177+6+1,0),0))))</f>
        <v>0</v>
      </c>
      <c r="AD177" s="147">
        <f>IF(AND($I177="Si",M177=1),1,IF(AND($I177="Fisico",M177=1),1,IF(AND(M177=1,$I177="Electronico"),2,IF(M177=1,VLOOKUP($C177&amp;"|"&amp;$B177&amp;"|"&amp;$D177,Empresas!$C$6:$CC$92,$G177+6+1,0),0))))</f>
        <v>0</v>
      </c>
      <c r="AE177" s="147">
        <f>IF(AND($I177="Si",N177=1),1,IF(AND($I177="Fisico",N177=1),1,IF(AND(N177=1,$I177="Electronico"),2,IF(N177=1,VLOOKUP($C177&amp;"|"&amp;$B177&amp;"|"&amp;$D177,Empresas!$C$6:$CC$92,$G177+6+1,0),0))))</f>
        <v>0</v>
      </c>
      <c r="AF177" s="147">
        <f>IF(AND($I177="Si",O177=1),1,IF(AND($I177="Fisico",O177=1),1,IF(AND(O177=1,$I177="Electronico"),2,IF(O177=1,VLOOKUP($C177&amp;"|"&amp;$B177&amp;"|"&amp;$D177,Empresas!$C$6:$CC$92,$G177+6+1,0),0))))</f>
        <v>0</v>
      </c>
      <c r="AG177" s="147">
        <f>IF(AND($I177="Si",P177=1),1,IF(AND($I177="Fisico",P177=1),1,IF(AND(P177=1,$I177="Electronico"),2,IF(P177=1,VLOOKUP($C177&amp;"|"&amp;$B177&amp;"|"&amp;$D177,Empresas!$C$6:$CC$92,$G177+6+1,0),0))))</f>
        <v>0</v>
      </c>
      <c r="AH177" s="147">
        <f>IF(AND($I177="Si",Q177=1),1,IF(AND($I177="Fisico",Q177=1),1,IF(AND(Q177=1,$I177="Electronico"),2,IF(Q177=1,VLOOKUP($C177&amp;"|"&amp;$B177&amp;"|"&amp;$D177,Empresas!$C$6:$CC$92,$G177+6+1,0),0))))</f>
        <v>0</v>
      </c>
      <c r="AI177" s="147">
        <f>IF(AND($I177="Si",R177=1),1,IF(AND($I177="Fisico",R177=1),1,IF(AND(R177=1,$I177="Electronico"),2,IF(R177=1,VLOOKUP($C177&amp;"|"&amp;$B177&amp;"|"&amp;$D177,Empresas!$C$6:$CC$92,$G177+6+1,0),0))))</f>
        <v>0</v>
      </c>
      <c r="AJ177" s="147">
        <f>IF(AND($I177="Si",S177=1),1,IF(AND($I177="Fisico",S177=1),1,IF(AND(S177=1,$I177="Electronico"),2,IF(S177=1,VLOOKUP($C177&amp;"|"&amp;$B177&amp;"|"&amp;$D177,Empresas!$C$6:$CC$92,$G177+6+1,0),0))))</f>
        <v>0</v>
      </c>
      <c r="AK177" s="147">
        <f>IF(AND($I177="Si",T177=1),1,IF(AND($I177="Fisico",T177=1),1,IF(AND(T177=1,$I177="Electronico"),2,IF(T177=1,VLOOKUP($C177&amp;"|"&amp;$B177&amp;"|"&amp;$D177,Empresas!$C$6:$CC$92,$G177+6+1,0),0))))</f>
        <v>0</v>
      </c>
      <c r="AL177" s="147">
        <f>IF(AND($I177="Si",U177=1),1,IF(AND($I177="Fisico",U177=1),1,IF(AND(U177=1,$I177="Electronico"),2,IF(U177=1,VLOOKUP($C177&amp;"|"&amp;$B177&amp;"|"&amp;$D177,Empresas!$C$6:$CC$92,$G177+6+1,0),0))))</f>
        <v>0</v>
      </c>
      <c r="AM177" s="149">
        <f t="shared" si="23"/>
        <v>0</v>
      </c>
      <c r="AN177" s="149">
        <f t="shared" si="24"/>
        <v>0</v>
      </c>
      <c r="AO177" s="152">
        <f t="shared" si="25"/>
        <v>0</v>
      </c>
    </row>
    <row r="178" spans="1:41" x14ac:dyDescent="0.25">
      <c r="A178" s="137" t="str">
        <f>VLOOKUP(D178,Empresas!$D$7:$F$91,3,0)</f>
        <v>Omar</v>
      </c>
      <c r="B178" s="138" t="str">
        <f>VLOOKUP(D178,Empresas!$D$7:$G$91,4,0)</f>
        <v>Marisol</v>
      </c>
      <c r="C178" s="138" t="s">
        <v>544</v>
      </c>
      <c r="D178" s="138" t="s">
        <v>17</v>
      </c>
      <c r="E178" s="138" t="str">
        <f>VLOOKUP(D178,Empresas!$D$7:$E$92,2,0)</f>
        <v>ECONAIT S.A.C.</v>
      </c>
      <c r="F178" s="138" t="s">
        <v>158</v>
      </c>
      <c r="G178" s="139">
        <f>+Empresas!$O$2</f>
        <v>7</v>
      </c>
      <c r="H178" s="139" t="str">
        <f>VLOOKUP(D178,Empresas!$D$6:$L$92,7,0)</f>
        <v>Mensual</v>
      </c>
      <c r="I178" s="138" t="str">
        <f>VLOOKUP(VLOOKUP(D178&amp;"|"&amp;B178,Empresas!$I$7:$CB$92,G178,0),Tablas!$A$3:$B$5,2,0)</f>
        <v>Registro y analisis</v>
      </c>
      <c r="J178" s="78">
        <v>1</v>
      </c>
      <c r="K178" s="78">
        <v>1</v>
      </c>
      <c r="L178" s="78">
        <v>1</v>
      </c>
      <c r="M178" s="78">
        <v>1</v>
      </c>
      <c r="N178" s="78">
        <v>1</v>
      </c>
      <c r="O178" s="78">
        <v>1</v>
      </c>
      <c r="P178" s="78">
        <v>1</v>
      </c>
      <c r="Q178" s="78">
        <v>1</v>
      </c>
      <c r="R178" s="78"/>
      <c r="S178" s="78"/>
      <c r="T178" s="78"/>
      <c r="U178" s="78"/>
      <c r="V178" s="78" t="str">
        <f>VLOOKUP(D178,Empresas!$D$7:$CF$91,81,0)</f>
        <v>A</v>
      </c>
      <c r="W178" s="78" t="str">
        <f>VLOOKUP(D178,Empresas!$D$7:$M$91,10,0)</f>
        <v>General</v>
      </c>
      <c r="X178" s="69" t="str">
        <f t="shared" si="21"/>
        <v>SI</v>
      </c>
      <c r="Y178" s="153" t="str">
        <f t="shared" si="22"/>
        <v>Si aplica</v>
      </c>
      <c r="Z178" s="147">
        <f>IF(Y178="No aplica",0,IF(I178="no",0,IF(I178="No aplica",0,IF(I178="Si",1,IF(I178="Fisico",1,IF(I178="Electronico",2,VLOOKUP(C178&amp;"|"&amp;B178&amp;"|"&amp;D178,Empresas!$C$6:$CC$92,G178+6+1,0)))))))</f>
        <v>2</v>
      </c>
      <c r="AA178" s="147">
        <f>IF(AND($I178="Si",J178=1),1,IF(AND($I178="Fisico",J178=1),1,IF(AND(J178=1,$I178="Electronico"),2,IF(J178=1,VLOOKUP($C178&amp;"|"&amp;$B178&amp;"|"&amp;$D178,Empresas!$C$6:$CC$92,$G178+6+1,0),0))))</f>
        <v>2</v>
      </c>
      <c r="AB178" s="147">
        <f>IF(AND($I178="Si",K178=1),1,IF(AND($I178="Fisico",K178=1),1,IF(AND(K178=1,$I178="Electronico"),2,IF(K178=1,VLOOKUP($C178&amp;"|"&amp;$B178&amp;"|"&amp;$D178,Empresas!$C$6:$CC$92,$G178+6+1,0),0))))</f>
        <v>2</v>
      </c>
      <c r="AC178" s="147">
        <f>IF(AND($I178="Si",L178=1),1,IF(AND($I178="Fisico",L178=1),1,IF(AND(L178=1,$I178="Electronico"),2,IF(L178=1,VLOOKUP($C178&amp;"|"&amp;$B178&amp;"|"&amp;$D178,Empresas!$C$6:$CC$92,$G178+6+1,0),0))))</f>
        <v>2</v>
      </c>
      <c r="AD178" s="147">
        <f>IF(AND($I178="Si",M178=1),1,IF(AND($I178="Fisico",M178=1),1,IF(AND(M178=1,$I178="Electronico"),2,IF(M178=1,VLOOKUP($C178&amp;"|"&amp;$B178&amp;"|"&amp;$D178,Empresas!$C$6:$CC$92,$G178+6+1,0),0))))</f>
        <v>2</v>
      </c>
      <c r="AE178" s="147">
        <f>IF(AND($I178="Si",N178=1),1,IF(AND($I178="Fisico",N178=1),1,IF(AND(N178=1,$I178="Electronico"),2,IF(N178=1,VLOOKUP($C178&amp;"|"&amp;$B178&amp;"|"&amp;$D178,Empresas!$C$6:$CC$92,$G178+6+1,0),0))))</f>
        <v>2</v>
      </c>
      <c r="AF178" s="147">
        <f>IF(AND($I178="Si",O178=1),1,IF(AND($I178="Fisico",O178=1),1,IF(AND(O178=1,$I178="Electronico"),2,IF(O178=1,VLOOKUP($C178&amp;"|"&amp;$B178&amp;"|"&amp;$D178,Empresas!$C$6:$CC$92,$G178+6+1,0),0))))</f>
        <v>2</v>
      </c>
      <c r="AG178" s="147">
        <f>IF(AND($I178="Si",P178=1),1,IF(AND($I178="Fisico",P178=1),1,IF(AND(P178=1,$I178="Electronico"),2,IF(P178=1,VLOOKUP($C178&amp;"|"&amp;$B178&amp;"|"&amp;$D178,Empresas!$C$6:$CC$92,$G178+6+1,0),0))))</f>
        <v>2</v>
      </c>
      <c r="AH178" s="147">
        <f>IF(AND($I178="Si",Q178=1),1,IF(AND($I178="Fisico",Q178=1),1,IF(AND(Q178=1,$I178="Electronico"),2,IF(Q178=1,VLOOKUP($C178&amp;"|"&amp;$B178&amp;"|"&amp;$D178,Empresas!$C$6:$CC$92,$G178+6+1,0),0))))</f>
        <v>2</v>
      </c>
      <c r="AI178" s="147">
        <f>IF(AND($I178="Si",R178=1),1,IF(AND($I178="Fisico",R178=1),1,IF(AND(R178=1,$I178="Electronico"),2,IF(R178=1,VLOOKUP($C178&amp;"|"&amp;$B178&amp;"|"&amp;$D178,Empresas!$C$6:$CC$92,$G178+6+1,0),0))))</f>
        <v>0</v>
      </c>
      <c r="AJ178" s="147">
        <f>IF(AND($I178="Si",S178=1),1,IF(AND($I178="Fisico",S178=1),1,IF(AND(S178=1,$I178="Electronico"),2,IF(S178=1,VLOOKUP($C178&amp;"|"&amp;$B178&amp;"|"&amp;$D178,Empresas!$C$6:$CC$92,$G178+6+1,0),0))))</f>
        <v>0</v>
      </c>
      <c r="AK178" s="147">
        <f>IF(AND($I178="Si",T178=1),1,IF(AND($I178="Fisico",T178=1),1,IF(AND(T178=1,$I178="Electronico"),2,IF(T178=1,VLOOKUP($C178&amp;"|"&amp;$B178&amp;"|"&amp;$D178,Empresas!$C$6:$CC$92,$G178+6+1,0),0))))</f>
        <v>0</v>
      </c>
      <c r="AL178" s="147">
        <f>IF(AND($I178="Si",U178=1),1,IF(AND($I178="Fisico",U178=1),1,IF(AND(U178=1,$I178="Electronico"),2,IF(U178=1,VLOOKUP($C178&amp;"|"&amp;$B178&amp;"|"&amp;$D178,Empresas!$C$6:$CC$92,$G178+6+1,0),0))))</f>
        <v>0</v>
      </c>
      <c r="AM178" s="149">
        <f t="shared" si="23"/>
        <v>16</v>
      </c>
      <c r="AN178" s="149">
        <f t="shared" si="24"/>
        <v>16</v>
      </c>
      <c r="AO178" s="152">
        <f t="shared" si="25"/>
        <v>1</v>
      </c>
    </row>
    <row r="179" spans="1:41" x14ac:dyDescent="0.25">
      <c r="A179" s="137" t="str">
        <f>VLOOKUP(D179,Empresas!$D$7:$F$91,3,0)</f>
        <v>Omar</v>
      </c>
      <c r="B179" s="138" t="str">
        <f>VLOOKUP(D179,Empresas!$D$7:$G$91,4,0)</f>
        <v>Marisol</v>
      </c>
      <c r="C179" s="138" t="s">
        <v>544</v>
      </c>
      <c r="D179" s="138" t="s">
        <v>17</v>
      </c>
      <c r="E179" s="138" t="str">
        <f>VLOOKUP(D179,Empresas!$D$7:$E$92,2,0)</f>
        <v>ECONAIT S.A.C.</v>
      </c>
      <c r="F179" s="138" t="s">
        <v>159</v>
      </c>
      <c r="G179" s="139">
        <f>+G178+3</f>
        <v>10</v>
      </c>
      <c r="H179" s="139" t="str">
        <f>VLOOKUP(D179,Empresas!$D$6:$L$92,7,0)</f>
        <v>Mensual</v>
      </c>
      <c r="I179" s="138" t="str">
        <f>VLOOKUP(VLOOKUP(D179&amp;"|"&amp;B179,Empresas!$I$7:$CB$92,G179,0),Tablas!$A$3:$B$5,2,0)</f>
        <v>Registro y analisis</v>
      </c>
      <c r="J179" s="78">
        <v>1</v>
      </c>
      <c r="K179" s="78">
        <v>1</v>
      </c>
      <c r="L179" s="78">
        <v>1</v>
      </c>
      <c r="M179" s="78">
        <v>1</v>
      </c>
      <c r="N179" s="78">
        <v>1</v>
      </c>
      <c r="O179" s="78">
        <v>1</v>
      </c>
      <c r="P179" s="78">
        <v>1</v>
      </c>
      <c r="Q179" s="78">
        <v>1</v>
      </c>
      <c r="R179" s="78"/>
      <c r="S179" s="78"/>
      <c r="T179" s="78"/>
      <c r="U179" s="78"/>
      <c r="V179" s="78" t="str">
        <f>VLOOKUP(D179,Empresas!$D$7:$CF$91,81,0)</f>
        <v>A</v>
      </c>
      <c r="W179" s="78" t="str">
        <f>VLOOKUP(D179,Empresas!$D$7:$M$91,10,0)</f>
        <v>General</v>
      </c>
      <c r="X179" s="69" t="str">
        <f t="shared" si="21"/>
        <v>SI</v>
      </c>
      <c r="Y179" s="153" t="str">
        <f t="shared" si="22"/>
        <v>Si aplica</v>
      </c>
      <c r="Z179" s="147">
        <f>IF(Y179="No aplica",0,IF(I179="no",0,IF(I179="No aplica",0,IF(I179="Si",1,IF(I179="Fisico",1,IF(I179="Electronico",2,VLOOKUP(C179&amp;"|"&amp;B179&amp;"|"&amp;D179,Empresas!$C$6:$CC$92,G179+6+1,0)))))))</f>
        <v>4</v>
      </c>
      <c r="AA179" s="147">
        <f>IF(AND($I179="Si",J179=1),1,IF(AND($I179="Fisico",J179=1),1,IF(AND(J179=1,$I179="Electronico"),2,IF(J179=1,VLOOKUP($C179&amp;"|"&amp;$B179&amp;"|"&amp;$D179,Empresas!$C$6:$CC$92,$G179+6+1,0),0))))</f>
        <v>4</v>
      </c>
      <c r="AB179" s="147">
        <f>IF(AND($I179="Si",K179=1),1,IF(AND($I179="Fisico",K179=1),1,IF(AND(K179=1,$I179="Electronico"),2,IF(K179=1,VLOOKUP($C179&amp;"|"&amp;$B179&amp;"|"&amp;$D179,Empresas!$C$6:$CC$92,$G179+6+1,0),0))))</f>
        <v>4</v>
      </c>
      <c r="AC179" s="147">
        <f>IF(AND($I179="Si",L179=1),1,IF(AND($I179="Fisico",L179=1),1,IF(AND(L179=1,$I179="Electronico"),2,IF(L179=1,VLOOKUP($C179&amp;"|"&amp;$B179&amp;"|"&amp;$D179,Empresas!$C$6:$CC$92,$G179+6+1,0),0))))</f>
        <v>4</v>
      </c>
      <c r="AD179" s="147">
        <f>IF(AND($I179="Si",M179=1),1,IF(AND($I179="Fisico",M179=1),1,IF(AND(M179=1,$I179="Electronico"),2,IF(M179=1,VLOOKUP($C179&amp;"|"&amp;$B179&amp;"|"&amp;$D179,Empresas!$C$6:$CC$92,$G179+6+1,0),0))))</f>
        <v>4</v>
      </c>
      <c r="AE179" s="147">
        <f>IF(AND($I179="Si",N179=1),1,IF(AND($I179="Fisico",N179=1),1,IF(AND(N179=1,$I179="Electronico"),2,IF(N179=1,VLOOKUP($C179&amp;"|"&amp;$B179&amp;"|"&amp;$D179,Empresas!$C$6:$CC$92,$G179+6+1,0),0))))</f>
        <v>4</v>
      </c>
      <c r="AF179" s="147">
        <f>IF(AND($I179="Si",O179=1),1,IF(AND($I179="Fisico",O179=1),1,IF(AND(O179=1,$I179="Electronico"),2,IF(O179=1,VLOOKUP($C179&amp;"|"&amp;$B179&amp;"|"&amp;$D179,Empresas!$C$6:$CC$92,$G179+6+1,0),0))))</f>
        <v>4</v>
      </c>
      <c r="AG179" s="147">
        <f>IF(AND($I179="Si",P179=1),1,IF(AND($I179="Fisico",P179=1),1,IF(AND(P179=1,$I179="Electronico"),2,IF(P179=1,VLOOKUP($C179&amp;"|"&amp;$B179&amp;"|"&amp;$D179,Empresas!$C$6:$CC$92,$G179+6+1,0),0))))</f>
        <v>4</v>
      </c>
      <c r="AH179" s="147">
        <f>IF(AND($I179="Si",Q179=1),1,IF(AND($I179="Fisico",Q179=1),1,IF(AND(Q179=1,$I179="Electronico"),2,IF(Q179=1,VLOOKUP($C179&amp;"|"&amp;$B179&amp;"|"&amp;$D179,Empresas!$C$6:$CC$92,$G179+6+1,0),0))))</f>
        <v>4</v>
      </c>
      <c r="AI179" s="147">
        <f>IF(AND($I179="Si",R179=1),1,IF(AND($I179="Fisico",R179=1),1,IF(AND(R179=1,$I179="Electronico"),2,IF(R179=1,VLOOKUP($C179&amp;"|"&amp;$B179&amp;"|"&amp;$D179,Empresas!$C$6:$CC$92,$G179+6+1,0),0))))</f>
        <v>0</v>
      </c>
      <c r="AJ179" s="147">
        <f>IF(AND($I179="Si",S179=1),1,IF(AND($I179="Fisico",S179=1),1,IF(AND(S179=1,$I179="Electronico"),2,IF(S179=1,VLOOKUP($C179&amp;"|"&amp;$B179&amp;"|"&amp;$D179,Empresas!$C$6:$CC$92,$G179+6+1,0),0))))</f>
        <v>0</v>
      </c>
      <c r="AK179" s="147">
        <f>IF(AND($I179="Si",T179=1),1,IF(AND($I179="Fisico",T179=1),1,IF(AND(T179=1,$I179="Electronico"),2,IF(T179=1,VLOOKUP($C179&amp;"|"&amp;$B179&amp;"|"&amp;$D179,Empresas!$C$6:$CC$92,$G179+6+1,0),0))))</f>
        <v>0</v>
      </c>
      <c r="AL179" s="147">
        <f>IF(AND($I179="Si",U179=1),1,IF(AND($I179="Fisico",U179=1),1,IF(AND(U179=1,$I179="Electronico"),2,IF(U179=1,VLOOKUP($C179&amp;"|"&amp;$B179&amp;"|"&amp;$D179,Empresas!$C$6:$CC$92,$G179+6+1,0),0))))</f>
        <v>0</v>
      </c>
      <c r="AM179" s="149">
        <f t="shared" si="23"/>
        <v>32</v>
      </c>
      <c r="AN179" s="149">
        <f t="shared" si="24"/>
        <v>32</v>
      </c>
      <c r="AO179" s="152">
        <f t="shared" si="25"/>
        <v>1</v>
      </c>
    </row>
    <row r="180" spans="1:41" x14ac:dyDescent="0.25">
      <c r="A180" s="137" t="str">
        <f>VLOOKUP(D180,Empresas!$D$7:$F$91,3,0)</f>
        <v>Omar</v>
      </c>
      <c r="B180" s="138" t="str">
        <f>VLOOKUP(D180,Empresas!$D$7:$G$91,4,0)</f>
        <v>Marisol</v>
      </c>
      <c r="C180" s="138" t="s">
        <v>544</v>
      </c>
      <c r="D180" s="138" t="s">
        <v>17</v>
      </c>
      <c r="E180" s="138" t="str">
        <f>VLOOKUP(D180,Empresas!$D$7:$E$92,2,0)</f>
        <v>ECONAIT S.A.C.</v>
      </c>
      <c r="F180" s="138" t="s">
        <v>160</v>
      </c>
      <c r="G180" s="139">
        <f t="shared" ref="G180:G191" si="30">+G179+3</f>
        <v>13</v>
      </c>
      <c r="H180" s="139" t="str">
        <f>VLOOKUP(D180,Empresas!$D$6:$L$92,7,0)</f>
        <v>Mensual</v>
      </c>
      <c r="I180" s="138" t="str">
        <f>VLOOKUP(VLOOKUP(D180&amp;"|"&amp;B180,Empresas!$I$7:$CB$92,G180,0),Tablas!$A$3:$B$5,2,0)</f>
        <v>Registro y analisis</v>
      </c>
      <c r="J180" s="78">
        <v>1</v>
      </c>
      <c r="K180" s="78">
        <v>1</v>
      </c>
      <c r="L180" s="78">
        <v>1</v>
      </c>
      <c r="M180" s="78">
        <v>1</v>
      </c>
      <c r="N180" s="78">
        <v>1</v>
      </c>
      <c r="O180" s="78">
        <v>1</v>
      </c>
      <c r="P180" s="78">
        <v>1</v>
      </c>
      <c r="Q180" s="78">
        <v>1</v>
      </c>
      <c r="R180" s="78"/>
      <c r="S180" s="78"/>
      <c r="T180" s="78"/>
      <c r="U180" s="78"/>
      <c r="V180" s="78" t="str">
        <f>VLOOKUP(D180,Empresas!$D$7:$CF$91,81,0)</f>
        <v>A</v>
      </c>
      <c r="W180" s="78" t="str">
        <f>VLOOKUP(D180,Empresas!$D$7:$M$91,10,0)</f>
        <v>General</v>
      </c>
      <c r="X180" s="69" t="str">
        <f t="shared" si="21"/>
        <v>SI</v>
      </c>
      <c r="Y180" s="153" t="str">
        <f t="shared" si="22"/>
        <v>Si aplica</v>
      </c>
      <c r="Z180" s="147">
        <f>IF(Y180="No aplica",0,IF(I180="no",0,IF(I180="No aplica",0,IF(I180="Si",1,IF(I180="Fisico",1,IF(I180="Electronico",2,VLOOKUP(C180&amp;"|"&amp;B180&amp;"|"&amp;D180,Empresas!$C$6:$CC$92,G180+6+1,0)))))))</f>
        <v>3</v>
      </c>
      <c r="AA180" s="147">
        <f>IF(AND($I180="Si",J180=1),1,IF(AND($I180="Fisico",J180=1),1,IF(AND(J180=1,$I180="Electronico"),2,IF(J180=1,VLOOKUP($C180&amp;"|"&amp;$B180&amp;"|"&amp;$D180,Empresas!$C$6:$CC$92,$G180+6+1,0),0))))</f>
        <v>3</v>
      </c>
      <c r="AB180" s="147">
        <f>IF(AND($I180="Si",K180=1),1,IF(AND($I180="Fisico",K180=1),1,IF(AND(K180=1,$I180="Electronico"),2,IF(K180=1,VLOOKUP($C180&amp;"|"&amp;$B180&amp;"|"&amp;$D180,Empresas!$C$6:$CC$92,$G180+6+1,0),0))))</f>
        <v>3</v>
      </c>
      <c r="AC180" s="147">
        <f>IF(AND($I180="Si",L180=1),1,IF(AND($I180="Fisico",L180=1),1,IF(AND(L180=1,$I180="Electronico"),2,IF(L180=1,VLOOKUP($C180&amp;"|"&amp;$B180&amp;"|"&amp;$D180,Empresas!$C$6:$CC$92,$G180+6+1,0),0))))</f>
        <v>3</v>
      </c>
      <c r="AD180" s="147">
        <f>IF(AND($I180="Si",M180=1),1,IF(AND($I180="Fisico",M180=1),1,IF(AND(M180=1,$I180="Electronico"),2,IF(M180=1,VLOOKUP($C180&amp;"|"&amp;$B180&amp;"|"&amp;$D180,Empresas!$C$6:$CC$92,$G180+6+1,0),0))))</f>
        <v>3</v>
      </c>
      <c r="AE180" s="147">
        <f>IF(AND($I180="Si",N180=1),1,IF(AND($I180="Fisico",N180=1),1,IF(AND(N180=1,$I180="Electronico"),2,IF(N180=1,VLOOKUP($C180&amp;"|"&amp;$B180&amp;"|"&amp;$D180,Empresas!$C$6:$CC$92,$G180+6+1,0),0))))</f>
        <v>3</v>
      </c>
      <c r="AF180" s="147">
        <f>IF(AND($I180="Si",O180=1),1,IF(AND($I180="Fisico",O180=1),1,IF(AND(O180=1,$I180="Electronico"),2,IF(O180=1,VLOOKUP($C180&amp;"|"&amp;$B180&amp;"|"&amp;$D180,Empresas!$C$6:$CC$92,$G180+6+1,0),0))))</f>
        <v>3</v>
      </c>
      <c r="AG180" s="147">
        <f>IF(AND($I180="Si",P180=1),1,IF(AND($I180="Fisico",P180=1),1,IF(AND(P180=1,$I180="Electronico"),2,IF(P180=1,VLOOKUP($C180&amp;"|"&amp;$B180&amp;"|"&amp;$D180,Empresas!$C$6:$CC$92,$G180+6+1,0),0))))</f>
        <v>3</v>
      </c>
      <c r="AH180" s="147">
        <f>IF(AND($I180="Si",Q180=1),1,IF(AND($I180="Fisico",Q180=1),1,IF(AND(Q180=1,$I180="Electronico"),2,IF(Q180=1,VLOOKUP($C180&amp;"|"&amp;$B180&amp;"|"&amp;$D180,Empresas!$C$6:$CC$92,$G180+6+1,0),0))))</f>
        <v>3</v>
      </c>
      <c r="AI180" s="147">
        <f>IF(AND($I180="Si",R180=1),1,IF(AND($I180="Fisico",R180=1),1,IF(AND(R180=1,$I180="Electronico"),2,IF(R180=1,VLOOKUP($C180&amp;"|"&amp;$B180&amp;"|"&amp;$D180,Empresas!$C$6:$CC$92,$G180+6+1,0),0))))</f>
        <v>0</v>
      </c>
      <c r="AJ180" s="147">
        <f>IF(AND($I180="Si",S180=1),1,IF(AND($I180="Fisico",S180=1),1,IF(AND(S180=1,$I180="Electronico"),2,IF(S180=1,VLOOKUP($C180&amp;"|"&amp;$B180&amp;"|"&amp;$D180,Empresas!$C$6:$CC$92,$G180+6+1,0),0))))</f>
        <v>0</v>
      </c>
      <c r="AK180" s="147">
        <f>IF(AND($I180="Si",T180=1),1,IF(AND($I180="Fisico",T180=1),1,IF(AND(T180=1,$I180="Electronico"),2,IF(T180=1,VLOOKUP($C180&amp;"|"&amp;$B180&amp;"|"&amp;$D180,Empresas!$C$6:$CC$92,$G180+6+1,0),0))))</f>
        <v>0</v>
      </c>
      <c r="AL180" s="147">
        <f>IF(AND($I180="Si",U180=1),1,IF(AND($I180="Fisico",U180=1),1,IF(AND(U180=1,$I180="Electronico"),2,IF(U180=1,VLOOKUP($C180&amp;"|"&amp;$B180&amp;"|"&amp;$D180,Empresas!$C$6:$CC$92,$G180+6+1,0),0))))</f>
        <v>0</v>
      </c>
      <c r="AM180" s="149">
        <f t="shared" si="23"/>
        <v>24</v>
      </c>
      <c r="AN180" s="149">
        <f t="shared" si="24"/>
        <v>24</v>
      </c>
      <c r="AO180" s="152">
        <f t="shared" si="25"/>
        <v>1</v>
      </c>
    </row>
    <row r="181" spans="1:41" x14ac:dyDescent="0.25">
      <c r="A181" s="137" t="str">
        <f>VLOOKUP(D181,Empresas!$D$7:$F$91,3,0)</f>
        <v>Omar</v>
      </c>
      <c r="B181" s="138" t="str">
        <f>VLOOKUP(D181,Empresas!$D$7:$G$91,4,0)</f>
        <v>Marisol</v>
      </c>
      <c r="C181" s="138" t="s">
        <v>544</v>
      </c>
      <c r="D181" s="138" t="s">
        <v>17</v>
      </c>
      <c r="E181" s="138" t="str">
        <f>VLOOKUP(D181,Empresas!$D$7:$E$92,2,0)</f>
        <v>ECONAIT S.A.C.</v>
      </c>
      <c r="F181" s="138" t="s">
        <v>161</v>
      </c>
      <c r="G181" s="139">
        <f t="shared" si="30"/>
        <v>16</v>
      </c>
      <c r="H181" s="139" t="str">
        <f>VLOOKUP(D181,Empresas!$D$6:$L$92,7,0)</f>
        <v>Mensual</v>
      </c>
      <c r="I181" s="138" t="str">
        <f>VLOOKUP(VLOOKUP(D181&amp;"|"&amp;B181,Empresas!$I$7:$CB$92,G181,0),Tablas!$A$3:$B$5,2,0)</f>
        <v>No aplica</v>
      </c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 t="str">
        <f>VLOOKUP(D181,Empresas!$D$7:$CF$91,81,0)</f>
        <v>A</v>
      </c>
      <c r="W181" s="78" t="str">
        <f>VLOOKUP(D181,Empresas!$D$7:$M$91,10,0)</f>
        <v>General</v>
      </c>
      <c r="X181" s="69" t="str">
        <f t="shared" si="21"/>
        <v>SI</v>
      </c>
      <c r="Y181" s="153" t="str">
        <f t="shared" si="22"/>
        <v>No aplica</v>
      </c>
      <c r="Z181" s="147">
        <f>IF(Y181="No aplica",0,IF(I181="no",0,IF(I181="No aplica",0,IF(I181="Si",1,IF(I181="Fisico",1,IF(I181="Electronico",2,VLOOKUP(C181&amp;"|"&amp;B181&amp;"|"&amp;D181,Empresas!$C$6:$CC$92,G181+6+1,0)))))))</f>
        <v>0</v>
      </c>
      <c r="AA181" s="147">
        <f>IF(AND($I181="Si",J181=1),1,IF(AND($I181="Fisico",J181=1),1,IF(AND(J181=1,$I181="Electronico"),2,IF(J181=1,VLOOKUP($C181&amp;"|"&amp;$B181&amp;"|"&amp;$D181,Empresas!$C$6:$CC$92,$G181+6+1,0),0))))</f>
        <v>0</v>
      </c>
      <c r="AB181" s="147">
        <f>IF(AND($I181="Si",K181=1),1,IF(AND($I181="Fisico",K181=1),1,IF(AND(K181=1,$I181="Electronico"),2,IF(K181=1,VLOOKUP($C181&amp;"|"&amp;$B181&amp;"|"&amp;$D181,Empresas!$C$6:$CC$92,$G181+6+1,0),0))))</f>
        <v>0</v>
      </c>
      <c r="AC181" s="147">
        <f>IF(AND($I181="Si",L181=1),1,IF(AND($I181="Fisico",L181=1),1,IF(AND(L181=1,$I181="Electronico"),2,IF(L181=1,VLOOKUP($C181&amp;"|"&amp;$B181&amp;"|"&amp;$D181,Empresas!$C$6:$CC$92,$G181+6+1,0),0))))</f>
        <v>0</v>
      </c>
      <c r="AD181" s="147">
        <f>IF(AND($I181="Si",M181=1),1,IF(AND($I181="Fisico",M181=1),1,IF(AND(M181=1,$I181="Electronico"),2,IF(M181=1,VLOOKUP($C181&amp;"|"&amp;$B181&amp;"|"&amp;$D181,Empresas!$C$6:$CC$92,$G181+6+1,0),0))))</f>
        <v>0</v>
      </c>
      <c r="AE181" s="147">
        <f>IF(AND($I181="Si",N181=1),1,IF(AND($I181="Fisico",N181=1),1,IF(AND(N181=1,$I181="Electronico"),2,IF(N181=1,VLOOKUP($C181&amp;"|"&amp;$B181&amp;"|"&amp;$D181,Empresas!$C$6:$CC$92,$G181+6+1,0),0))))</f>
        <v>0</v>
      </c>
      <c r="AF181" s="147">
        <f>IF(AND($I181="Si",O181=1),1,IF(AND($I181="Fisico",O181=1),1,IF(AND(O181=1,$I181="Electronico"),2,IF(O181=1,VLOOKUP($C181&amp;"|"&amp;$B181&amp;"|"&amp;$D181,Empresas!$C$6:$CC$92,$G181+6+1,0),0))))</f>
        <v>0</v>
      </c>
      <c r="AG181" s="147">
        <f>IF(AND($I181="Si",P181=1),1,IF(AND($I181="Fisico",P181=1),1,IF(AND(P181=1,$I181="Electronico"),2,IF(P181=1,VLOOKUP($C181&amp;"|"&amp;$B181&amp;"|"&amp;$D181,Empresas!$C$6:$CC$92,$G181+6+1,0),0))))</f>
        <v>0</v>
      </c>
      <c r="AH181" s="147">
        <f>IF(AND($I181="Si",Q181=1),1,IF(AND($I181="Fisico",Q181=1),1,IF(AND(Q181=1,$I181="Electronico"),2,IF(Q181=1,VLOOKUP($C181&amp;"|"&amp;$B181&amp;"|"&amp;$D181,Empresas!$C$6:$CC$92,$G181+6+1,0),0))))</f>
        <v>0</v>
      </c>
      <c r="AI181" s="147">
        <f>IF(AND($I181="Si",R181=1),1,IF(AND($I181="Fisico",R181=1),1,IF(AND(R181=1,$I181="Electronico"),2,IF(R181=1,VLOOKUP($C181&amp;"|"&amp;$B181&amp;"|"&amp;$D181,Empresas!$C$6:$CC$92,$G181+6+1,0),0))))</f>
        <v>0</v>
      </c>
      <c r="AJ181" s="147">
        <f>IF(AND($I181="Si",S181=1),1,IF(AND($I181="Fisico",S181=1),1,IF(AND(S181=1,$I181="Electronico"),2,IF(S181=1,VLOOKUP($C181&amp;"|"&amp;$B181&amp;"|"&amp;$D181,Empresas!$C$6:$CC$92,$G181+6+1,0),0))))</f>
        <v>0</v>
      </c>
      <c r="AK181" s="147">
        <f>IF(AND($I181="Si",T181=1),1,IF(AND($I181="Fisico",T181=1),1,IF(AND(T181=1,$I181="Electronico"),2,IF(T181=1,VLOOKUP($C181&amp;"|"&amp;$B181&amp;"|"&amp;$D181,Empresas!$C$6:$CC$92,$G181+6+1,0),0))))</f>
        <v>0</v>
      </c>
      <c r="AL181" s="147">
        <f>IF(AND($I181="Si",U181=1),1,IF(AND($I181="Fisico",U181=1),1,IF(AND(U181=1,$I181="Electronico"),2,IF(U181=1,VLOOKUP($C181&amp;"|"&amp;$B181&amp;"|"&amp;$D181,Empresas!$C$6:$CC$92,$G181+6+1,0),0))))</f>
        <v>0</v>
      </c>
      <c r="AM181" s="149">
        <f t="shared" si="23"/>
        <v>0</v>
      </c>
      <c r="AN181" s="149">
        <f t="shared" si="24"/>
        <v>0</v>
      </c>
      <c r="AO181" s="152">
        <f t="shared" si="25"/>
        <v>0</v>
      </c>
    </row>
    <row r="182" spans="1:41" x14ac:dyDescent="0.25">
      <c r="A182" s="137" t="str">
        <f>VLOOKUP(D182,Empresas!$D$7:$F$91,3,0)</f>
        <v>Omar</v>
      </c>
      <c r="B182" s="138" t="str">
        <f>VLOOKUP(D182,Empresas!$D$7:$G$91,4,0)</f>
        <v>Marisol</v>
      </c>
      <c r="C182" s="138" t="s">
        <v>544</v>
      </c>
      <c r="D182" s="138" t="s">
        <v>17</v>
      </c>
      <c r="E182" s="138" t="str">
        <f>VLOOKUP(D182,Empresas!$D$7:$E$92,2,0)</f>
        <v>ECONAIT S.A.C.</v>
      </c>
      <c r="F182" s="138" t="s">
        <v>162</v>
      </c>
      <c r="G182" s="139">
        <f t="shared" si="30"/>
        <v>19</v>
      </c>
      <c r="H182" s="139" t="str">
        <f>VLOOKUP(D182,Empresas!$D$6:$L$92,7,0)</f>
        <v>Mensual</v>
      </c>
      <c r="I182" s="138" t="str">
        <f>VLOOKUP(VLOOKUP(D182&amp;"|"&amp;B182,Empresas!$I$7:$CB$92,G182,0),Tablas!$A$3:$B$5,2,0)</f>
        <v>Registro y analisis</v>
      </c>
      <c r="J182" s="78">
        <v>1</v>
      </c>
      <c r="K182" s="78">
        <v>1</v>
      </c>
      <c r="L182" s="78">
        <v>1</v>
      </c>
      <c r="M182" s="78">
        <v>1</v>
      </c>
      <c r="N182" s="78">
        <v>1</v>
      </c>
      <c r="O182" s="78">
        <v>1</v>
      </c>
      <c r="P182" s="78">
        <v>1</v>
      </c>
      <c r="Q182" s="78">
        <v>1</v>
      </c>
      <c r="R182" s="78"/>
      <c r="S182" s="78"/>
      <c r="T182" s="78"/>
      <c r="U182" s="78"/>
      <c r="V182" s="78" t="str">
        <f>VLOOKUP(D182,Empresas!$D$7:$CF$91,81,0)</f>
        <v>A</v>
      </c>
      <c r="W182" s="78" t="str">
        <f>VLOOKUP(D182,Empresas!$D$7:$M$91,10,0)</f>
        <v>General</v>
      </c>
      <c r="X182" s="69" t="str">
        <f t="shared" si="21"/>
        <v>SI</v>
      </c>
      <c r="Y182" s="153" t="str">
        <f t="shared" si="22"/>
        <v>Si aplica</v>
      </c>
      <c r="Z182" s="147">
        <f>IF(Y182="No aplica",0,IF(I182="no",0,IF(I182="No aplica",0,IF(I182="Si",1,IF(I182="Fisico",1,IF(I182="Electronico",2,VLOOKUP(C182&amp;"|"&amp;B182&amp;"|"&amp;D182,Empresas!$C$6:$CC$92,G182+6+1,0)))))))</f>
        <v>1</v>
      </c>
      <c r="AA182" s="147">
        <f>IF(AND($I182="Si",J182=1),1,IF(AND($I182="Fisico",J182=1),1,IF(AND(J182=1,$I182="Electronico"),2,IF(J182=1,VLOOKUP($C182&amp;"|"&amp;$B182&amp;"|"&amp;$D182,Empresas!$C$6:$CC$92,$G182+6+1,0),0))))</f>
        <v>1</v>
      </c>
      <c r="AB182" s="147">
        <f>IF(AND($I182="Si",K182=1),1,IF(AND($I182="Fisico",K182=1),1,IF(AND(K182=1,$I182="Electronico"),2,IF(K182=1,VLOOKUP($C182&amp;"|"&amp;$B182&amp;"|"&amp;$D182,Empresas!$C$6:$CC$92,$G182+6+1,0),0))))</f>
        <v>1</v>
      </c>
      <c r="AC182" s="147">
        <f>IF(AND($I182="Si",L182=1),1,IF(AND($I182="Fisico",L182=1),1,IF(AND(L182=1,$I182="Electronico"),2,IF(L182=1,VLOOKUP($C182&amp;"|"&amp;$B182&amp;"|"&amp;$D182,Empresas!$C$6:$CC$92,$G182+6+1,0),0))))</f>
        <v>1</v>
      </c>
      <c r="AD182" s="147">
        <f>IF(AND($I182="Si",M182=1),1,IF(AND($I182="Fisico",M182=1),1,IF(AND(M182=1,$I182="Electronico"),2,IF(M182=1,VLOOKUP($C182&amp;"|"&amp;$B182&amp;"|"&amp;$D182,Empresas!$C$6:$CC$92,$G182+6+1,0),0))))</f>
        <v>1</v>
      </c>
      <c r="AE182" s="147">
        <f>IF(AND($I182="Si",N182=1),1,IF(AND($I182="Fisico",N182=1),1,IF(AND(N182=1,$I182="Electronico"),2,IF(N182=1,VLOOKUP($C182&amp;"|"&amp;$B182&amp;"|"&amp;$D182,Empresas!$C$6:$CC$92,$G182+6+1,0),0))))</f>
        <v>1</v>
      </c>
      <c r="AF182" s="147">
        <f>IF(AND($I182="Si",O182=1),1,IF(AND($I182="Fisico",O182=1),1,IF(AND(O182=1,$I182="Electronico"),2,IF(O182=1,VLOOKUP($C182&amp;"|"&amp;$B182&amp;"|"&amp;$D182,Empresas!$C$6:$CC$92,$G182+6+1,0),0))))</f>
        <v>1</v>
      </c>
      <c r="AG182" s="147">
        <f>IF(AND($I182="Si",P182=1),1,IF(AND($I182="Fisico",P182=1),1,IF(AND(P182=1,$I182="Electronico"),2,IF(P182=1,VLOOKUP($C182&amp;"|"&amp;$B182&amp;"|"&amp;$D182,Empresas!$C$6:$CC$92,$G182+6+1,0),0))))</f>
        <v>1</v>
      </c>
      <c r="AH182" s="147">
        <f>IF(AND($I182="Si",Q182=1),1,IF(AND($I182="Fisico",Q182=1),1,IF(AND(Q182=1,$I182="Electronico"),2,IF(Q182=1,VLOOKUP($C182&amp;"|"&amp;$B182&amp;"|"&amp;$D182,Empresas!$C$6:$CC$92,$G182+6+1,0),0))))</f>
        <v>1</v>
      </c>
      <c r="AI182" s="147">
        <f>IF(AND($I182="Si",R182=1),1,IF(AND($I182="Fisico",R182=1),1,IF(AND(R182=1,$I182="Electronico"),2,IF(R182=1,VLOOKUP($C182&amp;"|"&amp;$B182&amp;"|"&amp;$D182,Empresas!$C$6:$CC$92,$G182+6+1,0),0))))</f>
        <v>0</v>
      </c>
      <c r="AJ182" s="147">
        <f>IF(AND($I182="Si",S182=1),1,IF(AND($I182="Fisico",S182=1),1,IF(AND(S182=1,$I182="Electronico"),2,IF(S182=1,VLOOKUP($C182&amp;"|"&amp;$B182&amp;"|"&amp;$D182,Empresas!$C$6:$CC$92,$G182+6+1,0),0))))</f>
        <v>0</v>
      </c>
      <c r="AK182" s="147">
        <f>IF(AND($I182="Si",T182=1),1,IF(AND($I182="Fisico",T182=1),1,IF(AND(T182=1,$I182="Electronico"),2,IF(T182=1,VLOOKUP($C182&amp;"|"&amp;$B182&amp;"|"&amp;$D182,Empresas!$C$6:$CC$92,$G182+6+1,0),0))))</f>
        <v>0</v>
      </c>
      <c r="AL182" s="147">
        <f>IF(AND($I182="Si",U182=1),1,IF(AND($I182="Fisico",U182=1),1,IF(AND(U182=1,$I182="Electronico"),2,IF(U182=1,VLOOKUP($C182&amp;"|"&amp;$B182&amp;"|"&amp;$D182,Empresas!$C$6:$CC$92,$G182+6+1,0),0))))</f>
        <v>0</v>
      </c>
      <c r="AM182" s="149">
        <f t="shared" si="23"/>
        <v>8</v>
      </c>
      <c r="AN182" s="149">
        <f t="shared" si="24"/>
        <v>8</v>
      </c>
      <c r="AO182" s="152">
        <f t="shared" si="25"/>
        <v>1</v>
      </c>
    </row>
    <row r="183" spans="1:41" x14ac:dyDescent="0.25">
      <c r="A183" s="137" t="str">
        <f>VLOOKUP(D183,Empresas!$D$7:$F$91,3,0)</f>
        <v>Omar</v>
      </c>
      <c r="B183" s="138" t="str">
        <f>VLOOKUP(D183,Empresas!$D$7:$G$91,4,0)</f>
        <v>Marisol</v>
      </c>
      <c r="C183" s="138" t="s">
        <v>544</v>
      </c>
      <c r="D183" s="138" t="s">
        <v>17</v>
      </c>
      <c r="E183" s="138" t="str">
        <f>VLOOKUP(D183,Empresas!$D$7:$E$92,2,0)</f>
        <v>ECONAIT S.A.C.</v>
      </c>
      <c r="F183" s="138" t="s">
        <v>163</v>
      </c>
      <c r="G183" s="139">
        <f t="shared" si="30"/>
        <v>22</v>
      </c>
      <c r="H183" s="139" t="str">
        <f>VLOOKUP(D183,Empresas!$D$6:$L$92,7,0)</f>
        <v>Mensual</v>
      </c>
      <c r="I183" s="138" t="str">
        <f>VLOOKUP(VLOOKUP(D183&amp;"|"&amp;B183,Empresas!$I$7:$CB$92,G183,0),Tablas!$A$3:$B$5,2,0)</f>
        <v>Registro y analisis</v>
      </c>
      <c r="J183" s="78">
        <v>1</v>
      </c>
      <c r="K183" s="78">
        <v>1</v>
      </c>
      <c r="L183" s="78">
        <v>1</v>
      </c>
      <c r="M183" s="78">
        <v>1</v>
      </c>
      <c r="N183" s="78">
        <v>1</v>
      </c>
      <c r="O183" s="78">
        <v>1</v>
      </c>
      <c r="P183" s="78">
        <v>1</v>
      </c>
      <c r="Q183" s="78">
        <v>1</v>
      </c>
      <c r="R183" s="78"/>
      <c r="S183" s="78"/>
      <c r="T183" s="78"/>
      <c r="U183" s="78"/>
      <c r="V183" s="78" t="str">
        <f>VLOOKUP(D183,Empresas!$D$7:$CF$91,81,0)</f>
        <v>A</v>
      </c>
      <c r="W183" s="78" t="str">
        <f>VLOOKUP(D183,Empresas!$D$7:$M$91,10,0)</f>
        <v>General</v>
      </c>
      <c r="X183" s="69" t="str">
        <f t="shared" si="21"/>
        <v>SI</v>
      </c>
      <c r="Y183" s="153" t="str">
        <f t="shared" si="22"/>
        <v>Si aplica</v>
      </c>
      <c r="Z183" s="147">
        <f>IF(Y183="No aplica",0,IF(I183="no",0,IF(I183="No aplica",0,IF(I183="Si",1,IF(I183="Fisico",1,IF(I183="Electronico",2,VLOOKUP(C183&amp;"|"&amp;B183&amp;"|"&amp;D183,Empresas!$C$6:$CC$92,G183+6+1,0)))))))</f>
        <v>4</v>
      </c>
      <c r="AA183" s="147">
        <f>IF(AND($I183="Si",J183=1),1,IF(AND($I183="Fisico",J183=1),1,IF(AND(J183=1,$I183="Electronico"),2,IF(J183=1,VLOOKUP($C183&amp;"|"&amp;$B183&amp;"|"&amp;$D183,Empresas!$C$6:$CC$92,$G183+6+1,0),0))))</f>
        <v>4</v>
      </c>
      <c r="AB183" s="147">
        <f>IF(AND($I183="Si",K183=1),1,IF(AND($I183="Fisico",K183=1),1,IF(AND(K183=1,$I183="Electronico"),2,IF(K183=1,VLOOKUP($C183&amp;"|"&amp;$B183&amp;"|"&amp;$D183,Empresas!$C$6:$CC$92,$G183+6+1,0),0))))</f>
        <v>4</v>
      </c>
      <c r="AC183" s="147">
        <f>IF(AND($I183="Si",L183=1),1,IF(AND($I183="Fisico",L183=1),1,IF(AND(L183=1,$I183="Electronico"),2,IF(L183=1,VLOOKUP($C183&amp;"|"&amp;$B183&amp;"|"&amp;$D183,Empresas!$C$6:$CC$92,$G183+6+1,0),0))))</f>
        <v>4</v>
      </c>
      <c r="AD183" s="147">
        <f>IF(AND($I183="Si",M183=1),1,IF(AND($I183="Fisico",M183=1),1,IF(AND(M183=1,$I183="Electronico"),2,IF(M183=1,VLOOKUP($C183&amp;"|"&amp;$B183&amp;"|"&amp;$D183,Empresas!$C$6:$CC$92,$G183+6+1,0),0))))</f>
        <v>4</v>
      </c>
      <c r="AE183" s="147">
        <f>IF(AND($I183="Si",N183=1),1,IF(AND($I183="Fisico",N183=1),1,IF(AND(N183=1,$I183="Electronico"),2,IF(N183=1,VLOOKUP($C183&amp;"|"&amp;$B183&amp;"|"&amp;$D183,Empresas!$C$6:$CC$92,$G183+6+1,0),0))))</f>
        <v>4</v>
      </c>
      <c r="AF183" s="147">
        <f>IF(AND($I183="Si",O183=1),1,IF(AND($I183="Fisico",O183=1),1,IF(AND(O183=1,$I183="Electronico"),2,IF(O183=1,VLOOKUP($C183&amp;"|"&amp;$B183&amp;"|"&amp;$D183,Empresas!$C$6:$CC$92,$G183+6+1,0),0))))</f>
        <v>4</v>
      </c>
      <c r="AG183" s="147">
        <f>IF(AND($I183="Si",P183=1),1,IF(AND($I183="Fisico",P183=1),1,IF(AND(P183=1,$I183="Electronico"),2,IF(P183=1,VLOOKUP($C183&amp;"|"&amp;$B183&amp;"|"&amp;$D183,Empresas!$C$6:$CC$92,$G183+6+1,0),0))))</f>
        <v>4</v>
      </c>
      <c r="AH183" s="147">
        <f>IF(AND($I183="Si",Q183=1),1,IF(AND($I183="Fisico",Q183=1),1,IF(AND(Q183=1,$I183="Electronico"),2,IF(Q183=1,VLOOKUP($C183&amp;"|"&amp;$B183&amp;"|"&amp;$D183,Empresas!$C$6:$CC$92,$G183+6+1,0),0))))</f>
        <v>4</v>
      </c>
      <c r="AI183" s="147">
        <f>IF(AND($I183="Si",R183=1),1,IF(AND($I183="Fisico",R183=1),1,IF(AND(R183=1,$I183="Electronico"),2,IF(R183=1,VLOOKUP($C183&amp;"|"&amp;$B183&amp;"|"&amp;$D183,Empresas!$C$6:$CC$92,$G183+6+1,0),0))))</f>
        <v>0</v>
      </c>
      <c r="AJ183" s="147">
        <f>IF(AND($I183="Si",S183=1),1,IF(AND($I183="Fisico",S183=1),1,IF(AND(S183=1,$I183="Electronico"),2,IF(S183=1,VLOOKUP($C183&amp;"|"&amp;$B183&amp;"|"&amp;$D183,Empresas!$C$6:$CC$92,$G183+6+1,0),0))))</f>
        <v>0</v>
      </c>
      <c r="AK183" s="147">
        <f>IF(AND($I183="Si",T183=1),1,IF(AND($I183="Fisico",T183=1),1,IF(AND(T183=1,$I183="Electronico"),2,IF(T183=1,VLOOKUP($C183&amp;"|"&amp;$B183&amp;"|"&amp;$D183,Empresas!$C$6:$CC$92,$G183+6+1,0),0))))</f>
        <v>0</v>
      </c>
      <c r="AL183" s="147">
        <f>IF(AND($I183="Si",U183=1),1,IF(AND($I183="Fisico",U183=1),1,IF(AND(U183=1,$I183="Electronico"),2,IF(U183=1,VLOOKUP($C183&amp;"|"&amp;$B183&amp;"|"&amp;$D183,Empresas!$C$6:$CC$92,$G183+6+1,0),0))))</f>
        <v>0</v>
      </c>
      <c r="AM183" s="149">
        <f t="shared" si="23"/>
        <v>32</v>
      </c>
      <c r="AN183" s="149">
        <f t="shared" si="24"/>
        <v>32</v>
      </c>
      <c r="AO183" s="152">
        <f t="shared" si="25"/>
        <v>1</v>
      </c>
    </row>
    <row r="184" spans="1:41" x14ac:dyDescent="0.25">
      <c r="A184" s="137" t="str">
        <f>VLOOKUP(D184,Empresas!$D$7:$F$91,3,0)</f>
        <v>Omar</v>
      </c>
      <c r="B184" s="138" t="str">
        <f>VLOOKUP(D184,Empresas!$D$7:$G$91,4,0)</f>
        <v>Marisol</v>
      </c>
      <c r="C184" s="138" t="s">
        <v>544</v>
      </c>
      <c r="D184" s="138" t="s">
        <v>17</v>
      </c>
      <c r="E184" s="138" t="str">
        <f>VLOOKUP(D184,Empresas!$D$7:$E$92,2,0)</f>
        <v>ECONAIT S.A.C.</v>
      </c>
      <c r="F184" s="138" t="s">
        <v>164</v>
      </c>
      <c r="G184" s="139">
        <f t="shared" si="30"/>
        <v>25</v>
      </c>
      <c r="H184" s="139" t="str">
        <f>VLOOKUP(D184,Empresas!$D$6:$L$92,7,0)</f>
        <v>Mensual</v>
      </c>
      <c r="I184" s="138" t="str">
        <f>VLOOKUP(VLOOKUP(D184&amp;"|"&amp;B184,Empresas!$I$7:$CB$92,G184,0),Tablas!$A$3:$B$5,2,0)</f>
        <v>Registro y analisis</v>
      </c>
      <c r="J184" s="78">
        <v>1</v>
      </c>
      <c r="K184" s="78">
        <v>1</v>
      </c>
      <c r="L184" s="78">
        <v>1</v>
      </c>
      <c r="M184" s="78">
        <v>1</v>
      </c>
      <c r="N184" s="78">
        <v>1</v>
      </c>
      <c r="O184" s="78">
        <v>1</v>
      </c>
      <c r="P184" s="78">
        <v>1</v>
      </c>
      <c r="Q184" s="78">
        <v>1</v>
      </c>
      <c r="R184" s="78"/>
      <c r="S184" s="78"/>
      <c r="T184" s="78"/>
      <c r="U184" s="78"/>
      <c r="V184" s="78" t="str">
        <f>VLOOKUP(D184,Empresas!$D$7:$CF$91,81,0)</f>
        <v>A</v>
      </c>
      <c r="W184" s="78" t="str">
        <f>VLOOKUP(D184,Empresas!$D$7:$M$91,10,0)</f>
        <v>General</v>
      </c>
      <c r="X184" s="69" t="str">
        <f t="shared" si="21"/>
        <v>SI</v>
      </c>
      <c r="Y184" s="153" t="str">
        <f t="shared" si="22"/>
        <v>Si aplica</v>
      </c>
      <c r="Z184" s="147">
        <f>IF(Y184="No aplica",0,IF(I184="no",0,IF(I184="No aplica",0,IF(I184="Si",1,IF(I184="Fisico",1,IF(I184="Electronico",2,VLOOKUP(C184&amp;"|"&amp;B184&amp;"|"&amp;D184,Empresas!$C$6:$CC$92,G184+6+1,0)))))))</f>
        <v>1</v>
      </c>
      <c r="AA184" s="147">
        <f>IF(AND($I184="Si",J184=1),1,IF(AND($I184="Fisico",J184=1),1,IF(AND(J184=1,$I184="Electronico"),2,IF(J184=1,VLOOKUP($C184&amp;"|"&amp;$B184&amp;"|"&amp;$D184,Empresas!$C$6:$CC$92,$G184+6+1,0),0))))</f>
        <v>1</v>
      </c>
      <c r="AB184" s="147">
        <f>IF(AND($I184="Si",K184=1),1,IF(AND($I184="Fisico",K184=1),1,IF(AND(K184=1,$I184="Electronico"),2,IF(K184=1,VLOOKUP($C184&amp;"|"&amp;$B184&amp;"|"&amp;$D184,Empresas!$C$6:$CC$92,$G184+6+1,0),0))))</f>
        <v>1</v>
      </c>
      <c r="AC184" s="147">
        <f>IF(AND($I184="Si",L184=1),1,IF(AND($I184="Fisico",L184=1),1,IF(AND(L184=1,$I184="Electronico"),2,IF(L184=1,VLOOKUP($C184&amp;"|"&amp;$B184&amp;"|"&amp;$D184,Empresas!$C$6:$CC$92,$G184+6+1,0),0))))</f>
        <v>1</v>
      </c>
      <c r="AD184" s="147">
        <f>IF(AND($I184="Si",M184=1),1,IF(AND($I184="Fisico",M184=1),1,IF(AND(M184=1,$I184="Electronico"),2,IF(M184=1,VLOOKUP($C184&amp;"|"&amp;$B184&amp;"|"&amp;$D184,Empresas!$C$6:$CC$92,$G184+6+1,0),0))))</f>
        <v>1</v>
      </c>
      <c r="AE184" s="147">
        <f>IF(AND($I184="Si",N184=1),1,IF(AND($I184="Fisico",N184=1),1,IF(AND(N184=1,$I184="Electronico"),2,IF(N184=1,VLOOKUP($C184&amp;"|"&amp;$B184&amp;"|"&amp;$D184,Empresas!$C$6:$CC$92,$G184+6+1,0),0))))</f>
        <v>1</v>
      </c>
      <c r="AF184" s="147">
        <f>IF(AND($I184="Si",O184=1),1,IF(AND($I184="Fisico",O184=1),1,IF(AND(O184=1,$I184="Electronico"),2,IF(O184=1,VLOOKUP($C184&amp;"|"&amp;$B184&amp;"|"&amp;$D184,Empresas!$C$6:$CC$92,$G184+6+1,0),0))))</f>
        <v>1</v>
      </c>
      <c r="AG184" s="147">
        <f>IF(AND($I184="Si",P184=1),1,IF(AND($I184="Fisico",P184=1),1,IF(AND(P184=1,$I184="Electronico"),2,IF(P184=1,VLOOKUP($C184&amp;"|"&amp;$B184&amp;"|"&amp;$D184,Empresas!$C$6:$CC$92,$G184+6+1,0),0))))</f>
        <v>1</v>
      </c>
      <c r="AH184" s="147">
        <f>IF(AND($I184="Si",Q184=1),1,IF(AND($I184="Fisico",Q184=1),1,IF(AND(Q184=1,$I184="Electronico"),2,IF(Q184=1,VLOOKUP($C184&amp;"|"&amp;$B184&amp;"|"&amp;$D184,Empresas!$C$6:$CC$92,$G184+6+1,0),0))))</f>
        <v>1</v>
      </c>
      <c r="AI184" s="147">
        <f>IF(AND($I184="Si",R184=1),1,IF(AND($I184="Fisico",R184=1),1,IF(AND(R184=1,$I184="Electronico"),2,IF(R184=1,VLOOKUP($C184&amp;"|"&amp;$B184&amp;"|"&amp;$D184,Empresas!$C$6:$CC$92,$G184+6+1,0),0))))</f>
        <v>0</v>
      </c>
      <c r="AJ184" s="147">
        <f>IF(AND($I184="Si",S184=1),1,IF(AND($I184="Fisico",S184=1),1,IF(AND(S184=1,$I184="Electronico"),2,IF(S184=1,VLOOKUP($C184&amp;"|"&amp;$B184&amp;"|"&amp;$D184,Empresas!$C$6:$CC$92,$G184+6+1,0),0))))</f>
        <v>0</v>
      </c>
      <c r="AK184" s="147">
        <f>IF(AND($I184="Si",T184=1),1,IF(AND($I184="Fisico",T184=1),1,IF(AND(T184=1,$I184="Electronico"),2,IF(T184=1,VLOOKUP($C184&amp;"|"&amp;$B184&amp;"|"&amp;$D184,Empresas!$C$6:$CC$92,$G184+6+1,0),0))))</f>
        <v>0</v>
      </c>
      <c r="AL184" s="147">
        <f>IF(AND($I184="Si",U184=1),1,IF(AND($I184="Fisico",U184=1),1,IF(AND(U184=1,$I184="Electronico"),2,IF(U184=1,VLOOKUP($C184&amp;"|"&amp;$B184&amp;"|"&amp;$D184,Empresas!$C$6:$CC$92,$G184+6+1,0),0))))</f>
        <v>0</v>
      </c>
      <c r="AM184" s="149">
        <f t="shared" si="23"/>
        <v>8</v>
      </c>
      <c r="AN184" s="149">
        <f t="shared" si="24"/>
        <v>8</v>
      </c>
      <c r="AO184" s="152">
        <f t="shared" si="25"/>
        <v>1</v>
      </c>
    </row>
    <row r="185" spans="1:41" x14ac:dyDescent="0.25">
      <c r="A185" s="137" t="str">
        <f>VLOOKUP(D185,Empresas!$D$7:$F$91,3,0)</f>
        <v>Omar</v>
      </c>
      <c r="B185" s="138" t="str">
        <f>VLOOKUP(D185,Empresas!$D$7:$G$91,4,0)</f>
        <v>Marisol</v>
      </c>
      <c r="C185" s="138" t="s">
        <v>544</v>
      </c>
      <c r="D185" s="138" t="s">
        <v>17</v>
      </c>
      <c r="E185" s="138" t="str">
        <f>VLOOKUP(D185,Empresas!$D$7:$E$92,2,0)</f>
        <v>ECONAIT S.A.C.</v>
      </c>
      <c r="F185" s="138" t="s">
        <v>165</v>
      </c>
      <c r="G185" s="139">
        <f t="shared" si="30"/>
        <v>28</v>
      </c>
      <c r="H185" s="139" t="str">
        <f>VLOOKUP(D185,Empresas!$D$6:$L$92,7,0)</f>
        <v>Mensual</v>
      </c>
      <c r="I185" s="138" t="str">
        <f>VLOOKUP(VLOOKUP(D185&amp;"|"&amp;B185,Empresas!$I$7:$CB$92,G185,0),Tablas!$A$3:$B$5,2,0)</f>
        <v>Registro y analisis</v>
      </c>
      <c r="J185" s="78">
        <v>1</v>
      </c>
      <c r="K185" s="78">
        <v>1</v>
      </c>
      <c r="L185" s="78">
        <v>1</v>
      </c>
      <c r="M185" s="78">
        <v>1</v>
      </c>
      <c r="N185" s="78">
        <v>1</v>
      </c>
      <c r="O185" s="78">
        <v>1</v>
      </c>
      <c r="P185" s="78">
        <v>1</v>
      </c>
      <c r="Q185" s="78">
        <v>1</v>
      </c>
      <c r="R185" s="78"/>
      <c r="S185" s="78"/>
      <c r="T185" s="78"/>
      <c r="U185" s="78"/>
      <c r="V185" s="78" t="str">
        <f>VLOOKUP(D185,Empresas!$D$7:$CF$91,81,0)</f>
        <v>A</v>
      </c>
      <c r="W185" s="78" t="str">
        <f>VLOOKUP(D185,Empresas!$D$7:$M$91,10,0)</f>
        <v>General</v>
      </c>
      <c r="X185" s="69" t="str">
        <f t="shared" si="21"/>
        <v>SI</v>
      </c>
      <c r="Y185" s="153" t="str">
        <f t="shared" si="22"/>
        <v>Si aplica</v>
      </c>
      <c r="Z185" s="147">
        <f>IF(Y185="No aplica",0,IF(I185="no",0,IF(I185="No aplica",0,IF(I185="Si",1,IF(I185="Fisico",1,IF(I185="Electronico",2,VLOOKUP(C185&amp;"|"&amp;B185&amp;"|"&amp;D185,Empresas!$C$6:$CC$92,G185+6+1,0)))))))</f>
        <v>1</v>
      </c>
      <c r="AA185" s="147">
        <f>IF(AND($I185="Si",J185=1),1,IF(AND($I185="Fisico",J185=1),1,IF(AND(J185=1,$I185="Electronico"),2,IF(J185=1,VLOOKUP($C185&amp;"|"&amp;$B185&amp;"|"&amp;$D185,Empresas!$C$6:$CC$92,$G185+6+1,0),0))))</f>
        <v>1</v>
      </c>
      <c r="AB185" s="147">
        <f>IF(AND($I185="Si",K185=1),1,IF(AND($I185="Fisico",K185=1),1,IF(AND(K185=1,$I185="Electronico"),2,IF(K185=1,VLOOKUP($C185&amp;"|"&amp;$B185&amp;"|"&amp;$D185,Empresas!$C$6:$CC$92,$G185+6+1,0),0))))</f>
        <v>1</v>
      </c>
      <c r="AC185" s="147">
        <f>IF(AND($I185="Si",L185=1),1,IF(AND($I185="Fisico",L185=1),1,IF(AND(L185=1,$I185="Electronico"),2,IF(L185=1,VLOOKUP($C185&amp;"|"&amp;$B185&amp;"|"&amp;$D185,Empresas!$C$6:$CC$92,$G185+6+1,0),0))))</f>
        <v>1</v>
      </c>
      <c r="AD185" s="147">
        <f>IF(AND($I185="Si",M185=1),1,IF(AND($I185="Fisico",M185=1),1,IF(AND(M185=1,$I185="Electronico"),2,IF(M185=1,VLOOKUP($C185&amp;"|"&amp;$B185&amp;"|"&amp;$D185,Empresas!$C$6:$CC$92,$G185+6+1,0),0))))</f>
        <v>1</v>
      </c>
      <c r="AE185" s="147">
        <f>IF(AND($I185="Si",N185=1),1,IF(AND($I185="Fisico",N185=1),1,IF(AND(N185=1,$I185="Electronico"),2,IF(N185=1,VLOOKUP($C185&amp;"|"&amp;$B185&amp;"|"&amp;$D185,Empresas!$C$6:$CC$92,$G185+6+1,0),0))))</f>
        <v>1</v>
      </c>
      <c r="AF185" s="147">
        <f>IF(AND($I185="Si",O185=1),1,IF(AND($I185="Fisico",O185=1),1,IF(AND(O185=1,$I185="Electronico"),2,IF(O185=1,VLOOKUP($C185&amp;"|"&amp;$B185&amp;"|"&amp;$D185,Empresas!$C$6:$CC$92,$G185+6+1,0),0))))</f>
        <v>1</v>
      </c>
      <c r="AG185" s="147">
        <f>IF(AND($I185="Si",P185=1),1,IF(AND($I185="Fisico",P185=1),1,IF(AND(P185=1,$I185="Electronico"),2,IF(P185=1,VLOOKUP($C185&amp;"|"&amp;$B185&amp;"|"&amp;$D185,Empresas!$C$6:$CC$92,$G185+6+1,0),0))))</f>
        <v>1</v>
      </c>
      <c r="AH185" s="147">
        <f>IF(AND($I185="Si",Q185=1),1,IF(AND($I185="Fisico",Q185=1),1,IF(AND(Q185=1,$I185="Electronico"),2,IF(Q185=1,VLOOKUP($C185&amp;"|"&amp;$B185&amp;"|"&amp;$D185,Empresas!$C$6:$CC$92,$G185+6+1,0),0))))</f>
        <v>1</v>
      </c>
      <c r="AI185" s="147">
        <f>IF(AND($I185="Si",R185=1),1,IF(AND($I185="Fisico",R185=1),1,IF(AND(R185=1,$I185="Electronico"),2,IF(R185=1,VLOOKUP($C185&amp;"|"&amp;$B185&amp;"|"&amp;$D185,Empresas!$C$6:$CC$92,$G185+6+1,0),0))))</f>
        <v>0</v>
      </c>
      <c r="AJ185" s="147">
        <f>IF(AND($I185="Si",S185=1),1,IF(AND($I185="Fisico",S185=1),1,IF(AND(S185=1,$I185="Electronico"),2,IF(S185=1,VLOOKUP($C185&amp;"|"&amp;$B185&amp;"|"&amp;$D185,Empresas!$C$6:$CC$92,$G185+6+1,0),0))))</f>
        <v>0</v>
      </c>
      <c r="AK185" s="147">
        <f>IF(AND($I185="Si",T185=1),1,IF(AND($I185="Fisico",T185=1),1,IF(AND(T185=1,$I185="Electronico"),2,IF(T185=1,VLOOKUP($C185&amp;"|"&amp;$B185&amp;"|"&amp;$D185,Empresas!$C$6:$CC$92,$G185+6+1,0),0))))</f>
        <v>0</v>
      </c>
      <c r="AL185" s="147">
        <f>IF(AND($I185="Si",U185=1),1,IF(AND($I185="Fisico",U185=1),1,IF(AND(U185=1,$I185="Electronico"),2,IF(U185=1,VLOOKUP($C185&amp;"|"&amp;$B185&amp;"|"&amp;$D185,Empresas!$C$6:$CC$92,$G185+6+1,0),0))))</f>
        <v>0</v>
      </c>
      <c r="AM185" s="149">
        <f t="shared" si="23"/>
        <v>8</v>
      </c>
      <c r="AN185" s="149">
        <f t="shared" si="24"/>
        <v>8</v>
      </c>
      <c r="AO185" s="152">
        <f t="shared" si="25"/>
        <v>1</v>
      </c>
    </row>
    <row r="186" spans="1:41" x14ac:dyDescent="0.25">
      <c r="A186" s="137" t="str">
        <f>VLOOKUP(D186,Empresas!$D$7:$F$91,3,0)</f>
        <v>Omar</v>
      </c>
      <c r="B186" s="138" t="str">
        <f>VLOOKUP(D186,Empresas!$D$7:$G$91,4,0)</f>
        <v>Marisol</v>
      </c>
      <c r="C186" s="138" t="s">
        <v>544</v>
      </c>
      <c r="D186" s="138" t="s">
        <v>17</v>
      </c>
      <c r="E186" s="138" t="str">
        <f>VLOOKUP(D186,Empresas!$D$7:$E$92,2,0)</f>
        <v>ECONAIT S.A.C.</v>
      </c>
      <c r="F186" s="138" t="s">
        <v>166</v>
      </c>
      <c r="G186" s="139">
        <f t="shared" si="30"/>
        <v>31</v>
      </c>
      <c r="H186" s="139" t="str">
        <f>VLOOKUP(D186,Empresas!$D$6:$L$92,7,0)</f>
        <v>Mensual</v>
      </c>
      <c r="I186" s="138" t="str">
        <f>VLOOKUP(VLOOKUP(D186&amp;"|"&amp;B186,Empresas!$I$7:$CB$92,G186,0),Tablas!$A$3:$B$5,2,0)</f>
        <v>No aplica</v>
      </c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 t="str">
        <f>VLOOKUP(D186,Empresas!$D$7:$CF$91,81,0)</f>
        <v>A</v>
      </c>
      <c r="W186" s="78" t="str">
        <f>VLOOKUP(D186,Empresas!$D$7:$M$91,10,0)</f>
        <v>General</v>
      </c>
      <c r="X186" s="69" t="str">
        <f t="shared" si="21"/>
        <v>SI</v>
      </c>
      <c r="Y186" s="153" t="str">
        <f t="shared" si="22"/>
        <v>No aplica</v>
      </c>
      <c r="Z186" s="147">
        <f>IF(Y186="No aplica",0,IF(I186="no",0,IF(I186="No aplica",0,IF(I186="Si",1,IF(I186="Fisico",1,IF(I186="Electronico",2,VLOOKUP(C186&amp;"|"&amp;B186&amp;"|"&amp;D186,Empresas!$C$6:$CC$92,G186+6+1,0)))))))</f>
        <v>0</v>
      </c>
      <c r="AA186" s="147">
        <f>IF(AND($I186="Si",J186=1),1,IF(AND($I186="Fisico",J186=1),1,IF(AND(J186=1,$I186="Electronico"),2,IF(J186=1,VLOOKUP($C186&amp;"|"&amp;$B186&amp;"|"&amp;$D186,Empresas!$C$6:$CC$92,$G186+6+1,0),0))))</f>
        <v>0</v>
      </c>
      <c r="AB186" s="147">
        <f>IF(AND($I186="Si",K186=1),1,IF(AND($I186="Fisico",K186=1),1,IF(AND(K186=1,$I186="Electronico"),2,IF(K186=1,VLOOKUP($C186&amp;"|"&amp;$B186&amp;"|"&amp;$D186,Empresas!$C$6:$CC$92,$G186+6+1,0),0))))</f>
        <v>0</v>
      </c>
      <c r="AC186" s="147">
        <f>IF(AND($I186="Si",L186=1),1,IF(AND($I186="Fisico",L186=1),1,IF(AND(L186=1,$I186="Electronico"),2,IF(L186=1,VLOOKUP($C186&amp;"|"&amp;$B186&amp;"|"&amp;$D186,Empresas!$C$6:$CC$92,$G186+6+1,0),0))))</f>
        <v>0</v>
      </c>
      <c r="AD186" s="147">
        <f>IF(AND($I186="Si",M186=1),1,IF(AND($I186="Fisico",M186=1),1,IF(AND(M186=1,$I186="Electronico"),2,IF(M186=1,VLOOKUP($C186&amp;"|"&amp;$B186&amp;"|"&amp;$D186,Empresas!$C$6:$CC$92,$G186+6+1,0),0))))</f>
        <v>0</v>
      </c>
      <c r="AE186" s="147">
        <f>IF(AND($I186="Si",N186=1),1,IF(AND($I186="Fisico",N186=1),1,IF(AND(N186=1,$I186="Electronico"),2,IF(N186=1,VLOOKUP($C186&amp;"|"&amp;$B186&amp;"|"&amp;$D186,Empresas!$C$6:$CC$92,$G186+6+1,0),0))))</f>
        <v>0</v>
      </c>
      <c r="AF186" s="147">
        <f>IF(AND($I186="Si",O186=1),1,IF(AND($I186="Fisico",O186=1),1,IF(AND(O186=1,$I186="Electronico"),2,IF(O186=1,VLOOKUP($C186&amp;"|"&amp;$B186&amp;"|"&amp;$D186,Empresas!$C$6:$CC$92,$G186+6+1,0),0))))</f>
        <v>0</v>
      </c>
      <c r="AG186" s="147">
        <f>IF(AND($I186="Si",P186=1),1,IF(AND($I186="Fisico",P186=1),1,IF(AND(P186=1,$I186="Electronico"),2,IF(P186=1,VLOOKUP($C186&amp;"|"&amp;$B186&amp;"|"&amp;$D186,Empresas!$C$6:$CC$92,$G186+6+1,0),0))))</f>
        <v>0</v>
      </c>
      <c r="AH186" s="147">
        <f>IF(AND($I186="Si",Q186=1),1,IF(AND($I186="Fisico",Q186=1),1,IF(AND(Q186=1,$I186="Electronico"),2,IF(Q186=1,VLOOKUP($C186&amp;"|"&amp;$B186&amp;"|"&amp;$D186,Empresas!$C$6:$CC$92,$G186+6+1,0),0))))</f>
        <v>0</v>
      </c>
      <c r="AI186" s="147">
        <f>IF(AND($I186="Si",R186=1),1,IF(AND($I186="Fisico",R186=1),1,IF(AND(R186=1,$I186="Electronico"),2,IF(R186=1,VLOOKUP($C186&amp;"|"&amp;$B186&amp;"|"&amp;$D186,Empresas!$C$6:$CC$92,$G186+6+1,0),0))))</f>
        <v>0</v>
      </c>
      <c r="AJ186" s="147">
        <f>IF(AND($I186="Si",S186=1),1,IF(AND($I186="Fisico",S186=1),1,IF(AND(S186=1,$I186="Electronico"),2,IF(S186=1,VLOOKUP($C186&amp;"|"&amp;$B186&amp;"|"&amp;$D186,Empresas!$C$6:$CC$92,$G186+6+1,0),0))))</f>
        <v>0</v>
      </c>
      <c r="AK186" s="147">
        <f>IF(AND($I186="Si",T186=1),1,IF(AND($I186="Fisico",T186=1),1,IF(AND(T186=1,$I186="Electronico"),2,IF(T186=1,VLOOKUP($C186&amp;"|"&amp;$B186&amp;"|"&amp;$D186,Empresas!$C$6:$CC$92,$G186+6+1,0),0))))</f>
        <v>0</v>
      </c>
      <c r="AL186" s="147">
        <f>IF(AND($I186="Si",U186=1),1,IF(AND($I186="Fisico",U186=1),1,IF(AND(U186=1,$I186="Electronico"),2,IF(U186=1,VLOOKUP($C186&amp;"|"&amp;$B186&amp;"|"&amp;$D186,Empresas!$C$6:$CC$92,$G186+6+1,0),0))))</f>
        <v>0</v>
      </c>
      <c r="AM186" s="149">
        <f t="shared" si="23"/>
        <v>0</v>
      </c>
      <c r="AN186" s="149">
        <f t="shared" si="24"/>
        <v>0</v>
      </c>
      <c r="AO186" s="152">
        <f t="shared" si="25"/>
        <v>0</v>
      </c>
    </row>
    <row r="187" spans="1:41" x14ac:dyDescent="0.25">
      <c r="A187" s="137" t="str">
        <f>VLOOKUP(D187,Empresas!$D$7:$F$91,3,0)</f>
        <v>Omar</v>
      </c>
      <c r="B187" s="138" t="str">
        <f>VLOOKUP(D187,Empresas!$D$7:$G$91,4,0)</f>
        <v>Marisol</v>
      </c>
      <c r="C187" s="138" t="s">
        <v>544</v>
      </c>
      <c r="D187" s="138" t="s">
        <v>17</v>
      </c>
      <c r="E187" s="138" t="str">
        <f>VLOOKUP(D187,Empresas!$D$7:$E$92,2,0)</f>
        <v>ECONAIT S.A.C.</v>
      </c>
      <c r="F187" s="138" t="s">
        <v>167</v>
      </c>
      <c r="G187" s="139">
        <f t="shared" si="30"/>
        <v>34</v>
      </c>
      <c r="H187" s="139" t="str">
        <f>VLOOKUP(D187,Empresas!$D$6:$L$92,7,0)</f>
        <v>Mensual</v>
      </c>
      <c r="I187" s="138" t="str">
        <f>VLOOKUP(VLOOKUP(D187&amp;"|"&amp;B187,Empresas!$I$7:$CB$92,G187,0),Tablas!$A$3:$B$5,2,0)</f>
        <v>No aplica</v>
      </c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 t="str">
        <f>VLOOKUP(D187,Empresas!$D$7:$CF$91,81,0)</f>
        <v>A</v>
      </c>
      <c r="W187" s="78" t="str">
        <f>VLOOKUP(D187,Empresas!$D$7:$M$91,10,0)</f>
        <v>General</v>
      </c>
      <c r="X187" s="69" t="str">
        <f t="shared" si="21"/>
        <v>SI</v>
      </c>
      <c r="Y187" s="153" t="str">
        <f t="shared" si="22"/>
        <v>No aplica</v>
      </c>
      <c r="Z187" s="147">
        <f>IF(Y187="No aplica",0,IF(I187="no",0,IF(I187="No aplica",0,IF(I187="Si",1,IF(I187="Fisico",1,IF(I187="Electronico",2,VLOOKUP(C187&amp;"|"&amp;B187&amp;"|"&amp;D187,Empresas!$C$6:$CC$92,G187+6+1,0)))))))</f>
        <v>0</v>
      </c>
      <c r="AA187" s="147">
        <f>IF(AND($I187="Si",J187=1),1,IF(AND($I187="Fisico",J187=1),1,IF(AND(J187=1,$I187="Electronico"),2,IF(J187=1,VLOOKUP($C187&amp;"|"&amp;$B187&amp;"|"&amp;$D187,Empresas!$C$6:$CC$92,$G187+6+1,0),0))))</f>
        <v>0</v>
      </c>
      <c r="AB187" s="147">
        <f>IF(AND($I187="Si",K187=1),1,IF(AND($I187="Fisico",K187=1),1,IF(AND(K187=1,$I187="Electronico"),2,IF(K187=1,VLOOKUP($C187&amp;"|"&amp;$B187&amp;"|"&amp;$D187,Empresas!$C$6:$CC$92,$G187+6+1,0),0))))</f>
        <v>0</v>
      </c>
      <c r="AC187" s="147">
        <f>IF(AND($I187="Si",L187=1),1,IF(AND($I187="Fisico",L187=1),1,IF(AND(L187=1,$I187="Electronico"),2,IF(L187=1,VLOOKUP($C187&amp;"|"&amp;$B187&amp;"|"&amp;$D187,Empresas!$C$6:$CC$92,$G187+6+1,0),0))))</f>
        <v>0</v>
      </c>
      <c r="AD187" s="147">
        <f>IF(AND($I187="Si",M187=1),1,IF(AND($I187="Fisico",M187=1),1,IF(AND(M187=1,$I187="Electronico"),2,IF(M187=1,VLOOKUP($C187&amp;"|"&amp;$B187&amp;"|"&amp;$D187,Empresas!$C$6:$CC$92,$G187+6+1,0),0))))</f>
        <v>0</v>
      </c>
      <c r="AE187" s="147">
        <f>IF(AND($I187="Si",N187=1),1,IF(AND($I187="Fisico",N187=1),1,IF(AND(N187=1,$I187="Electronico"),2,IF(N187=1,VLOOKUP($C187&amp;"|"&amp;$B187&amp;"|"&amp;$D187,Empresas!$C$6:$CC$92,$G187+6+1,0),0))))</f>
        <v>0</v>
      </c>
      <c r="AF187" s="147">
        <f>IF(AND($I187="Si",O187=1),1,IF(AND($I187="Fisico",O187=1),1,IF(AND(O187=1,$I187="Electronico"),2,IF(O187=1,VLOOKUP($C187&amp;"|"&amp;$B187&amp;"|"&amp;$D187,Empresas!$C$6:$CC$92,$G187+6+1,0),0))))</f>
        <v>0</v>
      </c>
      <c r="AG187" s="147">
        <f>IF(AND($I187="Si",P187=1),1,IF(AND($I187="Fisico",P187=1),1,IF(AND(P187=1,$I187="Electronico"),2,IF(P187=1,VLOOKUP($C187&amp;"|"&amp;$B187&amp;"|"&amp;$D187,Empresas!$C$6:$CC$92,$G187+6+1,0),0))))</f>
        <v>0</v>
      </c>
      <c r="AH187" s="147">
        <f>IF(AND($I187="Si",Q187=1),1,IF(AND($I187="Fisico",Q187=1),1,IF(AND(Q187=1,$I187="Electronico"),2,IF(Q187=1,VLOOKUP($C187&amp;"|"&amp;$B187&amp;"|"&amp;$D187,Empresas!$C$6:$CC$92,$G187+6+1,0),0))))</f>
        <v>0</v>
      </c>
      <c r="AI187" s="147">
        <f>IF(AND($I187="Si",R187=1),1,IF(AND($I187="Fisico",R187=1),1,IF(AND(R187=1,$I187="Electronico"),2,IF(R187=1,VLOOKUP($C187&amp;"|"&amp;$B187&amp;"|"&amp;$D187,Empresas!$C$6:$CC$92,$G187+6+1,0),0))))</f>
        <v>0</v>
      </c>
      <c r="AJ187" s="147">
        <f>IF(AND($I187="Si",S187=1),1,IF(AND($I187="Fisico",S187=1),1,IF(AND(S187=1,$I187="Electronico"),2,IF(S187=1,VLOOKUP($C187&amp;"|"&amp;$B187&amp;"|"&amp;$D187,Empresas!$C$6:$CC$92,$G187+6+1,0),0))))</f>
        <v>0</v>
      </c>
      <c r="AK187" s="147">
        <f>IF(AND($I187="Si",T187=1),1,IF(AND($I187="Fisico",T187=1),1,IF(AND(T187=1,$I187="Electronico"),2,IF(T187=1,VLOOKUP($C187&amp;"|"&amp;$B187&amp;"|"&amp;$D187,Empresas!$C$6:$CC$92,$G187+6+1,0),0))))</f>
        <v>0</v>
      </c>
      <c r="AL187" s="147">
        <f>IF(AND($I187="Si",U187=1),1,IF(AND($I187="Fisico",U187=1),1,IF(AND(U187=1,$I187="Electronico"),2,IF(U187=1,VLOOKUP($C187&amp;"|"&amp;$B187&amp;"|"&amp;$D187,Empresas!$C$6:$CC$92,$G187+6+1,0),0))))</f>
        <v>0</v>
      </c>
      <c r="AM187" s="149">
        <f t="shared" si="23"/>
        <v>0</v>
      </c>
      <c r="AN187" s="149">
        <f t="shared" si="24"/>
        <v>0</v>
      </c>
      <c r="AO187" s="152">
        <f t="shared" si="25"/>
        <v>0</v>
      </c>
    </row>
    <row r="188" spans="1:41" x14ac:dyDescent="0.25">
      <c r="A188" s="137" t="str">
        <f>VLOOKUP(D188,Empresas!$D$7:$F$91,3,0)</f>
        <v>Omar</v>
      </c>
      <c r="B188" s="138" t="str">
        <f>VLOOKUP(D188,Empresas!$D$7:$G$91,4,0)</f>
        <v>Marisol</v>
      </c>
      <c r="C188" s="138" t="s">
        <v>544</v>
      </c>
      <c r="D188" s="138" t="s">
        <v>17</v>
      </c>
      <c r="E188" s="138" t="str">
        <f>VLOOKUP(D188,Empresas!$D$7:$E$92,2,0)</f>
        <v>ECONAIT S.A.C.</v>
      </c>
      <c r="F188" s="138" t="s">
        <v>168</v>
      </c>
      <c r="G188" s="139">
        <f t="shared" si="30"/>
        <v>37</v>
      </c>
      <c r="H188" s="139" t="str">
        <f>VLOOKUP(D188,Empresas!$D$6:$L$92,7,0)</f>
        <v>Mensual</v>
      </c>
      <c r="I188" s="138" t="str">
        <f>VLOOKUP(VLOOKUP(D188&amp;"|"&amp;B188,Empresas!$I$7:$CB$92,G188,0),Tablas!$A$3:$B$5,2,0)</f>
        <v>Registro y analisis</v>
      </c>
      <c r="J188" s="78">
        <v>1</v>
      </c>
      <c r="K188" s="78">
        <v>1</v>
      </c>
      <c r="L188" s="78">
        <v>1</v>
      </c>
      <c r="M188" s="78">
        <v>1</v>
      </c>
      <c r="N188" s="78">
        <v>1</v>
      </c>
      <c r="O188" s="78">
        <v>1</v>
      </c>
      <c r="P188" s="78">
        <v>1</v>
      </c>
      <c r="Q188" s="78">
        <v>2</v>
      </c>
      <c r="R188" s="78"/>
      <c r="S188" s="78"/>
      <c r="T188" s="78"/>
      <c r="U188" s="78"/>
      <c r="V188" s="78" t="str">
        <f>VLOOKUP(D188,Empresas!$D$7:$CF$91,81,0)</f>
        <v>A</v>
      </c>
      <c r="W188" s="78" t="str">
        <f>VLOOKUP(D188,Empresas!$D$7:$M$91,10,0)</f>
        <v>General</v>
      </c>
      <c r="X188" s="69" t="str">
        <f t="shared" si="21"/>
        <v>SI</v>
      </c>
      <c r="Y188" s="153" t="str">
        <f t="shared" si="22"/>
        <v>Si aplica</v>
      </c>
      <c r="Z188" s="147">
        <f>IF(Y188="No aplica",0,IF(I188="no",0,IF(I188="No aplica",0,IF(I188="Si",1,IF(I188="Fisico",1,IF(I188="Electronico",2,VLOOKUP(C188&amp;"|"&amp;B188&amp;"|"&amp;D188,Empresas!$C$6:$CC$92,G188+6+1,0)))))))</f>
        <v>2</v>
      </c>
      <c r="AA188" s="147">
        <f>IF(AND($I188="Si",J188=1),1,IF(AND($I188="Fisico",J188=1),1,IF(AND(J188=1,$I188="Electronico"),2,IF(J188=1,VLOOKUP($C188&amp;"|"&amp;$B188&amp;"|"&amp;$D188,Empresas!$C$6:$CC$92,$G188+6+1,0),0))))</f>
        <v>2</v>
      </c>
      <c r="AB188" s="147">
        <f>IF(AND($I188="Si",K188=1),1,IF(AND($I188="Fisico",K188=1),1,IF(AND(K188=1,$I188="Electronico"),2,IF(K188=1,VLOOKUP($C188&amp;"|"&amp;$B188&amp;"|"&amp;$D188,Empresas!$C$6:$CC$92,$G188+6+1,0),0))))</f>
        <v>2</v>
      </c>
      <c r="AC188" s="147">
        <f>IF(AND($I188="Si",L188=1),1,IF(AND($I188="Fisico",L188=1),1,IF(AND(L188=1,$I188="Electronico"),2,IF(L188=1,VLOOKUP($C188&amp;"|"&amp;$B188&amp;"|"&amp;$D188,Empresas!$C$6:$CC$92,$G188+6+1,0),0))))</f>
        <v>2</v>
      </c>
      <c r="AD188" s="147">
        <f>IF(AND($I188="Si",M188=1),1,IF(AND($I188="Fisico",M188=1),1,IF(AND(M188=1,$I188="Electronico"),2,IF(M188=1,VLOOKUP($C188&amp;"|"&amp;$B188&amp;"|"&amp;$D188,Empresas!$C$6:$CC$92,$G188+6+1,0),0))))</f>
        <v>2</v>
      </c>
      <c r="AE188" s="147">
        <f>IF(AND($I188="Si",N188=1),1,IF(AND($I188="Fisico",N188=1),1,IF(AND(N188=1,$I188="Electronico"),2,IF(N188=1,VLOOKUP($C188&amp;"|"&amp;$B188&amp;"|"&amp;$D188,Empresas!$C$6:$CC$92,$G188+6+1,0),0))))</f>
        <v>2</v>
      </c>
      <c r="AF188" s="147">
        <f>IF(AND($I188="Si",O188=1),1,IF(AND($I188="Fisico",O188=1),1,IF(AND(O188=1,$I188="Electronico"),2,IF(O188=1,VLOOKUP($C188&amp;"|"&amp;$B188&amp;"|"&amp;$D188,Empresas!$C$6:$CC$92,$G188+6+1,0),0))))</f>
        <v>2</v>
      </c>
      <c r="AG188" s="147">
        <f>IF(AND($I188="Si",P188=1),1,IF(AND($I188="Fisico",P188=1),1,IF(AND(P188=1,$I188="Electronico"),2,IF(P188=1,VLOOKUP($C188&amp;"|"&amp;$B188&amp;"|"&amp;$D188,Empresas!$C$6:$CC$92,$G188+6+1,0),0))))</f>
        <v>2</v>
      </c>
      <c r="AH188" s="147">
        <f>IF(AND($I188="Si",Q188=1),1,IF(AND($I188="Fisico",Q188=1),1,IF(AND(Q188=1,$I188="Electronico"),2,IF(Q188=1,VLOOKUP($C188&amp;"|"&amp;$B188&amp;"|"&amp;$D188,Empresas!$C$6:$CC$92,$G188+6+1,0),0))))</f>
        <v>0</v>
      </c>
      <c r="AI188" s="147">
        <f>IF(AND($I188="Si",R188=1),1,IF(AND($I188="Fisico",R188=1),1,IF(AND(R188=1,$I188="Electronico"),2,IF(R188=1,VLOOKUP($C188&amp;"|"&amp;$B188&amp;"|"&amp;$D188,Empresas!$C$6:$CC$92,$G188+6+1,0),0))))</f>
        <v>0</v>
      </c>
      <c r="AJ188" s="147">
        <f>IF(AND($I188="Si",S188=1),1,IF(AND($I188="Fisico",S188=1),1,IF(AND(S188=1,$I188="Electronico"),2,IF(S188=1,VLOOKUP($C188&amp;"|"&amp;$B188&amp;"|"&amp;$D188,Empresas!$C$6:$CC$92,$G188+6+1,0),0))))</f>
        <v>0</v>
      </c>
      <c r="AK188" s="147">
        <f>IF(AND($I188="Si",T188=1),1,IF(AND($I188="Fisico",T188=1),1,IF(AND(T188=1,$I188="Electronico"),2,IF(T188=1,VLOOKUP($C188&amp;"|"&amp;$B188&amp;"|"&amp;$D188,Empresas!$C$6:$CC$92,$G188+6+1,0),0))))</f>
        <v>0</v>
      </c>
      <c r="AL188" s="147">
        <f>IF(AND($I188="Si",U188=1),1,IF(AND($I188="Fisico",U188=1),1,IF(AND(U188=1,$I188="Electronico"),2,IF(U188=1,VLOOKUP($C188&amp;"|"&amp;$B188&amp;"|"&amp;$D188,Empresas!$C$6:$CC$92,$G188+6+1,0),0))))</f>
        <v>0</v>
      </c>
      <c r="AM188" s="149">
        <f t="shared" si="23"/>
        <v>14</v>
      </c>
      <c r="AN188" s="149">
        <f t="shared" si="24"/>
        <v>16</v>
      </c>
      <c r="AO188" s="152">
        <f t="shared" si="25"/>
        <v>0.875</v>
      </c>
    </row>
    <row r="189" spans="1:41" x14ac:dyDescent="0.25">
      <c r="A189" s="137" t="str">
        <f>VLOOKUP(D189,Empresas!$D$7:$F$91,3,0)</f>
        <v>Omar</v>
      </c>
      <c r="B189" s="138" t="str">
        <f>VLOOKUP(D189,Empresas!$D$7:$G$91,4,0)</f>
        <v>Marisol</v>
      </c>
      <c r="C189" s="138" t="s">
        <v>544</v>
      </c>
      <c r="D189" s="138" t="s">
        <v>17</v>
      </c>
      <c r="E189" s="138" t="str">
        <f>VLOOKUP(D189,Empresas!$D$7:$E$92,2,0)</f>
        <v>ECONAIT S.A.C.</v>
      </c>
      <c r="F189" s="138" t="s">
        <v>169</v>
      </c>
      <c r="G189" s="139">
        <f t="shared" si="30"/>
        <v>40</v>
      </c>
      <c r="H189" s="139" t="str">
        <f>VLOOKUP(D189,Empresas!$D$6:$L$92,7,0)</f>
        <v>Mensual</v>
      </c>
      <c r="I189" s="138" t="str">
        <f>VLOOKUP(VLOOKUP(D189&amp;"|"&amp;B189,Empresas!$I$7:$CB$92,G189,0),Tablas!$A$3:$B$5,2,0)</f>
        <v>No aplica</v>
      </c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 t="str">
        <f>VLOOKUP(D189,Empresas!$D$7:$CF$91,81,0)</f>
        <v>A</v>
      </c>
      <c r="W189" s="78" t="str">
        <f>VLOOKUP(D189,Empresas!$D$7:$M$91,10,0)</f>
        <v>General</v>
      </c>
      <c r="X189" s="69" t="str">
        <f t="shared" si="21"/>
        <v>SI</v>
      </c>
      <c r="Y189" s="153" t="str">
        <f t="shared" si="22"/>
        <v>No aplica</v>
      </c>
      <c r="Z189" s="147">
        <f>IF(Y189="No aplica",0,IF(I189="no",0,IF(I189="No aplica",0,IF(I189="Si",1,IF(I189="Fisico",1,IF(I189="Electronico",2,VLOOKUP(C189&amp;"|"&amp;B189&amp;"|"&amp;D189,Empresas!$C$6:$CC$92,G189+6+1,0)))))))</f>
        <v>0</v>
      </c>
      <c r="AA189" s="147">
        <f>IF(AND($I189="Si",J189=1),1,IF(AND($I189="Fisico",J189=1),1,IF(AND(J189=1,$I189="Electronico"),2,IF(J189=1,VLOOKUP($C189&amp;"|"&amp;$B189&amp;"|"&amp;$D189,Empresas!$C$6:$CC$92,$G189+6+1,0),0))))</f>
        <v>0</v>
      </c>
      <c r="AB189" s="147">
        <f>IF(AND($I189="Si",K189=1),1,IF(AND($I189="Fisico",K189=1),1,IF(AND(K189=1,$I189="Electronico"),2,IF(K189=1,VLOOKUP($C189&amp;"|"&amp;$B189&amp;"|"&amp;$D189,Empresas!$C$6:$CC$92,$G189+6+1,0),0))))</f>
        <v>0</v>
      </c>
      <c r="AC189" s="147">
        <f>IF(AND($I189="Si",L189=1),1,IF(AND($I189="Fisico",L189=1),1,IF(AND(L189=1,$I189="Electronico"),2,IF(L189=1,VLOOKUP($C189&amp;"|"&amp;$B189&amp;"|"&amp;$D189,Empresas!$C$6:$CC$92,$G189+6+1,0),0))))</f>
        <v>0</v>
      </c>
      <c r="AD189" s="147">
        <f>IF(AND($I189="Si",M189=1),1,IF(AND($I189="Fisico",M189=1),1,IF(AND(M189=1,$I189="Electronico"),2,IF(M189=1,VLOOKUP($C189&amp;"|"&amp;$B189&amp;"|"&amp;$D189,Empresas!$C$6:$CC$92,$G189+6+1,0),0))))</f>
        <v>0</v>
      </c>
      <c r="AE189" s="147">
        <f>IF(AND($I189="Si",N189=1),1,IF(AND($I189="Fisico",N189=1),1,IF(AND(N189=1,$I189="Electronico"),2,IF(N189=1,VLOOKUP($C189&amp;"|"&amp;$B189&amp;"|"&amp;$D189,Empresas!$C$6:$CC$92,$G189+6+1,0),0))))</f>
        <v>0</v>
      </c>
      <c r="AF189" s="147">
        <f>IF(AND($I189="Si",O189=1),1,IF(AND($I189="Fisico",O189=1),1,IF(AND(O189=1,$I189="Electronico"),2,IF(O189=1,VLOOKUP($C189&amp;"|"&amp;$B189&amp;"|"&amp;$D189,Empresas!$C$6:$CC$92,$G189+6+1,0),0))))</f>
        <v>0</v>
      </c>
      <c r="AG189" s="147">
        <f>IF(AND($I189="Si",P189=1),1,IF(AND($I189="Fisico",P189=1),1,IF(AND(P189=1,$I189="Electronico"),2,IF(P189=1,VLOOKUP($C189&amp;"|"&amp;$B189&amp;"|"&amp;$D189,Empresas!$C$6:$CC$92,$G189+6+1,0),0))))</f>
        <v>0</v>
      </c>
      <c r="AH189" s="147">
        <f>IF(AND($I189="Si",Q189=1),1,IF(AND($I189="Fisico",Q189=1),1,IF(AND(Q189=1,$I189="Electronico"),2,IF(Q189=1,VLOOKUP($C189&amp;"|"&amp;$B189&amp;"|"&amp;$D189,Empresas!$C$6:$CC$92,$G189+6+1,0),0))))</f>
        <v>0</v>
      </c>
      <c r="AI189" s="147">
        <f>IF(AND($I189="Si",R189=1),1,IF(AND($I189="Fisico",R189=1),1,IF(AND(R189=1,$I189="Electronico"),2,IF(R189=1,VLOOKUP($C189&amp;"|"&amp;$B189&amp;"|"&amp;$D189,Empresas!$C$6:$CC$92,$G189+6+1,0),0))))</f>
        <v>0</v>
      </c>
      <c r="AJ189" s="147">
        <f>IF(AND($I189="Si",S189=1),1,IF(AND($I189="Fisico",S189=1),1,IF(AND(S189=1,$I189="Electronico"),2,IF(S189=1,VLOOKUP($C189&amp;"|"&amp;$B189&amp;"|"&amp;$D189,Empresas!$C$6:$CC$92,$G189+6+1,0),0))))</f>
        <v>0</v>
      </c>
      <c r="AK189" s="147">
        <f>IF(AND($I189="Si",T189=1),1,IF(AND($I189="Fisico",T189=1),1,IF(AND(T189=1,$I189="Electronico"),2,IF(T189=1,VLOOKUP($C189&amp;"|"&amp;$B189&amp;"|"&amp;$D189,Empresas!$C$6:$CC$92,$G189+6+1,0),0))))</f>
        <v>0</v>
      </c>
      <c r="AL189" s="147">
        <f>IF(AND($I189="Si",U189=1),1,IF(AND($I189="Fisico",U189=1),1,IF(AND(U189=1,$I189="Electronico"),2,IF(U189=1,VLOOKUP($C189&amp;"|"&amp;$B189&amp;"|"&amp;$D189,Empresas!$C$6:$CC$92,$G189+6+1,0),0))))</f>
        <v>0</v>
      </c>
      <c r="AM189" s="149">
        <f t="shared" si="23"/>
        <v>0</v>
      </c>
      <c r="AN189" s="149">
        <f t="shared" si="24"/>
        <v>0</v>
      </c>
      <c r="AO189" s="152">
        <f t="shared" si="25"/>
        <v>0</v>
      </c>
    </row>
    <row r="190" spans="1:41" x14ac:dyDescent="0.25">
      <c r="A190" s="137" t="str">
        <f>VLOOKUP(D190,Empresas!$D$7:$F$91,3,0)</f>
        <v>Omar</v>
      </c>
      <c r="B190" s="138" t="str">
        <f>VLOOKUP(D190,Empresas!$D$7:$G$91,4,0)</f>
        <v>Marisol</v>
      </c>
      <c r="C190" s="138" t="s">
        <v>544</v>
      </c>
      <c r="D190" s="138" t="s">
        <v>17</v>
      </c>
      <c r="E190" s="138" t="str">
        <f>VLOOKUP(D190,Empresas!$D$7:$E$92,2,0)</f>
        <v>ECONAIT S.A.C.</v>
      </c>
      <c r="F190" s="138" t="s">
        <v>170</v>
      </c>
      <c r="G190" s="139">
        <f t="shared" si="30"/>
        <v>43</v>
      </c>
      <c r="H190" s="139" t="str">
        <f>VLOOKUP(D190,Empresas!$D$6:$L$92,7,0)</f>
        <v>Mensual</v>
      </c>
      <c r="I190" s="138" t="str">
        <f>VLOOKUP(VLOOKUP(D190&amp;"|"&amp;B190,Empresas!$I$7:$CB$92,G190,0),Tablas!$A$3:$B$5,2,0)</f>
        <v>No aplica</v>
      </c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 t="str">
        <f>VLOOKUP(D190,Empresas!$D$7:$CF$91,81,0)</f>
        <v>A</v>
      </c>
      <c r="W190" s="78" t="str">
        <f>VLOOKUP(D190,Empresas!$D$7:$M$91,10,0)</f>
        <v>General</v>
      </c>
      <c r="X190" s="69" t="str">
        <f t="shared" si="21"/>
        <v>SI</v>
      </c>
      <c r="Y190" s="153" t="str">
        <f t="shared" si="22"/>
        <v>No aplica</v>
      </c>
      <c r="Z190" s="147">
        <f>IF(Y190="No aplica",0,IF(I190="no",0,IF(I190="No aplica",0,IF(I190="Si",1,IF(I190="Fisico",1,IF(I190="Electronico",2,VLOOKUP(C190&amp;"|"&amp;B190&amp;"|"&amp;D190,Empresas!$C$6:$CC$92,G190+6+1,0)))))))</f>
        <v>0</v>
      </c>
      <c r="AA190" s="147">
        <f>IF(AND($I190="Si",J190=1),1,IF(AND($I190="Fisico",J190=1),1,IF(AND(J190=1,$I190="Electronico"),2,IF(J190=1,VLOOKUP($C190&amp;"|"&amp;$B190&amp;"|"&amp;$D190,Empresas!$C$6:$CC$92,$G190+6+1,0),0))))</f>
        <v>0</v>
      </c>
      <c r="AB190" s="147">
        <f>IF(AND($I190="Si",K190=1),1,IF(AND($I190="Fisico",K190=1),1,IF(AND(K190=1,$I190="Electronico"),2,IF(K190=1,VLOOKUP($C190&amp;"|"&amp;$B190&amp;"|"&amp;$D190,Empresas!$C$6:$CC$92,$G190+6+1,0),0))))</f>
        <v>0</v>
      </c>
      <c r="AC190" s="147">
        <f>IF(AND($I190="Si",L190=1),1,IF(AND($I190="Fisico",L190=1),1,IF(AND(L190=1,$I190="Electronico"),2,IF(L190=1,VLOOKUP($C190&amp;"|"&amp;$B190&amp;"|"&amp;$D190,Empresas!$C$6:$CC$92,$G190+6+1,0),0))))</f>
        <v>0</v>
      </c>
      <c r="AD190" s="147">
        <f>IF(AND($I190="Si",M190=1),1,IF(AND($I190="Fisico",M190=1),1,IF(AND(M190=1,$I190="Electronico"),2,IF(M190=1,VLOOKUP($C190&amp;"|"&amp;$B190&amp;"|"&amp;$D190,Empresas!$C$6:$CC$92,$G190+6+1,0),0))))</f>
        <v>0</v>
      </c>
      <c r="AE190" s="147">
        <f>IF(AND($I190="Si",N190=1),1,IF(AND($I190="Fisico",N190=1),1,IF(AND(N190=1,$I190="Electronico"),2,IF(N190=1,VLOOKUP($C190&amp;"|"&amp;$B190&amp;"|"&amp;$D190,Empresas!$C$6:$CC$92,$G190+6+1,0),0))))</f>
        <v>0</v>
      </c>
      <c r="AF190" s="147">
        <f>IF(AND($I190="Si",O190=1),1,IF(AND($I190="Fisico",O190=1),1,IF(AND(O190=1,$I190="Electronico"),2,IF(O190=1,VLOOKUP($C190&amp;"|"&amp;$B190&amp;"|"&amp;$D190,Empresas!$C$6:$CC$92,$G190+6+1,0),0))))</f>
        <v>0</v>
      </c>
      <c r="AG190" s="147">
        <f>IF(AND($I190="Si",P190=1),1,IF(AND($I190="Fisico",P190=1),1,IF(AND(P190=1,$I190="Electronico"),2,IF(P190=1,VLOOKUP($C190&amp;"|"&amp;$B190&amp;"|"&amp;$D190,Empresas!$C$6:$CC$92,$G190+6+1,0),0))))</f>
        <v>0</v>
      </c>
      <c r="AH190" s="147">
        <f>IF(AND($I190="Si",Q190=1),1,IF(AND($I190="Fisico",Q190=1),1,IF(AND(Q190=1,$I190="Electronico"),2,IF(Q190=1,VLOOKUP($C190&amp;"|"&amp;$B190&amp;"|"&amp;$D190,Empresas!$C$6:$CC$92,$G190+6+1,0),0))))</f>
        <v>0</v>
      </c>
      <c r="AI190" s="147">
        <f>IF(AND($I190="Si",R190=1),1,IF(AND($I190="Fisico",R190=1),1,IF(AND(R190=1,$I190="Electronico"),2,IF(R190=1,VLOOKUP($C190&amp;"|"&amp;$B190&amp;"|"&amp;$D190,Empresas!$C$6:$CC$92,$G190+6+1,0),0))))</f>
        <v>0</v>
      </c>
      <c r="AJ190" s="147">
        <f>IF(AND($I190="Si",S190=1),1,IF(AND($I190="Fisico",S190=1),1,IF(AND(S190=1,$I190="Electronico"),2,IF(S190=1,VLOOKUP($C190&amp;"|"&amp;$B190&amp;"|"&amp;$D190,Empresas!$C$6:$CC$92,$G190+6+1,0),0))))</f>
        <v>0</v>
      </c>
      <c r="AK190" s="147">
        <f>IF(AND($I190="Si",T190=1),1,IF(AND($I190="Fisico",T190=1),1,IF(AND(T190=1,$I190="Electronico"),2,IF(T190=1,VLOOKUP($C190&amp;"|"&amp;$B190&amp;"|"&amp;$D190,Empresas!$C$6:$CC$92,$G190+6+1,0),0))))</f>
        <v>0</v>
      </c>
      <c r="AL190" s="147">
        <f>IF(AND($I190="Si",U190=1),1,IF(AND($I190="Fisico",U190=1),1,IF(AND(U190=1,$I190="Electronico"),2,IF(U190=1,VLOOKUP($C190&amp;"|"&amp;$B190&amp;"|"&amp;$D190,Empresas!$C$6:$CC$92,$G190+6+1,0),0))))</f>
        <v>0</v>
      </c>
      <c r="AM190" s="149">
        <f t="shared" si="23"/>
        <v>0</v>
      </c>
      <c r="AN190" s="149">
        <f t="shared" si="24"/>
        <v>0</v>
      </c>
      <c r="AO190" s="152">
        <f t="shared" si="25"/>
        <v>0</v>
      </c>
    </row>
    <row r="191" spans="1:41" x14ac:dyDescent="0.25">
      <c r="A191" s="137" t="str">
        <f>VLOOKUP(D191,Empresas!$D$7:$F$91,3,0)</f>
        <v>Omar</v>
      </c>
      <c r="B191" s="138" t="str">
        <f>VLOOKUP(D191,Empresas!$D$7:$G$91,4,0)</f>
        <v>Marisol</v>
      </c>
      <c r="C191" s="138" t="s">
        <v>544</v>
      </c>
      <c r="D191" s="138" t="s">
        <v>17</v>
      </c>
      <c r="E191" s="138" t="str">
        <f>VLOOKUP(D191,Empresas!$D$7:$E$92,2,0)</f>
        <v>ECONAIT S.A.C.</v>
      </c>
      <c r="F191" s="138" t="s">
        <v>171</v>
      </c>
      <c r="G191" s="139">
        <f t="shared" si="30"/>
        <v>46</v>
      </c>
      <c r="H191" s="139" t="str">
        <f>VLOOKUP(D191,Empresas!$D$6:$L$92,7,0)</f>
        <v>Mensual</v>
      </c>
      <c r="I191" s="138" t="str">
        <f>VLOOKUP(VLOOKUP(D191&amp;"|"&amp;B191,Empresas!$I$7:$CB$92,G191,0),Tablas!$A$3:$B$5,2,0)</f>
        <v>No aplica</v>
      </c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 t="str">
        <f>VLOOKUP(D191,Empresas!$D$7:$CF$91,81,0)</f>
        <v>A</v>
      </c>
      <c r="W191" s="78" t="str">
        <f>VLOOKUP(D191,Empresas!$D$7:$M$91,10,0)</f>
        <v>General</v>
      </c>
      <c r="X191" s="69" t="str">
        <f t="shared" si="21"/>
        <v>SI</v>
      </c>
      <c r="Y191" s="153" t="str">
        <f t="shared" si="22"/>
        <v>No aplica</v>
      </c>
      <c r="Z191" s="147">
        <f>IF(Y191="No aplica",0,IF(I191="no",0,IF(I191="No aplica",0,IF(I191="Si",1,IF(I191="Fisico",1,IF(I191="Electronico",2,VLOOKUP(C191&amp;"|"&amp;B191&amp;"|"&amp;D191,Empresas!$C$6:$CC$92,G191+6+1,0)))))))</f>
        <v>0</v>
      </c>
      <c r="AA191" s="147">
        <f>IF(AND($I191="Si",J191=1),1,IF(AND($I191="Fisico",J191=1),1,IF(AND(J191=1,$I191="Electronico"),2,IF(J191=1,VLOOKUP($C191&amp;"|"&amp;$B191&amp;"|"&amp;$D191,Empresas!$C$6:$CC$92,$G191+6+1,0),0))))</f>
        <v>0</v>
      </c>
      <c r="AB191" s="147">
        <f>IF(AND($I191="Si",K191=1),1,IF(AND($I191="Fisico",K191=1),1,IF(AND(K191=1,$I191="Electronico"),2,IF(K191=1,VLOOKUP($C191&amp;"|"&amp;$B191&amp;"|"&amp;$D191,Empresas!$C$6:$CC$92,$G191+6+1,0),0))))</f>
        <v>0</v>
      </c>
      <c r="AC191" s="147">
        <f>IF(AND($I191="Si",L191=1),1,IF(AND($I191="Fisico",L191=1),1,IF(AND(L191=1,$I191="Electronico"),2,IF(L191=1,VLOOKUP($C191&amp;"|"&amp;$B191&amp;"|"&amp;$D191,Empresas!$C$6:$CC$92,$G191+6+1,0),0))))</f>
        <v>0</v>
      </c>
      <c r="AD191" s="147">
        <f>IF(AND($I191="Si",M191=1),1,IF(AND($I191="Fisico",M191=1),1,IF(AND(M191=1,$I191="Electronico"),2,IF(M191=1,VLOOKUP($C191&amp;"|"&amp;$B191&amp;"|"&amp;$D191,Empresas!$C$6:$CC$92,$G191+6+1,0),0))))</f>
        <v>0</v>
      </c>
      <c r="AE191" s="147">
        <f>IF(AND($I191="Si",N191=1),1,IF(AND($I191="Fisico",N191=1),1,IF(AND(N191=1,$I191="Electronico"),2,IF(N191=1,VLOOKUP($C191&amp;"|"&amp;$B191&amp;"|"&amp;$D191,Empresas!$C$6:$CC$92,$G191+6+1,0),0))))</f>
        <v>0</v>
      </c>
      <c r="AF191" s="147">
        <f>IF(AND($I191="Si",O191=1),1,IF(AND($I191="Fisico",O191=1),1,IF(AND(O191=1,$I191="Electronico"),2,IF(O191=1,VLOOKUP($C191&amp;"|"&amp;$B191&amp;"|"&amp;$D191,Empresas!$C$6:$CC$92,$G191+6+1,0),0))))</f>
        <v>0</v>
      </c>
      <c r="AG191" s="147">
        <f>IF(AND($I191="Si",P191=1),1,IF(AND($I191="Fisico",P191=1),1,IF(AND(P191=1,$I191="Electronico"),2,IF(P191=1,VLOOKUP($C191&amp;"|"&amp;$B191&amp;"|"&amp;$D191,Empresas!$C$6:$CC$92,$G191+6+1,0),0))))</f>
        <v>0</v>
      </c>
      <c r="AH191" s="147">
        <f>IF(AND($I191="Si",Q191=1),1,IF(AND($I191="Fisico",Q191=1),1,IF(AND(Q191=1,$I191="Electronico"),2,IF(Q191=1,VLOOKUP($C191&amp;"|"&amp;$B191&amp;"|"&amp;$D191,Empresas!$C$6:$CC$92,$G191+6+1,0),0))))</f>
        <v>0</v>
      </c>
      <c r="AI191" s="147">
        <f>IF(AND($I191="Si",R191=1),1,IF(AND($I191="Fisico",R191=1),1,IF(AND(R191=1,$I191="Electronico"),2,IF(R191=1,VLOOKUP($C191&amp;"|"&amp;$B191&amp;"|"&amp;$D191,Empresas!$C$6:$CC$92,$G191+6+1,0),0))))</f>
        <v>0</v>
      </c>
      <c r="AJ191" s="147">
        <f>IF(AND($I191="Si",S191=1),1,IF(AND($I191="Fisico",S191=1),1,IF(AND(S191=1,$I191="Electronico"),2,IF(S191=1,VLOOKUP($C191&amp;"|"&amp;$B191&amp;"|"&amp;$D191,Empresas!$C$6:$CC$92,$G191+6+1,0),0))))</f>
        <v>0</v>
      </c>
      <c r="AK191" s="147">
        <f>IF(AND($I191="Si",T191=1),1,IF(AND($I191="Fisico",T191=1),1,IF(AND(T191=1,$I191="Electronico"),2,IF(T191=1,VLOOKUP($C191&amp;"|"&amp;$B191&amp;"|"&amp;$D191,Empresas!$C$6:$CC$92,$G191+6+1,0),0))))</f>
        <v>0</v>
      </c>
      <c r="AL191" s="147">
        <f>IF(AND($I191="Si",U191=1),1,IF(AND($I191="Fisico",U191=1),1,IF(AND(U191=1,$I191="Electronico"),2,IF(U191=1,VLOOKUP($C191&amp;"|"&amp;$B191&amp;"|"&amp;$D191,Empresas!$C$6:$CC$92,$G191+6+1,0),0))))</f>
        <v>0</v>
      </c>
      <c r="AM191" s="149">
        <f t="shared" si="23"/>
        <v>0</v>
      </c>
      <c r="AN191" s="149">
        <f t="shared" si="24"/>
        <v>0</v>
      </c>
      <c r="AO191" s="152">
        <f t="shared" si="25"/>
        <v>0</v>
      </c>
    </row>
    <row r="192" spans="1:41" x14ac:dyDescent="0.25">
      <c r="A192" s="140" t="str">
        <f>VLOOKUP(D192,Empresas!$D$7:$F$91,3,0)</f>
        <v>Omar</v>
      </c>
      <c r="B192" s="141" t="str">
        <f>VLOOKUP(D192,Empresas!$D$7:$G$91,4,0)</f>
        <v>Marisol</v>
      </c>
      <c r="C192" s="141" t="s">
        <v>544</v>
      </c>
      <c r="D192" s="141" t="s">
        <v>17</v>
      </c>
      <c r="E192" s="141" t="str">
        <f>VLOOKUP(D192,Empresas!$D$7:$E$92,2,0)</f>
        <v>ECONAIT S.A.C.</v>
      </c>
      <c r="F192" s="141" t="s">
        <v>172</v>
      </c>
      <c r="G192" s="142">
        <f>+Empresas!$BF$2</f>
        <v>50</v>
      </c>
      <c r="H192" s="142" t="str">
        <f>VLOOKUP(D192,Empresas!$D$6:$L$92,7,0)</f>
        <v>Mensual</v>
      </c>
      <c r="I192" s="141" t="str">
        <f>VLOOKUP(VLOOKUP(D192&amp;"|"&amp;B192,Empresas!$I$7:$CB$92,G192,0),Tablas!$A$8:$B$10,2,0)</f>
        <v>Electronico</v>
      </c>
      <c r="J192" s="78">
        <v>1</v>
      </c>
      <c r="K192" s="78">
        <v>1</v>
      </c>
      <c r="L192" s="78">
        <v>1</v>
      </c>
      <c r="M192" s="78">
        <v>1</v>
      </c>
      <c r="N192" s="78">
        <v>1</v>
      </c>
      <c r="O192" s="78">
        <v>1</v>
      </c>
      <c r="P192" s="78">
        <v>1</v>
      </c>
      <c r="Q192" s="78">
        <v>1</v>
      </c>
      <c r="R192" s="78"/>
      <c r="S192" s="78"/>
      <c r="T192" s="78"/>
      <c r="U192" s="78"/>
      <c r="V192" s="78" t="str">
        <f>VLOOKUP(D192,Empresas!$D$7:$CF$91,81,0)</f>
        <v>A</v>
      </c>
      <c r="W192" s="78" t="str">
        <f>VLOOKUP(D192,Empresas!$D$7:$M$91,10,0)</f>
        <v>General</v>
      </c>
      <c r="X192" s="69" t="str">
        <f t="shared" si="21"/>
        <v>SI</v>
      </c>
      <c r="Y192" s="153" t="str">
        <f t="shared" si="22"/>
        <v>Si aplica</v>
      </c>
      <c r="Z192" s="147">
        <f>IF(Y192="No aplica",0,IF(I192="no",0,IF(I192="No aplica",0,IF(I192="Si",1,IF(I192="Fisico",1,IF(I192="Electronico",2,VLOOKUP(C192&amp;"|"&amp;B192&amp;"|"&amp;D192,Empresas!$C$6:$CC$92,G192+6+1,0)))))))</f>
        <v>2</v>
      </c>
      <c r="AA192" s="147">
        <f>IF(AND($I192="Si",J192=1),1,IF(AND($I192="Fisico",J192=1),1,IF(AND(J192=1,$I192="Electronico"),2,IF(J192=1,VLOOKUP($C192&amp;"|"&amp;$B192&amp;"|"&amp;$D192,Empresas!$C$6:$CC$92,$G192+6+1,0),0))))</f>
        <v>2</v>
      </c>
      <c r="AB192" s="147">
        <f>IF(AND($I192="Si",K192=1),1,IF(AND($I192="Fisico",K192=1),1,IF(AND(K192=1,$I192="Electronico"),2,IF(K192=1,VLOOKUP($C192&amp;"|"&amp;$B192&amp;"|"&amp;$D192,Empresas!$C$6:$CC$92,$G192+6+1,0),0))))</f>
        <v>2</v>
      </c>
      <c r="AC192" s="147">
        <f>IF(AND($I192="Si",L192=1),1,IF(AND($I192="Fisico",L192=1),1,IF(AND(L192=1,$I192="Electronico"),2,IF(L192=1,VLOOKUP($C192&amp;"|"&amp;$B192&amp;"|"&amp;$D192,Empresas!$C$6:$CC$92,$G192+6+1,0),0))))</f>
        <v>2</v>
      </c>
      <c r="AD192" s="147">
        <f>IF(AND($I192="Si",M192=1),1,IF(AND($I192="Fisico",M192=1),1,IF(AND(M192=1,$I192="Electronico"),2,IF(M192=1,VLOOKUP($C192&amp;"|"&amp;$B192&amp;"|"&amp;$D192,Empresas!$C$6:$CC$92,$G192+6+1,0),0))))</f>
        <v>2</v>
      </c>
      <c r="AE192" s="147">
        <f>IF(AND($I192="Si",N192=1),1,IF(AND($I192="Fisico",N192=1),1,IF(AND(N192=1,$I192="Electronico"),2,IF(N192=1,VLOOKUP($C192&amp;"|"&amp;$B192&amp;"|"&amp;$D192,Empresas!$C$6:$CC$92,$G192+6+1,0),0))))</f>
        <v>2</v>
      </c>
      <c r="AF192" s="147">
        <f>IF(AND($I192="Si",O192=1),1,IF(AND($I192="Fisico",O192=1),1,IF(AND(O192=1,$I192="Electronico"),2,IF(O192=1,VLOOKUP($C192&amp;"|"&amp;$B192&amp;"|"&amp;$D192,Empresas!$C$6:$CC$92,$G192+6+1,0),0))))</f>
        <v>2</v>
      </c>
      <c r="AG192" s="147">
        <f>IF(AND($I192="Si",P192=1),1,IF(AND($I192="Fisico",P192=1),1,IF(AND(P192=1,$I192="Electronico"),2,IF(P192=1,VLOOKUP($C192&amp;"|"&amp;$B192&amp;"|"&amp;$D192,Empresas!$C$6:$CC$92,$G192+6+1,0),0))))</f>
        <v>2</v>
      </c>
      <c r="AH192" s="147">
        <f>IF(AND($I192="Si",Q192=1),1,IF(AND($I192="Fisico",Q192=1),1,IF(AND(Q192=1,$I192="Electronico"),2,IF(Q192=1,VLOOKUP($C192&amp;"|"&amp;$B192&amp;"|"&amp;$D192,Empresas!$C$6:$CC$92,$G192+6+1,0),0))))</f>
        <v>2</v>
      </c>
      <c r="AI192" s="147">
        <f>IF(AND($I192="Si",R192=1),1,IF(AND($I192="Fisico",R192=1),1,IF(AND(R192=1,$I192="Electronico"),2,IF(R192=1,VLOOKUP($C192&amp;"|"&amp;$B192&amp;"|"&amp;$D192,Empresas!$C$6:$CC$92,$G192+6+1,0),0))))</f>
        <v>0</v>
      </c>
      <c r="AJ192" s="147">
        <f>IF(AND($I192="Si",S192=1),1,IF(AND($I192="Fisico",S192=1),1,IF(AND(S192=1,$I192="Electronico"),2,IF(S192=1,VLOOKUP($C192&amp;"|"&amp;$B192&amp;"|"&amp;$D192,Empresas!$C$6:$CC$92,$G192+6+1,0),0))))</f>
        <v>0</v>
      </c>
      <c r="AK192" s="147">
        <f>IF(AND($I192="Si",T192=1),1,IF(AND($I192="Fisico",T192=1),1,IF(AND(T192=1,$I192="Electronico"),2,IF(T192=1,VLOOKUP($C192&amp;"|"&amp;$B192&amp;"|"&amp;$D192,Empresas!$C$6:$CC$92,$G192+6+1,0),0))))</f>
        <v>0</v>
      </c>
      <c r="AL192" s="147">
        <f>IF(AND($I192="Si",U192=1),1,IF(AND($I192="Fisico",U192=1),1,IF(AND(U192=1,$I192="Electronico"),2,IF(U192=1,VLOOKUP($C192&amp;"|"&amp;$B192&amp;"|"&amp;$D192,Empresas!$C$6:$CC$92,$G192+6+1,0),0))))</f>
        <v>0</v>
      </c>
      <c r="AM192" s="149">
        <f t="shared" si="23"/>
        <v>16</v>
      </c>
      <c r="AN192" s="149">
        <f t="shared" si="24"/>
        <v>16</v>
      </c>
      <c r="AO192" s="152">
        <f t="shared" si="25"/>
        <v>1</v>
      </c>
    </row>
    <row r="193" spans="1:41" x14ac:dyDescent="0.25">
      <c r="A193" s="140" t="str">
        <f>VLOOKUP(D193,Empresas!$D$7:$F$91,3,0)</f>
        <v>Omar</v>
      </c>
      <c r="B193" s="141" t="str">
        <f>VLOOKUP(D193,Empresas!$D$7:$G$91,4,0)</f>
        <v>Marisol</v>
      </c>
      <c r="C193" s="141" t="s">
        <v>544</v>
      </c>
      <c r="D193" s="141" t="s">
        <v>17</v>
      </c>
      <c r="E193" s="141" t="str">
        <f>VLOOKUP(D193,Empresas!$D$7:$E$92,2,0)</f>
        <v>ECONAIT S.A.C.</v>
      </c>
      <c r="F193" s="141" t="s">
        <v>173</v>
      </c>
      <c r="G193" s="142">
        <f>+G192+1</f>
        <v>51</v>
      </c>
      <c r="H193" s="142" t="str">
        <f>VLOOKUP(D193,Empresas!$D$6:$L$92,7,0)</f>
        <v>Mensual</v>
      </c>
      <c r="I193" s="141" t="str">
        <f>VLOOKUP(VLOOKUP(D193&amp;"|"&amp;B193,Empresas!$I$7:$CB$92,G193,0),Tablas!$A$8:$B$10,2,0)</f>
        <v>Electronico</v>
      </c>
      <c r="J193" s="78">
        <v>1</v>
      </c>
      <c r="K193" s="78">
        <v>1</v>
      </c>
      <c r="L193" s="78">
        <v>1</v>
      </c>
      <c r="M193" s="78">
        <v>1</v>
      </c>
      <c r="N193" s="78">
        <v>1</v>
      </c>
      <c r="O193" s="78">
        <v>1</v>
      </c>
      <c r="P193" s="78">
        <v>1</v>
      </c>
      <c r="Q193" s="78">
        <v>1</v>
      </c>
      <c r="R193" s="78"/>
      <c r="S193" s="78"/>
      <c r="T193" s="78"/>
      <c r="U193" s="78"/>
      <c r="V193" s="78" t="str">
        <f>VLOOKUP(D193,Empresas!$D$7:$CF$91,81,0)</f>
        <v>A</v>
      </c>
      <c r="W193" s="78" t="str">
        <f>VLOOKUP(D193,Empresas!$D$7:$M$91,10,0)</f>
        <v>General</v>
      </c>
      <c r="X193" s="69" t="str">
        <f t="shared" si="21"/>
        <v>SI</v>
      </c>
      <c r="Y193" s="153" t="str">
        <f t="shared" si="22"/>
        <v>Si aplica</v>
      </c>
      <c r="Z193" s="147">
        <f>IF(Y193="No aplica",0,IF(I193="no",0,IF(I193="No aplica",0,IF(I193="Si",1,IF(I193="Fisico",1,IF(I193="Electronico",2,VLOOKUP(C193&amp;"|"&amp;B193&amp;"|"&amp;D193,Empresas!$C$6:$CC$92,G193+6+1,0)))))))</f>
        <v>2</v>
      </c>
      <c r="AA193" s="147">
        <f>IF(AND($I193="Si",J193=1),1,IF(AND($I193="Fisico",J193=1),1,IF(AND(J193=1,$I193="Electronico"),2,IF(J193=1,VLOOKUP($C193&amp;"|"&amp;$B193&amp;"|"&amp;$D193,Empresas!$C$6:$CC$92,$G193+6+1,0),0))))</f>
        <v>2</v>
      </c>
      <c r="AB193" s="147">
        <f>IF(AND($I193="Si",K193=1),1,IF(AND($I193="Fisico",K193=1),1,IF(AND(K193=1,$I193="Electronico"),2,IF(K193=1,VLOOKUP($C193&amp;"|"&amp;$B193&amp;"|"&amp;$D193,Empresas!$C$6:$CC$92,$G193+6+1,0),0))))</f>
        <v>2</v>
      </c>
      <c r="AC193" s="147">
        <f>IF(AND($I193="Si",L193=1),1,IF(AND($I193="Fisico",L193=1),1,IF(AND(L193=1,$I193="Electronico"),2,IF(L193=1,VLOOKUP($C193&amp;"|"&amp;$B193&amp;"|"&amp;$D193,Empresas!$C$6:$CC$92,$G193+6+1,0),0))))</f>
        <v>2</v>
      </c>
      <c r="AD193" s="147">
        <f>IF(AND($I193="Si",M193=1),1,IF(AND($I193="Fisico",M193=1),1,IF(AND(M193=1,$I193="Electronico"),2,IF(M193=1,VLOOKUP($C193&amp;"|"&amp;$B193&amp;"|"&amp;$D193,Empresas!$C$6:$CC$92,$G193+6+1,0),0))))</f>
        <v>2</v>
      </c>
      <c r="AE193" s="147">
        <f>IF(AND($I193="Si",N193=1),1,IF(AND($I193="Fisico",N193=1),1,IF(AND(N193=1,$I193="Electronico"),2,IF(N193=1,VLOOKUP($C193&amp;"|"&amp;$B193&amp;"|"&amp;$D193,Empresas!$C$6:$CC$92,$G193+6+1,0),0))))</f>
        <v>2</v>
      </c>
      <c r="AF193" s="147">
        <f>IF(AND($I193="Si",O193=1),1,IF(AND($I193="Fisico",O193=1),1,IF(AND(O193=1,$I193="Electronico"),2,IF(O193=1,VLOOKUP($C193&amp;"|"&amp;$B193&amp;"|"&amp;$D193,Empresas!$C$6:$CC$92,$G193+6+1,0),0))))</f>
        <v>2</v>
      </c>
      <c r="AG193" s="147">
        <f>IF(AND($I193="Si",P193=1),1,IF(AND($I193="Fisico",P193=1),1,IF(AND(P193=1,$I193="Electronico"),2,IF(P193=1,VLOOKUP($C193&amp;"|"&amp;$B193&amp;"|"&amp;$D193,Empresas!$C$6:$CC$92,$G193+6+1,0),0))))</f>
        <v>2</v>
      </c>
      <c r="AH193" s="147">
        <f>IF(AND($I193="Si",Q193=1),1,IF(AND($I193="Fisico",Q193=1),1,IF(AND(Q193=1,$I193="Electronico"),2,IF(Q193=1,VLOOKUP($C193&amp;"|"&amp;$B193&amp;"|"&amp;$D193,Empresas!$C$6:$CC$92,$G193+6+1,0),0))))</f>
        <v>2</v>
      </c>
      <c r="AI193" s="147">
        <f>IF(AND($I193="Si",R193=1),1,IF(AND($I193="Fisico",R193=1),1,IF(AND(R193=1,$I193="Electronico"),2,IF(R193=1,VLOOKUP($C193&amp;"|"&amp;$B193&amp;"|"&amp;$D193,Empresas!$C$6:$CC$92,$G193+6+1,0),0))))</f>
        <v>0</v>
      </c>
      <c r="AJ193" s="147">
        <f>IF(AND($I193="Si",S193=1),1,IF(AND($I193="Fisico",S193=1),1,IF(AND(S193=1,$I193="Electronico"),2,IF(S193=1,VLOOKUP($C193&amp;"|"&amp;$B193&amp;"|"&amp;$D193,Empresas!$C$6:$CC$92,$G193+6+1,0),0))))</f>
        <v>0</v>
      </c>
      <c r="AK193" s="147">
        <f>IF(AND($I193="Si",T193=1),1,IF(AND($I193="Fisico",T193=1),1,IF(AND(T193=1,$I193="Electronico"),2,IF(T193=1,VLOOKUP($C193&amp;"|"&amp;$B193&amp;"|"&amp;$D193,Empresas!$C$6:$CC$92,$G193+6+1,0),0))))</f>
        <v>0</v>
      </c>
      <c r="AL193" s="147">
        <f>IF(AND($I193="Si",U193=1),1,IF(AND($I193="Fisico",U193=1),1,IF(AND(U193=1,$I193="Electronico"),2,IF(U193=1,VLOOKUP($C193&amp;"|"&amp;$B193&amp;"|"&amp;$D193,Empresas!$C$6:$CC$92,$G193+6+1,0),0))))</f>
        <v>0</v>
      </c>
      <c r="AM193" s="149">
        <f t="shared" si="23"/>
        <v>16</v>
      </c>
      <c r="AN193" s="149">
        <f t="shared" si="24"/>
        <v>16</v>
      </c>
      <c r="AO193" s="152">
        <f t="shared" si="25"/>
        <v>1</v>
      </c>
    </row>
    <row r="194" spans="1:41" x14ac:dyDescent="0.25">
      <c r="A194" s="140" t="str">
        <f>VLOOKUP(D194,Empresas!$D$7:$F$91,3,0)</f>
        <v>Omar</v>
      </c>
      <c r="B194" s="141" t="str">
        <f>VLOOKUP(D194,Empresas!$D$7:$G$91,4,0)</f>
        <v>Marisol</v>
      </c>
      <c r="C194" s="141" t="s">
        <v>544</v>
      </c>
      <c r="D194" s="141" t="s">
        <v>17</v>
      </c>
      <c r="E194" s="141" t="str">
        <f>VLOOKUP(D194,Empresas!$D$7:$E$92,2,0)</f>
        <v>ECONAIT S.A.C.</v>
      </c>
      <c r="F194" s="141" t="s">
        <v>174</v>
      </c>
      <c r="G194" s="142">
        <f t="shared" ref="G194:G202" si="31">+G193+1</f>
        <v>52</v>
      </c>
      <c r="H194" s="142" t="str">
        <f>VLOOKUP(D194,Empresas!$D$6:$L$92,7,0)</f>
        <v>Mensual</v>
      </c>
      <c r="I194" s="141" t="str">
        <f>VLOOKUP(VLOOKUP(D194&amp;"|"&amp;B194,Empresas!$I$7:$CB$92,G194,0),Tablas!$A$8:$B$10,2,0)</f>
        <v>Fisico</v>
      </c>
      <c r="J194" s="78">
        <v>2</v>
      </c>
      <c r="K194" s="78">
        <v>2</v>
      </c>
      <c r="L194" s="78">
        <v>2</v>
      </c>
      <c r="M194" s="78">
        <v>2</v>
      </c>
      <c r="N194" s="78">
        <v>2</v>
      </c>
      <c r="O194" s="78">
        <v>2</v>
      </c>
      <c r="P194" s="78">
        <v>2</v>
      </c>
      <c r="Q194" s="78">
        <v>2</v>
      </c>
      <c r="R194" s="78"/>
      <c r="S194" s="78"/>
      <c r="T194" s="78"/>
      <c r="U194" s="78"/>
      <c r="V194" s="78" t="str">
        <f>VLOOKUP(D194,Empresas!$D$7:$CF$91,81,0)</f>
        <v>A</v>
      </c>
      <c r="W194" s="78" t="str">
        <f>VLOOKUP(D194,Empresas!$D$7:$M$91,10,0)</f>
        <v>General</v>
      </c>
      <c r="X194" s="69" t="str">
        <f t="shared" si="21"/>
        <v>SI</v>
      </c>
      <c r="Y194" s="153" t="str">
        <f t="shared" si="22"/>
        <v>Si aplica</v>
      </c>
      <c r="Z194" s="147">
        <f>IF(Y194="No aplica",0,IF(I194="no",0,IF(I194="No aplica",0,IF(I194="Si",1,IF(I194="Fisico",1,IF(I194="Electronico",2,VLOOKUP(C194&amp;"|"&amp;B194&amp;"|"&amp;D194,Empresas!$C$6:$CC$92,G194+6+1,0)))))))</f>
        <v>1</v>
      </c>
      <c r="AA194" s="147">
        <f>IF(AND($I194="Si",J194=1),1,IF(AND($I194="Fisico",J194=1),1,IF(AND(J194=1,$I194="Electronico"),2,IF(J194=1,VLOOKUP($C194&amp;"|"&amp;$B194&amp;"|"&amp;$D194,Empresas!$C$6:$CC$92,$G194+6+1,0),0))))</f>
        <v>0</v>
      </c>
      <c r="AB194" s="147">
        <f>IF(AND($I194="Si",K194=1),1,IF(AND($I194="Fisico",K194=1),1,IF(AND(K194=1,$I194="Electronico"),2,IF(K194=1,VLOOKUP($C194&amp;"|"&amp;$B194&amp;"|"&amp;$D194,Empresas!$C$6:$CC$92,$G194+6+1,0),0))))</f>
        <v>0</v>
      </c>
      <c r="AC194" s="147">
        <f>IF(AND($I194="Si",L194=1),1,IF(AND($I194="Fisico",L194=1),1,IF(AND(L194=1,$I194="Electronico"),2,IF(L194=1,VLOOKUP($C194&amp;"|"&amp;$B194&amp;"|"&amp;$D194,Empresas!$C$6:$CC$92,$G194+6+1,0),0))))</f>
        <v>0</v>
      </c>
      <c r="AD194" s="147">
        <f>IF(AND($I194="Si",M194=1),1,IF(AND($I194="Fisico",M194=1),1,IF(AND(M194=1,$I194="Electronico"),2,IF(M194=1,VLOOKUP($C194&amp;"|"&amp;$B194&amp;"|"&amp;$D194,Empresas!$C$6:$CC$92,$G194+6+1,0),0))))</f>
        <v>0</v>
      </c>
      <c r="AE194" s="147">
        <f>IF(AND($I194="Si",N194=1),1,IF(AND($I194="Fisico",N194=1),1,IF(AND(N194=1,$I194="Electronico"),2,IF(N194=1,VLOOKUP($C194&amp;"|"&amp;$B194&amp;"|"&amp;$D194,Empresas!$C$6:$CC$92,$G194+6+1,0),0))))</f>
        <v>0</v>
      </c>
      <c r="AF194" s="147">
        <f>IF(AND($I194="Si",O194=1),1,IF(AND($I194="Fisico",O194=1),1,IF(AND(O194=1,$I194="Electronico"),2,IF(O194=1,VLOOKUP($C194&amp;"|"&amp;$B194&amp;"|"&amp;$D194,Empresas!$C$6:$CC$92,$G194+6+1,0),0))))</f>
        <v>0</v>
      </c>
      <c r="AG194" s="147">
        <f>IF(AND($I194="Si",P194=1),1,IF(AND($I194="Fisico",P194=1),1,IF(AND(P194=1,$I194="Electronico"),2,IF(P194=1,VLOOKUP($C194&amp;"|"&amp;$B194&amp;"|"&amp;$D194,Empresas!$C$6:$CC$92,$G194+6+1,0),0))))</f>
        <v>0</v>
      </c>
      <c r="AH194" s="147">
        <f>IF(AND($I194="Si",Q194=1),1,IF(AND($I194="Fisico",Q194=1),1,IF(AND(Q194=1,$I194="Electronico"),2,IF(Q194=1,VLOOKUP($C194&amp;"|"&amp;$B194&amp;"|"&amp;$D194,Empresas!$C$6:$CC$92,$G194+6+1,0),0))))</f>
        <v>0</v>
      </c>
      <c r="AI194" s="147">
        <f>IF(AND($I194="Si",R194=1),1,IF(AND($I194="Fisico",R194=1),1,IF(AND(R194=1,$I194="Electronico"),2,IF(R194=1,VLOOKUP($C194&amp;"|"&amp;$B194&amp;"|"&amp;$D194,Empresas!$C$6:$CC$92,$G194+6+1,0),0))))</f>
        <v>0</v>
      </c>
      <c r="AJ194" s="147">
        <f>IF(AND($I194="Si",S194=1),1,IF(AND($I194="Fisico",S194=1),1,IF(AND(S194=1,$I194="Electronico"),2,IF(S194=1,VLOOKUP($C194&amp;"|"&amp;$B194&amp;"|"&amp;$D194,Empresas!$C$6:$CC$92,$G194+6+1,0),0))))</f>
        <v>0</v>
      </c>
      <c r="AK194" s="147">
        <f>IF(AND($I194="Si",T194=1),1,IF(AND($I194="Fisico",T194=1),1,IF(AND(T194=1,$I194="Electronico"),2,IF(T194=1,VLOOKUP($C194&amp;"|"&amp;$B194&amp;"|"&amp;$D194,Empresas!$C$6:$CC$92,$G194+6+1,0),0))))</f>
        <v>0</v>
      </c>
      <c r="AL194" s="147">
        <f>IF(AND($I194="Si",U194=1),1,IF(AND($I194="Fisico",U194=1),1,IF(AND(U194=1,$I194="Electronico"),2,IF(U194=1,VLOOKUP($C194&amp;"|"&amp;$B194&amp;"|"&amp;$D194,Empresas!$C$6:$CC$92,$G194+6+1,0),0))))</f>
        <v>0</v>
      </c>
      <c r="AM194" s="149">
        <f t="shared" si="23"/>
        <v>0</v>
      </c>
      <c r="AN194" s="149">
        <f t="shared" si="24"/>
        <v>8</v>
      </c>
      <c r="AO194" s="152">
        <f t="shared" si="25"/>
        <v>0</v>
      </c>
    </row>
    <row r="195" spans="1:41" x14ac:dyDescent="0.25">
      <c r="A195" s="140" t="str">
        <f>VLOOKUP(D195,Empresas!$D$7:$F$91,3,0)</f>
        <v>Omar</v>
      </c>
      <c r="B195" s="141" t="str">
        <f>VLOOKUP(D195,Empresas!$D$7:$G$91,4,0)</f>
        <v>Marisol</v>
      </c>
      <c r="C195" s="141" t="s">
        <v>544</v>
      </c>
      <c r="D195" s="141" t="s">
        <v>17</v>
      </c>
      <c r="E195" s="141" t="str">
        <f>VLOOKUP(D195,Empresas!$D$7:$E$92,2,0)</f>
        <v>ECONAIT S.A.C.</v>
      </c>
      <c r="F195" s="141" t="s">
        <v>175</v>
      </c>
      <c r="G195" s="142">
        <f t="shared" si="31"/>
        <v>53</v>
      </c>
      <c r="H195" s="142" t="str">
        <f>VLOOKUP(D195,Empresas!$D$6:$L$92,7,0)</f>
        <v>Mensual</v>
      </c>
      <c r="I195" s="141" t="str">
        <f>VLOOKUP(VLOOKUP(D195&amp;"|"&amp;B195,Empresas!$I$7:$CB$92,G195,0),Tablas!$A$8:$B$10,2,0)</f>
        <v>No aplica</v>
      </c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 t="str">
        <f>VLOOKUP(D195,Empresas!$D$7:$CF$91,81,0)</f>
        <v>A</v>
      </c>
      <c r="W195" s="78" t="str">
        <f>VLOOKUP(D195,Empresas!$D$7:$M$91,10,0)</f>
        <v>General</v>
      </c>
      <c r="X195" s="69" t="str">
        <f t="shared" si="21"/>
        <v>SI</v>
      </c>
      <c r="Y195" s="153" t="str">
        <f t="shared" si="22"/>
        <v>No aplica</v>
      </c>
      <c r="Z195" s="147">
        <f>IF(Y195="No aplica",0,IF(I195="no",0,IF(I195="No aplica",0,IF(I195="Si",1,IF(I195="Fisico",1,IF(I195="Electronico",2,VLOOKUP(C195&amp;"|"&amp;B195&amp;"|"&amp;D195,Empresas!$C$6:$CC$92,G195+6+1,0)))))))</f>
        <v>0</v>
      </c>
      <c r="AA195" s="147">
        <f>IF(AND($I195="Si",J195=1),1,IF(AND($I195="Fisico",J195=1),1,IF(AND(J195=1,$I195="Electronico"),2,IF(J195=1,VLOOKUP($C195&amp;"|"&amp;$B195&amp;"|"&amp;$D195,Empresas!$C$6:$CC$92,$G195+6+1,0),0))))</f>
        <v>0</v>
      </c>
      <c r="AB195" s="147">
        <f>IF(AND($I195="Si",K195=1),1,IF(AND($I195="Fisico",K195=1),1,IF(AND(K195=1,$I195="Electronico"),2,IF(K195=1,VLOOKUP($C195&amp;"|"&amp;$B195&amp;"|"&amp;$D195,Empresas!$C$6:$CC$92,$G195+6+1,0),0))))</f>
        <v>0</v>
      </c>
      <c r="AC195" s="147">
        <f>IF(AND($I195="Si",L195=1),1,IF(AND($I195="Fisico",L195=1),1,IF(AND(L195=1,$I195="Electronico"),2,IF(L195=1,VLOOKUP($C195&amp;"|"&amp;$B195&amp;"|"&amp;$D195,Empresas!$C$6:$CC$92,$G195+6+1,0),0))))</f>
        <v>0</v>
      </c>
      <c r="AD195" s="147">
        <f>IF(AND($I195="Si",M195=1),1,IF(AND($I195="Fisico",M195=1),1,IF(AND(M195=1,$I195="Electronico"),2,IF(M195=1,VLOOKUP($C195&amp;"|"&amp;$B195&amp;"|"&amp;$D195,Empresas!$C$6:$CC$92,$G195+6+1,0),0))))</f>
        <v>0</v>
      </c>
      <c r="AE195" s="147">
        <f>IF(AND($I195="Si",N195=1),1,IF(AND($I195="Fisico",N195=1),1,IF(AND(N195=1,$I195="Electronico"),2,IF(N195=1,VLOOKUP($C195&amp;"|"&amp;$B195&amp;"|"&amp;$D195,Empresas!$C$6:$CC$92,$G195+6+1,0),0))))</f>
        <v>0</v>
      </c>
      <c r="AF195" s="147">
        <f>IF(AND($I195="Si",O195=1),1,IF(AND($I195="Fisico",O195=1),1,IF(AND(O195=1,$I195="Electronico"),2,IF(O195=1,VLOOKUP($C195&amp;"|"&amp;$B195&amp;"|"&amp;$D195,Empresas!$C$6:$CC$92,$G195+6+1,0),0))))</f>
        <v>0</v>
      </c>
      <c r="AG195" s="147">
        <f>IF(AND($I195="Si",P195=1),1,IF(AND($I195="Fisico",P195=1),1,IF(AND(P195=1,$I195="Electronico"),2,IF(P195=1,VLOOKUP($C195&amp;"|"&amp;$B195&amp;"|"&amp;$D195,Empresas!$C$6:$CC$92,$G195+6+1,0),0))))</f>
        <v>0</v>
      </c>
      <c r="AH195" s="147">
        <f>IF(AND($I195="Si",Q195=1),1,IF(AND($I195="Fisico",Q195=1),1,IF(AND(Q195=1,$I195="Electronico"),2,IF(Q195=1,VLOOKUP($C195&amp;"|"&amp;$B195&amp;"|"&amp;$D195,Empresas!$C$6:$CC$92,$G195+6+1,0),0))))</f>
        <v>0</v>
      </c>
      <c r="AI195" s="147">
        <f>IF(AND($I195="Si",R195=1),1,IF(AND($I195="Fisico",R195=1),1,IF(AND(R195=1,$I195="Electronico"),2,IF(R195=1,VLOOKUP($C195&amp;"|"&amp;$B195&amp;"|"&amp;$D195,Empresas!$C$6:$CC$92,$G195+6+1,0),0))))</f>
        <v>0</v>
      </c>
      <c r="AJ195" s="147">
        <f>IF(AND($I195="Si",S195=1),1,IF(AND($I195="Fisico",S195=1),1,IF(AND(S195=1,$I195="Electronico"),2,IF(S195=1,VLOOKUP($C195&amp;"|"&amp;$B195&amp;"|"&amp;$D195,Empresas!$C$6:$CC$92,$G195+6+1,0),0))))</f>
        <v>0</v>
      </c>
      <c r="AK195" s="147">
        <f>IF(AND($I195="Si",T195=1),1,IF(AND($I195="Fisico",T195=1),1,IF(AND(T195=1,$I195="Electronico"),2,IF(T195=1,VLOOKUP($C195&amp;"|"&amp;$B195&amp;"|"&amp;$D195,Empresas!$C$6:$CC$92,$G195+6+1,0),0))))</f>
        <v>0</v>
      </c>
      <c r="AL195" s="147">
        <f>IF(AND($I195="Si",U195=1),1,IF(AND($I195="Fisico",U195=1),1,IF(AND(U195=1,$I195="Electronico"),2,IF(U195=1,VLOOKUP($C195&amp;"|"&amp;$B195&amp;"|"&amp;$D195,Empresas!$C$6:$CC$92,$G195+6+1,0),0))))</f>
        <v>0</v>
      </c>
      <c r="AM195" s="149">
        <f t="shared" si="23"/>
        <v>0</v>
      </c>
      <c r="AN195" s="149">
        <f t="shared" si="24"/>
        <v>0</v>
      </c>
      <c r="AO195" s="152">
        <f t="shared" si="25"/>
        <v>0</v>
      </c>
    </row>
    <row r="196" spans="1:41" x14ac:dyDescent="0.25">
      <c r="A196" s="140" t="str">
        <f>VLOOKUP(D196,Empresas!$D$7:$F$91,3,0)</f>
        <v>Omar</v>
      </c>
      <c r="B196" s="141" t="str">
        <f>VLOOKUP(D196,Empresas!$D$7:$G$91,4,0)</f>
        <v>Marisol</v>
      </c>
      <c r="C196" s="141" t="s">
        <v>544</v>
      </c>
      <c r="D196" s="141" t="s">
        <v>17</v>
      </c>
      <c r="E196" s="141" t="str">
        <f>VLOOKUP(D196,Empresas!$D$7:$E$92,2,0)</f>
        <v>ECONAIT S.A.C.</v>
      </c>
      <c r="F196" s="141" t="s">
        <v>176</v>
      </c>
      <c r="G196" s="142">
        <f t="shared" si="31"/>
        <v>54</v>
      </c>
      <c r="H196" s="142" t="str">
        <f>VLOOKUP(D196,Empresas!$D$6:$L$92,7,0)</f>
        <v>Mensual</v>
      </c>
      <c r="I196" s="141" t="str">
        <f>VLOOKUP(VLOOKUP(D196&amp;"|"&amp;B196,Empresas!$I$7:$CB$92,G196,0),Tablas!$A$8:$B$10,2,0)</f>
        <v>Fisico</v>
      </c>
      <c r="J196" s="78">
        <v>2</v>
      </c>
      <c r="K196" s="78">
        <v>2</v>
      </c>
      <c r="L196" s="78">
        <v>2</v>
      </c>
      <c r="M196" s="78">
        <v>2</v>
      </c>
      <c r="N196" s="78">
        <v>2</v>
      </c>
      <c r="O196" s="78">
        <v>2</v>
      </c>
      <c r="P196" s="78">
        <v>2</v>
      </c>
      <c r="Q196" s="78">
        <v>2</v>
      </c>
      <c r="R196" s="78"/>
      <c r="S196" s="78"/>
      <c r="T196" s="78"/>
      <c r="U196" s="78"/>
      <c r="V196" s="78" t="str">
        <f>VLOOKUP(D196,Empresas!$D$7:$CF$91,81,0)</f>
        <v>A</v>
      </c>
      <c r="W196" s="78" t="str">
        <f>VLOOKUP(D196,Empresas!$D$7:$M$91,10,0)</f>
        <v>General</v>
      </c>
      <c r="X196" s="69" t="str">
        <f t="shared" ref="X196:X259" si="32">IF(OR(LEFT(F196,5)="02.06",LEFT(F196,5)="02.08",LEFT(F196,5)="02.09",LEFT(F196,5)="02.10",LEFT(F196,5)="02.11",LEFT(F196,5)="03.08",LEFT(F196,5)="03.09",LEFT(F196,5)="03.10"),"NO","SI")</f>
        <v>SI</v>
      </c>
      <c r="Y196" s="153" t="str">
        <f t="shared" ref="Y196:Y259" si="33">IF(SUM(J196:U196)=0,"No aplica","Si aplica")</f>
        <v>Si aplica</v>
      </c>
      <c r="Z196" s="147">
        <f>IF(Y196="No aplica",0,IF(I196="no",0,IF(I196="No aplica",0,IF(I196="Si",1,IF(I196="Fisico",1,IF(I196="Electronico",2,VLOOKUP(C196&amp;"|"&amp;B196&amp;"|"&amp;D196,Empresas!$C$6:$CC$92,G196+6+1,0)))))))</f>
        <v>1</v>
      </c>
      <c r="AA196" s="147">
        <f>IF(AND($I196="Si",J196=1),1,IF(AND($I196="Fisico",J196=1),1,IF(AND(J196=1,$I196="Electronico"),2,IF(J196=1,VLOOKUP($C196&amp;"|"&amp;$B196&amp;"|"&amp;$D196,Empresas!$C$6:$CC$92,$G196+6+1,0),0))))</f>
        <v>0</v>
      </c>
      <c r="AB196" s="147">
        <f>IF(AND($I196="Si",K196=1),1,IF(AND($I196="Fisico",K196=1),1,IF(AND(K196=1,$I196="Electronico"),2,IF(K196=1,VLOOKUP($C196&amp;"|"&amp;$B196&amp;"|"&amp;$D196,Empresas!$C$6:$CC$92,$G196+6+1,0),0))))</f>
        <v>0</v>
      </c>
      <c r="AC196" s="147">
        <f>IF(AND($I196="Si",L196=1),1,IF(AND($I196="Fisico",L196=1),1,IF(AND(L196=1,$I196="Electronico"),2,IF(L196=1,VLOOKUP($C196&amp;"|"&amp;$B196&amp;"|"&amp;$D196,Empresas!$C$6:$CC$92,$G196+6+1,0),0))))</f>
        <v>0</v>
      </c>
      <c r="AD196" s="147">
        <f>IF(AND($I196="Si",M196=1),1,IF(AND($I196="Fisico",M196=1),1,IF(AND(M196=1,$I196="Electronico"),2,IF(M196=1,VLOOKUP($C196&amp;"|"&amp;$B196&amp;"|"&amp;$D196,Empresas!$C$6:$CC$92,$G196+6+1,0),0))))</f>
        <v>0</v>
      </c>
      <c r="AE196" s="147">
        <f>IF(AND($I196="Si",N196=1),1,IF(AND($I196="Fisico",N196=1),1,IF(AND(N196=1,$I196="Electronico"),2,IF(N196=1,VLOOKUP($C196&amp;"|"&amp;$B196&amp;"|"&amp;$D196,Empresas!$C$6:$CC$92,$G196+6+1,0),0))))</f>
        <v>0</v>
      </c>
      <c r="AF196" s="147">
        <f>IF(AND($I196="Si",O196=1),1,IF(AND($I196="Fisico",O196=1),1,IF(AND(O196=1,$I196="Electronico"),2,IF(O196=1,VLOOKUP($C196&amp;"|"&amp;$B196&amp;"|"&amp;$D196,Empresas!$C$6:$CC$92,$G196+6+1,0),0))))</f>
        <v>0</v>
      </c>
      <c r="AG196" s="147">
        <f>IF(AND($I196="Si",P196=1),1,IF(AND($I196="Fisico",P196=1),1,IF(AND(P196=1,$I196="Electronico"),2,IF(P196=1,VLOOKUP($C196&amp;"|"&amp;$B196&amp;"|"&amp;$D196,Empresas!$C$6:$CC$92,$G196+6+1,0),0))))</f>
        <v>0</v>
      </c>
      <c r="AH196" s="147">
        <f>IF(AND($I196="Si",Q196=1),1,IF(AND($I196="Fisico",Q196=1),1,IF(AND(Q196=1,$I196="Electronico"),2,IF(Q196=1,VLOOKUP($C196&amp;"|"&amp;$B196&amp;"|"&amp;$D196,Empresas!$C$6:$CC$92,$G196+6+1,0),0))))</f>
        <v>0</v>
      </c>
      <c r="AI196" s="147">
        <f>IF(AND($I196="Si",R196=1),1,IF(AND($I196="Fisico",R196=1),1,IF(AND(R196=1,$I196="Electronico"),2,IF(R196=1,VLOOKUP($C196&amp;"|"&amp;$B196&amp;"|"&amp;$D196,Empresas!$C$6:$CC$92,$G196+6+1,0),0))))</f>
        <v>0</v>
      </c>
      <c r="AJ196" s="147">
        <f>IF(AND($I196="Si",S196=1),1,IF(AND($I196="Fisico",S196=1),1,IF(AND(S196=1,$I196="Electronico"),2,IF(S196=1,VLOOKUP($C196&amp;"|"&amp;$B196&amp;"|"&amp;$D196,Empresas!$C$6:$CC$92,$G196+6+1,0),0))))</f>
        <v>0</v>
      </c>
      <c r="AK196" s="147">
        <f>IF(AND($I196="Si",T196=1),1,IF(AND($I196="Fisico",T196=1),1,IF(AND(T196=1,$I196="Electronico"),2,IF(T196=1,VLOOKUP($C196&amp;"|"&amp;$B196&amp;"|"&amp;$D196,Empresas!$C$6:$CC$92,$G196+6+1,0),0))))</f>
        <v>0</v>
      </c>
      <c r="AL196" s="147">
        <f>IF(AND($I196="Si",U196=1),1,IF(AND($I196="Fisico",U196=1),1,IF(AND(U196=1,$I196="Electronico"),2,IF(U196=1,VLOOKUP($C196&amp;"|"&amp;$B196&amp;"|"&amp;$D196,Empresas!$C$6:$CC$92,$G196+6+1,0),0))))</f>
        <v>0</v>
      </c>
      <c r="AM196" s="149">
        <f t="shared" ref="AM196:AM259" si="34">SUM(AA196:AL196)</f>
        <v>0</v>
      </c>
      <c r="AN196" s="149">
        <f t="shared" ref="AN196:AN259" si="35">Z196*RIGHT($AM$2,2)*1</f>
        <v>8</v>
      </c>
      <c r="AO196" s="152">
        <f t="shared" ref="AO196:AO259" si="36">IFERROR(AM196/AN196,0)</f>
        <v>0</v>
      </c>
    </row>
    <row r="197" spans="1:41" x14ac:dyDescent="0.25">
      <c r="A197" s="140" t="str">
        <f>VLOOKUP(D197,Empresas!$D$7:$F$91,3,0)</f>
        <v>Omar</v>
      </c>
      <c r="B197" s="141" t="str">
        <f>VLOOKUP(D197,Empresas!$D$7:$G$91,4,0)</f>
        <v>Marisol</v>
      </c>
      <c r="C197" s="141" t="s">
        <v>544</v>
      </c>
      <c r="D197" s="141" t="s">
        <v>17</v>
      </c>
      <c r="E197" s="141" t="str">
        <f>VLOOKUP(D197,Empresas!$D$7:$E$92,2,0)</f>
        <v>ECONAIT S.A.C.</v>
      </c>
      <c r="F197" s="141" t="s">
        <v>177</v>
      </c>
      <c r="G197" s="142">
        <f t="shared" si="31"/>
        <v>55</v>
      </c>
      <c r="H197" s="142" t="str">
        <f>VLOOKUP(D197,Empresas!$D$6:$L$92,7,0)</f>
        <v>Mensual</v>
      </c>
      <c r="I197" s="141" t="str">
        <f>VLOOKUP(VLOOKUP(D197&amp;"|"&amp;B197,Empresas!$I$7:$CB$92,G197,0),Tablas!$A$8:$B$10,2,0)</f>
        <v>Fisico</v>
      </c>
      <c r="J197" s="78">
        <v>2</v>
      </c>
      <c r="K197" s="78">
        <v>2</v>
      </c>
      <c r="L197" s="78">
        <v>2</v>
      </c>
      <c r="M197" s="78">
        <v>2</v>
      </c>
      <c r="N197" s="78">
        <v>2</v>
      </c>
      <c r="O197" s="78">
        <v>2</v>
      </c>
      <c r="P197" s="78">
        <v>2</v>
      </c>
      <c r="Q197" s="78">
        <v>2</v>
      </c>
      <c r="R197" s="78"/>
      <c r="S197" s="78"/>
      <c r="T197" s="78"/>
      <c r="U197" s="78"/>
      <c r="V197" s="78" t="str">
        <f>VLOOKUP(D197,Empresas!$D$7:$CF$91,81,0)</f>
        <v>A</v>
      </c>
      <c r="W197" s="78" t="str">
        <f>VLOOKUP(D197,Empresas!$D$7:$M$91,10,0)</f>
        <v>General</v>
      </c>
      <c r="X197" s="69" t="str">
        <f t="shared" si="32"/>
        <v>NO</v>
      </c>
      <c r="Y197" s="153" t="str">
        <f t="shared" si="33"/>
        <v>Si aplica</v>
      </c>
      <c r="Z197" s="147">
        <f>IF(Y197="No aplica",0,IF(I197="no",0,IF(I197="No aplica",0,IF(I197="Si",1,IF(I197="Fisico",1,IF(I197="Electronico",2,VLOOKUP(C197&amp;"|"&amp;B197&amp;"|"&amp;D197,Empresas!$C$6:$CC$92,G197+6+1,0)))))))</f>
        <v>1</v>
      </c>
      <c r="AA197" s="147">
        <f>IF(AND($I197="Si",J197=1),1,IF(AND($I197="Fisico",J197=1),1,IF(AND(J197=1,$I197="Electronico"),2,IF(J197=1,VLOOKUP($C197&amp;"|"&amp;$B197&amp;"|"&amp;$D197,Empresas!$C$6:$CC$92,$G197+6+1,0),0))))</f>
        <v>0</v>
      </c>
      <c r="AB197" s="147">
        <f>IF(AND($I197="Si",K197=1),1,IF(AND($I197="Fisico",K197=1),1,IF(AND(K197=1,$I197="Electronico"),2,IF(K197=1,VLOOKUP($C197&amp;"|"&amp;$B197&amp;"|"&amp;$D197,Empresas!$C$6:$CC$92,$G197+6+1,0),0))))</f>
        <v>0</v>
      </c>
      <c r="AC197" s="147">
        <f>IF(AND($I197="Si",L197=1),1,IF(AND($I197="Fisico",L197=1),1,IF(AND(L197=1,$I197="Electronico"),2,IF(L197=1,VLOOKUP($C197&amp;"|"&amp;$B197&amp;"|"&amp;$D197,Empresas!$C$6:$CC$92,$G197+6+1,0),0))))</f>
        <v>0</v>
      </c>
      <c r="AD197" s="147">
        <f>IF(AND($I197="Si",M197=1),1,IF(AND($I197="Fisico",M197=1),1,IF(AND(M197=1,$I197="Electronico"),2,IF(M197=1,VLOOKUP($C197&amp;"|"&amp;$B197&amp;"|"&amp;$D197,Empresas!$C$6:$CC$92,$G197+6+1,0),0))))</f>
        <v>0</v>
      </c>
      <c r="AE197" s="147">
        <f>IF(AND($I197="Si",N197=1),1,IF(AND($I197="Fisico",N197=1),1,IF(AND(N197=1,$I197="Electronico"),2,IF(N197=1,VLOOKUP($C197&amp;"|"&amp;$B197&amp;"|"&amp;$D197,Empresas!$C$6:$CC$92,$G197+6+1,0),0))))</f>
        <v>0</v>
      </c>
      <c r="AF197" s="147">
        <f>IF(AND($I197="Si",O197=1),1,IF(AND($I197="Fisico",O197=1),1,IF(AND(O197=1,$I197="Electronico"),2,IF(O197=1,VLOOKUP($C197&amp;"|"&amp;$B197&amp;"|"&amp;$D197,Empresas!$C$6:$CC$92,$G197+6+1,0),0))))</f>
        <v>0</v>
      </c>
      <c r="AG197" s="147">
        <f>IF(AND($I197="Si",P197=1),1,IF(AND($I197="Fisico",P197=1),1,IF(AND(P197=1,$I197="Electronico"),2,IF(P197=1,VLOOKUP($C197&amp;"|"&amp;$B197&amp;"|"&amp;$D197,Empresas!$C$6:$CC$92,$G197+6+1,0),0))))</f>
        <v>0</v>
      </c>
      <c r="AH197" s="147">
        <f>IF(AND($I197="Si",Q197=1),1,IF(AND($I197="Fisico",Q197=1),1,IF(AND(Q197=1,$I197="Electronico"),2,IF(Q197=1,VLOOKUP($C197&amp;"|"&amp;$B197&amp;"|"&amp;$D197,Empresas!$C$6:$CC$92,$G197+6+1,0),0))))</f>
        <v>0</v>
      </c>
      <c r="AI197" s="147">
        <f>IF(AND($I197="Si",R197=1),1,IF(AND($I197="Fisico",R197=1),1,IF(AND(R197=1,$I197="Electronico"),2,IF(R197=1,VLOOKUP($C197&amp;"|"&amp;$B197&amp;"|"&amp;$D197,Empresas!$C$6:$CC$92,$G197+6+1,0),0))))</f>
        <v>0</v>
      </c>
      <c r="AJ197" s="147">
        <f>IF(AND($I197="Si",S197=1),1,IF(AND($I197="Fisico",S197=1),1,IF(AND(S197=1,$I197="Electronico"),2,IF(S197=1,VLOOKUP($C197&amp;"|"&amp;$B197&amp;"|"&amp;$D197,Empresas!$C$6:$CC$92,$G197+6+1,0),0))))</f>
        <v>0</v>
      </c>
      <c r="AK197" s="147">
        <f>IF(AND($I197="Si",T197=1),1,IF(AND($I197="Fisico",T197=1),1,IF(AND(T197=1,$I197="Electronico"),2,IF(T197=1,VLOOKUP($C197&amp;"|"&amp;$B197&amp;"|"&amp;$D197,Empresas!$C$6:$CC$92,$G197+6+1,0),0))))</f>
        <v>0</v>
      </c>
      <c r="AL197" s="147">
        <f>IF(AND($I197="Si",U197=1),1,IF(AND($I197="Fisico",U197=1),1,IF(AND(U197=1,$I197="Electronico"),2,IF(U197=1,VLOOKUP($C197&amp;"|"&amp;$B197&amp;"|"&amp;$D197,Empresas!$C$6:$CC$92,$G197+6+1,0),0))))</f>
        <v>0</v>
      </c>
      <c r="AM197" s="149">
        <f t="shared" si="34"/>
        <v>0</v>
      </c>
      <c r="AN197" s="149">
        <f t="shared" si="35"/>
        <v>8</v>
      </c>
      <c r="AO197" s="152">
        <f t="shared" si="36"/>
        <v>0</v>
      </c>
    </row>
    <row r="198" spans="1:41" x14ac:dyDescent="0.25">
      <c r="A198" s="140" t="str">
        <f>VLOOKUP(D198,Empresas!$D$7:$F$91,3,0)</f>
        <v>Omar</v>
      </c>
      <c r="B198" s="141" t="str">
        <f>VLOOKUP(D198,Empresas!$D$7:$G$91,4,0)</f>
        <v>Marisol</v>
      </c>
      <c r="C198" s="141" t="s">
        <v>544</v>
      </c>
      <c r="D198" s="141" t="s">
        <v>17</v>
      </c>
      <c r="E198" s="141" t="str">
        <f>VLOOKUP(D198,Empresas!$D$7:$E$92,2,0)</f>
        <v>ECONAIT S.A.C.</v>
      </c>
      <c r="F198" s="141" t="s">
        <v>178</v>
      </c>
      <c r="G198" s="142">
        <f t="shared" si="31"/>
        <v>56</v>
      </c>
      <c r="H198" s="142" t="str">
        <f>VLOOKUP(D198,Empresas!$D$6:$L$92,7,0)</f>
        <v>Mensual</v>
      </c>
      <c r="I198" s="141" t="str">
        <f>VLOOKUP(VLOOKUP(D198&amp;"|"&amp;B198,Empresas!$I$7:$CB$92,G198,0),Tablas!$A$8:$B$10,2,0)</f>
        <v>No aplica</v>
      </c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 t="str">
        <f>VLOOKUP(D198,Empresas!$D$7:$CF$91,81,0)</f>
        <v>A</v>
      </c>
      <c r="W198" s="78" t="str">
        <f>VLOOKUP(D198,Empresas!$D$7:$M$91,10,0)</f>
        <v>General</v>
      </c>
      <c r="X198" s="69" t="str">
        <f t="shared" si="32"/>
        <v>SI</v>
      </c>
      <c r="Y198" s="153" t="str">
        <f t="shared" si="33"/>
        <v>No aplica</v>
      </c>
      <c r="Z198" s="147">
        <f>IF(Y198="No aplica",0,IF(I198="no",0,IF(I198="No aplica",0,IF(I198="Si",1,IF(I198="Fisico",1,IF(I198="Electronico",2,VLOOKUP(C198&amp;"|"&amp;B198&amp;"|"&amp;D198,Empresas!$C$6:$CC$92,G198+6+1,0)))))))</f>
        <v>0</v>
      </c>
      <c r="AA198" s="147">
        <f>IF(AND($I198="Si",J198=1),1,IF(AND($I198="Fisico",J198=1),1,IF(AND(J198=1,$I198="Electronico"),2,IF(J198=1,VLOOKUP($C198&amp;"|"&amp;$B198&amp;"|"&amp;$D198,Empresas!$C$6:$CC$92,$G198+6+1,0),0))))</f>
        <v>0</v>
      </c>
      <c r="AB198" s="147">
        <f>IF(AND($I198="Si",K198=1),1,IF(AND($I198="Fisico",K198=1),1,IF(AND(K198=1,$I198="Electronico"),2,IF(K198=1,VLOOKUP($C198&amp;"|"&amp;$B198&amp;"|"&amp;$D198,Empresas!$C$6:$CC$92,$G198+6+1,0),0))))</f>
        <v>0</v>
      </c>
      <c r="AC198" s="147">
        <f>IF(AND($I198="Si",L198=1),1,IF(AND($I198="Fisico",L198=1),1,IF(AND(L198=1,$I198="Electronico"),2,IF(L198=1,VLOOKUP($C198&amp;"|"&amp;$B198&amp;"|"&amp;$D198,Empresas!$C$6:$CC$92,$G198+6+1,0),0))))</f>
        <v>0</v>
      </c>
      <c r="AD198" s="147">
        <f>IF(AND($I198="Si",M198=1),1,IF(AND($I198="Fisico",M198=1),1,IF(AND(M198=1,$I198="Electronico"),2,IF(M198=1,VLOOKUP($C198&amp;"|"&amp;$B198&amp;"|"&amp;$D198,Empresas!$C$6:$CC$92,$G198+6+1,0),0))))</f>
        <v>0</v>
      </c>
      <c r="AE198" s="147">
        <f>IF(AND($I198="Si",N198=1),1,IF(AND($I198="Fisico",N198=1),1,IF(AND(N198=1,$I198="Electronico"),2,IF(N198=1,VLOOKUP($C198&amp;"|"&amp;$B198&amp;"|"&amp;$D198,Empresas!$C$6:$CC$92,$G198+6+1,0),0))))</f>
        <v>0</v>
      </c>
      <c r="AF198" s="147">
        <f>IF(AND($I198="Si",O198=1),1,IF(AND($I198="Fisico",O198=1),1,IF(AND(O198=1,$I198="Electronico"),2,IF(O198=1,VLOOKUP($C198&amp;"|"&amp;$B198&amp;"|"&amp;$D198,Empresas!$C$6:$CC$92,$G198+6+1,0),0))))</f>
        <v>0</v>
      </c>
      <c r="AG198" s="147">
        <f>IF(AND($I198="Si",P198=1),1,IF(AND($I198="Fisico",P198=1),1,IF(AND(P198=1,$I198="Electronico"),2,IF(P198=1,VLOOKUP($C198&amp;"|"&amp;$B198&amp;"|"&amp;$D198,Empresas!$C$6:$CC$92,$G198+6+1,0),0))))</f>
        <v>0</v>
      </c>
      <c r="AH198" s="147">
        <f>IF(AND($I198="Si",Q198=1),1,IF(AND($I198="Fisico",Q198=1),1,IF(AND(Q198=1,$I198="Electronico"),2,IF(Q198=1,VLOOKUP($C198&amp;"|"&amp;$B198&amp;"|"&amp;$D198,Empresas!$C$6:$CC$92,$G198+6+1,0),0))))</f>
        <v>0</v>
      </c>
      <c r="AI198" s="147">
        <f>IF(AND($I198="Si",R198=1),1,IF(AND($I198="Fisico",R198=1),1,IF(AND(R198=1,$I198="Electronico"),2,IF(R198=1,VLOOKUP($C198&amp;"|"&amp;$B198&amp;"|"&amp;$D198,Empresas!$C$6:$CC$92,$G198+6+1,0),0))))</f>
        <v>0</v>
      </c>
      <c r="AJ198" s="147">
        <f>IF(AND($I198="Si",S198=1),1,IF(AND($I198="Fisico",S198=1),1,IF(AND(S198=1,$I198="Electronico"),2,IF(S198=1,VLOOKUP($C198&amp;"|"&amp;$B198&amp;"|"&amp;$D198,Empresas!$C$6:$CC$92,$G198+6+1,0),0))))</f>
        <v>0</v>
      </c>
      <c r="AK198" s="147">
        <f>IF(AND($I198="Si",T198=1),1,IF(AND($I198="Fisico",T198=1),1,IF(AND(T198=1,$I198="Electronico"),2,IF(T198=1,VLOOKUP($C198&amp;"|"&amp;$B198&amp;"|"&amp;$D198,Empresas!$C$6:$CC$92,$G198+6+1,0),0))))</f>
        <v>0</v>
      </c>
      <c r="AL198" s="147">
        <f>IF(AND($I198="Si",U198=1),1,IF(AND($I198="Fisico",U198=1),1,IF(AND(U198=1,$I198="Electronico"),2,IF(U198=1,VLOOKUP($C198&amp;"|"&amp;$B198&amp;"|"&amp;$D198,Empresas!$C$6:$CC$92,$G198+6+1,0),0))))</f>
        <v>0</v>
      </c>
      <c r="AM198" s="149">
        <f t="shared" si="34"/>
        <v>0</v>
      </c>
      <c r="AN198" s="149">
        <f t="shared" si="35"/>
        <v>0</v>
      </c>
      <c r="AO198" s="152">
        <f t="shared" si="36"/>
        <v>0</v>
      </c>
    </row>
    <row r="199" spans="1:41" x14ac:dyDescent="0.25">
      <c r="A199" s="140" t="str">
        <f>VLOOKUP(D199,Empresas!$D$7:$F$91,3,0)</f>
        <v>Omar</v>
      </c>
      <c r="B199" s="141" t="str">
        <f>VLOOKUP(D199,Empresas!$D$7:$G$91,4,0)</f>
        <v>Marisol</v>
      </c>
      <c r="C199" s="141" t="s">
        <v>544</v>
      </c>
      <c r="D199" s="141" t="s">
        <v>17</v>
      </c>
      <c r="E199" s="141" t="str">
        <f>VLOOKUP(D199,Empresas!$D$7:$E$92,2,0)</f>
        <v>ECONAIT S.A.C.</v>
      </c>
      <c r="F199" s="141" t="s">
        <v>179</v>
      </c>
      <c r="G199" s="142">
        <f t="shared" si="31"/>
        <v>57</v>
      </c>
      <c r="H199" s="142" t="str">
        <f>VLOOKUP(D199,Empresas!$D$6:$L$92,7,0)</f>
        <v>Mensual</v>
      </c>
      <c r="I199" s="141" t="str">
        <f>VLOOKUP(VLOOKUP(D199&amp;"|"&amp;B199,Empresas!$I$7:$CB$92,G199,0),Tablas!$A$8:$B$10,2,0)</f>
        <v>Fisico</v>
      </c>
      <c r="J199" s="78">
        <v>2</v>
      </c>
      <c r="K199" s="78">
        <v>2</v>
      </c>
      <c r="L199" s="78">
        <v>2</v>
      </c>
      <c r="M199" s="78">
        <v>2</v>
      </c>
      <c r="N199" s="78">
        <v>2</v>
      </c>
      <c r="O199" s="78">
        <v>2</v>
      </c>
      <c r="P199" s="78">
        <v>2</v>
      </c>
      <c r="Q199" s="78">
        <v>2</v>
      </c>
      <c r="R199" s="78"/>
      <c r="S199" s="78"/>
      <c r="T199" s="78"/>
      <c r="U199" s="78"/>
      <c r="V199" s="78" t="str">
        <f>VLOOKUP(D199,Empresas!$D$7:$CF$91,81,0)</f>
        <v>A</v>
      </c>
      <c r="W199" s="78" t="str">
        <f>VLOOKUP(D199,Empresas!$D$7:$M$91,10,0)</f>
        <v>General</v>
      </c>
      <c r="X199" s="69" t="str">
        <f t="shared" si="32"/>
        <v>NO</v>
      </c>
      <c r="Y199" s="153" t="str">
        <f t="shared" si="33"/>
        <v>Si aplica</v>
      </c>
      <c r="Z199" s="147">
        <f>IF(Y199="No aplica",0,IF(I199="no",0,IF(I199="No aplica",0,IF(I199="Si",1,IF(I199="Fisico",1,IF(I199="Electronico",2,VLOOKUP(C199&amp;"|"&amp;B199&amp;"|"&amp;D199,Empresas!$C$6:$CC$92,G199+6+1,0)))))))</f>
        <v>1</v>
      </c>
      <c r="AA199" s="147">
        <f>IF(AND($I199="Si",J199=1),1,IF(AND($I199="Fisico",J199=1),1,IF(AND(J199=1,$I199="Electronico"),2,IF(J199=1,VLOOKUP($C199&amp;"|"&amp;$B199&amp;"|"&amp;$D199,Empresas!$C$6:$CC$92,$G199+6+1,0),0))))</f>
        <v>0</v>
      </c>
      <c r="AB199" s="147">
        <f>IF(AND($I199="Si",K199=1),1,IF(AND($I199="Fisico",K199=1),1,IF(AND(K199=1,$I199="Electronico"),2,IF(K199=1,VLOOKUP($C199&amp;"|"&amp;$B199&amp;"|"&amp;$D199,Empresas!$C$6:$CC$92,$G199+6+1,0),0))))</f>
        <v>0</v>
      </c>
      <c r="AC199" s="147">
        <f>IF(AND($I199="Si",L199=1),1,IF(AND($I199="Fisico",L199=1),1,IF(AND(L199=1,$I199="Electronico"),2,IF(L199=1,VLOOKUP($C199&amp;"|"&amp;$B199&amp;"|"&amp;$D199,Empresas!$C$6:$CC$92,$G199+6+1,0),0))))</f>
        <v>0</v>
      </c>
      <c r="AD199" s="147">
        <f>IF(AND($I199="Si",M199=1),1,IF(AND($I199="Fisico",M199=1),1,IF(AND(M199=1,$I199="Electronico"),2,IF(M199=1,VLOOKUP($C199&amp;"|"&amp;$B199&amp;"|"&amp;$D199,Empresas!$C$6:$CC$92,$G199+6+1,0),0))))</f>
        <v>0</v>
      </c>
      <c r="AE199" s="147">
        <f>IF(AND($I199="Si",N199=1),1,IF(AND($I199="Fisico",N199=1),1,IF(AND(N199=1,$I199="Electronico"),2,IF(N199=1,VLOOKUP($C199&amp;"|"&amp;$B199&amp;"|"&amp;$D199,Empresas!$C$6:$CC$92,$G199+6+1,0),0))))</f>
        <v>0</v>
      </c>
      <c r="AF199" s="147">
        <f>IF(AND($I199="Si",O199=1),1,IF(AND($I199="Fisico",O199=1),1,IF(AND(O199=1,$I199="Electronico"),2,IF(O199=1,VLOOKUP($C199&amp;"|"&amp;$B199&amp;"|"&amp;$D199,Empresas!$C$6:$CC$92,$G199+6+1,0),0))))</f>
        <v>0</v>
      </c>
      <c r="AG199" s="147">
        <f>IF(AND($I199="Si",P199=1),1,IF(AND($I199="Fisico",P199=1),1,IF(AND(P199=1,$I199="Electronico"),2,IF(P199=1,VLOOKUP($C199&amp;"|"&amp;$B199&amp;"|"&amp;$D199,Empresas!$C$6:$CC$92,$G199+6+1,0),0))))</f>
        <v>0</v>
      </c>
      <c r="AH199" s="147">
        <f>IF(AND($I199="Si",Q199=1),1,IF(AND($I199="Fisico",Q199=1),1,IF(AND(Q199=1,$I199="Electronico"),2,IF(Q199=1,VLOOKUP($C199&amp;"|"&amp;$B199&amp;"|"&amp;$D199,Empresas!$C$6:$CC$92,$G199+6+1,0),0))))</f>
        <v>0</v>
      </c>
      <c r="AI199" s="147">
        <f>IF(AND($I199="Si",R199=1),1,IF(AND($I199="Fisico",R199=1),1,IF(AND(R199=1,$I199="Electronico"),2,IF(R199=1,VLOOKUP($C199&amp;"|"&amp;$B199&amp;"|"&amp;$D199,Empresas!$C$6:$CC$92,$G199+6+1,0),0))))</f>
        <v>0</v>
      </c>
      <c r="AJ199" s="147">
        <f>IF(AND($I199="Si",S199=1),1,IF(AND($I199="Fisico",S199=1),1,IF(AND(S199=1,$I199="Electronico"),2,IF(S199=1,VLOOKUP($C199&amp;"|"&amp;$B199&amp;"|"&amp;$D199,Empresas!$C$6:$CC$92,$G199+6+1,0),0))))</f>
        <v>0</v>
      </c>
      <c r="AK199" s="147">
        <f>IF(AND($I199="Si",T199=1),1,IF(AND($I199="Fisico",T199=1),1,IF(AND(T199=1,$I199="Electronico"),2,IF(T199=1,VLOOKUP($C199&amp;"|"&amp;$B199&amp;"|"&amp;$D199,Empresas!$C$6:$CC$92,$G199+6+1,0),0))))</f>
        <v>0</v>
      </c>
      <c r="AL199" s="147">
        <f>IF(AND($I199="Si",U199=1),1,IF(AND($I199="Fisico",U199=1),1,IF(AND(U199=1,$I199="Electronico"),2,IF(U199=1,VLOOKUP($C199&amp;"|"&amp;$B199&amp;"|"&amp;$D199,Empresas!$C$6:$CC$92,$G199+6+1,0),0))))</f>
        <v>0</v>
      </c>
      <c r="AM199" s="149">
        <f t="shared" si="34"/>
        <v>0</v>
      </c>
      <c r="AN199" s="149">
        <f t="shared" si="35"/>
        <v>8</v>
      </c>
      <c r="AO199" s="152">
        <f t="shared" si="36"/>
        <v>0</v>
      </c>
    </row>
    <row r="200" spans="1:41" x14ac:dyDescent="0.25">
      <c r="A200" s="140" t="str">
        <f>VLOOKUP(D200,Empresas!$D$7:$F$91,3,0)</f>
        <v>Omar</v>
      </c>
      <c r="B200" s="141" t="str">
        <f>VLOOKUP(D200,Empresas!$D$7:$G$91,4,0)</f>
        <v>Marisol</v>
      </c>
      <c r="C200" s="141" t="s">
        <v>544</v>
      </c>
      <c r="D200" s="141" t="s">
        <v>17</v>
      </c>
      <c r="E200" s="141" t="str">
        <f>VLOOKUP(D200,Empresas!$D$7:$E$92,2,0)</f>
        <v>ECONAIT S.A.C.</v>
      </c>
      <c r="F200" s="141" t="s">
        <v>180</v>
      </c>
      <c r="G200" s="142">
        <f t="shared" si="31"/>
        <v>58</v>
      </c>
      <c r="H200" s="142" t="str">
        <f>VLOOKUP(D200,Empresas!$D$6:$L$92,7,0)</f>
        <v>Mensual</v>
      </c>
      <c r="I200" s="141" t="str">
        <f>VLOOKUP(VLOOKUP(D200&amp;"|"&amp;B200,Empresas!$I$7:$CB$92,G200,0),Tablas!$A$8:$B$10,2,0)</f>
        <v>No aplica</v>
      </c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 t="str">
        <f>VLOOKUP(D200,Empresas!$D$7:$CF$91,81,0)</f>
        <v>A</v>
      </c>
      <c r="W200" s="78" t="str">
        <f>VLOOKUP(D200,Empresas!$D$7:$M$91,10,0)</f>
        <v>General</v>
      </c>
      <c r="X200" s="69" t="str">
        <f t="shared" si="32"/>
        <v>NO</v>
      </c>
      <c r="Y200" s="153" t="str">
        <f t="shared" si="33"/>
        <v>No aplica</v>
      </c>
      <c r="Z200" s="147">
        <f>IF(Y200="No aplica",0,IF(I200="no",0,IF(I200="No aplica",0,IF(I200="Si",1,IF(I200="Fisico",1,IF(I200="Electronico",2,VLOOKUP(C200&amp;"|"&amp;B200&amp;"|"&amp;D200,Empresas!$C$6:$CC$92,G200+6+1,0)))))))</f>
        <v>0</v>
      </c>
      <c r="AA200" s="147">
        <f>IF(AND($I200="Si",J200=1),1,IF(AND($I200="Fisico",J200=1),1,IF(AND(J200=1,$I200="Electronico"),2,IF(J200=1,VLOOKUP($C200&amp;"|"&amp;$B200&amp;"|"&amp;$D200,Empresas!$C$6:$CC$92,$G200+6+1,0),0))))</f>
        <v>0</v>
      </c>
      <c r="AB200" s="147">
        <f>IF(AND($I200="Si",K200=1),1,IF(AND($I200="Fisico",K200=1),1,IF(AND(K200=1,$I200="Electronico"),2,IF(K200=1,VLOOKUP($C200&amp;"|"&amp;$B200&amp;"|"&amp;$D200,Empresas!$C$6:$CC$92,$G200+6+1,0),0))))</f>
        <v>0</v>
      </c>
      <c r="AC200" s="147">
        <f>IF(AND($I200="Si",L200=1),1,IF(AND($I200="Fisico",L200=1),1,IF(AND(L200=1,$I200="Electronico"),2,IF(L200=1,VLOOKUP($C200&amp;"|"&amp;$B200&amp;"|"&amp;$D200,Empresas!$C$6:$CC$92,$G200+6+1,0),0))))</f>
        <v>0</v>
      </c>
      <c r="AD200" s="147">
        <f>IF(AND($I200="Si",M200=1),1,IF(AND($I200="Fisico",M200=1),1,IF(AND(M200=1,$I200="Electronico"),2,IF(M200=1,VLOOKUP($C200&amp;"|"&amp;$B200&amp;"|"&amp;$D200,Empresas!$C$6:$CC$92,$G200+6+1,0),0))))</f>
        <v>0</v>
      </c>
      <c r="AE200" s="147">
        <f>IF(AND($I200="Si",N200=1),1,IF(AND($I200="Fisico",N200=1),1,IF(AND(N200=1,$I200="Electronico"),2,IF(N200=1,VLOOKUP($C200&amp;"|"&amp;$B200&amp;"|"&amp;$D200,Empresas!$C$6:$CC$92,$G200+6+1,0),0))))</f>
        <v>0</v>
      </c>
      <c r="AF200" s="147">
        <f>IF(AND($I200="Si",O200=1),1,IF(AND($I200="Fisico",O200=1),1,IF(AND(O200=1,$I200="Electronico"),2,IF(O200=1,VLOOKUP($C200&amp;"|"&amp;$B200&amp;"|"&amp;$D200,Empresas!$C$6:$CC$92,$G200+6+1,0),0))))</f>
        <v>0</v>
      </c>
      <c r="AG200" s="147">
        <f>IF(AND($I200="Si",P200=1),1,IF(AND($I200="Fisico",P200=1),1,IF(AND(P200=1,$I200="Electronico"),2,IF(P200=1,VLOOKUP($C200&amp;"|"&amp;$B200&amp;"|"&amp;$D200,Empresas!$C$6:$CC$92,$G200+6+1,0),0))))</f>
        <v>0</v>
      </c>
      <c r="AH200" s="147">
        <f>IF(AND($I200="Si",Q200=1),1,IF(AND($I200="Fisico",Q200=1),1,IF(AND(Q200=1,$I200="Electronico"),2,IF(Q200=1,VLOOKUP($C200&amp;"|"&amp;$B200&amp;"|"&amp;$D200,Empresas!$C$6:$CC$92,$G200+6+1,0),0))))</f>
        <v>0</v>
      </c>
      <c r="AI200" s="147">
        <f>IF(AND($I200="Si",R200=1),1,IF(AND($I200="Fisico",R200=1),1,IF(AND(R200=1,$I200="Electronico"),2,IF(R200=1,VLOOKUP($C200&amp;"|"&amp;$B200&amp;"|"&amp;$D200,Empresas!$C$6:$CC$92,$G200+6+1,0),0))))</f>
        <v>0</v>
      </c>
      <c r="AJ200" s="147">
        <f>IF(AND($I200="Si",S200=1),1,IF(AND($I200="Fisico",S200=1),1,IF(AND(S200=1,$I200="Electronico"),2,IF(S200=1,VLOOKUP($C200&amp;"|"&amp;$B200&amp;"|"&amp;$D200,Empresas!$C$6:$CC$92,$G200+6+1,0),0))))</f>
        <v>0</v>
      </c>
      <c r="AK200" s="147">
        <f>IF(AND($I200="Si",T200=1),1,IF(AND($I200="Fisico",T200=1),1,IF(AND(T200=1,$I200="Electronico"),2,IF(T200=1,VLOOKUP($C200&amp;"|"&amp;$B200&amp;"|"&amp;$D200,Empresas!$C$6:$CC$92,$G200+6+1,0),0))))</f>
        <v>0</v>
      </c>
      <c r="AL200" s="147">
        <f>IF(AND($I200="Si",U200=1),1,IF(AND($I200="Fisico",U200=1),1,IF(AND(U200=1,$I200="Electronico"),2,IF(U200=1,VLOOKUP($C200&amp;"|"&amp;$B200&amp;"|"&amp;$D200,Empresas!$C$6:$CC$92,$G200+6+1,0),0))))</f>
        <v>0</v>
      </c>
      <c r="AM200" s="149">
        <f t="shared" si="34"/>
        <v>0</v>
      </c>
      <c r="AN200" s="149">
        <f t="shared" si="35"/>
        <v>0</v>
      </c>
      <c r="AO200" s="152">
        <f t="shared" si="36"/>
        <v>0</v>
      </c>
    </row>
    <row r="201" spans="1:41" x14ac:dyDescent="0.25">
      <c r="A201" s="140" t="str">
        <f>VLOOKUP(D201,Empresas!$D$7:$F$91,3,0)</f>
        <v>Omar</v>
      </c>
      <c r="B201" s="141" t="str">
        <f>VLOOKUP(D201,Empresas!$D$7:$G$91,4,0)</f>
        <v>Marisol</v>
      </c>
      <c r="C201" s="141" t="s">
        <v>544</v>
      </c>
      <c r="D201" s="141" t="s">
        <v>17</v>
      </c>
      <c r="E201" s="141" t="str">
        <f>VLOOKUP(D201,Empresas!$D$7:$E$92,2,0)</f>
        <v>ECONAIT S.A.C.</v>
      </c>
      <c r="F201" s="141" t="s">
        <v>181</v>
      </c>
      <c r="G201" s="142">
        <f t="shared" si="31"/>
        <v>59</v>
      </c>
      <c r="H201" s="142" t="str">
        <f>VLOOKUP(D201,Empresas!$D$6:$L$92,7,0)</f>
        <v>Mensual</v>
      </c>
      <c r="I201" s="141" t="str">
        <f>VLOOKUP(VLOOKUP(D201&amp;"|"&amp;B201,Empresas!$I$7:$CB$92,G201,0),Tablas!$A$8:$B$10,2,0)</f>
        <v>No aplica</v>
      </c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 t="str">
        <f>VLOOKUP(D201,Empresas!$D$7:$CF$91,81,0)</f>
        <v>A</v>
      </c>
      <c r="W201" s="78" t="str">
        <f>VLOOKUP(D201,Empresas!$D$7:$M$91,10,0)</f>
        <v>General</v>
      </c>
      <c r="X201" s="69" t="str">
        <f t="shared" si="32"/>
        <v>NO</v>
      </c>
      <c r="Y201" s="153" t="str">
        <f t="shared" si="33"/>
        <v>No aplica</v>
      </c>
      <c r="Z201" s="147">
        <f>IF(Y201="No aplica",0,IF(I201="no",0,IF(I201="No aplica",0,IF(I201="Si",1,IF(I201="Fisico",1,IF(I201="Electronico",2,VLOOKUP(C201&amp;"|"&amp;B201&amp;"|"&amp;D201,Empresas!$C$6:$CC$92,G201+6+1,0)))))))</f>
        <v>0</v>
      </c>
      <c r="AA201" s="147">
        <f>IF(AND($I201="Si",J201=1),1,IF(AND($I201="Fisico",J201=1),1,IF(AND(J201=1,$I201="Electronico"),2,IF(J201=1,VLOOKUP($C201&amp;"|"&amp;$B201&amp;"|"&amp;$D201,Empresas!$C$6:$CC$92,$G201+6+1,0),0))))</f>
        <v>0</v>
      </c>
      <c r="AB201" s="147">
        <f>IF(AND($I201="Si",K201=1),1,IF(AND($I201="Fisico",K201=1),1,IF(AND(K201=1,$I201="Electronico"),2,IF(K201=1,VLOOKUP($C201&amp;"|"&amp;$B201&amp;"|"&amp;$D201,Empresas!$C$6:$CC$92,$G201+6+1,0),0))))</f>
        <v>0</v>
      </c>
      <c r="AC201" s="147">
        <f>IF(AND($I201="Si",L201=1),1,IF(AND($I201="Fisico",L201=1),1,IF(AND(L201=1,$I201="Electronico"),2,IF(L201=1,VLOOKUP($C201&amp;"|"&amp;$B201&amp;"|"&amp;$D201,Empresas!$C$6:$CC$92,$G201+6+1,0),0))))</f>
        <v>0</v>
      </c>
      <c r="AD201" s="147">
        <f>IF(AND($I201="Si",M201=1),1,IF(AND($I201="Fisico",M201=1),1,IF(AND(M201=1,$I201="Electronico"),2,IF(M201=1,VLOOKUP($C201&amp;"|"&amp;$B201&amp;"|"&amp;$D201,Empresas!$C$6:$CC$92,$G201+6+1,0),0))))</f>
        <v>0</v>
      </c>
      <c r="AE201" s="147">
        <f>IF(AND($I201="Si",N201=1),1,IF(AND($I201="Fisico",N201=1),1,IF(AND(N201=1,$I201="Electronico"),2,IF(N201=1,VLOOKUP($C201&amp;"|"&amp;$B201&amp;"|"&amp;$D201,Empresas!$C$6:$CC$92,$G201+6+1,0),0))))</f>
        <v>0</v>
      </c>
      <c r="AF201" s="147">
        <f>IF(AND($I201="Si",O201=1),1,IF(AND($I201="Fisico",O201=1),1,IF(AND(O201=1,$I201="Electronico"),2,IF(O201=1,VLOOKUP($C201&amp;"|"&amp;$B201&amp;"|"&amp;$D201,Empresas!$C$6:$CC$92,$G201+6+1,0),0))))</f>
        <v>0</v>
      </c>
      <c r="AG201" s="147">
        <f>IF(AND($I201="Si",P201=1),1,IF(AND($I201="Fisico",P201=1),1,IF(AND(P201=1,$I201="Electronico"),2,IF(P201=1,VLOOKUP($C201&amp;"|"&amp;$B201&amp;"|"&amp;$D201,Empresas!$C$6:$CC$92,$G201+6+1,0),0))))</f>
        <v>0</v>
      </c>
      <c r="AH201" s="147">
        <f>IF(AND($I201="Si",Q201=1),1,IF(AND($I201="Fisico",Q201=1),1,IF(AND(Q201=1,$I201="Electronico"),2,IF(Q201=1,VLOOKUP($C201&amp;"|"&amp;$B201&amp;"|"&amp;$D201,Empresas!$C$6:$CC$92,$G201+6+1,0),0))))</f>
        <v>0</v>
      </c>
      <c r="AI201" s="147">
        <f>IF(AND($I201="Si",R201=1),1,IF(AND($I201="Fisico",R201=1),1,IF(AND(R201=1,$I201="Electronico"),2,IF(R201=1,VLOOKUP($C201&amp;"|"&amp;$B201&amp;"|"&amp;$D201,Empresas!$C$6:$CC$92,$G201+6+1,0),0))))</f>
        <v>0</v>
      </c>
      <c r="AJ201" s="147">
        <f>IF(AND($I201="Si",S201=1),1,IF(AND($I201="Fisico",S201=1),1,IF(AND(S201=1,$I201="Electronico"),2,IF(S201=1,VLOOKUP($C201&amp;"|"&amp;$B201&amp;"|"&amp;$D201,Empresas!$C$6:$CC$92,$G201+6+1,0),0))))</f>
        <v>0</v>
      </c>
      <c r="AK201" s="147">
        <f>IF(AND($I201="Si",T201=1),1,IF(AND($I201="Fisico",T201=1),1,IF(AND(T201=1,$I201="Electronico"),2,IF(T201=1,VLOOKUP($C201&amp;"|"&amp;$B201&amp;"|"&amp;$D201,Empresas!$C$6:$CC$92,$G201+6+1,0),0))))</f>
        <v>0</v>
      </c>
      <c r="AL201" s="147">
        <f>IF(AND($I201="Si",U201=1),1,IF(AND($I201="Fisico",U201=1),1,IF(AND(U201=1,$I201="Electronico"),2,IF(U201=1,VLOOKUP($C201&amp;"|"&amp;$B201&amp;"|"&amp;$D201,Empresas!$C$6:$CC$92,$G201+6+1,0),0))))</f>
        <v>0</v>
      </c>
      <c r="AM201" s="149">
        <f t="shared" si="34"/>
        <v>0</v>
      </c>
      <c r="AN201" s="149">
        <f t="shared" si="35"/>
        <v>0</v>
      </c>
      <c r="AO201" s="152">
        <f t="shared" si="36"/>
        <v>0</v>
      </c>
    </row>
    <row r="202" spans="1:41" x14ac:dyDescent="0.25">
      <c r="A202" s="140" t="str">
        <f>VLOOKUP(D202,Empresas!$D$7:$F$91,3,0)</f>
        <v>Omar</v>
      </c>
      <c r="B202" s="141" t="str">
        <f>VLOOKUP(D202,Empresas!$D$7:$G$91,4,0)</f>
        <v>Marisol</v>
      </c>
      <c r="C202" s="141" t="s">
        <v>544</v>
      </c>
      <c r="D202" s="141" t="s">
        <v>17</v>
      </c>
      <c r="E202" s="141" t="str">
        <f>VLOOKUP(D202,Empresas!$D$7:$E$92,2,0)</f>
        <v>ECONAIT S.A.C.</v>
      </c>
      <c r="F202" s="141" t="s">
        <v>182</v>
      </c>
      <c r="G202" s="142">
        <f t="shared" si="31"/>
        <v>60</v>
      </c>
      <c r="H202" s="142" t="str">
        <f>VLOOKUP(D202,Empresas!$D$6:$L$92,7,0)</f>
        <v>Mensual</v>
      </c>
      <c r="I202" s="141" t="str">
        <f>VLOOKUP(VLOOKUP(D202&amp;"|"&amp;B202,Empresas!$I$7:$CB$92,G202,0),Tablas!$A$8:$B$10,2,0)</f>
        <v>Fisico</v>
      </c>
      <c r="J202" s="78">
        <v>2</v>
      </c>
      <c r="K202" s="78">
        <v>2</v>
      </c>
      <c r="L202" s="78">
        <v>2</v>
      </c>
      <c r="M202" s="78">
        <v>2</v>
      </c>
      <c r="N202" s="78">
        <v>2</v>
      </c>
      <c r="O202" s="78">
        <v>2</v>
      </c>
      <c r="P202" s="78">
        <v>2</v>
      </c>
      <c r="Q202" s="78">
        <v>2</v>
      </c>
      <c r="R202" s="78"/>
      <c r="S202" s="78"/>
      <c r="T202" s="78"/>
      <c r="U202" s="78"/>
      <c r="V202" s="78" t="str">
        <f>VLOOKUP(D202,Empresas!$D$7:$CF$91,81,0)</f>
        <v>A</v>
      </c>
      <c r="W202" s="78" t="str">
        <f>VLOOKUP(D202,Empresas!$D$7:$M$91,10,0)</f>
        <v>General</v>
      </c>
      <c r="X202" s="69" t="str">
        <f t="shared" si="32"/>
        <v>NO</v>
      </c>
      <c r="Y202" s="153" t="str">
        <f t="shared" si="33"/>
        <v>Si aplica</v>
      </c>
      <c r="Z202" s="147">
        <f>IF(Y202="No aplica",0,IF(I202="no",0,IF(I202="No aplica",0,IF(I202="Si",1,IF(I202="Fisico",1,IF(I202="Electronico",2,VLOOKUP(C202&amp;"|"&amp;B202&amp;"|"&amp;D202,Empresas!$C$6:$CC$92,G202+6+1,0)))))))</f>
        <v>1</v>
      </c>
      <c r="AA202" s="147">
        <f>IF(AND($I202="Si",J202=1),1,IF(AND($I202="Fisico",J202=1),1,IF(AND(J202=1,$I202="Electronico"),2,IF(J202=1,VLOOKUP($C202&amp;"|"&amp;$B202&amp;"|"&amp;$D202,Empresas!$C$6:$CC$92,$G202+6+1,0),0))))</f>
        <v>0</v>
      </c>
      <c r="AB202" s="147">
        <f>IF(AND($I202="Si",K202=1),1,IF(AND($I202="Fisico",K202=1),1,IF(AND(K202=1,$I202="Electronico"),2,IF(K202=1,VLOOKUP($C202&amp;"|"&amp;$B202&amp;"|"&amp;$D202,Empresas!$C$6:$CC$92,$G202+6+1,0),0))))</f>
        <v>0</v>
      </c>
      <c r="AC202" s="147">
        <f>IF(AND($I202="Si",L202=1),1,IF(AND($I202="Fisico",L202=1),1,IF(AND(L202=1,$I202="Electronico"),2,IF(L202=1,VLOOKUP($C202&amp;"|"&amp;$B202&amp;"|"&amp;$D202,Empresas!$C$6:$CC$92,$G202+6+1,0),0))))</f>
        <v>0</v>
      </c>
      <c r="AD202" s="147">
        <f>IF(AND($I202="Si",M202=1),1,IF(AND($I202="Fisico",M202=1),1,IF(AND(M202=1,$I202="Electronico"),2,IF(M202=1,VLOOKUP($C202&amp;"|"&amp;$B202&amp;"|"&amp;$D202,Empresas!$C$6:$CC$92,$G202+6+1,0),0))))</f>
        <v>0</v>
      </c>
      <c r="AE202" s="147">
        <f>IF(AND($I202="Si",N202=1),1,IF(AND($I202="Fisico",N202=1),1,IF(AND(N202=1,$I202="Electronico"),2,IF(N202=1,VLOOKUP($C202&amp;"|"&amp;$B202&amp;"|"&amp;$D202,Empresas!$C$6:$CC$92,$G202+6+1,0),0))))</f>
        <v>0</v>
      </c>
      <c r="AF202" s="147">
        <f>IF(AND($I202="Si",O202=1),1,IF(AND($I202="Fisico",O202=1),1,IF(AND(O202=1,$I202="Electronico"),2,IF(O202=1,VLOOKUP($C202&amp;"|"&amp;$B202&amp;"|"&amp;$D202,Empresas!$C$6:$CC$92,$G202+6+1,0),0))))</f>
        <v>0</v>
      </c>
      <c r="AG202" s="147">
        <f>IF(AND($I202="Si",P202=1),1,IF(AND($I202="Fisico",P202=1),1,IF(AND(P202=1,$I202="Electronico"),2,IF(P202=1,VLOOKUP($C202&amp;"|"&amp;$B202&amp;"|"&amp;$D202,Empresas!$C$6:$CC$92,$G202+6+1,0),0))))</f>
        <v>0</v>
      </c>
      <c r="AH202" s="147">
        <f>IF(AND($I202="Si",Q202=1),1,IF(AND($I202="Fisico",Q202=1),1,IF(AND(Q202=1,$I202="Electronico"),2,IF(Q202=1,VLOOKUP($C202&amp;"|"&amp;$B202&amp;"|"&amp;$D202,Empresas!$C$6:$CC$92,$G202+6+1,0),0))))</f>
        <v>0</v>
      </c>
      <c r="AI202" s="147">
        <f>IF(AND($I202="Si",R202=1),1,IF(AND($I202="Fisico",R202=1),1,IF(AND(R202=1,$I202="Electronico"),2,IF(R202=1,VLOOKUP($C202&amp;"|"&amp;$B202&amp;"|"&amp;$D202,Empresas!$C$6:$CC$92,$G202+6+1,0),0))))</f>
        <v>0</v>
      </c>
      <c r="AJ202" s="147">
        <f>IF(AND($I202="Si",S202=1),1,IF(AND($I202="Fisico",S202=1),1,IF(AND(S202=1,$I202="Electronico"),2,IF(S202=1,VLOOKUP($C202&amp;"|"&amp;$B202&amp;"|"&amp;$D202,Empresas!$C$6:$CC$92,$G202+6+1,0),0))))</f>
        <v>0</v>
      </c>
      <c r="AK202" s="147">
        <f>IF(AND($I202="Si",T202=1),1,IF(AND($I202="Fisico",T202=1),1,IF(AND(T202=1,$I202="Electronico"),2,IF(T202=1,VLOOKUP($C202&amp;"|"&amp;$B202&amp;"|"&amp;$D202,Empresas!$C$6:$CC$92,$G202+6+1,0),0))))</f>
        <v>0</v>
      </c>
      <c r="AL202" s="147">
        <f>IF(AND($I202="Si",U202=1),1,IF(AND($I202="Fisico",U202=1),1,IF(AND(U202=1,$I202="Electronico"),2,IF(U202=1,VLOOKUP($C202&amp;"|"&amp;$B202&amp;"|"&amp;$D202,Empresas!$C$6:$CC$92,$G202+6+1,0),0))))</f>
        <v>0</v>
      </c>
      <c r="AM202" s="149">
        <f t="shared" si="34"/>
        <v>0</v>
      </c>
      <c r="AN202" s="149">
        <f t="shared" si="35"/>
        <v>8</v>
      </c>
      <c r="AO202" s="152">
        <f t="shared" si="36"/>
        <v>0</v>
      </c>
    </row>
    <row r="203" spans="1:41" x14ac:dyDescent="0.25">
      <c r="A203" s="143" t="str">
        <f>VLOOKUP(D203,Empresas!$D$7:$F$91,3,0)</f>
        <v>Omar</v>
      </c>
      <c r="B203" s="144" t="str">
        <f>VLOOKUP(D203,Empresas!$D$7:$G$91,4,0)</f>
        <v>Marisol</v>
      </c>
      <c r="C203" s="144" t="s">
        <v>544</v>
      </c>
      <c r="D203" s="144" t="s">
        <v>17</v>
      </c>
      <c r="E203" s="144" t="str">
        <f>VLOOKUP(D203,Empresas!$D$7:$E$92,2,0)</f>
        <v>ECONAIT S.A.C.</v>
      </c>
      <c r="F203" s="144" t="s">
        <v>183</v>
      </c>
      <c r="G203" s="145">
        <f>+Empresas!$BR$2</f>
        <v>62</v>
      </c>
      <c r="H203" s="145" t="str">
        <f>VLOOKUP(D203,Empresas!$D$6:$L$92,7,0)</f>
        <v>Mensual</v>
      </c>
      <c r="I203" s="144" t="str">
        <f>VLOOKUP(VLOOKUP(D203&amp;"|"&amp;B203,Empresas!$I$7:$CB$92,G203,0),Tablas!$A$13:$B$14,2,0)</f>
        <v>Si</v>
      </c>
      <c r="J203" s="78">
        <v>1</v>
      </c>
      <c r="K203" s="78">
        <v>1</v>
      </c>
      <c r="L203" s="78">
        <v>1</v>
      </c>
      <c r="M203" s="78">
        <v>1</v>
      </c>
      <c r="N203" s="78">
        <v>1</v>
      </c>
      <c r="O203" s="78">
        <v>1</v>
      </c>
      <c r="P203" s="78">
        <v>1</v>
      </c>
      <c r="Q203" s="78">
        <v>1</v>
      </c>
      <c r="R203" s="78"/>
      <c r="S203" s="78"/>
      <c r="T203" s="78"/>
      <c r="U203" s="78"/>
      <c r="V203" s="78" t="str">
        <f>VLOOKUP(D203,Empresas!$D$7:$CF$91,81,0)</f>
        <v>A</v>
      </c>
      <c r="W203" s="78" t="str">
        <f>VLOOKUP(D203,Empresas!$D$7:$M$91,10,0)</f>
        <v>General</v>
      </c>
      <c r="X203" s="69" t="str">
        <f t="shared" si="32"/>
        <v>SI</v>
      </c>
      <c r="Y203" s="153" t="str">
        <f t="shared" si="33"/>
        <v>Si aplica</v>
      </c>
      <c r="Z203" s="147">
        <f>IF(Y203="No aplica",0,IF(I203="no",0,IF(I203="No aplica",0,IF(I203="Si",1,IF(I203="Fisico",1,IF(I203="Electronico",2,VLOOKUP(C203&amp;"|"&amp;B203&amp;"|"&amp;D203,Empresas!$C$6:$CC$92,G203+6+1,0)))))))</f>
        <v>1</v>
      </c>
      <c r="AA203" s="147">
        <f>IF(AND($I203="Si",J203=1),1,IF(AND($I203="Fisico",J203=1),1,IF(AND(J203=1,$I203="Electronico"),2,IF(J203=1,VLOOKUP($C203&amp;"|"&amp;$B203&amp;"|"&amp;$D203,Empresas!$C$6:$CC$92,$G203+6+1,0),0))))</f>
        <v>1</v>
      </c>
      <c r="AB203" s="147">
        <f>IF(AND($I203="Si",K203=1),1,IF(AND($I203="Fisico",K203=1),1,IF(AND(K203=1,$I203="Electronico"),2,IF(K203=1,VLOOKUP($C203&amp;"|"&amp;$B203&amp;"|"&amp;$D203,Empresas!$C$6:$CC$92,$G203+6+1,0),0))))</f>
        <v>1</v>
      </c>
      <c r="AC203" s="147">
        <f>IF(AND($I203="Si",L203=1),1,IF(AND($I203="Fisico",L203=1),1,IF(AND(L203=1,$I203="Electronico"),2,IF(L203=1,VLOOKUP($C203&amp;"|"&amp;$B203&amp;"|"&amp;$D203,Empresas!$C$6:$CC$92,$G203+6+1,0),0))))</f>
        <v>1</v>
      </c>
      <c r="AD203" s="147">
        <f>IF(AND($I203="Si",M203=1),1,IF(AND($I203="Fisico",M203=1),1,IF(AND(M203=1,$I203="Electronico"),2,IF(M203=1,VLOOKUP($C203&amp;"|"&amp;$B203&amp;"|"&amp;$D203,Empresas!$C$6:$CC$92,$G203+6+1,0),0))))</f>
        <v>1</v>
      </c>
      <c r="AE203" s="147">
        <f>IF(AND($I203="Si",N203=1),1,IF(AND($I203="Fisico",N203=1),1,IF(AND(N203=1,$I203="Electronico"),2,IF(N203=1,VLOOKUP($C203&amp;"|"&amp;$B203&amp;"|"&amp;$D203,Empresas!$C$6:$CC$92,$G203+6+1,0),0))))</f>
        <v>1</v>
      </c>
      <c r="AF203" s="147">
        <f>IF(AND($I203="Si",O203=1),1,IF(AND($I203="Fisico",O203=1),1,IF(AND(O203=1,$I203="Electronico"),2,IF(O203=1,VLOOKUP($C203&amp;"|"&amp;$B203&amp;"|"&amp;$D203,Empresas!$C$6:$CC$92,$G203+6+1,0),0))))</f>
        <v>1</v>
      </c>
      <c r="AG203" s="147">
        <f>IF(AND($I203="Si",P203=1),1,IF(AND($I203="Fisico",P203=1),1,IF(AND(P203=1,$I203="Electronico"),2,IF(P203=1,VLOOKUP($C203&amp;"|"&amp;$B203&amp;"|"&amp;$D203,Empresas!$C$6:$CC$92,$G203+6+1,0),0))))</f>
        <v>1</v>
      </c>
      <c r="AH203" s="147">
        <f>IF(AND($I203="Si",Q203=1),1,IF(AND($I203="Fisico",Q203=1),1,IF(AND(Q203=1,$I203="Electronico"),2,IF(Q203=1,VLOOKUP($C203&amp;"|"&amp;$B203&amp;"|"&amp;$D203,Empresas!$C$6:$CC$92,$G203+6+1,0),0))))</f>
        <v>1</v>
      </c>
      <c r="AI203" s="147">
        <f>IF(AND($I203="Si",R203=1),1,IF(AND($I203="Fisico",R203=1),1,IF(AND(R203=1,$I203="Electronico"),2,IF(R203=1,VLOOKUP($C203&amp;"|"&amp;$B203&amp;"|"&amp;$D203,Empresas!$C$6:$CC$92,$G203+6+1,0),0))))</f>
        <v>0</v>
      </c>
      <c r="AJ203" s="147">
        <f>IF(AND($I203="Si",S203=1),1,IF(AND($I203="Fisico",S203=1),1,IF(AND(S203=1,$I203="Electronico"),2,IF(S203=1,VLOOKUP($C203&amp;"|"&amp;$B203&amp;"|"&amp;$D203,Empresas!$C$6:$CC$92,$G203+6+1,0),0))))</f>
        <v>0</v>
      </c>
      <c r="AK203" s="147">
        <f>IF(AND($I203="Si",T203=1),1,IF(AND($I203="Fisico",T203=1),1,IF(AND(T203=1,$I203="Electronico"),2,IF(T203=1,VLOOKUP($C203&amp;"|"&amp;$B203&amp;"|"&amp;$D203,Empresas!$C$6:$CC$92,$G203+6+1,0),0))))</f>
        <v>0</v>
      </c>
      <c r="AL203" s="147">
        <f>IF(AND($I203="Si",U203=1),1,IF(AND($I203="Fisico",U203=1),1,IF(AND(U203=1,$I203="Electronico"),2,IF(U203=1,VLOOKUP($C203&amp;"|"&amp;$B203&amp;"|"&amp;$D203,Empresas!$C$6:$CC$92,$G203+6+1,0),0))))</f>
        <v>0</v>
      </c>
      <c r="AM203" s="149">
        <f t="shared" si="34"/>
        <v>8</v>
      </c>
      <c r="AN203" s="149">
        <f t="shared" si="35"/>
        <v>8</v>
      </c>
      <c r="AO203" s="152">
        <f t="shared" si="36"/>
        <v>1</v>
      </c>
    </row>
    <row r="204" spans="1:41" x14ac:dyDescent="0.25">
      <c r="A204" s="143" t="str">
        <f>VLOOKUP(D204,Empresas!$D$7:$F$91,3,0)</f>
        <v>Omar</v>
      </c>
      <c r="B204" s="144" t="str">
        <f>VLOOKUP(D204,Empresas!$D$7:$G$91,4,0)</f>
        <v>Marisol</v>
      </c>
      <c r="C204" s="144" t="s">
        <v>544</v>
      </c>
      <c r="D204" s="144" t="s">
        <v>17</v>
      </c>
      <c r="E204" s="144" t="str">
        <f>VLOOKUP(D204,Empresas!$D$7:$E$92,2,0)</f>
        <v>ECONAIT S.A.C.</v>
      </c>
      <c r="F204" s="144" t="s">
        <v>184</v>
      </c>
      <c r="G204" s="145">
        <f>+G203+1</f>
        <v>63</v>
      </c>
      <c r="H204" s="145" t="str">
        <f>VLOOKUP(D204,Empresas!$D$6:$L$92,7,0)</f>
        <v>Mensual</v>
      </c>
      <c r="I204" s="144" t="str">
        <f>VLOOKUP(VLOOKUP(D204&amp;"|"&amp;B204,Empresas!$I$7:$CB$92,G204,0),Tablas!$A$13:$B$14,2,0)</f>
        <v>Si</v>
      </c>
      <c r="J204" s="78">
        <v>1</v>
      </c>
      <c r="K204" s="78">
        <v>1</v>
      </c>
      <c r="L204" s="78">
        <v>1</v>
      </c>
      <c r="M204" s="78">
        <v>1</v>
      </c>
      <c r="N204" s="78">
        <v>1</v>
      </c>
      <c r="O204" s="78">
        <v>1</v>
      </c>
      <c r="P204" s="78">
        <v>1</v>
      </c>
      <c r="Q204" s="78">
        <v>1</v>
      </c>
      <c r="R204" s="78"/>
      <c r="S204" s="78"/>
      <c r="T204" s="78"/>
      <c r="U204" s="78"/>
      <c r="V204" s="78" t="str">
        <f>VLOOKUP(D204,Empresas!$D$7:$CF$91,81,0)</f>
        <v>A</v>
      </c>
      <c r="W204" s="78" t="str">
        <f>VLOOKUP(D204,Empresas!$D$7:$M$91,10,0)</f>
        <v>General</v>
      </c>
      <c r="X204" s="69" t="str">
        <f t="shared" si="32"/>
        <v>SI</v>
      </c>
      <c r="Y204" s="153" t="str">
        <f t="shared" si="33"/>
        <v>Si aplica</v>
      </c>
      <c r="Z204" s="147">
        <f>IF(Y204="No aplica",0,IF(I204="no",0,IF(I204="No aplica",0,IF(I204="Si",1,IF(I204="Fisico",1,IF(I204="Electronico",2,VLOOKUP(C204&amp;"|"&amp;B204&amp;"|"&amp;D204,Empresas!$C$6:$CC$92,G204+6+1,0)))))))</f>
        <v>1</v>
      </c>
      <c r="AA204" s="147">
        <f>IF(AND($I204="Si",J204=1),1,IF(AND($I204="Fisico",J204=1),1,IF(AND(J204=1,$I204="Electronico"),2,IF(J204=1,VLOOKUP($C204&amp;"|"&amp;$B204&amp;"|"&amp;$D204,Empresas!$C$6:$CC$92,$G204+6+1,0),0))))</f>
        <v>1</v>
      </c>
      <c r="AB204" s="147">
        <f>IF(AND($I204="Si",K204=1),1,IF(AND($I204="Fisico",K204=1),1,IF(AND(K204=1,$I204="Electronico"),2,IF(K204=1,VLOOKUP($C204&amp;"|"&amp;$B204&amp;"|"&amp;$D204,Empresas!$C$6:$CC$92,$G204+6+1,0),0))))</f>
        <v>1</v>
      </c>
      <c r="AC204" s="147">
        <f>IF(AND($I204="Si",L204=1),1,IF(AND($I204="Fisico",L204=1),1,IF(AND(L204=1,$I204="Electronico"),2,IF(L204=1,VLOOKUP($C204&amp;"|"&amp;$B204&amp;"|"&amp;$D204,Empresas!$C$6:$CC$92,$G204+6+1,0),0))))</f>
        <v>1</v>
      </c>
      <c r="AD204" s="147">
        <f>IF(AND($I204="Si",M204=1),1,IF(AND($I204="Fisico",M204=1),1,IF(AND(M204=1,$I204="Electronico"),2,IF(M204=1,VLOOKUP($C204&amp;"|"&amp;$B204&amp;"|"&amp;$D204,Empresas!$C$6:$CC$92,$G204+6+1,0),0))))</f>
        <v>1</v>
      </c>
      <c r="AE204" s="147">
        <f>IF(AND($I204="Si",N204=1),1,IF(AND($I204="Fisico",N204=1),1,IF(AND(N204=1,$I204="Electronico"),2,IF(N204=1,VLOOKUP($C204&amp;"|"&amp;$B204&amp;"|"&amp;$D204,Empresas!$C$6:$CC$92,$G204+6+1,0),0))))</f>
        <v>1</v>
      </c>
      <c r="AF204" s="147">
        <f>IF(AND($I204="Si",O204=1),1,IF(AND($I204="Fisico",O204=1),1,IF(AND(O204=1,$I204="Electronico"),2,IF(O204=1,VLOOKUP($C204&amp;"|"&amp;$B204&amp;"|"&amp;$D204,Empresas!$C$6:$CC$92,$G204+6+1,0),0))))</f>
        <v>1</v>
      </c>
      <c r="AG204" s="147">
        <f>IF(AND($I204="Si",P204=1),1,IF(AND($I204="Fisico",P204=1),1,IF(AND(P204=1,$I204="Electronico"),2,IF(P204=1,VLOOKUP($C204&amp;"|"&amp;$B204&amp;"|"&amp;$D204,Empresas!$C$6:$CC$92,$G204+6+1,0),0))))</f>
        <v>1</v>
      </c>
      <c r="AH204" s="147">
        <f>IF(AND($I204="Si",Q204=1),1,IF(AND($I204="Fisico",Q204=1),1,IF(AND(Q204=1,$I204="Electronico"),2,IF(Q204=1,VLOOKUP($C204&amp;"|"&amp;$B204&amp;"|"&amp;$D204,Empresas!$C$6:$CC$92,$G204+6+1,0),0))))</f>
        <v>1</v>
      </c>
      <c r="AI204" s="147">
        <f>IF(AND($I204="Si",R204=1),1,IF(AND($I204="Fisico",R204=1),1,IF(AND(R204=1,$I204="Electronico"),2,IF(R204=1,VLOOKUP($C204&amp;"|"&amp;$B204&amp;"|"&amp;$D204,Empresas!$C$6:$CC$92,$G204+6+1,0),0))))</f>
        <v>0</v>
      </c>
      <c r="AJ204" s="147">
        <f>IF(AND($I204="Si",S204=1),1,IF(AND($I204="Fisico",S204=1),1,IF(AND(S204=1,$I204="Electronico"),2,IF(S204=1,VLOOKUP($C204&amp;"|"&amp;$B204&amp;"|"&amp;$D204,Empresas!$C$6:$CC$92,$G204+6+1,0),0))))</f>
        <v>0</v>
      </c>
      <c r="AK204" s="147">
        <f>IF(AND($I204="Si",T204=1),1,IF(AND($I204="Fisico",T204=1),1,IF(AND(T204=1,$I204="Electronico"),2,IF(T204=1,VLOOKUP($C204&amp;"|"&amp;$B204&amp;"|"&amp;$D204,Empresas!$C$6:$CC$92,$G204+6+1,0),0))))</f>
        <v>0</v>
      </c>
      <c r="AL204" s="147">
        <f>IF(AND($I204="Si",U204=1),1,IF(AND($I204="Fisico",U204=1),1,IF(AND(U204=1,$I204="Electronico"),2,IF(U204=1,VLOOKUP($C204&amp;"|"&amp;$B204&amp;"|"&amp;$D204,Empresas!$C$6:$CC$92,$G204+6+1,0),0))))</f>
        <v>0</v>
      </c>
      <c r="AM204" s="149">
        <f t="shared" si="34"/>
        <v>8</v>
      </c>
      <c r="AN204" s="149">
        <f t="shared" si="35"/>
        <v>8</v>
      </c>
      <c r="AO204" s="152">
        <f t="shared" si="36"/>
        <v>1</v>
      </c>
    </row>
    <row r="205" spans="1:41" x14ac:dyDescent="0.25">
      <c r="A205" s="143" t="str">
        <f>VLOOKUP(D205,Empresas!$D$7:$F$91,3,0)</f>
        <v>Omar</v>
      </c>
      <c r="B205" s="144" t="str">
        <f>VLOOKUP(D205,Empresas!$D$7:$G$91,4,0)</f>
        <v>Marisol</v>
      </c>
      <c r="C205" s="144" t="s">
        <v>544</v>
      </c>
      <c r="D205" s="144" t="s">
        <v>17</v>
      </c>
      <c r="E205" s="144" t="str">
        <f>VLOOKUP(D205,Empresas!$D$7:$E$92,2,0)</f>
        <v>ECONAIT S.A.C.</v>
      </c>
      <c r="F205" s="144" t="s">
        <v>185</v>
      </c>
      <c r="G205" s="145">
        <f t="shared" ref="G205:G212" si="37">+G204+1</f>
        <v>64</v>
      </c>
      <c r="H205" s="145" t="str">
        <f>VLOOKUP(D205,Empresas!$D$6:$L$92,7,0)</f>
        <v>Mensual</v>
      </c>
      <c r="I205" s="144" t="str">
        <f>VLOOKUP(VLOOKUP(D205&amp;"|"&amp;B205,Empresas!$I$7:$CB$92,G205,0),Tablas!$A$13:$B$14,2,0)</f>
        <v>No</v>
      </c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 t="str">
        <f>VLOOKUP(D205,Empresas!$D$7:$CF$91,81,0)</f>
        <v>A</v>
      </c>
      <c r="W205" s="78" t="str">
        <f>VLOOKUP(D205,Empresas!$D$7:$M$91,10,0)</f>
        <v>General</v>
      </c>
      <c r="X205" s="69" t="str">
        <f t="shared" si="32"/>
        <v>SI</v>
      </c>
      <c r="Y205" s="153" t="str">
        <f t="shared" si="33"/>
        <v>No aplica</v>
      </c>
      <c r="Z205" s="147">
        <f>IF(Y205="No aplica",0,IF(I205="no",0,IF(I205="No aplica",0,IF(I205="Si",1,IF(I205="Fisico",1,IF(I205="Electronico",2,VLOOKUP(C205&amp;"|"&amp;B205&amp;"|"&amp;D205,Empresas!$C$6:$CC$92,G205+6+1,0)))))))</f>
        <v>0</v>
      </c>
      <c r="AA205" s="147">
        <f>IF(AND($I205="Si",J205=1),1,IF(AND($I205="Fisico",J205=1),1,IF(AND(J205=1,$I205="Electronico"),2,IF(J205=1,VLOOKUP($C205&amp;"|"&amp;$B205&amp;"|"&amp;$D205,Empresas!$C$6:$CC$92,$G205+6+1,0),0))))</f>
        <v>0</v>
      </c>
      <c r="AB205" s="147">
        <f>IF(AND($I205="Si",K205=1),1,IF(AND($I205="Fisico",K205=1),1,IF(AND(K205=1,$I205="Electronico"),2,IF(K205=1,VLOOKUP($C205&amp;"|"&amp;$B205&amp;"|"&amp;$D205,Empresas!$C$6:$CC$92,$G205+6+1,0),0))))</f>
        <v>0</v>
      </c>
      <c r="AC205" s="147">
        <f>IF(AND($I205="Si",L205=1),1,IF(AND($I205="Fisico",L205=1),1,IF(AND(L205=1,$I205="Electronico"),2,IF(L205=1,VLOOKUP($C205&amp;"|"&amp;$B205&amp;"|"&amp;$D205,Empresas!$C$6:$CC$92,$G205+6+1,0),0))))</f>
        <v>0</v>
      </c>
      <c r="AD205" s="147">
        <f>IF(AND($I205="Si",M205=1),1,IF(AND($I205="Fisico",M205=1),1,IF(AND(M205=1,$I205="Electronico"),2,IF(M205=1,VLOOKUP($C205&amp;"|"&amp;$B205&amp;"|"&amp;$D205,Empresas!$C$6:$CC$92,$G205+6+1,0),0))))</f>
        <v>0</v>
      </c>
      <c r="AE205" s="147">
        <f>IF(AND($I205="Si",N205=1),1,IF(AND($I205="Fisico",N205=1),1,IF(AND(N205=1,$I205="Electronico"),2,IF(N205=1,VLOOKUP($C205&amp;"|"&amp;$B205&amp;"|"&amp;$D205,Empresas!$C$6:$CC$92,$G205+6+1,0),0))))</f>
        <v>0</v>
      </c>
      <c r="AF205" s="147">
        <f>IF(AND($I205="Si",O205=1),1,IF(AND($I205="Fisico",O205=1),1,IF(AND(O205=1,$I205="Electronico"),2,IF(O205=1,VLOOKUP($C205&amp;"|"&amp;$B205&amp;"|"&amp;$D205,Empresas!$C$6:$CC$92,$G205+6+1,0),0))))</f>
        <v>0</v>
      </c>
      <c r="AG205" s="147">
        <f>IF(AND($I205="Si",P205=1),1,IF(AND($I205="Fisico",P205=1),1,IF(AND(P205=1,$I205="Electronico"),2,IF(P205=1,VLOOKUP($C205&amp;"|"&amp;$B205&amp;"|"&amp;$D205,Empresas!$C$6:$CC$92,$G205+6+1,0),0))))</f>
        <v>0</v>
      </c>
      <c r="AH205" s="147">
        <f>IF(AND($I205="Si",Q205=1),1,IF(AND($I205="Fisico",Q205=1),1,IF(AND(Q205=1,$I205="Electronico"),2,IF(Q205=1,VLOOKUP($C205&amp;"|"&amp;$B205&amp;"|"&amp;$D205,Empresas!$C$6:$CC$92,$G205+6+1,0),0))))</f>
        <v>0</v>
      </c>
      <c r="AI205" s="147">
        <f>IF(AND($I205="Si",R205=1),1,IF(AND($I205="Fisico",R205=1),1,IF(AND(R205=1,$I205="Electronico"),2,IF(R205=1,VLOOKUP($C205&amp;"|"&amp;$B205&amp;"|"&amp;$D205,Empresas!$C$6:$CC$92,$G205+6+1,0),0))))</f>
        <v>0</v>
      </c>
      <c r="AJ205" s="147">
        <f>IF(AND($I205="Si",S205=1),1,IF(AND($I205="Fisico",S205=1),1,IF(AND(S205=1,$I205="Electronico"),2,IF(S205=1,VLOOKUP($C205&amp;"|"&amp;$B205&amp;"|"&amp;$D205,Empresas!$C$6:$CC$92,$G205+6+1,0),0))))</f>
        <v>0</v>
      </c>
      <c r="AK205" s="147">
        <f>IF(AND($I205="Si",T205=1),1,IF(AND($I205="Fisico",T205=1),1,IF(AND(T205=1,$I205="Electronico"),2,IF(T205=1,VLOOKUP($C205&amp;"|"&amp;$B205&amp;"|"&amp;$D205,Empresas!$C$6:$CC$92,$G205+6+1,0),0))))</f>
        <v>0</v>
      </c>
      <c r="AL205" s="147">
        <f>IF(AND($I205="Si",U205=1),1,IF(AND($I205="Fisico",U205=1),1,IF(AND(U205=1,$I205="Electronico"),2,IF(U205=1,VLOOKUP($C205&amp;"|"&amp;$B205&amp;"|"&amp;$D205,Empresas!$C$6:$CC$92,$G205+6+1,0),0))))</f>
        <v>0</v>
      </c>
      <c r="AM205" s="149">
        <f t="shared" si="34"/>
        <v>0</v>
      </c>
      <c r="AN205" s="149">
        <f t="shared" si="35"/>
        <v>0</v>
      </c>
      <c r="AO205" s="152">
        <f t="shared" si="36"/>
        <v>0</v>
      </c>
    </row>
    <row r="206" spans="1:41" x14ac:dyDescent="0.25">
      <c r="A206" s="143" t="str">
        <f>VLOOKUP(D206,Empresas!$D$7:$F$91,3,0)</f>
        <v>Omar</v>
      </c>
      <c r="B206" s="144" t="str">
        <f>VLOOKUP(D206,Empresas!$D$7:$G$91,4,0)</f>
        <v>Marisol</v>
      </c>
      <c r="C206" s="144" t="s">
        <v>544</v>
      </c>
      <c r="D206" s="144" t="s">
        <v>17</v>
      </c>
      <c r="E206" s="144" t="str">
        <f>VLOOKUP(D206,Empresas!$D$7:$E$92,2,0)</f>
        <v>ECONAIT S.A.C.</v>
      </c>
      <c r="F206" s="144" t="s">
        <v>186</v>
      </c>
      <c r="G206" s="145">
        <f t="shared" si="37"/>
        <v>65</v>
      </c>
      <c r="H206" s="145" t="str">
        <f>VLOOKUP(D206,Empresas!$D$6:$L$92,7,0)</f>
        <v>Mensual</v>
      </c>
      <c r="I206" s="144" t="str">
        <f>VLOOKUP(VLOOKUP(D206&amp;"|"&amp;B206,Empresas!$I$7:$CB$92,G206,0),Tablas!$A$13:$B$14,2,0)</f>
        <v>No</v>
      </c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 t="str">
        <f>VLOOKUP(D206,Empresas!$D$7:$CF$91,81,0)</f>
        <v>A</v>
      </c>
      <c r="W206" s="78" t="str">
        <f>VLOOKUP(D206,Empresas!$D$7:$M$91,10,0)</f>
        <v>General</v>
      </c>
      <c r="X206" s="69" t="str">
        <f t="shared" si="32"/>
        <v>SI</v>
      </c>
      <c r="Y206" s="153" t="str">
        <f t="shared" si="33"/>
        <v>No aplica</v>
      </c>
      <c r="Z206" s="147">
        <f>IF(Y206="No aplica",0,IF(I206="no",0,IF(I206="No aplica",0,IF(I206="Si",1,IF(I206="Fisico",1,IF(I206="Electronico",2,VLOOKUP(C206&amp;"|"&amp;B206&amp;"|"&amp;D206,Empresas!$C$6:$CC$92,G206+6+1,0)))))))</f>
        <v>0</v>
      </c>
      <c r="AA206" s="147">
        <f>IF(AND($I206="Si",J206=1),1,IF(AND($I206="Fisico",J206=1),1,IF(AND(J206=1,$I206="Electronico"),2,IF(J206=1,VLOOKUP($C206&amp;"|"&amp;$B206&amp;"|"&amp;$D206,Empresas!$C$6:$CC$92,$G206+6+1,0),0))))</f>
        <v>0</v>
      </c>
      <c r="AB206" s="147">
        <f>IF(AND($I206="Si",K206=1),1,IF(AND($I206="Fisico",K206=1),1,IF(AND(K206=1,$I206="Electronico"),2,IF(K206=1,VLOOKUP($C206&amp;"|"&amp;$B206&amp;"|"&amp;$D206,Empresas!$C$6:$CC$92,$G206+6+1,0),0))))</f>
        <v>0</v>
      </c>
      <c r="AC206" s="147">
        <f>IF(AND($I206="Si",L206=1),1,IF(AND($I206="Fisico",L206=1),1,IF(AND(L206=1,$I206="Electronico"),2,IF(L206=1,VLOOKUP($C206&amp;"|"&amp;$B206&amp;"|"&amp;$D206,Empresas!$C$6:$CC$92,$G206+6+1,0),0))))</f>
        <v>0</v>
      </c>
      <c r="AD206" s="147">
        <f>IF(AND($I206="Si",M206=1),1,IF(AND($I206="Fisico",M206=1),1,IF(AND(M206=1,$I206="Electronico"),2,IF(M206=1,VLOOKUP($C206&amp;"|"&amp;$B206&amp;"|"&amp;$D206,Empresas!$C$6:$CC$92,$G206+6+1,0),0))))</f>
        <v>0</v>
      </c>
      <c r="AE206" s="147">
        <f>IF(AND($I206="Si",N206=1),1,IF(AND($I206="Fisico",N206=1),1,IF(AND(N206=1,$I206="Electronico"),2,IF(N206=1,VLOOKUP($C206&amp;"|"&amp;$B206&amp;"|"&amp;$D206,Empresas!$C$6:$CC$92,$G206+6+1,0),0))))</f>
        <v>0</v>
      </c>
      <c r="AF206" s="147">
        <f>IF(AND($I206="Si",O206=1),1,IF(AND($I206="Fisico",O206=1),1,IF(AND(O206=1,$I206="Electronico"),2,IF(O206=1,VLOOKUP($C206&amp;"|"&amp;$B206&amp;"|"&amp;$D206,Empresas!$C$6:$CC$92,$G206+6+1,0),0))))</f>
        <v>0</v>
      </c>
      <c r="AG206" s="147">
        <f>IF(AND($I206="Si",P206=1),1,IF(AND($I206="Fisico",P206=1),1,IF(AND(P206=1,$I206="Electronico"),2,IF(P206=1,VLOOKUP($C206&amp;"|"&amp;$B206&amp;"|"&amp;$D206,Empresas!$C$6:$CC$92,$G206+6+1,0),0))))</f>
        <v>0</v>
      </c>
      <c r="AH206" s="147">
        <f>IF(AND($I206="Si",Q206=1),1,IF(AND($I206="Fisico",Q206=1),1,IF(AND(Q206=1,$I206="Electronico"),2,IF(Q206=1,VLOOKUP($C206&amp;"|"&amp;$B206&amp;"|"&amp;$D206,Empresas!$C$6:$CC$92,$G206+6+1,0),0))))</f>
        <v>0</v>
      </c>
      <c r="AI206" s="147">
        <f>IF(AND($I206="Si",R206=1),1,IF(AND($I206="Fisico",R206=1),1,IF(AND(R206=1,$I206="Electronico"),2,IF(R206=1,VLOOKUP($C206&amp;"|"&amp;$B206&amp;"|"&amp;$D206,Empresas!$C$6:$CC$92,$G206+6+1,0),0))))</f>
        <v>0</v>
      </c>
      <c r="AJ206" s="147">
        <f>IF(AND($I206="Si",S206=1),1,IF(AND($I206="Fisico",S206=1),1,IF(AND(S206=1,$I206="Electronico"),2,IF(S206=1,VLOOKUP($C206&amp;"|"&amp;$B206&amp;"|"&amp;$D206,Empresas!$C$6:$CC$92,$G206+6+1,0),0))))</f>
        <v>0</v>
      </c>
      <c r="AK206" s="147">
        <f>IF(AND($I206="Si",T206=1),1,IF(AND($I206="Fisico",T206=1),1,IF(AND(T206=1,$I206="Electronico"),2,IF(T206=1,VLOOKUP($C206&amp;"|"&amp;$B206&amp;"|"&amp;$D206,Empresas!$C$6:$CC$92,$G206+6+1,0),0))))</f>
        <v>0</v>
      </c>
      <c r="AL206" s="147">
        <f>IF(AND($I206="Si",U206=1),1,IF(AND($I206="Fisico",U206=1),1,IF(AND(U206=1,$I206="Electronico"),2,IF(U206=1,VLOOKUP($C206&amp;"|"&amp;$B206&amp;"|"&amp;$D206,Empresas!$C$6:$CC$92,$G206+6+1,0),0))))</f>
        <v>0</v>
      </c>
      <c r="AM206" s="149">
        <f t="shared" si="34"/>
        <v>0</v>
      </c>
      <c r="AN206" s="149">
        <f t="shared" si="35"/>
        <v>0</v>
      </c>
      <c r="AO206" s="152">
        <f t="shared" si="36"/>
        <v>0</v>
      </c>
    </row>
    <row r="207" spans="1:41" x14ac:dyDescent="0.25">
      <c r="A207" s="143" t="str">
        <f>VLOOKUP(D207,Empresas!$D$7:$F$91,3,0)</f>
        <v>Omar</v>
      </c>
      <c r="B207" s="144" t="str">
        <f>VLOOKUP(D207,Empresas!$D$7:$G$91,4,0)</f>
        <v>Marisol</v>
      </c>
      <c r="C207" s="144" t="s">
        <v>544</v>
      </c>
      <c r="D207" s="144" t="s">
        <v>17</v>
      </c>
      <c r="E207" s="144" t="str">
        <f>VLOOKUP(D207,Empresas!$D$7:$E$92,2,0)</f>
        <v>ECONAIT S.A.C.</v>
      </c>
      <c r="F207" s="144" t="s">
        <v>187</v>
      </c>
      <c r="G207" s="145">
        <f t="shared" si="37"/>
        <v>66</v>
      </c>
      <c r="H207" s="145" t="str">
        <f>VLOOKUP(D207,Empresas!$D$6:$L$92,7,0)</f>
        <v>Mensual</v>
      </c>
      <c r="I207" s="144" t="str">
        <f>VLOOKUP(VLOOKUP(D207&amp;"|"&amp;B207,Empresas!$I$7:$CB$92,G207,0),Tablas!$A$13:$B$14,2,0)</f>
        <v>Si</v>
      </c>
      <c r="J207" s="78">
        <v>1</v>
      </c>
      <c r="K207" s="78">
        <v>1</v>
      </c>
      <c r="L207" s="78">
        <v>1</v>
      </c>
      <c r="M207" s="78">
        <v>1</v>
      </c>
      <c r="N207" s="78">
        <v>1</v>
      </c>
      <c r="O207" s="78">
        <v>1</v>
      </c>
      <c r="P207" s="78">
        <v>1</v>
      </c>
      <c r="Q207" s="78">
        <v>1</v>
      </c>
      <c r="R207" s="78"/>
      <c r="S207" s="78"/>
      <c r="T207" s="78"/>
      <c r="U207" s="78"/>
      <c r="V207" s="78" t="str">
        <f>VLOOKUP(D207,Empresas!$D$7:$CF$91,81,0)</f>
        <v>A</v>
      </c>
      <c r="W207" s="78" t="str">
        <f>VLOOKUP(D207,Empresas!$D$7:$M$91,10,0)</f>
        <v>General</v>
      </c>
      <c r="X207" s="69" t="str">
        <f t="shared" si="32"/>
        <v>SI</v>
      </c>
      <c r="Y207" s="153" t="str">
        <f t="shared" si="33"/>
        <v>Si aplica</v>
      </c>
      <c r="Z207" s="147">
        <f>IF(Y207="No aplica",0,IF(I207="no",0,IF(I207="No aplica",0,IF(I207="Si",1,IF(I207="Fisico",1,IF(I207="Electronico",2,VLOOKUP(C207&amp;"|"&amp;B207&amp;"|"&amp;D207,Empresas!$C$6:$CC$92,G207+6+1,0)))))))</f>
        <v>1</v>
      </c>
      <c r="AA207" s="147">
        <f>IF(AND($I207="Si",J207=1),1,IF(AND($I207="Fisico",J207=1),1,IF(AND(J207=1,$I207="Electronico"),2,IF(J207=1,VLOOKUP($C207&amp;"|"&amp;$B207&amp;"|"&amp;$D207,Empresas!$C$6:$CC$92,$G207+6+1,0),0))))</f>
        <v>1</v>
      </c>
      <c r="AB207" s="147">
        <f>IF(AND($I207="Si",K207=1),1,IF(AND($I207="Fisico",K207=1),1,IF(AND(K207=1,$I207="Electronico"),2,IF(K207=1,VLOOKUP($C207&amp;"|"&amp;$B207&amp;"|"&amp;$D207,Empresas!$C$6:$CC$92,$G207+6+1,0),0))))</f>
        <v>1</v>
      </c>
      <c r="AC207" s="147">
        <f>IF(AND($I207="Si",L207=1),1,IF(AND($I207="Fisico",L207=1),1,IF(AND(L207=1,$I207="Electronico"),2,IF(L207=1,VLOOKUP($C207&amp;"|"&amp;$B207&amp;"|"&amp;$D207,Empresas!$C$6:$CC$92,$G207+6+1,0),0))))</f>
        <v>1</v>
      </c>
      <c r="AD207" s="147">
        <f>IF(AND($I207="Si",M207=1),1,IF(AND($I207="Fisico",M207=1),1,IF(AND(M207=1,$I207="Electronico"),2,IF(M207=1,VLOOKUP($C207&amp;"|"&amp;$B207&amp;"|"&amp;$D207,Empresas!$C$6:$CC$92,$G207+6+1,0),0))))</f>
        <v>1</v>
      </c>
      <c r="AE207" s="147">
        <f>IF(AND($I207="Si",N207=1),1,IF(AND($I207="Fisico",N207=1),1,IF(AND(N207=1,$I207="Electronico"),2,IF(N207=1,VLOOKUP($C207&amp;"|"&amp;$B207&amp;"|"&amp;$D207,Empresas!$C$6:$CC$92,$G207+6+1,0),0))))</f>
        <v>1</v>
      </c>
      <c r="AF207" s="147">
        <f>IF(AND($I207="Si",O207=1),1,IF(AND($I207="Fisico",O207=1),1,IF(AND(O207=1,$I207="Electronico"),2,IF(O207=1,VLOOKUP($C207&amp;"|"&amp;$B207&amp;"|"&amp;$D207,Empresas!$C$6:$CC$92,$G207+6+1,0),0))))</f>
        <v>1</v>
      </c>
      <c r="AG207" s="147">
        <f>IF(AND($I207="Si",P207=1),1,IF(AND($I207="Fisico",P207=1),1,IF(AND(P207=1,$I207="Electronico"),2,IF(P207=1,VLOOKUP($C207&amp;"|"&amp;$B207&amp;"|"&amp;$D207,Empresas!$C$6:$CC$92,$G207+6+1,0),0))))</f>
        <v>1</v>
      </c>
      <c r="AH207" s="147">
        <f>IF(AND($I207="Si",Q207=1),1,IF(AND($I207="Fisico",Q207=1),1,IF(AND(Q207=1,$I207="Electronico"),2,IF(Q207=1,VLOOKUP($C207&amp;"|"&amp;$B207&amp;"|"&amp;$D207,Empresas!$C$6:$CC$92,$G207+6+1,0),0))))</f>
        <v>1</v>
      </c>
      <c r="AI207" s="147">
        <f>IF(AND($I207="Si",R207=1),1,IF(AND($I207="Fisico",R207=1),1,IF(AND(R207=1,$I207="Electronico"),2,IF(R207=1,VLOOKUP($C207&amp;"|"&amp;$B207&amp;"|"&amp;$D207,Empresas!$C$6:$CC$92,$G207+6+1,0),0))))</f>
        <v>0</v>
      </c>
      <c r="AJ207" s="147">
        <f>IF(AND($I207="Si",S207=1),1,IF(AND($I207="Fisico",S207=1),1,IF(AND(S207=1,$I207="Electronico"),2,IF(S207=1,VLOOKUP($C207&amp;"|"&amp;$B207&amp;"|"&amp;$D207,Empresas!$C$6:$CC$92,$G207+6+1,0),0))))</f>
        <v>0</v>
      </c>
      <c r="AK207" s="147">
        <f>IF(AND($I207="Si",T207=1),1,IF(AND($I207="Fisico",T207=1),1,IF(AND(T207=1,$I207="Electronico"),2,IF(T207=1,VLOOKUP($C207&amp;"|"&amp;$B207&amp;"|"&amp;$D207,Empresas!$C$6:$CC$92,$G207+6+1,0),0))))</f>
        <v>0</v>
      </c>
      <c r="AL207" s="147">
        <f>IF(AND($I207="Si",U207=1),1,IF(AND($I207="Fisico",U207=1),1,IF(AND(U207=1,$I207="Electronico"),2,IF(U207=1,VLOOKUP($C207&amp;"|"&amp;$B207&amp;"|"&amp;$D207,Empresas!$C$6:$CC$92,$G207+6+1,0),0))))</f>
        <v>0</v>
      </c>
      <c r="AM207" s="149">
        <f t="shared" si="34"/>
        <v>8</v>
      </c>
      <c r="AN207" s="149">
        <f t="shared" si="35"/>
        <v>8</v>
      </c>
      <c r="AO207" s="152">
        <f t="shared" si="36"/>
        <v>1</v>
      </c>
    </row>
    <row r="208" spans="1:41" x14ac:dyDescent="0.25">
      <c r="A208" s="143" t="str">
        <f>VLOOKUP(D208,Empresas!$D$7:$F$91,3,0)</f>
        <v>Omar</v>
      </c>
      <c r="B208" s="144" t="str">
        <f>VLOOKUP(D208,Empresas!$D$7:$G$91,4,0)</f>
        <v>Marisol</v>
      </c>
      <c r="C208" s="144" t="s">
        <v>544</v>
      </c>
      <c r="D208" s="144" t="s">
        <v>17</v>
      </c>
      <c r="E208" s="144" t="str">
        <f>VLOOKUP(D208,Empresas!$D$7:$E$92,2,0)</f>
        <v>ECONAIT S.A.C.</v>
      </c>
      <c r="F208" s="144" t="s">
        <v>188</v>
      </c>
      <c r="G208" s="145">
        <f t="shared" si="37"/>
        <v>67</v>
      </c>
      <c r="H208" s="145" t="str">
        <f>VLOOKUP(D208,Empresas!$D$6:$L$92,7,0)</f>
        <v>Mensual</v>
      </c>
      <c r="I208" s="144" t="str">
        <f>VLOOKUP(VLOOKUP(D208&amp;"|"&amp;B208,Empresas!$I$7:$CB$92,G208,0),Tablas!$A$13:$B$14,2,0)</f>
        <v>No</v>
      </c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 t="str">
        <f>VLOOKUP(D208,Empresas!$D$7:$CF$91,81,0)</f>
        <v>A</v>
      </c>
      <c r="W208" s="78" t="str">
        <f>VLOOKUP(D208,Empresas!$D$7:$M$91,10,0)</f>
        <v>General</v>
      </c>
      <c r="X208" s="69" t="str">
        <f t="shared" si="32"/>
        <v>SI</v>
      </c>
      <c r="Y208" s="153" t="str">
        <f t="shared" si="33"/>
        <v>No aplica</v>
      </c>
      <c r="Z208" s="147">
        <f>IF(Y208="No aplica",0,IF(I208="no",0,IF(I208="No aplica",0,IF(I208="Si",1,IF(I208="Fisico",1,IF(I208="Electronico",2,VLOOKUP(C208&amp;"|"&amp;B208&amp;"|"&amp;D208,Empresas!$C$6:$CC$92,G208+6+1,0)))))))</f>
        <v>0</v>
      </c>
      <c r="AA208" s="147">
        <f>IF(AND($I208="Si",J208=1),1,IF(AND($I208="Fisico",J208=1),1,IF(AND(J208=1,$I208="Electronico"),2,IF(J208=1,VLOOKUP($C208&amp;"|"&amp;$B208&amp;"|"&amp;$D208,Empresas!$C$6:$CC$92,$G208+6+1,0),0))))</f>
        <v>0</v>
      </c>
      <c r="AB208" s="147">
        <f>IF(AND($I208="Si",K208=1),1,IF(AND($I208="Fisico",K208=1),1,IF(AND(K208=1,$I208="Electronico"),2,IF(K208=1,VLOOKUP($C208&amp;"|"&amp;$B208&amp;"|"&amp;$D208,Empresas!$C$6:$CC$92,$G208+6+1,0),0))))</f>
        <v>0</v>
      </c>
      <c r="AC208" s="147">
        <f>IF(AND($I208="Si",L208=1),1,IF(AND($I208="Fisico",L208=1),1,IF(AND(L208=1,$I208="Electronico"),2,IF(L208=1,VLOOKUP($C208&amp;"|"&amp;$B208&amp;"|"&amp;$D208,Empresas!$C$6:$CC$92,$G208+6+1,0),0))))</f>
        <v>0</v>
      </c>
      <c r="AD208" s="147">
        <f>IF(AND($I208="Si",M208=1),1,IF(AND($I208="Fisico",M208=1),1,IF(AND(M208=1,$I208="Electronico"),2,IF(M208=1,VLOOKUP($C208&amp;"|"&amp;$B208&amp;"|"&amp;$D208,Empresas!$C$6:$CC$92,$G208+6+1,0),0))))</f>
        <v>0</v>
      </c>
      <c r="AE208" s="147">
        <f>IF(AND($I208="Si",N208=1),1,IF(AND($I208="Fisico",N208=1),1,IF(AND(N208=1,$I208="Electronico"),2,IF(N208=1,VLOOKUP($C208&amp;"|"&amp;$B208&amp;"|"&amp;$D208,Empresas!$C$6:$CC$92,$G208+6+1,0),0))))</f>
        <v>0</v>
      </c>
      <c r="AF208" s="147">
        <f>IF(AND($I208="Si",O208=1),1,IF(AND($I208="Fisico",O208=1),1,IF(AND(O208=1,$I208="Electronico"),2,IF(O208=1,VLOOKUP($C208&amp;"|"&amp;$B208&amp;"|"&amp;$D208,Empresas!$C$6:$CC$92,$G208+6+1,0),0))))</f>
        <v>0</v>
      </c>
      <c r="AG208" s="147">
        <f>IF(AND($I208="Si",P208=1),1,IF(AND($I208="Fisico",P208=1),1,IF(AND(P208=1,$I208="Electronico"),2,IF(P208=1,VLOOKUP($C208&amp;"|"&amp;$B208&amp;"|"&amp;$D208,Empresas!$C$6:$CC$92,$G208+6+1,0),0))))</f>
        <v>0</v>
      </c>
      <c r="AH208" s="147">
        <f>IF(AND($I208="Si",Q208=1),1,IF(AND($I208="Fisico",Q208=1),1,IF(AND(Q208=1,$I208="Electronico"),2,IF(Q208=1,VLOOKUP($C208&amp;"|"&amp;$B208&amp;"|"&amp;$D208,Empresas!$C$6:$CC$92,$G208+6+1,0),0))))</f>
        <v>0</v>
      </c>
      <c r="AI208" s="147">
        <f>IF(AND($I208="Si",R208=1),1,IF(AND($I208="Fisico",R208=1),1,IF(AND(R208=1,$I208="Electronico"),2,IF(R208=1,VLOOKUP($C208&amp;"|"&amp;$B208&amp;"|"&amp;$D208,Empresas!$C$6:$CC$92,$G208+6+1,0),0))))</f>
        <v>0</v>
      </c>
      <c r="AJ208" s="147">
        <f>IF(AND($I208="Si",S208=1),1,IF(AND($I208="Fisico",S208=1),1,IF(AND(S208=1,$I208="Electronico"),2,IF(S208=1,VLOOKUP($C208&amp;"|"&amp;$B208&amp;"|"&amp;$D208,Empresas!$C$6:$CC$92,$G208+6+1,0),0))))</f>
        <v>0</v>
      </c>
      <c r="AK208" s="147">
        <f>IF(AND($I208="Si",T208=1),1,IF(AND($I208="Fisico",T208=1),1,IF(AND(T208=1,$I208="Electronico"),2,IF(T208=1,VLOOKUP($C208&amp;"|"&amp;$B208&amp;"|"&amp;$D208,Empresas!$C$6:$CC$92,$G208+6+1,0),0))))</f>
        <v>0</v>
      </c>
      <c r="AL208" s="147">
        <f>IF(AND($I208="Si",U208=1),1,IF(AND($I208="Fisico",U208=1),1,IF(AND(U208=1,$I208="Electronico"),2,IF(U208=1,VLOOKUP($C208&amp;"|"&amp;$B208&amp;"|"&amp;$D208,Empresas!$C$6:$CC$92,$G208+6+1,0),0))))</f>
        <v>0</v>
      </c>
      <c r="AM208" s="149">
        <f t="shared" si="34"/>
        <v>0</v>
      </c>
      <c r="AN208" s="149">
        <f t="shared" si="35"/>
        <v>0</v>
      </c>
      <c r="AO208" s="152">
        <f t="shared" si="36"/>
        <v>0</v>
      </c>
    </row>
    <row r="209" spans="1:41" x14ac:dyDescent="0.25">
      <c r="A209" s="143" t="str">
        <f>VLOOKUP(D209,Empresas!$D$7:$F$91,3,0)</f>
        <v>Omar</v>
      </c>
      <c r="B209" s="144" t="str">
        <f>VLOOKUP(D209,Empresas!$D$7:$G$91,4,0)</f>
        <v>Marisol</v>
      </c>
      <c r="C209" s="144" t="s">
        <v>544</v>
      </c>
      <c r="D209" s="144" t="s">
        <v>17</v>
      </c>
      <c r="E209" s="144" t="str">
        <f>VLOOKUP(D209,Empresas!$D$7:$E$92,2,0)</f>
        <v>ECONAIT S.A.C.</v>
      </c>
      <c r="F209" s="144" t="s">
        <v>189</v>
      </c>
      <c r="G209" s="145">
        <f t="shared" si="37"/>
        <v>68</v>
      </c>
      <c r="H209" s="145" t="str">
        <f>VLOOKUP(D209,Empresas!$D$6:$L$92,7,0)</f>
        <v>Mensual</v>
      </c>
      <c r="I209" s="144" t="str">
        <f>VLOOKUP(VLOOKUP(D209&amp;"|"&amp;B209,Empresas!$I$7:$CB$92,G209,0),Tablas!$A$13:$B$14,2,0)</f>
        <v>No</v>
      </c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 t="str">
        <f>VLOOKUP(D209,Empresas!$D$7:$CF$91,81,0)</f>
        <v>A</v>
      </c>
      <c r="W209" s="78" t="str">
        <f>VLOOKUP(D209,Empresas!$D$7:$M$91,10,0)</f>
        <v>General</v>
      </c>
      <c r="X209" s="69" t="str">
        <f t="shared" si="32"/>
        <v>SI</v>
      </c>
      <c r="Y209" s="153" t="str">
        <f t="shared" si="33"/>
        <v>No aplica</v>
      </c>
      <c r="Z209" s="147">
        <f>IF(Y209="No aplica",0,IF(I209="no",0,IF(I209="No aplica",0,IF(I209="Si",1,IF(I209="Fisico",1,IF(I209="Electronico",2,VLOOKUP(C209&amp;"|"&amp;B209&amp;"|"&amp;D209,Empresas!$C$6:$CC$92,G209+6+1,0)))))))</f>
        <v>0</v>
      </c>
      <c r="AA209" s="147">
        <f>IF(AND($I209="Si",J209=1),1,IF(AND($I209="Fisico",J209=1),1,IF(AND(J209=1,$I209="Electronico"),2,IF(J209=1,VLOOKUP($C209&amp;"|"&amp;$B209&amp;"|"&amp;$D209,Empresas!$C$6:$CC$92,$G209+6+1,0),0))))</f>
        <v>0</v>
      </c>
      <c r="AB209" s="147">
        <f>IF(AND($I209="Si",K209=1),1,IF(AND($I209="Fisico",K209=1),1,IF(AND(K209=1,$I209="Electronico"),2,IF(K209=1,VLOOKUP($C209&amp;"|"&amp;$B209&amp;"|"&amp;$D209,Empresas!$C$6:$CC$92,$G209+6+1,0),0))))</f>
        <v>0</v>
      </c>
      <c r="AC209" s="147">
        <f>IF(AND($I209="Si",L209=1),1,IF(AND($I209="Fisico",L209=1),1,IF(AND(L209=1,$I209="Electronico"),2,IF(L209=1,VLOOKUP($C209&amp;"|"&amp;$B209&amp;"|"&amp;$D209,Empresas!$C$6:$CC$92,$G209+6+1,0),0))))</f>
        <v>0</v>
      </c>
      <c r="AD209" s="147">
        <f>IF(AND($I209="Si",M209=1),1,IF(AND($I209="Fisico",M209=1),1,IF(AND(M209=1,$I209="Electronico"),2,IF(M209=1,VLOOKUP($C209&amp;"|"&amp;$B209&amp;"|"&amp;$D209,Empresas!$C$6:$CC$92,$G209+6+1,0),0))))</f>
        <v>0</v>
      </c>
      <c r="AE209" s="147">
        <f>IF(AND($I209="Si",N209=1),1,IF(AND($I209="Fisico",N209=1),1,IF(AND(N209=1,$I209="Electronico"),2,IF(N209=1,VLOOKUP($C209&amp;"|"&amp;$B209&amp;"|"&amp;$D209,Empresas!$C$6:$CC$92,$G209+6+1,0),0))))</f>
        <v>0</v>
      </c>
      <c r="AF209" s="147">
        <f>IF(AND($I209="Si",O209=1),1,IF(AND($I209="Fisico",O209=1),1,IF(AND(O209=1,$I209="Electronico"),2,IF(O209=1,VLOOKUP($C209&amp;"|"&amp;$B209&amp;"|"&amp;$D209,Empresas!$C$6:$CC$92,$G209+6+1,0),0))))</f>
        <v>0</v>
      </c>
      <c r="AG209" s="147">
        <f>IF(AND($I209="Si",P209=1),1,IF(AND($I209="Fisico",P209=1),1,IF(AND(P209=1,$I209="Electronico"),2,IF(P209=1,VLOOKUP($C209&amp;"|"&amp;$B209&amp;"|"&amp;$D209,Empresas!$C$6:$CC$92,$G209+6+1,0),0))))</f>
        <v>0</v>
      </c>
      <c r="AH209" s="147">
        <f>IF(AND($I209="Si",Q209=1),1,IF(AND($I209="Fisico",Q209=1),1,IF(AND(Q209=1,$I209="Electronico"),2,IF(Q209=1,VLOOKUP($C209&amp;"|"&amp;$B209&amp;"|"&amp;$D209,Empresas!$C$6:$CC$92,$G209+6+1,0),0))))</f>
        <v>0</v>
      </c>
      <c r="AI209" s="147">
        <f>IF(AND($I209="Si",R209=1),1,IF(AND($I209="Fisico",R209=1),1,IF(AND(R209=1,$I209="Electronico"),2,IF(R209=1,VLOOKUP($C209&amp;"|"&amp;$B209&amp;"|"&amp;$D209,Empresas!$C$6:$CC$92,$G209+6+1,0),0))))</f>
        <v>0</v>
      </c>
      <c r="AJ209" s="147">
        <f>IF(AND($I209="Si",S209=1),1,IF(AND($I209="Fisico",S209=1),1,IF(AND(S209=1,$I209="Electronico"),2,IF(S209=1,VLOOKUP($C209&amp;"|"&amp;$B209&amp;"|"&amp;$D209,Empresas!$C$6:$CC$92,$G209+6+1,0),0))))</f>
        <v>0</v>
      </c>
      <c r="AK209" s="147">
        <f>IF(AND($I209="Si",T209=1),1,IF(AND($I209="Fisico",T209=1),1,IF(AND(T209=1,$I209="Electronico"),2,IF(T209=1,VLOOKUP($C209&amp;"|"&amp;$B209&amp;"|"&amp;$D209,Empresas!$C$6:$CC$92,$G209+6+1,0),0))))</f>
        <v>0</v>
      </c>
      <c r="AL209" s="147">
        <f>IF(AND($I209="Si",U209=1),1,IF(AND($I209="Fisico",U209=1),1,IF(AND(U209=1,$I209="Electronico"),2,IF(U209=1,VLOOKUP($C209&amp;"|"&amp;$B209&amp;"|"&amp;$D209,Empresas!$C$6:$CC$92,$G209+6+1,0),0))))</f>
        <v>0</v>
      </c>
      <c r="AM209" s="149">
        <f t="shared" si="34"/>
        <v>0</v>
      </c>
      <c r="AN209" s="149">
        <f t="shared" si="35"/>
        <v>0</v>
      </c>
      <c r="AO209" s="152">
        <f t="shared" si="36"/>
        <v>0</v>
      </c>
    </row>
    <row r="210" spans="1:41" x14ac:dyDescent="0.25">
      <c r="A210" s="143" t="str">
        <f>VLOOKUP(D210,Empresas!$D$7:$F$91,3,0)</f>
        <v>Omar</v>
      </c>
      <c r="B210" s="144" t="str">
        <f>VLOOKUP(D210,Empresas!$D$7:$G$91,4,0)</f>
        <v>Marisol</v>
      </c>
      <c r="C210" s="144" t="s">
        <v>544</v>
      </c>
      <c r="D210" s="144" t="s">
        <v>17</v>
      </c>
      <c r="E210" s="144" t="str">
        <f>VLOOKUP(D210,Empresas!$D$7:$E$92,2,0)</f>
        <v>ECONAIT S.A.C.</v>
      </c>
      <c r="F210" s="144" t="s">
        <v>190</v>
      </c>
      <c r="G210" s="145">
        <f t="shared" si="37"/>
        <v>69</v>
      </c>
      <c r="H210" s="145" t="str">
        <f>VLOOKUP(D210,Empresas!$D$6:$L$92,7,0)</f>
        <v>Mensual</v>
      </c>
      <c r="I210" s="144" t="str">
        <f>VLOOKUP(VLOOKUP(D210&amp;"|"&amp;B210,Empresas!$I$7:$CB$92,G210,0),Tablas!$A$13:$B$14,2,0)</f>
        <v>Si</v>
      </c>
      <c r="J210" s="78">
        <v>1</v>
      </c>
      <c r="K210" s="78">
        <v>1</v>
      </c>
      <c r="L210" s="78">
        <v>1</v>
      </c>
      <c r="M210" s="78">
        <v>1</v>
      </c>
      <c r="N210" s="78">
        <v>1</v>
      </c>
      <c r="O210" s="78">
        <v>1</v>
      </c>
      <c r="P210" s="78">
        <v>1</v>
      </c>
      <c r="Q210" s="78">
        <v>1</v>
      </c>
      <c r="R210" s="78"/>
      <c r="S210" s="78"/>
      <c r="T210" s="78"/>
      <c r="U210" s="78"/>
      <c r="V210" s="78" t="str">
        <f>VLOOKUP(D210,Empresas!$D$7:$CF$91,81,0)</f>
        <v>A</v>
      </c>
      <c r="W210" s="78" t="str">
        <f>VLOOKUP(D210,Empresas!$D$7:$M$91,10,0)</f>
        <v>General</v>
      </c>
      <c r="X210" s="69" t="str">
        <f t="shared" si="32"/>
        <v>NO</v>
      </c>
      <c r="Y210" s="153" t="str">
        <f t="shared" si="33"/>
        <v>Si aplica</v>
      </c>
      <c r="Z210" s="147">
        <f>IF(Y210="No aplica",0,IF(I210="no",0,IF(I210="No aplica",0,IF(I210="Si",1,IF(I210="Fisico",1,IF(I210="Electronico",2,VLOOKUP(C210&amp;"|"&amp;B210&amp;"|"&amp;D210,Empresas!$C$6:$CC$92,G210+6+1,0)))))))</f>
        <v>1</v>
      </c>
      <c r="AA210" s="147">
        <f>IF(AND($I210="Si",J210=1),1,IF(AND($I210="Fisico",J210=1),1,IF(AND(J210=1,$I210="Electronico"),2,IF(J210=1,VLOOKUP($C210&amp;"|"&amp;$B210&amp;"|"&amp;$D210,Empresas!$C$6:$CC$92,$G210+6+1,0),0))))</f>
        <v>1</v>
      </c>
      <c r="AB210" s="147">
        <f>IF(AND($I210="Si",K210=1),1,IF(AND($I210="Fisico",K210=1),1,IF(AND(K210=1,$I210="Electronico"),2,IF(K210=1,VLOOKUP($C210&amp;"|"&amp;$B210&amp;"|"&amp;$D210,Empresas!$C$6:$CC$92,$G210+6+1,0),0))))</f>
        <v>1</v>
      </c>
      <c r="AC210" s="147">
        <f>IF(AND($I210="Si",L210=1),1,IF(AND($I210="Fisico",L210=1),1,IF(AND(L210=1,$I210="Electronico"),2,IF(L210=1,VLOOKUP($C210&amp;"|"&amp;$B210&amp;"|"&amp;$D210,Empresas!$C$6:$CC$92,$G210+6+1,0),0))))</f>
        <v>1</v>
      </c>
      <c r="AD210" s="147">
        <f>IF(AND($I210="Si",M210=1),1,IF(AND($I210="Fisico",M210=1),1,IF(AND(M210=1,$I210="Electronico"),2,IF(M210=1,VLOOKUP($C210&amp;"|"&amp;$B210&amp;"|"&amp;$D210,Empresas!$C$6:$CC$92,$G210+6+1,0),0))))</f>
        <v>1</v>
      </c>
      <c r="AE210" s="147">
        <f>IF(AND($I210="Si",N210=1),1,IF(AND($I210="Fisico",N210=1),1,IF(AND(N210=1,$I210="Electronico"),2,IF(N210=1,VLOOKUP($C210&amp;"|"&amp;$B210&amp;"|"&amp;$D210,Empresas!$C$6:$CC$92,$G210+6+1,0),0))))</f>
        <v>1</v>
      </c>
      <c r="AF210" s="147">
        <f>IF(AND($I210="Si",O210=1),1,IF(AND($I210="Fisico",O210=1),1,IF(AND(O210=1,$I210="Electronico"),2,IF(O210=1,VLOOKUP($C210&amp;"|"&amp;$B210&amp;"|"&amp;$D210,Empresas!$C$6:$CC$92,$G210+6+1,0),0))))</f>
        <v>1</v>
      </c>
      <c r="AG210" s="147">
        <f>IF(AND($I210="Si",P210=1),1,IF(AND($I210="Fisico",P210=1),1,IF(AND(P210=1,$I210="Electronico"),2,IF(P210=1,VLOOKUP($C210&amp;"|"&amp;$B210&amp;"|"&amp;$D210,Empresas!$C$6:$CC$92,$G210+6+1,0),0))))</f>
        <v>1</v>
      </c>
      <c r="AH210" s="147">
        <f>IF(AND($I210="Si",Q210=1),1,IF(AND($I210="Fisico",Q210=1),1,IF(AND(Q210=1,$I210="Electronico"),2,IF(Q210=1,VLOOKUP($C210&amp;"|"&amp;$B210&amp;"|"&amp;$D210,Empresas!$C$6:$CC$92,$G210+6+1,0),0))))</f>
        <v>1</v>
      </c>
      <c r="AI210" s="147">
        <f>IF(AND($I210="Si",R210=1),1,IF(AND($I210="Fisico",R210=1),1,IF(AND(R210=1,$I210="Electronico"),2,IF(R210=1,VLOOKUP($C210&amp;"|"&amp;$B210&amp;"|"&amp;$D210,Empresas!$C$6:$CC$92,$G210+6+1,0),0))))</f>
        <v>0</v>
      </c>
      <c r="AJ210" s="147">
        <f>IF(AND($I210="Si",S210=1),1,IF(AND($I210="Fisico",S210=1),1,IF(AND(S210=1,$I210="Electronico"),2,IF(S210=1,VLOOKUP($C210&amp;"|"&amp;$B210&amp;"|"&amp;$D210,Empresas!$C$6:$CC$92,$G210+6+1,0),0))))</f>
        <v>0</v>
      </c>
      <c r="AK210" s="147">
        <f>IF(AND($I210="Si",T210=1),1,IF(AND($I210="Fisico",T210=1),1,IF(AND(T210=1,$I210="Electronico"),2,IF(T210=1,VLOOKUP($C210&amp;"|"&amp;$B210&amp;"|"&amp;$D210,Empresas!$C$6:$CC$92,$G210+6+1,0),0))))</f>
        <v>0</v>
      </c>
      <c r="AL210" s="147">
        <f>IF(AND($I210="Si",U210=1),1,IF(AND($I210="Fisico",U210=1),1,IF(AND(U210=1,$I210="Electronico"),2,IF(U210=1,VLOOKUP($C210&amp;"|"&amp;$B210&amp;"|"&amp;$D210,Empresas!$C$6:$CC$92,$G210+6+1,0),0))))</f>
        <v>0</v>
      </c>
      <c r="AM210" s="149">
        <f t="shared" si="34"/>
        <v>8</v>
      </c>
      <c r="AN210" s="149">
        <f t="shared" si="35"/>
        <v>8</v>
      </c>
      <c r="AO210" s="152">
        <f t="shared" si="36"/>
        <v>1</v>
      </c>
    </row>
    <row r="211" spans="1:41" x14ac:dyDescent="0.25">
      <c r="A211" s="143" t="str">
        <f>VLOOKUP(D211,Empresas!$D$7:$F$91,3,0)</f>
        <v>Omar</v>
      </c>
      <c r="B211" s="144" t="str">
        <f>VLOOKUP(D211,Empresas!$D$7:$G$91,4,0)</f>
        <v>Marisol</v>
      </c>
      <c r="C211" s="144" t="s">
        <v>544</v>
      </c>
      <c r="D211" s="144" t="s">
        <v>17</v>
      </c>
      <c r="E211" s="144" t="str">
        <f>VLOOKUP(D211,Empresas!$D$7:$E$92,2,0)</f>
        <v>ECONAIT S.A.C.</v>
      </c>
      <c r="F211" s="146" t="s">
        <v>191</v>
      </c>
      <c r="G211" s="145">
        <f t="shared" si="37"/>
        <v>70</v>
      </c>
      <c r="H211" s="145" t="str">
        <f>VLOOKUP(D211,Empresas!$D$6:$L$92,7,0)</f>
        <v>Mensual</v>
      </c>
      <c r="I211" s="144" t="str">
        <f>VLOOKUP(VLOOKUP(D211&amp;"|"&amp;B211,Empresas!$I$7:$CB$92,G211,0),Tablas!$A$13:$B$14,2,0)</f>
        <v>No</v>
      </c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 t="str">
        <f>VLOOKUP(D211,Empresas!$D$7:$CF$91,81,0)</f>
        <v>A</v>
      </c>
      <c r="W211" s="78" t="str">
        <f>VLOOKUP(D211,Empresas!$D$7:$M$91,10,0)</f>
        <v>General</v>
      </c>
      <c r="X211" s="69" t="str">
        <f t="shared" si="32"/>
        <v>NO</v>
      </c>
      <c r="Y211" s="153" t="str">
        <f t="shared" si="33"/>
        <v>No aplica</v>
      </c>
      <c r="Z211" s="147">
        <f>IF(Y211="No aplica",0,IF(I211="no",0,IF(I211="No aplica",0,IF(I211="Si",1,IF(I211="Fisico",1,IF(I211="Electronico",2,VLOOKUP(C211&amp;"|"&amp;B211&amp;"|"&amp;D211,Empresas!$C$6:$CC$92,G211+6+1,0)))))))</f>
        <v>0</v>
      </c>
      <c r="AA211" s="147">
        <f>IF(AND($I211="Si",J211=1),1,IF(AND($I211="Fisico",J211=1),1,IF(AND(J211=1,$I211="Electronico"),2,IF(J211=1,VLOOKUP($C211&amp;"|"&amp;$B211&amp;"|"&amp;$D211,Empresas!$C$6:$CC$92,$G211+6+1,0),0))))</f>
        <v>0</v>
      </c>
      <c r="AB211" s="147">
        <f>IF(AND($I211="Si",K211=1),1,IF(AND($I211="Fisico",K211=1),1,IF(AND(K211=1,$I211="Electronico"),2,IF(K211=1,VLOOKUP($C211&amp;"|"&amp;$B211&amp;"|"&amp;$D211,Empresas!$C$6:$CC$92,$G211+6+1,0),0))))</f>
        <v>0</v>
      </c>
      <c r="AC211" s="147">
        <f>IF(AND($I211="Si",L211=1),1,IF(AND($I211="Fisico",L211=1),1,IF(AND(L211=1,$I211="Electronico"),2,IF(L211=1,VLOOKUP($C211&amp;"|"&amp;$B211&amp;"|"&amp;$D211,Empresas!$C$6:$CC$92,$G211+6+1,0),0))))</f>
        <v>0</v>
      </c>
      <c r="AD211" s="147">
        <f>IF(AND($I211="Si",M211=1),1,IF(AND($I211="Fisico",M211=1),1,IF(AND(M211=1,$I211="Electronico"),2,IF(M211=1,VLOOKUP($C211&amp;"|"&amp;$B211&amp;"|"&amp;$D211,Empresas!$C$6:$CC$92,$G211+6+1,0),0))))</f>
        <v>0</v>
      </c>
      <c r="AE211" s="147">
        <f>IF(AND($I211="Si",N211=1),1,IF(AND($I211="Fisico",N211=1),1,IF(AND(N211=1,$I211="Electronico"),2,IF(N211=1,VLOOKUP($C211&amp;"|"&amp;$B211&amp;"|"&amp;$D211,Empresas!$C$6:$CC$92,$G211+6+1,0),0))))</f>
        <v>0</v>
      </c>
      <c r="AF211" s="147">
        <f>IF(AND($I211="Si",O211=1),1,IF(AND($I211="Fisico",O211=1),1,IF(AND(O211=1,$I211="Electronico"),2,IF(O211=1,VLOOKUP($C211&amp;"|"&amp;$B211&amp;"|"&amp;$D211,Empresas!$C$6:$CC$92,$G211+6+1,0),0))))</f>
        <v>0</v>
      </c>
      <c r="AG211" s="147">
        <f>IF(AND($I211="Si",P211=1),1,IF(AND($I211="Fisico",P211=1),1,IF(AND(P211=1,$I211="Electronico"),2,IF(P211=1,VLOOKUP($C211&amp;"|"&amp;$B211&amp;"|"&amp;$D211,Empresas!$C$6:$CC$92,$G211+6+1,0),0))))</f>
        <v>0</v>
      </c>
      <c r="AH211" s="147">
        <f>IF(AND($I211="Si",Q211=1),1,IF(AND($I211="Fisico",Q211=1),1,IF(AND(Q211=1,$I211="Electronico"),2,IF(Q211=1,VLOOKUP($C211&amp;"|"&amp;$B211&amp;"|"&amp;$D211,Empresas!$C$6:$CC$92,$G211+6+1,0),0))))</f>
        <v>0</v>
      </c>
      <c r="AI211" s="147">
        <f>IF(AND($I211="Si",R211=1),1,IF(AND($I211="Fisico",R211=1),1,IF(AND(R211=1,$I211="Electronico"),2,IF(R211=1,VLOOKUP($C211&amp;"|"&amp;$B211&amp;"|"&amp;$D211,Empresas!$C$6:$CC$92,$G211+6+1,0),0))))</f>
        <v>0</v>
      </c>
      <c r="AJ211" s="147">
        <f>IF(AND($I211="Si",S211=1),1,IF(AND($I211="Fisico",S211=1),1,IF(AND(S211=1,$I211="Electronico"),2,IF(S211=1,VLOOKUP($C211&amp;"|"&amp;$B211&amp;"|"&amp;$D211,Empresas!$C$6:$CC$92,$G211+6+1,0),0))))</f>
        <v>0</v>
      </c>
      <c r="AK211" s="147">
        <f>IF(AND($I211="Si",T211=1),1,IF(AND($I211="Fisico",T211=1),1,IF(AND(T211=1,$I211="Electronico"),2,IF(T211=1,VLOOKUP($C211&amp;"|"&amp;$B211&amp;"|"&amp;$D211,Empresas!$C$6:$CC$92,$G211+6+1,0),0))))</f>
        <v>0</v>
      </c>
      <c r="AL211" s="147">
        <f>IF(AND($I211="Si",U211=1),1,IF(AND($I211="Fisico",U211=1),1,IF(AND(U211=1,$I211="Electronico"),2,IF(U211=1,VLOOKUP($C211&amp;"|"&amp;$B211&amp;"|"&amp;$D211,Empresas!$C$6:$CC$92,$G211+6+1,0),0))))</f>
        <v>0</v>
      </c>
      <c r="AM211" s="149">
        <f t="shared" si="34"/>
        <v>0</v>
      </c>
      <c r="AN211" s="149">
        <f t="shared" si="35"/>
        <v>0</v>
      </c>
      <c r="AO211" s="152">
        <f t="shared" si="36"/>
        <v>0</v>
      </c>
    </row>
    <row r="212" spans="1:41" x14ac:dyDescent="0.25">
      <c r="A212" s="143" t="str">
        <f>VLOOKUP(D212,Empresas!$D$7:$F$91,3,0)</f>
        <v>Omar</v>
      </c>
      <c r="B212" s="144" t="str">
        <f>VLOOKUP(D212,Empresas!$D$7:$G$91,4,0)</f>
        <v>Marisol</v>
      </c>
      <c r="C212" s="144" t="s">
        <v>544</v>
      </c>
      <c r="D212" s="144" t="s">
        <v>17</v>
      </c>
      <c r="E212" s="144" t="str">
        <f>VLOOKUP(D212,Empresas!$D$7:$E$92,2,0)</f>
        <v>ECONAIT S.A.C.</v>
      </c>
      <c r="F212" s="144" t="s">
        <v>192</v>
      </c>
      <c r="G212" s="145">
        <f t="shared" si="37"/>
        <v>71</v>
      </c>
      <c r="H212" s="145" t="str">
        <f>VLOOKUP(D212,Empresas!$D$6:$L$92,7,0)</f>
        <v>Mensual</v>
      </c>
      <c r="I212" s="144" t="str">
        <f>VLOOKUP(VLOOKUP(D212&amp;"|"&amp;B212,Empresas!$I$7:$CB$92,G212,0),Tablas!$A$13:$B$14,2,0)</f>
        <v>No</v>
      </c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 t="str">
        <f>VLOOKUP(D212,Empresas!$D$7:$CF$91,81,0)</f>
        <v>A</v>
      </c>
      <c r="W212" s="78" t="str">
        <f>VLOOKUP(D212,Empresas!$D$7:$M$91,10,0)</f>
        <v>General</v>
      </c>
      <c r="X212" s="69" t="str">
        <f t="shared" si="32"/>
        <v>NO</v>
      </c>
      <c r="Y212" s="153" t="str">
        <f t="shared" si="33"/>
        <v>No aplica</v>
      </c>
      <c r="Z212" s="147">
        <f>IF(Y212="No aplica",0,IF(I212="no",0,IF(I212="No aplica",0,IF(I212="Si",1,IF(I212="Fisico",1,IF(I212="Electronico",2,VLOOKUP(C212&amp;"|"&amp;B212&amp;"|"&amp;D212,Empresas!$C$6:$CC$92,G212+6+1,0)))))))</f>
        <v>0</v>
      </c>
      <c r="AA212" s="147">
        <f>IF(AND($I212="Si",J212=1),1,IF(AND($I212="Fisico",J212=1),1,IF(AND(J212=1,$I212="Electronico"),2,IF(J212=1,VLOOKUP($C212&amp;"|"&amp;$B212&amp;"|"&amp;$D212,Empresas!$C$6:$CC$92,$G212+6+1,0),0))))</f>
        <v>0</v>
      </c>
      <c r="AB212" s="147">
        <f>IF(AND($I212="Si",K212=1),1,IF(AND($I212="Fisico",K212=1),1,IF(AND(K212=1,$I212="Electronico"),2,IF(K212=1,VLOOKUP($C212&amp;"|"&amp;$B212&amp;"|"&amp;$D212,Empresas!$C$6:$CC$92,$G212+6+1,0),0))))</f>
        <v>0</v>
      </c>
      <c r="AC212" s="147">
        <f>IF(AND($I212="Si",L212=1),1,IF(AND($I212="Fisico",L212=1),1,IF(AND(L212=1,$I212="Electronico"),2,IF(L212=1,VLOOKUP($C212&amp;"|"&amp;$B212&amp;"|"&amp;$D212,Empresas!$C$6:$CC$92,$G212+6+1,0),0))))</f>
        <v>0</v>
      </c>
      <c r="AD212" s="147">
        <f>IF(AND($I212="Si",M212=1),1,IF(AND($I212="Fisico",M212=1),1,IF(AND(M212=1,$I212="Electronico"),2,IF(M212=1,VLOOKUP($C212&amp;"|"&amp;$B212&amp;"|"&amp;$D212,Empresas!$C$6:$CC$92,$G212+6+1,0),0))))</f>
        <v>0</v>
      </c>
      <c r="AE212" s="147">
        <f>IF(AND($I212="Si",N212=1),1,IF(AND($I212="Fisico",N212=1),1,IF(AND(N212=1,$I212="Electronico"),2,IF(N212=1,VLOOKUP($C212&amp;"|"&amp;$B212&amp;"|"&amp;$D212,Empresas!$C$6:$CC$92,$G212+6+1,0),0))))</f>
        <v>0</v>
      </c>
      <c r="AF212" s="147">
        <f>IF(AND($I212="Si",O212=1),1,IF(AND($I212="Fisico",O212=1),1,IF(AND(O212=1,$I212="Electronico"),2,IF(O212=1,VLOOKUP($C212&amp;"|"&amp;$B212&amp;"|"&amp;$D212,Empresas!$C$6:$CC$92,$G212+6+1,0),0))))</f>
        <v>0</v>
      </c>
      <c r="AG212" s="147">
        <f>IF(AND($I212="Si",P212=1),1,IF(AND($I212="Fisico",P212=1),1,IF(AND(P212=1,$I212="Electronico"),2,IF(P212=1,VLOOKUP($C212&amp;"|"&amp;$B212&amp;"|"&amp;$D212,Empresas!$C$6:$CC$92,$G212+6+1,0),0))))</f>
        <v>0</v>
      </c>
      <c r="AH212" s="147">
        <f>IF(AND($I212="Si",Q212=1),1,IF(AND($I212="Fisico",Q212=1),1,IF(AND(Q212=1,$I212="Electronico"),2,IF(Q212=1,VLOOKUP($C212&amp;"|"&amp;$B212&amp;"|"&amp;$D212,Empresas!$C$6:$CC$92,$G212+6+1,0),0))))</f>
        <v>0</v>
      </c>
      <c r="AI212" s="147">
        <f>IF(AND($I212="Si",R212=1),1,IF(AND($I212="Fisico",R212=1),1,IF(AND(R212=1,$I212="Electronico"),2,IF(R212=1,VLOOKUP($C212&amp;"|"&amp;$B212&amp;"|"&amp;$D212,Empresas!$C$6:$CC$92,$G212+6+1,0),0))))</f>
        <v>0</v>
      </c>
      <c r="AJ212" s="147">
        <f>IF(AND($I212="Si",S212=1),1,IF(AND($I212="Fisico",S212=1),1,IF(AND(S212=1,$I212="Electronico"),2,IF(S212=1,VLOOKUP($C212&amp;"|"&amp;$B212&amp;"|"&amp;$D212,Empresas!$C$6:$CC$92,$G212+6+1,0),0))))</f>
        <v>0</v>
      </c>
      <c r="AK212" s="147">
        <f>IF(AND($I212="Si",T212=1),1,IF(AND($I212="Fisico",T212=1),1,IF(AND(T212=1,$I212="Electronico"),2,IF(T212=1,VLOOKUP($C212&amp;"|"&amp;$B212&amp;"|"&amp;$D212,Empresas!$C$6:$CC$92,$G212+6+1,0),0))))</f>
        <v>0</v>
      </c>
      <c r="AL212" s="147">
        <f>IF(AND($I212="Si",U212=1),1,IF(AND($I212="Fisico",U212=1),1,IF(AND(U212=1,$I212="Electronico"),2,IF(U212=1,VLOOKUP($C212&amp;"|"&amp;$B212&amp;"|"&amp;$D212,Empresas!$C$6:$CC$92,$G212+6+1,0),0))))</f>
        <v>0</v>
      </c>
      <c r="AM212" s="149">
        <f t="shared" si="34"/>
        <v>0</v>
      </c>
      <c r="AN212" s="149">
        <f t="shared" si="35"/>
        <v>0</v>
      </c>
      <c r="AO212" s="152">
        <f t="shared" si="36"/>
        <v>0</v>
      </c>
    </row>
    <row r="213" spans="1:41" x14ac:dyDescent="0.25">
      <c r="A213" s="137" t="str">
        <f>VLOOKUP(D213,Empresas!$D$7:$F$91,3,0)</f>
        <v>Yulisa</v>
      </c>
      <c r="B213" s="138" t="str">
        <f>VLOOKUP(D213,Empresas!$D$7:$G$91,4,0)</f>
        <v>Lorenzo</v>
      </c>
      <c r="C213" s="138" t="s">
        <v>544</v>
      </c>
      <c r="D213" s="138" t="s">
        <v>198</v>
      </c>
      <c r="E213" s="138" t="str">
        <f>VLOOKUP(D213,Empresas!$D$7:$E$92,2,0)</f>
        <v>EXIMPORT VALLE DEL NORTE SAC</v>
      </c>
      <c r="F213" s="138" t="s">
        <v>158</v>
      </c>
      <c r="G213" s="139">
        <f>+Empresas!$O$2</f>
        <v>7</v>
      </c>
      <c r="H213" s="139" t="str">
        <f>VLOOKUP(D213,Empresas!$D$6:$L$92,7,0)</f>
        <v>Trimestral</v>
      </c>
      <c r="I213" s="138" t="str">
        <f>VLOOKUP(VLOOKUP(D213&amp;"|"&amp;B213,Empresas!$I$7:$CB$92,G213,0),Tablas!$A$3:$B$5,2,0)</f>
        <v>Registro y analisis</v>
      </c>
      <c r="J213" s="78">
        <v>1</v>
      </c>
      <c r="K213" s="78">
        <v>1</v>
      </c>
      <c r="L213" s="78">
        <v>1</v>
      </c>
      <c r="M213" s="78">
        <v>1</v>
      </c>
      <c r="N213" s="78">
        <v>1</v>
      </c>
      <c r="O213" s="78">
        <v>1</v>
      </c>
      <c r="P213" s="78">
        <v>1</v>
      </c>
      <c r="Q213" s="78">
        <v>1</v>
      </c>
      <c r="R213" s="78"/>
      <c r="S213" s="78"/>
      <c r="T213" s="78"/>
      <c r="U213" s="78"/>
      <c r="V213" s="78" t="str">
        <f>VLOOKUP(D213,Empresas!$D$7:$CF$91,81,0)</f>
        <v>B</v>
      </c>
      <c r="W213" s="78" t="str">
        <f>VLOOKUP(D213,Empresas!$D$7:$M$91,10,0)</f>
        <v>Mype</v>
      </c>
      <c r="X213" s="69" t="str">
        <f t="shared" si="32"/>
        <v>SI</v>
      </c>
      <c r="Y213" s="153" t="str">
        <f t="shared" si="33"/>
        <v>Si aplica</v>
      </c>
      <c r="Z213" s="147">
        <f>IF(Y213="No aplica",0,IF(I213="no",0,IF(I213="No aplica",0,IF(I213="Si",1,IF(I213="Fisico",1,IF(I213="Electronico",2,VLOOKUP(C213&amp;"|"&amp;B213&amp;"|"&amp;D213,Empresas!$C$6:$CC$92,G213+6+1,0)))))))</f>
        <v>1</v>
      </c>
      <c r="AA213" s="147">
        <f>IF(AND($I213="Si",J213=1),1,IF(AND($I213="Fisico",J213=1),1,IF(AND(J213=1,$I213="Electronico"),2,IF(J213=1,VLOOKUP($C213&amp;"|"&amp;$B213&amp;"|"&amp;$D213,Empresas!$C$6:$CC$92,$G213+6+1,0),0))))</f>
        <v>1</v>
      </c>
      <c r="AB213" s="147">
        <f>IF(AND($I213="Si",K213=1),1,IF(AND($I213="Fisico",K213=1),1,IF(AND(K213=1,$I213="Electronico"),2,IF(K213=1,VLOOKUP($C213&amp;"|"&amp;$B213&amp;"|"&amp;$D213,Empresas!$C$6:$CC$92,$G213+6+1,0),0))))</f>
        <v>1</v>
      </c>
      <c r="AC213" s="147">
        <f>IF(AND($I213="Si",L213=1),1,IF(AND($I213="Fisico",L213=1),1,IF(AND(L213=1,$I213="Electronico"),2,IF(L213=1,VLOOKUP($C213&amp;"|"&amp;$B213&amp;"|"&amp;$D213,Empresas!$C$6:$CC$92,$G213+6+1,0),0))))</f>
        <v>1</v>
      </c>
      <c r="AD213" s="147">
        <f>IF(AND($I213="Si",M213=1),1,IF(AND($I213="Fisico",M213=1),1,IF(AND(M213=1,$I213="Electronico"),2,IF(M213=1,VLOOKUP($C213&amp;"|"&amp;$B213&amp;"|"&amp;$D213,Empresas!$C$6:$CC$92,$G213+6+1,0),0))))</f>
        <v>1</v>
      </c>
      <c r="AE213" s="147">
        <f>IF(AND($I213="Si",N213=1),1,IF(AND($I213="Fisico",N213=1),1,IF(AND(N213=1,$I213="Electronico"),2,IF(N213=1,VLOOKUP($C213&amp;"|"&amp;$B213&amp;"|"&amp;$D213,Empresas!$C$6:$CC$92,$G213+6+1,0),0))))</f>
        <v>1</v>
      </c>
      <c r="AF213" s="147">
        <f>IF(AND($I213="Si",O213=1),1,IF(AND($I213="Fisico",O213=1),1,IF(AND(O213=1,$I213="Electronico"),2,IF(O213=1,VLOOKUP($C213&amp;"|"&amp;$B213&amp;"|"&amp;$D213,Empresas!$C$6:$CC$92,$G213+6+1,0),0))))</f>
        <v>1</v>
      </c>
      <c r="AG213" s="147">
        <f>IF(AND($I213="Si",P213=1),1,IF(AND($I213="Fisico",P213=1),1,IF(AND(P213=1,$I213="Electronico"),2,IF(P213=1,VLOOKUP($C213&amp;"|"&amp;$B213&amp;"|"&amp;$D213,Empresas!$C$6:$CC$92,$G213+6+1,0),0))))</f>
        <v>1</v>
      </c>
      <c r="AH213" s="147">
        <f>IF(AND($I213="Si",Q213=1),1,IF(AND($I213="Fisico",Q213=1),1,IF(AND(Q213=1,$I213="Electronico"),2,IF(Q213=1,VLOOKUP($C213&amp;"|"&amp;$B213&amp;"|"&amp;$D213,Empresas!$C$6:$CC$92,$G213+6+1,0),0))))</f>
        <v>1</v>
      </c>
      <c r="AI213" s="147">
        <f>IF(AND($I213="Si",R213=1),1,IF(AND($I213="Fisico",R213=1),1,IF(AND(R213=1,$I213="Electronico"),2,IF(R213=1,VLOOKUP($C213&amp;"|"&amp;$B213&amp;"|"&amp;$D213,Empresas!$C$6:$CC$92,$G213+6+1,0),0))))</f>
        <v>0</v>
      </c>
      <c r="AJ213" s="147">
        <f>IF(AND($I213="Si",S213=1),1,IF(AND($I213="Fisico",S213=1),1,IF(AND(S213=1,$I213="Electronico"),2,IF(S213=1,VLOOKUP($C213&amp;"|"&amp;$B213&amp;"|"&amp;$D213,Empresas!$C$6:$CC$92,$G213+6+1,0),0))))</f>
        <v>0</v>
      </c>
      <c r="AK213" s="147">
        <f>IF(AND($I213="Si",T213=1),1,IF(AND($I213="Fisico",T213=1),1,IF(AND(T213=1,$I213="Electronico"),2,IF(T213=1,VLOOKUP($C213&amp;"|"&amp;$B213&amp;"|"&amp;$D213,Empresas!$C$6:$CC$92,$G213+6+1,0),0))))</f>
        <v>0</v>
      </c>
      <c r="AL213" s="147">
        <f>IF(AND($I213="Si",U213=1),1,IF(AND($I213="Fisico",U213=1),1,IF(AND(U213=1,$I213="Electronico"),2,IF(U213=1,VLOOKUP($C213&amp;"|"&amp;$B213&amp;"|"&amp;$D213,Empresas!$C$6:$CC$92,$G213+6+1,0),0))))</f>
        <v>0</v>
      </c>
      <c r="AM213" s="149">
        <f t="shared" si="34"/>
        <v>8</v>
      </c>
      <c r="AN213" s="149">
        <f t="shared" si="35"/>
        <v>8</v>
      </c>
      <c r="AO213" s="152">
        <f t="shared" si="36"/>
        <v>1</v>
      </c>
    </row>
    <row r="214" spans="1:41" x14ac:dyDescent="0.25">
      <c r="A214" s="137" t="str">
        <f>VLOOKUP(D214,Empresas!$D$7:$F$91,3,0)</f>
        <v>Yulisa</v>
      </c>
      <c r="B214" s="138" t="str">
        <f>VLOOKUP(D214,Empresas!$D$7:$G$91,4,0)</f>
        <v>Lorenzo</v>
      </c>
      <c r="C214" s="138" t="s">
        <v>544</v>
      </c>
      <c r="D214" s="138" t="s">
        <v>198</v>
      </c>
      <c r="E214" s="138" t="str">
        <f>VLOOKUP(D214,Empresas!$D$7:$E$92,2,0)</f>
        <v>EXIMPORT VALLE DEL NORTE SAC</v>
      </c>
      <c r="F214" s="138" t="s">
        <v>159</v>
      </c>
      <c r="G214" s="139">
        <f>+G213+3</f>
        <v>10</v>
      </c>
      <c r="H214" s="139" t="str">
        <f>VLOOKUP(D214,Empresas!$D$6:$L$92,7,0)</f>
        <v>Trimestral</v>
      </c>
      <c r="I214" s="138" t="str">
        <f>VLOOKUP(VLOOKUP(D214&amp;"|"&amp;B214,Empresas!$I$7:$CB$92,G214,0),Tablas!$A$3:$B$5,2,0)</f>
        <v>Registro y analisis</v>
      </c>
      <c r="J214" s="78">
        <v>1</v>
      </c>
      <c r="K214" s="78">
        <v>1</v>
      </c>
      <c r="L214" s="78">
        <v>1</v>
      </c>
      <c r="M214" s="78">
        <v>1</v>
      </c>
      <c r="N214" s="78">
        <v>1</v>
      </c>
      <c r="O214" s="78">
        <v>1</v>
      </c>
      <c r="P214" s="78">
        <v>1</v>
      </c>
      <c r="Q214" s="78">
        <v>1</v>
      </c>
      <c r="R214" s="78"/>
      <c r="S214" s="78"/>
      <c r="T214" s="78"/>
      <c r="U214" s="78"/>
      <c r="V214" s="78" t="str">
        <f>VLOOKUP(D214,Empresas!$D$7:$CF$91,81,0)</f>
        <v>B</v>
      </c>
      <c r="W214" s="78" t="str">
        <f>VLOOKUP(D214,Empresas!$D$7:$M$91,10,0)</f>
        <v>Mype</v>
      </c>
      <c r="X214" s="69" t="str">
        <f t="shared" si="32"/>
        <v>SI</v>
      </c>
      <c r="Y214" s="153" t="str">
        <f t="shared" si="33"/>
        <v>Si aplica</v>
      </c>
      <c r="Z214" s="147">
        <f>IF(Y214="No aplica",0,IF(I214="no",0,IF(I214="No aplica",0,IF(I214="Si",1,IF(I214="Fisico",1,IF(I214="Electronico",2,VLOOKUP(C214&amp;"|"&amp;B214&amp;"|"&amp;D214,Empresas!$C$6:$CC$92,G214+6+1,0)))))))</f>
        <v>1</v>
      </c>
      <c r="AA214" s="147">
        <f>IF(AND($I214="Si",J214=1),1,IF(AND($I214="Fisico",J214=1),1,IF(AND(J214=1,$I214="Electronico"),2,IF(J214=1,VLOOKUP($C214&amp;"|"&amp;$B214&amp;"|"&amp;$D214,Empresas!$C$6:$CC$92,$G214+6+1,0),0))))</f>
        <v>1</v>
      </c>
      <c r="AB214" s="147">
        <f>IF(AND($I214="Si",K214=1),1,IF(AND($I214="Fisico",K214=1),1,IF(AND(K214=1,$I214="Electronico"),2,IF(K214=1,VLOOKUP($C214&amp;"|"&amp;$B214&amp;"|"&amp;$D214,Empresas!$C$6:$CC$92,$G214+6+1,0),0))))</f>
        <v>1</v>
      </c>
      <c r="AC214" s="147">
        <f>IF(AND($I214="Si",L214=1),1,IF(AND($I214="Fisico",L214=1),1,IF(AND(L214=1,$I214="Electronico"),2,IF(L214=1,VLOOKUP($C214&amp;"|"&amp;$B214&amp;"|"&amp;$D214,Empresas!$C$6:$CC$92,$G214+6+1,0),0))))</f>
        <v>1</v>
      </c>
      <c r="AD214" s="147">
        <f>IF(AND($I214="Si",M214=1),1,IF(AND($I214="Fisico",M214=1),1,IF(AND(M214=1,$I214="Electronico"),2,IF(M214=1,VLOOKUP($C214&amp;"|"&amp;$B214&amp;"|"&amp;$D214,Empresas!$C$6:$CC$92,$G214+6+1,0),0))))</f>
        <v>1</v>
      </c>
      <c r="AE214" s="147">
        <f>IF(AND($I214="Si",N214=1),1,IF(AND($I214="Fisico",N214=1),1,IF(AND(N214=1,$I214="Electronico"),2,IF(N214=1,VLOOKUP($C214&amp;"|"&amp;$B214&amp;"|"&amp;$D214,Empresas!$C$6:$CC$92,$G214+6+1,0),0))))</f>
        <v>1</v>
      </c>
      <c r="AF214" s="147">
        <f>IF(AND($I214="Si",O214=1),1,IF(AND($I214="Fisico",O214=1),1,IF(AND(O214=1,$I214="Electronico"),2,IF(O214=1,VLOOKUP($C214&amp;"|"&amp;$B214&amp;"|"&amp;$D214,Empresas!$C$6:$CC$92,$G214+6+1,0),0))))</f>
        <v>1</v>
      </c>
      <c r="AG214" s="147">
        <f>IF(AND($I214="Si",P214=1),1,IF(AND($I214="Fisico",P214=1),1,IF(AND(P214=1,$I214="Electronico"),2,IF(P214=1,VLOOKUP($C214&amp;"|"&amp;$B214&amp;"|"&amp;$D214,Empresas!$C$6:$CC$92,$G214+6+1,0),0))))</f>
        <v>1</v>
      </c>
      <c r="AH214" s="147">
        <f>IF(AND($I214="Si",Q214=1),1,IF(AND($I214="Fisico",Q214=1),1,IF(AND(Q214=1,$I214="Electronico"),2,IF(Q214=1,VLOOKUP($C214&amp;"|"&amp;$B214&amp;"|"&amp;$D214,Empresas!$C$6:$CC$92,$G214+6+1,0),0))))</f>
        <v>1</v>
      </c>
      <c r="AI214" s="147">
        <f>IF(AND($I214="Si",R214=1),1,IF(AND($I214="Fisico",R214=1),1,IF(AND(R214=1,$I214="Electronico"),2,IF(R214=1,VLOOKUP($C214&amp;"|"&amp;$B214&amp;"|"&amp;$D214,Empresas!$C$6:$CC$92,$G214+6+1,0),0))))</f>
        <v>0</v>
      </c>
      <c r="AJ214" s="147">
        <f>IF(AND($I214="Si",S214=1),1,IF(AND($I214="Fisico",S214=1),1,IF(AND(S214=1,$I214="Electronico"),2,IF(S214=1,VLOOKUP($C214&amp;"|"&amp;$B214&amp;"|"&amp;$D214,Empresas!$C$6:$CC$92,$G214+6+1,0),0))))</f>
        <v>0</v>
      </c>
      <c r="AK214" s="147">
        <f>IF(AND($I214="Si",T214=1),1,IF(AND($I214="Fisico",T214=1),1,IF(AND(T214=1,$I214="Electronico"),2,IF(T214=1,VLOOKUP($C214&amp;"|"&amp;$B214&amp;"|"&amp;$D214,Empresas!$C$6:$CC$92,$G214+6+1,0),0))))</f>
        <v>0</v>
      </c>
      <c r="AL214" s="147">
        <f>IF(AND($I214="Si",U214=1),1,IF(AND($I214="Fisico",U214=1),1,IF(AND(U214=1,$I214="Electronico"),2,IF(U214=1,VLOOKUP($C214&amp;"|"&amp;$B214&amp;"|"&amp;$D214,Empresas!$C$6:$CC$92,$G214+6+1,0),0))))</f>
        <v>0</v>
      </c>
      <c r="AM214" s="149">
        <f t="shared" si="34"/>
        <v>8</v>
      </c>
      <c r="AN214" s="149">
        <f t="shared" si="35"/>
        <v>8</v>
      </c>
      <c r="AO214" s="152">
        <f t="shared" si="36"/>
        <v>1</v>
      </c>
    </row>
    <row r="215" spans="1:41" x14ac:dyDescent="0.25">
      <c r="A215" s="137" t="str">
        <f>VLOOKUP(D215,Empresas!$D$7:$F$91,3,0)</f>
        <v>Yulisa</v>
      </c>
      <c r="B215" s="138" t="str">
        <f>VLOOKUP(D215,Empresas!$D$7:$G$91,4,0)</f>
        <v>Lorenzo</v>
      </c>
      <c r="C215" s="138" t="s">
        <v>544</v>
      </c>
      <c r="D215" s="138" t="s">
        <v>198</v>
      </c>
      <c r="E215" s="138" t="str">
        <f>VLOOKUP(D215,Empresas!$D$7:$E$92,2,0)</f>
        <v>EXIMPORT VALLE DEL NORTE SAC</v>
      </c>
      <c r="F215" s="138" t="s">
        <v>160</v>
      </c>
      <c r="G215" s="139">
        <f t="shared" ref="G215:G226" si="38">+G214+3</f>
        <v>13</v>
      </c>
      <c r="H215" s="139" t="str">
        <f>VLOOKUP(D215,Empresas!$D$6:$L$92,7,0)</f>
        <v>Trimestral</v>
      </c>
      <c r="I215" s="138" t="str">
        <f>VLOOKUP(VLOOKUP(D215&amp;"|"&amp;B215,Empresas!$I$7:$CB$92,G215,0),Tablas!$A$3:$B$5,2,0)</f>
        <v>Registro y analisis</v>
      </c>
      <c r="J215" s="78">
        <v>1</v>
      </c>
      <c r="K215" s="78">
        <v>1</v>
      </c>
      <c r="L215" s="78">
        <v>1</v>
      </c>
      <c r="M215" s="78">
        <v>1</v>
      </c>
      <c r="N215" s="78">
        <v>1</v>
      </c>
      <c r="O215" s="78">
        <v>1</v>
      </c>
      <c r="P215" s="78">
        <v>1</v>
      </c>
      <c r="Q215" s="78">
        <v>2</v>
      </c>
      <c r="R215" s="78"/>
      <c r="S215" s="78"/>
      <c r="T215" s="78"/>
      <c r="U215" s="78"/>
      <c r="V215" s="78" t="str">
        <f>VLOOKUP(D215,Empresas!$D$7:$CF$91,81,0)</f>
        <v>B</v>
      </c>
      <c r="W215" s="78" t="str">
        <f>VLOOKUP(D215,Empresas!$D$7:$M$91,10,0)</f>
        <v>Mype</v>
      </c>
      <c r="X215" s="69" t="str">
        <f t="shared" si="32"/>
        <v>SI</v>
      </c>
      <c r="Y215" s="153" t="str">
        <f t="shared" si="33"/>
        <v>Si aplica</v>
      </c>
      <c r="Z215" s="147">
        <f>IF(Y215="No aplica",0,IF(I215="no",0,IF(I215="No aplica",0,IF(I215="Si",1,IF(I215="Fisico",1,IF(I215="Electronico",2,VLOOKUP(C215&amp;"|"&amp;B215&amp;"|"&amp;D215,Empresas!$C$6:$CC$92,G215+6+1,0)))))))</f>
        <v>1</v>
      </c>
      <c r="AA215" s="147">
        <f>IF(AND($I215="Si",J215=1),1,IF(AND($I215="Fisico",J215=1),1,IF(AND(J215=1,$I215="Electronico"),2,IF(J215=1,VLOOKUP($C215&amp;"|"&amp;$B215&amp;"|"&amp;$D215,Empresas!$C$6:$CC$92,$G215+6+1,0),0))))</f>
        <v>1</v>
      </c>
      <c r="AB215" s="147">
        <f>IF(AND($I215="Si",K215=1),1,IF(AND($I215="Fisico",K215=1),1,IF(AND(K215=1,$I215="Electronico"),2,IF(K215=1,VLOOKUP($C215&amp;"|"&amp;$B215&amp;"|"&amp;$D215,Empresas!$C$6:$CC$92,$G215+6+1,0),0))))</f>
        <v>1</v>
      </c>
      <c r="AC215" s="147">
        <f>IF(AND($I215="Si",L215=1),1,IF(AND($I215="Fisico",L215=1),1,IF(AND(L215=1,$I215="Electronico"),2,IF(L215=1,VLOOKUP($C215&amp;"|"&amp;$B215&amp;"|"&amp;$D215,Empresas!$C$6:$CC$92,$G215+6+1,0),0))))</f>
        <v>1</v>
      </c>
      <c r="AD215" s="147">
        <f>IF(AND($I215="Si",M215=1),1,IF(AND($I215="Fisico",M215=1),1,IF(AND(M215=1,$I215="Electronico"),2,IF(M215=1,VLOOKUP($C215&amp;"|"&amp;$B215&amp;"|"&amp;$D215,Empresas!$C$6:$CC$92,$G215+6+1,0),0))))</f>
        <v>1</v>
      </c>
      <c r="AE215" s="147">
        <f>IF(AND($I215="Si",N215=1),1,IF(AND($I215="Fisico",N215=1),1,IF(AND(N215=1,$I215="Electronico"),2,IF(N215=1,VLOOKUP($C215&amp;"|"&amp;$B215&amp;"|"&amp;$D215,Empresas!$C$6:$CC$92,$G215+6+1,0),0))))</f>
        <v>1</v>
      </c>
      <c r="AF215" s="147">
        <f>IF(AND($I215="Si",O215=1),1,IF(AND($I215="Fisico",O215=1),1,IF(AND(O215=1,$I215="Electronico"),2,IF(O215=1,VLOOKUP($C215&amp;"|"&amp;$B215&amp;"|"&amp;$D215,Empresas!$C$6:$CC$92,$G215+6+1,0),0))))</f>
        <v>1</v>
      </c>
      <c r="AG215" s="147">
        <f>IF(AND($I215="Si",P215=1),1,IF(AND($I215="Fisico",P215=1),1,IF(AND(P215=1,$I215="Electronico"),2,IF(P215=1,VLOOKUP($C215&amp;"|"&amp;$B215&amp;"|"&amp;$D215,Empresas!$C$6:$CC$92,$G215+6+1,0),0))))</f>
        <v>1</v>
      </c>
      <c r="AH215" s="147">
        <f>IF(AND($I215="Si",Q215=1),1,IF(AND($I215="Fisico",Q215=1),1,IF(AND(Q215=1,$I215="Electronico"),2,IF(Q215=1,VLOOKUP($C215&amp;"|"&amp;$B215&amp;"|"&amp;$D215,Empresas!$C$6:$CC$92,$G215+6+1,0),0))))</f>
        <v>0</v>
      </c>
      <c r="AI215" s="147">
        <f>IF(AND($I215="Si",R215=1),1,IF(AND($I215="Fisico",R215=1),1,IF(AND(R215=1,$I215="Electronico"),2,IF(R215=1,VLOOKUP($C215&amp;"|"&amp;$B215&amp;"|"&amp;$D215,Empresas!$C$6:$CC$92,$G215+6+1,0),0))))</f>
        <v>0</v>
      </c>
      <c r="AJ215" s="147">
        <f>IF(AND($I215="Si",S215=1),1,IF(AND($I215="Fisico",S215=1),1,IF(AND(S215=1,$I215="Electronico"),2,IF(S215=1,VLOOKUP($C215&amp;"|"&amp;$B215&amp;"|"&amp;$D215,Empresas!$C$6:$CC$92,$G215+6+1,0),0))))</f>
        <v>0</v>
      </c>
      <c r="AK215" s="147">
        <f>IF(AND($I215="Si",T215=1),1,IF(AND($I215="Fisico",T215=1),1,IF(AND(T215=1,$I215="Electronico"),2,IF(T215=1,VLOOKUP($C215&amp;"|"&amp;$B215&amp;"|"&amp;$D215,Empresas!$C$6:$CC$92,$G215+6+1,0),0))))</f>
        <v>0</v>
      </c>
      <c r="AL215" s="147">
        <f>IF(AND($I215="Si",U215=1),1,IF(AND($I215="Fisico",U215=1),1,IF(AND(U215=1,$I215="Electronico"),2,IF(U215=1,VLOOKUP($C215&amp;"|"&amp;$B215&amp;"|"&amp;$D215,Empresas!$C$6:$CC$92,$G215+6+1,0),0))))</f>
        <v>0</v>
      </c>
      <c r="AM215" s="149">
        <f t="shared" si="34"/>
        <v>7</v>
      </c>
      <c r="AN215" s="149">
        <f t="shared" si="35"/>
        <v>8</v>
      </c>
      <c r="AO215" s="152">
        <f t="shared" si="36"/>
        <v>0.875</v>
      </c>
    </row>
    <row r="216" spans="1:41" x14ac:dyDescent="0.25">
      <c r="A216" s="137" t="str">
        <f>VLOOKUP(D216,Empresas!$D$7:$F$91,3,0)</f>
        <v>Yulisa</v>
      </c>
      <c r="B216" s="138" t="str">
        <f>VLOOKUP(D216,Empresas!$D$7:$G$91,4,0)</f>
        <v>Lorenzo</v>
      </c>
      <c r="C216" s="138" t="s">
        <v>544</v>
      </c>
      <c r="D216" s="138" t="s">
        <v>198</v>
      </c>
      <c r="E216" s="138" t="str">
        <f>VLOOKUP(D216,Empresas!$D$7:$E$92,2,0)</f>
        <v>EXIMPORT VALLE DEL NORTE SAC</v>
      </c>
      <c r="F216" s="138" t="s">
        <v>161</v>
      </c>
      <c r="G216" s="139">
        <f t="shared" si="38"/>
        <v>16</v>
      </c>
      <c r="H216" s="139" t="str">
        <f>VLOOKUP(D216,Empresas!$D$6:$L$92,7,0)</f>
        <v>Trimestral</v>
      </c>
      <c r="I216" s="138" t="str">
        <f>VLOOKUP(VLOOKUP(D216&amp;"|"&amp;B216,Empresas!$I$7:$CB$92,G216,0),Tablas!$A$3:$B$5,2,0)</f>
        <v>Registro y analisis</v>
      </c>
      <c r="J216" s="78">
        <v>1</v>
      </c>
      <c r="K216" s="78">
        <v>1</v>
      </c>
      <c r="L216" s="78">
        <v>1</v>
      </c>
      <c r="M216" s="78">
        <v>1</v>
      </c>
      <c r="N216" s="78">
        <v>1</v>
      </c>
      <c r="O216" s="78">
        <v>1</v>
      </c>
      <c r="P216" s="78">
        <v>1</v>
      </c>
      <c r="Q216" s="78">
        <v>2</v>
      </c>
      <c r="R216" s="78"/>
      <c r="S216" s="78"/>
      <c r="T216" s="78"/>
      <c r="U216" s="78"/>
      <c r="V216" s="78" t="str">
        <f>VLOOKUP(D216,Empresas!$D$7:$CF$91,81,0)</f>
        <v>B</v>
      </c>
      <c r="W216" s="78" t="str">
        <f>VLOOKUP(D216,Empresas!$D$7:$M$91,10,0)</f>
        <v>Mype</v>
      </c>
      <c r="X216" s="69" t="str">
        <f t="shared" si="32"/>
        <v>SI</v>
      </c>
      <c r="Y216" s="153" t="str">
        <f t="shared" si="33"/>
        <v>Si aplica</v>
      </c>
      <c r="Z216" s="147">
        <f>IF(Y216="No aplica",0,IF(I216="no",0,IF(I216="No aplica",0,IF(I216="Si",1,IF(I216="Fisico",1,IF(I216="Electronico",2,VLOOKUP(C216&amp;"|"&amp;B216&amp;"|"&amp;D216,Empresas!$C$6:$CC$92,G216+6+1,0)))))))</f>
        <v>2</v>
      </c>
      <c r="AA216" s="147">
        <f>IF(AND($I216="Si",J216=1),1,IF(AND($I216="Fisico",J216=1),1,IF(AND(J216=1,$I216="Electronico"),2,IF(J216=1,VLOOKUP($C216&amp;"|"&amp;$B216&amp;"|"&amp;$D216,Empresas!$C$6:$CC$92,$G216+6+1,0),0))))</f>
        <v>2</v>
      </c>
      <c r="AB216" s="147">
        <f>IF(AND($I216="Si",K216=1),1,IF(AND($I216="Fisico",K216=1),1,IF(AND(K216=1,$I216="Electronico"),2,IF(K216=1,VLOOKUP($C216&amp;"|"&amp;$B216&amp;"|"&amp;$D216,Empresas!$C$6:$CC$92,$G216+6+1,0),0))))</f>
        <v>2</v>
      </c>
      <c r="AC216" s="147">
        <f>IF(AND($I216="Si",L216=1),1,IF(AND($I216="Fisico",L216=1),1,IF(AND(L216=1,$I216="Electronico"),2,IF(L216=1,VLOOKUP($C216&amp;"|"&amp;$B216&amp;"|"&amp;$D216,Empresas!$C$6:$CC$92,$G216+6+1,0),0))))</f>
        <v>2</v>
      </c>
      <c r="AD216" s="147">
        <f>IF(AND($I216="Si",M216=1),1,IF(AND($I216="Fisico",M216=1),1,IF(AND(M216=1,$I216="Electronico"),2,IF(M216=1,VLOOKUP($C216&amp;"|"&amp;$B216&amp;"|"&amp;$D216,Empresas!$C$6:$CC$92,$G216+6+1,0),0))))</f>
        <v>2</v>
      </c>
      <c r="AE216" s="147">
        <f>IF(AND($I216="Si",N216=1),1,IF(AND($I216="Fisico",N216=1),1,IF(AND(N216=1,$I216="Electronico"),2,IF(N216=1,VLOOKUP($C216&amp;"|"&amp;$B216&amp;"|"&amp;$D216,Empresas!$C$6:$CC$92,$G216+6+1,0),0))))</f>
        <v>2</v>
      </c>
      <c r="AF216" s="147">
        <f>IF(AND($I216="Si",O216=1),1,IF(AND($I216="Fisico",O216=1),1,IF(AND(O216=1,$I216="Electronico"),2,IF(O216=1,VLOOKUP($C216&amp;"|"&amp;$B216&amp;"|"&amp;$D216,Empresas!$C$6:$CC$92,$G216+6+1,0),0))))</f>
        <v>2</v>
      </c>
      <c r="AG216" s="147">
        <f>IF(AND($I216="Si",P216=1),1,IF(AND($I216="Fisico",P216=1),1,IF(AND(P216=1,$I216="Electronico"),2,IF(P216=1,VLOOKUP($C216&amp;"|"&amp;$B216&amp;"|"&amp;$D216,Empresas!$C$6:$CC$92,$G216+6+1,0),0))))</f>
        <v>2</v>
      </c>
      <c r="AH216" s="147">
        <f>IF(AND($I216="Si",Q216=1),1,IF(AND($I216="Fisico",Q216=1),1,IF(AND(Q216=1,$I216="Electronico"),2,IF(Q216=1,VLOOKUP($C216&amp;"|"&amp;$B216&amp;"|"&amp;$D216,Empresas!$C$6:$CC$92,$G216+6+1,0),0))))</f>
        <v>0</v>
      </c>
      <c r="AI216" s="147">
        <f>IF(AND($I216="Si",R216=1),1,IF(AND($I216="Fisico",R216=1),1,IF(AND(R216=1,$I216="Electronico"),2,IF(R216=1,VLOOKUP($C216&amp;"|"&amp;$B216&amp;"|"&amp;$D216,Empresas!$C$6:$CC$92,$G216+6+1,0),0))))</f>
        <v>0</v>
      </c>
      <c r="AJ216" s="147">
        <f>IF(AND($I216="Si",S216=1),1,IF(AND($I216="Fisico",S216=1),1,IF(AND(S216=1,$I216="Electronico"),2,IF(S216=1,VLOOKUP($C216&amp;"|"&amp;$B216&amp;"|"&amp;$D216,Empresas!$C$6:$CC$92,$G216+6+1,0),0))))</f>
        <v>0</v>
      </c>
      <c r="AK216" s="147">
        <f>IF(AND($I216="Si",T216=1),1,IF(AND($I216="Fisico",T216=1),1,IF(AND(T216=1,$I216="Electronico"),2,IF(T216=1,VLOOKUP($C216&amp;"|"&amp;$B216&amp;"|"&amp;$D216,Empresas!$C$6:$CC$92,$G216+6+1,0),0))))</f>
        <v>0</v>
      </c>
      <c r="AL216" s="147">
        <f>IF(AND($I216="Si",U216=1),1,IF(AND($I216="Fisico",U216=1),1,IF(AND(U216=1,$I216="Electronico"),2,IF(U216=1,VLOOKUP($C216&amp;"|"&amp;$B216&amp;"|"&amp;$D216,Empresas!$C$6:$CC$92,$G216+6+1,0),0))))</f>
        <v>0</v>
      </c>
      <c r="AM216" s="149">
        <f t="shared" si="34"/>
        <v>14</v>
      </c>
      <c r="AN216" s="149">
        <f t="shared" si="35"/>
        <v>16</v>
      </c>
      <c r="AO216" s="152">
        <f t="shared" si="36"/>
        <v>0.875</v>
      </c>
    </row>
    <row r="217" spans="1:41" x14ac:dyDescent="0.25">
      <c r="A217" s="137" t="str">
        <f>VLOOKUP(D217,Empresas!$D$7:$F$91,3,0)</f>
        <v>Yulisa</v>
      </c>
      <c r="B217" s="138" t="str">
        <f>VLOOKUP(D217,Empresas!$D$7:$G$91,4,0)</f>
        <v>Lorenzo</v>
      </c>
      <c r="C217" s="138" t="s">
        <v>544</v>
      </c>
      <c r="D217" s="138" t="s">
        <v>198</v>
      </c>
      <c r="E217" s="138" t="str">
        <f>VLOOKUP(D217,Empresas!$D$7:$E$92,2,0)</f>
        <v>EXIMPORT VALLE DEL NORTE SAC</v>
      </c>
      <c r="F217" s="138" t="s">
        <v>162</v>
      </c>
      <c r="G217" s="139">
        <f t="shared" si="38"/>
        <v>19</v>
      </c>
      <c r="H217" s="139" t="str">
        <f>VLOOKUP(D217,Empresas!$D$6:$L$92,7,0)</f>
        <v>Trimestral</v>
      </c>
      <c r="I217" s="138" t="str">
        <f>VLOOKUP(VLOOKUP(D217&amp;"|"&amp;B217,Empresas!$I$7:$CB$92,G217,0),Tablas!$A$3:$B$5,2,0)</f>
        <v>No aplica</v>
      </c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 t="str">
        <f>VLOOKUP(D217,Empresas!$D$7:$CF$91,81,0)</f>
        <v>B</v>
      </c>
      <c r="W217" s="78" t="str">
        <f>VLOOKUP(D217,Empresas!$D$7:$M$91,10,0)</f>
        <v>Mype</v>
      </c>
      <c r="X217" s="69" t="str">
        <f t="shared" si="32"/>
        <v>SI</v>
      </c>
      <c r="Y217" s="153" t="str">
        <f t="shared" si="33"/>
        <v>No aplica</v>
      </c>
      <c r="Z217" s="147">
        <f>IF(Y217="No aplica",0,IF(I217="no",0,IF(I217="No aplica",0,IF(I217="Si",1,IF(I217="Fisico",1,IF(I217="Electronico",2,VLOOKUP(C217&amp;"|"&amp;B217&amp;"|"&amp;D217,Empresas!$C$6:$CC$92,G217+6+1,0)))))))</f>
        <v>0</v>
      </c>
      <c r="AA217" s="147">
        <f>IF(AND($I217="Si",J217=1),1,IF(AND($I217="Fisico",J217=1),1,IF(AND(J217=1,$I217="Electronico"),2,IF(J217=1,VLOOKUP($C217&amp;"|"&amp;$B217&amp;"|"&amp;$D217,Empresas!$C$6:$CC$92,$G217+6+1,0),0))))</f>
        <v>0</v>
      </c>
      <c r="AB217" s="147">
        <f>IF(AND($I217="Si",K217=1),1,IF(AND($I217="Fisico",K217=1),1,IF(AND(K217=1,$I217="Electronico"),2,IF(K217=1,VLOOKUP($C217&amp;"|"&amp;$B217&amp;"|"&amp;$D217,Empresas!$C$6:$CC$92,$G217+6+1,0),0))))</f>
        <v>0</v>
      </c>
      <c r="AC217" s="147">
        <f>IF(AND($I217="Si",L217=1),1,IF(AND($I217="Fisico",L217=1),1,IF(AND(L217=1,$I217="Electronico"),2,IF(L217=1,VLOOKUP($C217&amp;"|"&amp;$B217&amp;"|"&amp;$D217,Empresas!$C$6:$CC$92,$G217+6+1,0),0))))</f>
        <v>0</v>
      </c>
      <c r="AD217" s="147">
        <f>IF(AND($I217="Si",M217=1),1,IF(AND($I217="Fisico",M217=1),1,IF(AND(M217=1,$I217="Electronico"),2,IF(M217=1,VLOOKUP($C217&amp;"|"&amp;$B217&amp;"|"&amp;$D217,Empresas!$C$6:$CC$92,$G217+6+1,0),0))))</f>
        <v>0</v>
      </c>
      <c r="AE217" s="147">
        <f>IF(AND($I217="Si",N217=1),1,IF(AND($I217="Fisico",N217=1),1,IF(AND(N217=1,$I217="Electronico"),2,IF(N217=1,VLOOKUP($C217&amp;"|"&amp;$B217&amp;"|"&amp;$D217,Empresas!$C$6:$CC$92,$G217+6+1,0),0))))</f>
        <v>0</v>
      </c>
      <c r="AF217" s="147">
        <f>IF(AND($I217="Si",O217=1),1,IF(AND($I217="Fisico",O217=1),1,IF(AND(O217=1,$I217="Electronico"),2,IF(O217=1,VLOOKUP($C217&amp;"|"&amp;$B217&amp;"|"&amp;$D217,Empresas!$C$6:$CC$92,$G217+6+1,0),0))))</f>
        <v>0</v>
      </c>
      <c r="AG217" s="147">
        <f>IF(AND($I217="Si",P217=1),1,IF(AND($I217="Fisico",P217=1),1,IF(AND(P217=1,$I217="Electronico"),2,IF(P217=1,VLOOKUP($C217&amp;"|"&amp;$B217&amp;"|"&amp;$D217,Empresas!$C$6:$CC$92,$G217+6+1,0),0))))</f>
        <v>0</v>
      </c>
      <c r="AH217" s="147">
        <f>IF(AND($I217="Si",Q217=1),1,IF(AND($I217="Fisico",Q217=1),1,IF(AND(Q217=1,$I217="Electronico"),2,IF(Q217=1,VLOOKUP($C217&amp;"|"&amp;$B217&amp;"|"&amp;$D217,Empresas!$C$6:$CC$92,$G217+6+1,0),0))))</f>
        <v>0</v>
      </c>
      <c r="AI217" s="147">
        <f>IF(AND($I217="Si",R217=1),1,IF(AND($I217="Fisico",R217=1),1,IF(AND(R217=1,$I217="Electronico"),2,IF(R217=1,VLOOKUP($C217&amp;"|"&amp;$B217&amp;"|"&amp;$D217,Empresas!$C$6:$CC$92,$G217+6+1,0),0))))</f>
        <v>0</v>
      </c>
      <c r="AJ217" s="147">
        <f>IF(AND($I217="Si",S217=1),1,IF(AND($I217="Fisico",S217=1),1,IF(AND(S217=1,$I217="Electronico"),2,IF(S217=1,VLOOKUP($C217&amp;"|"&amp;$B217&amp;"|"&amp;$D217,Empresas!$C$6:$CC$92,$G217+6+1,0),0))))</f>
        <v>0</v>
      </c>
      <c r="AK217" s="147">
        <f>IF(AND($I217="Si",T217=1),1,IF(AND($I217="Fisico",T217=1),1,IF(AND(T217=1,$I217="Electronico"),2,IF(T217=1,VLOOKUP($C217&amp;"|"&amp;$B217&amp;"|"&amp;$D217,Empresas!$C$6:$CC$92,$G217+6+1,0),0))))</f>
        <v>0</v>
      </c>
      <c r="AL217" s="147">
        <f>IF(AND($I217="Si",U217=1),1,IF(AND($I217="Fisico",U217=1),1,IF(AND(U217=1,$I217="Electronico"),2,IF(U217=1,VLOOKUP($C217&amp;"|"&amp;$B217&amp;"|"&amp;$D217,Empresas!$C$6:$CC$92,$G217+6+1,0),0))))</f>
        <v>0</v>
      </c>
      <c r="AM217" s="149">
        <f t="shared" si="34"/>
        <v>0</v>
      </c>
      <c r="AN217" s="149">
        <f t="shared" si="35"/>
        <v>0</v>
      </c>
      <c r="AO217" s="152">
        <f t="shared" si="36"/>
        <v>0</v>
      </c>
    </row>
    <row r="218" spans="1:41" x14ac:dyDescent="0.25">
      <c r="A218" s="137" t="str">
        <f>VLOOKUP(D218,Empresas!$D$7:$F$91,3,0)</f>
        <v>Yulisa</v>
      </c>
      <c r="B218" s="138" t="str">
        <f>VLOOKUP(D218,Empresas!$D$7:$G$91,4,0)</f>
        <v>Lorenzo</v>
      </c>
      <c r="C218" s="138" t="s">
        <v>544</v>
      </c>
      <c r="D218" s="138" t="s">
        <v>198</v>
      </c>
      <c r="E218" s="138" t="str">
        <f>VLOOKUP(D218,Empresas!$D$7:$E$92,2,0)</f>
        <v>EXIMPORT VALLE DEL NORTE SAC</v>
      </c>
      <c r="F218" s="138" t="s">
        <v>163</v>
      </c>
      <c r="G218" s="139">
        <f t="shared" si="38"/>
        <v>22</v>
      </c>
      <c r="H218" s="139" t="str">
        <f>VLOOKUP(D218,Empresas!$D$6:$L$92,7,0)</f>
        <v>Trimestral</v>
      </c>
      <c r="I218" s="138" t="str">
        <f>VLOOKUP(VLOOKUP(D218&amp;"|"&amp;B218,Empresas!$I$7:$CB$92,G218,0),Tablas!$A$3:$B$5,2,0)</f>
        <v>Registro y analisis</v>
      </c>
      <c r="J218" s="78">
        <v>1</v>
      </c>
      <c r="K218" s="78">
        <v>1</v>
      </c>
      <c r="L218" s="78">
        <v>1</v>
      </c>
      <c r="M218" s="78">
        <v>1</v>
      </c>
      <c r="N218" s="78">
        <v>1</v>
      </c>
      <c r="O218" s="78">
        <v>1</v>
      </c>
      <c r="P218" s="78">
        <v>1</v>
      </c>
      <c r="Q218" s="78">
        <v>2</v>
      </c>
      <c r="R218" s="78"/>
      <c r="S218" s="78"/>
      <c r="T218" s="78"/>
      <c r="U218" s="78"/>
      <c r="V218" s="78" t="str">
        <f>VLOOKUP(D218,Empresas!$D$7:$CF$91,81,0)</f>
        <v>B</v>
      </c>
      <c r="W218" s="78" t="str">
        <f>VLOOKUP(D218,Empresas!$D$7:$M$91,10,0)</f>
        <v>Mype</v>
      </c>
      <c r="X218" s="69" t="str">
        <f t="shared" si="32"/>
        <v>SI</v>
      </c>
      <c r="Y218" s="153" t="str">
        <f t="shared" si="33"/>
        <v>Si aplica</v>
      </c>
      <c r="Z218" s="147">
        <f>IF(Y218="No aplica",0,IF(I218="no",0,IF(I218="No aplica",0,IF(I218="Si",1,IF(I218="Fisico",1,IF(I218="Electronico",2,VLOOKUP(C218&amp;"|"&amp;B218&amp;"|"&amp;D218,Empresas!$C$6:$CC$92,G218+6+1,0)))))))</f>
        <v>2</v>
      </c>
      <c r="AA218" s="147">
        <f>IF(AND($I218="Si",J218=1),1,IF(AND($I218="Fisico",J218=1),1,IF(AND(J218=1,$I218="Electronico"),2,IF(J218=1,VLOOKUP($C218&amp;"|"&amp;$B218&amp;"|"&amp;$D218,Empresas!$C$6:$CC$92,$G218+6+1,0),0))))</f>
        <v>2</v>
      </c>
      <c r="AB218" s="147">
        <f>IF(AND($I218="Si",K218=1),1,IF(AND($I218="Fisico",K218=1),1,IF(AND(K218=1,$I218="Electronico"),2,IF(K218=1,VLOOKUP($C218&amp;"|"&amp;$B218&amp;"|"&amp;$D218,Empresas!$C$6:$CC$92,$G218+6+1,0),0))))</f>
        <v>2</v>
      </c>
      <c r="AC218" s="147">
        <f>IF(AND($I218="Si",L218=1),1,IF(AND($I218="Fisico",L218=1),1,IF(AND(L218=1,$I218="Electronico"),2,IF(L218=1,VLOOKUP($C218&amp;"|"&amp;$B218&amp;"|"&amp;$D218,Empresas!$C$6:$CC$92,$G218+6+1,0),0))))</f>
        <v>2</v>
      </c>
      <c r="AD218" s="147">
        <f>IF(AND($I218="Si",M218=1),1,IF(AND($I218="Fisico",M218=1),1,IF(AND(M218=1,$I218="Electronico"),2,IF(M218=1,VLOOKUP($C218&amp;"|"&amp;$B218&amp;"|"&amp;$D218,Empresas!$C$6:$CC$92,$G218+6+1,0),0))))</f>
        <v>2</v>
      </c>
      <c r="AE218" s="147">
        <f>IF(AND($I218="Si",N218=1),1,IF(AND($I218="Fisico",N218=1),1,IF(AND(N218=1,$I218="Electronico"),2,IF(N218=1,VLOOKUP($C218&amp;"|"&amp;$B218&amp;"|"&amp;$D218,Empresas!$C$6:$CC$92,$G218+6+1,0),0))))</f>
        <v>2</v>
      </c>
      <c r="AF218" s="147">
        <f>IF(AND($I218="Si",O218=1),1,IF(AND($I218="Fisico",O218=1),1,IF(AND(O218=1,$I218="Electronico"),2,IF(O218=1,VLOOKUP($C218&amp;"|"&amp;$B218&amp;"|"&amp;$D218,Empresas!$C$6:$CC$92,$G218+6+1,0),0))))</f>
        <v>2</v>
      </c>
      <c r="AG218" s="147">
        <f>IF(AND($I218="Si",P218=1),1,IF(AND($I218="Fisico",P218=1),1,IF(AND(P218=1,$I218="Electronico"),2,IF(P218=1,VLOOKUP($C218&amp;"|"&amp;$B218&amp;"|"&amp;$D218,Empresas!$C$6:$CC$92,$G218+6+1,0),0))))</f>
        <v>2</v>
      </c>
      <c r="AH218" s="147">
        <f>IF(AND($I218="Si",Q218=1),1,IF(AND($I218="Fisico",Q218=1),1,IF(AND(Q218=1,$I218="Electronico"),2,IF(Q218=1,VLOOKUP($C218&amp;"|"&amp;$B218&amp;"|"&amp;$D218,Empresas!$C$6:$CC$92,$G218+6+1,0),0))))</f>
        <v>0</v>
      </c>
      <c r="AI218" s="147">
        <f>IF(AND($I218="Si",R218=1),1,IF(AND($I218="Fisico",R218=1),1,IF(AND(R218=1,$I218="Electronico"),2,IF(R218=1,VLOOKUP($C218&amp;"|"&amp;$B218&amp;"|"&amp;$D218,Empresas!$C$6:$CC$92,$G218+6+1,0),0))))</f>
        <v>0</v>
      </c>
      <c r="AJ218" s="147">
        <f>IF(AND($I218="Si",S218=1),1,IF(AND($I218="Fisico",S218=1),1,IF(AND(S218=1,$I218="Electronico"),2,IF(S218=1,VLOOKUP($C218&amp;"|"&amp;$B218&amp;"|"&amp;$D218,Empresas!$C$6:$CC$92,$G218+6+1,0),0))))</f>
        <v>0</v>
      </c>
      <c r="AK218" s="147">
        <f>IF(AND($I218="Si",T218=1),1,IF(AND($I218="Fisico",T218=1),1,IF(AND(T218=1,$I218="Electronico"),2,IF(T218=1,VLOOKUP($C218&amp;"|"&amp;$B218&amp;"|"&amp;$D218,Empresas!$C$6:$CC$92,$G218+6+1,0),0))))</f>
        <v>0</v>
      </c>
      <c r="AL218" s="147">
        <f>IF(AND($I218="Si",U218=1),1,IF(AND($I218="Fisico",U218=1),1,IF(AND(U218=1,$I218="Electronico"),2,IF(U218=1,VLOOKUP($C218&amp;"|"&amp;$B218&amp;"|"&amp;$D218,Empresas!$C$6:$CC$92,$G218+6+1,0),0))))</f>
        <v>0</v>
      </c>
      <c r="AM218" s="149">
        <f t="shared" si="34"/>
        <v>14</v>
      </c>
      <c r="AN218" s="149">
        <f t="shared" si="35"/>
        <v>16</v>
      </c>
      <c r="AO218" s="152">
        <f t="shared" si="36"/>
        <v>0.875</v>
      </c>
    </row>
    <row r="219" spans="1:41" x14ac:dyDescent="0.25">
      <c r="A219" s="137" t="str">
        <f>VLOOKUP(D219,Empresas!$D$7:$F$91,3,0)</f>
        <v>Yulisa</v>
      </c>
      <c r="B219" s="138" t="str">
        <f>VLOOKUP(D219,Empresas!$D$7:$G$91,4,0)</f>
        <v>Lorenzo</v>
      </c>
      <c r="C219" s="138" t="s">
        <v>544</v>
      </c>
      <c r="D219" s="138" t="s">
        <v>198</v>
      </c>
      <c r="E219" s="138" t="str">
        <f>VLOOKUP(D219,Empresas!$D$7:$E$92,2,0)</f>
        <v>EXIMPORT VALLE DEL NORTE SAC</v>
      </c>
      <c r="F219" s="138" t="s">
        <v>164</v>
      </c>
      <c r="G219" s="139">
        <f t="shared" si="38"/>
        <v>25</v>
      </c>
      <c r="H219" s="139" t="str">
        <f>VLOOKUP(D219,Empresas!$D$6:$L$92,7,0)</f>
        <v>Trimestral</v>
      </c>
      <c r="I219" s="138" t="str">
        <f>VLOOKUP(VLOOKUP(D219&amp;"|"&amp;B219,Empresas!$I$7:$CB$92,G219,0),Tablas!$A$3:$B$5,2,0)</f>
        <v>Registro y analisis</v>
      </c>
      <c r="J219" s="78">
        <v>1</v>
      </c>
      <c r="K219" s="78">
        <v>1</v>
      </c>
      <c r="L219" s="78">
        <v>1</v>
      </c>
      <c r="M219" s="78">
        <v>1</v>
      </c>
      <c r="N219" s="78">
        <v>1</v>
      </c>
      <c r="O219" s="78">
        <v>1</v>
      </c>
      <c r="P219" s="78">
        <v>1</v>
      </c>
      <c r="Q219" s="78">
        <v>2</v>
      </c>
      <c r="R219" s="78"/>
      <c r="S219" s="78"/>
      <c r="T219" s="78"/>
      <c r="U219" s="78"/>
      <c r="V219" s="78" t="str">
        <f>VLOOKUP(D219,Empresas!$D$7:$CF$91,81,0)</f>
        <v>B</v>
      </c>
      <c r="W219" s="78" t="str">
        <f>VLOOKUP(D219,Empresas!$D$7:$M$91,10,0)</f>
        <v>Mype</v>
      </c>
      <c r="X219" s="69" t="str">
        <f t="shared" si="32"/>
        <v>SI</v>
      </c>
      <c r="Y219" s="153" t="str">
        <f t="shared" si="33"/>
        <v>Si aplica</v>
      </c>
      <c r="Z219" s="147">
        <f>IF(Y219="No aplica",0,IF(I219="no",0,IF(I219="No aplica",0,IF(I219="Si",1,IF(I219="Fisico",1,IF(I219="Electronico",2,VLOOKUP(C219&amp;"|"&amp;B219&amp;"|"&amp;D219,Empresas!$C$6:$CC$92,G219+6+1,0)))))))</f>
        <v>1</v>
      </c>
      <c r="AA219" s="147">
        <f>IF(AND($I219="Si",J219=1),1,IF(AND($I219="Fisico",J219=1),1,IF(AND(J219=1,$I219="Electronico"),2,IF(J219=1,VLOOKUP($C219&amp;"|"&amp;$B219&amp;"|"&amp;$D219,Empresas!$C$6:$CC$92,$G219+6+1,0),0))))</f>
        <v>1</v>
      </c>
      <c r="AB219" s="147">
        <f>IF(AND($I219="Si",K219=1),1,IF(AND($I219="Fisico",K219=1),1,IF(AND(K219=1,$I219="Electronico"),2,IF(K219=1,VLOOKUP($C219&amp;"|"&amp;$B219&amp;"|"&amp;$D219,Empresas!$C$6:$CC$92,$G219+6+1,0),0))))</f>
        <v>1</v>
      </c>
      <c r="AC219" s="147">
        <f>IF(AND($I219="Si",L219=1),1,IF(AND($I219="Fisico",L219=1),1,IF(AND(L219=1,$I219="Electronico"),2,IF(L219=1,VLOOKUP($C219&amp;"|"&amp;$B219&amp;"|"&amp;$D219,Empresas!$C$6:$CC$92,$G219+6+1,0),0))))</f>
        <v>1</v>
      </c>
      <c r="AD219" s="147">
        <f>IF(AND($I219="Si",M219=1),1,IF(AND($I219="Fisico",M219=1),1,IF(AND(M219=1,$I219="Electronico"),2,IF(M219=1,VLOOKUP($C219&amp;"|"&amp;$B219&amp;"|"&amp;$D219,Empresas!$C$6:$CC$92,$G219+6+1,0),0))))</f>
        <v>1</v>
      </c>
      <c r="AE219" s="147">
        <f>IF(AND($I219="Si",N219=1),1,IF(AND($I219="Fisico",N219=1),1,IF(AND(N219=1,$I219="Electronico"),2,IF(N219=1,VLOOKUP($C219&amp;"|"&amp;$B219&amp;"|"&amp;$D219,Empresas!$C$6:$CC$92,$G219+6+1,0),0))))</f>
        <v>1</v>
      </c>
      <c r="AF219" s="147">
        <f>IF(AND($I219="Si",O219=1),1,IF(AND($I219="Fisico",O219=1),1,IF(AND(O219=1,$I219="Electronico"),2,IF(O219=1,VLOOKUP($C219&amp;"|"&amp;$B219&amp;"|"&amp;$D219,Empresas!$C$6:$CC$92,$G219+6+1,0),0))))</f>
        <v>1</v>
      </c>
      <c r="AG219" s="147">
        <f>IF(AND($I219="Si",P219=1),1,IF(AND($I219="Fisico",P219=1),1,IF(AND(P219=1,$I219="Electronico"),2,IF(P219=1,VLOOKUP($C219&amp;"|"&amp;$B219&amp;"|"&amp;$D219,Empresas!$C$6:$CC$92,$G219+6+1,0),0))))</f>
        <v>1</v>
      </c>
      <c r="AH219" s="147">
        <f>IF(AND($I219="Si",Q219=1),1,IF(AND($I219="Fisico",Q219=1),1,IF(AND(Q219=1,$I219="Electronico"),2,IF(Q219=1,VLOOKUP($C219&amp;"|"&amp;$B219&amp;"|"&amp;$D219,Empresas!$C$6:$CC$92,$G219+6+1,0),0))))</f>
        <v>0</v>
      </c>
      <c r="AI219" s="147">
        <f>IF(AND($I219="Si",R219=1),1,IF(AND($I219="Fisico",R219=1),1,IF(AND(R219=1,$I219="Electronico"),2,IF(R219=1,VLOOKUP($C219&amp;"|"&amp;$B219&amp;"|"&amp;$D219,Empresas!$C$6:$CC$92,$G219+6+1,0),0))))</f>
        <v>0</v>
      </c>
      <c r="AJ219" s="147">
        <f>IF(AND($I219="Si",S219=1),1,IF(AND($I219="Fisico",S219=1),1,IF(AND(S219=1,$I219="Electronico"),2,IF(S219=1,VLOOKUP($C219&amp;"|"&amp;$B219&amp;"|"&amp;$D219,Empresas!$C$6:$CC$92,$G219+6+1,0),0))))</f>
        <v>0</v>
      </c>
      <c r="AK219" s="147">
        <f>IF(AND($I219="Si",T219=1),1,IF(AND($I219="Fisico",T219=1),1,IF(AND(T219=1,$I219="Electronico"),2,IF(T219=1,VLOOKUP($C219&amp;"|"&amp;$B219&amp;"|"&amp;$D219,Empresas!$C$6:$CC$92,$G219+6+1,0),0))))</f>
        <v>0</v>
      </c>
      <c r="AL219" s="147">
        <f>IF(AND($I219="Si",U219=1),1,IF(AND($I219="Fisico",U219=1),1,IF(AND(U219=1,$I219="Electronico"),2,IF(U219=1,VLOOKUP($C219&amp;"|"&amp;$B219&amp;"|"&amp;$D219,Empresas!$C$6:$CC$92,$G219+6+1,0),0))))</f>
        <v>0</v>
      </c>
      <c r="AM219" s="149">
        <f t="shared" si="34"/>
        <v>7</v>
      </c>
      <c r="AN219" s="149">
        <f t="shared" si="35"/>
        <v>8</v>
      </c>
      <c r="AO219" s="152">
        <f t="shared" si="36"/>
        <v>0.875</v>
      </c>
    </row>
    <row r="220" spans="1:41" x14ac:dyDescent="0.25">
      <c r="A220" s="137" t="str">
        <f>VLOOKUP(D220,Empresas!$D$7:$F$91,3,0)</f>
        <v>Yulisa</v>
      </c>
      <c r="B220" s="138" t="str">
        <f>VLOOKUP(D220,Empresas!$D$7:$G$91,4,0)</f>
        <v>Lorenzo</v>
      </c>
      <c r="C220" s="138" t="s">
        <v>544</v>
      </c>
      <c r="D220" s="138" t="s">
        <v>198</v>
      </c>
      <c r="E220" s="138" t="str">
        <f>VLOOKUP(D220,Empresas!$D$7:$E$92,2,0)</f>
        <v>EXIMPORT VALLE DEL NORTE SAC</v>
      </c>
      <c r="F220" s="138" t="s">
        <v>165</v>
      </c>
      <c r="G220" s="139">
        <f t="shared" si="38"/>
        <v>28</v>
      </c>
      <c r="H220" s="139" t="str">
        <f>VLOOKUP(D220,Empresas!$D$6:$L$92,7,0)</f>
        <v>Trimestral</v>
      </c>
      <c r="I220" s="138" t="str">
        <f>VLOOKUP(VLOOKUP(D220&amp;"|"&amp;B220,Empresas!$I$7:$CB$92,G220,0),Tablas!$A$3:$B$5,2,0)</f>
        <v>Registro y analisis</v>
      </c>
      <c r="J220" s="78">
        <v>1</v>
      </c>
      <c r="K220" s="78">
        <v>1</v>
      </c>
      <c r="L220" s="78">
        <v>1</v>
      </c>
      <c r="M220" s="78">
        <v>1</v>
      </c>
      <c r="N220" s="78">
        <v>1</v>
      </c>
      <c r="O220" s="78">
        <v>1</v>
      </c>
      <c r="P220" s="78">
        <v>1</v>
      </c>
      <c r="Q220" s="78">
        <v>2</v>
      </c>
      <c r="R220" s="78"/>
      <c r="S220" s="78"/>
      <c r="T220" s="78"/>
      <c r="U220" s="78"/>
      <c r="V220" s="78" t="str">
        <f>VLOOKUP(D220,Empresas!$D$7:$CF$91,81,0)</f>
        <v>B</v>
      </c>
      <c r="W220" s="78" t="str">
        <f>VLOOKUP(D220,Empresas!$D$7:$M$91,10,0)</f>
        <v>Mype</v>
      </c>
      <c r="X220" s="69" t="str">
        <f t="shared" si="32"/>
        <v>SI</v>
      </c>
      <c r="Y220" s="153" t="str">
        <f t="shared" si="33"/>
        <v>Si aplica</v>
      </c>
      <c r="Z220" s="147">
        <f>IF(Y220="No aplica",0,IF(I220="no",0,IF(I220="No aplica",0,IF(I220="Si",1,IF(I220="Fisico",1,IF(I220="Electronico",2,VLOOKUP(C220&amp;"|"&amp;B220&amp;"|"&amp;D220,Empresas!$C$6:$CC$92,G220+6+1,0)))))))</f>
        <v>1</v>
      </c>
      <c r="AA220" s="147">
        <f>IF(AND($I220="Si",J220=1),1,IF(AND($I220="Fisico",J220=1),1,IF(AND(J220=1,$I220="Electronico"),2,IF(J220=1,VLOOKUP($C220&amp;"|"&amp;$B220&amp;"|"&amp;$D220,Empresas!$C$6:$CC$92,$G220+6+1,0),0))))</f>
        <v>1</v>
      </c>
      <c r="AB220" s="147">
        <f>IF(AND($I220="Si",K220=1),1,IF(AND($I220="Fisico",K220=1),1,IF(AND(K220=1,$I220="Electronico"),2,IF(K220=1,VLOOKUP($C220&amp;"|"&amp;$B220&amp;"|"&amp;$D220,Empresas!$C$6:$CC$92,$G220+6+1,0),0))))</f>
        <v>1</v>
      </c>
      <c r="AC220" s="147">
        <f>IF(AND($I220="Si",L220=1),1,IF(AND($I220="Fisico",L220=1),1,IF(AND(L220=1,$I220="Electronico"),2,IF(L220=1,VLOOKUP($C220&amp;"|"&amp;$B220&amp;"|"&amp;$D220,Empresas!$C$6:$CC$92,$G220+6+1,0),0))))</f>
        <v>1</v>
      </c>
      <c r="AD220" s="147">
        <f>IF(AND($I220="Si",M220=1),1,IF(AND($I220="Fisico",M220=1),1,IF(AND(M220=1,$I220="Electronico"),2,IF(M220=1,VLOOKUP($C220&amp;"|"&amp;$B220&amp;"|"&amp;$D220,Empresas!$C$6:$CC$92,$G220+6+1,0),0))))</f>
        <v>1</v>
      </c>
      <c r="AE220" s="147">
        <f>IF(AND($I220="Si",N220=1),1,IF(AND($I220="Fisico",N220=1),1,IF(AND(N220=1,$I220="Electronico"),2,IF(N220=1,VLOOKUP($C220&amp;"|"&amp;$B220&amp;"|"&amp;$D220,Empresas!$C$6:$CC$92,$G220+6+1,0),0))))</f>
        <v>1</v>
      </c>
      <c r="AF220" s="147">
        <f>IF(AND($I220="Si",O220=1),1,IF(AND($I220="Fisico",O220=1),1,IF(AND(O220=1,$I220="Electronico"),2,IF(O220=1,VLOOKUP($C220&amp;"|"&amp;$B220&amp;"|"&amp;$D220,Empresas!$C$6:$CC$92,$G220+6+1,0),0))))</f>
        <v>1</v>
      </c>
      <c r="AG220" s="147">
        <f>IF(AND($I220="Si",P220=1),1,IF(AND($I220="Fisico",P220=1),1,IF(AND(P220=1,$I220="Electronico"),2,IF(P220=1,VLOOKUP($C220&amp;"|"&amp;$B220&amp;"|"&amp;$D220,Empresas!$C$6:$CC$92,$G220+6+1,0),0))))</f>
        <v>1</v>
      </c>
      <c r="AH220" s="147">
        <f>IF(AND($I220="Si",Q220=1),1,IF(AND($I220="Fisico",Q220=1),1,IF(AND(Q220=1,$I220="Electronico"),2,IF(Q220=1,VLOOKUP($C220&amp;"|"&amp;$B220&amp;"|"&amp;$D220,Empresas!$C$6:$CC$92,$G220+6+1,0),0))))</f>
        <v>0</v>
      </c>
      <c r="AI220" s="147">
        <f>IF(AND($I220="Si",R220=1),1,IF(AND($I220="Fisico",R220=1),1,IF(AND(R220=1,$I220="Electronico"),2,IF(R220=1,VLOOKUP($C220&amp;"|"&amp;$B220&amp;"|"&amp;$D220,Empresas!$C$6:$CC$92,$G220+6+1,0),0))))</f>
        <v>0</v>
      </c>
      <c r="AJ220" s="147">
        <f>IF(AND($I220="Si",S220=1),1,IF(AND($I220="Fisico",S220=1),1,IF(AND(S220=1,$I220="Electronico"),2,IF(S220=1,VLOOKUP($C220&amp;"|"&amp;$B220&amp;"|"&amp;$D220,Empresas!$C$6:$CC$92,$G220+6+1,0),0))))</f>
        <v>0</v>
      </c>
      <c r="AK220" s="147">
        <f>IF(AND($I220="Si",T220=1),1,IF(AND($I220="Fisico",T220=1),1,IF(AND(T220=1,$I220="Electronico"),2,IF(T220=1,VLOOKUP($C220&amp;"|"&amp;$B220&amp;"|"&amp;$D220,Empresas!$C$6:$CC$92,$G220+6+1,0),0))))</f>
        <v>0</v>
      </c>
      <c r="AL220" s="147">
        <f>IF(AND($I220="Si",U220=1),1,IF(AND($I220="Fisico",U220=1),1,IF(AND(U220=1,$I220="Electronico"),2,IF(U220=1,VLOOKUP($C220&amp;"|"&amp;$B220&amp;"|"&amp;$D220,Empresas!$C$6:$CC$92,$G220+6+1,0),0))))</f>
        <v>0</v>
      </c>
      <c r="AM220" s="149">
        <f t="shared" si="34"/>
        <v>7</v>
      </c>
      <c r="AN220" s="149">
        <f t="shared" si="35"/>
        <v>8</v>
      </c>
      <c r="AO220" s="152">
        <f t="shared" si="36"/>
        <v>0.875</v>
      </c>
    </row>
    <row r="221" spans="1:41" x14ac:dyDescent="0.25">
      <c r="A221" s="137" t="str">
        <f>VLOOKUP(D221,Empresas!$D$7:$F$91,3,0)</f>
        <v>Yulisa</v>
      </c>
      <c r="B221" s="138" t="str">
        <f>VLOOKUP(D221,Empresas!$D$7:$G$91,4,0)</f>
        <v>Lorenzo</v>
      </c>
      <c r="C221" s="138" t="s">
        <v>544</v>
      </c>
      <c r="D221" s="138" t="s">
        <v>198</v>
      </c>
      <c r="E221" s="138" t="str">
        <f>VLOOKUP(D221,Empresas!$D$7:$E$92,2,0)</f>
        <v>EXIMPORT VALLE DEL NORTE SAC</v>
      </c>
      <c r="F221" s="138" t="s">
        <v>166</v>
      </c>
      <c r="G221" s="139">
        <f t="shared" si="38"/>
        <v>31</v>
      </c>
      <c r="H221" s="139" t="str">
        <f>VLOOKUP(D221,Empresas!$D$6:$L$92,7,0)</f>
        <v>Trimestral</v>
      </c>
      <c r="I221" s="138" t="str">
        <f>VLOOKUP(VLOOKUP(D221&amp;"|"&amp;B221,Empresas!$I$7:$CB$92,G221,0),Tablas!$A$3:$B$5,2,0)</f>
        <v>No aplica</v>
      </c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 t="str">
        <f>VLOOKUP(D221,Empresas!$D$7:$CF$91,81,0)</f>
        <v>B</v>
      </c>
      <c r="W221" s="78" t="str">
        <f>VLOOKUP(D221,Empresas!$D$7:$M$91,10,0)</f>
        <v>Mype</v>
      </c>
      <c r="X221" s="69" t="str">
        <f t="shared" si="32"/>
        <v>SI</v>
      </c>
      <c r="Y221" s="153" t="str">
        <f t="shared" si="33"/>
        <v>No aplica</v>
      </c>
      <c r="Z221" s="147">
        <f>IF(Y221="No aplica",0,IF(I221="no",0,IF(I221="No aplica",0,IF(I221="Si",1,IF(I221="Fisico",1,IF(I221="Electronico",2,VLOOKUP(C221&amp;"|"&amp;B221&amp;"|"&amp;D221,Empresas!$C$6:$CC$92,G221+6+1,0)))))))</f>
        <v>0</v>
      </c>
      <c r="AA221" s="147">
        <f>IF(AND($I221="Si",J221=1),1,IF(AND($I221="Fisico",J221=1),1,IF(AND(J221=1,$I221="Electronico"),2,IF(J221=1,VLOOKUP($C221&amp;"|"&amp;$B221&amp;"|"&amp;$D221,Empresas!$C$6:$CC$92,$G221+6+1,0),0))))</f>
        <v>0</v>
      </c>
      <c r="AB221" s="147">
        <f>IF(AND($I221="Si",K221=1),1,IF(AND($I221="Fisico",K221=1),1,IF(AND(K221=1,$I221="Electronico"),2,IF(K221=1,VLOOKUP($C221&amp;"|"&amp;$B221&amp;"|"&amp;$D221,Empresas!$C$6:$CC$92,$G221+6+1,0),0))))</f>
        <v>0</v>
      </c>
      <c r="AC221" s="147">
        <f>IF(AND($I221="Si",L221=1),1,IF(AND($I221="Fisico",L221=1),1,IF(AND(L221=1,$I221="Electronico"),2,IF(L221=1,VLOOKUP($C221&amp;"|"&amp;$B221&amp;"|"&amp;$D221,Empresas!$C$6:$CC$92,$G221+6+1,0),0))))</f>
        <v>0</v>
      </c>
      <c r="AD221" s="147">
        <f>IF(AND($I221="Si",M221=1),1,IF(AND($I221="Fisico",M221=1),1,IF(AND(M221=1,$I221="Electronico"),2,IF(M221=1,VLOOKUP($C221&amp;"|"&amp;$B221&amp;"|"&amp;$D221,Empresas!$C$6:$CC$92,$G221+6+1,0),0))))</f>
        <v>0</v>
      </c>
      <c r="AE221" s="147">
        <f>IF(AND($I221="Si",N221=1),1,IF(AND($I221="Fisico",N221=1),1,IF(AND(N221=1,$I221="Electronico"),2,IF(N221=1,VLOOKUP($C221&amp;"|"&amp;$B221&amp;"|"&amp;$D221,Empresas!$C$6:$CC$92,$G221+6+1,0),0))))</f>
        <v>0</v>
      </c>
      <c r="AF221" s="147">
        <f>IF(AND($I221="Si",O221=1),1,IF(AND($I221="Fisico",O221=1),1,IF(AND(O221=1,$I221="Electronico"),2,IF(O221=1,VLOOKUP($C221&amp;"|"&amp;$B221&amp;"|"&amp;$D221,Empresas!$C$6:$CC$92,$G221+6+1,0),0))))</f>
        <v>0</v>
      </c>
      <c r="AG221" s="147">
        <f>IF(AND($I221="Si",P221=1),1,IF(AND($I221="Fisico",P221=1),1,IF(AND(P221=1,$I221="Electronico"),2,IF(P221=1,VLOOKUP($C221&amp;"|"&amp;$B221&amp;"|"&amp;$D221,Empresas!$C$6:$CC$92,$G221+6+1,0),0))))</f>
        <v>0</v>
      </c>
      <c r="AH221" s="147">
        <f>IF(AND($I221="Si",Q221=1),1,IF(AND($I221="Fisico",Q221=1),1,IF(AND(Q221=1,$I221="Electronico"),2,IF(Q221=1,VLOOKUP($C221&amp;"|"&amp;$B221&amp;"|"&amp;$D221,Empresas!$C$6:$CC$92,$G221+6+1,0),0))))</f>
        <v>0</v>
      </c>
      <c r="AI221" s="147">
        <f>IF(AND($I221="Si",R221=1),1,IF(AND($I221="Fisico",R221=1),1,IF(AND(R221=1,$I221="Electronico"),2,IF(R221=1,VLOOKUP($C221&amp;"|"&amp;$B221&amp;"|"&amp;$D221,Empresas!$C$6:$CC$92,$G221+6+1,0),0))))</f>
        <v>0</v>
      </c>
      <c r="AJ221" s="147">
        <f>IF(AND($I221="Si",S221=1),1,IF(AND($I221="Fisico",S221=1),1,IF(AND(S221=1,$I221="Electronico"),2,IF(S221=1,VLOOKUP($C221&amp;"|"&amp;$B221&amp;"|"&amp;$D221,Empresas!$C$6:$CC$92,$G221+6+1,0),0))))</f>
        <v>0</v>
      </c>
      <c r="AK221" s="147">
        <f>IF(AND($I221="Si",T221=1),1,IF(AND($I221="Fisico",T221=1),1,IF(AND(T221=1,$I221="Electronico"),2,IF(T221=1,VLOOKUP($C221&amp;"|"&amp;$B221&amp;"|"&amp;$D221,Empresas!$C$6:$CC$92,$G221+6+1,0),0))))</f>
        <v>0</v>
      </c>
      <c r="AL221" s="147">
        <f>IF(AND($I221="Si",U221=1),1,IF(AND($I221="Fisico",U221=1),1,IF(AND(U221=1,$I221="Electronico"),2,IF(U221=1,VLOOKUP($C221&amp;"|"&amp;$B221&amp;"|"&amp;$D221,Empresas!$C$6:$CC$92,$G221+6+1,0),0))))</f>
        <v>0</v>
      </c>
      <c r="AM221" s="149">
        <f t="shared" si="34"/>
        <v>0</v>
      </c>
      <c r="AN221" s="149">
        <f t="shared" si="35"/>
        <v>0</v>
      </c>
      <c r="AO221" s="152">
        <f t="shared" si="36"/>
        <v>0</v>
      </c>
    </row>
    <row r="222" spans="1:41" x14ac:dyDescent="0.25">
      <c r="A222" s="137" t="str">
        <f>VLOOKUP(D222,Empresas!$D$7:$F$91,3,0)</f>
        <v>Yulisa</v>
      </c>
      <c r="B222" s="138" t="str">
        <f>VLOOKUP(D222,Empresas!$D$7:$G$91,4,0)</f>
        <v>Lorenzo</v>
      </c>
      <c r="C222" s="138" t="s">
        <v>544</v>
      </c>
      <c r="D222" s="138" t="s">
        <v>198</v>
      </c>
      <c r="E222" s="138" t="str">
        <f>VLOOKUP(D222,Empresas!$D$7:$E$92,2,0)</f>
        <v>EXIMPORT VALLE DEL NORTE SAC</v>
      </c>
      <c r="F222" s="138" t="s">
        <v>167</v>
      </c>
      <c r="G222" s="139">
        <f t="shared" si="38"/>
        <v>34</v>
      </c>
      <c r="H222" s="139" t="str">
        <f>VLOOKUP(D222,Empresas!$D$6:$L$92,7,0)</f>
        <v>Trimestral</v>
      </c>
      <c r="I222" s="138" t="str">
        <f>VLOOKUP(VLOOKUP(D222&amp;"|"&amp;B222,Empresas!$I$7:$CB$92,G222,0),Tablas!$A$3:$B$5,2,0)</f>
        <v>Registro y analisis</v>
      </c>
      <c r="J222" s="78">
        <v>1</v>
      </c>
      <c r="K222" s="78">
        <v>1</v>
      </c>
      <c r="L222" s="78">
        <v>1</v>
      </c>
      <c r="M222" s="78">
        <v>1</v>
      </c>
      <c r="N222" s="78">
        <v>1</v>
      </c>
      <c r="O222" s="78">
        <v>1</v>
      </c>
      <c r="P222" s="78">
        <v>1</v>
      </c>
      <c r="Q222" s="78">
        <v>2</v>
      </c>
      <c r="R222" s="78"/>
      <c r="S222" s="78"/>
      <c r="T222" s="78"/>
      <c r="U222" s="78"/>
      <c r="V222" s="78" t="str">
        <f>VLOOKUP(D222,Empresas!$D$7:$CF$91,81,0)</f>
        <v>B</v>
      </c>
      <c r="W222" s="78" t="str">
        <f>VLOOKUP(D222,Empresas!$D$7:$M$91,10,0)</f>
        <v>Mype</v>
      </c>
      <c r="X222" s="69" t="str">
        <f t="shared" si="32"/>
        <v>SI</v>
      </c>
      <c r="Y222" s="153" t="str">
        <f t="shared" si="33"/>
        <v>Si aplica</v>
      </c>
      <c r="Z222" s="147">
        <f>IF(Y222="No aplica",0,IF(I222="no",0,IF(I222="No aplica",0,IF(I222="Si",1,IF(I222="Fisico",1,IF(I222="Electronico",2,VLOOKUP(C222&amp;"|"&amp;B222&amp;"|"&amp;D222,Empresas!$C$6:$CC$92,G222+6+1,0)))))))</f>
        <v>2</v>
      </c>
      <c r="AA222" s="147">
        <f>IF(AND($I222="Si",J222=1),1,IF(AND($I222="Fisico",J222=1),1,IF(AND(J222=1,$I222="Electronico"),2,IF(J222=1,VLOOKUP($C222&amp;"|"&amp;$B222&amp;"|"&amp;$D222,Empresas!$C$6:$CC$92,$G222+6+1,0),0))))</f>
        <v>2</v>
      </c>
      <c r="AB222" s="147">
        <f>IF(AND($I222="Si",K222=1),1,IF(AND($I222="Fisico",K222=1),1,IF(AND(K222=1,$I222="Electronico"),2,IF(K222=1,VLOOKUP($C222&amp;"|"&amp;$B222&amp;"|"&amp;$D222,Empresas!$C$6:$CC$92,$G222+6+1,0),0))))</f>
        <v>2</v>
      </c>
      <c r="AC222" s="147">
        <f>IF(AND($I222="Si",L222=1),1,IF(AND($I222="Fisico",L222=1),1,IF(AND(L222=1,$I222="Electronico"),2,IF(L222=1,VLOOKUP($C222&amp;"|"&amp;$B222&amp;"|"&amp;$D222,Empresas!$C$6:$CC$92,$G222+6+1,0),0))))</f>
        <v>2</v>
      </c>
      <c r="AD222" s="147">
        <f>IF(AND($I222="Si",M222=1),1,IF(AND($I222="Fisico",M222=1),1,IF(AND(M222=1,$I222="Electronico"),2,IF(M222=1,VLOOKUP($C222&amp;"|"&amp;$B222&amp;"|"&amp;$D222,Empresas!$C$6:$CC$92,$G222+6+1,0),0))))</f>
        <v>2</v>
      </c>
      <c r="AE222" s="147">
        <f>IF(AND($I222="Si",N222=1),1,IF(AND($I222="Fisico",N222=1),1,IF(AND(N222=1,$I222="Electronico"),2,IF(N222=1,VLOOKUP($C222&amp;"|"&amp;$B222&amp;"|"&amp;$D222,Empresas!$C$6:$CC$92,$G222+6+1,0),0))))</f>
        <v>2</v>
      </c>
      <c r="AF222" s="147">
        <f>IF(AND($I222="Si",O222=1),1,IF(AND($I222="Fisico",O222=1),1,IF(AND(O222=1,$I222="Electronico"),2,IF(O222=1,VLOOKUP($C222&amp;"|"&amp;$B222&amp;"|"&amp;$D222,Empresas!$C$6:$CC$92,$G222+6+1,0),0))))</f>
        <v>2</v>
      </c>
      <c r="AG222" s="147">
        <f>IF(AND($I222="Si",P222=1),1,IF(AND($I222="Fisico",P222=1),1,IF(AND(P222=1,$I222="Electronico"),2,IF(P222=1,VLOOKUP($C222&amp;"|"&amp;$B222&amp;"|"&amp;$D222,Empresas!$C$6:$CC$92,$G222+6+1,0),0))))</f>
        <v>2</v>
      </c>
      <c r="AH222" s="147">
        <f>IF(AND($I222="Si",Q222=1),1,IF(AND($I222="Fisico",Q222=1),1,IF(AND(Q222=1,$I222="Electronico"),2,IF(Q222=1,VLOOKUP($C222&amp;"|"&amp;$B222&amp;"|"&amp;$D222,Empresas!$C$6:$CC$92,$G222+6+1,0),0))))</f>
        <v>0</v>
      </c>
      <c r="AI222" s="147">
        <f>IF(AND($I222="Si",R222=1),1,IF(AND($I222="Fisico",R222=1),1,IF(AND(R222=1,$I222="Electronico"),2,IF(R222=1,VLOOKUP($C222&amp;"|"&amp;$B222&amp;"|"&amp;$D222,Empresas!$C$6:$CC$92,$G222+6+1,0),0))))</f>
        <v>0</v>
      </c>
      <c r="AJ222" s="147">
        <f>IF(AND($I222="Si",S222=1),1,IF(AND($I222="Fisico",S222=1),1,IF(AND(S222=1,$I222="Electronico"),2,IF(S222=1,VLOOKUP($C222&amp;"|"&amp;$B222&amp;"|"&amp;$D222,Empresas!$C$6:$CC$92,$G222+6+1,0),0))))</f>
        <v>0</v>
      </c>
      <c r="AK222" s="147">
        <f>IF(AND($I222="Si",T222=1),1,IF(AND($I222="Fisico",T222=1),1,IF(AND(T222=1,$I222="Electronico"),2,IF(T222=1,VLOOKUP($C222&amp;"|"&amp;$B222&amp;"|"&amp;$D222,Empresas!$C$6:$CC$92,$G222+6+1,0),0))))</f>
        <v>0</v>
      </c>
      <c r="AL222" s="147">
        <f>IF(AND($I222="Si",U222=1),1,IF(AND($I222="Fisico",U222=1),1,IF(AND(U222=1,$I222="Electronico"),2,IF(U222=1,VLOOKUP($C222&amp;"|"&amp;$B222&amp;"|"&amp;$D222,Empresas!$C$6:$CC$92,$G222+6+1,0),0))))</f>
        <v>0</v>
      </c>
      <c r="AM222" s="149">
        <f t="shared" si="34"/>
        <v>14</v>
      </c>
      <c r="AN222" s="149">
        <f t="shared" si="35"/>
        <v>16</v>
      </c>
      <c r="AO222" s="152">
        <f t="shared" si="36"/>
        <v>0.875</v>
      </c>
    </row>
    <row r="223" spans="1:41" x14ac:dyDescent="0.25">
      <c r="A223" s="137" t="str">
        <f>VLOOKUP(D223,Empresas!$D$7:$F$91,3,0)</f>
        <v>Yulisa</v>
      </c>
      <c r="B223" s="138" t="str">
        <f>VLOOKUP(D223,Empresas!$D$7:$G$91,4,0)</f>
        <v>Lorenzo</v>
      </c>
      <c r="C223" s="138" t="s">
        <v>544</v>
      </c>
      <c r="D223" s="138" t="s">
        <v>198</v>
      </c>
      <c r="E223" s="138" t="str">
        <f>VLOOKUP(D223,Empresas!$D$7:$E$92,2,0)</f>
        <v>EXIMPORT VALLE DEL NORTE SAC</v>
      </c>
      <c r="F223" s="138" t="s">
        <v>168</v>
      </c>
      <c r="G223" s="139">
        <f t="shared" si="38"/>
        <v>37</v>
      </c>
      <c r="H223" s="139" t="str">
        <f>VLOOKUP(D223,Empresas!$D$6:$L$92,7,0)</f>
        <v>Trimestral</v>
      </c>
      <c r="I223" s="138" t="str">
        <f>VLOOKUP(VLOOKUP(D223&amp;"|"&amp;B223,Empresas!$I$7:$CB$92,G223,0),Tablas!$A$3:$B$5,2,0)</f>
        <v>Registro y analisis</v>
      </c>
      <c r="J223" s="78">
        <v>1</v>
      </c>
      <c r="K223" s="78">
        <v>1</v>
      </c>
      <c r="L223" s="78">
        <v>1</v>
      </c>
      <c r="M223" s="78">
        <v>1</v>
      </c>
      <c r="N223" s="78">
        <v>1</v>
      </c>
      <c r="O223" s="78">
        <v>1</v>
      </c>
      <c r="P223" s="78">
        <v>1</v>
      </c>
      <c r="Q223" s="78">
        <v>2</v>
      </c>
      <c r="R223" s="78"/>
      <c r="S223" s="78"/>
      <c r="T223" s="78"/>
      <c r="U223" s="78"/>
      <c r="V223" s="78" t="str">
        <f>VLOOKUP(D223,Empresas!$D$7:$CF$91,81,0)</f>
        <v>B</v>
      </c>
      <c r="W223" s="78" t="str">
        <f>VLOOKUP(D223,Empresas!$D$7:$M$91,10,0)</f>
        <v>Mype</v>
      </c>
      <c r="X223" s="69" t="str">
        <f t="shared" si="32"/>
        <v>SI</v>
      </c>
      <c r="Y223" s="153" t="str">
        <f t="shared" si="33"/>
        <v>Si aplica</v>
      </c>
      <c r="Z223" s="147">
        <f>IF(Y223="No aplica",0,IF(I223="no",0,IF(I223="No aplica",0,IF(I223="Si",1,IF(I223="Fisico",1,IF(I223="Electronico",2,VLOOKUP(C223&amp;"|"&amp;B223&amp;"|"&amp;D223,Empresas!$C$6:$CC$92,G223+6+1,0)))))))</f>
        <v>2</v>
      </c>
      <c r="AA223" s="147">
        <f>IF(AND($I223="Si",J223=1),1,IF(AND($I223="Fisico",J223=1),1,IF(AND(J223=1,$I223="Electronico"),2,IF(J223=1,VLOOKUP($C223&amp;"|"&amp;$B223&amp;"|"&amp;$D223,Empresas!$C$6:$CC$92,$G223+6+1,0),0))))</f>
        <v>2</v>
      </c>
      <c r="AB223" s="147">
        <f>IF(AND($I223="Si",K223=1),1,IF(AND($I223="Fisico",K223=1),1,IF(AND(K223=1,$I223="Electronico"),2,IF(K223=1,VLOOKUP($C223&amp;"|"&amp;$B223&amp;"|"&amp;$D223,Empresas!$C$6:$CC$92,$G223+6+1,0),0))))</f>
        <v>2</v>
      </c>
      <c r="AC223" s="147">
        <f>IF(AND($I223="Si",L223=1),1,IF(AND($I223="Fisico",L223=1),1,IF(AND(L223=1,$I223="Electronico"),2,IF(L223=1,VLOOKUP($C223&amp;"|"&amp;$B223&amp;"|"&amp;$D223,Empresas!$C$6:$CC$92,$G223+6+1,0),0))))</f>
        <v>2</v>
      </c>
      <c r="AD223" s="147">
        <f>IF(AND($I223="Si",M223=1),1,IF(AND($I223="Fisico",M223=1),1,IF(AND(M223=1,$I223="Electronico"),2,IF(M223=1,VLOOKUP($C223&amp;"|"&amp;$B223&amp;"|"&amp;$D223,Empresas!$C$6:$CC$92,$G223+6+1,0),0))))</f>
        <v>2</v>
      </c>
      <c r="AE223" s="147">
        <f>IF(AND($I223="Si",N223=1),1,IF(AND($I223="Fisico",N223=1),1,IF(AND(N223=1,$I223="Electronico"),2,IF(N223=1,VLOOKUP($C223&amp;"|"&amp;$B223&amp;"|"&amp;$D223,Empresas!$C$6:$CC$92,$G223+6+1,0),0))))</f>
        <v>2</v>
      </c>
      <c r="AF223" s="147">
        <f>IF(AND($I223="Si",O223=1),1,IF(AND($I223="Fisico",O223=1),1,IF(AND(O223=1,$I223="Electronico"),2,IF(O223=1,VLOOKUP($C223&amp;"|"&amp;$B223&amp;"|"&amp;$D223,Empresas!$C$6:$CC$92,$G223+6+1,0),0))))</f>
        <v>2</v>
      </c>
      <c r="AG223" s="147">
        <f>IF(AND($I223="Si",P223=1),1,IF(AND($I223="Fisico",P223=1),1,IF(AND(P223=1,$I223="Electronico"),2,IF(P223=1,VLOOKUP($C223&amp;"|"&amp;$B223&amp;"|"&amp;$D223,Empresas!$C$6:$CC$92,$G223+6+1,0),0))))</f>
        <v>2</v>
      </c>
      <c r="AH223" s="147">
        <f>IF(AND($I223="Si",Q223=1),1,IF(AND($I223="Fisico",Q223=1),1,IF(AND(Q223=1,$I223="Electronico"),2,IF(Q223=1,VLOOKUP($C223&amp;"|"&amp;$B223&amp;"|"&amp;$D223,Empresas!$C$6:$CC$92,$G223+6+1,0),0))))</f>
        <v>0</v>
      </c>
      <c r="AI223" s="147">
        <f>IF(AND($I223="Si",R223=1),1,IF(AND($I223="Fisico",R223=1),1,IF(AND(R223=1,$I223="Electronico"),2,IF(R223=1,VLOOKUP($C223&amp;"|"&amp;$B223&amp;"|"&amp;$D223,Empresas!$C$6:$CC$92,$G223+6+1,0),0))))</f>
        <v>0</v>
      </c>
      <c r="AJ223" s="147">
        <f>IF(AND($I223="Si",S223=1),1,IF(AND($I223="Fisico",S223=1),1,IF(AND(S223=1,$I223="Electronico"),2,IF(S223=1,VLOOKUP($C223&amp;"|"&amp;$B223&amp;"|"&amp;$D223,Empresas!$C$6:$CC$92,$G223+6+1,0),0))))</f>
        <v>0</v>
      </c>
      <c r="AK223" s="147">
        <f>IF(AND($I223="Si",T223=1),1,IF(AND($I223="Fisico",T223=1),1,IF(AND(T223=1,$I223="Electronico"),2,IF(T223=1,VLOOKUP($C223&amp;"|"&amp;$B223&amp;"|"&amp;$D223,Empresas!$C$6:$CC$92,$G223+6+1,0),0))))</f>
        <v>0</v>
      </c>
      <c r="AL223" s="147">
        <f>IF(AND($I223="Si",U223=1),1,IF(AND($I223="Fisico",U223=1),1,IF(AND(U223=1,$I223="Electronico"),2,IF(U223=1,VLOOKUP($C223&amp;"|"&amp;$B223&amp;"|"&amp;$D223,Empresas!$C$6:$CC$92,$G223+6+1,0),0))))</f>
        <v>0</v>
      </c>
      <c r="AM223" s="149">
        <f t="shared" si="34"/>
        <v>14</v>
      </c>
      <c r="AN223" s="149">
        <f t="shared" si="35"/>
        <v>16</v>
      </c>
      <c r="AO223" s="152">
        <f t="shared" si="36"/>
        <v>0.875</v>
      </c>
    </row>
    <row r="224" spans="1:41" x14ac:dyDescent="0.25">
      <c r="A224" s="137" t="str">
        <f>VLOOKUP(D224,Empresas!$D$7:$F$91,3,0)</f>
        <v>Yulisa</v>
      </c>
      <c r="B224" s="138" t="str">
        <f>VLOOKUP(D224,Empresas!$D$7:$G$91,4,0)</f>
        <v>Lorenzo</v>
      </c>
      <c r="C224" s="138" t="s">
        <v>544</v>
      </c>
      <c r="D224" s="138" t="s">
        <v>198</v>
      </c>
      <c r="E224" s="138" t="str">
        <f>VLOOKUP(D224,Empresas!$D$7:$E$92,2,0)</f>
        <v>EXIMPORT VALLE DEL NORTE SAC</v>
      </c>
      <c r="F224" s="138" t="s">
        <v>169</v>
      </c>
      <c r="G224" s="139">
        <f t="shared" si="38"/>
        <v>40</v>
      </c>
      <c r="H224" s="139" t="str">
        <f>VLOOKUP(D224,Empresas!$D$6:$L$92,7,0)</f>
        <v>Trimestral</v>
      </c>
      <c r="I224" s="138" t="str">
        <f>VLOOKUP(VLOOKUP(D224&amp;"|"&amp;B224,Empresas!$I$7:$CB$92,G224,0),Tablas!$A$3:$B$5,2,0)</f>
        <v>No aplica</v>
      </c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 t="str">
        <f>VLOOKUP(D224,Empresas!$D$7:$CF$91,81,0)</f>
        <v>B</v>
      </c>
      <c r="W224" s="78" t="str">
        <f>VLOOKUP(D224,Empresas!$D$7:$M$91,10,0)</f>
        <v>Mype</v>
      </c>
      <c r="X224" s="69" t="str">
        <f t="shared" si="32"/>
        <v>SI</v>
      </c>
      <c r="Y224" s="153" t="str">
        <f t="shared" si="33"/>
        <v>No aplica</v>
      </c>
      <c r="Z224" s="147">
        <f>IF(Y224="No aplica",0,IF(I224="no",0,IF(I224="No aplica",0,IF(I224="Si",1,IF(I224="Fisico",1,IF(I224="Electronico",2,VLOOKUP(C224&amp;"|"&amp;B224&amp;"|"&amp;D224,Empresas!$C$6:$CC$92,G224+6+1,0)))))))</f>
        <v>0</v>
      </c>
      <c r="AA224" s="147">
        <f>IF(AND($I224="Si",J224=1),1,IF(AND($I224="Fisico",J224=1),1,IF(AND(J224=1,$I224="Electronico"),2,IF(J224=1,VLOOKUP($C224&amp;"|"&amp;$B224&amp;"|"&amp;$D224,Empresas!$C$6:$CC$92,$G224+6+1,0),0))))</f>
        <v>0</v>
      </c>
      <c r="AB224" s="147">
        <f>IF(AND($I224="Si",K224=1),1,IF(AND($I224="Fisico",K224=1),1,IF(AND(K224=1,$I224="Electronico"),2,IF(K224=1,VLOOKUP($C224&amp;"|"&amp;$B224&amp;"|"&amp;$D224,Empresas!$C$6:$CC$92,$G224+6+1,0),0))))</f>
        <v>0</v>
      </c>
      <c r="AC224" s="147">
        <f>IF(AND($I224="Si",L224=1),1,IF(AND($I224="Fisico",L224=1),1,IF(AND(L224=1,$I224="Electronico"),2,IF(L224=1,VLOOKUP($C224&amp;"|"&amp;$B224&amp;"|"&amp;$D224,Empresas!$C$6:$CC$92,$G224+6+1,0),0))))</f>
        <v>0</v>
      </c>
      <c r="AD224" s="147">
        <f>IF(AND($I224="Si",M224=1),1,IF(AND($I224="Fisico",M224=1),1,IF(AND(M224=1,$I224="Electronico"),2,IF(M224=1,VLOOKUP($C224&amp;"|"&amp;$B224&amp;"|"&amp;$D224,Empresas!$C$6:$CC$92,$G224+6+1,0),0))))</f>
        <v>0</v>
      </c>
      <c r="AE224" s="147">
        <f>IF(AND($I224="Si",N224=1),1,IF(AND($I224="Fisico",N224=1),1,IF(AND(N224=1,$I224="Electronico"),2,IF(N224=1,VLOOKUP($C224&amp;"|"&amp;$B224&amp;"|"&amp;$D224,Empresas!$C$6:$CC$92,$G224+6+1,0),0))))</f>
        <v>0</v>
      </c>
      <c r="AF224" s="147">
        <f>IF(AND($I224="Si",O224=1),1,IF(AND($I224="Fisico",O224=1),1,IF(AND(O224=1,$I224="Electronico"),2,IF(O224=1,VLOOKUP($C224&amp;"|"&amp;$B224&amp;"|"&amp;$D224,Empresas!$C$6:$CC$92,$G224+6+1,0),0))))</f>
        <v>0</v>
      </c>
      <c r="AG224" s="147">
        <f>IF(AND($I224="Si",P224=1),1,IF(AND($I224="Fisico",P224=1),1,IF(AND(P224=1,$I224="Electronico"),2,IF(P224=1,VLOOKUP($C224&amp;"|"&amp;$B224&amp;"|"&amp;$D224,Empresas!$C$6:$CC$92,$G224+6+1,0),0))))</f>
        <v>0</v>
      </c>
      <c r="AH224" s="147">
        <f>IF(AND($I224="Si",Q224=1),1,IF(AND($I224="Fisico",Q224=1),1,IF(AND(Q224=1,$I224="Electronico"),2,IF(Q224=1,VLOOKUP($C224&amp;"|"&amp;$B224&amp;"|"&amp;$D224,Empresas!$C$6:$CC$92,$G224+6+1,0),0))))</f>
        <v>0</v>
      </c>
      <c r="AI224" s="147">
        <f>IF(AND($I224="Si",R224=1),1,IF(AND($I224="Fisico",R224=1),1,IF(AND(R224=1,$I224="Electronico"),2,IF(R224=1,VLOOKUP($C224&amp;"|"&amp;$B224&amp;"|"&amp;$D224,Empresas!$C$6:$CC$92,$G224+6+1,0),0))))</f>
        <v>0</v>
      </c>
      <c r="AJ224" s="147">
        <f>IF(AND($I224="Si",S224=1),1,IF(AND($I224="Fisico",S224=1),1,IF(AND(S224=1,$I224="Electronico"),2,IF(S224=1,VLOOKUP($C224&amp;"|"&amp;$B224&amp;"|"&amp;$D224,Empresas!$C$6:$CC$92,$G224+6+1,0),0))))</f>
        <v>0</v>
      </c>
      <c r="AK224" s="147">
        <f>IF(AND($I224="Si",T224=1),1,IF(AND($I224="Fisico",T224=1),1,IF(AND(T224=1,$I224="Electronico"),2,IF(T224=1,VLOOKUP($C224&amp;"|"&amp;$B224&amp;"|"&amp;$D224,Empresas!$C$6:$CC$92,$G224+6+1,0),0))))</f>
        <v>0</v>
      </c>
      <c r="AL224" s="147">
        <f>IF(AND($I224="Si",U224=1),1,IF(AND($I224="Fisico",U224=1),1,IF(AND(U224=1,$I224="Electronico"),2,IF(U224=1,VLOOKUP($C224&amp;"|"&amp;$B224&amp;"|"&amp;$D224,Empresas!$C$6:$CC$92,$G224+6+1,0),0))))</f>
        <v>0</v>
      </c>
      <c r="AM224" s="149">
        <f t="shared" si="34"/>
        <v>0</v>
      </c>
      <c r="AN224" s="149">
        <f t="shared" si="35"/>
        <v>0</v>
      </c>
      <c r="AO224" s="152">
        <f t="shared" si="36"/>
        <v>0</v>
      </c>
    </row>
    <row r="225" spans="1:41" x14ac:dyDescent="0.25">
      <c r="A225" s="137" t="str">
        <f>VLOOKUP(D225,Empresas!$D$7:$F$91,3,0)</f>
        <v>Yulisa</v>
      </c>
      <c r="B225" s="138" t="str">
        <f>VLOOKUP(D225,Empresas!$D$7:$G$91,4,0)</f>
        <v>Lorenzo</v>
      </c>
      <c r="C225" s="138" t="s">
        <v>544</v>
      </c>
      <c r="D225" s="138" t="s">
        <v>198</v>
      </c>
      <c r="E225" s="138" t="str">
        <f>VLOOKUP(D225,Empresas!$D$7:$E$92,2,0)</f>
        <v>EXIMPORT VALLE DEL NORTE SAC</v>
      </c>
      <c r="F225" s="138" t="s">
        <v>170</v>
      </c>
      <c r="G225" s="139">
        <f t="shared" si="38"/>
        <v>43</v>
      </c>
      <c r="H225" s="139" t="str">
        <f>VLOOKUP(D225,Empresas!$D$6:$L$92,7,0)</f>
        <v>Trimestral</v>
      </c>
      <c r="I225" s="138" t="str">
        <f>VLOOKUP(VLOOKUP(D225&amp;"|"&amp;B225,Empresas!$I$7:$CB$92,G225,0),Tablas!$A$3:$B$5,2,0)</f>
        <v>No aplica</v>
      </c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 t="str">
        <f>VLOOKUP(D225,Empresas!$D$7:$CF$91,81,0)</f>
        <v>B</v>
      </c>
      <c r="W225" s="78" t="str">
        <f>VLOOKUP(D225,Empresas!$D$7:$M$91,10,0)</f>
        <v>Mype</v>
      </c>
      <c r="X225" s="69" t="str">
        <f t="shared" si="32"/>
        <v>SI</v>
      </c>
      <c r="Y225" s="153" t="str">
        <f t="shared" si="33"/>
        <v>No aplica</v>
      </c>
      <c r="Z225" s="147">
        <f>IF(Y225="No aplica",0,IF(I225="no",0,IF(I225="No aplica",0,IF(I225="Si",1,IF(I225="Fisico",1,IF(I225="Electronico",2,VLOOKUP(C225&amp;"|"&amp;B225&amp;"|"&amp;D225,Empresas!$C$6:$CC$92,G225+6+1,0)))))))</f>
        <v>0</v>
      </c>
      <c r="AA225" s="147">
        <f>IF(AND($I225="Si",J225=1),1,IF(AND($I225="Fisico",J225=1),1,IF(AND(J225=1,$I225="Electronico"),2,IF(J225=1,VLOOKUP($C225&amp;"|"&amp;$B225&amp;"|"&amp;$D225,Empresas!$C$6:$CC$92,$G225+6+1,0),0))))</f>
        <v>0</v>
      </c>
      <c r="AB225" s="147">
        <f>IF(AND($I225="Si",K225=1),1,IF(AND($I225="Fisico",K225=1),1,IF(AND(K225=1,$I225="Electronico"),2,IF(K225=1,VLOOKUP($C225&amp;"|"&amp;$B225&amp;"|"&amp;$D225,Empresas!$C$6:$CC$92,$G225+6+1,0),0))))</f>
        <v>0</v>
      </c>
      <c r="AC225" s="147">
        <f>IF(AND($I225="Si",L225=1),1,IF(AND($I225="Fisico",L225=1),1,IF(AND(L225=1,$I225="Electronico"),2,IF(L225=1,VLOOKUP($C225&amp;"|"&amp;$B225&amp;"|"&amp;$D225,Empresas!$C$6:$CC$92,$G225+6+1,0),0))))</f>
        <v>0</v>
      </c>
      <c r="AD225" s="147">
        <f>IF(AND($I225="Si",M225=1),1,IF(AND($I225="Fisico",M225=1),1,IF(AND(M225=1,$I225="Electronico"),2,IF(M225=1,VLOOKUP($C225&amp;"|"&amp;$B225&amp;"|"&amp;$D225,Empresas!$C$6:$CC$92,$G225+6+1,0),0))))</f>
        <v>0</v>
      </c>
      <c r="AE225" s="147">
        <f>IF(AND($I225="Si",N225=1),1,IF(AND($I225="Fisico",N225=1),1,IF(AND(N225=1,$I225="Electronico"),2,IF(N225=1,VLOOKUP($C225&amp;"|"&amp;$B225&amp;"|"&amp;$D225,Empresas!$C$6:$CC$92,$G225+6+1,0),0))))</f>
        <v>0</v>
      </c>
      <c r="AF225" s="147">
        <f>IF(AND($I225="Si",O225=1),1,IF(AND($I225="Fisico",O225=1),1,IF(AND(O225=1,$I225="Electronico"),2,IF(O225=1,VLOOKUP($C225&amp;"|"&amp;$B225&amp;"|"&amp;$D225,Empresas!$C$6:$CC$92,$G225+6+1,0),0))))</f>
        <v>0</v>
      </c>
      <c r="AG225" s="147">
        <f>IF(AND($I225="Si",P225=1),1,IF(AND($I225="Fisico",P225=1),1,IF(AND(P225=1,$I225="Electronico"),2,IF(P225=1,VLOOKUP($C225&amp;"|"&amp;$B225&amp;"|"&amp;$D225,Empresas!$C$6:$CC$92,$G225+6+1,0),0))))</f>
        <v>0</v>
      </c>
      <c r="AH225" s="147">
        <f>IF(AND($I225="Si",Q225=1),1,IF(AND($I225="Fisico",Q225=1),1,IF(AND(Q225=1,$I225="Electronico"),2,IF(Q225=1,VLOOKUP($C225&amp;"|"&amp;$B225&amp;"|"&amp;$D225,Empresas!$C$6:$CC$92,$G225+6+1,0),0))))</f>
        <v>0</v>
      </c>
      <c r="AI225" s="147">
        <f>IF(AND($I225="Si",R225=1),1,IF(AND($I225="Fisico",R225=1),1,IF(AND(R225=1,$I225="Electronico"),2,IF(R225=1,VLOOKUP($C225&amp;"|"&amp;$B225&amp;"|"&amp;$D225,Empresas!$C$6:$CC$92,$G225+6+1,0),0))))</f>
        <v>0</v>
      </c>
      <c r="AJ225" s="147">
        <f>IF(AND($I225="Si",S225=1),1,IF(AND($I225="Fisico",S225=1),1,IF(AND(S225=1,$I225="Electronico"),2,IF(S225=1,VLOOKUP($C225&amp;"|"&amp;$B225&amp;"|"&amp;$D225,Empresas!$C$6:$CC$92,$G225+6+1,0),0))))</f>
        <v>0</v>
      </c>
      <c r="AK225" s="147">
        <f>IF(AND($I225="Si",T225=1),1,IF(AND($I225="Fisico",T225=1),1,IF(AND(T225=1,$I225="Electronico"),2,IF(T225=1,VLOOKUP($C225&amp;"|"&amp;$B225&amp;"|"&amp;$D225,Empresas!$C$6:$CC$92,$G225+6+1,0),0))))</f>
        <v>0</v>
      </c>
      <c r="AL225" s="147">
        <f>IF(AND($I225="Si",U225=1),1,IF(AND($I225="Fisico",U225=1),1,IF(AND(U225=1,$I225="Electronico"),2,IF(U225=1,VLOOKUP($C225&amp;"|"&amp;$B225&amp;"|"&amp;$D225,Empresas!$C$6:$CC$92,$G225+6+1,0),0))))</f>
        <v>0</v>
      </c>
      <c r="AM225" s="149">
        <f t="shared" si="34"/>
        <v>0</v>
      </c>
      <c r="AN225" s="149">
        <f t="shared" si="35"/>
        <v>0</v>
      </c>
      <c r="AO225" s="152">
        <f t="shared" si="36"/>
        <v>0</v>
      </c>
    </row>
    <row r="226" spans="1:41" x14ac:dyDescent="0.25">
      <c r="A226" s="137" t="str">
        <f>VLOOKUP(D226,Empresas!$D$7:$F$91,3,0)</f>
        <v>Yulisa</v>
      </c>
      <c r="B226" s="138" t="str">
        <f>VLOOKUP(D226,Empresas!$D$7:$G$91,4,0)</f>
        <v>Lorenzo</v>
      </c>
      <c r="C226" s="138" t="s">
        <v>544</v>
      </c>
      <c r="D226" s="138" t="s">
        <v>198</v>
      </c>
      <c r="E226" s="138" t="str">
        <f>VLOOKUP(D226,Empresas!$D$7:$E$92,2,0)</f>
        <v>EXIMPORT VALLE DEL NORTE SAC</v>
      </c>
      <c r="F226" s="138" t="s">
        <v>171</v>
      </c>
      <c r="G226" s="139">
        <f t="shared" si="38"/>
        <v>46</v>
      </c>
      <c r="H226" s="139" t="str">
        <f>VLOOKUP(D226,Empresas!$D$6:$L$92,7,0)</f>
        <v>Trimestral</v>
      </c>
      <c r="I226" s="138" t="str">
        <f>VLOOKUP(VLOOKUP(D226&amp;"|"&amp;B226,Empresas!$I$7:$CB$92,G226,0),Tablas!$A$3:$B$5,2,0)</f>
        <v>Registro y analisis</v>
      </c>
      <c r="J226" s="78">
        <v>1</v>
      </c>
      <c r="K226" s="78">
        <v>1</v>
      </c>
      <c r="L226" s="78">
        <v>1</v>
      </c>
      <c r="M226" s="78">
        <v>1</v>
      </c>
      <c r="N226" s="78">
        <v>1</v>
      </c>
      <c r="O226" s="78">
        <v>1</v>
      </c>
      <c r="P226" s="78">
        <v>1</v>
      </c>
      <c r="Q226" s="78">
        <v>2</v>
      </c>
      <c r="R226" s="78"/>
      <c r="S226" s="78"/>
      <c r="T226" s="78"/>
      <c r="U226" s="78"/>
      <c r="V226" s="78" t="str">
        <f>VLOOKUP(D226,Empresas!$D$7:$CF$91,81,0)</f>
        <v>B</v>
      </c>
      <c r="W226" s="78" t="str">
        <f>VLOOKUP(D226,Empresas!$D$7:$M$91,10,0)</f>
        <v>Mype</v>
      </c>
      <c r="X226" s="69" t="str">
        <f t="shared" si="32"/>
        <v>SI</v>
      </c>
      <c r="Y226" s="153" t="str">
        <f t="shared" si="33"/>
        <v>Si aplica</v>
      </c>
      <c r="Z226" s="147">
        <f>IF(Y226="No aplica",0,IF(I226="no",0,IF(I226="No aplica",0,IF(I226="Si",1,IF(I226="Fisico",1,IF(I226="Electronico",2,VLOOKUP(C226&amp;"|"&amp;B226&amp;"|"&amp;D226,Empresas!$C$6:$CC$92,G226+6+1,0)))))))</f>
        <v>2</v>
      </c>
      <c r="AA226" s="147">
        <f>IF(AND($I226="Si",J226=1),1,IF(AND($I226="Fisico",J226=1),1,IF(AND(J226=1,$I226="Electronico"),2,IF(J226=1,VLOOKUP($C226&amp;"|"&amp;$B226&amp;"|"&amp;$D226,Empresas!$C$6:$CC$92,$G226+6+1,0),0))))</f>
        <v>2</v>
      </c>
      <c r="AB226" s="147">
        <f>IF(AND($I226="Si",K226=1),1,IF(AND($I226="Fisico",K226=1),1,IF(AND(K226=1,$I226="Electronico"),2,IF(K226=1,VLOOKUP($C226&amp;"|"&amp;$B226&amp;"|"&amp;$D226,Empresas!$C$6:$CC$92,$G226+6+1,0),0))))</f>
        <v>2</v>
      </c>
      <c r="AC226" s="147">
        <f>IF(AND($I226="Si",L226=1),1,IF(AND($I226="Fisico",L226=1),1,IF(AND(L226=1,$I226="Electronico"),2,IF(L226=1,VLOOKUP($C226&amp;"|"&amp;$B226&amp;"|"&amp;$D226,Empresas!$C$6:$CC$92,$G226+6+1,0),0))))</f>
        <v>2</v>
      </c>
      <c r="AD226" s="147">
        <f>IF(AND($I226="Si",M226=1),1,IF(AND($I226="Fisico",M226=1),1,IF(AND(M226=1,$I226="Electronico"),2,IF(M226=1,VLOOKUP($C226&amp;"|"&amp;$B226&amp;"|"&amp;$D226,Empresas!$C$6:$CC$92,$G226+6+1,0),0))))</f>
        <v>2</v>
      </c>
      <c r="AE226" s="147">
        <f>IF(AND($I226="Si",N226=1),1,IF(AND($I226="Fisico",N226=1),1,IF(AND(N226=1,$I226="Electronico"),2,IF(N226=1,VLOOKUP($C226&amp;"|"&amp;$B226&amp;"|"&amp;$D226,Empresas!$C$6:$CC$92,$G226+6+1,0),0))))</f>
        <v>2</v>
      </c>
      <c r="AF226" s="147">
        <f>IF(AND($I226="Si",O226=1),1,IF(AND($I226="Fisico",O226=1),1,IF(AND(O226=1,$I226="Electronico"),2,IF(O226=1,VLOOKUP($C226&amp;"|"&amp;$B226&amp;"|"&amp;$D226,Empresas!$C$6:$CC$92,$G226+6+1,0),0))))</f>
        <v>2</v>
      </c>
      <c r="AG226" s="147">
        <f>IF(AND($I226="Si",P226=1),1,IF(AND($I226="Fisico",P226=1),1,IF(AND(P226=1,$I226="Electronico"),2,IF(P226=1,VLOOKUP($C226&amp;"|"&amp;$B226&amp;"|"&amp;$D226,Empresas!$C$6:$CC$92,$G226+6+1,0),0))))</f>
        <v>2</v>
      </c>
      <c r="AH226" s="147">
        <f>IF(AND($I226="Si",Q226=1),1,IF(AND($I226="Fisico",Q226=1),1,IF(AND(Q226=1,$I226="Electronico"),2,IF(Q226=1,VLOOKUP($C226&amp;"|"&amp;$B226&amp;"|"&amp;$D226,Empresas!$C$6:$CC$92,$G226+6+1,0),0))))</f>
        <v>0</v>
      </c>
      <c r="AI226" s="147">
        <f>IF(AND($I226="Si",R226=1),1,IF(AND($I226="Fisico",R226=1),1,IF(AND(R226=1,$I226="Electronico"),2,IF(R226=1,VLOOKUP($C226&amp;"|"&amp;$B226&amp;"|"&amp;$D226,Empresas!$C$6:$CC$92,$G226+6+1,0),0))))</f>
        <v>0</v>
      </c>
      <c r="AJ226" s="147">
        <f>IF(AND($I226="Si",S226=1),1,IF(AND($I226="Fisico",S226=1),1,IF(AND(S226=1,$I226="Electronico"),2,IF(S226=1,VLOOKUP($C226&amp;"|"&amp;$B226&amp;"|"&amp;$D226,Empresas!$C$6:$CC$92,$G226+6+1,0),0))))</f>
        <v>0</v>
      </c>
      <c r="AK226" s="147">
        <f>IF(AND($I226="Si",T226=1),1,IF(AND($I226="Fisico",T226=1),1,IF(AND(T226=1,$I226="Electronico"),2,IF(T226=1,VLOOKUP($C226&amp;"|"&amp;$B226&amp;"|"&amp;$D226,Empresas!$C$6:$CC$92,$G226+6+1,0),0))))</f>
        <v>0</v>
      </c>
      <c r="AL226" s="147">
        <f>IF(AND($I226="Si",U226=1),1,IF(AND($I226="Fisico",U226=1),1,IF(AND(U226=1,$I226="Electronico"),2,IF(U226=1,VLOOKUP($C226&amp;"|"&amp;$B226&amp;"|"&amp;$D226,Empresas!$C$6:$CC$92,$G226+6+1,0),0))))</f>
        <v>0</v>
      </c>
      <c r="AM226" s="149">
        <f t="shared" si="34"/>
        <v>14</v>
      </c>
      <c r="AN226" s="149">
        <f t="shared" si="35"/>
        <v>16</v>
      </c>
      <c r="AO226" s="152">
        <f t="shared" si="36"/>
        <v>0.875</v>
      </c>
    </row>
    <row r="227" spans="1:41" x14ac:dyDescent="0.25">
      <c r="A227" s="140" t="str">
        <f>VLOOKUP(D227,Empresas!$D$7:$F$91,3,0)</f>
        <v>Yulisa</v>
      </c>
      <c r="B227" s="141" t="str">
        <f>VLOOKUP(D227,Empresas!$D$7:$G$91,4,0)</f>
        <v>Lorenzo</v>
      </c>
      <c r="C227" s="141" t="s">
        <v>544</v>
      </c>
      <c r="D227" s="141" t="s">
        <v>198</v>
      </c>
      <c r="E227" s="141" t="str">
        <f>VLOOKUP(D227,Empresas!$D$7:$E$92,2,0)</f>
        <v>EXIMPORT VALLE DEL NORTE SAC</v>
      </c>
      <c r="F227" s="141" t="s">
        <v>172</v>
      </c>
      <c r="G227" s="142">
        <f>+Empresas!$BF$2</f>
        <v>50</v>
      </c>
      <c r="H227" s="142" t="str">
        <f>VLOOKUP(D227,Empresas!$D$6:$L$92,7,0)</f>
        <v>Trimestral</v>
      </c>
      <c r="I227" s="141" t="str">
        <f>VLOOKUP(VLOOKUP(D227&amp;"|"&amp;B227,Empresas!$I$7:$CB$92,G227,0),Tablas!$A$8:$B$10,2,0)</f>
        <v>Electronico</v>
      </c>
      <c r="J227" s="78">
        <v>1</v>
      </c>
      <c r="K227" s="78">
        <v>1</v>
      </c>
      <c r="L227" s="78">
        <v>1</v>
      </c>
      <c r="M227" s="78">
        <v>1</v>
      </c>
      <c r="N227" s="78">
        <v>1</v>
      </c>
      <c r="O227" s="78">
        <v>1</v>
      </c>
      <c r="P227" s="78">
        <v>1</v>
      </c>
      <c r="Q227" s="78">
        <v>2</v>
      </c>
      <c r="R227" s="78"/>
      <c r="S227" s="78"/>
      <c r="T227" s="78"/>
      <c r="U227" s="78"/>
      <c r="V227" s="78" t="str">
        <f>VLOOKUP(D227,Empresas!$D$7:$CF$91,81,0)</f>
        <v>B</v>
      </c>
      <c r="W227" s="78" t="str">
        <f>VLOOKUP(D227,Empresas!$D$7:$M$91,10,0)</f>
        <v>Mype</v>
      </c>
      <c r="X227" s="69" t="str">
        <f t="shared" si="32"/>
        <v>SI</v>
      </c>
      <c r="Y227" s="153" t="str">
        <f t="shared" si="33"/>
        <v>Si aplica</v>
      </c>
      <c r="Z227" s="147">
        <f>IF(Y227="No aplica",0,IF(I227="no",0,IF(I227="No aplica",0,IF(I227="Si",1,IF(I227="Fisico",1,IF(I227="Electronico",2,VLOOKUP(C227&amp;"|"&amp;B227&amp;"|"&amp;D227,Empresas!$C$6:$CC$92,G227+6+1,0)))))))</f>
        <v>2</v>
      </c>
      <c r="AA227" s="147">
        <f>IF(AND($I227="Si",J227=1),1,IF(AND($I227="Fisico",J227=1),1,IF(AND(J227=1,$I227="Electronico"),2,IF(J227=1,VLOOKUP($C227&amp;"|"&amp;$B227&amp;"|"&amp;$D227,Empresas!$C$6:$CC$92,$G227+6+1,0),0))))</f>
        <v>2</v>
      </c>
      <c r="AB227" s="147">
        <f>IF(AND($I227="Si",K227=1),1,IF(AND($I227="Fisico",K227=1),1,IF(AND(K227=1,$I227="Electronico"),2,IF(K227=1,VLOOKUP($C227&amp;"|"&amp;$B227&amp;"|"&amp;$D227,Empresas!$C$6:$CC$92,$G227+6+1,0),0))))</f>
        <v>2</v>
      </c>
      <c r="AC227" s="147">
        <f>IF(AND($I227="Si",L227=1),1,IF(AND($I227="Fisico",L227=1),1,IF(AND(L227=1,$I227="Electronico"),2,IF(L227=1,VLOOKUP($C227&amp;"|"&amp;$B227&amp;"|"&amp;$D227,Empresas!$C$6:$CC$92,$G227+6+1,0),0))))</f>
        <v>2</v>
      </c>
      <c r="AD227" s="147">
        <f>IF(AND($I227="Si",M227=1),1,IF(AND($I227="Fisico",M227=1),1,IF(AND(M227=1,$I227="Electronico"),2,IF(M227=1,VLOOKUP($C227&amp;"|"&amp;$B227&amp;"|"&amp;$D227,Empresas!$C$6:$CC$92,$G227+6+1,0),0))))</f>
        <v>2</v>
      </c>
      <c r="AE227" s="147">
        <f>IF(AND($I227="Si",N227=1),1,IF(AND($I227="Fisico",N227=1),1,IF(AND(N227=1,$I227="Electronico"),2,IF(N227=1,VLOOKUP($C227&amp;"|"&amp;$B227&amp;"|"&amp;$D227,Empresas!$C$6:$CC$92,$G227+6+1,0),0))))</f>
        <v>2</v>
      </c>
      <c r="AF227" s="147">
        <f>IF(AND($I227="Si",O227=1),1,IF(AND($I227="Fisico",O227=1),1,IF(AND(O227=1,$I227="Electronico"),2,IF(O227=1,VLOOKUP($C227&amp;"|"&amp;$B227&amp;"|"&amp;$D227,Empresas!$C$6:$CC$92,$G227+6+1,0),0))))</f>
        <v>2</v>
      </c>
      <c r="AG227" s="147">
        <f>IF(AND($I227="Si",P227=1),1,IF(AND($I227="Fisico",P227=1),1,IF(AND(P227=1,$I227="Electronico"),2,IF(P227=1,VLOOKUP($C227&amp;"|"&amp;$B227&amp;"|"&amp;$D227,Empresas!$C$6:$CC$92,$G227+6+1,0),0))))</f>
        <v>2</v>
      </c>
      <c r="AH227" s="147">
        <f>IF(AND($I227="Si",Q227=1),1,IF(AND($I227="Fisico",Q227=1),1,IF(AND(Q227=1,$I227="Electronico"),2,IF(Q227=1,VLOOKUP($C227&amp;"|"&amp;$B227&amp;"|"&amp;$D227,Empresas!$C$6:$CC$92,$G227+6+1,0),0))))</f>
        <v>0</v>
      </c>
      <c r="AI227" s="147">
        <f>IF(AND($I227="Si",R227=1),1,IF(AND($I227="Fisico",R227=1),1,IF(AND(R227=1,$I227="Electronico"),2,IF(R227=1,VLOOKUP($C227&amp;"|"&amp;$B227&amp;"|"&amp;$D227,Empresas!$C$6:$CC$92,$G227+6+1,0),0))))</f>
        <v>0</v>
      </c>
      <c r="AJ227" s="147">
        <f>IF(AND($I227="Si",S227=1),1,IF(AND($I227="Fisico",S227=1),1,IF(AND(S227=1,$I227="Electronico"),2,IF(S227=1,VLOOKUP($C227&amp;"|"&amp;$B227&amp;"|"&amp;$D227,Empresas!$C$6:$CC$92,$G227+6+1,0),0))))</f>
        <v>0</v>
      </c>
      <c r="AK227" s="147">
        <f>IF(AND($I227="Si",T227=1),1,IF(AND($I227="Fisico",T227=1),1,IF(AND(T227=1,$I227="Electronico"),2,IF(T227=1,VLOOKUP($C227&amp;"|"&amp;$B227&amp;"|"&amp;$D227,Empresas!$C$6:$CC$92,$G227+6+1,0),0))))</f>
        <v>0</v>
      </c>
      <c r="AL227" s="147">
        <f>IF(AND($I227="Si",U227=1),1,IF(AND($I227="Fisico",U227=1),1,IF(AND(U227=1,$I227="Electronico"),2,IF(U227=1,VLOOKUP($C227&amp;"|"&amp;$B227&amp;"|"&amp;$D227,Empresas!$C$6:$CC$92,$G227+6+1,0),0))))</f>
        <v>0</v>
      </c>
      <c r="AM227" s="149">
        <f t="shared" si="34"/>
        <v>14</v>
      </c>
      <c r="AN227" s="149">
        <f t="shared" si="35"/>
        <v>16</v>
      </c>
      <c r="AO227" s="152">
        <f t="shared" si="36"/>
        <v>0.875</v>
      </c>
    </row>
    <row r="228" spans="1:41" x14ac:dyDescent="0.25">
      <c r="A228" s="140" t="str">
        <f>VLOOKUP(D228,Empresas!$D$7:$F$91,3,0)</f>
        <v>Yulisa</v>
      </c>
      <c r="B228" s="141" t="str">
        <f>VLOOKUP(D228,Empresas!$D$7:$G$91,4,0)</f>
        <v>Lorenzo</v>
      </c>
      <c r="C228" s="141" t="s">
        <v>544</v>
      </c>
      <c r="D228" s="141" t="s">
        <v>198</v>
      </c>
      <c r="E228" s="141" t="str">
        <f>VLOOKUP(D228,Empresas!$D$7:$E$92,2,0)</f>
        <v>EXIMPORT VALLE DEL NORTE SAC</v>
      </c>
      <c r="F228" s="141" t="s">
        <v>173</v>
      </c>
      <c r="G228" s="142">
        <f>+G227+1</f>
        <v>51</v>
      </c>
      <c r="H228" s="142" t="str">
        <f>VLOOKUP(D228,Empresas!$D$6:$L$92,7,0)</f>
        <v>Trimestral</v>
      </c>
      <c r="I228" s="141" t="str">
        <f>VLOOKUP(VLOOKUP(D228&amp;"|"&amp;B228,Empresas!$I$7:$CB$92,G228,0),Tablas!$A$8:$B$10,2,0)</f>
        <v>Electronico</v>
      </c>
      <c r="J228" s="78">
        <v>1</v>
      </c>
      <c r="K228" s="78">
        <v>1</v>
      </c>
      <c r="L228" s="78">
        <v>1</v>
      </c>
      <c r="M228" s="78">
        <v>1</v>
      </c>
      <c r="N228" s="78">
        <v>1</v>
      </c>
      <c r="O228" s="78">
        <v>1</v>
      </c>
      <c r="P228" s="78">
        <v>1</v>
      </c>
      <c r="Q228" s="78">
        <v>2</v>
      </c>
      <c r="R228" s="78"/>
      <c r="S228" s="78"/>
      <c r="T228" s="78"/>
      <c r="U228" s="78"/>
      <c r="V228" s="78" t="str">
        <f>VLOOKUP(D228,Empresas!$D$7:$CF$91,81,0)</f>
        <v>B</v>
      </c>
      <c r="W228" s="78" t="str">
        <f>VLOOKUP(D228,Empresas!$D$7:$M$91,10,0)</f>
        <v>Mype</v>
      </c>
      <c r="X228" s="69" t="str">
        <f t="shared" si="32"/>
        <v>SI</v>
      </c>
      <c r="Y228" s="153" t="str">
        <f t="shared" si="33"/>
        <v>Si aplica</v>
      </c>
      <c r="Z228" s="147">
        <f>IF(Y228="No aplica",0,IF(I228="no",0,IF(I228="No aplica",0,IF(I228="Si",1,IF(I228="Fisico",1,IF(I228="Electronico",2,VLOOKUP(C228&amp;"|"&amp;B228&amp;"|"&amp;D228,Empresas!$C$6:$CC$92,G228+6+1,0)))))))</f>
        <v>2</v>
      </c>
      <c r="AA228" s="147">
        <f>IF(AND($I228="Si",J228=1),1,IF(AND($I228="Fisico",J228=1),1,IF(AND(J228=1,$I228="Electronico"),2,IF(J228=1,VLOOKUP($C228&amp;"|"&amp;$B228&amp;"|"&amp;$D228,Empresas!$C$6:$CC$92,$G228+6+1,0),0))))</f>
        <v>2</v>
      </c>
      <c r="AB228" s="147">
        <f>IF(AND($I228="Si",K228=1),1,IF(AND($I228="Fisico",K228=1),1,IF(AND(K228=1,$I228="Electronico"),2,IF(K228=1,VLOOKUP($C228&amp;"|"&amp;$B228&amp;"|"&amp;$D228,Empresas!$C$6:$CC$92,$G228+6+1,0),0))))</f>
        <v>2</v>
      </c>
      <c r="AC228" s="147">
        <f>IF(AND($I228="Si",L228=1),1,IF(AND($I228="Fisico",L228=1),1,IF(AND(L228=1,$I228="Electronico"),2,IF(L228=1,VLOOKUP($C228&amp;"|"&amp;$B228&amp;"|"&amp;$D228,Empresas!$C$6:$CC$92,$G228+6+1,0),0))))</f>
        <v>2</v>
      </c>
      <c r="AD228" s="147">
        <f>IF(AND($I228="Si",M228=1),1,IF(AND($I228="Fisico",M228=1),1,IF(AND(M228=1,$I228="Electronico"),2,IF(M228=1,VLOOKUP($C228&amp;"|"&amp;$B228&amp;"|"&amp;$D228,Empresas!$C$6:$CC$92,$G228+6+1,0),0))))</f>
        <v>2</v>
      </c>
      <c r="AE228" s="147">
        <f>IF(AND($I228="Si",N228=1),1,IF(AND($I228="Fisico",N228=1),1,IF(AND(N228=1,$I228="Electronico"),2,IF(N228=1,VLOOKUP($C228&amp;"|"&amp;$B228&amp;"|"&amp;$D228,Empresas!$C$6:$CC$92,$G228+6+1,0),0))))</f>
        <v>2</v>
      </c>
      <c r="AF228" s="147">
        <f>IF(AND($I228="Si",O228=1),1,IF(AND($I228="Fisico",O228=1),1,IF(AND(O228=1,$I228="Electronico"),2,IF(O228=1,VLOOKUP($C228&amp;"|"&amp;$B228&amp;"|"&amp;$D228,Empresas!$C$6:$CC$92,$G228+6+1,0),0))))</f>
        <v>2</v>
      </c>
      <c r="AG228" s="147">
        <f>IF(AND($I228="Si",P228=1),1,IF(AND($I228="Fisico",P228=1),1,IF(AND(P228=1,$I228="Electronico"),2,IF(P228=1,VLOOKUP($C228&amp;"|"&amp;$B228&amp;"|"&amp;$D228,Empresas!$C$6:$CC$92,$G228+6+1,0),0))))</f>
        <v>2</v>
      </c>
      <c r="AH228" s="147">
        <f>IF(AND($I228="Si",Q228=1),1,IF(AND($I228="Fisico",Q228=1),1,IF(AND(Q228=1,$I228="Electronico"),2,IF(Q228=1,VLOOKUP($C228&amp;"|"&amp;$B228&amp;"|"&amp;$D228,Empresas!$C$6:$CC$92,$G228+6+1,0),0))))</f>
        <v>0</v>
      </c>
      <c r="AI228" s="147">
        <f>IF(AND($I228="Si",R228=1),1,IF(AND($I228="Fisico",R228=1),1,IF(AND(R228=1,$I228="Electronico"),2,IF(R228=1,VLOOKUP($C228&amp;"|"&amp;$B228&amp;"|"&amp;$D228,Empresas!$C$6:$CC$92,$G228+6+1,0),0))))</f>
        <v>0</v>
      </c>
      <c r="AJ228" s="147">
        <f>IF(AND($I228="Si",S228=1),1,IF(AND($I228="Fisico",S228=1),1,IF(AND(S228=1,$I228="Electronico"),2,IF(S228=1,VLOOKUP($C228&amp;"|"&amp;$B228&amp;"|"&amp;$D228,Empresas!$C$6:$CC$92,$G228+6+1,0),0))))</f>
        <v>0</v>
      </c>
      <c r="AK228" s="147">
        <f>IF(AND($I228="Si",T228=1),1,IF(AND($I228="Fisico",T228=1),1,IF(AND(T228=1,$I228="Electronico"),2,IF(T228=1,VLOOKUP($C228&amp;"|"&amp;$B228&amp;"|"&amp;$D228,Empresas!$C$6:$CC$92,$G228+6+1,0),0))))</f>
        <v>0</v>
      </c>
      <c r="AL228" s="147">
        <f>IF(AND($I228="Si",U228=1),1,IF(AND($I228="Fisico",U228=1),1,IF(AND(U228=1,$I228="Electronico"),2,IF(U228=1,VLOOKUP($C228&amp;"|"&amp;$B228&amp;"|"&amp;$D228,Empresas!$C$6:$CC$92,$G228+6+1,0),0))))</f>
        <v>0</v>
      </c>
      <c r="AM228" s="149">
        <f t="shared" si="34"/>
        <v>14</v>
      </c>
      <c r="AN228" s="149">
        <f t="shared" si="35"/>
        <v>16</v>
      </c>
      <c r="AO228" s="152">
        <f t="shared" si="36"/>
        <v>0.875</v>
      </c>
    </row>
    <row r="229" spans="1:41" x14ac:dyDescent="0.25">
      <c r="A229" s="140" t="str">
        <f>VLOOKUP(D229,Empresas!$D$7:$F$91,3,0)</f>
        <v>Yulisa</v>
      </c>
      <c r="B229" s="141" t="str">
        <f>VLOOKUP(D229,Empresas!$D$7:$G$91,4,0)</f>
        <v>Lorenzo</v>
      </c>
      <c r="C229" s="141" t="s">
        <v>544</v>
      </c>
      <c r="D229" s="141" t="s">
        <v>198</v>
      </c>
      <c r="E229" s="141" t="str">
        <f>VLOOKUP(D229,Empresas!$D$7:$E$92,2,0)</f>
        <v>EXIMPORT VALLE DEL NORTE SAC</v>
      </c>
      <c r="F229" s="141" t="s">
        <v>174</v>
      </c>
      <c r="G229" s="142">
        <f t="shared" ref="G229:G237" si="39">+G228+1</f>
        <v>52</v>
      </c>
      <c r="H229" s="142" t="str">
        <f>VLOOKUP(D229,Empresas!$D$6:$L$92,7,0)</f>
        <v>Trimestral</v>
      </c>
      <c r="I229" s="141" t="str">
        <f>VLOOKUP(VLOOKUP(D229&amp;"|"&amp;B229,Empresas!$I$7:$CB$92,G229,0),Tablas!$A$8:$B$10,2,0)</f>
        <v>Fisico</v>
      </c>
      <c r="J229" s="78">
        <v>2</v>
      </c>
      <c r="K229" s="78">
        <v>2</v>
      </c>
      <c r="L229" s="78">
        <v>2</v>
      </c>
      <c r="M229" s="78">
        <v>2</v>
      </c>
      <c r="N229" s="78">
        <v>2</v>
      </c>
      <c r="O229" s="78">
        <v>2</v>
      </c>
      <c r="P229" s="78">
        <v>2</v>
      </c>
      <c r="Q229" s="78">
        <v>2</v>
      </c>
      <c r="R229" s="78"/>
      <c r="S229" s="78"/>
      <c r="T229" s="78"/>
      <c r="U229" s="78"/>
      <c r="V229" s="78" t="str">
        <f>VLOOKUP(D229,Empresas!$D$7:$CF$91,81,0)</f>
        <v>B</v>
      </c>
      <c r="W229" s="78" t="str">
        <f>VLOOKUP(D229,Empresas!$D$7:$M$91,10,0)</f>
        <v>Mype</v>
      </c>
      <c r="X229" s="69" t="str">
        <f t="shared" si="32"/>
        <v>SI</v>
      </c>
      <c r="Y229" s="153" t="str">
        <f t="shared" si="33"/>
        <v>Si aplica</v>
      </c>
      <c r="Z229" s="147">
        <f>IF(Y229="No aplica",0,IF(I229="no",0,IF(I229="No aplica",0,IF(I229="Si",1,IF(I229="Fisico",1,IF(I229="Electronico",2,VLOOKUP(C229&amp;"|"&amp;B229&amp;"|"&amp;D229,Empresas!$C$6:$CC$92,G229+6+1,0)))))))</f>
        <v>1</v>
      </c>
      <c r="AA229" s="147">
        <f>IF(AND($I229="Si",J229=1),1,IF(AND($I229="Fisico",J229=1),1,IF(AND(J229=1,$I229="Electronico"),2,IF(J229=1,VLOOKUP($C229&amp;"|"&amp;$B229&amp;"|"&amp;$D229,Empresas!$C$6:$CC$92,$G229+6+1,0),0))))</f>
        <v>0</v>
      </c>
      <c r="AB229" s="147">
        <f>IF(AND($I229="Si",K229=1),1,IF(AND($I229="Fisico",K229=1),1,IF(AND(K229=1,$I229="Electronico"),2,IF(K229=1,VLOOKUP($C229&amp;"|"&amp;$B229&amp;"|"&amp;$D229,Empresas!$C$6:$CC$92,$G229+6+1,0),0))))</f>
        <v>0</v>
      </c>
      <c r="AC229" s="147">
        <f>IF(AND($I229="Si",L229=1),1,IF(AND($I229="Fisico",L229=1),1,IF(AND(L229=1,$I229="Electronico"),2,IF(L229=1,VLOOKUP($C229&amp;"|"&amp;$B229&amp;"|"&amp;$D229,Empresas!$C$6:$CC$92,$G229+6+1,0),0))))</f>
        <v>0</v>
      </c>
      <c r="AD229" s="147">
        <f>IF(AND($I229="Si",M229=1),1,IF(AND($I229="Fisico",M229=1),1,IF(AND(M229=1,$I229="Electronico"),2,IF(M229=1,VLOOKUP($C229&amp;"|"&amp;$B229&amp;"|"&amp;$D229,Empresas!$C$6:$CC$92,$G229+6+1,0),0))))</f>
        <v>0</v>
      </c>
      <c r="AE229" s="147">
        <f>IF(AND($I229="Si",N229=1),1,IF(AND($I229="Fisico",N229=1),1,IF(AND(N229=1,$I229="Electronico"),2,IF(N229=1,VLOOKUP($C229&amp;"|"&amp;$B229&amp;"|"&amp;$D229,Empresas!$C$6:$CC$92,$G229+6+1,0),0))))</f>
        <v>0</v>
      </c>
      <c r="AF229" s="147">
        <f>IF(AND($I229="Si",O229=1),1,IF(AND($I229="Fisico",O229=1),1,IF(AND(O229=1,$I229="Electronico"),2,IF(O229=1,VLOOKUP($C229&amp;"|"&amp;$B229&amp;"|"&amp;$D229,Empresas!$C$6:$CC$92,$G229+6+1,0),0))))</f>
        <v>0</v>
      </c>
      <c r="AG229" s="147">
        <f>IF(AND($I229="Si",P229=1),1,IF(AND($I229="Fisico",P229=1),1,IF(AND(P229=1,$I229="Electronico"),2,IF(P229=1,VLOOKUP($C229&amp;"|"&amp;$B229&amp;"|"&amp;$D229,Empresas!$C$6:$CC$92,$G229+6+1,0),0))))</f>
        <v>0</v>
      </c>
      <c r="AH229" s="147">
        <f>IF(AND($I229="Si",Q229=1),1,IF(AND($I229="Fisico",Q229=1),1,IF(AND(Q229=1,$I229="Electronico"),2,IF(Q229=1,VLOOKUP($C229&amp;"|"&amp;$B229&amp;"|"&amp;$D229,Empresas!$C$6:$CC$92,$G229+6+1,0),0))))</f>
        <v>0</v>
      </c>
      <c r="AI229" s="147">
        <f>IF(AND($I229="Si",R229=1),1,IF(AND($I229="Fisico",R229=1),1,IF(AND(R229=1,$I229="Electronico"),2,IF(R229=1,VLOOKUP($C229&amp;"|"&amp;$B229&amp;"|"&amp;$D229,Empresas!$C$6:$CC$92,$G229+6+1,0),0))))</f>
        <v>0</v>
      </c>
      <c r="AJ229" s="147">
        <f>IF(AND($I229="Si",S229=1),1,IF(AND($I229="Fisico",S229=1),1,IF(AND(S229=1,$I229="Electronico"),2,IF(S229=1,VLOOKUP($C229&amp;"|"&amp;$B229&amp;"|"&amp;$D229,Empresas!$C$6:$CC$92,$G229+6+1,0),0))))</f>
        <v>0</v>
      </c>
      <c r="AK229" s="147">
        <f>IF(AND($I229="Si",T229=1),1,IF(AND($I229="Fisico",T229=1),1,IF(AND(T229=1,$I229="Electronico"),2,IF(T229=1,VLOOKUP($C229&amp;"|"&amp;$B229&amp;"|"&amp;$D229,Empresas!$C$6:$CC$92,$G229+6+1,0),0))))</f>
        <v>0</v>
      </c>
      <c r="AL229" s="147">
        <f>IF(AND($I229="Si",U229=1),1,IF(AND($I229="Fisico",U229=1),1,IF(AND(U229=1,$I229="Electronico"),2,IF(U229=1,VLOOKUP($C229&amp;"|"&amp;$B229&amp;"|"&amp;$D229,Empresas!$C$6:$CC$92,$G229+6+1,0),0))))</f>
        <v>0</v>
      </c>
      <c r="AM229" s="149">
        <f t="shared" si="34"/>
        <v>0</v>
      </c>
      <c r="AN229" s="149">
        <f t="shared" si="35"/>
        <v>8</v>
      </c>
      <c r="AO229" s="152">
        <f t="shared" si="36"/>
        <v>0</v>
      </c>
    </row>
    <row r="230" spans="1:41" x14ac:dyDescent="0.25">
      <c r="A230" s="140" t="str">
        <f>VLOOKUP(D230,Empresas!$D$7:$F$91,3,0)</f>
        <v>Yulisa</v>
      </c>
      <c r="B230" s="141" t="str">
        <f>VLOOKUP(D230,Empresas!$D$7:$G$91,4,0)</f>
        <v>Lorenzo</v>
      </c>
      <c r="C230" s="141" t="s">
        <v>544</v>
      </c>
      <c r="D230" s="141" t="s">
        <v>198</v>
      </c>
      <c r="E230" s="141" t="str">
        <f>VLOOKUP(D230,Empresas!$D$7:$E$92,2,0)</f>
        <v>EXIMPORT VALLE DEL NORTE SAC</v>
      </c>
      <c r="F230" s="141" t="s">
        <v>175</v>
      </c>
      <c r="G230" s="142">
        <f t="shared" si="39"/>
        <v>53</v>
      </c>
      <c r="H230" s="142" t="str">
        <f>VLOOKUP(D230,Empresas!$D$6:$L$92,7,0)</f>
        <v>Trimestral</v>
      </c>
      <c r="I230" s="141" t="str">
        <f>VLOOKUP(VLOOKUP(D230&amp;"|"&amp;B230,Empresas!$I$7:$CB$92,G230,0),Tablas!$A$8:$B$10,2,0)</f>
        <v>No aplica</v>
      </c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 t="str">
        <f>VLOOKUP(D230,Empresas!$D$7:$CF$91,81,0)</f>
        <v>B</v>
      </c>
      <c r="W230" s="78" t="str">
        <f>VLOOKUP(D230,Empresas!$D$7:$M$91,10,0)</f>
        <v>Mype</v>
      </c>
      <c r="X230" s="69" t="str">
        <f t="shared" si="32"/>
        <v>SI</v>
      </c>
      <c r="Y230" s="153" t="str">
        <f t="shared" si="33"/>
        <v>No aplica</v>
      </c>
      <c r="Z230" s="147">
        <f>IF(Y230="No aplica",0,IF(I230="no",0,IF(I230="No aplica",0,IF(I230="Si",1,IF(I230="Fisico",1,IF(I230="Electronico",2,VLOOKUP(C230&amp;"|"&amp;B230&amp;"|"&amp;D230,Empresas!$C$6:$CC$92,G230+6+1,0)))))))</f>
        <v>0</v>
      </c>
      <c r="AA230" s="147">
        <f>IF(AND($I230="Si",J230=1),1,IF(AND($I230="Fisico",J230=1),1,IF(AND(J230=1,$I230="Electronico"),2,IF(J230=1,VLOOKUP($C230&amp;"|"&amp;$B230&amp;"|"&amp;$D230,Empresas!$C$6:$CC$92,$G230+6+1,0),0))))</f>
        <v>0</v>
      </c>
      <c r="AB230" s="147">
        <f>IF(AND($I230="Si",K230=1),1,IF(AND($I230="Fisico",K230=1),1,IF(AND(K230=1,$I230="Electronico"),2,IF(K230=1,VLOOKUP($C230&amp;"|"&amp;$B230&amp;"|"&amp;$D230,Empresas!$C$6:$CC$92,$G230+6+1,0),0))))</f>
        <v>0</v>
      </c>
      <c r="AC230" s="147">
        <f>IF(AND($I230="Si",L230=1),1,IF(AND($I230="Fisico",L230=1),1,IF(AND(L230=1,$I230="Electronico"),2,IF(L230=1,VLOOKUP($C230&amp;"|"&amp;$B230&amp;"|"&amp;$D230,Empresas!$C$6:$CC$92,$G230+6+1,0),0))))</f>
        <v>0</v>
      </c>
      <c r="AD230" s="147">
        <f>IF(AND($I230="Si",M230=1),1,IF(AND($I230="Fisico",M230=1),1,IF(AND(M230=1,$I230="Electronico"),2,IF(M230=1,VLOOKUP($C230&amp;"|"&amp;$B230&amp;"|"&amp;$D230,Empresas!$C$6:$CC$92,$G230+6+1,0),0))))</f>
        <v>0</v>
      </c>
      <c r="AE230" s="147">
        <f>IF(AND($I230="Si",N230=1),1,IF(AND($I230="Fisico",N230=1),1,IF(AND(N230=1,$I230="Electronico"),2,IF(N230=1,VLOOKUP($C230&amp;"|"&amp;$B230&amp;"|"&amp;$D230,Empresas!$C$6:$CC$92,$G230+6+1,0),0))))</f>
        <v>0</v>
      </c>
      <c r="AF230" s="147">
        <f>IF(AND($I230="Si",O230=1),1,IF(AND($I230="Fisico",O230=1),1,IF(AND(O230=1,$I230="Electronico"),2,IF(O230=1,VLOOKUP($C230&amp;"|"&amp;$B230&amp;"|"&amp;$D230,Empresas!$C$6:$CC$92,$G230+6+1,0),0))))</f>
        <v>0</v>
      </c>
      <c r="AG230" s="147">
        <f>IF(AND($I230="Si",P230=1),1,IF(AND($I230="Fisico",P230=1),1,IF(AND(P230=1,$I230="Electronico"),2,IF(P230=1,VLOOKUP($C230&amp;"|"&amp;$B230&amp;"|"&amp;$D230,Empresas!$C$6:$CC$92,$G230+6+1,0),0))))</f>
        <v>0</v>
      </c>
      <c r="AH230" s="147">
        <f>IF(AND($I230="Si",Q230=1),1,IF(AND($I230="Fisico",Q230=1),1,IF(AND(Q230=1,$I230="Electronico"),2,IF(Q230=1,VLOOKUP($C230&amp;"|"&amp;$B230&amp;"|"&amp;$D230,Empresas!$C$6:$CC$92,$G230+6+1,0),0))))</f>
        <v>0</v>
      </c>
      <c r="AI230" s="147">
        <f>IF(AND($I230="Si",R230=1),1,IF(AND($I230="Fisico",R230=1),1,IF(AND(R230=1,$I230="Electronico"),2,IF(R230=1,VLOOKUP($C230&amp;"|"&amp;$B230&amp;"|"&amp;$D230,Empresas!$C$6:$CC$92,$G230+6+1,0),0))))</f>
        <v>0</v>
      </c>
      <c r="AJ230" s="147">
        <f>IF(AND($I230="Si",S230=1),1,IF(AND($I230="Fisico",S230=1),1,IF(AND(S230=1,$I230="Electronico"),2,IF(S230=1,VLOOKUP($C230&amp;"|"&amp;$B230&amp;"|"&amp;$D230,Empresas!$C$6:$CC$92,$G230+6+1,0),0))))</f>
        <v>0</v>
      </c>
      <c r="AK230" s="147">
        <f>IF(AND($I230="Si",T230=1),1,IF(AND($I230="Fisico",T230=1),1,IF(AND(T230=1,$I230="Electronico"),2,IF(T230=1,VLOOKUP($C230&amp;"|"&amp;$B230&amp;"|"&amp;$D230,Empresas!$C$6:$CC$92,$G230+6+1,0),0))))</f>
        <v>0</v>
      </c>
      <c r="AL230" s="147">
        <f>IF(AND($I230="Si",U230=1),1,IF(AND($I230="Fisico",U230=1),1,IF(AND(U230=1,$I230="Electronico"),2,IF(U230=1,VLOOKUP($C230&amp;"|"&amp;$B230&amp;"|"&amp;$D230,Empresas!$C$6:$CC$92,$G230+6+1,0),0))))</f>
        <v>0</v>
      </c>
      <c r="AM230" s="149">
        <f t="shared" si="34"/>
        <v>0</v>
      </c>
      <c r="AN230" s="149">
        <f t="shared" si="35"/>
        <v>0</v>
      </c>
      <c r="AO230" s="152">
        <f t="shared" si="36"/>
        <v>0</v>
      </c>
    </row>
    <row r="231" spans="1:41" x14ac:dyDescent="0.25">
      <c r="A231" s="140" t="str">
        <f>VLOOKUP(D231,Empresas!$D$7:$F$91,3,0)</f>
        <v>Yulisa</v>
      </c>
      <c r="B231" s="141" t="str">
        <f>VLOOKUP(D231,Empresas!$D$7:$G$91,4,0)</f>
        <v>Lorenzo</v>
      </c>
      <c r="C231" s="141" t="s">
        <v>544</v>
      </c>
      <c r="D231" s="141" t="s">
        <v>198</v>
      </c>
      <c r="E231" s="141" t="str">
        <f>VLOOKUP(D231,Empresas!$D$7:$E$92,2,0)</f>
        <v>EXIMPORT VALLE DEL NORTE SAC</v>
      </c>
      <c r="F231" s="141" t="s">
        <v>176</v>
      </c>
      <c r="G231" s="142">
        <f t="shared" si="39"/>
        <v>54</v>
      </c>
      <c r="H231" s="142" t="str">
        <f>VLOOKUP(D231,Empresas!$D$6:$L$92,7,0)</f>
        <v>Trimestral</v>
      </c>
      <c r="I231" s="141" t="str">
        <f>VLOOKUP(VLOOKUP(D231&amp;"|"&amp;B231,Empresas!$I$7:$CB$92,G231,0),Tablas!$A$8:$B$10,2,0)</f>
        <v>Fisico</v>
      </c>
      <c r="J231" s="78">
        <v>2</v>
      </c>
      <c r="K231" s="78">
        <v>2</v>
      </c>
      <c r="L231" s="78">
        <v>2</v>
      </c>
      <c r="M231" s="78">
        <v>2</v>
      </c>
      <c r="N231" s="78">
        <v>2</v>
      </c>
      <c r="O231" s="78">
        <v>2</v>
      </c>
      <c r="P231" s="78">
        <v>2</v>
      </c>
      <c r="Q231" s="78">
        <v>2</v>
      </c>
      <c r="R231" s="78"/>
      <c r="S231" s="78"/>
      <c r="T231" s="78"/>
      <c r="U231" s="78"/>
      <c r="V231" s="78" t="str">
        <f>VLOOKUP(D231,Empresas!$D$7:$CF$91,81,0)</f>
        <v>B</v>
      </c>
      <c r="W231" s="78" t="str">
        <f>VLOOKUP(D231,Empresas!$D$7:$M$91,10,0)</f>
        <v>Mype</v>
      </c>
      <c r="X231" s="69" t="str">
        <f t="shared" si="32"/>
        <v>SI</v>
      </c>
      <c r="Y231" s="153" t="str">
        <f t="shared" si="33"/>
        <v>Si aplica</v>
      </c>
      <c r="Z231" s="147">
        <f>IF(Y231="No aplica",0,IF(I231="no",0,IF(I231="No aplica",0,IF(I231="Si",1,IF(I231="Fisico",1,IF(I231="Electronico",2,VLOOKUP(C231&amp;"|"&amp;B231&amp;"|"&amp;D231,Empresas!$C$6:$CC$92,G231+6+1,0)))))))</f>
        <v>1</v>
      </c>
      <c r="AA231" s="147">
        <f>IF(AND($I231="Si",J231=1),1,IF(AND($I231="Fisico",J231=1),1,IF(AND(J231=1,$I231="Electronico"),2,IF(J231=1,VLOOKUP($C231&amp;"|"&amp;$B231&amp;"|"&amp;$D231,Empresas!$C$6:$CC$92,$G231+6+1,0),0))))</f>
        <v>0</v>
      </c>
      <c r="AB231" s="147">
        <f>IF(AND($I231="Si",K231=1),1,IF(AND($I231="Fisico",K231=1),1,IF(AND(K231=1,$I231="Electronico"),2,IF(K231=1,VLOOKUP($C231&amp;"|"&amp;$B231&amp;"|"&amp;$D231,Empresas!$C$6:$CC$92,$G231+6+1,0),0))))</f>
        <v>0</v>
      </c>
      <c r="AC231" s="147">
        <f>IF(AND($I231="Si",L231=1),1,IF(AND($I231="Fisico",L231=1),1,IF(AND(L231=1,$I231="Electronico"),2,IF(L231=1,VLOOKUP($C231&amp;"|"&amp;$B231&amp;"|"&amp;$D231,Empresas!$C$6:$CC$92,$G231+6+1,0),0))))</f>
        <v>0</v>
      </c>
      <c r="AD231" s="147">
        <f>IF(AND($I231="Si",M231=1),1,IF(AND($I231="Fisico",M231=1),1,IF(AND(M231=1,$I231="Electronico"),2,IF(M231=1,VLOOKUP($C231&amp;"|"&amp;$B231&amp;"|"&amp;$D231,Empresas!$C$6:$CC$92,$G231+6+1,0),0))))</f>
        <v>0</v>
      </c>
      <c r="AE231" s="147">
        <f>IF(AND($I231="Si",N231=1),1,IF(AND($I231="Fisico",N231=1),1,IF(AND(N231=1,$I231="Electronico"),2,IF(N231=1,VLOOKUP($C231&amp;"|"&amp;$B231&amp;"|"&amp;$D231,Empresas!$C$6:$CC$92,$G231+6+1,0),0))))</f>
        <v>0</v>
      </c>
      <c r="AF231" s="147">
        <f>IF(AND($I231="Si",O231=1),1,IF(AND($I231="Fisico",O231=1),1,IF(AND(O231=1,$I231="Electronico"),2,IF(O231=1,VLOOKUP($C231&amp;"|"&amp;$B231&amp;"|"&amp;$D231,Empresas!$C$6:$CC$92,$G231+6+1,0),0))))</f>
        <v>0</v>
      </c>
      <c r="AG231" s="147">
        <f>IF(AND($I231="Si",P231=1),1,IF(AND($I231="Fisico",P231=1),1,IF(AND(P231=1,$I231="Electronico"),2,IF(P231=1,VLOOKUP($C231&amp;"|"&amp;$B231&amp;"|"&amp;$D231,Empresas!$C$6:$CC$92,$G231+6+1,0),0))))</f>
        <v>0</v>
      </c>
      <c r="AH231" s="147">
        <f>IF(AND($I231="Si",Q231=1),1,IF(AND($I231="Fisico",Q231=1),1,IF(AND(Q231=1,$I231="Electronico"),2,IF(Q231=1,VLOOKUP($C231&amp;"|"&amp;$B231&amp;"|"&amp;$D231,Empresas!$C$6:$CC$92,$G231+6+1,0),0))))</f>
        <v>0</v>
      </c>
      <c r="AI231" s="147">
        <f>IF(AND($I231="Si",R231=1),1,IF(AND($I231="Fisico",R231=1),1,IF(AND(R231=1,$I231="Electronico"),2,IF(R231=1,VLOOKUP($C231&amp;"|"&amp;$B231&amp;"|"&amp;$D231,Empresas!$C$6:$CC$92,$G231+6+1,0),0))))</f>
        <v>0</v>
      </c>
      <c r="AJ231" s="147">
        <f>IF(AND($I231="Si",S231=1),1,IF(AND($I231="Fisico",S231=1),1,IF(AND(S231=1,$I231="Electronico"),2,IF(S231=1,VLOOKUP($C231&amp;"|"&amp;$B231&amp;"|"&amp;$D231,Empresas!$C$6:$CC$92,$G231+6+1,0),0))))</f>
        <v>0</v>
      </c>
      <c r="AK231" s="147">
        <f>IF(AND($I231="Si",T231=1),1,IF(AND($I231="Fisico",T231=1),1,IF(AND(T231=1,$I231="Electronico"),2,IF(T231=1,VLOOKUP($C231&amp;"|"&amp;$B231&amp;"|"&amp;$D231,Empresas!$C$6:$CC$92,$G231+6+1,0),0))))</f>
        <v>0</v>
      </c>
      <c r="AL231" s="147">
        <f>IF(AND($I231="Si",U231=1),1,IF(AND($I231="Fisico",U231=1),1,IF(AND(U231=1,$I231="Electronico"),2,IF(U231=1,VLOOKUP($C231&amp;"|"&amp;$B231&amp;"|"&amp;$D231,Empresas!$C$6:$CC$92,$G231+6+1,0),0))))</f>
        <v>0</v>
      </c>
      <c r="AM231" s="149">
        <f t="shared" si="34"/>
        <v>0</v>
      </c>
      <c r="AN231" s="149">
        <f t="shared" si="35"/>
        <v>8</v>
      </c>
      <c r="AO231" s="152">
        <f t="shared" si="36"/>
        <v>0</v>
      </c>
    </row>
    <row r="232" spans="1:41" x14ac:dyDescent="0.25">
      <c r="A232" s="140" t="str">
        <f>VLOOKUP(D232,Empresas!$D$7:$F$91,3,0)</f>
        <v>Yulisa</v>
      </c>
      <c r="B232" s="141" t="str">
        <f>VLOOKUP(D232,Empresas!$D$7:$G$91,4,0)</f>
        <v>Lorenzo</v>
      </c>
      <c r="C232" s="141" t="s">
        <v>544</v>
      </c>
      <c r="D232" s="141" t="s">
        <v>198</v>
      </c>
      <c r="E232" s="141" t="str">
        <f>VLOOKUP(D232,Empresas!$D$7:$E$92,2,0)</f>
        <v>EXIMPORT VALLE DEL NORTE SAC</v>
      </c>
      <c r="F232" s="141" t="s">
        <v>177</v>
      </c>
      <c r="G232" s="142">
        <f t="shared" si="39"/>
        <v>55</v>
      </c>
      <c r="H232" s="142" t="str">
        <f>VLOOKUP(D232,Empresas!$D$6:$L$92,7,0)</f>
        <v>Trimestral</v>
      </c>
      <c r="I232" s="141" t="str">
        <f>VLOOKUP(VLOOKUP(D232&amp;"|"&amp;B232,Empresas!$I$7:$CB$92,G232,0),Tablas!$A$8:$B$10,2,0)</f>
        <v>Fisico</v>
      </c>
      <c r="J232" s="78">
        <v>2</v>
      </c>
      <c r="K232" s="78">
        <v>2</v>
      </c>
      <c r="L232" s="78">
        <v>2</v>
      </c>
      <c r="M232" s="78">
        <v>2</v>
      </c>
      <c r="N232" s="78">
        <v>2</v>
      </c>
      <c r="O232" s="78">
        <v>2</v>
      </c>
      <c r="P232" s="78">
        <v>2</v>
      </c>
      <c r="Q232" s="78">
        <v>2</v>
      </c>
      <c r="R232" s="78"/>
      <c r="S232" s="78"/>
      <c r="T232" s="78"/>
      <c r="U232" s="78"/>
      <c r="V232" s="78" t="str">
        <f>VLOOKUP(D232,Empresas!$D$7:$CF$91,81,0)</f>
        <v>B</v>
      </c>
      <c r="W232" s="78" t="str">
        <f>VLOOKUP(D232,Empresas!$D$7:$M$91,10,0)</f>
        <v>Mype</v>
      </c>
      <c r="X232" s="69" t="str">
        <f t="shared" si="32"/>
        <v>NO</v>
      </c>
      <c r="Y232" s="153" t="str">
        <f t="shared" si="33"/>
        <v>Si aplica</v>
      </c>
      <c r="Z232" s="147">
        <f>IF(Y232="No aplica",0,IF(I232="no",0,IF(I232="No aplica",0,IF(I232="Si",1,IF(I232="Fisico",1,IF(I232="Electronico",2,VLOOKUP(C232&amp;"|"&amp;B232&amp;"|"&amp;D232,Empresas!$C$6:$CC$92,G232+6+1,0)))))))</f>
        <v>1</v>
      </c>
      <c r="AA232" s="147">
        <f>IF(AND($I232="Si",J232=1),1,IF(AND($I232="Fisico",J232=1),1,IF(AND(J232=1,$I232="Electronico"),2,IF(J232=1,VLOOKUP($C232&amp;"|"&amp;$B232&amp;"|"&amp;$D232,Empresas!$C$6:$CC$92,$G232+6+1,0),0))))</f>
        <v>0</v>
      </c>
      <c r="AB232" s="147">
        <f>IF(AND($I232="Si",K232=1),1,IF(AND($I232="Fisico",K232=1),1,IF(AND(K232=1,$I232="Electronico"),2,IF(K232=1,VLOOKUP($C232&amp;"|"&amp;$B232&amp;"|"&amp;$D232,Empresas!$C$6:$CC$92,$G232+6+1,0),0))))</f>
        <v>0</v>
      </c>
      <c r="AC232" s="147">
        <f>IF(AND($I232="Si",L232=1),1,IF(AND($I232="Fisico",L232=1),1,IF(AND(L232=1,$I232="Electronico"),2,IF(L232=1,VLOOKUP($C232&amp;"|"&amp;$B232&amp;"|"&amp;$D232,Empresas!$C$6:$CC$92,$G232+6+1,0),0))))</f>
        <v>0</v>
      </c>
      <c r="AD232" s="147">
        <f>IF(AND($I232="Si",M232=1),1,IF(AND($I232="Fisico",M232=1),1,IF(AND(M232=1,$I232="Electronico"),2,IF(M232=1,VLOOKUP($C232&amp;"|"&amp;$B232&amp;"|"&amp;$D232,Empresas!$C$6:$CC$92,$G232+6+1,0),0))))</f>
        <v>0</v>
      </c>
      <c r="AE232" s="147">
        <f>IF(AND($I232="Si",N232=1),1,IF(AND($I232="Fisico",N232=1),1,IF(AND(N232=1,$I232="Electronico"),2,IF(N232=1,VLOOKUP($C232&amp;"|"&amp;$B232&amp;"|"&amp;$D232,Empresas!$C$6:$CC$92,$G232+6+1,0),0))))</f>
        <v>0</v>
      </c>
      <c r="AF232" s="147">
        <f>IF(AND($I232="Si",O232=1),1,IF(AND($I232="Fisico",O232=1),1,IF(AND(O232=1,$I232="Electronico"),2,IF(O232=1,VLOOKUP($C232&amp;"|"&amp;$B232&amp;"|"&amp;$D232,Empresas!$C$6:$CC$92,$G232+6+1,0),0))))</f>
        <v>0</v>
      </c>
      <c r="AG232" s="147">
        <f>IF(AND($I232="Si",P232=1),1,IF(AND($I232="Fisico",P232=1),1,IF(AND(P232=1,$I232="Electronico"),2,IF(P232=1,VLOOKUP($C232&amp;"|"&amp;$B232&amp;"|"&amp;$D232,Empresas!$C$6:$CC$92,$G232+6+1,0),0))))</f>
        <v>0</v>
      </c>
      <c r="AH232" s="147">
        <f>IF(AND($I232="Si",Q232=1),1,IF(AND($I232="Fisico",Q232=1),1,IF(AND(Q232=1,$I232="Electronico"),2,IF(Q232=1,VLOOKUP($C232&amp;"|"&amp;$B232&amp;"|"&amp;$D232,Empresas!$C$6:$CC$92,$G232+6+1,0),0))))</f>
        <v>0</v>
      </c>
      <c r="AI232" s="147">
        <f>IF(AND($I232="Si",R232=1),1,IF(AND($I232="Fisico",R232=1),1,IF(AND(R232=1,$I232="Electronico"),2,IF(R232=1,VLOOKUP($C232&amp;"|"&amp;$B232&amp;"|"&amp;$D232,Empresas!$C$6:$CC$92,$G232+6+1,0),0))))</f>
        <v>0</v>
      </c>
      <c r="AJ232" s="147">
        <f>IF(AND($I232="Si",S232=1),1,IF(AND($I232="Fisico",S232=1),1,IF(AND(S232=1,$I232="Electronico"),2,IF(S232=1,VLOOKUP($C232&amp;"|"&amp;$B232&amp;"|"&amp;$D232,Empresas!$C$6:$CC$92,$G232+6+1,0),0))))</f>
        <v>0</v>
      </c>
      <c r="AK232" s="147">
        <f>IF(AND($I232="Si",T232=1),1,IF(AND($I232="Fisico",T232=1),1,IF(AND(T232=1,$I232="Electronico"),2,IF(T232=1,VLOOKUP($C232&amp;"|"&amp;$B232&amp;"|"&amp;$D232,Empresas!$C$6:$CC$92,$G232+6+1,0),0))))</f>
        <v>0</v>
      </c>
      <c r="AL232" s="147">
        <f>IF(AND($I232="Si",U232=1),1,IF(AND($I232="Fisico",U232=1),1,IF(AND(U232=1,$I232="Electronico"),2,IF(U232=1,VLOOKUP($C232&amp;"|"&amp;$B232&amp;"|"&amp;$D232,Empresas!$C$6:$CC$92,$G232+6+1,0),0))))</f>
        <v>0</v>
      </c>
      <c r="AM232" s="149">
        <f t="shared" si="34"/>
        <v>0</v>
      </c>
      <c r="AN232" s="149">
        <f t="shared" si="35"/>
        <v>8</v>
      </c>
      <c r="AO232" s="152">
        <f t="shared" si="36"/>
        <v>0</v>
      </c>
    </row>
    <row r="233" spans="1:41" x14ac:dyDescent="0.25">
      <c r="A233" s="140" t="str">
        <f>VLOOKUP(D233,Empresas!$D$7:$F$91,3,0)</f>
        <v>Yulisa</v>
      </c>
      <c r="B233" s="141" t="str">
        <f>VLOOKUP(D233,Empresas!$D$7:$G$91,4,0)</f>
        <v>Lorenzo</v>
      </c>
      <c r="C233" s="141" t="s">
        <v>544</v>
      </c>
      <c r="D233" s="141" t="s">
        <v>198</v>
      </c>
      <c r="E233" s="141" t="str">
        <f>VLOOKUP(D233,Empresas!$D$7:$E$92,2,0)</f>
        <v>EXIMPORT VALLE DEL NORTE SAC</v>
      </c>
      <c r="F233" s="141" t="s">
        <v>178</v>
      </c>
      <c r="G233" s="142">
        <f t="shared" si="39"/>
        <v>56</v>
      </c>
      <c r="H233" s="142" t="str">
        <f>VLOOKUP(D233,Empresas!$D$6:$L$92,7,0)</f>
        <v>Trimestral</v>
      </c>
      <c r="I233" s="141" t="str">
        <f>VLOOKUP(VLOOKUP(D233&amp;"|"&amp;B233,Empresas!$I$7:$CB$92,G233,0),Tablas!$A$8:$B$10,2,0)</f>
        <v>No aplica</v>
      </c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 t="str">
        <f>VLOOKUP(D233,Empresas!$D$7:$CF$91,81,0)</f>
        <v>B</v>
      </c>
      <c r="W233" s="78" t="str">
        <f>VLOOKUP(D233,Empresas!$D$7:$M$91,10,0)</f>
        <v>Mype</v>
      </c>
      <c r="X233" s="69" t="str">
        <f t="shared" si="32"/>
        <v>SI</v>
      </c>
      <c r="Y233" s="153" t="str">
        <f t="shared" si="33"/>
        <v>No aplica</v>
      </c>
      <c r="Z233" s="147">
        <f>IF(Y233="No aplica",0,IF(I233="no",0,IF(I233="No aplica",0,IF(I233="Si",1,IF(I233="Fisico",1,IF(I233="Electronico",2,VLOOKUP(C233&amp;"|"&amp;B233&amp;"|"&amp;D233,Empresas!$C$6:$CC$92,G233+6+1,0)))))))</f>
        <v>0</v>
      </c>
      <c r="AA233" s="147">
        <f>IF(AND($I233="Si",J233=1),1,IF(AND($I233="Fisico",J233=1),1,IF(AND(J233=1,$I233="Electronico"),2,IF(J233=1,VLOOKUP($C233&amp;"|"&amp;$B233&amp;"|"&amp;$D233,Empresas!$C$6:$CC$92,$G233+6+1,0),0))))</f>
        <v>0</v>
      </c>
      <c r="AB233" s="147">
        <f>IF(AND($I233="Si",K233=1),1,IF(AND($I233="Fisico",K233=1),1,IF(AND(K233=1,$I233="Electronico"),2,IF(K233=1,VLOOKUP($C233&amp;"|"&amp;$B233&amp;"|"&amp;$D233,Empresas!$C$6:$CC$92,$G233+6+1,0),0))))</f>
        <v>0</v>
      </c>
      <c r="AC233" s="147">
        <f>IF(AND($I233="Si",L233=1),1,IF(AND($I233="Fisico",L233=1),1,IF(AND(L233=1,$I233="Electronico"),2,IF(L233=1,VLOOKUP($C233&amp;"|"&amp;$B233&amp;"|"&amp;$D233,Empresas!$C$6:$CC$92,$G233+6+1,0),0))))</f>
        <v>0</v>
      </c>
      <c r="AD233" s="147">
        <f>IF(AND($I233="Si",M233=1),1,IF(AND($I233="Fisico",M233=1),1,IF(AND(M233=1,$I233="Electronico"),2,IF(M233=1,VLOOKUP($C233&amp;"|"&amp;$B233&amp;"|"&amp;$D233,Empresas!$C$6:$CC$92,$G233+6+1,0),0))))</f>
        <v>0</v>
      </c>
      <c r="AE233" s="147">
        <f>IF(AND($I233="Si",N233=1),1,IF(AND($I233="Fisico",N233=1),1,IF(AND(N233=1,$I233="Electronico"),2,IF(N233=1,VLOOKUP($C233&amp;"|"&amp;$B233&amp;"|"&amp;$D233,Empresas!$C$6:$CC$92,$G233+6+1,0),0))))</f>
        <v>0</v>
      </c>
      <c r="AF233" s="147">
        <f>IF(AND($I233="Si",O233=1),1,IF(AND($I233="Fisico",O233=1),1,IF(AND(O233=1,$I233="Electronico"),2,IF(O233=1,VLOOKUP($C233&amp;"|"&amp;$B233&amp;"|"&amp;$D233,Empresas!$C$6:$CC$92,$G233+6+1,0),0))))</f>
        <v>0</v>
      </c>
      <c r="AG233" s="147">
        <f>IF(AND($I233="Si",P233=1),1,IF(AND($I233="Fisico",P233=1),1,IF(AND(P233=1,$I233="Electronico"),2,IF(P233=1,VLOOKUP($C233&amp;"|"&amp;$B233&amp;"|"&amp;$D233,Empresas!$C$6:$CC$92,$G233+6+1,0),0))))</f>
        <v>0</v>
      </c>
      <c r="AH233" s="147">
        <f>IF(AND($I233="Si",Q233=1),1,IF(AND($I233="Fisico",Q233=1),1,IF(AND(Q233=1,$I233="Electronico"),2,IF(Q233=1,VLOOKUP($C233&amp;"|"&amp;$B233&amp;"|"&amp;$D233,Empresas!$C$6:$CC$92,$G233+6+1,0),0))))</f>
        <v>0</v>
      </c>
      <c r="AI233" s="147">
        <f>IF(AND($I233="Si",R233=1),1,IF(AND($I233="Fisico",R233=1),1,IF(AND(R233=1,$I233="Electronico"),2,IF(R233=1,VLOOKUP($C233&amp;"|"&amp;$B233&amp;"|"&amp;$D233,Empresas!$C$6:$CC$92,$G233+6+1,0),0))))</f>
        <v>0</v>
      </c>
      <c r="AJ233" s="147">
        <f>IF(AND($I233="Si",S233=1),1,IF(AND($I233="Fisico",S233=1),1,IF(AND(S233=1,$I233="Electronico"),2,IF(S233=1,VLOOKUP($C233&amp;"|"&amp;$B233&amp;"|"&amp;$D233,Empresas!$C$6:$CC$92,$G233+6+1,0),0))))</f>
        <v>0</v>
      </c>
      <c r="AK233" s="147">
        <f>IF(AND($I233="Si",T233=1),1,IF(AND($I233="Fisico",T233=1),1,IF(AND(T233=1,$I233="Electronico"),2,IF(T233=1,VLOOKUP($C233&amp;"|"&amp;$B233&amp;"|"&amp;$D233,Empresas!$C$6:$CC$92,$G233+6+1,0),0))))</f>
        <v>0</v>
      </c>
      <c r="AL233" s="147">
        <f>IF(AND($I233="Si",U233=1),1,IF(AND($I233="Fisico",U233=1),1,IF(AND(U233=1,$I233="Electronico"),2,IF(U233=1,VLOOKUP($C233&amp;"|"&amp;$B233&amp;"|"&amp;$D233,Empresas!$C$6:$CC$92,$G233+6+1,0),0))))</f>
        <v>0</v>
      </c>
      <c r="AM233" s="149">
        <f t="shared" si="34"/>
        <v>0</v>
      </c>
      <c r="AN233" s="149">
        <f t="shared" si="35"/>
        <v>0</v>
      </c>
      <c r="AO233" s="152">
        <f t="shared" si="36"/>
        <v>0</v>
      </c>
    </row>
    <row r="234" spans="1:41" x14ac:dyDescent="0.25">
      <c r="A234" s="140" t="str">
        <f>VLOOKUP(D234,Empresas!$D$7:$F$91,3,0)</f>
        <v>Yulisa</v>
      </c>
      <c r="B234" s="141" t="str">
        <f>VLOOKUP(D234,Empresas!$D$7:$G$91,4,0)</f>
        <v>Lorenzo</v>
      </c>
      <c r="C234" s="141" t="s">
        <v>544</v>
      </c>
      <c r="D234" s="141" t="s">
        <v>198</v>
      </c>
      <c r="E234" s="141" t="str">
        <f>VLOOKUP(D234,Empresas!$D$7:$E$92,2,0)</f>
        <v>EXIMPORT VALLE DEL NORTE SAC</v>
      </c>
      <c r="F234" s="141" t="s">
        <v>179</v>
      </c>
      <c r="G234" s="142">
        <f t="shared" si="39"/>
        <v>57</v>
      </c>
      <c r="H234" s="142" t="str">
        <f>VLOOKUP(D234,Empresas!$D$6:$L$92,7,0)</f>
        <v>Trimestral</v>
      </c>
      <c r="I234" s="141" t="str">
        <f>VLOOKUP(VLOOKUP(D234&amp;"|"&amp;B234,Empresas!$I$7:$CB$92,G234,0),Tablas!$A$8:$B$10,2,0)</f>
        <v>Fisico</v>
      </c>
      <c r="J234" s="78">
        <v>2</v>
      </c>
      <c r="K234" s="78">
        <v>2</v>
      </c>
      <c r="L234" s="78">
        <v>2</v>
      </c>
      <c r="M234" s="78">
        <v>2</v>
      </c>
      <c r="N234" s="78">
        <v>2</v>
      </c>
      <c r="O234" s="78">
        <v>2</v>
      </c>
      <c r="P234" s="78">
        <v>2</v>
      </c>
      <c r="Q234" s="78">
        <v>2</v>
      </c>
      <c r="R234" s="78"/>
      <c r="S234" s="78"/>
      <c r="T234" s="78"/>
      <c r="U234" s="78"/>
      <c r="V234" s="78" t="str">
        <f>VLOOKUP(D234,Empresas!$D$7:$CF$91,81,0)</f>
        <v>B</v>
      </c>
      <c r="W234" s="78" t="str">
        <f>VLOOKUP(D234,Empresas!$D$7:$M$91,10,0)</f>
        <v>Mype</v>
      </c>
      <c r="X234" s="69" t="str">
        <f t="shared" si="32"/>
        <v>NO</v>
      </c>
      <c r="Y234" s="153" t="str">
        <f t="shared" si="33"/>
        <v>Si aplica</v>
      </c>
      <c r="Z234" s="147">
        <f>IF(Y234="No aplica",0,IF(I234="no",0,IF(I234="No aplica",0,IF(I234="Si",1,IF(I234="Fisico",1,IF(I234="Electronico",2,VLOOKUP(C234&amp;"|"&amp;B234&amp;"|"&amp;D234,Empresas!$C$6:$CC$92,G234+6+1,0)))))))</f>
        <v>1</v>
      </c>
      <c r="AA234" s="147">
        <f>IF(AND($I234="Si",J234=1),1,IF(AND($I234="Fisico",J234=1),1,IF(AND(J234=1,$I234="Electronico"),2,IF(J234=1,VLOOKUP($C234&amp;"|"&amp;$B234&amp;"|"&amp;$D234,Empresas!$C$6:$CC$92,$G234+6+1,0),0))))</f>
        <v>0</v>
      </c>
      <c r="AB234" s="147">
        <f>IF(AND($I234="Si",K234=1),1,IF(AND($I234="Fisico",K234=1),1,IF(AND(K234=1,$I234="Electronico"),2,IF(K234=1,VLOOKUP($C234&amp;"|"&amp;$B234&amp;"|"&amp;$D234,Empresas!$C$6:$CC$92,$G234+6+1,0),0))))</f>
        <v>0</v>
      </c>
      <c r="AC234" s="147">
        <f>IF(AND($I234="Si",L234=1),1,IF(AND($I234="Fisico",L234=1),1,IF(AND(L234=1,$I234="Electronico"),2,IF(L234=1,VLOOKUP($C234&amp;"|"&amp;$B234&amp;"|"&amp;$D234,Empresas!$C$6:$CC$92,$G234+6+1,0),0))))</f>
        <v>0</v>
      </c>
      <c r="AD234" s="147">
        <f>IF(AND($I234="Si",M234=1),1,IF(AND($I234="Fisico",M234=1),1,IF(AND(M234=1,$I234="Electronico"),2,IF(M234=1,VLOOKUP($C234&amp;"|"&amp;$B234&amp;"|"&amp;$D234,Empresas!$C$6:$CC$92,$G234+6+1,0),0))))</f>
        <v>0</v>
      </c>
      <c r="AE234" s="147">
        <f>IF(AND($I234="Si",N234=1),1,IF(AND($I234="Fisico",N234=1),1,IF(AND(N234=1,$I234="Electronico"),2,IF(N234=1,VLOOKUP($C234&amp;"|"&amp;$B234&amp;"|"&amp;$D234,Empresas!$C$6:$CC$92,$G234+6+1,0),0))))</f>
        <v>0</v>
      </c>
      <c r="AF234" s="147">
        <f>IF(AND($I234="Si",O234=1),1,IF(AND($I234="Fisico",O234=1),1,IF(AND(O234=1,$I234="Electronico"),2,IF(O234=1,VLOOKUP($C234&amp;"|"&amp;$B234&amp;"|"&amp;$D234,Empresas!$C$6:$CC$92,$G234+6+1,0),0))))</f>
        <v>0</v>
      </c>
      <c r="AG234" s="147">
        <f>IF(AND($I234="Si",P234=1),1,IF(AND($I234="Fisico",P234=1),1,IF(AND(P234=1,$I234="Electronico"),2,IF(P234=1,VLOOKUP($C234&amp;"|"&amp;$B234&amp;"|"&amp;$D234,Empresas!$C$6:$CC$92,$G234+6+1,0),0))))</f>
        <v>0</v>
      </c>
      <c r="AH234" s="147">
        <f>IF(AND($I234="Si",Q234=1),1,IF(AND($I234="Fisico",Q234=1),1,IF(AND(Q234=1,$I234="Electronico"),2,IF(Q234=1,VLOOKUP($C234&amp;"|"&amp;$B234&amp;"|"&amp;$D234,Empresas!$C$6:$CC$92,$G234+6+1,0),0))))</f>
        <v>0</v>
      </c>
      <c r="AI234" s="147">
        <f>IF(AND($I234="Si",R234=1),1,IF(AND($I234="Fisico",R234=1),1,IF(AND(R234=1,$I234="Electronico"),2,IF(R234=1,VLOOKUP($C234&amp;"|"&amp;$B234&amp;"|"&amp;$D234,Empresas!$C$6:$CC$92,$G234+6+1,0),0))))</f>
        <v>0</v>
      </c>
      <c r="AJ234" s="147">
        <f>IF(AND($I234="Si",S234=1),1,IF(AND($I234="Fisico",S234=1),1,IF(AND(S234=1,$I234="Electronico"),2,IF(S234=1,VLOOKUP($C234&amp;"|"&amp;$B234&amp;"|"&amp;$D234,Empresas!$C$6:$CC$92,$G234+6+1,0),0))))</f>
        <v>0</v>
      </c>
      <c r="AK234" s="147">
        <f>IF(AND($I234="Si",T234=1),1,IF(AND($I234="Fisico",T234=1),1,IF(AND(T234=1,$I234="Electronico"),2,IF(T234=1,VLOOKUP($C234&amp;"|"&amp;$B234&amp;"|"&amp;$D234,Empresas!$C$6:$CC$92,$G234+6+1,0),0))))</f>
        <v>0</v>
      </c>
      <c r="AL234" s="147">
        <f>IF(AND($I234="Si",U234=1),1,IF(AND($I234="Fisico",U234=1),1,IF(AND(U234=1,$I234="Electronico"),2,IF(U234=1,VLOOKUP($C234&amp;"|"&amp;$B234&amp;"|"&amp;$D234,Empresas!$C$6:$CC$92,$G234+6+1,0),0))))</f>
        <v>0</v>
      </c>
      <c r="AM234" s="149">
        <f t="shared" si="34"/>
        <v>0</v>
      </c>
      <c r="AN234" s="149">
        <f t="shared" si="35"/>
        <v>8</v>
      </c>
      <c r="AO234" s="152">
        <f t="shared" si="36"/>
        <v>0</v>
      </c>
    </row>
    <row r="235" spans="1:41" x14ac:dyDescent="0.25">
      <c r="A235" s="140" t="str">
        <f>VLOOKUP(D235,Empresas!$D$7:$F$91,3,0)</f>
        <v>Yulisa</v>
      </c>
      <c r="B235" s="141" t="str">
        <f>VLOOKUP(D235,Empresas!$D$7:$G$91,4,0)</f>
        <v>Lorenzo</v>
      </c>
      <c r="C235" s="141" t="s">
        <v>544</v>
      </c>
      <c r="D235" s="141" t="s">
        <v>198</v>
      </c>
      <c r="E235" s="141" t="str">
        <f>VLOOKUP(D235,Empresas!$D$7:$E$92,2,0)</f>
        <v>EXIMPORT VALLE DEL NORTE SAC</v>
      </c>
      <c r="F235" s="141" t="s">
        <v>180</v>
      </c>
      <c r="G235" s="142">
        <f t="shared" si="39"/>
        <v>58</v>
      </c>
      <c r="H235" s="142" t="str">
        <f>VLOOKUP(D235,Empresas!$D$6:$L$92,7,0)</f>
        <v>Trimestral</v>
      </c>
      <c r="I235" s="141" t="str">
        <f>VLOOKUP(VLOOKUP(D235&amp;"|"&amp;B235,Empresas!$I$7:$CB$92,G235,0),Tablas!$A$8:$B$10,2,0)</f>
        <v>No aplica</v>
      </c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 t="str">
        <f>VLOOKUP(D235,Empresas!$D$7:$CF$91,81,0)</f>
        <v>B</v>
      </c>
      <c r="W235" s="78" t="str">
        <f>VLOOKUP(D235,Empresas!$D$7:$M$91,10,0)</f>
        <v>Mype</v>
      </c>
      <c r="X235" s="69" t="str">
        <f t="shared" si="32"/>
        <v>NO</v>
      </c>
      <c r="Y235" s="153" t="str">
        <f t="shared" si="33"/>
        <v>No aplica</v>
      </c>
      <c r="Z235" s="147">
        <f>IF(Y235="No aplica",0,IF(I235="no",0,IF(I235="No aplica",0,IF(I235="Si",1,IF(I235="Fisico",1,IF(I235="Electronico",2,VLOOKUP(C235&amp;"|"&amp;B235&amp;"|"&amp;D235,Empresas!$C$6:$CC$92,G235+6+1,0)))))))</f>
        <v>0</v>
      </c>
      <c r="AA235" s="147">
        <f>IF(AND($I235="Si",J235=1),1,IF(AND($I235="Fisico",J235=1),1,IF(AND(J235=1,$I235="Electronico"),2,IF(J235=1,VLOOKUP($C235&amp;"|"&amp;$B235&amp;"|"&amp;$D235,Empresas!$C$6:$CC$92,$G235+6+1,0),0))))</f>
        <v>0</v>
      </c>
      <c r="AB235" s="147">
        <f>IF(AND($I235="Si",K235=1),1,IF(AND($I235="Fisico",K235=1),1,IF(AND(K235=1,$I235="Electronico"),2,IF(K235=1,VLOOKUP($C235&amp;"|"&amp;$B235&amp;"|"&amp;$D235,Empresas!$C$6:$CC$92,$G235+6+1,0),0))))</f>
        <v>0</v>
      </c>
      <c r="AC235" s="147">
        <f>IF(AND($I235="Si",L235=1),1,IF(AND($I235="Fisico",L235=1),1,IF(AND(L235=1,$I235="Electronico"),2,IF(L235=1,VLOOKUP($C235&amp;"|"&amp;$B235&amp;"|"&amp;$D235,Empresas!$C$6:$CC$92,$G235+6+1,0),0))))</f>
        <v>0</v>
      </c>
      <c r="AD235" s="147">
        <f>IF(AND($I235="Si",M235=1),1,IF(AND($I235="Fisico",M235=1),1,IF(AND(M235=1,$I235="Electronico"),2,IF(M235=1,VLOOKUP($C235&amp;"|"&amp;$B235&amp;"|"&amp;$D235,Empresas!$C$6:$CC$92,$G235+6+1,0),0))))</f>
        <v>0</v>
      </c>
      <c r="AE235" s="147">
        <f>IF(AND($I235="Si",N235=1),1,IF(AND($I235="Fisico",N235=1),1,IF(AND(N235=1,$I235="Electronico"),2,IF(N235=1,VLOOKUP($C235&amp;"|"&amp;$B235&amp;"|"&amp;$D235,Empresas!$C$6:$CC$92,$G235+6+1,0),0))))</f>
        <v>0</v>
      </c>
      <c r="AF235" s="147">
        <f>IF(AND($I235="Si",O235=1),1,IF(AND($I235="Fisico",O235=1),1,IF(AND(O235=1,$I235="Electronico"),2,IF(O235=1,VLOOKUP($C235&amp;"|"&amp;$B235&amp;"|"&amp;$D235,Empresas!$C$6:$CC$92,$G235+6+1,0),0))))</f>
        <v>0</v>
      </c>
      <c r="AG235" s="147">
        <f>IF(AND($I235="Si",P235=1),1,IF(AND($I235="Fisico",P235=1),1,IF(AND(P235=1,$I235="Electronico"),2,IF(P235=1,VLOOKUP($C235&amp;"|"&amp;$B235&amp;"|"&amp;$D235,Empresas!$C$6:$CC$92,$G235+6+1,0),0))))</f>
        <v>0</v>
      </c>
      <c r="AH235" s="147">
        <f>IF(AND($I235="Si",Q235=1),1,IF(AND($I235="Fisico",Q235=1),1,IF(AND(Q235=1,$I235="Electronico"),2,IF(Q235=1,VLOOKUP($C235&amp;"|"&amp;$B235&amp;"|"&amp;$D235,Empresas!$C$6:$CC$92,$G235+6+1,0),0))))</f>
        <v>0</v>
      </c>
      <c r="AI235" s="147">
        <f>IF(AND($I235="Si",R235=1),1,IF(AND($I235="Fisico",R235=1),1,IF(AND(R235=1,$I235="Electronico"),2,IF(R235=1,VLOOKUP($C235&amp;"|"&amp;$B235&amp;"|"&amp;$D235,Empresas!$C$6:$CC$92,$G235+6+1,0),0))))</f>
        <v>0</v>
      </c>
      <c r="AJ235" s="147">
        <f>IF(AND($I235="Si",S235=1),1,IF(AND($I235="Fisico",S235=1),1,IF(AND(S235=1,$I235="Electronico"),2,IF(S235=1,VLOOKUP($C235&amp;"|"&amp;$B235&amp;"|"&amp;$D235,Empresas!$C$6:$CC$92,$G235+6+1,0),0))))</f>
        <v>0</v>
      </c>
      <c r="AK235" s="147">
        <f>IF(AND($I235="Si",T235=1),1,IF(AND($I235="Fisico",T235=1),1,IF(AND(T235=1,$I235="Electronico"),2,IF(T235=1,VLOOKUP($C235&amp;"|"&amp;$B235&amp;"|"&amp;$D235,Empresas!$C$6:$CC$92,$G235+6+1,0),0))))</f>
        <v>0</v>
      </c>
      <c r="AL235" s="147">
        <f>IF(AND($I235="Si",U235=1),1,IF(AND($I235="Fisico",U235=1),1,IF(AND(U235=1,$I235="Electronico"),2,IF(U235=1,VLOOKUP($C235&amp;"|"&amp;$B235&amp;"|"&amp;$D235,Empresas!$C$6:$CC$92,$G235+6+1,0),0))))</f>
        <v>0</v>
      </c>
      <c r="AM235" s="149">
        <f t="shared" si="34"/>
        <v>0</v>
      </c>
      <c r="AN235" s="149">
        <f t="shared" si="35"/>
        <v>0</v>
      </c>
      <c r="AO235" s="152">
        <f t="shared" si="36"/>
        <v>0</v>
      </c>
    </row>
    <row r="236" spans="1:41" x14ac:dyDescent="0.25">
      <c r="A236" s="140" t="str">
        <f>VLOOKUP(D236,Empresas!$D$7:$F$91,3,0)</f>
        <v>Yulisa</v>
      </c>
      <c r="B236" s="141" t="str">
        <f>VLOOKUP(D236,Empresas!$D$7:$G$91,4,0)</f>
        <v>Lorenzo</v>
      </c>
      <c r="C236" s="141" t="s">
        <v>544</v>
      </c>
      <c r="D236" s="141" t="s">
        <v>198</v>
      </c>
      <c r="E236" s="141" t="str">
        <f>VLOOKUP(D236,Empresas!$D$7:$E$92,2,0)</f>
        <v>EXIMPORT VALLE DEL NORTE SAC</v>
      </c>
      <c r="F236" s="141" t="s">
        <v>181</v>
      </c>
      <c r="G236" s="142">
        <f t="shared" si="39"/>
        <v>59</v>
      </c>
      <c r="H236" s="142" t="str">
        <f>VLOOKUP(D236,Empresas!$D$6:$L$92,7,0)</f>
        <v>Trimestral</v>
      </c>
      <c r="I236" s="141" t="str">
        <f>VLOOKUP(VLOOKUP(D236&amp;"|"&amp;B236,Empresas!$I$7:$CB$92,G236,0),Tablas!$A$8:$B$10,2,0)</f>
        <v>Fisico</v>
      </c>
      <c r="J236" s="78">
        <v>2</v>
      </c>
      <c r="K236" s="78">
        <v>2</v>
      </c>
      <c r="L236" s="78">
        <v>2</v>
      </c>
      <c r="M236" s="78">
        <v>2</v>
      </c>
      <c r="N236" s="78">
        <v>2</v>
      </c>
      <c r="O236" s="78">
        <v>2</v>
      </c>
      <c r="P236" s="78">
        <v>2</v>
      </c>
      <c r="Q236" s="78">
        <v>2</v>
      </c>
      <c r="R236" s="78"/>
      <c r="S236" s="78"/>
      <c r="T236" s="78"/>
      <c r="U236" s="78"/>
      <c r="V236" s="78" t="str">
        <f>VLOOKUP(D236,Empresas!$D$7:$CF$91,81,0)</f>
        <v>B</v>
      </c>
      <c r="W236" s="78" t="str">
        <f>VLOOKUP(D236,Empresas!$D$7:$M$91,10,0)</f>
        <v>Mype</v>
      </c>
      <c r="X236" s="69" t="str">
        <f t="shared" si="32"/>
        <v>NO</v>
      </c>
      <c r="Y236" s="153" t="str">
        <f t="shared" si="33"/>
        <v>Si aplica</v>
      </c>
      <c r="Z236" s="147">
        <f>IF(Y236="No aplica",0,IF(I236="no",0,IF(I236="No aplica",0,IF(I236="Si",1,IF(I236="Fisico",1,IF(I236="Electronico",2,VLOOKUP(C236&amp;"|"&amp;B236&amp;"|"&amp;D236,Empresas!$C$6:$CC$92,G236+6+1,0)))))))</f>
        <v>1</v>
      </c>
      <c r="AA236" s="147">
        <f>IF(AND($I236="Si",J236=1),1,IF(AND($I236="Fisico",J236=1),1,IF(AND(J236=1,$I236="Electronico"),2,IF(J236=1,VLOOKUP($C236&amp;"|"&amp;$B236&amp;"|"&amp;$D236,Empresas!$C$6:$CC$92,$G236+6+1,0),0))))</f>
        <v>0</v>
      </c>
      <c r="AB236" s="147">
        <f>IF(AND($I236="Si",K236=1),1,IF(AND($I236="Fisico",K236=1),1,IF(AND(K236=1,$I236="Electronico"),2,IF(K236=1,VLOOKUP($C236&amp;"|"&amp;$B236&amp;"|"&amp;$D236,Empresas!$C$6:$CC$92,$G236+6+1,0),0))))</f>
        <v>0</v>
      </c>
      <c r="AC236" s="147">
        <f>IF(AND($I236="Si",L236=1),1,IF(AND($I236="Fisico",L236=1),1,IF(AND(L236=1,$I236="Electronico"),2,IF(L236=1,VLOOKUP($C236&amp;"|"&amp;$B236&amp;"|"&amp;$D236,Empresas!$C$6:$CC$92,$G236+6+1,0),0))))</f>
        <v>0</v>
      </c>
      <c r="AD236" s="147">
        <f>IF(AND($I236="Si",M236=1),1,IF(AND($I236="Fisico",M236=1),1,IF(AND(M236=1,$I236="Electronico"),2,IF(M236=1,VLOOKUP($C236&amp;"|"&amp;$B236&amp;"|"&amp;$D236,Empresas!$C$6:$CC$92,$G236+6+1,0),0))))</f>
        <v>0</v>
      </c>
      <c r="AE236" s="147">
        <f>IF(AND($I236="Si",N236=1),1,IF(AND($I236="Fisico",N236=1),1,IF(AND(N236=1,$I236="Electronico"),2,IF(N236=1,VLOOKUP($C236&amp;"|"&amp;$B236&amp;"|"&amp;$D236,Empresas!$C$6:$CC$92,$G236+6+1,0),0))))</f>
        <v>0</v>
      </c>
      <c r="AF236" s="147">
        <f>IF(AND($I236="Si",O236=1),1,IF(AND($I236="Fisico",O236=1),1,IF(AND(O236=1,$I236="Electronico"),2,IF(O236=1,VLOOKUP($C236&amp;"|"&amp;$B236&amp;"|"&amp;$D236,Empresas!$C$6:$CC$92,$G236+6+1,0),0))))</f>
        <v>0</v>
      </c>
      <c r="AG236" s="147">
        <f>IF(AND($I236="Si",P236=1),1,IF(AND($I236="Fisico",P236=1),1,IF(AND(P236=1,$I236="Electronico"),2,IF(P236=1,VLOOKUP($C236&amp;"|"&amp;$B236&amp;"|"&amp;$D236,Empresas!$C$6:$CC$92,$G236+6+1,0),0))))</f>
        <v>0</v>
      </c>
      <c r="AH236" s="147">
        <f>IF(AND($I236="Si",Q236=1),1,IF(AND($I236="Fisico",Q236=1),1,IF(AND(Q236=1,$I236="Electronico"),2,IF(Q236=1,VLOOKUP($C236&amp;"|"&amp;$B236&amp;"|"&amp;$D236,Empresas!$C$6:$CC$92,$G236+6+1,0),0))))</f>
        <v>0</v>
      </c>
      <c r="AI236" s="147">
        <f>IF(AND($I236="Si",R236=1),1,IF(AND($I236="Fisico",R236=1),1,IF(AND(R236=1,$I236="Electronico"),2,IF(R236=1,VLOOKUP($C236&amp;"|"&amp;$B236&amp;"|"&amp;$D236,Empresas!$C$6:$CC$92,$G236+6+1,0),0))))</f>
        <v>0</v>
      </c>
      <c r="AJ236" s="147">
        <f>IF(AND($I236="Si",S236=1),1,IF(AND($I236="Fisico",S236=1),1,IF(AND(S236=1,$I236="Electronico"),2,IF(S236=1,VLOOKUP($C236&amp;"|"&amp;$B236&amp;"|"&amp;$D236,Empresas!$C$6:$CC$92,$G236+6+1,0),0))))</f>
        <v>0</v>
      </c>
      <c r="AK236" s="147">
        <f>IF(AND($I236="Si",T236=1),1,IF(AND($I236="Fisico",T236=1),1,IF(AND(T236=1,$I236="Electronico"),2,IF(T236=1,VLOOKUP($C236&amp;"|"&amp;$B236&amp;"|"&amp;$D236,Empresas!$C$6:$CC$92,$G236+6+1,0),0))))</f>
        <v>0</v>
      </c>
      <c r="AL236" s="147">
        <f>IF(AND($I236="Si",U236=1),1,IF(AND($I236="Fisico",U236=1),1,IF(AND(U236=1,$I236="Electronico"),2,IF(U236=1,VLOOKUP($C236&amp;"|"&amp;$B236&amp;"|"&amp;$D236,Empresas!$C$6:$CC$92,$G236+6+1,0),0))))</f>
        <v>0</v>
      </c>
      <c r="AM236" s="149">
        <f t="shared" si="34"/>
        <v>0</v>
      </c>
      <c r="AN236" s="149">
        <f t="shared" si="35"/>
        <v>8</v>
      </c>
      <c r="AO236" s="152">
        <f t="shared" si="36"/>
        <v>0</v>
      </c>
    </row>
    <row r="237" spans="1:41" x14ac:dyDescent="0.25">
      <c r="A237" s="140" t="str">
        <f>VLOOKUP(D237,Empresas!$D$7:$F$91,3,0)</f>
        <v>Yulisa</v>
      </c>
      <c r="B237" s="141" t="str">
        <f>VLOOKUP(D237,Empresas!$D$7:$G$91,4,0)</f>
        <v>Lorenzo</v>
      </c>
      <c r="C237" s="141" t="s">
        <v>544</v>
      </c>
      <c r="D237" s="141" t="s">
        <v>198</v>
      </c>
      <c r="E237" s="141" t="str">
        <f>VLOOKUP(D237,Empresas!$D$7:$E$92,2,0)</f>
        <v>EXIMPORT VALLE DEL NORTE SAC</v>
      </c>
      <c r="F237" s="141" t="s">
        <v>182</v>
      </c>
      <c r="G237" s="142">
        <f t="shared" si="39"/>
        <v>60</v>
      </c>
      <c r="H237" s="142" t="str">
        <f>VLOOKUP(D237,Empresas!$D$6:$L$92,7,0)</f>
        <v>Trimestral</v>
      </c>
      <c r="I237" s="141" t="str">
        <f>VLOOKUP(VLOOKUP(D237&amp;"|"&amp;B237,Empresas!$I$7:$CB$92,G237,0),Tablas!$A$8:$B$10,2,0)</f>
        <v>No aplica</v>
      </c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 t="str">
        <f>VLOOKUP(D237,Empresas!$D$7:$CF$91,81,0)</f>
        <v>B</v>
      </c>
      <c r="W237" s="78" t="str">
        <f>VLOOKUP(D237,Empresas!$D$7:$M$91,10,0)</f>
        <v>Mype</v>
      </c>
      <c r="X237" s="69" t="str">
        <f t="shared" si="32"/>
        <v>NO</v>
      </c>
      <c r="Y237" s="153" t="str">
        <f t="shared" si="33"/>
        <v>No aplica</v>
      </c>
      <c r="Z237" s="147">
        <f>IF(Y237="No aplica",0,IF(I237="no",0,IF(I237="No aplica",0,IF(I237="Si",1,IF(I237="Fisico",1,IF(I237="Electronico",2,VLOOKUP(C237&amp;"|"&amp;B237&amp;"|"&amp;D237,Empresas!$C$6:$CC$92,G237+6+1,0)))))))</f>
        <v>0</v>
      </c>
      <c r="AA237" s="147">
        <f>IF(AND($I237="Si",J237=1),1,IF(AND($I237="Fisico",J237=1),1,IF(AND(J237=1,$I237="Electronico"),2,IF(J237=1,VLOOKUP($C237&amp;"|"&amp;$B237&amp;"|"&amp;$D237,Empresas!$C$6:$CC$92,$G237+6+1,0),0))))</f>
        <v>0</v>
      </c>
      <c r="AB237" s="147">
        <f>IF(AND($I237="Si",K237=1),1,IF(AND($I237="Fisico",K237=1),1,IF(AND(K237=1,$I237="Electronico"),2,IF(K237=1,VLOOKUP($C237&amp;"|"&amp;$B237&amp;"|"&amp;$D237,Empresas!$C$6:$CC$92,$G237+6+1,0),0))))</f>
        <v>0</v>
      </c>
      <c r="AC237" s="147">
        <f>IF(AND($I237="Si",L237=1),1,IF(AND($I237="Fisico",L237=1),1,IF(AND(L237=1,$I237="Electronico"),2,IF(L237=1,VLOOKUP($C237&amp;"|"&amp;$B237&amp;"|"&amp;$D237,Empresas!$C$6:$CC$92,$G237+6+1,0),0))))</f>
        <v>0</v>
      </c>
      <c r="AD237" s="147">
        <f>IF(AND($I237="Si",M237=1),1,IF(AND($I237="Fisico",M237=1),1,IF(AND(M237=1,$I237="Electronico"),2,IF(M237=1,VLOOKUP($C237&amp;"|"&amp;$B237&amp;"|"&amp;$D237,Empresas!$C$6:$CC$92,$G237+6+1,0),0))))</f>
        <v>0</v>
      </c>
      <c r="AE237" s="147">
        <f>IF(AND($I237="Si",N237=1),1,IF(AND($I237="Fisico",N237=1),1,IF(AND(N237=1,$I237="Electronico"),2,IF(N237=1,VLOOKUP($C237&amp;"|"&amp;$B237&amp;"|"&amp;$D237,Empresas!$C$6:$CC$92,$G237+6+1,0),0))))</f>
        <v>0</v>
      </c>
      <c r="AF237" s="147">
        <f>IF(AND($I237="Si",O237=1),1,IF(AND($I237="Fisico",O237=1),1,IF(AND(O237=1,$I237="Electronico"),2,IF(O237=1,VLOOKUP($C237&amp;"|"&amp;$B237&amp;"|"&amp;$D237,Empresas!$C$6:$CC$92,$G237+6+1,0),0))))</f>
        <v>0</v>
      </c>
      <c r="AG237" s="147">
        <f>IF(AND($I237="Si",P237=1),1,IF(AND($I237="Fisico",P237=1),1,IF(AND(P237=1,$I237="Electronico"),2,IF(P237=1,VLOOKUP($C237&amp;"|"&amp;$B237&amp;"|"&amp;$D237,Empresas!$C$6:$CC$92,$G237+6+1,0),0))))</f>
        <v>0</v>
      </c>
      <c r="AH237" s="147">
        <f>IF(AND($I237="Si",Q237=1),1,IF(AND($I237="Fisico",Q237=1),1,IF(AND(Q237=1,$I237="Electronico"),2,IF(Q237=1,VLOOKUP($C237&amp;"|"&amp;$B237&amp;"|"&amp;$D237,Empresas!$C$6:$CC$92,$G237+6+1,0),0))))</f>
        <v>0</v>
      </c>
      <c r="AI237" s="147">
        <f>IF(AND($I237="Si",R237=1),1,IF(AND($I237="Fisico",R237=1),1,IF(AND(R237=1,$I237="Electronico"),2,IF(R237=1,VLOOKUP($C237&amp;"|"&amp;$B237&amp;"|"&amp;$D237,Empresas!$C$6:$CC$92,$G237+6+1,0),0))))</f>
        <v>0</v>
      </c>
      <c r="AJ237" s="147">
        <f>IF(AND($I237="Si",S237=1),1,IF(AND($I237="Fisico",S237=1),1,IF(AND(S237=1,$I237="Electronico"),2,IF(S237=1,VLOOKUP($C237&amp;"|"&amp;$B237&amp;"|"&amp;$D237,Empresas!$C$6:$CC$92,$G237+6+1,0),0))))</f>
        <v>0</v>
      </c>
      <c r="AK237" s="147">
        <f>IF(AND($I237="Si",T237=1),1,IF(AND($I237="Fisico",T237=1),1,IF(AND(T237=1,$I237="Electronico"),2,IF(T237=1,VLOOKUP($C237&amp;"|"&amp;$B237&amp;"|"&amp;$D237,Empresas!$C$6:$CC$92,$G237+6+1,0),0))))</f>
        <v>0</v>
      </c>
      <c r="AL237" s="147">
        <f>IF(AND($I237="Si",U237=1),1,IF(AND($I237="Fisico",U237=1),1,IF(AND(U237=1,$I237="Electronico"),2,IF(U237=1,VLOOKUP($C237&amp;"|"&amp;$B237&amp;"|"&amp;$D237,Empresas!$C$6:$CC$92,$G237+6+1,0),0))))</f>
        <v>0</v>
      </c>
      <c r="AM237" s="149">
        <f t="shared" si="34"/>
        <v>0</v>
      </c>
      <c r="AN237" s="149">
        <f t="shared" si="35"/>
        <v>0</v>
      </c>
      <c r="AO237" s="152">
        <f t="shared" si="36"/>
        <v>0</v>
      </c>
    </row>
    <row r="238" spans="1:41" x14ac:dyDescent="0.25">
      <c r="A238" s="143" t="str">
        <f>VLOOKUP(D238,Empresas!$D$7:$F$91,3,0)</f>
        <v>Yulisa</v>
      </c>
      <c r="B238" s="144" t="str">
        <f>VLOOKUP(D238,Empresas!$D$7:$G$91,4,0)</f>
        <v>Lorenzo</v>
      </c>
      <c r="C238" s="144" t="s">
        <v>544</v>
      </c>
      <c r="D238" s="144" t="s">
        <v>198</v>
      </c>
      <c r="E238" s="144" t="str">
        <f>VLOOKUP(D238,Empresas!$D$7:$E$92,2,0)</f>
        <v>EXIMPORT VALLE DEL NORTE SAC</v>
      </c>
      <c r="F238" s="144" t="s">
        <v>183</v>
      </c>
      <c r="G238" s="145">
        <f>+Empresas!$BR$2</f>
        <v>62</v>
      </c>
      <c r="H238" s="145" t="str">
        <f>VLOOKUP(D238,Empresas!$D$6:$L$92,7,0)</f>
        <v>Trimestral</v>
      </c>
      <c r="I238" s="144" t="str">
        <f>VLOOKUP(VLOOKUP(D238&amp;"|"&amp;B238,Empresas!$I$7:$CB$92,G238,0),Tablas!$A$13:$B$14,2,0)</f>
        <v>Si</v>
      </c>
      <c r="J238" s="78">
        <v>1</v>
      </c>
      <c r="K238" s="78">
        <v>1</v>
      </c>
      <c r="L238" s="78">
        <v>1</v>
      </c>
      <c r="M238" s="78">
        <v>1</v>
      </c>
      <c r="N238" s="78">
        <v>1</v>
      </c>
      <c r="O238" s="78">
        <v>1</v>
      </c>
      <c r="P238" s="78">
        <v>1</v>
      </c>
      <c r="Q238" s="78">
        <v>2</v>
      </c>
      <c r="R238" s="78"/>
      <c r="S238" s="78"/>
      <c r="T238" s="78"/>
      <c r="U238" s="78"/>
      <c r="V238" s="78" t="str">
        <f>VLOOKUP(D238,Empresas!$D$7:$CF$91,81,0)</f>
        <v>B</v>
      </c>
      <c r="W238" s="78" t="str">
        <f>VLOOKUP(D238,Empresas!$D$7:$M$91,10,0)</f>
        <v>Mype</v>
      </c>
      <c r="X238" s="69" t="str">
        <f t="shared" si="32"/>
        <v>SI</v>
      </c>
      <c r="Y238" s="153" t="str">
        <f t="shared" si="33"/>
        <v>Si aplica</v>
      </c>
      <c r="Z238" s="147">
        <f>IF(Y238="No aplica",0,IF(I238="no",0,IF(I238="No aplica",0,IF(I238="Si",1,IF(I238="Fisico",1,IF(I238="Electronico",2,VLOOKUP(C238&amp;"|"&amp;B238&amp;"|"&amp;D238,Empresas!$C$6:$CC$92,G238+6+1,0)))))))</f>
        <v>1</v>
      </c>
      <c r="AA238" s="147">
        <f>IF(AND($I238="Si",J238=1),1,IF(AND($I238="Fisico",J238=1),1,IF(AND(J238=1,$I238="Electronico"),2,IF(J238=1,VLOOKUP($C238&amp;"|"&amp;$B238&amp;"|"&amp;$D238,Empresas!$C$6:$CC$92,$G238+6+1,0),0))))</f>
        <v>1</v>
      </c>
      <c r="AB238" s="147">
        <f>IF(AND($I238="Si",K238=1),1,IF(AND($I238="Fisico",K238=1),1,IF(AND(K238=1,$I238="Electronico"),2,IF(K238=1,VLOOKUP($C238&amp;"|"&amp;$B238&amp;"|"&amp;$D238,Empresas!$C$6:$CC$92,$G238+6+1,0),0))))</f>
        <v>1</v>
      </c>
      <c r="AC238" s="147">
        <f>IF(AND($I238="Si",L238=1),1,IF(AND($I238="Fisico",L238=1),1,IF(AND(L238=1,$I238="Electronico"),2,IF(L238=1,VLOOKUP($C238&amp;"|"&amp;$B238&amp;"|"&amp;$D238,Empresas!$C$6:$CC$92,$G238+6+1,0),0))))</f>
        <v>1</v>
      </c>
      <c r="AD238" s="147">
        <f>IF(AND($I238="Si",M238=1),1,IF(AND($I238="Fisico",M238=1),1,IF(AND(M238=1,$I238="Electronico"),2,IF(M238=1,VLOOKUP($C238&amp;"|"&amp;$B238&amp;"|"&amp;$D238,Empresas!$C$6:$CC$92,$G238+6+1,0),0))))</f>
        <v>1</v>
      </c>
      <c r="AE238" s="147">
        <f>IF(AND($I238="Si",N238=1),1,IF(AND($I238="Fisico",N238=1),1,IF(AND(N238=1,$I238="Electronico"),2,IF(N238=1,VLOOKUP($C238&amp;"|"&amp;$B238&amp;"|"&amp;$D238,Empresas!$C$6:$CC$92,$G238+6+1,0),0))))</f>
        <v>1</v>
      </c>
      <c r="AF238" s="147">
        <f>IF(AND($I238="Si",O238=1),1,IF(AND($I238="Fisico",O238=1),1,IF(AND(O238=1,$I238="Electronico"),2,IF(O238=1,VLOOKUP($C238&amp;"|"&amp;$B238&amp;"|"&amp;$D238,Empresas!$C$6:$CC$92,$G238+6+1,0),0))))</f>
        <v>1</v>
      </c>
      <c r="AG238" s="147">
        <f>IF(AND($I238="Si",P238=1),1,IF(AND($I238="Fisico",P238=1),1,IF(AND(P238=1,$I238="Electronico"),2,IF(P238=1,VLOOKUP($C238&amp;"|"&amp;$B238&amp;"|"&amp;$D238,Empresas!$C$6:$CC$92,$G238+6+1,0),0))))</f>
        <v>1</v>
      </c>
      <c r="AH238" s="147">
        <f>IF(AND($I238="Si",Q238=1),1,IF(AND($I238="Fisico",Q238=1),1,IF(AND(Q238=1,$I238="Electronico"),2,IF(Q238=1,VLOOKUP($C238&amp;"|"&amp;$B238&amp;"|"&amp;$D238,Empresas!$C$6:$CC$92,$G238+6+1,0),0))))</f>
        <v>0</v>
      </c>
      <c r="AI238" s="147">
        <f>IF(AND($I238="Si",R238=1),1,IF(AND($I238="Fisico",R238=1),1,IF(AND(R238=1,$I238="Electronico"),2,IF(R238=1,VLOOKUP($C238&amp;"|"&amp;$B238&amp;"|"&amp;$D238,Empresas!$C$6:$CC$92,$G238+6+1,0),0))))</f>
        <v>0</v>
      </c>
      <c r="AJ238" s="147">
        <f>IF(AND($I238="Si",S238=1),1,IF(AND($I238="Fisico",S238=1),1,IF(AND(S238=1,$I238="Electronico"),2,IF(S238=1,VLOOKUP($C238&amp;"|"&amp;$B238&amp;"|"&amp;$D238,Empresas!$C$6:$CC$92,$G238+6+1,0),0))))</f>
        <v>0</v>
      </c>
      <c r="AK238" s="147">
        <f>IF(AND($I238="Si",T238=1),1,IF(AND($I238="Fisico",T238=1),1,IF(AND(T238=1,$I238="Electronico"),2,IF(T238=1,VLOOKUP($C238&amp;"|"&amp;$B238&amp;"|"&amp;$D238,Empresas!$C$6:$CC$92,$G238+6+1,0),0))))</f>
        <v>0</v>
      </c>
      <c r="AL238" s="147">
        <f>IF(AND($I238="Si",U238=1),1,IF(AND($I238="Fisico",U238=1),1,IF(AND(U238=1,$I238="Electronico"),2,IF(U238=1,VLOOKUP($C238&amp;"|"&amp;$B238&amp;"|"&amp;$D238,Empresas!$C$6:$CC$92,$G238+6+1,0),0))))</f>
        <v>0</v>
      </c>
      <c r="AM238" s="149">
        <f t="shared" si="34"/>
        <v>7</v>
      </c>
      <c r="AN238" s="149">
        <f t="shared" si="35"/>
        <v>8</v>
      </c>
      <c r="AO238" s="152">
        <f t="shared" si="36"/>
        <v>0.875</v>
      </c>
    </row>
    <row r="239" spans="1:41" x14ac:dyDescent="0.25">
      <c r="A239" s="143" t="str">
        <f>VLOOKUP(D239,Empresas!$D$7:$F$91,3,0)</f>
        <v>Yulisa</v>
      </c>
      <c r="B239" s="144" t="str">
        <f>VLOOKUP(D239,Empresas!$D$7:$G$91,4,0)</f>
        <v>Lorenzo</v>
      </c>
      <c r="C239" s="144" t="s">
        <v>544</v>
      </c>
      <c r="D239" s="144" t="s">
        <v>198</v>
      </c>
      <c r="E239" s="144" t="str">
        <f>VLOOKUP(D239,Empresas!$D$7:$E$92,2,0)</f>
        <v>EXIMPORT VALLE DEL NORTE SAC</v>
      </c>
      <c r="F239" s="144" t="s">
        <v>184</v>
      </c>
      <c r="G239" s="145">
        <f>+G238+1</f>
        <v>63</v>
      </c>
      <c r="H239" s="145" t="str">
        <f>VLOOKUP(D239,Empresas!$D$6:$L$92,7,0)</f>
        <v>Trimestral</v>
      </c>
      <c r="I239" s="144" t="str">
        <f>VLOOKUP(VLOOKUP(D239&amp;"|"&amp;B239,Empresas!$I$7:$CB$92,G239,0),Tablas!$A$13:$B$14,2,0)</f>
        <v>Si</v>
      </c>
      <c r="J239" s="78">
        <v>1</v>
      </c>
      <c r="K239" s="78">
        <v>1</v>
      </c>
      <c r="L239" s="78">
        <v>1</v>
      </c>
      <c r="M239" s="78">
        <v>1</v>
      </c>
      <c r="N239" s="78">
        <v>1</v>
      </c>
      <c r="O239" s="78">
        <v>1</v>
      </c>
      <c r="P239" s="78">
        <v>1</v>
      </c>
      <c r="Q239" s="78">
        <v>2</v>
      </c>
      <c r="R239" s="78"/>
      <c r="S239" s="78"/>
      <c r="T239" s="78"/>
      <c r="U239" s="78"/>
      <c r="V239" s="78" t="str">
        <f>VLOOKUP(D239,Empresas!$D$7:$CF$91,81,0)</f>
        <v>B</v>
      </c>
      <c r="W239" s="78" t="str">
        <f>VLOOKUP(D239,Empresas!$D$7:$M$91,10,0)</f>
        <v>Mype</v>
      </c>
      <c r="X239" s="69" t="str">
        <f t="shared" si="32"/>
        <v>SI</v>
      </c>
      <c r="Y239" s="153" t="str">
        <f t="shared" si="33"/>
        <v>Si aplica</v>
      </c>
      <c r="Z239" s="147">
        <f>IF(Y239="No aplica",0,IF(I239="no",0,IF(I239="No aplica",0,IF(I239="Si",1,IF(I239="Fisico",1,IF(I239="Electronico",2,VLOOKUP(C239&amp;"|"&amp;B239&amp;"|"&amp;D239,Empresas!$C$6:$CC$92,G239+6+1,0)))))))</f>
        <v>1</v>
      </c>
      <c r="AA239" s="147">
        <f>IF(AND($I239="Si",J239=1),1,IF(AND($I239="Fisico",J239=1),1,IF(AND(J239=1,$I239="Electronico"),2,IF(J239=1,VLOOKUP($C239&amp;"|"&amp;$B239&amp;"|"&amp;$D239,Empresas!$C$6:$CC$92,$G239+6+1,0),0))))</f>
        <v>1</v>
      </c>
      <c r="AB239" s="147">
        <f>IF(AND($I239="Si",K239=1),1,IF(AND($I239="Fisico",K239=1),1,IF(AND(K239=1,$I239="Electronico"),2,IF(K239=1,VLOOKUP($C239&amp;"|"&amp;$B239&amp;"|"&amp;$D239,Empresas!$C$6:$CC$92,$G239+6+1,0),0))))</f>
        <v>1</v>
      </c>
      <c r="AC239" s="147">
        <f>IF(AND($I239="Si",L239=1),1,IF(AND($I239="Fisico",L239=1),1,IF(AND(L239=1,$I239="Electronico"),2,IF(L239=1,VLOOKUP($C239&amp;"|"&amp;$B239&amp;"|"&amp;$D239,Empresas!$C$6:$CC$92,$G239+6+1,0),0))))</f>
        <v>1</v>
      </c>
      <c r="AD239" s="147">
        <f>IF(AND($I239="Si",M239=1),1,IF(AND($I239="Fisico",M239=1),1,IF(AND(M239=1,$I239="Electronico"),2,IF(M239=1,VLOOKUP($C239&amp;"|"&amp;$B239&amp;"|"&amp;$D239,Empresas!$C$6:$CC$92,$G239+6+1,0),0))))</f>
        <v>1</v>
      </c>
      <c r="AE239" s="147">
        <f>IF(AND($I239="Si",N239=1),1,IF(AND($I239="Fisico",N239=1),1,IF(AND(N239=1,$I239="Electronico"),2,IF(N239=1,VLOOKUP($C239&amp;"|"&amp;$B239&amp;"|"&amp;$D239,Empresas!$C$6:$CC$92,$G239+6+1,0),0))))</f>
        <v>1</v>
      </c>
      <c r="AF239" s="147">
        <f>IF(AND($I239="Si",O239=1),1,IF(AND($I239="Fisico",O239=1),1,IF(AND(O239=1,$I239="Electronico"),2,IF(O239=1,VLOOKUP($C239&amp;"|"&amp;$B239&amp;"|"&amp;$D239,Empresas!$C$6:$CC$92,$G239+6+1,0),0))))</f>
        <v>1</v>
      </c>
      <c r="AG239" s="147">
        <f>IF(AND($I239="Si",P239=1),1,IF(AND($I239="Fisico",P239=1),1,IF(AND(P239=1,$I239="Electronico"),2,IF(P239=1,VLOOKUP($C239&amp;"|"&amp;$B239&amp;"|"&amp;$D239,Empresas!$C$6:$CC$92,$G239+6+1,0),0))))</f>
        <v>1</v>
      </c>
      <c r="AH239" s="147">
        <f>IF(AND($I239="Si",Q239=1),1,IF(AND($I239="Fisico",Q239=1),1,IF(AND(Q239=1,$I239="Electronico"),2,IF(Q239=1,VLOOKUP($C239&amp;"|"&amp;$B239&amp;"|"&amp;$D239,Empresas!$C$6:$CC$92,$G239+6+1,0),0))))</f>
        <v>0</v>
      </c>
      <c r="AI239" s="147">
        <f>IF(AND($I239="Si",R239=1),1,IF(AND($I239="Fisico",R239=1),1,IF(AND(R239=1,$I239="Electronico"),2,IF(R239=1,VLOOKUP($C239&amp;"|"&amp;$B239&amp;"|"&amp;$D239,Empresas!$C$6:$CC$92,$G239+6+1,0),0))))</f>
        <v>0</v>
      </c>
      <c r="AJ239" s="147">
        <f>IF(AND($I239="Si",S239=1),1,IF(AND($I239="Fisico",S239=1),1,IF(AND(S239=1,$I239="Electronico"),2,IF(S239=1,VLOOKUP($C239&amp;"|"&amp;$B239&amp;"|"&amp;$D239,Empresas!$C$6:$CC$92,$G239+6+1,0),0))))</f>
        <v>0</v>
      </c>
      <c r="AK239" s="147">
        <f>IF(AND($I239="Si",T239=1),1,IF(AND($I239="Fisico",T239=1),1,IF(AND(T239=1,$I239="Electronico"),2,IF(T239=1,VLOOKUP($C239&amp;"|"&amp;$B239&amp;"|"&amp;$D239,Empresas!$C$6:$CC$92,$G239+6+1,0),0))))</f>
        <v>0</v>
      </c>
      <c r="AL239" s="147">
        <f>IF(AND($I239="Si",U239=1),1,IF(AND($I239="Fisico",U239=1),1,IF(AND(U239=1,$I239="Electronico"),2,IF(U239=1,VLOOKUP($C239&amp;"|"&amp;$B239&amp;"|"&amp;$D239,Empresas!$C$6:$CC$92,$G239+6+1,0),0))))</f>
        <v>0</v>
      </c>
      <c r="AM239" s="149">
        <f t="shared" si="34"/>
        <v>7</v>
      </c>
      <c r="AN239" s="149">
        <f t="shared" si="35"/>
        <v>8</v>
      </c>
      <c r="AO239" s="152">
        <f t="shared" si="36"/>
        <v>0.875</v>
      </c>
    </row>
    <row r="240" spans="1:41" x14ac:dyDescent="0.25">
      <c r="A240" s="143" t="str">
        <f>VLOOKUP(D240,Empresas!$D$7:$F$91,3,0)</f>
        <v>Yulisa</v>
      </c>
      <c r="B240" s="144" t="str">
        <f>VLOOKUP(D240,Empresas!$D$7:$G$91,4,0)</f>
        <v>Lorenzo</v>
      </c>
      <c r="C240" s="144" t="s">
        <v>544</v>
      </c>
      <c r="D240" s="144" t="s">
        <v>198</v>
      </c>
      <c r="E240" s="144" t="str">
        <f>VLOOKUP(D240,Empresas!$D$7:$E$92,2,0)</f>
        <v>EXIMPORT VALLE DEL NORTE SAC</v>
      </c>
      <c r="F240" s="144" t="s">
        <v>185</v>
      </c>
      <c r="G240" s="145">
        <f t="shared" ref="G240:G247" si="40">+G239+1</f>
        <v>64</v>
      </c>
      <c r="H240" s="145" t="str">
        <f>VLOOKUP(D240,Empresas!$D$6:$L$92,7,0)</f>
        <v>Trimestral</v>
      </c>
      <c r="I240" s="144" t="str">
        <f>VLOOKUP(VLOOKUP(D240&amp;"|"&amp;B240,Empresas!$I$7:$CB$92,G240,0),Tablas!$A$13:$B$14,2,0)</f>
        <v>No</v>
      </c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 t="str">
        <f>VLOOKUP(D240,Empresas!$D$7:$CF$91,81,0)</f>
        <v>B</v>
      </c>
      <c r="W240" s="78" t="str">
        <f>VLOOKUP(D240,Empresas!$D$7:$M$91,10,0)</f>
        <v>Mype</v>
      </c>
      <c r="X240" s="69" t="str">
        <f t="shared" si="32"/>
        <v>SI</v>
      </c>
      <c r="Y240" s="153" t="str">
        <f t="shared" si="33"/>
        <v>No aplica</v>
      </c>
      <c r="Z240" s="147">
        <f>IF(Y240="No aplica",0,IF(I240="no",0,IF(I240="No aplica",0,IF(I240="Si",1,IF(I240="Fisico",1,IF(I240="Electronico",2,VLOOKUP(C240&amp;"|"&amp;B240&amp;"|"&amp;D240,Empresas!$C$6:$CC$92,G240+6+1,0)))))))</f>
        <v>0</v>
      </c>
      <c r="AA240" s="147">
        <f>IF(AND($I240="Si",J240=1),1,IF(AND($I240="Fisico",J240=1),1,IF(AND(J240=1,$I240="Electronico"),2,IF(J240=1,VLOOKUP($C240&amp;"|"&amp;$B240&amp;"|"&amp;$D240,Empresas!$C$6:$CC$92,$G240+6+1,0),0))))</f>
        <v>0</v>
      </c>
      <c r="AB240" s="147">
        <f>IF(AND($I240="Si",K240=1),1,IF(AND($I240="Fisico",K240=1),1,IF(AND(K240=1,$I240="Electronico"),2,IF(K240=1,VLOOKUP($C240&amp;"|"&amp;$B240&amp;"|"&amp;$D240,Empresas!$C$6:$CC$92,$G240+6+1,0),0))))</f>
        <v>0</v>
      </c>
      <c r="AC240" s="147">
        <f>IF(AND($I240="Si",L240=1),1,IF(AND($I240="Fisico",L240=1),1,IF(AND(L240=1,$I240="Electronico"),2,IF(L240=1,VLOOKUP($C240&amp;"|"&amp;$B240&amp;"|"&amp;$D240,Empresas!$C$6:$CC$92,$G240+6+1,0),0))))</f>
        <v>0</v>
      </c>
      <c r="AD240" s="147">
        <f>IF(AND($I240="Si",M240=1),1,IF(AND($I240="Fisico",M240=1),1,IF(AND(M240=1,$I240="Electronico"),2,IF(M240=1,VLOOKUP($C240&amp;"|"&amp;$B240&amp;"|"&amp;$D240,Empresas!$C$6:$CC$92,$G240+6+1,0),0))))</f>
        <v>0</v>
      </c>
      <c r="AE240" s="147">
        <f>IF(AND($I240="Si",N240=1),1,IF(AND($I240="Fisico",N240=1),1,IF(AND(N240=1,$I240="Electronico"),2,IF(N240=1,VLOOKUP($C240&amp;"|"&amp;$B240&amp;"|"&amp;$D240,Empresas!$C$6:$CC$92,$G240+6+1,0),0))))</f>
        <v>0</v>
      </c>
      <c r="AF240" s="147">
        <f>IF(AND($I240="Si",O240=1),1,IF(AND($I240="Fisico",O240=1),1,IF(AND(O240=1,$I240="Electronico"),2,IF(O240=1,VLOOKUP($C240&amp;"|"&amp;$B240&amp;"|"&amp;$D240,Empresas!$C$6:$CC$92,$G240+6+1,0),0))))</f>
        <v>0</v>
      </c>
      <c r="AG240" s="147">
        <f>IF(AND($I240="Si",P240=1),1,IF(AND($I240="Fisico",P240=1),1,IF(AND(P240=1,$I240="Electronico"),2,IF(P240=1,VLOOKUP($C240&amp;"|"&amp;$B240&amp;"|"&amp;$D240,Empresas!$C$6:$CC$92,$G240+6+1,0),0))))</f>
        <v>0</v>
      </c>
      <c r="AH240" s="147">
        <f>IF(AND($I240="Si",Q240=1),1,IF(AND($I240="Fisico",Q240=1),1,IF(AND(Q240=1,$I240="Electronico"),2,IF(Q240=1,VLOOKUP($C240&amp;"|"&amp;$B240&amp;"|"&amp;$D240,Empresas!$C$6:$CC$92,$G240+6+1,0),0))))</f>
        <v>0</v>
      </c>
      <c r="AI240" s="147">
        <f>IF(AND($I240="Si",R240=1),1,IF(AND($I240="Fisico",R240=1),1,IF(AND(R240=1,$I240="Electronico"),2,IF(R240=1,VLOOKUP($C240&amp;"|"&amp;$B240&amp;"|"&amp;$D240,Empresas!$C$6:$CC$92,$G240+6+1,0),0))))</f>
        <v>0</v>
      </c>
      <c r="AJ240" s="147">
        <f>IF(AND($I240="Si",S240=1),1,IF(AND($I240="Fisico",S240=1),1,IF(AND(S240=1,$I240="Electronico"),2,IF(S240=1,VLOOKUP($C240&amp;"|"&amp;$B240&amp;"|"&amp;$D240,Empresas!$C$6:$CC$92,$G240+6+1,0),0))))</f>
        <v>0</v>
      </c>
      <c r="AK240" s="147">
        <f>IF(AND($I240="Si",T240=1),1,IF(AND($I240="Fisico",T240=1),1,IF(AND(T240=1,$I240="Electronico"),2,IF(T240=1,VLOOKUP($C240&amp;"|"&amp;$B240&amp;"|"&amp;$D240,Empresas!$C$6:$CC$92,$G240+6+1,0),0))))</f>
        <v>0</v>
      </c>
      <c r="AL240" s="147">
        <f>IF(AND($I240="Si",U240=1),1,IF(AND($I240="Fisico",U240=1),1,IF(AND(U240=1,$I240="Electronico"),2,IF(U240=1,VLOOKUP($C240&amp;"|"&amp;$B240&amp;"|"&amp;$D240,Empresas!$C$6:$CC$92,$G240+6+1,0),0))))</f>
        <v>0</v>
      </c>
      <c r="AM240" s="149">
        <f t="shared" si="34"/>
        <v>0</v>
      </c>
      <c r="AN240" s="149">
        <f t="shared" si="35"/>
        <v>0</v>
      </c>
      <c r="AO240" s="152">
        <f t="shared" si="36"/>
        <v>0</v>
      </c>
    </row>
    <row r="241" spans="1:41" x14ac:dyDescent="0.25">
      <c r="A241" s="143" t="str">
        <f>VLOOKUP(D241,Empresas!$D$7:$F$91,3,0)</f>
        <v>Yulisa</v>
      </c>
      <c r="B241" s="144" t="str">
        <f>VLOOKUP(D241,Empresas!$D$7:$G$91,4,0)</f>
        <v>Lorenzo</v>
      </c>
      <c r="C241" s="144" t="s">
        <v>544</v>
      </c>
      <c r="D241" s="144" t="s">
        <v>198</v>
      </c>
      <c r="E241" s="144" t="str">
        <f>VLOOKUP(D241,Empresas!$D$7:$E$92,2,0)</f>
        <v>EXIMPORT VALLE DEL NORTE SAC</v>
      </c>
      <c r="F241" s="144" t="s">
        <v>186</v>
      </c>
      <c r="G241" s="145">
        <f t="shared" si="40"/>
        <v>65</v>
      </c>
      <c r="H241" s="145" t="str">
        <f>VLOOKUP(D241,Empresas!$D$6:$L$92,7,0)</f>
        <v>Trimestral</v>
      </c>
      <c r="I241" s="144" t="str">
        <f>VLOOKUP(VLOOKUP(D241&amp;"|"&amp;B241,Empresas!$I$7:$CB$92,G241,0),Tablas!$A$13:$B$14,2,0)</f>
        <v>Si</v>
      </c>
      <c r="J241" s="78">
        <v>1</v>
      </c>
      <c r="K241" s="78">
        <v>1</v>
      </c>
      <c r="L241" s="78">
        <v>1</v>
      </c>
      <c r="M241" s="78">
        <v>1</v>
      </c>
      <c r="N241" s="78">
        <v>1</v>
      </c>
      <c r="O241" s="78">
        <v>1</v>
      </c>
      <c r="P241" s="78">
        <v>1</v>
      </c>
      <c r="Q241" s="78">
        <v>2</v>
      </c>
      <c r="R241" s="78"/>
      <c r="S241" s="78"/>
      <c r="T241" s="78"/>
      <c r="U241" s="78"/>
      <c r="V241" s="78" t="str">
        <f>VLOOKUP(D241,Empresas!$D$7:$CF$91,81,0)</f>
        <v>B</v>
      </c>
      <c r="W241" s="78" t="str">
        <f>VLOOKUP(D241,Empresas!$D$7:$M$91,10,0)</f>
        <v>Mype</v>
      </c>
      <c r="X241" s="69" t="str">
        <f t="shared" si="32"/>
        <v>SI</v>
      </c>
      <c r="Y241" s="153" t="str">
        <f t="shared" si="33"/>
        <v>Si aplica</v>
      </c>
      <c r="Z241" s="147">
        <f>IF(Y241="No aplica",0,IF(I241="no",0,IF(I241="No aplica",0,IF(I241="Si",1,IF(I241="Fisico",1,IF(I241="Electronico",2,VLOOKUP(C241&amp;"|"&amp;B241&amp;"|"&amp;D241,Empresas!$C$6:$CC$92,G241+6+1,0)))))))</f>
        <v>1</v>
      </c>
      <c r="AA241" s="147">
        <f>IF(AND($I241="Si",J241=1),1,IF(AND($I241="Fisico",J241=1),1,IF(AND(J241=1,$I241="Electronico"),2,IF(J241=1,VLOOKUP($C241&amp;"|"&amp;$B241&amp;"|"&amp;$D241,Empresas!$C$6:$CC$92,$G241+6+1,0),0))))</f>
        <v>1</v>
      </c>
      <c r="AB241" s="147">
        <f>IF(AND($I241="Si",K241=1),1,IF(AND($I241="Fisico",K241=1),1,IF(AND(K241=1,$I241="Electronico"),2,IF(K241=1,VLOOKUP($C241&amp;"|"&amp;$B241&amp;"|"&amp;$D241,Empresas!$C$6:$CC$92,$G241+6+1,0),0))))</f>
        <v>1</v>
      </c>
      <c r="AC241" s="147">
        <f>IF(AND($I241="Si",L241=1),1,IF(AND($I241="Fisico",L241=1),1,IF(AND(L241=1,$I241="Electronico"),2,IF(L241=1,VLOOKUP($C241&amp;"|"&amp;$B241&amp;"|"&amp;$D241,Empresas!$C$6:$CC$92,$G241+6+1,0),0))))</f>
        <v>1</v>
      </c>
      <c r="AD241" s="147">
        <f>IF(AND($I241="Si",M241=1),1,IF(AND($I241="Fisico",M241=1),1,IF(AND(M241=1,$I241="Electronico"),2,IF(M241=1,VLOOKUP($C241&amp;"|"&amp;$B241&amp;"|"&amp;$D241,Empresas!$C$6:$CC$92,$G241+6+1,0),0))))</f>
        <v>1</v>
      </c>
      <c r="AE241" s="147">
        <f>IF(AND($I241="Si",N241=1),1,IF(AND($I241="Fisico",N241=1),1,IF(AND(N241=1,$I241="Electronico"),2,IF(N241=1,VLOOKUP($C241&amp;"|"&amp;$B241&amp;"|"&amp;$D241,Empresas!$C$6:$CC$92,$G241+6+1,0),0))))</f>
        <v>1</v>
      </c>
      <c r="AF241" s="147">
        <f>IF(AND($I241="Si",O241=1),1,IF(AND($I241="Fisico",O241=1),1,IF(AND(O241=1,$I241="Electronico"),2,IF(O241=1,VLOOKUP($C241&amp;"|"&amp;$B241&amp;"|"&amp;$D241,Empresas!$C$6:$CC$92,$G241+6+1,0),0))))</f>
        <v>1</v>
      </c>
      <c r="AG241" s="147">
        <f>IF(AND($I241="Si",P241=1),1,IF(AND($I241="Fisico",P241=1),1,IF(AND(P241=1,$I241="Electronico"),2,IF(P241=1,VLOOKUP($C241&amp;"|"&amp;$B241&amp;"|"&amp;$D241,Empresas!$C$6:$CC$92,$G241+6+1,0),0))))</f>
        <v>1</v>
      </c>
      <c r="AH241" s="147">
        <f>IF(AND($I241="Si",Q241=1),1,IF(AND($I241="Fisico",Q241=1),1,IF(AND(Q241=1,$I241="Electronico"),2,IF(Q241=1,VLOOKUP($C241&amp;"|"&amp;$B241&amp;"|"&amp;$D241,Empresas!$C$6:$CC$92,$G241+6+1,0),0))))</f>
        <v>0</v>
      </c>
      <c r="AI241" s="147">
        <f>IF(AND($I241="Si",R241=1),1,IF(AND($I241="Fisico",R241=1),1,IF(AND(R241=1,$I241="Electronico"),2,IF(R241=1,VLOOKUP($C241&amp;"|"&amp;$B241&amp;"|"&amp;$D241,Empresas!$C$6:$CC$92,$G241+6+1,0),0))))</f>
        <v>0</v>
      </c>
      <c r="AJ241" s="147">
        <f>IF(AND($I241="Si",S241=1),1,IF(AND($I241="Fisico",S241=1),1,IF(AND(S241=1,$I241="Electronico"),2,IF(S241=1,VLOOKUP($C241&amp;"|"&amp;$B241&amp;"|"&amp;$D241,Empresas!$C$6:$CC$92,$G241+6+1,0),0))))</f>
        <v>0</v>
      </c>
      <c r="AK241" s="147">
        <f>IF(AND($I241="Si",T241=1),1,IF(AND($I241="Fisico",T241=1),1,IF(AND(T241=1,$I241="Electronico"),2,IF(T241=1,VLOOKUP($C241&amp;"|"&amp;$B241&amp;"|"&amp;$D241,Empresas!$C$6:$CC$92,$G241+6+1,0),0))))</f>
        <v>0</v>
      </c>
      <c r="AL241" s="147">
        <f>IF(AND($I241="Si",U241=1),1,IF(AND($I241="Fisico",U241=1),1,IF(AND(U241=1,$I241="Electronico"),2,IF(U241=1,VLOOKUP($C241&amp;"|"&amp;$B241&amp;"|"&amp;$D241,Empresas!$C$6:$CC$92,$G241+6+1,0),0))))</f>
        <v>0</v>
      </c>
      <c r="AM241" s="149">
        <f t="shared" si="34"/>
        <v>7</v>
      </c>
      <c r="AN241" s="149">
        <f t="shared" si="35"/>
        <v>8</v>
      </c>
      <c r="AO241" s="152">
        <f t="shared" si="36"/>
        <v>0.875</v>
      </c>
    </row>
    <row r="242" spans="1:41" x14ac:dyDescent="0.25">
      <c r="A242" s="143" t="str">
        <f>VLOOKUP(D242,Empresas!$D$7:$F$91,3,0)</f>
        <v>Yulisa</v>
      </c>
      <c r="B242" s="144" t="str">
        <f>VLOOKUP(D242,Empresas!$D$7:$G$91,4,0)</f>
        <v>Lorenzo</v>
      </c>
      <c r="C242" s="144" t="s">
        <v>544</v>
      </c>
      <c r="D242" s="144" t="s">
        <v>198</v>
      </c>
      <c r="E242" s="144" t="str">
        <f>VLOOKUP(D242,Empresas!$D$7:$E$92,2,0)</f>
        <v>EXIMPORT VALLE DEL NORTE SAC</v>
      </c>
      <c r="F242" s="144" t="s">
        <v>187</v>
      </c>
      <c r="G242" s="145">
        <f t="shared" si="40"/>
        <v>66</v>
      </c>
      <c r="H242" s="145" t="str">
        <f>VLOOKUP(D242,Empresas!$D$6:$L$92,7,0)</f>
        <v>Trimestral</v>
      </c>
      <c r="I242" s="144" t="str">
        <f>VLOOKUP(VLOOKUP(D242&amp;"|"&amp;B242,Empresas!$I$7:$CB$92,G242,0),Tablas!$A$13:$B$14,2,0)</f>
        <v>Si</v>
      </c>
      <c r="J242" s="78">
        <v>1</v>
      </c>
      <c r="K242" s="78">
        <v>1</v>
      </c>
      <c r="L242" s="78">
        <v>1</v>
      </c>
      <c r="M242" s="78">
        <v>1</v>
      </c>
      <c r="N242" s="78">
        <v>1</v>
      </c>
      <c r="O242" s="78">
        <v>1</v>
      </c>
      <c r="P242" s="78">
        <v>1</v>
      </c>
      <c r="Q242" s="78">
        <v>1</v>
      </c>
      <c r="R242" s="78"/>
      <c r="S242" s="78"/>
      <c r="T242" s="78"/>
      <c r="U242" s="78"/>
      <c r="V242" s="78" t="str">
        <f>VLOOKUP(D242,Empresas!$D$7:$CF$91,81,0)</f>
        <v>B</v>
      </c>
      <c r="W242" s="78" t="str">
        <f>VLOOKUP(D242,Empresas!$D$7:$M$91,10,0)</f>
        <v>Mype</v>
      </c>
      <c r="X242" s="69" t="str">
        <f t="shared" si="32"/>
        <v>SI</v>
      </c>
      <c r="Y242" s="153" t="str">
        <f t="shared" si="33"/>
        <v>Si aplica</v>
      </c>
      <c r="Z242" s="147">
        <f>IF(Y242="No aplica",0,IF(I242="no",0,IF(I242="No aplica",0,IF(I242="Si",1,IF(I242="Fisico",1,IF(I242="Electronico",2,VLOOKUP(C242&amp;"|"&amp;B242&amp;"|"&amp;D242,Empresas!$C$6:$CC$92,G242+6+1,0)))))))</f>
        <v>1</v>
      </c>
      <c r="AA242" s="147">
        <f>IF(AND($I242="Si",J242=1),1,IF(AND($I242="Fisico",J242=1),1,IF(AND(J242=1,$I242="Electronico"),2,IF(J242=1,VLOOKUP($C242&amp;"|"&amp;$B242&amp;"|"&amp;$D242,Empresas!$C$6:$CC$92,$G242+6+1,0),0))))</f>
        <v>1</v>
      </c>
      <c r="AB242" s="147">
        <f>IF(AND($I242="Si",K242=1),1,IF(AND($I242="Fisico",K242=1),1,IF(AND(K242=1,$I242="Electronico"),2,IF(K242=1,VLOOKUP($C242&amp;"|"&amp;$B242&amp;"|"&amp;$D242,Empresas!$C$6:$CC$92,$G242+6+1,0),0))))</f>
        <v>1</v>
      </c>
      <c r="AC242" s="147">
        <f>IF(AND($I242="Si",L242=1),1,IF(AND($I242="Fisico",L242=1),1,IF(AND(L242=1,$I242="Electronico"),2,IF(L242=1,VLOOKUP($C242&amp;"|"&amp;$B242&amp;"|"&amp;$D242,Empresas!$C$6:$CC$92,$G242+6+1,0),0))))</f>
        <v>1</v>
      </c>
      <c r="AD242" s="147">
        <f>IF(AND($I242="Si",M242=1),1,IF(AND($I242="Fisico",M242=1),1,IF(AND(M242=1,$I242="Electronico"),2,IF(M242=1,VLOOKUP($C242&amp;"|"&amp;$B242&amp;"|"&amp;$D242,Empresas!$C$6:$CC$92,$G242+6+1,0),0))))</f>
        <v>1</v>
      </c>
      <c r="AE242" s="147">
        <f>IF(AND($I242="Si",N242=1),1,IF(AND($I242="Fisico",N242=1),1,IF(AND(N242=1,$I242="Electronico"),2,IF(N242=1,VLOOKUP($C242&amp;"|"&amp;$B242&amp;"|"&amp;$D242,Empresas!$C$6:$CC$92,$G242+6+1,0),0))))</f>
        <v>1</v>
      </c>
      <c r="AF242" s="147">
        <f>IF(AND($I242="Si",O242=1),1,IF(AND($I242="Fisico",O242=1),1,IF(AND(O242=1,$I242="Electronico"),2,IF(O242=1,VLOOKUP($C242&amp;"|"&amp;$B242&amp;"|"&amp;$D242,Empresas!$C$6:$CC$92,$G242+6+1,0),0))))</f>
        <v>1</v>
      </c>
      <c r="AG242" s="147">
        <f>IF(AND($I242="Si",P242=1),1,IF(AND($I242="Fisico",P242=1),1,IF(AND(P242=1,$I242="Electronico"),2,IF(P242=1,VLOOKUP($C242&amp;"|"&amp;$B242&amp;"|"&amp;$D242,Empresas!$C$6:$CC$92,$G242+6+1,0),0))))</f>
        <v>1</v>
      </c>
      <c r="AH242" s="147">
        <f>IF(AND($I242="Si",Q242=1),1,IF(AND($I242="Fisico",Q242=1),1,IF(AND(Q242=1,$I242="Electronico"),2,IF(Q242=1,VLOOKUP($C242&amp;"|"&amp;$B242&amp;"|"&amp;$D242,Empresas!$C$6:$CC$92,$G242+6+1,0),0))))</f>
        <v>1</v>
      </c>
      <c r="AI242" s="147">
        <f>IF(AND($I242="Si",R242=1),1,IF(AND($I242="Fisico",R242=1),1,IF(AND(R242=1,$I242="Electronico"),2,IF(R242=1,VLOOKUP($C242&amp;"|"&amp;$B242&amp;"|"&amp;$D242,Empresas!$C$6:$CC$92,$G242+6+1,0),0))))</f>
        <v>0</v>
      </c>
      <c r="AJ242" s="147">
        <f>IF(AND($I242="Si",S242=1),1,IF(AND($I242="Fisico",S242=1),1,IF(AND(S242=1,$I242="Electronico"),2,IF(S242=1,VLOOKUP($C242&amp;"|"&amp;$B242&amp;"|"&amp;$D242,Empresas!$C$6:$CC$92,$G242+6+1,0),0))))</f>
        <v>0</v>
      </c>
      <c r="AK242" s="147">
        <f>IF(AND($I242="Si",T242=1),1,IF(AND($I242="Fisico",T242=1),1,IF(AND(T242=1,$I242="Electronico"),2,IF(T242=1,VLOOKUP($C242&amp;"|"&amp;$B242&amp;"|"&amp;$D242,Empresas!$C$6:$CC$92,$G242+6+1,0),0))))</f>
        <v>0</v>
      </c>
      <c r="AL242" s="147">
        <f>IF(AND($I242="Si",U242=1),1,IF(AND($I242="Fisico",U242=1),1,IF(AND(U242=1,$I242="Electronico"),2,IF(U242=1,VLOOKUP($C242&amp;"|"&amp;$B242&amp;"|"&amp;$D242,Empresas!$C$6:$CC$92,$G242+6+1,0),0))))</f>
        <v>0</v>
      </c>
      <c r="AM242" s="149">
        <f t="shared" si="34"/>
        <v>8</v>
      </c>
      <c r="AN242" s="149">
        <f t="shared" si="35"/>
        <v>8</v>
      </c>
      <c r="AO242" s="152">
        <f t="shared" si="36"/>
        <v>1</v>
      </c>
    </row>
    <row r="243" spans="1:41" x14ac:dyDescent="0.25">
      <c r="A243" s="143" t="str">
        <f>VLOOKUP(D243,Empresas!$D$7:$F$91,3,0)</f>
        <v>Yulisa</v>
      </c>
      <c r="B243" s="144" t="str">
        <f>VLOOKUP(D243,Empresas!$D$7:$G$91,4,0)</f>
        <v>Lorenzo</v>
      </c>
      <c r="C243" s="144" t="s">
        <v>544</v>
      </c>
      <c r="D243" s="144" t="s">
        <v>198</v>
      </c>
      <c r="E243" s="144" t="str">
        <f>VLOOKUP(D243,Empresas!$D$7:$E$92,2,0)</f>
        <v>EXIMPORT VALLE DEL NORTE SAC</v>
      </c>
      <c r="F243" s="144" t="s">
        <v>188</v>
      </c>
      <c r="G243" s="145">
        <f t="shared" si="40"/>
        <v>67</v>
      </c>
      <c r="H243" s="145" t="str">
        <f>VLOOKUP(D243,Empresas!$D$6:$L$92,7,0)</f>
        <v>Trimestral</v>
      </c>
      <c r="I243" s="144" t="str">
        <f>VLOOKUP(VLOOKUP(D243&amp;"|"&amp;B243,Empresas!$I$7:$CB$92,G243,0),Tablas!$A$13:$B$14,2,0)</f>
        <v>No</v>
      </c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 t="str">
        <f>VLOOKUP(D243,Empresas!$D$7:$CF$91,81,0)</f>
        <v>B</v>
      </c>
      <c r="W243" s="78" t="str">
        <f>VLOOKUP(D243,Empresas!$D$7:$M$91,10,0)</f>
        <v>Mype</v>
      </c>
      <c r="X243" s="69" t="str">
        <f t="shared" si="32"/>
        <v>SI</v>
      </c>
      <c r="Y243" s="153" t="str">
        <f t="shared" si="33"/>
        <v>No aplica</v>
      </c>
      <c r="Z243" s="147">
        <f>IF(Y243="No aplica",0,IF(I243="no",0,IF(I243="No aplica",0,IF(I243="Si",1,IF(I243="Fisico",1,IF(I243="Electronico",2,VLOOKUP(C243&amp;"|"&amp;B243&amp;"|"&amp;D243,Empresas!$C$6:$CC$92,G243+6+1,0)))))))</f>
        <v>0</v>
      </c>
      <c r="AA243" s="147">
        <f>IF(AND($I243="Si",J243=1),1,IF(AND($I243="Fisico",J243=1),1,IF(AND(J243=1,$I243="Electronico"),2,IF(J243=1,VLOOKUP($C243&amp;"|"&amp;$B243&amp;"|"&amp;$D243,Empresas!$C$6:$CC$92,$G243+6+1,0),0))))</f>
        <v>0</v>
      </c>
      <c r="AB243" s="147">
        <f>IF(AND($I243="Si",K243=1),1,IF(AND($I243="Fisico",K243=1),1,IF(AND(K243=1,$I243="Electronico"),2,IF(K243=1,VLOOKUP($C243&amp;"|"&amp;$B243&amp;"|"&amp;$D243,Empresas!$C$6:$CC$92,$G243+6+1,0),0))))</f>
        <v>0</v>
      </c>
      <c r="AC243" s="147">
        <f>IF(AND($I243="Si",L243=1),1,IF(AND($I243="Fisico",L243=1),1,IF(AND(L243=1,$I243="Electronico"),2,IF(L243=1,VLOOKUP($C243&amp;"|"&amp;$B243&amp;"|"&amp;$D243,Empresas!$C$6:$CC$92,$G243+6+1,0),0))))</f>
        <v>0</v>
      </c>
      <c r="AD243" s="147">
        <f>IF(AND($I243="Si",M243=1),1,IF(AND($I243="Fisico",M243=1),1,IF(AND(M243=1,$I243="Electronico"),2,IF(M243=1,VLOOKUP($C243&amp;"|"&amp;$B243&amp;"|"&amp;$D243,Empresas!$C$6:$CC$92,$G243+6+1,0),0))))</f>
        <v>0</v>
      </c>
      <c r="AE243" s="147">
        <f>IF(AND($I243="Si",N243=1),1,IF(AND($I243="Fisico",N243=1),1,IF(AND(N243=1,$I243="Electronico"),2,IF(N243=1,VLOOKUP($C243&amp;"|"&amp;$B243&amp;"|"&amp;$D243,Empresas!$C$6:$CC$92,$G243+6+1,0),0))))</f>
        <v>0</v>
      </c>
      <c r="AF243" s="147">
        <f>IF(AND($I243="Si",O243=1),1,IF(AND($I243="Fisico",O243=1),1,IF(AND(O243=1,$I243="Electronico"),2,IF(O243=1,VLOOKUP($C243&amp;"|"&amp;$B243&amp;"|"&amp;$D243,Empresas!$C$6:$CC$92,$G243+6+1,0),0))))</f>
        <v>0</v>
      </c>
      <c r="AG243" s="147">
        <f>IF(AND($I243="Si",P243=1),1,IF(AND($I243="Fisico",P243=1),1,IF(AND(P243=1,$I243="Electronico"),2,IF(P243=1,VLOOKUP($C243&amp;"|"&amp;$B243&amp;"|"&amp;$D243,Empresas!$C$6:$CC$92,$G243+6+1,0),0))))</f>
        <v>0</v>
      </c>
      <c r="AH243" s="147">
        <f>IF(AND($I243="Si",Q243=1),1,IF(AND($I243="Fisico",Q243=1),1,IF(AND(Q243=1,$I243="Electronico"),2,IF(Q243=1,VLOOKUP($C243&amp;"|"&amp;$B243&amp;"|"&amp;$D243,Empresas!$C$6:$CC$92,$G243+6+1,0),0))))</f>
        <v>0</v>
      </c>
      <c r="AI243" s="147">
        <f>IF(AND($I243="Si",R243=1),1,IF(AND($I243="Fisico",R243=1),1,IF(AND(R243=1,$I243="Electronico"),2,IF(R243=1,VLOOKUP($C243&amp;"|"&amp;$B243&amp;"|"&amp;$D243,Empresas!$C$6:$CC$92,$G243+6+1,0),0))))</f>
        <v>0</v>
      </c>
      <c r="AJ243" s="147">
        <f>IF(AND($I243="Si",S243=1),1,IF(AND($I243="Fisico",S243=1),1,IF(AND(S243=1,$I243="Electronico"),2,IF(S243=1,VLOOKUP($C243&amp;"|"&amp;$B243&amp;"|"&amp;$D243,Empresas!$C$6:$CC$92,$G243+6+1,0),0))))</f>
        <v>0</v>
      </c>
      <c r="AK243" s="147">
        <f>IF(AND($I243="Si",T243=1),1,IF(AND($I243="Fisico",T243=1),1,IF(AND(T243=1,$I243="Electronico"),2,IF(T243=1,VLOOKUP($C243&amp;"|"&amp;$B243&amp;"|"&amp;$D243,Empresas!$C$6:$CC$92,$G243+6+1,0),0))))</f>
        <v>0</v>
      </c>
      <c r="AL243" s="147">
        <f>IF(AND($I243="Si",U243=1),1,IF(AND($I243="Fisico",U243=1),1,IF(AND(U243=1,$I243="Electronico"),2,IF(U243=1,VLOOKUP($C243&amp;"|"&amp;$B243&amp;"|"&amp;$D243,Empresas!$C$6:$CC$92,$G243+6+1,0),0))))</f>
        <v>0</v>
      </c>
      <c r="AM243" s="149">
        <f t="shared" si="34"/>
        <v>0</v>
      </c>
      <c r="AN243" s="149">
        <f t="shared" si="35"/>
        <v>0</v>
      </c>
      <c r="AO243" s="152">
        <f t="shared" si="36"/>
        <v>0</v>
      </c>
    </row>
    <row r="244" spans="1:41" x14ac:dyDescent="0.25">
      <c r="A244" s="143" t="str">
        <f>VLOOKUP(D244,Empresas!$D$7:$F$91,3,0)</f>
        <v>Yulisa</v>
      </c>
      <c r="B244" s="144" t="str">
        <f>VLOOKUP(D244,Empresas!$D$7:$G$91,4,0)</f>
        <v>Lorenzo</v>
      </c>
      <c r="C244" s="144" t="s">
        <v>544</v>
      </c>
      <c r="D244" s="144" t="s">
        <v>198</v>
      </c>
      <c r="E244" s="144" t="str">
        <f>VLOOKUP(D244,Empresas!$D$7:$E$92,2,0)</f>
        <v>EXIMPORT VALLE DEL NORTE SAC</v>
      </c>
      <c r="F244" s="144" t="s">
        <v>189</v>
      </c>
      <c r="G244" s="145">
        <f t="shared" si="40"/>
        <v>68</v>
      </c>
      <c r="H244" s="145" t="str">
        <f>VLOOKUP(D244,Empresas!$D$6:$L$92,7,0)</f>
        <v>Trimestral</v>
      </c>
      <c r="I244" s="144" t="str">
        <f>VLOOKUP(VLOOKUP(D244&amp;"|"&amp;B244,Empresas!$I$7:$CB$92,G244,0),Tablas!$A$13:$B$14,2,0)</f>
        <v>No</v>
      </c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 t="str">
        <f>VLOOKUP(D244,Empresas!$D$7:$CF$91,81,0)</f>
        <v>B</v>
      </c>
      <c r="W244" s="78" t="str">
        <f>VLOOKUP(D244,Empresas!$D$7:$M$91,10,0)</f>
        <v>Mype</v>
      </c>
      <c r="X244" s="69" t="str">
        <f t="shared" si="32"/>
        <v>SI</v>
      </c>
      <c r="Y244" s="153" t="str">
        <f t="shared" si="33"/>
        <v>No aplica</v>
      </c>
      <c r="Z244" s="147">
        <f>IF(Y244="No aplica",0,IF(I244="no",0,IF(I244="No aplica",0,IF(I244="Si",1,IF(I244="Fisico",1,IF(I244="Electronico",2,VLOOKUP(C244&amp;"|"&amp;B244&amp;"|"&amp;D244,Empresas!$C$6:$CC$92,G244+6+1,0)))))))</f>
        <v>0</v>
      </c>
      <c r="AA244" s="147">
        <f>IF(AND($I244="Si",J244=1),1,IF(AND($I244="Fisico",J244=1),1,IF(AND(J244=1,$I244="Electronico"),2,IF(J244=1,VLOOKUP($C244&amp;"|"&amp;$B244&amp;"|"&amp;$D244,Empresas!$C$6:$CC$92,$G244+6+1,0),0))))</f>
        <v>0</v>
      </c>
      <c r="AB244" s="147">
        <f>IF(AND($I244="Si",K244=1),1,IF(AND($I244="Fisico",K244=1),1,IF(AND(K244=1,$I244="Electronico"),2,IF(K244=1,VLOOKUP($C244&amp;"|"&amp;$B244&amp;"|"&amp;$D244,Empresas!$C$6:$CC$92,$G244+6+1,0),0))))</f>
        <v>0</v>
      </c>
      <c r="AC244" s="147">
        <f>IF(AND($I244="Si",L244=1),1,IF(AND($I244="Fisico",L244=1),1,IF(AND(L244=1,$I244="Electronico"),2,IF(L244=1,VLOOKUP($C244&amp;"|"&amp;$B244&amp;"|"&amp;$D244,Empresas!$C$6:$CC$92,$G244+6+1,0),0))))</f>
        <v>0</v>
      </c>
      <c r="AD244" s="147">
        <f>IF(AND($I244="Si",M244=1),1,IF(AND($I244="Fisico",M244=1),1,IF(AND(M244=1,$I244="Electronico"),2,IF(M244=1,VLOOKUP($C244&amp;"|"&amp;$B244&amp;"|"&amp;$D244,Empresas!$C$6:$CC$92,$G244+6+1,0),0))))</f>
        <v>0</v>
      </c>
      <c r="AE244" s="147">
        <f>IF(AND($I244="Si",N244=1),1,IF(AND($I244="Fisico",N244=1),1,IF(AND(N244=1,$I244="Electronico"),2,IF(N244=1,VLOOKUP($C244&amp;"|"&amp;$B244&amp;"|"&amp;$D244,Empresas!$C$6:$CC$92,$G244+6+1,0),0))))</f>
        <v>0</v>
      </c>
      <c r="AF244" s="147">
        <f>IF(AND($I244="Si",O244=1),1,IF(AND($I244="Fisico",O244=1),1,IF(AND(O244=1,$I244="Electronico"),2,IF(O244=1,VLOOKUP($C244&amp;"|"&amp;$B244&amp;"|"&amp;$D244,Empresas!$C$6:$CC$92,$G244+6+1,0),0))))</f>
        <v>0</v>
      </c>
      <c r="AG244" s="147">
        <f>IF(AND($I244="Si",P244=1),1,IF(AND($I244="Fisico",P244=1),1,IF(AND(P244=1,$I244="Electronico"),2,IF(P244=1,VLOOKUP($C244&amp;"|"&amp;$B244&amp;"|"&amp;$D244,Empresas!$C$6:$CC$92,$G244+6+1,0),0))))</f>
        <v>0</v>
      </c>
      <c r="AH244" s="147">
        <f>IF(AND($I244="Si",Q244=1),1,IF(AND($I244="Fisico",Q244=1),1,IF(AND(Q244=1,$I244="Electronico"),2,IF(Q244=1,VLOOKUP($C244&amp;"|"&amp;$B244&amp;"|"&amp;$D244,Empresas!$C$6:$CC$92,$G244+6+1,0),0))))</f>
        <v>0</v>
      </c>
      <c r="AI244" s="147">
        <f>IF(AND($I244="Si",R244=1),1,IF(AND($I244="Fisico",R244=1),1,IF(AND(R244=1,$I244="Electronico"),2,IF(R244=1,VLOOKUP($C244&amp;"|"&amp;$B244&amp;"|"&amp;$D244,Empresas!$C$6:$CC$92,$G244+6+1,0),0))))</f>
        <v>0</v>
      </c>
      <c r="AJ244" s="147">
        <f>IF(AND($I244="Si",S244=1),1,IF(AND($I244="Fisico",S244=1),1,IF(AND(S244=1,$I244="Electronico"),2,IF(S244=1,VLOOKUP($C244&amp;"|"&amp;$B244&amp;"|"&amp;$D244,Empresas!$C$6:$CC$92,$G244+6+1,0),0))))</f>
        <v>0</v>
      </c>
      <c r="AK244" s="147">
        <f>IF(AND($I244="Si",T244=1),1,IF(AND($I244="Fisico",T244=1),1,IF(AND(T244=1,$I244="Electronico"),2,IF(T244=1,VLOOKUP($C244&amp;"|"&amp;$B244&amp;"|"&amp;$D244,Empresas!$C$6:$CC$92,$G244+6+1,0),0))))</f>
        <v>0</v>
      </c>
      <c r="AL244" s="147">
        <f>IF(AND($I244="Si",U244=1),1,IF(AND($I244="Fisico",U244=1),1,IF(AND(U244=1,$I244="Electronico"),2,IF(U244=1,VLOOKUP($C244&amp;"|"&amp;$B244&amp;"|"&amp;$D244,Empresas!$C$6:$CC$92,$G244+6+1,0),0))))</f>
        <v>0</v>
      </c>
      <c r="AM244" s="149">
        <f t="shared" si="34"/>
        <v>0</v>
      </c>
      <c r="AN244" s="149">
        <f t="shared" si="35"/>
        <v>0</v>
      </c>
      <c r="AO244" s="152">
        <f t="shared" si="36"/>
        <v>0</v>
      </c>
    </row>
    <row r="245" spans="1:41" x14ac:dyDescent="0.25">
      <c r="A245" s="143" t="str">
        <f>VLOOKUP(D245,Empresas!$D$7:$F$91,3,0)</f>
        <v>Yulisa</v>
      </c>
      <c r="B245" s="144" t="str">
        <f>VLOOKUP(D245,Empresas!$D$7:$G$91,4,0)</f>
        <v>Lorenzo</v>
      </c>
      <c r="C245" s="144" t="s">
        <v>544</v>
      </c>
      <c r="D245" s="144" t="s">
        <v>198</v>
      </c>
      <c r="E245" s="144" t="str">
        <f>VLOOKUP(D245,Empresas!$D$7:$E$92,2,0)</f>
        <v>EXIMPORT VALLE DEL NORTE SAC</v>
      </c>
      <c r="F245" s="144" t="s">
        <v>190</v>
      </c>
      <c r="G245" s="145">
        <f t="shared" si="40"/>
        <v>69</v>
      </c>
      <c r="H245" s="145" t="str">
        <f>VLOOKUP(D245,Empresas!$D$6:$L$92,7,0)</f>
        <v>Trimestral</v>
      </c>
      <c r="I245" s="144" t="str">
        <f>VLOOKUP(VLOOKUP(D245&amp;"|"&amp;B245,Empresas!$I$7:$CB$92,G245,0),Tablas!$A$13:$B$14,2,0)</f>
        <v>No</v>
      </c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 t="str">
        <f>VLOOKUP(D245,Empresas!$D$7:$CF$91,81,0)</f>
        <v>B</v>
      </c>
      <c r="W245" s="78" t="str">
        <f>VLOOKUP(D245,Empresas!$D$7:$M$91,10,0)</f>
        <v>Mype</v>
      </c>
      <c r="X245" s="69" t="str">
        <f t="shared" si="32"/>
        <v>NO</v>
      </c>
      <c r="Y245" s="153" t="str">
        <f t="shared" si="33"/>
        <v>No aplica</v>
      </c>
      <c r="Z245" s="147">
        <f>IF(Y245="No aplica",0,IF(I245="no",0,IF(I245="No aplica",0,IF(I245="Si",1,IF(I245="Fisico",1,IF(I245="Electronico",2,VLOOKUP(C245&amp;"|"&amp;B245&amp;"|"&amp;D245,Empresas!$C$6:$CC$92,G245+6+1,0)))))))</f>
        <v>0</v>
      </c>
      <c r="AA245" s="147">
        <f>IF(AND($I245="Si",J245=1),1,IF(AND($I245="Fisico",J245=1),1,IF(AND(J245=1,$I245="Electronico"),2,IF(J245=1,VLOOKUP($C245&amp;"|"&amp;$B245&amp;"|"&amp;$D245,Empresas!$C$6:$CC$92,$G245+6+1,0),0))))</f>
        <v>0</v>
      </c>
      <c r="AB245" s="147">
        <f>IF(AND($I245="Si",K245=1),1,IF(AND($I245="Fisico",K245=1),1,IF(AND(K245=1,$I245="Electronico"),2,IF(K245=1,VLOOKUP($C245&amp;"|"&amp;$B245&amp;"|"&amp;$D245,Empresas!$C$6:$CC$92,$G245+6+1,0),0))))</f>
        <v>0</v>
      </c>
      <c r="AC245" s="147">
        <f>IF(AND($I245="Si",L245=1),1,IF(AND($I245="Fisico",L245=1),1,IF(AND(L245=1,$I245="Electronico"),2,IF(L245=1,VLOOKUP($C245&amp;"|"&amp;$B245&amp;"|"&amp;$D245,Empresas!$C$6:$CC$92,$G245+6+1,0),0))))</f>
        <v>0</v>
      </c>
      <c r="AD245" s="147">
        <f>IF(AND($I245="Si",M245=1),1,IF(AND($I245="Fisico",M245=1),1,IF(AND(M245=1,$I245="Electronico"),2,IF(M245=1,VLOOKUP($C245&amp;"|"&amp;$B245&amp;"|"&amp;$D245,Empresas!$C$6:$CC$92,$G245+6+1,0),0))))</f>
        <v>0</v>
      </c>
      <c r="AE245" s="147">
        <f>IF(AND($I245="Si",N245=1),1,IF(AND($I245="Fisico",N245=1),1,IF(AND(N245=1,$I245="Electronico"),2,IF(N245=1,VLOOKUP($C245&amp;"|"&amp;$B245&amp;"|"&amp;$D245,Empresas!$C$6:$CC$92,$G245+6+1,0),0))))</f>
        <v>0</v>
      </c>
      <c r="AF245" s="147">
        <f>IF(AND($I245="Si",O245=1),1,IF(AND($I245="Fisico",O245=1),1,IF(AND(O245=1,$I245="Electronico"),2,IF(O245=1,VLOOKUP($C245&amp;"|"&amp;$B245&amp;"|"&amp;$D245,Empresas!$C$6:$CC$92,$G245+6+1,0),0))))</f>
        <v>0</v>
      </c>
      <c r="AG245" s="147">
        <f>IF(AND($I245="Si",P245=1),1,IF(AND($I245="Fisico",P245=1),1,IF(AND(P245=1,$I245="Electronico"),2,IF(P245=1,VLOOKUP($C245&amp;"|"&amp;$B245&amp;"|"&amp;$D245,Empresas!$C$6:$CC$92,$G245+6+1,0),0))))</f>
        <v>0</v>
      </c>
      <c r="AH245" s="147">
        <f>IF(AND($I245="Si",Q245=1),1,IF(AND($I245="Fisico",Q245=1),1,IF(AND(Q245=1,$I245="Electronico"),2,IF(Q245=1,VLOOKUP($C245&amp;"|"&amp;$B245&amp;"|"&amp;$D245,Empresas!$C$6:$CC$92,$G245+6+1,0),0))))</f>
        <v>0</v>
      </c>
      <c r="AI245" s="147">
        <f>IF(AND($I245="Si",R245=1),1,IF(AND($I245="Fisico",R245=1),1,IF(AND(R245=1,$I245="Electronico"),2,IF(R245=1,VLOOKUP($C245&amp;"|"&amp;$B245&amp;"|"&amp;$D245,Empresas!$C$6:$CC$92,$G245+6+1,0),0))))</f>
        <v>0</v>
      </c>
      <c r="AJ245" s="147">
        <f>IF(AND($I245="Si",S245=1),1,IF(AND($I245="Fisico",S245=1),1,IF(AND(S245=1,$I245="Electronico"),2,IF(S245=1,VLOOKUP($C245&amp;"|"&amp;$B245&amp;"|"&amp;$D245,Empresas!$C$6:$CC$92,$G245+6+1,0),0))))</f>
        <v>0</v>
      </c>
      <c r="AK245" s="147">
        <f>IF(AND($I245="Si",T245=1),1,IF(AND($I245="Fisico",T245=1),1,IF(AND(T245=1,$I245="Electronico"),2,IF(T245=1,VLOOKUP($C245&amp;"|"&amp;$B245&amp;"|"&amp;$D245,Empresas!$C$6:$CC$92,$G245+6+1,0),0))))</f>
        <v>0</v>
      </c>
      <c r="AL245" s="147">
        <f>IF(AND($I245="Si",U245=1),1,IF(AND($I245="Fisico",U245=1),1,IF(AND(U245=1,$I245="Electronico"),2,IF(U245=1,VLOOKUP($C245&amp;"|"&amp;$B245&amp;"|"&amp;$D245,Empresas!$C$6:$CC$92,$G245+6+1,0),0))))</f>
        <v>0</v>
      </c>
      <c r="AM245" s="149">
        <f t="shared" si="34"/>
        <v>0</v>
      </c>
      <c r="AN245" s="149">
        <f t="shared" si="35"/>
        <v>0</v>
      </c>
      <c r="AO245" s="152">
        <f t="shared" si="36"/>
        <v>0</v>
      </c>
    </row>
    <row r="246" spans="1:41" x14ac:dyDescent="0.25">
      <c r="A246" s="143" t="str">
        <f>VLOOKUP(D246,Empresas!$D$7:$F$91,3,0)</f>
        <v>Yulisa</v>
      </c>
      <c r="B246" s="144" t="str">
        <f>VLOOKUP(D246,Empresas!$D$7:$G$91,4,0)</f>
        <v>Lorenzo</v>
      </c>
      <c r="C246" s="144" t="s">
        <v>544</v>
      </c>
      <c r="D246" s="144" t="s">
        <v>198</v>
      </c>
      <c r="E246" s="144" t="str">
        <f>VLOOKUP(D246,Empresas!$D$7:$E$92,2,0)</f>
        <v>EXIMPORT VALLE DEL NORTE SAC</v>
      </c>
      <c r="F246" s="146" t="s">
        <v>191</v>
      </c>
      <c r="G246" s="145">
        <f t="shared" si="40"/>
        <v>70</v>
      </c>
      <c r="H246" s="145" t="str">
        <f>VLOOKUP(D246,Empresas!$D$6:$L$92,7,0)</f>
        <v>Trimestral</v>
      </c>
      <c r="I246" s="144" t="str">
        <f>VLOOKUP(VLOOKUP(D246&amp;"|"&amp;B246,Empresas!$I$7:$CB$92,G246,0),Tablas!$A$13:$B$14,2,0)</f>
        <v>Si</v>
      </c>
      <c r="J246" s="78">
        <v>1</v>
      </c>
      <c r="K246" s="78">
        <v>1</v>
      </c>
      <c r="L246" s="78">
        <v>1</v>
      </c>
      <c r="M246" s="78">
        <v>1</v>
      </c>
      <c r="N246" s="78">
        <v>1</v>
      </c>
      <c r="O246" s="78">
        <v>1</v>
      </c>
      <c r="P246" s="78">
        <v>1</v>
      </c>
      <c r="Q246" s="78">
        <v>1</v>
      </c>
      <c r="R246" s="78"/>
      <c r="S246" s="78"/>
      <c r="T246" s="78"/>
      <c r="U246" s="78"/>
      <c r="V246" s="78" t="str">
        <f>VLOOKUP(D246,Empresas!$D$7:$CF$91,81,0)</f>
        <v>B</v>
      </c>
      <c r="W246" s="78" t="str">
        <f>VLOOKUP(D246,Empresas!$D$7:$M$91,10,0)</f>
        <v>Mype</v>
      </c>
      <c r="X246" s="69" t="str">
        <f t="shared" si="32"/>
        <v>NO</v>
      </c>
      <c r="Y246" s="153" t="str">
        <f t="shared" si="33"/>
        <v>Si aplica</v>
      </c>
      <c r="Z246" s="147">
        <f>IF(Y246="No aplica",0,IF(I246="no",0,IF(I246="No aplica",0,IF(I246="Si",1,IF(I246="Fisico",1,IF(I246="Electronico",2,VLOOKUP(C246&amp;"|"&amp;B246&amp;"|"&amp;D246,Empresas!$C$6:$CC$92,G246+6+1,0)))))))</f>
        <v>1</v>
      </c>
      <c r="AA246" s="147">
        <f>IF(AND($I246="Si",J246=1),1,IF(AND($I246="Fisico",J246=1),1,IF(AND(J246=1,$I246="Electronico"),2,IF(J246=1,VLOOKUP($C246&amp;"|"&amp;$B246&amp;"|"&amp;$D246,Empresas!$C$6:$CC$92,$G246+6+1,0),0))))</f>
        <v>1</v>
      </c>
      <c r="AB246" s="147">
        <f>IF(AND($I246="Si",K246=1),1,IF(AND($I246="Fisico",K246=1),1,IF(AND(K246=1,$I246="Electronico"),2,IF(K246=1,VLOOKUP($C246&amp;"|"&amp;$B246&amp;"|"&amp;$D246,Empresas!$C$6:$CC$92,$G246+6+1,0),0))))</f>
        <v>1</v>
      </c>
      <c r="AC246" s="147">
        <f>IF(AND($I246="Si",L246=1),1,IF(AND($I246="Fisico",L246=1),1,IF(AND(L246=1,$I246="Electronico"),2,IF(L246=1,VLOOKUP($C246&amp;"|"&amp;$B246&amp;"|"&amp;$D246,Empresas!$C$6:$CC$92,$G246+6+1,0),0))))</f>
        <v>1</v>
      </c>
      <c r="AD246" s="147">
        <f>IF(AND($I246="Si",M246=1),1,IF(AND($I246="Fisico",M246=1),1,IF(AND(M246=1,$I246="Electronico"),2,IF(M246=1,VLOOKUP($C246&amp;"|"&amp;$B246&amp;"|"&amp;$D246,Empresas!$C$6:$CC$92,$G246+6+1,0),0))))</f>
        <v>1</v>
      </c>
      <c r="AE246" s="147">
        <f>IF(AND($I246="Si",N246=1),1,IF(AND($I246="Fisico",N246=1),1,IF(AND(N246=1,$I246="Electronico"),2,IF(N246=1,VLOOKUP($C246&amp;"|"&amp;$B246&amp;"|"&amp;$D246,Empresas!$C$6:$CC$92,$G246+6+1,0),0))))</f>
        <v>1</v>
      </c>
      <c r="AF246" s="147">
        <f>IF(AND($I246="Si",O246=1),1,IF(AND($I246="Fisico",O246=1),1,IF(AND(O246=1,$I246="Electronico"),2,IF(O246=1,VLOOKUP($C246&amp;"|"&amp;$B246&amp;"|"&amp;$D246,Empresas!$C$6:$CC$92,$G246+6+1,0),0))))</f>
        <v>1</v>
      </c>
      <c r="AG246" s="147">
        <f>IF(AND($I246="Si",P246=1),1,IF(AND($I246="Fisico",P246=1),1,IF(AND(P246=1,$I246="Electronico"),2,IF(P246=1,VLOOKUP($C246&amp;"|"&amp;$B246&amp;"|"&amp;$D246,Empresas!$C$6:$CC$92,$G246+6+1,0),0))))</f>
        <v>1</v>
      </c>
      <c r="AH246" s="147">
        <f>IF(AND($I246="Si",Q246=1),1,IF(AND($I246="Fisico",Q246=1),1,IF(AND(Q246=1,$I246="Electronico"),2,IF(Q246=1,VLOOKUP($C246&amp;"|"&amp;$B246&amp;"|"&amp;$D246,Empresas!$C$6:$CC$92,$G246+6+1,0),0))))</f>
        <v>1</v>
      </c>
      <c r="AI246" s="147">
        <f>IF(AND($I246="Si",R246=1),1,IF(AND($I246="Fisico",R246=1),1,IF(AND(R246=1,$I246="Electronico"),2,IF(R246=1,VLOOKUP($C246&amp;"|"&amp;$B246&amp;"|"&amp;$D246,Empresas!$C$6:$CC$92,$G246+6+1,0),0))))</f>
        <v>0</v>
      </c>
      <c r="AJ246" s="147">
        <f>IF(AND($I246="Si",S246=1),1,IF(AND($I246="Fisico",S246=1),1,IF(AND(S246=1,$I246="Electronico"),2,IF(S246=1,VLOOKUP($C246&amp;"|"&amp;$B246&amp;"|"&amp;$D246,Empresas!$C$6:$CC$92,$G246+6+1,0),0))))</f>
        <v>0</v>
      </c>
      <c r="AK246" s="147">
        <f>IF(AND($I246="Si",T246=1),1,IF(AND($I246="Fisico",T246=1),1,IF(AND(T246=1,$I246="Electronico"),2,IF(T246=1,VLOOKUP($C246&amp;"|"&amp;$B246&amp;"|"&amp;$D246,Empresas!$C$6:$CC$92,$G246+6+1,0),0))))</f>
        <v>0</v>
      </c>
      <c r="AL246" s="147">
        <f>IF(AND($I246="Si",U246=1),1,IF(AND($I246="Fisico",U246=1),1,IF(AND(U246=1,$I246="Electronico"),2,IF(U246=1,VLOOKUP($C246&amp;"|"&amp;$B246&amp;"|"&amp;$D246,Empresas!$C$6:$CC$92,$G246+6+1,0),0))))</f>
        <v>0</v>
      </c>
      <c r="AM246" s="149">
        <f t="shared" si="34"/>
        <v>8</v>
      </c>
      <c r="AN246" s="149">
        <f t="shared" si="35"/>
        <v>8</v>
      </c>
      <c r="AO246" s="152">
        <f t="shared" si="36"/>
        <v>1</v>
      </c>
    </row>
    <row r="247" spans="1:41" x14ac:dyDescent="0.25">
      <c r="A247" s="143" t="str">
        <f>VLOOKUP(D247,Empresas!$D$7:$F$91,3,0)</f>
        <v>Yulisa</v>
      </c>
      <c r="B247" s="144" t="str">
        <f>VLOOKUP(D247,Empresas!$D$7:$G$91,4,0)</f>
        <v>Lorenzo</v>
      </c>
      <c r="C247" s="144" t="s">
        <v>544</v>
      </c>
      <c r="D247" s="144" t="s">
        <v>198</v>
      </c>
      <c r="E247" s="144" t="str">
        <f>VLOOKUP(D247,Empresas!$D$7:$E$92,2,0)</f>
        <v>EXIMPORT VALLE DEL NORTE SAC</v>
      </c>
      <c r="F247" s="144" t="s">
        <v>192</v>
      </c>
      <c r="G247" s="145">
        <f t="shared" si="40"/>
        <v>71</v>
      </c>
      <c r="H247" s="145" t="str">
        <f>VLOOKUP(D247,Empresas!$D$6:$L$92,7,0)</f>
        <v>Trimestral</v>
      </c>
      <c r="I247" s="144" t="str">
        <f>VLOOKUP(VLOOKUP(D247&amp;"|"&amp;B247,Empresas!$I$7:$CB$92,G247,0),Tablas!$A$13:$B$14,2,0)</f>
        <v>No</v>
      </c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 t="str">
        <f>VLOOKUP(D247,Empresas!$D$7:$CF$91,81,0)</f>
        <v>B</v>
      </c>
      <c r="W247" s="78" t="str">
        <f>VLOOKUP(D247,Empresas!$D$7:$M$91,10,0)</f>
        <v>Mype</v>
      </c>
      <c r="X247" s="69" t="str">
        <f t="shared" si="32"/>
        <v>NO</v>
      </c>
      <c r="Y247" s="153" t="str">
        <f t="shared" si="33"/>
        <v>No aplica</v>
      </c>
      <c r="Z247" s="147">
        <f>IF(Y247="No aplica",0,IF(I247="no",0,IF(I247="No aplica",0,IF(I247="Si",1,IF(I247="Fisico",1,IF(I247="Electronico",2,VLOOKUP(C247&amp;"|"&amp;B247&amp;"|"&amp;D247,Empresas!$C$6:$CC$92,G247+6+1,0)))))))</f>
        <v>0</v>
      </c>
      <c r="AA247" s="147">
        <f>IF(AND($I247="Si",J247=1),1,IF(AND($I247="Fisico",J247=1),1,IF(AND(J247=1,$I247="Electronico"),2,IF(J247=1,VLOOKUP($C247&amp;"|"&amp;$B247&amp;"|"&amp;$D247,Empresas!$C$6:$CC$92,$G247+6+1,0),0))))</f>
        <v>0</v>
      </c>
      <c r="AB247" s="147">
        <f>IF(AND($I247="Si",K247=1),1,IF(AND($I247="Fisico",K247=1),1,IF(AND(K247=1,$I247="Electronico"),2,IF(K247=1,VLOOKUP($C247&amp;"|"&amp;$B247&amp;"|"&amp;$D247,Empresas!$C$6:$CC$92,$G247+6+1,0),0))))</f>
        <v>0</v>
      </c>
      <c r="AC247" s="147">
        <f>IF(AND($I247="Si",L247=1),1,IF(AND($I247="Fisico",L247=1),1,IF(AND(L247=1,$I247="Electronico"),2,IF(L247=1,VLOOKUP($C247&amp;"|"&amp;$B247&amp;"|"&amp;$D247,Empresas!$C$6:$CC$92,$G247+6+1,0),0))))</f>
        <v>0</v>
      </c>
      <c r="AD247" s="147">
        <f>IF(AND($I247="Si",M247=1),1,IF(AND($I247="Fisico",M247=1),1,IF(AND(M247=1,$I247="Electronico"),2,IF(M247=1,VLOOKUP($C247&amp;"|"&amp;$B247&amp;"|"&amp;$D247,Empresas!$C$6:$CC$92,$G247+6+1,0),0))))</f>
        <v>0</v>
      </c>
      <c r="AE247" s="147">
        <f>IF(AND($I247="Si",N247=1),1,IF(AND($I247="Fisico",N247=1),1,IF(AND(N247=1,$I247="Electronico"),2,IF(N247=1,VLOOKUP($C247&amp;"|"&amp;$B247&amp;"|"&amp;$D247,Empresas!$C$6:$CC$92,$G247+6+1,0),0))))</f>
        <v>0</v>
      </c>
      <c r="AF247" s="147">
        <f>IF(AND($I247="Si",O247=1),1,IF(AND($I247="Fisico",O247=1),1,IF(AND(O247=1,$I247="Electronico"),2,IF(O247=1,VLOOKUP($C247&amp;"|"&amp;$B247&amp;"|"&amp;$D247,Empresas!$C$6:$CC$92,$G247+6+1,0),0))))</f>
        <v>0</v>
      </c>
      <c r="AG247" s="147">
        <f>IF(AND($I247="Si",P247=1),1,IF(AND($I247="Fisico",P247=1),1,IF(AND(P247=1,$I247="Electronico"),2,IF(P247=1,VLOOKUP($C247&amp;"|"&amp;$B247&amp;"|"&amp;$D247,Empresas!$C$6:$CC$92,$G247+6+1,0),0))))</f>
        <v>0</v>
      </c>
      <c r="AH247" s="147">
        <f>IF(AND($I247="Si",Q247=1),1,IF(AND($I247="Fisico",Q247=1),1,IF(AND(Q247=1,$I247="Electronico"),2,IF(Q247=1,VLOOKUP($C247&amp;"|"&amp;$B247&amp;"|"&amp;$D247,Empresas!$C$6:$CC$92,$G247+6+1,0),0))))</f>
        <v>0</v>
      </c>
      <c r="AI247" s="147">
        <f>IF(AND($I247="Si",R247=1),1,IF(AND($I247="Fisico",R247=1),1,IF(AND(R247=1,$I247="Electronico"),2,IF(R247=1,VLOOKUP($C247&amp;"|"&amp;$B247&amp;"|"&amp;$D247,Empresas!$C$6:$CC$92,$G247+6+1,0),0))))</f>
        <v>0</v>
      </c>
      <c r="AJ247" s="147">
        <f>IF(AND($I247="Si",S247=1),1,IF(AND($I247="Fisico",S247=1),1,IF(AND(S247=1,$I247="Electronico"),2,IF(S247=1,VLOOKUP($C247&amp;"|"&amp;$B247&amp;"|"&amp;$D247,Empresas!$C$6:$CC$92,$G247+6+1,0),0))))</f>
        <v>0</v>
      </c>
      <c r="AK247" s="147">
        <f>IF(AND($I247="Si",T247=1),1,IF(AND($I247="Fisico",T247=1),1,IF(AND(T247=1,$I247="Electronico"),2,IF(T247=1,VLOOKUP($C247&amp;"|"&amp;$B247&amp;"|"&amp;$D247,Empresas!$C$6:$CC$92,$G247+6+1,0),0))))</f>
        <v>0</v>
      </c>
      <c r="AL247" s="147">
        <f>IF(AND($I247="Si",U247=1),1,IF(AND($I247="Fisico",U247=1),1,IF(AND(U247=1,$I247="Electronico"),2,IF(U247=1,VLOOKUP($C247&amp;"|"&amp;$B247&amp;"|"&amp;$D247,Empresas!$C$6:$CC$92,$G247+6+1,0),0))))</f>
        <v>0</v>
      </c>
      <c r="AM247" s="149">
        <f t="shared" si="34"/>
        <v>0</v>
      </c>
      <c r="AN247" s="149">
        <f t="shared" si="35"/>
        <v>0</v>
      </c>
      <c r="AO247" s="152">
        <f t="shared" si="36"/>
        <v>0</v>
      </c>
    </row>
    <row r="248" spans="1:41" x14ac:dyDescent="0.25">
      <c r="A248" s="137" t="str">
        <f>VLOOKUP(D248,Empresas!$D$7:$F$91,3,0)</f>
        <v>Gerencia</v>
      </c>
      <c r="B248" s="138" t="str">
        <f>VLOOKUP(D248,Empresas!$D$7:$G$91,4,0)</f>
        <v>Yeleydi</v>
      </c>
      <c r="C248" s="138" t="s">
        <v>544</v>
      </c>
      <c r="D248" s="138" t="s">
        <v>2</v>
      </c>
      <c r="E248" s="138" t="str">
        <f>VLOOKUP(D248,Empresas!$D$7:$E$92,2,0)</f>
        <v>FYR INTERNATIONAL GROUP S.A.C</v>
      </c>
      <c r="F248" s="138" t="s">
        <v>158</v>
      </c>
      <c r="G248" s="139">
        <f>+Empresas!$O$2</f>
        <v>7</v>
      </c>
      <c r="H248" s="139" t="str">
        <f>VLOOKUP(D248,Empresas!$D$6:$L$92,7,0)</f>
        <v>Semestral</v>
      </c>
      <c r="I248" s="138" t="str">
        <f>VLOOKUP(VLOOKUP(D248&amp;"|"&amp;B248,Empresas!$I$7:$CB$92,G248,0),Tablas!$A$3:$B$5,2,0)</f>
        <v>Registro y analisis</v>
      </c>
      <c r="J248" s="78">
        <v>1</v>
      </c>
      <c r="K248" s="78">
        <v>1</v>
      </c>
      <c r="L248" s="78">
        <v>1</v>
      </c>
      <c r="M248" s="78">
        <v>1</v>
      </c>
      <c r="N248" s="78">
        <v>1</v>
      </c>
      <c r="O248" s="78">
        <v>1</v>
      </c>
      <c r="P248" s="78">
        <v>1</v>
      </c>
      <c r="Q248" s="78">
        <v>1</v>
      </c>
      <c r="R248" s="78"/>
      <c r="S248" s="78"/>
      <c r="T248" s="78"/>
      <c r="U248" s="78"/>
      <c r="V248" s="78" t="str">
        <f>VLOOKUP(D248,Empresas!$D$7:$CF$91,81,0)</f>
        <v>C</v>
      </c>
      <c r="W248" s="78" t="str">
        <f>VLOOKUP(D248,Empresas!$D$7:$M$91,10,0)</f>
        <v>Mype</v>
      </c>
      <c r="X248" s="69" t="str">
        <f t="shared" si="32"/>
        <v>SI</v>
      </c>
      <c r="Y248" s="153" t="str">
        <f t="shared" si="33"/>
        <v>Si aplica</v>
      </c>
      <c r="Z248" s="147">
        <f>IF(Y248="No aplica",0,IF(I248="no",0,IF(I248="No aplica",0,IF(I248="Si",1,IF(I248="Fisico",1,IF(I248="Electronico",2,VLOOKUP(C248&amp;"|"&amp;B248&amp;"|"&amp;D248,Empresas!$C$6:$CC$92,G248+6+1,0)))))))</f>
        <v>3</v>
      </c>
      <c r="AA248" s="147">
        <f>IF(AND($I248="Si",J248=1),1,IF(AND($I248="Fisico",J248=1),1,IF(AND(J248=1,$I248="Electronico"),2,IF(J248=1,VLOOKUP($C248&amp;"|"&amp;$B248&amp;"|"&amp;$D248,Empresas!$C$6:$CC$92,$G248+6+1,0),0))))</f>
        <v>3</v>
      </c>
      <c r="AB248" s="147">
        <f>IF(AND($I248="Si",K248=1),1,IF(AND($I248="Fisico",K248=1),1,IF(AND(K248=1,$I248="Electronico"),2,IF(K248=1,VLOOKUP($C248&amp;"|"&amp;$B248&amp;"|"&amp;$D248,Empresas!$C$6:$CC$92,$G248+6+1,0),0))))</f>
        <v>3</v>
      </c>
      <c r="AC248" s="147">
        <f>IF(AND($I248="Si",L248=1),1,IF(AND($I248="Fisico",L248=1),1,IF(AND(L248=1,$I248="Electronico"),2,IF(L248=1,VLOOKUP($C248&amp;"|"&amp;$B248&amp;"|"&amp;$D248,Empresas!$C$6:$CC$92,$G248+6+1,0),0))))</f>
        <v>3</v>
      </c>
      <c r="AD248" s="147">
        <f>IF(AND($I248="Si",M248=1),1,IF(AND($I248="Fisico",M248=1),1,IF(AND(M248=1,$I248="Electronico"),2,IF(M248=1,VLOOKUP($C248&amp;"|"&amp;$B248&amp;"|"&amp;$D248,Empresas!$C$6:$CC$92,$G248+6+1,0),0))))</f>
        <v>3</v>
      </c>
      <c r="AE248" s="147">
        <f>IF(AND($I248="Si",N248=1),1,IF(AND($I248="Fisico",N248=1),1,IF(AND(N248=1,$I248="Electronico"),2,IF(N248=1,VLOOKUP($C248&amp;"|"&amp;$B248&amp;"|"&amp;$D248,Empresas!$C$6:$CC$92,$G248+6+1,0),0))))</f>
        <v>3</v>
      </c>
      <c r="AF248" s="147">
        <f>IF(AND($I248="Si",O248=1),1,IF(AND($I248="Fisico",O248=1),1,IF(AND(O248=1,$I248="Electronico"),2,IF(O248=1,VLOOKUP($C248&amp;"|"&amp;$B248&amp;"|"&amp;$D248,Empresas!$C$6:$CC$92,$G248+6+1,0),0))))</f>
        <v>3</v>
      </c>
      <c r="AG248" s="147">
        <f>IF(AND($I248="Si",P248=1),1,IF(AND($I248="Fisico",P248=1),1,IF(AND(P248=1,$I248="Electronico"),2,IF(P248=1,VLOOKUP($C248&amp;"|"&amp;$B248&amp;"|"&amp;$D248,Empresas!$C$6:$CC$92,$G248+6+1,0),0))))</f>
        <v>3</v>
      </c>
      <c r="AH248" s="147">
        <f>IF(AND($I248="Si",Q248=1),1,IF(AND($I248="Fisico",Q248=1),1,IF(AND(Q248=1,$I248="Electronico"),2,IF(Q248=1,VLOOKUP($C248&amp;"|"&amp;$B248&amp;"|"&amp;$D248,Empresas!$C$6:$CC$92,$G248+6+1,0),0))))</f>
        <v>3</v>
      </c>
      <c r="AI248" s="147">
        <f>IF(AND($I248="Si",R248=1),1,IF(AND($I248="Fisico",R248=1),1,IF(AND(R248=1,$I248="Electronico"),2,IF(R248=1,VLOOKUP($C248&amp;"|"&amp;$B248&amp;"|"&amp;$D248,Empresas!$C$6:$CC$92,$G248+6+1,0),0))))</f>
        <v>0</v>
      </c>
      <c r="AJ248" s="147">
        <f>IF(AND($I248="Si",S248=1),1,IF(AND($I248="Fisico",S248=1),1,IF(AND(S248=1,$I248="Electronico"),2,IF(S248=1,VLOOKUP($C248&amp;"|"&amp;$B248&amp;"|"&amp;$D248,Empresas!$C$6:$CC$92,$G248+6+1,0),0))))</f>
        <v>0</v>
      </c>
      <c r="AK248" s="147">
        <f>IF(AND($I248="Si",T248=1),1,IF(AND($I248="Fisico",T248=1),1,IF(AND(T248=1,$I248="Electronico"),2,IF(T248=1,VLOOKUP($C248&amp;"|"&amp;$B248&amp;"|"&amp;$D248,Empresas!$C$6:$CC$92,$G248+6+1,0),0))))</f>
        <v>0</v>
      </c>
      <c r="AL248" s="147">
        <f>IF(AND($I248="Si",U248=1),1,IF(AND($I248="Fisico",U248=1),1,IF(AND(U248=1,$I248="Electronico"),2,IF(U248=1,VLOOKUP($C248&amp;"|"&amp;$B248&amp;"|"&amp;$D248,Empresas!$C$6:$CC$92,$G248+6+1,0),0))))</f>
        <v>0</v>
      </c>
      <c r="AM248" s="149">
        <f t="shared" si="34"/>
        <v>24</v>
      </c>
      <c r="AN248" s="149">
        <f t="shared" si="35"/>
        <v>24</v>
      </c>
      <c r="AO248" s="152">
        <f t="shared" si="36"/>
        <v>1</v>
      </c>
    </row>
    <row r="249" spans="1:41" x14ac:dyDescent="0.25">
      <c r="A249" s="137" t="str">
        <f>VLOOKUP(D249,Empresas!$D$7:$F$91,3,0)</f>
        <v>Gerencia</v>
      </c>
      <c r="B249" s="138" t="str">
        <f>VLOOKUP(D249,Empresas!$D$7:$G$91,4,0)</f>
        <v>Yeleydi</v>
      </c>
      <c r="C249" s="138" t="s">
        <v>544</v>
      </c>
      <c r="D249" s="138" t="s">
        <v>2</v>
      </c>
      <c r="E249" s="138" t="str">
        <f>VLOOKUP(D249,Empresas!$D$7:$E$92,2,0)</f>
        <v>FYR INTERNATIONAL GROUP S.A.C</v>
      </c>
      <c r="F249" s="138" t="s">
        <v>159</v>
      </c>
      <c r="G249" s="139">
        <f>+G248+3</f>
        <v>10</v>
      </c>
      <c r="H249" s="139" t="str">
        <f>VLOOKUP(D249,Empresas!$D$6:$L$92,7,0)</f>
        <v>Semestral</v>
      </c>
      <c r="I249" s="138" t="str">
        <f>VLOOKUP(VLOOKUP(D249&amp;"|"&amp;B249,Empresas!$I$7:$CB$92,G249,0),Tablas!$A$3:$B$5,2,0)</f>
        <v>Registro y analisis</v>
      </c>
      <c r="J249" s="78">
        <v>1</v>
      </c>
      <c r="K249" s="78">
        <v>1</v>
      </c>
      <c r="L249" s="78">
        <v>1</v>
      </c>
      <c r="M249" s="78">
        <v>1</v>
      </c>
      <c r="N249" s="78">
        <v>1</v>
      </c>
      <c r="O249" s="78">
        <v>1</v>
      </c>
      <c r="P249" s="78">
        <v>1</v>
      </c>
      <c r="Q249" s="78">
        <v>1</v>
      </c>
      <c r="R249" s="78"/>
      <c r="S249" s="78"/>
      <c r="T249" s="78"/>
      <c r="U249" s="78"/>
      <c r="V249" s="78" t="str">
        <f>VLOOKUP(D249,Empresas!$D$7:$CF$91,81,0)</f>
        <v>C</v>
      </c>
      <c r="W249" s="78" t="str">
        <f>VLOOKUP(D249,Empresas!$D$7:$M$91,10,0)</f>
        <v>Mype</v>
      </c>
      <c r="X249" s="69" t="str">
        <f t="shared" si="32"/>
        <v>SI</v>
      </c>
      <c r="Y249" s="153" t="str">
        <f t="shared" si="33"/>
        <v>Si aplica</v>
      </c>
      <c r="Z249" s="147">
        <f>IF(Y249="No aplica",0,IF(I249="no",0,IF(I249="No aplica",0,IF(I249="Si",1,IF(I249="Fisico",1,IF(I249="Electronico",2,VLOOKUP(C249&amp;"|"&amp;B249&amp;"|"&amp;D249,Empresas!$C$6:$CC$92,G249+6+1,0)))))))</f>
        <v>1</v>
      </c>
      <c r="AA249" s="147">
        <f>IF(AND($I249="Si",J249=1),1,IF(AND($I249="Fisico",J249=1),1,IF(AND(J249=1,$I249="Electronico"),2,IF(J249=1,VLOOKUP($C249&amp;"|"&amp;$B249&amp;"|"&amp;$D249,Empresas!$C$6:$CC$92,$G249+6+1,0),0))))</f>
        <v>1</v>
      </c>
      <c r="AB249" s="147">
        <f>IF(AND($I249="Si",K249=1),1,IF(AND($I249="Fisico",K249=1),1,IF(AND(K249=1,$I249="Electronico"),2,IF(K249=1,VLOOKUP($C249&amp;"|"&amp;$B249&amp;"|"&amp;$D249,Empresas!$C$6:$CC$92,$G249+6+1,0),0))))</f>
        <v>1</v>
      </c>
      <c r="AC249" s="147">
        <f>IF(AND($I249="Si",L249=1),1,IF(AND($I249="Fisico",L249=1),1,IF(AND(L249=1,$I249="Electronico"),2,IF(L249=1,VLOOKUP($C249&amp;"|"&amp;$B249&amp;"|"&amp;$D249,Empresas!$C$6:$CC$92,$G249+6+1,0),0))))</f>
        <v>1</v>
      </c>
      <c r="AD249" s="147">
        <f>IF(AND($I249="Si",M249=1),1,IF(AND($I249="Fisico",M249=1),1,IF(AND(M249=1,$I249="Electronico"),2,IF(M249=1,VLOOKUP($C249&amp;"|"&amp;$B249&amp;"|"&amp;$D249,Empresas!$C$6:$CC$92,$G249+6+1,0),0))))</f>
        <v>1</v>
      </c>
      <c r="AE249" s="147">
        <f>IF(AND($I249="Si",N249=1),1,IF(AND($I249="Fisico",N249=1),1,IF(AND(N249=1,$I249="Electronico"),2,IF(N249=1,VLOOKUP($C249&amp;"|"&amp;$B249&amp;"|"&amp;$D249,Empresas!$C$6:$CC$92,$G249+6+1,0),0))))</f>
        <v>1</v>
      </c>
      <c r="AF249" s="147">
        <f>IF(AND($I249="Si",O249=1),1,IF(AND($I249="Fisico",O249=1),1,IF(AND(O249=1,$I249="Electronico"),2,IF(O249=1,VLOOKUP($C249&amp;"|"&amp;$B249&amp;"|"&amp;$D249,Empresas!$C$6:$CC$92,$G249+6+1,0),0))))</f>
        <v>1</v>
      </c>
      <c r="AG249" s="147">
        <f>IF(AND($I249="Si",P249=1),1,IF(AND($I249="Fisico",P249=1),1,IF(AND(P249=1,$I249="Electronico"),2,IF(P249=1,VLOOKUP($C249&amp;"|"&amp;$B249&amp;"|"&amp;$D249,Empresas!$C$6:$CC$92,$G249+6+1,0),0))))</f>
        <v>1</v>
      </c>
      <c r="AH249" s="147">
        <f>IF(AND($I249="Si",Q249=1),1,IF(AND($I249="Fisico",Q249=1),1,IF(AND(Q249=1,$I249="Electronico"),2,IF(Q249=1,VLOOKUP($C249&amp;"|"&amp;$B249&amp;"|"&amp;$D249,Empresas!$C$6:$CC$92,$G249+6+1,0),0))))</f>
        <v>1</v>
      </c>
      <c r="AI249" s="147">
        <f>IF(AND($I249="Si",R249=1),1,IF(AND($I249="Fisico",R249=1),1,IF(AND(R249=1,$I249="Electronico"),2,IF(R249=1,VLOOKUP($C249&amp;"|"&amp;$B249&amp;"|"&amp;$D249,Empresas!$C$6:$CC$92,$G249+6+1,0),0))))</f>
        <v>0</v>
      </c>
      <c r="AJ249" s="147">
        <f>IF(AND($I249="Si",S249=1),1,IF(AND($I249="Fisico",S249=1),1,IF(AND(S249=1,$I249="Electronico"),2,IF(S249=1,VLOOKUP($C249&amp;"|"&amp;$B249&amp;"|"&amp;$D249,Empresas!$C$6:$CC$92,$G249+6+1,0),0))))</f>
        <v>0</v>
      </c>
      <c r="AK249" s="147">
        <f>IF(AND($I249="Si",T249=1),1,IF(AND($I249="Fisico",T249=1),1,IF(AND(T249=1,$I249="Electronico"),2,IF(T249=1,VLOOKUP($C249&amp;"|"&amp;$B249&amp;"|"&amp;$D249,Empresas!$C$6:$CC$92,$G249+6+1,0),0))))</f>
        <v>0</v>
      </c>
      <c r="AL249" s="147">
        <f>IF(AND($I249="Si",U249=1),1,IF(AND($I249="Fisico",U249=1),1,IF(AND(U249=1,$I249="Electronico"),2,IF(U249=1,VLOOKUP($C249&amp;"|"&amp;$B249&amp;"|"&amp;$D249,Empresas!$C$6:$CC$92,$G249+6+1,0),0))))</f>
        <v>0</v>
      </c>
      <c r="AM249" s="149">
        <f t="shared" si="34"/>
        <v>8</v>
      </c>
      <c r="AN249" s="149">
        <f t="shared" si="35"/>
        <v>8</v>
      </c>
      <c r="AO249" s="152">
        <f t="shared" si="36"/>
        <v>1</v>
      </c>
    </row>
    <row r="250" spans="1:41" x14ac:dyDescent="0.25">
      <c r="A250" s="137" t="str">
        <f>VLOOKUP(D250,Empresas!$D$7:$F$91,3,0)</f>
        <v>Gerencia</v>
      </c>
      <c r="B250" s="138" t="str">
        <f>VLOOKUP(D250,Empresas!$D$7:$G$91,4,0)</f>
        <v>Yeleydi</v>
      </c>
      <c r="C250" s="138" t="s">
        <v>544</v>
      </c>
      <c r="D250" s="138" t="s">
        <v>2</v>
      </c>
      <c r="E250" s="138" t="str">
        <f>VLOOKUP(D250,Empresas!$D$7:$E$92,2,0)</f>
        <v>FYR INTERNATIONAL GROUP S.A.C</v>
      </c>
      <c r="F250" s="138" t="s">
        <v>160</v>
      </c>
      <c r="G250" s="139">
        <f t="shared" ref="G250:G261" si="41">+G249+3</f>
        <v>13</v>
      </c>
      <c r="H250" s="139" t="str">
        <f>VLOOKUP(D250,Empresas!$D$6:$L$92,7,0)</f>
        <v>Semestral</v>
      </c>
      <c r="I250" s="138" t="str">
        <f>VLOOKUP(VLOOKUP(D250&amp;"|"&amp;B250,Empresas!$I$7:$CB$92,G250,0),Tablas!$A$3:$B$5,2,0)</f>
        <v>Registro y analisis</v>
      </c>
      <c r="J250" s="78">
        <v>1</v>
      </c>
      <c r="K250" s="78">
        <v>1</v>
      </c>
      <c r="L250" s="78">
        <v>1</v>
      </c>
      <c r="M250" s="78">
        <v>1</v>
      </c>
      <c r="N250" s="78">
        <v>1</v>
      </c>
      <c r="O250" s="78">
        <v>1</v>
      </c>
      <c r="P250" s="78">
        <v>1</v>
      </c>
      <c r="Q250" s="78">
        <v>2</v>
      </c>
      <c r="R250" s="78"/>
      <c r="S250" s="78"/>
      <c r="T250" s="78"/>
      <c r="U250" s="78"/>
      <c r="V250" s="78" t="str">
        <f>VLOOKUP(D250,Empresas!$D$7:$CF$91,81,0)</f>
        <v>C</v>
      </c>
      <c r="W250" s="78" t="str">
        <f>VLOOKUP(D250,Empresas!$D$7:$M$91,10,0)</f>
        <v>Mype</v>
      </c>
      <c r="X250" s="69" t="str">
        <f t="shared" si="32"/>
        <v>SI</v>
      </c>
      <c r="Y250" s="153" t="str">
        <f t="shared" si="33"/>
        <v>Si aplica</v>
      </c>
      <c r="Z250" s="147">
        <f>IF(Y250="No aplica",0,IF(I250="no",0,IF(I250="No aplica",0,IF(I250="Si",1,IF(I250="Fisico",1,IF(I250="Electronico",2,VLOOKUP(C250&amp;"|"&amp;B250&amp;"|"&amp;D250,Empresas!$C$6:$CC$92,G250+6+1,0)))))))</f>
        <v>3</v>
      </c>
      <c r="AA250" s="147">
        <f>IF(AND($I250="Si",J250=1),1,IF(AND($I250="Fisico",J250=1),1,IF(AND(J250=1,$I250="Electronico"),2,IF(J250=1,VLOOKUP($C250&amp;"|"&amp;$B250&amp;"|"&amp;$D250,Empresas!$C$6:$CC$92,$G250+6+1,0),0))))</f>
        <v>3</v>
      </c>
      <c r="AB250" s="147">
        <f>IF(AND($I250="Si",K250=1),1,IF(AND($I250="Fisico",K250=1),1,IF(AND(K250=1,$I250="Electronico"),2,IF(K250=1,VLOOKUP($C250&amp;"|"&amp;$B250&amp;"|"&amp;$D250,Empresas!$C$6:$CC$92,$G250+6+1,0),0))))</f>
        <v>3</v>
      </c>
      <c r="AC250" s="147">
        <f>IF(AND($I250="Si",L250=1),1,IF(AND($I250="Fisico",L250=1),1,IF(AND(L250=1,$I250="Electronico"),2,IF(L250=1,VLOOKUP($C250&amp;"|"&amp;$B250&amp;"|"&amp;$D250,Empresas!$C$6:$CC$92,$G250+6+1,0),0))))</f>
        <v>3</v>
      </c>
      <c r="AD250" s="147">
        <f>IF(AND($I250="Si",M250=1),1,IF(AND($I250="Fisico",M250=1),1,IF(AND(M250=1,$I250="Electronico"),2,IF(M250=1,VLOOKUP($C250&amp;"|"&amp;$B250&amp;"|"&amp;$D250,Empresas!$C$6:$CC$92,$G250+6+1,0),0))))</f>
        <v>3</v>
      </c>
      <c r="AE250" s="147">
        <f>IF(AND($I250="Si",N250=1),1,IF(AND($I250="Fisico",N250=1),1,IF(AND(N250=1,$I250="Electronico"),2,IF(N250=1,VLOOKUP($C250&amp;"|"&amp;$B250&amp;"|"&amp;$D250,Empresas!$C$6:$CC$92,$G250+6+1,0),0))))</f>
        <v>3</v>
      </c>
      <c r="AF250" s="147">
        <f>IF(AND($I250="Si",O250=1),1,IF(AND($I250="Fisico",O250=1),1,IF(AND(O250=1,$I250="Electronico"),2,IF(O250=1,VLOOKUP($C250&amp;"|"&amp;$B250&amp;"|"&amp;$D250,Empresas!$C$6:$CC$92,$G250+6+1,0),0))))</f>
        <v>3</v>
      </c>
      <c r="AG250" s="147">
        <f>IF(AND($I250="Si",P250=1),1,IF(AND($I250="Fisico",P250=1),1,IF(AND(P250=1,$I250="Electronico"),2,IF(P250=1,VLOOKUP($C250&amp;"|"&amp;$B250&amp;"|"&amp;$D250,Empresas!$C$6:$CC$92,$G250+6+1,0),0))))</f>
        <v>3</v>
      </c>
      <c r="AH250" s="147">
        <f>IF(AND($I250="Si",Q250=1),1,IF(AND($I250="Fisico",Q250=1),1,IF(AND(Q250=1,$I250="Electronico"),2,IF(Q250=1,VLOOKUP($C250&amp;"|"&amp;$B250&amp;"|"&amp;$D250,Empresas!$C$6:$CC$92,$G250+6+1,0),0))))</f>
        <v>0</v>
      </c>
      <c r="AI250" s="147">
        <f>IF(AND($I250="Si",R250=1),1,IF(AND($I250="Fisico",R250=1),1,IF(AND(R250=1,$I250="Electronico"),2,IF(R250=1,VLOOKUP($C250&amp;"|"&amp;$B250&amp;"|"&amp;$D250,Empresas!$C$6:$CC$92,$G250+6+1,0),0))))</f>
        <v>0</v>
      </c>
      <c r="AJ250" s="147">
        <f>IF(AND($I250="Si",S250=1),1,IF(AND($I250="Fisico",S250=1),1,IF(AND(S250=1,$I250="Electronico"),2,IF(S250=1,VLOOKUP($C250&amp;"|"&amp;$B250&amp;"|"&amp;$D250,Empresas!$C$6:$CC$92,$G250+6+1,0),0))))</f>
        <v>0</v>
      </c>
      <c r="AK250" s="147">
        <f>IF(AND($I250="Si",T250=1),1,IF(AND($I250="Fisico",T250=1),1,IF(AND(T250=1,$I250="Electronico"),2,IF(T250=1,VLOOKUP($C250&amp;"|"&amp;$B250&amp;"|"&amp;$D250,Empresas!$C$6:$CC$92,$G250+6+1,0),0))))</f>
        <v>0</v>
      </c>
      <c r="AL250" s="147">
        <f>IF(AND($I250="Si",U250=1),1,IF(AND($I250="Fisico",U250=1),1,IF(AND(U250=1,$I250="Electronico"),2,IF(U250=1,VLOOKUP($C250&amp;"|"&amp;$B250&amp;"|"&amp;$D250,Empresas!$C$6:$CC$92,$G250+6+1,0),0))))</f>
        <v>0</v>
      </c>
      <c r="AM250" s="149">
        <f t="shared" si="34"/>
        <v>21</v>
      </c>
      <c r="AN250" s="149">
        <f t="shared" si="35"/>
        <v>24</v>
      </c>
      <c r="AO250" s="152">
        <f t="shared" si="36"/>
        <v>0.875</v>
      </c>
    </row>
    <row r="251" spans="1:41" x14ac:dyDescent="0.25">
      <c r="A251" s="137" t="str">
        <f>VLOOKUP(D251,Empresas!$D$7:$F$91,3,0)</f>
        <v>Gerencia</v>
      </c>
      <c r="B251" s="138" t="str">
        <f>VLOOKUP(D251,Empresas!$D$7:$G$91,4,0)</f>
        <v>Yeleydi</v>
      </c>
      <c r="C251" s="138" t="s">
        <v>544</v>
      </c>
      <c r="D251" s="138" t="s">
        <v>2</v>
      </c>
      <c r="E251" s="138" t="str">
        <f>VLOOKUP(D251,Empresas!$D$7:$E$92,2,0)</f>
        <v>FYR INTERNATIONAL GROUP S.A.C</v>
      </c>
      <c r="F251" s="138" t="s">
        <v>161</v>
      </c>
      <c r="G251" s="139">
        <f t="shared" si="41"/>
        <v>16</v>
      </c>
      <c r="H251" s="139" t="str">
        <f>VLOOKUP(D251,Empresas!$D$6:$L$92,7,0)</f>
        <v>Semestral</v>
      </c>
      <c r="I251" s="138" t="str">
        <f>VLOOKUP(VLOOKUP(D251&amp;"|"&amp;B251,Empresas!$I$7:$CB$92,G251,0),Tablas!$A$3:$B$5,2,0)</f>
        <v>No aplica</v>
      </c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 t="str">
        <f>VLOOKUP(D251,Empresas!$D$7:$CF$91,81,0)</f>
        <v>C</v>
      </c>
      <c r="W251" s="78" t="str">
        <f>VLOOKUP(D251,Empresas!$D$7:$M$91,10,0)</f>
        <v>Mype</v>
      </c>
      <c r="X251" s="69" t="str">
        <f t="shared" si="32"/>
        <v>SI</v>
      </c>
      <c r="Y251" s="153" t="str">
        <f t="shared" si="33"/>
        <v>No aplica</v>
      </c>
      <c r="Z251" s="147">
        <f>IF(Y251="No aplica",0,IF(I251="no",0,IF(I251="No aplica",0,IF(I251="Si",1,IF(I251="Fisico",1,IF(I251="Electronico",2,VLOOKUP(C251&amp;"|"&amp;B251&amp;"|"&amp;D251,Empresas!$C$6:$CC$92,G251+6+1,0)))))))</f>
        <v>0</v>
      </c>
      <c r="AA251" s="147">
        <f>IF(AND($I251="Si",J251=1),1,IF(AND($I251="Fisico",J251=1),1,IF(AND(J251=1,$I251="Electronico"),2,IF(J251=1,VLOOKUP($C251&amp;"|"&amp;$B251&amp;"|"&amp;$D251,Empresas!$C$6:$CC$92,$G251+6+1,0),0))))</f>
        <v>0</v>
      </c>
      <c r="AB251" s="147">
        <f>IF(AND($I251="Si",K251=1),1,IF(AND($I251="Fisico",K251=1),1,IF(AND(K251=1,$I251="Electronico"),2,IF(K251=1,VLOOKUP($C251&amp;"|"&amp;$B251&amp;"|"&amp;$D251,Empresas!$C$6:$CC$92,$G251+6+1,0),0))))</f>
        <v>0</v>
      </c>
      <c r="AC251" s="147">
        <f>IF(AND($I251="Si",L251=1),1,IF(AND($I251="Fisico",L251=1),1,IF(AND(L251=1,$I251="Electronico"),2,IF(L251=1,VLOOKUP($C251&amp;"|"&amp;$B251&amp;"|"&amp;$D251,Empresas!$C$6:$CC$92,$G251+6+1,0),0))))</f>
        <v>0</v>
      </c>
      <c r="AD251" s="147">
        <f>IF(AND($I251="Si",M251=1),1,IF(AND($I251="Fisico",M251=1),1,IF(AND(M251=1,$I251="Electronico"),2,IF(M251=1,VLOOKUP($C251&amp;"|"&amp;$B251&amp;"|"&amp;$D251,Empresas!$C$6:$CC$92,$G251+6+1,0),0))))</f>
        <v>0</v>
      </c>
      <c r="AE251" s="147">
        <f>IF(AND($I251="Si",N251=1),1,IF(AND($I251="Fisico",N251=1),1,IF(AND(N251=1,$I251="Electronico"),2,IF(N251=1,VLOOKUP($C251&amp;"|"&amp;$B251&amp;"|"&amp;$D251,Empresas!$C$6:$CC$92,$G251+6+1,0),0))))</f>
        <v>0</v>
      </c>
      <c r="AF251" s="147">
        <f>IF(AND($I251="Si",O251=1),1,IF(AND($I251="Fisico",O251=1),1,IF(AND(O251=1,$I251="Electronico"),2,IF(O251=1,VLOOKUP($C251&amp;"|"&amp;$B251&amp;"|"&amp;$D251,Empresas!$C$6:$CC$92,$G251+6+1,0),0))))</f>
        <v>0</v>
      </c>
      <c r="AG251" s="147">
        <f>IF(AND($I251="Si",P251=1),1,IF(AND($I251="Fisico",P251=1),1,IF(AND(P251=1,$I251="Electronico"),2,IF(P251=1,VLOOKUP($C251&amp;"|"&amp;$B251&amp;"|"&amp;$D251,Empresas!$C$6:$CC$92,$G251+6+1,0),0))))</f>
        <v>0</v>
      </c>
      <c r="AH251" s="147">
        <f>IF(AND($I251="Si",Q251=1),1,IF(AND($I251="Fisico",Q251=1),1,IF(AND(Q251=1,$I251="Electronico"),2,IF(Q251=1,VLOOKUP($C251&amp;"|"&amp;$B251&amp;"|"&amp;$D251,Empresas!$C$6:$CC$92,$G251+6+1,0),0))))</f>
        <v>0</v>
      </c>
      <c r="AI251" s="147">
        <f>IF(AND($I251="Si",R251=1),1,IF(AND($I251="Fisico",R251=1),1,IF(AND(R251=1,$I251="Electronico"),2,IF(R251=1,VLOOKUP($C251&amp;"|"&amp;$B251&amp;"|"&amp;$D251,Empresas!$C$6:$CC$92,$G251+6+1,0),0))))</f>
        <v>0</v>
      </c>
      <c r="AJ251" s="147">
        <f>IF(AND($I251="Si",S251=1),1,IF(AND($I251="Fisico",S251=1),1,IF(AND(S251=1,$I251="Electronico"),2,IF(S251=1,VLOOKUP($C251&amp;"|"&amp;$B251&amp;"|"&amp;$D251,Empresas!$C$6:$CC$92,$G251+6+1,0),0))))</f>
        <v>0</v>
      </c>
      <c r="AK251" s="147">
        <f>IF(AND($I251="Si",T251=1),1,IF(AND($I251="Fisico",T251=1),1,IF(AND(T251=1,$I251="Electronico"),2,IF(T251=1,VLOOKUP($C251&amp;"|"&amp;$B251&amp;"|"&amp;$D251,Empresas!$C$6:$CC$92,$G251+6+1,0),0))))</f>
        <v>0</v>
      </c>
      <c r="AL251" s="147">
        <f>IF(AND($I251="Si",U251=1),1,IF(AND($I251="Fisico",U251=1),1,IF(AND(U251=1,$I251="Electronico"),2,IF(U251=1,VLOOKUP($C251&amp;"|"&amp;$B251&amp;"|"&amp;$D251,Empresas!$C$6:$CC$92,$G251+6+1,0),0))))</f>
        <v>0</v>
      </c>
      <c r="AM251" s="149">
        <f t="shared" si="34"/>
        <v>0</v>
      </c>
      <c r="AN251" s="149">
        <f t="shared" si="35"/>
        <v>0</v>
      </c>
      <c r="AO251" s="152">
        <f t="shared" si="36"/>
        <v>0</v>
      </c>
    </row>
    <row r="252" spans="1:41" x14ac:dyDescent="0.25">
      <c r="A252" s="137" t="str">
        <f>VLOOKUP(D252,Empresas!$D$7:$F$91,3,0)</f>
        <v>Gerencia</v>
      </c>
      <c r="B252" s="138" t="str">
        <f>VLOOKUP(D252,Empresas!$D$7:$G$91,4,0)</f>
        <v>Yeleydi</v>
      </c>
      <c r="C252" s="138" t="s">
        <v>544</v>
      </c>
      <c r="D252" s="138" t="s">
        <v>2</v>
      </c>
      <c r="E252" s="138" t="str">
        <f>VLOOKUP(D252,Empresas!$D$7:$E$92,2,0)</f>
        <v>FYR INTERNATIONAL GROUP S.A.C</v>
      </c>
      <c r="F252" s="138" t="s">
        <v>162</v>
      </c>
      <c r="G252" s="139">
        <f t="shared" si="41"/>
        <v>19</v>
      </c>
      <c r="H252" s="139" t="str">
        <f>VLOOKUP(D252,Empresas!$D$6:$L$92,7,0)</f>
        <v>Semestral</v>
      </c>
      <c r="I252" s="138" t="str">
        <f>VLOOKUP(VLOOKUP(D252&amp;"|"&amp;B252,Empresas!$I$7:$CB$92,G252,0),Tablas!$A$3:$B$5,2,0)</f>
        <v>Registro y analisis</v>
      </c>
      <c r="J252" s="78">
        <v>1</v>
      </c>
      <c r="K252" s="78">
        <v>1</v>
      </c>
      <c r="L252" s="78">
        <v>1</v>
      </c>
      <c r="M252" s="78">
        <v>1</v>
      </c>
      <c r="N252" s="78">
        <v>1</v>
      </c>
      <c r="O252" s="78">
        <v>1</v>
      </c>
      <c r="P252" s="78">
        <v>1</v>
      </c>
      <c r="Q252" s="78">
        <v>1</v>
      </c>
      <c r="R252" s="78"/>
      <c r="S252" s="78"/>
      <c r="T252" s="78"/>
      <c r="U252" s="78"/>
      <c r="V252" s="78" t="str">
        <f>VLOOKUP(D252,Empresas!$D$7:$CF$91,81,0)</f>
        <v>C</v>
      </c>
      <c r="W252" s="78" t="str">
        <f>VLOOKUP(D252,Empresas!$D$7:$M$91,10,0)</f>
        <v>Mype</v>
      </c>
      <c r="X252" s="69" t="str">
        <f t="shared" si="32"/>
        <v>SI</v>
      </c>
      <c r="Y252" s="153" t="str">
        <f t="shared" si="33"/>
        <v>Si aplica</v>
      </c>
      <c r="Z252" s="147">
        <f>IF(Y252="No aplica",0,IF(I252="no",0,IF(I252="No aplica",0,IF(I252="Si",1,IF(I252="Fisico",1,IF(I252="Electronico",2,VLOOKUP(C252&amp;"|"&amp;B252&amp;"|"&amp;D252,Empresas!$C$6:$CC$92,G252+6+1,0)))))))</f>
        <v>1</v>
      </c>
      <c r="AA252" s="147">
        <f>IF(AND($I252="Si",J252=1),1,IF(AND($I252="Fisico",J252=1),1,IF(AND(J252=1,$I252="Electronico"),2,IF(J252=1,VLOOKUP($C252&amp;"|"&amp;$B252&amp;"|"&amp;$D252,Empresas!$C$6:$CC$92,$G252+6+1,0),0))))</f>
        <v>1</v>
      </c>
      <c r="AB252" s="147">
        <f>IF(AND($I252="Si",K252=1),1,IF(AND($I252="Fisico",K252=1),1,IF(AND(K252=1,$I252="Electronico"),2,IF(K252=1,VLOOKUP($C252&amp;"|"&amp;$B252&amp;"|"&amp;$D252,Empresas!$C$6:$CC$92,$G252+6+1,0),0))))</f>
        <v>1</v>
      </c>
      <c r="AC252" s="147">
        <f>IF(AND($I252="Si",L252=1),1,IF(AND($I252="Fisico",L252=1),1,IF(AND(L252=1,$I252="Electronico"),2,IF(L252=1,VLOOKUP($C252&amp;"|"&amp;$B252&amp;"|"&amp;$D252,Empresas!$C$6:$CC$92,$G252+6+1,0),0))))</f>
        <v>1</v>
      </c>
      <c r="AD252" s="147">
        <f>IF(AND($I252="Si",M252=1),1,IF(AND($I252="Fisico",M252=1),1,IF(AND(M252=1,$I252="Electronico"),2,IF(M252=1,VLOOKUP($C252&amp;"|"&amp;$B252&amp;"|"&amp;$D252,Empresas!$C$6:$CC$92,$G252+6+1,0),0))))</f>
        <v>1</v>
      </c>
      <c r="AE252" s="147">
        <f>IF(AND($I252="Si",N252=1),1,IF(AND($I252="Fisico",N252=1),1,IF(AND(N252=1,$I252="Electronico"),2,IF(N252=1,VLOOKUP($C252&amp;"|"&amp;$B252&amp;"|"&amp;$D252,Empresas!$C$6:$CC$92,$G252+6+1,0),0))))</f>
        <v>1</v>
      </c>
      <c r="AF252" s="147">
        <f>IF(AND($I252="Si",O252=1),1,IF(AND($I252="Fisico",O252=1),1,IF(AND(O252=1,$I252="Electronico"),2,IF(O252=1,VLOOKUP($C252&amp;"|"&amp;$B252&amp;"|"&amp;$D252,Empresas!$C$6:$CC$92,$G252+6+1,0),0))))</f>
        <v>1</v>
      </c>
      <c r="AG252" s="147">
        <f>IF(AND($I252="Si",P252=1),1,IF(AND($I252="Fisico",P252=1),1,IF(AND(P252=1,$I252="Electronico"),2,IF(P252=1,VLOOKUP($C252&amp;"|"&amp;$B252&amp;"|"&amp;$D252,Empresas!$C$6:$CC$92,$G252+6+1,0),0))))</f>
        <v>1</v>
      </c>
      <c r="AH252" s="147">
        <f>IF(AND($I252="Si",Q252=1),1,IF(AND($I252="Fisico",Q252=1),1,IF(AND(Q252=1,$I252="Electronico"),2,IF(Q252=1,VLOOKUP($C252&amp;"|"&amp;$B252&amp;"|"&amp;$D252,Empresas!$C$6:$CC$92,$G252+6+1,0),0))))</f>
        <v>1</v>
      </c>
      <c r="AI252" s="147">
        <f>IF(AND($I252="Si",R252=1),1,IF(AND($I252="Fisico",R252=1),1,IF(AND(R252=1,$I252="Electronico"),2,IF(R252=1,VLOOKUP($C252&amp;"|"&amp;$B252&amp;"|"&amp;$D252,Empresas!$C$6:$CC$92,$G252+6+1,0),0))))</f>
        <v>0</v>
      </c>
      <c r="AJ252" s="147">
        <f>IF(AND($I252="Si",S252=1),1,IF(AND($I252="Fisico",S252=1),1,IF(AND(S252=1,$I252="Electronico"),2,IF(S252=1,VLOOKUP($C252&amp;"|"&amp;$B252&amp;"|"&amp;$D252,Empresas!$C$6:$CC$92,$G252+6+1,0),0))))</f>
        <v>0</v>
      </c>
      <c r="AK252" s="147">
        <f>IF(AND($I252="Si",T252=1),1,IF(AND($I252="Fisico",T252=1),1,IF(AND(T252=1,$I252="Electronico"),2,IF(T252=1,VLOOKUP($C252&amp;"|"&amp;$B252&amp;"|"&amp;$D252,Empresas!$C$6:$CC$92,$G252+6+1,0),0))))</f>
        <v>0</v>
      </c>
      <c r="AL252" s="147">
        <f>IF(AND($I252="Si",U252=1),1,IF(AND($I252="Fisico",U252=1),1,IF(AND(U252=1,$I252="Electronico"),2,IF(U252=1,VLOOKUP($C252&amp;"|"&amp;$B252&amp;"|"&amp;$D252,Empresas!$C$6:$CC$92,$G252+6+1,0),0))))</f>
        <v>0</v>
      </c>
      <c r="AM252" s="149">
        <f t="shared" si="34"/>
        <v>8</v>
      </c>
      <c r="AN252" s="149">
        <f t="shared" si="35"/>
        <v>8</v>
      </c>
      <c r="AO252" s="152">
        <f t="shared" si="36"/>
        <v>1</v>
      </c>
    </row>
    <row r="253" spans="1:41" x14ac:dyDescent="0.25">
      <c r="A253" s="137" t="str">
        <f>VLOOKUP(D253,Empresas!$D$7:$F$91,3,0)</f>
        <v>Gerencia</v>
      </c>
      <c r="B253" s="138" t="str">
        <f>VLOOKUP(D253,Empresas!$D$7:$G$91,4,0)</f>
        <v>Yeleydi</v>
      </c>
      <c r="C253" s="138" t="s">
        <v>544</v>
      </c>
      <c r="D253" s="138" t="s">
        <v>2</v>
      </c>
      <c r="E253" s="138" t="str">
        <f>VLOOKUP(D253,Empresas!$D$7:$E$92,2,0)</f>
        <v>FYR INTERNATIONAL GROUP S.A.C</v>
      </c>
      <c r="F253" s="138" t="s">
        <v>163</v>
      </c>
      <c r="G253" s="139">
        <f t="shared" si="41"/>
        <v>22</v>
      </c>
      <c r="H253" s="139" t="str">
        <f>VLOOKUP(D253,Empresas!$D$6:$L$92,7,0)</f>
        <v>Semestral</v>
      </c>
      <c r="I253" s="138" t="str">
        <f>VLOOKUP(VLOOKUP(D253&amp;"|"&amp;B253,Empresas!$I$7:$CB$92,G253,0),Tablas!$A$3:$B$5,2,0)</f>
        <v>Registro y analisis</v>
      </c>
      <c r="J253" s="78">
        <v>1</v>
      </c>
      <c r="K253" s="78">
        <v>1</v>
      </c>
      <c r="L253" s="78">
        <v>1</v>
      </c>
      <c r="M253" s="78">
        <v>1</v>
      </c>
      <c r="N253" s="78">
        <v>1</v>
      </c>
      <c r="O253" s="78">
        <v>1</v>
      </c>
      <c r="P253" s="78">
        <v>1</v>
      </c>
      <c r="Q253" s="78">
        <v>1</v>
      </c>
      <c r="R253" s="78"/>
      <c r="S253" s="78"/>
      <c r="T253" s="78"/>
      <c r="U253" s="78"/>
      <c r="V253" s="78" t="str">
        <f>VLOOKUP(D253,Empresas!$D$7:$CF$91,81,0)</f>
        <v>C</v>
      </c>
      <c r="W253" s="78" t="str">
        <f>VLOOKUP(D253,Empresas!$D$7:$M$91,10,0)</f>
        <v>Mype</v>
      </c>
      <c r="X253" s="69" t="str">
        <f t="shared" si="32"/>
        <v>SI</v>
      </c>
      <c r="Y253" s="153" t="str">
        <f t="shared" si="33"/>
        <v>Si aplica</v>
      </c>
      <c r="Z253" s="147">
        <f>IF(Y253="No aplica",0,IF(I253="no",0,IF(I253="No aplica",0,IF(I253="Si",1,IF(I253="Fisico",1,IF(I253="Electronico",2,VLOOKUP(C253&amp;"|"&amp;B253&amp;"|"&amp;D253,Empresas!$C$6:$CC$92,G253+6+1,0)))))))</f>
        <v>2</v>
      </c>
      <c r="AA253" s="147">
        <f>IF(AND($I253="Si",J253=1),1,IF(AND($I253="Fisico",J253=1),1,IF(AND(J253=1,$I253="Electronico"),2,IF(J253=1,VLOOKUP($C253&amp;"|"&amp;$B253&amp;"|"&amp;$D253,Empresas!$C$6:$CC$92,$G253+6+1,0),0))))</f>
        <v>2</v>
      </c>
      <c r="AB253" s="147">
        <f>IF(AND($I253="Si",K253=1),1,IF(AND($I253="Fisico",K253=1),1,IF(AND(K253=1,$I253="Electronico"),2,IF(K253=1,VLOOKUP($C253&amp;"|"&amp;$B253&amp;"|"&amp;$D253,Empresas!$C$6:$CC$92,$G253+6+1,0),0))))</f>
        <v>2</v>
      </c>
      <c r="AC253" s="147">
        <f>IF(AND($I253="Si",L253=1),1,IF(AND($I253="Fisico",L253=1),1,IF(AND(L253=1,$I253="Electronico"),2,IF(L253=1,VLOOKUP($C253&amp;"|"&amp;$B253&amp;"|"&amp;$D253,Empresas!$C$6:$CC$92,$G253+6+1,0),0))))</f>
        <v>2</v>
      </c>
      <c r="AD253" s="147">
        <f>IF(AND($I253="Si",M253=1),1,IF(AND($I253="Fisico",M253=1),1,IF(AND(M253=1,$I253="Electronico"),2,IF(M253=1,VLOOKUP($C253&amp;"|"&amp;$B253&amp;"|"&amp;$D253,Empresas!$C$6:$CC$92,$G253+6+1,0),0))))</f>
        <v>2</v>
      </c>
      <c r="AE253" s="147">
        <f>IF(AND($I253="Si",N253=1),1,IF(AND($I253="Fisico",N253=1),1,IF(AND(N253=1,$I253="Electronico"),2,IF(N253=1,VLOOKUP($C253&amp;"|"&amp;$B253&amp;"|"&amp;$D253,Empresas!$C$6:$CC$92,$G253+6+1,0),0))))</f>
        <v>2</v>
      </c>
      <c r="AF253" s="147">
        <f>IF(AND($I253="Si",O253=1),1,IF(AND($I253="Fisico",O253=1),1,IF(AND(O253=1,$I253="Electronico"),2,IF(O253=1,VLOOKUP($C253&amp;"|"&amp;$B253&amp;"|"&amp;$D253,Empresas!$C$6:$CC$92,$G253+6+1,0),0))))</f>
        <v>2</v>
      </c>
      <c r="AG253" s="147">
        <f>IF(AND($I253="Si",P253=1),1,IF(AND($I253="Fisico",P253=1),1,IF(AND(P253=1,$I253="Electronico"),2,IF(P253=1,VLOOKUP($C253&amp;"|"&amp;$B253&amp;"|"&amp;$D253,Empresas!$C$6:$CC$92,$G253+6+1,0),0))))</f>
        <v>2</v>
      </c>
      <c r="AH253" s="147">
        <f>IF(AND($I253="Si",Q253=1),1,IF(AND($I253="Fisico",Q253=1),1,IF(AND(Q253=1,$I253="Electronico"),2,IF(Q253=1,VLOOKUP($C253&amp;"|"&amp;$B253&amp;"|"&amp;$D253,Empresas!$C$6:$CC$92,$G253+6+1,0),0))))</f>
        <v>2</v>
      </c>
      <c r="AI253" s="147">
        <f>IF(AND($I253="Si",R253=1),1,IF(AND($I253="Fisico",R253=1),1,IF(AND(R253=1,$I253="Electronico"),2,IF(R253=1,VLOOKUP($C253&amp;"|"&amp;$B253&amp;"|"&amp;$D253,Empresas!$C$6:$CC$92,$G253+6+1,0),0))))</f>
        <v>0</v>
      </c>
      <c r="AJ253" s="147">
        <f>IF(AND($I253="Si",S253=1),1,IF(AND($I253="Fisico",S253=1),1,IF(AND(S253=1,$I253="Electronico"),2,IF(S253=1,VLOOKUP($C253&amp;"|"&amp;$B253&amp;"|"&amp;$D253,Empresas!$C$6:$CC$92,$G253+6+1,0),0))))</f>
        <v>0</v>
      </c>
      <c r="AK253" s="147">
        <f>IF(AND($I253="Si",T253=1),1,IF(AND($I253="Fisico",T253=1),1,IF(AND(T253=1,$I253="Electronico"),2,IF(T253=1,VLOOKUP($C253&amp;"|"&amp;$B253&amp;"|"&amp;$D253,Empresas!$C$6:$CC$92,$G253+6+1,0),0))))</f>
        <v>0</v>
      </c>
      <c r="AL253" s="147">
        <f>IF(AND($I253="Si",U253=1),1,IF(AND($I253="Fisico",U253=1),1,IF(AND(U253=1,$I253="Electronico"),2,IF(U253=1,VLOOKUP($C253&amp;"|"&amp;$B253&amp;"|"&amp;$D253,Empresas!$C$6:$CC$92,$G253+6+1,0),0))))</f>
        <v>0</v>
      </c>
      <c r="AM253" s="149">
        <f t="shared" si="34"/>
        <v>16</v>
      </c>
      <c r="AN253" s="149">
        <f t="shared" si="35"/>
        <v>16</v>
      </c>
      <c r="AO253" s="152">
        <f t="shared" si="36"/>
        <v>1</v>
      </c>
    </row>
    <row r="254" spans="1:41" x14ac:dyDescent="0.25">
      <c r="A254" s="137" t="str">
        <f>VLOOKUP(D254,Empresas!$D$7:$F$91,3,0)</f>
        <v>Gerencia</v>
      </c>
      <c r="B254" s="138" t="str">
        <f>VLOOKUP(D254,Empresas!$D$7:$G$91,4,0)</f>
        <v>Yeleydi</v>
      </c>
      <c r="C254" s="138" t="s">
        <v>544</v>
      </c>
      <c r="D254" s="138" t="s">
        <v>2</v>
      </c>
      <c r="E254" s="138" t="str">
        <f>VLOOKUP(D254,Empresas!$D$7:$E$92,2,0)</f>
        <v>FYR INTERNATIONAL GROUP S.A.C</v>
      </c>
      <c r="F254" s="138" t="s">
        <v>164</v>
      </c>
      <c r="G254" s="139">
        <f t="shared" si="41"/>
        <v>25</v>
      </c>
      <c r="H254" s="139" t="str">
        <f>VLOOKUP(D254,Empresas!$D$6:$L$92,7,0)</f>
        <v>Semestral</v>
      </c>
      <c r="I254" s="138" t="str">
        <f>VLOOKUP(VLOOKUP(D254&amp;"|"&amp;B254,Empresas!$I$7:$CB$92,G254,0),Tablas!$A$3:$B$5,2,0)</f>
        <v>Registro y analisis</v>
      </c>
      <c r="J254" s="78">
        <v>1</v>
      </c>
      <c r="K254" s="78">
        <v>1</v>
      </c>
      <c r="L254" s="78">
        <v>1</v>
      </c>
      <c r="M254" s="78">
        <v>1</v>
      </c>
      <c r="N254" s="78">
        <v>1</v>
      </c>
      <c r="O254" s="78">
        <v>1</v>
      </c>
      <c r="P254" s="78">
        <v>1</v>
      </c>
      <c r="Q254" s="78">
        <v>1</v>
      </c>
      <c r="R254" s="78"/>
      <c r="S254" s="78"/>
      <c r="T254" s="78"/>
      <c r="U254" s="78"/>
      <c r="V254" s="78" t="str">
        <f>VLOOKUP(D254,Empresas!$D$7:$CF$91,81,0)</f>
        <v>C</v>
      </c>
      <c r="W254" s="78" t="str">
        <f>VLOOKUP(D254,Empresas!$D$7:$M$91,10,0)</f>
        <v>Mype</v>
      </c>
      <c r="X254" s="69" t="str">
        <f t="shared" si="32"/>
        <v>SI</v>
      </c>
      <c r="Y254" s="153" t="str">
        <f t="shared" si="33"/>
        <v>Si aplica</v>
      </c>
      <c r="Z254" s="147">
        <f>IF(Y254="No aplica",0,IF(I254="no",0,IF(I254="No aplica",0,IF(I254="Si",1,IF(I254="Fisico",1,IF(I254="Electronico",2,VLOOKUP(C254&amp;"|"&amp;B254&amp;"|"&amp;D254,Empresas!$C$6:$CC$92,G254+6+1,0)))))))</f>
        <v>1</v>
      </c>
      <c r="AA254" s="147">
        <f>IF(AND($I254="Si",J254=1),1,IF(AND($I254="Fisico",J254=1),1,IF(AND(J254=1,$I254="Electronico"),2,IF(J254=1,VLOOKUP($C254&amp;"|"&amp;$B254&amp;"|"&amp;$D254,Empresas!$C$6:$CC$92,$G254+6+1,0),0))))</f>
        <v>1</v>
      </c>
      <c r="AB254" s="147">
        <f>IF(AND($I254="Si",K254=1),1,IF(AND($I254="Fisico",K254=1),1,IF(AND(K254=1,$I254="Electronico"),2,IF(K254=1,VLOOKUP($C254&amp;"|"&amp;$B254&amp;"|"&amp;$D254,Empresas!$C$6:$CC$92,$G254+6+1,0),0))))</f>
        <v>1</v>
      </c>
      <c r="AC254" s="147">
        <f>IF(AND($I254="Si",L254=1),1,IF(AND($I254="Fisico",L254=1),1,IF(AND(L254=1,$I254="Electronico"),2,IF(L254=1,VLOOKUP($C254&amp;"|"&amp;$B254&amp;"|"&amp;$D254,Empresas!$C$6:$CC$92,$G254+6+1,0),0))))</f>
        <v>1</v>
      </c>
      <c r="AD254" s="147">
        <f>IF(AND($I254="Si",M254=1),1,IF(AND($I254="Fisico",M254=1),1,IF(AND(M254=1,$I254="Electronico"),2,IF(M254=1,VLOOKUP($C254&amp;"|"&amp;$B254&amp;"|"&amp;$D254,Empresas!$C$6:$CC$92,$G254+6+1,0),0))))</f>
        <v>1</v>
      </c>
      <c r="AE254" s="147">
        <f>IF(AND($I254="Si",N254=1),1,IF(AND($I254="Fisico",N254=1),1,IF(AND(N254=1,$I254="Electronico"),2,IF(N254=1,VLOOKUP($C254&amp;"|"&amp;$B254&amp;"|"&amp;$D254,Empresas!$C$6:$CC$92,$G254+6+1,0),0))))</f>
        <v>1</v>
      </c>
      <c r="AF254" s="147">
        <f>IF(AND($I254="Si",O254=1),1,IF(AND($I254="Fisico",O254=1),1,IF(AND(O254=1,$I254="Electronico"),2,IF(O254=1,VLOOKUP($C254&amp;"|"&amp;$B254&amp;"|"&amp;$D254,Empresas!$C$6:$CC$92,$G254+6+1,0),0))))</f>
        <v>1</v>
      </c>
      <c r="AG254" s="147">
        <f>IF(AND($I254="Si",P254=1),1,IF(AND($I254="Fisico",P254=1),1,IF(AND(P254=1,$I254="Electronico"),2,IF(P254=1,VLOOKUP($C254&amp;"|"&amp;$B254&amp;"|"&amp;$D254,Empresas!$C$6:$CC$92,$G254+6+1,0),0))))</f>
        <v>1</v>
      </c>
      <c r="AH254" s="147">
        <f>IF(AND($I254="Si",Q254=1),1,IF(AND($I254="Fisico",Q254=1),1,IF(AND(Q254=1,$I254="Electronico"),2,IF(Q254=1,VLOOKUP($C254&amp;"|"&amp;$B254&amp;"|"&amp;$D254,Empresas!$C$6:$CC$92,$G254+6+1,0),0))))</f>
        <v>1</v>
      </c>
      <c r="AI254" s="147">
        <f>IF(AND($I254="Si",R254=1),1,IF(AND($I254="Fisico",R254=1),1,IF(AND(R254=1,$I254="Electronico"),2,IF(R254=1,VLOOKUP($C254&amp;"|"&amp;$B254&amp;"|"&amp;$D254,Empresas!$C$6:$CC$92,$G254+6+1,0),0))))</f>
        <v>0</v>
      </c>
      <c r="AJ254" s="147">
        <f>IF(AND($I254="Si",S254=1),1,IF(AND($I254="Fisico",S254=1),1,IF(AND(S254=1,$I254="Electronico"),2,IF(S254=1,VLOOKUP($C254&amp;"|"&amp;$B254&amp;"|"&amp;$D254,Empresas!$C$6:$CC$92,$G254+6+1,0),0))))</f>
        <v>0</v>
      </c>
      <c r="AK254" s="147">
        <f>IF(AND($I254="Si",T254=1),1,IF(AND($I254="Fisico",T254=1),1,IF(AND(T254=1,$I254="Electronico"),2,IF(T254=1,VLOOKUP($C254&amp;"|"&amp;$B254&amp;"|"&amp;$D254,Empresas!$C$6:$CC$92,$G254+6+1,0),0))))</f>
        <v>0</v>
      </c>
      <c r="AL254" s="147">
        <f>IF(AND($I254="Si",U254=1),1,IF(AND($I254="Fisico",U254=1),1,IF(AND(U254=1,$I254="Electronico"),2,IF(U254=1,VLOOKUP($C254&amp;"|"&amp;$B254&amp;"|"&amp;$D254,Empresas!$C$6:$CC$92,$G254+6+1,0),0))))</f>
        <v>0</v>
      </c>
      <c r="AM254" s="149">
        <f t="shared" si="34"/>
        <v>8</v>
      </c>
      <c r="AN254" s="149">
        <f t="shared" si="35"/>
        <v>8</v>
      </c>
      <c r="AO254" s="152">
        <f t="shared" si="36"/>
        <v>1</v>
      </c>
    </row>
    <row r="255" spans="1:41" x14ac:dyDescent="0.25">
      <c r="A255" s="137" t="str">
        <f>VLOOKUP(D255,Empresas!$D$7:$F$91,3,0)</f>
        <v>Gerencia</v>
      </c>
      <c r="B255" s="138" t="str">
        <f>VLOOKUP(D255,Empresas!$D$7:$G$91,4,0)</f>
        <v>Yeleydi</v>
      </c>
      <c r="C255" s="138" t="s">
        <v>544</v>
      </c>
      <c r="D255" s="138" t="s">
        <v>2</v>
      </c>
      <c r="E255" s="138" t="str">
        <f>VLOOKUP(D255,Empresas!$D$7:$E$92,2,0)</f>
        <v>FYR INTERNATIONAL GROUP S.A.C</v>
      </c>
      <c r="F255" s="138" t="s">
        <v>165</v>
      </c>
      <c r="G255" s="139">
        <f t="shared" si="41"/>
        <v>28</v>
      </c>
      <c r="H255" s="139" t="str">
        <f>VLOOKUP(D255,Empresas!$D$6:$L$92,7,0)</f>
        <v>Semestral</v>
      </c>
      <c r="I255" s="138" t="str">
        <f>VLOOKUP(VLOOKUP(D255&amp;"|"&amp;B255,Empresas!$I$7:$CB$92,G255,0),Tablas!$A$3:$B$5,2,0)</f>
        <v>Registro y analisis</v>
      </c>
      <c r="J255" s="78">
        <v>1</v>
      </c>
      <c r="K255" s="78">
        <v>1</v>
      </c>
      <c r="L255" s="78">
        <v>1</v>
      </c>
      <c r="M255" s="78">
        <v>1</v>
      </c>
      <c r="N255" s="78">
        <v>1</v>
      </c>
      <c r="O255" s="78">
        <v>1</v>
      </c>
      <c r="P255" s="78">
        <v>1</v>
      </c>
      <c r="Q255" s="78">
        <v>1</v>
      </c>
      <c r="R255" s="78"/>
      <c r="S255" s="78"/>
      <c r="T255" s="78"/>
      <c r="U255" s="78"/>
      <c r="V255" s="78" t="str">
        <f>VLOOKUP(D255,Empresas!$D$7:$CF$91,81,0)</f>
        <v>C</v>
      </c>
      <c r="W255" s="78" t="str">
        <f>VLOOKUP(D255,Empresas!$D$7:$M$91,10,0)</f>
        <v>Mype</v>
      </c>
      <c r="X255" s="69" t="str">
        <f t="shared" si="32"/>
        <v>SI</v>
      </c>
      <c r="Y255" s="153" t="str">
        <f t="shared" si="33"/>
        <v>Si aplica</v>
      </c>
      <c r="Z255" s="147">
        <f>IF(Y255="No aplica",0,IF(I255="no",0,IF(I255="No aplica",0,IF(I255="Si",1,IF(I255="Fisico",1,IF(I255="Electronico",2,VLOOKUP(C255&amp;"|"&amp;B255&amp;"|"&amp;D255,Empresas!$C$6:$CC$92,G255+6+1,0)))))))</f>
        <v>1</v>
      </c>
      <c r="AA255" s="147">
        <f>IF(AND($I255="Si",J255=1),1,IF(AND($I255="Fisico",J255=1),1,IF(AND(J255=1,$I255="Electronico"),2,IF(J255=1,VLOOKUP($C255&amp;"|"&amp;$B255&amp;"|"&amp;$D255,Empresas!$C$6:$CC$92,$G255+6+1,0),0))))</f>
        <v>1</v>
      </c>
      <c r="AB255" s="147">
        <f>IF(AND($I255="Si",K255=1),1,IF(AND($I255="Fisico",K255=1),1,IF(AND(K255=1,$I255="Electronico"),2,IF(K255=1,VLOOKUP($C255&amp;"|"&amp;$B255&amp;"|"&amp;$D255,Empresas!$C$6:$CC$92,$G255+6+1,0),0))))</f>
        <v>1</v>
      </c>
      <c r="AC255" s="147">
        <f>IF(AND($I255="Si",L255=1),1,IF(AND($I255="Fisico",L255=1),1,IF(AND(L255=1,$I255="Electronico"),2,IF(L255=1,VLOOKUP($C255&amp;"|"&amp;$B255&amp;"|"&amp;$D255,Empresas!$C$6:$CC$92,$G255+6+1,0),0))))</f>
        <v>1</v>
      </c>
      <c r="AD255" s="147">
        <f>IF(AND($I255="Si",M255=1),1,IF(AND($I255="Fisico",M255=1),1,IF(AND(M255=1,$I255="Electronico"),2,IF(M255=1,VLOOKUP($C255&amp;"|"&amp;$B255&amp;"|"&amp;$D255,Empresas!$C$6:$CC$92,$G255+6+1,0),0))))</f>
        <v>1</v>
      </c>
      <c r="AE255" s="147">
        <f>IF(AND($I255="Si",N255=1),1,IF(AND($I255="Fisico",N255=1),1,IF(AND(N255=1,$I255="Electronico"),2,IF(N255=1,VLOOKUP($C255&amp;"|"&amp;$B255&amp;"|"&amp;$D255,Empresas!$C$6:$CC$92,$G255+6+1,0),0))))</f>
        <v>1</v>
      </c>
      <c r="AF255" s="147">
        <f>IF(AND($I255="Si",O255=1),1,IF(AND($I255="Fisico",O255=1),1,IF(AND(O255=1,$I255="Electronico"),2,IF(O255=1,VLOOKUP($C255&amp;"|"&amp;$B255&amp;"|"&amp;$D255,Empresas!$C$6:$CC$92,$G255+6+1,0),0))))</f>
        <v>1</v>
      </c>
      <c r="AG255" s="147">
        <f>IF(AND($I255="Si",P255=1),1,IF(AND($I255="Fisico",P255=1),1,IF(AND(P255=1,$I255="Electronico"),2,IF(P255=1,VLOOKUP($C255&amp;"|"&amp;$B255&amp;"|"&amp;$D255,Empresas!$C$6:$CC$92,$G255+6+1,0),0))))</f>
        <v>1</v>
      </c>
      <c r="AH255" s="147">
        <f>IF(AND($I255="Si",Q255=1),1,IF(AND($I255="Fisico",Q255=1),1,IF(AND(Q255=1,$I255="Electronico"),2,IF(Q255=1,VLOOKUP($C255&amp;"|"&amp;$B255&amp;"|"&amp;$D255,Empresas!$C$6:$CC$92,$G255+6+1,0),0))))</f>
        <v>1</v>
      </c>
      <c r="AI255" s="147">
        <f>IF(AND($I255="Si",R255=1),1,IF(AND($I255="Fisico",R255=1),1,IF(AND(R255=1,$I255="Electronico"),2,IF(R255=1,VLOOKUP($C255&amp;"|"&amp;$B255&amp;"|"&amp;$D255,Empresas!$C$6:$CC$92,$G255+6+1,0),0))))</f>
        <v>0</v>
      </c>
      <c r="AJ255" s="147">
        <f>IF(AND($I255="Si",S255=1),1,IF(AND($I255="Fisico",S255=1),1,IF(AND(S255=1,$I255="Electronico"),2,IF(S255=1,VLOOKUP($C255&amp;"|"&amp;$B255&amp;"|"&amp;$D255,Empresas!$C$6:$CC$92,$G255+6+1,0),0))))</f>
        <v>0</v>
      </c>
      <c r="AK255" s="147">
        <f>IF(AND($I255="Si",T255=1),1,IF(AND($I255="Fisico",T255=1),1,IF(AND(T255=1,$I255="Electronico"),2,IF(T255=1,VLOOKUP($C255&amp;"|"&amp;$B255&amp;"|"&amp;$D255,Empresas!$C$6:$CC$92,$G255+6+1,0),0))))</f>
        <v>0</v>
      </c>
      <c r="AL255" s="147">
        <f>IF(AND($I255="Si",U255=1),1,IF(AND($I255="Fisico",U255=1),1,IF(AND(U255=1,$I255="Electronico"),2,IF(U255=1,VLOOKUP($C255&amp;"|"&amp;$B255&amp;"|"&amp;$D255,Empresas!$C$6:$CC$92,$G255+6+1,0),0))))</f>
        <v>0</v>
      </c>
      <c r="AM255" s="149">
        <f t="shared" si="34"/>
        <v>8</v>
      </c>
      <c r="AN255" s="149">
        <f t="shared" si="35"/>
        <v>8</v>
      </c>
      <c r="AO255" s="152">
        <f t="shared" si="36"/>
        <v>1</v>
      </c>
    </row>
    <row r="256" spans="1:41" x14ac:dyDescent="0.25">
      <c r="A256" s="137" t="str">
        <f>VLOOKUP(D256,Empresas!$D$7:$F$91,3,0)</f>
        <v>Gerencia</v>
      </c>
      <c r="B256" s="138" t="str">
        <f>VLOOKUP(D256,Empresas!$D$7:$G$91,4,0)</f>
        <v>Yeleydi</v>
      </c>
      <c r="C256" s="138" t="s">
        <v>544</v>
      </c>
      <c r="D256" s="138" t="s">
        <v>2</v>
      </c>
      <c r="E256" s="138" t="str">
        <f>VLOOKUP(D256,Empresas!$D$7:$E$92,2,0)</f>
        <v>FYR INTERNATIONAL GROUP S.A.C</v>
      </c>
      <c r="F256" s="138" t="s">
        <v>166</v>
      </c>
      <c r="G256" s="139">
        <f t="shared" si="41"/>
        <v>31</v>
      </c>
      <c r="H256" s="139" t="str">
        <f>VLOOKUP(D256,Empresas!$D$6:$L$92,7,0)</f>
        <v>Semestral</v>
      </c>
      <c r="I256" s="138" t="str">
        <f>VLOOKUP(VLOOKUP(D256&amp;"|"&amp;B256,Empresas!$I$7:$CB$92,G256,0),Tablas!$A$3:$B$5,2,0)</f>
        <v>No aplica</v>
      </c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 t="str">
        <f>VLOOKUP(D256,Empresas!$D$7:$CF$91,81,0)</f>
        <v>C</v>
      </c>
      <c r="W256" s="78" t="str">
        <f>VLOOKUP(D256,Empresas!$D$7:$M$91,10,0)</f>
        <v>Mype</v>
      </c>
      <c r="X256" s="69" t="str">
        <f t="shared" si="32"/>
        <v>SI</v>
      </c>
      <c r="Y256" s="153" t="str">
        <f t="shared" si="33"/>
        <v>No aplica</v>
      </c>
      <c r="Z256" s="147">
        <f>IF(Y256="No aplica",0,IF(I256="no",0,IF(I256="No aplica",0,IF(I256="Si",1,IF(I256="Fisico",1,IF(I256="Electronico",2,VLOOKUP(C256&amp;"|"&amp;B256&amp;"|"&amp;D256,Empresas!$C$6:$CC$92,G256+6+1,0)))))))</f>
        <v>0</v>
      </c>
      <c r="AA256" s="147">
        <f>IF(AND($I256="Si",J256=1),1,IF(AND($I256="Fisico",J256=1),1,IF(AND(J256=1,$I256="Electronico"),2,IF(J256=1,VLOOKUP($C256&amp;"|"&amp;$B256&amp;"|"&amp;$D256,Empresas!$C$6:$CC$92,$G256+6+1,0),0))))</f>
        <v>0</v>
      </c>
      <c r="AB256" s="147">
        <f>IF(AND($I256="Si",K256=1),1,IF(AND($I256="Fisico",K256=1),1,IF(AND(K256=1,$I256="Electronico"),2,IF(K256=1,VLOOKUP($C256&amp;"|"&amp;$B256&amp;"|"&amp;$D256,Empresas!$C$6:$CC$92,$G256+6+1,0),0))))</f>
        <v>0</v>
      </c>
      <c r="AC256" s="147">
        <f>IF(AND($I256="Si",L256=1),1,IF(AND($I256="Fisico",L256=1),1,IF(AND(L256=1,$I256="Electronico"),2,IF(L256=1,VLOOKUP($C256&amp;"|"&amp;$B256&amp;"|"&amp;$D256,Empresas!$C$6:$CC$92,$G256+6+1,0),0))))</f>
        <v>0</v>
      </c>
      <c r="AD256" s="147">
        <f>IF(AND($I256="Si",M256=1),1,IF(AND($I256="Fisico",M256=1),1,IF(AND(M256=1,$I256="Electronico"),2,IF(M256=1,VLOOKUP($C256&amp;"|"&amp;$B256&amp;"|"&amp;$D256,Empresas!$C$6:$CC$92,$G256+6+1,0),0))))</f>
        <v>0</v>
      </c>
      <c r="AE256" s="147">
        <f>IF(AND($I256="Si",N256=1),1,IF(AND($I256="Fisico",N256=1),1,IF(AND(N256=1,$I256="Electronico"),2,IF(N256=1,VLOOKUP($C256&amp;"|"&amp;$B256&amp;"|"&amp;$D256,Empresas!$C$6:$CC$92,$G256+6+1,0),0))))</f>
        <v>0</v>
      </c>
      <c r="AF256" s="147">
        <f>IF(AND($I256="Si",O256=1),1,IF(AND($I256="Fisico",O256=1),1,IF(AND(O256=1,$I256="Electronico"),2,IF(O256=1,VLOOKUP($C256&amp;"|"&amp;$B256&amp;"|"&amp;$D256,Empresas!$C$6:$CC$92,$G256+6+1,0),0))))</f>
        <v>0</v>
      </c>
      <c r="AG256" s="147">
        <f>IF(AND($I256="Si",P256=1),1,IF(AND($I256="Fisico",P256=1),1,IF(AND(P256=1,$I256="Electronico"),2,IF(P256=1,VLOOKUP($C256&amp;"|"&amp;$B256&amp;"|"&amp;$D256,Empresas!$C$6:$CC$92,$G256+6+1,0),0))))</f>
        <v>0</v>
      </c>
      <c r="AH256" s="147">
        <f>IF(AND($I256="Si",Q256=1),1,IF(AND($I256="Fisico",Q256=1),1,IF(AND(Q256=1,$I256="Electronico"),2,IF(Q256=1,VLOOKUP($C256&amp;"|"&amp;$B256&amp;"|"&amp;$D256,Empresas!$C$6:$CC$92,$G256+6+1,0),0))))</f>
        <v>0</v>
      </c>
      <c r="AI256" s="147">
        <f>IF(AND($I256="Si",R256=1),1,IF(AND($I256="Fisico",R256=1),1,IF(AND(R256=1,$I256="Electronico"),2,IF(R256=1,VLOOKUP($C256&amp;"|"&amp;$B256&amp;"|"&amp;$D256,Empresas!$C$6:$CC$92,$G256+6+1,0),0))))</f>
        <v>0</v>
      </c>
      <c r="AJ256" s="147">
        <f>IF(AND($I256="Si",S256=1),1,IF(AND($I256="Fisico",S256=1),1,IF(AND(S256=1,$I256="Electronico"),2,IF(S256=1,VLOOKUP($C256&amp;"|"&amp;$B256&amp;"|"&amp;$D256,Empresas!$C$6:$CC$92,$G256+6+1,0),0))))</f>
        <v>0</v>
      </c>
      <c r="AK256" s="147">
        <f>IF(AND($I256="Si",T256=1),1,IF(AND($I256="Fisico",T256=1),1,IF(AND(T256=1,$I256="Electronico"),2,IF(T256=1,VLOOKUP($C256&amp;"|"&amp;$B256&amp;"|"&amp;$D256,Empresas!$C$6:$CC$92,$G256+6+1,0),0))))</f>
        <v>0</v>
      </c>
      <c r="AL256" s="147">
        <f>IF(AND($I256="Si",U256=1),1,IF(AND($I256="Fisico",U256=1),1,IF(AND(U256=1,$I256="Electronico"),2,IF(U256=1,VLOOKUP($C256&amp;"|"&amp;$B256&amp;"|"&amp;$D256,Empresas!$C$6:$CC$92,$G256+6+1,0),0))))</f>
        <v>0</v>
      </c>
      <c r="AM256" s="149">
        <f t="shared" si="34"/>
        <v>0</v>
      </c>
      <c r="AN256" s="149">
        <f t="shared" si="35"/>
        <v>0</v>
      </c>
      <c r="AO256" s="152">
        <f t="shared" si="36"/>
        <v>0</v>
      </c>
    </row>
    <row r="257" spans="1:41" x14ac:dyDescent="0.25">
      <c r="A257" s="137" t="str">
        <f>VLOOKUP(D257,Empresas!$D$7:$F$91,3,0)</f>
        <v>Gerencia</v>
      </c>
      <c r="B257" s="138" t="str">
        <f>VLOOKUP(D257,Empresas!$D$7:$G$91,4,0)</f>
        <v>Yeleydi</v>
      </c>
      <c r="C257" s="138" t="s">
        <v>544</v>
      </c>
      <c r="D257" s="138" t="s">
        <v>2</v>
      </c>
      <c r="E257" s="138" t="str">
        <f>VLOOKUP(D257,Empresas!$D$7:$E$92,2,0)</f>
        <v>FYR INTERNATIONAL GROUP S.A.C</v>
      </c>
      <c r="F257" s="138" t="s">
        <v>167</v>
      </c>
      <c r="G257" s="139">
        <f t="shared" si="41"/>
        <v>34</v>
      </c>
      <c r="H257" s="139" t="str">
        <f>VLOOKUP(D257,Empresas!$D$6:$L$92,7,0)</f>
        <v>Semestral</v>
      </c>
      <c r="I257" s="138" t="str">
        <f>VLOOKUP(VLOOKUP(D257&amp;"|"&amp;B257,Empresas!$I$7:$CB$92,G257,0),Tablas!$A$3:$B$5,2,0)</f>
        <v>No aplica</v>
      </c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 t="str">
        <f>VLOOKUP(D257,Empresas!$D$7:$CF$91,81,0)</f>
        <v>C</v>
      </c>
      <c r="W257" s="78" t="str">
        <f>VLOOKUP(D257,Empresas!$D$7:$M$91,10,0)</f>
        <v>Mype</v>
      </c>
      <c r="X257" s="69" t="str">
        <f t="shared" si="32"/>
        <v>SI</v>
      </c>
      <c r="Y257" s="153" t="str">
        <f t="shared" si="33"/>
        <v>No aplica</v>
      </c>
      <c r="Z257" s="147">
        <f>IF(Y257="No aplica",0,IF(I257="no",0,IF(I257="No aplica",0,IF(I257="Si",1,IF(I257="Fisico",1,IF(I257="Electronico",2,VLOOKUP(C257&amp;"|"&amp;B257&amp;"|"&amp;D257,Empresas!$C$6:$CC$92,G257+6+1,0)))))))</f>
        <v>0</v>
      </c>
      <c r="AA257" s="147">
        <f>IF(AND($I257="Si",J257=1),1,IF(AND($I257="Fisico",J257=1),1,IF(AND(J257=1,$I257="Electronico"),2,IF(J257=1,VLOOKUP($C257&amp;"|"&amp;$B257&amp;"|"&amp;$D257,Empresas!$C$6:$CC$92,$G257+6+1,0),0))))</f>
        <v>0</v>
      </c>
      <c r="AB257" s="147">
        <f>IF(AND($I257="Si",K257=1),1,IF(AND($I257="Fisico",K257=1),1,IF(AND(K257=1,$I257="Electronico"),2,IF(K257=1,VLOOKUP($C257&amp;"|"&amp;$B257&amp;"|"&amp;$D257,Empresas!$C$6:$CC$92,$G257+6+1,0),0))))</f>
        <v>0</v>
      </c>
      <c r="AC257" s="147">
        <f>IF(AND($I257="Si",L257=1),1,IF(AND($I257="Fisico",L257=1),1,IF(AND(L257=1,$I257="Electronico"),2,IF(L257=1,VLOOKUP($C257&amp;"|"&amp;$B257&amp;"|"&amp;$D257,Empresas!$C$6:$CC$92,$G257+6+1,0),0))))</f>
        <v>0</v>
      </c>
      <c r="AD257" s="147">
        <f>IF(AND($I257="Si",M257=1),1,IF(AND($I257="Fisico",M257=1),1,IF(AND(M257=1,$I257="Electronico"),2,IF(M257=1,VLOOKUP($C257&amp;"|"&amp;$B257&amp;"|"&amp;$D257,Empresas!$C$6:$CC$92,$G257+6+1,0),0))))</f>
        <v>0</v>
      </c>
      <c r="AE257" s="147">
        <f>IF(AND($I257="Si",N257=1),1,IF(AND($I257="Fisico",N257=1),1,IF(AND(N257=1,$I257="Electronico"),2,IF(N257=1,VLOOKUP($C257&amp;"|"&amp;$B257&amp;"|"&amp;$D257,Empresas!$C$6:$CC$92,$G257+6+1,0),0))))</f>
        <v>0</v>
      </c>
      <c r="AF257" s="147">
        <f>IF(AND($I257="Si",O257=1),1,IF(AND($I257="Fisico",O257=1),1,IF(AND(O257=1,$I257="Electronico"),2,IF(O257=1,VLOOKUP($C257&amp;"|"&amp;$B257&amp;"|"&amp;$D257,Empresas!$C$6:$CC$92,$G257+6+1,0),0))))</f>
        <v>0</v>
      </c>
      <c r="AG257" s="147">
        <f>IF(AND($I257="Si",P257=1),1,IF(AND($I257="Fisico",P257=1),1,IF(AND(P257=1,$I257="Electronico"),2,IF(P257=1,VLOOKUP($C257&amp;"|"&amp;$B257&amp;"|"&amp;$D257,Empresas!$C$6:$CC$92,$G257+6+1,0),0))))</f>
        <v>0</v>
      </c>
      <c r="AH257" s="147">
        <f>IF(AND($I257="Si",Q257=1),1,IF(AND($I257="Fisico",Q257=1),1,IF(AND(Q257=1,$I257="Electronico"),2,IF(Q257=1,VLOOKUP($C257&amp;"|"&amp;$B257&amp;"|"&amp;$D257,Empresas!$C$6:$CC$92,$G257+6+1,0),0))))</f>
        <v>0</v>
      </c>
      <c r="AI257" s="147">
        <f>IF(AND($I257="Si",R257=1),1,IF(AND($I257="Fisico",R257=1),1,IF(AND(R257=1,$I257="Electronico"),2,IF(R257=1,VLOOKUP($C257&amp;"|"&amp;$B257&amp;"|"&amp;$D257,Empresas!$C$6:$CC$92,$G257+6+1,0),0))))</f>
        <v>0</v>
      </c>
      <c r="AJ257" s="147">
        <f>IF(AND($I257="Si",S257=1),1,IF(AND($I257="Fisico",S257=1),1,IF(AND(S257=1,$I257="Electronico"),2,IF(S257=1,VLOOKUP($C257&amp;"|"&amp;$B257&amp;"|"&amp;$D257,Empresas!$C$6:$CC$92,$G257+6+1,0),0))))</f>
        <v>0</v>
      </c>
      <c r="AK257" s="147">
        <f>IF(AND($I257="Si",T257=1),1,IF(AND($I257="Fisico",T257=1),1,IF(AND(T257=1,$I257="Electronico"),2,IF(T257=1,VLOOKUP($C257&amp;"|"&amp;$B257&amp;"|"&amp;$D257,Empresas!$C$6:$CC$92,$G257+6+1,0),0))))</f>
        <v>0</v>
      </c>
      <c r="AL257" s="147">
        <f>IF(AND($I257="Si",U257=1),1,IF(AND($I257="Fisico",U257=1),1,IF(AND(U257=1,$I257="Electronico"),2,IF(U257=1,VLOOKUP($C257&amp;"|"&amp;$B257&amp;"|"&amp;$D257,Empresas!$C$6:$CC$92,$G257+6+1,0),0))))</f>
        <v>0</v>
      </c>
      <c r="AM257" s="149">
        <f t="shared" si="34"/>
        <v>0</v>
      </c>
      <c r="AN257" s="149">
        <f t="shared" si="35"/>
        <v>0</v>
      </c>
      <c r="AO257" s="152">
        <f t="shared" si="36"/>
        <v>0</v>
      </c>
    </row>
    <row r="258" spans="1:41" x14ac:dyDescent="0.25">
      <c r="A258" s="137" t="str">
        <f>VLOOKUP(D258,Empresas!$D$7:$F$91,3,0)</f>
        <v>Gerencia</v>
      </c>
      <c r="B258" s="138" t="str">
        <f>VLOOKUP(D258,Empresas!$D$7:$G$91,4,0)</f>
        <v>Yeleydi</v>
      </c>
      <c r="C258" s="138" t="s">
        <v>544</v>
      </c>
      <c r="D258" s="138" t="s">
        <v>2</v>
      </c>
      <c r="E258" s="138" t="str">
        <f>VLOOKUP(D258,Empresas!$D$7:$E$92,2,0)</f>
        <v>FYR INTERNATIONAL GROUP S.A.C</v>
      </c>
      <c r="F258" s="138" t="s">
        <v>168</v>
      </c>
      <c r="G258" s="139">
        <f t="shared" si="41"/>
        <v>37</v>
      </c>
      <c r="H258" s="139" t="str">
        <f>VLOOKUP(D258,Empresas!$D$6:$L$92,7,0)</f>
        <v>Semestral</v>
      </c>
      <c r="I258" s="138" t="str">
        <f>VLOOKUP(VLOOKUP(D258&amp;"|"&amp;B258,Empresas!$I$7:$CB$92,G258,0),Tablas!$A$3:$B$5,2,0)</f>
        <v>No aplica</v>
      </c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 t="str">
        <f>VLOOKUP(D258,Empresas!$D$7:$CF$91,81,0)</f>
        <v>C</v>
      </c>
      <c r="W258" s="78" t="str">
        <f>VLOOKUP(D258,Empresas!$D$7:$M$91,10,0)</f>
        <v>Mype</v>
      </c>
      <c r="X258" s="69" t="str">
        <f t="shared" si="32"/>
        <v>SI</v>
      </c>
      <c r="Y258" s="153" t="str">
        <f t="shared" si="33"/>
        <v>No aplica</v>
      </c>
      <c r="Z258" s="147">
        <f>IF(Y258="No aplica",0,IF(I258="no",0,IF(I258="No aplica",0,IF(I258="Si",1,IF(I258="Fisico",1,IF(I258="Electronico",2,VLOOKUP(C258&amp;"|"&amp;B258&amp;"|"&amp;D258,Empresas!$C$6:$CC$92,G258+6+1,0)))))))</f>
        <v>0</v>
      </c>
      <c r="AA258" s="147">
        <f>IF(AND($I258="Si",J258=1),1,IF(AND($I258="Fisico",J258=1),1,IF(AND(J258=1,$I258="Electronico"),2,IF(J258=1,VLOOKUP($C258&amp;"|"&amp;$B258&amp;"|"&amp;$D258,Empresas!$C$6:$CC$92,$G258+6+1,0),0))))</f>
        <v>0</v>
      </c>
      <c r="AB258" s="147">
        <f>IF(AND($I258="Si",K258=1),1,IF(AND($I258="Fisico",K258=1),1,IF(AND(K258=1,$I258="Electronico"),2,IF(K258=1,VLOOKUP($C258&amp;"|"&amp;$B258&amp;"|"&amp;$D258,Empresas!$C$6:$CC$92,$G258+6+1,0),0))))</f>
        <v>0</v>
      </c>
      <c r="AC258" s="147">
        <f>IF(AND($I258="Si",L258=1),1,IF(AND($I258="Fisico",L258=1),1,IF(AND(L258=1,$I258="Electronico"),2,IF(L258=1,VLOOKUP($C258&amp;"|"&amp;$B258&amp;"|"&amp;$D258,Empresas!$C$6:$CC$92,$G258+6+1,0),0))))</f>
        <v>0</v>
      </c>
      <c r="AD258" s="147">
        <f>IF(AND($I258="Si",M258=1),1,IF(AND($I258="Fisico",M258=1),1,IF(AND(M258=1,$I258="Electronico"),2,IF(M258=1,VLOOKUP($C258&amp;"|"&amp;$B258&amp;"|"&amp;$D258,Empresas!$C$6:$CC$92,$G258+6+1,0),0))))</f>
        <v>0</v>
      </c>
      <c r="AE258" s="147">
        <f>IF(AND($I258="Si",N258=1),1,IF(AND($I258="Fisico",N258=1),1,IF(AND(N258=1,$I258="Electronico"),2,IF(N258=1,VLOOKUP($C258&amp;"|"&amp;$B258&amp;"|"&amp;$D258,Empresas!$C$6:$CC$92,$G258+6+1,0),0))))</f>
        <v>0</v>
      </c>
      <c r="AF258" s="147">
        <f>IF(AND($I258="Si",O258=1),1,IF(AND($I258="Fisico",O258=1),1,IF(AND(O258=1,$I258="Electronico"),2,IF(O258=1,VLOOKUP($C258&amp;"|"&amp;$B258&amp;"|"&amp;$D258,Empresas!$C$6:$CC$92,$G258+6+1,0),0))))</f>
        <v>0</v>
      </c>
      <c r="AG258" s="147">
        <f>IF(AND($I258="Si",P258=1),1,IF(AND($I258="Fisico",P258=1),1,IF(AND(P258=1,$I258="Electronico"),2,IF(P258=1,VLOOKUP($C258&amp;"|"&amp;$B258&amp;"|"&amp;$D258,Empresas!$C$6:$CC$92,$G258+6+1,0),0))))</f>
        <v>0</v>
      </c>
      <c r="AH258" s="147">
        <f>IF(AND($I258="Si",Q258=1),1,IF(AND($I258="Fisico",Q258=1),1,IF(AND(Q258=1,$I258="Electronico"),2,IF(Q258=1,VLOOKUP($C258&amp;"|"&amp;$B258&amp;"|"&amp;$D258,Empresas!$C$6:$CC$92,$G258+6+1,0),0))))</f>
        <v>0</v>
      </c>
      <c r="AI258" s="147">
        <f>IF(AND($I258="Si",R258=1),1,IF(AND($I258="Fisico",R258=1),1,IF(AND(R258=1,$I258="Electronico"),2,IF(R258=1,VLOOKUP($C258&amp;"|"&amp;$B258&amp;"|"&amp;$D258,Empresas!$C$6:$CC$92,$G258+6+1,0),0))))</f>
        <v>0</v>
      </c>
      <c r="AJ258" s="147">
        <f>IF(AND($I258="Si",S258=1),1,IF(AND($I258="Fisico",S258=1),1,IF(AND(S258=1,$I258="Electronico"),2,IF(S258=1,VLOOKUP($C258&amp;"|"&amp;$B258&amp;"|"&amp;$D258,Empresas!$C$6:$CC$92,$G258+6+1,0),0))))</f>
        <v>0</v>
      </c>
      <c r="AK258" s="147">
        <f>IF(AND($I258="Si",T258=1),1,IF(AND($I258="Fisico",T258=1),1,IF(AND(T258=1,$I258="Electronico"),2,IF(T258=1,VLOOKUP($C258&amp;"|"&amp;$B258&amp;"|"&amp;$D258,Empresas!$C$6:$CC$92,$G258+6+1,0),0))))</f>
        <v>0</v>
      </c>
      <c r="AL258" s="147">
        <f>IF(AND($I258="Si",U258=1),1,IF(AND($I258="Fisico",U258=1),1,IF(AND(U258=1,$I258="Electronico"),2,IF(U258=1,VLOOKUP($C258&amp;"|"&amp;$B258&amp;"|"&amp;$D258,Empresas!$C$6:$CC$92,$G258+6+1,0),0))))</f>
        <v>0</v>
      </c>
      <c r="AM258" s="149">
        <f t="shared" si="34"/>
        <v>0</v>
      </c>
      <c r="AN258" s="149">
        <f t="shared" si="35"/>
        <v>0</v>
      </c>
      <c r="AO258" s="152">
        <f t="shared" si="36"/>
        <v>0</v>
      </c>
    </row>
    <row r="259" spans="1:41" x14ac:dyDescent="0.25">
      <c r="A259" s="137" t="str">
        <f>VLOOKUP(D259,Empresas!$D$7:$F$91,3,0)</f>
        <v>Gerencia</v>
      </c>
      <c r="B259" s="138" t="str">
        <f>VLOOKUP(D259,Empresas!$D$7:$G$91,4,0)</f>
        <v>Yeleydi</v>
      </c>
      <c r="C259" s="138" t="s">
        <v>544</v>
      </c>
      <c r="D259" s="138" t="s">
        <v>2</v>
      </c>
      <c r="E259" s="138" t="str">
        <f>VLOOKUP(D259,Empresas!$D$7:$E$92,2,0)</f>
        <v>FYR INTERNATIONAL GROUP S.A.C</v>
      </c>
      <c r="F259" s="138" t="s">
        <v>169</v>
      </c>
      <c r="G259" s="139">
        <f t="shared" si="41"/>
        <v>40</v>
      </c>
      <c r="H259" s="139" t="str">
        <f>VLOOKUP(D259,Empresas!$D$6:$L$92,7,0)</f>
        <v>Semestral</v>
      </c>
      <c r="I259" s="138" t="str">
        <f>VLOOKUP(VLOOKUP(D259&amp;"|"&amp;B259,Empresas!$I$7:$CB$92,G259,0),Tablas!$A$3:$B$5,2,0)</f>
        <v>No aplica</v>
      </c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 t="str">
        <f>VLOOKUP(D259,Empresas!$D$7:$CF$91,81,0)</f>
        <v>C</v>
      </c>
      <c r="W259" s="78" t="str">
        <f>VLOOKUP(D259,Empresas!$D$7:$M$91,10,0)</f>
        <v>Mype</v>
      </c>
      <c r="X259" s="69" t="str">
        <f t="shared" si="32"/>
        <v>SI</v>
      </c>
      <c r="Y259" s="153" t="str">
        <f t="shared" si="33"/>
        <v>No aplica</v>
      </c>
      <c r="Z259" s="147">
        <f>IF(Y259="No aplica",0,IF(I259="no",0,IF(I259="No aplica",0,IF(I259="Si",1,IF(I259="Fisico",1,IF(I259="Electronico",2,VLOOKUP(C259&amp;"|"&amp;B259&amp;"|"&amp;D259,Empresas!$C$6:$CC$92,G259+6+1,0)))))))</f>
        <v>0</v>
      </c>
      <c r="AA259" s="147">
        <f>IF(AND($I259="Si",J259=1),1,IF(AND($I259="Fisico",J259=1),1,IF(AND(J259=1,$I259="Electronico"),2,IF(J259=1,VLOOKUP($C259&amp;"|"&amp;$B259&amp;"|"&amp;$D259,Empresas!$C$6:$CC$92,$G259+6+1,0),0))))</f>
        <v>0</v>
      </c>
      <c r="AB259" s="147">
        <f>IF(AND($I259="Si",K259=1),1,IF(AND($I259="Fisico",K259=1),1,IF(AND(K259=1,$I259="Electronico"),2,IF(K259=1,VLOOKUP($C259&amp;"|"&amp;$B259&amp;"|"&amp;$D259,Empresas!$C$6:$CC$92,$G259+6+1,0),0))))</f>
        <v>0</v>
      </c>
      <c r="AC259" s="147">
        <f>IF(AND($I259="Si",L259=1),1,IF(AND($I259="Fisico",L259=1),1,IF(AND(L259=1,$I259="Electronico"),2,IF(L259=1,VLOOKUP($C259&amp;"|"&amp;$B259&amp;"|"&amp;$D259,Empresas!$C$6:$CC$92,$G259+6+1,0),0))))</f>
        <v>0</v>
      </c>
      <c r="AD259" s="147">
        <f>IF(AND($I259="Si",M259=1),1,IF(AND($I259="Fisico",M259=1),1,IF(AND(M259=1,$I259="Electronico"),2,IF(M259=1,VLOOKUP($C259&amp;"|"&amp;$B259&amp;"|"&amp;$D259,Empresas!$C$6:$CC$92,$G259+6+1,0),0))))</f>
        <v>0</v>
      </c>
      <c r="AE259" s="147">
        <f>IF(AND($I259="Si",N259=1),1,IF(AND($I259="Fisico",N259=1),1,IF(AND(N259=1,$I259="Electronico"),2,IF(N259=1,VLOOKUP($C259&amp;"|"&amp;$B259&amp;"|"&amp;$D259,Empresas!$C$6:$CC$92,$G259+6+1,0),0))))</f>
        <v>0</v>
      </c>
      <c r="AF259" s="147">
        <f>IF(AND($I259="Si",O259=1),1,IF(AND($I259="Fisico",O259=1),1,IF(AND(O259=1,$I259="Electronico"),2,IF(O259=1,VLOOKUP($C259&amp;"|"&amp;$B259&amp;"|"&amp;$D259,Empresas!$C$6:$CC$92,$G259+6+1,0),0))))</f>
        <v>0</v>
      </c>
      <c r="AG259" s="147">
        <f>IF(AND($I259="Si",P259=1),1,IF(AND($I259="Fisico",P259=1),1,IF(AND(P259=1,$I259="Electronico"),2,IF(P259=1,VLOOKUP($C259&amp;"|"&amp;$B259&amp;"|"&amp;$D259,Empresas!$C$6:$CC$92,$G259+6+1,0),0))))</f>
        <v>0</v>
      </c>
      <c r="AH259" s="147">
        <f>IF(AND($I259="Si",Q259=1),1,IF(AND($I259="Fisico",Q259=1),1,IF(AND(Q259=1,$I259="Electronico"),2,IF(Q259=1,VLOOKUP($C259&amp;"|"&amp;$B259&amp;"|"&amp;$D259,Empresas!$C$6:$CC$92,$G259+6+1,0),0))))</f>
        <v>0</v>
      </c>
      <c r="AI259" s="147">
        <f>IF(AND($I259="Si",R259=1),1,IF(AND($I259="Fisico",R259=1),1,IF(AND(R259=1,$I259="Electronico"),2,IF(R259=1,VLOOKUP($C259&amp;"|"&amp;$B259&amp;"|"&amp;$D259,Empresas!$C$6:$CC$92,$G259+6+1,0),0))))</f>
        <v>0</v>
      </c>
      <c r="AJ259" s="147">
        <f>IF(AND($I259="Si",S259=1),1,IF(AND($I259="Fisico",S259=1),1,IF(AND(S259=1,$I259="Electronico"),2,IF(S259=1,VLOOKUP($C259&amp;"|"&amp;$B259&amp;"|"&amp;$D259,Empresas!$C$6:$CC$92,$G259+6+1,0),0))))</f>
        <v>0</v>
      </c>
      <c r="AK259" s="147">
        <f>IF(AND($I259="Si",T259=1),1,IF(AND($I259="Fisico",T259=1),1,IF(AND(T259=1,$I259="Electronico"),2,IF(T259=1,VLOOKUP($C259&amp;"|"&amp;$B259&amp;"|"&amp;$D259,Empresas!$C$6:$CC$92,$G259+6+1,0),0))))</f>
        <v>0</v>
      </c>
      <c r="AL259" s="147">
        <f>IF(AND($I259="Si",U259=1),1,IF(AND($I259="Fisico",U259=1),1,IF(AND(U259=1,$I259="Electronico"),2,IF(U259=1,VLOOKUP($C259&amp;"|"&amp;$B259&amp;"|"&amp;$D259,Empresas!$C$6:$CC$92,$G259+6+1,0),0))))</f>
        <v>0</v>
      </c>
      <c r="AM259" s="149">
        <f t="shared" si="34"/>
        <v>0</v>
      </c>
      <c r="AN259" s="149">
        <f t="shared" si="35"/>
        <v>0</v>
      </c>
      <c r="AO259" s="152">
        <f t="shared" si="36"/>
        <v>0</v>
      </c>
    </row>
    <row r="260" spans="1:41" x14ac:dyDescent="0.25">
      <c r="A260" s="137" t="str">
        <f>VLOOKUP(D260,Empresas!$D$7:$F$91,3,0)</f>
        <v>Gerencia</v>
      </c>
      <c r="B260" s="138" t="str">
        <f>VLOOKUP(D260,Empresas!$D$7:$G$91,4,0)</f>
        <v>Yeleydi</v>
      </c>
      <c r="C260" s="138" t="s">
        <v>544</v>
      </c>
      <c r="D260" s="138" t="s">
        <v>2</v>
      </c>
      <c r="E260" s="138" t="str">
        <f>VLOOKUP(D260,Empresas!$D$7:$E$92,2,0)</f>
        <v>FYR INTERNATIONAL GROUP S.A.C</v>
      </c>
      <c r="F260" s="138" t="s">
        <v>170</v>
      </c>
      <c r="G260" s="139">
        <f t="shared" si="41"/>
        <v>43</v>
      </c>
      <c r="H260" s="139" t="str">
        <f>VLOOKUP(D260,Empresas!$D$6:$L$92,7,0)</f>
        <v>Semestral</v>
      </c>
      <c r="I260" s="138" t="str">
        <f>VLOOKUP(VLOOKUP(D260&amp;"|"&amp;B260,Empresas!$I$7:$CB$92,G260,0),Tablas!$A$3:$B$5,2,0)</f>
        <v>No aplica</v>
      </c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 t="str">
        <f>VLOOKUP(D260,Empresas!$D$7:$CF$91,81,0)</f>
        <v>C</v>
      </c>
      <c r="W260" s="78" t="str">
        <f>VLOOKUP(D260,Empresas!$D$7:$M$91,10,0)</f>
        <v>Mype</v>
      </c>
      <c r="X260" s="69" t="str">
        <f t="shared" ref="X260:X323" si="42">IF(OR(LEFT(F260,5)="02.06",LEFT(F260,5)="02.08",LEFT(F260,5)="02.09",LEFT(F260,5)="02.10",LEFT(F260,5)="02.11",LEFT(F260,5)="03.08",LEFT(F260,5)="03.09",LEFT(F260,5)="03.10"),"NO","SI")</f>
        <v>SI</v>
      </c>
      <c r="Y260" s="153" t="str">
        <f t="shared" ref="Y260:Y323" si="43">IF(SUM(J260:U260)=0,"No aplica","Si aplica")</f>
        <v>No aplica</v>
      </c>
      <c r="Z260" s="147">
        <f>IF(Y260="No aplica",0,IF(I260="no",0,IF(I260="No aplica",0,IF(I260="Si",1,IF(I260="Fisico",1,IF(I260="Electronico",2,VLOOKUP(C260&amp;"|"&amp;B260&amp;"|"&amp;D260,Empresas!$C$6:$CC$92,G260+6+1,0)))))))</f>
        <v>0</v>
      </c>
      <c r="AA260" s="147">
        <f>IF(AND($I260="Si",J260=1),1,IF(AND($I260="Fisico",J260=1),1,IF(AND(J260=1,$I260="Electronico"),2,IF(J260=1,VLOOKUP($C260&amp;"|"&amp;$B260&amp;"|"&amp;$D260,Empresas!$C$6:$CC$92,$G260+6+1,0),0))))</f>
        <v>0</v>
      </c>
      <c r="AB260" s="147">
        <f>IF(AND($I260="Si",K260=1),1,IF(AND($I260="Fisico",K260=1),1,IF(AND(K260=1,$I260="Electronico"),2,IF(K260=1,VLOOKUP($C260&amp;"|"&amp;$B260&amp;"|"&amp;$D260,Empresas!$C$6:$CC$92,$G260+6+1,0),0))))</f>
        <v>0</v>
      </c>
      <c r="AC260" s="147">
        <f>IF(AND($I260="Si",L260=1),1,IF(AND($I260="Fisico",L260=1),1,IF(AND(L260=1,$I260="Electronico"),2,IF(L260=1,VLOOKUP($C260&amp;"|"&amp;$B260&amp;"|"&amp;$D260,Empresas!$C$6:$CC$92,$G260+6+1,0),0))))</f>
        <v>0</v>
      </c>
      <c r="AD260" s="147">
        <f>IF(AND($I260="Si",M260=1),1,IF(AND($I260="Fisico",M260=1),1,IF(AND(M260=1,$I260="Electronico"),2,IF(M260=1,VLOOKUP($C260&amp;"|"&amp;$B260&amp;"|"&amp;$D260,Empresas!$C$6:$CC$92,$G260+6+1,0),0))))</f>
        <v>0</v>
      </c>
      <c r="AE260" s="147">
        <f>IF(AND($I260="Si",N260=1),1,IF(AND($I260="Fisico",N260=1),1,IF(AND(N260=1,$I260="Electronico"),2,IF(N260=1,VLOOKUP($C260&amp;"|"&amp;$B260&amp;"|"&amp;$D260,Empresas!$C$6:$CC$92,$G260+6+1,0),0))))</f>
        <v>0</v>
      </c>
      <c r="AF260" s="147">
        <f>IF(AND($I260="Si",O260=1),1,IF(AND($I260="Fisico",O260=1),1,IF(AND(O260=1,$I260="Electronico"),2,IF(O260=1,VLOOKUP($C260&amp;"|"&amp;$B260&amp;"|"&amp;$D260,Empresas!$C$6:$CC$92,$G260+6+1,0),0))))</f>
        <v>0</v>
      </c>
      <c r="AG260" s="147">
        <f>IF(AND($I260="Si",P260=1),1,IF(AND($I260="Fisico",P260=1),1,IF(AND(P260=1,$I260="Electronico"),2,IF(P260=1,VLOOKUP($C260&amp;"|"&amp;$B260&amp;"|"&amp;$D260,Empresas!$C$6:$CC$92,$G260+6+1,0),0))))</f>
        <v>0</v>
      </c>
      <c r="AH260" s="147">
        <f>IF(AND($I260="Si",Q260=1),1,IF(AND($I260="Fisico",Q260=1),1,IF(AND(Q260=1,$I260="Electronico"),2,IF(Q260=1,VLOOKUP($C260&amp;"|"&amp;$B260&amp;"|"&amp;$D260,Empresas!$C$6:$CC$92,$G260+6+1,0),0))))</f>
        <v>0</v>
      </c>
      <c r="AI260" s="147">
        <f>IF(AND($I260="Si",R260=1),1,IF(AND($I260="Fisico",R260=1),1,IF(AND(R260=1,$I260="Electronico"),2,IF(R260=1,VLOOKUP($C260&amp;"|"&amp;$B260&amp;"|"&amp;$D260,Empresas!$C$6:$CC$92,$G260+6+1,0),0))))</f>
        <v>0</v>
      </c>
      <c r="AJ260" s="147">
        <f>IF(AND($I260="Si",S260=1),1,IF(AND($I260="Fisico",S260=1),1,IF(AND(S260=1,$I260="Electronico"),2,IF(S260=1,VLOOKUP($C260&amp;"|"&amp;$B260&amp;"|"&amp;$D260,Empresas!$C$6:$CC$92,$G260+6+1,0),0))))</f>
        <v>0</v>
      </c>
      <c r="AK260" s="147">
        <f>IF(AND($I260="Si",T260=1),1,IF(AND($I260="Fisico",T260=1),1,IF(AND(T260=1,$I260="Electronico"),2,IF(T260=1,VLOOKUP($C260&amp;"|"&amp;$B260&amp;"|"&amp;$D260,Empresas!$C$6:$CC$92,$G260+6+1,0),0))))</f>
        <v>0</v>
      </c>
      <c r="AL260" s="147">
        <f>IF(AND($I260="Si",U260=1),1,IF(AND($I260="Fisico",U260=1),1,IF(AND(U260=1,$I260="Electronico"),2,IF(U260=1,VLOOKUP($C260&amp;"|"&amp;$B260&amp;"|"&amp;$D260,Empresas!$C$6:$CC$92,$G260+6+1,0),0))))</f>
        <v>0</v>
      </c>
      <c r="AM260" s="149">
        <f t="shared" ref="AM260:AM323" si="44">SUM(AA260:AL260)</f>
        <v>0</v>
      </c>
      <c r="AN260" s="149">
        <f t="shared" ref="AN260:AN323" si="45">Z260*RIGHT($AM$2,2)*1</f>
        <v>0</v>
      </c>
      <c r="AO260" s="152">
        <f t="shared" ref="AO260:AO323" si="46">IFERROR(AM260/AN260,0)</f>
        <v>0</v>
      </c>
    </row>
    <row r="261" spans="1:41" x14ac:dyDescent="0.25">
      <c r="A261" s="137" t="str">
        <f>VLOOKUP(D261,Empresas!$D$7:$F$91,3,0)</f>
        <v>Gerencia</v>
      </c>
      <c r="B261" s="138" t="str">
        <f>VLOOKUP(D261,Empresas!$D$7:$G$91,4,0)</f>
        <v>Yeleydi</v>
      </c>
      <c r="C261" s="138" t="s">
        <v>544</v>
      </c>
      <c r="D261" s="138" t="s">
        <v>2</v>
      </c>
      <c r="E261" s="138" t="str">
        <f>VLOOKUP(D261,Empresas!$D$7:$E$92,2,0)</f>
        <v>FYR INTERNATIONAL GROUP S.A.C</v>
      </c>
      <c r="F261" s="138" t="s">
        <v>171</v>
      </c>
      <c r="G261" s="139">
        <f t="shared" si="41"/>
        <v>46</v>
      </c>
      <c r="H261" s="139" t="str">
        <f>VLOOKUP(D261,Empresas!$D$6:$L$92,7,0)</f>
        <v>Semestral</v>
      </c>
      <c r="I261" s="138" t="str">
        <f>VLOOKUP(VLOOKUP(D261&amp;"|"&amp;B261,Empresas!$I$7:$CB$92,G261,0),Tablas!$A$3:$B$5,2,0)</f>
        <v>No aplica</v>
      </c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 t="str">
        <f>VLOOKUP(D261,Empresas!$D$7:$CF$91,81,0)</f>
        <v>C</v>
      </c>
      <c r="W261" s="78" t="str">
        <f>VLOOKUP(D261,Empresas!$D$7:$M$91,10,0)</f>
        <v>Mype</v>
      </c>
      <c r="X261" s="69" t="str">
        <f t="shared" si="42"/>
        <v>SI</v>
      </c>
      <c r="Y261" s="153" t="str">
        <f t="shared" si="43"/>
        <v>No aplica</v>
      </c>
      <c r="Z261" s="147">
        <f>IF(Y261="No aplica",0,IF(I261="no",0,IF(I261="No aplica",0,IF(I261="Si",1,IF(I261="Fisico",1,IF(I261="Electronico",2,VLOOKUP(C261&amp;"|"&amp;B261&amp;"|"&amp;D261,Empresas!$C$6:$CC$92,G261+6+1,0)))))))</f>
        <v>0</v>
      </c>
      <c r="AA261" s="147">
        <f>IF(AND($I261="Si",J261=1),1,IF(AND($I261="Fisico",J261=1),1,IF(AND(J261=1,$I261="Electronico"),2,IF(J261=1,VLOOKUP($C261&amp;"|"&amp;$B261&amp;"|"&amp;$D261,Empresas!$C$6:$CC$92,$G261+6+1,0),0))))</f>
        <v>0</v>
      </c>
      <c r="AB261" s="147">
        <f>IF(AND($I261="Si",K261=1),1,IF(AND($I261="Fisico",K261=1),1,IF(AND(K261=1,$I261="Electronico"),2,IF(K261=1,VLOOKUP($C261&amp;"|"&amp;$B261&amp;"|"&amp;$D261,Empresas!$C$6:$CC$92,$G261+6+1,0),0))))</f>
        <v>0</v>
      </c>
      <c r="AC261" s="147">
        <f>IF(AND($I261="Si",L261=1),1,IF(AND($I261="Fisico",L261=1),1,IF(AND(L261=1,$I261="Electronico"),2,IF(L261=1,VLOOKUP($C261&amp;"|"&amp;$B261&amp;"|"&amp;$D261,Empresas!$C$6:$CC$92,$G261+6+1,0),0))))</f>
        <v>0</v>
      </c>
      <c r="AD261" s="147">
        <f>IF(AND($I261="Si",M261=1),1,IF(AND($I261="Fisico",M261=1),1,IF(AND(M261=1,$I261="Electronico"),2,IF(M261=1,VLOOKUP($C261&amp;"|"&amp;$B261&amp;"|"&amp;$D261,Empresas!$C$6:$CC$92,$G261+6+1,0),0))))</f>
        <v>0</v>
      </c>
      <c r="AE261" s="147">
        <f>IF(AND($I261="Si",N261=1),1,IF(AND($I261="Fisico",N261=1),1,IF(AND(N261=1,$I261="Electronico"),2,IF(N261=1,VLOOKUP($C261&amp;"|"&amp;$B261&amp;"|"&amp;$D261,Empresas!$C$6:$CC$92,$G261+6+1,0),0))))</f>
        <v>0</v>
      </c>
      <c r="AF261" s="147">
        <f>IF(AND($I261="Si",O261=1),1,IF(AND($I261="Fisico",O261=1),1,IF(AND(O261=1,$I261="Electronico"),2,IF(O261=1,VLOOKUP($C261&amp;"|"&amp;$B261&amp;"|"&amp;$D261,Empresas!$C$6:$CC$92,$G261+6+1,0),0))))</f>
        <v>0</v>
      </c>
      <c r="AG261" s="147">
        <f>IF(AND($I261="Si",P261=1),1,IF(AND($I261="Fisico",P261=1),1,IF(AND(P261=1,$I261="Electronico"),2,IF(P261=1,VLOOKUP($C261&amp;"|"&amp;$B261&amp;"|"&amp;$D261,Empresas!$C$6:$CC$92,$G261+6+1,0),0))))</f>
        <v>0</v>
      </c>
      <c r="AH261" s="147">
        <f>IF(AND($I261="Si",Q261=1),1,IF(AND($I261="Fisico",Q261=1),1,IF(AND(Q261=1,$I261="Electronico"),2,IF(Q261=1,VLOOKUP($C261&amp;"|"&amp;$B261&amp;"|"&amp;$D261,Empresas!$C$6:$CC$92,$G261+6+1,0),0))))</f>
        <v>0</v>
      </c>
      <c r="AI261" s="147">
        <f>IF(AND($I261="Si",R261=1),1,IF(AND($I261="Fisico",R261=1),1,IF(AND(R261=1,$I261="Electronico"),2,IF(R261=1,VLOOKUP($C261&amp;"|"&amp;$B261&amp;"|"&amp;$D261,Empresas!$C$6:$CC$92,$G261+6+1,0),0))))</f>
        <v>0</v>
      </c>
      <c r="AJ261" s="147">
        <f>IF(AND($I261="Si",S261=1),1,IF(AND($I261="Fisico",S261=1),1,IF(AND(S261=1,$I261="Electronico"),2,IF(S261=1,VLOOKUP($C261&amp;"|"&amp;$B261&amp;"|"&amp;$D261,Empresas!$C$6:$CC$92,$G261+6+1,0),0))))</f>
        <v>0</v>
      </c>
      <c r="AK261" s="147">
        <f>IF(AND($I261="Si",T261=1),1,IF(AND($I261="Fisico",T261=1),1,IF(AND(T261=1,$I261="Electronico"),2,IF(T261=1,VLOOKUP($C261&amp;"|"&amp;$B261&amp;"|"&amp;$D261,Empresas!$C$6:$CC$92,$G261+6+1,0),0))))</f>
        <v>0</v>
      </c>
      <c r="AL261" s="147">
        <f>IF(AND($I261="Si",U261=1),1,IF(AND($I261="Fisico",U261=1),1,IF(AND(U261=1,$I261="Electronico"),2,IF(U261=1,VLOOKUP($C261&amp;"|"&amp;$B261&amp;"|"&amp;$D261,Empresas!$C$6:$CC$92,$G261+6+1,0),0))))</f>
        <v>0</v>
      </c>
      <c r="AM261" s="149">
        <f t="shared" si="44"/>
        <v>0</v>
      </c>
      <c r="AN261" s="149">
        <f t="shared" si="45"/>
        <v>0</v>
      </c>
      <c r="AO261" s="152">
        <f t="shared" si="46"/>
        <v>0</v>
      </c>
    </row>
    <row r="262" spans="1:41" x14ac:dyDescent="0.25">
      <c r="A262" s="140" t="str">
        <f>VLOOKUP(D262,Empresas!$D$7:$F$91,3,0)</f>
        <v>Gerencia</v>
      </c>
      <c r="B262" s="141" t="str">
        <f>VLOOKUP(D262,Empresas!$D$7:$G$91,4,0)</f>
        <v>Yeleydi</v>
      </c>
      <c r="C262" s="141" t="s">
        <v>544</v>
      </c>
      <c r="D262" s="141" t="s">
        <v>2</v>
      </c>
      <c r="E262" s="141" t="str">
        <f>VLOOKUP(D262,Empresas!$D$7:$E$92,2,0)</f>
        <v>FYR INTERNATIONAL GROUP S.A.C</v>
      </c>
      <c r="F262" s="141" t="s">
        <v>172</v>
      </c>
      <c r="G262" s="142">
        <f>+Empresas!$BF$2</f>
        <v>50</v>
      </c>
      <c r="H262" s="142" t="str">
        <f>VLOOKUP(D262,Empresas!$D$6:$L$92,7,0)</f>
        <v>Semestral</v>
      </c>
      <c r="I262" s="141" t="str">
        <f>VLOOKUP(VLOOKUP(D262&amp;"|"&amp;B262,Empresas!$I$7:$CB$92,G262,0),Tablas!$A$8:$B$10,2,0)</f>
        <v>Electronico</v>
      </c>
      <c r="J262" s="78">
        <v>1</v>
      </c>
      <c r="K262" s="78">
        <v>1</v>
      </c>
      <c r="L262" s="78">
        <v>1</v>
      </c>
      <c r="M262" s="78">
        <v>1</v>
      </c>
      <c r="N262" s="78">
        <v>1</v>
      </c>
      <c r="O262" s="78">
        <v>1</v>
      </c>
      <c r="P262" s="78">
        <v>1</v>
      </c>
      <c r="Q262" s="78">
        <v>1</v>
      </c>
      <c r="R262" s="78"/>
      <c r="S262" s="78"/>
      <c r="T262" s="78"/>
      <c r="U262" s="78"/>
      <c r="V262" s="78" t="str">
        <f>VLOOKUP(D262,Empresas!$D$7:$CF$91,81,0)</f>
        <v>C</v>
      </c>
      <c r="W262" s="78" t="str">
        <f>VLOOKUP(D262,Empresas!$D$7:$M$91,10,0)</f>
        <v>Mype</v>
      </c>
      <c r="X262" s="69" t="str">
        <f t="shared" si="42"/>
        <v>SI</v>
      </c>
      <c r="Y262" s="153" t="str">
        <f t="shared" si="43"/>
        <v>Si aplica</v>
      </c>
      <c r="Z262" s="147">
        <f>IF(Y262="No aplica",0,IF(I262="no",0,IF(I262="No aplica",0,IF(I262="Si",1,IF(I262="Fisico",1,IF(I262="Electronico",2,VLOOKUP(C262&amp;"|"&amp;B262&amp;"|"&amp;D262,Empresas!$C$6:$CC$92,G262+6+1,0)))))))</f>
        <v>2</v>
      </c>
      <c r="AA262" s="147">
        <f>IF(AND($I262="Si",J262=1),1,IF(AND($I262="Fisico",J262=1),1,IF(AND(J262=1,$I262="Electronico"),2,IF(J262=1,VLOOKUP($C262&amp;"|"&amp;$B262&amp;"|"&amp;$D262,Empresas!$C$6:$CC$92,$G262+6+1,0),0))))</f>
        <v>2</v>
      </c>
      <c r="AB262" s="147">
        <f>IF(AND($I262="Si",K262=1),1,IF(AND($I262="Fisico",K262=1),1,IF(AND(K262=1,$I262="Electronico"),2,IF(K262=1,VLOOKUP($C262&amp;"|"&amp;$B262&amp;"|"&amp;$D262,Empresas!$C$6:$CC$92,$G262+6+1,0),0))))</f>
        <v>2</v>
      </c>
      <c r="AC262" s="147">
        <f>IF(AND($I262="Si",L262=1),1,IF(AND($I262="Fisico",L262=1),1,IF(AND(L262=1,$I262="Electronico"),2,IF(L262=1,VLOOKUP($C262&amp;"|"&amp;$B262&amp;"|"&amp;$D262,Empresas!$C$6:$CC$92,$G262+6+1,0),0))))</f>
        <v>2</v>
      </c>
      <c r="AD262" s="147">
        <f>IF(AND($I262="Si",M262=1),1,IF(AND($I262="Fisico",M262=1),1,IF(AND(M262=1,$I262="Electronico"),2,IF(M262=1,VLOOKUP($C262&amp;"|"&amp;$B262&amp;"|"&amp;$D262,Empresas!$C$6:$CC$92,$G262+6+1,0),0))))</f>
        <v>2</v>
      </c>
      <c r="AE262" s="147">
        <f>IF(AND($I262="Si",N262=1),1,IF(AND($I262="Fisico",N262=1),1,IF(AND(N262=1,$I262="Electronico"),2,IF(N262=1,VLOOKUP($C262&amp;"|"&amp;$B262&amp;"|"&amp;$D262,Empresas!$C$6:$CC$92,$G262+6+1,0),0))))</f>
        <v>2</v>
      </c>
      <c r="AF262" s="147">
        <f>IF(AND($I262="Si",O262=1),1,IF(AND($I262="Fisico",O262=1),1,IF(AND(O262=1,$I262="Electronico"),2,IF(O262=1,VLOOKUP($C262&amp;"|"&amp;$B262&amp;"|"&amp;$D262,Empresas!$C$6:$CC$92,$G262+6+1,0),0))))</f>
        <v>2</v>
      </c>
      <c r="AG262" s="147">
        <f>IF(AND($I262="Si",P262=1),1,IF(AND($I262="Fisico",P262=1),1,IF(AND(P262=1,$I262="Electronico"),2,IF(P262=1,VLOOKUP($C262&amp;"|"&amp;$B262&amp;"|"&amp;$D262,Empresas!$C$6:$CC$92,$G262+6+1,0),0))))</f>
        <v>2</v>
      </c>
      <c r="AH262" s="147">
        <f>IF(AND($I262="Si",Q262=1),1,IF(AND($I262="Fisico",Q262=1),1,IF(AND(Q262=1,$I262="Electronico"),2,IF(Q262=1,VLOOKUP($C262&amp;"|"&amp;$B262&amp;"|"&amp;$D262,Empresas!$C$6:$CC$92,$G262+6+1,0),0))))</f>
        <v>2</v>
      </c>
      <c r="AI262" s="147">
        <f>IF(AND($I262="Si",R262=1),1,IF(AND($I262="Fisico",R262=1),1,IF(AND(R262=1,$I262="Electronico"),2,IF(R262=1,VLOOKUP($C262&amp;"|"&amp;$B262&amp;"|"&amp;$D262,Empresas!$C$6:$CC$92,$G262+6+1,0),0))))</f>
        <v>0</v>
      </c>
      <c r="AJ262" s="147">
        <f>IF(AND($I262="Si",S262=1),1,IF(AND($I262="Fisico",S262=1),1,IF(AND(S262=1,$I262="Electronico"),2,IF(S262=1,VLOOKUP($C262&amp;"|"&amp;$B262&amp;"|"&amp;$D262,Empresas!$C$6:$CC$92,$G262+6+1,0),0))))</f>
        <v>0</v>
      </c>
      <c r="AK262" s="147">
        <f>IF(AND($I262="Si",T262=1),1,IF(AND($I262="Fisico",T262=1),1,IF(AND(T262=1,$I262="Electronico"),2,IF(T262=1,VLOOKUP($C262&amp;"|"&amp;$B262&amp;"|"&amp;$D262,Empresas!$C$6:$CC$92,$G262+6+1,0),0))))</f>
        <v>0</v>
      </c>
      <c r="AL262" s="147">
        <f>IF(AND($I262="Si",U262=1),1,IF(AND($I262="Fisico",U262=1),1,IF(AND(U262=1,$I262="Electronico"),2,IF(U262=1,VLOOKUP($C262&amp;"|"&amp;$B262&amp;"|"&amp;$D262,Empresas!$C$6:$CC$92,$G262+6+1,0),0))))</f>
        <v>0</v>
      </c>
      <c r="AM262" s="149">
        <f t="shared" si="44"/>
        <v>16</v>
      </c>
      <c r="AN262" s="149">
        <f t="shared" si="45"/>
        <v>16</v>
      </c>
      <c r="AO262" s="152">
        <f t="shared" si="46"/>
        <v>1</v>
      </c>
    </row>
    <row r="263" spans="1:41" x14ac:dyDescent="0.25">
      <c r="A263" s="140" t="str">
        <f>VLOOKUP(D263,Empresas!$D$7:$F$91,3,0)</f>
        <v>Gerencia</v>
      </c>
      <c r="B263" s="141" t="str">
        <f>VLOOKUP(D263,Empresas!$D$7:$G$91,4,0)</f>
        <v>Yeleydi</v>
      </c>
      <c r="C263" s="141" t="s">
        <v>544</v>
      </c>
      <c r="D263" s="141" t="s">
        <v>2</v>
      </c>
      <c r="E263" s="141" t="str">
        <f>VLOOKUP(D263,Empresas!$D$7:$E$92,2,0)</f>
        <v>FYR INTERNATIONAL GROUP S.A.C</v>
      </c>
      <c r="F263" s="141" t="s">
        <v>173</v>
      </c>
      <c r="G263" s="142">
        <f>+G262+1</f>
        <v>51</v>
      </c>
      <c r="H263" s="142" t="str">
        <f>VLOOKUP(D263,Empresas!$D$6:$L$92,7,0)</f>
        <v>Semestral</v>
      </c>
      <c r="I263" s="141" t="str">
        <f>VLOOKUP(VLOOKUP(D263&amp;"|"&amp;B263,Empresas!$I$7:$CB$92,G263,0),Tablas!$A$8:$B$10,2,0)</f>
        <v>Electronico</v>
      </c>
      <c r="J263" s="78">
        <v>1</v>
      </c>
      <c r="K263" s="78">
        <v>1</v>
      </c>
      <c r="L263" s="78">
        <v>1</v>
      </c>
      <c r="M263" s="78">
        <v>1</v>
      </c>
      <c r="N263" s="78">
        <v>1</v>
      </c>
      <c r="O263" s="78">
        <v>1</v>
      </c>
      <c r="P263" s="78">
        <v>1</v>
      </c>
      <c r="Q263" s="78">
        <v>1</v>
      </c>
      <c r="R263" s="78"/>
      <c r="S263" s="78"/>
      <c r="T263" s="78"/>
      <c r="U263" s="78"/>
      <c r="V263" s="78" t="str">
        <f>VLOOKUP(D263,Empresas!$D$7:$CF$91,81,0)</f>
        <v>C</v>
      </c>
      <c r="W263" s="78" t="str">
        <f>VLOOKUP(D263,Empresas!$D$7:$M$91,10,0)</f>
        <v>Mype</v>
      </c>
      <c r="X263" s="69" t="str">
        <f t="shared" si="42"/>
        <v>SI</v>
      </c>
      <c r="Y263" s="153" t="str">
        <f t="shared" si="43"/>
        <v>Si aplica</v>
      </c>
      <c r="Z263" s="147">
        <f>IF(Y263="No aplica",0,IF(I263="no",0,IF(I263="No aplica",0,IF(I263="Si",1,IF(I263="Fisico",1,IF(I263="Electronico",2,VLOOKUP(C263&amp;"|"&amp;B263&amp;"|"&amp;D263,Empresas!$C$6:$CC$92,G263+6+1,0)))))))</f>
        <v>2</v>
      </c>
      <c r="AA263" s="147">
        <f>IF(AND($I263="Si",J263=1),1,IF(AND($I263="Fisico",J263=1),1,IF(AND(J263=1,$I263="Electronico"),2,IF(J263=1,VLOOKUP($C263&amp;"|"&amp;$B263&amp;"|"&amp;$D263,Empresas!$C$6:$CC$92,$G263+6+1,0),0))))</f>
        <v>2</v>
      </c>
      <c r="AB263" s="147">
        <f>IF(AND($I263="Si",K263=1),1,IF(AND($I263="Fisico",K263=1),1,IF(AND(K263=1,$I263="Electronico"),2,IF(K263=1,VLOOKUP($C263&amp;"|"&amp;$B263&amp;"|"&amp;$D263,Empresas!$C$6:$CC$92,$G263+6+1,0),0))))</f>
        <v>2</v>
      </c>
      <c r="AC263" s="147">
        <f>IF(AND($I263="Si",L263=1),1,IF(AND($I263="Fisico",L263=1),1,IF(AND(L263=1,$I263="Electronico"),2,IF(L263=1,VLOOKUP($C263&amp;"|"&amp;$B263&amp;"|"&amp;$D263,Empresas!$C$6:$CC$92,$G263+6+1,0),0))))</f>
        <v>2</v>
      </c>
      <c r="AD263" s="147">
        <f>IF(AND($I263="Si",M263=1),1,IF(AND($I263="Fisico",M263=1),1,IF(AND(M263=1,$I263="Electronico"),2,IF(M263=1,VLOOKUP($C263&amp;"|"&amp;$B263&amp;"|"&amp;$D263,Empresas!$C$6:$CC$92,$G263+6+1,0),0))))</f>
        <v>2</v>
      </c>
      <c r="AE263" s="147">
        <f>IF(AND($I263="Si",N263=1),1,IF(AND($I263="Fisico",N263=1),1,IF(AND(N263=1,$I263="Electronico"),2,IF(N263=1,VLOOKUP($C263&amp;"|"&amp;$B263&amp;"|"&amp;$D263,Empresas!$C$6:$CC$92,$G263+6+1,0),0))))</f>
        <v>2</v>
      </c>
      <c r="AF263" s="147">
        <f>IF(AND($I263="Si",O263=1),1,IF(AND($I263="Fisico",O263=1),1,IF(AND(O263=1,$I263="Electronico"),2,IF(O263=1,VLOOKUP($C263&amp;"|"&amp;$B263&amp;"|"&amp;$D263,Empresas!$C$6:$CC$92,$G263+6+1,0),0))))</f>
        <v>2</v>
      </c>
      <c r="AG263" s="147">
        <f>IF(AND($I263="Si",P263=1),1,IF(AND($I263="Fisico",P263=1),1,IF(AND(P263=1,$I263="Electronico"),2,IF(P263=1,VLOOKUP($C263&amp;"|"&amp;$B263&amp;"|"&amp;$D263,Empresas!$C$6:$CC$92,$G263+6+1,0),0))))</f>
        <v>2</v>
      </c>
      <c r="AH263" s="147">
        <f>IF(AND($I263="Si",Q263=1),1,IF(AND($I263="Fisico",Q263=1),1,IF(AND(Q263=1,$I263="Electronico"),2,IF(Q263=1,VLOOKUP($C263&amp;"|"&amp;$B263&amp;"|"&amp;$D263,Empresas!$C$6:$CC$92,$G263+6+1,0),0))))</f>
        <v>2</v>
      </c>
      <c r="AI263" s="147">
        <f>IF(AND($I263="Si",R263=1),1,IF(AND($I263="Fisico",R263=1),1,IF(AND(R263=1,$I263="Electronico"),2,IF(R263=1,VLOOKUP($C263&amp;"|"&amp;$B263&amp;"|"&amp;$D263,Empresas!$C$6:$CC$92,$G263+6+1,0),0))))</f>
        <v>0</v>
      </c>
      <c r="AJ263" s="147">
        <f>IF(AND($I263="Si",S263=1),1,IF(AND($I263="Fisico",S263=1),1,IF(AND(S263=1,$I263="Electronico"),2,IF(S263=1,VLOOKUP($C263&amp;"|"&amp;$B263&amp;"|"&amp;$D263,Empresas!$C$6:$CC$92,$G263+6+1,0),0))))</f>
        <v>0</v>
      </c>
      <c r="AK263" s="147">
        <f>IF(AND($I263="Si",T263=1),1,IF(AND($I263="Fisico",T263=1),1,IF(AND(T263=1,$I263="Electronico"),2,IF(T263=1,VLOOKUP($C263&amp;"|"&amp;$B263&amp;"|"&amp;$D263,Empresas!$C$6:$CC$92,$G263+6+1,0),0))))</f>
        <v>0</v>
      </c>
      <c r="AL263" s="147">
        <f>IF(AND($I263="Si",U263=1),1,IF(AND($I263="Fisico",U263=1),1,IF(AND(U263=1,$I263="Electronico"),2,IF(U263=1,VLOOKUP($C263&amp;"|"&amp;$B263&amp;"|"&amp;$D263,Empresas!$C$6:$CC$92,$G263+6+1,0),0))))</f>
        <v>0</v>
      </c>
      <c r="AM263" s="149">
        <f t="shared" si="44"/>
        <v>16</v>
      </c>
      <c r="AN263" s="149">
        <f t="shared" si="45"/>
        <v>16</v>
      </c>
      <c r="AO263" s="152">
        <f t="shared" si="46"/>
        <v>1</v>
      </c>
    </row>
    <row r="264" spans="1:41" x14ac:dyDescent="0.25">
      <c r="A264" s="140" t="str">
        <f>VLOOKUP(D264,Empresas!$D$7:$F$91,3,0)</f>
        <v>Gerencia</v>
      </c>
      <c r="B264" s="141" t="str">
        <f>VLOOKUP(D264,Empresas!$D$7:$G$91,4,0)</f>
        <v>Yeleydi</v>
      </c>
      <c r="C264" s="141" t="s">
        <v>544</v>
      </c>
      <c r="D264" s="141" t="s">
        <v>2</v>
      </c>
      <c r="E264" s="141" t="str">
        <f>VLOOKUP(D264,Empresas!$D$7:$E$92,2,0)</f>
        <v>FYR INTERNATIONAL GROUP S.A.C</v>
      </c>
      <c r="F264" s="141" t="s">
        <v>174</v>
      </c>
      <c r="G264" s="142">
        <f t="shared" ref="G264:G272" si="47">+G263+1</f>
        <v>52</v>
      </c>
      <c r="H264" s="142" t="str">
        <f>VLOOKUP(D264,Empresas!$D$6:$L$92,7,0)</f>
        <v>Semestral</v>
      </c>
      <c r="I264" s="141" t="str">
        <f>VLOOKUP(VLOOKUP(D264&amp;"|"&amp;B264,Empresas!$I$7:$CB$92,G264,0),Tablas!$A$8:$B$10,2,0)</f>
        <v>Fisico</v>
      </c>
      <c r="J264" s="78">
        <v>2</v>
      </c>
      <c r="K264" s="78">
        <v>2</v>
      </c>
      <c r="L264" s="78">
        <v>2</v>
      </c>
      <c r="M264" s="78">
        <v>2</v>
      </c>
      <c r="N264" s="78">
        <v>2</v>
      </c>
      <c r="O264" s="78">
        <v>2</v>
      </c>
      <c r="P264" s="78">
        <v>2</v>
      </c>
      <c r="Q264" s="78">
        <v>2</v>
      </c>
      <c r="R264" s="78"/>
      <c r="S264" s="78"/>
      <c r="T264" s="78"/>
      <c r="U264" s="78"/>
      <c r="V264" s="78" t="str">
        <f>VLOOKUP(D264,Empresas!$D$7:$CF$91,81,0)</f>
        <v>C</v>
      </c>
      <c r="W264" s="78" t="str">
        <f>VLOOKUP(D264,Empresas!$D$7:$M$91,10,0)</f>
        <v>Mype</v>
      </c>
      <c r="X264" s="69" t="str">
        <f t="shared" si="42"/>
        <v>SI</v>
      </c>
      <c r="Y264" s="153" t="str">
        <f t="shared" si="43"/>
        <v>Si aplica</v>
      </c>
      <c r="Z264" s="147">
        <f>IF(Y264="No aplica",0,IF(I264="no",0,IF(I264="No aplica",0,IF(I264="Si",1,IF(I264="Fisico",1,IF(I264="Electronico",2,VLOOKUP(C264&amp;"|"&amp;B264&amp;"|"&amp;D264,Empresas!$C$6:$CC$92,G264+6+1,0)))))))</f>
        <v>1</v>
      </c>
      <c r="AA264" s="147">
        <f>IF(AND($I264="Si",J264=1),1,IF(AND($I264="Fisico",J264=1),1,IF(AND(J264=1,$I264="Electronico"),2,IF(J264=1,VLOOKUP($C264&amp;"|"&amp;$B264&amp;"|"&amp;$D264,Empresas!$C$6:$CC$92,$G264+6+1,0),0))))</f>
        <v>0</v>
      </c>
      <c r="AB264" s="147">
        <f>IF(AND($I264="Si",K264=1),1,IF(AND($I264="Fisico",K264=1),1,IF(AND(K264=1,$I264="Electronico"),2,IF(K264=1,VLOOKUP($C264&amp;"|"&amp;$B264&amp;"|"&amp;$D264,Empresas!$C$6:$CC$92,$G264+6+1,0),0))))</f>
        <v>0</v>
      </c>
      <c r="AC264" s="147">
        <f>IF(AND($I264="Si",L264=1),1,IF(AND($I264="Fisico",L264=1),1,IF(AND(L264=1,$I264="Electronico"),2,IF(L264=1,VLOOKUP($C264&amp;"|"&amp;$B264&amp;"|"&amp;$D264,Empresas!$C$6:$CC$92,$G264+6+1,0),0))))</f>
        <v>0</v>
      </c>
      <c r="AD264" s="147">
        <f>IF(AND($I264="Si",M264=1),1,IF(AND($I264="Fisico",M264=1),1,IF(AND(M264=1,$I264="Electronico"),2,IF(M264=1,VLOOKUP($C264&amp;"|"&amp;$B264&amp;"|"&amp;$D264,Empresas!$C$6:$CC$92,$G264+6+1,0),0))))</f>
        <v>0</v>
      </c>
      <c r="AE264" s="147">
        <f>IF(AND($I264="Si",N264=1),1,IF(AND($I264="Fisico",N264=1),1,IF(AND(N264=1,$I264="Electronico"),2,IF(N264=1,VLOOKUP($C264&amp;"|"&amp;$B264&amp;"|"&amp;$D264,Empresas!$C$6:$CC$92,$G264+6+1,0),0))))</f>
        <v>0</v>
      </c>
      <c r="AF264" s="147">
        <f>IF(AND($I264="Si",O264=1),1,IF(AND($I264="Fisico",O264=1),1,IF(AND(O264=1,$I264="Electronico"),2,IF(O264=1,VLOOKUP($C264&amp;"|"&amp;$B264&amp;"|"&amp;$D264,Empresas!$C$6:$CC$92,$G264+6+1,0),0))))</f>
        <v>0</v>
      </c>
      <c r="AG264" s="147">
        <f>IF(AND($I264="Si",P264=1),1,IF(AND($I264="Fisico",P264=1),1,IF(AND(P264=1,$I264="Electronico"),2,IF(P264=1,VLOOKUP($C264&amp;"|"&amp;$B264&amp;"|"&amp;$D264,Empresas!$C$6:$CC$92,$G264+6+1,0),0))))</f>
        <v>0</v>
      </c>
      <c r="AH264" s="147">
        <f>IF(AND($I264="Si",Q264=1),1,IF(AND($I264="Fisico",Q264=1),1,IF(AND(Q264=1,$I264="Electronico"),2,IF(Q264=1,VLOOKUP($C264&amp;"|"&amp;$B264&amp;"|"&amp;$D264,Empresas!$C$6:$CC$92,$G264+6+1,0),0))))</f>
        <v>0</v>
      </c>
      <c r="AI264" s="147">
        <f>IF(AND($I264="Si",R264=1),1,IF(AND($I264="Fisico",R264=1),1,IF(AND(R264=1,$I264="Electronico"),2,IF(R264=1,VLOOKUP($C264&amp;"|"&amp;$B264&amp;"|"&amp;$D264,Empresas!$C$6:$CC$92,$G264+6+1,0),0))))</f>
        <v>0</v>
      </c>
      <c r="AJ264" s="147">
        <f>IF(AND($I264="Si",S264=1),1,IF(AND($I264="Fisico",S264=1),1,IF(AND(S264=1,$I264="Electronico"),2,IF(S264=1,VLOOKUP($C264&amp;"|"&amp;$B264&amp;"|"&amp;$D264,Empresas!$C$6:$CC$92,$G264+6+1,0),0))))</f>
        <v>0</v>
      </c>
      <c r="AK264" s="147">
        <f>IF(AND($I264="Si",T264=1),1,IF(AND($I264="Fisico",T264=1),1,IF(AND(T264=1,$I264="Electronico"),2,IF(T264=1,VLOOKUP($C264&amp;"|"&amp;$B264&amp;"|"&amp;$D264,Empresas!$C$6:$CC$92,$G264+6+1,0),0))))</f>
        <v>0</v>
      </c>
      <c r="AL264" s="147">
        <f>IF(AND($I264="Si",U264=1),1,IF(AND($I264="Fisico",U264=1),1,IF(AND(U264=1,$I264="Electronico"),2,IF(U264=1,VLOOKUP($C264&amp;"|"&amp;$B264&amp;"|"&amp;$D264,Empresas!$C$6:$CC$92,$G264+6+1,0),0))))</f>
        <v>0</v>
      </c>
      <c r="AM264" s="149">
        <f t="shared" si="44"/>
        <v>0</v>
      </c>
      <c r="AN264" s="149">
        <f t="shared" si="45"/>
        <v>8</v>
      </c>
      <c r="AO264" s="152">
        <f t="shared" si="46"/>
        <v>0</v>
      </c>
    </row>
    <row r="265" spans="1:41" x14ac:dyDescent="0.25">
      <c r="A265" s="140" t="str">
        <f>VLOOKUP(D265,Empresas!$D$7:$F$91,3,0)</f>
        <v>Gerencia</v>
      </c>
      <c r="B265" s="141" t="str">
        <f>VLOOKUP(D265,Empresas!$D$7:$G$91,4,0)</f>
        <v>Yeleydi</v>
      </c>
      <c r="C265" s="141" t="s">
        <v>544</v>
      </c>
      <c r="D265" s="141" t="s">
        <v>2</v>
      </c>
      <c r="E265" s="141" t="str">
        <f>VLOOKUP(D265,Empresas!$D$7:$E$92,2,0)</f>
        <v>FYR INTERNATIONAL GROUP S.A.C</v>
      </c>
      <c r="F265" s="141" t="s">
        <v>175</v>
      </c>
      <c r="G265" s="142">
        <f t="shared" si="47"/>
        <v>53</v>
      </c>
      <c r="H265" s="142" t="str">
        <f>VLOOKUP(D265,Empresas!$D$6:$L$92,7,0)</f>
        <v>Semestral</v>
      </c>
      <c r="I265" s="141" t="str">
        <f>VLOOKUP(VLOOKUP(D265&amp;"|"&amp;B265,Empresas!$I$7:$CB$92,G265,0),Tablas!$A$8:$B$10,2,0)</f>
        <v>No aplica</v>
      </c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 t="str">
        <f>VLOOKUP(D265,Empresas!$D$7:$CF$91,81,0)</f>
        <v>C</v>
      </c>
      <c r="W265" s="78" t="str">
        <f>VLOOKUP(D265,Empresas!$D$7:$M$91,10,0)</f>
        <v>Mype</v>
      </c>
      <c r="X265" s="69" t="str">
        <f t="shared" si="42"/>
        <v>SI</v>
      </c>
      <c r="Y265" s="153" t="str">
        <f t="shared" si="43"/>
        <v>No aplica</v>
      </c>
      <c r="Z265" s="147">
        <f>IF(Y265="No aplica",0,IF(I265="no",0,IF(I265="No aplica",0,IF(I265="Si",1,IF(I265="Fisico",1,IF(I265="Electronico",2,VLOOKUP(C265&amp;"|"&amp;B265&amp;"|"&amp;D265,Empresas!$C$6:$CC$92,G265+6+1,0)))))))</f>
        <v>0</v>
      </c>
      <c r="AA265" s="147">
        <f>IF(AND($I265="Si",J265=1),1,IF(AND($I265="Fisico",J265=1),1,IF(AND(J265=1,$I265="Electronico"),2,IF(J265=1,VLOOKUP($C265&amp;"|"&amp;$B265&amp;"|"&amp;$D265,Empresas!$C$6:$CC$92,$G265+6+1,0),0))))</f>
        <v>0</v>
      </c>
      <c r="AB265" s="147">
        <f>IF(AND($I265="Si",K265=1),1,IF(AND($I265="Fisico",K265=1),1,IF(AND(K265=1,$I265="Electronico"),2,IF(K265=1,VLOOKUP($C265&amp;"|"&amp;$B265&amp;"|"&amp;$D265,Empresas!$C$6:$CC$92,$G265+6+1,0),0))))</f>
        <v>0</v>
      </c>
      <c r="AC265" s="147">
        <f>IF(AND($I265="Si",L265=1),1,IF(AND($I265="Fisico",L265=1),1,IF(AND(L265=1,$I265="Electronico"),2,IF(L265=1,VLOOKUP($C265&amp;"|"&amp;$B265&amp;"|"&amp;$D265,Empresas!$C$6:$CC$92,$G265+6+1,0),0))))</f>
        <v>0</v>
      </c>
      <c r="AD265" s="147">
        <f>IF(AND($I265="Si",M265=1),1,IF(AND($I265="Fisico",M265=1),1,IF(AND(M265=1,$I265="Electronico"),2,IF(M265=1,VLOOKUP($C265&amp;"|"&amp;$B265&amp;"|"&amp;$D265,Empresas!$C$6:$CC$92,$G265+6+1,0),0))))</f>
        <v>0</v>
      </c>
      <c r="AE265" s="147">
        <f>IF(AND($I265="Si",N265=1),1,IF(AND($I265="Fisico",N265=1),1,IF(AND(N265=1,$I265="Electronico"),2,IF(N265=1,VLOOKUP($C265&amp;"|"&amp;$B265&amp;"|"&amp;$D265,Empresas!$C$6:$CC$92,$G265+6+1,0),0))))</f>
        <v>0</v>
      </c>
      <c r="AF265" s="147">
        <f>IF(AND($I265="Si",O265=1),1,IF(AND($I265="Fisico",O265=1),1,IF(AND(O265=1,$I265="Electronico"),2,IF(O265=1,VLOOKUP($C265&amp;"|"&amp;$B265&amp;"|"&amp;$D265,Empresas!$C$6:$CC$92,$G265+6+1,0),0))))</f>
        <v>0</v>
      </c>
      <c r="AG265" s="147">
        <f>IF(AND($I265="Si",P265=1),1,IF(AND($I265="Fisico",P265=1),1,IF(AND(P265=1,$I265="Electronico"),2,IF(P265=1,VLOOKUP($C265&amp;"|"&amp;$B265&amp;"|"&amp;$D265,Empresas!$C$6:$CC$92,$G265+6+1,0),0))))</f>
        <v>0</v>
      </c>
      <c r="AH265" s="147">
        <f>IF(AND($I265="Si",Q265=1),1,IF(AND($I265="Fisico",Q265=1),1,IF(AND(Q265=1,$I265="Electronico"),2,IF(Q265=1,VLOOKUP($C265&amp;"|"&amp;$B265&amp;"|"&amp;$D265,Empresas!$C$6:$CC$92,$G265+6+1,0),0))))</f>
        <v>0</v>
      </c>
      <c r="AI265" s="147">
        <f>IF(AND($I265="Si",R265=1),1,IF(AND($I265="Fisico",R265=1),1,IF(AND(R265=1,$I265="Electronico"),2,IF(R265=1,VLOOKUP($C265&amp;"|"&amp;$B265&amp;"|"&amp;$D265,Empresas!$C$6:$CC$92,$G265+6+1,0),0))))</f>
        <v>0</v>
      </c>
      <c r="AJ265" s="147">
        <f>IF(AND($I265="Si",S265=1),1,IF(AND($I265="Fisico",S265=1),1,IF(AND(S265=1,$I265="Electronico"),2,IF(S265=1,VLOOKUP($C265&amp;"|"&amp;$B265&amp;"|"&amp;$D265,Empresas!$C$6:$CC$92,$G265+6+1,0),0))))</f>
        <v>0</v>
      </c>
      <c r="AK265" s="147">
        <f>IF(AND($I265="Si",T265=1),1,IF(AND($I265="Fisico",T265=1),1,IF(AND(T265=1,$I265="Electronico"),2,IF(T265=1,VLOOKUP($C265&amp;"|"&amp;$B265&amp;"|"&amp;$D265,Empresas!$C$6:$CC$92,$G265+6+1,0),0))))</f>
        <v>0</v>
      </c>
      <c r="AL265" s="147">
        <f>IF(AND($I265="Si",U265=1),1,IF(AND($I265="Fisico",U265=1),1,IF(AND(U265=1,$I265="Electronico"),2,IF(U265=1,VLOOKUP($C265&amp;"|"&amp;$B265&amp;"|"&amp;$D265,Empresas!$C$6:$CC$92,$G265+6+1,0),0))))</f>
        <v>0</v>
      </c>
      <c r="AM265" s="149">
        <f t="shared" si="44"/>
        <v>0</v>
      </c>
      <c r="AN265" s="149">
        <f t="shared" si="45"/>
        <v>0</v>
      </c>
      <c r="AO265" s="152">
        <f t="shared" si="46"/>
        <v>0</v>
      </c>
    </row>
    <row r="266" spans="1:41" x14ac:dyDescent="0.25">
      <c r="A266" s="140" t="str">
        <f>VLOOKUP(D266,Empresas!$D$7:$F$91,3,0)</f>
        <v>Gerencia</v>
      </c>
      <c r="B266" s="141" t="str">
        <f>VLOOKUP(D266,Empresas!$D$7:$G$91,4,0)</f>
        <v>Yeleydi</v>
      </c>
      <c r="C266" s="141" t="s">
        <v>544</v>
      </c>
      <c r="D266" s="141" t="s">
        <v>2</v>
      </c>
      <c r="E266" s="141" t="str">
        <f>VLOOKUP(D266,Empresas!$D$7:$E$92,2,0)</f>
        <v>FYR INTERNATIONAL GROUP S.A.C</v>
      </c>
      <c r="F266" s="141" t="s">
        <v>176</v>
      </c>
      <c r="G266" s="142">
        <f t="shared" si="47"/>
        <v>54</v>
      </c>
      <c r="H266" s="142" t="str">
        <f>VLOOKUP(D266,Empresas!$D$6:$L$92,7,0)</f>
        <v>Semestral</v>
      </c>
      <c r="I266" s="141" t="str">
        <f>VLOOKUP(VLOOKUP(D266&amp;"|"&amp;B266,Empresas!$I$7:$CB$92,G266,0),Tablas!$A$8:$B$10,2,0)</f>
        <v>Fisico</v>
      </c>
      <c r="J266" s="78">
        <v>2</v>
      </c>
      <c r="K266" s="78">
        <v>2</v>
      </c>
      <c r="L266" s="78">
        <v>2</v>
      </c>
      <c r="M266" s="78">
        <v>2</v>
      </c>
      <c r="N266" s="78">
        <v>2</v>
      </c>
      <c r="O266" s="78">
        <v>2</v>
      </c>
      <c r="P266" s="78">
        <v>2</v>
      </c>
      <c r="Q266" s="78">
        <v>2</v>
      </c>
      <c r="R266" s="78"/>
      <c r="S266" s="78"/>
      <c r="T266" s="78"/>
      <c r="U266" s="78"/>
      <c r="V266" s="78" t="str">
        <f>VLOOKUP(D266,Empresas!$D$7:$CF$91,81,0)</f>
        <v>C</v>
      </c>
      <c r="W266" s="78" t="str">
        <f>VLOOKUP(D266,Empresas!$D$7:$M$91,10,0)</f>
        <v>Mype</v>
      </c>
      <c r="X266" s="69" t="str">
        <f t="shared" si="42"/>
        <v>SI</v>
      </c>
      <c r="Y266" s="153" t="str">
        <f t="shared" si="43"/>
        <v>Si aplica</v>
      </c>
      <c r="Z266" s="147">
        <f>IF(Y266="No aplica",0,IF(I266="no",0,IF(I266="No aplica",0,IF(I266="Si",1,IF(I266="Fisico",1,IF(I266="Electronico",2,VLOOKUP(C266&amp;"|"&amp;B266&amp;"|"&amp;D266,Empresas!$C$6:$CC$92,G266+6+1,0)))))))</f>
        <v>1</v>
      </c>
      <c r="AA266" s="147">
        <f>IF(AND($I266="Si",J266=1),1,IF(AND($I266="Fisico",J266=1),1,IF(AND(J266=1,$I266="Electronico"),2,IF(J266=1,VLOOKUP($C266&amp;"|"&amp;$B266&amp;"|"&amp;$D266,Empresas!$C$6:$CC$92,$G266+6+1,0),0))))</f>
        <v>0</v>
      </c>
      <c r="AB266" s="147">
        <f>IF(AND($I266="Si",K266=1),1,IF(AND($I266="Fisico",K266=1),1,IF(AND(K266=1,$I266="Electronico"),2,IF(K266=1,VLOOKUP($C266&amp;"|"&amp;$B266&amp;"|"&amp;$D266,Empresas!$C$6:$CC$92,$G266+6+1,0),0))))</f>
        <v>0</v>
      </c>
      <c r="AC266" s="147">
        <f>IF(AND($I266="Si",L266=1),1,IF(AND($I266="Fisico",L266=1),1,IF(AND(L266=1,$I266="Electronico"),2,IF(L266=1,VLOOKUP($C266&amp;"|"&amp;$B266&amp;"|"&amp;$D266,Empresas!$C$6:$CC$92,$G266+6+1,0),0))))</f>
        <v>0</v>
      </c>
      <c r="AD266" s="147">
        <f>IF(AND($I266="Si",M266=1),1,IF(AND($I266="Fisico",M266=1),1,IF(AND(M266=1,$I266="Electronico"),2,IF(M266=1,VLOOKUP($C266&amp;"|"&amp;$B266&amp;"|"&amp;$D266,Empresas!$C$6:$CC$92,$G266+6+1,0),0))))</f>
        <v>0</v>
      </c>
      <c r="AE266" s="147">
        <f>IF(AND($I266="Si",N266=1),1,IF(AND($I266="Fisico",N266=1),1,IF(AND(N266=1,$I266="Electronico"),2,IF(N266=1,VLOOKUP($C266&amp;"|"&amp;$B266&amp;"|"&amp;$D266,Empresas!$C$6:$CC$92,$G266+6+1,0),0))))</f>
        <v>0</v>
      </c>
      <c r="AF266" s="147">
        <f>IF(AND($I266="Si",O266=1),1,IF(AND($I266="Fisico",O266=1),1,IF(AND(O266=1,$I266="Electronico"),2,IF(O266=1,VLOOKUP($C266&amp;"|"&amp;$B266&amp;"|"&amp;$D266,Empresas!$C$6:$CC$92,$G266+6+1,0),0))))</f>
        <v>0</v>
      </c>
      <c r="AG266" s="147">
        <f>IF(AND($I266="Si",P266=1),1,IF(AND($I266="Fisico",P266=1),1,IF(AND(P266=1,$I266="Electronico"),2,IF(P266=1,VLOOKUP($C266&amp;"|"&amp;$B266&amp;"|"&amp;$D266,Empresas!$C$6:$CC$92,$G266+6+1,0),0))))</f>
        <v>0</v>
      </c>
      <c r="AH266" s="147">
        <f>IF(AND($I266="Si",Q266=1),1,IF(AND($I266="Fisico",Q266=1),1,IF(AND(Q266=1,$I266="Electronico"),2,IF(Q266=1,VLOOKUP($C266&amp;"|"&amp;$B266&amp;"|"&amp;$D266,Empresas!$C$6:$CC$92,$G266+6+1,0),0))))</f>
        <v>0</v>
      </c>
      <c r="AI266" s="147">
        <f>IF(AND($I266="Si",R266=1),1,IF(AND($I266="Fisico",R266=1),1,IF(AND(R266=1,$I266="Electronico"),2,IF(R266=1,VLOOKUP($C266&amp;"|"&amp;$B266&amp;"|"&amp;$D266,Empresas!$C$6:$CC$92,$G266+6+1,0),0))))</f>
        <v>0</v>
      </c>
      <c r="AJ266" s="147">
        <f>IF(AND($I266="Si",S266=1),1,IF(AND($I266="Fisico",S266=1),1,IF(AND(S266=1,$I266="Electronico"),2,IF(S266=1,VLOOKUP($C266&amp;"|"&amp;$B266&amp;"|"&amp;$D266,Empresas!$C$6:$CC$92,$G266+6+1,0),0))))</f>
        <v>0</v>
      </c>
      <c r="AK266" s="147">
        <f>IF(AND($I266="Si",T266=1),1,IF(AND($I266="Fisico",T266=1),1,IF(AND(T266=1,$I266="Electronico"),2,IF(T266=1,VLOOKUP($C266&amp;"|"&amp;$B266&amp;"|"&amp;$D266,Empresas!$C$6:$CC$92,$G266+6+1,0),0))))</f>
        <v>0</v>
      </c>
      <c r="AL266" s="147">
        <f>IF(AND($I266="Si",U266=1),1,IF(AND($I266="Fisico",U266=1),1,IF(AND(U266=1,$I266="Electronico"),2,IF(U266=1,VLOOKUP($C266&amp;"|"&amp;$B266&amp;"|"&amp;$D266,Empresas!$C$6:$CC$92,$G266+6+1,0),0))))</f>
        <v>0</v>
      </c>
      <c r="AM266" s="149">
        <f t="shared" si="44"/>
        <v>0</v>
      </c>
      <c r="AN266" s="149">
        <f t="shared" si="45"/>
        <v>8</v>
      </c>
      <c r="AO266" s="152">
        <f t="shared" si="46"/>
        <v>0</v>
      </c>
    </row>
    <row r="267" spans="1:41" x14ac:dyDescent="0.25">
      <c r="A267" s="140" t="str">
        <f>VLOOKUP(D267,Empresas!$D$7:$F$91,3,0)</f>
        <v>Gerencia</v>
      </c>
      <c r="B267" s="141" t="str">
        <f>VLOOKUP(D267,Empresas!$D$7:$G$91,4,0)</f>
        <v>Yeleydi</v>
      </c>
      <c r="C267" s="141" t="s">
        <v>544</v>
      </c>
      <c r="D267" s="141" t="s">
        <v>2</v>
      </c>
      <c r="E267" s="141" t="str">
        <f>VLOOKUP(D267,Empresas!$D$7:$E$92,2,0)</f>
        <v>FYR INTERNATIONAL GROUP S.A.C</v>
      </c>
      <c r="F267" s="141" t="s">
        <v>177</v>
      </c>
      <c r="G267" s="142">
        <f t="shared" si="47"/>
        <v>55</v>
      </c>
      <c r="H267" s="142" t="str">
        <f>VLOOKUP(D267,Empresas!$D$6:$L$92,7,0)</f>
        <v>Semestral</v>
      </c>
      <c r="I267" s="141" t="str">
        <f>VLOOKUP(VLOOKUP(D267&amp;"|"&amp;B267,Empresas!$I$7:$CB$92,G267,0),Tablas!$A$8:$B$10,2,0)</f>
        <v>Fisico</v>
      </c>
      <c r="J267" s="78">
        <v>2</v>
      </c>
      <c r="K267" s="78">
        <v>2</v>
      </c>
      <c r="L267" s="78">
        <v>2</v>
      </c>
      <c r="M267" s="78">
        <v>2</v>
      </c>
      <c r="N267" s="78">
        <v>2</v>
      </c>
      <c r="O267" s="78">
        <v>2</v>
      </c>
      <c r="P267" s="78">
        <v>2</v>
      </c>
      <c r="Q267" s="78">
        <v>2</v>
      </c>
      <c r="R267" s="78"/>
      <c r="S267" s="78"/>
      <c r="T267" s="78"/>
      <c r="U267" s="78"/>
      <c r="V267" s="78" t="str">
        <f>VLOOKUP(D267,Empresas!$D$7:$CF$91,81,0)</f>
        <v>C</v>
      </c>
      <c r="W267" s="78" t="str">
        <f>VLOOKUP(D267,Empresas!$D$7:$M$91,10,0)</f>
        <v>Mype</v>
      </c>
      <c r="X267" s="69" t="str">
        <f t="shared" si="42"/>
        <v>NO</v>
      </c>
      <c r="Y267" s="153" t="str">
        <f t="shared" si="43"/>
        <v>Si aplica</v>
      </c>
      <c r="Z267" s="147">
        <f>IF(Y267="No aplica",0,IF(I267="no",0,IF(I267="No aplica",0,IF(I267="Si",1,IF(I267="Fisico",1,IF(I267="Electronico",2,VLOOKUP(C267&amp;"|"&amp;B267&amp;"|"&amp;D267,Empresas!$C$6:$CC$92,G267+6+1,0)))))))</f>
        <v>1</v>
      </c>
      <c r="AA267" s="147">
        <f>IF(AND($I267="Si",J267=1),1,IF(AND($I267="Fisico",J267=1),1,IF(AND(J267=1,$I267="Electronico"),2,IF(J267=1,VLOOKUP($C267&amp;"|"&amp;$B267&amp;"|"&amp;$D267,Empresas!$C$6:$CC$92,$G267+6+1,0),0))))</f>
        <v>0</v>
      </c>
      <c r="AB267" s="147">
        <f>IF(AND($I267="Si",K267=1),1,IF(AND($I267="Fisico",K267=1),1,IF(AND(K267=1,$I267="Electronico"),2,IF(K267=1,VLOOKUP($C267&amp;"|"&amp;$B267&amp;"|"&amp;$D267,Empresas!$C$6:$CC$92,$G267+6+1,0),0))))</f>
        <v>0</v>
      </c>
      <c r="AC267" s="147">
        <f>IF(AND($I267="Si",L267=1),1,IF(AND($I267="Fisico",L267=1),1,IF(AND(L267=1,$I267="Electronico"),2,IF(L267=1,VLOOKUP($C267&amp;"|"&amp;$B267&amp;"|"&amp;$D267,Empresas!$C$6:$CC$92,$G267+6+1,0),0))))</f>
        <v>0</v>
      </c>
      <c r="AD267" s="147">
        <f>IF(AND($I267="Si",M267=1),1,IF(AND($I267="Fisico",M267=1),1,IF(AND(M267=1,$I267="Electronico"),2,IF(M267=1,VLOOKUP($C267&amp;"|"&amp;$B267&amp;"|"&amp;$D267,Empresas!$C$6:$CC$92,$G267+6+1,0),0))))</f>
        <v>0</v>
      </c>
      <c r="AE267" s="147">
        <f>IF(AND($I267="Si",N267=1),1,IF(AND($I267="Fisico",N267=1),1,IF(AND(N267=1,$I267="Electronico"),2,IF(N267=1,VLOOKUP($C267&amp;"|"&amp;$B267&amp;"|"&amp;$D267,Empresas!$C$6:$CC$92,$G267+6+1,0),0))))</f>
        <v>0</v>
      </c>
      <c r="AF267" s="147">
        <f>IF(AND($I267="Si",O267=1),1,IF(AND($I267="Fisico",O267=1),1,IF(AND(O267=1,$I267="Electronico"),2,IF(O267=1,VLOOKUP($C267&amp;"|"&amp;$B267&amp;"|"&amp;$D267,Empresas!$C$6:$CC$92,$G267+6+1,0),0))))</f>
        <v>0</v>
      </c>
      <c r="AG267" s="147">
        <f>IF(AND($I267="Si",P267=1),1,IF(AND($I267="Fisico",P267=1),1,IF(AND(P267=1,$I267="Electronico"),2,IF(P267=1,VLOOKUP($C267&amp;"|"&amp;$B267&amp;"|"&amp;$D267,Empresas!$C$6:$CC$92,$G267+6+1,0),0))))</f>
        <v>0</v>
      </c>
      <c r="AH267" s="147">
        <f>IF(AND($I267="Si",Q267=1),1,IF(AND($I267="Fisico",Q267=1),1,IF(AND(Q267=1,$I267="Electronico"),2,IF(Q267=1,VLOOKUP($C267&amp;"|"&amp;$B267&amp;"|"&amp;$D267,Empresas!$C$6:$CC$92,$G267+6+1,0),0))))</f>
        <v>0</v>
      </c>
      <c r="AI267" s="147">
        <f>IF(AND($I267="Si",R267=1),1,IF(AND($I267="Fisico",R267=1),1,IF(AND(R267=1,$I267="Electronico"),2,IF(R267=1,VLOOKUP($C267&amp;"|"&amp;$B267&amp;"|"&amp;$D267,Empresas!$C$6:$CC$92,$G267+6+1,0),0))))</f>
        <v>0</v>
      </c>
      <c r="AJ267" s="147">
        <f>IF(AND($I267="Si",S267=1),1,IF(AND($I267="Fisico",S267=1),1,IF(AND(S267=1,$I267="Electronico"),2,IF(S267=1,VLOOKUP($C267&amp;"|"&amp;$B267&amp;"|"&amp;$D267,Empresas!$C$6:$CC$92,$G267+6+1,0),0))))</f>
        <v>0</v>
      </c>
      <c r="AK267" s="147">
        <f>IF(AND($I267="Si",T267=1),1,IF(AND($I267="Fisico",T267=1),1,IF(AND(T267=1,$I267="Electronico"),2,IF(T267=1,VLOOKUP($C267&amp;"|"&amp;$B267&amp;"|"&amp;$D267,Empresas!$C$6:$CC$92,$G267+6+1,0),0))))</f>
        <v>0</v>
      </c>
      <c r="AL267" s="147">
        <f>IF(AND($I267="Si",U267=1),1,IF(AND($I267="Fisico",U267=1),1,IF(AND(U267=1,$I267="Electronico"),2,IF(U267=1,VLOOKUP($C267&amp;"|"&amp;$B267&amp;"|"&amp;$D267,Empresas!$C$6:$CC$92,$G267+6+1,0),0))))</f>
        <v>0</v>
      </c>
      <c r="AM267" s="149">
        <f t="shared" si="44"/>
        <v>0</v>
      </c>
      <c r="AN267" s="149">
        <f t="shared" si="45"/>
        <v>8</v>
      </c>
      <c r="AO267" s="152">
        <f t="shared" si="46"/>
        <v>0</v>
      </c>
    </row>
    <row r="268" spans="1:41" x14ac:dyDescent="0.25">
      <c r="A268" s="140" t="str">
        <f>VLOOKUP(D268,Empresas!$D$7:$F$91,3,0)</f>
        <v>Gerencia</v>
      </c>
      <c r="B268" s="141" t="str">
        <f>VLOOKUP(D268,Empresas!$D$7:$G$91,4,0)</f>
        <v>Yeleydi</v>
      </c>
      <c r="C268" s="141" t="s">
        <v>544</v>
      </c>
      <c r="D268" s="141" t="s">
        <v>2</v>
      </c>
      <c r="E268" s="141" t="str">
        <f>VLOOKUP(D268,Empresas!$D$7:$E$92,2,0)</f>
        <v>FYR INTERNATIONAL GROUP S.A.C</v>
      </c>
      <c r="F268" s="141" t="s">
        <v>178</v>
      </c>
      <c r="G268" s="142">
        <f t="shared" si="47"/>
        <v>56</v>
      </c>
      <c r="H268" s="142" t="str">
        <f>VLOOKUP(D268,Empresas!$D$6:$L$92,7,0)</f>
        <v>Semestral</v>
      </c>
      <c r="I268" s="141" t="str">
        <f>VLOOKUP(VLOOKUP(D268&amp;"|"&amp;B268,Empresas!$I$7:$CB$92,G268,0),Tablas!$A$8:$B$10,2,0)</f>
        <v>No aplica</v>
      </c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 t="str">
        <f>VLOOKUP(D268,Empresas!$D$7:$CF$91,81,0)</f>
        <v>C</v>
      </c>
      <c r="W268" s="78" t="str">
        <f>VLOOKUP(D268,Empresas!$D$7:$M$91,10,0)</f>
        <v>Mype</v>
      </c>
      <c r="X268" s="69" t="str">
        <f t="shared" si="42"/>
        <v>SI</v>
      </c>
      <c r="Y268" s="153" t="str">
        <f t="shared" si="43"/>
        <v>No aplica</v>
      </c>
      <c r="Z268" s="147">
        <f>IF(Y268="No aplica",0,IF(I268="no",0,IF(I268="No aplica",0,IF(I268="Si",1,IF(I268="Fisico",1,IF(I268="Electronico",2,VLOOKUP(C268&amp;"|"&amp;B268&amp;"|"&amp;D268,Empresas!$C$6:$CC$92,G268+6+1,0)))))))</f>
        <v>0</v>
      </c>
      <c r="AA268" s="147">
        <f>IF(AND($I268="Si",J268=1),1,IF(AND($I268="Fisico",J268=1),1,IF(AND(J268=1,$I268="Electronico"),2,IF(J268=1,VLOOKUP($C268&amp;"|"&amp;$B268&amp;"|"&amp;$D268,Empresas!$C$6:$CC$92,$G268+6+1,0),0))))</f>
        <v>0</v>
      </c>
      <c r="AB268" s="147">
        <f>IF(AND($I268="Si",K268=1),1,IF(AND($I268="Fisico",K268=1),1,IF(AND(K268=1,$I268="Electronico"),2,IF(K268=1,VLOOKUP($C268&amp;"|"&amp;$B268&amp;"|"&amp;$D268,Empresas!$C$6:$CC$92,$G268+6+1,0),0))))</f>
        <v>0</v>
      </c>
      <c r="AC268" s="147">
        <f>IF(AND($I268="Si",L268=1),1,IF(AND($I268="Fisico",L268=1),1,IF(AND(L268=1,$I268="Electronico"),2,IF(L268=1,VLOOKUP($C268&amp;"|"&amp;$B268&amp;"|"&amp;$D268,Empresas!$C$6:$CC$92,$G268+6+1,0),0))))</f>
        <v>0</v>
      </c>
      <c r="AD268" s="147">
        <f>IF(AND($I268="Si",M268=1),1,IF(AND($I268="Fisico",M268=1),1,IF(AND(M268=1,$I268="Electronico"),2,IF(M268=1,VLOOKUP($C268&amp;"|"&amp;$B268&amp;"|"&amp;$D268,Empresas!$C$6:$CC$92,$G268+6+1,0),0))))</f>
        <v>0</v>
      </c>
      <c r="AE268" s="147">
        <f>IF(AND($I268="Si",N268=1),1,IF(AND($I268="Fisico",N268=1),1,IF(AND(N268=1,$I268="Electronico"),2,IF(N268=1,VLOOKUP($C268&amp;"|"&amp;$B268&amp;"|"&amp;$D268,Empresas!$C$6:$CC$92,$G268+6+1,0),0))))</f>
        <v>0</v>
      </c>
      <c r="AF268" s="147">
        <f>IF(AND($I268="Si",O268=1),1,IF(AND($I268="Fisico",O268=1),1,IF(AND(O268=1,$I268="Electronico"),2,IF(O268=1,VLOOKUP($C268&amp;"|"&amp;$B268&amp;"|"&amp;$D268,Empresas!$C$6:$CC$92,$G268+6+1,0),0))))</f>
        <v>0</v>
      </c>
      <c r="AG268" s="147">
        <f>IF(AND($I268="Si",P268=1),1,IF(AND($I268="Fisico",P268=1),1,IF(AND(P268=1,$I268="Electronico"),2,IF(P268=1,VLOOKUP($C268&amp;"|"&amp;$B268&amp;"|"&amp;$D268,Empresas!$C$6:$CC$92,$G268+6+1,0),0))))</f>
        <v>0</v>
      </c>
      <c r="AH268" s="147">
        <f>IF(AND($I268="Si",Q268=1),1,IF(AND($I268="Fisico",Q268=1),1,IF(AND(Q268=1,$I268="Electronico"),2,IF(Q268=1,VLOOKUP($C268&amp;"|"&amp;$B268&amp;"|"&amp;$D268,Empresas!$C$6:$CC$92,$G268+6+1,0),0))))</f>
        <v>0</v>
      </c>
      <c r="AI268" s="147">
        <f>IF(AND($I268="Si",R268=1),1,IF(AND($I268="Fisico",R268=1),1,IF(AND(R268=1,$I268="Electronico"),2,IF(R268=1,VLOOKUP($C268&amp;"|"&amp;$B268&amp;"|"&amp;$D268,Empresas!$C$6:$CC$92,$G268+6+1,0),0))))</f>
        <v>0</v>
      </c>
      <c r="AJ268" s="147">
        <f>IF(AND($I268="Si",S268=1),1,IF(AND($I268="Fisico",S268=1),1,IF(AND(S268=1,$I268="Electronico"),2,IF(S268=1,VLOOKUP($C268&amp;"|"&amp;$B268&amp;"|"&amp;$D268,Empresas!$C$6:$CC$92,$G268+6+1,0),0))))</f>
        <v>0</v>
      </c>
      <c r="AK268" s="147">
        <f>IF(AND($I268="Si",T268=1),1,IF(AND($I268="Fisico",T268=1),1,IF(AND(T268=1,$I268="Electronico"),2,IF(T268=1,VLOOKUP($C268&amp;"|"&amp;$B268&amp;"|"&amp;$D268,Empresas!$C$6:$CC$92,$G268+6+1,0),0))))</f>
        <v>0</v>
      </c>
      <c r="AL268" s="147">
        <f>IF(AND($I268="Si",U268=1),1,IF(AND($I268="Fisico",U268=1),1,IF(AND(U268=1,$I268="Electronico"),2,IF(U268=1,VLOOKUP($C268&amp;"|"&amp;$B268&amp;"|"&amp;$D268,Empresas!$C$6:$CC$92,$G268+6+1,0),0))))</f>
        <v>0</v>
      </c>
      <c r="AM268" s="149">
        <f t="shared" si="44"/>
        <v>0</v>
      </c>
      <c r="AN268" s="149">
        <f t="shared" si="45"/>
        <v>0</v>
      </c>
      <c r="AO268" s="152">
        <f t="shared" si="46"/>
        <v>0</v>
      </c>
    </row>
    <row r="269" spans="1:41" x14ac:dyDescent="0.25">
      <c r="A269" s="140" t="str">
        <f>VLOOKUP(D269,Empresas!$D$7:$F$91,3,0)</f>
        <v>Gerencia</v>
      </c>
      <c r="B269" s="141" t="str">
        <f>VLOOKUP(D269,Empresas!$D$7:$G$91,4,0)</f>
        <v>Yeleydi</v>
      </c>
      <c r="C269" s="141" t="s">
        <v>544</v>
      </c>
      <c r="D269" s="141" t="s">
        <v>2</v>
      </c>
      <c r="E269" s="141" t="str">
        <f>VLOOKUP(D269,Empresas!$D$7:$E$92,2,0)</f>
        <v>FYR INTERNATIONAL GROUP S.A.C</v>
      </c>
      <c r="F269" s="141" t="s">
        <v>179</v>
      </c>
      <c r="G269" s="142">
        <f t="shared" si="47"/>
        <v>57</v>
      </c>
      <c r="H269" s="142" t="str">
        <f>VLOOKUP(D269,Empresas!$D$6:$L$92,7,0)</f>
        <v>Semestral</v>
      </c>
      <c r="I269" s="141" t="str">
        <f>VLOOKUP(VLOOKUP(D269&amp;"|"&amp;B269,Empresas!$I$7:$CB$92,G269,0),Tablas!$A$8:$B$10,2,0)</f>
        <v>No aplica</v>
      </c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 t="str">
        <f>VLOOKUP(D269,Empresas!$D$7:$CF$91,81,0)</f>
        <v>C</v>
      </c>
      <c r="W269" s="78" t="str">
        <f>VLOOKUP(D269,Empresas!$D$7:$M$91,10,0)</f>
        <v>Mype</v>
      </c>
      <c r="X269" s="69" t="str">
        <f t="shared" si="42"/>
        <v>NO</v>
      </c>
      <c r="Y269" s="153" t="str">
        <f t="shared" si="43"/>
        <v>No aplica</v>
      </c>
      <c r="Z269" s="147">
        <f>IF(Y269="No aplica",0,IF(I269="no",0,IF(I269="No aplica",0,IF(I269="Si",1,IF(I269="Fisico",1,IF(I269="Electronico",2,VLOOKUP(C269&amp;"|"&amp;B269&amp;"|"&amp;D269,Empresas!$C$6:$CC$92,G269+6+1,0)))))))</f>
        <v>0</v>
      </c>
      <c r="AA269" s="147">
        <f>IF(AND($I269="Si",J269=1),1,IF(AND($I269="Fisico",J269=1),1,IF(AND(J269=1,$I269="Electronico"),2,IF(J269=1,VLOOKUP($C269&amp;"|"&amp;$B269&amp;"|"&amp;$D269,Empresas!$C$6:$CC$92,$G269+6+1,0),0))))</f>
        <v>0</v>
      </c>
      <c r="AB269" s="147">
        <f>IF(AND($I269="Si",K269=1),1,IF(AND($I269="Fisico",K269=1),1,IF(AND(K269=1,$I269="Electronico"),2,IF(K269=1,VLOOKUP($C269&amp;"|"&amp;$B269&amp;"|"&amp;$D269,Empresas!$C$6:$CC$92,$G269+6+1,0),0))))</f>
        <v>0</v>
      </c>
      <c r="AC269" s="147">
        <f>IF(AND($I269="Si",L269=1),1,IF(AND($I269="Fisico",L269=1),1,IF(AND(L269=1,$I269="Electronico"),2,IF(L269=1,VLOOKUP($C269&amp;"|"&amp;$B269&amp;"|"&amp;$D269,Empresas!$C$6:$CC$92,$G269+6+1,0),0))))</f>
        <v>0</v>
      </c>
      <c r="AD269" s="147">
        <f>IF(AND($I269="Si",M269=1),1,IF(AND($I269="Fisico",M269=1),1,IF(AND(M269=1,$I269="Electronico"),2,IF(M269=1,VLOOKUP($C269&amp;"|"&amp;$B269&amp;"|"&amp;$D269,Empresas!$C$6:$CC$92,$G269+6+1,0),0))))</f>
        <v>0</v>
      </c>
      <c r="AE269" s="147">
        <f>IF(AND($I269="Si",N269=1),1,IF(AND($I269="Fisico",N269=1),1,IF(AND(N269=1,$I269="Electronico"),2,IF(N269=1,VLOOKUP($C269&amp;"|"&amp;$B269&amp;"|"&amp;$D269,Empresas!$C$6:$CC$92,$G269+6+1,0),0))))</f>
        <v>0</v>
      </c>
      <c r="AF269" s="147">
        <f>IF(AND($I269="Si",O269=1),1,IF(AND($I269="Fisico",O269=1),1,IF(AND(O269=1,$I269="Electronico"),2,IF(O269=1,VLOOKUP($C269&amp;"|"&amp;$B269&amp;"|"&amp;$D269,Empresas!$C$6:$CC$92,$G269+6+1,0),0))))</f>
        <v>0</v>
      </c>
      <c r="AG269" s="147">
        <f>IF(AND($I269="Si",P269=1),1,IF(AND($I269="Fisico",P269=1),1,IF(AND(P269=1,$I269="Electronico"),2,IF(P269=1,VLOOKUP($C269&amp;"|"&amp;$B269&amp;"|"&amp;$D269,Empresas!$C$6:$CC$92,$G269+6+1,0),0))))</f>
        <v>0</v>
      </c>
      <c r="AH269" s="147">
        <f>IF(AND($I269="Si",Q269=1),1,IF(AND($I269="Fisico",Q269=1),1,IF(AND(Q269=1,$I269="Electronico"),2,IF(Q269=1,VLOOKUP($C269&amp;"|"&amp;$B269&amp;"|"&amp;$D269,Empresas!$C$6:$CC$92,$G269+6+1,0),0))))</f>
        <v>0</v>
      </c>
      <c r="AI269" s="147">
        <f>IF(AND($I269="Si",R269=1),1,IF(AND($I269="Fisico",R269=1),1,IF(AND(R269=1,$I269="Electronico"),2,IF(R269=1,VLOOKUP($C269&amp;"|"&amp;$B269&amp;"|"&amp;$D269,Empresas!$C$6:$CC$92,$G269+6+1,0),0))))</f>
        <v>0</v>
      </c>
      <c r="AJ269" s="147">
        <f>IF(AND($I269="Si",S269=1),1,IF(AND($I269="Fisico",S269=1),1,IF(AND(S269=1,$I269="Electronico"),2,IF(S269=1,VLOOKUP($C269&amp;"|"&amp;$B269&amp;"|"&amp;$D269,Empresas!$C$6:$CC$92,$G269+6+1,0),0))))</f>
        <v>0</v>
      </c>
      <c r="AK269" s="147">
        <f>IF(AND($I269="Si",T269=1),1,IF(AND($I269="Fisico",T269=1),1,IF(AND(T269=1,$I269="Electronico"),2,IF(T269=1,VLOOKUP($C269&amp;"|"&amp;$B269&amp;"|"&amp;$D269,Empresas!$C$6:$CC$92,$G269+6+1,0),0))))</f>
        <v>0</v>
      </c>
      <c r="AL269" s="147">
        <f>IF(AND($I269="Si",U269=1),1,IF(AND($I269="Fisico",U269=1),1,IF(AND(U269=1,$I269="Electronico"),2,IF(U269=1,VLOOKUP($C269&amp;"|"&amp;$B269&amp;"|"&amp;$D269,Empresas!$C$6:$CC$92,$G269+6+1,0),0))))</f>
        <v>0</v>
      </c>
      <c r="AM269" s="149">
        <f t="shared" si="44"/>
        <v>0</v>
      </c>
      <c r="AN269" s="149">
        <f t="shared" si="45"/>
        <v>0</v>
      </c>
      <c r="AO269" s="152">
        <f t="shared" si="46"/>
        <v>0</v>
      </c>
    </row>
    <row r="270" spans="1:41" x14ac:dyDescent="0.25">
      <c r="A270" s="140" t="str">
        <f>VLOOKUP(D270,Empresas!$D$7:$F$91,3,0)</f>
        <v>Gerencia</v>
      </c>
      <c r="B270" s="141" t="str">
        <f>VLOOKUP(D270,Empresas!$D$7:$G$91,4,0)</f>
        <v>Yeleydi</v>
      </c>
      <c r="C270" s="141" t="s">
        <v>544</v>
      </c>
      <c r="D270" s="141" t="s">
        <v>2</v>
      </c>
      <c r="E270" s="141" t="str">
        <f>VLOOKUP(D270,Empresas!$D$7:$E$92,2,0)</f>
        <v>FYR INTERNATIONAL GROUP S.A.C</v>
      </c>
      <c r="F270" s="141" t="s">
        <v>180</v>
      </c>
      <c r="G270" s="142">
        <f t="shared" si="47"/>
        <v>58</v>
      </c>
      <c r="H270" s="142" t="str">
        <f>VLOOKUP(D270,Empresas!$D$6:$L$92,7,0)</f>
        <v>Semestral</v>
      </c>
      <c r="I270" s="141" t="str">
        <f>VLOOKUP(VLOOKUP(D270&amp;"|"&amp;B270,Empresas!$I$7:$CB$92,G270,0),Tablas!$A$8:$B$10,2,0)</f>
        <v>No aplica</v>
      </c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 t="str">
        <f>VLOOKUP(D270,Empresas!$D$7:$CF$91,81,0)</f>
        <v>C</v>
      </c>
      <c r="W270" s="78" t="str">
        <f>VLOOKUP(D270,Empresas!$D$7:$M$91,10,0)</f>
        <v>Mype</v>
      </c>
      <c r="X270" s="69" t="str">
        <f t="shared" si="42"/>
        <v>NO</v>
      </c>
      <c r="Y270" s="153" t="str">
        <f t="shared" si="43"/>
        <v>No aplica</v>
      </c>
      <c r="Z270" s="147">
        <f>IF(Y270="No aplica",0,IF(I270="no",0,IF(I270="No aplica",0,IF(I270="Si",1,IF(I270="Fisico",1,IF(I270="Electronico",2,VLOOKUP(C270&amp;"|"&amp;B270&amp;"|"&amp;D270,Empresas!$C$6:$CC$92,G270+6+1,0)))))))</f>
        <v>0</v>
      </c>
      <c r="AA270" s="147">
        <f>IF(AND($I270="Si",J270=1),1,IF(AND($I270="Fisico",J270=1),1,IF(AND(J270=1,$I270="Electronico"),2,IF(J270=1,VLOOKUP($C270&amp;"|"&amp;$B270&amp;"|"&amp;$D270,Empresas!$C$6:$CC$92,$G270+6+1,0),0))))</f>
        <v>0</v>
      </c>
      <c r="AB270" s="147">
        <f>IF(AND($I270="Si",K270=1),1,IF(AND($I270="Fisico",K270=1),1,IF(AND(K270=1,$I270="Electronico"),2,IF(K270=1,VLOOKUP($C270&amp;"|"&amp;$B270&amp;"|"&amp;$D270,Empresas!$C$6:$CC$92,$G270+6+1,0),0))))</f>
        <v>0</v>
      </c>
      <c r="AC270" s="147">
        <f>IF(AND($I270="Si",L270=1),1,IF(AND($I270="Fisico",L270=1),1,IF(AND(L270=1,$I270="Electronico"),2,IF(L270=1,VLOOKUP($C270&amp;"|"&amp;$B270&amp;"|"&amp;$D270,Empresas!$C$6:$CC$92,$G270+6+1,0),0))))</f>
        <v>0</v>
      </c>
      <c r="AD270" s="147">
        <f>IF(AND($I270="Si",M270=1),1,IF(AND($I270="Fisico",M270=1),1,IF(AND(M270=1,$I270="Electronico"),2,IF(M270=1,VLOOKUP($C270&amp;"|"&amp;$B270&amp;"|"&amp;$D270,Empresas!$C$6:$CC$92,$G270+6+1,0),0))))</f>
        <v>0</v>
      </c>
      <c r="AE270" s="147">
        <f>IF(AND($I270="Si",N270=1),1,IF(AND($I270="Fisico",N270=1),1,IF(AND(N270=1,$I270="Electronico"),2,IF(N270=1,VLOOKUP($C270&amp;"|"&amp;$B270&amp;"|"&amp;$D270,Empresas!$C$6:$CC$92,$G270+6+1,0),0))))</f>
        <v>0</v>
      </c>
      <c r="AF270" s="147">
        <f>IF(AND($I270="Si",O270=1),1,IF(AND($I270="Fisico",O270=1),1,IF(AND(O270=1,$I270="Electronico"),2,IF(O270=1,VLOOKUP($C270&amp;"|"&amp;$B270&amp;"|"&amp;$D270,Empresas!$C$6:$CC$92,$G270+6+1,0),0))))</f>
        <v>0</v>
      </c>
      <c r="AG270" s="147">
        <f>IF(AND($I270="Si",P270=1),1,IF(AND($I270="Fisico",P270=1),1,IF(AND(P270=1,$I270="Electronico"),2,IF(P270=1,VLOOKUP($C270&amp;"|"&amp;$B270&amp;"|"&amp;$D270,Empresas!$C$6:$CC$92,$G270+6+1,0),0))))</f>
        <v>0</v>
      </c>
      <c r="AH270" s="147">
        <f>IF(AND($I270="Si",Q270=1),1,IF(AND($I270="Fisico",Q270=1),1,IF(AND(Q270=1,$I270="Electronico"),2,IF(Q270=1,VLOOKUP($C270&amp;"|"&amp;$B270&amp;"|"&amp;$D270,Empresas!$C$6:$CC$92,$G270+6+1,0),0))))</f>
        <v>0</v>
      </c>
      <c r="AI270" s="147">
        <f>IF(AND($I270="Si",R270=1),1,IF(AND($I270="Fisico",R270=1),1,IF(AND(R270=1,$I270="Electronico"),2,IF(R270=1,VLOOKUP($C270&amp;"|"&amp;$B270&amp;"|"&amp;$D270,Empresas!$C$6:$CC$92,$G270+6+1,0),0))))</f>
        <v>0</v>
      </c>
      <c r="AJ270" s="147">
        <f>IF(AND($I270="Si",S270=1),1,IF(AND($I270="Fisico",S270=1),1,IF(AND(S270=1,$I270="Electronico"),2,IF(S270=1,VLOOKUP($C270&amp;"|"&amp;$B270&amp;"|"&amp;$D270,Empresas!$C$6:$CC$92,$G270+6+1,0),0))))</f>
        <v>0</v>
      </c>
      <c r="AK270" s="147">
        <f>IF(AND($I270="Si",T270=1),1,IF(AND($I270="Fisico",T270=1),1,IF(AND(T270=1,$I270="Electronico"),2,IF(T270=1,VLOOKUP($C270&amp;"|"&amp;$B270&amp;"|"&amp;$D270,Empresas!$C$6:$CC$92,$G270+6+1,0),0))))</f>
        <v>0</v>
      </c>
      <c r="AL270" s="147">
        <f>IF(AND($I270="Si",U270=1),1,IF(AND($I270="Fisico",U270=1),1,IF(AND(U270=1,$I270="Electronico"),2,IF(U270=1,VLOOKUP($C270&amp;"|"&amp;$B270&amp;"|"&amp;$D270,Empresas!$C$6:$CC$92,$G270+6+1,0),0))))</f>
        <v>0</v>
      </c>
      <c r="AM270" s="149">
        <f t="shared" si="44"/>
        <v>0</v>
      </c>
      <c r="AN270" s="149">
        <f t="shared" si="45"/>
        <v>0</v>
      </c>
      <c r="AO270" s="152">
        <f t="shared" si="46"/>
        <v>0</v>
      </c>
    </row>
    <row r="271" spans="1:41" x14ac:dyDescent="0.25">
      <c r="A271" s="140" t="str">
        <f>VLOOKUP(D271,Empresas!$D$7:$F$91,3,0)</f>
        <v>Gerencia</v>
      </c>
      <c r="B271" s="141" t="str">
        <f>VLOOKUP(D271,Empresas!$D$7:$G$91,4,0)</f>
        <v>Yeleydi</v>
      </c>
      <c r="C271" s="141" t="s">
        <v>544</v>
      </c>
      <c r="D271" s="141" t="s">
        <v>2</v>
      </c>
      <c r="E271" s="141" t="str">
        <f>VLOOKUP(D271,Empresas!$D$7:$E$92,2,0)</f>
        <v>FYR INTERNATIONAL GROUP S.A.C</v>
      </c>
      <c r="F271" s="141" t="s">
        <v>181</v>
      </c>
      <c r="G271" s="142">
        <f t="shared" si="47"/>
        <v>59</v>
      </c>
      <c r="H271" s="142" t="str">
        <f>VLOOKUP(D271,Empresas!$D$6:$L$92,7,0)</f>
        <v>Semestral</v>
      </c>
      <c r="I271" s="141" t="str">
        <f>VLOOKUP(VLOOKUP(D271&amp;"|"&amp;B271,Empresas!$I$7:$CB$92,G271,0),Tablas!$A$8:$B$10,2,0)</f>
        <v>No aplica</v>
      </c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 t="str">
        <f>VLOOKUP(D271,Empresas!$D$7:$CF$91,81,0)</f>
        <v>C</v>
      </c>
      <c r="W271" s="78" t="str">
        <f>VLOOKUP(D271,Empresas!$D$7:$M$91,10,0)</f>
        <v>Mype</v>
      </c>
      <c r="X271" s="69" t="str">
        <f t="shared" si="42"/>
        <v>NO</v>
      </c>
      <c r="Y271" s="153" t="str">
        <f t="shared" si="43"/>
        <v>No aplica</v>
      </c>
      <c r="Z271" s="147">
        <f>IF(Y271="No aplica",0,IF(I271="no",0,IF(I271="No aplica",0,IF(I271="Si",1,IF(I271="Fisico",1,IF(I271="Electronico",2,VLOOKUP(C271&amp;"|"&amp;B271&amp;"|"&amp;D271,Empresas!$C$6:$CC$92,G271+6+1,0)))))))</f>
        <v>0</v>
      </c>
      <c r="AA271" s="147">
        <f>IF(AND($I271="Si",J271=1),1,IF(AND($I271="Fisico",J271=1),1,IF(AND(J271=1,$I271="Electronico"),2,IF(J271=1,VLOOKUP($C271&amp;"|"&amp;$B271&amp;"|"&amp;$D271,Empresas!$C$6:$CC$92,$G271+6+1,0),0))))</f>
        <v>0</v>
      </c>
      <c r="AB271" s="147">
        <f>IF(AND($I271="Si",K271=1),1,IF(AND($I271="Fisico",K271=1),1,IF(AND(K271=1,$I271="Electronico"),2,IF(K271=1,VLOOKUP($C271&amp;"|"&amp;$B271&amp;"|"&amp;$D271,Empresas!$C$6:$CC$92,$G271+6+1,0),0))))</f>
        <v>0</v>
      </c>
      <c r="AC271" s="147">
        <f>IF(AND($I271="Si",L271=1),1,IF(AND($I271="Fisico",L271=1),1,IF(AND(L271=1,$I271="Electronico"),2,IF(L271=1,VLOOKUP($C271&amp;"|"&amp;$B271&amp;"|"&amp;$D271,Empresas!$C$6:$CC$92,$G271+6+1,0),0))))</f>
        <v>0</v>
      </c>
      <c r="AD271" s="147">
        <f>IF(AND($I271="Si",M271=1),1,IF(AND($I271="Fisico",M271=1),1,IF(AND(M271=1,$I271="Electronico"),2,IF(M271=1,VLOOKUP($C271&amp;"|"&amp;$B271&amp;"|"&amp;$D271,Empresas!$C$6:$CC$92,$G271+6+1,0),0))))</f>
        <v>0</v>
      </c>
      <c r="AE271" s="147">
        <f>IF(AND($I271="Si",N271=1),1,IF(AND($I271="Fisico",N271=1),1,IF(AND(N271=1,$I271="Electronico"),2,IF(N271=1,VLOOKUP($C271&amp;"|"&amp;$B271&amp;"|"&amp;$D271,Empresas!$C$6:$CC$92,$G271+6+1,0),0))))</f>
        <v>0</v>
      </c>
      <c r="AF271" s="147">
        <f>IF(AND($I271="Si",O271=1),1,IF(AND($I271="Fisico",O271=1),1,IF(AND(O271=1,$I271="Electronico"),2,IF(O271=1,VLOOKUP($C271&amp;"|"&amp;$B271&amp;"|"&amp;$D271,Empresas!$C$6:$CC$92,$G271+6+1,0),0))))</f>
        <v>0</v>
      </c>
      <c r="AG271" s="147">
        <f>IF(AND($I271="Si",P271=1),1,IF(AND($I271="Fisico",P271=1),1,IF(AND(P271=1,$I271="Electronico"),2,IF(P271=1,VLOOKUP($C271&amp;"|"&amp;$B271&amp;"|"&amp;$D271,Empresas!$C$6:$CC$92,$G271+6+1,0),0))))</f>
        <v>0</v>
      </c>
      <c r="AH271" s="147">
        <f>IF(AND($I271="Si",Q271=1),1,IF(AND($I271="Fisico",Q271=1),1,IF(AND(Q271=1,$I271="Electronico"),2,IF(Q271=1,VLOOKUP($C271&amp;"|"&amp;$B271&amp;"|"&amp;$D271,Empresas!$C$6:$CC$92,$G271+6+1,0),0))))</f>
        <v>0</v>
      </c>
      <c r="AI271" s="147">
        <f>IF(AND($I271="Si",R271=1),1,IF(AND($I271="Fisico",R271=1),1,IF(AND(R271=1,$I271="Electronico"),2,IF(R271=1,VLOOKUP($C271&amp;"|"&amp;$B271&amp;"|"&amp;$D271,Empresas!$C$6:$CC$92,$G271+6+1,0),0))))</f>
        <v>0</v>
      </c>
      <c r="AJ271" s="147">
        <f>IF(AND($I271="Si",S271=1),1,IF(AND($I271="Fisico",S271=1),1,IF(AND(S271=1,$I271="Electronico"),2,IF(S271=1,VLOOKUP($C271&amp;"|"&amp;$B271&amp;"|"&amp;$D271,Empresas!$C$6:$CC$92,$G271+6+1,0),0))))</f>
        <v>0</v>
      </c>
      <c r="AK271" s="147">
        <f>IF(AND($I271="Si",T271=1),1,IF(AND($I271="Fisico",T271=1),1,IF(AND(T271=1,$I271="Electronico"),2,IF(T271=1,VLOOKUP($C271&amp;"|"&amp;$B271&amp;"|"&amp;$D271,Empresas!$C$6:$CC$92,$G271+6+1,0),0))))</f>
        <v>0</v>
      </c>
      <c r="AL271" s="147">
        <f>IF(AND($I271="Si",U271=1),1,IF(AND($I271="Fisico",U271=1),1,IF(AND(U271=1,$I271="Electronico"),2,IF(U271=1,VLOOKUP($C271&amp;"|"&amp;$B271&amp;"|"&amp;$D271,Empresas!$C$6:$CC$92,$G271+6+1,0),0))))</f>
        <v>0</v>
      </c>
      <c r="AM271" s="149">
        <f t="shared" si="44"/>
        <v>0</v>
      </c>
      <c r="AN271" s="149">
        <f t="shared" si="45"/>
        <v>0</v>
      </c>
      <c r="AO271" s="152">
        <f t="shared" si="46"/>
        <v>0</v>
      </c>
    </row>
    <row r="272" spans="1:41" x14ac:dyDescent="0.25">
      <c r="A272" s="140" t="str">
        <f>VLOOKUP(D272,Empresas!$D$7:$F$91,3,0)</f>
        <v>Gerencia</v>
      </c>
      <c r="B272" s="141" t="str">
        <f>VLOOKUP(D272,Empresas!$D$7:$G$91,4,0)</f>
        <v>Yeleydi</v>
      </c>
      <c r="C272" s="141" t="s">
        <v>544</v>
      </c>
      <c r="D272" s="141" t="s">
        <v>2</v>
      </c>
      <c r="E272" s="141" t="str">
        <f>VLOOKUP(D272,Empresas!$D$7:$E$92,2,0)</f>
        <v>FYR INTERNATIONAL GROUP S.A.C</v>
      </c>
      <c r="F272" s="141" t="s">
        <v>182</v>
      </c>
      <c r="G272" s="142">
        <f t="shared" si="47"/>
        <v>60</v>
      </c>
      <c r="H272" s="142" t="str">
        <f>VLOOKUP(D272,Empresas!$D$6:$L$92,7,0)</f>
        <v>Semestral</v>
      </c>
      <c r="I272" s="141" t="str">
        <f>VLOOKUP(VLOOKUP(D272&amp;"|"&amp;B272,Empresas!$I$7:$CB$92,G272,0),Tablas!$A$8:$B$10,2,0)</f>
        <v>No aplica</v>
      </c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 t="str">
        <f>VLOOKUP(D272,Empresas!$D$7:$CF$91,81,0)</f>
        <v>C</v>
      </c>
      <c r="W272" s="78" t="str">
        <f>VLOOKUP(D272,Empresas!$D$7:$M$91,10,0)</f>
        <v>Mype</v>
      </c>
      <c r="X272" s="69" t="str">
        <f t="shared" si="42"/>
        <v>NO</v>
      </c>
      <c r="Y272" s="153" t="str">
        <f t="shared" si="43"/>
        <v>No aplica</v>
      </c>
      <c r="Z272" s="147">
        <f>IF(Y272="No aplica",0,IF(I272="no",0,IF(I272="No aplica",0,IF(I272="Si",1,IF(I272="Fisico",1,IF(I272="Electronico",2,VLOOKUP(C272&amp;"|"&amp;B272&amp;"|"&amp;D272,Empresas!$C$6:$CC$92,G272+6+1,0)))))))</f>
        <v>0</v>
      </c>
      <c r="AA272" s="147">
        <f>IF(AND($I272="Si",J272=1),1,IF(AND($I272="Fisico",J272=1),1,IF(AND(J272=1,$I272="Electronico"),2,IF(J272=1,VLOOKUP($C272&amp;"|"&amp;$B272&amp;"|"&amp;$D272,Empresas!$C$6:$CC$92,$G272+6+1,0),0))))</f>
        <v>0</v>
      </c>
      <c r="AB272" s="147">
        <f>IF(AND($I272="Si",K272=1),1,IF(AND($I272="Fisico",K272=1),1,IF(AND(K272=1,$I272="Electronico"),2,IF(K272=1,VLOOKUP($C272&amp;"|"&amp;$B272&amp;"|"&amp;$D272,Empresas!$C$6:$CC$92,$G272+6+1,0),0))))</f>
        <v>0</v>
      </c>
      <c r="AC272" s="147">
        <f>IF(AND($I272="Si",L272=1),1,IF(AND($I272="Fisico",L272=1),1,IF(AND(L272=1,$I272="Electronico"),2,IF(L272=1,VLOOKUP($C272&amp;"|"&amp;$B272&amp;"|"&amp;$D272,Empresas!$C$6:$CC$92,$G272+6+1,0),0))))</f>
        <v>0</v>
      </c>
      <c r="AD272" s="147">
        <f>IF(AND($I272="Si",M272=1),1,IF(AND($I272="Fisico",M272=1),1,IF(AND(M272=1,$I272="Electronico"),2,IF(M272=1,VLOOKUP($C272&amp;"|"&amp;$B272&amp;"|"&amp;$D272,Empresas!$C$6:$CC$92,$G272+6+1,0),0))))</f>
        <v>0</v>
      </c>
      <c r="AE272" s="147">
        <f>IF(AND($I272="Si",N272=1),1,IF(AND($I272="Fisico",N272=1),1,IF(AND(N272=1,$I272="Electronico"),2,IF(N272=1,VLOOKUP($C272&amp;"|"&amp;$B272&amp;"|"&amp;$D272,Empresas!$C$6:$CC$92,$G272+6+1,0),0))))</f>
        <v>0</v>
      </c>
      <c r="AF272" s="147">
        <f>IF(AND($I272="Si",O272=1),1,IF(AND($I272="Fisico",O272=1),1,IF(AND(O272=1,$I272="Electronico"),2,IF(O272=1,VLOOKUP($C272&amp;"|"&amp;$B272&amp;"|"&amp;$D272,Empresas!$C$6:$CC$92,$G272+6+1,0),0))))</f>
        <v>0</v>
      </c>
      <c r="AG272" s="147">
        <f>IF(AND($I272="Si",P272=1),1,IF(AND($I272="Fisico",P272=1),1,IF(AND(P272=1,$I272="Electronico"),2,IF(P272=1,VLOOKUP($C272&amp;"|"&amp;$B272&amp;"|"&amp;$D272,Empresas!$C$6:$CC$92,$G272+6+1,0),0))))</f>
        <v>0</v>
      </c>
      <c r="AH272" s="147">
        <f>IF(AND($I272="Si",Q272=1),1,IF(AND($I272="Fisico",Q272=1),1,IF(AND(Q272=1,$I272="Electronico"),2,IF(Q272=1,VLOOKUP($C272&amp;"|"&amp;$B272&amp;"|"&amp;$D272,Empresas!$C$6:$CC$92,$G272+6+1,0),0))))</f>
        <v>0</v>
      </c>
      <c r="AI272" s="147">
        <f>IF(AND($I272="Si",R272=1),1,IF(AND($I272="Fisico",R272=1),1,IF(AND(R272=1,$I272="Electronico"),2,IF(R272=1,VLOOKUP($C272&amp;"|"&amp;$B272&amp;"|"&amp;$D272,Empresas!$C$6:$CC$92,$G272+6+1,0),0))))</f>
        <v>0</v>
      </c>
      <c r="AJ272" s="147">
        <f>IF(AND($I272="Si",S272=1),1,IF(AND($I272="Fisico",S272=1),1,IF(AND(S272=1,$I272="Electronico"),2,IF(S272=1,VLOOKUP($C272&amp;"|"&amp;$B272&amp;"|"&amp;$D272,Empresas!$C$6:$CC$92,$G272+6+1,0),0))))</f>
        <v>0</v>
      </c>
      <c r="AK272" s="147">
        <f>IF(AND($I272="Si",T272=1),1,IF(AND($I272="Fisico",T272=1),1,IF(AND(T272=1,$I272="Electronico"),2,IF(T272=1,VLOOKUP($C272&amp;"|"&amp;$B272&amp;"|"&amp;$D272,Empresas!$C$6:$CC$92,$G272+6+1,0),0))))</f>
        <v>0</v>
      </c>
      <c r="AL272" s="147">
        <f>IF(AND($I272="Si",U272=1),1,IF(AND($I272="Fisico",U272=1),1,IF(AND(U272=1,$I272="Electronico"),2,IF(U272=1,VLOOKUP($C272&amp;"|"&amp;$B272&amp;"|"&amp;$D272,Empresas!$C$6:$CC$92,$G272+6+1,0),0))))</f>
        <v>0</v>
      </c>
      <c r="AM272" s="149">
        <f t="shared" si="44"/>
        <v>0</v>
      </c>
      <c r="AN272" s="149">
        <f t="shared" si="45"/>
        <v>0</v>
      </c>
      <c r="AO272" s="152">
        <f t="shared" si="46"/>
        <v>0</v>
      </c>
    </row>
    <row r="273" spans="1:41" x14ac:dyDescent="0.25">
      <c r="A273" s="143" t="str">
        <f>VLOOKUP(D273,Empresas!$D$7:$F$91,3,0)</f>
        <v>Gerencia</v>
      </c>
      <c r="B273" s="144" t="str">
        <f>VLOOKUP(D273,Empresas!$D$7:$G$91,4,0)</f>
        <v>Yeleydi</v>
      </c>
      <c r="C273" s="144" t="s">
        <v>544</v>
      </c>
      <c r="D273" s="144" t="s">
        <v>2</v>
      </c>
      <c r="E273" s="144" t="str">
        <f>VLOOKUP(D273,Empresas!$D$7:$E$92,2,0)</f>
        <v>FYR INTERNATIONAL GROUP S.A.C</v>
      </c>
      <c r="F273" s="144" t="s">
        <v>183</v>
      </c>
      <c r="G273" s="145">
        <f>+Empresas!$BR$2</f>
        <v>62</v>
      </c>
      <c r="H273" s="145" t="str">
        <f>VLOOKUP(D273,Empresas!$D$6:$L$92,7,0)</f>
        <v>Semestral</v>
      </c>
      <c r="I273" s="144" t="str">
        <f>VLOOKUP(VLOOKUP(D273&amp;"|"&amp;B273,Empresas!$I$7:$CB$92,G273,0),Tablas!$A$13:$B$14,2,0)</f>
        <v>Si</v>
      </c>
      <c r="J273" s="78">
        <v>1</v>
      </c>
      <c r="K273" s="78">
        <v>1</v>
      </c>
      <c r="L273" s="78">
        <v>1</v>
      </c>
      <c r="M273" s="78">
        <v>1</v>
      </c>
      <c r="N273" s="78">
        <v>1</v>
      </c>
      <c r="O273" s="78">
        <v>1</v>
      </c>
      <c r="P273" s="78">
        <v>1</v>
      </c>
      <c r="Q273" s="78">
        <v>1</v>
      </c>
      <c r="R273" s="78"/>
      <c r="S273" s="78"/>
      <c r="T273" s="78"/>
      <c r="U273" s="78"/>
      <c r="V273" s="78" t="str">
        <f>VLOOKUP(D273,Empresas!$D$7:$CF$91,81,0)</f>
        <v>C</v>
      </c>
      <c r="W273" s="78" t="str">
        <f>VLOOKUP(D273,Empresas!$D$7:$M$91,10,0)</f>
        <v>Mype</v>
      </c>
      <c r="X273" s="69" t="str">
        <f t="shared" si="42"/>
        <v>SI</v>
      </c>
      <c r="Y273" s="153" t="str">
        <f t="shared" si="43"/>
        <v>Si aplica</v>
      </c>
      <c r="Z273" s="147">
        <f>IF(Y273="No aplica",0,IF(I273="no",0,IF(I273="No aplica",0,IF(I273="Si",1,IF(I273="Fisico",1,IF(I273="Electronico",2,VLOOKUP(C273&amp;"|"&amp;B273&amp;"|"&amp;D273,Empresas!$C$6:$CC$92,G273+6+1,0)))))))</f>
        <v>1</v>
      </c>
      <c r="AA273" s="147">
        <f>IF(AND($I273="Si",J273=1),1,IF(AND($I273="Fisico",J273=1),1,IF(AND(J273=1,$I273="Electronico"),2,IF(J273=1,VLOOKUP($C273&amp;"|"&amp;$B273&amp;"|"&amp;$D273,Empresas!$C$6:$CC$92,$G273+6+1,0),0))))</f>
        <v>1</v>
      </c>
      <c r="AB273" s="147">
        <f>IF(AND($I273="Si",K273=1),1,IF(AND($I273="Fisico",K273=1),1,IF(AND(K273=1,$I273="Electronico"),2,IF(K273=1,VLOOKUP($C273&amp;"|"&amp;$B273&amp;"|"&amp;$D273,Empresas!$C$6:$CC$92,$G273+6+1,0),0))))</f>
        <v>1</v>
      </c>
      <c r="AC273" s="147">
        <f>IF(AND($I273="Si",L273=1),1,IF(AND($I273="Fisico",L273=1),1,IF(AND(L273=1,$I273="Electronico"),2,IF(L273=1,VLOOKUP($C273&amp;"|"&amp;$B273&amp;"|"&amp;$D273,Empresas!$C$6:$CC$92,$G273+6+1,0),0))))</f>
        <v>1</v>
      </c>
      <c r="AD273" s="147">
        <f>IF(AND($I273="Si",M273=1),1,IF(AND($I273="Fisico",M273=1),1,IF(AND(M273=1,$I273="Electronico"),2,IF(M273=1,VLOOKUP($C273&amp;"|"&amp;$B273&amp;"|"&amp;$D273,Empresas!$C$6:$CC$92,$G273+6+1,0),0))))</f>
        <v>1</v>
      </c>
      <c r="AE273" s="147">
        <f>IF(AND($I273="Si",N273=1),1,IF(AND($I273="Fisico",N273=1),1,IF(AND(N273=1,$I273="Electronico"),2,IF(N273=1,VLOOKUP($C273&amp;"|"&amp;$B273&amp;"|"&amp;$D273,Empresas!$C$6:$CC$92,$G273+6+1,0),0))))</f>
        <v>1</v>
      </c>
      <c r="AF273" s="147">
        <f>IF(AND($I273="Si",O273=1),1,IF(AND($I273="Fisico",O273=1),1,IF(AND(O273=1,$I273="Electronico"),2,IF(O273=1,VLOOKUP($C273&amp;"|"&amp;$B273&amp;"|"&amp;$D273,Empresas!$C$6:$CC$92,$G273+6+1,0),0))))</f>
        <v>1</v>
      </c>
      <c r="AG273" s="147">
        <f>IF(AND($I273="Si",P273=1),1,IF(AND($I273="Fisico",P273=1),1,IF(AND(P273=1,$I273="Electronico"),2,IF(P273=1,VLOOKUP($C273&amp;"|"&amp;$B273&amp;"|"&amp;$D273,Empresas!$C$6:$CC$92,$G273+6+1,0),0))))</f>
        <v>1</v>
      </c>
      <c r="AH273" s="147">
        <f>IF(AND($I273="Si",Q273=1),1,IF(AND($I273="Fisico",Q273=1),1,IF(AND(Q273=1,$I273="Electronico"),2,IF(Q273=1,VLOOKUP($C273&amp;"|"&amp;$B273&amp;"|"&amp;$D273,Empresas!$C$6:$CC$92,$G273+6+1,0),0))))</f>
        <v>1</v>
      </c>
      <c r="AI273" s="147">
        <f>IF(AND($I273="Si",R273=1),1,IF(AND($I273="Fisico",R273=1),1,IF(AND(R273=1,$I273="Electronico"),2,IF(R273=1,VLOOKUP($C273&amp;"|"&amp;$B273&amp;"|"&amp;$D273,Empresas!$C$6:$CC$92,$G273+6+1,0),0))))</f>
        <v>0</v>
      </c>
      <c r="AJ273" s="147">
        <f>IF(AND($I273="Si",S273=1),1,IF(AND($I273="Fisico",S273=1),1,IF(AND(S273=1,$I273="Electronico"),2,IF(S273=1,VLOOKUP($C273&amp;"|"&amp;$B273&amp;"|"&amp;$D273,Empresas!$C$6:$CC$92,$G273+6+1,0),0))))</f>
        <v>0</v>
      </c>
      <c r="AK273" s="147">
        <f>IF(AND($I273="Si",T273=1),1,IF(AND($I273="Fisico",T273=1),1,IF(AND(T273=1,$I273="Electronico"),2,IF(T273=1,VLOOKUP($C273&amp;"|"&amp;$B273&amp;"|"&amp;$D273,Empresas!$C$6:$CC$92,$G273+6+1,0),0))))</f>
        <v>0</v>
      </c>
      <c r="AL273" s="147">
        <f>IF(AND($I273="Si",U273=1),1,IF(AND($I273="Fisico",U273=1),1,IF(AND(U273=1,$I273="Electronico"),2,IF(U273=1,VLOOKUP($C273&amp;"|"&amp;$B273&amp;"|"&amp;$D273,Empresas!$C$6:$CC$92,$G273+6+1,0),0))))</f>
        <v>0</v>
      </c>
      <c r="AM273" s="149">
        <f t="shared" si="44"/>
        <v>8</v>
      </c>
      <c r="AN273" s="149">
        <f t="shared" si="45"/>
        <v>8</v>
      </c>
      <c r="AO273" s="152">
        <f t="shared" si="46"/>
        <v>1</v>
      </c>
    </row>
    <row r="274" spans="1:41" x14ac:dyDescent="0.25">
      <c r="A274" s="143" t="str">
        <f>VLOOKUP(D274,Empresas!$D$7:$F$91,3,0)</f>
        <v>Gerencia</v>
      </c>
      <c r="B274" s="144" t="str">
        <f>VLOOKUP(D274,Empresas!$D$7:$G$91,4,0)</f>
        <v>Yeleydi</v>
      </c>
      <c r="C274" s="144" t="s">
        <v>544</v>
      </c>
      <c r="D274" s="144" t="s">
        <v>2</v>
      </c>
      <c r="E274" s="144" t="str">
        <f>VLOOKUP(D274,Empresas!$D$7:$E$92,2,0)</f>
        <v>FYR INTERNATIONAL GROUP S.A.C</v>
      </c>
      <c r="F274" s="144" t="s">
        <v>184</v>
      </c>
      <c r="G274" s="145">
        <f>+G273+1</f>
        <v>63</v>
      </c>
      <c r="H274" s="145" t="str">
        <f>VLOOKUP(D274,Empresas!$D$6:$L$92,7,0)</f>
        <v>Semestral</v>
      </c>
      <c r="I274" s="144" t="str">
        <f>VLOOKUP(VLOOKUP(D274&amp;"|"&amp;B274,Empresas!$I$7:$CB$92,G274,0),Tablas!$A$13:$B$14,2,0)</f>
        <v>Si</v>
      </c>
      <c r="J274" s="78">
        <v>1</v>
      </c>
      <c r="K274" s="78">
        <v>1</v>
      </c>
      <c r="L274" s="78">
        <v>1</v>
      </c>
      <c r="M274" s="78">
        <v>1</v>
      </c>
      <c r="N274" s="78">
        <v>1</v>
      </c>
      <c r="O274" s="78">
        <v>1</v>
      </c>
      <c r="P274" s="78">
        <v>1</v>
      </c>
      <c r="Q274" s="78">
        <v>1</v>
      </c>
      <c r="R274" s="78"/>
      <c r="S274" s="78"/>
      <c r="T274" s="78"/>
      <c r="U274" s="78"/>
      <c r="V274" s="78" t="str">
        <f>VLOOKUP(D274,Empresas!$D$7:$CF$91,81,0)</f>
        <v>C</v>
      </c>
      <c r="W274" s="78" t="str">
        <f>VLOOKUP(D274,Empresas!$D$7:$M$91,10,0)</f>
        <v>Mype</v>
      </c>
      <c r="X274" s="69" t="str">
        <f t="shared" si="42"/>
        <v>SI</v>
      </c>
      <c r="Y274" s="153" t="str">
        <f t="shared" si="43"/>
        <v>Si aplica</v>
      </c>
      <c r="Z274" s="147">
        <f>IF(Y274="No aplica",0,IF(I274="no",0,IF(I274="No aplica",0,IF(I274="Si",1,IF(I274="Fisico",1,IF(I274="Electronico",2,VLOOKUP(C274&amp;"|"&amp;B274&amp;"|"&amp;D274,Empresas!$C$6:$CC$92,G274+6+1,0)))))))</f>
        <v>1</v>
      </c>
      <c r="AA274" s="147">
        <f>IF(AND($I274="Si",J274=1),1,IF(AND($I274="Fisico",J274=1),1,IF(AND(J274=1,$I274="Electronico"),2,IF(J274=1,VLOOKUP($C274&amp;"|"&amp;$B274&amp;"|"&amp;$D274,Empresas!$C$6:$CC$92,$G274+6+1,0),0))))</f>
        <v>1</v>
      </c>
      <c r="AB274" s="147">
        <f>IF(AND($I274="Si",K274=1),1,IF(AND($I274="Fisico",K274=1),1,IF(AND(K274=1,$I274="Electronico"),2,IF(K274=1,VLOOKUP($C274&amp;"|"&amp;$B274&amp;"|"&amp;$D274,Empresas!$C$6:$CC$92,$G274+6+1,0),0))))</f>
        <v>1</v>
      </c>
      <c r="AC274" s="147">
        <f>IF(AND($I274="Si",L274=1),1,IF(AND($I274="Fisico",L274=1),1,IF(AND(L274=1,$I274="Electronico"),2,IF(L274=1,VLOOKUP($C274&amp;"|"&amp;$B274&amp;"|"&amp;$D274,Empresas!$C$6:$CC$92,$G274+6+1,0),0))))</f>
        <v>1</v>
      </c>
      <c r="AD274" s="147">
        <f>IF(AND($I274="Si",M274=1),1,IF(AND($I274="Fisico",M274=1),1,IF(AND(M274=1,$I274="Electronico"),2,IF(M274=1,VLOOKUP($C274&amp;"|"&amp;$B274&amp;"|"&amp;$D274,Empresas!$C$6:$CC$92,$G274+6+1,0),0))))</f>
        <v>1</v>
      </c>
      <c r="AE274" s="147">
        <f>IF(AND($I274="Si",N274=1),1,IF(AND($I274="Fisico",N274=1),1,IF(AND(N274=1,$I274="Electronico"),2,IF(N274=1,VLOOKUP($C274&amp;"|"&amp;$B274&amp;"|"&amp;$D274,Empresas!$C$6:$CC$92,$G274+6+1,0),0))))</f>
        <v>1</v>
      </c>
      <c r="AF274" s="147">
        <f>IF(AND($I274="Si",O274=1),1,IF(AND($I274="Fisico",O274=1),1,IF(AND(O274=1,$I274="Electronico"),2,IF(O274=1,VLOOKUP($C274&amp;"|"&amp;$B274&amp;"|"&amp;$D274,Empresas!$C$6:$CC$92,$G274+6+1,0),0))))</f>
        <v>1</v>
      </c>
      <c r="AG274" s="147">
        <f>IF(AND($I274="Si",P274=1),1,IF(AND($I274="Fisico",P274=1),1,IF(AND(P274=1,$I274="Electronico"),2,IF(P274=1,VLOOKUP($C274&amp;"|"&amp;$B274&amp;"|"&amp;$D274,Empresas!$C$6:$CC$92,$G274+6+1,0),0))))</f>
        <v>1</v>
      </c>
      <c r="AH274" s="147">
        <f>IF(AND($I274="Si",Q274=1),1,IF(AND($I274="Fisico",Q274=1),1,IF(AND(Q274=1,$I274="Electronico"),2,IF(Q274=1,VLOOKUP($C274&amp;"|"&amp;$B274&amp;"|"&amp;$D274,Empresas!$C$6:$CC$92,$G274+6+1,0),0))))</f>
        <v>1</v>
      </c>
      <c r="AI274" s="147">
        <f>IF(AND($I274="Si",R274=1),1,IF(AND($I274="Fisico",R274=1),1,IF(AND(R274=1,$I274="Electronico"),2,IF(R274=1,VLOOKUP($C274&amp;"|"&amp;$B274&amp;"|"&amp;$D274,Empresas!$C$6:$CC$92,$G274+6+1,0),0))))</f>
        <v>0</v>
      </c>
      <c r="AJ274" s="147">
        <f>IF(AND($I274="Si",S274=1),1,IF(AND($I274="Fisico",S274=1),1,IF(AND(S274=1,$I274="Electronico"),2,IF(S274=1,VLOOKUP($C274&amp;"|"&amp;$B274&amp;"|"&amp;$D274,Empresas!$C$6:$CC$92,$G274+6+1,0),0))))</f>
        <v>0</v>
      </c>
      <c r="AK274" s="147">
        <f>IF(AND($I274="Si",T274=1),1,IF(AND($I274="Fisico",T274=1),1,IF(AND(T274=1,$I274="Electronico"),2,IF(T274=1,VLOOKUP($C274&amp;"|"&amp;$B274&amp;"|"&amp;$D274,Empresas!$C$6:$CC$92,$G274+6+1,0),0))))</f>
        <v>0</v>
      </c>
      <c r="AL274" s="147">
        <f>IF(AND($I274="Si",U274=1),1,IF(AND($I274="Fisico",U274=1),1,IF(AND(U274=1,$I274="Electronico"),2,IF(U274=1,VLOOKUP($C274&amp;"|"&amp;$B274&amp;"|"&amp;$D274,Empresas!$C$6:$CC$92,$G274+6+1,0),0))))</f>
        <v>0</v>
      </c>
      <c r="AM274" s="149">
        <f t="shared" si="44"/>
        <v>8</v>
      </c>
      <c r="AN274" s="149">
        <f t="shared" si="45"/>
        <v>8</v>
      </c>
      <c r="AO274" s="152">
        <f t="shared" si="46"/>
        <v>1</v>
      </c>
    </row>
    <row r="275" spans="1:41" x14ac:dyDescent="0.25">
      <c r="A275" s="143" t="str">
        <f>VLOOKUP(D275,Empresas!$D$7:$F$91,3,0)</f>
        <v>Gerencia</v>
      </c>
      <c r="B275" s="144" t="str">
        <f>VLOOKUP(D275,Empresas!$D$7:$G$91,4,0)</f>
        <v>Yeleydi</v>
      </c>
      <c r="C275" s="144" t="s">
        <v>544</v>
      </c>
      <c r="D275" s="144" t="s">
        <v>2</v>
      </c>
      <c r="E275" s="144" t="str">
        <f>VLOOKUP(D275,Empresas!$D$7:$E$92,2,0)</f>
        <v>FYR INTERNATIONAL GROUP S.A.C</v>
      </c>
      <c r="F275" s="144" t="s">
        <v>185</v>
      </c>
      <c r="G275" s="145">
        <f t="shared" ref="G275:G282" si="48">+G274+1</f>
        <v>64</v>
      </c>
      <c r="H275" s="145" t="str">
        <f>VLOOKUP(D275,Empresas!$D$6:$L$92,7,0)</f>
        <v>Semestral</v>
      </c>
      <c r="I275" s="144" t="str">
        <f>VLOOKUP(VLOOKUP(D275&amp;"|"&amp;B275,Empresas!$I$7:$CB$92,G275,0),Tablas!$A$13:$B$14,2,0)</f>
        <v>Si</v>
      </c>
      <c r="J275" s="78">
        <v>1</v>
      </c>
      <c r="K275" s="78">
        <v>1</v>
      </c>
      <c r="L275" s="78">
        <v>1</v>
      </c>
      <c r="M275" s="78">
        <v>1</v>
      </c>
      <c r="N275" s="78">
        <v>1</v>
      </c>
      <c r="O275" s="78">
        <v>1</v>
      </c>
      <c r="P275" s="78">
        <v>1</v>
      </c>
      <c r="Q275" s="78">
        <v>1</v>
      </c>
      <c r="R275" s="78"/>
      <c r="S275" s="78"/>
      <c r="T275" s="78"/>
      <c r="U275" s="78"/>
      <c r="V275" s="78" t="str">
        <f>VLOOKUP(D275,Empresas!$D$7:$CF$91,81,0)</f>
        <v>C</v>
      </c>
      <c r="W275" s="78" t="str">
        <f>VLOOKUP(D275,Empresas!$D$7:$M$91,10,0)</f>
        <v>Mype</v>
      </c>
      <c r="X275" s="69" t="str">
        <f t="shared" si="42"/>
        <v>SI</v>
      </c>
      <c r="Y275" s="153" t="str">
        <f t="shared" si="43"/>
        <v>Si aplica</v>
      </c>
      <c r="Z275" s="147">
        <f>IF(Y275="No aplica",0,IF(I275="no",0,IF(I275="No aplica",0,IF(I275="Si",1,IF(I275="Fisico",1,IF(I275="Electronico",2,VLOOKUP(C275&amp;"|"&amp;B275&amp;"|"&amp;D275,Empresas!$C$6:$CC$92,G275+6+1,0)))))))</f>
        <v>1</v>
      </c>
      <c r="AA275" s="147">
        <f>IF(AND($I275="Si",J275=1),1,IF(AND($I275="Fisico",J275=1),1,IF(AND(J275=1,$I275="Electronico"),2,IF(J275=1,VLOOKUP($C275&amp;"|"&amp;$B275&amp;"|"&amp;$D275,Empresas!$C$6:$CC$92,$G275+6+1,0),0))))</f>
        <v>1</v>
      </c>
      <c r="AB275" s="147">
        <f>IF(AND($I275="Si",K275=1),1,IF(AND($I275="Fisico",K275=1),1,IF(AND(K275=1,$I275="Electronico"),2,IF(K275=1,VLOOKUP($C275&amp;"|"&amp;$B275&amp;"|"&amp;$D275,Empresas!$C$6:$CC$92,$G275+6+1,0),0))))</f>
        <v>1</v>
      </c>
      <c r="AC275" s="147">
        <f>IF(AND($I275="Si",L275=1),1,IF(AND($I275="Fisico",L275=1),1,IF(AND(L275=1,$I275="Electronico"),2,IF(L275=1,VLOOKUP($C275&amp;"|"&amp;$B275&amp;"|"&amp;$D275,Empresas!$C$6:$CC$92,$G275+6+1,0),0))))</f>
        <v>1</v>
      </c>
      <c r="AD275" s="147">
        <f>IF(AND($I275="Si",M275=1),1,IF(AND($I275="Fisico",M275=1),1,IF(AND(M275=1,$I275="Electronico"),2,IF(M275=1,VLOOKUP($C275&amp;"|"&amp;$B275&amp;"|"&amp;$D275,Empresas!$C$6:$CC$92,$G275+6+1,0),0))))</f>
        <v>1</v>
      </c>
      <c r="AE275" s="147">
        <f>IF(AND($I275="Si",N275=1),1,IF(AND($I275="Fisico",N275=1),1,IF(AND(N275=1,$I275="Electronico"),2,IF(N275=1,VLOOKUP($C275&amp;"|"&amp;$B275&amp;"|"&amp;$D275,Empresas!$C$6:$CC$92,$G275+6+1,0),0))))</f>
        <v>1</v>
      </c>
      <c r="AF275" s="147">
        <f>IF(AND($I275="Si",O275=1),1,IF(AND($I275="Fisico",O275=1),1,IF(AND(O275=1,$I275="Electronico"),2,IF(O275=1,VLOOKUP($C275&amp;"|"&amp;$B275&amp;"|"&amp;$D275,Empresas!$C$6:$CC$92,$G275+6+1,0),0))))</f>
        <v>1</v>
      </c>
      <c r="AG275" s="147">
        <f>IF(AND($I275="Si",P275=1),1,IF(AND($I275="Fisico",P275=1),1,IF(AND(P275=1,$I275="Electronico"),2,IF(P275=1,VLOOKUP($C275&amp;"|"&amp;$B275&amp;"|"&amp;$D275,Empresas!$C$6:$CC$92,$G275+6+1,0),0))))</f>
        <v>1</v>
      </c>
      <c r="AH275" s="147">
        <f>IF(AND($I275="Si",Q275=1),1,IF(AND($I275="Fisico",Q275=1),1,IF(AND(Q275=1,$I275="Electronico"),2,IF(Q275=1,VLOOKUP($C275&amp;"|"&amp;$B275&amp;"|"&amp;$D275,Empresas!$C$6:$CC$92,$G275+6+1,0),0))))</f>
        <v>1</v>
      </c>
      <c r="AI275" s="147">
        <f>IF(AND($I275="Si",R275=1),1,IF(AND($I275="Fisico",R275=1),1,IF(AND(R275=1,$I275="Electronico"),2,IF(R275=1,VLOOKUP($C275&amp;"|"&amp;$B275&amp;"|"&amp;$D275,Empresas!$C$6:$CC$92,$G275+6+1,0),0))))</f>
        <v>0</v>
      </c>
      <c r="AJ275" s="147">
        <f>IF(AND($I275="Si",S275=1),1,IF(AND($I275="Fisico",S275=1),1,IF(AND(S275=1,$I275="Electronico"),2,IF(S275=1,VLOOKUP($C275&amp;"|"&amp;$B275&amp;"|"&amp;$D275,Empresas!$C$6:$CC$92,$G275+6+1,0),0))))</f>
        <v>0</v>
      </c>
      <c r="AK275" s="147">
        <f>IF(AND($I275="Si",T275=1),1,IF(AND($I275="Fisico",T275=1),1,IF(AND(T275=1,$I275="Electronico"),2,IF(T275=1,VLOOKUP($C275&amp;"|"&amp;$B275&amp;"|"&amp;$D275,Empresas!$C$6:$CC$92,$G275+6+1,0),0))))</f>
        <v>0</v>
      </c>
      <c r="AL275" s="147">
        <f>IF(AND($I275="Si",U275=1),1,IF(AND($I275="Fisico",U275=1),1,IF(AND(U275=1,$I275="Electronico"),2,IF(U275=1,VLOOKUP($C275&amp;"|"&amp;$B275&amp;"|"&amp;$D275,Empresas!$C$6:$CC$92,$G275+6+1,0),0))))</f>
        <v>0</v>
      </c>
      <c r="AM275" s="149">
        <f t="shared" si="44"/>
        <v>8</v>
      </c>
      <c r="AN275" s="149">
        <f t="shared" si="45"/>
        <v>8</v>
      </c>
      <c r="AO275" s="152">
        <f t="shared" si="46"/>
        <v>1</v>
      </c>
    </row>
    <row r="276" spans="1:41" x14ac:dyDescent="0.25">
      <c r="A276" s="143" t="str">
        <f>VLOOKUP(D276,Empresas!$D$7:$F$91,3,0)</f>
        <v>Gerencia</v>
      </c>
      <c r="B276" s="144" t="str">
        <f>VLOOKUP(D276,Empresas!$D$7:$G$91,4,0)</f>
        <v>Yeleydi</v>
      </c>
      <c r="C276" s="144" t="s">
        <v>544</v>
      </c>
      <c r="D276" s="144" t="s">
        <v>2</v>
      </c>
      <c r="E276" s="144" t="str">
        <f>VLOOKUP(D276,Empresas!$D$7:$E$92,2,0)</f>
        <v>FYR INTERNATIONAL GROUP S.A.C</v>
      </c>
      <c r="F276" s="144" t="s">
        <v>186</v>
      </c>
      <c r="G276" s="145">
        <f t="shared" si="48"/>
        <v>65</v>
      </c>
      <c r="H276" s="145" t="str">
        <f>VLOOKUP(D276,Empresas!$D$6:$L$92,7,0)</f>
        <v>Semestral</v>
      </c>
      <c r="I276" s="144" t="str">
        <f>VLOOKUP(VLOOKUP(D276&amp;"|"&amp;B276,Empresas!$I$7:$CB$92,G276,0),Tablas!$A$13:$B$14,2,0)</f>
        <v>No</v>
      </c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 t="str">
        <f>VLOOKUP(D276,Empresas!$D$7:$CF$91,81,0)</f>
        <v>C</v>
      </c>
      <c r="W276" s="78" t="str">
        <f>VLOOKUP(D276,Empresas!$D$7:$M$91,10,0)</f>
        <v>Mype</v>
      </c>
      <c r="X276" s="69" t="str">
        <f t="shared" si="42"/>
        <v>SI</v>
      </c>
      <c r="Y276" s="153" t="str">
        <f t="shared" si="43"/>
        <v>No aplica</v>
      </c>
      <c r="Z276" s="147">
        <f>IF(Y276="No aplica",0,IF(I276="no",0,IF(I276="No aplica",0,IF(I276="Si",1,IF(I276="Fisico",1,IF(I276="Electronico",2,VLOOKUP(C276&amp;"|"&amp;B276&amp;"|"&amp;D276,Empresas!$C$6:$CC$92,G276+6+1,0)))))))</f>
        <v>0</v>
      </c>
      <c r="AA276" s="147">
        <f>IF(AND($I276="Si",J276=1),1,IF(AND($I276="Fisico",J276=1),1,IF(AND(J276=1,$I276="Electronico"),2,IF(J276=1,VLOOKUP($C276&amp;"|"&amp;$B276&amp;"|"&amp;$D276,Empresas!$C$6:$CC$92,$G276+6+1,0),0))))</f>
        <v>0</v>
      </c>
      <c r="AB276" s="147">
        <f>IF(AND($I276="Si",K276=1),1,IF(AND($I276="Fisico",K276=1),1,IF(AND(K276=1,$I276="Electronico"),2,IF(K276=1,VLOOKUP($C276&amp;"|"&amp;$B276&amp;"|"&amp;$D276,Empresas!$C$6:$CC$92,$G276+6+1,0),0))))</f>
        <v>0</v>
      </c>
      <c r="AC276" s="147">
        <f>IF(AND($I276="Si",L276=1),1,IF(AND($I276="Fisico",L276=1),1,IF(AND(L276=1,$I276="Electronico"),2,IF(L276=1,VLOOKUP($C276&amp;"|"&amp;$B276&amp;"|"&amp;$D276,Empresas!$C$6:$CC$92,$G276+6+1,0),0))))</f>
        <v>0</v>
      </c>
      <c r="AD276" s="147">
        <f>IF(AND($I276="Si",M276=1),1,IF(AND($I276="Fisico",M276=1),1,IF(AND(M276=1,$I276="Electronico"),2,IF(M276=1,VLOOKUP($C276&amp;"|"&amp;$B276&amp;"|"&amp;$D276,Empresas!$C$6:$CC$92,$G276+6+1,0),0))))</f>
        <v>0</v>
      </c>
      <c r="AE276" s="147">
        <f>IF(AND($I276="Si",N276=1),1,IF(AND($I276="Fisico",N276=1),1,IF(AND(N276=1,$I276="Electronico"),2,IF(N276=1,VLOOKUP($C276&amp;"|"&amp;$B276&amp;"|"&amp;$D276,Empresas!$C$6:$CC$92,$G276+6+1,0),0))))</f>
        <v>0</v>
      </c>
      <c r="AF276" s="147">
        <f>IF(AND($I276="Si",O276=1),1,IF(AND($I276="Fisico",O276=1),1,IF(AND(O276=1,$I276="Electronico"),2,IF(O276=1,VLOOKUP($C276&amp;"|"&amp;$B276&amp;"|"&amp;$D276,Empresas!$C$6:$CC$92,$G276+6+1,0),0))))</f>
        <v>0</v>
      </c>
      <c r="AG276" s="147">
        <f>IF(AND($I276="Si",P276=1),1,IF(AND($I276="Fisico",P276=1),1,IF(AND(P276=1,$I276="Electronico"),2,IF(P276=1,VLOOKUP($C276&amp;"|"&amp;$B276&amp;"|"&amp;$D276,Empresas!$C$6:$CC$92,$G276+6+1,0),0))))</f>
        <v>0</v>
      </c>
      <c r="AH276" s="147">
        <f>IF(AND($I276="Si",Q276=1),1,IF(AND($I276="Fisico",Q276=1),1,IF(AND(Q276=1,$I276="Electronico"),2,IF(Q276=1,VLOOKUP($C276&amp;"|"&amp;$B276&amp;"|"&amp;$D276,Empresas!$C$6:$CC$92,$G276+6+1,0),0))))</f>
        <v>0</v>
      </c>
      <c r="AI276" s="147">
        <f>IF(AND($I276="Si",R276=1),1,IF(AND($I276="Fisico",R276=1),1,IF(AND(R276=1,$I276="Electronico"),2,IF(R276=1,VLOOKUP($C276&amp;"|"&amp;$B276&amp;"|"&amp;$D276,Empresas!$C$6:$CC$92,$G276+6+1,0),0))))</f>
        <v>0</v>
      </c>
      <c r="AJ276" s="147">
        <f>IF(AND($I276="Si",S276=1),1,IF(AND($I276="Fisico",S276=1),1,IF(AND(S276=1,$I276="Electronico"),2,IF(S276=1,VLOOKUP($C276&amp;"|"&amp;$B276&amp;"|"&amp;$D276,Empresas!$C$6:$CC$92,$G276+6+1,0),0))))</f>
        <v>0</v>
      </c>
      <c r="AK276" s="147">
        <f>IF(AND($I276="Si",T276=1),1,IF(AND($I276="Fisico",T276=1),1,IF(AND(T276=1,$I276="Electronico"),2,IF(T276=1,VLOOKUP($C276&amp;"|"&amp;$B276&amp;"|"&amp;$D276,Empresas!$C$6:$CC$92,$G276+6+1,0),0))))</f>
        <v>0</v>
      </c>
      <c r="AL276" s="147">
        <f>IF(AND($I276="Si",U276=1),1,IF(AND($I276="Fisico",U276=1),1,IF(AND(U276=1,$I276="Electronico"),2,IF(U276=1,VLOOKUP($C276&amp;"|"&amp;$B276&amp;"|"&amp;$D276,Empresas!$C$6:$CC$92,$G276+6+1,0),0))))</f>
        <v>0</v>
      </c>
      <c r="AM276" s="149">
        <f t="shared" si="44"/>
        <v>0</v>
      </c>
      <c r="AN276" s="149">
        <f t="shared" si="45"/>
        <v>0</v>
      </c>
      <c r="AO276" s="152">
        <f t="shared" si="46"/>
        <v>0</v>
      </c>
    </row>
    <row r="277" spans="1:41" x14ac:dyDescent="0.25">
      <c r="A277" s="143" t="str">
        <f>VLOOKUP(D277,Empresas!$D$7:$F$91,3,0)</f>
        <v>Gerencia</v>
      </c>
      <c r="B277" s="144" t="str">
        <f>VLOOKUP(D277,Empresas!$D$7:$G$91,4,0)</f>
        <v>Yeleydi</v>
      </c>
      <c r="C277" s="144" t="s">
        <v>544</v>
      </c>
      <c r="D277" s="144" t="s">
        <v>2</v>
      </c>
      <c r="E277" s="144" t="str">
        <f>VLOOKUP(D277,Empresas!$D$7:$E$92,2,0)</f>
        <v>FYR INTERNATIONAL GROUP S.A.C</v>
      </c>
      <c r="F277" s="144" t="s">
        <v>187</v>
      </c>
      <c r="G277" s="145">
        <f t="shared" si="48"/>
        <v>66</v>
      </c>
      <c r="H277" s="145" t="str">
        <f>VLOOKUP(D277,Empresas!$D$6:$L$92,7,0)</f>
        <v>Semestral</v>
      </c>
      <c r="I277" s="144" t="str">
        <f>VLOOKUP(VLOOKUP(D277&amp;"|"&amp;B277,Empresas!$I$7:$CB$92,G277,0),Tablas!$A$13:$B$14,2,0)</f>
        <v>Si</v>
      </c>
      <c r="J277" s="78">
        <v>1</v>
      </c>
      <c r="K277" s="78">
        <v>1</v>
      </c>
      <c r="L277" s="78">
        <v>1</v>
      </c>
      <c r="M277" s="78">
        <v>1</v>
      </c>
      <c r="N277" s="78">
        <v>1</v>
      </c>
      <c r="O277" s="78">
        <v>1</v>
      </c>
      <c r="P277" s="78">
        <v>1</v>
      </c>
      <c r="Q277" s="78">
        <v>1</v>
      </c>
      <c r="R277" s="78"/>
      <c r="S277" s="78"/>
      <c r="T277" s="78"/>
      <c r="U277" s="78"/>
      <c r="V277" s="78" t="str">
        <f>VLOOKUP(D277,Empresas!$D$7:$CF$91,81,0)</f>
        <v>C</v>
      </c>
      <c r="W277" s="78" t="str">
        <f>VLOOKUP(D277,Empresas!$D$7:$M$91,10,0)</f>
        <v>Mype</v>
      </c>
      <c r="X277" s="69" t="str">
        <f t="shared" si="42"/>
        <v>SI</v>
      </c>
      <c r="Y277" s="153" t="str">
        <f t="shared" si="43"/>
        <v>Si aplica</v>
      </c>
      <c r="Z277" s="147">
        <f>IF(Y277="No aplica",0,IF(I277="no",0,IF(I277="No aplica",0,IF(I277="Si",1,IF(I277="Fisico",1,IF(I277="Electronico",2,VLOOKUP(C277&amp;"|"&amp;B277&amp;"|"&amp;D277,Empresas!$C$6:$CC$92,G277+6+1,0)))))))</f>
        <v>1</v>
      </c>
      <c r="AA277" s="147">
        <f>IF(AND($I277="Si",J277=1),1,IF(AND($I277="Fisico",J277=1),1,IF(AND(J277=1,$I277="Electronico"),2,IF(J277=1,VLOOKUP($C277&amp;"|"&amp;$B277&amp;"|"&amp;$D277,Empresas!$C$6:$CC$92,$G277+6+1,0),0))))</f>
        <v>1</v>
      </c>
      <c r="AB277" s="147">
        <f>IF(AND($I277="Si",K277=1),1,IF(AND($I277="Fisico",K277=1),1,IF(AND(K277=1,$I277="Electronico"),2,IF(K277=1,VLOOKUP($C277&amp;"|"&amp;$B277&amp;"|"&amp;$D277,Empresas!$C$6:$CC$92,$G277+6+1,0),0))))</f>
        <v>1</v>
      </c>
      <c r="AC277" s="147">
        <f>IF(AND($I277="Si",L277=1),1,IF(AND($I277="Fisico",L277=1),1,IF(AND(L277=1,$I277="Electronico"),2,IF(L277=1,VLOOKUP($C277&amp;"|"&amp;$B277&amp;"|"&amp;$D277,Empresas!$C$6:$CC$92,$G277+6+1,0),0))))</f>
        <v>1</v>
      </c>
      <c r="AD277" s="147">
        <f>IF(AND($I277="Si",M277=1),1,IF(AND($I277="Fisico",M277=1),1,IF(AND(M277=1,$I277="Electronico"),2,IF(M277=1,VLOOKUP($C277&amp;"|"&amp;$B277&amp;"|"&amp;$D277,Empresas!$C$6:$CC$92,$G277+6+1,0),0))))</f>
        <v>1</v>
      </c>
      <c r="AE277" s="147">
        <f>IF(AND($I277="Si",N277=1),1,IF(AND($I277="Fisico",N277=1),1,IF(AND(N277=1,$I277="Electronico"),2,IF(N277=1,VLOOKUP($C277&amp;"|"&amp;$B277&amp;"|"&amp;$D277,Empresas!$C$6:$CC$92,$G277+6+1,0),0))))</f>
        <v>1</v>
      </c>
      <c r="AF277" s="147">
        <f>IF(AND($I277="Si",O277=1),1,IF(AND($I277="Fisico",O277=1),1,IF(AND(O277=1,$I277="Electronico"),2,IF(O277=1,VLOOKUP($C277&amp;"|"&amp;$B277&amp;"|"&amp;$D277,Empresas!$C$6:$CC$92,$G277+6+1,0),0))))</f>
        <v>1</v>
      </c>
      <c r="AG277" s="147">
        <f>IF(AND($I277="Si",P277=1),1,IF(AND($I277="Fisico",P277=1),1,IF(AND(P277=1,$I277="Electronico"),2,IF(P277=1,VLOOKUP($C277&amp;"|"&amp;$B277&amp;"|"&amp;$D277,Empresas!$C$6:$CC$92,$G277+6+1,0),0))))</f>
        <v>1</v>
      </c>
      <c r="AH277" s="147">
        <f>IF(AND($I277="Si",Q277=1),1,IF(AND($I277="Fisico",Q277=1),1,IF(AND(Q277=1,$I277="Electronico"),2,IF(Q277=1,VLOOKUP($C277&amp;"|"&amp;$B277&amp;"|"&amp;$D277,Empresas!$C$6:$CC$92,$G277+6+1,0),0))))</f>
        <v>1</v>
      </c>
      <c r="AI277" s="147">
        <f>IF(AND($I277="Si",R277=1),1,IF(AND($I277="Fisico",R277=1),1,IF(AND(R277=1,$I277="Electronico"),2,IF(R277=1,VLOOKUP($C277&amp;"|"&amp;$B277&amp;"|"&amp;$D277,Empresas!$C$6:$CC$92,$G277+6+1,0),0))))</f>
        <v>0</v>
      </c>
      <c r="AJ277" s="147">
        <f>IF(AND($I277="Si",S277=1),1,IF(AND($I277="Fisico",S277=1),1,IF(AND(S277=1,$I277="Electronico"),2,IF(S277=1,VLOOKUP($C277&amp;"|"&amp;$B277&amp;"|"&amp;$D277,Empresas!$C$6:$CC$92,$G277+6+1,0),0))))</f>
        <v>0</v>
      </c>
      <c r="AK277" s="147">
        <f>IF(AND($I277="Si",T277=1),1,IF(AND($I277="Fisico",T277=1),1,IF(AND(T277=1,$I277="Electronico"),2,IF(T277=1,VLOOKUP($C277&amp;"|"&amp;$B277&amp;"|"&amp;$D277,Empresas!$C$6:$CC$92,$G277+6+1,0),0))))</f>
        <v>0</v>
      </c>
      <c r="AL277" s="147">
        <f>IF(AND($I277="Si",U277=1),1,IF(AND($I277="Fisico",U277=1),1,IF(AND(U277=1,$I277="Electronico"),2,IF(U277=1,VLOOKUP($C277&amp;"|"&amp;$B277&amp;"|"&amp;$D277,Empresas!$C$6:$CC$92,$G277+6+1,0),0))))</f>
        <v>0</v>
      </c>
      <c r="AM277" s="149">
        <f t="shared" si="44"/>
        <v>8</v>
      </c>
      <c r="AN277" s="149">
        <f t="shared" si="45"/>
        <v>8</v>
      </c>
      <c r="AO277" s="152">
        <f t="shared" si="46"/>
        <v>1</v>
      </c>
    </row>
    <row r="278" spans="1:41" x14ac:dyDescent="0.25">
      <c r="A278" s="143" t="str">
        <f>VLOOKUP(D278,Empresas!$D$7:$F$91,3,0)</f>
        <v>Gerencia</v>
      </c>
      <c r="B278" s="144" t="str">
        <f>VLOOKUP(D278,Empresas!$D$7:$G$91,4,0)</f>
        <v>Yeleydi</v>
      </c>
      <c r="C278" s="144" t="s">
        <v>544</v>
      </c>
      <c r="D278" s="144" t="s">
        <v>2</v>
      </c>
      <c r="E278" s="144" t="str">
        <f>VLOOKUP(D278,Empresas!$D$7:$E$92,2,0)</f>
        <v>FYR INTERNATIONAL GROUP S.A.C</v>
      </c>
      <c r="F278" s="144" t="s">
        <v>188</v>
      </c>
      <c r="G278" s="145">
        <f t="shared" si="48"/>
        <v>67</v>
      </c>
      <c r="H278" s="145" t="str">
        <f>VLOOKUP(D278,Empresas!$D$6:$L$92,7,0)</f>
        <v>Semestral</v>
      </c>
      <c r="I278" s="144" t="str">
        <f>VLOOKUP(VLOOKUP(D278&amp;"|"&amp;B278,Empresas!$I$7:$CB$92,G278,0),Tablas!$A$13:$B$14,2,0)</f>
        <v>No</v>
      </c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 t="str">
        <f>VLOOKUP(D278,Empresas!$D$7:$CF$91,81,0)</f>
        <v>C</v>
      </c>
      <c r="W278" s="78" t="str">
        <f>VLOOKUP(D278,Empresas!$D$7:$M$91,10,0)</f>
        <v>Mype</v>
      </c>
      <c r="X278" s="69" t="str">
        <f t="shared" si="42"/>
        <v>SI</v>
      </c>
      <c r="Y278" s="153" t="str">
        <f t="shared" si="43"/>
        <v>No aplica</v>
      </c>
      <c r="Z278" s="147">
        <f>IF(Y278="No aplica",0,IF(I278="no",0,IF(I278="No aplica",0,IF(I278="Si",1,IF(I278="Fisico",1,IF(I278="Electronico",2,VLOOKUP(C278&amp;"|"&amp;B278&amp;"|"&amp;D278,Empresas!$C$6:$CC$92,G278+6+1,0)))))))</f>
        <v>0</v>
      </c>
      <c r="AA278" s="147">
        <f>IF(AND($I278="Si",J278=1),1,IF(AND($I278="Fisico",J278=1),1,IF(AND(J278=1,$I278="Electronico"),2,IF(J278=1,VLOOKUP($C278&amp;"|"&amp;$B278&amp;"|"&amp;$D278,Empresas!$C$6:$CC$92,$G278+6+1,0),0))))</f>
        <v>0</v>
      </c>
      <c r="AB278" s="147">
        <f>IF(AND($I278="Si",K278=1),1,IF(AND($I278="Fisico",K278=1),1,IF(AND(K278=1,$I278="Electronico"),2,IF(K278=1,VLOOKUP($C278&amp;"|"&amp;$B278&amp;"|"&amp;$D278,Empresas!$C$6:$CC$92,$G278+6+1,0),0))))</f>
        <v>0</v>
      </c>
      <c r="AC278" s="147">
        <f>IF(AND($I278="Si",L278=1),1,IF(AND($I278="Fisico",L278=1),1,IF(AND(L278=1,$I278="Electronico"),2,IF(L278=1,VLOOKUP($C278&amp;"|"&amp;$B278&amp;"|"&amp;$D278,Empresas!$C$6:$CC$92,$G278+6+1,0),0))))</f>
        <v>0</v>
      </c>
      <c r="AD278" s="147">
        <f>IF(AND($I278="Si",M278=1),1,IF(AND($I278="Fisico",M278=1),1,IF(AND(M278=1,$I278="Electronico"),2,IF(M278=1,VLOOKUP($C278&amp;"|"&amp;$B278&amp;"|"&amp;$D278,Empresas!$C$6:$CC$92,$G278+6+1,0),0))))</f>
        <v>0</v>
      </c>
      <c r="AE278" s="147">
        <f>IF(AND($I278="Si",N278=1),1,IF(AND($I278="Fisico",N278=1),1,IF(AND(N278=1,$I278="Electronico"),2,IF(N278=1,VLOOKUP($C278&amp;"|"&amp;$B278&amp;"|"&amp;$D278,Empresas!$C$6:$CC$92,$G278+6+1,0),0))))</f>
        <v>0</v>
      </c>
      <c r="AF278" s="147">
        <f>IF(AND($I278="Si",O278=1),1,IF(AND($I278="Fisico",O278=1),1,IF(AND(O278=1,$I278="Electronico"),2,IF(O278=1,VLOOKUP($C278&amp;"|"&amp;$B278&amp;"|"&amp;$D278,Empresas!$C$6:$CC$92,$G278+6+1,0),0))))</f>
        <v>0</v>
      </c>
      <c r="AG278" s="147">
        <f>IF(AND($I278="Si",P278=1),1,IF(AND($I278="Fisico",P278=1),1,IF(AND(P278=1,$I278="Electronico"),2,IF(P278=1,VLOOKUP($C278&amp;"|"&amp;$B278&amp;"|"&amp;$D278,Empresas!$C$6:$CC$92,$G278+6+1,0),0))))</f>
        <v>0</v>
      </c>
      <c r="AH278" s="147">
        <f>IF(AND($I278="Si",Q278=1),1,IF(AND($I278="Fisico",Q278=1),1,IF(AND(Q278=1,$I278="Electronico"),2,IF(Q278=1,VLOOKUP($C278&amp;"|"&amp;$B278&amp;"|"&amp;$D278,Empresas!$C$6:$CC$92,$G278+6+1,0),0))))</f>
        <v>0</v>
      </c>
      <c r="AI278" s="147">
        <f>IF(AND($I278="Si",R278=1),1,IF(AND($I278="Fisico",R278=1),1,IF(AND(R278=1,$I278="Electronico"),2,IF(R278=1,VLOOKUP($C278&amp;"|"&amp;$B278&amp;"|"&amp;$D278,Empresas!$C$6:$CC$92,$G278+6+1,0),0))))</f>
        <v>0</v>
      </c>
      <c r="AJ278" s="147">
        <f>IF(AND($I278="Si",S278=1),1,IF(AND($I278="Fisico",S278=1),1,IF(AND(S278=1,$I278="Electronico"),2,IF(S278=1,VLOOKUP($C278&amp;"|"&amp;$B278&amp;"|"&amp;$D278,Empresas!$C$6:$CC$92,$G278+6+1,0),0))))</f>
        <v>0</v>
      </c>
      <c r="AK278" s="147">
        <f>IF(AND($I278="Si",T278=1),1,IF(AND($I278="Fisico",T278=1),1,IF(AND(T278=1,$I278="Electronico"),2,IF(T278=1,VLOOKUP($C278&amp;"|"&amp;$B278&amp;"|"&amp;$D278,Empresas!$C$6:$CC$92,$G278+6+1,0),0))))</f>
        <v>0</v>
      </c>
      <c r="AL278" s="147">
        <f>IF(AND($I278="Si",U278=1),1,IF(AND($I278="Fisico",U278=1),1,IF(AND(U278=1,$I278="Electronico"),2,IF(U278=1,VLOOKUP($C278&amp;"|"&amp;$B278&amp;"|"&amp;$D278,Empresas!$C$6:$CC$92,$G278+6+1,0),0))))</f>
        <v>0</v>
      </c>
      <c r="AM278" s="149">
        <f t="shared" si="44"/>
        <v>0</v>
      </c>
      <c r="AN278" s="149">
        <f t="shared" si="45"/>
        <v>0</v>
      </c>
      <c r="AO278" s="152">
        <f t="shared" si="46"/>
        <v>0</v>
      </c>
    </row>
    <row r="279" spans="1:41" x14ac:dyDescent="0.25">
      <c r="A279" s="143" t="str">
        <f>VLOOKUP(D279,Empresas!$D$7:$F$91,3,0)</f>
        <v>Gerencia</v>
      </c>
      <c r="B279" s="144" t="str">
        <f>VLOOKUP(D279,Empresas!$D$7:$G$91,4,0)</f>
        <v>Yeleydi</v>
      </c>
      <c r="C279" s="144" t="s">
        <v>544</v>
      </c>
      <c r="D279" s="144" t="s">
        <v>2</v>
      </c>
      <c r="E279" s="144" t="str">
        <f>VLOOKUP(D279,Empresas!$D$7:$E$92,2,0)</f>
        <v>FYR INTERNATIONAL GROUP S.A.C</v>
      </c>
      <c r="F279" s="144" t="s">
        <v>189</v>
      </c>
      <c r="G279" s="145">
        <f t="shared" si="48"/>
        <v>68</v>
      </c>
      <c r="H279" s="145" t="str">
        <f>VLOOKUP(D279,Empresas!$D$6:$L$92,7,0)</f>
        <v>Semestral</v>
      </c>
      <c r="I279" s="144" t="str">
        <f>VLOOKUP(VLOOKUP(D279&amp;"|"&amp;B279,Empresas!$I$7:$CB$92,G279,0),Tablas!$A$13:$B$14,2,0)</f>
        <v>No</v>
      </c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 t="str">
        <f>VLOOKUP(D279,Empresas!$D$7:$CF$91,81,0)</f>
        <v>C</v>
      </c>
      <c r="W279" s="78" t="str">
        <f>VLOOKUP(D279,Empresas!$D$7:$M$91,10,0)</f>
        <v>Mype</v>
      </c>
      <c r="X279" s="69" t="str">
        <f t="shared" si="42"/>
        <v>SI</v>
      </c>
      <c r="Y279" s="153" t="str">
        <f t="shared" si="43"/>
        <v>No aplica</v>
      </c>
      <c r="Z279" s="147">
        <f>IF(Y279="No aplica",0,IF(I279="no",0,IF(I279="No aplica",0,IF(I279="Si",1,IF(I279="Fisico",1,IF(I279="Electronico",2,VLOOKUP(C279&amp;"|"&amp;B279&amp;"|"&amp;D279,Empresas!$C$6:$CC$92,G279+6+1,0)))))))</f>
        <v>0</v>
      </c>
      <c r="AA279" s="147">
        <f>IF(AND($I279="Si",J279=1),1,IF(AND($I279="Fisico",J279=1),1,IF(AND(J279=1,$I279="Electronico"),2,IF(J279=1,VLOOKUP($C279&amp;"|"&amp;$B279&amp;"|"&amp;$D279,Empresas!$C$6:$CC$92,$G279+6+1,0),0))))</f>
        <v>0</v>
      </c>
      <c r="AB279" s="147">
        <f>IF(AND($I279="Si",K279=1),1,IF(AND($I279="Fisico",K279=1),1,IF(AND(K279=1,$I279="Electronico"),2,IF(K279=1,VLOOKUP($C279&amp;"|"&amp;$B279&amp;"|"&amp;$D279,Empresas!$C$6:$CC$92,$G279+6+1,0),0))))</f>
        <v>0</v>
      </c>
      <c r="AC279" s="147">
        <f>IF(AND($I279="Si",L279=1),1,IF(AND($I279="Fisico",L279=1),1,IF(AND(L279=1,$I279="Electronico"),2,IF(L279=1,VLOOKUP($C279&amp;"|"&amp;$B279&amp;"|"&amp;$D279,Empresas!$C$6:$CC$92,$G279+6+1,0),0))))</f>
        <v>0</v>
      </c>
      <c r="AD279" s="147">
        <f>IF(AND($I279="Si",M279=1),1,IF(AND($I279="Fisico",M279=1),1,IF(AND(M279=1,$I279="Electronico"),2,IF(M279=1,VLOOKUP($C279&amp;"|"&amp;$B279&amp;"|"&amp;$D279,Empresas!$C$6:$CC$92,$G279+6+1,0),0))))</f>
        <v>0</v>
      </c>
      <c r="AE279" s="147">
        <f>IF(AND($I279="Si",N279=1),1,IF(AND($I279="Fisico",N279=1),1,IF(AND(N279=1,$I279="Electronico"),2,IF(N279=1,VLOOKUP($C279&amp;"|"&amp;$B279&amp;"|"&amp;$D279,Empresas!$C$6:$CC$92,$G279+6+1,0),0))))</f>
        <v>0</v>
      </c>
      <c r="AF279" s="147">
        <f>IF(AND($I279="Si",O279=1),1,IF(AND($I279="Fisico",O279=1),1,IF(AND(O279=1,$I279="Electronico"),2,IF(O279=1,VLOOKUP($C279&amp;"|"&amp;$B279&amp;"|"&amp;$D279,Empresas!$C$6:$CC$92,$G279+6+1,0),0))))</f>
        <v>0</v>
      </c>
      <c r="AG279" s="147">
        <f>IF(AND($I279="Si",P279=1),1,IF(AND($I279="Fisico",P279=1),1,IF(AND(P279=1,$I279="Electronico"),2,IF(P279=1,VLOOKUP($C279&amp;"|"&amp;$B279&amp;"|"&amp;$D279,Empresas!$C$6:$CC$92,$G279+6+1,0),0))))</f>
        <v>0</v>
      </c>
      <c r="AH279" s="147">
        <f>IF(AND($I279="Si",Q279=1),1,IF(AND($I279="Fisico",Q279=1),1,IF(AND(Q279=1,$I279="Electronico"),2,IF(Q279=1,VLOOKUP($C279&amp;"|"&amp;$B279&amp;"|"&amp;$D279,Empresas!$C$6:$CC$92,$G279+6+1,0),0))))</f>
        <v>0</v>
      </c>
      <c r="AI279" s="147">
        <f>IF(AND($I279="Si",R279=1),1,IF(AND($I279="Fisico",R279=1),1,IF(AND(R279=1,$I279="Electronico"),2,IF(R279=1,VLOOKUP($C279&amp;"|"&amp;$B279&amp;"|"&amp;$D279,Empresas!$C$6:$CC$92,$G279+6+1,0),0))))</f>
        <v>0</v>
      </c>
      <c r="AJ279" s="147">
        <f>IF(AND($I279="Si",S279=1),1,IF(AND($I279="Fisico",S279=1),1,IF(AND(S279=1,$I279="Electronico"),2,IF(S279=1,VLOOKUP($C279&amp;"|"&amp;$B279&amp;"|"&amp;$D279,Empresas!$C$6:$CC$92,$G279+6+1,0),0))))</f>
        <v>0</v>
      </c>
      <c r="AK279" s="147">
        <f>IF(AND($I279="Si",T279=1),1,IF(AND($I279="Fisico",T279=1),1,IF(AND(T279=1,$I279="Electronico"),2,IF(T279=1,VLOOKUP($C279&amp;"|"&amp;$B279&amp;"|"&amp;$D279,Empresas!$C$6:$CC$92,$G279+6+1,0),0))))</f>
        <v>0</v>
      </c>
      <c r="AL279" s="147">
        <f>IF(AND($I279="Si",U279=1),1,IF(AND($I279="Fisico",U279=1),1,IF(AND(U279=1,$I279="Electronico"),2,IF(U279=1,VLOOKUP($C279&amp;"|"&amp;$B279&amp;"|"&amp;$D279,Empresas!$C$6:$CC$92,$G279+6+1,0),0))))</f>
        <v>0</v>
      </c>
      <c r="AM279" s="149">
        <f t="shared" si="44"/>
        <v>0</v>
      </c>
      <c r="AN279" s="149">
        <f t="shared" si="45"/>
        <v>0</v>
      </c>
      <c r="AO279" s="152">
        <f t="shared" si="46"/>
        <v>0</v>
      </c>
    </row>
    <row r="280" spans="1:41" x14ac:dyDescent="0.25">
      <c r="A280" s="143" t="str">
        <f>VLOOKUP(D280,Empresas!$D$7:$F$91,3,0)</f>
        <v>Gerencia</v>
      </c>
      <c r="B280" s="144" t="str">
        <f>VLOOKUP(D280,Empresas!$D$7:$G$91,4,0)</f>
        <v>Yeleydi</v>
      </c>
      <c r="C280" s="144" t="s">
        <v>544</v>
      </c>
      <c r="D280" s="144" t="s">
        <v>2</v>
      </c>
      <c r="E280" s="144" t="str">
        <f>VLOOKUP(D280,Empresas!$D$7:$E$92,2,0)</f>
        <v>FYR INTERNATIONAL GROUP S.A.C</v>
      </c>
      <c r="F280" s="144" t="s">
        <v>190</v>
      </c>
      <c r="G280" s="145">
        <f t="shared" si="48"/>
        <v>69</v>
      </c>
      <c r="H280" s="145" t="str">
        <f>VLOOKUP(D280,Empresas!$D$6:$L$92,7,0)</f>
        <v>Semestral</v>
      </c>
      <c r="I280" s="144" t="str">
        <f>VLOOKUP(VLOOKUP(D280&amp;"|"&amp;B280,Empresas!$I$7:$CB$92,G280,0),Tablas!$A$13:$B$14,2,0)</f>
        <v>No</v>
      </c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 t="str">
        <f>VLOOKUP(D280,Empresas!$D$7:$CF$91,81,0)</f>
        <v>C</v>
      </c>
      <c r="W280" s="78" t="str">
        <f>VLOOKUP(D280,Empresas!$D$7:$M$91,10,0)</f>
        <v>Mype</v>
      </c>
      <c r="X280" s="69" t="str">
        <f t="shared" si="42"/>
        <v>NO</v>
      </c>
      <c r="Y280" s="153" t="str">
        <f t="shared" si="43"/>
        <v>No aplica</v>
      </c>
      <c r="Z280" s="147">
        <f>IF(Y280="No aplica",0,IF(I280="no",0,IF(I280="No aplica",0,IF(I280="Si",1,IF(I280="Fisico",1,IF(I280="Electronico",2,VLOOKUP(C280&amp;"|"&amp;B280&amp;"|"&amp;D280,Empresas!$C$6:$CC$92,G280+6+1,0)))))))</f>
        <v>0</v>
      </c>
      <c r="AA280" s="147">
        <f>IF(AND($I280="Si",J280=1),1,IF(AND($I280="Fisico",J280=1),1,IF(AND(J280=1,$I280="Electronico"),2,IF(J280=1,VLOOKUP($C280&amp;"|"&amp;$B280&amp;"|"&amp;$D280,Empresas!$C$6:$CC$92,$G280+6+1,0),0))))</f>
        <v>0</v>
      </c>
      <c r="AB280" s="147">
        <f>IF(AND($I280="Si",K280=1),1,IF(AND($I280="Fisico",K280=1),1,IF(AND(K280=1,$I280="Electronico"),2,IF(K280=1,VLOOKUP($C280&amp;"|"&amp;$B280&amp;"|"&amp;$D280,Empresas!$C$6:$CC$92,$G280+6+1,0),0))))</f>
        <v>0</v>
      </c>
      <c r="AC280" s="147">
        <f>IF(AND($I280="Si",L280=1),1,IF(AND($I280="Fisico",L280=1),1,IF(AND(L280=1,$I280="Electronico"),2,IF(L280=1,VLOOKUP($C280&amp;"|"&amp;$B280&amp;"|"&amp;$D280,Empresas!$C$6:$CC$92,$G280+6+1,0),0))))</f>
        <v>0</v>
      </c>
      <c r="AD280" s="147">
        <f>IF(AND($I280="Si",M280=1),1,IF(AND($I280="Fisico",M280=1),1,IF(AND(M280=1,$I280="Electronico"),2,IF(M280=1,VLOOKUP($C280&amp;"|"&amp;$B280&amp;"|"&amp;$D280,Empresas!$C$6:$CC$92,$G280+6+1,0),0))))</f>
        <v>0</v>
      </c>
      <c r="AE280" s="147">
        <f>IF(AND($I280="Si",N280=1),1,IF(AND($I280="Fisico",N280=1),1,IF(AND(N280=1,$I280="Electronico"),2,IF(N280=1,VLOOKUP($C280&amp;"|"&amp;$B280&amp;"|"&amp;$D280,Empresas!$C$6:$CC$92,$G280+6+1,0),0))))</f>
        <v>0</v>
      </c>
      <c r="AF280" s="147">
        <f>IF(AND($I280="Si",O280=1),1,IF(AND($I280="Fisico",O280=1),1,IF(AND(O280=1,$I280="Electronico"),2,IF(O280=1,VLOOKUP($C280&amp;"|"&amp;$B280&amp;"|"&amp;$D280,Empresas!$C$6:$CC$92,$G280+6+1,0),0))))</f>
        <v>0</v>
      </c>
      <c r="AG280" s="147">
        <f>IF(AND($I280="Si",P280=1),1,IF(AND($I280="Fisico",P280=1),1,IF(AND(P280=1,$I280="Electronico"),2,IF(P280=1,VLOOKUP($C280&amp;"|"&amp;$B280&amp;"|"&amp;$D280,Empresas!$C$6:$CC$92,$G280+6+1,0),0))))</f>
        <v>0</v>
      </c>
      <c r="AH280" s="147">
        <f>IF(AND($I280="Si",Q280=1),1,IF(AND($I280="Fisico",Q280=1),1,IF(AND(Q280=1,$I280="Electronico"),2,IF(Q280=1,VLOOKUP($C280&amp;"|"&amp;$B280&amp;"|"&amp;$D280,Empresas!$C$6:$CC$92,$G280+6+1,0),0))))</f>
        <v>0</v>
      </c>
      <c r="AI280" s="147">
        <f>IF(AND($I280="Si",R280=1),1,IF(AND($I280="Fisico",R280=1),1,IF(AND(R280=1,$I280="Electronico"),2,IF(R280=1,VLOOKUP($C280&amp;"|"&amp;$B280&amp;"|"&amp;$D280,Empresas!$C$6:$CC$92,$G280+6+1,0),0))))</f>
        <v>0</v>
      </c>
      <c r="AJ280" s="147">
        <f>IF(AND($I280="Si",S280=1),1,IF(AND($I280="Fisico",S280=1),1,IF(AND(S280=1,$I280="Electronico"),2,IF(S280=1,VLOOKUP($C280&amp;"|"&amp;$B280&amp;"|"&amp;$D280,Empresas!$C$6:$CC$92,$G280+6+1,0),0))))</f>
        <v>0</v>
      </c>
      <c r="AK280" s="147">
        <f>IF(AND($I280="Si",T280=1),1,IF(AND($I280="Fisico",T280=1),1,IF(AND(T280=1,$I280="Electronico"),2,IF(T280=1,VLOOKUP($C280&amp;"|"&amp;$B280&amp;"|"&amp;$D280,Empresas!$C$6:$CC$92,$G280+6+1,0),0))))</f>
        <v>0</v>
      </c>
      <c r="AL280" s="147">
        <f>IF(AND($I280="Si",U280=1),1,IF(AND($I280="Fisico",U280=1),1,IF(AND(U280=1,$I280="Electronico"),2,IF(U280=1,VLOOKUP($C280&amp;"|"&amp;$B280&amp;"|"&amp;$D280,Empresas!$C$6:$CC$92,$G280+6+1,0),0))))</f>
        <v>0</v>
      </c>
      <c r="AM280" s="149">
        <f t="shared" si="44"/>
        <v>0</v>
      </c>
      <c r="AN280" s="149">
        <f t="shared" si="45"/>
        <v>0</v>
      </c>
      <c r="AO280" s="152">
        <f t="shared" si="46"/>
        <v>0</v>
      </c>
    </row>
    <row r="281" spans="1:41" x14ac:dyDescent="0.25">
      <c r="A281" s="143" t="str">
        <f>VLOOKUP(D281,Empresas!$D$7:$F$91,3,0)</f>
        <v>Gerencia</v>
      </c>
      <c r="B281" s="144" t="str">
        <f>VLOOKUP(D281,Empresas!$D$7:$G$91,4,0)</f>
        <v>Yeleydi</v>
      </c>
      <c r="C281" s="144" t="s">
        <v>544</v>
      </c>
      <c r="D281" s="144" t="s">
        <v>2</v>
      </c>
      <c r="E281" s="144" t="str">
        <f>VLOOKUP(D281,Empresas!$D$7:$E$92,2,0)</f>
        <v>FYR INTERNATIONAL GROUP S.A.C</v>
      </c>
      <c r="F281" s="146" t="s">
        <v>191</v>
      </c>
      <c r="G281" s="145">
        <f t="shared" si="48"/>
        <v>70</v>
      </c>
      <c r="H281" s="145" t="str">
        <f>VLOOKUP(D281,Empresas!$D$6:$L$92,7,0)</f>
        <v>Semestral</v>
      </c>
      <c r="I281" s="144" t="str">
        <f>VLOOKUP(VLOOKUP(D281&amp;"|"&amp;B281,Empresas!$I$7:$CB$92,G281,0),Tablas!$A$13:$B$14,2,0)</f>
        <v>No</v>
      </c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 t="str">
        <f>VLOOKUP(D281,Empresas!$D$7:$CF$91,81,0)</f>
        <v>C</v>
      </c>
      <c r="W281" s="78" t="str">
        <f>VLOOKUP(D281,Empresas!$D$7:$M$91,10,0)</f>
        <v>Mype</v>
      </c>
      <c r="X281" s="69" t="str">
        <f t="shared" si="42"/>
        <v>NO</v>
      </c>
      <c r="Y281" s="153" t="str">
        <f t="shared" si="43"/>
        <v>No aplica</v>
      </c>
      <c r="Z281" s="147">
        <f>IF(Y281="No aplica",0,IF(I281="no",0,IF(I281="No aplica",0,IF(I281="Si",1,IF(I281="Fisico",1,IF(I281="Electronico",2,VLOOKUP(C281&amp;"|"&amp;B281&amp;"|"&amp;D281,Empresas!$C$6:$CC$92,G281+6+1,0)))))))</f>
        <v>0</v>
      </c>
      <c r="AA281" s="147">
        <f>IF(AND($I281="Si",J281=1),1,IF(AND($I281="Fisico",J281=1),1,IF(AND(J281=1,$I281="Electronico"),2,IF(J281=1,VLOOKUP($C281&amp;"|"&amp;$B281&amp;"|"&amp;$D281,Empresas!$C$6:$CC$92,$G281+6+1,0),0))))</f>
        <v>0</v>
      </c>
      <c r="AB281" s="147">
        <f>IF(AND($I281="Si",K281=1),1,IF(AND($I281="Fisico",K281=1),1,IF(AND(K281=1,$I281="Electronico"),2,IF(K281=1,VLOOKUP($C281&amp;"|"&amp;$B281&amp;"|"&amp;$D281,Empresas!$C$6:$CC$92,$G281+6+1,0),0))))</f>
        <v>0</v>
      </c>
      <c r="AC281" s="147">
        <f>IF(AND($I281="Si",L281=1),1,IF(AND($I281="Fisico",L281=1),1,IF(AND(L281=1,$I281="Electronico"),2,IF(L281=1,VLOOKUP($C281&amp;"|"&amp;$B281&amp;"|"&amp;$D281,Empresas!$C$6:$CC$92,$G281+6+1,0),0))))</f>
        <v>0</v>
      </c>
      <c r="AD281" s="147">
        <f>IF(AND($I281="Si",M281=1),1,IF(AND($I281="Fisico",M281=1),1,IF(AND(M281=1,$I281="Electronico"),2,IF(M281=1,VLOOKUP($C281&amp;"|"&amp;$B281&amp;"|"&amp;$D281,Empresas!$C$6:$CC$92,$G281+6+1,0),0))))</f>
        <v>0</v>
      </c>
      <c r="AE281" s="147">
        <f>IF(AND($I281="Si",N281=1),1,IF(AND($I281="Fisico",N281=1),1,IF(AND(N281=1,$I281="Electronico"),2,IF(N281=1,VLOOKUP($C281&amp;"|"&amp;$B281&amp;"|"&amp;$D281,Empresas!$C$6:$CC$92,$G281+6+1,0),0))))</f>
        <v>0</v>
      </c>
      <c r="AF281" s="147">
        <f>IF(AND($I281="Si",O281=1),1,IF(AND($I281="Fisico",O281=1),1,IF(AND(O281=1,$I281="Electronico"),2,IF(O281=1,VLOOKUP($C281&amp;"|"&amp;$B281&amp;"|"&amp;$D281,Empresas!$C$6:$CC$92,$G281+6+1,0),0))))</f>
        <v>0</v>
      </c>
      <c r="AG281" s="147">
        <f>IF(AND($I281="Si",P281=1),1,IF(AND($I281="Fisico",P281=1),1,IF(AND(P281=1,$I281="Electronico"),2,IF(P281=1,VLOOKUP($C281&amp;"|"&amp;$B281&amp;"|"&amp;$D281,Empresas!$C$6:$CC$92,$G281+6+1,0),0))))</f>
        <v>0</v>
      </c>
      <c r="AH281" s="147">
        <f>IF(AND($I281="Si",Q281=1),1,IF(AND($I281="Fisico",Q281=1),1,IF(AND(Q281=1,$I281="Electronico"),2,IF(Q281=1,VLOOKUP($C281&amp;"|"&amp;$B281&amp;"|"&amp;$D281,Empresas!$C$6:$CC$92,$G281+6+1,0),0))))</f>
        <v>0</v>
      </c>
      <c r="AI281" s="147">
        <f>IF(AND($I281="Si",R281=1),1,IF(AND($I281="Fisico",R281=1),1,IF(AND(R281=1,$I281="Electronico"),2,IF(R281=1,VLOOKUP($C281&amp;"|"&amp;$B281&amp;"|"&amp;$D281,Empresas!$C$6:$CC$92,$G281+6+1,0),0))))</f>
        <v>0</v>
      </c>
      <c r="AJ281" s="147">
        <f>IF(AND($I281="Si",S281=1),1,IF(AND($I281="Fisico",S281=1),1,IF(AND(S281=1,$I281="Electronico"),2,IF(S281=1,VLOOKUP($C281&amp;"|"&amp;$B281&amp;"|"&amp;$D281,Empresas!$C$6:$CC$92,$G281+6+1,0),0))))</f>
        <v>0</v>
      </c>
      <c r="AK281" s="147">
        <f>IF(AND($I281="Si",T281=1),1,IF(AND($I281="Fisico",T281=1),1,IF(AND(T281=1,$I281="Electronico"),2,IF(T281=1,VLOOKUP($C281&amp;"|"&amp;$B281&amp;"|"&amp;$D281,Empresas!$C$6:$CC$92,$G281+6+1,0),0))))</f>
        <v>0</v>
      </c>
      <c r="AL281" s="147">
        <f>IF(AND($I281="Si",U281=1),1,IF(AND($I281="Fisico",U281=1),1,IF(AND(U281=1,$I281="Electronico"),2,IF(U281=1,VLOOKUP($C281&amp;"|"&amp;$B281&amp;"|"&amp;$D281,Empresas!$C$6:$CC$92,$G281+6+1,0),0))))</f>
        <v>0</v>
      </c>
      <c r="AM281" s="149">
        <f t="shared" si="44"/>
        <v>0</v>
      </c>
      <c r="AN281" s="149">
        <f t="shared" si="45"/>
        <v>0</v>
      </c>
      <c r="AO281" s="152">
        <f t="shared" si="46"/>
        <v>0</v>
      </c>
    </row>
    <row r="282" spans="1:41" x14ac:dyDescent="0.25">
      <c r="A282" s="143" t="str">
        <f>VLOOKUP(D282,Empresas!$D$7:$F$91,3,0)</f>
        <v>Gerencia</v>
      </c>
      <c r="B282" s="144" t="str">
        <f>VLOOKUP(D282,Empresas!$D$7:$G$91,4,0)</f>
        <v>Yeleydi</v>
      </c>
      <c r="C282" s="144" t="s">
        <v>544</v>
      </c>
      <c r="D282" s="144" t="s">
        <v>2</v>
      </c>
      <c r="E282" s="144" t="str">
        <f>VLOOKUP(D282,Empresas!$D$7:$E$92,2,0)</f>
        <v>FYR INTERNATIONAL GROUP S.A.C</v>
      </c>
      <c r="F282" s="144" t="s">
        <v>192</v>
      </c>
      <c r="G282" s="145">
        <f t="shared" si="48"/>
        <v>71</v>
      </c>
      <c r="H282" s="145" t="str">
        <f>VLOOKUP(D282,Empresas!$D$6:$L$92,7,0)</f>
        <v>Semestral</v>
      </c>
      <c r="I282" s="144" t="str">
        <f>VLOOKUP(VLOOKUP(D282&amp;"|"&amp;B282,Empresas!$I$7:$CB$92,G282,0),Tablas!$A$13:$B$14,2,0)</f>
        <v>No</v>
      </c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 t="str">
        <f>VLOOKUP(D282,Empresas!$D$7:$CF$91,81,0)</f>
        <v>C</v>
      </c>
      <c r="W282" s="78" t="str">
        <f>VLOOKUP(D282,Empresas!$D$7:$M$91,10,0)</f>
        <v>Mype</v>
      </c>
      <c r="X282" s="69" t="str">
        <f t="shared" si="42"/>
        <v>NO</v>
      </c>
      <c r="Y282" s="153" t="str">
        <f t="shared" si="43"/>
        <v>No aplica</v>
      </c>
      <c r="Z282" s="147">
        <f>IF(Y282="No aplica",0,IF(I282="no",0,IF(I282="No aplica",0,IF(I282="Si",1,IF(I282="Fisico",1,IF(I282="Electronico",2,VLOOKUP(C282&amp;"|"&amp;B282&amp;"|"&amp;D282,Empresas!$C$6:$CC$92,G282+6+1,0)))))))</f>
        <v>0</v>
      </c>
      <c r="AA282" s="147">
        <f>IF(AND($I282="Si",J282=1),1,IF(AND($I282="Fisico",J282=1),1,IF(AND(J282=1,$I282="Electronico"),2,IF(J282=1,VLOOKUP($C282&amp;"|"&amp;$B282&amp;"|"&amp;$D282,Empresas!$C$6:$CC$92,$G282+6+1,0),0))))</f>
        <v>0</v>
      </c>
      <c r="AB282" s="147">
        <f>IF(AND($I282="Si",K282=1),1,IF(AND($I282="Fisico",K282=1),1,IF(AND(K282=1,$I282="Electronico"),2,IF(K282=1,VLOOKUP($C282&amp;"|"&amp;$B282&amp;"|"&amp;$D282,Empresas!$C$6:$CC$92,$G282+6+1,0),0))))</f>
        <v>0</v>
      </c>
      <c r="AC282" s="147">
        <f>IF(AND($I282="Si",L282=1),1,IF(AND($I282="Fisico",L282=1),1,IF(AND(L282=1,$I282="Electronico"),2,IF(L282=1,VLOOKUP($C282&amp;"|"&amp;$B282&amp;"|"&amp;$D282,Empresas!$C$6:$CC$92,$G282+6+1,0),0))))</f>
        <v>0</v>
      </c>
      <c r="AD282" s="147">
        <f>IF(AND($I282="Si",M282=1),1,IF(AND($I282="Fisico",M282=1),1,IF(AND(M282=1,$I282="Electronico"),2,IF(M282=1,VLOOKUP($C282&amp;"|"&amp;$B282&amp;"|"&amp;$D282,Empresas!$C$6:$CC$92,$G282+6+1,0),0))))</f>
        <v>0</v>
      </c>
      <c r="AE282" s="147">
        <f>IF(AND($I282="Si",N282=1),1,IF(AND($I282="Fisico",N282=1),1,IF(AND(N282=1,$I282="Electronico"),2,IF(N282=1,VLOOKUP($C282&amp;"|"&amp;$B282&amp;"|"&amp;$D282,Empresas!$C$6:$CC$92,$G282+6+1,0),0))))</f>
        <v>0</v>
      </c>
      <c r="AF282" s="147">
        <f>IF(AND($I282="Si",O282=1),1,IF(AND($I282="Fisico",O282=1),1,IF(AND(O282=1,$I282="Electronico"),2,IF(O282=1,VLOOKUP($C282&amp;"|"&amp;$B282&amp;"|"&amp;$D282,Empresas!$C$6:$CC$92,$G282+6+1,0),0))))</f>
        <v>0</v>
      </c>
      <c r="AG282" s="147">
        <f>IF(AND($I282="Si",P282=1),1,IF(AND($I282="Fisico",P282=1),1,IF(AND(P282=1,$I282="Electronico"),2,IF(P282=1,VLOOKUP($C282&amp;"|"&amp;$B282&amp;"|"&amp;$D282,Empresas!$C$6:$CC$92,$G282+6+1,0),0))))</f>
        <v>0</v>
      </c>
      <c r="AH282" s="147">
        <f>IF(AND($I282="Si",Q282=1),1,IF(AND($I282="Fisico",Q282=1),1,IF(AND(Q282=1,$I282="Electronico"),2,IF(Q282=1,VLOOKUP($C282&amp;"|"&amp;$B282&amp;"|"&amp;$D282,Empresas!$C$6:$CC$92,$G282+6+1,0),0))))</f>
        <v>0</v>
      </c>
      <c r="AI282" s="147">
        <f>IF(AND($I282="Si",R282=1),1,IF(AND($I282="Fisico",R282=1),1,IF(AND(R282=1,$I282="Electronico"),2,IF(R282=1,VLOOKUP($C282&amp;"|"&amp;$B282&amp;"|"&amp;$D282,Empresas!$C$6:$CC$92,$G282+6+1,0),0))))</f>
        <v>0</v>
      </c>
      <c r="AJ282" s="147">
        <f>IF(AND($I282="Si",S282=1),1,IF(AND($I282="Fisico",S282=1),1,IF(AND(S282=1,$I282="Electronico"),2,IF(S282=1,VLOOKUP($C282&amp;"|"&amp;$B282&amp;"|"&amp;$D282,Empresas!$C$6:$CC$92,$G282+6+1,0),0))))</f>
        <v>0</v>
      </c>
      <c r="AK282" s="147">
        <f>IF(AND($I282="Si",T282=1),1,IF(AND($I282="Fisico",T282=1),1,IF(AND(T282=1,$I282="Electronico"),2,IF(T282=1,VLOOKUP($C282&amp;"|"&amp;$B282&amp;"|"&amp;$D282,Empresas!$C$6:$CC$92,$G282+6+1,0),0))))</f>
        <v>0</v>
      </c>
      <c r="AL282" s="147">
        <f>IF(AND($I282="Si",U282=1),1,IF(AND($I282="Fisico",U282=1),1,IF(AND(U282=1,$I282="Electronico"),2,IF(U282=1,VLOOKUP($C282&amp;"|"&amp;$B282&amp;"|"&amp;$D282,Empresas!$C$6:$CC$92,$G282+6+1,0),0))))</f>
        <v>0</v>
      </c>
      <c r="AM282" s="149">
        <f t="shared" si="44"/>
        <v>0</v>
      </c>
      <c r="AN282" s="149">
        <f t="shared" si="45"/>
        <v>0</v>
      </c>
      <c r="AO282" s="152">
        <f t="shared" si="46"/>
        <v>0</v>
      </c>
    </row>
    <row r="283" spans="1:41" x14ac:dyDescent="0.25">
      <c r="A283" s="137" t="str">
        <f>VLOOKUP(D283,Empresas!$D$7:$F$91,3,0)</f>
        <v>Yulisa</v>
      </c>
      <c r="B283" s="138" t="str">
        <f>VLOOKUP(D283,Empresas!$D$7:$G$91,4,0)</f>
        <v>Mireya</v>
      </c>
      <c r="C283" s="138" t="s">
        <v>544</v>
      </c>
      <c r="D283" s="138" t="s">
        <v>202</v>
      </c>
      <c r="E283" s="138" t="str">
        <f>VLOOKUP(D283,Empresas!$D$7:$E$92,2,0)</f>
        <v>GARCIA ROJAS CINDY CONSUELO</v>
      </c>
      <c r="F283" s="138" t="s">
        <v>158</v>
      </c>
      <c r="G283" s="139">
        <f>+Empresas!$O$2</f>
        <v>7</v>
      </c>
      <c r="H283" s="139" t="str">
        <f>VLOOKUP(D283,Empresas!$D$6:$L$92,7,0)</f>
        <v>Semestral</v>
      </c>
      <c r="I283" s="138" t="str">
        <f>VLOOKUP(VLOOKUP(D283&amp;"|"&amp;B283,Empresas!$I$7:$CB$92,G283,0),Tablas!$A$3:$B$5,2,0)</f>
        <v>Registro y analisis</v>
      </c>
      <c r="J283" s="78">
        <v>1</v>
      </c>
      <c r="K283" s="78">
        <v>1</v>
      </c>
      <c r="L283" s="78">
        <v>1</v>
      </c>
      <c r="M283" s="78">
        <v>1</v>
      </c>
      <c r="N283" s="78">
        <v>1</v>
      </c>
      <c r="O283" s="78">
        <v>1</v>
      </c>
      <c r="P283" s="78">
        <v>1</v>
      </c>
      <c r="Q283" s="78">
        <v>1</v>
      </c>
      <c r="R283" s="78"/>
      <c r="S283" s="78"/>
      <c r="T283" s="78"/>
      <c r="U283" s="78"/>
      <c r="V283" s="78" t="str">
        <f>VLOOKUP(D283,Empresas!$D$7:$CF$91,81,0)</f>
        <v>C</v>
      </c>
      <c r="W283" s="78" t="str">
        <f>VLOOKUP(D283,Empresas!$D$7:$M$91,10,0)</f>
        <v>Mype</v>
      </c>
      <c r="X283" s="69" t="str">
        <f t="shared" si="42"/>
        <v>SI</v>
      </c>
      <c r="Y283" s="153" t="str">
        <f t="shared" si="43"/>
        <v>Si aplica</v>
      </c>
      <c r="Z283" s="147">
        <f>IF(Y283="No aplica",0,IF(I283="no",0,IF(I283="No aplica",0,IF(I283="Si",1,IF(I283="Fisico",1,IF(I283="Electronico",2,VLOOKUP(C283&amp;"|"&amp;B283&amp;"|"&amp;D283,Empresas!$C$6:$CC$92,G283+6+1,0)))))))</f>
        <v>1</v>
      </c>
      <c r="AA283" s="147">
        <f>IF(AND($I283="Si",J283=1),1,IF(AND($I283="Fisico",J283=1),1,IF(AND(J283=1,$I283="Electronico"),2,IF(J283=1,VLOOKUP($C283&amp;"|"&amp;$B283&amp;"|"&amp;$D283,Empresas!$C$6:$CC$92,$G283+6+1,0),0))))</f>
        <v>1</v>
      </c>
      <c r="AB283" s="147">
        <f>IF(AND($I283="Si",K283=1),1,IF(AND($I283="Fisico",K283=1),1,IF(AND(K283=1,$I283="Electronico"),2,IF(K283=1,VLOOKUP($C283&amp;"|"&amp;$B283&amp;"|"&amp;$D283,Empresas!$C$6:$CC$92,$G283+6+1,0),0))))</f>
        <v>1</v>
      </c>
      <c r="AC283" s="147">
        <f>IF(AND($I283="Si",L283=1),1,IF(AND($I283="Fisico",L283=1),1,IF(AND(L283=1,$I283="Electronico"),2,IF(L283=1,VLOOKUP($C283&amp;"|"&amp;$B283&amp;"|"&amp;$D283,Empresas!$C$6:$CC$92,$G283+6+1,0),0))))</f>
        <v>1</v>
      </c>
      <c r="AD283" s="147">
        <f>IF(AND($I283="Si",M283=1),1,IF(AND($I283="Fisico",M283=1),1,IF(AND(M283=1,$I283="Electronico"),2,IF(M283=1,VLOOKUP($C283&amp;"|"&amp;$B283&amp;"|"&amp;$D283,Empresas!$C$6:$CC$92,$G283+6+1,0),0))))</f>
        <v>1</v>
      </c>
      <c r="AE283" s="147">
        <f>IF(AND($I283="Si",N283=1),1,IF(AND($I283="Fisico",N283=1),1,IF(AND(N283=1,$I283="Electronico"),2,IF(N283=1,VLOOKUP($C283&amp;"|"&amp;$B283&amp;"|"&amp;$D283,Empresas!$C$6:$CC$92,$G283+6+1,0),0))))</f>
        <v>1</v>
      </c>
      <c r="AF283" s="147">
        <f>IF(AND($I283="Si",O283=1),1,IF(AND($I283="Fisico",O283=1),1,IF(AND(O283=1,$I283="Electronico"),2,IF(O283=1,VLOOKUP($C283&amp;"|"&amp;$B283&amp;"|"&amp;$D283,Empresas!$C$6:$CC$92,$G283+6+1,0),0))))</f>
        <v>1</v>
      </c>
      <c r="AG283" s="147">
        <f>IF(AND($I283="Si",P283=1),1,IF(AND($I283="Fisico",P283=1),1,IF(AND(P283=1,$I283="Electronico"),2,IF(P283=1,VLOOKUP($C283&amp;"|"&amp;$B283&amp;"|"&amp;$D283,Empresas!$C$6:$CC$92,$G283+6+1,0),0))))</f>
        <v>1</v>
      </c>
      <c r="AH283" s="147">
        <f>IF(AND($I283="Si",Q283=1),1,IF(AND($I283="Fisico",Q283=1),1,IF(AND(Q283=1,$I283="Electronico"),2,IF(Q283=1,VLOOKUP($C283&amp;"|"&amp;$B283&amp;"|"&amp;$D283,Empresas!$C$6:$CC$92,$G283+6+1,0),0))))</f>
        <v>1</v>
      </c>
      <c r="AI283" s="147">
        <f>IF(AND($I283="Si",R283=1),1,IF(AND($I283="Fisico",R283=1),1,IF(AND(R283=1,$I283="Electronico"),2,IF(R283=1,VLOOKUP($C283&amp;"|"&amp;$B283&amp;"|"&amp;$D283,Empresas!$C$6:$CC$92,$G283+6+1,0),0))))</f>
        <v>0</v>
      </c>
      <c r="AJ283" s="147">
        <f>IF(AND($I283="Si",S283=1),1,IF(AND($I283="Fisico",S283=1),1,IF(AND(S283=1,$I283="Electronico"),2,IF(S283=1,VLOOKUP($C283&amp;"|"&amp;$B283&amp;"|"&amp;$D283,Empresas!$C$6:$CC$92,$G283+6+1,0),0))))</f>
        <v>0</v>
      </c>
      <c r="AK283" s="147">
        <f>IF(AND($I283="Si",T283=1),1,IF(AND($I283="Fisico",T283=1),1,IF(AND(T283=1,$I283="Electronico"),2,IF(T283=1,VLOOKUP($C283&amp;"|"&amp;$B283&amp;"|"&amp;$D283,Empresas!$C$6:$CC$92,$G283+6+1,0),0))))</f>
        <v>0</v>
      </c>
      <c r="AL283" s="147">
        <f>IF(AND($I283="Si",U283=1),1,IF(AND($I283="Fisico",U283=1),1,IF(AND(U283=1,$I283="Electronico"),2,IF(U283=1,VLOOKUP($C283&amp;"|"&amp;$B283&amp;"|"&amp;$D283,Empresas!$C$6:$CC$92,$G283+6+1,0),0))))</f>
        <v>0</v>
      </c>
      <c r="AM283" s="149">
        <f t="shared" si="44"/>
        <v>8</v>
      </c>
      <c r="AN283" s="149">
        <f t="shared" si="45"/>
        <v>8</v>
      </c>
      <c r="AO283" s="152">
        <f t="shared" si="46"/>
        <v>1</v>
      </c>
    </row>
    <row r="284" spans="1:41" x14ac:dyDescent="0.25">
      <c r="A284" s="137" t="str">
        <f>VLOOKUP(D284,Empresas!$D$7:$F$91,3,0)</f>
        <v>Yulisa</v>
      </c>
      <c r="B284" s="138" t="str">
        <f>VLOOKUP(D284,Empresas!$D$7:$G$91,4,0)</f>
        <v>Mireya</v>
      </c>
      <c r="C284" s="138" t="s">
        <v>544</v>
      </c>
      <c r="D284" s="138" t="s">
        <v>202</v>
      </c>
      <c r="E284" s="138" t="str">
        <f>VLOOKUP(D284,Empresas!$D$7:$E$92,2,0)</f>
        <v>GARCIA ROJAS CINDY CONSUELO</v>
      </c>
      <c r="F284" s="138" t="s">
        <v>159</v>
      </c>
      <c r="G284" s="139">
        <f>+G283+3</f>
        <v>10</v>
      </c>
      <c r="H284" s="139" t="str">
        <f>VLOOKUP(D284,Empresas!$D$6:$L$92,7,0)</f>
        <v>Semestral</v>
      </c>
      <c r="I284" s="138" t="str">
        <f>VLOOKUP(VLOOKUP(D284&amp;"|"&amp;B284,Empresas!$I$7:$CB$92,G284,0),Tablas!$A$3:$B$5,2,0)</f>
        <v>Registro y analisis</v>
      </c>
      <c r="J284" s="78">
        <v>1</v>
      </c>
      <c r="K284" s="78">
        <v>1</v>
      </c>
      <c r="L284" s="78">
        <v>1</v>
      </c>
      <c r="M284" s="78">
        <v>1</v>
      </c>
      <c r="N284" s="78">
        <v>1</v>
      </c>
      <c r="O284" s="78">
        <v>1</v>
      </c>
      <c r="P284" s="78">
        <v>1</v>
      </c>
      <c r="Q284" s="78">
        <v>1</v>
      </c>
      <c r="R284" s="78"/>
      <c r="S284" s="78"/>
      <c r="T284" s="78"/>
      <c r="U284" s="78"/>
      <c r="V284" s="78" t="str">
        <f>VLOOKUP(D284,Empresas!$D$7:$CF$91,81,0)</f>
        <v>C</v>
      </c>
      <c r="W284" s="78" t="str">
        <f>VLOOKUP(D284,Empresas!$D$7:$M$91,10,0)</f>
        <v>Mype</v>
      </c>
      <c r="X284" s="69" t="str">
        <f t="shared" si="42"/>
        <v>SI</v>
      </c>
      <c r="Y284" s="153" t="str">
        <f t="shared" si="43"/>
        <v>Si aplica</v>
      </c>
      <c r="Z284" s="147">
        <f>IF(Y284="No aplica",0,IF(I284="no",0,IF(I284="No aplica",0,IF(I284="Si",1,IF(I284="Fisico",1,IF(I284="Electronico",2,VLOOKUP(C284&amp;"|"&amp;B284&amp;"|"&amp;D284,Empresas!$C$6:$CC$92,G284+6+1,0)))))))</f>
        <v>1</v>
      </c>
      <c r="AA284" s="147">
        <f>IF(AND($I284="Si",J284=1),1,IF(AND($I284="Fisico",J284=1),1,IF(AND(J284=1,$I284="Electronico"),2,IF(J284=1,VLOOKUP($C284&amp;"|"&amp;$B284&amp;"|"&amp;$D284,Empresas!$C$6:$CC$92,$G284+6+1,0),0))))</f>
        <v>1</v>
      </c>
      <c r="AB284" s="147">
        <f>IF(AND($I284="Si",K284=1),1,IF(AND($I284="Fisico",K284=1),1,IF(AND(K284=1,$I284="Electronico"),2,IF(K284=1,VLOOKUP($C284&amp;"|"&amp;$B284&amp;"|"&amp;$D284,Empresas!$C$6:$CC$92,$G284+6+1,0),0))))</f>
        <v>1</v>
      </c>
      <c r="AC284" s="147">
        <f>IF(AND($I284="Si",L284=1),1,IF(AND($I284="Fisico",L284=1),1,IF(AND(L284=1,$I284="Electronico"),2,IF(L284=1,VLOOKUP($C284&amp;"|"&amp;$B284&amp;"|"&amp;$D284,Empresas!$C$6:$CC$92,$G284+6+1,0),0))))</f>
        <v>1</v>
      </c>
      <c r="AD284" s="147">
        <f>IF(AND($I284="Si",M284=1),1,IF(AND($I284="Fisico",M284=1),1,IF(AND(M284=1,$I284="Electronico"),2,IF(M284=1,VLOOKUP($C284&amp;"|"&amp;$B284&amp;"|"&amp;$D284,Empresas!$C$6:$CC$92,$G284+6+1,0),0))))</f>
        <v>1</v>
      </c>
      <c r="AE284" s="147">
        <f>IF(AND($I284="Si",N284=1),1,IF(AND($I284="Fisico",N284=1),1,IF(AND(N284=1,$I284="Electronico"),2,IF(N284=1,VLOOKUP($C284&amp;"|"&amp;$B284&amp;"|"&amp;$D284,Empresas!$C$6:$CC$92,$G284+6+1,0),0))))</f>
        <v>1</v>
      </c>
      <c r="AF284" s="147">
        <f>IF(AND($I284="Si",O284=1),1,IF(AND($I284="Fisico",O284=1),1,IF(AND(O284=1,$I284="Electronico"),2,IF(O284=1,VLOOKUP($C284&amp;"|"&amp;$B284&amp;"|"&amp;$D284,Empresas!$C$6:$CC$92,$G284+6+1,0),0))))</f>
        <v>1</v>
      </c>
      <c r="AG284" s="147">
        <f>IF(AND($I284="Si",P284=1),1,IF(AND($I284="Fisico",P284=1),1,IF(AND(P284=1,$I284="Electronico"),2,IF(P284=1,VLOOKUP($C284&amp;"|"&amp;$B284&amp;"|"&amp;$D284,Empresas!$C$6:$CC$92,$G284+6+1,0),0))))</f>
        <v>1</v>
      </c>
      <c r="AH284" s="147">
        <f>IF(AND($I284="Si",Q284=1),1,IF(AND($I284="Fisico",Q284=1),1,IF(AND(Q284=1,$I284="Electronico"),2,IF(Q284=1,VLOOKUP($C284&amp;"|"&amp;$B284&amp;"|"&amp;$D284,Empresas!$C$6:$CC$92,$G284+6+1,0),0))))</f>
        <v>1</v>
      </c>
      <c r="AI284" s="147">
        <f>IF(AND($I284="Si",R284=1),1,IF(AND($I284="Fisico",R284=1),1,IF(AND(R284=1,$I284="Electronico"),2,IF(R284=1,VLOOKUP($C284&amp;"|"&amp;$B284&amp;"|"&amp;$D284,Empresas!$C$6:$CC$92,$G284+6+1,0),0))))</f>
        <v>0</v>
      </c>
      <c r="AJ284" s="147">
        <f>IF(AND($I284="Si",S284=1),1,IF(AND($I284="Fisico",S284=1),1,IF(AND(S284=1,$I284="Electronico"),2,IF(S284=1,VLOOKUP($C284&amp;"|"&amp;$B284&amp;"|"&amp;$D284,Empresas!$C$6:$CC$92,$G284+6+1,0),0))))</f>
        <v>0</v>
      </c>
      <c r="AK284" s="147">
        <f>IF(AND($I284="Si",T284=1),1,IF(AND($I284="Fisico",T284=1),1,IF(AND(T284=1,$I284="Electronico"),2,IF(T284=1,VLOOKUP($C284&amp;"|"&amp;$B284&amp;"|"&amp;$D284,Empresas!$C$6:$CC$92,$G284+6+1,0),0))))</f>
        <v>0</v>
      </c>
      <c r="AL284" s="147">
        <f>IF(AND($I284="Si",U284=1),1,IF(AND($I284="Fisico",U284=1),1,IF(AND(U284=1,$I284="Electronico"),2,IF(U284=1,VLOOKUP($C284&amp;"|"&amp;$B284&amp;"|"&amp;$D284,Empresas!$C$6:$CC$92,$G284+6+1,0),0))))</f>
        <v>0</v>
      </c>
      <c r="AM284" s="149">
        <f t="shared" si="44"/>
        <v>8</v>
      </c>
      <c r="AN284" s="149">
        <f t="shared" si="45"/>
        <v>8</v>
      </c>
      <c r="AO284" s="152">
        <f t="shared" si="46"/>
        <v>1</v>
      </c>
    </row>
    <row r="285" spans="1:41" x14ac:dyDescent="0.25">
      <c r="A285" s="137" t="str">
        <f>VLOOKUP(D285,Empresas!$D$7:$F$91,3,0)</f>
        <v>Yulisa</v>
      </c>
      <c r="B285" s="138" t="str">
        <f>VLOOKUP(D285,Empresas!$D$7:$G$91,4,0)</f>
        <v>Mireya</v>
      </c>
      <c r="C285" s="138" t="s">
        <v>544</v>
      </c>
      <c r="D285" s="138" t="s">
        <v>202</v>
      </c>
      <c r="E285" s="138" t="str">
        <f>VLOOKUP(D285,Empresas!$D$7:$E$92,2,0)</f>
        <v>GARCIA ROJAS CINDY CONSUELO</v>
      </c>
      <c r="F285" s="138" t="s">
        <v>160</v>
      </c>
      <c r="G285" s="139">
        <f t="shared" ref="G285:G296" si="49">+G284+3</f>
        <v>13</v>
      </c>
      <c r="H285" s="139" t="str">
        <f>VLOOKUP(D285,Empresas!$D$6:$L$92,7,0)</f>
        <v>Semestral</v>
      </c>
      <c r="I285" s="138" t="str">
        <f>VLOOKUP(VLOOKUP(D285&amp;"|"&amp;B285,Empresas!$I$7:$CB$92,G285,0),Tablas!$A$3:$B$5,2,0)</f>
        <v>Registro y analisis</v>
      </c>
      <c r="J285" s="78">
        <v>1</v>
      </c>
      <c r="K285" s="78">
        <v>1</v>
      </c>
      <c r="L285" s="78">
        <v>1</v>
      </c>
      <c r="M285" s="78">
        <v>1</v>
      </c>
      <c r="N285" s="78">
        <v>1</v>
      </c>
      <c r="O285" s="78">
        <v>1</v>
      </c>
      <c r="P285" s="78">
        <v>1</v>
      </c>
      <c r="Q285" s="78">
        <v>2</v>
      </c>
      <c r="R285" s="78"/>
      <c r="S285" s="78"/>
      <c r="T285" s="78"/>
      <c r="U285" s="78"/>
      <c r="V285" s="78" t="str">
        <f>VLOOKUP(D285,Empresas!$D$7:$CF$91,81,0)</f>
        <v>C</v>
      </c>
      <c r="W285" s="78" t="str">
        <f>VLOOKUP(D285,Empresas!$D$7:$M$91,10,0)</f>
        <v>Mype</v>
      </c>
      <c r="X285" s="69" t="str">
        <f t="shared" si="42"/>
        <v>SI</v>
      </c>
      <c r="Y285" s="153" t="str">
        <f t="shared" si="43"/>
        <v>Si aplica</v>
      </c>
      <c r="Z285" s="147">
        <f>IF(Y285="No aplica",0,IF(I285="no",0,IF(I285="No aplica",0,IF(I285="Si",1,IF(I285="Fisico",1,IF(I285="Electronico",2,VLOOKUP(C285&amp;"|"&amp;B285&amp;"|"&amp;D285,Empresas!$C$6:$CC$92,G285+6+1,0)))))))</f>
        <v>2</v>
      </c>
      <c r="AA285" s="147">
        <f>IF(AND($I285="Si",J285=1),1,IF(AND($I285="Fisico",J285=1),1,IF(AND(J285=1,$I285="Electronico"),2,IF(J285=1,VLOOKUP($C285&amp;"|"&amp;$B285&amp;"|"&amp;$D285,Empresas!$C$6:$CC$92,$G285+6+1,0),0))))</f>
        <v>2</v>
      </c>
      <c r="AB285" s="147">
        <f>IF(AND($I285="Si",K285=1),1,IF(AND($I285="Fisico",K285=1),1,IF(AND(K285=1,$I285="Electronico"),2,IF(K285=1,VLOOKUP($C285&amp;"|"&amp;$B285&amp;"|"&amp;$D285,Empresas!$C$6:$CC$92,$G285+6+1,0),0))))</f>
        <v>2</v>
      </c>
      <c r="AC285" s="147">
        <f>IF(AND($I285="Si",L285=1),1,IF(AND($I285="Fisico",L285=1),1,IF(AND(L285=1,$I285="Electronico"),2,IF(L285=1,VLOOKUP($C285&amp;"|"&amp;$B285&amp;"|"&amp;$D285,Empresas!$C$6:$CC$92,$G285+6+1,0),0))))</f>
        <v>2</v>
      </c>
      <c r="AD285" s="147">
        <f>IF(AND($I285="Si",M285=1),1,IF(AND($I285="Fisico",M285=1),1,IF(AND(M285=1,$I285="Electronico"),2,IF(M285=1,VLOOKUP($C285&amp;"|"&amp;$B285&amp;"|"&amp;$D285,Empresas!$C$6:$CC$92,$G285+6+1,0),0))))</f>
        <v>2</v>
      </c>
      <c r="AE285" s="147">
        <f>IF(AND($I285="Si",N285=1),1,IF(AND($I285="Fisico",N285=1),1,IF(AND(N285=1,$I285="Electronico"),2,IF(N285=1,VLOOKUP($C285&amp;"|"&amp;$B285&amp;"|"&amp;$D285,Empresas!$C$6:$CC$92,$G285+6+1,0),0))))</f>
        <v>2</v>
      </c>
      <c r="AF285" s="147">
        <f>IF(AND($I285="Si",O285=1),1,IF(AND($I285="Fisico",O285=1),1,IF(AND(O285=1,$I285="Electronico"),2,IF(O285=1,VLOOKUP($C285&amp;"|"&amp;$B285&amp;"|"&amp;$D285,Empresas!$C$6:$CC$92,$G285+6+1,0),0))))</f>
        <v>2</v>
      </c>
      <c r="AG285" s="147">
        <f>IF(AND($I285="Si",P285=1),1,IF(AND($I285="Fisico",P285=1),1,IF(AND(P285=1,$I285="Electronico"),2,IF(P285=1,VLOOKUP($C285&amp;"|"&amp;$B285&amp;"|"&amp;$D285,Empresas!$C$6:$CC$92,$G285+6+1,0),0))))</f>
        <v>2</v>
      </c>
      <c r="AH285" s="147">
        <f>IF(AND($I285="Si",Q285=1),1,IF(AND($I285="Fisico",Q285=1),1,IF(AND(Q285=1,$I285="Electronico"),2,IF(Q285=1,VLOOKUP($C285&amp;"|"&amp;$B285&amp;"|"&amp;$D285,Empresas!$C$6:$CC$92,$G285+6+1,0),0))))</f>
        <v>0</v>
      </c>
      <c r="AI285" s="147">
        <f>IF(AND($I285="Si",R285=1),1,IF(AND($I285="Fisico",R285=1),1,IF(AND(R285=1,$I285="Electronico"),2,IF(R285=1,VLOOKUP($C285&amp;"|"&amp;$B285&amp;"|"&amp;$D285,Empresas!$C$6:$CC$92,$G285+6+1,0),0))))</f>
        <v>0</v>
      </c>
      <c r="AJ285" s="147">
        <f>IF(AND($I285="Si",S285=1),1,IF(AND($I285="Fisico",S285=1),1,IF(AND(S285=1,$I285="Electronico"),2,IF(S285=1,VLOOKUP($C285&amp;"|"&amp;$B285&amp;"|"&amp;$D285,Empresas!$C$6:$CC$92,$G285+6+1,0),0))))</f>
        <v>0</v>
      </c>
      <c r="AK285" s="147">
        <f>IF(AND($I285="Si",T285=1),1,IF(AND($I285="Fisico",T285=1),1,IF(AND(T285=1,$I285="Electronico"),2,IF(T285=1,VLOOKUP($C285&amp;"|"&amp;$B285&amp;"|"&amp;$D285,Empresas!$C$6:$CC$92,$G285+6+1,0),0))))</f>
        <v>0</v>
      </c>
      <c r="AL285" s="147">
        <f>IF(AND($I285="Si",U285=1),1,IF(AND($I285="Fisico",U285=1),1,IF(AND(U285=1,$I285="Electronico"),2,IF(U285=1,VLOOKUP($C285&amp;"|"&amp;$B285&amp;"|"&amp;$D285,Empresas!$C$6:$CC$92,$G285+6+1,0),0))))</f>
        <v>0</v>
      </c>
      <c r="AM285" s="149">
        <f t="shared" si="44"/>
        <v>14</v>
      </c>
      <c r="AN285" s="149">
        <f t="shared" si="45"/>
        <v>16</v>
      </c>
      <c r="AO285" s="152">
        <f t="shared" si="46"/>
        <v>0.875</v>
      </c>
    </row>
    <row r="286" spans="1:41" x14ac:dyDescent="0.25">
      <c r="A286" s="137" t="str">
        <f>VLOOKUP(D286,Empresas!$D$7:$F$91,3,0)</f>
        <v>Yulisa</v>
      </c>
      <c r="B286" s="138" t="str">
        <f>VLOOKUP(D286,Empresas!$D$7:$G$91,4,0)</f>
        <v>Mireya</v>
      </c>
      <c r="C286" s="138" t="s">
        <v>544</v>
      </c>
      <c r="D286" s="138" t="s">
        <v>202</v>
      </c>
      <c r="E286" s="138" t="str">
        <f>VLOOKUP(D286,Empresas!$D$7:$E$92,2,0)</f>
        <v>GARCIA ROJAS CINDY CONSUELO</v>
      </c>
      <c r="F286" s="138" t="s">
        <v>161</v>
      </c>
      <c r="G286" s="139">
        <f t="shared" si="49"/>
        <v>16</v>
      </c>
      <c r="H286" s="139" t="str">
        <f>VLOOKUP(D286,Empresas!$D$6:$L$92,7,0)</f>
        <v>Semestral</v>
      </c>
      <c r="I286" s="138" t="str">
        <f>VLOOKUP(VLOOKUP(D286&amp;"|"&amp;B286,Empresas!$I$7:$CB$92,G286,0),Tablas!$A$3:$B$5,2,0)</f>
        <v>Registro y analisis</v>
      </c>
      <c r="J286" s="78">
        <v>1</v>
      </c>
      <c r="K286" s="78">
        <v>1</v>
      </c>
      <c r="L286" s="78">
        <v>1</v>
      </c>
      <c r="M286" s="78">
        <v>1</v>
      </c>
      <c r="N286" s="78">
        <v>1</v>
      </c>
      <c r="O286" s="78">
        <v>1</v>
      </c>
      <c r="P286" s="78">
        <v>1</v>
      </c>
      <c r="Q286" s="78">
        <v>2</v>
      </c>
      <c r="R286" s="78"/>
      <c r="S286" s="78"/>
      <c r="T286" s="78"/>
      <c r="U286" s="78"/>
      <c r="V286" s="78" t="str">
        <f>VLOOKUP(D286,Empresas!$D$7:$CF$91,81,0)</f>
        <v>C</v>
      </c>
      <c r="W286" s="78" t="str">
        <f>VLOOKUP(D286,Empresas!$D$7:$M$91,10,0)</f>
        <v>Mype</v>
      </c>
      <c r="X286" s="69" t="str">
        <f t="shared" si="42"/>
        <v>SI</v>
      </c>
      <c r="Y286" s="153" t="str">
        <f t="shared" si="43"/>
        <v>Si aplica</v>
      </c>
      <c r="Z286" s="147">
        <f>IF(Y286="No aplica",0,IF(I286="no",0,IF(I286="No aplica",0,IF(I286="Si",1,IF(I286="Fisico",1,IF(I286="Electronico",2,VLOOKUP(C286&amp;"|"&amp;B286&amp;"|"&amp;D286,Empresas!$C$6:$CC$92,G286+6+1,0)))))))</f>
        <v>2</v>
      </c>
      <c r="AA286" s="147">
        <f>IF(AND($I286="Si",J286=1),1,IF(AND($I286="Fisico",J286=1),1,IF(AND(J286=1,$I286="Electronico"),2,IF(J286=1,VLOOKUP($C286&amp;"|"&amp;$B286&amp;"|"&amp;$D286,Empresas!$C$6:$CC$92,$G286+6+1,0),0))))</f>
        <v>2</v>
      </c>
      <c r="AB286" s="147">
        <f>IF(AND($I286="Si",K286=1),1,IF(AND($I286="Fisico",K286=1),1,IF(AND(K286=1,$I286="Electronico"),2,IF(K286=1,VLOOKUP($C286&amp;"|"&amp;$B286&amp;"|"&amp;$D286,Empresas!$C$6:$CC$92,$G286+6+1,0),0))))</f>
        <v>2</v>
      </c>
      <c r="AC286" s="147">
        <f>IF(AND($I286="Si",L286=1),1,IF(AND($I286="Fisico",L286=1),1,IF(AND(L286=1,$I286="Electronico"),2,IF(L286=1,VLOOKUP($C286&amp;"|"&amp;$B286&amp;"|"&amp;$D286,Empresas!$C$6:$CC$92,$G286+6+1,0),0))))</f>
        <v>2</v>
      </c>
      <c r="AD286" s="147">
        <f>IF(AND($I286="Si",M286=1),1,IF(AND($I286="Fisico",M286=1),1,IF(AND(M286=1,$I286="Electronico"),2,IF(M286=1,VLOOKUP($C286&amp;"|"&amp;$B286&amp;"|"&amp;$D286,Empresas!$C$6:$CC$92,$G286+6+1,0),0))))</f>
        <v>2</v>
      </c>
      <c r="AE286" s="147">
        <f>IF(AND($I286="Si",N286=1),1,IF(AND($I286="Fisico",N286=1),1,IF(AND(N286=1,$I286="Electronico"),2,IF(N286=1,VLOOKUP($C286&amp;"|"&amp;$B286&amp;"|"&amp;$D286,Empresas!$C$6:$CC$92,$G286+6+1,0),0))))</f>
        <v>2</v>
      </c>
      <c r="AF286" s="147">
        <f>IF(AND($I286="Si",O286=1),1,IF(AND($I286="Fisico",O286=1),1,IF(AND(O286=1,$I286="Electronico"),2,IF(O286=1,VLOOKUP($C286&amp;"|"&amp;$B286&amp;"|"&amp;$D286,Empresas!$C$6:$CC$92,$G286+6+1,0),0))))</f>
        <v>2</v>
      </c>
      <c r="AG286" s="147">
        <f>IF(AND($I286="Si",P286=1),1,IF(AND($I286="Fisico",P286=1),1,IF(AND(P286=1,$I286="Electronico"),2,IF(P286=1,VLOOKUP($C286&amp;"|"&amp;$B286&amp;"|"&amp;$D286,Empresas!$C$6:$CC$92,$G286+6+1,0),0))))</f>
        <v>2</v>
      </c>
      <c r="AH286" s="147">
        <f>IF(AND($I286="Si",Q286=1),1,IF(AND($I286="Fisico",Q286=1),1,IF(AND(Q286=1,$I286="Electronico"),2,IF(Q286=1,VLOOKUP($C286&amp;"|"&amp;$B286&amp;"|"&amp;$D286,Empresas!$C$6:$CC$92,$G286+6+1,0),0))))</f>
        <v>0</v>
      </c>
      <c r="AI286" s="147">
        <f>IF(AND($I286="Si",R286=1),1,IF(AND($I286="Fisico",R286=1),1,IF(AND(R286=1,$I286="Electronico"),2,IF(R286=1,VLOOKUP($C286&amp;"|"&amp;$B286&amp;"|"&amp;$D286,Empresas!$C$6:$CC$92,$G286+6+1,0),0))))</f>
        <v>0</v>
      </c>
      <c r="AJ286" s="147">
        <f>IF(AND($I286="Si",S286=1),1,IF(AND($I286="Fisico",S286=1),1,IF(AND(S286=1,$I286="Electronico"),2,IF(S286=1,VLOOKUP($C286&amp;"|"&amp;$B286&amp;"|"&amp;$D286,Empresas!$C$6:$CC$92,$G286+6+1,0),0))))</f>
        <v>0</v>
      </c>
      <c r="AK286" s="147">
        <f>IF(AND($I286="Si",T286=1),1,IF(AND($I286="Fisico",T286=1),1,IF(AND(T286=1,$I286="Electronico"),2,IF(T286=1,VLOOKUP($C286&amp;"|"&amp;$B286&amp;"|"&amp;$D286,Empresas!$C$6:$CC$92,$G286+6+1,0),0))))</f>
        <v>0</v>
      </c>
      <c r="AL286" s="147">
        <f>IF(AND($I286="Si",U286=1),1,IF(AND($I286="Fisico",U286=1),1,IF(AND(U286=1,$I286="Electronico"),2,IF(U286=1,VLOOKUP($C286&amp;"|"&amp;$B286&amp;"|"&amp;$D286,Empresas!$C$6:$CC$92,$G286+6+1,0),0))))</f>
        <v>0</v>
      </c>
      <c r="AM286" s="149">
        <f t="shared" si="44"/>
        <v>14</v>
      </c>
      <c r="AN286" s="149">
        <f t="shared" si="45"/>
        <v>16</v>
      </c>
      <c r="AO286" s="152">
        <f t="shared" si="46"/>
        <v>0.875</v>
      </c>
    </row>
    <row r="287" spans="1:41" x14ac:dyDescent="0.25">
      <c r="A287" s="137" t="str">
        <f>VLOOKUP(D287,Empresas!$D$7:$F$91,3,0)</f>
        <v>Yulisa</v>
      </c>
      <c r="B287" s="138" t="str">
        <f>VLOOKUP(D287,Empresas!$D$7:$G$91,4,0)</f>
        <v>Mireya</v>
      </c>
      <c r="C287" s="138" t="s">
        <v>544</v>
      </c>
      <c r="D287" s="138" t="s">
        <v>202</v>
      </c>
      <c r="E287" s="138" t="str">
        <f>VLOOKUP(D287,Empresas!$D$7:$E$92,2,0)</f>
        <v>GARCIA ROJAS CINDY CONSUELO</v>
      </c>
      <c r="F287" s="138" t="s">
        <v>162</v>
      </c>
      <c r="G287" s="139">
        <f t="shared" si="49"/>
        <v>19</v>
      </c>
      <c r="H287" s="139" t="str">
        <f>VLOOKUP(D287,Empresas!$D$6:$L$92,7,0)</f>
        <v>Semestral</v>
      </c>
      <c r="I287" s="138" t="str">
        <f>VLOOKUP(VLOOKUP(D287&amp;"|"&amp;B287,Empresas!$I$7:$CB$92,G287,0),Tablas!$A$3:$B$5,2,0)</f>
        <v>No aplica</v>
      </c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 t="str">
        <f>VLOOKUP(D287,Empresas!$D$7:$CF$91,81,0)</f>
        <v>C</v>
      </c>
      <c r="W287" s="78" t="str">
        <f>VLOOKUP(D287,Empresas!$D$7:$M$91,10,0)</f>
        <v>Mype</v>
      </c>
      <c r="X287" s="69" t="str">
        <f t="shared" si="42"/>
        <v>SI</v>
      </c>
      <c r="Y287" s="153" t="str">
        <f t="shared" si="43"/>
        <v>No aplica</v>
      </c>
      <c r="Z287" s="147">
        <f>IF(Y287="No aplica",0,IF(I287="no",0,IF(I287="No aplica",0,IF(I287="Si",1,IF(I287="Fisico",1,IF(I287="Electronico",2,VLOOKUP(C287&amp;"|"&amp;B287&amp;"|"&amp;D287,Empresas!$C$6:$CC$92,G287+6+1,0)))))))</f>
        <v>0</v>
      </c>
      <c r="AA287" s="147">
        <f>IF(AND($I287="Si",J287=1),1,IF(AND($I287="Fisico",J287=1),1,IF(AND(J287=1,$I287="Electronico"),2,IF(J287=1,VLOOKUP($C287&amp;"|"&amp;$B287&amp;"|"&amp;$D287,Empresas!$C$6:$CC$92,$G287+6+1,0),0))))</f>
        <v>0</v>
      </c>
      <c r="AB287" s="147">
        <f>IF(AND($I287="Si",K287=1),1,IF(AND($I287="Fisico",K287=1),1,IF(AND(K287=1,$I287="Electronico"),2,IF(K287=1,VLOOKUP($C287&amp;"|"&amp;$B287&amp;"|"&amp;$D287,Empresas!$C$6:$CC$92,$G287+6+1,0),0))))</f>
        <v>0</v>
      </c>
      <c r="AC287" s="147">
        <f>IF(AND($I287="Si",L287=1),1,IF(AND($I287="Fisico",L287=1),1,IF(AND(L287=1,$I287="Electronico"),2,IF(L287=1,VLOOKUP($C287&amp;"|"&amp;$B287&amp;"|"&amp;$D287,Empresas!$C$6:$CC$92,$G287+6+1,0),0))))</f>
        <v>0</v>
      </c>
      <c r="AD287" s="147">
        <f>IF(AND($I287="Si",M287=1),1,IF(AND($I287="Fisico",M287=1),1,IF(AND(M287=1,$I287="Electronico"),2,IF(M287=1,VLOOKUP($C287&amp;"|"&amp;$B287&amp;"|"&amp;$D287,Empresas!$C$6:$CC$92,$G287+6+1,0),0))))</f>
        <v>0</v>
      </c>
      <c r="AE287" s="147">
        <f>IF(AND($I287="Si",N287=1),1,IF(AND($I287="Fisico",N287=1),1,IF(AND(N287=1,$I287="Electronico"),2,IF(N287=1,VLOOKUP($C287&amp;"|"&amp;$B287&amp;"|"&amp;$D287,Empresas!$C$6:$CC$92,$G287+6+1,0),0))))</f>
        <v>0</v>
      </c>
      <c r="AF287" s="147">
        <f>IF(AND($I287="Si",O287=1),1,IF(AND($I287="Fisico",O287=1),1,IF(AND(O287=1,$I287="Electronico"),2,IF(O287=1,VLOOKUP($C287&amp;"|"&amp;$B287&amp;"|"&amp;$D287,Empresas!$C$6:$CC$92,$G287+6+1,0),0))))</f>
        <v>0</v>
      </c>
      <c r="AG287" s="147">
        <f>IF(AND($I287="Si",P287=1),1,IF(AND($I287="Fisico",P287=1),1,IF(AND(P287=1,$I287="Electronico"),2,IF(P287=1,VLOOKUP($C287&amp;"|"&amp;$B287&amp;"|"&amp;$D287,Empresas!$C$6:$CC$92,$G287+6+1,0),0))))</f>
        <v>0</v>
      </c>
      <c r="AH287" s="147">
        <f>IF(AND($I287="Si",Q287=1),1,IF(AND($I287="Fisico",Q287=1),1,IF(AND(Q287=1,$I287="Electronico"),2,IF(Q287=1,VLOOKUP($C287&amp;"|"&amp;$B287&amp;"|"&amp;$D287,Empresas!$C$6:$CC$92,$G287+6+1,0),0))))</f>
        <v>0</v>
      </c>
      <c r="AI287" s="147">
        <f>IF(AND($I287="Si",R287=1),1,IF(AND($I287="Fisico",R287=1),1,IF(AND(R287=1,$I287="Electronico"),2,IF(R287=1,VLOOKUP($C287&amp;"|"&amp;$B287&amp;"|"&amp;$D287,Empresas!$C$6:$CC$92,$G287+6+1,0),0))))</f>
        <v>0</v>
      </c>
      <c r="AJ287" s="147">
        <f>IF(AND($I287="Si",S287=1),1,IF(AND($I287="Fisico",S287=1),1,IF(AND(S287=1,$I287="Electronico"),2,IF(S287=1,VLOOKUP($C287&amp;"|"&amp;$B287&amp;"|"&amp;$D287,Empresas!$C$6:$CC$92,$G287+6+1,0),0))))</f>
        <v>0</v>
      </c>
      <c r="AK287" s="147">
        <f>IF(AND($I287="Si",T287=1),1,IF(AND($I287="Fisico",T287=1),1,IF(AND(T287=1,$I287="Electronico"),2,IF(T287=1,VLOOKUP($C287&amp;"|"&amp;$B287&amp;"|"&amp;$D287,Empresas!$C$6:$CC$92,$G287+6+1,0),0))))</f>
        <v>0</v>
      </c>
      <c r="AL287" s="147">
        <f>IF(AND($I287="Si",U287=1),1,IF(AND($I287="Fisico",U287=1),1,IF(AND(U287=1,$I287="Electronico"),2,IF(U287=1,VLOOKUP($C287&amp;"|"&amp;$B287&amp;"|"&amp;$D287,Empresas!$C$6:$CC$92,$G287+6+1,0),0))))</f>
        <v>0</v>
      </c>
      <c r="AM287" s="149">
        <f t="shared" si="44"/>
        <v>0</v>
      </c>
      <c r="AN287" s="149">
        <f t="shared" si="45"/>
        <v>0</v>
      </c>
      <c r="AO287" s="152">
        <f t="shared" si="46"/>
        <v>0</v>
      </c>
    </row>
    <row r="288" spans="1:41" x14ac:dyDescent="0.25">
      <c r="A288" s="137" t="str">
        <f>VLOOKUP(D288,Empresas!$D$7:$F$91,3,0)</f>
        <v>Yulisa</v>
      </c>
      <c r="B288" s="138" t="str">
        <f>VLOOKUP(D288,Empresas!$D$7:$G$91,4,0)</f>
        <v>Mireya</v>
      </c>
      <c r="C288" s="138" t="s">
        <v>544</v>
      </c>
      <c r="D288" s="138" t="s">
        <v>202</v>
      </c>
      <c r="E288" s="138" t="str">
        <f>VLOOKUP(D288,Empresas!$D$7:$E$92,2,0)</f>
        <v>GARCIA ROJAS CINDY CONSUELO</v>
      </c>
      <c r="F288" s="138" t="s">
        <v>163</v>
      </c>
      <c r="G288" s="139">
        <f t="shared" si="49"/>
        <v>22</v>
      </c>
      <c r="H288" s="139" t="str">
        <f>VLOOKUP(D288,Empresas!$D$6:$L$92,7,0)</f>
        <v>Semestral</v>
      </c>
      <c r="I288" s="138" t="str">
        <f>VLOOKUP(VLOOKUP(D288&amp;"|"&amp;B288,Empresas!$I$7:$CB$92,G288,0),Tablas!$A$3:$B$5,2,0)</f>
        <v>Registro y analisis</v>
      </c>
      <c r="J288" s="78">
        <v>1</v>
      </c>
      <c r="K288" s="78">
        <v>1</v>
      </c>
      <c r="L288" s="78">
        <v>1</v>
      </c>
      <c r="M288" s="78">
        <v>1</v>
      </c>
      <c r="N288" s="78">
        <v>1</v>
      </c>
      <c r="O288" s="78">
        <v>1</v>
      </c>
      <c r="P288" s="78">
        <v>1</v>
      </c>
      <c r="Q288" s="78">
        <v>1</v>
      </c>
      <c r="R288" s="78"/>
      <c r="S288" s="78"/>
      <c r="T288" s="78"/>
      <c r="U288" s="78"/>
      <c r="V288" s="78" t="str">
        <f>VLOOKUP(D288,Empresas!$D$7:$CF$91,81,0)</f>
        <v>C</v>
      </c>
      <c r="W288" s="78" t="str">
        <f>VLOOKUP(D288,Empresas!$D$7:$M$91,10,0)</f>
        <v>Mype</v>
      </c>
      <c r="X288" s="69" t="str">
        <f t="shared" si="42"/>
        <v>SI</v>
      </c>
      <c r="Y288" s="153" t="str">
        <f t="shared" si="43"/>
        <v>Si aplica</v>
      </c>
      <c r="Z288" s="147">
        <f>IF(Y288="No aplica",0,IF(I288="no",0,IF(I288="No aplica",0,IF(I288="Si",1,IF(I288="Fisico",1,IF(I288="Electronico",2,VLOOKUP(C288&amp;"|"&amp;B288&amp;"|"&amp;D288,Empresas!$C$6:$CC$92,G288+6+1,0)))))))</f>
        <v>2</v>
      </c>
      <c r="AA288" s="147">
        <f>IF(AND($I288="Si",J288=1),1,IF(AND($I288="Fisico",J288=1),1,IF(AND(J288=1,$I288="Electronico"),2,IF(J288=1,VLOOKUP($C288&amp;"|"&amp;$B288&amp;"|"&amp;$D288,Empresas!$C$6:$CC$92,$G288+6+1,0),0))))</f>
        <v>2</v>
      </c>
      <c r="AB288" s="147">
        <f>IF(AND($I288="Si",K288=1),1,IF(AND($I288="Fisico",K288=1),1,IF(AND(K288=1,$I288="Electronico"),2,IF(K288=1,VLOOKUP($C288&amp;"|"&amp;$B288&amp;"|"&amp;$D288,Empresas!$C$6:$CC$92,$G288+6+1,0),0))))</f>
        <v>2</v>
      </c>
      <c r="AC288" s="147">
        <f>IF(AND($I288="Si",L288=1),1,IF(AND($I288="Fisico",L288=1),1,IF(AND(L288=1,$I288="Electronico"),2,IF(L288=1,VLOOKUP($C288&amp;"|"&amp;$B288&amp;"|"&amp;$D288,Empresas!$C$6:$CC$92,$G288+6+1,0),0))))</f>
        <v>2</v>
      </c>
      <c r="AD288" s="147">
        <f>IF(AND($I288="Si",M288=1),1,IF(AND($I288="Fisico",M288=1),1,IF(AND(M288=1,$I288="Electronico"),2,IF(M288=1,VLOOKUP($C288&amp;"|"&amp;$B288&amp;"|"&amp;$D288,Empresas!$C$6:$CC$92,$G288+6+1,0),0))))</f>
        <v>2</v>
      </c>
      <c r="AE288" s="147">
        <f>IF(AND($I288="Si",N288=1),1,IF(AND($I288="Fisico",N288=1),1,IF(AND(N288=1,$I288="Electronico"),2,IF(N288=1,VLOOKUP($C288&amp;"|"&amp;$B288&amp;"|"&amp;$D288,Empresas!$C$6:$CC$92,$G288+6+1,0),0))))</f>
        <v>2</v>
      </c>
      <c r="AF288" s="147">
        <f>IF(AND($I288="Si",O288=1),1,IF(AND($I288="Fisico",O288=1),1,IF(AND(O288=1,$I288="Electronico"),2,IF(O288=1,VLOOKUP($C288&amp;"|"&amp;$B288&amp;"|"&amp;$D288,Empresas!$C$6:$CC$92,$G288+6+1,0),0))))</f>
        <v>2</v>
      </c>
      <c r="AG288" s="147">
        <f>IF(AND($I288="Si",P288=1),1,IF(AND($I288="Fisico",P288=1),1,IF(AND(P288=1,$I288="Electronico"),2,IF(P288=1,VLOOKUP($C288&amp;"|"&amp;$B288&amp;"|"&amp;$D288,Empresas!$C$6:$CC$92,$G288+6+1,0),0))))</f>
        <v>2</v>
      </c>
      <c r="AH288" s="147">
        <f>IF(AND($I288="Si",Q288=1),1,IF(AND($I288="Fisico",Q288=1),1,IF(AND(Q288=1,$I288="Electronico"),2,IF(Q288=1,VLOOKUP($C288&amp;"|"&amp;$B288&amp;"|"&amp;$D288,Empresas!$C$6:$CC$92,$G288+6+1,0),0))))</f>
        <v>2</v>
      </c>
      <c r="AI288" s="147">
        <f>IF(AND($I288="Si",R288=1),1,IF(AND($I288="Fisico",R288=1),1,IF(AND(R288=1,$I288="Electronico"),2,IF(R288=1,VLOOKUP($C288&amp;"|"&amp;$B288&amp;"|"&amp;$D288,Empresas!$C$6:$CC$92,$G288+6+1,0),0))))</f>
        <v>0</v>
      </c>
      <c r="AJ288" s="147">
        <f>IF(AND($I288="Si",S288=1),1,IF(AND($I288="Fisico",S288=1),1,IF(AND(S288=1,$I288="Electronico"),2,IF(S288=1,VLOOKUP($C288&amp;"|"&amp;$B288&amp;"|"&amp;$D288,Empresas!$C$6:$CC$92,$G288+6+1,0),0))))</f>
        <v>0</v>
      </c>
      <c r="AK288" s="147">
        <f>IF(AND($I288="Si",T288=1),1,IF(AND($I288="Fisico",T288=1),1,IF(AND(T288=1,$I288="Electronico"),2,IF(T288=1,VLOOKUP($C288&amp;"|"&amp;$B288&amp;"|"&amp;$D288,Empresas!$C$6:$CC$92,$G288+6+1,0),0))))</f>
        <v>0</v>
      </c>
      <c r="AL288" s="147">
        <f>IF(AND($I288="Si",U288=1),1,IF(AND($I288="Fisico",U288=1),1,IF(AND(U288=1,$I288="Electronico"),2,IF(U288=1,VLOOKUP($C288&amp;"|"&amp;$B288&amp;"|"&amp;$D288,Empresas!$C$6:$CC$92,$G288+6+1,0),0))))</f>
        <v>0</v>
      </c>
      <c r="AM288" s="149">
        <f t="shared" si="44"/>
        <v>16</v>
      </c>
      <c r="AN288" s="149">
        <f t="shared" si="45"/>
        <v>16</v>
      </c>
      <c r="AO288" s="152">
        <f t="shared" si="46"/>
        <v>1</v>
      </c>
    </row>
    <row r="289" spans="1:41" x14ac:dyDescent="0.25">
      <c r="A289" s="137" t="str">
        <f>VLOOKUP(D289,Empresas!$D$7:$F$91,3,0)</f>
        <v>Yulisa</v>
      </c>
      <c r="B289" s="138" t="str">
        <f>VLOOKUP(D289,Empresas!$D$7:$G$91,4,0)</f>
        <v>Mireya</v>
      </c>
      <c r="C289" s="138" t="s">
        <v>544</v>
      </c>
      <c r="D289" s="138" t="s">
        <v>202</v>
      </c>
      <c r="E289" s="138" t="str">
        <f>VLOOKUP(D289,Empresas!$D$7:$E$92,2,0)</f>
        <v>GARCIA ROJAS CINDY CONSUELO</v>
      </c>
      <c r="F289" s="138" t="s">
        <v>164</v>
      </c>
      <c r="G289" s="139">
        <f t="shared" si="49"/>
        <v>25</v>
      </c>
      <c r="H289" s="139" t="str">
        <f>VLOOKUP(D289,Empresas!$D$6:$L$92,7,0)</f>
        <v>Semestral</v>
      </c>
      <c r="I289" s="138" t="str">
        <f>VLOOKUP(VLOOKUP(D289&amp;"|"&amp;B289,Empresas!$I$7:$CB$92,G289,0),Tablas!$A$3:$B$5,2,0)</f>
        <v>No aplica</v>
      </c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 t="str">
        <f>VLOOKUP(D289,Empresas!$D$7:$CF$91,81,0)</f>
        <v>C</v>
      </c>
      <c r="W289" s="78" t="str">
        <f>VLOOKUP(D289,Empresas!$D$7:$M$91,10,0)</f>
        <v>Mype</v>
      </c>
      <c r="X289" s="69" t="str">
        <f t="shared" si="42"/>
        <v>SI</v>
      </c>
      <c r="Y289" s="153" t="str">
        <f t="shared" si="43"/>
        <v>No aplica</v>
      </c>
      <c r="Z289" s="147">
        <f>IF(Y289="No aplica",0,IF(I289="no",0,IF(I289="No aplica",0,IF(I289="Si",1,IF(I289="Fisico",1,IF(I289="Electronico",2,VLOOKUP(C289&amp;"|"&amp;B289&amp;"|"&amp;D289,Empresas!$C$6:$CC$92,G289+6+1,0)))))))</f>
        <v>0</v>
      </c>
      <c r="AA289" s="147">
        <f>IF(AND($I289="Si",J289=1),1,IF(AND($I289="Fisico",J289=1),1,IF(AND(J289=1,$I289="Electronico"),2,IF(J289=1,VLOOKUP($C289&amp;"|"&amp;$B289&amp;"|"&amp;$D289,Empresas!$C$6:$CC$92,$G289+6+1,0),0))))</f>
        <v>0</v>
      </c>
      <c r="AB289" s="147">
        <f>IF(AND($I289="Si",K289=1),1,IF(AND($I289="Fisico",K289=1),1,IF(AND(K289=1,$I289="Electronico"),2,IF(K289=1,VLOOKUP($C289&amp;"|"&amp;$B289&amp;"|"&amp;$D289,Empresas!$C$6:$CC$92,$G289+6+1,0),0))))</f>
        <v>0</v>
      </c>
      <c r="AC289" s="147">
        <f>IF(AND($I289="Si",L289=1),1,IF(AND($I289="Fisico",L289=1),1,IF(AND(L289=1,$I289="Electronico"),2,IF(L289=1,VLOOKUP($C289&amp;"|"&amp;$B289&amp;"|"&amp;$D289,Empresas!$C$6:$CC$92,$G289+6+1,0),0))))</f>
        <v>0</v>
      </c>
      <c r="AD289" s="147">
        <f>IF(AND($I289="Si",M289=1),1,IF(AND($I289="Fisico",M289=1),1,IF(AND(M289=1,$I289="Electronico"),2,IF(M289=1,VLOOKUP($C289&amp;"|"&amp;$B289&amp;"|"&amp;$D289,Empresas!$C$6:$CC$92,$G289+6+1,0),0))))</f>
        <v>0</v>
      </c>
      <c r="AE289" s="147">
        <f>IF(AND($I289="Si",N289=1),1,IF(AND($I289="Fisico",N289=1),1,IF(AND(N289=1,$I289="Electronico"),2,IF(N289=1,VLOOKUP($C289&amp;"|"&amp;$B289&amp;"|"&amp;$D289,Empresas!$C$6:$CC$92,$G289+6+1,0),0))))</f>
        <v>0</v>
      </c>
      <c r="AF289" s="147">
        <f>IF(AND($I289="Si",O289=1),1,IF(AND($I289="Fisico",O289=1),1,IF(AND(O289=1,$I289="Electronico"),2,IF(O289=1,VLOOKUP($C289&amp;"|"&amp;$B289&amp;"|"&amp;$D289,Empresas!$C$6:$CC$92,$G289+6+1,0),0))))</f>
        <v>0</v>
      </c>
      <c r="AG289" s="147">
        <f>IF(AND($I289="Si",P289=1),1,IF(AND($I289="Fisico",P289=1),1,IF(AND(P289=1,$I289="Electronico"),2,IF(P289=1,VLOOKUP($C289&amp;"|"&amp;$B289&amp;"|"&amp;$D289,Empresas!$C$6:$CC$92,$G289+6+1,0),0))))</f>
        <v>0</v>
      </c>
      <c r="AH289" s="147">
        <f>IF(AND($I289="Si",Q289=1),1,IF(AND($I289="Fisico",Q289=1),1,IF(AND(Q289=1,$I289="Electronico"),2,IF(Q289=1,VLOOKUP($C289&amp;"|"&amp;$B289&amp;"|"&amp;$D289,Empresas!$C$6:$CC$92,$G289+6+1,0),0))))</f>
        <v>0</v>
      </c>
      <c r="AI289" s="147">
        <f>IF(AND($I289="Si",R289=1),1,IF(AND($I289="Fisico",R289=1),1,IF(AND(R289=1,$I289="Electronico"),2,IF(R289=1,VLOOKUP($C289&amp;"|"&amp;$B289&amp;"|"&amp;$D289,Empresas!$C$6:$CC$92,$G289+6+1,0),0))))</f>
        <v>0</v>
      </c>
      <c r="AJ289" s="147">
        <f>IF(AND($I289="Si",S289=1),1,IF(AND($I289="Fisico",S289=1),1,IF(AND(S289=1,$I289="Electronico"),2,IF(S289=1,VLOOKUP($C289&amp;"|"&amp;$B289&amp;"|"&amp;$D289,Empresas!$C$6:$CC$92,$G289+6+1,0),0))))</f>
        <v>0</v>
      </c>
      <c r="AK289" s="147">
        <f>IF(AND($I289="Si",T289=1),1,IF(AND($I289="Fisico",T289=1),1,IF(AND(T289=1,$I289="Electronico"),2,IF(T289=1,VLOOKUP($C289&amp;"|"&amp;$B289&amp;"|"&amp;$D289,Empresas!$C$6:$CC$92,$G289+6+1,0),0))))</f>
        <v>0</v>
      </c>
      <c r="AL289" s="147">
        <f>IF(AND($I289="Si",U289=1),1,IF(AND($I289="Fisico",U289=1),1,IF(AND(U289=1,$I289="Electronico"),2,IF(U289=1,VLOOKUP($C289&amp;"|"&amp;$B289&amp;"|"&amp;$D289,Empresas!$C$6:$CC$92,$G289+6+1,0),0))))</f>
        <v>0</v>
      </c>
      <c r="AM289" s="149">
        <f t="shared" si="44"/>
        <v>0</v>
      </c>
      <c r="AN289" s="149">
        <f t="shared" si="45"/>
        <v>0</v>
      </c>
      <c r="AO289" s="152">
        <f t="shared" si="46"/>
        <v>0</v>
      </c>
    </row>
    <row r="290" spans="1:41" x14ac:dyDescent="0.25">
      <c r="A290" s="137" t="str">
        <f>VLOOKUP(D290,Empresas!$D$7:$F$91,3,0)</f>
        <v>Yulisa</v>
      </c>
      <c r="B290" s="138" t="str">
        <f>VLOOKUP(D290,Empresas!$D$7:$G$91,4,0)</f>
        <v>Mireya</v>
      </c>
      <c r="C290" s="138" t="s">
        <v>544</v>
      </c>
      <c r="D290" s="138" t="s">
        <v>202</v>
      </c>
      <c r="E290" s="138" t="str">
        <f>VLOOKUP(D290,Empresas!$D$7:$E$92,2,0)</f>
        <v>GARCIA ROJAS CINDY CONSUELO</v>
      </c>
      <c r="F290" s="138" t="s">
        <v>165</v>
      </c>
      <c r="G290" s="139">
        <f t="shared" si="49"/>
        <v>28</v>
      </c>
      <c r="H290" s="139" t="str">
        <f>VLOOKUP(D290,Empresas!$D$6:$L$92,7,0)</f>
        <v>Semestral</v>
      </c>
      <c r="I290" s="138" t="str">
        <f>VLOOKUP(VLOOKUP(D290&amp;"|"&amp;B290,Empresas!$I$7:$CB$92,G290,0),Tablas!$A$3:$B$5,2,0)</f>
        <v>No aplica</v>
      </c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 t="str">
        <f>VLOOKUP(D290,Empresas!$D$7:$CF$91,81,0)</f>
        <v>C</v>
      </c>
      <c r="W290" s="78" t="str">
        <f>VLOOKUP(D290,Empresas!$D$7:$M$91,10,0)</f>
        <v>Mype</v>
      </c>
      <c r="X290" s="69" t="str">
        <f t="shared" si="42"/>
        <v>SI</v>
      </c>
      <c r="Y290" s="153" t="str">
        <f t="shared" si="43"/>
        <v>No aplica</v>
      </c>
      <c r="Z290" s="147">
        <f>IF(Y290="No aplica",0,IF(I290="no",0,IF(I290="No aplica",0,IF(I290="Si",1,IF(I290="Fisico",1,IF(I290="Electronico",2,VLOOKUP(C290&amp;"|"&amp;B290&amp;"|"&amp;D290,Empresas!$C$6:$CC$92,G290+6+1,0)))))))</f>
        <v>0</v>
      </c>
      <c r="AA290" s="147">
        <f>IF(AND($I290="Si",J290=1),1,IF(AND($I290="Fisico",J290=1),1,IF(AND(J290=1,$I290="Electronico"),2,IF(J290=1,VLOOKUP($C290&amp;"|"&amp;$B290&amp;"|"&amp;$D290,Empresas!$C$6:$CC$92,$G290+6+1,0),0))))</f>
        <v>0</v>
      </c>
      <c r="AB290" s="147">
        <f>IF(AND($I290="Si",K290=1),1,IF(AND($I290="Fisico",K290=1),1,IF(AND(K290=1,$I290="Electronico"),2,IF(K290=1,VLOOKUP($C290&amp;"|"&amp;$B290&amp;"|"&amp;$D290,Empresas!$C$6:$CC$92,$G290+6+1,0),0))))</f>
        <v>0</v>
      </c>
      <c r="AC290" s="147">
        <f>IF(AND($I290="Si",L290=1),1,IF(AND($I290="Fisico",L290=1),1,IF(AND(L290=1,$I290="Electronico"),2,IF(L290=1,VLOOKUP($C290&amp;"|"&amp;$B290&amp;"|"&amp;$D290,Empresas!$C$6:$CC$92,$G290+6+1,0),0))))</f>
        <v>0</v>
      </c>
      <c r="AD290" s="147">
        <f>IF(AND($I290="Si",M290=1),1,IF(AND($I290="Fisico",M290=1),1,IF(AND(M290=1,$I290="Electronico"),2,IF(M290=1,VLOOKUP($C290&amp;"|"&amp;$B290&amp;"|"&amp;$D290,Empresas!$C$6:$CC$92,$G290+6+1,0),0))))</f>
        <v>0</v>
      </c>
      <c r="AE290" s="147">
        <f>IF(AND($I290="Si",N290=1),1,IF(AND($I290="Fisico",N290=1),1,IF(AND(N290=1,$I290="Electronico"),2,IF(N290=1,VLOOKUP($C290&amp;"|"&amp;$B290&amp;"|"&amp;$D290,Empresas!$C$6:$CC$92,$G290+6+1,0),0))))</f>
        <v>0</v>
      </c>
      <c r="AF290" s="147">
        <f>IF(AND($I290="Si",O290=1),1,IF(AND($I290="Fisico",O290=1),1,IF(AND(O290=1,$I290="Electronico"),2,IF(O290=1,VLOOKUP($C290&amp;"|"&amp;$B290&amp;"|"&amp;$D290,Empresas!$C$6:$CC$92,$G290+6+1,0),0))))</f>
        <v>0</v>
      </c>
      <c r="AG290" s="147">
        <f>IF(AND($I290="Si",P290=1),1,IF(AND($I290="Fisico",P290=1),1,IF(AND(P290=1,$I290="Electronico"),2,IF(P290=1,VLOOKUP($C290&amp;"|"&amp;$B290&amp;"|"&amp;$D290,Empresas!$C$6:$CC$92,$G290+6+1,0),0))))</f>
        <v>0</v>
      </c>
      <c r="AH290" s="147">
        <f>IF(AND($I290="Si",Q290=1),1,IF(AND($I290="Fisico",Q290=1),1,IF(AND(Q290=1,$I290="Electronico"),2,IF(Q290=1,VLOOKUP($C290&amp;"|"&amp;$B290&amp;"|"&amp;$D290,Empresas!$C$6:$CC$92,$G290+6+1,0),0))))</f>
        <v>0</v>
      </c>
      <c r="AI290" s="147">
        <f>IF(AND($I290="Si",R290=1),1,IF(AND($I290="Fisico",R290=1),1,IF(AND(R290=1,$I290="Electronico"),2,IF(R290=1,VLOOKUP($C290&amp;"|"&amp;$B290&amp;"|"&amp;$D290,Empresas!$C$6:$CC$92,$G290+6+1,0),0))))</f>
        <v>0</v>
      </c>
      <c r="AJ290" s="147">
        <f>IF(AND($I290="Si",S290=1),1,IF(AND($I290="Fisico",S290=1),1,IF(AND(S290=1,$I290="Electronico"),2,IF(S290=1,VLOOKUP($C290&amp;"|"&amp;$B290&amp;"|"&amp;$D290,Empresas!$C$6:$CC$92,$G290+6+1,0),0))))</f>
        <v>0</v>
      </c>
      <c r="AK290" s="147">
        <f>IF(AND($I290="Si",T290=1),1,IF(AND($I290="Fisico",T290=1),1,IF(AND(T290=1,$I290="Electronico"),2,IF(T290=1,VLOOKUP($C290&amp;"|"&amp;$B290&amp;"|"&amp;$D290,Empresas!$C$6:$CC$92,$G290+6+1,0),0))))</f>
        <v>0</v>
      </c>
      <c r="AL290" s="147">
        <f>IF(AND($I290="Si",U290=1),1,IF(AND($I290="Fisico",U290=1),1,IF(AND(U290=1,$I290="Electronico"),2,IF(U290=1,VLOOKUP($C290&amp;"|"&amp;$B290&amp;"|"&amp;$D290,Empresas!$C$6:$CC$92,$G290+6+1,0),0))))</f>
        <v>0</v>
      </c>
      <c r="AM290" s="149">
        <f t="shared" si="44"/>
        <v>0</v>
      </c>
      <c r="AN290" s="149">
        <f t="shared" si="45"/>
        <v>0</v>
      </c>
      <c r="AO290" s="152">
        <f t="shared" si="46"/>
        <v>0</v>
      </c>
    </row>
    <row r="291" spans="1:41" x14ac:dyDescent="0.25">
      <c r="A291" s="137" t="str">
        <f>VLOOKUP(D291,Empresas!$D$7:$F$91,3,0)</f>
        <v>Yulisa</v>
      </c>
      <c r="B291" s="138" t="str">
        <f>VLOOKUP(D291,Empresas!$D$7:$G$91,4,0)</f>
        <v>Mireya</v>
      </c>
      <c r="C291" s="138" t="s">
        <v>544</v>
      </c>
      <c r="D291" s="138" t="s">
        <v>202</v>
      </c>
      <c r="E291" s="138" t="str">
        <f>VLOOKUP(D291,Empresas!$D$7:$E$92,2,0)</f>
        <v>GARCIA ROJAS CINDY CONSUELO</v>
      </c>
      <c r="F291" s="138" t="s">
        <v>166</v>
      </c>
      <c r="G291" s="139">
        <f t="shared" si="49"/>
        <v>31</v>
      </c>
      <c r="H291" s="139" t="str">
        <f>VLOOKUP(D291,Empresas!$D$6:$L$92,7,0)</f>
        <v>Semestral</v>
      </c>
      <c r="I291" s="138" t="str">
        <f>VLOOKUP(VLOOKUP(D291&amp;"|"&amp;B291,Empresas!$I$7:$CB$92,G291,0),Tablas!$A$3:$B$5,2,0)</f>
        <v>No aplica</v>
      </c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 t="str">
        <f>VLOOKUP(D291,Empresas!$D$7:$CF$91,81,0)</f>
        <v>C</v>
      </c>
      <c r="W291" s="78" t="str">
        <f>VLOOKUP(D291,Empresas!$D$7:$M$91,10,0)</f>
        <v>Mype</v>
      </c>
      <c r="X291" s="69" t="str">
        <f t="shared" si="42"/>
        <v>SI</v>
      </c>
      <c r="Y291" s="153" t="str">
        <f t="shared" si="43"/>
        <v>No aplica</v>
      </c>
      <c r="Z291" s="147">
        <f>IF(Y291="No aplica",0,IF(I291="no",0,IF(I291="No aplica",0,IF(I291="Si",1,IF(I291="Fisico",1,IF(I291="Electronico",2,VLOOKUP(C291&amp;"|"&amp;B291&amp;"|"&amp;D291,Empresas!$C$6:$CC$92,G291+6+1,0)))))))</f>
        <v>0</v>
      </c>
      <c r="AA291" s="147">
        <f>IF(AND($I291="Si",J291=1),1,IF(AND($I291="Fisico",J291=1),1,IF(AND(J291=1,$I291="Electronico"),2,IF(J291=1,VLOOKUP($C291&amp;"|"&amp;$B291&amp;"|"&amp;$D291,Empresas!$C$6:$CC$92,$G291+6+1,0),0))))</f>
        <v>0</v>
      </c>
      <c r="AB291" s="147">
        <f>IF(AND($I291="Si",K291=1),1,IF(AND($I291="Fisico",K291=1),1,IF(AND(K291=1,$I291="Electronico"),2,IF(K291=1,VLOOKUP($C291&amp;"|"&amp;$B291&amp;"|"&amp;$D291,Empresas!$C$6:$CC$92,$G291+6+1,0),0))))</f>
        <v>0</v>
      </c>
      <c r="AC291" s="147">
        <f>IF(AND($I291="Si",L291=1),1,IF(AND($I291="Fisico",L291=1),1,IF(AND(L291=1,$I291="Electronico"),2,IF(L291=1,VLOOKUP($C291&amp;"|"&amp;$B291&amp;"|"&amp;$D291,Empresas!$C$6:$CC$92,$G291+6+1,0),0))))</f>
        <v>0</v>
      </c>
      <c r="AD291" s="147">
        <f>IF(AND($I291="Si",M291=1),1,IF(AND($I291="Fisico",M291=1),1,IF(AND(M291=1,$I291="Electronico"),2,IF(M291=1,VLOOKUP($C291&amp;"|"&amp;$B291&amp;"|"&amp;$D291,Empresas!$C$6:$CC$92,$G291+6+1,0),0))))</f>
        <v>0</v>
      </c>
      <c r="AE291" s="147">
        <f>IF(AND($I291="Si",N291=1),1,IF(AND($I291="Fisico",N291=1),1,IF(AND(N291=1,$I291="Electronico"),2,IF(N291=1,VLOOKUP($C291&amp;"|"&amp;$B291&amp;"|"&amp;$D291,Empresas!$C$6:$CC$92,$G291+6+1,0),0))))</f>
        <v>0</v>
      </c>
      <c r="AF291" s="147">
        <f>IF(AND($I291="Si",O291=1),1,IF(AND($I291="Fisico",O291=1),1,IF(AND(O291=1,$I291="Electronico"),2,IF(O291=1,VLOOKUP($C291&amp;"|"&amp;$B291&amp;"|"&amp;$D291,Empresas!$C$6:$CC$92,$G291+6+1,0),0))))</f>
        <v>0</v>
      </c>
      <c r="AG291" s="147">
        <f>IF(AND($I291="Si",P291=1),1,IF(AND($I291="Fisico",P291=1),1,IF(AND(P291=1,$I291="Electronico"),2,IF(P291=1,VLOOKUP($C291&amp;"|"&amp;$B291&amp;"|"&amp;$D291,Empresas!$C$6:$CC$92,$G291+6+1,0),0))))</f>
        <v>0</v>
      </c>
      <c r="AH291" s="147">
        <f>IF(AND($I291="Si",Q291=1),1,IF(AND($I291="Fisico",Q291=1),1,IF(AND(Q291=1,$I291="Electronico"),2,IF(Q291=1,VLOOKUP($C291&amp;"|"&amp;$B291&amp;"|"&amp;$D291,Empresas!$C$6:$CC$92,$G291+6+1,0),0))))</f>
        <v>0</v>
      </c>
      <c r="AI291" s="147">
        <f>IF(AND($I291="Si",R291=1),1,IF(AND($I291="Fisico",R291=1),1,IF(AND(R291=1,$I291="Electronico"),2,IF(R291=1,VLOOKUP($C291&amp;"|"&amp;$B291&amp;"|"&amp;$D291,Empresas!$C$6:$CC$92,$G291+6+1,0),0))))</f>
        <v>0</v>
      </c>
      <c r="AJ291" s="147">
        <f>IF(AND($I291="Si",S291=1),1,IF(AND($I291="Fisico",S291=1),1,IF(AND(S291=1,$I291="Electronico"),2,IF(S291=1,VLOOKUP($C291&amp;"|"&amp;$B291&amp;"|"&amp;$D291,Empresas!$C$6:$CC$92,$G291+6+1,0),0))))</f>
        <v>0</v>
      </c>
      <c r="AK291" s="147">
        <f>IF(AND($I291="Si",T291=1),1,IF(AND($I291="Fisico",T291=1),1,IF(AND(T291=1,$I291="Electronico"),2,IF(T291=1,VLOOKUP($C291&amp;"|"&amp;$B291&amp;"|"&amp;$D291,Empresas!$C$6:$CC$92,$G291+6+1,0),0))))</f>
        <v>0</v>
      </c>
      <c r="AL291" s="147">
        <f>IF(AND($I291="Si",U291=1),1,IF(AND($I291="Fisico",U291=1),1,IF(AND(U291=1,$I291="Electronico"),2,IF(U291=1,VLOOKUP($C291&amp;"|"&amp;$B291&amp;"|"&amp;$D291,Empresas!$C$6:$CC$92,$G291+6+1,0),0))))</f>
        <v>0</v>
      </c>
      <c r="AM291" s="149">
        <f t="shared" si="44"/>
        <v>0</v>
      </c>
      <c r="AN291" s="149">
        <f t="shared" si="45"/>
        <v>0</v>
      </c>
      <c r="AO291" s="152">
        <f t="shared" si="46"/>
        <v>0</v>
      </c>
    </row>
    <row r="292" spans="1:41" x14ac:dyDescent="0.25">
      <c r="A292" s="137" t="str">
        <f>VLOOKUP(D292,Empresas!$D$7:$F$91,3,0)</f>
        <v>Yulisa</v>
      </c>
      <c r="B292" s="138" t="str">
        <f>VLOOKUP(D292,Empresas!$D$7:$G$91,4,0)</f>
        <v>Mireya</v>
      </c>
      <c r="C292" s="138" t="s">
        <v>544</v>
      </c>
      <c r="D292" s="138" t="s">
        <v>202</v>
      </c>
      <c r="E292" s="138" t="str">
        <f>VLOOKUP(D292,Empresas!$D$7:$E$92,2,0)</f>
        <v>GARCIA ROJAS CINDY CONSUELO</v>
      </c>
      <c r="F292" s="138" t="s">
        <v>167</v>
      </c>
      <c r="G292" s="139">
        <f t="shared" si="49"/>
        <v>34</v>
      </c>
      <c r="H292" s="139" t="str">
        <f>VLOOKUP(D292,Empresas!$D$6:$L$92,7,0)</f>
        <v>Semestral</v>
      </c>
      <c r="I292" s="138" t="str">
        <f>VLOOKUP(VLOOKUP(D292&amp;"|"&amp;B292,Empresas!$I$7:$CB$92,G292,0),Tablas!$A$3:$B$5,2,0)</f>
        <v>No aplica</v>
      </c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 t="str">
        <f>VLOOKUP(D292,Empresas!$D$7:$CF$91,81,0)</f>
        <v>C</v>
      </c>
      <c r="W292" s="78" t="str">
        <f>VLOOKUP(D292,Empresas!$D$7:$M$91,10,0)</f>
        <v>Mype</v>
      </c>
      <c r="X292" s="69" t="str">
        <f t="shared" si="42"/>
        <v>SI</v>
      </c>
      <c r="Y292" s="153" t="str">
        <f t="shared" si="43"/>
        <v>No aplica</v>
      </c>
      <c r="Z292" s="147">
        <f>IF(Y292="No aplica",0,IF(I292="no",0,IF(I292="No aplica",0,IF(I292="Si",1,IF(I292="Fisico",1,IF(I292="Electronico",2,VLOOKUP(C292&amp;"|"&amp;B292&amp;"|"&amp;D292,Empresas!$C$6:$CC$92,G292+6+1,0)))))))</f>
        <v>0</v>
      </c>
      <c r="AA292" s="147">
        <f>IF(AND($I292="Si",J292=1),1,IF(AND($I292="Fisico",J292=1),1,IF(AND(J292=1,$I292="Electronico"),2,IF(J292=1,VLOOKUP($C292&amp;"|"&amp;$B292&amp;"|"&amp;$D292,Empresas!$C$6:$CC$92,$G292+6+1,0),0))))</f>
        <v>0</v>
      </c>
      <c r="AB292" s="147">
        <f>IF(AND($I292="Si",K292=1),1,IF(AND($I292="Fisico",K292=1),1,IF(AND(K292=1,$I292="Electronico"),2,IF(K292=1,VLOOKUP($C292&amp;"|"&amp;$B292&amp;"|"&amp;$D292,Empresas!$C$6:$CC$92,$G292+6+1,0),0))))</f>
        <v>0</v>
      </c>
      <c r="AC292" s="147">
        <f>IF(AND($I292="Si",L292=1),1,IF(AND($I292="Fisico",L292=1),1,IF(AND(L292=1,$I292="Electronico"),2,IF(L292=1,VLOOKUP($C292&amp;"|"&amp;$B292&amp;"|"&amp;$D292,Empresas!$C$6:$CC$92,$G292+6+1,0),0))))</f>
        <v>0</v>
      </c>
      <c r="AD292" s="147">
        <f>IF(AND($I292="Si",M292=1),1,IF(AND($I292="Fisico",M292=1),1,IF(AND(M292=1,$I292="Electronico"),2,IF(M292=1,VLOOKUP($C292&amp;"|"&amp;$B292&amp;"|"&amp;$D292,Empresas!$C$6:$CC$92,$G292+6+1,0),0))))</f>
        <v>0</v>
      </c>
      <c r="AE292" s="147">
        <f>IF(AND($I292="Si",N292=1),1,IF(AND($I292="Fisico",N292=1),1,IF(AND(N292=1,$I292="Electronico"),2,IF(N292=1,VLOOKUP($C292&amp;"|"&amp;$B292&amp;"|"&amp;$D292,Empresas!$C$6:$CC$92,$G292+6+1,0),0))))</f>
        <v>0</v>
      </c>
      <c r="AF292" s="147">
        <f>IF(AND($I292="Si",O292=1),1,IF(AND($I292="Fisico",O292=1),1,IF(AND(O292=1,$I292="Electronico"),2,IF(O292=1,VLOOKUP($C292&amp;"|"&amp;$B292&amp;"|"&amp;$D292,Empresas!$C$6:$CC$92,$G292+6+1,0),0))))</f>
        <v>0</v>
      </c>
      <c r="AG292" s="147">
        <f>IF(AND($I292="Si",P292=1),1,IF(AND($I292="Fisico",P292=1),1,IF(AND(P292=1,$I292="Electronico"),2,IF(P292=1,VLOOKUP($C292&amp;"|"&amp;$B292&amp;"|"&amp;$D292,Empresas!$C$6:$CC$92,$G292+6+1,0),0))))</f>
        <v>0</v>
      </c>
      <c r="AH292" s="147">
        <f>IF(AND($I292="Si",Q292=1),1,IF(AND($I292="Fisico",Q292=1),1,IF(AND(Q292=1,$I292="Electronico"),2,IF(Q292=1,VLOOKUP($C292&amp;"|"&amp;$B292&amp;"|"&amp;$D292,Empresas!$C$6:$CC$92,$G292+6+1,0),0))))</f>
        <v>0</v>
      </c>
      <c r="AI292" s="147">
        <f>IF(AND($I292="Si",R292=1),1,IF(AND($I292="Fisico",R292=1),1,IF(AND(R292=1,$I292="Electronico"),2,IF(R292=1,VLOOKUP($C292&amp;"|"&amp;$B292&amp;"|"&amp;$D292,Empresas!$C$6:$CC$92,$G292+6+1,0),0))))</f>
        <v>0</v>
      </c>
      <c r="AJ292" s="147">
        <f>IF(AND($I292="Si",S292=1),1,IF(AND($I292="Fisico",S292=1),1,IF(AND(S292=1,$I292="Electronico"),2,IF(S292=1,VLOOKUP($C292&amp;"|"&amp;$B292&amp;"|"&amp;$D292,Empresas!$C$6:$CC$92,$G292+6+1,0),0))))</f>
        <v>0</v>
      </c>
      <c r="AK292" s="147">
        <f>IF(AND($I292="Si",T292=1),1,IF(AND($I292="Fisico",T292=1),1,IF(AND(T292=1,$I292="Electronico"),2,IF(T292=1,VLOOKUP($C292&amp;"|"&amp;$B292&amp;"|"&amp;$D292,Empresas!$C$6:$CC$92,$G292+6+1,0),0))))</f>
        <v>0</v>
      </c>
      <c r="AL292" s="147">
        <f>IF(AND($I292="Si",U292=1),1,IF(AND($I292="Fisico",U292=1),1,IF(AND(U292=1,$I292="Electronico"),2,IF(U292=1,VLOOKUP($C292&amp;"|"&amp;$B292&amp;"|"&amp;$D292,Empresas!$C$6:$CC$92,$G292+6+1,0),0))))</f>
        <v>0</v>
      </c>
      <c r="AM292" s="149">
        <f t="shared" si="44"/>
        <v>0</v>
      </c>
      <c r="AN292" s="149">
        <f t="shared" si="45"/>
        <v>0</v>
      </c>
      <c r="AO292" s="152">
        <f t="shared" si="46"/>
        <v>0</v>
      </c>
    </row>
    <row r="293" spans="1:41" x14ac:dyDescent="0.25">
      <c r="A293" s="137" t="str">
        <f>VLOOKUP(D293,Empresas!$D$7:$F$91,3,0)</f>
        <v>Yulisa</v>
      </c>
      <c r="B293" s="138" t="str">
        <f>VLOOKUP(D293,Empresas!$D$7:$G$91,4,0)</f>
        <v>Mireya</v>
      </c>
      <c r="C293" s="138" t="s">
        <v>544</v>
      </c>
      <c r="D293" s="138" t="s">
        <v>202</v>
      </c>
      <c r="E293" s="138" t="str">
        <f>VLOOKUP(D293,Empresas!$D$7:$E$92,2,0)</f>
        <v>GARCIA ROJAS CINDY CONSUELO</v>
      </c>
      <c r="F293" s="138" t="s">
        <v>168</v>
      </c>
      <c r="G293" s="139">
        <f t="shared" si="49"/>
        <v>37</v>
      </c>
      <c r="H293" s="139" t="str">
        <f>VLOOKUP(D293,Empresas!$D$6:$L$92,7,0)</f>
        <v>Semestral</v>
      </c>
      <c r="I293" s="138" t="str">
        <f>VLOOKUP(VLOOKUP(D293&amp;"|"&amp;B293,Empresas!$I$7:$CB$92,G293,0),Tablas!$A$3:$B$5,2,0)</f>
        <v>Registro y analisis</v>
      </c>
      <c r="J293" s="78">
        <v>1</v>
      </c>
      <c r="K293" s="78">
        <v>1</v>
      </c>
      <c r="L293" s="78">
        <v>1</v>
      </c>
      <c r="M293" s="78">
        <v>1</v>
      </c>
      <c r="N293" s="78">
        <v>1</v>
      </c>
      <c r="O293" s="78">
        <v>1</v>
      </c>
      <c r="P293" s="78">
        <v>1</v>
      </c>
      <c r="Q293" s="78">
        <v>2</v>
      </c>
      <c r="R293" s="78"/>
      <c r="S293" s="78"/>
      <c r="T293" s="78"/>
      <c r="U293" s="78"/>
      <c r="V293" s="78" t="str">
        <f>VLOOKUP(D293,Empresas!$D$7:$CF$91,81,0)</f>
        <v>C</v>
      </c>
      <c r="W293" s="78" t="str">
        <f>VLOOKUP(D293,Empresas!$D$7:$M$91,10,0)</f>
        <v>Mype</v>
      </c>
      <c r="X293" s="69" t="str">
        <f t="shared" si="42"/>
        <v>SI</v>
      </c>
      <c r="Y293" s="153" t="str">
        <f t="shared" si="43"/>
        <v>Si aplica</v>
      </c>
      <c r="Z293" s="147">
        <f>IF(Y293="No aplica",0,IF(I293="no",0,IF(I293="No aplica",0,IF(I293="Si",1,IF(I293="Fisico",1,IF(I293="Electronico",2,VLOOKUP(C293&amp;"|"&amp;B293&amp;"|"&amp;D293,Empresas!$C$6:$CC$92,G293+6+1,0)))))))</f>
        <v>2</v>
      </c>
      <c r="AA293" s="147">
        <f>IF(AND($I293="Si",J293=1),1,IF(AND($I293="Fisico",J293=1),1,IF(AND(J293=1,$I293="Electronico"),2,IF(J293=1,VLOOKUP($C293&amp;"|"&amp;$B293&amp;"|"&amp;$D293,Empresas!$C$6:$CC$92,$G293+6+1,0),0))))</f>
        <v>2</v>
      </c>
      <c r="AB293" s="147">
        <f>IF(AND($I293="Si",K293=1),1,IF(AND($I293="Fisico",K293=1),1,IF(AND(K293=1,$I293="Electronico"),2,IF(K293=1,VLOOKUP($C293&amp;"|"&amp;$B293&amp;"|"&amp;$D293,Empresas!$C$6:$CC$92,$G293+6+1,0),0))))</f>
        <v>2</v>
      </c>
      <c r="AC293" s="147">
        <f>IF(AND($I293="Si",L293=1),1,IF(AND($I293="Fisico",L293=1),1,IF(AND(L293=1,$I293="Electronico"),2,IF(L293=1,VLOOKUP($C293&amp;"|"&amp;$B293&amp;"|"&amp;$D293,Empresas!$C$6:$CC$92,$G293+6+1,0),0))))</f>
        <v>2</v>
      </c>
      <c r="AD293" s="147">
        <f>IF(AND($I293="Si",M293=1),1,IF(AND($I293="Fisico",M293=1),1,IF(AND(M293=1,$I293="Electronico"),2,IF(M293=1,VLOOKUP($C293&amp;"|"&amp;$B293&amp;"|"&amp;$D293,Empresas!$C$6:$CC$92,$G293+6+1,0),0))))</f>
        <v>2</v>
      </c>
      <c r="AE293" s="147">
        <f>IF(AND($I293="Si",N293=1),1,IF(AND($I293="Fisico",N293=1),1,IF(AND(N293=1,$I293="Electronico"),2,IF(N293=1,VLOOKUP($C293&amp;"|"&amp;$B293&amp;"|"&amp;$D293,Empresas!$C$6:$CC$92,$G293+6+1,0),0))))</f>
        <v>2</v>
      </c>
      <c r="AF293" s="147">
        <f>IF(AND($I293="Si",O293=1),1,IF(AND($I293="Fisico",O293=1),1,IF(AND(O293=1,$I293="Electronico"),2,IF(O293=1,VLOOKUP($C293&amp;"|"&amp;$B293&amp;"|"&amp;$D293,Empresas!$C$6:$CC$92,$G293+6+1,0),0))))</f>
        <v>2</v>
      </c>
      <c r="AG293" s="147">
        <f>IF(AND($I293="Si",P293=1),1,IF(AND($I293="Fisico",P293=1),1,IF(AND(P293=1,$I293="Electronico"),2,IF(P293=1,VLOOKUP($C293&amp;"|"&amp;$B293&amp;"|"&amp;$D293,Empresas!$C$6:$CC$92,$G293+6+1,0),0))))</f>
        <v>2</v>
      </c>
      <c r="AH293" s="147">
        <f>IF(AND($I293="Si",Q293=1),1,IF(AND($I293="Fisico",Q293=1),1,IF(AND(Q293=1,$I293="Electronico"),2,IF(Q293=1,VLOOKUP($C293&amp;"|"&amp;$B293&amp;"|"&amp;$D293,Empresas!$C$6:$CC$92,$G293+6+1,0),0))))</f>
        <v>0</v>
      </c>
      <c r="AI293" s="147">
        <f>IF(AND($I293="Si",R293=1),1,IF(AND($I293="Fisico",R293=1),1,IF(AND(R293=1,$I293="Electronico"),2,IF(R293=1,VLOOKUP($C293&amp;"|"&amp;$B293&amp;"|"&amp;$D293,Empresas!$C$6:$CC$92,$G293+6+1,0),0))))</f>
        <v>0</v>
      </c>
      <c r="AJ293" s="147">
        <f>IF(AND($I293="Si",S293=1),1,IF(AND($I293="Fisico",S293=1),1,IF(AND(S293=1,$I293="Electronico"),2,IF(S293=1,VLOOKUP($C293&amp;"|"&amp;$B293&amp;"|"&amp;$D293,Empresas!$C$6:$CC$92,$G293+6+1,0),0))))</f>
        <v>0</v>
      </c>
      <c r="AK293" s="147">
        <f>IF(AND($I293="Si",T293=1),1,IF(AND($I293="Fisico",T293=1),1,IF(AND(T293=1,$I293="Electronico"),2,IF(T293=1,VLOOKUP($C293&amp;"|"&amp;$B293&amp;"|"&amp;$D293,Empresas!$C$6:$CC$92,$G293+6+1,0),0))))</f>
        <v>0</v>
      </c>
      <c r="AL293" s="147">
        <f>IF(AND($I293="Si",U293=1),1,IF(AND($I293="Fisico",U293=1),1,IF(AND(U293=1,$I293="Electronico"),2,IF(U293=1,VLOOKUP($C293&amp;"|"&amp;$B293&amp;"|"&amp;$D293,Empresas!$C$6:$CC$92,$G293+6+1,0),0))))</f>
        <v>0</v>
      </c>
      <c r="AM293" s="149">
        <f t="shared" si="44"/>
        <v>14</v>
      </c>
      <c r="AN293" s="149">
        <f t="shared" si="45"/>
        <v>16</v>
      </c>
      <c r="AO293" s="152">
        <f t="shared" si="46"/>
        <v>0.875</v>
      </c>
    </row>
    <row r="294" spans="1:41" x14ac:dyDescent="0.25">
      <c r="A294" s="137" t="str">
        <f>VLOOKUP(D294,Empresas!$D$7:$F$91,3,0)</f>
        <v>Yulisa</v>
      </c>
      <c r="B294" s="138" t="str">
        <f>VLOOKUP(D294,Empresas!$D$7:$G$91,4,0)</f>
        <v>Mireya</v>
      </c>
      <c r="C294" s="138" t="s">
        <v>544</v>
      </c>
      <c r="D294" s="138" t="s">
        <v>202</v>
      </c>
      <c r="E294" s="138" t="str">
        <f>VLOOKUP(D294,Empresas!$D$7:$E$92,2,0)</f>
        <v>GARCIA ROJAS CINDY CONSUELO</v>
      </c>
      <c r="F294" s="138" t="s">
        <v>169</v>
      </c>
      <c r="G294" s="139">
        <f t="shared" si="49"/>
        <v>40</v>
      </c>
      <c r="H294" s="139" t="str">
        <f>VLOOKUP(D294,Empresas!$D$6:$L$92,7,0)</f>
        <v>Semestral</v>
      </c>
      <c r="I294" s="138" t="str">
        <f>VLOOKUP(VLOOKUP(D294&amp;"|"&amp;B294,Empresas!$I$7:$CB$92,G294,0),Tablas!$A$3:$B$5,2,0)</f>
        <v>No aplica</v>
      </c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 t="str">
        <f>VLOOKUP(D294,Empresas!$D$7:$CF$91,81,0)</f>
        <v>C</v>
      </c>
      <c r="W294" s="78" t="str">
        <f>VLOOKUP(D294,Empresas!$D$7:$M$91,10,0)</f>
        <v>Mype</v>
      </c>
      <c r="X294" s="69" t="str">
        <f t="shared" si="42"/>
        <v>SI</v>
      </c>
      <c r="Y294" s="153" t="str">
        <f t="shared" si="43"/>
        <v>No aplica</v>
      </c>
      <c r="Z294" s="147">
        <f>IF(Y294="No aplica",0,IF(I294="no",0,IF(I294="No aplica",0,IF(I294="Si",1,IF(I294="Fisico",1,IF(I294="Electronico",2,VLOOKUP(C294&amp;"|"&amp;B294&amp;"|"&amp;D294,Empresas!$C$6:$CC$92,G294+6+1,0)))))))</f>
        <v>0</v>
      </c>
      <c r="AA294" s="147">
        <f>IF(AND($I294="Si",J294=1),1,IF(AND($I294="Fisico",J294=1),1,IF(AND(J294=1,$I294="Electronico"),2,IF(J294=1,VLOOKUP($C294&amp;"|"&amp;$B294&amp;"|"&amp;$D294,Empresas!$C$6:$CC$92,$G294+6+1,0),0))))</f>
        <v>0</v>
      </c>
      <c r="AB294" s="147">
        <f>IF(AND($I294="Si",K294=1),1,IF(AND($I294="Fisico",K294=1),1,IF(AND(K294=1,$I294="Electronico"),2,IF(K294=1,VLOOKUP($C294&amp;"|"&amp;$B294&amp;"|"&amp;$D294,Empresas!$C$6:$CC$92,$G294+6+1,0),0))))</f>
        <v>0</v>
      </c>
      <c r="AC294" s="147">
        <f>IF(AND($I294="Si",L294=1),1,IF(AND($I294="Fisico",L294=1),1,IF(AND(L294=1,$I294="Electronico"),2,IF(L294=1,VLOOKUP($C294&amp;"|"&amp;$B294&amp;"|"&amp;$D294,Empresas!$C$6:$CC$92,$G294+6+1,0),0))))</f>
        <v>0</v>
      </c>
      <c r="AD294" s="147">
        <f>IF(AND($I294="Si",M294=1),1,IF(AND($I294="Fisico",M294=1),1,IF(AND(M294=1,$I294="Electronico"),2,IF(M294=1,VLOOKUP($C294&amp;"|"&amp;$B294&amp;"|"&amp;$D294,Empresas!$C$6:$CC$92,$G294+6+1,0),0))))</f>
        <v>0</v>
      </c>
      <c r="AE294" s="147">
        <f>IF(AND($I294="Si",N294=1),1,IF(AND($I294="Fisico",N294=1),1,IF(AND(N294=1,$I294="Electronico"),2,IF(N294=1,VLOOKUP($C294&amp;"|"&amp;$B294&amp;"|"&amp;$D294,Empresas!$C$6:$CC$92,$G294+6+1,0),0))))</f>
        <v>0</v>
      </c>
      <c r="AF294" s="147">
        <f>IF(AND($I294="Si",O294=1),1,IF(AND($I294="Fisico",O294=1),1,IF(AND(O294=1,$I294="Electronico"),2,IF(O294=1,VLOOKUP($C294&amp;"|"&amp;$B294&amp;"|"&amp;$D294,Empresas!$C$6:$CC$92,$G294+6+1,0),0))))</f>
        <v>0</v>
      </c>
      <c r="AG294" s="147">
        <f>IF(AND($I294="Si",P294=1),1,IF(AND($I294="Fisico",P294=1),1,IF(AND(P294=1,$I294="Electronico"),2,IF(P294=1,VLOOKUP($C294&amp;"|"&amp;$B294&amp;"|"&amp;$D294,Empresas!$C$6:$CC$92,$G294+6+1,0),0))))</f>
        <v>0</v>
      </c>
      <c r="AH294" s="147">
        <f>IF(AND($I294="Si",Q294=1),1,IF(AND($I294="Fisico",Q294=1),1,IF(AND(Q294=1,$I294="Electronico"),2,IF(Q294=1,VLOOKUP($C294&amp;"|"&amp;$B294&amp;"|"&amp;$D294,Empresas!$C$6:$CC$92,$G294+6+1,0),0))))</f>
        <v>0</v>
      </c>
      <c r="AI294" s="147">
        <f>IF(AND($I294="Si",R294=1),1,IF(AND($I294="Fisico",R294=1),1,IF(AND(R294=1,$I294="Electronico"),2,IF(R294=1,VLOOKUP($C294&amp;"|"&amp;$B294&amp;"|"&amp;$D294,Empresas!$C$6:$CC$92,$G294+6+1,0),0))))</f>
        <v>0</v>
      </c>
      <c r="AJ294" s="147">
        <f>IF(AND($I294="Si",S294=1),1,IF(AND($I294="Fisico",S294=1),1,IF(AND(S294=1,$I294="Electronico"),2,IF(S294=1,VLOOKUP($C294&amp;"|"&amp;$B294&amp;"|"&amp;$D294,Empresas!$C$6:$CC$92,$G294+6+1,0),0))))</f>
        <v>0</v>
      </c>
      <c r="AK294" s="147">
        <f>IF(AND($I294="Si",T294=1),1,IF(AND($I294="Fisico",T294=1),1,IF(AND(T294=1,$I294="Electronico"),2,IF(T294=1,VLOOKUP($C294&amp;"|"&amp;$B294&amp;"|"&amp;$D294,Empresas!$C$6:$CC$92,$G294+6+1,0),0))))</f>
        <v>0</v>
      </c>
      <c r="AL294" s="147">
        <f>IF(AND($I294="Si",U294=1),1,IF(AND($I294="Fisico",U294=1),1,IF(AND(U294=1,$I294="Electronico"),2,IF(U294=1,VLOOKUP($C294&amp;"|"&amp;$B294&amp;"|"&amp;$D294,Empresas!$C$6:$CC$92,$G294+6+1,0),0))))</f>
        <v>0</v>
      </c>
      <c r="AM294" s="149">
        <f t="shared" si="44"/>
        <v>0</v>
      </c>
      <c r="AN294" s="149">
        <f t="shared" si="45"/>
        <v>0</v>
      </c>
      <c r="AO294" s="152">
        <f t="shared" si="46"/>
        <v>0</v>
      </c>
    </row>
    <row r="295" spans="1:41" x14ac:dyDescent="0.25">
      <c r="A295" s="137" t="str">
        <f>VLOOKUP(D295,Empresas!$D$7:$F$91,3,0)</f>
        <v>Yulisa</v>
      </c>
      <c r="B295" s="138" t="str">
        <f>VLOOKUP(D295,Empresas!$D$7:$G$91,4,0)</f>
        <v>Mireya</v>
      </c>
      <c r="C295" s="138" t="s">
        <v>544</v>
      </c>
      <c r="D295" s="138" t="s">
        <v>202</v>
      </c>
      <c r="E295" s="138" t="str">
        <f>VLOOKUP(D295,Empresas!$D$7:$E$92,2,0)</f>
        <v>GARCIA ROJAS CINDY CONSUELO</v>
      </c>
      <c r="F295" s="138" t="s">
        <v>170</v>
      </c>
      <c r="G295" s="139">
        <f t="shared" si="49"/>
        <v>43</v>
      </c>
      <c r="H295" s="139" t="str">
        <f>VLOOKUP(D295,Empresas!$D$6:$L$92,7,0)</f>
        <v>Semestral</v>
      </c>
      <c r="I295" s="138" t="str">
        <f>VLOOKUP(VLOOKUP(D295&amp;"|"&amp;B295,Empresas!$I$7:$CB$92,G295,0),Tablas!$A$3:$B$5,2,0)</f>
        <v>No aplica</v>
      </c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 t="str">
        <f>VLOOKUP(D295,Empresas!$D$7:$CF$91,81,0)</f>
        <v>C</v>
      </c>
      <c r="W295" s="78" t="str">
        <f>VLOOKUP(D295,Empresas!$D$7:$M$91,10,0)</f>
        <v>Mype</v>
      </c>
      <c r="X295" s="69" t="str">
        <f t="shared" si="42"/>
        <v>SI</v>
      </c>
      <c r="Y295" s="153" t="str">
        <f t="shared" si="43"/>
        <v>No aplica</v>
      </c>
      <c r="Z295" s="147">
        <f>IF(Y295="No aplica",0,IF(I295="no",0,IF(I295="No aplica",0,IF(I295="Si",1,IF(I295="Fisico",1,IF(I295="Electronico",2,VLOOKUP(C295&amp;"|"&amp;B295&amp;"|"&amp;D295,Empresas!$C$6:$CC$92,G295+6+1,0)))))))</f>
        <v>0</v>
      </c>
      <c r="AA295" s="147">
        <f>IF(AND($I295="Si",J295=1),1,IF(AND($I295="Fisico",J295=1),1,IF(AND(J295=1,$I295="Electronico"),2,IF(J295=1,VLOOKUP($C295&amp;"|"&amp;$B295&amp;"|"&amp;$D295,Empresas!$C$6:$CC$92,$G295+6+1,0),0))))</f>
        <v>0</v>
      </c>
      <c r="AB295" s="147">
        <f>IF(AND($I295="Si",K295=1),1,IF(AND($I295="Fisico",K295=1),1,IF(AND(K295=1,$I295="Electronico"),2,IF(K295=1,VLOOKUP($C295&amp;"|"&amp;$B295&amp;"|"&amp;$D295,Empresas!$C$6:$CC$92,$G295+6+1,0),0))))</f>
        <v>0</v>
      </c>
      <c r="AC295" s="147">
        <f>IF(AND($I295="Si",L295=1),1,IF(AND($I295="Fisico",L295=1),1,IF(AND(L295=1,$I295="Electronico"),2,IF(L295=1,VLOOKUP($C295&amp;"|"&amp;$B295&amp;"|"&amp;$D295,Empresas!$C$6:$CC$92,$G295+6+1,0),0))))</f>
        <v>0</v>
      </c>
      <c r="AD295" s="147">
        <f>IF(AND($I295="Si",M295=1),1,IF(AND($I295="Fisico",M295=1),1,IF(AND(M295=1,$I295="Electronico"),2,IF(M295=1,VLOOKUP($C295&amp;"|"&amp;$B295&amp;"|"&amp;$D295,Empresas!$C$6:$CC$92,$G295+6+1,0),0))))</f>
        <v>0</v>
      </c>
      <c r="AE295" s="147">
        <f>IF(AND($I295="Si",N295=1),1,IF(AND($I295="Fisico",N295=1),1,IF(AND(N295=1,$I295="Electronico"),2,IF(N295=1,VLOOKUP($C295&amp;"|"&amp;$B295&amp;"|"&amp;$D295,Empresas!$C$6:$CC$92,$G295+6+1,0),0))))</f>
        <v>0</v>
      </c>
      <c r="AF295" s="147">
        <f>IF(AND($I295="Si",O295=1),1,IF(AND($I295="Fisico",O295=1),1,IF(AND(O295=1,$I295="Electronico"),2,IF(O295=1,VLOOKUP($C295&amp;"|"&amp;$B295&amp;"|"&amp;$D295,Empresas!$C$6:$CC$92,$G295+6+1,0),0))))</f>
        <v>0</v>
      </c>
      <c r="AG295" s="147">
        <f>IF(AND($I295="Si",P295=1),1,IF(AND($I295="Fisico",P295=1),1,IF(AND(P295=1,$I295="Electronico"),2,IF(P295=1,VLOOKUP($C295&amp;"|"&amp;$B295&amp;"|"&amp;$D295,Empresas!$C$6:$CC$92,$G295+6+1,0),0))))</f>
        <v>0</v>
      </c>
      <c r="AH295" s="147">
        <f>IF(AND($I295="Si",Q295=1),1,IF(AND($I295="Fisico",Q295=1),1,IF(AND(Q295=1,$I295="Electronico"),2,IF(Q295=1,VLOOKUP($C295&amp;"|"&amp;$B295&amp;"|"&amp;$D295,Empresas!$C$6:$CC$92,$G295+6+1,0),0))))</f>
        <v>0</v>
      </c>
      <c r="AI295" s="147">
        <f>IF(AND($I295="Si",R295=1),1,IF(AND($I295="Fisico",R295=1),1,IF(AND(R295=1,$I295="Electronico"),2,IF(R295=1,VLOOKUP($C295&amp;"|"&amp;$B295&amp;"|"&amp;$D295,Empresas!$C$6:$CC$92,$G295+6+1,0),0))))</f>
        <v>0</v>
      </c>
      <c r="AJ295" s="147">
        <f>IF(AND($I295="Si",S295=1),1,IF(AND($I295="Fisico",S295=1),1,IF(AND(S295=1,$I295="Electronico"),2,IF(S295=1,VLOOKUP($C295&amp;"|"&amp;$B295&amp;"|"&amp;$D295,Empresas!$C$6:$CC$92,$G295+6+1,0),0))))</f>
        <v>0</v>
      </c>
      <c r="AK295" s="147">
        <f>IF(AND($I295="Si",T295=1),1,IF(AND($I295="Fisico",T295=1),1,IF(AND(T295=1,$I295="Electronico"),2,IF(T295=1,VLOOKUP($C295&amp;"|"&amp;$B295&amp;"|"&amp;$D295,Empresas!$C$6:$CC$92,$G295+6+1,0),0))))</f>
        <v>0</v>
      </c>
      <c r="AL295" s="147">
        <f>IF(AND($I295="Si",U295=1),1,IF(AND($I295="Fisico",U295=1),1,IF(AND(U295=1,$I295="Electronico"),2,IF(U295=1,VLOOKUP($C295&amp;"|"&amp;$B295&amp;"|"&amp;$D295,Empresas!$C$6:$CC$92,$G295+6+1,0),0))))</f>
        <v>0</v>
      </c>
      <c r="AM295" s="149">
        <f t="shared" si="44"/>
        <v>0</v>
      </c>
      <c r="AN295" s="149">
        <f t="shared" si="45"/>
        <v>0</v>
      </c>
      <c r="AO295" s="152">
        <f t="shared" si="46"/>
        <v>0</v>
      </c>
    </row>
    <row r="296" spans="1:41" x14ac:dyDescent="0.25">
      <c r="A296" s="137" t="str">
        <f>VLOOKUP(D296,Empresas!$D$7:$F$91,3,0)</f>
        <v>Yulisa</v>
      </c>
      <c r="B296" s="138" t="str">
        <f>VLOOKUP(D296,Empresas!$D$7:$G$91,4,0)</f>
        <v>Mireya</v>
      </c>
      <c r="C296" s="138" t="s">
        <v>544</v>
      </c>
      <c r="D296" s="138" t="s">
        <v>202</v>
      </c>
      <c r="E296" s="138" t="str">
        <f>VLOOKUP(D296,Empresas!$D$7:$E$92,2,0)</f>
        <v>GARCIA ROJAS CINDY CONSUELO</v>
      </c>
      <c r="F296" s="138" t="s">
        <v>171</v>
      </c>
      <c r="G296" s="139">
        <f t="shared" si="49"/>
        <v>46</v>
      </c>
      <c r="H296" s="139" t="str">
        <f>VLOOKUP(D296,Empresas!$D$6:$L$92,7,0)</f>
        <v>Semestral</v>
      </c>
      <c r="I296" s="138" t="str">
        <f>VLOOKUP(VLOOKUP(D296&amp;"|"&amp;B296,Empresas!$I$7:$CB$92,G296,0),Tablas!$A$3:$B$5,2,0)</f>
        <v>No aplica</v>
      </c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 t="str">
        <f>VLOOKUP(D296,Empresas!$D$7:$CF$91,81,0)</f>
        <v>C</v>
      </c>
      <c r="W296" s="78" t="str">
        <f>VLOOKUP(D296,Empresas!$D$7:$M$91,10,0)</f>
        <v>Mype</v>
      </c>
      <c r="X296" s="69" t="str">
        <f t="shared" si="42"/>
        <v>SI</v>
      </c>
      <c r="Y296" s="153" t="str">
        <f t="shared" si="43"/>
        <v>No aplica</v>
      </c>
      <c r="Z296" s="147">
        <f>IF(Y296="No aplica",0,IF(I296="no",0,IF(I296="No aplica",0,IF(I296="Si",1,IF(I296="Fisico",1,IF(I296="Electronico",2,VLOOKUP(C296&amp;"|"&amp;B296&amp;"|"&amp;D296,Empresas!$C$6:$CC$92,G296+6+1,0)))))))</f>
        <v>0</v>
      </c>
      <c r="AA296" s="147">
        <f>IF(AND($I296="Si",J296=1),1,IF(AND($I296="Fisico",J296=1),1,IF(AND(J296=1,$I296="Electronico"),2,IF(J296=1,VLOOKUP($C296&amp;"|"&amp;$B296&amp;"|"&amp;$D296,Empresas!$C$6:$CC$92,$G296+6+1,0),0))))</f>
        <v>0</v>
      </c>
      <c r="AB296" s="147">
        <f>IF(AND($I296="Si",K296=1),1,IF(AND($I296="Fisico",K296=1),1,IF(AND(K296=1,$I296="Electronico"),2,IF(K296=1,VLOOKUP($C296&amp;"|"&amp;$B296&amp;"|"&amp;$D296,Empresas!$C$6:$CC$92,$G296+6+1,0),0))))</f>
        <v>0</v>
      </c>
      <c r="AC296" s="147">
        <f>IF(AND($I296="Si",L296=1),1,IF(AND($I296="Fisico",L296=1),1,IF(AND(L296=1,$I296="Electronico"),2,IF(L296=1,VLOOKUP($C296&amp;"|"&amp;$B296&amp;"|"&amp;$D296,Empresas!$C$6:$CC$92,$G296+6+1,0),0))))</f>
        <v>0</v>
      </c>
      <c r="AD296" s="147">
        <f>IF(AND($I296="Si",M296=1),1,IF(AND($I296="Fisico",M296=1),1,IF(AND(M296=1,$I296="Electronico"),2,IF(M296=1,VLOOKUP($C296&amp;"|"&amp;$B296&amp;"|"&amp;$D296,Empresas!$C$6:$CC$92,$G296+6+1,0),0))))</f>
        <v>0</v>
      </c>
      <c r="AE296" s="147">
        <f>IF(AND($I296="Si",N296=1),1,IF(AND($I296="Fisico",N296=1),1,IF(AND(N296=1,$I296="Electronico"),2,IF(N296=1,VLOOKUP($C296&amp;"|"&amp;$B296&amp;"|"&amp;$D296,Empresas!$C$6:$CC$92,$G296+6+1,0),0))))</f>
        <v>0</v>
      </c>
      <c r="AF296" s="147">
        <f>IF(AND($I296="Si",O296=1),1,IF(AND($I296="Fisico",O296=1),1,IF(AND(O296=1,$I296="Electronico"),2,IF(O296=1,VLOOKUP($C296&amp;"|"&amp;$B296&amp;"|"&amp;$D296,Empresas!$C$6:$CC$92,$G296+6+1,0),0))))</f>
        <v>0</v>
      </c>
      <c r="AG296" s="147">
        <f>IF(AND($I296="Si",P296=1),1,IF(AND($I296="Fisico",P296=1),1,IF(AND(P296=1,$I296="Electronico"),2,IF(P296=1,VLOOKUP($C296&amp;"|"&amp;$B296&amp;"|"&amp;$D296,Empresas!$C$6:$CC$92,$G296+6+1,0),0))))</f>
        <v>0</v>
      </c>
      <c r="AH296" s="147">
        <f>IF(AND($I296="Si",Q296=1),1,IF(AND($I296="Fisico",Q296=1),1,IF(AND(Q296=1,$I296="Electronico"),2,IF(Q296=1,VLOOKUP($C296&amp;"|"&amp;$B296&amp;"|"&amp;$D296,Empresas!$C$6:$CC$92,$G296+6+1,0),0))))</f>
        <v>0</v>
      </c>
      <c r="AI296" s="147">
        <f>IF(AND($I296="Si",R296=1),1,IF(AND($I296="Fisico",R296=1),1,IF(AND(R296=1,$I296="Electronico"),2,IF(R296=1,VLOOKUP($C296&amp;"|"&amp;$B296&amp;"|"&amp;$D296,Empresas!$C$6:$CC$92,$G296+6+1,0),0))))</f>
        <v>0</v>
      </c>
      <c r="AJ296" s="147">
        <f>IF(AND($I296="Si",S296=1),1,IF(AND($I296="Fisico",S296=1),1,IF(AND(S296=1,$I296="Electronico"),2,IF(S296=1,VLOOKUP($C296&amp;"|"&amp;$B296&amp;"|"&amp;$D296,Empresas!$C$6:$CC$92,$G296+6+1,0),0))))</f>
        <v>0</v>
      </c>
      <c r="AK296" s="147">
        <f>IF(AND($I296="Si",T296=1),1,IF(AND($I296="Fisico",T296=1),1,IF(AND(T296=1,$I296="Electronico"),2,IF(T296=1,VLOOKUP($C296&amp;"|"&amp;$B296&amp;"|"&amp;$D296,Empresas!$C$6:$CC$92,$G296+6+1,0),0))))</f>
        <v>0</v>
      </c>
      <c r="AL296" s="147">
        <f>IF(AND($I296="Si",U296=1),1,IF(AND($I296="Fisico",U296=1),1,IF(AND(U296=1,$I296="Electronico"),2,IF(U296=1,VLOOKUP($C296&amp;"|"&amp;$B296&amp;"|"&amp;$D296,Empresas!$C$6:$CC$92,$G296+6+1,0),0))))</f>
        <v>0</v>
      </c>
      <c r="AM296" s="149">
        <f t="shared" si="44"/>
        <v>0</v>
      </c>
      <c r="AN296" s="149">
        <f t="shared" si="45"/>
        <v>0</v>
      </c>
      <c r="AO296" s="152">
        <f t="shared" si="46"/>
        <v>0</v>
      </c>
    </row>
    <row r="297" spans="1:41" x14ac:dyDescent="0.25">
      <c r="A297" s="140" t="str">
        <f>VLOOKUP(D297,Empresas!$D$7:$F$91,3,0)</f>
        <v>Yulisa</v>
      </c>
      <c r="B297" s="141" t="str">
        <f>VLOOKUP(D297,Empresas!$D$7:$G$91,4,0)</f>
        <v>Mireya</v>
      </c>
      <c r="C297" s="141" t="s">
        <v>544</v>
      </c>
      <c r="D297" s="141" t="s">
        <v>202</v>
      </c>
      <c r="E297" s="141" t="str">
        <f>VLOOKUP(D297,Empresas!$D$7:$E$92,2,0)</f>
        <v>GARCIA ROJAS CINDY CONSUELO</v>
      </c>
      <c r="F297" s="141" t="s">
        <v>172</v>
      </c>
      <c r="G297" s="142">
        <f>+Empresas!$BF$2</f>
        <v>50</v>
      </c>
      <c r="H297" s="142" t="str">
        <f>VLOOKUP(D297,Empresas!$D$6:$L$92,7,0)</f>
        <v>Semestral</v>
      </c>
      <c r="I297" s="141" t="str">
        <f>VLOOKUP(VLOOKUP(D297&amp;"|"&amp;B297,Empresas!$I$7:$CB$92,G297,0),Tablas!$A$8:$B$10,2,0)</f>
        <v>Electronico</v>
      </c>
      <c r="J297" s="78">
        <v>1</v>
      </c>
      <c r="K297" s="78">
        <v>1</v>
      </c>
      <c r="L297" s="78">
        <v>1</v>
      </c>
      <c r="M297" s="78">
        <v>1</v>
      </c>
      <c r="N297" s="78">
        <v>1</v>
      </c>
      <c r="O297" s="78">
        <v>1</v>
      </c>
      <c r="P297" s="78">
        <v>1</v>
      </c>
      <c r="Q297" s="78">
        <v>1</v>
      </c>
      <c r="R297" s="78"/>
      <c r="S297" s="78"/>
      <c r="T297" s="78"/>
      <c r="U297" s="78"/>
      <c r="V297" s="78" t="str">
        <f>VLOOKUP(D297,Empresas!$D$7:$CF$91,81,0)</f>
        <v>C</v>
      </c>
      <c r="W297" s="78" t="str">
        <f>VLOOKUP(D297,Empresas!$D$7:$M$91,10,0)</f>
        <v>Mype</v>
      </c>
      <c r="X297" s="69" t="str">
        <f t="shared" si="42"/>
        <v>SI</v>
      </c>
      <c r="Y297" s="153" t="str">
        <f t="shared" si="43"/>
        <v>Si aplica</v>
      </c>
      <c r="Z297" s="147">
        <f>IF(Y297="No aplica",0,IF(I297="no",0,IF(I297="No aplica",0,IF(I297="Si",1,IF(I297="Fisico",1,IF(I297="Electronico",2,VLOOKUP(C297&amp;"|"&amp;B297&amp;"|"&amp;D297,Empresas!$C$6:$CC$92,G297+6+1,0)))))))</f>
        <v>2</v>
      </c>
      <c r="AA297" s="147">
        <f>IF(AND($I297="Si",J297=1),1,IF(AND($I297="Fisico",J297=1),1,IF(AND(J297=1,$I297="Electronico"),2,IF(J297=1,VLOOKUP($C297&amp;"|"&amp;$B297&amp;"|"&amp;$D297,Empresas!$C$6:$CC$92,$G297+6+1,0),0))))</f>
        <v>2</v>
      </c>
      <c r="AB297" s="147">
        <f>IF(AND($I297="Si",K297=1),1,IF(AND($I297="Fisico",K297=1),1,IF(AND(K297=1,$I297="Electronico"),2,IF(K297=1,VLOOKUP($C297&amp;"|"&amp;$B297&amp;"|"&amp;$D297,Empresas!$C$6:$CC$92,$G297+6+1,0),0))))</f>
        <v>2</v>
      </c>
      <c r="AC297" s="147">
        <f>IF(AND($I297="Si",L297=1),1,IF(AND($I297="Fisico",L297=1),1,IF(AND(L297=1,$I297="Electronico"),2,IF(L297=1,VLOOKUP($C297&amp;"|"&amp;$B297&amp;"|"&amp;$D297,Empresas!$C$6:$CC$92,$G297+6+1,0),0))))</f>
        <v>2</v>
      </c>
      <c r="AD297" s="147">
        <f>IF(AND($I297="Si",M297=1),1,IF(AND($I297="Fisico",M297=1),1,IF(AND(M297=1,$I297="Electronico"),2,IF(M297=1,VLOOKUP($C297&amp;"|"&amp;$B297&amp;"|"&amp;$D297,Empresas!$C$6:$CC$92,$G297+6+1,0),0))))</f>
        <v>2</v>
      </c>
      <c r="AE297" s="147">
        <f>IF(AND($I297="Si",N297=1),1,IF(AND($I297="Fisico",N297=1),1,IF(AND(N297=1,$I297="Electronico"),2,IF(N297=1,VLOOKUP($C297&amp;"|"&amp;$B297&amp;"|"&amp;$D297,Empresas!$C$6:$CC$92,$G297+6+1,0),0))))</f>
        <v>2</v>
      </c>
      <c r="AF297" s="147">
        <f>IF(AND($I297="Si",O297=1),1,IF(AND($I297="Fisico",O297=1),1,IF(AND(O297=1,$I297="Electronico"),2,IF(O297=1,VLOOKUP($C297&amp;"|"&amp;$B297&amp;"|"&amp;$D297,Empresas!$C$6:$CC$92,$G297+6+1,0),0))))</f>
        <v>2</v>
      </c>
      <c r="AG297" s="147">
        <f>IF(AND($I297="Si",P297=1),1,IF(AND($I297="Fisico",P297=1),1,IF(AND(P297=1,$I297="Electronico"),2,IF(P297=1,VLOOKUP($C297&amp;"|"&amp;$B297&amp;"|"&amp;$D297,Empresas!$C$6:$CC$92,$G297+6+1,0),0))))</f>
        <v>2</v>
      </c>
      <c r="AH297" s="147">
        <f>IF(AND($I297="Si",Q297=1),1,IF(AND($I297="Fisico",Q297=1),1,IF(AND(Q297=1,$I297="Electronico"),2,IF(Q297=1,VLOOKUP($C297&amp;"|"&amp;$B297&amp;"|"&amp;$D297,Empresas!$C$6:$CC$92,$G297+6+1,0),0))))</f>
        <v>2</v>
      </c>
      <c r="AI297" s="147">
        <f>IF(AND($I297="Si",R297=1),1,IF(AND($I297="Fisico",R297=1),1,IF(AND(R297=1,$I297="Electronico"),2,IF(R297=1,VLOOKUP($C297&amp;"|"&amp;$B297&amp;"|"&amp;$D297,Empresas!$C$6:$CC$92,$G297+6+1,0),0))))</f>
        <v>0</v>
      </c>
      <c r="AJ297" s="147">
        <f>IF(AND($I297="Si",S297=1),1,IF(AND($I297="Fisico",S297=1),1,IF(AND(S297=1,$I297="Electronico"),2,IF(S297=1,VLOOKUP($C297&amp;"|"&amp;$B297&amp;"|"&amp;$D297,Empresas!$C$6:$CC$92,$G297+6+1,0),0))))</f>
        <v>0</v>
      </c>
      <c r="AK297" s="147">
        <f>IF(AND($I297="Si",T297=1),1,IF(AND($I297="Fisico",T297=1),1,IF(AND(T297=1,$I297="Electronico"),2,IF(T297=1,VLOOKUP($C297&amp;"|"&amp;$B297&amp;"|"&amp;$D297,Empresas!$C$6:$CC$92,$G297+6+1,0),0))))</f>
        <v>0</v>
      </c>
      <c r="AL297" s="147">
        <f>IF(AND($I297="Si",U297=1),1,IF(AND($I297="Fisico",U297=1),1,IF(AND(U297=1,$I297="Electronico"),2,IF(U297=1,VLOOKUP($C297&amp;"|"&amp;$B297&amp;"|"&amp;$D297,Empresas!$C$6:$CC$92,$G297+6+1,0),0))))</f>
        <v>0</v>
      </c>
      <c r="AM297" s="149">
        <f t="shared" si="44"/>
        <v>16</v>
      </c>
      <c r="AN297" s="149">
        <f t="shared" si="45"/>
        <v>16</v>
      </c>
      <c r="AO297" s="152">
        <f t="shared" si="46"/>
        <v>1</v>
      </c>
    </row>
    <row r="298" spans="1:41" x14ac:dyDescent="0.25">
      <c r="A298" s="140" t="str">
        <f>VLOOKUP(D298,Empresas!$D$7:$F$91,3,0)</f>
        <v>Yulisa</v>
      </c>
      <c r="B298" s="141" t="str">
        <f>VLOOKUP(D298,Empresas!$D$7:$G$91,4,0)</f>
        <v>Mireya</v>
      </c>
      <c r="C298" s="141" t="s">
        <v>544</v>
      </c>
      <c r="D298" s="141" t="s">
        <v>202</v>
      </c>
      <c r="E298" s="141" t="str">
        <f>VLOOKUP(D298,Empresas!$D$7:$E$92,2,0)</f>
        <v>GARCIA ROJAS CINDY CONSUELO</v>
      </c>
      <c r="F298" s="141" t="s">
        <v>173</v>
      </c>
      <c r="G298" s="142">
        <f>+G297+1</f>
        <v>51</v>
      </c>
      <c r="H298" s="142" t="str">
        <f>VLOOKUP(D298,Empresas!$D$6:$L$92,7,0)</f>
        <v>Semestral</v>
      </c>
      <c r="I298" s="141" t="str">
        <f>VLOOKUP(VLOOKUP(D298&amp;"|"&amp;B298,Empresas!$I$7:$CB$92,G298,0),Tablas!$A$8:$B$10,2,0)</f>
        <v>Electronico</v>
      </c>
      <c r="J298" s="78">
        <v>1</v>
      </c>
      <c r="K298" s="78">
        <v>1</v>
      </c>
      <c r="L298" s="78">
        <v>1</v>
      </c>
      <c r="M298" s="78">
        <v>1</v>
      </c>
      <c r="N298" s="78">
        <v>1</v>
      </c>
      <c r="O298" s="78">
        <v>1</v>
      </c>
      <c r="P298" s="78">
        <v>1</v>
      </c>
      <c r="Q298" s="78">
        <v>1</v>
      </c>
      <c r="R298" s="78"/>
      <c r="S298" s="78"/>
      <c r="T298" s="78"/>
      <c r="U298" s="78"/>
      <c r="V298" s="78" t="str">
        <f>VLOOKUP(D298,Empresas!$D$7:$CF$91,81,0)</f>
        <v>C</v>
      </c>
      <c r="W298" s="78" t="str">
        <f>VLOOKUP(D298,Empresas!$D$7:$M$91,10,0)</f>
        <v>Mype</v>
      </c>
      <c r="X298" s="69" t="str">
        <f t="shared" si="42"/>
        <v>SI</v>
      </c>
      <c r="Y298" s="153" t="str">
        <f t="shared" si="43"/>
        <v>Si aplica</v>
      </c>
      <c r="Z298" s="147">
        <f>IF(Y298="No aplica",0,IF(I298="no",0,IF(I298="No aplica",0,IF(I298="Si",1,IF(I298="Fisico",1,IF(I298="Electronico",2,VLOOKUP(C298&amp;"|"&amp;B298&amp;"|"&amp;D298,Empresas!$C$6:$CC$92,G298+6+1,0)))))))</f>
        <v>2</v>
      </c>
      <c r="AA298" s="147">
        <f>IF(AND($I298="Si",J298=1),1,IF(AND($I298="Fisico",J298=1),1,IF(AND(J298=1,$I298="Electronico"),2,IF(J298=1,VLOOKUP($C298&amp;"|"&amp;$B298&amp;"|"&amp;$D298,Empresas!$C$6:$CC$92,$G298+6+1,0),0))))</f>
        <v>2</v>
      </c>
      <c r="AB298" s="147">
        <f>IF(AND($I298="Si",K298=1),1,IF(AND($I298="Fisico",K298=1),1,IF(AND(K298=1,$I298="Electronico"),2,IF(K298=1,VLOOKUP($C298&amp;"|"&amp;$B298&amp;"|"&amp;$D298,Empresas!$C$6:$CC$92,$G298+6+1,0),0))))</f>
        <v>2</v>
      </c>
      <c r="AC298" s="147">
        <f>IF(AND($I298="Si",L298=1),1,IF(AND($I298="Fisico",L298=1),1,IF(AND(L298=1,$I298="Electronico"),2,IF(L298=1,VLOOKUP($C298&amp;"|"&amp;$B298&amp;"|"&amp;$D298,Empresas!$C$6:$CC$92,$G298+6+1,0),0))))</f>
        <v>2</v>
      </c>
      <c r="AD298" s="147">
        <f>IF(AND($I298="Si",M298=1),1,IF(AND($I298="Fisico",M298=1),1,IF(AND(M298=1,$I298="Electronico"),2,IF(M298=1,VLOOKUP($C298&amp;"|"&amp;$B298&amp;"|"&amp;$D298,Empresas!$C$6:$CC$92,$G298+6+1,0),0))))</f>
        <v>2</v>
      </c>
      <c r="AE298" s="147">
        <f>IF(AND($I298="Si",N298=1),1,IF(AND($I298="Fisico",N298=1),1,IF(AND(N298=1,$I298="Electronico"),2,IF(N298=1,VLOOKUP($C298&amp;"|"&amp;$B298&amp;"|"&amp;$D298,Empresas!$C$6:$CC$92,$G298+6+1,0),0))))</f>
        <v>2</v>
      </c>
      <c r="AF298" s="147">
        <f>IF(AND($I298="Si",O298=1),1,IF(AND($I298="Fisico",O298=1),1,IF(AND(O298=1,$I298="Electronico"),2,IF(O298=1,VLOOKUP($C298&amp;"|"&amp;$B298&amp;"|"&amp;$D298,Empresas!$C$6:$CC$92,$G298+6+1,0),0))))</f>
        <v>2</v>
      </c>
      <c r="AG298" s="147">
        <f>IF(AND($I298="Si",P298=1),1,IF(AND($I298="Fisico",P298=1),1,IF(AND(P298=1,$I298="Electronico"),2,IF(P298=1,VLOOKUP($C298&amp;"|"&amp;$B298&amp;"|"&amp;$D298,Empresas!$C$6:$CC$92,$G298+6+1,0),0))))</f>
        <v>2</v>
      </c>
      <c r="AH298" s="147">
        <f>IF(AND($I298="Si",Q298=1),1,IF(AND($I298="Fisico",Q298=1),1,IF(AND(Q298=1,$I298="Electronico"),2,IF(Q298=1,VLOOKUP($C298&amp;"|"&amp;$B298&amp;"|"&amp;$D298,Empresas!$C$6:$CC$92,$G298+6+1,0),0))))</f>
        <v>2</v>
      </c>
      <c r="AI298" s="147">
        <f>IF(AND($I298="Si",R298=1),1,IF(AND($I298="Fisico",R298=1),1,IF(AND(R298=1,$I298="Electronico"),2,IF(R298=1,VLOOKUP($C298&amp;"|"&amp;$B298&amp;"|"&amp;$D298,Empresas!$C$6:$CC$92,$G298+6+1,0),0))))</f>
        <v>0</v>
      </c>
      <c r="AJ298" s="147">
        <f>IF(AND($I298="Si",S298=1),1,IF(AND($I298="Fisico",S298=1),1,IF(AND(S298=1,$I298="Electronico"),2,IF(S298=1,VLOOKUP($C298&amp;"|"&amp;$B298&amp;"|"&amp;$D298,Empresas!$C$6:$CC$92,$G298+6+1,0),0))))</f>
        <v>0</v>
      </c>
      <c r="AK298" s="147">
        <f>IF(AND($I298="Si",T298=1),1,IF(AND($I298="Fisico",T298=1),1,IF(AND(T298=1,$I298="Electronico"),2,IF(T298=1,VLOOKUP($C298&amp;"|"&amp;$B298&amp;"|"&amp;$D298,Empresas!$C$6:$CC$92,$G298+6+1,0),0))))</f>
        <v>0</v>
      </c>
      <c r="AL298" s="147">
        <f>IF(AND($I298="Si",U298=1),1,IF(AND($I298="Fisico",U298=1),1,IF(AND(U298=1,$I298="Electronico"),2,IF(U298=1,VLOOKUP($C298&amp;"|"&amp;$B298&amp;"|"&amp;$D298,Empresas!$C$6:$CC$92,$G298+6+1,0),0))))</f>
        <v>0</v>
      </c>
      <c r="AM298" s="149">
        <f t="shared" si="44"/>
        <v>16</v>
      </c>
      <c r="AN298" s="149">
        <f t="shared" si="45"/>
        <v>16</v>
      </c>
      <c r="AO298" s="152">
        <f t="shared" si="46"/>
        <v>1</v>
      </c>
    </row>
    <row r="299" spans="1:41" x14ac:dyDescent="0.25">
      <c r="A299" s="140" t="str">
        <f>VLOOKUP(D299,Empresas!$D$7:$F$91,3,0)</f>
        <v>Yulisa</v>
      </c>
      <c r="B299" s="141" t="str">
        <f>VLOOKUP(D299,Empresas!$D$7:$G$91,4,0)</f>
        <v>Mireya</v>
      </c>
      <c r="C299" s="141" t="s">
        <v>544</v>
      </c>
      <c r="D299" s="141" t="s">
        <v>202</v>
      </c>
      <c r="E299" s="141" t="str">
        <f>VLOOKUP(D299,Empresas!$D$7:$E$92,2,0)</f>
        <v>GARCIA ROJAS CINDY CONSUELO</v>
      </c>
      <c r="F299" s="141" t="s">
        <v>174</v>
      </c>
      <c r="G299" s="142">
        <f t="shared" ref="G299:G307" si="50">+G298+1</f>
        <v>52</v>
      </c>
      <c r="H299" s="142" t="str">
        <f>VLOOKUP(D299,Empresas!$D$6:$L$92,7,0)</f>
        <v>Semestral</v>
      </c>
      <c r="I299" s="141" t="str">
        <f>VLOOKUP(VLOOKUP(D299&amp;"|"&amp;B299,Empresas!$I$7:$CB$92,G299,0),Tablas!$A$8:$B$10,2,0)</f>
        <v>No aplica</v>
      </c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 t="str">
        <f>VLOOKUP(D299,Empresas!$D$7:$CF$91,81,0)</f>
        <v>C</v>
      </c>
      <c r="W299" s="78" t="str">
        <f>VLOOKUP(D299,Empresas!$D$7:$M$91,10,0)</f>
        <v>Mype</v>
      </c>
      <c r="X299" s="69" t="str">
        <f t="shared" si="42"/>
        <v>SI</v>
      </c>
      <c r="Y299" s="153" t="str">
        <f t="shared" si="43"/>
        <v>No aplica</v>
      </c>
      <c r="Z299" s="147">
        <f>IF(Y299="No aplica",0,IF(I299="no",0,IF(I299="No aplica",0,IF(I299="Si",1,IF(I299="Fisico",1,IF(I299="Electronico",2,VLOOKUP(C299&amp;"|"&amp;B299&amp;"|"&amp;D299,Empresas!$C$6:$CC$92,G299+6+1,0)))))))</f>
        <v>0</v>
      </c>
      <c r="AA299" s="147">
        <f>IF(AND($I299="Si",J299=1),1,IF(AND($I299="Fisico",J299=1),1,IF(AND(J299=1,$I299="Electronico"),2,IF(J299=1,VLOOKUP($C299&amp;"|"&amp;$B299&amp;"|"&amp;$D299,Empresas!$C$6:$CC$92,$G299+6+1,0),0))))</f>
        <v>0</v>
      </c>
      <c r="AB299" s="147">
        <f>IF(AND($I299="Si",K299=1),1,IF(AND($I299="Fisico",K299=1),1,IF(AND(K299=1,$I299="Electronico"),2,IF(K299=1,VLOOKUP($C299&amp;"|"&amp;$B299&amp;"|"&amp;$D299,Empresas!$C$6:$CC$92,$G299+6+1,0),0))))</f>
        <v>0</v>
      </c>
      <c r="AC299" s="147">
        <f>IF(AND($I299="Si",L299=1),1,IF(AND($I299="Fisico",L299=1),1,IF(AND(L299=1,$I299="Electronico"),2,IF(L299=1,VLOOKUP($C299&amp;"|"&amp;$B299&amp;"|"&amp;$D299,Empresas!$C$6:$CC$92,$G299+6+1,0),0))))</f>
        <v>0</v>
      </c>
      <c r="AD299" s="147">
        <f>IF(AND($I299="Si",M299=1),1,IF(AND($I299="Fisico",M299=1),1,IF(AND(M299=1,$I299="Electronico"),2,IF(M299=1,VLOOKUP($C299&amp;"|"&amp;$B299&amp;"|"&amp;$D299,Empresas!$C$6:$CC$92,$G299+6+1,0),0))))</f>
        <v>0</v>
      </c>
      <c r="AE299" s="147">
        <f>IF(AND($I299="Si",N299=1),1,IF(AND($I299="Fisico",N299=1),1,IF(AND(N299=1,$I299="Electronico"),2,IF(N299=1,VLOOKUP($C299&amp;"|"&amp;$B299&amp;"|"&amp;$D299,Empresas!$C$6:$CC$92,$G299+6+1,0),0))))</f>
        <v>0</v>
      </c>
      <c r="AF299" s="147">
        <f>IF(AND($I299="Si",O299=1),1,IF(AND($I299="Fisico",O299=1),1,IF(AND(O299=1,$I299="Electronico"),2,IF(O299=1,VLOOKUP($C299&amp;"|"&amp;$B299&amp;"|"&amp;$D299,Empresas!$C$6:$CC$92,$G299+6+1,0),0))))</f>
        <v>0</v>
      </c>
      <c r="AG299" s="147">
        <f>IF(AND($I299="Si",P299=1),1,IF(AND($I299="Fisico",P299=1),1,IF(AND(P299=1,$I299="Electronico"),2,IF(P299=1,VLOOKUP($C299&amp;"|"&amp;$B299&amp;"|"&amp;$D299,Empresas!$C$6:$CC$92,$G299+6+1,0),0))))</f>
        <v>0</v>
      </c>
      <c r="AH299" s="147">
        <f>IF(AND($I299="Si",Q299=1),1,IF(AND($I299="Fisico",Q299=1),1,IF(AND(Q299=1,$I299="Electronico"),2,IF(Q299=1,VLOOKUP($C299&amp;"|"&amp;$B299&amp;"|"&amp;$D299,Empresas!$C$6:$CC$92,$G299+6+1,0),0))))</f>
        <v>0</v>
      </c>
      <c r="AI299" s="147">
        <f>IF(AND($I299="Si",R299=1),1,IF(AND($I299="Fisico",R299=1),1,IF(AND(R299=1,$I299="Electronico"),2,IF(R299=1,VLOOKUP($C299&amp;"|"&amp;$B299&amp;"|"&amp;$D299,Empresas!$C$6:$CC$92,$G299+6+1,0),0))))</f>
        <v>0</v>
      </c>
      <c r="AJ299" s="147">
        <f>IF(AND($I299="Si",S299=1),1,IF(AND($I299="Fisico",S299=1),1,IF(AND(S299=1,$I299="Electronico"),2,IF(S299=1,VLOOKUP($C299&amp;"|"&amp;$B299&amp;"|"&amp;$D299,Empresas!$C$6:$CC$92,$G299+6+1,0),0))))</f>
        <v>0</v>
      </c>
      <c r="AK299" s="147">
        <f>IF(AND($I299="Si",T299=1),1,IF(AND($I299="Fisico",T299=1),1,IF(AND(T299=1,$I299="Electronico"),2,IF(T299=1,VLOOKUP($C299&amp;"|"&amp;$B299&amp;"|"&amp;$D299,Empresas!$C$6:$CC$92,$G299+6+1,0),0))))</f>
        <v>0</v>
      </c>
      <c r="AL299" s="147">
        <f>IF(AND($I299="Si",U299=1),1,IF(AND($I299="Fisico",U299=1),1,IF(AND(U299=1,$I299="Electronico"),2,IF(U299=1,VLOOKUP($C299&amp;"|"&amp;$B299&amp;"|"&amp;$D299,Empresas!$C$6:$CC$92,$G299+6+1,0),0))))</f>
        <v>0</v>
      </c>
      <c r="AM299" s="149">
        <f t="shared" si="44"/>
        <v>0</v>
      </c>
      <c r="AN299" s="149">
        <f t="shared" si="45"/>
        <v>0</v>
      </c>
      <c r="AO299" s="152">
        <f t="shared" si="46"/>
        <v>0</v>
      </c>
    </row>
    <row r="300" spans="1:41" x14ac:dyDescent="0.25">
      <c r="A300" s="140" t="str">
        <f>VLOOKUP(D300,Empresas!$D$7:$F$91,3,0)</f>
        <v>Yulisa</v>
      </c>
      <c r="B300" s="141" t="str">
        <f>VLOOKUP(D300,Empresas!$D$7:$G$91,4,0)</f>
        <v>Mireya</v>
      </c>
      <c r="C300" s="141" t="s">
        <v>544</v>
      </c>
      <c r="D300" s="141" t="s">
        <v>202</v>
      </c>
      <c r="E300" s="141" t="str">
        <f>VLOOKUP(D300,Empresas!$D$7:$E$92,2,0)</f>
        <v>GARCIA ROJAS CINDY CONSUELO</v>
      </c>
      <c r="F300" s="141" t="s">
        <v>175</v>
      </c>
      <c r="G300" s="142">
        <f t="shared" si="50"/>
        <v>53</v>
      </c>
      <c r="H300" s="142" t="str">
        <f>VLOOKUP(D300,Empresas!$D$6:$L$92,7,0)</f>
        <v>Semestral</v>
      </c>
      <c r="I300" s="141" t="str">
        <f>VLOOKUP(VLOOKUP(D300&amp;"|"&amp;B300,Empresas!$I$7:$CB$92,G300,0),Tablas!$A$8:$B$10,2,0)</f>
        <v>Electronico</v>
      </c>
      <c r="J300" s="78">
        <v>2</v>
      </c>
      <c r="K300" s="78">
        <v>2</v>
      </c>
      <c r="L300" s="78">
        <v>2</v>
      </c>
      <c r="M300" s="78">
        <v>2</v>
      </c>
      <c r="N300" s="78">
        <v>2</v>
      </c>
      <c r="O300" s="78">
        <v>2</v>
      </c>
      <c r="P300" s="78">
        <v>2</v>
      </c>
      <c r="Q300" s="78">
        <v>2</v>
      </c>
      <c r="R300" s="78"/>
      <c r="S300" s="78"/>
      <c r="T300" s="78"/>
      <c r="U300" s="78"/>
      <c r="V300" s="78" t="str">
        <f>VLOOKUP(D300,Empresas!$D$7:$CF$91,81,0)</f>
        <v>C</v>
      </c>
      <c r="W300" s="78" t="str">
        <f>VLOOKUP(D300,Empresas!$D$7:$M$91,10,0)</f>
        <v>Mype</v>
      </c>
      <c r="X300" s="69" t="str">
        <f t="shared" si="42"/>
        <v>SI</v>
      </c>
      <c r="Y300" s="153" t="str">
        <f t="shared" si="43"/>
        <v>Si aplica</v>
      </c>
      <c r="Z300" s="147">
        <f>IF(Y300="No aplica",0,IF(I300="no",0,IF(I300="No aplica",0,IF(I300="Si",1,IF(I300="Fisico",1,IF(I300="Electronico",2,VLOOKUP(C300&amp;"|"&amp;B300&amp;"|"&amp;D300,Empresas!$C$6:$CC$92,G300+6+1,0)))))))</f>
        <v>2</v>
      </c>
      <c r="AA300" s="147">
        <f>IF(AND($I300="Si",J300=1),1,IF(AND($I300="Fisico",J300=1),1,IF(AND(J300=1,$I300="Electronico"),2,IF(J300=1,VLOOKUP($C300&amp;"|"&amp;$B300&amp;"|"&amp;$D300,Empresas!$C$6:$CC$92,$G300+6+1,0),0))))</f>
        <v>0</v>
      </c>
      <c r="AB300" s="147">
        <f>IF(AND($I300="Si",K300=1),1,IF(AND($I300="Fisico",K300=1),1,IF(AND(K300=1,$I300="Electronico"),2,IF(K300=1,VLOOKUP($C300&amp;"|"&amp;$B300&amp;"|"&amp;$D300,Empresas!$C$6:$CC$92,$G300+6+1,0),0))))</f>
        <v>0</v>
      </c>
      <c r="AC300" s="147">
        <f>IF(AND($I300="Si",L300=1),1,IF(AND($I300="Fisico",L300=1),1,IF(AND(L300=1,$I300="Electronico"),2,IF(L300=1,VLOOKUP($C300&amp;"|"&amp;$B300&amp;"|"&amp;$D300,Empresas!$C$6:$CC$92,$G300+6+1,0),0))))</f>
        <v>0</v>
      </c>
      <c r="AD300" s="147">
        <f>IF(AND($I300="Si",M300=1),1,IF(AND($I300="Fisico",M300=1),1,IF(AND(M300=1,$I300="Electronico"),2,IF(M300=1,VLOOKUP($C300&amp;"|"&amp;$B300&amp;"|"&amp;$D300,Empresas!$C$6:$CC$92,$G300+6+1,0),0))))</f>
        <v>0</v>
      </c>
      <c r="AE300" s="147">
        <f>IF(AND($I300="Si",N300=1),1,IF(AND($I300="Fisico",N300=1),1,IF(AND(N300=1,$I300="Electronico"),2,IF(N300=1,VLOOKUP($C300&amp;"|"&amp;$B300&amp;"|"&amp;$D300,Empresas!$C$6:$CC$92,$G300+6+1,0),0))))</f>
        <v>0</v>
      </c>
      <c r="AF300" s="147">
        <f>IF(AND($I300="Si",O300=1),1,IF(AND($I300="Fisico",O300=1),1,IF(AND(O300=1,$I300="Electronico"),2,IF(O300=1,VLOOKUP($C300&amp;"|"&amp;$B300&amp;"|"&amp;$D300,Empresas!$C$6:$CC$92,$G300+6+1,0),0))))</f>
        <v>0</v>
      </c>
      <c r="AG300" s="147">
        <f>IF(AND($I300="Si",P300=1),1,IF(AND($I300="Fisico",P300=1),1,IF(AND(P300=1,$I300="Electronico"),2,IF(P300=1,VLOOKUP($C300&amp;"|"&amp;$B300&amp;"|"&amp;$D300,Empresas!$C$6:$CC$92,$G300+6+1,0),0))))</f>
        <v>0</v>
      </c>
      <c r="AH300" s="147">
        <f>IF(AND($I300="Si",Q300=1),1,IF(AND($I300="Fisico",Q300=1),1,IF(AND(Q300=1,$I300="Electronico"),2,IF(Q300=1,VLOOKUP($C300&amp;"|"&amp;$B300&amp;"|"&amp;$D300,Empresas!$C$6:$CC$92,$G300+6+1,0),0))))</f>
        <v>0</v>
      </c>
      <c r="AI300" s="147">
        <f>IF(AND($I300="Si",R300=1),1,IF(AND($I300="Fisico",R300=1),1,IF(AND(R300=1,$I300="Electronico"),2,IF(R300=1,VLOOKUP($C300&amp;"|"&amp;$B300&amp;"|"&amp;$D300,Empresas!$C$6:$CC$92,$G300+6+1,0),0))))</f>
        <v>0</v>
      </c>
      <c r="AJ300" s="147">
        <f>IF(AND($I300="Si",S300=1),1,IF(AND($I300="Fisico",S300=1),1,IF(AND(S300=1,$I300="Electronico"),2,IF(S300=1,VLOOKUP($C300&amp;"|"&amp;$B300&amp;"|"&amp;$D300,Empresas!$C$6:$CC$92,$G300+6+1,0),0))))</f>
        <v>0</v>
      </c>
      <c r="AK300" s="147">
        <f>IF(AND($I300="Si",T300=1),1,IF(AND($I300="Fisico",T300=1),1,IF(AND(T300=1,$I300="Electronico"),2,IF(T300=1,VLOOKUP($C300&amp;"|"&amp;$B300&amp;"|"&amp;$D300,Empresas!$C$6:$CC$92,$G300+6+1,0),0))))</f>
        <v>0</v>
      </c>
      <c r="AL300" s="147">
        <f>IF(AND($I300="Si",U300=1),1,IF(AND($I300="Fisico",U300=1),1,IF(AND(U300=1,$I300="Electronico"),2,IF(U300=1,VLOOKUP($C300&amp;"|"&amp;$B300&amp;"|"&amp;$D300,Empresas!$C$6:$CC$92,$G300+6+1,0),0))))</f>
        <v>0</v>
      </c>
      <c r="AM300" s="149">
        <f t="shared" si="44"/>
        <v>0</v>
      </c>
      <c r="AN300" s="149">
        <f t="shared" si="45"/>
        <v>16</v>
      </c>
      <c r="AO300" s="152">
        <f t="shared" si="46"/>
        <v>0</v>
      </c>
    </row>
    <row r="301" spans="1:41" x14ac:dyDescent="0.25">
      <c r="A301" s="140" t="str">
        <f>VLOOKUP(D301,Empresas!$D$7:$F$91,3,0)</f>
        <v>Yulisa</v>
      </c>
      <c r="B301" s="141" t="str">
        <f>VLOOKUP(D301,Empresas!$D$7:$G$91,4,0)</f>
        <v>Mireya</v>
      </c>
      <c r="C301" s="141" t="s">
        <v>544</v>
      </c>
      <c r="D301" s="141" t="s">
        <v>202</v>
      </c>
      <c r="E301" s="141" t="str">
        <f>VLOOKUP(D301,Empresas!$D$7:$E$92,2,0)</f>
        <v>GARCIA ROJAS CINDY CONSUELO</v>
      </c>
      <c r="F301" s="141" t="s">
        <v>176</v>
      </c>
      <c r="G301" s="142">
        <f t="shared" si="50"/>
        <v>54</v>
      </c>
      <c r="H301" s="142" t="str">
        <f>VLOOKUP(D301,Empresas!$D$6:$L$92,7,0)</f>
        <v>Semestral</v>
      </c>
      <c r="I301" s="141" t="str">
        <f>VLOOKUP(VLOOKUP(D301&amp;"|"&amp;B301,Empresas!$I$7:$CB$92,G301,0),Tablas!$A$8:$B$10,2,0)</f>
        <v>No aplica</v>
      </c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 t="str">
        <f>VLOOKUP(D301,Empresas!$D$7:$CF$91,81,0)</f>
        <v>C</v>
      </c>
      <c r="W301" s="78" t="str">
        <f>VLOOKUP(D301,Empresas!$D$7:$M$91,10,0)</f>
        <v>Mype</v>
      </c>
      <c r="X301" s="69" t="str">
        <f t="shared" si="42"/>
        <v>SI</v>
      </c>
      <c r="Y301" s="153" t="str">
        <f t="shared" si="43"/>
        <v>No aplica</v>
      </c>
      <c r="Z301" s="147">
        <f>IF(Y301="No aplica",0,IF(I301="no",0,IF(I301="No aplica",0,IF(I301="Si",1,IF(I301="Fisico",1,IF(I301="Electronico",2,VLOOKUP(C301&amp;"|"&amp;B301&amp;"|"&amp;D301,Empresas!$C$6:$CC$92,G301+6+1,0)))))))</f>
        <v>0</v>
      </c>
      <c r="AA301" s="147">
        <f>IF(AND($I301="Si",J301=1),1,IF(AND($I301="Fisico",J301=1),1,IF(AND(J301=1,$I301="Electronico"),2,IF(J301=1,VLOOKUP($C301&amp;"|"&amp;$B301&amp;"|"&amp;$D301,Empresas!$C$6:$CC$92,$G301+6+1,0),0))))</f>
        <v>0</v>
      </c>
      <c r="AB301" s="147">
        <f>IF(AND($I301="Si",K301=1),1,IF(AND($I301="Fisico",K301=1),1,IF(AND(K301=1,$I301="Electronico"),2,IF(K301=1,VLOOKUP($C301&amp;"|"&amp;$B301&amp;"|"&amp;$D301,Empresas!$C$6:$CC$92,$G301+6+1,0),0))))</f>
        <v>0</v>
      </c>
      <c r="AC301" s="147">
        <f>IF(AND($I301="Si",L301=1),1,IF(AND($I301="Fisico",L301=1),1,IF(AND(L301=1,$I301="Electronico"),2,IF(L301=1,VLOOKUP($C301&amp;"|"&amp;$B301&amp;"|"&amp;$D301,Empresas!$C$6:$CC$92,$G301+6+1,0),0))))</f>
        <v>0</v>
      </c>
      <c r="AD301" s="147">
        <f>IF(AND($I301="Si",M301=1),1,IF(AND($I301="Fisico",M301=1),1,IF(AND(M301=1,$I301="Electronico"),2,IF(M301=1,VLOOKUP($C301&amp;"|"&amp;$B301&amp;"|"&amp;$D301,Empresas!$C$6:$CC$92,$G301+6+1,0),0))))</f>
        <v>0</v>
      </c>
      <c r="AE301" s="147">
        <f>IF(AND($I301="Si",N301=1),1,IF(AND($I301="Fisico",N301=1),1,IF(AND(N301=1,$I301="Electronico"),2,IF(N301=1,VLOOKUP($C301&amp;"|"&amp;$B301&amp;"|"&amp;$D301,Empresas!$C$6:$CC$92,$G301+6+1,0),0))))</f>
        <v>0</v>
      </c>
      <c r="AF301" s="147">
        <f>IF(AND($I301="Si",O301=1),1,IF(AND($I301="Fisico",O301=1),1,IF(AND(O301=1,$I301="Electronico"),2,IF(O301=1,VLOOKUP($C301&amp;"|"&amp;$B301&amp;"|"&amp;$D301,Empresas!$C$6:$CC$92,$G301+6+1,0),0))))</f>
        <v>0</v>
      </c>
      <c r="AG301" s="147">
        <f>IF(AND($I301="Si",P301=1),1,IF(AND($I301="Fisico",P301=1),1,IF(AND(P301=1,$I301="Electronico"),2,IF(P301=1,VLOOKUP($C301&amp;"|"&amp;$B301&amp;"|"&amp;$D301,Empresas!$C$6:$CC$92,$G301+6+1,0),0))))</f>
        <v>0</v>
      </c>
      <c r="AH301" s="147">
        <f>IF(AND($I301="Si",Q301=1),1,IF(AND($I301="Fisico",Q301=1),1,IF(AND(Q301=1,$I301="Electronico"),2,IF(Q301=1,VLOOKUP($C301&amp;"|"&amp;$B301&amp;"|"&amp;$D301,Empresas!$C$6:$CC$92,$G301+6+1,0),0))))</f>
        <v>0</v>
      </c>
      <c r="AI301" s="147">
        <f>IF(AND($I301="Si",R301=1),1,IF(AND($I301="Fisico",R301=1),1,IF(AND(R301=1,$I301="Electronico"),2,IF(R301=1,VLOOKUP($C301&amp;"|"&amp;$B301&amp;"|"&amp;$D301,Empresas!$C$6:$CC$92,$G301+6+1,0),0))))</f>
        <v>0</v>
      </c>
      <c r="AJ301" s="147">
        <f>IF(AND($I301="Si",S301=1),1,IF(AND($I301="Fisico",S301=1),1,IF(AND(S301=1,$I301="Electronico"),2,IF(S301=1,VLOOKUP($C301&amp;"|"&amp;$B301&amp;"|"&amp;$D301,Empresas!$C$6:$CC$92,$G301+6+1,0),0))))</f>
        <v>0</v>
      </c>
      <c r="AK301" s="147">
        <f>IF(AND($I301="Si",T301=1),1,IF(AND($I301="Fisico",T301=1),1,IF(AND(T301=1,$I301="Electronico"),2,IF(T301=1,VLOOKUP($C301&amp;"|"&amp;$B301&amp;"|"&amp;$D301,Empresas!$C$6:$CC$92,$G301+6+1,0),0))))</f>
        <v>0</v>
      </c>
      <c r="AL301" s="147">
        <f>IF(AND($I301="Si",U301=1),1,IF(AND($I301="Fisico",U301=1),1,IF(AND(U301=1,$I301="Electronico"),2,IF(U301=1,VLOOKUP($C301&amp;"|"&amp;$B301&amp;"|"&amp;$D301,Empresas!$C$6:$CC$92,$G301+6+1,0),0))))</f>
        <v>0</v>
      </c>
      <c r="AM301" s="149">
        <f t="shared" si="44"/>
        <v>0</v>
      </c>
      <c r="AN301" s="149">
        <f t="shared" si="45"/>
        <v>0</v>
      </c>
      <c r="AO301" s="152">
        <f t="shared" si="46"/>
        <v>0</v>
      </c>
    </row>
    <row r="302" spans="1:41" x14ac:dyDescent="0.25">
      <c r="A302" s="140" t="str">
        <f>VLOOKUP(D302,Empresas!$D$7:$F$91,3,0)</f>
        <v>Yulisa</v>
      </c>
      <c r="B302" s="141" t="str">
        <f>VLOOKUP(D302,Empresas!$D$7:$G$91,4,0)</f>
        <v>Mireya</v>
      </c>
      <c r="C302" s="141" t="s">
        <v>544</v>
      </c>
      <c r="D302" s="141" t="s">
        <v>202</v>
      </c>
      <c r="E302" s="141" t="str">
        <f>VLOOKUP(D302,Empresas!$D$7:$E$92,2,0)</f>
        <v>GARCIA ROJAS CINDY CONSUELO</v>
      </c>
      <c r="F302" s="141" t="s">
        <v>177</v>
      </c>
      <c r="G302" s="142">
        <f t="shared" si="50"/>
        <v>55</v>
      </c>
      <c r="H302" s="142" t="str">
        <f>VLOOKUP(D302,Empresas!$D$6:$L$92,7,0)</f>
        <v>Semestral</v>
      </c>
      <c r="I302" s="141" t="str">
        <f>VLOOKUP(VLOOKUP(D302&amp;"|"&amp;B302,Empresas!$I$7:$CB$92,G302,0),Tablas!$A$8:$B$10,2,0)</f>
        <v>No aplica</v>
      </c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 t="str">
        <f>VLOOKUP(D302,Empresas!$D$7:$CF$91,81,0)</f>
        <v>C</v>
      </c>
      <c r="W302" s="78" t="str">
        <f>VLOOKUP(D302,Empresas!$D$7:$M$91,10,0)</f>
        <v>Mype</v>
      </c>
      <c r="X302" s="69" t="str">
        <f t="shared" si="42"/>
        <v>NO</v>
      </c>
      <c r="Y302" s="153" t="str">
        <f t="shared" si="43"/>
        <v>No aplica</v>
      </c>
      <c r="Z302" s="147">
        <f>IF(Y302="No aplica",0,IF(I302="no",0,IF(I302="No aplica",0,IF(I302="Si",1,IF(I302="Fisico",1,IF(I302="Electronico",2,VLOOKUP(C302&amp;"|"&amp;B302&amp;"|"&amp;D302,Empresas!$C$6:$CC$92,G302+6+1,0)))))))</f>
        <v>0</v>
      </c>
      <c r="AA302" s="147">
        <f>IF(AND($I302="Si",J302=1),1,IF(AND($I302="Fisico",J302=1),1,IF(AND(J302=1,$I302="Electronico"),2,IF(J302=1,VLOOKUP($C302&amp;"|"&amp;$B302&amp;"|"&amp;$D302,Empresas!$C$6:$CC$92,$G302+6+1,0),0))))</f>
        <v>0</v>
      </c>
      <c r="AB302" s="147">
        <f>IF(AND($I302="Si",K302=1),1,IF(AND($I302="Fisico",K302=1),1,IF(AND(K302=1,$I302="Electronico"),2,IF(K302=1,VLOOKUP($C302&amp;"|"&amp;$B302&amp;"|"&amp;$D302,Empresas!$C$6:$CC$92,$G302+6+1,0),0))))</f>
        <v>0</v>
      </c>
      <c r="AC302" s="147">
        <f>IF(AND($I302="Si",L302=1),1,IF(AND($I302="Fisico",L302=1),1,IF(AND(L302=1,$I302="Electronico"),2,IF(L302=1,VLOOKUP($C302&amp;"|"&amp;$B302&amp;"|"&amp;$D302,Empresas!$C$6:$CC$92,$G302+6+1,0),0))))</f>
        <v>0</v>
      </c>
      <c r="AD302" s="147">
        <f>IF(AND($I302="Si",M302=1),1,IF(AND($I302="Fisico",M302=1),1,IF(AND(M302=1,$I302="Electronico"),2,IF(M302=1,VLOOKUP($C302&amp;"|"&amp;$B302&amp;"|"&amp;$D302,Empresas!$C$6:$CC$92,$G302+6+1,0),0))))</f>
        <v>0</v>
      </c>
      <c r="AE302" s="147">
        <f>IF(AND($I302="Si",N302=1),1,IF(AND($I302="Fisico",N302=1),1,IF(AND(N302=1,$I302="Electronico"),2,IF(N302=1,VLOOKUP($C302&amp;"|"&amp;$B302&amp;"|"&amp;$D302,Empresas!$C$6:$CC$92,$G302+6+1,0),0))))</f>
        <v>0</v>
      </c>
      <c r="AF302" s="147">
        <f>IF(AND($I302="Si",O302=1),1,IF(AND($I302="Fisico",O302=1),1,IF(AND(O302=1,$I302="Electronico"),2,IF(O302=1,VLOOKUP($C302&amp;"|"&amp;$B302&amp;"|"&amp;$D302,Empresas!$C$6:$CC$92,$G302+6+1,0),0))))</f>
        <v>0</v>
      </c>
      <c r="AG302" s="147">
        <f>IF(AND($I302="Si",P302=1),1,IF(AND($I302="Fisico",P302=1),1,IF(AND(P302=1,$I302="Electronico"),2,IF(P302=1,VLOOKUP($C302&amp;"|"&amp;$B302&amp;"|"&amp;$D302,Empresas!$C$6:$CC$92,$G302+6+1,0),0))))</f>
        <v>0</v>
      </c>
      <c r="AH302" s="147">
        <f>IF(AND($I302="Si",Q302=1),1,IF(AND($I302="Fisico",Q302=1),1,IF(AND(Q302=1,$I302="Electronico"),2,IF(Q302=1,VLOOKUP($C302&amp;"|"&amp;$B302&amp;"|"&amp;$D302,Empresas!$C$6:$CC$92,$G302+6+1,0),0))))</f>
        <v>0</v>
      </c>
      <c r="AI302" s="147">
        <f>IF(AND($I302="Si",R302=1),1,IF(AND($I302="Fisico",R302=1),1,IF(AND(R302=1,$I302="Electronico"),2,IF(R302=1,VLOOKUP($C302&amp;"|"&amp;$B302&amp;"|"&amp;$D302,Empresas!$C$6:$CC$92,$G302+6+1,0),0))))</f>
        <v>0</v>
      </c>
      <c r="AJ302" s="147">
        <f>IF(AND($I302="Si",S302=1),1,IF(AND($I302="Fisico",S302=1),1,IF(AND(S302=1,$I302="Electronico"),2,IF(S302=1,VLOOKUP($C302&amp;"|"&amp;$B302&amp;"|"&amp;$D302,Empresas!$C$6:$CC$92,$G302+6+1,0),0))))</f>
        <v>0</v>
      </c>
      <c r="AK302" s="147">
        <f>IF(AND($I302="Si",T302=1),1,IF(AND($I302="Fisico",T302=1),1,IF(AND(T302=1,$I302="Electronico"),2,IF(T302=1,VLOOKUP($C302&amp;"|"&amp;$B302&amp;"|"&amp;$D302,Empresas!$C$6:$CC$92,$G302+6+1,0),0))))</f>
        <v>0</v>
      </c>
      <c r="AL302" s="147">
        <f>IF(AND($I302="Si",U302=1),1,IF(AND($I302="Fisico",U302=1),1,IF(AND(U302=1,$I302="Electronico"),2,IF(U302=1,VLOOKUP($C302&amp;"|"&amp;$B302&amp;"|"&amp;$D302,Empresas!$C$6:$CC$92,$G302+6+1,0),0))))</f>
        <v>0</v>
      </c>
      <c r="AM302" s="149">
        <f t="shared" si="44"/>
        <v>0</v>
      </c>
      <c r="AN302" s="149">
        <f t="shared" si="45"/>
        <v>0</v>
      </c>
      <c r="AO302" s="152">
        <f t="shared" si="46"/>
        <v>0</v>
      </c>
    </row>
    <row r="303" spans="1:41" x14ac:dyDescent="0.25">
      <c r="A303" s="140" t="str">
        <f>VLOOKUP(D303,Empresas!$D$7:$F$91,3,0)</f>
        <v>Yulisa</v>
      </c>
      <c r="B303" s="141" t="str">
        <f>VLOOKUP(D303,Empresas!$D$7:$G$91,4,0)</f>
        <v>Mireya</v>
      </c>
      <c r="C303" s="141" t="s">
        <v>544</v>
      </c>
      <c r="D303" s="141" t="s">
        <v>202</v>
      </c>
      <c r="E303" s="141" t="str">
        <f>VLOOKUP(D303,Empresas!$D$7:$E$92,2,0)</f>
        <v>GARCIA ROJAS CINDY CONSUELO</v>
      </c>
      <c r="F303" s="141" t="s">
        <v>178</v>
      </c>
      <c r="G303" s="142">
        <f t="shared" si="50"/>
        <v>56</v>
      </c>
      <c r="H303" s="142" t="str">
        <f>VLOOKUP(D303,Empresas!$D$6:$L$92,7,0)</f>
        <v>Semestral</v>
      </c>
      <c r="I303" s="141" t="str">
        <f>VLOOKUP(VLOOKUP(D303&amp;"|"&amp;B303,Empresas!$I$7:$CB$92,G303,0),Tablas!$A$8:$B$10,2,0)</f>
        <v>No aplica</v>
      </c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 t="str">
        <f>VLOOKUP(D303,Empresas!$D$7:$CF$91,81,0)</f>
        <v>C</v>
      </c>
      <c r="W303" s="78" t="str">
        <f>VLOOKUP(D303,Empresas!$D$7:$M$91,10,0)</f>
        <v>Mype</v>
      </c>
      <c r="X303" s="69" t="str">
        <f t="shared" si="42"/>
        <v>SI</v>
      </c>
      <c r="Y303" s="153" t="str">
        <f t="shared" si="43"/>
        <v>No aplica</v>
      </c>
      <c r="Z303" s="147">
        <f>IF(Y303="No aplica",0,IF(I303="no",0,IF(I303="No aplica",0,IF(I303="Si",1,IF(I303="Fisico",1,IF(I303="Electronico",2,VLOOKUP(C303&amp;"|"&amp;B303&amp;"|"&amp;D303,Empresas!$C$6:$CC$92,G303+6+1,0)))))))</f>
        <v>0</v>
      </c>
      <c r="AA303" s="147">
        <f>IF(AND($I303="Si",J303=1),1,IF(AND($I303="Fisico",J303=1),1,IF(AND(J303=1,$I303="Electronico"),2,IF(J303=1,VLOOKUP($C303&amp;"|"&amp;$B303&amp;"|"&amp;$D303,Empresas!$C$6:$CC$92,$G303+6+1,0),0))))</f>
        <v>0</v>
      </c>
      <c r="AB303" s="147">
        <f>IF(AND($I303="Si",K303=1),1,IF(AND($I303="Fisico",K303=1),1,IF(AND(K303=1,$I303="Electronico"),2,IF(K303=1,VLOOKUP($C303&amp;"|"&amp;$B303&amp;"|"&amp;$D303,Empresas!$C$6:$CC$92,$G303+6+1,0),0))))</f>
        <v>0</v>
      </c>
      <c r="AC303" s="147">
        <f>IF(AND($I303="Si",L303=1),1,IF(AND($I303="Fisico",L303=1),1,IF(AND(L303=1,$I303="Electronico"),2,IF(L303=1,VLOOKUP($C303&amp;"|"&amp;$B303&amp;"|"&amp;$D303,Empresas!$C$6:$CC$92,$G303+6+1,0),0))))</f>
        <v>0</v>
      </c>
      <c r="AD303" s="147">
        <f>IF(AND($I303="Si",M303=1),1,IF(AND($I303="Fisico",M303=1),1,IF(AND(M303=1,$I303="Electronico"),2,IF(M303=1,VLOOKUP($C303&amp;"|"&amp;$B303&amp;"|"&amp;$D303,Empresas!$C$6:$CC$92,$G303+6+1,0),0))))</f>
        <v>0</v>
      </c>
      <c r="AE303" s="147">
        <f>IF(AND($I303="Si",N303=1),1,IF(AND($I303="Fisico",N303=1),1,IF(AND(N303=1,$I303="Electronico"),2,IF(N303=1,VLOOKUP($C303&amp;"|"&amp;$B303&amp;"|"&amp;$D303,Empresas!$C$6:$CC$92,$G303+6+1,0),0))))</f>
        <v>0</v>
      </c>
      <c r="AF303" s="147">
        <f>IF(AND($I303="Si",O303=1),1,IF(AND($I303="Fisico",O303=1),1,IF(AND(O303=1,$I303="Electronico"),2,IF(O303=1,VLOOKUP($C303&amp;"|"&amp;$B303&amp;"|"&amp;$D303,Empresas!$C$6:$CC$92,$G303+6+1,0),0))))</f>
        <v>0</v>
      </c>
      <c r="AG303" s="147">
        <f>IF(AND($I303="Si",P303=1),1,IF(AND($I303="Fisico",P303=1),1,IF(AND(P303=1,$I303="Electronico"),2,IF(P303=1,VLOOKUP($C303&amp;"|"&amp;$B303&amp;"|"&amp;$D303,Empresas!$C$6:$CC$92,$G303+6+1,0),0))))</f>
        <v>0</v>
      </c>
      <c r="AH303" s="147">
        <f>IF(AND($I303="Si",Q303=1),1,IF(AND($I303="Fisico",Q303=1),1,IF(AND(Q303=1,$I303="Electronico"),2,IF(Q303=1,VLOOKUP($C303&amp;"|"&amp;$B303&amp;"|"&amp;$D303,Empresas!$C$6:$CC$92,$G303+6+1,0),0))))</f>
        <v>0</v>
      </c>
      <c r="AI303" s="147">
        <f>IF(AND($I303="Si",R303=1),1,IF(AND($I303="Fisico",R303=1),1,IF(AND(R303=1,$I303="Electronico"),2,IF(R303=1,VLOOKUP($C303&amp;"|"&amp;$B303&amp;"|"&amp;$D303,Empresas!$C$6:$CC$92,$G303+6+1,0),0))))</f>
        <v>0</v>
      </c>
      <c r="AJ303" s="147">
        <f>IF(AND($I303="Si",S303=1),1,IF(AND($I303="Fisico",S303=1),1,IF(AND(S303=1,$I303="Electronico"),2,IF(S303=1,VLOOKUP($C303&amp;"|"&amp;$B303&amp;"|"&amp;$D303,Empresas!$C$6:$CC$92,$G303+6+1,0),0))))</f>
        <v>0</v>
      </c>
      <c r="AK303" s="147">
        <f>IF(AND($I303="Si",T303=1),1,IF(AND($I303="Fisico",T303=1),1,IF(AND(T303=1,$I303="Electronico"),2,IF(T303=1,VLOOKUP($C303&amp;"|"&amp;$B303&amp;"|"&amp;$D303,Empresas!$C$6:$CC$92,$G303+6+1,0),0))))</f>
        <v>0</v>
      </c>
      <c r="AL303" s="147">
        <f>IF(AND($I303="Si",U303=1),1,IF(AND($I303="Fisico",U303=1),1,IF(AND(U303=1,$I303="Electronico"),2,IF(U303=1,VLOOKUP($C303&amp;"|"&amp;$B303&amp;"|"&amp;$D303,Empresas!$C$6:$CC$92,$G303+6+1,0),0))))</f>
        <v>0</v>
      </c>
      <c r="AM303" s="149">
        <f t="shared" si="44"/>
        <v>0</v>
      </c>
      <c r="AN303" s="149">
        <f t="shared" si="45"/>
        <v>0</v>
      </c>
      <c r="AO303" s="152">
        <f t="shared" si="46"/>
        <v>0</v>
      </c>
    </row>
    <row r="304" spans="1:41" x14ac:dyDescent="0.25">
      <c r="A304" s="140" t="str">
        <f>VLOOKUP(D304,Empresas!$D$7:$F$91,3,0)</f>
        <v>Yulisa</v>
      </c>
      <c r="B304" s="141" t="str">
        <f>VLOOKUP(D304,Empresas!$D$7:$G$91,4,0)</f>
        <v>Mireya</v>
      </c>
      <c r="C304" s="141" t="s">
        <v>544</v>
      </c>
      <c r="D304" s="141" t="s">
        <v>202</v>
      </c>
      <c r="E304" s="141" t="str">
        <f>VLOOKUP(D304,Empresas!$D$7:$E$92,2,0)</f>
        <v>GARCIA ROJAS CINDY CONSUELO</v>
      </c>
      <c r="F304" s="141" t="s">
        <v>179</v>
      </c>
      <c r="G304" s="142">
        <f t="shared" si="50"/>
        <v>57</v>
      </c>
      <c r="H304" s="142" t="str">
        <f>VLOOKUP(D304,Empresas!$D$6:$L$92,7,0)</f>
        <v>Semestral</v>
      </c>
      <c r="I304" s="141" t="str">
        <f>VLOOKUP(VLOOKUP(D304&amp;"|"&amp;B304,Empresas!$I$7:$CB$92,G304,0),Tablas!$A$8:$B$10,2,0)</f>
        <v>No aplica</v>
      </c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 t="str">
        <f>VLOOKUP(D304,Empresas!$D$7:$CF$91,81,0)</f>
        <v>C</v>
      </c>
      <c r="W304" s="78" t="str">
        <f>VLOOKUP(D304,Empresas!$D$7:$M$91,10,0)</f>
        <v>Mype</v>
      </c>
      <c r="X304" s="69" t="str">
        <f t="shared" si="42"/>
        <v>NO</v>
      </c>
      <c r="Y304" s="153" t="str">
        <f t="shared" si="43"/>
        <v>No aplica</v>
      </c>
      <c r="Z304" s="147">
        <f>IF(Y304="No aplica",0,IF(I304="no",0,IF(I304="No aplica",0,IF(I304="Si",1,IF(I304="Fisico",1,IF(I304="Electronico",2,VLOOKUP(C304&amp;"|"&amp;B304&amp;"|"&amp;D304,Empresas!$C$6:$CC$92,G304+6+1,0)))))))</f>
        <v>0</v>
      </c>
      <c r="AA304" s="147">
        <f>IF(AND($I304="Si",J304=1),1,IF(AND($I304="Fisico",J304=1),1,IF(AND(J304=1,$I304="Electronico"),2,IF(J304=1,VLOOKUP($C304&amp;"|"&amp;$B304&amp;"|"&amp;$D304,Empresas!$C$6:$CC$92,$G304+6+1,0),0))))</f>
        <v>0</v>
      </c>
      <c r="AB304" s="147">
        <f>IF(AND($I304="Si",K304=1),1,IF(AND($I304="Fisico",K304=1),1,IF(AND(K304=1,$I304="Electronico"),2,IF(K304=1,VLOOKUP($C304&amp;"|"&amp;$B304&amp;"|"&amp;$D304,Empresas!$C$6:$CC$92,$G304+6+1,0),0))))</f>
        <v>0</v>
      </c>
      <c r="AC304" s="147">
        <f>IF(AND($I304="Si",L304=1),1,IF(AND($I304="Fisico",L304=1),1,IF(AND(L304=1,$I304="Electronico"),2,IF(L304=1,VLOOKUP($C304&amp;"|"&amp;$B304&amp;"|"&amp;$D304,Empresas!$C$6:$CC$92,$G304+6+1,0),0))))</f>
        <v>0</v>
      </c>
      <c r="AD304" s="147">
        <f>IF(AND($I304="Si",M304=1),1,IF(AND($I304="Fisico",M304=1),1,IF(AND(M304=1,$I304="Electronico"),2,IF(M304=1,VLOOKUP($C304&amp;"|"&amp;$B304&amp;"|"&amp;$D304,Empresas!$C$6:$CC$92,$G304+6+1,0),0))))</f>
        <v>0</v>
      </c>
      <c r="AE304" s="147">
        <f>IF(AND($I304="Si",N304=1),1,IF(AND($I304="Fisico",N304=1),1,IF(AND(N304=1,$I304="Electronico"),2,IF(N304=1,VLOOKUP($C304&amp;"|"&amp;$B304&amp;"|"&amp;$D304,Empresas!$C$6:$CC$92,$G304+6+1,0),0))))</f>
        <v>0</v>
      </c>
      <c r="AF304" s="147">
        <f>IF(AND($I304="Si",O304=1),1,IF(AND($I304="Fisico",O304=1),1,IF(AND(O304=1,$I304="Electronico"),2,IF(O304=1,VLOOKUP($C304&amp;"|"&amp;$B304&amp;"|"&amp;$D304,Empresas!$C$6:$CC$92,$G304+6+1,0),0))))</f>
        <v>0</v>
      </c>
      <c r="AG304" s="147">
        <f>IF(AND($I304="Si",P304=1),1,IF(AND($I304="Fisico",P304=1),1,IF(AND(P304=1,$I304="Electronico"),2,IF(P304=1,VLOOKUP($C304&amp;"|"&amp;$B304&amp;"|"&amp;$D304,Empresas!$C$6:$CC$92,$G304+6+1,0),0))))</f>
        <v>0</v>
      </c>
      <c r="AH304" s="147">
        <f>IF(AND($I304="Si",Q304=1),1,IF(AND($I304="Fisico",Q304=1),1,IF(AND(Q304=1,$I304="Electronico"),2,IF(Q304=1,VLOOKUP($C304&amp;"|"&amp;$B304&amp;"|"&amp;$D304,Empresas!$C$6:$CC$92,$G304+6+1,0),0))))</f>
        <v>0</v>
      </c>
      <c r="AI304" s="147">
        <f>IF(AND($I304="Si",R304=1),1,IF(AND($I304="Fisico",R304=1),1,IF(AND(R304=1,$I304="Electronico"),2,IF(R304=1,VLOOKUP($C304&amp;"|"&amp;$B304&amp;"|"&amp;$D304,Empresas!$C$6:$CC$92,$G304+6+1,0),0))))</f>
        <v>0</v>
      </c>
      <c r="AJ304" s="147">
        <f>IF(AND($I304="Si",S304=1),1,IF(AND($I304="Fisico",S304=1),1,IF(AND(S304=1,$I304="Electronico"),2,IF(S304=1,VLOOKUP($C304&amp;"|"&amp;$B304&amp;"|"&amp;$D304,Empresas!$C$6:$CC$92,$G304+6+1,0),0))))</f>
        <v>0</v>
      </c>
      <c r="AK304" s="147">
        <f>IF(AND($I304="Si",T304=1),1,IF(AND($I304="Fisico",T304=1),1,IF(AND(T304=1,$I304="Electronico"),2,IF(T304=1,VLOOKUP($C304&amp;"|"&amp;$B304&amp;"|"&amp;$D304,Empresas!$C$6:$CC$92,$G304+6+1,0),0))))</f>
        <v>0</v>
      </c>
      <c r="AL304" s="147">
        <f>IF(AND($I304="Si",U304=1),1,IF(AND($I304="Fisico",U304=1),1,IF(AND(U304=1,$I304="Electronico"),2,IF(U304=1,VLOOKUP($C304&amp;"|"&amp;$B304&amp;"|"&amp;$D304,Empresas!$C$6:$CC$92,$G304+6+1,0),0))))</f>
        <v>0</v>
      </c>
      <c r="AM304" s="149">
        <f t="shared" si="44"/>
        <v>0</v>
      </c>
      <c r="AN304" s="149">
        <f t="shared" si="45"/>
        <v>0</v>
      </c>
      <c r="AO304" s="152">
        <f t="shared" si="46"/>
        <v>0</v>
      </c>
    </row>
    <row r="305" spans="1:41" x14ac:dyDescent="0.25">
      <c r="A305" s="140" t="str">
        <f>VLOOKUP(D305,Empresas!$D$7:$F$91,3,0)</f>
        <v>Yulisa</v>
      </c>
      <c r="B305" s="141" t="str">
        <f>VLOOKUP(D305,Empresas!$D$7:$G$91,4,0)</f>
        <v>Mireya</v>
      </c>
      <c r="C305" s="141" t="s">
        <v>544</v>
      </c>
      <c r="D305" s="141" t="s">
        <v>202</v>
      </c>
      <c r="E305" s="141" t="str">
        <f>VLOOKUP(D305,Empresas!$D$7:$E$92,2,0)</f>
        <v>GARCIA ROJAS CINDY CONSUELO</v>
      </c>
      <c r="F305" s="141" t="s">
        <v>180</v>
      </c>
      <c r="G305" s="142">
        <f t="shared" si="50"/>
        <v>58</v>
      </c>
      <c r="H305" s="142" t="str">
        <f>VLOOKUP(D305,Empresas!$D$6:$L$92,7,0)</f>
        <v>Semestral</v>
      </c>
      <c r="I305" s="141" t="str">
        <f>VLOOKUP(VLOOKUP(D305&amp;"|"&amp;B305,Empresas!$I$7:$CB$92,G305,0),Tablas!$A$8:$B$10,2,0)</f>
        <v>No aplica</v>
      </c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 t="str">
        <f>VLOOKUP(D305,Empresas!$D$7:$CF$91,81,0)</f>
        <v>C</v>
      </c>
      <c r="W305" s="78" t="str">
        <f>VLOOKUP(D305,Empresas!$D$7:$M$91,10,0)</f>
        <v>Mype</v>
      </c>
      <c r="X305" s="69" t="str">
        <f t="shared" si="42"/>
        <v>NO</v>
      </c>
      <c r="Y305" s="153" t="str">
        <f t="shared" si="43"/>
        <v>No aplica</v>
      </c>
      <c r="Z305" s="147">
        <f>IF(Y305="No aplica",0,IF(I305="no",0,IF(I305="No aplica",0,IF(I305="Si",1,IF(I305="Fisico",1,IF(I305="Electronico",2,VLOOKUP(C305&amp;"|"&amp;B305&amp;"|"&amp;D305,Empresas!$C$6:$CC$92,G305+6+1,0)))))))</f>
        <v>0</v>
      </c>
      <c r="AA305" s="147">
        <f>IF(AND($I305="Si",J305=1),1,IF(AND($I305="Fisico",J305=1),1,IF(AND(J305=1,$I305="Electronico"),2,IF(J305=1,VLOOKUP($C305&amp;"|"&amp;$B305&amp;"|"&amp;$D305,Empresas!$C$6:$CC$92,$G305+6+1,0),0))))</f>
        <v>0</v>
      </c>
      <c r="AB305" s="147">
        <f>IF(AND($I305="Si",K305=1),1,IF(AND($I305="Fisico",K305=1),1,IF(AND(K305=1,$I305="Electronico"),2,IF(K305=1,VLOOKUP($C305&amp;"|"&amp;$B305&amp;"|"&amp;$D305,Empresas!$C$6:$CC$92,$G305+6+1,0),0))))</f>
        <v>0</v>
      </c>
      <c r="AC305" s="147">
        <f>IF(AND($I305="Si",L305=1),1,IF(AND($I305="Fisico",L305=1),1,IF(AND(L305=1,$I305="Electronico"),2,IF(L305=1,VLOOKUP($C305&amp;"|"&amp;$B305&amp;"|"&amp;$D305,Empresas!$C$6:$CC$92,$G305+6+1,0),0))))</f>
        <v>0</v>
      </c>
      <c r="AD305" s="147">
        <f>IF(AND($I305="Si",M305=1),1,IF(AND($I305="Fisico",M305=1),1,IF(AND(M305=1,$I305="Electronico"),2,IF(M305=1,VLOOKUP($C305&amp;"|"&amp;$B305&amp;"|"&amp;$D305,Empresas!$C$6:$CC$92,$G305+6+1,0),0))))</f>
        <v>0</v>
      </c>
      <c r="AE305" s="147">
        <f>IF(AND($I305="Si",N305=1),1,IF(AND($I305="Fisico",N305=1),1,IF(AND(N305=1,$I305="Electronico"),2,IF(N305=1,VLOOKUP($C305&amp;"|"&amp;$B305&amp;"|"&amp;$D305,Empresas!$C$6:$CC$92,$G305+6+1,0),0))))</f>
        <v>0</v>
      </c>
      <c r="AF305" s="147">
        <f>IF(AND($I305="Si",O305=1),1,IF(AND($I305="Fisico",O305=1),1,IF(AND(O305=1,$I305="Electronico"),2,IF(O305=1,VLOOKUP($C305&amp;"|"&amp;$B305&amp;"|"&amp;$D305,Empresas!$C$6:$CC$92,$G305+6+1,0),0))))</f>
        <v>0</v>
      </c>
      <c r="AG305" s="147">
        <f>IF(AND($I305="Si",P305=1),1,IF(AND($I305="Fisico",P305=1),1,IF(AND(P305=1,$I305="Electronico"),2,IF(P305=1,VLOOKUP($C305&amp;"|"&amp;$B305&amp;"|"&amp;$D305,Empresas!$C$6:$CC$92,$G305+6+1,0),0))))</f>
        <v>0</v>
      </c>
      <c r="AH305" s="147">
        <f>IF(AND($I305="Si",Q305=1),1,IF(AND($I305="Fisico",Q305=1),1,IF(AND(Q305=1,$I305="Electronico"),2,IF(Q305=1,VLOOKUP($C305&amp;"|"&amp;$B305&amp;"|"&amp;$D305,Empresas!$C$6:$CC$92,$G305+6+1,0),0))))</f>
        <v>0</v>
      </c>
      <c r="AI305" s="147">
        <f>IF(AND($I305="Si",R305=1),1,IF(AND($I305="Fisico",R305=1),1,IF(AND(R305=1,$I305="Electronico"),2,IF(R305=1,VLOOKUP($C305&amp;"|"&amp;$B305&amp;"|"&amp;$D305,Empresas!$C$6:$CC$92,$G305+6+1,0),0))))</f>
        <v>0</v>
      </c>
      <c r="AJ305" s="147">
        <f>IF(AND($I305="Si",S305=1),1,IF(AND($I305="Fisico",S305=1),1,IF(AND(S305=1,$I305="Electronico"),2,IF(S305=1,VLOOKUP($C305&amp;"|"&amp;$B305&amp;"|"&amp;$D305,Empresas!$C$6:$CC$92,$G305+6+1,0),0))))</f>
        <v>0</v>
      </c>
      <c r="AK305" s="147">
        <f>IF(AND($I305="Si",T305=1),1,IF(AND($I305="Fisico",T305=1),1,IF(AND(T305=1,$I305="Electronico"),2,IF(T305=1,VLOOKUP($C305&amp;"|"&amp;$B305&amp;"|"&amp;$D305,Empresas!$C$6:$CC$92,$G305+6+1,0),0))))</f>
        <v>0</v>
      </c>
      <c r="AL305" s="147">
        <f>IF(AND($I305="Si",U305=1),1,IF(AND($I305="Fisico",U305=1),1,IF(AND(U305=1,$I305="Electronico"),2,IF(U305=1,VLOOKUP($C305&amp;"|"&amp;$B305&amp;"|"&amp;$D305,Empresas!$C$6:$CC$92,$G305+6+1,0),0))))</f>
        <v>0</v>
      </c>
      <c r="AM305" s="149">
        <f t="shared" si="44"/>
        <v>0</v>
      </c>
      <c r="AN305" s="149">
        <f t="shared" si="45"/>
        <v>0</v>
      </c>
      <c r="AO305" s="152">
        <f t="shared" si="46"/>
        <v>0</v>
      </c>
    </row>
    <row r="306" spans="1:41" x14ac:dyDescent="0.25">
      <c r="A306" s="140" t="str">
        <f>VLOOKUP(D306,Empresas!$D$7:$F$91,3,0)</f>
        <v>Yulisa</v>
      </c>
      <c r="B306" s="141" t="str">
        <f>VLOOKUP(D306,Empresas!$D$7:$G$91,4,0)</f>
        <v>Mireya</v>
      </c>
      <c r="C306" s="141" t="s">
        <v>544</v>
      </c>
      <c r="D306" s="141" t="s">
        <v>202</v>
      </c>
      <c r="E306" s="141" t="str">
        <f>VLOOKUP(D306,Empresas!$D$7:$E$92,2,0)</f>
        <v>GARCIA ROJAS CINDY CONSUELO</v>
      </c>
      <c r="F306" s="141" t="s">
        <v>181</v>
      </c>
      <c r="G306" s="142">
        <f t="shared" si="50"/>
        <v>59</v>
      </c>
      <c r="H306" s="142" t="str">
        <f>VLOOKUP(D306,Empresas!$D$6:$L$92,7,0)</f>
        <v>Semestral</v>
      </c>
      <c r="I306" s="141" t="str">
        <f>VLOOKUP(VLOOKUP(D306&amp;"|"&amp;B306,Empresas!$I$7:$CB$92,G306,0),Tablas!$A$8:$B$10,2,0)</f>
        <v>No aplica</v>
      </c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 t="str">
        <f>VLOOKUP(D306,Empresas!$D$7:$CF$91,81,0)</f>
        <v>C</v>
      </c>
      <c r="W306" s="78" t="str">
        <f>VLOOKUP(D306,Empresas!$D$7:$M$91,10,0)</f>
        <v>Mype</v>
      </c>
      <c r="X306" s="69" t="str">
        <f t="shared" si="42"/>
        <v>NO</v>
      </c>
      <c r="Y306" s="153" t="str">
        <f t="shared" si="43"/>
        <v>No aplica</v>
      </c>
      <c r="Z306" s="147">
        <f>IF(Y306="No aplica",0,IF(I306="no",0,IF(I306="No aplica",0,IF(I306="Si",1,IF(I306="Fisico",1,IF(I306="Electronico",2,VLOOKUP(C306&amp;"|"&amp;B306&amp;"|"&amp;D306,Empresas!$C$6:$CC$92,G306+6+1,0)))))))</f>
        <v>0</v>
      </c>
      <c r="AA306" s="147">
        <f>IF(AND($I306="Si",J306=1),1,IF(AND($I306="Fisico",J306=1),1,IF(AND(J306=1,$I306="Electronico"),2,IF(J306=1,VLOOKUP($C306&amp;"|"&amp;$B306&amp;"|"&amp;$D306,Empresas!$C$6:$CC$92,$G306+6+1,0),0))))</f>
        <v>0</v>
      </c>
      <c r="AB306" s="147">
        <f>IF(AND($I306="Si",K306=1),1,IF(AND($I306="Fisico",K306=1),1,IF(AND(K306=1,$I306="Electronico"),2,IF(K306=1,VLOOKUP($C306&amp;"|"&amp;$B306&amp;"|"&amp;$D306,Empresas!$C$6:$CC$92,$G306+6+1,0),0))))</f>
        <v>0</v>
      </c>
      <c r="AC306" s="147">
        <f>IF(AND($I306="Si",L306=1),1,IF(AND($I306="Fisico",L306=1),1,IF(AND(L306=1,$I306="Electronico"),2,IF(L306=1,VLOOKUP($C306&amp;"|"&amp;$B306&amp;"|"&amp;$D306,Empresas!$C$6:$CC$92,$G306+6+1,0),0))))</f>
        <v>0</v>
      </c>
      <c r="AD306" s="147">
        <f>IF(AND($I306="Si",M306=1),1,IF(AND($I306="Fisico",M306=1),1,IF(AND(M306=1,$I306="Electronico"),2,IF(M306=1,VLOOKUP($C306&amp;"|"&amp;$B306&amp;"|"&amp;$D306,Empresas!$C$6:$CC$92,$G306+6+1,0),0))))</f>
        <v>0</v>
      </c>
      <c r="AE306" s="147">
        <f>IF(AND($I306="Si",N306=1),1,IF(AND($I306="Fisico",N306=1),1,IF(AND(N306=1,$I306="Electronico"),2,IF(N306=1,VLOOKUP($C306&amp;"|"&amp;$B306&amp;"|"&amp;$D306,Empresas!$C$6:$CC$92,$G306+6+1,0),0))))</f>
        <v>0</v>
      </c>
      <c r="AF306" s="147">
        <f>IF(AND($I306="Si",O306=1),1,IF(AND($I306="Fisico",O306=1),1,IF(AND(O306=1,$I306="Electronico"),2,IF(O306=1,VLOOKUP($C306&amp;"|"&amp;$B306&amp;"|"&amp;$D306,Empresas!$C$6:$CC$92,$G306+6+1,0),0))))</f>
        <v>0</v>
      </c>
      <c r="AG306" s="147">
        <f>IF(AND($I306="Si",P306=1),1,IF(AND($I306="Fisico",P306=1),1,IF(AND(P306=1,$I306="Electronico"),2,IF(P306=1,VLOOKUP($C306&amp;"|"&amp;$B306&amp;"|"&amp;$D306,Empresas!$C$6:$CC$92,$G306+6+1,0),0))))</f>
        <v>0</v>
      </c>
      <c r="AH306" s="147">
        <f>IF(AND($I306="Si",Q306=1),1,IF(AND($I306="Fisico",Q306=1),1,IF(AND(Q306=1,$I306="Electronico"),2,IF(Q306=1,VLOOKUP($C306&amp;"|"&amp;$B306&amp;"|"&amp;$D306,Empresas!$C$6:$CC$92,$G306+6+1,0),0))))</f>
        <v>0</v>
      </c>
      <c r="AI306" s="147">
        <f>IF(AND($I306="Si",R306=1),1,IF(AND($I306="Fisico",R306=1),1,IF(AND(R306=1,$I306="Electronico"),2,IF(R306=1,VLOOKUP($C306&amp;"|"&amp;$B306&amp;"|"&amp;$D306,Empresas!$C$6:$CC$92,$G306+6+1,0),0))))</f>
        <v>0</v>
      </c>
      <c r="AJ306" s="147">
        <f>IF(AND($I306="Si",S306=1),1,IF(AND($I306="Fisico",S306=1),1,IF(AND(S306=1,$I306="Electronico"),2,IF(S306=1,VLOOKUP($C306&amp;"|"&amp;$B306&amp;"|"&amp;$D306,Empresas!$C$6:$CC$92,$G306+6+1,0),0))))</f>
        <v>0</v>
      </c>
      <c r="AK306" s="147">
        <f>IF(AND($I306="Si",T306=1),1,IF(AND($I306="Fisico",T306=1),1,IF(AND(T306=1,$I306="Electronico"),2,IF(T306=1,VLOOKUP($C306&amp;"|"&amp;$B306&amp;"|"&amp;$D306,Empresas!$C$6:$CC$92,$G306+6+1,0),0))))</f>
        <v>0</v>
      </c>
      <c r="AL306" s="147">
        <f>IF(AND($I306="Si",U306=1),1,IF(AND($I306="Fisico",U306=1),1,IF(AND(U306=1,$I306="Electronico"),2,IF(U306=1,VLOOKUP($C306&amp;"|"&amp;$B306&amp;"|"&amp;$D306,Empresas!$C$6:$CC$92,$G306+6+1,0),0))))</f>
        <v>0</v>
      </c>
      <c r="AM306" s="149">
        <f t="shared" si="44"/>
        <v>0</v>
      </c>
      <c r="AN306" s="149">
        <f t="shared" si="45"/>
        <v>0</v>
      </c>
      <c r="AO306" s="152">
        <f t="shared" si="46"/>
        <v>0</v>
      </c>
    </row>
    <row r="307" spans="1:41" x14ac:dyDescent="0.25">
      <c r="A307" s="140" t="str">
        <f>VLOOKUP(D307,Empresas!$D$7:$F$91,3,0)</f>
        <v>Yulisa</v>
      </c>
      <c r="B307" s="141" t="str">
        <f>VLOOKUP(D307,Empresas!$D$7:$G$91,4,0)</f>
        <v>Mireya</v>
      </c>
      <c r="C307" s="141" t="s">
        <v>544</v>
      </c>
      <c r="D307" s="141" t="s">
        <v>202</v>
      </c>
      <c r="E307" s="141" t="str">
        <f>VLOOKUP(D307,Empresas!$D$7:$E$92,2,0)</f>
        <v>GARCIA ROJAS CINDY CONSUELO</v>
      </c>
      <c r="F307" s="141" t="s">
        <v>182</v>
      </c>
      <c r="G307" s="142">
        <f t="shared" si="50"/>
        <v>60</v>
      </c>
      <c r="H307" s="142" t="str">
        <f>VLOOKUP(D307,Empresas!$D$6:$L$92,7,0)</f>
        <v>Semestral</v>
      </c>
      <c r="I307" s="141" t="str">
        <f>VLOOKUP(VLOOKUP(D307&amp;"|"&amp;B307,Empresas!$I$7:$CB$92,G307,0),Tablas!$A$8:$B$10,2,0)</f>
        <v>No aplica</v>
      </c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 t="str">
        <f>VLOOKUP(D307,Empresas!$D$7:$CF$91,81,0)</f>
        <v>C</v>
      </c>
      <c r="W307" s="78" t="str">
        <f>VLOOKUP(D307,Empresas!$D$7:$M$91,10,0)</f>
        <v>Mype</v>
      </c>
      <c r="X307" s="69" t="str">
        <f t="shared" si="42"/>
        <v>NO</v>
      </c>
      <c r="Y307" s="153" t="str">
        <f t="shared" si="43"/>
        <v>No aplica</v>
      </c>
      <c r="Z307" s="147">
        <f>IF(Y307="No aplica",0,IF(I307="no",0,IF(I307="No aplica",0,IF(I307="Si",1,IF(I307="Fisico",1,IF(I307="Electronico",2,VLOOKUP(C307&amp;"|"&amp;B307&amp;"|"&amp;D307,Empresas!$C$6:$CC$92,G307+6+1,0)))))))</f>
        <v>0</v>
      </c>
      <c r="AA307" s="147">
        <f>IF(AND($I307="Si",J307=1),1,IF(AND($I307="Fisico",J307=1),1,IF(AND(J307=1,$I307="Electronico"),2,IF(J307=1,VLOOKUP($C307&amp;"|"&amp;$B307&amp;"|"&amp;$D307,Empresas!$C$6:$CC$92,$G307+6+1,0),0))))</f>
        <v>0</v>
      </c>
      <c r="AB307" s="147">
        <f>IF(AND($I307="Si",K307=1),1,IF(AND($I307="Fisico",K307=1),1,IF(AND(K307=1,$I307="Electronico"),2,IF(K307=1,VLOOKUP($C307&amp;"|"&amp;$B307&amp;"|"&amp;$D307,Empresas!$C$6:$CC$92,$G307+6+1,0),0))))</f>
        <v>0</v>
      </c>
      <c r="AC307" s="147">
        <f>IF(AND($I307="Si",L307=1),1,IF(AND($I307="Fisico",L307=1),1,IF(AND(L307=1,$I307="Electronico"),2,IF(L307=1,VLOOKUP($C307&amp;"|"&amp;$B307&amp;"|"&amp;$D307,Empresas!$C$6:$CC$92,$G307+6+1,0),0))))</f>
        <v>0</v>
      </c>
      <c r="AD307" s="147">
        <f>IF(AND($I307="Si",M307=1),1,IF(AND($I307="Fisico",M307=1),1,IF(AND(M307=1,$I307="Electronico"),2,IF(M307=1,VLOOKUP($C307&amp;"|"&amp;$B307&amp;"|"&amp;$D307,Empresas!$C$6:$CC$92,$G307+6+1,0),0))))</f>
        <v>0</v>
      </c>
      <c r="AE307" s="147">
        <f>IF(AND($I307="Si",N307=1),1,IF(AND($I307="Fisico",N307=1),1,IF(AND(N307=1,$I307="Electronico"),2,IF(N307=1,VLOOKUP($C307&amp;"|"&amp;$B307&amp;"|"&amp;$D307,Empresas!$C$6:$CC$92,$G307+6+1,0),0))))</f>
        <v>0</v>
      </c>
      <c r="AF307" s="147">
        <f>IF(AND($I307="Si",O307=1),1,IF(AND($I307="Fisico",O307=1),1,IF(AND(O307=1,$I307="Electronico"),2,IF(O307=1,VLOOKUP($C307&amp;"|"&amp;$B307&amp;"|"&amp;$D307,Empresas!$C$6:$CC$92,$G307+6+1,0),0))))</f>
        <v>0</v>
      </c>
      <c r="AG307" s="147">
        <f>IF(AND($I307="Si",P307=1),1,IF(AND($I307="Fisico",P307=1),1,IF(AND(P307=1,$I307="Electronico"),2,IF(P307=1,VLOOKUP($C307&amp;"|"&amp;$B307&amp;"|"&amp;$D307,Empresas!$C$6:$CC$92,$G307+6+1,0),0))))</f>
        <v>0</v>
      </c>
      <c r="AH307" s="147">
        <f>IF(AND($I307="Si",Q307=1),1,IF(AND($I307="Fisico",Q307=1),1,IF(AND(Q307=1,$I307="Electronico"),2,IF(Q307=1,VLOOKUP($C307&amp;"|"&amp;$B307&amp;"|"&amp;$D307,Empresas!$C$6:$CC$92,$G307+6+1,0),0))))</f>
        <v>0</v>
      </c>
      <c r="AI307" s="147">
        <f>IF(AND($I307="Si",R307=1),1,IF(AND($I307="Fisico",R307=1),1,IF(AND(R307=1,$I307="Electronico"),2,IF(R307=1,VLOOKUP($C307&amp;"|"&amp;$B307&amp;"|"&amp;$D307,Empresas!$C$6:$CC$92,$G307+6+1,0),0))))</f>
        <v>0</v>
      </c>
      <c r="AJ307" s="147">
        <f>IF(AND($I307="Si",S307=1),1,IF(AND($I307="Fisico",S307=1),1,IF(AND(S307=1,$I307="Electronico"),2,IF(S307=1,VLOOKUP($C307&amp;"|"&amp;$B307&amp;"|"&amp;$D307,Empresas!$C$6:$CC$92,$G307+6+1,0),0))))</f>
        <v>0</v>
      </c>
      <c r="AK307" s="147">
        <f>IF(AND($I307="Si",T307=1),1,IF(AND($I307="Fisico",T307=1),1,IF(AND(T307=1,$I307="Electronico"),2,IF(T307=1,VLOOKUP($C307&amp;"|"&amp;$B307&amp;"|"&amp;$D307,Empresas!$C$6:$CC$92,$G307+6+1,0),0))))</f>
        <v>0</v>
      </c>
      <c r="AL307" s="147">
        <f>IF(AND($I307="Si",U307=1),1,IF(AND($I307="Fisico",U307=1),1,IF(AND(U307=1,$I307="Electronico"),2,IF(U307=1,VLOOKUP($C307&amp;"|"&amp;$B307&amp;"|"&amp;$D307,Empresas!$C$6:$CC$92,$G307+6+1,0),0))))</f>
        <v>0</v>
      </c>
      <c r="AM307" s="149">
        <f t="shared" si="44"/>
        <v>0</v>
      </c>
      <c r="AN307" s="149">
        <f t="shared" si="45"/>
        <v>0</v>
      </c>
      <c r="AO307" s="152">
        <f t="shared" si="46"/>
        <v>0</v>
      </c>
    </row>
    <row r="308" spans="1:41" x14ac:dyDescent="0.25">
      <c r="A308" s="143" t="str">
        <f>VLOOKUP(D308,Empresas!$D$7:$F$91,3,0)</f>
        <v>Yulisa</v>
      </c>
      <c r="B308" s="144" t="str">
        <f>VLOOKUP(D308,Empresas!$D$7:$G$91,4,0)</f>
        <v>Mireya</v>
      </c>
      <c r="C308" s="144" t="s">
        <v>544</v>
      </c>
      <c r="D308" s="144" t="s">
        <v>202</v>
      </c>
      <c r="E308" s="144" t="str">
        <f>VLOOKUP(D308,Empresas!$D$7:$E$92,2,0)</f>
        <v>GARCIA ROJAS CINDY CONSUELO</v>
      </c>
      <c r="F308" s="144" t="s">
        <v>183</v>
      </c>
      <c r="G308" s="145">
        <f>+Empresas!$BR$2</f>
        <v>62</v>
      </c>
      <c r="H308" s="145" t="str">
        <f>VLOOKUP(D308,Empresas!$D$6:$L$92,7,0)</f>
        <v>Semestral</v>
      </c>
      <c r="I308" s="144" t="str">
        <f>VLOOKUP(VLOOKUP(D308&amp;"|"&amp;B308,Empresas!$I$7:$CB$92,G308,0),Tablas!$A$13:$B$14,2,0)</f>
        <v>Si</v>
      </c>
      <c r="J308" s="78">
        <v>1</v>
      </c>
      <c r="K308" s="78">
        <v>1</v>
      </c>
      <c r="L308" s="78">
        <v>1</v>
      </c>
      <c r="M308" s="78">
        <v>1</v>
      </c>
      <c r="N308" s="78">
        <v>1</v>
      </c>
      <c r="O308" s="78">
        <v>1</v>
      </c>
      <c r="P308" s="78">
        <v>1</v>
      </c>
      <c r="Q308" s="78">
        <v>1</v>
      </c>
      <c r="R308" s="78"/>
      <c r="S308" s="78"/>
      <c r="T308" s="78"/>
      <c r="U308" s="78"/>
      <c r="V308" s="78" t="str">
        <f>VLOOKUP(D308,Empresas!$D$7:$CF$91,81,0)</f>
        <v>C</v>
      </c>
      <c r="W308" s="78" t="str">
        <f>VLOOKUP(D308,Empresas!$D$7:$M$91,10,0)</f>
        <v>Mype</v>
      </c>
      <c r="X308" s="69" t="str">
        <f t="shared" si="42"/>
        <v>SI</v>
      </c>
      <c r="Y308" s="153" t="str">
        <f t="shared" si="43"/>
        <v>Si aplica</v>
      </c>
      <c r="Z308" s="147">
        <f>IF(Y308="No aplica",0,IF(I308="no",0,IF(I308="No aplica",0,IF(I308="Si",1,IF(I308="Fisico",1,IF(I308="Electronico",2,VLOOKUP(C308&amp;"|"&amp;B308&amp;"|"&amp;D308,Empresas!$C$6:$CC$92,G308+6+1,0)))))))</f>
        <v>1</v>
      </c>
      <c r="AA308" s="147">
        <f>IF(AND($I308="Si",J308=1),1,IF(AND($I308="Fisico",J308=1),1,IF(AND(J308=1,$I308="Electronico"),2,IF(J308=1,VLOOKUP($C308&amp;"|"&amp;$B308&amp;"|"&amp;$D308,Empresas!$C$6:$CC$92,$G308+6+1,0),0))))</f>
        <v>1</v>
      </c>
      <c r="AB308" s="147">
        <f>IF(AND($I308="Si",K308=1),1,IF(AND($I308="Fisico",K308=1),1,IF(AND(K308=1,$I308="Electronico"),2,IF(K308=1,VLOOKUP($C308&amp;"|"&amp;$B308&amp;"|"&amp;$D308,Empresas!$C$6:$CC$92,$G308+6+1,0),0))))</f>
        <v>1</v>
      </c>
      <c r="AC308" s="147">
        <f>IF(AND($I308="Si",L308=1),1,IF(AND($I308="Fisico",L308=1),1,IF(AND(L308=1,$I308="Electronico"),2,IF(L308=1,VLOOKUP($C308&amp;"|"&amp;$B308&amp;"|"&amp;$D308,Empresas!$C$6:$CC$92,$G308+6+1,0),0))))</f>
        <v>1</v>
      </c>
      <c r="AD308" s="147">
        <f>IF(AND($I308="Si",M308=1),1,IF(AND($I308="Fisico",M308=1),1,IF(AND(M308=1,$I308="Electronico"),2,IF(M308=1,VLOOKUP($C308&amp;"|"&amp;$B308&amp;"|"&amp;$D308,Empresas!$C$6:$CC$92,$G308+6+1,0),0))))</f>
        <v>1</v>
      </c>
      <c r="AE308" s="147">
        <f>IF(AND($I308="Si",N308=1),1,IF(AND($I308="Fisico",N308=1),1,IF(AND(N308=1,$I308="Electronico"),2,IF(N308=1,VLOOKUP($C308&amp;"|"&amp;$B308&amp;"|"&amp;$D308,Empresas!$C$6:$CC$92,$G308+6+1,0),0))))</f>
        <v>1</v>
      </c>
      <c r="AF308" s="147">
        <f>IF(AND($I308="Si",O308=1),1,IF(AND($I308="Fisico",O308=1),1,IF(AND(O308=1,$I308="Electronico"),2,IF(O308=1,VLOOKUP($C308&amp;"|"&amp;$B308&amp;"|"&amp;$D308,Empresas!$C$6:$CC$92,$G308+6+1,0),0))))</f>
        <v>1</v>
      </c>
      <c r="AG308" s="147">
        <f>IF(AND($I308="Si",P308=1),1,IF(AND($I308="Fisico",P308=1),1,IF(AND(P308=1,$I308="Electronico"),2,IF(P308=1,VLOOKUP($C308&amp;"|"&amp;$B308&amp;"|"&amp;$D308,Empresas!$C$6:$CC$92,$G308+6+1,0),0))))</f>
        <v>1</v>
      </c>
      <c r="AH308" s="147">
        <f>IF(AND($I308="Si",Q308=1),1,IF(AND($I308="Fisico",Q308=1),1,IF(AND(Q308=1,$I308="Electronico"),2,IF(Q308=1,VLOOKUP($C308&amp;"|"&amp;$B308&amp;"|"&amp;$D308,Empresas!$C$6:$CC$92,$G308+6+1,0),0))))</f>
        <v>1</v>
      </c>
      <c r="AI308" s="147">
        <f>IF(AND($I308="Si",R308=1),1,IF(AND($I308="Fisico",R308=1),1,IF(AND(R308=1,$I308="Electronico"),2,IF(R308=1,VLOOKUP($C308&amp;"|"&amp;$B308&amp;"|"&amp;$D308,Empresas!$C$6:$CC$92,$G308+6+1,0),0))))</f>
        <v>0</v>
      </c>
      <c r="AJ308" s="147">
        <f>IF(AND($I308="Si",S308=1),1,IF(AND($I308="Fisico",S308=1),1,IF(AND(S308=1,$I308="Electronico"),2,IF(S308=1,VLOOKUP($C308&amp;"|"&amp;$B308&amp;"|"&amp;$D308,Empresas!$C$6:$CC$92,$G308+6+1,0),0))))</f>
        <v>0</v>
      </c>
      <c r="AK308" s="147">
        <f>IF(AND($I308="Si",T308=1),1,IF(AND($I308="Fisico",T308=1),1,IF(AND(T308=1,$I308="Electronico"),2,IF(T308=1,VLOOKUP($C308&amp;"|"&amp;$B308&amp;"|"&amp;$D308,Empresas!$C$6:$CC$92,$G308+6+1,0),0))))</f>
        <v>0</v>
      </c>
      <c r="AL308" s="147">
        <f>IF(AND($I308="Si",U308=1),1,IF(AND($I308="Fisico",U308=1),1,IF(AND(U308=1,$I308="Electronico"),2,IF(U308=1,VLOOKUP($C308&amp;"|"&amp;$B308&amp;"|"&amp;$D308,Empresas!$C$6:$CC$92,$G308+6+1,0),0))))</f>
        <v>0</v>
      </c>
      <c r="AM308" s="149">
        <f t="shared" si="44"/>
        <v>8</v>
      </c>
      <c r="AN308" s="149">
        <f t="shared" si="45"/>
        <v>8</v>
      </c>
      <c r="AO308" s="152">
        <f t="shared" si="46"/>
        <v>1</v>
      </c>
    </row>
    <row r="309" spans="1:41" x14ac:dyDescent="0.25">
      <c r="A309" s="143" t="str">
        <f>VLOOKUP(D309,Empresas!$D$7:$F$91,3,0)</f>
        <v>Yulisa</v>
      </c>
      <c r="B309" s="144" t="str">
        <f>VLOOKUP(D309,Empresas!$D$7:$G$91,4,0)</f>
        <v>Mireya</v>
      </c>
      <c r="C309" s="144" t="s">
        <v>544</v>
      </c>
      <c r="D309" s="144" t="s">
        <v>202</v>
      </c>
      <c r="E309" s="144" t="str">
        <f>VLOOKUP(D309,Empresas!$D$7:$E$92,2,0)</f>
        <v>GARCIA ROJAS CINDY CONSUELO</v>
      </c>
      <c r="F309" s="144" t="s">
        <v>184</v>
      </c>
      <c r="G309" s="145">
        <f>+G308+1</f>
        <v>63</v>
      </c>
      <c r="H309" s="145" t="str">
        <f>VLOOKUP(D309,Empresas!$D$6:$L$92,7,0)</f>
        <v>Semestral</v>
      </c>
      <c r="I309" s="144" t="str">
        <f>VLOOKUP(VLOOKUP(D309&amp;"|"&amp;B309,Empresas!$I$7:$CB$92,G309,0),Tablas!$A$13:$B$14,2,0)</f>
        <v>No</v>
      </c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 t="str">
        <f>VLOOKUP(D309,Empresas!$D$7:$CF$91,81,0)</f>
        <v>C</v>
      </c>
      <c r="W309" s="78" t="str">
        <f>VLOOKUP(D309,Empresas!$D$7:$M$91,10,0)</f>
        <v>Mype</v>
      </c>
      <c r="X309" s="69" t="str">
        <f t="shared" si="42"/>
        <v>SI</v>
      </c>
      <c r="Y309" s="153" t="str">
        <f t="shared" si="43"/>
        <v>No aplica</v>
      </c>
      <c r="Z309" s="147">
        <f>IF(Y309="No aplica",0,IF(I309="no",0,IF(I309="No aplica",0,IF(I309="Si",1,IF(I309="Fisico",1,IF(I309="Electronico",2,VLOOKUP(C309&amp;"|"&amp;B309&amp;"|"&amp;D309,Empresas!$C$6:$CC$92,G309+6+1,0)))))))</f>
        <v>0</v>
      </c>
      <c r="AA309" s="147">
        <f>IF(AND($I309="Si",J309=1),1,IF(AND($I309="Fisico",J309=1),1,IF(AND(J309=1,$I309="Electronico"),2,IF(J309=1,VLOOKUP($C309&amp;"|"&amp;$B309&amp;"|"&amp;$D309,Empresas!$C$6:$CC$92,$G309+6+1,0),0))))</f>
        <v>0</v>
      </c>
      <c r="AB309" s="147">
        <f>IF(AND($I309="Si",K309=1),1,IF(AND($I309="Fisico",K309=1),1,IF(AND(K309=1,$I309="Electronico"),2,IF(K309=1,VLOOKUP($C309&amp;"|"&amp;$B309&amp;"|"&amp;$D309,Empresas!$C$6:$CC$92,$G309+6+1,0),0))))</f>
        <v>0</v>
      </c>
      <c r="AC309" s="147">
        <f>IF(AND($I309="Si",L309=1),1,IF(AND($I309="Fisico",L309=1),1,IF(AND(L309=1,$I309="Electronico"),2,IF(L309=1,VLOOKUP($C309&amp;"|"&amp;$B309&amp;"|"&amp;$D309,Empresas!$C$6:$CC$92,$G309+6+1,0),0))))</f>
        <v>0</v>
      </c>
      <c r="AD309" s="147">
        <f>IF(AND($I309="Si",M309=1),1,IF(AND($I309="Fisico",M309=1),1,IF(AND(M309=1,$I309="Electronico"),2,IF(M309=1,VLOOKUP($C309&amp;"|"&amp;$B309&amp;"|"&amp;$D309,Empresas!$C$6:$CC$92,$G309+6+1,0),0))))</f>
        <v>0</v>
      </c>
      <c r="AE309" s="147">
        <f>IF(AND($I309="Si",N309=1),1,IF(AND($I309="Fisico",N309=1),1,IF(AND(N309=1,$I309="Electronico"),2,IF(N309=1,VLOOKUP($C309&amp;"|"&amp;$B309&amp;"|"&amp;$D309,Empresas!$C$6:$CC$92,$G309+6+1,0),0))))</f>
        <v>0</v>
      </c>
      <c r="AF309" s="147">
        <f>IF(AND($I309="Si",O309=1),1,IF(AND($I309="Fisico",O309=1),1,IF(AND(O309=1,$I309="Electronico"),2,IF(O309=1,VLOOKUP($C309&amp;"|"&amp;$B309&amp;"|"&amp;$D309,Empresas!$C$6:$CC$92,$G309+6+1,0),0))))</f>
        <v>0</v>
      </c>
      <c r="AG309" s="147">
        <f>IF(AND($I309="Si",P309=1),1,IF(AND($I309="Fisico",P309=1),1,IF(AND(P309=1,$I309="Electronico"),2,IF(P309=1,VLOOKUP($C309&amp;"|"&amp;$B309&amp;"|"&amp;$D309,Empresas!$C$6:$CC$92,$G309+6+1,0),0))))</f>
        <v>0</v>
      </c>
      <c r="AH309" s="147">
        <f>IF(AND($I309="Si",Q309=1),1,IF(AND($I309="Fisico",Q309=1),1,IF(AND(Q309=1,$I309="Electronico"),2,IF(Q309=1,VLOOKUP($C309&amp;"|"&amp;$B309&amp;"|"&amp;$D309,Empresas!$C$6:$CC$92,$G309+6+1,0),0))))</f>
        <v>0</v>
      </c>
      <c r="AI309" s="147">
        <f>IF(AND($I309="Si",R309=1),1,IF(AND($I309="Fisico",R309=1),1,IF(AND(R309=1,$I309="Electronico"),2,IF(R309=1,VLOOKUP($C309&amp;"|"&amp;$B309&amp;"|"&amp;$D309,Empresas!$C$6:$CC$92,$G309+6+1,0),0))))</f>
        <v>0</v>
      </c>
      <c r="AJ309" s="147">
        <f>IF(AND($I309="Si",S309=1),1,IF(AND($I309="Fisico",S309=1),1,IF(AND(S309=1,$I309="Electronico"),2,IF(S309=1,VLOOKUP($C309&amp;"|"&amp;$B309&amp;"|"&amp;$D309,Empresas!$C$6:$CC$92,$G309+6+1,0),0))))</f>
        <v>0</v>
      </c>
      <c r="AK309" s="147">
        <f>IF(AND($I309="Si",T309=1),1,IF(AND($I309="Fisico",T309=1),1,IF(AND(T309=1,$I309="Electronico"),2,IF(T309=1,VLOOKUP($C309&amp;"|"&amp;$B309&amp;"|"&amp;$D309,Empresas!$C$6:$CC$92,$G309+6+1,0),0))))</f>
        <v>0</v>
      </c>
      <c r="AL309" s="147">
        <f>IF(AND($I309="Si",U309=1),1,IF(AND($I309="Fisico",U309=1),1,IF(AND(U309=1,$I309="Electronico"),2,IF(U309=1,VLOOKUP($C309&amp;"|"&amp;$B309&amp;"|"&amp;$D309,Empresas!$C$6:$CC$92,$G309+6+1,0),0))))</f>
        <v>0</v>
      </c>
      <c r="AM309" s="149">
        <f t="shared" si="44"/>
        <v>0</v>
      </c>
      <c r="AN309" s="149">
        <f t="shared" si="45"/>
        <v>0</v>
      </c>
      <c r="AO309" s="152">
        <f t="shared" si="46"/>
        <v>0</v>
      </c>
    </row>
    <row r="310" spans="1:41" x14ac:dyDescent="0.25">
      <c r="A310" s="143" t="str">
        <f>VLOOKUP(D310,Empresas!$D$7:$F$91,3,0)</f>
        <v>Yulisa</v>
      </c>
      <c r="B310" s="144" t="str">
        <f>VLOOKUP(D310,Empresas!$D$7:$G$91,4,0)</f>
        <v>Mireya</v>
      </c>
      <c r="C310" s="144" t="s">
        <v>544</v>
      </c>
      <c r="D310" s="144" t="s">
        <v>202</v>
      </c>
      <c r="E310" s="144" t="str">
        <f>VLOOKUP(D310,Empresas!$D$7:$E$92,2,0)</f>
        <v>GARCIA ROJAS CINDY CONSUELO</v>
      </c>
      <c r="F310" s="144" t="s">
        <v>185</v>
      </c>
      <c r="G310" s="145">
        <f t="shared" ref="G310:G317" si="51">+G309+1</f>
        <v>64</v>
      </c>
      <c r="H310" s="145" t="str">
        <f>VLOOKUP(D310,Empresas!$D$6:$L$92,7,0)</f>
        <v>Semestral</v>
      </c>
      <c r="I310" s="144" t="str">
        <f>VLOOKUP(VLOOKUP(D310&amp;"|"&amp;B310,Empresas!$I$7:$CB$92,G310,0),Tablas!$A$13:$B$14,2,0)</f>
        <v>No</v>
      </c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 t="str">
        <f>VLOOKUP(D310,Empresas!$D$7:$CF$91,81,0)</f>
        <v>C</v>
      </c>
      <c r="W310" s="78" t="str">
        <f>VLOOKUP(D310,Empresas!$D$7:$M$91,10,0)</f>
        <v>Mype</v>
      </c>
      <c r="X310" s="69" t="str">
        <f t="shared" si="42"/>
        <v>SI</v>
      </c>
      <c r="Y310" s="153" t="str">
        <f t="shared" si="43"/>
        <v>No aplica</v>
      </c>
      <c r="Z310" s="147">
        <f>IF(Y310="No aplica",0,IF(I310="no",0,IF(I310="No aplica",0,IF(I310="Si",1,IF(I310="Fisico",1,IF(I310="Electronico",2,VLOOKUP(C310&amp;"|"&amp;B310&amp;"|"&amp;D310,Empresas!$C$6:$CC$92,G310+6+1,0)))))))</f>
        <v>0</v>
      </c>
      <c r="AA310" s="147">
        <f>IF(AND($I310="Si",J310=1),1,IF(AND($I310="Fisico",J310=1),1,IF(AND(J310=1,$I310="Electronico"),2,IF(J310=1,VLOOKUP($C310&amp;"|"&amp;$B310&amp;"|"&amp;$D310,Empresas!$C$6:$CC$92,$G310+6+1,0),0))))</f>
        <v>0</v>
      </c>
      <c r="AB310" s="147">
        <f>IF(AND($I310="Si",K310=1),1,IF(AND($I310="Fisico",K310=1),1,IF(AND(K310=1,$I310="Electronico"),2,IF(K310=1,VLOOKUP($C310&amp;"|"&amp;$B310&amp;"|"&amp;$D310,Empresas!$C$6:$CC$92,$G310+6+1,0),0))))</f>
        <v>0</v>
      </c>
      <c r="AC310" s="147">
        <f>IF(AND($I310="Si",L310=1),1,IF(AND($I310="Fisico",L310=1),1,IF(AND(L310=1,$I310="Electronico"),2,IF(L310=1,VLOOKUP($C310&amp;"|"&amp;$B310&amp;"|"&amp;$D310,Empresas!$C$6:$CC$92,$G310+6+1,0),0))))</f>
        <v>0</v>
      </c>
      <c r="AD310" s="147">
        <f>IF(AND($I310="Si",M310=1),1,IF(AND($I310="Fisico",M310=1),1,IF(AND(M310=1,$I310="Electronico"),2,IF(M310=1,VLOOKUP($C310&amp;"|"&amp;$B310&amp;"|"&amp;$D310,Empresas!$C$6:$CC$92,$G310+6+1,0),0))))</f>
        <v>0</v>
      </c>
      <c r="AE310" s="147">
        <f>IF(AND($I310="Si",N310=1),1,IF(AND($I310="Fisico",N310=1),1,IF(AND(N310=1,$I310="Electronico"),2,IF(N310=1,VLOOKUP($C310&amp;"|"&amp;$B310&amp;"|"&amp;$D310,Empresas!$C$6:$CC$92,$G310+6+1,0),0))))</f>
        <v>0</v>
      </c>
      <c r="AF310" s="147">
        <f>IF(AND($I310="Si",O310=1),1,IF(AND($I310="Fisico",O310=1),1,IF(AND(O310=1,$I310="Electronico"),2,IF(O310=1,VLOOKUP($C310&amp;"|"&amp;$B310&amp;"|"&amp;$D310,Empresas!$C$6:$CC$92,$G310+6+1,0),0))))</f>
        <v>0</v>
      </c>
      <c r="AG310" s="147">
        <f>IF(AND($I310="Si",P310=1),1,IF(AND($I310="Fisico",P310=1),1,IF(AND(P310=1,$I310="Electronico"),2,IF(P310=1,VLOOKUP($C310&amp;"|"&amp;$B310&amp;"|"&amp;$D310,Empresas!$C$6:$CC$92,$G310+6+1,0),0))))</f>
        <v>0</v>
      </c>
      <c r="AH310" s="147">
        <f>IF(AND($I310="Si",Q310=1),1,IF(AND($I310="Fisico",Q310=1),1,IF(AND(Q310=1,$I310="Electronico"),2,IF(Q310=1,VLOOKUP($C310&amp;"|"&amp;$B310&amp;"|"&amp;$D310,Empresas!$C$6:$CC$92,$G310+6+1,0),0))))</f>
        <v>0</v>
      </c>
      <c r="AI310" s="147">
        <f>IF(AND($I310="Si",R310=1),1,IF(AND($I310="Fisico",R310=1),1,IF(AND(R310=1,$I310="Electronico"),2,IF(R310=1,VLOOKUP($C310&amp;"|"&amp;$B310&amp;"|"&amp;$D310,Empresas!$C$6:$CC$92,$G310+6+1,0),0))))</f>
        <v>0</v>
      </c>
      <c r="AJ310" s="147">
        <f>IF(AND($I310="Si",S310=1),1,IF(AND($I310="Fisico",S310=1),1,IF(AND(S310=1,$I310="Electronico"),2,IF(S310=1,VLOOKUP($C310&amp;"|"&amp;$B310&amp;"|"&amp;$D310,Empresas!$C$6:$CC$92,$G310+6+1,0),0))))</f>
        <v>0</v>
      </c>
      <c r="AK310" s="147">
        <f>IF(AND($I310="Si",T310=1),1,IF(AND($I310="Fisico",T310=1),1,IF(AND(T310=1,$I310="Electronico"),2,IF(T310=1,VLOOKUP($C310&amp;"|"&amp;$B310&amp;"|"&amp;$D310,Empresas!$C$6:$CC$92,$G310+6+1,0),0))))</f>
        <v>0</v>
      </c>
      <c r="AL310" s="147">
        <f>IF(AND($I310="Si",U310=1),1,IF(AND($I310="Fisico",U310=1),1,IF(AND(U310=1,$I310="Electronico"),2,IF(U310=1,VLOOKUP($C310&amp;"|"&amp;$B310&amp;"|"&amp;$D310,Empresas!$C$6:$CC$92,$G310+6+1,0),0))))</f>
        <v>0</v>
      </c>
      <c r="AM310" s="149">
        <f t="shared" si="44"/>
        <v>0</v>
      </c>
      <c r="AN310" s="149">
        <f t="shared" si="45"/>
        <v>0</v>
      </c>
      <c r="AO310" s="152">
        <f t="shared" si="46"/>
        <v>0</v>
      </c>
    </row>
    <row r="311" spans="1:41" x14ac:dyDescent="0.25">
      <c r="A311" s="143" t="str">
        <f>VLOOKUP(D311,Empresas!$D$7:$F$91,3,0)</f>
        <v>Yulisa</v>
      </c>
      <c r="B311" s="144" t="str">
        <f>VLOOKUP(D311,Empresas!$D$7:$G$91,4,0)</f>
        <v>Mireya</v>
      </c>
      <c r="C311" s="144" t="s">
        <v>544</v>
      </c>
      <c r="D311" s="144" t="s">
        <v>202</v>
      </c>
      <c r="E311" s="144" t="str">
        <f>VLOOKUP(D311,Empresas!$D$7:$E$92,2,0)</f>
        <v>GARCIA ROJAS CINDY CONSUELO</v>
      </c>
      <c r="F311" s="144" t="s">
        <v>186</v>
      </c>
      <c r="G311" s="145">
        <f t="shared" si="51"/>
        <v>65</v>
      </c>
      <c r="H311" s="145" t="str">
        <f>VLOOKUP(D311,Empresas!$D$6:$L$92,7,0)</f>
        <v>Semestral</v>
      </c>
      <c r="I311" s="144" t="str">
        <f>VLOOKUP(VLOOKUP(D311&amp;"|"&amp;B311,Empresas!$I$7:$CB$92,G311,0),Tablas!$A$13:$B$14,2,0)</f>
        <v>No</v>
      </c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 t="str">
        <f>VLOOKUP(D311,Empresas!$D$7:$CF$91,81,0)</f>
        <v>C</v>
      </c>
      <c r="W311" s="78" t="str">
        <f>VLOOKUP(D311,Empresas!$D$7:$M$91,10,0)</f>
        <v>Mype</v>
      </c>
      <c r="X311" s="69" t="str">
        <f t="shared" si="42"/>
        <v>SI</v>
      </c>
      <c r="Y311" s="153" t="str">
        <f t="shared" si="43"/>
        <v>No aplica</v>
      </c>
      <c r="Z311" s="147">
        <f>IF(Y311="No aplica",0,IF(I311="no",0,IF(I311="No aplica",0,IF(I311="Si",1,IF(I311="Fisico",1,IF(I311="Electronico",2,VLOOKUP(C311&amp;"|"&amp;B311&amp;"|"&amp;D311,Empresas!$C$6:$CC$92,G311+6+1,0)))))))</f>
        <v>0</v>
      </c>
      <c r="AA311" s="147">
        <f>IF(AND($I311="Si",J311=1),1,IF(AND($I311="Fisico",J311=1),1,IF(AND(J311=1,$I311="Electronico"),2,IF(J311=1,VLOOKUP($C311&amp;"|"&amp;$B311&amp;"|"&amp;$D311,Empresas!$C$6:$CC$92,$G311+6+1,0),0))))</f>
        <v>0</v>
      </c>
      <c r="AB311" s="147">
        <f>IF(AND($I311="Si",K311=1),1,IF(AND($I311="Fisico",K311=1),1,IF(AND(K311=1,$I311="Electronico"),2,IF(K311=1,VLOOKUP($C311&amp;"|"&amp;$B311&amp;"|"&amp;$D311,Empresas!$C$6:$CC$92,$G311+6+1,0),0))))</f>
        <v>0</v>
      </c>
      <c r="AC311" s="147">
        <f>IF(AND($I311="Si",L311=1),1,IF(AND($I311="Fisico",L311=1),1,IF(AND(L311=1,$I311="Electronico"),2,IF(L311=1,VLOOKUP($C311&amp;"|"&amp;$B311&amp;"|"&amp;$D311,Empresas!$C$6:$CC$92,$G311+6+1,0),0))))</f>
        <v>0</v>
      </c>
      <c r="AD311" s="147">
        <f>IF(AND($I311="Si",M311=1),1,IF(AND($I311="Fisico",M311=1),1,IF(AND(M311=1,$I311="Electronico"),2,IF(M311=1,VLOOKUP($C311&amp;"|"&amp;$B311&amp;"|"&amp;$D311,Empresas!$C$6:$CC$92,$G311+6+1,0),0))))</f>
        <v>0</v>
      </c>
      <c r="AE311" s="147">
        <f>IF(AND($I311="Si",N311=1),1,IF(AND($I311="Fisico",N311=1),1,IF(AND(N311=1,$I311="Electronico"),2,IF(N311=1,VLOOKUP($C311&amp;"|"&amp;$B311&amp;"|"&amp;$D311,Empresas!$C$6:$CC$92,$G311+6+1,0),0))))</f>
        <v>0</v>
      </c>
      <c r="AF311" s="147">
        <f>IF(AND($I311="Si",O311=1),1,IF(AND($I311="Fisico",O311=1),1,IF(AND(O311=1,$I311="Electronico"),2,IF(O311=1,VLOOKUP($C311&amp;"|"&amp;$B311&amp;"|"&amp;$D311,Empresas!$C$6:$CC$92,$G311+6+1,0),0))))</f>
        <v>0</v>
      </c>
      <c r="AG311" s="147">
        <f>IF(AND($I311="Si",P311=1),1,IF(AND($I311="Fisico",P311=1),1,IF(AND(P311=1,$I311="Electronico"),2,IF(P311=1,VLOOKUP($C311&amp;"|"&amp;$B311&amp;"|"&amp;$D311,Empresas!$C$6:$CC$92,$G311+6+1,0),0))))</f>
        <v>0</v>
      </c>
      <c r="AH311" s="147">
        <f>IF(AND($I311="Si",Q311=1),1,IF(AND($I311="Fisico",Q311=1),1,IF(AND(Q311=1,$I311="Electronico"),2,IF(Q311=1,VLOOKUP($C311&amp;"|"&amp;$B311&amp;"|"&amp;$D311,Empresas!$C$6:$CC$92,$G311+6+1,0),0))))</f>
        <v>0</v>
      </c>
      <c r="AI311" s="147">
        <f>IF(AND($I311="Si",R311=1),1,IF(AND($I311="Fisico",R311=1),1,IF(AND(R311=1,$I311="Electronico"),2,IF(R311=1,VLOOKUP($C311&amp;"|"&amp;$B311&amp;"|"&amp;$D311,Empresas!$C$6:$CC$92,$G311+6+1,0),0))))</f>
        <v>0</v>
      </c>
      <c r="AJ311" s="147">
        <f>IF(AND($I311="Si",S311=1),1,IF(AND($I311="Fisico",S311=1),1,IF(AND(S311=1,$I311="Electronico"),2,IF(S311=1,VLOOKUP($C311&amp;"|"&amp;$B311&amp;"|"&amp;$D311,Empresas!$C$6:$CC$92,$G311+6+1,0),0))))</f>
        <v>0</v>
      </c>
      <c r="AK311" s="147">
        <f>IF(AND($I311="Si",T311=1),1,IF(AND($I311="Fisico",T311=1),1,IF(AND(T311=1,$I311="Electronico"),2,IF(T311=1,VLOOKUP($C311&amp;"|"&amp;$B311&amp;"|"&amp;$D311,Empresas!$C$6:$CC$92,$G311+6+1,0),0))))</f>
        <v>0</v>
      </c>
      <c r="AL311" s="147">
        <f>IF(AND($I311="Si",U311=1),1,IF(AND($I311="Fisico",U311=1),1,IF(AND(U311=1,$I311="Electronico"),2,IF(U311=1,VLOOKUP($C311&amp;"|"&amp;$B311&amp;"|"&amp;$D311,Empresas!$C$6:$CC$92,$G311+6+1,0),0))))</f>
        <v>0</v>
      </c>
      <c r="AM311" s="149">
        <f t="shared" si="44"/>
        <v>0</v>
      </c>
      <c r="AN311" s="149">
        <f t="shared" si="45"/>
        <v>0</v>
      </c>
      <c r="AO311" s="152">
        <f t="shared" si="46"/>
        <v>0</v>
      </c>
    </row>
    <row r="312" spans="1:41" x14ac:dyDescent="0.25">
      <c r="A312" s="143" t="str">
        <f>VLOOKUP(D312,Empresas!$D$7:$F$91,3,0)</f>
        <v>Yulisa</v>
      </c>
      <c r="B312" s="144" t="str">
        <f>VLOOKUP(D312,Empresas!$D$7:$G$91,4,0)</f>
        <v>Mireya</v>
      </c>
      <c r="C312" s="144" t="s">
        <v>544</v>
      </c>
      <c r="D312" s="144" t="s">
        <v>202</v>
      </c>
      <c r="E312" s="144" t="str">
        <f>VLOOKUP(D312,Empresas!$D$7:$E$92,2,0)</f>
        <v>GARCIA ROJAS CINDY CONSUELO</v>
      </c>
      <c r="F312" s="144" t="s">
        <v>187</v>
      </c>
      <c r="G312" s="145">
        <f t="shared" si="51"/>
        <v>66</v>
      </c>
      <c r="H312" s="145" t="str">
        <f>VLOOKUP(D312,Empresas!$D$6:$L$92,7,0)</f>
        <v>Semestral</v>
      </c>
      <c r="I312" s="144" t="str">
        <f>VLOOKUP(VLOOKUP(D312&amp;"|"&amp;B312,Empresas!$I$7:$CB$92,G312,0),Tablas!$A$13:$B$14,2,0)</f>
        <v>No</v>
      </c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 t="str">
        <f>VLOOKUP(D312,Empresas!$D$7:$CF$91,81,0)</f>
        <v>C</v>
      </c>
      <c r="W312" s="78" t="str">
        <f>VLOOKUP(D312,Empresas!$D$7:$M$91,10,0)</f>
        <v>Mype</v>
      </c>
      <c r="X312" s="69" t="str">
        <f t="shared" si="42"/>
        <v>SI</v>
      </c>
      <c r="Y312" s="153" t="str">
        <f t="shared" si="43"/>
        <v>No aplica</v>
      </c>
      <c r="Z312" s="147">
        <f>IF(Y312="No aplica",0,IF(I312="no",0,IF(I312="No aplica",0,IF(I312="Si",1,IF(I312="Fisico",1,IF(I312="Electronico",2,VLOOKUP(C312&amp;"|"&amp;B312&amp;"|"&amp;D312,Empresas!$C$6:$CC$92,G312+6+1,0)))))))</f>
        <v>0</v>
      </c>
      <c r="AA312" s="147">
        <f>IF(AND($I312="Si",J312=1),1,IF(AND($I312="Fisico",J312=1),1,IF(AND(J312=1,$I312="Electronico"),2,IF(J312=1,VLOOKUP($C312&amp;"|"&amp;$B312&amp;"|"&amp;$D312,Empresas!$C$6:$CC$92,$G312+6+1,0),0))))</f>
        <v>0</v>
      </c>
      <c r="AB312" s="147">
        <f>IF(AND($I312="Si",K312=1),1,IF(AND($I312="Fisico",K312=1),1,IF(AND(K312=1,$I312="Electronico"),2,IF(K312=1,VLOOKUP($C312&amp;"|"&amp;$B312&amp;"|"&amp;$D312,Empresas!$C$6:$CC$92,$G312+6+1,0),0))))</f>
        <v>0</v>
      </c>
      <c r="AC312" s="147">
        <f>IF(AND($I312="Si",L312=1),1,IF(AND($I312="Fisico",L312=1),1,IF(AND(L312=1,$I312="Electronico"),2,IF(L312=1,VLOOKUP($C312&amp;"|"&amp;$B312&amp;"|"&amp;$D312,Empresas!$C$6:$CC$92,$G312+6+1,0),0))))</f>
        <v>0</v>
      </c>
      <c r="AD312" s="147">
        <f>IF(AND($I312="Si",M312=1),1,IF(AND($I312="Fisico",M312=1),1,IF(AND(M312=1,$I312="Electronico"),2,IF(M312=1,VLOOKUP($C312&amp;"|"&amp;$B312&amp;"|"&amp;$D312,Empresas!$C$6:$CC$92,$G312+6+1,0),0))))</f>
        <v>0</v>
      </c>
      <c r="AE312" s="147">
        <f>IF(AND($I312="Si",N312=1),1,IF(AND($I312="Fisico",N312=1),1,IF(AND(N312=1,$I312="Electronico"),2,IF(N312=1,VLOOKUP($C312&amp;"|"&amp;$B312&amp;"|"&amp;$D312,Empresas!$C$6:$CC$92,$G312+6+1,0),0))))</f>
        <v>0</v>
      </c>
      <c r="AF312" s="147">
        <f>IF(AND($I312="Si",O312=1),1,IF(AND($I312="Fisico",O312=1),1,IF(AND(O312=1,$I312="Electronico"),2,IF(O312=1,VLOOKUP($C312&amp;"|"&amp;$B312&amp;"|"&amp;$D312,Empresas!$C$6:$CC$92,$G312+6+1,0),0))))</f>
        <v>0</v>
      </c>
      <c r="AG312" s="147">
        <f>IF(AND($I312="Si",P312=1),1,IF(AND($I312="Fisico",P312=1),1,IF(AND(P312=1,$I312="Electronico"),2,IF(P312=1,VLOOKUP($C312&amp;"|"&amp;$B312&amp;"|"&amp;$D312,Empresas!$C$6:$CC$92,$G312+6+1,0),0))))</f>
        <v>0</v>
      </c>
      <c r="AH312" s="147">
        <f>IF(AND($I312="Si",Q312=1),1,IF(AND($I312="Fisico",Q312=1),1,IF(AND(Q312=1,$I312="Electronico"),2,IF(Q312=1,VLOOKUP($C312&amp;"|"&amp;$B312&amp;"|"&amp;$D312,Empresas!$C$6:$CC$92,$G312+6+1,0),0))))</f>
        <v>0</v>
      </c>
      <c r="AI312" s="147">
        <f>IF(AND($I312="Si",R312=1),1,IF(AND($I312="Fisico",R312=1),1,IF(AND(R312=1,$I312="Electronico"),2,IF(R312=1,VLOOKUP($C312&amp;"|"&amp;$B312&amp;"|"&amp;$D312,Empresas!$C$6:$CC$92,$G312+6+1,0),0))))</f>
        <v>0</v>
      </c>
      <c r="AJ312" s="147">
        <f>IF(AND($I312="Si",S312=1),1,IF(AND($I312="Fisico",S312=1),1,IF(AND(S312=1,$I312="Electronico"),2,IF(S312=1,VLOOKUP($C312&amp;"|"&amp;$B312&amp;"|"&amp;$D312,Empresas!$C$6:$CC$92,$G312+6+1,0),0))))</f>
        <v>0</v>
      </c>
      <c r="AK312" s="147">
        <f>IF(AND($I312="Si",T312=1),1,IF(AND($I312="Fisico",T312=1),1,IF(AND(T312=1,$I312="Electronico"),2,IF(T312=1,VLOOKUP($C312&amp;"|"&amp;$B312&amp;"|"&amp;$D312,Empresas!$C$6:$CC$92,$G312+6+1,0),0))))</f>
        <v>0</v>
      </c>
      <c r="AL312" s="147">
        <f>IF(AND($I312="Si",U312=1),1,IF(AND($I312="Fisico",U312=1),1,IF(AND(U312=1,$I312="Electronico"),2,IF(U312=1,VLOOKUP($C312&amp;"|"&amp;$B312&amp;"|"&amp;$D312,Empresas!$C$6:$CC$92,$G312+6+1,0),0))))</f>
        <v>0</v>
      </c>
      <c r="AM312" s="149">
        <f t="shared" si="44"/>
        <v>0</v>
      </c>
      <c r="AN312" s="149">
        <f t="shared" si="45"/>
        <v>0</v>
      </c>
      <c r="AO312" s="152">
        <f t="shared" si="46"/>
        <v>0</v>
      </c>
    </row>
    <row r="313" spans="1:41" x14ac:dyDescent="0.25">
      <c r="A313" s="143" t="str">
        <f>VLOOKUP(D313,Empresas!$D$7:$F$91,3,0)</f>
        <v>Yulisa</v>
      </c>
      <c r="B313" s="144" t="str">
        <f>VLOOKUP(D313,Empresas!$D$7:$G$91,4,0)</f>
        <v>Mireya</v>
      </c>
      <c r="C313" s="144" t="s">
        <v>544</v>
      </c>
      <c r="D313" s="144" t="s">
        <v>202</v>
      </c>
      <c r="E313" s="144" t="str">
        <f>VLOOKUP(D313,Empresas!$D$7:$E$92,2,0)</f>
        <v>GARCIA ROJAS CINDY CONSUELO</v>
      </c>
      <c r="F313" s="144" t="s">
        <v>188</v>
      </c>
      <c r="G313" s="145">
        <f t="shared" si="51"/>
        <v>67</v>
      </c>
      <c r="H313" s="145" t="str">
        <f>VLOOKUP(D313,Empresas!$D$6:$L$92,7,0)</f>
        <v>Semestral</v>
      </c>
      <c r="I313" s="144" t="str">
        <f>VLOOKUP(VLOOKUP(D313&amp;"|"&amp;B313,Empresas!$I$7:$CB$92,G313,0),Tablas!$A$13:$B$14,2,0)</f>
        <v>No</v>
      </c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 t="str">
        <f>VLOOKUP(D313,Empresas!$D$7:$CF$91,81,0)</f>
        <v>C</v>
      </c>
      <c r="W313" s="78" t="str">
        <f>VLOOKUP(D313,Empresas!$D$7:$M$91,10,0)</f>
        <v>Mype</v>
      </c>
      <c r="X313" s="69" t="str">
        <f t="shared" si="42"/>
        <v>SI</v>
      </c>
      <c r="Y313" s="153" t="str">
        <f t="shared" si="43"/>
        <v>No aplica</v>
      </c>
      <c r="Z313" s="147">
        <f>IF(Y313="No aplica",0,IF(I313="no",0,IF(I313="No aplica",0,IF(I313="Si",1,IF(I313="Fisico",1,IF(I313="Electronico",2,VLOOKUP(C313&amp;"|"&amp;B313&amp;"|"&amp;D313,Empresas!$C$6:$CC$92,G313+6+1,0)))))))</f>
        <v>0</v>
      </c>
      <c r="AA313" s="147">
        <f>IF(AND($I313="Si",J313=1),1,IF(AND($I313="Fisico",J313=1),1,IF(AND(J313=1,$I313="Electronico"),2,IF(J313=1,VLOOKUP($C313&amp;"|"&amp;$B313&amp;"|"&amp;$D313,Empresas!$C$6:$CC$92,$G313+6+1,0),0))))</f>
        <v>0</v>
      </c>
      <c r="AB313" s="147">
        <f>IF(AND($I313="Si",K313=1),1,IF(AND($I313="Fisico",K313=1),1,IF(AND(K313=1,$I313="Electronico"),2,IF(K313=1,VLOOKUP($C313&amp;"|"&amp;$B313&amp;"|"&amp;$D313,Empresas!$C$6:$CC$92,$G313+6+1,0),0))))</f>
        <v>0</v>
      </c>
      <c r="AC313" s="147">
        <f>IF(AND($I313="Si",L313=1),1,IF(AND($I313="Fisico",L313=1),1,IF(AND(L313=1,$I313="Electronico"),2,IF(L313=1,VLOOKUP($C313&amp;"|"&amp;$B313&amp;"|"&amp;$D313,Empresas!$C$6:$CC$92,$G313+6+1,0),0))))</f>
        <v>0</v>
      </c>
      <c r="AD313" s="147">
        <f>IF(AND($I313="Si",M313=1),1,IF(AND($I313="Fisico",M313=1),1,IF(AND(M313=1,$I313="Electronico"),2,IF(M313=1,VLOOKUP($C313&amp;"|"&amp;$B313&amp;"|"&amp;$D313,Empresas!$C$6:$CC$92,$G313+6+1,0),0))))</f>
        <v>0</v>
      </c>
      <c r="AE313" s="147">
        <f>IF(AND($I313="Si",N313=1),1,IF(AND($I313="Fisico",N313=1),1,IF(AND(N313=1,$I313="Electronico"),2,IF(N313=1,VLOOKUP($C313&amp;"|"&amp;$B313&amp;"|"&amp;$D313,Empresas!$C$6:$CC$92,$G313+6+1,0),0))))</f>
        <v>0</v>
      </c>
      <c r="AF313" s="147">
        <f>IF(AND($I313="Si",O313=1),1,IF(AND($I313="Fisico",O313=1),1,IF(AND(O313=1,$I313="Electronico"),2,IF(O313=1,VLOOKUP($C313&amp;"|"&amp;$B313&amp;"|"&amp;$D313,Empresas!$C$6:$CC$92,$G313+6+1,0),0))))</f>
        <v>0</v>
      </c>
      <c r="AG313" s="147">
        <f>IF(AND($I313="Si",P313=1),1,IF(AND($I313="Fisico",P313=1),1,IF(AND(P313=1,$I313="Electronico"),2,IF(P313=1,VLOOKUP($C313&amp;"|"&amp;$B313&amp;"|"&amp;$D313,Empresas!$C$6:$CC$92,$G313+6+1,0),0))))</f>
        <v>0</v>
      </c>
      <c r="AH313" s="147">
        <f>IF(AND($I313="Si",Q313=1),1,IF(AND($I313="Fisico",Q313=1),1,IF(AND(Q313=1,$I313="Electronico"),2,IF(Q313=1,VLOOKUP($C313&amp;"|"&amp;$B313&amp;"|"&amp;$D313,Empresas!$C$6:$CC$92,$G313+6+1,0),0))))</f>
        <v>0</v>
      </c>
      <c r="AI313" s="147">
        <f>IF(AND($I313="Si",R313=1),1,IF(AND($I313="Fisico",R313=1),1,IF(AND(R313=1,$I313="Electronico"),2,IF(R313=1,VLOOKUP($C313&amp;"|"&amp;$B313&amp;"|"&amp;$D313,Empresas!$C$6:$CC$92,$G313+6+1,0),0))))</f>
        <v>0</v>
      </c>
      <c r="AJ313" s="147">
        <f>IF(AND($I313="Si",S313=1),1,IF(AND($I313="Fisico",S313=1),1,IF(AND(S313=1,$I313="Electronico"),2,IF(S313=1,VLOOKUP($C313&amp;"|"&amp;$B313&amp;"|"&amp;$D313,Empresas!$C$6:$CC$92,$G313+6+1,0),0))))</f>
        <v>0</v>
      </c>
      <c r="AK313" s="147">
        <f>IF(AND($I313="Si",T313=1),1,IF(AND($I313="Fisico",T313=1),1,IF(AND(T313=1,$I313="Electronico"),2,IF(T313=1,VLOOKUP($C313&amp;"|"&amp;$B313&amp;"|"&amp;$D313,Empresas!$C$6:$CC$92,$G313+6+1,0),0))))</f>
        <v>0</v>
      </c>
      <c r="AL313" s="147">
        <f>IF(AND($I313="Si",U313=1),1,IF(AND($I313="Fisico",U313=1),1,IF(AND(U313=1,$I313="Electronico"),2,IF(U313=1,VLOOKUP($C313&amp;"|"&amp;$B313&amp;"|"&amp;$D313,Empresas!$C$6:$CC$92,$G313+6+1,0),0))))</f>
        <v>0</v>
      </c>
      <c r="AM313" s="149">
        <f t="shared" si="44"/>
        <v>0</v>
      </c>
      <c r="AN313" s="149">
        <f t="shared" si="45"/>
        <v>0</v>
      </c>
      <c r="AO313" s="152">
        <f t="shared" si="46"/>
        <v>0</v>
      </c>
    </row>
    <row r="314" spans="1:41" x14ac:dyDescent="0.25">
      <c r="A314" s="143" t="str">
        <f>VLOOKUP(D314,Empresas!$D$7:$F$91,3,0)</f>
        <v>Yulisa</v>
      </c>
      <c r="B314" s="144" t="str">
        <f>VLOOKUP(D314,Empresas!$D$7:$G$91,4,0)</f>
        <v>Mireya</v>
      </c>
      <c r="C314" s="144" t="s">
        <v>544</v>
      </c>
      <c r="D314" s="144" t="s">
        <v>202</v>
      </c>
      <c r="E314" s="144" t="str">
        <f>VLOOKUP(D314,Empresas!$D$7:$E$92,2,0)</f>
        <v>GARCIA ROJAS CINDY CONSUELO</v>
      </c>
      <c r="F314" s="144" t="s">
        <v>189</v>
      </c>
      <c r="G314" s="145">
        <f t="shared" si="51"/>
        <v>68</v>
      </c>
      <c r="H314" s="145" t="str">
        <f>VLOOKUP(D314,Empresas!$D$6:$L$92,7,0)</f>
        <v>Semestral</v>
      </c>
      <c r="I314" s="144" t="str">
        <f>VLOOKUP(VLOOKUP(D314&amp;"|"&amp;B314,Empresas!$I$7:$CB$92,G314,0),Tablas!$A$13:$B$14,2,0)</f>
        <v>No</v>
      </c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 t="str">
        <f>VLOOKUP(D314,Empresas!$D$7:$CF$91,81,0)</f>
        <v>C</v>
      </c>
      <c r="W314" s="78" t="str">
        <f>VLOOKUP(D314,Empresas!$D$7:$M$91,10,0)</f>
        <v>Mype</v>
      </c>
      <c r="X314" s="69" t="str">
        <f t="shared" si="42"/>
        <v>SI</v>
      </c>
      <c r="Y314" s="153" t="str">
        <f t="shared" si="43"/>
        <v>No aplica</v>
      </c>
      <c r="Z314" s="147">
        <f>IF(Y314="No aplica",0,IF(I314="no",0,IF(I314="No aplica",0,IF(I314="Si",1,IF(I314="Fisico",1,IF(I314="Electronico",2,VLOOKUP(C314&amp;"|"&amp;B314&amp;"|"&amp;D314,Empresas!$C$6:$CC$92,G314+6+1,0)))))))</f>
        <v>0</v>
      </c>
      <c r="AA314" s="147">
        <f>IF(AND($I314="Si",J314=1),1,IF(AND($I314="Fisico",J314=1),1,IF(AND(J314=1,$I314="Electronico"),2,IF(J314=1,VLOOKUP($C314&amp;"|"&amp;$B314&amp;"|"&amp;$D314,Empresas!$C$6:$CC$92,$G314+6+1,0),0))))</f>
        <v>0</v>
      </c>
      <c r="AB314" s="147">
        <f>IF(AND($I314="Si",K314=1),1,IF(AND($I314="Fisico",K314=1),1,IF(AND(K314=1,$I314="Electronico"),2,IF(K314=1,VLOOKUP($C314&amp;"|"&amp;$B314&amp;"|"&amp;$D314,Empresas!$C$6:$CC$92,$G314+6+1,0),0))))</f>
        <v>0</v>
      </c>
      <c r="AC314" s="147">
        <f>IF(AND($I314="Si",L314=1),1,IF(AND($I314="Fisico",L314=1),1,IF(AND(L314=1,$I314="Electronico"),2,IF(L314=1,VLOOKUP($C314&amp;"|"&amp;$B314&amp;"|"&amp;$D314,Empresas!$C$6:$CC$92,$G314+6+1,0),0))))</f>
        <v>0</v>
      </c>
      <c r="AD314" s="147">
        <f>IF(AND($I314="Si",M314=1),1,IF(AND($I314="Fisico",M314=1),1,IF(AND(M314=1,$I314="Electronico"),2,IF(M314=1,VLOOKUP($C314&amp;"|"&amp;$B314&amp;"|"&amp;$D314,Empresas!$C$6:$CC$92,$G314+6+1,0),0))))</f>
        <v>0</v>
      </c>
      <c r="AE314" s="147">
        <f>IF(AND($I314="Si",N314=1),1,IF(AND($I314="Fisico",N314=1),1,IF(AND(N314=1,$I314="Electronico"),2,IF(N314=1,VLOOKUP($C314&amp;"|"&amp;$B314&amp;"|"&amp;$D314,Empresas!$C$6:$CC$92,$G314+6+1,0),0))))</f>
        <v>0</v>
      </c>
      <c r="AF314" s="147">
        <f>IF(AND($I314="Si",O314=1),1,IF(AND($I314="Fisico",O314=1),1,IF(AND(O314=1,$I314="Electronico"),2,IF(O314=1,VLOOKUP($C314&amp;"|"&amp;$B314&amp;"|"&amp;$D314,Empresas!$C$6:$CC$92,$G314+6+1,0),0))))</f>
        <v>0</v>
      </c>
      <c r="AG314" s="147">
        <f>IF(AND($I314="Si",P314=1),1,IF(AND($I314="Fisico",P314=1),1,IF(AND(P314=1,$I314="Electronico"),2,IF(P314=1,VLOOKUP($C314&amp;"|"&amp;$B314&amp;"|"&amp;$D314,Empresas!$C$6:$CC$92,$G314+6+1,0),0))))</f>
        <v>0</v>
      </c>
      <c r="AH314" s="147">
        <f>IF(AND($I314="Si",Q314=1),1,IF(AND($I314="Fisico",Q314=1),1,IF(AND(Q314=1,$I314="Electronico"),2,IF(Q314=1,VLOOKUP($C314&amp;"|"&amp;$B314&amp;"|"&amp;$D314,Empresas!$C$6:$CC$92,$G314+6+1,0),0))))</f>
        <v>0</v>
      </c>
      <c r="AI314" s="147">
        <f>IF(AND($I314="Si",R314=1),1,IF(AND($I314="Fisico",R314=1),1,IF(AND(R314=1,$I314="Electronico"),2,IF(R314=1,VLOOKUP($C314&amp;"|"&amp;$B314&amp;"|"&amp;$D314,Empresas!$C$6:$CC$92,$G314+6+1,0),0))))</f>
        <v>0</v>
      </c>
      <c r="AJ314" s="147">
        <f>IF(AND($I314="Si",S314=1),1,IF(AND($I314="Fisico",S314=1),1,IF(AND(S314=1,$I314="Electronico"),2,IF(S314=1,VLOOKUP($C314&amp;"|"&amp;$B314&amp;"|"&amp;$D314,Empresas!$C$6:$CC$92,$G314+6+1,0),0))))</f>
        <v>0</v>
      </c>
      <c r="AK314" s="147">
        <f>IF(AND($I314="Si",T314=1),1,IF(AND($I314="Fisico",T314=1),1,IF(AND(T314=1,$I314="Electronico"),2,IF(T314=1,VLOOKUP($C314&amp;"|"&amp;$B314&amp;"|"&amp;$D314,Empresas!$C$6:$CC$92,$G314+6+1,0),0))))</f>
        <v>0</v>
      </c>
      <c r="AL314" s="147">
        <f>IF(AND($I314="Si",U314=1),1,IF(AND($I314="Fisico",U314=1),1,IF(AND(U314=1,$I314="Electronico"),2,IF(U314=1,VLOOKUP($C314&amp;"|"&amp;$B314&amp;"|"&amp;$D314,Empresas!$C$6:$CC$92,$G314+6+1,0),0))))</f>
        <v>0</v>
      </c>
      <c r="AM314" s="149">
        <f t="shared" si="44"/>
        <v>0</v>
      </c>
      <c r="AN314" s="149">
        <f t="shared" si="45"/>
        <v>0</v>
      </c>
      <c r="AO314" s="152">
        <f t="shared" si="46"/>
        <v>0</v>
      </c>
    </row>
    <row r="315" spans="1:41" x14ac:dyDescent="0.25">
      <c r="A315" s="143" t="str">
        <f>VLOOKUP(D315,Empresas!$D$7:$F$91,3,0)</f>
        <v>Yulisa</v>
      </c>
      <c r="B315" s="144" t="str">
        <f>VLOOKUP(D315,Empresas!$D$7:$G$91,4,0)</f>
        <v>Mireya</v>
      </c>
      <c r="C315" s="144" t="s">
        <v>544</v>
      </c>
      <c r="D315" s="144" t="s">
        <v>202</v>
      </c>
      <c r="E315" s="144" t="str">
        <f>VLOOKUP(D315,Empresas!$D$7:$E$92,2,0)</f>
        <v>GARCIA ROJAS CINDY CONSUELO</v>
      </c>
      <c r="F315" s="144" t="s">
        <v>190</v>
      </c>
      <c r="G315" s="145">
        <f t="shared" si="51"/>
        <v>69</v>
      </c>
      <c r="H315" s="145" t="str">
        <f>VLOOKUP(D315,Empresas!$D$6:$L$92,7,0)</f>
        <v>Semestral</v>
      </c>
      <c r="I315" s="144" t="str">
        <f>VLOOKUP(VLOOKUP(D315&amp;"|"&amp;B315,Empresas!$I$7:$CB$92,G315,0),Tablas!$A$13:$B$14,2,0)</f>
        <v>No</v>
      </c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 t="str">
        <f>VLOOKUP(D315,Empresas!$D$7:$CF$91,81,0)</f>
        <v>C</v>
      </c>
      <c r="W315" s="78" t="str">
        <f>VLOOKUP(D315,Empresas!$D$7:$M$91,10,0)</f>
        <v>Mype</v>
      </c>
      <c r="X315" s="69" t="str">
        <f t="shared" si="42"/>
        <v>NO</v>
      </c>
      <c r="Y315" s="153" t="str">
        <f t="shared" si="43"/>
        <v>No aplica</v>
      </c>
      <c r="Z315" s="147">
        <f>IF(Y315="No aplica",0,IF(I315="no",0,IF(I315="No aplica",0,IF(I315="Si",1,IF(I315="Fisico",1,IF(I315="Electronico",2,VLOOKUP(C315&amp;"|"&amp;B315&amp;"|"&amp;D315,Empresas!$C$6:$CC$92,G315+6+1,0)))))))</f>
        <v>0</v>
      </c>
      <c r="AA315" s="147">
        <f>IF(AND($I315="Si",J315=1),1,IF(AND($I315="Fisico",J315=1),1,IF(AND(J315=1,$I315="Electronico"),2,IF(J315=1,VLOOKUP($C315&amp;"|"&amp;$B315&amp;"|"&amp;$D315,Empresas!$C$6:$CC$92,$G315+6+1,0),0))))</f>
        <v>0</v>
      </c>
      <c r="AB315" s="147">
        <f>IF(AND($I315="Si",K315=1),1,IF(AND($I315="Fisico",K315=1),1,IF(AND(K315=1,$I315="Electronico"),2,IF(K315=1,VLOOKUP($C315&amp;"|"&amp;$B315&amp;"|"&amp;$D315,Empresas!$C$6:$CC$92,$G315+6+1,0),0))))</f>
        <v>0</v>
      </c>
      <c r="AC315" s="147">
        <f>IF(AND($I315="Si",L315=1),1,IF(AND($I315="Fisico",L315=1),1,IF(AND(L315=1,$I315="Electronico"),2,IF(L315=1,VLOOKUP($C315&amp;"|"&amp;$B315&amp;"|"&amp;$D315,Empresas!$C$6:$CC$92,$G315+6+1,0),0))))</f>
        <v>0</v>
      </c>
      <c r="AD315" s="147">
        <f>IF(AND($I315="Si",M315=1),1,IF(AND($I315="Fisico",M315=1),1,IF(AND(M315=1,$I315="Electronico"),2,IF(M315=1,VLOOKUP($C315&amp;"|"&amp;$B315&amp;"|"&amp;$D315,Empresas!$C$6:$CC$92,$G315+6+1,0),0))))</f>
        <v>0</v>
      </c>
      <c r="AE315" s="147">
        <f>IF(AND($I315="Si",N315=1),1,IF(AND($I315="Fisico",N315=1),1,IF(AND(N315=1,$I315="Electronico"),2,IF(N315=1,VLOOKUP($C315&amp;"|"&amp;$B315&amp;"|"&amp;$D315,Empresas!$C$6:$CC$92,$G315+6+1,0),0))))</f>
        <v>0</v>
      </c>
      <c r="AF315" s="147">
        <f>IF(AND($I315="Si",O315=1),1,IF(AND($I315="Fisico",O315=1),1,IF(AND(O315=1,$I315="Electronico"),2,IF(O315=1,VLOOKUP($C315&amp;"|"&amp;$B315&amp;"|"&amp;$D315,Empresas!$C$6:$CC$92,$G315+6+1,0),0))))</f>
        <v>0</v>
      </c>
      <c r="AG315" s="147">
        <f>IF(AND($I315="Si",P315=1),1,IF(AND($I315="Fisico",P315=1),1,IF(AND(P315=1,$I315="Electronico"),2,IF(P315=1,VLOOKUP($C315&amp;"|"&amp;$B315&amp;"|"&amp;$D315,Empresas!$C$6:$CC$92,$G315+6+1,0),0))))</f>
        <v>0</v>
      </c>
      <c r="AH315" s="147">
        <f>IF(AND($I315="Si",Q315=1),1,IF(AND($I315="Fisico",Q315=1),1,IF(AND(Q315=1,$I315="Electronico"),2,IF(Q315=1,VLOOKUP($C315&amp;"|"&amp;$B315&amp;"|"&amp;$D315,Empresas!$C$6:$CC$92,$G315+6+1,0),0))))</f>
        <v>0</v>
      </c>
      <c r="AI315" s="147">
        <f>IF(AND($I315="Si",R315=1),1,IF(AND($I315="Fisico",R315=1),1,IF(AND(R315=1,$I315="Electronico"),2,IF(R315=1,VLOOKUP($C315&amp;"|"&amp;$B315&amp;"|"&amp;$D315,Empresas!$C$6:$CC$92,$G315+6+1,0),0))))</f>
        <v>0</v>
      </c>
      <c r="AJ315" s="147">
        <f>IF(AND($I315="Si",S315=1),1,IF(AND($I315="Fisico",S315=1),1,IF(AND(S315=1,$I315="Electronico"),2,IF(S315=1,VLOOKUP($C315&amp;"|"&amp;$B315&amp;"|"&amp;$D315,Empresas!$C$6:$CC$92,$G315+6+1,0),0))))</f>
        <v>0</v>
      </c>
      <c r="AK315" s="147">
        <f>IF(AND($I315="Si",T315=1),1,IF(AND($I315="Fisico",T315=1),1,IF(AND(T315=1,$I315="Electronico"),2,IF(T315=1,VLOOKUP($C315&amp;"|"&amp;$B315&amp;"|"&amp;$D315,Empresas!$C$6:$CC$92,$G315+6+1,0),0))))</f>
        <v>0</v>
      </c>
      <c r="AL315" s="147">
        <f>IF(AND($I315="Si",U315=1),1,IF(AND($I315="Fisico",U315=1),1,IF(AND(U315=1,$I315="Electronico"),2,IF(U315=1,VLOOKUP($C315&amp;"|"&amp;$B315&amp;"|"&amp;$D315,Empresas!$C$6:$CC$92,$G315+6+1,0),0))))</f>
        <v>0</v>
      </c>
      <c r="AM315" s="149">
        <f t="shared" si="44"/>
        <v>0</v>
      </c>
      <c r="AN315" s="149">
        <f t="shared" si="45"/>
        <v>0</v>
      </c>
      <c r="AO315" s="152">
        <f t="shared" si="46"/>
        <v>0</v>
      </c>
    </row>
    <row r="316" spans="1:41" x14ac:dyDescent="0.25">
      <c r="A316" s="143" t="str">
        <f>VLOOKUP(D316,Empresas!$D$7:$F$91,3,0)</f>
        <v>Yulisa</v>
      </c>
      <c r="B316" s="144" t="str">
        <f>VLOOKUP(D316,Empresas!$D$7:$G$91,4,0)</f>
        <v>Mireya</v>
      </c>
      <c r="C316" s="144" t="s">
        <v>544</v>
      </c>
      <c r="D316" s="144" t="s">
        <v>202</v>
      </c>
      <c r="E316" s="144" t="str">
        <f>VLOOKUP(D316,Empresas!$D$7:$E$92,2,0)</f>
        <v>GARCIA ROJAS CINDY CONSUELO</v>
      </c>
      <c r="F316" s="146" t="s">
        <v>191</v>
      </c>
      <c r="G316" s="145">
        <f t="shared" si="51"/>
        <v>70</v>
      </c>
      <c r="H316" s="145" t="str">
        <f>VLOOKUP(D316,Empresas!$D$6:$L$92,7,0)</f>
        <v>Semestral</v>
      </c>
      <c r="I316" s="144" t="str">
        <f>VLOOKUP(VLOOKUP(D316&amp;"|"&amp;B316,Empresas!$I$7:$CB$92,G316,0),Tablas!$A$13:$B$14,2,0)</f>
        <v>No</v>
      </c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 t="str">
        <f>VLOOKUP(D316,Empresas!$D$7:$CF$91,81,0)</f>
        <v>C</v>
      </c>
      <c r="W316" s="78" t="str">
        <f>VLOOKUP(D316,Empresas!$D$7:$M$91,10,0)</f>
        <v>Mype</v>
      </c>
      <c r="X316" s="69" t="str">
        <f t="shared" si="42"/>
        <v>NO</v>
      </c>
      <c r="Y316" s="153" t="str">
        <f t="shared" si="43"/>
        <v>No aplica</v>
      </c>
      <c r="Z316" s="147">
        <f>IF(Y316="No aplica",0,IF(I316="no",0,IF(I316="No aplica",0,IF(I316="Si",1,IF(I316="Fisico",1,IF(I316="Electronico",2,VLOOKUP(C316&amp;"|"&amp;B316&amp;"|"&amp;D316,Empresas!$C$6:$CC$92,G316+6+1,0)))))))</f>
        <v>0</v>
      </c>
      <c r="AA316" s="147">
        <f>IF(AND($I316="Si",J316=1),1,IF(AND($I316="Fisico",J316=1),1,IF(AND(J316=1,$I316="Electronico"),2,IF(J316=1,VLOOKUP($C316&amp;"|"&amp;$B316&amp;"|"&amp;$D316,Empresas!$C$6:$CC$92,$G316+6+1,0),0))))</f>
        <v>0</v>
      </c>
      <c r="AB316" s="147">
        <f>IF(AND($I316="Si",K316=1),1,IF(AND($I316="Fisico",K316=1),1,IF(AND(K316=1,$I316="Electronico"),2,IF(K316=1,VLOOKUP($C316&amp;"|"&amp;$B316&amp;"|"&amp;$D316,Empresas!$C$6:$CC$92,$G316+6+1,0),0))))</f>
        <v>0</v>
      </c>
      <c r="AC316" s="147">
        <f>IF(AND($I316="Si",L316=1),1,IF(AND($I316="Fisico",L316=1),1,IF(AND(L316=1,$I316="Electronico"),2,IF(L316=1,VLOOKUP($C316&amp;"|"&amp;$B316&amp;"|"&amp;$D316,Empresas!$C$6:$CC$92,$G316+6+1,0),0))))</f>
        <v>0</v>
      </c>
      <c r="AD316" s="147">
        <f>IF(AND($I316="Si",M316=1),1,IF(AND($I316="Fisico",M316=1),1,IF(AND(M316=1,$I316="Electronico"),2,IF(M316=1,VLOOKUP($C316&amp;"|"&amp;$B316&amp;"|"&amp;$D316,Empresas!$C$6:$CC$92,$G316+6+1,0),0))))</f>
        <v>0</v>
      </c>
      <c r="AE316" s="147">
        <f>IF(AND($I316="Si",N316=1),1,IF(AND($I316="Fisico",N316=1),1,IF(AND(N316=1,$I316="Electronico"),2,IF(N316=1,VLOOKUP($C316&amp;"|"&amp;$B316&amp;"|"&amp;$D316,Empresas!$C$6:$CC$92,$G316+6+1,0),0))))</f>
        <v>0</v>
      </c>
      <c r="AF316" s="147">
        <f>IF(AND($I316="Si",O316=1),1,IF(AND($I316="Fisico",O316=1),1,IF(AND(O316=1,$I316="Electronico"),2,IF(O316=1,VLOOKUP($C316&amp;"|"&amp;$B316&amp;"|"&amp;$D316,Empresas!$C$6:$CC$92,$G316+6+1,0),0))))</f>
        <v>0</v>
      </c>
      <c r="AG316" s="147">
        <f>IF(AND($I316="Si",P316=1),1,IF(AND($I316="Fisico",P316=1),1,IF(AND(P316=1,$I316="Electronico"),2,IF(P316=1,VLOOKUP($C316&amp;"|"&amp;$B316&amp;"|"&amp;$D316,Empresas!$C$6:$CC$92,$G316+6+1,0),0))))</f>
        <v>0</v>
      </c>
      <c r="AH316" s="147">
        <f>IF(AND($I316="Si",Q316=1),1,IF(AND($I316="Fisico",Q316=1),1,IF(AND(Q316=1,$I316="Electronico"),2,IF(Q316=1,VLOOKUP($C316&amp;"|"&amp;$B316&amp;"|"&amp;$D316,Empresas!$C$6:$CC$92,$G316+6+1,0),0))))</f>
        <v>0</v>
      </c>
      <c r="AI316" s="147">
        <f>IF(AND($I316="Si",R316=1),1,IF(AND($I316="Fisico",R316=1),1,IF(AND(R316=1,$I316="Electronico"),2,IF(R316=1,VLOOKUP($C316&amp;"|"&amp;$B316&amp;"|"&amp;$D316,Empresas!$C$6:$CC$92,$G316+6+1,0),0))))</f>
        <v>0</v>
      </c>
      <c r="AJ316" s="147">
        <f>IF(AND($I316="Si",S316=1),1,IF(AND($I316="Fisico",S316=1),1,IF(AND(S316=1,$I316="Electronico"),2,IF(S316=1,VLOOKUP($C316&amp;"|"&amp;$B316&amp;"|"&amp;$D316,Empresas!$C$6:$CC$92,$G316+6+1,0),0))))</f>
        <v>0</v>
      </c>
      <c r="AK316" s="147">
        <f>IF(AND($I316="Si",T316=1),1,IF(AND($I316="Fisico",T316=1),1,IF(AND(T316=1,$I316="Electronico"),2,IF(T316=1,VLOOKUP($C316&amp;"|"&amp;$B316&amp;"|"&amp;$D316,Empresas!$C$6:$CC$92,$G316+6+1,0),0))))</f>
        <v>0</v>
      </c>
      <c r="AL316" s="147">
        <f>IF(AND($I316="Si",U316=1),1,IF(AND($I316="Fisico",U316=1),1,IF(AND(U316=1,$I316="Electronico"),2,IF(U316=1,VLOOKUP($C316&amp;"|"&amp;$B316&amp;"|"&amp;$D316,Empresas!$C$6:$CC$92,$G316+6+1,0),0))))</f>
        <v>0</v>
      </c>
      <c r="AM316" s="149">
        <f t="shared" si="44"/>
        <v>0</v>
      </c>
      <c r="AN316" s="149">
        <f t="shared" si="45"/>
        <v>0</v>
      </c>
      <c r="AO316" s="152">
        <f t="shared" si="46"/>
        <v>0</v>
      </c>
    </row>
    <row r="317" spans="1:41" x14ac:dyDescent="0.25">
      <c r="A317" s="143" t="str">
        <f>VLOOKUP(D317,Empresas!$D$7:$F$91,3,0)</f>
        <v>Yulisa</v>
      </c>
      <c r="B317" s="144" t="str">
        <f>VLOOKUP(D317,Empresas!$D$7:$G$91,4,0)</f>
        <v>Mireya</v>
      </c>
      <c r="C317" s="144" t="s">
        <v>544</v>
      </c>
      <c r="D317" s="144" t="s">
        <v>202</v>
      </c>
      <c r="E317" s="144" t="str">
        <f>VLOOKUP(D317,Empresas!$D$7:$E$92,2,0)</f>
        <v>GARCIA ROJAS CINDY CONSUELO</v>
      </c>
      <c r="F317" s="144" t="s">
        <v>192</v>
      </c>
      <c r="G317" s="145">
        <f t="shared" si="51"/>
        <v>71</v>
      </c>
      <c r="H317" s="145" t="str">
        <f>VLOOKUP(D317,Empresas!$D$6:$L$92,7,0)</f>
        <v>Semestral</v>
      </c>
      <c r="I317" s="144" t="str">
        <f>VLOOKUP(VLOOKUP(D317&amp;"|"&amp;B317,Empresas!$I$7:$CB$92,G317,0),Tablas!$A$13:$B$14,2,0)</f>
        <v>No</v>
      </c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 t="str">
        <f>VLOOKUP(D317,Empresas!$D$7:$CF$91,81,0)</f>
        <v>C</v>
      </c>
      <c r="W317" s="78" t="str">
        <f>VLOOKUP(D317,Empresas!$D$7:$M$91,10,0)</f>
        <v>Mype</v>
      </c>
      <c r="X317" s="69" t="str">
        <f t="shared" si="42"/>
        <v>NO</v>
      </c>
      <c r="Y317" s="153" t="str">
        <f t="shared" si="43"/>
        <v>No aplica</v>
      </c>
      <c r="Z317" s="147">
        <f>IF(Y317="No aplica",0,IF(I317="no",0,IF(I317="No aplica",0,IF(I317="Si",1,IF(I317="Fisico",1,IF(I317="Electronico",2,VLOOKUP(C317&amp;"|"&amp;B317&amp;"|"&amp;D317,Empresas!$C$6:$CC$92,G317+6+1,0)))))))</f>
        <v>0</v>
      </c>
      <c r="AA317" s="147">
        <f>IF(AND($I317="Si",J317=1),1,IF(AND($I317="Fisico",J317=1),1,IF(AND(J317=1,$I317="Electronico"),2,IF(J317=1,VLOOKUP($C317&amp;"|"&amp;$B317&amp;"|"&amp;$D317,Empresas!$C$6:$CC$92,$G317+6+1,0),0))))</f>
        <v>0</v>
      </c>
      <c r="AB317" s="147">
        <f>IF(AND($I317="Si",K317=1),1,IF(AND($I317="Fisico",K317=1),1,IF(AND(K317=1,$I317="Electronico"),2,IF(K317=1,VLOOKUP($C317&amp;"|"&amp;$B317&amp;"|"&amp;$D317,Empresas!$C$6:$CC$92,$G317+6+1,0),0))))</f>
        <v>0</v>
      </c>
      <c r="AC317" s="147">
        <f>IF(AND($I317="Si",L317=1),1,IF(AND($I317="Fisico",L317=1),1,IF(AND(L317=1,$I317="Electronico"),2,IF(L317=1,VLOOKUP($C317&amp;"|"&amp;$B317&amp;"|"&amp;$D317,Empresas!$C$6:$CC$92,$G317+6+1,0),0))))</f>
        <v>0</v>
      </c>
      <c r="AD317" s="147">
        <f>IF(AND($I317="Si",M317=1),1,IF(AND($I317="Fisico",M317=1),1,IF(AND(M317=1,$I317="Electronico"),2,IF(M317=1,VLOOKUP($C317&amp;"|"&amp;$B317&amp;"|"&amp;$D317,Empresas!$C$6:$CC$92,$G317+6+1,0),0))))</f>
        <v>0</v>
      </c>
      <c r="AE317" s="147">
        <f>IF(AND($I317="Si",N317=1),1,IF(AND($I317="Fisico",N317=1),1,IF(AND(N317=1,$I317="Electronico"),2,IF(N317=1,VLOOKUP($C317&amp;"|"&amp;$B317&amp;"|"&amp;$D317,Empresas!$C$6:$CC$92,$G317+6+1,0),0))))</f>
        <v>0</v>
      </c>
      <c r="AF317" s="147">
        <f>IF(AND($I317="Si",O317=1),1,IF(AND($I317="Fisico",O317=1),1,IF(AND(O317=1,$I317="Electronico"),2,IF(O317=1,VLOOKUP($C317&amp;"|"&amp;$B317&amp;"|"&amp;$D317,Empresas!$C$6:$CC$92,$G317+6+1,0),0))))</f>
        <v>0</v>
      </c>
      <c r="AG317" s="147">
        <f>IF(AND($I317="Si",P317=1),1,IF(AND($I317="Fisico",P317=1),1,IF(AND(P317=1,$I317="Electronico"),2,IF(P317=1,VLOOKUP($C317&amp;"|"&amp;$B317&amp;"|"&amp;$D317,Empresas!$C$6:$CC$92,$G317+6+1,0),0))))</f>
        <v>0</v>
      </c>
      <c r="AH317" s="147">
        <f>IF(AND($I317="Si",Q317=1),1,IF(AND($I317="Fisico",Q317=1),1,IF(AND(Q317=1,$I317="Electronico"),2,IF(Q317=1,VLOOKUP($C317&amp;"|"&amp;$B317&amp;"|"&amp;$D317,Empresas!$C$6:$CC$92,$G317+6+1,0),0))))</f>
        <v>0</v>
      </c>
      <c r="AI317" s="147">
        <f>IF(AND($I317="Si",R317=1),1,IF(AND($I317="Fisico",R317=1),1,IF(AND(R317=1,$I317="Electronico"),2,IF(R317=1,VLOOKUP($C317&amp;"|"&amp;$B317&amp;"|"&amp;$D317,Empresas!$C$6:$CC$92,$G317+6+1,0),0))))</f>
        <v>0</v>
      </c>
      <c r="AJ317" s="147">
        <f>IF(AND($I317="Si",S317=1),1,IF(AND($I317="Fisico",S317=1),1,IF(AND(S317=1,$I317="Electronico"),2,IF(S317=1,VLOOKUP($C317&amp;"|"&amp;$B317&amp;"|"&amp;$D317,Empresas!$C$6:$CC$92,$G317+6+1,0),0))))</f>
        <v>0</v>
      </c>
      <c r="AK317" s="147">
        <f>IF(AND($I317="Si",T317=1),1,IF(AND($I317="Fisico",T317=1),1,IF(AND(T317=1,$I317="Electronico"),2,IF(T317=1,VLOOKUP($C317&amp;"|"&amp;$B317&amp;"|"&amp;$D317,Empresas!$C$6:$CC$92,$G317+6+1,0),0))))</f>
        <v>0</v>
      </c>
      <c r="AL317" s="147">
        <f>IF(AND($I317="Si",U317=1),1,IF(AND($I317="Fisico",U317=1),1,IF(AND(U317=1,$I317="Electronico"),2,IF(U317=1,VLOOKUP($C317&amp;"|"&amp;$B317&amp;"|"&amp;$D317,Empresas!$C$6:$CC$92,$G317+6+1,0),0))))</f>
        <v>0</v>
      </c>
      <c r="AM317" s="149">
        <f t="shared" si="44"/>
        <v>0</v>
      </c>
      <c r="AN317" s="149">
        <f t="shared" si="45"/>
        <v>0</v>
      </c>
      <c r="AO317" s="152">
        <f t="shared" si="46"/>
        <v>0</v>
      </c>
    </row>
    <row r="318" spans="1:41" x14ac:dyDescent="0.25">
      <c r="A318" s="137" t="str">
        <f>VLOOKUP(D318,Empresas!$D$7:$F$91,3,0)</f>
        <v>Yulisa</v>
      </c>
      <c r="B318" s="138" t="str">
        <f>VLOOKUP(D318,Empresas!$D$7:$G$91,4,0)</f>
        <v>Mireya</v>
      </c>
      <c r="C318" s="138" t="s">
        <v>544</v>
      </c>
      <c r="D318" s="138" t="s">
        <v>199</v>
      </c>
      <c r="E318" s="138" t="str">
        <f>VLOOKUP(D318,Empresas!$D$7:$E$92,2,0)</f>
        <v>GERONIMO ESCOBAR URSULA</v>
      </c>
      <c r="F318" s="138" t="s">
        <v>158</v>
      </c>
      <c r="G318" s="139">
        <f>+Empresas!$O$2</f>
        <v>7</v>
      </c>
      <c r="H318" s="139" t="str">
        <f>VLOOKUP(D318,Empresas!$D$6:$L$92,7,0)</f>
        <v>Mensual</v>
      </c>
      <c r="I318" s="138" t="str">
        <f>VLOOKUP(VLOOKUP(D318&amp;"|"&amp;B318,Empresas!$I$7:$CB$92,G318,0),Tablas!$A$3:$B$5,2,0)</f>
        <v>Registro y analisis</v>
      </c>
      <c r="J318" s="78">
        <v>1</v>
      </c>
      <c r="K318" s="78">
        <v>1</v>
      </c>
      <c r="L318" s="78">
        <v>1</v>
      </c>
      <c r="M318" s="78">
        <v>1</v>
      </c>
      <c r="N318" s="78">
        <v>1</v>
      </c>
      <c r="O318" s="78">
        <v>1</v>
      </c>
      <c r="P318" s="78">
        <v>1</v>
      </c>
      <c r="Q318" s="78">
        <v>1</v>
      </c>
      <c r="R318" s="78"/>
      <c r="S318" s="78"/>
      <c r="T318" s="78"/>
      <c r="U318" s="78"/>
      <c r="V318" s="78" t="str">
        <f>VLOOKUP(D318,Empresas!$D$7:$CF$91,81,0)</f>
        <v>A</v>
      </c>
      <c r="W318" s="78" t="str">
        <f>VLOOKUP(D318,Empresas!$D$7:$M$91,10,0)</f>
        <v>Mype</v>
      </c>
      <c r="X318" s="69" t="str">
        <f t="shared" si="42"/>
        <v>SI</v>
      </c>
      <c r="Y318" s="153" t="str">
        <f t="shared" si="43"/>
        <v>Si aplica</v>
      </c>
      <c r="Z318" s="147">
        <f>IF(Y318="No aplica",0,IF(I318="no",0,IF(I318="No aplica",0,IF(I318="Si",1,IF(I318="Fisico",1,IF(I318="Electronico",2,VLOOKUP(C318&amp;"|"&amp;B318&amp;"|"&amp;D318,Empresas!$C$6:$CC$92,G318+6+1,0)))))))</f>
        <v>1</v>
      </c>
      <c r="AA318" s="147">
        <f>IF(AND($I318="Si",J318=1),1,IF(AND($I318="Fisico",J318=1),1,IF(AND(J318=1,$I318="Electronico"),2,IF(J318=1,VLOOKUP($C318&amp;"|"&amp;$B318&amp;"|"&amp;$D318,Empresas!$C$6:$CC$92,$G318+6+1,0),0))))</f>
        <v>1</v>
      </c>
      <c r="AB318" s="147">
        <f>IF(AND($I318="Si",K318=1),1,IF(AND($I318="Fisico",K318=1),1,IF(AND(K318=1,$I318="Electronico"),2,IF(K318=1,VLOOKUP($C318&amp;"|"&amp;$B318&amp;"|"&amp;$D318,Empresas!$C$6:$CC$92,$G318+6+1,0),0))))</f>
        <v>1</v>
      </c>
      <c r="AC318" s="147">
        <f>IF(AND($I318="Si",L318=1),1,IF(AND($I318="Fisico",L318=1),1,IF(AND(L318=1,$I318="Electronico"),2,IF(L318=1,VLOOKUP($C318&amp;"|"&amp;$B318&amp;"|"&amp;$D318,Empresas!$C$6:$CC$92,$G318+6+1,0),0))))</f>
        <v>1</v>
      </c>
      <c r="AD318" s="147">
        <f>IF(AND($I318="Si",M318=1),1,IF(AND($I318="Fisico",M318=1),1,IF(AND(M318=1,$I318="Electronico"),2,IF(M318=1,VLOOKUP($C318&amp;"|"&amp;$B318&amp;"|"&amp;$D318,Empresas!$C$6:$CC$92,$G318+6+1,0),0))))</f>
        <v>1</v>
      </c>
      <c r="AE318" s="147">
        <f>IF(AND($I318="Si",N318=1),1,IF(AND($I318="Fisico",N318=1),1,IF(AND(N318=1,$I318="Electronico"),2,IF(N318=1,VLOOKUP($C318&amp;"|"&amp;$B318&amp;"|"&amp;$D318,Empresas!$C$6:$CC$92,$G318+6+1,0),0))))</f>
        <v>1</v>
      </c>
      <c r="AF318" s="147">
        <f>IF(AND($I318="Si",O318=1),1,IF(AND($I318="Fisico",O318=1),1,IF(AND(O318=1,$I318="Electronico"),2,IF(O318=1,VLOOKUP($C318&amp;"|"&amp;$B318&amp;"|"&amp;$D318,Empresas!$C$6:$CC$92,$G318+6+1,0),0))))</f>
        <v>1</v>
      </c>
      <c r="AG318" s="147">
        <f>IF(AND($I318="Si",P318=1),1,IF(AND($I318="Fisico",P318=1),1,IF(AND(P318=1,$I318="Electronico"),2,IF(P318=1,VLOOKUP($C318&amp;"|"&amp;$B318&amp;"|"&amp;$D318,Empresas!$C$6:$CC$92,$G318+6+1,0),0))))</f>
        <v>1</v>
      </c>
      <c r="AH318" s="147">
        <f>IF(AND($I318="Si",Q318=1),1,IF(AND($I318="Fisico",Q318=1),1,IF(AND(Q318=1,$I318="Electronico"),2,IF(Q318=1,VLOOKUP($C318&amp;"|"&amp;$B318&amp;"|"&amp;$D318,Empresas!$C$6:$CC$92,$G318+6+1,0),0))))</f>
        <v>1</v>
      </c>
      <c r="AI318" s="147">
        <f>IF(AND($I318="Si",R318=1),1,IF(AND($I318="Fisico",R318=1),1,IF(AND(R318=1,$I318="Electronico"),2,IF(R318=1,VLOOKUP($C318&amp;"|"&amp;$B318&amp;"|"&amp;$D318,Empresas!$C$6:$CC$92,$G318+6+1,0),0))))</f>
        <v>0</v>
      </c>
      <c r="AJ318" s="147">
        <f>IF(AND($I318="Si",S318=1),1,IF(AND($I318="Fisico",S318=1),1,IF(AND(S318=1,$I318="Electronico"),2,IF(S318=1,VLOOKUP($C318&amp;"|"&amp;$B318&amp;"|"&amp;$D318,Empresas!$C$6:$CC$92,$G318+6+1,0),0))))</f>
        <v>0</v>
      </c>
      <c r="AK318" s="147">
        <f>IF(AND($I318="Si",T318=1),1,IF(AND($I318="Fisico",T318=1),1,IF(AND(T318=1,$I318="Electronico"),2,IF(T318=1,VLOOKUP($C318&amp;"|"&amp;$B318&amp;"|"&amp;$D318,Empresas!$C$6:$CC$92,$G318+6+1,0),0))))</f>
        <v>0</v>
      </c>
      <c r="AL318" s="147">
        <f>IF(AND($I318="Si",U318=1),1,IF(AND($I318="Fisico",U318=1),1,IF(AND(U318=1,$I318="Electronico"),2,IF(U318=1,VLOOKUP($C318&amp;"|"&amp;$B318&amp;"|"&amp;$D318,Empresas!$C$6:$CC$92,$G318+6+1,0),0))))</f>
        <v>0</v>
      </c>
      <c r="AM318" s="149">
        <f t="shared" si="44"/>
        <v>8</v>
      </c>
      <c r="AN318" s="149">
        <f t="shared" si="45"/>
        <v>8</v>
      </c>
      <c r="AO318" s="152">
        <f t="shared" si="46"/>
        <v>1</v>
      </c>
    </row>
    <row r="319" spans="1:41" x14ac:dyDescent="0.25">
      <c r="A319" s="137" t="str">
        <f>VLOOKUP(D319,Empresas!$D$7:$F$91,3,0)</f>
        <v>Yulisa</v>
      </c>
      <c r="B319" s="138" t="str">
        <f>VLOOKUP(D319,Empresas!$D$7:$G$91,4,0)</f>
        <v>Mireya</v>
      </c>
      <c r="C319" s="138" t="s">
        <v>544</v>
      </c>
      <c r="D319" s="138" t="s">
        <v>199</v>
      </c>
      <c r="E319" s="138" t="str">
        <f>VLOOKUP(D319,Empresas!$D$7:$E$92,2,0)</f>
        <v>GERONIMO ESCOBAR URSULA</v>
      </c>
      <c r="F319" s="138" t="s">
        <v>159</v>
      </c>
      <c r="G319" s="139">
        <f>+G318+3</f>
        <v>10</v>
      </c>
      <c r="H319" s="139" t="str">
        <f>VLOOKUP(D319,Empresas!$D$6:$L$92,7,0)</f>
        <v>Mensual</v>
      </c>
      <c r="I319" s="138" t="str">
        <f>VLOOKUP(VLOOKUP(D319&amp;"|"&amp;B319,Empresas!$I$7:$CB$92,G319,0),Tablas!$A$3:$B$5,2,0)</f>
        <v>Registro y analisis</v>
      </c>
      <c r="J319" s="78">
        <v>1</v>
      </c>
      <c r="K319" s="78">
        <v>1</v>
      </c>
      <c r="L319" s="78">
        <v>1</v>
      </c>
      <c r="M319" s="78">
        <v>1</v>
      </c>
      <c r="N319" s="78">
        <v>1</v>
      </c>
      <c r="O319" s="78">
        <v>1</v>
      </c>
      <c r="P319" s="78">
        <v>1</v>
      </c>
      <c r="Q319" s="78">
        <v>1</v>
      </c>
      <c r="R319" s="78"/>
      <c r="S319" s="78"/>
      <c r="T319" s="78"/>
      <c r="U319" s="78"/>
      <c r="V319" s="78" t="str">
        <f>VLOOKUP(D319,Empresas!$D$7:$CF$91,81,0)</f>
        <v>A</v>
      </c>
      <c r="W319" s="78" t="str">
        <f>VLOOKUP(D319,Empresas!$D$7:$M$91,10,0)</f>
        <v>Mype</v>
      </c>
      <c r="X319" s="69" t="str">
        <f t="shared" si="42"/>
        <v>SI</v>
      </c>
      <c r="Y319" s="153" t="str">
        <f t="shared" si="43"/>
        <v>Si aplica</v>
      </c>
      <c r="Z319" s="147">
        <f>IF(Y319="No aplica",0,IF(I319="no",0,IF(I319="No aplica",0,IF(I319="Si",1,IF(I319="Fisico",1,IF(I319="Electronico",2,VLOOKUP(C319&amp;"|"&amp;B319&amp;"|"&amp;D319,Empresas!$C$6:$CC$92,G319+6+1,0)))))))</f>
        <v>1</v>
      </c>
      <c r="AA319" s="147">
        <f>IF(AND($I319="Si",J319=1),1,IF(AND($I319="Fisico",J319=1),1,IF(AND(J319=1,$I319="Electronico"),2,IF(J319=1,VLOOKUP($C319&amp;"|"&amp;$B319&amp;"|"&amp;$D319,Empresas!$C$6:$CC$92,$G319+6+1,0),0))))</f>
        <v>1</v>
      </c>
      <c r="AB319" s="147">
        <f>IF(AND($I319="Si",K319=1),1,IF(AND($I319="Fisico",K319=1),1,IF(AND(K319=1,$I319="Electronico"),2,IF(K319=1,VLOOKUP($C319&amp;"|"&amp;$B319&amp;"|"&amp;$D319,Empresas!$C$6:$CC$92,$G319+6+1,0),0))))</f>
        <v>1</v>
      </c>
      <c r="AC319" s="147">
        <f>IF(AND($I319="Si",L319=1),1,IF(AND($I319="Fisico",L319=1),1,IF(AND(L319=1,$I319="Electronico"),2,IF(L319=1,VLOOKUP($C319&amp;"|"&amp;$B319&amp;"|"&amp;$D319,Empresas!$C$6:$CC$92,$G319+6+1,0),0))))</f>
        <v>1</v>
      </c>
      <c r="AD319" s="147">
        <f>IF(AND($I319="Si",M319=1),1,IF(AND($I319="Fisico",M319=1),1,IF(AND(M319=1,$I319="Electronico"),2,IF(M319=1,VLOOKUP($C319&amp;"|"&amp;$B319&amp;"|"&amp;$D319,Empresas!$C$6:$CC$92,$G319+6+1,0),0))))</f>
        <v>1</v>
      </c>
      <c r="AE319" s="147">
        <f>IF(AND($I319="Si",N319=1),1,IF(AND($I319="Fisico",N319=1),1,IF(AND(N319=1,$I319="Electronico"),2,IF(N319=1,VLOOKUP($C319&amp;"|"&amp;$B319&amp;"|"&amp;$D319,Empresas!$C$6:$CC$92,$G319+6+1,0),0))))</f>
        <v>1</v>
      </c>
      <c r="AF319" s="147">
        <f>IF(AND($I319="Si",O319=1),1,IF(AND($I319="Fisico",O319=1),1,IF(AND(O319=1,$I319="Electronico"),2,IF(O319=1,VLOOKUP($C319&amp;"|"&amp;$B319&amp;"|"&amp;$D319,Empresas!$C$6:$CC$92,$G319+6+1,0),0))))</f>
        <v>1</v>
      </c>
      <c r="AG319" s="147">
        <f>IF(AND($I319="Si",P319=1),1,IF(AND($I319="Fisico",P319=1),1,IF(AND(P319=1,$I319="Electronico"),2,IF(P319=1,VLOOKUP($C319&amp;"|"&amp;$B319&amp;"|"&amp;$D319,Empresas!$C$6:$CC$92,$G319+6+1,0),0))))</f>
        <v>1</v>
      </c>
      <c r="AH319" s="147">
        <f>IF(AND($I319="Si",Q319=1),1,IF(AND($I319="Fisico",Q319=1),1,IF(AND(Q319=1,$I319="Electronico"),2,IF(Q319=1,VLOOKUP($C319&amp;"|"&amp;$B319&amp;"|"&amp;$D319,Empresas!$C$6:$CC$92,$G319+6+1,0),0))))</f>
        <v>1</v>
      </c>
      <c r="AI319" s="147">
        <f>IF(AND($I319="Si",R319=1),1,IF(AND($I319="Fisico",R319=1),1,IF(AND(R319=1,$I319="Electronico"),2,IF(R319=1,VLOOKUP($C319&amp;"|"&amp;$B319&amp;"|"&amp;$D319,Empresas!$C$6:$CC$92,$G319+6+1,0),0))))</f>
        <v>0</v>
      </c>
      <c r="AJ319" s="147">
        <f>IF(AND($I319="Si",S319=1),1,IF(AND($I319="Fisico",S319=1),1,IF(AND(S319=1,$I319="Electronico"),2,IF(S319=1,VLOOKUP($C319&amp;"|"&amp;$B319&amp;"|"&amp;$D319,Empresas!$C$6:$CC$92,$G319+6+1,0),0))))</f>
        <v>0</v>
      </c>
      <c r="AK319" s="147">
        <f>IF(AND($I319="Si",T319=1),1,IF(AND($I319="Fisico",T319=1),1,IF(AND(T319=1,$I319="Electronico"),2,IF(T319=1,VLOOKUP($C319&amp;"|"&amp;$B319&amp;"|"&amp;$D319,Empresas!$C$6:$CC$92,$G319+6+1,0),0))))</f>
        <v>0</v>
      </c>
      <c r="AL319" s="147">
        <f>IF(AND($I319="Si",U319=1),1,IF(AND($I319="Fisico",U319=1),1,IF(AND(U319=1,$I319="Electronico"),2,IF(U319=1,VLOOKUP($C319&amp;"|"&amp;$B319&amp;"|"&amp;$D319,Empresas!$C$6:$CC$92,$G319+6+1,0),0))))</f>
        <v>0</v>
      </c>
      <c r="AM319" s="149">
        <f t="shared" si="44"/>
        <v>8</v>
      </c>
      <c r="AN319" s="149">
        <f t="shared" si="45"/>
        <v>8</v>
      </c>
      <c r="AO319" s="152">
        <f t="shared" si="46"/>
        <v>1</v>
      </c>
    </row>
    <row r="320" spans="1:41" x14ac:dyDescent="0.25">
      <c r="A320" s="137" t="str">
        <f>VLOOKUP(D320,Empresas!$D$7:$F$91,3,0)</f>
        <v>Yulisa</v>
      </c>
      <c r="B320" s="138" t="str">
        <f>VLOOKUP(D320,Empresas!$D$7:$G$91,4,0)</f>
        <v>Mireya</v>
      </c>
      <c r="C320" s="138" t="s">
        <v>544</v>
      </c>
      <c r="D320" s="138" t="s">
        <v>199</v>
      </c>
      <c r="E320" s="138" t="str">
        <f>VLOOKUP(D320,Empresas!$D$7:$E$92,2,0)</f>
        <v>GERONIMO ESCOBAR URSULA</v>
      </c>
      <c r="F320" s="138" t="s">
        <v>160</v>
      </c>
      <c r="G320" s="139">
        <f t="shared" ref="G320:G331" si="52">+G319+3</f>
        <v>13</v>
      </c>
      <c r="H320" s="139" t="str">
        <f>VLOOKUP(D320,Empresas!$D$6:$L$92,7,0)</f>
        <v>Mensual</v>
      </c>
      <c r="I320" s="138" t="str">
        <f>VLOOKUP(VLOOKUP(D320&amp;"|"&amp;B320,Empresas!$I$7:$CB$92,G320,0),Tablas!$A$3:$B$5,2,0)</f>
        <v>Registro y analisis</v>
      </c>
      <c r="J320" s="78">
        <v>1</v>
      </c>
      <c r="K320" s="78">
        <v>1</v>
      </c>
      <c r="L320" s="78">
        <v>1</v>
      </c>
      <c r="M320" s="78">
        <v>1</v>
      </c>
      <c r="N320" s="78">
        <v>1</v>
      </c>
      <c r="O320" s="78">
        <v>1</v>
      </c>
      <c r="P320" s="78">
        <v>2</v>
      </c>
      <c r="Q320" s="78">
        <v>2</v>
      </c>
      <c r="R320" s="78"/>
      <c r="S320" s="78"/>
      <c r="T320" s="78"/>
      <c r="U320" s="78"/>
      <c r="V320" s="78" t="str">
        <f>VLOOKUP(D320,Empresas!$D$7:$CF$91,81,0)</f>
        <v>A</v>
      </c>
      <c r="W320" s="78" t="str">
        <f>VLOOKUP(D320,Empresas!$D$7:$M$91,10,0)</f>
        <v>Mype</v>
      </c>
      <c r="X320" s="69" t="str">
        <f t="shared" si="42"/>
        <v>SI</v>
      </c>
      <c r="Y320" s="153" t="str">
        <f t="shared" si="43"/>
        <v>Si aplica</v>
      </c>
      <c r="Z320" s="147">
        <f>IF(Y320="No aplica",0,IF(I320="no",0,IF(I320="No aplica",0,IF(I320="Si",1,IF(I320="Fisico",1,IF(I320="Electronico",2,VLOOKUP(C320&amp;"|"&amp;B320&amp;"|"&amp;D320,Empresas!$C$6:$CC$92,G320+6+1,0)))))))</f>
        <v>1</v>
      </c>
      <c r="AA320" s="147">
        <f>IF(AND($I320="Si",J320=1),1,IF(AND($I320="Fisico",J320=1),1,IF(AND(J320=1,$I320="Electronico"),2,IF(J320=1,VLOOKUP($C320&amp;"|"&amp;$B320&amp;"|"&amp;$D320,Empresas!$C$6:$CC$92,$G320+6+1,0),0))))</f>
        <v>1</v>
      </c>
      <c r="AB320" s="147">
        <f>IF(AND($I320="Si",K320=1),1,IF(AND($I320="Fisico",K320=1),1,IF(AND(K320=1,$I320="Electronico"),2,IF(K320=1,VLOOKUP($C320&amp;"|"&amp;$B320&amp;"|"&amp;$D320,Empresas!$C$6:$CC$92,$G320+6+1,0),0))))</f>
        <v>1</v>
      </c>
      <c r="AC320" s="147">
        <f>IF(AND($I320="Si",L320=1),1,IF(AND($I320="Fisico",L320=1),1,IF(AND(L320=1,$I320="Electronico"),2,IF(L320=1,VLOOKUP($C320&amp;"|"&amp;$B320&amp;"|"&amp;$D320,Empresas!$C$6:$CC$92,$G320+6+1,0),0))))</f>
        <v>1</v>
      </c>
      <c r="AD320" s="147">
        <f>IF(AND($I320="Si",M320=1),1,IF(AND($I320="Fisico",M320=1),1,IF(AND(M320=1,$I320="Electronico"),2,IF(M320=1,VLOOKUP($C320&amp;"|"&amp;$B320&amp;"|"&amp;$D320,Empresas!$C$6:$CC$92,$G320+6+1,0),0))))</f>
        <v>1</v>
      </c>
      <c r="AE320" s="147">
        <f>IF(AND($I320="Si",N320=1),1,IF(AND($I320="Fisico",N320=1),1,IF(AND(N320=1,$I320="Electronico"),2,IF(N320=1,VLOOKUP($C320&amp;"|"&amp;$B320&amp;"|"&amp;$D320,Empresas!$C$6:$CC$92,$G320+6+1,0),0))))</f>
        <v>1</v>
      </c>
      <c r="AF320" s="147">
        <f>IF(AND($I320="Si",O320=1),1,IF(AND($I320="Fisico",O320=1),1,IF(AND(O320=1,$I320="Electronico"),2,IF(O320=1,VLOOKUP($C320&amp;"|"&amp;$B320&amp;"|"&amp;$D320,Empresas!$C$6:$CC$92,$G320+6+1,0),0))))</f>
        <v>1</v>
      </c>
      <c r="AG320" s="147">
        <f>IF(AND($I320="Si",P320=1),1,IF(AND($I320="Fisico",P320=1),1,IF(AND(P320=1,$I320="Electronico"),2,IF(P320=1,VLOOKUP($C320&amp;"|"&amp;$B320&amp;"|"&amp;$D320,Empresas!$C$6:$CC$92,$G320+6+1,0),0))))</f>
        <v>0</v>
      </c>
      <c r="AH320" s="147">
        <f>IF(AND($I320="Si",Q320=1),1,IF(AND($I320="Fisico",Q320=1),1,IF(AND(Q320=1,$I320="Electronico"),2,IF(Q320=1,VLOOKUP($C320&amp;"|"&amp;$B320&amp;"|"&amp;$D320,Empresas!$C$6:$CC$92,$G320+6+1,0),0))))</f>
        <v>0</v>
      </c>
      <c r="AI320" s="147">
        <f>IF(AND($I320="Si",R320=1),1,IF(AND($I320="Fisico",R320=1),1,IF(AND(R320=1,$I320="Electronico"),2,IF(R320=1,VLOOKUP($C320&amp;"|"&amp;$B320&amp;"|"&amp;$D320,Empresas!$C$6:$CC$92,$G320+6+1,0),0))))</f>
        <v>0</v>
      </c>
      <c r="AJ320" s="147">
        <f>IF(AND($I320="Si",S320=1),1,IF(AND($I320="Fisico",S320=1),1,IF(AND(S320=1,$I320="Electronico"),2,IF(S320=1,VLOOKUP($C320&amp;"|"&amp;$B320&amp;"|"&amp;$D320,Empresas!$C$6:$CC$92,$G320+6+1,0),0))))</f>
        <v>0</v>
      </c>
      <c r="AK320" s="147">
        <f>IF(AND($I320="Si",T320=1),1,IF(AND($I320="Fisico",T320=1),1,IF(AND(T320=1,$I320="Electronico"),2,IF(T320=1,VLOOKUP($C320&amp;"|"&amp;$B320&amp;"|"&amp;$D320,Empresas!$C$6:$CC$92,$G320+6+1,0),0))))</f>
        <v>0</v>
      </c>
      <c r="AL320" s="147">
        <f>IF(AND($I320="Si",U320=1),1,IF(AND($I320="Fisico",U320=1),1,IF(AND(U320=1,$I320="Electronico"),2,IF(U320=1,VLOOKUP($C320&amp;"|"&amp;$B320&amp;"|"&amp;$D320,Empresas!$C$6:$CC$92,$G320+6+1,0),0))))</f>
        <v>0</v>
      </c>
      <c r="AM320" s="149">
        <f t="shared" si="44"/>
        <v>6</v>
      </c>
      <c r="AN320" s="149">
        <f t="shared" si="45"/>
        <v>8</v>
      </c>
      <c r="AO320" s="152">
        <f t="shared" si="46"/>
        <v>0.75</v>
      </c>
    </row>
    <row r="321" spans="1:41" x14ac:dyDescent="0.25">
      <c r="A321" s="137" t="str">
        <f>VLOOKUP(D321,Empresas!$D$7:$F$91,3,0)</f>
        <v>Yulisa</v>
      </c>
      <c r="B321" s="138" t="str">
        <f>VLOOKUP(D321,Empresas!$D$7:$G$91,4,0)</f>
        <v>Mireya</v>
      </c>
      <c r="C321" s="138" t="s">
        <v>544</v>
      </c>
      <c r="D321" s="138" t="s">
        <v>199</v>
      </c>
      <c r="E321" s="138" t="str">
        <f>VLOOKUP(D321,Empresas!$D$7:$E$92,2,0)</f>
        <v>GERONIMO ESCOBAR URSULA</v>
      </c>
      <c r="F321" s="138" t="s">
        <v>161</v>
      </c>
      <c r="G321" s="139">
        <f t="shared" si="52"/>
        <v>16</v>
      </c>
      <c r="H321" s="139" t="str">
        <f>VLOOKUP(D321,Empresas!$D$6:$L$92,7,0)</f>
        <v>Mensual</v>
      </c>
      <c r="I321" s="138" t="str">
        <f>VLOOKUP(VLOOKUP(D321&amp;"|"&amp;B321,Empresas!$I$7:$CB$92,G321,0),Tablas!$A$3:$B$5,2,0)</f>
        <v>No aplica</v>
      </c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 t="str">
        <f>VLOOKUP(D321,Empresas!$D$7:$CF$91,81,0)</f>
        <v>A</v>
      </c>
      <c r="W321" s="78" t="str">
        <f>VLOOKUP(D321,Empresas!$D$7:$M$91,10,0)</f>
        <v>Mype</v>
      </c>
      <c r="X321" s="69" t="str">
        <f t="shared" si="42"/>
        <v>SI</v>
      </c>
      <c r="Y321" s="153" t="str">
        <f t="shared" si="43"/>
        <v>No aplica</v>
      </c>
      <c r="Z321" s="147">
        <f>IF(Y321="No aplica",0,IF(I321="no",0,IF(I321="No aplica",0,IF(I321="Si",1,IF(I321="Fisico",1,IF(I321="Electronico",2,VLOOKUP(C321&amp;"|"&amp;B321&amp;"|"&amp;D321,Empresas!$C$6:$CC$92,G321+6+1,0)))))))</f>
        <v>0</v>
      </c>
      <c r="AA321" s="147">
        <f>IF(AND($I321="Si",J321=1),1,IF(AND($I321="Fisico",J321=1),1,IF(AND(J321=1,$I321="Electronico"),2,IF(J321=1,VLOOKUP($C321&amp;"|"&amp;$B321&amp;"|"&amp;$D321,Empresas!$C$6:$CC$92,$G321+6+1,0),0))))</f>
        <v>0</v>
      </c>
      <c r="AB321" s="147">
        <f>IF(AND($I321="Si",K321=1),1,IF(AND($I321="Fisico",K321=1),1,IF(AND(K321=1,$I321="Electronico"),2,IF(K321=1,VLOOKUP($C321&amp;"|"&amp;$B321&amp;"|"&amp;$D321,Empresas!$C$6:$CC$92,$G321+6+1,0),0))))</f>
        <v>0</v>
      </c>
      <c r="AC321" s="147">
        <f>IF(AND($I321="Si",L321=1),1,IF(AND($I321="Fisico",L321=1),1,IF(AND(L321=1,$I321="Electronico"),2,IF(L321=1,VLOOKUP($C321&amp;"|"&amp;$B321&amp;"|"&amp;$D321,Empresas!$C$6:$CC$92,$G321+6+1,0),0))))</f>
        <v>0</v>
      </c>
      <c r="AD321" s="147">
        <f>IF(AND($I321="Si",M321=1),1,IF(AND($I321="Fisico",M321=1),1,IF(AND(M321=1,$I321="Electronico"),2,IF(M321=1,VLOOKUP($C321&amp;"|"&amp;$B321&amp;"|"&amp;$D321,Empresas!$C$6:$CC$92,$G321+6+1,0),0))))</f>
        <v>0</v>
      </c>
      <c r="AE321" s="147">
        <f>IF(AND($I321="Si",N321=1),1,IF(AND($I321="Fisico",N321=1),1,IF(AND(N321=1,$I321="Electronico"),2,IF(N321=1,VLOOKUP($C321&amp;"|"&amp;$B321&amp;"|"&amp;$D321,Empresas!$C$6:$CC$92,$G321+6+1,0),0))))</f>
        <v>0</v>
      </c>
      <c r="AF321" s="147">
        <f>IF(AND($I321="Si",O321=1),1,IF(AND($I321="Fisico",O321=1),1,IF(AND(O321=1,$I321="Electronico"),2,IF(O321=1,VLOOKUP($C321&amp;"|"&amp;$B321&amp;"|"&amp;$D321,Empresas!$C$6:$CC$92,$G321+6+1,0),0))))</f>
        <v>0</v>
      </c>
      <c r="AG321" s="147">
        <f>IF(AND($I321="Si",P321=1),1,IF(AND($I321="Fisico",P321=1),1,IF(AND(P321=1,$I321="Electronico"),2,IF(P321=1,VLOOKUP($C321&amp;"|"&amp;$B321&amp;"|"&amp;$D321,Empresas!$C$6:$CC$92,$G321+6+1,0),0))))</f>
        <v>0</v>
      </c>
      <c r="AH321" s="147">
        <f>IF(AND($I321="Si",Q321=1),1,IF(AND($I321="Fisico",Q321=1),1,IF(AND(Q321=1,$I321="Electronico"),2,IF(Q321=1,VLOOKUP($C321&amp;"|"&amp;$B321&amp;"|"&amp;$D321,Empresas!$C$6:$CC$92,$G321+6+1,0),0))))</f>
        <v>0</v>
      </c>
      <c r="AI321" s="147">
        <f>IF(AND($I321="Si",R321=1),1,IF(AND($I321="Fisico",R321=1),1,IF(AND(R321=1,$I321="Electronico"),2,IF(R321=1,VLOOKUP($C321&amp;"|"&amp;$B321&amp;"|"&amp;$D321,Empresas!$C$6:$CC$92,$G321+6+1,0),0))))</f>
        <v>0</v>
      </c>
      <c r="AJ321" s="147">
        <f>IF(AND($I321="Si",S321=1),1,IF(AND($I321="Fisico",S321=1),1,IF(AND(S321=1,$I321="Electronico"),2,IF(S321=1,VLOOKUP($C321&amp;"|"&amp;$B321&amp;"|"&amp;$D321,Empresas!$C$6:$CC$92,$G321+6+1,0),0))))</f>
        <v>0</v>
      </c>
      <c r="AK321" s="147">
        <f>IF(AND($I321="Si",T321=1),1,IF(AND($I321="Fisico",T321=1),1,IF(AND(T321=1,$I321="Electronico"),2,IF(T321=1,VLOOKUP($C321&amp;"|"&amp;$B321&amp;"|"&amp;$D321,Empresas!$C$6:$CC$92,$G321+6+1,0),0))))</f>
        <v>0</v>
      </c>
      <c r="AL321" s="147">
        <f>IF(AND($I321="Si",U321=1),1,IF(AND($I321="Fisico",U321=1),1,IF(AND(U321=1,$I321="Electronico"),2,IF(U321=1,VLOOKUP($C321&amp;"|"&amp;$B321&amp;"|"&amp;$D321,Empresas!$C$6:$CC$92,$G321+6+1,0),0))))</f>
        <v>0</v>
      </c>
      <c r="AM321" s="149">
        <f t="shared" si="44"/>
        <v>0</v>
      </c>
      <c r="AN321" s="149">
        <f t="shared" si="45"/>
        <v>0</v>
      </c>
      <c r="AO321" s="152">
        <f t="shared" si="46"/>
        <v>0</v>
      </c>
    </row>
    <row r="322" spans="1:41" x14ac:dyDescent="0.25">
      <c r="A322" s="137" t="str">
        <f>VLOOKUP(D322,Empresas!$D$7:$F$91,3,0)</f>
        <v>Yulisa</v>
      </c>
      <c r="B322" s="138" t="str">
        <f>VLOOKUP(D322,Empresas!$D$7:$G$91,4,0)</f>
        <v>Mireya</v>
      </c>
      <c r="C322" s="138" t="s">
        <v>544</v>
      </c>
      <c r="D322" s="138" t="s">
        <v>199</v>
      </c>
      <c r="E322" s="138" t="str">
        <f>VLOOKUP(D322,Empresas!$D$7:$E$92,2,0)</f>
        <v>GERONIMO ESCOBAR URSULA</v>
      </c>
      <c r="F322" s="138" t="s">
        <v>162</v>
      </c>
      <c r="G322" s="139">
        <f t="shared" si="52"/>
        <v>19</v>
      </c>
      <c r="H322" s="139" t="str">
        <f>VLOOKUP(D322,Empresas!$D$6:$L$92,7,0)</f>
        <v>Mensual</v>
      </c>
      <c r="I322" s="138" t="str">
        <f>VLOOKUP(VLOOKUP(D322&amp;"|"&amp;B322,Empresas!$I$7:$CB$92,G322,0),Tablas!$A$3:$B$5,2,0)</f>
        <v>No aplica</v>
      </c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 t="str">
        <f>VLOOKUP(D322,Empresas!$D$7:$CF$91,81,0)</f>
        <v>A</v>
      </c>
      <c r="W322" s="78" t="str">
        <f>VLOOKUP(D322,Empresas!$D$7:$M$91,10,0)</f>
        <v>Mype</v>
      </c>
      <c r="X322" s="69" t="str">
        <f t="shared" si="42"/>
        <v>SI</v>
      </c>
      <c r="Y322" s="153" t="str">
        <f t="shared" si="43"/>
        <v>No aplica</v>
      </c>
      <c r="Z322" s="147">
        <f>IF(Y322="No aplica",0,IF(I322="no",0,IF(I322="No aplica",0,IF(I322="Si",1,IF(I322="Fisico",1,IF(I322="Electronico",2,VLOOKUP(C322&amp;"|"&amp;B322&amp;"|"&amp;D322,Empresas!$C$6:$CC$92,G322+6+1,0)))))))</f>
        <v>0</v>
      </c>
      <c r="AA322" s="147">
        <f>IF(AND($I322="Si",J322=1),1,IF(AND($I322="Fisico",J322=1),1,IF(AND(J322=1,$I322="Electronico"),2,IF(J322=1,VLOOKUP($C322&amp;"|"&amp;$B322&amp;"|"&amp;$D322,Empresas!$C$6:$CC$92,$G322+6+1,0),0))))</f>
        <v>0</v>
      </c>
      <c r="AB322" s="147">
        <f>IF(AND($I322="Si",K322=1),1,IF(AND($I322="Fisico",K322=1),1,IF(AND(K322=1,$I322="Electronico"),2,IF(K322=1,VLOOKUP($C322&amp;"|"&amp;$B322&amp;"|"&amp;$D322,Empresas!$C$6:$CC$92,$G322+6+1,0),0))))</f>
        <v>0</v>
      </c>
      <c r="AC322" s="147">
        <f>IF(AND($I322="Si",L322=1),1,IF(AND($I322="Fisico",L322=1),1,IF(AND(L322=1,$I322="Electronico"),2,IF(L322=1,VLOOKUP($C322&amp;"|"&amp;$B322&amp;"|"&amp;$D322,Empresas!$C$6:$CC$92,$G322+6+1,0),0))))</f>
        <v>0</v>
      </c>
      <c r="AD322" s="147">
        <f>IF(AND($I322="Si",M322=1),1,IF(AND($I322="Fisico",M322=1),1,IF(AND(M322=1,$I322="Electronico"),2,IF(M322=1,VLOOKUP($C322&amp;"|"&amp;$B322&amp;"|"&amp;$D322,Empresas!$C$6:$CC$92,$G322+6+1,0),0))))</f>
        <v>0</v>
      </c>
      <c r="AE322" s="147">
        <f>IF(AND($I322="Si",N322=1),1,IF(AND($I322="Fisico",N322=1),1,IF(AND(N322=1,$I322="Electronico"),2,IF(N322=1,VLOOKUP($C322&amp;"|"&amp;$B322&amp;"|"&amp;$D322,Empresas!$C$6:$CC$92,$G322+6+1,0),0))))</f>
        <v>0</v>
      </c>
      <c r="AF322" s="147">
        <f>IF(AND($I322="Si",O322=1),1,IF(AND($I322="Fisico",O322=1),1,IF(AND(O322=1,$I322="Electronico"),2,IF(O322=1,VLOOKUP($C322&amp;"|"&amp;$B322&amp;"|"&amp;$D322,Empresas!$C$6:$CC$92,$G322+6+1,0),0))))</f>
        <v>0</v>
      </c>
      <c r="AG322" s="147">
        <f>IF(AND($I322="Si",P322=1),1,IF(AND($I322="Fisico",P322=1),1,IF(AND(P322=1,$I322="Electronico"),2,IF(P322=1,VLOOKUP($C322&amp;"|"&amp;$B322&amp;"|"&amp;$D322,Empresas!$C$6:$CC$92,$G322+6+1,0),0))))</f>
        <v>0</v>
      </c>
      <c r="AH322" s="147">
        <f>IF(AND($I322="Si",Q322=1),1,IF(AND($I322="Fisico",Q322=1),1,IF(AND(Q322=1,$I322="Electronico"),2,IF(Q322=1,VLOOKUP($C322&amp;"|"&amp;$B322&amp;"|"&amp;$D322,Empresas!$C$6:$CC$92,$G322+6+1,0),0))))</f>
        <v>0</v>
      </c>
      <c r="AI322" s="147">
        <f>IF(AND($I322="Si",R322=1),1,IF(AND($I322="Fisico",R322=1),1,IF(AND(R322=1,$I322="Electronico"),2,IF(R322=1,VLOOKUP($C322&amp;"|"&amp;$B322&amp;"|"&amp;$D322,Empresas!$C$6:$CC$92,$G322+6+1,0),0))))</f>
        <v>0</v>
      </c>
      <c r="AJ322" s="147">
        <f>IF(AND($I322="Si",S322=1),1,IF(AND($I322="Fisico",S322=1),1,IF(AND(S322=1,$I322="Electronico"),2,IF(S322=1,VLOOKUP($C322&amp;"|"&amp;$B322&amp;"|"&amp;$D322,Empresas!$C$6:$CC$92,$G322+6+1,0),0))))</f>
        <v>0</v>
      </c>
      <c r="AK322" s="147">
        <f>IF(AND($I322="Si",T322=1),1,IF(AND($I322="Fisico",T322=1),1,IF(AND(T322=1,$I322="Electronico"),2,IF(T322=1,VLOOKUP($C322&amp;"|"&amp;$B322&amp;"|"&amp;$D322,Empresas!$C$6:$CC$92,$G322+6+1,0),0))))</f>
        <v>0</v>
      </c>
      <c r="AL322" s="147">
        <f>IF(AND($I322="Si",U322=1),1,IF(AND($I322="Fisico",U322=1),1,IF(AND(U322=1,$I322="Electronico"),2,IF(U322=1,VLOOKUP($C322&amp;"|"&amp;$B322&amp;"|"&amp;$D322,Empresas!$C$6:$CC$92,$G322+6+1,0),0))))</f>
        <v>0</v>
      </c>
      <c r="AM322" s="149">
        <f t="shared" si="44"/>
        <v>0</v>
      </c>
      <c r="AN322" s="149">
        <f t="shared" si="45"/>
        <v>0</v>
      </c>
      <c r="AO322" s="152">
        <f t="shared" si="46"/>
        <v>0</v>
      </c>
    </row>
    <row r="323" spans="1:41" x14ac:dyDescent="0.25">
      <c r="A323" s="137" t="str">
        <f>VLOOKUP(D323,Empresas!$D$7:$F$91,3,0)</f>
        <v>Yulisa</v>
      </c>
      <c r="B323" s="138" t="str">
        <f>VLOOKUP(D323,Empresas!$D$7:$G$91,4,0)</f>
        <v>Mireya</v>
      </c>
      <c r="C323" s="138" t="s">
        <v>544</v>
      </c>
      <c r="D323" s="138" t="s">
        <v>199</v>
      </c>
      <c r="E323" s="138" t="str">
        <f>VLOOKUP(D323,Empresas!$D$7:$E$92,2,0)</f>
        <v>GERONIMO ESCOBAR URSULA</v>
      </c>
      <c r="F323" s="138" t="s">
        <v>163</v>
      </c>
      <c r="G323" s="139">
        <f t="shared" si="52"/>
        <v>22</v>
      </c>
      <c r="H323" s="139" t="str">
        <f>VLOOKUP(D323,Empresas!$D$6:$L$92,7,0)</f>
        <v>Mensual</v>
      </c>
      <c r="I323" s="138" t="str">
        <f>VLOOKUP(VLOOKUP(D323&amp;"|"&amp;B323,Empresas!$I$7:$CB$92,G323,0),Tablas!$A$3:$B$5,2,0)</f>
        <v>Registro y analisis</v>
      </c>
      <c r="J323" s="78">
        <v>1</v>
      </c>
      <c r="K323" s="78">
        <v>1</v>
      </c>
      <c r="L323" s="78">
        <v>1</v>
      </c>
      <c r="M323" s="78">
        <v>1</v>
      </c>
      <c r="N323" s="78">
        <v>1</v>
      </c>
      <c r="O323" s="78">
        <v>1</v>
      </c>
      <c r="P323" s="78">
        <v>1</v>
      </c>
      <c r="Q323" s="78">
        <v>1</v>
      </c>
      <c r="R323" s="78"/>
      <c r="S323" s="78"/>
      <c r="T323" s="78"/>
      <c r="U323" s="78"/>
      <c r="V323" s="78" t="str">
        <f>VLOOKUP(D323,Empresas!$D$7:$CF$91,81,0)</f>
        <v>A</v>
      </c>
      <c r="W323" s="78" t="str">
        <f>VLOOKUP(D323,Empresas!$D$7:$M$91,10,0)</f>
        <v>Mype</v>
      </c>
      <c r="X323" s="69" t="str">
        <f t="shared" si="42"/>
        <v>SI</v>
      </c>
      <c r="Y323" s="153" t="str">
        <f t="shared" si="43"/>
        <v>Si aplica</v>
      </c>
      <c r="Z323" s="147">
        <f>IF(Y323="No aplica",0,IF(I323="no",0,IF(I323="No aplica",0,IF(I323="Si",1,IF(I323="Fisico",1,IF(I323="Electronico",2,VLOOKUP(C323&amp;"|"&amp;B323&amp;"|"&amp;D323,Empresas!$C$6:$CC$92,G323+6+1,0)))))))</f>
        <v>2</v>
      </c>
      <c r="AA323" s="147">
        <f>IF(AND($I323="Si",J323=1),1,IF(AND($I323="Fisico",J323=1),1,IF(AND(J323=1,$I323="Electronico"),2,IF(J323=1,VLOOKUP($C323&amp;"|"&amp;$B323&amp;"|"&amp;$D323,Empresas!$C$6:$CC$92,$G323+6+1,0),0))))</f>
        <v>2</v>
      </c>
      <c r="AB323" s="147">
        <f>IF(AND($I323="Si",K323=1),1,IF(AND($I323="Fisico",K323=1),1,IF(AND(K323=1,$I323="Electronico"),2,IF(K323=1,VLOOKUP($C323&amp;"|"&amp;$B323&amp;"|"&amp;$D323,Empresas!$C$6:$CC$92,$G323+6+1,0),0))))</f>
        <v>2</v>
      </c>
      <c r="AC323" s="147">
        <f>IF(AND($I323="Si",L323=1),1,IF(AND($I323="Fisico",L323=1),1,IF(AND(L323=1,$I323="Electronico"),2,IF(L323=1,VLOOKUP($C323&amp;"|"&amp;$B323&amp;"|"&amp;$D323,Empresas!$C$6:$CC$92,$G323+6+1,0),0))))</f>
        <v>2</v>
      </c>
      <c r="AD323" s="147">
        <f>IF(AND($I323="Si",M323=1),1,IF(AND($I323="Fisico",M323=1),1,IF(AND(M323=1,$I323="Electronico"),2,IF(M323=1,VLOOKUP($C323&amp;"|"&amp;$B323&amp;"|"&amp;$D323,Empresas!$C$6:$CC$92,$G323+6+1,0),0))))</f>
        <v>2</v>
      </c>
      <c r="AE323" s="147">
        <f>IF(AND($I323="Si",N323=1),1,IF(AND($I323="Fisico",N323=1),1,IF(AND(N323=1,$I323="Electronico"),2,IF(N323=1,VLOOKUP($C323&amp;"|"&amp;$B323&amp;"|"&amp;$D323,Empresas!$C$6:$CC$92,$G323+6+1,0),0))))</f>
        <v>2</v>
      </c>
      <c r="AF323" s="147">
        <f>IF(AND($I323="Si",O323=1),1,IF(AND($I323="Fisico",O323=1),1,IF(AND(O323=1,$I323="Electronico"),2,IF(O323=1,VLOOKUP($C323&amp;"|"&amp;$B323&amp;"|"&amp;$D323,Empresas!$C$6:$CC$92,$G323+6+1,0),0))))</f>
        <v>2</v>
      </c>
      <c r="AG323" s="147">
        <f>IF(AND($I323="Si",P323=1),1,IF(AND($I323="Fisico",P323=1),1,IF(AND(P323=1,$I323="Electronico"),2,IF(P323=1,VLOOKUP($C323&amp;"|"&amp;$B323&amp;"|"&amp;$D323,Empresas!$C$6:$CC$92,$G323+6+1,0),0))))</f>
        <v>2</v>
      </c>
      <c r="AH323" s="147">
        <f>IF(AND($I323="Si",Q323=1),1,IF(AND($I323="Fisico",Q323=1),1,IF(AND(Q323=1,$I323="Electronico"),2,IF(Q323=1,VLOOKUP($C323&amp;"|"&amp;$B323&amp;"|"&amp;$D323,Empresas!$C$6:$CC$92,$G323+6+1,0),0))))</f>
        <v>2</v>
      </c>
      <c r="AI323" s="147">
        <f>IF(AND($I323="Si",R323=1),1,IF(AND($I323="Fisico",R323=1),1,IF(AND(R323=1,$I323="Electronico"),2,IF(R323=1,VLOOKUP($C323&amp;"|"&amp;$B323&amp;"|"&amp;$D323,Empresas!$C$6:$CC$92,$G323+6+1,0),0))))</f>
        <v>0</v>
      </c>
      <c r="AJ323" s="147">
        <f>IF(AND($I323="Si",S323=1),1,IF(AND($I323="Fisico",S323=1),1,IF(AND(S323=1,$I323="Electronico"),2,IF(S323=1,VLOOKUP($C323&amp;"|"&amp;$B323&amp;"|"&amp;$D323,Empresas!$C$6:$CC$92,$G323+6+1,0),0))))</f>
        <v>0</v>
      </c>
      <c r="AK323" s="147">
        <f>IF(AND($I323="Si",T323=1),1,IF(AND($I323="Fisico",T323=1),1,IF(AND(T323=1,$I323="Electronico"),2,IF(T323=1,VLOOKUP($C323&amp;"|"&amp;$B323&amp;"|"&amp;$D323,Empresas!$C$6:$CC$92,$G323+6+1,0),0))))</f>
        <v>0</v>
      </c>
      <c r="AL323" s="147">
        <f>IF(AND($I323="Si",U323=1),1,IF(AND($I323="Fisico",U323=1),1,IF(AND(U323=1,$I323="Electronico"),2,IF(U323=1,VLOOKUP($C323&amp;"|"&amp;$B323&amp;"|"&amp;$D323,Empresas!$C$6:$CC$92,$G323+6+1,0),0))))</f>
        <v>0</v>
      </c>
      <c r="AM323" s="149">
        <f t="shared" si="44"/>
        <v>16</v>
      </c>
      <c r="AN323" s="149">
        <f t="shared" si="45"/>
        <v>16</v>
      </c>
      <c r="AO323" s="152">
        <f t="shared" si="46"/>
        <v>1</v>
      </c>
    </row>
    <row r="324" spans="1:41" x14ac:dyDescent="0.25">
      <c r="A324" s="137" t="str">
        <f>VLOOKUP(D324,Empresas!$D$7:$F$91,3,0)</f>
        <v>Yulisa</v>
      </c>
      <c r="B324" s="138" t="str">
        <f>VLOOKUP(D324,Empresas!$D$7:$G$91,4,0)</f>
        <v>Mireya</v>
      </c>
      <c r="C324" s="138" t="s">
        <v>544</v>
      </c>
      <c r="D324" s="138" t="s">
        <v>199</v>
      </c>
      <c r="E324" s="138" t="str">
        <f>VLOOKUP(D324,Empresas!$D$7:$E$92,2,0)</f>
        <v>GERONIMO ESCOBAR URSULA</v>
      </c>
      <c r="F324" s="138" t="s">
        <v>164</v>
      </c>
      <c r="G324" s="139">
        <f t="shared" si="52"/>
        <v>25</v>
      </c>
      <c r="H324" s="139" t="str">
        <f>VLOOKUP(D324,Empresas!$D$6:$L$92,7,0)</f>
        <v>Mensual</v>
      </c>
      <c r="I324" s="138" t="str">
        <f>VLOOKUP(VLOOKUP(D324&amp;"|"&amp;B324,Empresas!$I$7:$CB$92,G324,0),Tablas!$A$3:$B$5,2,0)</f>
        <v>No aplica</v>
      </c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 t="str">
        <f>VLOOKUP(D324,Empresas!$D$7:$CF$91,81,0)</f>
        <v>A</v>
      </c>
      <c r="W324" s="78" t="str">
        <f>VLOOKUP(D324,Empresas!$D$7:$M$91,10,0)</f>
        <v>Mype</v>
      </c>
      <c r="X324" s="69" t="str">
        <f t="shared" ref="X324:X387" si="53">IF(OR(LEFT(F324,5)="02.06",LEFT(F324,5)="02.08",LEFT(F324,5)="02.09",LEFT(F324,5)="02.10",LEFT(F324,5)="02.11",LEFT(F324,5)="03.08",LEFT(F324,5)="03.09",LEFT(F324,5)="03.10"),"NO","SI")</f>
        <v>SI</v>
      </c>
      <c r="Y324" s="153" t="str">
        <f t="shared" ref="Y324:Y387" si="54">IF(SUM(J324:U324)=0,"No aplica","Si aplica")</f>
        <v>No aplica</v>
      </c>
      <c r="Z324" s="147">
        <f>IF(Y324="No aplica",0,IF(I324="no",0,IF(I324="No aplica",0,IF(I324="Si",1,IF(I324="Fisico",1,IF(I324="Electronico",2,VLOOKUP(C324&amp;"|"&amp;B324&amp;"|"&amp;D324,Empresas!$C$6:$CC$92,G324+6+1,0)))))))</f>
        <v>0</v>
      </c>
      <c r="AA324" s="147">
        <f>IF(AND($I324="Si",J324=1),1,IF(AND($I324="Fisico",J324=1),1,IF(AND(J324=1,$I324="Electronico"),2,IF(J324=1,VLOOKUP($C324&amp;"|"&amp;$B324&amp;"|"&amp;$D324,Empresas!$C$6:$CC$92,$G324+6+1,0),0))))</f>
        <v>0</v>
      </c>
      <c r="AB324" s="147">
        <f>IF(AND($I324="Si",K324=1),1,IF(AND($I324="Fisico",K324=1),1,IF(AND(K324=1,$I324="Electronico"),2,IF(K324=1,VLOOKUP($C324&amp;"|"&amp;$B324&amp;"|"&amp;$D324,Empresas!$C$6:$CC$92,$G324+6+1,0),0))))</f>
        <v>0</v>
      </c>
      <c r="AC324" s="147">
        <f>IF(AND($I324="Si",L324=1),1,IF(AND($I324="Fisico",L324=1),1,IF(AND(L324=1,$I324="Electronico"),2,IF(L324=1,VLOOKUP($C324&amp;"|"&amp;$B324&amp;"|"&amp;$D324,Empresas!$C$6:$CC$92,$G324+6+1,0),0))))</f>
        <v>0</v>
      </c>
      <c r="AD324" s="147">
        <f>IF(AND($I324="Si",M324=1),1,IF(AND($I324="Fisico",M324=1),1,IF(AND(M324=1,$I324="Electronico"),2,IF(M324=1,VLOOKUP($C324&amp;"|"&amp;$B324&amp;"|"&amp;$D324,Empresas!$C$6:$CC$92,$G324+6+1,0),0))))</f>
        <v>0</v>
      </c>
      <c r="AE324" s="147">
        <f>IF(AND($I324="Si",N324=1),1,IF(AND($I324="Fisico",N324=1),1,IF(AND(N324=1,$I324="Electronico"),2,IF(N324=1,VLOOKUP($C324&amp;"|"&amp;$B324&amp;"|"&amp;$D324,Empresas!$C$6:$CC$92,$G324+6+1,0),0))))</f>
        <v>0</v>
      </c>
      <c r="AF324" s="147">
        <f>IF(AND($I324="Si",O324=1),1,IF(AND($I324="Fisico",O324=1),1,IF(AND(O324=1,$I324="Electronico"),2,IF(O324=1,VLOOKUP($C324&amp;"|"&amp;$B324&amp;"|"&amp;$D324,Empresas!$C$6:$CC$92,$G324+6+1,0),0))))</f>
        <v>0</v>
      </c>
      <c r="AG324" s="147">
        <f>IF(AND($I324="Si",P324=1),1,IF(AND($I324="Fisico",P324=1),1,IF(AND(P324=1,$I324="Electronico"),2,IF(P324=1,VLOOKUP($C324&amp;"|"&amp;$B324&amp;"|"&amp;$D324,Empresas!$C$6:$CC$92,$G324+6+1,0),0))))</f>
        <v>0</v>
      </c>
      <c r="AH324" s="147">
        <f>IF(AND($I324="Si",Q324=1),1,IF(AND($I324="Fisico",Q324=1),1,IF(AND(Q324=1,$I324="Electronico"),2,IF(Q324=1,VLOOKUP($C324&amp;"|"&amp;$B324&amp;"|"&amp;$D324,Empresas!$C$6:$CC$92,$G324+6+1,0),0))))</f>
        <v>0</v>
      </c>
      <c r="AI324" s="147">
        <f>IF(AND($I324="Si",R324=1),1,IF(AND($I324="Fisico",R324=1),1,IF(AND(R324=1,$I324="Electronico"),2,IF(R324=1,VLOOKUP($C324&amp;"|"&amp;$B324&amp;"|"&amp;$D324,Empresas!$C$6:$CC$92,$G324+6+1,0),0))))</f>
        <v>0</v>
      </c>
      <c r="AJ324" s="147">
        <f>IF(AND($I324="Si",S324=1),1,IF(AND($I324="Fisico",S324=1),1,IF(AND(S324=1,$I324="Electronico"),2,IF(S324=1,VLOOKUP($C324&amp;"|"&amp;$B324&amp;"|"&amp;$D324,Empresas!$C$6:$CC$92,$G324+6+1,0),0))))</f>
        <v>0</v>
      </c>
      <c r="AK324" s="147">
        <f>IF(AND($I324="Si",T324=1),1,IF(AND($I324="Fisico",T324=1),1,IF(AND(T324=1,$I324="Electronico"),2,IF(T324=1,VLOOKUP($C324&amp;"|"&amp;$B324&amp;"|"&amp;$D324,Empresas!$C$6:$CC$92,$G324+6+1,0),0))))</f>
        <v>0</v>
      </c>
      <c r="AL324" s="147">
        <f>IF(AND($I324="Si",U324=1),1,IF(AND($I324="Fisico",U324=1),1,IF(AND(U324=1,$I324="Electronico"),2,IF(U324=1,VLOOKUP($C324&amp;"|"&amp;$B324&amp;"|"&amp;$D324,Empresas!$C$6:$CC$92,$G324+6+1,0),0))))</f>
        <v>0</v>
      </c>
      <c r="AM324" s="149">
        <f t="shared" ref="AM324:AM387" si="55">SUM(AA324:AL324)</f>
        <v>0</v>
      </c>
      <c r="AN324" s="149">
        <f t="shared" ref="AN324:AN387" si="56">Z324*RIGHT($AM$2,2)*1</f>
        <v>0</v>
      </c>
      <c r="AO324" s="152">
        <f t="shared" ref="AO324:AO387" si="57">IFERROR(AM324/AN324,0)</f>
        <v>0</v>
      </c>
    </row>
    <row r="325" spans="1:41" x14ac:dyDescent="0.25">
      <c r="A325" s="137" t="str">
        <f>VLOOKUP(D325,Empresas!$D$7:$F$91,3,0)</f>
        <v>Yulisa</v>
      </c>
      <c r="B325" s="138" t="str">
        <f>VLOOKUP(D325,Empresas!$D$7:$G$91,4,0)</f>
        <v>Mireya</v>
      </c>
      <c r="C325" s="138" t="s">
        <v>544</v>
      </c>
      <c r="D325" s="138" t="s">
        <v>199</v>
      </c>
      <c r="E325" s="138" t="str">
        <f>VLOOKUP(D325,Empresas!$D$7:$E$92,2,0)</f>
        <v>GERONIMO ESCOBAR URSULA</v>
      </c>
      <c r="F325" s="138" t="s">
        <v>165</v>
      </c>
      <c r="G325" s="139">
        <f t="shared" si="52"/>
        <v>28</v>
      </c>
      <c r="H325" s="139" t="str">
        <f>VLOOKUP(D325,Empresas!$D$6:$L$92,7,0)</f>
        <v>Mensual</v>
      </c>
      <c r="I325" s="138" t="str">
        <f>VLOOKUP(VLOOKUP(D325&amp;"|"&amp;B325,Empresas!$I$7:$CB$92,G325,0),Tablas!$A$3:$B$5,2,0)</f>
        <v>Registro y analisis</v>
      </c>
      <c r="J325" s="78">
        <v>1</v>
      </c>
      <c r="K325" s="78">
        <v>1</v>
      </c>
      <c r="L325" s="78">
        <v>1</v>
      </c>
      <c r="M325" s="78">
        <v>1</v>
      </c>
      <c r="N325" s="78">
        <v>1</v>
      </c>
      <c r="O325" s="78">
        <v>1</v>
      </c>
      <c r="P325" s="78">
        <v>1</v>
      </c>
      <c r="Q325" s="78">
        <v>1</v>
      </c>
      <c r="R325" s="78"/>
      <c r="S325" s="78"/>
      <c r="T325" s="78"/>
      <c r="U325" s="78"/>
      <c r="V325" s="78" t="str">
        <f>VLOOKUP(D325,Empresas!$D$7:$CF$91,81,0)</f>
        <v>A</v>
      </c>
      <c r="W325" s="78" t="str">
        <f>VLOOKUP(D325,Empresas!$D$7:$M$91,10,0)</f>
        <v>Mype</v>
      </c>
      <c r="X325" s="69" t="str">
        <f t="shared" si="53"/>
        <v>SI</v>
      </c>
      <c r="Y325" s="153" t="str">
        <f t="shared" si="54"/>
        <v>Si aplica</v>
      </c>
      <c r="Z325" s="147">
        <f>IF(Y325="No aplica",0,IF(I325="no",0,IF(I325="No aplica",0,IF(I325="Si",1,IF(I325="Fisico",1,IF(I325="Electronico",2,VLOOKUP(C325&amp;"|"&amp;B325&amp;"|"&amp;D325,Empresas!$C$6:$CC$92,G325+6+1,0)))))))</f>
        <v>1</v>
      </c>
      <c r="AA325" s="147">
        <f>IF(AND($I325="Si",J325=1),1,IF(AND($I325="Fisico",J325=1),1,IF(AND(J325=1,$I325="Electronico"),2,IF(J325=1,VLOOKUP($C325&amp;"|"&amp;$B325&amp;"|"&amp;$D325,Empresas!$C$6:$CC$92,$G325+6+1,0),0))))</f>
        <v>1</v>
      </c>
      <c r="AB325" s="147">
        <f>IF(AND($I325="Si",K325=1),1,IF(AND($I325="Fisico",K325=1),1,IF(AND(K325=1,$I325="Electronico"),2,IF(K325=1,VLOOKUP($C325&amp;"|"&amp;$B325&amp;"|"&amp;$D325,Empresas!$C$6:$CC$92,$G325+6+1,0),0))))</f>
        <v>1</v>
      </c>
      <c r="AC325" s="147">
        <f>IF(AND($I325="Si",L325=1),1,IF(AND($I325="Fisico",L325=1),1,IF(AND(L325=1,$I325="Electronico"),2,IF(L325=1,VLOOKUP($C325&amp;"|"&amp;$B325&amp;"|"&amp;$D325,Empresas!$C$6:$CC$92,$G325+6+1,0),0))))</f>
        <v>1</v>
      </c>
      <c r="AD325" s="147">
        <f>IF(AND($I325="Si",M325=1),1,IF(AND($I325="Fisico",M325=1),1,IF(AND(M325=1,$I325="Electronico"),2,IF(M325=1,VLOOKUP($C325&amp;"|"&amp;$B325&amp;"|"&amp;$D325,Empresas!$C$6:$CC$92,$G325+6+1,0),0))))</f>
        <v>1</v>
      </c>
      <c r="AE325" s="147">
        <f>IF(AND($I325="Si",N325=1),1,IF(AND($I325="Fisico",N325=1),1,IF(AND(N325=1,$I325="Electronico"),2,IF(N325=1,VLOOKUP($C325&amp;"|"&amp;$B325&amp;"|"&amp;$D325,Empresas!$C$6:$CC$92,$G325+6+1,0),0))))</f>
        <v>1</v>
      </c>
      <c r="AF325" s="147">
        <f>IF(AND($I325="Si",O325=1),1,IF(AND($I325="Fisico",O325=1),1,IF(AND(O325=1,$I325="Electronico"),2,IF(O325=1,VLOOKUP($C325&amp;"|"&amp;$B325&amp;"|"&amp;$D325,Empresas!$C$6:$CC$92,$G325+6+1,0),0))))</f>
        <v>1</v>
      </c>
      <c r="AG325" s="147">
        <f>IF(AND($I325="Si",P325=1),1,IF(AND($I325="Fisico",P325=1),1,IF(AND(P325=1,$I325="Electronico"),2,IF(P325=1,VLOOKUP($C325&amp;"|"&amp;$B325&amp;"|"&amp;$D325,Empresas!$C$6:$CC$92,$G325+6+1,0),0))))</f>
        <v>1</v>
      </c>
      <c r="AH325" s="147">
        <f>IF(AND($I325="Si",Q325=1),1,IF(AND($I325="Fisico",Q325=1),1,IF(AND(Q325=1,$I325="Electronico"),2,IF(Q325=1,VLOOKUP($C325&amp;"|"&amp;$B325&amp;"|"&amp;$D325,Empresas!$C$6:$CC$92,$G325+6+1,0),0))))</f>
        <v>1</v>
      </c>
      <c r="AI325" s="147">
        <f>IF(AND($I325="Si",R325=1),1,IF(AND($I325="Fisico",R325=1),1,IF(AND(R325=1,$I325="Electronico"),2,IF(R325=1,VLOOKUP($C325&amp;"|"&amp;$B325&amp;"|"&amp;$D325,Empresas!$C$6:$CC$92,$G325+6+1,0),0))))</f>
        <v>0</v>
      </c>
      <c r="AJ325" s="147">
        <f>IF(AND($I325="Si",S325=1),1,IF(AND($I325="Fisico",S325=1),1,IF(AND(S325=1,$I325="Electronico"),2,IF(S325=1,VLOOKUP($C325&amp;"|"&amp;$B325&amp;"|"&amp;$D325,Empresas!$C$6:$CC$92,$G325+6+1,0),0))))</f>
        <v>0</v>
      </c>
      <c r="AK325" s="147">
        <f>IF(AND($I325="Si",T325=1),1,IF(AND($I325="Fisico",T325=1),1,IF(AND(T325=1,$I325="Electronico"),2,IF(T325=1,VLOOKUP($C325&amp;"|"&amp;$B325&amp;"|"&amp;$D325,Empresas!$C$6:$CC$92,$G325+6+1,0),0))))</f>
        <v>0</v>
      </c>
      <c r="AL325" s="147">
        <f>IF(AND($I325="Si",U325=1),1,IF(AND($I325="Fisico",U325=1),1,IF(AND(U325=1,$I325="Electronico"),2,IF(U325=1,VLOOKUP($C325&amp;"|"&amp;$B325&amp;"|"&amp;$D325,Empresas!$C$6:$CC$92,$G325+6+1,0),0))))</f>
        <v>0</v>
      </c>
      <c r="AM325" s="149">
        <f t="shared" si="55"/>
        <v>8</v>
      </c>
      <c r="AN325" s="149">
        <f t="shared" si="56"/>
        <v>8</v>
      </c>
      <c r="AO325" s="152">
        <f t="shared" si="57"/>
        <v>1</v>
      </c>
    </row>
    <row r="326" spans="1:41" x14ac:dyDescent="0.25">
      <c r="A326" s="137" t="str">
        <f>VLOOKUP(D326,Empresas!$D$7:$F$91,3,0)</f>
        <v>Yulisa</v>
      </c>
      <c r="B326" s="138" t="str">
        <f>VLOOKUP(D326,Empresas!$D$7:$G$91,4,0)</f>
        <v>Mireya</v>
      </c>
      <c r="C326" s="138" t="s">
        <v>544</v>
      </c>
      <c r="D326" s="138" t="s">
        <v>199</v>
      </c>
      <c r="E326" s="138" t="str">
        <f>VLOOKUP(D326,Empresas!$D$7:$E$92,2,0)</f>
        <v>GERONIMO ESCOBAR URSULA</v>
      </c>
      <c r="F326" s="138" t="s">
        <v>166</v>
      </c>
      <c r="G326" s="139">
        <f t="shared" si="52"/>
        <v>31</v>
      </c>
      <c r="H326" s="139" t="str">
        <f>VLOOKUP(D326,Empresas!$D$6:$L$92,7,0)</f>
        <v>Mensual</v>
      </c>
      <c r="I326" s="138" t="str">
        <f>VLOOKUP(VLOOKUP(D326&amp;"|"&amp;B326,Empresas!$I$7:$CB$92,G326,0),Tablas!$A$3:$B$5,2,0)</f>
        <v>No aplica</v>
      </c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 t="str">
        <f>VLOOKUP(D326,Empresas!$D$7:$CF$91,81,0)</f>
        <v>A</v>
      </c>
      <c r="W326" s="78" t="str">
        <f>VLOOKUP(D326,Empresas!$D$7:$M$91,10,0)</f>
        <v>Mype</v>
      </c>
      <c r="X326" s="69" t="str">
        <f t="shared" si="53"/>
        <v>SI</v>
      </c>
      <c r="Y326" s="153" t="str">
        <f t="shared" si="54"/>
        <v>No aplica</v>
      </c>
      <c r="Z326" s="147">
        <f>IF(Y326="No aplica",0,IF(I326="no",0,IF(I326="No aplica",0,IF(I326="Si",1,IF(I326="Fisico",1,IF(I326="Electronico",2,VLOOKUP(C326&amp;"|"&amp;B326&amp;"|"&amp;D326,Empresas!$C$6:$CC$92,G326+6+1,0)))))))</f>
        <v>0</v>
      </c>
      <c r="AA326" s="147">
        <f>IF(AND($I326="Si",J326=1),1,IF(AND($I326="Fisico",J326=1),1,IF(AND(J326=1,$I326="Electronico"),2,IF(J326=1,VLOOKUP($C326&amp;"|"&amp;$B326&amp;"|"&amp;$D326,Empresas!$C$6:$CC$92,$G326+6+1,0),0))))</f>
        <v>0</v>
      </c>
      <c r="AB326" s="147">
        <f>IF(AND($I326="Si",K326=1),1,IF(AND($I326="Fisico",K326=1),1,IF(AND(K326=1,$I326="Electronico"),2,IF(K326=1,VLOOKUP($C326&amp;"|"&amp;$B326&amp;"|"&amp;$D326,Empresas!$C$6:$CC$92,$G326+6+1,0),0))))</f>
        <v>0</v>
      </c>
      <c r="AC326" s="147">
        <f>IF(AND($I326="Si",L326=1),1,IF(AND($I326="Fisico",L326=1),1,IF(AND(L326=1,$I326="Electronico"),2,IF(L326=1,VLOOKUP($C326&amp;"|"&amp;$B326&amp;"|"&amp;$D326,Empresas!$C$6:$CC$92,$G326+6+1,0),0))))</f>
        <v>0</v>
      </c>
      <c r="AD326" s="147">
        <f>IF(AND($I326="Si",M326=1),1,IF(AND($I326="Fisico",M326=1),1,IF(AND(M326=1,$I326="Electronico"),2,IF(M326=1,VLOOKUP($C326&amp;"|"&amp;$B326&amp;"|"&amp;$D326,Empresas!$C$6:$CC$92,$G326+6+1,0),0))))</f>
        <v>0</v>
      </c>
      <c r="AE326" s="147">
        <f>IF(AND($I326="Si",N326=1),1,IF(AND($I326="Fisico",N326=1),1,IF(AND(N326=1,$I326="Electronico"),2,IF(N326=1,VLOOKUP($C326&amp;"|"&amp;$B326&amp;"|"&amp;$D326,Empresas!$C$6:$CC$92,$G326+6+1,0),0))))</f>
        <v>0</v>
      </c>
      <c r="AF326" s="147">
        <f>IF(AND($I326="Si",O326=1),1,IF(AND($I326="Fisico",O326=1),1,IF(AND(O326=1,$I326="Electronico"),2,IF(O326=1,VLOOKUP($C326&amp;"|"&amp;$B326&amp;"|"&amp;$D326,Empresas!$C$6:$CC$92,$G326+6+1,0),0))))</f>
        <v>0</v>
      </c>
      <c r="AG326" s="147">
        <f>IF(AND($I326="Si",P326=1),1,IF(AND($I326="Fisico",P326=1),1,IF(AND(P326=1,$I326="Electronico"),2,IF(P326=1,VLOOKUP($C326&amp;"|"&amp;$B326&amp;"|"&amp;$D326,Empresas!$C$6:$CC$92,$G326+6+1,0),0))))</f>
        <v>0</v>
      </c>
      <c r="AH326" s="147">
        <f>IF(AND($I326="Si",Q326=1),1,IF(AND($I326="Fisico",Q326=1),1,IF(AND(Q326=1,$I326="Electronico"),2,IF(Q326=1,VLOOKUP($C326&amp;"|"&amp;$B326&amp;"|"&amp;$D326,Empresas!$C$6:$CC$92,$G326+6+1,0),0))))</f>
        <v>0</v>
      </c>
      <c r="AI326" s="147">
        <f>IF(AND($I326="Si",R326=1),1,IF(AND($I326="Fisico",R326=1),1,IF(AND(R326=1,$I326="Electronico"),2,IF(R326=1,VLOOKUP($C326&amp;"|"&amp;$B326&amp;"|"&amp;$D326,Empresas!$C$6:$CC$92,$G326+6+1,0),0))))</f>
        <v>0</v>
      </c>
      <c r="AJ326" s="147">
        <f>IF(AND($I326="Si",S326=1),1,IF(AND($I326="Fisico",S326=1),1,IF(AND(S326=1,$I326="Electronico"),2,IF(S326=1,VLOOKUP($C326&amp;"|"&amp;$B326&amp;"|"&amp;$D326,Empresas!$C$6:$CC$92,$G326+6+1,0),0))))</f>
        <v>0</v>
      </c>
      <c r="AK326" s="147">
        <f>IF(AND($I326="Si",T326=1),1,IF(AND($I326="Fisico",T326=1),1,IF(AND(T326=1,$I326="Electronico"),2,IF(T326=1,VLOOKUP($C326&amp;"|"&amp;$B326&amp;"|"&amp;$D326,Empresas!$C$6:$CC$92,$G326+6+1,0),0))))</f>
        <v>0</v>
      </c>
      <c r="AL326" s="147">
        <f>IF(AND($I326="Si",U326=1),1,IF(AND($I326="Fisico",U326=1),1,IF(AND(U326=1,$I326="Electronico"),2,IF(U326=1,VLOOKUP($C326&amp;"|"&amp;$B326&amp;"|"&amp;$D326,Empresas!$C$6:$CC$92,$G326+6+1,0),0))))</f>
        <v>0</v>
      </c>
      <c r="AM326" s="149">
        <f t="shared" si="55"/>
        <v>0</v>
      </c>
      <c r="AN326" s="149">
        <f t="shared" si="56"/>
        <v>0</v>
      </c>
      <c r="AO326" s="152">
        <f t="shared" si="57"/>
        <v>0</v>
      </c>
    </row>
    <row r="327" spans="1:41" x14ac:dyDescent="0.25">
      <c r="A327" s="137" t="str">
        <f>VLOOKUP(D327,Empresas!$D$7:$F$91,3,0)</f>
        <v>Yulisa</v>
      </c>
      <c r="B327" s="138" t="str">
        <f>VLOOKUP(D327,Empresas!$D$7:$G$91,4,0)</f>
        <v>Mireya</v>
      </c>
      <c r="C327" s="138" t="s">
        <v>544</v>
      </c>
      <c r="D327" s="138" t="s">
        <v>199</v>
      </c>
      <c r="E327" s="138" t="str">
        <f>VLOOKUP(D327,Empresas!$D$7:$E$92,2,0)</f>
        <v>GERONIMO ESCOBAR URSULA</v>
      </c>
      <c r="F327" s="138" t="s">
        <v>167</v>
      </c>
      <c r="G327" s="139">
        <f t="shared" si="52"/>
        <v>34</v>
      </c>
      <c r="H327" s="139" t="str">
        <f>VLOOKUP(D327,Empresas!$D$6:$L$92,7,0)</f>
        <v>Mensual</v>
      </c>
      <c r="I327" s="138" t="str">
        <f>VLOOKUP(VLOOKUP(D327&amp;"|"&amp;B327,Empresas!$I$7:$CB$92,G327,0),Tablas!$A$3:$B$5,2,0)</f>
        <v>No aplica</v>
      </c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 t="str">
        <f>VLOOKUP(D327,Empresas!$D$7:$CF$91,81,0)</f>
        <v>A</v>
      </c>
      <c r="W327" s="78" t="str">
        <f>VLOOKUP(D327,Empresas!$D$7:$M$91,10,0)</f>
        <v>Mype</v>
      </c>
      <c r="X327" s="69" t="str">
        <f t="shared" si="53"/>
        <v>SI</v>
      </c>
      <c r="Y327" s="153" t="str">
        <f t="shared" si="54"/>
        <v>No aplica</v>
      </c>
      <c r="Z327" s="147">
        <f>IF(Y327="No aplica",0,IF(I327="no",0,IF(I327="No aplica",0,IF(I327="Si",1,IF(I327="Fisico",1,IF(I327="Electronico",2,VLOOKUP(C327&amp;"|"&amp;B327&amp;"|"&amp;D327,Empresas!$C$6:$CC$92,G327+6+1,0)))))))</f>
        <v>0</v>
      </c>
      <c r="AA327" s="147">
        <f>IF(AND($I327="Si",J327=1),1,IF(AND($I327="Fisico",J327=1),1,IF(AND(J327=1,$I327="Electronico"),2,IF(J327=1,VLOOKUP($C327&amp;"|"&amp;$B327&amp;"|"&amp;$D327,Empresas!$C$6:$CC$92,$G327+6+1,0),0))))</f>
        <v>0</v>
      </c>
      <c r="AB327" s="147">
        <f>IF(AND($I327="Si",K327=1),1,IF(AND($I327="Fisico",K327=1),1,IF(AND(K327=1,$I327="Electronico"),2,IF(K327=1,VLOOKUP($C327&amp;"|"&amp;$B327&amp;"|"&amp;$D327,Empresas!$C$6:$CC$92,$G327+6+1,0),0))))</f>
        <v>0</v>
      </c>
      <c r="AC327" s="147">
        <f>IF(AND($I327="Si",L327=1),1,IF(AND($I327="Fisico",L327=1),1,IF(AND(L327=1,$I327="Electronico"),2,IF(L327=1,VLOOKUP($C327&amp;"|"&amp;$B327&amp;"|"&amp;$D327,Empresas!$C$6:$CC$92,$G327+6+1,0),0))))</f>
        <v>0</v>
      </c>
      <c r="AD327" s="147">
        <f>IF(AND($I327="Si",M327=1),1,IF(AND($I327="Fisico",M327=1),1,IF(AND(M327=1,$I327="Electronico"),2,IF(M327=1,VLOOKUP($C327&amp;"|"&amp;$B327&amp;"|"&amp;$D327,Empresas!$C$6:$CC$92,$G327+6+1,0),0))))</f>
        <v>0</v>
      </c>
      <c r="AE327" s="147">
        <f>IF(AND($I327="Si",N327=1),1,IF(AND($I327="Fisico",N327=1),1,IF(AND(N327=1,$I327="Electronico"),2,IF(N327=1,VLOOKUP($C327&amp;"|"&amp;$B327&amp;"|"&amp;$D327,Empresas!$C$6:$CC$92,$G327+6+1,0),0))))</f>
        <v>0</v>
      </c>
      <c r="AF327" s="147">
        <f>IF(AND($I327="Si",O327=1),1,IF(AND($I327="Fisico",O327=1),1,IF(AND(O327=1,$I327="Electronico"),2,IF(O327=1,VLOOKUP($C327&amp;"|"&amp;$B327&amp;"|"&amp;$D327,Empresas!$C$6:$CC$92,$G327+6+1,0),0))))</f>
        <v>0</v>
      </c>
      <c r="AG327" s="147">
        <f>IF(AND($I327="Si",P327=1),1,IF(AND($I327="Fisico",P327=1),1,IF(AND(P327=1,$I327="Electronico"),2,IF(P327=1,VLOOKUP($C327&amp;"|"&amp;$B327&amp;"|"&amp;$D327,Empresas!$C$6:$CC$92,$G327+6+1,0),0))))</f>
        <v>0</v>
      </c>
      <c r="AH327" s="147">
        <f>IF(AND($I327="Si",Q327=1),1,IF(AND($I327="Fisico",Q327=1),1,IF(AND(Q327=1,$I327="Electronico"),2,IF(Q327=1,VLOOKUP($C327&amp;"|"&amp;$B327&amp;"|"&amp;$D327,Empresas!$C$6:$CC$92,$G327+6+1,0),0))))</f>
        <v>0</v>
      </c>
      <c r="AI327" s="147">
        <f>IF(AND($I327="Si",R327=1),1,IF(AND($I327="Fisico",R327=1),1,IF(AND(R327=1,$I327="Electronico"),2,IF(R327=1,VLOOKUP($C327&amp;"|"&amp;$B327&amp;"|"&amp;$D327,Empresas!$C$6:$CC$92,$G327+6+1,0),0))))</f>
        <v>0</v>
      </c>
      <c r="AJ327" s="147">
        <f>IF(AND($I327="Si",S327=1),1,IF(AND($I327="Fisico",S327=1),1,IF(AND(S327=1,$I327="Electronico"),2,IF(S327=1,VLOOKUP($C327&amp;"|"&amp;$B327&amp;"|"&amp;$D327,Empresas!$C$6:$CC$92,$G327+6+1,0),0))))</f>
        <v>0</v>
      </c>
      <c r="AK327" s="147">
        <f>IF(AND($I327="Si",T327=1),1,IF(AND($I327="Fisico",T327=1),1,IF(AND(T327=1,$I327="Electronico"),2,IF(T327=1,VLOOKUP($C327&amp;"|"&amp;$B327&amp;"|"&amp;$D327,Empresas!$C$6:$CC$92,$G327+6+1,0),0))))</f>
        <v>0</v>
      </c>
      <c r="AL327" s="147">
        <f>IF(AND($I327="Si",U327=1),1,IF(AND($I327="Fisico",U327=1),1,IF(AND(U327=1,$I327="Electronico"),2,IF(U327=1,VLOOKUP($C327&amp;"|"&amp;$B327&amp;"|"&amp;$D327,Empresas!$C$6:$CC$92,$G327+6+1,0),0))))</f>
        <v>0</v>
      </c>
      <c r="AM327" s="149">
        <f t="shared" si="55"/>
        <v>0</v>
      </c>
      <c r="AN327" s="149">
        <f t="shared" si="56"/>
        <v>0</v>
      </c>
      <c r="AO327" s="152">
        <f t="shared" si="57"/>
        <v>0</v>
      </c>
    </row>
    <row r="328" spans="1:41" x14ac:dyDescent="0.25">
      <c r="A328" s="137" t="str">
        <f>VLOOKUP(D328,Empresas!$D$7:$F$91,3,0)</f>
        <v>Yulisa</v>
      </c>
      <c r="B328" s="138" t="str">
        <f>VLOOKUP(D328,Empresas!$D$7:$G$91,4,0)</f>
        <v>Mireya</v>
      </c>
      <c r="C328" s="138" t="s">
        <v>544</v>
      </c>
      <c r="D328" s="138" t="s">
        <v>199</v>
      </c>
      <c r="E328" s="138" t="str">
        <f>VLOOKUP(D328,Empresas!$D$7:$E$92,2,0)</f>
        <v>GERONIMO ESCOBAR URSULA</v>
      </c>
      <c r="F328" s="138" t="s">
        <v>168</v>
      </c>
      <c r="G328" s="139">
        <f t="shared" si="52"/>
        <v>37</v>
      </c>
      <c r="H328" s="139" t="str">
        <f>VLOOKUP(D328,Empresas!$D$6:$L$92,7,0)</f>
        <v>Mensual</v>
      </c>
      <c r="I328" s="138" t="str">
        <f>VLOOKUP(VLOOKUP(D328&amp;"|"&amp;B328,Empresas!$I$7:$CB$92,G328,0),Tablas!$A$3:$B$5,2,0)</f>
        <v>No aplica</v>
      </c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 t="str">
        <f>VLOOKUP(D328,Empresas!$D$7:$CF$91,81,0)</f>
        <v>A</v>
      </c>
      <c r="W328" s="78" t="str">
        <f>VLOOKUP(D328,Empresas!$D$7:$M$91,10,0)</f>
        <v>Mype</v>
      </c>
      <c r="X328" s="69" t="str">
        <f t="shared" si="53"/>
        <v>SI</v>
      </c>
      <c r="Y328" s="153" t="str">
        <f t="shared" si="54"/>
        <v>No aplica</v>
      </c>
      <c r="Z328" s="147">
        <f>IF(Y328="No aplica",0,IF(I328="no",0,IF(I328="No aplica",0,IF(I328="Si",1,IF(I328="Fisico",1,IF(I328="Electronico",2,VLOOKUP(C328&amp;"|"&amp;B328&amp;"|"&amp;D328,Empresas!$C$6:$CC$92,G328+6+1,0)))))))</f>
        <v>0</v>
      </c>
      <c r="AA328" s="147">
        <f>IF(AND($I328="Si",J328=1),1,IF(AND($I328="Fisico",J328=1),1,IF(AND(J328=1,$I328="Electronico"),2,IF(J328=1,VLOOKUP($C328&amp;"|"&amp;$B328&amp;"|"&amp;$D328,Empresas!$C$6:$CC$92,$G328+6+1,0),0))))</f>
        <v>0</v>
      </c>
      <c r="AB328" s="147">
        <f>IF(AND($I328="Si",K328=1),1,IF(AND($I328="Fisico",K328=1),1,IF(AND(K328=1,$I328="Electronico"),2,IF(K328=1,VLOOKUP($C328&amp;"|"&amp;$B328&amp;"|"&amp;$D328,Empresas!$C$6:$CC$92,$G328+6+1,0),0))))</f>
        <v>0</v>
      </c>
      <c r="AC328" s="147">
        <f>IF(AND($I328="Si",L328=1),1,IF(AND($I328="Fisico",L328=1),1,IF(AND(L328=1,$I328="Electronico"),2,IF(L328=1,VLOOKUP($C328&amp;"|"&amp;$B328&amp;"|"&amp;$D328,Empresas!$C$6:$CC$92,$G328+6+1,0),0))))</f>
        <v>0</v>
      </c>
      <c r="AD328" s="147">
        <f>IF(AND($I328="Si",M328=1),1,IF(AND($I328="Fisico",M328=1),1,IF(AND(M328=1,$I328="Electronico"),2,IF(M328=1,VLOOKUP($C328&amp;"|"&amp;$B328&amp;"|"&amp;$D328,Empresas!$C$6:$CC$92,$G328+6+1,0),0))))</f>
        <v>0</v>
      </c>
      <c r="AE328" s="147">
        <f>IF(AND($I328="Si",N328=1),1,IF(AND($I328="Fisico",N328=1),1,IF(AND(N328=1,$I328="Electronico"),2,IF(N328=1,VLOOKUP($C328&amp;"|"&amp;$B328&amp;"|"&amp;$D328,Empresas!$C$6:$CC$92,$G328+6+1,0),0))))</f>
        <v>0</v>
      </c>
      <c r="AF328" s="147">
        <f>IF(AND($I328="Si",O328=1),1,IF(AND($I328="Fisico",O328=1),1,IF(AND(O328=1,$I328="Electronico"),2,IF(O328=1,VLOOKUP($C328&amp;"|"&amp;$B328&amp;"|"&amp;$D328,Empresas!$C$6:$CC$92,$G328+6+1,0),0))))</f>
        <v>0</v>
      </c>
      <c r="AG328" s="147">
        <f>IF(AND($I328="Si",P328=1),1,IF(AND($I328="Fisico",P328=1),1,IF(AND(P328=1,$I328="Electronico"),2,IF(P328=1,VLOOKUP($C328&amp;"|"&amp;$B328&amp;"|"&amp;$D328,Empresas!$C$6:$CC$92,$G328+6+1,0),0))))</f>
        <v>0</v>
      </c>
      <c r="AH328" s="147">
        <f>IF(AND($I328="Si",Q328=1),1,IF(AND($I328="Fisico",Q328=1),1,IF(AND(Q328=1,$I328="Electronico"),2,IF(Q328=1,VLOOKUP($C328&amp;"|"&amp;$B328&amp;"|"&amp;$D328,Empresas!$C$6:$CC$92,$G328+6+1,0),0))))</f>
        <v>0</v>
      </c>
      <c r="AI328" s="147">
        <f>IF(AND($I328="Si",R328=1),1,IF(AND($I328="Fisico",R328=1),1,IF(AND(R328=1,$I328="Electronico"),2,IF(R328=1,VLOOKUP($C328&amp;"|"&amp;$B328&amp;"|"&amp;$D328,Empresas!$C$6:$CC$92,$G328+6+1,0),0))))</f>
        <v>0</v>
      </c>
      <c r="AJ328" s="147">
        <f>IF(AND($I328="Si",S328=1),1,IF(AND($I328="Fisico",S328=1),1,IF(AND(S328=1,$I328="Electronico"),2,IF(S328=1,VLOOKUP($C328&amp;"|"&amp;$B328&amp;"|"&amp;$D328,Empresas!$C$6:$CC$92,$G328+6+1,0),0))))</f>
        <v>0</v>
      </c>
      <c r="AK328" s="147">
        <f>IF(AND($I328="Si",T328=1),1,IF(AND($I328="Fisico",T328=1),1,IF(AND(T328=1,$I328="Electronico"),2,IF(T328=1,VLOOKUP($C328&amp;"|"&amp;$B328&amp;"|"&amp;$D328,Empresas!$C$6:$CC$92,$G328+6+1,0),0))))</f>
        <v>0</v>
      </c>
      <c r="AL328" s="147">
        <f>IF(AND($I328="Si",U328=1),1,IF(AND($I328="Fisico",U328=1),1,IF(AND(U328=1,$I328="Electronico"),2,IF(U328=1,VLOOKUP($C328&amp;"|"&amp;$B328&amp;"|"&amp;$D328,Empresas!$C$6:$CC$92,$G328+6+1,0),0))))</f>
        <v>0</v>
      </c>
      <c r="AM328" s="149">
        <f t="shared" si="55"/>
        <v>0</v>
      </c>
      <c r="AN328" s="149">
        <f t="shared" si="56"/>
        <v>0</v>
      </c>
      <c r="AO328" s="152">
        <f t="shared" si="57"/>
        <v>0</v>
      </c>
    </row>
    <row r="329" spans="1:41" x14ac:dyDescent="0.25">
      <c r="A329" s="137" t="str">
        <f>VLOOKUP(D329,Empresas!$D$7:$F$91,3,0)</f>
        <v>Yulisa</v>
      </c>
      <c r="B329" s="138" t="str">
        <f>VLOOKUP(D329,Empresas!$D$7:$G$91,4,0)</f>
        <v>Mireya</v>
      </c>
      <c r="C329" s="138" t="s">
        <v>544</v>
      </c>
      <c r="D329" s="138" t="s">
        <v>199</v>
      </c>
      <c r="E329" s="138" t="str">
        <f>VLOOKUP(D329,Empresas!$D$7:$E$92,2,0)</f>
        <v>GERONIMO ESCOBAR URSULA</v>
      </c>
      <c r="F329" s="138" t="s">
        <v>169</v>
      </c>
      <c r="G329" s="139">
        <f t="shared" si="52"/>
        <v>40</v>
      </c>
      <c r="H329" s="139" t="str">
        <f>VLOOKUP(D329,Empresas!$D$6:$L$92,7,0)</f>
        <v>Mensual</v>
      </c>
      <c r="I329" s="138" t="str">
        <f>VLOOKUP(VLOOKUP(D329&amp;"|"&amp;B329,Empresas!$I$7:$CB$92,G329,0),Tablas!$A$3:$B$5,2,0)</f>
        <v>No aplica</v>
      </c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 t="str">
        <f>VLOOKUP(D329,Empresas!$D$7:$CF$91,81,0)</f>
        <v>A</v>
      </c>
      <c r="W329" s="78" t="str">
        <f>VLOOKUP(D329,Empresas!$D$7:$M$91,10,0)</f>
        <v>Mype</v>
      </c>
      <c r="X329" s="69" t="str">
        <f t="shared" si="53"/>
        <v>SI</v>
      </c>
      <c r="Y329" s="153" t="str">
        <f t="shared" si="54"/>
        <v>No aplica</v>
      </c>
      <c r="Z329" s="147">
        <f>IF(Y329="No aplica",0,IF(I329="no",0,IF(I329="No aplica",0,IF(I329="Si",1,IF(I329="Fisico",1,IF(I329="Electronico",2,VLOOKUP(C329&amp;"|"&amp;B329&amp;"|"&amp;D329,Empresas!$C$6:$CC$92,G329+6+1,0)))))))</f>
        <v>0</v>
      </c>
      <c r="AA329" s="147">
        <f>IF(AND($I329="Si",J329=1),1,IF(AND($I329="Fisico",J329=1),1,IF(AND(J329=1,$I329="Electronico"),2,IF(J329=1,VLOOKUP($C329&amp;"|"&amp;$B329&amp;"|"&amp;$D329,Empresas!$C$6:$CC$92,$G329+6+1,0),0))))</f>
        <v>0</v>
      </c>
      <c r="AB329" s="147">
        <f>IF(AND($I329="Si",K329=1),1,IF(AND($I329="Fisico",K329=1),1,IF(AND(K329=1,$I329="Electronico"),2,IF(K329=1,VLOOKUP($C329&amp;"|"&amp;$B329&amp;"|"&amp;$D329,Empresas!$C$6:$CC$92,$G329+6+1,0),0))))</f>
        <v>0</v>
      </c>
      <c r="AC329" s="147">
        <f>IF(AND($I329="Si",L329=1),1,IF(AND($I329="Fisico",L329=1),1,IF(AND(L329=1,$I329="Electronico"),2,IF(L329=1,VLOOKUP($C329&amp;"|"&amp;$B329&amp;"|"&amp;$D329,Empresas!$C$6:$CC$92,$G329+6+1,0),0))))</f>
        <v>0</v>
      </c>
      <c r="AD329" s="147">
        <f>IF(AND($I329="Si",M329=1),1,IF(AND($I329="Fisico",M329=1),1,IF(AND(M329=1,$I329="Electronico"),2,IF(M329=1,VLOOKUP($C329&amp;"|"&amp;$B329&amp;"|"&amp;$D329,Empresas!$C$6:$CC$92,$G329+6+1,0),0))))</f>
        <v>0</v>
      </c>
      <c r="AE329" s="147">
        <f>IF(AND($I329="Si",N329=1),1,IF(AND($I329="Fisico",N329=1),1,IF(AND(N329=1,$I329="Electronico"),2,IF(N329=1,VLOOKUP($C329&amp;"|"&amp;$B329&amp;"|"&amp;$D329,Empresas!$C$6:$CC$92,$G329+6+1,0),0))))</f>
        <v>0</v>
      </c>
      <c r="AF329" s="147">
        <f>IF(AND($I329="Si",O329=1),1,IF(AND($I329="Fisico",O329=1),1,IF(AND(O329=1,$I329="Electronico"),2,IF(O329=1,VLOOKUP($C329&amp;"|"&amp;$B329&amp;"|"&amp;$D329,Empresas!$C$6:$CC$92,$G329+6+1,0),0))))</f>
        <v>0</v>
      </c>
      <c r="AG329" s="147">
        <f>IF(AND($I329="Si",P329=1),1,IF(AND($I329="Fisico",P329=1),1,IF(AND(P329=1,$I329="Electronico"),2,IF(P329=1,VLOOKUP($C329&amp;"|"&amp;$B329&amp;"|"&amp;$D329,Empresas!$C$6:$CC$92,$G329+6+1,0),0))))</f>
        <v>0</v>
      </c>
      <c r="AH329" s="147">
        <f>IF(AND($I329="Si",Q329=1),1,IF(AND($I329="Fisico",Q329=1),1,IF(AND(Q329=1,$I329="Electronico"),2,IF(Q329=1,VLOOKUP($C329&amp;"|"&amp;$B329&amp;"|"&amp;$D329,Empresas!$C$6:$CC$92,$G329+6+1,0),0))))</f>
        <v>0</v>
      </c>
      <c r="AI329" s="147">
        <f>IF(AND($I329="Si",R329=1),1,IF(AND($I329="Fisico",R329=1),1,IF(AND(R329=1,$I329="Electronico"),2,IF(R329=1,VLOOKUP($C329&amp;"|"&amp;$B329&amp;"|"&amp;$D329,Empresas!$C$6:$CC$92,$G329+6+1,0),0))))</f>
        <v>0</v>
      </c>
      <c r="AJ329" s="147">
        <f>IF(AND($I329="Si",S329=1),1,IF(AND($I329="Fisico",S329=1),1,IF(AND(S329=1,$I329="Electronico"),2,IF(S329=1,VLOOKUP($C329&amp;"|"&amp;$B329&amp;"|"&amp;$D329,Empresas!$C$6:$CC$92,$G329+6+1,0),0))))</f>
        <v>0</v>
      </c>
      <c r="AK329" s="147">
        <f>IF(AND($I329="Si",T329=1),1,IF(AND($I329="Fisico",T329=1),1,IF(AND(T329=1,$I329="Electronico"),2,IF(T329=1,VLOOKUP($C329&amp;"|"&amp;$B329&amp;"|"&amp;$D329,Empresas!$C$6:$CC$92,$G329+6+1,0),0))))</f>
        <v>0</v>
      </c>
      <c r="AL329" s="147">
        <f>IF(AND($I329="Si",U329=1),1,IF(AND($I329="Fisico",U329=1),1,IF(AND(U329=1,$I329="Electronico"),2,IF(U329=1,VLOOKUP($C329&amp;"|"&amp;$B329&amp;"|"&amp;$D329,Empresas!$C$6:$CC$92,$G329+6+1,0),0))))</f>
        <v>0</v>
      </c>
      <c r="AM329" s="149">
        <f t="shared" si="55"/>
        <v>0</v>
      </c>
      <c r="AN329" s="149">
        <f t="shared" si="56"/>
        <v>0</v>
      </c>
      <c r="AO329" s="152">
        <f t="shared" si="57"/>
        <v>0</v>
      </c>
    </row>
    <row r="330" spans="1:41" x14ac:dyDescent="0.25">
      <c r="A330" s="137" t="str">
        <f>VLOOKUP(D330,Empresas!$D$7:$F$91,3,0)</f>
        <v>Yulisa</v>
      </c>
      <c r="B330" s="138" t="str">
        <f>VLOOKUP(D330,Empresas!$D$7:$G$91,4,0)</f>
        <v>Mireya</v>
      </c>
      <c r="C330" s="138" t="s">
        <v>544</v>
      </c>
      <c r="D330" s="138" t="s">
        <v>199</v>
      </c>
      <c r="E330" s="138" t="str">
        <f>VLOOKUP(D330,Empresas!$D$7:$E$92,2,0)</f>
        <v>GERONIMO ESCOBAR URSULA</v>
      </c>
      <c r="F330" s="138" t="s">
        <v>170</v>
      </c>
      <c r="G330" s="139">
        <f t="shared" si="52"/>
        <v>43</v>
      </c>
      <c r="H330" s="139" t="str">
        <f>VLOOKUP(D330,Empresas!$D$6:$L$92,7,0)</f>
        <v>Mensual</v>
      </c>
      <c r="I330" s="138" t="str">
        <f>VLOOKUP(VLOOKUP(D330&amp;"|"&amp;B330,Empresas!$I$7:$CB$92,G330,0),Tablas!$A$3:$B$5,2,0)</f>
        <v>Registro y analisis</v>
      </c>
      <c r="J330" s="78">
        <v>1</v>
      </c>
      <c r="K330" s="78">
        <v>1</v>
      </c>
      <c r="L330" s="78">
        <v>1</v>
      </c>
      <c r="M330" s="78">
        <v>1</v>
      </c>
      <c r="N330" s="78">
        <v>1</v>
      </c>
      <c r="O330" s="78">
        <v>1</v>
      </c>
      <c r="P330" s="78">
        <v>2</v>
      </c>
      <c r="Q330" s="78">
        <v>2</v>
      </c>
      <c r="R330" s="78"/>
      <c r="S330" s="78"/>
      <c r="T330" s="78"/>
      <c r="U330" s="78"/>
      <c r="V330" s="78" t="str">
        <f>VLOOKUP(D330,Empresas!$D$7:$CF$91,81,0)</f>
        <v>A</v>
      </c>
      <c r="W330" s="78" t="str">
        <f>VLOOKUP(D330,Empresas!$D$7:$M$91,10,0)</f>
        <v>Mype</v>
      </c>
      <c r="X330" s="69" t="str">
        <f t="shared" si="53"/>
        <v>SI</v>
      </c>
      <c r="Y330" s="153" t="str">
        <f t="shared" si="54"/>
        <v>Si aplica</v>
      </c>
      <c r="Z330" s="147">
        <f>IF(Y330="No aplica",0,IF(I330="no",0,IF(I330="No aplica",0,IF(I330="Si",1,IF(I330="Fisico",1,IF(I330="Electronico",2,VLOOKUP(C330&amp;"|"&amp;B330&amp;"|"&amp;D330,Empresas!$C$6:$CC$92,G330+6+1,0)))))))</f>
        <v>1</v>
      </c>
      <c r="AA330" s="147">
        <f>IF(AND($I330="Si",J330=1),1,IF(AND($I330="Fisico",J330=1),1,IF(AND(J330=1,$I330="Electronico"),2,IF(J330=1,VLOOKUP($C330&amp;"|"&amp;$B330&amp;"|"&amp;$D330,Empresas!$C$6:$CC$92,$G330+6+1,0),0))))</f>
        <v>1</v>
      </c>
      <c r="AB330" s="147">
        <f>IF(AND($I330="Si",K330=1),1,IF(AND($I330="Fisico",K330=1),1,IF(AND(K330=1,$I330="Electronico"),2,IF(K330=1,VLOOKUP($C330&amp;"|"&amp;$B330&amp;"|"&amp;$D330,Empresas!$C$6:$CC$92,$G330+6+1,0),0))))</f>
        <v>1</v>
      </c>
      <c r="AC330" s="147">
        <f>IF(AND($I330="Si",L330=1),1,IF(AND($I330="Fisico",L330=1),1,IF(AND(L330=1,$I330="Electronico"),2,IF(L330=1,VLOOKUP($C330&amp;"|"&amp;$B330&amp;"|"&amp;$D330,Empresas!$C$6:$CC$92,$G330+6+1,0),0))))</f>
        <v>1</v>
      </c>
      <c r="AD330" s="147">
        <f>IF(AND($I330="Si",M330=1),1,IF(AND($I330="Fisico",M330=1),1,IF(AND(M330=1,$I330="Electronico"),2,IF(M330=1,VLOOKUP($C330&amp;"|"&amp;$B330&amp;"|"&amp;$D330,Empresas!$C$6:$CC$92,$G330+6+1,0),0))))</f>
        <v>1</v>
      </c>
      <c r="AE330" s="147">
        <f>IF(AND($I330="Si",N330=1),1,IF(AND($I330="Fisico",N330=1),1,IF(AND(N330=1,$I330="Electronico"),2,IF(N330=1,VLOOKUP($C330&amp;"|"&amp;$B330&amp;"|"&amp;$D330,Empresas!$C$6:$CC$92,$G330+6+1,0),0))))</f>
        <v>1</v>
      </c>
      <c r="AF330" s="147">
        <f>IF(AND($I330="Si",O330=1),1,IF(AND($I330="Fisico",O330=1),1,IF(AND(O330=1,$I330="Electronico"),2,IF(O330=1,VLOOKUP($C330&amp;"|"&amp;$B330&amp;"|"&amp;$D330,Empresas!$C$6:$CC$92,$G330+6+1,0),0))))</f>
        <v>1</v>
      </c>
      <c r="AG330" s="147">
        <f>IF(AND($I330="Si",P330=1),1,IF(AND($I330="Fisico",P330=1),1,IF(AND(P330=1,$I330="Electronico"),2,IF(P330=1,VLOOKUP($C330&amp;"|"&amp;$B330&amp;"|"&amp;$D330,Empresas!$C$6:$CC$92,$G330+6+1,0),0))))</f>
        <v>0</v>
      </c>
      <c r="AH330" s="147">
        <f>IF(AND($I330="Si",Q330=1),1,IF(AND($I330="Fisico",Q330=1),1,IF(AND(Q330=1,$I330="Electronico"),2,IF(Q330=1,VLOOKUP($C330&amp;"|"&amp;$B330&amp;"|"&amp;$D330,Empresas!$C$6:$CC$92,$G330+6+1,0),0))))</f>
        <v>0</v>
      </c>
      <c r="AI330" s="147">
        <f>IF(AND($I330="Si",R330=1),1,IF(AND($I330="Fisico",R330=1),1,IF(AND(R330=1,$I330="Electronico"),2,IF(R330=1,VLOOKUP($C330&amp;"|"&amp;$B330&amp;"|"&amp;$D330,Empresas!$C$6:$CC$92,$G330+6+1,0),0))))</f>
        <v>0</v>
      </c>
      <c r="AJ330" s="147">
        <f>IF(AND($I330="Si",S330=1),1,IF(AND($I330="Fisico",S330=1),1,IF(AND(S330=1,$I330="Electronico"),2,IF(S330=1,VLOOKUP($C330&amp;"|"&amp;$B330&amp;"|"&amp;$D330,Empresas!$C$6:$CC$92,$G330+6+1,0),0))))</f>
        <v>0</v>
      </c>
      <c r="AK330" s="147">
        <f>IF(AND($I330="Si",T330=1),1,IF(AND($I330="Fisico",T330=1),1,IF(AND(T330=1,$I330="Electronico"),2,IF(T330=1,VLOOKUP($C330&amp;"|"&amp;$B330&amp;"|"&amp;$D330,Empresas!$C$6:$CC$92,$G330+6+1,0),0))))</f>
        <v>0</v>
      </c>
      <c r="AL330" s="147">
        <f>IF(AND($I330="Si",U330=1),1,IF(AND($I330="Fisico",U330=1),1,IF(AND(U330=1,$I330="Electronico"),2,IF(U330=1,VLOOKUP($C330&amp;"|"&amp;$B330&amp;"|"&amp;$D330,Empresas!$C$6:$CC$92,$G330+6+1,0),0))))</f>
        <v>0</v>
      </c>
      <c r="AM330" s="149">
        <f t="shared" si="55"/>
        <v>6</v>
      </c>
      <c r="AN330" s="149">
        <f t="shared" si="56"/>
        <v>8</v>
      </c>
      <c r="AO330" s="152">
        <f t="shared" si="57"/>
        <v>0.75</v>
      </c>
    </row>
    <row r="331" spans="1:41" x14ac:dyDescent="0.25">
      <c r="A331" s="137" t="str">
        <f>VLOOKUP(D331,Empresas!$D$7:$F$91,3,0)</f>
        <v>Yulisa</v>
      </c>
      <c r="B331" s="138" t="str">
        <f>VLOOKUP(D331,Empresas!$D$7:$G$91,4,0)</f>
        <v>Mireya</v>
      </c>
      <c r="C331" s="138" t="s">
        <v>544</v>
      </c>
      <c r="D331" s="138" t="s">
        <v>199</v>
      </c>
      <c r="E331" s="138" t="str">
        <f>VLOOKUP(D331,Empresas!$D$7:$E$92,2,0)</f>
        <v>GERONIMO ESCOBAR URSULA</v>
      </c>
      <c r="F331" s="138" t="s">
        <v>171</v>
      </c>
      <c r="G331" s="139">
        <f t="shared" si="52"/>
        <v>46</v>
      </c>
      <c r="H331" s="139" t="str">
        <f>VLOOKUP(D331,Empresas!$D$6:$L$92,7,0)</f>
        <v>Mensual</v>
      </c>
      <c r="I331" s="138" t="str">
        <f>VLOOKUP(VLOOKUP(D331&amp;"|"&amp;B331,Empresas!$I$7:$CB$92,G331,0),Tablas!$A$3:$B$5,2,0)</f>
        <v>No aplica</v>
      </c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 t="str">
        <f>VLOOKUP(D331,Empresas!$D$7:$CF$91,81,0)</f>
        <v>A</v>
      </c>
      <c r="W331" s="78" t="str">
        <f>VLOOKUP(D331,Empresas!$D$7:$M$91,10,0)</f>
        <v>Mype</v>
      </c>
      <c r="X331" s="69" t="str">
        <f t="shared" si="53"/>
        <v>SI</v>
      </c>
      <c r="Y331" s="153" t="str">
        <f t="shared" si="54"/>
        <v>No aplica</v>
      </c>
      <c r="Z331" s="147">
        <f>IF(Y331="No aplica",0,IF(I331="no",0,IF(I331="No aplica",0,IF(I331="Si",1,IF(I331="Fisico",1,IF(I331="Electronico",2,VLOOKUP(C331&amp;"|"&amp;B331&amp;"|"&amp;D331,Empresas!$C$6:$CC$92,G331+6+1,0)))))))</f>
        <v>0</v>
      </c>
      <c r="AA331" s="147">
        <f>IF(AND($I331="Si",J331=1),1,IF(AND($I331="Fisico",J331=1),1,IF(AND(J331=1,$I331="Electronico"),2,IF(J331=1,VLOOKUP($C331&amp;"|"&amp;$B331&amp;"|"&amp;$D331,Empresas!$C$6:$CC$92,$G331+6+1,0),0))))</f>
        <v>0</v>
      </c>
      <c r="AB331" s="147">
        <f>IF(AND($I331="Si",K331=1),1,IF(AND($I331="Fisico",K331=1),1,IF(AND(K331=1,$I331="Electronico"),2,IF(K331=1,VLOOKUP($C331&amp;"|"&amp;$B331&amp;"|"&amp;$D331,Empresas!$C$6:$CC$92,$G331+6+1,0),0))))</f>
        <v>0</v>
      </c>
      <c r="AC331" s="147">
        <f>IF(AND($I331="Si",L331=1),1,IF(AND($I331="Fisico",L331=1),1,IF(AND(L331=1,$I331="Electronico"),2,IF(L331=1,VLOOKUP($C331&amp;"|"&amp;$B331&amp;"|"&amp;$D331,Empresas!$C$6:$CC$92,$G331+6+1,0),0))))</f>
        <v>0</v>
      </c>
      <c r="AD331" s="147">
        <f>IF(AND($I331="Si",M331=1),1,IF(AND($I331="Fisico",M331=1),1,IF(AND(M331=1,$I331="Electronico"),2,IF(M331=1,VLOOKUP($C331&amp;"|"&amp;$B331&amp;"|"&amp;$D331,Empresas!$C$6:$CC$92,$G331+6+1,0),0))))</f>
        <v>0</v>
      </c>
      <c r="AE331" s="147">
        <f>IF(AND($I331="Si",N331=1),1,IF(AND($I331="Fisico",N331=1),1,IF(AND(N331=1,$I331="Electronico"),2,IF(N331=1,VLOOKUP($C331&amp;"|"&amp;$B331&amp;"|"&amp;$D331,Empresas!$C$6:$CC$92,$G331+6+1,0),0))))</f>
        <v>0</v>
      </c>
      <c r="AF331" s="147">
        <f>IF(AND($I331="Si",O331=1),1,IF(AND($I331="Fisico",O331=1),1,IF(AND(O331=1,$I331="Electronico"),2,IF(O331=1,VLOOKUP($C331&amp;"|"&amp;$B331&amp;"|"&amp;$D331,Empresas!$C$6:$CC$92,$G331+6+1,0),0))))</f>
        <v>0</v>
      </c>
      <c r="AG331" s="147">
        <f>IF(AND($I331="Si",P331=1),1,IF(AND($I331="Fisico",P331=1),1,IF(AND(P331=1,$I331="Electronico"),2,IF(P331=1,VLOOKUP($C331&amp;"|"&amp;$B331&amp;"|"&amp;$D331,Empresas!$C$6:$CC$92,$G331+6+1,0),0))))</f>
        <v>0</v>
      </c>
      <c r="AH331" s="147">
        <f>IF(AND($I331="Si",Q331=1),1,IF(AND($I331="Fisico",Q331=1),1,IF(AND(Q331=1,$I331="Electronico"),2,IF(Q331=1,VLOOKUP($C331&amp;"|"&amp;$B331&amp;"|"&amp;$D331,Empresas!$C$6:$CC$92,$G331+6+1,0),0))))</f>
        <v>0</v>
      </c>
      <c r="AI331" s="147">
        <f>IF(AND($I331="Si",R331=1),1,IF(AND($I331="Fisico",R331=1),1,IF(AND(R331=1,$I331="Electronico"),2,IF(R331=1,VLOOKUP($C331&amp;"|"&amp;$B331&amp;"|"&amp;$D331,Empresas!$C$6:$CC$92,$G331+6+1,0),0))))</f>
        <v>0</v>
      </c>
      <c r="AJ331" s="147">
        <f>IF(AND($I331="Si",S331=1),1,IF(AND($I331="Fisico",S331=1),1,IF(AND(S331=1,$I331="Electronico"),2,IF(S331=1,VLOOKUP($C331&amp;"|"&amp;$B331&amp;"|"&amp;$D331,Empresas!$C$6:$CC$92,$G331+6+1,0),0))))</f>
        <v>0</v>
      </c>
      <c r="AK331" s="147">
        <f>IF(AND($I331="Si",T331=1),1,IF(AND($I331="Fisico",T331=1),1,IF(AND(T331=1,$I331="Electronico"),2,IF(T331=1,VLOOKUP($C331&amp;"|"&amp;$B331&amp;"|"&amp;$D331,Empresas!$C$6:$CC$92,$G331+6+1,0),0))))</f>
        <v>0</v>
      </c>
      <c r="AL331" s="147">
        <f>IF(AND($I331="Si",U331=1),1,IF(AND($I331="Fisico",U331=1),1,IF(AND(U331=1,$I331="Electronico"),2,IF(U331=1,VLOOKUP($C331&amp;"|"&amp;$B331&amp;"|"&amp;$D331,Empresas!$C$6:$CC$92,$G331+6+1,0),0))))</f>
        <v>0</v>
      </c>
      <c r="AM331" s="149">
        <f t="shared" si="55"/>
        <v>0</v>
      </c>
      <c r="AN331" s="149">
        <f t="shared" si="56"/>
        <v>0</v>
      </c>
      <c r="AO331" s="152">
        <f t="shared" si="57"/>
        <v>0</v>
      </c>
    </row>
    <row r="332" spans="1:41" x14ac:dyDescent="0.25">
      <c r="A332" s="140" t="str">
        <f>VLOOKUP(D332,Empresas!$D$7:$F$91,3,0)</f>
        <v>Yulisa</v>
      </c>
      <c r="B332" s="141" t="str">
        <f>VLOOKUP(D332,Empresas!$D$7:$G$91,4,0)</f>
        <v>Mireya</v>
      </c>
      <c r="C332" s="141" t="s">
        <v>544</v>
      </c>
      <c r="D332" s="141" t="s">
        <v>199</v>
      </c>
      <c r="E332" s="141" t="str">
        <f>VLOOKUP(D332,Empresas!$D$7:$E$92,2,0)</f>
        <v>GERONIMO ESCOBAR URSULA</v>
      </c>
      <c r="F332" s="141" t="s">
        <v>172</v>
      </c>
      <c r="G332" s="142">
        <f>+Empresas!$BF$2</f>
        <v>50</v>
      </c>
      <c r="H332" s="142" t="str">
        <f>VLOOKUP(D332,Empresas!$D$6:$L$92,7,0)</f>
        <v>Mensual</v>
      </c>
      <c r="I332" s="141" t="str">
        <f>VLOOKUP(VLOOKUP(D332&amp;"|"&amp;B332,Empresas!$I$7:$CB$92,G332,0),Tablas!$A$8:$B$10,2,0)</f>
        <v>Fisico</v>
      </c>
      <c r="J332" s="78">
        <v>1</v>
      </c>
      <c r="K332" s="78">
        <v>1</v>
      </c>
      <c r="L332" s="78">
        <v>1</v>
      </c>
      <c r="M332" s="78">
        <v>1</v>
      </c>
      <c r="N332" s="78">
        <v>1</v>
      </c>
      <c r="O332" s="78">
        <v>1</v>
      </c>
      <c r="P332" s="78">
        <v>1</v>
      </c>
      <c r="Q332" s="78">
        <v>1</v>
      </c>
      <c r="R332" s="78"/>
      <c r="S332" s="78"/>
      <c r="T332" s="78"/>
      <c r="U332" s="78"/>
      <c r="V332" s="78" t="str">
        <f>VLOOKUP(D332,Empresas!$D$7:$CF$91,81,0)</f>
        <v>A</v>
      </c>
      <c r="W332" s="78" t="str">
        <f>VLOOKUP(D332,Empresas!$D$7:$M$91,10,0)</f>
        <v>Mype</v>
      </c>
      <c r="X332" s="69" t="str">
        <f t="shared" si="53"/>
        <v>SI</v>
      </c>
      <c r="Y332" s="153" t="str">
        <f t="shared" si="54"/>
        <v>Si aplica</v>
      </c>
      <c r="Z332" s="147">
        <f>IF(Y332="No aplica",0,IF(I332="no",0,IF(I332="No aplica",0,IF(I332="Si",1,IF(I332="Fisico",1,IF(I332="Electronico",2,VLOOKUP(C332&amp;"|"&amp;B332&amp;"|"&amp;D332,Empresas!$C$6:$CC$92,G332+6+1,0)))))))</f>
        <v>1</v>
      </c>
      <c r="AA332" s="147">
        <f>IF(AND($I332="Si",J332=1),1,IF(AND($I332="Fisico",J332=1),1,IF(AND(J332=1,$I332="Electronico"),2,IF(J332=1,VLOOKUP($C332&amp;"|"&amp;$B332&amp;"|"&amp;$D332,Empresas!$C$6:$CC$92,$G332+6+1,0),0))))</f>
        <v>1</v>
      </c>
      <c r="AB332" s="147">
        <f>IF(AND($I332="Si",K332=1),1,IF(AND($I332="Fisico",K332=1),1,IF(AND(K332=1,$I332="Electronico"),2,IF(K332=1,VLOOKUP($C332&amp;"|"&amp;$B332&amp;"|"&amp;$D332,Empresas!$C$6:$CC$92,$G332+6+1,0),0))))</f>
        <v>1</v>
      </c>
      <c r="AC332" s="147">
        <f>IF(AND($I332="Si",L332=1),1,IF(AND($I332="Fisico",L332=1),1,IF(AND(L332=1,$I332="Electronico"),2,IF(L332=1,VLOOKUP($C332&amp;"|"&amp;$B332&amp;"|"&amp;$D332,Empresas!$C$6:$CC$92,$G332+6+1,0),0))))</f>
        <v>1</v>
      </c>
      <c r="AD332" s="147">
        <f>IF(AND($I332="Si",M332=1),1,IF(AND($I332="Fisico",M332=1),1,IF(AND(M332=1,$I332="Electronico"),2,IF(M332=1,VLOOKUP($C332&amp;"|"&amp;$B332&amp;"|"&amp;$D332,Empresas!$C$6:$CC$92,$G332+6+1,0),0))))</f>
        <v>1</v>
      </c>
      <c r="AE332" s="147">
        <f>IF(AND($I332="Si",N332=1),1,IF(AND($I332="Fisico",N332=1),1,IF(AND(N332=1,$I332="Electronico"),2,IF(N332=1,VLOOKUP($C332&amp;"|"&amp;$B332&amp;"|"&amp;$D332,Empresas!$C$6:$CC$92,$G332+6+1,0),0))))</f>
        <v>1</v>
      </c>
      <c r="AF332" s="147">
        <f>IF(AND($I332="Si",O332=1),1,IF(AND($I332="Fisico",O332=1),1,IF(AND(O332=1,$I332="Electronico"),2,IF(O332=1,VLOOKUP($C332&amp;"|"&amp;$B332&amp;"|"&amp;$D332,Empresas!$C$6:$CC$92,$G332+6+1,0),0))))</f>
        <v>1</v>
      </c>
      <c r="AG332" s="147">
        <f>IF(AND($I332="Si",P332=1),1,IF(AND($I332="Fisico",P332=1),1,IF(AND(P332=1,$I332="Electronico"),2,IF(P332=1,VLOOKUP($C332&amp;"|"&amp;$B332&amp;"|"&amp;$D332,Empresas!$C$6:$CC$92,$G332+6+1,0),0))))</f>
        <v>1</v>
      </c>
      <c r="AH332" s="147">
        <f>IF(AND($I332="Si",Q332=1),1,IF(AND($I332="Fisico",Q332=1),1,IF(AND(Q332=1,$I332="Electronico"),2,IF(Q332=1,VLOOKUP($C332&amp;"|"&amp;$B332&amp;"|"&amp;$D332,Empresas!$C$6:$CC$92,$G332+6+1,0),0))))</f>
        <v>1</v>
      </c>
      <c r="AI332" s="147">
        <f>IF(AND($I332="Si",R332=1),1,IF(AND($I332="Fisico",R332=1),1,IF(AND(R332=1,$I332="Electronico"),2,IF(R332=1,VLOOKUP($C332&amp;"|"&amp;$B332&amp;"|"&amp;$D332,Empresas!$C$6:$CC$92,$G332+6+1,0),0))))</f>
        <v>0</v>
      </c>
      <c r="AJ332" s="147">
        <f>IF(AND($I332="Si",S332=1),1,IF(AND($I332="Fisico",S332=1),1,IF(AND(S332=1,$I332="Electronico"),2,IF(S332=1,VLOOKUP($C332&amp;"|"&amp;$B332&amp;"|"&amp;$D332,Empresas!$C$6:$CC$92,$G332+6+1,0),0))))</f>
        <v>0</v>
      </c>
      <c r="AK332" s="147">
        <f>IF(AND($I332="Si",T332=1),1,IF(AND($I332="Fisico",T332=1),1,IF(AND(T332=1,$I332="Electronico"),2,IF(T332=1,VLOOKUP($C332&amp;"|"&amp;$B332&amp;"|"&amp;$D332,Empresas!$C$6:$CC$92,$G332+6+1,0),0))))</f>
        <v>0</v>
      </c>
      <c r="AL332" s="147">
        <f>IF(AND($I332="Si",U332=1),1,IF(AND($I332="Fisico",U332=1),1,IF(AND(U332=1,$I332="Electronico"),2,IF(U332=1,VLOOKUP($C332&amp;"|"&amp;$B332&amp;"|"&amp;$D332,Empresas!$C$6:$CC$92,$G332+6+1,0),0))))</f>
        <v>0</v>
      </c>
      <c r="AM332" s="149">
        <f t="shared" si="55"/>
        <v>8</v>
      </c>
      <c r="AN332" s="149">
        <f t="shared" si="56"/>
        <v>8</v>
      </c>
      <c r="AO332" s="152">
        <f t="shared" si="57"/>
        <v>1</v>
      </c>
    </row>
    <row r="333" spans="1:41" x14ac:dyDescent="0.25">
      <c r="A333" s="140" t="str">
        <f>VLOOKUP(D333,Empresas!$D$7:$F$91,3,0)</f>
        <v>Yulisa</v>
      </c>
      <c r="B333" s="141" t="str">
        <f>VLOOKUP(D333,Empresas!$D$7:$G$91,4,0)</f>
        <v>Mireya</v>
      </c>
      <c r="C333" s="141" t="s">
        <v>544</v>
      </c>
      <c r="D333" s="141" t="s">
        <v>199</v>
      </c>
      <c r="E333" s="141" t="str">
        <f>VLOOKUP(D333,Empresas!$D$7:$E$92,2,0)</f>
        <v>GERONIMO ESCOBAR URSULA</v>
      </c>
      <c r="F333" s="141" t="s">
        <v>173</v>
      </c>
      <c r="G333" s="142">
        <f>+G332+1</f>
        <v>51</v>
      </c>
      <c r="H333" s="142" t="str">
        <f>VLOOKUP(D333,Empresas!$D$6:$L$92,7,0)</f>
        <v>Mensual</v>
      </c>
      <c r="I333" s="141" t="str">
        <f>VLOOKUP(VLOOKUP(D333&amp;"|"&amp;B333,Empresas!$I$7:$CB$92,G333,0),Tablas!$A$8:$B$10,2,0)</f>
        <v>Fisico</v>
      </c>
      <c r="J333" s="78">
        <v>1</v>
      </c>
      <c r="K333" s="78">
        <v>1</v>
      </c>
      <c r="L333" s="78">
        <v>1</v>
      </c>
      <c r="M333" s="78">
        <v>1</v>
      </c>
      <c r="N333" s="78">
        <v>1</v>
      </c>
      <c r="O333" s="78">
        <v>1</v>
      </c>
      <c r="P333" s="78">
        <v>1</v>
      </c>
      <c r="Q333" s="78">
        <v>1</v>
      </c>
      <c r="R333" s="78"/>
      <c r="S333" s="78"/>
      <c r="T333" s="78"/>
      <c r="U333" s="78"/>
      <c r="V333" s="78" t="str">
        <f>VLOOKUP(D333,Empresas!$D$7:$CF$91,81,0)</f>
        <v>A</v>
      </c>
      <c r="W333" s="78" t="str">
        <f>VLOOKUP(D333,Empresas!$D$7:$M$91,10,0)</f>
        <v>Mype</v>
      </c>
      <c r="X333" s="69" t="str">
        <f t="shared" si="53"/>
        <v>SI</v>
      </c>
      <c r="Y333" s="153" t="str">
        <f t="shared" si="54"/>
        <v>Si aplica</v>
      </c>
      <c r="Z333" s="147">
        <f>IF(Y333="No aplica",0,IF(I333="no",0,IF(I333="No aplica",0,IF(I333="Si",1,IF(I333="Fisico",1,IF(I333="Electronico",2,VLOOKUP(C333&amp;"|"&amp;B333&amp;"|"&amp;D333,Empresas!$C$6:$CC$92,G333+6+1,0)))))))</f>
        <v>1</v>
      </c>
      <c r="AA333" s="147">
        <f>IF(AND($I333="Si",J333=1),1,IF(AND($I333="Fisico",J333=1),1,IF(AND(J333=1,$I333="Electronico"),2,IF(J333=1,VLOOKUP($C333&amp;"|"&amp;$B333&amp;"|"&amp;$D333,Empresas!$C$6:$CC$92,$G333+6+1,0),0))))</f>
        <v>1</v>
      </c>
      <c r="AB333" s="147">
        <f>IF(AND($I333="Si",K333=1),1,IF(AND($I333="Fisico",K333=1),1,IF(AND(K333=1,$I333="Electronico"),2,IF(K333=1,VLOOKUP($C333&amp;"|"&amp;$B333&amp;"|"&amp;$D333,Empresas!$C$6:$CC$92,$G333+6+1,0),0))))</f>
        <v>1</v>
      </c>
      <c r="AC333" s="147">
        <f>IF(AND($I333="Si",L333=1),1,IF(AND($I333="Fisico",L333=1),1,IF(AND(L333=1,$I333="Electronico"),2,IF(L333=1,VLOOKUP($C333&amp;"|"&amp;$B333&amp;"|"&amp;$D333,Empresas!$C$6:$CC$92,$G333+6+1,0),0))))</f>
        <v>1</v>
      </c>
      <c r="AD333" s="147">
        <f>IF(AND($I333="Si",M333=1),1,IF(AND($I333="Fisico",M333=1),1,IF(AND(M333=1,$I333="Electronico"),2,IF(M333=1,VLOOKUP($C333&amp;"|"&amp;$B333&amp;"|"&amp;$D333,Empresas!$C$6:$CC$92,$G333+6+1,0),0))))</f>
        <v>1</v>
      </c>
      <c r="AE333" s="147">
        <f>IF(AND($I333="Si",N333=1),1,IF(AND($I333="Fisico",N333=1),1,IF(AND(N333=1,$I333="Electronico"),2,IF(N333=1,VLOOKUP($C333&amp;"|"&amp;$B333&amp;"|"&amp;$D333,Empresas!$C$6:$CC$92,$G333+6+1,0),0))))</f>
        <v>1</v>
      </c>
      <c r="AF333" s="147">
        <f>IF(AND($I333="Si",O333=1),1,IF(AND($I333="Fisico",O333=1),1,IF(AND(O333=1,$I333="Electronico"),2,IF(O333=1,VLOOKUP($C333&amp;"|"&amp;$B333&amp;"|"&amp;$D333,Empresas!$C$6:$CC$92,$G333+6+1,0),0))))</f>
        <v>1</v>
      </c>
      <c r="AG333" s="147">
        <f>IF(AND($I333="Si",P333=1),1,IF(AND($I333="Fisico",P333=1),1,IF(AND(P333=1,$I333="Electronico"),2,IF(P333=1,VLOOKUP($C333&amp;"|"&amp;$B333&amp;"|"&amp;$D333,Empresas!$C$6:$CC$92,$G333+6+1,0),0))))</f>
        <v>1</v>
      </c>
      <c r="AH333" s="147">
        <f>IF(AND($I333="Si",Q333=1),1,IF(AND($I333="Fisico",Q333=1),1,IF(AND(Q333=1,$I333="Electronico"),2,IF(Q333=1,VLOOKUP($C333&amp;"|"&amp;$B333&amp;"|"&amp;$D333,Empresas!$C$6:$CC$92,$G333+6+1,0),0))))</f>
        <v>1</v>
      </c>
      <c r="AI333" s="147">
        <f>IF(AND($I333="Si",R333=1),1,IF(AND($I333="Fisico",R333=1),1,IF(AND(R333=1,$I333="Electronico"),2,IF(R333=1,VLOOKUP($C333&amp;"|"&amp;$B333&amp;"|"&amp;$D333,Empresas!$C$6:$CC$92,$G333+6+1,0),0))))</f>
        <v>0</v>
      </c>
      <c r="AJ333" s="147">
        <f>IF(AND($I333="Si",S333=1),1,IF(AND($I333="Fisico",S333=1),1,IF(AND(S333=1,$I333="Electronico"),2,IF(S333=1,VLOOKUP($C333&amp;"|"&amp;$B333&amp;"|"&amp;$D333,Empresas!$C$6:$CC$92,$G333+6+1,0),0))))</f>
        <v>0</v>
      </c>
      <c r="AK333" s="147">
        <f>IF(AND($I333="Si",T333=1),1,IF(AND($I333="Fisico",T333=1),1,IF(AND(T333=1,$I333="Electronico"),2,IF(T333=1,VLOOKUP($C333&amp;"|"&amp;$B333&amp;"|"&amp;$D333,Empresas!$C$6:$CC$92,$G333+6+1,0),0))))</f>
        <v>0</v>
      </c>
      <c r="AL333" s="147">
        <f>IF(AND($I333="Si",U333=1),1,IF(AND($I333="Fisico",U333=1),1,IF(AND(U333=1,$I333="Electronico"),2,IF(U333=1,VLOOKUP($C333&amp;"|"&amp;$B333&amp;"|"&amp;$D333,Empresas!$C$6:$CC$92,$G333+6+1,0),0))))</f>
        <v>0</v>
      </c>
      <c r="AM333" s="149">
        <f t="shared" si="55"/>
        <v>8</v>
      </c>
      <c r="AN333" s="149">
        <f t="shared" si="56"/>
        <v>8</v>
      </c>
      <c r="AO333" s="152">
        <f t="shared" si="57"/>
        <v>1</v>
      </c>
    </row>
    <row r="334" spans="1:41" x14ac:dyDescent="0.25">
      <c r="A334" s="140" t="str">
        <f>VLOOKUP(D334,Empresas!$D$7:$F$91,3,0)</f>
        <v>Yulisa</v>
      </c>
      <c r="B334" s="141" t="str">
        <f>VLOOKUP(D334,Empresas!$D$7:$G$91,4,0)</f>
        <v>Mireya</v>
      </c>
      <c r="C334" s="141" t="s">
        <v>544</v>
      </c>
      <c r="D334" s="141" t="s">
        <v>199</v>
      </c>
      <c r="E334" s="141" t="str">
        <f>VLOOKUP(D334,Empresas!$D$7:$E$92,2,0)</f>
        <v>GERONIMO ESCOBAR URSULA</v>
      </c>
      <c r="F334" s="141" t="s">
        <v>174</v>
      </c>
      <c r="G334" s="142">
        <f t="shared" ref="G334:G342" si="58">+G333+1</f>
        <v>52</v>
      </c>
      <c r="H334" s="142" t="str">
        <f>VLOOKUP(D334,Empresas!$D$6:$L$92,7,0)</f>
        <v>Mensual</v>
      </c>
      <c r="I334" s="141" t="str">
        <f>VLOOKUP(VLOOKUP(D334&amp;"|"&amp;B334,Empresas!$I$7:$CB$92,G334,0),Tablas!$A$8:$B$10,2,0)</f>
        <v>No aplica</v>
      </c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 t="str">
        <f>VLOOKUP(D334,Empresas!$D$7:$CF$91,81,0)</f>
        <v>A</v>
      </c>
      <c r="W334" s="78" t="str">
        <f>VLOOKUP(D334,Empresas!$D$7:$M$91,10,0)</f>
        <v>Mype</v>
      </c>
      <c r="X334" s="69" t="str">
        <f t="shared" si="53"/>
        <v>SI</v>
      </c>
      <c r="Y334" s="153" t="str">
        <f t="shared" si="54"/>
        <v>No aplica</v>
      </c>
      <c r="Z334" s="147">
        <f>IF(Y334="No aplica",0,IF(I334="no",0,IF(I334="No aplica",0,IF(I334="Si",1,IF(I334="Fisico",1,IF(I334="Electronico",2,VLOOKUP(C334&amp;"|"&amp;B334&amp;"|"&amp;D334,Empresas!$C$6:$CC$92,G334+6+1,0)))))))</f>
        <v>0</v>
      </c>
      <c r="AA334" s="147">
        <f>IF(AND($I334="Si",J334=1),1,IF(AND($I334="Fisico",J334=1),1,IF(AND(J334=1,$I334="Electronico"),2,IF(J334=1,VLOOKUP($C334&amp;"|"&amp;$B334&amp;"|"&amp;$D334,Empresas!$C$6:$CC$92,$G334+6+1,0),0))))</f>
        <v>0</v>
      </c>
      <c r="AB334" s="147">
        <f>IF(AND($I334="Si",K334=1),1,IF(AND($I334="Fisico",K334=1),1,IF(AND(K334=1,$I334="Electronico"),2,IF(K334=1,VLOOKUP($C334&amp;"|"&amp;$B334&amp;"|"&amp;$D334,Empresas!$C$6:$CC$92,$G334+6+1,0),0))))</f>
        <v>0</v>
      </c>
      <c r="AC334" s="147">
        <f>IF(AND($I334="Si",L334=1),1,IF(AND($I334="Fisico",L334=1),1,IF(AND(L334=1,$I334="Electronico"),2,IF(L334=1,VLOOKUP($C334&amp;"|"&amp;$B334&amp;"|"&amp;$D334,Empresas!$C$6:$CC$92,$G334+6+1,0),0))))</f>
        <v>0</v>
      </c>
      <c r="AD334" s="147">
        <f>IF(AND($I334="Si",M334=1),1,IF(AND($I334="Fisico",M334=1),1,IF(AND(M334=1,$I334="Electronico"),2,IF(M334=1,VLOOKUP($C334&amp;"|"&amp;$B334&amp;"|"&amp;$D334,Empresas!$C$6:$CC$92,$G334+6+1,0),0))))</f>
        <v>0</v>
      </c>
      <c r="AE334" s="147">
        <f>IF(AND($I334="Si",N334=1),1,IF(AND($I334="Fisico",N334=1),1,IF(AND(N334=1,$I334="Electronico"),2,IF(N334=1,VLOOKUP($C334&amp;"|"&amp;$B334&amp;"|"&amp;$D334,Empresas!$C$6:$CC$92,$G334+6+1,0),0))))</f>
        <v>0</v>
      </c>
      <c r="AF334" s="147">
        <f>IF(AND($I334="Si",O334=1),1,IF(AND($I334="Fisico",O334=1),1,IF(AND(O334=1,$I334="Electronico"),2,IF(O334=1,VLOOKUP($C334&amp;"|"&amp;$B334&amp;"|"&amp;$D334,Empresas!$C$6:$CC$92,$G334+6+1,0),0))))</f>
        <v>0</v>
      </c>
      <c r="AG334" s="147">
        <f>IF(AND($I334="Si",P334=1),1,IF(AND($I334="Fisico",P334=1),1,IF(AND(P334=1,$I334="Electronico"),2,IF(P334=1,VLOOKUP($C334&amp;"|"&amp;$B334&amp;"|"&amp;$D334,Empresas!$C$6:$CC$92,$G334+6+1,0),0))))</f>
        <v>0</v>
      </c>
      <c r="AH334" s="147">
        <f>IF(AND($I334="Si",Q334=1),1,IF(AND($I334="Fisico",Q334=1),1,IF(AND(Q334=1,$I334="Electronico"),2,IF(Q334=1,VLOOKUP($C334&amp;"|"&amp;$B334&amp;"|"&amp;$D334,Empresas!$C$6:$CC$92,$G334+6+1,0),0))))</f>
        <v>0</v>
      </c>
      <c r="AI334" s="147">
        <f>IF(AND($I334="Si",R334=1),1,IF(AND($I334="Fisico",R334=1),1,IF(AND(R334=1,$I334="Electronico"),2,IF(R334=1,VLOOKUP($C334&amp;"|"&amp;$B334&amp;"|"&amp;$D334,Empresas!$C$6:$CC$92,$G334+6+1,0),0))))</f>
        <v>0</v>
      </c>
      <c r="AJ334" s="147">
        <f>IF(AND($I334="Si",S334=1),1,IF(AND($I334="Fisico",S334=1),1,IF(AND(S334=1,$I334="Electronico"),2,IF(S334=1,VLOOKUP($C334&amp;"|"&amp;$B334&amp;"|"&amp;$D334,Empresas!$C$6:$CC$92,$G334+6+1,0),0))))</f>
        <v>0</v>
      </c>
      <c r="AK334" s="147">
        <f>IF(AND($I334="Si",T334=1),1,IF(AND($I334="Fisico",T334=1),1,IF(AND(T334=1,$I334="Electronico"),2,IF(T334=1,VLOOKUP($C334&amp;"|"&amp;$B334&amp;"|"&amp;$D334,Empresas!$C$6:$CC$92,$G334+6+1,0),0))))</f>
        <v>0</v>
      </c>
      <c r="AL334" s="147">
        <f>IF(AND($I334="Si",U334=1),1,IF(AND($I334="Fisico",U334=1),1,IF(AND(U334=1,$I334="Electronico"),2,IF(U334=1,VLOOKUP($C334&amp;"|"&amp;$B334&amp;"|"&amp;$D334,Empresas!$C$6:$CC$92,$G334+6+1,0),0))))</f>
        <v>0</v>
      </c>
      <c r="AM334" s="149">
        <f t="shared" si="55"/>
        <v>0</v>
      </c>
      <c r="AN334" s="149">
        <f t="shared" si="56"/>
        <v>0</v>
      </c>
      <c r="AO334" s="152">
        <f t="shared" si="57"/>
        <v>0</v>
      </c>
    </row>
    <row r="335" spans="1:41" x14ac:dyDescent="0.25">
      <c r="A335" s="140" t="str">
        <f>VLOOKUP(D335,Empresas!$D$7:$F$91,3,0)</f>
        <v>Yulisa</v>
      </c>
      <c r="B335" s="141" t="str">
        <f>VLOOKUP(D335,Empresas!$D$7:$G$91,4,0)</f>
        <v>Mireya</v>
      </c>
      <c r="C335" s="141" t="s">
        <v>544</v>
      </c>
      <c r="D335" s="141" t="s">
        <v>199</v>
      </c>
      <c r="E335" s="141" t="str">
        <f>VLOOKUP(D335,Empresas!$D$7:$E$92,2,0)</f>
        <v>GERONIMO ESCOBAR URSULA</v>
      </c>
      <c r="F335" s="141" t="s">
        <v>175</v>
      </c>
      <c r="G335" s="142">
        <f t="shared" si="58"/>
        <v>53</v>
      </c>
      <c r="H335" s="142" t="str">
        <f>VLOOKUP(D335,Empresas!$D$6:$L$92,7,0)</f>
        <v>Mensual</v>
      </c>
      <c r="I335" s="141" t="str">
        <f>VLOOKUP(VLOOKUP(D335&amp;"|"&amp;B335,Empresas!$I$7:$CB$92,G335,0),Tablas!$A$8:$B$10,2,0)</f>
        <v>Fisico</v>
      </c>
      <c r="J335" s="78">
        <v>2</v>
      </c>
      <c r="K335" s="78">
        <v>2</v>
      </c>
      <c r="L335" s="78">
        <v>2</v>
      </c>
      <c r="M335" s="78">
        <v>2</v>
      </c>
      <c r="N335" s="78">
        <v>2</v>
      </c>
      <c r="O335" s="78">
        <v>2</v>
      </c>
      <c r="P335" s="78">
        <v>2</v>
      </c>
      <c r="Q335" s="78">
        <v>2</v>
      </c>
      <c r="R335" s="78"/>
      <c r="S335" s="78"/>
      <c r="T335" s="78"/>
      <c r="U335" s="78"/>
      <c r="V335" s="78" t="str">
        <f>VLOOKUP(D335,Empresas!$D$7:$CF$91,81,0)</f>
        <v>A</v>
      </c>
      <c r="W335" s="78" t="str">
        <f>VLOOKUP(D335,Empresas!$D$7:$M$91,10,0)</f>
        <v>Mype</v>
      </c>
      <c r="X335" s="69" t="str">
        <f t="shared" si="53"/>
        <v>SI</v>
      </c>
      <c r="Y335" s="153" t="str">
        <f t="shared" si="54"/>
        <v>Si aplica</v>
      </c>
      <c r="Z335" s="147">
        <f>IF(Y335="No aplica",0,IF(I335="no",0,IF(I335="No aplica",0,IF(I335="Si",1,IF(I335="Fisico",1,IF(I335="Electronico",2,VLOOKUP(C335&amp;"|"&amp;B335&amp;"|"&amp;D335,Empresas!$C$6:$CC$92,G335+6+1,0)))))))</f>
        <v>1</v>
      </c>
      <c r="AA335" s="147">
        <f>IF(AND($I335="Si",J335=1),1,IF(AND($I335="Fisico",J335=1),1,IF(AND(J335=1,$I335="Electronico"),2,IF(J335=1,VLOOKUP($C335&amp;"|"&amp;$B335&amp;"|"&amp;$D335,Empresas!$C$6:$CC$92,$G335+6+1,0),0))))</f>
        <v>0</v>
      </c>
      <c r="AB335" s="147">
        <f>IF(AND($I335="Si",K335=1),1,IF(AND($I335="Fisico",K335=1),1,IF(AND(K335=1,$I335="Electronico"),2,IF(K335=1,VLOOKUP($C335&amp;"|"&amp;$B335&amp;"|"&amp;$D335,Empresas!$C$6:$CC$92,$G335+6+1,0),0))))</f>
        <v>0</v>
      </c>
      <c r="AC335" s="147">
        <f>IF(AND($I335="Si",L335=1),1,IF(AND($I335="Fisico",L335=1),1,IF(AND(L335=1,$I335="Electronico"),2,IF(L335=1,VLOOKUP($C335&amp;"|"&amp;$B335&amp;"|"&amp;$D335,Empresas!$C$6:$CC$92,$G335+6+1,0),0))))</f>
        <v>0</v>
      </c>
      <c r="AD335" s="147">
        <f>IF(AND($I335="Si",M335=1),1,IF(AND($I335="Fisico",M335=1),1,IF(AND(M335=1,$I335="Electronico"),2,IF(M335=1,VLOOKUP($C335&amp;"|"&amp;$B335&amp;"|"&amp;$D335,Empresas!$C$6:$CC$92,$G335+6+1,0),0))))</f>
        <v>0</v>
      </c>
      <c r="AE335" s="147">
        <f>IF(AND($I335="Si",N335=1),1,IF(AND($I335="Fisico",N335=1),1,IF(AND(N335=1,$I335="Electronico"),2,IF(N335=1,VLOOKUP($C335&amp;"|"&amp;$B335&amp;"|"&amp;$D335,Empresas!$C$6:$CC$92,$G335+6+1,0),0))))</f>
        <v>0</v>
      </c>
      <c r="AF335" s="147">
        <f>IF(AND($I335="Si",O335=1),1,IF(AND($I335="Fisico",O335=1),1,IF(AND(O335=1,$I335="Electronico"),2,IF(O335=1,VLOOKUP($C335&amp;"|"&amp;$B335&amp;"|"&amp;$D335,Empresas!$C$6:$CC$92,$G335+6+1,0),0))))</f>
        <v>0</v>
      </c>
      <c r="AG335" s="147">
        <f>IF(AND($I335="Si",P335=1),1,IF(AND($I335="Fisico",P335=1),1,IF(AND(P335=1,$I335="Electronico"),2,IF(P335=1,VLOOKUP($C335&amp;"|"&amp;$B335&amp;"|"&amp;$D335,Empresas!$C$6:$CC$92,$G335+6+1,0),0))))</f>
        <v>0</v>
      </c>
      <c r="AH335" s="147">
        <f>IF(AND($I335="Si",Q335=1),1,IF(AND($I335="Fisico",Q335=1),1,IF(AND(Q335=1,$I335="Electronico"),2,IF(Q335=1,VLOOKUP($C335&amp;"|"&amp;$B335&amp;"|"&amp;$D335,Empresas!$C$6:$CC$92,$G335+6+1,0),0))))</f>
        <v>0</v>
      </c>
      <c r="AI335" s="147">
        <f>IF(AND($I335="Si",R335=1),1,IF(AND($I335="Fisico",R335=1),1,IF(AND(R335=1,$I335="Electronico"),2,IF(R335=1,VLOOKUP($C335&amp;"|"&amp;$B335&amp;"|"&amp;$D335,Empresas!$C$6:$CC$92,$G335+6+1,0),0))))</f>
        <v>0</v>
      </c>
      <c r="AJ335" s="147">
        <f>IF(AND($I335="Si",S335=1),1,IF(AND($I335="Fisico",S335=1),1,IF(AND(S335=1,$I335="Electronico"),2,IF(S335=1,VLOOKUP($C335&amp;"|"&amp;$B335&amp;"|"&amp;$D335,Empresas!$C$6:$CC$92,$G335+6+1,0),0))))</f>
        <v>0</v>
      </c>
      <c r="AK335" s="147">
        <f>IF(AND($I335="Si",T335=1),1,IF(AND($I335="Fisico",T335=1),1,IF(AND(T335=1,$I335="Electronico"),2,IF(T335=1,VLOOKUP($C335&amp;"|"&amp;$B335&amp;"|"&amp;$D335,Empresas!$C$6:$CC$92,$G335+6+1,0),0))))</f>
        <v>0</v>
      </c>
      <c r="AL335" s="147">
        <f>IF(AND($I335="Si",U335=1),1,IF(AND($I335="Fisico",U335=1),1,IF(AND(U335=1,$I335="Electronico"),2,IF(U335=1,VLOOKUP($C335&amp;"|"&amp;$B335&amp;"|"&amp;$D335,Empresas!$C$6:$CC$92,$G335+6+1,0),0))))</f>
        <v>0</v>
      </c>
      <c r="AM335" s="149">
        <f t="shared" si="55"/>
        <v>0</v>
      </c>
      <c r="AN335" s="149">
        <f t="shared" si="56"/>
        <v>8</v>
      </c>
      <c r="AO335" s="152">
        <f t="shared" si="57"/>
        <v>0</v>
      </c>
    </row>
    <row r="336" spans="1:41" x14ac:dyDescent="0.25">
      <c r="A336" s="140" t="str">
        <f>VLOOKUP(D336,Empresas!$D$7:$F$91,3,0)</f>
        <v>Yulisa</v>
      </c>
      <c r="B336" s="141" t="str">
        <f>VLOOKUP(D336,Empresas!$D$7:$G$91,4,0)</f>
        <v>Mireya</v>
      </c>
      <c r="C336" s="141" t="s">
        <v>544</v>
      </c>
      <c r="D336" s="141" t="s">
        <v>199</v>
      </c>
      <c r="E336" s="141" t="str">
        <f>VLOOKUP(D336,Empresas!$D$7:$E$92,2,0)</f>
        <v>GERONIMO ESCOBAR URSULA</v>
      </c>
      <c r="F336" s="141" t="s">
        <v>176</v>
      </c>
      <c r="G336" s="142">
        <f t="shared" si="58"/>
        <v>54</v>
      </c>
      <c r="H336" s="142" t="str">
        <f>VLOOKUP(D336,Empresas!$D$6:$L$92,7,0)</f>
        <v>Mensual</v>
      </c>
      <c r="I336" s="141" t="str">
        <f>VLOOKUP(VLOOKUP(D336&amp;"|"&amp;B336,Empresas!$I$7:$CB$92,G336,0),Tablas!$A$8:$B$10,2,0)</f>
        <v>No aplica</v>
      </c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 t="str">
        <f>VLOOKUP(D336,Empresas!$D$7:$CF$91,81,0)</f>
        <v>A</v>
      </c>
      <c r="W336" s="78" t="str">
        <f>VLOOKUP(D336,Empresas!$D$7:$M$91,10,0)</f>
        <v>Mype</v>
      </c>
      <c r="X336" s="69" t="str">
        <f t="shared" si="53"/>
        <v>SI</v>
      </c>
      <c r="Y336" s="153" t="str">
        <f t="shared" si="54"/>
        <v>No aplica</v>
      </c>
      <c r="Z336" s="147">
        <f>IF(Y336="No aplica",0,IF(I336="no",0,IF(I336="No aplica",0,IF(I336="Si",1,IF(I336="Fisico",1,IF(I336="Electronico",2,VLOOKUP(C336&amp;"|"&amp;B336&amp;"|"&amp;D336,Empresas!$C$6:$CC$92,G336+6+1,0)))))))</f>
        <v>0</v>
      </c>
      <c r="AA336" s="147">
        <f>IF(AND($I336="Si",J336=1),1,IF(AND($I336="Fisico",J336=1),1,IF(AND(J336=1,$I336="Electronico"),2,IF(J336=1,VLOOKUP($C336&amp;"|"&amp;$B336&amp;"|"&amp;$D336,Empresas!$C$6:$CC$92,$G336+6+1,0),0))))</f>
        <v>0</v>
      </c>
      <c r="AB336" s="147">
        <f>IF(AND($I336="Si",K336=1),1,IF(AND($I336="Fisico",K336=1),1,IF(AND(K336=1,$I336="Electronico"),2,IF(K336=1,VLOOKUP($C336&amp;"|"&amp;$B336&amp;"|"&amp;$D336,Empresas!$C$6:$CC$92,$G336+6+1,0),0))))</f>
        <v>0</v>
      </c>
      <c r="AC336" s="147">
        <f>IF(AND($I336="Si",L336=1),1,IF(AND($I336="Fisico",L336=1),1,IF(AND(L336=1,$I336="Electronico"),2,IF(L336=1,VLOOKUP($C336&amp;"|"&amp;$B336&amp;"|"&amp;$D336,Empresas!$C$6:$CC$92,$G336+6+1,0),0))))</f>
        <v>0</v>
      </c>
      <c r="AD336" s="147">
        <f>IF(AND($I336="Si",M336=1),1,IF(AND($I336="Fisico",M336=1),1,IF(AND(M336=1,$I336="Electronico"),2,IF(M336=1,VLOOKUP($C336&amp;"|"&amp;$B336&amp;"|"&amp;$D336,Empresas!$C$6:$CC$92,$G336+6+1,0),0))))</f>
        <v>0</v>
      </c>
      <c r="AE336" s="147">
        <f>IF(AND($I336="Si",N336=1),1,IF(AND($I336="Fisico",N336=1),1,IF(AND(N336=1,$I336="Electronico"),2,IF(N336=1,VLOOKUP($C336&amp;"|"&amp;$B336&amp;"|"&amp;$D336,Empresas!$C$6:$CC$92,$G336+6+1,0),0))))</f>
        <v>0</v>
      </c>
      <c r="AF336" s="147">
        <f>IF(AND($I336="Si",O336=1),1,IF(AND($I336="Fisico",O336=1),1,IF(AND(O336=1,$I336="Electronico"),2,IF(O336=1,VLOOKUP($C336&amp;"|"&amp;$B336&amp;"|"&amp;$D336,Empresas!$C$6:$CC$92,$G336+6+1,0),0))))</f>
        <v>0</v>
      </c>
      <c r="AG336" s="147">
        <f>IF(AND($I336="Si",P336=1),1,IF(AND($I336="Fisico",P336=1),1,IF(AND(P336=1,$I336="Electronico"),2,IF(P336=1,VLOOKUP($C336&amp;"|"&amp;$B336&amp;"|"&amp;$D336,Empresas!$C$6:$CC$92,$G336+6+1,0),0))))</f>
        <v>0</v>
      </c>
      <c r="AH336" s="147">
        <f>IF(AND($I336="Si",Q336=1),1,IF(AND($I336="Fisico",Q336=1),1,IF(AND(Q336=1,$I336="Electronico"),2,IF(Q336=1,VLOOKUP($C336&amp;"|"&amp;$B336&amp;"|"&amp;$D336,Empresas!$C$6:$CC$92,$G336+6+1,0),0))))</f>
        <v>0</v>
      </c>
      <c r="AI336" s="147">
        <f>IF(AND($I336="Si",R336=1),1,IF(AND($I336="Fisico",R336=1),1,IF(AND(R336=1,$I336="Electronico"),2,IF(R336=1,VLOOKUP($C336&amp;"|"&amp;$B336&amp;"|"&amp;$D336,Empresas!$C$6:$CC$92,$G336+6+1,0),0))))</f>
        <v>0</v>
      </c>
      <c r="AJ336" s="147">
        <f>IF(AND($I336="Si",S336=1),1,IF(AND($I336="Fisico",S336=1),1,IF(AND(S336=1,$I336="Electronico"),2,IF(S336=1,VLOOKUP($C336&amp;"|"&amp;$B336&amp;"|"&amp;$D336,Empresas!$C$6:$CC$92,$G336+6+1,0),0))))</f>
        <v>0</v>
      </c>
      <c r="AK336" s="147">
        <f>IF(AND($I336="Si",T336=1),1,IF(AND($I336="Fisico",T336=1),1,IF(AND(T336=1,$I336="Electronico"),2,IF(T336=1,VLOOKUP($C336&amp;"|"&amp;$B336&amp;"|"&amp;$D336,Empresas!$C$6:$CC$92,$G336+6+1,0),0))))</f>
        <v>0</v>
      </c>
      <c r="AL336" s="147">
        <f>IF(AND($I336="Si",U336=1),1,IF(AND($I336="Fisico",U336=1),1,IF(AND(U336=1,$I336="Electronico"),2,IF(U336=1,VLOOKUP($C336&amp;"|"&amp;$B336&amp;"|"&amp;$D336,Empresas!$C$6:$CC$92,$G336+6+1,0),0))))</f>
        <v>0</v>
      </c>
      <c r="AM336" s="149">
        <f t="shared" si="55"/>
        <v>0</v>
      </c>
      <c r="AN336" s="149">
        <f t="shared" si="56"/>
        <v>0</v>
      </c>
      <c r="AO336" s="152">
        <f t="shared" si="57"/>
        <v>0</v>
      </c>
    </row>
    <row r="337" spans="1:41" x14ac:dyDescent="0.25">
      <c r="A337" s="140" t="str">
        <f>VLOOKUP(D337,Empresas!$D$7:$F$91,3,0)</f>
        <v>Yulisa</v>
      </c>
      <c r="B337" s="141" t="str">
        <f>VLOOKUP(D337,Empresas!$D$7:$G$91,4,0)</f>
        <v>Mireya</v>
      </c>
      <c r="C337" s="141" t="s">
        <v>544</v>
      </c>
      <c r="D337" s="141" t="s">
        <v>199</v>
      </c>
      <c r="E337" s="141" t="str">
        <f>VLOOKUP(D337,Empresas!$D$7:$E$92,2,0)</f>
        <v>GERONIMO ESCOBAR URSULA</v>
      </c>
      <c r="F337" s="141" t="s">
        <v>177</v>
      </c>
      <c r="G337" s="142">
        <f t="shared" si="58"/>
        <v>55</v>
      </c>
      <c r="H337" s="142" t="str">
        <f>VLOOKUP(D337,Empresas!$D$6:$L$92,7,0)</f>
        <v>Mensual</v>
      </c>
      <c r="I337" s="141" t="str">
        <f>VLOOKUP(VLOOKUP(D337&amp;"|"&amp;B337,Empresas!$I$7:$CB$92,G337,0),Tablas!$A$8:$B$10,2,0)</f>
        <v>No aplica</v>
      </c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 t="str">
        <f>VLOOKUP(D337,Empresas!$D$7:$CF$91,81,0)</f>
        <v>A</v>
      </c>
      <c r="W337" s="78" t="str">
        <f>VLOOKUP(D337,Empresas!$D$7:$M$91,10,0)</f>
        <v>Mype</v>
      </c>
      <c r="X337" s="69" t="str">
        <f t="shared" si="53"/>
        <v>NO</v>
      </c>
      <c r="Y337" s="153" t="str">
        <f t="shared" si="54"/>
        <v>No aplica</v>
      </c>
      <c r="Z337" s="147">
        <f>IF(Y337="No aplica",0,IF(I337="no",0,IF(I337="No aplica",0,IF(I337="Si",1,IF(I337="Fisico",1,IF(I337="Electronico",2,VLOOKUP(C337&amp;"|"&amp;B337&amp;"|"&amp;D337,Empresas!$C$6:$CC$92,G337+6+1,0)))))))</f>
        <v>0</v>
      </c>
      <c r="AA337" s="147">
        <f>IF(AND($I337="Si",J337=1),1,IF(AND($I337="Fisico",J337=1),1,IF(AND(J337=1,$I337="Electronico"),2,IF(J337=1,VLOOKUP($C337&amp;"|"&amp;$B337&amp;"|"&amp;$D337,Empresas!$C$6:$CC$92,$G337+6+1,0),0))))</f>
        <v>0</v>
      </c>
      <c r="AB337" s="147">
        <f>IF(AND($I337="Si",K337=1),1,IF(AND($I337="Fisico",K337=1),1,IF(AND(K337=1,$I337="Electronico"),2,IF(K337=1,VLOOKUP($C337&amp;"|"&amp;$B337&amp;"|"&amp;$D337,Empresas!$C$6:$CC$92,$G337+6+1,0),0))))</f>
        <v>0</v>
      </c>
      <c r="AC337" s="147">
        <f>IF(AND($I337="Si",L337=1),1,IF(AND($I337="Fisico",L337=1),1,IF(AND(L337=1,$I337="Electronico"),2,IF(L337=1,VLOOKUP($C337&amp;"|"&amp;$B337&amp;"|"&amp;$D337,Empresas!$C$6:$CC$92,$G337+6+1,0),0))))</f>
        <v>0</v>
      </c>
      <c r="AD337" s="147">
        <f>IF(AND($I337="Si",M337=1),1,IF(AND($I337="Fisico",M337=1),1,IF(AND(M337=1,$I337="Electronico"),2,IF(M337=1,VLOOKUP($C337&amp;"|"&amp;$B337&amp;"|"&amp;$D337,Empresas!$C$6:$CC$92,$G337+6+1,0),0))))</f>
        <v>0</v>
      </c>
      <c r="AE337" s="147">
        <f>IF(AND($I337="Si",N337=1),1,IF(AND($I337="Fisico",N337=1),1,IF(AND(N337=1,$I337="Electronico"),2,IF(N337=1,VLOOKUP($C337&amp;"|"&amp;$B337&amp;"|"&amp;$D337,Empresas!$C$6:$CC$92,$G337+6+1,0),0))))</f>
        <v>0</v>
      </c>
      <c r="AF337" s="147">
        <f>IF(AND($I337="Si",O337=1),1,IF(AND($I337="Fisico",O337=1),1,IF(AND(O337=1,$I337="Electronico"),2,IF(O337=1,VLOOKUP($C337&amp;"|"&amp;$B337&amp;"|"&amp;$D337,Empresas!$C$6:$CC$92,$G337+6+1,0),0))))</f>
        <v>0</v>
      </c>
      <c r="AG337" s="147">
        <f>IF(AND($I337="Si",P337=1),1,IF(AND($I337="Fisico",P337=1),1,IF(AND(P337=1,$I337="Electronico"),2,IF(P337=1,VLOOKUP($C337&amp;"|"&amp;$B337&amp;"|"&amp;$D337,Empresas!$C$6:$CC$92,$G337+6+1,0),0))))</f>
        <v>0</v>
      </c>
      <c r="AH337" s="147">
        <f>IF(AND($I337="Si",Q337=1),1,IF(AND($I337="Fisico",Q337=1),1,IF(AND(Q337=1,$I337="Electronico"),2,IF(Q337=1,VLOOKUP($C337&amp;"|"&amp;$B337&amp;"|"&amp;$D337,Empresas!$C$6:$CC$92,$G337+6+1,0),0))))</f>
        <v>0</v>
      </c>
      <c r="AI337" s="147">
        <f>IF(AND($I337="Si",R337=1),1,IF(AND($I337="Fisico",R337=1),1,IF(AND(R337=1,$I337="Electronico"),2,IF(R337=1,VLOOKUP($C337&amp;"|"&amp;$B337&amp;"|"&amp;$D337,Empresas!$C$6:$CC$92,$G337+6+1,0),0))))</f>
        <v>0</v>
      </c>
      <c r="AJ337" s="147">
        <f>IF(AND($I337="Si",S337=1),1,IF(AND($I337="Fisico",S337=1),1,IF(AND(S337=1,$I337="Electronico"),2,IF(S337=1,VLOOKUP($C337&amp;"|"&amp;$B337&amp;"|"&amp;$D337,Empresas!$C$6:$CC$92,$G337+6+1,0),0))))</f>
        <v>0</v>
      </c>
      <c r="AK337" s="147">
        <f>IF(AND($I337="Si",T337=1),1,IF(AND($I337="Fisico",T337=1),1,IF(AND(T337=1,$I337="Electronico"),2,IF(T337=1,VLOOKUP($C337&amp;"|"&amp;$B337&amp;"|"&amp;$D337,Empresas!$C$6:$CC$92,$G337+6+1,0),0))))</f>
        <v>0</v>
      </c>
      <c r="AL337" s="147">
        <f>IF(AND($I337="Si",U337=1),1,IF(AND($I337="Fisico",U337=1),1,IF(AND(U337=1,$I337="Electronico"),2,IF(U337=1,VLOOKUP($C337&amp;"|"&amp;$B337&amp;"|"&amp;$D337,Empresas!$C$6:$CC$92,$G337+6+1,0),0))))</f>
        <v>0</v>
      </c>
      <c r="AM337" s="149">
        <f t="shared" si="55"/>
        <v>0</v>
      </c>
      <c r="AN337" s="149">
        <f t="shared" si="56"/>
        <v>0</v>
      </c>
      <c r="AO337" s="152">
        <f t="shared" si="57"/>
        <v>0</v>
      </c>
    </row>
    <row r="338" spans="1:41" x14ac:dyDescent="0.25">
      <c r="A338" s="140" t="str">
        <f>VLOOKUP(D338,Empresas!$D$7:$F$91,3,0)</f>
        <v>Yulisa</v>
      </c>
      <c r="B338" s="141" t="str">
        <f>VLOOKUP(D338,Empresas!$D$7:$G$91,4,0)</f>
        <v>Mireya</v>
      </c>
      <c r="C338" s="141" t="s">
        <v>544</v>
      </c>
      <c r="D338" s="141" t="s">
        <v>199</v>
      </c>
      <c r="E338" s="141" t="str">
        <f>VLOOKUP(D338,Empresas!$D$7:$E$92,2,0)</f>
        <v>GERONIMO ESCOBAR URSULA</v>
      </c>
      <c r="F338" s="141" t="s">
        <v>178</v>
      </c>
      <c r="G338" s="142">
        <f t="shared" si="58"/>
        <v>56</v>
      </c>
      <c r="H338" s="142" t="str">
        <f>VLOOKUP(D338,Empresas!$D$6:$L$92,7,0)</f>
        <v>Mensual</v>
      </c>
      <c r="I338" s="141" t="str">
        <f>VLOOKUP(VLOOKUP(D338&amp;"|"&amp;B338,Empresas!$I$7:$CB$92,G338,0),Tablas!$A$8:$B$10,2,0)</f>
        <v>No aplica</v>
      </c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 t="str">
        <f>VLOOKUP(D338,Empresas!$D$7:$CF$91,81,0)</f>
        <v>A</v>
      </c>
      <c r="W338" s="78" t="str">
        <f>VLOOKUP(D338,Empresas!$D$7:$M$91,10,0)</f>
        <v>Mype</v>
      </c>
      <c r="X338" s="69" t="str">
        <f t="shared" si="53"/>
        <v>SI</v>
      </c>
      <c r="Y338" s="153" t="str">
        <f t="shared" si="54"/>
        <v>No aplica</v>
      </c>
      <c r="Z338" s="147">
        <f>IF(Y338="No aplica",0,IF(I338="no",0,IF(I338="No aplica",0,IF(I338="Si",1,IF(I338="Fisico",1,IF(I338="Electronico",2,VLOOKUP(C338&amp;"|"&amp;B338&amp;"|"&amp;D338,Empresas!$C$6:$CC$92,G338+6+1,0)))))))</f>
        <v>0</v>
      </c>
      <c r="AA338" s="147">
        <f>IF(AND($I338="Si",J338=1),1,IF(AND($I338="Fisico",J338=1),1,IF(AND(J338=1,$I338="Electronico"),2,IF(J338=1,VLOOKUP($C338&amp;"|"&amp;$B338&amp;"|"&amp;$D338,Empresas!$C$6:$CC$92,$G338+6+1,0),0))))</f>
        <v>0</v>
      </c>
      <c r="AB338" s="147">
        <f>IF(AND($I338="Si",K338=1),1,IF(AND($I338="Fisico",K338=1),1,IF(AND(K338=1,$I338="Electronico"),2,IF(K338=1,VLOOKUP($C338&amp;"|"&amp;$B338&amp;"|"&amp;$D338,Empresas!$C$6:$CC$92,$G338+6+1,0),0))))</f>
        <v>0</v>
      </c>
      <c r="AC338" s="147">
        <f>IF(AND($I338="Si",L338=1),1,IF(AND($I338="Fisico",L338=1),1,IF(AND(L338=1,$I338="Electronico"),2,IF(L338=1,VLOOKUP($C338&amp;"|"&amp;$B338&amp;"|"&amp;$D338,Empresas!$C$6:$CC$92,$G338+6+1,0),0))))</f>
        <v>0</v>
      </c>
      <c r="AD338" s="147">
        <f>IF(AND($I338="Si",M338=1),1,IF(AND($I338="Fisico",M338=1),1,IF(AND(M338=1,$I338="Electronico"),2,IF(M338=1,VLOOKUP($C338&amp;"|"&amp;$B338&amp;"|"&amp;$D338,Empresas!$C$6:$CC$92,$G338+6+1,0),0))))</f>
        <v>0</v>
      </c>
      <c r="AE338" s="147">
        <f>IF(AND($I338="Si",N338=1),1,IF(AND($I338="Fisico",N338=1),1,IF(AND(N338=1,$I338="Electronico"),2,IF(N338=1,VLOOKUP($C338&amp;"|"&amp;$B338&amp;"|"&amp;$D338,Empresas!$C$6:$CC$92,$G338+6+1,0),0))))</f>
        <v>0</v>
      </c>
      <c r="AF338" s="147">
        <f>IF(AND($I338="Si",O338=1),1,IF(AND($I338="Fisico",O338=1),1,IF(AND(O338=1,$I338="Electronico"),2,IF(O338=1,VLOOKUP($C338&amp;"|"&amp;$B338&amp;"|"&amp;$D338,Empresas!$C$6:$CC$92,$G338+6+1,0),0))))</f>
        <v>0</v>
      </c>
      <c r="AG338" s="147">
        <f>IF(AND($I338="Si",P338=1),1,IF(AND($I338="Fisico",P338=1),1,IF(AND(P338=1,$I338="Electronico"),2,IF(P338=1,VLOOKUP($C338&amp;"|"&amp;$B338&amp;"|"&amp;$D338,Empresas!$C$6:$CC$92,$G338+6+1,0),0))))</f>
        <v>0</v>
      </c>
      <c r="AH338" s="147">
        <f>IF(AND($I338="Si",Q338=1),1,IF(AND($I338="Fisico",Q338=1),1,IF(AND(Q338=1,$I338="Electronico"),2,IF(Q338=1,VLOOKUP($C338&amp;"|"&amp;$B338&amp;"|"&amp;$D338,Empresas!$C$6:$CC$92,$G338+6+1,0),0))))</f>
        <v>0</v>
      </c>
      <c r="AI338" s="147">
        <f>IF(AND($I338="Si",R338=1),1,IF(AND($I338="Fisico",R338=1),1,IF(AND(R338=1,$I338="Electronico"),2,IF(R338=1,VLOOKUP($C338&amp;"|"&amp;$B338&amp;"|"&amp;$D338,Empresas!$C$6:$CC$92,$G338+6+1,0),0))))</f>
        <v>0</v>
      </c>
      <c r="AJ338" s="147">
        <f>IF(AND($I338="Si",S338=1),1,IF(AND($I338="Fisico",S338=1),1,IF(AND(S338=1,$I338="Electronico"),2,IF(S338=1,VLOOKUP($C338&amp;"|"&amp;$B338&amp;"|"&amp;$D338,Empresas!$C$6:$CC$92,$G338+6+1,0),0))))</f>
        <v>0</v>
      </c>
      <c r="AK338" s="147">
        <f>IF(AND($I338="Si",T338=1),1,IF(AND($I338="Fisico",T338=1),1,IF(AND(T338=1,$I338="Electronico"),2,IF(T338=1,VLOOKUP($C338&amp;"|"&amp;$B338&amp;"|"&amp;$D338,Empresas!$C$6:$CC$92,$G338+6+1,0),0))))</f>
        <v>0</v>
      </c>
      <c r="AL338" s="147">
        <f>IF(AND($I338="Si",U338=1),1,IF(AND($I338="Fisico",U338=1),1,IF(AND(U338=1,$I338="Electronico"),2,IF(U338=1,VLOOKUP($C338&amp;"|"&amp;$B338&amp;"|"&amp;$D338,Empresas!$C$6:$CC$92,$G338+6+1,0),0))))</f>
        <v>0</v>
      </c>
      <c r="AM338" s="149">
        <f t="shared" si="55"/>
        <v>0</v>
      </c>
      <c r="AN338" s="149">
        <f t="shared" si="56"/>
        <v>0</v>
      </c>
      <c r="AO338" s="152">
        <f t="shared" si="57"/>
        <v>0</v>
      </c>
    </row>
    <row r="339" spans="1:41" x14ac:dyDescent="0.25">
      <c r="A339" s="140" t="str">
        <f>VLOOKUP(D339,Empresas!$D$7:$F$91,3,0)</f>
        <v>Yulisa</v>
      </c>
      <c r="B339" s="141" t="str">
        <f>VLOOKUP(D339,Empresas!$D$7:$G$91,4,0)</f>
        <v>Mireya</v>
      </c>
      <c r="C339" s="141" t="s">
        <v>544</v>
      </c>
      <c r="D339" s="141" t="s">
        <v>199</v>
      </c>
      <c r="E339" s="141" t="str">
        <f>VLOOKUP(D339,Empresas!$D$7:$E$92,2,0)</f>
        <v>GERONIMO ESCOBAR URSULA</v>
      </c>
      <c r="F339" s="141" t="s">
        <v>179</v>
      </c>
      <c r="G339" s="142">
        <f t="shared" si="58"/>
        <v>57</v>
      </c>
      <c r="H339" s="142" t="str">
        <f>VLOOKUP(D339,Empresas!$D$6:$L$92,7,0)</f>
        <v>Mensual</v>
      </c>
      <c r="I339" s="141" t="str">
        <f>VLOOKUP(VLOOKUP(D339&amp;"|"&amp;B339,Empresas!$I$7:$CB$92,G339,0),Tablas!$A$8:$B$10,2,0)</f>
        <v>No aplica</v>
      </c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 t="str">
        <f>VLOOKUP(D339,Empresas!$D$7:$CF$91,81,0)</f>
        <v>A</v>
      </c>
      <c r="W339" s="78" t="str">
        <f>VLOOKUP(D339,Empresas!$D$7:$M$91,10,0)</f>
        <v>Mype</v>
      </c>
      <c r="X339" s="69" t="str">
        <f t="shared" si="53"/>
        <v>NO</v>
      </c>
      <c r="Y339" s="153" t="str">
        <f t="shared" si="54"/>
        <v>No aplica</v>
      </c>
      <c r="Z339" s="147">
        <f>IF(Y339="No aplica",0,IF(I339="no",0,IF(I339="No aplica",0,IF(I339="Si",1,IF(I339="Fisico",1,IF(I339="Electronico",2,VLOOKUP(C339&amp;"|"&amp;B339&amp;"|"&amp;D339,Empresas!$C$6:$CC$92,G339+6+1,0)))))))</f>
        <v>0</v>
      </c>
      <c r="AA339" s="147">
        <f>IF(AND($I339="Si",J339=1),1,IF(AND($I339="Fisico",J339=1),1,IF(AND(J339=1,$I339="Electronico"),2,IF(J339=1,VLOOKUP($C339&amp;"|"&amp;$B339&amp;"|"&amp;$D339,Empresas!$C$6:$CC$92,$G339+6+1,0),0))))</f>
        <v>0</v>
      </c>
      <c r="AB339" s="147">
        <f>IF(AND($I339="Si",K339=1),1,IF(AND($I339="Fisico",K339=1),1,IF(AND(K339=1,$I339="Electronico"),2,IF(K339=1,VLOOKUP($C339&amp;"|"&amp;$B339&amp;"|"&amp;$D339,Empresas!$C$6:$CC$92,$G339+6+1,0),0))))</f>
        <v>0</v>
      </c>
      <c r="AC339" s="147">
        <f>IF(AND($I339="Si",L339=1),1,IF(AND($I339="Fisico",L339=1),1,IF(AND(L339=1,$I339="Electronico"),2,IF(L339=1,VLOOKUP($C339&amp;"|"&amp;$B339&amp;"|"&amp;$D339,Empresas!$C$6:$CC$92,$G339+6+1,0),0))))</f>
        <v>0</v>
      </c>
      <c r="AD339" s="147">
        <f>IF(AND($I339="Si",M339=1),1,IF(AND($I339="Fisico",M339=1),1,IF(AND(M339=1,$I339="Electronico"),2,IF(M339=1,VLOOKUP($C339&amp;"|"&amp;$B339&amp;"|"&amp;$D339,Empresas!$C$6:$CC$92,$G339+6+1,0),0))))</f>
        <v>0</v>
      </c>
      <c r="AE339" s="147">
        <f>IF(AND($I339="Si",N339=1),1,IF(AND($I339="Fisico",N339=1),1,IF(AND(N339=1,$I339="Electronico"),2,IF(N339=1,VLOOKUP($C339&amp;"|"&amp;$B339&amp;"|"&amp;$D339,Empresas!$C$6:$CC$92,$G339+6+1,0),0))))</f>
        <v>0</v>
      </c>
      <c r="AF339" s="147">
        <f>IF(AND($I339="Si",O339=1),1,IF(AND($I339="Fisico",O339=1),1,IF(AND(O339=1,$I339="Electronico"),2,IF(O339=1,VLOOKUP($C339&amp;"|"&amp;$B339&amp;"|"&amp;$D339,Empresas!$C$6:$CC$92,$G339+6+1,0),0))))</f>
        <v>0</v>
      </c>
      <c r="AG339" s="147">
        <f>IF(AND($I339="Si",P339=1),1,IF(AND($I339="Fisico",P339=1),1,IF(AND(P339=1,$I339="Electronico"),2,IF(P339=1,VLOOKUP($C339&amp;"|"&amp;$B339&amp;"|"&amp;$D339,Empresas!$C$6:$CC$92,$G339+6+1,0),0))))</f>
        <v>0</v>
      </c>
      <c r="AH339" s="147">
        <f>IF(AND($I339="Si",Q339=1),1,IF(AND($I339="Fisico",Q339=1),1,IF(AND(Q339=1,$I339="Electronico"),2,IF(Q339=1,VLOOKUP($C339&amp;"|"&amp;$B339&amp;"|"&amp;$D339,Empresas!$C$6:$CC$92,$G339+6+1,0),0))))</f>
        <v>0</v>
      </c>
      <c r="AI339" s="147">
        <f>IF(AND($I339="Si",R339=1),1,IF(AND($I339="Fisico",R339=1),1,IF(AND(R339=1,$I339="Electronico"),2,IF(R339=1,VLOOKUP($C339&amp;"|"&amp;$B339&amp;"|"&amp;$D339,Empresas!$C$6:$CC$92,$G339+6+1,0),0))))</f>
        <v>0</v>
      </c>
      <c r="AJ339" s="147">
        <f>IF(AND($I339="Si",S339=1),1,IF(AND($I339="Fisico",S339=1),1,IF(AND(S339=1,$I339="Electronico"),2,IF(S339=1,VLOOKUP($C339&amp;"|"&amp;$B339&amp;"|"&amp;$D339,Empresas!$C$6:$CC$92,$G339+6+1,0),0))))</f>
        <v>0</v>
      </c>
      <c r="AK339" s="147">
        <f>IF(AND($I339="Si",T339=1),1,IF(AND($I339="Fisico",T339=1),1,IF(AND(T339=1,$I339="Electronico"),2,IF(T339=1,VLOOKUP($C339&amp;"|"&amp;$B339&amp;"|"&amp;$D339,Empresas!$C$6:$CC$92,$G339+6+1,0),0))))</f>
        <v>0</v>
      </c>
      <c r="AL339" s="147">
        <f>IF(AND($I339="Si",U339=1),1,IF(AND($I339="Fisico",U339=1),1,IF(AND(U339=1,$I339="Electronico"),2,IF(U339=1,VLOOKUP($C339&amp;"|"&amp;$B339&amp;"|"&amp;$D339,Empresas!$C$6:$CC$92,$G339+6+1,0),0))))</f>
        <v>0</v>
      </c>
      <c r="AM339" s="149">
        <f t="shared" si="55"/>
        <v>0</v>
      </c>
      <c r="AN339" s="149">
        <f t="shared" si="56"/>
        <v>0</v>
      </c>
      <c r="AO339" s="152">
        <f t="shared" si="57"/>
        <v>0</v>
      </c>
    </row>
    <row r="340" spans="1:41" x14ac:dyDescent="0.25">
      <c r="A340" s="140" t="str">
        <f>VLOOKUP(D340,Empresas!$D$7:$F$91,3,0)</f>
        <v>Yulisa</v>
      </c>
      <c r="B340" s="141" t="str">
        <f>VLOOKUP(D340,Empresas!$D$7:$G$91,4,0)</f>
        <v>Mireya</v>
      </c>
      <c r="C340" s="141" t="s">
        <v>544</v>
      </c>
      <c r="D340" s="141" t="s">
        <v>199</v>
      </c>
      <c r="E340" s="141" t="str">
        <f>VLOOKUP(D340,Empresas!$D$7:$E$92,2,0)</f>
        <v>GERONIMO ESCOBAR URSULA</v>
      </c>
      <c r="F340" s="141" t="s">
        <v>180</v>
      </c>
      <c r="G340" s="142">
        <f t="shared" si="58"/>
        <v>58</v>
      </c>
      <c r="H340" s="142" t="str">
        <f>VLOOKUP(D340,Empresas!$D$6:$L$92,7,0)</f>
        <v>Mensual</v>
      </c>
      <c r="I340" s="141" t="str">
        <f>VLOOKUP(VLOOKUP(D340&amp;"|"&amp;B340,Empresas!$I$7:$CB$92,G340,0),Tablas!$A$8:$B$10,2,0)</f>
        <v>No aplica</v>
      </c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 t="str">
        <f>VLOOKUP(D340,Empresas!$D$7:$CF$91,81,0)</f>
        <v>A</v>
      </c>
      <c r="W340" s="78" t="str">
        <f>VLOOKUP(D340,Empresas!$D$7:$M$91,10,0)</f>
        <v>Mype</v>
      </c>
      <c r="X340" s="69" t="str">
        <f t="shared" si="53"/>
        <v>NO</v>
      </c>
      <c r="Y340" s="153" t="str">
        <f t="shared" si="54"/>
        <v>No aplica</v>
      </c>
      <c r="Z340" s="147">
        <f>IF(Y340="No aplica",0,IF(I340="no",0,IF(I340="No aplica",0,IF(I340="Si",1,IF(I340="Fisico",1,IF(I340="Electronico",2,VLOOKUP(C340&amp;"|"&amp;B340&amp;"|"&amp;D340,Empresas!$C$6:$CC$92,G340+6+1,0)))))))</f>
        <v>0</v>
      </c>
      <c r="AA340" s="147">
        <f>IF(AND($I340="Si",J340=1),1,IF(AND($I340="Fisico",J340=1),1,IF(AND(J340=1,$I340="Electronico"),2,IF(J340=1,VLOOKUP($C340&amp;"|"&amp;$B340&amp;"|"&amp;$D340,Empresas!$C$6:$CC$92,$G340+6+1,0),0))))</f>
        <v>0</v>
      </c>
      <c r="AB340" s="147">
        <f>IF(AND($I340="Si",K340=1),1,IF(AND($I340="Fisico",K340=1),1,IF(AND(K340=1,$I340="Electronico"),2,IF(K340=1,VLOOKUP($C340&amp;"|"&amp;$B340&amp;"|"&amp;$D340,Empresas!$C$6:$CC$92,$G340+6+1,0),0))))</f>
        <v>0</v>
      </c>
      <c r="AC340" s="147">
        <f>IF(AND($I340="Si",L340=1),1,IF(AND($I340="Fisico",L340=1),1,IF(AND(L340=1,$I340="Electronico"),2,IF(L340=1,VLOOKUP($C340&amp;"|"&amp;$B340&amp;"|"&amp;$D340,Empresas!$C$6:$CC$92,$G340+6+1,0),0))))</f>
        <v>0</v>
      </c>
      <c r="AD340" s="147">
        <f>IF(AND($I340="Si",M340=1),1,IF(AND($I340="Fisico",M340=1),1,IF(AND(M340=1,$I340="Electronico"),2,IF(M340=1,VLOOKUP($C340&amp;"|"&amp;$B340&amp;"|"&amp;$D340,Empresas!$C$6:$CC$92,$G340+6+1,0),0))))</f>
        <v>0</v>
      </c>
      <c r="AE340" s="147">
        <f>IF(AND($I340="Si",N340=1),1,IF(AND($I340="Fisico",N340=1),1,IF(AND(N340=1,$I340="Electronico"),2,IF(N340=1,VLOOKUP($C340&amp;"|"&amp;$B340&amp;"|"&amp;$D340,Empresas!$C$6:$CC$92,$G340+6+1,0),0))))</f>
        <v>0</v>
      </c>
      <c r="AF340" s="147">
        <f>IF(AND($I340="Si",O340=1),1,IF(AND($I340="Fisico",O340=1),1,IF(AND(O340=1,$I340="Electronico"),2,IF(O340=1,VLOOKUP($C340&amp;"|"&amp;$B340&amp;"|"&amp;$D340,Empresas!$C$6:$CC$92,$G340+6+1,0),0))))</f>
        <v>0</v>
      </c>
      <c r="AG340" s="147">
        <f>IF(AND($I340="Si",P340=1),1,IF(AND($I340="Fisico",P340=1),1,IF(AND(P340=1,$I340="Electronico"),2,IF(P340=1,VLOOKUP($C340&amp;"|"&amp;$B340&amp;"|"&amp;$D340,Empresas!$C$6:$CC$92,$G340+6+1,0),0))))</f>
        <v>0</v>
      </c>
      <c r="AH340" s="147">
        <f>IF(AND($I340="Si",Q340=1),1,IF(AND($I340="Fisico",Q340=1),1,IF(AND(Q340=1,$I340="Electronico"),2,IF(Q340=1,VLOOKUP($C340&amp;"|"&amp;$B340&amp;"|"&amp;$D340,Empresas!$C$6:$CC$92,$G340+6+1,0),0))))</f>
        <v>0</v>
      </c>
      <c r="AI340" s="147">
        <f>IF(AND($I340="Si",R340=1),1,IF(AND($I340="Fisico",R340=1),1,IF(AND(R340=1,$I340="Electronico"),2,IF(R340=1,VLOOKUP($C340&amp;"|"&amp;$B340&amp;"|"&amp;$D340,Empresas!$C$6:$CC$92,$G340+6+1,0),0))))</f>
        <v>0</v>
      </c>
      <c r="AJ340" s="147">
        <f>IF(AND($I340="Si",S340=1),1,IF(AND($I340="Fisico",S340=1),1,IF(AND(S340=1,$I340="Electronico"),2,IF(S340=1,VLOOKUP($C340&amp;"|"&amp;$B340&amp;"|"&amp;$D340,Empresas!$C$6:$CC$92,$G340+6+1,0),0))))</f>
        <v>0</v>
      </c>
      <c r="AK340" s="147">
        <f>IF(AND($I340="Si",T340=1),1,IF(AND($I340="Fisico",T340=1),1,IF(AND(T340=1,$I340="Electronico"),2,IF(T340=1,VLOOKUP($C340&amp;"|"&amp;$B340&amp;"|"&amp;$D340,Empresas!$C$6:$CC$92,$G340+6+1,0),0))))</f>
        <v>0</v>
      </c>
      <c r="AL340" s="147">
        <f>IF(AND($I340="Si",U340=1),1,IF(AND($I340="Fisico",U340=1),1,IF(AND(U340=1,$I340="Electronico"),2,IF(U340=1,VLOOKUP($C340&amp;"|"&amp;$B340&amp;"|"&amp;$D340,Empresas!$C$6:$CC$92,$G340+6+1,0),0))))</f>
        <v>0</v>
      </c>
      <c r="AM340" s="149">
        <f t="shared" si="55"/>
        <v>0</v>
      </c>
      <c r="AN340" s="149">
        <f t="shared" si="56"/>
        <v>0</v>
      </c>
      <c r="AO340" s="152">
        <f t="shared" si="57"/>
        <v>0</v>
      </c>
    </row>
    <row r="341" spans="1:41" x14ac:dyDescent="0.25">
      <c r="A341" s="140" t="str">
        <f>VLOOKUP(D341,Empresas!$D$7:$F$91,3,0)</f>
        <v>Yulisa</v>
      </c>
      <c r="B341" s="141" t="str">
        <f>VLOOKUP(D341,Empresas!$D$7:$G$91,4,0)</f>
        <v>Mireya</v>
      </c>
      <c r="C341" s="141" t="s">
        <v>544</v>
      </c>
      <c r="D341" s="141" t="s">
        <v>199</v>
      </c>
      <c r="E341" s="141" t="str">
        <f>VLOOKUP(D341,Empresas!$D$7:$E$92,2,0)</f>
        <v>GERONIMO ESCOBAR URSULA</v>
      </c>
      <c r="F341" s="141" t="s">
        <v>181</v>
      </c>
      <c r="G341" s="142">
        <f t="shared" si="58"/>
        <v>59</v>
      </c>
      <c r="H341" s="142" t="str">
        <f>VLOOKUP(D341,Empresas!$D$6:$L$92,7,0)</f>
        <v>Mensual</v>
      </c>
      <c r="I341" s="141" t="str">
        <f>VLOOKUP(VLOOKUP(D341&amp;"|"&amp;B341,Empresas!$I$7:$CB$92,G341,0),Tablas!$A$8:$B$10,2,0)</f>
        <v>No aplica</v>
      </c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 t="str">
        <f>VLOOKUP(D341,Empresas!$D$7:$CF$91,81,0)</f>
        <v>A</v>
      </c>
      <c r="W341" s="78" t="str">
        <f>VLOOKUP(D341,Empresas!$D$7:$M$91,10,0)</f>
        <v>Mype</v>
      </c>
      <c r="X341" s="69" t="str">
        <f t="shared" si="53"/>
        <v>NO</v>
      </c>
      <c r="Y341" s="153" t="str">
        <f t="shared" si="54"/>
        <v>No aplica</v>
      </c>
      <c r="Z341" s="147">
        <f>IF(Y341="No aplica",0,IF(I341="no",0,IF(I341="No aplica",0,IF(I341="Si",1,IF(I341="Fisico",1,IF(I341="Electronico",2,VLOOKUP(C341&amp;"|"&amp;B341&amp;"|"&amp;D341,Empresas!$C$6:$CC$92,G341+6+1,0)))))))</f>
        <v>0</v>
      </c>
      <c r="AA341" s="147">
        <f>IF(AND($I341="Si",J341=1),1,IF(AND($I341="Fisico",J341=1),1,IF(AND(J341=1,$I341="Electronico"),2,IF(J341=1,VLOOKUP($C341&amp;"|"&amp;$B341&amp;"|"&amp;$D341,Empresas!$C$6:$CC$92,$G341+6+1,0),0))))</f>
        <v>0</v>
      </c>
      <c r="AB341" s="147">
        <f>IF(AND($I341="Si",K341=1),1,IF(AND($I341="Fisico",K341=1),1,IF(AND(K341=1,$I341="Electronico"),2,IF(K341=1,VLOOKUP($C341&amp;"|"&amp;$B341&amp;"|"&amp;$D341,Empresas!$C$6:$CC$92,$G341+6+1,0),0))))</f>
        <v>0</v>
      </c>
      <c r="AC341" s="147">
        <f>IF(AND($I341="Si",L341=1),1,IF(AND($I341="Fisico",L341=1),1,IF(AND(L341=1,$I341="Electronico"),2,IF(L341=1,VLOOKUP($C341&amp;"|"&amp;$B341&amp;"|"&amp;$D341,Empresas!$C$6:$CC$92,$G341+6+1,0),0))))</f>
        <v>0</v>
      </c>
      <c r="AD341" s="147">
        <f>IF(AND($I341="Si",M341=1),1,IF(AND($I341="Fisico",M341=1),1,IF(AND(M341=1,$I341="Electronico"),2,IF(M341=1,VLOOKUP($C341&amp;"|"&amp;$B341&amp;"|"&amp;$D341,Empresas!$C$6:$CC$92,$G341+6+1,0),0))))</f>
        <v>0</v>
      </c>
      <c r="AE341" s="147">
        <f>IF(AND($I341="Si",N341=1),1,IF(AND($I341="Fisico",N341=1),1,IF(AND(N341=1,$I341="Electronico"),2,IF(N341=1,VLOOKUP($C341&amp;"|"&amp;$B341&amp;"|"&amp;$D341,Empresas!$C$6:$CC$92,$G341+6+1,0),0))))</f>
        <v>0</v>
      </c>
      <c r="AF341" s="147">
        <f>IF(AND($I341="Si",O341=1),1,IF(AND($I341="Fisico",O341=1),1,IF(AND(O341=1,$I341="Electronico"),2,IF(O341=1,VLOOKUP($C341&amp;"|"&amp;$B341&amp;"|"&amp;$D341,Empresas!$C$6:$CC$92,$G341+6+1,0),0))))</f>
        <v>0</v>
      </c>
      <c r="AG341" s="147">
        <f>IF(AND($I341="Si",P341=1),1,IF(AND($I341="Fisico",P341=1),1,IF(AND(P341=1,$I341="Electronico"),2,IF(P341=1,VLOOKUP($C341&amp;"|"&amp;$B341&amp;"|"&amp;$D341,Empresas!$C$6:$CC$92,$G341+6+1,0),0))))</f>
        <v>0</v>
      </c>
      <c r="AH341" s="147">
        <f>IF(AND($I341="Si",Q341=1),1,IF(AND($I341="Fisico",Q341=1),1,IF(AND(Q341=1,$I341="Electronico"),2,IF(Q341=1,VLOOKUP($C341&amp;"|"&amp;$B341&amp;"|"&amp;$D341,Empresas!$C$6:$CC$92,$G341+6+1,0),0))))</f>
        <v>0</v>
      </c>
      <c r="AI341" s="147">
        <f>IF(AND($I341="Si",R341=1),1,IF(AND($I341="Fisico",R341=1),1,IF(AND(R341=1,$I341="Electronico"),2,IF(R341=1,VLOOKUP($C341&amp;"|"&amp;$B341&amp;"|"&amp;$D341,Empresas!$C$6:$CC$92,$G341+6+1,0),0))))</f>
        <v>0</v>
      </c>
      <c r="AJ341" s="147">
        <f>IF(AND($I341="Si",S341=1),1,IF(AND($I341="Fisico",S341=1),1,IF(AND(S341=1,$I341="Electronico"),2,IF(S341=1,VLOOKUP($C341&amp;"|"&amp;$B341&amp;"|"&amp;$D341,Empresas!$C$6:$CC$92,$G341+6+1,0),0))))</f>
        <v>0</v>
      </c>
      <c r="AK341" s="147">
        <f>IF(AND($I341="Si",T341=1),1,IF(AND($I341="Fisico",T341=1),1,IF(AND(T341=1,$I341="Electronico"),2,IF(T341=1,VLOOKUP($C341&amp;"|"&amp;$B341&amp;"|"&amp;$D341,Empresas!$C$6:$CC$92,$G341+6+1,0),0))))</f>
        <v>0</v>
      </c>
      <c r="AL341" s="147">
        <f>IF(AND($I341="Si",U341=1),1,IF(AND($I341="Fisico",U341=1),1,IF(AND(U341=1,$I341="Electronico"),2,IF(U341=1,VLOOKUP($C341&amp;"|"&amp;$B341&amp;"|"&amp;$D341,Empresas!$C$6:$CC$92,$G341+6+1,0),0))))</f>
        <v>0</v>
      </c>
      <c r="AM341" s="149">
        <f t="shared" si="55"/>
        <v>0</v>
      </c>
      <c r="AN341" s="149">
        <f t="shared" si="56"/>
        <v>0</v>
      </c>
      <c r="AO341" s="152">
        <f t="shared" si="57"/>
        <v>0</v>
      </c>
    </row>
    <row r="342" spans="1:41" x14ac:dyDescent="0.25">
      <c r="A342" s="140" t="str">
        <f>VLOOKUP(D342,Empresas!$D$7:$F$91,3,0)</f>
        <v>Yulisa</v>
      </c>
      <c r="B342" s="141" t="str">
        <f>VLOOKUP(D342,Empresas!$D$7:$G$91,4,0)</f>
        <v>Mireya</v>
      </c>
      <c r="C342" s="141" t="s">
        <v>544</v>
      </c>
      <c r="D342" s="141" t="s">
        <v>199</v>
      </c>
      <c r="E342" s="141" t="str">
        <f>VLOOKUP(D342,Empresas!$D$7:$E$92,2,0)</f>
        <v>GERONIMO ESCOBAR URSULA</v>
      </c>
      <c r="F342" s="141" t="s">
        <v>182</v>
      </c>
      <c r="G342" s="142">
        <f t="shared" si="58"/>
        <v>60</v>
      </c>
      <c r="H342" s="142" t="str">
        <f>VLOOKUP(D342,Empresas!$D$6:$L$92,7,0)</f>
        <v>Mensual</v>
      </c>
      <c r="I342" s="141" t="str">
        <f>VLOOKUP(VLOOKUP(D342&amp;"|"&amp;B342,Empresas!$I$7:$CB$92,G342,0),Tablas!$A$8:$B$10,2,0)</f>
        <v>No aplica</v>
      </c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 t="str">
        <f>VLOOKUP(D342,Empresas!$D$7:$CF$91,81,0)</f>
        <v>A</v>
      </c>
      <c r="W342" s="78" t="str">
        <f>VLOOKUP(D342,Empresas!$D$7:$M$91,10,0)</f>
        <v>Mype</v>
      </c>
      <c r="X342" s="69" t="str">
        <f t="shared" si="53"/>
        <v>NO</v>
      </c>
      <c r="Y342" s="153" t="str">
        <f t="shared" si="54"/>
        <v>No aplica</v>
      </c>
      <c r="Z342" s="147">
        <f>IF(Y342="No aplica",0,IF(I342="no",0,IF(I342="No aplica",0,IF(I342="Si",1,IF(I342="Fisico",1,IF(I342="Electronico",2,VLOOKUP(C342&amp;"|"&amp;B342&amp;"|"&amp;D342,Empresas!$C$6:$CC$92,G342+6+1,0)))))))</f>
        <v>0</v>
      </c>
      <c r="AA342" s="147">
        <f>IF(AND($I342="Si",J342=1),1,IF(AND($I342="Fisico",J342=1),1,IF(AND(J342=1,$I342="Electronico"),2,IF(J342=1,VLOOKUP($C342&amp;"|"&amp;$B342&amp;"|"&amp;$D342,Empresas!$C$6:$CC$92,$G342+6+1,0),0))))</f>
        <v>0</v>
      </c>
      <c r="AB342" s="147">
        <f>IF(AND($I342="Si",K342=1),1,IF(AND($I342="Fisico",K342=1),1,IF(AND(K342=1,$I342="Electronico"),2,IF(K342=1,VLOOKUP($C342&amp;"|"&amp;$B342&amp;"|"&amp;$D342,Empresas!$C$6:$CC$92,$G342+6+1,0),0))))</f>
        <v>0</v>
      </c>
      <c r="AC342" s="147">
        <f>IF(AND($I342="Si",L342=1),1,IF(AND($I342="Fisico",L342=1),1,IF(AND(L342=1,$I342="Electronico"),2,IF(L342=1,VLOOKUP($C342&amp;"|"&amp;$B342&amp;"|"&amp;$D342,Empresas!$C$6:$CC$92,$G342+6+1,0),0))))</f>
        <v>0</v>
      </c>
      <c r="AD342" s="147">
        <f>IF(AND($I342="Si",M342=1),1,IF(AND($I342="Fisico",M342=1),1,IF(AND(M342=1,$I342="Electronico"),2,IF(M342=1,VLOOKUP($C342&amp;"|"&amp;$B342&amp;"|"&amp;$D342,Empresas!$C$6:$CC$92,$G342+6+1,0),0))))</f>
        <v>0</v>
      </c>
      <c r="AE342" s="147">
        <f>IF(AND($I342="Si",N342=1),1,IF(AND($I342="Fisico",N342=1),1,IF(AND(N342=1,$I342="Electronico"),2,IF(N342=1,VLOOKUP($C342&amp;"|"&amp;$B342&amp;"|"&amp;$D342,Empresas!$C$6:$CC$92,$G342+6+1,0),0))))</f>
        <v>0</v>
      </c>
      <c r="AF342" s="147">
        <f>IF(AND($I342="Si",O342=1),1,IF(AND($I342="Fisico",O342=1),1,IF(AND(O342=1,$I342="Electronico"),2,IF(O342=1,VLOOKUP($C342&amp;"|"&amp;$B342&amp;"|"&amp;$D342,Empresas!$C$6:$CC$92,$G342+6+1,0),0))))</f>
        <v>0</v>
      </c>
      <c r="AG342" s="147">
        <f>IF(AND($I342="Si",P342=1),1,IF(AND($I342="Fisico",P342=1),1,IF(AND(P342=1,$I342="Electronico"),2,IF(P342=1,VLOOKUP($C342&amp;"|"&amp;$B342&amp;"|"&amp;$D342,Empresas!$C$6:$CC$92,$G342+6+1,0),0))))</f>
        <v>0</v>
      </c>
      <c r="AH342" s="147">
        <f>IF(AND($I342="Si",Q342=1),1,IF(AND($I342="Fisico",Q342=1),1,IF(AND(Q342=1,$I342="Electronico"),2,IF(Q342=1,VLOOKUP($C342&amp;"|"&amp;$B342&amp;"|"&amp;$D342,Empresas!$C$6:$CC$92,$G342+6+1,0),0))))</f>
        <v>0</v>
      </c>
      <c r="AI342" s="147">
        <f>IF(AND($I342="Si",R342=1),1,IF(AND($I342="Fisico",R342=1),1,IF(AND(R342=1,$I342="Electronico"),2,IF(R342=1,VLOOKUP($C342&amp;"|"&amp;$B342&amp;"|"&amp;$D342,Empresas!$C$6:$CC$92,$G342+6+1,0),0))))</f>
        <v>0</v>
      </c>
      <c r="AJ342" s="147">
        <f>IF(AND($I342="Si",S342=1),1,IF(AND($I342="Fisico",S342=1),1,IF(AND(S342=1,$I342="Electronico"),2,IF(S342=1,VLOOKUP($C342&amp;"|"&amp;$B342&amp;"|"&amp;$D342,Empresas!$C$6:$CC$92,$G342+6+1,0),0))))</f>
        <v>0</v>
      </c>
      <c r="AK342" s="147">
        <f>IF(AND($I342="Si",T342=1),1,IF(AND($I342="Fisico",T342=1),1,IF(AND(T342=1,$I342="Electronico"),2,IF(T342=1,VLOOKUP($C342&amp;"|"&amp;$B342&amp;"|"&amp;$D342,Empresas!$C$6:$CC$92,$G342+6+1,0),0))))</f>
        <v>0</v>
      </c>
      <c r="AL342" s="147">
        <f>IF(AND($I342="Si",U342=1),1,IF(AND($I342="Fisico",U342=1),1,IF(AND(U342=1,$I342="Electronico"),2,IF(U342=1,VLOOKUP($C342&amp;"|"&amp;$B342&amp;"|"&amp;$D342,Empresas!$C$6:$CC$92,$G342+6+1,0),0))))</f>
        <v>0</v>
      </c>
      <c r="AM342" s="149">
        <f t="shared" si="55"/>
        <v>0</v>
      </c>
      <c r="AN342" s="149">
        <f t="shared" si="56"/>
        <v>0</v>
      </c>
      <c r="AO342" s="152">
        <f t="shared" si="57"/>
        <v>0</v>
      </c>
    </row>
    <row r="343" spans="1:41" x14ac:dyDescent="0.25">
      <c r="A343" s="143" t="str">
        <f>VLOOKUP(D343,Empresas!$D$7:$F$91,3,0)</f>
        <v>Yulisa</v>
      </c>
      <c r="B343" s="144" t="str">
        <f>VLOOKUP(D343,Empresas!$D$7:$G$91,4,0)</f>
        <v>Mireya</v>
      </c>
      <c r="C343" s="144" t="s">
        <v>544</v>
      </c>
      <c r="D343" s="144" t="s">
        <v>199</v>
      </c>
      <c r="E343" s="144" t="str">
        <f>VLOOKUP(D343,Empresas!$D$7:$E$92,2,0)</f>
        <v>GERONIMO ESCOBAR URSULA</v>
      </c>
      <c r="F343" s="144" t="s">
        <v>183</v>
      </c>
      <c r="G343" s="145">
        <f>+Empresas!$BR$2</f>
        <v>62</v>
      </c>
      <c r="H343" s="145" t="str">
        <f>VLOOKUP(D343,Empresas!$D$6:$L$92,7,0)</f>
        <v>Mensual</v>
      </c>
      <c r="I343" s="144" t="str">
        <f>VLOOKUP(VLOOKUP(D343&amp;"|"&amp;B343,Empresas!$I$7:$CB$92,G343,0),Tablas!$A$13:$B$14,2,0)</f>
        <v>Si</v>
      </c>
      <c r="J343" s="78">
        <v>1</v>
      </c>
      <c r="K343" s="78">
        <v>1</v>
      </c>
      <c r="L343" s="78">
        <v>1</v>
      </c>
      <c r="M343" s="78">
        <v>1</v>
      </c>
      <c r="N343" s="78">
        <v>1</v>
      </c>
      <c r="O343" s="78">
        <v>1</v>
      </c>
      <c r="P343" s="78">
        <v>1</v>
      </c>
      <c r="Q343" s="78">
        <v>1</v>
      </c>
      <c r="R343" s="78"/>
      <c r="S343" s="78"/>
      <c r="T343" s="78"/>
      <c r="U343" s="78"/>
      <c r="V343" s="78" t="str">
        <f>VLOOKUP(D343,Empresas!$D$7:$CF$91,81,0)</f>
        <v>A</v>
      </c>
      <c r="W343" s="78" t="str">
        <f>VLOOKUP(D343,Empresas!$D$7:$M$91,10,0)</f>
        <v>Mype</v>
      </c>
      <c r="X343" s="69" t="str">
        <f t="shared" si="53"/>
        <v>SI</v>
      </c>
      <c r="Y343" s="153" t="str">
        <f t="shared" si="54"/>
        <v>Si aplica</v>
      </c>
      <c r="Z343" s="147">
        <f>IF(Y343="No aplica",0,IF(I343="no",0,IF(I343="No aplica",0,IF(I343="Si",1,IF(I343="Fisico",1,IF(I343="Electronico",2,VLOOKUP(C343&amp;"|"&amp;B343&amp;"|"&amp;D343,Empresas!$C$6:$CC$92,G343+6+1,0)))))))</f>
        <v>1</v>
      </c>
      <c r="AA343" s="147">
        <f>IF(AND($I343="Si",J343=1),1,IF(AND($I343="Fisico",J343=1),1,IF(AND(J343=1,$I343="Electronico"),2,IF(J343=1,VLOOKUP($C343&amp;"|"&amp;$B343&amp;"|"&amp;$D343,Empresas!$C$6:$CC$92,$G343+6+1,0),0))))</f>
        <v>1</v>
      </c>
      <c r="AB343" s="147">
        <f>IF(AND($I343="Si",K343=1),1,IF(AND($I343="Fisico",K343=1),1,IF(AND(K343=1,$I343="Electronico"),2,IF(K343=1,VLOOKUP($C343&amp;"|"&amp;$B343&amp;"|"&amp;$D343,Empresas!$C$6:$CC$92,$G343+6+1,0),0))))</f>
        <v>1</v>
      </c>
      <c r="AC343" s="147">
        <f>IF(AND($I343="Si",L343=1),1,IF(AND($I343="Fisico",L343=1),1,IF(AND(L343=1,$I343="Electronico"),2,IF(L343=1,VLOOKUP($C343&amp;"|"&amp;$B343&amp;"|"&amp;$D343,Empresas!$C$6:$CC$92,$G343+6+1,0),0))))</f>
        <v>1</v>
      </c>
      <c r="AD343" s="147">
        <f>IF(AND($I343="Si",M343=1),1,IF(AND($I343="Fisico",M343=1),1,IF(AND(M343=1,$I343="Electronico"),2,IF(M343=1,VLOOKUP($C343&amp;"|"&amp;$B343&amp;"|"&amp;$D343,Empresas!$C$6:$CC$92,$G343+6+1,0),0))))</f>
        <v>1</v>
      </c>
      <c r="AE343" s="147">
        <f>IF(AND($I343="Si",N343=1),1,IF(AND($I343="Fisico",N343=1),1,IF(AND(N343=1,$I343="Electronico"),2,IF(N343=1,VLOOKUP($C343&amp;"|"&amp;$B343&amp;"|"&amp;$D343,Empresas!$C$6:$CC$92,$G343+6+1,0),0))))</f>
        <v>1</v>
      </c>
      <c r="AF343" s="147">
        <f>IF(AND($I343="Si",O343=1),1,IF(AND($I343="Fisico",O343=1),1,IF(AND(O343=1,$I343="Electronico"),2,IF(O343=1,VLOOKUP($C343&amp;"|"&amp;$B343&amp;"|"&amp;$D343,Empresas!$C$6:$CC$92,$G343+6+1,0),0))))</f>
        <v>1</v>
      </c>
      <c r="AG343" s="147">
        <f>IF(AND($I343="Si",P343=1),1,IF(AND($I343="Fisico",P343=1),1,IF(AND(P343=1,$I343="Electronico"),2,IF(P343=1,VLOOKUP($C343&amp;"|"&amp;$B343&amp;"|"&amp;$D343,Empresas!$C$6:$CC$92,$G343+6+1,0),0))))</f>
        <v>1</v>
      </c>
      <c r="AH343" s="147">
        <f>IF(AND($I343="Si",Q343=1),1,IF(AND($I343="Fisico",Q343=1),1,IF(AND(Q343=1,$I343="Electronico"),2,IF(Q343=1,VLOOKUP($C343&amp;"|"&amp;$B343&amp;"|"&amp;$D343,Empresas!$C$6:$CC$92,$G343+6+1,0),0))))</f>
        <v>1</v>
      </c>
      <c r="AI343" s="147">
        <f>IF(AND($I343="Si",R343=1),1,IF(AND($I343="Fisico",R343=1),1,IF(AND(R343=1,$I343="Electronico"),2,IF(R343=1,VLOOKUP($C343&amp;"|"&amp;$B343&amp;"|"&amp;$D343,Empresas!$C$6:$CC$92,$G343+6+1,0),0))))</f>
        <v>0</v>
      </c>
      <c r="AJ343" s="147">
        <f>IF(AND($I343="Si",S343=1),1,IF(AND($I343="Fisico",S343=1),1,IF(AND(S343=1,$I343="Electronico"),2,IF(S343=1,VLOOKUP($C343&amp;"|"&amp;$B343&amp;"|"&amp;$D343,Empresas!$C$6:$CC$92,$G343+6+1,0),0))))</f>
        <v>0</v>
      </c>
      <c r="AK343" s="147">
        <f>IF(AND($I343="Si",T343=1),1,IF(AND($I343="Fisico",T343=1),1,IF(AND(T343=1,$I343="Electronico"),2,IF(T343=1,VLOOKUP($C343&amp;"|"&amp;$B343&amp;"|"&amp;$D343,Empresas!$C$6:$CC$92,$G343+6+1,0),0))))</f>
        <v>0</v>
      </c>
      <c r="AL343" s="147">
        <f>IF(AND($I343="Si",U343=1),1,IF(AND($I343="Fisico",U343=1),1,IF(AND(U343=1,$I343="Electronico"),2,IF(U343=1,VLOOKUP($C343&amp;"|"&amp;$B343&amp;"|"&amp;$D343,Empresas!$C$6:$CC$92,$G343+6+1,0),0))))</f>
        <v>0</v>
      </c>
      <c r="AM343" s="149">
        <f t="shared" si="55"/>
        <v>8</v>
      </c>
      <c r="AN343" s="149">
        <f t="shared" si="56"/>
        <v>8</v>
      </c>
      <c r="AO343" s="152">
        <f t="shared" si="57"/>
        <v>1</v>
      </c>
    </row>
    <row r="344" spans="1:41" x14ac:dyDescent="0.25">
      <c r="A344" s="143" t="str">
        <f>VLOOKUP(D344,Empresas!$D$7:$F$91,3,0)</f>
        <v>Yulisa</v>
      </c>
      <c r="B344" s="144" t="str">
        <f>VLOOKUP(D344,Empresas!$D$7:$G$91,4,0)</f>
        <v>Mireya</v>
      </c>
      <c r="C344" s="144" t="s">
        <v>544</v>
      </c>
      <c r="D344" s="144" t="s">
        <v>199</v>
      </c>
      <c r="E344" s="144" t="str">
        <f>VLOOKUP(D344,Empresas!$D$7:$E$92,2,0)</f>
        <v>GERONIMO ESCOBAR URSULA</v>
      </c>
      <c r="F344" s="144" t="s">
        <v>184</v>
      </c>
      <c r="G344" s="145">
        <f>+G343+1</f>
        <v>63</v>
      </c>
      <c r="H344" s="145" t="str">
        <f>VLOOKUP(D344,Empresas!$D$6:$L$92,7,0)</f>
        <v>Mensual</v>
      </c>
      <c r="I344" s="144" t="str">
        <f>VLOOKUP(VLOOKUP(D344&amp;"|"&amp;B344,Empresas!$I$7:$CB$92,G344,0),Tablas!$A$13:$B$14,2,0)</f>
        <v>Si</v>
      </c>
      <c r="J344" s="78">
        <v>1</v>
      </c>
      <c r="K344" s="78">
        <v>1</v>
      </c>
      <c r="L344" s="78">
        <v>1</v>
      </c>
      <c r="M344" s="78">
        <v>1</v>
      </c>
      <c r="N344" s="78">
        <v>1</v>
      </c>
      <c r="O344" s="78">
        <v>1</v>
      </c>
      <c r="P344" s="78">
        <v>1</v>
      </c>
      <c r="Q344" s="78">
        <v>1</v>
      </c>
      <c r="R344" s="78"/>
      <c r="S344" s="78"/>
      <c r="T344" s="78"/>
      <c r="U344" s="78"/>
      <c r="V344" s="78" t="str">
        <f>VLOOKUP(D344,Empresas!$D$7:$CF$91,81,0)</f>
        <v>A</v>
      </c>
      <c r="W344" s="78" t="str">
        <f>VLOOKUP(D344,Empresas!$D$7:$M$91,10,0)</f>
        <v>Mype</v>
      </c>
      <c r="X344" s="69" t="str">
        <f t="shared" si="53"/>
        <v>SI</v>
      </c>
      <c r="Y344" s="153" t="str">
        <f t="shared" si="54"/>
        <v>Si aplica</v>
      </c>
      <c r="Z344" s="147">
        <f>IF(Y344="No aplica",0,IF(I344="no",0,IF(I344="No aplica",0,IF(I344="Si",1,IF(I344="Fisico",1,IF(I344="Electronico",2,VLOOKUP(C344&amp;"|"&amp;B344&amp;"|"&amp;D344,Empresas!$C$6:$CC$92,G344+6+1,0)))))))</f>
        <v>1</v>
      </c>
      <c r="AA344" s="147">
        <f>IF(AND($I344="Si",J344=1),1,IF(AND($I344="Fisico",J344=1),1,IF(AND(J344=1,$I344="Electronico"),2,IF(J344=1,VLOOKUP($C344&amp;"|"&amp;$B344&amp;"|"&amp;$D344,Empresas!$C$6:$CC$92,$G344+6+1,0),0))))</f>
        <v>1</v>
      </c>
      <c r="AB344" s="147">
        <f>IF(AND($I344="Si",K344=1),1,IF(AND($I344="Fisico",K344=1),1,IF(AND(K344=1,$I344="Electronico"),2,IF(K344=1,VLOOKUP($C344&amp;"|"&amp;$B344&amp;"|"&amp;$D344,Empresas!$C$6:$CC$92,$G344+6+1,0),0))))</f>
        <v>1</v>
      </c>
      <c r="AC344" s="147">
        <f>IF(AND($I344="Si",L344=1),1,IF(AND($I344="Fisico",L344=1),1,IF(AND(L344=1,$I344="Electronico"),2,IF(L344=1,VLOOKUP($C344&amp;"|"&amp;$B344&amp;"|"&amp;$D344,Empresas!$C$6:$CC$92,$G344+6+1,0),0))))</f>
        <v>1</v>
      </c>
      <c r="AD344" s="147">
        <f>IF(AND($I344="Si",M344=1),1,IF(AND($I344="Fisico",M344=1),1,IF(AND(M344=1,$I344="Electronico"),2,IF(M344=1,VLOOKUP($C344&amp;"|"&amp;$B344&amp;"|"&amp;$D344,Empresas!$C$6:$CC$92,$G344+6+1,0),0))))</f>
        <v>1</v>
      </c>
      <c r="AE344" s="147">
        <f>IF(AND($I344="Si",N344=1),1,IF(AND($I344="Fisico",N344=1),1,IF(AND(N344=1,$I344="Electronico"),2,IF(N344=1,VLOOKUP($C344&amp;"|"&amp;$B344&amp;"|"&amp;$D344,Empresas!$C$6:$CC$92,$G344+6+1,0),0))))</f>
        <v>1</v>
      </c>
      <c r="AF344" s="147">
        <f>IF(AND($I344="Si",O344=1),1,IF(AND($I344="Fisico",O344=1),1,IF(AND(O344=1,$I344="Electronico"),2,IF(O344=1,VLOOKUP($C344&amp;"|"&amp;$B344&amp;"|"&amp;$D344,Empresas!$C$6:$CC$92,$G344+6+1,0),0))))</f>
        <v>1</v>
      </c>
      <c r="AG344" s="147">
        <f>IF(AND($I344="Si",P344=1),1,IF(AND($I344="Fisico",P344=1),1,IF(AND(P344=1,$I344="Electronico"),2,IF(P344=1,VLOOKUP($C344&amp;"|"&amp;$B344&amp;"|"&amp;$D344,Empresas!$C$6:$CC$92,$G344+6+1,0),0))))</f>
        <v>1</v>
      </c>
      <c r="AH344" s="147">
        <f>IF(AND($I344="Si",Q344=1),1,IF(AND($I344="Fisico",Q344=1),1,IF(AND(Q344=1,$I344="Electronico"),2,IF(Q344=1,VLOOKUP($C344&amp;"|"&amp;$B344&amp;"|"&amp;$D344,Empresas!$C$6:$CC$92,$G344+6+1,0),0))))</f>
        <v>1</v>
      </c>
      <c r="AI344" s="147">
        <f>IF(AND($I344="Si",R344=1),1,IF(AND($I344="Fisico",R344=1),1,IF(AND(R344=1,$I344="Electronico"),2,IF(R344=1,VLOOKUP($C344&amp;"|"&amp;$B344&amp;"|"&amp;$D344,Empresas!$C$6:$CC$92,$G344+6+1,0),0))))</f>
        <v>0</v>
      </c>
      <c r="AJ344" s="147">
        <f>IF(AND($I344="Si",S344=1),1,IF(AND($I344="Fisico",S344=1),1,IF(AND(S344=1,$I344="Electronico"),2,IF(S344=1,VLOOKUP($C344&amp;"|"&amp;$B344&amp;"|"&amp;$D344,Empresas!$C$6:$CC$92,$G344+6+1,0),0))))</f>
        <v>0</v>
      </c>
      <c r="AK344" s="147">
        <f>IF(AND($I344="Si",T344=1),1,IF(AND($I344="Fisico",T344=1),1,IF(AND(T344=1,$I344="Electronico"),2,IF(T344=1,VLOOKUP($C344&amp;"|"&amp;$B344&amp;"|"&amp;$D344,Empresas!$C$6:$CC$92,$G344+6+1,0),0))))</f>
        <v>0</v>
      </c>
      <c r="AL344" s="147">
        <f>IF(AND($I344="Si",U344=1),1,IF(AND($I344="Fisico",U344=1),1,IF(AND(U344=1,$I344="Electronico"),2,IF(U344=1,VLOOKUP($C344&amp;"|"&amp;$B344&amp;"|"&amp;$D344,Empresas!$C$6:$CC$92,$G344+6+1,0),0))))</f>
        <v>0</v>
      </c>
      <c r="AM344" s="149">
        <f t="shared" si="55"/>
        <v>8</v>
      </c>
      <c r="AN344" s="149">
        <f t="shared" si="56"/>
        <v>8</v>
      </c>
      <c r="AO344" s="152">
        <f t="shared" si="57"/>
        <v>1</v>
      </c>
    </row>
    <row r="345" spans="1:41" x14ac:dyDescent="0.25">
      <c r="A345" s="143" t="str">
        <f>VLOOKUP(D345,Empresas!$D$7:$F$91,3,0)</f>
        <v>Yulisa</v>
      </c>
      <c r="B345" s="144" t="str">
        <f>VLOOKUP(D345,Empresas!$D$7:$G$91,4,0)</f>
        <v>Mireya</v>
      </c>
      <c r="C345" s="144" t="s">
        <v>544</v>
      </c>
      <c r="D345" s="144" t="s">
        <v>199</v>
      </c>
      <c r="E345" s="144" t="str">
        <f>VLOOKUP(D345,Empresas!$D$7:$E$92,2,0)</f>
        <v>GERONIMO ESCOBAR URSULA</v>
      </c>
      <c r="F345" s="144" t="s">
        <v>185</v>
      </c>
      <c r="G345" s="145">
        <f t="shared" ref="G345:G352" si="59">+G344+1</f>
        <v>64</v>
      </c>
      <c r="H345" s="145" t="str">
        <f>VLOOKUP(D345,Empresas!$D$6:$L$92,7,0)</f>
        <v>Mensual</v>
      </c>
      <c r="I345" s="144" t="str">
        <f>VLOOKUP(VLOOKUP(D345&amp;"|"&amp;B345,Empresas!$I$7:$CB$92,G345,0),Tablas!$A$13:$B$14,2,0)</f>
        <v>No</v>
      </c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 t="str">
        <f>VLOOKUP(D345,Empresas!$D$7:$CF$91,81,0)</f>
        <v>A</v>
      </c>
      <c r="W345" s="78" t="str">
        <f>VLOOKUP(D345,Empresas!$D$7:$M$91,10,0)</f>
        <v>Mype</v>
      </c>
      <c r="X345" s="69" t="str">
        <f t="shared" si="53"/>
        <v>SI</v>
      </c>
      <c r="Y345" s="153" t="str">
        <f t="shared" si="54"/>
        <v>No aplica</v>
      </c>
      <c r="Z345" s="147">
        <f>IF(Y345="No aplica",0,IF(I345="no",0,IF(I345="No aplica",0,IF(I345="Si",1,IF(I345="Fisico",1,IF(I345="Electronico",2,VLOOKUP(C345&amp;"|"&amp;B345&amp;"|"&amp;D345,Empresas!$C$6:$CC$92,G345+6+1,0)))))))</f>
        <v>0</v>
      </c>
      <c r="AA345" s="147">
        <f>IF(AND($I345="Si",J345=1),1,IF(AND($I345="Fisico",J345=1),1,IF(AND(J345=1,$I345="Electronico"),2,IF(J345=1,VLOOKUP($C345&amp;"|"&amp;$B345&amp;"|"&amp;$D345,Empresas!$C$6:$CC$92,$G345+6+1,0),0))))</f>
        <v>0</v>
      </c>
      <c r="AB345" s="147">
        <f>IF(AND($I345="Si",K345=1),1,IF(AND($I345="Fisico",K345=1),1,IF(AND(K345=1,$I345="Electronico"),2,IF(K345=1,VLOOKUP($C345&amp;"|"&amp;$B345&amp;"|"&amp;$D345,Empresas!$C$6:$CC$92,$G345+6+1,0),0))))</f>
        <v>0</v>
      </c>
      <c r="AC345" s="147">
        <f>IF(AND($I345="Si",L345=1),1,IF(AND($I345="Fisico",L345=1),1,IF(AND(L345=1,$I345="Electronico"),2,IF(L345=1,VLOOKUP($C345&amp;"|"&amp;$B345&amp;"|"&amp;$D345,Empresas!$C$6:$CC$92,$G345+6+1,0),0))))</f>
        <v>0</v>
      </c>
      <c r="AD345" s="147">
        <f>IF(AND($I345="Si",M345=1),1,IF(AND($I345="Fisico",M345=1),1,IF(AND(M345=1,$I345="Electronico"),2,IF(M345=1,VLOOKUP($C345&amp;"|"&amp;$B345&amp;"|"&amp;$D345,Empresas!$C$6:$CC$92,$G345+6+1,0),0))))</f>
        <v>0</v>
      </c>
      <c r="AE345" s="147">
        <f>IF(AND($I345="Si",N345=1),1,IF(AND($I345="Fisico",N345=1),1,IF(AND(N345=1,$I345="Electronico"),2,IF(N345=1,VLOOKUP($C345&amp;"|"&amp;$B345&amp;"|"&amp;$D345,Empresas!$C$6:$CC$92,$G345+6+1,0),0))))</f>
        <v>0</v>
      </c>
      <c r="AF345" s="147">
        <f>IF(AND($I345="Si",O345=1),1,IF(AND($I345="Fisico",O345=1),1,IF(AND(O345=1,$I345="Electronico"),2,IF(O345=1,VLOOKUP($C345&amp;"|"&amp;$B345&amp;"|"&amp;$D345,Empresas!$C$6:$CC$92,$G345+6+1,0),0))))</f>
        <v>0</v>
      </c>
      <c r="AG345" s="147">
        <f>IF(AND($I345="Si",P345=1),1,IF(AND($I345="Fisico",P345=1),1,IF(AND(P345=1,$I345="Electronico"),2,IF(P345=1,VLOOKUP($C345&amp;"|"&amp;$B345&amp;"|"&amp;$D345,Empresas!$C$6:$CC$92,$G345+6+1,0),0))))</f>
        <v>0</v>
      </c>
      <c r="AH345" s="147">
        <f>IF(AND($I345="Si",Q345=1),1,IF(AND($I345="Fisico",Q345=1),1,IF(AND(Q345=1,$I345="Electronico"),2,IF(Q345=1,VLOOKUP($C345&amp;"|"&amp;$B345&amp;"|"&amp;$D345,Empresas!$C$6:$CC$92,$G345+6+1,0),0))))</f>
        <v>0</v>
      </c>
      <c r="AI345" s="147">
        <f>IF(AND($I345="Si",R345=1),1,IF(AND($I345="Fisico",R345=1),1,IF(AND(R345=1,$I345="Electronico"),2,IF(R345=1,VLOOKUP($C345&amp;"|"&amp;$B345&amp;"|"&amp;$D345,Empresas!$C$6:$CC$92,$G345+6+1,0),0))))</f>
        <v>0</v>
      </c>
      <c r="AJ345" s="147">
        <f>IF(AND($I345="Si",S345=1),1,IF(AND($I345="Fisico",S345=1),1,IF(AND(S345=1,$I345="Electronico"),2,IF(S345=1,VLOOKUP($C345&amp;"|"&amp;$B345&amp;"|"&amp;$D345,Empresas!$C$6:$CC$92,$G345+6+1,0),0))))</f>
        <v>0</v>
      </c>
      <c r="AK345" s="147">
        <f>IF(AND($I345="Si",T345=1),1,IF(AND($I345="Fisico",T345=1),1,IF(AND(T345=1,$I345="Electronico"),2,IF(T345=1,VLOOKUP($C345&amp;"|"&amp;$B345&amp;"|"&amp;$D345,Empresas!$C$6:$CC$92,$G345+6+1,0),0))))</f>
        <v>0</v>
      </c>
      <c r="AL345" s="147">
        <f>IF(AND($I345="Si",U345=1),1,IF(AND($I345="Fisico",U345=1),1,IF(AND(U345=1,$I345="Electronico"),2,IF(U345=1,VLOOKUP($C345&amp;"|"&amp;$B345&amp;"|"&amp;$D345,Empresas!$C$6:$CC$92,$G345+6+1,0),0))))</f>
        <v>0</v>
      </c>
      <c r="AM345" s="149">
        <f t="shared" si="55"/>
        <v>0</v>
      </c>
      <c r="AN345" s="149">
        <f t="shared" si="56"/>
        <v>0</v>
      </c>
      <c r="AO345" s="152">
        <f t="shared" si="57"/>
        <v>0</v>
      </c>
    </row>
    <row r="346" spans="1:41" x14ac:dyDescent="0.25">
      <c r="A346" s="143" t="str">
        <f>VLOOKUP(D346,Empresas!$D$7:$F$91,3,0)</f>
        <v>Yulisa</v>
      </c>
      <c r="B346" s="144" t="str">
        <f>VLOOKUP(D346,Empresas!$D$7:$G$91,4,0)</f>
        <v>Mireya</v>
      </c>
      <c r="C346" s="144" t="s">
        <v>544</v>
      </c>
      <c r="D346" s="144" t="s">
        <v>199</v>
      </c>
      <c r="E346" s="144" t="str">
        <f>VLOOKUP(D346,Empresas!$D$7:$E$92,2,0)</f>
        <v>GERONIMO ESCOBAR URSULA</v>
      </c>
      <c r="F346" s="144" t="s">
        <v>186</v>
      </c>
      <c r="G346" s="145">
        <f t="shared" si="59"/>
        <v>65</v>
      </c>
      <c r="H346" s="145" t="str">
        <f>VLOOKUP(D346,Empresas!$D$6:$L$92,7,0)</f>
        <v>Mensual</v>
      </c>
      <c r="I346" s="144" t="str">
        <f>VLOOKUP(VLOOKUP(D346&amp;"|"&amp;B346,Empresas!$I$7:$CB$92,G346,0),Tablas!$A$13:$B$14,2,0)</f>
        <v>No</v>
      </c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 t="str">
        <f>VLOOKUP(D346,Empresas!$D$7:$CF$91,81,0)</f>
        <v>A</v>
      </c>
      <c r="W346" s="78" t="str">
        <f>VLOOKUP(D346,Empresas!$D$7:$M$91,10,0)</f>
        <v>Mype</v>
      </c>
      <c r="X346" s="69" t="str">
        <f t="shared" si="53"/>
        <v>SI</v>
      </c>
      <c r="Y346" s="153" t="str">
        <f t="shared" si="54"/>
        <v>No aplica</v>
      </c>
      <c r="Z346" s="147">
        <f>IF(Y346="No aplica",0,IF(I346="no",0,IF(I346="No aplica",0,IF(I346="Si",1,IF(I346="Fisico",1,IF(I346="Electronico",2,VLOOKUP(C346&amp;"|"&amp;B346&amp;"|"&amp;D346,Empresas!$C$6:$CC$92,G346+6+1,0)))))))</f>
        <v>0</v>
      </c>
      <c r="AA346" s="147">
        <f>IF(AND($I346="Si",J346=1),1,IF(AND($I346="Fisico",J346=1),1,IF(AND(J346=1,$I346="Electronico"),2,IF(J346=1,VLOOKUP($C346&amp;"|"&amp;$B346&amp;"|"&amp;$D346,Empresas!$C$6:$CC$92,$G346+6+1,0),0))))</f>
        <v>0</v>
      </c>
      <c r="AB346" s="147">
        <f>IF(AND($I346="Si",K346=1),1,IF(AND($I346="Fisico",K346=1),1,IF(AND(K346=1,$I346="Electronico"),2,IF(K346=1,VLOOKUP($C346&amp;"|"&amp;$B346&amp;"|"&amp;$D346,Empresas!$C$6:$CC$92,$G346+6+1,0),0))))</f>
        <v>0</v>
      </c>
      <c r="AC346" s="147">
        <f>IF(AND($I346="Si",L346=1),1,IF(AND($I346="Fisico",L346=1),1,IF(AND(L346=1,$I346="Electronico"),2,IF(L346=1,VLOOKUP($C346&amp;"|"&amp;$B346&amp;"|"&amp;$D346,Empresas!$C$6:$CC$92,$G346+6+1,0),0))))</f>
        <v>0</v>
      </c>
      <c r="AD346" s="147">
        <f>IF(AND($I346="Si",M346=1),1,IF(AND($I346="Fisico",M346=1),1,IF(AND(M346=1,$I346="Electronico"),2,IF(M346=1,VLOOKUP($C346&amp;"|"&amp;$B346&amp;"|"&amp;$D346,Empresas!$C$6:$CC$92,$G346+6+1,0),0))))</f>
        <v>0</v>
      </c>
      <c r="AE346" s="147">
        <f>IF(AND($I346="Si",N346=1),1,IF(AND($I346="Fisico",N346=1),1,IF(AND(N346=1,$I346="Electronico"),2,IF(N346=1,VLOOKUP($C346&amp;"|"&amp;$B346&amp;"|"&amp;$D346,Empresas!$C$6:$CC$92,$G346+6+1,0),0))))</f>
        <v>0</v>
      </c>
      <c r="AF346" s="147">
        <f>IF(AND($I346="Si",O346=1),1,IF(AND($I346="Fisico",O346=1),1,IF(AND(O346=1,$I346="Electronico"),2,IF(O346=1,VLOOKUP($C346&amp;"|"&amp;$B346&amp;"|"&amp;$D346,Empresas!$C$6:$CC$92,$G346+6+1,0),0))))</f>
        <v>0</v>
      </c>
      <c r="AG346" s="147">
        <f>IF(AND($I346="Si",P346=1),1,IF(AND($I346="Fisico",P346=1),1,IF(AND(P346=1,$I346="Electronico"),2,IF(P346=1,VLOOKUP($C346&amp;"|"&amp;$B346&amp;"|"&amp;$D346,Empresas!$C$6:$CC$92,$G346+6+1,0),0))))</f>
        <v>0</v>
      </c>
      <c r="AH346" s="147">
        <f>IF(AND($I346="Si",Q346=1),1,IF(AND($I346="Fisico",Q346=1),1,IF(AND(Q346=1,$I346="Electronico"),2,IF(Q346=1,VLOOKUP($C346&amp;"|"&amp;$B346&amp;"|"&amp;$D346,Empresas!$C$6:$CC$92,$G346+6+1,0),0))))</f>
        <v>0</v>
      </c>
      <c r="AI346" s="147">
        <f>IF(AND($I346="Si",R346=1),1,IF(AND($I346="Fisico",R346=1),1,IF(AND(R346=1,$I346="Electronico"),2,IF(R346=1,VLOOKUP($C346&amp;"|"&amp;$B346&amp;"|"&amp;$D346,Empresas!$C$6:$CC$92,$G346+6+1,0),0))))</f>
        <v>0</v>
      </c>
      <c r="AJ346" s="147">
        <f>IF(AND($I346="Si",S346=1),1,IF(AND($I346="Fisico",S346=1),1,IF(AND(S346=1,$I346="Electronico"),2,IF(S346=1,VLOOKUP($C346&amp;"|"&amp;$B346&amp;"|"&amp;$D346,Empresas!$C$6:$CC$92,$G346+6+1,0),0))))</f>
        <v>0</v>
      </c>
      <c r="AK346" s="147">
        <f>IF(AND($I346="Si",T346=1),1,IF(AND($I346="Fisico",T346=1),1,IF(AND(T346=1,$I346="Electronico"),2,IF(T346=1,VLOOKUP($C346&amp;"|"&amp;$B346&amp;"|"&amp;$D346,Empresas!$C$6:$CC$92,$G346+6+1,0),0))))</f>
        <v>0</v>
      </c>
      <c r="AL346" s="147">
        <f>IF(AND($I346="Si",U346=1),1,IF(AND($I346="Fisico",U346=1),1,IF(AND(U346=1,$I346="Electronico"),2,IF(U346=1,VLOOKUP($C346&amp;"|"&amp;$B346&amp;"|"&amp;$D346,Empresas!$C$6:$CC$92,$G346+6+1,0),0))))</f>
        <v>0</v>
      </c>
      <c r="AM346" s="149">
        <f t="shared" si="55"/>
        <v>0</v>
      </c>
      <c r="AN346" s="149">
        <f t="shared" si="56"/>
        <v>0</v>
      </c>
      <c r="AO346" s="152">
        <f t="shared" si="57"/>
        <v>0</v>
      </c>
    </row>
    <row r="347" spans="1:41" x14ac:dyDescent="0.25">
      <c r="A347" s="143" t="str">
        <f>VLOOKUP(D347,Empresas!$D$7:$F$91,3,0)</f>
        <v>Yulisa</v>
      </c>
      <c r="B347" s="144" t="str">
        <f>VLOOKUP(D347,Empresas!$D$7:$G$91,4,0)</f>
        <v>Mireya</v>
      </c>
      <c r="C347" s="144" t="s">
        <v>544</v>
      </c>
      <c r="D347" s="144" t="s">
        <v>199</v>
      </c>
      <c r="E347" s="144" t="str">
        <f>VLOOKUP(D347,Empresas!$D$7:$E$92,2,0)</f>
        <v>GERONIMO ESCOBAR URSULA</v>
      </c>
      <c r="F347" s="144" t="s">
        <v>187</v>
      </c>
      <c r="G347" s="145">
        <f t="shared" si="59"/>
        <v>66</v>
      </c>
      <c r="H347" s="145" t="str">
        <f>VLOOKUP(D347,Empresas!$D$6:$L$92,7,0)</f>
        <v>Mensual</v>
      </c>
      <c r="I347" s="144" t="str">
        <f>VLOOKUP(VLOOKUP(D347&amp;"|"&amp;B347,Empresas!$I$7:$CB$92,G347,0),Tablas!$A$13:$B$14,2,0)</f>
        <v>Si</v>
      </c>
      <c r="J347" s="78">
        <v>1</v>
      </c>
      <c r="K347" s="78">
        <v>1</v>
      </c>
      <c r="L347" s="78">
        <v>1</v>
      </c>
      <c r="M347" s="78">
        <v>1</v>
      </c>
      <c r="N347" s="78">
        <v>1</v>
      </c>
      <c r="O347" s="78">
        <v>1</v>
      </c>
      <c r="P347" s="78">
        <v>1</v>
      </c>
      <c r="Q347" s="78">
        <v>1</v>
      </c>
      <c r="R347" s="78"/>
      <c r="S347" s="78"/>
      <c r="T347" s="78"/>
      <c r="U347" s="78"/>
      <c r="V347" s="78" t="str">
        <f>VLOOKUP(D347,Empresas!$D$7:$CF$91,81,0)</f>
        <v>A</v>
      </c>
      <c r="W347" s="78" t="str">
        <f>VLOOKUP(D347,Empresas!$D$7:$M$91,10,0)</f>
        <v>Mype</v>
      </c>
      <c r="X347" s="69" t="str">
        <f t="shared" si="53"/>
        <v>SI</v>
      </c>
      <c r="Y347" s="153" t="str">
        <f t="shared" si="54"/>
        <v>Si aplica</v>
      </c>
      <c r="Z347" s="147">
        <f>IF(Y347="No aplica",0,IF(I347="no",0,IF(I347="No aplica",0,IF(I347="Si",1,IF(I347="Fisico",1,IF(I347="Electronico",2,VLOOKUP(C347&amp;"|"&amp;B347&amp;"|"&amp;D347,Empresas!$C$6:$CC$92,G347+6+1,0)))))))</f>
        <v>1</v>
      </c>
      <c r="AA347" s="147">
        <f>IF(AND($I347="Si",J347=1),1,IF(AND($I347="Fisico",J347=1),1,IF(AND(J347=1,$I347="Electronico"),2,IF(J347=1,VLOOKUP($C347&amp;"|"&amp;$B347&amp;"|"&amp;$D347,Empresas!$C$6:$CC$92,$G347+6+1,0),0))))</f>
        <v>1</v>
      </c>
      <c r="AB347" s="147">
        <f>IF(AND($I347="Si",K347=1),1,IF(AND($I347="Fisico",K347=1),1,IF(AND(K347=1,$I347="Electronico"),2,IF(K347=1,VLOOKUP($C347&amp;"|"&amp;$B347&amp;"|"&amp;$D347,Empresas!$C$6:$CC$92,$G347+6+1,0),0))))</f>
        <v>1</v>
      </c>
      <c r="AC347" s="147">
        <f>IF(AND($I347="Si",L347=1),1,IF(AND($I347="Fisico",L347=1),1,IF(AND(L347=1,$I347="Electronico"),2,IF(L347=1,VLOOKUP($C347&amp;"|"&amp;$B347&amp;"|"&amp;$D347,Empresas!$C$6:$CC$92,$G347+6+1,0),0))))</f>
        <v>1</v>
      </c>
      <c r="AD347" s="147">
        <f>IF(AND($I347="Si",M347=1),1,IF(AND($I347="Fisico",M347=1),1,IF(AND(M347=1,$I347="Electronico"),2,IF(M347=1,VLOOKUP($C347&amp;"|"&amp;$B347&amp;"|"&amp;$D347,Empresas!$C$6:$CC$92,$G347+6+1,0),0))))</f>
        <v>1</v>
      </c>
      <c r="AE347" s="147">
        <f>IF(AND($I347="Si",N347=1),1,IF(AND($I347="Fisico",N347=1),1,IF(AND(N347=1,$I347="Electronico"),2,IF(N347=1,VLOOKUP($C347&amp;"|"&amp;$B347&amp;"|"&amp;$D347,Empresas!$C$6:$CC$92,$G347+6+1,0),0))))</f>
        <v>1</v>
      </c>
      <c r="AF347" s="147">
        <f>IF(AND($I347="Si",O347=1),1,IF(AND($I347="Fisico",O347=1),1,IF(AND(O347=1,$I347="Electronico"),2,IF(O347=1,VLOOKUP($C347&amp;"|"&amp;$B347&amp;"|"&amp;$D347,Empresas!$C$6:$CC$92,$G347+6+1,0),0))))</f>
        <v>1</v>
      </c>
      <c r="AG347" s="147">
        <f>IF(AND($I347="Si",P347=1),1,IF(AND($I347="Fisico",P347=1),1,IF(AND(P347=1,$I347="Electronico"),2,IF(P347=1,VLOOKUP($C347&amp;"|"&amp;$B347&amp;"|"&amp;$D347,Empresas!$C$6:$CC$92,$G347+6+1,0),0))))</f>
        <v>1</v>
      </c>
      <c r="AH347" s="147">
        <f>IF(AND($I347="Si",Q347=1),1,IF(AND($I347="Fisico",Q347=1),1,IF(AND(Q347=1,$I347="Electronico"),2,IF(Q347=1,VLOOKUP($C347&amp;"|"&amp;$B347&amp;"|"&amp;$D347,Empresas!$C$6:$CC$92,$G347+6+1,0),0))))</f>
        <v>1</v>
      </c>
      <c r="AI347" s="147">
        <f>IF(AND($I347="Si",R347=1),1,IF(AND($I347="Fisico",R347=1),1,IF(AND(R347=1,$I347="Electronico"),2,IF(R347=1,VLOOKUP($C347&amp;"|"&amp;$B347&amp;"|"&amp;$D347,Empresas!$C$6:$CC$92,$G347+6+1,0),0))))</f>
        <v>0</v>
      </c>
      <c r="AJ347" s="147">
        <f>IF(AND($I347="Si",S347=1),1,IF(AND($I347="Fisico",S347=1),1,IF(AND(S347=1,$I347="Electronico"),2,IF(S347=1,VLOOKUP($C347&amp;"|"&amp;$B347&amp;"|"&amp;$D347,Empresas!$C$6:$CC$92,$G347+6+1,0),0))))</f>
        <v>0</v>
      </c>
      <c r="AK347" s="147">
        <f>IF(AND($I347="Si",T347=1),1,IF(AND($I347="Fisico",T347=1),1,IF(AND(T347=1,$I347="Electronico"),2,IF(T347=1,VLOOKUP($C347&amp;"|"&amp;$B347&amp;"|"&amp;$D347,Empresas!$C$6:$CC$92,$G347+6+1,0),0))))</f>
        <v>0</v>
      </c>
      <c r="AL347" s="147">
        <f>IF(AND($I347="Si",U347=1),1,IF(AND($I347="Fisico",U347=1),1,IF(AND(U347=1,$I347="Electronico"),2,IF(U347=1,VLOOKUP($C347&amp;"|"&amp;$B347&amp;"|"&amp;$D347,Empresas!$C$6:$CC$92,$G347+6+1,0),0))))</f>
        <v>0</v>
      </c>
      <c r="AM347" s="149">
        <f t="shared" si="55"/>
        <v>8</v>
      </c>
      <c r="AN347" s="149">
        <f t="shared" si="56"/>
        <v>8</v>
      </c>
      <c r="AO347" s="152">
        <f t="shared" si="57"/>
        <v>1</v>
      </c>
    </row>
    <row r="348" spans="1:41" x14ac:dyDescent="0.25">
      <c r="A348" s="143" t="str">
        <f>VLOOKUP(D348,Empresas!$D$7:$F$91,3,0)</f>
        <v>Yulisa</v>
      </c>
      <c r="B348" s="144" t="str">
        <f>VLOOKUP(D348,Empresas!$D$7:$G$91,4,0)</f>
        <v>Mireya</v>
      </c>
      <c r="C348" s="144" t="s">
        <v>544</v>
      </c>
      <c r="D348" s="144" t="s">
        <v>199</v>
      </c>
      <c r="E348" s="144" t="str">
        <f>VLOOKUP(D348,Empresas!$D$7:$E$92,2,0)</f>
        <v>GERONIMO ESCOBAR URSULA</v>
      </c>
      <c r="F348" s="144" t="s">
        <v>188</v>
      </c>
      <c r="G348" s="145">
        <f t="shared" si="59"/>
        <v>67</v>
      </c>
      <c r="H348" s="145" t="str">
        <f>VLOOKUP(D348,Empresas!$D$6:$L$92,7,0)</f>
        <v>Mensual</v>
      </c>
      <c r="I348" s="144" t="str">
        <f>VLOOKUP(VLOOKUP(D348&amp;"|"&amp;B348,Empresas!$I$7:$CB$92,G348,0),Tablas!$A$13:$B$14,2,0)</f>
        <v>No</v>
      </c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 t="str">
        <f>VLOOKUP(D348,Empresas!$D$7:$CF$91,81,0)</f>
        <v>A</v>
      </c>
      <c r="W348" s="78" t="str">
        <f>VLOOKUP(D348,Empresas!$D$7:$M$91,10,0)</f>
        <v>Mype</v>
      </c>
      <c r="X348" s="69" t="str">
        <f t="shared" si="53"/>
        <v>SI</v>
      </c>
      <c r="Y348" s="153" t="str">
        <f t="shared" si="54"/>
        <v>No aplica</v>
      </c>
      <c r="Z348" s="147">
        <f>IF(Y348="No aplica",0,IF(I348="no",0,IF(I348="No aplica",0,IF(I348="Si",1,IF(I348="Fisico",1,IF(I348="Electronico",2,VLOOKUP(C348&amp;"|"&amp;B348&amp;"|"&amp;D348,Empresas!$C$6:$CC$92,G348+6+1,0)))))))</f>
        <v>0</v>
      </c>
      <c r="AA348" s="147">
        <f>IF(AND($I348="Si",J348=1),1,IF(AND($I348="Fisico",J348=1),1,IF(AND(J348=1,$I348="Electronico"),2,IF(J348=1,VLOOKUP($C348&amp;"|"&amp;$B348&amp;"|"&amp;$D348,Empresas!$C$6:$CC$92,$G348+6+1,0),0))))</f>
        <v>0</v>
      </c>
      <c r="AB348" s="147">
        <f>IF(AND($I348="Si",K348=1),1,IF(AND($I348="Fisico",K348=1),1,IF(AND(K348=1,$I348="Electronico"),2,IF(K348=1,VLOOKUP($C348&amp;"|"&amp;$B348&amp;"|"&amp;$D348,Empresas!$C$6:$CC$92,$G348+6+1,0),0))))</f>
        <v>0</v>
      </c>
      <c r="AC348" s="147">
        <f>IF(AND($I348="Si",L348=1),1,IF(AND($I348="Fisico",L348=1),1,IF(AND(L348=1,$I348="Electronico"),2,IF(L348=1,VLOOKUP($C348&amp;"|"&amp;$B348&amp;"|"&amp;$D348,Empresas!$C$6:$CC$92,$G348+6+1,0),0))))</f>
        <v>0</v>
      </c>
      <c r="AD348" s="147">
        <f>IF(AND($I348="Si",M348=1),1,IF(AND($I348="Fisico",M348=1),1,IF(AND(M348=1,$I348="Electronico"),2,IF(M348=1,VLOOKUP($C348&amp;"|"&amp;$B348&amp;"|"&amp;$D348,Empresas!$C$6:$CC$92,$G348+6+1,0),0))))</f>
        <v>0</v>
      </c>
      <c r="AE348" s="147">
        <f>IF(AND($I348="Si",N348=1),1,IF(AND($I348="Fisico",N348=1),1,IF(AND(N348=1,$I348="Electronico"),2,IF(N348=1,VLOOKUP($C348&amp;"|"&amp;$B348&amp;"|"&amp;$D348,Empresas!$C$6:$CC$92,$G348+6+1,0),0))))</f>
        <v>0</v>
      </c>
      <c r="AF348" s="147">
        <f>IF(AND($I348="Si",O348=1),1,IF(AND($I348="Fisico",O348=1),1,IF(AND(O348=1,$I348="Electronico"),2,IF(O348=1,VLOOKUP($C348&amp;"|"&amp;$B348&amp;"|"&amp;$D348,Empresas!$C$6:$CC$92,$G348+6+1,0),0))))</f>
        <v>0</v>
      </c>
      <c r="AG348" s="147">
        <f>IF(AND($I348="Si",P348=1),1,IF(AND($I348="Fisico",P348=1),1,IF(AND(P348=1,$I348="Electronico"),2,IF(P348=1,VLOOKUP($C348&amp;"|"&amp;$B348&amp;"|"&amp;$D348,Empresas!$C$6:$CC$92,$G348+6+1,0),0))))</f>
        <v>0</v>
      </c>
      <c r="AH348" s="147">
        <f>IF(AND($I348="Si",Q348=1),1,IF(AND($I348="Fisico",Q348=1),1,IF(AND(Q348=1,$I348="Electronico"),2,IF(Q348=1,VLOOKUP($C348&amp;"|"&amp;$B348&amp;"|"&amp;$D348,Empresas!$C$6:$CC$92,$G348+6+1,0),0))))</f>
        <v>0</v>
      </c>
      <c r="AI348" s="147">
        <f>IF(AND($I348="Si",R348=1),1,IF(AND($I348="Fisico",R348=1),1,IF(AND(R348=1,$I348="Electronico"),2,IF(R348=1,VLOOKUP($C348&amp;"|"&amp;$B348&amp;"|"&amp;$D348,Empresas!$C$6:$CC$92,$G348+6+1,0),0))))</f>
        <v>0</v>
      </c>
      <c r="AJ348" s="147">
        <f>IF(AND($I348="Si",S348=1),1,IF(AND($I348="Fisico",S348=1),1,IF(AND(S348=1,$I348="Electronico"),2,IF(S348=1,VLOOKUP($C348&amp;"|"&amp;$B348&amp;"|"&amp;$D348,Empresas!$C$6:$CC$92,$G348+6+1,0),0))))</f>
        <v>0</v>
      </c>
      <c r="AK348" s="147">
        <f>IF(AND($I348="Si",T348=1),1,IF(AND($I348="Fisico",T348=1),1,IF(AND(T348=1,$I348="Electronico"),2,IF(T348=1,VLOOKUP($C348&amp;"|"&amp;$B348&amp;"|"&amp;$D348,Empresas!$C$6:$CC$92,$G348+6+1,0),0))))</f>
        <v>0</v>
      </c>
      <c r="AL348" s="147">
        <f>IF(AND($I348="Si",U348=1),1,IF(AND($I348="Fisico",U348=1),1,IF(AND(U348=1,$I348="Electronico"),2,IF(U348=1,VLOOKUP($C348&amp;"|"&amp;$B348&amp;"|"&amp;$D348,Empresas!$C$6:$CC$92,$G348+6+1,0),0))))</f>
        <v>0</v>
      </c>
      <c r="AM348" s="149">
        <f t="shared" si="55"/>
        <v>0</v>
      </c>
      <c r="AN348" s="149">
        <f t="shared" si="56"/>
        <v>0</v>
      </c>
      <c r="AO348" s="152">
        <f t="shared" si="57"/>
        <v>0</v>
      </c>
    </row>
    <row r="349" spans="1:41" x14ac:dyDescent="0.25">
      <c r="A349" s="143" t="str">
        <f>VLOOKUP(D349,Empresas!$D$7:$F$91,3,0)</f>
        <v>Yulisa</v>
      </c>
      <c r="B349" s="144" t="str">
        <f>VLOOKUP(D349,Empresas!$D$7:$G$91,4,0)</f>
        <v>Mireya</v>
      </c>
      <c r="C349" s="144" t="s">
        <v>544</v>
      </c>
      <c r="D349" s="144" t="s">
        <v>199</v>
      </c>
      <c r="E349" s="144" t="str">
        <f>VLOOKUP(D349,Empresas!$D$7:$E$92,2,0)</f>
        <v>GERONIMO ESCOBAR URSULA</v>
      </c>
      <c r="F349" s="144" t="s">
        <v>189</v>
      </c>
      <c r="G349" s="145">
        <f t="shared" si="59"/>
        <v>68</v>
      </c>
      <c r="H349" s="145" t="str">
        <f>VLOOKUP(D349,Empresas!$D$6:$L$92,7,0)</f>
        <v>Mensual</v>
      </c>
      <c r="I349" s="144" t="str">
        <f>VLOOKUP(VLOOKUP(D349&amp;"|"&amp;B349,Empresas!$I$7:$CB$92,G349,0),Tablas!$A$13:$B$14,2,0)</f>
        <v>No</v>
      </c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 t="str">
        <f>VLOOKUP(D349,Empresas!$D$7:$CF$91,81,0)</f>
        <v>A</v>
      </c>
      <c r="W349" s="78" t="str">
        <f>VLOOKUP(D349,Empresas!$D$7:$M$91,10,0)</f>
        <v>Mype</v>
      </c>
      <c r="X349" s="69" t="str">
        <f t="shared" si="53"/>
        <v>SI</v>
      </c>
      <c r="Y349" s="153" t="str">
        <f t="shared" si="54"/>
        <v>No aplica</v>
      </c>
      <c r="Z349" s="147">
        <f>IF(Y349="No aplica",0,IF(I349="no",0,IF(I349="No aplica",0,IF(I349="Si",1,IF(I349="Fisico",1,IF(I349="Electronico",2,VLOOKUP(C349&amp;"|"&amp;B349&amp;"|"&amp;D349,Empresas!$C$6:$CC$92,G349+6+1,0)))))))</f>
        <v>0</v>
      </c>
      <c r="AA349" s="147">
        <f>IF(AND($I349="Si",J349=1),1,IF(AND($I349="Fisico",J349=1),1,IF(AND(J349=1,$I349="Electronico"),2,IF(J349=1,VLOOKUP($C349&amp;"|"&amp;$B349&amp;"|"&amp;$D349,Empresas!$C$6:$CC$92,$G349+6+1,0),0))))</f>
        <v>0</v>
      </c>
      <c r="AB349" s="147">
        <f>IF(AND($I349="Si",K349=1),1,IF(AND($I349="Fisico",K349=1),1,IF(AND(K349=1,$I349="Electronico"),2,IF(K349=1,VLOOKUP($C349&amp;"|"&amp;$B349&amp;"|"&amp;$D349,Empresas!$C$6:$CC$92,$G349+6+1,0),0))))</f>
        <v>0</v>
      </c>
      <c r="AC349" s="147">
        <f>IF(AND($I349="Si",L349=1),1,IF(AND($I349="Fisico",L349=1),1,IF(AND(L349=1,$I349="Electronico"),2,IF(L349=1,VLOOKUP($C349&amp;"|"&amp;$B349&amp;"|"&amp;$D349,Empresas!$C$6:$CC$92,$G349+6+1,0),0))))</f>
        <v>0</v>
      </c>
      <c r="AD349" s="147">
        <f>IF(AND($I349="Si",M349=1),1,IF(AND($I349="Fisico",M349=1),1,IF(AND(M349=1,$I349="Electronico"),2,IF(M349=1,VLOOKUP($C349&amp;"|"&amp;$B349&amp;"|"&amp;$D349,Empresas!$C$6:$CC$92,$G349+6+1,0),0))))</f>
        <v>0</v>
      </c>
      <c r="AE349" s="147">
        <f>IF(AND($I349="Si",N349=1),1,IF(AND($I349="Fisico",N349=1),1,IF(AND(N349=1,$I349="Electronico"),2,IF(N349=1,VLOOKUP($C349&amp;"|"&amp;$B349&amp;"|"&amp;$D349,Empresas!$C$6:$CC$92,$G349+6+1,0),0))))</f>
        <v>0</v>
      </c>
      <c r="AF349" s="147">
        <f>IF(AND($I349="Si",O349=1),1,IF(AND($I349="Fisico",O349=1),1,IF(AND(O349=1,$I349="Electronico"),2,IF(O349=1,VLOOKUP($C349&amp;"|"&amp;$B349&amp;"|"&amp;$D349,Empresas!$C$6:$CC$92,$G349+6+1,0),0))))</f>
        <v>0</v>
      </c>
      <c r="AG349" s="147">
        <f>IF(AND($I349="Si",P349=1),1,IF(AND($I349="Fisico",P349=1),1,IF(AND(P349=1,$I349="Electronico"),2,IF(P349=1,VLOOKUP($C349&amp;"|"&amp;$B349&amp;"|"&amp;$D349,Empresas!$C$6:$CC$92,$G349+6+1,0),0))))</f>
        <v>0</v>
      </c>
      <c r="AH349" s="147">
        <f>IF(AND($I349="Si",Q349=1),1,IF(AND($I349="Fisico",Q349=1),1,IF(AND(Q349=1,$I349="Electronico"),2,IF(Q349=1,VLOOKUP($C349&amp;"|"&amp;$B349&amp;"|"&amp;$D349,Empresas!$C$6:$CC$92,$G349+6+1,0),0))))</f>
        <v>0</v>
      </c>
      <c r="AI349" s="147">
        <f>IF(AND($I349="Si",R349=1),1,IF(AND($I349="Fisico",R349=1),1,IF(AND(R349=1,$I349="Electronico"),2,IF(R349=1,VLOOKUP($C349&amp;"|"&amp;$B349&amp;"|"&amp;$D349,Empresas!$C$6:$CC$92,$G349+6+1,0),0))))</f>
        <v>0</v>
      </c>
      <c r="AJ349" s="147">
        <f>IF(AND($I349="Si",S349=1),1,IF(AND($I349="Fisico",S349=1),1,IF(AND(S349=1,$I349="Electronico"),2,IF(S349=1,VLOOKUP($C349&amp;"|"&amp;$B349&amp;"|"&amp;$D349,Empresas!$C$6:$CC$92,$G349+6+1,0),0))))</f>
        <v>0</v>
      </c>
      <c r="AK349" s="147">
        <f>IF(AND($I349="Si",T349=1),1,IF(AND($I349="Fisico",T349=1),1,IF(AND(T349=1,$I349="Electronico"),2,IF(T349=1,VLOOKUP($C349&amp;"|"&amp;$B349&amp;"|"&amp;$D349,Empresas!$C$6:$CC$92,$G349+6+1,0),0))))</f>
        <v>0</v>
      </c>
      <c r="AL349" s="147">
        <f>IF(AND($I349="Si",U349=1),1,IF(AND($I349="Fisico",U349=1),1,IF(AND(U349=1,$I349="Electronico"),2,IF(U349=1,VLOOKUP($C349&amp;"|"&amp;$B349&amp;"|"&amp;$D349,Empresas!$C$6:$CC$92,$G349+6+1,0),0))))</f>
        <v>0</v>
      </c>
      <c r="AM349" s="149">
        <f t="shared" si="55"/>
        <v>0</v>
      </c>
      <c r="AN349" s="149">
        <f t="shared" si="56"/>
        <v>0</v>
      </c>
      <c r="AO349" s="152">
        <f t="shared" si="57"/>
        <v>0</v>
      </c>
    </row>
    <row r="350" spans="1:41" x14ac:dyDescent="0.25">
      <c r="A350" s="143" t="str">
        <f>VLOOKUP(D350,Empresas!$D$7:$F$91,3,0)</f>
        <v>Yulisa</v>
      </c>
      <c r="B350" s="144" t="str">
        <f>VLOOKUP(D350,Empresas!$D$7:$G$91,4,0)</f>
        <v>Mireya</v>
      </c>
      <c r="C350" s="144" t="s">
        <v>544</v>
      </c>
      <c r="D350" s="144" t="s">
        <v>199</v>
      </c>
      <c r="E350" s="144" t="str">
        <f>VLOOKUP(D350,Empresas!$D$7:$E$92,2,0)</f>
        <v>GERONIMO ESCOBAR URSULA</v>
      </c>
      <c r="F350" s="144" t="s">
        <v>190</v>
      </c>
      <c r="G350" s="145">
        <f t="shared" si="59"/>
        <v>69</v>
      </c>
      <c r="H350" s="145" t="str">
        <f>VLOOKUP(D350,Empresas!$D$6:$L$92,7,0)</f>
        <v>Mensual</v>
      </c>
      <c r="I350" s="144" t="str">
        <f>VLOOKUP(VLOOKUP(D350&amp;"|"&amp;B350,Empresas!$I$7:$CB$92,G350,0),Tablas!$A$13:$B$14,2,0)</f>
        <v>No</v>
      </c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 t="str">
        <f>VLOOKUP(D350,Empresas!$D$7:$CF$91,81,0)</f>
        <v>A</v>
      </c>
      <c r="W350" s="78" t="str">
        <f>VLOOKUP(D350,Empresas!$D$7:$M$91,10,0)</f>
        <v>Mype</v>
      </c>
      <c r="X350" s="69" t="str">
        <f t="shared" si="53"/>
        <v>NO</v>
      </c>
      <c r="Y350" s="153" t="str">
        <f t="shared" si="54"/>
        <v>No aplica</v>
      </c>
      <c r="Z350" s="147">
        <f>IF(Y350="No aplica",0,IF(I350="no",0,IF(I350="No aplica",0,IF(I350="Si",1,IF(I350="Fisico",1,IF(I350="Electronico",2,VLOOKUP(C350&amp;"|"&amp;B350&amp;"|"&amp;D350,Empresas!$C$6:$CC$92,G350+6+1,0)))))))</f>
        <v>0</v>
      </c>
      <c r="AA350" s="147">
        <f>IF(AND($I350="Si",J350=1),1,IF(AND($I350="Fisico",J350=1),1,IF(AND(J350=1,$I350="Electronico"),2,IF(J350=1,VLOOKUP($C350&amp;"|"&amp;$B350&amp;"|"&amp;$D350,Empresas!$C$6:$CC$92,$G350+6+1,0),0))))</f>
        <v>0</v>
      </c>
      <c r="AB350" s="147">
        <f>IF(AND($I350="Si",K350=1),1,IF(AND($I350="Fisico",K350=1),1,IF(AND(K350=1,$I350="Electronico"),2,IF(K350=1,VLOOKUP($C350&amp;"|"&amp;$B350&amp;"|"&amp;$D350,Empresas!$C$6:$CC$92,$G350+6+1,0),0))))</f>
        <v>0</v>
      </c>
      <c r="AC350" s="147">
        <f>IF(AND($I350="Si",L350=1),1,IF(AND($I350="Fisico",L350=1),1,IF(AND(L350=1,$I350="Electronico"),2,IF(L350=1,VLOOKUP($C350&amp;"|"&amp;$B350&amp;"|"&amp;$D350,Empresas!$C$6:$CC$92,$G350+6+1,0),0))))</f>
        <v>0</v>
      </c>
      <c r="AD350" s="147">
        <f>IF(AND($I350="Si",M350=1),1,IF(AND($I350="Fisico",M350=1),1,IF(AND(M350=1,$I350="Electronico"),2,IF(M350=1,VLOOKUP($C350&amp;"|"&amp;$B350&amp;"|"&amp;$D350,Empresas!$C$6:$CC$92,$G350+6+1,0),0))))</f>
        <v>0</v>
      </c>
      <c r="AE350" s="147">
        <f>IF(AND($I350="Si",N350=1),1,IF(AND($I350="Fisico",N350=1),1,IF(AND(N350=1,$I350="Electronico"),2,IF(N350=1,VLOOKUP($C350&amp;"|"&amp;$B350&amp;"|"&amp;$D350,Empresas!$C$6:$CC$92,$G350+6+1,0),0))))</f>
        <v>0</v>
      </c>
      <c r="AF350" s="147">
        <f>IF(AND($I350="Si",O350=1),1,IF(AND($I350="Fisico",O350=1),1,IF(AND(O350=1,$I350="Electronico"),2,IF(O350=1,VLOOKUP($C350&amp;"|"&amp;$B350&amp;"|"&amp;$D350,Empresas!$C$6:$CC$92,$G350+6+1,0),0))))</f>
        <v>0</v>
      </c>
      <c r="AG350" s="147">
        <f>IF(AND($I350="Si",P350=1),1,IF(AND($I350="Fisico",P350=1),1,IF(AND(P350=1,$I350="Electronico"),2,IF(P350=1,VLOOKUP($C350&amp;"|"&amp;$B350&amp;"|"&amp;$D350,Empresas!$C$6:$CC$92,$G350+6+1,0),0))))</f>
        <v>0</v>
      </c>
      <c r="AH350" s="147">
        <f>IF(AND($I350="Si",Q350=1),1,IF(AND($I350="Fisico",Q350=1),1,IF(AND(Q350=1,$I350="Electronico"),2,IF(Q350=1,VLOOKUP($C350&amp;"|"&amp;$B350&amp;"|"&amp;$D350,Empresas!$C$6:$CC$92,$G350+6+1,0),0))))</f>
        <v>0</v>
      </c>
      <c r="AI350" s="147">
        <f>IF(AND($I350="Si",R350=1),1,IF(AND($I350="Fisico",R350=1),1,IF(AND(R350=1,$I350="Electronico"),2,IF(R350=1,VLOOKUP($C350&amp;"|"&amp;$B350&amp;"|"&amp;$D350,Empresas!$C$6:$CC$92,$G350+6+1,0),0))))</f>
        <v>0</v>
      </c>
      <c r="AJ350" s="147">
        <f>IF(AND($I350="Si",S350=1),1,IF(AND($I350="Fisico",S350=1),1,IF(AND(S350=1,$I350="Electronico"),2,IF(S350=1,VLOOKUP($C350&amp;"|"&amp;$B350&amp;"|"&amp;$D350,Empresas!$C$6:$CC$92,$G350+6+1,0),0))))</f>
        <v>0</v>
      </c>
      <c r="AK350" s="147">
        <f>IF(AND($I350="Si",T350=1),1,IF(AND($I350="Fisico",T350=1),1,IF(AND(T350=1,$I350="Electronico"),2,IF(T350=1,VLOOKUP($C350&amp;"|"&amp;$B350&amp;"|"&amp;$D350,Empresas!$C$6:$CC$92,$G350+6+1,0),0))))</f>
        <v>0</v>
      </c>
      <c r="AL350" s="147">
        <f>IF(AND($I350="Si",U350=1),1,IF(AND($I350="Fisico",U350=1),1,IF(AND(U350=1,$I350="Electronico"),2,IF(U350=1,VLOOKUP($C350&amp;"|"&amp;$B350&amp;"|"&amp;$D350,Empresas!$C$6:$CC$92,$G350+6+1,0),0))))</f>
        <v>0</v>
      </c>
      <c r="AM350" s="149">
        <f t="shared" si="55"/>
        <v>0</v>
      </c>
      <c r="AN350" s="149">
        <f t="shared" si="56"/>
        <v>0</v>
      </c>
      <c r="AO350" s="152">
        <f t="shared" si="57"/>
        <v>0</v>
      </c>
    </row>
    <row r="351" spans="1:41" x14ac:dyDescent="0.25">
      <c r="A351" s="143" t="str">
        <f>VLOOKUP(D351,Empresas!$D$7:$F$91,3,0)</f>
        <v>Yulisa</v>
      </c>
      <c r="B351" s="144" t="str">
        <f>VLOOKUP(D351,Empresas!$D$7:$G$91,4,0)</f>
        <v>Mireya</v>
      </c>
      <c r="C351" s="144" t="s">
        <v>544</v>
      </c>
      <c r="D351" s="144" t="s">
        <v>199</v>
      </c>
      <c r="E351" s="144" t="str">
        <f>VLOOKUP(D351,Empresas!$D$7:$E$92,2,0)</f>
        <v>GERONIMO ESCOBAR URSULA</v>
      </c>
      <c r="F351" s="146" t="s">
        <v>191</v>
      </c>
      <c r="G351" s="145">
        <f t="shared" si="59"/>
        <v>70</v>
      </c>
      <c r="H351" s="145" t="str">
        <f>VLOOKUP(D351,Empresas!$D$6:$L$92,7,0)</f>
        <v>Mensual</v>
      </c>
      <c r="I351" s="144" t="str">
        <f>VLOOKUP(VLOOKUP(D351&amp;"|"&amp;B351,Empresas!$I$7:$CB$92,G351,0),Tablas!$A$13:$B$14,2,0)</f>
        <v>No</v>
      </c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 t="str">
        <f>VLOOKUP(D351,Empresas!$D$7:$CF$91,81,0)</f>
        <v>A</v>
      </c>
      <c r="W351" s="78" t="str">
        <f>VLOOKUP(D351,Empresas!$D$7:$M$91,10,0)</f>
        <v>Mype</v>
      </c>
      <c r="X351" s="69" t="str">
        <f t="shared" si="53"/>
        <v>NO</v>
      </c>
      <c r="Y351" s="153" t="str">
        <f t="shared" si="54"/>
        <v>No aplica</v>
      </c>
      <c r="Z351" s="147">
        <f>IF(Y351="No aplica",0,IF(I351="no",0,IF(I351="No aplica",0,IF(I351="Si",1,IF(I351="Fisico",1,IF(I351="Electronico",2,VLOOKUP(C351&amp;"|"&amp;B351&amp;"|"&amp;D351,Empresas!$C$6:$CC$92,G351+6+1,0)))))))</f>
        <v>0</v>
      </c>
      <c r="AA351" s="147">
        <f>IF(AND($I351="Si",J351=1),1,IF(AND($I351="Fisico",J351=1),1,IF(AND(J351=1,$I351="Electronico"),2,IF(J351=1,VLOOKUP($C351&amp;"|"&amp;$B351&amp;"|"&amp;$D351,Empresas!$C$6:$CC$92,$G351+6+1,0),0))))</f>
        <v>0</v>
      </c>
      <c r="AB351" s="147">
        <f>IF(AND($I351="Si",K351=1),1,IF(AND($I351="Fisico",K351=1),1,IF(AND(K351=1,$I351="Electronico"),2,IF(K351=1,VLOOKUP($C351&amp;"|"&amp;$B351&amp;"|"&amp;$D351,Empresas!$C$6:$CC$92,$G351+6+1,0),0))))</f>
        <v>0</v>
      </c>
      <c r="AC351" s="147">
        <f>IF(AND($I351="Si",L351=1),1,IF(AND($I351="Fisico",L351=1),1,IF(AND(L351=1,$I351="Electronico"),2,IF(L351=1,VLOOKUP($C351&amp;"|"&amp;$B351&amp;"|"&amp;$D351,Empresas!$C$6:$CC$92,$G351+6+1,0),0))))</f>
        <v>0</v>
      </c>
      <c r="AD351" s="147">
        <f>IF(AND($I351="Si",M351=1),1,IF(AND($I351="Fisico",M351=1),1,IF(AND(M351=1,$I351="Electronico"),2,IF(M351=1,VLOOKUP($C351&amp;"|"&amp;$B351&amp;"|"&amp;$D351,Empresas!$C$6:$CC$92,$G351+6+1,0),0))))</f>
        <v>0</v>
      </c>
      <c r="AE351" s="147">
        <f>IF(AND($I351="Si",N351=1),1,IF(AND($I351="Fisico",N351=1),1,IF(AND(N351=1,$I351="Electronico"),2,IF(N351=1,VLOOKUP($C351&amp;"|"&amp;$B351&amp;"|"&amp;$D351,Empresas!$C$6:$CC$92,$G351+6+1,0),0))))</f>
        <v>0</v>
      </c>
      <c r="AF351" s="147">
        <f>IF(AND($I351="Si",O351=1),1,IF(AND($I351="Fisico",O351=1),1,IF(AND(O351=1,$I351="Electronico"),2,IF(O351=1,VLOOKUP($C351&amp;"|"&amp;$B351&amp;"|"&amp;$D351,Empresas!$C$6:$CC$92,$G351+6+1,0),0))))</f>
        <v>0</v>
      </c>
      <c r="AG351" s="147">
        <f>IF(AND($I351="Si",P351=1),1,IF(AND($I351="Fisico",P351=1),1,IF(AND(P351=1,$I351="Electronico"),2,IF(P351=1,VLOOKUP($C351&amp;"|"&amp;$B351&amp;"|"&amp;$D351,Empresas!$C$6:$CC$92,$G351+6+1,0),0))))</f>
        <v>0</v>
      </c>
      <c r="AH351" s="147">
        <f>IF(AND($I351="Si",Q351=1),1,IF(AND($I351="Fisico",Q351=1),1,IF(AND(Q351=1,$I351="Electronico"),2,IF(Q351=1,VLOOKUP($C351&amp;"|"&amp;$B351&amp;"|"&amp;$D351,Empresas!$C$6:$CC$92,$G351+6+1,0),0))))</f>
        <v>0</v>
      </c>
      <c r="AI351" s="147">
        <f>IF(AND($I351="Si",R351=1),1,IF(AND($I351="Fisico",R351=1),1,IF(AND(R351=1,$I351="Electronico"),2,IF(R351=1,VLOOKUP($C351&amp;"|"&amp;$B351&amp;"|"&amp;$D351,Empresas!$C$6:$CC$92,$G351+6+1,0),0))))</f>
        <v>0</v>
      </c>
      <c r="AJ351" s="147">
        <f>IF(AND($I351="Si",S351=1),1,IF(AND($I351="Fisico",S351=1),1,IF(AND(S351=1,$I351="Electronico"),2,IF(S351=1,VLOOKUP($C351&amp;"|"&amp;$B351&amp;"|"&amp;$D351,Empresas!$C$6:$CC$92,$G351+6+1,0),0))))</f>
        <v>0</v>
      </c>
      <c r="AK351" s="147">
        <f>IF(AND($I351="Si",T351=1),1,IF(AND($I351="Fisico",T351=1),1,IF(AND(T351=1,$I351="Electronico"),2,IF(T351=1,VLOOKUP($C351&amp;"|"&amp;$B351&amp;"|"&amp;$D351,Empresas!$C$6:$CC$92,$G351+6+1,0),0))))</f>
        <v>0</v>
      </c>
      <c r="AL351" s="147">
        <f>IF(AND($I351="Si",U351=1),1,IF(AND($I351="Fisico",U351=1),1,IF(AND(U351=1,$I351="Electronico"),2,IF(U351=1,VLOOKUP($C351&amp;"|"&amp;$B351&amp;"|"&amp;$D351,Empresas!$C$6:$CC$92,$G351+6+1,0),0))))</f>
        <v>0</v>
      </c>
      <c r="AM351" s="149">
        <f t="shared" si="55"/>
        <v>0</v>
      </c>
      <c r="AN351" s="149">
        <f t="shared" si="56"/>
        <v>0</v>
      </c>
      <c r="AO351" s="152">
        <f t="shared" si="57"/>
        <v>0</v>
      </c>
    </row>
    <row r="352" spans="1:41" x14ac:dyDescent="0.25">
      <c r="A352" s="143" t="str">
        <f>VLOOKUP(D352,Empresas!$D$7:$F$91,3,0)</f>
        <v>Yulisa</v>
      </c>
      <c r="B352" s="144" t="str">
        <f>VLOOKUP(D352,Empresas!$D$7:$G$91,4,0)</f>
        <v>Mireya</v>
      </c>
      <c r="C352" s="144" t="s">
        <v>544</v>
      </c>
      <c r="D352" s="144" t="s">
        <v>199</v>
      </c>
      <c r="E352" s="144" t="str">
        <f>VLOOKUP(D352,Empresas!$D$7:$E$92,2,0)</f>
        <v>GERONIMO ESCOBAR URSULA</v>
      </c>
      <c r="F352" s="144" t="s">
        <v>192</v>
      </c>
      <c r="G352" s="145">
        <f t="shared" si="59"/>
        <v>71</v>
      </c>
      <c r="H352" s="145" t="str">
        <f>VLOOKUP(D352,Empresas!$D$6:$L$92,7,0)</f>
        <v>Mensual</v>
      </c>
      <c r="I352" s="144" t="str">
        <f>VLOOKUP(VLOOKUP(D352&amp;"|"&amp;B352,Empresas!$I$7:$CB$92,G352,0),Tablas!$A$13:$B$14,2,0)</f>
        <v>No</v>
      </c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 t="str">
        <f>VLOOKUP(D352,Empresas!$D$7:$CF$91,81,0)</f>
        <v>A</v>
      </c>
      <c r="W352" s="78" t="str">
        <f>VLOOKUP(D352,Empresas!$D$7:$M$91,10,0)</f>
        <v>Mype</v>
      </c>
      <c r="X352" s="69" t="str">
        <f t="shared" si="53"/>
        <v>NO</v>
      </c>
      <c r="Y352" s="153" t="str">
        <f t="shared" si="54"/>
        <v>No aplica</v>
      </c>
      <c r="Z352" s="147">
        <f>IF(Y352="No aplica",0,IF(I352="no",0,IF(I352="No aplica",0,IF(I352="Si",1,IF(I352="Fisico",1,IF(I352="Electronico",2,VLOOKUP(C352&amp;"|"&amp;B352&amp;"|"&amp;D352,Empresas!$C$6:$CC$92,G352+6+1,0)))))))</f>
        <v>0</v>
      </c>
      <c r="AA352" s="147">
        <f>IF(AND($I352="Si",J352=1),1,IF(AND($I352="Fisico",J352=1),1,IF(AND(J352=1,$I352="Electronico"),2,IF(J352=1,VLOOKUP($C352&amp;"|"&amp;$B352&amp;"|"&amp;$D352,Empresas!$C$6:$CC$92,$G352+6+1,0),0))))</f>
        <v>0</v>
      </c>
      <c r="AB352" s="147">
        <f>IF(AND($I352="Si",K352=1),1,IF(AND($I352="Fisico",K352=1),1,IF(AND(K352=1,$I352="Electronico"),2,IF(K352=1,VLOOKUP($C352&amp;"|"&amp;$B352&amp;"|"&amp;$D352,Empresas!$C$6:$CC$92,$G352+6+1,0),0))))</f>
        <v>0</v>
      </c>
      <c r="AC352" s="147">
        <f>IF(AND($I352="Si",L352=1),1,IF(AND($I352="Fisico",L352=1),1,IF(AND(L352=1,$I352="Electronico"),2,IF(L352=1,VLOOKUP($C352&amp;"|"&amp;$B352&amp;"|"&amp;$D352,Empresas!$C$6:$CC$92,$G352+6+1,0),0))))</f>
        <v>0</v>
      </c>
      <c r="AD352" s="147">
        <f>IF(AND($I352="Si",M352=1),1,IF(AND($I352="Fisico",M352=1),1,IF(AND(M352=1,$I352="Electronico"),2,IF(M352=1,VLOOKUP($C352&amp;"|"&amp;$B352&amp;"|"&amp;$D352,Empresas!$C$6:$CC$92,$G352+6+1,0),0))))</f>
        <v>0</v>
      </c>
      <c r="AE352" s="147">
        <f>IF(AND($I352="Si",N352=1),1,IF(AND($I352="Fisico",N352=1),1,IF(AND(N352=1,$I352="Electronico"),2,IF(N352=1,VLOOKUP($C352&amp;"|"&amp;$B352&amp;"|"&amp;$D352,Empresas!$C$6:$CC$92,$G352+6+1,0),0))))</f>
        <v>0</v>
      </c>
      <c r="AF352" s="147">
        <f>IF(AND($I352="Si",O352=1),1,IF(AND($I352="Fisico",O352=1),1,IF(AND(O352=1,$I352="Electronico"),2,IF(O352=1,VLOOKUP($C352&amp;"|"&amp;$B352&amp;"|"&amp;$D352,Empresas!$C$6:$CC$92,$G352+6+1,0),0))))</f>
        <v>0</v>
      </c>
      <c r="AG352" s="147">
        <f>IF(AND($I352="Si",P352=1),1,IF(AND($I352="Fisico",P352=1),1,IF(AND(P352=1,$I352="Electronico"),2,IF(P352=1,VLOOKUP($C352&amp;"|"&amp;$B352&amp;"|"&amp;$D352,Empresas!$C$6:$CC$92,$G352+6+1,0),0))))</f>
        <v>0</v>
      </c>
      <c r="AH352" s="147">
        <f>IF(AND($I352="Si",Q352=1),1,IF(AND($I352="Fisico",Q352=1),1,IF(AND(Q352=1,$I352="Electronico"),2,IF(Q352=1,VLOOKUP($C352&amp;"|"&amp;$B352&amp;"|"&amp;$D352,Empresas!$C$6:$CC$92,$G352+6+1,0),0))))</f>
        <v>0</v>
      </c>
      <c r="AI352" s="147">
        <f>IF(AND($I352="Si",R352=1),1,IF(AND($I352="Fisico",R352=1),1,IF(AND(R352=1,$I352="Electronico"),2,IF(R352=1,VLOOKUP($C352&amp;"|"&amp;$B352&amp;"|"&amp;$D352,Empresas!$C$6:$CC$92,$G352+6+1,0),0))))</f>
        <v>0</v>
      </c>
      <c r="AJ352" s="147">
        <f>IF(AND($I352="Si",S352=1),1,IF(AND($I352="Fisico",S352=1),1,IF(AND(S352=1,$I352="Electronico"),2,IF(S352=1,VLOOKUP($C352&amp;"|"&amp;$B352&amp;"|"&amp;$D352,Empresas!$C$6:$CC$92,$G352+6+1,0),0))))</f>
        <v>0</v>
      </c>
      <c r="AK352" s="147">
        <f>IF(AND($I352="Si",T352=1),1,IF(AND($I352="Fisico",T352=1),1,IF(AND(T352=1,$I352="Electronico"),2,IF(T352=1,VLOOKUP($C352&amp;"|"&amp;$B352&amp;"|"&amp;$D352,Empresas!$C$6:$CC$92,$G352+6+1,0),0))))</f>
        <v>0</v>
      </c>
      <c r="AL352" s="147">
        <f>IF(AND($I352="Si",U352=1),1,IF(AND($I352="Fisico",U352=1),1,IF(AND(U352=1,$I352="Electronico"),2,IF(U352=1,VLOOKUP($C352&amp;"|"&amp;$B352&amp;"|"&amp;$D352,Empresas!$C$6:$CC$92,$G352+6+1,0),0))))</f>
        <v>0</v>
      </c>
      <c r="AM352" s="149">
        <f t="shared" si="55"/>
        <v>0</v>
      </c>
      <c r="AN352" s="149">
        <f t="shared" si="56"/>
        <v>0</v>
      </c>
      <c r="AO352" s="152">
        <f t="shared" si="57"/>
        <v>0</v>
      </c>
    </row>
    <row r="353" spans="1:41" x14ac:dyDescent="0.25">
      <c r="A353" s="137" t="str">
        <f>VLOOKUP(D353,Empresas!$D$7:$F$91,3,0)</f>
        <v>Jose</v>
      </c>
      <c r="B353" s="138" t="str">
        <f>VLOOKUP(D353,Empresas!$D$7:$G$91,4,0)</f>
        <v xml:space="preserve">Rocio </v>
      </c>
      <c r="C353" s="138" t="s">
        <v>544</v>
      </c>
      <c r="D353" s="138" t="s">
        <v>16</v>
      </c>
      <c r="E353" s="138" t="str">
        <f>VLOOKUP(D353,Empresas!$D$7:$E$92,2,0)</f>
        <v>GRUPO FINANCORP S.A.C</v>
      </c>
      <c r="F353" s="138" t="s">
        <v>158</v>
      </c>
      <c r="G353" s="139">
        <f>+Empresas!$O$2</f>
        <v>7</v>
      </c>
      <c r="H353" s="139" t="str">
        <f>VLOOKUP(D353,Empresas!$D$6:$L$92,7,0)</f>
        <v>Semestral</v>
      </c>
      <c r="I353" s="138" t="str">
        <f>VLOOKUP(VLOOKUP(D353&amp;"|"&amp;B353,Empresas!$I$7:$CB$92,G353,0),Tablas!$A$3:$B$5,2,0)</f>
        <v>Registro y analisis</v>
      </c>
      <c r="J353" s="78">
        <v>1</v>
      </c>
      <c r="K353" s="78">
        <v>1</v>
      </c>
      <c r="L353" s="78">
        <v>1</v>
      </c>
      <c r="M353" s="78">
        <v>1</v>
      </c>
      <c r="N353" s="78">
        <v>1</v>
      </c>
      <c r="O353" s="78">
        <v>1</v>
      </c>
      <c r="P353" s="78">
        <v>1</v>
      </c>
      <c r="Q353" s="78">
        <v>2</v>
      </c>
      <c r="R353" s="78"/>
      <c r="S353" s="78"/>
      <c r="T353" s="78"/>
      <c r="U353" s="78"/>
      <c r="V353" s="78" t="str">
        <f>VLOOKUP(D353,Empresas!$D$7:$CF$91,81,0)</f>
        <v>C</v>
      </c>
      <c r="W353" s="78" t="str">
        <f>VLOOKUP(D353,Empresas!$D$7:$M$91,10,0)</f>
        <v>Mype</v>
      </c>
      <c r="X353" s="69" t="str">
        <f t="shared" si="53"/>
        <v>SI</v>
      </c>
      <c r="Y353" s="153" t="str">
        <f t="shared" si="54"/>
        <v>Si aplica</v>
      </c>
      <c r="Z353" s="147">
        <f>IF(Y353="No aplica",0,IF(I353="no",0,IF(I353="No aplica",0,IF(I353="Si",1,IF(I353="Fisico",1,IF(I353="Electronico",2,VLOOKUP(C353&amp;"|"&amp;B353&amp;"|"&amp;D353,Empresas!$C$6:$CC$92,G353+6+1,0)))))))</f>
        <v>2</v>
      </c>
      <c r="AA353" s="147">
        <f>IF(AND($I353="Si",J353=1),1,IF(AND($I353="Fisico",J353=1),1,IF(AND(J353=1,$I353="Electronico"),2,IF(J353=1,VLOOKUP($C353&amp;"|"&amp;$B353&amp;"|"&amp;$D353,Empresas!$C$6:$CC$92,$G353+6+1,0),0))))</f>
        <v>2</v>
      </c>
      <c r="AB353" s="147">
        <f>IF(AND($I353="Si",K353=1),1,IF(AND($I353="Fisico",K353=1),1,IF(AND(K353=1,$I353="Electronico"),2,IF(K353=1,VLOOKUP($C353&amp;"|"&amp;$B353&amp;"|"&amp;$D353,Empresas!$C$6:$CC$92,$G353+6+1,0),0))))</f>
        <v>2</v>
      </c>
      <c r="AC353" s="147">
        <f>IF(AND($I353="Si",L353=1),1,IF(AND($I353="Fisico",L353=1),1,IF(AND(L353=1,$I353="Electronico"),2,IF(L353=1,VLOOKUP($C353&amp;"|"&amp;$B353&amp;"|"&amp;$D353,Empresas!$C$6:$CC$92,$G353+6+1,0),0))))</f>
        <v>2</v>
      </c>
      <c r="AD353" s="147">
        <f>IF(AND($I353="Si",M353=1),1,IF(AND($I353="Fisico",M353=1),1,IF(AND(M353=1,$I353="Electronico"),2,IF(M353=1,VLOOKUP($C353&amp;"|"&amp;$B353&amp;"|"&amp;$D353,Empresas!$C$6:$CC$92,$G353+6+1,0),0))))</f>
        <v>2</v>
      </c>
      <c r="AE353" s="147">
        <f>IF(AND($I353="Si",N353=1),1,IF(AND($I353="Fisico",N353=1),1,IF(AND(N353=1,$I353="Electronico"),2,IF(N353=1,VLOOKUP($C353&amp;"|"&amp;$B353&amp;"|"&amp;$D353,Empresas!$C$6:$CC$92,$G353+6+1,0),0))))</f>
        <v>2</v>
      </c>
      <c r="AF353" s="147">
        <f>IF(AND($I353="Si",O353=1),1,IF(AND($I353="Fisico",O353=1),1,IF(AND(O353=1,$I353="Electronico"),2,IF(O353=1,VLOOKUP($C353&amp;"|"&amp;$B353&amp;"|"&amp;$D353,Empresas!$C$6:$CC$92,$G353+6+1,0),0))))</f>
        <v>2</v>
      </c>
      <c r="AG353" s="147">
        <f>IF(AND($I353="Si",P353=1),1,IF(AND($I353="Fisico",P353=1),1,IF(AND(P353=1,$I353="Electronico"),2,IF(P353=1,VLOOKUP($C353&amp;"|"&amp;$B353&amp;"|"&amp;$D353,Empresas!$C$6:$CC$92,$G353+6+1,0),0))))</f>
        <v>2</v>
      </c>
      <c r="AH353" s="147">
        <f>IF(AND($I353="Si",Q353=1),1,IF(AND($I353="Fisico",Q353=1),1,IF(AND(Q353=1,$I353="Electronico"),2,IF(Q353=1,VLOOKUP($C353&amp;"|"&amp;$B353&amp;"|"&amp;$D353,Empresas!$C$6:$CC$92,$G353+6+1,0),0))))</f>
        <v>0</v>
      </c>
      <c r="AI353" s="147">
        <f>IF(AND($I353="Si",R353=1),1,IF(AND($I353="Fisico",R353=1),1,IF(AND(R353=1,$I353="Electronico"),2,IF(R353=1,VLOOKUP($C353&amp;"|"&amp;$B353&amp;"|"&amp;$D353,Empresas!$C$6:$CC$92,$G353+6+1,0),0))))</f>
        <v>0</v>
      </c>
      <c r="AJ353" s="147">
        <f>IF(AND($I353="Si",S353=1),1,IF(AND($I353="Fisico",S353=1),1,IF(AND(S353=1,$I353="Electronico"),2,IF(S353=1,VLOOKUP($C353&amp;"|"&amp;$B353&amp;"|"&amp;$D353,Empresas!$C$6:$CC$92,$G353+6+1,0),0))))</f>
        <v>0</v>
      </c>
      <c r="AK353" s="147">
        <f>IF(AND($I353="Si",T353=1),1,IF(AND($I353="Fisico",T353=1),1,IF(AND(T353=1,$I353="Electronico"),2,IF(T353=1,VLOOKUP($C353&amp;"|"&amp;$B353&amp;"|"&amp;$D353,Empresas!$C$6:$CC$92,$G353+6+1,0),0))))</f>
        <v>0</v>
      </c>
      <c r="AL353" s="147">
        <f>IF(AND($I353="Si",U353=1),1,IF(AND($I353="Fisico",U353=1),1,IF(AND(U353=1,$I353="Electronico"),2,IF(U353=1,VLOOKUP($C353&amp;"|"&amp;$B353&amp;"|"&amp;$D353,Empresas!$C$6:$CC$92,$G353+6+1,0),0))))</f>
        <v>0</v>
      </c>
      <c r="AM353" s="149">
        <f t="shared" si="55"/>
        <v>14</v>
      </c>
      <c r="AN353" s="149">
        <f t="shared" si="56"/>
        <v>16</v>
      </c>
      <c r="AO353" s="152">
        <f t="shared" si="57"/>
        <v>0.875</v>
      </c>
    </row>
    <row r="354" spans="1:41" x14ac:dyDescent="0.25">
      <c r="A354" s="137" t="str">
        <f>VLOOKUP(D354,Empresas!$D$7:$F$91,3,0)</f>
        <v>Jose</v>
      </c>
      <c r="B354" s="138" t="str">
        <f>VLOOKUP(D354,Empresas!$D$7:$G$91,4,0)</f>
        <v xml:space="preserve">Rocio </v>
      </c>
      <c r="C354" s="138" t="s">
        <v>544</v>
      </c>
      <c r="D354" s="138" t="s">
        <v>16</v>
      </c>
      <c r="E354" s="138" t="str">
        <f>VLOOKUP(D354,Empresas!$D$7:$E$92,2,0)</f>
        <v>GRUPO FINANCORP S.A.C</v>
      </c>
      <c r="F354" s="138" t="s">
        <v>159</v>
      </c>
      <c r="G354" s="139">
        <f>+G353+3</f>
        <v>10</v>
      </c>
      <c r="H354" s="139" t="str">
        <f>VLOOKUP(D354,Empresas!$D$6:$L$92,7,0)</f>
        <v>Semestral</v>
      </c>
      <c r="I354" s="138" t="str">
        <f>VLOOKUP(VLOOKUP(D354&amp;"|"&amp;B354,Empresas!$I$7:$CB$92,G354,0),Tablas!$A$3:$B$5,2,0)</f>
        <v>Solo analisis</v>
      </c>
      <c r="J354" s="78">
        <v>1</v>
      </c>
      <c r="K354" s="78">
        <v>1</v>
      </c>
      <c r="L354" s="78">
        <v>1</v>
      </c>
      <c r="M354" s="78">
        <v>1</v>
      </c>
      <c r="N354" s="78">
        <v>1</v>
      </c>
      <c r="O354" s="78">
        <v>1</v>
      </c>
      <c r="P354" s="78">
        <v>1</v>
      </c>
      <c r="Q354" s="78">
        <v>2</v>
      </c>
      <c r="R354" s="78"/>
      <c r="S354" s="78"/>
      <c r="T354" s="78"/>
      <c r="U354" s="78"/>
      <c r="V354" s="78" t="str">
        <f>VLOOKUP(D354,Empresas!$D$7:$CF$91,81,0)</f>
        <v>C</v>
      </c>
      <c r="W354" s="78" t="str">
        <f>VLOOKUP(D354,Empresas!$D$7:$M$91,10,0)</f>
        <v>Mype</v>
      </c>
      <c r="X354" s="69" t="str">
        <f t="shared" si="53"/>
        <v>SI</v>
      </c>
      <c r="Y354" s="153" t="str">
        <f t="shared" si="54"/>
        <v>Si aplica</v>
      </c>
      <c r="Z354" s="147">
        <f>IF(Y354="No aplica",0,IF(I354="no",0,IF(I354="No aplica",0,IF(I354="Si",1,IF(I354="Fisico",1,IF(I354="Electronico",2,VLOOKUP(C354&amp;"|"&amp;B354&amp;"|"&amp;D354,Empresas!$C$6:$CC$92,G354+6+1,0)))))))</f>
        <v>1.5</v>
      </c>
      <c r="AA354" s="147">
        <f>IF(AND($I354="Si",J354=1),1,IF(AND($I354="Fisico",J354=1),1,IF(AND(J354=1,$I354="Electronico"),2,IF(J354=1,VLOOKUP($C354&amp;"|"&amp;$B354&amp;"|"&amp;$D354,Empresas!$C$6:$CC$92,$G354+6+1,0),0))))</f>
        <v>1.5</v>
      </c>
      <c r="AB354" s="147">
        <f>IF(AND($I354="Si",K354=1),1,IF(AND($I354="Fisico",K354=1),1,IF(AND(K354=1,$I354="Electronico"),2,IF(K354=1,VLOOKUP($C354&amp;"|"&amp;$B354&amp;"|"&amp;$D354,Empresas!$C$6:$CC$92,$G354+6+1,0),0))))</f>
        <v>1.5</v>
      </c>
      <c r="AC354" s="147">
        <f>IF(AND($I354="Si",L354=1),1,IF(AND($I354="Fisico",L354=1),1,IF(AND(L354=1,$I354="Electronico"),2,IF(L354=1,VLOOKUP($C354&amp;"|"&amp;$B354&amp;"|"&amp;$D354,Empresas!$C$6:$CC$92,$G354+6+1,0),0))))</f>
        <v>1.5</v>
      </c>
      <c r="AD354" s="147">
        <f>IF(AND($I354="Si",M354=1),1,IF(AND($I354="Fisico",M354=1),1,IF(AND(M354=1,$I354="Electronico"),2,IF(M354=1,VLOOKUP($C354&amp;"|"&amp;$B354&amp;"|"&amp;$D354,Empresas!$C$6:$CC$92,$G354+6+1,0),0))))</f>
        <v>1.5</v>
      </c>
      <c r="AE354" s="147">
        <f>IF(AND($I354="Si",N354=1),1,IF(AND($I354="Fisico",N354=1),1,IF(AND(N354=1,$I354="Electronico"),2,IF(N354=1,VLOOKUP($C354&amp;"|"&amp;$B354&amp;"|"&amp;$D354,Empresas!$C$6:$CC$92,$G354+6+1,0),0))))</f>
        <v>1.5</v>
      </c>
      <c r="AF354" s="147">
        <f>IF(AND($I354="Si",O354=1),1,IF(AND($I354="Fisico",O354=1),1,IF(AND(O354=1,$I354="Electronico"),2,IF(O354=1,VLOOKUP($C354&amp;"|"&amp;$B354&amp;"|"&amp;$D354,Empresas!$C$6:$CC$92,$G354+6+1,0),0))))</f>
        <v>1.5</v>
      </c>
      <c r="AG354" s="147">
        <f>IF(AND($I354="Si",P354=1),1,IF(AND($I354="Fisico",P354=1),1,IF(AND(P354=1,$I354="Electronico"),2,IF(P354=1,VLOOKUP($C354&amp;"|"&amp;$B354&amp;"|"&amp;$D354,Empresas!$C$6:$CC$92,$G354+6+1,0),0))))</f>
        <v>1.5</v>
      </c>
      <c r="AH354" s="147">
        <f>IF(AND($I354="Si",Q354=1),1,IF(AND($I354="Fisico",Q354=1),1,IF(AND(Q354=1,$I354="Electronico"),2,IF(Q354=1,VLOOKUP($C354&amp;"|"&amp;$B354&amp;"|"&amp;$D354,Empresas!$C$6:$CC$92,$G354+6+1,0),0))))</f>
        <v>0</v>
      </c>
      <c r="AI354" s="147">
        <f>IF(AND($I354="Si",R354=1),1,IF(AND($I354="Fisico",R354=1),1,IF(AND(R354=1,$I354="Electronico"),2,IF(R354=1,VLOOKUP($C354&amp;"|"&amp;$B354&amp;"|"&amp;$D354,Empresas!$C$6:$CC$92,$G354+6+1,0),0))))</f>
        <v>0</v>
      </c>
      <c r="AJ354" s="147">
        <f>IF(AND($I354="Si",S354=1),1,IF(AND($I354="Fisico",S354=1),1,IF(AND(S354=1,$I354="Electronico"),2,IF(S354=1,VLOOKUP($C354&amp;"|"&amp;$B354&amp;"|"&amp;$D354,Empresas!$C$6:$CC$92,$G354+6+1,0),0))))</f>
        <v>0</v>
      </c>
      <c r="AK354" s="147">
        <f>IF(AND($I354="Si",T354=1),1,IF(AND($I354="Fisico",T354=1),1,IF(AND(T354=1,$I354="Electronico"),2,IF(T354=1,VLOOKUP($C354&amp;"|"&amp;$B354&amp;"|"&amp;$D354,Empresas!$C$6:$CC$92,$G354+6+1,0),0))))</f>
        <v>0</v>
      </c>
      <c r="AL354" s="147">
        <f>IF(AND($I354="Si",U354=1),1,IF(AND($I354="Fisico",U354=1),1,IF(AND(U354=1,$I354="Electronico"),2,IF(U354=1,VLOOKUP($C354&amp;"|"&amp;$B354&amp;"|"&amp;$D354,Empresas!$C$6:$CC$92,$G354+6+1,0),0))))</f>
        <v>0</v>
      </c>
      <c r="AM354" s="149">
        <f t="shared" si="55"/>
        <v>10.5</v>
      </c>
      <c r="AN354" s="149">
        <f t="shared" si="56"/>
        <v>12</v>
      </c>
      <c r="AO354" s="152">
        <f t="shared" si="57"/>
        <v>0.875</v>
      </c>
    </row>
    <row r="355" spans="1:41" x14ac:dyDescent="0.25">
      <c r="A355" s="137" t="str">
        <f>VLOOKUP(D355,Empresas!$D$7:$F$91,3,0)</f>
        <v>Jose</v>
      </c>
      <c r="B355" s="138" t="str">
        <f>VLOOKUP(D355,Empresas!$D$7:$G$91,4,0)</f>
        <v xml:space="preserve">Rocio </v>
      </c>
      <c r="C355" s="138" t="s">
        <v>544</v>
      </c>
      <c r="D355" s="138" t="s">
        <v>16</v>
      </c>
      <c r="E355" s="138" t="str">
        <f>VLOOKUP(D355,Empresas!$D$7:$E$92,2,0)</f>
        <v>GRUPO FINANCORP S.A.C</v>
      </c>
      <c r="F355" s="138" t="s">
        <v>160</v>
      </c>
      <c r="G355" s="139">
        <f t="shared" ref="G355:G366" si="60">+G354+3</f>
        <v>13</v>
      </c>
      <c r="H355" s="139" t="str">
        <f>VLOOKUP(D355,Empresas!$D$6:$L$92,7,0)</f>
        <v>Semestral</v>
      </c>
      <c r="I355" s="138" t="str">
        <f>VLOOKUP(VLOOKUP(D355&amp;"|"&amp;B355,Empresas!$I$7:$CB$92,G355,0),Tablas!$A$3:$B$5,2,0)</f>
        <v>Solo analisis</v>
      </c>
      <c r="J355" s="78">
        <v>2</v>
      </c>
      <c r="K355" s="78">
        <v>2</v>
      </c>
      <c r="L355" s="78">
        <v>2</v>
      </c>
      <c r="M355" s="78">
        <v>2</v>
      </c>
      <c r="N355" s="78">
        <v>2</v>
      </c>
      <c r="O355" s="78">
        <v>2</v>
      </c>
      <c r="P355" s="78">
        <v>2</v>
      </c>
      <c r="Q355" s="78">
        <v>2</v>
      </c>
      <c r="R355" s="78"/>
      <c r="S355" s="78"/>
      <c r="T355" s="78"/>
      <c r="U355" s="78"/>
      <c r="V355" s="78" t="str">
        <f>VLOOKUP(D355,Empresas!$D$7:$CF$91,81,0)</f>
        <v>C</v>
      </c>
      <c r="W355" s="78" t="str">
        <f>VLOOKUP(D355,Empresas!$D$7:$M$91,10,0)</f>
        <v>Mype</v>
      </c>
      <c r="X355" s="69" t="str">
        <f t="shared" si="53"/>
        <v>SI</v>
      </c>
      <c r="Y355" s="153" t="str">
        <f t="shared" si="54"/>
        <v>Si aplica</v>
      </c>
      <c r="Z355" s="147">
        <f>IF(Y355="No aplica",0,IF(I355="no",0,IF(I355="No aplica",0,IF(I355="Si",1,IF(I355="Fisico",1,IF(I355="Electronico",2,VLOOKUP(C355&amp;"|"&amp;B355&amp;"|"&amp;D355,Empresas!$C$6:$CC$92,G355+6+1,0)))))))</f>
        <v>2</v>
      </c>
      <c r="AA355" s="147">
        <f>IF(AND($I355="Si",J355=1),1,IF(AND($I355="Fisico",J355=1),1,IF(AND(J355=1,$I355="Electronico"),2,IF(J355=1,VLOOKUP($C355&amp;"|"&amp;$B355&amp;"|"&amp;$D355,Empresas!$C$6:$CC$92,$G355+6+1,0),0))))</f>
        <v>0</v>
      </c>
      <c r="AB355" s="147">
        <f>IF(AND($I355="Si",K355=1),1,IF(AND($I355="Fisico",K355=1),1,IF(AND(K355=1,$I355="Electronico"),2,IF(K355=1,VLOOKUP($C355&amp;"|"&amp;$B355&amp;"|"&amp;$D355,Empresas!$C$6:$CC$92,$G355+6+1,0),0))))</f>
        <v>0</v>
      </c>
      <c r="AC355" s="147">
        <f>IF(AND($I355="Si",L355=1),1,IF(AND($I355="Fisico",L355=1),1,IF(AND(L355=1,$I355="Electronico"),2,IF(L355=1,VLOOKUP($C355&amp;"|"&amp;$B355&amp;"|"&amp;$D355,Empresas!$C$6:$CC$92,$G355+6+1,0),0))))</f>
        <v>0</v>
      </c>
      <c r="AD355" s="147">
        <f>IF(AND($I355="Si",M355=1),1,IF(AND($I355="Fisico",M355=1),1,IF(AND(M355=1,$I355="Electronico"),2,IF(M355=1,VLOOKUP($C355&amp;"|"&amp;$B355&amp;"|"&amp;$D355,Empresas!$C$6:$CC$92,$G355+6+1,0),0))))</f>
        <v>0</v>
      </c>
      <c r="AE355" s="147">
        <f>IF(AND($I355="Si",N355=1),1,IF(AND($I355="Fisico",N355=1),1,IF(AND(N355=1,$I355="Electronico"),2,IF(N355=1,VLOOKUP($C355&amp;"|"&amp;$B355&amp;"|"&amp;$D355,Empresas!$C$6:$CC$92,$G355+6+1,0),0))))</f>
        <v>0</v>
      </c>
      <c r="AF355" s="147">
        <f>IF(AND($I355="Si",O355=1),1,IF(AND($I355="Fisico",O355=1),1,IF(AND(O355=1,$I355="Electronico"),2,IF(O355=1,VLOOKUP($C355&amp;"|"&amp;$B355&amp;"|"&amp;$D355,Empresas!$C$6:$CC$92,$G355+6+1,0),0))))</f>
        <v>0</v>
      </c>
      <c r="AG355" s="147">
        <f>IF(AND($I355="Si",P355=1),1,IF(AND($I355="Fisico",P355=1),1,IF(AND(P355=1,$I355="Electronico"),2,IF(P355=1,VLOOKUP($C355&amp;"|"&amp;$B355&amp;"|"&amp;$D355,Empresas!$C$6:$CC$92,$G355+6+1,0),0))))</f>
        <v>0</v>
      </c>
      <c r="AH355" s="147">
        <f>IF(AND($I355="Si",Q355=1),1,IF(AND($I355="Fisico",Q355=1),1,IF(AND(Q355=1,$I355="Electronico"),2,IF(Q355=1,VLOOKUP($C355&amp;"|"&amp;$B355&amp;"|"&amp;$D355,Empresas!$C$6:$CC$92,$G355+6+1,0),0))))</f>
        <v>0</v>
      </c>
      <c r="AI355" s="147">
        <f>IF(AND($I355="Si",R355=1),1,IF(AND($I355="Fisico",R355=1),1,IF(AND(R355=1,$I355="Electronico"),2,IF(R355=1,VLOOKUP($C355&amp;"|"&amp;$B355&amp;"|"&amp;$D355,Empresas!$C$6:$CC$92,$G355+6+1,0),0))))</f>
        <v>0</v>
      </c>
      <c r="AJ355" s="147">
        <f>IF(AND($I355="Si",S355=1),1,IF(AND($I355="Fisico",S355=1),1,IF(AND(S355=1,$I355="Electronico"),2,IF(S355=1,VLOOKUP($C355&amp;"|"&amp;$B355&amp;"|"&amp;$D355,Empresas!$C$6:$CC$92,$G355+6+1,0),0))))</f>
        <v>0</v>
      </c>
      <c r="AK355" s="147">
        <f>IF(AND($I355="Si",T355=1),1,IF(AND($I355="Fisico",T355=1),1,IF(AND(T355=1,$I355="Electronico"),2,IF(T355=1,VLOOKUP($C355&amp;"|"&amp;$B355&amp;"|"&amp;$D355,Empresas!$C$6:$CC$92,$G355+6+1,0),0))))</f>
        <v>0</v>
      </c>
      <c r="AL355" s="147">
        <f>IF(AND($I355="Si",U355=1),1,IF(AND($I355="Fisico",U355=1),1,IF(AND(U355=1,$I355="Electronico"),2,IF(U355=1,VLOOKUP($C355&amp;"|"&amp;$B355&amp;"|"&amp;$D355,Empresas!$C$6:$CC$92,$G355+6+1,0),0))))</f>
        <v>0</v>
      </c>
      <c r="AM355" s="149">
        <f t="shared" si="55"/>
        <v>0</v>
      </c>
      <c r="AN355" s="149">
        <f t="shared" si="56"/>
        <v>16</v>
      </c>
      <c r="AO355" s="152">
        <f t="shared" si="57"/>
        <v>0</v>
      </c>
    </row>
    <row r="356" spans="1:41" x14ac:dyDescent="0.25">
      <c r="A356" s="137" t="str">
        <f>VLOOKUP(D356,Empresas!$D$7:$F$91,3,0)</f>
        <v>Jose</v>
      </c>
      <c r="B356" s="138" t="str">
        <f>VLOOKUP(D356,Empresas!$D$7:$G$91,4,0)</f>
        <v xml:space="preserve">Rocio </v>
      </c>
      <c r="C356" s="138" t="s">
        <v>544</v>
      </c>
      <c r="D356" s="138" t="s">
        <v>16</v>
      </c>
      <c r="E356" s="138" t="str">
        <f>VLOOKUP(D356,Empresas!$D$7:$E$92,2,0)</f>
        <v>GRUPO FINANCORP S.A.C</v>
      </c>
      <c r="F356" s="138" t="s">
        <v>161</v>
      </c>
      <c r="G356" s="139">
        <f t="shared" si="60"/>
        <v>16</v>
      </c>
      <c r="H356" s="139" t="str">
        <f>VLOOKUP(D356,Empresas!$D$6:$L$92,7,0)</f>
        <v>Semestral</v>
      </c>
      <c r="I356" s="138" t="str">
        <f>VLOOKUP(VLOOKUP(D356&amp;"|"&amp;B356,Empresas!$I$7:$CB$92,G356,0),Tablas!$A$3:$B$5,2,0)</f>
        <v>No aplica</v>
      </c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 t="str">
        <f>VLOOKUP(D356,Empresas!$D$7:$CF$91,81,0)</f>
        <v>C</v>
      </c>
      <c r="W356" s="78" t="str">
        <f>VLOOKUP(D356,Empresas!$D$7:$M$91,10,0)</f>
        <v>Mype</v>
      </c>
      <c r="X356" s="69" t="str">
        <f t="shared" si="53"/>
        <v>SI</v>
      </c>
      <c r="Y356" s="153" t="str">
        <f t="shared" si="54"/>
        <v>No aplica</v>
      </c>
      <c r="Z356" s="147">
        <f>IF(Y356="No aplica",0,IF(I356="no",0,IF(I356="No aplica",0,IF(I356="Si",1,IF(I356="Fisico",1,IF(I356="Electronico",2,VLOOKUP(C356&amp;"|"&amp;B356&amp;"|"&amp;D356,Empresas!$C$6:$CC$92,G356+6+1,0)))))))</f>
        <v>0</v>
      </c>
      <c r="AA356" s="147">
        <f>IF(AND($I356="Si",J356=1),1,IF(AND($I356="Fisico",J356=1),1,IF(AND(J356=1,$I356="Electronico"),2,IF(J356=1,VLOOKUP($C356&amp;"|"&amp;$B356&amp;"|"&amp;$D356,Empresas!$C$6:$CC$92,$G356+6+1,0),0))))</f>
        <v>0</v>
      </c>
      <c r="AB356" s="147">
        <f>IF(AND($I356="Si",K356=1),1,IF(AND($I356="Fisico",K356=1),1,IF(AND(K356=1,$I356="Electronico"),2,IF(K356=1,VLOOKUP($C356&amp;"|"&amp;$B356&amp;"|"&amp;$D356,Empresas!$C$6:$CC$92,$G356+6+1,0),0))))</f>
        <v>0</v>
      </c>
      <c r="AC356" s="147">
        <f>IF(AND($I356="Si",L356=1),1,IF(AND($I356="Fisico",L356=1),1,IF(AND(L356=1,$I356="Electronico"),2,IF(L356=1,VLOOKUP($C356&amp;"|"&amp;$B356&amp;"|"&amp;$D356,Empresas!$C$6:$CC$92,$G356+6+1,0),0))))</f>
        <v>0</v>
      </c>
      <c r="AD356" s="147">
        <f>IF(AND($I356="Si",M356=1),1,IF(AND($I356="Fisico",M356=1),1,IF(AND(M356=1,$I356="Electronico"),2,IF(M356=1,VLOOKUP($C356&amp;"|"&amp;$B356&amp;"|"&amp;$D356,Empresas!$C$6:$CC$92,$G356+6+1,0),0))))</f>
        <v>0</v>
      </c>
      <c r="AE356" s="147">
        <f>IF(AND($I356="Si",N356=1),1,IF(AND($I356="Fisico",N356=1),1,IF(AND(N356=1,$I356="Electronico"),2,IF(N356=1,VLOOKUP($C356&amp;"|"&amp;$B356&amp;"|"&amp;$D356,Empresas!$C$6:$CC$92,$G356+6+1,0),0))))</f>
        <v>0</v>
      </c>
      <c r="AF356" s="147">
        <f>IF(AND($I356="Si",O356=1),1,IF(AND($I356="Fisico",O356=1),1,IF(AND(O356=1,$I356="Electronico"),2,IF(O356=1,VLOOKUP($C356&amp;"|"&amp;$B356&amp;"|"&amp;$D356,Empresas!$C$6:$CC$92,$G356+6+1,0),0))))</f>
        <v>0</v>
      </c>
      <c r="AG356" s="147">
        <f>IF(AND($I356="Si",P356=1),1,IF(AND($I356="Fisico",P356=1),1,IF(AND(P356=1,$I356="Electronico"),2,IF(P356=1,VLOOKUP($C356&amp;"|"&amp;$B356&amp;"|"&amp;$D356,Empresas!$C$6:$CC$92,$G356+6+1,0),0))))</f>
        <v>0</v>
      </c>
      <c r="AH356" s="147">
        <f>IF(AND($I356="Si",Q356=1),1,IF(AND($I356="Fisico",Q356=1),1,IF(AND(Q356=1,$I356="Electronico"),2,IF(Q356=1,VLOOKUP($C356&amp;"|"&amp;$B356&amp;"|"&amp;$D356,Empresas!$C$6:$CC$92,$G356+6+1,0),0))))</f>
        <v>0</v>
      </c>
      <c r="AI356" s="147">
        <f>IF(AND($I356="Si",R356=1),1,IF(AND($I356="Fisico",R356=1),1,IF(AND(R356=1,$I356="Electronico"),2,IF(R356=1,VLOOKUP($C356&amp;"|"&amp;$B356&amp;"|"&amp;$D356,Empresas!$C$6:$CC$92,$G356+6+1,0),0))))</f>
        <v>0</v>
      </c>
      <c r="AJ356" s="147">
        <f>IF(AND($I356="Si",S356=1),1,IF(AND($I356="Fisico",S356=1),1,IF(AND(S356=1,$I356="Electronico"),2,IF(S356=1,VLOOKUP($C356&amp;"|"&amp;$B356&amp;"|"&amp;$D356,Empresas!$C$6:$CC$92,$G356+6+1,0),0))))</f>
        <v>0</v>
      </c>
      <c r="AK356" s="147">
        <f>IF(AND($I356="Si",T356=1),1,IF(AND($I356="Fisico",T356=1),1,IF(AND(T356=1,$I356="Electronico"),2,IF(T356=1,VLOOKUP($C356&amp;"|"&amp;$B356&amp;"|"&amp;$D356,Empresas!$C$6:$CC$92,$G356+6+1,0),0))))</f>
        <v>0</v>
      </c>
      <c r="AL356" s="147">
        <f>IF(AND($I356="Si",U356=1),1,IF(AND($I356="Fisico",U356=1),1,IF(AND(U356=1,$I356="Electronico"),2,IF(U356=1,VLOOKUP($C356&amp;"|"&amp;$B356&amp;"|"&amp;$D356,Empresas!$C$6:$CC$92,$G356+6+1,0),0))))</f>
        <v>0</v>
      </c>
      <c r="AM356" s="149">
        <f t="shared" si="55"/>
        <v>0</v>
      </c>
      <c r="AN356" s="149">
        <f t="shared" si="56"/>
        <v>0</v>
      </c>
      <c r="AO356" s="152">
        <f t="shared" si="57"/>
        <v>0</v>
      </c>
    </row>
    <row r="357" spans="1:41" x14ac:dyDescent="0.25">
      <c r="A357" s="137" t="str">
        <f>VLOOKUP(D357,Empresas!$D$7:$F$91,3,0)</f>
        <v>Jose</v>
      </c>
      <c r="B357" s="138" t="str">
        <f>VLOOKUP(D357,Empresas!$D$7:$G$91,4,0)</f>
        <v xml:space="preserve">Rocio </v>
      </c>
      <c r="C357" s="138" t="s">
        <v>544</v>
      </c>
      <c r="D357" s="138" t="s">
        <v>16</v>
      </c>
      <c r="E357" s="138" t="str">
        <f>VLOOKUP(D357,Empresas!$D$7:$E$92,2,0)</f>
        <v>GRUPO FINANCORP S.A.C</v>
      </c>
      <c r="F357" s="138" t="s">
        <v>162</v>
      </c>
      <c r="G357" s="139">
        <f t="shared" si="60"/>
        <v>19</v>
      </c>
      <c r="H357" s="139" t="str">
        <f>VLOOKUP(D357,Empresas!$D$6:$L$92,7,0)</f>
        <v>Semestral</v>
      </c>
      <c r="I357" s="138" t="str">
        <f>VLOOKUP(VLOOKUP(D357&amp;"|"&amp;B357,Empresas!$I$7:$CB$92,G357,0),Tablas!$A$3:$B$5,2,0)</f>
        <v>No aplica</v>
      </c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 t="str">
        <f>VLOOKUP(D357,Empresas!$D$7:$CF$91,81,0)</f>
        <v>C</v>
      </c>
      <c r="W357" s="78" t="str">
        <f>VLOOKUP(D357,Empresas!$D$7:$M$91,10,0)</f>
        <v>Mype</v>
      </c>
      <c r="X357" s="69" t="str">
        <f t="shared" si="53"/>
        <v>SI</v>
      </c>
      <c r="Y357" s="153" t="str">
        <f t="shared" si="54"/>
        <v>No aplica</v>
      </c>
      <c r="Z357" s="147">
        <f>IF(Y357="No aplica",0,IF(I357="no",0,IF(I357="No aplica",0,IF(I357="Si",1,IF(I357="Fisico",1,IF(I357="Electronico",2,VLOOKUP(C357&amp;"|"&amp;B357&amp;"|"&amp;D357,Empresas!$C$6:$CC$92,G357+6+1,0)))))))</f>
        <v>0</v>
      </c>
      <c r="AA357" s="147">
        <f>IF(AND($I357="Si",J357=1),1,IF(AND($I357="Fisico",J357=1),1,IF(AND(J357=1,$I357="Electronico"),2,IF(J357=1,VLOOKUP($C357&amp;"|"&amp;$B357&amp;"|"&amp;$D357,Empresas!$C$6:$CC$92,$G357+6+1,0),0))))</f>
        <v>0</v>
      </c>
      <c r="AB357" s="147">
        <f>IF(AND($I357="Si",K357=1),1,IF(AND($I357="Fisico",K357=1),1,IF(AND(K357=1,$I357="Electronico"),2,IF(K357=1,VLOOKUP($C357&amp;"|"&amp;$B357&amp;"|"&amp;$D357,Empresas!$C$6:$CC$92,$G357+6+1,0),0))))</f>
        <v>0</v>
      </c>
      <c r="AC357" s="147">
        <f>IF(AND($I357="Si",L357=1),1,IF(AND($I357="Fisico",L357=1),1,IF(AND(L357=1,$I357="Electronico"),2,IF(L357=1,VLOOKUP($C357&amp;"|"&amp;$B357&amp;"|"&amp;$D357,Empresas!$C$6:$CC$92,$G357+6+1,0),0))))</f>
        <v>0</v>
      </c>
      <c r="AD357" s="147">
        <f>IF(AND($I357="Si",M357=1),1,IF(AND($I357="Fisico",M357=1),1,IF(AND(M357=1,$I357="Electronico"),2,IF(M357=1,VLOOKUP($C357&amp;"|"&amp;$B357&amp;"|"&amp;$D357,Empresas!$C$6:$CC$92,$G357+6+1,0),0))))</f>
        <v>0</v>
      </c>
      <c r="AE357" s="147">
        <f>IF(AND($I357="Si",N357=1),1,IF(AND($I357="Fisico",N357=1),1,IF(AND(N357=1,$I357="Electronico"),2,IF(N357=1,VLOOKUP($C357&amp;"|"&amp;$B357&amp;"|"&amp;$D357,Empresas!$C$6:$CC$92,$G357+6+1,0),0))))</f>
        <v>0</v>
      </c>
      <c r="AF357" s="147">
        <f>IF(AND($I357="Si",O357=1),1,IF(AND($I357="Fisico",O357=1),1,IF(AND(O357=1,$I357="Electronico"),2,IF(O357=1,VLOOKUP($C357&amp;"|"&amp;$B357&amp;"|"&amp;$D357,Empresas!$C$6:$CC$92,$G357+6+1,0),0))))</f>
        <v>0</v>
      </c>
      <c r="AG357" s="147">
        <f>IF(AND($I357="Si",P357=1),1,IF(AND($I357="Fisico",P357=1),1,IF(AND(P357=1,$I357="Electronico"),2,IF(P357=1,VLOOKUP($C357&amp;"|"&amp;$B357&amp;"|"&amp;$D357,Empresas!$C$6:$CC$92,$G357+6+1,0),0))))</f>
        <v>0</v>
      </c>
      <c r="AH357" s="147">
        <f>IF(AND($I357="Si",Q357=1),1,IF(AND($I357="Fisico",Q357=1),1,IF(AND(Q357=1,$I357="Electronico"),2,IF(Q357=1,VLOOKUP($C357&amp;"|"&amp;$B357&amp;"|"&amp;$D357,Empresas!$C$6:$CC$92,$G357+6+1,0),0))))</f>
        <v>0</v>
      </c>
      <c r="AI357" s="147">
        <f>IF(AND($I357="Si",R357=1),1,IF(AND($I357="Fisico",R357=1),1,IF(AND(R357=1,$I357="Electronico"),2,IF(R357=1,VLOOKUP($C357&amp;"|"&amp;$B357&amp;"|"&amp;$D357,Empresas!$C$6:$CC$92,$G357+6+1,0),0))))</f>
        <v>0</v>
      </c>
      <c r="AJ357" s="147">
        <f>IF(AND($I357="Si",S357=1),1,IF(AND($I357="Fisico",S357=1),1,IF(AND(S357=1,$I357="Electronico"),2,IF(S357=1,VLOOKUP($C357&amp;"|"&amp;$B357&amp;"|"&amp;$D357,Empresas!$C$6:$CC$92,$G357+6+1,0),0))))</f>
        <v>0</v>
      </c>
      <c r="AK357" s="147">
        <f>IF(AND($I357="Si",T357=1),1,IF(AND($I357="Fisico",T357=1),1,IF(AND(T357=1,$I357="Electronico"),2,IF(T357=1,VLOOKUP($C357&amp;"|"&amp;$B357&amp;"|"&amp;$D357,Empresas!$C$6:$CC$92,$G357+6+1,0),0))))</f>
        <v>0</v>
      </c>
      <c r="AL357" s="147">
        <f>IF(AND($I357="Si",U357=1),1,IF(AND($I357="Fisico",U357=1),1,IF(AND(U357=1,$I357="Electronico"),2,IF(U357=1,VLOOKUP($C357&amp;"|"&amp;$B357&amp;"|"&amp;$D357,Empresas!$C$6:$CC$92,$G357+6+1,0),0))))</f>
        <v>0</v>
      </c>
      <c r="AM357" s="149">
        <f t="shared" si="55"/>
        <v>0</v>
      </c>
      <c r="AN357" s="149">
        <f t="shared" si="56"/>
        <v>0</v>
      </c>
      <c r="AO357" s="152">
        <f t="shared" si="57"/>
        <v>0</v>
      </c>
    </row>
    <row r="358" spans="1:41" x14ac:dyDescent="0.25">
      <c r="A358" s="137" t="str">
        <f>VLOOKUP(D358,Empresas!$D$7:$F$91,3,0)</f>
        <v>Jose</v>
      </c>
      <c r="B358" s="138" t="str">
        <f>VLOOKUP(D358,Empresas!$D$7:$G$91,4,0)</f>
        <v xml:space="preserve">Rocio </v>
      </c>
      <c r="C358" s="138" t="s">
        <v>544</v>
      </c>
      <c r="D358" s="138" t="s">
        <v>16</v>
      </c>
      <c r="E358" s="138" t="str">
        <f>VLOOKUP(D358,Empresas!$D$7:$E$92,2,0)</f>
        <v>GRUPO FINANCORP S.A.C</v>
      </c>
      <c r="F358" s="138" t="s">
        <v>163</v>
      </c>
      <c r="G358" s="139">
        <f t="shared" si="60"/>
        <v>22</v>
      </c>
      <c r="H358" s="139" t="str">
        <f>VLOOKUP(D358,Empresas!$D$6:$L$92,7,0)</f>
        <v>Semestral</v>
      </c>
      <c r="I358" s="138" t="str">
        <f>VLOOKUP(VLOOKUP(D358&amp;"|"&amp;B358,Empresas!$I$7:$CB$92,G358,0),Tablas!$A$3:$B$5,2,0)</f>
        <v>Registro y analisis</v>
      </c>
      <c r="J358" s="78">
        <v>1</v>
      </c>
      <c r="K358" s="78">
        <v>1</v>
      </c>
      <c r="L358" s="78">
        <v>1</v>
      </c>
      <c r="M358" s="78">
        <v>1</v>
      </c>
      <c r="N358" s="78">
        <v>1</v>
      </c>
      <c r="O358" s="78">
        <v>1</v>
      </c>
      <c r="P358" s="78">
        <v>1</v>
      </c>
      <c r="Q358" s="78">
        <v>2</v>
      </c>
      <c r="R358" s="78"/>
      <c r="S358" s="78"/>
      <c r="T358" s="78"/>
      <c r="U358" s="78"/>
      <c r="V358" s="78" t="str">
        <f>VLOOKUP(D358,Empresas!$D$7:$CF$91,81,0)</f>
        <v>C</v>
      </c>
      <c r="W358" s="78" t="str">
        <f>VLOOKUP(D358,Empresas!$D$7:$M$91,10,0)</f>
        <v>Mype</v>
      </c>
      <c r="X358" s="69" t="str">
        <f t="shared" si="53"/>
        <v>SI</v>
      </c>
      <c r="Y358" s="153" t="str">
        <f t="shared" si="54"/>
        <v>Si aplica</v>
      </c>
      <c r="Z358" s="147">
        <f>IF(Y358="No aplica",0,IF(I358="no",0,IF(I358="No aplica",0,IF(I358="Si",1,IF(I358="Fisico",1,IF(I358="Electronico",2,VLOOKUP(C358&amp;"|"&amp;B358&amp;"|"&amp;D358,Empresas!$C$6:$CC$92,G358+6+1,0)))))))</f>
        <v>2</v>
      </c>
      <c r="AA358" s="147">
        <f>IF(AND($I358="Si",J358=1),1,IF(AND($I358="Fisico",J358=1),1,IF(AND(J358=1,$I358="Electronico"),2,IF(J358=1,VLOOKUP($C358&amp;"|"&amp;$B358&amp;"|"&amp;$D358,Empresas!$C$6:$CC$92,$G358+6+1,0),0))))</f>
        <v>2</v>
      </c>
      <c r="AB358" s="147">
        <f>IF(AND($I358="Si",K358=1),1,IF(AND($I358="Fisico",K358=1),1,IF(AND(K358=1,$I358="Electronico"),2,IF(K358=1,VLOOKUP($C358&amp;"|"&amp;$B358&amp;"|"&amp;$D358,Empresas!$C$6:$CC$92,$G358+6+1,0),0))))</f>
        <v>2</v>
      </c>
      <c r="AC358" s="147">
        <f>IF(AND($I358="Si",L358=1),1,IF(AND($I358="Fisico",L358=1),1,IF(AND(L358=1,$I358="Electronico"),2,IF(L358=1,VLOOKUP($C358&amp;"|"&amp;$B358&amp;"|"&amp;$D358,Empresas!$C$6:$CC$92,$G358+6+1,0),0))))</f>
        <v>2</v>
      </c>
      <c r="AD358" s="147">
        <f>IF(AND($I358="Si",M358=1),1,IF(AND($I358="Fisico",M358=1),1,IF(AND(M358=1,$I358="Electronico"),2,IF(M358=1,VLOOKUP($C358&amp;"|"&amp;$B358&amp;"|"&amp;$D358,Empresas!$C$6:$CC$92,$G358+6+1,0),0))))</f>
        <v>2</v>
      </c>
      <c r="AE358" s="147">
        <f>IF(AND($I358="Si",N358=1),1,IF(AND($I358="Fisico",N358=1),1,IF(AND(N358=1,$I358="Electronico"),2,IF(N358=1,VLOOKUP($C358&amp;"|"&amp;$B358&amp;"|"&amp;$D358,Empresas!$C$6:$CC$92,$G358+6+1,0),0))))</f>
        <v>2</v>
      </c>
      <c r="AF358" s="147">
        <f>IF(AND($I358="Si",O358=1),1,IF(AND($I358="Fisico",O358=1),1,IF(AND(O358=1,$I358="Electronico"),2,IF(O358=1,VLOOKUP($C358&amp;"|"&amp;$B358&amp;"|"&amp;$D358,Empresas!$C$6:$CC$92,$G358+6+1,0),0))))</f>
        <v>2</v>
      </c>
      <c r="AG358" s="147">
        <f>IF(AND($I358="Si",P358=1),1,IF(AND($I358="Fisico",P358=1),1,IF(AND(P358=1,$I358="Electronico"),2,IF(P358=1,VLOOKUP($C358&amp;"|"&amp;$B358&amp;"|"&amp;$D358,Empresas!$C$6:$CC$92,$G358+6+1,0),0))))</f>
        <v>2</v>
      </c>
      <c r="AH358" s="147">
        <f>IF(AND($I358="Si",Q358=1),1,IF(AND($I358="Fisico",Q358=1),1,IF(AND(Q358=1,$I358="Electronico"),2,IF(Q358=1,VLOOKUP($C358&amp;"|"&amp;$B358&amp;"|"&amp;$D358,Empresas!$C$6:$CC$92,$G358+6+1,0),0))))</f>
        <v>0</v>
      </c>
      <c r="AI358" s="147">
        <f>IF(AND($I358="Si",R358=1),1,IF(AND($I358="Fisico",R358=1),1,IF(AND(R358=1,$I358="Electronico"),2,IF(R358=1,VLOOKUP($C358&amp;"|"&amp;$B358&amp;"|"&amp;$D358,Empresas!$C$6:$CC$92,$G358+6+1,0),0))))</f>
        <v>0</v>
      </c>
      <c r="AJ358" s="147">
        <f>IF(AND($I358="Si",S358=1),1,IF(AND($I358="Fisico",S358=1),1,IF(AND(S358=1,$I358="Electronico"),2,IF(S358=1,VLOOKUP($C358&amp;"|"&amp;$B358&amp;"|"&amp;$D358,Empresas!$C$6:$CC$92,$G358+6+1,0),0))))</f>
        <v>0</v>
      </c>
      <c r="AK358" s="147">
        <f>IF(AND($I358="Si",T358=1),1,IF(AND($I358="Fisico",T358=1),1,IF(AND(T358=1,$I358="Electronico"),2,IF(T358=1,VLOOKUP($C358&amp;"|"&amp;$B358&amp;"|"&amp;$D358,Empresas!$C$6:$CC$92,$G358+6+1,0),0))))</f>
        <v>0</v>
      </c>
      <c r="AL358" s="147">
        <f>IF(AND($I358="Si",U358=1),1,IF(AND($I358="Fisico",U358=1),1,IF(AND(U358=1,$I358="Electronico"),2,IF(U358=1,VLOOKUP($C358&amp;"|"&amp;$B358&amp;"|"&amp;$D358,Empresas!$C$6:$CC$92,$G358+6+1,0),0))))</f>
        <v>0</v>
      </c>
      <c r="AM358" s="149">
        <f t="shared" si="55"/>
        <v>14</v>
      </c>
      <c r="AN358" s="149">
        <f t="shared" si="56"/>
        <v>16</v>
      </c>
      <c r="AO358" s="152">
        <f t="shared" si="57"/>
        <v>0.875</v>
      </c>
    </row>
    <row r="359" spans="1:41" x14ac:dyDescent="0.25">
      <c r="A359" s="137" t="str">
        <f>VLOOKUP(D359,Empresas!$D$7:$F$91,3,0)</f>
        <v>Jose</v>
      </c>
      <c r="B359" s="138" t="str">
        <f>VLOOKUP(D359,Empresas!$D$7:$G$91,4,0)</f>
        <v xml:space="preserve">Rocio </v>
      </c>
      <c r="C359" s="138" t="s">
        <v>544</v>
      </c>
      <c r="D359" s="138" t="s">
        <v>16</v>
      </c>
      <c r="E359" s="138" t="str">
        <f>VLOOKUP(D359,Empresas!$D$7:$E$92,2,0)</f>
        <v>GRUPO FINANCORP S.A.C</v>
      </c>
      <c r="F359" s="138" t="s">
        <v>164</v>
      </c>
      <c r="G359" s="139">
        <f t="shared" si="60"/>
        <v>25</v>
      </c>
      <c r="H359" s="139" t="str">
        <f>VLOOKUP(D359,Empresas!$D$6:$L$92,7,0)</f>
        <v>Semestral</v>
      </c>
      <c r="I359" s="138" t="str">
        <f>VLOOKUP(VLOOKUP(D359&amp;"|"&amp;B359,Empresas!$I$7:$CB$92,G359,0),Tablas!$A$3:$B$5,2,0)</f>
        <v>Registro y analisis</v>
      </c>
      <c r="J359" s="78">
        <v>2</v>
      </c>
      <c r="K359" s="78">
        <v>2</v>
      </c>
      <c r="L359" s="78">
        <v>2</v>
      </c>
      <c r="M359" s="78">
        <v>2</v>
      </c>
      <c r="N359" s="78">
        <v>2</v>
      </c>
      <c r="O359" s="78">
        <v>2</v>
      </c>
      <c r="P359" s="78">
        <v>2</v>
      </c>
      <c r="Q359" s="78">
        <v>2</v>
      </c>
      <c r="R359" s="78"/>
      <c r="S359" s="78"/>
      <c r="T359" s="78"/>
      <c r="U359" s="78"/>
      <c r="V359" s="78" t="str">
        <f>VLOOKUP(D359,Empresas!$D$7:$CF$91,81,0)</f>
        <v>C</v>
      </c>
      <c r="W359" s="78" t="str">
        <f>VLOOKUP(D359,Empresas!$D$7:$M$91,10,0)</f>
        <v>Mype</v>
      </c>
      <c r="X359" s="69" t="str">
        <f t="shared" si="53"/>
        <v>SI</v>
      </c>
      <c r="Y359" s="153" t="str">
        <f t="shared" si="54"/>
        <v>Si aplica</v>
      </c>
      <c r="Z359" s="147">
        <f>IF(Y359="No aplica",0,IF(I359="no",0,IF(I359="No aplica",0,IF(I359="Si",1,IF(I359="Fisico",1,IF(I359="Electronico",2,VLOOKUP(C359&amp;"|"&amp;B359&amp;"|"&amp;D359,Empresas!$C$6:$CC$92,G359+6+1,0)))))))</f>
        <v>1</v>
      </c>
      <c r="AA359" s="147">
        <f>IF(AND($I359="Si",J359=1),1,IF(AND($I359="Fisico",J359=1),1,IF(AND(J359=1,$I359="Electronico"),2,IF(J359=1,VLOOKUP($C359&amp;"|"&amp;$B359&amp;"|"&amp;$D359,Empresas!$C$6:$CC$92,$G359+6+1,0),0))))</f>
        <v>0</v>
      </c>
      <c r="AB359" s="147">
        <f>IF(AND($I359="Si",K359=1),1,IF(AND($I359="Fisico",K359=1),1,IF(AND(K359=1,$I359="Electronico"),2,IF(K359=1,VLOOKUP($C359&amp;"|"&amp;$B359&amp;"|"&amp;$D359,Empresas!$C$6:$CC$92,$G359+6+1,0),0))))</f>
        <v>0</v>
      </c>
      <c r="AC359" s="147">
        <f>IF(AND($I359="Si",L359=1),1,IF(AND($I359="Fisico",L359=1),1,IF(AND(L359=1,$I359="Electronico"),2,IF(L359=1,VLOOKUP($C359&amp;"|"&amp;$B359&amp;"|"&amp;$D359,Empresas!$C$6:$CC$92,$G359+6+1,0),0))))</f>
        <v>0</v>
      </c>
      <c r="AD359" s="147">
        <f>IF(AND($I359="Si",M359=1),1,IF(AND($I359="Fisico",M359=1),1,IF(AND(M359=1,$I359="Electronico"),2,IF(M359=1,VLOOKUP($C359&amp;"|"&amp;$B359&amp;"|"&amp;$D359,Empresas!$C$6:$CC$92,$G359+6+1,0),0))))</f>
        <v>0</v>
      </c>
      <c r="AE359" s="147">
        <f>IF(AND($I359="Si",N359=1),1,IF(AND($I359="Fisico",N359=1),1,IF(AND(N359=1,$I359="Electronico"),2,IF(N359=1,VLOOKUP($C359&amp;"|"&amp;$B359&amp;"|"&amp;$D359,Empresas!$C$6:$CC$92,$G359+6+1,0),0))))</f>
        <v>0</v>
      </c>
      <c r="AF359" s="147">
        <f>IF(AND($I359="Si",O359=1),1,IF(AND($I359="Fisico",O359=1),1,IF(AND(O359=1,$I359="Electronico"),2,IF(O359=1,VLOOKUP($C359&amp;"|"&amp;$B359&amp;"|"&amp;$D359,Empresas!$C$6:$CC$92,$G359+6+1,0),0))))</f>
        <v>0</v>
      </c>
      <c r="AG359" s="147">
        <f>IF(AND($I359="Si",P359=1),1,IF(AND($I359="Fisico",P359=1),1,IF(AND(P359=1,$I359="Electronico"),2,IF(P359=1,VLOOKUP($C359&amp;"|"&amp;$B359&amp;"|"&amp;$D359,Empresas!$C$6:$CC$92,$G359+6+1,0),0))))</f>
        <v>0</v>
      </c>
      <c r="AH359" s="147">
        <f>IF(AND($I359="Si",Q359=1),1,IF(AND($I359="Fisico",Q359=1),1,IF(AND(Q359=1,$I359="Electronico"),2,IF(Q359=1,VLOOKUP($C359&amp;"|"&amp;$B359&amp;"|"&amp;$D359,Empresas!$C$6:$CC$92,$G359+6+1,0),0))))</f>
        <v>0</v>
      </c>
      <c r="AI359" s="147">
        <f>IF(AND($I359="Si",R359=1),1,IF(AND($I359="Fisico",R359=1),1,IF(AND(R359=1,$I359="Electronico"),2,IF(R359=1,VLOOKUP($C359&amp;"|"&amp;$B359&amp;"|"&amp;$D359,Empresas!$C$6:$CC$92,$G359+6+1,0),0))))</f>
        <v>0</v>
      </c>
      <c r="AJ359" s="147">
        <f>IF(AND($I359="Si",S359=1),1,IF(AND($I359="Fisico",S359=1),1,IF(AND(S359=1,$I359="Electronico"),2,IF(S359=1,VLOOKUP($C359&amp;"|"&amp;$B359&amp;"|"&amp;$D359,Empresas!$C$6:$CC$92,$G359+6+1,0),0))))</f>
        <v>0</v>
      </c>
      <c r="AK359" s="147">
        <f>IF(AND($I359="Si",T359=1),1,IF(AND($I359="Fisico",T359=1),1,IF(AND(T359=1,$I359="Electronico"),2,IF(T359=1,VLOOKUP($C359&amp;"|"&amp;$B359&amp;"|"&amp;$D359,Empresas!$C$6:$CC$92,$G359+6+1,0),0))))</f>
        <v>0</v>
      </c>
      <c r="AL359" s="147">
        <f>IF(AND($I359="Si",U359=1),1,IF(AND($I359="Fisico",U359=1),1,IF(AND(U359=1,$I359="Electronico"),2,IF(U359=1,VLOOKUP($C359&amp;"|"&amp;$B359&amp;"|"&amp;$D359,Empresas!$C$6:$CC$92,$G359+6+1,0),0))))</f>
        <v>0</v>
      </c>
      <c r="AM359" s="149">
        <f t="shared" si="55"/>
        <v>0</v>
      </c>
      <c r="AN359" s="149">
        <f t="shared" si="56"/>
        <v>8</v>
      </c>
      <c r="AO359" s="152">
        <f t="shared" si="57"/>
        <v>0</v>
      </c>
    </row>
    <row r="360" spans="1:41" x14ac:dyDescent="0.25">
      <c r="A360" s="137" t="str">
        <f>VLOOKUP(D360,Empresas!$D$7:$F$91,3,0)</f>
        <v>Jose</v>
      </c>
      <c r="B360" s="138" t="str">
        <f>VLOOKUP(D360,Empresas!$D$7:$G$91,4,0)</f>
        <v xml:space="preserve">Rocio </v>
      </c>
      <c r="C360" s="138" t="s">
        <v>544</v>
      </c>
      <c r="D360" s="138" t="s">
        <v>16</v>
      </c>
      <c r="E360" s="138" t="str">
        <f>VLOOKUP(D360,Empresas!$D$7:$E$92,2,0)</f>
        <v>GRUPO FINANCORP S.A.C</v>
      </c>
      <c r="F360" s="138" t="s">
        <v>165</v>
      </c>
      <c r="G360" s="139">
        <f t="shared" si="60"/>
        <v>28</v>
      </c>
      <c r="H360" s="139" t="str">
        <f>VLOOKUP(D360,Empresas!$D$6:$L$92,7,0)</f>
        <v>Semestral</v>
      </c>
      <c r="I360" s="138" t="str">
        <f>VLOOKUP(VLOOKUP(D360&amp;"|"&amp;B360,Empresas!$I$7:$CB$92,G360,0),Tablas!$A$3:$B$5,2,0)</f>
        <v>Registro y analisis</v>
      </c>
      <c r="J360" s="78">
        <v>2</v>
      </c>
      <c r="K360" s="78">
        <v>2</v>
      </c>
      <c r="L360" s="78">
        <v>2</v>
      </c>
      <c r="M360" s="78">
        <v>2</v>
      </c>
      <c r="N360" s="78">
        <v>2</v>
      </c>
      <c r="O360" s="78">
        <v>2</v>
      </c>
      <c r="P360" s="78">
        <v>2</v>
      </c>
      <c r="Q360" s="78">
        <v>2</v>
      </c>
      <c r="R360" s="78"/>
      <c r="S360" s="78"/>
      <c r="T360" s="78"/>
      <c r="U360" s="78"/>
      <c r="V360" s="78" t="str">
        <f>VLOOKUP(D360,Empresas!$D$7:$CF$91,81,0)</f>
        <v>C</v>
      </c>
      <c r="W360" s="78" t="str">
        <f>VLOOKUP(D360,Empresas!$D$7:$M$91,10,0)</f>
        <v>Mype</v>
      </c>
      <c r="X360" s="69" t="str">
        <f t="shared" si="53"/>
        <v>SI</v>
      </c>
      <c r="Y360" s="153" t="str">
        <f t="shared" si="54"/>
        <v>Si aplica</v>
      </c>
      <c r="Z360" s="147">
        <f>IF(Y360="No aplica",0,IF(I360="no",0,IF(I360="No aplica",0,IF(I360="Si",1,IF(I360="Fisico",1,IF(I360="Electronico",2,VLOOKUP(C360&amp;"|"&amp;B360&amp;"|"&amp;D360,Empresas!$C$6:$CC$92,G360+6+1,0)))))))</f>
        <v>1</v>
      </c>
      <c r="AA360" s="147">
        <f>IF(AND($I360="Si",J360=1),1,IF(AND($I360="Fisico",J360=1),1,IF(AND(J360=1,$I360="Electronico"),2,IF(J360=1,VLOOKUP($C360&amp;"|"&amp;$B360&amp;"|"&amp;$D360,Empresas!$C$6:$CC$92,$G360+6+1,0),0))))</f>
        <v>0</v>
      </c>
      <c r="AB360" s="147">
        <f>IF(AND($I360="Si",K360=1),1,IF(AND($I360="Fisico",K360=1),1,IF(AND(K360=1,$I360="Electronico"),2,IF(K360=1,VLOOKUP($C360&amp;"|"&amp;$B360&amp;"|"&amp;$D360,Empresas!$C$6:$CC$92,$G360+6+1,0),0))))</f>
        <v>0</v>
      </c>
      <c r="AC360" s="147">
        <f>IF(AND($I360="Si",L360=1),1,IF(AND($I360="Fisico",L360=1),1,IF(AND(L360=1,$I360="Electronico"),2,IF(L360=1,VLOOKUP($C360&amp;"|"&amp;$B360&amp;"|"&amp;$D360,Empresas!$C$6:$CC$92,$G360+6+1,0),0))))</f>
        <v>0</v>
      </c>
      <c r="AD360" s="147">
        <f>IF(AND($I360="Si",M360=1),1,IF(AND($I360="Fisico",M360=1),1,IF(AND(M360=1,$I360="Electronico"),2,IF(M360=1,VLOOKUP($C360&amp;"|"&amp;$B360&amp;"|"&amp;$D360,Empresas!$C$6:$CC$92,$G360+6+1,0),0))))</f>
        <v>0</v>
      </c>
      <c r="AE360" s="147">
        <f>IF(AND($I360="Si",N360=1),1,IF(AND($I360="Fisico",N360=1),1,IF(AND(N360=1,$I360="Electronico"),2,IF(N360=1,VLOOKUP($C360&amp;"|"&amp;$B360&amp;"|"&amp;$D360,Empresas!$C$6:$CC$92,$G360+6+1,0),0))))</f>
        <v>0</v>
      </c>
      <c r="AF360" s="147">
        <f>IF(AND($I360="Si",O360=1),1,IF(AND($I360="Fisico",O360=1),1,IF(AND(O360=1,$I360="Electronico"),2,IF(O360=1,VLOOKUP($C360&amp;"|"&amp;$B360&amp;"|"&amp;$D360,Empresas!$C$6:$CC$92,$G360+6+1,0),0))))</f>
        <v>0</v>
      </c>
      <c r="AG360" s="147">
        <f>IF(AND($I360="Si",P360=1),1,IF(AND($I360="Fisico",P360=1),1,IF(AND(P360=1,$I360="Electronico"),2,IF(P360=1,VLOOKUP($C360&amp;"|"&amp;$B360&amp;"|"&amp;$D360,Empresas!$C$6:$CC$92,$G360+6+1,0),0))))</f>
        <v>0</v>
      </c>
      <c r="AH360" s="147">
        <f>IF(AND($I360="Si",Q360=1),1,IF(AND($I360="Fisico",Q360=1),1,IF(AND(Q360=1,$I360="Electronico"),2,IF(Q360=1,VLOOKUP($C360&amp;"|"&amp;$B360&amp;"|"&amp;$D360,Empresas!$C$6:$CC$92,$G360+6+1,0),0))))</f>
        <v>0</v>
      </c>
      <c r="AI360" s="147">
        <f>IF(AND($I360="Si",R360=1),1,IF(AND($I360="Fisico",R360=1),1,IF(AND(R360=1,$I360="Electronico"),2,IF(R360=1,VLOOKUP($C360&amp;"|"&amp;$B360&amp;"|"&amp;$D360,Empresas!$C$6:$CC$92,$G360+6+1,0),0))))</f>
        <v>0</v>
      </c>
      <c r="AJ360" s="147">
        <f>IF(AND($I360="Si",S360=1),1,IF(AND($I360="Fisico",S360=1),1,IF(AND(S360=1,$I360="Electronico"),2,IF(S360=1,VLOOKUP($C360&amp;"|"&amp;$B360&amp;"|"&amp;$D360,Empresas!$C$6:$CC$92,$G360+6+1,0),0))))</f>
        <v>0</v>
      </c>
      <c r="AK360" s="147">
        <f>IF(AND($I360="Si",T360=1),1,IF(AND($I360="Fisico",T360=1),1,IF(AND(T360=1,$I360="Electronico"),2,IF(T360=1,VLOOKUP($C360&amp;"|"&amp;$B360&amp;"|"&amp;$D360,Empresas!$C$6:$CC$92,$G360+6+1,0),0))))</f>
        <v>0</v>
      </c>
      <c r="AL360" s="147">
        <f>IF(AND($I360="Si",U360=1),1,IF(AND($I360="Fisico",U360=1),1,IF(AND(U360=1,$I360="Electronico"),2,IF(U360=1,VLOOKUP($C360&amp;"|"&amp;$B360&amp;"|"&amp;$D360,Empresas!$C$6:$CC$92,$G360+6+1,0),0))))</f>
        <v>0</v>
      </c>
      <c r="AM360" s="149">
        <f t="shared" si="55"/>
        <v>0</v>
      </c>
      <c r="AN360" s="149">
        <f t="shared" si="56"/>
        <v>8</v>
      </c>
      <c r="AO360" s="152">
        <f t="shared" si="57"/>
        <v>0</v>
      </c>
    </row>
    <row r="361" spans="1:41" x14ac:dyDescent="0.25">
      <c r="A361" s="137" t="str">
        <f>VLOOKUP(D361,Empresas!$D$7:$F$91,3,0)</f>
        <v>Jose</v>
      </c>
      <c r="B361" s="138" t="str">
        <f>VLOOKUP(D361,Empresas!$D$7:$G$91,4,0)</f>
        <v xml:space="preserve">Rocio </v>
      </c>
      <c r="C361" s="138" t="s">
        <v>544</v>
      </c>
      <c r="D361" s="138" t="s">
        <v>16</v>
      </c>
      <c r="E361" s="138" t="str">
        <f>VLOOKUP(D361,Empresas!$D$7:$E$92,2,0)</f>
        <v>GRUPO FINANCORP S.A.C</v>
      </c>
      <c r="F361" s="138" t="s">
        <v>166</v>
      </c>
      <c r="G361" s="139">
        <f t="shared" si="60"/>
        <v>31</v>
      </c>
      <c r="H361" s="139" t="str">
        <f>VLOOKUP(D361,Empresas!$D$6:$L$92,7,0)</f>
        <v>Semestral</v>
      </c>
      <c r="I361" s="138" t="str">
        <f>VLOOKUP(VLOOKUP(D361&amp;"|"&amp;B361,Empresas!$I$7:$CB$92,G361,0),Tablas!$A$3:$B$5,2,0)</f>
        <v>No aplica</v>
      </c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 t="str">
        <f>VLOOKUP(D361,Empresas!$D$7:$CF$91,81,0)</f>
        <v>C</v>
      </c>
      <c r="W361" s="78" t="str">
        <f>VLOOKUP(D361,Empresas!$D$7:$M$91,10,0)</f>
        <v>Mype</v>
      </c>
      <c r="X361" s="69" t="str">
        <f t="shared" si="53"/>
        <v>SI</v>
      </c>
      <c r="Y361" s="153" t="str">
        <f t="shared" si="54"/>
        <v>No aplica</v>
      </c>
      <c r="Z361" s="147">
        <f>IF(Y361="No aplica",0,IF(I361="no",0,IF(I361="No aplica",0,IF(I361="Si",1,IF(I361="Fisico",1,IF(I361="Electronico",2,VLOOKUP(C361&amp;"|"&amp;B361&amp;"|"&amp;D361,Empresas!$C$6:$CC$92,G361+6+1,0)))))))</f>
        <v>0</v>
      </c>
      <c r="AA361" s="147">
        <f>IF(AND($I361="Si",J361=1),1,IF(AND($I361="Fisico",J361=1),1,IF(AND(J361=1,$I361="Electronico"),2,IF(J361=1,VLOOKUP($C361&amp;"|"&amp;$B361&amp;"|"&amp;$D361,Empresas!$C$6:$CC$92,$G361+6+1,0),0))))</f>
        <v>0</v>
      </c>
      <c r="AB361" s="147">
        <f>IF(AND($I361="Si",K361=1),1,IF(AND($I361="Fisico",K361=1),1,IF(AND(K361=1,$I361="Electronico"),2,IF(K361=1,VLOOKUP($C361&amp;"|"&amp;$B361&amp;"|"&amp;$D361,Empresas!$C$6:$CC$92,$G361+6+1,0),0))))</f>
        <v>0</v>
      </c>
      <c r="AC361" s="147">
        <f>IF(AND($I361="Si",L361=1),1,IF(AND($I361="Fisico",L361=1),1,IF(AND(L361=1,$I361="Electronico"),2,IF(L361=1,VLOOKUP($C361&amp;"|"&amp;$B361&amp;"|"&amp;$D361,Empresas!$C$6:$CC$92,$G361+6+1,0),0))))</f>
        <v>0</v>
      </c>
      <c r="AD361" s="147">
        <f>IF(AND($I361="Si",M361=1),1,IF(AND($I361="Fisico",M361=1),1,IF(AND(M361=1,$I361="Electronico"),2,IF(M361=1,VLOOKUP($C361&amp;"|"&amp;$B361&amp;"|"&amp;$D361,Empresas!$C$6:$CC$92,$G361+6+1,0),0))))</f>
        <v>0</v>
      </c>
      <c r="AE361" s="147">
        <f>IF(AND($I361="Si",N361=1),1,IF(AND($I361="Fisico",N361=1),1,IF(AND(N361=1,$I361="Electronico"),2,IF(N361=1,VLOOKUP($C361&amp;"|"&amp;$B361&amp;"|"&amp;$D361,Empresas!$C$6:$CC$92,$G361+6+1,0),0))))</f>
        <v>0</v>
      </c>
      <c r="AF361" s="147">
        <f>IF(AND($I361="Si",O361=1),1,IF(AND($I361="Fisico",O361=1),1,IF(AND(O361=1,$I361="Electronico"),2,IF(O361=1,VLOOKUP($C361&amp;"|"&amp;$B361&amp;"|"&amp;$D361,Empresas!$C$6:$CC$92,$G361+6+1,0),0))))</f>
        <v>0</v>
      </c>
      <c r="AG361" s="147">
        <f>IF(AND($I361="Si",P361=1),1,IF(AND($I361="Fisico",P361=1),1,IF(AND(P361=1,$I361="Electronico"),2,IF(P361=1,VLOOKUP($C361&amp;"|"&amp;$B361&amp;"|"&amp;$D361,Empresas!$C$6:$CC$92,$G361+6+1,0),0))))</f>
        <v>0</v>
      </c>
      <c r="AH361" s="147">
        <f>IF(AND($I361="Si",Q361=1),1,IF(AND($I361="Fisico",Q361=1),1,IF(AND(Q361=1,$I361="Electronico"),2,IF(Q361=1,VLOOKUP($C361&amp;"|"&amp;$B361&amp;"|"&amp;$D361,Empresas!$C$6:$CC$92,$G361+6+1,0),0))))</f>
        <v>0</v>
      </c>
      <c r="AI361" s="147">
        <f>IF(AND($I361="Si",R361=1),1,IF(AND($I361="Fisico",R361=1),1,IF(AND(R361=1,$I361="Electronico"),2,IF(R361=1,VLOOKUP($C361&amp;"|"&amp;$B361&amp;"|"&amp;$D361,Empresas!$C$6:$CC$92,$G361+6+1,0),0))))</f>
        <v>0</v>
      </c>
      <c r="AJ361" s="147">
        <f>IF(AND($I361="Si",S361=1),1,IF(AND($I361="Fisico",S361=1),1,IF(AND(S361=1,$I361="Electronico"),2,IF(S361=1,VLOOKUP($C361&amp;"|"&amp;$B361&amp;"|"&amp;$D361,Empresas!$C$6:$CC$92,$G361+6+1,0),0))))</f>
        <v>0</v>
      </c>
      <c r="AK361" s="147">
        <f>IF(AND($I361="Si",T361=1),1,IF(AND($I361="Fisico",T361=1),1,IF(AND(T361=1,$I361="Electronico"),2,IF(T361=1,VLOOKUP($C361&amp;"|"&amp;$B361&amp;"|"&amp;$D361,Empresas!$C$6:$CC$92,$G361+6+1,0),0))))</f>
        <v>0</v>
      </c>
      <c r="AL361" s="147">
        <f>IF(AND($I361="Si",U361=1),1,IF(AND($I361="Fisico",U361=1),1,IF(AND(U361=1,$I361="Electronico"),2,IF(U361=1,VLOOKUP($C361&amp;"|"&amp;$B361&amp;"|"&amp;$D361,Empresas!$C$6:$CC$92,$G361+6+1,0),0))))</f>
        <v>0</v>
      </c>
      <c r="AM361" s="149">
        <f t="shared" si="55"/>
        <v>0</v>
      </c>
      <c r="AN361" s="149">
        <f t="shared" si="56"/>
        <v>0</v>
      </c>
      <c r="AO361" s="152">
        <f t="shared" si="57"/>
        <v>0</v>
      </c>
    </row>
    <row r="362" spans="1:41" x14ac:dyDescent="0.25">
      <c r="A362" s="137" t="str">
        <f>VLOOKUP(D362,Empresas!$D$7:$F$91,3,0)</f>
        <v>Jose</v>
      </c>
      <c r="B362" s="138" t="str">
        <f>VLOOKUP(D362,Empresas!$D$7:$G$91,4,0)</f>
        <v xml:space="preserve">Rocio </v>
      </c>
      <c r="C362" s="138" t="s">
        <v>544</v>
      </c>
      <c r="D362" s="138" t="s">
        <v>16</v>
      </c>
      <c r="E362" s="138" t="str">
        <f>VLOOKUP(D362,Empresas!$D$7:$E$92,2,0)</f>
        <v>GRUPO FINANCORP S.A.C</v>
      </c>
      <c r="F362" s="138" t="s">
        <v>167</v>
      </c>
      <c r="G362" s="139">
        <f t="shared" si="60"/>
        <v>34</v>
      </c>
      <c r="H362" s="139" t="str">
        <f>VLOOKUP(D362,Empresas!$D$6:$L$92,7,0)</f>
        <v>Semestral</v>
      </c>
      <c r="I362" s="138" t="str">
        <f>VLOOKUP(VLOOKUP(D362&amp;"|"&amp;B362,Empresas!$I$7:$CB$92,G362,0),Tablas!$A$3:$B$5,2,0)</f>
        <v>No aplica</v>
      </c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 t="str">
        <f>VLOOKUP(D362,Empresas!$D$7:$CF$91,81,0)</f>
        <v>C</v>
      </c>
      <c r="W362" s="78" t="str">
        <f>VLOOKUP(D362,Empresas!$D$7:$M$91,10,0)</f>
        <v>Mype</v>
      </c>
      <c r="X362" s="69" t="str">
        <f t="shared" si="53"/>
        <v>SI</v>
      </c>
      <c r="Y362" s="153" t="str">
        <f t="shared" si="54"/>
        <v>No aplica</v>
      </c>
      <c r="Z362" s="147">
        <f>IF(Y362="No aplica",0,IF(I362="no",0,IF(I362="No aplica",0,IF(I362="Si",1,IF(I362="Fisico",1,IF(I362="Electronico",2,VLOOKUP(C362&amp;"|"&amp;B362&amp;"|"&amp;D362,Empresas!$C$6:$CC$92,G362+6+1,0)))))))</f>
        <v>0</v>
      </c>
      <c r="AA362" s="147">
        <f>IF(AND($I362="Si",J362=1),1,IF(AND($I362="Fisico",J362=1),1,IF(AND(J362=1,$I362="Electronico"),2,IF(J362=1,VLOOKUP($C362&amp;"|"&amp;$B362&amp;"|"&amp;$D362,Empresas!$C$6:$CC$92,$G362+6+1,0),0))))</f>
        <v>0</v>
      </c>
      <c r="AB362" s="147">
        <f>IF(AND($I362="Si",K362=1),1,IF(AND($I362="Fisico",K362=1),1,IF(AND(K362=1,$I362="Electronico"),2,IF(K362=1,VLOOKUP($C362&amp;"|"&amp;$B362&amp;"|"&amp;$D362,Empresas!$C$6:$CC$92,$G362+6+1,0),0))))</f>
        <v>0</v>
      </c>
      <c r="AC362" s="147">
        <f>IF(AND($I362="Si",L362=1),1,IF(AND($I362="Fisico",L362=1),1,IF(AND(L362=1,$I362="Electronico"),2,IF(L362=1,VLOOKUP($C362&amp;"|"&amp;$B362&amp;"|"&amp;$D362,Empresas!$C$6:$CC$92,$G362+6+1,0),0))))</f>
        <v>0</v>
      </c>
      <c r="AD362" s="147">
        <f>IF(AND($I362="Si",M362=1),1,IF(AND($I362="Fisico",M362=1),1,IF(AND(M362=1,$I362="Electronico"),2,IF(M362=1,VLOOKUP($C362&amp;"|"&amp;$B362&amp;"|"&amp;$D362,Empresas!$C$6:$CC$92,$G362+6+1,0),0))))</f>
        <v>0</v>
      </c>
      <c r="AE362" s="147">
        <f>IF(AND($I362="Si",N362=1),1,IF(AND($I362="Fisico",N362=1),1,IF(AND(N362=1,$I362="Electronico"),2,IF(N362=1,VLOOKUP($C362&amp;"|"&amp;$B362&amp;"|"&amp;$D362,Empresas!$C$6:$CC$92,$G362+6+1,0),0))))</f>
        <v>0</v>
      </c>
      <c r="AF362" s="147">
        <f>IF(AND($I362="Si",O362=1),1,IF(AND($I362="Fisico",O362=1),1,IF(AND(O362=1,$I362="Electronico"),2,IF(O362=1,VLOOKUP($C362&amp;"|"&amp;$B362&amp;"|"&amp;$D362,Empresas!$C$6:$CC$92,$G362+6+1,0),0))))</f>
        <v>0</v>
      </c>
      <c r="AG362" s="147">
        <f>IF(AND($I362="Si",P362=1),1,IF(AND($I362="Fisico",P362=1),1,IF(AND(P362=1,$I362="Electronico"),2,IF(P362=1,VLOOKUP($C362&amp;"|"&amp;$B362&amp;"|"&amp;$D362,Empresas!$C$6:$CC$92,$G362+6+1,0),0))))</f>
        <v>0</v>
      </c>
      <c r="AH362" s="147">
        <f>IF(AND($I362="Si",Q362=1),1,IF(AND($I362="Fisico",Q362=1),1,IF(AND(Q362=1,$I362="Electronico"),2,IF(Q362=1,VLOOKUP($C362&amp;"|"&amp;$B362&amp;"|"&amp;$D362,Empresas!$C$6:$CC$92,$G362+6+1,0),0))))</f>
        <v>0</v>
      </c>
      <c r="AI362" s="147">
        <f>IF(AND($I362="Si",R362=1),1,IF(AND($I362="Fisico",R362=1),1,IF(AND(R362=1,$I362="Electronico"),2,IF(R362=1,VLOOKUP($C362&amp;"|"&amp;$B362&amp;"|"&amp;$D362,Empresas!$C$6:$CC$92,$G362+6+1,0),0))))</f>
        <v>0</v>
      </c>
      <c r="AJ362" s="147">
        <f>IF(AND($I362="Si",S362=1),1,IF(AND($I362="Fisico",S362=1),1,IF(AND(S362=1,$I362="Electronico"),2,IF(S362=1,VLOOKUP($C362&amp;"|"&amp;$B362&amp;"|"&amp;$D362,Empresas!$C$6:$CC$92,$G362+6+1,0),0))))</f>
        <v>0</v>
      </c>
      <c r="AK362" s="147">
        <f>IF(AND($I362="Si",T362=1),1,IF(AND($I362="Fisico",T362=1),1,IF(AND(T362=1,$I362="Electronico"),2,IF(T362=1,VLOOKUP($C362&amp;"|"&amp;$B362&amp;"|"&amp;$D362,Empresas!$C$6:$CC$92,$G362+6+1,0),0))))</f>
        <v>0</v>
      </c>
      <c r="AL362" s="147">
        <f>IF(AND($I362="Si",U362=1),1,IF(AND($I362="Fisico",U362=1),1,IF(AND(U362=1,$I362="Electronico"),2,IF(U362=1,VLOOKUP($C362&amp;"|"&amp;$B362&amp;"|"&amp;$D362,Empresas!$C$6:$CC$92,$G362+6+1,0),0))))</f>
        <v>0</v>
      </c>
      <c r="AM362" s="149">
        <f t="shared" si="55"/>
        <v>0</v>
      </c>
      <c r="AN362" s="149">
        <f t="shared" si="56"/>
        <v>0</v>
      </c>
      <c r="AO362" s="152">
        <f t="shared" si="57"/>
        <v>0</v>
      </c>
    </row>
    <row r="363" spans="1:41" x14ac:dyDescent="0.25">
      <c r="A363" s="137" t="str">
        <f>VLOOKUP(D363,Empresas!$D$7:$F$91,3,0)</f>
        <v>Jose</v>
      </c>
      <c r="B363" s="138" t="str">
        <f>VLOOKUP(D363,Empresas!$D$7:$G$91,4,0)</f>
        <v xml:space="preserve">Rocio </v>
      </c>
      <c r="C363" s="138" t="s">
        <v>544</v>
      </c>
      <c r="D363" s="138" t="s">
        <v>16</v>
      </c>
      <c r="E363" s="138" t="str">
        <f>VLOOKUP(D363,Empresas!$D$7:$E$92,2,0)</f>
        <v>GRUPO FINANCORP S.A.C</v>
      </c>
      <c r="F363" s="138" t="s">
        <v>168</v>
      </c>
      <c r="G363" s="139">
        <f t="shared" si="60"/>
        <v>37</v>
      </c>
      <c r="H363" s="139" t="str">
        <f>VLOOKUP(D363,Empresas!$D$6:$L$92,7,0)</f>
        <v>Semestral</v>
      </c>
      <c r="I363" s="138" t="str">
        <f>VLOOKUP(VLOOKUP(D363&amp;"|"&amp;B363,Empresas!$I$7:$CB$92,G363,0),Tablas!$A$3:$B$5,2,0)</f>
        <v>No aplica</v>
      </c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 t="str">
        <f>VLOOKUP(D363,Empresas!$D$7:$CF$91,81,0)</f>
        <v>C</v>
      </c>
      <c r="W363" s="78" t="str">
        <f>VLOOKUP(D363,Empresas!$D$7:$M$91,10,0)</f>
        <v>Mype</v>
      </c>
      <c r="X363" s="69" t="str">
        <f t="shared" si="53"/>
        <v>SI</v>
      </c>
      <c r="Y363" s="153" t="str">
        <f t="shared" si="54"/>
        <v>No aplica</v>
      </c>
      <c r="Z363" s="147">
        <f>IF(Y363="No aplica",0,IF(I363="no",0,IF(I363="No aplica",0,IF(I363="Si",1,IF(I363="Fisico",1,IF(I363="Electronico",2,VLOOKUP(C363&amp;"|"&amp;B363&amp;"|"&amp;D363,Empresas!$C$6:$CC$92,G363+6+1,0)))))))</f>
        <v>0</v>
      </c>
      <c r="AA363" s="147">
        <f>IF(AND($I363="Si",J363=1),1,IF(AND($I363="Fisico",J363=1),1,IF(AND(J363=1,$I363="Electronico"),2,IF(J363=1,VLOOKUP($C363&amp;"|"&amp;$B363&amp;"|"&amp;$D363,Empresas!$C$6:$CC$92,$G363+6+1,0),0))))</f>
        <v>0</v>
      </c>
      <c r="AB363" s="147">
        <f>IF(AND($I363="Si",K363=1),1,IF(AND($I363="Fisico",K363=1),1,IF(AND(K363=1,$I363="Electronico"),2,IF(K363=1,VLOOKUP($C363&amp;"|"&amp;$B363&amp;"|"&amp;$D363,Empresas!$C$6:$CC$92,$G363+6+1,0),0))))</f>
        <v>0</v>
      </c>
      <c r="AC363" s="147">
        <f>IF(AND($I363="Si",L363=1),1,IF(AND($I363="Fisico",L363=1),1,IF(AND(L363=1,$I363="Electronico"),2,IF(L363=1,VLOOKUP($C363&amp;"|"&amp;$B363&amp;"|"&amp;$D363,Empresas!$C$6:$CC$92,$G363+6+1,0),0))))</f>
        <v>0</v>
      </c>
      <c r="AD363" s="147">
        <f>IF(AND($I363="Si",M363=1),1,IF(AND($I363="Fisico",M363=1),1,IF(AND(M363=1,$I363="Electronico"),2,IF(M363=1,VLOOKUP($C363&amp;"|"&amp;$B363&amp;"|"&amp;$D363,Empresas!$C$6:$CC$92,$G363+6+1,0),0))))</f>
        <v>0</v>
      </c>
      <c r="AE363" s="147">
        <f>IF(AND($I363="Si",N363=1),1,IF(AND($I363="Fisico",N363=1),1,IF(AND(N363=1,$I363="Electronico"),2,IF(N363=1,VLOOKUP($C363&amp;"|"&amp;$B363&amp;"|"&amp;$D363,Empresas!$C$6:$CC$92,$G363+6+1,0),0))))</f>
        <v>0</v>
      </c>
      <c r="AF363" s="147">
        <f>IF(AND($I363="Si",O363=1),1,IF(AND($I363="Fisico",O363=1),1,IF(AND(O363=1,$I363="Electronico"),2,IF(O363=1,VLOOKUP($C363&amp;"|"&amp;$B363&amp;"|"&amp;$D363,Empresas!$C$6:$CC$92,$G363+6+1,0),0))))</f>
        <v>0</v>
      </c>
      <c r="AG363" s="147">
        <f>IF(AND($I363="Si",P363=1),1,IF(AND($I363="Fisico",P363=1),1,IF(AND(P363=1,$I363="Electronico"),2,IF(P363=1,VLOOKUP($C363&amp;"|"&amp;$B363&amp;"|"&amp;$D363,Empresas!$C$6:$CC$92,$G363+6+1,0),0))))</f>
        <v>0</v>
      </c>
      <c r="AH363" s="147">
        <f>IF(AND($I363="Si",Q363=1),1,IF(AND($I363="Fisico",Q363=1),1,IF(AND(Q363=1,$I363="Electronico"),2,IF(Q363=1,VLOOKUP($C363&amp;"|"&amp;$B363&amp;"|"&amp;$D363,Empresas!$C$6:$CC$92,$G363+6+1,0),0))))</f>
        <v>0</v>
      </c>
      <c r="AI363" s="147">
        <f>IF(AND($I363="Si",R363=1),1,IF(AND($I363="Fisico",R363=1),1,IF(AND(R363=1,$I363="Electronico"),2,IF(R363=1,VLOOKUP($C363&amp;"|"&amp;$B363&amp;"|"&amp;$D363,Empresas!$C$6:$CC$92,$G363+6+1,0),0))))</f>
        <v>0</v>
      </c>
      <c r="AJ363" s="147">
        <f>IF(AND($I363="Si",S363=1),1,IF(AND($I363="Fisico",S363=1),1,IF(AND(S363=1,$I363="Electronico"),2,IF(S363=1,VLOOKUP($C363&amp;"|"&amp;$B363&amp;"|"&amp;$D363,Empresas!$C$6:$CC$92,$G363+6+1,0),0))))</f>
        <v>0</v>
      </c>
      <c r="AK363" s="147">
        <f>IF(AND($I363="Si",T363=1),1,IF(AND($I363="Fisico",T363=1),1,IF(AND(T363=1,$I363="Electronico"),2,IF(T363=1,VLOOKUP($C363&amp;"|"&amp;$B363&amp;"|"&amp;$D363,Empresas!$C$6:$CC$92,$G363+6+1,0),0))))</f>
        <v>0</v>
      </c>
      <c r="AL363" s="147">
        <f>IF(AND($I363="Si",U363=1),1,IF(AND($I363="Fisico",U363=1),1,IF(AND(U363=1,$I363="Electronico"),2,IF(U363=1,VLOOKUP($C363&amp;"|"&amp;$B363&amp;"|"&amp;$D363,Empresas!$C$6:$CC$92,$G363+6+1,0),0))))</f>
        <v>0</v>
      </c>
      <c r="AM363" s="149">
        <f t="shared" si="55"/>
        <v>0</v>
      </c>
      <c r="AN363" s="149">
        <f t="shared" si="56"/>
        <v>0</v>
      </c>
      <c r="AO363" s="152">
        <f t="shared" si="57"/>
        <v>0</v>
      </c>
    </row>
    <row r="364" spans="1:41" x14ac:dyDescent="0.25">
      <c r="A364" s="137" t="str">
        <f>VLOOKUP(D364,Empresas!$D$7:$F$91,3,0)</f>
        <v>Jose</v>
      </c>
      <c r="B364" s="138" t="str">
        <f>VLOOKUP(D364,Empresas!$D$7:$G$91,4,0)</f>
        <v xml:space="preserve">Rocio </v>
      </c>
      <c r="C364" s="138" t="s">
        <v>544</v>
      </c>
      <c r="D364" s="138" t="s">
        <v>16</v>
      </c>
      <c r="E364" s="138" t="str">
        <f>VLOOKUP(D364,Empresas!$D$7:$E$92,2,0)</f>
        <v>GRUPO FINANCORP S.A.C</v>
      </c>
      <c r="F364" s="138" t="s">
        <v>169</v>
      </c>
      <c r="G364" s="139">
        <f t="shared" si="60"/>
        <v>40</v>
      </c>
      <c r="H364" s="139" t="str">
        <f>VLOOKUP(D364,Empresas!$D$6:$L$92,7,0)</f>
        <v>Semestral</v>
      </c>
      <c r="I364" s="138" t="str">
        <f>VLOOKUP(VLOOKUP(D364&amp;"|"&amp;B364,Empresas!$I$7:$CB$92,G364,0),Tablas!$A$3:$B$5,2,0)</f>
        <v>No aplica</v>
      </c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 t="str">
        <f>VLOOKUP(D364,Empresas!$D$7:$CF$91,81,0)</f>
        <v>C</v>
      </c>
      <c r="W364" s="78" t="str">
        <f>VLOOKUP(D364,Empresas!$D$7:$M$91,10,0)</f>
        <v>Mype</v>
      </c>
      <c r="X364" s="69" t="str">
        <f t="shared" si="53"/>
        <v>SI</v>
      </c>
      <c r="Y364" s="153" t="str">
        <f t="shared" si="54"/>
        <v>No aplica</v>
      </c>
      <c r="Z364" s="147">
        <f>IF(Y364="No aplica",0,IF(I364="no",0,IF(I364="No aplica",0,IF(I364="Si",1,IF(I364="Fisico",1,IF(I364="Electronico",2,VLOOKUP(C364&amp;"|"&amp;B364&amp;"|"&amp;D364,Empresas!$C$6:$CC$92,G364+6+1,0)))))))</f>
        <v>0</v>
      </c>
      <c r="AA364" s="147">
        <f>IF(AND($I364="Si",J364=1),1,IF(AND($I364="Fisico",J364=1),1,IF(AND(J364=1,$I364="Electronico"),2,IF(J364=1,VLOOKUP($C364&amp;"|"&amp;$B364&amp;"|"&amp;$D364,Empresas!$C$6:$CC$92,$G364+6+1,0),0))))</f>
        <v>0</v>
      </c>
      <c r="AB364" s="147">
        <f>IF(AND($I364="Si",K364=1),1,IF(AND($I364="Fisico",K364=1),1,IF(AND(K364=1,$I364="Electronico"),2,IF(K364=1,VLOOKUP($C364&amp;"|"&amp;$B364&amp;"|"&amp;$D364,Empresas!$C$6:$CC$92,$G364+6+1,0),0))))</f>
        <v>0</v>
      </c>
      <c r="AC364" s="147">
        <f>IF(AND($I364="Si",L364=1),1,IF(AND($I364="Fisico",L364=1),1,IF(AND(L364=1,$I364="Electronico"),2,IF(L364=1,VLOOKUP($C364&amp;"|"&amp;$B364&amp;"|"&amp;$D364,Empresas!$C$6:$CC$92,$G364+6+1,0),0))))</f>
        <v>0</v>
      </c>
      <c r="AD364" s="147">
        <f>IF(AND($I364="Si",M364=1),1,IF(AND($I364="Fisico",M364=1),1,IF(AND(M364=1,$I364="Electronico"),2,IF(M364=1,VLOOKUP($C364&amp;"|"&amp;$B364&amp;"|"&amp;$D364,Empresas!$C$6:$CC$92,$G364+6+1,0),0))))</f>
        <v>0</v>
      </c>
      <c r="AE364" s="147">
        <f>IF(AND($I364="Si",N364=1),1,IF(AND($I364="Fisico",N364=1),1,IF(AND(N364=1,$I364="Electronico"),2,IF(N364=1,VLOOKUP($C364&amp;"|"&amp;$B364&amp;"|"&amp;$D364,Empresas!$C$6:$CC$92,$G364+6+1,0),0))))</f>
        <v>0</v>
      </c>
      <c r="AF364" s="147">
        <f>IF(AND($I364="Si",O364=1),1,IF(AND($I364="Fisico",O364=1),1,IF(AND(O364=1,$I364="Electronico"),2,IF(O364=1,VLOOKUP($C364&amp;"|"&amp;$B364&amp;"|"&amp;$D364,Empresas!$C$6:$CC$92,$G364+6+1,0),0))))</f>
        <v>0</v>
      </c>
      <c r="AG364" s="147">
        <f>IF(AND($I364="Si",P364=1),1,IF(AND($I364="Fisico",P364=1),1,IF(AND(P364=1,$I364="Electronico"),2,IF(P364=1,VLOOKUP($C364&amp;"|"&amp;$B364&amp;"|"&amp;$D364,Empresas!$C$6:$CC$92,$G364+6+1,0),0))))</f>
        <v>0</v>
      </c>
      <c r="AH364" s="147">
        <f>IF(AND($I364="Si",Q364=1),1,IF(AND($I364="Fisico",Q364=1),1,IF(AND(Q364=1,$I364="Electronico"),2,IF(Q364=1,VLOOKUP($C364&amp;"|"&amp;$B364&amp;"|"&amp;$D364,Empresas!$C$6:$CC$92,$G364+6+1,0),0))))</f>
        <v>0</v>
      </c>
      <c r="AI364" s="147">
        <f>IF(AND($I364="Si",R364=1),1,IF(AND($I364="Fisico",R364=1),1,IF(AND(R364=1,$I364="Electronico"),2,IF(R364=1,VLOOKUP($C364&amp;"|"&amp;$B364&amp;"|"&amp;$D364,Empresas!$C$6:$CC$92,$G364+6+1,0),0))))</f>
        <v>0</v>
      </c>
      <c r="AJ364" s="147">
        <f>IF(AND($I364="Si",S364=1),1,IF(AND($I364="Fisico",S364=1),1,IF(AND(S364=1,$I364="Electronico"),2,IF(S364=1,VLOOKUP($C364&amp;"|"&amp;$B364&amp;"|"&amp;$D364,Empresas!$C$6:$CC$92,$G364+6+1,0),0))))</f>
        <v>0</v>
      </c>
      <c r="AK364" s="147">
        <f>IF(AND($I364="Si",T364=1),1,IF(AND($I364="Fisico",T364=1),1,IF(AND(T364=1,$I364="Electronico"),2,IF(T364=1,VLOOKUP($C364&amp;"|"&amp;$B364&amp;"|"&amp;$D364,Empresas!$C$6:$CC$92,$G364+6+1,0),0))))</f>
        <v>0</v>
      </c>
      <c r="AL364" s="147">
        <f>IF(AND($I364="Si",U364=1),1,IF(AND($I364="Fisico",U364=1),1,IF(AND(U364=1,$I364="Electronico"),2,IF(U364=1,VLOOKUP($C364&amp;"|"&amp;$B364&amp;"|"&amp;$D364,Empresas!$C$6:$CC$92,$G364+6+1,0),0))))</f>
        <v>0</v>
      </c>
      <c r="AM364" s="149">
        <f t="shared" si="55"/>
        <v>0</v>
      </c>
      <c r="AN364" s="149">
        <f t="shared" si="56"/>
        <v>0</v>
      </c>
      <c r="AO364" s="152">
        <f t="shared" si="57"/>
        <v>0</v>
      </c>
    </row>
    <row r="365" spans="1:41" x14ac:dyDescent="0.25">
      <c r="A365" s="137" t="str">
        <f>VLOOKUP(D365,Empresas!$D$7:$F$91,3,0)</f>
        <v>Jose</v>
      </c>
      <c r="B365" s="138" t="str">
        <f>VLOOKUP(D365,Empresas!$D$7:$G$91,4,0)</f>
        <v xml:space="preserve">Rocio </v>
      </c>
      <c r="C365" s="138" t="s">
        <v>544</v>
      </c>
      <c r="D365" s="138" t="s">
        <v>16</v>
      </c>
      <c r="E365" s="138" t="str">
        <f>VLOOKUP(D365,Empresas!$D$7:$E$92,2,0)</f>
        <v>GRUPO FINANCORP S.A.C</v>
      </c>
      <c r="F365" s="138" t="s">
        <v>170</v>
      </c>
      <c r="G365" s="139">
        <f t="shared" si="60"/>
        <v>43</v>
      </c>
      <c r="H365" s="139" t="str">
        <f>VLOOKUP(D365,Empresas!$D$6:$L$92,7,0)</f>
        <v>Semestral</v>
      </c>
      <c r="I365" s="138" t="str">
        <f>VLOOKUP(VLOOKUP(D365&amp;"|"&amp;B365,Empresas!$I$7:$CB$92,G365,0),Tablas!$A$3:$B$5,2,0)</f>
        <v>No aplica</v>
      </c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 t="str">
        <f>VLOOKUP(D365,Empresas!$D$7:$CF$91,81,0)</f>
        <v>C</v>
      </c>
      <c r="W365" s="78" t="str">
        <f>VLOOKUP(D365,Empresas!$D$7:$M$91,10,0)</f>
        <v>Mype</v>
      </c>
      <c r="X365" s="69" t="str">
        <f t="shared" si="53"/>
        <v>SI</v>
      </c>
      <c r="Y365" s="153" t="str">
        <f t="shared" si="54"/>
        <v>No aplica</v>
      </c>
      <c r="Z365" s="147">
        <f>IF(Y365="No aplica",0,IF(I365="no",0,IF(I365="No aplica",0,IF(I365="Si",1,IF(I365="Fisico",1,IF(I365="Electronico",2,VLOOKUP(C365&amp;"|"&amp;B365&amp;"|"&amp;D365,Empresas!$C$6:$CC$92,G365+6+1,0)))))))</f>
        <v>0</v>
      </c>
      <c r="AA365" s="147">
        <f>IF(AND($I365="Si",J365=1),1,IF(AND($I365="Fisico",J365=1),1,IF(AND(J365=1,$I365="Electronico"),2,IF(J365=1,VLOOKUP($C365&amp;"|"&amp;$B365&amp;"|"&amp;$D365,Empresas!$C$6:$CC$92,$G365+6+1,0),0))))</f>
        <v>0</v>
      </c>
      <c r="AB365" s="147">
        <f>IF(AND($I365="Si",K365=1),1,IF(AND($I365="Fisico",K365=1),1,IF(AND(K365=1,$I365="Electronico"),2,IF(K365=1,VLOOKUP($C365&amp;"|"&amp;$B365&amp;"|"&amp;$D365,Empresas!$C$6:$CC$92,$G365+6+1,0),0))))</f>
        <v>0</v>
      </c>
      <c r="AC365" s="147">
        <f>IF(AND($I365="Si",L365=1),1,IF(AND($I365="Fisico",L365=1),1,IF(AND(L365=1,$I365="Electronico"),2,IF(L365=1,VLOOKUP($C365&amp;"|"&amp;$B365&amp;"|"&amp;$D365,Empresas!$C$6:$CC$92,$G365+6+1,0),0))))</f>
        <v>0</v>
      </c>
      <c r="AD365" s="147">
        <f>IF(AND($I365="Si",M365=1),1,IF(AND($I365="Fisico",M365=1),1,IF(AND(M365=1,$I365="Electronico"),2,IF(M365=1,VLOOKUP($C365&amp;"|"&amp;$B365&amp;"|"&amp;$D365,Empresas!$C$6:$CC$92,$G365+6+1,0),0))))</f>
        <v>0</v>
      </c>
      <c r="AE365" s="147">
        <f>IF(AND($I365="Si",N365=1),1,IF(AND($I365="Fisico",N365=1),1,IF(AND(N365=1,$I365="Electronico"),2,IF(N365=1,VLOOKUP($C365&amp;"|"&amp;$B365&amp;"|"&amp;$D365,Empresas!$C$6:$CC$92,$G365+6+1,0),0))))</f>
        <v>0</v>
      </c>
      <c r="AF365" s="147">
        <f>IF(AND($I365="Si",O365=1),1,IF(AND($I365="Fisico",O365=1),1,IF(AND(O365=1,$I365="Electronico"),2,IF(O365=1,VLOOKUP($C365&amp;"|"&amp;$B365&amp;"|"&amp;$D365,Empresas!$C$6:$CC$92,$G365+6+1,0),0))))</f>
        <v>0</v>
      </c>
      <c r="AG365" s="147">
        <f>IF(AND($I365="Si",P365=1),1,IF(AND($I365="Fisico",P365=1),1,IF(AND(P365=1,$I365="Electronico"),2,IF(P365=1,VLOOKUP($C365&amp;"|"&amp;$B365&amp;"|"&amp;$D365,Empresas!$C$6:$CC$92,$G365+6+1,0),0))))</f>
        <v>0</v>
      </c>
      <c r="AH365" s="147">
        <f>IF(AND($I365="Si",Q365=1),1,IF(AND($I365="Fisico",Q365=1),1,IF(AND(Q365=1,$I365="Electronico"),2,IF(Q365=1,VLOOKUP($C365&amp;"|"&amp;$B365&amp;"|"&amp;$D365,Empresas!$C$6:$CC$92,$G365+6+1,0),0))))</f>
        <v>0</v>
      </c>
      <c r="AI365" s="147">
        <f>IF(AND($I365="Si",R365=1),1,IF(AND($I365="Fisico",R365=1),1,IF(AND(R365=1,$I365="Electronico"),2,IF(R365=1,VLOOKUP($C365&amp;"|"&amp;$B365&amp;"|"&amp;$D365,Empresas!$C$6:$CC$92,$G365+6+1,0),0))))</f>
        <v>0</v>
      </c>
      <c r="AJ365" s="147">
        <f>IF(AND($I365="Si",S365=1),1,IF(AND($I365="Fisico",S365=1),1,IF(AND(S365=1,$I365="Electronico"),2,IF(S365=1,VLOOKUP($C365&amp;"|"&amp;$B365&amp;"|"&amp;$D365,Empresas!$C$6:$CC$92,$G365+6+1,0),0))))</f>
        <v>0</v>
      </c>
      <c r="AK365" s="147">
        <f>IF(AND($I365="Si",T365=1),1,IF(AND($I365="Fisico",T365=1),1,IF(AND(T365=1,$I365="Electronico"),2,IF(T365=1,VLOOKUP($C365&amp;"|"&amp;$B365&amp;"|"&amp;$D365,Empresas!$C$6:$CC$92,$G365+6+1,0),0))))</f>
        <v>0</v>
      </c>
      <c r="AL365" s="147">
        <f>IF(AND($I365="Si",U365=1),1,IF(AND($I365="Fisico",U365=1),1,IF(AND(U365=1,$I365="Electronico"),2,IF(U365=1,VLOOKUP($C365&amp;"|"&amp;$B365&amp;"|"&amp;$D365,Empresas!$C$6:$CC$92,$G365+6+1,0),0))))</f>
        <v>0</v>
      </c>
      <c r="AM365" s="149">
        <f t="shared" si="55"/>
        <v>0</v>
      </c>
      <c r="AN365" s="149">
        <f t="shared" si="56"/>
        <v>0</v>
      </c>
      <c r="AO365" s="152">
        <f t="shared" si="57"/>
        <v>0</v>
      </c>
    </row>
    <row r="366" spans="1:41" x14ac:dyDescent="0.25">
      <c r="A366" s="137" t="str">
        <f>VLOOKUP(D366,Empresas!$D$7:$F$91,3,0)</f>
        <v>Jose</v>
      </c>
      <c r="B366" s="138" t="str">
        <f>VLOOKUP(D366,Empresas!$D$7:$G$91,4,0)</f>
        <v xml:space="preserve">Rocio </v>
      </c>
      <c r="C366" s="138" t="s">
        <v>544</v>
      </c>
      <c r="D366" s="138" t="s">
        <v>16</v>
      </c>
      <c r="E366" s="138" t="str">
        <f>VLOOKUP(D366,Empresas!$D$7:$E$92,2,0)</f>
        <v>GRUPO FINANCORP S.A.C</v>
      </c>
      <c r="F366" s="138" t="s">
        <v>171</v>
      </c>
      <c r="G366" s="139">
        <f t="shared" si="60"/>
        <v>46</v>
      </c>
      <c r="H366" s="139" t="str">
        <f>VLOOKUP(D366,Empresas!$D$6:$L$92,7,0)</f>
        <v>Semestral</v>
      </c>
      <c r="I366" s="138" t="str">
        <f>VLOOKUP(VLOOKUP(D366&amp;"|"&amp;B366,Empresas!$I$7:$CB$92,G366,0),Tablas!$A$3:$B$5,2,0)</f>
        <v>No aplica</v>
      </c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 t="str">
        <f>VLOOKUP(D366,Empresas!$D$7:$CF$91,81,0)</f>
        <v>C</v>
      </c>
      <c r="W366" s="78" t="str">
        <f>VLOOKUP(D366,Empresas!$D$7:$M$91,10,0)</f>
        <v>Mype</v>
      </c>
      <c r="X366" s="69" t="str">
        <f t="shared" si="53"/>
        <v>SI</v>
      </c>
      <c r="Y366" s="153" t="str">
        <f t="shared" si="54"/>
        <v>No aplica</v>
      </c>
      <c r="Z366" s="147">
        <f>IF(Y366="No aplica",0,IF(I366="no",0,IF(I366="No aplica",0,IF(I366="Si",1,IF(I366="Fisico",1,IF(I366="Electronico",2,VLOOKUP(C366&amp;"|"&amp;B366&amp;"|"&amp;D366,Empresas!$C$6:$CC$92,G366+6+1,0)))))))</f>
        <v>0</v>
      </c>
      <c r="AA366" s="147">
        <f>IF(AND($I366="Si",J366=1),1,IF(AND($I366="Fisico",J366=1),1,IF(AND(J366=1,$I366="Electronico"),2,IF(J366=1,VLOOKUP($C366&amp;"|"&amp;$B366&amp;"|"&amp;$D366,Empresas!$C$6:$CC$92,$G366+6+1,0),0))))</f>
        <v>0</v>
      </c>
      <c r="AB366" s="147">
        <f>IF(AND($I366="Si",K366=1),1,IF(AND($I366="Fisico",K366=1),1,IF(AND(K366=1,$I366="Electronico"),2,IF(K366=1,VLOOKUP($C366&amp;"|"&amp;$B366&amp;"|"&amp;$D366,Empresas!$C$6:$CC$92,$G366+6+1,0),0))))</f>
        <v>0</v>
      </c>
      <c r="AC366" s="147">
        <f>IF(AND($I366="Si",L366=1),1,IF(AND($I366="Fisico",L366=1),1,IF(AND(L366=1,$I366="Electronico"),2,IF(L366=1,VLOOKUP($C366&amp;"|"&amp;$B366&amp;"|"&amp;$D366,Empresas!$C$6:$CC$92,$G366+6+1,0),0))))</f>
        <v>0</v>
      </c>
      <c r="AD366" s="147">
        <f>IF(AND($I366="Si",M366=1),1,IF(AND($I366="Fisico",M366=1),1,IF(AND(M366=1,$I366="Electronico"),2,IF(M366=1,VLOOKUP($C366&amp;"|"&amp;$B366&amp;"|"&amp;$D366,Empresas!$C$6:$CC$92,$G366+6+1,0),0))))</f>
        <v>0</v>
      </c>
      <c r="AE366" s="147">
        <f>IF(AND($I366="Si",N366=1),1,IF(AND($I366="Fisico",N366=1),1,IF(AND(N366=1,$I366="Electronico"),2,IF(N366=1,VLOOKUP($C366&amp;"|"&amp;$B366&amp;"|"&amp;$D366,Empresas!$C$6:$CC$92,$G366+6+1,0),0))))</f>
        <v>0</v>
      </c>
      <c r="AF366" s="147">
        <f>IF(AND($I366="Si",O366=1),1,IF(AND($I366="Fisico",O366=1),1,IF(AND(O366=1,$I366="Electronico"),2,IF(O366=1,VLOOKUP($C366&amp;"|"&amp;$B366&amp;"|"&amp;$D366,Empresas!$C$6:$CC$92,$G366+6+1,0),0))))</f>
        <v>0</v>
      </c>
      <c r="AG366" s="147">
        <f>IF(AND($I366="Si",P366=1),1,IF(AND($I366="Fisico",P366=1),1,IF(AND(P366=1,$I366="Electronico"),2,IF(P366=1,VLOOKUP($C366&amp;"|"&amp;$B366&amp;"|"&amp;$D366,Empresas!$C$6:$CC$92,$G366+6+1,0),0))))</f>
        <v>0</v>
      </c>
      <c r="AH366" s="147">
        <f>IF(AND($I366="Si",Q366=1),1,IF(AND($I366="Fisico",Q366=1),1,IF(AND(Q366=1,$I366="Electronico"),2,IF(Q366=1,VLOOKUP($C366&amp;"|"&amp;$B366&amp;"|"&amp;$D366,Empresas!$C$6:$CC$92,$G366+6+1,0),0))))</f>
        <v>0</v>
      </c>
      <c r="AI366" s="147">
        <f>IF(AND($I366="Si",R366=1),1,IF(AND($I366="Fisico",R366=1),1,IF(AND(R366=1,$I366="Electronico"),2,IF(R366=1,VLOOKUP($C366&amp;"|"&amp;$B366&amp;"|"&amp;$D366,Empresas!$C$6:$CC$92,$G366+6+1,0),0))))</f>
        <v>0</v>
      </c>
      <c r="AJ366" s="147">
        <f>IF(AND($I366="Si",S366=1),1,IF(AND($I366="Fisico",S366=1),1,IF(AND(S366=1,$I366="Electronico"),2,IF(S366=1,VLOOKUP($C366&amp;"|"&amp;$B366&amp;"|"&amp;$D366,Empresas!$C$6:$CC$92,$G366+6+1,0),0))))</f>
        <v>0</v>
      </c>
      <c r="AK366" s="147">
        <f>IF(AND($I366="Si",T366=1),1,IF(AND($I366="Fisico",T366=1),1,IF(AND(T366=1,$I366="Electronico"),2,IF(T366=1,VLOOKUP($C366&amp;"|"&amp;$B366&amp;"|"&amp;$D366,Empresas!$C$6:$CC$92,$G366+6+1,0),0))))</f>
        <v>0</v>
      </c>
      <c r="AL366" s="147">
        <f>IF(AND($I366="Si",U366=1),1,IF(AND($I366="Fisico",U366=1),1,IF(AND(U366=1,$I366="Electronico"),2,IF(U366=1,VLOOKUP($C366&amp;"|"&amp;$B366&amp;"|"&amp;$D366,Empresas!$C$6:$CC$92,$G366+6+1,0),0))))</f>
        <v>0</v>
      </c>
      <c r="AM366" s="149">
        <f t="shared" si="55"/>
        <v>0</v>
      </c>
      <c r="AN366" s="149">
        <f t="shared" si="56"/>
        <v>0</v>
      </c>
      <c r="AO366" s="152">
        <f t="shared" si="57"/>
        <v>0</v>
      </c>
    </row>
    <row r="367" spans="1:41" x14ac:dyDescent="0.25">
      <c r="A367" s="140" t="str">
        <f>VLOOKUP(D367,Empresas!$D$7:$F$91,3,0)</f>
        <v>Jose</v>
      </c>
      <c r="B367" s="141" t="str">
        <f>VLOOKUP(D367,Empresas!$D$7:$G$91,4,0)</f>
        <v xml:space="preserve">Rocio </v>
      </c>
      <c r="C367" s="141" t="s">
        <v>544</v>
      </c>
      <c r="D367" s="141" t="s">
        <v>16</v>
      </c>
      <c r="E367" s="141" t="str">
        <f>VLOOKUP(D367,Empresas!$D$7:$E$92,2,0)</f>
        <v>GRUPO FINANCORP S.A.C</v>
      </c>
      <c r="F367" s="141" t="s">
        <v>172</v>
      </c>
      <c r="G367" s="142">
        <f>+Empresas!$BF$2</f>
        <v>50</v>
      </c>
      <c r="H367" s="142" t="str">
        <f>VLOOKUP(D367,Empresas!$D$6:$L$92,7,0)</f>
        <v>Semestral</v>
      </c>
      <c r="I367" s="141" t="str">
        <f>VLOOKUP(VLOOKUP(D367&amp;"|"&amp;B367,Empresas!$I$7:$CB$92,G367,0),Tablas!$A$8:$B$10,2,0)</f>
        <v>Electronico</v>
      </c>
      <c r="J367" s="78">
        <v>1</v>
      </c>
      <c r="K367" s="78">
        <v>1</v>
      </c>
      <c r="L367" s="78">
        <v>1</v>
      </c>
      <c r="M367" s="78">
        <v>1</v>
      </c>
      <c r="N367" s="78">
        <v>1</v>
      </c>
      <c r="O367" s="78">
        <v>1</v>
      </c>
      <c r="P367" s="78">
        <v>1</v>
      </c>
      <c r="Q367" s="78">
        <v>2</v>
      </c>
      <c r="R367" s="78"/>
      <c r="S367" s="78"/>
      <c r="T367" s="78"/>
      <c r="U367" s="78"/>
      <c r="V367" s="78" t="str">
        <f>VLOOKUP(D367,Empresas!$D$7:$CF$91,81,0)</f>
        <v>C</v>
      </c>
      <c r="W367" s="78" t="str">
        <f>VLOOKUP(D367,Empresas!$D$7:$M$91,10,0)</f>
        <v>Mype</v>
      </c>
      <c r="X367" s="69" t="str">
        <f t="shared" si="53"/>
        <v>SI</v>
      </c>
      <c r="Y367" s="153" t="str">
        <f t="shared" si="54"/>
        <v>Si aplica</v>
      </c>
      <c r="Z367" s="147">
        <f>IF(Y367="No aplica",0,IF(I367="no",0,IF(I367="No aplica",0,IF(I367="Si",1,IF(I367="Fisico",1,IF(I367="Electronico",2,VLOOKUP(C367&amp;"|"&amp;B367&amp;"|"&amp;D367,Empresas!$C$6:$CC$92,G367+6+1,0)))))))</f>
        <v>2</v>
      </c>
      <c r="AA367" s="147">
        <f>IF(AND($I367="Si",J367=1),1,IF(AND($I367="Fisico",J367=1),1,IF(AND(J367=1,$I367="Electronico"),2,IF(J367=1,VLOOKUP($C367&amp;"|"&amp;$B367&amp;"|"&amp;$D367,Empresas!$C$6:$CC$92,$G367+6+1,0),0))))</f>
        <v>2</v>
      </c>
      <c r="AB367" s="147">
        <f>IF(AND($I367="Si",K367=1),1,IF(AND($I367="Fisico",K367=1),1,IF(AND(K367=1,$I367="Electronico"),2,IF(K367=1,VLOOKUP($C367&amp;"|"&amp;$B367&amp;"|"&amp;$D367,Empresas!$C$6:$CC$92,$G367+6+1,0),0))))</f>
        <v>2</v>
      </c>
      <c r="AC367" s="147">
        <f>IF(AND($I367="Si",L367=1),1,IF(AND($I367="Fisico",L367=1),1,IF(AND(L367=1,$I367="Electronico"),2,IF(L367=1,VLOOKUP($C367&amp;"|"&amp;$B367&amp;"|"&amp;$D367,Empresas!$C$6:$CC$92,$G367+6+1,0),0))))</f>
        <v>2</v>
      </c>
      <c r="AD367" s="147">
        <f>IF(AND($I367="Si",M367=1),1,IF(AND($I367="Fisico",M367=1),1,IF(AND(M367=1,$I367="Electronico"),2,IF(M367=1,VLOOKUP($C367&amp;"|"&amp;$B367&amp;"|"&amp;$D367,Empresas!$C$6:$CC$92,$G367+6+1,0),0))))</f>
        <v>2</v>
      </c>
      <c r="AE367" s="147">
        <f>IF(AND($I367="Si",N367=1),1,IF(AND($I367="Fisico",N367=1),1,IF(AND(N367=1,$I367="Electronico"),2,IF(N367=1,VLOOKUP($C367&amp;"|"&amp;$B367&amp;"|"&amp;$D367,Empresas!$C$6:$CC$92,$G367+6+1,0),0))))</f>
        <v>2</v>
      </c>
      <c r="AF367" s="147">
        <f>IF(AND($I367="Si",O367=1),1,IF(AND($I367="Fisico",O367=1),1,IF(AND(O367=1,$I367="Electronico"),2,IF(O367=1,VLOOKUP($C367&amp;"|"&amp;$B367&amp;"|"&amp;$D367,Empresas!$C$6:$CC$92,$G367+6+1,0),0))))</f>
        <v>2</v>
      </c>
      <c r="AG367" s="147">
        <f>IF(AND($I367="Si",P367=1),1,IF(AND($I367="Fisico",P367=1),1,IF(AND(P367=1,$I367="Electronico"),2,IF(P367=1,VLOOKUP($C367&amp;"|"&amp;$B367&amp;"|"&amp;$D367,Empresas!$C$6:$CC$92,$G367+6+1,0),0))))</f>
        <v>2</v>
      </c>
      <c r="AH367" s="147">
        <f>IF(AND($I367="Si",Q367=1),1,IF(AND($I367="Fisico",Q367=1),1,IF(AND(Q367=1,$I367="Electronico"),2,IF(Q367=1,VLOOKUP($C367&amp;"|"&amp;$B367&amp;"|"&amp;$D367,Empresas!$C$6:$CC$92,$G367+6+1,0),0))))</f>
        <v>0</v>
      </c>
      <c r="AI367" s="147">
        <f>IF(AND($I367="Si",R367=1),1,IF(AND($I367="Fisico",R367=1),1,IF(AND(R367=1,$I367="Electronico"),2,IF(R367=1,VLOOKUP($C367&amp;"|"&amp;$B367&amp;"|"&amp;$D367,Empresas!$C$6:$CC$92,$G367+6+1,0),0))))</f>
        <v>0</v>
      </c>
      <c r="AJ367" s="147">
        <f>IF(AND($I367="Si",S367=1),1,IF(AND($I367="Fisico",S367=1),1,IF(AND(S367=1,$I367="Electronico"),2,IF(S367=1,VLOOKUP($C367&amp;"|"&amp;$B367&amp;"|"&amp;$D367,Empresas!$C$6:$CC$92,$G367+6+1,0),0))))</f>
        <v>0</v>
      </c>
      <c r="AK367" s="147">
        <f>IF(AND($I367="Si",T367=1),1,IF(AND($I367="Fisico",T367=1),1,IF(AND(T367=1,$I367="Electronico"),2,IF(T367=1,VLOOKUP($C367&amp;"|"&amp;$B367&amp;"|"&amp;$D367,Empresas!$C$6:$CC$92,$G367+6+1,0),0))))</f>
        <v>0</v>
      </c>
      <c r="AL367" s="147">
        <f>IF(AND($I367="Si",U367=1),1,IF(AND($I367="Fisico",U367=1),1,IF(AND(U367=1,$I367="Electronico"),2,IF(U367=1,VLOOKUP($C367&amp;"|"&amp;$B367&amp;"|"&amp;$D367,Empresas!$C$6:$CC$92,$G367+6+1,0),0))))</f>
        <v>0</v>
      </c>
      <c r="AM367" s="149">
        <f t="shared" si="55"/>
        <v>14</v>
      </c>
      <c r="AN367" s="149">
        <f t="shared" si="56"/>
        <v>16</v>
      </c>
      <c r="AO367" s="152">
        <f t="shared" si="57"/>
        <v>0.875</v>
      </c>
    </row>
    <row r="368" spans="1:41" x14ac:dyDescent="0.25">
      <c r="A368" s="140" t="str">
        <f>VLOOKUP(D368,Empresas!$D$7:$F$91,3,0)</f>
        <v>Jose</v>
      </c>
      <c r="B368" s="141" t="str">
        <f>VLOOKUP(D368,Empresas!$D$7:$G$91,4,0)</f>
        <v xml:space="preserve">Rocio </v>
      </c>
      <c r="C368" s="141" t="s">
        <v>544</v>
      </c>
      <c r="D368" s="141" t="s">
        <v>16</v>
      </c>
      <c r="E368" s="141" t="str">
        <f>VLOOKUP(D368,Empresas!$D$7:$E$92,2,0)</f>
        <v>GRUPO FINANCORP S.A.C</v>
      </c>
      <c r="F368" s="141" t="s">
        <v>173</v>
      </c>
      <c r="G368" s="142">
        <f>+G367+1</f>
        <v>51</v>
      </c>
      <c r="H368" s="142" t="str">
        <f>VLOOKUP(D368,Empresas!$D$6:$L$92,7,0)</f>
        <v>Semestral</v>
      </c>
      <c r="I368" s="141" t="str">
        <f>VLOOKUP(VLOOKUP(D368&amp;"|"&amp;B368,Empresas!$I$7:$CB$92,G368,0),Tablas!$A$8:$B$10,2,0)</f>
        <v>Electronico</v>
      </c>
      <c r="J368" s="78">
        <v>1</v>
      </c>
      <c r="K368" s="78">
        <v>1</v>
      </c>
      <c r="L368" s="78">
        <v>1</v>
      </c>
      <c r="M368" s="78">
        <v>1</v>
      </c>
      <c r="N368" s="78">
        <v>1</v>
      </c>
      <c r="O368" s="78">
        <v>1</v>
      </c>
      <c r="P368" s="78">
        <v>1</v>
      </c>
      <c r="Q368" s="78">
        <v>2</v>
      </c>
      <c r="R368" s="78"/>
      <c r="S368" s="78"/>
      <c r="T368" s="78"/>
      <c r="U368" s="78"/>
      <c r="V368" s="78" t="str">
        <f>VLOOKUP(D368,Empresas!$D$7:$CF$91,81,0)</f>
        <v>C</v>
      </c>
      <c r="W368" s="78" t="str">
        <f>VLOOKUP(D368,Empresas!$D$7:$M$91,10,0)</f>
        <v>Mype</v>
      </c>
      <c r="X368" s="69" t="str">
        <f t="shared" si="53"/>
        <v>SI</v>
      </c>
      <c r="Y368" s="153" t="str">
        <f t="shared" si="54"/>
        <v>Si aplica</v>
      </c>
      <c r="Z368" s="147">
        <f>IF(Y368="No aplica",0,IF(I368="no",0,IF(I368="No aplica",0,IF(I368="Si",1,IF(I368="Fisico",1,IF(I368="Electronico",2,VLOOKUP(C368&amp;"|"&amp;B368&amp;"|"&amp;D368,Empresas!$C$6:$CC$92,G368+6+1,0)))))))</f>
        <v>2</v>
      </c>
      <c r="AA368" s="147">
        <f>IF(AND($I368="Si",J368=1),1,IF(AND($I368="Fisico",J368=1),1,IF(AND(J368=1,$I368="Electronico"),2,IF(J368=1,VLOOKUP($C368&amp;"|"&amp;$B368&amp;"|"&amp;$D368,Empresas!$C$6:$CC$92,$G368+6+1,0),0))))</f>
        <v>2</v>
      </c>
      <c r="AB368" s="147">
        <f>IF(AND($I368="Si",K368=1),1,IF(AND($I368="Fisico",K368=1),1,IF(AND(K368=1,$I368="Electronico"),2,IF(K368=1,VLOOKUP($C368&amp;"|"&amp;$B368&amp;"|"&amp;$D368,Empresas!$C$6:$CC$92,$G368+6+1,0),0))))</f>
        <v>2</v>
      </c>
      <c r="AC368" s="147">
        <f>IF(AND($I368="Si",L368=1),1,IF(AND($I368="Fisico",L368=1),1,IF(AND(L368=1,$I368="Electronico"),2,IF(L368=1,VLOOKUP($C368&amp;"|"&amp;$B368&amp;"|"&amp;$D368,Empresas!$C$6:$CC$92,$G368+6+1,0),0))))</f>
        <v>2</v>
      </c>
      <c r="AD368" s="147">
        <f>IF(AND($I368="Si",M368=1),1,IF(AND($I368="Fisico",M368=1),1,IF(AND(M368=1,$I368="Electronico"),2,IF(M368=1,VLOOKUP($C368&amp;"|"&amp;$B368&amp;"|"&amp;$D368,Empresas!$C$6:$CC$92,$G368+6+1,0),0))))</f>
        <v>2</v>
      </c>
      <c r="AE368" s="147">
        <f>IF(AND($I368="Si",N368=1),1,IF(AND($I368="Fisico",N368=1),1,IF(AND(N368=1,$I368="Electronico"),2,IF(N368=1,VLOOKUP($C368&amp;"|"&amp;$B368&amp;"|"&amp;$D368,Empresas!$C$6:$CC$92,$G368+6+1,0),0))))</f>
        <v>2</v>
      </c>
      <c r="AF368" s="147">
        <f>IF(AND($I368="Si",O368=1),1,IF(AND($I368="Fisico",O368=1),1,IF(AND(O368=1,$I368="Electronico"),2,IF(O368=1,VLOOKUP($C368&amp;"|"&amp;$B368&amp;"|"&amp;$D368,Empresas!$C$6:$CC$92,$G368+6+1,0),0))))</f>
        <v>2</v>
      </c>
      <c r="AG368" s="147">
        <f>IF(AND($I368="Si",P368=1),1,IF(AND($I368="Fisico",P368=1),1,IF(AND(P368=1,$I368="Electronico"),2,IF(P368=1,VLOOKUP($C368&amp;"|"&amp;$B368&amp;"|"&amp;$D368,Empresas!$C$6:$CC$92,$G368+6+1,0),0))))</f>
        <v>2</v>
      </c>
      <c r="AH368" s="147">
        <f>IF(AND($I368="Si",Q368=1),1,IF(AND($I368="Fisico",Q368=1),1,IF(AND(Q368=1,$I368="Electronico"),2,IF(Q368=1,VLOOKUP($C368&amp;"|"&amp;$B368&amp;"|"&amp;$D368,Empresas!$C$6:$CC$92,$G368+6+1,0),0))))</f>
        <v>0</v>
      </c>
      <c r="AI368" s="147">
        <f>IF(AND($I368="Si",R368=1),1,IF(AND($I368="Fisico",R368=1),1,IF(AND(R368=1,$I368="Electronico"),2,IF(R368=1,VLOOKUP($C368&amp;"|"&amp;$B368&amp;"|"&amp;$D368,Empresas!$C$6:$CC$92,$G368+6+1,0),0))))</f>
        <v>0</v>
      </c>
      <c r="AJ368" s="147">
        <f>IF(AND($I368="Si",S368=1),1,IF(AND($I368="Fisico",S368=1),1,IF(AND(S368=1,$I368="Electronico"),2,IF(S368=1,VLOOKUP($C368&amp;"|"&amp;$B368&amp;"|"&amp;$D368,Empresas!$C$6:$CC$92,$G368+6+1,0),0))))</f>
        <v>0</v>
      </c>
      <c r="AK368" s="147">
        <f>IF(AND($I368="Si",T368=1),1,IF(AND($I368="Fisico",T368=1),1,IF(AND(T368=1,$I368="Electronico"),2,IF(T368=1,VLOOKUP($C368&amp;"|"&amp;$B368&amp;"|"&amp;$D368,Empresas!$C$6:$CC$92,$G368+6+1,0),0))))</f>
        <v>0</v>
      </c>
      <c r="AL368" s="147">
        <f>IF(AND($I368="Si",U368=1),1,IF(AND($I368="Fisico",U368=1),1,IF(AND(U368=1,$I368="Electronico"),2,IF(U368=1,VLOOKUP($C368&amp;"|"&amp;$B368&amp;"|"&amp;$D368,Empresas!$C$6:$CC$92,$G368+6+1,0),0))))</f>
        <v>0</v>
      </c>
      <c r="AM368" s="149">
        <f t="shared" si="55"/>
        <v>14</v>
      </c>
      <c r="AN368" s="149">
        <f t="shared" si="56"/>
        <v>16</v>
      </c>
      <c r="AO368" s="152">
        <f t="shared" si="57"/>
        <v>0.875</v>
      </c>
    </row>
    <row r="369" spans="1:41" x14ac:dyDescent="0.25">
      <c r="A369" s="140" t="str">
        <f>VLOOKUP(D369,Empresas!$D$7:$F$91,3,0)</f>
        <v>Jose</v>
      </c>
      <c r="B369" s="141" t="str">
        <f>VLOOKUP(D369,Empresas!$D$7:$G$91,4,0)</f>
        <v xml:space="preserve">Rocio </v>
      </c>
      <c r="C369" s="141" t="s">
        <v>544</v>
      </c>
      <c r="D369" s="141" t="s">
        <v>16</v>
      </c>
      <c r="E369" s="141" t="str">
        <f>VLOOKUP(D369,Empresas!$D$7:$E$92,2,0)</f>
        <v>GRUPO FINANCORP S.A.C</v>
      </c>
      <c r="F369" s="141" t="s">
        <v>174</v>
      </c>
      <c r="G369" s="142">
        <f t="shared" ref="G369:G377" si="61">+G368+1</f>
        <v>52</v>
      </c>
      <c r="H369" s="142" t="str">
        <f>VLOOKUP(D369,Empresas!$D$6:$L$92,7,0)</f>
        <v>Semestral</v>
      </c>
      <c r="I369" s="141" t="str">
        <f>VLOOKUP(VLOOKUP(D369&amp;"|"&amp;B369,Empresas!$I$7:$CB$92,G369,0),Tablas!$A$8:$B$10,2,0)</f>
        <v>No aplica</v>
      </c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 t="str">
        <f>VLOOKUP(D369,Empresas!$D$7:$CF$91,81,0)</f>
        <v>C</v>
      </c>
      <c r="W369" s="78" t="str">
        <f>VLOOKUP(D369,Empresas!$D$7:$M$91,10,0)</f>
        <v>Mype</v>
      </c>
      <c r="X369" s="69" t="str">
        <f t="shared" si="53"/>
        <v>SI</v>
      </c>
      <c r="Y369" s="153" t="str">
        <f t="shared" si="54"/>
        <v>No aplica</v>
      </c>
      <c r="Z369" s="147">
        <f>IF(Y369="No aplica",0,IF(I369="no",0,IF(I369="No aplica",0,IF(I369="Si",1,IF(I369="Fisico",1,IF(I369="Electronico",2,VLOOKUP(C369&amp;"|"&amp;B369&amp;"|"&amp;D369,Empresas!$C$6:$CC$92,G369+6+1,0)))))))</f>
        <v>0</v>
      </c>
      <c r="AA369" s="147">
        <f>IF(AND($I369="Si",J369=1),1,IF(AND($I369="Fisico",J369=1),1,IF(AND(J369=1,$I369="Electronico"),2,IF(J369=1,VLOOKUP($C369&amp;"|"&amp;$B369&amp;"|"&amp;$D369,Empresas!$C$6:$CC$92,$G369+6+1,0),0))))</f>
        <v>0</v>
      </c>
      <c r="AB369" s="147">
        <f>IF(AND($I369="Si",K369=1),1,IF(AND($I369="Fisico",K369=1),1,IF(AND(K369=1,$I369="Electronico"),2,IF(K369=1,VLOOKUP($C369&amp;"|"&amp;$B369&amp;"|"&amp;$D369,Empresas!$C$6:$CC$92,$G369+6+1,0),0))))</f>
        <v>0</v>
      </c>
      <c r="AC369" s="147">
        <f>IF(AND($I369="Si",L369=1),1,IF(AND($I369="Fisico",L369=1),1,IF(AND(L369=1,$I369="Electronico"),2,IF(L369=1,VLOOKUP($C369&amp;"|"&amp;$B369&amp;"|"&amp;$D369,Empresas!$C$6:$CC$92,$G369+6+1,0),0))))</f>
        <v>0</v>
      </c>
      <c r="AD369" s="147">
        <f>IF(AND($I369="Si",M369=1),1,IF(AND($I369="Fisico",M369=1),1,IF(AND(M369=1,$I369="Electronico"),2,IF(M369=1,VLOOKUP($C369&amp;"|"&amp;$B369&amp;"|"&amp;$D369,Empresas!$C$6:$CC$92,$G369+6+1,0),0))))</f>
        <v>0</v>
      </c>
      <c r="AE369" s="147">
        <f>IF(AND($I369="Si",N369=1),1,IF(AND($I369="Fisico",N369=1),1,IF(AND(N369=1,$I369="Electronico"),2,IF(N369=1,VLOOKUP($C369&amp;"|"&amp;$B369&amp;"|"&amp;$D369,Empresas!$C$6:$CC$92,$G369+6+1,0),0))))</f>
        <v>0</v>
      </c>
      <c r="AF369" s="147">
        <f>IF(AND($I369="Si",O369=1),1,IF(AND($I369="Fisico",O369=1),1,IF(AND(O369=1,$I369="Electronico"),2,IF(O369=1,VLOOKUP($C369&amp;"|"&amp;$B369&amp;"|"&amp;$D369,Empresas!$C$6:$CC$92,$G369+6+1,0),0))))</f>
        <v>0</v>
      </c>
      <c r="AG369" s="147">
        <f>IF(AND($I369="Si",P369=1),1,IF(AND($I369="Fisico",P369=1),1,IF(AND(P369=1,$I369="Electronico"),2,IF(P369=1,VLOOKUP($C369&amp;"|"&amp;$B369&amp;"|"&amp;$D369,Empresas!$C$6:$CC$92,$G369+6+1,0),0))))</f>
        <v>0</v>
      </c>
      <c r="AH369" s="147">
        <f>IF(AND($I369="Si",Q369=1),1,IF(AND($I369="Fisico",Q369=1),1,IF(AND(Q369=1,$I369="Electronico"),2,IF(Q369=1,VLOOKUP($C369&amp;"|"&amp;$B369&amp;"|"&amp;$D369,Empresas!$C$6:$CC$92,$G369+6+1,0),0))))</f>
        <v>0</v>
      </c>
      <c r="AI369" s="147">
        <f>IF(AND($I369="Si",R369=1),1,IF(AND($I369="Fisico",R369=1),1,IF(AND(R369=1,$I369="Electronico"),2,IF(R369=1,VLOOKUP($C369&amp;"|"&amp;$B369&amp;"|"&amp;$D369,Empresas!$C$6:$CC$92,$G369+6+1,0),0))))</f>
        <v>0</v>
      </c>
      <c r="AJ369" s="147">
        <f>IF(AND($I369="Si",S369=1),1,IF(AND($I369="Fisico",S369=1),1,IF(AND(S369=1,$I369="Electronico"),2,IF(S369=1,VLOOKUP($C369&amp;"|"&amp;$B369&amp;"|"&amp;$D369,Empresas!$C$6:$CC$92,$G369+6+1,0),0))))</f>
        <v>0</v>
      </c>
      <c r="AK369" s="147">
        <f>IF(AND($I369="Si",T369=1),1,IF(AND($I369="Fisico",T369=1),1,IF(AND(T369=1,$I369="Electronico"),2,IF(T369=1,VLOOKUP($C369&amp;"|"&amp;$B369&amp;"|"&amp;$D369,Empresas!$C$6:$CC$92,$G369+6+1,0),0))))</f>
        <v>0</v>
      </c>
      <c r="AL369" s="147">
        <f>IF(AND($I369="Si",U369=1),1,IF(AND($I369="Fisico",U369=1),1,IF(AND(U369=1,$I369="Electronico"),2,IF(U369=1,VLOOKUP($C369&amp;"|"&amp;$B369&amp;"|"&amp;$D369,Empresas!$C$6:$CC$92,$G369+6+1,0),0))))</f>
        <v>0</v>
      </c>
      <c r="AM369" s="149">
        <f t="shared" si="55"/>
        <v>0</v>
      </c>
      <c r="AN369" s="149">
        <f t="shared" si="56"/>
        <v>0</v>
      </c>
      <c r="AO369" s="152">
        <f t="shared" si="57"/>
        <v>0</v>
      </c>
    </row>
    <row r="370" spans="1:41" x14ac:dyDescent="0.25">
      <c r="A370" s="140" t="str">
        <f>VLOOKUP(D370,Empresas!$D$7:$F$91,3,0)</f>
        <v>Jose</v>
      </c>
      <c r="B370" s="141" t="str">
        <f>VLOOKUP(D370,Empresas!$D$7:$G$91,4,0)</f>
        <v xml:space="preserve">Rocio </v>
      </c>
      <c r="C370" s="141" t="s">
        <v>544</v>
      </c>
      <c r="D370" s="141" t="s">
        <v>16</v>
      </c>
      <c r="E370" s="141" t="str">
        <f>VLOOKUP(D370,Empresas!$D$7:$E$92,2,0)</f>
        <v>GRUPO FINANCORP S.A.C</v>
      </c>
      <c r="F370" s="141" t="s">
        <v>175</v>
      </c>
      <c r="G370" s="142">
        <f t="shared" si="61"/>
        <v>53</v>
      </c>
      <c r="H370" s="142" t="str">
        <f>VLOOKUP(D370,Empresas!$D$6:$L$92,7,0)</f>
        <v>Semestral</v>
      </c>
      <c r="I370" s="141" t="str">
        <f>VLOOKUP(VLOOKUP(D370&amp;"|"&amp;B370,Empresas!$I$7:$CB$92,G370,0),Tablas!$A$8:$B$10,2,0)</f>
        <v>Fisico</v>
      </c>
      <c r="J370" s="78">
        <v>1</v>
      </c>
      <c r="K370" s="78">
        <v>1</v>
      </c>
      <c r="L370" s="78">
        <v>1</v>
      </c>
      <c r="M370" s="78">
        <v>1</v>
      </c>
      <c r="N370" s="78">
        <v>1</v>
      </c>
      <c r="O370" s="78">
        <v>1</v>
      </c>
      <c r="P370" s="78">
        <v>1</v>
      </c>
      <c r="Q370" s="78">
        <v>1</v>
      </c>
      <c r="R370" s="78"/>
      <c r="S370" s="78"/>
      <c r="T370" s="78"/>
      <c r="U370" s="78"/>
      <c r="V370" s="78" t="str">
        <f>VLOOKUP(D370,Empresas!$D$7:$CF$91,81,0)</f>
        <v>C</v>
      </c>
      <c r="W370" s="78" t="str">
        <f>VLOOKUP(D370,Empresas!$D$7:$M$91,10,0)</f>
        <v>Mype</v>
      </c>
      <c r="X370" s="69" t="str">
        <f t="shared" si="53"/>
        <v>SI</v>
      </c>
      <c r="Y370" s="153" t="str">
        <f t="shared" si="54"/>
        <v>Si aplica</v>
      </c>
      <c r="Z370" s="147">
        <f>IF(Y370="No aplica",0,IF(I370="no",0,IF(I370="No aplica",0,IF(I370="Si",1,IF(I370="Fisico",1,IF(I370="Electronico",2,VLOOKUP(C370&amp;"|"&amp;B370&amp;"|"&amp;D370,Empresas!$C$6:$CC$92,G370+6+1,0)))))))</f>
        <v>1</v>
      </c>
      <c r="AA370" s="147">
        <f>IF(AND($I370="Si",J370=1),1,IF(AND($I370="Fisico",J370=1),1,IF(AND(J370=1,$I370="Electronico"),2,IF(J370=1,VLOOKUP($C370&amp;"|"&amp;$B370&amp;"|"&amp;$D370,Empresas!$C$6:$CC$92,$G370+6+1,0),0))))</f>
        <v>1</v>
      </c>
      <c r="AB370" s="147">
        <f>IF(AND($I370="Si",K370=1),1,IF(AND($I370="Fisico",K370=1),1,IF(AND(K370=1,$I370="Electronico"),2,IF(K370=1,VLOOKUP($C370&amp;"|"&amp;$B370&amp;"|"&amp;$D370,Empresas!$C$6:$CC$92,$G370+6+1,0),0))))</f>
        <v>1</v>
      </c>
      <c r="AC370" s="147">
        <f>IF(AND($I370="Si",L370=1),1,IF(AND($I370="Fisico",L370=1),1,IF(AND(L370=1,$I370="Electronico"),2,IF(L370=1,VLOOKUP($C370&amp;"|"&amp;$B370&amp;"|"&amp;$D370,Empresas!$C$6:$CC$92,$G370+6+1,0),0))))</f>
        <v>1</v>
      </c>
      <c r="AD370" s="147">
        <f>IF(AND($I370="Si",M370=1),1,IF(AND($I370="Fisico",M370=1),1,IF(AND(M370=1,$I370="Electronico"),2,IF(M370=1,VLOOKUP($C370&amp;"|"&amp;$B370&amp;"|"&amp;$D370,Empresas!$C$6:$CC$92,$G370+6+1,0),0))))</f>
        <v>1</v>
      </c>
      <c r="AE370" s="147">
        <f>IF(AND($I370="Si",N370=1),1,IF(AND($I370="Fisico",N370=1),1,IF(AND(N370=1,$I370="Electronico"),2,IF(N370=1,VLOOKUP($C370&amp;"|"&amp;$B370&amp;"|"&amp;$D370,Empresas!$C$6:$CC$92,$G370+6+1,0),0))))</f>
        <v>1</v>
      </c>
      <c r="AF370" s="147">
        <f>IF(AND($I370="Si",O370=1),1,IF(AND($I370="Fisico",O370=1),1,IF(AND(O370=1,$I370="Electronico"),2,IF(O370=1,VLOOKUP($C370&amp;"|"&amp;$B370&amp;"|"&amp;$D370,Empresas!$C$6:$CC$92,$G370+6+1,0),0))))</f>
        <v>1</v>
      </c>
      <c r="AG370" s="147">
        <f>IF(AND($I370="Si",P370=1),1,IF(AND($I370="Fisico",P370=1),1,IF(AND(P370=1,$I370="Electronico"),2,IF(P370=1,VLOOKUP($C370&amp;"|"&amp;$B370&amp;"|"&amp;$D370,Empresas!$C$6:$CC$92,$G370+6+1,0),0))))</f>
        <v>1</v>
      </c>
      <c r="AH370" s="147">
        <f>IF(AND($I370="Si",Q370=1),1,IF(AND($I370="Fisico",Q370=1),1,IF(AND(Q370=1,$I370="Electronico"),2,IF(Q370=1,VLOOKUP($C370&amp;"|"&amp;$B370&amp;"|"&amp;$D370,Empresas!$C$6:$CC$92,$G370+6+1,0),0))))</f>
        <v>1</v>
      </c>
      <c r="AI370" s="147">
        <f>IF(AND($I370="Si",R370=1),1,IF(AND($I370="Fisico",R370=1),1,IF(AND(R370=1,$I370="Electronico"),2,IF(R370=1,VLOOKUP($C370&amp;"|"&amp;$B370&amp;"|"&amp;$D370,Empresas!$C$6:$CC$92,$G370+6+1,0),0))))</f>
        <v>0</v>
      </c>
      <c r="AJ370" s="147">
        <f>IF(AND($I370="Si",S370=1),1,IF(AND($I370="Fisico",S370=1),1,IF(AND(S370=1,$I370="Electronico"),2,IF(S370=1,VLOOKUP($C370&amp;"|"&amp;$B370&amp;"|"&amp;$D370,Empresas!$C$6:$CC$92,$G370+6+1,0),0))))</f>
        <v>0</v>
      </c>
      <c r="AK370" s="147">
        <f>IF(AND($I370="Si",T370=1),1,IF(AND($I370="Fisico",T370=1),1,IF(AND(T370=1,$I370="Electronico"),2,IF(T370=1,VLOOKUP($C370&amp;"|"&amp;$B370&amp;"|"&amp;$D370,Empresas!$C$6:$CC$92,$G370+6+1,0),0))))</f>
        <v>0</v>
      </c>
      <c r="AL370" s="147">
        <f>IF(AND($I370="Si",U370=1),1,IF(AND($I370="Fisico",U370=1),1,IF(AND(U370=1,$I370="Electronico"),2,IF(U370=1,VLOOKUP($C370&amp;"|"&amp;$B370&amp;"|"&amp;$D370,Empresas!$C$6:$CC$92,$G370+6+1,0),0))))</f>
        <v>0</v>
      </c>
      <c r="AM370" s="149">
        <f t="shared" si="55"/>
        <v>8</v>
      </c>
      <c r="AN370" s="149">
        <f t="shared" si="56"/>
        <v>8</v>
      </c>
      <c r="AO370" s="152">
        <f t="shared" si="57"/>
        <v>1</v>
      </c>
    </row>
    <row r="371" spans="1:41" x14ac:dyDescent="0.25">
      <c r="A371" s="140" t="str">
        <f>VLOOKUP(D371,Empresas!$D$7:$F$91,3,0)</f>
        <v>Jose</v>
      </c>
      <c r="B371" s="141" t="str">
        <f>VLOOKUP(D371,Empresas!$D$7:$G$91,4,0)</f>
        <v xml:space="preserve">Rocio </v>
      </c>
      <c r="C371" s="141" t="s">
        <v>544</v>
      </c>
      <c r="D371" s="141" t="s">
        <v>16</v>
      </c>
      <c r="E371" s="141" t="str">
        <f>VLOOKUP(D371,Empresas!$D$7:$E$92,2,0)</f>
        <v>GRUPO FINANCORP S.A.C</v>
      </c>
      <c r="F371" s="141" t="s">
        <v>176</v>
      </c>
      <c r="G371" s="142">
        <f t="shared" si="61"/>
        <v>54</v>
      </c>
      <c r="H371" s="142" t="str">
        <f>VLOOKUP(D371,Empresas!$D$6:$L$92,7,0)</f>
        <v>Semestral</v>
      </c>
      <c r="I371" s="141" t="str">
        <f>VLOOKUP(VLOOKUP(D371&amp;"|"&amp;B371,Empresas!$I$7:$CB$92,G371,0),Tablas!$A$8:$B$10,2,0)</f>
        <v>No aplica</v>
      </c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 t="str">
        <f>VLOOKUP(D371,Empresas!$D$7:$CF$91,81,0)</f>
        <v>C</v>
      </c>
      <c r="W371" s="78" t="str">
        <f>VLOOKUP(D371,Empresas!$D$7:$M$91,10,0)</f>
        <v>Mype</v>
      </c>
      <c r="X371" s="69" t="str">
        <f t="shared" si="53"/>
        <v>SI</v>
      </c>
      <c r="Y371" s="153" t="str">
        <f t="shared" si="54"/>
        <v>No aplica</v>
      </c>
      <c r="Z371" s="147">
        <f>IF(Y371="No aplica",0,IF(I371="no",0,IF(I371="No aplica",0,IF(I371="Si",1,IF(I371="Fisico",1,IF(I371="Electronico",2,VLOOKUP(C371&amp;"|"&amp;B371&amp;"|"&amp;D371,Empresas!$C$6:$CC$92,G371+6+1,0)))))))</f>
        <v>0</v>
      </c>
      <c r="AA371" s="147">
        <f>IF(AND($I371="Si",J371=1),1,IF(AND($I371="Fisico",J371=1),1,IF(AND(J371=1,$I371="Electronico"),2,IF(J371=1,VLOOKUP($C371&amp;"|"&amp;$B371&amp;"|"&amp;$D371,Empresas!$C$6:$CC$92,$G371+6+1,0),0))))</f>
        <v>0</v>
      </c>
      <c r="AB371" s="147">
        <f>IF(AND($I371="Si",K371=1),1,IF(AND($I371="Fisico",K371=1),1,IF(AND(K371=1,$I371="Electronico"),2,IF(K371=1,VLOOKUP($C371&amp;"|"&amp;$B371&amp;"|"&amp;$D371,Empresas!$C$6:$CC$92,$G371+6+1,0),0))))</f>
        <v>0</v>
      </c>
      <c r="AC371" s="147">
        <f>IF(AND($I371="Si",L371=1),1,IF(AND($I371="Fisico",L371=1),1,IF(AND(L371=1,$I371="Electronico"),2,IF(L371=1,VLOOKUP($C371&amp;"|"&amp;$B371&amp;"|"&amp;$D371,Empresas!$C$6:$CC$92,$G371+6+1,0),0))))</f>
        <v>0</v>
      </c>
      <c r="AD371" s="147">
        <f>IF(AND($I371="Si",M371=1),1,IF(AND($I371="Fisico",M371=1),1,IF(AND(M371=1,$I371="Electronico"),2,IF(M371=1,VLOOKUP($C371&amp;"|"&amp;$B371&amp;"|"&amp;$D371,Empresas!$C$6:$CC$92,$G371+6+1,0),0))))</f>
        <v>0</v>
      </c>
      <c r="AE371" s="147">
        <f>IF(AND($I371="Si",N371=1),1,IF(AND($I371="Fisico",N371=1),1,IF(AND(N371=1,$I371="Electronico"),2,IF(N371=1,VLOOKUP($C371&amp;"|"&amp;$B371&amp;"|"&amp;$D371,Empresas!$C$6:$CC$92,$G371+6+1,0),0))))</f>
        <v>0</v>
      </c>
      <c r="AF371" s="147">
        <f>IF(AND($I371="Si",O371=1),1,IF(AND($I371="Fisico",O371=1),1,IF(AND(O371=1,$I371="Electronico"),2,IF(O371=1,VLOOKUP($C371&amp;"|"&amp;$B371&amp;"|"&amp;$D371,Empresas!$C$6:$CC$92,$G371+6+1,0),0))))</f>
        <v>0</v>
      </c>
      <c r="AG371" s="147">
        <f>IF(AND($I371="Si",P371=1),1,IF(AND($I371="Fisico",P371=1),1,IF(AND(P371=1,$I371="Electronico"),2,IF(P371=1,VLOOKUP($C371&amp;"|"&amp;$B371&amp;"|"&amp;$D371,Empresas!$C$6:$CC$92,$G371+6+1,0),0))))</f>
        <v>0</v>
      </c>
      <c r="AH371" s="147">
        <f>IF(AND($I371="Si",Q371=1),1,IF(AND($I371="Fisico",Q371=1),1,IF(AND(Q371=1,$I371="Electronico"),2,IF(Q371=1,VLOOKUP($C371&amp;"|"&amp;$B371&amp;"|"&amp;$D371,Empresas!$C$6:$CC$92,$G371+6+1,0),0))))</f>
        <v>0</v>
      </c>
      <c r="AI371" s="147">
        <f>IF(AND($I371="Si",R371=1),1,IF(AND($I371="Fisico",R371=1),1,IF(AND(R371=1,$I371="Electronico"),2,IF(R371=1,VLOOKUP($C371&amp;"|"&amp;$B371&amp;"|"&amp;$D371,Empresas!$C$6:$CC$92,$G371+6+1,0),0))))</f>
        <v>0</v>
      </c>
      <c r="AJ371" s="147">
        <f>IF(AND($I371="Si",S371=1),1,IF(AND($I371="Fisico",S371=1),1,IF(AND(S371=1,$I371="Electronico"),2,IF(S371=1,VLOOKUP($C371&amp;"|"&amp;$B371&amp;"|"&amp;$D371,Empresas!$C$6:$CC$92,$G371+6+1,0),0))))</f>
        <v>0</v>
      </c>
      <c r="AK371" s="147">
        <f>IF(AND($I371="Si",T371=1),1,IF(AND($I371="Fisico",T371=1),1,IF(AND(T371=1,$I371="Electronico"),2,IF(T371=1,VLOOKUP($C371&amp;"|"&amp;$B371&amp;"|"&amp;$D371,Empresas!$C$6:$CC$92,$G371+6+1,0),0))))</f>
        <v>0</v>
      </c>
      <c r="AL371" s="147">
        <f>IF(AND($I371="Si",U371=1),1,IF(AND($I371="Fisico",U371=1),1,IF(AND(U371=1,$I371="Electronico"),2,IF(U371=1,VLOOKUP($C371&amp;"|"&amp;$B371&amp;"|"&amp;$D371,Empresas!$C$6:$CC$92,$G371+6+1,0),0))))</f>
        <v>0</v>
      </c>
      <c r="AM371" s="149">
        <f t="shared" si="55"/>
        <v>0</v>
      </c>
      <c r="AN371" s="149">
        <f t="shared" si="56"/>
        <v>0</v>
      </c>
      <c r="AO371" s="152">
        <f t="shared" si="57"/>
        <v>0</v>
      </c>
    </row>
    <row r="372" spans="1:41" x14ac:dyDescent="0.25">
      <c r="A372" s="140" t="str">
        <f>VLOOKUP(D372,Empresas!$D$7:$F$91,3,0)</f>
        <v>Jose</v>
      </c>
      <c r="B372" s="141" t="str">
        <f>VLOOKUP(D372,Empresas!$D$7:$G$91,4,0)</f>
        <v xml:space="preserve">Rocio </v>
      </c>
      <c r="C372" s="141" t="s">
        <v>544</v>
      </c>
      <c r="D372" s="141" t="s">
        <v>16</v>
      </c>
      <c r="E372" s="141" t="str">
        <f>VLOOKUP(D372,Empresas!$D$7:$E$92,2,0)</f>
        <v>GRUPO FINANCORP S.A.C</v>
      </c>
      <c r="F372" s="141" t="s">
        <v>177</v>
      </c>
      <c r="G372" s="142">
        <f t="shared" si="61"/>
        <v>55</v>
      </c>
      <c r="H372" s="142" t="str">
        <f>VLOOKUP(D372,Empresas!$D$6:$L$92,7,0)</f>
        <v>Semestral</v>
      </c>
      <c r="I372" s="141" t="str">
        <f>VLOOKUP(VLOOKUP(D372&amp;"|"&amp;B372,Empresas!$I$7:$CB$92,G372,0),Tablas!$A$8:$B$10,2,0)</f>
        <v>No aplica</v>
      </c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 t="str">
        <f>VLOOKUP(D372,Empresas!$D$7:$CF$91,81,0)</f>
        <v>C</v>
      </c>
      <c r="W372" s="78" t="str">
        <f>VLOOKUP(D372,Empresas!$D$7:$M$91,10,0)</f>
        <v>Mype</v>
      </c>
      <c r="X372" s="69" t="str">
        <f t="shared" si="53"/>
        <v>NO</v>
      </c>
      <c r="Y372" s="153" t="str">
        <f t="shared" si="54"/>
        <v>No aplica</v>
      </c>
      <c r="Z372" s="147">
        <f>IF(Y372="No aplica",0,IF(I372="no",0,IF(I372="No aplica",0,IF(I372="Si",1,IF(I372="Fisico",1,IF(I372="Electronico",2,VLOOKUP(C372&amp;"|"&amp;B372&amp;"|"&amp;D372,Empresas!$C$6:$CC$92,G372+6+1,0)))))))</f>
        <v>0</v>
      </c>
      <c r="AA372" s="147">
        <f>IF(AND($I372="Si",J372=1),1,IF(AND($I372="Fisico",J372=1),1,IF(AND(J372=1,$I372="Electronico"),2,IF(J372=1,VLOOKUP($C372&amp;"|"&amp;$B372&amp;"|"&amp;$D372,Empresas!$C$6:$CC$92,$G372+6+1,0),0))))</f>
        <v>0</v>
      </c>
      <c r="AB372" s="147">
        <f>IF(AND($I372="Si",K372=1),1,IF(AND($I372="Fisico",K372=1),1,IF(AND(K372=1,$I372="Electronico"),2,IF(K372=1,VLOOKUP($C372&amp;"|"&amp;$B372&amp;"|"&amp;$D372,Empresas!$C$6:$CC$92,$G372+6+1,0),0))))</f>
        <v>0</v>
      </c>
      <c r="AC372" s="147">
        <f>IF(AND($I372="Si",L372=1),1,IF(AND($I372="Fisico",L372=1),1,IF(AND(L372=1,$I372="Electronico"),2,IF(L372=1,VLOOKUP($C372&amp;"|"&amp;$B372&amp;"|"&amp;$D372,Empresas!$C$6:$CC$92,$G372+6+1,0),0))))</f>
        <v>0</v>
      </c>
      <c r="AD372" s="147">
        <f>IF(AND($I372="Si",M372=1),1,IF(AND($I372="Fisico",M372=1),1,IF(AND(M372=1,$I372="Electronico"),2,IF(M372=1,VLOOKUP($C372&amp;"|"&amp;$B372&amp;"|"&amp;$D372,Empresas!$C$6:$CC$92,$G372+6+1,0),0))))</f>
        <v>0</v>
      </c>
      <c r="AE372" s="147">
        <f>IF(AND($I372="Si",N372=1),1,IF(AND($I372="Fisico",N372=1),1,IF(AND(N372=1,$I372="Electronico"),2,IF(N372=1,VLOOKUP($C372&amp;"|"&amp;$B372&amp;"|"&amp;$D372,Empresas!$C$6:$CC$92,$G372+6+1,0),0))))</f>
        <v>0</v>
      </c>
      <c r="AF372" s="147">
        <f>IF(AND($I372="Si",O372=1),1,IF(AND($I372="Fisico",O372=1),1,IF(AND(O372=1,$I372="Electronico"),2,IF(O372=1,VLOOKUP($C372&amp;"|"&amp;$B372&amp;"|"&amp;$D372,Empresas!$C$6:$CC$92,$G372+6+1,0),0))))</f>
        <v>0</v>
      </c>
      <c r="AG372" s="147">
        <f>IF(AND($I372="Si",P372=1),1,IF(AND($I372="Fisico",P372=1),1,IF(AND(P372=1,$I372="Electronico"),2,IF(P372=1,VLOOKUP($C372&amp;"|"&amp;$B372&amp;"|"&amp;$D372,Empresas!$C$6:$CC$92,$G372+6+1,0),0))))</f>
        <v>0</v>
      </c>
      <c r="AH372" s="147">
        <f>IF(AND($I372="Si",Q372=1),1,IF(AND($I372="Fisico",Q372=1),1,IF(AND(Q372=1,$I372="Electronico"),2,IF(Q372=1,VLOOKUP($C372&amp;"|"&amp;$B372&amp;"|"&amp;$D372,Empresas!$C$6:$CC$92,$G372+6+1,0),0))))</f>
        <v>0</v>
      </c>
      <c r="AI372" s="147">
        <f>IF(AND($I372="Si",R372=1),1,IF(AND($I372="Fisico",R372=1),1,IF(AND(R372=1,$I372="Electronico"),2,IF(R372=1,VLOOKUP($C372&amp;"|"&amp;$B372&amp;"|"&amp;$D372,Empresas!$C$6:$CC$92,$G372+6+1,0),0))))</f>
        <v>0</v>
      </c>
      <c r="AJ372" s="147">
        <f>IF(AND($I372="Si",S372=1),1,IF(AND($I372="Fisico",S372=1),1,IF(AND(S372=1,$I372="Electronico"),2,IF(S372=1,VLOOKUP($C372&amp;"|"&amp;$B372&amp;"|"&amp;$D372,Empresas!$C$6:$CC$92,$G372+6+1,0),0))))</f>
        <v>0</v>
      </c>
      <c r="AK372" s="147">
        <f>IF(AND($I372="Si",T372=1),1,IF(AND($I372="Fisico",T372=1),1,IF(AND(T372=1,$I372="Electronico"),2,IF(T372=1,VLOOKUP($C372&amp;"|"&amp;$B372&amp;"|"&amp;$D372,Empresas!$C$6:$CC$92,$G372+6+1,0),0))))</f>
        <v>0</v>
      </c>
      <c r="AL372" s="147">
        <f>IF(AND($I372="Si",U372=1),1,IF(AND($I372="Fisico",U372=1),1,IF(AND(U372=1,$I372="Electronico"),2,IF(U372=1,VLOOKUP($C372&amp;"|"&amp;$B372&amp;"|"&amp;$D372,Empresas!$C$6:$CC$92,$G372+6+1,0),0))))</f>
        <v>0</v>
      </c>
      <c r="AM372" s="149">
        <f t="shared" si="55"/>
        <v>0</v>
      </c>
      <c r="AN372" s="149">
        <f t="shared" si="56"/>
        <v>0</v>
      </c>
      <c r="AO372" s="152">
        <f t="shared" si="57"/>
        <v>0</v>
      </c>
    </row>
    <row r="373" spans="1:41" x14ac:dyDescent="0.25">
      <c r="A373" s="140" t="str">
        <f>VLOOKUP(D373,Empresas!$D$7:$F$91,3,0)</f>
        <v>Jose</v>
      </c>
      <c r="B373" s="141" t="str">
        <f>VLOOKUP(D373,Empresas!$D$7:$G$91,4,0)</f>
        <v xml:space="preserve">Rocio </v>
      </c>
      <c r="C373" s="141" t="s">
        <v>544</v>
      </c>
      <c r="D373" s="141" t="s">
        <v>16</v>
      </c>
      <c r="E373" s="141" t="str">
        <f>VLOOKUP(D373,Empresas!$D$7:$E$92,2,0)</f>
        <v>GRUPO FINANCORP S.A.C</v>
      </c>
      <c r="F373" s="141" t="s">
        <v>178</v>
      </c>
      <c r="G373" s="142">
        <f t="shared" si="61"/>
        <v>56</v>
      </c>
      <c r="H373" s="142" t="str">
        <f>VLOOKUP(D373,Empresas!$D$6:$L$92,7,0)</f>
        <v>Semestral</v>
      </c>
      <c r="I373" s="141" t="str">
        <f>VLOOKUP(VLOOKUP(D373&amp;"|"&amp;B373,Empresas!$I$7:$CB$92,G373,0),Tablas!$A$8:$B$10,2,0)</f>
        <v>No aplica</v>
      </c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 t="str">
        <f>VLOOKUP(D373,Empresas!$D$7:$CF$91,81,0)</f>
        <v>C</v>
      </c>
      <c r="W373" s="78" t="str">
        <f>VLOOKUP(D373,Empresas!$D$7:$M$91,10,0)</f>
        <v>Mype</v>
      </c>
      <c r="X373" s="69" t="str">
        <f t="shared" si="53"/>
        <v>SI</v>
      </c>
      <c r="Y373" s="153" t="str">
        <f t="shared" si="54"/>
        <v>No aplica</v>
      </c>
      <c r="Z373" s="147">
        <f>IF(Y373="No aplica",0,IF(I373="no",0,IF(I373="No aplica",0,IF(I373="Si",1,IF(I373="Fisico",1,IF(I373="Electronico",2,VLOOKUP(C373&amp;"|"&amp;B373&amp;"|"&amp;D373,Empresas!$C$6:$CC$92,G373+6+1,0)))))))</f>
        <v>0</v>
      </c>
      <c r="AA373" s="147">
        <f>IF(AND($I373="Si",J373=1),1,IF(AND($I373="Fisico",J373=1),1,IF(AND(J373=1,$I373="Electronico"),2,IF(J373=1,VLOOKUP($C373&amp;"|"&amp;$B373&amp;"|"&amp;$D373,Empresas!$C$6:$CC$92,$G373+6+1,0),0))))</f>
        <v>0</v>
      </c>
      <c r="AB373" s="147">
        <f>IF(AND($I373="Si",K373=1),1,IF(AND($I373="Fisico",K373=1),1,IF(AND(K373=1,$I373="Electronico"),2,IF(K373=1,VLOOKUP($C373&amp;"|"&amp;$B373&amp;"|"&amp;$D373,Empresas!$C$6:$CC$92,$G373+6+1,0),0))))</f>
        <v>0</v>
      </c>
      <c r="AC373" s="147">
        <f>IF(AND($I373="Si",L373=1),1,IF(AND($I373="Fisico",L373=1),1,IF(AND(L373=1,$I373="Electronico"),2,IF(L373=1,VLOOKUP($C373&amp;"|"&amp;$B373&amp;"|"&amp;$D373,Empresas!$C$6:$CC$92,$G373+6+1,0),0))))</f>
        <v>0</v>
      </c>
      <c r="AD373" s="147">
        <f>IF(AND($I373="Si",M373=1),1,IF(AND($I373="Fisico",M373=1),1,IF(AND(M373=1,$I373="Electronico"),2,IF(M373=1,VLOOKUP($C373&amp;"|"&amp;$B373&amp;"|"&amp;$D373,Empresas!$C$6:$CC$92,$G373+6+1,0),0))))</f>
        <v>0</v>
      </c>
      <c r="AE373" s="147">
        <f>IF(AND($I373="Si",N373=1),1,IF(AND($I373="Fisico",N373=1),1,IF(AND(N373=1,$I373="Electronico"),2,IF(N373=1,VLOOKUP($C373&amp;"|"&amp;$B373&amp;"|"&amp;$D373,Empresas!$C$6:$CC$92,$G373+6+1,0),0))))</f>
        <v>0</v>
      </c>
      <c r="AF373" s="147">
        <f>IF(AND($I373="Si",O373=1),1,IF(AND($I373="Fisico",O373=1),1,IF(AND(O373=1,$I373="Electronico"),2,IF(O373=1,VLOOKUP($C373&amp;"|"&amp;$B373&amp;"|"&amp;$D373,Empresas!$C$6:$CC$92,$G373+6+1,0),0))))</f>
        <v>0</v>
      </c>
      <c r="AG373" s="147">
        <f>IF(AND($I373="Si",P373=1),1,IF(AND($I373="Fisico",P373=1),1,IF(AND(P373=1,$I373="Electronico"),2,IF(P373=1,VLOOKUP($C373&amp;"|"&amp;$B373&amp;"|"&amp;$D373,Empresas!$C$6:$CC$92,$G373+6+1,0),0))))</f>
        <v>0</v>
      </c>
      <c r="AH373" s="147">
        <f>IF(AND($I373="Si",Q373=1),1,IF(AND($I373="Fisico",Q373=1),1,IF(AND(Q373=1,$I373="Electronico"),2,IF(Q373=1,VLOOKUP($C373&amp;"|"&amp;$B373&amp;"|"&amp;$D373,Empresas!$C$6:$CC$92,$G373+6+1,0),0))))</f>
        <v>0</v>
      </c>
      <c r="AI373" s="147">
        <f>IF(AND($I373="Si",R373=1),1,IF(AND($I373="Fisico",R373=1),1,IF(AND(R373=1,$I373="Electronico"),2,IF(R373=1,VLOOKUP($C373&amp;"|"&amp;$B373&amp;"|"&amp;$D373,Empresas!$C$6:$CC$92,$G373+6+1,0),0))))</f>
        <v>0</v>
      </c>
      <c r="AJ373" s="147">
        <f>IF(AND($I373="Si",S373=1),1,IF(AND($I373="Fisico",S373=1),1,IF(AND(S373=1,$I373="Electronico"),2,IF(S373=1,VLOOKUP($C373&amp;"|"&amp;$B373&amp;"|"&amp;$D373,Empresas!$C$6:$CC$92,$G373+6+1,0),0))))</f>
        <v>0</v>
      </c>
      <c r="AK373" s="147">
        <f>IF(AND($I373="Si",T373=1),1,IF(AND($I373="Fisico",T373=1),1,IF(AND(T373=1,$I373="Electronico"),2,IF(T373=1,VLOOKUP($C373&amp;"|"&amp;$B373&amp;"|"&amp;$D373,Empresas!$C$6:$CC$92,$G373+6+1,0),0))))</f>
        <v>0</v>
      </c>
      <c r="AL373" s="147">
        <f>IF(AND($I373="Si",U373=1),1,IF(AND($I373="Fisico",U373=1),1,IF(AND(U373=1,$I373="Electronico"),2,IF(U373=1,VLOOKUP($C373&amp;"|"&amp;$B373&amp;"|"&amp;$D373,Empresas!$C$6:$CC$92,$G373+6+1,0),0))))</f>
        <v>0</v>
      </c>
      <c r="AM373" s="149">
        <f t="shared" si="55"/>
        <v>0</v>
      </c>
      <c r="AN373" s="149">
        <f t="shared" si="56"/>
        <v>0</v>
      </c>
      <c r="AO373" s="152">
        <f t="shared" si="57"/>
        <v>0</v>
      </c>
    </row>
    <row r="374" spans="1:41" x14ac:dyDescent="0.25">
      <c r="A374" s="140" t="str">
        <f>VLOOKUP(D374,Empresas!$D$7:$F$91,3,0)</f>
        <v>Jose</v>
      </c>
      <c r="B374" s="141" t="str">
        <f>VLOOKUP(D374,Empresas!$D$7:$G$91,4,0)</f>
        <v xml:space="preserve">Rocio </v>
      </c>
      <c r="C374" s="141" t="s">
        <v>544</v>
      </c>
      <c r="D374" s="141" t="s">
        <v>16</v>
      </c>
      <c r="E374" s="141" t="str">
        <f>VLOOKUP(D374,Empresas!$D$7:$E$92,2,0)</f>
        <v>GRUPO FINANCORP S.A.C</v>
      </c>
      <c r="F374" s="141" t="s">
        <v>179</v>
      </c>
      <c r="G374" s="142">
        <f t="shared" si="61"/>
        <v>57</v>
      </c>
      <c r="H374" s="142" t="str">
        <f>VLOOKUP(D374,Empresas!$D$6:$L$92,7,0)</f>
        <v>Semestral</v>
      </c>
      <c r="I374" s="141" t="str">
        <f>VLOOKUP(VLOOKUP(D374&amp;"|"&amp;B374,Empresas!$I$7:$CB$92,G374,0),Tablas!$A$8:$B$10,2,0)</f>
        <v>No aplica</v>
      </c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 t="str">
        <f>VLOOKUP(D374,Empresas!$D$7:$CF$91,81,0)</f>
        <v>C</v>
      </c>
      <c r="W374" s="78" t="str">
        <f>VLOOKUP(D374,Empresas!$D$7:$M$91,10,0)</f>
        <v>Mype</v>
      </c>
      <c r="X374" s="69" t="str">
        <f t="shared" si="53"/>
        <v>NO</v>
      </c>
      <c r="Y374" s="153" t="str">
        <f t="shared" si="54"/>
        <v>No aplica</v>
      </c>
      <c r="Z374" s="147">
        <f>IF(Y374="No aplica",0,IF(I374="no",0,IF(I374="No aplica",0,IF(I374="Si",1,IF(I374="Fisico",1,IF(I374="Electronico",2,VLOOKUP(C374&amp;"|"&amp;B374&amp;"|"&amp;D374,Empresas!$C$6:$CC$92,G374+6+1,0)))))))</f>
        <v>0</v>
      </c>
      <c r="AA374" s="147">
        <f>IF(AND($I374="Si",J374=1),1,IF(AND($I374="Fisico",J374=1),1,IF(AND(J374=1,$I374="Electronico"),2,IF(J374=1,VLOOKUP($C374&amp;"|"&amp;$B374&amp;"|"&amp;$D374,Empresas!$C$6:$CC$92,$G374+6+1,0),0))))</f>
        <v>0</v>
      </c>
      <c r="AB374" s="147">
        <f>IF(AND($I374="Si",K374=1),1,IF(AND($I374="Fisico",K374=1),1,IF(AND(K374=1,$I374="Electronico"),2,IF(K374=1,VLOOKUP($C374&amp;"|"&amp;$B374&amp;"|"&amp;$D374,Empresas!$C$6:$CC$92,$G374+6+1,0),0))))</f>
        <v>0</v>
      </c>
      <c r="AC374" s="147">
        <f>IF(AND($I374="Si",L374=1),1,IF(AND($I374="Fisico",L374=1),1,IF(AND(L374=1,$I374="Electronico"),2,IF(L374=1,VLOOKUP($C374&amp;"|"&amp;$B374&amp;"|"&amp;$D374,Empresas!$C$6:$CC$92,$G374+6+1,0),0))))</f>
        <v>0</v>
      </c>
      <c r="AD374" s="147">
        <f>IF(AND($I374="Si",M374=1),1,IF(AND($I374="Fisico",M374=1),1,IF(AND(M374=1,$I374="Electronico"),2,IF(M374=1,VLOOKUP($C374&amp;"|"&amp;$B374&amp;"|"&amp;$D374,Empresas!$C$6:$CC$92,$G374+6+1,0),0))))</f>
        <v>0</v>
      </c>
      <c r="AE374" s="147">
        <f>IF(AND($I374="Si",N374=1),1,IF(AND($I374="Fisico",N374=1),1,IF(AND(N374=1,$I374="Electronico"),2,IF(N374=1,VLOOKUP($C374&amp;"|"&amp;$B374&amp;"|"&amp;$D374,Empresas!$C$6:$CC$92,$G374+6+1,0),0))))</f>
        <v>0</v>
      </c>
      <c r="AF374" s="147">
        <f>IF(AND($I374="Si",O374=1),1,IF(AND($I374="Fisico",O374=1),1,IF(AND(O374=1,$I374="Electronico"),2,IF(O374=1,VLOOKUP($C374&amp;"|"&amp;$B374&amp;"|"&amp;$D374,Empresas!$C$6:$CC$92,$G374+6+1,0),0))))</f>
        <v>0</v>
      </c>
      <c r="AG374" s="147">
        <f>IF(AND($I374="Si",P374=1),1,IF(AND($I374="Fisico",P374=1),1,IF(AND(P374=1,$I374="Electronico"),2,IF(P374=1,VLOOKUP($C374&amp;"|"&amp;$B374&amp;"|"&amp;$D374,Empresas!$C$6:$CC$92,$G374+6+1,0),0))))</f>
        <v>0</v>
      </c>
      <c r="AH374" s="147">
        <f>IF(AND($I374="Si",Q374=1),1,IF(AND($I374="Fisico",Q374=1),1,IF(AND(Q374=1,$I374="Electronico"),2,IF(Q374=1,VLOOKUP($C374&amp;"|"&amp;$B374&amp;"|"&amp;$D374,Empresas!$C$6:$CC$92,$G374+6+1,0),0))))</f>
        <v>0</v>
      </c>
      <c r="AI374" s="147">
        <f>IF(AND($I374="Si",R374=1),1,IF(AND($I374="Fisico",R374=1),1,IF(AND(R374=1,$I374="Electronico"),2,IF(R374=1,VLOOKUP($C374&amp;"|"&amp;$B374&amp;"|"&amp;$D374,Empresas!$C$6:$CC$92,$G374+6+1,0),0))))</f>
        <v>0</v>
      </c>
      <c r="AJ374" s="147">
        <f>IF(AND($I374="Si",S374=1),1,IF(AND($I374="Fisico",S374=1),1,IF(AND(S374=1,$I374="Electronico"),2,IF(S374=1,VLOOKUP($C374&amp;"|"&amp;$B374&amp;"|"&amp;$D374,Empresas!$C$6:$CC$92,$G374+6+1,0),0))))</f>
        <v>0</v>
      </c>
      <c r="AK374" s="147">
        <f>IF(AND($I374="Si",T374=1),1,IF(AND($I374="Fisico",T374=1),1,IF(AND(T374=1,$I374="Electronico"),2,IF(T374=1,VLOOKUP($C374&amp;"|"&amp;$B374&amp;"|"&amp;$D374,Empresas!$C$6:$CC$92,$G374+6+1,0),0))))</f>
        <v>0</v>
      </c>
      <c r="AL374" s="147">
        <f>IF(AND($I374="Si",U374=1),1,IF(AND($I374="Fisico",U374=1),1,IF(AND(U374=1,$I374="Electronico"),2,IF(U374=1,VLOOKUP($C374&amp;"|"&amp;$B374&amp;"|"&amp;$D374,Empresas!$C$6:$CC$92,$G374+6+1,0),0))))</f>
        <v>0</v>
      </c>
      <c r="AM374" s="149">
        <f t="shared" si="55"/>
        <v>0</v>
      </c>
      <c r="AN374" s="149">
        <f t="shared" si="56"/>
        <v>0</v>
      </c>
      <c r="AO374" s="152">
        <f t="shared" si="57"/>
        <v>0</v>
      </c>
    </row>
    <row r="375" spans="1:41" x14ac:dyDescent="0.25">
      <c r="A375" s="140" t="str">
        <f>VLOOKUP(D375,Empresas!$D$7:$F$91,3,0)</f>
        <v>Jose</v>
      </c>
      <c r="B375" s="141" t="str">
        <f>VLOOKUP(D375,Empresas!$D$7:$G$91,4,0)</f>
        <v xml:space="preserve">Rocio </v>
      </c>
      <c r="C375" s="141" t="s">
        <v>544</v>
      </c>
      <c r="D375" s="141" t="s">
        <v>16</v>
      </c>
      <c r="E375" s="141" t="str">
        <f>VLOOKUP(D375,Empresas!$D$7:$E$92,2,0)</f>
        <v>GRUPO FINANCORP S.A.C</v>
      </c>
      <c r="F375" s="141" t="s">
        <v>180</v>
      </c>
      <c r="G375" s="142">
        <f t="shared" si="61"/>
        <v>58</v>
      </c>
      <c r="H375" s="142" t="str">
        <f>VLOOKUP(D375,Empresas!$D$6:$L$92,7,0)</f>
        <v>Semestral</v>
      </c>
      <c r="I375" s="141" t="str">
        <f>VLOOKUP(VLOOKUP(D375&amp;"|"&amp;B375,Empresas!$I$7:$CB$92,G375,0),Tablas!$A$8:$B$10,2,0)</f>
        <v>No aplica</v>
      </c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 t="str">
        <f>VLOOKUP(D375,Empresas!$D$7:$CF$91,81,0)</f>
        <v>C</v>
      </c>
      <c r="W375" s="78" t="str">
        <f>VLOOKUP(D375,Empresas!$D$7:$M$91,10,0)</f>
        <v>Mype</v>
      </c>
      <c r="X375" s="69" t="str">
        <f t="shared" si="53"/>
        <v>NO</v>
      </c>
      <c r="Y375" s="153" t="str">
        <f t="shared" si="54"/>
        <v>No aplica</v>
      </c>
      <c r="Z375" s="147">
        <f>IF(Y375="No aplica",0,IF(I375="no",0,IF(I375="No aplica",0,IF(I375="Si",1,IF(I375="Fisico",1,IF(I375="Electronico",2,VLOOKUP(C375&amp;"|"&amp;B375&amp;"|"&amp;D375,Empresas!$C$6:$CC$92,G375+6+1,0)))))))</f>
        <v>0</v>
      </c>
      <c r="AA375" s="147">
        <f>IF(AND($I375="Si",J375=1),1,IF(AND($I375="Fisico",J375=1),1,IF(AND(J375=1,$I375="Electronico"),2,IF(J375=1,VLOOKUP($C375&amp;"|"&amp;$B375&amp;"|"&amp;$D375,Empresas!$C$6:$CC$92,$G375+6+1,0),0))))</f>
        <v>0</v>
      </c>
      <c r="AB375" s="147">
        <f>IF(AND($I375="Si",K375=1),1,IF(AND($I375="Fisico",K375=1),1,IF(AND(K375=1,$I375="Electronico"),2,IF(K375=1,VLOOKUP($C375&amp;"|"&amp;$B375&amp;"|"&amp;$D375,Empresas!$C$6:$CC$92,$G375+6+1,0),0))))</f>
        <v>0</v>
      </c>
      <c r="AC375" s="147">
        <f>IF(AND($I375="Si",L375=1),1,IF(AND($I375="Fisico",L375=1),1,IF(AND(L375=1,$I375="Electronico"),2,IF(L375=1,VLOOKUP($C375&amp;"|"&amp;$B375&amp;"|"&amp;$D375,Empresas!$C$6:$CC$92,$G375+6+1,0),0))))</f>
        <v>0</v>
      </c>
      <c r="AD375" s="147">
        <f>IF(AND($I375="Si",M375=1),1,IF(AND($I375="Fisico",M375=1),1,IF(AND(M375=1,$I375="Electronico"),2,IF(M375=1,VLOOKUP($C375&amp;"|"&amp;$B375&amp;"|"&amp;$D375,Empresas!$C$6:$CC$92,$G375+6+1,0),0))))</f>
        <v>0</v>
      </c>
      <c r="AE375" s="147">
        <f>IF(AND($I375="Si",N375=1),1,IF(AND($I375="Fisico",N375=1),1,IF(AND(N375=1,$I375="Electronico"),2,IF(N375=1,VLOOKUP($C375&amp;"|"&amp;$B375&amp;"|"&amp;$D375,Empresas!$C$6:$CC$92,$G375+6+1,0),0))))</f>
        <v>0</v>
      </c>
      <c r="AF375" s="147">
        <f>IF(AND($I375="Si",O375=1),1,IF(AND($I375="Fisico",O375=1),1,IF(AND(O375=1,$I375="Electronico"),2,IF(O375=1,VLOOKUP($C375&amp;"|"&amp;$B375&amp;"|"&amp;$D375,Empresas!$C$6:$CC$92,$G375+6+1,0),0))))</f>
        <v>0</v>
      </c>
      <c r="AG375" s="147">
        <f>IF(AND($I375="Si",P375=1),1,IF(AND($I375="Fisico",P375=1),1,IF(AND(P375=1,$I375="Electronico"),2,IF(P375=1,VLOOKUP($C375&amp;"|"&amp;$B375&amp;"|"&amp;$D375,Empresas!$C$6:$CC$92,$G375+6+1,0),0))))</f>
        <v>0</v>
      </c>
      <c r="AH375" s="147">
        <f>IF(AND($I375="Si",Q375=1),1,IF(AND($I375="Fisico",Q375=1),1,IF(AND(Q375=1,$I375="Electronico"),2,IF(Q375=1,VLOOKUP($C375&amp;"|"&amp;$B375&amp;"|"&amp;$D375,Empresas!$C$6:$CC$92,$G375+6+1,0),0))))</f>
        <v>0</v>
      </c>
      <c r="AI375" s="147">
        <f>IF(AND($I375="Si",R375=1),1,IF(AND($I375="Fisico",R375=1),1,IF(AND(R375=1,$I375="Electronico"),2,IF(R375=1,VLOOKUP($C375&amp;"|"&amp;$B375&amp;"|"&amp;$D375,Empresas!$C$6:$CC$92,$G375+6+1,0),0))))</f>
        <v>0</v>
      </c>
      <c r="AJ375" s="147">
        <f>IF(AND($I375="Si",S375=1),1,IF(AND($I375="Fisico",S375=1),1,IF(AND(S375=1,$I375="Electronico"),2,IF(S375=1,VLOOKUP($C375&amp;"|"&amp;$B375&amp;"|"&amp;$D375,Empresas!$C$6:$CC$92,$G375+6+1,0),0))))</f>
        <v>0</v>
      </c>
      <c r="AK375" s="147">
        <f>IF(AND($I375="Si",T375=1),1,IF(AND($I375="Fisico",T375=1),1,IF(AND(T375=1,$I375="Electronico"),2,IF(T375=1,VLOOKUP($C375&amp;"|"&amp;$B375&amp;"|"&amp;$D375,Empresas!$C$6:$CC$92,$G375+6+1,0),0))))</f>
        <v>0</v>
      </c>
      <c r="AL375" s="147">
        <f>IF(AND($I375="Si",U375=1),1,IF(AND($I375="Fisico",U375=1),1,IF(AND(U375=1,$I375="Electronico"),2,IF(U375=1,VLOOKUP($C375&amp;"|"&amp;$B375&amp;"|"&amp;$D375,Empresas!$C$6:$CC$92,$G375+6+1,0),0))))</f>
        <v>0</v>
      </c>
      <c r="AM375" s="149">
        <f t="shared" si="55"/>
        <v>0</v>
      </c>
      <c r="AN375" s="149">
        <f t="shared" si="56"/>
        <v>0</v>
      </c>
      <c r="AO375" s="152">
        <f t="shared" si="57"/>
        <v>0</v>
      </c>
    </row>
    <row r="376" spans="1:41" x14ac:dyDescent="0.25">
      <c r="A376" s="140" t="str">
        <f>VLOOKUP(D376,Empresas!$D$7:$F$91,3,0)</f>
        <v>Jose</v>
      </c>
      <c r="B376" s="141" t="str">
        <f>VLOOKUP(D376,Empresas!$D$7:$G$91,4,0)</f>
        <v xml:space="preserve">Rocio </v>
      </c>
      <c r="C376" s="141" t="s">
        <v>544</v>
      </c>
      <c r="D376" s="141" t="s">
        <v>16</v>
      </c>
      <c r="E376" s="141" t="str">
        <f>VLOOKUP(D376,Empresas!$D$7:$E$92,2,0)</f>
        <v>GRUPO FINANCORP S.A.C</v>
      </c>
      <c r="F376" s="141" t="s">
        <v>181</v>
      </c>
      <c r="G376" s="142">
        <f t="shared" si="61"/>
        <v>59</v>
      </c>
      <c r="H376" s="142" t="str">
        <f>VLOOKUP(D376,Empresas!$D$6:$L$92,7,0)</f>
        <v>Semestral</v>
      </c>
      <c r="I376" s="141" t="str">
        <f>VLOOKUP(VLOOKUP(D376&amp;"|"&amp;B376,Empresas!$I$7:$CB$92,G376,0),Tablas!$A$8:$B$10,2,0)</f>
        <v>No aplica</v>
      </c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 t="str">
        <f>VLOOKUP(D376,Empresas!$D$7:$CF$91,81,0)</f>
        <v>C</v>
      </c>
      <c r="W376" s="78" t="str">
        <f>VLOOKUP(D376,Empresas!$D$7:$M$91,10,0)</f>
        <v>Mype</v>
      </c>
      <c r="X376" s="69" t="str">
        <f t="shared" si="53"/>
        <v>NO</v>
      </c>
      <c r="Y376" s="153" t="str">
        <f t="shared" si="54"/>
        <v>No aplica</v>
      </c>
      <c r="Z376" s="147">
        <f>IF(Y376="No aplica",0,IF(I376="no",0,IF(I376="No aplica",0,IF(I376="Si",1,IF(I376="Fisico",1,IF(I376="Electronico",2,VLOOKUP(C376&amp;"|"&amp;B376&amp;"|"&amp;D376,Empresas!$C$6:$CC$92,G376+6+1,0)))))))</f>
        <v>0</v>
      </c>
      <c r="AA376" s="147">
        <f>IF(AND($I376="Si",J376=1),1,IF(AND($I376="Fisico",J376=1),1,IF(AND(J376=1,$I376="Electronico"),2,IF(J376=1,VLOOKUP($C376&amp;"|"&amp;$B376&amp;"|"&amp;$D376,Empresas!$C$6:$CC$92,$G376+6+1,0),0))))</f>
        <v>0</v>
      </c>
      <c r="AB376" s="147">
        <f>IF(AND($I376="Si",K376=1),1,IF(AND($I376="Fisico",K376=1),1,IF(AND(K376=1,$I376="Electronico"),2,IF(K376=1,VLOOKUP($C376&amp;"|"&amp;$B376&amp;"|"&amp;$D376,Empresas!$C$6:$CC$92,$G376+6+1,0),0))))</f>
        <v>0</v>
      </c>
      <c r="AC376" s="147">
        <f>IF(AND($I376="Si",L376=1),1,IF(AND($I376="Fisico",L376=1),1,IF(AND(L376=1,$I376="Electronico"),2,IF(L376=1,VLOOKUP($C376&amp;"|"&amp;$B376&amp;"|"&amp;$D376,Empresas!$C$6:$CC$92,$G376+6+1,0),0))))</f>
        <v>0</v>
      </c>
      <c r="AD376" s="147">
        <f>IF(AND($I376="Si",M376=1),1,IF(AND($I376="Fisico",M376=1),1,IF(AND(M376=1,$I376="Electronico"),2,IF(M376=1,VLOOKUP($C376&amp;"|"&amp;$B376&amp;"|"&amp;$D376,Empresas!$C$6:$CC$92,$G376+6+1,0),0))))</f>
        <v>0</v>
      </c>
      <c r="AE376" s="147">
        <f>IF(AND($I376="Si",N376=1),1,IF(AND($I376="Fisico",N376=1),1,IF(AND(N376=1,$I376="Electronico"),2,IF(N376=1,VLOOKUP($C376&amp;"|"&amp;$B376&amp;"|"&amp;$D376,Empresas!$C$6:$CC$92,$G376+6+1,0),0))))</f>
        <v>0</v>
      </c>
      <c r="AF376" s="147">
        <f>IF(AND($I376="Si",O376=1),1,IF(AND($I376="Fisico",O376=1),1,IF(AND(O376=1,$I376="Electronico"),2,IF(O376=1,VLOOKUP($C376&amp;"|"&amp;$B376&amp;"|"&amp;$D376,Empresas!$C$6:$CC$92,$G376+6+1,0),0))))</f>
        <v>0</v>
      </c>
      <c r="AG376" s="147">
        <f>IF(AND($I376="Si",P376=1),1,IF(AND($I376="Fisico",P376=1),1,IF(AND(P376=1,$I376="Electronico"),2,IF(P376=1,VLOOKUP($C376&amp;"|"&amp;$B376&amp;"|"&amp;$D376,Empresas!$C$6:$CC$92,$G376+6+1,0),0))))</f>
        <v>0</v>
      </c>
      <c r="AH376" s="147">
        <f>IF(AND($I376="Si",Q376=1),1,IF(AND($I376="Fisico",Q376=1),1,IF(AND(Q376=1,$I376="Electronico"),2,IF(Q376=1,VLOOKUP($C376&amp;"|"&amp;$B376&amp;"|"&amp;$D376,Empresas!$C$6:$CC$92,$G376+6+1,0),0))))</f>
        <v>0</v>
      </c>
      <c r="AI376" s="147">
        <f>IF(AND($I376="Si",R376=1),1,IF(AND($I376="Fisico",R376=1),1,IF(AND(R376=1,$I376="Electronico"),2,IF(R376=1,VLOOKUP($C376&amp;"|"&amp;$B376&amp;"|"&amp;$D376,Empresas!$C$6:$CC$92,$G376+6+1,0),0))))</f>
        <v>0</v>
      </c>
      <c r="AJ376" s="147">
        <f>IF(AND($I376="Si",S376=1),1,IF(AND($I376="Fisico",S376=1),1,IF(AND(S376=1,$I376="Electronico"),2,IF(S376=1,VLOOKUP($C376&amp;"|"&amp;$B376&amp;"|"&amp;$D376,Empresas!$C$6:$CC$92,$G376+6+1,0),0))))</f>
        <v>0</v>
      </c>
      <c r="AK376" s="147">
        <f>IF(AND($I376="Si",T376=1),1,IF(AND($I376="Fisico",T376=1),1,IF(AND(T376=1,$I376="Electronico"),2,IF(T376=1,VLOOKUP($C376&amp;"|"&amp;$B376&amp;"|"&amp;$D376,Empresas!$C$6:$CC$92,$G376+6+1,0),0))))</f>
        <v>0</v>
      </c>
      <c r="AL376" s="147">
        <f>IF(AND($I376="Si",U376=1),1,IF(AND($I376="Fisico",U376=1),1,IF(AND(U376=1,$I376="Electronico"),2,IF(U376=1,VLOOKUP($C376&amp;"|"&amp;$B376&amp;"|"&amp;$D376,Empresas!$C$6:$CC$92,$G376+6+1,0),0))))</f>
        <v>0</v>
      </c>
      <c r="AM376" s="149">
        <f t="shared" si="55"/>
        <v>0</v>
      </c>
      <c r="AN376" s="149">
        <f t="shared" si="56"/>
        <v>0</v>
      </c>
      <c r="AO376" s="152">
        <f t="shared" si="57"/>
        <v>0</v>
      </c>
    </row>
    <row r="377" spans="1:41" x14ac:dyDescent="0.25">
      <c r="A377" s="140" t="str">
        <f>VLOOKUP(D377,Empresas!$D$7:$F$91,3,0)</f>
        <v>Jose</v>
      </c>
      <c r="B377" s="141" t="str">
        <f>VLOOKUP(D377,Empresas!$D$7:$G$91,4,0)</f>
        <v xml:space="preserve">Rocio </v>
      </c>
      <c r="C377" s="141" t="s">
        <v>544</v>
      </c>
      <c r="D377" s="141" t="s">
        <v>16</v>
      </c>
      <c r="E377" s="141" t="str">
        <f>VLOOKUP(D377,Empresas!$D$7:$E$92,2,0)</f>
        <v>GRUPO FINANCORP S.A.C</v>
      </c>
      <c r="F377" s="141" t="s">
        <v>182</v>
      </c>
      <c r="G377" s="142">
        <f t="shared" si="61"/>
        <v>60</v>
      </c>
      <c r="H377" s="142" t="str">
        <f>VLOOKUP(D377,Empresas!$D$6:$L$92,7,0)</f>
        <v>Semestral</v>
      </c>
      <c r="I377" s="141" t="str">
        <f>VLOOKUP(VLOOKUP(D377&amp;"|"&amp;B377,Empresas!$I$7:$CB$92,G377,0),Tablas!$A$8:$B$10,2,0)</f>
        <v>No aplica</v>
      </c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 t="str">
        <f>VLOOKUP(D377,Empresas!$D$7:$CF$91,81,0)</f>
        <v>C</v>
      </c>
      <c r="W377" s="78" t="str">
        <f>VLOOKUP(D377,Empresas!$D$7:$M$91,10,0)</f>
        <v>Mype</v>
      </c>
      <c r="X377" s="69" t="str">
        <f t="shared" si="53"/>
        <v>NO</v>
      </c>
      <c r="Y377" s="153" t="str">
        <f t="shared" si="54"/>
        <v>No aplica</v>
      </c>
      <c r="Z377" s="147">
        <f>IF(Y377="No aplica",0,IF(I377="no",0,IF(I377="No aplica",0,IF(I377="Si",1,IF(I377="Fisico",1,IF(I377="Electronico",2,VLOOKUP(C377&amp;"|"&amp;B377&amp;"|"&amp;D377,Empresas!$C$6:$CC$92,G377+6+1,0)))))))</f>
        <v>0</v>
      </c>
      <c r="AA377" s="147">
        <f>IF(AND($I377="Si",J377=1),1,IF(AND($I377="Fisico",J377=1),1,IF(AND(J377=1,$I377="Electronico"),2,IF(J377=1,VLOOKUP($C377&amp;"|"&amp;$B377&amp;"|"&amp;$D377,Empresas!$C$6:$CC$92,$G377+6+1,0),0))))</f>
        <v>0</v>
      </c>
      <c r="AB377" s="147">
        <f>IF(AND($I377="Si",K377=1),1,IF(AND($I377="Fisico",K377=1),1,IF(AND(K377=1,$I377="Electronico"),2,IF(K377=1,VLOOKUP($C377&amp;"|"&amp;$B377&amp;"|"&amp;$D377,Empresas!$C$6:$CC$92,$G377+6+1,0),0))))</f>
        <v>0</v>
      </c>
      <c r="AC377" s="147">
        <f>IF(AND($I377="Si",L377=1),1,IF(AND($I377="Fisico",L377=1),1,IF(AND(L377=1,$I377="Electronico"),2,IF(L377=1,VLOOKUP($C377&amp;"|"&amp;$B377&amp;"|"&amp;$D377,Empresas!$C$6:$CC$92,$G377+6+1,0),0))))</f>
        <v>0</v>
      </c>
      <c r="AD377" s="147">
        <f>IF(AND($I377="Si",M377=1),1,IF(AND($I377="Fisico",M377=1),1,IF(AND(M377=1,$I377="Electronico"),2,IF(M377=1,VLOOKUP($C377&amp;"|"&amp;$B377&amp;"|"&amp;$D377,Empresas!$C$6:$CC$92,$G377+6+1,0),0))))</f>
        <v>0</v>
      </c>
      <c r="AE377" s="147">
        <f>IF(AND($I377="Si",N377=1),1,IF(AND($I377="Fisico",N377=1),1,IF(AND(N377=1,$I377="Electronico"),2,IF(N377=1,VLOOKUP($C377&amp;"|"&amp;$B377&amp;"|"&amp;$D377,Empresas!$C$6:$CC$92,$G377+6+1,0),0))))</f>
        <v>0</v>
      </c>
      <c r="AF377" s="147">
        <f>IF(AND($I377="Si",O377=1),1,IF(AND($I377="Fisico",O377=1),1,IF(AND(O377=1,$I377="Electronico"),2,IF(O377=1,VLOOKUP($C377&amp;"|"&amp;$B377&amp;"|"&amp;$D377,Empresas!$C$6:$CC$92,$G377+6+1,0),0))))</f>
        <v>0</v>
      </c>
      <c r="AG377" s="147">
        <f>IF(AND($I377="Si",P377=1),1,IF(AND($I377="Fisico",P377=1),1,IF(AND(P377=1,$I377="Electronico"),2,IF(P377=1,VLOOKUP($C377&amp;"|"&amp;$B377&amp;"|"&amp;$D377,Empresas!$C$6:$CC$92,$G377+6+1,0),0))))</f>
        <v>0</v>
      </c>
      <c r="AH377" s="147">
        <f>IF(AND($I377="Si",Q377=1),1,IF(AND($I377="Fisico",Q377=1),1,IF(AND(Q377=1,$I377="Electronico"),2,IF(Q377=1,VLOOKUP($C377&amp;"|"&amp;$B377&amp;"|"&amp;$D377,Empresas!$C$6:$CC$92,$G377+6+1,0),0))))</f>
        <v>0</v>
      </c>
      <c r="AI377" s="147">
        <f>IF(AND($I377="Si",R377=1),1,IF(AND($I377="Fisico",R377=1),1,IF(AND(R377=1,$I377="Electronico"),2,IF(R377=1,VLOOKUP($C377&amp;"|"&amp;$B377&amp;"|"&amp;$D377,Empresas!$C$6:$CC$92,$G377+6+1,0),0))))</f>
        <v>0</v>
      </c>
      <c r="AJ377" s="147">
        <f>IF(AND($I377="Si",S377=1),1,IF(AND($I377="Fisico",S377=1),1,IF(AND(S377=1,$I377="Electronico"),2,IF(S377=1,VLOOKUP($C377&amp;"|"&amp;$B377&amp;"|"&amp;$D377,Empresas!$C$6:$CC$92,$G377+6+1,0),0))))</f>
        <v>0</v>
      </c>
      <c r="AK377" s="147">
        <f>IF(AND($I377="Si",T377=1),1,IF(AND($I377="Fisico",T377=1),1,IF(AND(T377=1,$I377="Electronico"),2,IF(T377=1,VLOOKUP($C377&amp;"|"&amp;$B377&amp;"|"&amp;$D377,Empresas!$C$6:$CC$92,$G377+6+1,0),0))))</f>
        <v>0</v>
      </c>
      <c r="AL377" s="147">
        <f>IF(AND($I377="Si",U377=1),1,IF(AND($I377="Fisico",U377=1),1,IF(AND(U377=1,$I377="Electronico"),2,IF(U377=1,VLOOKUP($C377&amp;"|"&amp;$B377&amp;"|"&amp;$D377,Empresas!$C$6:$CC$92,$G377+6+1,0),0))))</f>
        <v>0</v>
      </c>
      <c r="AM377" s="149">
        <f t="shared" si="55"/>
        <v>0</v>
      </c>
      <c r="AN377" s="149">
        <f t="shared" si="56"/>
        <v>0</v>
      </c>
      <c r="AO377" s="152">
        <f t="shared" si="57"/>
        <v>0</v>
      </c>
    </row>
    <row r="378" spans="1:41" x14ac:dyDescent="0.25">
      <c r="A378" s="143" t="str">
        <f>VLOOKUP(D378,Empresas!$D$7:$F$91,3,0)</f>
        <v>Jose</v>
      </c>
      <c r="B378" s="144" t="str">
        <f>VLOOKUP(D378,Empresas!$D$7:$G$91,4,0)</f>
        <v xml:space="preserve">Rocio </v>
      </c>
      <c r="C378" s="144" t="s">
        <v>544</v>
      </c>
      <c r="D378" s="144" t="s">
        <v>16</v>
      </c>
      <c r="E378" s="144" t="str">
        <f>VLOOKUP(D378,Empresas!$D$7:$E$92,2,0)</f>
        <v>GRUPO FINANCORP S.A.C</v>
      </c>
      <c r="F378" s="144" t="s">
        <v>183</v>
      </c>
      <c r="G378" s="145">
        <f>+Empresas!$BR$2</f>
        <v>62</v>
      </c>
      <c r="H378" s="145" t="str">
        <f>VLOOKUP(D378,Empresas!$D$6:$L$92,7,0)</f>
        <v>Semestral</v>
      </c>
      <c r="I378" s="144" t="str">
        <f>VLOOKUP(VLOOKUP(D378&amp;"|"&amp;B378,Empresas!$I$7:$CB$92,G378,0),Tablas!$A$13:$B$14,2,0)</f>
        <v>Si</v>
      </c>
      <c r="J378" s="78">
        <v>1</v>
      </c>
      <c r="K378" s="78">
        <v>1</v>
      </c>
      <c r="L378" s="78">
        <v>1</v>
      </c>
      <c r="M378" s="78">
        <v>1</v>
      </c>
      <c r="N378" s="78">
        <v>1</v>
      </c>
      <c r="O378" s="78">
        <v>1</v>
      </c>
      <c r="P378" s="78">
        <v>1</v>
      </c>
      <c r="Q378" s="78">
        <v>2</v>
      </c>
      <c r="R378" s="78"/>
      <c r="S378" s="78"/>
      <c r="T378" s="78"/>
      <c r="U378" s="78"/>
      <c r="V378" s="78" t="str">
        <f>VLOOKUP(D378,Empresas!$D$7:$CF$91,81,0)</f>
        <v>C</v>
      </c>
      <c r="W378" s="78" t="str">
        <f>VLOOKUP(D378,Empresas!$D$7:$M$91,10,0)</f>
        <v>Mype</v>
      </c>
      <c r="X378" s="69" t="str">
        <f t="shared" si="53"/>
        <v>SI</v>
      </c>
      <c r="Y378" s="153" t="str">
        <f t="shared" si="54"/>
        <v>Si aplica</v>
      </c>
      <c r="Z378" s="147">
        <f>IF(Y378="No aplica",0,IF(I378="no",0,IF(I378="No aplica",0,IF(I378="Si",1,IF(I378="Fisico",1,IF(I378="Electronico",2,VLOOKUP(C378&amp;"|"&amp;B378&amp;"|"&amp;D378,Empresas!$C$6:$CC$92,G378+6+1,0)))))))</f>
        <v>1</v>
      </c>
      <c r="AA378" s="147">
        <f>IF(AND($I378="Si",J378=1),1,IF(AND($I378="Fisico",J378=1),1,IF(AND(J378=1,$I378="Electronico"),2,IF(J378=1,VLOOKUP($C378&amp;"|"&amp;$B378&amp;"|"&amp;$D378,Empresas!$C$6:$CC$92,$G378+6+1,0),0))))</f>
        <v>1</v>
      </c>
      <c r="AB378" s="147">
        <f>IF(AND($I378="Si",K378=1),1,IF(AND($I378="Fisico",K378=1),1,IF(AND(K378=1,$I378="Electronico"),2,IF(K378=1,VLOOKUP($C378&amp;"|"&amp;$B378&amp;"|"&amp;$D378,Empresas!$C$6:$CC$92,$G378+6+1,0),0))))</f>
        <v>1</v>
      </c>
      <c r="AC378" s="147">
        <f>IF(AND($I378="Si",L378=1),1,IF(AND($I378="Fisico",L378=1),1,IF(AND(L378=1,$I378="Electronico"),2,IF(L378=1,VLOOKUP($C378&amp;"|"&amp;$B378&amp;"|"&amp;$D378,Empresas!$C$6:$CC$92,$G378+6+1,0),0))))</f>
        <v>1</v>
      </c>
      <c r="AD378" s="147">
        <f>IF(AND($I378="Si",M378=1),1,IF(AND($I378="Fisico",M378=1),1,IF(AND(M378=1,$I378="Electronico"),2,IF(M378=1,VLOOKUP($C378&amp;"|"&amp;$B378&amp;"|"&amp;$D378,Empresas!$C$6:$CC$92,$G378+6+1,0),0))))</f>
        <v>1</v>
      </c>
      <c r="AE378" s="147">
        <f>IF(AND($I378="Si",N378=1),1,IF(AND($I378="Fisico",N378=1),1,IF(AND(N378=1,$I378="Electronico"),2,IF(N378=1,VLOOKUP($C378&amp;"|"&amp;$B378&amp;"|"&amp;$D378,Empresas!$C$6:$CC$92,$G378+6+1,0),0))))</f>
        <v>1</v>
      </c>
      <c r="AF378" s="147">
        <f>IF(AND($I378="Si",O378=1),1,IF(AND($I378="Fisico",O378=1),1,IF(AND(O378=1,$I378="Electronico"),2,IF(O378=1,VLOOKUP($C378&amp;"|"&amp;$B378&amp;"|"&amp;$D378,Empresas!$C$6:$CC$92,$G378+6+1,0),0))))</f>
        <v>1</v>
      </c>
      <c r="AG378" s="147">
        <f>IF(AND($I378="Si",P378=1),1,IF(AND($I378="Fisico",P378=1),1,IF(AND(P378=1,$I378="Electronico"),2,IF(P378=1,VLOOKUP($C378&amp;"|"&amp;$B378&amp;"|"&amp;$D378,Empresas!$C$6:$CC$92,$G378+6+1,0),0))))</f>
        <v>1</v>
      </c>
      <c r="AH378" s="147">
        <f>IF(AND($I378="Si",Q378=1),1,IF(AND($I378="Fisico",Q378=1),1,IF(AND(Q378=1,$I378="Electronico"),2,IF(Q378=1,VLOOKUP($C378&amp;"|"&amp;$B378&amp;"|"&amp;$D378,Empresas!$C$6:$CC$92,$G378+6+1,0),0))))</f>
        <v>0</v>
      </c>
      <c r="AI378" s="147">
        <f>IF(AND($I378="Si",R378=1),1,IF(AND($I378="Fisico",R378=1),1,IF(AND(R378=1,$I378="Electronico"),2,IF(R378=1,VLOOKUP($C378&amp;"|"&amp;$B378&amp;"|"&amp;$D378,Empresas!$C$6:$CC$92,$G378+6+1,0),0))))</f>
        <v>0</v>
      </c>
      <c r="AJ378" s="147">
        <f>IF(AND($I378="Si",S378=1),1,IF(AND($I378="Fisico",S378=1),1,IF(AND(S378=1,$I378="Electronico"),2,IF(S378=1,VLOOKUP($C378&amp;"|"&amp;$B378&amp;"|"&amp;$D378,Empresas!$C$6:$CC$92,$G378+6+1,0),0))))</f>
        <v>0</v>
      </c>
      <c r="AK378" s="147">
        <f>IF(AND($I378="Si",T378=1),1,IF(AND($I378="Fisico",T378=1),1,IF(AND(T378=1,$I378="Electronico"),2,IF(T378=1,VLOOKUP($C378&amp;"|"&amp;$B378&amp;"|"&amp;$D378,Empresas!$C$6:$CC$92,$G378+6+1,0),0))))</f>
        <v>0</v>
      </c>
      <c r="AL378" s="147">
        <f>IF(AND($I378="Si",U378=1),1,IF(AND($I378="Fisico",U378=1),1,IF(AND(U378=1,$I378="Electronico"),2,IF(U378=1,VLOOKUP($C378&amp;"|"&amp;$B378&amp;"|"&amp;$D378,Empresas!$C$6:$CC$92,$G378+6+1,0),0))))</f>
        <v>0</v>
      </c>
      <c r="AM378" s="149">
        <f t="shared" si="55"/>
        <v>7</v>
      </c>
      <c r="AN378" s="149">
        <f t="shared" si="56"/>
        <v>8</v>
      </c>
      <c r="AO378" s="152">
        <f t="shared" si="57"/>
        <v>0.875</v>
      </c>
    </row>
    <row r="379" spans="1:41" x14ac:dyDescent="0.25">
      <c r="A379" s="143" t="str">
        <f>VLOOKUP(D379,Empresas!$D$7:$F$91,3,0)</f>
        <v>Jose</v>
      </c>
      <c r="B379" s="144" t="str">
        <f>VLOOKUP(D379,Empresas!$D$7:$G$91,4,0)</f>
        <v xml:space="preserve">Rocio </v>
      </c>
      <c r="C379" s="144" t="s">
        <v>544</v>
      </c>
      <c r="D379" s="144" t="s">
        <v>16</v>
      </c>
      <c r="E379" s="144" t="str">
        <f>VLOOKUP(D379,Empresas!$D$7:$E$92,2,0)</f>
        <v>GRUPO FINANCORP S.A.C</v>
      </c>
      <c r="F379" s="144" t="s">
        <v>184</v>
      </c>
      <c r="G379" s="145">
        <f>+G378+1</f>
        <v>63</v>
      </c>
      <c r="H379" s="145" t="str">
        <f>VLOOKUP(D379,Empresas!$D$6:$L$92,7,0)</f>
        <v>Semestral</v>
      </c>
      <c r="I379" s="144" t="str">
        <f>VLOOKUP(VLOOKUP(D379&amp;"|"&amp;B379,Empresas!$I$7:$CB$92,G379,0),Tablas!$A$13:$B$14,2,0)</f>
        <v>Si</v>
      </c>
      <c r="J379" s="78">
        <v>1</v>
      </c>
      <c r="K379" s="78">
        <v>1</v>
      </c>
      <c r="L379" s="78">
        <v>1</v>
      </c>
      <c r="M379" s="78">
        <v>1</v>
      </c>
      <c r="N379" s="78">
        <v>1</v>
      </c>
      <c r="O379" s="78">
        <v>1</v>
      </c>
      <c r="P379" s="78">
        <v>1</v>
      </c>
      <c r="Q379" s="78">
        <v>2</v>
      </c>
      <c r="R379" s="78"/>
      <c r="S379" s="78"/>
      <c r="T379" s="78"/>
      <c r="U379" s="78"/>
      <c r="V379" s="78" t="str">
        <f>VLOOKUP(D379,Empresas!$D$7:$CF$91,81,0)</f>
        <v>C</v>
      </c>
      <c r="W379" s="78" t="str">
        <f>VLOOKUP(D379,Empresas!$D$7:$M$91,10,0)</f>
        <v>Mype</v>
      </c>
      <c r="X379" s="69" t="str">
        <f t="shared" si="53"/>
        <v>SI</v>
      </c>
      <c r="Y379" s="153" t="str">
        <f t="shared" si="54"/>
        <v>Si aplica</v>
      </c>
      <c r="Z379" s="147">
        <f>IF(Y379="No aplica",0,IF(I379="no",0,IF(I379="No aplica",0,IF(I379="Si",1,IF(I379="Fisico",1,IF(I379="Electronico",2,VLOOKUP(C379&amp;"|"&amp;B379&amp;"|"&amp;D379,Empresas!$C$6:$CC$92,G379+6+1,0)))))))</f>
        <v>1</v>
      </c>
      <c r="AA379" s="147">
        <f>IF(AND($I379="Si",J379=1),1,IF(AND($I379="Fisico",J379=1),1,IF(AND(J379=1,$I379="Electronico"),2,IF(J379=1,VLOOKUP($C379&amp;"|"&amp;$B379&amp;"|"&amp;$D379,Empresas!$C$6:$CC$92,$G379+6+1,0),0))))</f>
        <v>1</v>
      </c>
      <c r="AB379" s="147">
        <f>IF(AND($I379="Si",K379=1),1,IF(AND($I379="Fisico",K379=1),1,IF(AND(K379=1,$I379="Electronico"),2,IF(K379=1,VLOOKUP($C379&amp;"|"&amp;$B379&amp;"|"&amp;$D379,Empresas!$C$6:$CC$92,$G379+6+1,0),0))))</f>
        <v>1</v>
      </c>
      <c r="AC379" s="147">
        <f>IF(AND($I379="Si",L379=1),1,IF(AND($I379="Fisico",L379=1),1,IF(AND(L379=1,$I379="Electronico"),2,IF(L379=1,VLOOKUP($C379&amp;"|"&amp;$B379&amp;"|"&amp;$D379,Empresas!$C$6:$CC$92,$G379+6+1,0),0))))</f>
        <v>1</v>
      </c>
      <c r="AD379" s="147">
        <f>IF(AND($I379="Si",M379=1),1,IF(AND($I379="Fisico",M379=1),1,IF(AND(M379=1,$I379="Electronico"),2,IF(M379=1,VLOOKUP($C379&amp;"|"&amp;$B379&amp;"|"&amp;$D379,Empresas!$C$6:$CC$92,$G379+6+1,0),0))))</f>
        <v>1</v>
      </c>
      <c r="AE379" s="147">
        <f>IF(AND($I379="Si",N379=1),1,IF(AND($I379="Fisico",N379=1),1,IF(AND(N379=1,$I379="Electronico"),2,IF(N379=1,VLOOKUP($C379&amp;"|"&amp;$B379&amp;"|"&amp;$D379,Empresas!$C$6:$CC$92,$G379+6+1,0),0))))</f>
        <v>1</v>
      </c>
      <c r="AF379" s="147">
        <f>IF(AND($I379="Si",O379=1),1,IF(AND($I379="Fisico",O379=1),1,IF(AND(O379=1,$I379="Electronico"),2,IF(O379=1,VLOOKUP($C379&amp;"|"&amp;$B379&amp;"|"&amp;$D379,Empresas!$C$6:$CC$92,$G379+6+1,0),0))))</f>
        <v>1</v>
      </c>
      <c r="AG379" s="147">
        <f>IF(AND($I379="Si",P379=1),1,IF(AND($I379="Fisico",P379=1),1,IF(AND(P379=1,$I379="Electronico"),2,IF(P379=1,VLOOKUP($C379&amp;"|"&amp;$B379&amp;"|"&amp;$D379,Empresas!$C$6:$CC$92,$G379+6+1,0),0))))</f>
        <v>1</v>
      </c>
      <c r="AH379" s="147">
        <f>IF(AND($I379="Si",Q379=1),1,IF(AND($I379="Fisico",Q379=1),1,IF(AND(Q379=1,$I379="Electronico"),2,IF(Q379=1,VLOOKUP($C379&amp;"|"&amp;$B379&amp;"|"&amp;$D379,Empresas!$C$6:$CC$92,$G379+6+1,0),0))))</f>
        <v>0</v>
      </c>
      <c r="AI379" s="147">
        <f>IF(AND($I379="Si",R379=1),1,IF(AND($I379="Fisico",R379=1),1,IF(AND(R379=1,$I379="Electronico"),2,IF(R379=1,VLOOKUP($C379&amp;"|"&amp;$B379&amp;"|"&amp;$D379,Empresas!$C$6:$CC$92,$G379+6+1,0),0))))</f>
        <v>0</v>
      </c>
      <c r="AJ379" s="147">
        <f>IF(AND($I379="Si",S379=1),1,IF(AND($I379="Fisico",S379=1),1,IF(AND(S379=1,$I379="Electronico"),2,IF(S379=1,VLOOKUP($C379&amp;"|"&amp;$B379&amp;"|"&amp;$D379,Empresas!$C$6:$CC$92,$G379+6+1,0),0))))</f>
        <v>0</v>
      </c>
      <c r="AK379" s="147">
        <f>IF(AND($I379="Si",T379=1),1,IF(AND($I379="Fisico",T379=1),1,IF(AND(T379=1,$I379="Electronico"),2,IF(T379=1,VLOOKUP($C379&amp;"|"&amp;$B379&amp;"|"&amp;$D379,Empresas!$C$6:$CC$92,$G379+6+1,0),0))))</f>
        <v>0</v>
      </c>
      <c r="AL379" s="147">
        <f>IF(AND($I379="Si",U379=1),1,IF(AND($I379="Fisico",U379=1),1,IF(AND(U379=1,$I379="Electronico"),2,IF(U379=1,VLOOKUP($C379&amp;"|"&amp;$B379&amp;"|"&amp;$D379,Empresas!$C$6:$CC$92,$G379+6+1,0),0))))</f>
        <v>0</v>
      </c>
      <c r="AM379" s="149">
        <f t="shared" si="55"/>
        <v>7</v>
      </c>
      <c r="AN379" s="149">
        <f t="shared" si="56"/>
        <v>8</v>
      </c>
      <c r="AO379" s="152">
        <f t="shared" si="57"/>
        <v>0.875</v>
      </c>
    </row>
    <row r="380" spans="1:41" x14ac:dyDescent="0.25">
      <c r="A380" s="143" t="str">
        <f>VLOOKUP(D380,Empresas!$D$7:$F$91,3,0)</f>
        <v>Jose</v>
      </c>
      <c r="B380" s="144" t="str">
        <f>VLOOKUP(D380,Empresas!$D$7:$G$91,4,0)</f>
        <v xml:space="preserve">Rocio </v>
      </c>
      <c r="C380" s="144" t="s">
        <v>544</v>
      </c>
      <c r="D380" s="144" t="s">
        <v>16</v>
      </c>
      <c r="E380" s="144" t="str">
        <f>VLOOKUP(D380,Empresas!$D$7:$E$92,2,0)</f>
        <v>GRUPO FINANCORP S.A.C</v>
      </c>
      <c r="F380" s="144" t="s">
        <v>185</v>
      </c>
      <c r="G380" s="145">
        <f t="shared" ref="G380:G387" si="62">+G379+1</f>
        <v>64</v>
      </c>
      <c r="H380" s="145" t="str">
        <f>VLOOKUP(D380,Empresas!$D$6:$L$92,7,0)</f>
        <v>Semestral</v>
      </c>
      <c r="I380" s="144" t="str">
        <f>VLOOKUP(VLOOKUP(D380&amp;"|"&amp;B380,Empresas!$I$7:$CB$92,G380,0),Tablas!$A$13:$B$14,2,0)</f>
        <v>No</v>
      </c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 t="str">
        <f>VLOOKUP(D380,Empresas!$D$7:$CF$91,81,0)</f>
        <v>C</v>
      </c>
      <c r="W380" s="78" t="str">
        <f>VLOOKUP(D380,Empresas!$D$7:$M$91,10,0)</f>
        <v>Mype</v>
      </c>
      <c r="X380" s="69" t="str">
        <f t="shared" si="53"/>
        <v>SI</v>
      </c>
      <c r="Y380" s="153" t="str">
        <f t="shared" si="54"/>
        <v>No aplica</v>
      </c>
      <c r="Z380" s="147">
        <f>IF(Y380="No aplica",0,IF(I380="no",0,IF(I380="No aplica",0,IF(I380="Si",1,IF(I380="Fisico",1,IF(I380="Electronico",2,VLOOKUP(C380&amp;"|"&amp;B380&amp;"|"&amp;D380,Empresas!$C$6:$CC$92,G380+6+1,0)))))))</f>
        <v>0</v>
      </c>
      <c r="AA380" s="147">
        <f>IF(AND($I380="Si",J380=1),1,IF(AND($I380="Fisico",J380=1),1,IF(AND(J380=1,$I380="Electronico"),2,IF(J380=1,VLOOKUP($C380&amp;"|"&amp;$B380&amp;"|"&amp;$D380,Empresas!$C$6:$CC$92,$G380+6+1,0),0))))</f>
        <v>0</v>
      </c>
      <c r="AB380" s="147">
        <f>IF(AND($I380="Si",K380=1),1,IF(AND($I380="Fisico",K380=1),1,IF(AND(K380=1,$I380="Electronico"),2,IF(K380=1,VLOOKUP($C380&amp;"|"&amp;$B380&amp;"|"&amp;$D380,Empresas!$C$6:$CC$92,$G380+6+1,0),0))))</f>
        <v>0</v>
      </c>
      <c r="AC380" s="147">
        <f>IF(AND($I380="Si",L380=1),1,IF(AND($I380="Fisico",L380=1),1,IF(AND(L380=1,$I380="Electronico"),2,IF(L380=1,VLOOKUP($C380&amp;"|"&amp;$B380&amp;"|"&amp;$D380,Empresas!$C$6:$CC$92,$G380+6+1,0),0))))</f>
        <v>0</v>
      </c>
      <c r="AD380" s="147">
        <f>IF(AND($I380="Si",M380=1),1,IF(AND($I380="Fisico",M380=1),1,IF(AND(M380=1,$I380="Electronico"),2,IF(M380=1,VLOOKUP($C380&amp;"|"&amp;$B380&amp;"|"&amp;$D380,Empresas!$C$6:$CC$92,$G380+6+1,0),0))))</f>
        <v>0</v>
      </c>
      <c r="AE380" s="147">
        <f>IF(AND($I380="Si",N380=1),1,IF(AND($I380="Fisico",N380=1),1,IF(AND(N380=1,$I380="Electronico"),2,IF(N380=1,VLOOKUP($C380&amp;"|"&amp;$B380&amp;"|"&amp;$D380,Empresas!$C$6:$CC$92,$G380+6+1,0),0))))</f>
        <v>0</v>
      </c>
      <c r="AF380" s="147">
        <f>IF(AND($I380="Si",O380=1),1,IF(AND($I380="Fisico",O380=1),1,IF(AND(O380=1,$I380="Electronico"),2,IF(O380=1,VLOOKUP($C380&amp;"|"&amp;$B380&amp;"|"&amp;$D380,Empresas!$C$6:$CC$92,$G380+6+1,0),0))))</f>
        <v>0</v>
      </c>
      <c r="AG380" s="147">
        <f>IF(AND($I380="Si",P380=1),1,IF(AND($I380="Fisico",P380=1),1,IF(AND(P380=1,$I380="Electronico"),2,IF(P380=1,VLOOKUP($C380&amp;"|"&amp;$B380&amp;"|"&amp;$D380,Empresas!$C$6:$CC$92,$G380+6+1,0),0))))</f>
        <v>0</v>
      </c>
      <c r="AH380" s="147">
        <f>IF(AND($I380="Si",Q380=1),1,IF(AND($I380="Fisico",Q380=1),1,IF(AND(Q380=1,$I380="Electronico"),2,IF(Q380=1,VLOOKUP($C380&amp;"|"&amp;$B380&amp;"|"&amp;$D380,Empresas!$C$6:$CC$92,$G380+6+1,0),0))))</f>
        <v>0</v>
      </c>
      <c r="AI380" s="147">
        <f>IF(AND($I380="Si",R380=1),1,IF(AND($I380="Fisico",R380=1),1,IF(AND(R380=1,$I380="Electronico"),2,IF(R380=1,VLOOKUP($C380&amp;"|"&amp;$B380&amp;"|"&amp;$D380,Empresas!$C$6:$CC$92,$G380+6+1,0),0))))</f>
        <v>0</v>
      </c>
      <c r="AJ380" s="147">
        <f>IF(AND($I380="Si",S380=1),1,IF(AND($I380="Fisico",S380=1),1,IF(AND(S380=1,$I380="Electronico"),2,IF(S380=1,VLOOKUP($C380&amp;"|"&amp;$B380&amp;"|"&amp;$D380,Empresas!$C$6:$CC$92,$G380+6+1,0),0))))</f>
        <v>0</v>
      </c>
      <c r="AK380" s="147">
        <f>IF(AND($I380="Si",T380=1),1,IF(AND($I380="Fisico",T380=1),1,IF(AND(T380=1,$I380="Electronico"),2,IF(T380=1,VLOOKUP($C380&amp;"|"&amp;$B380&amp;"|"&amp;$D380,Empresas!$C$6:$CC$92,$G380+6+1,0),0))))</f>
        <v>0</v>
      </c>
      <c r="AL380" s="147">
        <f>IF(AND($I380="Si",U380=1),1,IF(AND($I380="Fisico",U380=1),1,IF(AND(U380=1,$I380="Electronico"),2,IF(U380=1,VLOOKUP($C380&amp;"|"&amp;$B380&amp;"|"&amp;$D380,Empresas!$C$6:$CC$92,$G380+6+1,0),0))))</f>
        <v>0</v>
      </c>
      <c r="AM380" s="149">
        <f t="shared" si="55"/>
        <v>0</v>
      </c>
      <c r="AN380" s="149">
        <f t="shared" si="56"/>
        <v>0</v>
      </c>
      <c r="AO380" s="152">
        <f t="shared" si="57"/>
        <v>0</v>
      </c>
    </row>
    <row r="381" spans="1:41" x14ac:dyDescent="0.25">
      <c r="A381" s="143" t="str">
        <f>VLOOKUP(D381,Empresas!$D$7:$F$91,3,0)</f>
        <v>Jose</v>
      </c>
      <c r="B381" s="144" t="str">
        <f>VLOOKUP(D381,Empresas!$D$7:$G$91,4,0)</f>
        <v xml:space="preserve">Rocio </v>
      </c>
      <c r="C381" s="144" t="s">
        <v>544</v>
      </c>
      <c r="D381" s="144" t="s">
        <v>16</v>
      </c>
      <c r="E381" s="144" t="str">
        <f>VLOOKUP(D381,Empresas!$D$7:$E$92,2,0)</f>
        <v>GRUPO FINANCORP S.A.C</v>
      </c>
      <c r="F381" s="144" t="s">
        <v>186</v>
      </c>
      <c r="G381" s="145">
        <f t="shared" si="62"/>
        <v>65</v>
      </c>
      <c r="H381" s="145" t="str">
        <f>VLOOKUP(D381,Empresas!$D$6:$L$92,7,0)</f>
        <v>Semestral</v>
      </c>
      <c r="I381" s="144" t="str">
        <f>VLOOKUP(VLOOKUP(D381&amp;"|"&amp;B381,Empresas!$I$7:$CB$92,G381,0),Tablas!$A$13:$B$14,2,0)</f>
        <v>No</v>
      </c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 t="str">
        <f>VLOOKUP(D381,Empresas!$D$7:$CF$91,81,0)</f>
        <v>C</v>
      </c>
      <c r="W381" s="78" t="str">
        <f>VLOOKUP(D381,Empresas!$D$7:$M$91,10,0)</f>
        <v>Mype</v>
      </c>
      <c r="X381" s="69" t="str">
        <f t="shared" si="53"/>
        <v>SI</v>
      </c>
      <c r="Y381" s="153" t="str">
        <f t="shared" si="54"/>
        <v>No aplica</v>
      </c>
      <c r="Z381" s="147">
        <f>IF(Y381="No aplica",0,IF(I381="no",0,IF(I381="No aplica",0,IF(I381="Si",1,IF(I381="Fisico",1,IF(I381="Electronico",2,VLOOKUP(C381&amp;"|"&amp;B381&amp;"|"&amp;D381,Empresas!$C$6:$CC$92,G381+6+1,0)))))))</f>
        <v>0</v>
      </c>
      <c r="AA381" s="147">
        <f>IF(AND($I381="Si",J381=1),1,IF(AND($I381="Fisico",J381=1),1,IF(AND(J381=1,$I381="Electronico"),2,IF(J381=1,VLOOKUP($C381&amp;"|"&amp;$B381&amp;"|"&amp;$D381,Empresas!$C$6:$CC$92,$G381+6+1,0),0))))</f>
        <v>0</v>
      </c>
      <c r="AB381" s="147">
        <f>IF(AND($I381="Si",K381=1),1,IF(AND($I381="Fisico",K381=1),1,IF(AND(K381=1,$I381="Electronico"),2,IF(K381=1,VLOOKUP($C381&amp;"|"&amp;$B381&amp;"|"&amp;$D381,Empresas!$C$6:$CC$92,$G381+6+1,0),0))))</f>
        <v>0</v>
      </c>
      <c r="AC381" s="147">
        <f>IF(AND($I381="Si",L381=1),1,IF(AND($I381="Fisico",L381=1),1,IF(AND(L381=1,$I381="Electronico"),2,IF(L381=1,VLOOKUP($C381&amp;"|"&amp;$B381&amp;"|"&amp;$D381,Empresas!$C$6:$CC$92,$G381+6+1,0),0))))</f>
        <v>0</v>
      </c>
      <c r="AD381" s="147">
        <f>IF(AND($I381="Si",M381=1),1,IF(AND($I381="Fisico",M381=1),1,IF(AND(M381=1,$I381="Electronico"),2,IF(M381=1,VLOOKUP($C381&amp;"|"&amp;$B381&amp;"|"&amp;$D381,Empresas!$C$6:$CC$92,$G381+6+1,0),0))))</f>
        <v>0</v>
      </c>
      <c r="AE381" s="147">
        <f>IF(AND($I381="Si",N381=1),1,IF(AND($I381="Fisico",N381=1),1,IF(AND(N381=1,$I381="Electronico"),2,IF(N381=1,VLOOKUP($C381&amp;"|"&amp;$B381&amp;"|"&amp;$D381,Empresas!$C$6:$CC$92,$G381+6+1,0),0))))</f>
        <v>0</v>
      </c>
      <c r="AF381" s="147">
        <f>IF(AND($I381="Si",O381=1),1,IF(AND($I381="Fisico",O381=1),1,IF(AND(O381=1,$I381="Electronico"),2,IF(O381=1,VLOOKUP($C381&amp;"|"&amp;$B381&amp;"|"&amp;$D381,Empresas!$C$6:$CC$92,$G381+6+1,0),0))))</f>
        <v>0</v>
      </c>
      <c r="AG381" s="147">
        <f>IF(AND($I381="Si",P381=1),1,IF(AND($I381="Fisico",P381=1),1,IF(AND(P381=1,$I381="Electronico"),2,IF(P381=1,VLOOKUP($C381&amp;"|"&amp;$B381&amp;"|"&amp;$D381,Empresas!$C$6:$CC$92,$G381+6+1,0),0))))</f>
        <v>0</v>
      </c>
      <c r="AH381" s="147">
        <f>IF(AND($I381="Si",Q381=1),1,IF(AND($I381="Fisico",Q381=1),1,IF(AND(Q381=1,$I381="Electronico"),2,IF(Q381=1,VLOOKUP($C381&amp;"|"&amp;$B381&amp;"|"&amp;$D381,Empresas!$C$6:$CC$92,$G381+6+1,0),0))))</f>
        <v>0</v>
      </c>
      <c r="AI381" s="147">
        <f>IF(AND($I381="Si",R381=1),1,IF(AND($I381="Fisico",R381=1),1,IF(AND(R381=1,$I381="Electronico"),2,IF(R381=1,VLOOKUP($C381&amp;"|"&amp;$B381&amp;"|"&amp;$D381,Empresas!$C$6:$CC$92,$G381+6+1,0),0))))</f>
        <v>0</v>
      </c>
      <c r="AJ381" s="147">
        <f>IF(AND($I381="Si",S381=1),1,IF(AND($I381="Fisico",S381=1),1,IF(AND(S381=1,$I381="Electronico"),2,IF(S381=1,VLOOKUP($C381&amp;"|"&amp;$B381&amp;"|"&amp;$D381,Empresas!$C$6:$CC$92,$G381+6+1,0),0))))</f>
        <v>0</v>
      </c>
      <c r="AK381" s="147">
        <f>IF(AND($I381="Si",T381=1),1,IF(AND($I381="Fisico",T381=1),1,IF(AND(T381=1,$I381="Electronico"),2,IF(T381=1,VLOOKUP($C381&amp;"|"&amp;$B381&amp;"|"&amp;$D381,Empresas!$C$6:$CC$92,$G381+6+1,0),0))))</f>
        <v>0</v>
      </c>
      <c r="AL381" s="147">
        <f>IF(AND($I381="Si",U381=1),1,IF(AND($I381="Fisico",U381=1),1,IF(AND(U381=1,$I381="Electronico"),2,IF(U381=1,VLOOKUP($C381&amp;"|"&amp;$B381&amp;"|"&amp;$D381,Empresas!$C$6:$CC$92,$G381+6+1,0),0))))</f>
        <v>0</v>
      </c>
      <c r="AM381" s="149">
        <f t="shared" si="55"/>
        <v>0</v>
      </c>
      <c r="AN381" s="149">
        <f t="shared" si="56"/>
        <v>0</v>
      </c>
      <c r="AO381" s="152">
        <f t="shared" si="57"/>
        <v>0</v>
      </c>
    </row>
    <row r="382" spans="1:41" x14ac:dyDescent="0.25">
      <c r="A382" s="143" t="str">
        <f>VLOOKUP(D382,Empresas!$D$7:$F$91,3,0)</f>
        <v>Jose</v>
      </c>
      <c r="B382" s="144" t="str">
        <f>VLOOKUP(D382,Empresas!$D$7:$G$91,4,0)</f>
        <v xml:space="preserve">Rocio </v>
      </c>
      <c r="C382" s="144" t="s">
        <v>544</v>
      </c>
      <c r="D382" s="144" t="s">
        <v>16</v>
      </c>
      <c r="E382" s="144" t="str">
        <f>VLOOKUP(D382,Empresas!$D$7:$E$92,2,0)</f>
        <v>GRUPO FINANCORP S.A.C</v>
      </c>
      <c r="F382" s="144" t="s">
        <v>187</v>
      </c>
      <c r="G382" s="145">
        <f t="shared" si="62"/>
        <v>66</v>
      </c>
      <c r="H382" s="145" t="str">
        <f>VLOOKUP(D382,Empresas!$D$6:$L$92,7,0)</f>
        <v>Semestral</v>
      </c>
      <c r="I382" s="144" t="str">
        <f>VLOOKUP(VLOOKUP(D382&amp;"|"&amp;B382,Empresas!$I$7:$CB$92,G382,0),Tablas!$A$13:$B$14,2,0)</f>
        <v>Si</v>
      </c>
      <c r="J382" s="78">
        <v>1</v>
      </c>
      <c r="K382" s="78">
        <v>1</v>
      </c>
      <c r="L382" s="78">
        <v>1</v>
      </c>
      <c r="M382" s="78">
        <v>1</v>
      </c>
      <c r="N382" s="78">
        <v>1</v>
      </c>
      <c r="O382" s="78">
        <v>1</v>
      </c>
      <c r="P382" s="78">
        <v>1</v>
      </c>
      <c r="Q382" s="78">
        <v>1</v>
      </c>
      <c r="R382" s="78"/>
      <c r="S382" s="78"/>
      <c r="T382" s="78"/>
      <c r="U382" s="78"/>
      <c r="V382" s="78" t="str">
        <f>VLOOKUP(D382,Empresas!$D$7:$CF$91,81,0)</f>
        <v>C</v>
      </c>
      <c r="W382" s="78" t="str">
        <f>VLOOKUP(D382,Empresas!$D$7:$M$91,10,0)</f>
        <v>Mype</v>
      </c>
      <c r="X382" s="69" t="str">
        <f t="shared" si="53"/>
        <v>SI</v>
      </c>
      <c r="Y382" s="153" t="str">
        <f t="shared" si="54"/>
        <v>Si aplica</v>
      </c>
      <c r="Z382" s="147">
        <f>IF(Y382="No aplica",0,IF(I382="no",0,IF(I382="No aplica",0,IF(I382="Si",1,IF(I382="Fisico",1,IF(I382="Electronico",2,VLOOKUP(C382&amp;"|"&amp;B382&amp;"|"&amp;D382,Empresas!$C$6:$CC$92,G382+6+1,0)))))))</f>
        <v>1</v>
      </c>
      <c r="AA382" s="147">
        <f>IF(AND($I382="Si",J382=1),1,IF(AND($I382="Fisico",J382=1),1,IF(AND(J382=1,$I382="Electronico"),2,IF(J382=1,VLOOKUP($C382&amp;"|"&amp;$B382&amp;"|"&amp;$D382,Empresas!$C$6:$CC$92,$G382+6+1,0),0))))</f>
        <v>1</v>
      </c>
      <c r="AB382" s="147">
        <f>IF(AND($I382="Si",K382=1),1,IF(AND($I382="Fisico",K382=1),1,IF(AND(K382=1,$I382="Electronico"),2,IF(K382=1,VLOOKUP($C382&amp;"|"&amp;$B382&amp;"|"&amp;$D382,Empresas!$C$6:$CC$92,$G382+6+1,0),0))))</f>
        <v>1</v>
      </c>
      <c r="AC382" s="147">
        <f>IF(AND($I382="Si",L382=1),1,IF(AND($I382="Fisico",L382=1),1,IF(AND(L382=1,$I382="Electronico"),2,IF(L382=1,VLOOKUP($C382&amp;"|"&amp;$B382&amp;"|"&amp;$D382,Empresas!$C$6:$CC$92,$G382+6+1,0),0))))</f>
        <v>1</v>
      </c>
      <c r="AD382" s="147">
        <f>IF(AND($I382="Si",M382=1),1,IF(AND($I382="Fisico",M382=1),1,IF(AND(M382=1,$I382="Electronico"),2,IF(M382=1,VLOOKUP($C382&amp;"|"&amp;$B382&amp;"|"&amp;$D382,Empresas!$C$6:$CC$92,$G382+6+1,0),0))))</f>
        <v>1</v>
      </c>
      <c r="AE382" s="147">
        <f>IF(AND($I382="Si",N382=1),1,IF(AND($I382="Fisico",N382=1),1,IF(AND(N382=1,$I382="Electronico"),2,IF(N382=1,VLOOKUP($C382&amp;"|"&amp;$B382&amp;"|"&amp;$D382,Empresas!$C$6:$CC$92,$G382+6+1,0),0))))</f>
        <v>1</v>
      </c>
      <c r="AF382" s="147">
        <f>IF(AND($I382="Si",O382=1),1,IF(AND($I382="Fisico",O382=1),1,IF(AND(O382=1,$I382="Electronico"),2,IF(O382=1,VLOOKUP($C382&amp;"|"&amp;$B382&amp;"|"&amp;$D382,Empresas!$C$6:$CC$92,$G382+6+1,0),0))))</f>
        <v>1</v>
      </c>
      <c r="AG382" s="147">
        <f>IF(AND($I382="Si",P382=1),1,IF(AND($I382="Fisico",P382=1),1,IF(AND(P382=1,$I382="Electronico"),2,IF(P382=1,VLOOKUP($C382&amp;"|"&amp;$B382&amp;"|"&amp;$D382,Empresas!$C$6:$CC$92,$G382+6+1,0),0))))</f>
        <v>1</v>
      </c>
      <c r="AH382" s="147">
        <f>IF(AND($I382="Si",Q382=1),1,IF(AND($I382="Fisico",Q382=1),1,IF(AND(Q382=1,$I382="Electronico"),2,IF(Q382=1,VLOOKUP($C382&amp;"|"&amp;$B382&amp;"|"&amp;$D382,Empresas!$C$6:$CC$92,$G382+6+1,0),0))))</f>
        <v>1</v>
      </c>
      <c r="AI382" s="147">
        <f>IF(AND($I382="Si",R382=1),1,IF(AND($I382="Fisico",R382=1),1,IF(AND(R382=1,$I382="Electronico"),2,IF(R382=1,VLOOKUP($C382&amp;"|"&amp;$B382&amp;"|"&amp;$D382,Empresas!$C$6:$CC$92,$G382+6+1,0),0))))</f>
        <v>0</v>
      </c>
      <c r="AJ382" s="147">
        <f>IF(AND($I382="Si",S382=1),1,IF(AND($I382="Fisico",S382=1),1,IF(AND(S382=1,$I382="Electronico"),2,IF(S382=1,VLOOKUP($C382&amp;"|"&amp;$B382&amp;"|"&amp;$D382,Empresas!$C$6:$CC$92,$G382+6+1,0),0))))</f>
        <v>0</v>
      </c>
      <c r="AK382" s="147">
        <f>IF(AND($I382="Si",T382=1),1,IF(AND($I382="Fisico",T382=1),1,IF(AND(T382=1,$I382="Electronico"),2,IF(T382=1,VLOOKUP($C382&amp;"|"&amp;$B382&amp;"|"&amp;$D382,Empresas!$C$6:$CC$92,$G382+6+1,0),0))))</f>
        <v>0</v>
      </c>
      <c r="AL382" s="147">
        <f>IF(AND($I382="Si",U382=1),1,IF(AND($I382="Fisico",U382=1),1,IF(AND(U382=1,$I382="Electronico"),2,IF(U382=1,VLOOKUP($C382&amp;"|"&amp;$B382&amp;"|"&amp;$D382,Empresas!$C$6:$CC$92,$G382+6+1,0),0))))</f>
        <v>0</v>
      </c>
      <c r="AM382" s="149">
        <f t="shared" si="55"/>
        <v>8</v>
      </c>
      <c r="AN382" s="149">
        <f t="shared" si="56"/>
        <v>8</v>
      </c>
      <c r="AO382" s="152">
        <f t="shared" si="57"/>
        <v>1</v>
      </c>
    </row>
    <row r="383" spans="1:41" x14ac:dyDescent="0.25">
      <c r="A383" s="143" t="str">
        <f>VLOOKUP(D383,Empresas!$D$7:$F$91,3,0)</f>
        <v>Jose</v>
      </c>
      <c r="B383" s="144" t="str">
        <f>VLOOKUP(D383,Empresas!$D$7:$G$91,4,0)</f>
        <v xml:space="preserve">Rocio </v>
      </c>
      <c r="C383" s="144" t="s">
        <v>544</v>
      </c>
      <c r="D383" s="144" t="s">
        <v>16</v>
      </c>
      <c r="E383" s="144" t="str">
        <f>VLOOKUP(D383,Empresas!$D$7:$E$92,2,0)</f>
        <v>GRUPO FINANCORP S.A.C</v>
      </c>
      <c r="F383" s="144" t="s">
        <v>188</v>
      </c>
      <c r="G383" s="145">
        <f t="shared" si="62"/>
        <v>67</v>
      </c>
      <c r="H383" s="145" t="str">
        <f>VLOOKUP(D383,Empresas!$D$6:$L$92,7,0)</f>
        <v>Semestral</v>
      </c>
      <c r="I383" s="144" t="str">
        <f>VLOOKUP(VLOOKUP(D383&amp;"|"&amp;B383,Empresas!$I$7:$CB$92,G383,0),Tablas!$A$13:$B$14,2,0)</f>
        <v>No</v>
      </c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 t="str">
        <f>VLOOKUP(D383,Empresas!$D$7:$CF$91,81,0)</f>
        <v>C</v>
      </c>
      <c r="W383" s="78" t="str">
        <f>VLOOKUP(D383,Empresas!$D$7:$M$91,10,0)</f>
        <v>Mype</v>
      </c>
      <c r="X383" s="69" t="str">
        <f t="shared" si="53"/>
        <v>SI</v>
      </c>
      <c r="Y383" s="153" t="str">
        <f t="shared" si="54"/>
        <v>No aplica</v>
      </c>
      <c r="Z383" s="147">
        <f>IF(Y383="No aplica",0,IF(I383="no",0,IF(I383="No aplica",0,IF(I383="Si",1,IF(I383="Fisico",1,IF(I383="Electronico",2,VLOOKUP(C383&amp;"|"&amp;B383&amp;"|"&amp;D383,Empresas!$C$6:$CC$92,G383+6+1,0)))))))</f>
        <v>0</v>
      </c>
      <c r="AA383" s="147">
        <f>IF(AND($I383="Si",J383=1),1,IF(AND($I383="Fisico",J383=1),1,IF(AND(J383=1,$I383="Electronico"),2,IF(J383=1,VLOOKUP($C383&amp;"|"&amp;$B383&amp;"|"&amp;$D383,Empresas!$C$6:$CC$92,$G383+6+1,0),0))))</f>
        <v>0</v>
      </c>
      <c r="AB383" s="147">
        <f>IF(AND($I383="Si",K383=1),1,IF(AND($I383="Fisico",K383=1),1,IF(AND(K383=1,$I383="Electronico"),2,IF(K383=1,VLOOKUP($C383&amp;"|"&amp;$B383&amp;"|"&amp;$D383,Empresas!$C$6:$CC$92,$G383+6+1,0),0))))</f>
        <v>0</v>
      </c>
      <c r="AC383" s="147">
        <f>IF(AND($I383="Si",L383=1),1,IF(AND($I383="Fisico",L383=1),1,IF(AND(L383=1,$I383="Electronico"),2,IF(L383=1,VLOOKUP($C383&amp;"|"&amp;$B383&amp;"|"&amp;$D383,Empresas!$C$6:$CC$92,$G383+6+1,0),0))))</f>
        <v>0</v>
      </c>
      <c r="AD383" s="147">
        <f>IF(AND($I383="Si",M383=1),1,IF(AND($I383="Fisico",M383=1),1,IF(AND(M383=1,$I383="Electronico"),2,IF(M383=1,VLOOKUP($C383&amp;"|"&amp;$B383&amp;"|"&amp;$D383,Empresas!$C$6:$CC$92,$G383+6+1,0),0))))</f>
        <v>0</v>
      </c>
      <c r="AE383" s="147">
        <f>IF(AND($I383="Si",N383=1),1,IF(AND($I383="Fisico",N383=1),1,IF(AND(N383=1,$I383="Electronico"),2,IF(N383=1,VLOOKUP($C383&amp;"|"&amp;$B383&amp;"|"&amp;$D383,Empresas!$C$6:$CC$92,$G383+6+1,0),0))))</f>
        <v>0</v>
      </c>
      <c r="AF383" s="147">
        <f>IF(AND($I383="Si",O383=1),1,IF(AND($I383="Fisico",O383=1),1,IF(AND(O383=1,$I383="Electronico"),2,IF(O383=1,VLOOKUP($C383&amp;"|"&amp;$B383&amp;"|"&amp;$D383,Empresas!$C$6:$CC$92,$G383+6+1,0),0))))</f>
        <v>0</v>
      </c>
      <c r="AG383" s="147">
        <f>IF(AND($I383="Si",P383=1),1,IF(AND($I383="Fisico",P383=1),1,IF(AND(P383=1,$I383="Electronico"),2,IF(P383=1,VLOOKUP($C383&amp;"|"&amp;$B383&amp;"|"&amp;$D383,Empresas!$C$6:$CC$92,$G383+6+1,0),0))))</f>
        <v>0</v>
      </c>
      <c r="AH383" s="147">
        <f>IF(AND($I383="Si",Q383=1),1,IF(AND($I383="Fisico",Q383=1),1,IF(AND(Q383=1,$I383="Electronico"),2,IF(Q383=1,VLOOKUP($C383&amp;"|"&amp;$B383&amp;"|"&amp;$D383,Empresas!$C$6:$CC$92,$G383+6+1,0),0))))</f>
        <v>0</v>
      </c>
      <c r="AI383" s="147">
        <f>IF(AND($I383="Si",R383=1),1,IF(AND($I383="Fisico",R383=1),1,IF(AND(R383=1,$I383="Electronico"),2,IF(R383=1,VLOOKUP($C383&amp;"|"&amp;$B383&amp;"|"&amp;$D383,Empresas!$C$6:$CC$92,$G383+6+1,0),0))))</f>
        <v>0</v>
      </c>
      <c r="AJ383" s="147">
        <f>IF(AND($I383="Si",S383=1),1,IF(AND($I383="Fisico",S383=1),1,IF(AND(S383=1,$I383="Electronico"),2,IF(S383=1,VLOOKUP($C383&amp;"|"&amp;$B383&amp;"|"&amp;$D383,Empresas!$C$6:$CC$92,$G383+6+1,0),0))))</f>
        <v>0</v>
      </c>
      <c r="AK383" s="147">
        <f>IF(AND($I383="Si",T383=1),1,IF(AND($I383="Fisico",T383=1),1,IF(AND(T383=1,$I383="Electronico"),2,IF(T383=1,VLOOKUP($C383&amp;"|"&amp;$B383&amp;"|"&amp;$D383,Empresas!$C$6:$CC$92,$G383+6+1,0),0))))</f>
        <v>0</v>
      </c>
      <c r="AL383" s="147">
        <f>IF(AND($I383="Si",U383=1),1,IF(AND($I383="Fisico",U383=1),1,IF(AND(U383=1,$I383="Electronico"),2,IF(U383=1,VLOOKUP($C383&amp;"|"&amp;$B383&amp;"|"&amp;$D383,Empresas!$C$6:$CC$92,$G383+6+1,0),0))))</f>
        <v>0</v>
      </c>
      <c r="AM383" s="149">
        <f t="shared" si="55"/>
        <v>0</v>
      </c>
      <c r="AN383" s="149">
        <f t="shared" si="56"/>
        <v>0</v>
      </c>
      <c r="AO383" s="152">
        <f t="shared" si="57"/>
        <v>0</v>
      </c>
    </row>
    <row r="384" spans="1:41" x14ac:dyDescent="0.25">
      <c r="A384" s="143" t="str">
        <f>VLOOKUP(D384,Empresas!$D$7:$F$91,3,0)</f>
        <v>Jose</v>
      </c>
      <c r="B384" s="144" t="str">
        <f>VLOOKUP(D384,Empresas!$D$7:$G$91,4,0)</f>
        <v xml:space="preserve">Rocio </v>
      </c>
      <c r="C384" s="144" t="s">
        <v>544</v>
      </c>
      <c r="D384" s="144" t="s">
        <v>16</v>
      </c>
      <c r="E384" s="144" t="str">
        <f>VLOOKUP(D384,Empresas!$D$7:$E$92,2,0)</f>
        <v>GRUPO FINANCORP S.A.C</v>
      </c>
      <c r="F384" s="144" t="s">
        <v>189</v>
      </c>
      <c r="G384" s="145">
        <f t="shared" si="62"/>
        <v>68</v>
      </c>
      <c r="H384" s="145" t="str">
        <f>VLOOKUP(D384,Empresas!$D$6:$L$92,7,0)</f>
        <v>Semestral</v>
      </c>
      <c r="I384" s="144" t="str">
        <f>VLOOKUP(VLOOKUP(D384&amp;"|"&amp;B384,Empresas!$I$7:$CB$92,G384,0),Tablas!$A$13:$B$14,2,0)</f>
        <v>No</v>
      </c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 t="str">
        <f>VLOOKUP(D384,Empresas!$D$7:$CF$91,81,0)</f>
        <v>C</v>
      </c>
      <c r="W384" s="78" t="str">
        <f>VLOOKUP(D384,Empresas!$D$7:$M$91,10,0)</f>
        <v>Mype</v>
      </c>
      <c r="X384" s="69" t="str">
        <f t="shared" si="53"/>
        <v>SI</v>
      </c>
      <c r="Y384" s="153" t="str">
        <f t="shared" si="54"/>
        <v>No aplica</v>
      </c>
      <c r="Z384" s="147">
        <f>IF(Y384="No aplica",0,IF(I384="no",0,IF(I384="No aplica",0,IF(I384="Si",1,IF(I384="Fisico",1,IF(I384="Electronico",2,VLOOKUP(C384&amp;"|"&amp;B384&amp;"|"&amp;D384,Empresas!$C$6:$CC$92,G384+6+1,0)))))))</f>
        <v>0</v>
      </c>
      <c r="AA384" s="147">
        <f>IF(AND($I384="Si",J384=1),1,IF(AND($I384="Fisico",J384=1),1,IF(AND(J384=1,$I384="Electronico"),2,IF(J384=1,VLOOKUP($C384&amp;"|"&amp;$B384&amp;"|"&amp;$D384,Empresas!$C$6:$CC$92,$G384+6+1,0),0))))</f>
        <v>0</v>
      </c>
      <c r="AB384" s="147">
        <f>IF(AND($I384="Si",K384=1),1,IF(AND($I384="Fisico",K384=1),1,IF(AND(K384=1,$I384="Electronico"),2,IF(K384=1,VLOOKUP($C384&amp;"|"&amp;$B384&amp;"|"&amp;$D384,Empresas!$C$6:$CC$92,$G384+6+1,0),0))))</f>
        <v>0</v>
      </c>
      <c r="AC384" s="147">
        <f>IF(AND($I384="Si",L384=1),1,IF(AND($I384="Fisico",L384=1),1,IF(AND(L384=1,$I384="Electronico"),2,IF(L384=1,VLOOKUP($C384&amp;"|"&amp;$B384&amp;"|"&amp;$D384,Empresas!$C$6:$CC$92,$G384+6+1,0),0))))</f>
        <v>0</v>
      </c>
      <c r="AD384" s="147">
        <f>IF(AND($I384="Si",M384=1),1,IF(AND($I384="Fisico",M384=1),1,IF(AND(M384=1,$I384="Electronico"),2,IF(M384=1,VLOOKUP($C384&amp;"|"&amp;$B384&amp;"|"&amp;$D384,Empresas!$C$6:$CC$92,$G384+6+1,0),0))))</f>
        <v>0</v>
      </c>
      <c r="AE384" s="147">
        <f>IF(AND($I384="Si",N384=1),1,IF(AND($I384="Fisico",N384=1),1,IF(AND(N384=1,$I384="Electronico"),2,IF(N384=1,VLOOKUP($C384&amp;"|"&amp;$B384&amp;"|"&amp;$D384,Empresas!$C$6:$CC$92,$G384+6+1,0),0))))</f>
        <v>0</v>
      </c>
      <c r="AF384" s="147">
        <f>IF(AND($I384="Si",O384=1),1,IF(AND($I384="Fisico",O384=1),1,IF(AND(O384=1,$I384="Electronico"),2,IF(O384=1,VLOOKUP($C384&amp;"|"&amp;$B384&amp;"|"&amp;$D384,Empresas!$C$6:$CC$92,$G384+6+1,0),0))))</f>
        <v>0</v>
      </c>
      <c r="AG384" s="147">
        <f>IF(AND($I384="Si",P384=1),1,IF(AND($I384="Fisico",P384=1),1,IF(AND(P384=1,$I384="Electronico"),2,IF(P384=1,VLOOKUP($C384&amp;"|"&amp;$B384&amp;"|"&amp;$D384,Empresas!$C$6:$CC$92,$G384+6+1,0),0))))</f>
        <v>0</v>
      </c>
      <c r="AH384" s="147">
        <f>IF(AND($I384="Si",Q384=1),1,IF(AND($I384="Fisico",Q384=1),1,IF(AND(Q384=1,$I384="Electronico"),2,IF(Q384=1,VLOOKUP($C384&amp;"|"&amp;$B384&amp;"|"&amp;$D384,Empresas!$C$6:$CC$92,$G384+6+1,0),0))))</f>
        <v>0</v>
      </c>
      <c r="AI384" s="147">
        <f>IF(AND($I384="Si",R384=1),1,IF(AND($I384="Fisico",R384=1),1,IF(AND(R384=1,$I384="Electronico"),2,IF(R384=1,VLOOKUP($C384&amp;"|"&amp;$B384&amp;"|"&amp;$D384,Empresas!$C$6:$CC$92,$G384+6+1,0),0))))</f>
        <v>0</v>
      </c>
      <c r="AJ384" s="147">
        <f>IF(AND($I384="Si",S384=1),1,IF(AND($I384="Fisico",S384=1),1,IF(AND(S384=1,$I384="Electronico"),2,IF(S384=1,VLOOKUP($C384&amp;"|"&amp;$B384&amp;"|"&amp;$D384,Empresas!$C$6:$CC$92,$G384+6+1,0),0))))</f>
        <v>0</v>
      </c>
      <c r="AK384" s="147">
        <f>IF(AND($I384="Si",T384=1),1,IF(AND($I384="Fisico",T384=1),1,IF(AND(T384=1,$I384="Electronico"),2,IF(T384=1,VLOOKUP($C384&amp;"|"&amp;$B384&amp;"|"&amp;$D384,Empresas!$C$6:$CC$92,$G384+6+1,0),0))))</f>
        <v>0</v>
      </c>
      <c r="AL384" s="147">
        <f>IF(AND($I384="Si",U384=1),1,IF(AND($I384="Fisico",U384=1),1,IF(AND(U384=1,$I384="Electronico"),2,IF(U384=1,VLOOKUP($C384&amp;"|"&amp;$B384&amp;"|"&amp;$D384,Empresas!$C$6:$CC$92,$G384+6+1,0),0))))</f>
        <v>0</v>
      </c>
      <c r="AM384" s="149">
        <f t="shared" si="55"/>
        <v>0</v>
      </c>
      <c r="AN384" s="149">
        <f t="shared" si="56"/>
        <v>0</v>
      </c>
      <c r="AO384" s="152">
        <f t="shared" si="57"/>
        <v>0</v>
      </c>
    </row>
    <row r="385" spans="1:41" x14ac:dyDescent="0.25">
      <c r="A385" s="143" t="str">
        <f>VLOOKUP(D385,Empresas!$D$7:$F$91,3,0)</f>
        <v>Jose</v>
      </c>
      <c r="B385" s="144" t="str">
        <f>VLOOKUP(D385,Empresas!$D$7:$G$91,4,0)</f>
        <v xml:space="preserve">Rocio </v>
      </c>
      <c r="C385" s="144" t="s">
        <v>544</v>
      </c>
      <c r="D385" s="144" t="s">
        <v>16</v>
      </c>
      <c r="E385" s="144" t="str">
        <f>VLOOKUP(D385,Empresas!$D$7:$E$92,2,0)</f>
        <v>GRUPO FINANCORP S.A.C</v>
      </c>
      <c r="F385" s="144" t="s">
        <v>190</v>
      </c>
      <c r="G385" s="145">
        <f t="shared" si="62"/>
        <v>69</v>
      </c>
      <c r="H385" s="145" t="str">
        <f>VLOOKUP(D385,Empresas!$D$6:$L$92,7,0)</f>
        <v>Semestral</v>
      </c>
      <c r="I385" s="144" t="str">
        <f>VLOOKUP(VLOOKUP(D385&amp;"|"&amp;B385,Empresas!$I$7:$CB$92,G385,0),Tablas!$A$13:$B$14,2,0)</f>
        <v>No</v>
      </c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 t="str">
        <f>VLOOKUP(D385,Empresas!$D$7:$CF$91,81,0)</f>
        <v>C</v>
      </c>
      <c r="W385" s="78" t="str">
        <f>VLOOKUP(D385,Empresas!$D$7:$M$91,10,0)</f>
        <v>Mype</v>
      </c>
      <c r="X385" s="69" t="str">
        <f t="shared" si="53"/>
        <v>NO</v>
      </c>
      <c r="Y385" s="153" t="str">
        <f t="shared" si="54"/>
        <v>No aplica</v>
      </c>
      <c r="Z385" s="147">
        <f>IF(Y385="No aplica",0,IF(I385="no",0,IF(I385="No aplica",0,IF(I385="Si",1,IF(I385="Fisico",1,IF(I385="Electronico",2,VLOOKUP(C385&amp;"|"&amp;B385&amp;"|"&amp;D385,Empresas!$C$6:$CC$92,G385+6+1,0)))))))</f>
        <v>0</v>
      </c>
      <c r="AA385" s="147">
        <f>IF(AND($I385="Si",J385=1),1,IF(AND($I385="Fisico",J385=1),1,IF(AND(J385=1,$I385="Electronico"),2,IF(J385=1,VLOOKUP($C385&amp;"|"&amp;$B385&amp;"|"&amp;$D385,Empresas!$C$6:$CC$92,$G385+6+1,0),0))))</f>
        <v>0</v>
      </c>
      <c r="AB385" s="147">
        <f>IF(AND($I385="Si",K385=1),1,IF(AND($I385="Fisico",K385=1),1,IF(AND(K385=1,$I385="Electronico"),2,IF(K385=1,VLOOKUP($C385&amp;"|"&amp;$B385&amp;"|"&amp;$D385,Empresas!$C$6:$CC$92,$G385+6+1,0),0))))</f>
        <v>0</v>
      </c>
      <c r="AC385" s="147">
        <f>IF(AND($I385="Si",L385=1),1,IF(AND($I385="Fisico",L385=1),1,IF(AND(L385=1,$I385="Electronico"),2,IF(L385=1,VLOOKUP($C385&amp;"|"&amp;$B385&amp;"|"&amp;$D385,Empresas!$C$6:$CC$92,$G385+6+1,0),0))))</f>
        <v>0</v>
      </c>
      <c r="AD385" s="147">
        <f>IF(AND($I385="Si",M385=1),1,IF(AND($I385="Fisico",M385=1),1,IF(AND(M385=1,$I385="Electronico"),2,IF(M385=1,VLOOKUP($C385&amp;"|"&amp;$B385&amp;"|"&amp;$D385,Empresas!$C$6:$CC$92,$G385+6+1,0),0))))</f>
        <v>0</v>
      </c>
      <c r="AE385" s="147">
        <f>IF(AND($I385="Si",N385=1),1,IF(AND($I385="Fisico",N385=1),1,IF(AND(N385=1,$I385="Electronico"),2,IF(N385=1,VLOOKUP($C385&amp;"|"&amp;$B385&amp;"|"&amp;$D385,Empresas!$C$6:$CC$92,$G385+6+1,0),0))))</f>
        <v>0</v>
      </c>
      <c r="AF385" s="147">
        <f>IF(AND($I385="Si",O385=1),1,IF(AND($I385="Fisico",O385=1),1,IF(AND(O385=1,$I385="Electronico"),2,IF(O385=1,VLOOKUP($C385&amp;"|"&amp;$B385&amp;"|"&amp;$D385,Empresas!$C$6:$CC$92,$G385+6+1,0),0))))</f>
        <v>0</v>
      </c>
      <c r="AG385" s="147">
        <f>IF(AND($I385="Si",P385=1),1,IF(AND($I385="Fisico",P385=1),1,IF(AND(P385=1,$I385="Electronico"),2,IF(P385=1,VLOOKUP($C385&amp;"|"&amp;$B385&amp;"|"&amp;$D385,Empresas!$C$6:$CC$92,$G385+6+1,0),0))))</f>
        <v>0</v>
      </c>
      <c r="AH385" s="147">
        <f>IF(AND($I385="Si",Q385=1),1,IF(AND($I385="Fisico",Q385=1),1,IF(AND(Q385=1,$I385="Electronico"),2,IF(Q385=1,VLOOKUP($C385&amp;"|"&amp;$B385&amp;"|"&amp;$D385,Empresas!$C$6:$CC$92,$G385+6+1,0),0))))</f>
        <v>0</v>
      </c>
      <c r="AI385" s="147">
        <f>IF(AND($I385="Si",R385=1),1,IF(AND($I385="Fisico",R385=1),1,IF(AND(R385=1,$I385="Electronico"),2,IF(R385=1,VLOOKUP($C385&amp;"|"&amp;$B385&amp;"|"&amp;$D385,Empresas!$C$6:$CC$92,$G385+6+1,0),0))))</f>
        <v>0</v>
      </c>
      <c r="AJ385" s="147">
        <f>IF(AND($I385="Si",S385=1),1,IF(AND($I385="Fisico",S385=1),1,IF(AND(S385=1,$I385="Electronico"),2,IF(S385=1,VLOOKUP($C385&amp;"|"&amp;$B385&amp;"|"&amp;$D385,Empresas!$C$6:$CC$92,$G385+6+1,0),0))))</f>
        <v>0</v>
      </c>
      <c r="AK385" s="147">
        <f>IF(AND($I385="Si",T385=1),1,IF(AND($I385="Fisico",T385=1),1,IF(AND(T385=1,$I385="Electronico"),2,IF(T385=1,VLOOKUP($C385&amp;"|"&amp;$B385&amp;"|"&amp;$D385,Empresas!$C$6:$CC$92,$G385+6+1,0),0))))</f>
        <v>0</v>
      </c>
      <c r="AL385" s="147">
        <f>IF(AND($I385="Si",U385=1),1,IF(AND($I385="Fisico",U385=1),1,IF(AND(U385=1,$I385="Electronico"),2,IF(U385=1,VLOOKUP($C385&amp;"|"&amp;$B385&amp;"|"&amp;$D385,Empresas!$C$6:$CC$92,$G385+6+1,0),0))))</f>
        <v>0</v>
      </c>
      <c r="AM385" s="149">
        <f t="shared" si="55"/>
        <v>0</v>
      </c>
      <c r="AN385" s="149">
        <f t="shared" si="56"/>
        <v>0</v>
      </c>
      <c r="AO385" s="152">
        <f t="shared" si="57"/>
        <v>0</v>
      </c>
    </row>
    <row r="386" spans="1:41" x14ac:dyDescent="0.25">
      <c r="A386" s="143" t="str">
        <f>VLOOKUP(D386,Empresas!$D$7:$F$91,3,0)</f>
        <v>Jose</v>
      </c>
      <c r="B386" s="144" t="str">
        <f>VLOOKUP(D386,Empresas!$D$7:$G$91,4,0)</f>
        <v xml:space="preserve">Rocio </v>
      </c>
      <c r="C386" s="144" t="s">
        <v>544</v>
      </c>
      <c r="D386" s="144" t="s">
        <v>16</v>
      </c>
      <c r="E386" s="144" t="str">
        <f>VLOOKUP(D386,Empresas!$D$7:$E$92,2,0)</f>
        <v>GRUPO FINANCORP S.A.C</v>
      </c>
      <c r="F386" s="146" t="s">
        <v>191</v>
      </c>
      <c r="G386" s="145">
        <f t="shared" si="62"/>
        <v>70</v>
      </c>
      <c r="H386" s="145" t="str">
        <f>VLOOKUP(D386,Empresas!$D$6:$L$92,7,0)</f>
        <v>Semestral</v>
      </c>
      <c r="I386" s="144" t="str">
        <f>VLOOKUP(VLOOKUP(D386&amp;"|"&amp;B386,Empresas!$I$7:$CB$92,G386,0),Tablas!$A$13:$B$14,2,0)</f>
        <v>Si</v>
      </c>
      <c r="J386" s="78">
        <v>1</v>
      </c>
      <c r="K386" s="78">
        <v>1</v>
      </c>
      <c r="L386" s="78">
        <v>1</v>
      </c>
      <c r="M386" s="78">
        <v>1</v>
      </c>
      <c r="N386" s="78">
        <v>1</v>
      </c>
      <c r="O386" s="78">
        <v>1</v>
      </c>
      <c r="P386" s="78">
        <v>1</v>
      </c>
      <c r="Q386" s="78">
        <v>1</v>
      </c>
      <c r="R386" s="78"/>
      <c r="S386" s="78"/>
      <c r="T386" s="78"/>
      <c r="U386" s="78"/>
      <c r="V386" s="78" t="str">
        <f>VLOOKUP(D386,Empresas!$D$7:$CF$91,81,0)</f>
        <v>C</v>
      </c>
      <c r="W386" s="78" t="str">
        <f>VLOOKUP(D386,Empresas!$D$7:$M$91,10,0)</f>
        <v>Mype</v>
      </c>
      <c r="X386" s="69" t="str">
        <f t="shared" si="53"/>
        <v>NO</v>
      </c>
      <c r="Y386" s="153" t="str">
        <f t="shared" si="54"/>
        <v>Si aplica</v>
      </c>
      <c r="Z386" s="147">
        <f>IF(Y386="No aplica",0,IF(I386="no",0,IF(I386="No aplica",0,IF(I386="Si",1,IF(I386="Fisico",1,IF(I386="Electronico",2,VLOOKUP(C386&amp;"|"&amp;B386&amp;"|"&amp;D386,Empresas!$C$6:$CC$92,G386+6+1,0)))))))</f>
        <v>1</v>
      </c>
      <c r="AA386" s="147">
        <f>IF(AND($I386="Si",J386=1),1,IF(AND($I386="Fisico",J386=1),1,IF(AND(J386=1,$I386="Electronico"),2,IF(J386=1,VLOOKUP($C386&amp;"|"&amp;$B386&amp;"|"&amp;$D386,Empresas!$C$6:$CC$92,$G386+6+1,0),0))))</f>
        <v>1</v>
      </c>
      <c r="AB386" s="147">
        <f>IF(AND($I386="Si",K386=1),1,IF(AND($I386="Fisico",K386=1),1,IF(AND(K386=1,$I386="Electronico"),2,IF(K386=1,VLOOKUP($C386&amp;"|"&amp;$B386&amp;"|"&amp;$D386,Empresas!$C$6:$CC$92,$G386+6+1,0),0))))</f>
        <v>1</v>
      </c>
      <c r="AC386" s="147">
        <f>IF(AND($I386="Si",L386=1),1,IF(AND($I386="Fisico",L386=1),1,IF(AND(L386=1,$I386="Electronico"),2,IF(L386=1,VLOOKUP($C386&amp;"|"&amp;$B386&amp;"|"&amp;$D386,Empresas!$C$6:$CC$92,$G386+6+1,0),0))))</f>
        <v>1</v>
      </c>
      <c r="AD386" s="147">
        <f>IF(AND($I386="Si",M386=1),1,IF(AND($I386="Fisico",M386=1),1,IF(AND(M386=1,$I386="Electronico"),2,IF(M386=1,VLOOKUP($C386&amp;"|"&amp;$B386&amp;"|"&amp;$D386,Empresas!$C$6:$CC$92,$G386+6+1,0),0))))</f>
        <v>1</v>
      </c>
      <c r="AE386" s="147">
        <f>IF(AND($I386="Si",N386=1),1,IF(AND($I386="Fisico",N386=1),1,IF(AND(N386=1,$I386="Electronico"),2,IF(N386=1,VLOOKUP($C386&amp;"|"&amp;$B386&amp;"|"&amp;$D386,Empresas!$C$6:$CC$92,$G386+6+1,0),0))))</f>
        <v>1</v>
      </c>
      <c r="AF386" s="147">
        <f>IF(AND($I386="Si",O386=1),1,IF(AND($I386="Fisico",O386=1),1,IF(AND(O386=1,$I386="Electronico"),2,IF(O386=1,VLOOKUP($C386&amp;"|"&amp;$B386&amp;"|"&amp;$D386,Empresas!$C$6:$CC$92,$G386+6+1,0),0))))</f>
        <v>1</v>
      </c>
      <c r="AG386" s="147">
        <f>IF(AND($I386="Si",P386=1),1,IF(AND($I386="Fisico",P386=1),1,IF(AND(P386=1,$I386="Electronico"),2,IF(P386=1,VLOOKUP($C386&amp;"|"&amp;$B386&amp;"|"&amp;$D386,Empresas!$C$6:$CC$92,$G386+6+1,0),0))))</f>
        <v>1</v>
      </c>
      <c r="AH386" s="147">
        <f>IF(AND($I386="Si",Q386=1),1,IF(AND($I386="Fisico",Q386=1),1,IF(AND(Q386=1,$I386="Electronico"),2,IF(Q386=1,VLOOKUP($C386&amp;"|"&amp;$B386&amp;"|"&amp;$D386,Empresas!$C$6:$CC$92,$G386+6+1,0),0))))</f>
        <v>1</v>
      </c>
      <c r="AI386" s="147">
        <f>IF(AND($I386="Si",R386=1),1,IF(AND($I386="Fisico",R386=1),1,IF(AND(R386=1,$I386="Electronico"),2,IF(R386=1,VLOOKUP($C386&amp;"|"&amp;$B386&amp;"|"&amp;$D386,Empresas!$C$6:$CC$92,$G386+6+1,0),0))))</f>
        <v>0</v>
      </c>
      <c r="AJ386" s="147">
        <f>IF(AND($I386="Si",S386=1),1,IF(AND($I386="Fisico",S386=1),1,IF(AND(S386=1,$I386="Electronico"),2,IF(S386=1,VLOOKUP($C386&amp;"|"&amp;$B386&amp;"|"&amp;$D386,Empresas!$C$6:$CC$92,$G386+6+1,0),0))))</f>
        <v>0</v>
      </c>
      <c r="AK386" s="147">
        <f>IF(AND($I386="Si",T386=1),1,IF(AND($I386="Fisico",T386=1),1,IF(AND(T386=1,$I386="Electronico"),2,IF(T386=1,VLOOKUP($C386&amp;"|"&amp;$B386&amp;"|"&amp;$D386,Empresas!$C$6:$CC$92,$G386+6+1,0),0))))</f>
        <v>0</v>
      </c>
      <c r="AL386" s="147">
        <f>IF(AND($I386="Si",U386=1),1,IF(AND($I386="Fisico",U386=1),1,IF(AND(U386=1,$I386="Electronico"),2,IF(U386=1,VLOOKUP($C386&amp;"|"&amp;$B386&amp;"|"&amp;$D386,Empresas!$C$6:$CC$92,$G386+6+1,0),0))))</f>
        <v>0</v>
      </c>
      <c r="AM386" s="149">
        <f t="shared" si="55"/>
        <v>8</v>
      </c>
      <c r="AN386" s="149">
        <f t="shared" si="56"/>
        <v>8</v>
      </c>
      <c r="AO386" s="152">
        <f t="shared" si="57"/>
        <v>1</v>
      </c>
    </row>
    <row r="387" spans="1:41" x14ac:dyDescent="0.25">
      <c r="A387" s="143" t="str">
        <f>VLOOKUP(D387,Empresas!$D$7:$F$91,3,0)</f>
        <v>Jose</v>
      </c>
      <c r="B387" s="144" t="str">
        <f>VLOOKUP(D387,Empresas!$D$7:$G$91,4,0)</f>
        <v xml:space="preserve">Rocio </v>
      </c>
      <c r="C387" s="144" t="s">
        <v>544</v>
      </c>
      <c r="D387" s="144" t="s">
        <v>16</v>
      </c>
      <c r="E387" s="144" t="str">
        <f>VLOOKUP(D387,Empresas!$D$7:$E$92,2,0)</f>
        <v>GRUPO FINANCORP S.A.C</v>
      </c>
      <c r="F387" s="144" t="s">
        <v>192</v>
      </c>
      <c r="G387" s="145">
        <f t="shared" si="62"/>
        <v>71</v>
      </c>
      <c r="H387" s="145" t="str">
        <f>VLOOKUP(D387,Empresas!$D$6:$L$92,7,0)</f>
        <v>Semestral</v>
      </c>
      <c r="I387" s="144" t="str">
        <f>VLOOKUP(VLOOKUP(D387&amp;"|"&amp;B387,Empresas!$I$7:$CB$92,G387,0),Tablas!$A$13:$B$14,2,0)</f>
        <v>No</v>
      </c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 t="str">
        <f>VLOOKUP(D387,Empresas!$D$7:$CF$91,81,0)</f>
        <v>C</v>
      </c>
      <c r="W387" s="78" t="str">
        <f>VLOOKUP(D387,Empresas!$D$7:$M$91,10,0)</f>
        <v>Mype</v>
      </c>
      <c r="X387" s="69" t="str">
        <f t="shared" si="53"/>
        <v>NO</v>
      </c>
      <c r="Y387" s="153" t="str">
        <f t="shared" si="54"/>
        <v>No aplica</v>
      </c>
      <c r="Z387" s="147">
        <f>IF(Y387="No aplica",0,IF(I387="no",0,IF(I387="No aplica",0,IF(I387="Si",1,IF(I387="Fisico",1,IF(I387="Electronico",2,VLOOKUP(C387&amp;"|"&amp;B387&amp;"|"&amp;D387,Empresas!$C$6:$CC$92,G387+6+1,0)))))))</f>
        <v>0</v>
      </c>
      <c r="AA387" s="147">
        <f>IF(AND($I387="Si",J387=1),1,IF(AND($I387="Fisico",J387=1),1,IF(AND(J387=1,$I387="Electronico"),2,IF(J387=1,VLOOKUP($C387&amp;"|"&amp;$B387&amp;"|"&amp;$D387,Empresas!$C$6:$CC$92,$G387+6+1,0),0))))</f>
        <v>0</v>
      </c>
      <c r="AB387" s="147">
        <f>IF(AND($I387="Si",K387=1),1,IF(AND($I387="Fisico",K387=1),1,IF(AND(K387=1,$I387="Electronico"),2,IF(K387=1,VLOOKUP($C387&amp;"|"&amp;$B387&amp;"|"&amp;$D387,Empresas!$C$6:$CC$92,$G387+6+1,0),0))))</f>
        <v>0</v>
      </c>
      <c r="AC387" s="147">
        <f>IF(AND($I387="Si",L387=1),1,IF(AND($I387="Fisico",L387=1),1,IF(AND(L387=1,$I387="Electronico"),2,IF(L387=1,VLOOKUP($C387&amp;"|"&amp;$B387&amp;"|"&amp;$D387,Empresas!$C$6:$CC$92,$G387+6+1,0),0))))</f>
        <v>0</v>
      </c>
      <c r="AD387" s="147">
        <f>IF(AND($I387="Si",M387=1),1,IF(AND($I387="Fisico",M387=1),1,IF(AND(M387=1,$I387="Electronico"),2,IF(M387=1,VLOOKUP($C387&amp;"|"&amp;$B387&amp;"|"&amp;$D387,Empresas!$C$6:$CC$92,$G387+6+1,0),0))))</f>
        <v>0</v>
      </c>
      <c r="AE387" s="147">
        <f>IF(AND($I387="Si",N387=1),1,IF(AND($I387="Fisico",N387=1),1,IF(AND(N387=1,$I387="Electronico"),2,IF(N387=1,VLOOKUP($C387&amp;"|"&amp;$B387&amp;"|"&amp;$D387,Empresas!$C$6:$CC$92,$G387+6+1,0),0))))</f>
        <v>0</v>
      </c>
      <c r="AF387" s="147">
        <f>IF(AND($I387="Si",O387=1),1,IF(AND($I387="Fisico",O387=1),1,IF(AND(O387=1,$I387="Electronico"),2,IF(O387=1,VLOOKUP($C387&amp;"|"&amp;$B387&amp;"|"&amp;$D387,Empresas!$C$6:$CC$92,$G387+6+1,0),0))))</f>
        <v>0</v>
      </c>
      <c r="AG387" s="147">
        <f>IF(AND($I387="Si",P387=1),1,IF(AND($I387="Fisico",P387=1),1,IF(AND(P387=1,$I387="Electronico"),2,IF(P387=1,VLOOKUP($C387&amp;"|"&amp;$B387&amp;"|"&amp;$D387,Empresas!$C$6:$CC$92,$G387+6+1,0),0))))</f>
        <v>0</v>
      </c>
      <c r="AH387" s="147">
        <f>IF(AND($I387="Si",Q387=1),1,IF(AND($I387="Fisico",Q387=1),1,IF(AND(Q387=1,$I387="Electronico"),2,IF(Q387=1,VLOOKUP($C387&amp;"|"&amp;$B387&amp;"|"&amp;$D387,Empresas!$C$6:$CC$92,$G387+6+1,0),0))))</f>
        <v>0</v>
      </c>
      <c r="AI387" s="147">
        <f>IF(AND($I387="Si",R387=1),1,IF(AND($I387="Fisico",R387=1),1,IF(AND(R387=1,$I387="Electronico"),2,IF(R387=1,VLOOKUP($C387&amp;"|"&amp;$B387&amp;"|"&amp;$D387,Empresas!$C$6:$CC$92,$G387+6+1,0),0))))</f>
        <v>0</v>
      </c>
      <c r="AJ387" s="147">
        <f>IF(AND($I387="Si",S387=1),1,IF(AND($I387="Fisico",S387=1),1,IF(AND(S387=1,$I387="Electronico"),2,IF(S387=1,VLOOKUP($C387&amp;"|"&amp;$B387&amp;"|"&amp;$D387,Empresas!$C$6:$CC$92,$G387+6+1,0),0))))</f>
        <v>0</v>
      </c>
      <c r="AK387" s="147">
        <f>IF(AND($I387="Si",T387=1),1,IF(AND($I387="Fisico",T387=1),1,IF(AND(T387=1,$I387="Electronico"),2,IF(T387=1,VLOOKUP($C387&amp;"|"&amp;$B387&amp;"|"&amp;$D387,Empresas!$C$6:$CC$92,$G387+6+1,0),0))))</f>
        <v>0</v>
      </c>
      <c r="AL387" s="147">
        <f>IF(AND($I387="Si",U387=1),1,IF(AND($I387="Fisico",U387=1),1,IF(AND(U387=1,$I387="Electronico"),2,IF(U387=1,VLOOKUP($C387&amp;"|"&amp;$B387&amp;"|"&amp;$D387,Empresas!$C$6:$CC$92,$G387+6+1,0),0))))</f>
        <v>0</v>
      </c>
      <c r="AM387" s="149">
        <f t="shared" si="55"/>
        <v>0</v>
      </c>
      <c r="AN387" s="149">
        <f t="shared" si="56"/>
        <v>0</v>
      </c>
      <c r="AO387" s="152">
        <f t="shared" si="57"/>
        <v>0</v>
      </c>
    </row>
    <row r="388" spans="1:41" x14ac:dyDescent="0.25">
      <c r="A388" s="137" t="str">
        <f>VLOOKUP(D388,Empresas!$D$7:$F$91,3,0)</f>
        <v>Omar</v>
      </c>
      <c r="B388" s="138" t="str">
        <f>VLOOKUP(D388,Empresas!$D$7:$G$91,4,0)</f>
        <v>Kheilly</v>
      </c>
      <c r="C388" s="138" t="s">
        <v>544</v>
      </c>
      <c r="D388" s="138" t="s">
        <v>91</v>
      </c>
      <c r="E388" s="138" t="str">
        <f>VLOOKUP(D388,Empresas!$D$7:$E$92,2,0)</f>
        <v>INDUSTRIA 04 S.A.C.</v>
      </c>
      <c r="F388" s="138" t="s">
        <v>158</v>
      </c>
      <c r="G388" s="139">
        <f>+Empresas!$O$2</f>
        <v>7</v>
      </c>
      <c r="H388" s="139" t="str">
        <f>VLOOKUP(D388,Empresas!$D$6:$L$92,7,0)</f>
        <v>Mensual</v>
      </c>
      <c r="I388" s="138" t="str">
        <f>VLOOKUP(VLOOKUP(D388&amp;"|"&amp;B388,Empresas!$I$7:$CB$92,G388,0),Tablas!$A$3:$B$5,2,0)</f>
        <v>Solo analisis</v>
      </c>
      <c r="J388" s="78">
        <v>1</v>
      </c>
      <c r="K388" s="78">
        <v>1</v>
      </c>
      <c r="L388" s="78">
        <v>1</v>
      </c>
      <c r="M388" s="78">
        <v>1</v>
      </c>
      <c r="N388" s="78">
        <v>1</v>
      </c>
      <c r="O388" s="78">
        <v>1</v>
      </c>
      <c r="P388" s="78">
        <v>1</v>
      </c>
      <c r="Q388" s="78">
        <v>2</v>
      </c>
      <c r="R388" s="78"/>
      <c r="S388" s="78"/>
      <c r="T388" s="78"/>
      <c r="U388" s="78"/>
      <c r="V388" s="78" t="str">
        <f>VLOOKUP(D388,Empresas!$D$7:$CF$91,81,0)</f>
        <v>A</v>
      </c>
      <c r="W388" s="78" t="str">
        <f>VLOOKUP(D388,Empresas!$D$7:$M$91,10,0)</f>
        <v>Mype</v>
      </c>
      <c r="X388" s="69" t="str">
        <f t="shared" ref="X388:X451" si="63">IF(OR(LEFT(F388,5)="02.06",LEFT(F388,5)="02.08",LEFT(F388,5)="02.09",LEFT(F388,5)="02.10",LEFT(F388,5)="02.11",LEFT(F388,5)="03.08",LEFT(F388,5)="03.09",LEFT(F388,5)="03.10"),"NO","SI")</f>
        <v>SI</v>
      </c>
      <c r="Y388" s="153" t="str">
        <f t="shared" ref="Y388:Y451" si="64">IF(SUM(J388:U388)=0,"No aplica","Si aplica")</f>
        <v>Si aplica</v>
      </c>
      <c r="Z388" s="147">
        <f>IF(Y388="No aplica",0,IF(I388="no",0,IF(I388="No aplica",0,IF(I388="Si",1,IF(I388="Fisico",1,IF(I388="Electronico",2,VLOOKUP(C388&amp;"|"&amp;B388&amp;"|"&amp;D388,Empresas!$C$6:$CC$92,G388+6+1,0)))))))</f>
        <v>0.5</v>
      </c>
      <c r="AA388" s="147">
        <f>IF(AND($I388="Si",J388=1),1,IF(AND($I388="Fisico",J388=1),1,IF(AND(J388=1,$I388="Electronico"),2,IF(J388=1,VLOOKUP($C388&amp;"|"&amp;$B388&amp;"|"&amp;$D388,Empresas!$C$6:$CC$92,$G388+6+1,0),0))))</f>
        <v>0.5</v>
      </c>
      <c r="AB388" s="147">
        <f>IF(AND($I388="Si",K388=1),1,IF(AND($I388="Fisico",K388=1),1,IF(AND(K388=1,$I388="Electronico"),2,IF(K388=1,VLOOKUP($C388&amp;"|"&amp;$B388&amp;"|"&amp;$D388,Empresas!$C$6:$CC$92,$G388+6+1,0),0))))</f>
        <v>0.5</v>
      </c>
      <c r="AC388" s="147">
        <f>IF(AND($I388="Si",L388=1),1,IF(AND($I388="Fisico",L388=1),1,IF(AND(L388=1,$I388="Electronico"),2,IF(L388=1,VLOOKUP($C388&amp;"|"&amp;$B388&amp;"|"&amp;$D388,Empresas!$C$6:$CC$92,$G388+6+1,0),0))))</f>
        <v>0.5</v>
      </c>
      <c r="AD388" s="147">
        <f>IF(AND($I388="Si",M388=1),1,IF(AND($I388="Fisico",M388=1),1,IF(AND(M388=1,$I388="Electronico"),2,IF(M388=1,VLOOKUP($C388&amp;"|"&amp;$B388&amp;"|"&amp;$D388,Empresas!$C$6:$CC$92,$G388+6+1,0),0))))</f>
        <v>0.5</v>
      </c>
      <c r="AE388" s="147">
        <f>IF(AND($I388="Si",N388=1),1,IF(AND($I388="Fisico",N388=1),1,IF(AND(N388=1,$I388="Electronico"),2,IF(N388=1,VLOOKUP($C388&amp;"|"&amp;$B388&amp;"|"&amp;$D388,Empresas!$C$6:$CC$92,$G388+6+1,0),0))))</f>
        <v>0.5</v>
      </c>
      <c r="AF388" s="147">
        <f>IF(AND($I388="Si",O388=1),1,IF(AND($I388="Fisico",O388=1),1,IF(AND(O388=1,$I388="Electronico"),2,IF(O388=1,VLOOKUP($C388&amp;"|"&amp;$B388&amp;"|"&amp;$D388,Empresas!$C$6:$CC$92,$G388+6+1,0),0))))</f>
        <v>0.5</v>
      </c>
      <c r="AG388" s="147">
        <f>IF(AND($I388="Si",P388=1),1,IF(AND($I388="Fisico",P388=1),1,IF(AND(P388=1,$I388="Electronico"),2,IF(P388=1,VLOOKUP($C388&amp;"|"&amp;$B388&amp;"|"&amp;$D388,Empresas!$C$6:$CC$92,$G388+6+1,0),0))))</f>
        <v>0.5</v>
      </c>
      <c r="AH388" s="147">
        <f>IF(AND($I388="Si",Q388=1),1,IF(AND($I388="Fisico",Q388=1),1,IF(AND(Q388=1,$I388="Electronico"),2,IF(Q388=1,VLOOKUP($C388&amp;"|"&amp;$B388&amp;"|"&amp;$D388,Empresas!$C$6:$CC$92,$G388+6+1,0),0))))</f>
        <v>0</v>
      </c>
      <c r="AI388" s="147">
        <f>IF(AND($I388="Si",R388=1),1,IF(AND($I388="Fisico",R388=1),1,IF(AND(R388=1,$I388="Electronico"),2,IF(R388=1,VLOOKUP($C388&amp;"|"&amp;$B388&amp;"|"&amp;$D388,Empresas!$C$6:$CC$92,$G388+6+1,0),0))))</f>
        <v>0</v>
      </c>
      <c r="AJ388" s="147">
        <f>IF(AND($I388="Si",S388=1),1,IF(AND($I388="Fisico",S388=1),1,IF(AND(S388=1,$I388="Electronico"),2,IF(S388=1,VLOOKUP($C388&amp;"|"&amp;$B388&amp;"|"&amp;$D388,Empresas!$C$6:$CC$92,$G388+6+1,0),0))))</f>
        <v>0</v>
      </c>
      <c r="AK388" s="147">
        <f>IF(AND($I388="Si",T388=1),1,IF(AND($I388="Fisico",T388=1),1,IF(AND(T388=1,$I388="Electronico"),2,IF(T388=1,VLOOKUP($C388&amp;"|"&amp;$B388&amp;"|"&amp;$D388,Empresas!$C$6:$CC$92,$G388+6+1,0),0))))</f>
        <v>0</v>
      </c>
      <c r="AL388" s="147">
        <f>IF(AND($I388="Si",U388=1),1,IF(AND($I388="Fisico",U388=1),1,IF(AND(U388=1,$I388="Electronico"),2,IF(U388=1,VLOOKUP($C388&amp;"|"&amp;$B388&amp;"|"&amp;$D388,Empresas!$C$6:$CC$92,$G388+6+1,0),0))))</f>
        <v>0</v>
      </c>
      <c r="AM388" s="149">
        <f t="shared" ref="AM388:AM451" si="65">SUM(AA388:AL388)</f>
        <v>3.5</v>
      </c>
      <c r="AN388" s="149">
        <f t="shared" ref="AN388:AN451" si="66">Z388*RIGHT($AM$2,2)*1</f>
        <v>4</v>
      </c>
      <c r="AO388" s="152">
        <f t="shared" ref="AO388:AO451" si="67">IFERROR(AM388/AN388,0)</f>
        <v>0.875</v>
      </c>
    </row>
    <row r="389" spans="1:41" x14ac:dyDescent="0.25">
      <c r="A389" s="137" t="str">
        <f>VLOOKUP(D389,Empresas!$D$7:$F$91,3,0)</f>
        <v>Omar</v>
      </c>
      <c r="B389" s="138" t="str">
        <f>VLOOKUP(D389,Empresas!$D$7:$G$91,4,0)</f>
        <v>Kheilly</v>
      </c>
      <c r="C389" s="138" t="s">
        <v>544</v>
      </c>
      <c r="D389" s="138" t="s">
        <v>91</v>
      </c>
      <c r="E389" s="138" t="str">
        <f>VLOOKUP(D389,Empresas!$D$7:$E$92,2,0)</f>
        <v>INDUSTRIA 04 S.A.C.</v>
      </c>
      <c r="F389" s="138" t="s">
        <v>159</v>
      </c>
      <c r="G389" s="139">
        <f>+G388+3</f>
        <v>10</v>
      </c>
      <c r="H389" s="139" t="str">
        <f>VLOOKUP(D389,Empresas!$D$6:$L$92,7,0)</f>
        <v>Mensual</v>
      </c>
      <c r="I389" s="138" t="str">
        <f>VLOOKUP(VLOOKUP(D389&amp;"|"&amp;B389,Empresas!$I$7:$CB$92,G389,0),Tablas!$A$3:$B$5,2,0)</f>
        <v>Solo analisis</v>
      </c>
      <c r="J389" s="78">
        <v>1</v>
      </c>
      <c r="K389" s="78">
        <v>1</v>
      </c>
      <c r="L389" s="78">
        <v>1</v>
      </c>
      <c r="M389" s="78">
        <v>1</v>
      </c>
      <c r="N389" s="78">
        <v>1</v>
      </c>
      <c r="O389" s="78">
        <v>1</v>
      </c>
      <c r="P389" s="78">
        <v>1</v>
      </c>
      <c r="Q389" s="78">
        <v>2</v>
      </c>
      <c r="R389" s="78"/>
      <c r="S389" s="78"/>
      <c r="T389" s="78"/>
      <c r="U389" s="78"/>
      <c r="V389" s="78" t="str">
        <f>VLOOKUP(D389,Empresas!$D$7:$CF$91,81,0)</f>
        <v>A</v>
      </c>
      <c r="W389" s="78" t="str">
        <f>VLOOKUP(D389,Empresas!$D$7:$M$91,10,0)</f>
        <v>Mype</v>
      </c>
      <c r="X389" s="69" t="str">
        <f t="shared" si="63"/>
        <v>SI</v>
      </c>
      <c r="Y389" s="153" t="str">
        <f t="shared" si="64"/>
        <v>Si aplica</v>
      </c>
      <c r="Z389" s="147">
        <f>IF(Y389="No aplica",0,IF(I389="no",0,IF(I389="No aplica",0,IF(I389="Si",1,IF(I389="Fisico",1,IF(I389="Electronico",2,VLOOKUP(C389&amp;"|"&amp;B389&amp;"|"&amp;D389,Empresas!$C$6:$CC$92,G389+6+1,0)))))))</f>
        <v>1</v>
      </c>
      <c r="AA389" s="147">
        <f>IF(AND($I389="Si",J389=1),1,IF(AND($I389="Fisico",J389=1),1,IF(AND(J389=1,$I389="Electronico"),2,IF(J389=1,VLOOKUP($C389&amp;"|"&amp;$B389&amp;"|"&amp;$D389,Empresas!$C$6:$CC$92,$G389+6+1,0),0))))</f>
        <v>1</v>
      </c>
      <c r="AB389" s="147">
        <f>IF(AND($I389="Si",K389=1),1,IF(AND($I389="Fisico",K389=1),1,IF(AND(K389=1,$I389="Electronico"),2,IF(K389=1,VLOOKUP($C389&amp;"|"&amp;$B389&amp;"|"&amp;$D389,Empresas!$C$6:$CC$92,$G389+6+1,0),0))))</f>
        <v>1</v>
      </c>
      <c r="AC389" s="147">
        <f>IF(AND($I389="Si",L389=1),1,IF(AND($I389="Fisico",L389=1),1,IF(AND(L389=1,$I389="Electronico"),2,IF(L389=1,VLOOKUP($C389&amp;"|"&amp;$B389&amp;"|"&amp;$D389,Empresas!$C$6:$CC$92,$G389+6+1,0),0))))</f>
        <v>1</v>
      </c>
      <c r="AD389" s="147">
        <f>IF(AND($I389="Si",M389=1),1,IF(AND($I389="Fisico",M389=1),1,IF(AND(M389=1,$I389="Electronico"),2,IF(M389=1,VLOOKUP($C389&amp;"|"&amp;$B389&amp;"|"&amp;$D389,Empresas!$C$6:$CC$92,$G389+6+1,0),0))))</f>
        <v>1</v>
      </c>
      <c r="AE389" s="147">
        <f>IF(AND($I389="Si",N389=1),1,IF(AND($I389="Fisico",N389=1),1,IF(AND(N389=1,$I389="Electronico"),2,IF(N389=1,VLOOKUP($C389&amp;"|"&amp;$B389&amp;"|"&amp;$D389,Empresas!$C$6:$CC$92,$G389+6+1,0),0))))</f>
        <v>1</v>
      </c>
      <c r="AF389" s="147">
        <f>IF(AND($I389="Si",O389=1),1,IF(AND($I389="Fisico",O389=1),1,IF(AND(O389=1,$I389="Electronico"),2,IF(O389=1,VLOOKUP($C389&amp;"|"&amp;$B389&amp;"|"&amp;$D389,Empresas!$C$6:$CC$92,$G389+6+1,0),0))))</f>
        <v>1</v>
      </c>
      <c r="AG389" s="147">
        <f>IF(AND($I389="Si",P389=1),1,IF(AND($I389="Fisico",P389=1),1,IF(AND(P389=1,$I389="Electronico"),2,IF(P389=1,VLOOKUP($C389&amp;"|"&amp;$B389&amp;"|"&amp;$D389,Empresas!$C$6:$CC$92,$G389+6+1,0),0))))</f>
        <v>1</v>
      </c>
      <c r="AH389" s="147">
        <f>IF(AND($I389="Si",Q389=1),1,IF(AND($I389="Fisico",Q389=1),1,IF(AND(Q389=1,$I389="Electronico"),2,IF(Q389=1,VLOOKUP($C389&amp;"|"&amp;$B389&amp;"|"&amp;$D389,Empresas!$C$6:$CC$92,$G389+6+1,0),0))))</f>
        <v>0</v>
      </c>
      <c r="AI389" s="147">
        <f>IF(AND($I389="Si",R389=1),1,IF(AND($I389="Fisico",R389=1),1,IF(AND(R389=1,$I389="Electronico"),2,IF(R389=1,VLOOKUP($C389&amp;"|"&amp;$B389&amp;"|"&amp;$D389,Empresas!$C$6:$CC$92,$G389+6+1,0),0))))</f>
        <v>0</v>
      </c>
      <c r="AJ389" s="147">
        <f>IF(AND($I389="Si",S389=1),1,IF(AND($I389="Fisico",S389=1),1,IF(AND(S389=1,$I389="Electronico"),2,IF(S389=1,VLOOKUP($C389&amp;"|"&amp;$B389&amp;"|"&amp;$D389,Empresas!$C$6:$CC$92,$G389+6+1,0),0))))</f>
        <v>0</v>
      </c>
      <c r="AK389" s="147">
        <f>IF(AND($I389="Si",T389=1),1,IF(AND($I389="Fisico",T389=1),1,IF(AND(T389=1,$I389="Electronico"),2,IF(T389=1,VLOOKUP($C389&amp;"|"&amp;$B389&amp;"|"&amp;$D389,Empresas!$C$6:$CC$92,$G389+6+1,0),0))))</f>
        <v>0</v>
      </c>
      <c r="AL389" s="147">
        <f>IF(AND($I389="Si",U389=1),1,IF(AND($I389="Fisico",U389=1),1,IF(AND(U389=1,$I389="Electronico"),2,IF(U389=1,VLOOKUP($C389&amp;"|"&amp;$B389&amp;"|"&amp;$D389,Empresas!$C$6:$CC$92,$G389+6+1,0),0))))</f>
        <v>0</v>
      </c>
      <c r="AM389" s="149">
        <f t="shared" si="65"/>
        <v>7</v>
      </c>
      <c r="AN389" s="149">
        <f t="shared" si="66"/>
        <v>8</v>
      </c>
      <c r="AO389" s="152">
        <f t="shared" si="67"/>
        <v>0.875</v>
      </c>
    </row>
    <row r="390" spans="1:41" x14ac:dyDescent="0.25">
      <c r="A390" s="137" t="str">
        <f>VLOOKUP(D390,Empresas!$D$7:$F$91,3,0)</f>
        <v>Omar</v>
      </c>
      <c r="B390" s="138" t="str">
        <f>VLOOKUP(D390,Empresas!$D$7:$G$91,4,0)</f>
        <v>Kheilly</v>
      </c>
      <c r="C390" s="138" t="s">
        <v>544</v>
      </c>
      <c r="D390" s="138" t="s">
        <v>91</v>
      </c>
      <c r="E390" s="138" t="str">
        <f>VLOOKUP(D390,Empresas!$D$7:$E$92,2,0)</f>
        <v>INDUSTRIA 04 S.A.C.</v>
      </c>
      <c r="F390" s="138" t="s">
        <v>160</v>
      </c>
      <c r="G390" s="139">
        <f t="shared" ref="G390:G401" si="68">+G389+3</f>
        <v>13</v>
      </c>
      <c r="H390" s="139" t="str">
        <f>VLOOKUP(D390,Empresas!$D$6:$L$92,7,0)</f>
        <v>Mensual</v>
      </c>
      <c r="I390" s="138" t="str">
        <f>VLOOKUP(VLOOKUP(D390&amp;"|"&amp;B390,Empresas!$I$7:$CB$92,G390,0),Tablas!$A$3:$B$5,2,0)</f>
        <v>Solo analisis</v>
      </c>
      <c r="J390" s="78">
        <v>1</v>
      </c>
      <c r="K390" s="78">
        <v>1</v>
      </c>
      <c r="L390" s="78">
        <v>1</v>
      </c>
      <c r="M390" s="78">
        <v>1</v>
      </c>
      <c r="N390" s="78">
        <v>1</v>
      </c>
      <c r="O390" s="78">
        <v>1</v>
      </c>
      <c r="P390" s="78">
        <v>1</v>
      </c>
      <c r="Q390" s="78">
        <v>2</v>
      </c>
      <c r="R390" s="78"/>
      <c r="S390" s="78"/>
      <c r="T390" s="78"/>
      <c r="U390" s="78"/>
      <c r="V390" s="78" t="str">
        <f>VLOOKUP(D390,Empresas!$D$7:$CF$91,81,0)</f>
        <v>A</v>
      </c>
      <c r="W390" s="78" t="str">
        <f>VLOOKUP(D390,Empresas!$D$7:$M$91,10,0)</f>
        <v>Mype</v>
      </c>
      <c r="X390" s="69" t="str">
        <f t="shared" si="63"/>
        <v>SI</v>
      </c>
      <c r="Y390" s="153" t="str">
        <f t="shared" si="64"/>
        <v>Si aplica</v>
      </c>
      <c r="Z390" s="147">
        <f>IF(Y390="No aplica",0,IF(I390="no",0,IF(I390="No aplica",0,IF(I390="Si",1,IF(I390="Fisico",1,IF(I390="Electronico",2,VLOOKUP(C390&amp;"|"&amp;B390&amp;"|"&amp;D390,Empresas!$C$6:$CC$92,G390+6+1,0)))))))</f>
        <v>1</v>
      </c>
      <c r="AA390" s="147">
        <f>IF(AND($I390="Si",J390=1),1,IF(AND($I390="Fisico",J390=1),1,IF(AND(J390=1,$I390="Electronico"),2,IF(J390=1,VLOOKUP($C390&amp;"|"&amp;$B390&amp;"|"&amp;$D390,Empresas!$C$6:$CC$92,$G390+6+1,0),0))))</f>
        <v>1</v>
      </c>
      <c r="AB390" s="147">
        <f>IF(AND($I390="Si",K390=1),1,IF(AND($I390="Fisico",K390=1),1,IF(AND(K390=1,$I390="Electronico"),2,IF(K390=1,VLOOKUP($C390&amp;"|"&amp;$B390&amp;"|"&amp;$D390,Empresas!$C$6:$CC$92,$G390+6+1,0),0))))</f>
        <v>1</v>
      </c>
      <c r="AC390" s="147">
        <f>IF(AND($I390="Si",L390=1),1,IF(AND($I390="Fisico",L390=1),1,IF(AND(L390=1,$I390="Electronico"),2,IF(L390=1,VLOOKUP($C390&amp;"|"&amp;$B390&amp;"|"&amp;$D390,Empresas!$C$6:$CC$92,$G390+6+1,0),0))))</f>
        <v>1</v>
      </c>
      <c r="AD390" s="147">
        <f>IF(AND($I390="Si",M390=1),1,IF(AND($I390="Fisico",M390=1),1,IF(AND(M390=1,$I390="Electronico"),2,IF(M390=1,VLOOKUP($C390&amp;"|"&amp;$B390&amp;"|"&amp;$D390,Empresas!$C$6:$CC$92,$G390+6+1,0),0))))</f>
        <v>1</v>
      </c>
      <c r="AE390" s="147">
        <f>IF(AND($I390="Si",N390=1),1,IF(AND($I390="Fisico",N390=1),1,IF(AND(N390=1,$I390="Electronico"),2,IF(N390=1,VLOOKUP($C390&amp;"|"&amp;$B390&amp;"|"&amp;$D390,Empresas!$C$6:$CC$92,$G390+6+1,0),0))))</f>
        <v>1</v>
      </c>
      <c r="AF390" s="147">
        <f>IF(AND($I390="Si",O390=1),1,IF(AND($I390="Fisico",O390=1),1,IF(AND(O390=1,$I390="Electronico"),2,IF(O390=1,VLOOKUP($C390&amp;"|"&amp;$B390&amp;"|"&amp;$D390,Empresas!$C$6:$CC$92,$G390+6+1,0),0))))</f>
        <v>1</v>
      </c>
      <c r="AG390" s="147">
        <f>IF(AND($I390="Si",P390=1),1,IF(AND($I390="Fisico",P390=1),1,IF(AND(P390=1,$I390="Electronico"),2,IF(P390=1,VLOOKUP($C390&amp;"|"&amp;$B390&amp;"|"&amp;$D390,Empresas!$C$6:$CC$92,$G390+6+1,0),0))))</f>
        <v>1</v>
      </c>
      <c r="AH390" s="147">
        <f>IF(AND($I390="Si",Q390=1),1,IF(AND($I390="Fisico",Q390=1),1,IF(AND(Q390=1,$I390="Electronico"),2,IF(Q390=1,VLOOKUP($C390&amp;"|"&amp;$B390&amp;"|"&amp;$D390,Empresas!$C$6:$CC$92,$G390+6+1,0),0))))</f>
        <v>0</v>
      </c>
      <c r="AI390" s="147">
        <f>IF(AND($I390="Si",R390=1),1,IF(AND($I390="Fisico",R390=1),1,IF(AND(R390=1,$I390="Electronico"),2,IF(R390=1,VLOOKUP($C390&amp;"|"&amp;$B390&amp;"|"&amp;$D390,Empresas!$C$6:$CC$92,$G390+6+1,0),0))))</f>
        <v>0</v>
      </c>
      <c r="AJ390" s="147">
        <f>IF(AND($I390="Si",S390=1),1,IF(AND($I390="Fisico",S390=1),1,IF(AND(S390=1,$I390="Electronico"),2,IF(S390=1,VLOOKUP($C390&amp;"|"&amp;$B390&amp;"|"&amp;$D390,Empresas!$C$6:$CC$92,$G390+6+1,0),0))))</f>
        <v>0</v>
      </c>
      <c r="AK390" s="147">
        <f>IF(AND($I390="Si",T390=1),1,IF(AND($I390="Fisico",T390=1),1,IF(AND(T390=1,$I390="Electronico"),2,IF(T390=1,VLOOKUP($C390&amp;"|"&amp;$B390&amp;"|"&amp;$D390,Empresas!$C$6:$CC$92,$G390+6+1,0),0))))</f>
        <v>0</v>
      </c>
      <c r="AL390" s="147">
        <f>IF(AND($I390="Si",U390=1),1,IF(AND($I390="Fisico",U390=1),1,IF(AND(U390=1,$I390="Electronico"),2,IF(U390=1,VLOOKUP($C390&amp;"|"&amp;$B390&amp;"|"&amp;$D390,Empresas!$C$6:$CC$92,$G390+6+1,0),0))))</f>
        <v>0</v>
      </c>
      <c r="AM390" s="149">
        <f t="shared" si="65"/>
        <v>7</v>
      </c>
      <c r="AN390" s="149">
        <f t="shared" si="66"/>
        <v>8</v>
      </c>
      <c r="AO390" s="152">
        <f t="shared" si="67"/>
        <v>0.875</v>
      </c>
    </row>
    <row r="391" spans="1:41" x14ac:dyDescent="0.25">
      <c r="A391" s="137" t="str">
        <f>VLOOKUP(D391,Empresas!$D$7:$F$91,3,0)</f>
        <v>Omar</v>
      </c>
      <c r="B391" s="138" t="str">
        <f>VLOOKUP(D391,Empresas!$D$7:$G$91,4,0)</f>
        <v>Kheilly</v>
      </c>
      <c r="C391" s="138" t="s">
        <v>544</v>
      </c>
      <c r="D391" s="138" t="s">
        <v>91</v>
      </c>
      <c r="E391" s="138" t="str">
        <f>VLOOKUP(D391,Empresas!$D$7:$E$92,2,0)</f>
        <v>INDUSTRIA 04 S.A.C.</v>
      </c>
      <c r="F391" s="138" t="s">
        <v>161</v>
      </c>
      <c r="G391" s="139">
        <f t="shared" si="68"/>
        <v>16</v>
      </c>
      <c r="H391" s="139" t="str">
        <f>VLOOKUP(D391,Empresas!$D$6:$L$92,7,0)</f>
        <v>Mensual</v>
      </c>
      <c r="I391" s="138" t="str">
        <f>VLOOKUP(VLOOKUP(D391&amp;"|"&amp;B391,Empresas!$I$7:$CB$92,G391,0),Tablas!$A$3:$B$5,2,0)</f>
        <v>No aplica</v>
      </c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 t="str">
        <f>VLOOKUP(D391,Empresas!$D$7:$CF$91,81,0)</f>
        <v>A</v>
      </c>
      <c r="W391" s="78" t="str">
        <f>VLOOKUP(D391,Empresas!$D$7:$M$91,10,0)</f>
        <v>Mype</v>
      </c>
      <c r="X391" s="69" t="str">
        <f t="shared" si="63"/>
        <v>SI</v>
      </c>
      <c r="Y391" s="153" t="str">
        <f t="shared" si="64"/>
        <v>No aplica</v>
      </c>
      <c r="Z391" s="147">
        <f>IF(Y391="No aplica",0,IF(I391="no",0,IF(I391="No aplica",0,IF(I391="Si",1,IF(I391="Fisico",1,IF(I391="Electronico",2,VLOOKUP(C391&amp;"|"&amp;B391&amp;"|"&amp;D391,Empresas!$C$6:$CC$92,G391+6+1,0)))))))</f>
        <v>0</v>
      </c>
      <c r="AA391" s="147">
        <f>IF(AND($I391="Si",J391=1),1,IF(AND($I391="Fisico",J391=1),1,IF(AND(J391=1,$I391="Electronico"),2,IF(J391=1,VLOOKUP($C391&amp;"|"&amp;$B391&amp;"|"&amp;$D391,Empresas!$C$6:$CC$92,$G391+6+1,0),0))))</f>
        <v>0</v>
      </c>
      <c r="AB391" s="147">
        <f>IF(AND($I391="Si",K391=1),1,IF(AND($I391="Fisico",K391=1),1,IF(AND(K391=1,$I391="Electronico"),2,IF(K391=1,VLOOKUP($C391&amp;"|"&amp;$B391&amp;"|"&amp;$D391,Empresas!$C$6:$CC$92,$G391+6+1,0),0))))</f>
        <v>0</v>
      </c>
      <c r="AC391" s="147">
        <f>IF(AND($I391="Si",L391=1),1,IF(AND($I391="Fisico",L391=1),1,IF(AND(L391=1,$I391="Electronico"),2,IF(L391=1,VLOOKUP($C391&amp;"|"&amp;$B391&amp;"|"&amp;$D391,Empresas!$C$6:$CC$92,$G391+6+1,0),0))))</f>
        <v>0</v>
      </c>
      <c r="AD391" s="147">
        <f>IF(AND($I391="Si",M391=1),1,IF(AND($I391="Fisico",M391=1),1,IF(AND(M391=1,$I391="Electronico"),2,IF(M391=1,VLOOKUP($C391&amp;"|"&amp;$B391&amp;"|"&amp;$D391,Empresas!$C$6:$CC$92,$G391+6+1,0),0))))</f>
        <v>0</v>
      </c>
      <c r="AE391" s="147">
        <f>IF(AND($I391="Si",N391=1),1,IF(AND($I391="Fisico",N391=1),1,IF(AND(N391=1,$I391="Electronico"),2,IF(N391=1,VLOOKUP($C391&amp;"|"&amp;$B391&amp;"|"&amp;$D391,Empresas!$C$6:$CC$92,$G391+6+1,0),0))))</f>
        <v>0</v>
      </c>
      <c r="AF391" s="147">
        <f>IF(AND($I391="Si",O391=1),1,IF(AND($I391="Fisico",O391=1),1,IF(AND(O391=1,$I391="Electronico"),2,IF(O391=1,VLOOKUP($C391&amp;"|"&amp;$B391&amp;"|"&amp;$D391,Empresas!$C$6:$CC$92,$G391+6+1,0),0))))</f>
        <v>0</v>
      </c>
      <c r="AG391" s="147">
        <f>IF(AND($I391="Si",P391=1),1,IF(AND($I391="Fisico",P391=1),1,IF(AND(P391=1,$I391="Electronico"),2,IF(P391=1,VLOOKUP($C391&amp;"|"&amp;$B391&amp;"|"&amp;$D391,Empresas!$C$6:$CC$92,$G391+6+1,0),0))))</f>
        <v>0</v>
      </c>
      <c r="AH391" s="147">
        <f>IF(AND($I391="Si",Q391=1),1,IF(AND($I391="Fisico",Q391=1),1,IF(AND(Q391=1,$I391="Electronico"),2,IF(Q391=1,VLOOKUP($C391&amp;"|"&amp;$B391&amp;"|"&amp;$D391,Empresas!$C$6:$CC$92,$G391+6+1,0),0))))</f>
        <v>0</v>
      </c>
      <c r="AI391" s="147">
        <f>IF(AND($I391="Si",R391=1),1,IF(AND($I391="Fisico",R391=1),1,IF(AND(R391=1,$I391="Electronico"),2,IF(R391=1,VLOOKUP($C391&amp;"|"&amp;$B391&amp;"|"&amp;$D391,Empresas!$C$6:$CC$92,$G391+6+1,0),0))))</f>
        <v>0</v>
      </c>
      <c r="AJ391" s="147">
        <f>IF(AND($I391="Si",S391=1),1,IF(AND($I391="Fisico",S391=1),1,IF(AND(S391=1,$I391="Electronico"),2,IF(S391=1,VLOOKUP($C391&amp;"|"&amp;$B391&amp;"|"&amp;$D391,Empresas!$C$6:$CC$92,$G391+6+1,0),0))))</f>
        <v>0</v>
      </c>
      <c r="AK391" s="147">
        <f>IF(AND($I391="Si",T391=1),1,IF(AND($I391="Fisico",T391=1),1,IF(AND(T391=1,$I391="Electronico"),2,IF(T391=1,VLOOKUP($C391&amp;"|"&amp;$B391&amp;"|"&amp;$D391,Empresas!$C$6:$CC$92,$G391+6+1,0),0))))</f>
        <v>0</v>
      </c>
      <c r="AL391" s="147">
        <f>IF(AND($I391="Si",U391=1),1,IF(AND($I391="Fisico",U391=1),1,IF(AND(U391=1,$I391="Electronico"),2,IF(U391=1,VLOOKUP($C391&amp;"|"&amp;$B391&amp;"|"&amp;$D391,Empresas!$C$6:$CC$92,$G391+6+1,0),0))))</f>
        <v>0</v>
      </c>
      <c r="AM391" s="149">
        <f t="shared" si="65"/>
        <v>0</v>
      </c>
      <c r="AN391" s="149">
        <f t="shared" si="66"/>
        <v>0</v>
      </c>
      <c r="AO391" s="152">
        <f t="shared" si="67"/>
        <v>0</v>
      </c>
    </row>
    <row r="392" spans="1:41" x14ac:dyDescent="0.25">
      <c r="A392" s="137" t="str">
        <f>VLOOKUP(D392,Empresas!$D$7:$F$91,3,0)</f>
        <v>Omar</v>
      </c>
      <c r="B392" s="138" t="str">
        <f>VLOOKUP(D392,Empresas!$D$7:$G$91,4,0)</f>
        <v>Kheilly</v>
      </c>
      <c r="C392" s="138" t="s">
        <v>544</v>
      </c>
      <c r="D392" s="138" t="s">
        <v>91</v>
      </c>
      <c r="E392" s="138" t="str">
        <f>VLOOKUP(D392,Empresas!$D$7:$E$92,2,0)</f>
        <v>INDUSTRIA 04 S.A.C.</v>
      </c>
      <c r="F392" s="138" t="s">
        <v>162</v>
      </c>
      <c r="G392" s="139">
        <f t="shared" si="68"/>
        <v>19</v>
      </c>
      <c r="H392" s="139" t="str">
        <f>VLOOKUP(D392,Empresas!$D$6:$L$92,7,0)</f>
        <v>Mensual</v>
      </c>
      <c r="I392" s="138" t="str">
        <f>VLOOKUP(VLOOKUP(D392&amp;"|"&amp;B392,Empresas!$I$7:$CB$92,G392,0),Tablas!$A$3:$B$5,2,0)</f>
        <v>Registro y analisis</v>
      </c>
      <c r="J392" s="78">
        <v>1</v>
      </c>
      <c r="K392" s="78">
        <v>1</v>
      </c>
      <c r="L392" s="78">
        <v>1</v>
      </c>
      <c r="M392" s="78">
        <v>1</v>
      </c>
      <c r="N392" s="78">
        <v>1</v>
      </c>
      <c r="O392" s="78">
        <v>1</v>
      </c>
      <c r="P392" s="78">
        <v>1</v>
      </c>
      <c r="Q392" s="78">
        <v>2</v>
      </c>
      <c r="R392" s="78"/>
      <c r="S392" s="78"/>
      <c r="T392" s="78"/>
      <c r="U392" s="78"/>
      <c r="V392" s="78" t="str">
        <f>VLOOKUP(D392,Empresas!$D$7:$CF$91,81,0)</f>
        <v>A</v>
      </c>
      <c r="W392" s="78" t="str">
        <f>VLOOKUP(D392,Empresas!$D$7:$M$91,10,0)</f>
        <v>Mype</v>
      </c>
      <c r="X392" s="69" t="str">
        <f t="shared" si="63"/>
        <v>SI</v>
      </c>
      <c r="Y392" s="153" t="str">
        <f t="shared" si="64"/>
        <v>Si aplica</v>
      </c>
      <c r="Z392" s="147">
        <f>IF(Y392="No aplica",0,IF(I392="no",0,IF(I392="No aplica",0,IF(I392="Si",1,IF(I392="Fisico",1,IF(I392="Electronico",2,VLOOKUP(C392&amp;"|"&amp;B392&amp;"|"&amp;D392,Empresas!$C$6:$CC$92,G392+6+1,0)))))))</f>
        <v>1</v>
      </c>
      <c r="AA392" s="147">
        <f>IF(AND($I392="Si",J392=1),1,IF(AND($I392="Fisico",J392=1),1,IF(AND(J392=1,$I392="Electronico"),2,IF(J392=1,VLOOKUP($C392&amp;"|"&amp;$B392&amp;"|"&amp;$D392,Empresas!$C$6:$CC$92,$G392+6+1,0),0))))</f>
        <v>1</v>
      </c>
      <c r="AB392" s="147">
        <f>IF(AND($I392="Si",K392=1),1,IF(AND($I392="Fisico",K392=1),1,IF(AND(K392=1,$I392="Electronico"),2,IF(K392=1,VLOOKUP($C392&amp;"|"&amp;$B392&amp;"|"&amp;$D392,Empresas!$C$6:$CC$92,$G392+6+1,0),0))))</f>
        <v>1</v>
      </c>
      <c r="AC392" s="147">
        <f>IF(AND($I392="Si",L392=1),1,IF(AND($I392="Fisico",L392=1),1,IF(AND(L392=1,$I392="Electronico"),2,IF(L392=1,VLOOKUP($C392&amp;"|"&amp;$B392&amp;"|"&amp;$D392,Empresas!$C$6:$CC$92,$G392+6+1,0),0))))</f>
        <v>1</v>
      </c>
      <c r="AD392" s="147">
        <f>IF(AND($I392="Si",M392=1),1,IF(AND($I392="Fisico",M392=1),1,IF(AND(M392=1,$I392="Electronico"),2,IF(M392=1,VLOOKUP($C392&amp;"|"&amp;$B392&amp;"|"&amp;$D392,Empresas!$C$6:$CC$92,$G392+6+1,0),0))))</f>
        <v>1</v>
      </c>
      <c r="AE392" s="147">
        <f>IF(AND($I392="Si",N392=1),1,IF(AND($I392="Fisico",N392=1),1,IF(AND(N392=1,$I392="Electronico"),2,IF(N392=1,VLOOKUP($C392&amp;"|"&amp;$B392&amp;"|"&amp;$D392,Empresas!$C$6:$CC$92,$G392+6+1,0),0))))</f>
        <v>1</v>
      </c>
      <c r="AF392" s="147">
        <f>IF(AND($I392="Si",O392=1),1,IF(AND($I392="Fisico",O392=1),1,IF(AND(O392=1,$I392="Electronico"),2,IF(O392=1,VLOOKUP($C392&amp;"|"&amp;$B392&amp;"|"&amp;$D392,Empresas!$C$6:$CC$92,$G392+6+1,0),0))))</f>
        <v>1</v>
      </c>
      <c r="AG392" s="147">
        <f>IF(AND($I392="Si",P392=1),1,IF(AND($I392="Fisico",P392=1),1,IF(AND(P392=1,$I392="Electronico"),2,IF(P392=1,VLOOKUP($C392&amp;"|"&amp;$B392&amp;"|"&amp;$D392,Empresas!$C$6:$CC$92,$G392+6+1,0),0))))</f>
        <v>1</v>
      </c>
      <c r="AH392" s="147">
        <f>IF(AND($I392="Si",Q392=1),1,IF(AND($I392="Fisico",Q392=1),1,IF(AND(Q392=1,$I392="Electronico"),2,IF(Q392=1,VLOOKUP($C392&amp;"|"&amp;$B392&amp;"|"&amp;$D392,Empresas!$C$6:$CC$92,$G392+6+1,0),0))))</f>
        <v>0</v>
      </c>
      <c r="AI392" s="147">
        <f>IF(AND($I392="Si",R392=1),1,IF(AND($I392="Fisico",R392=1),1,IF(AND(R392=1,$I392="Electronico"),2,IF(R392=1,VLOOKUP($C392&amp;"|"&amp;$B392&amp;"|"&amp;$D392,Empresas!$C$6:$CC$92,$G392+6+1,0),0))))</f>
        <v>0</v>
      </c>
      <c r="AJ392" s="147">
        <f>IF(AND($I392="Si",S392=1),1,IF(AND($I392="Fisico",S392=1),1,IF(AND(S392=1,$I392="Electronico"),2,IF(S392=1,VLOOKUP($C392&amp;"|"&amp;$B392&amp;"|"&amp;$D392,Empresas!$C$6:$CC$92,$G392+6+1,0),0))))</f>
        <v>0</v>
      </c>
      <c r="AK392" s="147">
        <f>IF(AND($I392="Si",T392=1),1,IF(AND($I392="Fisico",T392=1),1,IF(AND(T392=1,$I392="Electronico"),2,IF(T392=1,VLOOKUP($C392&amp;"|"&amp;$B392&amp;"|"&amp;$D392,Empresas!$C$6:$CC$92,$G392+6+1,0),0))))</f>
        <v>0</v>
      </c>
      <c r="AL392" s="147">
        <f>IF(AND($I392="Si",U392=1),1,IF(AND($I392="Fisico",U392=1),1,IF(AND(U392=1,$I392="Electronico"),2,IF(U392=1,VLOOKUP($C392&amp;"|"&amp;$B392&amp;"|"&amp;$D392,Empresas!$C$6:$CC$92,$G392+6+1,0),0))))</f>
        <v>0</v>
      </c>
      <c r="AM392" s="149">
        <f t="shared" si="65"/>
        <v>7</v>
      </c>
      <c r="AN392" s="149">
        <f t="shared" si="66"/>
        <v>8</v>
      </c>
      <c r="AO392" s="152">
        <f t="shared" si="67"/>
        <v>0.875</v>
      </c>
    </row>
    <row r="393" spans="1:41" x14ac:dyDescent="0.25">
      <c r="A393" s="137" t="str">
        <f>VLOOKUP(D393,Empresas!$D$7:$F$91,3,0)</f>
        <v>Omar</v>
      </c>
      <c r="B393" s="138" t="str">
        <f>VLOOKUP(D393,Empresas!$D$7:$G$91,4,0)</f>
        <v>Kheilly</v>
      </c>
      <c r="C393" s="138" t="s">
        <v>544</v>
      </c>
      <c r="D393" s="138" t="s">
        <v>91</v>
      </c>
      <c r="E393" s="138" t="str">
        <f>VLOOKUP(D393,Empresas!$D$7:$E$92,2,0)</f>
        <v>INDUSTRIA 04 S.A.C.</v>
      </c>
      <c r="F393" s="138" t="s">
        <v>163</v>
      </c>
      <c r="G393" s="139">
        <f t="shared" si="68"/>
        <v>22</v>
      </c>
      <c r="H393" s="139" t="str">
        <f>VLOOKUP(D393,Empresas!$D$6:$L$92,7,0)</f>
        <v>Mensual</v>
      </c>
      <c r="I393" s="138" t="str">
        <f>VLOOKUP(VLOOKUP(D393&amp;"|"&amp;B393,Empresas!$I$7:$CB$92,G393,0),Tablas!$A$3:$B$5,2,0)</f>
        <v>Registro y analisis</v>
      </c>
      <c r="J393" s="78">
        <v>1</v>
      </c>
      <c r="K393" s="78">
        <v>1</v>
      </c>
      <c r="L393" s="78">
        <v>1</v>
      </c>
      <c r="M393" s="78">
        <v>1</v>
      </c>
      <c r="N393" s="78">
        <v>1</v>
      </c>
      <c r="O393" s="78">
        <v>1</v>
      </c>
      <c r="P393" s="78">
        <v>1</v>
      </c>
      <c r="Q393" s="78">
        <v>2</v>
      </c>
      <c r="R393" s="78"/>
      <c r="S393" s="78"/>
      <c r="T393" s="78"/>
      <c r="U393" s="78"/>
      <c r="V393" s="78" t="str">
        <f>VLOOKUP(D393,Empresas!$D$7:$CF$91,81,0)</f>
        <v>A</v>
      </c>
      <c r="W393" s="78" t="str">
        <f>VLOOKUP(D393,Empresas!$D$7:$M$91,10,0)</f>
        <v>Mype</v>
      </c>
      <c r="X393" s="69" t="str">
        <f t="shared" si="63"/>
        <v>SI</v>
      </c>
      <c r="Y393" s="153" t="str">
        <f t="shared" si="64"/>
        <v>Si aplica</v>
      </c>
      <c r="Z393" s="147">
        <f>IF(Y393="No aplica",0,IF(I393="no",0,IF(I393="No aplica",0,IF(I393="Si",1,IF(I393="Fisico",1,IF(I393="Electronico",2,VLOOKUP(C393&amp;"|"&amp;B393&amp;"|"&amp;D393,Empresas!$C$6:$CC$92,G393+6+1,0)))))))</f>
        <v>6</v>
      </c>
      <c r="AA393" s="147">
        <f>IF(AND($I393="Si",J393=1),1,IF(AND($I393="Fisico",J393=1),1,IF(AND(J393=1,$I393="Electronico"),2,IF(J393=1,VLOOKUP($C393&amp;"|"&amp;$B393&amp;"|"&amp;$D393,Empresas!$C$6:$CC$92,$G393+6+1,0),0))))</f>
        <v>6</v>
      </c>
      <c r="AB393" s="147">
        <f>IF(AND($I393="Si",K393=1),1,IF(AND($I393="Fisico",K393=1),1,IF(AND(K393=1,$I393="Electronico"),2,IF(K393=1,VLOOKUP($C393&amp;"|"&amp;$B393&amp;"|"&amp;$D393,Empresas!$C$6:$CC$92,$G393+6+1,0),0))))</f>
        <v>6</v>
      </c>
      <c r="AC393" s="147">
        <f>IF(AND($I393="Si",L393=1),1,IF(AND($I393="Fisico",L393=1),1,IF(AND(L393=1,$I393="Electronico"),2,IF(L393=1,VLOOKUP($C393&amp;"|"&amp;$B393&amp;"|"&amp;$D393,Empresas!$C$6:$CC$92,$G393+6+1,0),0))))</f>
        <v>6</v>
      </c>
      <c r="AD393" s="147">
        <f>IF(AND($I393="Si",M393=1),1,IF(AND($I393="Fisico",M393=1),1,IF(AND(M393=1,$I393="Electronico"),2,IF(M393=1,VLOOKUP($C393&amp;"|"&amp;$B393&amp;"|"&amp;$D393,Empresas!$C$6:$CC$92,$G393+6+1,0),0))))</f>
        <v>6</v>
      </c>
      <c r="AE393" s="147">
        <f>IF(AND($I393="Si",N393=1),1,IF(AND($I393="Fisico",N393=1),1,IF(AND(N393=1,$I393="Electronico"),2,IF(N393=1,VLOOKUP($C393&amp;"|"&amp;$B393&amp;"|"&amp;$D393,Empresas!$C$6:$CC$92,$G393+6+1,0),0))))</f>
        <v>6</v>
      </c>
      <c r="AF393" s="147">
        <f>IF(AND($I393="Si",O393=1),1,IF(AND($I393="Fisico",O393=1),1,IF(AND(O393=1,$I393="Electronico"),2,IF(O393=1,VLOOKUP($C393&amp;"|"&amp;$B393&amp;"|"&amp;$D393,Empresas!$C$6:$CC$92,$G393+6+1,0),0))))</f>
        <v>6</v>
      </c>
      <c r="AG393" s="147">
        <f>IF(AND($I393="Si",P393=1),1,IF(AND($I393="Fisico",P393=1),1,IF(AND(P393=1,$I393="Electronico"),2,IF(P393=1,VLOOKUP($C393&amp;"|"&amp;$B393&amp;"|"&amp;$D393,Empresas!$C$6:$CC$92,$G393+6+1,0),0))))</f>
        <v>6</v>
      </c>
      <c r="AH393" s="147">
        <f>IF(AND($I393="Si",Q393=1),1,IF(AND($I393="Fisico",Q393=1),1,IF(AND(Q393=1,$I393="Electronico"),2,IF(Q393=1,VLOOKUP($C393&amp;"|"&amp;$B393&amp;"|"&amp;$D393,Empresas!$C$6:$CC$92,$G393+6+1,0),0))))</f>
        <v>0</v>
      </c>
      <c r="AI393" s="147">
        <f>IF(AND($I393="Si",R393=1),1,IF(AND($I393="Fisico",R393=1),1,IF(AND(R393=1,$I393="Electronico"),2,IF(R393=1,VLOOKUP($C393&amp;"|"&amp;$B393&amp;"|"&amp;$D393,Empresas!$C$6:$CC$92,$G393+6+1,0),0))))</f>
        <v>0</v>
      </c>
      <c r="AJ393" s="147">
        <f>IF(AND($I393="Si",S393=1),1,IF(AND($I393="Fisico",S393=1),1,IF(AND(S393=1,$I393="Electronico"),2,IF(S393=1,VLOOKUP($C393&amp;"|"&amp;$B393&amp;"|"&amp;$D393,Empresas!$C$6:$CC$92,$G393+6+1,0),0))))</f>
        <v>0</v>
      </c>
      <c r="AK393" s="147">
        <f>IF(AND($I393="Si",T393=1),1,IF(AND($I393="Fisico",T393=1),1,IF(AND(T393=1,$I393="Electronico"),2,IF(T393=1,VLOOKUP($C393&amp;"|"&amp;$B393&amp;"|"&amp;$D393,Empresas!$C$6:$CC$92,$G393+6+1,0),0))))</f>
        <v>0</v>
      </c>
      <c r="AL393" s="147">
        <f>IF(AND($I393="Si",U393=1),1,IF(AND($I393="Fisico",U393=1),1,IF(AND(U393=1,$I393="Electronico"),2,IF(U393=1,VLOOKUP($C393&amp;"|"&amp;$B393&amp;"|"&amp;$D393,Empresas!$C$6:$CC$92,$G393+6+1,0),0))))</f>
        <v>0</v>
      </c>
      <c r="AM393" s="149">
        <f t="shared" si="65"/>
        <v>42</v>
      </c>
      <c r="AN393" s="149">
        <f t="shared" si="66"/>
        <v>48</v>
      </c>
      <c r="AO393" s="152">
        <f t="shared" si="67"/>
        <v>0.875</v>
      </c>
    </row>
    <row r="394" spans="1:41" x14ac:dyDescent="0.25">
      <c r="A394" s="137" t="str">
        <f>VLOOKUP(D394,Empresas!$D$7:$F$91,3,0)</f>
        <v>Omar</v>
      </c>
      <c r="B394" s="138" t="str">
        <f>VLOOKUP(D394,Empresas!$D$7:$G$91,4,0)</f>
        <v>Kheilly</v>
      </c>
      <c r="C394" s="138" t="s">
        <v>544</v>
      </c>
      <c r="D394" s="138" t="s">
        <v>91</v>
      </c>
      <c r="E394" s="138" t="str">
        <f>VLOOKUP(D394,Empresas!$D$7:$E$92,2,0)</f>
        <v>INDUSTRIA 04 S.A.C.</v>
      </c>
      <c r="F394" s="138" t="s">
        <v>164</v>
      </c>
      <c r="G394" s="139">
        <f t="shared" si="68"/>
        <v>25</v>
      </c>
      <c r="H394" s="139" t="str">
        <f>VLOOKUP(D394,Empresas!$D$6:$L$92,7,0)</f>
        <v>Mensual</v>
      </c>
      <c r="I394" s="138" t="str">
        <f>VLOOKUP(VLOOKUP(D394&amp;"|"&amp;B394,Empresas!$I$7:$CB$92,G394,0),Tablas!$A$3:$B$5,2,0)</f>
        <v>Registro y analisis</v>
      </c>
      <c r="J394" s="78">
        <v>1</v>
      </c>
      <c r="K394" s="78">
        <v>1</v>
      </c>
      <c r="L394" s="78">
        <v>1</v>
      </c>
      <c r="M394" s="78">
        <v>1</v>
      </c>
      <c r="N394" s="78">
        <v>1</v>
      </c>
      <c r="O394" s="78">
        <v>1</v>
      </c>
      <c r="P394" s="78">
        <v>1</v>
      </c>
      <c r="Q394" s="78">
        <v>2</v>
      </c>
      <c r="R394" s="78"/>
      <c r="S394" s="78"/>
      <c r="T394" s="78"/>
      <c r="U394" s="78"/>
      <c r="V394" s="78" t="str">
        <f>VLOOKUP(D394,Empresas!$D$7:$CF$91,81,0)</f>
        <v>A</v>
      </c>
      <c r="W394" s="78" t="str">
        <f>VLOOKUP(D394,Empresas!$D$7:$M$91,10,0)</f>
        <v>Mype</v>
      </c>
      <c r="X394" s="69" t="str">
        <f t="shared" si="63"/>
        <v>SI</v>
      </c>
      <c r="Y394" s="153" t="str">
        <f t="shared" si="64"/>
        <v>Si aplica</v>
      </c>
      <c r="Z394" s="147">
        <f>IF(Y394="No aplica",0,IF(I394="no",0,IF(I394="No aplica",0,IF(I394="Si",1,IF(I394="Fisico",1,IF(I394="Electronico",2,VLOOKUP(C394&amp;"|"&amp;B394&amp;"|"&amp;D394,Empresas!$C$6:$CC$92,G394+6+1,0)))))))</f>
        <v>1</v>
      </c>
      <c r="AA394" s="147">
        <f>IF(AND($I394="Si",J394=1),1,IF(AND($I394="Fisico",J394=1),1,IF(AND(J394=1,$I394="Electronico"),2,IF(J394=1,VLOOKUP($C394&amp;"|"&amp;$B394&amp;"|"&amp;$D394,Empresas!$C$6:$CC$92,$G394+6+1,0),0))))</f>
        <v>1</v>
      </c>
      <c r="AB394" s="147">
        <f>IF(AND($I394="Si",K394=1),1,IF(AND($I394="Fisico",K394=1),1,IF(AND(K394=1,$I394="Electronico"),2,IF(K394=1,VLOOKUP($C394&amp;"|"&amp;$B394&amp;"|"&amp;$D394,Empresas!$C$6:$CC$92,$G394+6+1,0),0))))</f>
        <v>1</v>
      </c>
      <c r="AC394" s="147">
        <f>IF(AND($I394="Si",L394=1),1,IF(AND($I394="Fisico",L394=1),1,IF(AND(L394=1,$I394="Electronico"),2,IF(L394=1,VLOOKUP($C394&amp;"|"&amp;$B394&amp;"|"&amp;$D394,Empresas!$C$6:$CC$92,$G394+6+1,0),0))))</f>
        <v>1</v>
      </c>
      <c r="AD394" s="147">
        <f>IF(AND($I394="Si",M394=1),1,IF(AND($I394="Fisico",M394=1),1,IF(AND(M394=1,$I394="Electronico"),2,IF(M394=1,VLOOKUP($C394&amp;"|"&amp;$B394&amp;"|"&amp;$D394,Empresas!$C$6:$CC$92,$G394+6+1,0),0))))</f>
        <v>1</v>
      </c>
      <c r="AE394" s="147">
        <f>IF(AND($I394="Si",N394=1),1,IF(AND($I394="Fisico",N394=1),1,IF(AND(N394=1,$I394="Electronico"),2,IF(N394=1,VLOOKUP($C394&amp;"|"&amp;$B394&amp;"|"&amp;$D394,Empresas!$C$6:$CC$92,$G394+6+1,0),0))))</f>
        <v>1</v>
      </c>
      <c r="AF394" s="147">
        <f>IF(AND($I394="Si",O394=1),1,IF(AND($I394="Fisico",O394=1),1,IF(AND(O394=1,$I394="Electronico"),2,IF(O394=1,VLOOKUP($C394&amp;"|"&amp;$B394&amp;"|"&amp;$D394,Empresas!$C$6:$CC$92,$G394+6+1,0),0))))</f>
        <v>1</v>
      </c>
      <c r="AG394" s="147">
        <f>IF(AND($I394="Si",P394=1),1,IF(AND($I394="Fisico",P394=1),1,IF(AND(P394=1,$I394="Electronico"),2,IF(P394=1,VLOOKUP($C394&amp;"|"&amp;$B394&amp;"|"&amp;$D394,Empresas!$C$6:$CC$92,$G394+6+1,0),0))))</f>
        <v>1</v>
      </c>
      <c r="AH394" s="147">
        <f>IF(AND($I394="Si",Q394=1),1,IF(AND($I394="Fisico",Q394=1),1,IF(AND(Q394=1,$I394="Electronico"),2,IF(Q394=1,VLOOKUP($C394&amp;"|"&amp;$B394&amp;"|"&amp;$D394,Empresas!$C$6:$CC$92,$G394+6+1,0),0))))</f>
        <v>0</v>
      </c>
      <c r="AI394" s="147">
        <f>IF(AND($I394="Si",R394=1),1,IF(AND($I394="Fisico",R394=1),1,IF(AND(R394=1,$I394="Electronico"),2,IF(R394=1,VLOOKUP($C394&amp;"|"&amp;$B394&amp;"|"&amp;$D394,Empresas!$C$6:$CC$92,$G394+6+1,0),0))))</f>
        <v>0</v>
      </c>
      <c r="AJ394" s="147">
        <f>IF(AND($I394="Si",S394=1),1,IF(AND($I394="Fisico",S394=1),1,IF(AND(S394=1,$I394="Electronico"),2,IF(S394=1,VLOOKUP($C394&amp;"|"&amp;$B394&amp;"|"&amp;$D394,Empresas!$C$6:$CC$92,$G394+6+1,0),0))))</f>
        <v>0</v>
      </c>
      <c r="AK394" s="147">
        <f>IF(AND($I394="Si",T394=1),1,IF(AND($I394="Fisico",T394=1),1,IF(AND(T394=1,$I394="Electronico"),2,IF(T394=1,VLOOKUP($C394&amp;"|"&amp;$B394&amp;"|"&amp;$D394,Empresas!$C$6:$CC$92,$G394+6+1,0),0))))</f>
        <v>0</v>
      </c>
      <c r="AL394" s="147">
        <f>IF(AND($I394="Si",U394=1),1,IF(AND($I394="Fisico",U394=1),1,IF(AND(U394=1,$I394="Electronico"),2,IF(U394=1,VLOOKUP($C394&amp;"|"&amp;$B394&amp;"|"&amp;$D394,Empresas!$C$6:$CC$92,$G394+6+1,0),0))))</f>
        <v>0</v>
      </c>
      <c r="AM394" s="149">
        <f t="shared" si="65"/>
        <v>7</v>
      </c>
      <c r="AN394" s="149">
        <f t="shared" si="66"/>
        <v>8</v>
      </c>
      <c r="AO394" s="152">
        <f t="shared" si="67"/>
        <v>0.875</v>
      </c>
    </row>
    <row r="395" spans="1:41" x14ac:dyDescent="0.25">
      <c r="A395" s="137" t="str">
        <f>VLOOKUP(D395,Empresas!$D$7:$F$91,3,0)</f>
        <v>Omar</v>
      </c>
      <c r="B395" s="138" t="str">
        <f>VLOOKUP(D395,Empresas!$D$7:$G$91,4,0)</f>
        <v>Kheilly</v>
      </c>
      <c r="C395" s="138" t="s">
        <v>544</v>
      </c>
      <c r="D395" s="138" t="s">
        <v>91</v>
      </c>
      <c r="E395" s="138" t="str">
        <f>VLOOKUP(D395,Empresas!$D$7:$E$92,2,0)</f>
        <v>INDUSTRIA 04 S.A.C.</v>
      </c>
      <c r="F395" s="138" t="s">
        <v>165</v>
      </c>
      <c r="G395" s="139">
        <f t="shared" si="68"/>
        <v>28</v>
      </c>
      <c r="H395" s="139" t="str">
        <f>VLOOKUP(D395,Empresas!$D$6:$L$92,7,0)</f>
        <v>Mensual</v>
      </c>
      <c r="I395" s="138" t="str">
        <f>VLOOKUP(VLOOKUP(D395&amp;"|"&amp;B395,Empresas!$I$7:$CB$92,G395,0),Tablas!$A$3:$B$5,2,0)</f>
        <v>Registro y analisis</v>
      </c>
      <c r="J395" s="78">
        <v>1</v>
      </c>
      <c r="K395" s="78">
        <v>1</v>
      </c>
      <c r="L395" s="78">
        <v>1</v>
      </c>
      <c r="M395" s="78">
        <v>1</v>
      </c>
      <c r="N395" s="78">
        <v>1</v>
      </c>
      <c r="O395" s="78">
        <v>1</v>
      </c>
      <c r="P395" s="78">
        <v>1</v>
      </c>
      <c r="Q395" s="78">
        <v>2</v>
      </c>
      <c r="R395" s="78"/>
      <c r="S395" s="78"/>
      <c r="T395" s="78"/>
      <c r="U395" s="78"/>
      <c r="V395" s="78" t="str">
        <f>VLOOKUP(D395,Empresas!$D$7:$CF$91,81,0)</f>
        <v>A</v>
      </c>
      <c r="W395" s="78" t="str">
        <f>VLOOKUP(D395,Empresas!$D$7:$M$91,10,0)</f>
        <v>Mype</v>
      </c>
      <c r="X395" s="69" t="str">
        <f t="shared" si="63"/>
        <v>SI</v>
      </c>
      <c r="Y395" s="153" t="str">
        <f t="shared" si="64"/>
        <v>Si aplica</v>
      </c>
      <c r="Z395" s="147">
        <f>IF(Y395="No aplica",0,IF(I395="no",0,IF(I395="No aplica",0,IF(I395="Si",1,IF(I395="Fisico",1,IF(I395="Electronico",2,VLOOKUP(C395&amp;"|"&amp;B395&amp;"|"&amp;D395,Empresas!$C$6:$CC$92,G395+6+1,0)))))))</f>
        <v>1</v>
      </c>
      <c r="AA395" s="147">
        <f>IF(AND($I395="Si",J395=1),1,IF(AND($I395="Fisico",J395=1),1,IF(AND(J395=1,$I395="Electronico"),2,IF(J395=1,VLOOKUP($C395&amp;"|"&amp;$B395&amp;"|"&amp;$D395,Empresas!$C$6:$CC$92,$G395+6+1,0),0))))</f>
        <v>1</v>
      </c>
      <c r="AB395" s="147">
        <f>IF(AND($I395="Si",K395=1),1,IF(AND($I395="Fisico",K395=1),1,IF(AND(K395=1,$I395="Electronico"),2,IF(K395=1,VLOOKUP($C395&amp;"|"&amp;$B395&amp;"|"&amp;$D395,Empresas!$C$6:$CC$92,$G395+6+1,0),0))))</f>
        <v>1</v>
      </c>
      <c r="AC395" s="147">
        <f>IF(AND($I395="Si",L395=1),1,IF(AND($I395="Fisico",L395=1),1,IF(AND(L395=1,$I395="Electronico"),2,IF(L395=1,VLOOKUP($C395&amp;"|"&amp;$B395&amp;"|"&amp;$D395,Empresas!$C$6:$CC$92,$G395+6+1,0),0))))</f>
        <v>1</v>
      </c>
      <c r="AD395" s="147">
        <f>IF(AND($I395="Si",M395=1),1,IF(AND($I395="Fisico",M395=1),1,IF(AND(M395=1,$I395="Electronico"),2,IF(M395=1,VLOOKUP($C395&amp;"|"&amp;$B395&amp;"|"&amp;$D395,Empresas!$C$6:$CC$92,$G395+6+1,0),0))))</f>
        <v>1</v>
      </c>
      <c r="AE395" s="147">
        <f>IF(AND($I395="Si",N395=1),1,IF(AND($I395="Fisico",N395=1),1,IF(AND(N395=1,$I395="Electronico"),2,IF(N395=1,VLOOKUP($C395&amp;"|"&amp;$B395&amp;"|"&amp;$D395,Empresas!$C$6:$CC$92,$G395+6+1,0),0))))</f>
        <v>1</v>
      </c>
      <c r="AF395" s="147">
        <f>IF(AND($I395="Si",O395=1),1,IF(AND($I395="Fisico",O395=1),1,IF(AND(O395=1,$I395="Electronico"),2,IF(O395=1,VLOOKUP($C395&amp;"|"&amp;$B395&amp;"|"&amp;$D395,Empresas!$C$6:$CC$92,$G395+6+1,0),0))))</f>
        <v>1</v>
      </c>
      <c r="AG395" s="147">
        <f>IF(AND($I395="Si",P395=1),1,IF(AND($I395="Fisico",P395=1),1,IF(AND(P395=1,$I395="Electronico"),2,IF(P395=1,VLOOKUP($C395&amp;"|"&amp;$B395&amp;"|"&amp;$D395,Empresas!$C$6:$CC$92,$G395+6+1,0),0))))</f>
        <v>1</v>
      </c>
      <c r="AH395" s="147">
        <f>IF(AND($I395="Si",Q395=1),1,IF(AND($I395="Fisico",Q395=1),1,IF(AND(Q395=1,$I395="Electronico"),2,IF(Q395=1,VLOOKUP($C395&amp;"|"&amp;$B395&amp;"|"&amp;$D395,Empresas!$C$6:$CC$92,$G395+6+1,0),0))))</f>
        <v>0</v>
      </c>
      <c r="AI395" s="147">
        <f>IF(AND($I395="Si",R395=1),1,IF(AND($I395="Fisico",R395=1),1,IF(AND(R395=1,$I395="Electronico"),2,IF(R395=1,VLOOKUP($C395&amp;"|"&amp;$B395&amp;"|"&amp;$D395,Empresas!$C$6:$CC$92,$G395+6+1,0),0))))</f>
        <v>0</v>
      </c>
      <c r="AJ395" s="147">
        <f>IF(AND($I395="Si",S395=1),1,IF(AND($I395="Fisico",S395=1),1,IF(AND(S395=1,$I395="Electronico"),2,IF(S395=1,VLOOKUP($C395&amp;"|"&amp;$B395&amp;"|"&amp;$D395,Empresas!$C$6:$CC$92,$G395+6+1,0),0))))</f>
        <v>0</v>
      </c>
      <c r="AK395" s="147">
        <f>IF(AND($I395="Si",T395=1),1,IF(AND($I395="Fisico",T395=1),1,IF(AND(T395=1,$I395="Electronico"),2,IF(T395=1,VLOOKUP($C395&amp;"|"&amp;$B395&amp;"|"&amp;$D395,Empresas!$C$6:$CC$92,$G395+6+1,0),0))))</f>
        <v>0</v>
      </c>
      <c r="AL395" s="147">
        <f>IF(AND($I395="Si",U395=1),1,IF(AND($I395="Fisico",U395=1),1,IF(AND(U395=1,$I395="Electronico"),2,IF(U395=1,VLOOKUP($C395&amp;"|"&amp;$B395&amp;"|"&amp;$D395,Empresas!$C$6:$CC$92,$G395+6+1,0),0))))</f>
        <v>0</v>
      </c>
      <c r="AM395" s="149">
        <f t="shared" si="65"/>
        <v>7</v>
      </c>
      <c r="AN395" s="149">
        <f t="shared" si="66"/>
        <v>8</v>
      </c>
      <c r="AO395" s="152">
        <f t="shared" si="67"/>
        <v>0.875</v>
      </c>
    </row>
    <row r="396" spans="1:41" x14ac:dyDescent="0.25">
      <c r="A396" s="137" t="str">
        <f>VLOOKUP(D396,Empresas!$D$7:$F$91,3,0)</f>
        <v>Omar</v>
      </c>
      <c r="B396" s="138" t="str">
        <f>VLOOKUP(D396,Empresas!$D$7:$G$91,4,0)</f>
        <v>Kheilly</v>
      </c>
      <c r="C396" s="138" t="s">
        <v>544</v>
      </c>
      <c r="D396" s="138" t="s">
        <v>91</v>
      </c>
      <c r="E396" s="138" t="str">
        <f>VLOOKUP(D396,Empresas!$D$7:$E$92,2,0)</f>
        <v>INDUSTRIA 04 S.A.C.</v>
      </c>
      <c r="F396" s="138" t="s">
        <v>166</v>
      </c>
      <c r="G396" s="139">
        <f t="shared" si="68"/>
        <v>31</v>
      </c>
      <c r="H396" s="139" t="str">
        <f>VLOOKUP(D396,Empresas!$D$6:$L$92,7,0)</f>
        <v>Mensual</v>
      </c>
      <c r="I396" s="138" t="str">
        <f>VLOOKUP(VLOOKUP(D396&amp;"|"&amp;B396,Empresas!$I$7:$CB$92,G396,0),Tablas!$A$3:$B$5,2,0)</f>
        <v>No aplica</v>
      </c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 t="str">
        <f>VLOOKUP(D396,Empresas!$D$7:$CF$91,81,0)</f>
        <v>A</v>
      </c>
      <c r="W396" s="78" t="str">
        <f>VLOOKUP(D396,Empresas!$D$7:$M$91,10,0)</f>
        <v>Mype</v>
      </c>
      <c r="X396" s="69" t="str">
        <f t="shared" si="63"/>
        <v>SI</v>
      </c>
      <c r="Y396" s="153" t="str">
        <f t="shared" si="64"/>
        <v>No aplica</v>
      </c>
      <c r="Z396" s="147">
        <f>IF(Y396="No aplica",0,IF(I396="no",0,IF(I396="No aplica",0,IF(I396="Si",1,IF(I396="Fisico",1,IF(I396="Electronico",2,VLOOKUP(C396&amp;"|"&amp;B396&amp;"|"&amp;D396,Empresas!$C$6:$CC$92,G396+6+1,0)))))))</f>
        <v>0</v>
      </c>
      <c r="AA396" s="147">
        <f>IF(AND($I396="Si",J396=1),1,IF(AND($I396="Fisico",J396=1),1,IF(AND(J396=1,$I396="Electronico"),2,IF(J396=1,VLOOKUP($C396&amp;"|"&amp;$B396&amp;"|"&amp;$D396,Empresas!$C$6:$CC$92,$G396+6+1,0),0))))</f>
        <v>0</v>
      </c>
      <c r="AB396" s="147">
        <f>IF(AND($I396="Si",K396=1),1,IF(AND($I396="Fisico",K396=1),1,IF(AND(K396=1,$I396="Electronico"),2,IF(K396=1,VLOOKUP($C396&amp;"|"&amp;$B396&amp;"|"&amp;$D396,Empresas!$C$6:$CC$92,$G396+6+1,0),0))))</f>
        <v>0</v>
      </c>
      <c r="AC396" s="147">
        <f>IF(AND($I396="Si",L396=1),1,IF(AND($I396="Fisico",L396=1),1,IF(AND(L396=1,$I396="Electronico"),2,IF(L396=1,VLOOKUP($C396&amp;"|"&amp;$B396&amp;"|"&amp;$D396,Empresas!$C$6:$CC$92,$G396+6+1,0),0))))</f>
        <v>0</v>
      </c>
      <c r="AD396" s="147">
        <f>IF(AND($I396="Si",M396=1),1,IF(AND($I396="Fisico",M396=1),1,IF(AND(M396=1,$I396="Electronico"),2,IF(M396=1,VLOOKUP($C396&amp;"|"&amp;$B396&amp;"|"&amp;$D396,Empresas!$C$6:$CC$92,$G396+6+1,0),0))))</f>
        <v>0</v>
      </c>
      <c r="AE396" s="147">
        <f>IF(AND($I396="Si",N396=1),1,IF(AND($I396="Fisico",N396=1),1,IF(AND(N396=1,$I396="Electronico"),2,IF(N396=1,VLOOKUP($C396&amp;"|"&amp;$B396&amp;"|"&amp;$D396,Empresas!$C$6:$CC$92,$G396+6+1,0),0))))</f>
        <v>0</v>
      </c>
      <c r="AF396" s="147">
        <f>IF(AND($I396="Si",O396=1),1,IF(AND($I396="Fisico",O396=1),1,IF(AND(O396=1,$I396="Electronico"),2,IF(O396=1,VLOOKUP($C396&amp;"|"&amp;$B396&amp;"|"&amp;$D396,Empresas!$C$6:$CC$92,$G396+6+1,0),0))))</f>
        <v>0</v>
      </c>
      <c r="AG396" s="147">
        <f>IF(AND($I396="Si",P396=1),1,IF(AND($I396="Fisico",P396=1),1,IF(AND(P396=1,$I396="Electronico"),2,IF(P396=1,VLOOKUP($C396&amp;"|"&amp;$B396&amp;"|"&amp;$D396,Empresas!$C$6:$CC$92,$G396+6+1,0),0))))</f>
        <v>0</v>
      </c>
      <c r="AH396" s="147">
        <f>IF(AND($I396="Si",Q396=1),1,IF(AND($I396="Fisico",Q396=1),1,IF(AND(Q396=1,$I396="Electronico"),2,IF(Q396=1,VLOOKUP($C396&amp;"|"&amp;$B396&amp;"|"&amp;$D396,Empresas!$C$6:$CC$92,$G396+6+1,0),0))))</f>
        <v>0</v>
      </c>
      <c r="AI396" s="147">
        <f>IF(AND($I396="Si",R396=1),1,IF(AND($I396="Fisico",R396=1),1,IF(AND(R396=1,$I396="Electronico"),2,IF(R396=1,VLOOKUP($C396&amp;"|"&amp;$B396&amp;"|"&amp;$D396,Empresas!$C$6:$CC$92,$G396+6+1,0),0))))</f>
        <v>0</v>
      </c>
      <c r="AJ396" s="147">
        <f>IF(AND($I396="Si",S396=1),1,IF(AND($I396="Fisico",S396=1),1,IF(AND(S396=1,$I396="Electronico"),2,IF(S396=1,VLOOKUP($C396&amp;"|"&amp;$B396&amp;"|"&amp;$D396,Empresas!$C$6:$CC$92,$G396+6+1,0),0))))</f>
        <v>0</v>
      </c>
      <c r="AK396" s="147">
        <f>IF(AND($I396="Si",T396=1),1,IF(AND($I396="Fisico",T396=1),1,IF(AND(T396=1,$I396="Electronico"),2,IF(T396=1,VLOOKUP($C396&amp;"|"&amp;$B396&amp;"|"&amp;$D396,Empresas!$C$6:$CC$92,$G396+6+1,0),0))))</f>
        <v>0</v>
      </c>
      <c r="AL396" s="147">
        <f>IF(AND($I396="Si",U396=1),1,IF(AND($I396="Fisico",U396=1),1,IF(AND(U396=1,$I396="Electronico"),2,IF(U396=1,VLOOKUP($C396&amp;"|"&amp;$B396&amp;"|"&amp;$D396,Empresas!$C$6:$CC$92,$G396+6+1,0),0))))</f>
        <v>0</v>
      </c>
      <c r="AM396" s="149">
        <f t="shared" si="65"/>
        <v>0</v>
      </c>
      <c r="AN396" s="149">
        <f t="shared" si="66"/>
        <v>0</v>
      </c>
      <c r="AO396" s="152">
        <f t="shared" si="67"/>
        <v>0</v>
      </c>
    </row>
    <row r="397" spans="1:41" x14ac:dyDescent="0.25">
      <c r="A397" s="137" t="str">
        <f>VLOOKUP(D397,Empresas!$D$7:$F$91,3,0)</f>
        <v>Omar</v>
      </c>
      <c r="B397" s="138" t="str">
        <f>VLOOKUP(D397,Empresas!$D$7:$G$91,4,0)</f>
        <v>Kheilly</v>
      </c>
      <c r="C397" s="138" t="s">
        <v>544</v>
      </c>
      <c r="D397" s="138" t="s">
        <v>91</v>
      </c>
      <c r="E397" s="138" t="str">
        <f>VLOOKUP(D397,Empresas!$D$7:$E$92,2,0)</f>
        <v>INDUSTRIA 04 S.A.C.</v>
      </c>
      <c r="F397" s="138" t="s">
        <v>167</v>
      </c>
      <c r="G397" s="139">
        <f t="shared" si="68"/>
        <v>34</v>
      </c>
      <c r="H397" s="139" t="str">
        <f>VLOOKUP(D397,Empresas!$D$6:$L$92,7,0)</f>
        <v>Mensual</v>
      </c>
      <c r="I397" s="138" t="str">
        <f>VLOOKUP(VLOOKUP(D397&amp;"|"&amp;B397,Empresas!$I$7:$CB$92,G397,0),Tablas!$A$3:$B$5,2,0)</f>
        <v>No aplica</v>
      </c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 t="str">
        <f>VLOOKUP(D397,Empresas!$D$7:$CF$91,81,0)</f>
        <v>A</v>
      </c>
      <c r="W397" s="78" t="str">
        <f>VLOOKUP(D397,Empresas!$D$7:$M$91,10,0)</f>
        <v>Mype</v>
      </c>
      <c r="X397" s="69" t="str">
        <f t="shared" si="63"/>
        <v>SI</v>
      </c>
      <c r="Y397" s="153" t="str">
        <f t="shared" si="64"/>
        <v>No aplica</v>
      </c>
      <c r="Z397" s="147">
        <f>IF(Y397="No aplica",0,IF(I397="no",0,IF(I397="No aplica",0,IF(I397="Si",1,IF(I397="Fisico",1,IF(I397="Electronico",2,VLOOKUP(C397&amp;"|"&amp;B397&amp;"|"&amp;D397,Empresas!$C$6:$CC$92,G397+6+1,0)))))))</f>
        <v>0</v>
      </c>
      <c r="AA397" s="147">
        <f>IF(AND($I397="Si",J397=1),1,IF(AND($I397="Fisico",J397=1),1,IF(AND(J397=1,$I397="Electronico"),2,IF(J397=1,VLOOKUP($C397&amp;"|"&amp;$B397&amp;"|"&amp;$D397,Empresas!$C$6:$CC$92,$G397+6+1,0),0))))</f>
        <v>0</v>
      </c>
      <c r="AB397" s="147">
        <f>IF(AND($I397="Si",K397=1),1,IF(AND($I397="Fisico",K397=1),1,IF(AND(K397=1,$I397="Electronico"),2,IF(K397=1,VLOOKUP($C397&amp;"|"&amp;$B397&amp;"|"&amp;$D397,Empresas!$C$6:$CC$92,$G397+6+1,0),0))))</f>
        <v>0</v>
      </c>
      <c r="AC397" s="147">
        <f>IF(AND($I397="Si",L397=1),1,IF(AND($I397="Fisico",L397=1),1,IF(AND(L397=1,$I397="Electronico"),2,IF(L397=1,VLOOKUP($C397&amp;"|"&amp;$B397&amp;"|"&amp;$D397,Empresas!$C$6:$CC$92,$G397+6+1,0),0))))</f>
        <v>0</v>
      </c>
      <c r="AD397" s="147">
        <f>IF(AND($I397="Si",M397=1),1,IF(AND($I397="Fisico",M397=1),1,IF(AND(M397=1,$I397="Electronico"),2,IF(M397=1,VLOOKUP($C397&amp;"|"&amp;$B397&amp;"|"&amp;$D397,Empresas!$C$6:$CC$92,$G397+6+1,0),0))))</f>
        <v>0</v>
      </c>
      <c r="AE397" s="147">
        <f>IF(AND($I397="Si",N397=1),1,IF(AND($I397="Fisico",N397=1),1,IF(AND(N397=1,$I397="Electronico"),2,IF(N397=1,VLOOKUP($C397&amp;"|"&amp;$B397&amp;"|"&amp;$D397,Empresas!$C$6:$CC$92,$G397+6+1,0),0))))</f>
        <v>0</v>
      </c>
      <c r="AF397" s="147">
        <f>IF(AND($I397="Si",O397=1),1,IF(AND($I397="Fisico",O397=1),1,IF(AND(O397=1,$I397="Electronico"),2,IF(O397=1,VLOOKUP($C397&amp;"|"&amp;$B397&amp;"|"&amp;$D397,Empresas!$C$6:$CC$92,$G397+6+1,0),0))))</f>
        <v>0</v>
      </c>
      <c r="AG397" s="147">
        <f>IF(AND($I397="Si",P397=1),1,IF(AND($I397="Fisico",P397=1),1,IF(AND(P397=1,$I397="Electronico"),2,IF(P397=1,VLOOKUP($C397&amp;"|"&amp;$B397&amp;"|"&amp;$D397,Empresas!$C$6:$CC$92,$G397+6+1,0),0))))</f>
        <v>0</v>
      </c>
      <c r="AH397" s="147">
        <f>IF(AND($I397="Si",Q397=1),1,IF(AND($I397="Fisico",Q397=1),1,IF(AND(Q397=1,$I397="Electronico"),2,IF(Q397=1,VLOOKUP($C397&amp;"|"&amp;$B397&amp;"|"&amp;$D397,Empresas!$C$6:$CC$92,$G397+6+1,0),0))))</f>
        <v>0</v>
      </c>
      <c r="AI397" s="147">
        <f>IF(AND($I397="Si",R397=1),1,IF(AND($I397="Fisico",R397=1),1,IF(AND(R397=1,$I397="Electronico"),2,IF(R397=1,VLOOKUP($C397&amp;"|"&amp;$B397&amp;"|"&amp;$D397,Empresas!$C$6:$CC$92,$G397+6+1,0),0))))</f>
        <v>0</v>
      </c>
      <c r="AJ397" s="147">
        <f>IF(AND($I397="Si",S397=1),1,IF(AND($I397="Fisico",S397=1),1,IF(AND(S397=1,$I397="Electronico"),2,IF(S397=1,VLOOKUP($C397&amp;"|"&amp;$B397&amp;"|"&amp;$D397,Empresas!$C$6:$CC$92,$G397+6+1,0),0))))</f>
        <v>0</v>
      </c>
      <c r="AK397" s="147">
        <f>IF(AND($I397="Si",T397=1),1,IF(AND($I397="Fisico",T397=1),1,IF(AND(T397=1,$I397="Electronico"),2,IF(T397=1,VLOOKUP($C397&amp;"|"&amp;$B397&amp;"|"&amp;$D397,Empresas!$C$6:$CC$92,$G397+6+1,0),0))))</f>
        <v>0</v>
      </c>
      <c r="AL397" s="147">
        <f>IF(AND($I397="Si",U397=1),1,IF(AND($I397="Fisico",U397=1),1,IF(AND(U397=1,$I397="Electronico"),2,IF(U397=1,VLOOKUP($C397&amp;"|"&amp;$B397&amp;"|"&amp;$D397,Empresas!$C$6:$CC$92,$G397+6+1,0),0))))</f>
        <v>0</v>
      </c>
      <c r="AM397" s="149">
        <f t="shared" si="65"/>
        <v>0</v>
      </c>
      <c r="AN397" s="149">
        <f t="shared" si="66"/>
        <v>0</v>
      </c>
      <c r="AO397" s="152">
        <f t="shared" si="67"/>
        <v>0</v>
      </c>
    </row>
    <row r="398" spans="1:41" x14ac:dyDescent="0.25">
      <c r="A398" s="137" t="str">
        <f>VLOOKUP(D398,Empresas!$D$7:$F$91,3,0)</f>
        <v>Omar</v>
      </c>
      <c r="B398" s="138" t="str">
        <f>VLOOKUP(D398,Empresas!$D$7:$G$91,4,0)</f>
        <v>Kheilly</v>
      </c>
      <c r="C398" s="138" t="s">
        <v>544</v>
      </c>
      <c r="D398" s="138" t="s">
        <v>91</v>
      </c>
      <c r="E398" s="138" t="str">
        <f>VLOOKUP(D398,Empresas!$D$7:$E$92,2,0)</f>
        <v>INDUSTRIA 04 S.A.C.</v>
      </c>
      <c r="F398" s="138" t="s">
        <v>168</v>
      </c>
      <c r="G398" s="139">
        <f t="shared" si="68"/>
        <v>37</v>
      </c>
      <c r="H398" s="139" t="str">
        <f>VLOOKUP(D398,Empresas!$D$6:$L$92,7,0)</f>
        <v>Mensual</v>
      </c>
      <c r="I398" s="138" t="str">
        <f>VLOOKUP(VLOOKUP(D398&amp;"|"&amp;B398,Empresas!$I$7:$CB$92,G398,0),Tablas!$A$3:$B$5,2,0)</f>
        <v>No aplica</v>
      </c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 t="str">
        <f>VLOOKUP(D398,Empresas!$D$7:$CF$91,81,0)</f>
        <v>A</v>
      </c>
      <c r="W398" s="78" t="str">
        <f>VLOOKUP(D398,Empresas!$D$7:$M$91,10,0)</f>
        <v>Mype</v>
      </c>
      <c r="X398" s="69" t="str">
        <f t="shared" si="63"/>
        <v>SI</v>
      </c>
      <c r="Y398" s="153" t="str">
        <f t="shared" si="64"/>
        <v>No aplica</v>
      </c>
      <c r="Z398" s="147">
        <f>IF(Y398="No aplica",0,IF(I398="no",0,IF(I398="No aplica",0,IF(I398="Si",1,IF(I398="Fisico",1,IF(I398="Electronico",2,VLOOKUP(C398&amp;"|"&amp;B398&amp;"|"&amp;D398,Empresas!$C$6:$CC$92,G398+6+1,0)))))))</f>
        <v>0</v>
      </c>
      <c r="AA398" s="147">
        <f>IF(AND($I398="Si",J398=1),1,IF(AND($I398="Fisico",J398=1),1,IF(AND(J398=1,$I398="Electronico"),2,IF(J398=1,VLOOKUP($C398&amp;"|"&amp;$B398&amp;"|"&amp;$D398,Empresas!$C$6:$CC$92,$G398+6+1,0),0))))</f>
        <v>0</v>
      </c>
      <c r="AB398" s="147">
        <f>IF(AND($I398="Si",K398=1),1,IF(AND($I398="Fisico",K398=1),1,IF(AND(K398=1,$I398="Electronico"),2,IF(K398=1,VLOOKUP($C398&amp;"|"&amp;$B398&amp;"|"&amp;$D398,Empresas!$C$6:$CC$92,$G398+6+1,0),0))))</f>
        <v>0</v>
      </c>
      <c r="AC398" s="147">
        <f>IF(AND($I398="Si",L398=1),1,IF(AND($I398="Fisico",L398=1),1,IF(AND(L398=1,$I398="Electronico"),2,IF(L398=1,VLOOKUP($C398&amp;"|"&amp;$B398&amp;"|"&amp;$D398,Empresas!$C$6:$CC$92,$G398+6+1,0),0))))</f>
        <v>0</v>
      </c>
      <c r="AD398" s="147">
        <f>IF(AND($I398="Si",M398=1),1,IF(AND($I398="Fisico",M398=1),1,IF(AND(M398=1,$I398="Electronico"),2,IF(M398=1,VLOOKUP($C398&amp;"|"&amp;$B398&amp;"|"&amp;$D398,Empresas!$C$6:$CC$92,$G398+6+1,0),0))))</f>
        <v>0</v>
      </c>
      <c r="AE398" s="147">
        <f>IF(AND($I398="Si",N398=1),1,IF(AND($I398="Fisico",N398=1),1,IF(AND(N398=1,$I398="Electronico"),2,IF(N398=1,VLOOKUP($C398&amp;"|"&amp;$B398&amp;"|"&amp;$D398,Empresas!$C$6:$CC$92,$G398+6+1,0),0))))</f>
        <v>0</v>
      </c>
      <c r="AF398" s="147">
        <f>IF(AND($I398="Si",O398=1),1,IF(AND($I398="Fisico",O398=1),1,IF(AND(O398=1,$I398="Electronico"),2,IF(O398=1,VLOOKUP($C398&amp;"|"&amp;$B398&amp;"|"&amp;$D398,Empresas!$C$6:$CC$92,$G398+6+1,0),0))))</f>
        <v>0</v>
      </c>
      <c r="AG398" s="147">
        <f>IF(AND($I398="Si",P398=1),1,IF(AND($I398="Fisico",P398=1),1,IF(AND(P398=1,$I398="Electronico"),2,IF(P398=1,VLOOKUP($C398&amp;"|"&amp;$B398&amp;"|"&amp;$D398,Empresas!$C$6:$CC$92,$G398+6+1,0),0))))</f>
        <v>0</v>
      </c>
      <c r="AH398" s="147">
        <f>IF(AND($I398="Si",Q398=1),1,IF(AND($I398="Fisico",Q398=1),1,IF(AND(Q398=1,$I398="Electronico"),2,IF(Q398=1,VLOOKUP($C398&amp;"|"&amp;$B398&amp;"|"&amp;$D398,Empresas!$C$6:$CC$92,$G398+6+1,0),0))))</f>
        <v>0</v>
      </c>
      <c r="AI398" s="147">
        <f>IF(AND($I398="Si",R398=1),1,IF(AND($I398="Fisico",R398=1),1,IF(AND(R398=1,$I398="Electronico"),2,IF(R398=1,VLOOKUP($C398&amp;"|"&amp;$B398&amp;"|"&amp;$D398,Empresas!$C$6:$CC$92,$G398+6+1,0),0))))</f>
        <v>0</v>
      </c>
      <c r="AJ398" s="147">
        <f>IF(AND($I398="Si",S398=1),1,IF(AND($I398="Fisico",S398=1),1,IF(AND(S398=1,$I398="Electronico"),2,IF(S398=1,VLOOKUP($C398&amp;"|"&amp;$B398&amp;"|"&amp;$D398,Empresas!$C$6:$CC$92,$G398+6+1,0),0))))</f>
        <v>0</v>
      </c>
      <c r="AK398" s="147">
        <f>IF(AND($I398="Si",T398=1),1,IF(AND($I398="Fisico",T398=1),1,IF(AND(T398=1,$I398="Electronico"),2,IF(T398=1,VLOOKUP($C398&amp;"|"&amp;$B398&amp;"|"&amp;$D398,Empresas!$C$6:$CC$92,$G398+6+1,0),0))))</f>
        <v>0</v>
      </c>
      <c r="AL398" s="147">
        <f>IF(AND($I398="Si",U398=1),1,IF(AND($I398="Fisico",U398=1),1,IF(AND(U398=1,$I398="Electronico"),2,IF(U398=1,VLOOKUP($C398&amp;"|"&amp;$B398&amp;"|"&amp;$D398,Empresas!$C$6:$CC$92,$G398+6+1,0),0))))</f>
        <v>0</v>
      </c>
      <c r="AM398" s="149">
        <f t="shared" si="65"/>
        <v>0</v>
      </c>
      <c r="AN398" s="149">
        <f t="shared" si="66"/>
        <v>0</v>
      </c>
      <c r="AO398" s="152">
        <f t="shared" si="67"/>
        <v>0</v>
      </c>
    </row>
    <row r="399" spans="1:41" x14ac:dyDescent="0.25">
      <c r="A399" s="137" t="str">
        <f>VLOOKUP(D399,Empresas!$D$7:$F$91,3,0)</f>
        <v>Omar</v>
      </c>
      <c r="B399" s="138" t="str">
        <f>VLOOKUP(D399,Empresas!$D$7:$G$91,4,0)</f>
        <v>Kheilly</v>
      </c>
      <c r="C399" s="138" t="s">
        <v>544</v>
      </c>
      <c r="D399" s="138" t="s">
        <v>91</v>
      </c>
      <c r="E399" s="138" t="str">
        <f>VLOOKUP(D399,Empresas!$D$7:$E$92,2,0)</f>
        <v>INDUSTRIA 04 S.A.C.</v>
      </c>
      <c r="F399" s="138" t="s">
        <v>169</v>
      </c>
      <c r="G399" s="139">
        <f t="shared" si="68"/>
        <v>40</v>
      </c>
      <c r="H399" s="139" t="str">
        <f>VLOOKUP(D399,Empresas!$D$6:$L$92,7,0)</f>
        <v>Mensual</v>
      </c>
      <c r="I399" s="138" t="str">
        <f>VLOOKUP(VLOOKUP(D399&amp;"|"&amp;B399,Empresas!$I$7:$CB$92,G399,0),Tablas!$A$3:$B$5,2,0)</f>
        <v>No aplica</v>
      </c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 t="str">
        <f>VLOOKUP(D399,Empresas!$D$7:$CF$91,81,0)</f>
        <v>A</v>
      </c>
      <c r="W399" s="78" t="str">
        <f>VLOOKUP(D399,Empresas!$D$7:$M$91,10,0)</f>
        <v>Mype</v>
      </c>
      <c r="X399" s="69" t="str">
        <f t="shared" si="63"/>
        <v>SI</v>
      </c>
      <c r="Y399" s="153" t="str">
        <f t="shared" si="64"/>
        <v>No aplica</v>
      </c>
      <c r="Z399" s="147">
        <f>IF(Y399="No aplica",0,IF(I399="no",0,IF(I399="No aplica",0,IF(I399="Si",1,IF(I399="Fisico",1,IF(I399="Electronico",2,VLOOKUP(C399&amp;"|"&amp;B399&amp;"|"&amp;D399,Empresas!$C$6:$CC$92,G399+6+1,0)))))))</f>
        <v>0</v>
      </c>
      <c r="AA399" s="147">
        <f>IF(AND($I399="Si",J399=1),1,IF(AND($I399="Fisico",J399=1),1,IF(AND(J399=1,$I399="Electronico"),2,IF(J399=1,VLOOKUP($C399&amp;"|"&amp;$B399&amp;"|"&amp;$D399,Empresas!$C$6:$CC$92,$G399+6+1,0),0))))</f>
        <v>0</v>
      </c>
      <c r="AB399" s="147">
        <f>IF(AND($I399="Si",K399=1),1,IF(AND($I399="Fisico",K399=1),1,IF(AND(K399=1,$I399="Electronico"),2,IF(K399=1,VLOOKUP($C399&amp;"|"&amp;$B399&amp;"|"&amp;$D399,Empresas!$C$6:$CC$92,$G399+6+1,0),0))))</f>
        <v>0</v>
      </c>
      <c r="AC399" s="147">
        <f>IF(AND($I399="Si",L399=1),1,IF(AND($I399="Fisico",L399=1),1,IF(AND(L399=1,$I399="Electronico"),2,IF(L399=1,VLOOKUP($C399&amp;"|"&amp;$B399&amp;"|"&amp;$D399,Empresas!$C$6:$CC$92,$G399+6+1,0),0))))</f>
        <v>0</v>
      </c>
      <c r="AD399" s="147">
        <f>IF(AND($I399="Si",M399=1),1,IF(AND($I399="Fisico",M399=1),1,IF(AND(M399=1,$I399="Electronico"),2,IF(M399=1,VLOOKUP($C399&amp;"|"&amp;$B399&amp;"|"&amp;$D399,Empresas!$C$6:$CC$92,$G399+6+1,0),0))))</f>
        <v>0</v>
      </c>
      <c r="AE399" s="147">
        <f>IF(AND($I399="Si",N399=1),1,IF(AND($I399="Fisico",N399=1),1,IF(AND(N399=1,$I399="Electronico"),2,IF(N399=1,VLOOKUP($C399&amp;"|"&amp;$B399&amp;"|"&amp;$D399,Empresas!$C$6:$CC$92,$G399+6+1,0),0))))</f>
        <v>0</v>
      </c>
      <c r="AF399" s="147">
        <f>IF(AND($I399="Si",O399=1),1,IF(AND($I399="Fisico",O399=1),1,IF(AND(O399=1,$I399="Electronico"),2,IF(O399=1,VLOOKUP($C399&amp;"|"&amp;$B399&amp;"|"&amp;$D399,Empresas!$C$6:$CC$92,$G399+6+1,0),0))))</f>
        <v>0</v>
      </c>
      <c r="AG399" s="147">
        <f>IF(AND($I399="Si",P399=1),1,IF(AND($I399="Fisico",P399=1),1,IF(AND(P399=1,$I399="Electronico"),2,IF(P399=1,VLOOKUP($C399&amp;"|"&amp;$B399&amp;"|"&amp;$D399,Empresas!$C$6:$CC$92,$G399+6+1,0),0))))</f>
        <v>0</v>
      </c>
      <c r="AH399" s="147">
        <f>IF(AND($I399="Si",Q399=1),1,IF(AND($I399="Fisico",Q399=1),1,IF(AND(Q399=1,$I399="Electronico"),2,IF(Q399=1,VLOOKUP($C399&amp;"|"&amp;$B399&amp;"|"&amp;$D399,Empresas!$C$6:$CC$92,$G399+6+1,0),0))))</f>
        <v>0</v>
      </c>
      <c r="AI399" s="147">
        <f>IF(AND($I399="Si",R399=1),1,IF(AND($I399="Fisico",R399=1),1,IF(AND(R399=1,$I399="Electronico"),2,IF(R399=1,VLOOKUP($C399&amp;"|"&amp;$B399&amp;"|"&amp;$D399,Empresas!$C$6:$CC$92,$G399+6+1,0),0))))</f>
        <v>0</v>
      </c>
      <c r="AJ399" s="147">
        <f>IF(AND($I399="Si",S399=1),1,IF(AND($I399="Fisico",S399=1),1,IF(AND(S399=1,$I399="Electronico"),2,IF(S399=1,VLOOKUP($C399&amp;"|"&amp;$B399&amp;"|"&amp;$D399,Empresas!$C$6:$CC$92,$G399+6+1,0),0))))</f>
        <v>0</v>
      </c>
      <c r="AK399" s="147">
        <f>IF(AND($I399="Si",T399=1),1,IF(AND($I399="Fisico",T399=1),1,IF(AND(T399=1,$I399="Electronico"),2,IF(T399=1,VLOOKUP($C399&amp;"|"&amp;$B399&amp;"|"&amp;$D399,Empresas!$C$6:$CC$92,$G399+6+1,0),0))))</f>
        <v>0</v>
      </c>
      <c r="AL399" s="147">
        <f>IF(AND($I399="Si",U399=1),1,IF(AND($I399="Fisico",U399=1),1,IF(AND(U399=1,$I399="Electronico"),2,IF(U399=1,VLOOKUP($C399&amp;"|"&amp;$B399&amp;"|"&amp;$D399,Empresas!$C$6:$CC$92,$G399+6+1,0),0))))</f>
        <v>0</v>
      </c>
      <c r="AM399" s="149">
        <f t="shared" si="65"/>
        <v>0</v>
      </c>
      <c r="AN399" s="149">
        <f t="shared" si="66"/>
        <v>0</v>
      </c>
      <c r="AO399" s="152">
        <f t="shared" si="67"/>
        <v>0</v>
      </c>
    </row>
    <row r="400" spans="1:41" x14ac:dyDescent="0.25">
      <c r="A400" s="137" t="str">
        <f>VLOOKUP(D400,Empresas!$D$7:$F$91,3,0)</f>
        <v>Omar</v>
      </c>
      <c r="B400" s="138" t="str">
        <f>VLOOKUP(D400,Empresas!$D$7:$G$91,4,0)</f>
        <v>Kheilly</v>
      </c>
      <c r="C400" s="138" t="s">
        <v>544</v>
      </c>
      <c r="D400" s="138" t="s">
        <v>91</v>
      </c>
      <c r="E400" s="138" t="str">
        <f>VLOOKUP(D400,Empresas!$D$7:$E$92,2,0)</f>
        <v>INDUSTRIA 04 S.A.C.</v>
      </c>
      <c r="F400" s="138" t="s">
        <v>170</v>
      </c>
      <c r="G400" s="139">
        <f t="shared" si="68"/>
        <v>43</v>
      </c>
      <c r="H400" s="139" t="str">
        <f>VLOOKUP(D400,Empresas!$D$6:$L$92,7,0)</f>
        <v>Mensual</v>
      </c>
      <c r="I400" s="138" t="str">
        <f>VLOOKUP(VLOOKUP(D400&amp;"|"&amp;B400,Empresas!$I$7:$CB$92,G400,0),Tablas!$A$3:$B$5,2,0)</f>
        <v>Registro y analisis</v>
      </c>
      <c r="J400" s="78">
        <v>1</v>
      </c>
      <c r="K400" s="78">
        <v>1</v>
      </c>
      <c r="L400" s="78">
        <v>1</v>
      </c>
      <c r="M400" s="78">
        <v>1</v>
      </c>
      <c r="N400" s="78">
        <v>1</v>
      </c>
      <c r="O400" s="78">
        <v>1</v>
      </c>
      <c r="P400" s="78">
        <v>1</v>
      </c>
      <c r="Q400" s="78">
        <v>2</v>
      </c>
      <c r="R400" s="78"/>
      <c r="S400" s="78"/>
      <c r="T400" s="78"/>
      <c r="U400" s="78"/>
      <c r="V400" s="78" t="str">
        <f>VLOOKUP(D400,Empresas!$D$7:$CF$91,81,0)</f>
        <v>A</v>
      </c>
      <c r="W400" s="78" t="str">
        <f>VLOOKUP(D400,Empresas!$D$7:$M$91,10,0)</f>
        <v>Mype</v>
      </c>
      <c r="X400" s="69" t="str">
        <f t="shared" si="63"/>
        <v>SI</v>
      </c>
      <c r="Y400" s="153" t="str">
        <f t="shared" si="64"/>
        <v>Si aplica</v>
      </c>
      <c r="Z400" s="147">
        <f>IF(Y400="No aplica",0,IF(I400="no",0,IF(I400="No aplica",0,IF(I400="Si",1,IF(I400="Fisico",1,IF(I400="Electronico",2,VLOOKUP(C400&amp;"|"&amp;B400&amp;"|"&amp;D400,Empresas!$C$6:$CC$92,G400+6+1,0)))))))</f>
        <v>1</v>
      </c>
      <c r="AA400" s="147">
        <f>IF(AND($I400="Si",J400=1),1,IF(AND($I400="Fisico",J400=1),1,IF(AND(J400=1,$I400="Electronico"),2,IF(J400=1,VLOOKUP($C400&amp;"|"&amp;$B400&amp;"|"&amp;$D400,Empresas!$C$6:$CC$92,$G400+6+1,0),0))))</f>
        <v>1</v>
      </c>
      <c r="AB400" s="147">
        <f>IF(AND($I400="Si",K400=1),1,IF(AND($I400="Fisico",K400=1),1,IF(AND(K400=1,$I400="Electronico"),2,IF(K400=1,VLOOKUP($C400&amp;"|"&amp;$B400&amp;"|"&amp;$D400,Empresas!$C$6:$CC$92,$G400+6+1,0),0))))</f>
        <v>1</v>
      </c>
      <c r="AC400" s="147">
        <f>IF(AND($I400="Si",L400=1),1,IF(AND($I400="Fisico",L400=1),1,IF(AND(L400=1,$I400="Electronico"),2,IF(L400=1,VLOOKUP($C400&amp;"|"&amp;$B400&amp;"|"&amp;$D400,Empresas!$C$6:$CC$92,$G400+6+1,0),0))))</f>
        <v>1</v>
      </c>
      <c r="AD400" s="147">
        <f>IF(AND($I400="Si",M400=1),1,IF(AND($I400="Fisico",M400=1),1,IF(AND(M400=1,$I400="Electronico"),2,IF(M400=1,VLOOKUP($C400&amp;"|"&amp;$B400&amp;"|"&amp;$D400,Empresas!$C$6:$CC$92,$G400+6+1,0),0))))</f>
        <v>1</v>
      </c>
      <c r="AE400" s="147">
        <f>IF(AND($I400="Si",N400=1),1,IF(AND($I400="Fisico",N400=1),1,IF(AND(N400=1,$I400="Electronico"),2,IF(N400=1,VLOOKUP($C400&amp;"|"&amp;$B400&amp;"|"&amp;$D400,Empresas!$C$6:$CC$92,$G400+6+1,0),0))))</f>
        <v>1</v>
      </c>
      <c r="AF400" s="147">
        <f>IF(AND($I400="Si",O400=1),1,IF(AND($I400="Fisico",O400=1),1,IF(AND(O400=1,$I400="Electronico"),2,IF(O400=1,VLOOKUP($C400&amp;"|"&amp;$B400&amp;"|"&amp;$D400,Empresas!$C$6:$CC$92,$G400+6+1,0),0))))</f>
        <v>1</v>
      </c>
      <c r="AG400" s="147">
        <f>IF(AND($I400="Si",P400=1),1,IF(AND($I400="Fisico",P400=1),1,IF(AND(P400=1,$I400="Electronico"),2,IF(P400=1,VLOOKUP($C400&amp;"|"&amp;$B400&amp;"|"&amp;$D400,Empresas!$C$6:$CC$92,$G400+6+1,0),0))))</f>
        <v>1</v>
      </c>
      <c r="AH400" s="147">
        <f>IF(AND($I400="Si",Q400=1),1,IF(AND($I400="Fisico",Q400=1),1,IF(AND(Q400=1,$I400="Electronico"),2,IF(Q400=1,VLOOKUP($C400&amp;"|"&amp;$B400&amp;"|"&amp;$D400,Empresas!$C$6:$CC$92,$G400+6+1,0),0))))</f>
        <v>0</v>
      </c>
      <c r="AI400" s="147">
        <f>IF(AND($I400="Si",R400=1),1,IF(AND($I400="Fisico",R400=1),1,IF(AND(R400=1,$I400="Electronico"),2,IF(R400=1,VLOOKUP($C400&amp;"|"&amp;$B400&amp;"|"&amp;$D400,Empresas!$C$6:$CC$92,$G400+6+1,0),0))))</f>
        <v>0</v>
      </c>
      <c r="AJ400" s="147">
        <f>IF(AND($I400="Si",S400=1),1,IF(AND($I400="Fisico",S400=1),1,IF(AND(S400=1,$I400="Electronico"),2,IF(S400=1,VLOOKUP($C400&amp;"|"&amp;$B400&amp;"|"&amp;$D400,Empresas!$C$6:$CC$92,$G400+6+1,0),0))))</f>
        <v>0</v>
      </c>
      <c r="AK400" s="147">
        <f>IF(AND($I400="Si",T400=1),1,IF(AND($I400="Fisico",T400=1),1,IF(AND(T400=1,$I400="Electronico"),2,IF(T400=1,VLOOKUP($C400&amp;"|"&amp;$B400&amp;"|"&amp;$D400,Empresas!$C$6:$CC$92,$G400+6+1,0),0))))</f>
        <v>0</v>
      </c>
      <c r="AL400" s="147">
        <f>IF(AND($I400="Si",U400=1),1,IF(AND($I400="Fisico",U400=1),1,IF(AND(U400=1,$I400="Electronico"),2,IF(U400=1,VLOOKUP($C400&amp;"|"&amp;$B400&amp;"|"&amp;$D400,Empresas!$C$6:$CC$92,$G400+6+1,0),0))))</f>
        <v>0</v>
      </c>
      <c r="AM400" s="149">
        <f t="shared" si="65"/>
        <v>7</v>
      </c>
      <c r="AN400" s="149">
        <f t="shared" si="66"/>
        <v>8</v>
      </c>
      <c r="AO400" s="152">
        <f t="shared" si="67"/>
        <v>0.875</v>
      </c>
    </row>
    <row r="401" spans="1:41" x14ac:dyDescent="0.25">
      <c r="A401" s="137" t="str">
        <f>VLOOKUP(D401,Empresas!$D$7:$F$91,3,0)</f>
        <v>Omar</v>
      </c>
      <c r="B401" s="138" t="str">
        <f>VLOOKUP(D401,Empresas!$D$7:$G$91,4,0)</f>
        <v>Kheilly</v>
      </c>
      <c r="C401" s="138" t="s">
        <v>544</v>
      </c>
      <c r="D401" s="138" t="s">
        <v>91</v>
      </c>
      <c r="E401" s="138" t="str">
        <f>VLOOKUP(D401,Empresas!$D$7:$E$92,2,0)</f>
        <v>INDUSTRIA 04 S.A.C.</v>
      </c>
      <c r="F401" s="138" t="s">
        <v>171</v>
      </c>
      <c r="G401" s="139">
        <f t="shared" si="68"/>
        <v>46</v>
      </c>
      <c r="H401" s="139" t="str">
        <f>VLOOKUP(D401,Empresas!$D$6:$L$92,7,0)</f>
        <v>Mensual</v>
      </c>
      <c r="I401" s="138" t="str">
        <f>VLOOKUP(VLOOKUP(D401&amp;"|"&amp;B401,Empresas!$I$7:$CB$92,G401,0),Tablas!$A$3:$B$5,2,0)</f>
        <v>No aplica</v>
      </c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 t="str">
        <f>VLOOKUP(D401,Empresas!$D$7:$CF$91,81,0)</f>
        <v>A</v>
      </c>
      <c r="W401" s="78" t="str">
        <f>VLOOKUP(D401,Empresas!$D$7:$M$91,10,0)</f>
        <v>Mype</v>
      </c>
      <c r="X401" s="69" t="str">
        <f t="shared" si="63"/>
        <v>SI</v>
      </c>
      <c r="Y401" s="153" t="str">
        <f t="shared" si="64"/>
        <v>No aplica</v>
      </c>
      <c r="Z401" s="147">
        <f>IF(Y401="No aplica",0,IF(I401="no",0,IF(I401="No aplica",0,IF(I401="Si",1,IF(I401="Fisico",1,IF(I401="Electronico",2,VLOOKUP(C401&amp;"|"&amp;B401&amp;"|"&amp;D401,Empresas!$C$6:$CC$92,G401+6+1,0)))))))</f>
        <v>0</v>
      </c>
      <c r="AA401" s="147">
        <f>IF(AND($I401="Si",J401=1),1,IF(AND($I401="Fisico",J401=1),1,IF(AND(J401=1,$I401="Electronico"),2,IF(J401=1,VLOOKUP($C401&amp;"|"&amp;$B401&amp;"|"&amp;$D401,Empresas!$C$6:$CC$92,$G401+6+1,0),0))))</f>
        <v>0</v>
      </c>
      <c r="AB401" s="147">
        <f>IF(AND($I401="Si",K401=1),1,IF(AND($I401="Fisico",K401=1),1,IF(AND(K401=1,$I401="Electronico"),2,IF(K401=1,VLOOKUP($C401&amp;"|"&amp;$B401&amp;"|"&amp;$D401,Empresas!$C$6:$CC$92,$G401+6+1,0),0))))</f>
        <v>0</v>
      </c>
      <c r="AC401" s="147">
        <f>IF(AND($I401="Si",L401=1),1,IF(AND($I401="Fisico",L401=1),1,IF(AND(L401=1,$I401="Electronico"),2,IF(L401=1,VLOOKUP($C401&amp;"|"&amp;$B401&amp;"|"&amp;$D401,Empresas!$C$6:$CC$92,$G401+6+1,0),0))))</f>
        <v>0</v>
      </c>
      <c r="AD401" s="147">
        <f>IF(AND($I401="Si",M401=1),1,IF(AND($I401="Fisico",M401=1),1,IF(AND(M401=1,$I401="Electronico"),2,IF(M401=1,VLOOKUP($C401&amp;"|"&amp;$B401&amp;"|"&amp;$D401,Empresas!$C$6:$CC$92,$G401+6+1,0),0))))</f>
        <v>0</v>
      </c>
      <c r="AE401" s="147">
        <f>IF(AND($I401="Si",N401=1),1,IF(AND($I401="Fisico",N401=1),1,IF(AND(N401=1,$I401="Electronico"),2,IF(N401=1,VLOOKUP($C401&amp;"|"&amp;$B401&amp;"|"&amp;$D401,Empresas!$C$6:$CC$92,$G401+6+1,0),0))))</f>
        <v>0</v>
      </c>
      <c r="AF401" s="147">
        <f>IF(AND($I401="Si",O401=1),1,IF(AND($I401="Fisico",O401=1),1,IF(AND(O401=1,$I401="Electronico"),2,IF(O401=1,VLOOKUP($C401&amp;"|"&amp;$B401&amp;"|"&amp;$D401,Empresas!$C$6:$CC$92,$G401+6+1,0),0))))</f>
        <v>0</v>
      </c>
      <c r="AG401" s="147">
        <f>IF(AND($I401="Si",P401=1),1,IF(AND($I401="Fisico",P401=1),1,IF(AND(P401=1,$I401="Electronico"),2,IF(P401=1,VLOOKUP($C401&amp;"|"&amp;$B401&amp;"|"&amp;$D401,Empresas!$C$6:$CC$92,$G401+6+1,0),0))))</f>
        <v>0</v>
      </c>
      <c r="AH401" s="147">
        <f>IF(AND($I401="Si",Q401=1),1,IF(AND($I401="Fisico",Q401=1),1,IF(AND(Q401=1,$I401="Electronico"),2,IF(Q401=1,VLOOKUP($C401&amp;"|"&amp;$B401&amp;"|"&amp;$D401,Empresas!$C$6:$CC$92,$G401+6+1,0),0))))</f>
        <v>0</v>
      </c>
      <c r="AI401" s="147">
        <f>IF(AND($I401="Si",R401=1),1,IF(AND($I401="Fisico",R401=1),1,IF(AND(R401=1,$I401="Electronico"),2,IF(R401=1,VLOOKUP($C401&amp;"|"&amp;$B401&amp;"|"&amp;$D401,Empresas!$C$6:$CC$92,$G401+6+1,0),0))))</f>
        <v>0</v>
      </c>
      <c r="AJ401" s="147">
        <f>IF(AND($I401="Si",S401=1),1,IF(AND($I401="Fisico",S401=1),1,IF(AND(S401=1,$I401="Electronico"),2,IF(S401=1,VLOOKUP($C401&amp;"|"&amp;$B401&amp;"|"&amp;$D401,Empresas!$C$6:$CC$92,$G401+6+1,0),0))))</f>
        <v>0</v>
      </c>
      <c r="AK401" s="147">
        <f>IF(AND($I401="Si",T401=1),1,IF(AND($I401="Fisico",T401=1),1,IF(AND(T401=1,$I401="Electronico"),2,IF(T401=1,VLOOKUP($C401&amp;"|"&amp;$B401&amp;"|"&amp;$D401,Empresas!$C$6:$CC$92,$G401+6+1,0),0))))</f>
        <v>0</v>
      </c>
      <c r="AL401" s="147">
        <f>IF(AND($I401="Si",U401=1),1,IF(AND($I401="Fisico",U401=1),1,IF(AND(U401=1,$I401="Electronico"),2,IF(U401=1,VLOOKUP($C401&amp;"|"&amp;$B401&amp;"|"&amp;$D401,Empresas!$C$6:$CC$92,$G401+6+1,0),0))))</f>
        <v>0</v>
      </c>
      <c r="AM401" s="149">
        <f t="shared" si="65"/>
        <v>0</v>
      </c>
      <c r="AN401" s="149">
        <f t="shared" si="66"/>
        <v>0</v>
      </c>
      <c r="AO401" s="152">
        <f t="shared" si="67"/>
        <v>0</v>
      </c>
    </row>
    <row r="402" spans="1:41" x14ac:dyDescent="0.25">
      <c r="A402" s="140" t="str">
        <f>VLOOKUP(D402,Empresas!$D$7:$F$91,3,0)</f>
        <v>Omar</v>
      </c>
      <c r="B402" s="141" t="str">
        <f>VLOOKUP(D402,Empresas!$D$7:$G$91,4,0)</f>
        <v>Kheilly</v>
      </c>
      <c r="C402" s="141" t="s">
        <v>544</v>
      </c>
      <c r="D402" s="141" t="s">
        <v>91</v>
      </c>
      <c r="E402" s="141" t="str">
        <f>VLOOKUP(D402,Empresas!$D$7:$E$92,2,0)</f>
        <v>INDUSTRIA 04 S.A.C.</v>
      </c>
      <c r="F402" s="141" t="s">
        <v>172</v>
      </c>
      <c r="G402" s="142">
        <f>+Empresas!$BF$2</f>
        <v>50</v>
      </c>
      <c r="H402" s="142" t="str">
        <f>VLOOKUP(D402,Empresas!$D$6:$L$92,7,0)</f>
        <v>Mensual</v>
      </c>
      <c r="I402" s="141" t="str">
        <f>VLOOKUP(VLOOKUP(D402&amp;"|"&amp;B402,Empresas!$I$7:$CB$92,G402,0),Tablas!$A$8:$B$10,2,0)</f>
        <v>Electronico</v>
      </c>
      <c r="J402" s="78">
        <v>1</v>
      </c>
      <c r="K402" s="78">
        <v>1</v>
      </c>
      <c r="L402" s="78">
        <v>1</v>
      </c>
      <c r="M402" s="78">
        <v>1</v>
      </c>
      <c r="N402" s="78">
        <v>1</v>
      </c>
      <c r="O402" s="78">
        <v>1</v>
      </c>
      <c r="P402" s="78">
        <v>1</v>
      </c>
      <c r="Q402" s="78">
        <v>2</v>
      </c>
      <c r="R402" s="78"/>
      <c r="S402" s="78"/>
      <c r="T402" s="78"/>
      <c r="U402" s="78"/>
      <c r="V402" s="78" t="str">
        <f>VLOOKUP(D402,Empresas!$D$7:$CF$91,81,0)</f>
        <v>A</v>
      </c>
      <c r="W402" s="78" t="str">
        <f>VLOOKUP(D402,Empresas!$D$7:$M$91,10,0)</f>
        <v>Mype</v>
      </c>
      <c r="X402" s="69" t="str">
        <f t="shared" si="63"/>
        <v>SI</v>
      </c>
      <c r="Y402" s="153" t="str">
        <f t="shared" si="64"/>
        <v>Si aplica</v>
      </c>
      <c r="Z402" s="147">
        <f>IF(Y402="No aplica",0,IF(I402="no",0,IF(I402="No aplica",0,IF(I402="Si",1,IF(I402="Fisico",1,IF(I402="Electronico",2,VLOOKUP(C402&amp;"|"&amp;B402&amp;"|"&amp;D402,Empresas!$C$6:$CC$92,G402+6+1,0)))))))</f>
        <v>2</v>
      </c>
      <c r="AA402" s="147">
        <f>IF(AND($I402="Si",J402=1),1,IF(AND($I402="Fisico",J402=1),1,IF(AND(J402=1,$I402="Electronico"),2,IF(J402=1,VLOOKUP($C402&amp;"|"&amp;$B402&amp;"|"&amp;$D402,Empresas!$C$6:$CC$92,$G402+6+1,0),0))))</f>
        <v>2</v>
      </c>
      <c r="AB402" s="147">
        <f>IF(AND($I402="Si",K402=1),1,IF(AND($I402="Fisico",K402=1),1,IF(AND(K402=1,$I402="Electronico"),2,IF(K402=1,VLOOKUP($C402&amp;"|"&amp;$B402&amp;"|"&amp;$D402,Empresas!$C$6:$CC$92,$G402+6+1,0),0))))</f>
        <v>2</v>
      </c>
      <c r="AC402" s="147">
        <f>IF(AND($I402="Si",L402=1),1,IF(AND($I402="Fisico",L402=1),1,IF(AND(L402=1,$I402="Electronico"),2,IF(L402=1,VLOOKUP($C402&amp;"|"&amp;$B402&amp;"|"&amp;$D402,Empresas!$C$6:$CC$92,$G402+6+1,0),0))))</f>
        <v>2</v>
      </c>
      <c r="AD402" s="147">
        <f>IF(AND($I402="Si",M402=1),1,IF(AND($I402="Fisico",M402=1),1,IF(AND(M402=1,$I402="Electronico"),2,IF(M402=1,VLOOKUP($C402&amp;"|"&amp;$B402&amp;"|"&amp;$D402,Empresas!$C$6:$CC$92,$G402+6+1,0),0))))</f>
        <v>2</v>
      </c>
      <c r="AE402" s="147">
        <f>IF(AND($I402="Si",N402=1),1,IF(AND($I402="Fisico",N402=1),1,IF(AND(N402=1,$I402="Electronico"),2,IF(N402=1,VLOOKUP($C402&amp;"|"&amp;$B402&amp;"|"&amp;$D402,Empresas!$C$6:$CC$92,$G402+6+1,0),0))))</f>
        <v>2</v>
      </c>
      <c r="AF402" s="147">
        <f>IF(AND($I402="Si",O402=1),1,IF(AND($I402="Fisico",O402=1),1,IF(AND(O402=1,$I402="Electronico"),2,IF(O402=1,VLOOKUP($C402&amp;"|"&amp;$B402&amp;"|"&amp;$D402,Empresas!$C$6:$CC$92,$G402+6+1,0),0))))</f>
        <v>2</v>
      </c>
      <c r="AG402" s="147">
        <f>IF(AND($I402="Si",P402=1),1,IF(AND($I402="Fisico",P402=1),1,IF(AND(P402=1,$I402="Electronico"),2,IF(P402=1,VLOOKUP($C402&amp;"|"&amp;$B402&amp;"|"&amp;$D402,Empresas!$C$6:$CC$92,$G402+6+1,0),0))))</f>
        <v>2</v>
      </c>
      <c r="AH402" s="147">
        <f>IF(AND($I402="Si",Q402=1),1,IF(AND($I402="Fisico",Q402=1),1,IF(AND(Q402=1,$I402="Electronico"),2,IF(Q402=1,VLOOKUP($C402&amp;"|"&amp;$B402&amp;"|"&amp;$D402,Empresas!$C$6:$CC$92,$G402+6+1,0),0))))</f>
        <v>0</v>
      </c>
      <c r="AI402" s="147">
        <f>IF(AND($I402="Si",R402=1),1,IF(AND($I402="Fisico",R402=1),1,IF(AND(R402=1,$I402="Electronico"),2,IF(R402=1,VLOOKUP($C402&amp;"|"&amp;$B402&amp;"|"&amp;$D402,Empresas!$C$6:$CC$92,$G402+6+1,0),0))))</f>
        <v>0</v>
      </c>
      <c r="AJ402" s="147">
        <f>IF(AND($I402="Si",S402=1),1,IF(AND($I402="Fisico",S402=1),1,IF(AND(S402=1,$I402="Electronico"),2,IF(S402=1,VLOOKUP($C402&amp;"|"&amp;$B402&amp;"|"&amp;$D402,Empresas!$C$6:$CC$92,$G402+6+1,0),0))))</f>
        <v>0</v>
      </c>
      <c r="AK402" s="147">
        <f>IF(AND($I402="Si",T402=1),1,IF(AND($I402="Fisico",T402=1),1,IF(AND(T402=1,$I402="Electronico"),2,IF(T402=1,VLOOKUP($C402&amp;"|"&amp;$B402&amp;"|"&amp;$D402,Empresas!$C$6:$CC$92,$G402+6+1,0),0))))</f>
        <v>0</v>
      </c>
      <c r="AL402" s="147">
        <f>IF(AND($I402="Si",U402=1),1,IF(AND($I402="Fisico",U402=1),1,IF(AND(U402=1,$I402="Electronico"),2,IF(U402=1,VLOOKUP($C402&amp;"|"&amp;$B402&amp;"|"&amp;$D402,Empresas!$C$6:$CC$92,$G402+6+1,0),0))))</f>
        <v>0</v>
      </c>
      <c r="AM402" s="149">
        <f t="shared" si="65"/>
        <v>14</v>
      </c>
      <c r="AN402" s="149">
        <f t="shared" si="66"/>
        <v>16</v>
      </c>
      <c r="AO402" s="152">
        <f t="shared" si="67"/>
        <v>0.875</v>
      </c>
    </row>
    <row r="403" spans="1:41" x14ac:dyDescent="0.25">
      <c r="A403" s="140" t="str">
        <f>VLOOKUP(D403,Empresas!$D$7:$F$91,3,0)</f>
        <v>Omar</v>
      </c>
      <c r="B403" s="141" t="str">
        <f>VLOOKUP(D403,Empresas!$D$7:$G$91,4,0)</f>
        <v>Kheilly</v>
      </c>
      <c r="C403" s="141" t="s">
        <v>544</v>
      </c>
      <c r="D403" s="141" t="s">
        <v>91</v>
      </c>
      <c r="E403" s="141" t="str">
        <f>VLOOKUP(D403,Empresas!$D$7:$E$92,2,0)</f>
        <v>INDUSTRIA 04 S.A.C.</v>
      </c>
      <c r="F403" s="141" t="s">
        <v>173</v>
      </c>
      <c r="G403" s="142">
        <f>+G402+1</f>
        <v>51</v>
      </c>
      <c r="H403" s="142" t="str">
        <f>VLOOKUP(D403,Empresas!$D$6:$L$92,7,0)</f>
        <v>Mensual</v>
      </c>
      <c r="I403" s="141" t="str">
        <f>VLOOKUP(VLOOKUP(D403&amp;"|"&amp;B403,Empresas!$I$7:$CB$92,G403,0),Tablas!$A$8:$B$10,2,0)</f>
        <v>Electronico</v>
      </c>
      <c r="J403" s="78">
        <v>1</v>
      </c>
      <c r="K403" s="78">
        <v>1</v>
      </c>
      <c r="L403" s="78">
        <v>1</v>
      </c>
      <c r="M403" s="78">
        <v>1</v>
      </c>
      <c r="N403" s="78">
        <v>1</v>
      </c>
      <c r="O403" s="78">
        <v>1</v>
      </c>
      <c r="P403" s="78">
        <v>1</v>
      </c>
      <c r="Q403" s="78">
        <v>2</v>
      </c>
      <c r="R403" s="78"/>
      <c r="S403" s="78"/>
      <c r="T403" s="78"/>
      <c r="U403" s="78"/>
      <c r="V403" s="78" t="str">
        <f>VLOOKUP(D403,Empresas!$D$7:$CF$91,81,0)</f>
        <v>A</v>
      </c>
      <c r="W403" s="78" t="str">
        <f>VLOOKUP(D403,Empresas!$D$7:$M$91,10,0)</f>
        <v>Mype</v>
      </c>
      <c r="X403" s="69" t="str">
        <f t="shared" si="63"/>
        <v>SI</v>
      </c>
      <c r="Y403" s="153" t="str">
        <f t="shared" si="64"/>
        <v>Si aplica</v>
      </c>
      <c r="Z403" s="147">
        <f>IF(Y403="No aplica",0,IF(I403="no",0,IF(I403="No aplica",0,IF(I403="Si",1,IF(I403="Fisico",1,IF(I403="Electronico",2,VLOOKUP(C403&amp;"|"&amp;B403&amp;"|"&amp;D403,Empresas!$C$6:$CC$92,G403+6+1,0)))))))</f>
        <v>2</v>
      </c>
      <c r="AA403" s="147">
        <f>IF(AND($I403="Si",J403=1),1,IF(AND($I403="Fisico",J403=1),1,IF(AND(J403=1,$I403="Electronico"),2,IF(J403=1,VLOOKUP($C403&amp;"|"&amp;$B403&amp;"|"&amp;$D403,Empresas!$C$6:$CC$92,$G403+6+1,0),0))))</f>
        <v>2</v>
      </c>
      <c r="AB403" s="147">
        <f>IF(AND($I403="Si",K403=1),1,IF(AND($I403="Fisico",K403=1),1,IF(AND(K403=1,$I403="Electronico"),2,IF(K403=1,VLOOKUP($C403&amp;"|"&amp;$B403&amp;"|"&amp;$D403,Empresas!$C$6:$CC$92,$G403+6+1,0),0))))</f>
        <v>2</v>
      </c>
      <c r="AC403" s="147">
        <f>IF(AND($I403="Si",L403=1),1,IF(AND($I403="Fisico",L403=1),1,IF(AND(L403=1,$I403="Electronico"),2,IF(L403=1,VLOOKUP($C403&amp;"|"&amp;$B403&amp;"|"&amp;$D403,Empresas!$C$6:$CC$92,$G403+6+1,0),0))))</f>
        <v>2</v>
      </c>
      <c r="AD403" s="147">
        <f>IF(AND($I403="Si",M403=1),1,IF(AND($I403="Fisico",M403=1),1,IF(AND(M403=1,$I403="Electronico"),2,IF(M403=1,VLOOKUP($C403&amp;"|"&amp;$B403&amp;"|"&amp;$D403,Empresas!$C$6:$CC$92,$G403+6+1,0),0))))</f>
        <v>2</v>
      </c>
      <c r="AE403" s="147">
        <f>IF(AND($I403="Si",N403=1),1,IF(AND($I403="Fisico",N403=1),1,IF(AND(N403=1,$I403="Electronico"),2,IF(N403=1,VLOOKUP($C403&amp;"|"&amp;$B403&amp;"|"&amp;$D403,Empresas!$C$6:$CC$92,$G403+6+1,0),0))))</f>
        <v>2</v>
      </c>
      <c r="AF403" s="147">
        <f>IF(AND($I403="Si",O403=1),1,IF(AND($I403="Fisico",O403=1),1,IF(AND(O403=1,$I403="Electronico"),2,IF(O403=1,VLOOKUP($C403&amp;"|"&amp;$B403&amp;"|"&amp;$D403,Empresas!$C$6:$CC$92,$G403+6+1,0),0))))</f>
        <v>2</v>
      </c>
      <c r="AG403" s="147">
        <f>IF(AND($I403="Si",P403=1),1,IF(AND($I403="Fisico",P403=1),1,IF(AND(P403=1,$I403="Electronico"),2,IF(P403=1,VLOOKUP($C403&amp;"|"&amp;$B403&amp;"|"&amp;$D403,Empresas!$C$6:$CC$92,$G403+6+1,0),0))))</f>
        <v>2</v>
      </c>
      <c r="AH403" s="147">
        <f>IF(AND($I403="Si",Q403=1),1,IF(AND($I403="Fisico",Q403=1),1,IF(AND(Q403=1,$I403="Electronico"),2,IF(Q403=1,VLOOKUP($C403&amp;"|"&amp;$B403&amp;"|"&amp;$D403,Empresas!$C$6:$CC$92,$G403+6+1,0),0))))</f>
        <v>0</v>
      </c>
      <c r="AI403" s="147">
        <f>IF(AND($I403="Si",R403=1),1,IF(AND($I403="Fisico",R403=1),1,IF(AND(R403=1,$I403="Electronico"),2,IF(R403=1,VLOOKUP($C403&amp;"|"&amp;$B403&amp;"|"&amp;$D403,Empresas!$C$6:$CC$92,$G403+6+1,0),0))))</f>
        <v>0</v>
      </c>
      <c r="AJ403" s="147">
        <f>IF(AND($I403="Si",S403=1),1,IF(AND($I403="Fisico",S403=1),1,IF(AND(S403=1,$I403="Electronico"),2,IF(S403=1,VLOOKUP($C403&amp;"|"&amp;$B403&amp;"|"&amp;$D403,Empresas!$C$6:$CC$92,$G403+6+1,0),0))))</f>
        <v>0</v>
      </c>
      <c r="AK403" s="147">
        <f>IF(AND($I403="Si",T403=1),1,IF(AND($I403="Fisico",T403=1),1,IF(AND(T403=1,$I403="Electronico"),2,IF(T403=1,VLOOKUP($C403&amp;"|"&amp;$B403&amp;"|"&amp;$D403,Empresas!$C$6:$CC$92,$G403+6+1,0),0))))</f>
        <v>0</v>
      </c>
      <c r="AL403" s="147">
        <f>IF(AND($I403="Si",U403=1),1,IF(AND($I403="Fisico",U403=1),1,IF(AND(U403=1,$I403="Electronico"),2,IF(U403=1,VLOOKUP($C403&amp;"|"&amp;$B403&amp;"|"&amp;$D403,Empresas!$C$6:$CC$92,$G403+6+1,0),0))))</f>
        <v>0</v>
      </c>
      <c r="AM403" s="149">
        <f t="shared" si="65"/>
        <v>14</v>
      </c>
      <c r="AN403" s="149">
        <f t="shared" si="66"/>
        <v>16</v>
      </c>
      <c r="AO403" s="152">
        <f t="shared" si="67"/>
        <v>0.875</v>
      </c>
    </row>
    <row r="404" spans="1:41" x14ac:dyDescent="0.25">
      <c r="A404" s="140" t="str">
        <f>VLOOKUP(D404,Empresas!$D$7:$F$91,3,0)</f>
        <v>Omar</v>
      </c>
      <c r="B404" s="141" t="str">
        <f>VLOOKUP(D404,Empresas!$D$7:$G$91,4,0)</f>
        <v>Kheilly</v>
      </c>
      <c r="C404" s="141" t="s">
        <v>544</v>
      </c>
      <c r="D404" s="141" t="s">
        <v>91</v>
      </c>
      <c r="E404" s="141" t="str">
        <f>VLOOKUP(D404,Empresas!$D$7:$E$92,2,0)</f>
        <v>INDUSTRIA 04 S.A.C.</v>
      </c>
      <c r="F404" s="141" t="s">
        <v>174</v>
      </c>
      <c r="G404" s="142">
        <f t="shared" ref="G404:G412" si="69">+G403+1</f>
        <v>52</v>
      </c>
      <c r="H404" s="142" t="str">
        <f>VLOOKUP(D404,Empresas!$D$6:$L$92,7,0)</f>
        <v>Mensual</v>
      </c>
      <c r="I404" s="141" t="str">
        <f>VLOOKUP(VLOOKUP(D404&amp;"|"&amp;B404,Empresas!$I$7:$CB$92,G404,0),Tablas!$A$8:$B$10,2,0)</f>
        <v>No aplica</v>
      </c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 t="str">
        <f>VLOOKUP(D404,Empresas!$D$7:$CF$91,81,0)</f>
        <v>A</v>
      </c>
      <c r="W404" s="78" t="str">
        <f>VLOOKUP(D404,Empresas!$D$7:$M$91,10,0)</f>
        <v>Mype</v>
      </c>
      <c r="X404" s="69" t="str">
        <f t="shared" si="63"/>
        <v>SI</v>
      </c>
      <c r="Y404" s="153" t="str">
        <f t="shared" si="64"/>
        <v>No aplica</v>
      </c>
      <c r="Z404" s="147">
        <f>IF(Y404="No aplica",0,IF(I404="no",0,IF(I404="No aplica",0,IF(I404="Si",1,IF(I404="Fisico",1,IF(I404="Electronico",2,VLOOKUP(C404&amp;"|"&amp;B404&amp;"|"&amp;D404,Empresas!$C$6:$CC$92,G404+6+1,0)))))))</f>
        <v>0</v>
      </c>
      <c r="AA404" s="147">
        <f>IF(AND($I404="Si",J404=1),1,IF(AND($I404="Fisico",J404=1),1,IF(AND(J404=1,$I404="Electronico"),2,IF(J404=1,VLOOKUP($C404&amp;"|"&amp;$B404&amp;"|"&amp;$D404,Empresas!$C$6:$CC$92,$G404+6+1,0),0))))</f>
        <v>0</v>
      </c>
      <c r="AB404" s="147">
        <f>IF(AND($I404="Si",K404=1),1,IF(AND($I404="Fisico",K404=1),1,IF(AND(K404=1,$I404="Electronico"),2,IF(K404=1,VLOOKUP($C404&amp;"|"&amp;$B404&amp;"|"&amp;$D404,Empresas!$C$6:$CC$92,$G404+6+1,0),0))))</f>
        <v>0</v>
      </c>
      <c r="AC404" s="147">
        <f>IF(AND($I404="Si",L404=1),1,IF(AND($I404="Fisico",L404=1),1,IF(AND(L404=1,$I404="Electronico"),2,IF(L404=1,VLOOKUP($C404&amp;"|"&amp;$B404&amp;"|"&amp;$D404,Empresas!$C$6:$CC$92,$G404+6+1,0),0))))</f>
        <v>0</v>
      </c>
      <c r="AD404" s="147">
        <f>IF(AND($I404="Si",M404=1),1,IF(AND($I404="Fisico",M404=1),1,IF(AND(M404=1,$I404="Electronico"),2,IF(M404=1,VLOOKUP($C404&amp;"|"&amp;$B404&amp;"|"&amp;$D404,Empresas!$C$6:$CC$92,$G404+6+1,0),0))))</f>
        <v>0</v>
      </c>
      <c r="AE404" s="147">
        <f>IF(AND($I404="Si",N404=1),1,IF(AND($I404="Fisico",N404=1),1,IF(AND(N404=1,$I404="Electronico"),2,IF(N404=1,VLOOKUP($C404&amp;"|"&amp;$B404&amp;"|"&amp;$D404,Empresas!$C$6:$CC$92,$G404+6+1,0),0))))</f>
        <v>0</v>
      </c>
      <c r="AF404" s="147">
        <f>IF(AND($I404="Si",O404=1),1,IF(AND($I404="Fisico",O404=1),1,IF(AND(O404=1,$I404="Electronico"),2,IF(O404=1,VLOOKUP($C404&amp;"|"&amp;$B404&amp;"|"&amp;$D404,Empresas!$C$6:$CC$92,$G404+6+1,0),0))))</f>
        <v>0</v>
      </c>
      <c r="AG404" s="147">
        <f>IF(AND($I404="Si",P404=1),1,IF(AND($I404="Fisico",P404=1),1,IF(AND(P404=1,$I404="Electronico"),2,IF(P404=1,VLOOKUP($C404&amp;"|"&amp;$B404&amp;"|"&amp;$D404,Empresas!$C$6:$CC$92,$G404+6+1,0),0))))</f>
        <v>0</v>
      </c>
      <c r="AH404" s="147">
        <f>IF(AND($I404="Si",Q404=1),1,IF(AND($I404="Fisico",Q404=1),1,IF(AND(Q404=1,$I404="Electronico"),2,IF(Q404=1,VLOOKUP($C404&amp;"|"&amp;$B404&amp;"|"&amp;$D404,Empresas!$C$6:$CC$92,$G404+6+1,0),0))))</f>
        <v>0</v>
      </c>
      <c r="AI404" s="147">
        <f>IF(AND($I404="Si",R404=1),1,IF(AND($I404="Fisico",R404=1),1,IF(AND(R404=1,$I404="Electronico"),2,IF(R404=1,VLOOKUP($C404&amp;"|"&amp;$B404&amp;"|"&amp;$D404,Empresas!$C$6:$CC$92,$G404+6+1,0),0))))</f>
        <v>0</v>
      </c>
      <c r="AJ404" s="147">
        <f>IF(AND($I404="Si",S404=1),1,IF(AND($I404="Fisico",S404=1),1,IF(AND(S404=1,$I404="Electronico"),2,IF(S404=1,VLOOKUP($C404&amp;"|"&amp;$B404&amp;"|"&amp;$D404,Empresas!$C$6:$CC$92,$G404+6+1,0),0))))</f>
        <v>0</v>
      </c>
      <c r="AK404" s="147">
        <f>IF(AND($I404="Si",T404=1),1,IF(AND($I404="Fisico",T404=1),1,IF(AND(T404=1,$I404="Electronico"),2,IF(T404=1,VLOOKUP($C404&amp;"|"&amp;$B404&amp;"|"&amp;$D404,Empresas!$C$6:$CC$92,$G404+6+1,0),0))))</f>
        <v>0</v>
      </c>
      <c r="AL404" s="147">
        <f>IF(AND($I404="Si",U404=1),1,IF(AND($I404="Fisico",U404=1),1,IF(AND(U404=1,$I404="Electronico"),2,IF(U404=1,VLOOKUP($C404&amp;"|"&amp;$B404&amp;"|"&amp;$D404,Empresas!$C$6:$CC$92,$G404+6+1,0),0))))</f>
        <v>0</v>
      </c>
      <c r="AM404" s="149">
        <f t="shared" si="65"/>
        <v>0</v>
      </c>
      <c r="AN404" s="149">
        <f t="shared" si="66"/>
        <v>0</v>
      </c>
      <c r="AO404" s="152">
        <f t="shared" si="67"/>
        <v>0</v>
      </c>
    </row>
    <row r="405" spans="1:41" x14ac:dyDescent="0.25">
      <c r="A405" s="140" t="str">
        <f>VLOOKUP(D405,Empresas!$D$7:$F$91,3,0)</f>
        <v>Omar</v>
      </c>
      <c r="B405" s="141" t="str">
        <f>VLOOKUP(D405,Empresas!$D$7:$G$91,4,0)</f>
        <v>Kheilly</v>
      </c>
      <c r="C405" s="141" t="s">
        <v>544</v>
      </c>
      <c r="D405" s="141" t="s">
        <v>91</v>
      </c>
      <c r="E405" s="141" t="str">
        <f>VLOOKUP(D405,Empresas!$D$7:$E$92,2,0)</f>
        <v>INDUSTRIA 04 S.A.C.</v>
      </c>
      <c r="F405" s="141" t="s">
        <v>175</v>
      </c>
      <c r="G405" s="142">
        <f t="shared" si="69"/>
        <v>53</v>
      </c>
      <c r="H405" s="142" t="str">
        <f>VLOOKUP(D405,Empresas!$D$6:$L$92,7,0)</f>
        <v>Mensual</v>
      </c>
      <c r="I405" s="141" t="str">
        <f>VLOOKUP(VLOOKUP(D405&amp;"|"&amp;B405,Empresas!$I$7:$CB$92,G405,0),Tablas!$A$8:$B$10,2,0)</f>
        <v>Fisico</v>
      </c>
      <c r="J405" s="78">
        <v>1</v>
      </c>
      <c r="K405" s="78">
        <v>1</v>
      </c>
      <c r="L405" s="78">
        <v>1</v>
      </c>
      <c r="M405" s="78">
        <v>1</v>
      </c>
      <c r="N405" s="78">
        <v>1</v>
      </c>
      <c r="O405" s="78">
        <v>1</v>
      </c>
      <c r="P405" s="78">
        <v>1</v>
      </c>
      <c r="Q405" s="78">
        <v>2</v>
      </c>
      <c r="R405" s="78"/>
      <c r="S405" s="78"/>
      <c r="T405" s="78"/>
      <c r="U405" s="78"/>
      <c r="V405" s="78" t="str">
        <f>VLOOKUP(D405,Empresas!$D$7:$CF$91,81,0)</f>
        <v>A</v>
      </c>
      <c r="W405" s="78" t="str">
        <f>VLOOKUP(D405,Empresas!$D$7:$M$91,10,0)</f>
        <v>Mype</v>
      </c>
      <c r="X405" s="69" t="str">
        <f t="shared" si="63"/>
        <v>SI</v>
      </c>
      <c r="Y405" s="153" t="str">
        <f t="shared" si="64"/>
        <v>Si aplica</v>
      </c>
      <c r="Z405" s="147">
        <f>IF(Y405="No aplica",0,IF(I405="no",0,IF(I405="No aplica",0,IF(I405="Si",1,IF(I405="Fisico",1,IF(I405="Electronico",2,VLOOKUP(C405&amp;"|"&amp;B405&amp;"|"&amp;D405,Empresas!$C$6:$CC$92,G405+6+1,0)))))))</f>
        <v>1</v>
      </c>
      <c r="AA405" s="147">
        <f>IF(AND($I405="Si",J405=1),1,IF(AND($I405="Fisico",J405=1),1,IF(AND(J405=1,$I405="Electronico"),2,IF(J405=1,VLOOKUP($C405&amp;"|"&amp;$B405&amp;"|"&amp;$D405,Empresas!$C$6:$CC$92,$G405+6+1,0),0))))</f>
        <v>1</v>
      </c>
      <c r="AB405" s="147">
        <f>IF(AND($I405="Si",K405=1),1,IF(AND($I405="Fisico",K405=1),1,IF(AND(K405=1,$I405="Electronico"),2,IF(K405=1,VLOOKUP($C405&amp;"|"&amp;$B405&amp;"|"&amp;$D405,Empresas!$C$6:$CC$92,$G405+6+1,0),0))))</f>
        <v>1</v>
      </c>
      <c r="AC405" s="147">
        <f>IF(AND($I405="Si",L405=1),1,IF(AND($I405="Fisico",L405=1),1,IF(AND(L405=1,$I405="Electronico"),2,IF(L405=1,VLOOKUP($C405&amp;"|"&amp;$B405&amp;"|"&amp;$D405,Empresas!$C$6:$CC$92,$G405+6+1,0),0))))</f>
        <v>1</v>
      </c>
      <c r="AD405" s="147">
        <f>IF(AND($I405="Si",M405=1),1,IF(AND($I405="Fisico",M405=1),1,IF(AND(M405=1,$I405="Electronico"),2,IF(M405=1,VLOOKUP($C405&amp;"|"&amp;$B405&amp;"|"&amp;$D405,Empresas!$C$6:$CC$92,$G405+6+1,0),0))))</f>
        <v>1</v>
      </c>
      <c r="AE405" s="147">
        <f>IF(AND($I405="Si",N405=1),1,IF(AND($I405="Fisico",N405=1),1,IF(AND(N405=1,$I405="Electronico"),2,IF(N405=1,VLOOKUP($C405&amp;"|"&amp;$B405&amp;"|"&amp;$D405,Empresas!$C$6:$CC$92,$G405+6+1,0),0))))</f>
        <v>1</v>
      </c>
      <c r="AF405" s="147">
        <f>IF(AND($I405="Si",O405=1),1,IF(AND($I405="Fisico",O405=1),1,IF(AND(O405=1,$I405="Electronico"),2,IF(O405=1,VLOOKUP($C405&amp;"|"&amp;$B405&amp;"|"&amp;$D405,Empresas!$C$6:$CC$92,$G405+6+1,0),0))))</f>
        <v>1</v>
      </c>
      <c r="AG405" s="147">
        <f>IF(AND($I405="Si",P405=1),1,IF(AND($I405="Fisico",P405=1),1,IF(AND(P405=1,$I405="Electronico"),2,IF(P405=1,VLOOKUP($C405&amp;"|"&amp;$B405&amp;"|"&amp;$D405,Empresas!$C$6:$CC$92,$G405+6+1,0),0))))</f>
        <v>1</v>
      </c>
      <c r="AH405" s="147">
        <f>IF(AND($I405="Si",Q405=1),1,IF(AND($I405="Fisico",Q405=1),1,IF(AND(Q405=1,$I405="Electronico"),2,IF(Q405=1,VLOOKUP($C405&amp;"|"&amp;$B405&amp;"|"&amp;$D405,Empresas!$C$6:$CC$92,$G405+6+1,0),0))))</f>
        <v>0</v>
      </c>
      <c r="AI405" s="147">
        <f>IF(AND($I405="Si",R405=1),1,IF(AND($I405="Fisico",R405=1),1,IF(AND(R405=1,$I405="Electronico"),2,IF(R405=1,VLOOKUP($C405&amp;"|"&amp;$B405&amp;"|"&amp;$D405,Empresas!$C$6:$CC$92,$G405+6+1,0),0))))</f>
        <v>0</v>
      </c>
      <c r="AJ405" s="147">
        <f>IF(AND($I405="Si",S405=1),1,IF(AND($I405="Fisico",S405=1),1,IF(AND(S405=1,$I405="Electronico"),2,IF(S405=1,VLOOKUP($C405&amp;"|"&amp;$B405&amp;"|"&amp;$D405,Empresas!$C$6:$CC$92,$G405+6+1,0),0))))</f>
        <v>0</v>
      </c>
      <c r="AK405" s="147">
        <f>IF(AND($I405="Si",T405=1),1,IF(AND($I405="Fisico",T405=1),1,IF(AND(T405=1,$I405="Electronico"),2,IF(T405=1,VLOOKUP($C405&amp;"|"&amp;$B405&amp;"|"&amp;$D405,Empresas!$C$6:$CC$92,$G405+6+1,0),0))))</f>
        <v>0</v>
      </c>
      <c r="AL405" s="147">
        <f>IF(AND($I405="Si",U405=1),1,IF(AND($I405="Fisico",U405=1),1,IF(AND(U405=1,$I405="Electronico"),2,IF(U405=1,VLOOKUP($C405&amp;"|"&amp;$B405&amp;"|"&amp;$D405,Empresas!$C$6:$CC$92,$G405+6+1,0),0))))</f>
        <v>0</v>
      </c>
      <c r="AM405" s="149">
        <f t="shared" si="65"/>
        <v>7</v>
      </c>
      <c r="AN405" s="149">
        <f t="shared" si="66"/>
        <v>8</v>
      </c>
      <c r="AO405" s="152">
        <f t="shared" si="67"/>
        <v>0.875</v>
      </c>
    </row>
    <row r="406" spans="1:41" x14ac:dyDescent="0.25">
      <c r="A406" s="140" t="str">
        <f>VLOOKUP(D406,Empresas!$D$7:$F$91,3,0)</f>
        <v>Omar</v>
      </c>
      <c r="B406" s="141" t="str">
        <f>VLOOKUP(D406,Empresas!$D$7:$G$91,4,0)</f>
        <v>Kheilly</v>
      </c>
      <c r="C406" s="141" t="s">
        <v>544</v>
      </c>
      <c r="D406" s="141" t="s">
        <v>91</v>
      </c>
      <c r="E406" s="141" t="str">
        <f>VLOOKUP(D406,Empresas!$D$7:$E$92,2,0)</f>
        <v>INDUSTRIA 04 S.A.C.</v>
      </c>
      <c r="F406" s="141" t="s">
        <v>176</v>
      </c>
      <c r="G406" s="142">
        <f t="shared" si="69"/>
        <v>54</v>
      </c>
      <c r="H406" s="142" t="str">
        <f>VLOOKUP(D406,Empresas!$D$6:$L$92,7,0)</f>
        <v>Mensual</v>
      </c>
      <c r="I406" s="141" t="str">
        <f>VLOOKUP(VLOOKUP(D406&amp;"|"&amp;B406,Empresas!$I$7:$CB$92,G406,0),Tablas!$A$8:$B$10,2,0)</f>
        <v>No aplica</v>
      </c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 t="str">
        <f>VLOOKUP(D406,Empresas!$D$7:$CF$91,81,0)</f>
        <v>A</v>
      </c>
      <c r="W406" s="78" t="str">
        <f>VLOOKUP(D406,Empresas!$D$7:$M$91,10,0)</f>
        <v>Mype</v>
      </c>
      <c r="X406" s="69" t="str">
        <f t="shared" si="63"/>
        <v>SI</v>
      </c>
      <c r="Y406" s="153" t="str">
        <f t="shared" si="64"/>
        <v>No aplica</v>
      </c>
      <c r="Z406" s="147">
        <f>IF(Y406="No aplica",0,IF(I406="no",0,IF(I406="No aplica",0,IF(I406="Si",1,IF(I406="Fisico",1,IF(I406="Electronico",2,VLOOKUP(C406&amp;"|"&amp;B406&amp;"|"&amp;D406,Empresas!$C$6:$CC$92,G406+6+1,0)))))))</f>
        <v>0</v>
      </c>
      <c r="AA406" s="147">
        <f>IF(AND($I406="Si",J406=1),1,IF(AND($I406="Fisico",J406=1),1,IF(AND(J406=1,$I406="Electronico"),2,IF(J406=1,VLOOKUP($C406&amp;"|"&amp;$B406&amp;"|"&amp;$D406,Empresas!$C$6:$CC$92,$G406+6+1,0),0))))</f>
        <v>0</v>
      </c>
      <c r="AB406" s="147">
        <f>IF(AND($I406="Si",K406=1),1,IF(AND($I406="Fisico",K406=1),1,IF(AND(K406=1,$I406="Electronico"),2,IF(K406=1,VLOOKUP($C406&amp;"|"&amp;$B406&amp;"|"&amp;$D406,Empresas!$C$6:$CC$92,$G406+6+1,0),0))))</f>
        <v>0</v>
      </c>
      <c r="AC406" s="147">
        <f>IF(AND($I406="Si",L406=1),1,IF(AND($I406="Fisico",L406=1),1,IF(AND(L406=1,$I406="Electronico"),2,IF(L406=1,VLOOKUP($C406&amp;"|"&amp;$B406&amp;"|"&amp;$D406,Empresas!$C$6:$CC$92,$G406+6+1,0),0))))</f>
        <v>0</v>
      </c>
      <c r="AD406" s="147">
        <f>IF(AND($I406="Si",M406=1),1,IF(AND($I406="Fisico",M406=1),1,IF(AND(M406=1,$I406="Electronico"),2,IF(M406=1,VLOOKUP($C406&amp;"|"&amp;$B406&amp;"|"&amp;$D406,Empresas!$C$6:$CC$92,$G406+6+1,0),0))))</f>
        <v>0</v>
      </c>
      <c r="AE406" s="147">
        <f>IF(AND($I406="Si",N406=1),1,IF(AND($I406="Fisico",N406=1),1,IF(AND(N406=1,$I406="Electronico"),2,IF(N406=1,VLOOKUP($C406&amp;"|"&amp;$B406&amp;"|"&amp;$D406,Empresas!$C$6:$CC$92,$G406+6+1,0),0))))</f>
        <v>0</v>
      </c>
      <c r="AF406" s="147">
        <f>IF(AND($I406="Si",O406=1),1,IF(AND($I406="Fisico",O406=1),1,IF(AND(O406=1,$I406="Electronico"),2,IF(O406=1,VLOOKUP($C406&amp;"|"&amp;$B406&amp;"|"&amp;$D406,Empresas!$C$6:$CC$92,$G406+6+1,0),0))))</f>
        <v>0</v>
      </c>
      <c r="AG406" s="147">
        <f>IF(AND($I406="Si",P406=1),1,IF(AND($I406="Fisico",P406=1),1,IF(AND(P406=1,$I406="Electronico"),2,IF(P406=1,VLOOKUP($C406&amp;"|"&amp;$B406&amp;"|"&amp;$D406,Empresas!$C$6:$CC$92,$G406+6+1,0),0))))</f>
        <v>0</v>
      </c>
      <c r="AH406" s="147">
        <f>IF(AND($I406="Si",Q406=1),1,IF(AND($I406="Fisico",Q406=1),1,IF(AND(Q406=1,$I406="Electronico"),2,IF(Q406=1,VLOOKUP($C406&amp;"|"&amp;$B406&amp;"|"&amp;$D406,Empresas!$C$6:$CC$92,$G406+6+1,0),0))))</f>
        <v>0</v>
      </c>
      <c r="AI406" s="147">
        <f>IF(AND($I406="Si",R406=1),1,IF(AND($I406="Fisico",R406=1),1,IF(AND(R406=1,$I406="Electronico"),2,IF(R406=1,VLOOKUP($C406&amp;"|"&amp;$B406&amp;"|"&amp;$D406,Empresas!$C$6:$CC$92,$G406+6+1,0),0))))</f>
        <v>0</v>
      </c>
      <c r="AJ406" s="147">
        <f>IF(AND($I406="Si",S406=1),1,IF(AND($I406="Fisico",S406=1),1,IF(AND(S406=1,$I406="Electronico"),2,IF(S406=1,VLOOKUP($C406&amp;"|"&amp;$B406&amp;"|"&amp;$D406,Empresas!$C$6:$CC$92,$G406+6+1,0),0))))</f>
        <v>0</v>
      </c>
      <c r="AK406" s="147">
        <f>IF(AND($I406="Si",T406=1),1,IF(AND($I406="Fisico",T406=1),1,IF(AND(T406=1,$I406="Electronico"),2,IF(T406=1,VLOOKUP($C406&amp;"|"&amp;$B406&amp;"|"&amp;$D406,Empresas!$C$6:$CC$92,$G406+6+1,0),0))))</f>
        <v>0</v>
      </c>
      <c r="AL406" s="147">
        <f>IF(AND($I406="Si",U406=1),1,IF(AND($I406="Fisico",U406=1),1,IF(AND(U406=1,$I406="Electronico"),2,IF(U406=1,VLOOKUP($C406&amp;"|"&amp;$B406&amp;"|"&amp;$D406,Empresas!$C$6:$CC$92,$G406+6+1,0),0))))</f>
        <v>0</v>
      </c>
      <c r="AM406" s="149">
        <f t="shared" si="65"/>
        <v>0</v>
      </c>
      <c r="AN406" s="149">
        <f t="shared" si="66"/>
        <v>0</v>
      </c>
      <c r="AO406" s="152">
        <f t="shared" si="67"/>
        <v>0</v>
      </c>
    </row>
    <row r="407" spans="1:41" x14ac:dyDescent="0.25">
      <c r="A407" s="140" t="str">
        <f>VLOOKUP(D407,Empresas!$D$7:$F$91,3,0)</f>
        <v>Omar</v>
      </c>
      <c r="B407" s="141" t="str">
        <f>VLOOKUP(D407,Empresas!$D$7:$G$91,4,0)</f>
        <v>Kheilly</v>
      </c>
      <c r="C407" s="141" t="s">
        <v>544</v>
      </c>
      <c r="D407" s="141" t="s">
        <v>91</v>
      </c>
      <c r="E407" s="141" t="str">
        <f>VLOOKUP(D407,Empresas!$D$7:$E$92,2,0)</f>
        <v>INDUSTRIA 04 S.A.C.</v>
      </c>
      <c r="F407" s="141" t="s">
        <v>177</v>
      </c>
      <c r="G407" s="142">
        <f t="shared" si="69"/>
        <v>55</v>
      </c>
      <c r="H407" s="142" t="str">
        <f>VLOOKUP(D407,Empresas!$D$6:$L$92,7,0)</f>
        <v>Mensual</v>
      </c>
      <c r="I407" s="141" t="str">
        <f>VLOOKUP(VLOOKUP(D407&amp;"|"&amp;B407,Empresas!$I$7:$CB$92,G407,0),Tablas!$A$8:$B$10,2,0)</f>
        <v>No aplica</v>
      </c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 t="str">
        <f>VLOOKUP(D407,Empresas!$D$7:$CF$91,81,0)</f>
        <v>A</v>
      </c>
      <c r="W407" s="78" t="str">
        <f>VLOOKUP(D407,Empresas!$D$7:$M$91,10,0)</f>
        <v>Mype</v>
      </c>
      <c r="X407" s="69" t="str">
        <f t="shared" si="63"/>
        <v>NO</v>
      </c>
      <c r="Y407" s="153" t="str">
        <f t="shared" si="64"/>
        <v>No aplica</v>
      </c>
      <c r="Z407" s="147">
        <f>IF(Y407="No aplica",0,IF(I407="no",0,IF(I407="No aplica",0,IF(I407="Si",1,IF(I407="Fisico",1,IF(I407="Electronico",2,VLOOKUP(C407&amp;"|"&amp;B407&amp;"|"&amp;D407,Empresas!$C$6:$CC$92,G407+6+1,0)))))))</f>
        <v>0</v>
      </c>
      <c r="AA407" s="147">
        <f>IF(AND($I407="Si",J407=1),1,IF(AND($I407="Fisico",J407=1),1,IF(AND(J407=1,$I407="Electronico"),2,IF(J407=1,VLOOKUP($C407&amp;"|"&amp;$B407&amp;"|"&amp;$D407,Empresas!$C$6:$CC$92,$G407+6+1,0),0))))</f>
        <v>0</v>
      </c>
      <c r="AB407" s="147">
        <f>IF(AND($I407="Si",K407=1),1,IF(AND($I407="Fisico",K407=1),1,IF(AND(K407=1,$I407="Electronico"),2,IF(K407=1,VLOOKUP($C407&amp;"|"&amp;$B407&amp;"|"&amp;$D407,Empresas!$C$6:$CC$92,$G407+6+1,0),0))))</f>
        <v>0</v>
      </c>
      <c r="AC407" s="147">
        <f>IF(AND($I407="Si",L407=1),1,IF(AND($I407="Fisico",L407=1),1,IF(AND(L407=1,$I407="Electronico"),2,IF(L407=1,VLOOKUP($C407&amp;"|"&amp;$B407&amp;"|"&amp;$D407,Empresas!$C$6:$CC$92,$G407+6+1,0),0))))</f>
        <v>0</v>
      </c>
      <c r="AD407" s="147">
        <f>IF(AND($I407="Si",M407=1),1,IF(AND($I407="Fisico",M407=1),1,IF(AND(M407=1,$I407="Electronico"),2,IF(M407=1,VLOOKUP($C407&amp;"|"&amp;$B407&amp;"|"&amp;$D407,Empresas!$C$6:$CC$92,$G407+6+1,0),0))))</f>
        <v>0</v>
      </c>
      <c r="AE407" s="147">
        <f>IF(AND($I407="Si",N407=1),1,IF(AND($I407="Fisico",N407=1),1,IF(AND(N407=1,$I407="Electronico"),2,IF(N407=1,VLOOKUP($C407&amp;"|"&amp;$B407&amp;"|"&amp;$D407,Empresas!$C$6:$CC$92,$G407+6+1,0),0))))</f>
        <v>0</v>
      </c>
      <c r="AF407" s="147">
        <f>IF(AND($I407="Si",O407=1),1,IF(AND($I407="Fisico",O407=1),1,IF(AND(O407=1,$I407="Electronico"),2,IF(O407=1,VLOOKUP($C407&amp;"|"&amp;$B407&amp;"|"&amp;$D407,Empresas!$C$6:$CC$92,$G407+6+1,0),0))))</f>
        <v>0</v>
      </c>
      <c r="AG407" s="147">
        <f>IF(AND($I407="Si",P407=1),1,IF(AND($I407="Fisico",P407=1),1,IF(AND(P407=1,$I407="Electronico"),2,IF(P407=1,VLOOKUP($C407&amp;"|"&amp;$B407&amp;"|"&amp;$D407,Empresas!$C$6:$CC$92,$G407+6+1,0),0))))</f>
        <v>0</v>
      </c>
      <c r="AH407" s="147">
        <f>IF(AND($I407="Si",Q407=1),1,IF(AND($I407="Fisico",Q407=1),1,IF(AND(Q407=1,$I407="Electronico"),2,IF(Q407=1,VLOOKUP($C407&amp;"|"&amp;$B407&amp;"|"&amp;$D407,Empresas!$C$6:$CC$92,$G407+6+1,0),0))))</f>
        <v>0</v>
      </c>
      <c r="AI407" s="147">
        <f>IF(AND($I407="Si",R407=1),1,IF(AND($I407="Fisico",R407=1),1,IF(AND(R407=1,$I407="Electronico"),2,IF(R407=1,VLOOKUP($C407&amp;"|"&amp;$B407&amp;"|"&amp;$D407,Empresas!$C$6:$CC$92,$G407+6+1,0),0))))</f>
        <v>0</v>
      </c>
      <c r="AJ407" s="147">
        <f>IF(AND($I407="Si",S407=1),1,IF(AND($I407="Fisico",S407=1),1,IF(AND(S407=1,$I407="Electronico"),2,IF(S407=1,VLOOKUP($C407&amp;"|"&amp;$B407&amp;"|"&amp;$D407,Empresas!$C$6:$CC$92,$G407+6+1,0),0))))</f>
        <v>0</v>
      </c>
      <c r="AK407" s="147">
        <f>IF(AND($I407="Si",T407=1),1,IF(AND($I407="Fisico",T407=1),1,IF(AND(T407=1,$I407="Electronico"),2,IF(T407=1,VLOOKUP($C407&amp;"|"&amp;$B407&amp;"|"&amp;$D407,Empresas!$C$6:$CC$92,$G407+6+1,0),0))))</f>
        <v>0</v>
      </c>
      <c r="AL407" s="147">
        <f>IF(AND($I407="Si",U407=1),1,IF(AND($I407="Fisico",U407=1),1,IF(AND(U407=1,$I407="Electronico"),2,IF(U407=1,VLOOKUP($C407&amp;"|"&amp;$B407&amp;"|"&amp;$D407,Empresas!$C$6:$CC$92,$G407+6+1,0),0))))</f>
        <v>0</v>
      </c>
      <c r="AM407" s="149">
        <f t="shared" si="65"/>
        <v>0</v>
      </c>
      <c r="AN407" s="149">
        <f t="shared" si="66"/>
        <v>0</v>
      </c>
      <c r="AO407" s="152">
        <f t="shared" si="67"/>
        <v>0</v>
      </c>
    </row>
    <row r="408" spans="1:41" x14ac:dyDescent="0.25">
      <c r="A408" s="140" t="str">
        <f>VLOOKUP(D408,Empresas!$D$7:$F$91,3,0)</f>
        <v>Omar</v>
      </c>
      <c r="B408" s="141" t="str">
        <f>VLOOKUP(D408,Empresas!$D$7:$G$91,4,0)</f>
        <v>Kheilly</v>
      </c>
      <c r="C408" s="141" t="s">
        <v>544</v>
      </c>
      <c r="D408" s="141" t="s">
        <v>91</v>
      </c>
      <c r="E408" s="141" t="str">
        <f>VLOOKUP(D408,Empresas!$D$7:$E$92,2,0)</f>
        <v>INDUSTRIA 04 S.A.C.</v>
      </c>
      <c r="F408" s="141" t="s">
        <v>178</v>
      </c>
      <c r="G408" s="142">
        <f t="shared" si="69"/>
        <v>56</v>
      </c>
      <c r="H408" s="142" t="str">
        <f>VLOOKUP(D408,Empresas!$D$6:$L$92,7,0)</f>
        <v>Mensual</v>
      </c>
      <c r="I408" s="141" t="str">
        <f>VLOOKUP(VLOOKUP(D408&amp;"|"&amp;B408,Empresas!$I$7:$CB$92,G408,0),Tablas!$A$8:$B$10,2,0)</f>
        <v>No aplica</v>
      </c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 t="str">
        <f>VLOOKUP(D408,Empresas!$D$7:$CF$91,81,0)</f>
        <v>A</v>
      </c>
      <c r="W408" s="78" t="str">
        <f>VLOOKUP(D408,Empresas!$D$7:$M$91,10,0)</f>
        <v>Mype</v>
      </c>
      <c r="X408" s="69" t="str">
        <f t="shared" si="63"/>
        <v>SI</v>
      </c>
      <c r="Y408" s="153" t="str">
        <f t="shared" si="64"/>
        <v>No aplica</v>
      </c>
      <c r="Z408" s="147">
        <f>IF(Y408="No aplica",0,IF(I408="no",0,IF(I408="No aplica",0,IF(I408="Si",1,IF(I408="Fisico",1,IF(I408="Electronico",2,VLOOKUP(C408&amp;"|"&amp;B408&amp;"|"&amp;D408,Empresas!$C$6:$CC$92,G408+6+1,0)))))))</f>
        <v>0</v>
      </c>
      <c r="AA408" s="147">
        <f>IF(AND($I408="Si",J408=1),1,IF(AND($I408="Fisico",J408=1),1,IF(AND(J408=1,$I408="Electronico"),2,IF(J408=1,VLOOKUP($C408&amp;"|"&amp;$B408&amp;"|"&amp;$D408,Empresas!$C$6:$CC$92,$G408+6+1,0),0))))</f>
        <v>0</v>
      </c>
      <c r="AB408" s="147">
        <f>IF(AND($I408="Si",K408=1),1,IF(AND($I408="Fisico",K408=1),1,IF(AND(K408=1,$I408="Electronico"),2,IF(K408=1,VLOOKUP($C408&amp;"|"&amp;$B408&amp;"|"&amp;$D408,Empresas!$C$6:$CC$92,$G408+6+1,0),0))))</f>
        <v>0</v>
      </c>
      <c r="AC408" s="147">
        <f>IF(AND($I408="Si",L408=1),1,IF(AND($I408="Fisico",L408=1),1,IF(AND(L408=1,$I408="Electronico"),2,IF(L408=1,VLOOKUP($C408&amp;"|"&amp;$B408&amp;"|"&amp;$D408,Empresas!$C$6:$CC$92,$G408+6+1,0),0))))</f>
        <v>0</v>
      </c>
      <c r="AD408" s="147">
        <f>IF(AND($I408="Si",M408=1),1,IF(AND($I408="Fisico",M408=1),1,IF(AND(M408=1,$I408="Electronico"),2,IF(M408=1,VLOOKUP($C408&amp;"|"&amp;$B408&amp;"|"&amp;$D408,Empresas!$C$6:$CC$92,$G408+6+1,0),0))))</f>
        <v>0</v>
      </c>
      <c r="AE408" s="147">
        <f>IF(AND($I408="Si",N408=1),1,IF(AND($I408="Fisico",N408=1),1,IF(AND(N408=1,$I408="Electronico"),2,IF(N408=1,VLOOKUP($C408&amp;"|"&amp;$B408&amp;"|"&amp;$D408,Empresas!$C$6:$CC$92,$G408+6+1,0),0))))</f>
        <v>0</v>
      </c>
      <c r="AF408" s="147">
        <f>IF(AND($I408="Si",O408=1),1,IF(AND($I408="Fisico",O408=1),1,IF(AND(O408=1,$I408="Electronico"),2,IF(O408=1,VLOOKUP($C408&amp;"|"&amp;$B408&amp;"|"&amp;$D408,Empresas!$C$6:$CC$92,$G408+6+1,0),0))))</f>
        <v>0</v>
      </c>
      <c r="AG408" s="147">
        <f>IF(AND($I408="Si",P408=1),1,IF(AND($I408="Fisico",P408=1),1,IF(AND(P408=1,$I408="Electronico"),2,IF(P408=1,VLOOKUP($C408&amp;"|"&amp;$B408&amp;"|"&amp;$D408,Empresas!$C$6:$CC$92,$G408+6+1,0),0))))</f>
        <v>0</v>
      </c>
      <c r="AH408" s="147">
        <f>IF(AND($I408="Si",Q408=1),1,IF(AND($I408="Fisico",Q408=1),1,IF(AND(Q408=1,$I408="Electronico"),2,IF(Q408=1,VLOOKUP($C408&amp;"|"&amp;$B408&amp;"|"&amp;$D408,Empresas!$C$6:$CC$92,$G408+6+1,0),0))))</f>
        <v>0</v>
      </c>
      <c r="AI408" s="147">
        <f>IF(AND($I408="Si",R408=1),1,IF(AND($I408="Fisico",R408=1),1,IF(AND(R408=1,$I408="Electronico"),2,IF(R408=1,VLOOKUP($C408&amp;"|"&amp;$B408&amp;"|"&amp;$D408,Empresas!$C$6:$CC$92,$G408+6+1,0),0))))</f>
        <v>0</v>
      </c>
      <c r="AJ408" s="147">
        <f>IF(AND($I408="Si",S408=1),1,IF(AND($I408="Fisico",S408=1),1,IF(AND(S408=1,$I408="Electronico"),2,IF(S408=1,VLOOKUP($C408&amp;"|"&amp;$B408&amp;"|"&amp;$D408,Empresas!$C$6:$CC$92,$G408+6+1,0),0))))</f>
        <v>0</v>
      </c>
      <c r="AK408" s="147">
        <f>IF(AND($I408="Si",T408=1),1,IF(AND($I408="Fisico",T408=1),1,IF(AND(T408=1,$I408="Electronico"),2,IF(T408=1,VLOOKUP($C408&amp;"|"&amp;$B408&amp;"|"&amp;$D408,Empresas!$C$6:$CC$92,$G408+6+1,0),0))))</f>
        <v>0</v>
      </c>
      <c r="AL408" s="147">
        <f>IF(AND($I408="Si",U408=1),1,IF(AND($I408="Fisico",U408=1),1,IF(AND(U408=1,$I408="Electronico"),2,IF(U408=1,VLOOKUP($C408&amp;"|"&amp;$B408&amp;"|"&amp;$D408,Empresas!$C$6:$CC$92,$G408+6+1,0),0))))</f>
        <v>0</v>
      </c>
      <c r="AM408" s="149">
        <f t="shared" si="65"/>
        <v>0</v>
      </c>
      <c r="AN408" s="149">
        <f t="shared" si="66"/>
        <v>0</v>
      </c>
      <c r="AO408" s="152">
        <f t="shared" si="67"/>
        <v>0</v>
      </c>
    </row>
    <row r="409" spans="1:41" x14ac:dyDescent="0.25">
      <c r="A409" s="140" t="str">
        <f>VLOOKUP(D409,Empresas!$D$7:$F$91,3,0)</f>
        <v>Omar</v>
      </c>
      <c r="B409" s="141" t="str">
        <f>VLOOKUP(D409,Empresas!$D$7:$G$91,4,0)</f>
        <v>Kheilly</v>
      </c>
      <c r="C409" s="141" t="s">
        <v>544</v>
      </c>
      <c r="D409" s="141" t="s">
        <v>91</v>
      </c>
      <c r="E409" s="141" t="str">
        <f>VLOOKUP(D409,Empresas!$D$7:$E$92,2,0)</f>
        <v>INDUSTRIA 04 S.A.C.</v>
      </c>
      <c r="F409" s="141" t="s">
        <v>179</v>
      </c>
      <c r="G409" s="142">
        <f t="shared" si="69"/>
        <v>57</v>
      </c>
      <c r="H409" s="142" t="str">
        <f>VLOOKUP(D409,Empresas!$D$6:$L$92,7,0)</f>
        <v>Mensual</v>
      </c>
      <c r="I409" s="141" t="str">
        <f>VLOOKUP(VLOOKUP(D409&amp;"|"&amp;B409,Empresas!$I$7:$CB$92,G409,0),Tablas!$A$8:$B$10,2,0)</f>
        <v>No aplica</v>
      </c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 t="str">
        <f>VLOOKUP(D409,Empresas!$D$7:$CF$91,81,0)</f>
        <v>A</v>
      </c>
      <c r="W409" s="78" t="str">
        <f>VLOOKUP(D409,Empresas!$D$7:$M$91,10,0)</f>
        <v>Mype</v>
      </c>
      <c r="X409" s="69" t="str">
        <f t="shared" si="63"/>
        <v>NO</v>
      </c>
      <c r="Y409" s="153" t="str">
        <f t="shared" si="64"/>
        <v>No aplica</v>
      </c>
      <c r="Z409" s="147">
        <f>IF(Y409="No aplica",0,IF(I409="no",0,IF(I409="No aplica",0,IF(I409="Si",1,IF(I409="Fisico",1,IF(I409="Electronico",2,VLOOKUP(C409&amp;"|"&amp;B409&amp;"|"&amp;D409,Empresas!$C$6:$CC$92,G409+6+1,0)))))))</f>
        <v>0</v>
      </c>
      <c r="AA409" s="147">
        <f>IF(AND($I409="Si",J409=1),1,IF(AND($I409="Fisico",J409=1),1,IF(AND(J409=1,$I409="Electronico"),2,IF(J409=1,VLOOKUP($C409&amp;"|"&amp;$B409&amp;"|"&amp;$D409,Empresas!$C$6:$CC$92,$G409+6+1,0),0))))</f>
        <v>0</v>
      </c>
      <c r="AB409" s="147">
        <f>IF(AND($I409="Si",K409=1),1,IF(AND($I409="Fisico",K409=1),1,IF(AND(K409=1,$I409="Electronico"),2,IF(K409=1,VLOOKUP($C409&amp;"|"&amp;$B409&amp;"|"&amp;$D409,Empresas!$C$6:$CC$92,$G409+6+1,0),0))))</f>
        <v>0</v>
      </c>
      <c r="AC409" s="147">
        <f>IF(AND($I409="Si",L409=1),1,IF(AND($I409="Fisico",L409=1),1,IF(AND(L409=1,$I409="Electronico"),2,IF(L409=1,VLOOKUP($C409&amp;"|"&amp;$B409&amp;"|"&amp;$D409,Empresas!$C$6:$CC$92,$G409+6+1,0),0))))</f>
        <v>0</v>
      </c>
      <c r="AD409" s="147">
        <f>IF(AND($I409="Si",M409=1),1,IF(AND($I409="Fisico",M409=1),1,IF(AND(M409=1,$I409="Electronico"),2,IF(M409=1,VLOOKUP($C409&amp;"|"&amp;$B409&amp;"|"&amp;$D409,Empresas!$C$6:$CC$92,$G409+6+1,0),0))))</f>
        <v>0</v>
      </c>
      <c r="AE409" s="147">
        <f>IF(AND($I409="Si",N409=1),1,IF(AND($I409="Fisico",N409=1),1,IF(AND(N409=1,$I409="Electronico"),2,IF(N409=1,VLOOKUP($C409&amp;"|"&amp;$B409&amp;"|"&amp;$D409,Empresas!$C$6:$CC$92,$G409+6+1,0),0))))</f>
        <v>0</v>
      </c>
      <c r="AF409" s="147">
        <f>IF(AND($I409="Si",O409=1),1,IF(AND($I409="Fisico",O409=1),1,IF(AND(O409=1,$I409="Electronico"),2,IF(O409=1,VLOOKUP($C409&amp;"|"&amp;$B409&amp;"|"&amp;$D409,Empresas!$C$6:$CC$92,$G409+6+1,0),0))))</f>
        <v>0</v>
      </c>
      <c r="AG409" s="147">
        <f>IF(AND($I409="Si",P409=1),1,IF(AND($I409="Fisico",P409=1),1,IF(AND(P409=1,$I409="Electronico"),2,IF(P409=1,VLOOKUP($C409&amp;"|"&amp;$B409&amp;"|"&amp;$D409,Empresas!$C$6:$CC$92,$G409+6+1,0),0))))</f>
        <v>0</v>
      </c>
      <c r="AH409" s="147">
        <f>IF(AND($I409="Si",Q409=1),1,IF(AND($I409="Fisico",Q409=1),1,IF(AND(Q409=1,$I409="Electronico"),2,IF(Q409=1,VLOOKUP($C409&amp;"|"&amp;$B409&amp;"|"&amp;$D409,Empresas!$C$6:$CC$92,$G409+6+1,0),0))))</f>
        <v>0</v>
      </c>
      <c r="AI409" s="147">
        <f>IF(AND($I409="Si",R409=1),1,IF(AND($I409="Fisico",R409=1),1,IF(AND(R409=1,$I409="Electronico"),2,IF(R409=1,VLOOKUP($C409&amp;"|"&amp;$B409&amp;"|"&amp;$D409,Empresas!$C$6:$CC$92,$G409+6+1,0),0))))</f>
        <v>0</v>
      </c>
      <c r="AJ409" s="147">
        <f>IF(AND($I409="Si",S409=1),1,IF(AND($I409="Fisico",S409=1),1,IF(AND(S409=1,$I409="Electronico"),2,IF(S409=1,VLOOKUP($C409&amp;"|"&amp;$B409&amp;"|"&amp;$D409,Empresas!$C$6:$CC$92,$G409+6+1,0),0))))</f>
        <v>0</v>
      </c>
      <c r="AK409" s="147">
        <f>IF(AND($I409="Si",T409=1),1,IF(AND($I409="Fisico",T409=1),1,IF(AND(T409=1,$I409="Electronico"),2,IF(T409=1,VLOOKUP($C409&amp;"|"&amp;$B409&amp;"|"&amp;$D409,Empresas!$C$6:$CC$92,$G409+6+1,0),0))))</f>
        <v>0</v>
      </c>
      <c r="AL409" s="147">
        <f>IF(AND($I409="Si",U409=1),1,IF(AND($I409="Fisico",U409=1),1,IF(AND(U409=1,$I409="Electronico"),2,IF(U409=1,VLOOKUP($C409&amp;"|"&amp;$B409&amp;"|"&amp;$D409,Empresas!$C$6:$CC$92,$G409+6+1,0),0))))</f>
        <v>0</v>
      </c>
      <c r="AM409" s="149">
        <f t="shared" si="65"/>
        <v>0</v>
      </c>
      <c r="AN409" s="149">
        <f t="shared" si="66"/>
        <v>0</v>
      </c>
      <c r="AO409" s="152">
        <f t="shared" si="67"/>
        <v>0</v>
      </c>
    </row>
    <row r="410" spans="1:41" x14ac:dyDescent="0.25">
      <c r="A410" s="140" t="str">
        <f>VLOOKUP(D410,Empresas!$D$7:$F$91,3,0)</f>
        <v>Omar</v>
      </c>
      <c r="B410" s="141" t="str">
        <f>VLOOKUP(D410,Empresas!$D$7:$G$91,4,0)</f>
        <v>Kheilly</v>
      </c>
      <c r="C410" s="141" t="s">
        <v>544</v>
      </c>
      <c r="D410" s="141" t="s">
        <v>91</v>
      </c>
      <c r="E410" s="141" t="str">
        <f>VLOOKUP(D410,Empresas!$D$7:$E$92,2,0)</f>
        <v>INDUSTRIA 04 S.A.C.</v>
      </c>
      <c r="F410" s="141" t="s">
        <v>180</v>
      </c>
      <c r="G410" s="142">
        <f t="shared" si="69"/>
        <v>58</v>
      </c>
      <c r="H410" s="142" t="str">
        <f>VLOOKUP(D410,Empresas!$D$6:$L$92,7,0)</f>
        <v>Mensual</v>
      </c>
      <c r="I410" s="141" t="str">
        <f>VLOOKUP(VLOOKUP(D410&amp;"|"&amp;B410,Empresas!$I$7:$CB$92,G410,0),Tablas!$A$8:$B$10,2,0)</f>
        <v>No aplica</v>
      </c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 t="str">
        <f>VLOOKUP(D410,Empresas!$D$7:$CF$91,81,0)</f>
        <v>A</v>
      </c>
      <c r="W410" s="78" t="str">
        <f>VLOOKUP(D410,Empresas!$D$7:$M$91,10,0)</f>
        <v>Mype</v>
      </c>
      <c r="X410" s="69" t="str">
        <f t="shared" si="63"/>
        <v>NO</v>
      </c>
      <c r="Y410" s="153" t="str">
        <f t="shared" si="64"/>
        <v>No aplica</v>
      </c>
      <c r="Z410" s="147">
        <f>IF(Y410="No aplica",0,IF(I410="no",0,IF(I410="No aplica",0,IF(I410="Si",1,IF(I410="Fisico",1,IF(I410="Electronico",2,VLOOKUP(C410&amp;"|"&amp;B410&amp;"|"&amp;D410,Empresas!$C$6:$CC$92,G410+6+1,0)))))))</f>
        <v>0</v>
      </c>
      <c r="AA410" s="147">
        <f>IF(AND($I410="Si",J410=1),1,IF(AND($I410="Fisico",J410=1),1,IF(AND(J410=1,$I410="Electronico"),2,IF(J410=1,VLOOKUP($C410&amp;"|"&amp;$B410&amp;"|"&amp;$D410,Empresas!$C$6:$CC$92,$G410+6+1,0),0))))</f>
        <v>0</v>
      </c>
      <c r="AB410" s="147">
        <f>IF(AND($I410="Si",K410=1),1,IF(AND($I410="Fisico",K410=1),1,IF(AND(K410=1,$I410="Electronico"),2,IF(K410=1,VLOOKUP($C410&amp;"|"&amp;$B410&amp;"|"&amp;$D410,Empresas!$C$6:$CC$92,$G410+6+1,0),0))))</f>
        <v>0</v>
      </c>
      <c r="AC410" s="147">
        <f>IF(AND($I410="Si",L410=1),1,IF(AND($I410="Fisico",L410=1),1,IF(AND(L410=1,$I410="Electronico"),2,IF(L410=1,VLOOKUP($C410&amp;"|"&amp;$B410&amp;"|"&amp;$D410,Empresas!$C$6:$CC$92,$G410+6+1,0),0))))</f>
        <v>0</v>
      </c>
      <c r="AD410" s="147">
        <f>IF(AND($I410="Si",M410=1),1,IF(AND($I410="Fisico",M410=1),1,IF(AND(M410=1,$I410="Electronico"),2,IF(M410=1,VLOOKUP($C410&amp;"|"&amp;$B410&amp;"|"&amp;$D410,Empresas!$C$6:$CC$92,$G410+6+1,0),0))))</f>
        <v>0</v>
      </c>
      <c r="AE410" s="147">
        <f>IF(AND($I410="Si",N410=1),1,IF(AND($I410="Fisico",N410=1),1,IF(AND(N410=1,$I410="Electronico"),2,IF(N410=1,VLOOKUP($C410&amp;"|"&amp;$B410&amp;"|"&amp;$D410,Empresas!$C$6:$CC$92,$G410+6+1,0),0))))</f>
        <v>0</v>
      </c>
      <c r="AF410" s="147">
        <f>IF(AND($I410="Si",O410=1),1,IF(AND($I410="Fisico",O410=1),1,IF(AND(O410=1,$I410="Electronico"),2,IF(O410=1,VLOOKUP($C410&amp;"|"&amp;$B410&amp;"|"&amp;$D410,Empresas!$C$6:$CC$92,$G410+6+1,0),0))))</f>
        <v>0</v>
      </c>
      <c r="AG410" s="147">
        <f>IF(AND($I410="Si",P410=1),1,IF(AND($I410="Fisico",P410=1),1,IF(AND(P410=1,$I410="Electronico"),2,IF(P410=1,VLOOKUP($C410&amp;"|"&amp;$B410&amp;"|"&amp;$D410,Empresas!$C$6:$CC$92,$G410+6+1,0),0))))</f>
        <v>0</v>
      </c>
      <c r="AH410" s="147">
        <f>IF(AND($I410="Si",Q410=1),1,IF(AND($I410="Fisico",Q410=1),1,IF(AND(Q410=1,$I410="Electronico"),2,IF(Q410=1,VLOOKUP($C410&amp;"|"&amp;$B410&amp;"|"&amp;$D410,Empresas!$C$6:$CC$92,$G410+6+1,0),0))))</f>
        <v>0</v>
      </c>
      <c r="AI410" s="147">
        <f>IF(AND($I410="Si",R410=1),1,IF(AND($I410="Fisico",R410=1),1,IF(AND(R410=1,$I410="Electronico"),2,IF(R410=1,VLOOKUP($C410&amp;"|"&amp;$B410&amp;"|"&amp;$D410,Empresas!$C$6:$CC$92,$G410+6+1,0),0))))</f>
        <v>0</v>
      </c>
      <c r="AJ410" s="147">
        <f>IF(AND($I410="Si",S410=1),1,IF(AND($I410="Fisico",S410=1),1,IF(AND(S410=1,$I410="Electronico"),2,IF(S410=1,VLOOKUP($C410&amp;"|"&amp;$B410&amp;"|"&amp;$D410,Empresas!$C$6:$CC$92,$G410+6+1,0),0))))</f>
        <v>0</v>
      </c>
      <c r="AK410" s="147">
        <f>IF(AND($I410="Si",T410=1),1,IF(AND($I410="Fisico",T410=1),1,IF(AND(T410=1,$I410="Electronico"),2,IF(T410=1,VLOOKUP($C410&amp;"|"&amp;$B410&amp;"|"&amp;$D410,Empresas!$C$6:$CC$92,$G410+6+1,0),0))))</f>
        <v>0</v>
      </c>
      <c r="AL410" s="147">
        <f>IF(AND($I410="Si",U410=1),1,IF(AND($I410="Fisico",U410=1),1,IF(AND(U410=1,$I410="Electronico"),2,IF(U410=1,VLOOKUP($C410&amp;"|"&amp;$B410&amp;"|"&amp;$D410,Empresas!$C$6:$CC$92,$G410+6+1,0),0))))</f>
        <v>0</v>
      </c>
      <c r="AM410" s="149">
        <f t="shared" si="65"/>
        <v>0</v>
      </c>
      <c r="AN410" s="149">
        <f t="shared" si="66"/>
        <v>0</v>
      </c>
      <c r="AO410" s="152">
        <f t="shared" si="67"/>
        <v>0</v>
      </c>
    </row>
    <row r="411" spans="1:41" x14ac:dyDescent="0.25">
      <c r="A411" s="140" t="str">
        <f>VLOOKUP(D411,Empresas!$D$7:$F$91,3,0)</f>
        <v>Omar</v>
      </c>
      <c r="B411" s="141" t="str">
        <f>VLOOKUP(D411,Empresas!$D$7:$G$91,4,0)</f>
        <v>Kheilly</v>
      </c>
      <c r="C411" s="141" t="s">
        <v>544</v>
      </c>
      <c r="D411" s="141" t="s">
        <v>91</v>
      </c>
      <c r="E411" s="141" t="str">
        <f>VLOOKUP(D411,Empresas!$D$7:$E$92,2,0)</f>
        <v>INDUSTRIA 04 S.A.C.</v>
      </c>
      <c r="F411" s="141" t="s">
        <v>181</v>
      </c>
      <c r="G411" s="142">
        <f t="shared" si="69"/>
        <v>59</v>
      </c>
      <c r="H411" s="142" t="str">
        <f>VLOOKUP(D411,Empresas!$D$6:$L$92,7,0)</f>
        <v>Mensual</v>
      </c>
      <c r="I411" s="141" t="str">
        <f>VLOOKUP(VLOOKUP(D411&amp;"|"&amp;B411,Empresas!$I$7:$CB$92,G411,0),Tablas!$A$8:$B$10,2,0)</f>
        <v>No aplica</v>
      </c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 t="str">
        <f>VLOOKUP(D411,Empresas!$D$7:$CF$91,81,0)</f>
        <v>A</v>
      </c>
      <c r="W411" s="78" t="str">
        <f>VLOOKUP(D411,Empresas!$D$7:$M$91,10,0)</f>
        <v>Mype</v>
      </c>
      <c r="X411" s="69" t="str">
        <f t="shared" si="63"/>
        <v>NO</v>
      </c>
      <c r="Y411" s="153" t="str">
        <f t="shared" si="64"/>
        <v>No aplica</v>
      </c>
      <c r="Z411" s="147">
        <f>IF(Y411="No aplica",0,IF(I411="no",0,IF(I411="No aplica",0,IF(I411="Si",1,IF(I411="Fisico",1,IF(I411="Electronico",2,VLOOKUP(C411&amp;"|"&amp;B411&amp;"|"&amp;D411,Empresas!$C$6:$CC$92,G411+6+1,0)))))))</f>
        <v>0</v>
      </c>
      <c r="AA411" s="147">
        <f>IF(AND($I411="Si",J411=1),1,IF(AND($I411="Fisico",J411=1),1,IF(AND(J411=1,$I411="Electronico"),2,IF(J411=1,VLOOKUP($C411&amp;"|"&amp;$B411&amp;"|"&amp;$D411,Empresas!$C$6:$CC$92,$G411+6+1,0),0))))</f>
        <v>0</v>
      </c>
      <c r="AB411" s="147">
        <f>IF(AND($I411="Si",K411=1),1,IF(AND($I411="Fisico",K411=1),1,IF(AND(K411=1,$I411="Electronico"),2,IF(K411=1,VLOOKUP($C411&amp;"|"&amp;$B411&amp;"|"&amp;$D411,Empresas!$C$6:$CC$92,$G411+6+1,0),0))))</f>
        <v>0</v>
      </c>
      <c r="AC411" s="147">
        <f>IF(AND($I411="Si",L411=1),1,IF(AND($I411="Fisico",L411=1),1,IF(AND(L411=1,$I411="Electronico"),2,IF(L411=1,VLOOKUP($C411&amp;"|"&amp;$B411&amp;"|"&amp;$D411,Empresas!$C$6:$CC$92,$G411+6+1,0),0))))</f>
        <v>0</v>
      </c>
      <c r="AD411" s="147">
        <f>IF(AND($I411="Si",M411=1),1,IF(AND($I411="Fisico",M411=1),1,IF(AND(M411=1,$I411="Electronico"),2,IF(M411=1,VLOOKUP($C411&amp;"|"&amp;$B411&amp;"|"&amp;$D411,Empresas!$C$6:$CC$92,$G411+6+1,0),0))))</f>
        <v>0</v>
      </c>
      <c r="AE411" s="147">
        <f>IF(AND($I411="Si",N411=1),1,IF(AND($I411="Fisico",N411=1),1,IF(AND(N411=1,$I411="Electronico"),2,IF(N411=1,VLOOKUP($C411&amp;"|"&amp;$B411&amp;"|"&amp;$D411,Empresas!$C$6:$CC$92,$G411+6+1,0),0))))</f>
        <v>0</v>
      </c>
      <c r="AF411" s="147">
        <f>IF(AND($I411="Si",O411=1),1,IF(AND($I411="Fisico",O411=1),1,IF(AND(O411=1,$I411="Electronico"),2,IF(O411=1,VLOOKUP($C411&amp;"|"&amp;$B411&amp;"|"&amp;$D411,Empresas!$C$6:$CC$92,$G411+6+1,0),0))))</f>
        <v>0</v>
      </c>
      <c r="AG411" s="147">
        <f>IF(AND($I411="Si",P411=1),1,IF(AND($I411="Fisico",P411=1),1,IF(AND(P411=1,$I411="Electronico"),2,IF(P411=1,VLOOKUP($C411&amp;"|"&amp;$B411&amp;"|"&amp;$D411,Empresas!$C$6:$CC$92,$G411+6+1,0),0))))</f>
        <v>0</v>
      </c>
      <c r="AH411" s="147">
        <f>IF(AND($I411="Si",Q411=1),1,IF(AND($I411="Fisico",Q411=1),1,IF(AND(Q411=1,$I411="Electronico"),2,IF(Q411=1,VLOOKUP($C411&amp;"|"&amp;$B411&amp;"|"&amp;$D411,Empresas!$C$6:$CC$92,$G411+6+1,0),0))))</f>
        <v>0</v>
      </c>
      <c r="AI411" s="147">
        <f>IF(AND($I411="Si",R411=1),1,IF(AND($I411="Fisico",R411=1),1,IF(AND(R411=1,$I411="Electronico"),2,IF(R411=1,VLOOKUP($C411&amp;"|"&amp;$B411&amp;"|"&amp;$D411,Empresas!$C$6:$CC$92,$G411+6+1,0),0))))</f>
        <v>0</v>
      </c>
      <c r="AJ411" s="147">
        <f>IF(AND($I411="Si",S411=1),1,IF(AND($I411="Fisico",S411=1),1,IF(AND(S411=1,$I411="Electronico"),2,IF(S411=1,VLOOKUP($C411&amp;"|"&amp;$B411&amp;"|"&amp;$D411,Empresas!$C$6:$CC$92,$G411+6+1,0),0))))</f>
        <v>0</v>
      </c>
      <c r="AK411" s="147">
        <f>IF(AND($I411="Si",T411=1),1,IF(AND($I411="Fisico",T411=1),1,IF(AND(T411=1,$I411="Electronico"),2,IF(T411=1,VLOOKUP($C411&amp;"|"&amp;$B411&amp;"|"&amp;$D411,Empresas!$C$6:$CC$92,$G411+6+1,0),0))))</f>
        <v>0</v>
      </c>
      <c r="AL411" s="147">
        <f>IF(AND($I411="Si",U411=1),1,IF(AND($I411="Fisico",U411=1),1,IF(AND(U411=1,$I411="Electronico"),2,IF(U411=1,VLOOKUP($C411&amp;"|"&amp;$B411&amp;"|"&amp;$D411,Empresas!$C$6:$CC$92,$G411+6+1,0),0))))</f>
        <v>0</v>
      </c>
      <c r="AM411" s="149">
        <f t="shared" si="65"/>
        <v>0</v>
      </c>
      <c r="AN411" s="149">
        <f t="shared" si="66"/>
        <v>0</v>
      </c>
      <c r="AO411" s="152">
        <f t="shared" si="67"/>
        <v>0</v>
      </c>
    </row>
    <row r="412" spans="1:41" x14ac:dyDescent="0.25">
      <c r="A412" s="140" t="str">
        <f>VLOOKUP(D412,Empresas!$D$7:$F$91,3,0)</f>
        <v>Omar</v>
      </c>
      <c r="B412" s="141" t="str">
        <f>VLOOKUP(D412,Empresas!$D$7:$G$91,4,0)</f>
        <v>Kheilly</v>
      </c>
      <c r="C412" s="141" t="s">
        <v>544</v>
      </c>
      <c r="D412" s="141" t="s">
        <v>91</v>
      </c>
      <c r="E412" s="141" t="str">
        <f>VLOOKUP(D412,Empresas!$D$7:$E$92,2,0)</f>
        <v>INDUSTRIA 04 S.A.C.</v>
      </c>
      <c r="F412" s="141" t="s">
        <v>182</v>
      </c>
      <c r="G412" s="142">
        <f t="shared" si="69"/>
        <v>60</v>
      </c>
      <c r="H412" s="142" t="str">
        <f>VLOOKUP(D412,Empresas!$D$6:$L$92,7,0)</f>
        <v>Mensual</v>
      </c>
      <c r="I412" s="141" t="str">
        <f>VLOOKUP(VLOOKUP(D412&amp;"|"&amp;B412,Empresas!$I$7:$CB$92,G412,0),Tablas!$A$8:$B$10,2,0)</f>
        <v>No aplica</v>
      </c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 t="str">
        <f>VLOOKUP(D412,Empresas!$D$7:$CF$91,81,0)</f>
        <v>A</v>
      </c>
      <c r="W412" s="78" t="str">
        <f>VLOOKUP(D412,Empresas!$D$7:$M$91,10,0)</f>
        <v>Mype</v>
      </c>
      <c r="X412" s="69" t="str">
        <f t="shared" si="63"/>
        <v>NO</v>
      </c>
      <c r="Y412" s="153" t="str">
        <f t="shared" si="64"/>
        <v>No aplica</v>
      </c>
      <c r="Z412" s="147">
        <f>IF(Y412="No aplica",0,IF(I412="no",0,IF(I412="No aplica",0,IF(I412="Si",1,IF(I412="Fisico",1,IF(I412="Electronico",2,VLOOKUP(C412&amp;"|"&amp;B412&amp;"|"&amp;D412,Empresas!$C$6:$CC$92,G412+6+1,0)))))))</f>
        <v>0</v>
      </c>
      <c r="AA412" s="147">
        <f>IF(AND($I412="Si",J412=1),1,IF(AND($I412="Fisico",J412=1),1,IF(AND(J412=1,$I412="Electronico"),2,IF(J412=1,VLOOKUP($C412&amp;"|"&amp;$B412&amp;"|"&amp;$D412,Empresas!$C$6:$CC$92,$G412+6+1,0),0))))</f>
        <v>0</v>
      </c>
      <c r="AB412" s="147">
        <f>IF(AND($I412="Si",K412=1),1,IF(AND($I412="Fisico",K412=1),1,IF(AND(K412=1,$I412="Electronico"),2,IF(K412=1,VLOOKUP($C412&amp;"|"&amp;$B412&amp;"|"&amp;$D412,Empresas!$C$6:$CC$92,$G412+6+1,0),0))))</f>
        <v>0</v>
      </c>
      <c r="AC412" s="147">
        <f>IF(AND($I412="Si",L412=1),1,IF(AND($I412="Fisico",L412=1),1,IF(AND(L412=1,$I412="Electronico"),2,IF(L412=1,VLOOKUP($C412&amp;"|"&amp;$B412&amp;"|"&amp;$D412,Empresas!$C$6:$CC$92,$G412+6+1,0),0))))</f>
        <v>0</v>
      </c>
      <c r="AD412" s="147">
        <f>IF(AND($I412="Si",M412=1),1,IF(AND($I412="Fisico",M412=1),1,IF(AND(M412=1,$I412="Electronico"),2,IF(M412=1,VLOOKUP($C412&amp;"|"&amp;$B412&amp;"|"&amp;$D412,Empresas!$C$6:$CC$92,$G412+6+1,0),0))))</f>
        <v>0</v>
      </c>
      <c r="AE412" s="147">
        <f>IF(AND($I412="Si",N412=1),1,IF(AND($I412="Fisico",N412=1),1,IF(AND(N412=1,$I412="Electronico"),2,IF(N412=1,VLOOKUP($C412&amp;"|"&amp;$B412&amp;"|"&amp;$D412,Empresas!$C$6:$CC$92,$G412+6+1,0),0))))</f>
        <v>0</v>
      </c>
      <c r="AF412" s="147">
        <f>IF(AND($I412="Si",O412=1),1,IF(AND($I412="Fisico",O412=1),1,IF(AND(O412=1,$I412="Electronico"),2,IF(O412=1,VLOOKUP($C412&amp;"|"&amp;$B412&amp;"|"&amp;$D412,Empresas!$C$6:$CC$92,$G412+6+1,0),0))))</f>
        <v>0</v>
      </c>
      <c r="AG412" s="147">
        <f>IF(AND($I412="Si",P412=1),1,IF(AND($I412="Fisico",P412=1),1,IF(AND(P412=1,$I412="Electronico"),2,IF(P412=1,VLOOKUP($C412&amp;"|"&amp;$B412&amp;"|"&amp;$D412,Empresas!$C$6:$CC$92,$G412+6+1,0),0))))</f>
        <v>0</v>
      </c>
      <c r="AH412" s="147">
        <f>IF(AND($I412="Si",Q412=1),1,IF(AND($I412="Fisico",Q412=1),1,IF(AND(Q412=1,$I412="Electronico"),2,IF(Q412=1,VLOOKUP($C412&amp;"|"&amp;$B412&amp;"|"&amp;$D412,Empresas!$C$6:$CC$92,$G412+6+1,0),0))))</f>
        <v>0</v>
      </c>
      <c r="AI412" s="147">
        <f>IF(AND($I412="Si",R412=1),1,IF(AND($I412="Fisico",R412=1),1,IF(AND(R412=1,$I412="Electronico"),2,IF(R412=1,VLOOKUP($C412&amp;"|"&amp;$B412&amp;"|"&amp;$D412,Empresas!$C$6:$CC$92,$G412+6+1,0),0))))</f>
        <v>0</v>
      </c>
      <c r="AJ412" s="147">
        <f>IF(AND($I412="Si",S412=1),1,IF(AND($I412="Fisico",S412=1),1,IF(AND(S412=1,$I412="Electronico"),2,IF(S412=1,VLOOKUP($C412&amp;"|"&amp;$B412&amp;"|"&amp;$D412,Empresas!$C$6:$CC$92,$G412+6+1,0),0))))</f>
        <v>0</v>
      </c>
      <c r="AK412" s="147">
        <f>IF(AND($I412="Si",T412=1),1,IF(AND($I412="Fisico",T412=1),1,IF(AND(T412=1,$I412="Electronico"),2,IF(T412=1,VLOOKUP($C412&amp;"|"&amp;$B412&amp;"|"&amp;$D412,Empresas!$C$6:$CC$92,$G412+6+1,0),0))))</f>
        <v>0</v>
      </c>
      <c r="AL412" s="147">
        <f>IF(AND($I412="Si",U412=1),1,IF(AND($I412="Fisico",U412=1),1,IF(AND(U412=1,$I412="Electronico"),2,IF(U412=1,VLOOKUP($C412&amp;"|"&amp;$B412&amp;"|"&amp;$D412,Empresas!$C$6:$CC$92,$G412+6+1,0),0))))</f>
        <v>0</v>
      </c>
      <c r="AM412" s="149">
        <f t="shared" si="65"/>
        <v>0</v>
      </c>
      <c r="AN412" s="149">
        <f t="shared" si="66"/>
        <v>0</v>
      </c>
      <c r="AO412" s="152">
        <f t="shared" si="67"/>
        <v>0</v>
      </c>
    </row>
    <row r="413" spans="1:41" x14ac:dyDescent="0.25">
      <c r="A413" s="143" t="str">
        <f>VLOOKUP(D413,Empresas!$D$7:$F$91,3,0)</f>
        <v>Omar</v>
      </c>
      <c r="B413" s="144" t="str">
        <f>VLOOKUP(D413,Empresas!$D$7:$G$91,4,0)</f>
        <v>Kheilly</v>
      </c>
      <c r="C413" s="144" t="s">
        <v>544</v>
      </c>
      <c r="D413" s="144" t="s">
        <v>91</v>
      </c>
      <c r="E413" s="144" t="str">
        <f>VLOOKUP(D413,Empresas!$D$7:$E$92,2,0)</f>
        <v>INDUSTRIA 04 S.A.C.</v>
      </c>
      <c r="F413" s="144" t="s">
        <v>183</v>
      </c>
      <c r="G413" s="145">
        <f>+Empresas!$BR$2</f>
        <v>62</v>
      </c>
      <c r="H413" s="145" t="str">
        <f>VLOOKUP(D413,Empresas!$D$6:$L$92,7,0)</f>
        <v>Mensual</v>
      </c>
      <c r="I413" s="144" t="str">
        <f>VLOOKUP(VLOOKUP(D413&amp;"|"&amp;B413,Empresas!$I$7:$CB$92,G413,0),Tablas!$A$13:$B$14,2,0)</f>
        <v>Si</v>
      </c>
      <c r="J413" s="78">
        <v>1</v>
      </c>
      <c r="K413" s="78">
        <v>1</v>
      </c>
      <c r="L413" s="78">
        <v>1</v>
      </c>
      <c r="M413" s="78">
        <v>1</v>
      </c>
      <c r="N413" s="78">
        <v>1</v>
      </c>
      <c r="O413" s="78">
        <v>1</v>
      </c>
      <c r="P413" s="78">
        <v>1</v>
      </c>
      <c r="Q413" s="78">
        <v>2</v>
      </c>
      <c r="R413" s="78"/>
      <c r="S413" s="78"/>
      <c r="T413" s="78"/>
      <c r="U413" s="78"/>
      <c r="V413" s="78" t="str">
        <f>VLOOKUP(D413,Empresas!$D$7:$CF$91,81,0)</f>
        <v>A</v>
      </c>
      <c r="W413" s="78" t="str">
        <f>VLOOKUP(D413,Empresas!$D$7:$M$91,10,0)</f>
        <v>Mype</v>
      </c>
      <c r="X413" s="69" t="str">
        <f t="shared" si="63"/>
        <v>SI</v>
      </c>
      <c r="Y413" s="153" t="str">
        <f t="shared" si="64"/>
        <v>Si aplica</v>
      </c>
      <c r="Z413" s="147">
        <f>IF(Y413="No aplica",0,IF(I413="no",0,IF(I413="No aplica",0,IF(I413="Si",1,IF(I413="Fisico",1,IF(I413="Electronico",2,VLOOKUP(C413&amp;"|"&amp;B413&amp;"|"&amp;D413,Empresas!$C$6:$CC$92,G413+6+1,0)))))))</f>
        <v>1</v>
      </c>
      <c r="AA413" s="147">
        <f>IF(AND($I413="Si",J413=1),1,IF(AND($I413="Fisico",J413=1),1,IF(AND(J413=1,$I413="Electronico"),2,IF(J413=1,VLOOKUP($C413&amp;"|"&amp;$B413&amp;"|"&amp;$D413,Empresas!$C$6:$CC$92,$G413+6+1,0),0))))</f>
        <v>1</v>
      </c>
      <c r="AB413" s="147">
        <f>IF(AND($I413="Si",K413=1),1,IF(AND($I413="Fisico",K413=1),1,IF(AND(K413=1,$I413="Electronico"),2,IF(K413=1,VLOOKUP($C413&amp;"|"&amp;$B413&amp;"|"&amp;$D413,Empresas!$C$6:$CC$92,$G413+6+1,0),0))))</f>
        <v>1</v>
      </c>
      <c r="AC413" s="147">
        <f>IF(AND($I413="Si",L413=1),1,IF(AND($I413="Fisico",L413=1),1,IF(AND(L413=1,$I413="Electronico"),2,IF(L413=1,VLOOKUP($C413&amp;"|"&amp;$B413&amp;"|"&amp;$D413,Empresas!$C$6:$CC$92,$G413+6+1,0),0))))</f>
        <v>1</v>
      </c>
      <c r="AD413" s="147">
        <f>IF(AND($I413="Si",M413=1),1,IF(AND($I413="Fisico",M413=1),1,IF(AND(M413=1,$I413="Electronico"),2,IF(M413=1,VLOOKUP($C413&amp;"|"&amp;$B413&amp;"|"&amp;$D413,Empresas!$C$6:$CC$92,$G413+6+1,0),0))))</f>
        <v>1</v>
      </c>
      <c r="AE413" s="147">
        <f>IF(AND($I413="Si",N413=1),1,IF(AND($I413="Fisico",N413=1),1,IF(AND(N413=1,$I413="Electronico"),2,IF(N413=1,VLOOKUP($C413&amp;"|"&amp;$B413&amp;"|"&amp;$D413,Empresas!$C$6:$CC$92,$G413+6+1,0),0))))</f>
        <v>1</v>
      </c>
      <c r="AF413" s="147">
        <f>IF(AND($I413="Si",O413=1),1,IF(AND($I413="Fisico",O413=1),1,IF(AND(O413=1,$I413="Electronico"),2,IF(O413=1,VLOOKUP($C413&amp;"|"&amp;$B413&amp;"|"&amp;$D413,Empresas!$C$6:$CC$92,$G413+6+1,0),0))))</f>
        <v>1</v>
      </c>
      <c r="AG413" s="147">
        <f>IF(AND($I413="Si",P413=1),1,IF(AND($I413="Fisico",P413=1),1,IF(AND(P413=1,$I413="Electronico"),2,IF(P413=1,VLOOKUP($C413&amp;"|"&amp;$B413&amp;"|"&amp;$D413,Empresas!$C$6:$CC$92,$G413+6+1,0),0))))</f>
        <v>1</v>
      </c>
      <c r="AH413" s="147">
        <f>IF(AND($I413="Si",Q413=1),1,IF(AND($I413="Fisico",Q413=1),1,IF(AND(Q413=1,$I413="Electronico"),2,IF(Q413=1,VLOOKUP($C413&amp;"|"&amp;$B413&amp;"|"&amp;$D413,Empresas!$C$6:$CC$92,$G413+6+1,0),0))))</f>
        <v>0</v>
      </c>
      <c r="AI413" s="147">
        <f>IF(AND($I413="Si",R413=1),1,IF(AND($I413="Fisico",R413=1),1,IF(AND(R413=1,$I413="Electronico"),2,IF(R413=1,VLOOKUP($C413&amp;"|"&amp;$B413&amp;"|"&amp;$D413,Empresas!$C$6:$CC$92,$G413+6+1,0),0))))</f>
        <v>0</v>
      </c>
      <c r="AJ413" s="147">
        <f>IF(AND($I413="Si",S413=1),1,IF(AND($I413="Fisico",S413=1),1,IF(AND(S413=1,$I413="Electronico"),2,IF(S413=1,VLOOKUP($C413&amp;"|"&amp;$B413&amp;"|"&amp;$D413,Empresas!$C$6:$CC$92,$G413+6+1,0),0))))</f>
        <v>0</v>
      </c>
      <c r="AK413" s="147">
        <f>IF(AND($I413="Si",T413=1),1,IF(AND($I413="Fisico",T413=1),1,IF(AND(T413=1,$I413="Electronico"),2,IF(T413=1,VLOOKUP($C413&amp;"|"&amp;$B413&amp;"|"&amp;$D413,Empresas!$C$6:$CC$92,$G413+6+1,0),0))))</f>
        <v>0</v>
      </c>
      <c r="AL413" s="147">
        <f>IF(AND($I413="Si",U413=1),1,IF(AND($I413="Fisico",U413=1),1,IF(AND(U413=1,$I413="Electronico"),2,IF(U413=1,VLOOKUP($C413&amp;"|"&amp;$B413&amp;"|"&amp;$D413,Empresas!$C$6:$CC$92,$G413+6+1,0),0))))</f>
        <v>0</v>
      </c>
      <c r="AM413" s="149">
        <f t="shared" si="65"/>
        <v>7</v>
      </c>
      <c r="AN413" s="149">
        <f t="shared" si="66"/>
        <v>8</v>
      </c>
      <c r="AO413" s="152">
        <f t="shared" si="67"/>
        <v>0.875</v>
      </c>
    </row>
    <row r="414" spans="1:41" x14ac:dyDescent="0.25">
      <c r="A414" s="143" t="str">
        <f>VLOOKUP(D414,Empresas!$D$7:$F$91,3,0)</f>
        <v>Omar</v>
      </c>
      <c r="B414" s="144" t="str">
        <f>VLOOKUP(D414,Empresas!$D$7:$G$91,4,0)</f>
        <v>Kheilly</v>
      </c>
      <c r="C414" s="144" t="s">
        <v>544</v>
      </c>
      <c r="D414" s="144" t="s">
        <v>91</v>
      </c>
      <c r="E414" s="144" t="str">
        <f>VLOOKUP(D414,Empresas!$D$7:$E$92,2,0)</f>
        <v>INDUSTRIA 04 S.A.C.</v>
      </c>
      <c r="F414" s="144" t="s">
        <v>184</v>
      </c>
      <c r="G414" s="145">
        <f>+G413+1</f>
        <v>63</v>
      </c>
      <c r="H414" s="145" t="str">
        <f>VLOOKUP(D414,Empresas!$D$6:$L$92,7,0)</f>
        <v>Mensual</v>
      </c>
      <c r="I414" s="144" t="str">
        <f>VLOOKUP(VLOOKUP(D414&amp;"|"&amp;B414,Empresas!$I$7:$CB$92,G414,0),Tablas!$A$13:$B$14,2,0)</f>
        <v>Si</v>
      </c>
      <c r="J414" s="78">
        <v>1</v>
      </c>
      <c r="K414" s="78">
        <v>1</v>
      </c>
      <c r="L414" s="78">
        <v>1</v>
      </c>
      <c r="M414" s="78">
        <v>1</v>
      </c>
      <c r="N414" s="78">
        <v>1</v>
      </c>
      <c r="O414" s="78">
        <v>1</v>
      </c>
      <c r="P414" s="78">
        <v>1</v>
      </c>
      <c r="Q414" s="78">
        <v>2</v>
      </c>
      <c r="R414" s="78"/>
      <c r="S414" s="78"/>
      <c r="T414" s="78"/>
      <c r="U414" s="78"/>
      <c r="V414" s="78" t="str">
        <f>VLOOKUP(D414,Empresas!$D$7:$CF$91,81,0)</f>
        <v>A</v>
      </c>
      <c r="W414" s="78" t="str">
        <f>VLOOKUP(D414,Empresas!$D$7:$M$91,10,0)</f>
        <v>Mype</v>
      </c>
      <c r="X414" s="69" t="str">
        <f t="shared" si="63"/>
        <v>SI</v>
      </c>
      <c r="Y414" s="153" t="str">
        <f t="shared" si="64"/>
        <v>Si aplica</v>
      </c>
      <c r="Z414" s="147">
        <f>IF(Y414="No aplica",0,IF(I414="no",0,IF(I414="No aplica",0,IF(I414="Si",1,IF(I414="Fisico",1,IF(I414="Electronico",2,VLOOKUP(C414&amp;"|"&amp;B414&amp;"|"&amp;D414,Empresas!$C$6:$CC$92,G414+6+1,0)))))))</f>
        <v>1</v>
      </c>
      <c r="AA414" s="147">
        <f>IF(AND($I414="Si",J414=1),1,IF(AND($I414="Fisico",J414=1),1,IF(AND(J414=1,$I414="Electronico"),2,IF(J414=1,VLOOKUP($C414&amp;"|"&amp;$B414&amp;"|"&amp;$D414,Empresas!$C$6:$CC$92,$G414+6+1,0),0))))</f>
        <v>1</v>
      </c>
      <c r="AB414" s="147">
        <f>IF(AND($I414="Si",K414=1),1,IF(AND($I414="Fisico",K414=1),1,IF(AND(K414=1,$I414="Electronico"),2,IF(K414=1,VLOOKUP($C414&amp;"|"&amp;$B414&amp;"|"&amp;$D414,Empresas!$C$6:$CC$92,$G414+6+1,0),0))))</f>
        <v>1</v>
      </c>
      <c r="AC414" s="147">
        <f>IF(AND($I414="Si",L414=1),1,IF(AND($I414="Fisico",L414=1),1,IF(AND(L414=1,$I414="Electronico"),2,IF(L414=1,VLOOKUP($C414&amp;"|"&amp;$B414&amp;"|"&amp;$D414,Empresas!$C$6:$CC$92,$G414+6+1,0),0))))</f>
        <v>1</v>
      </c>
      <c r="AD414" s="147">
        <f>IF(AND($I414="Si",M414=1),1,IF(AND($I414="Fisico",M414=1),1,IF(AND(M414=1,$I414="Electronico"),2,IF(M414=1,VLOOKUP($C414&amp;"|"&amp;$B414&amp;"|"&amp;$D414,Empresas!$C$6:$CC$92,$G414+6+1,0),0))))</f>
        <v>1</v>
      </c>
      <c r="AE414" s="147">
        <f>IF(AND($I414="Si",N414=1),1,IF(AND($I414="Fisico",N414=1),1,IF(AND(N414=1,$I414="Electronico"),2,IF(N414=1,VLOOKUP($C414&amp;"|"&amp;$B414&amp;"|"&amp;$D414,Empresas!$C$6:$CC$92,$G414+6+1,0),0))))</f>
        <v>1</v>
      </c>
      <c r="AF414" s="147">
        <f>IF(AND($I414="Si",O414=1),1,IF(AND($I414="Fisico",O414=1),1,IF(AND(O414=1,$I414="Electronico"),2,IF(O414=1,VLOOKUP($C414&amp;"|"&amp;$B414&amp;"|"&amp;$D414,Empresas!$C$6:$CC$92,$G414+6+1,0),0))))</f>
        <v>1</v>
      </c>
      <c r="AG414" s="147">
        <f>IF(AND($I414="Si",P414=1),1,IF(AND($I414="Fisico",P414=1),1,IF(AND(P414=1,$I414="Electronico"),2,IF(P414=1,VLOOKUP($C414&amp;"|"&amp;$B414&amp;"|"&amp;$D414,Empresas!$C$6:$CC$92,$G414+6+1,0),0))))</f>
        <v>1</v>
      </c>
      <c r="AH414" s="147">
        <f>IF(AND($I414="Si",Q414=1),1,IF(AND($I414="Fisico",Q414=1),1,IF(AND(Q414=1,$I414="Electronico"),2,IF(Q414=1,VLOOKUP($C414&amp;"|"&amp;$B414&amp;"|"&amp;$D414,Empresas!$C$6:$CC$92,$G414+6+1,0),0))))</f>
        <v>0</v>
      </c>
      <c r="AI414" s="147">
        <f>IF(AND($I414="Si",R414=1),1,IF(AND($I414="Fisico",R414=1),1,IF(AND(R414=1,$I414="Electronico"),2,IF(R414=1,VLOOKUP($C414&amp;"|"&amp;$B414&amp;"|"&amp;$D414,Empresas!$C$6:$CC$92,$G414+6+1,0),0))))</f>
        <v>0</v>
      </c>
      <c r="AJ414" s="147">
        <f>IF(AND($I414="Si",S414=1),1,IF(AND($I414="Fisico",S414=1),1,IF(AND(S414=1,$I414="Electronico"),2,IF(S414=1,VLOOKUP($C414&amp;"|"&amp;$B414&amp;"|"&amp;$D414,Empresas!$C$6:$CC$92,$G414+6+1,0),0))))</f>
        <v>0</v>
      </c>
      <c r="AK414" s="147">
        <f>IF(AND($I414="Si",T414=1),1,IF(AND($I414="Fisico",T414=1),1,IF(AND(T414=1,$I414="Electronico"),2,IF(T414=1,VLOOKUP($C414&amp;"|"&amp;$B414&amp;"|"&amp;$D414,Empresas!$C$6:$CC$92,$G414+6+1,0),0))))</f>
        <v>0</v>
      </c>
      <c r="AL414" s="147">
        <f>IF(AND($I414="Si",U414=1),1,IF(AND($I414="Fisico",U414=1),1,IF(AND(U414=1,$I414="Electronico"),2,IF(U414=1,VLOOKUP($C414&amp;"|"&amp;$B414&amp;"|"&amp;$D414,Empresas!$C$6:$CC$92,$G414+6+1,0),0))))</f>
        <v>0</v>
      </c>
      <c r="AM414" s="149">
        <f t="shared" si="65"/>
        <v>7</v>
      </c>
      <c r="AN414" s="149">
        <f t="shared" si="66"/>
        <v>8</v>
      </c>
      <c r="AO414" s="152">
        <f t="shared" si="67"/>
        <v>0.875</v>
      </c>
    </row>
    <row r="415" spans="1:41" x14ac:dyDescent="0.25">
      <c r="A415" s="143" t="str">
        <f>VLOOKUP(D415,Empresas!$D$7:$F$91,3,0)</f>
        <v>Omar</v>
      </c>
      <c r="B415" s="144" t="str">
        <f>VLOOKUP(D415,Empresas!$D$7:$G$91,4,0)</f>
        <v>Kheilly</v>
      </c>
      <c r="C415" s="144" t="s">
        <v>544</v>
      </c>
      <c r="D415" s="144" t="s">
        <v>91</v>
      </c>
      <c r="E415" s="144" t="str">
        <f>VLOOKUP(D415,Empresas!$D$7:$E$92,2,0)</f>
        <v>INDUSTRIA 04 S.A.C.</v>
      </c>
      <c r="F415" s="144" t="s">
        <v>185</v>
      </c>
      <c r="G415" s="145">
        <f t="shared" ref="G415:G422" si="70">+G414+1</f>
        <v>64</v>
      </c>
      <c r="H415" s="145" t="str">
        <f>VLOOKUP(D415,Empresas!$D$6:$L$92,7,0)</f>
        <v>Mensual</v>
      </c>
      <c r="I415" s="144" t="str">
        <f>VLOOKUP(VLOOKUP(D415&amp;"|"&amp;B415,Empresas!$I$7:$CB$92,G415,0),Tablas!$A$13:$B$14,2,0)</f>
        <v>No</v>
      </c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 t="str">
        <f>VLOOKUP(D415,Empresas!$D$7:$CF$91,81,0)</f>
        <v>A</v>
      </c>
      <c r="W415" s="78" t="str">
        <f>VLOOKUP(D415,Empresas!$D$7:$M$91,10,0)</f>
        <v>Mype</v>
      </c>
      <c r="X415" s="69" t="str">
        <f t="shared" si="63"/>
        <v>SI</v>
      </c>
      <c r="Y415" s="153" t="str">
        <f t="shared" si="64"/>
        <v>No aplica</v>
      </c>
      <c r="Z415" s="147">
        <f>IF(Y415="No aplica",0,IF(I415="no",0,IF(I415="No aplica",0,IF(I415="Si",1,IF(I415="Fisico",1,IF(I415="Electronico",2,VLOOKUP(C415&amp;"|"&amp;B415&amp;"|"&amp;D415,Empresas!$C$6:$CC$92,G415+6+1,0)))))))</f>
        <v>0</v>
      </c>
      <c r="AA415" s="147">
        <f>IF(AND($I415="Si",J415=1),1,IF(AND($I415="Fisico",J415=1),1,IF(AND(J415=1,$I415="Electronico"),2,IF(J415=1,VLOOKUP($C415&amp;"|"&amp;$B415&amp;"|"&amp;$D415,Empresas!$C$6:$CC$92,$G415+6+1,0),0))))</f>
        <v>0</v>
      </c>
      <c r="AB415" s="147">
        <f>IF(AND($I415="Si",K415=1),1,IF(AND($I415="Fisico",K415=1),1,IF(AND(K415=1,$I415="Electronico"),2,IF(K415=1,VLOOKUP($C415&amp;"|"&amp;$B415&amp;"|"&amp;$D415,Empresas!$C$6:$CC$92,$G415+6+1,0),0))))</f>
        <v>0</v>
      </c>
      <c r="AC415" s="147">
        <f>IF(AND($I415="Si",L415=1),1,IF(AND($I415="Fisico",L415=1),1,IF(AND(L415=1,$I415="Electronico"),2,IF(L415=1,VLOOKUP($C415&amp;"|"&amp;$B415&amp;"|"&amp;$D415,Empresas!$C$6:$CC$92,$G415+6+1,0),0))))</f>
        <v>0</v>
      </c>
      <c r="AD415" s="147">
        <f>IF(AND($I415="Si",M415=1),1,IF(AND($I415="Fisico",M415=1),1,IF(AND(M415=1,$I415="Electronico"),2,IF(M415=1,VLOOKUP($C415&amp;"|"&amp;$B415&amp;"|"&amp;$D415,Empresas!$C$6:$CC$92,$G415+6+1,0),0))))</f>
        <v>0</v>
      </c>
      <c r="AE415" s="147">
        <f>IF(AND($I415="Si",N415=1),1,IF(AND($I415="Fisico",N415=1),1,IF(AND(N415=1,$I415="Electronico"),2,IF(N415=1,VLOOKUP($C415&amp;"|"&amp;$B415&amp;"|"&amp;$D415,Empresas!$C$6:$CC$92,$G415+6+1,0),0))))</f>
        <v>0</v>
      </c>
      <c r="AF415" s="147">
        <f>IF(AND($I415="Si",O415=1),1,IF(AND($I415="Fisico",O415=1),1,IF(AND(O415=1,$I415="Electronico"),2,IF(O415=1,VLOOKUP($C415&amp;"|"&amp;$B415&amp;"|"&amp;$D415,Empresas!$C$6:$CC$92,$G415+6+1,0),0))))</f>
        <v>0</v>
      </c>
      <c r="AG415" s="147">
        <f>IF(AND($I415="Si",P415=1),1,IF(AND($I415="Fisico",P415=1),1,IF(AND(P415=1,$I415="Electronico"),2,IF(P415=1,VLOOKUP($C415&amp;"|"&amp;$B415&amp;"|"&amp;$D415,Empresas!$C$6:$CC$92,$G415+6+1,0),0))))</f>
        <v>0</v>
      </c>
      <c r="AH415" s="147">
        <f>IF(AND($I415="Si",Q415=1),1,IF(AND($I415="Fisico",Q415=1),1,IF(AND(Q415=1,$I415="Electronico"),2,IF(Q415=1,VLOOKUP($C415&amp;"|"&amp;$B415&amp;"|"&amp;$D415,Empresas!$C$6:$CC$92,$G415+6+1,0),0))))</f>
        <v>0</v>
      </c>
      <c r="AI415" s="147">
        <f>IF(AND($I415="Si",R415=1),1,IF(AND($I415="Fisico",R415=1),1,IF(AND(R415=1,$I415="Electronico"),2,IF(R415=1,VLOOKUP($C415&amp;"|"&amp;$B415&amp;"|"&amp;$D415,Empresas!$C$6:$CC$92,$G415+6+1,0),0))))</f>
        <v>0</v>
      </c>
      <c r="AJ415" s="147">
        <f>IF(AND($I415="Si",S415=1),1,IF(AND($I415="Fisico",S415=1),1,IF(AND(S415=1,$I415="Electronico"),2,IF(S415=1,VLOOKUP($C415&amp;"|"&amp;$B415&amp;"|"&amp;$D415,Empresas!$C$6:$CC$92,$G415+6+1,0),0))))</f>
        <v>0</v>
      </c>
      <c r="AK415" s="147">
        <f>IF(AND($I415="Si",T415=1),1,IF(AND($I415="Fisico",T415=1),1,IF(AND(T415=1,$I415="Electronico"),2,IF(T415=1,VLOOKUP($C415&amp;"|"&amp;$B415&amp;"|"&amp;$D415,Empresas!$C$6:$CC$92,$G415+6+1,0),0))))</f>
        <v>0</v>
      </c>
      <c r="AL415" s="147">
        <f>IF(AND($I415="Si",U415=1),1,IF(AND($I415="Fisico",U415=1),1,IF(AND(U415=1,$I415="Electronico"),2,IF(U415=1,VLOOKUP($C415&amp;"|"&amp;$B415&amp;"|"&amp;$D415,Empresas!$C$6:$CC$92,$G415+6+1,0),0))))</f>
        <v>0</v>
      </c>
      <c r="AM415" s="149">
        <f t="shared" si="65"/>
        <v>0</v>
      </c>
      <c r="AN415" s="149">
        <f t="shared" si="66"/>
        <v>0</v>
      </c>
      <c r="AO415" s="152">
        <f t="shared" si="67"/>
        <v>0</v>
      </c>
    </row>
    <row r="416" spans="1:41" x14ac:dyDescent="0.25">
      <c r="A416" s="143" t="str">
        <f>VLOOKUP(D416,Empresas!$D$7:$F$91,3,0)</f>
        <v>Omar</v>
      </c>
      <c r="B416" s="144" t="str">
        <f>VLOOKUP(D416,Empresas!$D$7:$G$91,4,0)</f>
        <v>Kheilly</v>
      </c>
      <c r="C416" s="144" t="s">
        <v>544</v>
      </c>
      <c r="D416" s="144" t="s">
        <v>91</v>
      </c>
      <c r="E416" s="144" t="str">
        <f>VLOOKUP(D416,Empresas!$D$7:$E$92,2,0)</f>
        <v>INDUSTRIA 04 S.A.C.</v>
      </c>
      <c r="F416" s="144" t="s">
        <v>186</v>
      </c>
      <c r="G416" s="145">
        <f t="shared" si="70"/>
        <v>65</v>
      </c>
      <c r="H416" s="145" t="str">
        <f>VLOOKUP(D416,Empresas!$D$6:$L$92,7,0)</f>
        <v>Mensual</v>
      </c>
      <c r="I416" s="144" t="str">
        <f>VLOOKUP(VLOOKUP(D416&amp;"|"&amp;B416,Empresas!$I$7:$CB$92,G416,0),Tablas!$A$13:$B$14,2,0)</f>
        <v>No</v>
      </c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 t="str">
        <f>VLOOKUP(D416,Empresas!$D$7:$CF$91,81,0)</f>
        <v>A</v>
      </c>
      <c r="W416" s="78" t="str">
        <f>VLOOKUP(D416,Empresas!$D$7:$M$91,10,0)</f>
        <v>Mype</v>
      </c>
      <c r="X416" s="69" t="str">
        <f t="shared" si="63"/>
        <v>SI</v>
      </c>
      <c r="Y416" s="153" t="str">
        <f t="shared" si="64"/>
        <v>No aplica</v>
      </c>
      <c r="Z416" s="147">
        <f>IF(Y416="No aplica",0,IF(I416="no",0,IF(I416="No aplica",0,IF(I416="Si",1,IF(I416="Fisico",1,IF(I416="Electronico",2,VLOOKUP(C416&amp;"|"&amp;B416&amp;"|"&amp;D416,Empresas!$C$6:$CC$92,G416+6+1,0)))))))</f>
        <v>0</v>
      </c>
      <c r="AA416" s="147">
        <f>IF(AND($I416="Si",J416=1),1,IF(AND($I416="Fisico",J416=1),1,IF(AND(J416=1,$I416="Electronico"),2,IF(J416=1,VLOOKUP($C416&amp;"|"&amp;$B416&amp;"|"&amp;$D416,Empresas!$C$6:$CC$92,$G416+6+1,0),0))))</f>
        <v>0</v>
      </c>
      <c r="AB416" s="147">
        <f>IF(AND($I416="Si",K416=1),1,IF(AND($I416="Fisico",K416=1),1,IF(AND(K416=1,$I416="Electronico"),2,IF(K416=1,VLOOKUP($C416&amp;"|"&amp;$B416&amp;"|"&amp;$D416,Empresas!$C$6:$CC$92,$G416+6+1,0),0))))</f>
        <v>0</v>
      </c>
      <c r="AC416" s="147">
        <f>IF(AND($I416="Si",L416=1),1,IF(AND($I416="Fisico",L416=1),1,IF(AND(L416=1,$I416="Electronico"),2,IF(L416=1,VLOOKUP($C416&amp;"|"&amp;$B416&amp;"|"&amp;$D416,Empresas!$C$6:$CC$92,$G416+6+1,0),0))))</f>
        <v>0</v>
      </c>
      <c r="AD416" s="147">
        <f>IF(AND($I416="Si",M416=1),1,IF(AND($I416="Fisico",M416=1),1,IF(AND(M416=1,$I416="Electronico"),2,IF(M416=1,VLOOKUP($C416&amp;"|"&amp;$B416&amp;"|"&amp;$D416,Empresas!$C$6:$CC$92,$G416+6+1,0),0))))</f>
        <v>0</v>
      </c>
      <c r="AE416" s="147">
        <f>IF(AND($I416="Si",N416=1),1,IF(AND($I416="Fisico",N416=1),1,IF(AND(N416=1,$I416="Electronico"),2,IF(N416=1,VLOOKUP($C416&amp;"|"&amp;$B416&amp;"|"&amp;$D416,Empresas!$C$6:$CC$92,$G416+6+1,0),0))))</f>
        <v>0</v>
      </c>
      <c r="AF416" s="147">
        <f>IF(AND($I416="Si",O416=1),1,IF(AND($I416="Fisico",O416=1),1,IF(AND(O416=1,$I416="Electronico"),2,IF(O416=1,VLOOKUP($C416&amp;"|"&amp;$B416&amp;"|"&amp;$D416,Empresas!$C$6:$CC$92,$G416+6+1,0),0))))</f>
        <v>0</v>
      </c>
      <c r="AG416" s="147">
        <f>IF(AND($I416="Si",P416=1),1,IF(AND($I416="Fisico",P416=1),1,IF(AND(P416=1,$I416="Electronico"),2,IF(P416=1,VLOOKUP($C416&amp;"|"&amp;$B416&amp;"|"&amp;$D416,Empresas!$C$6:$CC$92,$G416+6+1,0),0))))</f>
        <v>0</v>
      </c>
      <c r="AH416" s="147">
        <f>IF(AND($I416="Si",Q416=1),1,IF(AND($I416="Fisico",Q416=1),1,IF(AND(Q416=1,$I416="Electronico"),2,IF(Q416=1,VLOOKUP($C416&amp;"|"&amp;$B416&amp;"|"&amp;$D416,Empresas!$C$6:$CC$92,$G416+6+1,0),0))))</f>
        <v>0</v>
      </c>
      <c r="AI416" s="147">
        <f>IF(AND($I416="Si",R416=1),1,IF(AND($I416="Fisico",R416=1),1,IF(AND(R416=1,$I416="Electronico"),2,IF(R416=1,VLOOKUP($C416&amp;"|"&amp;$B416&amp;"|"&amp;$D416,Empresas!$C$6:$CC$92,$G416+6+1,0),0))))</f>
        <v>0</v>
      </c>
      <c r="AJ416" s="147">
        <f>IF(AND($I416="Si",S416=1),1,IF(AND($I416="Fisico",S416=1),1,IF(AND(S416=1,$I416="Electronico"),2,IF(S416=1,VLOOKUP($C416&amp;"|"&amp;$B416&amp;"|"&amp;$D416,Empresas!$C$6:$CC$92,$G416+6+1,0),0))))</f>
        <v>0</v>
      </c>
      <c r="AK416" s="147">
        <f>IF(AND($I416="Si",T416=1),1,IF(AND($I416="Fisico",T416=1),1,IF(AND(T416=1,$I416="Electronico"),2,IF(T416=1,VLOOKUP($C416&amp;"|"&amp;$B416&amp;"|"&amp;$D416,Empresas!$C$6:$CC$92,$G416+6+1,0),0))))</f>
        <v>0</v>
      </c>
      <c r="AL416" s="147">
        <f>IF(AND($I416="Si",U416=1),1,IF(AND($I416="Fisico",U416=1),1,IF(AND(U416=1,$I416="Electronico"),2,IF(U416=1,VLOOKUP($C416&amp;"|"&amp;$B416&amp;"|"&amp;$D416,Empresas!$C$6:$CC$92,$G416+6+1,0),0))))</f>
        <v>0</v>
      </c>
      <c r="AM416" s="149">
        <f t="shared" si="65"/>
        <v>0</v>
      </c>
      <c r="AN416" s="149">
        <f t="shared" si="66"/>
        <v>0</v>
      </c>
      <c r="AO416" s="152">
        <f t="shared" si="67"/>
        <v>0</v>
      </c>
    </row>
    <row r="417" spans="1:41" x14ac:dyDescent="0.25">
      <c r="A417" s="143" t="str">
        <f>VLOOKUP(D417,Empresas!$D$7:$F$91,3,0)</f>
        <v>Omar</v>
      </c>
      <c r="B417" s="144" t="str">
        <f>VLOOKUP(D417,Empresas!$D$7:$G$91,4,0)</f>
        <v>Kheilly</v>
      </c>
      <c r="C417" s="144" t="s">
        <v>544</v>
      </c>
      <c r="D417" s="144" t="s">
        <v>91</v>
      </c>
      <c r="E417" s="144" t="str">
        <f>VLOOKUP(D417,Empresas!$D$7:$E$92,2,0)</f>
        <v>INDUSTRIA 04 S.A.C.</v>
      </c>
      <c r="F417" s="144" t="s">
        <v>187</v>
      </c>
      <c r="G417" s="145">
        <f t="shared" si="70"/>
        <v>66</v>
      </c>
      <c r="H417" s="145" t="str">
        <f>VLOOKUP(D417,Empresas!$D$6:$L$92,7,0)</f>
        <v>Mensual</v>
      </c>
      <c r="I417" s="144" t="str">
        <f>VLOOKUP(VLOOKUP(D417&amp;"|"&amp;B417,Empresas!$I$7:$CB$92,G417,0),Tablas!$A$13:$B$14,2,0)</f>
        <v>Si</v>
      </c>
      <c r="J417" s="78">
        <v>1</v>
      </c>
      <c r="K417" s="78">
        <v>1</v>
      </c>
      <c r="L417" s="78">
        <v>1</v>
      </c>
      <c r="M417" s="78">
        <v>1</v>
      </c>
      <c r="N417" s="78">
        <v>1</v>
      </c>
      <c r="O417" s="78">
        <v>1</v>
      </c>
      <c r="P417" s="78">
        <v>1</v>
      </c>
      <c r="Q417" s="78">
        <v>2</v>
      </c>
      <c r="R417" s="78"/>
      <c r="S417" s="78"/>
      <c r="T417" s="78"/>
      <c r="U417" s="78"/>
      <c r="V417" s="78" t="str">
        <f>VLOOKUP(D417,Empresas!$D$7:$CF$91,81,0)</f>
        <v>A</v>
      </c>
      <c r="W417" s="78" t="str">
        <f>VLOOKUP(D417,Empresas!$D$7:$M$91,10,0)</f>
        <v>Mype</v>
      </c>
      <c r="X417" s="69" t="str">
        <f t="shared" si="63"/>
        <v>SI</v>
      </c>
      <c r="Y417" s="153" t="str">
        <f t="shared" si="64"/>
        <v>Si aplica</v>
      </c>
      <c r="Z417" s="147">
        <f>IF(Y417="No aplica",0,IF(I417="no",0,IF(I417="No aplica",0,IF(I417="Si",1,IF(I417="Fisico",1,IF(I417="Electronico",2,VLOOKUP(C417&amp;"|"&amp;B417&amp;"|"&amp;D417,Empresas!$C$6:$CC$92,G417+6+1,0)))))))</f>
        <v>1</v>
      </c>
      <c r="AA417" s="147">
        <f>IF(AND($I417="Si",J417=1),1,IF(AND($I417="Fisico",J417=1),1,IF(AND(J417=1,$I417="Electronico"),2,IF(J417=1,VLOOKUP($C417&amp;"|"&amp;$B417&amp;"|"&amp;$D417,Empresas!$C$6:$CC$92,$G417+6+1,0),0))))</f>
        <v>1</v>
      </c>
      <c r="AB417" s="147">
        <f>IF(AND($I417="Si",K417=1),1,IF(AND($I417="Fisico",K417=1),1,IF(AND(K417=1,$I417="Electronico"),2,IF(K417=1,VLOOKUP($C417&amp;"|"&amp;$B417&amp;"|"&amp;$D417,Empresas!$C$6:$CC$92,$G417+6+1,0),0))))</f>
        <v>1</v>
      </c>
      <c r="AC417" s="147">
        <f>IF(AND($I417="Si",L417=1),1,IF(AND($I417="Fisico",L417=1),1,IF(AND(L417=1,$I417="Electronico"),2,IF(L417=1,VLOOKUP($C417&amp;"|"&amp;$B417&amp;"|"&amp;$D417,Empresas!$C$6:$CC$92,$G417+6+1,0),0))))</f>
        <v>1</v>
      </c>
      <c r="AD417" s="147">
        <f>IF(AND($I417="Si",M417=1),1,IF(AND($I417="Fisico",M417=1),1,IF(AND(M417=1,$I417="Electronico"),2,IF(M417=1,VLOOKUP($C417&amp;"|"&amp;$B417&amp;"|"&amp;$D417,Empresas!$C$6:$CC$92,$G417+6+1,0),0))))</f>
        <v>1</v>
      </c>
      <c r="AE417" s="147">
        <f>IF(AND($I417="Si",N417=1),1,IF(AND($I417="Fisico",N417=1),1,IF(AND(N417=1,$I417="Electronico"),2,IF(N417=1,VLOOKUP($C417&amp;"|"&amp;$B417&amp;"|"&amp;$D417,Empresas!$C$6:$CC$92,$G417+6+1,0),0))))</f>
        <v>1</v>
      </c>
      <c r="AF417" s="147">
        <f>IF(AND($I417="Si",O417=1),1,IF(AND($I417="Fisico",O417=1),1,IF(AND(O417=1,$I417="Electronico"),2,IF(O417=1,VLOOKUP($C417&amp;"|"&amp;$B417&amp;"|"&amp;$D417,Empresas!$C$6:$CC$92,$G417+6+1,0),0))))</f>
        <v>1</v>
      </c>
      <c r="AG417" s="147">
        <f>IF(AND($I417="Si",P417=1),1,IF(AND($I417="Fisico",P417=1),1,IF(AND(P417=1,$I417="Electronico"),2,IF(P417=1,VLOOKUP($C417&amp;"|"&amp;$B417&amp;"|"&amp;$D417,Empresas!$C$6:$CC$92,$G417+6+1,0),0))))</f>
        <v>1</v>
      </c>
      <c r="AH417" s="147">
        <f>IF(AND($I417="Si",Q417=1),1,IF(AND($I417="Fisico",Q417=1),1,IF(AND(Q417=1,$I417="Electronico"),2,IF(Q417=1,VLOOKUP($C417&amp;"|"&amp;$B417&amp;"|"&amp;$D417,Empresas!$C$6:$CC$92,$G417+6+1,0),0))))</f>
        <v>0</v>
      </c>
      <c r="AI417" s="147">
        <f>IF(AND($I417="Si",R417=1),1,IF(AND($I417="Fisico",R417=1),1,IF(AND(R417=1,$I417="Electronico"),2,IF(R417=1,VLOOKUP($C417&amp;"|"&amp;$B417&amp;"|"&amp;$D417,Empresas!$C$6:$CC$92,$G417+6+1,0),0))))</f>
        <v>0</v>
      </c>
      <c r="AJ417" s="147">
        <f>IF(AND($I417="Si",S417=1),1,IF(AND($I417="Fisico",S417=1),1,IF(AND(S417=1,$I417="Electronico"),2,IF(S417=1,VLOOKUP($C417&amp;"|"&amp;$B417&amp;"|"&amp;$D417,Empresas!$C$6:$CC$92,$G417+6+1,0),0))))</f>
        <v>0</v>
      </c>
      <c r="AK417" s="147">
        <f>IF(AND($I417="Si",T417=1),1,IF(AND($I417="Fisico",T417=1),1,IF(AND(T417=1,$I417="Electronico"),2,IF(T417=1,VLOOKUP($C417&amp;"|"&amp;$B417&amp;"|"&amp;$D417,Empresas!$C$6:$CC$92,$G417+6+1,0),0))))</f>
        <v>0</v>
      </c>
      <c r="AL417" s="147">
        <f>IF(AND($I417="Si",U417=1),1,IF(AND($I417="Fisico",U417=1),1,IF(AND(U417=1,$I417="Electronico"),2,IF(U417=1,VLOOKUP($C417&amp;"|"&amp;$B417&amp;"|"&amp;$D417,Empresas!$C$6:$CC$92,$G417+6+1,0),0))))</f>
        <v>0</v>
      </c>
      <c r="AM417" s="149">
        <f t="shared" si="65"/>
        <v>7</v>
      </c>
      <c r="AN417" s="149">
        <f t="shared" si="66"/>
        <v>8</v>
      </c>
      <c r="AO417" s="152">
        <f t="shared" si="67"/>
        <v>0.875</v>
      </c>
    </row>
    <row r="418" spans="1:41" x14ac:dyDescent="0.25">
      <c r="A418" s="143" t="str">
        <f>VLOOKUP(D418,Empresas!$D$7:$F$91,3,0)</f>
        <v>Omar</v>
      </c>
      <c r="B418" s="144" t="str">
        <f>VLOOKUP(D418,Empresas!$D$7:$G$91,4,0)</f>
        <v>Kheilly</v>
      </c>
      <c r="C418" s="144" t="s">
        <v>544</v>
      </c>
      <c r="D418" s="144" t="s">
        <v>91</v>
      </c>
      <c r="E418" s="144" t="str">
        <f>VLOOKUP(D418,Empresas!$D$7:$E$92,2,0)</f>
        <v>INDUSTRIA 04 S.A.C.</v>
      </c>
      <c r="F418" s="144" t="s">
        <v>188</v>
      </c>
      <c r="G418" s="145">
        <f t="shared" si="70"/>
        <v>67</v>
      </c>
      <c r="H418" s="145" t="str">
        <f>VLOOKUP(D418,Empresas!$D$6:$L$92,7,0)</f>
        <v>Mensual</v>
      </c>
      <c r="I418" s="144" t="str">
        <f>VLOOKUP(VLOOKUP(D418&amp;"|"&amp;B418,Empresas!$I$7:$CB$92,G418,0),Tablas!$A$13:$B$14,2,0)</f>
        <v>No</v>
      </c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 t="str">
        <f>VLOOKUP(D418,Empresas!$D$7:$CF$91,81,0)</f>
        <v>A</v>
      </c>
      <c r="W418" s="78" t="str">
        <f>VLOOKUP(D418,Empresas!$D$7:$M$91,10,0)</f>
        <v>Mype</v>
      </c>
      <c r="X418" s="69" t="str">
        <f t="shared" si="63"/>
        <v>SI</v>
      </c>
      <c r="Y418" s="153" t="str">
        <f t="shared" si="64"/>
        <v>No aplica</v>
      </c>
      <c r="Z418" s="147">
        <f>IF(Y418="No aplica",0,IF(I418="no",0,IF(I418="No aplica",0,IF(I418="Si",1,IF(I418="Fisico",1,IF(I418="Electronico",2,VLOOKUP(C418&amp;"|"&amp;B418&amp;"|"&amp;D418,Empresas!$C$6:$CC$92,G418+6+1,0)))))))</f>
        <v>0</v>
      </c>
      <c r="AA418" s="147">
        <f>IF(AND($I418="Si",J418=1),1,IF(AND($I418="Fisico",J418=1),1,IF(AND(J418=1,$I418="Electronico"),2,IF(J418=1,VLOOKUP($C418&amp;"|"&amp;$B418&amp;"|"&amp;$D418,Empresas!$C$6:$CC$92,$G418+6+1,0),0))))</f>
        <v>0</v>
      </c>
      <c r="AB418" s="147">
        <f>IF(AND($I418="Si",K418=1),1,IF(AND($I418="Fisico",K418=1),1,IF(AND(K418=1,$I418="Electronico"),2,IF(K418=1,VLOOKUP($C418&amp;"|"&amp;$B418&amp;"|"&amp;$D418,Empresas!$C$6:$CC$92,$G418+6+1,0),0))))</f>
        <v>0</v>
      </c>
      <c r="AC418" s="147">
        <f>IF(AND($I418="Si",L418=1),1,IF(AND($I418="Fisico",L418=1),1,IF(AND(L418=1,$I418="Electronico"),2,IF(L418=1,VLOOKUP($C418&amp;"|"&amp;$B418&amp;"|"&amp;$D418,Empresas!$C$6:$CC$92,$G418+6+1,0),0))))</f>
        <v>0</v>
      </c>
      <c r="AD418" s="147">
        <f>IF(AND($I418="Si",M418=1),1,IF(AND($I418="Fisico",M418=1),1,IF(AND(M418=1,$I418="Electronico"),2,IF(M418=1,VLOOKUP($C418&amp;"|"&amp;$B418&amp;"|"&amp;$D418,Empresas!$C$6:$CC$92,$G418+6+1,0),0))))</f>
        <v>0</v>
      </c>
      <c r="AE418" s="147">
        <f>IF(AND($I418="Si",N418=1),1,IF(AND($I418="Fisico",N418=1),1,IF(AND(N418=1,$I418="Electronico"),2,IF(N418=1,VLOOKUP($C418&amp;"|"&amp;$B418&amp;"|"&amp;$D418,Empresas!$C$6:$CC$92,$G418+6+1,0),0))))</f>
        <v>0</v>
      </c>
      <c r="AF418" s="147">
        <f>IF(AND($I418="Si",O418=1),1,IF(AND($I418="Fisico",O418=1),1,IF(AND(O418=1,$I418="Electronico"),2,IF(O418=1,VLOOKUP($C418&amp;"|"&amp;$B418&amp;"|"&amp;$D418,Empresas!$C$6:$CC$92,$G418+6+1,0),0))))</f>
        <v>0</v>
      </c>
      <c r="AG418" s="147">
        <f>IF(AND($I418="Si",P418=1),1,IF(AND($I418="Fisico",P418=1),1,IF(AND(P418=1,$I418="Electronico"),2,IF(P418=1,VLOOKUP($C418&amp;"|"&amp;$B418&amp;"|"&amp;$D418,Empresas!$C$6:$CC$92,$G418+6+1,0),0))))</f>
        <v>0</v>
      </c>
      <c r="AH418" s="147">
        <f>IF(AND($I418="Si",Q418=1),1,IF(AND($I418="Fisico",Q418=1),1,IF(AND(Q418=1,$I418="Electronico"),2,IF(Q418=1,VLOOKUP($C418&amp;"|"&amp;$B418&amp;"|"&amp;$D418,Empresas!$C$6:$CC$92,$G418+6+1,0),0))))</f>
        <v>0</v>
      </c>
      <c r="AI418" s="147">
        <f>IF(AND($I418="Si",R418=1),1,IF(AND($I418="Fisico",R418=1),1,IF(AND(R418=1,$I418="Electronico"),2,IF(R418=1,VLOOKUP($C418&amp;"|"&amp;$B418&amp;"|"&amp;$D418,Empresas!$C$6:$CC$92,$G418+6+1,0),0))))</f>
        <v>0</v>
      </c>
      <c r="AJ418" s="147">
        <f>IF(AND($I418="Si",S418=1),1,IF(AND($I418="Fisico",S418=1),1,IF(AND(S418=1,$I418="Electronico"),2,IF(S418=1,VLOOKUP($C418&amp;"|"&amp;$B418&amp;"|"&amp;$D418,Empresas!$C$6:$CC$92,$G418+6+1,0),0))))</f>
        <v>0</v>
      </c>
      <c r="AK418" s="147">
        <f>IF(AND($I418="Si",T418=1),1,IF(AND($I418="Fisico",T418=1),1,IF(AND(T418=1,$I418="Electronico"),2,IF(T418=1,VLOOKUP($C418&amp;"|"&amp;$B418&amp;"|"&amp;$D418,Empresas!$C$6:$CC$92,$G418+6+1,0),0))))</f>
        <v>0</v>
      </c>
      <c r="AL418" s="147">
        <f>IF(AND($I418="Si",U418=1),1,IF(AND($I418="Fisico",U418=1),1,IF(AND(U418=1,$I418="Electronico"),2,IF(U418=1,VLOOKUP($C418&amp;"|"&amp;$B418&amp;"|"&amp;$D418,Empresas!$C$6:$CC$92,$G418+6+1,0),0))))</f>
        <v>0</v>
      </c>
      <c r="AM418" s="149">
        <f t="shared" si="65"/>
        <v>0</v>
      </c>
      <c r="AN418" s="149">
        <f t="shared" si="66"/>
        <v>0</v>
      </c>
      <c r="AO418" s="152">
        <f t="shared" si="67"/>
        <v>0</v>
      </c>
    </row>
    <row r="419" spans="1:41" x14ac:dyDescent="0.25">
      <c r="A419" s="143" t="str">
        <f>VLOOKUP(D419,Empresas!$D$7:$F$91,3,0)</f>
        <v>Omar</v>
      </c>
      <c r="B419" s="144" t="str">
        <f>VLOOKUP(D419,Empresas!$D$7:$G$91,4,0)</f>
        <v>Kheilly</v>
      </c>
      <c r="C419" s="144" t="s">
        <v>544</v>
      </c>
      <c r="D419" s="144" t="s">
        <v>91</v>
      </c>
      <c r="E419" s="144" t="str">
        <f>VLOOKUP(D419,Empresas!$D$7:$E$92,2,0)</f>
        <v>INDUSTRIA 04 S.A.C.</v>
      </c>
      <c r="F419" s="144" t="s">
        <v>189</v>
      </c>
      <c r="G419" s="145">
        <f t="shared" si="70"/>
        <v>68</v>
      </c>
      <c r="H419" s="145" t="str">
        <f>VLOOKUP(D419,Empresas!$D$6:$L$92,7,0)</f>
        <v>Mensual</v>
      </c>
      <c r="I419" s="144" t="str">
        <f>VLOOKUP(VLOOKUP(D419&amp;"|"&amp;B419,Empresas!$I$7:$CB$92,G419,0),Tablas!$A$13:$B$14,2,0)</f>
        <v>No</v>
      </c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 t="str">
        <f>VLOOKUP(D419,Empresas!$D$7:$CF$91,81,0)</f>
        <v>A</v>
      </c>
      <c r="W419" s="78" t="str">
        <f>VLOOKUP(D419,Empresas!$D$7:$M$91,10,0)</f>
        <v>Mype</v>
      </c>
      <c r="X419" s="69" t="str">
        <f t="shared" si="63"/>
        <v>SI</v>
      </c>
      <c r="Y419" s="153" t="str">
        <f t="shared" si="64"/>
        <v>No aplica</v>
      </c>
      <c r="Z419" s="147">
        <f>IF(Y419="No aplica",0,IF(I419="no",0,IF(I419="No aplica",0,IF(I419="Si",1,IF(I419="Fisico",1,IF(I419="Electronico",2,VLOOKUP(C419&amp;"|"&amp;B419&amp;"|"&amp;D419,Empresas!$C$6:$CC$92,G419+6+1,0)))))))</f>
        <v>0</v>
      </c>
      <c r="AA419" s="147">
        <f>IF(AND($I419="Si",J419=1),1,IF(AND($I419="Fisico",J419=1),1,IF(AND(J419=1,$I419="Electronico"),2,IF(J419=1,VLOOKUP($C419&amp;"|"&amp;$B419&amp;"|"&amp;$D419,Empresas!$C$6:$CC$92,$G419+6+1,0),0))))</f>
        <v>0</v>
      </c>
      <c r="AB419" s="147">
        <f>IF(AND($I419="Si",K419=1),1,IF(AND($I419="Fisico",K419=1),1,IF(AND(K419=1,$I419="Electronico"),2,IF(K419=1,VLOOKUP($C419&amp;"|"&amp;$B419&amp;"|"&amp;$D419,Empresas!$C$6:$CC$92,$G419+6+1,0),0))))</f>
        <v>0</v>
      </c>
      <c r="AC419" s="147">
        <f>IF(AND($I419="Si",L419=1),1,IF(AND($I419="Fisico",L419=1),1,IF(AND(L419=1,$I419="Electronico"),2,IF(L419=1,VLOOKUP($C419&amp;"|"&amp;$B419&amp;"|"&amp;$D419,Empresas!$C$6:$CC$92,$G419+6+1,0),0))))</f>
        <v>0</v>
      </c>
      <c r="AD419" s="147">
        <f>IF(AND($I419="Si",M419=1),1,IF(AND($I419="Fisico",M419=1),1,IF(AND(M419=1,$I419="Electronico"),2,IF(M419=1,VLOOKUP($C419&amp;"|"&amp;$B419&amp;"|"&amp;$D419,Empresas!$C$6:$CC$92,$G419+6+1,0),0))))</f>
        <v>0</v>
      </c>
      <c r="AE419" s="147">
        <f>IF(AND($I419="Si",N419=1),1,IF(AND($I419="Fisico",N419=1),1,IF(AND(N419=1,$I419="Electronico"),2,IF(N419=1,VLOOKUP($C419&amp;"|"&amp;$B419&amp;"|"&amp;$D419,Empresas!$C$6:$CC$92,$G419+6+1,0),0))))</f>
        <v>0</v>
      </c>
      <c r="AF419" s="147">
        <f>IF(AND($I419="Si",O419=1),1,IF(AND($I419="Fisico",O419=1),1,IF(AND(O419=1,$I419="Electronico"),2,IF(O419=1,VLOOKUP($C419&amp;"|"&amp;$B419&amp;"|"&amp;$D419,Empresas!$C$6:$CC$92,$G419+6+1,0),0))))</f>
        <v>0</v>
      </c>
      <c r="AG419" s="147">
        <f>IF(AND($I419="Si",P419=1),1,IF(AND($I419="Fisico",P419=1),1,IF(AND(P419=1,$I419="Electronico"),2,IF(P419=1,VLOOKUP($C419&amp;"|"&amp;$B419&amp;"|"&amp;$D419,Empresas!$C$6:$CC$92,$G419+6+1,0),0))))</f>
        <v>0</v>
      </c>
      <c r="AH419" s="147">
        <f>IF(AND($I419="Si",Q419=1),1,IF(AND($I419="Fisico",Q419=1),1,IF(AND(Q419=1,$I419="Electronico"),2,IF(Q419=1,VLOOKUP($C419&amp;"|"&amp;$B419&amp;"|"&amp;$D419,Empresas!$C$6:$CC$92,$G419+6+1,0),0))))</f>
        <v>0</v>
      </c>
      <c r="AI419" s="147">
        <f>IF(AND($I419="Si",R419=1),1,IF(AND($I419="Fisico",R419=1),1,IF(AND(R419=1,$I419="Electronico"),2,IF(R419=1,VLOOKUP($C419&amp;"|"&amp;$B419&amp;"|"&amp;$D419,Empresas!$C$6:$CC$92,$G419+6+1,0),0))))</f>
        <v>0</v>
      </c>
      <c r="AJ419" s="147">
        <f>IF(AND($I419="Si",S419=1),1,IF(AND($I419="Fisico",S419=1),1,IF(AND(S419=1,$I419="Electronico"),2,IF(S419=1,VLOOKUP($C419&amp;"|"&amp;$B419&amp;"|"&amp;$D419,Empresas!$C$6:$CC$92,$G419+6+1,0),0))))</f>
        <v>0</v>
      </c>
      <c r="AK419" s="147">
        <f>IF(AND($I419="Si",T419=1),1,IF(AND($I419="Fisico",T419=1),1,IF(AND(T419=1,$I419="Electronico"),2,IF(T419=1,VLOOKUP($C419&amp;"|"&amp;$B419&amp;"|"&amp;$D419,Empresas!$C$6:$CC$92,$G419+6+1,0),0))))</f>
        <v>0</v>
      </c>
      <c r="AL419" s="147">
        <f>IF(AND($I419="Si",U419=1),1,IF(AND($I419="Fisico",U419=1),1,IF(AND(U419=1,$I419="Electronico"),2,IF(U419=1,VLOOKUP($C419&amp;"|"&amp;$B419&amp;"|"&amp;$D419,Empresas!$C$6:$CC$92,$G419+6+1,0),0))))</f>
        <v>0</v>
      </c>
      <c r="AM419" s="149">
        <f t="shared" si="65"/>
        <v>0</v>
      </c>
      <c r="AN419" s="149">
        <f t="shared" si="66"/>
        <v>0</v>
      </c>
      <c r="AO419" s="152">
        <f t="shared" si="67"/>
        <v>0</v>
      </c>
    </row>
    <row r="420" spans="1:41" x14ac:dyDescent="0.25">
      <c r="A420" s="143" t="str">
        <f>VLOOKUP(D420,Empresas!$D$7:$F$91,3,0)</f>
        <v>Omar</v>
      </c>
      <c r="B420" s="144" t="str">
        <f>VLOOKUP(D420,Empresas!$D$7:$G$91,4,0)</f>
        <v>Kheilly</v>
      </c>
      <c r="C420" s="144" t="s">
        <v>544</v>
      </c>
      <c r="D420" s="144" t="s">
        <v>91</v>
      </c>
      <c r="E420" s="144" t="str">
        <f>VLOOKUP(D420,Empresas!$D$7:$E$92,2,0)</f>
        <v>INDUSTRIA 04 S.A.C.</v>
      </c>
      <c r="F420" s="144" t="s">
        <v>190</v>
      </c>
      <c r="G420" s="145">
        <f t="shared" si="70"/>
        <v>69</v>
      </c>
      <c r="H420" s="145" t="str">
        <f>VLOOKUP(D420,Empresas!$D$6:$L$92,7,0)</f>
        <v>Mensual</v>
      </c>
      <c r="I420" s="144" t="str">
        <f>VLOOKUP(VLOOKUP(D420&amp;"|"&amp;B420,Empresas!$I$7:$CB$92,G420,0),Tablas!$A$13:$B$14,2,0)</f>
        <v>No</v>
      </c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 t="str">
        <f>VLOOKUP(D420,Empresas!$D$7:$CF$91,81,0)</f>
        <v>A</v>
      </c>
      <c r="W420" s="78" t="str">
        <f>VLOOKUP(D420,Empresas!$D$7:$M$91,10,0)</f>
        <v>Mype</v>
      </c>
      <c r="X420" s="69" t="str">
        <f t="shared" si="63"/>
        <v>NO</v>
      </c>
      <c r="Y420" s="153" t="str">
        <f t="shared" si="64"/>
        <v>No aplica</v>
      </c>
      <c r="Z420" s="147">
        <f>IF(Y420="No aplica",0,IF(I420="no",0,IF(I420="No aplica",0,IF(I420="Si",1,IF(I420="Fisico",1,IF(I420="Electronico",2,VLOOKUP(C420&amp;"|"&amp;B420&amp;"|"&amp;D420,Empresas!$C$6:$CC$92,G420+6+1,0)))))))</f>
        <v>0</v>
      </c>
      <c r="AA420" s="147">
        <f>IF(AND($I420="Si",J420=1),1,IF(AND($I420="Fisico",J420=1),1,IF(AND(J420=1,$I420="Electronico"),2,IF(J420=1,VLOOKUP($C420&amp;"|"&amp;$B420&amp;"|"&amp;$D420,Empresas!$C$6:$CC$92,$G420+6+1,0),0))))</f>
        <v>0</v>
      </c>
      <c r="AB420" s="147">
        <f>IF(AND($I420="Si",K420=1),1,IF(AND($I420="Fisico",K420=1),1,IF(AND(K420=1,$I420="Electronico"),2,IF(K420=1,VLOOKUP($C420&amp;"|"&amp;$B420&amp;"|"&amp;$D420,Empresas!$C$6:$CC$92,$G420+6+1,0),0))))</f>
        <v>0</v>
      </c>
      <c r="AC420" s="147">
        <f>IF(AND($I420="Si",L420=1),1,IF(AND($I420="Fisico",L420=1),1,IF(AND(L420=1,$I420="Electronico"),2,IF(L420=1,VLOOKUP($C420&amp;"|"&amp;$B420&amp;"|"&amp;$D420,Empresas!$C$6:$CC$92,$G420+6+1,0),0))))</f>
        <v>0</v>
      </c>
      <c r="AD420" s="147">
        <f>IF(AND($I420="Si",M420=1),1,IF(AND($I420="Fisico",M420=1),1,IF(AND(M420=1,$I420="Electronico"),2,IF(M420=1,VLOOKUP($C420&amp;"|"&amp;$B420&amp;"|"&amp;$D420,Empresas!$C$6:$CC$92,$G420+6+1,0),0))))</f>
        <v>0</v>
      </c>
      <c r="AE420" s="147">
        <f>IF(AND($I420="Si",N420=1),1,IF(AND($I420="Fisico",N420=1),1,IF(AND(N420=1,$I420="Electronico"),2,IF(N420=1,VLOOKUP($C420&amp;"|"&amp;$B420&amp;"|"&amp;$D420,Empresas!$C$6:$CC$92,$G420+6+1,0),0))))</f>
        <v>0</v>
      </c>
      <c r="AF420" s="147">
        <f>IF(AND($I420="Si",O420=1),1,IF(AND($I420="Fisico",O420=1),1,IF(AND(O420=1,$I420="Electronico"),2,IF(O420=1,VLOOKUP($C420&amp;"|"&amp;$B420&amp;"|"&amp;$D420,Empresas!$C$6:$CC$92,$G420+6+1,0),0))))</f>
        <v>0</v>
      </c>
      <c r="AG420" s="147">
        <f>IF(AND($I420="Si",P420=1),1,IF(AND($I420="Fisico",P420=1),1,IF(AND(P420=1,$I420="Electronico"),2,IF(P420=1,VLOOKUP($C420&amp;"|"&amp;$B420&amp;"|"&amp;$D420,Empresas!$C$6:$CC$92,$G420+6+1,0),0))))</f>
        <v>0</v>
      </c>
      <c r="AH420" s="147">
        <f>IF(AND($I420="Si",Q420=1),1,IF(AND($I420="Fisico",Q420=1),1,IF(AND(Q420=1,$I420="Electronico"),2,IF(Q420=1,VLOOKUP($C420&amp;"|"&amp;$B420&amp;"|"&amp;$D420,Empresas!$C$6:$CC$92,$G420+6+1,0),0))))</f>
        <v>0</v>
      </c>
      <c r="AI420" s="147">
        <f>IF(AND($I420="Si",R420=1),1,IF(AND($I420="Fisico",R420=1),1,IF(AND(R420=1,$I420="Electronico"),2,IF(R420=1,VLOOKUP($C420&amp;"|"&amp;$B420&amp;"|"&amp;$D420,Empresas!$C$6:$CC$92,$G420+6+1,0),0))))</f>
        <v>0</v>
      </c>
      <c r="AJ420" s="147">
        <f>IF(AND($I420="Si",S420=1),1,IF(AND($I420="Fisico",S420=1),1,IF(AND(S420=1,$I420="Electronico"),2,IF(S420=1,VLOOKUP($C420&amp;"|"&amp;$B420&amp;"|"&amp;$D420,Empresas!$C$6:$CC$92,$G420+6+1,0),0))))</f>
        <v>0</v>
      </c>
      <c r="AK420" s="147">
        <f>IF(AND($I420="Si",T420=1),1,IF(AND($I420="Fisico",T420=1),1,IF(AND(T420=1,$I420="Electronico"),2,IF(T420=1,VLOOKUP($C420&amp;"|"&amp;$B420&amp;"|"&amp;$D420,Empresas!$C$6:$CC$92,$G420+6+1,0),0))))</f>
        <v>0</v>
      </c>
      <c r="AL420" s="147">
        <f>IF(AND($I420="Si",U420=1),1,IF(AND($I420="Fisico",U420=1),1,IF(AND(U420=1,$I420="Electronico"),2,IF(U420=1,VLOOKUP($C420&amp;"|"&amp;$B420&amp;"|"&amp;$D420,Empresas!$C$6:$CC$92,$G420+6+1,0),0))))</f>
        <v>0</v>
      </c>
      <c r="AM420" s="149">
        <f t="shared" si="65"/>
        <v>0</v>
      </c>
      <c r="AN420" s="149">
        <f t="shared" si="66"/>
        <v>0</v>
      </c>
      <c r="AO420" s="152">
        <f t="shared" si="67"/>
        <v>0</v>
      </c>
    </row>
    <row r="421" spans="1:41" x14ac:dyDescent="0.25">
      <c r="A421" s="143" t="str">
        <f>VLOOKUP(D421,Empresas!$D$7:$F$91,3,0)</f>
        <v>Omar</v>
      </c>
      <c r="B421" s="144" t="str">
        <f>VLOOKUP(D421,Empresas!$D$7:$G$91,4,0)</f>
        <v>Kheilly</v>
      </c>
      <c r="C421" s="144" t="s">
        <v>544</v>
      </c>
      <c r="D421" s="144" t="s">
        <v>91</v>
      </c>
      <c r="E421" s="144" t="str">
        <f>VLOOKUP(D421,Empresas!$D$7:$E$92,2,0)</f>
        <v>INDUSTRIA 04 S.A.C.</v>
      </c>
      <c r="F421" s="146" t="s">
        <v>191</v>
      </c>
      <c r="G421" s="145">
        <f t="shared" si="70"/>
        <v>70</v>
      </c>
      <c r="H421" s="145" t="str">
        <f>VLOOKUP(D421,Empresas!$D$6:$L$92,7,0)</f>
        <v>Mensual</v>
      </c>
      <c r="I421" s="144" t="str">
        <f>VLOOKUP(VLOOKUP(D421&amp;"|"&amp;B421,Empresas!$I$7:$CB$92,G421,0),Tablas!$A$13:$B$14,2,0)</f>
        <v>Si</v>
      </c>
      <c r="J421" s="78">
        <v>1</v>
      </c>
      <c r="K421" s="78">
        <v>1</v>
      </c>
      <c r="L421" s="78">
        <v>1</v>
      </c>
      <c r="M421" s="78">
        <v>1</v>
      </c>
      <c r="N421" s="78">
        <v>1</v>
      </c>
      <c r="O421" s="78">
        <v>1</v>
      </c>
      <c r="P421" s="78">
        <v>1</v>
      </c>
      <c r="Q421" s="78">
        <v>2</v>
      </c>
      <c r="R421" s="78"/>
      <c r="S421" s="78"/>
      <c r="T421" s="78"/>
      <c r="U421" s="78"/>
      <c r="V421" s="78" t="str">
        <f>VLOOKUP(D421,Empresas!$D$7:$CF$91,81,0)</f>
        <v>A</v>
      </c>
      <c r="W421" s="78" t="str">
        <f>VLOOKUP(D421,Empresas!$D$7:$M$91,10,0)</f>
        <v>Mype</v>
      </c>
      <c r="X421" s="69" t="str">
        <f t="shared" si="63"/>
        <v>NO</v>
      </c>
      <c r="Y421" s="153" t="str">
        <f t="shared" si="64"/>
        <v>Si aplica</v>
      </c>
      <c r="Z421" s="147">
        <f>IF(Y421="No aplica",0,IF(I421="no",0,IF(I421="No aplica",0,IF(I421="Si",1,IF(I421="Fisico",1,IF(I421="Electronico",2,VLOOKUP(C421&amp;"|"&amp;B421&amp;"|"&amp;D421,Empresas!$C$6:$CC$92,G421+6+1,0)))))))</f>
        <v>1</v>
      </c>
      <c r="AA421" s="147">
        <f>IF(AND($I421="Si",J421=1),1,IF(AND($I421="Fisico",J421=1),1,IF(AND(J421=1,$I421="Electronico"),2,IF(J421=1,VLOOKUP($C421&amp;"|"&amp;$B421&amp;"|"&amp;$D421,Empresas!$C$6:$CC$92,$G421+6+1,0),0))))</f>
        <v>1</v>
      </c>
      <c r="AB421" s="147">
        <f>IF(AND($I421="Si",K421=1),1,IF(AND($I421="Fisico",K421=1),1,IF(AND(K421=1,$I421="Electronico"),2,IF(K421=1,VLOOKUP($C421&amp;"|"&amp;$B421&amp;"|"&amp;$D421,Empresas!$C$6:$CC$92,$G421+6+1,0),0))))</f>
        <v>1</v>
      </c>
      <c r="AC421" s="147">
        <f>IF(AND($I421="Si",L421=1),1,IF(AND($I421="Fisico",L421=1),1,IF(AND(L421=1,$I421="Electronico"),2,IF(L421=1,VLOOKUP($C421&amp;"|"&amp;$B421&amp;"|"&amp;$D421,Empresas!$C$6:$CC$92,$G421+6+1,0),0))))</f>
        <v>1</v>
      </c>
      <c r="AD421" s="147">
        <f>IF(AND($I421="Si",M421=1),1,IF(AND($I421="Fisico",M421=1),1,IF(AND(M421=1,$I421="Electronico"),2,IF(M421=1,VLOOKUP($C421&amp;"|"&amp;$B421&amp;"|"&amp;$D421,Empresas!$C$6:$CC$92,$G421+6+1,0),0))))</f>
        <v>1</v>
      </c>
      <c r="AE421" s="147">
        <f>IF(AND($I421="Si",N421=1),1,IF(AND($I421="Fisico",N421=1),1,IF(AND(N421=1,$I421="Electronico"),2,IF(N421=1,VLOOKUP($C421&amp;"|"&amp;$B421&amp;"|"&amp;$D421,Empresas!$C$6:$CC$92,$G421+6+1,0),0))))</f>
        <v>1</v>
      </c>
      <c r="AF421" s="147">
        <f>IF(AND($I421="Si",O421=1),1,IF(AND($I421="Fisico",O421=1),1,IF(AND(O421=1,$I421="Electronico"),2,IF(O421=1,VLOOKUP($C421&amp;"|"&amp;$B421&amp;"|"&amp;$D421,Empresas!$C$6:$CC$92,$G421+6+1,0),0))))</f>
        <v>1</v>
      </c>
      <c r="AG421" s="147">
        <f>IF(AND($I421="Si",P421=1),1,IF(AND($I421="Fisico",P421=1),1,IF(AND(P421=1,$I421="Electronico"),2,IF(P421=1,VLOOKUP($C421&amp;"|"&amp;$B421&amp;"|"&amp;$D421,Empresas!$C$6:$CC$92,$G421+6+1,0),0))))</f>
        <v>1</v>
      </c>
      <c r="AH421" s="147">
        <f>IF(AND($I421="Si",Q421=1),1,IF(AND($I421="Fisico",Q421=1),1,IF(AND(Q421=1,$I421="Electronico"),2,IF(Q421=1,VLOOKUP($C421&amp;"|"&amp;$B421&amp;"|"&amp;$D421,Empresas!$C$6:$CC$92,$G421+6+1,0),0))))</f>
        <v>0</v>
      </c>
      <c r="AI421" s="147">
        <f>IF(AND($I421="Si",R421=1),1,IF(AND($I421="Fisico",R421=1),1,IF(AND(R421=1,$I421="Electronico"),2,IF(R421=1,VLOOKUP($C421&amp;"|"&amp;$B421&amp;"|"&amp;$D421,Empresas!$C$6:$CC$92,$G421+6+1,0),0))))</f>
        <v>0</v>
      </c>
      <c r="AJ421" s="147">
        <f>IF(AND($I421="Si",S421=1),1,IF(AND($I421="Fisico",S421=1),1,IF(AND(S421=1,$I421="Electronico"),2,IF(S421=1,VLOOKUP($C421&amp;"|"&amp;$B421&amp;"|"&amp;$D421,Empresas!$C$6:$CC$92,$G421+6+1,0),0))))</f>
        <v>0</v>
      </c>
      <c r="AK421" s="147">
        <f>IF(AND($I421="Si",T421=1),1,IF(AND($I421="Fisico",T421=1),1,IF(AND(T421=1,$I421="Electronico"),2,IF(T421=1,VLOOKUP($C421&amp;"|"&amp;$B421&amp;"|"&amp;$D421,Empresas!$C$6:$CC$92,$G421+6+1,0),0))))</f>
        <v>0</v>
      </c>
      <c r="AL421" s="147">
        <f>IF(AND($I421="Si",U421=1),1,IF(AND($I421="Fisico",U421=1),1,IF(AND(U421=1,$I421="Electronico"),2,IF(U421=1,VLOOKUP($C421&amp;"|"&amp;$B421&amp;"|"&amp;$D421,Empresas!$C$6:$CC$92,$G421+6+1,0),0))))</f>
        <v>0</v>
      </c>
      <c r="AM421" s="149">
        <f t="shared" si="65"/>
        <v>7</v>
      </c>
      <c r="AN421" s="149">
        <f t="shared" si="66"/>
        <v>8</v>
      </c>
      <c r="AO421" s="152">
        <f t="shared" si="67"/>
        <v>0.875</v>
      </c>
    </row>
    <row r="422" spans="1:41" x14ac:dyDescent="0.25">
      <c r="A422" s="143" t="str">
        <f>VLOOKUP(D422,Empresas!$D$7:$F$91,3,0)</f>
        <v>Omar</v>
      </c>
      <c r="B422" s="144" t="str">
        <f>VLOOKUP(D422,Empresas!$D$7:$G$91,4,0)</f>
        <v>Kheilly</v>
      </c>
      <c r="C422" s="144" t="s">
        <v>544</v>
      </c>
      <c r="D422" s="144" t="s">
        <v>91</v>
      </c>
      <c r="E422" s="144" t="str">
        <f>VLOOKUP(D422,Empresas!$D$7:$E$92,2,0)</f>
        <v>INDUSTRIA 04 S.A.C.</v>
      </c>
      <c r="F422" s="144" t="s">
        <v>192</v>
      </c>
      <c r="G422" s="145">
        <f t="shared" si="70"/>
        <v>71</v>
      </c>
      <c r="H422" s="145" t="str">
        <f>VLOOKUP(D422,Empresas!$D$6:$L$92,7,0)</f>
        <v>Mensual</v>
      </c>
      <c r="I422" s="144" t="str">
        <f>VLOOKUP(VLOOKUP(D422&amp;"|"&amp;B422,Empresas!$I$7:$CB$92,G422,0),Tablas!$A$13:$B$14,2,0)</f>
        <v>No</v>
      </c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 t="str">
        <f>VLOOKUP(D422,Empresas!$D$7:$CF$91,81,0)</f>
        <v>A</v>
      </c>
      <c r="W422" s="78" t="str">
        <f>VLOOKUP(D422,Empresas!$D$7:$M$91,10,0)</f>
        <v>Mype</v>
      </c>
      <c r="X422" s="69" t="str">
        <f t="shared" si="63"/>
        <v>NO</v>
      </c>
      <c r="Y422" s="153" t="str">
        <f t="shared" si="64"/>
        <v>No aplica</v>
      </c>
      <c r="Z422" s="147">
        <f>IF(Y422="No aplica",0,IF(I422="no",0,IF(I422="No aplica",0,IF(I422="Si",1,IF(I422="Fisico",1,IF(I422="Electronico",2,VLOOKUP(C422&amp;"|"&amp;B422&amp;"|"&amp;D422,Empresas!$C$6:$CC$92,G422+6+1,0)))))))</f>
        <v>0</v>
      </c>
      <c r="AA422" s="147">
        <f>IF(AND($I422="Si",J422=1),1,IF(AND($I422="Fisico",J422=1),1,IF(AND(J422=1,$I422="Electronico"),2,IF(J422=1,VLOOKUP($C422&amp;"|"&amp;$B422&amp;"|"&amp;$D422,Empresas!$C$6:$CC$92,$G422+6+1,0),0))))</f>
        <v>0</v>
      </c>
      <c r="AB422" s="147">
        <f>IF(AND($I422="Si",K422=1),1,IF(AND($I422="Fisico",K422=1),1,IF(AND(K422=1,$I422="Electronico"),2,IF(K422=1,VLOOKUP($C422&amp;"|"&amp;$B422&amp;"|"&amp;$D422,Empresas!$C$6:$CC$92,$G422+6+1,0),0))))</f>
        <v>0</v>
      </c>
      <c r="AC422" s="147">
        <f>IF(AND($I422="Si",L422=1),1,IF(AND($I422="Fisico",L422=1),1,IF(AND(L422=1,$I422="Electronico"),2,IF(L422=1,VLOOKUP($C422&amp;"|"&amp;$B422&amp;"|"&amp;$D422,Empresas!$C$6:$CC$92,$G422+6+1,0),0))))</f>
        <v>0</v>
      </c>
      <c r="AD422" s="147">
        <f>IF(AND($I422="Si",M422=1),1,IF(AND($I422="Fisico",M422=1),1,IF(AND(M422=1,$I422="Electronico"),2,IF(M422=1,VLOOKUP($C422&amp;"|"&amp;$B422&amp;"|"&amp;$D422,Empresas!$C$6:$CC$92,$G422+6+1,0),0))))</f>
        <v>0</v>
      </c>
      <c r="AE422" s="147">
        <f>IF(AND($I422="Si",N422=1),1,IF(AND($I422="Fisico",N422=1),1,IF(AND(N422=1,$I422="Electronico"),2,IF(N422=1,VLOOKUP($C422&amp;"|"&amp;$B422&amp;"|"&amp;$D422,Empresas!$C$6:$CC$92,$G422+6+1,0),0))))</f>
        <v>0</v>
      </c>
      <c r="AF422" s="147">
        <f>IF(AND($I422="Si",O422=1),1,IF(AND($I422="Fisico",O422=1),1,IF(AND(O422=1,$I422="Electronico"),2,IF(O422=1,VLOOKUP($C422&amp;"|"&amp;$B422&amp;"|"&amp;$D422,Empresas!$C$6:$CC$92,$G422+6+1,0),0))))</f>
        <v>0</v>
      </c>
      <c r="AG422" s="147">
        <f>IF(AND($I422="Si",P422=1),1,IF(AND($I422="Fisico",P422=1),1,IF(AND(P422=1,$I422="Electronico"),2,IF(P422=1,VLOOKUP($C422&amp;"|"&amp;$B422&amp;"|"&amp;$D422,Empresas!$C$6:$CC$92,$G422+6+1,0),0))))</f>
        <v>0</v>
      </c>
      <c r="AH422" s="147">
        <f>IF(AND($I422="Si",Q422=1),1,IF(AND($I422="Fisico",Q422=1),1,IF(AND(Q422=1,$I422="Electronico"),2,IF(Q422=1,VLOOKUP($C422&amp;"|"&amp;$B422&amp;"|"&amp;$D422,Empresas!$C$6:$CC$92,$G422+6+1,0),0))))</f>
        <v>0</v>
      </c>
      <c r="AI422" s="147">
        <f>IF(AND($I422="Si",R422=1),1,IF(AND($I422="Fisico",R422=1),1,IF(AND(R422=1,$I422="Electronico"),2,IF(R422=1,VLOOKUP($C422&amp;"|"&amp;$B422&amp;"|"&amp;$D422,Empresas!$C$6:$CC$92,$G422+6+1,0),0))))</f>
        <v>0</v>
      </c>
      <c r="AJ422" s="147">
        <f>IF(AND($I422="Si",S422=1),1,IF(AND($I422="Fisico",S422=1),1,IF(AND(S422=1,$I422="Electronico"),2,IF(S422=1,VLOOKUP($C422&amp;"|"&amp;$B422&amp;"|"&amp;$D422,Empresas!$C$6:$CC$92,$G422+6+1,0),0))))</f>
        <v>0</v>
      </c>
      <c r="AK422" s="147">
        <f>IF(AND($I422="Si",T422=1),1,IF(AND($I422="Fisico",T422=1),1,IF(AND(T422=1,$I422="Electronico"),2,IF(T422=1,VLOOKUP($C422&amp;"|"&amp;$B422&amp;"|"&amp;$D422,Empresas!$C$6:$CC$92,$G422+6+1,0),0))))</f>
        <v>0</v>
      </c>
      <c r="AL422" s="147">
        <f>IF(AND($I422="Si",U422=1),1,IF(AND($I422="Fisico",U422=1),1,IF(AND(U422=1,$I422="Electronico"),2,IF(U422=1,VLOOKUP($C422&amp;"|"&amp;$B422&amp;"|"&amp;$D422,Empresas!$C$6:$CC$92,$G422+6+1,0),0))))</f>
        <v>0</v>
      </c>
      <c r="AM422" s="149">
        <f t="shared" si="65"/>
        <v>0</v>
      </c>
      <c r="AN422" s="149">
        <f t="shared" si="66"/>
        <v>0</v>
      </c>
      <c r="AO422" s="152">
        <f t="shared" si="67"/>
        <v>0</v>
      </c>
    </row>
    <row r="423" spans="1:41" x14ac:dyDescent="0.25">
      <c r="A423" s="137" t="str">
        <f>VLOOKUP(D423,Empresas!$D$7:$F$91,3,0)</f>
        <v>Omar</v>
      </c>
      <c r="B423" s="138" t="str">
        <f>VLOOKUP(D423,Empresas!$D$7:$G$91,4,0)</f>
        <v>Marisol</v>
      </c>
      <c r="C423" s="138" t="s">
        <v>544</v>
      </c>
      <c r="D423" s="138" t="s">
        <v>15</v>
      </c>
      <c r="E423" s="138" t="str">
        <f>VLOOKUP(D423,Empresas!$D$7:$E$92,2,0)</f>
        <v>INFUSIONISTA</v>
      </c>
      <c r="F423" s="138" t="s">
        <v>158</v>
      </c>
      <c r="G423" s="139">
        <f>+Empresas!$O$2</f>
        <v>7</v>
      </c>
      <c r="H423" s="139" t="str">
        <f>VLOOKUP(D423,Empresas!$D$6:$L$92,7,0)</f>
        <v>Mensual</v>
      </c>
      <c r="I423" s="138" t="str">
        <f>VLOOKUP(VLOOKUP(D423&amp;"|"&amp;B423,Empresas!$I$7:$CB$92,G423,0),Tablas!$A$3:$B$5,2,0)</f>
        <v>Registro y analisis</v>
      </c>
      <c r="J423" s="78">
        <v>1</v>
      </c>
      <c r="K423" s="78">
        <v>1</v>
      </c>
      <c r="L423" s="78">
        <v>1</v>
      </c>
      <c r="M423" s="78">
        <v>1</v>
      </c>
      <c r="N423" s="78">
        <v>1</v>
      </c>
      <c r="O423" s="78">
        <v>1</v>
      </c>
      <c r="P423" s="78">
        <v>1</v>
      </c>
      <c r="Q423" s="78">
        <v>1</v>
      </c>
      <c r="R423" s="78"/>
      <c r="S423" s="78"/>
      <c r="T423" s="78"/>
      <c r="U423" s="78"/>
      <c r="V423" s="78" t="str">
        <f>VLOOKUP(D423,Empresas!$D$7:$CF$91,81,0)</f>
        <v>A</v>
      </c>
      <c r="W423" s="78" t="str">
        <f>VLOOKUP(D423,Empresas!$D$7:$M$91,10,0)</f>
        <v>General</v>
      </c>
      <c r="X423" s="69" t="str">
        <f t="shared" si="63"/>
        <v>SI</v>
      </c>
      <c r="Y423" s="153" t="str">
        <f t="shared" si="64"/>
        <v>Si aplica</v>
      </c>
      <c r="Z423" s="147">
        <f>IF(Y423="No aplica",0,IF(I423="no",0,IF(I423="No aplica",0,IF(I423="Si",1,IF(I423="Fisico",1,IF(I423="Electronico",2,VLOOKUP(C423&amp;"|"&amp;B423&amp;"|"&amp;D423,Empresas!$C$6:$CC$92,G423+6+1,0)))))))</f>
        <v>2</v>
      </c>
      <c r="AA423" s="147">
        <f>IF(AND($I423="Si",J423=1),1,IF(AND($I423="Fisico",J423=1),1,IF(AND(J423=1,$I423="Electronico"),2,IF(J423=1,VLOOKUP($C423&amp;"|"&amp;$B423&amp;"|"&amp;$D423,Empresas!$C$6:$CC$92,$G423+6+1,0),0))))</f>
        <v>2</v>
      </c>
      <c r="AB423" s="147">
        <f>IF(AND($I423="Si",K423=1),1,IF(AND($I423="Fisico",K423=1),1,IF(AND(K423=1,$I423="Electronico"),2,IF(K423=1,VLOOKUP($C423&amp;"|"&amp;$B423&amp;"|"&amp;$D423,Empresas!$C$6:$CC$92,$G423+6+1,0),0))))</f>
        <v>2</v>
      </c>
      <c r="AC423" s="147">
        <f>IF(AND($I423="Si",L423=1),1,IF(AND($I423="Fisico",L423=1),1,IF(AND(L423=1,$I423="Electronico"),2,IF(L423=1,VLOOKUP($C423&amp;"|"&amp;$B423&amp;"|"&amp;$D423,Empresas!$C$6:$CC$92,$G423+6+1,0),0))))</f>
        <v>2</v>
      </c>
      <c r="AD423" s="147">
        <f>IF(AND($I423="Si",M423=1),1,IF(AND($I423="Fisico",M423=1),1,IF(AND(M423=1,$I423="Electronico"),2,IF(M423=1,VLOOKUP($C423&amp;"|"&amp;$B423&amp;"|"&amp;$D423,Empresas!$C$6:$CC$92,$G423+6+1,0),0))))</f>
        <v>2</v>
      </c>
      <c r="AE423" s="147">
        <f>IF(AND($I423="Si",N423=1),1,IF(AND($I423="Fisico",N423=1),1,IF(AND(N423=1,$I423="Electronico"),2,IF(N423=1,VLOOKUP($C423&amp;"|"&amp;$B423&amp;"|"&amp;$D423,Empresas!$C$6:$CC$92,$G423+6+1,0),0))))</f>
        <v>2</v>
      </c>
      <c r="AF423" s="147">
        <f>IF(AND($I423="Si",O423=1),1,IF(AND($I423="Fisico",O423=1),1,IF(AND(O423=1,$I423="Electronico"),2,IF(O423=1,VLOOKUP($C423&amp;"|"&amp;$B423&amp;"|"&amp;$D423,Empresas!$C$6:$CC$92,$G423+6+1,0),0))))</f>
        <v>2</v>
      </c>
      <c r="AG423" s="147">
        <f>IF(AND($I423="Si",P423=1),1,IF(AND($I423="Fisico",P423=1),1,IF(AND(P423=1,$I423="Electronico"),2,IF(P423=1,VLOOKUP($C423&amp;"|"&amp;$B423&amp;"|"&amp;$D423,Empresas!$C$6:$CC$92,$G423+6+1,0),0))))</f>
        <v>2</v>
      </c>
      <c r="AH423" s="147">
        <f>IF(AND($I423="Si",Q423=1),1,IF(AND($I423="Fisico",Q423=1),1,IF(AND(Q423=1,$I423="Electronico"),2,IF(Q423=1,VLOOKUP($C423&amp;"|"&amp;$B423&amp;"|"&amp;$D423,Empresas!$C$6:$CC$92,$G423+6+1,0),0))))</f>
        <v>2</v>
      </c>
      <c r="AI423" s="147">
        <f>IF(AND($I423="Si",R423=1),1,IF(AND($I423="Fisico",R423=1),1,IF(AND(R423=1,$I423="Electronico"),2,IF(R423=1,VLOOKUP($C423&amp;"|"&amp;$B423&amp;"|"&amp;$D423,Empresas!$C$6:$CC$92,$G423+6+1,0),0))))</f>
        <v>0</v>
      </c>
      <c r="AJ423" s="147">
        <f>IF(AND($I423="Si",S423=1),1,IF(AND($I423="Fisico",S423=1),1,IF(AND(S423=1,$I423="Electronico"),2,IF(S423=1,VLOOKUP($C423&amp;"|"&amp;$B423&amp;"|"&amp;$D423,Empresas!$C$6:$CC$92,$G423+6+1,0),0))))</f>
        <v>0</v>
      </c>
      <c r="AK423" s="147">
        <f>IF(AND($I423="Si",T423=1),1,IF(AND($I423="Fisico",T423=1),1,IF(AND(T423=1,$I423="Electronico"),2,IF(T423=1,VLOOKUP($C423&amp;"|"&amp;$B423&amp;"|"&amp;$D423,Empresas!$C$6:$CC$92,$G423+6+1,0),0))))</f>
        <v>0</v>
      </c>
      <c r="AL423" s="147">
        <f>IF(AND($I423="Si",U423=1),1,IF(AND($I423="Fisico",U423=1),1,IF(AND(U423=1,$I423="Electronico"),2,IF(U423=1,VLOOKUP($C423&amp;"|"&amp;$B423&amp;"|"&amp;$D423,Empresas!$C$6:$CC$92,$G423+6+1,0),0))))</f>
        <v>0</v>
      </c>
      <c r="AM423" s="149">
        <f t="shared" si="65"/>
        <v>16</v>
      </c>
      <c r="AN423" s="149">
        <f t="shared" si="66"/>
        <v>16</v>
      </c>
      <c r="AO423" s="152">
        <f t="shared" si="67"/>
        <v>1</v>
      </c>
    </row>
    <row r="424" spans="1:41" x14ac:dyDescent="0.25">
      <c r="A424" s="137" t="str">
        <f>VLOOKUP(D424,Empresas!$D$7:$F$91,3,0)</f>
        <v>Omar</v>
      </c>
      <c r="B424" s="138" t="str">
        <f>VLOOKUP(D424,Empresas!$D$7:$G$91,4,0)</f>
        <v>Marisol</v>
      </c>
      <c r="C424" s="138" t="s">
        <v>544</v>
      </c>
      <c r="D424" s="138" t="s">
        <v>15</v>
      </c>
      <c r="E424" s="138" t="str">
        <f>VLOOKUP(D424,Empresas!$D$7:$E$92,2,0)</f>
        <v>INFUSIONISTA</v>
      </c>
      <c r="F424" s="138" t="s">
        <v>159</v>
      </c>
      <c r="G424" s="139">
        <f>+G423+3</f>
        <v>10</v>
      </c>
      <c r="H424" s="139" t="str">
        <f>VLOOKUP(D424,Empresas!$D$6:$L$92,7,0)</f>
        <v>Mensual</v>
      </c>
      <c r="I424" s="138" t="str">
        <f>VLOOKUP(VLOOKUP(D424&amp;"|"&amp;B424,Empresas!$I$7:$CB$92,G424,0),Tablas!$A$3:$B$5,2,0)</f>
        <v>Registro y analisis</v>
      </c>
      <c r="J424" s="78">
        <v>1</v>
      </c>
      <c r="K424" s="78">
        <v>1</v>
      </c>
      <c r="L424" s="78">
        <v>1</v>
      </c>
      <c r="M424" s="78">
        <v>1</v>
      </c>
      <c r="N424" s="78">
        <v>1</v>
      </c>
      <c r="O424" s="78">
        <v>1</v>
      </c>
      <c r="P424" s="78">
        <v>1</v>
      </c>
      <c r="Q424" s="78">
        <v>1</v>
      </c>
      <c r="R424" s="78"/>
      <c r="S424" s="78"/>
      <c r="T424" s="78"/>
      <c r="U424" s="78"/>
      <c r="V424" s="78" t="str">
        <f>VLOOKUP(D424,Empresas!$D$7:$CF$91,81,0)</f>
        <v>A</v>
      </c>
      <c r="W424" s="78" t="str">
        <f>VLOOKUP(D424,Empresas!$D$7:$M$91,10,0)</f>
        <v>General</v>
      </c>
      <c r="X424" s="69" t="str">
        <f t="shared" si="63"/>
        <v>SI</v>
      </c>
      <c r="Y424" s="153" t="str">
        <f t="shared" si="64"/>
        <v>Si aplica</v>
      </c>
      <c r="Z424" s="147">
        <f>IF(Y424="No aplica",0,IF(I424="no",0,IF(I424="No aplica",0,IF(I424="Si",1,IF(I424="Fisico",1,IF(I424="Electronico",2,VLOOKUP(C424&amp;"|"&amp;B424&amp;"|"&amp;D424,Empresas!$C$6:$CC$92,G424+6+1,0)))))))</f>
        <v>4</v>
      </c>
      <c r="AA424" s="147">
        <f>IF(AND($I424="Si",J424=1),1,IF(AND($I424="Fisico",J424=1),1,IF(AND(J424=1,$I424="Electronico"),2,IF(J424=1,VLOOKUP($C424&amp;"|"&amp;$B424&amp;"|"&amp;$D424,Empresas!$C$6:$CC$92,$G424+6+1,0),0))))</f>
        <v>4</v>
      </c>
      <c r="AB424" s="147">
        <f>IF(AND($I424="Si",K424=1),1,IF(AND($I424="Fisico",K424=1),1,IF(AND(K424=1,$I424="Electronico"),2,IF(K424=1,VLOOKUP($C424&amp;"|"&amp;$B424&amp;"|"&amp;$D424,Empresas!$C$6:$CC$92,$G424+6+1,0),0))))</f>
        <v>4</v>
      </c>
      <c r="AC424" s="147">
        <f>IF(AND($I424="Si",L424=1),1,IF(AND($I424="Fisico",L424=1),1,IF(AND(L424=1,$I424="Electronico"),2,IF(L424=1,VLOOKUP($C424&amp;"|"&amp;$B424&amp;"|"&amp;$D424,Empresas!$C$6:$CC$92,$G424+6+1,0),0))))</f>
        <v>4</v>
      </c>
      <c r="AD424" s="147">
        <f>IF(AND($I424="Si",M424=1),1,IF(AND($I424="Fisico",M424=1),1,IF(AND(M424=1,$I424="Electronico"),2,IF(M424=1,VLOOKUP($C424&amp;"|"&amp;$B424&amp;"|"&amp;$D424,Empresas!$C$6:$CC$92,$G424+6+1,0),0))))</f>
        <v>4</v>
      </c>
      <c r="AE424" s="147">
        <f>IF(AND($I424="Si",N424=1),1,IF(AND($I424="Fisico",N424=1),1,IF(AND(N424=1,$I424="Electronico"),2,IF(N424=1,VLOOKUP($C424&amp;"|"&amp;$B424&amp;"|"&amp;$D424,Empresas!$C$6:$CC$92,$G424+6+1,0),0))))</f>
        <v>4</v>
      </c>
      <c r="AF424" s="147">
        <f>IF(AND($I424="Si",O424=1),1,IF(AND($I424="Fisico",O424=1),1,IF(AND(O424=1,$I424="Electronico"),2,IF(O424=1,VLOOKUP($C424&amp;"|"&amp;$B424&amp;"|"&amp;$D424,Empresas!$C$6:$CC$92,$G424+6+1,0),0))))</f>
        <v>4</v>
      </c>
      <c r="AG424" s="147">
        <f>IF(AND($I424="Si",P424=1),1,IF(AND($I424="Fisico",P424=1),1,IF(AND(P424=1,$I424="Electronico"),2,IF(P424=1,VLOOKUP($C424&amp;"|"&amp;$B424&amp;"|"&amp;$D424,Empresas!$C$6:$CC$92,$G424+6+1,0),0))))</f>
        <v>4</v>
      </c>
      <c r="AH424" s="147">
        <f>IF(AND($I424="Si",Q424=1),1,IF(AND($I424="Fisico",Q424=1),1,IF(AND(Q424=1,$I424="Electronico"),2,IF(Q424=1,VLOOKUP($C424&amp;"|"&amp;$B424&amp;"|"&amp;$D424,Empresas!$C$6:$CC$92,$G424+6+1,0),0))))</f>
        <v>4</v>
      </c>
      <c r="AI424" s="147">
        <f>IF(AND($I424="Si",R424=1),1,IF(AND($I424="Fisico",R424=1),1,IF(AND(R424=1,$I424="Electronico"),2,IF(R424=1,VLOOKUP($C424&amp;"|"&amp;$B424&amp;"|"&amp;$D424,Empresas!$C$6:$CC$92,$G424+6+1,0),0))))</f>
        <v>0</v>
      </c>
      <c r="AJ424" s="147">
        <f>IF(AND($I424="Si",S424=1),1,IF(AND($I424="Fisico",S424=1),1,IF(AND(S424=1,$I424="Electronico"),2,IF(S424=1,VLOOKUP($C424&amp;"|"&amp;$B424&amp;"|"&amp;$D424,Empresas!$C$6:$CC$92,$G424+6+1,0),0))))</f>
        <v>0</v>
      </c>
      <c r="AK424" s="147">
        <f>IF(AND($I424="Si",T424=1),1,IF(AND($I424="Fisico",T424=1),1,IF(AND(T424=1,$I424="Electronico"),2,IF(T424=1,VLOOKUP($C424&amp;"|"&amp;$B424&amp;"|"&amp;$D424,Empresas!$C$6:$CC$92,$G424+6+1,0),0))))</f>
        <v>0</v>
      </c>
      <c r="AL424" s="147">
        <f>IF(AND($I424="Si",U424=1),1,IF(AND($I424="Fisico",U424=1),1,IF(AND(U424=1,$I424="Electronico"),2,IF(U424=1,VLOOKUP($C424&amp;"|"&amp;$B424&amp;"|"&amp;$D424,Empresas!$C$6:$CC$92,$G424+6+1,0),0))))</f>
        <v>0</v>
      </c>
      <c r="AM424" s="149">
        <f t="shared" si="65"/>
        <v>32</v>
      </c>
      <c r="AN424" s="149">
        <f t="shared" si="66"/>
        <v>32</v>
      </c>
      <c r="AO424" s="152">
        <f t="shared" si="67"/>
        <v>1</v>
      </c>
    </row>
    <row r="425" spans="1:41" x14ac:dyDescent="0.25">
      <c r="A425" s="137" t="str">
        <f>VLOOKUP(D425,Empresas!$D$7:$F$91,3,0)</f>
        <v>Omar</v>
      </c>
      <c r="B425" s="138" t="str">
        <f>VLOOKUP(D425,Empresas!$D$7:$G$91,4,0)</f>
        <v>Marisol</v>
      </c>
      <c r="C425" s="138" t="s">
        <v>544</v>
      </c>
      <c r="D425" s="138" t="s">
        <v>15</v>
      </c>
      <c r="E425" s="138" t="str">
        <f>VLOOKUP(D425,Empresas!$D$7:$E$92,2,0)</f>
        <v>INFUSIONISTA</v>
      </c>
      <c r="F425" s="138" t="s">
        <v>160</v>
      </c>
      <c r="G425" s="139">
        <f t="shared" ref="G425:G436" si="71">+G424+3</f>
        <v>13</v>
      </c>
      <c r="H425" s="139" t="str">
        <f>VLOOKUP(D425,Empresas!$D$6:$L$92,7,0)</f>
        <v>Mensual</v>
      </c>
      <c r="I425" s="138" t="str">
        <f>VLOOKUP(VLOOKUP(D425&amp;"|"&amp;B425,Empresas!$I$7:$CB$92,G425,0),Tablas!$A$3:$B$5,2,0)</f>
        <v>Registro y analisis</v>
      </c>
      <c r="J425" s="78">
        <v>1</v>
      </c>
      <c r="K425" s="78">
        <v>1</v>
      </c>
      <c r="L425" s="78">
        <v>1</v>
      </c>
      <c r="M425" s="78">
        <v>1</v>
      </c>
      <c r="N425" s="78">
        <v>1</v>
      </c>
      <c r="O425" s="78">
        <v>1</v>
      </c>
      <c r="P425" s="78">
        <v>1</v>
      </c>
      <c r="Q425" s="78">
        <v>1</v>
      </c>
      <c r="R425" s="78"/>
      <c r="S425" s="78"/>
      <c r="T425" s="78"/>
      <c r="U425" s="78"/>
      <c r="V425" s="78" t="str">
        <f>VLOOKUP(D425,Empresas!$D$7:$CF$91,81,0)</f>
        <v>A</v>
      </c>
      <c r="W425" s="78" t="str">
        <f>VLOOKUP(D425,Empresas!$D$7:$M$91,10,0)</f>
        <v>General</v>
      </c>
      <c r="X425" s="69" t="str">
        <f t="shared" si="63"/>
        <v>SI</v>
      </c>
      <c r="Y425" s="153" t="str">
        <f t="shared" si="64"/>
        <v>Si aplica</v>
      </c>
      <c r="Z425" s="147">
        <f>IF(Y425="No aplica",0,IF(I425="no",0,IF(I425="No aplica",0,IF(I425="Si",1,IF(I425="Fisico",1,IF(I425="Electronico",2,VLOOKUP(C425&amp;"|"&amp;B425&amp;"|"&amp;D425,Empresas!$C$6:$CC$92,G425+6+1,0)))))))</f>
        <v>3</v>
      </c>
      <c r="AA425" s="147">
        <f>IF(AND($I425="Si",J425=1),1,IF(AND($I425="Fisico",J425=1),1,IF(AND(J425=1,$I425="Electronico"),2,IF(J425=1,VLOOKUP($C425&amp;"|"&amp;$B425&amp;"|"&amp;$D425,Empresas!$C$6:$CC$92,$G425+6+1,0),0))))</f>
        <v>3</v>
      </c>
      <c r="AB425" s="147">
        <f>IF(AND($I425="Si",K425=1),1,IF(AND($I425="Fisico",K425=1),1,IF(AND(K425=1,$I425="Electronico"),2,IF(K425=1,VLOOKUP($C425&amp;"|"&amp;$B425&amp;"|"&amp;$D425,Empresas!$C$6:$CC$92,$G425+6+1,0),0))))</f>
        <v>3</v>
      </c>
      <c r="AC425" s="147">
        <f>IF(AND($I425="Si",L425=1),1,IF(AND($I425="Fisico",L425=1),1,IF(AND(L425=1,$I425="Electronico"),2,IF(L425=1,VLOOKUP($C425&amp;"|"&amp;$B425&amp;"|"&amp;$D425,Empresas!$C$6:$CC$92,$G425+6+1,0),0))))</f>
        <v>3</v>
      </c>
      <c r="AD425" s="147">
        <f>IF(AND($I425="Si",M425=1),1,IF(AND($I425="Fisico",M425=1),1,IF(AND(M425=1,$I425="Electronico"),2,IF(M425=1,VLOOKUP($C425&amp;"|"&amp;$B425&amp;"|"&amp;$D425,Empresas!$C$6:$CC$92,$G425+6+1,0),0))))</f>
        <v>3</v>
      </c>
      <c r="AE425" s="147">
        <f>IF(AND($I425="Si",N425=1),1,IF(AND($I425="Fisico",N425=1),1,IF(AND(N425=1,$I425="Electronico"),2,IF(N425=1,VLOOKUP($C425&amp;"|"&amp;$B425&amp;"|"&amp;$D425,Empresas!$C$6:$CC$92,$G425+6+1,0),0))))</f>
        <v>3</v>
      </c>
      <c r="AF425" s="147">
        <f>IF(AND($I425="Si",O425=1),1,IF(AND($I425="Fisico",O425=1),1,IF(AND(O425=1,$I425="Electronico"),2,IF(O425=1,VLOOKUP($C425&amp;"|"&amp;$B425&amp;"|"&amp;$D425,Empresas!$C$6:$CC$92,$G425+6+1,0),0))))</f>
        <v>3</v>
      </c>
      <c r="AG425" s="147">
        <f>IF(AND($I425="Si",P425=1),1,IF(AND($I425="Fisico",P425=1),1,IF(AND(P425=1,$I425="Electronico"),2,IF(P425=1,VLOOKUP($C425&amp;"|"&amp;$B425&amp;"|"&amp;$D425,Empresas!$C$6:$CC$92,$G425+6+1,0),0))))</f>
        <v>3</v>
      </c>
      <c r="AH425" s="147">
        <f>IF(AND($I425="Si",Q425=1),1,IF(AND($I425="Fisico",Q425=1),1,IF(AND(Q425=1,$I425="Electronico"),2,IF(Q425=1,VLOOKUP($C425&amp;"|"&amp;$B425&amp;"|"&amp;$D425,Empresas!$C$6:$CC$92,$G425+6+1,0),0))))</f>
        <v>3</v>
      </c>
      <c r="AI425" s="147">
        <f>IF(AND($I425="Si",R425=1),1,IF(AND($I425="Fisico",R425=1),1,IF(AND(R425=1,$I425="Electronico"),2,IF(R425=1,VLOOKUP($C425&amp;"|"&amp;$B425&amp;"|"&amp;$D425,Empresas!$C$6:$CC$92,$G425+6+1,0),0))))</f>
        <v>0</v>
      </c>
      <c r="AJ425" s="147">
        <f>IF(AND($I425="Si",S425=1),1,IF(AND($I425="Fisico",S425=1),1,IF(AND(S425=1,$I425="Electronico"),2,IF(S425=1,VLOOKUP($C425&amp;"|"&amp;$B425&amp;"|"&amp;$D425,Empresas!$C$6:$CC$92,$G425+6+1,0),0))))</f>
        <v>0</v>
      </c>
      <c r="AK425" s="147">
        <f>IF(AND($I425="Si",T425=1),1,IF(AND($I425="Fisico",T425=1),1,IF(AND(T425=1,$I425="Electronico"),2,IF(T425=1,VLOOKUP($C425&amp;"|"&amp;$B425&amp;"|"&amp;$D425,Empresas!$C$6:$CC$92,$G425+6+1,0),0))))</f>
        <v>0</v>
      </c>
      <c r="AL425" s="147">
        <f>IF(AND($I425="Si",U425=1),1,IF(AND($I425="Fisico",U425=1),1,IF(AND(U425=1,$I425="Electronico"),2,IF(U425=1,VLOOKUP($C425&amp;"|"&amp;$B425&amp;"|"&amp;$D425,Empresas!$C$6:$CC$92,$G425+6+1,0),0))))</f>
        <v>0</v>
      </c>
      <c r="AM425" s="149">
        <f t="shared" si="65"/>
        <v>24</v>
      </c>
      <c r="AN425" s="149">
        <f t="shared" si="66"/>
        <v>24</v>
      </c>
      <c r="AO425" s="152">
        <f t="shared" si="67"/>
        <v>1</v>
      </c>
    </row>
    <row r="426" spans="1:41" x14ac:dyDescent="0.25">
      <c r="A426" s="137" t="str">
        <f>VLOOKUP(D426,Empresas!$D$7:$F$91,3,0)</f>
        <v>Omar</v>
      </c>
      <c r="B426" s="138" t="str">
        <f>VLOOKUP(D426,Empresas!$D$7:$G$91,4,0)</f>
        <v>Marisol</v>
      </c>
      <c r="C426" s="138" t="s">
        <v>544</v>
      </c>
      <c r="D426" s="138" t="s">
        <v>15</v>
      </c>
      <c r="E426" s="138" t="str">
        <f>VLOOKUP(D426,Empresas!$D$7:$E$92,2,0)</f>
        <v>INFUSIONISTA</v>
      </c>
      <c r="F426" s="138" t="s">
        <v>161</v>
      </c>
      <c r="G426" s="139">
        <f t="shared" si="71"/>
        <v>16</v>
      </c>
      <c r="H426" s="139" t="str">
        <f>VLOOKUP(D426,Empresas!$D$6:$L$92,7,0)</f>
        <v>Mensual</v>
      </c>
      <c r="I426" s="138" t="str">
        <f>VLOOKUP(VLOOKUP(D426&amp;"|"&amp;B426,Empresas!$I$7:$CB$92,G426,0),Tablas!$A$3:$B$5,2,0)</f>
        <v>No aplica</v>
      </c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 t="str">
        <f>VLOOKUP(D426,Empresas!$D$7:$CF$91,81,0)</f>
        <v>A</v>
      </c>
      <c r="W426" s="78" t="str">
        <f>VLOOKUP(D426,Empresas!$D$7:$M$91,10,0)</f>
        <v>General</v>
      </c>
      <c r="X426" s="69" t="str">
        <f t="shared" si="63"/>
        <v>SI</v>
      </c>
      <c r="Y426" s="153" t="str">
        <f t="shared" si="64"/>
        <v>No aplica</v>
      </c>
      <c r="Z426" s="147">
        <f>IF(Y426="No aplica",0,IF(I426="no",0,IF(I426="No aplica",0,IF(I426="Si",1,IF(I426="Fisico",1,IF(I426="Electronico",2,VLOOKUP(C426&amp;"|"&amp;B426&amp;"|"&amp;D426,Empresas!$C$6:$CC$92,G426+6+1,0)))))))</f>
        <v>0</v>
      </c>
      <c r="AA426" s="147">
        <f>IF(AND($I426="Si",J426=1),1,IF(AND($I426="Fisico",J426=1),1,IF(AND(J426=1,$I426="Electronico"),2,IF(J426=1,VLOOKUP($C426&amp;"|"&amp;$B426&amp;"|"&amp;$D426,Empresas!$C$6:$CC$92,$G426+6+1,0),0))))</f>
        <v>0</v>
      </c>
      <c r="AB426" s="147">
        <f>IF(AND($I426="Si",K426=1),1,IF(AND($I426="Fisico",K426=1),1,IF(AND(K426=1,$I426="Electronico"),2,IF(K426=1,VLOOKUP($C426&amp;"|"&amp;$B426&amp;"|"&amp;$D426,Empresas!$C$6:$CC$92,$G426+6+1,0),0))))</f>
        <v>0</v>
      </c>
      <c r="AC426" s="147">
        <f>IF(AND($I426="Si",L426=1),1,IF(AND($I426="Fisico",L426=1),1,IF(AND(L426=1,$I426="Electronico"),2,IF(L426=1,VLOOKUP($C426&amp;"|"&amp;$B426&amp;"|"&amp;$D426,Empresas!$C$6:$CC$92,$G426+6+1,0),0))))</f>
        <v>0</v>
      </c>
      <c r="AD426" s="147">
        <f>IF(AND($I426="Si",M426=1),1,IF(AND($I426="Fisico",M426=1),1,IF(AND(M426=1,$I426="Electronico"),2,IF(M426=1,VLOOKUP($C426&amp;"|"&amp;$B426&amp;"|"&amp;$D426,Empresas!$C$6:$CC$92,$G426+6+1,0),0))))</f>
        <v>0</v>
      </c>
      <c r="AE426" s="147">
        <f>IF(AND($I426="Si",N426=1),1,IF(AND($I426="Fisico",N426=1),1,IF(AND(N426=1,$I426="Electronico"),2,IF(N426=1,VLOOKUP($C426&amp;"|"&amp;$B426&amp;"|"&amp;$D426,Empresas!$C$6:$CC$92,$G426+6+1,0),0))))</f>
        <v>0</v>
      </c>
      <c r="AF426" s="147">
        <f>IF(AND($I426="Si",O426=1),1,IF(AND($I426="Fisico",O426=1),1,IF(AND(O426=1,$I426="Electronico"),2,IF(O426=1,VLOOKUP($C426&amp;"|"&amp;$B426&amp;"|"&amp;$D426,Empresas!$C$6:$CC$92,$G426+6+1,0),0))))</f>
        <v>0</v>
      </c>
      <c r="AG426" s="147">
        <f>IF(AND($I426="Si",P426=1),1,IF(AND($I426="Fisico",P426=1),1,IF(AND(P426=1,$I426="Electronico"),2,IF(P426=1,VLOOKUP($C426&amp;"|"&amp;$B426&amp;"|"&amp;$D426,Empresas!$C$6:$CC$92,$G426+6+1,0),0))))</f>
        <v>0</v>
      </c>
      <c r="AH426" s="147">
        <f>IF(AND($I426="Si",Q426=1),1,IF(AND($I426="Fisico",Q426=1),1,IF(AND(Q426=1,$I426="Electronico"),2,IF(Q426=1,VLOOKUP($C426&amp;"|"&amp;$B426&amp;"|"&amp;$D426,Empresas!$C$6:$CC$92,$G426+6+1,0),0))))</f>
        <v>0</v>
      </c>
      <c r="AI426" s="147">
        <f>IF(AND($I426="Si",R426=1),1,IF(AND($I426="Fisico",R426=1),1,IF(AND(R426=1,$I426="Electronico"),2,IF(R426=1,VLOOKUP($C426&amp;"|"&amp;$B426&amp;"|"&amp;$D426,Empresas!$C$6:$CC$92,$G426+6+1,0),0))))</f>
        <v>0</v>
      </c>
      <c r="AJ426" s="147">
        <f>IF(AND($I426="Si",S426=1),1,IF(AND($I426="Fisico",S426=1),1,IF(AND(S426=1,$I426="Electronico"),2,IF(S426=1,VLOOKUP($C426&amp;"|"&amp;$B426&amp;"|"&amp;$D426,Empresas!$C$6:$CC$92,$G426+6+1,0),0))))</f>
        <v>0</v>
      </c>
      <c r="AK426" s="147">
        <f>IF(AND($I426="Si",T426=1),1,IF(AND($I426="Fisico",T426=1),1,IF(AND(T426=1,$I426="Electronico"),2,IF(T426=1,VLOOKUP($C426&amp;"|"&amp;$B426&amp;"|"&amp;$D426,Empresas!$C$6:$CC$92,$G426+6+1,0),0))))</f>
        <v>0</v>
      </c>
      <c r="AL426" s="147">
        <f>IF(AND($I426="Si",U426=1),1,IF(AND($I426="Fisico",U426=1),1,IF(AND(U426=1,$I426="Electronico"),2,IF(U426=1,VLOOKUP($C426&amp;"|"&amp;$B426&amp;"|"&amp;$D426,Empresas!$C$6:$CC$92,$G426+6+1,0),0))))</f>
        <v>0</v>
      </c>
      <c r="AM426" s="149">
        <f t="shared" si="65"/>
        <v>0</v>
      </c>
      <c r="AN426" s="149">
        <f t="shared" si="66"/>
        <v>0</v>
      </c>
      <c r="AO426" s="152">
        <f t="shared" si="67"/>
        <v>0</v>
      </c>
    </row>
    <row r="427" spans="1:41" x14ac:dyDescent="0.25">
      <c r="A427" s="137" t="str">
        <f>VLOOKUP(D427,Empresas!$D$7:$F$91,3,0)</f>
        <v>Omar</v>
      </c>
      <c r="B427" s="138" t="str">
        <f>VLOOKUP(D427,Empresas!$D$7:$G$91,4,0)</f>
        <v>Marisol</v>
      </c>
      <c r="C427" s="138" t="s">
        <v>544</v>
      </c>
      <c r="D427" s="138" t="s">
        <v>15</v>
      </c>
      <c r="E427" s="138" t="str">
        <f>VLOOKUP(D427,Empresas!$D$7:$E$92,2,0)</f>
        <v>INFUSIONISTA</v>
      </c>
      <c r="F427" s="138" t="s">
        <v>162</v>
      </c>
      <c r="G427" s="139">
        <f t="shared" si="71"/>
        <v>19</v>
      </c>
      <c r="H427" s="139" t="str">
        <f>VLOOKUP(D427,Empresas!$D$6:$L$92,7,0)</f>
        <v>Mensual</v>
      </c>
      <c r="I427" s="138" t="str">
        <f>VLOOKUP(VLOOKUP(D427&amp;"|"&amp;B427,Empresas!$I$7:$CB$92,G427,0),Tablas!$A$3:$B$5,2,0)</f>
        <v>Registro y analisis</v>
      </c>
      <c r="J427" s="78">
        <v>1</v>
      </c>
      <c r="K427" s="78">
        <v>1</v>
      </c>
      <c r="L427" s="78">
        <v>1</v>
      </c>
      <c r="M427" s="78">
        <v>1</v>
      </c>
      <c r="N427" s="78">
        <v>1</v>
      </c>
      <c r="O427" s="78">
        <v>1</v>
      </c>
      <c r="P427" s="78">
        <v>1</v>
      </c>
      <c r="Q427" s="78">
        <v>1</v>
      </c>
      <c r="R427" s="78"/>
      <c r="S427" s="78"/>
      <c r="T427" s="78"/>
      <c r="U427" s="78"/>
      <c r="V427" s="78" t="str">
        <f>VLOOKUP(D427,Empresas!$D$7:$CF$91,81,0)</f>
        <v>A</v>
      </c>
      <c r="W427" s="78" t="str">
        <f>VLOOKUP(D427,Empresas!$D$7:$M$91,10,0)</f>
        <v>General</v>
      </c>
      <c r="X427" s="69" t="str">
        <f t="shared" si="63"/>
        <v>SI</v>
      </c>
      <c r="Y427" s="153" t="str">
        <f t="shared" si="64"/>
        <v>Si aplica</v>
      </c>
      <c r="Z427" s="147">
        <f>IF(Y427="No aplica",0,IF(I427="no",0,IF(I427="No aplica",0,IF(I427="Si",1,IF(I427="Fisico",1,IF(I427="Electronico",2,VLOOKUP(C427&amp;"|"&amp;B427&amp;"|"&amp;D427,Empresas!$C$6:$CC$92,G427+6+1,0)))))))</f>
        <v>1</v>
      </c>
      <c r="AA427" s="147">
        <f>IF(AND($I427="Si",J427=1),1,IF(AND($I427="Fisico",J427=1),1,IF(AND(J427=1,$I427="Electronico"),2,IF(J427=1,VLOOKUP($C427&amp;"|"&amp;$B427&amp;"|"&amp;$D427,Empresas!$C$6:$CC$92,$G427+6+1,0),0))))</f>
        <v>1</v>
      </c>
      <c r="AB427" s="147">
        <f>IF(AND($I427="Si",K427=1),1,IF(AND($I427="Fisico",K427=1),1,IF(AND(K427=1,$I427="Electronico"),2,IF(K427=1,VLOOKUP($C427&amp;"|"&amp;$B427&amp;"|"&amp;$D427,Empresas!$C$6:$CC$92,$G427+6+1,0),0))))</f>
        <v>1</v>
      </c>
      <c r="AC427" s="147">
        <f>IF(AND($I427="Si",L427=1),1,IF(AND($I427="Fisico",L427=1),1,IF(AND(L427=1,$I427="Electronico"),2,IF(L427=1,VLOOKUP($C427&amp;"|"&amp;$B427&amp;"|"&amp;$D427,Empresas!$C$6:$CC$92,$G427+6+1,0),0))))</f>
        <v>1</v>
      </c>
      <c r="AD427" s="147">
        <f>IF(AND($I427="Si",M427=1),1,IF(AND($I427="Fisico",M427=1),1,IF(AND(M427=1,$I427="Electronico"),2,IF(M427=1,VLOOKUP($C427&amp;"|"&amp;$B427&amp;"|"&amp;$D427,Empresas!$C$6:$CC$92,$G427+6+1,0),0))))</f>
        <v>1</v>
      </c>
      <c r="AE427" s="147">
        <f>IF(AND($I427="Si",N427=1),1,IF(AND($I427="Fisico",N427=1),1,IF(AND(N427=1,$I427="Electronico"),2,IF(N427=1,VLOOKUP($C427&amp;"|"&amp;$B427&amp;"|"&amp;$D427,Empresas!$C$6:$CC$92,$G427+6+1,0),0))))</f>
        <v>1</v>
      </c>
      <c r="AF427" s="147">
        <f>IF(AND($I427="Si",O427=1),1,IF(AND($I427="Fisico",O427=1),1,IF(AND(O427=1,$I427="Electronico"),2,IF(O427=1,VLOOKUP($C427&amp;"|"&amp;$B427&amp;"|"&amp;$D427,Empresas!$C$6:$CC$92,$G427+6+1,0),0))))</f>
        <v>1</v>
      </c>
      <c r="AG427" s="147">
        <f>IF(AND($I427="Si",P427=1),1,IF(AND($I427="Fisico",P427=1),1,IF(AND(P427=1,$I427="Electronico"),2,IF(P427=1,VLOOKUP($C427&amp;"|"&amp;$B427&amp;"|"&amp;$D427,Empresas!$C$6:$CC$92,$G427+6+1,0),0))))</f>
        <v>1</v>
      </c>
      <c r="AH427" s="147">
        <f>IF(AND($I427="Si",Q427=1),1,IF(AND($I427="Fisico",Q427=1),1,IF(AND(Q427=1,$I427="Electronico"),2,IF(Q427=1,VLOOKUP($C427&amp;"|"&amp;$B427&amp;"|"&amp;$D427,Empresas!$C$6:$CC$92,$G427+6+1,0),0))))</f>
        <v>1</v>
      </c>
      <c r="AI427" s="147">
        <f>IF(AND($I427="Si",R427=1),1,IF(AND($I427="Fisico",R427=1),1,IF(AND(R427=1,$I427="Electronico"),2,IF(R427=1,VLOOKUP($C427&amp;"|"&amp;$B427&amp;"|"&amp;$D427,Empresas!$C$6:$CC$92,$G427+6+1,0),0))))</f>
        <v>0</v>
      </c>
      <c r="AJ427" s="147">
        <f>IF(AND($I427="Si",S427=1),1,IF(AND($I427="Fisico",S427=1),1,IF(AND(S427=1,$I427="Electronico"),2,IF(S427=1,VLOOKUP($C427&amp;"|"&amp;$B427&amp;"|"&amp;$D427,Empresas!$C$6:$CC$92,$G427+6+1,0),0))))</f>
        <v>0</v>
      </c>
      <c r="AK427" s="147">
        <f>IF(AND($I427="Si",T427=1),1,IF(AND($I427="Fisico",T427=1),1,IF(AND(T427=1,$I427="Electronico"),2,IF(T427=1,VLOOKUP($C427&amp;"|"&amp;$B427&amp;"|"&amp;$D427,Empresas!$C$6:$CC$92,$G427+6+1,0),0))))</f>
        <v>0</v>
      </c>
      <c r="AL427" s="147">
        <f>IF(AND($I427="Si",U427=1),1,IF(AND($I427="Fisico",U427=1),1,IF(AND(U427=1,$I427="Electronico"),2,IF(U427=1,VLOOKUP($C427&amp;"|"&amp;$B427&amp;"|"&amp;$D427,Empresas!$C$6:$CC$92,$G427+6+1,0),0))))</f>
        <v>0</v>
      </c>
      <c r="AM427" s="149">
        <f t="shared" si="65"/>
        <v>8</v>
      </c>
      <c r="AN427" s="149">
        <f t="shared" si="66"/>
        <v>8</v>
      </c>
      <c r="AO427" s="152">
        <f t="shared" si="67"/>
        <v>1</v>
      </c>
    </row>
    <row r="428" spans="1:41" x14ac:dyDescent="0.25">
      <c r="A428" s="137" t="str">
        <f>VLOOKUP(D428,Empresas!$D$7:$F$91,3,0)</f>
        <v>Omar</v>
      </c>
      <c r="B428" s="138" t="str">
        <f>VLOOKUP(D428,Empresas!$D$7:$G$91,4,0)</f>
        <v>Marisol</v>
      </c>
      <c r="C428" s="138" t="s">
        <v>544</v>
      </c>
      <c r="D428" s="138" t="s">
        <v>15</v>
      </c>
      <c r="E428" s="138" t="str">
        <f>VLOOKUP(D428,Empresas!$D$7:$E$92,2,0)</f>
        <v>INFUSIONISTA</v>
      </c>
      <c r="F428" s="138" t="s">
        <v>163</v>
      </c>
      <c r="G428" s="139">
        <f t="shared" si="71"/>
        <v>22</v>
      </c>
      <c r="H428" s="139" t="str">
        <f>VLOOKUP(D428,Empresas!$D$6:$L$92,7,0)</f>
        <v>Mensual</v>
      </c>
      <c r="I428" s="138" t="str">
        <f>VLOOKUP(VLOOKUP(D428&amp;"|"&amp;B428,Empresas!$I$7:$CB$92,G428,0),Tablas!$A$3:$B$5,2,0)</f>
        <v>Registro y analisis</v>
      </c>
      <c r="J428" s="78">
        <v>1</v>
      </c>
      <c r="K428" s="78">
        <v>1</v>
      </c>
      <c r="L428" s="78">
        <v>1</v>
      </c>
      <c r="M428" s="78">
        <v>1</v>
      </c>
      <c r="N428" s="78">
        <v>1</v>
      </c>
      <c r="O428" s="78">
        <v>1</v>
      </c>
      <c r="P428" s="78">
        <v>1</v>
      </c>
      <c r="Q428" s="78">
        <v>1</v>
      </c>
      <c r="R428" s="78"/>
      <c r="S428" s="78"/>
      <c r="T428" s="78"/>
      <c r="U428" s="78"/>
      <c r="V428" s="78" t="str">
        <f>VLOOKUP(D428,Empresas!$D$7:$CF$91,81,0)</f>
        <v>A</v>
      </c>
      <c r="W428" s="78" t="str">
        <f>VLOOKUP(D428,Empresas!$D$7:$M$91,10,0)</f>
        <v>General</v>
      </c>
      <c r="X428" s="69" t="str">
        <f t="shared" si="63"/>
        <v>SI</v>
      </c>
      <c r="Y428" s="153" t="str">
        <f t="shared" si="64"/>
        <v>Si aplica</v>
      </c>
      <c r="Z428" s="147">
        <f>IF(Y428="No aplica",0,IF(I428="no",0,IF(I428="No aplica",0,IF(I428="Si",1,IF(I428="Fisico",1,IF(I428="Electronico",2,VLOOKUP(C428&amp;"|"&amp;B428&amp;"|"&amp;D428,Empresas!$C$6:$CC$92,G428+6+1,0)))))))</f>
        <v>6</v>
      </c>
      <c r="AA428" s="147">
        <f>IF(AND($I428="Si",J428=1),1,IF(AND($I428="Fisico",J428=1),1,IF(AND(J428=1,$I428="Electronico"),2,IF(J428=1,VLOOKUP($C428&amp;"|"&amp;$B428&amp;"|"&amp;$D428,Empresas!$C$6:$CC$92,$G428+6+1,0),0))))</f>
        <v>6</v>
      </c>
      <c r="AB428" s="147">
        <f>IF(AND($I428="Si",K428=1),1,IF(AND($I428="Fisico",K428=1),1,IF(AND(K428=1,$I428="Electronico"),2,IF(K428=1,VLOOKUP($C428&amp;"|"&amp;$B428&amp;"|"&amp;$D428,Empresas!$C$6:$CC$92,$G428+6+1,0),0))))</f>
        <v>6</v>
      </c>
      <c r="AC428" s="147">
        <f>IF(AND($I428="Si",L428=1),1,IF(AND($I428="Fisico",L428=1),1,IF(AND(L428=1,$I428="Electronico"),2,IF(L428=1,VLOOKUP($C428&amp;"|"&amp;$B428&amp;"|"&amp;$D428,Empresas!$C$6:$CC$92,$G428+6+1,0),0))))</f>
        <v>6</v>
      </c>
      <c r="AD428" s="147">
        <f>IF(AND($I428="Si",M428=1),1,IF(AND($I428="Fisico",M428=1),1,IF(AND(M428=1,$I428="Electronico"),2,IF(M428=1,VLOOKUP($C428&amp;"|"&amp;$B428&amp;"|"&amp;$D428,Empresas!$C$6:$CC$92,$G428+6+1,0),0))))</f>
        <v>6</v>
      </c>
      <c r="AE428" s="147">
        <f>IF(AND($I428="Si",N428=1),1,IF(AND($I428="Fisico",N428=1),1,IF(AND(N428=1,$I428="Electronico"),2,IF(N428=1,VLOOKUP($C428&amp;"|"&amp;$B428&amp;"|"&amp;$D428,Empresas!$C$6:$CC$92,$G428+6+1,0),0))))</f>
        <v>6</v>
      </c>
      <c r="AF428" s="147">
        <f>IF(AND($I428="Si",O428=1),1,IF(AND($I428="Fisico",O428=1),1,IF(AND(O428=1,$I428="Electronico"),2,IF(O428=1,VLOOKUP($C428&amp;"|"&amp;$B428&amp;"|"&amp;$D428,Empresas!$C$6:$CC$92,$G428+6+1,0),0))))</f>
        <v>6</v>
      </c>
      <c r="AG428" s="147">
        <f>IF(AND($I428="Si",P428=1),1,IF(AND($I428="Fisico",P428=1),1,IF(AND(P428=1,$I428="Electronico"),2,IF(P428=1,VLOOKUP($C428&amp;"|"&amp;$B428&amp;"|"&amp;$D428,Empresas!$C$6:$CC$92,$G428+6+1,0),0))))</f>
        <v>6</v>
      </c>
      <c r="AH428" s="147">
        <f>IF(AND($I428="Si",Q428=1),1,IF(AND($I428="Fisico",Q428=1),1,IF(AND(Q428=1,$I428="Electronico"),2,IF(Q428=1,VLOOKUP($C428&amp;"|"&amp;$B428&amp;"|"&amp;$D428,Empresas!$C$6:$CC$92,$G428+6+1,0),0))))</f>
        <v>6</v>
      </c>
      <c r="AI428" s="147">
        <f>IF(AND($I428="Si",R428=1),1,IF(AND($I428="Fisico",R428=1),1,IF(AND(R428=1,$I428="Electronico"),2,IF(R428=1,VLOOKUP($C428&amp;"|"&amp;$B428&amp;"|"&amp;$D428,Empresas!$C$6:$CC$92,$G428+6+1,0),0))))</f>
        <v>0</v>
      </c>
      <c r="AJ428" s="147">
        <f>IF(AND($I428="Si",S428=1),1,IF(AND($I428="Fisico",S428=1),1,IF(AND(S428=1,$I428="Electronico"),2,IF(S428=1,VLOOKUP($C428&amp;"|"&amp;$B428&amp;"|"&amp;$D428,Empresas!$C$6:$CC$92,$G428+6+1,0),0))))</f>
        <v>0</v>
      </c>
      <c r="AK428" s="147">
        <f>IF(AND($I428="Si",T428=1),1,IF(AND($I428="Fisico",T428=1),1,IF(AND(T428=1,$I428="Electronico"),2,IF(T428=1,VLOOKUP($C428&amp;"|"&amp;$B428&amp;"|"&amp;$D428,Empresas!$C$6:$CC$92,$G428+6+1,0),0))))</f>
        <v>0</v>
      </c>
      <c r="AL428" s="147">
        <f>IF(AND($I428="Si",U428=1),1,IF(AND($I428="Fisico",U428=1),1,IF(AND(U428=1,$I428="Electronico"),2,IF(U428=1,VLOOKUP($C428&amp;"|"&amp;$B428&amp;"|"&amp;$D428,Empresas!$C$6:$CC$92,$G428+6+1,0),0))))</f>
        <v>0</v>
      </c>
      <c r="AM428" s="149">
        <f t="shared" si="65"/>
        <v>48</v>
      </c>
      <c r="AN428" s="149">
        <f t="shared" si="66"/>
        <v>48</v>
      </c>
      <c r="AO428" s="152">
        <f t="shared" si="67"/>
        <v>1</v>
      </c>
    </row>
    <row r="429" spans="1:41" x14ac:dyDescent="0.25">
      <c r="A429" s="137" t="str">
        <f>VLOOKUP(D429,Empresas!$D$7:$F$91,3,0)</f>
        <v>Omar</v>
      </c>
      <c r="B429" s="138" t="str">
        <f>VLOOKUP(D429,Empresas!$D$7:$G$91,4,0)</f>
        <v>Marisol</v>
      </c>
      <c r="C429" s="138" t="s">
        <v>544</v>
      </c>
      <c r="D429" s="138" t="s">
        <v>15</v>
      </c>
      <c r="E429" s="138" t="str">
        <f>VLOOKUP(D429,Empresas!$D$7:$E$92,2,0)</f>
        <v>INFUSIONISTA</v>
      </c>
      <c r="F429" s="138" t="s">
        <v>164</v>
      </c>
      <c r="G429" s="139">
        <f t="shared" si="71"/>
        <v>25</v>
      </c>
      <c r="H429" s="139" t="str">
        <f>VLOOKUP(D429,Empresas!$D$6:$L$92,7,0)</f>
        <v>Mensual</v>
      </c>
      <c r="I429" s="138" t="str">
        <f>VLOOKUP(VLOOKUP(D429&amp;"|"&amp;B429,Empresas!$I$7:$CB$92,G429,0),Tablas!$A$3:$B$5,2,0)</f>
        <v>Registro y analisis</v>
      </c>
      <c r="J429" s="78">
        <v>1</v>
      </c>
      <c r="K429" s="78">
        <v>1</v>
      </c>
      <c r="L429" s="78">
        <v>1</v>
      </c>
      <c r="M429" s="78">
        <v>1</v>
      </c>
      <c r="N429" s="78">
        <v>1</v>
      </c>
      <c r="O429" s="78">
        <v>1</v>
      </c>
      <c r="P429" s="78">
        <v>1</v>
      </c>
      <c r="Q429" s="78">
        <v>1</v>
      </c>
      <c r="R429" s="78"/>
      <c r="S429" s="78"/>
      <c r="T429" s="78"/>
      <c r="U429" s="78"/>
      <c r="V429" s="78" t="str">
        <f>VLOOKUP(D429,Empresas!$D$7:$CF$91,81,0)</f>
        <v>A</v>
      </c>
      <c r="W429" s="78" t="str">
        <f>VLOOKUP(D429,Empresas!$D$7:$M$91,10,0)</f>
        <v>General</v>
      </c>
      <c r="X429" s="69" t="str">
        <f t="shared" si="63"/>
        <v>SI</v>
      </c>
      <c r="Y429" s="153" t="str">
        <f t="shared" si="64"/>
        <v>Si aplica</v>
      </c>
      <c r="Z429" s="147">
        <f>IF(Y429="No aplica",0,IF(I429="no",0,IF(I429="No aplica",0,IF(I429="Si",1,IF(I429="Fisico",1,IF(I429="Electronico",2,VLOOKUP(C429&amp;"|"&amp;B429&amp;"|"&amp;D429,Empresas!$C$6:$CC$92,G429+6+1,0)))))))</f>
        <v>1</v>
      </c>
      <c r="AA429" s="147">
        <f>IF(AND($I429="Si",J429=1),1,IF(AND($I429="Fisico",J429=1),1,IF(AND(J429=1,$I429="Electronico"),2,IF(J429=1,VLOOKUP($C429&amp;"|"&amp;$B429&amp;"|"&amp;$D429,Empresas!$C$6:$CC$92,$G429+6+1,0),0))))</f>
        <v>1</v>
      </c>
      <c r="AB429" s="147">
        <f>IF(AND($I429="Si",K429=1),1,IF(AND($I429="Fisico",K429=1),1,IF(AND(K429=1,$I429="Electronico"),2,IF(K429=1,VLOOKUP($C429&amp;"|"&amp;$B429&amp;"|"&amp;$D429,Empresas!$C$6:$CC$92,$G429+6+1,0),0))))</f>
        <v>1</v>
      </c>
      <c r="AC429" s="147">
        <f>IF(AND($I429="Si",L429=1),1,IF(AND($I429="Fisico",L429=1),1,IF(AND(L429=1,$I429="Electronico"),2,IF(L429=1,VLOOKUP($C429&amp;"|"&amp;$B429&amp;"|"&amp;$D429,Empresas!$C$6:$CC$92,$G429+6+1,0),0))))</f>
        <v>1</v>
      </c>
      <c r="AD429" s="147">
        <f>IF(AND($I429="Si",M429=1),1,IF(AND($I429="Fisico",M429=1),1,IF(AND(M429=1,$I429="Electronico"),2,IF(M429=1,VLOOKUP($C429&amp;"|"&amp;$B429&amp;"|"&amp;$D429,Empresas!$C$6:$CC$92,$G429+6+1,0),0))))</f>
        <v>1</v>
      </c>
      <c r="AE429" s="147">
        <f>IF(AND($I429="Si",N429=1),1,IF(AND($I429="Fisico",N429=1),1,IF(AND(N429=1,$I429="Electronico"),2,IF(N429=1,VLOOKUP($C429&amp;"|"&amp;$B429&amp;"|"&amp;$D429,Empresas!$C$6:$CC$92,$G429+6+1,0),0))))</f>
        <v>1</v>
      </c>
      <c r="AF429" s="147">
        <f>IF(AND($I429="Si",O429=1),1,IF(AND($I429="Fisico",O429=1),1,IF(AND(O429=1,$I429="Electronico"),2,IF(O429=1,VLOOKUP($C429&amp;"|"&amp;$B429&amp;"|"&amp;$D429,Empresas!$C$6:$CC$92,$G429+6+1,0),0))))</f>
        <v>1</v>
      </c>
      <c r="AG429" s="147">
        <f>IF(AND($I429="Si",P429=1),1,IF(AND($I429="Fisico",P429=1),1,IF(AND(P429=1,$I429="Electronico"),2,IF(P429=1,VLOOKUP($C429&amp;"|"&amp;$B429&amp;"|"&amp;$D429,Empresas!$C$6:$CC$92,$G429+6+1,0),0))))</f>
        <v>1</v>
      </c>
      <c r="AH429" s="147">
        <f>IF(AND($I429="Si",Q429=1),1,IF(AND($I429="Fisico",Q429=1),1,IF(AND(Q429=1,$I429="Electronico"),2,IF(Q429=1,VLOOKUP($C429&amp;"|"&amp;$B429&amp;"|"&amp;$D429,Empresas!$C$6:$CC$92,$G429+6+1,0),0))))</f>
        <v>1</v>
      </c>
      <c r="AI429" s="147">
        <f>IF(AND($I429="Si",R429=1),1,IF(AND($I429="Fisico",R429=1),1,IF(AND(R429=1,$I429="Electronico"),2,IF(R429=1,VLOOKUP($C429&amp;"|"&amp;$B429&amp;"|"&amp;$D429,Empresas!$C$6:$CC$92,$G429+6+1,0),0))))</f>
        <v>0</v>
      </c>
      <c r="AJ429" s="147">
        <f>IF(AND($I429="Si",S429=1),1,IF(AND($I429="Fisico",S429=1),1,IF(AND(S429=1,$I429="Electronico"),2,IF(S429=1,VLOOKUP($C429&amp;"|"&amp;$B429&amp;"|"&amp;$D429,Empresas!$C$6:$CC$92,$G429+6+1,0),0))))</f>
        <v>0</v>
      </c>
      <c r="AK429" s="147">
        <f>IF(AND($I429="Si",T429=1),1,IF(AND($I429="Fisico",T429=1),1,IF(AND(T429=1,$I429="Electronico"),2,IF(T429=1,VLOOKUP($C429&amp;"|"&amp;$B429&amp;"|"&amp;$D429,Empresas!$C$6:$CC$92,$G429+6+1,0),0))))</f>
        <v>0</v>
      </c>
      <c r="AL429" s="147">
        <f>IF(AND($I429="Si",U429=1),1,IF(AND($I429="Fisico",U429=1),1,IF(AND(U429=1,$I429="Electronico"),2,IF(U429=1,VLOOKUP($C429&amp;"|"&amp;$B429&amp;"|"&amp;$D429,Empresas!$C$6:$CC$92,$G429+6+1,0),0))))</f>
        <v>0</v>
      </c>
      <c r="AM429" s="149">
        <f t="shared" si="65"/>
        <v>8</v>
      </c>
      <c r="AN429" s="149">
        <f t="shared" si="66"/>
        <v>8</v>
      </c>
      <c r="AO429" s="152">
        <f t="shared" si="67"/>
        <v>1</v>
      </c>
    </row>
    <row r="430" spans="1:41" x14ac:dyDescent="0.25">
      <c r="A430" s="137" t="str">
        <f>VLOOKUP(D430,Empresas!$D$7:$F$91,3,0)</f>
        <v>Omar</v>
      </c>
      <c r="B430" s="138" t="str">
        <f>VLOOKUP(D430,Empresas!$D$7:$G$91,4,0)</f>
        <v>Marisol</v>
      </c>
      <c r="C430" s="138" t="s">
        <v>544</v>
      </c>
      <c r="D430" s="138" t="s">
        <v>15</v>
      </c>
      <c r="E430" s="138" t="str">
        <f>VLOOKUP(D430,Empresas!$D$7:$E$92,2,0)</f>
        <v>INFUSIONISTA</v>
      </c>
      <c r="F430" s="138" t="s">
        <v>165</v>
      </c>
      <c r="G430" s="139">
        <f t="shared" si="71"/>
        <v>28</v>
      </c>
      <c r="H430" s="139" t="str">
        <f>VLOOKUP(D430,Empresas!$D$6:$L$92,7,0)</f>
        <v>Mensual</v>
      </c>
      <c r="I430" s="138" t="str">
        <f>VLOOKUP(VLOOKUP(D430&amp;"|"&amp;B430,Empresas!$I$7:$CB$92,G430,0),Tablas!$A$3:$B$5,2,0)</f>
        <v>No aplica</v>
      </c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 t="str">
        <f>VLOOKUP(D430,Empresas!$D$7:$CF$91,81,0)</f>
        <v>A</v>
      </c>
      <c r="W430" s="78" t="str">
        <f>VLOOKUP(D430,Empresas!$D$7:$M$91,10,0)</f>
        <v>General</v>
      </c>
      <c r="X430" s="69" t="str">
        <f t="shared" si="63"/>
        <v>SI</v>
      </c>
      <c r="Y430" s="153" t="str">
        <f t="shared" si="64"/>
        <v>No aplica</v>
      </c>
      <c r="Z430" s="147">
        <f>IF(Y430="No aplica",0,IF(I430="no",0,IF(I430="No aplica",0,IF(I430="Si",1,IF(I430="Fisico",1,IF(I430="Electronico",2,VLOOKUP(C430&amp;"|"&amp;B430&amp;"|"&amp;D430,Empresas!$C$6:$CC$92,G430+6+1,0)))))))</f>
        <v>0</v>
      </c>
      <c r="AA430" s="147">
        <f>IF(AND($I430="Si",J430=1),1,IF(AND($I430="Fisico",J430=1),1,IF(AND(J430=1,$I430="Electronico"),2,IF(J430=1,VLOOKUP($C430&amp;"|"&amp;$B430&amp;"|"&amp;$D430,Empresas!$C$6:$CC$92,$G430+6+1,0),0))))</f>
        <v>0</v>
      </c>
      <c r="AB430" s="147">
        <f>IF(AND($I430="Si",K430=1),1,IF(AND($I430="Fisico",K430=1),1,IF(AND(K430=1,$I430="Electronico"),2,IF(K430=1,VLOOKUP($C430&amp;"|"&amp;$B430&amp;"|"&amp;$D430,Empresas!$C$6:$CC$92,$G430+6+1,0),0))))</f>
        <v>0</v>
      </c>
      <c r="AC430" s="147">
        <f>IF(AND($I430="Si",L430=1),1,IF(AND($I430="Fisico",L430=1),1,IF(AND(L430=1,$I430="Electronico"),2,IF(L430=1,VLOOKUP($C430&amp;"|"&amp;$B430&amp;"|"&amp;$D430,Empresas!$C$6:$CC$92,$G430+6+1,0),0))))</f>
        <v>0</v>
      </c>
      <c r="AD430" s="147">
        <f>IF(AND($I430="Si",M430=1),1,IF(AND($I430="Fisico",M430=1),1,IF(AND(M430=1,$I430="Electronico"),2,IF(M430=1,VLOOKUP($C430&amp;"|"&amp;$B430&amp;"|"&amp;$D430,Empresas!$C$6:$CC$92,$G430+6+1,0),0))))</f>
        <v>0</v>
      </c>
      <c r="AE430" s="147">
        <f>IF(AND($I430="Si",N430=1),1,IF(AND($I430="Fisico",N430=1),1,IF(AND(N430=1,$I430="Electronico"),2,IF(N430=1,VLOOKUP($C430&amp;"|"&amp;$B430&amp;"|"&amp;$D430,Empresas!$C$6:$CC$92,$G430+6+1,0),0))))</f>
        <v>0</v>
      </c>
      <c r="AF430" s="147">
        <f>IF(AND($I430="Si",O430=1),1,IF(AND($I430="Fisico",O430=1),1,IF(AND(O430=1,$I430="Electronico"),2,IF(O430=1,VLOOKUP($C430&amp;"|"&amp;$B430&amp;"|"&amp;$D430,Empresas!$C$6:$CC$92,$G430+6+1,0),0))))</f>
        <v>0</v>
      </c>
      <c r="AG430" s="147">
        <f>IF(AND($I430="Si",P430=1),1,IF(AND($I430="Fisico",P430=1),1,IF(AND(P430=1,$I430="Electronico"),2,IF(P430=1,VLOOKUP($C430&amp;"|"&amp;$B430&amp;"|"&amp;$D430,Empresas!$C$6:$CC$92,$G430+6+1,0),0))))</f>
        <v>0</v>
      </c>
      <c r="AH430" s="147">
        <f>IF(AND($I430="Si",Q430=1),1,IF(AND($I430="Fisico",Q430=1),1,IF(AND(Q430=1,$I430="Electronico"),2,IF(Q430=1,VLOOKUP($C430&amp;"|"&amp;$B430&amp;"|"&amp;$D430,Empresas!$C$6:$CC$92,$G430+6+1,0),0))))</f>
        <v>0</v>
      </c>
      <c r="AI430" s="147">
        <f>IF(AND($I430="Si",R430=1),1,IF(AND($I430="Fisico",R430=1),1,IF(AND(R430=1,$I430="Electronico"),2,IF(R430=1,VLOOKUP($C430&amp;"|"&amp;$B430&amp;"|"&amp;$D430,Empresas!$C$6:$CC$92,$G430+6+1,0),0))))</f>
        <v>0</v>
      </c>
      <c r="AJ430" s="147">
        <f>IF(AND($I430="Si",S430=1),1,IF(AND($I430="Fisico",S430=1),1,IF(AND(S430=1,$I430="Electronico"),2,IF(S430=1,VLOOKUP($C430&amp;"|"&amp;$B430&amp;"|"&amp;$D430,Empresas!$C$6:$CC$92,$G430+6+1,0),0))))</f>
        <v>0</v>
      </c>
      <c r="AK430" s="147">
        <f>IF(AND($I430="Si",T430=1),1,IF(AND($I430="Fisico",T430=1),1,IF(AND(T430=1,$I430="Electronico"),2,IF(T430=1,VLOOKUP($C430&amp;"|"&amp;$B430&amp;"|"&amp;$D430,Empresas!$C$6:$CC$92,$G430+6+1,0),0))))</f>
        <v>0</v>
      </c>
      <c r="AL430" s="147">
        <f>IF(AND($I430="Si",U430=1),1,IF(AND($I430="Fisico",U430=1),1,IF(AND(U430=1,$I430="Electronico"),2,IF(U430=1,VLOOKUP($C430&amp;"|"&amp;$B430&amp;"|"&amp;$D430,Empresas!$C$6:$CC$92,$G430+6+1,0),0))))</f>
        <v>0</v>
      </c>
      <c r="AM430" s="149">
        <f t="shared" si="65"/>
        <v>0</v>
      </c>
      <c r="AN430" s="149">
        <f t="shared" si="66"/>
        <v>0</v>
      </c>
      <c r="AO430" s="152">
        <f t="shared" si="67"/>
        <v>0</v>
      </c>
    </row>
    <row r="431" spans="1:41" x14ac:dyDescent="0.25">
      <c r="A431" s="137" t="str">
        <f>VLOOKUP(D431,Empresas!$D$7:$F$91,3,0)</f>
        <v>Omar</v>
      </c>
      <c r="B431" s="138" t="str">
        <f>VLOOKUP(D431,Empresas!$D$7:$G$91,4,0)</f>
        <v>Marisol</v>
      </c>
      <c r="C431" s="138" t="s">
        <v>544</v>
      </c>
      <c r="D431" s="138" t="s">
        <v>15</v>
      </c>
      <c r="E431" s="138" t="str">
        <f>VLOOKUP(D431,Empresas!$D$7:$E$92,2,0)</f>
        <v>INFUSIONISTA</v>
      </c>
      <c r="F431" s="138" t="s">
        <v>166</v>
      </c>
      <c r="G431" s="139">
        <f t="shared" si="71"/>
        <v>31</v>
      </c>
      <c r="H431" s="139" t="str">
        <f>VLOOKUP(D431,Empresas!$D$6:$L$92,7,0)</f>
        <v>Mensual</v>
      </c>
      <c r="I431" s="138" t="str">
        <f>VLOOKUP(VLOOKUP(D431&amp;"|"&amp;B431,Empresas!$I$7:$CB$92,G431,0),Tablas!$A$3:$B$5,2,0)</f>
        <v>No aplica</v>
      </c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 t="str">
        <f>VLOOKUP(D431,Empresas!$D$7:$CF$91,81,0)</f>
        <v>A</v>
      </c>
      <c r="W431" s="78" t="str">
        <f>VLOOKUP(D431,Empresas!$D$7:$M$91,10,0)</f>
        <v>General</v>
      </c>
      <c r="X431" s="69" t="str">
        <f t="shared" si="63"/>
        <v>SI</v>
      </c>
      <c r="Y431" s="153" t="str">
        <f t="shared" si="64"/>
        <v>No aplica</v>
      </c>
      <c r="Z431" s="147">
        <f>IF(Y431="No aplica",0,IF(I431="no",0,IF(I431="No aplica",0,IF(I431="Si",1,IF(I431="Fisico",1,IF(I431="Electronico",2,VLOOKUP(C431&amp;"|"&amp;B431&amp;"|"&amp;D431,Empresas!$C$6:$CC$92,G431+6+1,0)))))))</f>
        <v>0</v>
      </c>
      <c r="AA431" s="147">
        <f>IF(AND($I431="Si",J431=1),1,IF(AND($I431="Fisico",J431=1),1,IF(AND(J431=1,$I431="Electronico"),2,IF(J431=1,VLOOKUP($C431&amp;"|"&amp;$B431&amp;"|"&amp;$D431,Empresas!$C$6:$CC$92,$G431+6+1,0),0))))</f>
        <v>0</v>
      </c>
      <c r="AB431" s="147">
        <f>IF(AND($I431="Si",K431=1),1,IF(AND($I431="Fisico",K431=1),1,IF(AND(K431=1,$I431="Electronico"),2,IF(K431=1,VLOOKUP($C431&amp;"|"&amp;$B431&amp;"|"&amp;$D431,Empresas!$C$6:$CC$92,$G431+6+1,0),0))))</f>
        <v>0</v>
      </c>
      <c r="AC431" s="147">
        <f>IF(AND($I431="Si",L431=1),1,IF(AND($I431="Fisico",L431=1),1,IF(AND(L431=1,$I431="Electronico"),2,IF(L431=1,VLOOKUP($C431&amp;"|"&amp;$B431&amp;"|"&amp;$D431,Empresas!$C$6:$CC$92,$G431+6+1,0),0))))</f>
        <v>0</v>
      </c>
      <c r="AD431" s="147">
        <f>IF(AND($I431="Si",M431=1),1,IF(AND($I431="Fisico",M431=1),1,IF(AND(M431=1,$I431="Electronico"),2,IF(M431=1,VLOOKUP($C431&amp;"|"&amp;$B431&amp;"|"&amp;$D431,Empresas!$C$6:$CC$92,$G431+6+1,0),0))))</f>
        <v>0</v>
      </c>
      <c r="AE431" s="147">
        <f>IF(AND($I431="Si",N431=1),1,IF(AND($I431="Fisico",N431=1),1,IF(AND(N431=1,$I431="Electronico"),2,IF(N431=1,VLOOKUP($C431&amp;"|"&amp;$B431&amp;"|"&amp;$D431,Empresas!$C$6:$CC$92,$G431+6+1,0),0))))</f>
        <v>0</v>
      </c>
      <c r="AF431" s="147">
        <f>IF(AND($I431="Si",O431=1),1,IF(AND($I431="Fisico",O431=1),1,IF(AND(O431=1,$I431="Electronico"),2,IF(O431=1,VLOOKUP($C431&amp;"|"&amp;$B431&amp;"|"&amp;$D431,Empresas!$C$6:$CC$92,$G431+6+1,0),0))))</f>
        <v>0</v>
      </c>
      <c r="AG431" s="147">
        <f>IF(AND($I431="Si",P431=1),1,IF(AND($I431="Fisico",P431=1),1,IF(AND(P431=1,$I431="Electronico"),2,IF(P431=1,VLOOKUP($C431&amp;"|"&amp;$B431&amp;"|"&amp;$D431,Empresas!$C$6:$CC$92,$G431+6+1,0),0))))</f>
        <v>0</v>
      </c>
      <c r="AH431" s="147">
        <f>IF(AND($I431="Si",Q431=1),1,IF(AND($I431="Fisico",Q431=1),1,IF(AND(Q431=1,$I431="Electronico"),2,IF(Q431=1,VLOOKUP($C431&amp;"|"&amp;$B431&amp;"|"&amp;$D431,Empresas!$C$6:$CC$92,$G431+6+1,0),0))))</f>
        <v>0</v>
      </c>
      <c r="AI431" s="147">
        <f>IF(AND($I431="Si",R431=1),1,IF(AND($I431="Fisico",R431=1),1,IF(AND(R431=1,$I431="Electronico"),2,IF(R431=1,VLOOKUP($C431&amp;"|"&amp;$B431&amp;"|"&amp;$D431,Empresas!$C$6:$CC$92,$G431+6+1,0),0))))</f>
        <v>0</v>
      </c>
      <c r="AJ431" s="147">
        <f>IF(AND($I431="Si",S431=1),1,IF(AND($I431="Fisico",S431=1),1,IF(AND(S431=1,$I431="Electronico"),2,IF(S431=1,VLOOKUP($C431&amp;"|"&amp;$B431&amp;"|"&amp;$D431,Empresas!$C$6:$CC$92,$G431+6+1,0),0))))</f>
        <v>0</v>
      </c>
      <c r="AK431" s="147">
        <f>IF(AND($I431="Si",T431=1),1,IF(AND($I431="Fisico",T431=1),1,IF(AND(T431=1,$I431="Electronico"),2,IF(T431=1,VLOOKUP($C431&amp;"|"&amp;$B431&amp;"|"&amp;$D431,Empresas!$C$6:$CC$92,$G431+6+1,0),0))))</f>
        <v>0</v>
      </c>
      <c r="AL431" s="147">
        <f>IF(AND($I431="Si",U431=1),1,IF(AND($I431="Fisico",U431=1),1,IF(AND(U431=1,$I431="Electronico"),2,IF(U431=1,VLOOKUP($C431&amp;"|"&amp;$B431&amp;"|"&amp;$D431,Empresas!$C$6:$CC$92,$G431+6+1,0),0))))</f>
        <v>0</v>
      </c>
      <c r="AM431" s="149">
        <f t="shared" si="65"/>
        <v>0</v>
      </c>
      <c r="AN431" s="149">
        <f t="shared" si="66"/>
        <v>0</v>
      </c>
      <c r="AO431" s="152">
        <f t="shared" si="67"/>
        <v>0</v>
      </c>
    </row>
    <row r="432" spans="1:41" x14ac:dyDescent="0.25">
      <c r="A432" s="137" t="str">
        <f>VLOOKUP(D432,Empresas!$D$7:$F$91,3,0)</f>
        <v>Omar</v>
      </c>
      <c r="B432" s="138" t="str">
        <f>VLOOKUP(D432,Empresas!$D$7:$G$91,4,0)</f>
        <v>Marisol</v>
      </c>
      <c r="C432" s="138" t="s">
        <v>544</v>
      </c>
      <c r="D432" s="138" t="s">
        <v>15</v>
      </c>
      <c r="E432" s="138" t="str">
        <f>VLOOKUP(D432,Empresas!$D$7:$E$92,2,0)</f>
        <v>INFUSIONISTA</v>
      </c>
      <c r="F432" s="138" t="s">
        <v>167</v>
      </c>
      <c r="G432" s="139">
        <f t="shared" si="71"/>
        <v>34</v>
      </c>
      <c r="H432" s="139" t="str">
        <f>VLOOKUP(D432,Empresas!$D$6:$L$92,7,0)</f>
        <v>Mensual</v>
      </c>
      <c r="I432" s="138" t="str">
        <f>VLOOKUP(VLOOKUP(D432&amp;"|"&amp;B432,Empresas!$I$7:$CB$92,G432,0),Tablas!$A$3:$B$5,2,0)</f>
        <v>No aplica</v>
      </c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 t="str">
        <f>VLOOKUP(D432,Empresas!$D$7:$CF$91,81,0)</f>
        <v>A</v>
      </c>
      <c r="W432" s="78" t="str">
        <f>VLOOKUP(D432,Empresas!$D$7:$M$91,10,0)</f>
        <v>General</v>
      </c>
      <c r="X432" s="69" t="str">
        <f t="shared" si="63"/>
        <v>SI</v>
      </c>
      <c r="Y432" s="153" t="str">
        <f t="shared" si="64"/>
        <v>No aplica</v>
      </c>
      <c r="Z432" s="147">
        <f>IF(Y432="No aplica",0,IF(I432="no",0,IF(I432="No aplica",0,IF(I432="Si",1,IF(I432="Fisico",1,IF(I432="Electronico",2,VLOOKUP(C432&amp;"|"&amp;B432&amp;"|"&amp;D432,Empresas!$C$6:$CC$92,G432+6+1,0)))))))</f>
        <v>0</v>
      </c>
      <c r="AA432" s="147">
        <f>IF(AND($I432="Si",J432=1),1,IF(AND($I432="Fisico",J432=1),1,IF(AND(J432=1,$I432="Electronico"),2,IF(J432=1,VLOOKUP($C432&amp;"|"&amp;$B432&amp;"|"&amp;$D432,Empresas!$C$6:$CC$92,$G432+6+1,0),0))))</f>
        <v>0</v>
      </c>
      <c r="AB432" s="147">
        <f>IF(AND($I432="Si",K432=1),1,IF(AND($I432="Fisico",K432=1),1,IF(AND(K432=1,$I432="Electronico"),2,IF(K432=1,VLOOKUP($C432&amp;"|"&amp;$B432&amp;"|"&amp;$D432,Empresas!$C$6:$CC$92,$G432+6+1,0),0))))</f>
        <v>0</v>
      </c>
      <c r="AC432" s="147">
        <f>IF(AND($I432="Si",L432=1),1,IF(AND($I432="Fisico",L432=1),1,IF(AND(L432=1,$I432="Electronico"),2,IF(L432=1,VLOOKUP($C432&amp;"|"&amp;$B432&amp;"|"&amp;$D432,Empresas!$C$6:$CC$92,$G432+6+1,0),0))))</f>
        <v>0</v>
      </c>
      <c r="AD432" s="147">
        <f>IF(AND($I432="Si",M432=1),1,IF(AND($I432="Fisico",M432=1),1,IF(AND(M432=1,$I432="Electronico"),2,IF(M432=1,VLOOKUP($C432&amp;"|"&amp;$B432&amp;"|"&amp;$D432,Empresas!$C$6:$CC$92,$G432+6+1,0),0))))</f>
        <v>0</v>
      </c>
      <c r="AE432" s="147">
        <f>IF(AND($I432="Si",N432=1),1,IF(AND($I432="Fisico",N432=1),1,IF(AND(N432=1,$I432="Electronico"),2,IF(N432=1,VLOOKUP($C432&amp;"|"&amp;$B432&amp;"|"&amp;$D432,Empresas!$C$6:$CC$92,$G432+6+1,0),0))))</f>
        <v>0</v>
      </c>
      <c r="AF432" s="147">
        <f>IF(AND($I432="Si",O432=1),1,IF(AND($I432="Fisico",O432=1),1,IF(AND(O432=1,$I432="Electronico"),2,IF(O432=1,VLOOKUP($C432&amp;"|"&amp;$B432&amp;"|"&amp;$D432,Empresas!$C$6:$CC$92,$G432+6+1,0),0))))</f>
        <v>0</v>
      </c>
      <c r="AG432" s="147">
        <f>IF(AND($I432="Si",P432=1),1,IF(AND($I432="Fisico",P432=1),1,IF(AND(P432=1,$I432="Electronico"),2,IF(P432=1,VLOOKUP($C432&amp;"|"&amp;$B432&amp;"|"&amp;$D432,Empresas!$C$6:$CC$92,$G432+6+1,0),0))))</f>
        <v>0</v>
      </c>
      <c r="AH432" s="147">
        <f>IF(AND($I432="Si",Q432=1),1,IF(AND($I432="Fisico",Q432=1),1,IF(AND(Q432=1,$I432="Electronico"),2,IF(Q432=1,VLOOKUP($C432&amp;"|"&amp;$B432&amp;"|"&amp;$D432,Empresas!$C$6:$CC$92,$G432+6+1,0),0))))</f>
        <v>0</v>
      </c>
      <c r="AI432" s="147">
        <f>IF(AND($I432="Si",R432=1),1,IF(AND($I432="Fisico",R432=1),1,IF(AND(R432=1,$I432="Electronico"),2,IF(R432=1,VLOOKUP($C432&amp;"|"&amp;$B432&amp;"|"&amp;$D432,Empresas!$C$6:$CC$92,$G432+6+1,0),0))))</f>
        <v>0</v>
      </c>
      <c r="AJ432" s="147">
        <f>IF(AND($I432="Si",S432=1),1,IF(AND($I432="Fisico",S432=1),1,IF(AND(S432=1,$I432="Electronico"),2,IF(S432=1,VLOOKUP($C432&amp;"|"&amp;$B432&amp;"|"&amp;$D432,Empresas!$C$6:$CC$92,$G432+6+1,0),0))))</f>
        <v>0</v>
      </c>
      <c r="AK432" s="147">
        <f>IF(AND($I432="Si",T432=1),1,IF(AND($I432="Fisico",T432=1),1,IF(AND(T432=1,$I432="Electronico"),2,IF(T432=1,VLOOKUP($C432&amp;"|"&amp;$B432&amp;"|"&amp;$D432,Empresas!$C$6:$CC$92,$G432+6+1,0),0))))</f>
        <v>0</v>
      </c>
      <c r="AL432" s="147">
        <f>IF(AND($I432="Si",U432=1),1,IF(AND($I432="Fisico",U432=1),1,IF(AND(U432=1,$I432="Electronico"),2,IF(U432=1,VLOOKUP($C432&amp;"|"&amp;$B432&amp;"|"&amp;$D432,Empresas!$C$6:$CC$92,$G432+6+1,0),0))))</f>
        <v>0</v>
      </c>
      <c r="AM432" s="149">
        <f t="shared" si="65"/>
        <v>0</v>
      </c>
      <c r="AN432" s="149">
        <f t="shared" si="66"/>
        <v>0</v>
      </c>
      <c r="AO432" s="152">
        <f t="shared" si="67"/>
        <v>0</v>
      </c>
    </row>
    <row r="433" spans="1:41" x14ac:dyDescent="0.25">
      <c r="A433" s="137" t="str">
        <f>VLOOKUP(D433,Empresas!$D$7:$F$91,3,0)</f>
        <v>Omar</v>
      </c>
      <c r="B433" s="138" t="str">
        <f>VLOOKUP(D433,Empresas!$D$7:$G$91,4,0)</f>
        <v>Marisol</v>
      </c>
      <c r="C433" s="138" t="s">
        <v>544</v>
      </c>
      <c r="D433" s="138" t="s">
        <v>15</v>
      </c>
      <c r="E433" s="138" t="str">
        <f>VLOOKUP(D433,Empresas!$D$7:$E$92,2,0)</f>
        <v>INFUSIONISTA</v>
      </c>
      <c r="F433" s="138" t="s">
        <v>168</v>
      </c>
      <c r="G433" s="139">
        <f t="shared" si="71"/>
        <v>37</v>
      </c>
      <c r="H433" s="139" t="str">
        <f>VLOOKUP(D433,Empresas!$D$6:$L$92,7,0)</f>
        <v>Mensual</v>
      </c>
      <c r="I433" s="138" t="str">
        <f>VLOOKUP(VLOOKUP(D433&amp;"|"&amp;B433,Empresas!$I$7:$CB$92,G433,0),Tablas!$A$3:$B$5,2,0)</f>
        <v>Registro y analisis</v>
      </c>
      <c r="J433" s="78">
        <v>1</v>
      </c>
      <c r="K433" s="78">
        <v>1</v>
      </c>
      <c r="L433" s="78">
        <v>1</v>
      </c>
      <c r="M433" s="78">
        <v>1</v>
      </c>
      <c r="N433" s="78">
        <v>1</v>
      </c>
      <c r="O433" s="78">
        <v>1</v>
      </c>
      <c r="P433" s="78">
        <v>1</v>
      </c>
      <c r="Q433" s="78">
        <v>2</v>
      </c>
      <c r="R433" s="78"/>
      <c r="S433" s="78"/>
      <c r="T433" s="78"/>
      <c r="U433" s="78"/>
      <c r="V433" s="78" t="str">
        <f>VLOOKUP(D433,Empresas!$D$7:$CF$91,81,0)</f>
        <v>A</v>
      </c>
      <c r="W433" s="78" t="str">
        <f>VLOOKUP(D433,Empresas!$D$7:$M$91,10,0)</f>
        <v>General</v>
      </c>
      <c r="X433" s="69" t="str">
        <f t="shared" si="63"/>
        <v>SI</v>
      </c>
      <c r="Y433" s="153" t="str">
        <f t="shared" si="64"/>
        <v>Si aplica</v>
      </c>
      <c r="Z433" s="147">
        <f>IF(Y433="No aplica",0,IF(I433="no",0,IF(I433="No aplica",0,IF(I433="Si",1,IF(I433="Fisico",1,IF(I433="Electronico",2,VLOOKUP(C433&amp;"|"&amp;B433&amp;"|"&amp;D433,Empresas!$C$6:$CC$92,G433+6+1,0)))))))</f>
        <v>2</v>
      </c>
      <c r="AA433" s="147">
        <f>IF(AND($I433="Si",J433=1),1,IF(AND($I433="Fisico",J433=1),1,IF(AND(J433=1,$I433="Electronico"),2,IF(J433=1,VLOOKUP($C433&amp;"|"&amp;$B433&amp;"|"&amp;$D433,Empresas!$C$6:$CC$92,$G433+6+1,0),0))))</f>
        <v>2</v>
      </c>
      <c r="AB433" s="147">
        <f>IF(AND($I433="Si",K433=1),1,IF(AND($I433="Fisico",K433=1),1,IF(AND(K433=1,$I433="Electronico"),2,IF(K433=1,VLOOKUP($C433&amp;"|"&amp;$B433&amp;"|"&amp;$D433,Empresas!$C$6:$CC$92,$G433+6+1,0),0))))</f>
        <v>2</v>
      </c>
      <c r="AC433" s="147">
        <f>IF(AND($I433="Si",L433=1),1,IF(AND($I433="Fisico",L433=1),1,IF(AND(L433=1,$I433="Electronico"),2,IF(L433=1,VLOOKUP($C433&amp;"|"&amp;$B433&amp;"|"&amp;$D433,Empresas!$C$6:$CC$92,$G433+6+1,0),0))))</f>
        <v>2</v>
      </c>
      <c r="AD433" s="147">
        <f>IF(AND($I433="Si",M433=1),1,IF(AND($I433="Fisico",M433=1),1,IF(AND(M433=1,$I433="Electronico"),2,IF(M433=1,VLOOKUP($C433&amp;"|"&amp;$B433&amp;"|"&amp;$D433,Empresas!$C$6:$CC$92,$G433+6+1,0),0))))</f>
        <v>2</v>
      </c>
      <c r="AE433" s="147">
        <f>IF(AND($I433="Si",N433=1),1,IF(AND($I433="Fisico",N433=1),1,IF(AND(N433=1,$I433="Electronico"),2,IF(N433=1,VLOOKUP($C433&amp;"|"&amp;$B433&amp;"|"&amp;$D433,Empresas!$C$6:$CC$92,$G433+6+1,0),0))))</f>
        <v>2</v>
      </c>
      <c r="AF433" s="147">
        <f>IF(AND($I433="Si",O433=1),1,IF(AND($I433="Fisico",O433=1),1,IF(AND(O433=1,$I433="Electronico"),2,IF(O433=1,VLOOKUP($C433&amp;"|"&amp;$B433&amp;"|"&amp;$D433,Empresas!$C$6:$CC$92,$G433+6+1,0),0))))</f>
        <v>2</v>
      </c>
      <c r="AG433" s="147">
        <f>IF(AND($I433="Si",P433=1),1,IF(AND($I433="Fisico",P433=1),1,IF(AND(P433=1,$I433="Electronico"),2,IF(P433=1,VLOOKUP($C433&amp;"|"&amp;$B433&amp;"|"&amp;$D433,Empresas!$C$6:$CC$92,$G433+6+1,0),0))))</f>
        <v>2</v>
      </c>
      <c r="AH433" s="147">
        <f>IF(AND($I433="Si",Q433=1),1,IF(AND($I433="Fisico",Q433=1),1,IF(AND(Q433=1,$I433="Electronico"),2,IF(Q433=1,VLOOKUP($C433&amp;"|"&amp;$B433&amp;"|"&amp;$D433,Empresas!$C$6:$CC$92,$G433+6+1,0),0))))</f>
        <v>0</v>
      </c>
      <c r="AI433" s="147">
        <f>IF(AND($I433="Si",R433=1),1,IF(AND($I433="Fisico",R433=1),1,IF(AND(R433=1,$I433="Electronico"),2,IF(R433=1,VLOOKUP($C433&amp;"|"&amp;$B433&amp;"|"&amp;$D433,Empresas!$C$6:$CC$92,$G433+6+1,0),0))))</f>
        <v>0</v>
      </c>
      <c r="AJ433" s="147">
        <f>IF(AND($I433="Si",S433=1),1,IF(AND($I433="Fisico",S433=1),1,IF(AND(S433=1,$I433="Electronico"),2,IF(S433=1,VLOOKUP($C433&amp;"|"&amp;$B433&amp;"|"&amp;$D433,Empresas!$C$6:$CC$92,$G433+6+1,0),0))))</f>
        <v>0</v>
      </c>
      <c r="AK433" s="147">
        <f>IF(AND($I433="Si",T433=1),1,IF(AND($I433="Fisico",T433=1),1,IF(AND(T433=1,$I433="Electronico"),2,IF(T433=1,VLOOKUP($C433&amp;"|"&amp;$B433&amp;"|"&amp;$D433,Empresas!$C$6:$CC$92,$G433+6+1,0),0))))</f>
        <v>0</v>
      </c>
      <c r="AL433" s="147">
        <f>IF(AND($I433="Si",U433=1),1,IF(AND($I433="Fisico",U433=1),1,IF(AND(U433=1,$I433="Electronico"),2,IF(U433=1,VLOOKUP($C433&amp;"|"&amp;$B433&amp;"|"&amp;$D433,Empresas!$C$6:$CC$92,$G433+6+1,0),0))))</f>
        <v>0</v>
      </c>
      <c r="AM433" s="149">
        <f t="shared" si="65"/>
        <v>14</v>
      </c>
      <c r="AN433" s="149">
        <f t="shared" si="66"/>
        <v>16</v>
      </c>
      <c r="AO433" s="152">
        <f t="shared" si="67"/>
        <v>0.875</v>
      </c>
    </row>
    <row r="434" spans="1:41" x14ac:dyDescent="0.25">
      <c r="A434" s="137" t="str">
        <f>VLOOKUP(D434,Empresas!$D$7:$F$91,3,0)</f>
        <v>Omar</v>
      </c>
      <c r="B434" s="138" t="str">
        <f>VLOOKUP(D434,Empresas!$D$7:$G$91,4,0)</f>
        <v>Marisol</v>
      </c>
      <c r="C434" s="138" t="s">
        <v>544</v>
      </c>
      <c r="D434" s="138" t="s">
        <v>15</v>
      </c>
      <c r="E434" s="138" t="str">
        <f>VLOOKUP(D434,Empresas!$D$7:$E$92,2,0)</f>
        <v>INFUSIONISTA</v>
      </c>
      <c r="F434" s="138" t="s">
        <v>169</v>
      </c>
      <c r="G434" s="139">
        <f t="shared" si="71"/>
        <v>40</v>
      </c>
      <c r="H434" s="139" t="str">
        <f>VLOOKUP(D434,Empresas!$D$6:$L$92,7,0)</f>
        <v>Mensual</v>
      </c>
      <c r="I434" s="138" t="str">
        <f>VLOOKUP(VLOOKUP(D434&amp;"|"&amp;B434,Empresas!$I$7:$CB$92,G434,0),Tablas!$A$3:$B$5,2,0)</f>
        <v>No aplica</v>
      </c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 t="str">
        <f>VLOOKUP(D434,Empresas!$D$7:$CF$91,81,0)</f>
        <v>A</v>
      </c>
      <c r="W434" s="78" t="str">
        <f>VLOOKUP(D434,Empresas!$D$7:$M$91,10,0)</f>
        <v>General</v>
      </c>
      <c r="X434" s="69" t="str">
        <f t="shared" si="63"/>
        <v>SI</v>
      </c>
      <c r="Y434" s="153" t="str">
        <f t="shared" si="64"/>
        <v>No aplica</v>
      </c>
      <c r="Z434" s="147">
        <f>IF(Y434="No aplica",0,IF(I434="no",0,IF(I434="No aplica",0,IF(I434="Si",1,IF(I434="Fisico",1,IF(I434="Electronico",2,VLOOKUP(C434&amp;"|"&amp;B434&amp;"|"&amp;D434,Empresas!$C$6:$CC$92,G434+6+1,0)))))))</f>
        <v>0</v>
      </c>
      <c r="AA434" s="147">
        <f>IF(AND($I434="Si",J434=1),1,IF(AND($I434="Fisico",J434=1),1,IF(AND(J434=1,$I434="Electronico"),2,IF(J434=1,VLOOKUP($C434&amp;"|"&amp;$B434&amp;"|"&amp;$D434,Empresas!$C$6:$CC$92,$G434+6+1,0),0))))</f>
        <v>0</v>
      </c>
      <c r="AB434" s="147">
        <f>IF(AND($I434="Si",K434=1),1,IF(AND($I434="Fisico",K434=1),1,IF(AND(K434=1,$I434="Electronico"),2,IF(K434=1,VLOOKUP($C434&amp;"|"&amp;$B434&amp;"|"&amp;$D434,Empresas!$C$6:$CC$92,$G434+6+1,0),0))))</f>
        <v>0</v>
      </c>
      <c r="AC434" s="147">
        <f>IF(AND($I434="Si",L434=1),1,IF(AND($I434="Fisico",L434=1),1,IF(AND(L434=1,$I434="Electronico"),2,IF(L434=1,VLOOKUP($C434&amp;"|"&amp;$B434&amp;"|"&amp;$D434,Empresas!$C$6:$CC$92,$G434+6+1,0),0))))</f>
        <v>0</v>
      </c>
      <c r="AD434" s="147">
        <f>IF(AND($I434="Si",M434=1),1,IF(AND($I434="Fisico",M434=1),1,IF(AND(M434=1,$I434="Electronico"),2,IF(M434=1,VLOOKUP($C434&amp;"|"&amp;$B434&amp;"|"&amp;$D434,Empresas!$C$6:$CC$92,$G434+6+1,0),0))))</f>
        <v>0</v>
      </c>
      <c r="AE434" s="147">
        <f>IF(AND($I434="Si",N434=1),1,IF(AND($I434="Fisico",N434=1),1,IF(AND(N434=1,$I434="Electronico"),2,IF(N434=1,VLOOKUP($C434&amp;"|"&amp;$B434&amp;"|"&amp;$D434,Empresas!$C$6:$CC$92,$G434+6+1,0),0))))</f>
        <v>0</v>
      </c>
      <c r="AF434" s="147">
        <f>IF(AND($I434="Si",O434=1),1,IF(AND($I434="Fisico",O434=1),1,IF(AND(O434=1,$I434="Electronico"),2,IF(O434=1,VLOOKUP($C434&amp;"|"&amp;$B434&amp;"|"&amp;$D434,Empresas!$C$6:$CC$92,$G434+6+1,0),0))))</f>
        <v>0</v>
      </c>
      <c r="AG434" s="147">
        <f>IF(AND($I434="Si",P434=1),1,IF(AND($I434="Fisico",P434=1),1,IF(AND(P434=1,$I434="Electronico"),2,IF(P434=1,VLOOKUP($C434&amp;"|"&amp;$B434&amp;"|"&amp;$D434,Empresas!$C$6:$CC$92,$G434+6+1,0),0))))</f>
        <v>0</v>
      </c>
      <c r="AH434" s="147">
        <f>IF(AND($I434="Si",Q434=1),1,IF(AND($I434="Fisico",Q434=1),1,IF(AND(Q434=1,$I434="Electronico"),2,IF(Q434=1,VLOOKUP($C434&amp;"|"&amp;$B434&amp;"|"&amp;$D434,Empresas!$C$6:$CC$92,$G434+6+1,0),0))))</f>
        <v>0</v>
      </c>
      <c r="AI434" s="147">
        <f>IF(AND($I434="Si",R434=1),1,IF(AND($I434="Fisico",R434=1),1,IF(AND(R434=1,$I434="Electronico"),2,IF(R434=1,VLOOKUP($C434&amp;"|"&amp;$B434&amp;"|"&amp;$D434,Empresas!$C$6:$CC$92,$G434+6+1,0),0))))</f>
        <v>0</v>
      </c>
      <c r="AJ434" s="147">
        <f>IF(AND($I434="Si",S434=1),1,IF(AND($I434="Fisico",S434=1),1,IF(AND(S434=1,$I434="Electronico"),2,IF(S434=1,VLOOKUP($C434&amp;"|"&amp;$B434&amp;"|"&amp;$D434,Empresas!$C$6:$CC$92,$G434+6+1,0),0))))</f>
        <v>0</v>
      </c>
      <c r="AK434" s="147">
        <f>IF(AND($I434="Si",T434=1),1,IF(AND($I434="Fisico",T434=1),1,IF(AND(T434=1,$I434="Electronico"),2,IF(T434=1,VLOOKUP($C434&amp;"|"&amp;$B434&amp;"|"&amp;$D434,Empresas!$C$6:$CC$92,$G434+6+1,0),0))))</f>
        <v>0</v>
      </c>
      <c r="AL434" s="147">
        <f>IF(AND($I434="Si",U434=1),1,IF(AND($I434="Fisico",U434=1),1,IF(AND(U434=1,$I434="Electronico"),2,IF(U434=1,VLOOKUP($C434&amp;"|"&amp;$B434&amp;"|"&amp;$D434,Empresas!$C$6:$CC$92,$G434+6+1,0),0))))</f>
        <v>0</v>
      </c>
      <c r="AM434" s="149">
        <f t="shared" si="65"/>
        <v>0</v>
      </c>
      <c r="AN434" s="149">
        <f t="shared" si="66"/>
        <v>0</v>
      </c>
      <c r="AO434" s="152">
        <f t="shared" si="67"/>
        <v>0</v>
      </c>
    </row>
    <row r="435" spans="1:41" x14ac:dyDescent="0.25">
      <c r="A435" s="137" t="str">
        <f>VLOOKUP(D435,Empresas!$D$7:$F$91,3,0)</f>
        <v>Omar</v>
      </c>
      <c r="B435" s="138" t="str">
        <f>VLOOKUP(D435,Empresas!$D$7:$G$91,4,0)</f>
        <v>Marisol</v>
      </c>
      <c r="C435" s="138" t="s">
        <v>544</v>
      </c>
      <c r="D435" s="138" t="s">
        <v>15</v>
      </c>
      <c r="E435" s="138" t="str">
        <f>VLOOKUP(D435,Empresas!$D$7:$E$92,2,0)</f>
        <v>INFUSIONISTA</v>
      </c>
      <c r="F435" s="138" t="s">
        <v>170</v>
      </c>
      <c r="G435" s="139">
        <f t="shared" si="71"/>
        <v>43</v>
      </c>
      <c r="H435" s="139" t="str">
        <f>VLOOKUP(D435,Empresas!$D$6:$L$92,7,0)</f>
        <v>Mensual</v>
      </c>
      <c r="I435" s="138" t="str">
        <f>VLOOKUP(VLOOKUP(D435&amp;"|"&amp;B435,Empresas!$I$7:$CB$92,G435,0),Tablas!$A$3:$B$5,2,0)</f>
        <v>No aplica</v>
      </c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 t="str">
        <f>VLOOKUP(D435,Empresas!$D$7:$CF$91,81,0)</f>
        <v>A</v>
      </c>
      <c r="W435" s="78" t="str">
        <f>VLOOKUP(D435,Empresas!$D$7:$M$91,10,0)</f>
        <v>General</v>
      </c>
      <c r="X435" s="69" t="str">
        <f t="shared" si="63"/>
        <v>SI</v>
      </c>
      <c r="Y435" s="153" t="str">
        <f t="shared" si="64"/>
        <v>No aplica</v>
      </c>
      <c r="Z435" s="147">
        <f>IF(Y435="No aplica",0,IF(I435="no",0,IF(I435="No aplica",0,IF(I435="Si",1,IF(I435="Fisico",1,IF(I435="Electronico",2,VLOOKUP(C435&amp;"|"&amp;B435&amp;"|"&amp;D435,Empresas!$C$6:$CC$92,G435+6+1,0)))))))</f>
        <v>0</v>
      </c>
      <c r="AA435" s="147">
        <f>IF(AND($I435="Si",J435=1),1,IF(AND($I435="Fisico",J435=1),1,IF(AND(J435=1,$I435="Electronico"),2,IF(J435=1,VLOOKUP($C435&amp;"|"&amp;$B435&amp;"|"&amp;$D435,Empresas!$C$6:$CC$92,$G435+6+1,0),0))))</f>
        <v>0</v>
      </c>
      <c r="AB435" s="147">
        <f>IF(AND($I435="Si",K435=1),1,IF(AND($I435="Fisico",K435=1),1,IF(AND(K435=1,$I435="Electronico"),2,IF(K435=1,VLOOKUP($C435&amp;"|"&amp;$B435&amp;"|"&amp;$D435,Empresas!$C$6:$CC$92,$G435+6+1,0),0))))</f>
        <v>0</v>
      </c>
      <c r="AC435" s="147">
        <f>IF(AND($I435="Si",L435=1),1,IF(AND($I435="Fisico",L435=1),1,IF(AND(L435=1,$I435="Electronico"),2,IF(L435=1,VLOOKUP($C435&amp;"|"&amp;$B435&amp;"|"&amp;$D435,Empresas!$C$6:$CC$92,$G435+6+1,0),0))))</f>
        <v>0</v>
      </c>
      <c r="AD435" s="147">
        <f>IF(AND($I435="Si",M435=1),1,IF(AND($I435="Fisico",M435=1),1,IF(AND(M435=1,$I435="Electronico"),2,IF(M435=1,VLOOKUP($C435&amp;"|"&amp;$B435&amp;"|"&amp;$D435,Empresas!$C$6:$CC$92,$G435+6+1,0),0))))</f>
        <v>0</v>
      </c>
      <c r="AE435" s="147">
        <f>IF(AND($I435="Si",N435=1),1,IF(AND($I435="Fisico",N435=1),1,IF(AND(N435=1,$I435="Electronico"),2,IF(N435=1,VLOOKUP($C435&amp;"|"&amp;$B435&amp;"|"&amp;$D435,Empresas!$C$6:$CC$92,$G435+6+1,0),0))))</f>
        <v>0</v>
      </c>
      <c r="AF435" s="147">
        <f>IF(AND($I435="Si",O435=1),1,IF(AND($I435="Fisico",O435=1),1,IF(AND(O435=1,$I435="Electronico"),2,IF(O435=1,VLOOKUP($C435&amp;"|"&amp;$B435&amp;"|"&amp;$D435,Empresas!$C$6:$CC$92,$G435+6+1,0),0))))</f>
        <v>0</v>
      </c>
      <c r="AG435" s="147">
        <f>IF(AND($I435="Si",P435=1),1,IF(AND($I435="Fisico",P435=1),1,IF(AND(P435=1,$I435="Electronico"),2,IF(P435=1,VLOOKUP($C435&amp;"|"&amp;$B435&amp;"|"&amp;$D435,Empresas!$C$6:$CC$92,$G435+6+1,0),0))))</f>
        <v>0</v>
      </c>
      <c r="AH435" s="147">
        <f>IF(AND($I435="Si",Q435=1),1,IF(AND($I435="Fisico",Q435=1),1,IF(AND(Q435=1,$I435="Electronico"),2,IF(Q435=1,VLOOKUP($C435&amp;"|"&amp;$B435&amp;"|"&amp;$D435,Empresas!$C$6:$CC$92,$G435+6+1,0),0))))</f>
        <v>0</v>
      </c>
      <c r="AI435" s="147">
        <f>IF(AND($I435="Si",R435=1),1,IF(AND($I435="Fisico",R435=1),1,IF(AND(R435=1,$I435="Electronico"),2,IF(R435=1,VLOOKUP($C435&amp;"|"&amp;$B435&amp;"|"&amp;$D435,Empresas!$C$6:$CC$92,$G435+6+1,0),0))))</f>
        <v>0</v>
      </c>
      <c r="AJ435" s="147">
        <f>IF(AND($I435="Si",S435=1),1,IF(AND($I435="Fisico",S435=1),1,IF(AND(S435=1,$I435="Electronico"),2,IF(S435=1,VLOOKUP($C435&amp;"|"&amp;$B435&amp;"|"&amp;$D435,Empresas!$C$6:$CC$92,$G435+6+1,0),0))))</f>
        <v>0</v>
      </c>
      <c r="AK435" s="147">
        <f>IF(AND($I435="Si",T435=1),1,IF(AND($I435="Fisico",T435=1),1,IF(AND(T435=1,$I435="Electronico"),2,IF(T435=1,VLOOKUP($C435&amp;"|"&amp;$B435&amp;"|"&amp;$D435,Empresas!$C$6:$CC$92,$G435+6+1,0),0))))</f>
        <v>0</v>
      </c>
      <c r="AL435" s="147">
        <f>IF(AND($I435="Si",U435=1),1,IF(AND($I435="Fisico",U435=1),1,IF(AND(U435=1,$I435="Electronico"),2,IF(U435=1,VLOOKUP($C435&amp;"|"&amp;$B435&amp;"|"&amp;$D435,Empresas!$C$6:$CC$92,$G435+6+1,0),0))))</f>
        <v>0</v>
      </c>
      <c r="AM435" s="149">
        <f t="shared" si="65"/>
        <v>0</v>
      </c>
      <c r="AN435" s="149">
        <f t="shared" si="66"/>
        <v>0</v>
      </c>
      <c r="AO435" s="152">
        <f t="shared" si="67"/>
        <v>0</v>
      </c>
    </row>
    <row r="436" spans="1:41" x14ac:dyDescent="0.25">
      <c r="A436" s="137" t="str">
        <f>VLOOKUP(D436,Empresas!$D$7:$F$91,3,0)</f>
        <v>Omar</v>
      </c>
      <c r="B436" s="138" t="str">
        <f>VLOOKUP(D436,Empresas!$D$7:$G$91,4,0)</f>
        <v>Marisol</v>
      </c>
      <c r="C436" s="138" t="s">
        <v>544</v>
      </c>
      <c r="D436" s="138" t="s">
        <v>15</v>
      </c>
      <c r="E436" s="138" t="str">
        <f>VLOOKUP(D436,Empresas!$D$7:$E$92,2,0)</f>
        <v>INFUSIONISTA</v>
      </c>
      <c r="F436" s="138" t="s">
        <v>171</v>
      </c>
      <c r="G436" s="139">
        <f t="shared" si="71"/>
        <v>46</v>
      </c>
      <c r="H436" s="139" t="str">
        <f>VLOOKUP(D436,Empresas!$D$6:$L$92,7,0)</f>
        <v>Mensual</v>
      </c>
      <c r="I436" s="138" t="str">
        <f>VLOOKUP(VLOOKUP(D436&amp;"|"&amp;B436,Empresas!$I$7:$CB$92,G436,0),Tablas!$A$3:$B$5,2,0)</f>
        <v>No aplica</v>
      </c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 t="str">
        <f>VLOOKUP(D436,Empresas!$D$7:$CF$91,81,0)</f>
        <v>A</v>
      </c>
      <c r="W436" s="78" t="str">
        <f>VLOOKUP(D436,Empresas!$D$7:$M$91,10,0)</f>
        <v>General</v>
      </c>
      <c r="X436" s="69" t="str">
        <f t="shared" si="63"/>
        <v>SI</v>
      </c>
      <c r="Y436" s="153" t="str">
        <f t="shared" si="64"/>
        <v>No aplica</v>
      </c>
      <c r="Z436" s="147">
        <f>IF(Y436="No aplica",0,IF(I436="no",0,IF(I436="No aplica",0,IF(I436="Si",1,IF(I436="Fisico",1,IF(I436="Electronico",2,VLOOKUP(C436&amp;"|"&amp;B436&amp;"|"&amp;D436,Empresas!$C$6:$CC$92,G436+6+1,0)))))))</f>
        <v>0</v>
      </c>
      <c r="AA436" s="147">
        <f>IF(AND($I436="Si",J436=1),1,IF(AND($I436="Fisico",J436=1),1,IF(AND(J436=1,$I436="Electronico"),2,IF(J436=1,VLOOKUP($C436&amp;"|"&amp;$B436&amp;"|"&amp;$D436,Empresas!$C$6:$CC$92,$G436+6+1,0),0))))</f>
        <v>0</v>
      </c>
      <c r="AB436" s="147">
        <f>IF(AND($I436="Si",K436=1),1,IF(AND($I436="Fisico",K436=1),1,IF(AND(K436=1,$I436="Electronico"),2,IF(K436=1,VLOOKUP($C436&amp;"|"&amp;$B436&amp;"|"&amp;$D436,Empresas!$C$6:$CC$92,$G436+6+1,0),0))))</f>
        <v>0</v>
      </c>
      <c r="AC436" s="147">
        <f>IF(AND($I436="Si",L436=1),1,IF(AND($I436="Fisico",L436=1),1,IF(AND(L436=1,$I436="Electronico"),2,IF(L436=1,VLOOKUP($C436&amp;"|"&amp;$B436&amp;"|"&amp;$D436,Empresas!$C$6:$CC$92,$G436+6+1,0),0))))</f>
        <v>0</v>
      </c>
      <c r="AD436" s="147">
        <f>IF(AND($I436="Si",M436=1),1,IF(AND($I436="Fisico",M436=1),1,IF(AND(M436=1,$I436="Electronico"),2,IF(M436=1,VLOOKUP($C436&amp;"|"&amp;$B436&amp;"|"&amp;$D436,Empresas!$C$6:$CC$92,$G436+6+1,0),0))))</f>
        <v>0</v>
      </c>
      <c r="AE436" s="147">
        <f>IF(AND($I436="Si",N436=1),1,IF(AND($I436="Fisico",N436=1),1,IF(AND(N436=1,$I436="Electronico"),2,IF(N436=1,VLOOKUP($C436&amp;"|"&amp;$B436&amp;"|"&amp;$D436,Empresas!$C$6:$CC$92,$G436+6+1,0),0))))</f>
        <v>0</v>
      </c>
      <c r="AF436" s="147">
        <f>IF(AND($I436="Si",O436=1),1,IF(AND($I436="Fisico",O436=1),1,IF(AND(O436=1,$I436="Electronico"),2,IF(O436=1,VLOOKUP($C436&amp;"|"&amp;$B436&amp;"|"&amp;$D436,Empresas!$C$6:$CC$92,$G436+6+1,0),0))))</f>
        <v>0</v>
      </c>
      <c r="AG436" s="147">
        <f>IF(AND($I436="Si",P436=1),1,IF(AND($I436="Fisico",P436=1),1,IF(AND(P436=1,$I436="Electronico"),2,IF(P436=1,VLOOKUP($C436&amp;"|"&amp;$B436&amp;"|"&amp;$D436,Empresas!$C$6:$CC$92,$G436+6+1,0),0))))</f>
        <v>0</v>
      </c>
      <c r="AH436" s="147">
        <f>IF(AND($I436="Si",Q436=1),1,IF(AND($I436="Fisico",Q436=1),1,IF(AND(Q436=1,$I436="Electronico"),2,IF(Q436=1,VLOOKUP($C436&amp;"|"&amp;$B436&amp;"|"&amp;$D436,Empresas!$C$6:$CC$92,$G436+6+1,0),0))))</f>
        <v>0</v>
      </c>
      <c r="AI436" s="147">
        <f>IF(AND($I436="Si",R436=1),1,IF(AND($I436="Fisico",R436=1),1,IF(AND(R436=1,$I436="Electronico"),2,IF(R436=1,VLOOKUP($C436&amp;"|"&amp;$B436&amp;"|"&amp;$D436,Empresas!$C$6:$CC$92,$G436+6+1,0),0))))</f>
        <v>0</v>
      </c>
      <c r="AJ436" s="147">
        <f>IF(AND($I436="Si",S436=1),1,IF(AND($I436="Fisico",S436=1),1,IF(AND(S436=1,$I436="Electronico"),2,IF(S436=1,VLOOKUP($C436&amp;"|"&amp;$B436&amp;"|"&amp;$D436,Empresas!$C$6:$CC$92,$G436+6+1,0),0))))</f>
        <v>0</v>
      </c>
      <c r="AK436" s="147">
        <f>IF(AND($I436="Si",T436=1),1,IF(AND($I436="Fisico",T436=1),1,IF(AND(T436=1,$I436="Electronico"),2,IF(T436=1,VLOOKUP($C436&amp;"|"&amp;$B436&amp;"|"&amp;$D436,Empresas!$C$6:$CC$92,$G436+6+1,0),0))))</f>
        <v>0</v>
      </c>
      <c r="AL436" s="147">
        <f>IF(AND($I436="Si",U436=1),1,IF(AND($I436="Fisico",U436=1),1,IF(AND(U436=1,$I436="Electronico"),2,IF(U436=1,VLOOKUP($C436&amp;"|"&amp;$B436&amp;"|"&amp;$D436,Empresas!$C$6:$CC$92,$G436+6+1,0),0))))</f>
        <v>0</v>
      </c>
      <c r="AM436" s="149">
        <f t="shared" si="65"/>
        <v>0</v>
      </c>
      <c r="AN436" s="149">
        <f t="shared" si="66"/>
        <v>0</v>
      </c>
      <c r="AO436" s="152">
        <f t="shared" si="67"/>
        <v>0</v>
      </c>
    </row>
    <row r="437" spans="1:41" x14ac:dyDescent="0.25">
      <c r="A437" s="140" t="str">
        <f>VLOOKUP(D437,Empresas!$D$7:$F$91,3,0)</f>
        <v>Omar</v>
      </c>
      <c r="B437" s="141" t="str">
        <f>VLOOKUP(D437,Empresas!$D$7:$G$91,4,0)</f>
        <v>Marisol</v>
      </c>
      <c r="C437" s="141" t="s">
        <v>544</v>
      </c>
      <c r="D437" s="141" t="s">
        <v>15</v>
      </c>
      <c r="E437" s="141" t="str">
        <f>VLOOKUP(D437,Empresas!$D$7:$E$92,2,0)</f>
        <v>INFUSIONISTA</v>
      </c>
      <c r="F437" s="141" t="s">
        <v>172</v>
      </c>
      <c r="G437" s="142">
        <f>+Empresas!$BF$2</f>
        <v>50</v>
      </c>
      <c r="H437" s="142" t="str">
        <f>VLOOKUP(D437,Empresas!$D$6:$L$92,7,0)</f>
        <v>Mensual</v>
      </c>
      <c r="I437" s="141" t="str">
        <f>VLOOKUP(VLOOKUP(D437&amp;"|"&amp;B437,Empresas!$I$7:$CB$92,G437,0),Tablas!$A$8:$B$10,2,0)</f>
        <v>Electronico</v>
      </c>
      <c r="J437" s="78">
        <v>1</v>
      </c>
      <c r="K437" s="78">
        <v>1</v>
      </c>
      <c r="L437" s="78">
        <v>1</v>
      </c>
      <c r="M437" s="78">
        <v>1</v>
      </c>
      <c r="N437" s="78">
        <v>1</v>
      </c>
      <c r="O437" s="78">
        <v>1</v>
      </c>
      <c r="P437" s="78">
        <v>1</v>
      </c>
      <c r="Q437" s="78">
        <v>2</v>
      </c>
      <c r="R437" s="78"/>
      <c r="S437" s="78"/>
      <c r="T437" s="78"/>
      <c r="U437" s="78"/>
      <c r="V437" s="78" t="str">
        <f>VLOOKUP(D437,Empresas!$D$7:$CF$91,81,0)</f>
        <v>A</v>
      </c>
      <c r="W437" s="78" t="str">
        <f>VLOOKUP(D437,Empresas!$D$7:$M$91,10,0)</f>
        <v>General</v>
      </c>
      <c r="X437" s="69" t="str">
        <f t="shared" si="63"/>
        <v>SI</v>
      </c>
      <c r="Y437" s="153" t="str">
        <f t="shared" si="64"/>
        <v>Si aplica</v>
      </c>
      <c r="Z437" s="147">
        <f>IF(Y437="No aplica",0,IF(I437="no",0,IF(I437="No aplica",0,IF(I437="Si",1,IF(I437="Fisico",1,IF(I437="Electronico",2,VLOOKUP(C437&amp;"|"&amp;B437&amp;"|"&amp;D437,Empresas!$C$6:$CC$92,G437+6+1,0)))))))</f>
        <v>2</v>
      </c>
      <c r="AA437" s="147">
        <f>IF(AND($I437="Si",J437=1),1,IF(AND($I437="Fisico",J437=1),1,IF(AND(J437=1,$I437="Electronico"),2,IF(J437=1,VLOOKUP($C437&amp;"|"&amp;$B437&amp;"|"&amp;$D437,Empresas!$C$6:$CC$92,$G437+6+1,0),0))))</f>
        <v>2</v>
      </c>
      <c r="AB437" s="147">
        <f>IF(AND($I437="Si",K437=1),1,IF(AND($I437="Fisico",K437=1),1,IF(AND(K437=1,$I437="Electronico"),2,IF(K437=1,VLOOKUP($C437&amp;"|"&amp;$B437&amp;"|"&amp;$D437,Empresas!$C$6:$CC$92,$G437+6+1,0),0))))</f>
        <v>2</v>
      </c>
      <c r="AC437" s="147">
        <f>IF(AND($I437="Si",L437=1),1,IF(AND($I437="Fisico",L437=1),1,IF(AND(L437=1,$I437="Electronico"),2,IF(L437=1,VLOOKUP($C437&amp;"|"&amp;$B437&amp;"|"&amp;$D437,Empresas!$C$6:$CC$92,$G437+6+1,0),0))))</f>
        <v>2</v>
      </c>
      <c r="AD437" s="147">
        <f>IF(AND($I437="Si",M437=1),1,IF(AND($I437="Fisico",M437=1),1,IF(AND(M437=1,$I437="Electronico"),2,IF(M437=1,VLOOKUP($C437&amp;"|"&amp;$B437&amp;"|"&amp;$D437,Empresas!$C$6:$CC$92,$G437+6+1,0),0))))</f>
        <v>2</v>
      </c>
      <c r="AE437" s="147">
        <f>IF(AND($I437="Si",N437=1),1,IF(AND($I437="Fisico",N437=1),1,IF(AND(N437=1,$I437="Electronico"),2,IF(N437=1,VLOOKUP($C437&amp;"|"&amp;$B437&amp;"|"&amp;$D437,Empresas!$C$6:$CC$92,$G437+6+1,0),0))))</f>
        <v>2</v>
      </c>
      <c r="AF437" s="147">
        <f>IF(AND($I437="Si",O437=1),1,IF(AND($I437="Fisico",O437=1),1,IF(AND(O437=1,$I437="Electronico"),2,IF(O437=1,VLOOKUP($C437&amp;"|"&amp;$B437&amp;"|"&amp;$D437,Empresas!$C$6:$CC$92,$G437+6+1,0),0))))</f>
        <v>2</v>
      </c>
      <c r="AG437" s="147">
        <f>IF(AND($I437="Si",P437=1),1,IF(AND($I437="Fisico",P437=1),1,IF(AND(P437=1,$I437="Electronico"),2,IF(P437=1,VLOOKUP($C437&amp;"|"&amp;$B437&amp;"|"&amp;$D437,Empresas!$C$6:$CC$92,$G437+6+1,0),0))))</f>
        <v>2</v>
      </c>
      <c r="AH437" s="147">
        <f>IF(AND($I437="Si",Q437=1),1,IF(AND($I437="Fisico",Q437=1),1,IF(AND(Q437=1,$I437="Electronico"),2,IF(Q437=1,VLOOKUP($C437&amp;"|"&amp;$B437&amp;"|"&amp;$D437,Empresas!$C$6:$CC$92,$G437+6+1,0),0))))</f>
        <v>0</v>
      </c>
      <c r="AI437" s="147">
        <f>IF(AND($I437="Si",R437=1),1,IF(AND($I437="Fisico",R437=1),1,IF(AND(R437=1,$I437="Electronico"),2,IF(R437=1,VLOOKUP($C437&amp;"|"&amp;$B437&amp;"|"&amp;$D437,Empresas!$C$6:$CC$92,$G437+6+1,0),0))))</f>
        <v>0</v>
      </c>
      <c r="AJ437" s="147">
        <f>IF(AND($I437="Si",S437=1),1,IF(AND($I437="Fisico",S437=1),1,IF(AND(S437=1,$I437="Electronico"),2,IF(S437=1,VLOOKUP($C437&amp;"|"&amp;$B437&amp;"|"&amp;$D437,Empresas!$C$6:$CC$92,$G437+6+1,0),0))))</f>
        <v>0</v>
      </c>
      <c r="AK437" s="147">
        <f>IF(AND($I437="Si",T437=1),1,IF(AND($I437="Fisico",T437=1),1,IF(AND(T437=1,$I437="Electronico"),2,IF(T437=1,VLOOKUP($C437&amp;"|"&amp;$B437&amp;"|"&amp;$D437,Empresas!$C$6:$CC$92,$G437+6+1,0),0))))</f>
        <v>0</v>
      </c>
      <c r="AL437" s="147">
        <f>IF(AND($I437="Si",U437=1),1,IF(AND($I437="Fisico",U437=1),1,IF(AND(U437=1,$I437="Electronico"),2,IF(U437=1,VLOOKUP($C437&amp;"|"&amp;$B437&amp;"|"&amp;$D437,Empresas!$C$6:$CC$92,$G437+6+1,0),0))))</f>
        <v>0</v>
      </c>
      <c r="AM437" s="149">
        <f t="shared" si="65"/>
        <v>14</v>
      </c>
      <c r="AN437" s="149">
        <f t="shared" si="66"/>
        <v>16</v>
      </c>
      <c r="AO437" s="152">
        <f t="shared" si="67"/>
        <v>0.875</v>
      </c>
    </row>
    <row r="438" spans="1:41" x14ac:dyDescent="0.25">
      <c r="A438" s="140" t="str">
        <f>VLOOKUP(D438,Empresas!$D$7:$F$91,3,0)</f>
        <v>Omar</v>
      </c>
      <c r="B438" s="141" t="str">
        <f>VLOOKUP(D438,Empresas!$D$7:$G$91,4,0)</f>
        <v>Marisol</v>
      </c>
      <c r="C438" s="141" t="s">
        <v>544</v>
      </c>
      <c r="D438" s="141" t="s">
        <v>15</v>
      </c>
      <c r="E438" s="141" t="str">
        <f>VLOOKUP(D438,Empresas!$D$7:$E$92,2,0)</f>
        <v>INFUSIONISTA</v>
      </c>
      <c r="F438" s="141" t="s">
        <v>173</v>
      </c>
      <c r="G438" s="142">
        <f>+G437+1</f>
        <v>51</v>
      </c>
      <c r="H438" s="142" t="str">
        <f>VLOOKUP(D438,Empresas!$D$6:$L$92,7,0)</f>
        <v>Mensual</v>
      </c>
      <c r="I438" s="141" t="str">
        <f>VLOOKUP(VLOOKUP(D438&amp;"|"&amp;B438,Empresas!$I$7:$CB$92,G438,0),Tablas!$A$8:$B$10,2,0)</f>
        <v>Electronico</v>
      </c>
      <c r="J438" s="78">
        <v>1</v>
      </c>
      <c r="K438" s="78">
        <v>1</v>
      </c>
      <c r="L438" s="78">
        <v>1</v>
      </c>
      <c r="M438" s="78">
        <v>1</v>
      </c>
      <c r="N438" s="78">
        <v>1</v>
      </c>
      <c r="O438" s="78">
        <v>1</v>
      </c>
      <c r="P438" s="78">
        <v>1</v>
      </c>
      <c r="Q438" s="78">
        <v>2</v>
      </c>
      <c r="R438" s="78"/>
      <c r="S438" s="78"/>
      <c r="T438" s="78"/>
      <c r="U438" s="78"/>
      <c r="V438" s="78" t="str">
        <f>VLOOKUP(D438,Empresas!$D$7:$CF$91,81,0)</f>
        <v>A</v>
      </c>
      <c r="W438" s="78" t="str">
        <f>VLOOKUP(D438,Empresas!$D$7:$M$91,10,0)</f>
        <v>General</v>
      </c>
      <c r="X438" s="69" t="str">
        <f t="shared" si="63"/>
        <v>SI</v>
      </c>
      <c r="Y438" s="153" t="str">
        <f t="shared" si="64"/>
        <v>Si aplica</v>
      </c>
      <c r="Z438" s="147">
        <f>IF(Y438="No aplica",0,IF(I438="no",0,IF(I438="No aplica",0,IF(I438="Si",1,IF(I438="Fisico",1,IF(I438="Electronico",2,VLOOKUP(C438&amp;"|"&amp;B438&amp;"|"&amp;D438,Empresas!$C$6:$CC$92,G438+6+1,0)))))))</f>
        <v>2</v>
      </c>
      <c r="AA438" s="147">
        <f>IF(AND($I438="Si",J438=1),1,IF(AND($I438="Fisico",J438=1),1,IF(AND(J438=1,$I438="Electronico"),2,IF(J438=1,VLOOKUP($C438&amp;"|"&amp;$B438&amp;"|"&amp;$D438,Empresas!$C$6:$CC$92,$G438+6+1,0),0))))</f>
        <v>2</v>
      </c>
      <c r="AB438" s="147">
        <f>IF(AND($I438="Si",K438=1),1,IF(AND($I438="Fisico",K438=1),1,IF(AND(K438=1,$I438="Electronico"),2,IF(K438=1,VLOOKUP($C438&amp;"|"&amp;$B438&amp;"|"&amp;$D438,Empresas!$C$6:$CC$92,$G438+6+1,0),0))))</f>
        <v>2</v>
      </c>
      <c r="AC438" s="147">
        <f>IF(AND($I438="Si",L438=1),1,IF(AND($I438="Fisico",L438=1),1,IF(AND(L438=1,$I438="Electronico"),2,IF(L438=1,VLOOKUP($C438&amp;"|"&amp;$B438&amp;"|"&amp;$D438,Empresas!$C$6:$CC$92,$G438+6+1,0),0))))</f>
        <v>2</v>
      </c>
      <c r="AD438" s="147">
        <f>IF(AND($I438="Si",M438=1),1,IF(AND($I438="Fisico",M438=1),1,IF(AND(M438=1,$I438="Electronico"),2,IF(M438=1,VLOOKUP($C438&amp;"|"&amp;$B438&amp;"|"&amp;$D438,Empresas!$C$6:$CC$92,$G438+6+1,0),0))))</f>
        <v>2</v>
      </c>
      <c r="AE438" s="147">
        <f>IF(AND($I438="Si",N438=1),1,IF(AND($I438="Fisico",N438=1),1,IF(AND(N438=1,$I438="Electronico"),2,IF(N438=1,VLOOKUP($C438&amp;"|"&amp;$B438&amp;"|"&amp;$D438,Empresas!$C$6:$CC$92,$G438+6+1,0),0))))</f>
        <v>2</v>
      </c>
      <c r="AF438" s="147">
        <f>IF(AND($I438="Si",O438=1),1,IF(AND($I438="Fisico",O438=1),1,IF(AND(O438=1,$I438="Electronico"),2,IF(O438=1,VLOOKUP($C438&amp;"|"&amp;$B438&amp;"|"&amp;$D438,Empresas!$C$6:$CC$92,$G438+6+1,0),0))))</f>
        <v>2</v>
      </c>
      <c r="AG438" s="147">
        <f>IF(AND($I438="Si",P438=1),1,IF(AND($I438="Fisico",P438=1),1,IF(AND(P438=1,$I438="Electronico"),2,IF(P438=1,VLOOKUP($C438&amp;"|"&amp;$B438&amp;"|"&amp;$D438,Empresas!$C$6:$CC$92,$G438+6+1,0),0))))</f>
        <v>2</v>
      </c>
      <c r="AH438" s="147">
        <f>IF(AND($I438="Si",Q438=1),1,IF(AND($I438="Fisico",Q438=1),1,IF(AND(Q438=1,$I438="Electronico"),2,IF(Q438=1,VLOOKUP($C438&amp;"|"&amp;$B438&amp;"|"&amp;$D438,Empresas!$C$6:$CC$92,$G438+6+1,0),0))))</f>
        <v>0</v>
      </c>
      <c r="AI438" s="147">
        <f>IF(AND($I438="Si",R438=1),1,IF(AND($I438="Fisico",R438=1),1,IF(AND(R438=1,$I438="Electronico"),2,IF(R438=1,VLOOKUP($C438&amp;"|"&amp;$B438&amp;"|"&amp;$D438,Empresas!$C$6:$CC$92,$G438+6+1,0),0))))</f>
        <v>0</v>
      </c>
      <c r="AJ438" s="147">
        <f>IF(AND($I438="Si",S438=1),1,IF(AND($I438="Fisico",S438=1),1,IF(AND(S438=1,$I438="Electronico"),2,IF(S438=1,VLOOKUP($C438&amp;"|"&amp;$B438&amp;"|"&amp;$D438,Empresas!$C$6:$CC$92,$G438+6+1,0),0))))</f>
        <v>0</v>
      </c>
      <c r="AK438" s="147">
        <f>IF(AND($I438="Si",T438=1),1,IF(AND($I438="Fisico",T438=1),1,IF(AND(T438=1,$I438="Electronico"),2,IF(T438=1,VLOOKUP($C438&amp;"|"&amp;$B438&amp;"|"&amp;$D438,Empresas!$C$6:$CC$92,$G438+6+1,0),0))))</f>
        <v>0</v>
      </c>
      <c r="AL438" s="147">
        <f>IF(AND($I438="Si",U438=1),1,IF(AND($I438="Fisico",U438=1),1,IF(AND(U438=1,$I438="Electronico"),2,IF(U438=1,VLOOKUP($C438&amp;"|"&amp;$B438&amp;"|"&amp;$D438,Empresas!$C$6:$CC$92,$G438+6+1,0),0))))</f>
        <v>0</v>
      </c>
      <c r="AM438" s="149">
        <f t="shared" si="65"/>
        <v>14</v>
      </c>
      <c r="AN438" s="149">
        <f t="shared" si="66"/>
        <v>16</v>
      </c>
      <c r="AO438" s="152">
        <f t="shared" si="67"/>
        <v>0.875</v>
      </c>
    </row>
    <row r="439" spans="1:41" x14ac:dyDescent="0.25">
      <c r="A439" s="140" t="str">
        <f>VLOOKUP(D439,Empresas!$D$7:$F$91,3,0)</f>
        <v>Omar</v>
      </c>
      <c r="B439" s="141" t="str">
        <f>VLOOKUP(D439,Empresas!$D$7:$G$91,4,0)</f>
        <v>Marisol</v>
      </c>
      <c r="C439" s="141" t="s">
        <v>544</v>
      </c>
      <c r="D439" s="141" t="s">
        <v>15</v>
      </c>
      <c r="E439" s="141" t="str">
        <f>VLOOKUP(D439,Empresas!$D$7:$E$92,2,0)</f>
        <v>INFUSIONISTA</v>
      </c>
      <c r="F439" s="141" t="s">
        <v>174</v>
      </c>
      <c r="G439" s="142">
        <f t="shared" ref="G439:G447" si="72">+G438+1</f>
        <v>52</v>
      </c>
      <c r="H439" s="142" t="str">
        <f>VLOOKUP(D439,Empresas!$D$6:$L$92,7,0)</f>
        <v>Mensual</v>
      </c>
      <c r="I439" s="141" t="str">
        <f>VLOOKUP(VLOOKUP(D439&amp;"|"&amp;B439,Empresas!$I$7:$CB$92,G439,0),Tablas!$A$8:$B$10,2,0)</f>
        <v>Fisico</v>
      </c>
      <c r="J439" s="78">
        <v>2</v>
      </c>
      <c r="K439" s="78">
        <v>2</v>
      </c>
      <c r="L439" s="78">
        <v>2</v>
      </c>
      <c r="M439" s="78">
        <v>2</v>
      </c>
      <c r="N439" s="78">
        <v>2</v>
      </c>
      <c r="O439" s="78">
        <v>2</v>
      </c>
      <c r="P439" s="78">
        <v>2</v>
      </c>
      <c r="Q439" s="78">
        <v>2</v>
      </c>
      <c r="R439" s="78"/>
      <c r="S439" s="78"/>
      <c r="T439" s="78"/>
      <c r="U439" s="78"/>
      <c r="V439" s="78" t="str">
        <f>VLOOKUP(D439,Empresas!$D$7:$CF$91,81,0)</f>
        <v>A</v>
      </c>
      <c r="W439" s="78" t="str">
        <f>VLOOKUP(D439,Empresas!$D$7:$M$91,10,0)</f>
        <v>General</v>
      </c>
      <c r="X439" s="69" t="str">
        <f t="shared" si="63"/>
        <v>SI</v>
      </c>
      <c r="Y439" s="153" t="str">
        <f t="shared" si="64"/>
        <v>Si aplica</v>
      </c>
      <c r="Z439" s="147">
        <f>IF(Y439="No aplica",0,IF(I439="no",0,IF(I439="No aplica",0,IF(I439="Si",1,IF(I439="Fisico",1,IF(I439="Electronico",2,VLOOKUP(C439&amp;"|"&amp;B439&amp;"|"&amp;D439,Empresas!$C$6:$CC$92,G439+6+1,0)))))))</f>
        <v>1</v>
      </c>
      <c r="AA439" s="147">
        <f>IF(AND($I439="Si",J439=1),1,IF(AND($I439="Fisico",J439=1),1,IF(AND(J439=1,$I439="Electronico"),2,IF(J439=1,VLOOKUP($C439&amp;"|"&amp;$B439&amp;"|"&amp;$D439,Empresas!$C$6:$CC$92,$G439+6+1,0),0))))</f>
        <v>0</v>
      </c>
      <c r="AB439" s="147">
        <f>IF(AND($I439="Si",K439=1),1,IF(AND($I439="Fisico",K439=1),1,IF(AND(K439=1,$I439="Electronico"),2,IF(K439=1,VLOOKUP($C439&amp;"|"&amp;$B439&amp;"|"&amp;$D439,Empresas!$C$6:$CC$92,$G439+6+1,0),0))))</f>
        <v>0</v>
      </c>
      <c r="AC439" s="147">
        <f>IF(AND($I439="Si",L439=1),1,IF(AND($I439="Fisico",L439=1),1,IF(AND(L439=1,$I439="Electronico"),2,IF(L439=1,VLOOKUP($C439&amp;"|"&amp;$B439&amp;"|"&amp;$D439,Empresas!$C$6:$CC$92,$G439+6+1,0),0))))</f>
        <v>0</v>
      </c>
      <c r="AD439" s="147">
        <f>IF(AND($I439="Si",M439=1),1,IF(AND($I439="Fisico",M439=1),1,IF(AND(M439=1,$I439="Electronico"),2,IF(M439=1,VLOOKUP($C439&amp;"|"&amp;$B439&amp;"|"&amp;$D439,Empresas!$C$6:$CC$92,$G439+6+1,0),0))))</f>
        <v>0</v>
      </c>
      <c r="AE439" s="147">
        <f>IF(AND($I439="Si",N439=1),1,IF(AND($I439="Fisico",N439=1),1,IF(AND(N439=1,$I439="Electronico"),2,IF(N439=1,VLOOKUP($C439&amp;"|"&amp;$B439&amp;"|"&amp;$D439,Empresas!$C$6:$CC$92,$G439+6+1,0),0))))</f>
        <v>0</v>
      </c>
      <c r="AF439" s="147">
        <f>IF(AND($I439="Si",O439=1),1,IF(AND($I439="Fisico",O439=1),1,IF(AND(O439=1,$I439="Electronico"),2,IF(O439=1,VLOOKUP($C439&amp;"|"&amp;$B439&amp;"|"&amp;$D439,Empresas!$C$6:$CC$92,$G439+6+1,0),0))))</f>
        <v>0</v>
      </c>
      <c r="AG439" s="147">
        <f>IF(AND($I439="Si",P439=1),1,IF(AND($I439="Fisico",P439=1),1,IF(AND(P439=1,$I439="Electronico"),2,IF(P439=1,VLOOKUP($C439&amp;"|"&amp;$B439&amp;"|"&amp;$D439,Empresas!$C$6:$CC$92,$G439+6+1,0),0))))</f>
        <v>0</v>
      </c>
      <c r="AH439" s="147">
        <f>IF(AND($I439="Si",Q439=1),1,IF(AND($I439="Fisico",Q439=1),1,IF(AND(Q439=1,$I439="Electronico"),2,IF(Q439=1,VLOOKUP($C439&amp;"|"&amp;$B439&amp;"|"&amp;$D439,Empresas!$C$6:$CC$92,$G439+6+1,0),0))))</f>
        <v>0</v>
      </c>
      <c r="AI439" s="147">
        <f>IF(AND($I439="Si",R439=1),1,IF(AND($I439="Fisico",R439=1),1,IF(AND(R439=1,$I439="Electronico"),2,IF(R439=1,VLOOKUP($C439&amp;"|"&amp;$B439&amp;"|"&amp;$D439,Empresas!$C$6:$CC$92,$G439+6+1,0),0))))</f>
        <v>0</v>
      </c>
      <c r="AJ439" s="147">
        <f>IF(AND($I439="Si",S439=1),1,IF(AND($I439="Fisico",S439=1),1,IF(AND(S439=1,$I439="Electronico"),2,IF(S439=1,VLOOKUP($C439&amp;"|"&amp;$B439&amp;"|"&amp;$D439,Empresas!$C$6:$CC$92,$G439+6+1,0),0))))</f>
        <v>0</v>
      </c>
      <c r="AK439" s="147">
        <f>IF(AND($I439="Si",T439=1),1,IF(AND($I439="Fisico",T439=1),1,IF(AND(T439=1,$I439="Electronico"),2,IF(T439=1,VLOOKUP($C439&amp;"|"&amp;$B439&amp;"|"&amp;$D439,Empresas!$C$6:$CC$92,$G439+6+1,0),0))))</f>
        <v>0</v>
      </c>
      <c r="AL439" s="147">
        <f>IF(AND($I439="Si",U439=1),1,IF(AND($I439="Fisico",U439=1),1,IF(AND(U439=1,$I439="Electronico"),2,IF(U439=1,VLOOKUP($C439&amp;"|"&amp;$B439&amp;"|"&amp;$D439,Empresas!$C$6:$CC$92,$G439+6+1,0),0))))</f>
        <v>0</v>
      </c>
      <c r="AM439" s="149">
        <f t="shared" si="65"/>
        <v>0</v>
      </c>
      <c r="AN439" s="149">
        <f t="shared" si="66"/>
        <v>8</v>
      </c>
      <c r="AO439" s="152">
        <f t="shared" si="67"/>
        <v>0</v>
      </c>
    </row>
    <row r="440" spans="1:41" x14ac:dyDescent="0.25">
      <c r="A440" s="140" t="str">
        <f>VLOOKUP(D440,Empresas!$D$7:$F$91,3,0)</f>
        <v>Omar</v>
      </c>
      <c r="B440" s="141" t="str">
        <f>VLOOKUP(D440,Empresas!$D$7:$G$91,4,0)</f>
        <v>Marisol</v>
      </c>
      <c r="C440" s="141" t="s">
        <v>544</v>
      </c>
      <c r="D440" s="141" t="s">
        <v>15</v>
      </c>
      <c r="E440" s="141" t="str">
        <f>VLOOKUP(D440,Empresas!$D$7:$E$92,2,0)</f>
        <v>INFUSIONISTA</v>
      </c>
      <c r="F440" s="141" t="s">
        <v>175</v>
      </c>
      <c r="G440" s="142">
        <f t="shared" si="72"/>
        <v>53</v>
      </c>
      <c r="H440" s="142" t="str">
        <f>VLOOKUP(D440,Empresas!$D$6:$L$92,7,0)</f>
        <v>Mensual</v>
      </c>
      <c r="I440" s="141" t="str">
        <f>VLOOKUP(VLOOKUP(D440&amp;"|"&amp;B440,Empresas!$I$7:$CB$92,G440,0),Tablas!$A$8:$B$10,2,0)</f>
        <v>No aplica</v>
      </c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 t="str">
        <f>VLOOKUP(D440,Empresas!$D$7:$CF$91,81,0)</f>
        <v>A</v>
      </c>
      <c r="W440" s="78" t="str">
        <f>VLOOKUP(D440,Empresas!$D$7:$M$91,10,0)</f>
        <v>General</v>
      </c>
      <c r="X440" s="69" t="str">
        <f t="shared" si="63"/>
        <v>SI</v>
      </c>
      <c r="Y440" s="153" t="str">
        <f t="shared" si="64"/>
        <v>No aplica</v>
      </c>
      <c r="Z440" s="147">
        <f>IF(Y440="No aplica",0,IF(I440="no",0,IF(I440="No aplica",0,IF(I440="Si",1,IF(I440="Fisico",1,IF(I440="Electronico",2,VLOOKUP(C440&amp;"|"&amp;B440&amp;"|"&amp;D440,Empresas!$C$6:$CC$92,G440+6+1,0)))))))</f>
        <v>0</v>
      </c>
      <c r="AA440" s="147">
        <f>IF(AND($I440="Si",J440=1),1,IF(AND($I440="Fisico",J440=1),1,IF(AND(J440=1,$I440="Electronico"),2,IF(J440=1,VLOOKUP($C440&amp;"|"&amp;$B440&amp;"|"&amp;$D440,Empresas!$C$6:$CC$92,$G440+6+1,0),0))))</f>
        <v>0</v>
      </c>
      <c r="AB440" s="147">
        <f>IF(AND($I440="Si",K440=1),1,IF(AND($I440="Fisico",K440=1),1,IF(AND(K440=1,$I440="Electronico"),2,IF(K440=1,VLOOKUP($C440&amp;"|"&amp;$B440&amp;"|"&amp;$D440,Empresas!$C$6:$CC$92,$G440+6+1,0),0))))</f>
        <v>0</v>
      </c>
      <c r="AC440" s="147">
        <f>IF(AND($I440="Si",L440=1),1,IF(AND($I440="Fisico",L440=1),1,IF(AND(L440=1,$I440="Electronico"),2,IF(L440=1,VLOOKUP($C440&amp;"|"&amp;$B440&amp;"|"&amp;$D440,Empresas!$C$6:$CC$92,$G440+6+1,0),0))))</f>
        <v>0</v>
      </c>
      <c r="AD440" s="147">
        <f>IF(AND($I440="Si",M440=1),1,IF(AND($I440="Fisico",M440=1),1,IF(AND(M440=1,$I440="Electronico"),2,IF(M440=1,VLOOKUP($C440&amp;"|"&amp;$B440&amp;"|"&amp;$D440,Empresas!$C$6:$CC$92,$G440+6+1,0),0))))</f>
        <v>0</v>
      </c>
      <c r="AE440" s="147">
        <f>IF(AND($I440="Si",N440=1),1,IF(AND($I440="Fisico",N440=1),1,IF(AND(N440=1,$I440="Electronico"),2,IF(N440=1,VLOOKUP($C440&amp;"|"&amp;$B440&amp;"|"&amp;$D440,Empresas!$C$6:$CC$92,$G440+6+1,0),0))))</f>
        <v>0</v>
      </c>
      <c r="AF440" s="147">
        <f>IF(AND($I440="Si",O440=1),1,IF(AND($I440="Fisico",O440=1),1,IF(AND(O440=1,$I440="Electronico"),2,IF(O440=1,VLOOKUP($C440&amp;"|"&amp;$B440&amp;"|"&amp;$D440,Empresas!$C$6:$CC$92,$G440+6+1,0),0))))</f>
        <v>0</v>
      </c>
      <c r="AG440" s="147">
        <f>IF(AND($I440="Si",P440=1),1,IF(AND($I440="Fisico",P440=1),1,IF(AND(P440=1,$I440="Electronico"),2,IF(P440=1,VLOOKUP($C440&amp;"|"&amp;$B440&amp;"|"&amp;$D440,Empresas!$C$6:$CC$92,$G440+6+1,0),0))))</f>
        <v>0</v>
      </c>
      <c r="AH440" s="147">
        <f>IF(AND($I440="Si",Q440=1),1,IF(AND($I440="Fisico",Q440=1),1,IF(AND(Q440=1,$I440="Electronico"),2,IF(Q440=1,VLOOKUP($C440&amp;"|"&amp;$B440&amp;"|"&amp;$D440,Empresas!$C$6:$CC$92,$G440+6+1,0),0))))</f>
        <v>0</v>
      </c>
      <c r="AI440" s="147">
        <f>IF(AND($I440="Si",R440=1),1,IF(AND($I440="Fisico",R440=1),1,IF(AND(R440=1,$I440="Electronico"),2,IF(R440=1,VLOOKUP($C440&amp;"|"&amp;$B440&amp;"|"&amp;$D440,Empresas!$C$6:$CC$92,$G440+6+1,0),0))))</f>
        <v>0</v>
      </c>
      <c r="AJ440" s="147">
        <f>IF(AND($I440="Si",S440=1),1,IF(AND($I440="Fisico",S440=1),1,IF(AND(S440=1,$I440="Electronico"),2,IF(S440=1,VLOOKUP($C440&amp;"|"&amp;$B440&amp;"|"&amp;$D440,Empresas!$C$6:$CC$92,$G440+6+1,0),0))))</f>
        <v>0</v>
      </c>
      <c r="AK440" s="147">
        <f>IF(AND($I440="Si",T440=1),1,IF(AND($I440="Fisico",T440=1),1,IF(AND(T440=1,$I440="Electronico"),2,IF(T440=1,VLOOKUP($C440&amp;"|"&amp;$B440&amp;"|"&amp;$D440,Empresas!$C$6:$CC$92,$G440+6+1,0),0))))</f>
        <v>0</v>
      </c>
      <c r="AL440" s="147">
        <f>IF(AND($I440="Si",U440=1),1,IF(AND($I440="Fisico",U440=1),1,IF(AND(U440=1,$I440="Electronico"),2,IF(U440=1,VLOOKUP($C440&amp;"|"&amp;$B440&amp;"|"&amp;$D440,Empresas!$C$6:$CC$92,$G440+6+1,0),0))))</f>
        <v>0</v>
      </c>
      <c r="AM440" s="149">
        <f t="shared" si="65"/>
        <v>0</v>
      </c>
      <c r="AN440" s="149">
        <f t="shared" si="66"/>
        <v>0</v>
      </c>
      <c r="AO440" s="152">
        <f t="shared" si="67"/>
        <v>0</v>
      </c>
    </row>
    <row r="441" spans="1:41" x14ac:dyDescent="0.25">
      <c r="A441" s="140" t="str">
        <f>VLOOKUP(D441,Empresas!$D$7:$F$91,3,0)</f>
        <v>Omar</v>
      </c>
      <c r="B441" s="141" t="str">
        <f>VLOOKUP(D441,Empresas!$D$7:$G$91,4,0)</f>
        <v>Marisol</v>
      </c>
      <c r="C441" s="141" t="s">
        <v>544</v>
      </c>
      <c r="D441" s="141" t="s">
        <v>15</v>
      </c>
      <c r="E441" s="141" t="str">
        <f>VLOOKUP(D441,Empresas!$D$7:$E$92,2,0)</f>
        <v>INFUSIONISTA</v>
      </c>
      <c r="F441" s="141" t="s">
        <v>176</v>
      </c>
      <c r="G441" s="142">
        <f t="shared" si="72"/>
        <v>54</v>
      </c>
      <c r="H441" s="142" t="str">
        <f>VLOOKUP(D441,Empresas!$D$6:$L$92,7,0)</f>
        <v>Mensual</v>
      </c>
      <c r="I441" s="141" t="str">
        <f>VLOOKUP(VLOOKUP(D441&amp;"|"&amp;B441,Empresas!$I$7:$CB$92,G441,0),Tablas!$A$8:$B$10,2,0)</f>
        <v>Fisico</v>
      </c>
      <c r="J441" s="78">
        <v>2</v>
      </c>
      <c r="K441" s="78">
        <v>2</v>
      </c>
      <c r="L441" s="78">
        <v>2</v>
      </c>
      <c r="M441" s="78">
        <v>2</v>
      </c>
      <c r="N441" s="78">
        <v>2</v>
      </c>
      <c r="O441" s="78">
        <v>2</v>
      </c>
      <c r="P441" s="78">
        <v>2</v>
      </c>
      <c r="Q441" s="78">
        <v>2</v>
      </c>
      <c r="R441" s="78"/>
      <c r="S441" s="78"/>
      <c r="T441" s="78"/>
      <c r="U441" s="78"/>
      <c r="V441" s="78" t="str">
        <f>VLOOKUP(D441,Empresas!$D$7:$CF$91,81,0)</f>
        <v>A</v>
      </c>
      <c r="W441" s="78" t="str">
        <f>VLOOKUP(D441,Empresas!$D$7:$M$91,10,0)</f>
        <v>General</v>
      </c>
      <c r="X441" s="69" t="str">
        <f t="shared" si="63"/>
        <v>SI</v>
      </c>
      <c r="Y441" s="153" t="str">
        <f t="shared" si="64"/>
        <v>Si aplica</v>
      </c>
      <c r="Z441" s="147">
        <f>IF(Y441="No aplica",0,IF(I441="no",0,IF(I441="No aplica",0,IF(I441="Si",1,IF(I441="Fisico",1,IF(I441="Electronico",2,VLOOKUP(C441&amp;"|"&amp;B441&amp;"|"&amp;D441,Empresas!$C$6:$CC$92,G441+6+1,0)))))))</f>
        <v>1</v>
      </c>
      <c r="AA441" s="147">
        <f>IF(AND($I441="Si",J441=1),1,IF(AND($I441="Fisico",J441=1),1,IF(AND(J441=1,$I441="Electronico"),2,IF(J441=1,VLOOKUP($C441&amp;"|"&amp;$B441&amp;"|"&amp;$D441,Empresas!$C$6:$CC$92,$G441+6+1,0),0))))</f>
        <v>0</v>
      </c>
      <c r="AB441" s="147">
        <f>IF(AND($I441="Si",K441=1),1,IF(AND($I441="Fisico",K441=1),1,IF(AND(K441=1,$I441="Electronico"),2,IF(K441=1,VLOOKUP($C441&amp;"|"&amp;$B441&amp;"|"&amp;$D441,Empresas!$C$6:$CC$92,$G441+6+1,0),0))))</f>
        <v>0</v>
      </c>
      <c r="AC441" s="147">
        <f>IF(AND($I441="Si",L441=1),1,IF(AND($I441="Fisico",L441=1),1,IF(AND(L441=1,$I441="Electronico"),2,IF(L441=1,VLOOKUP($C441&amp;"|"&amp;$B441&amp;"|"&amp;$D441,Empresas!$C$6:$CC$92,$G441+6+1,0),0))))</f>
        <v>0</v>
      </c>
      <c r="AD441" s="147">
        <f>IF(AND($I441="Si",M441=1),1,IF(AND($I441="Fisico",M441=1),1,IF(AND(M441=1,$I441="Electronico"),2,IF(M441=1,VLOOKUP($C441&amp;"|"&amp;$B441&amp;"|"&amp;$D441,Empresas!$C$6:$CC$92,$G441+6+1,0),0))))</f>
        <v>0</v>
      </c>
      <c r="AE441" s="147">
        <f>IF(AND($I441="Si",N441=1),1,IF(AND($I441="Fisico",N441=1),1,IF(AND(N441=1,$I441="Electronico"),2,IF(N441=1,VLOOKUP($C441&amp;"|"&amp;$B441&amp;"|"&amp;$D441,Empresas!$C$6:$CC$92,$G441+6+1,0),0))))</f>
        <v>0</v>
      </c>
      <c r="AF441" s="147">
        <f>IF(AND($I441="Si",O441=1),1,IF(AND($I441="Fisico",O441=1),1,IF(AND(O441=1,$I441="Electronico"),2,IF(O441=1,VLOOKUP($C441&amp;"|"&amp;$B441&amp;"|"&amp;$D441,Empresas!$C$6:$CC$92,$G441+6+1,0),0))))</f>
        <v>0</v>
      </c>
      <c r="AG441" s="147">
        <f>IF(AND($I441="Si",P441=1),1,IF(AND($I441="Fisico",P441=1),1,IF(AND(P441=1,$I441="Electronico"),2,IF(P441=1,VLOOKUP($C441&amp;"|"&amp;$B441&amp;"|"&amp;$D441,Empresas!$C$6:$CC$92,$G441+6+1,0),0))))</f>
        <v>0</v>
      </c>
      <c r="AH441" s="147">
        <f>IF(AND($I441="Si",Q441=1),1,IF(AND($I441="Fisico",Q441=1),1,IF(AND(Q441=1,$I441="Electronico"),2,IF(Q441=1,VLOOKUP($C441&amp;"|"&amp;$B441&amp;"|"&amp;$D441,Empresas!$C$6:$CC$92,$G441+6+1,0),0))))</f>
        <v>0</v>
      </c>
      <c r="AI441" s="147">
        <f>IF(AND($I441="Si",R441=1),1,IF(AND($I441="Fisico",R441=1),1,IF(AND(R441=1,$I441="Electronico"),2,IF(R441=1,VLOOKUP($C441&amp;"|"&amp;$B441&amp;"|"&amp;$D441,Empresas!$C$6:$CC$92,$G441+6+1,0),0))))</f>
        <v>0</v>
      </c>
      <c r="AJ441" s="147">
        <f>IF(AND($I441="Si",S441=1),1,IF(AND($I441="Fisico",S441=1),1,IF(AND(S441=1,$I441="Electronico"),2,IF(S441=1,VLOOKUP($C441&amp;"|"&amp;$B441&amp;"|"&amp;$D441,Empresas!$C$6:$CC$92,$G441+6+1,0),0))))</f>
        <v>0</v>
      </c>
      <c r="AK441" s="147">
        <f>IF(AND($I441="Si",T441=1),1,IF(AND($I441="Fisico",T441=1),1,IF(AND(T441=1,$I441="Electronico"),2,IF(T441=1,VLOOKUP($C441&amp;"|"&amp;$B441&amp;"|"&amp;$D441,Empresas!$C$6:$CC$92,$G441+6+1,0),0))))</f>
        <v>0</v>
      </c>
      <c r="AL441" s="147">
        <f>IF(AND($I441="Si",U441=1),1,IF(AND($I441="Fisico",U441=1),1,IF(AND(U441=1,$I441="Electronico"),2,IF(U441=1,VLOOKUP($C441&amp;"|"&amp;$B441&amp;"|"&amp;$D441,Empresas!$C$6:$CC$92,$G441+6+1,0),0))))</f>
        <v>0</v>
      </c>
      <c r="AM441" s="149">
        <f t="shared" si="65"/>
        <v>0</v>
      </c>
      <c r="AN441" s="149">
        <f t="shared" si="66"/>
        <v>8</v>
      </c>
      <c r="AO441" s="152">
        <f t="shared" si="67"/>
        <v>0</v>
      </c>
    </row>
    <row r="442" spans="1:41" x14ac:dyDescent="0.25">
      <c r="A442" s="140" t="str">
        <f>VLOOKUP(D442,Empresas!$D$7:$F$91,3,0)</f>
        <v>Omar</v>
      </c>
      <c r="B442" s="141" t="str">
        <f>VLOOKUP(D442,Empresas!$D$7:$G$91,4,0)</f>
        <v>Marisol</v>
      </c>
      <c r="C442" s="141" t="s">
        <v>544</v>
      </c>
      <c r="D442" s="141" t="s">
        <v>15</v>
      </c>
      <c r="E442" s="141" t="str">
        <f>VLOOKUP(D442,Empresas!$D$7:$E$92,2,0)</f>
        <v>INFUSIONISTA</v>
      </c>
      <c r="F442" s="141" t="s">
        <v>177</v>
      </c>
      <c r="G442" s="142">
        <f t="shared" si="72"/>
        <v>55</v>
      </c>
      <c r="H442" s="142" t="str">
        <f>VLOOKUP(D442,Empresas!$D$6:$L$92,7,0)</f>
        <v>Mensual</v>
      </c>
      <c r="I442" s="141" t="str">
        <f>VLOOKUP(VLOOKUP(D442&amp;"|"&amp;B442,Empresas!$I$7:$CB$92,G442,0),Tablas!$A$8:$B$10,2,0)</f>
        <v>No aplica</v>
      </c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 t="str">
        <f>VLOOKUP(D442,Empresas!$D$7:$CF$91,81,0)</f>
        <v>A</v>
      </c>
      <c r="W442" s="78" t="str">
        <f>VLOOKUP(D442,Empresas!$D$7:$M$91,10,0)</f>
        <v>General</v>
      </c>
      <c r="X442" s="69" t="str">
        <f t="shared" si="63"/>
        <v>NO</v>
      </c>
      <c r="Y442" s="153" t="str">
        <f t="shared" si="64"/>
        <v>No aplica</v>
      </c>
      <c r="Z442" s="147">
        <f>IF(Y442="No aplica",0,IF(I442="no",0,IF(I442="No aplica",0,IF(I442="Si",1,IF(I442="Fisico",1,IF(I442="Electronico",2,VLOOKUP(C442&amp;"|"&amp;B442&amp;"|"&amp;D442,Empresas!$C$6:$CC$92,G442+6+1,0)))))))</f>
        <v>0</v>
      </c>
      <c r="AA442" s="147">
        <f>IF(AND($I442="Si",J442=1),1,IF(AND($I442="Fisico",J442=1),1,IF(AND(J442=1,$I442="Electronico"),2,IF(J442=1,VLOOKUP($C442&amp;"|"&amp;$B442&amp;"|"&amp;$D442,Empresas!$C$6:$CC$92,$G442+6+1,0),0))))</f>
        <v>0</v>
      </c>
      <c r="AB442" s="147">
        <f>IF(AND($I442="Si",K442=1),1,IF(AND($I442="Fisico",K442=1),1,IF(AND(K442=1,$I442="Electronico"),2,IF(K442=1,VLOOKUP($C442&amp;"|"&amp;$B442&amp;"|"&amp;$D442,Empresas!$C$6:$CC$92,$G442+6+1,0),0))))</f>
        <v>0</v>
      </c>
      <c r="AC442" s="147">
        <f>IF(AND($I442="Si",L442=1),1,IF(AND($I442="Fisico",L442=1),1,IF(AND(L442=1,$I442="Electronico"),2,IF(L442=1,VLOOKUP($C442&amp;"|"&amp;$B442&amp;"|"&amp;$D442,Empresas!$C$6:$CC$92,$G442+6+1,0),0))))</f>
        <v>0</v>
      </c>
      <c r="AD442" s="147">
        <f>IF(AND($I442="Si",M442=1),1,IF(AND($I442="Fisico",M442=1),1,IF(AND(M442=1,$I442="Electronico"),2,IF(M442=1,VLOOKUP($C442&amp;"|"&amp;$B442&amp;"|"&amp;$D442,Empresas!$C$6:$CC$92,$G442+6+1,0),0))))</f>
        <v>0</v>
      </c>
      <c r="AE442" s="147">
        <f>IF(AND($I442="Si",N442=1),1,IF(AND($I442="Fisico",N442=1),1,IF(AND(N442=1,$I442="Electronico"),2,IF(N442=1,VLOOKUP($C442&amp;"|"&amp;$B442&amp;"|"&amp;$D442,Empresas!$C$6:$CC$92,$G442+6+1,0),0))))</f>
        <v>0</v>
      </c>
      <c r="AF442" s="147">
        <f>IF(AND($I442="Si",O442=1),1,IF(AND($I442="Fisico",O442=1),1,IF(AND(O442=1,$I442="Electronico"),2,IF(O442=1,VLOOKUP($C442&amp;"|"&amp;$B442&amp;"|"&amp;$D442,Empresas!$C$6:$CC$92,$G442+6+1,0),0))))</f>
        <v>0</v>
      </c>
      <c r="AG442" s="147">
        <f>IF(AND($I442="Si",P442=1),1,IF(AND($I442="Fisico",P442=1),1,IF(AND(P442=1,$I442="Electronico"),2,IF(P442=1,VLOOKUP($C442&amp;"|"&amp;$B442&amp;"|"&amp;$D442,Empresas!$C$6:$CC$92,$G442+6+1,0),0))))</f>
        <v>0</v>
      </c>
      <c r="AH442" s="147">
        <f>IF(AND($I442="Si",Q442=1),1,IF(AND($I442="Fisico",Q442=1),1,IF(AND(Q442=1,$I442="Electronico"),2,IF(Q442=1,VLOOKUP($C442&amp;"|"&amp;$B442&amp;"|"&amp;$D442,Empresas!$C$6:$CC$92,$G442+6+1,0),0))))</f>
        <v>0</v>
      </c>
      <c r="AI442" s="147">
        <f>IF(AND($I442="Si",R442=1),1,IF(AND($I442="Fisico",R442=1),1,IF(AND(R442=1,$I442="Electronico"),2,IF(R442=1,VLOOKUP($C442&amp;"|"&amp;$B442&amp;"|"&amp;$D442,Empresas!$C$6:$CC$92,$G442+6+1,0),0))))</f>
        <v>0</v>
      </c>
      <c r="AJ442" s="147">
        <f>IF(AND($I442="Si",S442=1),1,IF(AND($I442="Fisico",S442=1),1,IF(AND(S442=1,$I442="Electronico"),2,IF(S442=1,VLOOKUP($C442&amp;"|"&amp;$B442&amp;"|"&amp;$D442,Empresas!$C$6:$CC$92,$G442+6+1,0),0))))</f>
        <v>0</v>
      </c>
      <c r="AK442" s="147">
        <f>IF(AND($I442="Si",T442=1),1,IF(AND($I442="Fisico",T442=1),1,IF(AND(T442=1,$I442="Electronico"),2,IF(T442=1,VLOOKUP($C442&amp;"|"&amp;$B442&amp;"|"&amp;$D442,Empresas!$C$6:$CC$92,$G442+6+1,0),0))))</f>
        <v>0</v>
      </c>
      <c r="AL442" s="147">
        <f>IF(AND($I442="Si",U442=1),1,IF(AND($I442="Fisico",U442=1),1,IF(AND(U442=1,$I442="Electronico"),2,IF(U442=1,VLOOKUP($C442&amp;"|"&amp;$B442&amp;"|"&amp;$D442,Empresas!$C$6:$CC$92,$G442+6+1,0),0))))</f>
        <v>0</v>
      </c>
      <c r="AM442" s="149">
        <f t="shared" si="65"/>
        <v>0</v>
      </c>
      <c r="AN442" s="149">
        <f t="shared" si="66"/>
        <v>0</v>
      </c>
      <c r="AO442" s="152">
        <f t="shared" si="67"/>
        <v>0</v>
      </c>
    </row>
    <row r="443" spans="1:41" x14ac:dyDescent="0.25">
      <c r="A443" s="140" t="str">
        <f>VLOOKUP(D443,Empresas!$D$7:$F$91,3,0)</f>
        <v>Omar</v>
      </c>
      <c r="B443" s="141" t="str">
        <f>VLOOKUP(D443,Empresas!$D$7:$G$91,4,0)</f>
        <v>Marisol</v>
      </c>
      <c r="C443" s="141" t="s">
        <v>544</v>
      </c>
      <c r="D443" s="141" t="s">
        <v>15</v>
      </c>
      <c r="E443" s="141" t="str">
        <f>VLOOKUP(D443,Empresas!$D$7:$E$92,2,0)</f>
        <v>INFUSIONISTA</v>
      </c>
      <c r="F443" s="141" t="s">
        <v>178</v>
      </c>
      <c r="G443" s="142">
        <f t="shared" si="72"/>
        <v>56</v>
      </c>
      <c r="H443" s="142" t="str">
        <f>VLOOKUP(D443,Empresas!$D$6:$L$92,7,0)</f>
        <v>Mensual</v>
      </c>
      <c r="I443" s="141" t="str">
        <f>VLOOKUP(VLOOKUP(D443&amp;"|"&amp;B443,Empresas!$I$7:$CB$92,G443,0),Tablas!$A$8:$B$10,2,0)</f>
        <v>No aplica</v>
      </c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 t="str">
        <f>VLOOKUP(D443,Empresas!$D$7:$CF$91,81,0)</f>
        <v>A</v>
      </c>
      <c r="W443" s="78" t="str">
        <f>VLOOKUP(D443,Empresas!$D$7:$M$91,10,0)</f>
        <v>General</v>
      </c>
      <c r="X443" s="69" t="str">
        <f t="shared" si="63"/>
        <v>SI</v>
      </c>
      <c r="Y443" s="153" t="str">
        <f t="shared" si="64"/>
        <v>No aplica</v>
      </c>
      <c r="Z443" s="147">
        <f>IF(Y443="No aplica",0,IF(I443="no",0,IF(I443="No aplica",0,IF(I443="Si",1,IF(I443="Fisico",1,IF(I443="Electronico",2,VLOOKUP(C443&amp;"|"&amp;B443&amp;"|"&amp;D443,Empresas!$C$6:$CC$92,G443+6+1,0)))))))</f>
        <v>0</v>
      </c>
      <c r="AA443" s="147">
        <f>IF(AND($I443="Si",J443=1),1,IF(AND($I443="Fisico",J443=1),1,IF(AND(J443=1,$I443="Electronico"),2,IF(J443=1,VLOOKUP($C443&amp;"|"&amp;$B443&amp;"|"&amp;$D443,Empresas!$C$6:$CC$92,$G443+6+1,0),0))))</f>
        <v>0</v>
      </c>
      <c r="AB443" s="147">
        <f>IF(AND($I443="Si",K443=1),1,IF(AND($I443="Fisico",K443=1),1,IF(AND(K443=1,$I443="Electronico"),2,IF(K443=1,VLOOKUP($C443&amp;"|"&amp;$B443&amp;"|"&amp;$D443,Empresas!$C$6:$CC$92,$G443+6+1,0),0))))</f>
        <v>0</v>
      </c>
      <c r="AC443" s="147">
        <f>IF(AND($I443="Si",L443=1),1,IF(AND($I443="Fisico",L443=1),1,IF(AND(L443=1,$I443="Electronico"),2,IF(L443=1,VLOOKUP($C443&amp;"|"&amp;$B443&amp;"|"&amp;$D443,Empresas!$C$6:$CC$92,$G443+6+1,0),0))))</f>
        <v>0</v>
      </c>
      <c r="AD443" s="147">
        <f>IF(AND($I443="Si",M443=1),1,IF(AND($I443="Fisico",M443=1),1,IF(AND(M443=1,$I443="Electronico"),2,IF(M443=1,VLOOKUP($C443&amp;"|"&amp;$B443&amp;"|"&amp;$D443,Empresas!$C$6:$CC$92,$G443+6+1,0),0))))</f>
        <v>0</v>
      </c>
      <c r="AE443" s="147">
        <f>IF(AND($I443="Si",N443=1),1,IF(AND($I443="Fisico",N443=1),1,IF(AND(N443=1,$I443="Electronico"),2,IF(N443=1,VLOOKUP($C443&amp;"|"&amp;$B443&amp;"|"&amp;$D443,Empresas!$C$6:$CC$92,$G443+6+1,0),0))))</f>
        <v>0</v>
      </c>
      <c r="AF443" s="147">
        <f>IF(AND($I443="Si",O443=1),1,IF(AND($I443="Fisico",O443=1),1,IF(AND(O443=1,$I443="Electronico"),2,IF(O443=1,VLOOKUP($C443&amp;"|"&amp;$B443&amp;"|"&amp;$D443,Empresas!$C$6:$CC$92,$G443+6+1,0),0))))</f>
        <v>0</v>
      </c>
      <c r="AG443" s="147">
        <f>IF(AND($I443="Si",P443=1),1,IF(AND($I443="Fisico",P443=1),1,IF(AND(P443=1,$I443="Electronico"),2,IF(P443=1,VLOOKUP($C443&amp;"|"&amp;$B443&amp;"|"&amp;$D443,Empresas!$C$6:$CC$92,$G443+6+1,0),0))))</f>
        <v>0</v>
      </c>
      <c r="AH443" s="147">
        <f>IF(AND($I443="Si",Q443=1),1,IF(AND($I443="Fisico",Q443=1),1,IF(AND(Q443=1,$I443="Electronico"),2,IF(Q443=1,VLOOKUP($C443&amp;"|"&amp;$B443&amp;"|"&amp;$D443,Empresas!$C$6:$CC$92,$G443+6+1,0),0))))</f>
        <v>0</v>
      </c>
      <c r="AI443" s="147">
        <f>IF(AND($I443="Si",R443=1),1,IF(AND($I443="Fisico",R443=1),1,IF(AND(R443=1,$I443="Electronico"),2,IF(R443=1,VLOOKUP($C443&amp;"|"&amp;$B443&amp;"|"&amp;$D443,Empresas!$C$6:$CC$92,$G443+6+1,0),0))))</f>
        <v>0</v>
      </c>
      <c r="AJ443" s="147">
        <f>IF(AND($I443="Si",S443=1),1,IF(AND($I443="Fisico",S443=1),1,IF(AND(S443=1,$I443="Electronico"),2,IF(S443=1,VLOOKUP($C443&amp;"|"&amp;$B443&amp;"|"&amp;$D443,Empresas!$C$6:$CC$92,$G443+6+1,0),0))))</f>
        <v>0</v>
      </c>
      <c r="AK443" s="147">
        <f>IF(AND($I443="Si",T443=1),1,IF(AND($I443="Fisico",T443=1),1,IF(AND(T443=1,$I443="Electronico"),2,IF(T443=1,VLOOKUP($C443&amp;"|"&amp;$B443&amp;"|"&amp;$D443,Empresas!$C$6:$CC$92,$G443+6+1,0),0))))</f>
        <v>0</v>
      </c>
      <c r="AL443" s="147">
        <f>IF(AND($I443="Si",U443=1),1,IF(AND($I443="Fisico",U443=1),1,IF(AND(U443=1,$I443="Electronico"),2,IF(U443=1,VLOOKUP($C443&amp;"|"&amp;$B443&amp;"|"&amp;$D443,Empresas!$C$6:$CC$92,$G443+6+1,0),0))))</f>
        <v>0</v>
      </c>
      <c r="AM443" s="149">
        <f t="shared" si="65"/>
        <v>0</v>
      </c>
      <c r="AN443" s="149">
        <f t="shared" si="66"/>
        <v>0</v>
      </c>
      <c r="AO443" s="152">
        <f t="shared" si="67"/>
        <v>0</v>
      </c>
    </row>
    <row r="444" spans="1:41" x14ac:dyDescent="0.25">
      <c r="A444" s="140" t="str">
        <f>VLOOKUP(D444,Empresas!$D$7:$F$91,3,0)</f>
        <v>Omar</v>
      </c>
      <c r="B444" s="141" t="str">
        <f>VLOOKUP(D444,Empresas!$D$7:$G$91,4,0)</f>
        <v>Marisol</v>
      </c>
      <c r="C444" s="141" t="s">
        <v>544</v>
      </c>
      <c r="D444" s="141" t="s">
        <v>15</v>
      </c>
      <c r="E444" s="141" t="str">
        <f>VLOOKUP(D444,Empresas!$D$7:$E$92,2,0)</f>
        <v>INFUSIONISTA</v>
      </c>
      <c r="F444" s="141" t="s">
        <v>179</v>
      </c>
      <c r="G444" s="142">
        <f t="shared" si="72"/>
        <v>57</v>
      </c>
      <c r="H444" s="142" t="str">
        <f>VLOOKUP(D444,Empresas!$D$6:$L$92,7,0)</f>
        <v>Mensual</v>
      </c>
      <c r="I444" s="141" t="str">
        <f>VLOOKUP(VLOOKUP(D444&amp;"|"&amp;B444,Empresas!$I$7:$CB$92,G444,0),Tablas!$A$8:$B$10,2,0)</f>
        <v>No aplica</v>
      </c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 t="str">
        <f>VLOOKUP(D444,Empresas!$D$7:$CF$91,81,0)</f>
        <v>A</v>
      </c>
      <c r="W444" s="78" t="str">
        <f>VLOOKUP(D444,Empresas!$D$7:$M$91,10,0)</f>
        <v>General</v>
      </c>
      <c r="X444" s="69" t="str">
        <f t="shared" si="63"/>
        <v>NO</v>
      </c>
      <c r="Y444" s="153" t="str">
        <f t="shared" si="64"/>
        <v>No aplica</v>
      </c>
      <c r="Z444" s="147">
        <f>IF(Y444="No aplica",0,IF(I444="no",0,IF(I444="No aplica",0,IF(I444="Si",1,IF(I444="Fisico",1,IF(I444="Electronico",2,VLOOKUP(C444&amp;"|"&amp;B444&amp;"|"&amp;D444,Empresas!$C$6:$CC$92,G444+6+1,0)))))))</f>
        <v>0</v>
      </c>
      <c r="AA444" s="147">
        <f>IF(AND($I444="Si",J444=1),1,IF(AND($I444="Fisico",J444=1),1,IF(AND(J444=1,$I444="Electronico"),2,IF(J444=1,VLOOKUP($C444&amp;"|"&amp;$B444&amp;"|"&amp;$D444,Empresas!$C$6:$CC$92,$G444+6+1,0),0))))</f>
        <v>0</v>
      </c>
      <c r="AB444" s="147">
        <f>IF(AND($I444="Si",K444=1),1,IF(AND($I444="Fisico",K444=1),1,IF(AND(K444=1,$I444="Electronico"),2,IF(K444=1,VLOOKUP($C444&amp;"|"&amp;$B444&amp;"|"&amp;$D444,Empresas!$C$6:$CC$92,$G444+6+1,0),0))))</f>
        <v>0</v>
      </c>
      <c r="AC444" s="147">
        <f>IF(AND($I444="Si",L444=1),1,IF(AND($I444="Fisico",L444=1),1,IF(AND(L444=1,$I444="Electronico"),2,IF(L444=1,VLOOKUP($C444&amp;"|"&amp;$B444&amp;"|"&amp;$D444,Empresas!$C$6:$CC$92,$G444+6+1,0),0))))</f>
        <v>0</v>
      </c>
      <c r="AD444" s="147">
        <f>IF(AND($I444="Si",M444=1),1,IF(AND($I444="Fisico",M444=1),1,IF(AND(M444=1,$I444="Electronico"),2,IF(M444=1,VLOOKUP($C444&amp;"|"&amp;$B444&amp;"|"&amp;$D444,Empresas!$C$6:$CC$92,$G444+6+1,0),0))))</f>
        <v>0</v>
      </c>
      <c r="AE444" s="147">
        <f>IF(AND($I444="Si",N444=1),1,IF(AND($I444="Fisico",N444=1),1,IF(AND(N444=1,$I444="Electronico"),2,IF(N444=1,VLOOKUP($C444&amp;"|"&amp;$B444&amp;"|"&amp;$D444,Empresas!$C$6:$CC$92,$G444+6+1,0),0))))</f>
        <v>0</v>
      </c>
      <c r="AF444" s="147">
        <f>IF(AND($I444="Si",O444=1),1,IF(AND($I444="Fisico",O444=1),1,IF(AND(O444=1,$I444="Electronico"),2,IF(O444=1,VLOOKUP($C444&amp;"|"&amp;$B444&amp;"|"&amp;$D444,Empresas!$C$6:$CC$92,$G444+6+1,0),0))))</f>
        <v>0</v>
      </c>
      <c r="AG444" s="147">
        <f>IF(AND($I444="Si",P444=1),1,IF(AND($I444="Fisico",P444=1),1,IF(AND(P444=1,$I444="Electronico"),2,IF(P444=1,VLOOKUP($C444&amp;"|"&amp;$B444&amp;"|"&amp;$D444,Empresas!$C$6:$CC$92,$G444+6+1,0),0))))</f>
        <v>0</v>
      </c>
      <c r="AH444" s="147">
        <f>IF(AND($I444="Si",Q444=1),1,IF(AND($I444="Fisico",Q444=1),1,IF(AND(Q444=1,$I444="Electronico"),2,IF(Q444=1,VLOOKUP($C444&amp;"|"&amp;$B444&amp;"|"&amp;$D444,Empresas!$C$6:$CC$92,$G444+6+1,0),0))))</f>
        <v>0</v>
      </c>
      <c r="AI444" s="147">
        <f>IF(AND($I444="Si",R444=1),1,IF(AND($I444="Fisico",R444=1),1,IF(AND(R444=1,$I444="Electronico"),2,IF(R444=1,VLOOKUP($C444&amp;"|"&amp;$B444&amp;"|"&amp;$D444,Empresas!$C$6:$CC$92,$G444+6+1,0),0))))</f>
        <v>0</v>
      </c>
      <c r="AJ444" s="147">
        <f>IF(AND($I444="Si",S444=1),1,IF(AND($I444="Fisico",S444=1),1,IF(AND(S444=1,$I444="Electronico"),2,IF(S444=1,VLOOKUP($C444&amp;"|"&amp;$B444&amp;"|"&amp;$D444,Empresas!$C$6:$CC$92,$G444+6+1,0),0))))</f>
        <v>0</v>
      </c>
      <c r="AK444" s="147">
        <f>IF(AND($I444="Si",T444=1),1,IF(AND($I444="Fisico",T444=1),1,IF(AND(T444=1,$I444="Electronico"),2,IF(T444=1,VLOOKUP($C444&amp;"|"&amp;$B444&amp;"|"&amp;$D444,Empresas!$C$6:$CC$92,$G444+6+1,0),0))))</f>
        <v>0</v>
      </c>
      <c r="AL444" s="147">
        <f>IF(AND($I444="Si",U444=1),1,IF(AND($I444="Fisico",U444=1),1,IF(AND(U444=1,$I444="Electronico"),2,IF(U444=1,VLOOKUP($C444&amp;"|"&amp;$B444&amp;"|"&amp;$D444,Empresas!$C$6:$CC$92,$G444+6+1,0),0))))</f>
        <v>0</v>
      </c>
      <c r="AM444" s="149">
        <f t="shared" si="65"/>
        <v>0</v>
      </c>
      <c r="AN444" s="149">
        <f t="shared" si="66"/>
        <v>0</v>
      </c>
      <c r="AO444" s="152">
        <f t="shared" si="67"/>
        <v>0</v>
      </c>
    </row>
    <row r="445" spans="1:41" x14ac:dyDescent="0.25">
      <c r="A445" s="140" t="str">
        <f>VLOOKUP(D445,Empresas!$D$7:$F$91,3,0)</f>
        <v>Omar</v>
      </c>
      <c r="B445" s="141" t="str">
        <f>VLOOKUP(D445,Empresas!$D$7:$G$91,4,0)</f>
        <v>Marisol</v>
      </c>
      <c r="C445" s="141" t="s">
        <v>544</v>
      </c>
      <c r="D445" s="141" t="s">
        <v>15</v>
      </c>
      <c r="E445" s="141" t="str">
        <f>VLOOKUP(D445,Empresas!$D$7:$E$92,2,0)</f>
        <v>INFUSIONISTA</v>
      </c>
      <c r="F445" s="141" t="s">
        <v>180</v>
      </c>
      <c r="G445" s="142">
        <f t="shared" si="72"/>
        <v>58</v>
      </c>
      <c r="H445" s="142" t="str">
        <f>VLOOKUP(D445,Empresas!$D$6:$L$92,7,0)</f>
        <v>Mensual</v>
      </c>
      <c r="I445" s="141" t="str">
        <f>VLOOKUP(VLOOKUP(D445&amp;"|"&amp;B445,Empresas!$I$7:$CB$92,G445,0),Tablas!$A$8:$B$10,2,0)</f>
        <v>No aplica</v>
      </c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 t="str">
        <f>VLOOKUP(D445,Empresas!$D$7:$CF$91,81,0)</f>
        <v>A</v>
      </c>
      <c r="W445" s="78" t="str">
        <f>VLOOKUP(D445,Empresas!$D$7:$M$91,10,0)</f>
        <v>General</v>
      </c>
      <c r="X445" s="69" t="str">
        <f t="shared" si="63"/>
        <v>NO</v>
      </c>
      <c r="Y445" s="153" t="str">
        <f t="shared" si="64"/>
        <v>No aplica</v>
      </c>
      <c r="Z445" s="147">
        <f>IF(Y445="No aplica",0,IF(I445="no",0,IF(I445="No aplica",0,IF(I445="Si",1,IF(I445="Fisico",1,IF(I445="Electronico",2,VLOOKUP(C445&amp;"|"&amp;B445&amp;"|"&amp;D445,Empresas!$C$6:$CC$92,G445+6+1,0)))))))</f>
        <v>0</v>
      </c>
      <c r="AA445" s="147">
        <f>IF(AND($I445="Si",J445=1),1,IF(AND($I445="Fisico",J445=1),1,IF(AND(J445=1,$I445="Electronico"),2,IF(J445=1,VLOOKUP($C445&amp;"|"&amp;$B445&amp;"|"&amp;$D445,Empresas!$C$6:$CC$92,$G445+6+1,0),0))))</f>
        <v>0</v>
      </c>
      <c r="AB445" s="147">
        <f>IF(AND($I445="Si",K445=1),1,IF(AND($I445="Fisico",K445=1),1,IF(AND(K445=1,$I445="Electronico"),2,IF(K445=1,VLOOKUP($C445&amp;"|"&amp;$B445&amp;"|"&amp;$D445,Empresas!$C$6:$CC$92,$G445+6+1,0),0))))</f>
        <v>0</v>
      </c>
      <c r="AC445" s="147">
        <f>IF(AND($I445="Si",L445=1),1,IF(AND($I445="Fisico",L445=1),1,IF(AND(L445=1,$I445="Electronico"),2,IF(L445=1,VLOOKUP($C445&amp;"|"&amp;$B445&amp;"|"&amp;$D445,Empresas!$C$6:$CC$92,$G445+6+1,0),0))))</f>
        <v>0</v>
      </c>
      <c r="AD445" s="147">
        <f>IF(AND($I445="Si",M445=1),1,IF(AND($I445="Fisico",M445=1),1,IF(AND(M445=1,$I445="Electronico"),2,IF(M445=1,VLOOKUP($C445&amp;"|"&amp;$B445&amp;"|"&amp;$D445,Empresas!$C$6:$CC$92,$G445+6+1,0),0))))</f>
        <v>0</v>
      </c>
      <c r="AE445" s="147">
        <f>IF(AND($I445="Si",N445=1),1,IF(AND($I445="Fisico",N445=1),1,IF(AND(N445=1,$I445="Electronico"),2,IF(N445=1,VLOOKUP($C445&amp;"|"&amp;$B445&amp;"|"&amp;$D445,Empresas!$C$6:$CC$92,$G445+6+1,0),0))))</f>
        <v>0</v>
      </c>
      <c r="AF445" s="147">
        <f>IF(AND($I445="Si",O445=1),1,IF(AND($I445="Fisico",O445=1),1,IF(AND(O445=1,$I445="Electronico"),2,IF(O445=1,VLOOKUP($C445&amp;"|"&amp;$B445&amp;"|"&amp;$D445,Empresas!$C$6:$CC$92,$G445+6+1,0),0))))</f>
        <v>0</v>
      </c>
      <c r="AG445" s="147">
        <f>IF(AND($I445="Si",P445=1),1,IF(AND($I445="Fisico",P445=1),1,IF(AND(P445=1,$I445="Electronico"),2,IF(P445=1,VLOOKUP($C445&amp;"|"&amp;$B445&amp;"|"&amp;$D445,Empresas!$C$6:$CC$92,$G445+6+1,0),0))))</f>
        <v>0</v>
      </c>
      <c r="AH445" s="147">
        <f>IF(AND($I445="Si",Q445=1),1,IF(AND($I445="Fisico",Q445=1),1,IF(AND(Q445=1,$I445="Electronico"),2,IF(Q445=1,VLOOKUP($C445&amp;"|"&amp;$B445&amp;"|"&amp;$D445,Empresas!$C$6:$CC$92,$G445+6+1,0),0))))</f>
        <v>0</v>
      </c>
      <c r="AI445" s="147">
        <f>IF(AND($I445="Si",R445=1),1,IF(AND($I445="Fisico",R445=1),1,IF(AND(R445=1,$I445="Electronico"),2,IF(R445=1,VLOOKUP($C445&amp;"|"&amp;$B445&amp;"|"&amp;$D445,Empresas!$C$6:$CC$92,$G445+6+1,0),0))))</f>
        <v>0</v>
      </c>
      <c r="AJ445" s="147">
        <f>IF(AND($I445="Si",S445=1),1,IF(AND($I445="Fisico",S445=1),1,IF(AND(S445=1,$I445="Electronico"),2,IF(S445=1,VLOOKUP($C445&amp;"|"&amp;$B445&amp;"|"&amp;$D445,Empresas!$C$6:$CC$92,$G445+6+1,0),0))))</f>
        <v>0</v>
      </c>
      <c r="AK445" s="147">
        <f>IF(AND($I445="Si",T445=1),1,IF(AND($I445="Fisico",T445=1),1,IF(AND(T445=1,$I445="Electronico"),2,IF(T445=1,VLOOKUP($C445&amp;"|"&amp;$B445&amp;"|"&amp;$D445,Empresas!$C$6:$CC$92,$G445+6+1,0),0))))</f>
        <v>0</v>
      </c>
      <c r="AL445" s="147">
        <f>IF(AND($I445="Si",U445=1),1,IF(AND($I445="Fisico",U445=1),1,IF(AND(U445=1,$I445="Electronico"),2,IF(U445=1,VLOOKUP($C445&amp;"|"&amp;$B445&amp;"|"&amp;$D445,Empresas!$C$6:$CC$92,$G445+6+1,0),0))))</f>
        <v>0</v>
      </c>
      <c r="AM445" s="149">
        <f t="shared" si="65"/>
        <v>0</v>
      </c>
      <c r="AN445" s="149">
        <f t="shared" si="66"/>
        <v>0</v>
      </c>
      <c r="AO445" s="152">
        <f t="shared" si="67"/>
        <v>0</v>
      </c>
    </row>
    <row r="446" spans="1:41" x14ac:dyDescent="0.25">
      <c r="A446" s="140" t="str">
        <f>VLOOKUP(D446,Empresas!$D$7:$F$91,3,0)</f>
        <v>Omar</v>
      </c>
      <c r="B446" s="141" t="str">
        <f>VLOOKUP(D446,Empresas!$D$7:$G$91,4,0)</f>
        <v>Marisol</v>
      </c>
      <c r="C446" s="141" t="s">
        <v>544</v>
      </c>
      <c r="D446" s="141" t="s">
        <v>15</v>
      </c>
      <c r="E446" s="141" t="str">
        <f>VLOOKUP(D446,Empresas!$D$7:$E$92,2,0)</f>
        <v>INFUSIONISTA</v>
      </c>
      <c r="F446" s="141" t="s">
        <v>181</v>
      </c>
      <c r="G446" s="142">
        <f t="shared" si="72"/>
        <v>59</v>
      </c>
      <c r="H446" s="142" t="str">
        <f>VLOOKUP(D446,Empresas!$D$6:$L$92,7,0)</f>
        <v>Mensual</v>
      </c>
      <c r="I446" s="141" t="str">
        <f>VLOOKUP(VLOOKUP(D446&amp;"|"&amp;B446,Empresas!$I$7:$CB$92,G446,0),Tablas!$A$8:$B$10,2,0)</f>
        <v>No aplica</v>
      </c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 t="str">
        <f>VLOOKUP(D446,Empresas!$D$7:$CF$91,81,0)</f>
        <v>A</v>
      </c>
      <c r="W446" s="78" t="str">
        <f>VLOOKUP(D446,Empresas!$D$7:$M$91,10,0)</f>
        <v>General</v>
      </c>
      <c r="X446" s="69" t="str">
        <f t="shared" si="63"/>
        <v>NO</v>
      </c>
      <c r="Y446" s="153" t="str">
        <f t="shared" si="64"/>
        <v>No aplica</v>
      </c>
      <c r="Z446" s="147">
        <f>IF(Y446="No aplica",0,IF(I446="no",0,IF(I446="No aplica",0,IF(I446="Si",1,IF(I446="Fisico",1,IF(I446="Electronico",2,VLOOKUP(C446&amp;"|"&amp;B446&amp;"|"&amp;D446,Empresas!$C$6:$CC$92,G446+6+1,0)))))))</f>
        <v>0</v>
      </c>
      <c r="AA446" s="147">
        <f>IF(AND($I446="Si",J446=1),1,IF(AND($I446="Fisico",J446=1),1,IF(AND(J446=1,$I446="Electronico"),2,IF(J446=1,VLOOKUP($C446&amp;"|"&amp;$B446&amp;"|"&amp;$D446,Empresas!$C$6:$CC$92,$G446+6+1,0),0))))</f>
        <v>0</v>
      </c>
      <c r="AB446" s="147">
        <f>IF(AND($I446="Si",K446=1),1,IF(AND($I446="Fisico",K446=1),1,IF(AND(K446=1,$I446="Electronico"),2,IF(K446=1,VLOOKUP($C446&amp;"|"&amp;$B446&amp;"|"&amp;$D446,Empresas!$C$6:$CC$92,$G446+6+1,0),0))))</f>
        <v>0</v>
      </c>
      <c r="AC446" s="147">
        <f>IF(AND($I446="Si",L446=1),1,IF(AND($I446="Fisico",L446=1),1,IF(AND(L446=1,$I446="Electronico"),2,IF(L446=1,VLOOKUP($C446&amp;"|"&amp;$B446&amp;"|"&amp;$D446,Empresas!$C$6:$CC$92,$G446+6+1,0),0))))</f>
        <v>0</v>
      </c>
      <c r="AD446" s="147">
        <f>IF(AND($I446="Si",M446=1),1,IF(AND($I446="Fisico",M446=1),1,IF(AND(M446=1,$I446="Electronico"),2,IF(M446=1,VLOOKUP($C446&amp;"|"&amp;$B446&amp;"|"&amp;$D446,Empresas!$C$6:$CC$92,$G446+6+1,0),0))))</f>
        <v>0</v>
      </c>
      <c r="AE446" s="147">
        <f>IF(AND($I446="Si",N446=1),1,IF(AND($I446="Fisico",N446=1),1,IF(AND(N446=1,$I446="Electronico"),2,IF(N446=1,VLOOKUP($C446&amp;"|"&amp;$B446&amp;"|"&amp;$D446,Empresas!$C$6:$CC$92,$G446+6+1,0),0))))</f>
        <v>0</v>
      </c>
      <c r="AF446" s="147">
        <f>IF(AND($I446="Si",O446=1),1,IF(AND($I446="Fisico",O446=1),1,IF(AND(O446=1,$I446="Electronico"),2,IF(O446=1,VLOOKUP($C446&amp;"|"&amp;$B446&amp;"|"&amp;$D446,Empresas!$C$6:$CC$92,$G446+6+1,0),0))))</f>
        <v>0</v>
      </c>
      <c r="AG446" s="147">
        <f>IF(AND($I446="Si",P446=1),1,IF(AND($I446="Fisico",P446=1),1,IF(AND(P446=1,$I446="Electronico"),2,IF(P446=1,VLOOKUP($C446&amp;"|"&amp;$B446&amp;"|"&amp;$D446,Empresas!$C$6:$CC$92,$G446+6+1,0),0))))</f>
        <v>0</v>
      </c>
      <c r="AH446" s="147">
        <f>IF(AND($I446="Si",Q446=1),1,IF(AND($I446="Fisico",Q446=1),1,IF(AND(Q446=1,$I446="Electronico"),2,IF(Q446=1,VLOOKUP($C446&amp;"|"&amp;$B446&amp;"|"&amp;$D446,Empresas!$C$6:$CC$92,$G446+6+1,0),0))))</f>
        <v>0</v>
      </c>
      <c r="AI446" s="147">
        <f>IF(AND($I446="Si",R446=1),1,IF(AND($I446="Fisico",R446=1),1,IF(AND(R446=1,$I446="Electronico"),2,IF(R446=1,VLOOKUP($C446&amp;"|"&amp;$B446&amp;"|"&amp;$D446,Empresas!$C$6:$CC$92,$G446+6+1,0),0))))</f>
        <v>0</v>
      </c>
      <c r="AJ446" s="147">
        <f>IF(AND($I446="Si",S446=1),1,IF(AND($I446="Fisico",S446=1),1,IF(AND(S446=1,$I446="Electronico"),2,IF(S446=1,VLOOKUP($C446&amp;"|"&amp;$B446&amp;"|"&amp;$D446,Empresas!$C$6:$CC$92,$G446+6+1,0),0))))</f>
        <v>0</v>
      </c>
      <c r="AK446" s="147">
        <f>IF(AND($I446="Si",T446=1),1,IF(AND($I446="Fisico",T446=1),1,IF(AND(T446=1,$I446="Electronico"),2,IF(T446=1,VLOOKUP($C446&amp;"|"&amp;$B446&amp;"|"&amp;$D446,Empresas!$C$6:$CC$92,$G446+6+1,0),0))))</f>
        <v>0</v>
      </c>
      <c r="AL446" s="147">
        <f>IF(AND($I446="Si",U446=1),1,IF(AND($I446="Fisico",U446=1),1,IF(AND(U446=1,$I446="Electronico"),2,IF(U446=1,VLOOKUP($C446&amp;"|"&amp;$B446&amp;"|"&amp;$D446,Empresas!$C$6:$CC$92,$G446+6+1,0),0))))</f>
        <v>0</v>
      </c>
      <c r="AM446" s="149">
        <f t="shared" si="65"/>
        <v>0</v>
      </c>
      <c r="AN446" s="149">
        <f t="shared" si="66"/>
        <v>0</v>
      </c>
      <c r="AO446" s="152">
        <f t="shared" si="67"/>
        <v>0</v>
      </c>
    </row>
    <row r="447" spans="1:41" x14ac:dyDescent="0.25">
      <c r="A447" s="140" t="str">
        <f>VLOOKUP(D447,Empresas!$D$7:$F$91,3,0)</f>
        <v>Omar</v>
      </c>
      <c r="B447" s="141" t="str">
        <f>VLOOKUP(D447,Empresas!$D$7:$G$91,4,0)</f>
        <v>Marisol</v>
      </c>
      <c r="C447" s="141" t="s">
        <v>544</v>
      </c>
      <c r="D447" s="141" t="s">
        <v>15</v>
      </c>
      <c r="E447" s="141" t="str">
        <f>VLOOKUP(D447,Empresas!$D$7:$E$92,2,0)</f>
        <v>INFUSIONISTA</v>
      </c>
      <c r="F447" s="141" t="s">
        <v>182</v>
      </c>
      <c r="G447" s="142">
        <f t="shared" si="72"/>
        <v>60</v>
      </c>
      <c r="H447" s="142" t="str">
        <f>VLOOKUP(D447,Empresas!$D$6:$L$92,7,0)</f>
        <v>Mensual</v>
      </c>
      <c r="I447" s="141" t="str">
        <f>VLOOKUP(VLOOKUP(D447&amp;"|"&amp;B447,Empresas!$I$7:$CB$92,G447,0),Tablas!$A$8:$B$10,2,0)</f>
        <v>No aplica</v>
      </c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 t="str">
        <f>VLOOKUP(D447,Empresas!$D$7:$CF$91,81,0)</f>
        <v>A</v>
      </c>
      <c r="W447" s="78" t="str">
        <f>VLOOKUP(D447,Empresas!$D$7:$M$91,10,0)</f>
        <v>General</v>
      </c>
      <c r="X447" s="69" t="str">
        <f t="shared" si="63"/>
        <v>NO</v>
      </c>
      <c r="Y447" s="153" t="str">
        <f t="shared" si="64"/>
        <v>No aplica</v>
      </c>
      <c r="Z447" s="147">
        <f>IF(Y447="No aplica",0,IF(I447="no",0,IF(I447="No aplica",0,IF(I447="Si",1,IF(I447="Fisico",1,IF(I447="Electronico",2,VLOOKUP(C447&amp;"|"&amp;B447&amp;"|"&amp;D447,Empresas!$C$6:$CC$92,G447+6+1,0)))))))</f>
        <v>0</v>
      </c>
      <c r="AA447" s="147">
        <f>IF(AND($I447="Si",J447=1),1,IF(AND($I447="Fisico",J447=1),1,IF(AND(J447=1,$I447="Electronico"),2,IF(J447=1,VLOOKUP($C447&amp;"|"&amp;$B447&amp;"|"&amp;$D447,Empresas!$C$6:$CC$92,$G447+6+1,0),0))))</f>
        <v>0</v>
      </c>
      <c r="AB447" s="147">
        <f>IF(AND($I447="Si",K447=1),1,IF(AND($I447="Fisico",K447=1),1,IF(AND(K447=1,$I447="Electronico"),2,IF(K447=1,VLOOKUP($C447&amp;"|"&amp;$B447&amp;"|"&amp;$D447,Empresas!$C$6:$CC$92,$G447+6+1,0),0))))</f>
        <v>0</v>
      </c>
      <c r="AC447" s="147">
        <f>IF(AND($I447="Si",L447=1),1,IF(AND($I447="Fisico",L447=1),1,IF(AND(L447=1,$I447="Electronico"),2,IF(L447=1,VLOOKUP($C447&amp;"|"&amp;$B447&amp;"|"&amp;$D447,Empresas!$C$6:$CC$92,$G447+6+1,0),0))))</f>
        <v>0</v>
      </c>
      <c r="AD447" s="147">
        <f>IF(AND($I447="Si",M447=1),1,IF(AND($I447="Fisico",M447=1),1,IF(AND(M447=1,$I447="Electronico"),2,IF(M447=1,VLOOKUP($C447&amp;"|"&amp;$B447&amp;"|"&amp;$D447,Empresas!$C$6:$CC$92,$G447+6+1,0),0))))</f>
        <v>0</v>
      </c>
      <c r="AE447" s="147">
        <f>IF(AND($I447="Si",N447=1),1,IF(AND($I447="Fisico",N447=1),1,IF(AND(N447=1,$I447="Electronico"),2,IF(N447=1,VLOOKUP($C447&amp;"|"&amp;$B447&amp;"|"&amp;$D447,Empresas!$C$6:$CC$92,$G447+6+1,0),0))))</f>
        <v>0</v>
      </c>
      <c r="AF447" s="147">
        <f>IF(AND($I447="Si",O447=1),1,IF(AND($I447="Fisico",O447=1),1,IF(AND(O447=1,$I447="Electronico"),2,IF(O447=1,VLOOKUP($C447&amp;"|"&amp;$B447&amp;"|"&amp;$D447,Empresas!$C$6:$CC$92,$G447+6+1,0),0))))</f>
        <v>0</v>
      </c>
      <c r="AG447" s="147">
        <f>IF(AND($I447="Si",P447=1),1,IF(AND($I447="Fisico",P447=1),1,IF(AND(P447=1,$I447="Electronico"),2,IF(P447=1,VLOOKUP($C447&amp;"|"&amp;$B447&amp;"|"&amp;$D447,Empresas!$C$6:$CC$92,$G447+6+1,0),0))))</f>
        <v>0</v>
      </c>
      <c r="AH447" s="147">
        <f>IF(AND($I447="Si",Q447=1),1,IF(AND($I447="Fisico",Q447=1),1,IF(AND(Q447=1,$I447="Electronico"),2,IF(Q447=1,VLOOKUP($C447&amp;"|"&amp;$B447&amp;"|"&amp;$D447,Empresas!$C$6:$CC$92,$G447+6+1,0),0))))</f>
        <v>0</v>
      </c>
      <c r="AI447" s="147">
        <f>IF(AND($I447="Si",R447=1),1,IF(AND($I447="Fisico",R447=1),1,IF(AND(R447=1,$I447="Electronico"),2,IF(R447=1,VLOOKUP($C447&amp;"|"&amp;$B447&amp;"|"&amp;$D447,Empresas!$C$6:$CC$92,$G447+6+1,0),0))))</f>
        <v>0</v>
      </c>
      <c r="AJ447" s="147">
        <f>IF(AND($I447="Si",S447=1),1,IF(AND($I447="Fisico",S447=1),1,IF(AND(S447=1,$I447="Electronico"),2,IF(S447=1,VLOOKUP($C447&amp;"|"&amp;$B447&amp;"|"&amp;$D447,Empresas!$C$6:$CC$92,$G447+6+1,0),0))))</f>
        <v>0</v>
      </c>
      <c r="AK447" s="147">
        <f>IF(AND($I447="Si",T447=1),1,IF(AND($I447="Fisico",T447=1),1,IF(AND(T447=1,$I447="Electronico"),2,IF(T447=1,VLOOKUP($C447&amp;"|"&amp;$B447&amp;"|"&amp;$D447,Empresas!$C$6:$CC$92,$G447+6+1,0),0))))</f>
        <v>0</v>
      </c>
      <c r="AL447" s="147">
        <f>IF(AND($I447="Si",U447=1),1,IF(AND($I447="Fisico",U447=1),1,IF(AND(U447=1,$I447="Electronico"),2,IF(U447=1,VLOOKUP($C447&amp;"|"&amp;$B447&amp;"|"&amp;$D447,Empresas!$C$6:$CC$92,$G447+6+1,0),0))))</f>
        <v>0</v>
      </c>
      <c r="AM447" s="149">
        <f t="shared" si="65"/>
        <v>0</v>
      </c>
      <c r="AN447" s="149">
        <f t="shared" si="66"/>
        <v>0</v>
      </c>
      <c r="AO447" s="152">
        <f t="shared" si="67"/>
        <v>0</v>
      </c>
    </row>
    <row r="448" spans="1:41" x14ac:dyDescent="0.25">
      <c r="A448" s="143" t="str">
        <f>VLOOKUP(D448,Empresas!$D$7:$F$91,3,0)</f>
        <v>Omar</v>
      </c>
      <c r="B448" s="144" t="str">
        <f>VLOOKUP(D448,Empresas!$D$7:$G$91,4,0)</f>
        <v>Marisol</v>
      </c>
      <c r="C448" s="144" t="s">
        <v>544</v>
      </c>
      <c r="D448" s="144" t="s">
        <v>15</v>
      </c>
      <c r="E448" s="144" t="str">
        <f>VLOOKUP(D448,Empresas!$D$7:$E$92,2,0)</f>
        <v>INFUSIONISTA</v>
      </c>
      <c r="F448" s="144" t="s">
        <v>183</v>
      </c>
      <c r="G448" s="145">
        <f>+Empresas!$BR$2</f>
        <v>62</v>
      </c>
      <c r="H448" s="145" t="str">
        <f>VLOOKUP(D448,Empresas!$D$6:$L$92,7,0)</f>
        <v>Mensual</v>
      </c>
      <c r="I448" s="144" t="str">
        <f>VLOOKUP(VLOOKUP(D448&amp;"|"&amp;B448,Empresas!$I$7:$CB$92,G448,0),Tablas!$A$13:$B$14,2,0)</f>
        <v>Si</v>
      </c>
      <c r="J448" s="78">
        <v>1</v>
      </c>
      <c r="K448" s="78">
        <v>1</v>
      </c>
      <c r="L448" s="78">
        <v>1</v>
      </c>
      <c r="M448" s="78">
        <v>1</v>
      </c>
      <c r="N448" s="78">
        <v>1</v>
      </c>
      <c r="O448" s="78">
        <v>1</v>
      </c>
      <c r="P448" s="78">
        <v>1</v>
      </c>
      <c r="Q448" s="78">
        <v>2</v>
      </c>
      <c r="R448" s="78"/>
      <c r="S448" s="78"/>
      <c r="T448" s="78"/>
      <c r="U448" s="78"/>
      <c r="V448" s="78" t="str">
        <f>VLOOKUP(D448,Empresas!$D$7:$CF$91,81,0)</f>
        <v>A</v>
      </c>
      <c r="W448" s="78" t="str">
        <f>VLOOKUP(D448,Empresas!$D$7:$M$91,10,0)</f>
        <v>General</v>
      </c>
      <c r="X448" s="69" t="str">
        <f t="shared" si="63"/>
        <v>SI</v>
      </c>
      <c r="Y448" s="153" t="str">
        <f t="shared" si="64"/>
        <v>Si aplica</v>
      </c>
      <c r="Z448" s="147">
        <f>IF(Y448="No aplica",0,IF(I448="no",0,IF(I448="No aplica",0,IF(I448="Si",1,IF(I448="Fisico",1,IF(I448="Electronico",2,VLOOKUP(C448&amp;"|"&amp;B448&amp;"|"&amp;D448,Empresas!$C$6:$CC$92,G448+6+1,0)))))))</f>
        <v>1</v>
      </c>
      <c r="AA448" s="147">
        <f>IF(AND($I448="Si",J448=1),1,IF(AND($I448="Fisico",J448=1),1,IF(AND(J448=1,$I448="Electronico"),2,IF(J448=1,VLOOKUP($C448&amp;"|"&amp;$B448&amp;"|"&amp;$D448,Empresas!$C$6:$CC$92,$G448+6+1,0),0))))</f>
        <v>1</v>
      </c>
      <c r="AB448" s="147">
        <f>IF(AND($I448="Si",K448=1),1,IF(AND($I448="Fisico",K448=1),1,IF(AND(K448=1,$I448="Electronico"),2,IF(K448=1,VLOOKUP($C448&amp;"|"&amp;$B448&amp;"|"&amp;$D448,Empresas!$C$6:$CC$92,$G448+6+1,0),0))))</f>
        <v>1</v>
      </c>
      <c r="AC448" s="147">
        <f>IF(AND($I448="Si",L448=1),1,IF(AND($I448="Fisico",L448=1),1,IF(AND(L448=1,$I448="Electronico"),2,IF(L448=1,VLOOKUP($C448&amp;"|"&amp;$B448&amp;"|"&amp;$D448,Empresas!$C$6:$CC$92,$G448+6+1,0),0))))</f>
        <v>1</v>
      </c>
      <c r="AD448" s="147">
        <f>IF(AND($I448="Si",M448=1),1,IF(AND($I448="Fisico",M448=1),1,IF(AND(M448=1,$I448="Electronico"),2,IF(M448=1,VLOOKUP($C448&amp;"|"&amp;$B448&amp;"|"&amp;$D448,Empresas!$C$6:$CC$92,$G448+6+1,0),0))))</f>
        <v>1</v>
      </c>
      <c r="AE448" s="147">
        <f>IF(AND($I448="Si",N448=1),1,IF(AND($I448="Fisico",N448=1),1,IF(AND(N448=1,$I448="Electronico"),2,IF(N448=1,VLOOKUP($C448&amp;"|"&amp;$B448&amp;"|"&amp;$D448,Empresas!$C$6:$CC$92,$G448+6+1,0),0))))</f>
        <v>1</v>
      </c>
      <c r="AF448" s="147">
        <f>IF(AND($I448="Si",O448=1),1,IF(AND($I448="Fisico",O448=1),1,IF(AND(O448=1,$I448="Electronico"),2,IF(O448=1,VLOOKUP($C448&amp;"|"&amp;$B448&amp;"|"&amp;$D448,Empresas!$C$6:$CC$92,$G448+6+1,0),0))))</f>
        <v>1</v>
      </c>
      <c r="AG448" s="147">
        <f>IF(AND($I448="Si",P448=1),1,IF(AND($I448="Fisico",P448=1),1,IF(AND(P448=1,$I448="Electronico"),2,IF(P448=1,VLOOKUP($C448&amp;"|"&amp;$B448&amp;"|"&amp;$D448,Empresas!$C$6:$CC$92,$G448+6+1,0),0))))</f>
        <v>1</v>
      </c>
      <c r="AH448" s="147">
        <f>IF(AND($I448="Si",Q448=1),1,IF(AND($I448="Fisico",Q448=1),1,IF(AND(Q448=1,$I448="Electronico"),2,IF(Q448=1,VLOOKUP($C448&amp;"|"&amp;$B448&amp;"|"&amp;$D448,Empresas!$C$6:$CC$92,$G448+6+1,0),0))))</f>
        <v>0</v>
      </c>
      <c r="AI448" s="147">
        <f>IF(AND($I448="Si",R448=1),1,IF(AND($I448="Fisico",R448=1),1,IF(AND(R448=1,$I448="Electronico"),2,IF(R448=1,VLOOKUP($C448&amp;"|"&amp;$B448&amp;"|"&amp;$D448,Empresas!$C$6:$CC$92,$G448+6+1,0),0))))</f>
        <v>0</v>
      </c>
      <c r="AJ448" s="147">
        <f>IF(AND($I448="Si",S448=1),1,IF(AND($I448="Fisico",S448=1),1,IF(AND(S448=1,$I448="Electronico"),2,IF(S448=1,VLOOKUP($C448&amp;"|"&amp;$B448&amp;"|"&amp;$D448,Empresas!$C$6:$CC$92,$G448+6+1,0),0))))</f>
        <v>0</v>
      </c>
      <c r="AK448" s="147">
        <f>IF(AND($I448="Si",T448=1),1,IF(AND($I448="Fisico",T448=1),1,IF(AND(T448=1,$I448="Electronico"),2,IF(T448=1,VLOOKUP($C448&amp;"|"&amp;$B448&amp;"|"&amp;$D448,Empresas!$C$6:$CC$92,$G448+6+1,0),0))))</f>
        <v>0</v>
      </c>
      <c r="AL448" s="147">
        <f>IF(AND($I448="Si",U448=1),1,IF(AND($I448="Fisico",U448=1),1,IF(AND(U448=1,$I448="Electronico"),2,IF(U448=1,VLOOKUP($C448&amp;"|"&amp;$B448&amp;"|"&amp;$D448,Empresas!$C$6:$CC$92,$G448+6+1,0),0))))</f>
        <v>0</v>
      </c>
      <c r="AM448" s="149">
        <f t="shared" si="65"/>
        <v>7</v>
      </c>
      <c r="AN448" s="149">
        <f t="shared" si="66"/>
        <v>8</v>
      </c>
      <c r="AO448" s="152">
        <f t="shared" si="67"/>
        <v>0.875</v>
      </c>
    </row>
    <row r="449" spans="1:41" x14ac:dyDescent="0.25">
      <c r="A449" s="143" t="str">
        <f>VLOOKUP(D449,Empresas!$D$7:$F$91,3,0)</f>
        <v>Omar</v>
      </c>
      <c r="B449" s="144" t="str">
        <f>VLOOKUP(D449,Empresas!$D$7:$G$91,4,0)</f>
        <v>Marisol</v>
      </c>
      <c r="C449" s="144" t="s">
        <v>544</v>
      </c>
      <c r="D449" s="144" t="s">
        <v>15</v>
      </c>
      <c r="E449" s="144" t="str">
        <f>VLOOKUP(D449,Empresas!$D$7:$E$92,2,0)</f>
        <v>INFUSIONISTA</v>
      </c>
      <c r="F449" s="144" t="s">
        <v>184</v>
      </c>
      <c r="G449" s="145">
        <f>+G448+1</f>
        <v>63</v>
      </c>
      <c r="H449" s="145" t="str">
        <f>VLOOKUP(D449,Empresas!$D$6:$L$92,7,0)</f>
        <v>Mensual</v>
      </c>
      <c r="I449" s="144" t="str">
        <f>VLOOKUP(VLOOKUP(D449&amp;"|"&amp;B449,Empresas!$I$7:$CB$92,G449,0),Tablas!$A$13:$B$14,2,0)</f>
        <v>Si</v>
      </c>
      <c r="J449" s="78">
        <v>1</v>
      </c>
      <c r="K449" s="78">
        <v>1</v>
      </c>
      <c r="L449" s="78">
        <v>1</v>
      </c>
      <c r="M449" s="78">
        <v>1</v>
      </c>
      <c r="N449" s="78">
        <v>1</v>
      </c>
      <c r="O449" s="78">
        <v>1</v>
      </c>
      <c r="P449" s="78">
        <v>1</v>
      </c>
      <c r="Q449" s="78">
        <v>2</v>
      </c>
      <c r="R449" s="78"/>
      <c r="S449" s="78"/>
      <c r="T449" s="78"/>
      <c r="U449" s="78"/>
      <c r="V449" s="78" t="str">
        <f>VLOOKUP(D449,Empresas!$D$7:$CF$91,81,0)</f>
        <v>A</v>
      </c>
      <c r="W449" s="78" t="str">
        <f>VLOOKUP(D449,Empresas!$D$7:$M$91,10,0)</f>
        <v>General</v>
      </c>
      <c r="X449" s="69" t="str">
        <f t="shared" si="63"/>
        <v>SI</v>
      </c>
      <c r="Y449" s="153" t="str">
        <f t="shared" si="64"/>
        <v>Si aplica</v>
      </c>
      <c r="Z449" s="147">
        <f>IF(Y449="No aplica",0,IF(I449="no",0,IF(I449="No aplica",0,IF(I449="Si",1,IF(I449="Fisico",1,IF(I449="Electronico",2,VLOOKUP(C449&amp;"|"&amp;B449&amp;"|"&amp;D449,Empresas!$C$6:$CC$92,G449+6+1,0)))))))</f>
        <v>1</v>
      </c>
      <c r="AA449" s="147">
        <f>IF(AND($I449="Si",J449=1),1,IF(AND($I449="Fisico",J449=1),1,IF(AND(J449=1,$I449="Electronico"),2,IF(J449=1,VLOOKUP($C449&amp;"|"&amp;$B449&amp;"|"&amp;$D449,Empresas!$C$6:$CC$92,$G449+6+1,0),0))))</f>
        <v>1</v>
      </c>
      <c r="AB449" s="147">
        <f>IF(AND($I449="Si",K449=1),1,IF(AND($I449="Fisico",K449=1),1,IF(AND(K449=1,$I449="Electronico"),2,IF(K449=1,VLOOKUP($C449&amp;"|"&amp;$B449&amp;"|"&amp;$D449,Empresas!$C$6:$CC$92,$G449+6+1,0),0))))</f>
        <v>1</v>
      </c>
      <c r="AC449" s="147">
        <f>IF(AND($I449="Si",L449=1),1,IF(AND($I449="Fisico",L449=1),1,IF(AND(L449=1,$I449="Electronico"),2,IF(L449=1,VLOOKUP($C449&amp;"|"&amp;$B449&amp;"|"&amp;$D449,Empresas!$C$6:$CC$92,$G449+6+1,0),0))))</f>
        <v>1</v>
      </c>
      <c r="AD449" s="147">
        <f>IF(AND($I449="Si",M449=1),1,IF(AND($I449="Fisico",M449=1),1,IF(AND(M449=1,$I449="Electronico"),2,IF(M449=1,VLOOKUP($C449&amp;"|"&amp;$B449&amp;"|"&amp;$D449,Empresas!$C$6:$CC$92,$G449+6+1,0),0))))</f>
        <v>1</v>
      </c>
      <c r="AE449" s="147">
        <f>IF(AND($I449="Si",N449=1),1,IF(AND($I449="Fisico",N449=1),1,IF(AND(N449=1,$I449="Electronico"),2,IF(N449=1,VLOOKUP($C449&amp;"|"&amp;$B449&amp;"|"&amp;$D449,Empresas!$C$6:$CC$92,$G449+6+1,0),0))))</f>
        <v>1</v>
      </c>
      <c r="AF449" s="147">
        <f>IF(AND($I449="Si",O449=1),1,IF(AND($I449="Fisico",O449=1),1,IF(AND(O449=1,$I449="Electronico"),2,IF(O449=1,VLOOKUP($C449&amp;"|"&amp;$B449&amp;"|"&amp;$D449,Empresas!$C$6:$CC$92,$G449+6+1,0),0))))</f>
        <v>1</v>
      </c>
      <c r="AG449" s="147">
        <f>IF(AND($I449="Si",P449=1),1,IF(AND($I449="Fisico",P449=1),1,IF(AND(P449=1,$I449="Electronico"),2,IF(P449=1,VLOOKUP($C449&amp;"|"&amp;$B449&amp;"|"&amp;$D449,Empresas!$C$6:$CC$92,$G449+6+1,0),0))))</f>
        <v>1</v>
      </c>
      <c r="AH449" s="147">
        <f>IF(AND($I449="Si",Q449=1),1,IF(AND($I449="Fisico",Q449=1),1,IF(AND(Q449=1,$I449="Electronico"),2,IF(Q449=1,VLOOKUP($C449&amp;"|"&amp;$B449&amp;"|"&amp;$D449,Empresas!$C$6:$CC$92,$G449+6+1,0),0))))</f>
        <v>0</v>
      </c>
      <c r="AI449" s="147">
        <f>IF(AND($I449="Si",R449=1),1,IF(AND($I449="Fisico",R449=1),1,IF(AND(R449=1,$I449="Electronico"),2,IF(R449=1,VLOOKUP($C449&amp;"|"&amp;$B449&amp;"|"&amp;$D449,Empresas!$C$6:$CC$92,$G449+6+1,0),0))))</f>
        <v>0</v>
      </c>
      <c r="AJ449" s="147">
        <f>IF(AND($I449="Si",S449=1),1,IF(AND($I449="Fisico",S449=1),1,IF(AND(S449=1,$I449="Electronico"),2,IF(S449=1,VLOOKUP($C449&amp;"|"&amp;$B449&amp;"|"&amp;$D449,Empresas!$C$6:$CC$92,$G449+6+1,0),0))))</f>
        <v>0</v>
      </c>
      <c r="AK449" s="147">
        <f>IF(AND($I449="Si",T449=1),1,IF(AND($I449="Fisico",T449=1),1,IF(AND(T449=1,$I449="Electronico"),2,IF(T449=1,VLOOKUP($C449&amp;"|"&amp;$B449&amp;"|"&amp;$D449,Empresas!$C$6:$CC$92,$G449+6+1,0),0))))</f>
        <v>0</v>
      </c>
      <c r="AL449" s="147">
        <f>IF(AND($I449="Si",U449=1),1,IF(AND($I449="Fisico",U449=1),1,IF(AND(U449=1,$I449="Electronico"),2,IF(U449=1,VLOOKUP($C449&amp;"|"&amp;$B449&amp;"|"&amp;$D449,Empresas!$C$6:$CC$92,$G449+6+1,0),0))))</f>
        <v>0</v>
      </c>
      <c r="AM449" s="149">
        <f t="shared" si="65"/>
        <v>7</v>
      </c>
      <c r="AN449" s="149">
        <f t="shared" si="66"/>
        <v>8</v>
      </c>
      <c r="AO449" s="152">
        <f t="shared" si="67"/>
        <v>0.875</v>
      </c>
    </row>
    <row r="450" spans="1:41" x14ac:dyDescent="0.25">
      <c r="A450" s="143" t="str">
        <f>VLOOKUP(D450,Empresas!$D$7:$F$91,3,0)</f>
        <v>Omar</v>
      </c>
      <c r="B450" s="144" t="str">
        <f>VLOOKUP(D450,Empresas!$D$7:$G$91,4,0)</f>
        <v>Marisol</v>
      </c>
      <c r="C450" s="144" t="s">
        <v>544</v>
      </c>
      <c r="D450" s="144" t="s">
        <v>15</v>
      </c>
      <c r="E450" s="144" t="str">
        <f>VLOOKUP(D450,Empresas!$D$7:$E$92,2,0)</f>
        <v>INFUSIONISTA</v>
      </c>
      <c r="F450" s="144" t="s">
        <v>185</v>
      </c>
      <c r="G450" s="145">
        <f t="shared" ref="G450:G457" si="73">+G449+1</f>
        <v>64</v>
      </c>
      <c r="H450" s="145" t="str">
        <f>VLOOKUP(D450,Empresas!$D$6:$L$92,7,0)</f>
        <v>Mensual</v>
      </c>
      <c r="I450" s="144" t="str">
        <f>VLOOKUP(VLOOKUP(D450&amp;"|"&amp;B450,Empresas!$I$7:$CB$92,G450,0),Tablas!$A$13:$B$14,2,0)</f>
        <v>No</v>
      </c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 t="str">
        <f>VLOOKUP(D450,Empresas!$D$7:$CF$91,81,0)</f>
        <v>A</v>
      </c>
      <c r="W450" s="78" t="str">
        <f>VLOOKUP(D450,Empresas!$D$7:$M$91,10,0)</f>
        <v>General</v>
      </c>
      <c r="X450" s="69" t="str">
        <f t="shared" si="63"/>
        <v>SI</v>
      </c>
      <c r="Y450" s="153" t="str">
        <f t="shared" si="64"/>
        <v>No aplica</v>
      </c>
      <c r="Z450" s="147">
        <f>IF(Y450="No aplica",0,IF(I450="no",0,IF(I450="No aplica",0,IF(I450="Si",1,IF(I450="Fisico",1,IF(I450="Electronico",2,VLOOKUP(C450&amp;"|"&amp;B450&amp;"|"&amp;D450,Empresas!$C$6:$CC$92,G450+6+1,0)))))))</f>
        <v>0</v>
      </c>
      <c r="AA450" s="147">
        <f>IF(AND($I450="Si",J450=1),1,IF(AND($I450="Fisico",J450=1),1,IF(AND(J450=1,$I450="Electronico"),2,IF(J450=1,VLOOKUP($C450&amp;"|"&amp;$B450&amp;"|"&amp;$D450,Empresas!$C$6:$CC$92,$G450+6+1,0),0))))</f>
        <v>0</v>
      </c>
      <c r="AB450" s="147">
        <f>IF(AND($I450="Si",K450=1),1,IF(AND($I450="Fisico",K450=1),1,IF(AND(K450=1,$I450="Electronico"),2,IF(K450=1,VLOOKUP($C450&amp;"|"&amp;$B450&amp;"|"&amp;$D450,Empresas!$C$6:$CC$92,$G450+6+1,0),0))))</f>
        <v>0</v>
      </c>
      <c r="AC450" s="147">
        <f>IF(AND($I450="Si",L450=1),1,IF(AND($I450="Fisico",L450=1),1,IF(AND(L450=1,$I450="Electronico"),2,IF(L450=1,VLOOKUP($C450&amp;"|"&amp;$B450&amp;"|"&amp;$D450,Empresas!$C$6:$CC$92,$G450+6+1,0),0))))</f>
        <v>0</v>
      </c>
      <c r="AD450" s="147">
        <f>IF(AND($I450="Si",M450=1),1,IF(AND($I450="Fisico",M450=1),1,IF(AND(M450=1,$I450="Electronico"),2,IF(M450=1,VLOOKUP($C450&amp;"|"&amp;$B450&amp;"|"&amp;$D450,Empresas!$C$6:$CC$92,$G450+6+1,0),0))))</f>
        <v>0</v>
      </c>
      <c r="AE450" s="147">
        <f>IF(AND($I450="Si",N450=1),1,IF(AND($I450="Fisico",N450=1),1,IF(AND(N450=1,$I450="Electronico"),2,IF(N450=1,VLOOKUP($C450&amp;"|"&amp;$B450&amp;"|"&amp;$D450,Empresas!$C$6:$CC$92,$G450+6+1,0),0))))</f>
        <v>0</v>
      </c>
      <c r="AF450" s="147">
        <f>IF(AND($I450="Si",O450=1),1,IF(AND($I450="Fisico",O450=1),1,IF(AND(O450=1,$I450="Electronico"),2,IF(O450=1,VLOOKUP($C450&amp;"|"&amp;$B450&amp;"|"&amp;$D450,Empresas!$C$6:$CC$92,$G450+6+1,0),0))))</f>
        <v>0</v>
      </c>
      <c r="AG450" s="147">
        <f>IF(AND($I450="Si",P450=1),1,IF(AND($I450="Fisico",P450=1),1,IF(AND(P450=1,$I450="Electronico"),2,IF(P450=1,VLOOKUP($C450&amp;"|"&amp;$B450&amp;"|"&amp;$D450,Empresas!$C$6:$CC$92,$G450+6+1,0),0))))</f>
        <v>0</v>
      </c>
      <c r="AH450" s="147">
        <f>IF(AND($I450="Si",Q450=1),1,IF(AND($I450="Fisico",Q450=1),1,IF(AND(Q450=1,$I450="Electronico"),2,IF(Q450=1,VLOOKUP($C450&amp;"|"&amp;$B450&amp;"|"&amp;$D450,Empresas!$C$6:$CC$92,$G450+6+1,0),0))))</f>
        <v>0</v>
      </c>
      <c r="AI450" s="147">
        <f>IF(AND($I450="Si",R450=1),1,IF(AND($I450="Fisico",R450=1),1,IF(AND(R450=1,$I450="Electronico"),2,IF(R450=1,VLOOKUP($C450&amp;"|"&amp;$B450&amp;"|"&amp;$D450,Empresas!$C$6:$CC$92,$G450+6+1,0),0))))</f>
        <v>0</v>
      </c>
      <c r="AJ450" s="147">
        <f>IF(AND($I450="Si",S450=1),1,IF(AND($I450="Fisico",S450=1),1,IF(AND(S450=1,$I450="Electronico"),2,IF(S450=1,VLOOKUP($C450&amp;"|"&amp;$B450&amp;"|"&amp;$D450,Empresas!$C$6:$CC$92,$G450+6+1,0),0))))</f>
        <v>0</v>
      </c>
      <c r="AK450" s="147">
        <f>IF(AND($I450="Si",T450=1),1,IF(AND($I450="Fisico",T450=1),1,IF(AND(T450=1,$I450="Electronico"),2,IF(T450=1,VLOOKUP($C450&amp;"|"&amp;$B450&amp;"|"&amp;$D450,Empresas!$C$6:$CC$92,$G450+6+1,0),0))))</f>
        <v>0</v>
      </c>
      <c r="AL450" s="147">
        <f>IF(AND($I450="Si",U450=1),1,IF(AND($I450="Fisico",U450=1),1,IF(AND(U450=1,$I450="Electronico"),2,IF(U450=1,VLOOKUP($C450&amp;"|"&amp;$B450&amp;"|"&amp;$D450,Empresas!$C$6:$CC$92,$G450+6+1,0),0))))</f>
        <v>0</v>
      </c>
      <c r="AM450" s="149">
        <f t="shared" si="65"/>
        <v>0</v>
      </c>
      <c r="AN450" s="149">
        <f t="shared" si="66"/>
        <v>0</v>
      </c>
      <c r="AO450" s="152">
        <f t="shared" si="67"/>
        <v>0</v>
      </c>
    </row>
    <row r="451" spans="1:41" x14ac:dyDescent="0.25">
      <c r="A451" s="143" t="str">
        <f>VLOOKUP(D451,Empresas!$D$7:$F$91,3,0)</f>
        <v>Omar</v>
      </c>
      <c r="B451" s="144" t="str">
        <f>VLOOKUP(D451,Empresas!$D$7:$G$91,4,0)</f>
        <v>Marisol</v>
      </c>
      <c r="C451" s="144" t="s">
        <v>544</v>
      </c>
      <c r="D451" s="144" t="s">
        <v>15</v>
      </c>
      <c r="E451" s="144" t="str">
        <f>VLOOKUP(D451,Empresas!$D$7:$E$92,2,0)</f>
        <v>INFUSIONISTA</v>
      </c>
      <c r="F451" s="144" t="s">
        <v>186</v>
      </c>
      <c r="G451" s="145">
        <f t="shared" si="73"/>
        <v>65</v>
      </c>
      <c r="H451" s="145" t="str">
        <f>VLOOKUP(D451,Empresas!$D$6:$L$92,7,0)</f>
        <v>Mensual</v>
      </c>
      <c r="I451" s="144" t="str">
        <f>VLOOKUP(VLOOKUP(D451&amp;"|"&amp;B451,Empresas!$I$7:$CB$92,G451,0),Tablas!$A$13:$B$14,2,0)</f>
        <v>No</v>
      </c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 t="str">
        <f>VLOOKUP(D451,Empresas!$D$7:$CF$91,81,0)</f>
        <v>A</v>
      </c>
      <c r="W451" s="78" t="str">
        <f>VLOOKUP(D451,Empresas!$D$7:$M$91,10,0)</f>
        <v>General</v>
      </c>
      <c r="X451" s="69" t="str">
        <f t="shared" si="63"/>
        <v>SI</v>
      </c>
      <c r="Y451" s="153" t="str">
        <f t="shared" si="64"/>
        <v>No aplica</v>
      </c>
      <c r="Z451" s="147">
        <f>IF(Y451="No aplica",0,IF(I451="no",0,IF(I451="No aplica",0,IF(I451="Si",1,IF(I451="Fisico",1,IF(I451="Electronico",2,VLOOKUP(C451&amp;"|"&amp;B451&amp;"|"&amp;D451,Empresas!$C$6:$CC$92,G451+6+1,0)))))))</f>
        <v>0</v>
      </c>
      <c r="AA451" s="147">
        <f>IF(AND($I451="Si",J451=1),1,IF(AND($I451="Fisico",J451=1),1,IF(AND(J451=1,$I451="Electronico"),2,IF(J451=1,VLOOKUP($C451&amp;"|"&amp;$B451&amp;"|"&amp;$D451,Empresas!$C$6:$CC$92,$G451+6+1,0),0))))</f>
        <v>0</v>
      </c>
      <c r="AB451" s="147">
        <f>IF(AND($I451="Si",K451=1),1,IF(AND($I451="Fisico",K451=1),1,IF(AND(K451=1,$I451="Electronico"),2,IF(K451=1,VLOOKUP($C451&amp;"|"&amp;$B451&amp;"|"&amp;$D451,Empresas!$C$6:$CC$92,$G451+6+1,0),0))))</f>
        <v>0</v>
      </c>
      <c r="AC451" s="147">
        <f>IF(AND($I451="Si",L451=1),1,IF(AND($I451="Fisico",L451=1),1,IF(AND(L451=1,$I451="Electronico"),2,IF(L451=1,VLOOKUP($C451&amp;"|"&amp;$B451&amp;"|"&amp;$D451,Empresas!$C$6:$CC$92,$G451+6+1,0),0))))</f>
        <v>0</v>
      </c>
      <c r="AD451" s="147">
        <f>IF(AND($I451="Si",M451=1),1,IF(AND($I451="Fisico",M451=1),1,IF(AND(M451=1,$I451="Electronico"),2,IF(M451=1,VLOOKUP($C451&amp;"|"&amp;$B451&amp;"|"&amp;$D451,Empresas!$C$6:$CC$92,$G451+6+1,0),0))))</f>
        <v>0</v>
      </c>
      <c r="AE451" s="147">
        <f>IF(AND($I451="Si",N451=1),1,IF(AND($I451="Fisico",N451=1),1,IF(AND(N451=1,$I451="Electronico"),2,IF(N451=1,VLOOKUP($C451&amp;"|"&amp;$B451&amp;"|"&amp;$D451,Empresas!$C$6:$CC$92,$G451+6+1,0),0))))</f>
        <v>0</v>
      </c>
      <c r="AF451" s="147">
        <f>IF(AND($I451="Si",O451=1),1,IF(AND($I451="Fisico",O451=1),1,IF(AND(O451=1,$I451="Electronico"),2,IF(O451=1,VLOOKUP($C451&amp;"|"&amp;$B451&amp;"|"&amp;$D451,Empresas!$C$6:$CC$92,$G451+6+1,0),0))))</f>
        <v>0</v>
      </c>
      <c r="AG451" s="147">
        <f>IF(AND($I451="Si",P451=1),1,IF(AND($I451="Fisico",P451=1),1,IF(AND(P451=1,$I451="Electronico"),2,IF(P451=1,VLOOKUP($C451&amp;"|"&amp;$B451&amp;"|"&amp;$D451,Empresas!$C$6:$CC$92,$G451+6+1,0),0))))</f>
        <v>0</v>
      </c>
      <c r="AH451" s="147">
        <f>IF(AND($I451="Si",Q451=1),1,IF(AND($I451="Fisico",Q451=1),1,IF(AND(Q451=1,$I451="Electronico"),2,IF(Q451=1,VLOOKUP($C451&amp;"|"&amp;$B451&amp;"|"&amp;$D451,Empresas!$C$6:$CC$92,$G451+6+1,0),0))))</f>
        <v>0</v>
      </c>
      <c r="AI451" s="147">
        <f>IF(AND($I451="Si",R451=1),1,IF(AND($I451="Fisico",R451=1),1,IF(AND(R451=1,$I451="Electronico"),2,IF(R451=1,VLOOKUP($C451&amp;"|"&amp;$B451&amp;"|"&amp;$D451,Empresas!$C$6:$CC$92,$G451+6+1,0),0))))</f>
        <v>0</v>
      </c>
      <c r="AJ451" s="147">
        <f>IF(AND($I451="Si",S451=1),1,IF(AND($I451="Fisico",S451=1),1,IF(AND(S451=1,$I451="Electronico"),2,IF(S451=1,VLOOKUP($C451&amp;"|"&amp;$B451&amp;"|"&amp;$D451,Empresas!$C$6:$CC$92,$G451+6+1,0),0))))</f>
        <v>0</v>
      </c>
      <c r="AK451" s="147">
        <f>IF(AND($I451="Si",T451=1),1,IF(AND($I451="Fisico",T451=1),1,IF(AND(T451=1,$I451="Electronico"),2,IF(T451=1,VLOOKUP($C451&amp;"|"&amp;$B451&amp;"|"&amp;$D451,Empresas!$C$6:$CC$92,$G451+6+1,0),0))))</f>
        <v>0</v>
      </c>
      <c r="AL451" s="147">
        <f>IF(AND($I451="Si",U451=1),1,IF(AND($I451="Fisico",U451=1),1,IF(AND(U451=1,$I451="Electronico"),2,IF(U451=1,VLOOKUP($C451&amp;"|"&amp;$B451&amp;"|"&amp;$D451,Empresas!$C$6:$CC$92,$G451+6+1,0),0))))</f>
        <v>0</v>
      </c>
      <c r="AM451" s="149">
        <f t="shared" si="65"/>
        <v>0</v>
      </c>
      <c r="AN451" s="149">
        <f t="shared" si="66"/>
        <v>0</v>
      </c>
      <c r="AO451" s="152">
        <f t="shared" si="67"/>
        <v>0</v>
      </c>
    </row>
    <row r="452" spans="1:41" x14ac:dyDescent="0.25">
      <c r="A452" s="143" t="str">
        <f>VLOOKUP(D452,Empresas!$D$7:$F$91,3,0)</f>
        <v>Omar</v>
      </c>
      <c r="B452" s="144" t="str">
        <f>VLOOKUP(D452,Empresas!$D$7:$G$91,4,0)</f>
        <v>Marisol</v>
      </c>
      <c r="C452" s="144" t="s">
        <v>544</v>
      </c>
      <c r="D452" s="144" t="s">
        <v>15</v>
      </c>
      <c r="E452" s="144" t="str">
        <f>VLOOKUP(D452,Empresas!$D$7:$E$92,2,0)</f>
        <v>INFUSIONISTA</v>
      </c>
      <c r="F452" s="144" t="s">
        <v>187</v>
      </c>
      <c r="G452" s="145">
        <f t="shared" si="73"/>
        <v>66</v>
      </c>
      <c r="H452" s="145" t="str">
        <f>VLOOKUP(D452,Empresas!$D$6:$L$92,7,0)</f>
        <v>Mensual</v>
      </c>
      <c r="I452" s="144" t="str">
        <f>VLOOKUP(VLOOKUP(D452&amp;"|"&amp;B452,Empresas!$I$7:$CB$92,G452,0),Tablas!$A$13:$B$14,2,0)</f>
        <v>Si</v>
      </c>
      <c r="J452" s="78">
        <v>1</v>
      </c>
      <c r="K452" s="78">
        <v>1</v>
      </c>
      <c r="L452" s="78">
        <v>1</v>
      </c>
      <c r="M452" s="78">
        <v>1</v>
      </c>
      <c r="N452" s="78">
        <v>1</v>
      </c>
      <c r="O452" s="78">
        <v>1</v>
      </c>
      <c r="P452" s="78">
        <v>1</v>
      </c>
      <c r="Q452" s="78">
        <v>1</v>
      </c>
      <c r="R452" s="78"/>
      <c r="S452" s="78"/>
      <c r="T452" s="78"/>
      <c r="U452" s="78"/>
      <c r="V452" s="78" t="str">
        <f>VLOOKUP(D452,Empresas!$D$7:$CF$91,81,0)</f>
        <v>A</v>
      </c>
      <c r="W452" s="78" t="str">
        <f>VLOOKUP(D452,Empresas!$D$7:$M$91,10,0)</f>
        <v>General</v>
      </c>
      <c r="X452" s="69" t="str">
        <f t="shared" ref="X452:X515" si="74">IF(OR(LEFT(F452,5)="02.06",LEFT(F452,5)="02.08",LEFT(F452,5)="02.09",LEFT(F452,5)="02.10",LEFT(F452,5)="02.11",LEFT(F452,5)="03.08",LEFT(F452,5)="03.09",LEFT(F452,5)="03.10"),"NO","SI")</f>
        <v>SI</v>
      </c>
      <c r="Y452" s="153" t="str">
        <f t="shared" ref="Y452:Y515" si="75">IF(SUM(J452:U452)=0,"No aplica","Si aplica")</f>
        <v>Si aplica</v>
      </c>
      <c r="Z452" s="147">
        <f>IF(Y452="No aplica",0,IF(I452="no",0,IF(I452="No aplica",0,IF(I452="Si",1,IF(I452="Fisico",1,IF(I452="Electronico",2,VLOOKUP(C452&amp;"|"&amp;B452&amp;"|"&amp;D452,Empresas!$C$6:$CC$92,G452+6+1,0)))))))</f>
        <v>1</v>
      </c>
      <c r="AA452" s="147">
        <f>IF(AND($I452="Si",J452=1),1,IF(AND($I452="Fisico",J452=1),1,IF(AND(J452=1,$I452="Electronico"),2,IF(J452=1,VLOOKUP($C452&amp;"|"&amp;$B452&amp;"|"&amp;$D452,Empresas!$C$6:$CC$92,$G452+6+1,0),0))))</f>
        <v>1</v>
      </c>
      <c r="AB452" s="147">
        <f>IF(AND($I452="Si",K452=1),1,IF(AND($I452="Fisico",K452=1),1,IF(AND(K452=1,$I452="Electronico"),2,IF(K452=1,VLOOKUP($C452&amp;"|"&amp;$B452&amp;"|"&amp;$D452,Empresas!$C$6:$CC$92,$G452+6+1,0),0))))</f>
        <v>1</v>
      </c>
      <c r="AC452" s="147">
        <f>IF(AND($I452="Si",L452=1),1,IF(AND($I452="Fisico",L452=1),1,IF(AND(L452=1,$I452="Electronico"),2,IF(L452=1,VLOOKUP($C452&amp;"|"&amp;$B452&amp;"|"&amp;$D452,Empresas!$C$6:$CC$92,$G452+6+1,0),0))))</f>
        <v>1</v>
      </c>
      <c r="AD452" s="147">
        <f>IF(AND($I452="Si",M452=1),1,IF(AND($I452="Fisico",M452=1),1,IF(AND(M452=1,$I452="Electronico"),2,IF(M452=1,VLOOKUP($C452&amp;"|"&amp;$B452&amp;"|"&amp;$D452,Empresas!$C$6:$CC$92,$G452+6+1,0),0))))</f>
        <v>1</v>
      </c>
      <c r="AE452" s="147">
        <f>IF(AND($I452="Si",N452=1),1,IF(AND($I452="Fisico",N452=1),1,IF(AND(N452=1,$I452="Electronico"),2,IF(N452=1,VLOOKUP($C452&amp;"|"&amp;$B452&amp;"|"&amp;$D452,Empresas!$C$6:$CC$92,$G452+6+1,0),0))))</f>
        <v>1</v>
      </c>
      <c r="AF452" s="147">
        <f>IF(AND($I452="Si",O452=1),1,IF(AND($I452="Fisico",O452=1),1,IF(AND(O452=1,$I452="Electronico"),2,IF(O452=1,VLOOKUP($C452&amp;"|"&amp;$B452&amp;"|"&amp;$D452,Empresas!$C$6:$CC$92,$G452+6+1,0),0))))</f>
        <v>1</v>
      </c>
      <c r="AG452" s="147">
        <f>IF(AND($I452="Si",P452=1),1,IF(AND($I452="Fisico",P452=1),1,IF(AND(P452=1,$I452="Electronico"),2,IF(P452=1,VLOOKUP($C452&amp;"|"&amp;$B452&amp;"|"&amp;$D452,Empresas!$C$6:$CC$92,$G452+6+1,0),0))))</f>
        <v>1</v>
      </c>
      <c r="AH452" s="147">
        <f>IF(AND($I452="Si",Q452=1),1,IF(AND($I452="Fisico",Q452=1),1,IF(AND(Q452=1,$I452="Electronico"),2,IF(Q452=1,VLOOKUP($C452&amp;"|"&amp;$B452&amp;"|"&amp;$D452,Empresas!$C$6:$CC$92,$G452+6+1,0),0))))</f>
        <v>1</v>
      </c>
      <c r="AI452" s="147">
        <f>IF(AND($I452="Si",R452=1),1,IF(AND($I452="Fisico",R452=1),1,IF(AND(R452=1,$I452="Electronico"),2,IF(R452=1,VLOOKUP($C452&amp;"|"&amp;$B452&amp;"|"&amp;$D452,Empresas!$C$6:$CC$92,$G452+6+1,0),0))))</f>
        <v>0</v>
      </c>
      <c r="AJ452" s="147">
        <f>IF(AND($I452="Si",S452=1),1,IF(AND($I452="Fisico",S452=1),1,IF(AND(S452=1,$I452="Electronico"),2,IF(S452=1,VLOOKUP($C452&amp;"|"&amp;$B452&amp;"|"&amp;$D452,Empresas!$C$6:$CC$92,$G452+6+1,0),0))))</f>
        <v>0</v>
      </c>
      <c r="AK452" s="147">
        <f>IF(AND($I452="Si",T452=1),1,IF(AND($I452="Fisico",T452=1),1,IF(AND(T452=1,$I452="Electronico"),2,IF(T452=1,VLOOKUP($C452&amp;"|"&amp;$B452&amp;"|"&amp;$D452,Empresas!$C$6:$CC$92,$G452+6+1,0),0))))</f>
        <v>0</v>
      </c>
      <c r="AL452" s="147">
        <f>IF(AND($I452="Si",U452=1),1,IF(AND($I452="Fisico",U452=1),1,IF(AND(U452=1,$I452="Electronico"),2,IF(U452=1,VLOOKUP($C452&amp;"|"&amp;$B452&amp;"|"&amp;$D452,Empresas!$C$6:$CC$92,$G452+6+1,0),0))))</f>
        <v>0</v>
      </c>
      <c r="AM452" s="149">
        <f t="shared" ref="AM452:AM515" si="76">SUM(AA452:AL452)</f>
        <v>8</v>
      </c>
      <c r="AN452" s="149">
        <f t="shared" ref="AN452:AN515" si="77">Z452*RIGHT($AM$2,2)*1</f>
        <v>8</v>
      </c>
      <c r="AO452" s="152">
        <f t="shared" ref="AO452:AO515" si="78">IFERROR(AM452/AN452,0)</f>
        <v>1</v>
      </c>
    </row>
    <row r="453" spans="1:41" x14ac:dyDescent="0.25">
      <c r="A453" s="143" t="str">
        <f>VLOOKUP(D453,Empresas!$D$7:$F$91,3,0)</f>
        <v>Omar</v>
      </c>
      <c r="B453" s="144" t="str">
        <f>VLOOKUP(D453,Empresas!$D$7:$G$91,4,0)</f>
        <v>Marisol</v>
      </c>
      <c r="C453" s="144" t="s">
        <v>544</v>
      </c>
      <c r="D453" s="144" t="s">
        <v>15</v>
      </c>
      <c r="E453" s="144" t="str">
        <f>VLOOKUP(D453,Empresas!$D$7:$E$92,2,0)</f>
        <v>INFUSIONISTA</v>
      </c>
      <c r="F453" s="144" t="s">
        <v>188</v>
      </c>
      <c r="G453" s="145">
        <f t="shared" si="73"/>
        <v>67</v>
      </c>
      <c r="H453" s="145" t="str">
        <f>VLOOKUP(D453,Empresas!$D$6:$L$92,7,0)</f>
        <v>Mensual</v>
      </c>
      <c r="I453" s="144" t="str">
        <f>VLOOKUP(VLOOKUP(D453&amp;"|"&amp;B453,Empresas!$I$7:$CB$92,G453,0),Tablas!$A$13:$B$14,2,0)</f>
        <v>No</v>
      </c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 t="str">
        <f>VLOOKUP(D453,Empresas!$D$7:$CF$91,81,0)</f>
        <v>A</v>
      </c>
      <c r="W453" s="78" t="str">
        <f>VLOOKUP(D453,Empresas!$D$7:$M$91,10,0)</f>
        <v>General</v>
      </c>
      <c r="X453" s="69" t="str">
        <f t="shared" si="74"/>
        <v>SI</v>
      </c>
      <c r="Y453" s="153" t="str">
        <f t="shared" si="75"/>
        <v>No aplica</v>
      </c>
      <c r="Z453" s="147">
        <f>IF(Y453="No aplica",0,IF(I453="no",0,IF(I453="No aplica",0,IF(I453="Si",1,IF(I453="Fisico",1,IF(I453="Electronico",2,VLOOKUP(C453&amp;"|"&amp;B453&amp;"|"&amp;D453,Empresas!$C$6:$CC$92,G453+6+1,0)))))))</f>
        <v>0</v>
      </c>
      <c r="AA453" s="147">
        <f>IF(AND($I453="Si",J453=1),1,IF(AND($I453="Fisico",J453=1),1,IF(AND(J453=1,$I453="Electronico"),2,IF(J453=1,VLOOKUP($C453&amp;"|"&amp;$B453&amp;"|"&amp;$D453,Empresas!$C$6:$CC$92,$G453+6+1,0),0))))</f>
        <v>0</v>
      </c>
      <c r="AB453" s="147">
        <f>IF(AND($I453="Si",K453=1),1,IF(AND($I453="Fisico",K453=1),1,IF(AND(K453=1,$I453="Electronico"),2,IF(K453=1,VLOOKUP($C453&amp;"|"&amp;$B453&amp;"|"&amp;$D453,Empresas!$C$6:$CC$92,$G453+6+1,0),0))))</f>
        <v>0</v>
      </c>
      <c r="AC453" s="147">
        <f>IF(AND($I453="Si",L453=1),1,IF(AND($I453="Fisico",L453=1),1,IF(AND(L453=1,$I453="Electronico"),2,IF(L453=1,VLOOKUP($C453&amp;"|"&amp;$B453&amp;"|"&amp;$D453,Empresas!$C$6:$CC$92,$G453+6+1,0),0))))</f>
        <v>0</v>
      </c>
      <c r="AD453" s="147">
        <f>IF(AND($I453="Si",M453=1),1,IF(AND($I453="Fisico",M453=1),1,IF(AND(M453=1,$I453="Electronico"),2,IF(M453=1,VLOOKUP($C453&amp;"|"&amp;$B453&amp;"|"&amp;$D453,Empresas!$C$6:$CC$92,$G453+6+1,0),0))))</f>
        <v>0</v>
      </c>
      <c r="AE453" s="147">
        <f>IF(AND($I453="Si",N453=1),1,IF(AND($I453="Fisico",N453=1),1,IF(AND(N453=1,$I453="Electronico"),2,IF(N453=1,VLOOKUP($C453&amp;"|"&amp;$B453&amp;"|"&amp;$D453,Empresas!$C$6:$CC$92,$G453+6+1,0),0))))</f>
        <v>0</v>
      </c>
      <c r="AF453" s="147">
        <f>IF(AND($I453="Si",O453=1),1,IF(AND($I453="Fisico",O453=1),1,IF(AND(O453=1,$I453="Electronico"),2,IF(O453=1,VLOOKUP($C453&amp;"|"&amp;$B453&amp;"|"&amp;$D453,Empresas!$C$6:$CC$92,$G453+6+1,0),0))))</f>
        <v>0</v>
      </c>
      <c r="AG453" s="147">
        <f>IF(AND($I453="Si",P453=1),1,IF(AND($I453="Fisico",P453=1),1,IF(AND(P453=1,$I453="Electronico"),2,IF(P453=1,VLOOKUP($C453&amp;"|"&amp;$B453&amp;"|"&amp;$D453,Empresas!$C$6:$CC$92,$G453+6+1,0),0))))</f>
        <v>0</v>
      </c>
      <c r="AH453" s="147">
        <f>IF(AND($I453="Si",Q453=1),1,IF(AND($I453="Fisico",Q453=1),1,IF(AND(Q453=1,$I453="Electronico"),2,IF(Q453=1,VLOOKUP($C453&amp;"|"&amp;$B453&amp;"|"&amp;$D453,Empresas!$C$6:$CC$92,$G453+6+1,0),0))))</f>
        <v>0</v>
      </c>
      <c r="AI453" s="147">
        <f>IF(AND($I453="Si",R453=1),1,IF(AND($I453="Fisico",R453=1),1,IF(AND(R453=1,$I453="Electronico"),2,IF(R453=1,VLOOKUP($C453&amp;"|"&amp;$B453&amp;"|"&amp;$D453,Empresas!$C$6:$CC$92,$G453+6+1,0),0))))</f>
        <v>0</v>
      </c>
      <c r="AJ453" s="147">
        <f>IF(AND($I453="Si",S453=1),1,IF(AND($I453="Fisico",S453=1),1,IF(AND(S453=1,$I453="Electronico"),2,IF(S453=1,VLOOKUP($C453&amp;"|"&amp;$B453&amp;"|"&amp;$D453,Empresas!$C$6:$CC$92,$G453+6+1,0),0))))</f>
        <v>0</v>
      </c>
      <c r="AK453" s="147">
        <f>IF(AND($I453="Si",T453=1),1,IF(AND($I453="Fisico",T453=1),1,IF(AND(T453=1,$I453="Electronico"),2,IF(T453=1,VLOOKUP($C453&amp;"|"&amp;$B453&amp;"|"&amp;$D453,Empresas!$C$6:$CC$92,$G453+6+1,0),0))))</f>
        <v>0</v>
      </c>
      <c r="AL453" s="147">
        <f>IF(AND($I453="Si",U453=1),1,IF(AND($I453="Fisico",U453=1),1,IF(AND(U453=1,$I453="Electronico"),2,IF(U453=1,VLOOKUP($C453&amp;"|"&amp;$B453&amp;"|"&amp;$D453,Empresas!$C$6:$CC$92,$G453+6+1,0),0))))</f>
        <v>0</v>
      </c>
      <c r="AM453" s="149">
        <f t="shared" si="76"/>
        <v>0</v>
      </c>
      <c r="AN453" s="149">
        <f t="shared" si="77"/>
        <v>0</v>
      </c>
      <c r="AO453" s="152">
        <f t="shared" si="78"/>
        <v>0</v>
      </c>
    </row>
    <row r="454" spans="1:41" x14ac:dyDescent="0.25">
      <c r="A454" s="143" t="str">
        <f>VLOOKUP(D454,Empresas!$D$7:$F$91,3,0)</f>
        <v>Omar</v>
      </c>
      <c r="B454" s="144" t="str">
        <f>VLOOKUP(D454,Empresas!$D$7:$G$91,4,0)</f>
        <v>Marisol</v>
      </c>
      <c r="C454" s="144" t="s">
        <v>544</v>
      </c>
      <c r="D454" s="144" t="s">
        <v>15</v>
      </c>
      <c r="E454" s="144" t="str">
        <f>VLOOKUP(D454,Empresas!$D$7:$E$92,2,0)</f>
        <v>INFUSIONISTA</v>
      </c>
      <c r="F454" s="144" t="s">
        <v>189</v>
      </c>
      <c r="G454" s="145">
        <f t="shared" si="73"/>
        <v>68</v>
      </c>
      <c r="H454" s="145" t="str">
        <f>VLOOKUP(D454,Empresas!$D$6:$L$92,7,0)</f>
        <v>Mensual</v>
      </c>
      <c r="I454" s="144" t="str">
        <f>VLOOKUP(VLOOKUP(D454&amp;"|"&amp;B454,Empresas!$I$7:$CB$92,G454,0),Tablas!$A$13:$B$14,2,0)</f>
        <v>No</v>
      </c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 t="str">
        <f>VLOOKUP(D454,Empresas!$D$7:$CF$91,81,0)</f>
        <v>A</v>
      </c>
      <c r="W454" s="78" t="str">
        <f>VLOOKUP(D454,Empresas!$D$7:$M$91,10,0)</f>
        <v>General</v>
      </c>
      <c r="X454" s="69" t="str">
        <f t="shared" si="74"/>
        <v>SI</v>
      </c>
      <c r="Y454" s="153" t="str">
        <f t="shared" si="75"/>
        <v>No aplica</v>
      </c>
      <c r="Z454" s="147">
        <f>IF(Y454="No aplica",0,IF(I454="no",0,IF(I454="No aplica",0,IF(I454="Si",1,IF(I454="Fisico",1,IF(I454="Electronico",2,VLOOKUP(C454&amp;"|"&amp;B454&amp;"|"&amp;D454,Empresas!$C$6:$CC$92,G454+6+1,0)))))))</f>
        <v>0</v>
      </c>
      <c r="AA454" s="147">
        <f>IF(AND($I454="Si",J454=1),1,IF(AND($I454="Fisico",J454=1),1,IF(AND(J454=1,$I454="Electronico"),2,IF(J454=1,VLOOKUP($C454&amp;"|"&amp;$B454&amp;"|"&amp;$D454,Empresas!$C$6:$CC$92,$G454+6+1,0),0))))</f>
        <v>0</v>
      </c>
      <c r="AB454" s="147">
        <f>IF(AND($I454="Si",K454=1),1,IF(AND($I454="Fisico",K454=1),1,IF(AND(K454=1,$I454="Electronico"),2,IF(K454=1,VLOOKUP($C454&amp;"|"&amp;$B454&amp;"|"&amp;$D454,Empresas!$C$6:$CC$92,$G454+6+1,0),0))))</f>
        <v>0</v>
      </c>
      <c r="AC454" s="147">
        <f>IF(AND($I454="Si",L454=1),1,IF(AND($I454="Fisico",L454=1),1,IF(AND(L454=1,$I454="Electronico"),2,IF(L454=1,VLOOKUP($C454&amp;"|"&amp;$B454&amp;"|"&amp;$D454,Empresas!$C$6:$CC$92,$G454+6+1,0),0))))</f>
        <v>0</v>
      </c>
      <c r="AD454" s="147">
        <f>IF(AND($I454="Si",M454=1),1,IF(AND($I454="Fisico",M454=1),1,IF(AND(M454=1,$I454="Electronico"),2,IF(M454=1,VLOOKUP($C454&amp;"|"&amp;$B454&amp;"|"&amp;$D454,Empresas!$C$6:$CC$92,$G454+6+1,0),0))))</f>
        <v>0</v>
      </c>
      <c r="AE454" s="147">
        <f>IF(AND($I454="Si",N454=1),1,IF(AND($I454="Fisico",N454=1),1,IF(AND(N454=1,$I454="Electronico"),2,IF(N454=1,VLOOKUP($C454&amp;"|"&amp;$B454&amp;"|"&amp;$D454,Empresas!$C$6:$CC$92,$G454+6+1,0),0))))</f>
        <v>0</v>
      </c>
      <c r="AF454" s="147">
        <f>IF(AND($I454="Si",O454=1),1,IF(AND($I454="Fisico",O454=1),1,IF(AND(O454=1,$I454="Electronico"),2,IF(O454=1,VLOOKUP($C454&amp;"|"&amp;$B454&amp;"|"&amp;$D454,Empresas!$C$6:$CC$92,$G454+6+1,0),0))))</f>
        <v>0</v>
      </c>
      <c r="AG454" s="147">
        <f>IF(AND($I454="Si",P454=1),1,IF(AND($I454="Fisico",P454=1),1,IF(AND(P454=1,$I454="Electronico"),2,IF(P454=1,VLOOKUP($C454&amp;"|"&amp;$B454&amp;"|"&amp;$D454,Empresas!$C$6:$CC$92,$G454+6+1,0),0))))</f>
        <v>0</v>
      </c>
      <c r="AH454" s="147">
        <f>IF(AND($I454="Si",Q454=1),1,IF(AND($I454="Fisico",Q454=1),1,IF(AND(Q454=1,$I454="Electronico"),2,IF(Q454=1,VLOOKUP($C454&amp;"|"&amp;$B454&amp;"|"&amp;$D454,Empresas!$C$6:$CC$92,$G454+6+1,0),0))))</f>
        <v>0</v>
      </c>
      <c r="AI454" s="147">
        <f>IF(AND($I454="Si",R454=1),1,IF(AND($I454="Fisico",R454=1),1,IF(AND(R454=1,$I454="Electronico"),2,IF(R454=1,VLOOKUP($C454&amp;"|"&amp;$B454&amp;"|"&amp;$D454,Empresas!$C$6:$CC$92,$G454+6+1,0),0))))</f>
        <v>0</v>
      </c>
      <c r="AJ454" s="147">
        <f>IF(AND($I454="Si",S454=1),1,IF(AND($I454="Fisico",S454=1),1,IF(AND(S454=1,$I454="Electronico"),2,IF(S454=1,VLOOKUP($C454&amp;"|"&amp;$B454&amp;"|"&amp;$D454,Empresas!$C$6:$CC$92,$G454+6+1,0),0))))</f>
        <v>0</v>
      </c>
      <c r="AK454" s="147">
        <f>IF(AND($I454="Si",T454=1),1,IF(AND($I454="Fisico",T454=1),1,IF(AND(T454=1,$I454="Electronico"),2,IF(T454=1,VLOOKUP($C454&amp;"|"&amp;$B454&amp;"|"&amp;$D454,Empresas!$C$6:$CC$92,$G454+6+1,0),0))))</f>
        <v>0</v>
      </c>
      <c r="AL454" s="147">
        <f>IF(AND($I454="Si",U454=1),1,IF(AND($I454="Fisico",U454=1),1,IF(AND(U454=1,$I454="Electronico"),2,IF(U454=1,VLOOKUP($C454&amp;"|"&amp;$B454&amp;"|"&amp;$D454,Empresas!$C$6:$CC$92,$G454+6+1,0),0))))</f>
        <v>0</v>
      </c>
      <c r="AM454" s="149">
        <f t="shared" si="76"/>
        <v>0</v>
      </c>
      <c r="AN454" s="149">
        <f t="shared" si="77"/>
        <v>0</v>
      </c>
      <c r="AO454" s="152">
        <f t="shared" si="78"/>
        <v>0</v>
      </c>
    </row>
    <row r="455" spans="1:41" x14ac:dyDescent="0.25">
      <c r="A455" s="143" t="str">
        <f>VLOOKUP(D455,Empresas!$D$7:$F$91,3,0)</f>
        <v>Omar</v>
      </c>
      <c r="B455" s="144" t="str">
        <f>VLOOKUP(D455,Empresas!$D$7:$G$91,4,0)</f>
        <v>Marisol</v>
      </c>
      <c r="C455" s="144" t="s">
        <v>544</v>
      </c>
      <c r="D455" s="144" t="s">
        <v>15</v>
      </c>
      <c r="E455" s="144" t="str">
        <f>VLOOKUP(D455,Empresas!$D$7:$E$92,2,0)</f>
        <v>INFUSIONISTA</v>
      </c>
      <c r="F455" s="144" t="s">
        <v>190</v>
      </c>
      <c r="G455" s="145">
        <f t="shared" si="73"/>
        <v>69</v>
      </c>
      <c r="H455" s="145" t="str">
        <f>VLOOKUP(D455,Empresas!$D$6:$L$92,7,0)</f>
        <v>Mensual</v>
      </c>
      <c r="I455" s="144" t="str">
        <f>VLOOKUP(VLOOKUP(D455&amp;"|"&amp;B455,Empresas!$I$7:$CB$92,G455,0),Tablas!$A$13:$B$14,2,0)</f>
        <v>No</v>
      </c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 t="str">
        <f>VLOOKUP(D455,Empresas!$D$7:$CF$91,81,0)</f>
        <v>A</v>
      </c>
      <c r="W455" s="78" t="str">
        <f>VLOOKUP(D455,Empresas!$D$7:$M$91,10,0)</f>
        <v>General</v>
      </c>
      <c r="X455" s="69" t="str">
        <f t="shared" si="74"/>
        <v>NO</v>
      </c>
      <c r="Y455" s="153" t="str">
        <f t="shared" si="75"/>
        <v>No aplica</v>
      </c>
      <c r="Z455" s="147">
        <f>IF(Y455="No aplica",0,IF(I455="no",0,IF(I455="No aplica",0,IF(I455="Si",1,IF(I455="Fisico",1,IF(I455="Electronico",2,VLOOKUP(C455&amp;"|"&amp;B455&amp;"|"&amp;D455,Empresas!$C$6:$CC$92,G455+6+1,0)))))))</f>
        <v>0</v>
      </c>
      <c r="AA455" s="147">
        <f>IF(AND($I455="Si",J455=1),1,IF(AND($I455="Fisico",J455=1),1,IF(AND(J455=1,$I455="Electronico"),2,IF(J455=1,VLOOKUP($C455&amp;"|"&amp;$B455&amp;"|"&amp;$D455,Empresas!$C$6:$CC$92,$G455+6+1,0),0))))</f>
        <v>0</v>
      </c>
      <c r="AB455" s="147">
        <f>IF(AND($I455="Si",K455=1),1,IF(AND($I455="Fisico",K455=1),1,IF(AND(K455=1,$I455="Electronico"),2,IF(K455=1,VLOOKUP($C455&amp;"|"&amp;$B455&amp;"|"&amp;$D455,Empresas!$C$6:$CC$92,$G455+6+1,0),0))))</f>
        <v>0</v>
      </c>
      <c r="AC455" s="147">
        <f>IF(AND($I455="Si",L455=1),1,IF(AND($I455="Fisico",L455=1),1,IF(AND(L455=1,$I455="Electronico"),2,IF(L455=1,VLOOKUP($C455&amp;"|"&amp;$B455&amp;"|"&amp;$D455,Empresas!$C$6:$CC$92,$G455+6+1,0),0))))</f>
        <v>0</v>
      </c>
      <c r="AD455" s="147">
        <f>IF(AND($I455="Si",M455=1),1,IF(AND($I455="Fisico",M455=1),1,IF(AND(M455=1,$I455="Electronico"),2,IF(M455=1,VLOOKUP($C455&amp;"|"&amp;$B455&amp;"|"&amp;$D455,Empresas!$C$6:$CC$92,$G455+6+1,0),0))))</f>
        <v>0</v>
      </c>
      <c r="AE455" s="147">
        <f>IF(AND($I455="Si",N455=1),1,IF(AND($I455="Fisico",N455=1),1,IF(AND(N455=1,$I455="Electronico"),2,IF(N455=1,VLOOKUP($C455&amp;"|"&amp;$B455&amp;"|"&amp;$D455,Empresas!$C$6:$CC$92,$G455+6+1,0),0))))</f>
        <v>0</v>
      </c>
      <c r="AF455" s="147">
        <f>IF(AND($I455="Si",O455=1),1,IF(AND($I455="Fisico",O455=1),1,IF(AND(O455=1,$I455="Electronico"),2,IF(O455=1,VLOOKUP($C455&amp;"|"&amp;$B455&amp;"|"&amp;$D455,Empresas!$C$6:$CC$92,$G455+6+1,0),0))))</f>
        <v>0</v>
      </c>
      <c r="AG455" s="147">
        <f>IF(AND($I455="Si",P455=1),1,IF(AND($I455="Fisico",P455=1),1,IF(AND(P455=1,$I455="Electronico"),2,IF(P455=1,VLOOKUP($C455&amp;"|"&amp;$B455&amp;"|"&amp;$D455,Empresas!$C$6:$CC$92,$G455+6+1,0),0))))</f>
        <v>0</v>
      </c>
      <c r="AH455" s="147">
        <f>IF(AND($I455="Si",Q455=1),1,IF(AND($I455="Fisico",Q455=1),1,IF(AND(Q455=1,$I455="Electronico"),2,IF(Q455=1,VLOOKUP($C455&amp;"|"&amp;$B455&amp;"|"&amp;$D455,Empresas!$C$6:$CC$92,$G455+6+1,0),0))))</f>
        <v>0</v>
      </c>
      <c r="AI455" s="147">
        <f>IF(AND($I455="Si",R455=1),1,IF(AND($I455="Fisico",R455=1),1,IF(AND(R455=1,$I455="Electronico"),2,IF(R455=1,VLOOKUP($C455&amp;"|"&amp;$B455&amp;"|"&amp;$D455,Empresas!$C$6:$CC$92,$G455+6+1,0),0))))</f>
        <v>0</v>
      </c>
      <c r="AJ455" s="147">
        <f>IF(AND($I455="Si",S455=1),1,IF(AND($I455="Fisico",S455=1),1,IF(AND(S455=1,$I455="Electronico"),2,IF(S455=1,VLOOKUP($C455&amp;"|"&amp;$B455&amp;"|"&amp;$D455,Empresas!$C$6:$CC$92,$G455+6+1,0),0))))</f>
        <v>0</v>
      </c>
      <c r="AK455" s="147">
        <f>IF(AND($I455="Si",T455=1),1,IF(AND($I455="Fisico",T455=1),1,IF(AND(T455=1,$I455="Electronico"),2,IF(T455=1,VLOOKUP($C455&amp;"|"&amp;$B455&amp;"|"&amp;$D455,Empresas!$C$6:$CC$92,$G455+6+1,0),0))))</f>
        <v>0</v>
      </c>
      <c r="AL455" s="147">
        <f>IF(AND($I455="Si",U455=1),1,IF(AND($I455="Fisico",U455=1),1,IF(AND(U455=1,$I455="Electronico"),2,IF(U455=1,VLOOKUP($C455&amp;"|"&amp;$B455&amp;"|"&amp;$D455,Empresas!$C$6:$CC$92,$G455+6+1,0),0))))</f>
        <v>0</v>
      </c>
      <c r="AM455" s="149">
        <f t="shared" si="76"/>
        <v>0</v>
      </c>
      <c r="AN455" s="149">
        <f t="shared" si="77"/>
        <v>0</v>
      </c>
      <c r="AO455" s="152">
        <f t="shared" si="78"/>
        <v>0</v>
      </c>
    </row>
    <row r="456" spans="1:41" x14ac:dyDescent="0.25">
      <c r="A456" s="143" t="str">
        <f>VLOOKUP(D456,Empresas!$D$7:$F$91,3,0)</f>
        <v>Omar</v>
      </c>
      <c r="B456" s="144" t="str">
        <f>VLOOKUP(D456,Empresas!$D$7:$G$91,4,0)</f>
        <v>Marisol</v>
      </c>
      <c r="C456" s="144" t="s">
        <v>544</v>
      </c>
      <c r="D456" s="144" t="s">
        <v>15</v>
      </c>
      <c r="E456" s="144" t="str">
        <f>VLOOKUP(D456,Empresas!$D$7:$E$92,2,0)</f>
        <v>INFUSIONISTA</v>
      </c>
      <c r="F456" s="146" t="s">
        <v>191</v>
      </c>
      <c r="G456" s="145">
        <f t="shared" si="73"/>
        <v>70</v>
      </c>
      <c r="H456" s="145" t="str">
        <f>VLOOKUP(D456,Empresas!$D$6:$L$92,7,0)</f>
        <v>Mensual</v>
      </c>
      <c r="I456" s="144" t="str">
        <f>VLOOKUP(VLOOKUP(D456&amp;"|"&amp;B456,Empresas!$I$7:$CB$92,G456,0),Tablas!$A$13:$B$14,2,0)</f>
        <v>No</v>
      </c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 t="str">
        <f>VLOOKUP(D456,Empresas!$D$7:$CF$91,81,0)</f>
        <v>A</v>
      </c>
      <c r="W456" s="78" t="str">
        <f>VLOOKUP(D456,Empresas!$D$7:$M$91,10,0)</f>
        <v>General</v>
      </c>
      <c r="X456" s="69" t="str">
        <f t="shared" si="74"/>
        <v>NO</v>
      </c>
      <c r="Y456" s="153" t="str">
        <f t="shared" si="75"/>
        <v>No aplica</v>
      </c>
      <c r="Z456" s="147">
        <f>IF(Y456="No aplica",0,IF(I456="no",0,IF(I456="No aplica",0,IF(I456="Si",1,IF(I456="Fisico",1,IF(I456="Electronico",2,VLOOKUP(C456&amp;"|"&amp;B456&amp;"|"&amp;D456,Empresas!$C$6:$CC$92,G456+6+1,0)))))))</f>
        <v>0</v>
      </c>
      <c r="AA456" s="147">
        <f>IF(AND($I456="Si",J456=1),1,IF(AND($I456="Fisico",J456=1),1,IF(AND(J456=1,$I456="Electronico"),2,IF(J456=1,VLOOKUP($C456&amp;"|"&amp;$B456&amp;"|"&amp;$D456,Empresas!$C$6:$CC$92,$G456+6+1,0),0))))</f>
        <v>0</v>
      </c>
      <c r="AB456" s="147">
        <f>IF(AND($I456="Si",K456=1),1,IF(AND($I456="Fisico",K456=1),1,IF(AND(K456=1,$I456="Electronico"),2,IF(K456=1,VLOOKUP($C456&amp;"|"&amp;$B456&amp;"|"&amp;$D456,Empresas!$C$6:$CC$92,$G456+6+1,0),0))))</f>
        <v>0</v>
      </c>
      <c r="AC456" s="147">
        <f>IF(AND($I456="Si",L456=1),1,IF(AND($I456="Fisico",L456=1),1,IF(AND(L456=1,$I456="Electronico"),2,IF(L456=1,VLOOKUP($C456&amp;"|"&amp;$B456&amp;"|"&amp;$D456,Empresas!$C$6:$CC$92,$G456+6+1,0),0))))</f>
        <v>0</v>
      </c>
      <c r="AD456" s="147">
        <f>IF(AND($I456="Si",M456=1),1,IF(AND($I456="Fisico",M456=1),1,IF(AND(M456=1,$I456="Electronico"),2,IF(M456=1,VLOOKUP($C456&amp;"|"&amp;$B456&amp;"|"&amp;$D456,Empresas!$C$6:$CC$92,$G456+6+1,0),0))))</f>
        <v>0</v>
      </c>
      <c r="AE456" s="147">
        <f>IF(AND($I456="Si",N456=1),1,IF(AND($I456="Fisico",N456=1),1,IF(AND(N456=1,$I456="Electronico"),2,IF(N456=1,VLOOKUP($C456&amp;"|"&amp;$B456&amp;"|"&amp;$D456,Empresas!$C$6:$CC$92,$G456+6+1,0),0))))</f>
        <v>0</v>
      </c>
      <c r="AF456" s="147">
        <f>IF(AND($I456="Si",O456=1),1,IF(AND($I456="Fisico",O456=1),1,IF(AND(O456=1,$I456="Electronico"),2,IF(O456=1,VLOOKUP($C456&amp;"|"&amp;$B456&amp;"|"&amp;$D456,Empresas!$C$6:$CC$92,$G456+6+1,0),0))))</f>
        <v>0</v>
      </c>
      <c r="AG456" s="147">
        <f>IF(AND($I456="Si",P456=1),1,IF(AND($I456="Fisico",P456=1),1,IF(AND(P456=1,$I456="Electronico"),2,IF(P456=1,VLOOKUP($C456&amp;"|"&amp;$B456&amp;"|"&amp;$D456,Empresas!$C$6:$CC$92,$G456+6+1,0),0))))</f>
        <v>0</v>
      </c>
      <c r="AH456" s="147">
        <f>IF(AND($I456="Si",Q456=1),1,IF(AND($I456="Fisico",Q456=1),1,IF(AND(Q456=1,$I456="Electronico"),2,IF(Q456=1,VLOOKUP($C456&amp;"|"&amp;$B456&amp;"|"&amp;$D456,Empresas!$C$6:$CC$92,$G456+6+1,0),0))))</f>
        <v>0</v>
      </c>
      <c r="AI456" s="147">
        <f>IF(AND($I456="Si",R456=1),1,IF(AND($I456="Fisico",R456=1),1,IF(AND(R456=1,$I456="Electronico"),2,IF(R456=1,VLOOKUP($C456&amp;"|"&amp;$B456&amp;"|"&amp;$D456,Empresas!$C$6:$CC$92,$G456+6+1,0),0))))</f>
        <v>0</v>
      </c>
      <c r="AJ456" s="147">
        <f>IF(AND($I456="Si",S456=1),1,IF(AND($I456="Fisico",S456=1),1,IF(AND(S456=1,$I456="Electronico"),2,IF(S456=1,VLOOKUP($C456&amp;"|"&amp;$B456&amp;"|"&amp;$D456,Empresas!$C$6:$CC$92,$G456+6+1,0),0))))</f>
        <v>0</v>
      </c>
      <c r="AK456" s="147">
        <f>IF(AND($I456="Si",T456=1),1,IF(AND($I456="Fisico",T456=1),1,IF(AND(T456=1,$I456="Electronico"),2,IF(T456=1,VLOOKUP($C456&amp;"|"&amp;$B456&amp;"|"&amp;$D456,Empresas!$C$6:$CC$92,$G456+6+1,0),0))))</f>
        <v>0</v>
      </c>
      <c r="AL456" s="147">
        <f>IF(AND($I456="Si",U456=1),1,IF(AND($I456="Fisico",U456=1),1,IF(AND(U456=1,$I456="Electronico"),2,IF(U456=1,VLOOKUP($C456&amp;"|"&amp;$B456&amp;"|"&amp;$D456,Empresas!$C$6:$CC$92,$G456+6+1,0),0))))</f>
        <v>0</v>
      </c>
      <c r="AM456" s="149">
        <f t="shared" si="76"/>
        <v>0</v>
      </c>
      <c r="AN456" s="149">
        <f t="shared" si="77"/>
        <v>0</v>
      </c>
      <c r="AO456" s="152">
        <f t="shared" si="78"/>
        <v>0</v>
      </c>
    </row>
    <row r="457" spans="1:41" x14ac:dyDescent="0.25">
      <c r="A457" s="143" t="str">
        <f>VLOOKUP(D457,Empresas!$D$7:$F$91,3,0)</f>
        <v>Omar</v>
      </c>
      <c r="B457" s="144" t="str">
        <f>VLOOKUP(D457,Empresas!$D$7:$G$91,4,0)</f>
        <v>Marisol</v>
      </c>
      <c r="C457" s="144" t="s">
        <v>544</v>
      </c>
      <c r="D457" s="144" t="s">
        <v>15</v>
      </c>
      <c r="E457" s="144" t="str">
        <f>VLOOKUP(D457,Empresas!$D$7:$E$92,2,0)</f>
        <v>INFUSIONISTA</v>
      </c>
      <c r="F457" s="144" t="s">
        <v>192</v>
      </c>
      <c r="G457" s="145">
        <f t="shared" si="73"/>
        <v>71</v>
      </c>
      <c r="H457" s="145" t="str">
        <f>VLOOKUP(D457,Empresas!$D$6:$L$92,7,0)</f>
        <v>Mensual</v>
      </c>
      <c r="I457" s="144" t="str">
        <f>VLOOKUP(VLOOKUP(D457&amp;"|"&amp;B457,Empresas!$I$7:$CB$92,G457,0),Tablas!$A$13:$B$14,2,0)</f>
        <v>No</v>
      </c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 t="str">
        <f>VLOOKUP(D457,Empresas!$D$7:$CF$91,81,0)</f>
        <v>A</v>
      </c>
      <c r="W457" s="78" t="str">
        <f>VLOOKUP(D457,Empresas!$D$7:$M$91,10,0)</f>
        <v>General</v>
      </c>
      <c r="X457" s="69" t="str">
        <f t="shared" si="74"/>
        <v>NO</v>
      </c>
      <c r="Y457" s="153" t="str">
        <f t="shared" si="75"/>
        <v>No aplica</v>
      </c>
      <c r="Z457" s="147">
        <f>IF(Y457="No aplica",0,IF(I457="no",0,IF(I457="No aplica",0,IF(I457="Si",1,IF(I457="Fisico",1,IF(I457="Electronico",2,VLOOKUP(C457&amp;"|"&amp;B457&amp;"|"&amp;D457,Empresas!$C$6:$CC$92,G457+6+1,0)))))))</f>
        <v>0</v>
      </c>
      <c r="AA457" s="147">
        <f>IF(AND($I457="Si",J457=1),1,IF(AND($I457="Fisico",J457=1),1,IF(AND(J457=1,$I457="Electronico"),2,IF(J457=1,VLOOKUP($C457&amp;"|"&amp;$B457&amp;"|"&amp;$D457,Empresas!$C$6:$CC$92,$G457+6+1,0),0))))</f>
        <v>0</v>
      </c>
      <c r="AB457" s="147">
        <f>IF(AND($I457="Si",K457=1),1,IF(AND($I457="Fisico",K457=1),1,IF(AND(K457=1,$I457="Electronico"),2,IF(K457=1,VLOOKUP($C457&amp;"|"&amp;$B457&amp;"|"&amp;$D457,Empresas!$C$6:$CC$92,$G457+6+1,0),0))))</f>
        <v>0</v>
      </c>
      <c r="AC457" s="147">
        <f>IF(AND($I457="Si",L457=1),1,IF(AND($I457="Fisico",L457=1),1,IF(AND(L457=1,$I457="Electronico"),2,IF(L457=1,VLOOKUP($C457&amp;"|"&amp;$B457&amp;"|"&amp;$D457,Empresas!$C$6:$CC$92,$G457+6+1,0),0))))</f>
        <v>0</v>
      </c>
      <c r="AD457" s="147">
        <f>IF(AND($I457="Si",M457=1),1,IF(AND($I457="Fisico",M457=1),1,IF(AND(M457=1,$I457="Electronico"),2,IF(M457=1,VLOOKUP($C457&amp;"|"&amp;$B457&amp;"|"&amp;$D457,Empresas!$C$6:$CC$92,$G457+6+1,0),0))))</f>
        <v>0</v>
      </c>
      <c r="AE457" s="147">
        <f>IF(AND($I457="Si",N457=1),1,IF(AND($I457="Fisico",N457=1),1,IF(AND(N457=1,$I457="Electronico"),2,IF(N457=1,VLOOKUP($C457&amp;"|"&amp;$B457&amp;"|"&amp;$D457,Empresas!$C$6:$CC$92,$G457+6+1,0),0))))</f>
        <v>0</v>
      </c>
      <c r="AF457" s="147">
        <f>IF(AND($I457="Si",O457=1),1,IF(AND($I457="Fisico",O457=1),1,IF(AND(O457=1,$I457="Electronico"),2,IF(O457=1,VLOOKUP($C457&amp;"|"&amp;$B457&amp;"|"&amp;$D457,Empresas!$C$6:$CC$92,$G457+6+1,0),0))))</f>
        <v>0</v>
      </c>
      <c r="AG457" s="147">
        <f>IF(AND($I457="Si",P457=1),1,IF(AND($I457="Fisico",P457=1),1,IF(AND(P457=1,$I457="Electronico"),2,IF(P457=1,VLOOKUP($C457&amp;"|"&amp;$B457&amp;"|"&amp;$D457,Empresas!$C$6:$CC$92,$G457+6+1,0),0))))</f>
        <v>0</v>
      </c>
      <c r="AH457" s="147">
        <f>IF(AND($I457="Si",Q457=1),1,IF(AND($I457="Fisico",Q457=1),1,IF(AND(Q457=1,$I457="Electronico"),2,IF(Q457=1,VLOOKUP($C457&amp;"|"&amp;$B457&amp;"|"&amp;$D457,Empresas!$C$6:$CC$92,$G457+6+1,0),0))))</f>
        <v>0</v>
      </c>
      <c r="AI457" s="147">
        <f>IF(AND($I457="Si",R457=1),1,IF(AND($I457="Fisico",R457=1),1,IF(AND(R457=1,$I457="Electronico"),2,IF(R457=1,VLOOKUP($C457&amp;"|"&amp;$B457&amp;"|"&amp;$D457,Empresas!$C$6:$CC$92,$G457+6+1,0),0))))</f>
        <v>0</v>
      </c>
      <c r="AJ457" s="147">
        <f>IF(AND($I457="Si",S457=1),1,IF(AND($I457="Fisico",S457=1),1,IF(AND(S457=1,$I457="Electronico"),2,IF(S457=1,VLOOKUP($C457&amp;"|"&amp;$B457&amp;"|"&amp;$D457,Empresas!$C$6:$CC$92,$G457+6+1,0),0))))</f>
        <v>0</v>
      </c>
      <c r="AK457" s="147">
        <f>IF(AND($I457="Si",T457=1),1,IF(AND($I457="Fisico",T457=1),1,IF(AND(T457=1,$I457="Electronico"),2,IF(T457=1,VLOOKUP($C457&amp;"|"&amp;$B457&amp;"|"&amp;$D457,Empresas!$C$6:$CC$92,$G457+6+1,0),0))))</f>
        <v>0</v>
      </c>
      <c r="AL457" s="147">
        <f>IF(AND($I457="Si",U457=1),1,IF(AND($I457="Fisico",U457=1),1,IF(AND(U457=1,$I457="Electronico"),2,IF(U457=1,VLOOKUP($C457&amp;"|"&amp;$B457&amp;"|"&amp;$D457,Empresas!$C$6:$CC$92,$G457+6+1,0),0))))</f>
        <v>0</v>
      </c>
      <c r="AM457" s="149">
        <f t="shared" si="76"/>
        <v>0</v>
      </c>
      <c r="AN457" s="149">
        <f t="shared" si="77"/>
        <v>0</v>
      </c>
      <c r="AO457" s="152">
        <f t="shared" si="78"/>
        <v>0</v>
      </c>
    </row>
    <row r="458" spans="1:41" x14ac:dyDescent="0.25">
      <c r="A458" s="137" t="str">
        <f>VLOOKUP(D458,Empresas!$D$7:$F$91,3,0)</f>
        <v>Omar</v>
      </c>
      <c r="B458" s="138" t="str">
        <f>VLOOKUP(D458,Empresas!$D$7:$G$91,4,0)</f>
        <v>Kheilly</v>
      </c>
      <c r="C458" s="138" t="s">
        <v>544</v>
      </c>
      <c r="D458" s="138" t="s">
        <v>10</v>
      </c>
      <c r="E458" s="138" t="str">
        <f>VLOOKUP(D458,Empresas!$D$7:$E$92,2,0)</f>
        <v>INVERSIONES CAMPO VERDE S.A.C.</v>
      </c>
      <c r="F458" s="138" t="s">
        <v>158</v>
      </c>
      <c r="G458" s="139">
        <f>+Empresas!$O$2</f>
        <v>7</v>
      </c>
      <c r="H458" s="139" t="str">
        <f>VLOOKUP(D458,Empresas!$D$6:$L$92,7,0)</f>
        <v>Trimestral</v>
      </c>
      <c r="I458" s="138" t="str">
        <f>VLOOKUP(VLOOKUP(D458&amp;"|"&amp;B458,Empresas!$I$7:$CB$92,G458,0),Tablas!$A$3:$B$5,2,0)</f>
        <v>Solo analisis</v>
      </c>
      <c r="J458" s="78">
        <v>1</v>
      </c>
      <c r="K458" s="78">
        <v>1</v>
      </c>
      <c r="L458" s="78">
        <v>1</v>
      </c>
      <c r="M458" s="78">
        <v>1</v>
      </c>
      <c r="N458" s="78">
        <v>1</v>
      </c>
      <c r="O458" s="78">
        <v>1</v>
      </c>
      <c r="P458" s="78">
        <v>1</v>
      </c>
      <c r="Q458" s="78">
        <v>2</v>
      </c>
      <c r="R458" s="78"/>
      <c r="S458" s="78"/>
      <c r="T458" s="78"/>
      <c r="U458" s="78"/>
      <c r="V458" s="78" t="str">
        <f>VLOOKUP(D458,Empresas!$D$7:$CF$91,81,0)</f>
        <v>B</v>
      </c>
      <c r="W458" s="78" t="str">
        <f>VLOOKUP(D458,Empresas!$D$7:$M$91,10,0)</f>
        <v>Mype</v>
      </c>
      <c r="X458" s="69" t="str">
        <f t="shared" si="74"/>
        <v>SI</v>
      </c>
      <c r="Y458" s="153" t="str">
        <f t="shared" si="75"/>
        <v>Si aplica</v>
      </c>
      <c r="Z458" s="147">
        <f>IF(Y458="No aplica",0,IF(I458="no",0,IF(I458="No aplica",0,IF(I458="Si",1,IF(I458="Fisico",1,IF(I458="Electronico",2,VLOOKUP(C458&amp;"|"&amp;B458&amp;"|"&amp;D458,Empresas!$C$6:$CC$92,G458+6+1,0)))))))</f>
        <v>0.5</v>
      </c>
      <c r="AA458" s="147">
        <f>IF(AND($I458="Si",J458=1),1,IF(AND($I458="Fisico",J458=1),1,IF(AND(J458=1,$I458="Electronico"),2,IF(J458=1,VLOOKUP($C458&amp;"|"&amp;$B458&amp;"|"&amp;$D458,Empresas!$C$6:$CC$92,$G458+6+1,0),0))))</f>
        <v>0.5</v>
      </c>
      <c r="AB458" s="147">
        <f>IF(AND($I458="Si",K458=1),1,IF(AND($I458="Fisico",K458=1),1,IF(AND(K458=1,$I458="Electronico"),2,IF(K458=1,VLOOKUP($C458&amp;"|"&amp;$B458&amp;"|"&amp;$D458,Empresas!$C$6:$CC$92,$G458+6+1,0),0))))</f>
        <v>0.5</v>
      </c>
      <c r="AC458" s="147">
        <f>IF(AND($I458="Si",L458=1),1,IF(AND($I458="Fisico",L458=1),1,IF(AND(L458=1,$I458="Electronico"),2,IF(L458=1,VLOOKUP($C458&amp;"|"&amp;$B458&amp;"|"&amp;$D458,Empresas!$C$6:$CC$92,$G458+6+1,0),0))))</f>
        <v>0.5</v>
      </c>
      <c r="AD458" s="147">
        <f>IF(AND($I458="Si",M458=1),1,IF(AND($I458="Fisico",M458=1),1,IF(AND(M458=1,$I458="Electronico"),2,IF(M458=1,VLOOKUP($C458&amp;"|"&amp;$B458&amp;"|"&amp;$D458,Empresas!$C$6:$CC$92,$G458+6+1,0),0))))</f>
        <v>0.5</v>
      </c>
      <c r="AE458" s="147">
        <f>IF(AND($I458="Si",N458=1),1,IF(AND($I458="Fisico",N458=1),1,IF(AND(N458=1,$I458="Electronico"),2,IF(N458=1,VLOOKUP($C458&amp;"|"&amp;$B458&amp;"|"&amp;$D458,Empresas!$C$6:$CC$92,$G458+6+1,0),0))))</f>
        <v>0.5</v>
      </c>
      <c r="AF458" s="147">
        <f>IF(AND($I458="Si",O458=1),1,IF(AND($I458="Fisico",O458=1),1,IF(AND(O458=1,$I458="Electronico"),2,IF(O458=1,VLOOKUP($C458&amp;"|"&amp;$B458&amp;"|"&amp;$D458,Empresas!$C$6:$CC$92,$G458+6+1,0),0))))</f>
        <v>0.5</v>
      </c>
      <c r="AG458" s="147">
        <f>IF(AND($I458="Si",P458=1),1,IF(AND($I458="Fisico",P458=1),1,IF(AND(P458=1,$I458="Electronico"),2,IF(P458=1,VLOOKUP($C458&amp;"|"&amp;$B458&amp;"|"&amp;$D458,Empresas!$C$6:$CC$92,$G458+6+1,0),0))))</f>
        <v>0.5</v>
      </c>
      <c r="AH458" s="147">
        <f>IF(AND($I458="Si",Q458=1),1,IF(AND($I458="Fisico",Q458=1),1,IF(AND(Q458=1,$I458="Electronico"),2,IF(Q458=1,VLOOKUP($C458&amp;"|"&amp;$B458&amp;"|"&amp;$D458,Empresas!$C$6:$CC$92,$G458+6+1,0),0))))</f>
        <v>0</v>
      </c>
      <c r="AI458" s="147">
        <f>IF(AND($I458="Si",R458=1),1,IF(AND($I458="Fisico",R458=1),1,IF(AND(R458=1,$I458="Electronico"),2,IF(R458=1,VLOOKUP($C458&amp;"|"&amp;$B458&amp;"|"&amp;$D458,Empresas!$C$6:$CC$92,$G458+6+1,0),0))))</f>
        <v>0</v>
      </c>
      <c r="AJ458" s="147">
        <f>IF(AND($I458="Si",S458=1),1,IF(AND($I458="Fisico",S458=1),1,IF(AND(S458=1,$I458="Electronico"),2,IF(S458=1,VLOOKUP($C458&amp;"|"&amp;$B458&amp;"|"&amp;$D458,Empresas!$C$6:$CC$92,$G458+6+1,0),0))))</f>
        <v>0</v>
      </c>
      <c r="AK458" s="147">
        <f>IF(AND($I458="Si",T458=1),1,IF(AND($I458="Fisico",T458=1),1,IF(AND(T458=1,$I458="Electronico"),2,IF(T458=1,VLOOKUP($C458&amp;"|"&amp;$B458&amp;"|"&amp;$D458,Empresas!$C$6:$CC$92,$G458+6+1,0),0))))</f>
        <v>0</v>
      </c>
      <c r="AL458" s="147">
        <f>IF(AND($I458="Si",U458=1),1,IF(AND($I458="Fisico",U458=1),1,IF(AND(U458=1,$I458="Electronico"),2,IF(U458=1,VLOOKUP($C458&amp;"|"&amp;$B458&amp;"|"&amp;$D458,Empresas!$C$6:$CC$92,$G458+6+1,0),0))))</f>
        <v>0</v>
      </c>
      <c r="AM458" s="149">
        <f t="shared" si="76"/>
        <v>3.5</v>
      </c>
      <c r="AN458" s="149">
        <f t="shared" si="77"/>
        <v>4</v>
      </c>
      <c r="AO458" s="152">
        <f t="shared" si="78"/>
        <v>0.875</v>
      </c>
    </row>
    <row r="459" spans="1:41" x14ac:dyDescent="0.25">
      <c r="A459" s="137" t="str">
        <f>VLOOKUP(D459,Empresas!$D$7:$F$91,3,0)</f>
        <v>Omar</v>
      </c>
      <c r="B459" s="138" t="str">
        <f>VLOOKUP(D459,Empresas!$D$7:$G$91,4,0)</f>
        <v>Kheilly</v>
      </c>
      <c r="C459" s="138" t="s">
        <v>544</v>
      </c>
      <c r="D459" s="138" t="s">
        <v>10</v>
      </c>
      <c r="E459" s="138" t="str">
        <f>VLOOKUP(D459,Empresas!$D$7:$E$92,2,0)</f>
        <v>INVERSIONES CAMPO VERDE S.A.C.</v>
      </c>
      <c r="F459" s="138" t="s">
        <v>159</v>
      </c>
      <c r="G459" s="139">
        <f>+G458+3</f>
        <v>10</v>
      </c>
      <c r="H459" s="139" t="str">
        <f>VLOOKUP(D459,Empresas!$D$6:$L$92,7,0)</f>
        <v>Trimestral</v>
      </c>
      <c r="I459" s="138" t="str">
        <f>VLOOKUP(VLOOKUP(D459&amp;"|"&amp;B459,Empresas!$I$7:$CB$92,G459,0),Tablas!$A$3:$B$5,2,0)</f>
        <v>Solo analisis</v>
      </c>
      <c r="J459" s="78">
        <v>1</v>
      </c>
      <c r="K459" s="78">
        <v>1</v>
      </c>
      <c r="L459" s="78">
        <v>1</v>
      </c>
      <c r="M459" s="78">
        <v>1</v>
      </c>
      <c r="N459" s="78">
        <v>1</v>
      </c>
      <c r="O459" s="78">
        <v>1</v>
      </c>
      <c r="P459" s="78">
        <v>1</v>
      </c>
      <c r="Q459" s="78">
        <v>2</v>
      </c>
      <c r="R459" s="78"/>
      <c r="S459" s="78"/>
      <c r="T459" s="78"/>
      <c r="U459" s="78"/>
      <c r="V459" s="78" t="str">
        <f>VLOOKUP(D459,Empresas!$D$7:$CF$91,81,0)</f>
        <v>B</v>
      </c>
      <c r="W459" s="78" t="str">
        <f>VLOOKUP(D459,Empresas!$D$7:$M$91,10,0)</f>
        <v>Mype</v>
      </c>
      <c r="X459" s="69" t="str">
        <f t="shared" si="74"/>
        <v>SI</v>
      </c>
      <c r="Y459" s="153" t="str">
        <f t="shared" si="75"/>
        <v>Si aplica</v>
      </c>
      <c r="Z459" s="147">
        <f>IF(Y459="No aplica",0,IF(I459="no",0,IF(I459="No aplica",0,IF(I459="Si",1,IF(I459="Fisico",1,IF(I459="Electronico",2,VLOOKUP(C459&amp;"|"&amp;B459&amp;"|"&amp;D459,Empresas!$C$6:$CC$92,G459+6+1,0)))))))</f>
        <v>0.5</v>
      </c>
      <c r="AA459" s="147">
        <f>IF(AND($I459="Si",J459=1),1,IF(AND($I459="Fisico",J459=1),1,IF(AND(J459=1,$I459="Electronico"),2,IF(J459=1,VLOOKUP($C459&amp;"|"&amp;$B459&amp;"|"&amp;$D459,Empresas!$C$6:$CC$92,$G459+6+1,0),0))))</f>
        <v>0.5</v>
      </c>
      <c r="AB459" s="147">
        <f>IF(AND($I459="Si",K459=1),1,IF(AND($I459="Fisico",K459=1),1,IF(AND(K459=1,$I459="Electronico"),2,IF(K459=1,VLOOKUP($C459&amp;"|"&amp;$B459&amp;"|"&amp;$D459,Empresas!$C$6:$CC$92,$G459+6+1,0),0))))</f>
        <v>0.5</v>
      </c>
      <c r="AC459" s="147">
        <f>IF(AND($I459="Si",L459=1),1,IF(AND($I459="Fisico",L459=1),1,IF(AND(L459=1,$I459="Electronico"),2,IF(L459=1,VLOOKUP($C459&amp;"|"&amp;$B459&amp;"|"&amp;$D459,Empresas!$C$6:$CC$92,$G459+6+1,0),0))))</f>
        <v>0.5</v>
      </c>
      <c r="AD459" s="147">
        <f>IF(AND($I459="Si",M459=1),1,IF(AND($I459="Fisico",M459=1),1,IF(AND(M459=1,$I459="Electronico"),2,IF(M459=1,VLOOKUP($C459&amp;"|"&amp;$B459&amp;"|"&amp;$D459,Empresas!$C$6:$CC$92,$G459+6+1,0),0))))</f>
        <v>0.5</v>
      </c>
      <c r="AE459" s="147">
        <f>IF(AND($I459="Si",N459=1),1,IF(AND($I459="Fisico",N459=1),1,IF(AND(N459=1,$I459="Electronico"),2,IF(N459=1,VLOOKUP($C459&amp;"|"&amp;$B459&amp;"|"&amp;$D459,Empresas!$C$6:$CC$92,$G459+6+1,0),0))))</f>
        <v>0.5</v>
      </c>
      <c r="AF459" s="147">
        <f>IF(AND($I459="Si",O459=1),1,IF(AND($I459="Fisico",O459=1),1,IF(AND(O459=1,$I459="Electronico"),2,IF(O459=1,VLOOKUP($C459&amp;"|"&amp;$B459&amp;"|"&amp;$D459,Empresas!$C$6:$CC$92,$G459+6+1,0),0))))</f>
        <v>0.5</v>
      </c>
      <c r="AG459" s="147">
        <f>IF(AND($I459="Si",P459=1),1,IF(AND($I459="Fisico",P459=1),1,IF(AND(P459=1,$I459="Electronico"),2,IF(P459=1,VLOOKUP($C459&amp;"|"&amp;$B459&amp;"|"&amp;$D459,Empresas!$C$6:$CC$92,$G459+6+1,0),0))))</f>
        <v>0.5</v>
      </c>
      <c r="AH459" s="147">
        <f>IF(AND($I459="Si",Q459=1),1,IF(AND($I459="Fisico",Q459=1),1,IF(AND(Q459=1,$I459="Electronico"),2,IF(Q459=1,VLOOKUP($C459&amp;"|"&amp;$B459&amp;"|"&amp;$D459,Empresas!$C$6:$CC$92,$G459+6+1,0),0))))</f>
        <v>0</v>
      </c>
      <c r="AI459" s="147">
        <f>IF(AND($I459="Si",R459=1),1,IF(AND($I459="Fisico",R459=1),1,IF(AND(R459=1,$I459="Electronico"),2,IF(R459=1,VLOOKUP($C459&amp;"|"&amp;$B459&amp;"|"&amp;$D459,Empresas!$C$6:$CC$92,$G459+6+1,0),0))))</f>
        <v>0</v>
      </c>
      <c r="AJ459" s="147">
        <f>IF(AND($I459="Si",S459=1),1,IF(AND($I459="Fisico",S459=1),1,IF(AND(S459=1,$I459="Electronico"),2,IF(S459=1,VLOOKUP($C459&amp;"|"&amp;$B459&amp;"|"&amp;$D459,Empresas!$C$6:$CC$92,$G459+6+1,0),0))))</f>
        <v>0</v>
      </c>
      <c r="AK459" s="147">
        <f>IF(AND($I459="Si",T459=1),1,IF(AND($I459="Fisico",T459=1),1,IF(AND(T459=1,$I459="Electronico"),2,IF(T459=1,VLOOKUP($C459&amp;"|"&amp;$B459&amp;"|"&amp;$D459,Empresas!$C$6:$CC$92,$G459+6+1,0),0))))</f>
        <v>0</v>
      </c>
      <c r="AL459" s="147">
        <f>IF(AND($I459="Si",U459=1),1,IF(AND($I459="Fisico",U459=1),1,IF(AND(U459=1,$I459="Electronico"),2,IF(U459=1,VLOOKUP($C459&amp;"|"&amp;$B459&amp;"|"&amp;$D459,Empresas!$C$6:$CC$92,$G459+6+1,0),0))))</f>
        <v>0</v>
      </c>
      <c r="AM459" s="149">
        <f t="shared" si="76"/>
        <v>3.5</v>
      </c>
      <c r="AN459" s="149">
        <f t="shared" si="77"/>
        <v>4</v>
      </c>
      <c r="AO459" s="152">
        <f t="shared" si="78"/>
        <v>0.875</v>
      </c>
    </row>
    <row r="460" spans="1:41" x14ac:dyDescent="0.25">
      <c r="A460" s="137" t="str">
        <f>VLOOKUP(D460,Empresas!$D$7:$F$91,3,0)</f>
        <v>Omar</v>
      </c>
      <c r="B460" s="138" t="str">
        <f>VLOOKUP(D460,Empresas!$D$7:$G$91,4,0)</f>
        <v>Kheilly</v>
      </c>
      <c r="C460" s="138" t="s">
        <v>544</v>
      </c>
      <c r="D460" s="138" t="s">
        <v>10</v>
      </c>
      <c r="E460" s="138" t="str">
        <f>VLOOKUP(D460,Empresas!$D$7:$E$92,2,0)</f>
        <v>INVERSIONES CAMPO VERDE S.A.C.</v>
      </c>
      <c r="F460" s="138" t="s">
        <v>160</v>
      </c>
      <c r="G460" s="139">
        <f t="shared" ref="G460:G471" si="79">+G459+3</f>
        <v>13</v>
      </c>
      <c r="H460" s="139" t="str">
        <f>VLOOKUP(D460,Empresas!$D$6:$L$92,7,0)</f>
        <v>Trimestral</v>
      </c>
      <c r="I460" s="138" t="str">
        <f>VLOOKUP(VLOOKUP(D460&amp;"|"&amp;B460,Empresas!$I$7:$CB$92,G460,0),Tablas!$A$3:$B$5,2,0)</f>
        <v>Solo analisis</v>
      </c>
      <c r="J460" s="78">
        <v>1</v>
      </c>
      <c r="K460" s="78">
        <v>1</v>
      </c>
      <c r="L460" s="78">
        <v>1</v>
      </c>
      <c r="M460" s="78">
        <v>1</v>
      </c>
      <c r="N460" s="78">
        <v>1</v>
      </c>
      <c r="O460" s="78">
        <v>1</v>
      </c>
      <c r="P460" s="78">
        <v>1</v>
      </c>
      <c r="Q460" s="78">
        <v>2</v>
      </c>
      <c r="R460" s="78"/>
      <c r="S460" s="78"/>
      <c r="T460" s="78"/>
      <c r="U460" s="78"/>
      <c r="V460" s="78" t="str">
        <f>VLOOKUP(D460,Empresas!$D$7:$CF$91,81,0)</f>
        <v>B</v>
      </c>
      <c r="W460" s="78" t="str">
        <f>VLOOKUP(D460,Empresas!$D$7:$M$91,10,0)</f>
        <v>Mype</v>
      </c>
      <c r="X460" s="69" t="str">
        <f t="shared" si="74"/>
        <v>SI</v>
      </c>
      <c r="Y460" s="153" t="str">
        <f t="shared" si="75"/>
        <v>Si aplica</v>
      </c>
      <c r="Z460" s="147">
        <f>IF(Y460="No aplica",0,IF(I460="no",0,IF(I460="No aplica",0,IF(I460="Si",1,IF(I460="Fisico",1,IF(I460="Electronico",2,VLOOKUP(C460&amp;"|"&amp;B460&amp;"|"&amp;D460,Empresas!$C$6:$CC$92,G460+6+1,0)))))))</f>
        <v>1</v>
      </c>
      <c r="AA460" s="147">
        <f>IF(AND($I460="Si",J460=1),1,IF(AND($I460="Fisico",J460=1),1,IF(AND(J460=1,$I460="Electronico"),2,IF(J460=1,VLOOKUP($C460&amp;"|"&amp;$B460&amp;"|"&amp;$D460,Empresas!$C$6:$CC$92,$G460+6+1,0),0))))</f>
        <v>1</v>
      </c>
      <c r="AB460" s="147">
        <f>IF(AND($I460="Si",K460=1),1,IF(AND($I460="Fisico",K460=1),1,IF(AND(K460=1,$I460="Electronico"),2,IF(K460=1,VLOOKUP($C460&amp;"|"&amp;$B460&amp;"|"&amp;$D460,Empresas!$C$6:$CC$92,$G460+6+1,0),0))))</f>
        <v>1</v>
      </c>
      <c r="AC460" s="147">
        <f>IF(AND($I460="Si",L460=1),1,IF(AND($I460="Fisico",L460=1),1,IF(AND(L460=1,$I460="Electronico"),2,IF(L460=1,VLOOKUP($C460&amp;"|"&amp;$B460&amp;"|"&amp;$D460,Empresas!$C$6:$CC$92,$G460+6+1,0),0))))</f>
        <v>1</v>
      </c>
      <c r="AD460" s="147">
        <f>IF(AND($I460="Si",M460=1),1,IF(AND($I460="Fisico",M460=1),1,IF(AND(M460=1,$I460="Electronico"),2,IF(M460=1,VLOOKUP($C460&amp;"|"&amp;$B460&amp;"|"&amp;$D460,Empresas!$C$6:$CC$92,$G460+6+1,0),0))))</f>
        <v>1</v>
      </c>
      <c r="AE460" s="147">
        <f>IF(AND($I460="Si",N460=1),1,IF(AND($I460="Fisico",N460=1),1,IF(AND(N460=1,$I460="Electronico"),2,IF(N460=1,VLOOKUP($C460&amp;"|"&amp;$B460&amp;"|"&amp;$D460,Empresas!$C$6:$CC$92,$G460+6+1,0),0))))</f>
        <v>1</v>
      </c>
      <c r="AF460" s="147">
        <f>IF(AND($I460="Si",O460=1),1,IF(AND($I460="Fisico",O460=1),1,IF(AND(O460=1,$I460="Electronico"),2,IF(O460=1,VLOOKUP($C460&amp;"|"&amp;$B460&amp;"|"&amp;$D460,Empresas!$C$6:$CC$92,$G460+6+1,0),0))))</f>
        <v>1</v>
      </c>
      <c r="AG460" s="147">
        <f>IF(AND($I460="Si",P460=1),1,IF(AND($I460="Fisico",P460=1),1,IF(AND(P460=1,$I460="Electronico"),2,IF(P460=1,VLOOKUP($C460&amp;"|"&amp;$B460&amp;"|"&amp;$D460,Empresas!$C$6:$CC$92,$G460+6+1,0),0))))</f>
        <v>1</v>
      </c>
      <c r="AH460" s="147">
        <f>IF(AND($I460="Si",Q460=1),1,IF(AND($I460="Fisico",Q460=1),1,IF(AND(Q460=1,$I460="Electronico"),2,IF(Q460=1,VLOOKUP($C460&amp;"|"&amp;$B460&amp;"|"&amp;$D460,Empresas!$C$6:$CC$92,$G460+6+1,0),0))))</f>
        <v>0</v>
      </c>
      <c r="AI460" s="147">
        <f>IF(AND($I460="Si",R460=1),1,IF(AND($I460="Fisico",R460=1),1,IF(AND(R460=1,$I460="Electronico"),2,IF(R460=1,VLOOKUP($C460&amp;"|"&amp;$B460&amp;"|"&amp;$D460,Empresas!$C$6:$CC$92,$G460+6+1,0),0))))</f>
        <v>0</v>
      </c>
      <c r="AJ460" s="147">
        <f>IF(AND($I460="Si",S460=1),1,IF(AND($I460="Fisico",S460=1),1,IF(AND(S460=1,$I460="Electronico"),2,IF(S460=1,VLOOKUP($C460&amp;"|"&amp;$B460&amp;"|"&amp;$D460,Empresas!$C$6:$CC$92,$G460+6+1,0),0))))</f>
        <v>0</v>
      </c>
      <c r="AK460" s="147">
        <f>IF(AND($I460="Si",T460=1),1,IF(AND($I460="Fisico",T460=1),1,IF(AND(T460=1,$I460="Electronico"),2,IF(T460=1,VLOOKUP($C460&amp;"|"&amp;$B460&amp;"|"&amp;$D460,Empresas!$C$6:$CC$92,$G460+6+1,0),0))))</f>
        <v>0</v>
      </c>
      <c r="AL460" s="147">
        <f>IF(AND($I460="Si",U460=1),1,IF(AND($I460="Fisico",U460=1),1,IF(AND(U460=1,$I460="Electronico"),2,IF(U460=1,VLOOKUP($C460&amp;"|"&amp;$B460&amp;"|"&amp;$D460,Empresas!$C$6:$CC$92,$G460+6+1,0),0))))</f>
        <v>0</v>
      </c>
      <c r="AM460" s="149">
        <f t="shared" si="76"/>
        <v>7</v>
      </c>
      <c r="AN460" s="149">
        <f t="shared" si="77"/>
        <v>8</v>
      </c>
      <c r="AO460" s="152">
        <f t="shared" si="78"/>
        <v>0.875</v>
      </c>
    </row>
    <row r="461" spans="1:41" x14ac:dyDescent="0.25">
      <c r="A461" s="137" t="str">
        <f>VLOOKUP(D461,Empresas!$D$7:$F$91,3,0)</f>
        <v>Omar</v>
      </c>
      <c r="B461" s="138" t="str">
        <f>VLOOKUP(D461,Empresas!$D$7:$G$91,4,0)</f>
        <v>Kheilly</v>
      </c>
      <c r="C461" s="138" t="s">
        <v>544</v>
      </c>
      <c r="D461" s="138" t="s">
        <v>10</v>
      </c>
      <c r="E461" s="138" t="str">
        <f>VLOOKUP(D461,Empresas!$D$7:$E$92,2,0)</f>
        <v>INVERSIONES CAMPO VERDE S.A.C.</v>
      </c>
      <c r="F461" s="138" t="s">
        <v>161</v>
      </c>
      <c r="G461" s="139">
        <f t="shared" si="79"/>
        <v>16</v>
      </c>
      <c r="H461" s="139" t="str">
        <f>VLOOKUP(D461,Empresas!$D$6:$L$92,7,0)</f>
        <v>Trimestral</v>
      </c>
      <c r="I461" s="138" t="str">
        <f>VLOOKUP(VLOOKUP(D461&amp;"|"&amp;B461,Empresas!$I$7:$CB$92,G461,0),Tablas!$A$3:$B$5,2,0)</f>
        <v>Solo analisis</v>
      </c>
      <c r="J461" s="78">
        <v>1</v>
      </c>
      <c r="K461" s="78">
        <v>1</v>
      </c>
      <c r="L461" s="78">
        <v>1</v>
      </c>
      <c r="M461" s="78">
        <v>1</v>
      </c>
      <c r="N461" s="78">
        <v>1</v>
      </c>
      <c r="O461" s="78">
        <v>1</v>
      </c>
      <c r="P461" s="78">
        <v>1</v>
      </c>
      <c r="Q461" s="78">
        <v>2</v>
      </c>
      <c r="R461" s="78"/>
      <c r="S461" s="78"/>
      <c r="T461" s="78"/>
      <c r="U461" s="78"/>
      <c r="V461" s="78" t="str">
        <f>VLOOKUP(D461,Empresas!$D$7:$CF$91,81,0)</f>
        <v>B</v>
      </c>
      <c r="W461" s="78" t="str">
        <f>VLOOKUP(D461,Empresas!$D$7:$M$91,10,0)</f>
        <v>Mype</v>
      </c>
      <c r="X461" s="69" t="str">
        <f t="shared" si="74"/>
        <v>SI</v>
      </c>
      <c r="Y461" s="153" t="str">
        <f t="shared" si="75"/>
        <v>Si aplica</v>
      </c>
      <c r="Z461" s="147">
        <f>IF(Y461="No aplica",0,IF(I461="no",0,IF(I461="No aplica",0,IF(I461="Si",1,IF(I461="Fisico",1,IF(I461="Electronico",2,VLOOKUP(C461&amp;"|"&amp;B461&amp;"|"&amp;D461,Empresas!$C$6:$CC$92,G461+6+1,0)))))))</f>
        <v>1</v>
      </c>
      <c r="AA461" s="147">
        <f>IF(AND($I461="Si",J461=1),1,IF(AND($I461="Fisico",J461=1),1,IF(AND(J461=1,$I461="Electronico"),2,IF(J461=1,VLOOKUP($C461&amp;"|"&amp;$B461&amp;"|"&amp;$D461,Empresas!$C$6:$CC$92,$G461+6+1,0),0))))</f>
        <v>1</v>
      </c>
      <c r="AB461" s="147">
        <f>IF(AND($I461="Si",K461=1),1,IF(AND($I461="Fisico",K461=1),1,IF(AND(K461=1,$I461="Electronico"),2,IF(K461=1,VLOOKUP($C461&amp;"|"&amp;$B461&amp;"|"&amp;$D461,Empresas!$C$6:$CC$92,$G461+6+1,0),0))))</f>
        <v>1</v>
      </c>
      <c r="AC461" s="147">
        <f>IF(AND($I461="Si",L461=1),1,IF(AND($I461="Fisico",L461=1),1,IF(AND(L461=1,$I461="Electronico"),2,IF(L461=1,VLOOKUP($C461&amp;"|"&amp;$B461&amp;"|"&amp;$D461,Empresas!$C$6:$CC$92,$G461+6+1,0),0))))</f>
        <v>1</v>
      </c>
      <c r="AD461" s="147">
        <f>IF(AND($I461="Si",M461=1),1,IF(AND($I461="Fisico",M461=1),1,IF(AND(M461=1,$I461="Electronico"),2,IF(M461=1,VLOOKUP($C461&amp;"|"&amp;$B461&amp;"|"&amp;$D461,Empresas!$C$6:$CC$92,$G461+6+1,0),0))))</f>
        <v>1</v>
      </c>
      <c r="AE461" s="147">
        <f>IF(AND($I461="Si",N461=1),1,IF(AND($I461="Fisico",N461=1),1,IF(AND(N461=1,$I461="Electronico"),2,IF(N461=1,VLOOKUP($C461&amp;"|"&amp;$B461&amp;"|"&amp;$D461,Empresas!$C$6:$CC$92,$G461+6+1,0),0))))</f>
        <v>1</v>
      </c>
      <c r="AF461" s="147">
        <f>IF(AND($I461="Si",O461=1),1,IF(AND($I461="Fisico",O461=1),1,IF(AND(O461=1,$I461="Electronico"),2,IF(O461=1,VLOOKUP($C461&amp;"|"&amp;$B461&amp;"|"&amp;$D461,Empresas!$C$6:$CC$92,$G461+6+1,0),0))))</f>
        <v>1</v>
      </c>
      <c r="AG461" s="147">
        <f>IF(AND($I461="Si",P461=1),1,IF(AND($I461="Fisico",P461=1),1,IF(AND(P461=1,$I461="Electronico"),2,IF(P461=1,VLOOKUP($C461&amp;"|"&amp;$B461&amp;"|"&amp;$D461,Empresas!$C$6:$CC$92,$G461+6+1,0),0))))</f>
        <v>1</v>
      </c>
      <c r="AH461" s="147">
        <f>IF(AND($I461="Si",Q461=1),1,IF(AND($I461="Fisico",Q461=1),1,IF(AND(Q461=1,$I461="Electronico"),2,IF(Q461=1,VLOOKUP($C461&amp;"|"&amp;$B461&amp;"|"&amp;$D461,Empresas!$C$6:$CC$92,$G461+6+1,0),0))))</f>
        <v>0</v>
      </c>
      <c r="AI461" s="147">
        <f>IF(AND($I461="Si",R461=1),1,IF(AND($I461="Fisico",R461=1),1,IF(AND(R461=1,$I461="Electronico"),2,IF(R461=1,VLOOKUP($C461&amp;"|"&amp;$B461&amp;"|"&amp;$D461,Empresas!$C$6:$CC$92,$G461+6+1,0),0))))</f>
        <v>0</v>
      </c>
      <c r="AJ461" s="147">
        <f>IF(AND($I461="Si",S461=1),1,IF(AND($I461="Fisico",S461=1),1,IF(AND(S461=1,$I461="Electronico"),2,IF(S461=1,VLOOKUP($C461&amp;"|"&amp;$B461&amp;"|"&amp;$D461,Empresas!$C$6:$CC$92,$G461+6+1,0),0))))</f>
        <v>0</v>
      </c>
      <c r="AK461" s="147">
        <f>IF(AND($I461="Si",T461=1),1,IF(AND($I461="Fisico",T461=1),1,IF(AND(T461=1,$I461="Electronico"),2,IF(T461=1,VLOOKUP($C461&amp;"|"&amp;$B461&amp;"|"&amp;$D461,Empresas!$C$6:$CC$92,$G461+6+1,0),0))))</f>
        <v>0</v>
      </c>
      <c r="AL461" s="147">
        <f>IF(AND($I461="Si",U461=1),1,IF(AND($I461="Fisico",U461=1),1,IF(AND(U461=1,$I461="Electronico"),2,IF(U461=1,VLOOKUP($C461&amp;"|"&amp;$B461&amp;"|"&amp;$D461,Empresas!$C$6:$CC$92,$G461+6+1,0),0))))</f>
        <v>0</v>
      </c>
      <c r="AM461" s="149">
        <f t="shared" si="76"/>
        <v>7</v>
      </c>
      <c r="AN461" s="149">
        <f t="shared" si="77"/>
        <v>8</v>
      </c>
      <c r="AO461" s="152">
        <f t="shared" si="78"/>
        <v>0.875</v>
      </c>
    </row>
    <row r="462" spans="1:41" x14ac:dyDescent="0.25">
      <c r="A462" s="137" t="str">
        <f>VLOOKUP(D462,Empresas!$D$7:$F$91,3,0)</f>
        <v>Omar</v>
      </c>
      <c r="B462" s="138" t="str">
        <f>VLOOKUP(D462,Empresas!$D$7:$G$91,4,0)</f>
        <v>Kheilly</v>
      </c>
      <c r="C462" s="138" t="s">
        <v>544</v>
      </c>
      <c r="D462" s="138" t="s">
        <v>10</v>
      </c>
      <c r="E462" s="138" t="str">
        <f>VLOOKUP(D462,Empresas!$D$7:$E$92,2,0)</f>
        <v>INVERSIONES CAMPO VERDE S.A.C.</v>
      </c>
      <c r="F462" s="138" t="s">
        <v>162</v>
      </c>
      <c r="G462" s="139">
        <f t="shared" si="79"/>
        <v>19</v>
      </c>
      <c r="H462" s="139" t="str">
        <f>VLOOKUP(D462,Empresas!$D$6:$L$92,7,0)</f>
        <v>Trimestral</v>
      </c>
      <c r="I462" s="138" t="str">
        <f>VLOOKUP(VLOOKUP(D462&amp;"|"&amp;B462,Empresas!$I$7:$CB$92,G462,0),Tablas!$A$3:$B$5,2,0)</f>
        <v>Solo analisis</v>
      </c>
      <c r="J462" s="78">
        <v>1</v>
      </c>
      <c r="K462" s="78">
        <v>1</v>
      </c>
      <c r="L462" s="78">
        <v>1</v>
      </c>
      <c r="M462" s="78">
        <v>1</v>
      </c>
      <c r="N462" s="78">
        <v>1</v>
      </c>
      <c r="O462" s="78">
        <v>1</v>
      </c>
      <c r="P462" s="78">
        <v>1</v>
      </c>
      <c r="Q462" s="78">
        <v>2</v>
      </c>
      <c r="R462" s="78"/>
      <c r="S462" s="78"/>
      <c r="T462" s="78"/>
      <c r="U462" s="78"/>
      <c r="V462" s="78" t="str">
        <f>VLOOKUP(D462,Empresas!$D$7:$CF$91,81,0)</f>
        <v>B</v>
      </c>
      <c r="W462" s="78" t="str">
        <f>VLOOKUP(D462,Empresas!$D$7:$M$91,10,0)</f>
        <v>Mype</v>
      </c>
      <c r="X462" s="69" t="str">
        <f t="shared" si="74"/>
        <v>SI</v>
      </c>
      <c r="Y462" s="153" t="str">
        <f t="shared" si="75"/>
        <v>Si aplica</v>
      </c>
      <c r="Z462" s="147">
        <f>IF(Y462="No aplica",0,IF(I462="no",0,IF(I462="No aplica",0,IF(I462="Si",1,IF(I462="Fisico",1,IF(I462="Electronico",2,VLOOKUP(C462&amp;"|"&amp;B462&amp;"|"&amp;D462,Empresas!$C$6:$CC$92,G462+6+1,0)))))))</f>
        <v>0.5</v>
      </c>
      <c r="AA462" s="147">
        <f>IF(AND($I462="Si",J462=1),1,IF(AND($I462="Fisico",J462=1),1,IF(AND(J462=1,$I462="Electronico"),2,IF(J462=1,VLOOKUP($C462&amp;"|"&amp;$B462&amp;"|"&amp;$D462,Empresas!$C$6:$CC$92,$G462+6+1,0),0))))</f>
        <v>0.5</v>
      </c>
      <c r="AB462" s="147">
        <f>IF(AND($I462="Si",K462=1),1,IF(AND($I462="Fisico",K462=1),1,IF(AND(K462=1,$I462="Electronico"),2,IF(K462=1,VLOOKUP($C462&amp;"|"&amp;$B462&amp;"|"&amp;$D462,Empresas!$C$6:$CC$92,$G462+6+1,0),0))))</f>
        <v>0.5</v>
      </c>
      <c r="AC462" s="147">
        <f>IF(AND($I462="Si",L462=1),1,IF(AND($I462="Fisico",L462=1),1,IF(AND(L462=1,$I462="Electronico"),2,IF(L462=1,VLOOKUP($C462&amp;"|"&amp;$B462&amp;"|"&amp;$D462,Empresas!$C$6:$CC$92,$G462+6+1,0),0))))</f>
        <v>0.5</v>
      </c>
      <c r="AD462" s="147">
        <f>IF(AND($I462="Si",M462=1),1,IF(AND($I462="Fisico",M462=1),1,IF(AND(M462=1,$I462="Electronico"),2,IF(M462=1,VLOOKUP($C462&amp;"|"&amp;$B462&amp;"|"&amp;$D462,Empresas!$C$6:$CC$92,$G462+6+1,0),0))))</f>
        <v>0.5</v>
      </c>
      <c r="AE462" s="147">
        <f>IF(AND($I462="Si",N462=1),1,IF(AND($I462="Fisico",N462=1),1,IF(AND(N462=1,$I462="Electronico"),2,IF(N462=1,VLOOKUP($C462&amp;"|"&amp;$B462&amp;"|"&amp;$D462,Empresas!$C$6:$CC$92,$G462+6+1,0),0))))</f>
        <v>0.5</v>
      </c>
      <c r="AF462" s="147">
        <f>IF(AND($I462="Si",O462=1),1,IF(AND($I462="Fisico",O462=1),1,IF(AND(O462=1,$I462="Electronico"),2,IF(O462=1,VLOOKUP($C462&amp;"|"&amp;$B462&amp;"|"&amp;$D462,Empresas!$C$6:$CC$92,$G462+6+1,0),0))))</f>
        <v>0.5</v>
      </c>
      <c r="AG462" s="147">
        <f>IF(AND($I462="Si",P462=1),1,IF(AND($I462="Fisico",P462=1),1,IF(AND(P462=1,$I462="Electronico"),2,IF(P462=1,VLOOKUP($C462&amp;"|"&amp;$B462&amp;"|"&amp;$D462,Empresas!$C$6:$CC$92,$G462+6+1,0),0))))</f>
        <v>0.5</v>
      </c>
      <c r="AH462" s="147">
        <f>IF(AND($I462="Si",Q462=1),1,IF(AND($I462="Fisico",Q462=1),1,IF(AND(Q462=1,$I462="Electronico"),2,IF(Q462=1,VLOOKUP($C462&amp;"|"&amp;$B462&amp;"|"&amp;$D462,Empresas!$C$6:$CC$92,$G462+6+1,0),0))))</f>
        <v>0</v>
      </c>
      <c r="AI462" s="147">
        <f>IF(AND($I462="Si",R462=1),1,IF(AND($I462="Fisico",R462=1),1,IF(AND(R462=1,$I462="Electronico"),2,IF(R462=1,VLOOKUP($C462&amp;"|"&amp;$B462&amp;"|"&amp;$D462,Empresas!$C$6:$CC$92,$G462+6+1,0),0))))</f>
        <v>0</v>
      </c>
      <c r="AJ462" s="147">
        <f>IF(AND($I462="Si",S462=1),1,IF(AND($I462="Fisico",S462=1),1,IF(AND(S462=1,$I462="Electronico"),2,IF(S462=1,VLOOKUP($C462&amp;"|"&amp;$B462&amp;"|"&amp;$D462,Empresas!$C$6:$CC$92,$G462+6+1,0),0))))</f>
        <v>0</v>
      </c>
      <c r="AK462" s="147">
        <f>IF(AND($I462="Si",T462=1),1,IF(AND($I462="Fisico",T462=1),1,IF(AND(T462=1,$I462="Electronico"),2,IF(T462=1,VLOOKUP($C462&amp;"|"&amp;$B462&amp;"|"&amp;$D462,Empresas!$C$6:$CC$92,$G462+6+1,0),0))))</f>
        <v>0</v>
      </c>
      <c r="AL462" s="147">
        <f>IF(AND($I462="Si",U462=1),1,IF(AND($I462="Fisico",U462=1),1,IF(AND(U462=1,$I462="Electronico"),2,IF(U462=1,VLOOKUP($C462&amp;"|"&amp;$B462&amp;"|"&amp;$D462,Empresas!$C$6:$CC$92,$G462+6+1,0),0))))</f>
        <v>0</v>
      </c>
      <c r="AM462" s="149">
        <f t="shared" si="76"/>
        <v>3.5</v>
      </c>
      <c r="AN462" s="149">
        <f t="shared" si="77"/>
        <v>4</v>
      </c>
      <c r="AO462" s="152">
        <f t="shared" si="78"/>
        <v>0.875</v>
      </c>
    </row>
    <row r="463" spans="1:41" x14ac:dyDescent="0.25">
      <c r="A463" s="137" t="str">
        <f>VLOOKUP(D463,Empresas!$D$7:$F$91,3,0)</f>
        <v>Omar</v>
      </c>
      <c r="B463" s="138" t="str">
        <f>VLOOKUP(D463,Empresas!$D$7:$G$91,4,0)</f>
        <v>Kheilly</v>
      </c>
      <c r="C463" s="138" t="s">
        <v>544</v>
      </c>
      <c r="D463" s="138" t="s">
        <v>10</v>
      </c>
      <c r="E463" s="138" t="str">
        <f>VLOOKUP(D463,Empresas!$D$7:$E$92,2,0)</f>
        <v>INVERSIONES CAMPO VERDE S.A.C.</v>
      </c>
      <c r="F463" s="138" t="s">
        <v>163</v>
      </c>
      <c r="G463" s="139">
        <f t="shared" si="79"/>
        <v>22</v>
      </c>
      <c r="H463" s="139" t="str">
        <f>VLOOKUP(D463,Empresas!$D$6:$L$92,7,0)</f>
        <v>Trimestral</v>
      </c>
      <c r="I463" s="138" t="str">
        <f>VLOOKUP(VLOOKUP(D463&amp;"|"&amp;B463,Empresas!$I$7:$CB$92,G463,0),Tablas!$A$3:$B$5,2,0)</f>
        <v>Solo analisis</v>
      </c>
      <c r="J463" s="78">
        <v>1</v>
      </c>
      <c r="K463" s="78">
        <v>1</v>
      </c>
      <c r="L463" s="78">
        <v>1</v>
      </c>
      <c r="M463" s="78">
        <v>1</v>
      </c>
      <c r="N463" s="78">
        <v>1</v>
      </c>
      <c r="O463" s="78">
        <v>1</v>
      </c>
      <c r="P463" s="78">
        <v>1</v>
      </c>
      <c r="Q463" s="78">
        <v>2</v>
      </c>
      <c r="R463" s="78"/>
      <c r="S463" s="78"/>
      <c r="T463" s="78"/>
      <c r="U463" s="78"/>
      <c r="V463" s="78" t="str">
        <f>VLOOKUP(D463,Empresas!$D$7:$CF$91,81,0)</f>
        <v>B</v>
      </c>
      <c r="W463" s="78" t="str">
        <f>VLOOKUP(D463,Empresas!$D$7:$M$91,10,0)</f>
        <v>Mype</v>
      </c>
      <c r="X463" s="69" t="str">
        <f t="shared" si="74"/>
        <v>SI</v>
      </c>
      <c r="Y463" s="153" t="str">
        <f t="shared" si="75"/>
        <v>Si aplica</v>
      </c>
      <c r="Z463" s="147">
        <f>IF(Y463="No aplica",0,IF(I463="no",0,IF(I463="No aplica",0,IF(I463="Si",1,IF(I463="Fisico",1,IF(I463="Electronico",2,VLOOKUP(C463&amp;"|"&amp;B463&amp;"|"&amp;D463,Empresas!$C$6:$CC$92,G463+6+1,0)))))))</f>
        <v>1</v>
      </c>
      <c r="AA463" s="147">
        <f>IF(AND($I463="Si",J463=1),1,IF(AND($I463="Fisico",J463=1),1,IF(AND(J463=1,$I463="Electronico"),2,IF(J463=1,VLOOKUP($C463&amp;"|"&amp;$B463&amp;"|"&amp;$D463,Empresas!$C$6:$CC$92,$G463+6+1,0),0))))</f>
        <v>1</v>
      </c>
      <c r="AB463" s="147">
        <f>IF(AND($I463="Si",K463=1),1,IF(AND($I463="Fisico",K463=1),1,IF(AND(K463=1,$I463="Electronico"),2,IF(K463=1,VLOOKUP($C463&amp;"|"&amp;$B463&amp;"|"&amp;$D463,Empresas!$C$6:$CC$92,$G463+6+1,0),0))))</f>
        <v>1</v>
      </c>
      <c r="AC463" s="147">
        <f>IF(AND($I463="Si",L463=1),1,IF(AND($I463="Fisico",L463=1),1,IF(AND(L463=1,$I463="Electronico"),2,IF(L463=1,VLOOKUP($C463&amp;"|"&amp;$B463&amp;"|"&amp;$D463,Empresas!$C$6:$CC$92,$G463+6+1,0),0))))</f>
        <v>1</v>
      </c>
      <c r="AD463" s="147">
        <f>IF(AND($I463="Si",M463=1),1,IF(AND($I463="Fisico",M463=1),1,IF(AND(M463=1,$I463="Electronico"),2,IF(M463=1,VLOOKUP($C463&amp;"|"&amp;$B463&amp;"|"&amp;$D463,Empresas!$C$6:$CC$92,$G463+6+1,0),0))))</f>
        <v>1</v>
      </c>
      <c r="AE463" s="147">
        <f>IF(AND($I463="Si",N463=1),1,IF(AND($I463="Fisico",N463=1),1,IF(AND(N463=1,$I463="Electronico"),2,IF(N463=1,VLOOKUP($C463&amp;"|"&amp;$B463&amp;"|"&amp;$D463,Empresas!$C$6:$CC$92,$G463+6+1,0),0))))</f>
        <v>1</v>
      </c>
      <c r="AF463" s="147">
        <f>IF(AND($I463="Si",O463=1),1,IF(AND($I463="Fisico",O463=1),1,IF(AND(O463=1,$I463="Electronico"),2,IF(O463=1,VLOOKUP($C463&amp;"|"&amp;$B463&amp;"|"&amp;$D463,Empresas!$C$6:$CC$92,$G463+6+1,0),0))))</f>
        <v>1</v>
      </c>
      <c r="AG463" s="147">
        <f>IF(AND($I463="Si",P463=1),1,IF(AND($I463="Fisico",P463=1),1,IF(AND(P463=1,$I463="Electronico"),2,IF(P463=1,VLOOKUP($C463&amp;"|"&amp;$B463&amp;"|"&amp;$D463,Empresas!$C$6:$CC$92,$G463+6+1,0),0))))</f>
        <v>1</v>
      </c>
      <c r="AH463" s="147">
        <f>IF(AND($I463="Si",Q463=1),1,IF(AND($I463="Fisico",Q463=1),1,IF(AND(Q463=1,$I463="Electronico"),2,IF(Q463=1,VLOOKUP($C463&amp;"|"&amp;$B463&amp;"|"&amp;$D463,Empresas!$C$6:$CC$92,$G463+6+1,0),0))))</f>
        <v>0</v>
      </c>
      <c r="AI463" s="147">
        <f>IF(AND($I463="Si",R463=1),1,IF(AND($I463="Fisico",R463=1),1,IF(AND(R463=1,$I463="Electronico"),2,IF(R463=1,VLOOKUP($C463&amp;"|"&amp;$B463&amp;"|"&amp;$D463,Empresas!$C$6:$CC$92,$G463+6+1,0),0))))</f>
        <v>0</v>
      </c>
      <c r="AJ463" s="147">
        <f>IF(AND($I463="Si",S463=1),1,IF(AND($I463="Fisico",S463=1),1,IF(AND(S463=1,$I463="Electronico"),2,IF(S463=1,VLOOKUP($C463&amp;"|"&amp;$B463&amp;"|"&amp;$D463,Empresas!$C$6:$CC$92,$G463+6+1,0),0))))</f>
        <v>0</v>
      </c>
      <c r="AK463" s="147">
        <f>IF(AND($I463="Si",T463=1),1,IF(AND($I463="Fisico",T463=1),1,IF(AND(T463=1,$I463="Electronico"),2,IF(T463=1,VLOOKUP($C463&amp;"|"&amp;$B463&amp;"|"&amp;$D463,Empresas!$C$6:$CC$92,$G463+6+1,0),0))))</f>
        <v>0</v>
      </c>
      <c r="AL463" s="147">
        <f>IF(AND($I463="Si",U463=1),1,IF(AND($I463="Fisico",U463=1),1,IF(AND(U463=1,$I463="Electronico"),2,IF(U463=1,VLOOKUP($C463&amp;"|"&amp;$B463&amp;"|"&amp;$D463,Empresas!$C$6:$CC$92,$G463+6+1,0),0))))</f>
        <v>0</v>
      </c>
      <c r="AM463" s="149">
        <f t="shared" si="76"/>
        <v>7</v>
      </c>
      <c r="AN463" s="149">
        <f t="shared" si="77"/>
        <v>8</v>
      </c>
      <c r="AO463" s="152">
        <f t="shared" si="78"/>
        <v>0.875</v>
      </c>
    </row>
    <row r="464" spans="1:41" x14ac:dyDescent="0.25">
      <c r="A464" s="137" t="str">
        <f>VLOOKUP(D464,Empresas!$D$7:$F$91,3,0)</f>
        <v>Omar</v>
      </c>
      <c r="B464" s="138" t="str">
        <f>VLOOKUP(D464,Empresas!$D$7:$G$91,4,0)</f>
        <v>Kheilly</v>
      </c>
      <c r="C464" s="138" t="s">
        <v>544</v>
      </c>
      <c r="D464" s="138" t="s">
        <v>10</v>
      </c>
      <c r="E464" s="138" t="str">
        <f>VLOOKUP(D464,Empresas!$D$7:$E$92,2,0)</f>
        <v>INVERSIONES CAMPO VERDE S.A.C.</v>
      </c>
      <c r="F464" s="138" t="s">
        <v>164</v>
      </c>
      <c r="G464" s="139">
        <f t="shared" si="79"/>
        <v>25</v>
      </c>
      <c r="H464" s="139" t="str">
        <f>VLOOKUP(D464,Empresas!$D$6:$L$92,7,0)</f>
        <v>Trimestral</v>
      </c>
      <c r="I464" s="138" t="str">
        <f>VLOOKUP(VLOOKUP(D464&amp;"|"&amp;B464,Empresas!$I$7:$CB$92,G464,0),Tablas!$A$3:$B$5,2,0)</f>
        <v>Solo analisis</v>
      </c>
      <c r="J464" s="78">
        <v>1</v>
      </c>
      <c r="K464" s="78">
        <v>1</v>
      </c>
      <c r="L464" s="78">
        <v>1</v>
      </c>
      <c r="M464" s="78">
        <v>1</v>
      </c>
      <c r="N464" s="78">
        <v>1</v>
      </c>
      <c r="O464" s="78">
        <v>1</v>
      </c>
      <c r="P464" s="78">
        <v>1</v>
      </c>
      <c r="Q464" s="78">
        <v>2</v>
      </c>
      <c r="R464" s="78"/>
      <c r="S464" s="78"/>
      <c r="T464" s="78"/>
      <c r="U464" s="78"/>
      <c r="V464" s="78" t="str">
        <f>VLOOKUP(D464,Empresas!$D$7:$CF$91,81,0)</f>
        <v>B</v>
      </c>
      <c r="W464" s="78" t="str">
        <f>VLOOKUP(D464,Empresas!$D$7:$M$91,10,0)</f>
        <v>Mype</v>
      </c>
      <c r="X464" s="69" t="str">
        <f t="shared" si="74"/>
        <v>SI</v>
      </c>
      <c r="Y464" s="153" t="str">
        <f t="shared" si="75"/>
        <v>Si aplica</v>
      </c>
      <c r="Z464" s="147">
        <f>IF(Y464="No aplica",0,IF(I464="no",0,IF(I464="No aplica",0,IF(I464="Si",1,IF(I464="Fisico",1,IF(I464="Electronico",2,VLOOKUP(C464&amp;"|"&amp;B464&amp;"|"&amp;D464,Empresas!$C$6:$CC$92,G464+6+1,0)))))))</f>
        <v>0.5</v>
      </c>
      <c r="AA464" s="147">
        <f>IF(AND($I464="Si",J464=1),1,IF(AND($I464="Fisico",J464=1),1,IF(AND(J464=1,$I464="Electronico"),2,IF(J464=1,VLOOKUP($C464&amp;"|"&amp;$B464&amp;"|"&amp;$D464,Empresas!$C$6:$CC$92,$G464+6+1,0),0))))</f>
        <v>0.5</v>
      </c>
      <c r="AB464" s="147">
        <f>IF(AND($I464="Si",K464=1),1,IF(AND($I464="Fisico",K464=1),1,IF(AND(K464=1,$I464="Electronico"),2,IF(K464=1,VLOOKUP($C464&amp;"|"&amp;$B464&amp;"|"&amp;$D464,Empresas!$C$6:$CC$92,$G464+6+1,0),0))))</f>
        <v>0.5</v>
      </c>
      <c r="AC464" s="147">
        <f>IF(AND($I464="Si",L464=1),1,IF(AND($I464="Fisico",L464=1),1,IF(AND(L464=1,$I464="Electronico"),2,IF(L464=1,VLOOKUP($C464&amp;"|"&amp;$B464&amp;"|"&amp;$D464,Empresas!$C$6:$CC$92,$G464+6+1,0),0))))</f>
        <v>0.5</v>
      </c>
      <c r="AD464" s="147">
        <f>IF(AND($I464="Si",M464=1),1,IF(AND($I464="Fisico",M464=1),1,IF(AND(M464=1,$I464="Electronico"),2,IF(M464=1,VLOOKUP($C464&amp;"|"&amp;$B464&amp;"|"&amp;$D464,Empresas!$C$6:$CC$92,$G464+6+1,0),0))))</f>
        <v>0.5</v>
      </c>
      <c r="AE464" s="147">
        <f>IF(AND($I464="Si",N464=1),1,IF(AND($I464="Fisico",N464=1),1,IF(AND(N464=1,$I464="Electronico"),2,IF(N464=1,VLOOKUP($C464&amp;"|"&amp;$B464&amp;"|"&amp;$D464,Empresas!$C$6:$CC$92,$G464+6+1,0),0))))</f>
        <v>0.5</v>
      </c>
      <c r="AF464" s="147">
        <f>IF(AND($I464="Si",O464=1),1,IF(AND($I464="Fisico",O464=1),1,IF(AND(O464=1,$I464="Electronico"),2,IF(O464=1,VLOOKUP($C464&amp;"|"&amp;$B464&amp;"|"&amp;$D464,Empresas!$C$6:$CC$92,$G464+6+1,0),0))))</f>
        <v>0.5</v>
      </c>
      <c r="AG464" s="147">
        <f>IF(AND($I464="Si",P464=1),1,IF(AND($I464="Fisico",P464=1),1,IF(AND(P464=1,$I464="Electronico"),2,IF(P464=1,VLOOKUP($C464&amp;"|"&amp;$B464&amp;"|"&amp;$D464,Empresas!$C$6:$CC$92,$G464+6+1,0),0))))</f>
        <v>0.5</v>
      </c>
      <c r="AH464" s="147">
        <f>IF(AND($I464="Si",Q464=1),1,IF(AND($I464="Fisico",Q464=1),1,IF(AND(Q464=1,$I464="Electronico"),2,IF(Q464=1,VLOOKUP($C464&amp;"|"&amp;$B464&amp;"|"&amp;$D464,Empresas!$C$6:$CC$92,$G464+6+1,0),0))))</f>
        <v>0</v>
      </c>
      <c r="AI464" s="147">
        <f>IF(AND($I464="Si",R464=1),1,IF(AND($I464="Fisico",R464=1),1,IF(AND(R464=1,$I464="Electronico"),2,IF(R464=1,VLOOKUP($C464&amp;"|"&amp;$B464&amp;"|"&amp;$D464,Empresas!$C$6:$CC$92,$G464+6+1,0),0))))</f>
        <v>0</v>
      </c>
      <c r="AJ464" s="147">
        <f>IF(AND($I464="Si",S464=1),1,IF(AND($I464="Fisico",S464=1),1,IF(AND(S464=1,$I464="Electronico"),2,IF(S464=1,VLOOKUP($C464&amp;"|"&amp;$B464&amp;"|"&amp;$D464,Empresas!$C$6:$CC$92,$G464+6+1,0),0))))</f>
        <v>0</v>
      </c>
      <c r="AK464" s="147">
        <f>IF(AND($I464="Si",T464=1),1,IF(AND($I464="Fisico",T464=1),1,IF(AND(T464=1,$I464="Electronico"),2,IF(T464=1,VLOOKUP($C464&amp;"|"&amp;$B464&amp;"|"&amp;$D464,Empresas!$C$6:$CC$92,$G464+6+1,0),0))))</f>
        <v>0</v>
      </c>
      <c r="AL464" s="147">
        <f>IF(AND($I464="Si",U464=1),1,IF(AND($I464="Fisico",U464=1),1,IF(AND(U464=1,$I464="Electronico"),2,IF(U464=1,VLOOKUP($C464&amp;"|"&amp;$B464&amp;"|"&amp;$D464,Empresas!$C$6:$CC$92,$G464+6+1,0),0))))</f>
        <v>0</v>
      </c>
      <c r="AM464" s="149">
        <f t="shared" si="76"/>
        <v>3.5</v>
      </c>
      <c r="AN464" s="149">
        <f t="shared" si="77"/>
        <v>4</v>
      </c>
      <c r="AO464" s="152">
        <f t="shared" si="78"/>
        <v>0.875</v>
      </c>
    </row>
    <row r="465" spans="1:41" x14ac:dyDescent="0.25">
      <c r="A465" s="137" t="str">
        <f>VLOOKUP(D465,Empresas!$D$7:$F$91,3,0)</f>
        <v>Omar</v>
      </c>
      <c r="B465" s="138" t="str">
        <f>VLOOKUP(D465,Empresas!$D$7:$G$91,4,0)</f>
        <v>Kheilly</v>
      </c>
      <c r="C465" s="138" t="s">
        <v>544</v>
      </c>
      <c r="D465" s="138" t="s">
        <v>10</v>
      </c>
      <c r="E465" s="138" t="str">
        <f>VLOOKUP(D465,Empresas!$D$7:$E$92,2,0)</f>
        <v>INVERSIONES CAMPO VERDE S.A.C.</v>
      </c>
      <c r="F465" s="138" t="s">
        <v>165</v>
      </c>
      <c r="G465" s="139">
        <f t="shared" si="79"/>
        <v>28</v>
      </c>
      <c r="H465" s="139" t="str">
        <f>VLOOKUP(D465,Empresas!$D$6:$L$92,7,0)</f>
        <v>Trimestral</v>
      </c>
      <c r="I465" s="138" t="str">
        <f>VLOOKUP(VLOOKUP(D465&amp;"|"&amp;B465,Empresas!$I$7:$CB$92,G465,0),Tablas!$A$3:$B$5,2,0)</f>
        <v>Solo analisis</v>
      </c>
      <c r="J465" s="78">
        <v>1</v>
      </c>
      <c r="K465" s="78">
        <v>1</v>
      </c>
      <c r="L465" s="78">
        <v>1</v>
      </c>
      <c r="M465" s="78">
        <v>1</v>
      </c>
      <c r="N465" s="78">
        <v>1</v>
      </c>
      <c r="O465" s="78">
        <v>1</v>
      </c>
      <c r="P465" s="78">
        <v>1</v>
      </c>
      <c r="Q465" s="78">
        <v>2</v>
      </c>
      <c r="R465" s="78"/>
      <c r="S465" s="78"/>
      <c r="T465" s="78"/>
      <c r="U465" s="78"/>
      <c r="V465" s="78" t="str">
        <f>VLOOKUP(D465,Empresas!$D$7:$CF$91,81,0)</f>
        <v>B</v>
      </c>
      <c r="W465" s="78" t="str">
        <f>VLOOKUP(D465,Empresas!$D$7:$M$91,10,0)</f>
        <v>Mype</v>
      </c>
      <c r="X465" s="69" t="str">
        <f t="shared" si="74"/>
        <v>SI</v>
      </c>
      <c r="Y465" s="153" t="str">
        <f t="shared" si="75"/>
        <v>Si aplica</v>
      </c>
      <c r="Z465" s="147">
        <f>IF(Y465="No aplica",0,IF(I465="no",0,IF(I465="No aplica",0,IF(I465="Si",1,IF(I465="Fisico",1,IF(I465="Electronico",2,VLOOKUP(C465&amp;"|"&amp;B465&amp;"|"&amp;D465,Empresas!$C$6:$CC$92,G465+6+1,0)))))))</f>
        <v>0.5</v>
      </c>
      <c r="AA465" s="147">
        <f>IF(AND($I465="Si",J465=1),1,IF(AND($I465="Fisico",J465=1),1,IF(AND(J465=1,$I465="Electronico"),2,IF(J465=1,VLOOKUP($C465&amp;"|"&amp;$B465&amp;"|"&amp;$D465,Empresas!$C$6:$CC$92,$G465+6+1,0),0))))</f>
        <v>0.5</v>
      </c>
      <c r="AB465" s="147">
        <f>IF(AND($I465="Si",K465=1),1,IF(AND($I465="Fisico",K465=1),1,IF(AND(K465=1,$I465="Electronico"),2,IF(K465=1,VLOOKUP($C465&amp;"|"&amp;$B465&amp;"|"&amp;$D465,Empresas!$C$6:$CC$92,$G465+6+1,0),0))))</f>
        <v>0.5</v>
      </c>
      <c r="AC465" s="147">
        <f>IF(AND($I465="Si",L465=1),1,IF(AND($I465="Fisico",L465=1),1,IF(AND(L465=1,$I465="Electronico"),2,IF(L465=1,VLOOKUP($C465&amp;"|"&amp;$B465&amp;"|"&amp;$D465,Empresas!$C$6:$CC$92,$G465+6+1,0),0))))</f>
        <v>0.5</v>
      </c>
      <c r="AD465" s="147">
        <f>IF(AND($I465="Si",M465=1),1,IF(AND($I465="Fisico",M465=1),1,IF(AND(M465=1,$I465="Electronico"),2,IF(M465=1,VLOOKUP($C465&amp;"|"&amp;$B465&amp;"|"&amp;$D465,Empresas!$C$6:$CC$92,$G465+6+1,0),0))))</f>
        <v>0.5</v>
      </c>
      <c r="AE465" s="147">
        <f>IF(AND($I465="Si",N465=1),1,IF(AND($I465="Fisico",N465=1),1,IF(AND(N465=1,$I465="Electronico"),2,IF(N465=1,VLOOKUP($C465&amp;"|"&amp;$B465&amp;"|"&amp;$D465,Empresas!$C$6:$CC$92,$G465+6+1,0),0))))</f>
        <v>0.5</v>
      </c>
      <c r="AF465" s="147">
        <f>IF(AND($I465="Si",O465=1),1,IF(AND($I465="Fisico",O465=1),1,IF(AND(O465=1,$I465="Electronico"),2,IF(O465=1,VLOOKUP($C465&amp;"|"&amp;$B465&amp;"|"&amp;$D465,Empresas!$C$6:$CC$92,$G465+6+1,0),0))))</f>
        <v>0.5</v>
      </c>
      <c r="AG465" s="147">
        <f>IF(AND($I465="Si",P465=1),1,IF(AND($I465="Fisico",P465=1),1,IF(AND(P465=1,$I465="Electronico"),2,IF(P465=1,VLOOKUP($C465&amp;"|"&amp;$B465&amp;"|"&amp;$D465,Empresas!$C$6:$CC$92,$G465+6+1,0),0))))</f>
        <v>0.5</v>
      </c>
      <c r="AH465" s="147">
        <f>IF(AND($I465="Si",Q465=1),1,IF(AND($I465="Fisico",Q465=1),1,IF(AND(Q465=1,$I465="Electronico"),2,IF(Q465=1,VLOOKUP($C465&amp;"|"&amp;$B465&amp;"|"&amp;$D465,Empresas!$C$6:$CC$92,$G465+6+1,0),0))))</f>
        <v>0</v>
      </c>
      <c r="AI465" s="147">
        <f>IF(AND($I465="Si",R465=1),1,IF(AND($I465="Fisico",R465=1),1,IF(AND(R465=1,$I465="Electronico"),2,IF(R465=1,VLOOKUP($C465&amp;"|"&amp;$B465&amp;"|"&amp;$D465,Empresas!$C$6:$CC$92,$G465+6+1,0),0))))</f>
        <v>0</v>
      </c>
      <c r="AJ465" s="147">
        <f>IF(AND($I465="Si",S465=1),1,IF(AND($I465="Fisico",S465=1),1,IF(AND(S465=1,$I465="Electronico"),2,IF(S465=1,VLOOKUP($C465&amp;"|"&amp;$B465&amp;"|"&amp;$D465,Empresas!$C$6:$CC$92,$G465+6+1,0),0))))</f>
        <v>0</v>
      </c>
      <c r="AK465" s="147">
        <f>IF(AND($I465="Si",T465=1),1,IF(AND($I465="Fisico",T465=1),1,IF(AND(T465=1,$I465="Electronico"),2,IF(T465=1,VLOOKUP($C465&amp;"|"&amp;$B465&amp;"|"&amp;$D465,Empresas!$C$6:$CC$92,$G465+6+1,0),0))))</f>
        <v>0</v>
      </c>
      <c r="AL465" s="147">
        <f>IF(AND($I465="Si",U465=1),1,IF(AND($I465="Fisico",U465=1),1,IF(AND(U465=1,$I465="Electronico"),2,IF(U465=1,VLOOKUP($C465&amp;"|"&amp;$B465&amp;"|"&amp;$D465,Empresas!$C$6:$CC$92,$G465+6+1,0),0))))</f>
        <v>0</v>
      </c>
      <c r="AM465" s="149">
        <f t="shared" si="76"/>
        <v>3.5</v>
      </c>
      <c r="AN465" s="149">
        <f t="shared" si="77"/>
        <v>4</v>
      </c>
      <c r="AO465" s="152">
        <f t="shared" si="78"/>
        <v>0.875</v>
      </c>
    </row>
    <row r="466" spans="1:41" x14ac:dyDescent="0.25">
      <c r="A466" s="137" t="str">
        <f>VLOOKUP(D466,Empresas!$D$7:$F$91,3,0)</f>
        <v>Omar</v>
      </c>
      <c r="B466" s="138" t="str">
        <f>VLOOKUP(D466,Empresas!$D$7:$G$91,4,0)</f>
        <v>Kheilly</v>
      </c>
      <c r="C466" s="138" t="s">
        <v>544</v>
      </c>
      <c r="D466" s="138" t="s">
        <v>10</v>
      </c>
      <c r="E466" s="138" t="str">
        <f>VLOOKUP(D466,Empresas!$D$7:$E$92,2,0)</f>
        <v>INVERSIONES CAMPO VERDE S.A.C.</v>
      </c>
      <c r="F466" s="138" t="s">
        <v>166</v>
      </c>
      <c r="G466" s="139">
        <f t="shared" si="79"/>
        <v>31</v>
      </c>
      <c r="H466" s="139" t="str">
        <f>VLOOKUP(D466,Empresas!$D$6:$L$92,7,0)</f>
        <v>Trimestral</v>
      </c>
      <c r="I466" s="138" t="str">
        <f>VLOOKUP(VLOOKUP(D466&amp;"|"&amp;B466,Empresas!$I$7:$CB$92,G466,0),Tablas!$A$3:$B$5,2,0)</f>
        <v>No aplica</v>
      </c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 t="str">
        <f>VLOOKUP(D466,Empresas!$D$7:$CF$91,81,0)</f>
        <v>B</v>
      </c>
      <c r="W466" s="78" t="str">
        <f>VLOOKUP(D466,Empresas!$D$7:$M$91,10,0)</f>
        <v>Mype</v>
      </c>
      <c r="X466" s="69" t="str">
        <f t="shared" si="74"/>
        <v>SI</v>
      </c>
      <c r="Y466" s="153" t="str">
        <f t="shared" si="75"/>
        <v>No aplica</v>
      </c>
      <c r="Z466" s="147">
        <f>IF(Y466="No aplica",0,IF(I466="no",0,IF(I466="No aplica",0,IF(I466="Si",1,IF(I466="Fisico",1,IF(I466="Electronico",2,VLOOKUP(C466&amp;"|"&amp;B466&amp;"|"&amp;D466,Empresas!$C$6:$CC$92,G466+6+1,0)))))))</f>
        <v>0</v>
      </c>
      <c r="AA466" s="147">
        <f>IF(AND($I466="Si",J466=1),1,IF(AND($I466="Fisico",J466=1),1,IF(AND(J466=1,$I466="Electronico"),2,IF(J466=1,VLOOKUP($C466&amp;"|"&amp;$B466&amp;"|"&amp;$D466,Empresas!$C$6:$CC$92,$G466+6+1,0),0))))</f>
        <v>0</v>
      </c>
      <c r="AB466" s="147">
        <f>IF(AND($I466="Si",K466=1),1,IF(AND($I466="Fisico",K466=1),1,IF(AND(K466=1,$I466="Electronico"),2,IF(K466=1,VLOOKUP($C466&amp;"|"&amp;$B466&amp;"|"&amp;$D466,Empresas!$C$6:$CC$92,$G466+6+1,0),0))))</f>
        <v>0</v>
      </c>
      <c r="AC466" s="147">
        <f>IF(AND($I466="Si",L466=1),1,IF(AND($I466="Fisico",L466=1),1,IF(AND(L466=1,$I466="Electronico"),2,IF(L466=1,VLOOKUP($C466&amp;"|"&amp;$B466&amp;"|"&amp;$D466,Empresas!$C$6:$CC$92,$G466+6+1,0),0))))</f>
        <v>0</v>
      </c>
      <c r="AD466" s="147">
        <f>IF(AND($I466="Si",M466=1),1,IF(AND($I466="Fisico",M466=1),1,IF(AND(M466=1,$I466="Electronico"),2,IF(M466=1,VLOOKUP($C466&amp;"|"&amp;$B466&amp;"|"&amp;$D466,Empresas!$C$6:$CC$92,$G466+6+1,0),0))))</f>
        <v>0</v>
      </c>
      <c r="AE466" s="147">
        <f>IF(AND($I466="Si",N466=1),1,IF(AND($I466="Fisico",N466=1),1,IF(AND(N466=1,$I466="Electronico"),2,IF(N466=1,VLOOKUP($C466&amp;"|"&amp;$B466&amp;"|"&amp;$D466,Empresas!$C$6:$CC$92,$G466+6+1,0),0))))</f>
        <v>0</v>
      </c>
      <c r="AF466" s="147">
        <f>IF(AND($I466="Si",O466=1),1,IF(AND($I466="Fisico",O466=1),1,IF(AND(O466=1,$I466="Electronico"),2,IF(O466=1,VLOOKUP($C466&amp;"|"&amp;$B466&amp;"|"&amp;$D466,Empresas!$C$6:$CC$92,$G466+6+1,0),0))))</f>
        <v>0</v>
      </c>
      <c r="AG466" s="147">
        <f>IF(AND($I466="Si",P466=1),1,IF(AND($I466="Fisico",P466=1),1,IF(AND(P466=1,$I466="Electronico"),2,IF(P466=1,VLOOKUP($C466&amp;"|"&amp;$B466&amp;"|"&amp;$D466,Empresas!$C$6:$CC$92,$G466+6+1,0),0))))</f>
        <v>0</v>
      </c>
      <c r="AH466" s="147">
        <f>IF(AND($I466="Si",Q466=1),1,IF(AND($I466="Fisico",Q466=1),1,IF(AND(Q466=1,$I466="Electronico"),2,IF(Q466=1,VLOOKUP($C466&amp;"|"&amp;$B466&amp;"|"&amp;$D466,Empresas!$C$6:$CC$92,$G466+6+1,0),0))))</f>
        <v>0</v>
      </c>
      <c r="AI466" s="147">
        <f>IF(AND($I466="Si",R466=1),1,IF(AND($I466="Fisico",R466=1),1,IF(AND(R466=1,$I466="Electronico"),2,IF(R466=1,VLOOKUP($C466&amp;"|"&amp;$B466&amp;"|"&amp;$D466,Empresas!$C$6:$CC$92,$G466+6+1,0),0))))</f>
        <v>0</v>
      </c>
      <c r="AJ466" s="147">
        <f>IF(AND($I466="Si",S466=1),1,IF(AND($I466="Fisico",S466=1),1,IF(AND(S466=1,$I466="Electronico"),2,IF(S466=1,VLOOKUP($C466&amp;"|"&amp;$B466&amp;"|"&amp;$D466,Empresas!$C$6:$CC$92,$G466+6+1,0),0))))</f>
        <v>0</v>
      </c>
      <c r="AK466" s="147">
        <f>IF(AND($I466="Si",T466=1),1,IF(AND($I466="Fisico",T466=1),1,IF(AND(T466=1,$I466="Electronico"),2,IF(T466=1,VLOOKUP($C466&amp;"|"&amp;$B466&amp;"|"&amp;$D466,Empresas!$C$6:$CC$92,$G466+6+1,0),0))))</f>
        <v>0</v>
      </c>
      <c r="AL466" s="147">
        <f>IF(AND($I466="Si",U466=1),1,IF(AND($I466="Fisico",U466=1),1,IF(AND(U466=1,$I466="Electronico"),2,IF(U466=1,VLOOKUP($C466&amp;"|"&amp;$B466&amp;"|"&amp;$D466,Empresas!$C$6:$CC$92,$G466+6+1,0),0))))</f>
        <v>0</v>
      </c>
      <c r="AM466" s="149">
        <f t="shared" si="76"/>
        <v>0</v>
      </c>
      <c r="AN466" s="149">
        <f t="shared" si="77"/>
        <v>0</v>
      </c>
      <c r="AO466" s="152">
        <f t="shared" si="78"/>
        <v>0</v>
      </c>
    </row>
    <row r="467" spans="1:41" x14ac:dyDescent="0.25">
      <c r="A467" s="137" t="str">
        <f>VLOOKUP(D467,Empresas!$D$7:$F$91,3,0)</f>
        <v>Omar</v>
      </c>
      <c r="B467" s="138" t="str">
        <f>VLOOKUP(D467,Empresas!$D$7:$G$91,4,0)</f>
        <v>Kheilly</v>
      </c>
      <c r="C467" s="138" t="s">
        <v>544</v>
      </c>
      <c r="D467" s="138" t="s">
        <v>10</v>
      </c>
      <c r="E467" s="138" t="str">
        <f>VLOOKUP(D467,Empresas!$D$7:$E$92,2,0)</f>
        <v>INVERSIONES CAMPO VERDE S.A.C.</v>
      </c>
      <c r="F467" s="138" t="s">
        <v>167</v>
      </c>
      <c r="G467" s="139">
        <f t="shared" si="79"/>
        <v>34</v>
      </c>
      <c r="H467" s="139" t="str">
        <f>VLOOKUP(D467,Empresas!$D$6:$L$92,7,0)</f>
        <v>Trimestral</v>
      </c>
      <c r="I467" s="138" t="str">
        <f>VLOOKUP(VLOOKUP(D467&amp;"|"&amp;B467,Empresas!$I$7:$CB$92,G467,0),Tablas!$A$3:$B$5,2,0)</f>
        <v>Solo analisis</v>
      </c>
      <c r="J467" s="78">
        <v>1</v>
      </c>
      <c r="K467" s="78">
        <v>1</v>
      </c>
      <c r="L467" s="78">
        <v>1</v>
      </c>
      <c r="M467" s="78">
        <v>1</v>
      </c>
      <c r="N467" s="78">
        <v>1</v>
      </c>
      <c r="O467" s="78">
        <v>1</v>
      </c>
      <c r="P467" s="78">
        <v>1</v>
      </c>
      <c r="Q467" s="78">
        <v>2</v>
      </c>
      <c r="R467" s="78"/>
      <c r="S467" s="78"/>
      <c r="T467" s="78"/>
      <c r="U467" s="78"/>
      <c r="V467" s="78" t="str">
        <f>VLOOKUP(D467,Empresas!$D$7:$CF$91,81,0)</f>
        <v>B</v>
      </c>
      <c r="W467" s="78" t="str">
        <f>VLOOKUP(D467,Empresas!$D$7:$M$91,10,0)</f>
        <v>Mype</v>
      </c>
      <c r="X467" s="69" t="str">
        <f t="shared" si="74"/>
        <v>SI</v>
      </c>
      <c r="Y467" s="153" t="str">
        <f t="shared" si="75"/>
        <v>Si aplica</v>
      </c>
      <c r="Z467" s="147">
        <f>IF(Y467="No aplica",0,IF(I467="no",0,IF(I467="No aplica",0,IF(I467="Si",1,IF(I467="Fisico",1,IF(I467="Electronico",2,VLOOKUP(C467&amp;"|"&amp;B467&amp;"|"&amp;D467,Empresas!$C$6:$CC$92,G467+6+1,0)))))))</f>
        <v>0.5</v>
      </c>
      <c r="AA467" s="147">
        <f>IF(AND($I467="Si",J467=1),1,IF(AND($I467="Fisico",J467=1),1,IF(AND(J467=1,$I467="Electronico"),2,IF(J467=1,VLOOKUP($C467&amp;"|"&amp;$B467&amp;"|"&amp;$D467,Empresas!$C$6:$CC$92,$G467+6+1,0),0))))</f>
        <v>0.5</v>
      </c>
      <c r="AB467" s="147">
        <f>IF(AND($I467="Si",K467=1),1,IF(AND($I467="Fisico",K467=1),1,IF(AND(K467=1,$I467="Electronico"),2,IF(K467=1,VLOOKUP($C467&amp;"|"&amp;$B467&amp;"|"&amp;$D467,Empresas!$C$6:$CC$92,$G467+6+1,0),0))))</f>
        <v>0.5</v>
      </c>
      <c r="AC467" s="147">
        <f>IF(AND($I467="Si",L467=1),1,IF(AND($I467="Fisico",L467=1),1,IF(AND(L467=1,$I467="Electronico"),2,IF(L467=1,VLOOKUP($C467&amp;"|"&amp;$B467&amp;"|"&amp;$D467,Empresas!$C$6:$CC$92,$G467+6+1,0),0))))</f>
        <v>0.5</v>
      </c>
      <c r="AD467" s="147">
        <f>IF(AND($I467="Si",M467=1),1,IF(AND($I467="Fisico",M467=1),1,IF(AND(M467=1,$I467="Electronico"),2,IF(M467=1,VLOOKUP($C467&amp;"|"&amp;$B467&amp;"|"&amp;$D467,Empresas!$C$6:$CC$92,$G467+6+1,0),0))))</f>
        <v>0.5</v>
      </c>
      <c r="AE467" s="147">
        <f>IF(AND($I467="Si",N467=1),1,IF(AND($I467="Fisico",N467=1),1,IF(AND(N467=1,$I467="Electronico"),2,IF(N467=1,VLOOKUP($C467&amp;"|"&amp;$B467&amp;"|"&amp;$D467,Empresas!$C$6:$CC$92,$G467+6+1,0),0))))</f>
        <v>0.5</v>
      </c>
      <c r="AF467" s="147">
        <f>IF(AND($I467="Si",O467=1),1,IF(AND($I467="Fisico",O467=1),1,IF(AND(O467=1,$I467="Electronico"),2,IF(O467=1,VLOOKUP($C467&amp;"|"&amp;$B467&amp;"|"&amp;$D467,Empresas!$C$6:$CC$92,$G467+6+1,0),0))))</f>
        <v>0.5</v>
      </c>
      <c r="AG467" s="147">
        <f>IF(AND($I467="Si",P467=1),1,IF(AND($I467="Fisico",P467=1),1,IF(AND(P467=1,$I467="Electronico"),2,IF(P467=1,VLOOKUP($C467&amp;"|"&amp;$B467&amp;"|"&amp;$D467,Empresas!$C$6:$CC$92,$G467+6+1,0),0))))</f>
        <v>0.5</v>
      </c>
      <c r="AH467" s="147">
        <f>IF(AND($I467="Si",Q467=1),1,IF(AND($I467="Fisico",Q467=1),1,IF(AND(Q467=1,$I467="Electronico"),2,IF(Q467=1,VLOOKUP($C467&amp;"|"&amp;$B467&amp;"|"&amp;$D467,Empresas!$C$6:$CC$92,$G467+6+1,0),0))))</f>
        <v>0</v>
      </c>
      <c r="AI467" s="147">
        <f>IF(AND($I467="Si",R467=1),1,IF(AND($I467="Fisico",R467=1),1,IF(AND(R467=1,$I467="Electronico"),2,IF(R467=1,VLOOKUP($C467&amp;"|"&amp;$B467&amp;"|"&amp;$D467,Empresas!$C$6:$CC$92,$G467+6+1,0),0))))</f>
        <v>0</v>
      </c>
      <c r="AJ467" s="147">
        <f>IF(AND($I467="Si",S467=1),1,IF(AND($I467="Fisico",S467=1),1,IF(AND(S467=1,$I467="Electronico"),2,IF(S467=1,VLOOKUP($C467&amp;"|"&amp;$B467&amp;"|"&amp;$D467,Empresas!$C$6:$CC$92,$G467+6+1,0),0))))</f>
        <v>0</v>
      </c>
      <c r="AK467" s="147">
        <f>IF(AND($I467="Si",T467=1),1,IF(AND($I467="Fisico",T467=1),1,IF(AND(T467=1,$I467="Electronico"),2,IF(T467=1,VLOOKUP($C467&amp;"|"&amp;$B467&amp;"|"&amp;$D467,Empresas!$C$6:$CC$92,$G467+6+1,0),0))))</f>
        <v>0</v>
      </c>
      <c r="AL467" s="147">
        <f>IF(AND($I467="Si",U467=1),1,IF(AND($I467="Fisico",U467=1),1,IF(AND(U467=1,$I467="Electronico"),2,IF(U467=1,VLOOKUP($C467&amp;"|"&amp;$B467&amp;"|"&amp;$D467,Empresas!$C$6:$CC$92,$G467+6+1,0),0))))</f>
        <v>0</v>
      </c>
      <c r="AM467" s="149">
        <f t="shared" si="76"/>
        <v>3.5</v>
      </c>
      <c r="AN467" s="149">
        <f t="shared" si="77"/>
        <v>4</v>
      </c>
      <c r="AO467" s="152">
        <f t="shared" si="78"/>
        <v>0.875</v>
      </c>
    </row>
    <row r="468" spans="1:41" x14ac:dyDescent="0.25">
      <c r="A468" s="137" t="str">
        <f>VLOOKUP(D468,Empresas!$D$7:$F$91,3,0)</f>
        <v>Omar</v>
      </c>
      <c r="B468" s="138" t="str">
        <f>VLOOKUP(D468,Empresas!$D$7:$G$91,4,0)</f>
        <v>Kheilly</v>
      </c>
      <c r="C468" s="138" t="s">
        <v>544</v>
      </c>
      <c r="D468" s="138" t="s">
        <v>10</v>
      </c>
      <c r="E468" s="138" t="str">
        <f>VLOOKUP(D468,Empresas!$D$7:$E$92,2,0)</f>
        <v>INVERSIONES CAMPO VERDE S.A.C.</v>
      </c>
      <c r="F468" s="138" t="s">
        <v>168</v>
      </c>
      <c r="G468" s="139">
        <f t="shared" si="79"/>
        <v>37</v>
      </c>
      <c r="H468" s="139" t="str">
        <f>VLOOKUP(D468,Empresas!$D$6:$L$92,7,0)</f>
        <v>Trimestral</v>
      </c>
      <c r="I468" s="138" t="str">
        <f>VLOOKUP(VLOOKUP(D468&amp;"|"&amp;B468,Empresas!$I$7:$CB$92,G468,0),Tablas!$A$3:$B$5,2,0)</f>
        <v>Solo analisis</v>
      </c>
      <c r="J468" s="78">
        <v>1</v>
      </c>
      <c r="K468" s="78">
        <v>1</v>
      </c>
      <c r="L468" s="78">
        <v>1</v>
      </c>
      <c r="M468" s="78">
        <v>1</v>
      </c>
      <c r="N468" s="78">
        <v>1</v>
      </c>
      <c r="O468" s="78">
        <v>1</v>
      </c>
      <c r="P468" s="78">
        <v>1</v>
      </c>
      <c r="Q468" s="78">
        <v>2</v>
      </c>
      <c r="R468" s="78"/>
      <c r="S468" s="78"/>
      <c r="T468" s="78"/>
      <c r="U468" s="78"/>
      <c r="V468" s="78" t="str">
        <f>VLOOKUP(D468,Empresas!$D$7:$CF$91,81,0)</f>
        <v>B</v>
      </c>
      <c r="W468" s="78" t="str">
        <f>VLOOKUP(D468,Empresas!$D$7:$M$91,10,0)</f>
        <v>Mype</v>
      </c>
      <c r="X468" s="69" t="str">
        <f t="shared" si="74"/>
        <v>SI</v>
      </c>
      <c r="Y468" s="153" t="str">
        <f t="shared" si="75"/>
        <v>Si aplica</v>
      </c>
      <c r="Z468" s="147">
        <f>IF(Y468="No aplica",0,IF(I468="no",0,IF(I468="No aplica",0,IF(I468="Si",1,IF(I468="Fisico",1,IF(I468="Electronico",2,VLOOKUP(C468&amp;"|"&amp;B468&amp;"|"&amp;D468,Empresas!$C$6:$CC$92,G468+6+1,0)))))))</f>
        <v>1</v>
      </c>
      <c r="AA468" s="147">
        <f>IF(AND($I468="Si",J468=1),1,IF(AND($I468="Fisico",J468=1),1,IF(AND(J468=1,$I468="Electronico"),2,IF(J468=1,VLOOKUP($C468&amp;"|"&amp;$B468&amp;"|"&amp;$D468,Empresas!$C$6:$CC$92,$G468+6+1,0),0))))</f>
        <v>1</v>
      </c>
      <c r="AB468" s="147">
        <f>IF(AND($I468="Si",K468=1),1,IF(AND($I468="Fisico",K468=1),1,IF(AND(K468=1,$I468="Electronico"),2,IF(K468=1,VLOOKUP($C468&amp;"|"&amp;$B468&amp;"|"&amp;$D468,Empresas!$C$6:$CC$92,$G468+6+1,0),0))))</f>
        <v>1</v>
      </c>
      <c r="AC468" s="147">
        <f>IF(AND($I468="Si",L468=1),1,IF(AND($I468="Fisico",L468=1),1,IF(AND(L468=1,$I468="Electronico"),2,IF(L468=1,VLOOKUP($C468&amp;"|"&amp;$B468&amp;"|"&amp;$D468,Empresas!$C$6:$CC$92,$G468+6+1,0),0))))</f>
        <v>1</v>
      </c>
      <c r="AD468" s="147">
        <f>IF(AND($I468="Si",M468=1),1,IF(AND($I468="Fisico",M468=1),1,IF(AND(M468=1,$I468="Electronico"),2,IF(M468=1,VLOOKUP($C468&amp;"|"&amp;$B468&amp;"|"&amp;$D468,Empresas!$C$6:$CC$92,$G468+6+1,0),0))))</f>
        <v>1</v>
      </c>
      <c r="AE468" s="147">
        <f>IF(AND($I468="Si",N468=1),1,IF(AND($I468="Fisico",N468=1),1,IF(AND(N468=1,$I468="Electronico"),2,IF(N468=1,VLOOKUP($C468&amp;"|"&amp;$B468&amp;"|"&amp;$D468,Empresas!$C$6:$CC$92,$G468+6+1,0),0))))</f>
        <v>1</v>
      </c>
      <c r="AF468" s="147">
        <f>IF(AND($I468="Si",O468=1),1,IF(AND($I468="Fisico",O468=1),1,IF(AND(O468=1,$I468="Electronico"),2,IF(O468=1,VLOOKUP($C468&amp;"|"&amp;$B468&amp;"|"&amp;$D468,Empresas!$C$6:$CC$92,$G468+6+1,0),0))))</f>
        <v>1</v>
      </c>
      <c r="AG468" s="147">
        <f>IF(AND($I468="Si",P468=1),1,IF(AND($I468="Fisico",P468=1),1,IF(AND(P468=1,$I468="Electronico"),2,IF(P468=1,VLOOKUP($C468&amp;"|"&amp;$B468&amp;"|"&amp;$D468,Empresas!$C$6:$CC$92,$G468+6+1,0),0))))</f>
        <v>1</v>
      </c>
      <c r="AH468" s="147">
        <f>IF(AND($I468="Si",Q468=1),1,IF(AND($I468="Fisico",Q468=1),1,IF(AND(Q468=1,$I468="Electronico"),2,IF(Q468=1,VLOOKUP($C468&amp;"|"&amp;$B468&amp;"|"&amp;$D468,Empresas!$C$6:$CC$92,$G468+6+1,0),0))))</f>
        <v>0</v>
      </c>
      <c r="AI468" s="147">
        <f>IF(AND($I468="Si",R468=1),1,IF(AND($I468="Fisico",R468=1),1,IF(AND(R468=1,$I468="Electronico"),2,IF(R468=1,VLOOKUP($C468&amp;"|"&amp;$B468&amp;"|"&amp;$D468,Empresas!$C$6:$CC$92,$G468+6+1,0),0))))</f>
        <v>0</v>
      </c>
      <c r="AJ468" s="147">
        <f>IF(AND($I468="Si",S468=1),1,IF(AND($I468="Fisico",S468=1),1,IF(AND(S468=1,$I468="Electronico"),2,IF(S468=1,VLOOKUP($C468&amp;"|"&amp;$B468&amp;"|"&amp;$D468,Empresas!$C$6:$CC$92,$G468+6+1,0),0))))</f>
        <v>0</v>
      </c>
      <c r="AK468" s="147">
        <f>IF(AND($I468="Si",T468=1),1,IF(AND($I468="Fisico",T468=1),1,IF(AND(T468=1,$I468="Electronico"),2,IF(T468=1,VLOOKUP($C468&amp;"|"&amp;$B468&amp;"|"&amp;$D468,Empresas!$C$6:$CC$92,$G468+6+1,0),0))))</f>
        <v>0</v>
      </c>
      <c r="AL468" s="147">
        <f>IF(AND($I468="Si",U468=1),1,IF(AND($I468="Fisico",U468=1),1,IF(AND(U468=1,$I468="Electronico"),2,IF(U468=1,VLOOKUP($C468&amp;"|"&amp;$B468&amp;"|"&amp;$D468,Empresas!$C$6:$CC$92,$G468+6+1,0),0))))</f>
        <v>0</v>
      </c>
      <c r="AM468" s="149">
        <f t="shared" si="76"/>
        <v>7</v>
      </c>
      <c r="AN468" s="149">
        <f t="shared" si="77"/>
        <v>8</v>
      </c>
      <c r="AO468" s="152">
        <f t="shared" si="78"/>
        <v>0.875</v>
      </c>
    </row>
    <row r="469" spans="1:41" x14ac:dyDescent="0.25">
      <c r="A469" s="137" t="str">
        <f>VLOOKUP(D469,Empresas!$D$7:$F$91,3,0)</f>
        <v>Omar</v>
      </c>
      <c r="B469" s="138" t="str">
        <f>VLOOKUP(D469,Empresas!$D$7:$G$91,4,0)</f>
        <v>Kheilly</v>
      </c>
      <c r="C469" s="138" t="s">
        <v>544</v>
      </c>
      <c r="D469" s="138" t="s">
        <v>10</v>
      </c>
      <c r="E469" s="138" t="str">
        <f>VLOOKUP(D469,Empresas!$D$7:$E$92,2,0)</f>
        <v>INVERSIONES CAMPO VERDE S.A.C.</v>
      </c>
      <c r="F469" s="138" t="s">
        <v>169</v>
      </c>
      <c r="G469" s="139">
        <f t="shared" si="79"/>
        <v>40</v>
      </c>
      <c r="H469" s="139" t="str">
        <f>VLOOKUP(D469,Empresas!$D$6:$L$92,7,0)</f>
        <v>Trimestral</v>
      </c>
      <c r="I469" s="138" t="str">
        <f>VLOOKUP(VLOOKUP(D469&amp;"|"&amp;B469,Empresas!$I$7:$CB$92,G469,0),Tablas!$A$3:$B$5,2,0)</f>
        <v>No aplica</v>
      </c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 t="str">
        <f>VLOOKUP(D469,Empresas!$D$7:$CF$91,81,0)</f>
        <v>B</v>
      </c>
      <c r="W469" s="78" t="str">
        <f>VLOOKUP(D469,Empresas!$D$7:$M$91,10,0)</f>
        <v>Mype</v>
      </c>
      <c r="X469" s="69" t="str">
        <f t="shared" si="74"/>
        <v>SI</v>
      </c>
      <c r="Y469" s="153" t="str">
        <f t="shared" si="75"/>
        <v>No aplica</v>
      </c>
      <c r="Z469" s="147">
        <f>IF(Y469="No aplica",0,IF(I469="no",0,IF(I469="No aplica",0,IF(I469="Si",1,IF(I469="Fisico",1,IF(I469="Electronico",2,VLOOKUP(C469&amp;"|"&amp;B469&amp;"|"&amp;D469,Empresas!$C$6:$CC$92,G469+6+1,0)))))))</f>
        <v>0</v>
      </c>
      <c r="AA469" s="147">
        <f>IF(AND($I469="Si",J469=1),1,IF(AND($I469="Fisico",J469=1),1,IF(AND(J469=1,$I469="Electronico"),2,IF(J469=1,VLOOKUP($C469&amp;"|"&amp;$B469&amp;"|"&amp;$D469,Empresas!$C$6:$CC$92,$G469+6+1,0),0))))</f>
        <v>0</v>
      </c>
      <c r="AB469" s="147">
        <f>IF(AND($I469="Si",K469=1),1,IF(AND($I469="Fisico",K469=1),1,IF(AND(K469=1,$I469="Electronico"),2,IF(K469=1,VLOOKUP($C469&amp;"|"&amp;$B469&amp;"|"&amp;$D469,Empresas!$C$6:$CC$92,$G469+6+1,0),0))))</f>
        <v>0</v>
      </c>
      <c r="AC469" s="147">
        <f>IF(AND($I469="Si",L469=1),1,IF(AND($I469="Fisico",L469=1),1,IF(AND(L469=1,$I469="Electronico"),2,IF(L469=1,VLOOKUP($C469&amp;"|"&amp;$B469&amp;"|"&amp;$D469,Empresas!$C$6:$CC$92,$G469+6+1,0),0))))</f>
        <v>0</v>
      </c>
      <c r="AD469" s="147">
        <f>IF(AND($I469="Si",M469=1),1,IF(AND($I469="Fisico",M469=1),1,IF(AND(M469=1,$I469="Electronico"),2,IF(M469=1,VLOOKUP($C469&amp;"|"&amp;$B469&amp;"|"&amp;$D469,Empresas!$C$6:$CC$92,$G469+6+1,0),0))))</f>
        <v>0</v>
      </c>
      <c r="AE469" s="147">
        <f>IF(AND($I469="Si",N469=1),1,IF(AND($I469="Fisico",N469=1),1,IF(AND(N469=1,$I469="Electronico"),2,IF(N469=1,VLOOKUP($C469&amp;"|"&amp;$B469&amp;"|"&amp;$D469,Empresas!$C$6:$CC$92,$G469+6+1,0),0))))</f>
        <v>0</v>
      </c>
      <c r="AF469" s="147">
        <f>IF(AND($I469="Si",O469=1),1,IF(AND($I469="Fisico",O469=1),1,IF(AND(O469=1,$I469="Electronico"),2,IF(O469=1,VLOOKUP($C469&amp;"|"&amp;$B469&amp;"|"&amp;$D469,Empresas!$C$6:$CC$92,$G469+6+1,0),0))))</f>
        <v>0</v>
      </c>
      <c r="AG469" s="147">
        <f>IF(AND($I469="Si",P469=1),1,IF(AND($I469="Fisico",P469=1),1,IF(AND(P469=1,$I469="Electronico"),2,IF(P469=1,VLOOKUP($C469&amp;"|"&amp;$B469&amp;"|"&amp;$D469,Empresas!$C$6:$CC$92,$G469+6+1,0),0))))</f>
        <v>0</v>
      </c>
      <c r="AH469" s="147">
        <f>IF(AND($I469="Si",Q469=1),1,IF(AND($I469="Fisico",Q469=1),1,IF(AND(Q469=1,$I469="Electronico"),2,IF(Q469=1,VLOOKUP($C469&amp;"|"&amp;$B469&amp;"|"&amp;$D469,Empresas!$C$6:$CC$92,$G469+6+1,0),0))))</f>
        <v>0</v>
      </c>
      <c r="AI469" s="147">
        <f>IF(AND($I469="Si",R469=1),1,IF(AND($I469="Fisico",R469=1),1,IF(AND(R469=1,$I469="Electronico"),2,IF(R469=1,VLOOKUP($C469&amp;"|"&amp;$B469&amp;"|"&amp;$D469,Empresas!$C$6:$CC$92,$G469+6+1,0),0))))</f>
        <v>0</v>
      </c>
      <c r="AJ469" s="147">
        <f>IF(AND($I469="Si",S469=1),1,IF(AND($I469="Fisico",S469=1),1,IF(AND(S469=1,$I469="Electronico"),2,IF(S469=1,VLOOKUP($C469&amp;"|"&amp;$B469&amp;"|"&amp;$D469,Empresas!$C$6:$CC$92,$G469+6+1,0),0))))</f>
        <v>0</v>
      </c>
      <c r="AK469" s="147">
        <f>IF(AND($I469="Si",T469=1),1,IF(AND($I469="Fisico",T469=1),1,IF(AND(T469=1,$I469="Electronico"),2,IF(T469=1,VLOOKUP($C469&amp;"|"&amp;$B469&amp;"|"&amp;$D469,Empresas!$C$6:$CC$92,$G469+6+1,0),0))))</f>
        <v>0</v>
      </c>
      <c r="AL469" s="147">
        <f>IF(AND($I469="Si",U469=1),1,IF(AND($I469="Fisico",U469=1),1,IF(AND(U469=1,$I469="Electronico"),2,IF(U469=1,VLOOKUP($C469&amp;"|"&amp;$B469&amp;"|"&amp;$D469,Empresas!$C$6:$CC$92,$G469+6+1,0),0))))</f>
        <v>0</v>
      </c>
      <c r="AM469" s="149">
        <f t="shared" si="76"/>
        <v>0</v>
      </c>
      <c r="AN469" s="149">
        <f t="shared" si="77"/>
        <v>0</v>
      </c>
      <c r="AO469" s="152">
        <f t="shared" si="78"/>
        <v>0</v>
      </c>
    </row>
    <row r="470" spans="1:41" x14ac:dyDescent="0.25">
      <c r="A470" s="137" t="str">
        <f>VLOOKUP(D470,Empresas!$D$7:$F$91,3,0)</f>
        <v>Omar</v>
      </c>
      <c r="B470" s="138" t="str">
        <f>VLOOKUP(D470,Empresas!$D$7:$G$91,4,0)</f>
        <v>Kheilly</v>
      </c>
      <c r="C470" s="138" t="s">
        <v>544</v>
      </c>
      <c r="D470" s="138" t="s">
        <v>10</v>
      </c>
      <c r="E470" s="138" t="str">
        <f>VLOOKUP(D470,Empresas!$D$7:$E$92,2,0)</f>
        <v>INVERSIONES CAMPO VERDE S.A.C.</v>
      </c>
      <c r="F470" s="138" t="s">
        <v>170</v>
      </c>
      <c r="G470" s="139">
        <f t="shared" si="79"/>
        <v>43</v>
      </c>
      <c r="H470" s="139" t="str">
        <f>VLOOKUP(D470,Empresas!$D$6:$L$92,7,0)</f>
        <v>Trimestral</v>
      </c>
      <c r="I470" s="138" t="str">
        <f>VLOOKUP(VLOOKUP(D470&amp;"|"&amp;B470,Empresas!$I$7:$CB$92,G470,0),Tablas!$A$3:$B$5,2,0)</f>
        <v>No aplica</v>
      </c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 t="str">
        <f>VLOOKUP(D470,Empresas!$D$7:$CF$91,81,0)</f>
        <v>B</v>
      </c>
      <c r="W470" s="78" t="str">
        <f>VLOOKUP(D470,Empresas!$D$7:$M$91,10,0)</f>
        <v>Mype</v>
      </c>
      <c r="X470" s="69" t="str">
        <f t="shared" si="74"/>
        <v>SI</v>
      </c>
      <c r="Y470" s="153" t="str">
        <f t="shared" si="75"/>
        <v>No aplica</v>
      </c>
      <c r="Z470" s="147">
        <f>IF(Y470="No aplica",0,IF(I470="no",0,IF(I470="No aplica",0,IF(I470="Si",1,IF(I470="Fisico",1,IF(I470="Electronico",2,VLOOKUP(C470&amp;"|"&amp;B470&amp;"|"&amp;D470,Empresas!$C$6:$CC$92,G470+6+1,0)))))))</f>
        <v>0</v>
      </c>
      <c r="AA470" s="147">
        <f>IF(AND($I470="Si",J470=1),1,IF(AND($I470="Fisico",J470=1),1,IF(AND(J470=1,$I470="Electronico"),2,IF(J470=1,VLOOKUP($C470&amp;"|"&amp;$B470&amp;"|"&amp;$D470,Empresas!$C$6:$CC$92,$G470+6+1,0),0))))</f>
        <v>0</v>
      </c>
      <c r="AB470" s="147">
        <f>IF(AND($I470="Si",K470=1),1,IF(AND($I470="Fisico",K470=1),1,IF(AND(K470=1,$I470="Electronico"),2,IF(K470=1,VLOOKUP($C470&amp;"|"&amp;$B470&amp;"|"&amp;$D470,Empresas!$C$6:$CC$92,$G470+6+1,0),0))))</f>
        <v>0</v>
      </c>
      <c r="AC470" s="147">
        <f>IF(AND($I470="Si",L470=1),1,IF(AND($I470="Fisico",L470=1),1,IF(AND(L470=1,$I470="Electronico"),2,IF(L470=1,VLOOKUP($C470&amp;"|"&amp;$B470&amp;"|"&amp;$D470,Empresas!$C$6:$CC$92,$G470+6+1,0),0))))</f>
        <v>0</v>
      </c>
      <c r="AD470" s="147">
        <f>IF(AND($I470="Si",M470=1),1,IF(AND($I470="Fisico",M470=1),1,IF(AND(M470=1,$I470="Electronico"),2,IF(M470=1,VLOOKUP($C470&amp;"|"&amp;$B470&amp;"|"&amp;$D470,Empresas!$C$6:$CC$92,$G470+6+1,0),0))))</f>
        <v>0</v>
      </c>
      <c r="AE470" s="147">
        <f>IF(AND($I470="Si",N470=1),1,IF(AND($I470="Fisico",N470=1),1,IF(AND(N470=1,$I470="Electronico"),2,IF(N470=1,VLOOKUP($C470&amp;"|"&amp;$B470&amp;"|"&amp;$D470,Empresas!$C$6:$CC$92,$G470+6+1,0),0))))</f>
        <v>0</v>
      </c>
      <c r="AF470" s="147">
        <f>IF(AND($I470="Si",O470=1),1,IF(AND($I470="Fisico",O470=1),1,IF(AND(O470=1,$I470="Electronico"),2,IF(O470=1,VLOOKUP($C470&amp;"|"&amp;$B470&amp;"|"&amp;$D470,Empresas!$C$6:$CC$92,$G470+6+1,0),0))))</f>
        <v>0</v>
      </c>
      <c r="AG470" s="147">
        <f>IF(AND($I470="Si",P470=1),1,IF(AND($I470="Fisico",P470=1),1,IF(AND(P470=1,$I470="Electronico"),2,IF(P470=1,VLOOKUP($C470&amp;"|"&amp;$B470&amp;"|"&amp;$D470,Empresas!$C$6:$CC$92,$G470+6+1,0),0))))</f>
        <v>0</v>
      </c>
      <c r="AH470" s="147">
        <f>IF(AND($I470="Si",Q470=1),1,IF(AND($I470="Fisico",Q470=1),1,IF(AND(Q470=1,$I470="Electronico"),2,IF(Q470=1,VLOOKUP($C470&amp;"|"&amp;$B470&amp;"|"&amp;$D470,Empresas!$C$6:$CC$92,$G470+6+1,0),0))))</f>
        <v>0</v>
      </c>
      <c r="AI470" s="147">
        <f>IF(AND($I470="Si",R470=1),1,IF(AND($I470="Fisico",R470=1),1,IF(AND(R470=1,$I470="Electronico"),2,IF(R470=1,VLOOKUP($C470&amp;"|"&amp;$B470&amp;"|"&amp;$D470,Empresas!$C$6:$CC$92,$G470+6+1,0),0))))</f>
        <v>0</v>
      </c>
      <c r="AJ470" s="147">
        <f>IF(AND($I470="Si",S470=1),1,IF(AND($I470="Fisico",S470=1),1,IF(AND(S470=1,$I470="Electronico"),2,IF(S470=1,VLOOKUP($C470&amp;"|"&amp;$B470&amp;"|"&amp;$D470,Empresas!$C$6:$CC$92,$G470+6+1,0),0))))</f>
        <v>0</v>
      </c>
      <c r="AK470" s="147">
        <f>IF(AND($I470="Si",T470=1),1,IF(AND($I470="Fisico",T470=1),1,IF(AND(T470=1,$I470="Electronico"),2,IF(T470=1,VLOOKUP($C470&amp;"|"&amp;$B470&amp;"|"&amp;$D470,Empresas!$C$6:$CC$92,$G470+6+1,0),0))))</f>
        <v>0</v>
      </c>
      <c r="AL470" s="147">
        <f>IF(AND($I470="Si",U470=1),1,IF(AND($I470="Fisico",U470=1),1,IF(AND(U470=1,$I470="Electronico"),2,IF(U470=1,VLOOKUP($C470&amp;"|"&amp;$B470&amp;"|"&amp;$D470,Empresas!$C$6:$CC$92,$G470+6+1,0),0))))</f>
        <v>0</v>
      </c>
      <c r="AM470" s="149">
        <f t="shared" si="76"/>
        <v>0</v>
      </c>
      <c r="AN470" s="149">
        <f t="shared" si="77"/>
        <v>0</v>
      </c>
      <c r="AO470" s="152">
        <f t="shared" si="78"/>
        <v>0</v>
      </c>
    </row>
    <row r="471" spans="1:41" x14ac:dyDescent="0.25">
      <c r="A471" s="137" t="str">
        <f>VLOOKUP(D471,Empresas!$D$7:$F$91,3,0)</f>
        <v>Omar</v>
      </c>
      <c r="B471" s="138" t="str">
        <f>VLOOKUP(D471,Empresas!$D$7:$G$91,4,0)</f>
        <v>Kheilly</v>
      </c>
      <c r="C471" s="138" t="s">
        <v>544</v>
      </c>
      <c r="D471" s="138" t="s">
        <v>10</v>
      </c>
      <c r="E471" s="138" t="str">
        <f>VLOOKUP(D471,Empresas!$D$7:$E$92,2,0)</f>
        <v>INVERSIONES CAMPO VERDE S.A.C.</v>
      </c>
      <c r="F471" s="138" t="s">
        <v>171</v>
      </c>
      <c r="G471" s="139">
        <f t="shared" si="79"/>
        <v>46</v>
      </c>
      <c r="H471" s="139" t="str">
        <f>VLOOKUP(D471,Empresas!$D$6:$L$92,7,0)</f>
        <v>Trimestral</v>
      </c>
      <c r="I471" s="138" t="str">
        <f>VLOOKUP(VLOOKUP(D471&amp;"|"&amp;B471,Empresas!$I$7:$CB$92,G471,0),Tablas!$A$3:$B$5,2,0)</f>
        <v>Solo analisis</v>
      </c>
      <c r="J471" s="78">
        <v>1</v>
      </c>
      <c r="K471" s="78">
        <v>1</v>
      </c>
      <c r="L471" s="78">
        <v>1</v>
      </c>
      <c r="M471" s="78">
        <v>1</v>
      </c>
      <c r="N471" s="78">
        <v>1</v>
      </c>
      <c r="O471" s="78">
        <v>1</v>
      </c>
      <c r="P471" s="78">
        <v>1</v>
      </c>
      <c r="Q471" s="78">
        <v>2</v>
      </c>
      <c r="R471" s="78"/>
      <c r="S471" s="78"/>
      <c r="T471" s="78"/>
      <c r="U471" s="78"/>
      <c r="V471" s="78" t="str">
        <f>VLOOKUP(D471,Empresas!$D$7:$CF$91,81,0)</f>
        <v>B</v>
      </c>
      <c r="W471" s="78" t="str">
        <f>VLOOKUP(D471,Empresas!$D$7:$M$91,10,0)</f>
        <v>Mype</v>
      </c>
      <c r="X471" s="69" t="str">
        <f t="shared" si="74"/>
        <v>SI</v>
      </c>
      <c r="Y471" s="153" t="str">
        <f t="shared" si="75"/>
        <v>Si aplica</v>
      </c>
      <c r="Z471" s="147">
        <f>IF(Y471="No aplica",0,IF(I471="no",0,IF(I471="No aplica",0,IF(I471="Si",1,IF(I471="Fisico",1,IF(I471="Electronico",2,VLOOKUP(C471&amp;"|"&amp;B471&amp;"|"&amp;D471,Empresas!$C$6:$CC$92,G471+6+1,0)))))))</f>
        <v>1</v>
      </c>
      <c r="AA471" s="147">
        <f>IF(AND($I471="Si",J471=1),1,IF(AND($I471="Fisico",J471=1),1,IF(AND(J471=1,$I471="Electronico"),2,IF(J471=1,VLOOKUP($C471&amp;"|"&amp;$B471&amp;"|"&amp;$D471,Empresas!$C$6:$CC$92,$G471+6+1,0),0))))</f>
        <v>1</v>
      </c>
      <c r="AB471" s="147">
        <f>IF(AND($I471="Si",K471=1),1,IF(AND($I471="Fisico",K471=1),1,IF(AND(K471=1,$I471="Electronico"),2,IF(K471=1,VLOOKUP($C471&amp;"|"&amp;$B471&amp;"|"&amp;$D471,Empresas!$C$6:$CC$92,$G471+6+1,0),0))))</f>
        <v>1</v>
      </c>
      <c r="AC471" s="147">
        <f>IF(AND($I471="Si",L471=1),1,IF(AND($I471="Fisico",L471=1),1,IF(AND(L471=1,$I471="Electronico"),2,IF(L471=1,VLOOKUP($C471&amp;"|"&amp;$B471&amp;"|"&amp;$D471,Empresas!$C$6:$CC$92,$G471+6+1,0),0))))</f>
        <v>1</v>
      </c>
      <c r="AD471" s="147">
        <f>IF(AND($I471="Si",M471=1),1,IF(AND($I471="Fisico",M471=1),1,IF(AND(M471=1,$I471="Electronico"),2,IF(M471=1,VLOOKUP($C471&amp;"|"&amp;$B471&amp;"|"&amp;$D471,Empresas!$C$6:$CC$92,$G471+6+1,0),0))))</f>
        <v>1</v>
      </c>
      <c r="AE471" s="147">
        <f>IF(AND($I471="Si",N471=1),1,IF(AND($I471="Fisico",N471=1),1,IF(AND(N471=1,$I471="Electronico"),2,IF(N471=1,VLOOKUP($C471&amp;"|"&amp;$B471&amp;"|"&amp;$D471,Empresas!$C$6:$CC$92,$G471+6+1,0),0))))</f>
        <v>1</v>
      </c>
      <c r="AF471" s="147">
        <f>IF(AND($I471="Si",O471=1),1,IF(AND($I471="Fisico",O471=1),1,IF(AND(O471=1,$I471="Electronico"),2,IF(O471=1,VLOOKUP($C471&amp;"|"&amp;$B471&amp;"|"&amp;$D471,Empresas!$C$6:$CC$92,$G471+6+1,0),0))))</f>
        <v>1</v>
      </c>
      <c r="AG471" s="147">
        <f>IF(AND($I471="Si",P471=1),1,IF(AND($I471="Fisico",P471=1),1,IF(AND(P471=1,$I471="Electronico"),2,IF(P471=1,VLOOKUP($C471&amp;"|"&amp;$B471&amp;"|"&amp;$D471,Empresas!$C$6:$CC$92,$G471+6+1,0),0))))</f>
        <v>1</v>
      </c>
      <c r="AH471" s="147">
        <f>IF(AND($I471="Si",Q471=1),1,IF(AND($I471="Fisico",Q471=1),1,IF(AND(Q471=1,$I471="Electronico"),2,IF(Q471=1,VLOOKUP($C471&amp;"|"&amp;$B471&amp;"|"&amp;$D471,Empresas!$C$6:$CC$92,$G471+6+1,0),0))))</f>
        <v>0</v>
      </c>
      <c r="AI471" s="147">
        <f>IF(AND($I471="Si",R471=1),1,IF(AND($I471="Fisico",R471=1),1,IF(AND(R471=1,$I471="Electronico"),2,IF(R471=1,VLOOKUP($C471&amp;"|"&amp;$B471&amp;"|"&amp;$D471,Empresas!$C$6:$CC$92,$G471+6+1,0),0))))</f>
        <v>0</v>
      </c>
      <c r="AJ471" s="147">
        <f>IF(AND($I471="Si",S471=1),1,IF(AND($I471="Fisico",S471=1),1,IF(AND(S471=1,$I471="Electronico"),2,IF(S471=1,VLOOKUP($C471&amp;"|"&amp;$B471&amp;"|"&amp;$D471,Empresas!$C$6:$CC$92,$G471+6+1,0),0))))</f>
        <v>0</v>
      </c>
      <c r="AK471" s="147">
        <f>IF(AND($I471="Si",T471=1),1,IF(AND($I471="Fisico",T471=1),1,IF(AND(T471=1,$I471="Electronico"),2,IF(T471=1,VLOOKUP($C471&amp;"|"&amp;$B471&amp;"|"&amp;$D471,Empresas!$C$6:$CC$92,$G471+6+1,0),0))))</f>
        <v>0</v>
      </c>
      <c r="AL471" s="147">
        <f>IF(AND($I471="Si",U471=1),1,IF(AND($I471="Fisico",U471=1),1,IF(AND(U471=1,$I471="Electronico"),2,IF(U471=1,VLOOKUP($C471&amp;"|"&amp;$B471&amp;"|"&amp;$D471,Empresas!$C$6:$CC$92,$G471+6+1,0),0))))</f>
        <v>0</v>
      </c>
      <c r="AM471" s="149">
        <f t="shared" si="76"/>
        <v>7</v>
      </c>
      <c r="AN471" s="149">
        <f t="shared" si="77"/>
        <v>8</v>
      </c>
      <c r="AO471" s="152">
        <f t="shared" si="78"/>
        <v>0.875</v>
      </c>
    </row>
    <row r="472" spans="1:41" x14ac:dyDescent="0.25">
      <c r="A472" s="140" t="str">
        <f>VLOOKUP(D472,Empresas!$D$7:$F$91,3,0)</f>
        <v>Omar</v>
      </c>
      <c r="B472" s="141" t="str">
        <f>VLOOKUP(D472,Empresas!$D$7:$G$91,4,0)</f>
        <v>Kheilly</v>
      </c>
      <c r="C472" s="141" t="s">
        <v>544</v>
      </c>
      <c r="D472" s="141" t="s">
        <v>10</v>
      </c>
      <c r="E472" s="141" t="str">
        <f>VLOOKUP(D472,Empresas!$D$7:$E$92,2,0)</f>
        <v>INVERSIONES CAMPO VERDE S.A.C.</v>
      </c>
      <c r="F472" s="141" t="s">
        <v>172</v>
      </c>
      <c r="G472" s="142">
        <f>+Empresas!$BF$2</f>
        <v>50</v>
      </c>
      <c r="H472" s="142" t="str">
        <f>VLOOKUP(D472,Empresas!$D$6:$L$92,7,0)</f>
        <v>Trimestral</v>
      </c>
      <c r="I472" s="141" t="str">
        <f>VLOOKUP(VLOOKUP(D472&amp;"|"&amp;B472,Empresas!$I$7:$CB$92,G472,0),Tablas!$A$8:$B$10,2,0)</f>
        <v>Electronico</v>
      </c>
      <c r="J472" s="78">
        <v>1</v>
      </c>
      <c r="K472" s="78">
        <v>1</v>
      </c>
      <c r="L472" s="78">
        <v>1</v>
      </c>
      <c r="M472" s="78">
        <v>1</v>
      </c>
      <c r="N472" s="78">
        <v>1</v>
      </c>
      <c r="O472" s="78">
        <v>1</v>
      </c>
      <c r="P472" s="78">
        <v>1</v>
      </c>
      <c r="Q472" s="78">
        <v>2</v>
      </c>
      <c r="R472" s="78"/>
      <c r="S472" s="78"/>
      <c r="T472" s="78"/>
      <c r="U472" s="78"/>
      <c r="V472" s="78" t="str">
        <f>VLOOKUP(D472,Empresas!$D$7:$CF$91,81,0)</f>
        <v>B</v>
      </c>
      <c r="W472" s="78" t="str">
        <f>VLOOKUP(D472,Empresas!$D$7:$M$91,10,0)</f>
        <v>Mype</v>
      </c>
      <c r="X472" s="69" t="str">
        <f t="shared" si="74"/>
        <v>SI</v>
      </c>
      <c r="Y472" s="153" t="str">
        <f t="shared" si="75"/>
        <v>Si aplica</v>
      </c>
      <c r="Z472" s="147">
        <f>IF(Y472="No aplica",0,IF(I472="no",0,IF(I472="No aplica",0,IF(I472="Si",1,IF(I472="Fisico",1,IF(I472="Electronico",2,VLOOKUP(C472&amp;"|"&amp;B472&amp;"|"&amp;D472,Empresas!$C$6:$CC$92,G472+6+1,0)))))))</f>
        <v>2</v>
      </c>
      <c r="AA472" s="147">
        <f>IF(AND($I472="Si",J472=1),1,IF(AND($I472="Fisico",J472=1),1,IF(AND(J472=1,$I472="Electronico"),2,IF(J472=1,VLOOKUP($C472&amp;"|"&amp;$B472&amp;"|"&amp;$D472,Empresas!$C$6:$CC$92,$G472+6+1,0),0))))</f>
        <v>2</v>
      </c>
      <c r="AB472" s="147">
        <f>IF(AND($I472="Si",K472=1),1,IF(AND($I472="Fisico",K472=1),1,IF(AND(K472=1,$I472="Electronico"),2,IF(K472=1,VLOOKUP($C472&amp;"|"&amp;$B472&amp;"|"&amp;$D472,Empresas!$C$6:$CC$92,$G472+6+1,0),0))))</f>
        <v>2</v>
      </c>
      <c r="AC472" s="147">
        <f>IF(AND($I472="Si",L472=1),1,IF(AND($I472="Fisico",L472=1),1,IF(AND(L472=1,$I472="Electronico"),2,IF(L472=1,VLOOKUP($C472&amp;"|"&amp;$B472&amp;"|"&amp;$D472,Empresas!$C$6:$CC$92,$G472+6+1,0),0))))</f>
        <v>2</v>
      </c>
      <c r="AD472" s="147">
        <f>IF(AND($I472="Si",M472=1),1,IF(AND($I472="Fisico",M472=1),1,IF(AND(M472=1,$I472="Electronico"),2,IF(M472=1,VLOOKUP($C472&amp;"|"&amp;$B472&amp;"|"&amp;$D472,Empresas!$C$6:$CC$92,$G472+6+1,0),0))))</f>
        <v>2</v>
      </c>
      <c r="AE472" s="147">
        <f>IF(AND($I472="Si",N472=1),1,IF(AND($I472="Fisico",N472=1),1,IF(AND(N472=1,$I472="Electronico"),2,IF(N472=1,VLOOKUP($C472&amp;"|"&amp;$B472&amp;"|"&amp;$D472,Empresas!$C$6:$CC$92,$G472+6+1,0),0))))</f>
        <v>2</v>
      </c>
      <c r="AF472" s="147">
        <f>IF(AND($I472="Si",O472=1),1,IF(AND($I472="Fisico",O472=1),1,IF(AND(O472=1,$I472="Electronico"),2,IF(O472=1,VLOOKUP($C472&amp;"|"&amp;$B472&amp;"|"&amp;$D472,Empresas!$C$6:$CC$92,$G472+6+1,0),0))))</f>
        <v>2</v>
      </c>
      <c r="AG472" s="147">
        <f>IF(AND($I472="Si",P472=1),1,IF(AND($I472="Fisico",P472=1),1,IF(AND(P472=1,$I472="Electronico"),2,IF(P472=1,VLOOKUP($C472&amp;"|"&amp;$B472&amp;"|"&amp;$D472,Empresas!$C$6:$CC$92,$G472+6+1,0),0))))</f>
        <v>2</v>
      </c>
      <c r="AH472" s="147">
        <f>IF(AND($I472="Si",Q472=1),1,IF(AND($I472="Fisico",Q472=1),1,IF(AND(Q472=1,$I472="Electronico"),2,IF(Q472=1,VLOOKUP($C472&amp;"|"&amp;$B472&amp;"|"&amp;$D472,Empresas!$C$6:$CC$92,$G472+6+1,0),0))))</f>
        <v>0</v>
      </c>
      <c r="AI472" s="147">
        <f>IF(AND($I472="Si",R472=1),1,IF(AND($I472="Fisico",R472=1),1,IF(AND(R472=1,$I472="Electronico"),2,IF(R472=1,VLOOKUP($C472&amp;"|"&amp;$B472&amp;"|"&amp;$D472,Empresas!$C$6:$CC$92,$G472+6+1,0),0))))</f>
        <v>0</v>
      </c>
      <c r="AJ472" s="147">
        <f>IF(AND($I472="Si",S472=1),1,IF(AND($I472="Fisico",S472=1),1,IF(AND(S472=1,$I472="Electronico"),2,IF(S472=1,VLOOKUP($C472&amp;"|"&amp;$B472&amp;"|"&amp;$D472,Empresas!$C$6:$CC$92,$G472+6+1,0),0))))</f>
        <v>0</v>
      </c>
      <c r="AK472" s="147">
        <f>IF(AND($I472="Si",T472=1),1,IF(AND($I472="Fisico",T472=1),1,IF(AND(T472=1,$I472="Electronico"),2,IF(T472=1,VLOOKUP($C472&amp;"|"&amp;$B472&amp;"|"&amp;$D472,Empresas!$C$6:$CC$92,$G472+6+1,0),0))))</f>
        <v>0</v>
      </c>
      <c r="AL472" s="147">
        <f>IF(AND($I472="Si",U472=1),1,IF(AND($I472="Fisico",U472=1),1,IF(AND(U472=1,$I472="Electronico"),2,IF(U472=1,VLOOKUP($C472&amp;"|"&amp;$B472&amp;"|"&amp;$D472,Empresas!$C$6:$CC$92,$G472+6+1,0),0))))</f>
        <v>0</v>
      </c>
      <c r="AM472" s="149">
        <f t="shared" si="76"/>
        <v>14</v>
      </c>
      <c r="AN472" s="149">
        <f t="shared" si="77"/>
        <v>16</v>
      </c>
      <c r="AO472" s="152">
        <f t="shared" si="78"/>
        <v>0.875</v>
      </c>
    </row>
    <row r="473" spans="1:41" x14ac:dyDescent="0.25">
      <c r="A473" s="140" t="str">
        <f>VLOOKUP(D473,Empresas!$D$7:$F$91,3,0)</f>
        <v>Omar</v>
      </c>
      <c r="B473" s="141" t="str">
        <f>VLOOKUP(D473,Empresas!$D$7:$G$91,4,0)</f>
        <v>Kheilly</v>
      </c>
      <c r="C473" s="141" t="s">
        <v>544</v>
      </c>
      <c r="D473" s="141" t="s">
        <v>10</v>
      </c>
      <c r="E473" s="141" t="str">
        <f>VLOOKUP(D473,Empresas!$D$7:$E$92,2,0)</f>
        <v>INVERSIONES CAMPO VERDE S.A.C.</v>
      </c>
      <c r="F473" s="141" t="s">
        <v>173</v>
      </c>
      <c r="G473" s="142">
        <f>+G472+1</f>
        <v>51</v>
      </c>
      <c r="H473" s="142" t="str">
        <f>VLOOKUP(D473,Empresas!$D$6:$L$92,7,0)</f>
        <v>Trimestral</v>
      </c>
      <c r="I473" s="141" t="str">
        <f>VLOOKUP(VLOOKUP(D473&amp;"|"&amp;B473,Empresas!$I$7:$CB$92,G473,0),Tablas!$A$8:$B$10,2,0)</f>
        <v>Electronico</v>
      </c>
      <c r="J473" s="78">
        <v>1</v>
      </c>
      <c r="K473" s="78">
        <v>1</v>
      </c>
      <c r="L473" s="78">
        <v>1</v>
      </c>
      <c r="M473" s="78">
        <v>1</v>
      </c>
      <c r="N473" s="78">
        <v>1</v>
      </c>
      <c r="O473" s="78">
        <v>1</v>
      </c>
      <c r="P473" s="78">
        <v>1</v>
      </c>
      <c r="Q473" s="78">
        <v>2</v>
      </c>
      <c r="R473" s="78"/>
      <c r="S473" s="78"/>
      <c r="T473" s="78"/>
      <c r="U473" s="78"/>
      <c r="V473" s="78" t="str">
        <f>VLOOKUP(D473,Empresas!$D$7:$CF$91,81,0)</f>
        <v>B</v>
      </c>
      <c r="W473" s="78" t="str">
        <f>VLOOKUP(D473,Empresas!$D$7:$M$91,10,0)</f>
        <v>Mype</v>
      </c>
      <c r="X473" s="69" t="str">
        <f t="shared" si="74"/>
        <v>SI</v>
      </c>
      <c r="Y473" s="153" t="str">
        <f t="shared" si="75"/>
        <v>Si aplica</v>
      </c>
      <c r="Z473" s="147">
        <f>IF(Y473="No aplica",0,IF(I473="no",0,IF(I473="No aplica",0,IF(I473="Si",1,IF(I473="Fisico",1,IF(I473="Electronico",2,VLOOKUP(C473&amp;"|"&amp;B473&amp;"|"&amp;D473,Empresas!$C$6:$CC$92,G473+6+1,0)))))))</f>
        <v>2</v>
      </c>
      <c r="AA473" s="147">
        <f>IF(AND($I473="Si",J473=1),1,IF(AND($I473="Fisico",J473=1),1,IF(AND(J473=1,$I473="Electronico"),2,IF(J473=1,VLOOKUP($C473&amp;"|"&amp;$B473&amp;"|"&amp;$D473,Empresas!$C$6:$CC$92,$G473+6+1,0),0))))</f>
        <v>2</v>
      </c>
      <c r="AB473" s="147">
        <f>IF(AND($I473="Si",K473=1),1,IF(AND($I473="Fisico",K473=1),1,IF(AND(K473=1,$I473="Electronico"),2,IF(K473=1,VLOOKUP($C473&amp;"|"&amp;$B473&amp;"|"&amp;$D473,Empresas!$C$6:$CC$92,$G473+6+1,0),0))))</f>
        <v>2</v>
      </c>
      <c r="AC473" s="147">
        <f>IF(AND($I473="Si",L473=1),1,IF(AND($I473="Fisico",L473=1),1,IF(AND(L473=1,$I473="Electronico"),2,IF(L473=1,VLOOKUP($C473&amp;"|"&amp;$B473&amp;"|"&amp;$D473,Empresas!$C$6:$CC$92,$G473+6+1,0),0))))</f>
        <v>2</v>
      </c>
      <c r="AD473" s="147">
        <f>IF(AND($I473="Si",M473=1),1,IF(AND($I473="Fisico",M473=1),1,IF(AND(M473=1,$I473="Electronico"),2,IF(M473=1,VLOOKUP($C473&amp;"|"&amp;$B473&amp;"|"&amp;$D473,Empresas!$C$6:$CC$92,$G473+6+1,0),0))))</f>
        <v>2</v>
      </c>
      <c r="AE473" s="147">
        <f>IF(AND($I473="Si",N473=1),1,IF(AND($I473="Fisico",N473=1),1,IF(AND(N473=1,$I473="Electronico"),2,IF(N473=1,VLOOKUP($C473&amp;"|"&amp;$B473&amp;"|"&amp;$D473,Empresas!$C$6:$CC$92,$G473+6+1,0),0))))</f>
        <v>2</v>
      </c>
      <c r="AF473" s="147">
        <f>IF(AND($I473="Si",O473=1),1,IF(AND($I473="Fisico",O473=1),1,IF(AND(O473=1,$I473="Electronico"),2,IF(O473=1,VLOOKUP($C473&amp;"|"&amp;$B473&amp;"|"&amp;$D473,Empresas!$C$6:$CC$92,$G473+6+1,0),0))))</f>
        <v>2</v>
      </c>
      <c r="AG473" s="147">
        <f>IF(AND($I473="Si",P473=1),1,IF(AND($I473="Fisico",P473=1),1,IF(AND(P473=1,$I473="Electronico"),2,IF(P473=1,VLOOKUP($C473&amp;"|"&amp;$B473&amp;"|"&amp;$D473,Empresas!$C$6:$CC$92,$G473+6+1,0),0))))</f>
        <v>2</v>
      </c>
      <c r="AH473" s="147">
        <f>IF(AND($I473="Si",Q473=1),1,IF(AND($I473="Fisico",Q473=1),1,IF(AND(Q473=1,$I473="Electronico"),2,IF(Q473=1,VLOOKUP($C473&amp;"|"&amp;$B473&amp;"|"&amp;$D473,Empresas!$C$6:$CC$92,$G473+6+1,0),0))))</f>
        <v>0</v>
      </c>
      <c r="AI473" s="147">
        <f>IF(AND($I473="Si",R473=1),1,IF(AND($I473="Fisico",R473=1),1,IF(AND(R473=1,$I473="Electronico"),2,IF(R473=1,VLOOKUP($C473&amp;"|"&amp;$B473&amp;"|"&amp;$D473,Empresas!$C$6:$CC$92,$G473+6+1,0),0))))</f>
        <v>0</v>
      </c>
      <c r="AJ473" s="147">
        <f>IF(AND($I473="Si",S473=1),1,IF(AND($I473="Fisico",S473=1),1,IF(AND(S473=1,$I473="Electronico"),2,IF(S473=1,VLOOKUP($C473&amp;"|"&amp;$B473&amp;"|"&amp;$D473,Empresas!$C$6:$CC$92,$G473+6+1,0),0))))</f>
        <v>0</v>
      </c>
      <c r="AK473" s="147">
        <f>IF(AND($I473="Si",T473=1),1,IF(AND($I473="Fisico",T473=1),1,IF(AND(T473=1,$I473="Electronico"),2,IF(T473=1,VLOOKUP($C473&amp;"|"&amp;$B473&amp;"|"&amp;$D473,Empresas!$C$6:$CC$92,$G473+6+1,0),0))))</f>
        <v>0</v>
      </c>
      <c r="AL473" s="147">
        <f>IF(AND($I473="Si",U473=1),1,IF(AND($I473="Fisico",U473=1),1,IF(AND(U473=1,$I473="Electronico"),2,IF(U473=1,VLOOKUP($C473&amp;"|"&amp;$B473&amp;"|"&amp;$D473,Empresas!$C$6:$CC$92,$G473+6+1,0),0))))</f>
        <v>0</v>
      </c>
      <c r="AM473" s="149">
        <f t="shared" si="76"/>
        <v>14</v>
      </c>
      <c r="AN473" s="149">
        <f t="shared" si="77"/>
        <v>16</v>
      </c>
      <c r="AO473" s="152">
        <f t="shared" si="78"/>
        <v>0.875</v>
      </c>
    </row>
    <row r="474" spans="1:41" x14ac:dyDescent="0.25">
      <c r="A474" s="140" t="str">
        <f>VLOOKUP(D474,Empresas!$D$7:$F$91,3,0)</f>
        <v>Omar</v>
      </c>
      <c r="B474" s="141" t="str">
        <f>VLOOKUP(D474,Empresas!$D$7:$G$91,4,0)</f>
        <v>Kheilly</v>
      </c>
      <c r="C474" s="141" t="s">
        <v>544</v>
      </c>
      <c r="D474" s="141" t="s">
        <v>10</v>
      </c>
      <c r="E474" s="141" t="str">
        <f>VLOOKUP(D474,Empresas!$D$7:$E$92,2,0)</f>
        <v>INVERSIONES CAMPO VERDE S.A.C.</v>
      </c>
      <c r="F474" s="141" t="s">
        <v>174</v>
      </c>
      <c r="G474" s="142">
        <f t="shared" ref="G474:G482" si="80">+G473+1</f>
        <v>52</v>
      </c>
      <c r="H474" s="142" t="str">
        <f>VLOOKUP(D474,Empresas!$D$6:$L$92,7,0)</f>
        <v>Trimestral</v>
      </c>
      <c r="I474" s="141" t="str">
        <f>VLOOKUP(VLOOKUP(D474&amp;"|"&amp;B474,Empresas!$I$7:$CB$92,G474,0),Tablas!$A$8:$B$10,2,0)</f>
        <v>Fisico</v>
      </c>
      <c r="J474" s="78">
        <v>2</v>
      </c>
      <c r="K474" s="78">
        <v>2</v>
      </c>
      <c r="L474" s="78">
        <v>2</v>
      </c>
      <c r="M474" s="78">
        <v>2</v>
      </c>
      <c r="N474" s="78">
        <v>2</v>
      </c>
      <c r="O474" s="78">
        <v>2</v>
      </c>
      <c r="P474" s="78">
        <v>2</v>
      </c>
      <c r="Q474" s="78">
        <v>2</v>
      </c>
      <c r="R474" s="78"/>
      <c r="S474" s="78"/>
      <c r="T474" s="78"/>
      <c r="U474" s="78"/>
      <c r="V474" s="78" t="str">
        <f>VLOOKUP(D474,Empresas!$D$7:$CF$91,81,0)</f>
        <v>B</v>
      </c>
      <c r="W474" s="78" t="str">
        <f>VLOOKUP(D474,Empresas!$D$7:$M$91,10,0)</f>
        <v>Mype</v>
      </c>
      <c r="X474" s="69" t="str">
        <f t="shared" si="74"/>
        <v>SI</v>
      </c>
      <c r="Y474" s="153" t="str">
        <f t="shared" si="75"/>
        <v>Si aplica</v>
      </c>
      <c r="Z474" s="147">
        <f>IF(Y474="No aplica",0,IF(I474="no",0,IF(I474="No aplica",0,IF(I474="Si",1,IF(I474="Fisico",1,IF(I474="Electronico",2,VLOOKUP(C474&amp;"|"&amp;B474&amp;"|"&amp;D474,Empresas!$C$6:$CC$92,G474+6+1,0)))))))</f>
        <v>1</v>
      </c>
      <c r="AA474" s="147">
        <f>IF(AND($I474="Si",J474=1),1,IF(AND($I474="Fisico",J474=1),1,IF(AND(J474=1,$I474="Electronico"),2,IF(J474=1,VLOOKUP($C474&amp;"|"&amp;$B474&amp;"|"&amp;$D474,Empresas!$C$6:$CC$92,$G474+6+1,0),0))))</f>
        <v>0</v>
      </c>
      <c r="AB474" s="147">
        <f>IF(AND($I474="Si",K474=1),1,IF(AND($I474="Fisico",K474=1),1,IF(AND(K474=1,$I474="Electronico"),2,IF(K474=1,VLOOKUP($C474&amp;"|"&amp;$B474&amp;"|"&amp;$D474,Empresas!$C$6:$CC$92,$G474+6+1,0),0))))</f>
        <v>0</v>
      </c>
      <c r="AC474" s="147">
        <f>IF(AND($I474="Si",L474=1),1,IF(AND($I474="Fisico",L474=1),1,IF(AND(L474=1,$I474="Electronico"),2,IF(L474=1,VLOOKUP($C474&amp;"|"&amp;$B474&amp;"|"&amp;$D474,Empresas!$C$6:$CC$92,$G474+6+1,0),0))))</f>
        <v>0</v>
      </c>
      <c r="AD474" s="147">
        <f>IF(AND($I474="Si",M474=1),1,IF(AND($I474="Fisico",M474=1),1,IF(AND(M474=1,$I474="Electronico"),2,IF(M474=1,VLOOKUP($C474&amp;"|"&amp;$B474&amp;"|"&amp;$D474,Empresas!$C$6:$CC$92,$G474+6+1,0),0))))</f>
        <v>0</v>
      </c>
      <c r="AE474" s="147">
        <f>IF(AND($I474="Si",N474=1),1,IF(AND($I474="Fisico",N474=1),1,IF(AND(N474=1,$I474="Electronico"),2,IF(N474=1,VLOOKUP($C474&amp;"|"&amp;$B474&amp;"|"&amp;$D474,Empresas!$C$6:$CC$92,$G474+6+1,0),0))))</f>
        <v>0</v>
      </c>
      <c r="AF474" s="147">
        <f>IF(AND($I474="Si",O474=1),1,IF(AND($I474="Fisico",O474=1),1,IF(AND(O474=1,$I474="Electronico"),2,IF(O474=1,VLOOKUP($C474&amp;"|"&amp;$B474&amp;"|"&amp;$D474,Empresas!$C$6:$CC$92,$G474+6+1,0),0))))</f>
        <v>0</v>
      </c>
      <c r="AG474" s="147">
        <f>IF(AND($I474="Si",P474=1),1,IF(AND($I474="Fisico",P474=1),1,IF(AND(P474=1,$I474="Electronico"),2,IF(P474=1,VLOOKUP($C474&amp;"|"&amp;$B474&amp;"|"&amp;$D474,Empresas!$C$6:$CC$92,$G474+6+1,0),0))))</f>
        <v>0</v>
      </c>
      <c r="AH474" s="147">
        <f>IF(AND($I474="Si",Q474=1),1,IF(AND($I474="Fisico",Q474=1),1,IF(AND(Q474=1,$I474="Electronico"),2,IF(Q474=1,VLOOKUP($C474&amp;"|"&amp;$B474&amp;"|"&amp;$D474,Empresas!$C$6:$CC$92,$G474+6+1,0),0))))</f>
        <v>0</v>
      </c>
      <c r="AI474" s="147">
        <f>IF(AND($I474="Si",R474=1),1,IF(AND($I474="Fisico",R474=1),1,IF(AND(R474=1,$I474="Electronico"),2,IF(R474=1,VLOOKUP($C474&amp;"|"&amp;$B474&amp;"|"&amp;$D474,Empresas!$C$6:$CC$92,$G474+6+1,0),0))))</f>
        <v>0</v>
      </c>
      <c r="AJ474" s="147">
        <f>IF(AND($I474="Si",S474=1),1,IF(AND($I474="Fisico",S474=1),1,IF(AND(S474=1,$I474="Electronico"),2,IF(S474=1,VLOOKUP($C474&amp;"|"&amp;$B474&amp;"|"&amp;$D474,Empresas!$C$6:$CC$92,$G474+6+1,0),0))))</f>
        <v>0</v>
      </c>
      <c r="AK474" s="147">
        <f>IF(AND($I474="Si",T474=1),1,IF(AND($I474="Fisico",T474=1),1,IF(AND(T474=1,$I474="Electronico"),2,IF(T474=1,VLOOKUP($C474&amp;"|"&amp;$B474&amp;"|"&amp;$D474,Empresas!$C$6:$CC$92,$G474+6+1,0),0))))</f>
        <v>0</v>
      </c>
      <c r="AL474" s="147">
        <f>IF(AND($I474="Si",U474=1),1,IF(AND($I474="Fisico",U474=1),1,IF(AND(U474=1,$I474="Electronico"),2,IF(U474=1,VLOOKUP($C474&amp;"|"&amp;$B474&amp;"|"&amp;$D474,Empresas!$C$6:$CC$92,$G474+6+1,0),0))))</f>
        <v>0</v>
      </c>
      <c r="AM474" s="149">
        <f t="shared" si="76"/>
        <v>0</v>
      </c>
      <c r="AN474" s="149">
        <f t="shared" si="77"/>
        <v>8</v>
      </c>
      <c r="AO474" s="152">
        <f t="shared" si="78"/>
        <v>0</v>
      </c>
    </row>
    <row r="475" spans="1:41" x14ac:dyDescent="0.25">
      <c r="A475" s="140" t="str">
        <f>VLOOKUP(D475,Empresas!$D$7:$F$91,3,0)</f>
        <v>Omar</v>
      </c>
      <c r="B475" s="141" t="str">
        <f>VLOOKUP(D475,Empresas!$D$7:$G$91,4,0)</f>
        <v>Kheilly</v>
      </c>
      <c r="C475" s="141" t="s">
        <v>544</v>
      </c>
      <c r="D475" s="141" t="s">
        <v>10</v>
      </c>
      <c r="E475" s="141" t="str">
        <f>VLOOKUP(D475,Empresas!$D$7:$E$92,2,0)</f>
        <v>INVERSIONES CAMPO VERDE S.A.C.</v>
      </c>
      <c r="F475" s="141" t="s">
        <v>175</v>
      </c>
      <c r="G475" s="142">
        <f t="shared" si="80"/>
        <v>53</v>
      </c>
      <c r="H475" s="142" t="str">
        <f>VLOOKUP(D475,Empresas!$D$6:$L$92,7,0)</f>
        <v>Trimestral</v>
      </c>
      <c r="I475" s="141" t="str">
        <f>VLOOKUP(VLOOKUP(D475&amp;"|"&amp;B475,Empresas!$I$7:$CB$92,G475,0),Tablas!$A$8:$B$10,2,0)</f>
        <v>No aplica</v>
      </c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 t="str">
        <f>VLOOKUP(D475,Empresas!$D$7:$CF$91,81,0)</f>
        <v>B</v>
      </c>
      <c r="W475" s="78" t="str">
        <f>VLOOKUP(D475,Empresas!$D$7:$M$91,10,0)</f>
        <v>Mype</v>
      </c>
      <c r="X475" s="69" t="str">
        <f t="shared" si="74"/>
        <v>SI</v>
      </c>
      <c r="Y475" s="153" t="str">
        <f t="shared" si="75"/>
        <v>No aplica</v>
      </c>
      <c r="Z475" s="147">
        <f>IF(Y475="No aplica",0,IF(I475="no",0,IF(I475="No aplica",0,IF(I475="Si",1,IF(I475="Fisico",1,IF(I475="Electronico",2,VLOOKUP(C475&amp;"|"&amp;B475&amp;"|"&amp;D475,Empresas!$C$6:$CC$92,G475+6+1,0)))))))</f>
        <v>0</v>
      </c>
      <c r="AA475" s="147">
        <f>IF(AND($I475="Si",J475=1),1,IF(AND($I475="Fisico",J475=1),1,IF(AND(J475=1,$I475="Electronico"),2,IF(J475=1,VLOOKUP($C475&amp;"|"&amp;$B475&amp;"|"&amp;$D475,Empresas!$C$6:$CC$92,$G475+6+1,0),0))))</f>
        <v>0</v>
      </c>
      <c r="AB475" s="147">
        <f>IF(AND($I475="Si",K475=1),1,IF(AND($I475="Fisico",K475=1),1,IF(AND(K475=1,$I475="Electronico"),2,IF(K475=1,VLOOKUP($C475&amp;"|"&amp;$B475&amp;"|"&amp;$D475,Empresas!$C$6:$CC$92,$G475+6+1,0),0))))</f>
        <v>0</v>
      </c>
      <c r="AC475" s="147">
        <f>IF(AND($I475="Si",L475=1),1,IF(AND($I475="Fisico",L475=1),1,IF(AND(L475=1,$I475="Electronico"),2,IF(L475=1,VLOOKUP($C475&amp;"|"&amp;$B475&amp;"|"&amp;$D475,Empresas!$C$6:$CC$92,$G475+6+1,0),0))))</f>
        <v>0</v>
      </c>
      <c r="AD475" s="147">
        <f>IF(AND($I475="Si",M475=1),1,IF(AND($I475="Fisico",M475=1),1,IF(AND(M475=1,$I475="Electronico"),2,IF(M475=1,VLOOKUP($C475&amp;"|"&amp;$B475&amp;"|"&amp;$D475,Empresas!$C$6:$CC$92,$G475+6+1,0),0))))</f>
        <v>0</v>
      </c>
      <c r="AE475" s="147">
        <f>IF(AND($I475="Si",N475=1),1,IF(AND($I475="Fisico",N475=1),1,IF(AND(N475=1,$I475="Electronico"),2,IF(N475=1,VLOOKUP($C475&amp;"|"&amp;$B475&amp;"|"&amp;$D475,Empresas!$C$6:$CC$92,$G475+6+1,0),0))))</f>
        <v>0</v>
      </c>
      <c r="AF475" s="147">
        <f>IF(AND($I475="Si",O475=1),1,IF(AND($I475="Fisico",O475=1),1,IF(AND(O475=1,$I475="Electronico"),2,IF(O475=1,VLOOKUP($C475&amp;"|"&amp;$B475&amp;"|"&amp;$D475,Empresas!$C$6:$CC$92,$G475+6+1,0),0))))</f>
        <v>0</v>
      </c>
      <c r="AG475" s="147">
        <f>IF(AND($I475="Si",P475=1),1,IF(AND($I475="Fisico",P475=1),1,IF(AND(P475=1,$I475="Electronico"),2,IF(P475=1,VLOOKUP($C475&amp;"|"&amp;$B475&amp;"|"&amp;$D475,Empresas!$C$6:$CC$92,$G475+6+1,0),0))))</f>
        <v>0</v>
      </c>
      <c r="AH475" s="147">
        <f>IF(AND($I475="Si",Q475=1),1,IF(AND($I475="Fisico",Q475=1),1,IF(AND(Q475=1,$I475="Electronico"),2,IF(Q475=1,VLOOKUP($C475&amp;"|"&amp;$B475&amp;"|"&amp;$D475,Empresas!$C$6:$CC$92,$G475+6+1,0),0))))</f>
        <v>0</v>
      </c>
      <c r="AI475" s="147">
        <f>IF(AND($I475="Si",R475=1),1,IF(AND($I475="Fisico",R475=1),1,IF(AND(R475=1,$I475="Electronico"),2,IF(R475=1,VLOOKUP($C475&amp;"|"&amp;$B475&amp;"|"&amp;$D475,Empresas!$C$6:$CC$92,$G475+6+1,0),0))))</f>
        <v>0</v>
      </c>
      <c r="AJ475" s="147">
        <f>IF(AND($I475="Si",S475=1),1,IF(AND($I475="Fisico",S475=1),1,IF(AND(S475=1,$I475="Electronico"),2,IF(S475=1,VLOOKUP($C475&amp;"|"&amp;$B475&amp;"|"&amp;$D475,Empresas!$C$6:$CC$92,$G475+6+1,0),0))))</f>
        <v>0</v>
      </c>
      <c r="AK475" s="147">
        <f>IF(AND($I475="Si",T475=1),1,IF(AND($I475="Fisico",T475=1),1,IF(AND(T475=1,$I475="Electronico"),2,IF(T475=1,VLOOKUP($C475&amp;"|"&amp;$B475&amp;"|"&amp;$D475,Empresas!$C$6:$CC$92,$G475+6+1,0),0))))</f>
        <v>0</v>
      </c>
      <c r="AL475" s="147">
        <f>IF(AND($I475="Si",U475=1),1,IF(AND($I475="Fisico",U475=1),1,IF(AND(U475=1,$I475="Electronico"),2,IF(U475=1,VLOOKUP($C475&amp;"|"&amp;$B475&amp;"|"&amp;$D475,Empresas!$C$6:$CC$92,$G475+6+1,0),0))))</f>
        <v>0</v>
      </c>
      <c r="AM475" s="149">
        <f t="shared" si="76"/>
        <v>0</v>
      </c>
      <c r="AN475" s="149">
        <f t="shared" si="77"/>
        <v>0</v>
      </c>
      <c r="AO475" s="152">
        <f t="shared" si="78"/>
        <v>0</v>
      </c>
    </row>
    <row r="476" spans="1:41" x14ac:dyDescent="0.25">
      <c r="A476" s="140" t="str">
        <f>VLOOKUP(D476,Empresas!$D$7:$F$91,3,0)</f>
        <v>Omar</v>
      </c>
      <c r="B476" s="141" t="str">
        <f>VLOOKUP(D476,Empresas!$D$7:$G$91,4,0)</f>
        <v>Kheilly</v>
      </c>
      <c r="C476" s="141" t="s">
        <v>544</v>
      </c>
      <c r="D476" s="141" t="s">
        <v>10</v>
      </c>
      <c r="E476" s="141" t="str">
        <f>VLOOKUP(D476,Empresas!$D$7:$E$92,2,0)</f>
        <v>INVERSIONES CAMPO VERDE S.A.C.</v>
      </c>
      <c r="F476" s="141" t="s">
        <v>176</v>
      </c>
      <c r="G476" s="142">
        <f t="shared" si="80"/>
        <v>54</v>
      </c>
      <c r="H476" s="142" t="str">
        <f>VLOOKUP(D476,Empresas!$D$6:$L$92,7,0)</f>
        <v>Trimestral</v>
      </c>
      <c r="I476" s="141" t="str">
        <f>VLOOKUP(VLOOKUP(D476&amp;"|"&amp;B476,Empresas!$I$7:$CB$92,G476,0),Tablas!$A$8:$B$10,2,0)</f>
        <v>Fisico</v>
      </c>
      <c r="J476" s="78">
        <v>2</v>
      </c>
      <c r="K476" s="78">
        <v>2</v>
      </c>
      <c r="L476" s="78">
        <v>2</v>
      </c>
      <c r="M476" s="78">
        <v>2</v>
      </c>
      <c r="N476" s="78">
        <v>2</v>
      </c>
      <c r="O476" s="78">
        <v>2</v>
      </c>
      <c r="P476" s="78">
        <v>2</v>
      </c>
      <c r="Q476" s="78">
        <v>2</v>
      </c>
      <c r="R476" s="78"/>
      <c r="S476" s="78"/>
      <c r="T476" s="78"/>
      <c r="U476" s="78"/>
      <c r="V476" s="78" t="str">
        <f>VLOOKUP(D476,Empresas!$D$7:$CF$91,81,0)</f>
        <v>B</v>
      </c>
      <c r="W476" s="78" t="str">
        <f>VLOOKUP(D476,Empresas!$D$7:$M$91,10,0)</f>
        <v>Mype</v>
      </c>
      <c r="X476" s="69" t="str">
        <f t="shared" si="74"/>
        <v>SI</v>
      </c>
      <c r="Y476" s="153" t="str">
        <f t="shared" si="75"/>
        <v>Si aplica</v>
      </c>
      <c r="Z476" s="147">
        <f>IF(Y476="No aplica",0,IF(I476="no",0,IF(I476="No aplica",0,IF(I476="Si",1,IF(I476="Fisico",1,IF(I476="Electronico",2,VLOOKUP(C476&amp;"|"&amp;B476&amp;"|"&amp;D476,Empresas!$C$6:$CC$92,G476+6+1,0)))))))</f>
        <v>1</v>
      </c>
      <c r="AA476" s="147">
        <f>IF(AND($I476="Si",J476=1),1,IF(AND($I476="Fisico",J476=1),1,IF(AND(J476=1,$I476="Electronico"),2,IF(J476=1,VLOOKUP($C476&amp;"|"&amp;$B476&amp;"|"&amp;$D476,Empresas!$C$6:$CC$92,$G476+6+1,0),0))))</f>
        <v>0</v>
      </c>
      <c r="AB476" s="147">
        <f>IF(AND($I476="Si",K476=1),1,IF(AND($I476="Fisico",K476=1),1,IF(AND(K476=1,$I476="Electronico"),2,IF(K476=1,VLOOKUP($C476&amp;"|"&amp;$B476&amp;"|"&amp;$D476,Empresas!$C$6:$CC$92,$G476+6+1,0),0))))</f>
        <v>0</v>
      </c>
      <c r="AC476" s="147">
        <f>IF(AND($I476="Si",L476=1),1,IF(AND($I476="Fisico",L476=1),1,IF(AND(L476=1,$I476="Electronico"),2,IF(L476=1,VLOOKUP($C476&amp;"|"&amp;$B476&amp;"|"&amp;$D476,Empresas!$C$6:$CC$92,$G476+6+1,0),0))))</f>
        <v>0</v>
      </c>
      <c r="AD476" s="147">
        <f>IF(AND($I476="Si",M476=1),1,IF(AND($I476="Fisico",M476=1),1,IF(AND(M476=1,$I476="Electronico"),2,IF(M476=1,VLOOKUP($C476&amp;"|"&amp;$B476&amp;"|"&amp;$D476,Empresas!$C$6:$CC$92,$G476+6+1,0),0))))</f>
        <v>0</v>
      </c>
      <c r="AE476" s="147">
        <f>IF(AND($I476="Si",N476=1),1,IF(AND($I476="Fisico",N476=1),1,IF(AND(N476=1,$I476="Electronico"),2,IF(N476=1,VLOOKUP($C476&amp;"|"&amp;$B476&amp;"|"&amp;$D476,Empresas!$C$6:$CC$92,$G476+6+1,0),0))))</f>
        <v>0</v>
      </c>
      <c r="AF476" s="147">
        <f>IF(AND($I476="Si",O476=1),1,IF(AND($I476="Fisico",O476=1),1,IF(AND(O476=1,$I476="Electronico"),2,IF(O476=1,VLOOKUP($C476&amp;"|"&amp;$B476&amp;"|"&amp;$D476,Empresas!$C$6:$CC$92,$G476+6+1,0),0))))</f>
        <v>0</v>
      </c>
      <c r="AG476" s="147">
        <f>IF(AND($I476="Si",P476=1),1,IF(AND($I476="Fisico",P476=1),1,IF(AND(P476=1,$I476="Electronico"),2,IF(P476=1,VLOOKUP($C476&amp;"|"&amp;$B476&amp;"|"&amp;$D476,Empresas!$C$6:$CC$92,$G476+6+1,0),0))))</f>
        <v>0</v>
      </c>
      <c r="AH476" s="147">
        <f>IF(AND($I476="Si",Q476=1),1,IF(AND($I476="Fisico",Q476=1),1,IF(AND(Q476=1,$I476="Electronico"),2,IF(Q476=1,VLOOKUP($C476&amp;"|"&amp;$B476&amp;"|"&amp;$D476,Empresas!$C$6:$CC$92,$G476+6+1,0),0))))</f>
        <v>0</v>
      </c>
      <c r="AI476" s="147">
        <f>IF(AND($I476="Si",R476=1),1,IF(AND($I476="Fisico",R476=1),1,IF(AND(R476=1,$I476="Electronico"),2,IF(R476=1,VLOOKUP($C476&amp;"|"&amp;$B476&amp;"|"&amp;$D476,Empresas!$C$6:$CC$92,$G476+6+1,0),0))))</f>
        <v>0</v>
      </c>
      <c r="AJ476" s="147">
        <f>IF(AND($I476="Si",S476=1),1,IF(AND($I476="Fisico",S476=1),1,IF(AND(S476=1,$I476="Electronico"),2,IF(S476=1,VLOOKUP($C476&amp;"|"&amp;$B476&amp;"|"&amp;$D476,Empresas!$C$6:$CC$92,$G476+6+1,0),0))))</f>
        <v>0</v>
      </c>
      <c r="AK476" s="147">
        <f>IF(AND($I476="Si",T476=1),1,IF(AND($I476="Fisico",T476=1),1,IF(AND(T476=1,$I476="Electronico"),2,IF(T476=1,VLOOKUP($C476&amp;"|"&amp;$B476&amp;"|"&amp;$D476,Empresas!$C$6:$CC$92,$G476+6+1,0),0))))</f>
        <v>0</v>
      </c>
      <c r="AL476" s="147">
        <f>IF(AND($I476="Si",U476=1),1,IF(AND($I476="Fisico",U476=1),1,IF(AND(U476=1,$I476="Electronico"),2,IF(U476=1,VLOOKUP($C476&amp;"|"&amp;$B476&amp;"|"&amp;$D476,Empresas!$C$6:$CC$92,$G476+6+1,0),0))))</f>
        <v>0</v>
      </c>
      <c r="AM476" s="149">
        <f t="shared" si="76"/>
        <v>0</v>
      </c>
      <c r="AN476" s="149">
        <f t="shared" si="77"/>
        <v>8</v>
      </c>
      <c r="AO476" s="152">
        <f t="shared" si="78"/>
        <v>0</v>
      </c>
    </row>
    <row r="477" spans="1:41" x14ac:dyDescent="0.25">
      <c r="A477" s="140" t="str">
        <f>VLOOKUP(D477,Empresas!$D$7:$F$91,3,0)</f>
        <v>Omar</v>
      </c>
      <c r="B477" s="141" t="str">
        <f>VLOOKUP(D477,Empresas!$D$7:$G$91,4,0)</f>
        <v>Kheilly</v>
      </c>
      <c r="C477" s="141" t="s">
        <v>544</v>
      </c>
      <c r="D477" s="141" t="s">
        <v>10</v>
      </c>
      <c r="E477" s="141" t="str">
        <f>VLOOKUP(D477,Empresas!$D$7:$E$92,2,0)</f>
        <v>INVERSIONES CAMPO VERDE S.A.C.</v>
      </c>
      <c r="F477" s="141" t="s">
        <v>177</v>
      </c>
      <c r="G477" s="142">
        <f t="shared" si="80"/>
        <v>55</v>
      </c>
      <c r="H477" s="142" t="str">
        <f>VLOOKUP(D477,Empresas!$D$6:$L$92,7,0)</f>
        <v>Trimestral</v>
      </c>
      <c r="I477" s="141" t="str">
        <f>VLOOKUP(VLOOKUP(D477&amp;"|"&amp;B477,Empresas!$I$7:$CB$92,G477,0),Tablas!$A$8:$B$10,2,0)</f>
        <v>Fisico</v>
      </c>
      <c r="J477" s="78">
        <v>2</v>
      </c>
      <c r="K477" s="78">
        <v>2</v>
      </c>
      <c r="L477" s="78">
        <v>2</v>
      </c>
      <c r="M477" s="78">
        <v>2</v>
      </c>
      <c r="N477" s="78">
        <v>2</v>
      </c>
      <c r="O477" s="78">
        <v>2</v>
      </c>
      <c r="P477" s="78">
        <v>2</v>
      </c>
      <c r="Q477" s="78">
        <v>2</v>
      </c>
      <c r="R477" s="78"/>
      <c r="S477" s="78"/>
      <c r="T477" s="78"/>
      <c r="U477" s="78"/>
      <c r="V477" s="78" t="str">
        <f>VLOOKUP(D477,Empresas!$D$7:$CF$91,81,0)</f>
        <v>B</v>
      </c>
      <c r="W477" s="78" t="str">
        <f>VLOOKUP(D477,Empresas!$D$7:$M$91,10,0)</f>
        <v>Mype</v>
      </c>
      <c r="X477" s="69" t="str">
        <f t="shared" si="74"/>
        <v>NO</v>
      </c>
      <c r="Y477" s="153" t="str">
        <f t="shared" si="75"/>
        <v>Si aplica</v>
      </c>
      <c r="Z477" s="147">
        <f>IF(Y477="No aplica",0,IF(I477="no",0,IF(I477="No aplica",0,IF(I477="Si",1,IF(I477="Fisico",1,IF(I477="Electronico",2,VLOOKUP(C477&amp;"|"&amp;B477&amp;"|"&amp;D477,Empresas!$C$6:$CC$92,G477+6+1,0)))))))</f>
        <v>1</v>
      </c>
      <c r="AA477" s="147">
        <f>IF(AND($I477="Si",J477=1),1,IF(AND($I477="Fisico",J477=1),1,IF(AND(J477=1,$I477="Electronico"),2,IF(J477=1,VLOOKUP($C477&amp;"|"&amp;$B477&amp;"|"&amp;$D477,Empresas!$C$6:$CC$92,$G477+6+1,0),0))))</f>
        <v>0</v>
      </c>
      <c r="AB477" s="147">
        <f>IF(AND($I477="Si",K477=1),1,IF(AND($I477="Fisico",K477=1),1,IF(AND(K477=1,$I477="Electronico"),2,IF(K477=1,VLOOKUP($C477&amp;"|"&amp;$B477&amp;"|"&amp;$D477,Empresas!$C$6:$CC$92,$G477+6+1,0),0))))</f>
        <v>0</v>
      </c>
      <c r="AC477" s="147">
        <f>IF(AND($I477="Si",L477=1),1,IF(AND($I477="Fisico",L477=1),1,IF(AND(L477=1,$I477="Electronico"),2,IF(L477=1,VLOOKUP($C477&amp;"|"&amp;$B477&amp;"|"&amp;$D477,Empresas!$C$6:$CC$92,$G477+6+1,0),0))))</f>
        <v>0</v>
      </c>
      <c r="AD477" s="147">
        <f>IF(AND($I477="Si",M477=1),1,IF(AND($I477="Fisico",M477=1),1,IF(AND(M477=1,$I477="Electronico"),2,IF(M477=1,VLOOKUP($C477&amp;"|"&amp;$B477&amp;"|"&amp;$D477,Empresas!$C$6:$CC$92,$G477+6+1,0),0))))</f>
        <v>0</v>
      </c>
      <c r="AE477" s="147">
        <f>IF(AND($I477="Si",N477=1),1,IF(AND($I477="Fisico",N477=1),1,IF(AND(N477=1,$I477="Electronico"),2,IF(N477=1,VLOOKUP($C477&amp;"|"&amp;$B477&amp;"|"&amp;$D477,Empresas!$C$6:$CC$92,$G477+6+1,0),0))))</f>
        <v>0</v>
      </c>
      <c r="AF477" s="147">
        <f>IF(AND($I477="Si",O477=1),1,IF(AND($I477="Fisico",O477=1),1,IF(AND(O477=1,$I477="Electronico"),2,IF(O477=1,VLOOKUP($C477&amp;"|"&amp;$B477&amp;"|"&amp;$D477,Empresas!$C$6:$CC$92,$G477+6+1,0),0))))</f>
        <v>0</v>
      </c>
      <c r="AG477" s="147">
        <f>IF(AND($I477="Si",P477=1),1,IF(AND($I477="Fisico",P477=1),1,IF(AND(P477=1,$I477="Electronico"),2,IF(P477=1,VLOOKUP($C477&amp;"|"&amp;$B477&amp;"|"&amp;$D477,Empresas!$C$6:$CC$92,$G477+6+1,0),0))))</f>
        <v>0</v>
      </c>
      <c r="AH477" s="147">
        <f>IF(AND($I477="Si",Q477=1),1,IF(AND($I477="Fisico",Q477=1),1,IF(AND(Q477=1,$I477="Electronico"),2,IF(Q477=1,VLOOKUP($C477&amp;"|"&amp;$B477&amp;"|"&amp;$D477,Empresas!$C$6:$CC$92,$G477+6+1,0),0))))</f>
        <v>0</v>
      </c>
      <c r="AI477" s="147">
        <f>IF(AND($I477="Si",R477=1),1,IF(AND($I477="Fisico",R477=1),1,IF(AND(R477=1,$I477="Electronico"),2,IF(R477=1,VLOOKUP($C477&amp;"|"&amp;$B477&amp;"|"&amp;$D477,Empresas!$C$6:$CC$92,$G477+6+1,0),0))))</f>
        <v>0</v>
      </c>
      <c r="AJ477" s="147">
        <f>IF(AND($I477="Si",S477=1),1,IF(AND($I477="Fisico",S477=1),1,IF(AND(S477=1,$I477="Electronico"),2,IF(S477=1,VLOOKUP($C477&amp;"|"&amp;$B477&amp;"|"&amp;$D477,Empresas!$C$6:$CC$92,$G477+6+1,0),0))))</f>
        <v>0</v>
      </c>
      <c r="AK477" s="147">
        <f>IF(AND($I477="Si",T477=1),1,IF(AND($I477="Fisico",T477=1),1,IF(AND(T477=1,$I477="Electronico"),2,IF(T477=1,VLOOKUP($C477&amp;"|"&amp;$B477&amp;"|"&amp;$D477,Empresas!$C$6:$CC$92,$G477+6+1,0),0))))</f>
        <v>0</v>
      </c>
      <c r="AL477" s="147">
        <f>IF(AND($I477="Si",U477=1),1,IF(AND($I477="Fisico",U477=1),1,IF(AND(U477=1,$I477="Electronico"),2,IF(U477=1,VLOOKUP($C477&amp;"|"&amp;$B477&amp;"|"&amp;$D477,Empresas!$C$6:$CC$92,$G477+6+1,0),0))))</f>
        <v>0</v>
      </c>
      <c r="AM477" s="149">
        <f t="shared" si="76"/>
        <v>0</v>
      </c>
      <c r="AN477" s="149">
        <f t="shared" si="77"/>
        <v>8</v>
      </c>
      <c r="AO477" s="152">
        <f t="shared" si="78"/>
        <v>0</v>
      </c>
    </row>
    <row r="478" spans="1:41" x14ac:dyDescent="0.25">
      <c r="A478" s="140" t="str">
        <f>VLOOKUP(D478,Empresas!$D$7:$F$91,3,0)</f>
        <v>Omar</v>
      </c>
      <c r="B478" s="141" t="str">
        <f>VLOOKUP(D478,Empresas!$D$7:$G$91,4,0)</f>
        <v>Kheilly</v>
      </c>
      <c r="C478" s="141" t="s">
        <v>544</v>
      </c>
      <c r="D478" s="141" t="s">
        <v>10</v>
      </c>
      <c r="E478" s="141" t="str">
        <f>VLOOKUP(D478,Empresas!$D$7:$E$92,2,0)</f>
        <v>INVERSIONES CAMPO VERDE S.A.C.</v>
      </c>
      <c r="F478" s="141" t="s">
        <v>178</v>
      </c>
      <c r="G478" s="142">
        <f t="shared" si="80"/>
        <v>56</v>
      </c>
      <c r="H478" s="142" t="str">
        <f>VLOOKUP(D478,Empresas!$D$6:$L$92,7,0)</f>
        <v>Trimestral</v>
      </c>
      <c r="I478" s="141" t="str">
        <f>VLOOKUP(VLOOKUP(D478&amp;"|"&amp;B478,Empresas!$I$7:$CB$92,G478,0),Tablas!$A$8:$B$10,2,0)</f>
        <v>No aplica</v>
      </c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 t="str">
        <f>VLOOKUP(D478,Empresas!$D$7:$CF$91,81,0)</f>
        <v>B</v>
      </c>
      <c r="W478" s="78" t="str">
        <f>VLOOKUP(D478,Empresas!$D$7:$M$91,10,0)</f>
        <v>Mype</v>
      </c>
      <c r="X478" s="69" t="str">
        <f t="shared" si="74"/>
        <v>SI</v>
      </c>
      <c r="Y478" s="153" t="str">
        <f t="shared" si="75"/>
        <v>No aplica</v>
      </c>
      <c r="Z478" s="147">
        <f>IF(Y478="No aplica",0,IF(I478="no",0,IF(I478="No aplica",0,IF(I478="Si",1,IF(I478="Fisico",1,IF(I478="Electronico",2,VLOOKUP(C478&amp;"|"&amp;B478&amp;"|"&amp;D478,Empresas!$C$6:$CC$92,G478+6+1,0)))))))</f>
        <v>0</v>
      </c>
      <c r="AA478" s="147">
        <f>IF(AND($I478="Si",J478=1),1,IF(AND($I478="Fisico",J478=1),1,IF(AND(J478=1,$I478="Electronico"),2,IF(J478=1,VLOOKUP($C478&amp;"|"&amp;$B478&amp;"|"&amp;$D478,Empresas!$C$6:$CC$92,$G478+6+1,0),0))))</f>
        <v>0</v>
      </c>
      <c r="AB478" s="147">
        <f>IF(AND($I478="Si",K478=1),1,IF(AND($I478="Fisico",K478=1),1,IF(AND(K478=1,$I478="Electronico"),2,IF(K478=1,VLOOKUP($C478&amp;"|"&amp;$B478&amp;"|"&amp;$D478,Empresas!$C$6:$CC$92,$G478+6+1,0),0))))</f>
        <v>0</v>
      </c>
      <c r="AC478" s="147">
        <f>IF(AND($I478="Si",L478=1),1,IF(AND($I478="Fisico",L478=1),1,IF(AND(L478=1,$I478="Electronico"),2,IF(L478=1,VLOOKUP($C478&amp;"|"&amp;$B478&amp;"|"&amp;$D478,Empresas!$C$6:$CC$92,$G478+6+1,0),0))))</f>
        <v>0</v>
      </c>
      <c r="AD478" s="147">
        <f>IF(AND($I478="Si",M478=1),1,IF(AND($I478="Fisico",M478=1),1,IF(AND(M478=1,$I478="Electronico"),2,IF(M478=1,VLOOKUP($C478&amp;"|"&amp;$B478&amp;"|"&amp;$D478,Empresas!$C$6:$CC$92,$G478+6+1,0),0))))</f>
        <v>0</v>
      </c>
      <c r="AE478" s="147">
        <f>IF(AND($I478="Si",N478=1),1,IF(AND($I478="Fisico",N478=1),1,IF(AND(N478=1,$I478="Electronico"),2,IF(N478=1,VLOOKUP($C478&amp;"|"&amp;$B478&amp;"|"&amp;$D478,Empresas!$C$6:$CC$92,$G478+6+1,0),0))))</f>
        <v>0</v>
      </c>
      <c r="AF478" s="147">
        <f>IF(AND($I478="Si",O478=1),1,IF(AND($I478="Fisico",O478=1),1,IF(AND(O478=1,$I478="Electronico"),2,IF(O478=1,VLOOKUP($C478&amp;"|"&amp;$B478&amp;"|"&amp;$D478,Empresas!$C$6:$CC$92,$G478+6+1,0),0))))</f>
        <v>0</v>
      </c>
      <c r="AG478" s="147">
        <f>IF(AND($I478="Si",P478=1),1,IF(AND($I478="Fisico",P478=1),1,IF(AND(P478=1,$I478="Electronico"),2,IF(P478=1,VLOOKUP($C478&amp;"|"&amp;$B478&amp;"|"&amp;$D478,Empresas!$C$6:$CC$92,$G478+6+1,0),0))))</f>
        <v>0</v>
      </c>
      <c r="AH478" s="147">
        <f>IF(AND($I478="Si",Q478=1),1,IF(AND($I478="Fisico",Q478=1),1,IF(AND(Q478=1,$I478="Electronico"),2,IF(Q478=1,VLOOKUP($C478&amp;"|"&amp;$B478&amp;"|"&amp;$D478,Empresas!$C$6:$CC$92,$G478+6+1,0),0))))</f>
        <v>0</v>
      </c>
      <c r="AI478" s="147">
        <f>IF(AND($I478="Si",R478=1),1,IF(AND($I478="Fisico",R478=1),1,IF(AND(R478=1,$I478="Electronico"),2,IF(R478=1,VLOOKUP($C478&amp;"|"&amp;$B478&amp;"|"&amp;$D478,Empresas!$C$6:$CC$92,$G478+6+1,0),0))))</f>
        <v>0</v>
      </c>
      <c r="AJ478" s="147">
        <f>IF(AND($I478="Si",S478=1),1,IF(AND($I478="Fisico",S478=1),1,IF(AND(S478=1,$I478="Electronico"),2,IF(S478=1,VLOOKUP($C478&amp;"|"&amp;$B478&amp;"|"&amp;$D478,Empresas!$C$6:$CC$92,$G478+6+1,0),0))))</f>
        <v>0</v>
      </c>
      <c r="AK478" s="147">
        <f>IF(AND($I478="Si",T478=1),1,IF(AND($I478="Fisico",T478=1),1,IF(AND(T478=1,$I478="Electronico"),2,IF(T478=1,VLOOKUP($C478&amp;"|"&amp;$B478&amp;"|"&amp;$D478,Empresas!$C$6:$CC$92,$G478+6+1,0),0))))</f>
        <v>0</v>
      </c>
      <c r="AL478" s="147">
        <f>IF(AND($I478="Si",U478=1),1,IF(AND($I478="Fisico",U478=1),1,IF(AND(U478=1,$I478="Electronico"),2,IF(U478=1,VLOOKUP($C478&amp;"|"&amp;$B478&amp;"|"&amp;$D478,Empresas!$C$6:$CC$92,$G478+6+1,0),0))))</f>
        <v>0</v>
      </c>
      <c r="AM478" s="149">
        <f t="shared" si="76"/>
        <v>0</v>
      </c>
      <c r="AN478" s="149">
        <f t="shared" si="77"/>
        <v>0</v>
      </c>
      <c r="AO478" s="152">
        <f t="shared" si="78"/>
        <v>0</v>
      </c>
    </row>
    <row r="479" spans="1:41" x14ac:dyDescent="0.25">
      <c r="A479" s="140" t="str">
        <f>VLOOKUP(D479,Empresas!$D$7:$F$91,3,0)</f>
        <v>Omar</v>
      </c>
      <c r="B479" s="141" t="str">
        <f>VLOOKUP(D479,Empresas!$D$7:$G$91,4,0)</f>
        <v>Kheilly</v>
      </c>
      <c r="C479" s="141" t="s">
        <v>544</v>
      </c>
      <c r="D479" s="141" t="s">
        <v>10</v>
      </c>
      <c r="E479" s="141" t="str">
        <f>VLOOKUP(D479,Empresas!$D$7:$E$92,2,0)</f>
        <v>INVERSIONES CAMPO VERDE S.A.C.</v>
      </c>
      <c r="F479" s="141" t="s">
        <v>179</v>
      </c>
      <c r="G479" s="142">
        <f t="shared" si="80"/>
        <v>57</v>
      </c>
      <c r="H479" s="142" t="str">
        <f>VLOOKUP(D479,Empresas!$D$6:$L$92,7,0)</f>
        <v>Trimestral</v>
      </c>
      <c r="I479" s="141" t="str">
        <f>VLOOKUP(VLOOKUP(D479&amp;"|"&amp;B479,Empresas!$I$7:$CB$92,G479,0),Tablas!$A$8:$B$10,2,0)</f>
        <v>Fisico</v>
      </c>
      <c r="J479" s="78">
        <v>2</v>
      </c>
      <c r="K479" s="78">
        <v>2</v>
      </c>
      <c r="L479" s="78">
        <v>2</v>
      </c>
      <c r="M479" s="78">
        <v>2</v>
      </c>
      <c r="N479" s="78">
        <v>2</v>
      </c>
      <c r="O479" s="78">
        <v>2</v>
      </c>
      <c r="P479" s="78">
        <v>2</v>
      </c>
      <c r="Q479" s="78">
        <v>2</v>
      </c>
      <c r="R479" s="78"/>
      <c r="S479" s="78"/>
      <c r="T479" s="78"/>
      <c r="U479" s="78"/>
      <c r="V479" s="78" t="str">
        <f>VLOOKUP(D479,Empresas!$D$7:$CF$91,81,0)</f>
        <v>B</v>
      </c>
      <c r="W479" s="78" t="str">
        <f>VLOOKUP(D479,Empresas!$D$7:$M$91,10,0)</f>
        <v>Mype</v>
      </c>
      <c r="X479" s="69" t="str">
        <f t="shared" si="74"/>
        <v>NO</v>
      </c>
      <c r="Y479" s="153" t="str">
        <f t="shared" si="75"/>
        <v>Si aplica</v>
      </c>
      <c r="Z479" s="147">
        <f>IF(Y479="No aplica",0,IF(I479="no",0,IF(I479="No aplica",0,IF(I479="Si",1,IF(I479="Fisico",1,IF(I479="Electronico",2,VLOOKUP(C479&amp;"|"&amp;B479&amp;"|"&amp;D479,Empresas!$C$6:$CC$92,G479+6+1,0)))))))</f>
        <v>1</v>
      </c>
      <c r="AA479" s="147">
        <f>IF(AND($I479="Si",J479=1),1,IF(AND($I479="Fisico",J479=1),1,IF(AND(J479=1,$I479="Electronico"),2,IF(J479=1,VLOOKUP($C479&amp;"|"&amp;$B479&amp;"|"&amp;$D479,Empresas!$C$6:$CC$92,$G479+6+1,0),0))))</f>
        <v>0</v>
      </c>
      <c r="AB479" s="147">
        <f>IF(AND($I479="Si",K479=1),1,IF(AND($I479="Fisico",K479=1),1,IF(AND(K479=1,$I479="Electronico"),2,IF(K479=1,VLOOKUP($C479&amp;"|"&amp;$B479&amp;"|"&amp;$D479,Empresas!$C$6:$CC$92,$G479+6+1,0),0))))</f>
        <v>0</v>
      </c>
      <c r="AC479" s="147">
        <f>IF(AND($I479="Si",L479=1),1,IF(AND($I479="Fisico",L479=1),1,IF(AND(L479=1,$I479="Electronico"),2,IF(L479=1,VLOOKUP($C479&amp;"|"&amp;$B479&amp;"|"&amp;$D479,Empresas!$C$6:$CC$92,$G479+6+1,0),0))))</f>
        <v>0</v>
      </c>
      <c r="AD479" s="147">
        <f>IF(AND($I479="Si",M479=1),1,IF(AND($I479="Fisico",M479=1),1,IF(AND(M479=1,$I479="Electronico"),2,IF(M479=1,VLOOKUP($C479&amp;"|"&amp;$B479&amp;"|"&amp;$D479,Empresas!$C$6:$CC$92,$G479+6+1,0),0))))</f>
        <v>0</v>
      </c>
      <c r="AE479" s="147">
        <f>IF(AND($I479="Si",N479=1),1,IF(AND($I479="Fisico",N479=1),1,IF(AND(N479=1,$I479="Electronico"),2,IF(N479=1,VLOOKUP($C479&amp;"|"&amp;$B479&amp;"|"&amp;$D479,Empresas!$C$6:$CC$92,$G479+6+1,0),0))))</f>
        <v>0</v>
      </c>
      <c r="AF479" s="147">
        <f>IF(AND($I479="Si",O479=1),1,IF(AND($I479="Fisico",O479=1),1,IF(AND(O479=1,$I479="Electronico"),2,IF(O479=1,VLOOKUP($C479&amp;"|"&amp;$B479&amp;"|"&amp;$D479,Empresas!$C$6:$CC$92,$G479+6+1,0),0))))</f>
        <v>0</v>
      </c>
      <c r="AG479" s="147">
        <f>IF(AND($I479="Si",P479=1),1,IF(AND($I479="Fisico",P479=1),1,IF(AND(P479=1,$I479="Electronico"),2,IF(P479=1,VLOOKUP($C479&amp;"|"&amp;$B479&amp;"|"&amp;$D479,Empresas!$C$6:$CC$92,$G479+6+1,0),0))))</f>
        <v>0</v>
      </c>
      <c r="AH479" s="147">
        <f>IF(AND($I479="Si",Q479=1),1,IF(AND($I479="Fisico",Q479=1),1,IF(AND(Q479=1,$I479="Electronico"),2,IF(Q479=1,VLOOKUP($C479&amp;"|"&amp;$B479&amp;"|"&amp;$D479,Empresas!$C$6:$CC$92,$G479+6+1,0),0))))</f>
        <v>0</v>
      </c>
      <c r="AI479" s="147">
        <f>IF(AND($I479="Si",R479=1),1,IF(AND($I479="Fisico",R479=1),1,IF(AND(R479=1,$I479="Electronico"),2,IF(R479=1,VLOOKUP($C479&amp;"|"&amp;$B479&amp;"|"&amp;$D479,Empresas!$C$6:$CC$92,$G479+6+1,0),0))))</f>
        <v>0</v>
      </c>
      <c r="AJ479" s="147">
        <f>IF(AND($I479="Si",S479=1),1,IF(AND($I479="Fisico",S479=1),1,IF(AND(S479=1,$I479="Electronico"),2,IF(S479=1,VLOOKUP($C479&amp;"|"&amp;$B479&amp;"|"&amp;$D479,Empresas!$C$6:$CC$92,$G479+6+1,0),0))))</f>
        <v>0</v>
      </c>
      <c r="AK479" s="147">
        <f>IF(AND($I479="Si",T479=1),1,IF(AND($I479="Fisico",T479=1),1,IF(AND(T479=1,$I479="Electronico"),2,IF(T479=1,VLOOKUP($C479&amp;"|"&amp;$B479&amp;"|"&amp;$D479,Empresas!$C$6:$CC$92,$G479+6+1,0),0))))</f>
        <v>0</v>
      </c>
      <c r="AL479" s="147">
        <f>IF(AND($I479="Si",U479=1),1,IF(AND($I479="Fisico",U479=1),1,IF(AND(U479=1,$I479="Electronico"),2,IF(U479=1,VLOOKUP($C479&amp;"|"&amp;$B479&amp;"|"&amp;$D479,Empresas!$C$6:$CC$92,$G479+6+1,0),0))))</f>
        <v>0</v>
      </c>
      <c r="AM479" s="149">
        <f t="shared" si="76"/>
        <v>0</v>
      </c>
      <c r="AN479" s="149">
        <f t="shared" si="77"/>
        <v>8</v>
      </c>
      <c r="AO479" s="152">
        <f t="shared" si="78"/>
        <v>0</v>
      </c>
    </row>
    <row r="480" spans="1:41" x14ac:dyDescent="0.25">
      <c r="A480" s="140" t="str">
        <f>VLOOKUP(D480,Empresas!$D$7:$F$91,3,0)</f>
        <v>Omar</v>
      </c>
      <c r="B480" s="141" t="str">
        <f>VLOOKUP(D480,Empresas!$D$7:$G$91,4,0)</f>
        <v>Kheilly</v>
      </c>
      <c r="C480" s="141" t="s">
        <v>544</v>
      </c>
      <c r="D480" s="141" t="s">
        <v>10</v>
      </c>
      <c r="E480" s="141" t="str">
        <f>VLOOKUP(D480,Empresas!$D$7:$E$92,2,0)</f>
        <v>INVERSIONES CAMPO VERDE S.A.C.</v>
      </c>
      <c r="F480" s="141" t="s">
        <v>180</v>
      </c>
      <c r="G480" s="142">
        <f t="shared" si="80"/>
        <v>58</v>
      </c>
      <c r="H480" s="142" t="str">
        <f>VLOOKUP(D480,Empresas!$D$6:$L$92,7,0)</f>
        <v>Trimestral</v>
      </c>
      <c r="I480" s="141" t="str">
        <f>VLOOKUP(VLOOKUP(D480&amp;"|"&amp;B480,Empresas!$I$7:$CB$92,G480,0),Tablas!$A$8:$B$10,2,0)</f>
        <v>No aplica</v>
      </c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 t="str">
        <f>VLOOKUP(D480,Empresas!$D$7:$CF$91,81,0)</f>
        <v>B</v>
      </c>
      <c r="W480" s="78" t="str">
        <f>VLOOKUP(D480,Empresas!$D$7:$M$91,10,0)</f>
        <v>Mype</v>
      </c>
      <c r="X480" s="69" t="str">
        <f t="shared" si="74"/>
        <v>NO</v>
      </c>
      <c r="Y480" s="153" t="str">
        <f t="shared" si="75"/>
        <v>No aplica</v>
      </c>
      <c r="Z480" s="147">
        <f>IF(Y480="No aplica",0,IF(I480="no",0,IF(I480="No aplica",0,IF(I480="Si",1,IF(I480="Fisico",1,IF(I480="Electronico",2,VLOOKUP(C480&amp;"|"&amp;B480&amp;"|"&amp;D480,Empresas!$C$6:$CC$92,G480+6+1,0)))))))</f>
        <v>0</v>
      </c>
      <c r="AA480" s="147">
        <f>IF(AND($I480="Si",J480=1),1,IF(AND($I480="Fisico",J480=1),1,IF(AND(J480=1,$I480="Electronico"),2,IF(J480=1,VLOOKUP($C480&amp;"|"&amp;$B480&amp;"|"&amp;$D480,Empresas!$C$6:$CC$92,$G480+6+1,0),0))))</f>
        <v>0</v>
      </c>
      <c r="AB480" s="147">
        <f>IF(AND($I480="Si",K480=1),1,IF(AND($I480="Fisico",K480=1),1,IF(AND(K480=1,$I480="Electronico"),2,IF(K480=1,VLOOKUP($C480&amp;"|"&amp;$B480&amp;"|"&amp;$D480,Empresas!$C$6:$CC$92,$G480+6+1,0),0))))</f>
        <v>0</v>
      </c>
      <c r="AC480" s="147">
        <f>IF(AND($I480="Si",L480=1),1,IF(AND($I480="Fisico",L480=1),1,IF(AND(L480=1,$I480="Electronico"),2,IF(L480=1,VLOOKUP($C480&amp;"|"&amp;$B480&amp;"|"&amp;$D480,Empresas!$C$6:$CC$92,$G480+6+1,0),0))))</f>
        <v>0</v>
      </c>
      <c r="AD480" s="147">
        <f>IF(AND($I480="Si",M480=1),1,IF(AND($I480="Fisico",M480=1),1,IF(AND(M480=1,$I480="Electronico"),2,IF(M480=1,VLOOKUP($C480&amp;"|"&amp;$B480&amp;"|"&amp;$D480,Empresas!$C$6:$CC$92,$G480+6+1,0),0))))</f>
        <v>0</v>
      </c>
      <c r="AE480" s="147">
        <f>IF(AND($I480="Si",N480=1),1,IF(AND($I480="Fisico",N480=1),1,IF(AND(N480=1,$I480="Electronico"),2,IF(N480=1,VLOOKUP($C480&amp;"|"&amp;$B480&amp;"|"&amp;$D480,Empresas!$C$6:$CC$92,$G480+6+1,0),0))))</f>
        <v>0</v>
      </c>
      <c r="AF480" s="147">
        <f>IF(AND($I480="Si",O480=1),1,IF(AND($I480="Fisico",O480=1),1,IF(AND(O480=1,$I480="Electronico"),2,IF(O480=1,VLOOKUP($C480&amp;"|"&amp;$B480&amp;"|"&amp;$D480,Empresas!$C$6:$CC$92,$G480+6+1,0),0))))</f>
        <v>0</v>
      </c>
      <c r="AG480" s="147">
        <f>IF(AND($I480="Si",P480=1),1,IF(AND($I480="Fisico",P480=1),1,IF(AND(P480=1,$I480="Electronico"),2,IF(P480=1,VLOOKUP($C480&amp;"|"&amp;$B480&amp;"|"&amp;$D480,Empresas!$C$6:$CC$92,$G480+6+1,0),0))))</f>
        <v>0</v>
      </c>
      <c r="AH480" s="147">
        <f>IF(AND($I480="Si",Q480=1),1,IF(AND($I480="Fisico",Q480=1),1,IF(AND(Q480=1,$I480="Electronico"),2,IF(Q480=1,VLOOKUP($C480&amp;"|"&amp;$B480&amp;"|"&amp;$D480,Empresas!$C$6:$CC$92,$G480+6+1,0),0))))</f>
        <v>0</v>
      </c>
      <c r="AI480" s="147">
        <f>IF(AND($I480="Si",R480=1),1,IF(AND($I480="Fisico",R480=1),1,IF(AND(R480=1,$I480="Electronico"),2,IF(R480=1,VLOOKUP($C480&amp;"|"&amp;$B480&amp;"|"&amp;$D480,Empresas!$C$6:$CC$92,$G480+6+1,0),0))))</f>
        <v>0</v>
      </c>
      <c r="AJ480" s="147">
        <f>IF(AND($I480="Si",S480=1),1,IF(AND($I480="Fisico",S480=1),1,IF(AND(S480=1,$I480="Electronico"),2,IF(S480=1,VLOOKUP($C480&amp;"|"&amp;$B480&amp;"|"&amp;$D480,Empresas!$C$6:$CC$92,$G480+6+1,0),0))))</f>
        <v>0</v>
      </c>
      <c r="AK480" s="147">
        <f>IF(AND($I480="Si",T480=1),1,IF(AND($I480="Fisico",T480=1),1,IF(AND(T480=1,$I480="Electronico"),2,IF(T480=1,VLOOKUP($C480&amp;"|"&amp;$B480&amp;"|"&amp;$D480,Empresas!$C$6:$CC$92,$G480+6+1,0),0))))</f>
        <v>0</v>
      </c>
      <c r="AL480" s="147">
        <f>IF(AND($I480="Si",U480=1),1,IF(AND($I480="Fisico",U480=1),1,IF(AND(U480=1,$I480="Electronico"),2,IF(U480=1,VLOOKUP($C480&amp;"|"&amp;$B480&amp;"|"&amp;$D480,Empresas!$C$6:$CC$92,$G480+6+1,0),0))))</f>
        <v>0</v>
      </c>
      <c r="AM480" s="149">
        <f t="shared" si="76"/>
        <v>0</v>
      </c>
      <c r="AN480" s="149">
        <f t="shared" si="77"/>
        <v>0</v>
      </c>
      <c r="AO480" s="152">
        <f t="shared" si="78"/>
        <v>0</v>
      </c>
    </row>
    <row r="481" spans="1:41" x14ac:dyDescent="0.25">
      <c r="A481" s="140" t="str">
        <f>VLOOKUP(D481,Empresas!$D$7:$F$91,3,0)</f>
        <v>Omar</v>
      </c>
      <c r="B481" s="141" t="str">
        <f>VLOOKUP(D481,Empresas!$D$7:$G$91,4,0)</f>
        <v>Kheilly</v>
      </c>
      <c r="C481" s="141" t="s">
        <v>544</v>
      </c>
      <c r="D481" s="141" t="s">
        <v>10</v>
      </c>
      <c r="E481" s="141" t="str">
        <f>VLOOKUP(D481,Empresas!$D$7:$E$92,2,0)</f>
        <v>INVERSIONES CAMPO VERDE S.A.C.</v>
      </c>
      <c r="F481" s="141" t="s">
        <v>181</v>
      </c>
      <c r="G481" s="142">
        <f t="shared" si="80"/>
        <v>59</v>
      </c>
      <c r="H481" s="142" t="str">
        <f>VLOOKUP(D481,Empresas!$D$6:$L$92,7,0)</f>
        <v>Trimestral</v>
      </c>
      <c r="I481" s="141" t="str">
        <f>VLOOKUP(VLOOKUP(D481&amp;"|"&amp;B481,Empresas!$I$7:$CB$92,G481,0),Tablas!$A$8:$B$10,2,0)</f>
        <v>Fisico</v>
      </c>
      <c r="J481" s="78">
        <v>2</v>
      </c>
      <c r="K481" s="78">
        <v>2</v>
      </c>
      <c r="L481" s="78">
        <v>2</v>
      </c>
      <c r="M481" s="78">
        <v>2</v>
      </c>
      <c r="N481" s="78">
        <v>2</v>
      </c>
      <c r="O481" s="78">
        <v>2</v>
      </c>
      <c r="P481" s="78">
        <v>2</v>
      </c>
      <c r="Q481" s="78">
        <v>2</v>
      </c>
      <c r="R481" s="78"/>
      <c r="S481" s="78"/>
      <c r="T481" s="78"/>
      <c r="U481" s="78"/>
      <c r="V481" s="78" t="str">
        <f>VLOOKUP(D481,Empresas!$D$7:$CF$91,81,0)</f>
        <v>B</v>
      </c>
      <c r="W481" s="78" t="str">
        <f>VLOOKUP(D481,Empresas!$D$7:$M$91,10,0)</f>
        <v>Mype</v>
      </c>
      <c r="X481" s="69" t="str">
        <f t="shared" si="74"/>
        <v>NO</v>
      </c>
      <c r="Y481" s="153" t="str">
        <f t="shared" si="75"/>
        <v>Si aplica</v>
      </c>
      <c r="Z481" s="147">
        <f>IF(Y481="No aplica",0,IF(I481="no",0,IF(I481="No aplica",0,IF(I481="Si",1,IF(I481="Fisico",1,IF(I481="Electronico",2,VLOOKUP(C481&amp;"|"&amp;B481&amp;"|"&amp;D481,Empresas!$C$6:$CC$92,G481+6+1,0)))))))</f>
        <v>1</v>
      </c>
      <c r="AA481" s="147">
        <f>IF(AND($I481="Si",J481=1),1,IF(AND($I481="Fisico",J481=1),1,IF(AND(J481=1,$I481="Electronico"),2,IF(J481=1,VLOOKUP($C481&amp;"|"&amp;$B481&amp;"|"&amp;$D481,Empresas!$C$6:$CC$92,$G481+6+1,0),0))))</f>
        <v>0</v>
      </c>
      <c r="AB481" s="147">
        <f>IF(AND($I481="Si",K481=1),1,IF(AND($I481="Fisico",K481=1),1,IF(AND(K481=1,$I481="Electronico"),2,IF(K481=1,VLOOKUP($C481&amp;"|"&amp;$B481&amp;"|"&amp;$D481,Empresas!$C$6:$CC$92,$G481+6+1,0),0))))</f>
        <v>0</v>
      </c>
      <c r="AC481" s="147">
        <f>IF(AND($I481="Si",L481=1),1,IF(AND($I481="Fisico",L481=1),1,IF(AND(L481=1,$I481="Electronico"),2,IF(L481=1,VLOOKUP($C481&amp;"|"&amp;$B481&amp;"|"&amp;$D481,Empresas!$C$6:$CC$92,$G481+6+1,0),0))))</f>
        <v>0</v>
      </c>
      <c r="AD481" s="147">
        <f>IF(AND($I481="Si",M481=1),1,IF(AND($I481="Fisico",M481=1),1,IF(AND(M481=1,$I481="Electronico"),2,IF(M481=1,VLOOKUP($C481&amp;"|"&amp;$B481&amp;"|"&amp;$D481,Empresas!$C$6:$CC$92,$G481+6+1,0),0))))</f>
        <v>0</v>
      </c>
      <c r="AE481" s="147">
        <f>IF(AND($I481="Si",N481=1),1,IF(AND($I481="Fisico",N481=1),1,IF(AND(N481=1,$I481="Electronico"),2,IF(N481=1,VLOOKUP($C481&amp;"|"&amp;$B481&amp;"|"&amp;$D481,Empresas!$C$6:$CC$92,$G481+6+1,0),0))))</f>
        <v>0</v>
      </c>
      <c r="AF481" s="147">
        <f>IF(AND($I481="Si",O481=1),1,IF(AND($I481="Fisico",O481=1),1,IF(AND(O481=1,$I481="Electronico"),2,IF(O481=1,VLOOKUP($C481&amp;"|"&amp;$B481&amp;"|"&amp;$D481,Empresas!$C$6:$CC$92,$G481+6+1,0),0))))</f>
        <v>0</v>
      </c>
      <c r="AG481" s="147">
        <f>IF(AND($I481="Si",P481=1),1,IF(AND($I481="Fisico",P481=1),1,IF(AND(P481=1,$I481="Electronico"),2,IF(P481=1,VLOOKUP($C481&amp;"|"&amp;$B481&amp;"|"&amp;$D481,Empresas!$C$6:$CC$92,$G481+6+1,0),0))))</f>
        <v>0</v>
      </c>
      <c r="AH481" s="147">
        <f>IF(AND($I481="Si",Q481=1),1,IF(AND($I481="Fisico",Q481=1),1,IF(AND(Q481=1,$I481="Electronico"),2,IF(Q481=1,VLOOKUP($C481&amp;"|"&amp;$B481&amp;"|"&amp;$D481,Empresas!$C$6:$CC$92,$G481+6+1,0),0))))</f>
        <v>0</v>
      </c>
      <c r="AI481" s="147">
        <f>IF(AND($I481="Si",R481=1),1,IF(AND($I481="Fisico",R481=1),1,IF(AND(R481=1,$I481="Electronico"),2,IF(R481=1,VLOOKUP($C481&amp;"|"&amp;$B481&amp;"|"&amp;$D481,Empresas!$C$6:$CC$92,$G481+6+1,0),0))))</f>
        <v>0</v>
      </c>
      <c r="AJ481" s="147">
        <f>IF(AND($I481="Si",S481=1),1,IF(AND($I481="Fisico",S481=1),1,IF(AND(S481=1,$I481="Electronico"),2,IF(S481=1,VLOOKUP($C481&amp;"|"&amp;$B481&amp;"|"&amp;$D481,Empresas!$C$6:$CC$92,$G481+6+1,0),0))))</f>
        <v>0</v>
      </c>
      <c r="AK481" s="147">
        <f>IF(AND($I481="Si",T481=1),1,IF(AND($I481="Fisico",T481=1),1,IF(AND(T481=1,$I481="Electronico"),2,IF(T481=1,VLOOKUP($C481&amp;"|"&amp;$B481&amp;"|"&amp;$D481,Empresas!$C$6:$CC$92,$G481+6+1,0),0))))</f>
        <v>0</v>
      </c>
      <c r="AL481" s="147">
        <f>IF(AND($I481="Si",U481=1),1,IF(AND($I481="Fisico",U481=1),1,IF(AND(U481=1,$I481="Electronico"),2,IF(U481=1,VLOOKUP($C481&amp;"|"&amp;$B481&amp;"|"&amp;$D481,Empresas!$C$6:$CC$92,$G481+6+1,0),0))))</f>
        <v>0</v>
      </c>
      <c r="AM481" s="149">
        <f t="shared" si="76"/>
        <v>0</v>
      </c>
      <c r="AN481" s="149">
        <f t="shared" si="77"/>
        <v>8</v>
      </c>
      <c r="AO481" s="152">
        <f t="shared" si="78"/>
        <v>0</v>
      </c>
    </row>
    <row r="482" spans="1:41" x14ac:dyDescent="0.25">
      <c r="A482" s="140" t="str">
        <f>VLOOKUP(D482,Empresas!$D$7:$F$91,3,0)</f>
        <v>Omar</v>
      </c>
      <c r="B482" s="141" t="str">
        <f>VLOOKUP(D482,Empresas!$D$7:$G$91,4,0)</f>
        <v>Kheilly</v>
      </c>
      <c r="C482" s="141" t="s">
        <v>544</v>
      </c>
      <c r="D482" s="141" t="s">
        <v>10</v>
      </c>
      <c r="E482" s="141" t="str">
        <f>VLOOKUP(D482,Empresas!$D$7:$E$92,2,0)</f>
        <v>INVERSIONES CAMPO VERDE S.A.C.</v>
      </c>
      <c r="F482" s="141" t="s">
        <v>182</v>
      </c>
      <c r="G482" s="142">
        <f t="shared" si="80"/>
        <v>60</v>
      </c>
      <c r="H482" s="142" t="str">
        <f>VLOOKUP(D482,Empresas!$D$6:$L$92,7,0)</f>
        <v>Trimestral</v>
      </c>
      <c r="I482" s="141" t="str">
        <f>VLOOKUP(VLOOKUP(D482&amp;"|"&amp;B482,Empresas!$I$7:$CB$92,G482,0),Tablas!$A$8:$B$10,2,0)</f>
        <v>No aplica</v>
      </c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 t="str">
        <f>VLOOKUP(D482,Empresas!$D$7:$CF$91,81,0)</f>
        <v>B</v>
      </c>
      <c r="W482" s="78" t="str">
        <f>VLOOKUP(D482,Empresas!$D$7:$M$91,10,0)</f>
        <v>Mype</v>
      </c>
      <c r="X482" s="69" t="str">
        <f t="shared" si="74"/>
        <v>NO</v>
      </c>
      <c r="Y482" s="153" t="str">
        <f t="shared" si="75"/>
        <v>No aplica</v>
      </c>
      <c r="Z482" s="147">
        <f>IF(Y482="No aplica",0,IF(I482="no",0,IF(I482="No aplica",0,IF(I482="Si",1,IF(I482="Fisico",1,IF(I482="Electronico",2,VLOOKUP(C482&amp;"|"&amp;B482&amp;"|"&amp;D482,Empresas!$C$6:$CC$92,G482+6+1,0)))))))</f>
        <v>0</v>
      </c>
      <c r="AA482" s="147">
        <f>IF(AND($I482="Si",J482=1),1,IF(AND($I482="Fisico",J482=1),1,IF(AND(J482=1,$I482="Electronico"),2,IF(J482=1,VLOOKUP($C482&amp;"|"&amp;$B482&amp;"|"&amp;$D482,Empresas!$C$6:$CC$92,$G482+6+1,0),0))))</f>
        <v>0</v>
      </c>
      <c r="AB482" s="147">
        <f>IF(AND($I482="Si",K482=1),1,IF(AND($I482="Fisico",K482=1),1,IF(AND(K482=1,$I482="Electronico"),2,IF(K482=1,VLOOKUP($C482&amp;"|"&amp;$B482&amp;"|"&amp;$D482,Empresas!$C$6:$CC$92,$G482+6+1,0),0))))</f>
        <v>0</v>
      </c>
      <c r="AC482" s="147">
        <f>IF(AND($I482="Si",L482=1),1,IF(AND($I482="Fisico",L482=1),1,IF(AND(L482=1,$I482="Electronico"),2,IF(L482=1,VLOOKUP($C482&amp;"|"&amp;$B482&amp;"|"&amp;$D482,Empresas!$C$6:$CC$92,$G482+6+1,0),0))))</f>
        <v>0</v>
      </c>
      <c r="AD482" s="147">
        <f>IF(AND($I482="Si",M482=1),1,IF(AND($I482="Fisico",M482=1),1,IF(AND(M482=1,$I482="Electronico"),2,IF(M482=1,VLOOKUP($C482&amp;"|"&amp;$B482&amp;"|"&amp;$D482,Empresas!$C$6:$CC$92,$G482+6+1,0),0))))</f>
        <v>0</v>
      </c>
      <c r="AE482" s="147">
        <f>IF(AND($I482="Si",N482=1),1,IF(AND($I482="Fisico",N482=1),1,IF(AND(N482=1,$I482="Electronico"),2,IF(N482=1,VLOOKUP($C482&amp;"|"&amp;$B482&amp;"|"&amp;$D482,Empresas!$C$6:$CC$92,$G482+6+1,0),0))))</f>
        <v>0</v>
      </c>
      <c r="AF482" s="147">
        <f>IF(AND($I482="Si",O482=1),1,IF(AND($I482="Fisico",O482=1),1,IF(AND(O482=1,$I482="Electronico"),2,IF(O482=1,VLOOKUP($C482&amp;"|"&amp;$B482&amp;"|"&amp;$D482,Empresas!$C$6:$CC$92,$G482+6+1,0),0))))</f>
        <v>0</v>
      </c>
      <c r="AG482" s="147">
        <f>IF(AND($I482="Si",P482=1),1,IF(AND($I482="Fisico",P482=1),1,IF(AND(P482=1,$I482="Electronico"),2,IF(P482=1,VLOOKUP($C482&amp;"|"&amp;$B482&amp;"|"&amp;$D482,Empresas!$C$6:$CC$92,$G482+6+1,0),0))))</f>
        <v>0</v>
      </c>
      <c r="AH482" s="147">
        <f>IF(AND($I482="Si",Q482=1),1,IF(AND($I482="Fisico",Q482=1),1,IF(AND(Q482=1,$I482="Electronico"),2,IF(Q482=1,VLOOKUP($C482&amp;"|"&amp;$B482&amp;"|"&amp;$D482,Empresas!$C$6:$CC$92,$G482+6+1,0),0))))</f>
        <v>0</v>
      </c>
      <c r="AI482" s="147">
        <f>IF(AND($I482="Si",R482=1),1,IF(AND($I482="Fisico",R482=1),1,IF(AND(R482=1,$I482="Electronico"),2,IF(R482=1,VLOOKUP($C482&amp;"|"&amp;$B482&amp;"|"&amp;$D482,Empresas!$C$6:$CC$92,$G482+6+1,0),0))))</f>
        <v>0</v>
      </c>
      <c r="AJ482" s="147">
        <f>IF(AND($I482="Si",S482=1),1,IF(AND($I482="Fisico",S482=1),1,IF(AND(S482=1,$I482="Electronico"),2,IF(S482=1,VLOOKUP($C482&amp;"|"&amp;$B482&amp;"|"&amp;$D482,Empresas!$C$6:$CC$92,$G482+6+1,0),0))))</f>
        <v>0</v>
      </c>
      <c r="AK482" s="147">
        <f>IF(AND($I482="Si",T482=1),1,IF(AND($I482="Fisico",T482=1),1,IF(AND(T482=1,$I482="Electronico"),2,IF(T482=1,VLOOKUP($C482&amp;"|"&amp;$B482&amp;"|"&amp;$D482,Empresas!$C$6:$CC$92,$G482+6+1,0),0))))</f>
        <v>0</v>
      </c>
      <c r="AL482" s="147">
        <f>IF(AND($I482="Si",U482=1),1,IF(AND($I482="Fisico",U482=1),1,IF(AND(U482=1,$I482="Electronico"),2,IF(U482=1,VLOOKUP($C482&amp;"|"&amp;$B482&amp;"|"&amp;$D482,Empresas!$C$6:$CC$92,$G482+6+1,0),0))))</f>
        <v>0</v>
      </c>
      <c r="AM482" s="149">
        <f t="shared" si="76"/>
        <v>0</v>
      </c>
      <c r="AN482" s="149">
        <f t="shared" si="77"/>
        <v>0</v>
      </c>
      <c r="AO482" s="152">
        <f t="shared" si="78"/>
        <v>0</v>
      </c>
    </row>
    <row r="483" spans="1:41" x14ac:dyDescent="0.25">
      <c r="A483" s="143" t="str">
        <f>VLOOKUP(D483,Empresas!$D$7:$F$91,3,0)</f>
        <v>Omar</v>
      </c>
      <c r="B483" s="144" t="str">
        <f>VLOOKUP(D483,Empresas!$D$7:$G$91,4,0)</f>
        <v>Kheilly</v>
      </c>
      <c r="C483" s="144" t="s">
        <v>544</v>
      </c>
      <c r="D483" s="144" t="s">
        <v>10</v>
      </c>
      <c r="E483" s="144" t="str">
        <f>VLOOKUP(D483,Empresas!$D$7:$E$92,2,0)</f>
        <v>INVERSIONES CAMPO VERDE S.A.C.</v>
      </c>
      <c r="F483" s="144" t="s">
        <v>183</v>
      </c>
      <c r="G483" s="145">
        <f>+Empresas!$BR$2</f>
        <v>62</v>
      </c>
      <c r="H483" s="145" t="str">
        <f>VLOOKUP(D483,Empresas!$D$6:$L$92,7,0)</f>
        <v>Trimestral</v>
      </c>
      <c r="I483" s="144" t="str">
        <f>VLOOKUP(VLOOKUP(D483&amp;"|"&amp;B483,Empresas!$I$7:$CB$92,G483,0),Tablas!$A$13:$B$14,2,0)</f>
        <v>Si</v>
      </c>
      <c r="J483" s="78">
        <v>1</v>
      </c>
      <c r="K483" s="78">
        <v>1</v>
      </c>
      <c r="L483" s="78">
        <v>1</v>
      </c>
      <c r="M483" s="78">
        <v>1</v>
      </c>
      <c r="N483" s="78">
        <v>1</v>
      </c>
      <c r="O483" s="78">
        <v>1</v>
      </c>
      <c r="P483" s="78">
        <v>1</v>
      </c>
      <c r="Q483" s="78">
        <v>2</v>
      </c>
      <c r="R483" s="78"/>
      <c r="S483" s="78"/>
      <c r="T483" s="78"/>
      <c r="U483" s="78"/>
      <c r="V483" s="78" t="str">
        <f>VLOOKUP(D483,Empresas!$D$7:$CF$91,81,0)</f>
        <v>B</v>
      </c>
      <c r="W483" s="78" t="str">
        <f>VLOOKUP(D483,Empresas!$D$7:$M$91,10,0)</f>
        <v>Mype</v>
      </c>
      <c r="X483" s="69" t="str">
        <f t="shared" si="74"/>
        <v>SI</v>
      </c>
      <c r="Y483" s="153" t="str">
        <f t="shared" si="75"/>
        <v>Si aplica</v>
      </c>
      <c r="Z483" s="147">
        <f>IF(Y483="No aplica",0,IF(I483="no",0,IF(I483="No aplica",0,IF(I483="Si",1,IF(I483="Fisico",1,IF(I483="Electronico",2,VLOOKUP(C483&amp;"|"&amp;B483&amp;"|"&amp;D483,Empresas!$C$6:$CC$92,G483+6+1,0)))))))</f>
        <v>1</v>
      </c>
      <c r="AA483" s="147">
        <f>IF(AND($I483="Si",J483=1),1,IF(AND($I483="Fisico",J483=1),1,IF(AND(J483=1,$I483="Electronico"),2,IF(J483=1,VLOOKUP($C483&amp;"|"&amp;$B483&amp;"|"&amp;$D483,Empresas!$C$6:$CC$92,$G483+6+1,0),0))))</f>
        <v>1</v>
      </c>
      <c r="AB483" s="147">
        <f>IF(AND($I483="Si",K483=1),1,IF(AND($I483="Fisico",K483=1),1,IF(AND(K483=1,$I483="Electronico"),2,IF(K483=1,VLOOKUP($C483&amp;"|"&amp;$B483&amp;"|"&amp;$D483,Empresas!$C$6:$CC$92,$G483+6+1,0),0))))</f>
        <v>1</v>
      </c>
      <c r="AC483" s="147">
        <f>IF(AND($I483="Si",L483=1),1,IF(AND($I483="Fisico",L483=1),1,IF(AND(L483=1,$I483="Electronico"),2,IF(L483=1,VLOOKUP($C483&amp;"|"&amp;$B483&amp;"|"&amp;$D483,Empresas!$C$6:$CC$92,$G483+6+1,0),0))))</f>
        <v>1</v>
      </c>
      <c r="AD483" s="147">
        <f>IF(AND($I483="Si",M483=1),1,IF(AND($I483="Fisico",M483=1),1,IF(AND(M483=1,$I483="Electronico"),2,IF(M483=1,VLOOKUP($C483&amp;"|"&amp;$B483&amp;"|"&amp;$D483,Empresas!$C$6:$CC$92,$G483+6+1,0),0))))</f>
        <v>1</v>
      </c>
      <c r="AE483" s="147">
        <f>IF(AND($I483="Si",N483=1),1,IF(AND($I483="Fisico",N483=1),1,IF(AND(N483=1,$I483="Electronico"),2,IF(N483=1,VLOOKUP($C483&amp;"|"&amp;$B483&amp;"|"&amp;$D483,Empresas!$C$6:$CC$92,$G483+6+1,0),0))))</f>
        <v>1</v>
      </c>
      <c r="AF483" s="147">
        <f>IF(AND($I483="Si",O483=1),1,IF(AND($I483="Fisico",O483=1),1,IF(AND(O483=1,$I483="Electronico"),2,IF(O483=1,VLOOKUP($C483&amp;"|"&amp;$B483&amp;"|"&amp;$D483,Empresas!$C$6:$CC$92,$G483+6+1,0),0))))</f>
        <v>1</v>
      </c>
      <c r="AG483" s="147">
        <f>IF(AND($I483="Si",P483=1),1,IF(AND($I483="Fisico",P483=1),1,IF(AND(P483=1,$I483="Electronico"),2,IF(P483=1,VLOOKUP($C483&amp;"|"&amp;$B483&amp;"|"&amp;$D483,Empresas!$C$6:$CC$92,$G483+6+1,0),0))))</f>
        <v>1</v>
      </c>
      <c r="AH483" s="147">
        <f>IF(AND($I483="Si",Q483=1),1,IF(AND($I483="Fisico",Q483=1),1,IF(AND(Q483=1,$I483="Electronico"),2,IF(Q483=1,VLOOKUP($C483&amp;"|"&amp;$B483&amp;"|"&amp;$D483,Empresas!$C$6:$CC$92,$G483+6+1,0),0))))</f>
        <v>0</v>
      </c>
      <c r="AI483" s="147">
        <f>IF(AND($I483="Si",R483=1),1,IF(AND($I483="Fisico",R483=1),1,IF(AND(R483=1,$I483="Electronico"),2,IF(R483=1,VLOOKUP($C483&amp;"|"&amp;$B483&amp;"|"&amp;$D483,Empresas!$C$6:$CC$92,$G483+6+1,0),0))))</f>
        <v>0</v>
      </c>
      <c r="AJ483" s="147">
        <f>IF(AND($I483="Si",S483=1),1,IF(AND($I483="Fisico",S483=1),1,IF(AND(S483=1,$I483="Electronico"),2,IF(S483=1,VLOOKUP($C483&amp;"|"&amp;$B483&amp;"|"&amp;$D483,Empresas!$C$6:$CC$92,$G483+6+1,0),0))))</f>
        <v>0</v>
      </c>
      <c r="AK483" s="147">
        <f>IF(AND($I483="Si",T483=1),1,IF(AND($I483="Fisico",T483=1),1,IF(AND(T483=1,$I483="Electronico"),2,IF(T483=1,VLOOKUP($C483&amp;"|"&amp;$B483&amp;"|"&amp;$D483,Empresas!$C$6:$CC$92,$G483+6+1,0),0))))</f>
        <v>0</v>
      </c>
      <c r="AL483" s="147">
        <f>IF(AND($I483="Si",U483=1),1,IF(AND($I483="Fisico",U483=1),1,IF(AND(U483=1,$I483="Electronico"),2,IF(U483=1,VLOOKUP($C483&amp;"|"&amp;$B483&amp;"|"&amp;$D483,Empresas!$C$6:$CC$92,$G483+6+1,0),0))))</f>
        <v>0</v>
      </c>
      <c r="AM483" s="149">
        <f t="shared" si="76"/>
        <v>7</v>
      </c>
      <c r="AN483" s="149">
        <f t="shared" si="77"/>
        <v>8</v>
      </c>
      <c r="AO483" s="152">
        <f t="shared" si="78"/>
        <v>0.875</v>
      </c>
    </row>
    <row r="484" spans="1:41" x14ac:dyDescent="0.25">
      <c r="A484" s="143" t="str">
        <f>VLOOKUP(D484,Empresas!$D$7:$F$91,3,0)</f>
        <v>Omar</v>
      </c>
      <c r="B484" s="144" t="str">
        <f>VLOOKUP(D484,Empresas!$D$7:$G$91,4,0)</f>
        <v>Kheilly</v>
      </c>
      <c r="C484" s="144" t="s">
        <v>544</v>
      </c>
      <c r="D484" s="144" t="s">
        <v>10</v>
      </c>
      <c r="E484" s="144" t="str">
        <f>VLOOKUP(D484,Empresas!$D$7:$E$92,2,0)</f>
        <v>INVERSIONES CAMPO VERDE S.A.C.</v>
      </c>
      <c r="F484" s="144" t="s">
        <v>184</v>
      </c>
      <c r="G484" s="145">
        <f>+G483+1</f>
        <v>63</v>
      </c>
      <c r="H484" s="145" t="str">
        <f>VLOOKUP(D484,Empresas!$D$6:$L$92,7,0)</f>
        <v>Trimestral</v>
      </c>
      <c r="I484" s="144" t="str">
        <f>VLOOKUP(VLOOKUP(D484&amp;"|"&amp;B484,Empresas!$I$7:$CB$92,G484,0),Tablas!$A$13:$B$14,2,0)</f>
        <v>Si</v>
      </c>
      <c r="J484" s="78">
        <v>1</v>
      </c>
      <c r="K484" s="78">
        <v>1</v>
      </c>
      <c r="L484" s="78">
        <v>1</v>
      </c>
      <c r="M484" s="78">
        <v>1</v>
      </c>
      <c r="N484" s="78">
        <v>1</v>
      </c>
      <c r="O484" s="78">
        <v>1</v>
      </c>
      <c r="P484" s="78">
        <v>1</v>
      </c>
      <c r="Q484" s="78">
        <v>2</v>
      </c>
      <c r="R484" s="78"/>
      <c r="S484" s="78"/>
      <c r="T484" s="78"/>
      <c r="U484" s="78"/>
      <c r="V484" s="78" t="str">
        <f>VLOOKUP(D484,Empresas!$D$7:$CF$91,81,0)</f>
        <v>B</v>
      </c>
      <c r="W484" s="78" t="str">
        <f>VLOOKUP(D484,Empresas!$D$7:$M$91,10,0)</f>
        <v>Mype</v>
      </c>
      <c r="X484" s="69" t="str">
        <f t="shared" si="74"/>
        <v>SI</v>
      </c>
      <c r="Y484" s="153" t="str">
        <f t="shared" si="75"/>
        <v>Si aplica</v>
      </c>
      <c r="Z484" s="147">
        <f>IF(Y484="No aplica",0,IF(I484="no",0,IF(I484="No aplica",0,IF(I484="Si",1,IF(I484="Fisico",1,IF(I484="Electronico",2,VLOOKUP(C484&amp;"|"&amp;B484&amp;"|"&amp;D484,Empresas!$C$6:$CC$92,G484+6+1,0)))))))</f>
        <v>1</v>
      </c>
      <c r="AA484" s="147">
        <f>IF(AND($I484="Si",J484=1),1,IF(AND($I484="Fisico",J484=1),1,IF(AND(J484=1,$I484="Electronico"),2,IF(J484=1,VLOOKUP($C484&amp;"|"&amp;$B484&amp;"|"&amp;$D484,Empresas!$C$6:$CC$92,$G484+6+1,0),0))))</f>
        <v>1</v>
      </c>
      <c r="AB484" s="147">
        <f>IF(AND($I484="Si",K484=1),1,IF(AND($I484="Fisico",K484=1),1,IF(AND(K484=1,$I484="Electronico"),2,IF(K484=1,VLOOKUP($C484&amp;"|"&amp;$B484&amp;"|"&amp;$D484,Empresas!$C$6:$CC$92,$G484+6+1,0),0))))</f>
        <v>1</v>
      </c>
      <c r="AC484" s="147">
        <f>IF(AND($I484="Si",L484=1),1,IF(AND($I484="Fisico",L484=1),1,IF(AND(L484=1,$I484="Electronico"),2,IF(L484=1,VLOOKUP($C484&amp;"|"&amp;$B484&amp;"|"&amp;$D484,Empresas!$C$6:$CC$92,$G484+6+1,0),0))))</f>
        <v>1</v>
      </c>
      <c r="AD484" s="147">
        <f>IF(AND($I484="Si",M484=1),1,IF(AND($I484="Fisico",M484=1),1,IF(AND(M484=1,$I484="Electronico"),2,IF(M484=1,VLOOKUP($C484&amp;"|"&amp;$B484&amp;"|"&amp;$D484,Empresas!$C$6:$CC$92,$G484+6+1,0),0))))</f>
        <v>1</v>
      </c>
      <c r="AE484" s="147">
        <f>IF(AND($I484="Si",N484=1),1,IF(AND($I484="Fisico",N484=1),1,IF(AND(N484=1,$I484="Electronico"),2,IF(N484=1,VLOOKUP($C484&amp;"|"&amp;$B484&amp;"|"&amp;$D484,Empresas!$C$6:$CC$92,$G484+6+1,0),0))))</f>
        <v>1</v>
      </c>
      <c r="AF484" s="147">
        <f>IF(AND($I484="Si",O484=1),1,IF(AND($I484="Fisico",O484=1),1,IF(AND(O484=1,$I484="Electronico"),2,IF(O484=1,VLOOKUP($C484&amp;"|"&amp;$B484&amp;"|"&amp;$D484,Empresas!$C$6:$CC$92,$G484+6+1,0),0))))</f>
        <v>1</v>
      </c>
      <c r="AG484" s="147">
        <f>IF(AND($I484="Si",P484=1),1,IF(AND($I484="Fisico",P484=1),1,IF(AND(P484=1,$I484="Electronico"),2,IF(P484=1,VLOOKUP($C484&amp;"|"&amp;$B484&amp;"|"&amp;$D484,Empresas!$C$6:$CC$92,$G484+6+1,0),0))))</f>
        <v>1</v>
      </c>
      <c r="AH484" s="147">
        <f>IF(AND($I484="Si",Q484=1),1,IF(AND($I484="Fisico",Q484=1),1,IF(AND(Q484=1,$I484="Electronico"),2,IF(Q484=1,VLOOKUP($C484&amp;"|"&amp;$B484&amp;"|"&amp;$D484,Empresas!$C$6:$CC$92,$G484+6+1,0),0))))</f>
        <v>0</v>
      </c>
      <c r="AI484" s="147">
        <f>IF(AND($I484="Si",R484=1),1,IF(AND($I484="Fisico",R484=1),1,IF(AND(R484=1,$I484="Electronico"),2,IF(R484=1,VLOOKUP($C484&amp;"|"&amp;$B484&amp;"|"&amp;$D484,Empresas!$C$6:$CC$92,$G484+6+1,0),0))))</f>
        <v>0</v>
      </c>
      <c r="AJ484" s="147">
        <f>IF(AND($I484="Si",S484=1),1,IF(AND($I484="Fisico",S484=1),1,IF(AND(S484=1,$I484="Electronico"),2,IF(S484=1,VLOOKUP($C484&amp;"|"&amp;$B484&amp;"|"&amp;$D484,Empresas!$C$6:$CC$92,$G484+6+1,0),0))))</f>
        <v>0</v>
      </c>
      <c r="AK484" s="147">
        <f>IF(AND($I484="Si",T484=1),1,IF(AND($I484="Fisico",T484=1),1,IF(AND(T484=1,$I484="Electronico"),2,IF(T484=1,VLOOKUP($C484&amp;"|"&amp;$B484&amp;"|"&amp;$D484,Empresas!$C$6:$CC$92,$G484+6+1,0),0))))</f>
        <v>0</v>
      </c>
      <c r="AL484" s="147">
        <f>IF(AND($I484="Si",U484=1),1,IF(AND($I484="Fisico",U484=1),1,IF(AND(U484=1,$I484="Electronico"),2,IF(U484=1,VLOOKUP($C484&amp;"|"&amp;$B484&amp;"|"&amp;$D484,Empresas!$C$6:$CC$92,$G484+6+1,0),0))))</f>
        <v>0</v>
      </c>
      <c r="AM484" s="149">
        <f t="shared" si="76"/>
        <v>7</v>
      </c>
      <c r="AN484" s="149">
        <f t="shared" si="77"/>
        <v>8</v>
      </c>
      <c r="AO484" s="152">
        <f t="shared" si="78"/>
        <v>0.875</v>
      </c>
    </row>
    <row r="485" spans="1:41" x14ac:dyDescent="0.25">
      <c r="A485" s="143" t="str">
        <f>VLOOKUP(D485,Empresas!$D$7:$F$91,3,0)</f>
        <v>Omar</v>
      </c>
      <c r="B485" s="144" t="str">
        <f>VLOOKUP(D485,Empresas!$D$7:$G$91,4,0)</f>
        <v>Kheilly</v>
      </c>
      <c r="C485" s="144" t="s">
        <v>544</v>
      </c>
      <c r="D485" s="144" t="s">
        <v>10</v>
      </c>
      <c r="E485" s="144" t="str">
        <f>VLOOKUP(D485,Empresas!$D$7:$E$92,2,0)</f>
        <v>INVERSIONES CAMPO VERDE S.A.C.</v>
      </c>
      <c r="F485" s="144" t="s">
        <v>185</v>
      </c>
      <c r="G485" s="145">
        <f t="shared" ref="G485:G492" si="81">+G484+1</f>
        <v>64</v>
      </c>
      <c r="H485" s="145" t="str">
        <f>VLOOKUP(D485,Empresas!$D$6:$L$92,7,0)</f>
        <v>Trimestral</v>
      </c>
      <c r="I485" s="144" t="str">
        <f>VLOOKUP(VLOOKUP(D485&amp;"|"&amp;B485,Empresas!$I$7:$CB$92,G485,0),Tablas!$A$13:$B$14,2,0)</f>
        <v>Si</v>
      </c>
      <c r="J485" s="78">
        <v>1</v>
      </c>
      <c r="K485" s="78">
        <v>1</v>
      </c>
      <c r="L485" s="78">
        <v>1</v>
      </c>
      <c r="M485" s="78">
        <v>1</v>
      </c>
      <c r="N485" s="78">
        <v>1</v>
      </c>
      <c r="O485" s="78">
        <v>1</v>
      </c>
      <c r="P485" s="78">
        <v>1</v>
      </c>
      <c r="Q485" s="78">
        <v>2</v>
      </c>
      <c r="R485" s="78"/>
      <c r="S485" s="78"/>
      <c r="T485" s="78"/>
      <c r="U485" s="78"/>
      <c r="V485" s="78" t="str">
        <f>VLOOKUP(D485,Empresas!$D$7:$CF$91,81,0)</f>
        <v>B</v>
      </c>
      <c r="W485" s="78" t="str">
        <f>VLOOKUP(D485,Empresas!$D$7:$M$91,10,0)</f>
        <v>Mype</v>
      </c>
      <c r="X485" s="69" t="str">
        <f t="shared" si="74"/>
        <v>SI</v>
      </c>
      <c r="Y485" s="153" t="str">
        <f t="shared" si="75"/>
        <v>Si aplica</v>
      </c>
      <c r="Z485" s="147">
        <f>IF(Y485="No aplica",0,IF(I485="no",0,IF(I485="No aplica",0,IF(I485="Si",1,IF(I485="Fisico",1,IF(I485="Electronico",2,VLOOKUP(C485&amp;"|"&amp;B485&amp;"|"&amp;D485,Empresas!$C$6:$CC$92,G485+6+1,0)))))))</f>
        <v>1</v>
      </c>
      <c r="AA485" s="147">
        <f>IF(AND($I485="Si",J485=1),1,IF(AND($I485="Fisico",J485=1),1,IF(AND(J485=1,$I485="Electronico"),2,IF(J485=1,VLOOKUP($C485&amp;"|"&amp;$B485&amp;"|"&amp;$D485,Empresas!$C$6:$CC$92,$G485+6+1,0),0))))</f>
        <v>1</v>
      </c>
      <c r="AB485" s="147">
        <f>IF(AND($I485="Si",K485=1),1,IF(AND($I485="Fisico",K485=1),1,IF(AND(K485=1,$I485="Electronico"),2,IF(K485=1,VLOOKUP($C485&amp;"|"&amp;$B485&amp;"|"&amp;$D485,Empresas!$C$6:$CC$92,$G485+6+1,0),0))))</f>
        <v>1</v>
      </c>
      <c r="AC485" s="147">
        <f>IF(AND($I485="Si",L485=1),1,IF(AND($I485="Fisico",L485=1),1,IF(AND(L485=1,$I485="Electronico"),2,IF(L485=1,VLOOKUP($C485&amp;"|"&amp;$B485&amp;"|"&amp;$D485,Empresas!$C$6:$CC$92,$G485+6+1,0),0))))</f>
        <v>1</v>
      </c>
      <c r="AD485" s="147">
        <f>IF(AND($I485="Si",M485=1),1,IF(AND($I485="Fisico",M485=1),1,IF(AND(M485=1,$I485="Electronico"),2,IF(M485=1,VLOOKUP($C485&amp;"|"&amp;$B485&amp;"|"&amp;$D485,Empresas!$C$6:$CC$92,$G485+6+1,0),0))))</f>
        <v>1</v>
      </c>
      <c r="AE485" s="147">
        <f>IF(AND($I485="Si",N485=1),1,IF(AND($I485="Fisico",N485=1),1,IF(AND(N485=1,$I485="Electronico"),2,IF(N485=1,VLOOKUP($C485&amp;"|"&amp;$B485&amp;"|"&amp;$D485,Empresas!$C$6:$CC$92,$G485+6+1,0),0))))</f>
        <v>1</v>
      </c>
      <c r="AF485" s="147">
        <f>IF(AND($I485="Si",O485=1),1,IF(AND($I485="Fisico",O485=1),1,IF(AND(O485=1,$I485="Electronico"),2,IF(O485=1,VLOOKUP($C485&amp;"|"&amp;$B485&amp;"|"&amp;$D485,Empresas!$C$6:$CC$92,$G485+6+1,0),0))))</f>
        <v>1</v>
      </c>
      <c r="AG485" s="147">
        <f>IF(AND($I485="Si",P485=1),1,IF(AND($I485="Fisico",P485=1),1,IF(AND(P485=1,$I485="Electronico"),2,IF(P485=1,VLOOKUP($C485&amp;"|"&amp;$B485&amp;"|"&amp;$D485,Empresas!$C$6:$CC$92,$G485+6+1,0),0))))</f>
        <v>1</v>
      </c>
      <c r="AH485" s="147">
        <f>IF(AND($I485="Si",Q485=1),1,IF(AND($I485="Fisico",Q485=1),1,IF(AND(Q485=1,$I485="Electronico"),2,IF(Q485=1,VLOOKUP($C485&amp;"|"&amp;$B485&amp;"|"&amp;$D485,Empresas!$C$6:$CC$92,$G485+6+1,0),0))))</f>
        <v>0</v>
      </c>
      <c r="AI485" s="147">
        <f>IF(AND($I485="Si",R485=1),1,IF(AND($I485="Fisico",R485=1),1,IF(AND(R485=1,$I485="Electronico"),2,IF(R485=1,VLOOKUP($C485&amp;"|"&amp;$B485&amp;"|"&amp;$D485,Empresas!$C$6:$CC$92,$G485+6+1,0),0))))</f>
        <v>0</v>
      </c>
      <c r="AJ485" s="147">
        <f>IF(AND($I485="Si",S485=1),1,IF(AND($I485="Fisico",S485=1),1,IF(AND(S485=1,$I485="Electronico"),2,IF(S485=1,VLOOKUP($C485&amp;"|"&amp;$B485&amp;"|"&amp;$D485,Empresas!$C$6:$CC$92,$G485+6+1,0),0))))</f>
        <v>0</v>
      </c>
      <c r="AK485" s="147">
        <f>IF(AND($I485="Si",T485=1),1,IF(AND($I485="Fisico",T485=1),1,IF(AND(T485=1,$I485="Electronico"),2,IF(T485=1,VLOOKUP($C485&amp;"|"&amp;$B485&amp;"|"&amp;$D485,Empresas!$C$6:$CC$92,$G485+6+1,0),0))))</f>
        <v>0</v>
      </c>
      <c r="AL485" s="147">
        <f>IF(AND($I485="Si",U485=1),1,IF(AND($I485="Fisico",U485=1),1,IF(AND(U485=1,$I485="Electronico"),2,IF(U485=1,VLOOKUP($C485&amp;"|"&amp;$B485&amp;"|"&amp;$D485,Empresas!$C$6:$CC$92,$G485+6+1,0),0))))</f>
        <v>0</v>
      </c>
      <c r="AM485" s="149">
        <f t="shared" si="76"/>
        <v>7</v>
      </c>
      <c r="AN485" s="149">
        <f t="shared" si="77"/>
        <v>8</v>
      </c>
      <c r="AO485" s="152">
        <f t="shared" si="78"/>
        <v>0.875</v>
      </c>
    </row>
    <row r="486" spans="1:41" x14ac:dyDescent="0.25">
      <c r="A486" s="143" t="str">
        <f>VLOOKUP(D486,Empresas!$D$7:$F$91,3,0)</f>
        <v>Omar</v>
      </c>
      <c r="B486" s="144" t="str">
        <f>VLOOKUP(D486,Empresas!$D$7:$G$91,4,0)</f>
        <v>Kheilly</v>
      </c>
      <c r="C486" s="144" t="s">
        <v>544</v>
      </c>
      <c r="D486" s="144" t="s">
        <v>10</v>
      </c>
      <c r="E486" s="144" t="str">
        <f>VLOOKUP(D486,Empresas!$D$7:$E$92,2,0)</f>
        <v>INVERSIONES CAMPO VERDE S.A.C.</v>
      </c>
      <c r="F486" s="144" t="s">
        <v>186</v>
      </c>
      <c r="G486" s="145">
        <f t="shared" si="81"/>
        <v>65</v>
      </c>
      <c r="H486" s="145" t="str">
        <f>VLOOKUP(D486,Empresas!$D$6:$L$92,7,0)</f>
        <v>Trimestral</v>
      </c>
      <c r="I486" s="144" t="str">
        <f>VLOOKUP(VLOOKUP(D486&amp;"|"&amp;B486,Empresas!$I$7:$CB$92,G486,0),Tablas!$A$13:$B$14,2,0)</f>
        <v>No</v>
      </c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 t="str">
        <f>VLOOKUP(D486,Empresas!$D$7:$CF$91,81,0)</f>
        <v>B</v>
      </c>
      <c r="W486" s="78" t="str">
        <f>VLOOKUP(D486,Empresas!$D$7:$M$91,10,0)</f>
        <v>Mype</v>
      </c>
      <c r="X486" s="69" t="str">
        <f t="shared" si="74"/>
        <v>SI</v>
      </c>
      <c r="Y486" s="153" t="str">
        <f t="shared" si="75"/>
        <v>No aplica</v>
      </c>
      <c r="Z486" s="147">
        <f>IF(Y486="No aplica",0,IF(I486="no",0,IF(I486="No aplica",0,IF(I486="Si",1,IF(I486="Fisico",1,IF(I486="Electronico",2,VLOOKUP(C486&amp;"|"&amp;B486&amp;"|"&amp;D486,Empresas!$C$6:$CC$92,G486+6+1,0)))))))</f>
        <v>0</v>
      </c>
      <c r="AA486" s="147">
        <f>IF(AND($I486="Si",J486=1),1,IF(AND($I486="Fisico",J486=1),1,IF(AND(J486=1,$I486="Electronico"),2,IF(J486=1,VLOOKUP($C486&amp;"|"&amp;$B486&amp;"|"&amp;$D486,Empresas!$C$6:$CC$92,$G486+6+1,0),0))))</f>
        <v>0</v>
      </c>
      <c r="AB486" s="147">
        <f>IF(AND($I486="Si",K486=1),1,IF(AND($I486="Fisico",K486=1),1,IF(AND(K486=1,$I486="Electronico"),2,IF(K486=1,VLOOKUP($C486&amp;"|"&amp;$B486&amp;"|"&amp;$D486,Empresas!$C$6:$CC$92,$G486+6+1,0),0))))</f>
        <v>0</v>
      </c>
      <c r="AC486" s="147">
        <f>IF(AND($I486="Si",L486=1),1,IF(AND($I486="Fisico",L486=1),1,IF(AND(L486=1,$I486="Electronico"),2,IF(L486=1,VLOOKUP($C486&amp;"|"&amp;$B486&amp;"|"&amp;$D486,Empresas!$C$6:$CC$92,$G486+6+1,0),0))))</f>
        <v>0</v>
      </c>
      <c r="AD486" s="147">
        <f>IF(AND($I486="Si",M486=1),1,IF(AND($I486="Fisico",M486=1),1,IF(AND(M486=1,$I486="Electronico"),2,IF(M486=1,VLOOKUP($C486&amp;"|"&amp;$B486&amp;"|"&amp;$D486,Empresas!$C$6:$CC$92,$G486+6+1,0),0))))</f>
        <v>0</v>
      </c>
      <c r="AE486" s="147">
        <f>IF(AND($I486="Si",N486=1),1,IF(AND($I486="Fisico",N486=1),1,IF(AND(N486=1,$I486="Electronico"),2,IF(N486=1,VLOOKUP($C486&amp;"|"&amp;$B486&amp;"|"&amp;$D486,Empresas!$C$6:$CC$92,$G486+6+1,0),0))))</f>
        <v>0</v>
      </c>
      <c r="AF486" s="147">
        <f>IF(AND($I486="Si",O486=1),1,IF(AND($I486="Fisico",O486=1),1,IF(AND(O486=1,$I486="Electronico"),2,IF(O486=1,VLOOKUP($C486&amp;"|"&amp;$B486&amp;"|"&amp;$D486,Empresas!$C$6:$CC$92,$G486+6+1,0),0))))</f>
        <v>0</v>
      </c>
      <c r="AG486" s="147">
        <f>IF(AND($I486="Si",P486=1),1,IF(AND($I486="Fisico",P486=1),1,IF(AND(P486=1,$I486="Electronico"),2,IF(P486=1,VLOOKUP($C486&amp;"|"&amp;$B486&amp;"|"&amp;$D486,Empresas!$C$6:$CC$92,$G486+6+1,0),0))))</f>
        <v>0</v>
      </c>
      <c r="AH486" s="147">
        <f>IF(AND($I486="Si",Q486=1),1,IF(AND($I486="Fisico",Q486=1),1,IF(AND(Q486=1,$I486="Electronico"),2,IF(Q486=1,VLOOKUP($C486&amp;"|"&amp;$B486&amp;"|"&amp;$D486,Empresas!$C$6:$CC$92,$G486+6+1,0),0))))</f>
        <v>0</v>
      </c>
      <c r="AI486" s="147">
        <f>IF(AND($I486="Si",R486=1),1,IF(AND($I486="Fisico",R486=1),1,IF(AND(R486=1,$I486="Electronico"),2,IF(R486=1,VLOOKUP($C486&amp;"|"&amp;$B486&amp;"|"&amp;$D486,Empresas!$C$6:$CC$92,$G486+6+1,0),0))))</f>
        <v>0</v>
      </c>
      <c r="AJ486" s="147">
        <f>IF(AND($I486="Si",S486=1),1,IF(AND($I486="Fisico",S486=1),1,IF(AND(S486=1,$I486="Electronico"),2,IF(S486=1,VLOOKUP($C486&amp;"|"&amp;$B486&amp;"|"&amp;$D486,Empresas!$C$6:$CC$92,$G486+6+1,0),0))))</f>
        <v>0</v>
      </c>
      <c r="AK486" s="147">
        <f>IF(AND($I486="Si",T486=1),1,IF(AND($I486="Fisico",T486=1),1,IF(AND(T486=1,$I486="Electronico"),2,IF(T486=1,VLOOKUP($C486&amp;"|"&amp;$B486&amp;"|"&amp;$D486,Empresas!$C$6:$CC$92,$G486+6+1,0),0))))</f>
        <v>0</v>
      </c>
      <c r="AL486" s="147">
        <f>IF(AND($I486="Si",U486=1),1,IF(AND($I486="Fisico",U486=1),1,IF(AND(U486=1,$I486="Electronico"),2,IF(U486=1,VLOOKUP($C486&amp;"|"&amp;$B486&amp;"|"&amp;$D486,Empresas!$C$6:$CC$92,$G486+6+1,0),0))))</f>
        <v>0</v>
      </c>
      <c r="AM486" s="149">
        <f t="shared" si="76"/>
        <v>0</v>
      </c>
      <c r="AN486" s="149">
        <f t="shared" si="77"/>
        <v>0</v>
      </c>
      <c r="AO486" s="152">
        <f t="shared" si="78"/>
        <v>0</v>
      </c>
    </row>
    <row r="487" spans="1:41" x14ac:dyDescent="0.25">
      <c r="A487" s="143" t="str">
        <f>VLOOKUP(D487,Empresas!$D$7:$F$91,3,0)</f>
        <v>Omar</v>
      </c>
      <c r="B487" s="144" t="str">
        <f>VLOOKUP(D487,Empresas!$D$7:$G$91,4,0)</f>
        <v>Kheilly</v>
      </c>
      <c r="C487" s="144" t="s">
        <v>544</v>
      </c>
      <c r="D487" s="144" t="s">
        <v>10</v>
      </c>
      <c r="E487" s="144" t="str">
        <f>VLOOKUP(D487,Empresas!$D$7:$E$92,2,0)</f>
        <v>INVERSIONES CAMPO VERDE S.A.C.</v>
      </c>
      <c r="F487" s="144" t="s">
        <v>187</v>
      </c>
      <c r="G487" s="145">
        <f t="shared" si="81"/>
        <v>66</v>
      </c>
      <c r="H487" s="145" t="str">
        <f>VLOOKUP(D487,Empresas!$D$6:$L$92,7,0)</f>
        <v>Trimestral</v>
      </c>
      <c r="I487" s="144" t="str">
        <f>VLOOKUP(VLOOKUP(D487&amp;"|"&amp;B487,Empresas!$I$7:$CB$92,G487,0),Tablas!$A$13:$B$14,2,0)</f>
        <v>Si</v>
      </c>
      <c r="J487" s="78">
        <v>1</v>
      </c>
      <c r="K487" s="78">
        <v>1</v>
      </c>
      <c r="L487" s="78">
        <v>1</v>
      </c>
      <c r="M487" s="78">
        <v>1</v>
      </c>
      <c r="N487" s="78">
        <v>1</v>
      </c>
      <c r="O487" s="78">
        <v>1</v>
      </c>
      <c r="P487" s="78">
        <v>1</v>
      </c>
      <c r="Q487" s="78">
        <v>1</v>
      </c>
      <c r="R487" s="78"/>
      <c r="S487" s="78"/>
      <c r="T487" s="78"/>
      <c r="U487" s="78"/>
      <c r="V487" s="78" t="str">
        <f>VLOOKUP(D487,Empresas!$D$7:$CF$91,81,0)</f>
        <v>B</v>
      </c>
      <c r="W487" s="78" t="str">
        <f>VLOOKUP(D487,Empresas!$D$7:$M$91,10,0)</f>
        <v>Mype</v>
      </c>
      <c r="X487" s="69" t="str">
        <f t="shared" si="74"/>
        <v>SI</v>
      </c>
      <c r="Y487" s="153" t="str">
        <f t="shared" si="75"/>
        <v>Si aplica</v>
      </c>
      <c r="Z487" s="147">
        <f>IF(Y487="No aplica",0,IF(I487="no",0,IF(I487="No aplica",0,IF(I487="Si",1,IF(I487="Fisico",1,IF(I487="Electronico",2,VLOOKUP(C487&amp;"|"&amp;B487&amp;"|"&amp;D487,Empresas!$C$6:$CC$92,G487+6+1,0)))))))</f>
        <v>1</v>
      </c>
      <c r="AA487" s="147">
        <f>IF(AND($I487="Si",J487=1),1,IF(AND($I487="Fisico",J487=1),1,IF(AND(J487=1,$I487="Electronico"),2,IF(J487=1,VLOOKUP($C487&amp;"|"&amp;$B487&amp;"|"&amp;$D487,Empresas!$C$6:$CC$92,$G487+6+1,0),0))))</f>
        <v>1</v>
      </c>
      <c r="AB487" s="147">
        <f>IF(AND($I487="Si",K487=1),1,IF(AND($I487="Fisico",K487=1),1,IF(AND(K487=1,$I487="Electronico"),2,IF(K487=1,VLOOKUP($C487&amp;"|"&amp;$B487&amp;"|"&amp;$D487,Empresas!$C$6:$CC$92,$G487+6+1,0),0))))</f>
        <v>1</v>
      </c>
      <c r="AC487" s="147">
        <f>IF(AND($I487="Si",L487=1),1,IF(AND($I487="Fisico",L487=1),1,IF(AND(L487=1,$I487="Electronico"),2,IF(L487=1,VLOOKUP($C487&amp;"|"&amp;$B487&amp;"|"&amp;$D487,Empresas!$C$6:$CC$92,$G487+6+1,0),0))))</f>
        <v>1</v>
      </c>
      <c r="AD487" s="147">
        <f>IF(AND($I487="Si",M487=1),1,IF(AND($I487="Fisico",M487=1),1,IF(AND(M487=1,$I487="Electronico"),2,IF(M487=1,VLOOKUP($C487&amp;"|"&amp;$B487&amp;"|"&amp;$D487,Empresas!$C$6:$CC$92,$G487+6+1,0),0))))</f>
        <v>1</v>
      </c>
      <c r="AE487" s="147">
        <f>IF(AND($I487="Si",N487=1),1,IF(AND($I487="Fisico",N487=1),1,IF(AND(N487=1,$I487="Electronico"),2,IF(N487=1,VLOOKUP($C487&amp;"|"&amp;$B487&amp;"|"&amp;$D487,Empresas!$C$6:$CC$92,$G487+6+1,0),0))))</f>
        <v>1</v>
      </c>
      <c r="AF487" s="147">
        <f>IF(AND($I487="Si",O487=1),1,IF(AND($I487="Fisico",O487=1),1,IF(AND(O487=1,$I487="Electronico"),2,IF(O487=1,VLOOKUP($C487&amp;"|"&amp;$B487&amp;"|"&amp;$D487,Empresas!$C$6:$CC$92,$G487+6+1,0),0))))</f>
        <v>1</v>
      </c>
      <c r="AG487" s="147">
        <f>IF(AND($I487="Si",P487=1),1,IF(AND($I487="Fisico",P487=1),1,IF(AND(P487=1,$I487="Electronico"),2,IF(P487=1,VLOOKUP($C487&amp;"|"&amp;$B487&amp;"|"&amp;$D487,Empresas!$C$6:$CC$92,$G487+6+1,0),0))))</f>
        <v>1</v>
      </c>
      <c r="AH487" s="147">
        <f>IF(AND($I487="Si",Q487=1),1,IF(AND($I487="Fisico",Q487=1),1,IF(AND(Q487=1,$I487="Electronico"),2,IF(Q487=1,VLOOKUP($C487&amp;"|"&amp;$B487&amp;"|"&amp;$D487,Empresas!$C$6:$CC$92,$G487+6+1,0),0))))</f>
        <v>1</v>
      </c>
      <c r="AI487" s="147">
        <f>IF(AND($I487="Si",R487=1),1,IF(AND($I487="Fisico",R487=1),1,IF(AND(R487=1,$I487="Electronico"),2,IF(R487=1,VLOOKUP($C487&amp;"|"&amp;$B487&amp;"|"&amp;$D487,Empresas!$C$6:$CC$92,$G487+6+1,0),0))))</f>
        <v>0</v>
      </c>
      <c r="AJ487" s="147">
        <f>IF(AND($I487="Si",S487=1),1,IF(AND($I487="Fisico",S487=1),1,IF(AND(S487=1,$I487="Electronico"),2,IF(S487=1,VLOOKUP($C487&amp;"|"&amp;$B487&amp;"|"&amp;$D487,Empresas!$C$6:$CC$92,$G487+6+1,0),0))))</f>
        <v>0</v>
      </c>
      <c r="AK487" s="147">
        <f>IF(AND($I487="Si",T487=1),1,IF(AND($I487="Fisico",T487=1),1,IF(AND(T487=1,$I487="Electronico"),2,IF(T487=1,VLOOKUP($C487&amp;"|"&amp;$B487&amp;"|"&amp;$D487,Empresas!$C$6:$CC$92,$G487+6+1,0),0))))</f>
        <v>0</v>
      </c>
      <c r="AL487" s="147">
        <f>IF(AND($I487="Si",U487=1),1,IF(AND($I487="Fisico",U487=1),1,IF(AND(U487=1,$I487="Electronico"),2,IF(U487=1,VLOOKUP($C487&amp;"|"&amp;$B487&amp;"|"&amp;$D487,Empresas!$C$6:$CC$92,$G487+6+1,0),0))))</f>
        <v>0</v>
      </c>
      <c r="AM487" s="149">
        <f t="shared" si="76"/>
        <v>8</v>
      </c>
      <c r="AN487" s="149">
        <f t="shared" si="77"/>
        <v>8</v>
      </c>
      <c r="AO487" s="152">
        <f t="shared" si="78"/>
        <v>1</v>
      </c>
    </row>
    <row r="488" spans="1:41" x14ac:dyDescent="0.25">
      <c r="A488" s="143" t="str">
        <f>VLOOKUP(D488,Empresas!$D$7:$F$91,3,0)</f>
        <v>Omar</v>
      </c>
      <c r="B488" s="144" t="str">
        <f>VLOOKUP(D488,Empresas!$D$7:$G$91,4,0)</f>
        <v>Kheilly</v>
      </c>
      <c r="C488" s="144" t="s">
        <v>544</v>
      </c>
      <c r="D488" s="144" t="s">
        <v>10</v>
      </c>
      <c r="E488" s="144" t="str">
        <f>VLOOKUP(D488,Empresas!$D$7:$E$92,2,0)</f>
        <v>INVERSIONES CAMPO VERDE S.A.C.</v>
      </c>
      <c r="F488" s="144" t="s">
        <v>188</v>
      </c>
      <c r="G488" s="145">
        <f t="shared" si="81"/>
        <v>67</v>
      </c>
      <c r="H488" s="145" t="str">
        <f>VLOOKUP(D488,Empresas!$D$6:$L$92,7,0)</f>
        <v>Trimestral</v>
      </c>
      <c r="I488" s="144" t="str">
        <f>VLOOKUP(VLOOKUP(D488&amp;"|"&amp;B488,Empresas!$I$7:$CB$92,G488,0),Tablas!$A$13:$B$14,2,0)</f>
        <v>No</v>
      </c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 t="str">
        <f>VLOOKUP(D488,Empresas!$D$7:$CF$91,81,0)</f>
        <v>B</v>
      </c>
      <c r="W488" s="78" t="str">
        <f>VLOOKUP(D488,Empresas!$D$7:$M$91,10,0)</f>
        <v>Mype</v>
      </c>
      <c r="X488" s="69" t="str">
        <f t="shared" si="74"/>
        <v>SI</v>
      </c>
      <c r="Y488" s="153" t="str">
        <f t="shared" si="75"/>
        <v>No aplica</v>
      </c>
      <c r="Z488" s="147">
        <f>IF(Y488="No aplica",0,IF(I488="no",0,IF(I488="No aplica",0,IF(I488="Si",1,IF(I488="Fisico",1,IF(I488="Electronico",2,VLOOKUP(C488&amp;"|"&amp;B488&amp;"|"&amp;D488,Empresas!$C$6:$CC$92,G488+6+1,0)))))))</f>
        <v>0</v>
      </c>
      <c r="AA488" s="147">
        <f>IF(AND($I488="Si",J488=1),1,IF(AND($I488="Fisico",J488=1),1,IF(AND(J488=1,$I488="Electronico"),2,IF(J488=1,VLOOKUP($C488&amp;"|"&amp;$B488&amp;"|"&amp;$D488,Empresas!$C$6:$CC$92,$G488+6+1,0),0))))</f>
        <v>0</v>
      </c>
      <c r="AB488" s="147">
        <f>IF(AND($I488="Si",K488=1),1,IF(AND($I488="Fisico",K488=1),1,IF(AND(K488=1,$I488="Electronico"),2,IF(K488=1,VLOOKUP($C488&amp;"|"&amp;$B488&amp;"|"&amp;$D488,Empresas!$C$6:$CC$92,$G488+6+1,0),0))))</f>
        <v>0</v>
      </c>
      <c r="AC488" s="147">
        <f>IF(AND($I488="Si",L488=1),1,IF(AND($I488="Fisico",L488=1),1,IF(AND(L488=1,$I488="Electronico"),2,IF(L488=1,VLOOKUP($C488&amp;"|"&amp;$B488&amp;"|"&amp;$D488,Empresas!$C$6:$CC$92,$G488+6+1,0),0))))</f>
        <v>0</v>
      </c>
      <c r="AD488" s="147">
        <f>IF(AND($I488="Si",M488=1),1,IF(AND($I488="Fisico",M488=1),1,IF(AND(M488=1,$I488="Electronico"),2,IF(M488=1,VLOOKUP($C488&amp;"|"&amp;$B488&amp;"|"&amp;$D488,Empresas!$C$6:$CC$92,$G488+6+1,0),0))))</f>
        <v>0</v>
      </c>
      <c r="AE488" s="147">
        <f>IF(AND($I488="Si",N488=1),1,IF(AND($I488="Fisico",N488=1),1,IF(AND(N488=1,$I488="Electronico"),2,IF(N488=1,VLOOKUP($C488&amp;"|"&amp;$B488&amp;"|"&amp;$D488,Empresas!$C$6:$CC$92,$G488+6+1,0),0))))</f>
        <v>0</v>
      </c>
      <c r="AF488" s="147">
        <f>IF(AND($I488="Si",O488=1),1,IF(AND($I488="Fisico",O488=1),1,IF(AND(O488=1,$I488="Electronico"),2,IF(O488=1,VLOOKUP($C488&amp;"|"&amp;$B488&amp;"|"&amp;$D488,Empresas!$C$6:$CC$92,$G488+6+1,0),0))))</f>
        <v>0</v>
      </c>
      <c r="AG488" s="147">
        <f>IF(AND($I488="Si",P488=1),1,IF(AND($I488="Fisico",P488=1),1,IF(AND(P488=1,$I488="Electronico"),2,IF(P488=1,VLOOKUP($C488&amp;"|"&amp;$B488&amp;"|"&amp;$D488,Empresas!$C$6:$CC$92,$G488+6+1,0),0))))</f>
        <v>0</v>
      </c>
      <c r="AH488" s="147">
        <f>IF(AND($I488="Si",Q488=1),1,IF(AND($I488="Fisico",Q488=1),1,IF(AND(Q488=1,$I488="Electronico"),2,IF(Q488=1,VLOOKUP($C488&amp;"|"&amp;$B488&amp;"|"&amp;$D488,Empresas!$C$6:$CC$92,$G488+6+1,0),0))))</f>
        <v>0</v>
      </c>
      <c r="AI488" s="147">
        <f>IF(AND($I488="Si",R488=1),1,IF(AND($I488="Fisico",R488=1),1,IF(AND(R488=1,$I488="Electronico"),2,IF(R488=1,VLOOKUP($C488&amp;"|"&amp;$B488&amp;"|"&amp;$D488,Empresas!$C$6:$CC$92,$G488+6+1,0),0))))</f>
        <v>0</v>
      </c>
      <c r="AJ488" s="147">
        <f>IF(AND($I488="Si",S488=1),1,IF(AND($I488="Fisico",S488=1),1,IF(AND(S488=1,$I488="Electronico"),2,IF(S488=1,VLOOKUP($C488&amp;"|"&amp;$B488&amp;"|"&amp;$D488,Empresas!$C$6:$CC$92,$G488+6+1,0),0))))</f>
        <v>0</v>
      </c>
      <c r="AK488" s="147">
        <f>IF(AND($I488="Si",T488=1),1,IF(AND($I488="Fisico",T488=1),1,IF(AND(T488=1,$I488="Electronico"),2,IF(T488=1,VLOOKUP($C488&amp;"|"&amp;$B488&amp;"|"&amp;$D488,Empresas!$C$6:$CC$92,$G488+6+1,0),0))))</f>
        <v>0</v>
      </c>
      <c r="AL488" s="147">
        <f>IF(AND($I488="Si",U488=1),1,IF(AND($I488="Fisico",U488=1),1,IF(AND(U488=1,$I488="Electronico"),2,IF(U488=1,VLOOKUP($C488&amp;"|"&amp;$B488&amp;"|"&amp;$D488,Empresas!$C$6:$CC$92,$G488+6+1,0),0))))</f>
        <v>0</v>
      </c>
      <c r="AM488" s="149">
        <f t="shared" si="76"/>
        <v>0</v>
      </c>
      <c r="AN488" s="149">
        <f t="shared" si="77"/>
        <v>0</v>
      </c>
      <c r="AO488" s="152">
        <f t="shared" si="78"/>
        <v>0</v>
      </c>
    </row>
    <row r="489" spans="1:41" x14ac:dyDescent="0.25">
      <c r="A489" s="143" t="str">
        <f>VLOOKUP(D489,Empresas!$D$7:$F$91,3,0)</f>
        <v>Omar</v>
      </c>
      <c r="B489" s="144" t="str">
        <f>VLOOKUP(D489,Empresas!$D$7:$G$91,4,0)</f>
        <v>Kheilly</v>
      </c>
      <c r="C489" s="144" t="s">
        <v>544</v>
      </c>
      <c r="D489" s="144" t="s">
        <v>10</v>
      </c>
      <c r="E489" s="144" t="str">
        <f>VLOOKUP(D489,Empresas!$D$7:$E$92,2,0)</f>
        <v>INVERSIONES CAMPO VERDE S.A.C.</v>
      </c>
      <c r="F489" s="144" t="s">
        <v>189</v>
      </c>
      <c r="G489" s="145">
        <f t="shared" si="81"/>
        <v>68</v>
      </c>
      <c r="H489" s="145" t="str">
        <f>VLOOKUP(D489,Empresas!$D$6:$L$92,7,0)</f>
        <v>Trimestral</v>
      </c>
      <c r="I489" s="144" t="str">
        <f>VLOOKUP(VLOOKUP(D489&amp;"|"&amp;B489,Empresas!$I$7:$CB$92,G489,0),Tablas!$A$13:$B$14,2,0)</f>
        <v>No</v>
      </c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 t="str">
        <f>VLOOKUP(D489,Empresas!$D$7:$CF$91,81,0)</f>
        <v>B</v>
      </c>
      <c r="W489" s="78" t="str">
        <f>VLOOKUP(D489,Empresas!$D$7:$M$91,10,0)</f>
        <v>Mype</v>
      </c>
      <c r="X489" s="69" t="str">
        <f t="shared" si="74"/>
        <v>SI</v>
      </c>
      <c r="Y489" s="153" t="str">
        <f t="shared" si="75"/>
        <v>No aplica</v>
      </c>
      <c r="Z489" s="147">
        <f>IF(Y489="No aplica",0,IF(I489="no",0,IF(I489="No aplica",0,IF(I489="Si",1,IF(I489="Fisico",1,IF(I489="Electronico",2,VLOOKUP(C489&amp;"|"&amp;B489&amp;"|"&amp;D489,Empresas!$C$6:$CC$92,G489+6+1,0)))))))</f>
        <v>0</v>
      </c>
      <c r="AA489" s="147">
        <f>IF(AND($I489="Si",J489=1),1,IF(AND($I489="Fisico",J489=1),1,IF(AND(J489=1,$I489="Electronico"),2,IF(J489=1,VLOOKUP($C489&amp;"|"&amp;$B489&amp;"|"&amp;$D489,Empresas!$C$6:$CC$92,$G489+6+1,0),0))))</f>
        <v>0</v>
      </c>
      <c r="AB489" s="147">
        <f>IF(AND($I489="Si",K489=1),1,IF(AND($I489="Fisico",K489=1),1,IF(AND(K489=1,$I489="Electronico"),2,IF(K489=1,VLOOKUP($C489&amp;"|"&amp;$B489&amp;"|"&amp;$D489,Empresas!$C$6:$CC$92,$G489+6+1,0),0))))</f>
        <v>0</v>
      </c>
      <c r="AC489" s="147">
        <f>IF(AND($I489="Si",L489=1),1,IF(AND($I489="Fisico",L489=1),1,IF(AND(L489=1,$I489="Electronico"),2,IF(L489=1,VLOOKUP($C489&amp;"|"&amp;$B489&amp;"|"&amp;$D489,Empresas!$C$6:$CC$92,$G489+6+1,0),0))))</f>
        <v>0</v>
      </c>
      <c r="AD489" s="147">
        <f>IF(AND($I489="Si",M489=1),1,IF(AND($I489="Fisico",M489=1),1,IF(AND(M489=1,$I489="Electronico"),2,IF(M489=1,VLOOKUP($C489&amp;"|"&amp;$B489&amp;"|"&amp;$D489,Empresas!$C$6:$CC$92,$G489+6+1,0),0))))</f>
        <v>0</v>
      </c>
      <c r="AE489" s="147">
        <f>IF(AND($I489="Si",N489=1),1,IF(AND($I489="Fisico",N489=1),1,IF(AND(N489=1,$I489="Electronico"),2,IF(N489=1,VLOOKUP($C489&amp;"|"&amp;$B489&amp;"|"&amp;$D489,Empresas!$C$6:$CC$92,$G489+6+1,0),0))))</f>
        <v>0</v>
      </c>
      <c r="AF489" s="147">
        <f>IF(AND($I489="Si",O489=1),1,IF(AND($I489="Fisico",O489=1),1,IF(AND(O489=1,$I489="Electronico"),2,IF(O489=1,VLOOKUP($C489&amp;"|"&amp;$B489&amp;"|"&amp;$D489,Empresas!$C$6:$CC$92,$G489+6+1,0),0))))</f>
        <v>0</v>
      </c>
      <c r="AG489" s="147">
        <f>IF(AND($I489="Si",P489=1),1,IF(AND($I489="Fisico",P489=1),1,IF(AND(P489=1,$I489="Electronico"),2,IF(P489=1,VLOOKUP($C489&amp;"|"&amp;$B489&amp;"|"&amp;$D489,Empresas!$C$6:$CC$92,$G489+6+1,0),0))))</f>
        <v>0</v>
      </c>
      <c r="AH489" s="147">
        <f>IF(AND($I489="Si",Q489=1),1,IF(AND($I489="Fisico",Q489=1),1,IF(AND(Q489=1,$I489="Electronico"),2,IF(Q489=1,VLOOKUP($C489&amp;"|"&amp;$B489&amp;"|"&amp;$D489,Empresas!$C$6:$CC$92,$G489+6+1,0),0))))</f>
        <v>0</v>
      </c>
      <c r="AI489" s="147">
        <f>IF(AND($I489="Si",R489=1),1,IF(AND($I489="Fisico",R489=1),1,IF(AND(R489=1,$I489="Electronico"),2,IF(R489=1,VLOOKUP($C489&amp;"|"&amp;$B489&amp;"|"&amp;$D489,Empresas!$C$6:$CC$92,$G489+6+1,0),0))))</f>
        <v>0</v>
      </c>
      <c r="AJ489" s="147">
        <f>IF(AND($I489="Si",S489=1),1,IF(AND($I489="Fisico",S489=1),1,IF(AND(S489=1,$I489="Electronico"),2,IF(S489=1,VLOOKUP($C489&amp;"|"&amp;$B489&amp;"|"&amp;$D489,Empresas!$C$6:$CC$92,$G489+6+1,0),0))))</f>
        <v>0</v>
      </c>
      <c r="AK489" s="147">
        <f>IF(AND($I489="Si",T489=1),1,IF(AND($I489="Fisico",T489=1),1,IF(AND(T489=1,$I489="Electronico"),2,IF(T489=1,VLOOKUP($C489&amp;"|"&amp;$B489&amp;"|"&amp;$D489,Empresas!$C$6:$CC$92,$G489+6+1,0),0))))</f>
        <v>0</v>
      </c>
      <c r="AL489" s="147">
        <f>IF(AND($I489="Si",U489=1),1,IF(AND($I489="Fisico",U489=1),1,IF(AND(U489=1,$I489="Electronico"),2,IF(U489=1,VLOOKUP($C489&amp;"|"&amp;$B489&amp;"|"&amp;$D489,Empresas!$C$6:$CC$92,$G489+6+1,0),0))))</f>
        <v>0</v>
      </c>
      <c r="AM489" s="149">
        <f t="shared" si="76"/>
        <v>0</v>
      </c>
      <c r="AN489" s="149">
        <f t="shared" si="77"/>
        <v>0</v>
      </c>
      <c r="AO489" s="152">
        <f t="shared" si="78"/>
        <v>0</v>
      </c>
    </row>
    <row r="490" spans="1:41" x14ac:dyDescent="0.25">
      <c r="A490" s="143" t="str">
        <f>VLOOKUP(D490,Empresas!$D$7:$F$91,3,0)</f>
        <v>Omar</v>
      </c>
      <c r="B490" s="144" t="str">
        <f>VLOOKUP(D490,Empresas!$D$7:$G$91,4,0)</f>
        <v>Kheilly</v>
      </c>
      <c r="C490" s="144" t="s">
        <v>544</v>
      </c>
      <c r="D490" s="144" t="s">
        <v>10</v>
      </c>
      <c r="E490" s="144" t="str">
        <f>VLOOKUP(D490,Empresas!$D$7:$E$92,2,0)</f>
        <v>INVERSIONES CAMPO VERDE S.A.C.</v>
      </c>
      <c r="F490" s="144" t="s">
        <v>190</v>
      </c>
      <c r="G490" s="145">
        <f t="shared" si="81"/>
        <v>69</v>
      </c>
      <c r="H490" s="145" t="str">
        <f>VLOOKUP(D490,Empresas!$D$6:$L$92,7,0)</f>
        <v>Trimestral</v>
      </c>
      <c r="I490" s="144" t="str">
        <f>VLOOKUP(VLOOKUP(D490&amp;"|"&amp;B490,Empresas!$I$7:$CB$92,G490,0),Tablas!$A$13:$B$14,2,0)</f>
        <v>Si</v>
      </c>
      <c r="J490" s="78">
        <v>1</v>
      </c>
      <c r="K490" s="78">
        <v>1</v>
      </c>
      <c r="L490" s="78">
        <v>1</v>
      </c>
      <c r="M490" s="78">
        <v>1</v>
      </c>
      <c r="N490" s="78">
        <v>1</v>
      </c>
      <c r="O490" s="78">
        <v>1</v>
      </c>
      <c r="P490" s="78">
        <v>1</v>
      </c>
      <c r="Q490" s="78">
        <v>1</v>
      </c>
      <c r="R490" s="78"/>
      <c r="S490" s="78"/>
      <c r="T490" s="78"/>
      <c r="U490" s="78"/>
      <c r="V490" s="78" t="str">
        <f>VLOOKUP(D490,Empresas!$D$7:$CF$91,81,0)</f>
        <v>B</v>
      </c>
      <c r="W490" s="78" t="str">
        <f>VLOOKUP(D490,Empresas!$D$7:$M$91,10,0)</f>
        <v>Mype</v>
      </c>
      <c r="X490" s="69" t="str">
        <f t="shared" si="74"/>
        <v>NO</v>
      </c>
      <c r="Y490" s="153" t="str">
        <f t="shared" si="75"/>
        <v>Si aplica</v>
      </c>
      <c r="Z490" s="147">
        <f>IF(Y490="No aplica",0,IF(I490="no",0,IF(I490="No aplica",0,IF(I490="Si",1,IF(I490="Fisico",1,IF(I490="Electronico",2,VLOOKUP(C490&amp;"|"&amp;B490&amp;"|"&amp;D490,Empresas!$C$6:$CC$92,G490+6+1,0)))))))</f>
        <v>1</v>
      </c>
      <c r="AA490" s="147">
        <f>IF(AND($I490="Si",J490=1),1,IF(AND($I490="Fisico",J490=1),1,IF(AND(J490=1,$I490="Electronico"),2,IF(J490=1,VLOOKUP($C490&amp;"|"&amp;$B490&amp;"|"&amp;$D490,Empresas!$C$6:$CC$92,$G490+6+1,0),0))))</f>
        <v>1</v>
      </c>
      <c r="AB490" s="147">
        <f>IF(AND($I490="Si",K490=1),1,IF(AND($I490="Fisico",K490=1),1,IF(AND(K490=1,$I490="Electronico"),2,IF(K490=1,VLOOKUP($C490&amp;"|"&amp;$B490&amp;"|"&amp;$D490,Empresas!$C$6:$CC$92,$G490+6+1,0),0))))</f>
        <v>1</v>
      </c>
      <c r="AC490" s="147">
        <f>IF(AND($I490="Si",L490=1),1,IF(AND($I490="Fisico",L490=1),1,IF(AND(L490=1,$I490="Electronico"),2,IF(L490=1,VLOOKUP($C490&amp;"|"&amp;$B490&amp;"|"&amp;$D490,Empresas!$C$6:$CC$92,$G490+6+1,0),0))))</f>
        <v>1</v>
      </c>
      <c r="AD490" s="147">
        <f>IF(AND($I490="Si",M490=1),1,IF(AND($I490="Fisico",M490=1),1,IF(AND(M490=1,$I490="Electronico"),2,IF(M490=1,VLOOKUP($C490&amp;"|"&amp;$B490&amp;"|"&amp;$D490,Empresas!$C$6:$CC$92,$G490+6+1,0),0))))</f>
        <v>1</v>
      </c>
      <c r="AE490" s="147">
        <f>IF(AND($I490="Si",N490=1),1,IF(AND($I490="Fisico",N490=1),1,IF(AND(N490=1,$I490="Electronico"),2,IF(N490=1,VLOOKUP($C490&amp;"|"&amp;$B490&amp;"|"&amp;$D490,Empresas!$C$6:$CC$92,$G490+6+1,0),0))))</f>
        <v>1</v>
      </c>
      <c r="AF490" s="147">
        <f>IF(AND($I490="Si",O490=1),1,IF(AND($I490="Fisico",O490=1),1,IF(AND(O490=1,$I490="Electronico"),2,IF(O490=1,VLOOKUP($C490&amp;"|"&amp;$B490&amp;"|"&amp;$D490,Empresas!$C$6:$CC$92,$G490+6+1,0),0))))</f>
        <v>1</v>
      </c>
      <c r="AG490" s="147">
        <f>IF(AND($I490="Si",P490=1),1,IF(AND($I490="Fisico",P490=1),1,IF(AND(P490=1,$I490="Electronico"),2,IF(P490=1,VLOOKUP($C490&amp;"|"&amp;$B490&amp;"|"&amp;$D490,Empresas!$C$6:$CC$92,$G490+6+1,0),0))))</f>
        <v>1</v>
      </c>
      <c r="AH490" s="147">
        <f>IF(AND($I490="Si",Q490=1),1,IF(AND($I490="Fisico",Q490=1),1,IF(AND(Q490=1,$I490="Electronico"),2,IF(Q490=1,VLOOKUP($C490&amp;"|"&amp;$B490&amp;"|"&amp;$D490,Empresas!$C$6:$CC$92,$G490+6+1,0),0))))</f>
        <v>1</v>
      </c>
      <c r="AI490" s="147">
        <f>IF(AND($I490="Si",R490=1),1,IF(AND($I490="Fisico",R490=1),1,IF(AND(R490=1,$I490="Electronico"),2,IF(R490=1,VLOOKUP($C490&amp;"|"&amp;$B490&amp;"|"&amp;$D490,Empresas!$C$6:$CC$92,$G490+6+1,0),0))))</f>
        <v>0</v>
      </c>
      <c r="AJ490" s="147">
        <f>IF(AND($I490="Si",S490=1),1,IF(AND($I490="Fisico",S490=1),1,IF(AND(S490=1,$I490="Electronico"),2,IF(S490=1,VLOOKUP($C490&amp;"|"&amp;$B490&amp;"|"&amp;$D490,Empresas!$C$6:$CC$92,$G490+6+1,0),0))))</f>
        <v>0</v>
      </c>
      <c r="AK490" s="147">
        <f>IF(AND($I490="Si",T490=1),1,IF(AND($I490="Fisico",T490=1),1,IF(AND(T490=1,$I490="Electronico"),2,IF(T490=1,VLOOKUP($C490&amp;"|"&amp;$B490&amp;"|"&amp;$D490,Empresas!$C$6:$CC$92,$G490+6+1,0),0))))</f>
        <v>0</v>
      </c>
      <c r="AL490" s="147">
        <f>IF(AND($I490="Si",U490=1),1,IF(AND($I490="Fisico",U490=1),1,IF(AND(U490=1,$I490="Electronico"),2,IF(U490=1,VLOOKUP($C490&amp;"|"&amp;$B490&amp;"|"&amp;$D490,Empresas!$C$6:$CC$92,$G490+6+1,0),0))))</f>
        <v>0</v>
      </c>
      <c r="AM490" s="149">
        <f t="shared" si="76"/>
        <v>8</v>
      </c>
      <c r="AN490" s="149">
        <f t="shared" si="77"/>
        <v>8</v>
      </c>
      <c r="AO490" s="152">
        <f t="shared" si="78"/>
        <v>1</v>
      </c>
    </row>
    <row r="491" spans="1:41" x14ac:dyDescent="0.25">
      <c r="A491" s="143" t="str">
        <f>VLOOKUP(D491,Empresas!$D$7:$F$91,3,0)</f>
        <v>Omar</v>
      </c>
      <c r="B491" s="144" t="str">
        <f>VLOOKUP(D491,Empresas!$D$7:$G$91,4,0)</f>
        <v>Kheilly</v>
      </c>
      <c r="C491" s="144" t="s">
        <v>544</v>
      </c>
      <c r="D491" s="144" t="s">
        <v>10</v>
      </c>
      <c r="E491" s="144" t="str">
        <f>VLOOKUP(D491,Empresas!$D$7:$E$92,2,0)</f>
        <v>INVERSIONES CAMPO VERDE S.A.C.</v>
      </c>
      <c r="F491" s="146" t="s">
        <v>191</v>
      </c>
      <c r="G491" s="145">
        <f t="shared" si="81"/>
        <v>70</v>
      </c>
      <c r="H491" s="145" t="str">
        <f>VLOOKUP(D491,Empresas!$D$6:$L$92,7,0)</f>
        <v>Trimestral</v>
      </c>
      <c r="I491" s="144" t="str">
        <f>VLOOKUP(VLOOKUP(D491&amp;"|"&amp;B491,Empresas!$I$7:$CB$92,G491,0),Tablas!$A$13:$B$14,2,0)</f>
        <v>Si</v>
      </c>
      <c r="J491" s="78">
        <v>1</v>
      </c>
      <c r="K491" s="78">
        <v>1</v>
      </c>
      <c r="L491" s="78">
        <v>1</v>
      </c>
      <c r="M491" s="78">
        <v>1</v>
      </c>
      <c r="N491" s="78">
        <v>1</v>
      </c>
      <c r="O491" s="78">
        <v>1</v>
      </c>
      <c r="P491" s="78">
        <v>1</v>
      </c>
      <c r="Q491" s="78">
        <v>1</v>
      </c>
      <c r="R491" s="78"/>
      <c r="S491" s="78"/>
      <c r="T491" s="78"/>
      <c r="U491" s="78"/>
      <c r="V491" s="78" t="str">
        <f>VLOOKUP(D491,Empresas!$D$7:$CF$91,81,0)</f>
        <v>B</v>
      </c>
      <c r="W491" s="78" t="str">
        <f>VLOOKUP(D491,Empresas!$D$7:$M$91,10,0)</f>
        <v>Mype</v>
      </c>
      <c r="X491" s="69" t="str">
        <f t="shared" si="74"/>
        <v>NO</v>
      </c>
      <c r="Y491" s="153" t="str">
        <f t="shared" si="75"/>
        <v>Si aplica</v>
      </c>
      <c r="Z491" s="147">
        <f>IF(Y491="No aplica",0,IF(I491="no",0,IF(I491="No aplica",0,IF(I491="Si",1,IF(I491="Fisico",1,IF(I491="Electronico",2,VLOOKUP(C491&amp;"|"&amp;B491&amp;"|"&amp;D491,Empresas!$C$6:$CC$92,G491+6+1,0)))))))</f>
        <v>1</v>
      </c>
      <c r="AA491" s="147">
        <f>IF(AND($I491="Si",J491=1),1,IF(AND($I491="Fisico",J491=1),1,IF(AND(J491=1,$I491="Electronico"),2,IF(J491=1,VLOOKUP($C491&amp;"|"&amp;$B491&amp;"|"&amp;$D491,Empresas!$C$6:$CC$92,$G491+6+1,0),0))))</f>
        <v>1</v>
      </c>
      <c r="AB491" s="147">
        <f>IF(AND($I491="Si",K491=1),1,IF(AND($I491="Fisico",K491=1),1,IF(AND(K491=1,$I491="Electronico"),2,IF(K491=1,VLOOKUP($C491&amp;"|"&amp;$B491&amp;"|"&amp;$D491,Empresas!$C$6:$CC$92,$G491+6+1,0),0))))</f>
        <v>1</v>
      </c>
      <c r="AC491" s="147">
        <f>IF(AND($I491="Si",L491=1),1,IF(AND($I491="Fisico",L491=1),1,IF(AND(L491=1,$I491="Electronico"),2,IF(L491=1,VLOOKUP($C491&amp;"|"&amp;$B491&amp;"|"&amp;$D491,Empresas!$C$6:$CC$92,$G491+6+1,0),0))))</f>
        <v>1</v>
      </c>
      <c r="AD491" s="147">
        <f>IF(AND($I491="Si",M491=1),1,IF(AND($I491="Fisico",M491=1),1,IF(AND(M491=1,$I491="Electronico"),2,IF(M491=1,VLOOKUP($C491&amp;"|"&amp;$B491&amp;"|"&amp;$D491,Empresas!$C$6:$CC$92,$G491+6+1,0),0))))</f>
        <v>1</v>
      </c>
      <c r="AE491" s="147">
        <f>IF(AND($I491="Si",N491=1),1,IF(AND($I491="Fisico",N491=1),1,IF(AND(N491=1,$I491="Electronico"),2,IF(N491=1,VLOOKUP($C491&amp;"|"&amp;$B491&amp;"|"&amp;$D491,Empresas!$C$6:$CC$92,$G491+6+1,0),0))))</f>
        <v>1</v>
      </c>
      <c r="AF491" s="147">
        <f>IF(AND($I491="Si",O491=1),1,IF(AND($I491="Fisico",O491=1),1,IF(AND(O491=1,$I491="Electronico"),2,IF(O491=1,VLOOKUP($C491&amp;"|"&amp;$B491&amp;"|"&amp;$D491,Empresas!$C$6:$CC$92,$G491+6+1,0),0))))</f>
        <v>1</v>
      </c>
      <c r="AG491" s="147">
        <f>IF(AND($I491="Si",P491=1),1,IF(AND($I491="Fisico",P491=1),1,IF(AND(P491=1,$I491="Electronico"),2,IF(P491=1,VLOOKUP($C491&amp;"|"&amp;$B491&amp;"|"&amp;$D491,Empresas!$C$6:$CC$92,$G491+6+1,0),0))))</f>
        <v>1</v>
      </c>
      <c r="AH491" s="147">
        <f>IF(AND($I491="Si",Q491=1),1,IF(AND($I491="Fisico",Q491=1),1,IF(AND(Q491=1,$I491="Electronico"),2,IF(Q491=1,VLOOKUP($C491&amp;"|"&amp;$B491&amp;"|"&amp;$D491,Empresas!$C$6:$CC$92,$G491+6+1,0),0))))</f>
        <v>1</v>
      </c>
      <c r="AI491" s="147">
        <f>IF(AND($I491="Si",R491=1),1,IF(AND($I491="Fisico",R491=1),1,IF(AND(R491=1,$I491="Electronico"),2,IF(R491=1,VLOOKUP($C491&amp;"|"&amp;$B491&amp;"|"&amp;$D491,Empresas!$C$6:$CC$92,$G491+6+1,0),0))))</f>
        <v>0</v>
      </c>
      <c r="AJ491" s="147">
        <f>IF(AND($I491="Si",S491=1),1,IF(AND($I491="Fisico",S491=1),1,IF(AND(S491=1,$I491="Electronico"),2,IF(S491=1,VLOOKUP($C491&amp;"|"&amp;$B491&amp;"|"&amp;$D491,Empresas!$C$6:$CC$92,$G491+6+1,0),0))))</f>
        <v>0</v>
      </c>
      <c r="AK491" s="147">
        <f>IF(AND($I491="Si",T491=1),1,IF(AND($I491="Fisico",T491=1),1,IF(AND(T491=1,$I491="Electronico"),2,IF(T491=1,VLOOKUP($C491&amp;"|"&amp;$B491&amp;"|"&amp;$D491,Empresas!$C$6:$CC$92,$G491+6+1,0),0))))</f>
        <v>0</v>
      </c>
      <c r="AL491" s="147">
        <f>IF(AND($I491="Si",U491=1),1,IF(AND($I491="Fisico",U491=1),1,IF(AND(U491=1,$I491="Electronico"),2,IF(U491=1,VLOOKUP($C491&amp;"|"&amp;$B491&amp;"|"&amp;$D491,Empresas!$C$6:$CC$92,$G491+6+1,0),0))))</f>
        <v>0</v>
      </c>
      <c r="AM491" s="149">
        <f t="shared" si="76"/>
        <v>8</v>
      </c>
      <c r="AN491" s="149">
        <f t="shared" si="77"/>
        <v>8</v>
      </c>
      <c r="AO491" s="152">
        <f t="shared" si="78"/>
        <v>1</v>
      </c>
    </row>
    <row r="492" spans="1:41" x14ac:dyDescent="0.25">
      <c r="A492" s="143" t="str">
        <f>VLOOKUP(D492,Empresas!$D$7:$F$91,3,0)</f>
        <v>Omar</v>
      </c>
      <c r="B492" s="144" t="str">
        <f>VLOOKUP(D492,Empresas!$D$7:$G$91,4,0)</f>
        <v>Kheilly</v>
      </c>
      <c r="C492" s="144" t="s">
        <v>544</v>
      </c>
      <c r="D492" s="144" t="s">
        <v>10</v>
      </c>
      <c r="E492" s="144" t="str">
        <f>VLOOKUP(D492,Empresas!$D$7:$E$92,2,0)</f>
        <v>INVERSIONES CAMPO VERDE S.A.C.</v>
      </c>
      <c r="F492" s="144" t="s">
        <v>192</v>
      </c>
      <c r="G492" s="145">
        <f t="shared" si="81"/>
        <v>71</v>
      </c>
      <c r="H492" s="145" t="str">
        <f>VLOOKUP(D492,Empresas!$D$6:$L$92,7,0)</f>
        <v>Trimestral</v>
      </c>
      <c r="I492" s="144" t="str">
        <f>VLOOKUP(VLOOKUP(D492&amp;"|"&amp;B492,Empresas!$I$7:$CB$92,G492,0),Tablas!$A$13:$B$14,2,0)</f>
        <v>No</v>
      </c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 t="str">
        <f>VLOOKUP(D492,Empresas!$D$7:$CF$91,81,0)</f>
        <v>B</v>
      </c>
      <c r="W492" s="78" t="str">
        <f>VLOOKUP(D492,Empresas!$D$7:$M$91,10,0)</f>
        <v>Mype</v>
      </c>
      <c r="X492" s="69" t="str">
        <f t="shared" si="74"/>
        <v>NO</v>
      </c>
      <c r="Y492" s="153" t="str">
        <f t="shared" si="75"/>
        <v>No aplica</v>
      </c>
      <c r="Z492" s="147">
        <f>IF(Y492="No aplica",0,IF(I492="no",0,IF(I492="No aplica",0,IF(I492="Si",1,IF(I492="Fisico",1,IF(I492="Electronico",2,VLOOKUP(C492&amp;"|"&amp;B492&amp;"|"&amp;D492,Empresas!$C$6:$CC$92,G492+6+1,0)))))))</f>
        <v>0</v>
      </c>
      <c r="AA492" s="147">
        <f>IF(AND($I492="Si",J492=1),1,IF(AND($I492="Fisico",J492=1),1,IF(AND(J492=1,$I492="Electronico"),2,IF(J492=1,VLOOKUP($C492&amp;"|"&amp;$B492&amp;"|"&amp;$D492,Empresas!$C$6:$CC$92,$G492+6+1,0),0))))</f>
        <v>0</v>
      </c>
      <c r="AB492" s="147">
        <f>IF(AND($I492="Si",K492=1),1,IF(AND($I492="Fisico",K492=1),1,IF(AND(K492=1,$I492="Electronico"),2,IF(K492=1,VLOOKUP($C492&amp;"|"&amp;$B492&amp;"|"&amp;$D492,Empresas!$C$6:$CC$92,$G492+6+1,0),0))))</f>
        <v>0</v>
      </c>
      <c r="AC492" s="147">
        <f>IF(AND($I492="Si",L492=1),1,IF(AND($I492="Fisico",L492=1),1,IF(AND(L492=1,$I492="Electronico"),2,IF(L492=1,VLOOKUP($C492&amp;"|"&amp;$B492&amp;"|"&amp;$D492,Empresas!$C$6:$CC$92,$G492+6+1,0),0))))</f>
        <v>0</v>
      </c>
      <c r="AD492" s="147">
        <f>IF(AND($I492="Si",M492=1),1,IF(AND($I492="Fisico",M492=1),1,IF(AND(M492=1,$I492="Electronico"),2,IF(M492=1,VLOOKUP($C492&amp;"|"&amp;$B492&amp;"|"&amp;$D492,Empresas!$C$6:$CC$92,$G492+6+1,0),0))))</f>
        <v>0</v>
      </c>
      <c r="AE492" s="147">
        <f>IF(AND($I492="Si",N492=1),1,IF(AND($I492="Fisico",N492=1),1,IF(AND(N492=1,$I492="Electronico"),2,IF(N492=1,VLOOKUP($C492&amp;"|"&amp;$B492&amp;"|"&amp;$D492,Empresas!$C$6:$CC$92,$G492+6+1,0),0))))</f>
        <v>0</v>
      </c>
      <c r="AF492" s="147">
        <f>IF(AND($I492="Si",O492=1),1,IF(AND($I492="Fisico",O492=1),1,IF(AND(O492=1,$I492="Electronico"),2,IF(O492=1,VLOOKUP($C492&amp;"|"&amp;$B492&amp;"|"&amp;$D492,Empresas!$C$6:$CC$92,$G492+6+1,0),0))))</f>
        <v>0</v>
      </c>
      <c r="AG492" s="147">
        <f>IF(AND($I492="Si",P492=1),1,IF(AND($I492="Fisico",P492=1),1,IF(AND(P492=1,$I492="Electronico"),2,IF(P492=1,VLOOKUP($C492&amp;"|"&amp;$B492&amp;"|"&amp;$D492,Empresas!$C$6:$CC$92,$G492+6+1,0),0))))</f>
        <v>0</v>
      </c>
      <c r="AH492" s="147">
        <f>IF(AND($I492="Si",Q492=1),1,IF(AND($I492="Fisico",Q492=1),1,IF(AND(Q492=1,$I492="Electronico"),2,IF(Q492=1,VLOOKUP($C492&amp;"|"&amp;$B492&amp;"|"&amp;$D492,Empresas!$C$6:$CC$92,$G492+6+1,0),0))))</f>
        <v>0</v>
      </c>
      <c r="AI492" s="147">
        <f>IF(AND($I492="Si",R492=1),1,IF(AND($I492="Fisico",R492=1),1,IF(AND(R492=1,$I492="Electronico"),2,IF(R492=1,VLOOKUP($C492&amp;"|"&amp;$B492&amp;"|"&amp;$D492,Empresas!$C$6:$CC$92,$G492+6+1,0),0))))</f>
        <v>0</v>
      </c>
      <c r="AJ492" s="147">
        <f>IF(AND($I492="Si",S492=1),1,IF(AND($I492="Fisico",S492=1),1,IF(AND(S492=1,$I492="Electronico"),2,IF(S492=1,VLOOKUP($C492&amp;"|"&amp;$B492&amp;"|"&amp;$D492,Empresas!$C$6:$CC$92,$G492+6+1,0),0))))</f>
        <v>0</v>
      </c>
      <c r="AK492" s="147">
        <f>IF(AND($I492="Si",T492=1),1,IF(AND($I492="Fisico",T492=1),1,IF(AND(T492=1,$I492="Electronico"),2,IF(T492=1,VLOOKUP($C492&amp;"|"&amp;$B492&amp;"|"&amp;$D492,Empresas!$C$6:$CC$92,$G492+6+1,0),0))))</f>
        <v>0</v>
      </c>
      <c r="AL492" s="147">
        <f>IF(AND($I492="Si",U492=1),1,IF(AND($I492="Fisico",U492=1),1,IF(AND(U492=1,$I492="Electronico"),2,IF(U492=1,VLOOKUP($C492&amp;"|"&amp;$B492&amp;"|"&amp;$D492,Empresas!$C$6:$CC$92,$G492+6+1,0),0))))</f>
        <v>0</v>
      </c>
      <c r="AM492" s="149">
        <f t="shared" si="76"/>
        <v>0</v>
      </c>
      <c r="AN492" s="149">
        <f t="shared" si="77"/>
        <v>0</v>
      </c>
      <c r="AO492" s="152">
        <f t="shared" si="78"/>
        <v>0</v>
      </c>
    </row>
    <row r="493" spans="1:41" x14ac:dyDescent="0.25">
      <c r="A493" s="137" t="str">
        <f>VLOOKUP(D493,Empresas!$D$7:$F$91,3,0)</f>
        <v>Yulisa</v>
      </c>
      <c r="B493" s="138" t="str">
        <f>VLOOKUP(D493,Empresas!$D$7:$G$91,4,0)</f>
        <v>Mireya</v>
      </c>
      <c r="C493" s="138" t="s">
        <v>544</v>
      </c>
      <c r="D493" s="138" t="s">
        <v>200</v>
      </c>
      <c r="E493" s="138" t="str">
        <f>VLOOKUP(D493,Empresas!$D$7:$E$92,2,0)</f>
        <v>JIMZU SPIRIT E.I.R.L.</v>
      </c>
      <c r="F493" s="138" t="s">
        <v>158</v>
      </c>
      <c r="G493" s="139">
        <f>+Empresas!$O$2</f>
        <v>7</v>
      </c>
      <c r="H493" s="139" t="str">
        <f>VLOOKUP(D493,Empresas!$D$6:$L$92,7,0)</f>
        <v>Semestral</v>
      </c>
      <c r="I493" s="138" t="str">
        <f>VLOOKUP(VLOOKUP(D493&amp;"|"&amp;B493,Empresas!$I$7:$CB$92,G493,0),Tablas!$A$3:$B$5,2,0)</f>
        <v>Registro y analisis</v>
      </c>
      <c r="J493" s="78">
        <v>1</v>
      </c>
      <c r="K493" s="78">
        <v>1</v>
      </c>
      <c r="L493" s="78">
        <v>1</v>
      </c>
      <c r="M493" s="78">
        <v>1</v>
      </c>
      <c r="N493" s="78">
        <v>1</v>
      </c>
      <c r="O493" s="78">
        <v>1</v>
      </c>
      <c r="P493" s="78">
        <v>1</v>
      </c>
      <c r="Q493" s="78">
        <v>1</v>
      </c>
      <c r="R493" s="78"/>
      <c r="S493" s="78"/>
      <c r="T493" s="78"/>
      <c r="U493" s="78"/>
      <c r="V493" s="78" t="str">
        <f>VLOOKUP(D493,Empresas!$D$7:$CF$91,81,0)</f>
        <v>D</v>
      </c>
      <c r="W493" s="78" t="str">
        <f>VLOOKUP(D493,Empresas!$D$7:$M$91,10,0)</f>
        <v>Rer</v>
      </c>
      <c r="X493" s="69" t="str">
        <f t="shared" si="74"/>
        <v>SI</v>
      </c>
      <c r="Y493" s="153" t="str">
        <f t="shared" si="75"/>
        <v>Si aplica</v>
      </c>
      <c r="Z493" s="147">
        <f>IF(Y493="No aplica",0,IF(I493="no",0,IF(I493="No aplica",0,IF(I493="Si",1,IF(I493="Fisico",1,IF(I493="Electronico",2,VLOOKUP(C493&amp;"|"&amp;B493&amp;"|"&amp;D493,Empresas!$C$6:$CC$92,G493+6+1,0)))))))</f>
        <v>1</v>
      </c>
      <c r="AA493" s="147">
        <f>IF(AND($I493="Si",J493=1),1,IF(AND($I493="Fisico",J493=1),1,IF(AND(J493=1,$I493="Electronico"),2,IF(J493=1,VLOOKUP($C493&amp;"|"&amp;$B493&amp;"|"&amp;$D493,Empresas!$C$6:$CC$92,$G493+6+1,0),0))))</f>
        <v>1</v>
      </c>
      <c r="AB493" s="147">
        <f>IF(AND($I493="Si",K493=1),1,IF(AND($I493="Fisico",K493=1),1,IF(AND(K493=1,$I493="Electronico"),2,IF(K493=1,VLOOKUP($C493&amp;"|"&amp;$B493&amp;"|"&amp;$D493,Empresas!$C$6:$CC$92,$G493+6+1,0),0))))</f>
        <v>1</v>
      </c>
      <c r="AC493" s="147">
        <f>IF(AND($I493="Si",L493=1),1,IF(AND($I493="Fisico",L493=1),1,IF(AND(L493=1,$I493="Electronico"),2,IF(L493=1,VLOOKUP($C493&amp;"|"&amp;$B493&amp;"|"&amp;$D493,Empresas!$C$6:$CC$92,$G493+6+1,0),0))))</f>
        <v>1</v>
      </c>
      <c r="AD493" s="147">
        <f>IF(AND($I493="Si",M493=1),1,IF(AND($I493="Fisico",M493=1),1,IF(AND(M493=1,$I493="Electronico"),2,IF(M493=1,VLOOKUP($C493&amp;"|"&amp;$B493&amp;"|"&amp;$D493,Empresas!$C$6:$CC$92,$G493+6+1,0),0))))</f>
        <v>1</v>
      </c>
      <c r="AE493" s="147">
        <f>IF(AND($I493="Si",N493=1),1,IF(AND($I493="Fisico",N493=1),1,IF(AND(N493=1,$I493="Electronico"),2,IF(N493=1,VLOOKUP($C493&amp;"|"&amp;$B493&amp;"|"&amp;$D493,Empresas!$C$6:$CC$92,$G493+6+1,0),0))))</f>
        <v>1</v>
      </c>
      <c r="AF493" s="147">
        <f>IF(AND($I493="Si",O493=1),1,IF(AND($I493="Fisico",O493=1),1,IF(AND(O493=1,$I493="Electronico"),2,IF(O493=1,VLOOKUP($C493&amp;"|"&amp;$B493&amp;"|"&amp;$D493,Empresas!$C$6:$CC$92,$G493+6+1,0),0))))</f>
        <v>1</v>
      </c>
      <c r="AG493" s="147">
        <f>IF(AND($I493="Si",P493=1),1,IF(AND($I493="Fisico",P493=1),1,IF(AND(P493=1,$I493="Electronico"),2,IF(P493=1,VLOOKUP($C493&amp;"|"&amp;$B493&amp;"|"&amp;$D493,Empresas!$C$6:$CC$92,$G493+6+1,0),0))))</f>
        <v>1</v>
      </c>
      <c r="AH493" s="147">
        <f>IF(AND($I493="Si",Q493=1),1,IF(AND($I493="Fisico",Q493=1),1,IF(AND(Q493=1,$I493="Electronico"),2,IF(Q493=1,VLOOKUP($C493&amp;"|"&amp;$B493&amp;"|"&amp;$D493,Empresas!$C$6:$CC$92,$G493+6+1,0),0))))</f>
        <v>1</v>
      </c>
      <c r="AI493" s="147">
        <f>IF(AND($I493="Si",R493=1),1,IF(AND($I493="Fisico",R493=1),1,IF(AND(R493=1,$I493="Electronico"),2,IF(R493=1,VLOOKUP($C493&amp;"|"&amp;$B493&amp;"|"&amp;$D493,Empresas!$C$6:$CC$92,$G493+6+1,0),0))))</f>
        <v>0</v>
      </c>
      <c r="AJ493" s="147">
        <f>IF(AND($I493="Si",S493=1),1,IF(AND($I493="Fisico",S493=1),1,IF(AND(S493=1,$I493="Electronico"),2,IF(S493=1,VLOOKUP($C493&amp;"|"&amp;$B493&amp;"|"&amp;$D493,Empresas!$C$6:$CC$92,$G493+6+1,0),0))))</f>
        <v>0</v>
      </c>
      <c r="AK493" s="147">
        <f>IF(AND($I493="Si",T493=1),1,IF(AND($I493="Fisico",T493=1),1,IF(AND(T493=1,$I493="Electronico"),2,IF(T493=1,VLOOKUP($C493&amp;"|"&amp;$B493&amp;"|"&amp;$D493,Empresas!$C$6:$CC$92,$G493+6+1,0),0))))</f>
        <v>0</v>
      </c>
      <c r="AL493" s="147">
        <f>IF(AND($I493="Si",U493=1),1,IF(AND($I493="Fisico",U493=1),1,IF(AND(U493=1,$I493="Electronico"),2,IF(U493=1,VLOOKUP($C493&amp;"|"&amp;$B493&amp;"|"&amp;$D493,Empresas!$C$6:$CC$92,$G493+6+1,0),0))))</f>
        <v>0</v>
      </c>
      <c r="AM493" s="149">
        <f t="shared" si="76"/>
        <v>8</v>
      </c>
      <c r="AN493" s="149">
        <f t="shared" si="77"/>
        <v>8</v>
      </c>
      <c r="AO493" s="152">
        <f t="shared" si="78"/>
        <v>1</v>
      </c>
    </row>
    <row r="494" spans="1:41" x14ac:dyDescent="0.25">
      <c r="A494" s="137" t="str">
        <f>VLOOKUP(D494,Empresas!$D$7:$F$91,3,0)</f>
        <v>Yulisa</v>
      </c>
      <c r="B494" s="138" t="str">
        <f>VLOOKUP(D494,Empresas!$D$7:$G$91,4,0)</f>
        <v>Mireya</v>
      </c>
      <c r="C494" s="138" t="s">
        <v>544</v>
      </c>
      <c r="D494" s="138" t="s">
        <v>200</v>
      </c>
      <c r="E494" s="138" t="str">
        <f>VLOOKUP(D494,Empresas!$D$7:$E$92,2,0)</f>
        <v>JIMZU SPIRIT E.I.R.L.</v>
      </c>
      <c r="F494" s="138" t="s">
        <v>159</v>
      </c>
      <c r="G494" s="139">
        <f>+G493+3</f>
        <v>10</v>
      </c>
      <c r="H494" s="139" t="str">
        <f>VLOOKUP(D494,Empresas!$D$6:$L$92,7,0)</f>
        <v>Semestral</v>
      </c>
      <c r="I494" s="138" t="str">
        <f>VLOOKUP(VLOOKUP(D494&amp;"|"&amp;B494,Empresas!$I$7:$CB$92,G494,0),Tablas!$A$3:$B$5,2,0)</f>
        <v>Registro y analisis</v>
      </c>
      <c r="J494" s="78">
        <v>1</v>
      </c>
      <c r="K494" s="78">
        <v>1</v>
      </c>
      <c r="L494" s="78">
        <v>1</v>
      </c>
      <c r="M494" s="78">
        <v>1</v>
      </c>
      <c r="N494" s="78">
        <v>1</v>
      </c>
      <c r="O494" s="78">
        <v>1</v>
      </c>
      <c r="P494" s="78">
        <v>1</v>
      </c>
      <c r="Q494" s="78">
        <v>1</v>
      </c>
      <c r="R494" s="78"/>
      <c r="S494" s="78"/>
      <c r="T494" s="78"/>
      <c r="U494" s="78"/>
      <c r="V494" s="78" t="str">
        <f>VLOOKUP(D494,Empresas!$D$7:$CF$91,81,0)</f>
        <v>D</v>
      </c>
      <c r="W494" s="78" t="str">
        <f>VLOOKUP(D494,Empresas!$D$7:$M$91,10,0)</f>
        <v>Rer</v>
      </c>
      <c r="X494" s="69" t="str">
        <f t="shared" si="74"/>
        <v>SI</v>
      </c>
      <c r="Y494" s="153" t="str">
        <f t="shared" si="75"/>
        <v>Si aplica</v>
      </c>
      <c r="Z494" s="147">
        <f>IF(Y494="No aplica",0,IF(I494="no",0,IF(I494="No aplica",0,IF(I494="Si",1,IF(I494="Fisico",1,IF(I494="Electronico",2,VLOOKUP(C494&amp;"|"&amp;B494&amp;"|"&amp;D494,Empresas!$C$6:$CC$92,G494+6+1,0)))))))</f>
        <v>1</v>
      </c>
      <c r="AA494" s="147">
        <f>IF(AND($I494="Si",J494=1),1,IF(AND($I494="Fisico",J494=1),1,IF(AND(J494=1,$I494="Electronico"),2,IF(J494=1,VLOOKUP($C494&amp;"|"&amp;$B494&amp;"|"&amp;$D494,Empresas!$C$6:$CC$92,$G494+6+1,0),0))))</f>
        <v>1</v>
      </c>
      <c r="AB494" s="147">
        <f>IF(AND($I494="Si",K494=1),1,IF(AND($I494="Fisico",K494=1),1,IF(AND(K494=1,$I494="Electronico"),2,IF(K494=1,VLOOKUP($C494&amp;"|"&amp;$B494&amp;"|"&amp;$D494,Empresas!$C$6:$CC$92,$G494+6+1,0),0))))</f>
        <v>1</v>
      </c>
      <c r="AC494" s="147">
        <f>IF(AND($I494="Si",L494=1),1,IF(AND($I494="Fisico",L494=1),1,IF(AND(L494=1,$I494="Electronico"),2,IF(L494=1,VLOOKUP($C494&amp;"|"&amp;$B494&amp;"|"&amp;$D494,Empresas!$C$6:$CC$92,$G494+6+1,0),0))))</f>
        <v>1</v>
      </c>
      <c r="AD494" s="147">
        <f>IF(AND($I494="Si",M494=1),1,IF(AND($I494="Fisico",M494=1),1,IF(AND(M494=1,$I494="Electronico"),2,IF(M494=1,VLOOKUP($C494&amp;"|"&amp;$B494&amp;"|"&amp;$D494,Empresas!$C$6:$CC$92,$G494+6+1,0),0))))</f>
        <v>1</v>
      </c>
      <c r="AE494" s="147">
        <f>IF(AND($I494="Si",N494=1),1,IF(AND($I494="Fisico",N494=1),1,IF(AND(N494=1,$I494="Electronico"),2,IF(N494=1,VLOOKUP($C494&amp;"|"&amp;$B494&amp;"|"&amp;$D494,Empresas!$C$6:$CC$92,$G494+6+1,0),0))))</f>
        <v>1</v>
      </c>
      <c r="AF494" s="147">
        <f>IF(AND($I494="Si",O494=1),1,IF(AND($I494="Fisico",O494=1),1,IF(AND(O494=1,$I494="Electronico"),2,IF(O494=1,VLOOKUP($C494&amp;"|"&amp;$B494&amp;"|"&amp;$D494,Empresas!$C$6:$CC$92,$G494+6+1,0),0))))</f>
        <v>1</v>
      </c>
      <c r="AG494" s="147">
        <f>IF(AND($I494="Si",P494=1),1,IF(AND($I494="Fisico",P494=1),1,IF(AND(P494=1,$I494="Electronico"),2,IF(P494=1,VLOOKUP($C494&amp;"|"&amp;$B494&amp;"|"&amp;$D494,Empresas!$C$6:$CC$92,$G494+6+1,0),0))))</f>
        <v>1</v>
      </c>
      <c r="AH494" s="147">
        <f>IF(AND($I494="Si",Q494=1),1,IF(AND($I494="Fisico",Q494=1),1,IF(AND(Q494=1,$I494="Electronico"),2,IF(Q494=1,VLOOKUP($C494&amp;"|"&amp;$B494&amp;"|"&amp;$D494,Empresas!$C$6:$CC$92,$G494+6+1,0),0))))</f>
        <v>1</v>
      </c>
      <c r="AI494" s="147">
        <f>IF(AND($I494="Si",R494=1),1,IF(AND($I494="Fisico",R494=1),1,IF(AND(R494=1,$I494="Electronico"),2,IF(R494=1,VLOOKUP($C494&amp;"|"&amp;$B494&amp;"|"&amp;$D494,Empresas!$C$6:$CC$92,$G494+6+1,0),0))))</f>
        <v>0</v>
      </c>
      <c r="AJ494" s="147">
        <f>IF(AND($I494="Si",S494=1),1,IF(AND($I494="Fisico",S494=1),1,IF(AND(S494=1,$I494="Electronico"),2,IF(S494=1,VLOOKUP($C494&amp;"|"&amp;$B494&amp;"|"&amp;$D494,Empresas!$C$6:$CC$92,$G494+6+1,0),0))))</f>
        <v>0</v>
      </c>
      <c r="AK494" s="147">
        <f>IF(AND($I494="Si",T494=1),1,IF(AND($I494="Fisico",T494=1),1,IF(AND(T494=1,$I494="Electronico"),2,IF(T494=1,VLOOKUP($C494&amp;"|"&amp;$B494&amp;"|"&amp;$D494,Empresas!$C$6:$CC$92,$G494+6+1,0),0))))</f>
        <v>0</v>
      </c>
      <c r="AL494" s="147">
        <f>IF(AND($I494="Si",U494=1),1,IF(AND($I494="Fisico",U494=1),1,IF(AND(U494=1,$I494="Electronico"),2,IF(U494=1,VLOOKUP($C494&amp;"|"&amp;$B494&amp;"|"&amp;$D494,Empresas!$C$6:$CC$92,$G494+6+1,0),0))))</f>
        <v>0</v>
      </c>
      <c r="AM494" s="149">
        <f t="shared" si="76"/>
        <v>8</v>
      </c>
      <c r="AN494" s="149">
        <f t="shared" si="77"/>
        <v>8</v>
      </c>
      <c r="AO494" s="152">
        <f t="shared" si="78"/>
        <v>1</v>
      </c>
    </row>
    <row r="495" spans="1:41" x14ac:dyDescent="0.25">
      <c r="A495" s="137" t="str">
        <f>VLOOKUP(D495,Empresas!$D$7:$F$91,3,0)</f>
        <v>Yulisa</v>
      </c>
      <c r="B495" s="138" t="str">
        <f>VLOOKUP(D495,Empresas!$D$7:$G$91,4,0)</f>
        <v>Mireya</v>
      </c>
      <c r="C495" s="138" t="s">
        <v>544</v>
      </c>
      <c r="D495" s="138" t="s">
        <v>200</v>
      </c>
      <c r="E495" s="138" t="str">
        <f>VLOOKUP(D495,Empresas!$D$7:$E$92,2,0)</f>
        <v>JIMZU SPIRIT E.I.R.L.</v>
      </c>
      <c r="F495" s="138" t="s">
        <v>160</v>
      </c>
      <c r="G495" s="139">
        <f t="shared" ref="G495:G506" si="82">+G494+3</f>
        <v>13</v>
      </c>
      <c r="H495" s="139" t="str">
        <f>VLOOKUP(D495,Empresas!$D$6:$L$92,7,0)</f>
        <v>Semestral</v>
      </c>
      <c r="I495" s="138" t="str">
        <f>VLOOKUP(VLOOKUP(D495&amp;"|"&amp;B495,Empresas!$I$7:$CB$92,G495,0),Tablas!$A$3:$B$5,2,0)</f>
        <v>No aplica</v>
      </c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 t="str">
        <f>VLOOKUP(D495,Empresas!$D$7:$CF$91,81,0)</f>
        <v>D</v>
      </c>
      <c r="W495" s="78" t="str">
        <f>VLOOKUP(D495,Empresas!$D$7:$M$91,10,0)</f>
        <v>Rer</v>
      </c>
      <c r="X495" s="69" t="str">
        <f t="shared" si="74"/>
        <v>SI</v>
      </c>
      <c r="Y495" s="153" t="str">
        <f t="shared" si="75"/>
        <v>No aplica</v>
      </c>
      <c r="Z495" s="147">
        <f>IF(Y495="No aplica",0,IF(I495="no",0,IF(I495="No aplica",0,IF(I495="Si",1,IF(I495="Fisico",1,IF(I495="Electronico",2,VLOOKUP(C495&amp;"|"&amp;B495&amp;"|"&amp;D495,Empresas!$C$6:$CC$92,G495+6+1,0)))))))</f>
        <v>0</v>
      </c>
      <c r="AA495" s="147">
        <f>IF(AND($I495="Si",J495=1),1,IF(AND($I495="Fisico",J495=1),1,IF(AND(J495=1,$I495="Electronico"),2,IF(J495=1,VLOOKUP($C495&amp;"|"&amp;$B495&amp;"|"&amp;$D495,Empresas!$C$6:$CC$92,$G495+6+1,0),0))))</f>
        <v>0</v>
      </c>
      <c r="AB495" s="147">
        <f>IF(AND($I495="Si",K495=1),1,IF(AND($I495="Fisico",K495=1),1,IF(AND(K495=1,$I495="Electronico"),2,IF(K495=1,VLOOKUP($C495&amp;"|"&amp;$B495&amp;"|"&amp;$D495,Empresas!$C$6:$CC$92,$G495+6+1,0),0))))</f>
        <v>0</v>
      </c>
      <c r="AC495" s="147">
        <f>IF(AND($I495="Si",L495=1),1,IF(AND($I495="Fisico",L495=1),1,IF(AND(L495=1,$I495="Electronico"),2,IF(L495=1,VLOOKUP($C495&amp;"|"&amp;$B495&amp;"|"&amp;$D495,Empresas!$C$6:$CC$92,$G495+6+1,0),0))))</f>
        <v>0</v>
      </c>
      <c r="AD495" s="147">
        <f>IF(AND($I495="Si",M495=1),1,IF(AND($I495="Fisico",M495=1),1,IF(AND(M495=1,$I495="Electronico"),2,IF(M495=1,VLOOKUP($C495&amp;"|"&amp;$B495&amp;"|"&amp;$D495,Empresas!$C$6:$CC$92,$G495+6+1,0),0))))</f>
        <v>0</v>
      </c>
      <c r="AE495" s="147">
        <f>IF(AND($I495="Si",N495=1),1,IF(AND($I495="Fisico",N495=1),1,IF(AND(N495=1,$I495="Electronico"),2,IF(N495=1,VLOOKUP($C495&amp;"|"&amp;$B495&amp;"|"&amp;$D495,Empresas!$C$6:$CC$92,$G495+6+1,0),0))))</f>
        <v>0</v>
      </c>
      <c r="AF495" s="147">
        <f>IF(AND($I495="Si",O495=1),1,IF(AND($I495="Fisico",O495=1),1,IF(AND(O495=1,$I495="Electronico"),2,IF(O495=1,VLOOKUP($C495&amp;"|"&amp;$B495&amp;"|"&amp;$D495,Empresas!$C$6:$CC$92,$G495+6+1,0),0))))</f>
        <v>0</v>
      </c>
      <c r="AG495" s="147">
        <f>IF(AND($I495="Si",P495=1),1,IF(AND($I495="Fisico",P495=1),1,IF(AND(P495=1,$I495="Electronico"),2,IF(P495=1,VLOOKUP($C495&amp;"|"&amp;$B495&amp;"|"&amp;$D495,Empresas!$C$6:$CC$92,$G495+6+1,0),0))))</f>
        <v>0</v>
      </c>
      <c r="AH495" s="147">
        <f>IF(AND($I495="Si",Q495=1),1,IF(AND($I495="Fisico",Q495=1),1,IF(AND(Q495=1,$I495="Electronico"),2,IF(Q495=1,VLOOKUP($C495&amp;"|"&amp;$B495&amp;"|"&amp;$D495,Empresas!$C$6:$CC$92,$G495+6+1,0),0))))</f>
        <v>0</v>
      </c>
      <c r="AI495" s="147">
        <f>IF(AND($I495="Si",R495=1),1,IF(AND($I495="Fisico",R495=1),1,IF(AND(R495=1,$I495="Electronico"),2,IF(R495=1,VLOOKUP($C495&amp;"|"&amp;$B495&amp;"|"&amp;$D495,Empresas!$C$6:$CC$92,$G495+6+1,0),0))))</f>
        <v>0</v>
      </c>
      <c r="AJ495" s="147">
        <f>IF(AND($I495="Si",S495=1),1,IF(AND($I495="Fisico",S495=1),1,IF(AND(S495=1,$I495="Electronico"),2,IF(S495=1,VLOOKUP($C495&amp;"|"&amp;$B495&amp;"|"&amp;$D495,Empresas!$C$6:$CC$92,$G495+6+1,0),0))))</f>
        <v>0</v>
      </c>
      <c r="AK495" s="147">
        <f>IF(AND($I495="Si",T495=1),1,IF(AND($I495="Fisico",T495=1),1,IF(AND(T495=1,$I495="Electronico"),2,IF(T495=1,VLOOKUP($C495&amp;"|"&amp;$B495&amp;"|"&amp;$D495,Empresas!$C$6:$CC$92,$G495+6+1,0),0))))</f>
        <v>0</v>
      </c>
      <c r="AL495" s="147">
        <f>IF(AND($I495="Si",U495=1),1,IF(AND($I495="Fisico",U495=1),1,IF(AND(U495=1,$I495="Electronico"),2,IF(U495=1,VLOOKUP($C495&amp;"|"&amp;$B495&amp;"|"&amp;$D495,Empresas!$C$6:$CC$92,$G495+6+1,0),0))))</f>
        <v>0</v>
      </c>
      <c r="AM495" s="149">
        <f t="shared" si="76"/>
        <v>0</v>
      </c>
      <c r="AN495" s="149">
        <f t="shared" si="77"/>
        <v>0</v>
      </c>
      <c r="AO495" s="152">
        <f t="shared" si="78"/>
        <v>0</v>
      </c>
    </row>
    <row r="496" spans="1:41" x14ac:dyDescent="0.25">
      <c r="A496" s="137" t="str">
        <f>VLOOKUP(D496,Empresas!$D$7:$F$91,3,0)</f>
        <v>Yulisa</v>
      </c>
      <c r="B496" s="138" t="str">
        <f>VLOOKUP(D496,Empresas!$D$7:$G$91,4,0)</f>
        <v>Mireya</v>
      </c>
      <c r="C496" s="138" t="s">
        <v>544</v>
      </c>
      <c r="D496" s="138" t="s">
        <v>200</v>
      </c>
      <c r="E496" s="138" t="str">
        <f>VLOOKUP(D496,Empresas!$D$7:$E$92,2,0)</f>
        <v>JIMZU SPIRIT E.I.R.L.</v>
      </c>
      <c r="F496" s="138" t="s">
        <v>161</v>
      </c>
      <c r="G496" s="139">
        <f t="shared" si="82"/>
        <v>16</v>
      </c>
      <c r="H496" s="139" t="str">
        <f>VLOOKUP(D496,Empresas!$D$6:$L$92,7,0)</f>
        <v>Semestral</v>
      </c>
      <c r="I496" s="138" t="str">
        <f>VLOOKUP(VLOOKUP(D496&amp;"|"&amp;B496,Empresas!$I$7:$CB$92,G496,0),Tablas!$A$3:$B$5,2,0)</f>
        <v>No aplica</v>
      </c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 t="str">
        <f>VLOOKUP(D496,Empresas!$D$7:$CF$91,81,0)</f>
        <v>D</v>
      </c>
      <c r="W496" s="78" t="str">
        <f>VLOOKUP(D496,Empresas!$D$7:$M$91,10,0)</f>
        <v>Rer</v>
      </c>
      <c r="X496" s="69" t="str">
        <f t="shared" si="74"/>
        <v>SI</v>
      </c>
      <c r="Y496" s="153" t="str">
        <f t="shared" si="75"/>
        <v>No aplica</v>
      </c>
      <c r="Z496" s="147">
        <f>IF(Y496="No aplica",0,IF(I496="no",0,IF(I496="No aplica",0,IF(I496="Si",1,IF(I496="Fisico",1,IF(I496="Electronico",2,VLOOKUP(C496&amp;"|"&amp;B496&amp;"|"&amp;D496,Empresas!$C$6:$CC$92,G496+6+1,0)))))))</f>
        <v>0</v>
      </c>
      <c r="AA496" s="147">
        <f>IF(AND($I496="Si",J496=1),1,IF(AND($I496="Fisico",J496=1),1,IF(AND(J496=1,$I496="Electronico"),2,IF(J496=1,VLOOKUP($C496&amp;"|"&amp;$B496&amp;"|"&amp;$D496,Empresas!$C$6:$CC$92,$G496+6+1,0),0))))</f>
        <v>0</v>
      </c>
      <c r="AB496" s="147">
        <f>IF(AND($I496="Si",K496=1),1,IF(AND($I496="Fisico",K496=1),1,IF(AND(K496=1,$I496="Electronico"),2,IF(K496=1,VLOOKUP($C496&amp;"|"&amp;$B496&amp;"|"&amp;$D496,Empresas!$C$6:$CC$92,$G496+6+1,0),0))))</f>
        <v>0</v>
      </c>
      <c r="AC496" s="147">
        <f>IF(AND($I496="Si",L496=1),1,IF(AND($I496="Fisico",L496=1),1,IF(AND(L496=1,$I496="Electronico"),2,IF(L496=1,VLOOKUP($C496&amp;"|"&amp;$B496&amp;"|"&amp;$D496,Empresas!$C$6:$CC$92,$G496+6+1,0),0))))</f>
        <v>0</v>
      </c>
      <c r="AD496" s="147">
        <f>IF(AND($I496="Si",M496=1),1,IF(AND($I496="Fisico",M496=1),1,IF(AND(M496=1,$I496="Electronico"),2,IF(M496=1,VLOOKUP($C496&amp;"|"&amp;$B496&amp;"|"&amp;$D496,Empresas!$C$6:$CC$92,$G496+6+1,0),0))))</f>
        <v>0</v>
      </c>
      <c r="AE496" s="147">
        <f>IF(AND($I496="Si",N496=1),1,IF(AND($I496="Fisico",N496=1),1,IF(AND(N496=1,$I496="Electronico"),2,IF(N496=1,VLOOKUP($C496&amp;"|"&amp;$B496&amp;"|"&amp;$D496,Empresas!$C$6:$CC$92,$G496+6+1,0),0))))</f>
        <v>0</v>
      </c>
      <c r="AF496" s="147">
        <f>IF(AND($I496="Si",O496=1),1,IF(AND($I496="Fisico",O496=1),1,IF(AND(O496=1,$I496="Electronico"),2,IF(O496=1,VLOOKUP($C496&amp;"|"&amp;$B496&amp;"|"&amp;$D496,Empresas!$C$6:$CC$92,$G496+6+1,0),0))))</f>
        <v>0</v>
      </c>
      <c r="AG496" s="147">
        <f>IF(AND($I496="Si",P496=1),1,IF(AND($I496="Fisico",P496=1),1,IF(AND(P496=1,$I496="Electronico"),2,IF(P496=1,VLOOKUP($C496&amp;"|"&amp;$B496&amp;"|"&amp;$D496,Empresas!$C$6:$CC$92,$G496+6+1,0),0))))</f>
        <v>0</v>
      </c>
      <c r="AH496" s="147">
        <f>IF(AND($I496="Si",Q496=1),1,IF(AND($I496="Fisico",Q496=1),1,IF(AND(Q496=1,$I496="Electronico"),2,IF(Q496=1,VLOOKUP($C496&amp;"|"&amp;$B496&amp;"|"&amp;$D496,Empresas!$C$6:$CC$92,$G496+6+1,0),0))))</f>
        <v>0</v>
      </c>
      <c r="AI496" s="147">
        <f>IF(AND($I496="Si",R496=1),1,IF(AND($I496="Fisico",R496=1),1,IF(AND(R496=1,$I496="Electronico"),2,IF(R496=1,VLOOKUP($C496&amp;"|"&amp;$B496&amp;"|"&amp;$D496,Empresas!$C$6:$CC$92,$G496+6+1,0),0))))</f>
        <v>0</v>
      </c>
      <c r="AJ496" s="147">
        <f>IF(AND($I496="Si",S496=1),1,IF(AND($I496="Fisico",S496=1),1,IF(AND(S496=1,$I496="Electronico"),2,IF(S496=1,VLOOKUP($C496&amp;"|"&amp;$B496&amp;"|"&amp;$D496,Empresas!$C$6:$CC$92,$G496+6+1,0),0))))</f>
        <v>0</v>
      </c>
      <c r="AK496" s="147">
        <f>IF(AND($I496="Si",T496=1),1,IF(AND($I496="Fisico",T496=1),1,IF(AND(T496=1,$I496="Electronico"),2,IF(T496=1,VLOOKUP($C496&amp;"|"&amp;$B496&amp;"|"&amp;$D496,Empresas!$C$6:$CC$92,$G496+6+1,0),0))))</f>
        <v>0</v>
      </c>
      <c r="AL496" s="147">
        <f>IF(AND($I496="Si",U496=1),1,IF(AND($I496="Fisico",U496=1),1,IF(AND(U496=1,$I496="Electronico"),2,IF(U496=1,VLOOKUP($C496&amp;"|"&amp;$B496&amp;"|"&amp;$D496,Empresas!$C$6:$CC$92,$G496+6+1,0),0))))</f>
        <v>0</v>
      </c>
      <c r="AM496" s="149">
        <f t="shared" si="76"/>
        <v>0</v>
      </c>
      <c r="AN496" s="149">
        <f t="shared" si="77"/>
        <v>0</v>
      </c>
      <c r="AO496" s="152">
        <f t="shared" si="78"/>
        <v>0</v>
      </c>
    </row>
    <row r="497" spans="1:41" x14ac:dyDescent="0.25">
      <c r="A497" s="137" t="str">
        <f>VLOOKUP(D497,Empresas!$D$7:$F$91,3,0)</f>
        <v>Yulisa</v>
      </c>
      <c r="B497" s="138" t="str">
        <f>VLOOKUP(D497,Empresas!$D$7:$G$91,4,0)</f>
        <v>Mireya</v>
      </c>
      <c r="C497" s="138" t="s">
        <v>544</v>
      </c>
      <c r="D497" s="138" t="s">
        <v>200</v>
      </c>
      <c r="E497" s="138" t="str">
        <f>VLOOKUP(D497,Empresas!$D$7:$E$92,2,0)</f>
        <v>JIMZU SPIRIT E.I.R.L.</v>
      </c>
      <c r="F497" s="138" t="s">
        <v>162</v>
      </c>
      <c r="G497" s="139">
        <f t="shared" si="82"/>
        <v>19</v>
      </c>
      <c r="H497" s="139" t="str">
        <f>VLOOKUP(D497,Empresas!$D$6:$L$92,7,0)</f>
        <v>Semestral</v>
      </c>
      <c r="I497" s="138" t="str">
        <f>VLOOKUP(VLOOKUP(D497&amp;"|"&amp;B497,Empresas!$I$7:$CB$92,G497,0),Tablas!$A$3:$B$5,2,0)</f>
        <v>No aplica</v>
      </c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 t="str">
        <f>VLOOKUP(D497,Empresas!$D$7:$CF$91,81,0)</f>
        <v>D</v>
      </c>
      <c r="W497" s="78" t="str">
        <f>VLOOKUP(D497,Empresas!$D$7:$M$91,10,0)</f>
        <v>Rer</v>
      </c>
      <c r="X497" s="69" t="str">
        <f t="shared" si="74"/>
        <v>SI</v>
      </c>
      <c r="Y497" s="153" t="str">
        <f t="shared" si="75"/>
        <v>No aplica</v>
      </c>
      <c r="Z497" s="147">
        <f>IF(Y497="No aplica",0,IF(I497="no",0,IF(I497="No aplica",0,IF(I497="Si",1,IF(I497="Fisico",1,IF(I497="Electronico",2,VLOOKUP(C497&amp;"|"&amp;B497&amp;"|"&amp;D497,Empresas!$C$6:$CC$92,G497+6+1,0)))))))</f>
        <v>0</v>
      </c>
      <c r="AA497" s="147">
        <f>IF(AND($I497="Si",J497=1),1,IF(AND($I497="Fisico",J497=1),1,IF(AND(J497=1,$I497="Electronico"),2,IF(J497=1,VLOOKUP($C497&amp;"|"&amp;$B497&amp;"|"&amp;$D497,Empresas!$C$6:$CC$92,$G497+6+1,0),0))))</f>
        <v>0</v>
      </c>
      <c r="AB497" s="147">
        <f>IF(AND($I497="Si",K497=1),1,IF(AND($I497="Fisico",K497=1),1,IF(AND(K497=1,$I497="Electronico"),2,IF(K497=1,VLOOKUP($C497&amp;"|"&amp;$B497&amp;"|"&amp;$D497,Empresas!$C$6:$CC$92,$G497+6+1,0),0))))</f>
        <v>0</v>
      </c>
      <c r="AC497" s="147">
        <f>IF(AND($I497="Si",L497=1),1,IF(AND($I497="Fisico",L497=1),1,IF(AND(L497=1,$I497="Electronico"),2,IF(L497=1,VLOOKUP($C497&amp;"|"&amp;$B497&amp;"|"&amp;$D497,Empresas!$C$6:$CC$92,$G497+6+1,0),0))))</f>
        <v>0</v>
      </c>
      <c r="AD497" s="147">
        <f>IF(AND($I497="Si",M497=1),1,IF(AND($I497="Fisico",M497=1),1,IF(AND(M497=1,$I497="Electronico"),2,IF(M497=1,VLOOKUP($C497&amp;"|"&amp;$B497&amp;"|"&amp;$D497,Empresas!$C$6:$CC$92,$G497+6+1,0),0))))</f>
        <v>0</v>
      </c>
      <c r="AE497" s="147">
        <f>IF(AND($I497="Si",N497=1),1,IF(AND($I497="Fisico",N497=1),1,IF(AND(N497=1,$I497="Electronico"),2,IF(N497=1,VLOOKUP($C497&amp;"|"&amp;$B497&amp;"|"&amp;$D497,Empresas!$C$6:$CC$92,$G497+6+1,0),0))))</f>
        <v>0</v>
      </c>
      <c r="AF497" s="147">
        <f>IF(AND($I497="Si",O497=1),1,IF(AND($I497="Fisico",O497=1),1,IF(AND(O497=1,$I497="Electronico"),2,IF(O497=1,VLOOKUP($C497&amp;"|"&amp;$B497&amp;"|"&amp;$D497,Empresas!$C$6:$CC$92,$G497+6+1,0),0))))</f>
        <v>0</v>
      </c>
      <c r="AG497" s="147">
        <f>IF(AND($I497="Si",P497=1),1,IF(AND($I497="Fisico",P497=1),1,IF(AND(P497=1,$I497="Electronico"),2,IF(P497=1,VLOOKUP($C497&amp;"|"&amp;$B497&amp;"|"&amp;$D497,Empresas!$C$6:$CC$92,$G497+6+1,0),0))))</f>
        <v>0</v>
      </c>
      <c r="AH497" s="147">
        <f>IF(AND($I497="Si",Q497=1),1,IF(AND($I497="Fisico",Q497=1),1,IF(AND(Q497=1,$I497="Electronico"),2,IF(Q497=1,VLOOKUP($C497&amp;"|"&amp;$B497&amp;"|"&amp;$D497,Empresas!$C$6:$CC$92,$G497+6+1,0),0))))</f>
        <v>0</v>
      </c>
      <c r="AI497" s="147">
        <f>IF(AND($I497="Si",R497=1),1,IF(AND($I497="Fisico",R497=1),1,IF(AND(R497=1,$I497="Electronico"),2,IF(R497=1,VLOOKUP($C497&amp;"|"&amp;$B497&amp;"|"&amp;$D497,Empresas!$C$6:$CC$92,$G497+6+1,0),0))))</f>
        <v>0</v>
      </c>
      <c r="AJ497" s="147">
        <f>IF(AND($I497="Si",S497=1),1,IF(AND($I497="Fisico",S497=1),1,IF(AND(S497=1,$I497="Electronico"),2,IF(S497=1,VLOOKUP($C497&amp;"|"&amp;$B497&amp;"|"&amp;$D497,Empresas!$C$6:$CC$92,$G497+6+1,0),0))))</f>
        <v>0</v>
      </c>
      <c r="AK497" s="147">
        <f>IF(AND($I497="Si",T497=1),1,IF(AND($I497="Fisico",T497=1),1,IF(AND(T497=1,$I497="Electronico"),2,IF(T497=1,VLOOKUP($C497&amp;"|"&amp;$B497&amp;"|"&amp;$D497,Empresas!$C$6:$CC$92,$G497+6+1,0),0))))</f>
        <v>0</v>
      </c>
      <c r="AL497" s="147">
        <f>IF(AND($I497="Si",U497=1),1,IF(AND($I497="Fisico",U497=1),1,IF(AND(U497=1,$I497="Electronico"),2,IF(U497=1,VLOOKUP($C497&amp;"|"&amp;$B497&amp;"|"&amp;$D497,Empresas!$C$6:$CC$92,$G497+6+1,0),0))))</f>
        <v>0</v>
      </c>
      <c r="AM497" s="149">
        <f t="shared" si="76"/>
        <v>0</v>
      </c>
      <c r="AN497" s="149">
        <f t="shared" si="77"/>
        <v>0</v>
      </c>
      <c r="AO497" s="152">
        <f t="shared" si="78"/>
        <v>0</v>
      </c>
    </row>
    <row r="498" spans="1:41" x14ac:dyDescent="0.25">
      <c r="A498" s="137" t="str">
        <f>VLOOKUP(D498,Empresas!$D$7:$F$91,3,0)</f>
        <v>Yulisa</v>
      </c>
      <c r="B498" s="138" t="str">
        <f>VLOOKUP(D498,Empresas!$D$7:$G$91,4,0)</f>
        <v>Mireya</v>
      </c>
      <c r="C498" s="138" t="s">
        <v>544</v>
      </c>
      <c r="D498" s="138" t="s">
        <v>200</v>
      </c>
      <c r="E498" s="138" t="str">
        <f>VLOOKUP(D498,Empresas!$D$7:$E$92,2,0)</f>
        <v>JIMZU SPIRIT E.I.R.L.</v>
      </c>
      <c r="F498" s="138" t="s">
        <v>163</v>
      </c>
      <c r="G498" s="139">
        <f t="shared" si="82"/>
        <v>22</v>
      </c>
      <c r="H498" s="139" t="str">
        <f>VLOOKUP(D498,Empresas!$D$6:$L$92,7,0)</f>
        <v>Semestral</v>
      </c>
      <c r="I498" s="138" t="str">
        <f>VLOOKUP(VLOOKUP(D498&amp;"|"&amp;B498,Empresas!$I$7:$CB$92,G498,0),Tablas!$A$3:$B$5,2,0)</f>
        <v>No aplica</v>
      </c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 t="str">
        <f>VLOOKUP(D498,Empresas!$D$7:$CF$91,81,0)</f>
        <v>D</v>
      </c>
      <c r="W498" s="78" t="str">
        <f>VLOOKUP(D498,Empresas!$D$7:$M$91,10,0)</f>
        <v>Rer</v>
      </c>
      <c r="X498" s="69" t="str">
        <f t="shared" si="74"/>
        <v>SI</v>
      </c>
      <c r="Y498" s="153" t="str">
        <f t="shared" si="75"/>
        <v>No aplica</v>
      </c>
      <c r="Z498" s="147">
        <f>IF(Y498="No aplica",0,IF(I498="no",0,IF(I498="No aplica",0,IF(I498="Si",1,IF(I498="Fisico",1,IF(I498="Electronico",2,VLOOKUP(C498&amp;"|"&amp;B498&amp;"|"&amp;D498,Empresas!$C$6:$CC$92,G498+6+1,0)))))))</f>
        <v>0</v>
      </c>
      <c r="AA498" s="147">
        <f>IF(AND($I498="Si",J498=1),1,IF(AND($I498="Fisico",J498=1),1,IF(AND(J498=1,$I498="Electronico"),2,IF(J498=1,VLOOKUP($C498&amp;"|"&amp;$B498&amp;"|"&amp;$D498,Empresas!$C$6:$CC$92,$G498+6+1,0),0))))</f>
        <v>0</v>
      </c>
      <c r="AB498" s="147">
        <f>IF(AND($I498="Si",K498=1),1,IF(AND($I498="Fisico",K498=1),1,IF(AND(K498=1,$I498="Electronico"),2,IF(K498=1,VLOOKUP($C498&amp;"|"&amp;$B498&amp;"|"&amp;$D498,Empresas!$C$6:$CC$92,$G498+6+1,0),0))))</f>
        <v>0</v>
      </c>
      <c r="AC498" s="147">
        <f>IF(AND($I498="Si",L498=1),1,IF(AND($I498="Fisico",L498=1),1,IF(AND(L498=1,$I498="Electronico"),2,IF(L498=1,VLOOKUP($C498&amp;"|"&amp;$B498&amp;"|"&amp;$D498,Empresas!$C$6:$CC$92,$G498+6+1,0),0))))</f>
        <v>0</v>
      </c>
      <c r="AD498" s="147">
        <f>IF(AND($I498="Si",M498=1),1,IF(AND($I498="Fisico",M498=1),1,IF(AND(M498=1,$I498="Electronico"),2,IF(M498=1,VLOOKUP($C498&amp;"|"&amp;$B498&amp;"|"&amp;$D498,Empresas!$C$6:$CC$92,$G498+6+1,0),0))))</f>
        <v>0</v>
      </c>
      <c r="AE498" s="147">
        <f>IF(AND($I498="Si",N498=1),1,IF(AND($I498="Fisico",N498=1),1,IF(AND(N498=1,$I498="Electronico"),2,IF(N498=1,VLOOKUP($C498&amp;"|"&amp;$B498&amp;"|"&amp;$D498,Empresas!$C$6:$CC$92,$G498+6+1,0),0))))</f>
        <v>0</v>
      </c>
      <c r="AF498" s="147">
        <f>IF(AND($I498="Si",O498=1),1,IF(AND($I498="Fisico",O498=1),1,IF(AND(O498=1,$I498="Electronico"),2,IF(O498=1,VLOOKUP($C498&amp;"|"&amp;$B498&amp;"|"&amp;$D498,Empresas!$C$6:$CC$92,$G498+6+1,0),0))))</f>
        <v>0</v>
      </c>
      <c r="AG498" s="147">
        <f>IF(AND($I498="Si",P498=1),1,IF(AND($I498="Fisico",P498=1),1,IF(AND(P498=1,$I498="Electronico"),2,IF(P498=1,VLOOKUP($C498&amp;"|"&amp;$B498&amp;"|"&amp;$D498,Empresas!$C$6:$CC$92,$G498+6+1,0),0))))</f>
        <v>0</v>
      </c>
      <c r="AH498" s="147">
        <f>IF(AND($I498="Si",Q498=1),1,IF(AND($I498="Fisico",Q498=1),1,IF(AND(Q498=1,$I498="Electronico"),2,IF(Q498=1,VLOOKUP($C498&amp;"|"&amp;$B498&amp;"|"&amp;$D498,Empresas!$C$6:$CC$92,$G498+6+1,0),0))))</f>
        <v>0</v>
      </c>
      <c r="AI498" s="147">
        <f>IF(AND($I498="Si",R498=1),1,IF(AND($I498="Fisico",R498=1),1,IF(AND(R498=1,$I498="Electronico"),2,IF(R498=1,VLOOKUP($C498&amp;"|"&amp;$B498&amp;"|"&amp;$D498,Empresas!$C$6:$CC$92,$G498+6+1,0),0))))</f>
        <v>0</v>
      </c>
      <c r="AJ498" s="147">
        <f>IF(AND($I498="Si",S498=1),1,IF(AND($I498="Fisico",S498=1),1,IF(AND(S498=1,$I498="Electronico"),2,IF(S498=1,VLOOKUP($C498&amp;"|"&amp;$B498&amp;"|"&amp;$D498,Empresas!$C$6:$CC$92,$G498+6+1,0),0))))</f>
        <v>0</v>
      </c>
      <c r="AK498" s="147">
        <f>IF(AND($I498="Si",T498=1),1,IF(AND($I498="Fisico",T498=1),1,IF(AND(T498=1,$I498="Electronico"),2,IF(T498=1,VLOOKUP($C498&amp;"|"&amp;$B498&amp;"|"&amp;$D498,Empresas!$C$6:$CC$92,$G498+6+1,0),0))))</f>
        <v>0</v>
      </c>
      <c r="AL498" s="147">
        <f>IF(AND($I498="Si",U498=1),1,IF(AND($I498="Fisico",U498=1),1,IF(AND(U498=1,$I498="Electronico"),2,IF(U498=1,VLOOKUP($C498&amp;"|"&amp;$B498&amp;"|"&amp;$D498,Empresas!$C$6:$CC$92,$G498+6+1,0),0))))</f>
        <v>0</v>
      </c>
      <c r="AM498" s="149">
        <f t="shared" si="76"/>
        <v>0</v>
      </c>
      <c r="AN498" s="149">
        <f t="shared" si="77"/>
        <v>0</v>
      </c>
      <c r="AO498" s="152">
        <f t="shared" si="78"/>
        <v>0</v>
      </c>
    </row>
    <row r="499" spans="1:41" x14ac:dyDescent="0.25">
      <c r="A499" s="137" t="str">
        <f>VLOOKUP(D499,Empresas!$D$7:$F$91,3,0)</f>
        <v>Yulisa</v>
      </c>
      <c r="B499" s="138" t="str">
        <f>VLOOKUP(D499,Empresas!$D$7:$G$91,4,0)</f>
        <v>Mireya</v>
      </c>
      <c r="C499" s="138" t="s">
        <v>544</v>
      </c>
      <c r="D499" s="138" t="s">
        <v>200</v>
      </c>
      <c r="E499" s="138" t="str">
        <f>VLOOKUP(D499,Empresas!$D$7:$E$92,2,0)</f>
        <v>JIMZU SPIRIT E.I.R.L.</v>
      </c>
      <c r="F499" s="138" t="s">
        <v>164</v>
      </c>
      <c r="G499" s="139">
        <f t="shared" si="82"/>
        <v>25</v>
      </c>
      <c r="H499" s="139" t="str">
        <f>VLOOKUP(D499,Empresas!$D$6:$L$92,7,0)</f>
        <v>Semestral</v>
      </c>
      <c r="I499" s="138" t="str">
        <f>VLOOKUP(VLOOKUP(D499&amp;"|"&amp;B499,Empresas!$I$7:$CB$92,G499,0),Tablas!$A$3:$B$5,2,0)</f>
        <v>No aplica</v>
      </c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 t="str">
        <f>VLOOKUP(D499,Empresas!$D$7:$CF$91,81,0)</f>
        <v>D</v>
      </c>
      <c r="W499" s="78" t="str">
        <f>VLOOKUP(D499,Empresas!$D$7:$M$91,10,0)</f>
        <v>Rer</v>
      </c>
      <c r="X499" s="69" t="str">
        <f t="shared" si="74"/>
        <v>SI</v>
      </c>
      <c r="Y499" s="153" t="str">
        <f t="shared" si="75"/>
        <v>No aplica</v>
      </c>
      <c r="Z499" s="147">
        <f>IF(Y499="No aplica",0,IF(I499="no",0,IF(I499="No aplica",0,IF(I499="Si",1,IF(I499="Fisico",1,IF(I499="Electronico",2,VLOOKUP(C499&amp;"|"&amp;B499&amp;"|"&amp;D499,Empresas!$C$6:$CC$92,G499+6+1,0)))))))</f>
        <v>0</v>
      </c>
      <c r="AA499" s="147">
        <f>IF(AND($I499="Si",J499=1),1,IF(AND($I499="Fisico",J499=1),1,IF(AND(J499=1,$I499="Electronico"),2,IF(J499=1,VLOOKUP($C499&amp;"|"&amp;$B499&amp;"|"&amp;$D499,Empresas!$C$6:$CC$92,$G499+6+1,0),0))))</f>
        <v>0</v>
      </c>
      <c r="AB499" s="147">
        <f>IF(AND($I499="Si",K499=1),1,IF(AND($I499="Fisico",K499=1),1,IF(AND(K499=1,$I499="Electronico"),2,IF(K499=1,VLOOKUP($C499&amp;"|"&amp;$B499&amp;"|"&amp;$D499,Empresas!$C$6:$CC$92,$G499+6+1,0),0))))</f>
        <v>0</v>
      </c>
      <c r="AC499" s="147">
        <f>IF(AND($I499="Si",L499=1),1,IF(AND($I499="Fisico",L499=1),1,IF(AND(L499=1,$I499="Electronico"),2,IF(L499=1,VLOOKUP($C499&amp;"|"&amp;$B499&amp;"|"&amp;$D499,Empresas!$C$6:$CC$92,$G499+6+1,0),0))))</f>
        <v>0</v>
      </c>
      <c r="AD499" s="147">
        <f>IF(AND($I499="Si",M499=1),1,IF(AND($I499="Fisico",M499=1),1,IF(AND(M499=1,$I499="Electronico"),2,IF(M499=1,VLOOKUP($C499&amp;"|"&amp;$B499&amp;"|"&amp;$D499,Empresas!$C$6:$CC$92,$G499+6+1,0),0))))</f>
        <v>0</v>
      </c>
      <c r="AE499" s="147">
        <f>IF(AND($I499="Si",N499=1),1,IF(AND($I499="Fisico",N499=1),1,IF(AND(N499=1,$I499="Electronico"),2,IF(N499=1,VLOOKUP($C499&amp;"|"&amp;$B499&amp;"|"&amp;$D499,Empresas!$C$6:$CC$92,$G499+6+1,0),0))))</f>
        <v>0</v>
      </c>
      <c r="AF499" s="147">
        <f>IF(AND($I499="Si",O499=1),1,IF(AND($I499="Fisico",O499=1),1,IF(AND(O499=1,$I499="Electronico"),2,IF(O499=1,VLOOKUP($C499&amp;"|"&amp;$B499&amp;"|"&amp;$D499,Empresas!$C$6:$CC$92,$G499+6+1,0),0))))</f>
        <v>0</v>
      </c>
      <c r="AG499" s="147">
        <f>IF(AND($I499="Si",P499=1),1,IF(AND($I499="Fisico",P499=1),1,IF(AND(P499=1,$I499="Electronico"),2,IF(P499=1,VLOOKUP($C499&amp;"|"&amp;$B499&amp;"|"&amp;$D499,Empresas!$C$6:$CC$92,$G499+6+1,0),0))))</f>
        <v>0</v>
      </c>
      <c r="AH499" s="147">
        <f>IF(AND($I499="Si",Q499=1),1,IF(AND($I499="Fisico",Q499=1),1,IF(AND(Q499=1,$I499="Electronico"),2,IF(Q499=1,VLOOKUP($C499&amp;"|"&amp;$B499&amp;"|"&amp;$D499,Empresas!$C$6:$CC$92,$G499+6+1,0),0))))</f>
        <v>0</v>
      </c>
      <c r="AI499" s="147">
        <f>IF(AND($I499="Si",R499=1),1,IF(AND($I499="Fisico",R499=1),1,IF(AND(R499=1,$I499="Electronico"),2,IF(R499=1,VLOOKUP($C499&amp;"|"&amp;$B499&amp;"|"&amp;$D499,Empresas!$C$6:$CC$92,$G499+6+1,0),0))))</f>
        <v>0</v>
      </c>
      <c r="AJ499" s="147">
        <f>IF(AND($I499="Si",S499=1),1,IF(AND($I499="Fisico",S499=1),1,IF(AND(S499=1,$I499="Electronico"),2,IF(S499=1,VLOOKUP($C499&amp;"|"&amp;$B499&amp;"|"&amp;$D499,Empresas!$C$6:$CC$92,$G499+6+1,0),0))))</f>
        <v>0</v>
      </c>
      <c r="AK499" s="147">
        <f>IF(AND($I499="Si",T499=1),1,IF(AND($I499="Fisico",T499=1),1,IF(AND(T499=1,$I499="Electronico"),2,IF(T499=1,VLOOKUP($C499&amp;"|"&amp;$B499&amp;"|"&amp;$D499,Empresas!$C$6:$CC$92,$G499+6+1,0),0))))</f>
        <v>0</v>
      </c>
      <c r="AL499" s="147">
        <f>IF(AND($I499="Si",U499=1),1,IF(AND($I499="Fisico",U499=1),1,IF(AND(U499=1,$I499="Electronico"),2,IF(U499=1,VLOOKUP($C499&amp;"|"&amp;$B499&amp;"|"&amp;$D499,Empresas!$C$6:$CC$92,$G499+6+1,0),0))))</f>
        <v>0</v>
      </c>
      <c r="AM499" s="149">
        <f t="shared" si="76"/>
        <v>0</v>
      </c>
      <c r="AN499" s="149">
        <f t="shared" si="77"/>
        <v>0</v>
      </c>
      <c r="AO499" s="152">
        <f t="shared" si="78"/>
        <v>0</v>
      </c>
    </row>
    <row r="500" spans="1:41" x14ac:dyDescent="0.25">
      <c r="A500" s="137" t="str">
        <f>VLOOKUP(D500,Empresas!$D$7:$F$91,3,0)</f>
        <v>Yulisa</v>
      </c>
      <c r="B500" s="138" t="str">
        <f>VLOOKUP(D500,Empresas!$D$7:$G$91,4,0)</f>
        <v>Mireya</v>
      </c>
      <c r="C500" s="138" t="s">
        <v>544</v>
      </c>
      <c r="D500" s="138" t="s">
        <v>200</v>
      </c>
      <c r="E500" s="138" t="str">
        <f>VLOOKUP(D500,Empresas!$D$7:$E$92,2,0)</f>
        <v>JIMZU SPIRIT E.I.R.L.</v>
      </c>
      <c r="F500" s="138" t="s">
        <v>165</v>
      </c>
      <c r="G500" s="139">
        <f t="shared" si="82"/>
        <v>28</v>
      </c>
      <c r="H500" s="139" t="str">
        <f>VLOOKUP(D500,Empresas!$D$6:$L$92,7,0)</f>
        <v>Semestral</v>
      </c>
      <c r="I500" s="138" t="str">
        <f>VLOOKUP(VLOOKUP(D500&amp;"|"&amp;B500,Empresas!$I$7:$CB$92,G500,0),Tablas!$A$3:$B$5,2,0)</f>
        <v>No aplica</v>
      </c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 t="str">
        <f>VLOOKUP(D500,Empresas!$D$7:$CF$91,81,0)</f>
        <v>D</v>
      </c>
      <c r="W500" s="78" t="str">
        <f>VLOOKUP(D500,Empresas!$D$7:$M$91,10,0)</f>
        <v>Rer</v>
      </c>
      <c r="X500" s="69" t="str">
        <f t="shared" si="74"/>
        <v>SI</v>
      </c>
      <c r="Y500" s="153" t="str">
        <f t="shared" si="75"/>
        <v>No aplica</v>
      </c>
      <c r="Z500" s="147">
        <f>IF(Y500="No aplica",0,IF(I500="no",0,IF(I500="No aplica",0,IF(I500="Si",1,IF(I500="Fisico",1,IF(I500="Electronico",2,VLOOKUP(C500&amp;"|"&amp;B500&amp;"|"&amp;D500,Empresas!$C$6:$CC$92,G500+6+1,0)))))))</f>
        <v>0</v>
      </c>
      <c r="AA500" s="147">
        <f>IF(AND($I500="Si",J500=1),1,IF(AND($I500="Fisico",J500=1),1,IF(AND(J500=1,$I500="Electronico"),2,IF(J500=1,VLOOKUP($C500&amp;"|"&amp;$B500&amp;"|"&amp;$D500,Empresas!$C$6:$CC$92,$G500+6+1,0),0))))</f>
        <v>0</v>
      </c>
      <c r="AB500" s="147">
        <f>IF(AND($I500="Si",K500=1),1,IF(AND($I500="Fisico",K500=1),1,IF(AND(K500=1,$I500="Electronico"),2,IF(K500=1,VLOOKUP($C500&amp;"|"&amp;$B500&amp;"|"&amp;$D500,Empresas!$C$6:$CC$92,$G500+6+1,0),0))))</f>
        <v>0</v>
      </c>
      <c r="AC500" s="147">
        <f>IF(AND($I500="Si",L500=1),1,IF(AND($I500="Fisico",L500=1),1,IF(AND(L500=1,$I500="Electronico"),2,IF(L500=1,VLOOKUP($C500&amp;"|"&amp;$B500&amp;"|"&amp;$D500,Empresas!$C$6:$CC$92,$G500+6+1,0),0))))</f>
        <v>0</v>
      </c>
      <c r="AD500" s="147">
        <f>IF(AND($I500="Si",M500=1),1,IF(AND($I500="Fisico",M500=1),1,IF(AND(M500=1,$I500="Electronico"),2,IF(M500=1,VLOOKUP($C500&amp;"|"&amp;$B500&amp;"|"&amp;$D500,Empresas!$C$6:$CC$92,$G500+6+1,0),0))))</f>
        <v>0</v>
      </c>
      <c r="AE500" s="147">
        <f>IF(AND($I500="Si",N500=1),1,IF(AND($I500="Fisico",N500=1),1,IF(AND(N500=1,$I500="Electronico"),2,IF(N500=1,VLOOKUP($C500&amp;"|"&amp;$B500&amp;"|"&amp;$D500,Empresas!$C$6:$CC$92,$G500+6+1,0),0))))</f>
        <v>0</v>
      </c>
      <c r="AF500" s="147">
        <f>IF(AND($I500="Si",O500=1),1,IF(AND($I500="Fisico",O500=1),1,IF(AND(O500=1,$I500="Electronico"),2,IF(O500=1,VLOOKUP($C500&amp;"|"&amp;$B500&amp;"|"&amp;$D500,Empresas!$C$6:$CC$92,$G500+6+1,0),0))))</f>
        <v>0</v>
      </c>
      <c r="AG500" s="147">
        <f>IF(AND($I500="Si",P500=1),1,IF(AND($I500="Fisico",P500=1),1,IF(AND(P500=1,$I500="Electronico"),2,IF(P500=1,VLOOKUP($C500&amp;"|"&amp;$B500&amp;"|"&amp;$D500,Empresas!$C$6:$CC$92,$G500+6+1,0),0))))</f>
        <v>0</v>
      </c>
      <c r="AH500" s="147">
        <f>IF(AND($I500="Si",Q500=1),1,IF(AND($I500="Fisico",Q500=1),1,IF(AND(Q500=1,$I500="Electronico"),2,IF(Q500=1,VLOOKUP($C500&amp;"|"&amp;$B500&amp;"|"&amp;$D500,Empresas!$C$6:$CC$92,$G500+6+1,0),0))))</f>
        <v>0</v>
      </c>
      <c r="AI500" s="147">
        <f>IF(AND($I500="Si",R500=1),1,IF(AND($I500="Fisico",R500=1),1,IF(AND(R500=1,$I500="Electronico"),2,IF(R500=1,VLOOKUP($C500&amp;"|"&amp;$B500&amp;"|"&amp;$D500,Empresas!$C$6:$CC$92,$G500+6+1,0),0))))</f>
        <v>0</v>
      </c>
      <c r="AJ500" s="147">
        <f>IF(AND($I500="Si",S500=1),1,IF(AND($I500="Fisico",S500=1),1,IF(AND(S500=1,$I500="Electronico"),2,IF(S500=1,VLOOKUP($C500&amp;"|"&amp;$B500&amp;"|"&amp;$D500,Empresas!$C$6:$CC$92,$G500+6+1,0),0))))</f>
        <v>0</v>
      </c>
      <c r="AK500" s="147">
        <f>IF(AND($I500="Si",T500=1),1,IF(AND($I500="Fisico",T500=1),1,IF(AND(T500=1,$I500="Electronico"),2,IF(T500=1,VLOOKUP($C500&amp;"|"&amp;$B500&amp;"|"&amp;$D500,Empresas!$C$6:$CC$92,$G500+6+1,0),0))))</f>
        <v>0</v>
      </c>
      <c r="AL500" s="147">
        <f>IF(AND($I500="Si",U500=1),1,IF(AND($I500="Fisico",U500=1),1,IF(AND(U500=1,$I500="Electronico"),2,IF(U500=1,VLOOKUP($C500&amp;"|"&amp;$B500&amp;"|"&amp;$D500,Empresas!$C$6:$CC$92,$G500+6+1,0),0))))</f>
        <v>0</v>
      </c>
      <c r="AM500" s="149">
        <f t="shared" si="76"/>
        <v>0</v>
      </c>
      <c r="AN500" s="149">
        <f t="shared" si="77"/>
        <v>0</v>
      </c>
      <c r="AO500" s="152">
        <f t="shared" si="78"/>
        <v>0</v>
      </c>
    </row>
    <row r="501" spans="1:41" x14ac:dyDescent="0.25">
      <c r="A501" s="137" t="str">
        <f>VLOOKUP(D501,Empresas!$D$7:$F$91,3,0)</f>
        <v>Yulisa</v>
      </c>
      <c r="B501" s="138" t="str">
        <f>VLOOKUP(D501,Empresas!$D$7:$G$91,4,0)</f>
        <v>Mireya</v>
      </c>
      <c r="C501" s="138" t="s">
        <v>544</v>
      </c>
      <c r="D501" s="138" t="s">
        <v>200</v>
      </c>
      <c r="E501" s="138" t="str">
        <f>VLOOKUP(D501,Empresas!$D$7:$E$92,2,0)</f>
        <v>JIMZU SPIRIT E.I.R.L.</v>
      </c>
      <c r="F501" s="138" t="s">
        <v>166</v>
      </c>
      <c r="G501" s="139">
        <f t="shared" si="82"/>
        <v>31</v>
      </c>
      <c r="H501" s="139" t="str">
        <f>VLOOKUP(D501,Empresas!$D$6:$L$92,7,0)</f>
        <v>Semestral</v>
      </c>
      <c r="I501" s="138" t="str">
        <f>VLOOKUP(VLOOKUP(D501&amp;"|"&amp;B501,Empresas!$I$7:$CB$92,G501,0),Tablas!$A$3:$B$5,2,0)</f>
        <v>No aplica</v>
      </c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 t="str">
        <f>VLOOKUP(D501,Empresas!$D$7:$CF$91,81,0)</f>
        <v>D</v>
      </c>
      <c r="W501" s="78" t="str">
        <f>VLOOKUP(D501,Empresas!$D$7:$M$91,10,0)</f>
        <v>Rer</v>
      </c>
      <c r="X501" s="69" t="str">
        <f t="shared" si="74"/>
        <v>SI</v>
      </c>
      <c r="Y501" s="153" t="str">
        <f t="shared" si="75"/>
        <v>No aplica</v>
      </c>
      <c r="Z501" s="147">
        <f>IF(Y501="No aplica",0,IF(I501="no",0,IF(I501="No aplica",0,IF(I501="Si",1,IF(I501="Fisico",1,IF(I501="Electronico",2,VLOOKUP(C501&amp;"|"&amp;B501&amp;"|"&amp;D501,Empresas!$C$6:$CC$92,G501+6+1,0)))))))</f>
        <v>0</v>
      </c>
      <c r="AA501" s="147">
        <f>IF(AND($I501="Si",J501=1),1,IF(AND($I501="Fisico",J501=1),1,IF(AND(J501=1,$I501="Electronico"),2,IF(J501=1,VLOOKUP($C501&amp;"|"&amp;$B501&amp;"|"&amp;$D501,Empresas!$C$6:$CC$92,$G501+6+1,0),0))))</f>
        <v>0</v>
      </c>
      <c r="AB501" s="147">
        <f>IF(AND($I501="Si",K501=1),1,IF(AND($I501="Fisico",K501=1),1,IF(AND(K501=1,$I501="Electronico"),2,IF(K501=1,VLOOKUP($C501&amp;"|"&amp;$B501&amp;"|"&amp;$D501,Empresas!$C$6:$CC$92,$G501+6+1,0),0))))</f>
        <v>0</v>
      </c>
      <c r="AC501" s="147">
        <f>IF(AND($I501="Si",L501=1),1,IF(AND($I501="Fisico",L501=1),1,IF(AND(L501=1,$I501="Electronico"),2,IF(L501=1,VLOOKUP($C501&amp;"|"&amp;$B501&amp;"|"&amp;$D501,Empresas!$C$6:$CC$92,$G501+6+1,0),0))))</f>
        <v>0</v>
      </c>
      <c r="AD501" s="147">
        <f>IF(AND($I501="Si",M501=1),1,IF(AND($I501="Fisico",M501=1),1,IF(AND(M501=1,$I501="Electronico"),2,IF(M501=1,VLOOKUP($C501&amp;"|"&amp;$B501&amp;"|"&amp;$D501,Empresas!$C$6:$CC$92,$G501+6+1,0),0))))</f>
        <v>0</v>
      </c>
      <c r="AE501" s="147">
        <f>IF(AND($I501="Si",N501=1),1,IF(AND($I501="Fisico",N501=1),1,IF(AND(N501=1,$I501="Electronico"),2,IF(N501=1,VLOOKUP($C501&amp;"|"&amp;$B501&amp;"|"&amp;$D501,Empresas!$C$6:$CC$92,$G501+6+1,0),0))))</f>
        <v>0</v>
      </c>
      <c r="AF501" s="147">
        <f>IF(AND($I501="Si",O501=1),1,IF(AND($I501="Fisico",O501=1),1,IF(AND(O501=1,$I501="Electronico"),2,IF(O501=1,VLOOKUP($C501&amp;"|"&amp;$B501&amp;"|"&amp;$D501,Empresas!$C$6:$CC$92,$G501+6+1,0),0))))</f>
        <v>0</v>
      </c>
      <c r="AG501" s="147">
        <f>IF(AND($I501="Si",P501=1),1,IF(AND($I501="Fisico",P501=1),1,IF(AND(P501=1,$I501="Electronico"),2,IF(P501=1,VLOOKUP($C501&amp;"|"&amp;$B501&amp;"|"&amp;$D501,Empresas!$C$6:$CC$92,$G501+6+1,0),0))))</f>
        <v>0</v>
      </c>
      <c r="AH501" s="147">
        <f>IF(AND($I501="Si",Q501=1),1,IF(AND($I501="Fisico",Q501=1),1,IF(AND(Q501=1,$I501="Electronico"),2,IF(Q501=1,VLOOKUP($C501&amp;"|"&amp;$B501&amp;"|"&amp;$D501,Empresas!$C$6:$CC$92,$G501+6+1,0),0))))</f>
        <v>0</v>
      </c>
      <c r="AI501" s="147">
        <f>IF(AND($I501="Si",R501=1),1,IF(AND($I501="Fisico",R501=1),1,IF(AND(R501=1,$I501="Electronico"),2,IF(R501=1,VLOOKUP($C501&amp;"|"&amp;$B501&amp;"|"&amp;$D501,Empresas!$C$6:$CC$92,$G501+6+1,0),0))))</f>
        <v>0</v>
      </c>
      <c r="AJ501" s="147">
        <f>IF(AND($I501="Si",S501=1),1,IF(AND($I501="Fisico",S501=1),1,IF(AND(S501=1,$I501="Electronico"),2,IF(S501=1,VLOOKUP($C501&amp;"|"&amp;$B501&amp;"|"&amp;$D501,Empresas!$C$6:$CC$92,$G501+6+1,0),0))))</f>
        <v>0</v>
      </c>
      <c r="AK501" s="147">
        <f>IF(AND($I501="Si",T501=1),1,IF(AND($I501="Fisico",T501=1),1,IF(AND(T501=1,$I501="Electronico"),2,IF(T501=1,VLOOKUP($C501&amp;"|"&amp;$B501&amp;"|"&amp;$D501,Empresas!$C$6:$CC$92,$G501+6+1,0),0))))</f>
        <v>0</v>
      </c>
      <c r="AL501" s="147">
        <f>IF(AND($I501="Si",U501=1),1,IF(AND($I501="Fisico",U501=1),1,IF(AND(U501=1,$I501="Electronico"),2,IF(U501=1,VLOOKUP($C501&amp;"|"&amp;$B501&amp;"|"&amp;$D501,Empresas!$C$6:$CC$92,$G501+6+1,0),0))))</f>
        <v>0</v>
      </c>
      <c r="AM501" s="149">
        <f t="shared" si="76"/>
        <v>0</v>
      </c>
      <c r="AN501" s="149">
        <f t="shared" si="77"/>
        <v>0</v>
      </c>
      <c r="AO501" s="152">
        <f t="shared" si="78"/>
        <v>0</v>
      </c>
    </row>
    <row r="502" spans="1:41" x14ac:dyDescent="0.25">
      <c r="A502" s="137" t="str">
        <f>VLOOKUP(D502,Empresas!$D$7:$F$91,3,0)</f>
        <v>Yulisa</v>
      </c>
      <c r="B502" s="138" t="str">
        <f>VLOOKUP(D502,Empresas!$D$7:$G$91,4,0)</f>
        <v>Mireya</v>
      </c>
      <c r="C502" s="138" t="s">
        <v>544</v>
      </c>
      <c r="D502" s="138" t="s">
        <v>200</v>
      </c>
      <c r="E502" s="138" t="str">
        <f>VLOOKUP(D502,Empresas!$D$7:$E$92,2,0)</f>
        <v>JIMZU SPIRIT E.I.R.L.</v>
      </c>
      <c r="F502" s="138" t="s">
        <v>167</v>
      </c>
      <c r="G502" s="139">
        <f t="shared" si="82"/>
        <v>34</v>
      </c>
      <c r="H502" s="139" t="str">
        <f>VLOOKUP(D502,Empresas!$D$6:$L$92,7,0)</f>
        <v>Semestral</v>
      </c>
      <c r="I502" s="138" t="str">
        <f>VLOOKUP(VLOOKUP(D502&amp;"|"&amp;B502,Empresas!$I$7:$CB$92,G502,0),Tablas!$A$3:$B$5,2,0)</f>
        <v>No aplica</v>
      </c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 t="str">
        <f>VLOOKUP(D502,Empresas!$D$7:$CF$91,81,0)</f>
        <v>D</v>
      </c>
      <c r="W502" s="78" t="str">
        <f>VLOOKUP(D502,Empresas!$D$7:$M$91,10,0)</f>
        <v>Rer</v>
      </c>
      <c r="X502" s="69" t="str">
        <f t="shared" si="74"/>
        <v>SI</v>
      </c>
      <c r="Y502" s="153" t="str">
        <f t="shared" si="75"/>
        <v>No aplica</v>
      </c>
      <c r="Z502" s="147">
        <f>IF(Y502="No aplica",0,IF(I502="no",0,IF(I502="No aplica",0,IF(I502="Si",1,IF(I502="Fisico",1,IF(I502="Electronico",2,VLOOKUP(C502&amp;"|"&amp;B502&amp;"|"&amp;D502,Empresas!$C$6:$CC$92,G502+6+1,0)))))))</f>
        <v>0</v>
      </c>
      <c r="AA502" s="147">
        <f>IF(AND($I502="Si",J502=1),1,IF(AND($I502="Fisico",J502=1),1,IF(AND(J502=1,$I502="Electronico"),2,IF(J502=1,VLOOKUP($C502&amp;"|"&amp;$B502&amp;"|"&amp;$D502,Empresas!$C$6:$CC$92,$G502+6+1,0),0))))</f>
        <v>0</v>
      </c>
      <c r="AB502" s="147">
        <f>IF(AND($I502="Si",K502=1),1,IF(AND($I502="Fisico",K502=1),1,IF(AND(K502=1,$I502="Electronico"),2,IF(K502=1,VLOOKUP($C502&amp;"|"&amp;$B502&amp;"|"&amp;$D502,Empresas!$C$6:$CC$92,$G502+6+1,0),0))))</f>
        <v>0</v>
      </c>
      <c r="AC502" s="147">
        <f>IF(AND($I502="Si",L502=1),1,IF(AND($I502="Fisico",L502=1),1,IF(AND(L502=1,$I502="Electronico"),2,IF(L502=1,VLOOKUP($C502&amp;"|"&amp;$B502&amp;"|"&amp;$D502,Empresas!$C$6:$CC$92,$G502+6+1,0),0))))</f>
        <v>0</v>
      </c>
      <c r="AD502" s="147">
        <f>IF(AND($I502="Si",M502=1),1,IF(AND($I502="Fisico",M502=1),1,IF(AND(M502=1,$I502="Electronico"),2,IF(M502=1,VLOOKUP($C502&amp;"|"&amp;$B502&amp;"|"&amp;$D502,Empresas!$C$6:$CC$92,$G502+6+1,0),0))))</f>
        <v>0</v>
      </c>
      <c r="AE502" s="147">
        <f>IF(AND($I502="Si",N502=1),1,IF(AND($I502="Fisico",N502=1),1,IF(AND(N502=1,$I502="Electronico"),2,IF(N502=1,VLOOKUP($C502&amp;"|"&amp;$B502&amp;"|"&amp;$D502,Empresas!$C$6:$CC$92,$G502+6+1,0),0))))</f>
        <v>0</v>
      </c>
      <c r="AF502" s="147">
        <f>IF(AND($I502="Si",O502=1),1,IF(AND($I502="Fisico",O502=1),1,IF(AND(O502=1,$I502="Electronico"),2,IF(O502=1,VLOOKUP($C502&amp;"|"&amp;$B502&amp;"|"&amp;$D502,Empresas!$C$6:$CC$92,$G502+6+1,0),0))))</f>
        <v>0</v>
      </c>
      <c r="AG502" s="147">
        <f>IF(AND($I502="Si",P502=1),1,IF(AND($I502="Fisico",P502=1),1,IF(AND(P502=1,$I502="Electronico"),2,IF(P502=1,VLOOKUP($C502&amp;"|"&amp;$B502&amp;"|"&amp;$D502,Empresas!$C$6:$CC$92,$G502+6+1,0),0))))</f>
        <v>0</v>
      </c>
      <c r="AH502" s="147">
        <f>IF(AND($I502="Si",Q502=1),1,IF(AND($I502="Fisico",Q502=1),1,IF(AND(Q502=1,$I502="Electronico"),2,IF(Q502=1,VLOOKUP($C502&amp;"|"&amp;$B502&amp;"|"&amp;$D502,Empresas!$C$6:$CC$92,$G502+6+1,0),0))))</f>
        <v>0</v>
      </c>
      <c r="AI502" s="147">
        <f>IF(AND($I502="Si",R502=1),1,IF(AND($I502="Fisico",R502=1),1,IF(AND(R502=1,$I502="Electronico"),2,IF(R502=1,VLOOKUP($C502&amp;"|"&amp;$B502&amp;"|"&amp;$D502,Empresas!$C$6:$CC$92,$G502+6+1,0),0))))</f>
        <v>0</v>
      </c>
      <c r="AJ502" s="147">
        <f>IF(AND($I502="Si",S502=1),1,IF(AND($I502="Fisico",S502=1),1,IF(AND(S502=1,$I502="Electronico"),2,IF(S502=1,VLOOKUP($C502&amp;"|"&amp;$B502&amp;"|"&amp;$D502,Empresas!$C$6:$CC$92,$G502+6+1,0),0))))</f>
        <v>0</v>
      </c>
      <c r="AK502" s="147">
        <f>IF(AND($I502="Si",T502=1),1,IF(AND($I502="Fisico",T502=1),1,IF(AND(T502=1,$I502="Electronico"),2,IF(T502=1,VLOOKUP($C502&amp;"|"&amp;$B502&amp;"|"&amp;$D502,Empresas!$C$6:$CC$92,$G502+6+1,0),0))))</f>
        <v>0</v>
      </c>
      <c r="AL502" s="147">
        <f>IF(AND($I502="Si",U502=1),1,IF(AND($I502="Fisico",U502=1),1,IF(AND(U502=1,$I502="Electronico"),2,IF(U502=1,VLOOKUP($C502&amp;"|"&amp;$B502&amp;"|"&amp;$D502,Empresas!$C$6:$CC$92,$G502+6+1,0),0))))</f>
        <v>0</v>
      </c>
      <c r="AM502" s="149">
        <f t="shared" si="76"/>
        <v>0</v>
      </c>
      <c r="AN502" s="149">
        <f t="shared" si="77"/>
        <v>0</v>
      </c>
      <c r="AO502" s="152">
        <f t="shared" si="78"/>
        <v>0</v>
      </c>
    </row>
    <row r="503" spans="1:41" x14ac:dyDescent="0.25">
      <c r="A503" s="137" t="str">
        <f>VLOOKUP(D503,Empresas!$D$7:$F$91,3,0)</f>
        <v>Yulisa</v>
      </c>
      <c r="B503" s="138" t="str">
        <f>VLOOKUP(D503,Empresas!$D$7:$G$91,4,0)</f>
        <v>Mireya</v>
      </c>
      <c r="C503" s="138" t="s">
        <v>544</v>
      </c>
      <c r="D503" s="138" t="s">
        <v>200</v>
      </c>
      <c r="E503" s="138" t="str">
        <f>VLOOKUP(D503,Empresas!$D$7:$E$92,2,0)</f>
        <v>JIMZU SPIRIT E.I.R.L.</v>
      </c>
      <c r="F503" s="138" t="s">
        <v>168</v>
      </c>
      <c r="G503" s="139">
        <f t="shared" si="82"/>
        <v>37</v>
      </c>
      <c r="H503" s="139" t="str">
        <f>VLOOKUP(D503,Empresas!$D$6:$L$92,7,0)</f>
        <v>Semestral</v>
      </c>
      <c r="I503" s="138" t="str">
        <f>VLOOKUP(VLOOKUP(D503&amp;"|"&amp;B503,Empresas!$I$7:$CB$92,G503,0),Tablas!$A$3:$B$5,2,0)</f>
        <v>No aplica</v>
      </c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 t="str">
        <f>VLOOKUP(D503,Empresas!$D$7:$CF$91,81,0)</f>
        <v>D</v>
      </c>
      <c r="W503" s="78" t="str">
        <f>VLOOKUP(D503,Empresas!$D$7:$M$91,10,0)</f>
        <v>Rer</v>
      </c>
      <c r="X503" s="69" t="str">
        <f t="shared" si="74"/>
        <v>SI</v>
      </c>
      <c r="Y503" s="153" t="str">
        <f t="shared" si="75"/>
        <v>No aplica</v>
      </c>
      <c r="Z503" s="147">
        <f>IF(Y503="No aplica",0,IF(I503="no",0,IF(I503="No aplica",0,IF(I503="Si",1,IF(I503="Fisico",1,IF(I503="Electronico",2,VLOOKUP(C503&amp;"|"&amp;B503&amp;"|"&amp;D503,Empresas!$C$6:$CC$92,G503+6+1,0)))))))</f>
        <v>0</v>
      </c>
      <c r="AA503" s="147">
        <f>IF(AND($I503="Si",J503=1),1,IF(AND($I503="Fisico",J503=1),1,IF(AND(J503=1,$I503="Electronico"),2,IF(J503=1,VLOOKUP($C503&amp;"|"&amp;$B503&amp;"|"&amp;$D503,Empresas!$C$6:$CC$92,$G503+6+1,0),0))))</f>
        <v>0</v>
      </c>
      <c r="AB503" s="147">
        <f>IF(AND($I503="Si",K503=1),1,IF(AND($I503="Fisico",K503=1),1,IF(AND(K503=1,$I503="Electronico"),2,IF(K503=1,VLOOKUP($C503&amp;"|"&amp;$B503&amp;"|"&amp;$D503,Empresas!$C$6:$CC$92,$G503+6+1,0),0))))</f>
        <v>0</v>
      </c>
      <c r="AC503" s="147">
        <f>IF(AND($I503="Si",L503=1),1,IF(AND($I503="Fisico",L503=1),1,IF(AND(L503=1,$I503="Electronico"),2,IF(L503=1,VLOOKUP($C503&amp;"|"&amp;$B503&amp;"|"&amp;$D503,Empresas!$C$6:$CC$92,$G503+6+1,0),0))))</f>
        <v>0</v>
      </c>
      <c r="AD503" s="147">
        <f>IF(AND($I503="Si",M503=1),1,IF(AND($I503="Fisico",M503=1),1,IF(AND(M503=1,$I503="Electronico"),2,IF(M503=1,VLOOKUP($C503&amp;"|"&amp;$B503&amp;"|"&amp;$D503,Empresas!$C$6:$CC$92,$G503+6+1,0),0))))</f>
        <v>0</v>
      </c>
      <c r="AE503" s="147">
        <f>IF(AND($I503="Si",N503=1),1,IF(AND($I503="Fisico",N503=1),1,IF(AND(N503=1,$I503="Electronico"),2,IF(N503=1,VLOOKUP($C503&amp;"|"&amp;$B503&amp;"|"&amp;$D503,Empresas!$C$6:$CC$92,$G503+6+1,0),0))))</f>
        <v>0</v>
      </c>
      <c r="AF503" s="147">
        <f>IF(AND($I503="Si",O503=1),1,IF(AND($I503="Fisico",O503=1),1,IF(AND(O503=1,$I503="Electronico"),2,IF(O503=1,VLOOKUP($C503&amp;"|"&amp;$B503&amp;"|"&amp;$D503,Empresas!$C$6:$CC$92,$G503+6+1,0),0))))</f>
        <v>0</v>
      </c>
      <c r="AG503" s="147">
        <f>IF(AND($I503="Si",P503=1),1,IF(AND($I503="Fisico",P503=1),1,IF(AND(P503=1,$I503="Electronico"),2,IF(P503=1,VLOOKUP($C503&amp;"|"&amp;$B503&amp;"|"&amp;$D503,Empresas!$C$6:$CC$92,$G503+6+1,0),0))))</f>
        <v>0</v>
      </c>
      <c r="AH503" s="147">
        <f>IF(AND($I503="Si",Q503=1),1,IF(AND($I503="Fisico",Q503=1),1,IF(AND(Q503=1,$I503="Electronico"),2,IF(Q503=1,VLOOKUP($C503&amp;"|"&amp;$B503&amp;"|"&amp;$D503,Empresas!$C$6:$CC$92,$G503+6+1,0),0))))</f>
        <v>0</v>
      </c>
      <c r="AI503" s="147">
        <f>IF(AND($I503="Si",R503=1),1,IF(AND($I503="Fisico",R503=1),1,IF(AND(R503=1,$I503="Electronico"),2,IF(R503=1,VLOOKUP($C503&amp;"|"&amp;$B503&amp;"|"&amp;$D503,Empresas!$C$6:$CC$92,$G503+6+1,0),0))))</f>
        <v>0</v>
      </c>
      <c r="AJ503" s="147">
        <f>IF(AND($I503="Si",S503=1),1,IF(AND($I503="Fisico",S503=1),1,IF(AND(S503=1,$I503="Electronico"),2,IF(S503=1,VLOOKUP($C503&amp;"|"&amp;$B503&amp;"|"&amp;$D503,Empresas!$C$6:$CC$92,$G503+6+1,0),0))))</f>
        <v>0</v>
      </c>
      <c r="AK503" s="147">
        <f>IF(AND($I503="Si",T503=1),1,IF(AND($I503="Fisico",T503=1),1,IF(AND(T503=1,$I503="Electronico"),2,IF(T503=1,VLOOKUP($C503&amp;"|"&amp;$B503&amp;"|"&amp;$D503,Empresas!$C$6:$CC$92,$G503+6+1,0),0))))</f>
        <v>0</v>
      </c>
      <c r="AL503" s="147">
        <f>IF(AND($I503="Si",U503=1),1,IF(AND($I503="Fisico",U503=1),1,IF(AND(U503=1,$I503="Electronico"),2,IF(U503=1,VLOOKUP($C503&amp;"|"&amp;$B503&amp;"|"&amp;$D503,Empresas!$C$6:$CC$92,$G503+6+1,0),0))))</f>
        <v>0</v>
      </c>
      <c r="AM503" s="149">
        <f t="shared" si="76"/>
        <v>0</v>
      </c>
      <c r="AN503" s="149">
        <f t="shared" si="77"/>
        <v>0</v>
      </c>
      <c r="AO503" s="152">
        <f t="shared" si="78"/>
        <v>0</v>
      </c>
    </row>
    <row r="504" spans="1:41" x14ac:dyDescent="0.25">
      <c r="A504" s="137" t="str">
        <f>VLOOKUP(D504,Empresas!$D$7:$F$91,3,0)</f>
        <v>Yulisa</v>
      </c>
      <c r="B504" s="138" t="str">
        <f>VLOOKUP(D504,Empresas!$D$7:$G$91,4,0)</f>
        <v>Mireya</v>
      </c>
      <c r="C504" s="138" t="s">
        <v>544</v>
      </c>
      <c r="D504" s="138" t="s">
        <v>200</v>
      </c>
      <c r="E504" s="138" t="str">
        <f>VLOOKUP(D504,Empresas!$D$7:$E$92,2,0)</f>
        <v>JIMZU SPIRIT E.I.R.L.</v>
      </c>
      <c r="F504" s="138" t="s">
        <v>169</v>
      </c>
      <c r="G504" s="139">
        <f t="shared" si="82"/>
        <v>40</v>
      </c>
      <c r="H504" s="139" t="str">
        <f>VLOOKUP(D504,Empresas!$D$6:$L$92,7,0)</f>
        <v>Semestral</v>
      </c>
      <c r="I504" s="138" t="str">
        <f>VLOOKUP(VLOOKUP(D504&amp;"|"&amp;B504,Empresas!$I$7:$CB$92,G504,0),Tablas!$A$3:$B$5,2,0)</f>
        <v>No aplica</v>
      </c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 t="str">
        <f>VLOOKUP(D504,Empresas!$D$7:$CF$91,81,0)</f>
        <v>D</v>
      </c>
      <c r="W504" s="78" t="str">
        <f>VLOOKUP(D504,Empresas!$D$7:$M$91,10,0)</f>
        <v>Rer</v>
      </c>
      <c r="X504" s="69" t="str">
        <f t="shared" si="74"/>
        <v>SI</v>
      </c>
      <c r="Y504" s="153" t="str">
        <f t="shared" si="75"/>
        <v>No aplica</v>
      </c>
      <c r="Z504" s="147">
        <f>IF(Y504="No aplica",0,IF(I504="no",0,IF(I504="No aplica",0,IF(I504="Si",1,IF(I504="Fisico",1,IF(I504="Electronico",2,VLOOKUP(C504&amp;"|"&amp;B504&amp;"|"&amp;D504,Empresas!$C$6:$CC$92,G504+6+1,0)))))))</f>
        <v>0</v>
      </c>
      <c r="AA504" s="147">
        <f>IF(AND($I504="Si",J504=1),1,IF(AND($I504="Fisico",J504=1),1,IF(AND(J504=1,$I504="Electronico"),2,IF(J504=1,VLOOKUP($C504&amp;"|"&amp;$B504&amp;"|"&amp;$D504,Empresas!$C$6:$CC$92,$G504+6+1,0),0))))</f>
        <v>0</v>
      </c>
      <c r="AB504" s="147">
        <f>IF(AND($I504="Si",K504=1),1,IF(AND($I504="Fisico",K504=1),1,IF(AND(K504=1,$I504="Electronico"),2,IF(K504=1,VLOOKUP($C504&amp;"|"&amp;$B504&amp;"|"&amp;$D504,Empresas!$C$6:$CC$92,$G504+6+1,0),0))))</f>
        <v>0</v>
      </c>
      <c r="AC504" s="147">
        <f>IF(AND($I504="Si",L504=1),1,IF(AND($I504="Fisico",L504=1),1,IF(AND(L504=1,$I504="Electronico"),2,IF(L504=1,VLOOKUP($C504&amp;"|"&amp;$B504&amp;"|"&amp;$D504,Empresas!$C$6:$CC$92,$G504+6+1,0),0))))</f>
        <v>0</v>
      </c>
      <c r="AD504" s="147">
        <f>IF(AND($I504="Si",M504=1),1,IF(AND($I504="Fisico",M504=1),1,IF(AND(M504=1,$I504="Electronico"),2,IF(M504=1,VLOOKUP($C504&amp;"|"&amp;$B504&amp;"|"&amp;$D504,Empresas!$C$6:$CC$92,$G504+6+1,0),0))))</f>
        <v>0</v>
      </c>
      <c r="AE504" s="147">
        <f>IF(AND($I504="Si",N504=1),1,IF(AND($I504="Fisico",N504=1),1,IF(AND(N504=1,$I504="Electronico"),2,IF(N504=1,VLOOKUP($C504&amp;"|"&amp;$B504&amp;"|"&amp;$D504,Empresas!$C$6:$CC$92,$G504+6+1,0),0))))</f>
        <v>0</v>
      </c>
      <c r="AF504" s="147">
        <f>IF(AND($I504="Si",O504=1),1,IF(AND($I504="Fisico",O504=1),1,IF(AND(O504=1,$I504="Electronico"),2,IF(O504=1,VLOOKUP($C504&amp;"|"&amp;$B504&amp;"|"&amp;$D504,Empresas!$C$6:$CC$92,$G504+6+1,0),0))))</f>
        <v>0</v>
      </c>
      <c r="AG504" s="147">
        <f>IF(AND($I504="Si",P504=1),1,IF(AND($I504="Fisico",P504=1),1,IF(AND(P504=1,$I504="Electronico"),2,IF(P504=1,VLOOKUP($C504&amp;"|"&amp;$B504&amp;"|"&amp;$D504,Empresas!$C$6:$CC$92,$G504+6+1,0),0))))</f>
        <v>0</v>
      </c>
      <c r="AH504" s="147">
        <f>IF(AND($I504="Si",Q504=1),1,IF(AND($I504="Fisico",Q504=1),1,IF(AND(Q504=1,$I504="Electronico"),2,IF(Q504=1,VLOOKUP($C504&amp;"|"&amp;$B504&amp;"|"&amp;$D504,Empresas!$C$6:$CC$92,$G504+6+1,0),0))))</f>
        <v>0</v>
      </c>
      <c r="AI504" s="147">
        <f>IF(AND($I504="Si",R504=1),1,IF(AND($I504="Fisico",R504=1),1,IF(AND(R504=1,$I504="Electronico"),2,IF(R504=1,VLOOKUP($C504&amp;"|"&amp;$B504&amp;"|"&amp;$D504,Empresas!$C$6:$CC$92,$G504+6+1,0),0))))</f>
        <v>0</v>
      </c>
      <c r="AJ504" s="147">
        <f>IF(AND($I504="Si",S504=1),1,IF(AND($I504="Fisico",S504=1),1,IF(AND(S504=1,$I504="Electronico"),2,IF(S504=1,VLOOKUP($C504&amp;"|"&amp;$B504&amp;"|"&amp;$D504,Empresas!$C$6:$CC$92,$G504+6+1,0),0))))</f>
        <v>0</v>
      </c>
      <c r="AK504" s="147">
        <f>IF(AND($I504="Si",T504=1),1,IF(AND($I504="Fisico",T504=1),1,IF(AND(T504=1,$I504="Electronico"),2,IF(T504=1,VLOOKUP($C504&amp;"|"&amp;$B504&amp;"|"&amp;$D504,Empresas!$C$6:$CC$92,$G504+6+1,0),0))))</f>
        <v>0</v>
      </c>
      <c r="AL504" s="147">
        <f>IF(AND($I504="Si",U504=1),1,IF(AND($I504="Fisico",U504=1),1,IF(AND(U504=1,$I504="Electronico"),2,IF(U504=1,VLOOKUP($C504&amp;"|"&amp;$B504&amp;"|"&amp;$D504,Empresas!$C$6:$CC$92,$G504+6+1,0),0))))</f>
        <v>0</v>
      </c>
      <c r="AM504" s="149">
        <f t="shared" si="76"/>
        <v>0</v>
      </c>
      <c r="AN504" s="149">
        <f t="shared" si="77"/>
        <v>0</v>
      </c>
      <c r="AO504" s="152">
        <f t="shared" si="78"/>
        <v>0</v>
      </c>
    </row>
    <row r="505" spans="1:41" x14ac:dyDescent="0.25">
      <c r="A505" s="137" t="str">
        <f>VLOOKUP(D505,Empresas!$D$7:$F$91,3,0)</f>
        <v>Yulisa</v>
      </c>
      <c r="B505" s="138" t="str">
        <f>VLOOKUP(D505,Empresas!$D$7:$G$91,4,0)</f>
        <v>Mireya</v>
      </c>
      <c r="C505" s="138" t="s">
        <v>544</v>
      </c>
      <c r="D505" s="138" t="s">
        <v>200</v>
      </c>
      <c r="E505" s="138" t="str">
        <f>VLOOKUP(D505,Empresas!$D$7:$E$92,2,0)</f>
        <v>JIMZU SPIRIT E.I.R.L.</v>
      </c>
      <c r="F505" s="138" t="s">
        <v>170</v>
      </c>
      <c r="G505" s="139">
        <f t="shared" si="82"/>
        <v>43</v>
      </c>
      <c r="H505" s="139" t="str">
        <f>VLOOKUP(D505,Empresas!$D$6:$L$92,7,0)</f>
        <v>Semestral</v>
      </c>
      <c r="I505" s="138" t="str">
        <f>VLOOKUP(VLOOKUP(D505&amp;"|"&amp;B505,Empresas!$I$7:$CB$92,G505,0),Tablas!$A$3:$B$5,2,0)</f>
        <v>No aplica</v>
      </c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 t="str">
        <f>VLOOKUP(D505,Empresas!$D$7:$CF$91,81,0)</f>
        <v>D</v>
      </c>
      <c r="W505" s="78" t="str">
        <f>VLOOKUP(D505,Empresas!$D$7:$M$91,10,0)</f>
        <v>Rer</v>
      </c>
      <c r="X505" s="69" t="str">
        <f t="shared" si="74"/>
        <v>SI</v>
      </c>
      <c r="Y505" s="153" t="str">
        <f t="shared" si="75"/>
        <v>No aplica</v>
      </c>
      <c r="Z505" s="147">
        <f>IF(Y505="No aplica",0,IF(I505="no",0,IF(I505="No aplica",0,IF(I505="Si",1,IF(I505="Fisico",1,IF(I505="Electronico",2,VLOOKUP(C505&amp;"|"&amp;B505&amp;"|"&amp;D505,Empresas!$C$6:$CC$92,G505+6+1,0)))))))</f>
        <v>0</v>
      </c>
      <c r="AA505" s="147">
        <f>IF(AND($I505="Si",J505=1),1,IF(AND($I505="Fisico",J505=1),1,IF(AND(J505=1,$I505="Electronico"),2,IF(J505=1,VLOOKUP($C505&amp;"|"&amp;$B505&amp;"|"&amp;$D505,Empresas!$C$6:$CC$92,$G505+6+1,0),0))))</f>
        <v>0</v>
      </c>
      <c r="AB505" s="147">
        <f>IF(AND($I505="Si",K505=1),1,IF(AND($I505="Fisico",K505=1),1,IF(AND(K505=1,$I505="Electronico"),2,IF(K505=1,VLOOKUP($C505&amp;"|"&amp;$B505&amp;"|"&amp;$D505,Empresas!$C$6:$CC$92,$G505+6+1,0),0))))</f>
        <v>0</v>
      </c>
      <c r="AC505" s="147">
        <f>IF(AND($I505="Si",L505=1),1,IF(AND($I505="Fisico",L505=1),1,IF(AND(L505=1,$I505="Electronico"),2,IF(L505=1,VLOOKUP($C505&amp;"|"&amp;$B505&amp;"|"&amp;$D505,Empresas!$C$6:$CC$92,$G505+6+1,0),0))))</f>
        <v>0</v>
      </c>
      <c r="AD505" s="147">
        <f>IF(AND($I505="Si",M505=1),1,IF(AND($I505="Fisico",M505=1),1,IF(AND(M505=1,$I505="Electronico"),2,IF(M505=1,VLOOKUP($C505&amp;"|"&amp;$B505&amp;"|"&amp;$D505,Empresas!$C$6:$CC$92,$G505+6+1,0),0))))</f>
        <v>0</v>
      </c>
      <c r="AE505" s="147">
        <f>IF(AND($I505="Si",N505=1),1,IF(AND($I505="Fisico",N505=1),1,IF(AND(N505=1,$I505="Electronico"),2,IF(N505=1,VLOOKUP($C505&amp;"|"&amp;$B505&amp;"|"&amp;$D505,Empresas!$C$6:$CC$92,$G505+6+1,0),0))))</f>
        <v>0</v>
      </c>
      <c r="AF505" s="147">
        <f>IF(AND($I505="Si",O505=1),1,IF(AND($I505="Fisico",O505=1),1,IF(AND(O505=1,$I505="Electronico"),2,IF(O505=1,VLOOKUP($C505&amp;"|"&amp;$B505&amp;"|"&amp;$D505,Empresas!$C$6:$CC$92,$G505+6+1,0),0))))</f>
        <v>0</v>
      </c>
      <c r="AG505" s="147">
        <f>IF(AND($I505="Si",P505=1),1,IF(AND($I505="Fisico",P505=1),1,IF(AND(P505=1,$I505="Electronico"),2,IF(P505=1,VLOOKUP($C505&amp;"|"&amp;$B505&amp;"|"&amp;$D505,Empresas!$C$6:$CC$92,$G505+6+1,0),0))))</f>
        <v>0</v>
      </c>
      <c r="AH505" s="147">
        <f>IF(AND($I505="Si",Q505=1),1,IF(AND($I505="Fisico",Q505=1),1,IF(AND(Q505=1,$I505="Electronico"),2,IF(Q505=1,VLOOKUP($C505&amp;"|"&amp;$B505&amp;"|"&amp;$D505,Empresas!$C$6:$CC$92,$G505+6+1,0),0))))</f>
        <v>0</v>
      </c>
      <c r="AI505" s="147">
        <f>IF(AND($I505="Si",R505=1),1,IF(AND($I505="Fisico",R505=1),1,IF(AND(R505=1,$I505="Electronico"),2,IF(R505=1,VLOOKUP($C505&amp;"|"&amp;$B505&amp;"|"&amp;$D505,Empresas!$C$6:$CC$92,$G505+6+1,0),0))))</f>
        <v>0</v>
      </c>
      <c r="AJ505" s="147">
        <f>IF(AND($I505="Si",S505=1),1,IF(AND($I505="Fisico",S505=1),1,IF(AND(S505=1,$I505="Electronico"),2,IF(S505=1,VLOOKUP($C505&amp;"|"&amp;$B505&amp;"|"&amp;$D505,Empresas!$C$6:$CC$92,$G505+6+1,0),0))))</f>
        <v>0</v>
      </c>
      <c r="AK505" s="147">
        <f>IF(AND($I505="Si",T505=1),1,IF(AND($I505="Fisico",T505=1),1,IF(AND(T505=1,$I505="Electronico"),2,IF(T505=1,VLOOKUP($C505&amp;"|"&amp;$B505&amp;"|"&amp;$D505,Empresas!$C$6:$CC$92,$G505+6+1,0),0))))</f>
        <v>0</v>
      </c>
      <c r="AL505" s="147">
        <f>IF(AND($I505="Si",U505=1),1,IF(AND($I505="Fisico",U505=1),1,IF(AND(U505=1,$I505="Electronico"),2,IF(U505=1,VLOOKUP($C505&amp;"|"&amp;$B505&amp;"|"&amp;$D505,Empresas!$C$6:$CC$92,$G505+6+1,0),0))))</f>
        <v>0</v>
      </c>
      <c r="AM505" s="149">
        <f t="shared" si="76"/>
        <v>0</v>
      </c>
      <c r="AN505" s="149">
        <f t="shared" si="77"/>
        <v>0</v>
      </c>
      <c r="AO505" s="152">
        <f t="shared" si="78"/>
        <v>0</v>
      </c>
    </row>
    <row r="506" spans="1:41" x14ac:dyDescent="0.25">
      <c r="A506" s="137" t="str">
        <f>VLOOKUP(D506,Empresas!$D$7:$F$91,3,0)</f>
        <v>Yulisa</v>
      </c>
      <c r="B506" s="138" t="str">
        <f>VLOOKUP(D506,Empresas!$D$7:$G$91,4,0)</f>
        <v>Mireya</v>
      </c>
      <c r="C506" s="138" t="s">
        <v>544</v>
      </c>
      <c r="D506" s="138" t="s">
        <v>200</v>
      </c>
      <c r="E506" s="138" t="str">
        <f>VLOOKUP(D506,Empresas!$D$7:$E$92,2,0)</f>
        <v>JIMZU SPIRIT E.I.R.L.</v>
      </c>
      <c r="F506" s="138" t="s">
        <v>171</v>
      </c>
      <c r="G506" s="139">
        <f t="shared" si="82"/>
        <v>46</v>
      </c>
      <c r="H506" s="139" t="str">
        <f>VLOOKUP(D506,Empresas!$D$6:$L$92,7,0)</f>
        <v>Semestral</v>
      </c>
      <c r="I506" s="138" t="str">
        <f>VLOOKUP(VLOOKUP(D506&amp;"|"&amp;B506,Empresas!$I$7:$CB$92,G506,0),Tablas!$A$3:$B$5,2,0)</f>
        <v>No aplica</v>
      </c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 t="str">
        <f>VLOOKUP(D506,Empresas!$D$7:$CF$91,81,0)</f>
        <v>D</v>
      </c>
      <c r="W506" s="78" t="str">
        <f>VLOOKUP(D506,Empresas!$D$7:$M$91,10,0)</f>
        <v>Rer</v>
      </c>
      <c r="X506" s="69" t="str">
        <f t="shared" si="74"/>
        <v>SI</v>
      </c>
      <c r="Y506" s="153" t="str">
        <f t="shared" si="75"/>
        <v>No aplica</v>
      </c>
      <c r="Z506" s="147">
        <f>IF(Y506="No aplica",0,IF(I506="no",0,IF(I506="No aplica",0,IF(I506="Si",1,IF(I506="Fisico",1,IF(I506="Electronico",2,VLOOKUP(C506&amp;"|"&amp;B506&amp;"|"&amp;D506,Empresas!$C$6:$CC$92,G506+6+1,0)))))))</f>
        <v>0</v>
      </c>
      <c r="AA506" s="147">
        <f>IF(AND($I506="Si",J506=1),1,IF(AND($I506="Fisico",J506=1),1,IF(AND(J506=1,$I506="Electronico"),2,IF(J506=1,VLOOKUP($C506&amp;"|"&amp;$B506&amp;"|"&amp;$D506,Empresas!$C$6:$CC$92,$G506+6+1,0),0))))</f>
        <v>0</v>
      </c>
      <c r="AB506" s="147">
        <f>IF(AND($I506="Si",K506=1),1,IF(AND($I506="Fisico",K506=1),1,IF(AND(K506=1,$I506="Electronico"),2,IF(K506=1,VLOOKUP($C506&amp;"|"&amp;$B506&amp;"|"&amp;$D506,Empresas!$C$6:$CC$92,$G506+6+1,0),0))))</f>
        <v>0</v>
      </c>
      <c r="AC506" s="147">
        <f>IF(AND($I506="Si",L506=1),1,IF(AND($I506="Fisico",L506=1),1,IF(AND(L506=1,$I506="Electronico"),2,IF(L506=1,VLOOKUP($C506&amp;"|"&amp;$B506&amp;"|"&amp;$D506,Empresas!$C$6:$CC$92,$G506+6+1,0),0))))</f>
        <v>0</v>
      </c>
      <c r="AD506" s="147">
        <f>IF(AND($I506="Si",M506=1),1,IF(AND($I506="Fisico",M506=1),1,IF(AND(M506=1,$I506="Electronico"),2,IF(M506=1,VLOOKUP($C506&amp;"|"&amp;$B506&amp;"|"&amp;$D506,Empresas!$C$6:$CC$92,$G506+6+1,0),0))))</f>
        <v>0</v>
      </c>
      <c r="AE506" s="147">
        <f>IF(AND($I506="Si",N506=1),1,IF(AND($I506="Fisico",N506=1),1,IF(AND(N506=1,$I506="Electronico"),2,IF(N506=1,VLOOKUP($C506&amp;"|"&amp;$B506&amp;"|"&amp;$D506,Empresas!$C$6:$CC$92,$G506+6+1,0),0))))</f>
        <v>0</v>
      </c>
      <c r="AF506" s="147">
        <f>IF(AND($I506="Si",O506=1),1,IF(AND($I506="Fisico",O506=1),1,IF(AND(O506=1,$I506="Electronico"),2,IF(O506=1,VLOOKUP($C506&amp;"|"&amp;$B506&amp;"|"&amp;$D506,Empresas!$C$6:$CC$92,$G506+6+1,0),0))))</f>
        <v>0</v>
      </c>
      <c r="AG506" s="147">
        <f>IF(AND($I506="Si",P506=1),1,IF(AND($I506="Fisico",P506=1),1,IF(AND(P506=1,$I506="Electronico"),2,IF(P506=1,VLOOKUP($C506&amp;"|"&amp;$B506&amp;"|"&amp;$D506,Empresas!$C$6:$CC$92,$G506+6+1,0),0))))</f>
        <v>0</v>
      </c>
      <c r="AH506" s="147">
        <f>IF(AND($I506="Si",Q506=1),1,IF(AND($I506="Fisico",Q506=1),1,IF(AND(Q506=1,$I506="Electronico"),2,IF(Q506=1,VLOOKUP($C506&amp;"|"&amp;$B506&amp;"|"&amp;$D506,Empresas!$C$6:$CC$92,$G506+6+1,0),0))))</f>
        <v>0</v>
      </c>
      <c r="AI506" s="147">
        <f>IF(AND($I506="Si",R506=1),1,IF(AND($I506="Fisico",R506=1),1,IF(AND(R506=1,$I506="Electronico"),2,IF(R506=1,VLOOKUP($C506&amp;"|"&amp;$B506&amp;"|"&amp;$D506,Empresas!$C$6:$CC$92,$G506+6+1,0),0))))</f>
        <v>0</v>
      </c>
      <c r="AJ506" s="147">
        <f>IF(AND($I506="Si",S506=1),1,IF(AND($I506="Fisico",S506=1),1,IF(AND(S506=1,$I506="Electronico"),2,IF(S506=1,VLOOKUP($C506&amp;"|"&amp;$B506&amp;"|"&amp;$D506,Empresas!$C$6:$CC$92,$G506+6+1,0),0))))</f>
        <v>0</v>
      </c>
      <c r="AK506" s="147">
        <f>IF(AND($I506="Si",T506=1),1,IF(AND($I506="Fisico",T506=1),1,IF(AND(T506=1,$I506="Electronico"),2,IF(T506=1,VLOOKUP($C506&amp;"|"&amp;$B506&amp;"|"&amp;$D506,Empresas!$C$6:$CC$92,$G506+6+1,0),0))))</f>
        <v>0</v>
      </c>
      <c r="AL506" s="147">
        <f>IF(AND($I506="Si",U506=1),1,IF(AND($I506="Fisico",U506=1),1,IF(AND(U506=1,$I506="Electronico"),2,IF(U506=1,VLOOKUP($C506&amp;"|"&amp;$B506&amp;"|"&amp;$D506,Empresas!$C$6:$CC$92,$G506+6+1,0),0))))</f>
        <v>0</v>
      </c>
      <c r="AM506" s="149">
        <f t="shared" si="76"/>
        <v>0</v>
      </c>
      <c r="AN506" s="149">
        <f t="shared" si="77"/>
        <v>0</v>
      </c>
      <c r="AO506" s="152">
        <f t="shared" si="78"/>
        <v>0</v>
      </c>
    </row>
    <row r="507" spans="1:41" x14ac:dyDescent="0.25">
      <c r="A507" s="140" t="str">
        <f>VLOOKUP(D507,Empresas!$D$7:$F$91,3,0)</f>
        <v>Yulisa</v>
      </c>
      <c r="B507" s="141" t="str">
        <f>VLOOKUP(D507,Empresas!$D$7:$G$91,4,0)</f>
        <v>Mireya</v>
      </c>
      <c r="C507" s="141" t="s">
        <v>544</v>
      </c>
      <c r="D507" s="141" t="s">
        <v>200</v>
      </c>
      <c r="E507" s="141" t="str">
        <f>VLOOKUP(D507,Empresas!$D$7:$E$92,2,0)</f>
        <v>JIMZU SPIRIT E.I.R.L.</v>
      </c>
      <c r="F507" s="141" t="s">
        <v>172</v>
      </c>
      <c r="G507" s="142">
        <f>+Empresas!$BF$2</f>
        <v>50</v>
      </c>
      <c r="H507" s="142" t="str">
        <f>VLOOKUP(D507,Empresas!$D$6:$L$92,7,0)</f>
        <v>Semestral</v>
      </c>
      <c r="I507" s="141" t="str">
        <f>VLOOKUP(VLOOKUP(D507&amp;"|"&amp;B507,Empresas!$I$7:$CB$92,G507,0),Tablas!$A$8:$B$10,2,0)</f>
        <v>Electronico</v>
      </c>
      <c r="J507" s="78">
        <v>1</v>
      </c>
      <c r="K507" s="78">
        <v>1</v>
      </c>
      <c r="L507" s="78">
        <v>1</v>
      </c>
      <c r="M507" s="78">
        <v>1</v>
      </c>
      <c r="N507" s="78">
        <v>1</v>
      </c>
      <c r="O507" s="78">
        <v>1</v>
      </c>
      <c r="P507" s="78">
        <v>1</v>
      </c>
      <c r="Q507" s="78">
        <v>1</v>
      </c>
      <c r="R507" s="78"/>
      <c r="S507" s="78"/>
      <c r="T507" s="78"/>
      <c r="U507" s="78"/>
      <c r="V507" s="78" t="str">
        <f>VLOOKUP(D507,Empresas!$D$7:$CF$91,81,0)</f>
        <v>D</v>
      </c>
      <c r="W507" s="78" t="str">
        <f>VLOOKUP(D507,Empresas!$D$7:$M$91,10,0)</f>
        <v>Rer</v>
      </c>
      <c r="X507" s="69" t="str">
        <f t="shared" si="74"/>
        <v>SI</v>
      </c>
      <c r="Y507" s="153" t="str">
        <f t="shared" si="75"/>
        <v>Si aplica</v>
      </c>
      <c r="Z507" s="147">
        <f>IF(Y507="No aplica",0,IF(I507="no",0,IF(I507="No aplica",0,IF(I507="Si",1,IF(I507="Fisico",1,IF(I507="Electronico",2,VLOOKUP(C507&amp;"|"&amp;B507&amp;"|"&amp;D507,Empresas!$C$6:$CC$92,G507+6+1,0)))))))</f>
        <v>2</v>
      </c>
      <c r="AA507" s="147">
        <f>IF(AND($I507="Si",J507=1),1,IF(AND($I507="Fisico",J507=1),1,IF(AND(J507=1,$I507="Electronico"),2,IF(J507=1,VLOOKUP($C507&amp;"|"&amp;$B507&amp;"|"&amp;$D507,Empresas!$C$6:$CC$92,$G507+6+1,0),0))))</f>
        <v>2</v>
      </c>
      <c r="AB507" s="147">
        <f>IF(AND($I507="Si",K507=1),1,IF(AND($I507="Fisico",K507=1),1,IF(AND(K507=1,$I507="Electronico"),2,IF(K507=1,VLOOKUP($C507&amp;"|"&amp;$B507&amp;"|"&amp;$D507,Empresas!$C$6:$CC$92,$G507+6+1,0),0))))</f>
        <v>2</v>
      </c>
      <c r="AC507" s="147">
        <f>IF(AND($I507="Si",L507=1),1,IF(AND($I507="Fisico",L507=1),1,IF(AND(L507=1,$I507="Electronico"),2,IF(L507=1,VLOOKUP($C507&amp;"|"&amp;$B507&amp;"|"&amp;$D507,Empresas!$C$6:$CC$92,$G507+6+1,0),0))))</f>
        <v>2</v>
      </c>
      <c r="AD507" s="147">
        <f>IF(AND($I507="Si",M507=1),1,IF(AND($I507="Fisico",M507=1),1,IF(AND(M507=1,$I507="Electronico"),2,IF(M507=1,VLOOKUP($C507&amp;"|"&amp;$B507&amp;"|"&amp;$D507,Empresas!$C$6:$CC$92,$G507+6+1,0),0))))</f>
        <v>2</v>
      </c>
      <c r="AE507" s="147">
        <f>IF(AND($I507="Si",N507=1),1,IF(AND($I507="Fisico",N507=1),1,IF(AND(N507=1,$I507="Electronico"),2,IF(N507=1,VLOOKUP($C507&amp;"|"&amp;$B507&amp;"|"&amp;$D507,Empresas!$C$6:$CC$92,$G507+6+1,0),0))))</f>
        <v>2</v>
      </c>
      <c r="AF507" s="147">
        <f>IF(AND($I507="Si",O507=1),1,IF(AND($I507="Fisico",O507=1),1,IF(AND(O507=1,$I507="Electronico"),2,IF(O507=1,VLOOKUP($C507&amp;"|"&amp;$B507&amp;"|"&amp;$D507,Empresas!$C$6:$CC$92,$G507+6+1,0),0))))</f>
        <v>2</v>
      </c>
      <c r="AG507" s="147">
        <f>IF(AND($I507="Si",P507=1),1,IF(AND($I507="Fisico",P507=1),1,IF(AND(P507=1,$I507="Electronico"),2,IF(P507=1,VLOOKUP($C507&amp;"|"&amp;$B507&amp;"|"&amp;$D507,Empresas!$C$6:$CC$92,$G507+6+1,0),0))))</f>
        <v>2</v>
      </c>
      <c r="AH507" s="147">
        <f>IF(AND($I507="Si",Q507=1),1,IF(AND($I507="Fisico",Q507=1),1,IF(AND(Q507=1,$I507="Electronico"),2,IF(Q507=1,VLOOKUP($C507&amp;"|"&amp;$B507&amp;"|"&amp;$D507,Empresas!$C$6:$CC$92,$G507+6+1,0),0))))</f>
        <v>2</v>
      </c>
      <c r="AI507" s="147">
        <f>IF(AND($I507="Si",R507=1),1,IF(AND($I507="Fisico",R507=1),1,IF(AND(R507=1,$I507="Electronico"),2,IF(R507=1,VLOOKUP($C507&amp;"|"&amp;$B507&amp;"|"&amp;$D507,Empresas!$C$6:$CC$92,$G507+6+1,0),0))))</f>
        <v>0</v>
      </c>
      <c r="AJ507" s="147">
        <f>IF(AND($I507="Si",S507=1),1,IF(AND($I507="Fisico",S507=1),1,IF(AND(S507=1,$I507="Electronico"),2,IF(S507=1,VLOOKUP($C507&amp;"|"&amp;$B507&amp;"|"&amp;$D507,Empresas!$C$6:$CC$92,$G507+6+1,0),0))))</f>
        <v>0</v>
      </c>
      <c r="AK507" s="147">
        <f>IF(AND($I507="Si",T507=1),1,IF(AND($I507="Fisico",T507=1),1,IF(AND(T507=1,$I507="Electronico"),2,IF(T507=1,VLOOKUP($C507&amp;"|"&amp;$B507&amp;"|"&amp;$D507,Empresas!$C$6:$CC$92,$G507+6+1,0),0))))</f>
        <v>0</v>
      </c>
      <c r="AL507" s="147">
        <f>IF(AND($I507="Si",U507=1),1,IF(AND($I507="Fisico",U507=1),1,IF(AND(U507=1,$I507="Electronico"),2,IF(U507=1,VLOOKUP($C507&amp;"|"&amp;$B507&amp;"|"&amp;$D507,Empresas!$C$6:$CC$92,$G507+6+1,0),0))))</f>
        <v>0</v>
      </c>
      <c r="AM507" s="149">
        <f t="shared" si="76"/>
        <v>16</v>
      </c>
      <c r="AN507" s="149">
        <f t="shared" si="77"/>
        <v>16</v>
      </c>
      <c r="AO507" s="152">
        <f t="shared" si="78"/>
        <v>1</v>
      </c>
    </row>
    <row r="508" spans="1:41" x14ac:dyDescent="0.25">
      <c r="A508" s="140" t="str">
        <f>VLOOKUP(D508,Empresas!$D$7:$F$91,3,0)</f>
        <v>Yulisa</v>
      </c>
      <c r="B508" s="141" t="str">
        <f>VLOOKUP(D508,Empresas!$D$7:$G$91,4,0)</f>
        <v>Mireya</v>
      </c>
      <c r="C508" s="141" t="s">
        <v>544</v>
      </c>
      <c r="D508" s="141" t="s">
        <v>200</v>
      </c>
      <c r="E508" s="141" t="str">
        <f>VLOOKUP(D508,Empresas!$D$7:$E$92,2,0)</f>
        <v>JIMZU SPIRIT E.I.R.L.</v>
      </c>
      <c r="F508" s="141" t="s">
        <v>173</v>
      </c>
      <c r="G508" s="142">
        <f>+G507+1</f>
        <v>51</v>
      </c>
      <c r="H508" s="142" t="str">
        <f>VLOOKUP(D508,Empresas!$D$6:$L$92,7,0)</f>
        <v>Semestral</v>
      </c>
      <c r="I508" s="141" t="str">
        <f>VLOOKUP(VLOOKUP(D508&amp;"|"&amp;B508,Empresas!$I$7:$CB$92,G508,0),Tablas!$A$8:$B$10,2,0)</f>
        <v>Electronico</v>
      </c>
      <c r="J508" s="78">
        <v>1</v>
      </c>
      <c r="K508" s="78">
        <v>1</v>
      </c>
      <c r="L508" s="78">
        <v>1</v>
      </c>
      <c r="M508" s="78">
        <v>1</v>
      </c>
      <c r="N508" s="78">
        <v>1</v>
      </c>
      <c r="O508" s="78">
        <v>1</v>
      </c>
      <c r="P508" s="78">
        <v>1</v>
      </c>
      <c r="Q508" s="78">
        <v>1</v>
      </c>
      <c r="R508" s="78"/>
      <c r="S508" s="78"/>
      <c r="T508" s="78"/>
      <c r="U508" s="78"/>
      <c r="V508" s="78" t="str">
        <f>VLOOKUP(D508,Empresas!$D$7:$CF$91,81,0)</f>
        <v>D</v>
      </c>
      <c r="W508" s="78" t="str">
        <f>VLOOKUP(D508,Empresas!$D$7:$M$91,10,0)</f>
        <v>Rer</v>
      </c>
      <c r="X508" s="69" t="str">
        <f t="shared" si="74"/>
        <v>SI</v>
      </c>
      <c r="Y508" s="153" t="str">
        <f t="shared" si="75"/>
        <v>Si aplica</v>
      </c>
      <c r="Z508" s="147">
        <f>IF(Y508="No aplica",0,IF(I508="no",0,IF(I508="No aplica",0,IF(I508="Si",1,IF(I508="Fisico",1,IF(I508="Electronico",2,VLOOKUP(C508&amp;"|"&amp;B508&amp;"|"&amp;D508,Empresas!$C$6:$CC$92,G508+6+1,0)))))))</f>
        <v>2</v>
      </c>
      <c r="AA508" s="147">
        <f>IF(AND($I508="Si",J508=1),1,IF(AND($I508="Fisico",J508=1),1,IF(AND(J508=1,$I508="Electronico"),2,IF(J508=1,VLOOKUP($C508&amp;"|"&amp;$B508&amp;"|"&amp;$D508,Empresas!$C$6:$CC$92,$G508+6+1,0),0))))</f>
        <v>2</v>
      </c>
      <c r="AB508" s="147">
        <f>IF(AND($I508="Si",K508=1),1,IF(AND($I508="Fisico",K508=1),1,IF(AND(K508=1,$I508="Electronico"),2,IF(K508=1,VLOOKUP($C508&amp;"|"&amp;$B508&amp;"|"&amp;$D508,Empresas!$C$6:$CC$92,$G508+6+1,0),0))))</f>
        <v>2</v>
      </c>
      <c r="AC508" s="147">
        <f>IF(AND($I508="Si",L508=1),1,IF(AND($I508="Fisico",L508=1),1,IF(AND(L508=1,$I508="Electronico"),2,IF(L508=1,VLOOKUP($C508&amp;"|"&amp;$B508&amp;"|"&amp;$D508,Empresas!$C$6:$CC$92,$G508+6+1,0),0))))</f>
        <v>2</v>
      </c>
      <c r="AD508" s="147">
        <f>IF(AND($I508="Si",M508=1),1,IF(AND($I508="Fisico",M508=1),1,IF(AND(M508=1,$I508="Electronico"),2,IF(M508=1,VLOOKUP($C508&amp;"|"&amp;$B508&amp;"|"&amp;$D508,Empresas!$C$6:$CC$92,$G508+6+1,0),0))))</f>
        <v>2</v>
      </c>
      <c r="AE508" s="147">
        <f>IF(AND($I508="Si",N508=1),1,IF(AND($I508="Fisico",N508=1),1,IF(AND(N508=1,$I508="Electronico"),2,IF(N508=1,VLOOKUP($C508&amp;"|"&amp;$B508&amp;"|"&amp;$D508,Empresas!$C$6:$CC$92,$G508+6+1,0),0))))</f>
        <v>2</v>
      </c>
      <c r="AF508" s="147">
        <f>IF(AND($I508="Si",O508=1),1,IF(AND($I508="Fisico",O508=1),1,IF(AND(O508=1,$I508="Electronico"),2,IF(O508=1,VLOOKUP($C508&amp;"|"&amp;$B508&amp;"|"&amp;$D508,Empresas!$C$6:$CC$92,$G508+6+1,0),0))))</f>
        <v>2</v>
      </c>
      <c r="AG508" s="147">
        <f>IF(AND($I508="Si",P508=1),1,IF(AND($I508="Fisico",P508=1),1,IF(AND(P508=1,$I508="Electronico"),2,IF(P508=1,VLOOKUP($C508&amp;"|"&amp;$B508&amp;"|"&amp;$D508,Empresas!$C$6:$CC$92,$G508+6+1,0),0))))</f>
        <v>2</v>
      </c>
      <c r="AH508" s="147">
        <f>IF(AND($I508="Si",Q508=1),1,IF(AND($I508="Fisico",Q508=1),1,IF(AND(Q508=1,$I508="Electronico"),2,IF(Q508=1,VLOOKUP($C508&amp;"|"&amp;$B508&amp;"|"&amp;$D508,Empresas!$C$6:$CC$92,$G508+6+1,0),0))))</f>
        <v>2</v>
      </c>
      <c r="AI508" s="147">
        <f>IF(AND($I508="Si",R508=1),1,IF(AND($I508="Fisico",R508=1),1,IF(AND(R508=1,$I508="Electronico"),2,IF(R508=1,VLOOKUP($C508&amp;"|"&amp;$B508&amp;"|"&amp;$D508,Empresas!$C$6:$CC$92,$G508+6+1,0),0))))</f>
        <v>0</v>
      </c>
      <c r="AJ508" s="147">
        <f>IF(AND($I508="Si",S508=1),1,IF(AND($I508="Fisico",S508=1),1,IF(AND(S508=1,$I508="Electronico"),2,IF(S508=1,VLOOKUP($C508&amp;"|"&amp;$B508&amp;"|"&amp;$D508,Empresas!$C$6:$CC$92,$G508+6+1,0),0))))</f>
        <v>0</v>
      </c>
      <c r="AK508" s="147">
        <f>IF(AND($I508="Si",T508=1),1,IF(AND($I508="Fisico",T508=1),1,IF(AND(T508=1,$I508="Electronico"),2,IF(T508=1,VLOOKUP($C508&amp;"|"&amp;$B508&amp;"|"&amp;$D508,Empresas!$C$6:$CC$92,$G508+6+1,0),0))))</f>
        <v>0</v>
      </c>
      <c r="AL508" s="147">
        <f>IF(AND($I508="Si",U508=1),1,IF(AND($I508="Fisico",U508=1),1,IF(AND(U508=1,$I508="Electronico"),2,IF(U508=1,VLOOKUP($C508&amp;"|"&amp;$B508&amp;"|"&amp;$D508,Empresas!$C$6:$CC$92,$G508+6+1,0),0))))</f>
        <v>0</v>
      </c>
      <c r="AM508" s="149">
        <f t="shared" si="76"/>
        <v>16</v>
      </c>
      <c r="AN508" s="149">
        <f t="shared" si="77"/>
        <v>16</v>
      </c>
      <c r="AO508" s="152">
        <f t="shared" si="78"/>
        <v>1</v>
      </c>
    </row>
    <row r="509" spans="1:41" x14ac:dyDescent="0.25">
      <c r="A509" s="140" t="str">
        <f>VLOOKUP(D509,Empresas!$D$7:$F$91,3,0)</f>
        <v>Yulisa</v>
      </c>
      <c r="B509" s="141" t="str">
        <f>VLOOKUP(D509,Empresas!$D$7:$G$91,4,0)</f>
        <v>Mireya</v>
      </c>
      <c r="C509" s="141" t="s">
        <v>544</v>
      </c>
      <c r="D509" s="141" t="s">
        <v>200</v>
      </c>
      <c r="E509" s="141" t="str">
        <f>VLOOKUP(D509,Empresas!$D$7:$E$92,2,0)</f>
        <v>JIMZU SPIRIT E.I.R.L.</v>
      </c>
      <c r="F509" s="141" t="s">
        <v>174</v>
      </c>
      <c r="G509" s="142">
        <f t="shared" ref="G509:G517" si="83">+G508+1</f>
        <v>52</v>
      </c>
      <c r="H509" s="142" t="str">
        <f>VLOOKUP(D509,Empresas!$D$6:$L$92,7,0)</f>
        <v>Semestral</v>
      </c>
      <c r="I509" s="141" t="str">
        <f>VLOOKUP(VLOOKUP(D509&amp;"|"&amp;B509,Empresas!$I$7:$CB$92,G509,0),Tablas!$A$8:$B$10,2,0)</f>
        <v>No aplica</v>
      </c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 t="str">
        <f>VLOOKUP(D509,Empresas!$D$7:$CF$91,81,0)</f>
        <v>D</v>
      </c>
      <c r="W509" s="78" t="str">
        <f>VLOOKUP(D509,Empresas!$D$7:$M$91,10,0)</f>
        <v>Rer</v>
      </c>
      <c r="X509" s="69" t="str">
        <f t="shared" si="74"/>
        <v>SI</v>
      </c>
      <c r="Y509" s="153" t="str">
        <f t="shared" si="75"/>
        <v>No aplica</v>
      </c>
      <c r="Z509" s="147">
        <f>IF(Y509="No aplica",0,IF(I509="no",0,IF(I509="No aplica",0,IF(I509="Si",1,IF(I509="Fisico",1,IF(I509="Electronico",2,VLOOKUP(C509&amp;"|"&amp;B509&amp;"|"&amp;D509,Empresas!$C$6:$CC$92,G509+6+1,0)))))))</f>
        <v>0</v>
      </c>
      <c r="AA509" s="147">
        <f>IF(AND($I509="Si",J509=1),1,IF(AND($I509="Fisico",J509=1),1,IF(AND(J509=1,$I509="Electronico"),2,IF(J509=1,VLOOKUP($C509&amp;"|"&amp;$B509&amp;"|"&amp;$D509,Empresas!$C$6:$CC$92,$G509+6+1,0),0))))</f>
        <v>0</v>
      </c>
      <c r="AB509" s="147">
        <f>IF(AND($I509="Si",K509=1),1,IF(AND($I509="Fisico",K509=1),1,IF(AND(K509=1,$I509="Electronico"),2,IF(K509=1,VLOOKUP($C509&amp;"|"&amp;$B509&amp;"|"&amp;$D509,Empresas!$C$6:$CC$92,$G509+6+1,0),0))))</f>
        <v>0</v>
      </c>
      <c r="AC509" s="147">
        <f>IF(AND($I509="Si",L509=1),1,IF(AND($I509="Fisico",L509=1),1,IF(AND(L509=1,$I509="Electronico"),2,IF(L509=1,VLOOKUP($C509&amp;"|"&amp;$B509&amp;"|"&amp;$D509,Empresas!$C$6:$CC$92,$G509+6+1,0),0))))</f>
        <v>0</v>
      </c>
      <c r="AD509" s="147">
        <f>IF(AND($I509="Si",M509=1),1,IF(AND($I509="Fisico",M509=1),1,IF(AND(M509=1,$I509="Electronico"),2,IF(M509=1,VLOOKUP($C509&amp;"|"&amp;$B509&amp;"|"&amp;$D509,Empresas!$C$6:$CC$92,$G509+6+1,0),0))))</f>
        <v>0</v>
      </c>
      <c r="AE509" s="147">
        <f>IF(AND($I509="Si",N509=1),1,IF(AND($I509="Fisico",N509=1),1,IF(AND(N509=1,$I509="Electronico"),2,IF(N509=1,VLOOKUP($C509&amp;"|"&amp;$B509&amp;"|"&amp;$D509,Empresas!$C$6:$CC$92,$G509+6+1,0),0))))</f>
        <v>0</v>
      </c>
      <c r="AF509" s="147">
        <f>IF(AND($I509="Si",O509=1),1,IF(AND($I509="Fisico",O509=1),1,IF(AND(O509=1,$I509="Electronico"),2,IF(O509=1,VLOOKUP($C509&amp;"|"&amp;$B509&amp;"|"&amp;$D509,Empresas!$C$6:$CC$92,$G509+6+1,0),0))))</f>
        <v>0</v>
      </c>
      <c r="AG509" s="147">
        <f>IF(AND($I509="Si",P509=1),1,IF(AND($I509="Fisico",P509=1),1,IF(AND(P509=1,$I509="Electronico"),2,IF(P509=1,VLOOKUP($C509&amp;"|"&amp;$B509&amp;"|"&amp;$D509,Empresas!$C$6:$CC$92,$G509+6+1,0),0))))</f>
        <v>0</v>
      </c>
      <c r="AH509" s="147">
        <f>IF(AND($I509="Si",Q509=1),1,IF(AND($I509="Fisico",Q509=1),1,IF(AND(Q509=1,$I509="Electronico"),2,IF(Q509=1,VLOOKUP($C509&amp;"|"&amp;$B509&amp;"|"&amp;$D509,Empresas!$C$6:$CC$92,$G509+6+1,0),0))))</f>
        <v>0</v>
      </c>
      <c r="AI509" s="147">
        <f>IF(AND($I509="Si",R509=1),1,IF(AND($I509="Fisico",R509=1),1,IF(AND(R509=1,$I509="Electronico"),2,IF(R509=1,VLOOKUP($C509&amp;"|"&amp;$B509&amp;"|"&amp;$D509,Empresas!$C$6:$CC$92,$G509+6+1,0),0))))</f>
        <v>0</v>
      </c>
      <c r="AJ509" s="147">
        <f>IF(AND($I509="Si",S509=1),1,IF(AND($I509="Fisico",S509=1),1,IF(AND(S509=1,$I509="Electronico"),2,IF(S509=1,VLOOKUP($C509&amp;"|"&amp;$B509&amp;"|"&amp;$D509,Empresas!$C$6:$CC$92,$G509+6+1,0),0))))</f>
        <v>0</v>
      </c>
      <c r="AK509" s="147">
        <f>IF(AND($I509="Si",T509=1),1,IF(AND($I509="Fisico",T509=1),1,IF(AND(T509=1,$I509="Electronico"),2,IF(T509=1,VLOOKUP($C509&amp;"|"&amp;$B509&amp;"|"&amp;$D509,Empresas!$C$6:$CC$92,$G509+6+1,0),0))))</f>
        <v>0</v>
      </c>
      <c r="AL509" s="147">
        <f>IF(AND($I509="Si",U509=1),1,IF(AND($I509="Fisico",U509=1),1,IF(AND(U509=1,$I509="Electronico"),2,IF(U509=1,VLOOKUP($C509&amp;"|"&amp;$B509&amp;"|"&amp;$D509,Empresas!$C$6:$CC$92,$G509+6+1,0),0))))</f>
        <v>0</v>
      </c>
      <c r="AM509" s="149">
        <f t="shared" si="76"/>
        <v>0</v>
      </c>
      <c r="AN509" s="149">
        <f t="shared" si="77"/>
        <v>0</v>
      </c>
      <c r="AO509" s="152">
        <f t="shared" si="78"/>
        <v>0</v>
      </c>
    </row>
    <row r="510" spans="1:41" x14ac:dyDescent="0.25">
      <c r="A510" s="140" t="str">
        <f>VLOOKUP(D510,Empresas!$D$7:$F$91,3,0)</f>
        <v>Yulisa</v>
      </c>
      <c r="B510" s="141" t="str">
        <f>VLOOKUP(D510,Empresas!$D$7:$G$91,4,0)</f>
        <v>Mireya</v>
      </c>
      <c r="C510" s="141" t="s">
        <v>544</v>
      </c>
      <c r="D510" s="141" t="s">
        <v>200</v>
      </c>
      <c r="E510" s="141" t="str">
        <f>VLOOKUP(D510,Empresas!$D$7:$E$92,2,0)</f>
        <v>JIMZU SPIRIT E.I.R.L.</v>
      </c>
      <c r="F510" s="141" t="s">
        <v>175</v>
      </c>
      <c r="G510" s="142">
        <f t="shared" si="83"/>
        <v>53</v>
      </c>
      <c r="H510" s="142" t="str">
        <f>VLOOKUP(D510,Empresas!$D$6:$L$92,7,0)</f>
        <v>Semestral</v>
      </c>
      <c r="I510" s="141" t="str">
        <f>VLOOKUP(VLOOKUP(D510&amp;"|"&amp;B510,Empresas!$I$7:$CB$92,G510,0),Tablas!$A$8:$B$10,2,0)</f>
        <v>No aplica</v>
      </c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 t="str">
        <f>VLOOKUP(D510,Empresas!$D$7:$CF$91,81,0)</f>
        <v>D</v>
      </c>
      <c r="W510" s="78" t="str">
        <f>VLOOKUP(D510,Empresas!$D$7:$M$91,10,0)</f>
        <v>Rer</v>
      </c>
      <c r="X510" s="69" t="str">
        <f t="shared" si="74"/>
        <v>SI</v>
      </c>
      <c r="Y510" s="153" t="str">
        <f t="shared" si="75"/>
        <v>No aplica</v>
      </c>
      <c r="Z510" s="147">
        <f>IF(Y510="No aplica",0,IF(I510="no",0,IF(I510="No aplica",0,IF(I510="Si",1,IF(I510="Fisico",1,IF(I510="Electronico",2,VLOOKUP(C510&amp;"|"&amp;B510&amp;"|"&amp;D510,Empresas!$C$6:$CC$92,G510+6+1,0)))))))</f>
        <v>0</v>
      </c>
      <c r="AA510" s="147">
        <f>IF(AND($I510="Si",J510=1),1,IF(AND($I510="Fisico",J510=1),1,IF(AND(J510=1,$I510="Electronico"),2,IF(J510=1,VLOOKUP($C510&amp;"|"&amp;$B510&amp;"|"&amp;$D510,Empresas!$C$6:$CC$92,$G510+6+1,0),0))))</f>
        <v>0</v>
      </c>
      <c r="AB510" s="147">
        <f>IF(AND($I510="Si",K510=1),1,IF(AND($I510="Fisico",K510=1),1,IF(AND(K510=1,$I510="Electronico"),2,IF(K510=1,VLOOKUP($C510&amp;"|"&amp;$B510&amp;"|"&amp;$D510,Empresas!$C$6:$CC$92,$G510+6+1,0),0))))</f>
        <v>0</v>
      </c>
      <c r="AC510" s="147">
        <f>IF(AND($I510="Si",L510=1),1,IF(AND($I510="Fisico",L510=1),1,IF(AND(L510=1,$I510="Electronico"),2,IF(L510=1,VLOOKUP($C510&amp;"|"&amp;$B510&amp;"|"&amp;$D510,Empresas!$C$6:$CC$92,$G510+6+1,0),0))))</f>
        <v>0</v>
      </c>
      <c r="AD510" s="147">
        <f>IF(AND($I510="Si",M510=1),1,IF(AND($I510="Fisico",M510=1),1,IF(AND(M510=1,$I510="Electronico"),2,IF(M510=1,VLOOKUP($C510&amp;"|"&amp;$B510&amp;"|"&amp;$D510,Empresas!$C$6:$CC$92,$G510+6+1,0),0))))</f>
        <v>0</v>
      </c>
      <c r="AE510" s="147">
        <f>IF(AND($I510="Si",N510=1),1,IF(AND($I510="Fisico",N510=1),1,IF(AND(N510=1,$I510="Electronico"),2,IF(N510=1,VLOOKUP($C510&amp;"|"&amp;$B510&amp;"|"&amp;$D510,Empresas!$C$6:$CC$92,$G510+6+1,0),0))))</f>
        <v>0</v>
      </c>
      <c r="AF510" s="147">
        <f>IF(AND($I510="Si",O510=1),1,IF(AND($I510="Fisico",O510=1),1,IF(AND(O510=1,$I510="Electronico"),2,IF(O510=1,VLOOKUP($C510&amp;"|"&amp;$B510&amp;"|"&amp;$D510,Empresas!$C$6:$CC$92,$G510+6+1,0),0))))</f>
        <v>0</v>
      </c>
      <c r="AG510" s="147">
        <f>IF(AND($I510="Si",P510=1),1,IF(AND($I510="Fisico",P510=1),1,IF(AND(P510=1,$I510="Electronico"),2,IF(P510=1,VLOOKUP($C510&amp;"|"&amp;$B510&amp;"|"&amp;$D510,Empresas!$C$6:$CC$92,$G510+6+1,0),0))))</f>
        <v>0</v>
      </c>
      <c r="AH510" s="147">
        <f>IF(AND($I510="Si",Q510=1),1,IF(AND($I510="Fisico",Q510=1),1,IF(AND(Q510=1,$I510="Electronico"),2,IF(Q510=1,VLOOKUP($C510&amp;"|"&amp;$B510&amp;"|"&amp;$D510,Empresas!$C$6:$CC$92,$G510+6+1,0),0))))</f>
        <v>0</v>
      </c>
      <c r="AI510" s="147">
        <f>IF(AND($I510="Si",R510=1),1,IF(AND($I510="Fisico",R510=1),1,IF(AND(R510=1,$I510="Electronico"),2,IF(R510=1,VLOOKUP($C510&amp;"|"&amp;$B510&amp;"|"&amp;$D510,Empresas!$C$6:$CC$92,$G510+6+1,0),0))))</f>
        <v>0</v>
      </c>
      <c r="AJ510" s="147">
        <f>IF(AND($I510="Si",S510=1),1,IF(AND($I510="Fisico",S510=1),1,IF(AND(S510=1,$I510="Electronico"),2,IF(S510=1,VLOOKUP($C510&amp;"|"&amp;$B510&amp;"|"&amp;$D510,Empresas!$C$6:$CC$92,$G510+6+1,0),0))))</f>
        <v>0</v>
      </c>
      <c r="AK510" s="147">
        <f>IF(AND($I510="Si",T510=1),1,IF(AND($I510="Fisico",T510=1),1,IF(AND(T510=1,$I510="Electronico"),2,IF(T510=1,VLOOKUP($C510&amp;"|"&amp;$B510&amp;"|"&amp;$D510,Empresas!$C$6:$CC$92,$G510+6+1,0),0))))</f>
        <v>0</v>
      </c>
      <c r="AL510" s="147">
        <f>IF(AND($I510="Si",U510=1),1,IF(AND($I510="Fisico",U510=1),1,IF(AND(U510=1,$I510="Electronico"),2,IF(U510=1,VLOOKUP($C510&amp;"|"&amp;$B510&amp;"|"&amp;$D510,Empresas!$C$6:$CC$92,$G510+6+1,0),0))))</f>
        <v>0</v>
      </c>
      <c r="AM510" s="149">
        <f t="shared" si="76"/>
        <v>0</v>
      </c>
      <c r="AN510" s="149">
        <f t="shared" si="77"/>
        <v>0</v>
      </c>
      <c r="AO510" s="152">
        <f t="shared" si="78"/>
        <v>0</v>
      </c>
    </row>
    <row r="511" spans="1:41" x14ac:dyDescent="0.25">
      <c r="A511" s="140" t="str">
        <f>VLOOKUP(D511,Empresas!$D$7:$F$91,3,0)</f>
        <v>Yulisa</v>
      </c>
      <c r="B511" s="141" t="str">
        <f>VLOOKUP(D511,Empresas!$D$7:$G$91,4,0)</f>
        <v>Mireya</v>
      </c>
      <c r="C511" s="141" t="s">
        <v>544</v>
      </c>
      <c r="D511" s="141" t="s">
        <v>200</v>
      </c>
      <c r="E511" s="141" t="str">
        <f>VLOOKUP(D511,Empresas!$D$7:$E$92,2,0)</f>
        <v>JIMZU SPIRIT E.I.R.L.</v>
      </c>
      <c r="F511" s="141" t="s">
        <v>176</v>
      </c>
      <c r="G511" s="142">
        <f t="shared" si="83"/>
        <v>54</v>
      </c>
      <c r="H511" s="142" t="str">
        <f>VLOOKUP(D511,Empresas!$D$6:$L$92,7,0)</f>
        <v>Semestral</v>
      </c>
      <c r="I511" s="141" t="str">
        <f>VLOOKUP(VLOOKUP(D511&amp;"|"&amp;B511,Empresas!$I$7:$CB$92,G511,0),Tablas!$A$8:$B$10,2,0)</f>
        <v>No aplica</v>
      </c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 t="str">
        <f>VLOOKUP(D511,Empresas!$D$7:$CF$91,81,0)</f>
        <v>D</v>
      </c>
      <c r="W511" s="78" t="str">
        <f>VLOOKUP(D511,Empresas!$D$7:$M$91,10,0)</f>
        <v>Rer</v>
      </c>
      <c r="X511" s="69" t="str">
        <f t="shared" si="74"/>
        <v>SI</v>
      </c>
      <c r="Y511" s="153" t="str">
        <f t="shared" si="75"/>
        <v>No aplica</v>
      </c>
      <c r="Z511" s="147">
        <f>IF(Y511="No aplica",0,IF(I511="no",0,IF(I511="No aplica",0,IF(I511="Si",1,IF(I511="Fisico",1,IF(I511="Electronico",2,VLOOKUP(C511&amp;"|"&amp;B511&amp;"|"&amp;D511,Empresas!$C$6:$CC$92,G511+6+1,0)))))))</f>
        <v>0</v>
      </c>
      <c r="AA511" s="147">
        <f>IF(AND($I511="Si",J511=1),1,IF(AND($I511="Fisico",J511=1),1,IF(AND(J511=1,$I511="Electronico"),2,IF(J511=1,VLOOKUP($C511&amp;"|"&amp;$B511&amp;"|"&amp;$D511,Empresas!$C$6:$CC$92,$G511+6+1,0),0))))</f>
        <v>0</v>
      </c>
      <c r="AB511" s="147">
        <f>IF(AND($I511="Si",K511=1),1,IF(AND($I511="Fisico",K511=1),1,IF(AND(K511=1,$I511="Electronico"),2,IF(K511=1,VLOOKUP($C511&amp;"|"&amp;$B511&amp;"|"&amp;$D511,Empresas!$C$6:$CC$92,$G511+6+1,0),0))))</f>
        <v>0</v>
      </c>
      <c r="AC511" s="147">
        <f>IF(AND($I511="Si",L511=1),1,IF(AND($I511="Fisico",L511=1),1,IF(AND(L511=1,$I511="Electronico"),2,IF(L511=1,VLOOKUP($C511&amp;"|"&amp;$B511&amp;"|"&amp;$D511,Empresas!$C$6:$CC$92,$G511+6+1,0),0))))</f>
        <v>0</v>
      </c>
      <c r="AD511" s="147">
        <f>IF(AND($I511="Si",M511=1),1,IF(AND($I511="Fisico",M511=1),1,IF(AND(M511=1,$I511="Electronico"),2,IF(M511=1,VLOOKUP($C511&amp;"|"&amp;$B511&amp;"|"&amp;$D511,Empresas!$C$6:$CC$92,$G511+6+1,0),0))))</f>
        <v>0</v>
      </c>
      <c r="AE511" s="147">
        <f>IF(AND($I511="Si",N511=1),1,IF(AND($I511="Fisico",N511=1),1,IF(AND(N511=1,$I511="Electronico"),2,IF(N511=1,VLOOKUP($C511&amp;"|"&amp;$B511&amp;"|"&amp;$D511,Empresas!$C$6:$CC$92,$G511+6+1,0),0))))</f>
        <v>0</v>
      </c>
      <c r="AF511" s="147">
        <f>IF(AND($I511="Si",O511=1),1,IF(AND($I511="Fisico",O511=1),1,IF(AND(O511=1,$I511="Electronico"),2,IF(O511=1,VLOOKUP($C511&amp;"|"&amp;$B511&amp;"|"&amp;$D511,Empresas!$C$6:$CC$92,$G511+6+1,0),0))))</f>
        <v>0</v>
      </c>
      <c r="AG511" s="147">
        <f>IF(AND($I511="Si",P511=1),1,IF(AND($I511="Fisico",P511=1),1,IF(AND(P511=1,$I511="Electronico"),2,IF(P511=1,VLOOKUP($C511&amp;"|"&amp;$B511&amp;"|"&amp;$D511,Empresas!$C$6:$CC$92,$G511+6+1,0),0))))</f>
        <v>0</v>
      </c>
      <c r="AH511" s="147">
        <f>IF(AND($I511="Si",Q511=1),1,IF(AND($I511="Fisico",Q511=1),1,IF(AND(Q511=1,$I511="Electronico"),2,IF(Q511=1,VLOOKUP($C511&amp;"|"&amp;$B511&amp;"|"&amp;$D511,Empresas!$C$6:$CC$92,$G511+6+1,0),0))))</f>
        <v>0</v>
      </c>
      <c r="AI511" s="147">
        <f>IF(AND($I511="Si",R511=1),1,IF(AND($I511="Fisico",R511=1),1,IF(AND(R511=1,$I511="Electronico"),2,IF(R511=1,VLOOKUP($C511&amp;"|"&amp;$B511&amp;"|"&amp;$D511,Empresas!$C$6:$CC$92,$G511+6+1,0),0))))</f>
        <v>0</v>
      </c>
      <c r="AJ511" s="147">
        <f>IF(AND($I511="Si",S511=1),1,IF(AND($I511="Fisico",S511=1),1,IF(AND(S511=1,$I511="Electronico"),2,IF(S511=1,VLOOKUP($C511&amp;"|"&amp;$B511&amp;"|"&amp;$D511,Empresas!$C$6:$CC$92,$G511+6+1,0),0))))</f>
        <v>0</v>
      </c>
      <c r="AK511" s="147">
        <f>IF(AND($I511="Si",T511=1),1,IF(AND($I511="Fisico",T511=1),1,IF(AND(T511=1,$I511="Electronico"),2,IF(T511=1,VLOOKUP($C511&amp;"|"&amp;$B511&amp;"|"&amp;$D511,Empresas!$C$6:$CC$92,$G511+6+1,0),0))))</f>
        <v>0</v>
      </c>
      <c r="AL511" s="147">
        <f>IF(AND($I511="Si",U511=1),1,IF(AND($I511="Fisico",U511=1),1,IF(AND(U511=1,$I511="Electronico"),2,IF(U511=1,VLOOKUP($C511&amp;"|"&amp;$B511&amp;"|"&amp;$D511,Empresas!$C$6:$CC$92,$G511+6+1,0),0))))</f>
        <v>0</v>
      </c>
      <c r="AM511" s="149">
        <f t="shared" si="76"/>
        <v>0</v>
      </c>
      <c r="AN511" s="149">
        <f t="shared" si="77"/>
        <v>0</v>
      </c>
      <c r="AO511" s="152">
        <f t="shared" si="78"/>
        <v>0</v>
      </c>
    </row>
    <row r="512" spans="1:41" x14ac:dyDescent="0.25">
      <c r="A512" s="140" t="str">
        <f>VLOOKUP(D512,Empresas!$D$7:$F$91,3,0)</f>
        <v>Yulisa</v>
      </c>
      <c r="B512" s="141" t="str">
        <f>VLOOKUP(D512,Empresas!$D$7:$G$91,4,0)</f>
        <v>Mireya</v>
      </c>
      <c r="C512" s="141" t="s">
        <v>544</v>
      </c>
      <c r="D512" s="141" t="s">
        <v>200</v>
      </c>
      <c r="E512" s="141" t="str">
        <f>VLOOKUP(D512,Empresas!$D$7:$E$92,2,0)</f>
        <v>JIMZU SPIRIT E.I.R.L.</v>
      </c>
      <c r="F512" s="141" t="s">
        <v>177</v>
      </c>
      <c r="G512" s="142">
        <f t="shared" si="83"/>
        <v>55</v>
      </c>
      <c r="H512" s="142" t="str">
        <f>VLOOKUP(D512,Empresas!$D$6:$L$92,7,0)</f>
        <v>Semestral</v>
      </c>
      <c r="I512" s="141" t="str">
        <f>VLOOKUP(VLOOKUP(D512&amp;"|"&amp;B512,Empresas!$I$7:$CB$92,G512,0),Tablas!$A$8:$B$10,2,0)</f>
        <v>No aplica</v>
      </c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 t="str">
        <f>VLOOKUP(D512,Empresas!$D$7:$CF$91,81,0)</f>
        <v>D</v>
      </c>
      <c r="W512" s="78" t="str">
        <f>VLOOKUP(D512,Empresas!$D$7:$M$91,10,0)</f>
        <v>Rer</v>
      </c>
      <c r="X512" s="69" t="str">
        <f t="shared" si="74"/>
        <v>NO</v>
      </c>
      <c r="Y512" s="153" t="str">
        <f t="shared" si="75"/>
        <v>No aplica</v>
      </c>
      <c r="Z512" s="147">
        <f>IF(Y512="No aplica",0,IF(I512="no",0,IF(I512="No aplica",0,IF(I512="Si",1,IF(I512="Fisico",1,IF(I512="Electronico",2,VLOOKUP(C512&amp;"|"&amp;B512&amp;"|"&amp;D512,Empresas!$C$6:$CC$92,G512+6+1,0)))))))</f>
        <v>0</v>
      </c>
      <c r="AA512" s="147">
        <f>IF(AND($I512="Si",J512=1),1,IF(AND($I512="Fisico",J512=1),1,IF(AND(J512=1,$I512="Electronico"),2,IF(J512=1,VLOOKUP($C512&amp;"|"&amp;$B512&amp;"|"&amp;$D512,Empresas!$C$6:$CC$92,$G512+6+1,0),0))))</f>
        <v>0</v>
      </c>
      <c r="AB512" s="147">
        <f>IF(AND($I512="Si",K512=1),1,IF(AND($I512="Fisico",K512=1),1,IF(AND(K512=1,$I512="Electronico"),2,IF(K512=1,VLOOKUP($C512&amp;"|"&amp;$B512&amp;"|"&amp;$D512,Empresas!$C$6:$CC$92,$G512+6+1,0),0))))</f>
        <v>0</v>
      </c>
      <c r="AC512" s="147">
        <f>IF(AND($I512="Si",L512=1),1,IF(AND($I512="Fisico",L512=1),1,IF(AND(L512=1,$I512="Electronico"),2,IF(L512=1,VLOOKUP($C512&amp;"|"&amp;$B512&amp;"|"&amp;$D512,Empresas!$C$6:$CC$92,$G512+6+1,0),0))))</f>
        <v>0</v>
      </c>
      <c r="AD512" s="147">
        <f>IF(AND($I512="Si",M512=1),1,IF(AND($I512="Fisico",M512=1),1,IF(AND(M512=1,$I512="Electronico"),2,IF(M512=1,VLOOKUP($C512&amp;"|"&amp;$B512&amp;"|"&amp;$D512,Empresas!$C$6:$CC$92,$G512+6+1,0),0))))</f>
        <v>0</v>
      </c>
      <c r="AE512" s="147">
        <f>IF(AND($I512="Si",N512=1),1,IF(AND($I512="Fisico",N512=1),1,IF(AND(N512=1,$I512="Electronico"),2,IF(N512=1,VLOOKUP($C512&amp;"|"&amp;$B512&amp;"|"&amp;$D512,Empresas!$C$6:$CC$92,$G512+6+1,0),0))))</f>
        <v>0</v>
      </c>
      <c r="AF512" s="147">
        <f>IF(AND($I512="Si",O512=1),1,IF(AND($I512="Fisico",O512=1),1,IF(AND(O512=1,$I512="Electronico"),2,IF(O512=1,VLOOKUP($C512&amp;"|"&amp;$B512&amp;"|"&amp;$D512,Empresas!$C$6:$CC$92,$G512+6+1,0),0))))</f>
        <v>0</v>
      </c>
      <c r="AG512" s="147">
        <f>IF(AND($I512="Si",P512=1),1,IF(AND($I512="Fisico",P512=1),1,IF(AND(P512=1,$I512="Electronico"),2,IF(P512=1,VLOOKUP($C512&amp;"|"&amp;$B512&amp;"|"&amp;$D512,Empresas!$C$6:$CC$92,$G512+6+1,0),0))))</f>
        <v>0</v>
      </c>
      <c r="AH512" s="147">
        <f>IF(AND($I512="Si",Q512=1),1,IF(AND($I512="Fisico",Q512=1),1,IF(AND(Q512=1,$I512="Electronico"),2,IF(Q512=1,VLOOKUP($C512&amp;"|"&amp;$B512&amp;"|"&amp;$D512,Empresas!$C$6:$CC$92,$G512+6+1,0),0))))</f>
        <v>0</v>
      </c>
      <c r="AI512" s="147">
        <f>IF(AND($I512="Si",R512=1),1,IF(AND($I512="Fisico",R512=1),1,IF(AND(R512=1,$I512="Electronico"),2,IF(R512=1,VLOOKUP($C512&amp;"|"&amp;$B512&amp;"|"&amp;$D512,Empresas!$C$6:$CC$92,$G512+6+1,0),0))))</f>
        <v>0</v>
      </c>
      <c r="AJ512" s="147">
        <f>IF(AND($I512="Si",S512=1),1,IF(AND($I512="Fisico",S512=1),1,IF(AND(S512=1,$I512="Electronico"),2,IF(S512=1,VLOOKUP($C512&amp;"|"&amp;$B512&amp;"|"&amp;$D512,Empresas!$C$6:$CC$92,$G512+6+1,0),0))))</f>
        <v>0</v>
      </c>
      <c r="AK512" s="147">
        <f>IF(AND($I512="Si",T512=1),1,IF(AND($I512="Fisico",T512=1),1,IF(AND(T512=1,$I512="Electronico"),2,IF(T512=1,VLOOKUP($C512&amp;"|"&amp;$B512&amp;"|"&amp;$D512,Empresas!$C$6:$CC$92,$G512+6+1,0),0))))</f>
        <v>0</v>
      </c>
      <c r="AL512" s="147">
        <f>IF(AND($I512="Si",U512=1),1,IF(AND($I512="Fisico",U512=1),1,IF(AND(U512=1,$I512="Electronico"),2,IF(U512=1,VLOOKUP($C512&amp;"|"&amp;$B512&amp;"|"&amp;$D512,Empresas!$C$6:$CC$92,$G512+6+1,0),0))))</f>
        <v>0</v>
      </c>
      <c r="AM512" s="149">
        <f t="shared" si="76"/>
        <v>0</v>
      </c>
      <c r="AN512" s="149">
        <f t="shared" si="77"/>
        <v>0</v>
      </c>
      <c r="AO512" s="152">
        <f t="shared" si="78"/>
        <v>0</v>
      </c>
    </row>
    <row r="513" spans="1:41" x14ac:dyDescent="0.25">
      <c r="A513" s="140" t="str">
        <f>VLOOKUP(D513,Empresas!$D$7:$F$91,3,0)</f>
        <v>Yulisa</v>
      </c>
      <c r="B513" s="141" t="str">
        <f>VLOOKUP(D513,Empresas!$D$7:$G$91,4,0)</f>
        <v>Mireya</v>
      </c>
      <c r="C513" s="141" t="s">
        <v>544</v>
      </c>
      <c r="D513" s="141" t="s">
        <v>200</v>
      </c>
      <c r="E513" s="141" t="str">
        <f>VLOOKUP(D513,Empresas!$D$7:$E$92,2,0)</f>
        <v>JIMZU SPIRIT E.I.R.L.</v>
      </c>
      <c r="F513" s="141" t="s">
        <v>178</v>
      </c>
      <c r="G513" s="142">
        <f t="shared" si="83"/>
        <v>56</v>
      </c>
      <c r="H513" s="142" t="str">
        <f>VLOOKUP(D513,Empresas!$D$6:$L$92,7,0)</f>
        <v>Semestral</v>
      </c>
      <c r="I513" s="141" t="str">
        <f>VLOOKUP(VLOOKUP(D513&amp;"|"&amp;B513,Empresas!$I$7:$CB$92,G513,0),Tablas!$A$8:$B$10,2,0)</f>
        <v>No aplica</v>
      </c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 t="str">
        <f>VLOOKUP(D513,Empresas!$D$7:$CF$91,81,0)</f>
        <v>D</v>
      </c>
      <c r="W513" s="78" t="str">
        <f>VLOOKUP(D513,Empresas!$D$7:$M$91,10,0)</f>
        <v>Rer</v>
      </c>
      <c r="X513" s="69" t="str">
        <f t="shared" si="74"/>
        <v>SI</v>
      </c>
      <c r="Y513" s="153" t="str">
        <f t="shared" si="75"/>
        <v>No aplica</v>
      </c>
      <c r="Z513" s="147">
        <f>IF(Y513="No aplica",0,IF(I513="no",0,IF(I513="No aplica",0,IF(I513="Si",1,IF(I513="Fisico",1,IF(I513="Electronico",2,VLOOKUP(C513&amp;"|"&amp;B513&amp;"|"&amp;D513,Empresas!$C$6:$CC$92,G513+6+1,0)))))))</f>
        <v>0</v>
      </c>
      <c r="AA513" s="147">
        <f>IF(AND($I513="Si",J513=1),1,IF(AND($I513="Fisico",J513=1),1,IF(AND(J513=1,$I513="Electronico"),2,IF(J513=1,VLOOKUP($C513&amp;"|"&amp;$B513&amp;"|"&amp;$D513,Empresas!$C$6:$CC$92,$G513+6+1,0),0))))</f>
        <v>0</v>
      </c>
      <c r="AB513" s="147">
        <f>IF(AND($I513="Si",K513=1),1,IF(AND($I513="Fisico",K513=1),1,IF(AND(K513=1,$I513="Electronico"),2,IF(K513=1,VLOOKUP($C513&amp;"|"&amp;$B513&amp;"|"&amp;$D513,Empresas!$C$6:$CC$92,$G513+6+1,0),0))))</f>
        <v>0</v>
      </c>
      <c r="AC513" s="147">
        <f>IF(AND($I513="Si",L513=1),1,IF(AND($I513="Fisico",L513=1),1,IF(AND(L513=1,$I513="Electronico"),2,IF(L513=1,VLOOKUP($C513&amp;"|"&amp;$B513&amp;"|"&amp;$D513,Empresas!$C$6:$CC$92,$G513+6+1,0),0))))</f>
        <v>0</v>
      </c>
      <c r="AD513" s="147">
        <f>IF(AND($I513="Si",M513=1),1,IF(AND($I513="Fisico",M513=1),1,IF(AND(M513=1,$I513="Electronico"),2,IF(M513=1,VLOOKUP($C513&amp;"|"&amp;$B513&amp;"|"&amp;$D513,Empresas!$C$6:$CC$92,$G513+6+1,0),0))))</f>
        <v>0</v>
      </c>
      <c r="AE513" s="147">
        <f>IF(AND($I513="Si",N513=1),1,IF(AND($I513="Fisico",N513=1),1,IF(AND(N513=1,$I513="Electronico"),2,IF(N513=1,VLOOKUP($C513&amp;"|"&amp;$B513&amp;"|"&amp;$D513,Empresas!$C$6:$CC$92,$G513+6+1,0),0))))</f>
        <v>0</v>
      </c>
      <c r="AF513" s="147">
        <f>IF(AND($I513="Si",O513=1),1,IF(AND($I513="Fisico",O513=1),1,IF(AND(O513=1,$I513="Electronico"),2,IF(O513=1,VLOOKUP($C513&amp;"|"&amp;$B513&amp;"|"&amp;$D513,Empresas!$C$6:$CC$92,$G513+6+1,0),0))))</f>
        <v>0</v>
      </c>
      <c r="AG513" s="147">
        <f>IF(AND($I513="Si",P513=1),1,IF(AND($I513="Fisico",P513=1),1,IF(AND(P513=1,$I513="Electronico"),2,IF(P513=1,VLOOKUP($C513&amp;"|"&amp;$B513&amp;"|"&amp;$D513,Empresas!$C$6:$CC$92,$G513+6+1,0),0))))</f>
        <v>0</v>
      </c>
      <c r="AH513" s="147">
        <f>IF(AND($I513="Si",Q513=1),1,IF(AND($I513="Fisico",Q513=1),1,IF(AND(Q513=1,$I513="Electronico"),2,IF(Q513=1,VLOOKUP($C513&amp;"|"&amp;$B513&amp;"|"&amp;$D513,Empresas!$C$6:$CC$92,$G513+6+1,0),0))))</f>
        <v>0</v>
      </c>
      <c r="AI513" s="147">
        <f>IF(AND($I513="Si",R513=1),1,IF(AND($I513="Fisico",R513=1),1,IF(AND(R513=1,$I513="Electronico"),2,IF(R513=1,VLOOKUP($C513&amp;"|"&amp;$B513&amp;"|"&amp;$D513,Empresas!$C$6:$CC$92,$G513+6+1,0),0))))</f>
        <v>0</v>
      </c>
      <c r="AJ513" s="147">
        <f>IF(AND($I513="Si",S513=1),1,IF(AND($I513="Fisico",S513=1),1,IF(AND(S513=1,$I513="Electronico"),2,IF(S513=1,VLOOKUP($C513&amp;"|"&amp;$B513&amp;"|"&amp;$D513,Empresas!$C$6:$CC$92,$G513+6+1,0),0))))</f>
        <v>0</v>
      </c>
      <c r="AK513" s="147">
        <f>IF(AND($I513="Si",T513=1),1,IF(AND($I513="Fisico",T513=1),1,IF(AND(T513=1,$I513="Electronico"),2,IF(T513=1,VLOOKUP($C513&amp;"|"&amp;$B513&amp;"|"&amp;$D513,Empresas!$C$6:$CC$92,$G513+6+1,0),0))))</f>
        <v>0</v>
      </c>
      <c r="AL513" s="147">
        <f>IF(AND($I513="Si",U513=1),1,IF(AND($I513="Fisico",U513=1),1,IF(AND(U513=1,$I513="Electronico"),2,IF(U513=1,VLOOKUP($C513&amp;"|"&amp;$B513&amp;"|"&amp;$D513,Empresas!$C$6:$CC$92,$G513+6+1,0),0))))</f>
        <v>0</v>
      </c>
      <c r="AM513" s="149">
        <f t="shared" si="76"/>
        <v>0</v>
      </c>
      <c r="AN513" s="149">
        <f t="shared" si="77"/>
        <v>0</v>
      </c>
      <c r="AO513" s="152">
        <f t="shared" si="78"/>
        <v>0</v>
      </c>
    </row>
    <row r="514" spans="1:41" x14ac:dyDescent="0.25">
      <c r="A514" s="140" t="str">
        <f>VLOOKUP(D514,Empresas!$D$7:$F$91,3,0)</f>
        <v>Yulisa</v>
      </c>
      <c r="B514" s="141" t="str">
        <f>VLOOKUP(D514,Empresas!$D$7:$G$91,4,0)</f>
        <v>Mireya</v>
      </c>
      <c r="C514" s="141" t="s">
        <v>544</v>
      </c>
      <c r="D514" s="141" t="s">
        <v>200</v>
      </c>
      <c r="E514" s="141" t="str">
        <f>VLOOKUP(D514,Empresas!$D$7:$E$92,2,0)</f>
        <v>JIMZU SPIRIT E.I.R.L.</v>
      </c>
      <c r="F514" s="141" t="s">
        <v>179</v>
      </c>
      <c r="G514" s="142">
        <f t="shared" si="83"/>
        <v>57</v>
      </c>
      <c r="H514" s="142" t="str">
        <f>VLOOKUP(D514,Empresas!$D$6:$L$92,7,0)</f>
        <v>Semestral</v>
      </c>
      <c r="I514" s="141" t="str">
        <f>VLOOKUP(VLOOKUP(D514&amp;"|"&amp;B514,Empresas!$I$7:$CB$92,G514,0),Tablas!$A$8:$B$10,2,0)</f>
        <v>No aplica</v>
      </c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 t="str">
        <f>VLOOKUP(D514,Empresas!$D$7:$CF$91,81,0)</f>
        <v>D</v>
      </c>
      <c r="W514" s="78" t="str">
        <f>VLOOKUP(D514,Empresas!$D$7:$M$91,10,0)</f>
        <v>Rer</v>
      </c>
      <c r="X514" s="69" t="str">
        <f t="shared" si="74"/>
        <v>NO</v>
      </c>
      <c r="Y514" s="153" t="str">
        <f t="shared" si="75"/>
        <v>No aplica</v>
      </c>
      <c r="Z514" s="147">
        <f>IF(Y514="No aplica",0,IF(I514="no",0,IF(I514="No aplica",0,IF(I514="Si",1,IF(I514="Fisico",1,IF(I514="Electronico",2,VLOOKUP(C514&amp;"|"&amp;B514&amp;"|"&amp;D514,Empresas!$C$6:$CC$92,G514+6+1,0)))))))</f>
        <v>0</v>
      </c>
      <c r="AA514" s="147">
        <f>IF(AND($I514="Si",J514=1),1,IF(AND($I514="Fisico",J514=1),1,IF(AND(J514=1,$I514="Electronico"),2,IF(J514=1,VLOOKUP($C514&amp;"|"&amp;$B514&amp;"|"&amp;$D514,Empresas!$C$6:$CC$92,$G514+6+1,0),0))))</f>
        <v>0</v>
      </c>
      <c r="AB514" s="147">
        <f>IF(AND($I514="Si",K514=1),1,IF(AND($I514="Fisico",K514=1),1,IF(AND(K514=1,$I514="Electronico"),2,IF(K514=1,VLOOKUP($C514&amp;"|"&amp;$B514&amp;"|"&amp;$D514,Empresas!$C$6:$CC$92,$G514+6+1,0),0))))</f>
        <v>0</v>
      </c>
      <c r="AC514" s="147">
        <f>IF(AND($I514="Si",L514=1),1,IF(AND($I514="Fisico",L514=1),1,IF(AND(L514=1,$I514="Electronico"),2,IF(L514=1,VLOOKUP($C514&amp;"|"&amp;$B514&amp;"|"&amp;$D514,Empresas!$C$6:$CC$92,$G514+6+1,0),0))))</f>
        <v>0</v>
      </c>
      <c r="AD514" s="147">
        <f>IF(AND($I514="Si",M514=1),1,IF(AND($I514="Fisico",M514=1),1,IF(AND(M514=1,$I514="Electronico"),2,IF(M514=1,VLOOKUP($C514&amp;"|"&amp;$B514&amp;"|"&amp;$D514,Empresas!$C$6:$CC$92,$G514+6+1,0),0))))</f>
        <v>0</v>
      </c>
      <c r="AE514" s="147">
        <f>IF(AND($I514="Si",N514=1),1,IF(AND($I514="Fisico",N514=1),1,IF(AND(N514=1,$I514="Electronico"),2,IF(N514=1,VLOOKUP($C514&amp;"|"&amp;$B514&amp;"|"&amp;$D514,Empresas!$C$6:$CC$92,$G514+6+1,0),0))))</f>
        <v>0</v>
      </c>
      <c r="AF514" s="147">
        <f>IF(AND($I514="Si",O514=1),1,IF(AND($I514="Fisico",O514=1),1,IF(AND(O514=1,$I514="Electronico"),2,IF(O514=1,VLOOKUP($C514&amp;"|"&amp;$B514&amp;"|"&amp;$D514,Empresas!$C$6:$CC$92,$G514+6+1,0),0))))</f>
        <v>0</v>
      </c>
      <c r="AG514" s="147">
        <f>IF(AND($I514="Si",P514=1),1,IF(AND($I514="Fisico",P514=1),1,IF(AND(P514=1,$I514="Electronico"),2,IF(P514=1,VLOOKUP($C514&amp;"|"&amp;$B514&amp;"|"&amp;$D514,Empresas!$C$6:$CC$92,$G514+6+1,0),0))))</f>
        <v>0</v>
      </c>
      <c r="AH514" s="147">
        <f>IF(AND($I514="Si",Q514=1),1,IF(AND($I514="Fisico",Q514=1),1,IF(AND(Q514=1,$I514="Electronico"),2,IF(Q514=1,VLOOKUP($C514&amp;"|"&amp;$B514&amp;"|"&amp;$D514,Empresas!$C$6:$CC$92,$G514+6+1,0),0))))</f>
        <v>0</v>
      </c>
      <c r="AI514" s="147">
        <f>IF(AND($I514="Si",R514=1),1,IF(AND($I514="Fisico",R514=1),1,IF(AND(R514=1,$I514="Electronico"),2,IF(R514=1,VLOOKUP($C514&amp;"|"&amp;$B514&amp;"|"&amp;$D514,Empresas!$C$6:$CC$92,$G514+6+1,0),0))))</f>
        <v>0</v>
      </c>
      <c r="AJ514" s="147">
        <f>IF(AND($I514="Si",S514=1),1,IF(AND($I514="Fisico",S514=1),1,IF(AND(S514=1,$I514="Electronico"),2,IF(S514=1,VLOOKUP($C514&amp;"|"&amp;$B514&amp;"|"&amp;$D514,Empresas!$C$6:$CC$92,$G514+6+1,0),0))))</f>
        <v>0</v>
      </c>
      <c r="AK514" s="147">
        <f>IF(AND($I514="Si",T514=1),1,IF(AND($I514="Fisico",T514=1),1,IF(AND(T514=1,$I514="Electronico"),2,IF(T514=1,VLOOKUP($C514&amp;"|"&amp;$B514&amp;"|"&amp;$D514,Empresas!$C$6:$CC$92,$G514+6+1,0),0))))</f>
        <v>0</v>
      </c>
      <c r="AL514" s="147">
        <f>IF(AND($I514="Si",U514=1),1,IF(AND($I514="Fisico",U514=1),1,IF(AND(U514=1,$I514="Electronico"),2,IF(U514=1,VLOOKUP($C514&amp;"|"&amp;$B514&amp;"|"&amp;$D514,Empresas!$C$6:$CC$92,$G514+6+1,0),0))))</f>
        <v>0</v>
      </c>
      <c r="AM514" s="149">
        <f t="shared" si="76"/>
        <v>0</v>
      </c>
      <c r="AN514" s="149">
        <f t="shared" si="77"/>
        <v>0</v>
      </c>
      <c r="AO514" s="152">
        <f t="shared" si="78"/>
        <v>0</v>
      </c>
    </row>
    <row r="515" spans="1:41" x14ac:dyDescent="0.25">
      <c r="A515" s="140" t="str">
        <f>VLOOKUP(D515,Empresas!$D$7:$F$91,3,0)</f>
        <v>Yulisa</v>
      </c>
      <c r="B515" s="141" t="str">
        <f>VLOOKUP(D515,Empresas!$D$7:$G$91,4,0)</f>
        <v>Mireya</v>
      </c>
      <c r="C515" s="141" t="s">
        <v>544</v>
      </c>
      <c r="D515" s="141" t="s">
        <v>200</v>
      </c>
      <c r="E515" s="141" t="str">
        <f>VLOOKUP(D515,Empresas!$D$7:$E$92,2,0)</f>
        <v>JIMZU SPIRIT E.I.R.L.</v>
      </c>
      <c r="F515" s="141" t="s">
        <v>180</v>
      </c>
      <c r="G515" s="142">
        <f t="shared" si="83"/>
        <v>58</v>
      </c>
      <c r="H515" s="142" t="str">
        <f>VLOOKUP(D515,Empresas!$D$6:$L$92,7,0)</f>
        <v>Semestral</v>
      </c>
      <c r="I515" s="141" t="str">
        <f>VLOOKUP(VLOOKUP(D515&amp;"|"&amp;B515,Empresas!$I$7:$CB$92,G515,0),Tablas!$A$8:$B$10,2,0)</f>
        <v>No aplica</v>
      </c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 t="str">
        <f>VLOOKUP(D515,Empresas!$D$7:$CF$91,81,0)</f>
        <v>D</v>
      </c>
      <c r="W515" s="78" t="str">
        <f>VLOOKUP(D515,Empresas!$D$7:$M$91,10,0)</f>
        <v>Rer</v>
      </c>
      <c r="X515" s="69" t="str">
        <f t="shared" si="74"/>
        <v>NO</v>
      </c>
      <c r="Y515" s="153" t="str">
        <f t="shared" si="75"/>
        <v>No aplica</v>
      </c>
      <c r="Z515" s="147">
        <f>IF(Y515="No aplica",0,IF(I515="no",0,IF(I515="No aplica",0,IF(I515="Si",1,IF(I515="Fisico",1,IF(I515="Electronico",2,VLOOKUP(C515&amp;"|"&amp;B515&amp;"|"&amp;D515,Empresas!$C$6:$CC$92,G515+6+1,0)))))))</f>
        <v>0</v>
      </c>
      <c r="AA515" s="147">
        <f>IF(AND($I515="Si",J515=1),1,IF(AND($I515="Fisico",J515=1),1,IF(AND(J515=1,$I515="Electronico"),2,IF(J515=1,VLOOKUP($C515&amp;"|"&amp;$B515&amp;"|"&amp;$D515,Empresas!$C$6:$CC$92,$G515+6+1,0),0))))</f>
        <v>0</v>
      </c>
      <c r="AB515" s="147">
        <f>IF(AND($I515="Si",K515=1),1,IF(AND($I515="Fisico",K515=1),1,IF(AND(K515=1,$I515="Electronico"),2,IF(K515=1,VLOOKUP($C515&amp;"|"&amp;$B515&amp;"|"&amp;$D515,Empresas!$C$6:$CC$92,$G515+6+1,0),0))))</f>
        <v>0</v>
      </c>
      <c r="AC515" s="147">
        <f>IF(AND($I515="Si",L515=1),1,IF(AND($I515="Fisico",L515=1),1,IF(AND(L515=1,$I515="Electronico"),2,IF(L515=1,VLOOKUP($C515&amp;"|"&amp;$B515&amp;"|"&amp;$D515,Empresas!$C$6:$CC$92,$G515+6+1,0),0))))</f>
        <v>0</v>
      </c>
      <c r="AD515" s="147">
        <f>IF(AND($I515="Si",M515=1),1,IF(AND($I515="Fisico",M515=1),1,IF(AND(M515=1,$I515="Electronico"),2,IF(M515=1,VLOOKUP($C515&amp;"|"&amp;$B515&amp;"|"&amp;$D515,Empresas!$C$6:$CC$92,$G515+6+1,0),0))))</f>
        <v>0</v>
      </c>
      <c r="AE515" s="147">
        <f>IF(AND($I515="Si",N515=1),1,IF(AND($I515="Fisico",N515=1),1,IF(AND(N515=1,$I515="Electronico"),2,IF(N515=1,VLOOKUP($C515&amp;"|"&amp;$B515&amp;"|"&amp;$D515,Empresas!$C$6:$CC$92,$G515+6+1,0),0))))</f>
        <v>0</v>
      </c>
      <c r="AF515" s="147">
        <f>IF(AND($I515="Si",O515=1),1,IF(AND($I515="Fisico",O515=1),1,IF(AND(O515=1,$I515="Electronico"),2,IF(O515=1,VLOOKUP($C515&amp;"|"&amp;$B515&amp;"|"&amp;$D515,Empresas!$C$6:$CC$92,$G515+6+1,0),0))))</f>
        <v>0</v>
      </c>
      <c r="AG515" s="147">
        <f>IF(AND($I515="Si",P515=1),1,IF(AND($I515="Fisico",P515=1),1,IF(AND(P515=1,$I515="Electronico"),2,IF(P515=1,VLOOKUP($C515&amp;"|"&amp;$B515&amp;"|"&amp;$D515,Empresas!$C$6:$CC$92,$G515+6+1,0),0))))</f>
        <v>0</v>
      </c>
      <c r="AH515" s="147">
        <f>IF(AND($I515="Si",Q515=1),1,IF(AND($I515="Fisico",Q515=1),1,IF(AND(Q515=1,$I515="Electronico"),2,IF(Q515=1,VLOOKUP($C515&amp;"|"&amp;$B515&amp;"|"&amp;$D515,Empresas!$C$6:$CC$92,$G515+6+1,0),0))))</f>
        <v>0</v>
      </c>
      <c r="AI515" s="147">
        <f>IF(AND($I515="Si",R515=1),1,IF(AND($I515="Fisico",R515=1),1,IF(AND(R515=1,$I515="Electronico"),2,IF(R515=1,VLOOKUP($C515&amp;"|"&amp;$B515&amp;"|"&amp;$D515,Empresas!$C$6:$CC$92,$G515+6+1,0),0))))</f>
        <v>0</v>
      </c>
      <c r="AJ515" s="147">
        <f>IF(AND($I515="Si",S515=1),1,IF(AND($I515="Fisico",S515=1),1,IF(AND(S515=1,$I515="Electronico"),2,IF(S515=1,VLOOKUP($C515&amp;"|"&amp;$B515&amp;"|"&amp;$D515,Empresas!$C$6:$CC$92,$G515+6+1,0),0))))</f>
        <v>0</v>
      </c>
      <c r="AK515" s="147">
        <f>IF(AND($I515="Si",T515=1),1,IF(AND($I515="Fisico",T515=1),1,IF(AND(T515=1,$I515="Electronico"),2,IF(T515=1,VLOOKUP($C515&amp;"|"&amp;$B515&amp;"|"&amp;$D515,Empresas!$C$6:$CC$92,$G515+6+1,0),0))))</f>
        <v>0</v>
      </c>
      <c r="AL515" s="147">
        <f>IF(AND($I515="Si",U515=1),1,IF(AND($I515="Fisico",U515=1),1,IF(AND(U515=1,$I515="Electronico"),2,IF(U515=1,VLOOKUP($C515&amp;"|"&amp;$B515&amp;"|"&amp;$D515,Empresas!$C$6:$CC$92,$G515+6+1,0),0))))</f>
        <v>0</v>
      </c>
      <c r="AM515" s="149">
        <f t="shared" si="76"/>
        <v>0</v>
      </c>
      <c r="AN515" s="149">
        <f t="shared" si="77"/>
        <v>0</v>
      </c>
      <c r="AO515" s="152">
        <f t="shared" si="78"/>
        <v>0</v>
      </c>
    </row>
    <row r="516" spans="1:41" x14ac:dyDescent="0.25">
      <c r="A516" s="140" t="str">
        <f>VLOOKUP(D516,Empresas!$D$7:$F$91,3,0)</f>
        <v>Yulisa</v>
      </c>
      <c r="B516" s="141" t="str">
        <f>VLOOKUP(D516,Empresas!$D$7:$G$91,4,0)</f>
        <v>Mireya</v>
      </c>
      <c r="C516" s="141" t="s">
        <v>544</v>
      </c>
      <c r="D516" s="141" t="s">
        <v>200</v>
      </c>
      <c r="E516" s="141" t="str">
        <f>VLOOKUP(D516,Empresas!$D$7:$E$92,2,0)</f>
        <v>JIMZU SPIRIT E.I.R.L.</v>
      </c>
      <c r="F516" s="141" t="s">
        <v>181</v>
      </c>
      <c r="G516" s="142">
        <f t="shared" si="83"/>
        <v>59</v>
      </c>
      <c r="H516" s="142" t="str">
        <f>VLOOKUP(D516,Empresas!$D$6:$L$92,7,0)</f>
        <v>Semestral</v>
      </c>
      <c r="I516" s="141" t="str">
        <f>VLOOKUP(VLOOKUP(D516&amp;"|"&amp;B516,Empresas!$I$7:$CB$92,G516,0),Tablas!$A$8:$B$10,2,0)</f>
        <v>No aplica</v>
      </c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 t="str">
        <f>VLOOKUP(D516,Empresas!$D$7:$CF$91,81,0)</f>
        <v>D</v>
      </c>
      <c r="W516" s="78" t="str">
        <f>VLOOKUP(D516,Empresas!$D$7:$M$91,10,0)</f>
        <v>Rer</v>
      </c>
      <c r="X516" s="69" t="str">
        <f t="shared" ref="X516:X579" si="84">IF(OR(LEFT(F516,5)="02.06",LEFT(F516,5)="02.08",LEFT(F516,5)="02.09",LEFT(F516,5)="02.10",LEFT(F516,5)="02.11",LEFT(F516,5)="03.08",LEFT(F516,5)="03.09",LEFT(F516,5)="03.10"),"NO","SI")</f>
        <v>NO</v>
      </c>
      <c r="Y516" s="153" t="str">
        <f t="shared" ref="Y516:Y579" si="85">IF(SUM(J516:U516)=0,"No aplica","Si aplica")</f>
        <v>No aplica</v>
      </c>
      <c r="Z516" s="147">
        <f>IF(Y516="No aplica",0,IF(I516="no",0,IF(I516="No aplica",0,IF(I516="Si",1,IF(I516="Fisico",1,IF(I516="Electronico",2,VLOOKUP(C516&amp;"|"&amp;B516&amp;"|"&amp;D516,Empresas!$C$6:$CC$92,G516+6+1,0)))))))</f>
        <v>0</v>
      </c>
      <c r="AA516" s="147">
        <f>IF(AND($I516="Si",J516=1),1,IF(AND($I516="Fisico",J516=1),1,IF(AND(J516=1,$I516="Electronico"),2,IF(J516=1,VLOOKUP($C516&amp;"|"&amp;$B516&amp;"|"&amp;$D516,Empresas!$C$6:$CC$92,$G516+6+1,0),0))))</f>
        <v>0</v>
      </c>
      <c r="AB516" s="147">
        <f>IF(AND($I516="Si",K516=1),1,IF(AND($I516="Fisico",K516=1),1,IF(AND(K516=1,$I516="Electronico"),2,IF(K516=1,VLOOKUP($C516&amp;"|"&amp;$B516&amp;"|"&amp;$D516,Empresas!$C$6:$CC$92,$G516+6+1,0),0))))</f>
        <v>0</v>
      </c>
      <c r="AC516" s="147">
        <f>IF(AND($I516="Si",L516=1),1,IF(AND($I516="Fisico",L516=1),1,IF(AND(L516=1,$I516="Electronico"),2,IF(L516=1,VLOOKUP($C516&amp;"|"&amp;$B516&amp;"|"&amp;$D516,Empresas!$C$6:$CC$92,$G516+6+1,0),0))))</f>
        <v>0</v>
      </c>
      <c r="AD516" s="147">
        <f>IF(AND($I516="Si",M516=1),1,IF(AND($I516="Fisico",M516=1),1,IF(AND(M516=1,$I516="Electronico"),2,IF(M516=1,VLOOKUP($C516&amp;"|"&amp;$B516&amp;"|"&amp;$D516,Empresas!$C$6:$CC$92,$G516+6+1,0),0))))</f>
        <v>0</v>
      </c>
      <c r="AE516" s="147">
        <f>IF(AND($I516="Si",N516=1),1,IF(AND($I516="Fisico",N516=1),1,IF(AND(N516=1,$I516="Electronico"),2,IF(N516=1,VLOOKUP($C516&amp;"|"&amp;$B516&amp;"|"&amp;$D516,Empresas!$C$6:$CC$92,$G516+6+1,0),0))))</f>
        <v>0</v>
      </c>
      <c r="AF516" s="147">
        <f>IF(AND($I516="Si",O516=1),1,IF(AND($I516="Fisico",O516=1),1,IF(AND(O516=1,$I516="Electronico"),2,IF(O516=1,VLOOKUP($C516&amp;"|"&amp;$B516&amp;"|"&amp;$D516,Empresas!$C$6:$CC$92,$G516+6+1,0),0))))</f>
        <v>0</v>
      </c>
      <c r="AG516" s="147">
        <f>IF(AND($I516="Si",P516=1),1,IF(AND($I516="Fisico",P516=1),1,IF(AND(P516=1,$I516="Electronico"),2,IF(P516=1,VLOOKUP($C516&amp;"|"&amp;$B516&amp;"|"&amp;$D516,Empresas!$C$6:$CC$92,$G516+6+1,0),0))))</f>
        <v>0</v>
      </c>
      <c r="AH516" s="147">
        <f>IF(AND($I516="Si",Q516=1),1,IF(AND($I516="Fisico",Q516=1),1,IF(AND(Q516=1,$I516="Electronico"),2,IF(Q516=1,VLOOKUP($C516&amp;"|"&amp;$B516&amp;"|"&amp;$D516,Empresas!$C$6:$CC$92,$G516+6+1,0),0))))</f>
        <v>0</v>
      </c>
      <c r="AI516" s="147">
        <f>IF(AND($I516="Si",R516=1),1,IF(AND($I516="Fisico",R516=1),1,IF(AND(R516=1,$I516="Electronico"),2,IF(R516=1,VLOOKUP($C516&amp;"|"&amp;$B516&amp;"|"&amp;$D516,Empresas!$C$6:$CC$92,$G516+6+1,0),0))))</f>
        <v>0</v>
      </c>
      <c r="AJ516" s="147">
        <f>IF(AND($I516="Si",S516=1),1,IF(AND($I516="Fisico",S516=1),1,IF(AND(S516=1,$I516="Electronico"),2,IF(S516=1,VLOOKUP($C516&amp;"|"&amp;$B516&amp;"|"&amp;$D516,Empresas!$C$6:$CC$92,$G516+6+1,0),0))))</f>
        <v>0</v>
      </c>
      <c r="AK516" s="147">
        <f>IF(AND($I516="Si",T516=1),1,IF(AND($I516="Fisico",T516=1),1,IF(AND(T516=1,$I516="Electronico"),2,IF(T516=1,VLOOKUP($C516&amp;"|"&amp;$B516&amp;"|"&amp;$D516,Empresas!$C$6:$CC$92,$G516+6+1,0),0))))</f>
        <v>0</v>
      </c>
      <c r="AL516" s="147">
        <f>IF(AND($I516="Si",U516=1),1,IF(AND($I516="Fisico",U516=1),1,IF(AND(U516=1,$I516="Electronico"),2,IF(U516=1,VLOOKUP($C516&amp;"|"&amp;$B516&amp;"|"&amp;$D516,Empresas!$C$6:$CC$92,$G516+6+1,0),0))))</f>
        <v>0</v>
      </c>
      <c r="AM516" s="149">
        <f t="shared" ref="AM516:AM579" si="86">SUM(AA516:AL516)</f>
        <v>0</v>
      </c>
      <c r="AN516" s="149">
        <f t="shared" ref="AN516:AN579" si="87">Z516*RIGHT($AM$2,2)*1</f>
        <v>0</v>
      </c>
      <c r="AO516" s="152">
        <f t="shared" ref="AO516:AO579" si="88">IFERROR(AM516/AN516,0)</f>
        <v>0</v>
      </c>
    </row>
    <row r="517" spans="1:41" x14ac:dyDescent="0.25">
      <c r="A517" s="140" t="str">
        <f>VLOOKUP(D517,Empresas!$D$7:$F$91,3,0)</f>
        <v>Yulisa</v>
      </c>
      <c r="B517" s="141" t="str">
        <f>VLOOKUP(D517,Empresas!$D$7:$G$91,4,0)</f>
        <v>Mireya</v>
      </c>
      <c r="C517" s="141" t="s">
        <v>544</v>
      </c>
      <c r="D517" s="141" t="s">
        <v>200</v>
      </c>
      <c r="E517" s="141" t="str">
        <f>VLOOKUP(D517,Empresas!$D$7:$E$92,2,0)</f>
        <v>JIMZU SPIRIT E.I.R.L.</v>
      </c>
      <c r="F517" s="141" t="s">
        <v>182</v>
      </c>
      <c r="G517" s="142">
        <f t="shared" si="83"/>
        <v>60</v>
      </c>
      <c r="H517" s="142" t="str">
        <f>VLOOKUP(D517,Empresas!$D$6:$L$92,7,0)</f>
        <v>Semestral</v>
      </c>
      <c r="I517" s="141" t="str">
        <f>VLOOKUP(VLOOKUP(D517&amp;"|"&amp;B517,Empresas!$I$7:$CB$92,G517,0),Tablas!$A$8:$B$10,2,0)</f>
        <v>No aplica</v>
      </c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 t="str">
        <f>VLOOKUP(D517,Empresas!$D$7:$CF$91,81,0)</f>
        <v>D</v>
      </c>
      <c r="W517" s="78" t="str">
        <f>VLOOKUP(D517,Empresas!$D$7:$M$91,10,0)</f>
        <v>Rer</v>
      </c>
      <c r="X517" s="69" t="str">
        <f t="shared" si="84"/>
        <v>NO</v>
      </c>
      <c r="Y517" s="153" t="str">
        <f t="shared" si="85"/>
        <v>No aplica</v>
      </c>
      <c r="Z517" s="147">
        <f>IF(Y517="No aplica",0,IF(I517="no",0,IF(I517="No aplica",0,IF(I517="Si",1,IF(I517="Fisico",1,IF(I517="Electronico",2,VLOOKUP(C517&amp;"|"&amp;B517&amp;"|"&amp;D517,Empresas!$C$6:$CC$92,G517+6+1,0)))))))</f>
        <v>0</v>
      </c>
      <c r="AA517" s="147">
        <f>IF(AND($I517="Si",J517=1),1,IF(AND($I517="Fisico",J517=1),1,IF(AND(J517=1,$I517="Electronico"),2,IF(J517=1,VLOOKUP($C517&amp;"|"&amp;$B517&amp;"|"&amp;$D517,Empresas!$C$6:$CC$92,$G517+6+1,0),0))))</f>
        <v>0</v>
      </c>
      <c r="AB517" s="147">
        <f>IF(AND($I517="Si",K517=1),1,IF(AND($I517="Fisico",K517=1),1,IF(AND(K517=1,$I517="Electronico"),2,IF(K517=1,VLOOKUP($C517&amp;"|"&amp;$B517&amp;"|"&amp;$D517,Empresas!$C$6:$CC$92,$G517+6+1,0),0))))</f>
        <v>0</v>
      </c>
      <c r="AC517" s="147">
        <f>IF(AND($I517="Si",L517=1),1,IF(AND($I517="Fisico",L517=1),1,IF(AND(L517=1,$I517="Electronico"),2,IF(L517=1,VLOOKUP($C517&amp;"|"&amp;$B517&amp;"|"&amp;$D517,Empresas!$C$6:$CC$92,$G517+6+1,0),0))))</f>
        <v>0</v>
      </c>
      <c r="AD517" s="147">
        <f>IF(AND($I517="Si",M517=1),1,IF(AND($I517="Fisico",M517=1),1,IF(AND(M517=1,$I517="Electronico"),2,IF(M517=1,VLOOKUP($C517&amp;"|"&amp;$B517&amp;"|"&amp;$D517,Empresas!$C$6:$CC$92,$G517+6+1,0),0))))</f>
        <v>0</v>
      </c>
      <c r="AE517" s="147">
        <f>IF(AND($I517="Si",N517=1),1,IF(AND($I517="Fisico",N517=1),1,IF(AND(N517=1,$I517="Electronico"),2,IF(N517=1,VLOOKUP($C517&amp;"|"&amp;$B517&amp;"|"&amp;$D517,Empresas!$C$6:$CC$92,$G517+6+1,0),0))))</f>
        <v>0</v>
      </c>
      <c r="AF517" s="147">
        <f>IF(AND($I517="Si",O517=1),1,IF(AND($I517="Fisico",O517=1),1,IF(AND(O517=1,$I517="Electronico"),2,IF(O517=1,VLOOKUP($C517&amp;"|"&amp;$B517&amp;"|"&amp;$D517,Empresas!$C$6:$CC$92,$G517+6+1,0),0))))</f>
        <v>0</v>
      </c>
      <c r="AG517" s="147">
        <f>IF(AND($I517="Si",P517=1),1,IF(AND($I517="Fisico",P517=1),1,IF(AND(P517=1,$I517="Electronico"),2,IF(P517=1,VLOOKUP($C517&amp;"|"&amp;$B517&amp;"|"&amp;$D517,Empresas!$C$6:$CC$92,$G517+6+1,0),0))))</f>
        <v>0</v>
      </c>
      <c r="AH517" s="147">
        <f>IF(AND($I517="Si",Q517=1),1,IF(AND($I517="Fisico",Q517=1),1,IF(AND(Q517=1,$I517="Electronico"),2,IF(Q517=1,VLOOKUP($C517&amp;"|"&amp;$B517&amp;"|"&amp;$D517,Empresas!$C$6:$CC$92,$G517+6+1,0),0))))</f>
        <v>0</v>
      </c>
      <c r="AI517" s="147">
        <f>IF(AND($I517="Si",R517=1),1,IF(AND($I517="Fisico",R517=1),1,IF(AND(R517=1,$I517="Electronico"),2,IF(R517=1,VLOOKUP($C517&amp;"|"&amp;$B517&amp;"|"&amp;$D517,Empresas!$C$6:$CC$92,$G517+6+1,0),0))))</f>
        <v>0</v>
      </c>
      <c r="AJ517" s="147">
        <f>IF(AND($I517="Si",S517=1),1,IF(AND($I517="Fisico",S517=1),1,IF(AND(S517=1,$I517="Electronico"),2,IF(S517=1,VLOOKUP($C517&amp;"|"&amp;$B517&amp;"|"&amp;$D517,Empresas!$C$6:$CC$92,$G517+6+1,0),0))))</f>
        <v>0</v>
      </c>
      <c r="AK517" s="147">
        <f>IF(AND($I517="Si",T517=1),1,IF(AND($I517="Fisico",T517=1),1,IF(AND(T517=1,$I517="Electronico"),2,IF(T517=1,VLOOKUP($C517&amp;"|"&amp;$B517&amp;"|"&amp;$D517,Empresas!$C$6:$CC$92,$G517+6+1,0),0))))</f>
        <v>0</v>
      </c>
      <c r="AL517" s="147">
        <f>IF(AND($I517="Si",U517=1),1,IF(AND($I517="Fisico",U517=1),1,IF(AND(U517=1,$I517="Electronico"),2,IF(U517=1,VLOOKUP($C517&amp;"|"&amp;$B517&amp;"|"&amp;$D517,Empresas!$C$6:$CC$92,$G517+6+1,0),0))))</f>
        <v>0</v>
      </c>
      <c r="AM517" s="149">
        <f t="shared" si="86"/>
        <v>0</v>
      </c>
      <c r="AN517" s="149">
        <f t="shared" si="87"/>
        <v>0</v>
      </c>
      <c r="AO517" s="152">
        <f t="shared" si="88"/>
        <v>0</v>
      </c>
    </row>
    <row r="518" spans="1:41" x14ac:dyDescent="0.25">
      <c r="A518" s="143" t="str">
        <f>VLOOKUP(D518,Empresas!$D$7:$F$91,3,0)</f>
        <v>Yulisa</v>
      </c>
      <c r="B518" s="144" t="str">
        <f>VLOOKUP(D518,Empresas!$D$7:$G$91,4,0)</f>
        <v>Mireya</v>
      </c>
      <c r="C518" s="144" t="s">
        <v>544</v>
      </c>
      <c r="D518" s="144" t="s">
        <v>200</v>
      </c>
      <c r="E518" s="144" t="str">
        <f>VLOOKUP(D518,Empresas!$D$7:$E$92,2,0)</f>
        <v>JIMZU SPIRIT E.I.R.L.</v>
      </c>
      <c r="F518" s="144" t="s">
        <v>183</v>
      </c>
      <c r="G518" s="145">
        <f>+Empresas!$BR$2</f>
        <v>62</v>
      </c>
      <c r="H518" s="145" t="str">
        <f>VLOOKUP(D518,Empresas!$D$6:$L$92,7,0)</f>
        <v>Semestral</v>
      </c>
      <c r="I518" s="144" t="str">
        <f>VLOOKUP(VLOOKUP(D518&amp;"|"&amp;B518,Empresas!$I$7:$CB$92,G518,0),Tablas!$A$13:$B$14,2,0)</f>
        <v>Si</v>
      </c>
      <c r="J518" s="78">
        <v>1</v>
      </c>
      <c r="K518" s="78">
        <v>1</v>
      </c>
      <c r="L518" s="78">
        <v>1</v>
      </c>
      <c r="M518" s="78">
        <v>1</v>
      </c>
      <c r="N518" s="78">
        <v>1</v>
      </c>
      <c r="O518" s="78">
        <v>1</v>
      </c>
      <c r="P518" s="78">
        <v>1</v>
      </c>
      <c r="Q518" s="78">
        <v>1</v>
      </c>
      <c r="R518" s="78"/>
      <c r="S518" s="78"/>
      <c r="T518" s="78"/>
      <c r="U518" s="78"/>
      <c r="V518" s="78" t="str">
        <f>VLOOKUP(D518,Empresas!$D$7:$CF$91,81,0)</f>
        <v>D</v>
      </c>
      <c r="W518" s="78" t="str">
        <f>VLOOKUP(D518,Empresas!$D$7:$M$91,10,0)</f>
        <v>Rer</v>
      </c>
      <c r="X518" s="69" t="str">
        <f t="shared" si="84"/>
        <v>SI</v>
      </c>
      <c r="Y518" s="153" t="str">
        <f t="shared" si="85"/>
        <v>Si aplica</v>
      </c>
      <c r="Z518" s="147">
        <f>IF(Y518="No aplica",0,IF(I518="no",0,IF(I518="No aplica",0,IF(I518="Si",1,IF(I518="Fisico",1,IF(I518="Electronico",2,VLOOKUP(C518&amp;"|"&amp;B518&amp;"|"&amp;D518,Empresas!$C$6:$CC$92,G518+6+1,0)))))))</f>
        <v>1</v>
      </c>
      <c r="AA518" s="147">
        <f>IF(AND($I518="Si",J518=1),1,IF(AND($I518="Fisico",J518=1),1,IF(AND(J518=1,$I518="Electronico"),2,IF(J518=1,VLOOKUP($C518&amp;"|"&amp;$B518&amp;"|"&amp;$D518,Empresas!$C$6:$CC$92,$G518+6+1,0),0))))</f>
        <v>1</v>
      </c>
      <c r="AB518" s="147">
        <f>IF(AND($I518="Si",K518=1),1,IF(AND($I518="Fisico",K518=1),1,IF(AND(K518=1,$I518="Electronico"),2,IF(K518=1,VLOOKUP($C518&amp;"|"&amp;$B518&amp;"|"&amp;$D518,Empresas!$C$6:$CC$92,$G518+6+1,0),0))))</f>
        <v>1</v>
      </c>
      <c r="AC518" s="147">
        <f>IF(AND($I518="Si",L518=1),1,IF(AND($I518="Fisico",L518=1),1,IF(AND(L518=1,$I518="Electronico"),2,IF(L518=1,VLOOKUP($C518&amp;"|"&amp;$B518&amp;"|"&amp;$D518,Empresas!$C$6:$CC$92,$G518+6+1,0),0))))</f>
        <v>1</v>
      </c>
      <c r="AD518" s="147">
        <f>IF(AND($I518="Si",M518=1),1,IF(AND($I518="Fisico",M518=1),1,IF(AND(M518=1,$I518="Electronico"),2,IF(M518=1,VLOOKUP($C518&amp;"|"&amp;$B518&amp;"|"&amp;$D518,Empresas!$C$6:$CC$92,$G518+6+1,0),0))))</f>
        <v>1</v>
      </c>
      <c r="AE518" s="147">
        <f>IF(AND($I518="Si",N518=1),1,IF(AND($I518="Fisico",N518=1),1,IF(AND(N518=1,$I518="Electronico"),2,IF(N518=1,VLOOKUP($C518&amp;"|"&amp;$B518&amp;"|"&amp;$D518,Empresas!$C$6:$CC$92,$G518+6+1,0),0))))</f>
        <v>1</v>
      </c>
      <c r="AF518" s="147">
        <f>IF(AND($I518="Si",O518=1),1,IF(AND($I518="Fisico",O518=1),1,IF(AND(O518=1,$I518="Electronico"),2,IF(O518=1,VLOOKUP($C518&amp;"|"&amp;$B518&amp;"|"&amp;$D518,Empresas!$C$6:$CC$92,$G518+6+1,0),0))))</f>
        <v>1</v>
      </c>
      <c r="AG518" s="147">
        <f>IF(AND($I518="Si",P518=1),1,IF(AND($I518="Fisico",P518=1),1,IF(AND(P518=1,$I518="Electronico"),2,IF(P518=1,VLOOKUP($C518&amp;"|"&amp;$B518&amp;"|"&amp;$D518,Empresas!$C$6:$CC$92,$G518+6+1,0),0))))</f>
        <v>1</v>
      </c>
      <c r="AH518" s="147">
        <f>IF(AND($I518="Si",Q518=1),1,IF(AND($I518="Fisico",Q518=1),1,IF(AND(Q518=1,$I518="Electronico"),2,IF(Q518=1,VLOOKUP($C518&amp;"|"&amp;$B518&amp;"|"&amp;$D518,Empresas!$C$6:$CC$92,$G518+6+1,0),0))))</f>
        <v>1</v>
      </c>
      <c r="AI518" s="147">
        <f>IF(AND($I518="Si",R518=1),1,IF(AND($I518="Fisico",R518=1),1,IF(AND(R518=1,$I518="Electronico"),2,IF(R518=1,VLOOKUP($C518&amp;"|"&amp;$B518&amp;"|"&amp;$D518,Empresas!$C$6:$CC$92,$G518+6+1,0),0))))</f>
        <v>0</v>
      </c>
      <c r="AJ518" s="147">
        <f>IF(AND($I518="Si",S518=1),1,IF(AND($I518="Fisico",S518=1),1,IF(AND(S518=1,$I518="Electronico"),2,IF(S518=1,VLOOKUP($C518&amp;"|"&amp;$B518&amp;"|"&amp;$D518,Empresas!$C$6:$CC$92,$G518+6+1,0),0))))</f>
        <v>0</v>
      </c>
      <c r="AK518" s="147">
        <f>IF(AND($I518="Si",T518=1),1,IF(AND($I518="Fisico",T518=1),1,IF(AND(T518=1,$I518="Electronico"),2,IF(T518=1,VLOOKUP($C518&amp;"|"&amp;$B518&amp;"|"&amp;$D518,Empresas!$C$6:$CC$92,$G518+6+1,0),0))))</f>
        <v>0</v>
      </c>
      <c r="AL518" s="147">
        <f>IF(AND($I518="Si",U518=1),1,IF(AND($I518="Fisico",U518=1),1,IF(AND(U518=1,$I518="Electronico"),2,IF(U518=1,VLOOKUP($C518&amp;"|"&amp;$B518&amp;"|"&amp;$D518,Empresas!$C$6:$CC$92,$G518+6+1,0),0))))</f>
        <v>0</v>
      </c>
      <c r="AM518" s="149">
        <f t="shared" si="86"/>
        <v>8</v>
      </c>
      <c r="AN518" s="149">
        <f t="shared" si="87"/>
        <v>8</v>
      </c>
      <c r="AO518" s="152">
        <f t="shared" si="88"/>
        <v>1</v>
      </c>
    </row>
    <row r="519" spans="1:41" x14ac:dyDescent="0.25">
      <c r="A519" s="143" t="str">
        <f>VLOOKUP(D519,Empresas!$D$7:$F$91,3,0)</f>
        <v>Yulisa</v>
      </c>
      <c r="B519" s="144" t="str">
        <f>VLOOKUP(D519,Empresas!$D$7:$G$91,4,0)</f>
        <v>Mireya</v>
      </c>
      <c r="C519" s="144" t="s">
        <v>544</v>
      </c>
      <c r="D519" s="144" t="s">
        <v>200</v>
      </c>
      <c r="E519" s="144" t="str">
        <f>VLOOKUP(D519,Empresas!$D$7:$E$92,2,0)</f>
        <v>JIMZU SPIRIT E.I.R.L.</v>
      </c>
      <c r="F519" s="144" t="s">
        <v>184</v>
      </c>
      <c r="G519" s="145">
        <f>+G518+1</f>
        <v>63</v>
      </c>
      <c r="H519" s="145" t="str">
        <f>VLOOKUP(D519,Empresas!$D$6:$L$92,7,0)</f>
        <v>Semestral</v>
      </c>
      <c r="I519" s="144" t="str">
        <f>VLOOKUP(VLOOKUP(D519&amp;"|"&amp;B519,Empresas!$I$7:$CB$92,G519,0),Tablas!$A$13:$B$14,2,0)</f>
        <v>No</v>
      </c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 t="str">
        <f>VLOOKUP(D519,Empresas!$D$7:$CF$91,81,0)</f>
        <v>D</v>
      </c>
      <c r="W519" s="78" t="str">
        <f>VLOOKUP(D519,Empresas!$D$7:$M$91,10,0)</f>
        <v>Rer</v>
      </c>
      <c r="X519" s="69" t="str">
        <f t="shared" si="84"/>
        <v>SI</v>
      </c>
      <c r="Y519" s="153" t="str">
        <f t="shared" si="85"/>
        <v>No aplica</v>
      </c>
      <c r="Z519" s="147">
        <f>IF(Y519="No aplica",0,IF(I519="no",0,IF(I519="No aplica",0,IF(I519="Si",1,IF(I519="Fisico",1,IF(I519="Electronico",2,VLOOKUP(C519&amp;"|"&amp;B519&amp;"|"&amp;D519,Empresas!$C$6:$CC$92,G519+6+1,0)))))))</f>
        <v>0</v>
      </c>
      <c r="AA519" s="147">
        <f>IF(AND($I519="Si",J519=1),1,IF(AND($I519="Fisico",J519=1),1,IF(AND(J519=1,$I519="Electronico"),2,IF(J519=1,VLOOKUP($C519&amp;"|"&amp;$B519&amp;"|"&amp;$D519,Empresas!$C$6:$CC$92,$G519+6+1,0),0))))</f>
        <v>0</v>
      </c>
      <c r="AB519" s="147">
        <f>IF(AND($I519="Si",K519=1),1,IF(AND($I519="Fisico",K519=1),1,IF(AND(K519=1,$I519="Electronico"),2,IF(K519=1,VLOOKUP($C519&amp;"|"&amp;$B519&amp;"|"&amp;$D519,Empresas!$C$6:$CC$92,$G519+6+1,0),0))))</f>
        <v>0</v>
      </c>
      <c r="AC519" s="147">
        <f>IF(AND($I519="Si",L519=1),1,IF(AND($I519="Fisico",L519=1),1,IF(AND(L519=1,$I519="Electronico"),2,IF(L519=1,VLOOKUP($C519&amp;"|"&amp;$B519&amp;"|"&amp;$D519,Empresas!$C$6:$CC$92,$G519+6+1,0),0))))</f>
        <v>0</v>
      </c>
      <c r="AD519" s="147">
        <f>IF(AND($I519="Si",M519=1),1,IF(AND($I519="Fisico",M519=1),1,IF(AND(M519=1,$I519="Electronico"),2,IF(M519=1,VLOOKUP($C519&amp;"|"&amp;$B519&amp;"|"&amp;$D519,Empresas!$C$6:$CC$92,$G519+6+1,0),0))))</f>
        <v>0</v>
      </c>
      <c r="AE519" s="147">
        <f>IF(AND($I519="Si",N519=1),1,IF(AND($I519="Fisico",N519=1),1,IF(AND(N519=1,$I519="Electronico"),2,IF(N519=1,VLOOKUP($C519&amp;"|"&amp;$B519&amp;"|"&amp;$D519,Empresas!$C$6:$CC$92,$G519+6+1,0),0))))</f>
        <v>0</v>
      </c>
      <c r="AF519" s="147">
        <f>IF(AND($I519="Si",O519=1),1,IF(AND($I519="Fisico",O519=1),1,IF(AND(O519=1,$I519="Electronico"),2,IF(O519=1,VLOOKUP($C519&amp;"|"&amp;$B519&amp;"|"&amp;$D519,Empresas!$C$6:$CC$92,$G519+6+1,0),0))))</f>
        <v>0</v>
      </c>
      <c r="AG519" s="147">
        <f>IF(AND($I519="Si",P519=1),1,IF(AND($I519="Fisico",P519=1),1,IF(AND(P519=1,$I519="Electronico"),2,IF(P519=1,VLOOKUP($C519&amp;"|"&amp;$B519&amp;"|"&amp;$D519,Empresas!$C$6:$CC$92,$G519+6+1,0),0))))</f>
        <v>0</v>
      </c>
      <c r="AH519" s="147">
        <f>IF(AND($I519="Si",Q519=1),1,IF(AND($I519="Fisico",Q519=1),1,IF(AND(Q519=1,$I519="Electronico"),2,IF(Q519=1,VLOOKUP($C519&amp;"|"&amp;$B519&amp;"|"&amp;$D519,Empresas!$C$6:$CC$92,$G519+6+1,0),0))))</f>
        <v>0</v>
      </c>
      <c r="AI519" s="147">
        <f>IF(AND($I519="Si",R519=1),1,IF(AND($I519="Fisico",R519=1),1,IF(AND(R519=1,$I519="Electronico"),2,IF(R519=1,VLOOKUP($C519&amp;"|"&amp;$B519&amp;"|"&amp;$D519,Empresas!$C$6:$CC$92,$G519+6+1,0),0))))</f>
        <v>0</v>
      </c>
      <c r="AJ519" s="147">
        <f>IF(AND($I519="Si",S519=1),1,IF(AND($I519="Fisico",S519=1),1,IF(AND(S519=1,$I519="Electronico"),2,IF(S519=1,VLOOKUP($C519&amp;"|"&amp;$B519&amp;"|"&amp;$D519,Empresas!$C$6:$CC$92,$G519+6+1,0),0))))</f>
        <v>0</v>
      </c>
      <c r="AK519" s="147">
        <f>IF(AND($I519="Si",T519=1),1,IF(AND($I519="Fisico",T519=1),1,IF(AND(T519=1,$I519="Electronico"),2,IF(T519=1,VLOOKUP($C519&amp;"|"&amp;$B519&amp;"|"&amp;$D519,Empresas!$C$6:$CC$92,$G519+6+1,0),0))))</f>
        <v>0</v>
      </c>
      <c r="AL519" s="147">
        <f>IF(AND($I519="Si",U519=1),1,IF(AND($I519="Fisico",U519=1),1,IF(AND(U519=1,$I519="Electronico"),2,IF(U519=1,VLOOKUP($C519&amp;"|"&amp;$B519&amp;"|"&amp;$D519,Empresas!$C$6:$CC$92,$G519+6+1,0),0))))</f>
        <v>0</v>
      </c>
      <c r="AM519" s="149">
        <f t="shared" si="86"/>
        <v>0</v>
      </c>
      <c r="AN519" s="149">
        <f t="shared" si="87"/>
        <v>0</v>
      </c>
      <c r="AO519" s="152">
        <f t="shared" si="88"/>
        <v>0</v>
      </c>
    </row>
    <row r="520" spans="1:41" x14ac:dyDescent="0.25">
      <c r="A520" s="143" t="str">
        <f>VLOOKUP(D520,Empresas!$D$7:$F$91,3,0)</f>
        <v>Yulisa</v>
      </c>
      <c r="B520" s="144" t="str">
        <f>VLOOKUP(D520,Empresas!$D$7:$G$91,4,0)</f>
        <v>Mireya</v>
      </c>
      <c r="C520" s="144" t="s">
        <v>544</v>
      </c>
      <c r="D520" s="144" t="s">
        <v>200</v>
      </c>
      <c r="E520" s="144" t="str">
        <f>VLOOKUP(D520,Empresas!$D$7:$E$92,2,0)</f>
        <v>JIMZU SPIRIT E.I.R.L.</v>
      </c>
      <c r="F520" s="144" t="s">
        <v>185</v>
      </c>
      <c r="G520" s="145">
        <f t="shared" ref="G520:G527" si="89">+G519+1</f>
        <v>64</v>
      </c>
      <c r="H520" s="145" t="str">
        <f>VLOOKUP(D520,Empresas!$D$6:$L$92,7,0)</f>
        <v>Semestral</v>
      </c>
      <c r="I520" s="144" t="str">
        <f>VLOOKUP(VLOOKUP(D520&amp;"|"&amp;B520,Empresas!$I$7:$CB$92,G520,0),Tablas!$A$13:$B$14,2,0)</f>
        <v>No</v>
      </c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 t="str">
        <f>VLOOKUP(D520,Empresas!$D$7:$CF$91,81,0)</f>
        <v>D</v>
      </c>
      <c r="W520" s="78" t="str">
        <f>VLOOKUP(D520,Empresas!$D$7:$M$91,10,0)</f>
        <v>Rer</v>
      </c>
      <c r="X520" s="69" t="str">
        <f t="shared" si="84"/>
        <v>SI</v>
      </c>
      <c r="Y520" s="153" t="str">
        <f t="shared" si="85"/>
        <v>No aplica</v>
      </c>
      <c r="Z520" s="147">
        <f>IF(Y520="No aplica",0,IF(I520="no",0,IF(I520="No aplica",0,IF(I520="Si",1,IF(I520="Fisico",1,IF(I520="Electronico",2,VLOOKUP(C520&amp;"|"&amp;B520&amp;"|"&amp;D520,Empresas!$C$6:$CC$92,G520+6+1,0)))))))</f>
        <v>0</v>
      </c>
      <c r="AA520" s="147">
        <f>IF(AND($I520="Si",J520=1),1,IF(AND($I520="Fisico",J520=1),1,IF(AND(J520=1,$I520="Electronico"),2,IF(J520=1,VLOOKUP($C520&amp;"|"&amp;$B520&amp;"|"&amp;$D520,Empresas!$C$6:$CC$92,$G520+6+1,0),0))))</f>
        <v>0</v>
      </c>
      <c r="AB520" s="147">
        <f>IF(AND($I520="Si",K520=1),1,IF(AND($I520="Fisico",K520=1),1,IF(AND(K520=1,$I520="Electronico"),2,IF(K520=1,VLOOKUP($C520&amp;"|"&amp;$B520&amp;"|"&amp;$D520,Empresas!$C$6:$CC$92,$G520+6+1,0),0))))</f>
        <v>0</v>
      </c>
      <c r="AC520" s="147">
        <f>IF(AND($I520="Si",L520=1),1,IF(AND($I520="Fisico",L520=1),1,IF(AND(L520=1,$I520="Electronico"),2,IF(L520=1,VLOOKUP($C520&amp;"|"&amp;$B520&amp;"|"&amp;$D520,Empresas!$C$6:$CC$92,$G520+6+1,0),0))))</f>
        <v>0</v>
      </c>
      <c r="AD520" s="147">
        <f>IF(AND($I520="Si",M520=1),1,IF(AND($I520="Fisico",M520=1),1,IF(AND(M520=1,$I520="Electronico"),2,IF(M520=1,VLOOKUP($C520&amp;"|"&amp;$B520&amp;"|"&amp;$D520,Empresas!$C$6:$CC$92,$G520+6+1,0),0))))</f>
        <v>0</v>
      </c>
      <c r="AE520" s="147">
        <f>IF(AND($I520="Si",N520=1),1,IF(AND($I520="Fisico",N520=1),1,IF(AND(N520=1,$I520="Electronico"),2,IF(N520=1,VLOOKUP($C520&amp;"|"&amp;$B520&amp;"|"&amp;$D520,Empresas!$C$6:$CC$92,$G520+6+1,0),0))))</f>
        <v>0</v>
      </c>
      <c r="AF520" s="147">
        <f>IF(AND($I520="Si",O520=1),1,IF(AND($I520="Fisico",O520=1),1,IF(AND(O520=1,$I520="Electronico"),2,IF(O520=1,VLOOKUP($C520&amp;"|"&amp;$B520&amp;"|"&amp;$D520,Empresas!$C$6:$CC$92,$G520+6+1,0),0))))</f>
        <v>0</v>
      </c>
      <c r="AG520" s="147">
        <f>IF(AND($I520="Si",P520=1),1,IF(AND($I520="Fisico",P520=1),1,IF(AND(P520=1,$I520="Electronico"),2,IF(P520=1,VLOOKUP($C520&amp;"|"&amp;$B520&amp;"|"&amp;$D520,Empresas!$C$6:$CC$92,$G520+6+1,0),0))))</f>
        <v>0</v>
      </c>
      <c r="AH520" s="147">
        <f>IF(AND($I520="Si",Q520=1),1,IF(AND($I520="Fisico",Q520=1),1,IF(AND(Q520=1,$I520="Electronico"),2,IF(Q520=1,VLOOKUP($C520&amp;"|"&amp;$B520&amp;"|"&amp;$D520,Empresas!$C$6:$CC$92,$G520+6+1,0),0))))</f>
        <v>0</v>
      </c>
      <c r="AI520" s="147">
        <f>IF(AND($I520="Si",R520=1),1,IF(AND($I520="Fisico",R520=1),1,IF(AND(R520=1,$I520="Electronico"),2,IF(R520=1,VLOOKUP($C520&amp;"|"&amp;$B520&amp;"|"&amp;$D520,Empresas!$C$6:$CC$92,$G520+6+1,0),0))))</f>
        <v>0</v>
      </c>
      <c r="AJ520" s="147">
        <f>IF(AND($I520="Si",S520=1),1,IF(AND($I520="Fisico",S520=1),1,IF(AND(S520=1,$I520="Electronico"),2,IF(S520=1,VLOOKUP($C520&amp;"|"&amp;$B520&amp;"|"&amp;$D520,Empresas!$C$6:$CC$92,$G520+6+1,0),0))))</f>
        <v>0</v>
      </c>
      <c r="AK520" s="147">
        <f>IF(AND($I520="Si",T520=1),1,IF(AND($I520="Fisico",T520=1),1,IF(AND(T520=1,$I520="Electronico"),2,IF(T520=1,VLOOKUP($C520&amp;"|"&amp;$B520&amp;"|"&amp;$D520,Empresas!$C$6:$CC$92,$G520+6+1,0),0))))</f>
        <v>0</v>
      </c>
      <c r="AL520" s="147">
        <f>IF(AND($I520="Si",U520=1),1,IF(AND($I520="Fisico",U520=1),1,IF(AND(U520=1,$I520="Electronico"),2,IF(U520=1,VLOOKUP($C520&amp;"|"&amp;$B520&amp;"|"&amp;$D520,Empresas!$C$6:$CC$92,$G520+6+1,0),0))))</f>
        <v>0</v>
      </c>
      <c r="AM520" s="149">
        <f t="shared" si="86"/>
        <v>0</v>
      </c>
      <c r="AN520" s="149">
        <f t="shared" si="87"/>
        <v>0</v>
      </c>
      <c r="AO520" s="152">
        <f t="shared" si="88"/>
        <v>0</v>
      </c>
    </row>
    <row r="521" spans="1:41" x14ac:dyDescent="0.25">
      <c r="A521" s="143" t="str">
        <f>VLOOKUP(D521,Empresas!$D$7:$F$91,3,0)</f>
        <v>Yulisa</v>
      </c>
      <c r="B521" s="144" t="str">
        <f>VLOOKUP(D521,Empresas!$D$7:$G$91,4,0)</f>
        <v>Mireya</v>
      </c>
      <c r="C521" s="144" t="s">
        <v>544</v>
      </c>
      <c r="D521" s="144" t="s">
        <v>200</v>
      </c>
      <c r="E521" s="144" t="str">
        <f>VLOOKUP(D521,Empresas!$D$7:$E$92,2,0)</f>
        <v>JIMZU SPIRIT E.I.R.L.</v>
      </c>
      <c r="F521" s="144" t="s">
        <v>186</v>
      </c>
      <c r="G521" s="145">
        <f t="shared" si="89"/>
        <v>65</v>
      </c>
      <c r="H521" s="145" t="str">
        <f>VLOOKUP(D521,Empresas!$D$6:$L$92,7,0)</f>
        <v>Semestral</v>
      </c>
      <c r="I521" s="144" t="str">
        <f>VLOOKUP(VLOOKUP(D521&amp;"|"&amp;B521,Empresas!$I$7:$CB$92,G521,0),Tablas!$A$13:$B$14,2,0)</f>
        <v>No</v>
      </c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 t="str">
        <f>VLOOKUP(D521,Empresas!$D$7:$CF$91,81,0)</f>
        <v>D</v>
      </c>
      <c r="W521" s="78" t="str">
        <f>VLOOKUP(D521,Empresas!$D$7:$M$91,10,0)</f>
        <v>Rer</v>
      </c>
      <c r="X521" s="69" t="str">
        <f t="shared" si="84"/>
        <v>SI</v>
      </c>
      <c r="Y521" s="153" t="str">
        <f t="shared" si="85"/>
        <v>No aplica</v>
      </c>
      <c r="Z521" s="147">
        <f>IF(Y521="No aplica",0,IF(I521="no",0,IF(I521="No aplica",0,IF(I521="Si",1,IF(I521="Fisico",1,IF(I521="Electronico",2,VLOOKUP(C521&amp;"|"&amp;B521&amp;"|"&amp;D521,Empresas!$C$6:$CC$92,G521+6+1,0)))))))</f>
        <v>0</v>
      </c>
      <c r="AA521" s="147">
        <f>IF(AND($I521="Si",J521=1),1,IF(AND($I521="Fisico",J521=1),1,IF(AND(J521=1,$I521="Electronico"),2,IF(J521=1,VLOOKUP($C521&amp;"|"&amp;$B521&amp;"|"&amp;$D521,Empresas!$C$6:$CC$92,$G521+6+1,0),0))))</f>
        <v>0</v>
      </c>
      <c r="AB521" s="147">
        <f>IF(AND($I521="Si",K521=1),1,IF(AND($I521="Fisico",K521=1),1,IF(AND(K521=1,$I521="Electronico"),2,IF(K521=1,VLOOKUP($C521&amp;"|"&amp;$B521&amp;"|"&amp;$D521,Empresas!$C$6:$CC$92,$G521+6+1,0),0))))</f>
        <v>0</v>
      </c>
      <c r="AC521" s="147">
        <f>IF(AND($I521="Si",L521=1),1,IF(AND($I521="Fisico",L521=1),1,IF(AND(L521=1,$I521="Electronico"),2,IF(L521=1,VLOOKUP($C521&amp;"|"&amp;$B521&amp;"|"&amp;$D521,Empresas!$C$6:$CC$92,$G521+6+1,0),0))))</f>
        <v>0</v>
      </c>
      <c r="AD521" s="147">
        <f>IF(AND($I521="Si",M521=1),1,IF(AND($I521="Fisico",M521=1),1,IF(AND(M521=1,$I521="Electronico"),2,IF(M521=1,VLOOKUP($C521&amp;"|"&amp;$B521&amp;"|"&amp;$D521,Empresas!$C$6:$CC$92,$G521+6+1,0),0))))</f>
        <v>0</v>
      </c>
      <c r="AE521" s="147">
        <f>IF(AND($I521="Si",N521=1),1,IF(AND($I521="Fisico",N521=1),1,IF(AND(N521=1,$I521="Electronico"),2,IF(N521=1,VLOOKUP($C521&amp;"|"&amp;$B521&amp;"|"&amp;$D521,Empresas!$C$6:$CC$92,$G521+6+1,0),0))))</f>
        <v>0</v>
      </c>
      <c r="AF521" s="147">
        <f>IF(AND($I521="Si",O521=1),1,IF(AND($I521="Fisico",O521=1),1,IF(AND(O521=1,$I521="Electronico"),2,IF(O521=1,VLOOKUP($C521&amp;"|"&amp;$B521&amp;"|"&amp;$D521,Empresas!$C$6:$CC$92,$G521+6+1,0),0))))</f>
        <v>0</v>
      </c>
      <c r="AG521" s="147">
        <f>IF(AND($I521="Si",P521=1),1,IF(AND($I521="Fisico",P521=1),1,IF(AND(P521=1,$I521="Electronico"),2,IF(P521=1,VLOOKUP($C521&amp;"|"&amp;$B521&amp;"|"&amp;$D521,Empresas!$C$6:$CC$92,$G521+6+1,0),0))))</f>
        <v>0</v>
      </c>
      <c r="AH521" s="147">
        <f>IF(AND($I521="Si",Q521=1),1,IF(AND($I521="Fisico",Q521=1),1,IF(AND(Q521=1,$I521="Electronico"),2,IF(Q521=1,VLOOKUP($C521&amp;"|"&amp;$B521&amp;"|"&amp;$D521,Empresas!$C$6:$CC$92,$G521+6+1,0),0))))</f>
        <v>0</v>
      </c>
      <c r="AI521" s="147">
        <f>IF(AND($I521="Si",R521=1),1,IF(AND($I521="Fisico",R521=1),1,IF(AND(R521=1,$I521="Electronico"),2,IF(R521=1,VLOOKUP($C521&amp;"|"&amp;$B521&amp;"|"&amp;$D521,Empresas!$C$6:$CC$92,$G521+6+1,0),0))))</f>
        <v>0</v>
      </c>
      <c r="AJ521" s="147">
        <f>IF(AND($I521="Si",S521=1),1,IF(AND($I521="Fisico",S521=1),1,IF(AND(S521=1,$I521="Electronico"),2,IF(S521=1,VLOOKUP($C521&amp;"|"&amp;$B521&amp;"|"&amp;$D521,Empresas!$C$6:$CC$92,$G521+6+1,0),0))))</f>
        <v>0</v>
      </c>
      <c r="AK521" s="147">
        <f>IF(AND($I521="Si",T521=1),1,IF(AND($I521="Fisico",T521=1),1,IF(AND(T521=1,$I521="Electronico"),2,IF(T521=1,VLOOKUP($C521&amp;"|"&amp;$B521&amp;"|"&amp;$D521,Empresas!$C$6:$CC$92,$G521+6+1,0),0))))</f>
        <v>0</v>
      </c>
      <c r="AL521" s="147">
        <f>IF(AND($I521="Si",U521=1),1,IF(AND($I521="Fisico",U521=1),1,IF(AND(U521=1,$I521="Electronico"),2,IF(U521=1,VLOOKUP($C521&amp;"|"&amp;$B521&amp;"|"&amp;$D521,Empresas!$C$6:$CC$92,$G521+6+1,0),0))))</f>
        <v>0</v>
      </c>
      <c r="AM521" s="149">
        <f t="shared" si="86"/>
        <v>0</v>
      </c>
      <c r="AN521" s="149">
        <f t="shared" si="87"/>
        <v>0</v>
      </c>
      <c r="AO521" s="152">
        <f t="shared" si="88"/>
        <v>0</v>
      </c>
    </row>
    <row r="522" spans="1:41" x14ac:dyDescent="0.25">
      <c r="A522" s="143" t="str">
        <f>VLOOKUP(D522,Empresas!$D$7:$F$91,3,0)</f>
        <v>Yulisa</v>
      </c>
      <c r="B522" s="144" t="str">
        <f>VLOOKUP(D522,Empresas!$D$7:$G$91,4,0)</f>
        <v>Mireya</v>
      </c>
      <c r="C522" s="144" t="s">
        <v>544</v>
      </c>
      <c r="D522" s="144" t="s">
        <v>200</v>
      </c>
      <c r="E522" s="144" t="str">
        <f>VLOOKUP(D522,Empresas!$D$7:$E$92,2,0)</f>
        <v>JIMZU SPIRIT E.I.R.L.</v>
      </c>
      <c r="F522" s="144" t="s">
        <v>187</v>
      </c>
      <c r="G522" s="145">
        <f t="shared" si="89"/>
        <v>66</v>
      </c>
      <c r="H522" s="145" t="str">
        <f>VLOOKUP(D522,Empresas!$D$6:$L$92,7,0)</f>
        <v>Semestral</v>
      </c>
      <c r="I522" s="144" t="str">
        <f>VLOOKUP(VLOOKUP(D522&amp;"|"&amp;B522,Empresas!$I$7:$CB$92,G522,0),Tablas!$A$13:$B$14,2,0)</f>
        <v>No</v>
      </c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 t="str">
        <f>VLOOKUP(D522,Empresas!$D$7:$CF$91,81,0)</f>
        <v>D</v>
      </c>
      <c r="W522" s="78" t="str">
        <f>VLOOKUP(D522,Empresas!$D$7:$M$91,10,0)</f>
        <v>Rer</v>
      </c>
      <c r="X522" s="69" t="str">
        <f t="shared" si="84"/>
        <v>SI</v>
      </c>
      <c r="Y522" s="153" t="str">
        <f t="shared" si="85"/>
        <v>No aplica</v>
      </c>
      <c r="Z522" s="147">
        <f>IF(Y522="No aplica",0,IF(I522="no",0,IF(I522="No aplica",0,IF(I522="Si",1,IF(I522="Fisico",1,IF(I522="Electronico",2,VLOOKUP(C522&amp;"|"&amp;B522&amp;"|"&amp;D522,Empresas!$C$6:$CC$92,G522+6+1,0)))))))</f>
        <v>0</v>
      </c>
      <c r="AA522" s="147">
        <f>IF(AND($I522="Si",J522=1),1,IF(AND($I522="Fisico",J522=1),1,IF(AND(J522=1,$I522="Electronico"),2,IF(J522=1,VLOOKUP($C522&amp;"|"&amp;$B522&amp;"|"&amp;$D522,Empresas!$C$6:$CC$92,$G522+6+1,0),0))))</f>
        <v>0</v>
      </c>
      <c r="AB522" s="147">
        <f>IF(AND($I522="Si",K522=1),1,IF(AND($I522="Fisico",K522=1),1,IF(AND(K522=1,$I522="Electronico"),2,IF(K522=1,VLOOKUP($C522&amp;"|"&amp;$B522&amp;"|"&amp;$D522,Empresas!$C$6:$CC$92,$G522+6+1,0),0))))</f>
        <v>0</v>
      </c>
      <c r="AC522" s="147">
        <f>IF(AND($I522="Si",L522=1),1,IF(AND($I522="Fisico",L522=1),1,IF(AND(L522=1,$I522="Electronico"),2,IF(L522=1,VLOOKUP($C522&amp;"|"&amp;$B522&amp;"|"&amp;$D522,Empresas!$C$6:$CC$92,$G522+6+1,0),0))))</f>
        <v>0</v>
      </c>
      <c r="AD522" s="147">
        <f>IF(AND($I522="Si",M522=1),1,IF(AND($I522="Fisico",M522=1),1,IF(AND(M522=1,$I522="Electronico"),2,IF(M522=1,VLOOKUP($C522&amp;"|"&amp;$B522&amp;"|"&amp;$D522,Empresas!$C$6:$CC$92,$G522+6+1,0),0))))</f>
        <v>0</v>
      </c>
      <c r="AE522" s="147">
        <f>IF(AND($I522="Si",N522=1),1,IF(AND($I522="Fisico",N522=1),1,IF(AND(N522=1,$I522="Electronico"),2,IF(N522=1,VLOOKUP($C522&amp;"|"&amp;$B522&amp;"|"&amp;$D522,Empresas!$C$6:$CC$92,$G522+6+1,0),0))))</f>
        <v>0</v>
      </c>
      <c r="AF522" s="147">
        <f>IF(AND($I522="Si",O522=1),1,IF(AND($I522="Fisico",O522=1),1,IF(AND(O522=1,$I522="Electronico"),2,IF(O522=1,VLOOKUP($C522&amp;"|"&amp;$B522&amp;"|"&amp;$D522,Empresas!$C$6:$CC$92,$G522+6+1,0),0))))</f>
        <v>0</v>
      </c>
      <c r="AG522" s="147">
        <f>IF(AND($I522="Si",P522=1),1,IF(AND($I522="Fisico",P522=1),1,IF(AND(P522=1,$I522="Electronico"),2,IF(P522=1,VLOOKUP($C522&amp;"|"&amp;$B522&amp;"|"&amp;$D522,Empresas!$C$6:$CC$92,$G522+6+1,0),0))))</f>
        <v>0</v>
      </c>
      <c r="AH522" s="147">
        <f>IF(AND($I522="Si",Q522=1),1,IF(AND($I522="Fisico",Q522=1),1,IF(AND(Q522=1,$I522="Electronico"),2,IF(Q522=1,VLOOKUP($C522&amp;"|"&amp;$B522&amp;"|"&amp;$D522,Empresas!$C$6:$CC$92,$G522+6+1,0),0))))</f>
        <v>0</v>
      </c>
      <c r="AI522" s="147">
        <f>IF(AND($I522="Si",R522=1),1,IF(AND($I522="Fisico",R522=1),1,IF(AND(R522=1,$I522="Electronico"),2,IF(R522=1,VLOOKUP($C522&amp;"|"&amp;$B522&amp;"|"&amp;$D522,Empresas!$C$6:$CC$92,$G522+6+1,0),0))))</f>
        <v>0</v>
      </c>
      <c r="AJ522" s="147">
        <f>IF(AND($I522="Si",S522=1),1,IF(AND($I522="Fisico",S522=1),1,IF(AND(S522=1,$I522="Electronico"),2,IF(S522=1,VLOOKUP($C522&amp;"|"&amp;$B522&amp;"|"&amp;$D522,Empresas!$C$6:$CC$92,$G522+6+1,0),0))))</f>
        <v>0</v>
      </c>
      <c r="AK522" s="147">
        <f>IF(AND($I522="Si",T522=1),1,IF(AND($I522="Fisico",T522=1),1,IF(AND(T522=1,$I522="Electronico"),2,IF(T522=1,VLOOKUP($C522&amp;"|"&amp;$B522&amp;"|"&amp;$D522,Empresas!$C$6:$CC$92,$G522+6+1,0),0))))</f>
        <v>0</v>
      </c>
      <c r="AL522" s="147">
        <f>IF(AND($I522="Si",U522=1),1,IF(AND($I522="Fisico",U522=1),1,IF(AND(U522=1,$I522="Electronico"),2,IF(U522=1,VLOOKUP($C522&amp;"|"&amp;$B522&amp;"|"&amp;$D522,Empresas!$C$6:$CC$92,$G522+6+1,0),0))))</f>
        <v>0</v>
      </c>
      <c r="AM522" s="149">
        <f t="shared" si="86"/>
        <v>0</v>
      </c>
      <c r="AN522" s="149">
        <f t="shared" si="87"/>
        <v>0</v>
      </c>
      <c r="AO522" s="152">
        <f t="shared" si="88"/>
        <v>0</v>
      </c>
    </row>
    <row r="523" spans="1:41" x14ac:dyDescent="0.25">
      <c r="A523" s="143" t="str">
        <f>VLOOKUP(D523,Empresas!$D$7:$F$91,3,0)</f>
        <v>Yulisa</v>
      </c>
      <c r="B523" s="144" t="str">
        <f>VLOOKUP(D523,Empresas!$D$7:$G$91,4,0)</f>
        <v>Mireya</v>
      </c>
      <c r="C523" s="144" t="s">
        <v>544</v>
      </c>
      <c r="D523" s="144" t="s">
        <v>200</v>
      </c>
      <c r="E523" s="144" t="str">
        <f>VLOOKUP(D523,Empresas!$D$7:$E$92,2,0)</f>
        <v>JIMZU SPIRIT E.I.R.L.</v>
      </c>
      <c r="F523" s="144" t="s">
        <v>188</v>
      </c>
      <c r="G523" s="145">
        <f t="shared" si="89"/>
        <v>67</v>
      </c>
      <c r="H523" s="145" t="str">
        <f>VLOOKUP(D523,Empresas!$D$6:$L$92,7,0)</f>
        <v>Semestral</v>
      </c>
      <c r="I523" s="144" t="str">
        <f>VLOOKUP(VLOOKUP(D523&amp;"|"&amp;B523,Empresas!$I$7:$CB$92,G523,0),Tablas!$A$13:$B$14,2,0)</f>
        <v>No</v>
      </c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 t="str">
        <f>VLOOKUP(D523,Empresas!$D$7:$CF$91,81,0)</f>
        <v>D</v>
      </c>
      <c r="W523" s="78" t="str">
        <f>VLOOKUP(D523,Empresas!$D$7:$M$91,10,0)</f>
        <v>Rer</v>
      </c>
      <c r="X523" s="69" t="str">
        <f t="shared" si="84"/>
        <v>SI</v>
      </c>
      <c r="Y523" s="153" t="str">
        <f t="shared" si="85"/>
        <v>No aplica</v>
      </c>
      <c r="Z523" s="147">
        <f>IF(Y523="No aplica",0,IF(I523="no",0,IF(I523="No aplica",0,IF(I523="Si",1,IF(I523="Fisico",1,IF(I523="Electronico",2,VLOOKUP(C523&amp;"|"&amp;B523&amp;"|"&amp;D523,Empresas!$C$6:$CC$92,G523+6+1,0)))))))</f>
        <v>0</v>
      </c>
      <c r="AA523" s="147">
        <f>IF(AND($I523="Si",J523=1),1,IF(AND($I523="Fisico",J523=1),1,IF(AND(J523=1,$I523="Electronico"),2,IF(J523=1,VLOOKUP($C523&amp;"|"&amp;$B523&amp;"|"&amp;$D523,Empresas!$C$6:$CC$92,$G523+6+1,0),0))))</f>
        <v>0</v>
      </c>
      <c r="AB523" s="147">
        <f>IF(AND($I523="Si",K523=1),1,IF(AND($I523="Fisico",K523=1),1,IF(AND(K523=1,$I523="Electronico"),2,IF(K523=1,VLOOKUP($C523&amp;"|"&amp;$B523&amp;"|"&amp;$D523,Empresas!$C$6:$CC$92,$G523+6+1,0),0))))</f>
        <v>0</v>
      </c>
      <c r="AC523" s="147">
        <f>IF(AND($I523="Si",L523=1),1,IF(AND($I523="Fisico",L523=1),1,IF(AND(L523=1,$I523="Electronico"),2,IF(L523=1,VLOOKUP($C523&amp;"|"&amp;$B523&amp;"|"&amp;$D523,Empresas!$C$6:$CC$92,$G523+6+1,0),0))))</f>
        <v>0</v>
      </c>
      <c r="AD523" s="147">
        <f>IF(AND($I523="Si",M523=1),1,IF(AND($I523="Fisico",M523=1),1,IF(AND(M523=1,$I523="Electronico"),2,IF(M523=1,VLOOKUP($C523&amp;"|"&amp;$B523&amp;"|"&amp;$D523,Empresas!$C$6:$CC$92,$G523+6+1,0),0))))</f>
        <v>0</v>
      </c>
      <c r="AE523" s="147">
        <f>IF(AND($I523="Si",N523=1),1,IF(AND($I523="Fisico",N523=1),1,IF(AND(N523=1,$I523="Electronico"),2,IF(N523=1,VLOOKUP($C523&amp;"|"&amp;$B523&amp;"|"&amp;$D523,Empresas!$C$6:$CC$92,$G523+6+1,0),0))))</f>
        <v>0</v>
      </c>
      <c r="AF523" s="147">
        <f>IF(AND($I523="Si",O523=1),1,IF(AND($I523="Fisico",O523=1),1,IF(AND(O523=1,$I523="Electronico"),2,IF(O523=1,VLOOKUP($C523&amp;"|"&amp;$B523&amp;"|"&amp;$D523,Empresas!$C$6:$CC$92,$G523+6+1,0),0))))</f>
        <v>0</v>
      </c>
      <c r="AG523" s="147">
        <f>IF(AND($I523="Si",P523=1),1,IF(AND($I523="Fisico",P523=1),1,IF(AND(P523=1,$I523="Electronico"),2,IF(P523=1,VLOOKUP($C523&amp;"|"&amp;$B523&amp;"|"&amp;$D523,Empresas!$C$6:$CC$92,$G523+6+1,0),0))))</f>
        <v>0</v>
      </c>
      <c r="AH523" s="147">
        <f>IF(AND($I523="Si",Q523=1),1,IF(AND($I523="Fisico",Q523=1),1,IF(AND(Q523=1,$I523="Electronico"),2,IF(Q523=1,VLOOKUP($C523&amp;"|"&amp;$B523&amp;"|"&amp;$D523,Empresas!$C$6:$CC$92,$G523+6+1,0),0))))</f>
        <v>0</v>
      </c>
      <c r="AI523" s="147">
        <f>IF(AND($I523="Si",R523=1),1,IF(AND($I523="Fisico",R523=1),1,IF(AND(R523=1,$I523="Electronico"),2,IF(R523=1,VLOOKUP($C523&amp;"|"&amp;$B523&amp;"|"&amp;$D523,Empresas!$C$6:$CC$92,$G523+6+1,0),0))))</f>
        <v>0</v>
      </c>
      <c r="AJ523" s="147">
        <f>IF(AND($I523="Si",S523=1),1,IF(AND($I523="Fisico",S523=1),1,IF(AND(S523=1,$I523="Electronico"),2,IF(S523=1,VLOOKUP($C523&amp;"|"&amp;$B523&amp;"|"&amp;$D523,Empresas!$C$6:$CC$92,$G523+6+1,0),0))))</f>
        <v>0</v>
      </c>
      <c r="AK523" s="147">
        <f>IF(AND($I523="Si",T523=1),1,IF(AND($I523="Fisico",T523=1),1,IF(AND(T523=1,$I523="Electronico"),2,IF(T523=1,VLOOKUP($C523&amp;"|"&amp;$B523&amp;"|"&amp;$D523,Empresas!$C$6:$CC$92,$G523+6+1,0),0))))</f>
        <v>0</v>
      </c>
      <c r="AL523" s="147">
        <f>IF(AND($I523="Si",U523=1),1,IF(AND($I523="Fisico",U523=1),1,IF(AND(U523=1,$I523="Electronico"),2,IF(U523=1,VLOOKUP($C523&amp;"|"&amp;$B523&amp;"|"&amp;$D523,Empresas!$C$6:$CC$92,$G523+6+1,0),0))))</f>
        <v>0</v>
      </c>
      <c r="AM523" s="149">
        <f t="shared" si="86"/>
        <v>0</v>
      </c>
      <c r="AN523" s="149">
        <f t="shared" si="87"/>
        <v>0</v>
      </c>
      <c r="AO523" s="152">
        <f t="shared" si="88"/>
        <v>0</v>
      </c>
    </row>
    <row r="524" spans="1:41" x14ac:dyDescent="0.25">
      <c r="A524" s="143" t="str">
        <f>VLOOKUP(D524,Empresas!$D$7:$F$91,3,0)</f>
        <v>Yulisa</v>
      </c>
      <c r="B524" s="144" t="str">
        <f>VLOOKUP(D524,Empresas!$D$7:$G$91,4,0)</f>
        <v>Mireya</v>
      </c>
      <c r="C524" s="144" t="s">
        <v>544</v>
      </c>
      <c r="D524" s="144" t="s">
        <v>200</v>
      </c>
      <c r="E524" s="144" t="str">
        <f>VLOOKUP(D524,Empresas!$D$7:$E$92,2,0)</f>
        <v>JIMZU SPIRIT E.I.R.L.</v>
      </c>
      <c r="F524" s="144" t="s">
        <v>189</v>
      </c>
      <c r="G524" s="145">
        <f t="shared" si="89"/>
        <v>68</v>
      </c>
      <c r="H524" s="145" t="str">
        <f>VLOOKUP(D524,Empresas!$D$6:$L$92,7,0)</f>
        <v>Semestral</v>
      </c>
      <c r="I524" s="144" t="str">
        <f>VLOOKUP(VLOOKUP(D524&amp;"|"&amp;B524,Empresas!$I$7:$CB$92,G524,0),Tablas!$A$13:$B$14,2,0)</f>
        <v>No</v>
      </c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 t="str">
        <f>VLOOKUP(D524,Empresas!$D$7:$CF$91,81,0)</f>
        <v>D</v>
      </c>
      <c r="W524" s="78" t="str">
        <f>VLOOKUP(D524,Empresas!$D$7:$M$91,10,0)</f>
        <v>Rer</v>
      </c>
      <c r="X524" s="69" t="str">
        <f t="shared" si="84"/>
        <v>SI</v>
      </c>
      <c r="Y524" s="153" t="str">
        <f t="shared" si="85"/>
        <v>No aplica</v>
      </c>
      <c r="Z524" s="147">
        <f>IF(Y524="No aplica",0,IF(I524="no",0,IF(I524="No aplica",0,IF(I524="Si",1,IF(I524="Fisico",1,IF(I524="Electronico",2,VLOOKUP(C524&amp;"|"&amp;B524&amp;"|"&amp;D524,Empresas!$C$6:$CC$92,G524+6+1,0)))))))</f>
        <v>0</v>
      </c>
      <c r="AA524" s="147">
        <f>IF(AND($I524="Si",J524=1),1,IF(AND($I524="Fisico",J524=1),1,IF(AND(J524=1,$I524="Electronico"),2,IF(J524=1,VLOOKUP($C524&amp;"|"&amp;$B524&amp;"|"&amp;$D524,Empresas!$C$6:$CC$92,$G524+6+1,0),0))))</f>
        <v>0</v>
      </c>
      <c r="AB524" s="147">
        <f>IF(AND($I524="Si",K524=1),1,IF(AND($I524="Fisico",K524=1),1,IF(AND(K524=1,$I524="Electronico"),2,IF(K524=1,VLOOKUP($C524&amp;"|"&amp;$B524&amp;"|"&amp;$D524,Empresas!$C$6:$CC$92,$G524+6+1,0),0))))</f>
        <v>0</v>
      </c>
      <c r="AC524" s="147">
        <f>IF(AND($I524="Si",L524=1),1,IF(AND($I524="Fisico",L524=1),1,IF(AND(L524=1,$I524="Electronico"),2,IF(L524=1,VLOOKUP($C524&amp;"|"&amp;$B524&amp;"|"&amp;$D524,Empresas!$C$6:$CC$92,$G524+6+1,0),0))))</f>
        <v>0</v>
      </c>
      <c r="AD524" s="147">
        <f>IF(AND($I524="Si",M524=1),1,IF(AND($I524="Fisico",M524=1),1,IF(AND(M524=1,$I524="Electronico"),2,IF(M524=1,VLOOKUP($C524&amp;"|"&amp;$B524&amp;"|"&amp;$D524,Empresas!$C$6:$CC$92,$G524+6+1,0),0))))</f>
        <v>0</v>
      </c>
      <c r="AE524" s="147">
        <f>IF(AND($I524="Si",N524=1),1,IF(AND($I524="Fisico",N524=1),1,IF(AND(N524=1,$I524="Electronico"),2,IF(N524=1,VLOOKUP($C524&amp;"|"&amp;$B524&amp;"|"&amp;$D524,Empresas!$C$6:$CC$92,$G524+6+1,0),0))))</f>
        <v>0</v>
      </c>
      <c r="AF524" s="147">
        <f>IF(AND($I524="Si",O524=1),1,IF(AND($I524="Fisico",O524=1),1,IF(AND(O524=1,$I524="Electronico"),2,IF(O524=1,VLOOKUP($C524&amp;"|"&amp;$B524&amp;"|"&amp;$D524,Empresas!$C$6:$CC$92,$G524+6+1,0),0))))</f>
        <v>0</v>
      </c>
      <c r="AG524" s="147">
        <f>IF(AND($I524="Si",P524=1),1,IF(AND($I524="Fisico",P524=1),1,IF(AND(P524=1,$I524="Electronico"),2,IF(P524=1,VLOOKUP($C524&amp;"|"&amp;$B524&amp;"|"&amp;$D524,Empresas!$C$6:$CC$92,$G524+6+1,0),0))))</f>
        <v>0</v>
      </c>
      <c r="AH524" s="147">
        <f>IF(AND($I524="Si",Q524=1),1,IF(AND($I524="Fisico",Q524=1),1,IF(AND(Q524=1,$I524="Electronico"),2,IF(Q524=1,VLOOKUP($C524&amp;"|"&amp;$B524&amp;"|"&amp;$D524,Empresas!$C$6:$CC$92,$G524+6+1,0),0))))</f>
        <v>0</v>
      </c>
      <c r="AI524" s="147">
        <f>IF(AND($I524="Si",R524=1),1,IF(AND($I524="Fisico",R524=1),1,IF(AND(R524=1,$I524="Electronico"),2,IF(R524=1,VLOOKUP($C524&amp;"|"&amp;$B524&amp;"|"&amp;$D524,Empresas!$C$6:$CC$92,$G524+6+1,0),0))))</f>
        <v>0</v>
      </c>
      <c r="AJ524" s="147">
        <f>IF(AND($I524="Si",S524=1),1,IF(AND($I524="Fisico",S524=1),1,IF(AND(S524=1,$I524="Electronico"),2,IF(S524=1,VLOOKUP($C524&amp;"|"&amp;$B524&amp;"|"&amp;$D524,Empresas!$C$6:$CC$92,$G524+6+1,0),0))))</f>
        <v>0</v>
      </c>
      <c r="AK524" s="147">
        <f>IF(AND($I524="Si",T524=1),1,IF(AND($I524="Fisico",T524=1),1,IF(AND(T524=1,$I524="Electronico"),2,IF(T524=1,VLOOKUP($C524&amp;"|"&amp;$B524&amp;"|"&amp;$D524,Empresas!$C$6:$CC$92,$G524+6+1,0),0))))</f>
        <v>0</v>
      </c>
      <c r="AL524" s="147">
        <f>IF(AND($I524="Si",U524=1),1,IF(AND($I524="Fisico",U524=1),1,IF(AND(U524=1,$I524="Electronico"),2,IF(U524=1,VLOOKUP($C524&amp;"|"&amp;$B524&amp;"|"&amp;$D524,Empresas!$C$6:$CC$92,$G524+6+1,0),0))))</f>
        <v>0</v>
      </c>
      <c r="AM524" s="149">
        <f t="shared" si="86"/>
        <v>0</v>
      </c>
      <c r="AN524" s="149">
        <f t="shared" si="87"/>
        <v>0</v>
      </c>
      <c r="AO524" s="152">
        <f t="shared" si="88"/>
        <v>0</v>
      </c>
    </row>
    <row r="525" spans="1:41" x14ac:dyDescent="0.25">
      <c r="A525" s="143" t="str">
        <f>VLOOKUP(D525,Empresas!$D$7:$F$91,3,0)</f>
        <v>Yulisa</v>
      </c>
      <c r="B525" s="144" t="str">
        <f>VLOOKUP(D525,Empresas!$D$7:$G$91,4,0)</f>
        <v>Mireya</v>
      </c>
      <c r="C525" s="144" t="s">
        <v>544</v>
      </c>
      <c r="D525" s="144" t="s">
        <v>200</v>
      </c>
      <c r="E525" s="144" t="str">
        <f>VLOOKUP(D525,Empresas!$D$7:$E$92,2,0)</f>
        <v>JIMZU SPIRIT E.I.R.L.</v>
      </c>
      <c r="F525" s="144" t="s">
        <v>190</v>
      </c>
      <c r="G525" s="145">
        <f t="shared" si="89"/>
        <v>69</v>
      </c>
      <c r="H525" s="145" t="str">
        <f>VLOOKUP(D525,Empresas!$D$6:$L$92,7,0)</f>
        <v>Semestral</v>
      </c>
      <c r="I525" s="144" t="str">
        <f>VLOOKUP(VLOOKUP(D525&amp;"|"&amp;B525,Empresas!$I$7:$CB$92,G525,0),Tablas!$A$13:$B$14,2,0)</f>
        <v>No</v>
      </c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 t="str">
        <f>VLOOKUP(D525,Empresas!$D$7:$CF$91,81,0)</f>
        <v>D</v>
      </c>
      <c r="W525" s="78" t="str">
        <f>VLOOKUP(D525,Empresas!$D$7:$M$91,10,0)</f>
        <v>Rer</v>
      </c>
      <c r="X525" s="69" t="str">
        <f t="shared" si="84"/>
        <v>NO</v>
      </c>
      <c r="Y525" s="153" t="str">
        <f t="shared" si="85"/>
        <v>No aplica</v>
      </c>
      <c r="Z525" s="147">
        <f>IF(Y525="No aplica",0,IF(I525="no",0,IF(I525="No aplica",0,IF(I525="Si",1,IF(I525="Fisico",1,IF(I525="Electronico",2,VLOOKUP(C525&amp;"|"&amp;B525&amp;"|"&amp;D525,Empresas!$C$6:$CC$92,G525+6+1,0)))))))</f>
        <v>0</v>
      </c>
      <c r="AA525" s="147">
        <f>IF(AND($I525="Si",J525=1),1,IF(AND($I525="Fisico",J525=1),1,IF(AND(J525=1,$I525="Electronico"),2,IF(J525=1,VLOOKUP($C525&amp;"|"&amp;$B525&amp;"|"&amp;$D525,Empresas!$C$6:$CC$92,$G525+6+1,0),0))))</f>
        <v>0</v>
      </c>
      <c r="AB525" s="147">
        <f>IF(AND($I525="Si",K525=1),1,IF(AND($I525="Fisico",K525=1),1,IF(AND(K525=1,$I525="Electronico"),2,IF(K525=1,VLOOKUP($C525&amp;"|"&amp;$B525&amp;"|"&amp;$D525,Empresas!$C$6:$CC$92,$G525+6+1,0),0))))</f>
        <v>0</v>
      </c>
      <c r="AC525" s="147">
        <f>IF(AND($I525="Si",L525=1),1,IF(AND($I525="Fisico",L525=1),1,IF(AND(L525=1,$I525="Electronico"),2,IF(L525=1,VLOOKUP($C525&amp;"|"&amp;$B525&amp;"|"&amp;$D525,Empresas!$C$6:$CC$92,$G525+6+1,0),0))))</f>
        <v>0</v>
      </c>
      <c r="AD525" s="147">
        <f>IF(AND($I525="Si",M525=1),1,IF(AND($I525="Fisico",M525=1),1,IF(AND(M525=1,$I525="Electronico"),2,IF(M525=1,VLOOKUP($C525&amp;"|"&amp;$B525&amp;"|"&amp;$D525,Empresas!$C$6:$CC$92,$G525+6+1,0),0))))</f>
        <v>0</v>
      </c>
      <c r="AE525" s="147">
        <f>IF(AND($I525="Si",N525=1),1,IF(AND($I525="Fisico",N525=1),1,IF(AND(N525=1,$I525="Electronico"),2,IF(N525=1,VLOOKUP($C525&amp;"|"&amp;$B525&amp;"|"&amp;$D525,Empresas!$C$6:$CC$92,$G525+6+1,0),0))))</f>
        <v>0</v>
      </c>
      <c r="AF525" s="147">
        <f>IF(AND($I525="Si",O525=1),1,IF(AND($I525="Fisico",O525=1),1,IF(AND(O525=1,$I525="Electronico"),2,IF(O525=1,VLOOKUP($C525&amp;"|"&amp;$B525&amp;"|"&amp;$D525,Empresas!$C$6:$CC$92,$G525+6+1,0),0))))</f>
        <v>0</v>
      </c>
      <c r="AG525" s="147">
        <f>IF(AND($I525="Si",P525=1),1,IF(AND($I525="Fisico",P525=1),1,IF(AND(P525=1,$I525="Electronico"),2,IF(P525=1,VLOOKUP($C525&amp;"|"&amp;$B525&amp;"|"&amp;$D525,Empresas!$C$6:$CC$92,$G525+6+1,0),0))))</f>
        <v>0</v>
      </c>
      <c r="AH525" s="147">
        <f>IF(AND($I525="Si",Q525=1),1,IF(AND($I525="Fisico",Q525=1),1,IF(AND(Q525=1,$I525="Electronico"),2,IF(Q525=1,VLOOKUP($C525&amp;"|"&amp;$B525&amp;"|"&amp;$D525,Empresas!$C$6:$CC$92,$G525+6+1,0),0))))</f>
        <v>0</v>
      </c>
      <c r="AI525" s="147">
        <f>IF(AND($I525="Si",R525=1),1,IF(AND($I525="Fisico",R525=1),1,IF(AND(R525=1,$I525="Electronico"),2,IF(R525=1,VLOOKUP($C525&amp;"|"&amp;$B525&amp;"|"&amp;$D525,Empresas!$C$6:$CC$92,$G525+6+1,0),0))))</f>
        <v>0</v>
      </c>
      <c r="AJ525" s="147">
        <f>IF(AND($I525="Si",S525=1),1,IF(AND($I525="Fisico",S525=1),1,IF(AND(S525=1,$I525="Electronico"),2,IF(S525=1,VLOOKUP($C525&amp;"|"&amp;$B525&amp;"|"&amp;$D525,Empresas!$C$6:$CC$92,$G525+6+1,0),0))))</f>
        <v>0</v>
      </c>
      <c r="AK525" s="147">
        <f>IF(AND($I525="Si",T525=1),1,IF(AND($I525="Fisico",T525=1),1,IF(AND(T525=1,$I525="Electronico"),2,IF(T525=1,VLOOKUP($C525&amp;"|"&amp;$B525&amp;"|"&amp;$D525,Empresas!$C$6:$CC$92,$G525+6+1,0),0))))</f>
        <v>0</v>
      </c>
      <c r="AL525" s="147">
        <f>IF(AND($I525="Si",U525=1),1,IF(AND($I525="Fisico",U525=1),1,IF(AND(U525=1,$I525="Electronico"),2,IF(U525=1,VLOOKUP($C525&amp;"|"&amp;$B525&amp;"|"&amp;$D525,Empresas!$C$6:$CC$92,$G525+6+1,0),0))))</f>
        <v>0</v>
      </c>
      <c r="AM525" s="149">
        <f t="shared" si="86"/>
        <v>0</v>
      </c>
      <c r="AN525" s="149">
        <f t="shared" si="87"/>
        <v>0</v>
      </c>
      <c r="AO525" s="152">
        <f t="shared" si="88"/>
        <v>0</v>
      </c>
    </row>
    <row r="526" spans="1:41" x14ac:dyDescent="0.25">
      <c r="A526" s="143" t="str">
        <f>VLOOKUP(D526,Empresas!$D$7:$F$91,3,0)</f>
        <v>Yulisa</v>
      </c>
      <c r="B526" s="144" t="str">
        <f>VLOOKUP(D526,Empresas!$D$7:$G$91,4,0)</f>
        <v>Mireya</v>
      </c>
      <c r="C526" s="144" t="s">
        <v>544</v>
      </c>
      <c r="D526" s="144" t="s">
        <v>200</v>
      </c>
      <c r="E526" s="144" t="str">
        <f>VLOOKUP(D526,Empresas!$D$7:$E$92,2,0)</f>
        <v>JIMZU SPIRIT E.I.R.L.</v>
      </c>
      <c r="F526" s="146" t="s">
        <v>191</v>
      </c>
      <c r="G526" s="145">
        <f t="shared" si="89"/>
        <v>70</v>
      </c>
      <c r="H526" s="145" t="str">
        <f>VLOOKUP(D526,Empresas!$D$6:$L$92,7,0)</f>
        <v>Semestral</v>
      </c>
      <c r="I526" s="144" t="str">
        <f>VLOOKUP(VLOOKUP(D526&amp;"|"&amp;B526,Empresas!$I$7:$CB$92,G526,0),Tablas!$A$13:$B$14,2,0)</f>
        <v>No</v>
      </c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 t="str">
        <f>VLOOKUP(D526,Empresas!$D$7:$CF$91,81,0)</f>
        <v>D</v>
      </c>
      <c r="W526" s="78" t="str">
        <f>VLOOKUP(D526,Empresas!$D$7:$M$91,10,0)</f>
        <v>Rer</v>
      </c>
      <c r="X526" s="69" t="str">
        <f t="shared" si="84"/>
        <v>NO</v>
      </c>
      <c r="Y526" s="153" t="str">
        <f t="shared" si="85"/>
        <v>No aplica</v>
      </c>
      <c r="Z526" s="147">
        <f>IF(Y526="No aplica",0,IF(I526="no",0,IF(I526="No aplica",0,IF(I526="Si",1,IF(I526="Fisico",1,IF(I526="Electronico",2,VLOOKUP(C526&amp;"|"&amp;B526&amp;"|"&amp;D526,Empresas!$C$6:$CC$92,G526+6+1,0)))))))</f>
        <v>0</v>
      </c>
      <c r="AA526" s="147">
        <f>IF(AND($I526="Si",J526=1),1,IF(AND($I526="Fisico",J526=1),1,IF(AND(J526=1,$I526="Electronico"),2,IF(J526=1,VLOOKUP($C526&amp;"|"&amp;$B526&amp;"|"&amp;$D526,Empresas!$C$6:$CC$92,$G526+6+1,0),0))))</f>
        <v>0</v>
      </c>
      <c r="AB526" s="147">
        <f>IF(AND($I526="Si",K526=1),1,IF(AND($I526="Fisico",K526=1),1,IF(AND(K526=1,$I526="Electronico"),2,IF(K526=1,VLOOKUP($C526&amp;"|"&amp;$B526&amp;"|"&amp;$D526,Empresas!$C$6:$CC$92,$G526+6+1,0),0))))</f>
        <v>0</v>
      </c>
      <c r="AC526" s="147">
        <f>IF(AND($I526="Si",L526=1),1,IF(AND($I526="Fisico",L526=1),1,IF(AND(L526=1,$I526="Electronico"),2,IF(L526=1,VLOOKUP($C526&amp;"|"&amp;$B526&amp;"|"&amp;$D526,Empresas!$C$6:$CC$92,$G526+6+1,0),0))))</f>
        <v>0</v>
      </c>
      <c r="AD526" s="147">
        <f>IF(AND($I526="Si",M526=1),1,IF(AND($I526="Fisico",M526=1),1,IF(AND(M526=1,$I526="Electronico"),2,IF(M526=1,VLOOKUP($C526&amp;"|"&amp;$B526&amp;"|"&amp;$D526,Empresas!$C$6:$CC$92,$G526+6+1,0),0))))</f>
        <v>0</v>
      </c>
      <c r="AE526" s="147">
        <f>IF(AND($I526="Si",N526=1),1,IF(AND($I526="Fisico",N526=1),1,IF(AND(N526=1,$I526="Electronico"),2,IF(N526=1,VLOOKUP($C526&amp;"|"&amp;$B526&amp;"|"&amp;$D526,Empresas!$C$6:$CC$92,$G526+6+1,0),0))))</f>
        <v>0</v>
      </c>
      <c r="AF526" s="147">
        <f>IF(AND($I526="Si",O526=1),1,IF(AND($I526="Fisico",O526=1),1,IF(AND(O526=1,$I526="Electronico"),2,IF(O526=1,VLOOKUP($C526&amp;"|"&amp;$B526&amp;"|"&amp;$D526,Empresas!$C$6:$CC$92,$G526+6+1,0),0))))</f>
        <v>0</v>
      </c>
      <c r="AG526" s="147">
        <f>IF(AND($I526="Si",P526=1),1,IF(AND($I526="Fisico",P526=1),1,IF(AND(P526=1,$I526="Electronico"),2,IF(P526=1,VLOOKUP($C526&amp;"|"&amp;$B526&amp;"|"&amp;$D526,Empresas!$C$6:$CC$92,$G526+6+1,0),0))))</f>
        <v>0</v>
      </c>
      <c r="AH526" s="147">
        <f>IF(AND($I526="Si",Q526=1),1,IF(AND($I526="Fisico",Q526=1),1,IF(AND(Q526=1,$I526="Electronico"),2,IF(Q526=1,VLOOKUP($C526&amp;"|"&amp;$B526&amp;"|"&amp;$D526,Empresas!$C$6:$CC$92,$G526+6+1,0),0))))</f>
        <v>0</v>
      </c>
      <c r="AI526" s="147">
        <f>IF(AND($I526="Si",R526=1),1,IF(AND($I526="Fisico",R526=1),1,IF(AND(R526=1,$I526="Electronico"),2,IF(R526=1,VLOOKUP($C526&amp;"|"&amp;$B526&amp;"|"&amp;$D526,Empresas!$C$6:$CC$92,$G526+6+1,0),0))))</f>
        <v>0</v>
      </c>
      <c r="AJ526" s="147">
        <f>IF(AND($I526="Si",S526=1),1,IF(AND($I526="Fisico",S526=1),1,IF(AND(S526=1,$I526="Electronico"),2,IF(S526=1,VLOOKUP($C526&amp;"|"&amp;$B526&amp;"|"&amp;$D526,Empresas!$C$6:$CC$92,$G526+6+1,0),0))))</f>
        <v>0</v>
      </c>
      <c r="AK526" s="147">
        <f>IF(AND($I526="Si",T526=1),1,IF(AND($I526="Fisico",T526=1),1,IF(AND(T526=1,$I526="Electronico"),2,IF(T526=1,VLOOKUP($C526&amp;"|"&amp;$B526&amp;"|"&amp;$D526,Empresas!$C$6:$CC$92,$G526+6+1,0),0))))</f>
        <v>0</v>
      </c>
      <c r="AL526" s="147">
        <f>IF(AND($I526="Si",U526=1),1,IF(AND($I526="Fisico",U526=1),1,IF(AND(U526=1,$I526="Electronico"),2,IF(U526=1,VLOOKUP($C526&amp;"|"&amp;$B526&amp;"|"&amp;$D526,Empresas!$C$6:$CC$92,$G526+6+1,0),0))))</f>
        <v>0</v>
      </c>
      <c r="AM526" s="149">
        <f t="shared" si="86"/>
        <v>0</v>
      </c>
      <c r="AN526" s="149">
        <f t="shared" si="87"/>
        <v>0</v>
      </c>
      <c r="AO526" s="152">
        <f t="shared" si="88"/>
        <v>0</v>
      </c>
    </row>
    <row r="527" spans="1:41" x14ac:dyDescent="0.25">
      <c r="A527" s="143" t="str">
        <f>VLOOKUP(D527,Empresas!$D$7:$F$91,3,0)</f>
        <v>Yulisa</v>
      </c>
      <c r="B527" s="144" t="str">
        <f>VLOOKUP(D527,Empresas!$D$7:$G$91,4,0)</f>
        <v>Mireya</v>
      </c>
      <c r="C527" s="144" t="s">
        <v>544</v>
      </c>
      <c r="D527" s="144" t="s">
        <v>200</v>
      </c>
      <c r="E527" s="144" t="str">
        <f>VLOOKUP(D527,Empresas!$D$7:$E$92,2,0)</f>
        <v>JIMZU SPIRIT E.I.R.L.</v>
      </c>
      <c r="F527" s="144" t="s">
        <v>192</v>
      </c>
      <c r="G527" s="145">
        <f t="shared" si="89"/>
        <v>71</v>
      </c>
      <c r="H527" s="145" t="str">
        <f>VLOOKUP(D527,Empresas!$D$6:$L$92,7,0)</f>
        <v>Semestral</v>
      </c>
      <c r="I527" s="144" t="str">
        <f>VLOOKUP(VLOOKUP(D527&amp;"|"&amp;B527,Empresas!$I$7:$CB$92,G527,0),Tablas!$A$13:$B$14,2,0)</f>
        <v>No</v>
      </c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 t="str">
        <f>VLOOKUP(D527,Empresas!$D$7:$CF$91,81,0)</f>
        <v>D</v>
      </c>
      <c r="W527" s="78" t="str">
        <f>VLOOKUP(D527,Empresas!$D$7:$M$91,10,0)</f>
        <v>Rer</v>
      </c>
      <c r="X527" s="69" t="str">
        <f t="shared" si="84"/>
        <v>NO</v>
      </c>
      <c r="Y527" s="153" t="str">
        <f t="shared" si="85"/>
        <v>No aplica</v>
      </c>
      <c r="Z527" s="147">
        <f>IF(Y527="No aplica",0,IF(I527="no",0,IF(I527="No aplica",0,IF(I527="Si",1,IF(I527="Fisico",1,IF(I527="Electronico",2,VLOOKUP(C527&amp;"|"&amp;B527&amp;"|"&amp;D527,Empresas!$C$6:$CC$92,G527+6+1,0)))))))</f>
        <v>0</v>
      </c>
      <c r="AA527" s="147">
        <f>IF(AND($I527="Si",J527=1),1,IF(AND($I527="Fisico",J527=1),1,IF(AND(J527=1,$I527="Electronico"),2,IF(J527=1,VLOOKUP($C527&amp;"|"&amp;$B527&amp;"|"&amp;$D527,Empresas!$C$6:$CC$92,$G527+6+1,0),0))))</f>
        <v>0</v>
      </c>
      <c r="AB527" s="147">
        <f>IF(AND($I527="Si",K527=1),1,IF(AND($I527="Fisico",K527=1),1,IF(AND(K527=1,$I527="Electronico"),2,IF(K527=1,VLOOKUP($C527&amp;"|"&amp;$B527&amp;"|"&amp;$D527,Empresas!$C$6:$CC$92,$G527+6+1,0),0))))</f>
        <v>0</v>
      </c>
      <c r="AC527" s="147">
        <f>IF(AND($I527="Si",L527=1),1,IF(AND($I527="Fisico",L527=1),1,IF(AND(L527=1,$I527="Electronico"),2,IF(L527=1,VLOOKUP($C527&amp;"|"&amp;$B527&amp;"|"&amp;$D527,Empresas!$C$6:$CC$92,$G527+6+1,0),0))))</f>
        <v>0</v>
      </c>
      <c r="AD527" s="147">
        <f>IF(AND($I527="Si",M527=1),1,IF(AND($I527="Fisico",M527=1),1,IF(AND(M527=1,$I527="Electronico"),2,IF(M527=1,VLOOKUP($C527&amp;"|"&amp;$B527&amp;"|"&amp;$D527,Empresas!$C$6:$CC$92,$G527+6+1,0),0))))</f>
        <v>0</v>
      </c>
      <c r="AE527" s="147">
        <f>IF(AND($I527="Si",N527=1),1,IF(AND($I527="Fisico",N527=1),1,IF(AND(N527=1,$I527="Electronico"),2,IF(N527=1,VLOOKUP($C527&amp;"|"&amp;$B527&amp;"|"&amp;$D527,Empresas!$C$6:$CC$92,$G527+6+1,0),0))))</f>
        <v>0</v>
      </c>
      <c r="AF527" s="147">
        <f>IF(AND($I527="Si",O527=1),1,IF(AND($I527="Fisico",O527=1),1,IF(AND(O527=1,$I527="Electronico"),2,IF(O527=1,VLOOKUP($C527&amp;"|"&amp;$B527&amp;"|"&amp;$D527,Empresas!$C$6:$CC$92,$G527+6+1,0),0))))</f>
        <v>0</v>
      </c>
      <c r="AG527" s="147">
        <f>IF(AND($I527="Si",P527=1),1,IF(AND($I527="Fisico",P527=1),1,IF(AND(P527=1,$I527="Electronico"),2,IF(P527=1,VLOOKUP($C527&amp;"|"&amp;$B527&amp;"|"&amp;$D527,Empresas!$C$6:$CC$92,$G527+6+1,0),0))))</f>
        <v>0</v>
      </c>
      <c r="AH527" s="147">
        <f>IF(AND($I527="Si",Q527=1),1,IF(AND($I527="Fisico",Q527=1),1,IF(AND(Q527=1,$I527="Electronico"),2,IF(Q527=1,VLOOKUP($C527&amp;"|"&amp;$B527&amp;"|"&amp;$D527,Empresas!$C$6:$CC$92,$G527+6+1,0),0))))</f>
        <v>0</v>
      </c>
      <c r="AI527" s="147">
        <f>IF(AND($I527="Si",R527=1),1,IF(AND($I527="Fisico",R527=1),1,IF(AND(R527=1,$I527="Electronico"),2,IF(R527=1,VLOOKUP($C527&amp;"|"&amp;$B527&amp;"|"&amp;$D527,Empresas!$C$6:$CC$92,$G527+6+1,0),0))))</f>
        <v>0</v>
      </c>
      <c r="AJ527" s="147">
        <f>IF(AND($I527="Si",S527=1),1,IF(AND($I527="Fisico",S527=1),1,IF(AND(S527=1,$I527="Electronico"),2,IF(S527=1,VLOOKUP($C527&amp;"|"&amp;$B527&amp;"|"&amp;$D527,Empresas!$C$6:$CC$92,$G527+6+1,0),0))))</f>
        <v>0</v>
      </c>
      <c r="AK527" s="147">
        <f>IF(AND($I527="Si",T527=1),1,IF(AND($I527="Fisico",T527=1),1,IF(AND(T527=1,$I527="Electronico"),2,IF(T527=1,VLOOKUP($C527&amp;"|"&amp;$B527&amp;"|"&amp;$D527,Empresas!$C$6:$CC$92,$G527+6+1,0),0))))</f>
        <v>0</v>
      </c>
      <c r="AL527" s="147">
        <f>IF(AND($I527="Si",U527=1),1,IF(AND($I527="Fisico",U527=1),1,IF(AND(U527=1,$I527="Electronico"),2,IF(U527=1,VLOOKUP($C527&amp;"|"&amp;$B527&amp;"|"&amp;$D527,Empresas!$C$6:$CC$92,$G527+6+1,0),0))))</f>
        <v>0</v>
      </c>
      <c r="AM527" s="149">
        <f t="shared" si="86"/>
        <v>0</v>
      </c>
      <c r="AN527" s="149">
        <f t="shared" si="87"/>
        <v>0</v>
      </c>
      <c r="AO527" s="152">
        <f t="shared" si="88"/>
        <v>0</v>
      </c>
    </row>
    <row r="528" spans="1:41" x14ac:dyDescent="0.25">
      <c r="A528" s="137" t="str">
        <f>VLOOKUP(D528,Empresas!$D$7:$F$91,3,0)</f>
        <v>Jose</v>
      </c>
      <c r="B528" s="138" t="str">
        <f>VLOOKUP(D528,Empresas!$D$7:$G$91,4,0)</f>
        <v xml:space="preserve">Rocio </v>
      </c>
      <c r="C528" s="138" t="s">
        <v>544</v>
      </c>
      <c r="D528" s="138" t="s">
        <v>151</v>
      </c>
      <c r="E528" s="138" t="str">
        <f>VLOOKUP(D528,Empresas!$D$7:$E$92,2,0)</f>
        <v>JVL IMPORT &amp; EXPORT GROUP S.A.C.</v>
      </c>
      <c r="F528" s="138" t="s">
        <v>158</v>
      </c>
      <c r="G528" s="139">
        <f>+Empresas!$O$2</f>
        <v>7</v>
      </c>
      <c r="H528" s="139" t="str">
        <f>VLOOKUP(D528,Empresas!$D$6:$L$92,7,0)</f>
        <v>Semestral</v>
      </c>
      <c r="I528" s="138" t="str">
        <f>VLOOKUP(VLOOKUP(D528&amp;"|"&amp;B528,Empresas!$I$7:$CB$92,G528,0),Tablas!$A$3:$B$5,2,0)</f>
        <v>Registro y analisis</v>
      </c>
      <c r="J528" s="78">
        <v>1</v>
      </c>
      <c r="K528" s="78">
        <v>1</v>
      </c>
      <c r="L528" s="78">
        <v>1</v>
      </c>
      <c r="M528" s="78">
        <v>1</v>
      </c>
      <c r="N528" s="78">
        <v>1</v>
      </c>
      <c r="O528" s="78">
        <v>1</v>
      </c>
      <c r="P528" s="78">
        <v>1</v>
      </c>
      <c r="Q528" s="78">
        <v>1</v>
      </c>
      <c r="R528" s="78"/>
      <c r="S528" s="78"/>
      <c r="T528" s="78"/>
      <c r="U528" s="78"/>
      <c r="V528" s="78" t="str">
        <f>VLOOKUP(D528,Empresas!$D$7:$CF$91,81,0)</f>
        <v>C</v>
      </c>
      <c r="W528" s="78" t="str">
        <f>VLOOKUP(D528,Empresas!$D$7:$M$91,10,0)</f>
        <v>Mype</v>
      </c>
      <c r="X528" s="69" t="str">
        <f t="shared" si="84"/>
        <v>SI</v>
      </c>
      <c r="Y528" s="153" t="str">
        <f t="shared" si="85"/>
        <v>Si aplica</v>
      </c>
      <c r="Z528" s="147">
        <f>IF(Y528="No aplica",0,IF(I528="no",0,IF(I528="No aplica",0,IF(I528="Si",1,IF(I528="Fisico",1,IF(I528="Electronico",2,VLOOKUP(C528&amp;"|"&amp;B528&amp;"|"&amp;D528,Empresas!$C$6:$CC$92,G528+6+1,0)))))))</f>
        <v>1</v>
      </c>
      <c r="AA528" s="147">
        <f>IF(AND($I528="Si",J528=1),1,IF(AND($I528="Fisico",J528=1),1,IF(AND(J528=1,$I528="Electronico"),2,IF(J528=1,VLOOKUP($C528&amp;"|"&amp;$B528&amp;"|"&amp;$D528,Empresas!$C$6:$CC$92,$G528+6+1,0),0))))</f>
        <v>1</v>
      </c>
      <c r="AB528" s="147">
        <f>IF(AND($I528="Si",K528=1),1,IF(AND($I528="Fisico",K528=1),1,IF(AND(K528=1,$I528="Electronico"),2,IF(K528=1,VLOOKUP($C528&amp;"|"&amp;$B528&amp;"|"&amp;$D528,Empresas!$C$6:$CC$92,$G528+6+1,0),0))))</f>
        <v>1</v>
      </c>
      <c r="AC528" s="147">
        <f>IF(AND($I528="Si",L528=1),1,IF(AND($I528="Fisico",L528=1),1,IF(AND(L528=1,$I528="Electronico"),2,IF(L528=1,VLOOKUP($C528&amp;"|"&amp;$B528&amp;"|"&amp;$D528,Empresas!$C$6:$CC$92,$G528+6+1,0),0))))</f>
        <v>1</v>
      </c>
      <c r="AD528" s="147">
        <f>IF(AND($I528="Si",M528=1),1,IF(AND($I528="Fisico",M528=1),1,IF(AND(M528=1,$I528="Electronico"),2,IF(M528=1,VLOOKUP($C528&amp;"|"&amp;$B528&amp;"|"&amp;$D528,Empresas!$C$6:$CC$92,$G528+6+1,0),0))))</f>
        <v>1</v>
      </c>
      <c r="AE528" s="147">
        <f>IF(AND($I528="Si",N528=1),1,IF(AND($I528="Fisico",N528=1),1,IF(AND(N528=1,$I528="Electronico"),2,IF(N528=1,VLOOKUP($C528&amp;"|"&amp;$B528&amp;"|"&amp;$D528,Empresas!$C$6:$CC$92,$G528+6+1,0),0))))</f>
        <v>1</v>
      </c>
      <c r="AF528" s="147">
        <f>IF(AND($I528="Si",O528=1),1,IF(AND($I528="Fisico",O528=1),1,IF(AND(O528=1,$I528="Electronico"),2,IF(O528=1,VLOOKUP($C528&amp;"|"&amp;$B528&amp;"|"&amp;$D528,Empresas!$C$6:$CC$92,$G528+6+1,0),0))))</f>
        <v>1</v>
      </c>
      <c r="AG528" s="147">
        <f>IF(AND($I528="Si",P528=1),1,IF(AND($I528="Fisico",P528=1),1,IF(AND(P528=1,$I528="Electronico"),2,IF(P528=1,VLOOKUP($C528&amp;"|"&amp;$B528&amp;"|"&amp;$D528,Empresas!$C$6:$CC$92,$G528+6+1,0),0))))</f>
        <v>1</v>
      </c>
      <c r="AH528" s="147">
        <f>IF(AND($I528="Si",Q528=1),1,IF(AND($I528="Fisico",Q528=1),1,IF(AND(Q528=1,$I528="Electronico"),2,IF(Q528=1,VLOOKUP($C528&amp;"|"&amp;$B528&amp;"|"&amp;$D528,Empresas!$C$6:$CC$92,$G528+6+1,0),0))))</f>
        <v>1</v>
      </c>
      <c r="AI528" s="147">
        <f>IF(AND($I528="Si",R528=1),1,IF(AND($I528="Fisico",R528=1),1,IF(AND(R528=1,$I528="Electronico"),2,IF(R528=1,VLOOKUP($C528&amp;"|"&amp;$B528&amp;"|"&amp;$D528,Empresas!$C$6:$CC$92,$G528+6+1,0),0))))</f>
        <v>0</v>
      </c>
      <c r="AJ528" s="147">
        <f>IF(AND($I528="Si",S528=1),1,IF(AND($I528="Fisico",S528=1),1,IF(AND(S528=1,$I528="Electronico"),2,IF(S528=1,VLOOKUP($C528&amp;"|"&amp;$B528&amp;"|"&amp;$D528,Empresas!$C$6:$CC$92,$G528+6+1,0),0))))</f>
        <v>0</v>
      </c>
      <c r="AK528" s="147">
        <f>IF(AND($I528="Si",T528=1),1,IF(AND($I528="Fisico",T528=1),1,IF(AND(T528=1,$I528="Electronico"),2,IF(T528=1,VLOOKUP($C528&amp;"|"&amp;$B528&amp;"|"&amp;$D528,Empresas!$C$6:$CC$92,$G528+6+1,0),0))))</f>
        <v>0</v>
      </c>
      <c r="AL528" s="147">
        <f>IF(AND($I528="Si",U528=1),1,IF(AND($I528="Fisico",U528=1),1,IF(AND(U528=1,$I528="Electronico"),2,IF(U528=1,VLOOKUP($C528&amp;"|"&amp;$B528&amp;"|"&amp;$D528,Empresas!$C$6:$CC$92,$G528+6+1,0),0))))</f>
        <v>0</v>
      </c>
      <c r="AM528" s="149">
        <f t="shared" si="86"/>
        <v>8</v>
      </c>
      <c r="AN528" s="149">
        <f t="shared" si="87"/>
        <v>8</v>
      </c>
      <c r="AO528" s="152">
        <f t="shared" si="88"/>
        <v>1</v>
      </c>
    </row>
    <row r="529" spans="1:41" x14ac:dyDescent="0.25">
      <c r="A529" s="137" t="str">
        <f>VLOOKUP(D529,Empresas!$D$7:$F$91,3,0)</f>
        <v>Jose</v>
      </c>
      <c r="B529" s="138" t="str">
        <f>VLOOKUP(D529,Empresas!$D$7:$G$91,4,0)</f>
        <v xml:space="preserve">Rocio </v>
      </c>
      <c r="C529" s="138" t="s">
        <v>544</v>
      </c>
      <c r="D529" s="138" t="s">
        <v>151</v>
      </c>
      <c r="E529" s="138" t="str">
        <f>VLOOKUP(D529,Empresas!$D$7:$E$92,2,0)</f>
        <v>JVL IMPORT &amp; EXPORT GROUP S.A.C.</v>
      </c>
      <c r="F529" s="138" t="s">
        <v>159</v>
      </c>
      <c r="G529" s="139">
        <f>+G528+3</f>
        <v>10</v>
      </c>
      <c r="H529" s="139" t="str">
        <f>VLOOKUP(D529,Empresas!$D$6:$L$92,7,0)</f>
        <v>Semestral</v>
      </c>
      <c r="I529" s="138" t="str">
        <f>VLOOKUP(VLOOKUP(D529&amp;"|"&amp;B529,Empresas!$I$7:$CB$92,G529,0),Tablas!$A$3:$B$5,2,0)</f>
        <v>Registro y analisis</v>
      </c>
      <c r="J529" s="78">
        <v>1</v>
      </c>
      <c r="K529" s="78">
        <v>1</v>
      </c>
      <c r="L529" s="78">
        <v>1</v>
      </c>
      <c r="M529" s="78">
        <v>1</v>
      </c>
      <c r="N529" s="78">
        <v>1</v>
      </c>
      <c r="O529" s="78">
        <v>1</v>
      </c>
      <c r="P529" s="78">
        <v>1</v>
      </c>
      <c r="Q529" s="78">
        <v>1</v>
      </c>
      <c r="R529" s="78"/>
      <c r="S529" s="78"/>
      <c r="T529" s="78"/>
      <c r="U529" s="78"/>
      <c r="V529" s="78" t="str">
        <f>VLOOKUP(D529,Empresas!$D$7:$CF$91,81,0)</f>
        <v>C</v>
      </c>
      <c r="W529" s="78" t="str">
        <f>VLOOKUP(D529,Empresas!$D$7:$M$91,10,0)</f>
        <v>Mype</v>
      </c>
      <c r="X529" s="69" t="str">
        <f t="shared" si="84"/>
        <v>SI</v>
      </c>
      <c r="Y529" s="153" t="str">
        <f t="shared" si="85"/>
        <v>Si aplica</v>
      </c>
      <c r="Z529" s="147">
        <f>IF(Y529="No aplica",0,IF(I529="no",0,IF(I529="No aplica",0,IF(I529="Si",1,IF(I529="Fisico",1,IF(I529="Electronico",2,VLOOKUP(C529&amp;"|"&amp;B529&amp;"|"&amp;D529,Empresas!$C$6:$CC$92,G529+6+1,0)))))))</f>
        <v>2</v>
      </c>
      <c r="AA529" s="147">
        <f>IF(AND($I529="Si",J529=1),1,IF(AND($I529="Fisico",J529=1),1,IF(AND(J529=1,$I529="Electronico"),2,IF(J529=1,VLOOKUP($C529&amp;"|"&amp;$B529&amp;"|"&amp;$D529,Empresas!$C$6:$CC$92,$G529+6+1,0),0))))</f>
        <v>2</v>
      </c>
      <c r="AB529" s="147">
        <f>IF(AND($I529="Si",K529=1),1,IF(AND($I529="Fisico",K529=1),1,IF(AND(K529=1,$I529="Electronico"),2,IF(K529=1,VLOOKUP($C529&amp;"|"&amp;$B529&amp;"|"&amp;$D529,Empresas!$C$6:$CC$92,$G529+6+1,0),0))))</f>
        <v>2</v>
      </c>
      <c r="AC529" s="147">
        <f>IF(AND($I529="Si",L529=1),1,IF(AND($I529="Fisico",L529=1),1,IF(AND(L529=1,$I529="Electronico"),2,IF(L529=1,VLOOKUP($C529&amp;"|"&amp;$B529&amp;"|"&amp;$D529,Empresas!$C$6:$CC$92,$G529+6+1,0),0))))</f>
        <v>2</v>
      </c>
      <c r="AD529" s="147">
        <f>IF(AND($I529="Si",M529=1),1,IF(AND($I529="Fisico",M529=1),1,IF(AND(M529=1,$I529="Electronico"),2,IF(M529=1,VLOOKUP($C529&amp;"|"&amp;$B529&amp;"|"&amp;$D529,Empresas!$C$6:$CC$92,$G529+6+1,0),0))))</f>
        <v>2</v>
      </c>
      <c r="AE529" s="147">
        <f>IF(AND($I529="Si",N529=1),1,IF(AND($I529="Fisico",N529=1),1,IF(AND(N529=1,$I529="Electronico"),2,IF(N529=1,VLOOKUP($C529&amp;"|"&amp;$B529&amp;"|"&amp;$D529,Empresas!$C$6:$CC$92,$G529+6+1,0),0))))</f>
        <v>2</v>
      </c>
      <c r="AF529" s="147">
        <f>IF(AND($I529="Si",O529=1),1,IF(AND($I529="Fisico",O529=1),1,IF(AND(O529=1,$I529="Electronico"),2,IF(O529=1,VLOOKUP($C529&amp;"|"&amp;$B529&amp;"|"&amp;$D529,Empresas!$C$6:$CC$92,$G529+6+1,0),0))))</f>
        <v>2</v>
      </c>
      <c r="AG529" s="147">
        <f>IF(AND($I529="Si",P529=1),1,IF(AND($I529="Fisico",P529=1),1,IF(AND(P529=1,$I529="Electronico"),2,IF(P529=1,VLOOKUP($C529&amp;"|"&amp;$B529&amp;"|"&amp;$D529,Empresas!$C$6:$CC$92,$G529+6+1,0),0))))</f>
        <v>2</v>
      </c>
      <c r="AH529" s="147">
        <f>IF(AND($I529="Si",Q529=1),1,IF(AND($I529="Fisico",Q529=1),1,IF(AND(Q529=1,$I529="Electronico"),2,IF(Q529=1,VLOOKUP($C529&amp;"|"&amp;$B529&amp;"|"&amp;$D529,Empresas!$C$6:$CC$92,$G529+6+1,0),0))))</f>
        <v>2</v>
      </c>
      <c r="AI529" s="147">
        <f>IF(AND($I529="Si",R529=1),1,IF(AND($I529="Fisico",R529=1),1,IF(AND(R529=1,$I529="Electronico"),2,IF(R529=1,VLOOKUP($C529&amp;"|"&amp;$B529&amp;"|"&amp;$D529,Empresas!$C$6:$CC$92,$G529+6+1,0),0))))</f>
        <v>0</v>
      </c>
      <c r="AJ529" s="147">
        <f>IF(AND($I529="Si",S529=1),1,IF(AND($I529="Fisico",S529=1),1,IF(AND(S529=1,$I529="Electronico"),2,IF(S529=1,VLOOKUP($C529&amp;"|"&amp;$B529&amp;"|"&amp;$D529,Empresas!$C$6:$CC$92,$G529+6+1,0),0))))</f>
        <v>0</v>
      </c>
      <c r="AK529" s="147">
        <f>IF(AND($I529="Si",T529=1),1,IF(AND($I529="Fisico",T529=1),1,IF(AND(T529=1,$I529="Electronico"),2,IF(T529=1,VLOOKUP($C529&amp;"|"&amp;$B529&amp;"|"&amp;$D529,Empresas!$C$6:$CC$92,$G529+6+1,0),0))))</f>
        <v>0</v>
      </c>
      <c r="AL529" s="147">
        <f>IF(AND($I529="Si",U529=1),1,IF(AND($I529="Fisico",U529=1),1,IF(AND(U529=1,$I529="Electronico"),2,IF(U529=1,VLOOKUP($C529&amp;"|"&amp;$B529&amp;"|"&amp;$D529,Empresas!$C$6:$CC$92,$G529+6+1,0),0))))</f>
        <v>0</v>
      </c>
      <c r="AM529" s="149">
        <f t="shared" si="86"/>
        <v>16</v>
      </c>
      <c r="AN529" s="149">
        <f t="shared" si="87"/>
        <v>16</v>
      </c>
      <c r="AO529" s="152">
        <f t="shared" si="88"/>
        <v>1</v>
      </c>
    </row>
    <row r="530" spans="1:41" x14ac:dyDescent="0.25">
      <c r="A530" s="137" t="str">
        <f>VLOOKUP(D530,Empresas!$D$7:$F$91,3,0)</f>
        <v>Jose</v>
      </c>
      <c r="B530" s="138" t="str">
        <f>VLOOKUP(D530,Empresas!$D$7:$G$91,4,0)</f>
        <v xml:space="preserve">Rocio </v>
      </c>
      <c r="C530" s="138" t="s">
        <v>544</v>
      </c>
      <c r="D530" s="138" t="s">
        <v>151</v>
      </c>
      <c r="E530" s="138" t="str">
        <f>VLOOKUP(D530,Empresas!$D$7:$E$92,2,0)</f>
        <v>JVL IMPORT &amp; EXPORT GROUP S.A.C.</v>
      </c>
      <c r="F530" s="138" t="s">
        <v>160</v>
      </c>
      <c r="G530" s="139">
        <f t="shared" ref="G530:G541" si="90">+G529+3</f>
        <v>13</v>
      </c>
      <c r="H530" s="139" t="str">
        <f>VLOOKUP(D530,Empresas!$D$6:$L$92,7,0)</f>
        <v>Semestral</v>
      </c>
      <c r="I530" s="138" t="str">
        <f>VLOOKUP(VLOOKUP(D530&amp;"|"&amp;B530,Empresas!$I$7:$CB$92,G530,0),Tablas!$A$3:$B$5,2,0)</f>
        <v>Registro y analisis</v>
      </c>
      <c r="J530" s="78">
        <v>1</v>
      </c>
      <c r="K530" s="78">
        <v>1</v>
      </c>
      <c r="L530" s="78">
        <v>1</v>
      </c>
      <c r="M530" s="78">
        <v>1</v>
      </c>
      <c r="N530" s="78">
        <v>1</v>
      </c>
      <c r="O530" s="78">
        <v>1</v>
      </c>
      <c r="P530" s="78">
        <v>1</v>
      </c>
      <c r="Q530" s="78">
        <v>1</v>
      </c>
      <c r="R530" s="78"/>
      <c r="S530" s="78"/>
      <c r="T530" s="78"/>
      <c r="U530" s="78"/>
      <c r="V530" s="78" t="str">
        <f>VLOOKUP(D530,Empresas!$D$7:$CF$91,81,0)</f>
        <v>C</v>
      </c>
      <c r="W530" s="78" t="str">
        <f>VLOOKUP(D530,Empresas!$D$7:$M$91,10,0)</f>
        <v>Mype</v>
      </c>
      <c r="X530" s="69" t="str">
        <f t="shared" si="84"/>
        <v>SI</v>
      </c>
      <c r="Y530" s="153" t="str">
        <f t="shared" si="85"/>
        <v>Si aplica</v>
      </c>
      <c r="Z530" s="147">
        <f>IF(Y530="No aplica",0,IF(I530="no",0,IF(I530="No aplica",0,IF(I530="Si",1,IF(I530="Fisico",1,IF(I530="Electronico",2,VLOOKUP(C530&amp;"|"&amp;B530&amp;"|"&amp;D530,Empresas!$C$6:$CC$92,G530+6+1,0)))))))</f>
        <v>2</v>
      </c>
      <c r="AA530" s="147">
        <f>IF(AND($I530="Si",J530=1),1,IF(AND($I530="Fisico",J530=1),1,IF(AND(J530=1,$I530="Electronico"),2,IF(J530=1,VLOOKUP($C530&amp;"|"&amp;$B530&amp;"|"&amp;$D530,Empresas!$C$6:$CC$92,$G530+6+1,0),0))))</f>
        <v>2</v>
      </c>
      <c r="AB530" s="147">
        <f>IF(AND($I530="Si",K530=1),1,IF(AND($I530="Fisico",K530=1),1,IF(AND(K530=1,$I530="Electronico"),2,IF(K530=1,VLOOKUP($C530&amp;"|"&amp;$B530&amp;"|"&amp;$D530,Empresas!$C$6:$CC$92,$G530+6+1,0),0))))</f>
        <v>2</v>
      </c>
      <c r="AC530" s="147">
        <f>IF(AND($I530="Si",L530=1),1,IF(AND($I530="Fisico",L530=1),1,IF(AND(L530=1,$I530="Electronico"),2,IF(L530=1,VLOOKUP($C530&amp;"|"&amp;$B530&amp;"|"&amp;$D530,Empresas!$C$6:$CC$92,$G530+6+1,0),0))))</f>
        <v>2</v>
      </c>
      <c r="AD530" s="147">
        <f>IF(AND($I530="Si",M530=1),1,IF(AND($I530="Fisico",M530=1),1,IF(AND(M530=1,$I530="Electronico"),2,IF(M530=1,VLOOKUP($C530&amp;"|"&amp;$B530&amp;"|"&amp;$D530,Empresas!$C$6:$CC$92,$G530+6+1,0),0))))</f>
        <v>2</v>
      </c>
      <c r="AE530" s="147">
        <f>IF(AND($I530="Si",N530=1),1,IF(AND($I530="Fisico",N530=1),1,IF(AND(N530=1,$I530="Electronico"),2,IF(N530=1,VLOOKUP($C530&amp;"|"&amp;$B530&amp;"|"&amp;$D530,Empresas!$C$6:$CC$92,$G530+6+1,0),0))))</f>
        <v>2</v>
      </c>
      <c r="AF530" s="147">
        <f>IF(AND($I530="Si",O530=1),1,IF(AND($I530="Fisico",O530=1),1,IF(AND(O530=1,$I530="Electronico"),2,IF(O530=1,VLOOKUP($C530&amp;"|"&amp;$B530&amp;"|"&amp;$D530,Empresas!$C$6:$CC$92,$G530+6+1,0),0))))</f>
        <v>2</v>
      </c>
      <c r="AG530" s="147">
        <f>IF(AND($I530="Si",P530=1),1,IF(AND($I530="Fisico",P530=1),1,IF(AND(P530=1,$I530="Electronico"),2,IF(P530=1,VLOOKUP($C530&amp;"|"&amp;$B530&amp;"|"&amp;$D530,Empresas!$C$6:$CC$92,$G530+6+1,0),0))))</f>
        <v>2</v>
      </c>
      <c r="AH530" s="147">
        <f>IF(AND($I530="Si",Q530=1),1,IF(AND($I530="Fisico",Q530=1),1,IF(AND(Q530=1,$I530="Electronico"),2,IF(Q530=1,VLOOKUP($C530&amp;"|"&amp;$B530&amp;"|"&amp;$D530,Empresas!$C$6:$CC$92,$G530+6+1,0),0))))</f>
        <v>2</v>
      </c>
      <c r="AI530" s="147">
        <f>IF(AND($I530="Si",R530=1),1,IF(AND($I530="Fisico",R530=1),1,IF(AND(R530=1,$I530="Electronico"),2,IF(R530=1,VLOOKUP($C530&amp;"|"&amp;$B530&amp;"|"&amp;$D530,Empresas!$C$6:$CC$92,$G530+6+1,0),0))))</f>
        <v>0</v>
      </c>
      <c r="AJ530" s="147">
        <f>IF(AND($I530="Si",S530=1),1,IF(AND($I530="Fisico",S530=1),1,IF(AND(S530=1,$I530="Electronico"),2,IF(S530=1,VLOOKUP($C530&amp;"|"&amp;$B530&amp;"|"&amp;$D530,Empresas!$C$6:$CC$92,$G530+6+1,0),0))))</f>
        <v>0</v>
      </c>
      <c r="AK530" s="147">
        <f>IF(AND($I530="Si",T530=1),1,IF(AND($I530="Fisico",T530=1),1,IF(AND(T530=1,$I530="Electronico"),2,IF(T530=1,VLOOKUP($C530&amp;"|"&amp;$B530&amp;"|"&amp;$D530,Empresas!$C$6:$CC$92,$G530+6+1,0),0))))</f>
        <v>0</v>
      </c>
      <c r="AL530" s="147">
        <f>IF(AND($I530="Si",U530=1),1,IF(AND($I530="Fisico",U530=1),1,IF(AND(U530=1,$I530="Electronico"),2,IF(U530=1,VLOOKUP($C530&amp;"|"&amp;$B530&amp;"|"&amp;$D530,Empresas!$C$6:$CC$92,$G530+6+1,0),0))))</f>
        <v>0</v>
      </c>
      <c r="AM530" s="149">
        <f t="shared" si="86"/>
        <v>16</v>
      </c>
      <c r="AN530" s="149">
        <f t="shared" si="87"/>
        <v>16</v>
      </c>
      <c r="AO530" s="152">
        <f t="shared" si="88"/>
        <v>1</v>
      </c>
    </row>
    <row r="531" spans="1:41" x14ac:dyDescent="0.25">
      <c r="A531" s="137" t="str">
        <f>VLOOKUP(D531,Empresas!$D$7:$F$91,3,0)</f>
        <v>Jose</v>
      </c>
      <c r="B531" s="138" t="str">
        <f>VLOOKUP(D531,Empresas!$D$7:$G$91,4,0)</f>
        <v xml:space="preserve">Rocio </v>
      </c>
      <c r="C531" s="138" t="s">
        <v>544</v>
      </c>
      <c r="D531" s="138" t="s">
        <v>151</v>
      </c>
      <c r="E531" s="138" t="str">
        <f>VLOOKUP(D531,Empresas!$D$7:$E$92,2,0)</f>
        <v>JVL IMPORT &amp; EXPORT GROUP S.A.C.</v>
      </c>
      <c r="F531" s="138" t="s">
        <v>161</v>
      </c>
      <c r="G531" s="139">
        <f t="shared" si="90"/>
        <v>16</v>
      </c>
      <c r="H531" s="139" t="str">
        <f>VLOOKUP(D531,Empresas!$D$6:$L$92,7,0)</f>
        <v>Semestral</v>
      </c>
      <c r="I531" s="138" t="str">
        <f>VLOOKUP(VLOOKUP(D531&amp;"|"&amp;B531,Empresas!$I$7:$CB$92,G531,0),Tablas!$A$3:$B$5,2,0)</f>
        <v>Registro y analisis</v>
      </c>
      <c r="J531" s="78">
        <v>1</v>
      </c>
      <c r="K531" s="78">
        <v>1</v>
      </c>
      <c r="L531" s="78">
        <v>1</v>
      </c>
      <c r="M531" s="78">
        <v>1</v>
      </c>
      <c r="N531" s="78">
        <v>1</v>
      </c>
      <c r="O531" s="78">
        <v>1</v>
      </c>
      <c r="P531" s="78">
        <v>1</v>
      </c>
      <c r="Q531" s="78">
        <v>1</v>
      </c>
      <c r="R531" s="78"/>
      <c r="S531" s="78"/>
      <c r="T531" s="78"/>
      <c r="U531" s="78"/>
      <c r="V531" s="78" t="str">
        <f>VLOOKUP(D531,Empresas!$D$7:$CF$91,81,0)</f>
        <v>C</v>
      </c>
      <c r="W531" s="78" t="str">
        <f>VLOOKUP(D531,Empresas!$D$7:$M$91,10,0)</f>
        <v>Mype</v>
      </c>
      <c r="X531" s="69" t="str">
        <f t="shared" si="84"/>
        <v>SI</v>
      </c>
      <c r="Y531" s="153" t="str">
        <f t="shared" si="85"/>
        <v>Si aplica</v>
      </c>
      <c r="Z531" s="147">
        <f>IF(Y531="No aplica",0,IF(I531="no",0,IF(I531="No aplica",0,IF(I531="Si",1,IF(I531="Fisico",1,IF(I531="Electronico",2,VLOOKUP(C531&amp;"|"&amp;B531&amp;"|"&amp;D531,Empresas!$C$6:$CC$92,G531+6+1,0)))))))</f>
        <v>4</v>
      </c>
      <c r="AA531" s="147">
        <f>IF(AND($I531="Si",J531=1),1,IF(AND($I531="Fisico",J531=1),1,IF(AND(J531=1,$I531="Electronico"),2,IF(J531=1,VLOOKUP($C531&amp;"|"&amp;$B531&amp;"|"&amp;$D531,Empresas!$C$6:$CC$92,$G531+6+1,0),0))))</f>
        <v>4</v>
      </c>
      <c r="AB531" s="147">
        <f>IF(AND($I531="Si",K531=1),1,IF(AND($I531="Fisico",K531=1),1,IF(AND(K531=1,$I531="Electronico"),2,IF(K531=1,VLOOKUP($C531&amp;"|"&amp;$B531&amp;"|"&amp;$D531,Empresas!$C$6:$CC$92,$G531+6+1,0),0))))</f>
        <v>4</v>
      </c>
      <c r="AC531" s="147">
        <f>IF(AND($I531="Si",L531=1),1,IF(AND($I531="Fisico",L531=1),1,IF(AND(L531=1,$I531="Electronico"),2,IF(L531=1,VLOOKUP($C531&amp;"|"&amp;$B531&amp;"|"&amp;$D531,Empresas!$C$6:$CC$92,$G531+6+1,0),0))))</f>
        <v>4</v>
      </c>
      <c r="AD531" s="147">
        <f>IF(AND($I531="Si",M531=1),1,IF(AND($I531="Fisico",M531=1),1,IF(AND(M531=1,$I531="Electronico"),2,IF(M531=1,VLOOKUP($C531&amp;"|"&amp;$B531&amp;"|"&amp;$D531,Empresas!$C$6:$CC$92,$G531+6+1,0),0))))</f>
        <v>4</v>
      </c>
      <c r="AE531" s="147">
        <f>IF(AND($I531="Si",N531=1),1,IF(AND($I531="Fisico",N531=1),1,IF(AND(N531=1,$I531="Electronico"),2,IF(N531=1,VLOOKUP($C531&amp;"|"&amp;$B531&amp;"|"&amp;$D531,Empresas!$C$6:$CC$92,$G531+6+1,0),0))))</f>
        <v>4</v>
      </c>
      <c r="AF531" s="147">
        <f>IF(AND($I531="Si",O531=1),1,IF(AND($I531="Fisico",O531=1),1,IF(AND(O531=1,$I531="Electronico"),2,IF(O531=1,VLOOKUP($C531&amp;"|"&amp;$B531&amp;"|"&amp;$D531,Empresas!$C$6:$CC$92,$G531+6+1,0),0))))</f>
        <v>4</v>
      </c>
      <c r="AG531" s="147">
        <f>IF(AND($I531="Si",P531=1),1,IF(AND($I531="Fisico",P531=1),1,IF(AND(P531=1,$I531="Electronico"),2,IF(P531=1,VLOOKUP($C531&amp;"|"&amp;$B531&amp;"|"&amp;$D531,Empresas!$C$6:$CC$92,$G531+6+1,0),0))))</f>
        <v>4</v>
      </c>
      <c r="AH531" s="147">
        <f>IF(AND($I531="Si",Q531=1),1,IF(AND($I531="Fisico",Q531=1),1,IF(AND(Q531=1,$I531="Electronico"),2,IF(Q531=1,VLOOKUP($C531&amp;"|"&amp;$B531&amp;"|"&amp;$D531,Empresas!$C$6:$CC$92,$G531+6+1,0),0))))</f>
        <v>4</v>
      </c>
      <c r="AI531" s="147">
        <f>IF(AND($I531="Si",R531=1),1,IF(AND($I531="Fisico",R531=1),1,IF(AND(R531=1,$I531="Electronico"),2,IF(R531=1,VLOOKUP($C531&amp;"|"&amp;$B531&amp;"|"&amp;$D531,Empresas!$C$6:$CC$92,$G531+6+1,0),0))))</f>
        <v>0</v>
      </c>
      <c r="AJ531" s="147">
        <f>IF(AND($I531="Si",S531=1),1,IF(AND($I531="Fisico",S531=1),1,IF(AND(S531=1,$I531="Electronico"),2,IF(S531=1,VLOOKUP($C531&amp;"|"&amp;$B531&amp;"|"&amp;$D531,Empresas!$C$6:$CC$92,$G531+6+1,0),0))))</f>
        <v>0</v>
      </c>
      <c r="AK531" s="147">
        <f>IF(AND($I531="Si",T531=1),1,IF(AND($I531="Fisico",T531=1),1,IF(AND(T531=1,$I531="Electronico"),2,IF(T531=1,VLOOKUP($C531&amp;"|"&amp;$B531&amp;"|"&amp;$D531,Empresas!$C$6:$CC$92,$G531+6+1,0),0))))</f>
        <v>0</v>
      </c>
      <c r="AL531" s="147">
        <f>IF(AND($I531="Si",U531=1),1,IF(AND($I531="Fisico",U531=1),1,IF(AND(U531=1,$I531="Electronico"),2,IF(U531=1,VLOOKUP($C531&amp;"|"&amp;$B531&amp;"|"&amp;$D531,Empresas!$C$6:$CC$92,$G531+6+1,0),0))))</f>
        <v>0</v>
      </c>
      <c r="AM531" s="149">
        <f t="shared" si="86"/>
        <v>32</v>
      </c>
      <c r="AN531" s="149">
        <f t="shared" si="87"/>
        <v>32</v>
      </c>
      <c r="AO531" s="152">
        <f t="shared" si="88"/>
        <v>1</v>
      </c>
    </row>
    <row r="532" spans="1:41" x14ac:dyDescent="0.25">
      <c r="A532" s="137" t="str">
        <f>VLOOKUP(D532,Empresas!$D$7:$F$91,3,0)</f>
        <v>Jose</v>
      </c>
      <c r="B532" s="138" t="str">
        <f>VLOOKUP(D532,Empresas!$D$7:$G$91,4,0)</f>
        <v xml:space="preserve">Rocio </v>
      </c>
      <c r="C532" s="138" t="s">
        <v>544</v>
      </c>
      <c r="D532" s="138" t="s">
        <v>151</v>
      </c>
      <c r="E532" s="138" t="str">
        <f>VLOOKUP(D532,Empresas!$D$7:$E$92,2,0)</f>
        <v>JVL IMPORT &amp; EXPORT GROUP S.A.C.</v>
      </c>
      <c r="F532" s="138" t="s">
        <v>162</v>
      </c>
      <c r="G532" s="139">
        <f t="shared" si="90"/>
        <v>19</v>
      </c>
      <c r="H532" s="139" t="str">
        <f>VLOOKUP(D532,Empresas!$D$6:$L$92,7,0)</f>
        <v>Semestral</v>
      </c>
      <c r="I532" s="138" t="str">
        <f>VLOOKUP(VLOOKUP(D532&amp;"|"&amp;B532,Empresas!$I$7:$CB$92,G532,0),Tablas!$A$3:$B$5,2,0)</f>
        <v>No aplica</v>
      </c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 t="str">
        <f>VLOOKUP(D532,Empresas!$D$7:$CF$91,81,0)</f>
        <v>C</v>
      </c>
      <c r="W532" s="78" t="str">
        <f>VLOOKUP(D532,Empresas!$D$7:$M$91,10,0)</f>
        <v>Mype</v>
      </c>
      <c r="X532" s="69" t="str">
        <f t="shared" si="84"/>
        <v>SI</v>
      </c>
      <c r="Y532" s="153" t="str">
        <f t="shared" si="85"/>
        <v>No aplica</v>
      </c>
      <c r="Z532" s="147">
        <f>IF(Y532="No aplica",0,IF(I532="no",0,IF(I532="No aplica",0,IF(I532="Si",1,IF(I532="Fisico",1,IF(I532="Electronico",2,VLOOKUP(C532&amp;"|"&amp;B532&amp;"|"&amp;D532,Empresas!$C$6:$CC$92,G532+6+1,0)))))))</f>
        <v>0</v>
      </c>
      <c r="AA532" s="147">
        <f>IF(AND($I532="Si",J532=1),1,IF(AND($I532="Fisico",J532=1),1,IF(AND(J532=1,$I532="Electronico"),2,IF(J532=1,VLOOKUP($C532&amp;"|"&amp;$B532&amp;"|"&amp;$D532,Empresas!$C$6:$CC$92,$G532+6+1,0),0))))</f>
        <v>0</v>
      </c>
      <c r="AB532" s="147">
        <f>IF(AND($I532="Si",K532=1),1,IF(AND($I532="Fisico",K532=1),1,IF(AND(K532=1,$I532="Electronico"),2,IF(K532=1,VLOOKUP($C532&amp;"|"&amp;$B532&amp;"|"&amp;$D532,Empresas!$C$6:$CC$92,$G532+6+1,0),0))))</f>
        <v>0</v>
      </c>
      <c r="AC532" s="147">
        <f>IF(AND($I532="Si",L532=1),1,IF(AND($I532="Fisico",L532=1),1,IF(AND(L532=1,$I532="Electronico"),2,IF(L532=1,VLOOKUP($C532&amp;"|"&amp;$B532&amp;"|"&amp;$D532,Empresas!$C$6:$CC$92,$G532+6+1,0),0))))</f>
        <v>0</v>
      </c>
      <c r="AD532" s="147">
        <f>IF(AND($I532="Si",M532=1),1,IF(AND($I532="Fisico",M532=1),1,IF(AND(M532=1,$I532="Electronico"),2,IF(M532=1,VLOOKUP($C532&amp;"|"&amp;$B532&amp;"|"&amp;$D532,Empresas!$C$6:$CC$92,$G532+6+1,0),0))))</f>
        <v>0</v>
      </c>
      <c r="AE532" s="147">
        <f>IF(AND($I532="Si",N532=1),1,IF(AND($I532="Fisico",N532=1),1,IF(AND(N532=1,$I532="Electronico"),2,IF(N532=1,VLOOKUP($C532&amp;"|"&amp;$B532&amp;"|"&amp;$D532,Empresas!$C$6:$CC$92,$G532+6+1,0),0))))</f>
        <v>0</v>
      </c>
      <c r="AF532" s="147">
        <f>IF(AND($I532="Si",O532=1),1,IF(AND($I532="Fisico",O532=1),1,IF(AND(O532=1,$I532="Electronico"),2,IF(O532=1,VLOOKUP($C532&amp;"|"&amp;$B532&amp;"|"&amp;$D532,Empresas!$C$6:$CC$92,$G532+6+1,0),0))))</f>
        <v>0</v>
      </c>
      <c r="AG532" s="147">
        <f>IF(AND($I532="Si",P532=1),1,IF(AND($I532="Fisico",P532=1),1,IF(AND(P532=1,$I532="Electronico"),2,IF(P532=1,VLOOKUP($C532&amp;"|"&amp;$B532&amp;"|"&amp;$D532,Empresas!$C$6:$CC$92,$G532+6+1,0),0))))</f>
        <v>0</v>
      </c>
      <c r="AH532" s="147">
        <f>IF(AND($I532="Si",Q532=1),1,IF(AND($I532="Fisico",Q532=1),1,IF(AND(Q532=1,$I532="Electronico"),2,IF(Q532=1,VLOOKUP($C532&amp;"|"&amp;$B532&amp;"|"&amp;$D532,Empresas!$C$6:$CC$92,$G532+6+1,0),0))))</f>
        <v>0</v>
      </c>
      <c r="AI532" s="147">
        <f>IF(AND($I532="Si",R532=1),1,IF(AND($I532="Fisico",R532=1),1,IF(AND(R532=1,$I532="Electronico"),2,IF(R532=1,VLOOKUP($C532&amp;"|"&amp;$B532&amp;"|"&amp;$D532,Empresas!$C$6:$CC$92,$G532+6+1,0),0))))</f>
        <v>0</v>
      </c>
      <c r="AJ532" s="147">
        <f>IF(AND($I532="Si",S532=1),1,IF(AND($I532="Fisico",S532=1),1,IF(AND(S532=1,$I532="Electronico"),2,IF(S532=1,VLOOKUP($C532&amp;"|"&amp;$B532&amp;"|"&amp;$D532,Empresas!$C$6:$CC$92,$G532+6+1,0),0))))</f>
        <v>0</v>
      </c>
      <c r="AK532" s="147">
        <f>IF(AND($I532="Si",T532=1),1,IF(AND($I532="Fisico",T532=1),1,IF(AND(T532=1,$I532="Electronico"),2,IF(T532=1,VLOOKUP($C532&amp;"|"&amp;$B532&amp;"|"&amp;$D532,Empresas!$C$6:$CC$92,$G532+6+1,0),0))))</f>
        <v>0</v>
      </c>
      <c r="AL532" s="147">
        <f>IF(AND($I532="Si",U532=1),1,IF(AND($I532="Fisico",U532=1),1,IF(AND(U532=1,$I532="Electronico"),2,IF(U532=1,VLOOKUP($C532&amp;"|"&amp;$B532&amp;"|"&amp;$D532,Empresas!$C$6:$CC$92,$G532+6+1,0),0))))</f>
        <v>0</v>
      </c>
      <c r="AM532" s="149">
        <f t="shared" si="86"/>
        <v>0</v>
      </c>
      <c r="AN532" s="149">
        <f t="shared" si="87"/>
        <v>0</v>
      </c>
      <c r="AO532" s="152">
        <f t="shared" si="88"/>
        <v>0</v>
      </c>
    </row>
    <row r="533" spans="1:41" x14ac:dyDescent="0.25">
      <c r="A533" s="137" t="str">
        <f>VLOOKUP(D533,Empresas!$D$7:$F$91,3,0)</f>
        <v>Jose</v>
      </c>
      <c r="B533" s="138" t="str">
        <f>VLOOKUP(D533,Empresas!$D$7:$G$91,4,0)</f>
        <v xml:space="preserve">Rocio </v>
      </c>
      <c r="C533" s="138" t="s">
        <v>544</v>
      </c>
      <c r="D533" s="138" t="s">
        <v>151</v>
      </c>
      <c r="E533" s="138" t="str">
        <f>VLOOKUP(D533,Empresas!$D$7:$E$92,2,0)</f>
        <v>JVL IMPORT &amp; EXPORT GROUP S.A.C.</v>
      </c>
      <c r="F533" s="138" t="s">
        <v>163</v>
      </c>
      <c r="G533" s="139">
        <f t="shared" si="90"/>
        <v>22</v>
      </c>
      <c r="H533" s="139" t="str">
        <f>VLOOKUP(D533,Empresas!$D$6:$L$92,7,0)</f>
        <v>Semestral</v>
      </c>
      <c r="I533" s="138" t="str">
        <f>VLOOKUP(VLOOKUP(D533&amp;"|"&amp;B533,Empresas!$I$7:$CB$92,G533,0),Tablas!$A$3:$B$5,2,0)</f>
        <v>Registro y analisis</v>
      </c>
      <c r="J533" s="78">
        <v>1</v>
      </c>
      <c r="K533" s="78">
        <v>1</v>
      </c>
      <c r="L533" s="78">
        <v>1</v>
      </c>
      <c r="M533" s="78">
        <v>1</v>
      </c>
      <c r="N533" s="78">
        <v>1</v>
      </c>
      <c r="O533" s="78">
        <v>1</v>
      </c>
      <c r="P533" s="78">
        <v>1</v>
      </c>
      <c r="Q533" s="78">
        <v>1</v>
      </c>
      <c r="R533" s="78"/>
      <c r="S533" s="78"/>
      <c r="T533" s="78"/>
      <c r="U533" s="78"/>
      <c r="V533" s="78" t="str">
        <f>VLOOKUP(D533,Empresas!$D$7:$CF$91,81,0)</f>
        <v>C</v>
      </c>
      <c r="W533" s="78" t="str">
        <f>VLOOKUP(D533,Empresas!$D$7:$M$91,10,0)</f>
        <v>Mype</v>
      </c>
      <c r="X533" s="69" t="str">
        <f t="shared" si="84"/>
        <v>SI</v>
      </c>
      <c r="Y533" s="153" t="str">
        <f t="shared" si="85"/>
        <v>Si aplica</v>
      </c>
      <c r="Z533" s="147">
        <f>IF(Y533="No aplica",0,IF(I533="no",0,IF(I533="No aplica",0,IF(I533="Si",1,IF(I533="Fisico",1,IF(I533="Electronico",2,VLOOKUP(C533&amp;"|"&amp;B533&amp;"|"&amp;D533,Empresas!$C$6:$CC$92,G533+6+1,0)))))))</f>
        <v>2</v>
      </c>
      <c r="AA533" s="147">
        <f>IF(AND($I533="Si",J533=1),1,IF(AND($I533="Fisico",J533=1),1,IF(AND(J533=1,$I533="Electronico"),2,IF(J533=1,VLOOKUP($C533&amp;"|"&amp;$B533&amp;"|"&amp;$D533,Empresas!$C$6:$CC$92,$G533+6+1,0),0))))</f>
        <v>2</v>
      </c>
      <c r="AB533" s="147">
        <f>IF(AND($I533="Si",K533=1),1,IF(AND($I533="Fisico",K533=1),1,IF(AND(K533=1,$I533="Electronico"),2,IF(K533=1,VLOOKUP($C533&amp;"|"&amp;$B533&amp;"|"&amp;$D533,Empresas!$C$6:$CC$92,$G533+6+1,0),0))))</f>
        <v>2</v>
      </c>
      <c r="AC533" s="147">
        <f>IF(AND($I533="Si",L533=1),1,IF(AND($I533="Fisico",L533=1),1,IF(AND(L533=1,$I533="Electronico"),2,IF(L533=1,VLOOKUP($C533&amp;"|"&amp;$B533&amp;"|"&amp;$D533,Empresas!$C$6:$CC$92,$G533+6+1,0),0))))</f>
        <v>2</v>
      </c>
      <c r="AD533" s="147">
        <f>IF(AND($I533="Si",M533=1),1,IF(AND($I533="Fisico",M533=1),1,IF(AND(M533=1,$I533="Electronico"),2,IF(M533=1,VLOOKUP($C533&amp;"|"&amp;$B533&amp;"|"&amp;$D533,Empresas!$C$6:$CC$92,$G533+6+1,0),0))))</f>
        <v>2</v>
      </c>
      <c r="AE533" s="147">
        <f>IF(AND($I533="Si",N533=1),1,IF(AND($I533="Fisico",N533=1),1,IF(AND(N533=1,$I533="Electronico"),2,IF(N533=1,VLOOKUP($C533&amp;"|"&amp;$B533&amp;"|"&amp;$D533,Empresas!$C$6:$CC$92,$G533+6+1,0),0))))</f>
        <v>2</v>
      </c>
      <c r="AF533" s="147">
        <f>IF(AND($I533="Si",O533=1),1,IF(AND($I533="Fisico",O533=1),1,IF(AND(O533=1,$I533="Electronico"),2,IF(O533=1,VLOOKUP($C533&amp;"|"&amp;$B533&amp;"|"&amp;$D533,Empresas!$C$6:$CC$92,$G533+6+1,0),0))))</f>
        <v>2</v>
      </c>
      <c r="AG533" s="147">
        <f>IF(AND($I533="Si",P533=1),1,IF(AND($I533="Fisico",P533=1),1,IF(AND(P533=1,$I533="Electronico"),2,IF(P533=1,VLOOKUP($C533&amp;"|"&amp;$B533&amp;"|"&amp;$D533,Empresas!$C$6:$CC$92,$G533+6+1,0),0))))</f>
        <v>2</v>
      </c>
      <c r="AH533" s="147">
        <f>IF(AND($I533="Si",Q533=1),1,IF(AND($I533="Fisico",Q533=1),1,IF(AND(Q533=1,$I533="Electronico"),2,IF(Q533=1,VLOOKUP($C533&amp;"|"&amp;$B533&amp;"|"&amp;$D533,Empresas!$C$6:$CC$92,$G533+6+1,0),0))))</f>
        <v>2</v>
      </c>
      <c r="AI533" s="147">
        <f>IF(AND($I533="Si",R533=1),1,IF(AND($I533="Fisico",R533=1),1,IF(AND(R533=1,$I533="Electronico"),2,IF(R533=1,VLOOKUP($C533&amp;"|"&amp;$B533&amp;"|"&amp;$D533,Empresas!$C$6:$CC$92,$G533+6+1,0),0))))</f>
        <v>0</v>
      </c>
      <c r="AJ533" s="147">
        <f>IF(AND($I533="Si",S533=1),1,IF(AND($I533="Fisico",S533=1),1,IF(AND(S533=1,$I533="Electronico"),2,IF(S533=1,VLOOKUP($C533&amp;"|"&amp;$B533&amp;"|"&amp;$D533,Empresas!$C$6:$CC$92,$G533+6+1,0),0))))</f>
        <v>0</v>
      </c>
      <c r="AK533" s="147">
        <f>IF(AND($I533="Si",T533=1),1,IF(AND($I533="Fisico",T533=1),1,IF(AND(T533=1,$I533="Electronico"),2,IF(T533=1,VLOOKUP($C533&amp;"|"&amp;$B533&amp;"|"&amp;$D533,Empresas!$C$6:$CC$92,$G533+6+1,0),0))))</f>
        <v>0</v>
      </c>
      <c r="AL533" s="147">
        <f>IF(AND($I533="Si",U533=1),1,IF(AND($I533="Fisico",U533=1),1,IF(AND(U533=1,$I533="Electronico"),2,IF(U533=1,VLOOKUP($C533&amp;"|"&amp;$B533&amp;"|"&amp;$D533,Empresas!$C$6:$CC$92,$G533+6+1,0),0))))</f>
        <v>0</v>
      </c>
      <c r="AM533" s="149">
        <f t="shared" si="86"/>
        <v>16</v>
      </c>
      <c r="AN533" s="149">
        <f t="shared" si="87"/>
        <v>16</v>
      </c>
      <c r="AO533" s="152">
        <f t="shared" si="88"/>
        <v>1</v>
      </c>
    </row>
    <row r="534" spans="1:41" x14ac:dyDescent="0.25">
      <c r="A534" s="137" t="str">
        <f>VLOOKUP(D534,Empresas!$D$7:$F$91,3,0)</f>
        <v>Jose</v>
      </c>
      <c r="B534" s="138" t="str">
        <f>VLOOKUP(D534,Empresas!$D$7:$G$91,4,0)</f>
        <v xml:space="preserve">Rocio </v>
      </c>
      <c r="C534" s="138" t="s">
        <v>544</v>
      </c>
      <c r="D534" s="138" t="s">
        <v>151</v>
      </c>
      <c r="E534" s="138" t="str">
        <f>VLOOKUP(D534,Empresas!$D$7:$E$92,2,0)</f>
        <v>JVL IMPORT &amp; EXPORT GROUP S.A.C.</v>
      </c>
      <c r="F534" s="138" t="s">
        <v>164</v>
      </c>
      <c r="G534" s="139">
        <f t="shared" si="90"/>
        <v>25</v>
      </c>
      <c r="H534" s="139" t="str">
        <f>VLOOKUP(D534,Empresas!$D$6:$L$92,7,0)</f>
        <v>Semestral</v>
      </c>
      <c r="I534" s="138" t="str">
        <f>VLOOKUP(VLOOKUP(D534&amp;"|"&amp;B534,Empresas!$I$7:$CB$92,G534,0),Tablas!$A$3:$B$5,2,0)</f>
        <v>No aplica</v>
      </c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 t="str">
        <f>VLOOKUP(D534,Empresas!$D$7:$CF$91,81,0)</f>
        <v>C</v>
      </c>
      <c r="W534" s="78" t="str">
        <f>VLOOKUP(D534,Empresas!$D$7:$M$91,10,0)</f>
        <v>Mype</v>
      </c>
      <c r="X534" s="69" t="str">
        <f t="shared" si="84"/>
        <v>SI</v>
      </c>
      <c r="Y534" s="153" t="str">
        <f t="shared" si="85"/>
        <v>No aplica</v>
      </c>
      <c r="Z534" s="147">
        <f>IF(Y534="No aplica",0,IF(I534="no",0,IF(I534="No aplica",0,IF(I534="Si",1,IF(I534="Fisico",1,IF(I534="Electronico",2,VLOOKUP(C534&amp;"|"&amp;B534&amp;"|"&amp;D534,Empresas!$C$6:$CC$92,G534+6+1,0)))))))</f>
        <v>0</v>
      </c>
      <c r="AA534" s="147">
        <f>IF(AND($I534="Si",J534=1),1,IF(AND($I534="Fisico",J534=1),1,IF(AND(J534=1,$I534="Electronico"),2,IF(J534=1,VLOOKUP($C534&amp;"|"&amp;$B534&amp;"|"&amp;$D534,Empresas!$C$6:$CC$92,$G534+6+1,0),0))))</f>
        <v>0</v>
      </c>
      <c r="AB534" s="147">
        <f>IF(AND($I534="Si",K534=1),1,IF(AND($I534="Fisico",K534=1),1,IF(AND(K534=1,$I534="Electronico"),2,IF(K534=1,VLOOKUP($C534&amp;"|"&amp;$B534&amp;"|"&amp;$D534,Empresas!$C$6:$CC$92,$G534+6+1,0),0))))</f>
        <v>0</v>
      </c>
      <c r="AC534" s="147">
        <f>IF(AND($I534="Si",L534=1),1,IF(AND($I534="Fisico",L534=1),1,IF(AND(L534=1,$I534="Electronico"),2,IF(L534=1,VLOOKUP($C534&amp;"|"&amp;$B534&amp;"|"&amp;$D534,Empresas!$C$6:$CC$92,$G534+6+1,0),0))))</f>
        <v>0</v>
      </c>
      <c r="AD534" s="147">
        <f>IF(AND($I534="Si",M534=1),1,IF(AND($I534="Fisico",M534=1),1,IF(AND(M534=1,$I534="Electronico"),2,IF(M534=1,VLOOKUP($C534&amp;"|"&amp;$B534&amp;"|"&amp;$D534,Empresas!$C$6:$CC$92,$G534+6+1,0),0))))</f>
        <v>0</v>
      </c>
      <c r="AE534" s="147">
        <f>IF(AND($I534="Si",N534=1),1,IF(AND($I534="Fisico",N534=1),1,IF(AND(N534=1,$I534="Electronico"),2,IF(N534=1,VLOOKUP($C534&amp;"|"&amp;$B534&amp;"|"&amp;$D534,Empresas!$C$6:$CC$92,$G534+6+1,0),0))))</f>
        <v>0</v>
      </c>
      <c r="AF534" s="147">
        <f>IF(AND($I534="Si",O534=1),1,IF(AND($I534="Fisico",O534=1),1,IF(AND(O534=1,$I534="Electronico"),2,IF(O534=1,VLOOKUP($C534&amp;"|"&amp;$B534&amp;"|"&amp;$D534,Empresas!$C$6:$CC$92,$G534+6+1,0),0))))</f>
        <v>0</v>
      </c>
      <c r="AG534" s="147">
        <f>IF(AND($I534="Si",P534=1),1,IF(AND($I534="Fisico",P534=1),1,IF(AND(P534=1,$I534="Electronico"),2,IF(P534=1,VLOOKUP($C534&amp;"|"&amp;$B534&amp;"|"&amp;$D534,Empresas!$C$6:$CC$92,$G534+6+1,0),0))))</f>
        <v>0</v>
      </c>
      <c r="AH534" s="147">
        <f>IF(AND($I534="Si",Q534=1),1,IF(AND($I534="Fisico",Q534=1),1,IF(AND(Q534=1,$I534="Electronico"),2,IF(Q534=1,VLOOKUP($C534&amp;"|"&amp;$B534&amp;"|"&amp;$D534,Empresas!$C$6:$CC$92,$G534+6+1,0),0))))</f>
        <v>0</v>
      </c>
      <c r="AI534" s="147">
        <f>IF(AND($I534="Si",R534=1),1,IF(AND($I534="Fisico",R534=1),1,IF(AND(R534=1,$I534="Electronico"),2,IF(R534=1,VLOOKUP($C534&amp;"|"&amp;$B534&amp;"|"&amp;$D534,Empresas!$C$6:$CC$92,$G534+6+1,0),0))))</f>
        <v>0</v>
      </c>
      <c r="AJ534" s="147">
        <f>IF(AND($I534="Si",S534=1),1,IF(AND($I534="Fisico",S534=1),1,IF(AND(S534=1,$I534="Electronico"),2,IF(S534=1,VLOOKUP($C534&amp;"|"&amp;$B534&amp;"|"&amp;$D534,Empresas!$C$6:$CC$92,$G534+6+1,0),0))))</f>
        <v>0</v>
      </c>
      <c r="AK534" s="147">
        <f>IF(AND($I534="Si",T534=1),1,IF(AND($I534="Fisico",T534=1),1,IF(AND(T534=1,$I534="Electronico"),2,IF(T534=1,VLOOKUP($C534&amp;"|"&amp;$B534&amp;"|"&amp;$D534,Empresas!$C$6:$CC$92,$G534+6+1,0),0))))</f>
        <v>0</v>
      </c>
      <c r="AL534" s="147">
        <f>IF(AND($I534="Si",U534=1),1,IF(AND($I534="Fisico",U534=1),1,IF(AND(U534=1,$I534="Electronico"),2,IF(U534=1,VLOOKUP($C534&amp;"|"&amp;$B534&amp;"|"&amp;$D534,Empresas!$C$6:$CC$92,$G534+6+1,0),0))))</f>
        <v>0</v>
      </c>
      <c r="AM534" s="149">
        <f t="shared" si="86"/>
        <v>0</v>
      </c>
      <c r="AN534" s="149">
        <f t="shared" si="87"/>
        <v>0</v>
      </c>
      <c r="AO534" s="152">
        <f t="shared" si="88"/>
        <v>0</v>
      </c>
    </row>
    <row r="535" spans="1:41" x14ac:dyDescent="0.25">
      <c r="A535" s="137" t="str">
        <f>VLOOKUP(D535,Empresas!$D$7:$F$91,3,0)</f>
        <v>Jose</v>
      </c>
      <c r="B535" s="138" t="str">
        <f>VLOOKUP(D535,Empresas!$D$7:$G$91,4,0)</f>
        <v xml:space="preserve">Rocio </v>
      </c>
      <c r="C535" s="138" t="s">
        <v>544</v>
      </c>
      <c r="D535" s="138" t="s">
        <v>151</v>
      </c>
      <c r="E535" s="138" t="str">
        <f>VLOOKUP(D535,Empresas!$D$7:$E$92,2,0)</f>
        <v>JVL IMPORT &amp; EXPORT GROUP S.A.C.</v>
      </c>
      <c r="F535" s="138" t="s">
        <v>165</v>
      </c>
      <c r="G535" s="139">
        <f t="shared" si="90"/>
        <v>28</v>
      </c>
      <c r="H535" s="139" t="str">
        <f>VLOOKUP(D535,Empresas!$D$6:$L$92,7,0)</f>
        <v>Semestral</v>
      </c>
      <c r="I535" s="138" t="str">
        <f>VLOOKUP(VLOOKUP(D535&amp;"|"&amp;B535,Empresas!$I$7:$CB$92,G535,0),Tablas!$A$3:$B$5,2,0)</f>
        <v>No aplica</v>
      </c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 t="str">
        <f>VLOOKUP(D535,Empresas!$D$7:$CF$91,81,0)</f>
        <v>C</v>
      </c>
      <c r="W535" s="78" t="str">
        <f>VLOOKUP(D535,Empresas!$D$7:$M$91,10,0)</f>
        <v>Mype</v>
      </c>
      <c r="X535" s="69" t="str">
        <f t="shared" si="84"/>
        <v>SI</v>
      </c>
      <c r="Y535" s="153" t="str">
        <f t="shared" si="85"/>
        <v>No aplica</v>
      </c>
      <c r="Z535" s="147">
        <f>IF(Y535="No aplica",0,IF(I535="no",0,IF(I535="No aplica",0,IF(I535="Si",1,IF(I535="Fisico",1,IF(I535="Electronico",2,VLOOKUP(C535&amp;"|"&amp;B535&amp;"|"&amp;D535,Empresas!$C$6:$CC$92,G535+6+1,0)))))))</f>
        <v>0</v>
      </c>
      <c r="AA535" s="147">
        <f>IF(AND($I535="Si",J535=1),1,IF(AND($I535="Fisico",J535=1),1,IF(AND(J535=1,$I535="Electronico"),2,IF(J535=1,VLOOKUP($C535&amp;"|"&amp;$B535&amp;"|"&amp;$D535,Empresas!$C$6:$CC$92,$G535+6+1,0),0))))</f>
        <v>0</v>
      </c>
      <c r="AB535" s="147">
        <f>IF(AND($I535="Si",K535=1),1,IF(AND($I535="Fisico",K535=1),1,IF(AND(K535=1,$I535="Electronico"),2,IF(K535=1,VLOOKUP($C535&amp;"|"&amp;$B535&amp;"|"&amp;$D535,Empresas!$C$6:$CC$92,$G535+6+1,0),0))))</f>
        <v>0</v>
      </c>
      <c r="AC535" s="147">
        <f>IF(AND($I535="Si",L535=1),1,IF(AND($I535="Fisico",L535=1),1,IF(AND(L535=1,$I535="Electronico"),2,IF(L535=1,VLOOKUP($C535&amp;"|"&amp;$B535&amp;"|"&amp;$D535,Empresas!$C$6:$CC$92,$G535+6+1,0),0))))</f>
        <v>0</v>
      </c>
      <c r="AD535" s="147">
        <f>IF(AND($I535="Si",M535=1),1,IF(AND($I535="Fisico",M535=1),1,IF(AND(M535=1,$I535="Electronico"),2,IF(M535=1,VLOOKUP($C535&amp;"|"&amp;$B535&amp;"|"&amp;$D535,Empresas!$C$6:$CC$92,$G535+6+1,0),0))))</f>
        <v>0</v>
      </c>
      <c r="AE535" s="147">
        <f>IF(AND($I535="Si",N535=1),1,IF(AND($I535="Fisico",N535=1),1,IF(AND(N535=1,$I535="Electronico"),2,IF(N535=1,VLOOKUP($C535&amp;"|"&amp;$B535&amp;"|"&amp;$D535,Empresas!$C$6:$CC$92,$G535+6+1,0),0))))</f>
        <v>0</v>
      </c>
      <c r="AF535" s="147">
        <f>IF(AND($I535="Si",O535=1),1,IF(AND($I535="Fisico",O535=1),1,IF(AND(O535=1,$I535="Electronico"),2,IF(O535=1,VLOOKUP($C535&amp;"|"&amp;$B535&amp;"|"&amp;$D535,Empresas!$C$6:$CC$92,$G535+6+1,0),0))))</f>
        <v>0</v>
      </c>
      <c r="AG535" s="147">
        <f>IF(AND($I535="Si",P535=1),1,IF(AND($I535="Fisico",P535=1),1,IF(AND(P535=1,$I535="Electronico"),2,IF(P535=1,VLOOKUP($C535&amp;"|"&amp;$B535&amp;"|"&amp;$D535,Empresas!$C$6:$CC$92,$G535+6+1,0),0))))</f>
        <v>0</v>
      </c>
      <c r="AH535" s="147">
        <f>IF(AND($I535="Si",Q535=1),1,IF(AND($I535="Fisico",Q535=1),1,IF(AND(Q535=1,$I535="Electronico"),2,IF(Q535=1,VLOOKUP($C535&amp;"|"&amp;$B535&amp;"|"&amp;$D535,Empresas!$C$6:$CC$92,$G535+6+1,0),0))))</f>
        <v>0</v>
      </c>
      <c r="AI535" s="147">
        <f>IF(AND($I535="Si",R535=1),1,IF(AND($I535="Fisico",R535=1),1,IF(AND(R535=1,$I535="Electronico"),2,IF(R535=1,VLOOKUP($C535&amp;"|"&amp;$B535&amp;"|"&amp;$D535,Empresas!$C$6:$CC$92,$G535+6+1,0),0))))</f>
        <v>0</v>
      </c>
      <c r="AJ535" s="147">
        <f>IF(AND($I535="Si",S535=1),1,IF(AND($I535="Fisico",S535=1),1,IF(AND(S535=1,$I535="Electronico"),2,IF(S535=1,VLOOKUP($C535&amp;"|"&amp;$B535&amp;"|"&amp;$D535,Empresas!$C$6:$CC$92,$G535+6+1,0),0))))</f>
        <v>0</v>
      </c>
      <c r="AK535" s="147">
        <f>IF(AND($I535="Si",T535=1),1,IF(AND($I535="Fisico",T535=1),1,IF(AND(T535=1,$I535="Electronico"),2,IF(T535=1,VLOOKUP($C535&amp;"|"&amp;$B535&amp;"|"&amp;$D535,Empresas!$C$6:$CC$92,$G535+6+1,0),0))))</f>
        <v>0</v>
      </c>
      <c r="AL535" s="147">
        <f>IF(AND($I535="Si",U535=1),1,IF(AND($I535="Fisico",U535=1),1,IF(AND(U535=1,$I535="Electronico"),2,IF(U535=1,VLOOKUP($C535&amp;"|"&amp;$B535&amp;"|"&amp;$D535,Empresas!$C$6:$CC$92,$G535+6+1,0),0))))</f>
        <v>0</v>
      </c>
      <c r="AM535" s="149">
        <f t="shared" si="86"/>
        <v>0</v>
      </c>
      <c r="AN535" s="149">
        <f t="shared" si="87"/>
        <v>0</v>
      </c>
      <c r="AO535" s="152">
        <f t="shared" si="88"/>
        <v>0</v>
      </c>
    </row>
    <row r="536" spans="1:41" x14ac:dyDescent="0.25">
      <c r="A536" s="137" t="str">
        <f>VLOOKUP(D536,Empresas!$D$7:$F$91,3,0)</f>
        <v>Jose</v>
      </c>
      <c r="B536" s="138" t="str">
        <f>VLOOKUP(D536,Empresas!$D$7:$G$91,4,0)</f>
        <v xml:space="preserve">Rocio </v>
      </c>
      <c r="C536" s="138" t="s">
        <v>544</v>
      </c>
      <c r="D536" s="138" t="s">
        <v>151</v>
      </c>
      <c r="E536" s="138" t="str">
        <f>VLOOKUP(D536,Empresas!$D$7:$E$92,2,0)</f>
        <v>JVL IMPORT &amp; EXPORT GROUP S.A.C.</v>
      </c>
      <c r="F536" s="138" t="s">
        <v>166</v>
      </c>
      <c r="G536" s="139">
        <f t="shared" si="90"/>
        <v>31</v>
      </c>
      <c r="H536" s="139" t="str">
        <f>VLOOKUP(D536,Empresas!$D$6:$L$92,7,0)</f>
        <v>Semestral</v>
      </c>
      <c r="I536" s="138" t="str">
        <f>VLOOKUP(VLOOKUP(D536&amp;"|"&amp;B536,Empresas!$I$7:$CB$92,G536,0),Tablas!$A$3:$B$5,2,0)</f>
        <v>Registro y analisis</v>
      </c>
      <c r="J536" s="78">
        <v>1</v>
      </c>
      <c r="K536" s="78">
        <v>1</v>
      </c>
      <c r="L536" s="78">
        <v>1</v>
      </c>
      <c r="M536" s="78">
        <v>1</v>
      </c>
      <c r="N536" s="78">
        <v>1</v>
      </c>
      <c r="O536" s="78">
        <v>1</v>
      </c>
      <c r="P536" s="78">
        <v>1</v>
      </c>
      <c r="Q536" s="78">
        <v>1</v>
      </c>
      <c r="R536" s="78"/>
      <c r="S536" s="78"/>
      <c r="T536" s="78"/>
      <c r="U536" s="78"/>
      <c r="V536" s="78" t="str">
        <f>VLOOKUP(D536,Empresas!$D$7:$CF$91,81,0)</f>
        <v>C</v>
      </c>
      <c r="W536" s="78" t="str">
        <f>VLOOKUP(D536,Empresas!$D$7:$M$91,10,0)</f>
        <v>Mype</v>
      </c>
      <c r="X536" s="69" t="str">
        <f t="shared" si="84"/>
        <v>SI</v>
      </c>
      <c r="Y536" s="153" t="str">
        <f t="shared" si="85"/>
        <v>Si aplica</v>
      </c>
      <c r="Z536" s="147">
        <f>IF(Y536="No aplica",0,IF(I536="no",0,IF(I536="No aplica",0,IF(I536="Si",1,IF(I536="Fisico",1,IF(I536="Electronico",2,VLOOKUP(C536&amp;"|"&amp;B536&amp;"|"&amp;D536,Empresas!$C$6:$CC$92,G536+6+1,0)))))))</f>
        <v>4</v>
      </c>
      <c r="AA536" s="147">
        <f>IF(AND($I536="Si",J536=1),1,IF(AND($I536="Fisico",J536=1),1,IF(AND(J536=1,$I536="Electronico"),2,IF(J536=1,VLOOKUP($C536&amp;"|"&amp;$B536&amp;"|"&amp;$D536,Empresas!$C$6:$CC$92,$G536+6+1,0),0))))</f>
        <v>4</v>
      </c>
      <c r="AB536" s="147">
        <f>IF(AND($I536="Si",K536=1),1,IF(AND($I536="Fisico",K536=1),1,IF(AND(K536=1,$I536="Electronico"),2,IF(K536=1,VLOOKUP($C536&amp;"|"&amp;$B536&amp;"|"&amp;$D536,Empresas!$C$6:$CC$92,$G536+6+1,0),0))))</f>
        <v>4</v>
      </c>
      <c r="AC536" s="147">
        <f>IF(AND($I536="Si",L536=1),1,IF(AND($I536="Fisico",L536=1),1,IF(AND(L536=1,$I536="Electronico"),2,IF(L536=1,VLOOKUP($C536&amp;"|"&amp;$B536&amp;"|"&amp;$D536,Empresas!$C$6:$CC$92,$G536+6+1,0),0))))</f>
        <v>4</v>
      </c>
      <c r="AD536" s="147">
        <f>IF(AND($I536="Si",M536=1),1,IF(AND($I536="Fisico",M536=1),1,IF(AND(M536=1,$I536="Electronico"),2,IF(M536=1,VLOOKUP($C536&amp;"|"&amp;$B536&amp;"|"&amp;$D536,Empresas!$C$6:$CC$92,$G536+6+1,0),0))))</f>
        <v>4</v>
      </c>
      <c r="AE536" s="147">
        <f>IF(AND($I536="Si",N536=1),1,IF(AND($I536="Fisico",N536=1),1,IF(AND(N536=1,$I536="Electronico"),2,IF(N536=1,VLOOKUP($C536&amp;"|"&amp;$B536&amp;"|"&amp;$D536,Empresas!$C$6:$CC$92,$G536+6+1,0),0))))</f>
        <v>4</v>
      </c>
      <c r="AF536" s="147">
        <f>IF(AND($I536="Si",O536=1),1,IF(AND($I536="Fisico",O536=1),1,IF(AND(O536=1,$I536="Electronico"),2,IF(O536=1,VLOOKUP($C536&amp;"|"&amp;$B536&amp;"|"&amp;$D536,Empresas!$C$6:$CC$92,$G536+6+1,0),0))))</f>
        <v>4</v>
      </c>
      <c r="AG536" s="147">
        <f>IF(AND($I536="Si",P536=1),1,IF(AND($I536="Fisico",P536=1),1,IF(AND(P536=1,$I536="Electronico"),2,IF(P536=1,VLOOKUP($C536&amp;"|"&amp;$B536&amp;"|"&amp;$D536,Empresas!$C$6:$CC$92,$G536+6+1,0),0))))</f>
        <v>4</v>
      </c>
      <c r="AH536" s="147">
        <f>IF(AND($I536="Si",Q536=1),1,IF(AND($I536="Fisico",Q536=1),1,IF(AND(Q536=1,$I536="Electronico"),2,IF(Q536=1,VLOOKUP($C536&amp;"|"&amp;$B536&amp;"|"&amp;$D536,Empresas!$C$6:$CC$92,$G536+6+1,0),0))))</f>
        <v>4</v>
      </c>
      <c r="AI536" s="147">
        <f>IF(AND($I536="Si",R536=1),1,IF(AND($I536="Fisico",R536=1),1,IF(AND(R536=1,$I536="Electronico"),2,IF(R536=1,VLOOKUP($C536&amp;"|"&amp;$B536&amp;"|"&amp;$D536,Empresas!$C$6:$CC$92,$G536+6+1,0),0))))</f>
        <v>0</v>
      </c>
      <c r="AJ536" s="147">
        <f>IF(AND($I536="Si",S536=1),1,IF(AND($I536="Fisico",S536=1),1,IF(AND(S536=1,$I536="Electronico"),2,IF(S536=1,VLOOKUP($C536&amp;"|"&amp;$B536&amp;"|"&amp;$D536,Empresas!$C$6:$CC$92,$G536+6+1,0),0))))</f>
        <v>0</v>
      </c>
      <c r="AK536" s="147">
        <f>IF(AND($I536="Si",T536=1),1,IF(AND($I536="Fisico",T536=1),1,IF(AND(T536=1,$I536="Electronico"),2,IF(T536=1,VLOOKUP($C536&amp;"|"&amp;$B536&amp;"|"&amp;$D536,Empresas!$C$6:$CC$92,$G536+6+1,0),0))))</f>
        <v>0</v>
      </c>
      <c r="AL536" s="147">
        <f>IF(AND($I536="Si",U536=1),1,IF(AND($I536="Fisico",U536=1),1,IF(AND(U536=1,$I536="Electronico"),2,IF(U536=1,VLOOKUP($C536&amp;"|"&amp;$B536&amp;"|"&amp;$D536,Empresas!$C$6:$CC$92,$G536+6+1,0),0))))</f>
        <v>0</v>
      </c>
      <c r="AM536" s="149">
        <f t="shared" si="86"/>
        <v>32</v>
      </c>
      <c r="AN536" s="149">
        <f t="shared" si="87"/>
        <v>32</v>
      </c>
      <c r="AO536" s="152">
        <f t="shared" si="88"/>
        <v>1</v>
      </c>
    </row>
    <row r="537" spans="1:41" x14ac:dyDescent="0.25">
      <c r="A537" s="137" t="str">
        <f>VLOOKUP(D537,Empresas!$D$7:$F$91,3,0)</f>
        <v>Jose</v>
      </c>
      <c r="B537" s="138" t="str">
        <f>VLOOKUP(D537,Empresas!$D$7:$G$91,4,0)</f>
        <v xml:space="preserve">Rocio </v>
      </c>
      <c r="C537" s="138" t="s">
        <v>544</v>
      </c>
      <c r="D537" s="138" t="s">
        <v>151</v>
      </c>
      <c r="E537" s="138" t="str">
        <f>VLOOKUP(D537,Empresas!$D$7:$E$92,2,0)</f>
        <v>JVL IMPORT &amp; EXPORT GROUP S.A.C.</v>
      </c>
      <c r="F537" s="138" t="s">
        <v>167</v>
      </c>
      <c r="G537" s="139">
        <f t="shared" si="90"/>
        <v>34</v>
      </c>
      <c r="H537" s="139" t="str">
        <f>VLOOKUP(D537,Empresas!$D$6:$L$92,7,0)</f>
        <v>Semestral</v>
      </c>
      <c r="I537" s="138" t="str">
        <f>VLOOKUP(VLOOKUP(D537&amp;"|"&amp;B537,Empresas!$I$7:$CB$92,G537,0),Tablas!$A$3:$B$5,2,0)</f>
        <v>No aplica</v>
      </c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 t="str">
        <f>VLOOKUP(D537,Empresas!$D$7:$CF$91,81,0)</f>
        <v>C</v>
      </c>
      <c r="W537" s="78" t="str">
        <f>VLOOKUP(D537,Empresas!$D$7:$M$91,10,0)</f>
        <v>Mype</v>
      </c>
      <c r="X537" s="69" t="str">
        <f t="shared" si="84"/>
        <v>SI</v>
      </c>
      <c r="Y537" s="153" t="str">
        <f t="shared" si="85"/>
        <v>No aplica</v>
      </c>
      <c r="Z537" s="147">
        <f>IF(Y537="No aplica",0,IF(I537="no",0,IF(I537="No aplica",0,IF(I537="Si",1,IF(I537="Fisico",1,IF(I537="Electronico",2,VLOOKUP(C537&amp;"|"&amp;B537&amp;"|"&amp;D537,Empresas!$C$6:$CC$92,G537+6+1,0)))))))</f>
        <v>0</v>
      </c>
      <c r="AA537" s="147">
        <f>IF(AND($I537="Si",J537=1),1,IF(AND($I537="Fisico",J537=1),1,IF(AND(J537=1,$I537="Electronico"),2,IF(J537=1,VLOOKUP($C537&amp;"|"&amp;$B537&amp;"|"&amp;$D537,Empresas!$C$6:$CC$92,$G537+6+1,0),0))))</f>
        <v>0</v>
      </c>
      <c r="AB537" s="147">
        <f>IF(AND($I537="Si",K537=1),1,IF(AND($I537="Fisico",K537=1),1,IF(AND(K537=1,$I537="Electronico"),2,IF(K537=1,VLOOKUP($C537&amp;"|"&amp;$B537&amp;"|"&amp;$D537,Empresas!$C$6:$CC$92,$G537+6+1,0),0))))</f>
        <v>0</v>
      </c>
      <c r="AC537" s="147">
        <f>IF(AND($I537="Si",L537=1),1,IF(AND($I537="Fisico",L537=1),1,IF(AND(L537=1,$I537="Electronico"),2,IF(L537=1,VLOOKUP($C537&amp;"|"&amp;$B537&amp;"|"&amp;$D537,Empresas!$C$6:$CC$92,$G537+6+1,0),0))))</f>
        <v>0</v>
      </c>
      <c r="AD537" s="147">
        <f>IF(AND($I537="Si",M537=1),1,IF(AND($I537="Fisico",M537=1),1,IF(AND(M537=1,$I537="Electronico"),2,IF(M537=1,VLOOKUP($C537&amp;"|"&amp;$B537&amp;"|"&amp;$D537,Empresas!$C$6:$CC$92,$G537+6+1,0),0))))</f>
        <v>0</v>
      </c>
      <c r="AE537" s="147">
        <f>IF(AND($I537="Si",N537=1),1,IF(AND($I537="Fisico",N537=1),1,IF(AND(N537=1,$I537="Electronico"),2,IF(N537=1,VLOOKUP($C537&amp;"|"&amp;$B537&amp;"|"&amp;$D537,Empresas!$C$6:$CC$92,$G537+6+1,0),0))))</f>
        <v>0</v>
      </c>
      <c r="AF537" s="147">
        <f>IF(AND($I537="Si",O537=1),1,IF(AND($I537="Fisico",O537=1),1,IF(AND(O537=1,$I537="Electronico"),2,IF(O537=1,VLOOKUP($C537&amp;"|"&amp;$B537&amp;"|"&amp;$D537,Empresas!$C$6:$CC$92,$G537+6+1,0),0))))</f>
        <v>0</v>
      </c>
      <c r="AG537" s="147">
        <f>IF(AND($I537="Si",P537=1),1,IF(AND($I537="Fisico",P537=1),1,IF(AND(P537=1,$I537="Electronico"),2,IF(P537=1,VLOOKUP($C537&amp;"|"&amp;$B537&amp;"|"&amp;$D537,Empresas!$C$6:$CC$92,$G537+6+1,0),0))))</f>
        <v>0</v>
      </c>
      <c r="AH537" s="147">
        <f>IF(AND($I537="Si",Q537=1),1,IF(AND($I537="Fisico",Q537=1),1,IF(AND(Q537=1,$I537="Electronico"),2,IF(Q537=1,VLOOKUP($C537&amp;"|"&amp;$B537&amp;"|"&amp;$D537,Empresas!$C$6:$CC$92,$G537+6+1,0),0))))</f>
        <v>0</v>
      </c>
      <c r="AI537" s="147">
        <f>IF(AND($I537="Si",R537=1),1,IF(AND($I537="Fisico",R537=1),1,IF(AND(R537=1,$I537="Electronico"),2,IF(R537=1,VLOOKUP($C537&amp;"|"&amp;$B537&amp;"|"&amp;$D537,Empresas!$C$6:$CC$92,$G537+6+1,0),0))))</f>
        <v>0</v>
      </c>
      <c r="AJ537" s="147">
        <f>IF(AND($I537="Si",S537=1),1,IF(AND($I537="Fisico",S537=1),1,IF(AND(S537=1,$I537="Electronico"),2,IF(S537=1,VLOOKUP($C537&amp;"|"&amp;$B537&amp;"|"&amp;$D537,Empresas!$C$6:$CC$92,$G537+6+1,0),0))))</f>
        <v>0</v>
      </c>
      <c r="AK537" s="147">
        <f>IF(AND($I537="Si",T537=1),1,IF(AND($I537="Fisico",T537=1),1,IF(AND(T537=1,$I537="Electronico"),2,IF(T537=1,VLOOKUP($C537&amp;"|"&amp;$B537&amp;"|"&amp;$D537,Empresas!$C$6:$CC$92,$G537+6+1,0),0))))</f>
        <v>0</v>
      </c>
      <c r="AL537" s="147">
        <f>IF(AND($I537="Si",U537=1),1,IF(AND($I537="Fisico",U537=1),1,IF(AND(U537=1,$I537="Electronico"),2,IF(U537=1,VLOOKUP($C537&amp;"|"&amp;$B537&amp;"|"&amp;$D537,Empresas!$C$6:$CC$92,$G537+6+1,0),0))))</f>
        <v>0</v>
      </c>
      <c r="AM537" s="149">
        <f t="shared" si="86"/>
        <v>0</v>
      </c>
      <c r="AN537" s="149">
        <f t="shared" si="87"/>
        <v>0</v>
      </c>
      <c r="AO537" s="152">
        <f t="shared" si="88"/>
        <v>0</v>
      </c>
    </row>
    <row r="538" spans="1:41" x14ac:dyDescent="0.25">
      <c r="A538" s="137" t="str">
        <f>VLOOKUP(D538,Empresas!$D$7:$F$91,3,0)</f>
        <v>Jose</v>
      </c>
      <c r="B538" s="138" t="str">
        <f>VLOOKUP(D538,Empresas!$D$7:$G$91,4,0)</f>
        <v xml:space="preserve">Rocio </v>
      </c>
      <c r="C538" s="138" t="s">
        <v>544</v>
      </c>
      <c r="D538" s="138" t="s">
        <v>151</v>
      </c>
      <c r="E538" s="138" t="str">
        <f>VLOOKUP(D538,Empresas!$D$7:$E$92,2,0)</f>
        <v>JVL IMPORT &amp; EXPORT GROUP S.A.C.</v>
      </c>
      <c r="F538" s="138" t="s">
        <v>168</v>
      </c>
      <c r="G538" s="139">
        <f t="shared" si="90"/>
        <v>37</v>
      </c>
      <c r="H538" s="139" t="str">
        <f>VLOOKUP(D538,Empresas!$D$6:$L$92,7,0)</f>
        <v>Semestral</v>
      </c>
      <c r="I538" s="138" t="str">
        <f>VLOOKUP(VLOOKUP(D538&amp;"|"&amp;B538,Empresas!$I$7:$CB$92,G538,0),Tablas!$A$3:$B$5,2,0)</f>
        <v>Registro y analisis</v>
      </c>
      <c r="J538" s="78">
        <v>1</v>
      </c>
      <c r="K538" s="78">
        <v>1</v>
      </c>
      <c r="L538" s="78">
        <v>1</v>
      </c>
      <c r="M538" s="78">
        <v>1</v>
      </c>
      <c r="N538" s="78">
        <v>1</v>
      </c>
      <c r="O538" s="78">
        <v>1</v>
      </c>
      <c r="P538" s="78">
        <v>1</v>
      </c>
      <c r="Q538" s="78">
        <v>1</v>
      </c>
      <c r="R538" s="78"/>
      <c r="S538" s="78"/>
      <c r="T538" s="78"/>
      <c r="U538" s="78"/>
      <c r="V538" s="78" t="str">
        <f>VLOOKUP(D538,Empresas!$D$7:$CF$91,81,0)</f>
        <v>C</v>
      </c>
      <c r="W538" s="78" t="str">
        <f>VLOOKUP(D538,Empresas!$D$7:$M$91,10,0)</f>
        <v>Mype</v>
      </c>
      <c r="X538" s="69" t="str">
        <f t="shared" si="84"/>
        <v>SI</v>
      </c>
      <c r="Y538" s="153" t="str">
        <f t="shared" si="85"/>
        <v>Si aplica</v>
      </c>
      <c r="Z538" s="147">
        <f>IF(Y538="No aplica",0,IF(I538="no",0,IF(I538="No aplica",0,IF(I538="Si",1,IF(I538="Fisico",1,IF(I538="Electronico",2,VLOOKUP(C538&amp;"|"&amp;B538&amp;"|"&amp;D538,Empresas!$C$6:$CC$92,G538+6+1,0)))))))</f>
        <v>4</v>
      </c>
      <c r="AA538" s="147">
        <f>IF(AND($I538="Si",J538=1),1,IF(AND($I538="Fisico",J538=1),1,IF(AND(J538=1,$I538="Electronico"),2,IF(J538=1,VLOOKUP($C538&amp;"|"&amp;$B538&amp;"|"&amp;$D538,Empresas!$C$6:$CC$92,$G538+6+1,0),0))))</f>
        <v>4</v>
      </c>
      <c r="AB538" s="147">
        <f>IF(AND($I538="Si",K538=1),1,IF(AND($I538="Fisico",K538=1),1,IF(AND(K538=1,$I538="Electronico"),2,IF(K538=1,VLOOKUP($C538&amp;"|"&amp;$B538&amp;"|"&amp;$D538,Empresas!$C$6:$CC$92,$G538+6+1,0),0))))</f>
        <v>4</v>
      </c>
      <c r="AC538" s="147">
        <f>IF(AND($I538="Si",L538=1),1,IF(AND($I538="Fisico",L538=1),1,IF(AND(L538=1,$I538="Electronico"),2,IF(L538=1,VLOOKUP($C538&amp;"|"&amp;$B538&amp;"|"&amp;$D538,Empresas!$C$6:$CC$92,$G538+6+1,0),0))))</f>
        <v>4</v>
      </c>
      <c r="AD538" s="147">
        <f>IF(AND($I538="Si",M538=1),1,IF(AND($I538="Fisico",M538=1),1,IF(AND(M538=1,$I538="Electronico"),2,IF(M538=1,VLOOKUP($C538&amp;"|"&amp;$B538&amp;"|"&amp;$D538,Empresas!$C$6:$CC$92,$G538+6+1,0),0))))</f>
        <v>4</v>
      </c>
      <c r="AE538" s="147">
        <f>IF(AND($I538="Si",N538=1),1,IF(AND($I538="Fisico",N538=1),1,IF(AND(N538=1,$I538="Electronico"),2,IF(N538=1,VLOOKUP($C538&amp;"|"&amp;$B538&amp;"|"&amp;$D538,Empresas!$C$6:$CC$92,$G538+6+1,0),0))))</f>
        <v>4</v>
      </c>
      <c r="AF538" s="147">
        <f>IF(AND($I538="Si",O538=1),1,IF(AND($I538="Fisico",O538=1),1,IF(AND(O538=1,$I538="Electronico"),2,IF(O538=1,VLOOKUP($C538&amp;"|"&amp;$B538&amp;"|"&amp;$D538,Empresas!$C$6:$CC$92,$G538+6+1,0),0))))</f>
        <v>4</v>
      </c>
      <c r="AG538" s="147">
        <f>IF(AND($I538="Si",P538=1),1,IF(AND($I538="Fisico",P538=1),1,IF(AND(P538=1,$I538="Electronico"),2,IF(P538=1,VLOOKUP($C538&amp;"|"&amp;$B538&amp;"|"&amp;$D538,Empresas!$C$6:$CC$92,$G538+6+1,0),0))))</f>
        <v>4</v>
      </c>
      <c r="AH538" s="147">
        <f>IF(AND($I538="Si",Q538=1),1,IF(AND($I538="Fisico",Q538=1),1,IF(AND(Q538=1,$I538="Electronico"),2,IF(Q538=1,VLOOKUP($C538&amp;"|"&amp;$B538&amp;"|"&amp;$D538,Empresas!$C$6:$CC$92,$G538+6+1,0),0))))</f>
        <v>4</v>
      </c>
      <c r="AI538" s="147">
        <f>IF(AND($I538="Si",R538=1),1,IF(AND($I538="Fisico",R538=1),1,IF(AND(R538=1,$I538="Electronico"),2,IF(R538=1,VLOOKUP($C538&amp;"|"&amp;$B538&amp;"|"&amp;$D538,Empresas!$C$6:$CC$92,$G538+6+1,0),0))))</f>
        <v>0</v>
      </c>
      <c r="AJ538" s="147">
        <f>IF(AND($I538="Si",S538=1),1,IF(AND($I538="Fisico",S538=1),1,IF(AND(S538=1,$I538="Electronico"),2,IF(S538=1,VLOOKUP($C538&amp;"|"&amp;$B538&amp;"|"&amp;$D538,Empresas!$C$6:$CC$92,$G538+6+1,0),0))))</f>
        <v>0</v>
      </c>
      <c r="AK538" s="147">
        <f>IF(AND($I538="Si",T538=1),1,IF(AND($I538="Fisico",T538=1),1,IF(AND(T538=1,$I538="Electronico"),2,IF(T538=1,VLOOKUP($C538&amp;"|"&amp;$B538&amp;"|"&amp;$D538,Empresas!$C$6:$CC$92,$G538+6+1,0),0))))</f>
        <v>0</v>
      </c>
      <c r="AL538" s="147">
        <f>IF(AND($I538="Si",U538=1),1,IF(AND($I538="Fisico",U538=1),1,IF(AND(U538=1,$I538="Electronico"),2,IF(U538=1,VLOOKUP($C538&amp;"|"&amp;$B538&amp;"|"&amp;$D538,Empresas!$C$6:$CC$92,$G538+6+1,0),0))))</f>
        <v>0</v>
      </c>
      <c r="AM538" s="149">
        <f t="shared" si="86"/>
        <v>32</v>
      </c>
      <c r="AN538" s="149">
        <f t="shared" si="87"/>
        <v>32</v>
      </c>
      <c r="AO538" s="152">
        <f t="shared" si="88"/>
        <v>1</v>
      </c>
    </row>
    <row r="539" spans="1:41" x14ac:dyDescent="0.25">
      <c r="A539" s="137" t="str">
        <f>VLOOKUP(D539,Empresas!$D$7:$F$91,3,0)</f>
        <v>Jose</v>
      </c>
      <c r="B539" s="138" t="str">
        <f>VLOOKUP(D539,Empresas!$D$7:$G$91,4,0)</f>
        <v xml:space="preserve">Rocio </v>
      </c>
      <c r="C539" s="138" t="s">
        <v>544</v>
      </c>
      <c r="D539" s="138" t="s">
        <v>151</v>
      </c>
      <c r="E539" s="138" t="str">
        <f>VLOOKUP(D539,Empresas!$D$7:$E$92,2,0)</f>
        <v>JVL IMPORT &amp; EXPORT GROUP S.A.C.</v>
      </c>
      <c r="F539" s="138" t="s">
        <v>169</v>
      </c>
      <c r="G539" s="139">
        <f t="shared" si="90"/>
        <v>40</v>
      </c>
      <c r="H539" s="139" t="str">
        <f>VLOOKUP(D539,Empresas!$D$6:$L$92,7,0)</f>
        <v>Semestral</v>
      </c>
      <c r="I539" s="138" t="str">
        <f>VLOOKUP(VLOOKUP(D539&amp;"|"&amp;B539,Empresas!$I$7:$CB$92,G539,0),Tablas!$A$3:$B$5,2,0)</f>
        <v>No aplica</v>
      </c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 t="str">
        <f>VLOOKUP(D539,Empresas!$D$7:$CF$91,81,0)</f>
        <v>C</v>
      </c>
      <c r="W539" s="78" t="str">
        <f>VLOOKUP(D539,Empresas!$D$7:$M$91,10,0)</f>
        <v>Mype</v>
      </c>
      <c r="X539" s="69" t="str">
        <f t="shared" si="84"/>
        <v>SI</v>
      </c>
      <c r="Y539" s="153" t="str">
        <f t="shared" si="85"/>
        <v>No aplica</v>
      </c>
      <c r="Z539" s="147">
        <f>IF(Y539="No aplica",0,IF(I539="no",0,IF(I539="No aplica",0,IF(I539="Si",1,IF(I539="Fisico",1,IF(I539="Electronico",2,VLOOKUP(C539&amp;"|"&amp;B539&amp;"|"&amp;D539,Empresas!$C$6:$CC$92,G539+6+1,0)))))))</f>
        <v>0</v>
      </c>
      <c r="AA539" s="147">
        <f>IF(AND($I539="Si",J539=1),1,IF(AND($I539="Fisico",J539=1),1,IF(AND(J539=1,$I539="Electronico"),2,IF(J539=1,VLOOKUP($C539&amp;"|"&amp;$B539&amp;"|"&amp;$D539,Empresas!$C$6:$CC$92,$G539+6+1,0),0))))</f>
        <v>0</v>
      </c>
      <c r="AB539" s="147">
        <f>IF(AND($I539="Si",K539=1),1,IF(AND($I539="Fisico",K539=1),1,IF(AND(K539=1,$I539="Electronico"),2,IF(K539=1,VLOOKUP($C539&amp;"|"&amp;$B539&amp;"|"&amp;$D539,Empresas!$C$6:$CC$92,$G539+6+1,0),0))))</f>
        <v>0</v>
      </c>
      <c r="AC539" s="147">
        <f>IF(AND($I539="Si",L539=1),1,IF(AND($I539="Fisico",L539=1),1,IF(AND(L539=1,$I539="Electronico"),2,IF(L539=1,VLOOKUP($C539&amp;"|"&amp;$B539&amp;"|"&amp;$D539,Empresas!$C$6:$CC$92,$G539+6+1,0),0))))</f>
        <v>0</v>
      </c>
      <c r="AD539" s="147">
        <f>IF(AND($I539="Si",M539=1),1,IF(AND($I539="Fisico",M539=1),1,IF(AND(M539=1,$I539="Electronico"),2,IF(M539=1,VLOOKUP($C539&amp;"|"&amp;$B539&amp;"|"&amp;$D539,Empresas!$C$6:$CC$92,$G539+6+1,0),0))))</f>
        <v>0</v>
      </c>
      <c r="AE539" s="147">
        <f>IF(AND($I539="Si",N539=1),1,IF(AND($I539="Fisico",N539=1),1,IF(AND(N539=1,$I539="Electronico"),2,IF(N539=1,VLOOKUP($C539&amp;"|"&amp;$B539&amp;"|"&amp;$D539,Empresas!$C$6:$CC$92,$G539+6+1,0),0))))</f>
        <v>0</v>
      </c>
      <c r="AF539" s="147">
        <f>IF(AND($I539="Si",O539=1),1,IF(AND($I539="Fisico",O539=1),1,IF(AND(O539=1,$I539="Electronico"),2,IF(O539=1,VLOOKUP($C539&amp;"|"&amp;$B539&amp;"|"&amp;$D539,Empresas!$C$6:$CC$92,$G539+6+1,0),0))))</f>
        <v>0</v>
      </c>
      <c r="AG539" s="147">
        <f>IF(AND($I539="Si",P539=1),1,IF(AND($I539="Fisico",P539=1),1,IF(AND(P539=1,$I539="Electronico"),2,IF(P539=1,VLOOKUP($C539&amp;"|"&amp;$B539&amp;"|"&amp;$D539,Empresas!$C$6:$CC$92,$G539+6+1,0),0))))</f>
        <v>0</v>
      </c>
      <c r="AH539" s="147">
        <f>IF(AND($I539="Si",Q539=1),1,IF(AND($I539="Fisico",Q539=1),1,IF(AND(Q539=1,$I539="Electronico"),2,IF(Q539=1,VLOOKUP($C539&amp;"|"&amp;$B539&amp;"|"&amp;$D539,Empresas!$C$6:$CC$92,$G539+6+1,0),0))))</f>
        <v>0</v>
      </c>
      <c r="AI539" s="147">
        <f>IF(AND($I539="Si",R539=1),1,IF(AND($I539="Fisico",R539=1),1,IF(AND(R539=1,$I539="Electronico"),2,IF(R539=1,VLOOKUP($C539&amp;"|"&amp;$B539&amp;"|"&amp;$D539,Empresas!$C$6:$CC$92,$G539+6+1,0),0))))</f>
        <v>0</v>
      </c>
      <c r="AJ539" s="147">
        <f>IF(AND($I539="Si",S539=1),1,IF(AND($I539="Fisico",S539=1),1,IF(AND(S539=1,$I539="Electronico"),2,IF(S539=1,VLOOKUP($C539&amp;"|"&amp;$B539&amp;"|"&amp;$D539,Empresas!$C$6:$CC$92,$G539+6+1,0),0))))</f>
        <v>0</v>
      </c>
      <c r="AK539" s="147">
        <f>IF(AND($I539="Si",T539=1),1,IF(AND($I539="Fisico",T539=1),1,IF(AND(T539=1,$I539="Electronico"),2,IF(T539=1,VLOOKUP($C539&amp;"|"&amp;$B539&amp;"|"&amp;$D539,Empresas!$C$6:$CC$92,$G539+6+1,0),0))))</f>
        <v>0</v>
      </c>
      <c r="AL539" s="147">
        <f>IF(AND($I539="Si",U539=1),1,IF(AND($I539="Fisico",U539=1),1,IF(AND(U539=1,$I539="Electronico"),2,IF(U539=1,VLOOKUP($C539&amp;"|"&amp;$B539&amp;"|"&amp;$D539,Empresas!$C$6:$CC$92,$G539+6+1,0),0))))</f>
        <v>0</v>
      </c>
      <c r="AM539" s="149">
        <f t="shared" si="86"/>
        <v>0</v>
      </c>
      <c r="AN539" s="149">
        <f t="shared" si="87"/>
        <v>0</v>
      </c>
      <c r="AO539" s="152">
        <f t="shared" si="88"/>
        <v>0</v>
      </c>
    </row>
    <row r="540" spans="1:41" x14ac:dyDescent="0.25">
      <c r="A540" s="137" t="str">
        <f>VLOOKUP(D540,Empresas!$D$7:$F$91,3,0)</f>
        <v>Jose</v>
      </c>
      <c r="B540" s="138" t="str">
        <f>VLOOKUP(D540,Empresas!$D$7:$G$91,4,0)</f>
        <v xml:space="preserve">Rocio </v>
      </c>
      <c r="C540" s="138" t="s">
        <v>544</v>
      </c>
      <c r="D540" s="138" t="s">
        <v>151</v>
      </c>
      <c r="E540" s="138" t="str">
        <f>VLOOKUP(D540,Empresas!$D$7:$E$92,2,0)</f>
        <v>JVL IMPORT &amp; EXPORT GROUP S.A.C.</v>
      </c>
      <c r="F540" s="138" t="s">
        <v>170</v>
      </c>
      <c r="G540" s="139">
        <f t="shared" si="90"/>
        <v>43</v>
      </c>
      <c r="H540" s="139" t="str">
        <f>VLOOKUP(D540,Empresas!$D$6:$L$92,7,0)</f>
        <v>Semestral</v>
      </c>
      <c r="I540" s="138" t="str">
        <f>VLOOKUP(VLOOKUP(D540&amp;"|"&amp;B540,Empresas!$I$7:$CB$92,G540,0),Tablas!$A$3:$B$5,2,0)</f>
        <v>No aplica</v>
      </c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 t="str">
        <f>VLOOKUP(D540,Empresas!$D$7:$CF$91,81,0)</f>
        <v>C</v>
      </c>
      <c r="W540" s="78" t="str">
        <f>VLOOKUP(D540,Empresas!$D$7:$M$91,10,0)</f>
        <v>Mype</v>
      </c>
      <c r="X540" s="69" t="str">
        <f t="shared" si="84"/>
        <v>SI</v>
      </c>
      <c r="Y540" s="153" t="str">
        <f t="shared" si="85"/>
        <v>No aplica</v>
      </c>
      <c r="Z540" s="147">
        <f>IF(Y540="No aplica",0,IF(I540="no",0,IF(I540="No aplica",0,IF(I540="Si",1,IF(I540="Fisico",1,IF(I540="Electronico",2,VLOOKUP(C540&amp;"|"&amp;B540&amp;"|"&amp;D540,Empresas!$C$6:$CC$92,G540+6+1,0)))))))</f>
        <v>0</v>
      </c>
      <c r="AA540" s="147">
        <f>IF(AND($I540="Si",J540=1),1,IF(AND($I540="Fisico",J540=1),1,IF(AND(J540=1,$I540="Electronico"),2,IF(J540=1,VLOOKUP($C540&amp;"|"&amp;$B540&amp;"|"&amp;$D540,Empresas!$C$6:$CC$92,$G540+6+1,0),0))))</f>
        <v>0</v>
      </c>
      <c r="AB540" s="147">
        <f>IF(AND($I540="Si",K540=1),1,IF(AND($I540="Fisico",K540=1),1,IF(AND(K540=1,$I540="Electronico"),2,IF(K540=1,VLOOKUP($C540&amp;"|"&amp;$B540&amp;"|"&amp;$D540,Empresas!$C$6:$CC$92,$G540+6+1,0),0))))</f>
        <v>0</v>
      </c>
      <c r="AC540" s="147">
        <f>IF(AND($I540="Si",L540=1),1,IF(AND($I540="Fisico",L540=1),1,IF(AND(L540=1,$I540="Electronico"),2,IF(L540=1,VLOOKUP($C540&amp;"|"&amp;$B540&amp;"|"&amp;$D540,Empresas!$C$6:$CC$92,$G540+6+1,0),0))))</f>
        <v>0</v>
      </c>
      <c r="AD540" s="147">
        <f>IF(AND($I540="Si",M540=1),1,IF(AND($I540="Fisico",M540=1),1,IF(AND(M540=1,$I540="Electronico"),2,IF(M540=1,VLOOKUP($C540&amp;"|"&amp;$B540&amp;"|"&amp;$D540,Empresas!$C$6:$CC$92,$G540+6+1,0),0))))</f>
        <v>0</v>
      </c>
      <c r="AE540" s="147">
        <f>IF(AND($I540="Si",N540=1),1,IF(AND($I540="Fisico",N540=1),1,IF(AND(N540=1,$I540="Electronico"),2,IF(N540=1,VLOOKUP($C540&amp;"|"&amp;$B540&amp;"|"&amp;$D540,Empresas!$C$6:$CC$92,$G540+6+1,0),0))))</f>
        <v>0</v>
      </c>
      <c r="AF540" s="147">
        <f>IF(AND($I540="Si",O540=1),1,IF(AND($I540="Fisico",O540=1),1,IF(AND(O540=1,$I540="Electronico"),2,IF(O540=1,VLOOKUP($C540&amp;"|"&amp;$B540&amp;"|"&amp;$D540,Empresas!$C$6:$CC$92,$G540+6+1,0),0))))</f>
        <v>0</v>
      </c>
      <c r="AG540" s="147">
        <f>IF(AND($I540="Si",P540=1),1,IF(AND($I540="Fisico",P540=1),1,IF(AND(P540=1,$I540="Electronico"),2,IF(P540=1,VLOOKUP($C540&amp;"|"&amp;$B540&amp;"|"&amp;$D540,Empresas!$C$6:$CC$92,$G540+6+1,0),0))))</f>
        <v>0</v>
      </c>
      <c r="AH540" s="147">
        <f>IF(AND($I540="Si",Q540=1),1,IF(AND($I540="Fisico",Q540=1),1,IF(AND(Q540=1,$I540="Electronico"),2,IF(Q540=1,VLOOKUP($C540&amp;"|"&amp;$B540&amp;"|"&amp;$D540,Empresas!$C$6:$CC$92,$G540+6+1,0),0))))</f>
        <v>0</v>
      </c>
      <c r="AI540" s="147">
        <f>IF(AND($I540="Si",R540=1),1,IF(AND($I540="Fisico",R540=1),1,IF(AND(R540=1,$I540="Electronico"),2,IF(R540=1,VLOOKUP($C540&amp;"|"&amp;$B540&amp;"|"&amp;$D540,Empresas!$C$6:$CC$92,$G540+6+1,0),0))))</f>
        <v>0</v>
      </c>
      <c r="AJ540" s="147">
        <f>IF(AND($I540="Si",S540=1),1,IF(AND($I540="Fisico",S540=1),1,IF(AND(S540=1,$I540="Electronico"),2,IF(S540=1,VLOOKUP($C540&amp;"|"&amp;$B540&amp;"|"&amp;$D540,Empresas!$C$6:$CC$92,$G540+6+1,0),0))))</f>
        <v>0</v>
      </c>
      <c r="AK540" s="147">
        <f>IF(AND($I540="Si",T540=1),1,IF(AND($I540="Fisico",T540=1),1,IF(AND(T540=1,$I540="Electronico"),2,IF(T540=1,VLOOKUP($C540&amp;"|"&amp;$B540&amp;"|"&amp;$D540,Empresas!$C$6:$CC$92,$G540+6+1,0),0))))</f>
        <v>0</v>
      </c>
      <c r="AL540" s="147">
        <f>IF(AND($I540="Si",U540=1),1,IF(AND($I540="Fisico",U540=1),1,IF(AND(U540=1,$I540="Electronico"),2,IF(U540=1,VLOOKUP($C540&amp;"|"&amp;$B540&amp;"|"&amp;$D540,Empresas!$C$6:$CC$92,$G540+6+1,0),0))))</f>
        <v>0</v>
      </c>
      <c r="AM540" s="149">
        <f t="shared" si="86"/>
        <v>0</v>
      </c>
      <c r="AN540" s="149">
        <f t="shared" si="87"/>
        <v>0</v>
      </c>
      <c r="AO540" s="152">
        <f t="shared" si="88"/>
        <v>0</v>
      </c>
    </row>
    <row r="541" spans="1:41" x14ac:dyDescent="0.25">
      <c r="A541" s="137" t="str">
        <f>VLOOKUP(D541,Empresas!$D$7:$F$91,3,0)</f>
        <v>Jose</v>
      </c>
      <c r="B541" s="138" t="str">
        <f>VLOOKUP(D541,Empresas!$D$7:$G$91,4,0)</f>
        <v xml:space="preserve">Rocio </v>
      </c>
      <c r="C541" s="138" t="s">
        <v>544</v>
      </c>
      <c r="D541" s="138" t="s">
        <v>151</v>
      </c>
      <c r="E541" s="138" t="str">
        <f>VLOOKUP(D541,Empresas!$D$7:$E$92,2,0)</f>
        <v>JVL IMPORT &amp; EXPORT GROUP S.A.C.</v>
      </c>
      <c r="F541" s="138" t="s">
        <v>171</v>
      </c>
      <c r="G541" s="139">
        <f t="shared" si="90"/>
        <v>46</v>
      </c>
      <c r="H541" s="139" t="str">
        <f>VLOOKUP(D541,Empresas!$D$6:$L$92,7,0)</f>
        <v>Semestral</v>
      </c>
      <c r="I541" s="138" t="str">
        <f>VLOOKUP(VLOOKUP(D541&amp;"|"&amp;B541,Empresas!$I$7:$CB$92,G541,0),Tablas!$A$3:$B$5,2,0)</f>
        <v>No aplica</v>
      </c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 t="str">
        <f>VLOOKUP(D541,Empresas!$D$7:$CF$91,81,0)</f>
        <v>C</v>
      </c>
      <c r="W541" s="78" t="str">
        <f>VLOOKUP(D541,Empresas!$D$7:$M$91,10,0)</f>
        <v>Mype</v>
      </c>
      <c r="X541" s="69" t="str">
        <f t="shared" si="84"/>
        <v>SI</v>
      </c>
      <c r="Y541" s="153" t="str">
        <f t="shared" si="85"/>
        <v>No aplica</v>
      </c>
      <c r="Z541" s="147">
        <f>IF(Y541="No aplica",0,IF(I541="no",0,IF(I541="No aplica",0,IF(I541="Si",1,IF(I541="Fisico",1,IF(I541="Electronico",2,VLOOKUP(C541&amp;"|"&amp;B541&amp;"|"&amp;D541,Empresas!$C$6:$CC$92,G541+6+1,0)))))))</f>
        <v>0</v>
      </c>
      <c r="AA541" s="147">
        <f>IF(AND($I541="Si",J541=1),1,IF(AND($I541="Fisico",J541=1),1,IF(AND(J541=1,$I541="Electronico"),2,IF(J541=1,VLOOKUP($C541&amp;"|"&amp;$B541&amp;"|"&amp;$D541,Empresas!$C$6:$CC$92,$G541+6+1,0),0))))</f>
        <v>0</v>
      </c>
      <c r="AB541" s="147">
        <f>IF(AND($I541="Si",K541=1),1,IF(AND($I541="Fisico",K541=1),1,IF(AND(K541=1,$I541="Electronico"),2,IF(K541=1,VLOOKUP($C541&amp;"|"&amp;$B541&amp;"|"&amp;$D541,Empresas!$C$6:$CC$92,$G541+6+1,0),0))))</f>
        <v>0</v>
      </c>
      <c r="AC541" s="147">
        <f>IF(AND($I541="Si",L541=1),1,IF(AND($I541="Fisico",L541=1),1,IF(AND(L541=1,$I541="Electronico"),2,IF(L541=1,VLOOKUP($C541&amp;"|"&amp;$B541&amp;"|"&amp;$D541,Empresas!$C$6:$CC$92,$G541+6+1,0),0))))</f>
        <v>0</v>
      </c>
      <c r="AD541" s="147">
        <f>IF(AND($I541="Si",M541=1),1,IF(AND($I541="Fisico",M541=1),1,IF(AND(M541=1,$I541="Electronico"),2,IF(M541=1,VLOOKUP($C541&amp;"|"&amp;$B541&amp;"|"&amp;$D541,Empresas!$C$6:$CC$92,$G541+6+1,0),0))))</f>
        <v>0</v>
      </c>
      <c r="AE541" s="147">
        <f>IF(AND($I541="Si",N541=1),1,IF(AND($I541="Fisico",N541=1),1,IF(AND(N541=1,$I541="Electronico"),2,IF(N541=1,VLOOKUP($C541&amp;"|"&amp;$B541&amp;"|"&amp;$D541,Empresas!$C$6:$CC$92,$G541+6+1,0),0))))</f>
        <v>0</v>
      </c>
      <c r="AF541" s="147">
        <f>IF(AND($I541="Si",O541=1),1,IF(AND($I541="Fisico",O541=1),1,IF(AND(O541=1,$I541="Electronico"),2,IF(O541=1,VLOOKUP($C541&amp;"|"&amp;$B541&amp;"|"&amp;$D541,Empresas!$C$6:$CC$92,$G541+6+1,0),0))))</f>
        <v>0</v>
      </c>
      <c r="AG541" s="147">
        <f>IF(AND($I541="Si",P541=1),1,IF(AND($I541="Fisico",P541=1),1,IF(AND(P541=1,$I541="Electronico"),2,IF(P541=1,VLOOKUP($C541&amp;"|"&amp;$B541&amp;"|"&amp;$D541,Empresas!$C$6:$CC$92,$G541+6+1,0),0))))</f>
        <v>0</v>
      </c>
      <c r="AH541" s="147">
        <f>IF(AND($I541="Si",Q541=1),1,IF(AND($I541="Fisico",Q541=1),1,IF(AND(Q541=1,$I541="Electronico"),2,IF(Q541=1,VLOOKUP($C541&amp;"|"&amp;$B541&amp;"|"&amp;$D541,Empresas!$C$6:$CC$92,$G541+6+1,0),0))))</f>
        <v>0</v>
      </c>
      <c r="AI541" s="147">
        <f>IF(AND($I541="Si",R541=1),1,IF(AND($I541="Fisico",R541=1),1,IF(AND(R541=1,$I541="Electronico"),2,IF(R541=1,VLOOKUP($C541&amp;"|"&amp;$B541&amp;"|"&amp;$D541,Empresas!$C$6:$CC$92,$G541+6+1,0),0))))</f>
        <v>0</v>
      </c>
      <c r="AJ541" s="147">
        <f>IF(AND($I541="Si",S541=1),1,IF(AND($I541="Fisico",S541=1),1,IF(AND(S541=1,$I541="Electronico"),2,IF(S541=1,VLOOKUP($C541&amp;"|"&amp;$B541&amp;"|"&amp;$D541,Empresas!$C$6:$CC$92,$G541+6+1,0),0))))</f>
        <v>0</v>
      </c>
      <c r="AK541" s="147">
        <f>IF(AND($I541="Si",T541=1),1,IF(AND($I541="Fisico",T541=1),1,IF(AND(T541=1,$I541="Electronico"),2,IF(T541=1,VLOOKUP($C541&amp;"|"&amp;$B541&amp;"|"&amp;$D541,Empresas!$C$6:$CC$92,$G541+6+1,0),0))))</f>
        <v>0</v>
      </c>
      <c r="AL541" s="147">
        <f>IF(AND($I541="Si",U541=1),1,IF(AND($I541="Fisico",U541=1),1,IF(AND(U541=1,$I541="Electronico"),2,IF(U541=1,VLOOKUP($C541&amp;"|"&amp;$B541&amp;"|"&amp;$D541,Empresas!$C$6:$CC$92,$G541+6+1,0),0))))</f>
        <v>0</v>
      </c>
      <c r="AM541" s="149">
        <f t="shared" si="86"/>
        <v>0</v>
      </c>
      <c r="AN541" s="149">
        <f t="shared" si="87"/>
        <v>0</v>
      </c>
      <c r="AO541" s="152">
        <f t="shared" si="88"/>
        <v>0</v>
      </c>
    </row>
    <row r="542" spans="1:41" x14ac:dyDescent="0.25">
      <c r="A542" s="140" t="str">
        <f>VLOOKUP(D542,Empresas!$D$7:$F$91,3,0)</f>
        <v>Jose</v>
      </c>
      <c r="B542" s="141" t="str">
        <f>VLOOKUP(D542,Empresas!$D$7:$G$91,4,0)</f>
        <v xml:space="preserve">Rocio </v>
      </c>
      <c r="C542" s="141" t="s">
        <v>544</v>
      </c>
      <c r="D542" s="141" t="s">
        <v>151</v>
      </c>
      <c r="E542" s="141" t="str">
        <f>VLOOKUP(D542,Empresas!$D$7:$E$92,2,0)</f>
        <v>JVL IMPORT &amp; EXPORT GROUP S.A.C.</v>
      </c>
      <c r="F542" s="141" t="s">
        <v>172</v>
      </c>
      <c r="G542" s="142">
        <f>+Empresas!$BF$2</f>
        <v>50</v>
      </c>
      <c r="H542" s="142" t="str">
        <f>VLOOKUP(D542,Empresas!$D$6:$L$92,7,0)</f>
        <v>Semestral</v>
      </c>
      <c r="I542" s="141" t="str">
        <f>VLOOKUP(VLOOKUP(D542&amp;"|"&amp;B542,Empresas!$I$7:$CB$92,G542,0),Tablas!$A$8:$B$10,2,0)</f>
        <v>Electronico</v>
      </c>
      <c r="J542" s="78">
        <v>1</v>
      </c>
      <c r="K542" s="78">
        <v>1</v>
      </c>
      <c r="L542" s="78">
        <v>1</v>
      </c>
      <c r="M542" s="78">
        <v>1</v>
      </c>
      <c r="N542" s="78">
        <v>1</v>
      </c>
      <c r="O542" s="78">
        <v>1</v>
      </c>
      <c r="P542" s="78">
        <v>1</v>
      </c>
      <c r="Q542" s="78">
        <v>1</v>
      </c>
      <c r="R542" s="78"/>
      <c r="S542" s="78"/>
      <c r="T542" s="78"/>
      <c r="U542" s="78"/>
      <c r="V542" s="78" t="str">
        <f>VLOOKUP(D542,Empresas!$D$7:$CF$91,81,0)</f>
        <v>C</v>
      </c>
      <c r="W542" s="78" t="str">
        <f>VLOOKUP(D542,Empresas!$D$7:$M$91,10,0)</f>
        <v>Mype</v>
      </c>
      <c r="X542" s="69" t="str">
        <f t="shared" si="84"/>
        <v>SI</v>
      </c>
      <c r="Y542" s="153" t="str">
        <f t="shared" si="85"/>
        <v>Si aplica</v>
      </c>
      <c r="Z542" s="147">
        <f>IF(Y542="No aplica",0,IF(I542="no",0,IF(I542="No aplica",0,IF(I542="Si",1,IF(I542="Fisico",1,IF(I542="Electronico",2,VLOOKUP(C542&amp;"|"&amp;B542&amp;"|"&amp;D542,Empresas!$C$6:$CC$92,G542+6+1,0)))))))</f>
        <v>2</v>
      </c>
      <c r="AA542" s="147">
        <f>IF(AND($I542="Si",J542=1),1,IF(AND($I542="Fisico",J542=1),1,IF(AND(J542=1,$I542="Electronico"),2,IF(J542=1,VLOOKUP($C542&amp;"|"&amp;$B542&amp;"|"&amp;$D542,Empresas!$C$6:$CC$92,$G542+6+1,0),0))))</f>
        <v>2</v>
      </c>
      <c r="AB542" s="147">
        <f>IF(AND($I542="Si",K542=1),1,IF(AND($I542="Fisico",K542=1),1,IF(AND(K542=1,$I542="Electronico"),2,IF(K542=1,VLOOKUP($C542&amp;"|"&amp;$B542&amp;"|"&amp;$D542,Empresas!$C$6:$CC$92,$G542+6+1,0),0))))</f>
        <v>2</v>
      </c>
      <c r="AC542" s="147">
        <f>IF(AND($I542="Si",L542=1),1,IF(AND($I542="Fisico",L542=1),1,IF(AND(L542=1,$I542="Electronico"),2,IF(L542=1,VLOOKUP($C542&amp;"|"&amp;$B542&amp;"|"&amp;$D542,Empresas!$C$6:$CC$92,$G542+6+1,0),0))))</f>
        <v>2</v>
      </c>
      <c r="AD542" s="147">
        <f>IF(AND($I542="Si",M542=1),1,IF(AND($I542="Fisico",M542=1),1,IF(AND(M542=1,$I542="Electronico"),2,IF(M542=1,VLOOKUP($C542&amp;"|"&amp;$B542&amp;"|"&amp;$D542,Empresas!$C$6:$CC$92,$G542+6+1,0),0))))</f>
        <v>2</v>
      </c>
      <c r="AE542" s="147">
        <f>IF(AND($I542="Si",N542=1),1,IF(AND($I542="Fisico",N542=1),1,IF(AND(N542=1,$I542="Electronico"),2,IF(N542=1,VLOOKUP($C542&amp;"|"&amp;$B542&amp;"|"&amp;$D542,Empresas!$C$6:$CC$92,$G542+6+1,0),0))))</f>
        <v>2</v>
      </c>
      <c r="AF542" s="147">
        <f>IF(AND($I542="Si",O542=1),1,IF(AND($I542="Fisico",O542=1),1,IF(AND(O542=1,$I542="Electronico"),2,IF(O542=1,VLOOKUP($C542&amp;"|"&amp;$B542&amp;"|"&amp;$D542,Empresas!$C$6:$CC$92,$G542+6+1,0),0))))</f>
        <v>2</v>
      </c>
      <c r="AG542" s="147">
        <f>IF(AND($I542="Si",P542=1),1,IF(AND($I542="Fisico",P542=1),1,IF(AND(P542=1,$I542="Electronico"),2,IF(P542=1,VLOOKUP($C542&amp;"|"&amp;$B542&amp;"|"&amp;$D542,Empresas!$C$6:$CC$92,$G542+6+1,0),0))))</f>
        <v>2</v>
      </c>
      <c r="AH542" s="147">
        <f>IF(AND($I542="Si",Q542=1),1,IF(AND($I542="Fisico",Q542=1),1,IF(AND(Q542=1,$I542="Electronico"),2,IF(Q542=1,VLOOKUP($C542&amp;"|"&amp;$B542&amp;"|"&amp;$D542,Empresas!$C$6:$CC$92,$G542+6+1,0),0))))</f>
        <v>2</v>
      </c>
      <c r="AI542" s="147">
        <f>IF(AND($I542="Si",R542=1),1,IF(AND($I542="Fisico",R542=1),1,IF(AND(R542=1,$I542="Electronico"),2,IF(R542=1,VLOOKUP($C542&amp;"|"&amp;$B542&amp;"|"&amp;$D542,Empresas!$C$6:$CC$92,$G542+6+1,0),0))))</f>
        <v>0</v>
      </c>
      <c r="AJ542" s="147">
        <f>IF(AND($I542="Si",S542=1),1,IF(AND($I542="Fisico",S542=1),1,IF(AND(S542=1,$I542="Electronico"),2,IF(S542=1,VLOOKUP($C542&amp;"|"&amp;$B542&amp;"|"&amp;$D542,Empresas!$C$6:$CC$92,$G542+6+1,0),0))))</f>
        <v>0</v>
      </c>
      <c r="AK542" s="147">
        <f>IF(AND($I542="Si",T542=1),1,IF(AND($I542="Fisico",T542=1),1,IF(AND(T542=1,$I542="Electronico"),2,IF(T542=1,VLOOKUP($C542&amp;"|"&amp;$B542&amp;"|"&amp;$D542,Empresas!$C$6:$CC$92,$G542+6+1,0),0))))</f>
        <v>0</v>
      </c>
      <c r="AL542" s="147">
        <f>IF(AND($I542="Si",U542=1),1,IF(AND($I542="Fisico",U542=1),1,IF(AND(U542=1,$I542="Electronico"),2,IF(U542=1,VLOOKUP($C542&amp;"|"&amp;$B542&amp;"|"&amp;$D542,Empresas!$C$6:$CC$92,$G542+6+1,0),0))))</f>
        <v>0</v>
      </c>
      <c r="AM542" s="149">
        <f t="shared" si="86"/>
        <v>16</v>
      </c>
      <c r="AN542" s="149">
        <f t="shared" si="87"/>
        <v>16</v>
      </c>
      <c r="AO542" s="152">
        <f t="shared" si="88"/>
        <v>1</v>
      </c>
    </row>
    <row r="543" spans="1:41" x14ac:dyDescent="0.25">
      <c r="A543" s="140" t="str">
        <f>VLOOKUP(D543,Empresas!$D$7:$F$91,3,0)</f>
        <v>Jose</v>
      </c>
      <c r="B543" s="141" t="str">
        <f>VLOOKUP(D543,Empresas!$D$7:$G$91,4,0)</f>
        <v xml:space="preserve">Rocio </v>
      </c>
      <c r="C543" s="141" t="s">
        <v>544</v>
      </c>
      <c r="D543" s="141" t="s">
        <v>151</v>
      </c>
      <c r="E543" s="141" t="str">
        <f>VLOOKUP(D543,Empresas!$D$7:$E$92,2,0)</f>
        <v>JVL IMPORT &amp; EXPORT GROUP S.A.C.</v>
      </c>
      <c r="F543" s="141" t="s">
        <v>173</v>
      </c>
      <c r="G543" s="142">
        <f>+G542+1</f>
        <v>51</v>
      </c>
      <c r="H543" s="142" t="str">
        <f>VLOOKUP(D543,Empresas!$D$6:$L$92,7,0)</f>
        <v>Semestral</v>
      </c>
      <c r="I543" s="141" t="str">
        <f>VLOOKUP(VLOOKUP(D543&amp;"|"&amp;B543,Empresas!$I$7:$CB$92,G543,0),Tablas!$A$8:$B$10,2,0)</f>
        <v>Electronico</v>
      </c>
      <c r="J543" s="78">
        <v>1</v>
      </c>
      <c r="K543" s="78">
        <v>1</v>
      </c>
      <c r="L543" s="78">
        <v>1</v>
      </c>
      <c r="M543" s="78">
        <v>1</v>
      </c>
      <c r="N543" s="78">
        <v>1</v>
      </c>
      <c r="O543" s="78">
        <v>1</v>
      </c>
      <c r="P543" s="78">
        <v>1</v>
      </c>
      <c r="Q543" s="78">
        <v>1</v>
      </c>
      <c r="R543" s="78"/>
      <c r="S543" s="78"/>
      <c r="T543" s="78"/>
      <c r="U543" s="78"/>
      <c r="V543" s="78" t="str">
        <f>VLOOKUP(D543,Empresas!$D$7:$CF$91,81,0)</f>
        <v>C</v>
      </c>
      <c r="W543" s="78" t="str">
        <f>VLOOKUP(D543,Empresas!$D$7:$M$91,10,0)</f>
        <v>Mype</v>
      </c>
      <c r="X543" s="69" t="str">
        <f t="shared" si="84"/>
        <v>SI</v>
      </c>
      <c r="Y543" s="153" t="str">
        <f t="shared" si="85"/>
        <v>Si aplica</v>
      </c>
      <c r="Z543" s="147">
        <f>IF(Y543="No aplica",0,IF(I543="no",0,IF(I543="No aplica",0,IF(I543="Si",1,IF(I543="Fisico",1,IF(I543="Electronico",2,VLOOKUP(C543&amp;"|"&amp;B543&amp;"|"&amp;D543,Empresas!$C$6:$CC$92,G543+6+1,0)))))))</f>
        <v>2</v>
      </c>
      <c r="AA543" s="147">
        <f>IF(AND($I543="Si",J543=1),1,IF(AND($I543="Fisico",J543=1),1,IF(AND(J543=1,$I543="Electronico"),2,IF(J543=1,VLOOKUP($C543&amp;"|"&amp;$B543&amp;"|"&amp;$D543,Empresas!$C$6:$CC$92,$G543+6+1,0),0))))</f>
        <v>2</v>
      </c>
      <c r="AB543" s="147">
        <f>IF(AND($I543="Si",K543=1),1,IF(AND($I543="Fisico",K543=1),1,IF(AND(K543=1,$I543="Electronico"),2,IF(K543=1,VLOOKUP($C543&amp;"|"&amp;$B543&amp;"|"&amp;$D543,Empresas!$C$6:$CC$92,$G543+6+1,0),0))))</f>
        <v>2</v>
      </c>
      <c r="AC543" s="147">
        <f>IF(AND($I543="Si",L543=1),1,IF(AND($I543="Fisico",L543=1),1,IF(AND(L543=1,$I543="Electronico"),2,IF(L543=1,VLOOKUP($C543&amp;"|"&amp;$B543&amp;"|"&amp;$D543,Empresas!$C$6:$CC$92,$G543+6+1,0),0))))</f>
        <v>2</v>
      </c>
      <c r="AD543" s="147">
        <f>IF(AND($I543="Si",M543=1),1,IF(AND($I543="Fisico",M543=1),1,IF(AND(M543=1,$I543="Electronico"),2,IF(M543=1,VLOOKUP($C543&amp;"|"&amp;$B543&amp;"|"&amp;$D543,Empresas!$C$6:$CC$92,$G543+6+1,0),0))))</f>
        <v>2</v>
      </c>
      <c r="AE543" s="147">
        <f>IF(AND($I543="Si",N543=1),1,IF(AND($I543="Fisico",N543=1),1,IF(AND(N543=1,$I543="Electronico"),2,IF(N543=1,VLOOKUP($C543&amp;"|"&amp;$B543&amp;"|"&amp;$D543,Empresas!$C$6:$CC$92,$G543+6+1,0),0))))</f>
        <v>2</v>
      </c>
      <c r="AF543" s="147">
        <f>IF(AND($I543="Si",O543=1),1,IF(AND($I543="Fisico",O543=1),1,IF(AND(O543=1,$I543="Electronico"),2,IF(O543=1,VLOOKUP($C543&amp;"|"&amp;$B543&amp;"|"&amp;$D543,Empresas!$C$6:$CC$92,$G543+6+1,0),0))))</f>
        <v>2</v>
      </c>
      <c r="AG543" s="147">
        <f>IF(AND($I543="Si",P543=1),1,IF(AND($I543="Fisico",P543=1),1,IF(AND(P543=1,$I543="Electronico"),2,IF(P543=1,VLOOKUP($C543&amp;"|"&amp;$B543&amp;"|"&amp;$D543,Empresas!$C$6:$CC$92,$G543+6+1,0),0))))</f>
        <v>2</v>
      </c>
      <c r="AH543" s="147">
        <f>IF(AND($I543="Si",Q543=1),1,IF(AND($I543="Fisico",Q543=1),1,IF(AND(Q543=1,$I543="Electronico"),2,IF(Q543=1,VLOOKUP($C543&amp;"|"&amp;$B543&amp;"|"&amp;$D543,Empresas!$C$6:$CC$92,$G543+6+1,0),0))))</f>
        <v>2</v>
      </c>
      <c r="AI543" s="147">
        <f>IF(AND($I543="Si",R543=1),1,IF(AND($I543="Fisico",R543=1),1,IF(AND(R543=1,$I543="Electronico"),2,IF(R543=1,VLOOKUP($C543&amp;"|"&amp;$B543&amp;"|"&amp;$D543,Empresas!$C$6:$CC$92,$G543+6+1,0),0))))</f>
        <v>0</v>
      </c>
      <c r="AJ543" s="147">
        <f>IF(AND($I543="Si",S543=1),1,IF(AND($I543="Fisico",S543=1),1,IF(AND(S543=1,$I543="Electronico"),2,IF(S543=1,VLOOKUP($C543&amp;"|"&amp;$B543&amp;"|"&amp;$D543,Empresas!$C$6:$CC$92,$G543+6+1,0),0))))</f>
        <v>0</v>
      </c>
      <c r="AK543" s="147">
        <f>IF(AND($I543="Si",T543=1),1,IF(AND($I543="Fisico",T543=1),1,IF(AND(T543=1,$I543="Electronico"),2,IF(T543=1,VLOOKUP($C543&amp;"|"&amp;$B543&amp;"|"&amp;$D543,Empresas!$C$6:$CC$92,$G543+6+1,0),0))))</f>
        <v>0</v>
      </c>
      <c r="AL543" s="147">
        <f>IF(AND($I543="Si",U543=1),1,IF(AND($I543="Fisico",U543=1),1,IF(AND(U543=1,$I543="Electronico"),2,IF(U543=1,VLOOKUP($C543&amp;"|"&amp;$B543&amp;"|"&amp;$D543,Empresas!$C$6:$CC$92,$G543+6+1,0),0))))</f>
        <v>0</v>
      </c>
      <c r="AM543" s="149">
        <f t="shared" si="86"/>
        <v>16</v>
      </c>
      <c r="AN543" s="149">
        <f t="shared" si="87"/>
        <v>16</v>
      </c>
      <c r="AO543" s="152">
        <f t="shared" si="88"/>
        <v>1</v>
      </c>
    </row>
    <row r="544" spans="1:41" x14ac:dyDescent="0.25">
      <c r="A544" s="140" t="str">
        <f>VLOOKUP(D544,Empresas!$D$7:$F$91,3,0)</f>
        <v>Jose</v>
      </c>
      <c r="B544" s="141" t="str">
        <f>VLOOKUP(D544,Empresas!$D$7:$G$91,4,0)</f>
        <v xml:space="preserve">Rocio </v>
      </c>
      <c r="C544" s="141" t="s">
        <v>544</v>
      </c>
      <c r="D544" s="141" t="s">
        <v>151</v>
      </c>
      <c r="E544" s="141" t="str">
        <f>VLOOKUP(D544,Empresas!$D$7:$E$92,2,0)</f>
        <v>JVL IMPORT &amp; EXPORT GROUP S.A.C.</v>
      </c>
      <c r="F544" s="141" t="s">
        <v>174</v>
      </c>
      <c r="G544" s="142">
        <f t="shared" ref="G544:G552" si="91">+G543+1</f>
        <v>52</v>
      </c>
      <c r="H544" s="142" t="str">
        <f>VLOOKUP(D544,Empresas!$D$6:$L$92,7,0)</f>
        <v>Semestral</v>
      </c>
      <c r="I544" s="141" t="str">
        <f>VLOOKUP(VLOOKUP(D544&amp;"|"&amp;B544,Empresas!$I$7:$CB$92,G544,0),Tablas!$A$8:$B$10,2,0)</f>
        <v>No aplica</v>
      </c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 t="str">
        <f>VLOOKUP(D544,Empresas!$D$7:$CF$91,81,0)</f>
        <v>C</v>
      </c>
      <c r="W544" s="78" t="str">
        <f>VLOOKUP(D544,Empresas!$D$7:$M$91,10,0)</f>
        <v>Mype</v>
      </c>
      <c r="X544" s="69" t="str">
        <f t="shared" si="84"/>
        <v>SI</v>
      </c>
      <c r="Y544" s="153" t="str">
        <f t="shared" si="85"/>
        <v>No aplica</v>
      </c>
      <c r="Z544" s="147">
        <f>IF(Y544="No aplica",0,IF(I544="no",0,IF(I544="No aplica",0,IF(I544="Si",1,IF(I544="Fisico",1,IF(I544="Electronico",2,VLOOKUP(C544&amp;"|"&amp;B544&amp;"|"&amp;D544,Empresas!$C$6:$CC$92,G544+6+1,0)))))))</f>
        <v>0</v>
      </c>
      <c r="AA544" s="147">
        <f>IF(AND($I544="Si",J544=1),1,IF(AND($I544="Fisico",J544=1),1,IF(AND(J544=1,$I544="Electronico"),2,IF(J544=1,VLOOKUP($C544&amp;"|"&amp;$B544&amp;"|"&amp;$D544,Empresas!$C$6:$CC$92,$G544+6+1,0),0))))</f>
        <v>0</v>
      </c>
      <c r="AB544" s="147">
        <f>IF(AND($I544="Si",K544=1),1,IF(AND($I544="Fisico",K544=1),1,IF(AND(K544=1,$I544="Electronico"),2,IF(K544=1,VLOOKUP($C544&amp;"|"&amp;$B544&amp;"|"&amp;$D544,Empresas!$C$6:$CC$92,$G544+6+1,0),0))))</f>
        <v>0</v>
      </c>
      <c r="AC544" s="147">
        <f>IF(AND($I544="Si",L544=1),1,IF(AND($I544="Fisico",L544=1),1,IF(AND(L544=1,$I544="Electronico"),2,IF(L544=1,VLOOKUP($C544&amp;"|"&amp;$B544&amp;"|"&amp;$D544,Empresas!$C$6:$CC$92,$G544+6+1,0),0))))</f>
        <v>0</v>
      </c>
      <c r="AD544" s="147">
        <f>IF(AND($I544="Si",M544=1),1,IF(AND($I544="Fisico",M544=1),1,IF(AND(M544=1,$I544="Electronico"),2,IF(M544=1,VLOOKUP($C544&amp;"|"&amp;$B544&amp;"|"&amp;$D544,Empresas!$C$6:$CC$92,$G544+6+1,0),0))))</f>
        <v>0</v>
      </c>
      <c r="AE544" s="147">
        <f>IF(AND($I544="Si",N544=1),1,IF(AND($I544="Fisico",N544=1),1,IF(AND(N544=1,$I544="Electronico"),2,IF(N544=1,VLOOKUP($C544&amp;"|"&amp;$B544&amp;"|"&amp;$D544,Empresas!$C$6:$CC$92,$G544+6+1,0),0))))</f>
        <v>0</v>
      </c>
      <c r="AF544" s="147">
        <f>IF(AND($I544="Si",O544=1),1,IF(AND($I544="Fisico",O544=1),1,IF(AND(O544=1,$I544="Electronico"),2,IF(O544=1,VLOOKUP($C544&amp;"|"&amp;$B544&amp;"|"&amp;$D544,Empresas!$C$6:$CC$92,$G544+6+1,0),0))))</f>
        <v>0</v>
      </c>
      <c r="AG544" s="147">
        <f>IF(AND($I544="Si",P544=1),1,IF(AND($I544="Fisico",P544=1),1,IF(AND(P544=1,$I544="Electronico"),2,IF(P544=1,VLOOKUP($C544&amp;"|"&amp;$B544&amp;"|"&amp;$D544,Empresas!$C$6:$CC$92,$G544+6+1,0),0))))</f>
        <v>0</v>
      </c>
      <c r="AH544" s="147">
        <f>IF(AND($I544="Si",Q544=1),1,IF(AND($I544="Fisico",Q544=1),1,IF(AND(Q544=1,$I544="Electronico"),2,IF(Q544=1,VLOOKUP($C544&amp;"|"&amp;$B544&amp;"|"&amp;$D544,Empresas!$C$6:$CC$92,$G544+6+1,0),0))))</f>
        <v>0</v>
      </c>
      <c r="AI544" s="147">
        <f>IF(AND($I544="Si",R544=1),1,IF(AND($I544="Fisico",R544=1),1,IF(AND(R544=1,$I544="Electronico"),2,IF(R544=1,VLOOKUP($C544&amp;"|"&amp;$B544&amp;"|"&amp;$D544,Empresas!$C$6:$CC$92,$G544+6+1,0),0))))</f>
        <v>0</v>
      </c>
      <c r="AJ544" s="147">
        <f>IF(AND($I544="Si",S544=1),1,IF(AND($I544="Fisico",S544=1),1,IF(AND(S544=1,$I544="Electronico"),2,IF(S544=1,VLOOKUP($C544&amp;"|"&amp;$B544&amp;"|"&amp;$D544,Empresas!$C$6:$CC$92,$G544+6+1,0),0))))</f>
        <v>0</v>
      </c>
      <c r="AK544" s="147">
        <f>IF(AND($I544="Si",T544=1),1,IF(AND($I544="Fisico",T544=1),1,IF(AND(T544=1,$I544="Electronico"),2,IF(T544=1,VLOOKUP($C544&amp;"|"&amp;$B544&amp;"|"&amp;$D544,Empresas!$C$6:$CC$92,$G544+6+1,0),0))))</f>
        <v>0</v>
      </c>
      <c r="AL544" s="147">
        <f>IF(AND($I544="Si",U544=1),1,IF(AND($I544="Fisico",U544=1),1,IF(AND(U544=1,$I544="Electronico"),2,IF(U544=1,VLOOKUP($C544&amp;"|"&amp;$B544&amp;"|"&amp;$D544,Empresas!$C$6:$CC$92,$G544+6+1,0),0))))</f>
        <v>0</v>
      </c>
      <c r="AM544" s="149">
        <f t="shared" si="86"/>
        <v>0</v>
      </c>
      <c r="AN544" s="149">
        <f t="shared" si="87"/>
        <v>0</v>
      </c>
      <c r="AO544" s="152">
        <f t="shared" si="88"/>
        <v>0</v>
      </c>
    </row>
    <row r="545" spans="1:41" x14ac:dyDescent="0.25">
      <c r="A545" s="140" t="str">
        <f>VLOOKUP(D545,Empresas!$D$7:$F$91,3,0)</f>
        <v>Jose</v>
      </c>
      <c r="B545" s="141" t="str">
        <f>VLOOKUP(D545,Empresas!$D$7:$G$91,4,0)</f>
        <v xml:space="preserve">Rocio </v>
      </c>
      <c r="C545" s="141" t="s">
        <v>544</v>
      </c>
      <c r="D545" s="141" t="s">
        <v>151</v>
      </c>
      <c r="E545" s="141" t="str">
        <f>VLOOKUP(D545,Empresas!$D$7:$E$92,2,0)</f>
        <v>JVL IMPORT &amp; EXPORT GROUP S.A.C.</v>
      </c>
      <c r="F545" s="141" t="s">
        <v>175</v>
      </c>
      <c r="G545" s="142">
        <f t="shared" si="91"/>
        <v>53</v>
      </c>
      <c r="H545" s="142" t="str">
        <f>VLOOKUP(D545,Empresas!$D$6:$L$92,7,0)</f>
        <v>Semestral</v>
      </c>
      <c r="I545" s="141" t="str">
        <f>VLOOKUP(VLOOKUP(D545&amp;"|"&amp;B545,Empresas!$I$7:$CB$92,G545,0),Tablas!$A$8:$B$10,2,0)</f>
        <v>Fisico</v>
      </c>
      <c r="J545" s="78">
        <v>2</v>
      </c>
      <c r="K545" s="78">
        <v>2</v>
      </c>
      <c r="L545" s="78">
        <v>2</v>
      </c>
      <c r="M545" s="78">
        <v>2</v>
      </c>
      <c r="N545" s="78">
        <v>2</v>
      </c>
      <c r="O545" s="78">
        <v>2</v>
      </c>
      <c r="P545" s="78">
        <v>2</v>
      </c>
      <c r="Q545" s="78">
        <v>2</v>
      </c>
      <c r="R545" s="78"/>
      <c r="S545" s="78"/>
      <c r="T545" s="78"/>
      <c r="U545" s="78"/>
      <c r="V545" s="78" t="str">
        <f>VLOOKUP(D545,Empresas!$D$7:$CF$91,81,0)</f>
        <v>C</v>
      </c>
      <c r="W545" s="78" t="str">
        <f>VLOOKUP(D545,Empresas!$D$7:$M$91,10,0)</f>
        <v>Mype</v>
      </c>
      <c r="X545" s="69" t="str">
        <f t="shared" si="84"/>
        <v>SI</v>
      </c>
      <c r="Y545" s="153" t="str">
        <f t="shared" si="85"/>
        <v>Si aplica</v>
      </c>
      <c r="Z545" s="147">
        <f>IF(Y545="No aplica",0,IF(I545="no",0,IF(I545="No aplica",0,IF(I545="Si",1,IF(I545="Fisico",1,IF(I545="Electronico",2,VLOOKUP(C545&amp;"|"&amp;B545&amp;"|"&amp;D545,Empresas!$C$6:$CC$92,G545+6+1,0)))))))</f>
        <v>1</v>
      </c>
      <c r="AA545" s="147">
        <f>IF(AND($I545="Si",J545=1),1,IF(AND($I545="Fisico",J545=1),1,IF(AND(J545=1,$I545="Electronico"),2,IF(J545=1,VLOOKUP($C545&amp;"|"&amp;$B545&amp;"|"&amp;$D545,Empresas!$C$6:$CC$92,$G545+6+1,0),0))))</f>
        <v>0</v>
      </c>
      <c r="AB545" s="147">
        <f>IF(AND($I545="Si",K545=1),1,IF(AND($I545="Fisico",K545=1),1,IF(AND(K545=1,$I545="Electronico"),2,IF(K545=1,VLOOKUP($C545&amp;"|"&amp;$B545&amp;"|"&amp;$D545,Empresas!$C$6:$CC$92,$G545+6+1,0),0))))</f>
        <v>0</v>
      </c>
      <c r="AC545" s="147">
        <f>IF(AND($I545="Si",L545=1),1,IF(AND($I545="Fisico",L545=1),1,IF(AND(L545=1,$I545="Electronico"),2,IF(L545=1,VLOOKUP($C545&amp;"|"&amp;$B545&amp;"|"&amp;$D545,Empresas!$C$6:$CC$92,$G545+6+1,0),0))))</f>
        <v>0</v>
      </c>
      <c r="AD545" s="147">
        <f>IF(AND($I545="Si",M545=1),1,IF(AND($I545="Fisico",M545=1),1,IF(AND(M545=1,$I545="Electronico"),2,IF(M545=1,VLOOKUP($C545&amp;"|"&amp;$B545&amp;"|"&amp;$D545,Empresas!$C$6:$CC$92,$G545+6+1,0),0))))</f>
        <v>0</v>
      </c>
      <c r="AE545" s="147">
        <f>IF(AND($I545="Si",N545=1),1,IF(AND($I545="Fisico",N545=1),1,IF(AND(N545=1,$I545="Electronico"),2,IF(N545=1,VLOOKUP($C545&amp;"|"&amp;$B545&amp;"|"&amp;$D545,Empresas!$C$6:$CC$92,$G545+6+1,0),0))))</f>
        <v>0</v>
      </c>
      <c r="AF545" s="147">
        <f>IF(AND($I545="Si",O545=1),1,IF(AND($I545="Fisico",O545=1),1,IF(AND(O545=1,$I545="Electronico"),2,IF(O545=1,VLOOKUP($C545&amp;"|"&amp;$B545&amp;"|"&amp;$D545,Empresas!$C$6:$CC$92,$G545+6+1,0),0))))</f>
        <v>0</v>
      </c>
      <c r="AG545" s="147">
        <f>IF(AND($I545="Si",P545=1),1,IF(AND($I545="Fisico",P545=1),1,IF(AND(P545=1,$I545="Electronico"),2,IF(P545=1,VLOOKUP($C545&amp;"|"&amp;$B545&amp;"|"&amp;$D545,Empresas!$C$6:$CC$92,$G545+6+1,0),0))))</f>
        <v>0</v>
      </c>
      <c r="AH545" s="147">
        <f>IF(AND($I545="Si",Q545=1),1,IF(AND($I545="Fisico",Q545=1),1,IF(AND(Q545=1,$I545="Electronico"),2,IF(Q545=1,VLOOKUP($C545&amp;"|"&amp;$B545&amp;"|"&amp;$D545,Empresas!$C$6:$CC$92,$G545+6+1,0),0))))</f>
        <v>0</v>
      </c>
      <c r="AI545" s="147">
        <f>IF(AND($I545="Si",R545=1),1,IF(AND($I545="Fisico",R545=1),1,IF(AND(R545=1,$I545="Electronico"),2,IF(R545=1,VLOOKUP($C545&amp;"|"&amp;$B545&amp;"|"&amp;$D545,Empresas!$C$6:$CC$92,$G545+6+1,0),0))))</f>
        <v>0</v>
      </c>
      <c r="AJ545" s="147">
        <f>IF(AND($I545="Si",S545=1),1,IF(AND($I545="Fisico",S545=1),1,IF(AND(S545=1,$I545="Electronico"),2,IF(S545=1,VLOOKUP($C545&amp;"|"&amp;$B545&amp;"|"&amp;$D545,Empresas!$C$6:$CC$92,$G545+6+1,0),0))))</f>
        <v>0</v>
      </c>
      <c r="AK545" s="147">
        <f>IF(AND($I545="Si",T545=1),1,IF(AND($I545="Fisico",T545=1),1,IF(AND(T545=1,$I545="Electronico"),2,IF(T545=1,VLOOKUP($C545&amp;"|"&amp;$B545&amp;"|"&amp;$D545,Empresas!$C$6:$CC$92,$G545+6+1,0),0))))</f>
        <v>0</v>
      </c>
      <c r="AL545" s="147">
        <f>IF(AND($I545="Si",U545=1),1,IF(AND($I545="Fisico",U545=1),1,IF(AND(U545=1,$I545="Electronico"),2,IF(U545=1,VLOOKUP($C545&amp;"|"&amp;$B545&amp;"|"&amp;$D545,Empresas!$C$6:$CC$92,$G545+6+1,0),0))))</f>
        <v>0</v>
      </c>
      <c r="AM545" s="149">
        <f t="shared" si="86"/>
        <v>0</v>
      </c>
      <c r="AN545" s="149">
        <f t="shared" si="87"/>
        <v>8</v>
      </c>
      <c r="AO545" s="152">
        <f t="shared" si="88"/>
        <v>0</v>
      </c>
    </row>
    <row r="546" spans="1:41" x14ac:dyDescent="0.25">
      <c r="A546" s="140" t="str">
        <f>VLOOKUP(D546,Empresas!$D$7:$F$91,3,0)</f>
        <v>Jose</v>
      </c>
      <c r="B546" s="141" t="str">
        <f>VLOOKUP(D546,Empresas!$D$7:$G$91,4,0)</f>
        <v xml:space="preserve">Rocio </v>
      </c>
      <c r="C546" s="141" t="s">
        <v>544</v>
      </c>
      <c r="D546" s="141" t="s">
        <v>151</v>
      </c>
      <c r="E546" s="141" t="str">
        <f>VLOOKUP(D546,Empresas!$D$7:$E$92,2,0)</f>
        <v>JVL IMPORT &amp; EXPORT GROUP S.A.C.</v>
      </c>
      <c r="F546" s="141" t="s">
        <v>176</v>
      </c>
      <c r="G546" s="142">
        <f t="shared" si="91"/>
        <v>54</v>
      </c>
      <c r="H546" s="142" t="str">
        <f>VLOOKUP(D546,Empresas!$D$6:$L$92,7,0)</f>
        <v>Semestral</v>
      </c>
      <c r="I546" s="141" t="str">
        <f>VLOOKUP(VLOOKUP(D546&amp;"|"&amp;B546,Empresas!$I$7:$CB$92,G546,0),Tablas!$A$8:$B$10,2,0)</f>
        <v>No aplica</v>
      </c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 t="str">
        <f>VLOOKUP(D546,Empresas!$D$7:$CF$91,81,0)</f>
        <v>C</v>
      </c>
      <c r="W546" s="78" t="str">
        <f>VLOOKUP(D546,Empresas!$D$7:$M$91,10,0)</f>
        <v>Mype</v>
      </c>
      <c r="X546" s="69" t="str">
        <f t="shared" si="84"/>
        <v>SI</v>
      </c>
      <c r="Y546" s="153" t="str">
        <f t="shared" si="85"/>
        <v>No aplica</v>
      </c>
      <c r="Z546" s="147">
        <f>IF(Y546="No aplica",0,IF(I546="no",0,IF(I546="No aplica",0,IF(I546="Si",1,IF(I546="Fisico",1,IF(I546="Electronico",2,VLOOKUP(C546&amp;"|"&amp;B546&amp;"|"&amp;D546,Empresas!$C$6:$CC$92,G546+6+1,0)))))))</f>
        <v>0</v>
      </c>
      <c r="AA546" s="147">
        <f>IF(AND($I546="Si",J546=1),1,IF(AND($I546="Fisico",J546=1),1,IF(AND(J546=1,$I546="Electronico"),2,IF(J546=1,VLOOKUP($C546&amp;"|"&amp;$B546&amp;"|"&amp;$D546,Empresas!$C$6:$CC$92,$G546+6+1,0),0))))</f>
        <v>0</v>
      </c>
      <c r="AB546" s="147">
        <f>IF(AND($I546="Si",K546=1),1,IF(AND($I546="Fisico",K546=1),1,IF(AND(K546=1,$I546="Electronico"),2,IF(K546=1,VLOOKUP($C546&amp;"|"&amp;$B546&amp;"|"&amp;$D546,Empresas!$C$6:$CC$92,$G546+6+1,0),0))))</f>
        <v>0</v>
      </c>
      <c r="AC546" s="147">
        <f>IF(AND($I546="Si",L546=1),1,IF(AND($I546="Fisico",L546=1),1,IF(AND(L546=1,$I546="Electronico"),2,IF(L546=1,VLOOKUP($C546&amp;"|"&amp;$B546&amp;"|"&amp;$D546,Empresas!$C$6:$CC$92,$G546+6+1,0),0))))</f>
        <v>0</v>
      </c>
      <c r="AD546" s="147">
        <f>IF(AND($I546="Si",M546=1),1,IF(AND($I546="Fisico",M546=1),1,IF(AND(M546=1,$I546="Electronico"),2,IF(M546=1,VLOOKUP($C546&amp;"|"&amp;$B546&amp;"|"&amp;$D546,Empresas!$C$6:$CC$92,$G546+6+1,0),0))))</f>
        <v>0</v>
      </c>
      <c r="AE546" s="147">
        <f>IF(AND($I546="Si",N546=1),1,IF(AND($I546="Fisico",N546=1),1,IF(AND(N546=1,$I546="Electronico"),2,IF(N546=1,VLOOKUP($C546&amp;"|"&amp;$B546&amp;"|"&amp;$D546,Empresas!$C$6:$CC$92,$G546+6+1,0),0))))</f>
        <v>0</v>
      </c>
      <c r="AF546" s="147">
        <f>IF(AND($I546="Si",O546=1),1,IF(AND($I546="Fisico",O546=1),1,IF(AND(O546=1,$I546="Electronico"),2,IF(O546=1,VLOOKUP($C546&amp;"|"&amp;$B546&amp;"|"&amp;$D546,Empresas!$C$6:$CC$92,$G546+6+1,0),0))))</f>
        <v>0</v>
      </c>
      <c r="AG546" s="147">
        <f>IF(AND($I546="Si",P546=1),1,IF(AND($I546="Fisico",P546=1),1,IF(AND(P546=1,$I546="Electronico"),2,IF(P546=1,VLOOKUP($C546&amp;"|"&amp;$B546&amp;"|"&amp;$D546,Empresas!$C$6:$CC$92,$G546+6+1,0),0))))</f>
        <v>0</v>
      </c>
      <c r="AH546" s="147">
        <f>IF(AND($I546="Si",Q546=1),1,IF(AND($I546="Fisico",Q546=1),1,IF(AND(Q546=1,$I546="Electronico"),2,IF(Q546=1,VLOOKUP($C546&amp;"|"&amp;$B546&amp;"|"&amp;$D546,Empresas!$C$6:$CC$92,$G546+6+1,0),0))))</f>
        <v>0</v>
      </c>
      <c r="AI546" s="147">
        <f>IF(AND($I546="Si",R546=1),1,IF(AND($I546="Fisico",R546=1),1,IF(AND(R546=1,$I546="Electronico"),2,IF(R546=1,VLOOKUP($C546&amp;"|"&amp;$B546&amp;"|"&amp;$D546,Empresas!$C$6:$CC$92,$G546+6+1,0),0))))</f>
        <v>0</v>
      </c>
      <c r="AJ546" s="147">
        <f>IF(AND($I546="Si",S546=1),1,IF(AND($I546="Fisico",S546=1),1,IF(AND(S546=1,$I546="Electronico"),2,IF(S546=1,VLOOKUP($C546&amp;"|"&amp;$B546&amp;"|"&amp;$D546,Empresas!$C$6:$CC$92,$G546+6+1,0),0))))</f>
        <v>0</v>
      </c>
      <c r="AK546" s="147">
        <f>IF(AND($I546="Si",T546=1),1,IF(AND($I546="Fisico",T546=1),1,IF(AND(T546=1,$I546="Electronico"),2,IF(T546=1,VLOOKUP($C546&amp;"|"&amp;$B546&amp;"|"&amp;$D546,Empresas!$C$6:$CC$92,$G546+6+1,0),0))))</f>
        <v>0</v>
      </c>
      <c r="AL546" s="147">
        <f>IF(AND($I546="Si",U546=1),1,IF(AND($I546="Fisico",U546=1),1,IF(AND(U546=1,$I546="Electronico"),2,IF(U546=1,VLOOKUP($C546&amp;"|"&amp;$B546&amp;"|"&amp;$D546,Empresas!$C$6:$CC$92,$G546+6+1,0),0))))</f>
        <v>0</v>
      </c>
      <c r="AM546" s="149">
        <f t="shared" si="86"/>
        <v>0</v>
      </c>
      <c r="AN546" s="149">
        <f t="shared" si="87"/>
        <v>0</v>
      </c>
      <c r="AO546" s="152">
        <f t="shared" si="88"/>
        <v>0</v>
      </c>
    </row>
    <row r="547" spans="1:41" x14ac:dyDescent="0.25">
      <c r="A547" s="140" t="str">
        <f>VLOOKUP(D547,Empresas!$D$7:$F$91,3,0)</f>
        <v>Jose</v>
      </c>
      <c r="B547" s="141" t="str">
        <f>VLOOKUP(D547,Empresas!$D$7:$G$91,4,0)</f>
        <v xml:space="preserve">Rocio </v>
      </c>
      <c r="C547" s="141" t="s">
        <v>544</v>
      </c>
      <c r="D547" s="141" t="s">
        <v>151</v>
      </c>
      <c r="E547" s="141" t="str">
        <f>VLOOKUP(D547,Empresas!$D$7:$E$92,2,0)</f>
        <v>JVL IMPORT &amp; EXPORT GROUP S.A.C.</v>
      </c>
      <c r="F547" s="141" t="s">
        <v>177</v>
      </c>
      <c r="G547" s="142">
        <f t="shared" si="91"/>
        <v>55</v>
      </c>
      <c r="H547" s="142" t="str">
        <f>VLOOKUP(D547,Empresas!$D$6:$L$92,7,0)</f>
        <v>Semestral</v>
      </c>
      <c r="I547" s="141" t="str">
        <f>VLOOKUP(VLOOKUP(D547&amp;"|"&amp;B547,Empresas!$I$7:$CB$92,G547,0),Tablas!$A$8:$B$10,2,0)</f>
        <v>No aplica</v>
      </c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 t="str">
        <f>VLOOKUP(D547,Empresas!$D$7:$CF$91,81,0)</f>
        <v>C</v>
      </c>
      <c r="W547" s="78" t="str">
        <f>VLOOKUP(D547,Empresas!$D$7:$M$91,10,0)</f>
        <v>Mype</v>
      </c>
      <c r="X547" s="69" t="str">
        <f t="shared" si="84"/>
        <v>NO</v>
      </c>
      <c r="Y547" s="153" t="str">
        <f t="shared" si="85"/>
        <v>No aplica</v>
      </c>
      <c r="Z547" s="147">
        <f>IF(Y547="No aplica",0,IF(I547="no",0,IF(I547="No aplica",0,IF(I547="Si",1,IF(I547="Fisico",1,IF(I547="Electronico",2,VLOOKUP(C547&amp;"|"&amp;B547&amp;"|"&amp;D547,Empresas!$C$6:$CC$92,G547+6+1,0)))))))</f>
        <v>0</v>
      </c>
      <c r="AA547" s="147">
        <f>IF(AND($I547="Si",J547=1),1,IF(AND($I547="Fisico",J547=1),1,IF(AND(J547=1,$I547="Electronico"),2,IF(J547=1,VLOOKUP($C547&amp;"|"&amp;$B547&amp;"|"&amp;$D547,Empresas!$C$6:$CC$92,$G547+6+1,0),0))))</f>
        <v>0</v>
      </c>
      <c r="AB547" s="147">
        <f>IF(AND($I547="Si",K547=1),1,IF(AND($I547="Fisico",K547=1),1,IF(AND(K547=1,$I547="Electronico"),2,IF(K547=1,VLOOKUP($C547&amp;"|"&amp;$B547&amp;"|"&amp;$D547,Empresas!$C$6:$CC$92,$G547+6+1,0),0))))</f>
        <v>0</v>
      </c>
      <c r="AC547" s="147">
        <f>IF(AND($I547="Si",L547=1),1,IF(AND($I547="Fisico",L547=1),1,IF(AND(L547=1,$I547="Electronico"),2,IF(L547=1,VLOOKUP($C547&amp;"|"&amp;$B547&amp;"|"&amp;$D547,Empresas!$C$6:$CC$92,$G547+6+1,0),0))))</f>
        <v>0</v>
      </c>
      <c r="AD547" s="147">
        <f>IF(AND($I547="Si",M547=1),1,IF(AND($I547="Fisico",M547=1),1,IF(AND(M547=1,$I547="Electronico"),2,IF(M547=1,VLOOKUP($C547&amp;"|"&amp;$B547&amp;"|"&amp;$D547,Empresas!$C$6:$CC$92,$G547+6+1,0),0))))</f>
        <v>0</v>
      </c>
      <c r="AE547" s="147">
        <f>IF(AND($I547="Si",N547=1),1,IF(AND($I547="Fisico",N547=1),1,IF(AND(N547=1,$I547="Electronico"),2,IF(N547=1,VLOOKUP($C547&amp;"|"&amp;$B547&amp;"|"&amp;$D547,Empresas!$C$6:$CC$92,$G547+6+1,0),0))))</f>
        <v>0</v>
      </c>
      <c r="AF547" s="147">
        <f>IF(AND($I547="Si",O547=1),1,IF(AND($I547="Fisico",O547=1),1,IF(AND(O547=1,$I547="Electronico"),2,IF(O547=1,VLOOKUP($C547&amp;"|"&amp;$B547&amp;"|"&amp;$D547,Empresas!$C$6:$CC$92,$G547+6+1,0),0))))</f>
        <v>0</v>
      </c>
      <c r="AG547" s="147">
        <f>IF(AND($I547="Si",P547=1),1,IF(AND($I547="Fisico",P547=1),1,IF(AND(P547=1,$I547="Electronico"),2,IF(P547=1,VLOOKUP($C547&amp;"|"&amp;$B547&amp;"|"&amp;$D547,Empresas!$C$6:$CC$92,$G547+6+1,0),0))))</f>
        <v>0</v>
      </c>
      <c r="AH547" s="147">
        <f>IF(AND($I547="Si",Q547=1),1,IF(AND($I547="Fisico",Q547=1),1,IF(AND(Q547=1,$I547="Electronico"),2,IF(Q547=1,VLOOKUP($C547&amp;"|"&amp;$B547&amp;"|"&amp;$D547,Empresas!$C$6:$CC$92,$G547+6+1,0),0))))</f>
        <v>0</v>
      </c>
      <c r="AI547" s="147">
        <f>IF(AND($I547="Si",R547=1),1,IF(AND($I547="Fisico",R547=1),1,IF(AND(R547=1,$I547="Electronico"),2,IF(R547=1,VLOOKUP($C547&amp;"|"&amp;$B547&amp;"|"&amp;$D547,Empresas!$C$6:$CC$92,$G547+6+1,0),0))))</f>
        <v>0</v>
      </c>
      <c r="AJ547" s="147">
        <f>IF(AND($I547="Si",S547=1),1,IF(AND($I547="Fisico",S547=1),1,IF(AND(S547=1,$I547="Electronico"),2,IF(S547=1,VLOOKUP($C547&amp;"|"&amp;$B547&amp;"|"&amp;$D547,Empresas!$C$6:$CC$92,$G547+6+1,0),0))))</f>
        <v>0</v>
      </c>
      <c r="AK547" s="147">
        <f>IF(AND($I547="Si",T547=1),1,IF(AND($I547="Fisico",T547=1),1,IF(AND(T547=1,$I547="Electronico"),2,IF(T547=1,VLOOKUP($C547&amp;"|"&amp;$B547&amp;"|"&amp;$D547,Empresas!$C$6:$CC$92,$G547+6+1,0),0))))</f>
        <v>0</v>
      </c>
      <c r="AL547" s="147">
        <f>IF(AND($I547="Si",U547=1),1,IF(AND($I547="Fisico",U547=1),1,IF(AND(U547=1,$I547="Electronico"),2,IF(U547=1,VLOOKUP($C547&amp;"|"&amp;$B547&amp;"|"&amp;$D547,Empresas!$C$6:$CC$92,$G547+6+1,0),0))))</f>
        <v>0</v>
      </c>
      <c r="AM547" s="149">
        <f t="shared" si="86"/>
        <v>0</v>
      </c>
      <c r="AN547" s="149">
        <f t="shared" si="87"/>
        <v>0</v>
      </c>
      <c r="AO547" s="152">
        <f t="shared" si="88"/>
        <v>0</v>
      </c>
    </row>
    <row r="548" spans="1:41" x14ac:dyDescent="0.25">
      <c r="A548" s="140" t="str">
        <f>VLOOKUP(D548,Empresas!$D$7:$F$91,3,0)</f>
        <v>Jose</v>
      </c>
      <c r="B548" s="141" t="str">
        <f>VLOOKUP(D548,Empresas!$D$7:$G$91,4,0)</f>
        <v xml:space="preserve">Rocio </v>
      </c>
      <c r="C548" s="141" t="s">
        <v>544</v>
      </c>
      <c r="D548" s="141" t="s">
        <v>151</v>
      </c>
      <c r="E548" s="141" t="str">
        <f>VLOOKUP(D548,Empresas!$D$7:$E$92,2,0)</f>
        <v>JVL IMPORT &amp; EXPORT GROUP S.A.C.</v>
      </c>
      <c r="F548" s="141" t="s">
        <v>178</v>
      </c>
      <c r="G548" s="142">
        <f t="shared" si="91"/>
        <v>56</v>
      </c>
      <c r="H548" s="142" t="str">
        <f>VLOOKUP(D548,Empresas!$D$6:$L$92,7,0)</f>
        <v>Semestral</v>
      </c>
      <c r="I548" s="141" t="str">
        <f>VLOOKUP(VLOOKUP(D548&amp;"|"&amp;B548,Empresas!$I$7:$CB$92,G548,0),Tablas!$A$8:$B$10,2,0)</f>
        <v>No aplica</v>
      </c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 t="str">
        <f>VLOOKUP(D548,Empresas!$D$7:$CF$91,81,0)</f>
        <v>C</v>
      </c>
      <c r="W548" s="78" t="str">
        <f>VLOOKUP(D548,Empresas!$D$7:$M$91,10,0)</f>
        <v>Mype</v>
      </c>
      <c r="X548" s="69" t="str">
        <f t="shared" si="84"/>
        <v>SI</v>
      </c>
      <c r="Y548" s="153" t="str">
        <f t="shared" si="85"/>
        <v>No aplica</v>
      </c>
      <c r="Z548" s="147">
        <f>IF(Y548="No aplica",0,IF(I548="no",0,IF(I548="No aplica",0,IF(I548="Si",1,IF(I548="Fisico",1,IF(I548="Electronico",2,VLOOKUP(C548&amp;"|"&amp;B548&amp;"|"&amp;D548,Empresas!$C$6:$CC$92,G548+6+1,0)))))))</f>
        <v>0</v>
      </c>
      <c r="AA548" s="147">
        <f>IF(AND($I548="Si",J548=1),1,IF(AND($I548="Fisico",J548=1),1,IF(AND(J548=1,$I548="Electronico"),2,IF(J548=1,VLOOKUP($C548&amp;"|"&amp;$B548&amp;"|"&amp;$D548,Empresas!$C$6:$CC$92,$G548+6+1,0),0))))</f>
        <v>0</v>
      </c>
      <c r="AB548" s="147">
        <f>IF(AND($I548="Si",K548=1),1,IF(AND($I548="Fisico",K548=1),1,IF(AND(K548=1,$I548="Electronico"),2,IF(K548=1,VLOOKUP($C548&amp;"|"&amp;$B548&amp;"|"&amp;$D548,Empresas!$C$6:$CC$92,$G548+6+1,0),0))))</f>
        <v>0</v>
      </c>
      <c r="AC548" s="147">
        <f>IF(AND($I548="Si",L548=1),1,IF(AND($I548="Fisico",L548=1),1,IF(AND(L548=1,$I548="Electronico"),2,IF(L548=1,VLOOKUP($C548&amp;"|"&amp;$B548&amp;"|"&amp;$D548,Empresas!$C$6:$CC$92,$G548+6+1,0),0))))</f>
        <v>0</v>
      </c>
      <c r="AD548" s="147">
        <f>IF(AND($I548="Si",M548=1),1,IF(AND($I548="Fisico",M548=1),1,IF(AND(M548=1,$I548="Electronico"),2,IF(M548=1,VLOOKUP($C548&amp;"|"&amp;$B548&amp;"|"&amp;$D548,Empresas!$C$6:$CC$92,$G548+6+1,0),0))))</f>
        <v>0</v>
      </c>
      <c r="AE548" s="147">
        <f>IF(AND($I548="Si",N548=1),1,IF(AND($I548="Fisico",N548=1),1,IF(AND(N548=1,$I548="Electronico"),2,IF(N548=1,VLOOKUP($C548&amp;"|"&amp;$B548&amp;"|"&amp;$D548,Empresas!$C$6:$CC$92,$G548+6+1,0),0))))</f>
        <v>0</v>
      </c>
      <c r="AF548" s="147">
        <f>IF(AND($I548="Si",O548=1),1,IF(AND($I548="Fisico",O548=1),1,IF(AND(O548=1,$I548="Electronico"),2,IF(O548=1,VLOOKUP($C548&amp;"|"&amp;$B548&amp;"|"&amp;$D548,Empresas!$C$6:$CC$92,$G548+6+1,0),0))))</f>
        <v>0</v>
      </c>
      <c r="AG548" s="147">
        <f>IF(AND($I548="Si",P548=1),1,IF(AND($I548="Fisico",P548=1),1,IF(AND(P548=1,$I548="Electronico"),2,IF(P548=1,VLOOKUP($C548&amp;"|"&amp;$B548&amp;"|"&amp;$D548,Empresas!$C$6:$CC$92,$G548+6+1,0),0))))</f>
        <v>0</v>
      </c>
      <c r="AH548" s="147">
        <f>IF(AND($I548="Si",Q548=1),1,IF(AND($I548="Fisico",Q548=1),1,IF(AND(Q548=1,$I548="Electronico"),2,IF(Q548=1,VLOOKUP($C548&amp;"|"&amp;$B548&amp;"|"&amp;$D548,Empresas!$C$6:$CC$92,$G548+6+1,0),0))))</f>
        <v>0</v>
      </c>
      <c r="AI548" s="147">
        <f>IF(AND($I548="Si",R548=1),1,IF(AND($I548="Fisico",R548=1),1,IF(AND(R548=1,$I548="Electronico"),2,IF(R548=1,VLOOKUP($C548&amp;"|"&amp;$B548&amp;"|"&amp;$D548,Empresas!$C$6:$CC$92,$G548+6+1,0),0))))</f>
        <v>0</v>
      </c>
      <c r="AJ548" s="147">
        <f>IF(AND($I548="Si",S548=1),1,IF(AND($I548="Fisico",S548=1),1,IF(AND(S548=1,$I548="Electronico"),2,IF(S548=1,VLOOKUP($C548&amp;"|"&amp;$B548&amp;"|"&amp;$D548,Empresas!$C$6:$CC$92,$G548+6+1,0),0))))</f>
        <v>0</v>
      </c>
      <c r="AK548" s="147">
        <f>IF(AND($I548="Si",T548=1),1,IF(AND($I548="Fisico",T548=1),1,IF(AND(T548=1,$I548="Electronico"),2,IF(T548=1,VLOOKUP($C548&amp;"|"&amp;$B548&amp;"|"&amp;$D548,Empresas!$C$6:$CC$92,$G548+6+1,0),0))))</f>
        <v>0</v>
      </c>
      <c r="AL548" s="147">
        <f>IF(AND($I548="Si",U548=1),1,IF(AND($I548="Fisico",U548=1),1,IF(AND(U548=1,$I548="Electronico"),2,IF(U548=1,VLOOKUP($C548&amp;"|"&amp;$B548&amp;"|"&amp;$D548,Empresas!$C$6:$CC$92,$G548+6+1,0),0))))</f>
        <v>0</v>
      </c>
      <c r="AM548" s="149">
        <f t="shared" si="86"/>
        <v>0</v>
      </c>
      <c r="AN548" s="149">
        <f t="shared" si="87"/>
        <v>0</v>
      </c>
      <c r="AO548" s="152">
        <f t="shared" si="88"/>
        <v>0</v>
      </c>
    </row>
    <row r="549" spans="1:41" x14ac:dyDescent="0.25">
      <c r="A549" s="140" t="str">
        <f>VLOOKUP(D549,Empresas!$D$7:$F$91,3,0)</f>
        <v>Jose</v>
      </c>
      <c r="B549" s="141" t="str">
        <f>VLOOKUP(D549,Empresas!$D$7:$G$91,4,0)</f>
        <v xml:space="preserve">Rocio </v>
      </c>
      <c r="C549" s="141" t="s">
        <v>544</v>
      </c>
      <c r="D549" s="141" t="s">
        <v>151</v>
      </c>
      <c r="E549" s="141" t="str">
        <f>VLOOKUP(D549,Empresas!$D$7:$E$92,2,0)</f>
        <v>JVL IMPORT &amp; EXPORT GROUP S.A.C.</v>
      </c>
      <c r="F549" s="141" t="s">
        <v>179</v>
      </c>
      <c r="G549" s="142">
        <f t="shared" si="91"/>
        <v>57</v>
      </c>
      <c r="H549" s="142" t="str">
        <f>VLOOKUP(D549,Empresas!$D$6:$L$92,7,0)</f>
        <v>Semestral</v>
      </c>
      <c r="I549" s="141" t="str">
        <f>VLOOKUP(VLOOKUP(D549&amp;"|"&amp;B549,Empresas!$I$7:$CB$92,G549,0),Tablas!$A$8:$B$10,2,0)</f>
        <v>No aplica</v>
      </c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 t="str">
        <f>VLOOKUP(D549,Empresas!$D$7:$CF$91,81,0)</f>
        <v>C</v>
      </c>
      <c r="W549" s="78" t="str">
        <f>VLOOKUP(D549,Empresas!$D$7:$M$91,10,0)</f>
        <v>Mype</v>
      </c>
      <c r="X549" s="69" t="str">
        <f t="shared" si="84"/>
        <v>NO</v>
      </c>
      <c r="Y549" s="153" t="str">
        <f t="shared" si="85"/>
        <v>No aplica</v>
      </c>
      <c r="Z549" s="147">
        <f>IF(Y549="No aplica",0,IF(I549="no",0,IF(I549="No aplica",0,IF(I549="Si",1,IF(I549="Fisico",1,IF(I549="Electronico",2,VLOOKUP(C549&amp;"|"&amp;B549&amp;"|"&amp;D549,Empresas!$C$6:$CC$92,G549+6+1,0)))))))</f>
        <v>0</v>
      </c>
      <c r="AA549" s="147">
        <f>IF(AND($I549="Si",J549=1),1,IF(AND($I549="Fisico",J549=1),1,IF(AND(J549=1,$I549="Electronico"),2,IF(J549=1,VLOOKUP($C549&amp;"|"&amp;$B549&amp;"|"&amp;$D549,Empresas!$C$6:$CC$92,$G549+6+1,0),0))))</f>
        <v>0</v>
      </c>
      <c r="AB549" s="147">
        <f>IF(AND($I549="Si",K549=1),1,IF(AND($I549="Fisico",K549=1),1,IF(AND(K549=1,$I549="Electronico"),2,IF(K549=1,VLOOKUP($C549&amp;"|"&amp;$B549&amp;"|"&amp;$D549,Empresas!$C$6:$CC$92,$G549+6+1,0),0))))</f>
        <v>0</v>
      </c>
      <c r="AC549" s="147">
        <f>IF(AND($I549="Si",L549=1),1,IF(AND($I549="Fisico",L549=1),1,IF(AND(L549=1,$I549="Electronico"),2,IF(L549=1,VLOOKUP($C549&amp;"|"&amp;$B549&amp;"|"&amp;$D549,Empresas!$C$6:$CC$92,$G549+6+1,0),0))))</f>
        <v>0</v>
      </c>
      <c r="AD549" s="147">
        <f>IF(AND($I549="Si",M549=1),1,IF(AND($I549="Fisico",M549=1),1,IF(AND(M549=1,$I549="Electronico"),2,IF(M549=1,VLOOKUP($C549&amp;"|"&amp;$B549&amp;"|"&amp;$D549,Empresas!$C$6:$CC$92,$G549+6+1,0),0))))</f>
        <v>0</v>
      </c>
      <c r="AE549" s="147">
        <f>IF(AND($I549="Si",N549=1),1,IF(AND($I549="Fisico",N549=1),1,IF(AND(N549=1,$I549="Electronico"),2,IF(N549=1,VLOOKUP($C549&amp;"|"&amp;$B549&amp;"|"&amp;$D549,Empresas!$C$6:$CC$92,$G549+6+1,0),0))))</f>
        <v>0</v>
      </c>
      <c r="AF549" s="147">
        <f>IF(AND($I549="Si",O549=1),1,IF(AND($I549="Fisico",O549=1),1,IF(AND(O549=1,$I549="Electronico"),2,IF(O549=1,VLOOKUP($C549&amp;"|"&amp;$B549&amp;"|"&amp;$D549,Empresas!$C$6:$CC$92,$G549+6+1,0),0))))</f>
        <v>0</v>
      </c>
      <c r="AG549" s="147">
        <f>IF(AND($I549="Si",P549=1),1,IF(AND($I549="Fisico",P549=1),1,IF(AND(P549=1,$I549="Electronico"),2,IF(P549=1,VLOOKUP($C549&amp;"|"&amp;$B549&amp;"|"&amp;$D549,Empresas!$C$6:$CC$92,$G549+6+1,0),0))))</f>
        <v>0</v>
      </c>
      <c r="AH549" s="147">
        <f>IF(AND($I549="Si",Q549=1),1,IF(AND($I549="Fisico",Q549=1),1,IF(AND(Q549=1,$I549="Electronico"),2,IF(Q549=1,VLOOKUP($C549&amp;"|"&amp;$B549&amp;"|"&amp;$D549,Empresas!$C$6:$CC$92,$G549+6+1,0),0))))</f>
        <v>0</v>
      </c>
      <c r="AI549" s="147">
        <f>IF(AND($I549="Si",R549=1),1,IF(AND($I549="Fisico",R549=1),1,IF(AND(R549=1,$I549="Electronico"),2,IF(R549=1,VLOOKUP($C549&amp;"|"&amp;$B549&amp;"|"&amp;$D549,Empresas!$C$6:$CC$92,$G549+6+1,0),0))))</f>
        <v>0</v>
      </c>
      <c r="AJ549" s="147">
        <f>IF(AND($I549="Si",S549=1),1,IF(AND($I549="Fisico",S549=1),1,IF(AND(S549=1,$I549="Electronico"),2,IF(S549=1,VLOOKUP($C549&amp;"|"&amp;$B549&amp;"|"&amp;$D549,Empresas!$C$6:$CC$92,$G549+6+1,0),0))))</f>
        <v>0</v>
      </c>
      <c r="AK549" s="147">
        <f>IF(AND($I549="Si",T549=1),1,IF(AND($I549="Fisico",T549=1),1,IF(AND(T549=1,$I549="Electronico"),2,IF(T549=1,VLOOKUP($C549&amp;"|"&amp;$B549&amp;"|"&amp;$D549,Empresas!$C$6:$CC$92,$G549+6+1,0),0))))</f>
        <v>0</v>
      </c>
      <c r="AL549" s="147">
        <f>IF(AND($I549="Si",U549=1),1,IF(AND($I549="Fisico",U549=1),1,IF(AND(U549=1,$I549="Electronico"),2,IF(U549=1,VLOOKUP($C549&amp;"|"&amp;$B549&amp;"|"&amp;$D549,Empresas!$C$6:$CC$92,$G549+6+1,0),0))))</f>
        <v>0</v>
      </c>
      <c r="AM549" s="149">
        <f t="shared" si="86"/>
        <v>0</v>
      </c>
      <c r="AN549" s="149">
        <f t="shared" si="87"/>
        <v>0</v>
      </c>
      <c r="AO549" s="152">
        <f t="shared" si="88"/>
        <v>0</v>
      </c>
    </row>
    <row r="550" spans="1:41" x14ac:dyDescent="0.25">
      <c r="A550" s="140" t="str">
        <f>VLOOKUP(D550,Empresas!$D$7:$F$91,3,0)</f>
        <v>Jose</v>
      </c>
      <c r="B550" s="141" t="str">
        <f>VLOOKUP(D550,Empresas!$D$7:$G$91,4,0)</f>
        <v xml:space="preserve">Rocio </v>
      </c>
      <c r="C550" s="141" t="s">
        <v>544</v>
      </c>
      <c r="D550" s="141" t="s">
        <v>151</v>
      </c>
      <c r="E550" s="141" t="str">
        <f>VLOOKUP(D550,Empresas!$D$7:$E$92,2,0)</f>
        <v>JVL IMPORT &amp; EXPORT GROUP S.A.C.</v>
      </c>
      <c r="F550" s="141" t="s">
        <v>180</v>
      </c>
      <c r="G550" s="142">
        <f t="shared" si="91"/>
        <v>58</v>
      </c>
      <c r="H550" s="142" t="str">
        <f>VLOOKUP(D550,Empresas!$D$6:$L$92,7,0)</f>
        <v>Semestral</v>
      </c>
      <c r="I550" s="141" t="str">
        <f>VLOOKUP(VLOOKUP(D550&amp;"|"&amp;B550,Empresas!$I$7:$CB$92,G550,0),Tablas!$A$8:$B$10,2,0)</f>
        <v>No aplica</v>
      </c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 t="str">
        <f>VLOOKUP(D550,Empresas!$D$7:$CF$91,81,0)</f>
        <v>C</v>
      </c>
      <c r="W550" s="78" t="str">
        <f>VLOOKUP(D550,Empresas!$D$7:$M$91,10,0)</f>
        <v>Mype</v>
      </c>
      <c r="X550" s="69" t="str">
        <f t="shared" si="84"/>
        <v>NO</v>
      </c>
      <c r="Y550" s="153" t="str">
        <f t="shared" si="85"/>
        <v>No aplica</v>
      </c>
      <c r="Z550" s="147">
        <f>IF(Y550="No aplica",0,IF(I550="no",0,IF(I550="No aplica",0,IF(I550="Si",1,IF(I550="Fisico",1,IF(I550="Electronico",2,VLOOKUP(C550&amp;"|"&amp;B550&amp;"|"&amp;D550,Empresas!$C$6:$CC$92,G550+6+1,0)))))))</f>
        <v>0</v>
      </c>
      <c r="AA550" s="147">
        <f>IF(AND($I550="Si",J550=1),1,IF(AND($I550="Fisico",J550=1),1,IF(AND(J550=1,$I550="Electronico"),2,IF(J550=1,VLOOKUP($C550&amp;"|"&amp;$B550&amp;"|"&amp;$D550,Empresas!$C$6:$CC$92,$G550+6+1,0),0))))</f>
        <v>0</v>
      </c>
      <c r="AB550" s="147">
        <f>IF(AND($I550="Si",K550=1),1,IF(AND($I550="Fisico",K550=1),1,IF(AND(K550=1,$I550="Electronico"),2,IF(K550=1,VLOOKUP($C550&amp;"|"&amp;$B550&amp;"|"&amp;$D550,Empresas!$C$6:$CC$92,$G550+6+1,0),0))))</f>
        <v>0</v>
      </c>
      <c r="AC550" s="147">
        <f>IF(AND($I550="Si",L550=1),1,IF(AND($I550="Fisico",L550=1),1,IF(AND(L550=1,$I550="Electronico"),2,IF(L550=1,VLOOKUP($C550&amp;"|"&amp;$B550&amp;"|"&amp;$D550,Empresas!$C$6:$CC$92,$G550+6+1,0),0))))</f>
        <v>0</v>
      </c>
      <c r="AD550" s="147">
        <f>IF(AND($I550="Si",M550=1),1,IF(AND($I550="Fisico",M550=1),1,IF(AND(M550=1,$I550="Electronico"),2,IF(M550=1,VLOOKUP($C550&amp;"|"&amp;$B550&amp;"|"&amp;$D550,Empresas!$C$6:$CC$92,$G550+6+1,0),0))))</f>
        <v>0</v>
      </c>
      <c r="AE550" s="147">
        <f>IF(AND($I550="Si",N550=1),1,IF(AND($I550="Fisico",N550=1),1,IF(AND(N550=1,$I550="Electronico"),2,IF(N550=1,VLOOKUP($C550&amp;"|"&amp;$B550&amp;"|"&amp;$D550,Empresas!$C$6:$CC$92,$G550+6+1,0),0))))</f>
        <v>0</v>
      </c>
      <c r="AF550" s="147">
        <f>IF(AND($I550="Si",O550=1),1,IF(AND($I550="Fisico",O550=1),1,IF(AND(O550=1,$I550="Electronico"),2,IF(O550=1,VLOOKUP($C550&amp;"|"&amp;$B550&amp;"|"&amp;$D550,Empresas!$C$6:$CC$92,$G550+6+1,0),0))))</f>
        <v>0</v>
      </c>
      <c r="AG550" s="147">
        <f>IF(AND($I550="Si",P550=1),1,IF(AND($I550="Fisico",P550=1),1,IF(AND(P550=1,$I550="Electronico"),2,IF(P550=1,VLOOKUP($C550&amp;"|"&amp;$B550&amp;"|"&amp;$D550,Empresas!$C$6:$CC$92,$G550+6+1,0),0))))</f>
        <v>0</v>
      </c>
      <c r="AH550" s="147">
        <f>IF(AND($I550="Si",Q550=1),1,IF(AND($I550="Fisico",Q550=1),1,IF(AND(Q550=1,$I550="Electronico"),2,IF(Q550=1,VLOOKUP($C550&amp;"|"&amp;$B550&amp;"|"&amp;$D550,Empresas!$C$6:$CC$92,$G550+6+1,0),0))))</f>
        <v>0</v>
      </c>
      <c r="AI550" s="147">
        <f>IF(AND($I550="Si",R550=1),1,IF(AND($I550="Fisico",R550=1),1,IF(AND(R550=1,$I550="Electronico"),2,IF(R550=1,VLOOKUP($C550&amp;"|"&amp;$B550&amp;"|"&amp;$D550,Empresas!$C$6:$CC$92,$G550+6+1,0),0))))</f>
        <v>0</v>
      </c>
      <c r="AJ550" s="147">
        <f>IF(AND($I550="Si",S550=1),1,IF(AND($I550="Fisico",S550=1),1,IF(AND(S550=1,$I550="Electronico"),2,IF(S550=1,VLOOKUP($C550&amp;"|"&amp;$B550&amp;"|"&amp;$D550,Empresas!$C$6:$CC$92,$G550+6+1,0),0))))</f>
        <v>0</v>
      </c>
      <c r="AK550" s="147">
        <f>IF(AND($I550="Si",T550=1),1,IF(AND($I550="Fisico",T550=1),1,IF(AND(T550=1,$I550="Electronico"),2,IF(T550=1,VLOOKUP($C550&amp;"|"&amp;$B550&amp;"|"&amp;$D550,Empresas!$C$6:$CC$92,$G550+6+1,0),0))))</f>
        <v>0</v>
      </c>
      <c r="AL550" s="147">
        <f>IF(AND($I550="Si",U550=1),1,IF(AND($I550="Fisico",U550=1),1,IF(AND(U550=1,$I550="Electronico"),2,IF(U550=1,VLOOKUP($C550&amp;"|"&amp;$B550&amp;"|"&amp;$D550,Empresas!$C$6:$CC$92,$G550+6+1,0),0))))</f>
        <v>0</v>
      </c>
      <c r="AM550" s="149">
        <f t="shared" si="86"/>
        <v>0</v>
      </c>
      <c r="AN550" s="149">
        <f t="shared" si="87"/>
        <v>0</v>
      </c>
      <c r="AO550" s="152">
        <f t="shared" si="88"/>
        <v>0</v>
      </c>
    </row>
    <row r="551" spans="1:41" x14ac:dyDescent="0.25">
      <c r="A551" s="140" t="str">
        <f>VLOOKUP(D551,Empresas!$D$7:$F$91,3,0)</f>
        <v>Jose</v>
      </c>
      <c r="B551" s="141" t="str">
        <f>VLOOKUP(D551,Empresas!$D$7:$G$91,4,0)</f>
        <v xml:space="preserve">Rocio </v>
      </c>
      <c r="C551" s="141" t="s">
        <v>544</v>
      </c>
      <c r="D551" s="141" t="s">
        <v>151</v>
      </c>
      <c r="E551" s="141" t="str">
        <f>VLOOKUP(D551,Empresas!$D$7:$E$92,2,0)</f>
        <v>JVL IMPORT &amp; EXPORT GROUP S.A.C.</v>
      </c>
      <c r="F551" s="141" t="s">
        <v>181</v>
      </c>
      <c r="G551" s="142">
        <f t="shared" si="91"/>
        <v>59</v>
      </c>
      <c r="H551" s="142" t="str">
        <f>VLOOKUP(D551,Empresas!$D$6:$L$92,7,0)</f>
        <v>Semestral</v>
      </c>
      <c r="I551" s="141" t="str">
        <f>VLOOKUP(VLOOKUP(D551&amp;"|"&amp;B551,Empresas!$I$7:$CB$92,G551,0),Tablas!$A$8:$B$10,2,0)</f>
        <v>No aplica</v>
      </c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 t="str">
        <f>VLOOKUP(D551,Empresas!$D$7:$CF$91,81,0)</f>
        <v>C</v>
      </c>
      <c r="W551" s="78" t="str">
        <f>VLOOKUP(D551,Empresas!$D$7:$M$91,10,0)</f>
        <v>Mype</v>
      </c>
      <c r="X551" s="69" t="str">
        <f t="shared" si="84"/>
        <v>NO</v>
      </c>
      <c r="Y551" s="153" t="str">
        <f t="shared" si="85"/>
        <v>No aplica</v>
      </c>
      <c r="Z551" s="147">
        <f>IF(Y551="No aplica",0,IF(I551="no",0,IF(I551="No aplica",0,IF(I551="Si",1,IF(I551="Fisico",1,IF(I551="Electronico",2,VLOOKUP(C551&amp;"|"&amp;B551&amp;"|"&amp;D551,Empresas!$C$6:$CC$92,G551+6+1,0)))))))</f>
        <v>0</v>
      </c>
      <c r="AA551" s="147">
        <f>IF(AND($I551="Si",J551=1),1,IF(AND($I551="Fisico",J551=1),1,IF(AND(J551=1,$I551="Electronico"),2,IF(J551=1,VLOOKUP($C551&amp;"|"&amp;$B551&amp;"|"&amp;$D551,Empresas!$C$6:$CC$92,$G551+6+1,0),0))))</f>
        <v>0</v>
      </c>
      <c r="AB551" s="147">
        <f>IF(AND($I551="Si",K551=1),1,IF(AND($I551="Fisico",K551=1),1,IF(AND(K551=1,$I551="Electronico"),2,IF(K551=1,VLOOKUP($C551&amp;"|"&amp;$B551&amp;"|"&amp;$D551,Empresas!$C$6:$CC$92,$G551+6+1,0),0))))</f>
        <v>0</v>
      </c>
      <c r="AC551" s="147">
        <f>IF(AND($I551="Si",L551=1),1,IF(AND($I551="Fisico",L551=1),1,IF(AND(L551=1,$I551="Electronico"),2,IF(L551=1,VLOOKUP($C551&amp;"|"&amp;$B551&amp;"|"&amp;$D551,Empresas!$C$6:$CC$92,$G551+6+1,0),0))))</f>
        <v>0</v>
      </c>
      <c r="AD551" s="147">
        <f>IF(AND($I551="Si",M551=1),1,IF(AND($I551="Fisico",M551=1),1,IF(AND(M551=1,$I551="Electronico"),2,IF(M551=1,VLOOKUP($C551&amp;"|"&amp;$B551&amp;"|"&amp;$D551,Empresas!$C$6:$CC$92,$G551+6+1,0),0))))</f>
        <v>0</v>
      </c>
      <c r="AE551" s="147">
        <f>IF(AND($I551="Si",N551=1),1,IF(AND($I551="Fisico",N551=1),1,IF(AND(N551=1,$I551="Electronico"),2,IF(N551=1,VLOOKUP($C551&amp;"|"&amp;$B551&amp;"|"&amp;$D551,Empresas!$C$6:$CC$92,$G551+6+1,0),0))))</f>
        <v>0</v>
      </c>
      <c r="AF551" s="147">
        <f>IF(AND($I551="Si",O551=1),1,IF(AND($I551="Fisico",O551=1),1,IF(AND(O551=1,$I551="Electronico"),2,IF(O551=1,VLOOKUP($C551&amp;"|"&amp;$B551&amp;"|"&amp;$D551,Empresas!$C$6:$CC$92,$G551+6+1,0),0))))</f>
        <v>0</v>
      </c>
      <c r="AG551" s="147">
        <f>IF(AND($I551="Si",P551=1),1,IF(AND($I551="Fisico",P551=1),1,IF(AND(P551=1,$I551="Electronico"),2,IF(P551=1,VLOOKUP($C551&amp;"|"&amp;$B551&amp;"|"&amp;$D551,Empresas!$C$6:$CC$92,$G551+6+1,0),0))))</f>
        <v>0</v>
      </c>
      <c r="AH551" s="147">
        <f>IF(AND($I551="Si",Q551=1),1,IF(AND($I551="Fisico",Q551=1),1,IF(AND(Q551=1,$I551="Electronico"),2,IF(Q551=1,VLOOKUP($C551&amp;"|"&amp;$B551&amp;"|"&amp;$D551,Empresas!$C$6:$CC$92,$G551+6+1,0),0))))</f>
        <v>0</v>
      </c>
      <c r="AI551" s="147">
        <f>IF(AND($I551="Si",R551=1),1,IF(AND($I551="Fisico",R551=1),1,IF(AND(R551=1,$I551="Electronico"),2,IF(R551=1,VLOOKUP($C551&amp;"|"&amp;$B551&amp;"|"&amp;$D551,Empresas!$C$6:$CC$92,$G551+6+1,0),0))))</f>
        <v>0</v>
      </c>
      <c r="AJ551" s="147">
        <f>IF(AND($I551="Si",S551=1),1,IF(AND($I551="Fisico",S551=1),1,IF(AND(S551=1,$I551="Electronico"),2,IF(S551=1,VLOOKUP($C551&amp;"|"&amp;$B551&amp;"|"&amp;$D551,Empresas!$C$6:$CC$92,$G551+6+1,0),0))))</f>
        <v>0</v>
      </c>
      <c r="AK551" s="147">
        <f>IF(AND($I551="Si",T551=1),1,IF(AND($I551="Fisico",T551=1),1,IF(AND(T551=1,$I551="Electronico"),2,IF(T551=1,VLOOKUP($C551&amp;"|"&amp;$B551&amp;"|"&amp;$D551,Empresas!$C$6:$CC$92,$G551+6+1,0),0))))</f>
        <v>0</v>
      </c>
      <c r="AL551" s="147">
        <f>IF(AND($I551="Si",U551=1),1,IF(AND($I551="Fisico",U551=1),1,IF(AND(U551=1,$I551="Electronico"),2,IF(U551=1,VLOOKUP($C551&amp;"|"&amp;$B551&amp;"|"&amp;$D551,Empresas!$C$6:$CC$92,$G551+6+1,0),0))))</f>
        <v>0</v>
      </c>
      <c r="AM551" s="149">
        <f t="shared" si="86"/>
        <v>0</v>
      </c>
      <c r="AN551" s="149">
        <f t="shared" si="87"/>
        <v>0</v>
      </c>
      <c r="AO551" s="152">
        <f t="shared" si="88"/>
        <v>0</v>
      </c>
    </row>
    <row r="552" spans="1:41" x14ac:dyDescent="0.25">
      <c r="A552" s="140" t="str">
        <f>VLOOKUP(D552,Empresas!$D$7:$F$91,3,0)</f>
        <v>Jose</v>
      </c>
      <c r="B552" s="141" t="str">
        <f>VLOOKUP(D552,Empresas!$D$7:$G$91,4,0)</f>
        <v xml:space="preserve">Rocio </v>
      </c>
      <c r="C552" s="141" t="s">
        <v>544</v>
      </c>
      <c r="D552" s="141" t="s">
        <v>151</v>
      </c>
      <c r="E552" s="141" t="str">
        <f>VLOOKUP(D552,Empresas!$D$7:$E$92,2,0)</f>
        <v>JVL IMPORT &amp; EXPORT GROUP S.A.C.</v>
      </c>
      <c r="F552" s="141" t="s">
        <v>182</v>
      </c>
      <c r="G552" s="142">
        <f t="shared" si="91"/>
        <v>60</v>
      </c>
      <c r="H552" s="142" t="str">
        <f>VLOOKUP(D552,Empresas!$D$6:$L$92,7,0)</f>
        <v>Semestral</v>
      </c>
      <c r="I552" s="141" t="str">
        <f>VLOOKUP(VLOOKUP(D552&amp;"|"&amp;B552,Empresas!$I$7:$CB$92,G552,0),Tablas!$A$8:$B$10,2,0)</f>
        <v>No aplica</v>
      </c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 t="str">
        <f>VLOOKUP(D552,Empresas!$D$7:$CF$91,81,0)</f>
        <v>C</v>
      </c>
      <c r="W552" s="78" t="str">
        <f>VLOOKUP(D552,Empresas!$D$7:$M$91,10,0)</f>
        <v>Mype</v>
      </c>
      <c r="X552" s="69" t="str">
        <f t="shared" si="84"/>
        <v>NO</v>
      </c>
      <c r="Y552" s="153" t="str">
        <f t="shared" si="85"/>
        <v>No aplica</v>
      </c>
      <c r="Z552" s="147">
        <f>IF(Y552="No aplica",0,IF(I552="no",0,IF(I552="No aplica",0,IF(I552="Si",1,IF(I552="Fisico",1,IF(I552="Electronico",2,VLOOKUP(C552&amp;"|"&amp;B552&amp;"|"&amp;D552,Empresas!$C$6:$CC$92,G552+6+1,0)))))))</f>
        <v>0</v>
      </c>
      <c r="AA552" s="147">
        <f>IF(AND($I552="Si",J552=1),1,IF(AND($I552="Fisico",J552=1),1,IF(AND(J552=1,$I552="Electronico"),2,IF(J552=1,VLOOKUP($C552&amp;"|"&amp;$B552&amp;"|"&amp;$D552,Empresas!$C$6:$CC$92,$G552+6+1,0),0))))</f>
        <v>0</v>
      </c>
      <c r="AB552" s="147">
        <f>IF(AND($I552="Si",K552=1),1,IF(AND($I552="Fisico",K552=1),1,IF(AND(K552=1,$I552="Electronico"),2,IF(K552=1,VLOOKUP($C552&amp;"|"&amp;$B552&amp;"|"&amp;$D552,Empresas!$C$6:$CC$92,$G552+6+1,0),0))))</f>
        <v>0</v>
      </c>
      <c r="AC552" s="147">
        <f>IF(AND($I552="Si",L552=1),1,IF(AND($I552="Fisico",L552=1),1,IF(AND(L552=1,$I552="Electronico"),2,IF(L552=1,VLOOKUP($C552&amp;"|"&amp;$B552&amp;"|"&amp;$D552,Empresas!$C$6:$CC$92,$G552+6+1,0),0))))</f>
        <v>0</v>
      </c>
      <c r="AD552" s="147">
        <f>IF(AND($I552="Si",M552=1),1,IF(AND($I552="Fisico",M552=1),1,IF(AND(M552=1,$I552="Electronico"),2,IF(M552=1,VLOOKUP($C552&amp;"|"&amp;$B552&amp;"|"&amp;$D552,Empresas!$C$6:$CC$92,$G552+6+1,0),0))))</f>
        <v>0</v>
      </c>
      <c r="AE552" s="147">
        <f>IF(AND($I552="Si",N552=1),1,IF(AND($I552="Fisico",N552=1),1,IF(AND(N552=1,$I552="Electronico"),2,IF(N552=1,VLOOKUP($C552&amp;"|"&amp;$B552&amp;"|"&amp;$D552,Empresas!$C$6:$CC$92,$G552+6+1,0),0))))</f>
        <v>0</v>
      </c>
      <c r="AF552" s="147">
        <f>IF(AND($I552="Si",O552=1),1,IF(AND($I552="Fisico",O552=1),1,IF(AND(O552=1,$I552="Electronico"),2,IF(O552=1,VLOOKUP($C552&amp;"|"&amp;$B552&amp;"|"&amp;$D552,Empresas!$C$6:$CC$92,$G552+6+1,0),0))))</f>
        <v>0</v>
      </c>
      <c r="AG552" s="147">
        <f>IF(AND($I552="Si",P552=1),1,IF(AND($I552="Fisico",P552=1),1,IF(AND(P552=1,$I552="Electronico"),2,IF(P552=1,VLOOKUP($C552&amp;"|"&amp;$B552&amp;"|"&amp;$D552,Empresas!$C$6:$CC$92,$G552+6+1,0),0))))</f>
        <v>0</v>
      </c>
      <c r="AH552" s="147">
        <f>IF(AND($I552="Si",Q552=1),1,IF(AND($I552="Fisico",Q552=1),1,IF(AND(Q552=1,$I552="Electronico"),2,IF(Q552=1,VLOOKUP($C552&amp;"|"&amp;$B552&amp;"|"&amp;$D552,Empresas!$C$6:$CC$92,$G552+6+1,0),0))))</f>
        <v>0</v>
      </c>
      <c r="AI552" s="147">
        <f>IF(AND($I552="Si",R552=1),1,IF(AND($I552="Fisico",R552=1),1,IF(AND(R552=1,$I552="Electronico"),2,IF(R552=1,VLOOKUP($C552&amp;"|"&amp;$B552&amp;"|"&amp;$D552,Empresas!$C$6:$CC$92,$G552+6+1,0),0))))</f>
        <v>0</v>
      </c>
      <c r="AJ552" s="147">
        <f>IF(AND($I552="Si",S552=1),1,IF(AND($I552="Fisico",S552=1),1,IF(AND(S552=1,$I552="Electronico"),2,IF(S552=1,VLOOKUP($C552&amp;"|"&amp;$B552&amp;"|"&amp;$D552,Empresas!$C$6:$CC$92,$G552+6+1,0),0))))</f>
        <v>0</v>
      </c>
      <c r="AK552" s="147">
        <f>IF(AND($I552="Si",T552=1),1,IF(AND($I552="Fisico",T552=1),1,IF(AND(T552=1,$I552="Electronico"),2,IF(T552=1,VLOOKUP($C552&amp;"|"&amp;$B552&amp;"|"&amp;$D552,Empresas!$C$6:$CC$92,$G552+6+1,0),0))))</f>
        <v>0</v>
      </c>
      <c r="AL552" s="147">
        <f>IF(AND($I552="Si",U552=1),1,IF(AND($I552="Fisico",U552=1),1,IF(AND(U552=1,$I552="Electronico"),2,IF(U552=1,VLOOKUP($C552&amp;"|"&amp;$B552&amp;"|"&amp;$D552,Empresas!$C$6:$CC$92,$G552+6+1,0),0))))</f>
        <v>0</v>
      </c>
      <c r="AM552" s="149">
        <f t="shared" si="86"/>
        <v>0</v>
      </c>
      <c r="AN552" s="149">
        <f t="shared" si="87"/>
        <v>0</v>
      </c>
      <c r="AO552" s="152">
        <f t="shared" si="88"/>
        <v>0</v>
      </c>
    </row>
    <row r="553" spans="1:41" x14ac:dyDescent="0.25">
      <c r="A553" s="143" t="str">
        <f>VLOOKUP(D553,Empresas!$D$7:$F$91,3,0)</f>
        <v>Jose</v>
      </c>
      <c r="B553" s="144" t="str">
        <f>VLOOKUP(D553,Empresas!$D$7:$G$91,4,0)</f>
        <v xml:space="preserve">Rocio </v>
      </c>
      <c r="C553" s="144" t="s">
        <v>544</v>
      </c>
      <c r="D553" s="144" t="s">
        <v>151</v>
      </c>
      <c r="E553" s="144" t="str">
        <f>VLOOKUP(D553,Empresas!$D$7:$E$92,2,0)</f>
        <v>JVL IMPORT &amp; EXPORT GROUP S.A.C.</v>
      </c>
      <c r="F553" s="144" t="s">
        <v>183</v>
      </c>
      <c r="G553" s="145">
        <f>+Empresas!$BR$2</f>
        <v>62</v>
      </c>
      <c r="H553" s="145" t="str">
        <f>VLOOKUP(D553,Empresas!$D$6:$L$92,7,0)</f>
        <v>Semestral</v>
      </c>
      <c r="I553" s="144" t="str">
        <f>VLOOKUP(VLOOKUP(D553&amp;"|"&amp;B553,Empresas!$I$7:$CB$92,G553,0),Tablas!$A$13:$B$14,2,0)</f>
        <v>Si</v>
      </c>
      <c r="J553" s="78">
        <v>1</v>
      </c>
      <c r="K553" s="78">
        <v>1</v>
      </c>
      <c r="L553" s="78">
        <v>1</v>
      </c>
      <c r="M553" s="78">
        <v>1</v>
      </c>
      <c r="N553" s="78">
        <v>1</v>
      </c>
      <c r="O553" s="78">
        <v>1</v>
      </c>
      <c r="P553" s="78">
        <v>1</v>
      </c>
      <c r="Q553" s="78">
        <v>1</v>
      </c>
      <c r="R553" s="78"/>
      <c r="S553" s="78"/>
      <c r="T553" s="78"/>
      <c r="U553" s="78"/>
      <c r="V553" s="78" t="str">
        <f>VLOOKUP(D553,Empresas!$D$7:$CF$91,81,0)</f>
        <v>C</v>
      </c>
      <c r="W553" s="78" t="str">
        <f>VLOOKUP(D553,Empresas!$D$7:$M$91,10,0)</f>
        <v>Mype</v>
      </c>
      <c r="X553" s="69" t="str">
        <f t="shared" si="84"/>
        <v>SI</v>
      </c>
      <c r="Y553" s="153" t="str">
        <f t="shared" si="85"/>
        <v>Si aplica</v>
      </c>
      <c r="Z553" s="147">
        <f>IF(Y553="No aplica",0,IF(I553="no",0,IF(I553="No aplica",0,IF(I553="Si",1,IF(I553="Fisico",1,IF(I553="Electronico",2,VLOOKUP(C553&amp;"|"&amp;B553&amp;"|"&amp;D553,Empresas!$C$6:$CC$92,G553+6+1,0)))))))</f>
        <v>1</v>
      </c>
      <c r="AA553" s="147">
        <f>IF(AND($I553="Si",J553=1),1,IF(AND($I553="Fisico",J553=1),1,IF(AND(J553=1,$I553="Electronico"),2,IF(J553=1,VLOOKUP($C553&amp;"|"&amp;$B553&amp;"|"&amp;$D553,Empresas!$C$6:$CC$92,$G553+6+1,0),0))))</f>
        <v>1</v>
      </c>
      <c r="AB553" s="147">
        <f>IF(AND($I553="Si",K553=1),1,IF(AND($I553="Fisico",K553=1),1,IF(AND(K553=1,$I553="Electronico"),2,IF(K553=1,VLOOKUP($C553&amp;"|"&amp;$B553&amp;"|"&amp;$D553,Empresas!$C$6:$CC$92,$G553+6+1,0),0))))</f>
        <v>1</v>
      </c>
      <c r="AC553" s="147">
        <f>IF(AND($I553="Si",L553=1),1,IF(AND($I553="Fisico",L553=1),1,IF(AND(L553=1,$I553="Electronico"),2,IF(L553=1,VLOOKUP($C553&amp;"|"&amp;$B553&amp;"|"&amp;$D553,Empresas!$C$6:$CC$92,$G553+6+1,0),0))))</f>
        <v>1</v>
      </c>
      <c r="AD553" s="147">
        <f>IF(AND($I553="Si",M553=1),1,IF(AND($I553="Fisico",M553=1),1,IF(AND(M553=1,$I553="Electronico"),2,IF(M553=1,VLOOKUP($C553&amp;"|"&amp;$B553&amp;"|"&amp;$D553,Empresas!$C$6:$CC$92,$G553+6+1,0),0))))</f>
        <v>1</v>
      </c>
      <c r="AE553" s="147">
        <f>IF(AND($I553="Si",N553=1),1,IF(AND($I553="Fisico",N553=1),1,IF(AND(N553=1,$I553="Electronico"),2,IF(N553=1,VLOOKUP($C553&amp;"|"&amp;$B553&amp;"|"&amp;$D553,Empresas!$C$6:$CC$92,$G553+6+1,0),0))))</f>
        <v>1</v>
      </c>
      <c r="AF553" s="147">
        <f>IF(AND($I553="Si",O553=1),1,IF(AND($I553="Fisico",O553=1),1,IF(AND(O553=1,$I553="Electronico"),2,IF(O553=1,VLOOKUP($C553&amp;"|"&amp;$B553&amp;"|"&amp;$D553,Empresas!$C$6:$CC$92,$G553+6+1,0),0))))</f>
        <v>1</v>
      </c>
      <c r="AG553" s="147">
        <f>IF(AND($I553="Si",P553=1),1,IF(AND($I553="Fisico",P553=1),1,IF(AND(P553=1,$I553="Electronico"),2,IF(P553=1,VLOOKUP($C553&amp;"|"&amp;$B553&amp;"|"&amp;$D553,Empresas!$C$6:$CC$92,$G553+6+1,0),0))))</f>
        <v>1</v>
      </c>
      <c r="AH553" s="147">
        <f>IF(AND($I553="Si",Q553=1),1,IF(AND($I553="Fisico",Q553=1),1,IF(AND(Q553=1,$I553="Electronico"),2,IF(Q553=1,VLOOKUP($C553&amp;"|"&amp;$B553&amp;"|"&amp;$D553,Empresas!$C$6:$CC$92,$G553+6+1,0),0))))</f>
        <v>1</v>
      </c>
      <c r="AI553" s="147">
        <f>IF(AND($I553="Si",R553=1),1,IF(AND($I553="Fisico",R553=1),1,IF(AND(R553=1,$I553="Electronico"),2,IF(R553=1,VLOOKUP($C553&amp;"|"&amp;$B553&amp;"|"&amp;$D553,Empresas!$C$6:$CC$92,$G553+6+1,0),0))))</f>
        <v>0</v>
      </c>
      <c r="AJ553" s="147">
        <f>IF(AND($I553="Si",S553=1),1,IF(AND($I553="Fisico",S553=1),1,IF(AND(S553=1,$I553="Electronico"),2,IF(S553=1,VLOOKUP($C553&amp;"|"&amp;$B553&amp;"|"&amp;$D553,Empresas!$C$6:$CC$92,$G553+6+1,0),0))))</f>
        <v>0</v>
      </c>
      <c r="AK553" s="147">
        <f>IF(AND($I553="Si",T553=1),1,IF(AND($I553="Fisico",T553=1),1,IF(AND(T553=1,$I553="Electronico"),2,IF(T553=1,VLOOKUP($C553&amp;"|"&amp;$B553&amp;"|"&amp;$D553,Empresas!$C$6:$CC$92,$G553+6+1,0),0))))</f>
        <v>0</v>
      </c>
      <c r="AL553" s="147">
        <f>IF(AND($I553="Si",U553=1),1,IF(AND($I553="Fisico",U553=1),1,IF(AND(U553=1,$I553="Electronico"),2,IF(U553=1,VLOOKUP($C553&amp;"|"&amp;$B553&amp;"|"&amp;$D553,Empresas!$C$6:$CC$92,$G553+6+1,0),0))))</f>
        <v>0</v>
      </c>
      <c r="AM553" s="149">
        <f t="shared" si="86"/>
        <v>8</v>
      </c>
      <c r="AN553" s="149">
        <f t="shared" si="87"/>
        <v>8</v>
      </c>
      <c r="AO553" s="152">
        <f t="shared" si="88"/>
        <v>1</v>
      </c>
    </row>
    <row r="554" spans="1:41" x14ac:dyDescent="0.25">
      <c r="A554" s="143" t="str">
        <f>VLOOKUP(D554,Empresas!$D$7:$F$91,3,0)</f>
        <v>Jose</v>
      </c>
      <c r="B554" s="144" t="str">
        <f>VLOOKUP(D554,Empresas!$D$7:$G$91,4,0)</f>
        <v xml:space="preserve">Rocio </v>
      </c>
      <c r="C554" s="144" t="s">
        <v>544</v>
      </c>
      <c r="D554" s="144" t="s">
        <v>151</v>
      </c>
      <c r="E554" s="144" t="str">
        <f>VLOOKUP(D554,Empresas!$D$7:$E$92,2,0)</f>
        <v>JVL IMPORT &amp; EXPORT GROUP S.A.C.</v>
      </c>
      <c r="F554" s="144" t="s">
        <v>184</v>
      </c>
      <c r="G554" s="145">
        <f>+G553+1</f>
        <v>63</v>
      </c>
      <c r="H554" s="145" t="str">
        <f>VLOOKUP(D554,Empresas!$D$6:$L$92,7,0)</f>
        <v>Semestral</v>
      </c>
      <c r="I554" s="144" t="str">
        <f>VLOOKUP(VLOOKUP(D554&amp;"|"&amp;B554,Empresas!$I$7:$CB$92,G554,0),Tablas!$A$13:$B$14,2,0)</f>
        <v>Si</v>
      </c>
      <c r="J554" s="78">
        <v>1</v>
      </c>
      <c r="K554" s="78">
        <v>1</v>
      </c>
      <c r="L554" s="78">
        <v>1</v>
      </c>
      <c r="M554" s="78">
        <v>1</v>
      </c>
      <c r="N554" s="78">
        <v>1</v>
      </c>
      <c r="O554" s="78">
        <v>1</v>
      </c>
      <c r="P554" s="78">
        <v>1</v>
      </c>
      <c r="Q554" s="78">
        <v>1</v>
      </c>
      <c r="R554" s="78"/>
      <c r="S554" s="78"/>
      <c r="T554" s="78"/>
      <c r="U554" s="78"/>
      <c r="V554" s="78" t="str">
        <f>VLOOKUP(D554,Empresas!$D$7:$CF$91,81,0)</f>
        <v>C</v>
      </c>
      <c r="W554" s="78" t="str">
        <f>VLOOKUP(D554,Empresas!$D$7:$M$91,10,0)</f>
        <v>Mype</v>
      </c>
      <c r="X554" s="69" t="str">
        <f t="shared" si="84"/>
        <v>SI</v>
      </c>
      <c r="Y554" s="153" t="str">
        <f t="shared" si="85"/>
        <v>Si aplica</v>
      </c>
      <c r="Z554" s="147">
        <f>IF(Y554="No aplica",0,IF(I554="no",0,IF(I554="No aplica",0,IF(I554="Si",1,IF(I554="Fisico",1,IF(I554="Electronico",2,VLOOKUP(C554&amp;"|"&amp;B554&amp;"|"&amp;D554,Empresas!$C$6:$CC$92,G554+6+1,0)))))))</f>
        <v>1</v>
      </c>
      <c r="AA554" s="147">
        <f>IF(AND($I554="Si",J554=1),1,IF(AND($I554="Fisico",J554=1),1,IF(AND(J554=1,$I554="Electronico"),2,IF(J554=1,VLOOKUP($C554&amp;"|"&amp;$B554&amp;"|"&amp;$D554,Empresas!$C$6:$CC$92,$G554+6+1,0),0))))</f>
        <v>1</v>
      </c>
      <c r="AB554" s="147">
        <f>IF(AND($I554="Si",K554=1),1,IF(AND($I554="Fisico",K554=1),1,IF(AND(K554=1,$I554="Electronico"),2,IF(K554=1,VLOOKUP($C554&amp;"|"&amp;$B554&amp;"|"&amp;$D554,Empresas!$C$6:$CC$92,$G554+6+1,0),0))))</f>
        <v>1</v>
      </c>
      <c r="AC554" s="147">
        <f>IF(AND($I554="Si",L554=1),1,IF(AND($I554="Fisico",L554=1),1,IF(AND(L554=1,$I554="Electronico"),2,IF(L554=1,VLOOKUP($C554&amp;"|"&amp;$B554&amp;"|"&amp;$D554,Empresas!$C$6:$CC$92,$G554+6+1,0),0))))</f>
        <v>1</v>
      </c>
      <c r="AD554" s="147">
        <f>IF(AND($I554="Si",M554=1),1,IF(AND($I554="Fisico",M554=1),1,IF(AND(M554=1,$I554="Electronico"),2,IF(M554=1,VLOOKUP($C554&amp;"|"&amp;$B554&amp;"|"&amp;$D554,Empresas!$C$6:$CC$92,$G554+6+1,0),0))))</f>
        <v>1</v>
      </c>
      <c r="AE554" s="147">
        <f>IF(AND($I554="Si",N554=1),1,IF(AND($I554="Fisico",N554=1),1,IF(AND(N554=1,$I554="Electronico"),2,IF(N554=1,VLOOKUP($C554&amp;"|"&amp;$B554&amp;"|"&amp;$D554,Empresas!$C$6:$CC$92,$G554+6+1,0),0))))</f>
        <v>1</v>
      </c>
      <c r="AF554" s="147">
        <f>IF(AND($I554="Si",O554=1),1,IF(AND($I554="Fisico",O554=1),1,IF(AND(O554=1,$I554="Electronico"),2,IF(O554=1,VLOOKUP($C554&amp;"|"&amp;$B554&amp;"|"&amp;$D554,Empresas!$C$6:$CC$92,$G554+6+1,0),0))))</f>
        <v>1</v>
      </c>
      <c r="AG554" s="147">
        <f>IF(AND($I554="Si",P554=1),1,IF(AND($I554="Fisico",P554=1),1,IF(AND(P554=1,$I554="Electronico"),2,IF(P554=1,VLOOKUP($C554&amp;"|"&amp;$B554&amp;"|"&amp;$D554,Empresas!$C$6:$CC$92,$G554+6+1,0),0))))</f>
        <v>1</v>
      </c>
      <c r="AH554" s="147">
        <f>IF(AND($I554="Si",Q554=1),1,IF(AND($I554="Fisico",Q554=1),1,IF(AND(Q554=1,$I554="Electronico"),2,IF(Q554=1,VLOOKUP($C554&amp;"|"&amp;$B554&amp;"|"&amp;$D554,Empresas!$C$6:$CC$92,$G554+6+1,0),0))))</f>
        <v>1</v>
      </c>
      <c r="AI554" s="147">
        <f>IF(AND($I554="Si",R554=1),1,IF(AND($I554="Fisico",R554=1),1,IF(AND(R554=1,$I554="Electronico"),2,IF(R554=1,VLOOKUP($C554&amp;"|"&amp;$B554&amp;"|"&amp;$D554,Empresas!$C$6:$CC$92,$G554+6+1,0),0))))</f>
        <v>0</v>
      </c>
      <c r="AJ554" s="147">
        <f>IF(AND($I554="Si",S554=1),1,IF(AND($I554="Fisico",S554=1),1,IF(AND(S554=1,$I554="Electronico"),2,IF(S554=1,VLOOKUP($C554&amp;"|"&amp;$B554&amp;"|"&amp;$D554,Empresas!$C$6:$CC$92,$G554+6+1,0),0))))</f>
        <v>0</v>
      </c>
      <c r="AK554" s="147">
        <f>IF(AND($I554="Si",T554=1),1,IF(AND($I554="Fisico",T554=1),1,IF(AND(T554=1,$I554="Electronico"),2,IF(T554=1,VLOOKUP($C554&amp;"|"&amp;$B554&amp;"|"&amp;$D554,Empresas!$C$6:$CC$92,$G554+6+1,0),0))))</f>
        <v>0</v>
      </c>
      <c r="AL554" s="147">
        <f>IF(AND($I554="Si",U554=1),1,IF(AND($I554="Fisico",U554=1),1,IF(AND(U554=1,$I554="Electronico"),2,IF(U554=1,VLOOKUP($C554&amp;"|"&amp;$B554&amp;"|"&amp;$D554,Empresas!$C$6:$CC$92,$G554+6+1,0),0))))</f>
        <v>0</v>
      </c>
      <c r="AM554" s="149">
        <f t="shared" si="86"/>
        <v>8</v>
      </c>
      <c r="AN554" s="149">
        <f t="shared" si="87"/>
        <v>8</v>
      </c>
      <c r="AO554" s="152">
        <f t="shared" si="88"/>
        <v>1</v>
      </c>
    </row>
    <row r="555" spans="1:41" x14ac:dyDescent="0.25">
      <c r="A555" s="143" t="str">
        <f>VLOOKUP(D555,Empresas!$D$7:$F$91,3,0)</f>
        <v>Jose</v>
      </c>
      <c r="B555" s="144" t="str">
        <f>VLOOKUP(D555,Empresas!$D$7:$G$91,4,0)</f>
        <v xml:space="preserve">Rocio </v>
      </c>
      <c r="C555" s="144" t="s">
        <v>544</v>
      </c>
      <c r="D555" s="144" t="s">
        <v>151</v>
      </c>
      <c r="E555" s="144" t="str">
        <f>VLOOKUP(D555,Empresas!$D$7:$E$92,2,0)</f>
        <v>JVL IMPORT &amp; EXPORT GROUP S.A.C.</v>
      </c>
      <c r="F555" s="144" t="s">
        <v>185</v>
      </c>
      <c r="G555" s="145">
        <f t="shared" ref="G555:G562" si="92">+G554+1</f>
        <v>64</v>
      </c>
      <c r="H555" s="145" t="str">
        <f>VLOOKUP(D555,Empresas!$D$6:$L$92,7,0)</f>
        <v>Semestral</v>
      </c>
      <c r="I555" s="144" t="str">
        <f>VLOOKUP(VLOOKUP(D555&amp;"|"&amp;B555,Empresas!$I$7:$CB$92,G555,0),Tablas!$A$13:$B$14,2,0)</f>
        <v>No</v>
      </c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 t="str">
        <f>VLOOKUP(D555,Empresas!$D$7:$CF$91,81,0)</f>
        <v>C</v>
      </c>
      <c r="W555" s="78" t="str">
        <f>VLOOKUP(D555,Empresas!$D$7:$M$91,10,0)</f>
        <v>Mype</v>
      </c>
      <c r="X555" s="69" t="str">
        <f t="shared" si="84"/>
        <v>SI</v>
      </c>
      <c r="Y555" s="153" t="str">
        <f t="shared" si="85"/>
        <v>No aplica</v>
      </c>
      <c r="Z555" s="147">
        <f>IF(Y555="No aplica",0,IF(I555="no",0,IF(I555="No aplica",0,IF(I555="Si",1,IF(I555="Fisico",1,IF(I555="Electronico",2,VLOOKUP(C555&amp;"|"&amp;B555&amp;"|"&amp;D555,Empresas!$C$6:$CC$92,G555+6+1,0)))))))</f>
        <v>0</v>
      </c>
      <c r="AA555" s="147">
        <f>IF(AND($I555="Si",J555=1),1,IF(AND($I555="Fisico",J555=1),1,IF(AND(J555=1,$I555="Electronico"),2,IF(J555=1,VLOOKUP($C555&amp;"|"&amp;$B555&amp;"|"&amp;$D555,Empresas!$C$6:$CC$92,$G555+6+1,0),0))))</f>
        <v>0</v>
      </c>
      <c r="AB555" s="147">
        <f>IF(AND($I555="Si",K555=1),1,IF(AND($I555="Fisico",K555=1),1,IF(AND(K555=1,$I555="Electronico"),2,IF(K555=1,VLOOKUP($C555&amp;"|"&amp;$B555&amp;"|"&amp;$D555,Empresas!$C$6:$CC$92,$G555+6+1,0),0))))</f>
        <v>0</v>
      </c>
      <c r="AC555" s="147">
        <f>IF(AND($I555="Si",L555=1),1,IF(AND($I555="Fisico",L555=1),1,IF(AND(L555=1,$I555="Electronico"),2,IF(L555=1,VLOOKUP($C555&amp;"|"&amp;$B555&amp;"|"&amp;$D555,Empresas!$C$6:$CC$92,$G555+6+1,0),0))))</f>
        <v>0</v>
      </c>
      <c r="AD555" s="147">
        <f>IF(AND($I555="Si",M555=1),1,IF(AND($I555="Fisico",M555=1),1,IF(AND(M555=1,$I555="Electronico"),2,IF(M555=1,VLOOKUP($C555&amp;"|"&amp;$B555&amp;"|"&amp;$D555,Empresas!$C$6:$CC$92,$G555+6+1,0),0))))</f>
        <v>0</v>
      </c>
      <c r="AE555" s="147">
        <f>IF(AND($I555="Si",N555=1),1,IF(AND($I555="Fisico",N555=1),1,IF(AND(N555=1,$I555="Electronico"),2,IF(N555=1,VLOOKUP($C555&amp;"|"&amp;$B555&amp;"|"&amp;$D555,Empresas!$C$6:$CC$92,$G555+6+1,0),0))))</f>
        <v>0</v>
      </c>
      <c r="AF555" s="147">
        <f>IF(AND($I555="Si",O555=1),1,IF(AND($I555="Fisico",O555=1),1,IF(AND(O555=1,$I555="Electronico"),2,IF(O555=1,VLOOKUP($C555&amp;"|"&amp;$B555&amp;"|"&amp;$D555,Empresas!$C$6:$CC$92,$G555+6+1,0),0))))</f>
        <v>0</v>
      </c>
      <c r="AG555" s="147">
        <f>IF(AND($I555="Si",P555=1),1,IF(AND($I555="Fisico",P555=1),1,IF(AND(P555=1,$I555="Electronico"),2,IF(P555=1,VLOOKUP($C555&amp;"|"&amp;$B555&amp;"|"&amp;$D555,Empresas!$C$6:$CC$92,$G555+6+1,0),0))))</f>
        <v>0</v>
      </c>
      <c r="AH555" s="147">
        <f>IF(AND($I555="Si",Q555=1),1,IF(AND($I555="Fisico",Q555=1),1,IF(AND(Q555=1,$I555="Electronico"),2,IF(Q555=1,VLOOKUP($C555&amp;"|"&amp;$B555&amp;"|"&amp;$D555,Empresas!$C$6:$CC$92,$G555+6+1,0),0))))</f>
        <v>0</v>
      </c>
      <c r="AI555" s="147">
        <f>IF(AND($I555="Si",R555=1),1,IF(AND($I555="Fisico",R555=1),1,IF(AND(R555=1,$I555="Electronico"),2,IF(R555=1,VLOOKUP($C555&amp;"|"&amp;$B555&amp;"|"&amp;$D555,Empresas!$C$6:$CC$92,$G555+6+1,0),0))))</f>
        <v>0</v>
      </c>
      <c r="AJ555" s="147">
        <f>IF(AND($I555="Si",S555=1),1,IF(AND($I555="Fisico",S555=1),1,IF(AND(S555=1,$I555="Electronico"),2,IF(S555=1,VLOOKUP($C555&amp;"|"&amp;$B555&amp;"|"&amp;$D555,Empresas!$C$6:$CC$92,$G555+6+1,0),0))))</f>
        <v>0</v>
      </c>
      <c r="AK555" s="147">
        <f>IF(AND($I555="Si",T555=1),1,IF(AND($I555="Fisico",T555=1),1,IF(AND(T555=1,$I555="Electronico"),2,IF(T555=1,VLOOKUP($C555&amp;"|"&amp;$B555&amp;"|"&amp;$D555,Empresas!$C$6:$CC$92,$G555+6+1,0),0))))</f>
        <v>0</v>
      </c>
      <c r="AL555" s="147">
        <f>IF(AND($I555="Si",U555=1),1,IF(AND($I555="Fisico",U555=1),1,IF(AND(U555=1,$I555="Electronico"),2,IF(U555=1,VLOOKUP($C555&amp;"|"&amp;$B555&amp;"|"&amp;$D555,Empresas!$C$6:$CC$92,$G555+6+1,0),0))))</f>
        <v>0</v>
      </c>
      <c r="AM555" s="149">
        <f t="shared" si="86"/>
        <v>0</v>
      </c>
      <c r="AN555" s="149">
        <f t="shared" si="87"/>
        <v>0</v>
      </c>
      <c r="AO555" s="152">
        <f t="shared" si="88"/>
        <v>0</v>
      </c>
    </row>
    <row r="556" spans="1:41" x14ac:dyDescent="0.25">
      <c r="A556" s="143" t="str">
        <f>VLOOKUP(D556,Empresas!$D$7:$F$91,3,0)</f>
        <v>Jose</v>
      </c>
      <c r="B556" s="144" t="str">
        <f>VLOOKUP(D556,Empresas!$D$7:$G$91,4,0)</f>
        <v xml:space="preserve">Rocio </v>
      </c>
      <c r="C556" s="144" t="s">
        <v>544</v>
      </c>
      <c r="D556" s="144" t="s">
        <v>151</v>
      </c>
      <c r="E556" s="144" t="str">
        <f>VLOOKUP(D556,Empresas!$D$7:$E$92,2,0)</f>
        <v>JVL IMPORT &amp; EXPORT GROUP S.A.C.</v>
      </c>
      <c r="F556" s="144" t="s">
        <v>186</v>
      </c>
      <c r="G556" s="145">
        <f t="shared" si="92"/>
        <v>65</v>
      </c>
      <c r="H556" s="145" t="str">
        <f>VLOOKUP(D556,Empresas!$D$6:$L$92,7,0)</f>
        <v>Semestral</v>
      </c>
      <c r="I556" s="144" t="str">
        <f>VLOOKUP(VLOOKUP(D556&amp;"|"&amp;B556,Empresas!$I$7:$CB$92,G556,0),Tablas!$A$13:$B$14,2,0)</f>
        <v>No</v>
      </c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 t="str">
        <f>VLOOKUP(D556,Empresas!$D$7:$CF$91,81,0)</f>
        <v>C</v>
      </c>
      <c r="W556" s="78" t="str">
        <f>VLOOKUP(D556,Empresas!$D$7:$M$91,10,0)</f>
        <v>Mype</v>
      </c>
      <c r="X556" s="69" t="str">
        <f t="shared" si="84"/>
        <v>SI</v>
      </c>
      <c r="Y556" s="153" t="str">
        <f t="shared" si="85"/>
        <v>No aplica</v>
      </c>
      <c r="Z556" s="147">
        <f>IF(Y556="No aplica",0,IF(I556="no",0,IF(I556="No aplica",0,IF(I556="Si",1,IF(I556="Fisico",1,IF(I556="Electronico",2,VLOOKUP(C556&amp;"|"&amp;B556&amp;"|"&amp;D556,Empresas!$C$6:$CC$92,G556+6+1,0)))))))</f>
        <v>0</v>
      </c>
      <c r="AA556" s="147">
        <f>IF(AND($I556="Si",J556=1),1,IF(AND($I556="Fisico",J556=1),1,IF(AND(J556=1,$I556="Electronico"),2,IF(J556=1,VLOOKUP($C556&amp;"|"&amp;$B556&amp;"|"&amp;$D556,Empresas!$C$6:$CC$92,$G556+6+1,0),0))))</f>
        <v>0</v>
      </c>
      <c r="AB556" s="147">
        <f>IF(AND($I556="Si",K556=1),1,IF(AND($I556="Fisico",K556=1),1,IF(AND(K556=1,$I556="Electronico"),2,IF(K556=1,VLOOKUP($C556&amp;"|"&amp;$B556&amp;"|"&amp;$D556,Empresas!$C$6:$CC$92,$G556+6+1,0),0))))</f>
        <v>0</v>
      </c>
      <c r="AC556" s="147">
        <f>IF(AND($I556="Si",L556=1),1,IF(AND($I556="Fisico",L556=1),1,IF(AND(L556=1,$I556="Electronico"),2,IF(L556=1,VLOOKUP($C556&amp;"|"&amp;$B556&amp;"|"&amp;$D556,Empresas!$C$6:$CC$92,$G556+6+1,0),0))))</f>
        <v>0</v>
      </c>
      <c r="AD556" s="147">
        <f>IF(AND($I556="Si",M556=1),1,IF(AND($I556="Fisico",M556=1),1,IF(AND(M556=1,$I556="Electronico"),2,IF(M556=1,VLOOKUP($C556&amp;"|"&amp;$B556&amp;"|"&amp;$D556,Empresas!$C$6:$CC$92,$G556+6+1,0),0))))</f>
        <v>0</v>
      </c>
      <c r="AE556" s="147">
        <f>IF(AND($I556="Si",N556=1),1,IF(AND($I556="Fisico",N556=1),1,IF(AND(N556=1,$I556="Electronico"),2,IF(N556=1,VLOOKUP($C556&amp;"|"&amp;$B556&amp;"|"&amp;$D556,Empresas!$C$6:$CC$92,$G556+6+1,0),0))))</f>
        <v>0</v>
      </c>
      <c r="AF556" s="147">
        <f>IF(AND($I556="Si",O556=1),1,IF(AND($I556="Fisico",O556=1),1,IF(AND(O556=1,$I556="Electronico"),2,IF(O556=1,VLOOKUP($C556&amp;"|"&amp;$B556&amp;"|"&amp;$D556,Empresas!$C$6:$CC$92,$G556+6+1,0),0))))</f>
        <v>0</v>
      </c>
      <c r="AG556" s="147">
        <f>IF(AND($I556="Si",P556=1),1,IF(AND($I556="Fisico",P556=1),1,IF(AND(P556=1,$I556="Electronico"),2,IF(P556=1,VLOOKUP($C556&amp;"|"&amp;$B556&amp;"|"&amp;$D556,Empresas!$C$6:$CC$92,$G556+6+1,0),0))))</f>
        <v>0</v>
      </c>
      <c r="AH556" s="147">
        <f>IF(AND($I556="Si",Q556=1),1,IF(AND($I556="Fisico",Q556=1),1,IF(AND(Q556=1,$I556="Electronico"),2,IF(Q556=1,VLOOKUP($C556&amp;"|"&amp;$B556&amp;"|"&amp;$D556,Empresas!$C$6:$CC$92,$G556+6+1,0),0))))</f>
        <v>0</v>
      </c>
      <c r="AI556" s="147">
        <f>IF(AND($I556="Si",R556=1),1,IF(AND($I556="Fisico",R556=1),1,IF(AND(R556=1,$I556="Electronico"),2,IF(R556=1,VLOOKUP($C556&amp;"|"&amp;$B556&amp;"|"&amp;$D556,Empresas!$C$6:$CC$92,$G556+6+1,0),0))))</f>
        <v>0</v>
      </c>
      <c r="AJ556" s="147">
        <f>IF(AND($I556="Si",S556=1),1,IF(AND($I556="Fisico",S556=1),1,IF(AND(S556=1,$I556="Electronico"),2,IF(S556=1,VLOOKUP($C556&amp;"|"&amp;$B556&amp;"|"&amp;$D556,Empresas!$C$6:$CC$92,$G556+6+1,0),0))))</f>
        <v>0</v>
      </c>
      <c r="AK556" s="147">
        <f>IF(AND($I556="Si",T556=1),1,IF(AND($I556="Fisico",T556=1),1,IF(AND(T556=1,$I556="Electronico"),2,IF(T556=1,VLOOKUP($C556&amp;"|"&amp;$B556&amp;"|"&amp;$D556,Empresas!$C$6:$CC$92,$G556+6+1,0),0))))</f>
        <v>0</v>
      </c>
      <c r="AL556" s="147">
        <f>IF(AND($I556="Si",U556=1),1,IF(AND($I556="Fisico",U556=1),1,IF(AND(U556=1,$I556="Electronico"),2,IF(U556=1,VLOOKUP($C556&amp;"|"&amp;$B556&amp;"|"&amp;$D556,Empresas!$C$6:$CC$92,$G556+6+1,0),0))))</f>
        <v>0</v>
      </c>
      <c r="AM556" s="149">
        <f t="shared" si="86"/>
        <v>0</v>
      </c>
      <c r="AN556" s="149">
        <f t="shared" si="87"/>
        <v>0</v>
      </c>
      <c r="AO556" s="152">
        <f t="shared" si="88"/>
        <v>0</v>
      </c>
    </row>
    <row r="557" spans="1:41" x14ac:dyDescent="0.25">
      <c r="A557" s="143" t="str">
        <f>VLOOKUP(D557,Empresas!$D$7:$F$91,3,0)</f>
        <v>Jose</v>
      </c>
      <c r="B557" s="144" t="str">
        <f>VLOOKUP(D557,Empresas!$D$7:$G$91,4,0)</f>
        <v xml:space="preserve">Rocio </v>
      </c>
      <c r="C557" s="144" t="s">
        <v>544</v>
      </c>
      <c r="D557" s="144" t="s">
        <v>151</v>
      </c>
      <c r="E557" s="144" t="str">
        <f>VLOOKUP(D557,Empresas!$D$7:$E$92,2,0)</f>
        <v>JVL IMPORT &amp; EXPORT GROUP S.A.C.</v>
      </c>
      <c r="F557" s="144" t="s">
        <v>187</v>
      </c>
      <c r="G557" s="145">
        <f t="shared" si="92"/>
        <v>66</v>
      </c>
      <c r="H557" s="145" t="str">
        <f>VLOOKUP(D557,Empresas!$D$6:$L$92,7,0)</f>
        <v>Semestral</v>
      </c>
      <c r="I557" s="144" t="str">
        <f>VLOOKUP(VLOOKUP(D557&amp;"|"&amp;B557,Empresas!$I$7:$CB$92,G557,0),Tablas!$A$13:$B$14,2,0)</f>
        <v>Si</v>
      </c>
      <c r="J557" s="78">
        <v>1</v>
      </c>
      <c r="K557" s="78">
        <v>1</v>
      </c>
      <c r="L557" s="78">
        <v>1</v>
      </c>
      <c r="M557" s="78">
        <v>1</v>
      </c>
      <c r="N557" s="78">
        <v>1</v>
      </c>
      <c r="O557" s="78">
        <v>1</v>
      </c>
      <c r="P557" s="78">
        <v>1</v>
      </c>
      <c r="Q557" s="78">
        <v>1</v>
      </c>
      <c r="R557" s="78"/>
      <c r="S557" s="78"/>
      <c r="T557" s="78"/>
      <c r="U557" s="78"/>
      <c r="V557" s="78" t="str">
        <f>VLOOKUP(D557,Empresas!$D$7:$CF$91,81,0)</f>
        <v>C</v>
      </c>
      <c r="W557" s="78" t="str">
        <f>VLOOKUP(D557,Empresas!$D$7:$M$91,10,0)</f>
        <v>Mype</v>
      </c>
      <c r="X557" s="69" t="str">
        <f t="shared" si="84"/>
        <v>SI</v>
      </c>
      <c r="Y557" s="153" t="str">
        <f t="shared" si="85"/>
        <v>Si aplica</v>
      </c>
      <c r="Z557" s="147">
        <f>IF(Y557="No aplica",0,IF(I557="no",0,IF(I557="No aplica",0,IF(I557="Si",1,IF(I557="Fisico",1,IF(I557="Electronico",2,VLOOKUP(C557&amp;"|"&amp;B557&amp;"|"&amp;D557,Empresas!$C$6:$CC$92,G557+6+1,0)))))))</f>
        <v>1</v>
      </c>
      <c r="AA557" s="147">
        <f>IF(AND($I557="Si",J557=1),1,IF(AND($I557="Fisico",J557=1),1,IF(AND(J557=1,$I557="Electronico"),2,IF(J557=1,VLOOKUP($C557&amp;"|"&amp;$B557&amp;"|"&amp;$D557,Empresas!$C$6:$CC$92,$G557+6+1,0),0))))</f>
        <v>1</v>
      </c>
      <c r="AB557" s="147">
        <f>IF(AND($I557="Si",K557=1),1,IF(AND($I557="Fisico",K557=1),1,IF(AND(K557=1,$I557="Electronico"),2,IF(K557=1,VLOOKUP($C557&amp;"|"&amp;$B557&amp;"|"&amp;$D557,Empresas!$C$6:$CC$92,$G557+6+1,0),0))))</f>
        <v>1</v>
      </c>
      <c r="AC557" s="147">
        <f>IF(AND($I557="Si",L557=1),1,IF(AND($I557="Fisico",L557=1),1,IF(AND(L557=1,$I557="Electronico"),2,IF(L557=1,VLOOKUP($C557&amp;"|"&amp;$B557&amp;"|"&amp;$D557,Empresas!$C$6:$CC$92,$G557+6+1,0),0))))</f>
        <v>1</v>
      </c>
      <c r="AD557" s="147">
        <f>IF(AND($I557="Si",M557=1),1,IF(AND($I557="Fisico",M557=1),1,IF(AND(M557=1,$I557="Electronico"),2,IF(M557=1,VLOOKUP($C557&amp;"|"&amp;$B557&amp;"|"&amp;$D557,Empresas!$C$6:$CC$92,$G557+6+1,0),0))))</f>
        <v>1</v>
      </c>
      <c r="AE557" s="147">
        <f>IF(AND($I557="Si",N557=1),1,IF(AND($I557="Fisico",N557=1),1,IF(AND(N557=1,$I557="Electronico"),2,IF(N557=1,VLOOKUP($C557&amp;"|"&amp;$B557&amp;"|"&amp;$D557,Empresas!$C$6:$CC$92,$G557+6+1,0),0))))</f>
        <v>1</v>
      </c>
      <c r="AF557" s="147">
        <f>IF(AND($I557="Si",O557=1),1,IF(AND($I557="Fisico",O557=1),1,IF(AND(O557=1,$I557="Electronico"),2,IF(O557=1,VLOOKUP($C557&amp;"|"&amp;$B557&amp;"|"&amp;$D557,Empresas!$C$6:$CC$92,$G557+6+1,0),0))))</f>
        <v>1</v>
      </c>
      <c r="AG557" s="147">
        <f>IF(AND($I557="Si",P557=1),1,IF(AND($I557="Fisico",P557=1),1,IF(AND(P557=1,$I557="Electronico"),2,IF(P557=1,VLOOKUP($C557&amp;"|"&amp;$B557&amp;"|"&amp;$D557,Empresas!$C$6:$CC$92,$G557+6+1,0),0))))</f>
        <v>1</v>
      </c>
      <c r="AH557" s="147">
        <f>IF(AND($I557="Si",Q557=1),1,IF(AND($I557="Fisico",Q557=1),1,IF(AND(Q557=1,$I557="Electronico"),2,IF(Q557=1,VLOOKUP($C557&amp;"|"&amp;$B557&amp;"|"&amp;$D557,Empresas!$C$6:$CC$92,$G557+6+1,0),0))))</f>
        <v>1</v>
      </c>
      <c r="AI557" s="147">
        <f>IF(AND($I557="Si",R557=1),1,IF(AND($I557="Fisico",R557=1),1,IF(AND(R557=1,$I557="Electronico"),2,IF(R557=1,VLOOKUP($C557&amp;"|"&amp;$B557&amp;"|"&amp;$D557,Empresas!$C$6:$CC$92,$G557+6+1,0),0))))</f>
        <v>0</v>
      </c>
      <c r="AJ557" s="147">
        <f>IF(AND($I557="Si",S557=1),1,IF(AND($I557="Fisico",S557=1),1,IF(AND(S557=1,$I557="Electronico"),2,IF(S557=1,VLOOKUP($C557&amp;"|"&amp;$B557&amp;"|"&amp;$D557,Empresas!$C$6:$CC$92,$G557+6+1,0),0))))</f>
        <v>0</v>
      </c>
      <c r="AK557" s="147">
        <f>IF(AND($I557="Si",T557=1),1,IF(AND($I557="Fisico",T557=1),1,IF(AND(T557=1,$I557="Electronico"),2,IF(T557=1,VLOOKUP($C557&amp;"|"&amp;$B557&amp;"|"&amp;$D557,Empresas!$C$6:$CC$92,$G557+6+1,0),0))))</f>
        <v>0</v>
      </c>
      <c r="AL557" s="147">
        <f>IF(AND($I557="Si",U557=1),1,IF(AND($I557="Fisico",U557=1),1,IF(AND(U557=1,$I557="Electronico"),2,IF(U557=1,VLOOKUP($C557&amp;"|"&amp;$B557&amp;"|"&amp;$D557,Empresas!$C$6:$CC$92,$G557+6+1,0),0))))</f>
        <v>0</v>
      </c>
      <c r="AM557" s="149">
        <f t="shared" si="86"/>
        <v>8</v>
      </c>
      <c r="AN557" s="149">
        <f t="shared" si="87"/>
        <v>8</v>
      </c>
      <c r="AO557" s="152">
        <f t="shared" si="88"/>
        <v>1</v>
      </c>
    </row>
    <row r="558" spans="1:41" x14ac:dyDescent="0.25">
      <c r="A558" s="143" t="str">
        <f>VLOOKUP(D558,Empresas!$D$7:$F$91,3,0)</f>
        <v>Jose</v>
      </c>
      <c r="B558" s="144" t="str">
        <f>VLOOKUP(D558,Empresas!$D$7:$G$91,4,0)</f>
        <v xml:space="preserve">Rocio </v>
      </c>
      <c r="C558" s="144" t="s">
        <v>544</v>
      </c>
      <c r="D558" s="144" t="s">
        <v>151</v>
      </c>
      <c r="E558" s="144" t="str">
        <f>VLOOKUP(D558,Empresas!$D$7:$E$92,2,0)</f>
        <v>JVL IMPORT &amp; EXPORT GROUP S.A.C.</v>
      </c>
      <c r="F558" s="144" t="s">
        <v>188</v>
      </c>
      <c r="G558" s="145">
        <f t="shared" si="92"/>
        <v>67</v>
      </c>
      <c r="H558" s="145" t="str">
        <f>VLOOKUP(D558,Empresas!$D$6:$L$92,7,0)</f>
        <v>Semestral</v>
      </c>
      <c r="I558" s="144" t="str">
        <f>VLOOKUP(VLOOKUP(D558&amp;"|"&amp;B558,Empresas!$I$7:$CB$92,G558,0),Tablas!$A$13:$B$14,2,0)</f>
        <v>No</v>
      </c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 t="str">
        <f>VLOOKUP(D558,Empresas!$D$7:$CF$91,81,0)</f>
        <v>C</v>
      </c>
      <c r="W558" s="78" t="str">
        <f>VLOOKUP(D558,Empresas!$D$7:$M$91,10,0)</f>
        <v>Mype</v>
      </c>
      <c r="X558" s="69" t="str">
        <f t="shared" si="84"/>
        <v>SI</v>
      </c>
      <c r="Y558" s="153" t="str">
        <f t="shared" si="85"/>
        <v>No aplica</v>
      </c>
      <c r="Z558" s="147">
        <f>IF(Y558="No aplica",0,IF(I558="no",0,IF(I558="No aplica",0,IF(I558="Si",1,IF(I558="Fisico",1,IF(I558="Electronico",2,VLOOKUP(C558&amp;"|"&amp;B558&amp;"|"&amp;D558,Empresas!$C$6:$CC$92,G558+6+1,0)))))))</f>
        <v>0</v>
      </c>
      <c r="AA558" s="147">
        <f>IF(AND($I558="Si",J558=1),1,IF(AND($I558="Fisico",J558=1),1,IF(AND(J558=1,$I558="Electronico"),2,IF(J558=1,VLOOKUP($C558&amp;"|"&amp;$B558&amp;"|"&amp;$D558,Empresas!$C$6:$CC$92,$G558+6+1,0),0))))</f>
        <v>0</v>
      </c>
      <c r="AB558" s="147">
        <f>IF(AND($I558="Si",K558=1),1,IF(AND($I558="Fisico",K558=1),1,IF(AND(K558=1,$I558="Electronico"),2,IF(K558=1,VLOOKUP($C558&amp;"|"&amp;$B558&amp;"|"&amp;$D558,Empresas!$C$6:$CC$92,$G558+6+1,0),0))))</f>
        <v>0</v>
      </c>
      <c r="AC558" s="147">
        <f>IF(AND($I558="Si",L558=1),1,IF(AND($I558="Fisico",L558=1),1,IF(AND(L558=1,$I558="Electronico"),2,IF(L558=1,VLOOKUP($C558&amp;"|"&amp;$B558&amp;"|"&amp;$D558,Empresas!$C$6:$CC$92,$G558+6+1,0),0))))</f>
        <v>0</v>
      </c>
      <c r="AD558" s="147">
        <f>IF(AND($I558="Si",M558=1),1,IF(AND($I558="Fisico",M558=1),1,IF(AND(M558=1,$I558="Electronico"),2,IF(M558=1,VLOOKUP($C558&amp;"|"&amp;$B558&amp;"|"&amp;$D558,Empresas!$C$6:$CC$92,$G558+6+1,0),0))))</f>
        <v>0</v>
      </c>
      <c r="AE558" s="147">
        <f>IF(AND($I558="Si",N558=1),1,IF(AND($I558="Fisico",N558=1),1,IF(AND(N558=1,$I558="Electronico"),2,IF(N558=1,VLOOKUP($C558&amp;"|"&amp;$B558&amp;"|"&amp;$D558,Empresas!$C$6:$CC$92,$G558+6+1,0),0))))</f>
        <v>0</v>
      </c>
      <c r="AF558" s="147">
        <f>IF(AND($I558="Si",O558=1),1,IF(AND($I558="Fisico",O558=1),1,IF(AND(O558=1,$I558="Electronico"),2,IF(O558=1,VLOOKUP($C558&amp;"|"&amp;$B558&amp;"|"&amp;$D558,Empresas!$C$6:$CC$92,$G558+6+1,0),0))))</f>
        <v>0</v>
      </c>
      <c r="AG558" s="147">
        <f>IF(AND($I558="Si",P558=1),1,IF(AND($I558="Fisico",P558=1),1,IF(AND(P558=1,$I558="Electronico"),2,IF(P558=1,VLOOKUP($C558&amp;"|"&amp;$B558&amp;"|"&amp;$D558,Empresas!$C$6:$CC$92,$G558+6+1,0),0))))</f>
        <v>0</v>
      </c>
      <c r="AH558" s="147">
        <f>IF(AND($I558="Si",Q558=1),1,IF(AND($I558="Fisico",Q558=1),1,IF(AND(Q558=1,$I558="Electronico"),2,IF(Q558=1,VLOOKUP($C558&amp;"|"&amp;$B558&amp;"|"&amp;$D558,Empresas!$C$6:$CC$92,$G558+6+1,0),0))))</f>
        <v>0</v>
      </c>
      <c r="AI558" s="147">
        <f>IF(AND($I558="Si",R558=1),1,IF(AND($I558="Fisico",R558=1),1,IF(AND(R558=1,$I558="Electronico"),2,IF(R558=1,VLOOKUP($C558&amp;"|"&amp;$B558&amp;"|"&amp;$D558,Empresas!$C$6:$CC$92,$G558+6+1,0),0))))</f>
        <v>0</v>
      </c>
      <c r="AJ558" s="147">
        <f>IF(AND($I558="Si",S558=1),1,IF(AND($I558="Fisico",S558=1),1,IF(AND(S558=1,$I558="Electronico"),2,IF(S558=1,VLOOKUP($C558&amp;"|"&amp;$B558&amp;"|"&amp;$D558,Empresas!$C$6:$CC$92,$G558+6+1,0),0))))</f>
        <v>0</v>
      </c>
      <c r="AK558" s="147">
        <f>IF(AND($I558="Si",T558=1),1,IF(AND($I558="Fisico",T558=1),1,IF(AND(T558=1,$I558="Electronico"),2,IF(T558=1,VLOOKUP($C558&amp;"|"&amp;$B558&amp;"|"&amp;$D558,Empresas!$C$6:$CC$92,$G558+6+1,0),0))))</f>
        <v>0</v>
      </c>
      <c r="AL558" s="147">
        <f>IF(AND($I558="Si",U558=1),1,IF(AND($I558="Fisico",U558=1),1,IF(AND(U558=1,$I558="Electronico"),2,IF(U558=1,VLOOKUP($C558&amp;"|"&amp;$B558&amp;"|"&amp;$D558,Empresas!$C$6:$CC$92,$G558+6+1,0),0))))</f>
        <v>0</v>
      </c>
      <c r="AM558" s="149">
        <f t="shared" si="86"/>
        <v>0</v>
      </c>
      <c r="AN558" s="149">
        <f t="shared" si="87"/>
        <v>0</v>
      </c>
      <c r="AO558" s="152">
        <f t="shared" si="88"/>
        <v>0</v>
      </c>
    </row>
    <row r="559" spans="1:41" x14ac:dyDescent="0.25">
      <c r="A559" s="143" t="str">
        <f>VLOOKUP(D559,Empresas!$D$7:$F$91,3,0)</f>
        <v>Jose</v>
      </c>
      <c r="B559" s="144" t="str">
        <f>VLOOKUP(D559,Empresas!$D$7:$G$91,4,0)</f>
        <v xml:space="preserve">Rocio </v>
      </c>
      <c r="C559" s="144" t="s">
        <v>544</v>
      </c>
      <c r="D559" s="144" t="s">
        <v>151</v>
      </c>
      <c r="E559" s="144" t="str">
        <f>VLOOKUP(D559,Empresas!$D$7:$E$92,2,0)</f>
        <v>JVL IMPORT &amp; EXPORT GROUP S.A.C.</v>
      </c>
      <c r="F559" s="144" t="s">
        <v>189</v>
      </c>
      <c r="G559" s="145">
        <f t="shared" si="92"/>
        <v>68</v>
      </c>
      <c r="H559" s="145" t="str">
        <f>VLOOKUP(D559,Empresas!$D$6:$L$92,7,0)</f>
        <v>Semestral</v>
      </c>
      <c r="I559" s="144" t="str">
        <f>VLOOKUP(VLOOKUP(D559&amp;"|"&amp;B559,Empresas!$I$7:$CB$92,G559,0),Tablas!$A$13:$B$14,2,0)</f>
        <v>No</v>
      </c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 t="str">
        <f>VLOOKUP(D559,Empresas!$D$7:$CF$91,81,0)</f>
        <v>C</v>
      </c>
      <c r="W559" s="78" t="str">
        <f>VLOOKUP(D559,Empresas!$D$7:$M$91,10,0)</f>
        <v>Mype</v>
      </c>
      <c r="X559" s="69" t="str">
        <f t="shared" si="84"/>
        <v>SI</v>
      </c>
      <c r="Y559" s="153" t="str">
        <f t="shared" si="85"/>
        <v>No aplica</v>
      </c>
      <c r="Z559" s="147">
        <f>IF(Y559="No aplica",0,IF(I559="no",0,IF(I559="No aplica",0,IF(I559="Si",1,IF(I559="Fisico",1,IF(I559="Electronico",2,VLOOKUP(C559&amp;"|"&amp;B559&amp;"|"&amp;D559,Empresas!$C$6:$CC$92,G559+6+1,0)))))))</f>
        <v>0</v>
      </c>
      <c r="AA559" s="147">
        <f>IF(AND($I559="Si",J559=1),1,IF(AND($I559="Fisico",J559=1),1,IF(AND(J559=1,$I559="Electronico"),2,IF(J559=1,VLOOKUP($C559&amp;"|"&amp;$B559&amp;"|"&amp;$D559,Empresas!$C$6:$CC$92,$G559+6+1,0),0))))</f>
        <v>0</v>
      </c>
      <c r="AB559" s="147">
        <f>IF(AND($I559="Si",K559=1),1,IF(AND($I559="Fisico",K559=1),1,IF(AND(K559=1,$I559="Electronico"),2,IF(K559=1,VLOOKUP($C559&amp;"|"&amp;$B559&amp;"|"&amp;$D559,Empresas!$C$6:$CC$92,$G559+6+1,0),0))))</f>
        <v>0</v>
      </c>
      <c r="AC559" s="147">
        <f>IF(AND($I559="Si",L559=1),1,IF(AND($I559="Fisico",L559=1),1,IF(AND(L559=1,$I559="Electronico"),2,IF(L559=1,VLOOKUP($C559&amp;"|"&amp;$B559&amp;"|"&amp;$D559,Empresas!$C$6:$CC$92,$G559+6+1,0),0))))</f>
        <v>0</v>
      </c>
      <c r="AD559" s="147">
        <f>IF(AND($I559="Si",M559=1),1,IF(AND($I559="Fisico",M559=1),1,IF(AND(M559=1,$I559="Electronico"),2,IF(M559=1,VLOOKUP($C559&amp;"|"&amp;$B559&amp;"|"&amp;$D559,Empresas!$C$6:$CC$92,$G559+6+1,0),0))))</f>
        <v>0</v>
      </c>
      <c r="AE559" s="147">
        <f>IF(AND($I559="Si",N559=1),1,IF(AND($I559="Fisico",N559=1),1,IF(AND(N559=1,$I559="Electronico"),2,IF(N559=1,VLOOKUP($C559&amp;"|"&amp;$B559&amp;"|"&amp;$D559,Empresas!$C$6:$CC$92,$G559+6+1,0),0))))</f>
        <v>0</v>
      </c>
      <c r="AF559" s="147">
        <f>IF(AND($I559="Si",O559=1),1,IF(AND($I559="Fisico",O559=1),1,IF(AND(O559=1,$I559="Electronico"),2,IF(O559=1,VLOOKUP($C559&amp;"|"&amp;$B559&amp;"|"&amp;$D559,Empresas!$C$6:$CC$92,$G559+6+1,0),0))))</f>
        <v>0</v>
      </c>
      <c r="AG559" s="147">
        <f>IF(AND($I559="Si",P559=1),1,IF(AND($I559="Fisico",P559=1),1,IF(AND(P559=1,$I559="Electronico"),2,IF(P559=1,VLOOKUP($C559&amp;"|"&amp;$B559&amp;"|"&amp;$D559,Empresas!$C$6:$CC$92,$G559+6+1,0),0))))</f>
        <v>0</v>
      </c>
      <c r="AH559" s="147">
        <f>IF(AND($I559="Si",Q559=1),1,IF(AND($I559="Fisico",Q559=1),1,IF(AND(Q559=1,$I559="Electronico"),2,IF(Q559=1,VLOOKUP($C559&amp;"|"&amp;$B559&amp;"|"&amp;$D559,Empresas!$C$6:$CC$92,$G559+6+1,0),0))))</f>
        <v>0</v>
      </c>
      <c r="AI559" s="147">
        <f>IF(AND($I559="Si",R559=1),1,IF(AND($I559="Fisico",R559=1),1,IF(AND(R559=1,$I559="Electronico"),2,IF(R559=1,VLOOKUP($C559&amp;"|"&amp;$B559&amp;"|"&amp;$D559,Empresas!$C$6:$CC$92,$G559+6+1,0),0))))</f>
        <v>0</v>
      </c>
      <c r="AJ559" s="147">
        <f>IF(AND($I559="Si",S559=1),1,IF(AND($I559="Fisico",S559=1),1,IF(AND(S559=1,$I559="Electronico"),2,IF(S559=1,VLOOKUP($C559&amp;"|"&amp;$B559&amp;"|"&amp;$D559,Empresas!$C$6:$CC$92,$G559+6+1,0),0))))</f>
        <v>0</v>
      </c>
      <c r="AK559" s="147">
        <f>IF(AND($I559="Si",T559=1),1,IF(AND($I559="Fisico",T559=1),1,IF(AND(T559=1,$I559="Electronico"),2,IF(T559=1,VLOOKUP($C559&amp;"|"&amp;$B559&amp;"|"&amp;$D559,Empresas!$C$6:$CC$92,$G559+6+1,0),0))))</f>
        <v>0</v>
      </c>
      <c r="AL559" s="147">
        <f>IF(AND($I559="Si",U559=1),1,IF(AND($I559="Fisico",U559=1),1,IF(AND(U559=1,$I559="Electronico"),2,IF(U559=1,VLOOKUP($C559&amp;"|"&amp;$B559&amp;"|"&amp;$D559,Empresas!$C$6:$CC$92,$G559+6+1,0),0))))</f>
        <v>0</v>
      </c>
      <c r="AM559" s="149">
        <f t="shared" si="86"/>
        <v>0</v>
      </c>
      <c r="AN559" s="149">
        <f t="shared" si="87"/>
        <v>0</v>
      </c>
      <c r="AO559" s="152">
        <f t="shared" si="88"/>
        <v>0</v>
      </c>
    </row>
    <row r="560" spans="1:41" x14ac:dyDescent="0.25">
      <c r="A560" s="143" t="str">
        <f>VLOOKUP(D560,Empresas!$D$7:$F$91,3,0)</f>
        <v>Jose</v>
      </c>
      <c r="B560" s="144" t="str">
        <f>VLOOKUP(D560,Empresas!$D$7:$G$91,4,0)</f>
        <v xml:space="preserve">Rocio </v>
      </c>
      <c r="C560" s="144" t="s">
        <v>544</v>
      </c>
      <c r="D560" s="144" t="s">
        <v>151</v>
      </c>
      <c r="E560" s="144" t="str">
        <f>VLOOKUP(D560,Empresas!$D$7:$E$92,2,0)</f>
        <v>JVL IMPORT &amp; EXPORT GROUP S.A.C.</v>
      </c>
      <c r="F560" s="144" t="s">
        <v>190</v>
      </c>
      <c r="G560" s="145">
        <f t="shared" si="92"/>
        <v>69</v>
      </c>
      <c r="H560" s="145" t="str">
        <f>VLOOKUP(D560,Empresas!$D$6:$L$92,7,0)</f>
        <v>Semestral</v>
      </c>
      <c r="I560" s="144" t="str">
        <f>VLOOKUP(VLOOKUP(D560&amp;"|"&amp;B560,Empresas!$I$7:$CB$92,G560,0),Tablas!$A$13:$B$14,2,0)</f>
        <v>No</v>
      </c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 t="str">
        <f>VLOOKUP(D560,Empresas!$D$7:$CF$91,81,0)</f>
        <v>C</v>
      </c>
      <c r="W560" s="78" t="str">
        <f>VLOOKUP(D560,Empresas!$D$7:$M$91,10,0)</f>
        <v>Mype</v>
      </c>
      <c r="X560" s="69" t="str">
        <f t="shared" si="84"/>
        <v>NO</v>
      </c>
      <c r="Y560" s="153" t="str">
        <f t="shared" si="85"/>
        <v>No aplica</v>
      </c>
      <c r="Z560" s="147">
        <f>IF(Y560="No aplica",0,IF(I560="no",0,IF(I560="No aplica",0,IF(I560="Si",1,IF(I560="Fisico",1,IF(I560="Electronico",2,VLOOKUP(C560&amp;"|"&amp;B560&amp;"|"&amp;D560,Empresas!$C$6:$CC$92,G560+6+1,0)))))))</f>
        <v>0</v>
      </c>
      <c r="AA560" s="147">
        <f>IF(AND($I560="Si",J560=1),1,IF(AND($I560="Fisico",J560=1),1,IF(AND(J560=1,$I560="Electronico"),2,IF(J560=1,VLOOKUP($C560&amp;"|"&amp;$B560&amp;"|"&amp;$D560,Empresas!$C$6:$CC$92,$G560+6+1,0),0))))</f>
        <v>0</v>
      </c>
      <c r="AB560" s="147">
        <f>IF(AND($I560="Si",K560=1),1,IF(AND($I560="Fisico",K560=1),1,IF(AND(K560=1,$I560="Electronico"),2,IF(K560=1,VLOOKUP($C560&amp;"|"&amp;$B560&amp;"|"&amp;$D560,Empresas!$C$6:$CC$92,$G560+6+1,0),0))))</f>
        <v>0</v>
      </c>
      <c r="AC560" s="147">
        <f>IF(AND($I560="Si",L560=1),1,IF(AND($I560="Fisico",L560=1),1,IF(AND(L560=1,$I560="Electronico"),2,IF(L560=1,VLOOKUP($C560&amp;"|"&amp;$B560&amp;"|"&amp;$D560,Empresas!$C$6:$CC$92,$G560+6+1,0),0))))</f>
        <v>0</v>
      </c>
      <c r="AD560" s="147">
        <f>IF(AND($I560="Si",M560=1),1,IF(AND($I560="Fisico",M560=1),1,IF(AND(M560=1,$I560="Electronico"),2,IF(M560=1,VLOOKUP($C560&amp;"|"&amp;$B560&amp;"|"&amp;$D560,Empresas!$C$6:$CC$92,$G560+6+1,0),0))))</f>
        <v>0</v>
      </c>
      <c r="AE560" s="147">
        <f>IF(AND($I560="Si",N560=1),1,IF(AND($I560="Fisico",N560=1),1,IF(AND(N560=1,$I560="Electronico"),2,IF(N560=1,VLOOKUP($C560&amp;"|"&amp;$B560&amp;"|"&amp;$D560,Empresas!$C$6:$CC$92,$G560+6+1,0),0))))</f>
        <v>0</v>
      </c>
      <c r="AF560" s="147">
        <f>IF(AND($I560="Si",O560=1),1,IF(AND($I560="Fisico",O560=1),1,IF(AND(O560=1,$I560="Electronico"),2,IF(O560=1,VLOOKUP($C560&amp;"|"&amp;$B560&amp;"|"&amp;$D560,Empresas!$C$6:$CC$92,$G560+6+1,0),0))))</f>
        <v>0</v>
      </c>
      <c r="AG560" s="147">
        <f>IF(AND($I560="Si",P560=1),1,IF(AND($I560="Fisico",P560=1),1,IF(AND(P560=1,$I560="Electronico"),2,IF(P560=1,VLOOKUP($C560&amp;"|"&amp;$B560&amp;"|"&amp;$D560,Empresas!$C$6:$CC$92,$G560+6+1,0),0))))</f>
        <v>0</v>
      </c>
      <c r="AH560" s="147">
        <f>IF(AND($I560="Si",Q560=1),1,IF(AND($I560="Fisico",Q560=1),1,IF(AND(Q560=1,$I560="Electronico"),2,IF(Q560=1,VLOOKUP($C560&amp;"|"&amp;$B560&amp;"|"&amp;$D560,Empresas!$C$6:$CC$92,$G560+6+1,0),0))))</f>
        <v>0</v>
      </c>
      <c r="AI560" s="147">
        <f>IF(AND($I560="Si",R560=1),1,IF(AND($I560="Fisico",R560=1),1,IF(AND(R560=1,$I560="Electronico"),2,IF(R560=1,VLOOKUP($C560&amp;"|"&amp;$B560&amp;"|"&amp;$D560,Empresas!$C$6:$CC$92,$G560+6+1,0),0))))</f>
        <v>0</v>
      </c>
      <c r="AJ560" s="147">
        <f>IF(AND($I560="Si",S560=1),1,IF(AND($I560="Fisico",S560=1),1,IF(AND(S560=1,$I560="Electronico"),2,IF(S560=1,VLOOKUP($C560&amp;"|"&amp;$B560&amp;"|"&amp;$D560,Empresas!$C$6:$CC$92,$G560+6+1,0),0))))</f>
        <v>0</v>
      </c>
      <c r="AK560" s="147">
        <f>IF(AND($I560="Si",T560=1),1,IF(AND($I560="Fisico",T560=1),1,IF(AND(T560=1,$I560="Electronico"),2,IF(T560=1,VLOOKUP($C560&amp;"|"&amp;$B560&amp;"|"&amp;$D560,Empresas!$C$6:$CC$92,$G560+6+1,0),0))))</f>
        <v>0</v>
      </c>
      <c r="AL560" s="147">
        <f>IF(AND($I560="Si",U560=1),1,IF(AND($I560="Fisico",U560=1),1,IF(AND(U560=1,$I560="Electronico"),2,IF(U560=1,VLOOKUP($C560&amp;"|"&amp;$B560&amp;"|"&amp;$D560,Empresas!$C$6:$CC$92,$G560+6+1,0),0))))</f>
        <v>0</v>
      </c>
      <c r="AM560" s="149">
        <f t="shared" si="86"/>
        <v>0</v>
      </c>
      <c r="AN560" s="149">
        <f t="shared" si="87"/>
        <v>0</v>
      </c>
      <c r="AO560" s="152">
        <f t="shared" si="88"/>
        <v>0</v>
      </c>
    </row>
    <row r="561" spans="1:41" x14ac:dyDescent="0.25">
      <c r="A561" s="143" t="str">
        <f>VLOOKUP(D561,Empresas!$D$7:$F$91,3,0)</f>
        <v>Jose</v>
      </c>
      <c r="B561" s="144" t="str">
        <f>VLOOKUP(D561,Empresas!$D$7:$G$91,4,0)</f>
        <v xml:space="preserve">Rocio </v>
      </c>
      <c r="C561" s="144" t="s">
        <v>544</v>
      </c>
      <c r="D561" s="144" t="s">
        <v>151</v>
      </c>
      <c r="E561" s="144" t="str">
        <f>VLOOKUP(D561,Empresas!$D$7:$E$92,2,0)</f>
        <v>JVL IMPORT &amp; EXPORT GROUP S.A.C.</v>
      </c>
      <c r="F561" s="146" t="s">
        <v>191</v>
      </c>
      <c r="G561" s="145">
        <f t="shared" si="92"/>
        <v>70</v>
      </c>
      <c r="H561" s="145" t="str">
        <f>VLOOKUP(D561,Empresas!$D$6:$L$92,7,0)</f>
        <v>Semestral</v>
      </c>
      <c r="I561" s="144" t="str">
        <f>VLOOKUP(VLOOKUP(D561&amp;"|"&amp;B561,Empresas!$I$7:$CB$92,G561,0),Tablas!$A$13:$B$14,2,0)</f>
        <v>Si</v>
      </c>
      <c r="J561" s="78">
        <v>1</v>
      </c>
      <c r="K561" s="78">
        <v>1</v>
      </c>
      <c r="L561" s="78">
        <v>1</v>
      </c>
      <c r="M561" s="78">
        <v>1</v>
      </c>
      <c r="N561" s="78">
        <v>1</v>
      </c>
      <c r="O561" s="78">
        <v>1</v>
      </c>
      <c r="P561" s="78">
        <v>1</v>
      </c>
      <c r="Q561" s="78">
        <v>1</v>
      </c>
      <c r="R561" s="78"/>
      <c r="S561" s="78"/>
      <c r="T561" s="78"/>
      <c r="U561" s="78"/>
      <c r="V561" s="78" t="str">
        <f>VLOOKUP(D561,Empresas!$D$7:$CF$91,81,0)</f>
        <v>C</v>
      </c>
      <c r="W561" s="78" t="str">
        <f>VLOOKUP(D561,Empresas!$D$7:$M$91,10,0)</f>
        <v>Mype</v>
      </c>
      <c r="X561" s="69" t="str">
        <f t="shared" si="84"/>
        <v>NO</v>
      </c>
      <c r="Y561" s="153" t="str">
        <f t="shared" si="85"/>
        <v>Si aplica</v>
      </c>
      <c r="Z561" s="147">
        <f>IF(Y561="No aplica",0,IF(I561="no",0,IF(I561="No aplica",0,IF(I561="Si",1,IF(I561="Fisico",1,IF(I561="Electronico",2,VLOOKUP(C561&amp;"|"&amp;B561&amp;"|"&amp;D561,Empresas!$C$6:$CC$92,G561+6+1,0)))))))</f>
        <v>1</v>
      </c>
      <c r="AA561" s="147">
        <f>IF(AND($I561="Si",J561=1),1,IF(AND($I561="Fisico",J561=1),1,IF(AND(J561=1,$I561="Electronico"),2,IF(J561=1,VLOOKUP($C561&amp;"|"&amp;$B561&amp;"|"&amp;$D561,Empresas!$C$6:$CC$92,$G561+6+1,0),0))))</f>
        <v>1</v>
      </c>
      <c r="AB561" s="147">
        <f>IF(AND($I561="Si",K561=1),1,IF(AND($I561="Fisico",K561=1),1,IF(AND(K561=1,$I561="Electronico"),2,IF(K561=1,VLOOKUP($C561&amp;"|"&amp;$B561&amp;"|"&amp;$D561,Empresas!$C$6:$CC$92,$G561+6+1,0),0))))</f>
        <v>1</v>
      </c>
      <c r="AC561" s="147">
        <f>IF(AND($I561="Si",L561=1),1,IF(AND($I561="Fisico",L561=1),1,IF(AND(L561=1,$I561="Electronico"),2,IF(L561=1,VLOOKUP($C561&amp;"|"&amp;$B561&amp;"|"&amp;$D561,Empresas!$C$6:$CC$92,$G561+6+1,0),0))))</f>
        <v>1</v>
      </c>
      <c r="AD561" s="147">
        <f>IF(AND($I561="Si",M561=1),1,IF(AND($I561="Fisico",M561=1),1,IF(AND(M561=1,$I561="Electronico"),2,IF(M561=1,VLOOKUP($C561&amp;"|"&amp;$B561&amp;"|"&amp;$D561,Empresas!$C$6:$CC$92,$G561+6+1,0),0))))</f>
        <v>1</v>
      </c>
      <c r="AE561" s="147">
        <f>IF(AND($I561="Si",N561=1),1,IF(AND($I561="Fisico",N561=1),1,IF(AND(N561=1,$I561="Electronico"),2,IF(N561=1,VLOOKUP($C561&amp;"|"&amp;$B561&amp;"|"&amp;$D561,Empresas!$C$6:$CC$92,$G561+6+1,0),0))))</f>
        <v>1</v>
      </c>
      <c r="AF561" s="147">
        <f>IF(AND($I561="Si",O561=1),1,IF(AND($I561="Fisico",O561=1),1,IF(AND(O561=1,$I561="Electronico"),2,IF(O561=1,VLOOKUP($C561&amp;"|"&amp;$B561&amp;"|"&amp;$D561,Empresas!$C$6:$CC$92,$G561+6+1,0),0))))</f>
        <v>1</v>
      </c>
      <c r="AG561" s="147">
        <f>IF(AND($I561="Si",P561=1),1,IF(AND($I561="Fisico",P561=1),1,IF(AND(P561=1,$I561="Electronico"),2,IF(P561=1,VLOOKUP($C561&amp;"|"&amp;$B561&amp;"|"&amp;$D561,Empresas!$C$6:$CC$92,$G561+6+1,0),0))))</f>
        <v>1</v>
      </c>
      <c r="AH561" s="147">
        <f>IF(AND($I561="Si",Q561=1),1,IF(AND($I561="Fisico",Q561=1),1,IF(AND(Q561=1,$I561="Electronico"),2,IF(Q561=1,VLOOKUP($C561&amp;"|"&amp;$B561&amp;"|"&amp;$D561,Empresas!$C$6:$CC$92,$G561+6+1,0),0))))</f>
        <v>1</v>
      </c>
      <c r="AI561" s="147">
        <f>IF(AND($I561="Si",R561=1),1,IF(AND($I561="Fisico",R561=1),1,IF(AND(R561=1,$I561="Electronico"),2,IF(R561=1,VLOOKUP($C561&amp;"|"&amp;$B561&amp;"|"&amp;$D561,Empresas!$C$6:$CC$92,$G561+6+1,0),0))))</f>
        <v>0</v>
      </c>
      <c r="AJ561" s="147">
        <f>IF(AND($I561="Si",S561=1),1,IF(AND($I561="Fisico",S561=1),1,IF(AND(S561=1,$I561="Electronico"),2,IF(S561=1,VLOOKUP($C561&amp;"|"&amp;$B561&amp;"|"&amp;$D561,Empresas!$C$6:$CC$92,$G561+6+1,0),0))))</f>
        <v>0</v>
      </c>
      <c r="AK561" s="147">
        <f>IF(AND($I561="Si",T561=1),1,IF(AND($I561="Fisico",T561=1),1,IF(AND(T561=1,$I561="Electronico"),2,IF(T561=1,VLOOKUP($C561&amp;"|"&amp;$B561&amp;"|"&amp;$D561,Empresas!$C$6:$CC$92,$G561+6+1,0),0))))</f>
        <v>0</v>
      </c>
      <c r="AL561" s="147">
        <f>IF(AND($I561="Si",U561=1),1,IF(AND($I561="Fisico",U561=1),1,IF(AND(U561=1,$I561="Electronico"),2,IF(U561=1,VLOOKUP($C561&amp;"|"&amp;$B561&amp;"|"&amp;$D561,Empresas!$C$6:$CC$92,$G561+6+1,0),0))))</f>
        <v>0</v>
      </c>
      <c r="AM561" s="149">
        <f t="shared" si="86"/>
        <v>8</v>
      </c>
      <c r="AN561" s="149">
        <f t="shared" si="87"/>
        <v>8</v>
      </c>
      <c r="AO561" s="152">
        <f t="shared" si="88"/>
        <v>1</v>
      </c>
    </row>
    <row r="562" spans="1:41" x14ac:dyDescent="0.25">
      <c r="A562" s="143" t="str">
        <f>VLOOKUP(D562,Empresas!$D$7:$F$91,3,0)</f>
        <v>Jose</v>
      </c>
      <c r="B562" s="144" t="str">
        <f>VLOOKUP(D562,Empresas!$D$7:$G$91,4,0)</f>
        <v xml:space="preserve">Rocio </v>
      </c>
      <c r="C562" s="144" t="s">
        <v>544</v>
      </c>
      <c r="D562" s="144" t="s">
        <v>151</v>
      </c>
      <c r="E562" s="144" t="str">
        <f>VLOOKUP(D562,Empresas!$D$7:$E$92,2,0)</f>
        <v>JVL IMPORT &amp; EXPORT GROUP S.A.C.</v>
      </c>
      <c r="F562" s="144" t="s">
        <v>192</v>
      </c>
      <c r="G562" s="145">
        <f t="shared" si="92"/>
        <v>71</v>
      </c>
      <c r="H562" s="145" t="str">
        <f>VLOOKUP(D562,Empresas!$D$6:$L$92,7,0)</f>
        <v>Semestral</v>
      </c>
      <c r="I562" s="144" t="str">
        <f>VLOOKUP(VLOOKUP(D562&amp;"|"&amp;B562,Empresas!$I$7:$CB$92,G562,0),Tablas!$A$13:$B$14,2,0)</f>
        <v>No</v>
      </c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 t="str">
        <f>VLOOKUP(D562,Empresas!$D$7:$CF$91,81,0)</f>
        <v>C</v>
      </c>
      <c r="W562" s="78" t="str">
        <f>VLOOKUP(D562,Empresas!$D$7:$M$91,10,0)</f>
        <v>Mype</v>
      </c>
      <c r="X562" s="69" t="str">
        <f t="shared" si="84"/>
        <v>NO</v>
      </c>
      <c r="Y562" s="153" t="str">
        <f t="shared" si="85"/>
        <v>No aplica</v>
      </c>
      <c r="Z562" s="147">
        <f>IF(Y562="No aplica",0,IF(I562="no",0,IF(I562="No aplica",0,IF(I562="Si",1,IF(I562="Fisico",1,IF(I562="Electronico",2,VLOOKUP(C562&amp;"|"&amp;B562&amp;"|"&amp;D562,Empresas!$C$6:$CC$92,G562+6+1,0)))))))</f>
        <v>0</v>
      </c>
      <c r="AA562" s="147">
        <f>IF(AND($I562="Si",J562=1),1,IF(AND($I562="Fisico",J562=1),1,IF(AND(J562=1,$I562="Electronico"),2,IF(J562=1,VLOOKUP($C562&amp;"|"&amp;$B562&amp;"|"&amp;$D562,Empresas!$C$6:$CC$92,$G562+6+1,0),0))))</f>
        <v>0</v>
      </c>
      <c r="AB562" s="147">
        <f>IF(AND($I562="Si",K562=1),1,IF(AND($I562="Fisico",K562=1),1,IF(AND(K562=1,$I562="Electronico"),2,IF(K562=1,VLOOKUP($C562&amp;"|"&amp;$B562&amp;"|"&amp;$D562,Empresas!$C$6:$CC$92,$G562+6+1,0),0))))</f>
        <v>0</v>
      </c>
      <c r="AC562" s="147">
        <f>IF(AND($I562="Si",L562=1),1,IF(AND($I562="Fisico",L562=1),1,IF(AND(L562=1,$I562="Electronico"),2,IF(L562=1,VLOOKUP($C562&amp;"|"&amp;$B562&amp;"|"&amp;$D562,Empresas!$C$6:$CC$92,$G562+6+1,0),0))))</f>
        <v>0</v>
      </c>
      <c r="AD562" s="147">
        <f>IF(AND($I562="Si",M562=1),1,IF(AND($I562="Fisico",M562=1),1,IF(AND(M562=1,$I562="Electronico"),2,IF(M562=1,VLOOKUP($C562&amp;"|"&amp;$B562&amp;"|"&amp;$D562,Empresas!$C$6:$CC$92,$G562+6+1,0),0))))</f>
        <v>0</v>
      </c>
      <c r="AE562" s="147">
        <f>IF(AND($I562="Si",N562=1),1,IF(AND($I562="Fisico",N562=1),1,IF(AND(N562=1,$I562="Electronico"),2,IF(N562=1,VLOOKUP($C562&amp;"|"&amp;$B562&amp;"|"&amp;$D562,Empresas!$C$6:$CC$92,$G562+6+1,0),0))))</f>
        <v>0</v>
      </c>
      <c r="AF562" s="147">
        <f>IF(AND($I562="Si",O562=1),1,IF(AND($I562="Fisico",O562=1),1,IF(AND(O562=1,$I562="Electronico"),2,IF(O562=1,VLOOKUP($C562&amp;"|"&amp;$B562&amp;"|"&amp;$D562,Empresas!$C$6:$CC$92,$G562+6+1,0),0))))</f>
        <v>0</v>
      </c>
      <c r="AG562" s="147">
        <f>IF(AND($I562="Si",P562=1),1,IF(AND($I562="Fisico",P562=1),1,IF(AND(P562=1,$I562="Electronico"),2,IF(P562=1,VLOOKUP($C562&amp;"|"&amp;$B562&amp;"|"&amp;$D562,Empresas!$C$6:$CC$92,$G562+6+1,0),0))))</f>
        <v>0</v>
      </c>
      <c r="AH562" s="147">
        <f>IF(AND($I562="Si",Q562=1),1,IF(AND($I562="Fisico",Q562=1),1,IF(AND(Q562=1,$I562="Electronico"),2,IF(Q562=1,VLOOKUP($C562&amp;"|"&amp;$B562&amp;"|"&amp;$D562,Empresas!$C$6:$CC$92,$G562+6+1,0),0))))</f>
        <v>0</v>
      </c>
      <c r="AI562" s="147">
        <f>IF(AND($I562="Si",R562=1),1,IF(AND($I562="Fisico",R562=1),1,IF(AND(R562=1,$I562="Electronico"),2,IF(R562=1,VLOOKUP($C562&amp;"|"&amp;$B562&amp;"|"&amp;$D562,Empresas!$C$6:$CC$92,$G562+6+1,0),0))))</f>
        <v>0</v>
      </c>
      <c r="AJ562" s="147">
        <f>IF(AND($I562="Si",S562=1),1,IF(AND($I562="Fisico",S562=1),1,IF(AND(S562=1,$I562="Electronico"),2,IF(S562=1,VLOOKUP($C562&amp;"|"&amp;$B562&amp;"|"&amp;$D562,Empresas!$C$6:$CC$92,$G562+6+1,0),0))))</f>
        <v>0</v>
      </c>
      <c r="AK562" s="147">
        <f>IF(AND($I562="Si",T562=1),1,IF(AND($I562="Fisico",T562=1),1,IF(AND(T562=1,$I562="Electronico"),2,IF(T562=1,VLOOKUP($C562&amp;"|"&amp;$B562&amp;"|"&amp;$D562,Empresas!$C$6:$CC$92,$G562+6+1,0),0))))</f>
        <v>0</v>
      </c>
      <c r="AL562" s="147">
        <f>IF(AND($I562="Si",U562=1),1,IF(AND($I562="Fisico",U562=1),1,IF(AND(U562=1,$I562="Electronico"),2,IF(U562=1,VLOOKUP($C562&amp;"|"&amp;$B562&amp;"|"&amp;$D562,Empresas!$C$6:$CC$92,$G562+6+1,0),0))))</f>
        <v>0</v>
      </c>
      <c r="AM562" s="149">
        <f t="shared" si="86"/>
        <v>0</v>
      </c>
      <c r="AN562" s="149">
        <f t="shared" si="87"/>
        <v>0</v>
      </c>
      <c r="AO562" s="152">
        <f t="shared" si="88"/>
        <v>0</v>
      </c>
    </row>
    <row r="563" spans="1:41" x14ac:dyDescent="0.25">
      <c r="A563" s="137" t="str">
        <f>VLOOKUP(D563,Empresas!$D$7:$F$91,3,0)</f>
        <v>Jose</v>
      </c>
      <c r="B563" s="138" t="str">
        <f>VLOOKUP(D563,Empresas!$D$7:$G$91,4,0)</f>
        <v xml:space="preserve">Rocio </v>
      </c>
      <c r="C563" s="138" t="s">
        <v>544</v>
      </c>
      <c r="D563" s="138" t="s">
        <v>5</v>
      </c>
      <c r="E563" s="138" t="str">
        <f>VLOOKUP(D563,Empresas!$D$7:$E$92,2,0)</f>
        <v>MARCTEX S.A.C.</v>
      </c>
      <c r="F563" s="138" t="s">
        <v>158</v>
      </c>
      <c r="G563" s="139">
        <f>+Empresas!$O$2</f>
        <v>7</v>
      </c>
      <c r="H563" s="139" t="str">
        <f>VLOOKUP(D563,Empresas!$D$6:$L$92,7,0)</f>
        <v>Semestral</v>
      </c>
      <c r="I563" s="138" t="str">
        <f>VLOOKUP(VLOOKUP(D563&amp;"|"&amp;B563,Empresas!$I$7:$CB$92,G563,0),Tablas!$A$3:$B$5,2,0)</f>
        <v>Registro y analisis</v>
      </c>
      <c r="J563" s="78">
        <v>1</v>
      </c>
      <c r="K563" s="78">
        <v>1</v>
      </c>
      <c r="L563" s="78">
        <v>1</v>
      </c>
      <c r="M563" s="78">
        <v>1</v>
      </c>
      <c r="N563" s="78">
        <v>1</v>
      </c>
      <c r="O563" s="78">
        <v>1</v>
      </c>
      <c r="P563" s="78">
        <v>1</v>
      </c>
      <c r="Q563" s="78">
        <v>1</v>
      </c>
      <c r="R563" s="78"/>
      <c r="S563" s="78"/>
      <c r="T563" s="78"/>
      <c r="U563" s="78"/>
      <c r="V563" s="78" t="str">
        <f>VLOOKUP(D563,Empresas!$D$7:$CF$91,81,0)</f>
        <v>D</v>
      </c>
      <c r="W563" s="78" t="str">
        <f>VLOOKUP(D563,Empresas!$D$7:$M$91,10,0)</f>
        <v>Mype</v>
      </c>
      <c r="X563" s="69" t="str">
        <f t="shared" si="84"/>
        <v>SI</v>
      </c>
      <c r="Y563" s="153" t="str">
        <f t="shared" si="85"/>
        <v>Si aplica</v>
      </c>
      <c r="Z563" s="147">
        <f>IF(Y563="No aplica",0,IF(I563="no",0,IF(I563="No aplica",0,IF(I563="Si",1,IF(I563="Fisico",1,IF(I563="Electronico",2,VLOOKUP(C563&amp;"|"&amp;B563&amp;"|"&amp;D563,Empresas!$C$6:$CC$92,G563+6+1,0)))))))</f>
        <v>1</v>
      </c>
      <c r="AA563" s="147">
        <f>IF(AND($I563="Si",J563=1),1,IF(AND($I563="Fisico",J563=1),1,IF(AND(J563=1,$I563="Electronico"),2,IF(J563=1,VLOOKUP($C563&amp;"|"&amp;$B563&amp;"|"&amp;$D563,Empresas!$C$6:$CC$92,$G563+6+1,0),0))))</f>
        <v>1</v>
      </c>
      <c r="AB563" s="147">
        <f>IF(AND($I563="Si",K563=1),1,IF(AND($I563="Fisico",K563=1),1,IF(AND(K563=1,$I563="Electronico"),2,IF(K563=1,VLOOKUP($C563&amp;"|"&amp;$B563&amp;"|"&amp;$D563,Empresas!$C$6:$CC$92,$G563+6+1,0),0))))</f>
        <v>1</v>
      </c>
      <c r="AC563" s="147">
        <f>IF(AND($I563="Si",L563=1),1,IF(AND($I563="Fisico",L563=1),1,IF(AND(L563=1,$I563="Electronico"),2,IF(L563=1,VLOOKUP($C563&amp;"|"&amp;$B563&amp;"|"&amp;$D563,Empresas!$C$6:$CC$92,$G563+6+1,0),0))))</f>
        <v>1</v>
      </c>
      <c r="AD563" s="147">
        <f>IF(AND($I563="Si",M563=1),1,IF(AND($I563="Fisico",M563=1),1,IF(AND(M563=1,$I563="Electronico"),2,IF(M563=1,VLOOKUP($C563&amp;"|"&amp;$B563&amp;"|"&amp;$D563,Empresas!$C$6:$CC$92,$G563+6+1,0),0))))</f>
        <v>1</v>
      </c>
      <c r="AE563" s="147">
        <f>IF(AND($I563="Si",N563=1),1,IF(AND($I563="Fisico",N563=1),1,IF(AND(N563=1,$I563="Electronico"),2,IF(N563=1,VLOOKUP($C563&amp;"|"&amp;$B563&amp;"|"&amp;$D563,Empresas!$C$6:$CC$92,$G563+6+1,0),0))))</f>
        <v>1</v>
      </c>
      <c r="AF563" s="147">
        <f>IF(AND($I563="Si",O563=1),1,IF(AND($I563="Fisico",O563=1),1,IF(AND(O563=1,$I563="Electronico"),2,IF(O563=1,VLOOKUP($C563&amp;"|"&amp;$B563&amp;"|"&amp;$D563,Empresas!$C$6:$CC$92,$G563+6+1,0),0))))</f>
        <v>1</v>
      </c>
      <c r="AG563" s="147">
        <f>IF(AND($I563="Si",P563=1),1,IF(AND($I563="Fisico",P563=1),1,IF(AND(P563=1,$I563="Electronico"),2,IF(P563=1,VLOOKUP($C563&amp;"|"&amp;$B563&amp;"|"&amp;$D563,Empresas!$C$6:$CC$92,$G563+6+1,0),0))))</f>
        <v>1</v>
      </c>
      <c r="AH563" s="147">
        <f>IF(AND($I563="Si",Q563=1),1,IF(AND($I563="Fisico",Q563=1),1,IF(AND(Q563=1,$I563="Electronico"),2,IF(Q563=1,VLOOKUP($C563&amp;"|"&amp;$B563&amp;"|"&amp;$D563,Empresas!$C$6:$CC$92,$G563+6+1,0),0))))</f>
        <v>1</v>
      </c>
      <c r="AI563" s="147">
        <f>IF(AND($I563="Si",R563=1),1,IF(AND($I563="Fisico",R563=1),1,IF(AND(R563=1,$I563="Electronico"),2,IF(R563=1,VLOOKUP($C563&amp;"|"&amp;$B563&amp;"|"&amp;$D563,Empresas!$C$6:$CC$92,$G563+6+1,0),0))))</f>
        <v>0</v>
      </c>
      <c r="AJ563" s="147">
        <f>IF(AND($I563="Si",S563=1),1,IF(AND($I563="Fisico",S563=1),1,IF(AND(S563=1,$I563="Electronico"),2,IF(S563=1,VLOOKUP($C563&amp;"|"&amp;$B563&amp;"|"&amp;$D563,Empresas!$C$6:$CC$92,$G563+6+1,0),0))))</f>
        <v>0</v>
      </c>
      <c r="AK563" s="147">
        <f>IF(AND($I563="Si",T563=1),1,IF(AND($I563="Fisico",T563=1),1,IF(AND(T563=1,$I563="Electronico"),2,IF(T563=1,VLOOKUP($C563&amp;"|"&amp;$B563&amp;"|"&amp;$D563,Empresas!$C$6:$CC$92,$G563+6+1,0),0))))</f>
        <v>0</v>
      </c>
      <c r="AL563" s="147">
        <f>IF(AND($I563="Si",U563=1),1,IF(AND($I563="Fisico",U563=1),1,IF(AND(U563=1,$I563="Electronico"),2,IF(U563=1,VLOOKUP($C563&amp;"|"&amp;$B563&amp;"|"&amp;$D563,Empresas!$C$6:$CC$92,$G563+6+1,0),0))))</f>
        <v>0</v>
      </c>
      <c r="AM563" s="149">
        <f t="shared" si="86"/>
        <v>8</v>
      </c>
      <c r="AN563" s="149">
        <f t="shared" si="87"/>
        <v>8</v>
      </c>
      <c r="AO563" s="152">
        <f t="shared" si="88"/>
        <v>1</v>
      </c>
    </row>
    <row r="564" spans="1:41" x14ac:dyDescent="0.25">
      <c r="A564" s="137" t="str">
        <f>VLOOKUP(D564,Empresas!$D$7:$F$91,3,0)</f>
        <v>Jose</v>
      </c>
      <c r="B564" s="138" t="str">
        <f>VLOOKUP(D564,Empresas!$D$7:$G$91,4,0)</f>
        <v xml:space="preserve">Rocio </v>
      </c>
      <c r="C564" s="138" t="s">
        <v>544</v>
      </c>
      <c r="D564" s="138" t="s">
        <v>5</v>
      </c>
      <c r="E564" s="138" t="str">
        <f>VLOOKUP(D564,Empresas!$D$7:$E$92,2,0)</f>
        <v>MARCTEX S.A.C.</v>
      </c>
      <c r="F564" s="138" t="s">
        <v>159</v>
      </c>
      <c r="G564" s="139">
        <f>+G563+3</f>
        <v>10</v>
      </c>
      <c r="H564" s="139" t="str">
        <f>VLOOKUP(D564,Empresas!$D$6:$L$92,7,0)</f>
        <v>Semestral</v>
      </c>
      <c r="I564" s="138" t="str">
        <f>VLOOKUP(VLOOKUP(D564&amp;"|"&amp;B564,Empresas!$I$7:$CB$92,G564,0),Tablas!$A$3:$B$5,2,0)</f>
        <v>Registro y analisis</v>
      </c>
      <c r="J564" s="78">
        <v>1</v>
      </c>
      <c r="K564" s="78">
        <v>1</v>
      </c>
      <c r="L564" s="78">
        <v>1</v>
      </c>
      <c r="M564" s="78">
        <v>1</v>
      </c>
      <c r="N564" s="78">
        <v>1</v>
      </c>
      <c r="O564" s="78">
        <v>1</v>
      </c>
      <c r="P564" s="78">
        <v>1</v>
      </c>
      <c r="Q564" s="78">
        <v>1</v>
      </c>
      <c r="R564" s="78"/>
      <c r="S564" s="78"/>
      <c r="T564" s="78"/>
      <c r="U564" s="78"/>
      <c r="V564" s="78" t="str">
        <f>VLOOKUP(D564,Empresas!$D$7:$CF$91,81,0)</f>
        <v>D</v>
      </c>
      <c r="W564" s="78" t="str">
        <f>VLOOKUP(D564,Empresas!$D$7:$M$91,10,0)</f>
        <v>Mype</v>
      </c>
      <c r="X564" s="69" t="str">
        <f t="shared" si="84"/>
        <v>SI</v>
      </c>
      <c r="Y564" s="153" t="str">
        <f t="shared" si="85"/>
        <v>Si aplica</v>
      </c>
      <c r="Z564" s="147">
        <f>IF(Y564="No aplica",0,IF(I564="no",0,IF(I564="No aplica",0,IF(I564="Si",1,IF(I564="Fisico",1,IF(I564="Electronico",2,VLOOKUP(C564&amp;"|"&amp;B564&amp;"|"&amp;D564,Empresas!$C$6:$CC$92,G564+6+1,0)))))))</f>
        <v>1</v>
      </c>
      <c r="AA564" s="147">
        <f>IF(AND($I564="Si",J564=1),1,IF(AND($I564="Fisico",J564=1),1,IF(AND(J564=1,$I564="Electronico"),2,IF(J564=1,VLOOKUP($C564&amp;"|"&amp;$B564&amp;"|"&amp;$D564,Empresas!$C$6:$CC$92,$G564+6+1,0),0))))</f>
        <v>1</v>
      </c>
      <c r="AB564" s="147">
        <f>IF(AND($I564="Si",K564=1),1,IF(AND($I564="Fisico",K564=1),1,IF(AND(K564=1,$I564="Electronico"),2,IF(K564=1,VLOOKUP($C564&amp;"|"&amp;$B564&amp;"|"&amp;$D564,Empresas!$C$6:$CC$92,$G564+6+1,0),0))))</f>
        <v>1</v>
      </c>
      <c r="AC564" s="147">
        <f>IF(AND($I564="Si",L564=1),1,IF(AND($I564="Fisico",L564=1),1,IF(AND(L564=1,$I564="Electronico"),2,IF(L564=1,VLOOKUP($C564&amp;"|"&amp;$B564&amp;"|"&amp;$D564,Empresas!$C$6:$CC$92,$G564+6+1,0),0))))</f>
        <v>1</v>
      </c>
      <c r="AD564" s="147">
        <f>IF(AND($I564="Si",M564=1),1,IF(AND($I564="Fisico",M564=1),1,IF(AND(M564=1,$I564="Electronico"),2,IF(M564=1,VLOOKUP($C564&amp;"|"&amp;$B564&amp;"|"&amp;$D564,Empresas!$C$6:$CC$92,$G564+6+1,0),0))))</f>
        <v>1</v>
      </c>
      <c r="AE564" s="147">
        <f>IF(AND($I564="Si",N564=1),1,IF(AND($I564="Fisico",N564=1),1,IF(AND(N564=1,$I564="Electronico"),2,IF(N564=1,VLOOKUP($C564&amp;"|"&amp;$B564&amp;"|"&amp;$D564,Empresas!$C$6:$CC$92,$G564+6+1,0),0))))</f>
        <v>1</v>
      </c>
      <c r="AF564" s="147">
        <f>IF(AND($I564="Si",O564=1),1,IF(AND($I564="Fisico",O564=1),1,IF(AND(O564=1,$I564="Electronico"),2,IF(O564=1,VLOOKUP($C564&amp;"|"&amp;$B564&amp;"|"&amp;$D564,Empresas!$C$6:$CC$92,$G564+6+1,0),0))))</f>
        <v>1</v>
      </c>
      <c r="AG564" s="147">
        <f>IF(AND($I564="Si",P564=1),1,IF(AND($I564="Fisico",P564=1),1,IF(AND(P564=1,$I564="Electronico"),2,IF(P564=1,VLOOKUP($C564&amp;"|"&amp;$B564&amp;"|"&amp;$D564,Empresas!$C$6:$CC$92,$G564+6+1,0),0))))</f>
        <v>1</v>
      </c>
      <c r="AH564" s="147">
        <f>IF(AND($I564="Si",Q564=1),1,IF(AND($I564="Fisico",Q564=1),1,IF(AND(Q564=1,$I564="Electronico"),2,IF(Q564=1,VLOOKUP($C564&amp;"|"&amp;$B564&amp;"|"&amp;$D564,Empresas!$C$6:$CC$92,$G564+6+1,0),0))))</f>
        <v>1</v>
      </c>
      <c r="AI564" s="147">
        <f>IF(AND($I564="Si",R564=1),1,IF(AND($I564="Fisico",R564=1),1,IF(AND(R564=1,$I564="Electronico"),2,IF(R564=1,VLOOKUP($C564&amp;"|"&amp;$B564&amp;"|"&amp;$D564,Empresas!$C$6:$CC$92,$G564+6+1,0),0))))</f>
        <v>0</v>
      </c>
      <c r="AJ564" s="147">
        <f>IF(AND($I564="Si",S564=1),1,IF(AND($I564="Fisico",S564=1),1,IF(AND(S564=1,$I564="Electronico"),2,IF(S564=1,VLOOKUP($C564&amp;"|"&amp;$B564&amp;"|"&amp;$D564,Empresas!$C$6:$CC$92,$G564+6+1,0),0))))</f>
        <v>0</v>
      </c>
      <c r="AK564" s="147">
        <f>IF(AND($I564="Si",T564=1),1,IF(AND($I564="Fisico",T564=1),1,IF(AND(T564=1,$I564="Electronico"),2,IF(T564=1,VLOOKUP($C564&amp;"|"&amp;$B564&amp;"|"&amp;$D564,Empresas!$C$6:$CC$92,$G564+6+1,0),0))))</f>
        <v>0</v>
      </c>
      <c r="AL564" s="147">
        <f>IF(AND($I564="Si",U564=1),1,IF(AND($I564="Fisico",U564=1),1,IF(AND(U564=1,$I564="Electronico"),2,IF(U564=1,VLOOKUP($C564&amp;"|"&amp;$B564&amp;"|"&amp;$D564,Empresas!$C$6:$CC$92,$G564+6+1,0),0))))</f>
        <v>0</v>
      </c>
      <c r="AM564" s="149">
        <f t="shared" si="86"/>
        <v>8</v>
      </c>
      <c r="AN564" s="149">
        <f t="shared" si="87"/>
        <v>8</v>
      </c>
      <c r="AO564" s="152">
        <f t="shared" si="88"/>
        <v>1</v>
      </c>
    </row>
    <row r="565" spans="1:41" x14ac:dyDescent="0.25">
      <c r="A565" s="137" t="str">
        <f>VLOOKUP(D565,Empresas!$D$7:$F$91,3,0)</f>
        <v>Jose</v>
      </c>
      <c r="B565" s="138" t="str">
        <f>VLOOKUP(D565,Empresas!$D$7:$G$91,4,0)</f>
        <v xml:space="preserve">Rocio </v>
      </c>
      <c r="C565" s="138" t="s">
        <v>544</v>
      </c>
      <c r="D565" s="138" t="s">
        <v>5</v>
      </c>
      <c r="E565" s="138" t="str">
        <f>VLOOKUP(D565,Empresas!$D$7:$E$92,2,0)</f>
        <v>MARCTEX S.A.C.</v>
      </c>
      <c r="F565" s="138" t="s">
        <v>160</v>
      </c>
      <c r="G565" s="139">
        <f t="shared" ref="G565:G576" si="93">+G564+3</f>
        <v>13</v>
      </c>
      <c r="H565" s="139" t="str">
        <f>VLOOKUP(D565,Empresas!$D$6:$L$92,7,0)</f>
        <v>Semestral</v>
      </c>
      <c r="I565" s="138" t="str">
        <f>VLOOKUP(VLOOKUP(D565&amp;"|"&amp;B565,Empresas!$I$7:$CB$92,G565,0),Tablas!$A$3:$B$5,2,0)</f>
        <v>Registro y analisis</v>
      </c>
      <c r="J565" s="78">
        <v>1</v>
      </c>
      <c r="K565" s="78">
        <v>1</v>
      </c>
      <c r="L565" s="78">
        <v>1</v>
      </c>
      <c r="M565" s="78">
        <v>1</v>
      </c>
      <c r="N565" s="78">
        <v>1</v>
      </c>
      <c r="O565" s="78">
        <v>1</v>
      </c>
      <c r="P565" s="78">
        <v>1</v>
      </c>
      <c r="Q565" s="78">
        <v>2</v>
      </c>
      <c r="R565" s="78"/>
      <c r="S565" s="78"/>
      <c r="T565" s="78"/>
      <c r="U565" s="78"/>
      <c r="V565" s="78" t="str">
        <f>VLOOKUP(D565,Empresas!$D$7:$CF$91,81,0)</f>
        <v>D</v>
      </c>
      <c r="W565" s="78" t="str">
        <f>VLOOKUP(D565,Empresas!$D$7:$M$91,10,0)</f>
        <v>Mype</v>
      </c>
      <c r="X565" s="69" t="str">
        <f t="shared" si="84"/>
        <v>SI</v>
      </c>
      <c r="Y565" s="153" t="str">
        <f t="shared" si="85"/>
        <v>Si aplica</v>
      </c>
      <c r="Z565" s="147">
        <f>IF(Y565="No aplica",0,IF(I565="no",0,IF(I565="No aplica",0,IF(I565="Si",1,IF(I565="Fisico",1,IF(I565="Electronico",2,VLOOKUP(C565&amp;"|"&amp;B565&amp;"|"&amp;D565,Empresas!$C$6:$CC$92,G565+6+1,0)))))))</f>
        <v>1</v>
      </c>
      <c r="AA565" s="147">
        <f>IF(AND($I565="Si",J565=1),1,IF(AND($I565="Fisico",J565=1),1,IF(AND(J565=1,$I565="Electronico"),2,IF(J565=1,VLOOKUP($C565&amp;"|"&amp;$B565&amp;"|"&amp;$D565,Empresas!$C$6:$CC$92,$G565+6+1,0),0))))</f>
        <v>1</v>
      </c>
      <c r="AB565" s="147">
        <f>IF(AND($I565="Si",K565=1),1,IF(AND($I565="Fisico",K565=1),1,IF(AND(K565=1,$I565="Electronico"),2,IF(K565=1,VLOOKUP($C565&amp;"|"&amp;$B565&amp;"|"&amp;$D565,Empresas!$C$6:$CC$92,$G565+6+1,0),0))))</f>
        <v>1</v>
      </c>
      <c r="AC565" s="147">
        <f>IF(AND($I565="Si",L565=1),1,IF(AND($I565="Fisico",L565=1),1,IF(AND(L565=1,$I565="Electronico"),2,IF(L565=1,VLOOKUP($C565&amp;"|"&amp;$B565&amp;"|"&amp;$D565,Empresas!$C$6:$CC$92,$G565+6+1,0),0))))</f>
        <v>1</v>
      </c>
      <c r="AD565" s="147">
        <f>IF(AND($I565="Si",M565=1),1,IF(AND($I565="Fisico",M565=1),1,IF(AND(M565=1,$I565="Electronico"),2,IF(M565=1,VLOOKUP($C565&amp;"|"&amp;$B565&amp;"|"&amp;$D565,Empresas!$C$6:$CC$92,$G565+6+1,0),0))))</f>
        <v>1</v>
      </c>
      <c r="AE565" s="147">
        <f>IF(AND($I565="Si",N565=1),1,IF(AND($I565="Fisico",N565=1),1,IF(AND(N565=1,$I565="Electronico"),2,IF(N565=1,VLOOKUP($C565&amp;"|"&amp;$B565&amp;"|"&amp;$D565,Empresas!$C$6:$CC$92,$G565+6+1,0),0))))</f>
        <v>1</v>
      </c>
      <c r="AF565" s="147">
        <f>IF(AND($I565="Si",O565=1),1,IF(AND($I565="Fisico",O565=1),1,IF(AND(O565=1,$I565="Electronico"),2,IF(O565=1,VLOOKUP($C565&amp;"|"&amp;$B565&amp;"|"&amp;$D565,Empresas!$C$6:$CC$92,$G565+6+1,0),0))))</f>
        <v>1</v>
      </c>
      <c r="AG565" s="147">
        <f>IF(AND($I565="Si",P565=1),1,IF(AND($I565="Fisico",P565=1),1,IF(AND(P565=1,$I565="Electronico"),2,IF(P565=1,VLOOKUP($C565&amp;"|"&amp;$B565&amp;"|"&amp;$D565,Empresas!$C$6:$CC$92,$G565+6+1,0),0))))</f>
        <v>1</v>
      </c>
      <c r="AH565" s="147">
        <f>IF(AND($I565="Si",Q565=1),1,IF(AND($I565="Fisico",Q565=1),1,IF(AND(Q565=1,$I565="Electronico"),2,IF(Q565=1,VLOOKUP($C565&amp;"|"&amp;$B565&amp;"|"&amp;$D565,Empresas!$C$6:$CC$92,$G565+6+1,0),0))))</f>
        <v>0</v>
      </c>
      <c r="AI565" s="147">
        <f>IF(AND($I565="Si",R565=1),1,IF(AND($I565="Fisico",R565=1),1,IF(AND(R565=1,$I565="Electronico"),2,IF(R565=1,VLOOKUP($C565&amp;"|"&amp;$B565&amp;"|"&amp;$D565,Empresas!$C$6:$CC$92,$G565+6+1,0),0))))</f>
        <v>0</v>
      </c>
      <c r="AJ565" s="147">
        <f>IF(AND($I565="Si",S565=1),1,IF(AND($I565="Fisico",S565=1),1,IF(AND(S565=1,$I565="Electronico"),2,IF(S565=1,VLOOKUP($C565&amp;"|"&amp;$B565&amp;"|"&amp;$D565,Empresas!$C$6:$CC$92,$G565+6+1,0),0))))</f>
        <v>0</v>
      </c>
      <c r="AK565" s="147">
        <f>IF(AND($I565="Si",T565=1),1,IF(AND($I565="Fisico",T565=1),1,IF(AND(T565=1,$I565="Electronico"),2,IF(T565=1,VLOOKUP($C565&amp;"|"&amp;$B565&amp;"|"&amp;$D565,Empresas!$C$6:$CC$92,$G565+6+1,0),0))))</f>
        <v>0</v>
      </c>
      <c r="AL565" s="147">
        <f>IF(AND($I565="Si",U565=1),1,IF(AND($I565="Fisico",U565=1),1,IF(AND(U565=1,$I565="Electronico"),2,IF(U565=1,VLOOKUP($C565&amp;"|"&amp;$B565&amp;"|"&amp;$D565,Empresas!$C$6:$CC$92,$G565+6+1,0),0))))</f>
        <v>0</v>
      </c>
      <c r="AM565" s="149">
        <f t="shared" si="86"/>
        <v>7</v>
      </c>
      <c r="AN565" s="149">
        <f t="shared" si="87"/>
        <v>8</v>
      </c>
      <c r="AO565" s="152">
        <f t="shared" si="88"/>
        <v>0.875</v>
      </c>
    </row>
    <row r="566" spans="1:41" x14ac:dyDescent="0.25">
      <c r="A566" s="137" t="str">
        <f>VLOOKUP(D566,Empresas!$D$7:$F$91,3,0)</f>
        <v>Jose</v>
      </c>
      <c r="B566" s="138" t="str">
        <f>VLOOKUP(D566,Empresas!$D$7:$G$91,4,0)</f>
        <v xml:space="preserve">Rocio </v>
      </c>
      <c r="C566" s="138" t="s">
        <v>544</v>
      </c>
      <c r="D566" s="138" t="s">
        <v>5</v>
      </c>
      <c r="E566" s="138" t="str">
        <f>VLOOKUP(D566,Empresas!$D$7:$E$92,2,0)</f>
        <v>MARCTEX S.A.C.</v>
      </c>
      <c r="F566" s="138" t="s">
        <v>161</v>
      </c>
      <c r="G566" s="139">
        <f t="shared" si="93"/>
        <v>16</v>
      </c>
      <c r="H566" s="139" t="str">
        <f>VLOOKUP(D566,Empresas!$D$6:$L$92,7,0)</f>
        <v>Semestral</v>
      </c>
      <c r="I566" s="138" t="str">
        <f>VLOOKUP(VLOOKUP(D566&amp;"|"&amp;B566,Empresas!$I$7:$CB$92,G566,0),Tablas!$A$3:$B$5,2,0)</f>
        <v>Registro y analisis</v>
      </c>
      <c r="J566" s="78">
        <v>2</v>
      </c>
      <c r="K566" s="78">
        <v>2</v>
      </c>
      <c r="L566" s="78">
        <v>2</v>
      </c>
      <c r="M566" s="78">
        <v>2</v>
      </c>
      <c r="N566" s="78">
        <v>2</v>
      </c>
      <c r="O566" s="78">
        <v>2</v>
      </c>
      <c r="P566" s="78">
        <v>2</v>
      </c>
      <c r="Q566" s="78">
        <v>2</v>
      </c>
      <c r="R566" s="78"/>
      <c r="S566" s="78"/>
      <c r="T566" s="78"/>
      <c r="U566" s="78"/>
      <c r="V566" s="78" t="str">
        <f>VLOOKUP(D566,Empresas!$D$7:$CF$91,81,0)</f>
        <v>D</v>
      </c>
      <c r="W566" s="78" t="str">
        <f>VLOOKUP(D566,Empresas!$D$7:$M$91,10,0)</f>
        <v>Mype</v>
      </c>
      <c r="X566" s="69" t="str">
        <f t="shared" si="84"/>
        <v>SI</v>
      </c>
      <c r="Y566" s="153" t="str">
        <f t="shared" si="85"/>
        <v>Si aplica</v>
      </c>
      <c r="Z566" s="147">
        <f>IF(Y566="No aplica",0,IF(I566="no",0,IF(I566="No aplica",0,IF(I566="Si",1,IF(I566="Fisico",1,IF(I566="Electronico",2,VLOOKUP(C566&amp;"|"&amp;B566&amp;"|"&amp;D566,Empresas!$C$6:$CC$92,G566+6+1,0)))))))</f>
        <v>4</v>
      </c>
      <c r="AA566" s="147">
        <f>IF(AND($I566="Si",J566=1),1,IF(AND($I566="Fisico",J566=1),1,IF(AND(J566=1,$I566="Electronico"),2,IF(J566=1,VLOOKUP($C566&amp;"|"&amp;$B566&amp;"|"&amp;$D566,Empresas!$C$6:$CC$92,$G566+6+1,0),0))))</f>
        <v>0</v>
      </c>
      <c r="AB566" s="147">
        <f>IF(AND($I566="Si",K566=1),1,IF(AND($I566="Fisico",K566=1),1,IF(AND(K566=1,$I566="Electronico"),2,IF(K566=1,VLOOKUP($C566&amp;"|"&amp;$B566&amp;"|"&amp;$D566,Empresas!$C$6:$CC$92,$G566+6+1,0),0))))</f>
        <v>0</v>
      </c>
      <c r="AC566" s="147">
        <f>IF(AND($I566="Si",L566=1),1,IF(AND($I566="Fisico",L566=1),1,IF(AND(L566=1,$I566="Electronico"),2,IF(L566=1,VLOOKUP($C566&amp;"|"&amp;$B566&amp;"|"&amp;$D566,Empresas!$C$6:$CC$92,$G566+6+1,0),0))))</f>
        <v>0</v>
      </c>
      <c r="AD566" s="147">
        <f>IF(AND($I566="Si",M566=1),1,IF(AND($I566="Fisico",M566=1),1,IF(AND(M566=1,$I566="Electronico"),2,IF(M566=1,VLOOKUP($C566&amp;"|"&amp;$B566&amp;"|"&amp;$D566,Empresas!$C$6:$CC$92,$G566+6+1,0),0))))</f>
        <v>0</v>
      </c>
      <c r="AE566" s="147">
        <f>IF(AND($I566="Si",N566=1),1,IF(AND($I566="Fisico",N566=1),1,IF(AND(N566=1,$I566="Electronico"),2,IF(N566=1,VLOOKUP($C566&amp;"|"&amp;$B566&amp;"|"&amp;$D566,Empresas!$C$6:$CC$92,$G566+6+1,0),0))))</f>
        <v>0</v>
      </c>
      <c r="AF566" s="147">
        <f>IF(AND($I566="Si",O566=1),1,IF(AND($I566="Fisico",O566=1),1,IF(AND(O566=1,$I566="Electronico"),2,IF(O566=1,VLOOKUP($C566&amp;"|"&amp;$B566&amp;"|"&amp;$D566,Empresas!$C$6:$CC$92,$G566+6+1,0),0))))</f>
        <v>0</v>
      </c>
      <c r="AG566" s="147">
        <f>IF(AND($I566="Si",P566=1),1,IF(AND($I566="Fisico",P566=1),1,IF(AND(P566=1,$I566="Electronico"),2,IF(P566=1,VLOOKUP($C566&amp;"|"&amp;$B566&amp;"|"&amp;$D566,Empresas!$C$6:$CC$92,$G566+6+1,0),0))))</f>
        <v>0</v>
      </c>
      <c r="AH566" s="147">
        <f>IF(AND($I566="Si",Q566=1),1,IF(AND($I566="Fisico",Q566=1),1,IF(AND(Q566=1,$I566="Electronico"),2,IF(Q566=1,VLOOKUP($C566&amp;"|"&amp;$B566&amp;"|"&amp;$D566,Empresas!$C$6:$CC$92,$G566+6+1,0),0))))</f>
        <v>0</v>
      </c>
      <c r="AI566" s="147">
        <f>IF(AND($I566="Si",R566=1),1,IF(AND($I566="Fisico",R566=1),1,IF(AND(R566=1,$I566="Electronico"),2,IF(R566=1,VLOOKUP($C566&amp;"|"&amp;$B566&amp;"|"&amp;$D566,Empresas!$C$6:$CC$92,$G566+6+1,0),0))))</f>
        <v>0</v>
      </c>
      <c r="AJ566" s="147">
        <f>IF(AND($I566="Si",S566=1),1,IF(AND($I566="Fisico",S566=1),1,IF(AND(S566=1,$I566="Electronico"),2,IF(S566=1,VLOOKUP($C566&amp;"|"&amp;$B566&amp;"|"&amp;$D566,Empresas!$C$6:$CC$92,$G566+6+1,0),0))))</f>
        <v>0</v>
      </c>
      <c r="AK566" s="147">
        <f>IF(AND($I566="Si",T566=1),1,IF(AND($I566="Fisico",T566=1),1,IF(AND(T566=1,$I566="Electronico"),2,IF(T566=1,VLOOKUP($C566&amp;"|"&amp;$B566&amp;"|"&amp;$D566,Empresas!$C$6:$CC$92,$G566+6+1,0),0))))</f>
        <v>0</v>
      </c>
      <c r="AL566" s="147">
        <f>IF(AND($I566="Si",U566=1),1,IF(AND($I566="Fisico",U566=1),1,IF(AND(U566=1,$I566="Electronico"),2,IF(U566=1,VLOOKUP($C566&amp;"|"&amp;$B566&amp;"|"&amp;$D566,Empresas!$C$6:$CC$92,$G566+6+1,0),0))))</f>
        <v>0</v>
      </c>
      <c r="AM566" s="149">
        <f t="shared" si="86"/>
        <v>0</v>
      </c>
      <c r="AN566" s="149">
        <f t="shared" si="87"/>
        <v>32</v>
      </c>
      <c r="AO566" s="152">
        <f t="shared" si="88"/>
        <v>0</v>
      </c>
    </row>
    <row r="567" spans="1:41" x14ac:dyDescent="0.25">
      <c r="A567" s="137" t="str">
        <f>VLOOKUP(D567,Empresas!$D$7:$F$91,3,0)</f>
        <v>Jose</v>
      </c>
      <c r="B567" s="138" t="str">
        <f>VLOOKUP(D567,Empresas!$D$7:$G$91,4,0)</f>
        <v xml:space="preserve">Rocio </v>
      </c>
      <c r="C567" s="138" t="s">
        <v>544</v>
      </c>
      <c r="D567" s="138" t="s">
        <v>5</v>
      </c>
      <c r="E567" s="138" t="str">
        <f>VLOOKUP(D567,Empresas!$D$7:$E$92,2,0)</f>
        <v>MARCTEX S.A.C.</v>
      </c>
      <c r="F567" s="138" t="s">
        <v>162</v>
      </c>
      <c r="G567" s="139">
        <f t="shared" si="93"/>
        <v>19</v>
      </c>
      <c r="H567" s="139" t="str">
        <f>VLOOKUP(D567,Empresas!$D$6:$L$92,7,0)</f>
        <v>Semestral</v>
      </c>
      <c r="I567" s="138" t="str">
        <f>VLOOKUP(VLOOKUP(D567&amp;"|"&amp;B567,Empresas!$I$7:$CB$92,G567,0),Tablas!$A$3:$B$5,2,0)</f>
        <v>No aplica</v>
      </c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 t="str">
        <f>VLOOKUP(D567,Empresas!$D$7:$CF$91,81,0)</f>
        <v>D</v>
      </c>
      <c r="W567" s="78" t="str">
        <f>VLOOKUP(D567,Empresas!$D$7:$M$91,10,0)</f>
        <v>Mype</v>
      </c>
      <c r="X567" s="69" t="str">
        <f t="shared" si="84"/>
        <v>SI</v>
      </c>
      <c r="Y567" s="153" t="str">
        <f t="shared" si="85"/>
        <v>No aplica</v>
      </c>
      <c r="Z567" s="147">
        <f>IF(Y567="No aplica",0,IF(I567="no",0,IF(I567="No aplica",0,IF(I567="Si",1,IF(I567="Fisico",1,IF(I567="Electronico",2,VLOOKUP(C567&amp;"|"&amp;B567&amp;"|"&amp;D567,Empresas!$C$6:$CC$92,G567+6+1,0)))))))</f>
        <v>0</v>
      </c>
      <c r="AA567" s="147">
        <f>IF(AND($I567="Si",J567=1),1,IF(AND($I567="Fisico",J567=1),1,IF(AND(J567=1,$I567="Electronico"),2,IF(J567=1,VLOOKUP($C567&amp;"|"&amp;$B567&amp;"|"&amp;$D567,Empresas!$C$6:$CC$92,$G567+6+1,0),0))))</f>
        <v>0</v>
      </c>
      <c r="AB567" s="147">
        <f>IF(AND($I567="Si",K567=1),1,IF(AND($I567="Fisico",K567=1),1,IF(AND(K567=1,$I567="Electronico"),2,IF(K567=1,VLOOKUP($C567&amp;"|"&amp;$B567&amp;"|"&amp;$D567,Empresas!$C$6:$CC$92,$G567+6+1,0),0))))</f>
        <v>0</v>
      </c>
      <c r="AC567" s="147">
        <f>IF(AND($I567="Si",L567=1),1,IF(AND($I567="Fisico",L567=1),1,IF(AND(L567=1,$I567="Electronico"),2,IF(L567=1,VLOOKUP($C567&amp;"|"&amp;$B567&amp;"|"&amp;$D567,Empresas!$C$6:$CC$92,$G567+6+1,0),0))))</f>
        <v>0</v>
      </c>
      <c r="AD567" s="147">
        <f>IF(AND($I567="Si",M567=1),1,IF(AND($I567="Fisico",M567=1),1,IF(AND(M567=1,$I567="Electronico"),2,IF(M567=1,VLOOKUP($C567&amp;"|"&amp;$B567&amp;"|"&amp;$D567,Empresas!$C$6:$CC$92,$G567+6+1,0),0))))</f>
        <v>0</v>
      </c>
      <c r="AE567" s="147">
        <f>IF(AND($I567="Si",N567=1),1,IF(AND($I567="Fisico",N567=1),1,IF(AND(N567=1,$I567="Electronico"),2,IF(N567=1,VLOOKUP($C567&amp;"|"&amp;$B567&amp;"|"&amp;$D567,Empresas!$C$6:$CC$92,$G567+6+1,0),0))))</f>
        <v>0</v>
      </c>
      <c r="AF567" s="147">
        <f>IF(AND($I567="Si",O567=1),1,IF(AND($I567="Fisico",O567=1),1,IF(AND(O567=1,$I567="Electronico"),2,IF(O567=1,VLOOKUP($C567&amp;"|"&amp;$B567&amp;"|"&amp;$D567,Empresas!$C$6:$CC$92,$G567+6+1,0),0))))</f>
        <v>0</v>
      </c>
      <c r="AG567" s="147">
        <f>IF(AND($I567="Si",P567=1),1,IF(AND($I567="Fisico",P567=1),1,IF(AND(P567=1,$I567="Electronico"),2,IF(P567=1,VLOOKUP($C567&amp;"|"&amp;$B567&amp;"|"&amp;$D567,Empresas!$C$6:$CC$92,$G567+6+1,0),0))))</f>
        <v>0</v>
      </c>
      <c r="AH567" s="147">
        <f>IF(AND($I567="Si",Q567=1),1,IF(AND($I567="Fisico",Q567=1),1,IF(AND(Q567=1,$I567="Electronico"),2,IF(Q567=1,VLOOKUP($C567&amp;"|"&amp;$B567&amp;"|"&amp;$D567,Empresas!$C$6:$CC$92,$G567+6+1,0),0))))</f>
        <v>0</v>
      </c>
      <c r="AI567" s="147">
        <f>IF(AND($I567="Si",R567=1),1,IF(AND($I567="Fisico",R567=1),1,IF(AND(R567=1,$I567="Electronico"),2,IF(R567=1,VLOOKUP($C567&amp;"|"&amp;$B567&amp;"|"&amp;$D567,Empresas!$C$6:$CC$92,$G567+6+1,0),0))))</f>
        <v>0</v>
      </c>
      <c r="AJ567" s="147">
        <f>IF(AND($I567="Si",S567=1),1,IF(AND($I567="Fisico",S567=1),1,IF(AND(S567=1,$I567="Electronico"),2,IF(S567=1,VLOOKUP($C567&amp;"|"&amp;$B567&amp;"|"&amp;$D567,Empresas!$C$6:$CC$92,$G567+6+1,0),0))))</f>
        <v>0</v>
      </c>
      <c r="AK567" s="147">
        <f>IF(AND($I567="Si",T567=1),1,IF(AND($I567="Fisico",T567=1),1,IF(AND(T567=1,$I567="Electronico"),2,IF(T567=1,VLOOKUP($C567&amp;"|"&amp;$B567&amp;"|"&amp;$D567,Empresas!$C$6:$CC$92,$G567+6+1,0),0))))</f>
        <v>0</v>
      </c>
      <c r="AL567" s="147">
        <f>IF(AND($I567="Si",U567=1),1,IF(AND($I567="Fisico",U567=1),1,IF(AND(U567=1,$I567="Electronico"),2,IF(U567=1,VLOOKUP($C567&amp;"|"&amp;$B567&amp;"|"&amp;$D567,Empresas!$C$6:$CC$92,$G567+6+1,0),0))))</f>
        <v>0</v>
      </c>
      <c r="AM567" s="149">
        <f t="shared" si="86"/>
        <v>0</v>
      </c>
      <c r="AN567" s="149">
        <f t="shared" si="87"/>
        <v>0</v>
      </c>
      <c r="AO567" s="152">
        <f t="shared" si="88"/>
        <v>0</v>
      </c>
    </row>
    <row r="568" spans="1:41" x14ac:dyDescent="0.25">
      <c r="A568" s="137" t="str">
        <f>VLOOKUP(D568,Empresas!$D$7:$F$91,3,0)</f>
        <v>Jose</v>
      </c>
      <c r="B568" s="138" t="str">
        <f>VLOOKUP(D568,Empresas!$D$7:$G$91,4,0)</f>
        <v xml:space="preserve">Rocio </v>
      </c>
      <c r="C568" s="138" t="s">
        <v>544</v>
      </c>
      <c r="D568" s="138" t="s">
        <v>5</v>
      </c>
      <c r="E568" s="138" t="str">
        <f>VLOOKUP(D568,Empresas!$D$7:$E$92,2,0)</f>
        <v>MARCTEX S.A.C.</v>
      </c>
      <c r="F568" s="138" t="s">
        <v>163</v>
      </c>
      <c r="G568" s="139">
        <f t="shared" si="93"/>
        <v>22</v>
      </c>
      <c r="H568" s="139" t="str">
        <f>VLOOKUP(D568,Empresas!$D$6:$L$92,7,0)</f>
        <v>Semestral</v>
      </c>
      <c r="I568" s="138" t="str">
        <f>VLOOKUP(VLOOKUP(D568&amp;"|"&amp;B568,Empresas!$I$7:$CB$92,G568,0),Tablas!$A$3:$B$5,2,0)</f>
        <v>Registro y analisis</v>
      </c>
      <c r="J568" s="78">
        <v>1</v>
      </c>
      <c r="K568" s="78">
        <v>1</v>
      </c>
      <c r="L568" s="78">
        <v>1</v>
      </c>
      <c r="M568" s="78">
        <v>1</v>
      </c>
      <c r="N568" s="78">
        <v>1</v>
      </c>
      <c r="O568" s="78">
        <v>1</v>
      </c>
      <c r="P568" s="78">
        <v>1</v>
      </c>
      <c r="Q568" s="78">
        <v>1</v>
      </c>
      <c r="R568" s="78"/>
      <c r="S568" s="78"/>
      <c r="T568" s="78"/>
      <c r="U568" s="78"/>
      <c r="V568" s="78" t="str">
        <f>VLOOKUP(D568,Empresas!$D$7:$CF$91,81,0)</f>
        <v>D</v>
      </c>
      <c r="W568" s="78" t="str">
        <f>VLOOKUP(D568,Empresas!$D$7:$M$91,10,0)</f>
        <v>Mype</v>
      </c>
      <c r="X568" s="69" t="str">
        <f t="shared" si="84"/>
        <v>SI</v>
      </c>
      <c r="Y568" s="153" t="str">
        <f t="shared" si="85"/>
        <v>Si aplica</v>
      </c>
      <c r="Z568" s="147">
        <f>IF(Y568="No aplica",0,IF(I568="no",0,IF(I568="No aplica",0,IF(I568="Si",1,IF(I568="Fisico",1,IF(I568="Electronico",2,VLOOKUP(C568&amp;"|"&amp;B568&amp;"|"&amp;D568,Empresas!$C$6:$CC$92,G568+6+1,0)))))))</f>
        <v>2</v>
      </c>
      <c r="AA568" s="147">
        <f>IF(AND($I568="Si",J568=1),1,IF(AND($I568="Fisico",J568=1),1,IF(AND(J568=1,$I568="Electronico"),2,IF(J568=1,VLOOKUP($C568&amp;"|"&amp;$B568&amp;"|"&amp;$D568,Empresas!$C$6:$CC$92,$G568+6+1,0),0))))</f>
        <v>2</v>
      </c>
      <c r="AB568" s="147">
        <f>IF(AND($I568="Si",K568=1),1,IF(AND($I568="Fisico",K568=1),1,IF(AND(K568=1,$I568="Electronico"),2,IF(K568=1,VLOOKUP($C568&amp;"|"&amp;$B568&amp;"|"&amp;$D568,Empresas!$C$6:$CC$92,$G568+6+1,0),0))))</f>
        <v>2</v>
      </c>
      <c r="AC568" s="147">
        <f>IF(AND($I568="Si",L568=1),1,IF(AND($I568="Fisico",L568=1),1,IF(AND(L568=1,$I568="Electronico"),2,IF(L568=1,VLOOKUP($C568&amp;"|"&amp;$B568&amp;"|"&amp;$D568,Empresas!$C$6:$CC$92,$G568+6+1,0),0))))</f>
        <v>2</v>
      </c>
      <c r="AD568" s="147">
        <f>IF(AND($I568="Si",M568=1),1,IF(AND($I568="Fisico",M568=1),1,IF(AND(M568=1,$I568="Electronico"),2,IF(M568=1,VLOOKUP($C568&amp;"|"&amp;$B568&amp;"|"&amp;$D568,Empresas!$C$6:$CC$92,$G568+6+1,0),0))))</f>
        <v>2</v>
      </c>
      <c r="AE568" s="147">
        <f>IF(AND($I568="Si",N568=1),1,IF(AND($I568="Fisico",N568=1),1,IF(AND(N568=1,$I568="Electronico"),2,IF(N568=1,VLOOKUP($C568&amp;"|"&amp;$B568&amp;"|"&amp;$D568,Empresas!$C$6:$CC$92,$G568+6+1,0),0))))</f>
        <v>2</v>
      </c>
      <c r="AF568" s="147">
        <f>IF(AND($I568="Si",O568=1),1,IF(AND($I568="Fisico",O568=1),1,IF(AND(O568=1,$I568="Electronico"),2,IF(O568=1,VLOOKUP($C568&amp;"|"&amp;$B568&amp;"|"&amp;$D568,Empresas!$C$6:$CC$92,$G568+6+1,0),0))))</f>
        <v>2</v>
      </c>
      <c r="AG568" s="147">
        <f>IF(AND($I568="Si",P568=1),1,IF(AND($I568="Fisico",P568=1),1,IF(AND(P568=1,$I568="Electronico"),2,IF(P568=1,VLOOKUP($C568&amp;"|"&amp;$B568&amp;"|"&amp;$D568,Empresas!$C$6:$CC$92,$G568+6+1,0),0))))</f>
        <v>2</v>
      </c>
      <c r="AH568" s="147">
        <f>IF(AND($I568="Si",Q568=1),1,IF(AND($I568="Fisico",Q568=1),1,IF(AND(Q568=1,$I568="Electronico"),2,IF(Q568=1,VLOOKUP($C568&amp;"|"&amp;$B568&amp;"|"&amp;$D568,Empresas!$C$6:$CC$92,$G568+6+1,0),0))))</f>
        <v>2</v>
      </c>
      <c r="AI568" s="147">
        <f>IF(AND($I568="Si",R568=1),1,IF(AND($I568="Fisico",R568=1),1,IF(AND(R568=1,$I568="Electronico"),2,IF(R568=1,VLOOKUP($C568&amp;"|"&amp;$B568&amp;"|"&amp;$D568,Empresas!$C$6:$CC$92,$G568+6+1,0),0))))</f>
        <v>0</v>
      </c>
      <c r="AJ568" s="147">
        <f>IF(AND($I568="Si",S568=1),1,IF(AND($I568="Fisico",S568=1),1,IF(AND(S568=1,$I568="Electronico"),2,IF(S568=1,VLOOKUP($C568&amp;"|"&amp;$B568&amp;"|"&amp;$D568,Empresas!$C$6:$CC$92,$G568+6+1,0),0))))</f>
        <v>0</v>
      </c>
      <c r="AK568" s="147">
        <f>IF(AND($I568="Si",T568=1),1,IF(AND($I568="Fisico",T568=1),1,IF(AND(T568=1,$I568="Electronico"),2,IF(T568=1,VLOOKUP($C568&amp;"|"&amp;$B568&amp;"|"&amp;$D568,Empresas!$C$6:$CC$92,$G568+6+1,0),0))))</f>
        <v>0</v>
      </c>
      <c r="AL568" s="147">
        <f>IF(AND($I568="Si",U568=1),1,IF(AND($I568="Fisico",U568=1),1,IF(AND(U568=1,$I568="Electronico"),2,IF(U568=1,VLOOKUP($C568&amp;"|"&amp;$B568&amp;"|"&amp;$D568,Empresas!$C$6:$CC$92,$G568+6+1,0),0))))</f>
        <v>0</v>
      </c>
      <c r="AM568" s="149">
        <f t="shared" si="86"/>
        <v>16</v>
      </c>
      <c r="AN568" s="149">
        <f t="shared" si="87"/>
        <v>16</v>
      </c>
      <c r="AO568" s="152">
        <f t="shared" si="88"/>
        <v>1</v>
      </c>
    </row>
    <row r="569" spans="1:41" x14ac:dyDescent="0.25">
      <c r="A569" s="137" t="str">
        <f>VLOOKUP(D569,Empresas!$D$7:$F$91,3,0)</f>
        <v>Jose</v>
      </c>
      <c r="B569" s="138" t="str">
        <f>VLOOKUP(D569,Empresas!$D$7:$G$91,4,0)</f>
        <v xml:space="preserve">Rocio </v>
      </c>
      <c r="C569" s="138" t="s">
        <v>544</v>
      </c>
      <c r="D569" s="138" t="s">
        <v>5</v>
      </c>
      <c r="E569" s="138" t="str">
        <f>VLOOKUP(D569,Empresas!$D$7:$E$92,2,0)</f>
        <v>MARCTEX S.A.C.</v>
      </c>
      <c r="F569" s="138" t="s">
        <v>164</v>
      </c>
      <c r="G569" s="139">
        <f t="shared" si="93"/>
        <v>25</v>
      </c>
      <c r="H569" s="139" t="str">
        <f>VLOOKUP(D569,Empresas!$D$6:$L$92,7,0)</f>
        <v>Semestral</v>
      </c>
      <c r="I569" s="138" t="str">
        <f>VLOOKUP(VLOOKUP(D569&amp;"|"&amp;B569,Empresas!$I$7:$CB$92,G569,0),Tablas!$A$3:$B$5,2,0)</f>
        <v>No aplica</v>
      </c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 t="str">
        <f>VLOOKUP(D569,Empresas!$D$7:$CF$91,81,0)</f>
        <v>D</v>
      </c>
      <c r="W569" s="78" t="str">
        <f>VLOOKUP(D569,Empresas!$D$7:$M$91,10,0)</f>
        <v>Mype</v>
      </c>
      <c r="X569" s="69" t="str">
        <f t="shared" si="84"/>
        <v>SI</v>
      </c>
      <c r="Y569" s="153" t="str">
        <f t="shared" si="85"/>
        <v>No aplica</v>
      </c>
      <c r="Z569" s="147">
        <f>IF(Y569="No aplica",0,IF(I569="no",0,IF(I569="No aplica",0,IF(I569="Si",1,IF(I569="Fisico",1,IF(I569="Electronico",2,VLOOKUP(C569&amp;"|"&amp;B569&amp;"|"&amp;D569,Empresas!$C$6:$CC$92,G569+6+1,0)))))))</f>
        <v>0</v>
      </c>
      <c r="AA569" s="147">
        <f>IF(AND($I569="Si",J569=1),1,IF(AND($I569="Fisico",J569=1),1,IF(AND(J569=1,$I569="Electronico"),2,IF(J569=1,VLOOKUP($C569&amp;"|"&amp;$B569&amp;"|"&amp;$D569,Empresas!$C$6:$CC$92,$G569+6+1,0),0))))</f>
        <v>0</v>
      </c>
      <c r="AB569" s="147">
        <f>IF(AND($I569="Si",K569=1),1,IF(AND($I569="Fisico",K569=1),1,IF(AND(K569=1,$I569="Electronico"),2,IF(K569=1,VLOOKUP($C569&amp;"|"&amp;$B569&amp;"|"&amp;$D569,Empresas!$C$6:$CC$92,$G569+6+1,0),0))))</f>
        <v>0</v>
      </c>
      <c r="AC569" s="147">
        <f>IF(AND($I569="Si",L569=1),1,IF(AND($I569="Fisico",L569=1),1,IF(AND(L569=1,$I569="Electronico"),2,IF(L569=1,VLOOKUP($C569&amp;"|"&amp;$B569&amp;"|"&amp;$D569,Empresas!$C$6:$CC$92,$G569+6+1,0),0))))</f>
        <v>0</v>
      </c>
      <c r="AD569" s="147">
        <f>IF(AND($I569="Si",M569=1),1,IF(AND($I569="Fisico",M569=1),1,IF(AND(M569=1,$I569="Electronico"),2,IF(M569=1,VLOOKUP($C569&amp;"|"&amp;$B569&amp;"|"&amp;$D569,Empresas!$C$6:$CC$92,$G569+6+1,0),0))))</f>
        <v>0</v>
      </c>
      <c r="AE569" s="147">
        <f>IF(AND($I569="Si",N569=1),1,IF(AND($I569="Fisico",N569=1),1,IF(AND(N569=1,$I569="Electronico"),2,IF(N569=1,VLOOKUP($C569&amp;"|"&amp;$B569&amp;"|"&amp;$D569,Empresas!$C$6:$CC$92,$G569+6+1,0),0))))</f>
        <v>0</v>
      </c>
      <c r="AF569" s="147">
        <f>IF(AND($I569="Si",O569=1),1,IF(AND($I569="Fisico",O569=1),1,IF(AND(O569=1,$I569="Electronico"),2,IF(O569=1,VLOOKUP($C569&amp;"|"&amp;$B569&amp;"|"&amp;$D569,Empresas!$C$6:$CC$92,$G569+6+1,0),0))))</f>
        <v>0</v>
      </c>
      <c r="AG569" s="147">
        <f>IF(AND($I569="Si",P569=1),1,IF(AND($I569="Fisico",P569=1),1,IF(AND(P569=1,$I569="Electronico"),2,IF(P569=1,VLOOKUP($C569&amp;"|"&amp;$B569&amp;"|"&amp;$D569,Empresas!$C$6:$CC$92,$G569+6+1,0),0))))</f>
        <v>0</v>
      </c>
      <c r="AH569" s="147">
        <f>IF(AND($I569="Si",Q569=1),1,IF(AND($I569="Fisico",Q569=1),1,IF(AND(Q569=1,$I569="Electronico"),2,IF(Q569=1,VLOOKUP($C569&amp;"|"&amp;$B569&amp;"|"&amp;$D569,Empresas!$C$6:$CC$92,$G569+6+1,0),0))))</f>
        <v>0</v>
      </c>
      <c r="AI569" s="147">
        <f>IF(AND($I569="Si",R569=1),1,IF(AND($I569="Fisico",R569=1),1,IF(AND(R569=1,$I569="Electronico"),2,IF(R569=1,VLOOKUP($C569&amp;"|"&amp;$B569&amp;"|"&amp;$D569,Empresas!$C$6:$CC$92,$G569+6+1,0),0))))</f>
        <v>0</v>
      </c>
      <c r="AJ569" s="147">
        <f>IF(AND($I569="Si",S569=1),1,IF(AND($I569="Fisico",S569=1),1,IF(AND(S569=1,$I569="Electronico"),2,IF(S569=1,VLOOKUP($C569&amp;"|"&amp;$B569&amp;"|"&amp;$D569,Empresas!$C$6:$CC$92,$G569+6+1,0),0))))</f>
        <v>0</v>
      </c>
      <c r="AK569" s="147">
        <f>IF(AND($I569="Si",T569=1),1,IF(AND($I569="Fisico",T569=1),1,IF(AND(T569=1,$I569="Electronico"),2,IF(T569=1,VLOOKUP($C569&amp;"|"&amp;$B569&amp;"|"&amp;$D569,Empresas!$C$6:$CC$92,$G569+6+1,0),0))))</f>
        <v>0</v>
      </c>
      <c r="AL569" s="147">
        <f>IF(AND($I569="Si",U569=1),1,IF(AND($I569="Fisico",U569=1),1,IF(AND(U569=1,$I569="Electronico"),2,IF(U569=1,VLOOKUP($C569&amp;"|"&amp;$B569&amp;"|"&amp;$D569,Empresas!$C$6:$CC$92,$G569+6+1,0),0))))</f>
        <v>0</v>
      </c>
      <c r="AM569" s="149">
        <f t="shared" si="86"/>
        <v>0</v>
      </c>
      <c r="AN569" s="149">
        <f t="shared" si="87"/>
        <v>0</v>
      </c>
      <c r="AO569" s="152">
        <f t="shared" si="88"/>
        <v>0</v>
      </c>
    </row>
    <row r="570" spans="1:41" x14ac:dyDescent="0.25">
      <c r="A570" s="137" t="str">
        <f>VLOOKUP(D570,Empresas!$D$7:$F$91,3,0)</f>
        <v>Jose</v>
      </c>
      <c r="B570" s="138" t="str">
        <f>VLOOKUP(D570,Empresas!$D$7:$G$91,4,0)</f>
        <v xml:space="preserve">Rocio </v>
      </c>
      <c r="C570" s="138" t="s">
        <v>544</v>
      </c>
      <c r="D570" s="138" t="s">
        <v>5</v>
      </c>
      <c r="E570" s="138" t="str">
        <f>VLOOKUP(D570,Empresas!$D$7:$E$92,2,0)</f>
        <v>MARCTEX S.A.C.</v>
      </c>
      <c r="F570" s="138" t="s">
        <v>165</v>
      </c>
      <c r="G570" s="139">
        <f t="shared" si="93"/>
        <v>28</v>
      </c>
      <c r="H570" s="139" t="str">
        <f>VLOOKUP(D570,Empresas!$D$6:$L$92,7,0)</f>
        <v>Semestral</v>
      </c>
      <c r="I570" s="138" t="str">
        <f>VLOOKUP(VLOOKUP(D570&amp;"|"&amp;B570,Empresas!$I$7:$CB$92,G570,0),Tablas!$A$3:$B$5,2,0)</f>
        <v>No aplica</v>
      </c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 t="str">
        <f>VLOOKUP(D570,Empresas!$D$7:$CF$91,81,0)</f>
        <v>D</v>
      </c>
      <c r="W570" s="78" t="str">
        <f>VLOOKUP(D570,Empresas!$D$7:$M$91,10,0)</f>
        <v>Mype</v>
      </c>
      <c r="X570" s="69" t="str">
        <f t="shared" si="84"/>
        <v>SI</v>
      </c>
      <c r="Y570" s="153" t="str">
        <f t="shared" si="85"/>
        <v>No aplica</v>
      </c>
      <c r="Z570" s="147">
        <f>IF(Y570="No aplica",0,IF(I570="no",0,IF(I570="No aplica",0,IF(I570="Si",1,IF(I570="Fisico",1,IF(I570="Electronico",2,VLOOKUP(C570&amp;"|"&amp;B570&amp;"|"&amp;D570,Empresas!$C$6:$CC$92,G570+6+1,0)))))))</f>
        <v>0</v>
      </c>
      <c r="AA570" s="147">
        <f>IF(AND($I570="Si",J570=1),1,IF(AND($I570="Fisico",J570=1),1,IF(AND(J570=1,$I570="Electronico"),2,IF(J570=1,VLOOKUP($C570&amp;"|"&amp;$B570&amp;"|"&amp;$D570,Empresas!$C$6:$CC$92,$G570+6+1,0),0))))</f>
        <v>0</v>
      </c>
      <c r="AB570" s="147">
        <f>IF(AND($I570="Si",K570=1),1,IF(AND($I570="Fisico",K570=1),1,IF(AND(K570=1,$I570="Electronico"),2,IF(K570=1,VLOOKUP($C570&amp;"|"&amp;$B570&amp;"|"&amp;$D570,Empresas!$C$6:$CC$92,$G570+6+1,0),0))))</f>
        <v>0</v>
      </c>
      <c r="AC570" s="147">
        <f>IF(AND($I570="Si",L570=1),1,IF(AND($I570="Fisico",L570=1),1,IF(AND(L570=1,$I570="Electronico"),2,IF(L570=1,VLOOKUP($C570&amp;"|"&amp;$B570&amp;"|"&amp;$D570,Empresas!$C$6:$CC$92,$G570+6+1,0),0))))</f>
        <v>0</v>
      </c>
      <c r="AD570" s="147">
        <f>IF(AND($I570="Si",M570=1),1,IF(AND($I570="Fisico",M570=1),1,IF(AND(M570=1,$I570="Electronico"),2,IF(M570=1,VLOOKUP($C570&amp;"|"&amp;$B570&amp;"|"&amp;$D570,Empresas!$C$6:$CC$92,$G570+6+1,0),0))))</f>
        <v>0</v>
      </c>
      <c r="AE570" s="147">
        <f>IF(AND($I570="Si",N570=1),1,IF(AND($I570="Fisico",N570=1),1,IF(AND(N570=1,$I570="Electronico"),2,IF(N570=1,VLOOKUP($C570&amp;"|"&amp;$B570&amp;"|"&amp;$D570,Empresas!$C$6:$CC$92,$G570+6+1,0),0))))</f>
        <v>0</v>
      </c>
      <c r="AF570" s="147">
        <f>IF(AND($I570="Si",O570=1),1,IF(AND($I570="Fisico",O570=1),1,IF(AND(O570=1,$I570="Electronico"),2,IF(O570=1,VLOOKUP($C570&amp;"|"&amp;$B570&amp;"|"&amp;$D570,Empresas!$C$6:$CC$92,$G570+6+1,0),0))))</f>
        <v>0</v>
      </c>
      <c r="AG570" s="147">
        <f>IF(AND($I570="Si",P570=1),1,IF(AND($I570="Fisico",P570=1),1,IF(AND(P570=1,$I570="Electronico"),2,IF(P570=1,VLOOKUP($C570&amp;"|"&amp;$B570&amp;"|"&amp;$D570,Empresas!$C$6:$CC$92,$G570+6+1,0),0))))</f>
        <v>0</v>
      </c>
      <c r="AH570" s="147">
        <f>IF(AND($I570="Si",Q570=1),1,IF(AND($I570="Fisico",Q570=1),1,IF(AND(Q570=1,$I570="Electronico"),2,IF(Q570=1,VLOOKUP($C570&amp;"|"&amp;$B570&amp;"|"&amp;$D570,Empresas!$C$6:$CC$92,$G570+6+1,0),0))))</f>
        <v>0</v>
      </c>
      <c r="AI570" s="147">
        <f>IF(AND($I570="Si",R570=1),1,IF(AND($I570="Fisico",R570=1),1,IF(AND(R570=1,$I570="Electronico"),2,IF(R570=1,VLOOKUP($C570&amp;"|"&amp;$B570&amp;"|"&amp;$D570,Empresas!$C$6:$CC$92,$G570+6+1,0),0))))</f>
        <v>0</v>
      </c>
      <c r="AJ570" s="147">
        <f>IF(AND($I570="Si",S570=1),1,IF(AND($I570="Fisico",S570=1),1,IF(AND(S570=1,$I570="Electronico"),2,IF(S570=1,VLOOKUP($C570&amp;"|"&amp;$B570&amp;"|"&amp;$D570,Empresas!$C$6:$CC$92,$G570+6+1,0),0))))</f>
        <v>0</v>
      </c>
      <c r="AK570" s="147">
        <f>IF(AND($I570="Si",T570=1),1,IF(AND($I570="Fisico",T570=1),1,IF(AND(T570=1,$I570="Electronico"),2,IF(T570=1,VLOOKUP($C570&amp;"|"&amp;$B570&amp;"|"&amp;$D570,Empresas!$C$6:$CC$92,$G570+6+1,0),0))))</f>
        <v>0</v>
      </c>
      <c r="AL570" s="147">
        <f>IF(AND($I570="Si",U570=1),1,IF(AND($I570="Fisico",U570=1),1,IF(AND(U570=1,$I570="Electronico"),2,IF(U570=1,VLOOKUP($C570&amp;"|"&amp;$B570&amp;"|"&amp;$D570,Empresas!$C$6:$CC$92,$G570+6+1,0),0))))</f>
        <v>0</v>
      </c>
      <c r="AM570" s="149">
        <f t="shared" si="86"/>
        <v>0</v>
      </c>
      <c r="AN570" s="149">
        <f t="shared" si="87"/>
        <v>0</v>
      </c>
      <c r="AO570" s="152">
        <f t="shared" si="88"/>
        <v>0</v>
      </c>
    </row>
    <row r="571" spans="1:41" x14ac:dyDescent="0.25">
      <c r="A571" s="137" t="str">
        <f>VLOOKUP(D571,Empresas!$D$7:$F$91,3,0)</f>
        <v>Jose</v>
      </c>
      <c r="B571" s="138" t="str">
        <f>VLOOKUP(D571,Empresas!$D$7:$G$91,4,0)</f>
        <v xml:space="preserve">Rocio </v>
      </c>
      <c r="C571" s="138" t="s">
        <v>544</v>
      </c>
      <c r="D571" s="138" t="s">
        <v>5</v>
      </c>
      <c r="E571" s="138" t="str">
        <f>VLOOKUP(D571,Empresas!$D$7:$E$92,2,0)</f>
        <v>MARCTEX S.A.C.</v>
      </c>
      <c r="F571" s="138" t="s">
        <v>166</v>
      </c>
      <c r="G571" s="139">
        <f t="shared" si="93"/>
        <v>31</v>
      </c>
      <c r="H571" s="139" t="str">
        <f>VLOOKUP(D571,Empresas!$D$6:$L$92,7,0)</f>
        <v>Semestral</v>
      </c>
      <c r="I571" s="138" t="str">
        <f>VLOOKUP(VLOOKUP(D571&amp;"|"&amp;B571,Empresas!$I$7:$CB$92,G571,0),Tablas!$A$3:$B$5,2,0)</f>
        <v>Registro y analisis</v>
      </c>
      <c r="J571" s="78">
        <v>1</v>
      </c>
      <c r="K571" s="78">
        <v>1</v>
      </c>
      <c r="L571" s="78">
        <v>1</v>
      </c>
      <c r="M571" s="78">
        <v>1</v>
      </c>
      <c r="N571" s="78">
        <v>1</v>
      </c>
      <c r="O571" s="78">
        <v>1</v>
      </c>
      <c r="P571" s="78">
        <v>1</v>
      </c>
      <c r="Q571" s="78">
        <v>1</v>
      </c>
      <c r="R571" s="78"/>
      <c r="S571" s="78"/>
      <c r="T571" s="78"/>
      <c r="U571" s="78"/>
      <c r="V571" s="78" t="str">
        <f>VLOOKUP(D571,Empresas!$D$7:$CF$91,81,0)</f>
        <v>D</v>
      </c>
      <c r="W571" s="78" t="str">
        <f>VLOOKUP(D571,Empresas!$D$7:$M$91,10,0)</f>
        <v>Mype</v>
      </c>
      <c r="X571" s="69" t="str">
        <f t="shared" si="84"/>
        <v>SI</v>
      </c>
      <c r="Y571" s="153" t="str">
        <f t="shared" si="85"/>
        <v>Si aplica</v>
      </c>
      <c r="Z571" s="147">
        <f>IF(Y571="No aplica",0,IF(I571="no",0,IF(I571="No aplica",0,IF(I571="Si",1,IF(I571="Fisico",1,IF(I571="Electronico",2,VLOOKUP(C571&amp;"|"&amp;B571&amp;"|"&amp;D571,Empresas!$C$6:$CC$92,G571+6+1,0)))))))</f>
        <v>4</v>
      </c>
      <c r="AA571" s="147">
        <f>IF(AND($I571="Si",J571=1),1,IF(AND($I571="Fisico",J571=1),1,IF(AND(J571=1,$I571="Electronico"),2,IF(J571=1,VLOOKUP($C571&amp;"|"&amp;$B571&amp;"|"&amp;$D571,Empresas!$C$6:$CC$92,$G571+6+1,0),0))))</f>
        <v>4</v>
      </c>
      <c r="AB571" s="147">
        <f>IF(AND($I571="Si",K571=1),1,IF(AND($I571="Fisico",K571=1),1,IF(AND(K571=1,$I571="Electronico"),2,IF(K571=1,VLOOKUP($C571&amp;"|"&amp;$B571&amp;"|"&amp;$D571,Empresas!$C$6:$CC$92,$G571+6+1,0),0))))</f>
        <v>4</v>
      </c>
      <c r="AC571" s="147">
        <f>IF(AND($I571="Si",L571=1),1,IF(AND($I571="Fisico",L571=1),1,IF(AND(L571=1,$I571="Electronico"),2,IF(L571=1,VLOOKUP($C571&amp;"|"&amp;$B571&amp;"|"&amp;$D571,Empresas!$C$6:$CC$92,$G571+6+1,0),0))))</f>
        <v>4</v>
      </c>
      <c r="AD571" s="147">
        <f>IF(AND($I571="Si",M571=1),1,IF(AND($I571="Fisico",M571=1),1,IF(AND(M571=1,$I571="Electronico"),2,IF(M571=1,VLOOKUP($C571&amp;"|"&amp;$B571&amp;"|"&amp;$D571,Empresas!$C$6:$CC$92,$G571+6+1,0),0))))</f>
        <v>4</v>
      </c>
      <c r="AE571" s="147">
        <f>IF(AND($I571="Si",N571=1),1,IF(AND($I571="Fisico",N571=1),1,IF(AND(N571=1,$I571="Electronico"),2,IF(N571=1,VLOOKUP($C571&amp;"|"&amp;$B571&amp;"|"&amp;$D571,Empresas!$C$6:$CC$92,$G571+6+1,0),0))))</f>
        <v>4</v>
      </c>
      <c r="AF571" s="147">
        <f>IF(AND($I571="Si",O571=1),1,IF(AND($I571="Fisico",O571=1),1,IF(AND(O571=1,$I571="Electronico"),2,IF(O571=1,VLOOKUP($C571&amp;"|"&amp;$B571&amp;"|"&amp;$D571,Empresas!$C$6:$CC$92,$G571+6+1,0),0))))</f>
        <v>4</v>
      </c>
      <c r="AG571" s="147">
        <f>IF(AND($I571="Si",P571=1),1,IF(AND($I571="Fisico",P571=1),1,IF(AND(P571=1,$I571="Electronico"),2,IF(P571=1,VLOOKUP($C571&amp;"|"&amp;$B571&amp;"|"&amp;$D571,Empresas!$C$6:$CC$92,$G571+6+1,0),0))))</f>
        <v>4</v>
      </c>
      <c r="AH571" s="147">
        <f>IF(AND($I571="Si",Q571=1),1,IF(AND($I571="Fisico",Q571=1),1,IF(AND(Q571=1,$I571="Electronico"),2,IF(Q571=1,VLOOKUP($C571&amp;"|"&amp;$B571&amp;"|"&amp;$D571,Empresas!$C$6:$CC$92,$G571+6+1,0),0))))</f>
        <v>4</v>
      </c>
      <c r="AI571" s="147">
        <f>IF(AND($I571="Si",R571=1),1,IF(AND($I571="Fisico",R571=1),1,IF(AND(R571=1,$I571="Electronico"),2,IF(R571=1,VLOOKUP($C571&amp;"|"&amp;$B571&amp;"|"&amp;$D571,Empresas!$C$6:$CC$92,$G571+6+1,0),0))))</f>
        <v>0</v>
      </c>
      <c r="AJ571" s="147">
        <f>IF(AND($I571="Si",S571=1),1,IF(AND($I571="Fisico",S571=1),1,IF(AND(S571=1,$I571="Electronico"),2,IF(S571=1,VLOOKUP($C571&amp;"|"&amp;$B571&amp;"|"&amp;$D571,Empresas!$C$6:$CC$92,$G571+6+1,0),0))))</f>
        <v>0</v>
      </c>
      <c r="AK571" s="147">
        <f>IF(AND($I571="Si",T571=1),1,IF(AND($I571="Fisico",T571=1),1,IF(AND(T571=1,$I571="Electronico"),2,IF(T571=1,VLOOKUP($C571&amp;"|"&amp;$B571&amp;"|"&amp;$D571,Empresas!$C$6:$CC$92,$G571+6+1,0),0))))</f>
        <v>0</v>
      </c>
      <c r="AL571" s="147">
        <f>IF(AND($I571="Si",U571=1),1,IF(AND($I571="Fisico",U571=1),1,IF(AND(U571=1,$I571="Electronico"),2,IF(U571=1,VLOOKUP($C571&amp;"|"&amp;$B571&amp;"|"&amp;$D571,Empresas!$C$6:$CC$92,$G571+6+1,0),0))))</f>
        <v>0</v>
      </c>
      <c r="AM571" s="149">
        <f t="shared" si="86"/>
        <v>32</v>
      </c>
      <c r="AN571" s="149">
        <f t="shared" si="87"/>
        <v>32</v>
      </c>
      <c r="AO571" s="152">
        <f t="shared" si="88"/>
        <v>1</v>
      </c>
    </row>
    <row r="572" spans="1:41" x14ac:dyDescent="0.25">
      <c r="A572" s="137" t="str">
        <f>VLOOKUP(D572,Empresas!$D$7:$F$91,3,0)</f>
        <v>Jose</v>
      </c>
      <c r="B572" s="138" t="str">
        <f>VLOOKUP(D572,Empresas!$D$7:$G$91,4,0)</f>
        <v xml:space="preserve">Rocio </v>
      </c>
      <c r="C572" s="138" t="s">
        <v>544</v>
      </c>
      <c r="D572" s="138" t="s">
        <v>5</v>
      </c>
      <c r="E572" s="138" t="str">
        <f>VLOOKUP(D572,Empresas!$D$7:$E$92,2,0)</f>
        <v>MARCTEX S.A.C.</v>
      </c>
      <c r="F572" s="138" t="s">
        <v>167</v>
      </c>
      <c r="G572" s="139">
        <f t="shared" si="93"/>
        <v>34</v>
      </c>
      <c r="H572" s="139" t="str">
        <f>VLOOKUP(D572,Empresas!$D$6:$L$92,7,0)</f>
        <v>Semestral</v>
      </c>
      <c r="I572" s="138" t="str">
        <f>VLOOKUP(VLOOKUP(D572&amp;"|"&amp;B572,Empresas!$I$7:$CB$92,G572,0),Tablas!$A$3:$B$5,2,0)</f>
        <v>No aplica</v>
      </c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 t="str">
        <f>VLOOKUP(D572,Empresas!$D$7:$CF$91,81,0)</f>
        <v>D</v>
      </c>
      <c r="W572" s="78" t="str">
        <f>VLOOKUP(D572,Empresas!$D$7:$M$91,10,0)</f>
        <v>Mype</v>
      </c>
      <c r="X572" s="69" t="str">
        <f t="shared" si="84"/>
        <v>SI</v>
      </c>
      <c r="Y572" s="153" t="str">
        <f t="shared" si="85"/>
        <v>No aplica</v>
      </c>
      <c r="Z572" s="147">
        <f>IF(Y572="No aplica",0,IF(I572="no",0,IF(I572="No aplica",0,IF(I572="Si",1,IF(I572="Fisico",1,IF(I572="Electronico",2,VLOOKUP(C572&amp;"|"&amp;B572&amp;"|"&amp;D572,Empresas!$C$6:$CC$92,G572+6+1,0)))))))</f>
        <v>0</v>
      </c>
      <c r="AA572" s="147">
        <f>IF(AND($I572="Si",J572=1),1,IF(AND($I572="Fisico",J572=1),1,IF(AND(J572=1,$I572="Electronico"),2,IF(J572=1,VLOOKUP($C572&amp;"|"&amp;$B572&amp;"|"&amp;$D572,Empresas!$C$6:$CC$92,$G572+6+1,0),0))))</f>
        <v>0</v>
      </c>
      <c r="AB572" s="147">
        <f>IF(AND($I572="Si",K572=1),1,IF(AND($I572="Fisico",K572=1),1,IF(AND(K572=1,$I572="Electronico"),2,IF(K572=1,VLOOKUP($C572&amp;"|"&amp;$B572&amp;"|"&amp;$D572,Empresas!$C$6:$CC$92,$G572+6+1,0),0))))</f>
        <v>0</v>
      </c>
      <c r="AC572" s="147">
        <f>IF(AND($I572="Si",L572=1),1,IF(AND($I572="Fisico",L572=1),1,IF(AND(L572=1,$I572="Electronico"),2,IF(L572=1,VLOOKUP($C572&amp;"|"&amp;$B572&amp;"|"&amp;$D572,Empresas!$C$6:$CC$92,$G572+6+1,0),0))))</f>
        <v>0</v>
      </c>
      <c r="AD572" s="147">
        <f>IF(AND($I572="Si",M572=1),1,IF(AND($I572="Fisico",M572=1),1,IF(AND(M572=1,$I572="Electronico"),2,IF(M572=1,VLOOKUP($C572&amp;"|"&amp;$B572&amp;"|"&amp;$D572,Empresas!$C$6:$CC$92,$G572+6+1,0),0))))</f>
        <v>0</v>
      </c>
      <c r="AE572" s="147">
        <f>IF(AND($I572="Si",N572=1),1,IF(AND($I572="Fisico",N572=1),1,IF(AND(N572=1,$I572="Electronico"),2,IF(N572=1,VLOOKUP($C572&amp;"|"&amp;$B572&amp;"|"&amp;$D572,Empresas!$C$6:$CC$92,$G572+6+1,0),0))))</f>
        <v>0</v>
      </c>
      <c r="AF572" s="147">
        <f>IF(AND($I572="Si",O572=1),1,IF(AND($I572="Fisico",O572=1),1,IF(AND(O572=1,$I572="Electronico"),2,IF(O572=1,VLOOKUP($C572&amp;"|"&amp;$B572&amp;"|"&amp;$D572,Empresas!$C$6:$CC$92,$G572+6+1,0),0))))</f>
        <v>0</v>
      </c>
      <c r="AG572" s="147">
        <f>IF(AND($I572="Si",P572=1),1,IF(AND($I572="Fisico",P572=1),1,IF(AND(P572=1,$I572="Electronico"),2,IF(P572=1,VLOOKUP($C572&amp;"|"&amp;$B572&amp;"|"&amp;$D572,Empresas!$C$6:$CC$92,$G572+6+1,0),0))))</f>
        <v>0</v>
      </c>
      <c r="AH572" s="147">
        <f>IF(AND($I572="Si",Q572=1),1,IF(AND($I572="Fisico",Q572=1),1,IF(AND(Q572=1,$I572="Electronico"),2,IF(Q572=1,VLOOKUP($C572&amp;"|"&amp;$B572&amp;"|"&amp;$D572,Empresas!$C$6:$CC$92,$G572+6+1,0),0))))</f>
        <v>0</v>
      </c>
      <c r="AI572" s="147">
        <f>IF(AND($I572="Si",R572=1),1,IF(AND($I572="Fisico",R572=1),1,IF(AND(R572=1,$I572="Electronico"),2,IF(R572=1,VLOOKUP($C572&amp;"|"&amp;$B572&amp;"|"&amp;$D572,Empresas!$C$6:$CC$92,$G572+6+1,0),0))))</f>
        <v>0</v>
      </c>
      <c r="AJ572" s="147">
        <f>IF(AND($I572="Si",S572=1),1,IF(AND($I572="Fisico",S572=1),1,IF(AND(S572=1,$I572="Electronico"),2,IF(S572=1,VLOOKUP($C572&amp;"|"&amp;$B572&amp;"|"&amp;$D572,Empresas!$C$6:$CC$92,$G572+6+1,0),0))))</f>
        <v>0</v>
      </c>
      <c r="AK572" s="147">
        <f>IF(AND($I572="Si",T572=1),1,IF(AND($I572="Fisico",T572=1),1,IF(AND(T572=1,$I572="Electronico"),2,IF(T572=1,VLOOKUP($C572&amp;"|"&amp;$B572&amp;"|"&amp;$D572,Empresas!$C$6:$CC$92,$G572+6+1,0),0))))</f>
        <v>0</v>
      </c>
      <c r="AL572" s="147">
        <f>IF(AND($I572="Si",U572=1),1,IF(AND($I572="Fisico",U572=1),1,IF(AND(U572=1,$I572="Electronico"),2,IF(U572=1,VLOOKUP($C572&amp;"|"&amp;$B572&amp;"|"&amp;$D572,Empresas!$C$6:$CC$92,$G572+6+1,0),0))))</f>
        <v>0</v>
      </c>
      <c r="AM572" s="149">
        <f t="shared" si="86"/>
        <v>0</v>
      </c>
      <c r="AN572" s="149">
        <f t="shared" si="87"/>
        <v>0</v>
      </c>
      <c r="AO572" s="152">
        <f t="shared" si="88"/>
        <v>0</v>
      </c>
    </row>
    <row r="573" spans="1:41" x14ac:dyDescent="0.25">
      <c r="A573" s="137" t="str">
        <f>VLOOKUP(D573,Empresas!$D$7:$F$91,3,0)</f>
        <v>Jose</v>
      </c>
      <c r="B573" s="138" t="str">
        <f>VLOOKUP(D573,Empresas!$D$7:$G$91,4,0)</f>
        <v xml:space="preserve">Rocio </v>
      </c>
      <c r="C573" s="138" t="s">
        <v>544</v>
      </c>
      <c r="D573" s="138" t="s">
        <v>5</v>
      </c>
      <c r="E573" s="138" t="str">
        <f>VLOOKUP(D573,Empresas!$D$7:$E$92,2,0)</f>
        <v>MARCTEX S.A.C.</v>
      </c>
      <c r="F573" s="138" t="s">
        <v>168</v>
      </c>
      <c r="G573" s="139">
        <f t="shared" si="93"/>
        <v>37</v>
      </c>
      <c r="H573" s="139" t="str">
        <f>VLOOKUP(D573,Empresas!$D$6:$L$92,7,0)</f>
        <v>Semestral</v>
      </c>
      <c r="I573" s="138" t="str">
        <f>VLOOKUP(VLOOKUP(D573&amp;"|"&amp;B573,Empresas!$I$7:$CB$92,G573,0),Tablas!$A$3:$B$5,2,0)</f>
        <v>Registro y analisis</v>
      </c>
      <c r="J573" s="78">
        <v>2</v>
      </c>
      <c r="K573" s="78">
        <v>2</v>
      </c>
      <c r="L573" s="78">
        <v>2</v>
      </c>
      <c r="M573" s="78">
        <v>2</v>
      </c>
      <c r="N573" s="78">
        <v>2</v>
      </c>
      <c r="O573" s="78">
        <v>2</v>
      </c>
      <c r="P573" s="78">
        <v>2</v>
      </c>
      <c r="Q573" s="78">
        <v>2</v>
      </c>
      <c r="R573" s="78"/>
      <c r="S573" s="78"/>
      <c r="T573" s="78"/>
      <c r="U573" s="78"/>
      <c r="V573" s="78" t="str">
        <f>VLOOKUP(D573,Empresas!$D$7:$CF$91,81,0)</f>
        <v>D</v>
      </c>
      <c r="W573" s="78" t="str">
        <f>VLOOKUP(D573,Empresas!$D$7:$M$91,10,0)</f>
        <v>Mype</v>
      </c>
      <c r="X573" s="69" t="str">
        <f t="shared" si="84"/>
        <v>SI</v>
      </c>
      <c r="Y573" s="153" t="str">
        <f t="shared" si="85"/>
        <v>Si aplica</v>
      </c>
      <c r="Z573" s="147">
        <f>IF(Y573="No aplica",0,IF(I573="no",0,IF(I573="No aplica",0,IF(I573="Si",1,IF(I573="Fisico",1,IF(I573="Electronico",2,VLOOKUP(C573&amp;"|"&amp;B573&amp;"|"&amp;D573,Empresas!$C$6:$CC$92,G573+6+1,0)))))))</f>
        <v>4</v>
      </c>
      <c r="AA573" s="147">
        <f>IF(AND($I573="Si",J573=1),1,IF(AND($I573="Fisico",J573=1),1,IF(AND(J573=1,$I573="Electronico"),2,IF(J573=1,VLOOKUP($C573&amp;"|"&amp;$B573&amp;"|"&amp;$D573,Empresas!$C$6:$CC$92,$G573+6+1,0),0))))</f>
        <v>0</v>
      </c>
      <c r="AB573" s="147">
        <f>IF(AND($I573="Si",K573=1),1,IF(AND($I573="Fisico",K573=1),1,IF(AND(K573=1,$I573="Electronico"),2,IF(K573=1,VLOOKUP($C573&amp;"|"&amp;$B573&amp;"|"&amp;$D573,Empresas!$C$6:$CC$92,$G573+6+1,0),0))))</f>
        <v>0</v>
      </c>
      <c r="AC573" s="147">
        <f>IF(AND($I573="Si",L573=1),1,IF(AND($I573="Fisico",L573=1),1,IF(AND(L573=1,$I573="Electronico"),2,IF(L573=1,VLOOKUP($C573&amp;"|"&amp;$B573&amp;"|"&amp;$D573,Empresas!$C$6:$CC$92,$G573+6+1,0),0))))</f>
        <v>0</v>
      </c>
      <c r="AD573" s="147">
        <f>IF(AND($I573="Si",M573=1),1,IF(AND($I573="Fisico",M573=1),1,IF(AND(M573=1,$I573="Electronico"),2,IF(M573=1,VLOOKUP($C573&amp;"|"&amp;$B573&amp;"|"&amp;$D573,Empresas!$C$6:$CC$92,$G573+6+1,0),0))))</f>
        <v>0</v>
      </c>
      <c r="AE573" s="147">
        <f>IF(AND($I573="Si",N573=1),1,IF(AND($I573="Fisico",N573=1),1,IF(AND(N573=1,$I573="Electronico"),2,IF(N573=1,VLOOKUP($C573&amp;"|"&amp;$B573&amp;"|"&amp;$D573,Empresas!$C$6:$CC$92,$G573+6+1,0),0))))</f>
        <v>0</v>
      </c>
      <c r="AF573" s="147">
        <f>IF(AND($I573="Si",O573=1),1,IF(AND($I573="Fisico",O573=1),1,IF(AND(O573=1,$I573="Electronico"),2,IF(O573=1,VLOOKUP($C573&amp;"|"&amp;$B573&amp;"|"&amp;$D573,Empresas!$C$6:$CC$92,$G573+6+1,0),0))))</f>
        <v>0</v>
      </c>
      <c r="AG573" s="147">
        <f>IF(AND($I573="Si",P573=1),1,IF(AND($I573="Fisico",P573=1),1,IF(AND(P573=1,$I573="Electronico"),2,IF(P573=1,VLOOKUP($C573&amp;"|"&amp;$B573&amp;"|"&amp;$D573,Empresas!$C$6:$CC$92,$G573+6+1,0),0))))</f>
        <v>0</v>
      </c>
      <c r="AH573" s="147">
        <f>IF(AND($I573="Si",Q573=1),1,IF(AND($I573="Fisico",Q573=1),1,IF(AND(Q573=1,$I573="Electronico"),2,IF(Q573=1,VLOOKUP($C573&amp;"|"&amp;$B573&amp;"|"&amp;$D573,Empresas!$C$6:$CC$92,$G573+6+1,0),0))))</f>
        <v>0</v>
      </c>
      <c r="AI573" s="147">
        <f>IF(AND($I573="Si",R573=1),1,IF(AND($I573="Fisico",R573=1),1,IF(AND(R573=1,$I573="Electronico"),2,IF(R573=1,VLOOKUP($C573&amp;"|"&amp;$B573&amp;"|"&amp;$D573,Empresas!$C$6:$CC$92,$G573+6+1,0),0))))</f>
        <v>0</v>
      </c>
      <c r="AJ573" s="147">
        <f>IF(AND($I573="Si",S573=1),1,IF(AND($I573="Fisico",S573=1),1,IF(AND(S573=1,$I573="Electronico"),2,IF(S573=1,VLOOKUP($C573&amp;"|"&amp;$B573&amp;"|"&amp;$D573,Empresas!$C$6:$CC$92,$G573+6+1,0),0))))</f>
        <v>0</v>
      </c>
      <c r="AK573" s="147">
        <f>IF(AND($I573="Si",T573=1),1,IF(AND($I573="Fisico",T573=1),1,IF(AND(T573=1,$I573="Electronico"),2,IF(T573=1,VLOOKUP($C573&amp;"|"&amp;$B573&amp;"|"&amp;$D573,Empresas!$C$6:$CC$92,$G573+6+1,0),0))))</f>
        <v>0</v>
      </c>
      <c r="AL573" s="147">
        <f>IF(AND($I573="Si",U573=1),1,IF(AND($I573="Fisico",U573=1),1,IF(AND(U573=1,$I573="Electronico"),2,IF(U573=1,VLOOKUP($C573&amp;"|"&amp;$B573&amp;"|"&amp;$D573,Empresas!$C$6:$CC$92,$G573+6+1,0),0))))</f>
        <v>0</v>
      </c>
      <c r="AM573" s="149">
        <f t="shared" si="86"/>
        <v>0</v>
      </c>
      <c r="AN573" s="149">
        <f t="shared" si="87"/>
        <v>32</v>
      </c>
      <c r="AO573" s="152">
        <f t="shared" si="88"/>
        <v>0</v>
      </c>
    </row>
    <row r="574" spans="1:41" x14ac:dyDescent="0.25">
      <c r="A574" s="137" t="str">
        <f>VLOOKUP(D574,Empresas!$D$7:$F$91,3,0)</f>
        <v>Jose</v>
      </c>
      <c r="B574" s="138" t="str">
        <f>VLOOKUP(D574,Empresas!$D$7:$G$91,4,0)</f>
        <v xml:space="preserve">Rocio </v>
      </c>
      <c r="C574" s="138" t="s">
        <v>544</v>
      </c>
      <c r="D574" s="138" t="s">
        <v>5</v>
      </c>
      <c r="E574" s="138" t="str">
        <f>VLOOKUP(D574,Empresas!$D$7:$E$92,2,0)</f>
        <v>MARCTEX S.A.C.</v>
      </c>
      <c r="F574" s="138" t="s">
        <v>169</v>
      </c>
      <c r="G574" s="139">
        <f t="shared" si="93"/>
        <v>40</v>
      </c>
      <c r="H574" s="139" t="str">
        <f>VLOOKUP(D574,Empresas!$D$6:$L$92,7,0)</f>
        <v>Semestral</v>
      </c>
      <c r="I574" s="138" t="str">
        <f>VLOOKUP(VLOOKUP(D574&amp;"|"&amp;B574,Empresas!$I$7:$CB$92,G574,0),Tablas!$A$3:$B$5,2,0)</f>
        <v>No aplica</v>
      </c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 t="str">
        <f>VLOOKUP(D574,Empresas!$D$7:$CF$91,81,0)</f>
        <v>D</v>
      </c>
      <c r="W574" s="78" t="str">
        <f>VLOOKUP(D574,Empresas!$D$7:$M$91,10,0)</f>
        <v>Mype</v>
      </c>
      <c r="X574" s="69" t="str">
        <f t="shared" si="84"/>
        <v>SI</v>
      </c>
      <c r="Y574" s="153" t="str">
        <f t="shared" si="85"/>
        <v>No aplica</v>
      </c>
      <c r="Z574" s="147">
        <f>IF(Y574="No aplica",0,IF(I574="no",0,IF(I574="No aplica",0,IF(I574="Si",1,IF(I574="Fisico",1,IF(I574="Electronico",2,VLOOKUP(C574&amp;"|"&amp;B574&amp;"|"&amp;D574,Empresas!$C$6:$CC$92,G574+6+1,0)))))))</f>
        <v>0</v>
      </c>
      <c r="AA574" s="147">
        <f>IF(AND($I574="Si",J574=1),1,IF(AND($I574="Fisico",J574=1),1,IF(AND(J574=1,$I574="Electronico"),2,IF(J574=1,VLOOKUP($C574&amp;"|"&amp;$B574&amp;"|"&amp;$D574,Empresas!$C$6:$CC$92,$G574+6+1,0),0))))</f>
        <v>0</v>
      </c>
      <c r="AB574" s="147">
        <f>IF(AND($I574="Si",K574=1),1,IF(AND($I574="Fisico",K574=1),1,IF(AND(K574=1,$I574="Electronico"),2,IF(K574=1,VLOOKUP($C574&amp;"|"&amp;$B574&amp;"|"&amp;$D574,Empresas!$C$6:$CC$92,$G574+6+1,0),0))))</f>
        <v>0</v>
      </c>
      <c r="AC574" s="147">
        <f>IF(AND($I574="Si",L574=1),1,IF(AND($I574="Fisico",L574=1),1,IF(AND(L574=1,$I574="Electronico"),2,IF(L574=1,VLOOKUP($C574&amp;"|"&amp;$B574&amp;"|"&amp;$D574,Empresas!$C$6:$CC$92,$G574+6+1,0),0))))</f>
        <v>0</v>
      </c>
      <c r="AD574" s="147">
        <f>IF(AND($I574="Si",M574=1),1,IF(AND($I574="Fisico",M574=1),1,IF(AND(M574=1,$I574="Electronico"),2,IF(M574=1,VLOOKUP($C574&amp;"|"&amp;$B574&amp;"|"&amp;$D574,Empresas!$C$6:$CC$92,$G574+6+1,0),0))))</f>
        <v>0</v>
      </c>
      <c r="AE574" s="147">
        <f>IF(AND($I574="Si",N574=1),1,IF(AND($I574="Fisico",N574=1),1,IF(AND(N574=1,$I574="Electronico"),2,IF(N574=1,VLOOKUP($C574&amp;"|"&amp;$B574&amp;"|"&amp;$D574,Empresas!$C$6:$CC$92,$G574+6+1,0),0))))</f>
        <v>0</v>
      </c>
      <c r="AF574" s="147">
        <f>IF(AND($I574="Si",O574=1),1,IF(AND($I574="Fisico",O574=1),1,IF(AND(O574=1,$I574="Electronico"),2,IF(O574=1,VLOOKUP($C574&amp;"|"&amp;$B574&amp;"|"&amp;$D574,Empresas!$C$6:$CC$92,$G574+6+1,0),0))))</f>
        <v>0</v>
      </c>
      <c r="AG574" s="147">
        <f>IF(AND($I574="Si",P574=1),1,IF(AND($I574="Fisico",P574=1),1,IF(AND(P574=1,$I574="Electronico"),2,IF(P574=1,VLOOKUP($C574&amp;"|"&amp;$B574&amp;"|"&amp;$D574,Empresas!$C$6:$CC$92,$G574+6+1,0),0))))</f>
        <v>0</v>
      </c>
      <c r="AH574" s="147">
        <f>IF(AND($I574="Si",Q574=1),1,IF(AND($I574="Fisico",Q574=1),1,IF(AND(Q574=1,$I574="Electronico"),2,IF(Q574=1,VLOOKUP($C574&amp;"|"&amp;$B574&amp;"|"&amp;$D574,Empresas!$C$6:$CC$92,$G574+6+1,0),0))))</f>
        <v>0</v>
      </c>
      <c r="AI574" s="147">
        <f>IF(AND($I574="Si",R574=1),1,IF(AND($I574="Fisico",R574=1),1,IF(AND(R574=1,$I574="Electronico"),2,IF(R574=1,VLOOKUP($C574&amp;"|"&amp;$B574&amp;"|"&amp;$D574,Empresas!$C$6:$CC$92,$G574+6+1,0),0))))</f>
        <v>0</v>
      </c>
      <c r="AJ574" s="147">
        <f>IF(AND($I574="Si",S574=1),1,IF(AND($I574="Fisico",S574=1),1,IF(AND(S574=1,$I574="Electronico"),2,IF(S574=1,VLOOKUP($C574&amp;"|"&amp;$B574&amp;"|"&amp;$D574,Empresas!$C$6:$CC$92,$G574+6+1,0),0))))</f>
        <v>0</v>
      </c>
      <c r="AK574" s="147">
        <f>IF(AND($I574="Si",T574=1),1,IF(AND($I574="Fisico",T574=1),1,IF(AND(T574=1,$I574="Electronico"),2,IF(T574=1,VLOOKUP($C574&amp;"|"&amp;$B574&amp;"|"&amp;$D574,Empresas!$C$6:$CC$92,$G574+6+1,0),0))))</f>
        <v>0</v>
      </c>
      <c r="AL574" s="147">
        <f>IF(AND($I574="Si",U574=1),1,IF(AND($I574="Fisico",U574=1),1,IF(AND(U574=1,$I574="Electronico"),2,IF(U574=1,VLOOKUP($C574&amp;"|"&amp;$B574&amp;"|"&amp;$D574,Empresas!$C$6:$CC$92,$G574+6+1,0),0))))</f>
        <v>0</v>
      </c>
      <c r="AM574" s="149">
        <f t="shared" si="86"/>
        <v>0</v>
      </c>
      <c r="AN574" s="149">
        <f t="shared" si="87"/>
        <v>0</v>
      </c>
      <c r="AO574" s="152">
        <f t="shared" si="88"/>
        <v>0</v>
      </c>
    </row>
    <row r="575" spans="1:41" x14ac:dyDescent="0.25">
      <c r="A575" s="137" t="str">
        <f>VLOOKUP(D575,Empresas!$D$7:$F$91,3,0)</f>
        <v>Jose</v>
      </c>
      <c r="B575" s="138" t="str">
        <f>VLOOKUP(D575,Empresas!$D$7:$G$91,4,0)</f>
        <v xml:space="preserve">Rocio </v>
      </c>
      <c r="C575" s="138" t="s">
        <v>544</v>
      </c>
      <c r="D575" s="138" t="s">
        <v>5</v>
      </c>
      <c r="E575" s="138" t="str">
        <f>VLOOKUP(D575,Empresas!$D$7:$E$92,2,0)</f>
        <v>MARCTEX S.A.C.</v>
      </c>
      <c r="F575" s="138" t="s">
        <v>170</v>
      </c>
      <c r="G575" s="139">
        <f t="shared" si="93"/>
        <v>43</v>
      </c>
      <c r="H575" s="139" t="str">
        <f>VLOOKUP(D575,Empresas!$D$6:$L$92,7,0)</f>
        <v>Semestral</v>
      </c>
      <c r="I575" s="138" t="str">
        <f>VLOOKUP(VLOOKUP(D575&amp;"|"&amp;B575,Empresas!$I$7:$CB$92,G575,0),Tablas!$A$3:$B$5,2,0)</f>
        <v>No aplica</v>
      </c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 t="str">
        <f>VLOOKUP(D575,Empresas!$D$7:$CF$91,81,0)</f>
        <v>D</v>
      </c>
      <c r="W575" s="78" t="str">
        <f>VLOOKUP(D575,Empresas!$D$7:$M$91,10,0)</f>
        <v>Mype</v>
      </c>
      <c r="X575" s="69" t="str">
        <f t="shared" si="84"/>
        <v>SI</v>
      </c>
      <c r="Y575" s="153" t="str">
        <f t="shared" si="85"/>
        <v>No aplica</v>
      </c>
      <c r="Z575" s="147">
        <f>IF(Y575="No aplica",0,IF(I575="no",0,IF(I575="No aplica",0,IF(I575="Si",1,IF(I575="Fisico",1,IF(I575="Electronico",2,VLOOKUP(C575&amp;"|"&amp;B575&amp;"|"&amp;D575,Empresas!$C$6:$CC$92,G575+6+1,0)))))))</f>
        <v>0</v>
      </c>
      <c r="AA575" s="147">
        <f>IF(AND($I575="Si",J575=1),1,IF(AND($I575="Fisico",J575=1),1,IF(AND(J575=1,$I575="Electronico"),2,IF(J575=1,VLOOKUP($C575&amp;"|"&amp;$B575&amp;"|"&amp;$D575,Empresas!$C$6:$CC$92,$G575+6+1,0),0))))</f>
        <v>0</v>
      </c>
      <c r="AB575" s="147">
        <f>IF(AND($I575="Si",K575=1),1,IF(AND($I575="Fisico",K575=1),1,IF(AND(K575=1,$I575="Electronico"),2,IF(K575=1,VLOOKUP($C575&amp;"|"&amp;$B575&amp;"|"&amp;$D575,Empresas!$C$6:$CC$92,$G575+6+1,0),0))))</f>
        <v>0</v>
      </c>
      <c r="AC575" s="147">
        <f>IF(AND($I575="Si",L575=1),1,IF(AND($I575="Fisico",L575=1),1,IF(AND(L575=1,$I575="Electronico"),2,IF(L575=1,VLOOKUP($C575&amp;"|"&amp;$B575&amp;"|"&amp;$D575,Empresas!$C$6:$CC$92,$G575+6+1,0),0))))</f>
        <v>0</v>
      </c>
      <c r="AD575" s="147">
        <f>IF(AND($I575="Si",M575=1),1,IF(AND($I575="Fisico",M575=1),1,IF(AND(M575=1,$I575="Electronico"),2,IF(M575=1,VLOOKUP($C575&amp;"|"&amp;$B575&amp;"|"&amp;$D575,Empresas!$C$6:$CC$92,$G575+6+1,0),0))))</f>
        <v>0</v>
      </c>
      <c r="AE575" s="147">
        <f>IF(AND($I575="Si",N575=1),1,IF(AND($I575="Fisico",N575=1),1,IF(AND(N575=1,$I575="Electronico"),2,IF(N575=1,VLOOKUP($C575&amp;"|"&amp;$B575&amp;"|"&amp;$D575,Empresas!$C$6:$CC$92,$G575+6+1,0),0))))</f>
        <v>0</v>
      </c>
      <c r="AF575" s="147">
        <f>IF(AND($I575="Si",O575=1),1,IF(AND($I575="Fisico",O575=1),1,IF(AND(O575=1,$I575="Electronico"),2,IF(O575=1,VLOOKUP($C575&amp;"|"&amp;$B575&amp;"|"&amp;$D575,Empresas!$C$6:$CC$92,$G575+6+1,0),0))))</f>
        <v>0</v>
      </c>
      <c r="AG575" s="147">
        <f>IF(AND($I575="Si",P575=1),1,IF(AND($I575="Fisico",P575=1),1,IF(AND(P575=1,$I575="Electronico"),2,IF(P575=1,VLOOKUP($C575&amp;"|"&amp;$B575&amp;"|"&amp;$D575,Empresas!$C$6:$CC$92,$G575+6+1,0),0))))</f>
        <v>0</v>
      </c>
      <c r="AH575" s="147">
        <f>IF(AND($I575="Si",Q575=1),1,IF(AND($I575="Fisico",Q575=1),1,IF(AND(Q575=1,$I575="Electronico"),2,IF(Q575=1,VLOOKUP($C575&amp;"|"&amp;$B575&amp;"|"&amp;$D575,Empresas!$C$6:$CC$92,$G575+6+1,0),0))))</f>
        <v>0</v>
      </c>
      <c r="AI575" s="147">
        <f>IF(AND($I575="Si",R575=1),1,IF(AND($I575="Fisico",R575=1),1,IF(AND(R575=1,$I575="Electronico"),2,IF(R575=1,VLOOKUP($C575&amp;"|"&amp;$B575&amp;"|"&amp;$D575,Empresas!$C$6:$CC$92,$G575+6+1,0),0))))</f>
        <v>0</v>
      </c>
      <c r="AJ575" s="147">
        <f>IF(AND($I575="Si",S575=1),1,IF(AND($I575="Fisico",S575=1),1,IF(AND(S575=1,$I575="Electronico"),2,IF(S575=1,VLOOKUP($C575&amp;"|"&amp;$B575&amp;"|"&amp;$D575,Empresas!$C$6:$CC$92,$G575+6+1,0),0))))</f>
        <v>0</v>
      </c>
      <c r="AK575" s="147">
        <f>IF(AND($I575="Si",T575=1),1,IF(AND($I575="Fisico",T575=1),1,IF(AND(T575=1,$I575="Electronico"),2,IF(T575=1,VLOOKUP($C575&amp;"|"&amp;$B575&amp;"|"&amp;$D575,Empresas!$C$6:$CC$92,$G575+6+1,0),0))))</f>
        <v>0</v>
      </c>
      <c r="AL575" s="147">
        <f>IF(AND($I575="Si",U575=1),1,IF(AND($I575="Fisico",U575=1),1,IF(AND(U575=1,$I575="Electronico"),2,IF(U575=1,VLOOKUP($C575&amp;"|"&amp;$B575&amp;"|"&amp;$D575,Empresas!$C$6:$CC$92,$G575+6+1,0),0))))</f>
        <v>0</v>
      </c>
      <c r="AM575" s="149">
        <f t="shared" si="86"/>
        <v>0</v>
      </c>
      <c r="AN575" s="149">
        <f t="shared" si="87"/>
        <v>0</v>
      </c>
      <c r="AO575" s="152">
        <f t="shared" si="88"/>
        <v>0</v>
      </c>
    </row>
    <row r="576" spans="1:41" x14ac:dyDescent="0.25">
      <c r="A576" s="137" t="str">
        <f>VLOOKUP(D576,Empresas!$D$7:$F$91,3,0)</f>
        <v>Jose</v>
      </c>
      <c r="B576" s="138" t="str">
        <f>VLOOKUP(D576,Empresas!$D$7:$G$91,4,0)</f>
        <v xml:space="preserve">Rocio </v>
      </c>
      <c r="C576" s="138" t="s">
        <v>544</v>
      </c>
      <c r="D576" s="138" t="s">
        <v>5</v>
      </c>
      <c r="E576" s="138" t="str">
        <f>VLOOKUP(D576,Empresas!$D$7:$E$92,2,0)</f>
        <v>MARCTEX S.A.C.</v>
      </c>
      <c r="F576" s="138" t="s">
        <v>171</v>
      </c>
      <c r="G576" s="139">
        <f t="shared" si="93"/>
        <v>46</v>
      </c>
      <c r="H576" s="139" t="str">
        <f>VLOOKUP(D576,Empresas!$D$6:$L$92,7,0)</f>
        <v>Semestral</v>
      </c>
      <c r="I576" s="138" t="str">
        <f>VLOOKUP(VLOOKUP(D576&amp;"|"&amp;B576,Empresas!$I$7:$CB$92,G576,0),Tablas!$A$3:$B$5,2,0)</f>
        <v>No aplica</v>
      </c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 t="str">
        <f>VLOOKUP(D576,Empresas!$D$7:$CF$91,81,0)</f>
        <v>D</v>
      </c>
      <c r="W576" s="78" t="str">
        <f>VLOOKUP(D576,Empresas!$D$7:$M$91,10,0)</f>
        <v>Mype</v>
      </c>
      <c r="X576" s="69" t="str">
        <f t="shared" si="84"/>
        <v>SI</v>
      </c>
      <c r="Y576" s="153" t="str">
        <f t="shared" si="85"/>
        <v>No aplica</v>
      </c>
      <c r="Z576" s="147">
        <f>IF(Y576="No aplica",0,IF(I576="no",0,IF(I576="No aplica",0,IF(I576="Si",1,IF(I576="Fisico",1,IF(I576="Electronico",2,VLOOKUP(C576&amp;"|"&amp;B576&amp;"|"&amp;D576,Empresas!$C$6:$CC$92,G576+6+1,0)))))))</f>
        <v>0</v>
      </c>
      <c r="AA576" s="147">
        <f>IF(AND($I576="Si",J576=1),1,IF(AND($I576="Fisico",J576=1),1,IF(AND(J576=1,$I576="Electronico"),2,IF(J576=1,VLOOKUP($C576&amp;"|"&amp;$B576&amp;"|"&amp;$D576,Empresas!$C$6:$CC$92,$G576+6+1,0),0))))</f>
        <v>0</v>
      </c>
      <c r="AB576" s="147">
        <f>IF(AND($I576="Si",K576=1),1,IF(AND($I576="Fisico",K576=1),1,IF(AND(K576=1,$I576="Electronico"),2,IF(K576=1,VLOOKUP($C576&amp;"|"&amp;$B576&amp;"|"&amp;$D576,Empresas!$C$6:$CC$92,$G576+6+1,0),0))))</f>
        <v>0</v>
      </c>
      <c r="AC576" s="147">
        <f>IF(AND($I576="Si",L576=1),1,IF(AND($I576="Fisico",L576=1),1,IF(AND(L576=1,$I576="Electronico"),2,IF(L576=1,VLOOKUP($C576&amp;"|"&amp;$B576&amp;"|"&amp;$D576,Empresas!$C$6:$CC$92,$G576+6+1,0),0))))</f>
        <v>0</v>
      </c>
      <c r="AD576" s="147">
        <f>IF(AND($I576="Si",M576=1),1,IF(AND($I576="Fisico",M576=1),1,IF(AND(M576=1,$I576="Electronico"),2,IF(M576=1,VLOOKUP($C576&amp;"|"&amp;$B576&amp;"|"&amp;$D576,Empresas!$C$6:$CC$92,$G576+6+1,0),0))))</f>
        <v>0</v>
      </c>
      <c r="AE576" s="147">
        <f>IF(AND($I576="Si",N576=1),1,IF(AND($I576="Fisico",N576=1),1,IF(AND(N576=1,$I576="Electronico"),2,IF(N576=1,VLOOKUP($C576&amp;"|"&amp;$B576&amp;"|"&amp;$D576,Empresas!$C$6:$CC$92,$G576+6+1,0),0))))</f>
        <v>0</v>
      </c>
      <c r="AF576" s="147">
        <f>IF(AND($I576="Si",O576=1),1,IF(AND($I576="Fisico",O576=1),1,IF(AND(O576=1,$I576="Electronico"),2,IF(O576=1,VLOOKUP($C576&amp;"|"&amp;$B576&amp;"|"&amp;$D576,Empresas!$C$6:$CC$92,$G576+6+1,0),0))))</f>
        <v>0</v>
      </c>
      <c r="AG576" s="147">
        <f>IF(AND($I576="Si",P576=1),1,IF(AND($I576="Fisico",P576=1),1,IF(AND(P576=1,$I576="Electronico"),2,IF(P576=1,VLOOKUP($C576&amp;"|"&amp;$B576&amp;"|"&amp;$D576,Empresas!$C$6:$CC$92,$G576+6+1,0),0))))</f>
        <v>0</v>
      </c>
      <c r="AH576" s="147">
        <f>IF(AND($I576="Si",Q576=1),1,IF(AND($I576="Fisico",Q576=1),1,IF(AND(Q576=1,$I576="Electronico"),2,IF(Q576=1,VLOOKUP($C576&amp;"|"&amp;$B576&amp;"|"&amp;$D576,Empresas!$C$6:$CC$92,$G576+6+1,0),0))))</f>
        <v>0</v>
      </c>
      <c r="AI576" s="147">
        <f>IF(AND($I576="Si",R576=1),1,IF(AND($I576="Fisico",R576=1),1,IF(AND(R576=1,$I576="Electronico"),2,IF(R576=1,VLOOKUP($C576&amp;"|"&amp;$B576&amp;"|"&amp;$D576,Empresas!$C$6:$CC$92,$G576+6+1,0),0))))</f>
        <v>0</v>
      </c>
      <c r="AJ576" s="147">
        <f>IF(AND($I576="Si",S576=1),1,IF(AND($I576="Fisico",S576=1),1,IF(AND(S576=1,$I576="Electronico"),2,IF(S576=1,VLOOKUP($C576&amp;"|"&amp;$B576&amp;"|"&amp;$D576,Empresas!$C$6:$CC$92,$G576+6+1,0),0))))</f>
        <v>0</v>
      </c>
      <c r="AK576" s="147">
        <f>IF(AND($I576="Si",T576=1),1,IF(AND($I576="Fisico",T576=1),1,IF(AND(T576=1,$I576="Electronico"),2,IF(T576=1,VLOOKUP($C576&amp;"|"&amp;$B576&amp;"|"&amp;$D576,Empresas!$C$6:$CC$92,$G576+6+1,0),0))))</f>
        <v>0</v>
      </c>
      <c r="AL576" s="147">
        <f>IF(AND($I576="Si",U576=1),1,IF(AND($I576="Fisico",U576=1),1,IF(AND(U576=1,$I576="Electronico"),2,IF(U576=1,VLOOKUP($C576&amp;"|"&amp;$B576&amp;"|"&amp;$D576,Empresas!$C$6:$CC$92,$G576+6+1,0),0))))</f>
        <v>0</v>
      </c>
      <c r="AM576" s="149">
        <f t="shared" si="86"/>
        <v>0</v>
      </c>
      <c r="AN576" s="149">
        <f t="shared" si="87"/>
        <v>0</v>
      </c>
      <c r="AO576" s="152">
        <f t="shared" si="88"/>
        <v>0</v>
      </c>
    </row>
    <row r="577" spans="1:41" x14ac:dyDescent="0.25">
      <c r="A577" s="140" t="str">
        <f>VLOOKUP(D577,Empresas!$D$7:$F$91,3,0)</f>
        <v>Jose</v>
      </c>
      <c r="B577" s="141" t="str">
        <f>VLOOKUP(D577,Empresas!$D$7:$G$91,4,0)</f>
        <v xml:space="preserve">Rocio </v>
      </c>
      <c r="C577" s="141" t="s">
        <v>544</v>
      </c>
      <c r="D577" s="141" t="s">
        <v>5</v>
      </c>
      <c r="E577" s="141" t="str">
        <f>VLOOKUP(D577,Empresas!$D$7:$E$92,2,0)</f>
        <v>MARCTEX S.A.C.</v>
      </c>
      <c r="F577" s="141" t="s">
        <v>172</v>
      </c>
      <c r="G577" s="142">
        <f>+Empresas!$BF$2</f>
        <v>50</v>
      </c>
      <c r="H577" s="142" t="str">
        <f>VLOOKUP(D577,Empresas!$D$6:$L$92,7,0)</f>
        <v>Semestral</v>
      </c>
      <c r="I577" s="141" t="str">
        <f>VLOOKUP(VLOOKUP(D577&amp;"|"&amp;B577,Empresas!$I$7:$CB$92,G577,0),Tablas!$A$8:$B$10,2,0)</f>
        <v>Fisico</v>
      </c>
      <c r="J577" s="78">
        <v>1</v>
      </c>
      <c r="K577" s="78">
        <v>1</v>
      </c>
      <c r="L577" s="78">
        <v>1</v>
      </c>
      <c r="M577" s="78">
        <v>1</v>
      </c>
      <c r="N577" s="78">
        <v>1</v>
      </c>
      <c r="O577" s="78">
        <v>1</v>
      </c>
      <c r="P577" s="78">
        <v>1</v>
      </c>
      <c r="Q577" s="78">
        <v>2</v>
      </c>
      <c r="R577" s="78"/>
      <c r="S577" s="78"/>
      <c r="T577" s="78"/>
      <c r="U577" s="78"/>
      <c r="V577" s="78" t="str">
        <f>VLOOKUP(D577,Empresas!$D$7:$CF$91,81,0)</f>
        <v>D</v>
      </c>
      <c r="W577" s="78" t="str">
        <f>VLOOKUP(D577,Empresas!$D$7:$M$91,10,0)</f>
        <v>Mype</v>
      </c>
      <c r="X577" s="69" t="str">
        <f t="shared" si="84"/>
        <v>SI</v>
      </c>
      <c r="Y577" s="153" t="str">
        <f t="shared" si="85"/>
        <v>Si aplica</v>
      </c>
      <c r="Z577" s="147">
        <f>IF(Y577="No aplica",0,IF(I577="no",0,IF(I577="No aplica",0,IF(I577="Si",1,IF(I577="Fisico",1,IF(I577="Electronico",2,VLOOKUP(C577&amp;"|"&amp;B577&amp;"|"&amp;D577,Empresas!$C$6:$CC$92,G577+6+1,0)))))))</f>
        <v>1</v>
      </c>
      <c r="AA577" s="147">
        <f>IF(AND($I577="Si",J577=1),1,IF(AND($I577="Fisico",J577=1),1,IF(AND(J577=1,$I577="Electronico"),2,IF(J577=1,VLOOKUP($C577&amp;"|"&amp;$B577&amp;"|"&amp;$D577,Empresas!$C$6:$CC$92,$G577+6+1,0),0))))</f>
        <v>1</v>
      </c>
      <c r="AB577" s="147">
        <f>IF(AND($I577="Si",K577=1),1,IF(AND($I577="Fisico",K577=1),1,IF(AND(K577=1,$I577="Electronico"),2,IF(K577=1,VLOOKUP($C577&amp;"|"&amp;$B577&amp;"|"&amp;$D577,Empresas!$C$6:$CC$92,$G577+6+1,0),0))))</f>
        <v>1</v>
      </c>
      <c r="AC577" s="147">
        <f>IF(AND($I577="Si",L577=1),1,IF(AND($I577="Fisico",L577=1),1,IF(AND(L577=1,$I577="Electronico"),2,IF(L577=1,VLOOKUP($C577&amp;"|"&amp;$B577&amp;"|"&amp;$D577,Empresas!$C$6:$CC$92,$G577+6+1,0),0))))</f>
        <v>1</v>
      </c>
      <c r="AD577" s="147">
        <f>IF(AND($I577="Si",M577=1),1,IF(AND($I577="Fisico",M577=1),1,IF(AND(M577=1,$I577="Electronico"),2,IF(M577=1,VLOOKUP($C577&amp;"|"&amp;$B577&amp;"|"&amp;$D577,Empresas!$C$6:$CC$92,$G577+6+1,0),0))))</f>
        <v>1</v>
      </c>
      <c r="AE577" s="147">
        <f>IF(AND($I577="Si",N577=1),1,IF(AND($I577="Fisico",N577=1),1,IF(AND(N577=1,$I577="Electronico"),2,IF(N577=1,VLOOKUP($C577&amp;"|"&amp;$B577&amp;"|"&amp;$D577,Empresas!$C$6:$CC$92,$G577+6+1,0),0))))</f>
        <v>1</v>
      </c>
      <c r="AF577" s="147">
        <f>IF(AND($I577="Si",O577=1),1,IF(AND($I577="Fisico",O577=1),1,IF(AND(O577=1,$I577="Electronico"),2,IF(O577=1,VLOOKUP($C577&amp;"|"&amp;$B577&amp;"|"&amp;$D577,Empresas!$C$6:$CC$92,$G577+6+1,0),0))))</f>
        <v>1</v>
      </c>
      <c r="AG577" s="147">
        <f>IF(AND($I577="Si",P577=1),1,IF(AND($I577="Fisico",P577=1),1,IF(AND(P577=1,$I577="Electronico"),2,IF(P577=1,VLOOKUP($C577&amp;"|"&amp;$B577&amp;"|"&amp;$D577,Empresas!$C$6:$CC$92,$G577+6+1,0),0))))</f>
        <v>1</v>
      </c>
      <c r="AH577" s="147">
        <f>IF(AND($I577="Si",Q577=1),1,IF(AND($I577="Fisico",Q577=1),1,IF(AND(Q577=1,$I577="Electronico"),2,IF(Q577=1,VLOOKUP($C577&amp;"|"&amp;$B577&amp;"|"&amp;$D577,Empresas!$C$6:$CC$92,$G577+6+1,0),0))))</f>
        <v>0</v>
      </c>
      <c r="AI577" s="147">
        <f>IF(AND($I577="Si",R577=1),1,IF(AND($I577="Fisico",R577=1),1,IF(AND(R577=1,$I577="Electronico"),2,IF(R577=1,VLOOKUP($C577&amp;"|"&amp;$B577&amp;"|"&amp;$D577,Empresas!$C$6:$CC$92,$G577+6+1,0),0))))</f>
        <v>0</v>
      </c>
      <c r="AJ577" s="147">
        <f>IF(AND($I577="Si",S577=1),1,IF(AND($I577="Fisico",S577=1),1,IF(AND(S577=1,$I577="Electronico"),2,IF(S577=1,VLOOKUP($C577&amp;"|"&amp;$B577&amp;"|"&amp;$D577,Empresas!$C$6:$CC$92,$G577+6+1,0),0))))</f>
        <v>0</v>
      </c>
      <c r="AK577" s="147">
        <f>IF(AND($I577="Si",T577=1),1,IF(AND($I577="Fisico",T577=1),1,IF(AND(T577=1,$I577="Electronico"),2,IF(T577=1,VLOOKUP($C577&amp;"|"&amp;$B577&amp;"|"&amp;$D577,Empresas!$C$6:$CC$92,$G577+6+1,0),0))))</f>
        <v>0</v>
      </c>
      <c r="AL577" s="147">
        <f>IF(AND($I577="Si",U577=1),1,IF(AND($I577="Fisico",U577=1),1,IF(AND(U577=1,$I577="Electronico"),2,IF(U577=1,VLOOKUP($C577&amp;"|"&amp;$B577&amp;"|"&amp;$D577,Empresas!$C$6:$CC$92,$G577+6+1,0),0))))</f>
        <v>0</v>
      </c>
      <c r="AM577" s="149">
        <f t="shared" si="86"/>
        <v>7</v>
      </c>
      <c r="AN577" s="149">
        <f t="shared" si="87"/>
        <v>8</v>
      </c>
      <c r="AO577" s="152">
        <f t="shared" si="88"/>
        <v>0.875</v>
      </c>
    </row>
    <row r="578" spans="1:41" x14ac:dyDescent="0.25">
      <c r="A578" s="140" t="str">
        <f>VLOOKUP(D578,Empresas!$D$7:$F$91,3,0)</f>
        <v>Jose</v>
      </c>
      <c r="B578" s="141" t="str">
        <f>VLOOKUP(D578,Empresas!$D$7:$G$91,4,0)</f>
        <v xml:space="preserve">Rocio </v>
      </c>
      <c r="C578" s="141" t="s">
        <v>544</v>
      </c>
      <c r="D578" s="141" t="s">
        <v>5</v>
      </c>
      <c r="E578" s="141" t="str">
        <f>VLOOKUP(D578,Empresas!$D$7:$E$92,2,0)</f>
        <v>MARCTEX S.A.C.</v>
      </c>
      <c r="F578" s="141" t="s">
        <v>173</v>
      </c>
      <c r="G578" s="142">
        <f>+G577+1</f>
        <v>51</v>
      </c>
      <c r="H578" s="142" t="str">
        <f>VLOOKUP(D578,Empresas!$D$6:$L$92,7,0)</f>
        <v>Semestral</v>
      </c>
      <c r="I578" s="141" t="str">
        <f>VLOOKUP(VLOOKUP(D578&amp;"|"&amp;B578,Empresas!$I$7:$CB$92,G578,0),Tablas!$A$8:$B$10,2,0)</f>
        <v>Fisico</v>
      </c>
      <c r="J578" s="78">
        <v>1</v>
      </c>
      <c r="K578" s="78">
        <v>1</v>
      </c>
      <c r="L578" s="78">
        <v>1</v>
      </c>
      <c r="M578" s="78">
        <v>1</v>
      </c>
      <c r="N578" s="78">
        <v>1</v>
      </c>
      <c r="O578" s="78">
        <v>1</v>
      </c>
      <c r="P578" s="78">
        <v>1</v>
      </c>
      <c r="Q578" s="78">
        <v>2</v>
      </c>
      <c r="R578" s="78"/>
      <c r="S578" s="78"/>
      <c r="T578" s="78"/>
      <c r="U578" s="78"/>
      <c r="V578" s="78" t="str">
        <f>VLOOKUP(D578,Empresas!$D$7:$CF$91,81,0)</f>
        <v>D</v>
      </c>
      <c r="W578" s="78" t="str">
        <f>VLOOKUP(D578,Empresas!$D$7:$M$91,10,0)</f>
        <v>Mype</v>
      </c>
      <c r="X578" s="69" t="str">
        <f t="shared" si="84"/>
        <v>SI</v>
      </c>
      <c r="Y578" s="153" t="str">
        <f t="shared" si="85"/>
        <v>Si aplica</v>
      </c>
      <c r="Z578" s="147">
        <f>IF(Y578="No aplica",0,IF(I578="no",0,IF(I578="No aplica",0,IF(I578="Si",1,IF(I578="Fisico",1,IF(I578="Electronico",2,VLOOKUP(C578&amp;"|"&amp;B578&amp;"|"&amp;D578,Empresas!$C$6:$CC$92,G578+6+1,0)))))))</f>
        <v>1</v>
      </c>
      <c r="AA578" s="147">
        <f>IF(AND($I578="Si",J578=1),1,IF(AND($I578="Fisico",J578=1),1,IF(AND(J578=1,$I578="Electronico"),2,IF(J578=1,VLOOKUP($C578&amp;"|"&amp;$B578&amp;"|"&amp;$D578,Empresas!$C$6:$CC$92,$G578+6+1,0),0))))</f>
        <v>1</v>
      </c>
      <c r="AB578" s="147">
        <f>IF(AND($I578="Si",K578=1),1,IF(AND($I578="Fisico",K578=1),1,IF(AND(K578=1,$I578="Electronico"),2,IF(K578=1,VLOOKUP($C578&amp;"|"&amp;$B578&amp;"|"&amp;$D578,Empresas!$C$6:$CC$92,$G578+6+1,0),0))))</f>
        <v>1</v>
      </c>
      <c r="AC578" s="147">
        <f>IF(AND($I578="Si",L578=1),1,IF(AND($I578="Fisico",L578=1),1,IF(AND(L578=1,$I578="Electronico"),2,IF(L578=1,VLOOKUP($C578&amp;"|"&amp;$B578&amp;"|"&amp;$D578,Empresas!$C$6:$CC$92,$G578+6+1,0),0))))</f>
        <v>1</v>
      </c>
      <c r="AD578" s="147">
        <f>IF(AND($I578="Si",M578=1),1,IF(AND($I578="Fisico",M578=1),1,IF(AND(M578=1,$I578="Electronico"),2,IF(M578=1,VLOOKUP($C578&amp;"|"&amp;$B578&amp;"|"&amp;$D578,Empresas!$C$6:$CC$92,$G578+6+1,0),0))))</f>
        <v>1</v>
      </c>
      <c r="AE578" s="147">
        <f>IF(AND($I578="Si",N578=1),1,IF(AND($I578="Fisico",N578=1),1,IF(AND(N578=1,$I578="Electronico"),2,IF(N578=1,VLOOKUP($C578&amp;"|"&amp;$B578&amp;"|"&amp;$D578,Empresas!$C$6:$CC$92,$G578+6+1,0),0))))</f>
        <v>1</v>
      </c>
      <c r="AF578" s="147">
        <f>IF(AND($I578="Si",O578=1),1,IF(AND($I578="Fisico",O578=1),1,IF(AND(O578=1,$I578="Electronico"),2,IF(O578=1,VLOOKUP($C578&amp;"|"&amp;$B578&amp;"|"&amp;$D578,Empresas!$C$6:$CC$92,$G578+6+1,0),0))))</f>
        <v>1</v>
      </c>
      <c r="AG578" s="147">
        <f>IF(AND($I578="Si",P578=1),1,IF(AND($I578="Fisico",P578=1),1,IF(AND(P578=1,$I578="Electronico"),2,IF(P578=1,VLOOKUP($C578&amp;"|"&amp;$B578&amp;"|"&amp;$D578,Empresas!$C$6:$CC$92,$G578+6+1,0),0))))</f>
        <v>1</v>
      </c>
      <c r="AH578" s="147">
        <f>IF(AND($I578="Si",Q578=1),1,IF(AND($I578="Fisico",Q578=1),1,IF(AND(Q578=1,$I578="Electronico"),2,IF(Q578=1,VLOOKUP($C578&amp;"|"&amp;$B578&amp;"|"&amp;$D578,Empresas!$C$6:$CC$92,$G578+6+1,0),0))))</f>
        <v>0</v>
      </c>
      <c r="AI578" s="147">
        <f>IF(AND($I578="Si",R578=1),1,IF(AND($I578="Fisico",R578=1),1,IF(AND(R578=1,$I578="Electronico"),2,IF(R578=1,VLOOKUP($C578&amp;"|"&amp;$B578&amp;"|"&amp;$D578,Empresas!$C$6:$CC$92,$G578+6+1,0),0))))</f>
        <v>0</v>
      </c>
      <c r="AJ578" s="147">
        <f>IF(AND($I578="Si",S578=1),1,IF(AND($I578="Fisico",S578=1),1,IF(AND(S578=1,$I578="Electronico"),2,IF(S578=1,VLOOKUP($C578&amp;"|"&amp;$B578&amp;"|"&amp;$D578,Empresas!$C$6:$CC$92,$G578+6+1,0),0))))</f>
        <v>0</v>
      </c>
      <c r="AK578" s="147">
        <f>IF(AND($I578="Si",T578=1),1,IF(AND($I578="Fisico",T578=1),1,IF(AND(T578=1,$I578="Electronico"),2,IF(T578=1,VLOOKUP($C578&amp;"|"&amp;$B578&amp;"|"&amp;$D578,Empresas!$C$6:$CC$92,$G578+6+1,0),0))))</f>
        <v>0</v>
      </c>
      <c r="AL578" s="147">
        <f>IF(AND($I578="Si",U578=1),1,IF(AND($I578="Fisico",U578=1),1,IF(AND(U578=1,$I578="Electronico"),2,IF(U578=1,VLOOKUP($C578&amp;"|"&amp;$B578&amp;"|"&amp;$D578,Empresas!$C$6:$CC$92,$G578+6+1,0),0))))</f>
        <v>0</v>
      </c>
      <c r="AM578" s="149">
        <f t="shared" si="86"/>
        <v>7</v>
      </c>
      <c r="AN578" s="149">
        <f t="shared" si="87"/>
        <v>8</v>
      </c>
      <c r="AO578" s="152">
        <f t="shared" si="88"/>
        <v>0.875</v>
      </c>
    </row>
    <row r="579" spans="1:41" x14ac:dyDescent="0.25">
      <c r="A579" s="140" t="str">
        <f>VLOOKUP(D579,Empresas!$D$7:$F$91,3,0)</f>
        <v>Jose</v>
      </c>
      <c r="B579" s="141" t="str">
        <f>VLOOKUP(D579,Empresas!$D$7:$G$91,4,0)</f>
        <v xml:space="preserve">Rocio </v>
      </c>
      <c r="C579" s="141" t="s">
        <v>544</v>
      </c>
      <c r="D579" s="141" t="s">
        <v>5</v>
      </c>
      <c r="E579" s="141" t="str">
        <f>VLOOKUP(D579,Empresas!$D$7:$E$92,2,0)</f>
        <v>MARCTEX S.A.C.</v>
      </c>
      <c r="F579" s="141" t="s">
        <v>174</v>
      </c>
      <c r="G579" s="142">
        <f t="shared" ref="G579:G587" si="94">+G578+1</f>
        <v>52</v>
      </c>
      <c r="H579" s="142" t="str">
        <f>VLOOKUP(D579,Empresas!$D$6:$L$92,7,0)</f>
        <v>Semestral</v>
      </c>
      <c r="I579" s="141" t="str">
        <f>VLOOKUP(VLOOKUP(D579&amp;"|"&amp;B579,Empresas!$I$7:$CB$92,G579,0),Tablas!$A$8:$B$10,2,0)</f>
        <v>No aplica</v>
      </c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 t="str">
        <f>VLOOKUP(D579,Empresas!$D$7:$CF$91,81,0)</f>
        <v>D</v>
      </c>
      <c r="W579" s="78" t="str">
        <f>VLOOKUP(D579,Empresas!$D$7:$M$91,10,0)</f>
        <v>Mype</v>
      </c>
      <c r="X579" s="69" t="str">
        <f t="shared" si="84"/>
        <v>SI</v>
      </c>
      <c r="Y579" s="153" t="str">
        <f t="shared" si="85"/>
        <v>No aplica</v>
      </c>
      <c r="Z579" s="147">
        <f>IF(Y579="No aplica",0,IF(I579="no",0,IF(I579="No aplica",0,IF(I579="Si",1,IF(I579="Fisico",1,IF(I579="Electronico",2,VLOOKUP(C579&amp;"|"&amp;B579&amp;"|"&amp;D579,Empresas!$C$6:$CC$92,G579+6+1,0)))))))</f>
        <v>0</v>
      </c>
      <c r="AA579" s="147">
        <f>IF(AND($I579="Si",J579=1),1,IF(AND($I579="Fisico",J579=1),1,IF(AND(J579=1,$I579="Electronico"),2,IF(J579=1,VLOOKUP($C579&amp;"|"&amp;$B579&amp;"|"&amp;$D579,Empresas!$C$6:$CC$92,$G579+6+1,0),0))))</f>
        <v>0</v>
      </c>
      <c r="AB579" s="147">
        <f>IF(AND($I579="Si",K579=1),1,IF(AND($I579="Fisico",K579=1),1,IF(AND(K579=1,$I579="Electronico"),2,IF(K579=1,VLOOKUP($C579&amp;"|"&amp;$B579&amp;"|"&amp;$D579,Empresas!$C$6:$CC$92,$G579+6+1,0),0))))</f>
        <v>0</v>
      </c>
      <c r="AC579" s="147">
        <f>IF(AND($I579="Si",L579=1),1,IF(AND($I579="Fisico",L579=1),1,IF(AND(L579=1,$I579="Electronico"),2,IF(L579=1,VLOOKUP($C579&amp;"|"&amp;$B579&amp;"|"&amp;$D579,Empresas!$C$6:$CC$92,$G579+6+1,0),0))))</f>
        <v>0</v>
      </c>
      <c r="AD579" s="147">
        <f>IF(AND($I579="Si",M579=1),1,IF(AND($I579="Fisico",M579=1),1,IF(AND(M579=1,$I579="Electronico"),2,IF(M579=1,VLOOKUP($C579&amp;"|"&amp;$B579&amp;"|"&amp;$D579,Empresas!$C$6:$CC$92,$G579+6+1,0),0))))</f>
        <v>0</v>
      </c>
      <c r="AE579" s="147">
        <f>IF(AND($I579="Si",N579=1),1,IF(AND($I579="Fisico",N579=1),1,IF(AND(N579=1,$I579="Electronico"),2,IF(N579=1,VLOOKUP($C579&amp;"|"&amp;$B579&amp;"|"&amp;$D579,Empresas!$C$6:$CC$92,$G579+6+1,0),0))))</f>
        <v>0</v>
      </c>
      <c r="AF579" s="147">
        <f>IF(AND($I579="Si",O579=1),1,IF(AND($I579="Fisico",O579=1),1,IF(AND(O579=1,$I579="Electronico"),2,IF(O579=1,VLOOKUP($C579&amp;"|"&amp;$B579&amp;"|"&amp;$D579,Empresas!$C$6:$CC$92,$G579+6+1,0),0))))</f>
        <v>0</v>
      </c>
      <c r="AG579" s="147">
        <f>IF(AND($I579="Si",P579=1),1,IF(AND($I579="Fisico",P579=1),1,IF(AND(P579=1,$I579="Electronico"),2,IF(P579=1,VLOOKUP($C579&amp;"|"&amp;$B579&amp;"|"&amp;$D579,Empresas!$C$6:$CC$92,$G579+6+1,0),0))))</f>
        <v>0</v>
      </c>
      <c r="AH579" s="147">
        <f>IF(AND($I579="Si",Q579=1),1,IF(AND($I579="Fisico",Q579=1),1,IF(AND(Q579=1,$I579="Electronico"),2,IF(Q579=1,VLOOKUP($C579&amp;"|"&amp;$B579&amp;"|"&amp;$D579,Empresas!$C$6:$CC$92,$G579+6+1,0),0))))</f>
        <v>0</v>
      </c>
      <c r="AI579" s="147">
        <f>IF(AND($I579="Si",R579=1),1,IF(AND($I579="Fisico",R579=1),1,IF(AND(R579=1,$I579="Electronico"),2,IF(R579=1,VLOOKUP($C579&amp;"|"&amp;$B579&amp;"|"&amp;$D579,Empresas!$C$6:$CC$92,$G579+6+1,0),0))))</f>
        <v>0</v>
      </c>
      <c r="AJ579" s="147">
        <f>IF(AND($I579="Si",S579=1),1,IF(AND($I579="Fisico",S579=1),1,IF(AND(S579=1,$I579="Electronico"),2,IF(S579=1,VLOOKUP($C579&amp;"|"&amp;$B579&amp;"|"&amp;$D579,Empresas!$C$6:$CC$92,$G579+6+1,0),0))))</f>
        <v>0</v>
      </c>
      <c r="AK579" s="147">
        <f>IF(AND($I579="Si",T579=1),1,IF(AND($I579="Fisico",T579=1),1,IF(AND(T579=1,$I579="Electronico"),2,IF(T579=1,VLOOKUP($C579&amp;"|"&amp;$B579&amp;"|"&amp;$D579,Empresas!$C$6:$CC$92,$G579+6+1,0),0))))</f>
        <v>0</v>
      </c>
      <c r="AL579" s="147">
        <f>IF(AND($I579="Si",U579=1),1,IF(AND($I579="Fisico",U579=1),1,IF(AND(U579=1,$I579="Electronico"),2,IF(U579=1,VLOOKUP($C579&amp;"|"&amp;$B579&amp;"|"&amp;$D579,Empresas!$C$6:$CC$92,$G579+6+1,0),0))))</f>
        <v>0</v>
      </c>
      <c r="AM579" s="149">
        <f t="shared" si="86"/>
        <v>0</v>
      </c>
      <c r="AN579" s="149">
        <f t="shared" si="87"/>
        <v>0</v>
      </c>
      <c r="AO579" s="152">
        <f t="shared" si="88"/>
        <v>0</v>
      </c>
    </row>
    <row r="580" spans="1:41" x14ac:dyDescent="0.25">
      <c r="A580" s="140" t="str">
        <f>VLOOKUP(D580,Empresas!$D$7:$F$91,3,0)</f>
        <v>Jose</v>
      </c>
      <c r="B580" s="141" t="str">
        <f>VLOOKUP(D580,Empresas!$D$7:$G$91,4,0)</f>
        <v xml:space="preserve">Rocio </v>
      </c>
      <c r="C580" s="141" t="s">
        <v>544</v>
      </c>
      <c r="D580" s="141" t="s">
        <v>5</v>
      </c>
      <c r="E580" s="141" t="str">
        <f>VLOOKUP(D580,Empresas!$D$7:$E$92,2,0)</f>
        <v>MARCTEX S.A.C.</v>
      </c>
      <c r="F580" s="141" t="s">
        <v>175</v>
      </c>
      <c r="G580" s="142">
        <f t="shared" si="94"/>
        <v>53</v>
      </c>
      <c r="H580" s="142" t="str">
        <f>VLOOKUP(D580,Empresas!$D$6:$L$92,7,0)</f>
        <v>Semestral</v>
      </c>
      <c r="I580" s="141" t="str">
        <f>VLOOKUP(VLOOKUP(D580&amp;"|"&amp;B580,Empresas!$I$7:$CB$92,G580,0),Tablas!$A$8:$B$10,2,0)</f>
        <v>Fisico</v>
      </c>
      <c r="J580" s="78">
        <v>2</v>
      </c>
      <c r="K580" s="78">
        <v>2</v>
      </c>
      <c r="L580" s="78">
        <v>2</v>
      </c>
      <c r="M580" s="78">
        <v>2</v>
      </c>
      <c r="N580" s="78">
        <v>2</v>
      </c>
      <c r="O580" s="78">
        <v>2</v>
      </c>
      <c r="P580" s="78">
        <v>2</v>
      </c>
      <c r="Q580" s="78">
        <v>2</v>
      </c>
      <c r="R580" s="78"/>
      <c r="S580" s="78"/>
      <c r="T580" s="78"/>
      <c r="U580" s="78"/>
      <c r="V580" s="78" t="str">
        <f>VLOOKUP(D580,Empresas!$D$7:$CF$91,81,0)</f>
        <v>D</v>
      </c>
      <c r="W580" s="78" t="str">
        <f>VLOOKUP(D580,Empresas!$D$7:$M$91,10,0)</f>
        <v>Mype</v>
      </c>
      <c r="X580" s="69" t="str">
        <f t="shared" ref="X580:X643" si="95">IF(OR(LEFT(F580,5)="02.06",LEFT(F580,5)="02.08",LEFT(F580,5)="02.09",LEFT(F580,5)="02.10",LEFT(F580,5)="02.11",LEFT(F580,5)="03.08",LEFT(F580,5)="03.09",LEFT(F580,5)="03.10"),"NO","SI")</f>
        <v>SI</v>
      </c>
      <c r="Y580" s="153" t="str">
        <f t="shared" ref="Y580:Y643" si="96">IF(SUM(J580:U580)=0,"No aplica","Si aplica")</f>
        <v>Si aplica</v>
      </c>
      <c r="Z580" s="147">
        <f>IF(Y580="No aplica",0,IF(I580="no",0,IF(I580="No aplica",0,IF(I580="Si",1,IF(I580="Fisico",1,IF(I580="Electronico",2,VLOOKUP(C580&amp;"|"&amp;B580&amp;"|"&amp;D580,Empresas!$C$6:$CC$92,G580+6+1,0)))))))</f>
        <v>1</v>
      </c>
      <c r="AA580" s="147">
        <f>IF(AND($I580="Si",J580=1),1,IF(AND($I580="Fisico",J580=1),1,IF(AND(J580=1,$I580="Electronico"),2,IF(J580=1,VLOOKUP($C580&amp;"|"&amp;$B580&amp;"|"&amp;$D580,Empresas!$C$6:$CC$92,$G580+6+1,0),0))))</f>
        <v>0</v>
      </c>
      <c r="AB580" s="147">
        <f>IF(AND($I580="Si",K580=1),1,IF(AND($I580="Fisico",K580=1),1,IF(AND(K580=1,$I580="Electronico"),2,IF(K580=1,VLOOKUP($C580&amp;"|"&amp;$B580&amp;"|"&amp;$D580,Empresas!$C$6:$CC$92,$G580+6+1,0),0))))</f>
        <v>0</v>
      </c>
      <c r="AC580" s="147">
        <f>IF(AND($I580="Si",L580=1),1,IF(AND($I580="Fisico",L580=1),1,IF(AND(L580=1,$I580="Electronico"),2,IF(L580=1,VLOOKUP($C580&amp;"|"&amp;$B580&amp;"|"&amp;$D580,Empresas!$C$6:$CC$92,$G580+6+1,0),0))))</f>
        <v>0</v>
      </c>
      <c r="AD580" s="147">
        <f>IF(AND($I580="Si",M580=1),1,IF(AND($I580="Fisico",M580=1),1,IF(AND(M580=1,$I580="Electronico"),2,IF(M580=1,VLOOKUP($C580&amp;"|"&amp;$B580&amp;"|"&amp;$D580,Empresas!$C$6:$CC$92,$G580+6+1,0),0))))</f>
        <v>0</v>
      </c>
      <c r="AE580" s="147">
        <f>IF(AND($I580="Si",N580=1),1,IF(AND($I580="Fisico",N580=1),1,IF(AND(N580=1,$I580="Electronico"),2,IF(N580=1,VLOOKUP($C580&amp;"|"&amp;$B580&amp;"|"&amp;$D580,Empresas!$C$6:$CC$92,$G580+6+1,0),0))))</f>
        <v>0</v>
      </c>
      <c r="AF580" s="147">
        <f>IF(AND($I580="Si",O580=1),1,IF(AND($I580="Fisico",O580=1),1,IF(AND(O580=1,$I580="Electronico"),2,IF(O580=1,VLOOKUP($C580&amp;"|"&amp;$B580&amp;"|"&amp;$D580,Empresas!$C$6:$CC$92,$G580+6+1,0),0))))</f>
        <v>0</v>
      </c>
      <c r="AG580" s="147">
        <f>IF(AND($I580="Si",P580=1),1,IF(AND($I580="Fisico",P580=1),1,IF(AND(P580=1,$I580="Electronico"),2,IF(P580=1,VLOOKUP($C580&amp;"|"&amp;$B580&amp;"|"&amp;$D580,Empresas!$C$6:$CC$92,$G580+6+1,0),0))))</f>
        <v>0</v>
      </c>
      <c r="AH580" s="147">
        <f>IF(AND($I580="Si",Q580=1),1,IF(AND($I580="Fisico",Q580=1),1,IF(AND(Q580=1,$I580="Electronico"),2,IF(Q580=1,VLOOKUP($C580&amp;"|"&amp;$B580&amp;"|"&amp;$D580,Empresas!$C$6:$CC$92,$G580+6+1,0),0))))</f>
        <v>0</v>
      </c>
      <c r="AI580" s="147">
        <f>IF(AND($I580="Si",R580=1),1,IF(AND($I580="Fisico",R580=1),1,IF(AND(R580=1,$I580="Electronico"),2,IF(R580=1,VLOOKUP($C580&amp;"|"&amp;$B580&amp;"|"&amp;$D580,Empresas!$C$6:$CC$92,$G580+6+1,0),0))))</f>
        <v>0</v>
      </c>
      <c r="AJ580" s="147">
        <f>IF(AND($I580="Si",S580=1),1,IF(AND($I580="Fisico",S580=1),1,IF(AND(S580=1,$I580="Electronico"),2,IF(S580=1,VLOOKUP($C580&amp;"|"&amp;$B580&amp;"|"&amp;$D580,Empresas!$C$6:$CC$92,$G580+6+1,0),0))))</f>
        <v>0</v>
      </c>
      <c r="AK580" s="147">
        <f>IF(AND($I580="Si",T580=1),1,IF(AND($I580="Fisico",T580=1),1,IF(AND(T580=1,$I580="Electronico"),2,IF(T580=1,VLOOKUP($C580&amp;"|"&amp;$B580&amp;"|"&amp;$D580,Empresas!$C$6:$CC$92,$G580+6+1,0),0))))</f>
        <v>0</v>
      </c>
      <c r="AL580" s="147">
        <f>IF(AND($I580="Si",U580=1),1,IF(AND($I580="Fisico",U580=1),1,IF(AND(U580=1,$I580="Electronico"),2,IF(U580=1,VLOOKUP($C580&amp;"|"&amp;$B580&amp;"|"&amp;$D580,Empresas!$C$6:$CC$92,$G580+6+1,0),0))))</f>
        <v>0</v>
      </c>
      <c r="AM580" s="149">
        <f t="shared" ref="AM580:AM643" si="97">SUM(AA580:AL580)</f>
        <v>0</v>
      </c>
      <c r="AN580" s="149">
        <f t="shared" ref="AN580:AN643" si="98">Z580*RIGHT($AM$2,2)*1</f>
        <v>8</v>
      </c>
      <c r="AO580" s="152">
        <f t="shared" ref="AO580:AO643" si="99">IFERROR(AM580/AN580,0)</f>
        <v>0</v>
      </c>
    </row>
    <row r="581" spans="1:41" x14ac:dyDescent="0.25">
      <c r="A581" s="140" t="str">
        <f>VLOOKUP(D581,Empresas!$D$7:$F$91,3,0)</f>
        <v>Jose</v>
      </c>
      <c r="B581" s="141" t="str">
        <f>VLOOKUP(D581,Empresas!$D$7:$G$91,4,0)</f>
        <v xml:space="preserve">Rocio </v>
      </c>
      <c r="C581" s="141" t="s">
        <v>544</v>
      </c>
      <c r="D581" s="141" t="s">
        <v>5</v>
      </c>
      <c r="E581" s="141" t="str">
        <f>VLOOKUP(D581,Empresas!$D$7:$E$92,2,0)</f>
        <v>MARCTEX S.A.C.</v>
      </c>
      <c r="F581" s="141" t="s">
        <v>176</v>
      </c>
      <c r="G581" s="142">
        <f t="shared" si="94"/>
        <v>54</v>
      </c>
      <c r="H581" s="142" t="str">
        <f>VLOOKUP(D581,Empresas!$D$6:$L$92,7,0)</f>
        <v>Semestral</v>
      </c>
      <c r="I581" s="141" t="str">
        <f>VLOOKUP(VLOOKUP(D581&amp;"|"&amp;B581,Empresas!$I$7:$CB$92,G581,0),Tablas!$A$8:$B$10,2,0)</f>
        <v>No aplica</v>
      </c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 t="str">
        <f>VLOOKUP(D581,Empresas!$D$7:$CF$91,81,0)</f>
        <v>D</v>
      </c>
      <c r="W581" s="78" t="str">
        <f>VLOOKUP(D581,Empresas!$D$7:$M$91,10,0)</f>
        <v>Mype</v>
      </c>
      <c r="X581" s="69" t="str">
        <f t="shared" si="95"/>
        <v>SI</v>
      </c>
      <c r="Y581" s="153" t="str">
        <f t="shared" si="96"/>
        <v>No aplica</v>
      </c>
      <c r="Z581" s="147">
        <f>IF(Y581="No aplica",0,IF(I581="no",0,IF(I581="No aplica",0,IF(I581="Si",1,IF(I581="Fisico",1,IF(I581="Electronico",2,VLOOKUP(C581&amp;"|"&amp;B581&amp;"|"&amp;D581,Empresas!$C$6:$CC$92,G581+6+1,0)))))))</f>
        <v>0</v>
      </c>
      <c r="AA581" s="147">
        <f>IF(AND($I581="Si",J581=1),1,IF(AND($I581="Fisico",J581=1),1,IF(AND(J581=1,$I581="Electronico"),2,IF(J581=1,VLOOKUP($C581&amp;"|"&amp;$B581&amp;"|"&amp;$D581,Empresas!$C$6:$CC$92,$G581+6+1,0),0))))</f>
        <v>0</v>
      </c>
      <c r="AB581" s="147">
        <f>IF(AND($I581="Si",K581=1),1,IF(AND($I581="Fisico",K581=1),1,IF(AND(K581=1,$I581="Electronico"),2,IF(K581=1,VLOOKUP($C581&amp;"|"&amp;$B581&amp;"|"&amp;$D581,Empresas!$C$6:$CC$92,$G581+6+1,0),0))))</f>
        <v>0</v>
      </c>
      <c r="AC581" s="147">
        <f>IF(AND($I581="Si",L581=1),1,IF(AND($I581="Fisico",L581=1),1,IF(AND(L581=1,$I581="Electronico"),2,IF(L581=1,VLOOKUP($C581&amp;"|"&amp;$B581&amp;"|"&amp;$D581,Empresas!$C$6:$CC$92,$G581+6+1,0),0))))</f>
        <v>0</v>
      </c>
      <c r="AD581" s="147">
        <f>IF(AND($I581="Si",M581=1),1,IF(AND($I581="Fisico",M581=1),1,IF(AND(M581=1,$I581="Electronico"),2,IF(M581=1,VLOOKUP($C581&amp;"|"&amp;$B581&amp;"|"&amp;$D581,Empresas!$C$6:$CC$92,$G581+6+1,0),0))))</f>
        <v>0</v>
      </c>
      <c r="AE581" s="147">
        <f>IF(AND($I581="Si",N581=1),1,IF(AND($I581="Fisico",N581=1),1,IF(AND(N581=1,$I581="Electronico"),2,IF(N581=1,VLOOKUP($C581&amp;"|"&amp;$B581&amp;"|"&amp;$D581,Empresas!$C$6:$CC$92,$G581+6+1,0),0))))</f>
        <v>0</v>
      </c>
      <c r="AF581" s="147">
        <f>IF(AND($I581="Si",O581=1),1,IF(AND($I581="Fisico",O581=1),1,IF(AND(O581=1,$I581="Electronico"),2,IF(O581=1,VLOOKUP($C581&amp;"|"&amp;$B581&amp;"|"&amp;$D581,Empresas!$C$6:$CC$92,$G581+6+1,0),0))))</f>
        <v>0</v>
      </c>
      <c r="AG581" s="147">
        <f>IF(AND($I581="Si",P581=1),1,IF(AND($I581="Fisico",P581=1),1,IF(AND(P581=1,$I581="Electronico"),2,IF(P581=1,VLOOKUP($C581&amp;"|"&amp;$B581&amp;"|"&amp;$D581,Empresas!$C$6:$CC$92,$G581+6+1,0),0))))</f>
        <v>0</v>
      </c>
      <c r="AH581" s="147">
        <f>IF(AND($I581="Si",Q581=1),1,IF(AND($I581="Fisico",Q581=1),1,IF(AND(Q581=1,$I581="Electronico"),2,IF(Q581=1,VLOOKUP($C581&amp;"|"&amp;$B581&amp;"|"&amp;$D581,Empresas!$C$6:$CC$92,$G581+6+1,0),0))))</f>
        <v>0</v>
      </c>
      <c r="AI581" s="147">
        <f>IF(AND($I581="Si",R581=1),1,IF(AND($I581="Fisico",R581=1),1,IF(AND(R581=1,$I581="Electronico"),2,IF(R581=1,VLOOKUP($C581&amp;"|"&amp;$B581&amp;"|"&amp;$D581,Empresas!$C$6:$CC$92,$G581+6+1,0),0))))</f>
        <v>0</v>
      </c>
      <c r="AJ581" s="147">
        <f>IF(AND($I581="Si",S581=1),1,IF(AND($I581="Fisico",S581=1),1,IF(AND(S581=1,$I581="Electronico"),2,IF(S581=1,VLOOKUP($C581&amp;"|"&amp;$B581&amp;"|"&amp;$D581,Empresas!$C$6:$CC$92,$G581+6+1,0),0))))</f>
        <v>0</v>
      </c>
      <c r="AK581" s="147">
        <f>IF(AND($I581="Si",T581=1),1,IF(AND($I581="Fisico",T581=1),1,IF(AND(T581=1,$I581="Electronico"),2,IF(T581=1,VLOOKUP($C581&amp;"|"&amp;$B581&amp;"|"&amp;$D581,Empresas!$C$6:$CC$92,$G581+6+1,0),0))))</f>
        <v>0</v>
      </c>
      <c r="AL581" s="147">
        <f>IF(AND($I581="Si",U581=1),1,IF(AND($I581="Fisico",U581=1),1,IF(AND(U581=1,$I581="Electronico"),2,IF(U581=1,VLOOKUP($C581&amp;"|"&amp;$B581&amp;"|"&amp;$D581,Empresas!$C$6:$CC$92,$G581+6+1,0),0))))</f>
        <v>0</v>
      </c>
      <c r="AM581" s="149">
        <f t="shared" si="97"/>
        <v>0</v>
      </c>
      <c r="AN581" s="149">
        <f t="shared" si="98"/>
        <v>0</v>
      </c>
      <c r="AO581" s="152">
        <f t="shared" si="99"/>
        <v>0</v>
      </c>
    </row>
    <row r="582" spans="1:41" x14ac:dyDescent="0.25">
      <c r="A582" s="140" t="str">
        <f>VLOOKUP(D582,Empresas!$D$7:$F$91,3,0)</f>
        <v>Jose</v>
      </c>
      <c r="B582" s="141" t="str">
        <f>VLOOKUP(D582,Empresas!$D$7:$G$91,4,0)</f>
        <v xml:space="preserve">Rocio </v>
      </c>
      <c r="C582" s="141" t="s">
        <v>544</v>
      </c>
      <c r="D582" s="141" t="s">
        <v>5</v>
      </c>
      <c r="E582" s="141" t="str">
        <f>VLOOKUP(D582,Empresas!$D$7:$E$92,2,0)</f>
        <v>MARCTEX S.A.C.</v>
      </c>
      <c r="F582" s="141" t="s">
        <v>177</v>
      </c>
      <c r="G582" s="142">
        <f t="shared" si="94"/>
        <v>55</v>
      </c>
      <c r="H582" s="142" t="str">
        <f>VLOOKUP(D582,Empresas!$D$6:$L$92,7,0)</f>
        <v>Semestral</v>
      </c>
      <c r="I582" s="141" t="str">
        <f>VLOOKUP(VLOOKUP(D582&amp;"|"&amp;B582,Empresas!$I$7:$CB$92,G582,0),Tablas!$A$8:$B$10,2,0)</f>
        <v>No aplica</v>
      </c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 t="str">
        <f>VLOOKUP(D582,Empresas!$D$7:$CF$91,81,0)</f>
        <v>D</v>
      </c>
      <c r="W582" s="78" t="str">
        <f>VLOOKUP(D582,Empresas!$D$7:$M$91,10,0)</f>
        <v>Mype</v>
      </c>
      <c r="X582" s="69" t="str">
        <f t="shared" si="95"/>
        <v>NO</v>
      </c>
      <c r="Y582" s="153" t="str">
        <f t="shared" si="96"/>
        <v>No aplica</v>
      </c>
      <c r="Z582" s="147">
        <f>IF(Y582="No aplica",0,IF(I582="no",0,IF(I582="No aplica",0,IF(I582="Si",1,IF(I582="Fisico",1,IF(I582="Electronico",2,VLOOKUP(C582&amp;"|"&amp;B582&amp;"|"&amp;D582,Empresas!$C$6:$CC$92,G582+6+1,0)))))))</f>
        <v>0</v>
      </c>
      <c r="AA582" s="147">
        <f>IF(AND($I582="Si",J582=1),1,IF(AND($I582="Fisico",J582=1),1,IF(AND(J582=1,$I582="Electronico"),2,IF(J582=1,VLOOKUP($C582&amp;"|"&amp;$B582&amp;"|"&amp;$D582,Empresas!$C$6:$CC$92,$G582+6+1,0),0))))</f>
        <v>0</v>
      </c>
      <c r="AB582" s="147">
        <f>IF(AND($I582="Si",K582=1),1,IF(AND($I582="Fisico",K582=1),1,IF(AND(K582=1,$I582="Electronico"),2,IF(K582=1,VLOOKUP($C582&amp;"|"&amp;$B582&amp;"|"&amp;$D582,Empresas!$C$6:$CC$92,$G582+6+1,0),0))))</f>
        <v>0</v>
      </c>
      <c r="AC582" s="147">
        <f>IF(AND($I582="Si",L582=1),1,IF(AND($I582="Fisico",L582=1),1,IF(AND(L582=1,$I582="Electronico"),2,IF(L582=1,VLOOKUP($C582&amp;"|"&amp;$B582&amp;"|"&amp;$D582,Empresas!$C$6:$CC$92,$G582+6+1,0),0))))</f>
        <v>0</v>
      </c>
      <c r="AD582" s="147">
        <f>IF(AND($I582="Si",M582=1),1,IF(AND($I582="Fisico",M582=1),1,IF(AND(M582=1,$I582="Electronico"),2,IF(M582=1,VLOOKUP($C582&amp;"|"&amp;$B582&amp;"|"&amp;$D582,Empresas!$C$6:$CC$92,$G582+6+1,0),0))))</f>
        <v>0</v>
      </c>
      <c r="AE582" s="147">
        <f>IF(AND($I582="Si",N582=1),1,IF(AND($I582="Fisico",N582=1),1,IF(AND(N582=1,$I582="Electronico"),2,IF(N582=1,VLOOKUP($C582&amp;"|"&amp;$B582&amp;"|"&amp;$D582,Empresas!$C$6:$CC$92,$G582+6+1,0),0))))</f>
        <v>0</v>
      </c>
      <c r="AF582" s="147">
        <f>IF(AND($I582="Si",O582=1),1,IF(AND($I582="Fisico",O582=1),1,IF(AND(O582=1,$I582="Electronico"),2,IF(O582=1,VLOOKUP($C582&amp;"|"&amp;$B582&amp;"|"&amp;$D582,Empresas!$C$6:$CC$92,$G582+6+1,0),0))))</f>
        <v>0</v>
      </c>
      <c r="AG582" s="147">
        <f>IF(AND($I582="Si",P582=1),1,IF(AND($I582="Fisico",P582=1),1,IF(AND(P582=1,$I582="Electronico"),2,IF(P582=1,VLOOKUP($C582&amp;"|"&amp;$B582&amp;"|"&amp;$D582,Empresas!$C$6:$CC$92,$G582+6+1,0),0))))</f>
        <v>0</v>
      </c>
      <c r="AH582" s="147">
        <f>IF(AND($I582="Si",Q582=1),1,IF(AND($I582="Fisico",Q582=1),1,IF(AND(Q582=1,$I582="Electronico"),2,IF(Q582=1,VLOOKUP($C582&amp;"|"&amp;$B582&amp;"|"&amp;$D582,Empresas!$C$6:$CC$92,$G582+6+1,0),0))))</f>
        <v>0</v>
      </c>
      <c r="AI582" s="147">
        <f>IF(AND($I582="Si",R582=1),1,IF(AND($I582="Fisico",R582=1),1,IF(AND(R582=1,$I582="Electronico"),2,IF(R582=1,VLOOKUP($C582&amp;"|"&amp;$B582&amp;"|"&amp;$D582,Empresas!$C$6:$CC$92,$G582+6+1,0),0))))</f>
        <v>0</v>
      </c>
      <c r="AJ582" s="147">
        <f>IF(AND($I582="Si",S582=1),1,IF(AND($I582="Fisico",S582=1),1,IF(AND(S582=1,$I582="Electronico"),2,IF(S582=1,VLOOKUP($C582&amp;"|"&amp;$B582&amp;"|"&amp;$D582,Empresas!$C$6:$CC$92,$G582+6+1,0),0))))</f>
        <v>0</v>
      </c>
      <c r="AK582" s="147">
        <f>IF(AND($I582="Si",T582=1),1,IF(AND($I582="Fisico",T582=1),1,IF(AND(T582=1,$I582="Electronico"),2,IF(T582=1,VLOOKUP($C582&amp;"|"&amp;$B582&amp;"|"&amp;$D582,Empresas!$C$6:$CC$92,$G582+6+1,0),0))))</f>
        <v>0</v>
      </c>
      <c r="AL582" s="147">
        <f>IF(AND($I582="Si",U582=1),1,IF(AND($I582="Fisico",U582=1),1,IF(AND(U582=1,$I582="Electronico"),2,IF(U582=1,VLOOKUP($C582&amp;"|"&amp;$B582&amp;"|"&amp;$D582,Empresas!$C$6:$CC$92,$G582+6+1,0),0))))</f>
        <v>0</v>
      </c>
      <c r="AM582" s="149">
        <f t="shared" si="97"/>
        <v>0</v>
      </c>
      <c r="AN582" s="149">
        <f t="shared" si="98"/>
        <v>0</v>
      </c>
      <c r="AO582" s="152">
        <f t="shared" si="99"/>
        <v>0</v>
      </c>
    </row>
    <row r="583" spans="1:41" x14ac:dyDescent="0.25">
      <c r="A583" s="140" t="str">
        <f>VLOOKUP(D583,Empresas!$D$7:$F$91,3,0)</f>
        <v>Jose</v>
      </c>
      <c r="B583" s="141" t="str">
        <f>VLOOKUP(D583,Empresas!$D$7:$G$91,4,0)</f>
        <v xml:space="preserve">Rocio </v>
      </c>
      <c r="C583" s="141" t="s">
        <v>544</v>
      </c>
      <c r="D583" s="141" t="s">
        <v>5</v>
      </c>
      <c r="E583" s="141" t="str">
        <f>VLOOKUP(D583,Empresas!$D$7:$E$92,2,0)</f>
        <v>MARCTEX S.A.C.</v>
      </c>
      <c r="F583" s="141" t="s">
        <v>178</v>
      </c>
      <c r="G583" s="142">
        <f t="shared" si="94"/>
        <v>56</v>
      </c>
      <c r="H583" s="142" t="str">
        <f>VLOOKUP(D583,Empresas!$D$6:$L$92,7,0)</f>
        <v>Semestral</v>
      </c>
      <c r="I583" s="141" t="str">
        <f>VLOOKUP(VLOOKUP(D583&amp;"|"&amp;B583,Empresas!$I$7:$CB$92,G583,0),Tablas!$A$8:$B$10,2,0)</f>
        <v>No aplica</v>
      </c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 t="str">
        <f>VLOOKUP(D583,Empresas!$D$7:$CF$91,81,0)</f>
        <v>D</v>
      </c>
      <c r="W583" s="78" t="str">
        <f>VLOOKUP(D583,Empresas!$D$7:$M$91,10,0)</f>
        <v>Mype</v>
      </c>
      <c r="X583" s="69" t="str">
        <f t="shared" si="95"/>
        <v>SI</v>
      </c>
      <c r="Y583" s="153" t="str">
        <f t="shared" si="96"/>
        <v>No aplica</v>
      </c>
      <c r="Z583" s="147">
        <f>IF(Y583="No aplica",0,IF(I583="no",0,IF(I583="No aplica",0,IF(I583="Si",1,IF(I583="Fisico",1,IF(I583="Electronico",2,VLOOKUP(C583&amp;"|"&amp;B583&amp;"|"&amp;D583,Empresas!$C$6:$CC$92,G583+6+1,0)))))))</f>
        <v>0</v>
      </c>
      <c r="AA583" s="147">
        <f>IF(AND($I583="Si",J583=1),1,IF(AND($I583="Fisico",J583=1),1,IF(AND(J583=1,$I583="Electronico"),2,IF(J583=1,VLOOKUP($C583&amp;"|"&amp;$B583&amp;"|"&amp;$D583,Empresas!$C$6:$CC$92,$G583+6+1,0),0))))</f>
        <v>0</v>
      </c>
      <c r="AB583" s="147">
        <f>IF(AND($I583="Si",K583=1),1,IF(AND($I583="Fisico",K583=1),1,IF(AND(K583=1,$I583="Electronico"),2,IF(K583=1,VLOOKUP($C583&amp;"|"&amp;$B583&amp;"|"&amp;$D583,Empresas!$C$6:$CC$92,$G583+6+1,0),0))))</f>
        <v>0</v>
      </c>
      <c r="AC583" s="147">
        <f>IF(AND($I583="Si",L583=1),1,IF(AND($I583="Fisico",L583=1),1,IF(AND(L583=1,$I583="Electronico"),2,IF(L583=1,VLOOKUP($C583&amp;"|"&amp;$B583&amp;"|"&amp;$D583,Empresas!$C$6:$CC$92,$G583+6+1,0),0))))</f>
        <v>0</v>
      </c>
      <c r="AD583" s="147">
        <f>IF(AND($I583="Si",M583=1),1,IF(AND($I583="Fisico",M583=1),1,IF(AND(M583=1,$I583="Electronico"),2,IF(M583=1,VLOOKUP($C583&amp;"|"&amp;$B583&amp;"|"&amp;$D583,Empresas!$C$6:$CC$92,$G583+6+1,0),0))))</f>
        <v>0</v>
      </c>
      <c r="AE583" s="147">
        <f>IF(AND($I583="Si",N583=1),1,IF(AND($I583="Fisico",N583=1),1,IF(AND(N583=1,$I583="Electronico"),2,IF(N583=1,VLOOKUP($C583&amp;"|"&amp;$B583&amp;"|"&amp;$D583,Empresas!$C$6:$CC$92,$G583+6+1,0),0))))</f>
        <v>0</v>
      </c>
      <c r="AF583" s="147">
        <f>IF(AND($I583="Si",O583=1),1,IF(AND($I583="Fisico",O583=1),1,IF(AND(O583=1,$I583="Electronico"),2,IF(O583=1,VLOOKUP($C583&amp;"|"&amp;$B583&amp;"|"&amp;$D583,Empresas!$C$6:$CC$92,$G583+6+1,0),0))))</f>
        <v>0</v>
      </c>
      <c r="AG583" s="147">
        <f>IF(AND($I583="Si",P583=1),1,IF(AND($I583="Fisico",P583=1),1,IF(AND(P583=1,$I583="Electronico"),2,IF(P583=1,VLOOKUP($C583&amp;"|"&amp;$B583&amp;"|"&amp;$D583,Empresas!$C$6:$CC$92,$G583+6+1,0),0))))</f>
        <v>0</v>
      </c>
      <c r="AH583" s="147">
        <f>IF(AND($I583="Si",Q583=1),1,IF(AND($I583="Fisico",Q583=1),1,IF(AND(Q583=1,$I583="Electronico"),2,IF(Q583=1,VLOOKUP($C583&amp;"|"&amp;$B583&amp;"|"&amp;$D583,Empresas!$C$6:$CC$92,$G583+6+1,0),0))))</f>
        <v>0</v>
      </c>
      <c r="AI583" s="147">
        <f>IF(AND($I583="Si",R583=1),1,IF(AND($I583="Fisico",R583=1),1,IF(AND(R583=1,$I583="Electronico"),2,IF(R583=1,VLOOKUP($C583&amp;"|"&amp;$B583&amp;"|"&amp;$D583,Empresas!$C$6:$CC$92,$G583+6+1,0),0))))</f>
        <v>0</v>
      </c>
      <c r="AJ583" s="147">
        <f>IF(AND($I583="Si",S583=1),1,IF(AND($I583="Fisico",S583=1),1,IF(AND(S583=1,$I583="Electronico"),2,IF(S583=1,VLOOKUP($C583&amp;"|"&amp;$B583&amp;"|"&amp;$D583,Empresas!$C$6:$CC$92,$G583+6+1,0),0))))</f>
        <v>0</v>
      </c>
      <c r="AK583" s="147">
        <f>IF(AND($I583="Si",T583=1),1,IF(AND($I583="Fisico",T583=1),1,IF(AND(T583=1,$I583="Electronico"),2,IF(T583=1,VLOOKUP($C583&amp;"|"&amp;$B583&amp;"|"&amp;$D583,Empresas!$C$6:$CC$92,$G583+6+1,0),0))))</f>
        <v>0</v>
      </c>
      <c r="AL583" s="147">
        <f>IF(AND($I583="Si",U583=1),1,IF(AND($I583="Fisico",U583=1),1,IF(AND(U583=1,$I583="Electronico"),2,IF(U583=1,VLOOKUP($C583&amp;"|"&amp;$B583&amp;"|"&amp;$D583,Empresas!$C$6:$CC$92,$G583+6+1,0),0))))</f>
        <v>0</v>
      </c>
      <c r="AM583" s="149">
        <f t="shared" si="97"/>
        <v>0</v>
      </c>
      <c r="AN583" s="149">
        <f t="shared" si="98"/>
        <v>0</v>
      </c>
      <c r="AO583" s="152">
        <f t="shared" si="99"/>
        <v>0</v>
      </c>
    </row>
    <row r="584" spans="1:41" x14ac:dyDescent="0.25">
      <c r="A584" s="140" t="str">
        <f>VLOOKUP(D584,Empresas!$D$7:$F$91,3,0)</f>
        <v>Jose</v>
      </c>
      <c r="B584" s="141" t="str">
        <f>VLOOKUP(D584,Empresas!$D$7:$G$91,4,0)</f>
        <v xml:space="preserve">Rocio </v>
      </c>
      <c r="C584" s="141" t="s">
        <v>544</v>
      </c>
      <c r="D584" s="141" t="s">
        <v>5</v>
      </c>
      <c r="E584" s="141" t="str">
        <f>VLOOKUP(D584,Empresas!$D$7:$E$92,2,0)</f>
        <v>MARCTEX S.A.C.</v>
      </c>
      <c r="F584" s="141" t="s">
        <v>179</v>
      </c>
      <c r="G584" s="142">
        <f t="shared" si="94"/>
        <v>57</v>
      </c>
      <c r="H584" s="142" t="str">
        <f>VLOOKUP(D584,Empresas!$D$6:$L$92,7,0)</f>
        <v>Semestral</v>
      </c>
      <c r="I584" s="141" t="str">
        <f>VLOOKUP(VLOOKUP(D584&amp;"|"&amp;B584,Empresas!$I$7:$CB$92,G584,0),Tablas!$A$8:$B$10,2,0)</f>
        <v>No aplica</v>
      </c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 t="str">
        <f>VLOOKUP(D584,Empresas!$D$7:$CF$91,81,0)</f>
        <v>D</v>
      </c>
      <c r="W584" s="78" t="str">
        <f>VLOOKUP(D584,Empresas!$D$7:$M$91,10,0)</f>
        <v>Mype</v>
      </c>
      <c r="X584" s="69" t="str">
        <f t="shared" si="95"/>
        <v>NO</v>
      </c>
      <c r="Y584" s="153" t="str">
        <f t="shared" si="96"/>
        <v>No aplica</v>
      </c>
      <c r="Z584" s="147">
        <f>IF(Y584="No aplica",0,IF(I584="no",0,IF(I584="No aplica",0,IF(I584="Si",1,IF(I584="Fisico",1,IF(I584="Electronico",2,VLOOKUP(C584&amp;"|"&amp;B584&amp;"|"&amp;D584,Empresas!$C$6:$CC$92,G584+6+1,0)))))))</f>
        <v>0</v>
      </c>
      <c r="AA584" s="147">
        <f>IF(AND($I584="Si",J584=1),1,IF(AND($I584="Fisico",J584=1),1,IF(AND(J584=1,$I584="Electronico"),2,IF(J584=1,VLOOKUP($C584&amp;"|"&amp;$B584&amp;"|"&amp;$D584,Empresas!$C$6:$CC$92,$G584+6+1,0),0))))</f>
        <v>0</v>
      </c>
      <c r="AB584" s="147">
        <f>IF(AND($I584="Si",K584=1),1,IF(AND($I584="Fisico",K584=1),1,IF(AND(K584=1,$I584="Electronico"),2,IF(K584=1,VLOOKUP($C584&amp;"|"&amp;$B584&amp;"|"&amp;$D584,Empresas!$C$6:$CC$92,$G584+6+1,0),0))))</f>
        <v>0</v>
      </c>
      <c r="AC584" s="147">
        <f>IF(AND($I584="Si",L584=1),1,IF(AND($I584="Fisico",L584=1),1,IF(AND(L584=1,$I584="Electronico"),2,IF(L584=1,VLOOKUP($C584&amp;"|"&amp;$B584&amp;"|"&amp;$D584,Empresas!$C$6:$CC$92,$G584+6+1,0),0))))</f>
        <v>0</v>
      </c>
      <c r="AD584" s="147">
        <f>IF(AND($I584="Si",M584=1),1,IF(AND($I584="Fisico",M584=1),1,IF(AND(M584=1,$I584="Electronico"),2,IF(M584=1,VLOOKUP($C584&amp;"|"&amp;$B584&amp;"|"&amp;$D584,Empresas!$C$6:$CC$92,$G584+6+1,0),0))))</f>
        <v>0</v>
      </c>
      <c r="AE584" s="147">
        <f>IF(AND($I584="Si",N584=1),1,IF(AND($I584="Fisico",N584=1),1,IF(AND(N584=1,$I584="Electronico"),2,IF(N584=1,VLOOKUP($C584&amp;"|"&amp;$B584&amp;"|"&amp;$D584,Empresas!$C$6:$CC$92,$G584+6+1,0),0))))</f>
        <v>0</v>
      </c>
      <c r="AF584" s="147">
        <f>IF(AND($I584="Si",O584=1),1,IF(AND($I584="Fisico",O584=1),1,IF(AND(O584=1,$I584="Electronico"),2,IF(O584=1,VLOOKUP($C584&amp;"|"&amp;$B584&amp;"|"&amp;$D584,Empresas!$C$6:$CC$92,$G584+6+1,0),0))))</f>
        <v>0</v>
      </c>
      <c r="AG584" s="147">
        <f>IF(AND($I584="Si",P584=1),1,IF(AND($I584="Fisico",P584=1),1,IF(AND(P584=1,$I584="Electronico"),2,IF(P584=1,VLOOKUP($C584&amp;"|"&amp;$B584&amp;"|"&amp;$D584,Empresas!$C$6:$CC$92,$G584+6+1,0),0))))</f>
        <v>0</v>
      </c>
      <c r="AH584" s="147">
        <f>IF(AND($I584="Si",Q584=1),1,IF(AND($I584="Fisico",Q584=1),1,IF(AND(Q584=1,$I584="Electronico"),2,IF(Q584=1,VLOOKUP($C584&amp;"|"&amp;$B584&amp;"|"&amp;$D584,Empresas!$C$6:$CC$92,$G584+6+1,0),0))))</f>
        <v>0</v>
      </c>
      <c r="AI584" s="147">
        <f>IF(AND($I584="Si",R584=1),1,IF(AND($I584="Fisico",R584=1),1,IF(AND(R584=1,$I584="Electronico"),2,IF(R584=1,VLOOKUP($C584&amp;"|"&amp;$B584&amp;"|"&amp;$D584,Empresas!$C$6:$CC$92,$G584+6+1,0),0))))</f>
        <v>0</v>
      </c>
      <c r="AJ584" s="147">
        <f>IF(AND($I584="Si",S584=1),1,IF(AND($I584="Fisico",S584=1),1,IF(AND(S584=1,$I584="Electronico"),2,IF(S584=1,VLOOKUP($C584&amp;"|"&amp;$B584&amp;"|"&amp;$D584,Empresas!$C$6:$CC$92,$G584+6+1,0),0))))</f>
        <v>0</v>
      </c>
      <c r="AK584" s="147">
        <f>IF(AND($I584="Si",T584=1),1,IF(AND($I584="Fisico",T584=1),1,IF(AND(T584=1,$I584="Electronico"),2,IF(T584=1,VLOOKUP($C584&amp;"|"&amp;$B584&amp;"|"&amp;$D584,Empresas!$C$6:$CC$92,$G584+6+1,0),0))))</f>
        <v>0</v>
      </c>
      <c r="AL584" s="147">
        <f>IF(AND($I584="Si",U584=1),1,IF(AND($I584="Fisico",U584=1),1,IF(AND(U584=1,$I584="Electronico"),2,IF(U584=1,VLOOKUP($C584&amp;"|"&amp;$B584&amp;"|"&amp;$D584,Empresas!$C$6:$CC$92,$G584+6+1,0),0))))</f>
        <v>0</v>
      </c>
      <c r="AM584" s="149">
        <f t="shared" si="97"/>
        <v>0</v>
      </c>
      <c r="AN584" s="149">
        <f t="shared" si="98"/>
        <v>0</v>
      </c>
      <c r="AO584" s="152">
        <f t="shared" si="99"/>
        <v>0</v>
      </c>
    </row>
    <row r="585" spans="1:41" x14ac:dyDescent="0.25">
      <c r="A585" s="140" t="str">
        <f>VLOOKUP(D585,Empresas!$D$7:$F$91,3,0)</f>
        <v>Jose</v>
      </c>
      <c r="B585" s="141" t="str">
        <f>VLOOKUP(D585,Empresas!$D$7:$G$91,4,0)</f>
        <v xml:space="preserve">Rocio </v>
      </c>
      <c r="C585" s="141" t="s">
        <v>544</v>
      </c>
      <c r="D585" s="141" t="s">
        <v>5</v>
      </c>
      <c r="E585" s="141" t="str">
        <f>VLOOKUP(D585,Empresas!$D$7:$E$92,2,0)</f>
        <v>MARCTEX S.A.C.</v>
      </c>
      <c r="F585" s="141" t="s">
        <v>180</v>
      </c>
      <c r="G585" s="142">
        <f t="shared" si="94"/>
        <v>58</v>
      </c>
      <c r="H585" s="142" t="str">
        <f>VLOOKUP(D585,Empresas!$D$6:$L$92,7,0)</f>
        <v>Semestral</v>
      </c>
      <c r="I585" s="141" t="str">
        <f>VLOOKUP(VLOOKUP(D585&amp;"|"&amp;B585,Empresas!$I$7:$CB$92,G585,0),Tablas!$A$8:$B$10,2,0)</f>
        <v>No aplica</v>
      </c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 t="str">
        <f>VLOOKUP(D585,Empresas!$D$7:$CF$91,81,0)</f>
        <v>D</v>
      </c>
      <c r="W585" s="78" t="str">
        <f>VLOOKUP(D585,Empresas!$D$7:$M$91,10,0)</f>
        <v>Mype</v>
      </c>
      <c r="X585" s="69" t="str">
        <f t="shared" si="95"/>
        <v>NO</v>
      </c>
      <c r="Y585" s="153" t="str">
        <f t="shared" si="96"/>
        <v>No aplica</v>
      </c>
      <c r="Z585" s="147">
        <f>IF(Y585="No aplica",0,IF(I585="no",0,IF(I585="No aplica",0,IF(I585="Si",1,IF(I585="Fisico",1,IF(I585="Electronico",2,VLOOKUP(C585&amp;"|"&amp;B585&amp;"|"&amp;D585,Empresas!$C$6:$CC$92,G585+6+1,0)))))))</f>
        <v>0</v>
      </c>
      <c r="AA585" s="147">
        <f>IF(AND($I585="Si",J585=1),1,IF(AND($I585="Fisico",J585=1),1,IF(AND(J585=1,$I585="Electronico"),2,IF(J585=1,VLOOKUP($C585&amp;"|"&amp;$B585&amp;"|"&amp;$D585,Empresas!$C$6:$CC$92,$G585+6+1,0),0))))</f>
        <v>0</v>
      </c>
      <c r="AB585" s="147">
        <f>IF(AND($I585="Si",K585=1),1,IF(AND($I585="Fisico",K585=1),1,IF(AND(K585=1,$I585="Electronico"),2,IF(K585=1,VLOOKUP($C585&amp;"|"&amp;$B585&amp;"|"&amp;$D585,Empresas!$C$6:$CC$92,$G585+6+1,0),0))))</f>
        <v>0</v>
      </c>
      <c r="AC585" s="147">
        <f>IF(AND($I585="Si",L585=1),1,IF(AND($I585="Fisico",L585=1),1,IF(AND(L585=1,$I585="Electronico"),2,IF(L585=1,VLOOKUP($C585&amp;"|"&amp;$B585&amp;"|"&amp;$D585,Empresas!$C$6:$CC$92,$G585+6+1,0),0))))</f>
        <v>0</v>
      </c>
      <c r="AD585" s="147">
        <f>IF(AND($I585="Si",M585=1),1,IF(AND($I585="Fisico",M585=1),1,IF(AND(M585=1,$I585="Electronico"),2,IF(M585=1,VLOOKUP($C585&amp;"|"&amp;$B585&amp;"|"&amp;$D585,Empresas!$C$6:$CC$92,$G585+6+1,0),0))))</f>
        <v>0</v>
      </c>
      <c r="AE585" s="147">
        <f>IF(AND($I585="Si",N585=1),1,IF(AND($I585="Fisico",N585=1),1,IF(AND(N585=1,$I585="Electronico"),2,IF(N585=1,VLOOKUP($C585&amp;"|"&amp;$B585&amp;"|"&amp;$D585,Empresas!$C$6:$CC$92,$G585+6+1,0),0))))</f>
        <v>0</v>
      </c>
      <c r="AF585" s="147">
        <f>IF(AND($I585="Si",O585=1),1,IF(AND($I585="Fisico",O585=1),1,IF(AND(O585=1,$I585="Electronico"),2,IF(O585=1,VLOOKUP($C585&amp;"|"&amp;$B585&amp;"|"&amp;$D585,Empresas!$C$6:$CC$92,$G585+6+1,0),0))))</f>
        <v>0</v>
      </c>
      <c r="AG585" s="147">
        <f>IF(AND($I585="Si",P585=1),1,IF(AND($I585="Fisico",P585=1),1,IF(AND(P585=1,$I585="Electronico"),2,IF(P585=1,VLOOKUP($C585&amp;"|"&amp;$B585&amp;"|"&amp;$D585,Empresas!$C$6:$CC$92,$G585+6+1,0),0))))</f>
        <v>0</v>
      </c>
      <c r="AH585" s="147">
        <f>IF(AND($I585="Si",Q585=1),1,IF(AND($I585="Fisico",Q585=1),1,IF(AND(Q585=1,$I585="Electronico"),2,IF(Q585=1,VLOOKUP($C585&amp;"|"&amp;$B585&amp;"|"&amp;$D585,Empresas!$C$6:$CC$92,$G585+6+1,0),0))))</f>
        <v>0</v>
      </c>
      <c r="AI585" s="147">
        <f>IF(AND($I585="Si",R585=1),1,IF(AND($I585="Fisico",R585=1),1,IF(AND(R585=1,$I585="Electronico"),2,IF(R585=1,VLOOKUP($C585&amp;"|"&amp;$B585&amp;"|"&amp;$D585,Empresas!$C$6:$CC$92,$G585+6+1,0),0))))</f>
        <v>0</v>
      </c>
      <c r="AJ585" s="147">
        <f>IF(AND($I585="Si",S585=1),1,IF(AND($I585="Fisico",S585=1),1,IF(AND(S585=1,$I585="Electronico"),2,IF(S585=1,VLOOKUP($C585&amp;"|"&amp;$B585&amp;"|"&amp;$D585,Empresas!$C$6:$CC$92,$G585+6+1,0),0))))</f>
        <v>0</v>
      </c>
      <c r="AK585" s="147">
        <f>IF(AND($I585="Si",T585=1),1,IF(AND($I585="Fisico",T585=1),1,IF(AND(T585=1,$I585="Electronico"),2,IF(T585=1,VLOOKUP($C585&amp;"|"&amp;$B585&amp;"|"&amp;$D585,Empresas!$C$6:$CC$92,$G585+6+1,0),0))))</f>
        <v>0</v>
      </c>
      <c r="AL585" s="147">
        <f>IF(AND($I585="Si",U585=1),1,IF(AND($I585="Fisico",U585=1),1,IF(AND(U585=1,$I585="Electronico"),2,IF(U585=1,VLOOKUP($C585&amp;"|"&amp;$B585&amp;"|"&amp;$D585,Empresas!$C$6:$CC$92,$G585+6+1,0),0))))</f>
        <v>0</v>
      </c>
      <c r="AM585" s="149">
        <f t="shared" si="97"/>
        <v>0</v>
      </c>
      <c r="AN585" s="149">
        <f t="shared" si="98"/>
        <v>0</v>
      </c>
      <c r="AO585" s="152">
        <f t="shared" si="99"/>
        <v>0</v>
      </c>
    </row>
    <row r="586" spans="1:41" x14ac:dyDescent="0.25">
      <c r="A586" s="140" t="str">
        <f>VLOOKUP(D586,Empresas!$D$7:$F$91,3,0)</f>
        <v>Jose</v>
      </c>
      <c r="B586" s="141" t="str">
        <f>VLOOKUP(D586,Empresas!$D$7:$G$91,4,0)</f>
        <v xml:space="preserve">Rocio </v>
      </c>
      <c r="C586" s="141" t="s">
        <v>544</v>
      </c>
      <c r="D586" s="141" t="s">
        <v>5</v>
      </c>
      <c r="E586" s="141" t="str">
        <f>VLOOKUP(D586,Empresas!$D$7:$E$92,2,0)</f>
        <v>MARCTEX S.A.C.</v>
      </c>
      <c r="F586" s="141" t="s">
        <v>181</v>
      </c>
      <c r="G586" s="142">
        <f t="shared" si="94"/>
        <v>59</v>
      </c>
      <c r="H586" s="142" t="str">
        <f>VLOOKUP(D586,Empresas!$D$6:$L$92,7,0)</f>
        <v>Semestral</v>
      </c>
      <c r="I586" s="141" t="str">
        <f>VLOOKUP(VLOOKUP(D586&amp;"|"&amp;B586,Empresas!$I$7:$CB$92,G586,0),Tablas!$A$8:$B$10,2,0)</f>
        <v>No aplica</v>
      </c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 t="str">
        <f>VLOOKUP(D586,Empresas!$D$7:$CF$91,81,0)</f>
        <v>D</v>
      </c>
      <c r="W586" s="78" t="str">
        <f>VLOOKUP(D586,Empresas!$D$7:$M$91,10,0)</f>
        <v>Mype</v>
      </c>
      <c r="X586" s="69" t="str">
        <f t="shared" si="95"/>
        <v>NO</v>
      </c>
      <c r="Y586" s="153" t="str">
        <f t="shared" si="96"/>
        <v>No aplica</v>
      </c>
      <c r="Z586" s="147">
        <f>IF(Y586="No aplica",0,IF(I586="no",0,IF(I586="No aplica",0,IF(I586="Si",1,IF(I586="Fisico",1,IF(I586="Electronico",2,VLOOKUP(C586&amp;"|"&amp;B586&amp;"|"&amp;D586,Empresas!$C$6:$CC$92,G586+6+1,0)))))))</f>
        <v>0</v>
      </c>
      <c r="AA586" s="147">
        <f>IF(AND($I586="Si",J586=1),1,IF(AND($I586="Fisico",J586=1),1,IF(AND(J586=1,$I586="Electronico"),2,IF(J586=1,VLOOKUP($C586&amp;"|"&amp;$B586&amp;"|"&amp;$D586,Empresas!$C$6:$CC$92,$G586+6+1,0),0))))</f>
        <v>0</v>
      </c>
      <c r="AB586" s="147">
        <f>IF(AND($I586="Si",K586=1),1,IF(AND($I586="Fisico",K586=1),1,IF(AND(K586=1,$I586="Electronico"),2,IF(K586=1,VLOOKUP($C586&amp;"|"&amp;$B586&amp;"|"&amp;$D586,Empresas!$C$6:$CC$92,$G586+6+1,0),0))))</f>
        <v>0</v>
      </c>
      <c r="AC586" s="147">
        <f>IF(AND($I586="Si",L586=1),1,IF(AND($I586="Fisico",L586=1),1,IF(AND(L586=1,$I586="Electronico"),2,IF(L586=1,VLOOKUP($C586&amp;"|"&amp;$B586&amp;"|"&amp;$D586,Empresas!$C$6:$CC$92,$G586+6+1,0),0))))</f>
        <v>0</v>
      </c>
      <c r="AD586" s="147">
        <f>IF(AND($I586="Si",M586=1),1,IF(AND($I586="Fisico",M586=1),1,IF(AND(M586=1,$I586="Electronico"),2,IF(M586=1,VLOOKUP($C586&amp;"|"&amp;$B586&amp;"|"&amp;$D586,Empresas!$C$6:$CC$92,$G586+6+1,0),0))))</f>
        <v>0</v>
      </c>
      <c r="AE586" s="147">
        <f>IF(AND($I586="Si",N586=1),1,IF(AND($I586="Fisico",N586=1),1,IF(AND(N586=1,$I586="Electronico"),2,IF(N586=1,VLOOKUP($C586&amp;"|"&amp;$B586&amp;"|"&amp;$D586,Empresas!$C$6:$CC$92,$G586+6+1,0),0))))</f>
        <v>0</v>
      </c>
      <c r="AF586" s="147">
        <f>IF(AND($I586="Si",O586=1),1,IF(AND($I586="Fisico",O586=1),1,IF(AND(O586=1,$I586="Electronico"),2,IF(O586=1,VLOOKUP($C586&amp;"|"&amp;$B586&amp;"|"&amp;$D586,Empresas!$C$6:$CC$92,$G586+6+1,0),0))))</f>
        <v>0</v>
      </c>
      <c r="AG586" s="147">
        <f>IF(AND($I586="Si",P586=1),1,IF(AND($I586="Fisico",P586=1),1,IF(AND(P586=1,$I586="Electronico"),2,IF(P586=1,VLOOKUP($C586&amp;"|"&amp;$B586&amp;"|"&amp;$D586,Empresas!$C$6:$CC$92,$G586+6+1,0),0))))</f>
        <v>0</v>
      </c>
      <c r="AH586" s="147">
        <f>IF(AND($I586="Si",Q586=1),1,IF(AND($I586="Fisico",Q586=1),1,IF(AND(Q586=1,$I586="Electronico"),2,IF(Q586=1,VLOOKUP($C586&amp;"|"&amp;$B586&amp;"|"&amp;$D586,Empresas!$C$6:$CC$92,$G586+6+1,0),0))))</f>
        <v>0</v>
      </c>
      <c r="AI586" s="147">
        <f>IF(AND($I586="Si",R586=1),1,IF(AND($I586="Fisico",R586=1),1,IF(AND(R586=1,$I586="Electronico"),2,IF(R586=1,VLOOKUP($C586&amp;"|"&amp;$B586&amp;"|"&amp;$D586,Empresas!$C$6:$CC$92,$G586+6+1,0),0))))</f>
        <v>0</v>
      </c>
      <c r="AJ586" s="147">
        <f>IF(AND($I586="Si",S586=1),1,IF(AND($I586="Fisico",S586=1),1,IF(AND(S586=1,$I586="Electronico"),2,IF(S586=1,VLOOKUP($C586&amp;"|"&amp;$B586&amp;"|"&amp;$D586,Empresas!$C$6:$CC$92,$G586+6+1,0),0))))</f>
        <v>0</v>
      </c>
      <c r="AK586" s="147">
        <f>IF(AND($I586="Si",T586=1),1,IF(AND($I586="Fisico",T586=1),1,IF(AND(T586=1,$I586="Electronico"),2,IF(T586=1,VLOOKUP($C586&amp;"|"&amp;$B586&amp;"|"&amp;$D586,Empresas!$C$6:$CC$92,$G586+6+1,0),0))))</f>
        <v>0</v>
      </c>
      <c r="AL586" s="147">
        <f>IF(AND($I586="Si",U586=1),1,IF(AND($I586="Fisico",U586=1),1,IF(AND(U586=1,$I586="Electronico"),2,IF(U586=1,VLOOKUP($C586&amp;"|"&amp;$B586&amp;"|"&amp;$D586,Empresas!$C$6:$CC$92,$G586+6+1,0),0))))</f>
        <v>0</v>
      </c>
      <c r="AM586" s="149">
        <f t="shared" si="97"/>
        <v>0</v>
      </c>
      <c r="AN586" s="149">
        <f t="shared" si="98"/>
        <v>0</v>
      </c>
      <c r="AO586" s="152">
        <f t="shared" si="99"/>
        <v>0</v>
      </c>
    </row>
    <row r="587" spans="1:41" x14ac:dyDescent="0.25">
      <c r="A587" s="140" t="str">
        <f>VLOOKUP(D587,Empresas!$D$7:$F$91,3,0)</f>
        <v>Jose</v>
      </c>
      <c r="B587" s="141" t="str">
        <f>VLOOKUP(D587,Empresas!$D$7:$G$91,4,0)</f>
        <v xml:space="preserve">Rocio </v>
      </c>
      <c r="C587" s="141" t="s">
        <v>544</v>
      </c>
      <c r="D587" s="141" t="s">
        <v>5</v>
      </c>
      <c r="E587" s="141" t="str">
        <f>VLOOKUP(D587,Empresas!$D$7:$E$92,2,0)</f>
        <v>MARCTEX S.A.C.</v>
      </c>
      <c r="F587" s="141" t="s">
        <v>182</v>
      </c>
      <c r="G587" s="142">
        <f t="shared" si="94"/>
        <v>60</v>
      </c>
      <c r="H587" s="142" t="str">
        <f>VLOOKUP(D587,Empresas!$D$6:$L$92,7,0)</f>
        <v>Semestral</v>
      </c>
      <c r="I587" s="141" t="str">
        <f>VLOOKUP(VLOOKUP(D587&amp;"|"&amp;B587,Empresas!$I$7:$CB$92,G587,0),Tablas!$A$8:$B$10,2,0)</f>
        <v>No aplica</v>
      </c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 t="str">
        <f>VLOOKUP(D587,Empresas!$D$7:$CF$91,81,0)</f>
        <v>D</v>
      </c>
      <c r="W587" s="78" t="str">
        <f>VLOOKUP(D587,Empresas!$D$7:$M$91,10,0)</f>
        <v>Mype</v>
      </c>
      <c r="X587" s="69" t="str">
        <f t="shared" si="95"/>
        <v>NO</v>
      </c>
      <c r="Y587" s="153" t="str">
        <f t="shared" si="96"/>
        <v>No aplica</v>
      </c>
      <c r="Z587" s="147">
        <f>IF(Y587="No aplica",0,IF(I587="no",0,IF(I587="No aplica",0,IF(I587="Si",1,IF(I587="Fisico",1,IF(I587="Electronico",2,VLOOKUP(C587&amp;"|"&amp;B587&amp;"|"&amp;D587,Empresas!$C$6:$CC$92,G587+6+1,0)))))))</f>
        <v>0</v>
      </c>
      <c r="AA587" s="147">
        <f>IF(AND($I587="Si",J587=1),1,IF(AND($I587="Fisico",J587=1),1,IF(AND(J587=1,$I587="Electronico"),2,IF(J587=1,VLOOKUP($C587&amp;"|"&amp;$B587&amp;"|"&amp;$D587,Empresas!$C$6:$CC$92,$G587+6+1,0),0))))</f>
        <v>0</v>
      </c>
      <c r="AB587" s="147">
        <f>IF(AND($I587="Si",K587=1),1,IF(AND($I587="Fisico",K587=1),1,IF(AND(K587=1,$I587="Electronico"),2,IF(K587=1,VLOOKUP($C587&amp;"|"&amp;$B587&amp;"|"&amp;$D587,Empresas!$C$6:$CC$92,$G587+6+1,0),0))))</f>
        <v>0</v>
      </c>
      <c r="AC587" s="147">
        <f>IF(AND($I587="Si",L587=1),1,IF(AND($I587="Fisico",L587=1),1,IF(AND(L587=1,$I587="Electronico"),2,IF(L587=1,VLOOKUP($C587&amp;"|"&amp;$B587&amp;"|"&amp;$D587,Empresas!$C$6:$CC$92,$G587+6+1,0),0))))</f>
        <v>0</v>
      </c>
      <c r="AD587" s="147">
        <f>IF(AND($I587="Si",M587=1),1,IF(AND($I587="Fisico",M587=1),1,IF(AND(M587=1,$I587="Electronico"),2,IF(M587=1,VLOOKUP($C587&amp;"|"&amp;$B587&amp;"|"&amp;$D587,Empresas!$C$6:$CC$92,$G587+6+1,0),0))))</f>
        <v>0</v>
      </c>
      <c r="AE587" s="147">
        <f>IF(AND($I587="Si",N587=1),1,IF(AND($I587="Fisico",N587=1),1,IF(AND(N587=1,$I587="Electronico"),2,IF(N587=1,VLOOKUP($C587&amp;"|"&amp;$B587&amp;"|"&amp;$D587,Empresas!$C$6:$CC$92,$G587+6+1,0),0))))</f>
        <v>0</v>
      </c>
      <c r="AF587" s="147">
        <f>IF(AND($I587="Si",O587=1),1,IF(AND($I587="Fisico",O587=1),1,IF(AND(O587=1,$I587="Electronico"),2,IF(O587=1,VLOOKUP($C587&amp;"|"&amp;$B587&amp;"|"&amp;$D587,Empresas!$C$6:$CC$92,$G587+6+1,0),0))))</f>
        <v>0</v>
      </c>
      <c r="AG587" s="147">
        <f>IF(AND($I587="Si",P587=1),1,IF(AND($I587="Fisico",P587=1),1,IF(AND(P587=1,$I587="Electronico"),2,IF(P587=1,VLOOKUP($C587&amp;"|"&amp;$B587&amp;"|"&amp;$D587,Empresas!$C$6:$CC$92,$G587+6+1,0),0))))</f>
        <v>0</v>
      </c>
      <c r="AH587" s="147">
        <f>IF(AND($I587="Si",Q587=1),1,IF(AND($I587="Fisico",Q587=1),1,IF(AND(Q587=1,$I587="Electronico"),2,IF(Q587=1,VLOOKUP($C587&amp;"|"&amp;$B587&amp;"|"&amp;$D587,Empresas!$C$6:$CC$92,$G587+6+1,0),0))))</f>
        <v>0</v>
      </c>
      <c r="AI587" s="147">
        <f>IF(AND($I587="Si",R587=1),1,IF(AND($I587="Fisico",R587=1),1,IF(AND(R587=1,$I587="Electronico"),2,IF(R587=1,VLOOKUP($C587&amp;"|"&amp;$B587&amp;"|"&amp;$D587,Empresas!$C$6:$CC$92,$G587+6+1,0),0))))</f>
        <v>0</v>
      </c>
      <c r="AJ587" s="147">
        <f>IF(AND($I587="Si",S587=1),1,IF(AND($I587="Fisico",S587=1),1,IF(AND(S587=1,$I587="Electronico"),2,IF(S587=1,VLOOKUP($C587&amp;"|"&amp;$B587&amp;"|"&amp;$D587,Empresas!$C$6:$CC$92,$G587+6+1,0),0))))</f>
        <v>0</v>
      </c>
      <c r="AK587" s="147">
        <f>IF(AND($I587="Si",T587=1),1,IF(AND($I587="Fisico",T587=1),1,IF(AND(T587=1,$I587="Electronico"),2,IF(T587=1,VLOOKUP($C587&amp;"|"&amp;$B587&amp;"|"&amp;$D587,Empresas!$C$6:$CC$92,$G587+6+1,0),0))))</f>
        <v>0</v>
      </c>
      <c r="AL587" s="147">
        <f>IF(AND($I587="Si",U587=1),1,IF(AND($I587="Fisico",U587=1),1,IF(AND(U587=1,$I587="Electronico"),2,IF(U587=1,VLOOKUP($C587&amp;"|"&amp;$B587&amp;"|"&amp;$D587,Empresas!$C$6:$CC$92,$G587+6+1,0),0))))</f>
        <v>0</v>
      </c>
      <c r="AM587" s="149">
        <f t="shared" si="97"/>
        <v>0</v>
      </c>
      <c r="AN587" s="149">
        <f t="shared" si="98"/>
        <v>0</v>
      </c>
      <c r="AO587" s="152">
        <f t="shared" si="99"/>
        <v>0</v>
      </c>
    </row>
    <row r="588" spans="1:41" x14ac:dyDescent="0.25">
      <c r="A588" s="143" t="str">
        <f>VLOOKUP(D588,Empresas!$D$7:$F$91,3,0)</f>
        <v>Jose</v>
      </c>
      <c r="B588" s="144" t="str">
        <f>VLOOKUP(D588,Empresas!$D$7:$G$91,4,0)</f>
        <v xml:space="preserve">Rocio </v>
      </c>
      <c r="C588" s="144" t="s">
        <v>544</v>
      </c>
      <c r="D588" s="144" t="s">
        <v>5</v>
      </c>
      <c r="E588" s="144" t="str">
        <f>VLOOKUP(D588,Empresas!$D$7:$E$92,2,0)</f>
        <v>MARCTEX S.A.C.</v>
      </c>
      <c r="F588" s="144" t="s">
        <v>183</v>
      </c>
      <c r="G588" s="145">
        <f>+Empresas!$BR$2</f>
        <v>62</v>
      </c>
      <c r="H588" s="145" t="str">
        <f>VLOOKUP(D588,Empresas!$D$6:$L$92,7,0)</f>
        <v>Semestral</v>
      </c>
      <c r="I588" s="144" t="str">
        <f>VLOOKUP(VLOOKUP(D588&amp;"|"&amp;B588,Empresas!$I$7:$CB$92,G588,0),Tablas!$A$13:$B$14,2,0)</f>
        <v>Si</v>
      </c>
      <c r="J588" s="78">
        <v>1</v>
      </c>
      <c r="K588" s="78">
        <v>1</v>
      </c>
      <c r="L588" s="78">
        <v>1</v>
      </c>
      <c r="M588" s="78">
        <v>1</v>
      </c>
      <c r="N588" s="78">
        <v>1</v>
      </c>
      <c r="O588" s="78">
        <v>1</v>
      </c>
      <c r="P588" s="78">
        <v>1</v>
      </c>
      <c r="Q588" s="78">
        <v>2</v>
      </c>
      <c r="R588" s="78"/>
      <c r="S588" s="78"/>
      <c r="T588" s="78"/>
      <c r="U588" s="78"/>
      <c r="V588" s="78" t="str">
        <f>VLOOKUP(D588,Empresas!$D$7:$CF$91,81,0)</f>
        <v>D</v>
      </c>
      <c r="W588" s="78" t="str">
        <f>VLOOKUP(D588,Empresas!$D$7:$M$91,10,0)</f>
        <v>Mype</v>
      </c>
      <c r="X588" s="69" t="str">
        <f t="shared" si="95"/>
        <v>SI</v>
      </c>
      <c r="Y588" s="153" t="str">
        <f t="shared" si="96"/>
        <v>Si aplica</v>
      </c>
      <c r="Z588" s="147">
        <f>IF(Y588="No aplica",0,IF(I588="no",0,IF(I588="No aplica",0,IF(I588="Si",1,IF(I588="Fisico",1,IF(I588="Electronico",2,VLOOKUP(C588&amp;"|"&amp;B588&amp;"|"&amp;D588,Empresas!$C$6:$CC$92,G588+6+1,0)))))))</f>
        <v>1</v>
      </c>
      <c r="AA588" s="147">
        <f>IF(AND($I588="Si",J588=1),1,IF(AND($I588="Fisico",J588=1),1,IF(AND(J588=1,$I588="Electronico"),2,IF(J588=1,VLOOKUP($C588&amp;"|"&amp;$B588&amp;"|"&amp;$D588,Empresas!$C$6:$CC$92,$G588+6+1,0),0))))</f>
        <v>1</v>
      </c>
      <c r="AB588" s="147">
        <f>IF(AND($I588="Si",K588=1),1,IF(AND($I588="Fisico",K588=1),1,IF(AND(K588=1,$I588="Electronico"),2,IF(K588=1,VLOOKUP($C588&amp;"|"&amp;$B588&amp;"|"&amp;$D588,Empresas!$C$6:$CC$92,$G588+6+1,0),0))))</f>
        <v>1</v>
      </c>
      <c r="AC588" s="147">
        <f>IF(AND($I588="Si",L588=1),1,IF(AND($I588="Fisico",L588=1),1,IF(AND(L588=1,$I588="Electronico"),2,IF(L588=1,VLOOKUP($C588&amp;"|"&amp;$B588&amp;"|"&amp;$D588,Empresas!$C$6:$CC$92,$G588+6+1,0),0))))</f>
        <v>1</v>
      </c>
      <c r="AD588" s="147">
        <f>IF(AND($I588="Si",M588=1),1,IF(AND($I588="Fisico",M588=1),1,IF(AND(M588=1,$I588="Electronico"),2,IF(M588=1,VLOOKUP($C588&amp;"|"&amp;$B588&amp;"|"&amp;$D588,Empresas!$C$6:$CC$92,$G588+6+1,0),0))))</f>
        <v>1</v>
      </c>
      <c r="AE588" s="147">
        <f>IF(AND($I588="Si",N588=1),1,IF(AND($I588="Fisico",N588=1),1,IF(AND(N588=1,$I588="Electronico"),2,IF(N588=1,VLOOKUP($C588&amp;"|"&amp;$B588&amp;"|"&amp;$D588,Empresas!$C$6:$CC$92,$G588+6+1,0),0))))</f>
        <v>1</v>
      </c>
      <c r="AF588" s="147">
        <f>IF(AND($I588="Si",O588=1),1,IF(AND($I588="Fisico",O588=1),1,IF(AND(O588=1,$I588="Electronico"),2,IF(O588=1,VLOOKUP($C588&amp;"|"&amp;$B588&amp;"|"&amp;$D588,Empresas!$C$6:$CC$92,$G588+6+1,0),0))))</f>
        <v>1</v>
      </c>
      <c r="AG588" s="147">
        <f>IF(AND($I588="Si",P588=1),1,IF(AND($I588="Fisico",P588=1),1,IF(AND(P588=1,$I588="Electronico"),2,IF(P588=1,VLOOKUP($C588&amp;"|"&amp;$B588&amp;"|"&amp;$D588,Empresas!$C$6:$CC$92,$G588+6+1,0),0))))</f>
        <v>1</v>
      </c>
      <c r="AH588" s="147">
        <f>IF(AND($I588="Si",Q588=1),1,IF(AND($I588="Fisico",Q588=1),1,IF(AND(Q588=1,$I588="Electronico"),2,IF(Q588=1,VLOOKUP($C588&amp;"|"&amp;$B588&amp;"|"&amp;$D588,Empresas!$C$6:$CC$92,$G588+6+1,0),0))))</f>
        <v>0</v>
      </c>
      <c r="AI588" s="147">
        <f>IF(AND($I588="Si",R588=1),1,IF(AND($I588="Fisico",R588=1),1,IF(AND(R588=1,$I588="Electronico"),2,IF(R588=1,VLOOKUP($C588&amp;"|"&amp;$B588&amp;"|"&amp;$D588,Empresas!$C$6:$CC$92,$G588+6+1,0),0))))</f>
        <v>0</v>
      </c>
      <c r="AJ588" s="147">
        <f>IF(AND($I588="Si",S588=1),1,IF(AND($I588="Fisico",S588=1),1,IF(AND(S588=1,$I588="Electronico"),2,IF(S588=1,VLOOKUP($C588&amp;"|"&amp;$B588&amp;"|"&amp;$D588,Empresas!$C$6:$CC$92,$G588+6+1,0),0))))</f>
        <v>0</v>
      </c>
      <c r="AK588" s="147">
        <f>IF(AND($I588="Si",T588=1),1,IF(AND($I588="Fisico",T588=1),1,IF(AND(T588=1,$I588="Electronico"),2,IF(T588=1,VLOOKUP($C588&amp;"|"&amp;$B588&amp;"|"&amp;$D588,Empresas!$C$6:$CC$92,$G588+6+1,0),0))))</f>
        <v>0</v>
      </c>
      <c r="AL588" s="147">
        <f>IF(AND($I588="Si",U588=1),1,IF(AND($I588="Fisico",U588=1),1,IF(AND(U588=1,$I588="Electronico"),2,IF(U588=1,VLOOKUP($C588&amp;"|"&amp;$B588&amp;"|"&amp;$D588,Empresas!$C$6:$CC$92,$G588+6+1,0),0))))</f>
        <v>0</v>
      </c>
      <c r="AM588" s="149">
        <f t="shared" si="97"/>
        <v>7</v>
      </c>
      <c r="AN588" s="149">
        <f t="shared" si="98"/>
        <v>8</v>
      </c>
      <c r="AO588" s="152">
        <f t="shared" si="99"/>
        <v>0.875</v>
      </c>
    </row>
    <row r="589" spans="1:41" x14ac:dyDescent="0.25">
      <c r="A589" s="143" t="str">
        <f>VLOOKUP(D589,Empresas!$D$7:$F$91,3,0)</f>
        <v>Jose</v>
      </c>
      <c r="B589" s="144" t="str">
        <f>VLOOKUP(D589,Empresas!$D$7:$G$91,4,0)</f>
        <v xml:space="preserve">Rocio </v>
      </c>
      <c r="C589" s="144" t="s">
        <v>544</v>
      </c>
      <c r="D589" s="144" t="s">
        <v>5</v>
      </c>
      <c r="E589" s="144" t="str">
        <f>VLOOKUP(D589,Empresas!$D$7:$E$92,2,0)</f>
        <v>MARCTEX S.A.C.</v>
      </c>
      <c r="F589" s="144" t="s">
        <v>184</v>
      </c>
      <c r="G589" s="145">
        <f>+G588+1</f>
        <v>63</v>
      </c>
      <c r="H589" s="145" t="str">
        <f>VLOOKUP(D589,Empresas!$D$6:$L$92,7,0)</f>
        <v>Semestral</v>
      </c>
      <c r="I589" s="144" t="str">
        <f>VLOOKUP(VLOOKUP(D589&amp;"|"&amp;B589,Empresas!$I$7:$CB$92,G589,0),Tablas!$A$13:$B$14,2,0)</f>
        <v>Si</v>
      </c>
      <c r="J589" s="78">
        <v>1</v>
      </c>
      <c r="K589" s="78">
        <v>1</v>
      </c>
      <c r="L589" s="78">
        <v>1</v>
      </c>
      <c r="M589" s="78">
        <v>1</v>
      </c>
      <c r="N589" s="78">
        <v>1</v>
      </c>
      <c r="O589" s="78">
        <v>1</v>
      </c>
      <c r="P589" s="78">
        <v>1</v>
      </c>
      <c r="Q589" s="78">
        <v>2</v>
      </c>
      <c r="R589" s="78"/>
      <c r="S589" s="78"/>
      <c r="T589" s="78"/>
      <c r="U589" s="78"/>
      <c r="V589" s="78" t="str">
        <f>VLOOKUP(D589,Empresas!$D$7:$CF$91,81,0)</f>
        <v>D</v>
      </c>
      <c r="W589" s="78" t="str">
        <f>VLOOKUP(D589,Empresas!$D$7:$M$91,10,0)</f>
        <v>Mype</v>
      </c>
      <c r="X589" s="69" t="str">
        <f t="shared" si="95"/>
        <v>SI</v>
      </c>
      <c r="Y589" s="153" t="str">
        <f t="shared" si="96"/>
        <v>Si aplica</v>
      </c>
      <c r="Z589" s="147">
        <f>IF(Y589="No aplica",0,IF(I589="no",0,IF(I589="No aplica",0,IF(I589="Si",1,IF(I589="Fisico",1,IF(I589="Electronico",2,VLOOKUP(C589&amp;"|"&amp;B589&amp;"|"&amp;D589,Empresas!$C$6:$CC$92,G589+6+1,0)))))))</f>
        <v>1</v>
      </c>
      <c r="AA589" s="147">
        <f>IF(AND($I589="Si",J589=1),1,IF(AND($I589="Fisico",J589=1),1,IF(AND(J589=1,$I589="Electronico"),2,IF(J589=1,VLOOKUP($C589&amp;"|"&amp;$B589&amp;"|"&amp;$D589,Empresas!$C$6:$CC$92,$G589+6+1,0),0))))</f>
        <v>1</v>
      </c>
      <c r="AB589" s="147">
        <f>IF(AND($I589="Si",K589=1),1,IF(AND($I589="Fisico",K589=1),1,IF(AND(K589=1,$I589="Electronico"),2,IF(K589=1,VLOOKUP($C589&amp;"|"&amp;$B589&amp;"|"&amp;$D589,Empresas!$C$6:$CC$92,$G589+6+1,0),0))))</f>
        <v>1</v>
      </c>
      <c r="AC589" s="147">
        <f>IF(AND($I589="Si",L589=1),1,IF(AND($I589="Fisico",L589=1),1,IF(AND(L589=1,$I589="Electronico"),2,IF(L589=1,VLOOKUP($C589&amp;"|"&amp;$B589&amp;"|"&amp;$D589,Empresas!$C$6:$CC$92,$G589+6+1,0),0))))</f>
        <v>1</v>
      </c>
      <c r="AD589" s="147">
        <f>IF(AND($I589="Si",M589=1),1,IF(AND($I589="Fisico",M589=1),1,IF(AND(M589=1,$I589="Electronico"),2,IF(M589=1,VLOOKUP($C589&amp;"|"&amp;$B589&amp;"|"&amp;$D589,Empresas!$C$6:$CC$92,$G589+6+1,0),0))))</f>
        <v>1</v>
      </c>
      <c r="AE589" s="147">
        <f>IF(AND($I589="Si",N589=1),1,IF(AND($I589="Fisico",N589=1),1,IF(AND(N589=1,$I589="Electronico"),2,IF(N589=1,VLOOKUP($C589&amp;"|"&amp;$B589&amp;"|"&amp;$D589,Empresas!$C$6:$CC$92,$G589+6+1,0),0))))</f>
        <v>1</v>
      </c>
      <c r="AF589" s="147">
        <f>IF(AND($I589="Si",O589=1),1,IF(AND($I589="Fisico",O589=1),1,IF(AND(O589=1,$I589="Electronico"),2,IF(O589=1,VLOOKUP($C589&amp;"|"&amp;$B589&amp;"|"&amp;$D589,Empresas!$C$6:$CC$92,$G589+6+1,0),0))))</f>
        <v>1</v>
      </c>
      <c r="AG589" s="147">
        <f>IF(AND($I589="Si",P589=1),1,IF(AND($I589="Fisico",P589=1),1,IF(AND(P589=1,$I589="Electronico"),2,IF(P589=1,VLOOKUP($C589&amp;"|"&amp;$B589&amp;"|"&amp;$D589,Empresas!$C$6:$CC$92,$G589+6+1,0),0))))</f>
        <v>1</v>
      </c>
      <c r="AH589" s="147">
        <f>IF(AND($I589="Si",Q589=1),1,IF(AND($I589="Fisico",Q589=1),1,IF(AND(Q589=1,$I589="Electronico"),2,IF(Q589=1,VLOOKUP($C589&amp;"|"&amp;$B589&amp;"|"&amp;$D589,Empresas!$C$6:$CC$92,$G589+6+1,0),0))))</f>
        <v>0</v>
      </c>
      <c r="AI589" s="147">
        <f>IF(AND($I589="Si",R589=1),1,IF(AND($I589="Fisico",R589=1),1,IF(AND(R589=1,$I589="Electronico"),2,IF(R589=1,VLOOKUP($C589&amp;"|"&amp;$B589&amp;"|"&amp;$D589,Empresas!$C$6:$CC$92,$G589+6+1,0),0))))</f>
        <v>0</v>
      </c>
      <c r="AJ589" s="147">
        <f>IF(AND($I589="Si",S589=1),1,IF(AND($I589="Fisico",S589=1),1,IF(AND(S589=1,$I589="Electronico"),2,IF(S589=1,VLOOKUP($C589&amp;"|"&amp;$B589&amp;"|"&amp;$D589,Empresas!$C$6:$CC$92,$G589+6+1,0),0))))</f>
        <v>0</v>
      </c>
      <c r="AK589" s="147">
        <f>IF(AND($I589="Si",T589=1),1,IF(AND($I589="Fisico",T589=1),1,IF(AND(T589=1,$I589="Electronico"),2,IF(T589=1,VLOOKUP($C589&amp;"|"&amp;$B589&amp;"|"&amp;$D589,Empresas!$C$6:$CC$92,$G589+6+1,0),0))))</f>
        <v>0</v>
      </c>
      <c r="AL589" s="147">
        <f>IF(AND($I589="Si",U589=1),1,IF(AND($I589="Fisico",U589=1),1,IF(AND(U589=1,$I589="Electronico"),2,IF(U589=1,VLOOKUP($C589&amp;"|"&amp;$B589&amp;"|"&amp;$D589,Empresas!$C$6:$CC$92,$G589+6+1,0),0))))</f>
        <v>0</v>
      </c>
      <c r="AM589" s="149">
        <f t="shared" si="97"/>
        <v>7</v>
      </c>
      <c r="AN589" s="149">
        <f t="shared" si="98"/>
        <v>8</v>
      </c>
      <c r="AO589" s="152">
        <f t="shared" si="99"/>
        <v>0.875</v>
      </c>
    </row>
    <row r="590" spans="1:41" x14ac:dyDescent="0.25">
      <c r="A590" s="143" t="str">
        <f>VLOOKUP(D590,Empresas!$D$7:$F$91,3,0)</f>
        <v>Jose</v>
      </c>
      <c r="B590" s="144" t="str">
        <f>VLOOKUP(D590,Empresas!$D$7:$G$91,4,0)</f>
        <v xml:space="preserve">Rocio </v>
      </c>
      <c r="C590" s="144" t="s">
        <v>544</v>
      </c>
      <c r="D590" s="144" t="s">
        <v>5</v>
      </c>
      <c r="E590" s="144" t="str">
        <f>VLOOKUP(D590,Empresas!$D$7:$E$92,2,0)</f>
        <v>MARCTEX S.A.C.</v>
      </c>
      <c r="F590" s="144" t="s">
        <v>185</v>
      </c>
      <c r="G590" s="145">
        <f t="shared" ref="G590:G597" si="100">+G589+1</f>
        <v>64</v>
      </c>
      <c r="H590" s="145" t="str">
        <f>VLOOKUP(D590,Empresas!$D$6:$L$92,7,0)</f>
        <v>Semestral</v>
      </c>
      <c r="I590" s="144" t="str">
        <f>VLOOKUP(VLOOKUP(D590&amp;"|"&amp;B590,Empresas!$I$7:$CB$92,G590,0),Tablas!$A$13:$B$14,2,0)</f>
        <v>No</v>
      </c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 t="str">
        <f>VLOOKUP(D590,Empresas!$D$7:$CF$91,81,0)</f>
        <v>D</v>
      </c>
      <c r="W590" s="78" t="str">
        <f>VLOOKUP(D590,Empresas!$D$7:$M$91,10,0)</f>
        <v>Mype</v>
      </c>
      <c r="X590" s="69" t="str">
        <f t="shared" si="95"/>
        <v>SI</v>
      </c>
      <c r="Y590" s="153" t="str">
        <f t="shared" si="96"/>
        <v>No aplica</v>
      </c>
      <c r="Z590" s="147">
        <f>IF(Y590="No aplica",0,IF(I590="no",0,IF(I590="No aplica",0,IF(I590="Si",1,IF(I590="Fisico",1,IF(I590="Electronico",2,VLOOKUP(C590&amp;"|"&amp;B590&amp;"|"&amp;D590,Empresas!$C$6:$CC$92,G590+6+1,0)))))))</f>
        <v>0</v>
      </c>
      <c r="AA590" s="147">
        <f>IF(AND($I590="Si",J590=1),1,IF(AND($I590="Fisico",J590=1),1,IF(AND(J590=1,$I590="Electronico"),2,IF(J590=1,VLOOKUP($C590&amp;"|"&amp;$B590&amp;"|"&amp;$D590,Empresas!$C$6:$CC$92,$G590+6+1,0),0))))</f>
        <v>0</v>
      </c>
      <c r="AB590" s="147">
        <f>IF(AND($I590="Si",K590=1),1,IF(AND($I590="Fisico",K590=1),1,IF(AND(K590=1,$I590="Electronico"),2,IF(K590=1,VLOOKUP($C590&amp;"|"&amp;$B590&amp;"|"&amp;$D590,Empresas!$C$6:$CC$92,$G590+6+1,0),0))))</f>
        <v>0</v>
      </c>
      <c r="AC590" s="147">
        <f>IF(AND($I590="Si",L590=1),1,IF(AND($I590="Fisico",L590=1),1,IF(AND(L590=1,$I590="Electronico"),2,IF(L590=1,VLOOKUP($C590&amp;"|"&amp;$B590&amp;"|"&amp;$D590,Empresas!$C$6:$CC$92,$G590+6+1,0),0))))</f>
        <v>0</v>
      </c>
      <c r="AD590" s="147">
        <f>IF(AND($I590="Si",M590=1),1,IF(AND($I590="Fisico",M590=1),1,IF(AND(M590=1,$I590="Electronico"),2,IF(M590=1,VLOOKUP($C590&amp;"|"&amp;$B590&amp;"|"&amp;$D590,Empresas!$C$6:$CC$92,$G590+6+1,0),0))))</f>
        <v>0</v>
      </c>
      <c r="AE590" s="147">
        <f>IF(AND($I590="Si",N590=1),1,IF(AND($I590="Fisico",N590=1),1,IF(AND(N590=1,$I590="Electronico"),2,IF(N590=1,VLOOKUP($C590&amp;"|"&amp;$B590&amp;"|"&amp;$D590,Empresas!$C$6:$CC$92,$G590+6+1,0),0))))</f>
        <v>0</v>
      </c>
      <c r="AF590" s="147">
        <f>IF(AND($I590="Si",O590=1),1,IF(AND($I590="Fisico",O590=1),1,IF(AND(O590=1,$I590="Electronico"),2,IF(O590=1,VLOOKUP($C590&amp;"|"&amp;$B590&amp;"|"&amp;$D590,Empresas!$C$6:$CC$92,$G590+6+1,0),0))))</f>
        <v>0</v>
      </c>
      <c r="AG590" s="147">
        <f>IF(AND($I590="Si",P590=1),1,IF(AND($I590="Fisico",P590=1),1,IF(AND(P590=1,$I590="Electronico"),2,IF(P590=1,VLOOKUP($C590&amp;"|"&amp;$B590&amp;"|"&amp;$D590,Empresas!$C$6:$CC$92,$G590+6+1,0),0))))</f>
        <v>0</v>
      </c>
      <c r="AH590" s="147">
        <f>IF(AND($I590="Si",Q590=1),1,IF(AND($I590="Fisico",Q590=1),1,IF(AND(Q590=1,$I590="Electronico"),2,IF(Q590=1,VLOOKUP($C590&amp;"|"&amp;$B590&amp;"|"&amp;$D590,Empresas!$C$6:$CC$92,$G590+6+1,0),0))))</f>
        <v>0</v>
      </c>
      <c r="AI590" s="147">
        <f>IF(AND($I590="Si",R590=1),1,IF(AND($I590="Fisico",R590=1),1,IF(AND(R590=1,$I590="Electronico"),2,IF(R590=1,VLOOKUP($C590&amp;"|"&amp;$B590&amp;"|"&amp;$D590,Empresas!$C$6:$CC$92,$G590+6+1,0),0))))</f>
        <v>0</v>
      </c>
      <c r="AJ590" s="147">
        <f>IF(AND($I590="Si",S590=1),1,IF(AND($I590="Fisico",S590=1),1,IF(AND(S590=1,$I590="Electronico"),2,IF(S590=1,VLOOKUP($C590&amp;"|"&amp;$B590&amp;"|"&amp;$D590,Empresas!$C$6:$CC$92,$G590+6+1,0),0))))</f>
        <v>0</v>
      </c>
      <c r="AK590" s="147">
        <f>IF(AND($I590="Si",T590=1),1,IF(AND($I590="Fisico",T590=1),1,IF(AND(T590=1,$I590="Electronico"),2,IF(T590=1,VLOOKUP($C590&amp;"|"&amp;$B590&amp;"|"&amp;$D590,Empresas!$C$6:$CC$92,$G590+6+1,0),0))))</f>
        <v>0</v>
      </c>
      <c r="AL590" s="147">
        <f>IF(AND($I590="Si",U590=1),1,IF(AND($I590="Fisico",U590=1),1,IF(AND(U590=1,$I590="Electronico"),2,IF(U590=1,VLOOKUP($C590&amp;"|"&amp;$B590&amp;"|"&amp;$D590,Empresas!$C$6:$CC$92,$G590+6+1,0),0))))</f>
        <v>0</v>
      </c>
      <c r="AM590" s="149">
        <f t="shared" si="97"/>
        <v>0</v>
      </c>
      <c r="AN590" s="149">
        <f t="shared" si="98"/>
        <v>0</v>
      </c>
      <c r="AO590" s="152">
        <f t="shared" si="99"/>
        <v>0</v>
      </c>
    </row>
    <row r="591" spans="1:41" x14ac:dyDescent="0.25">
      <c r="A591" s="143" t="str">
        <f>VLOOKUP(D591,Empresas!$D$7:$F$91,3,0)</f>
        <v>Jose</v>
      </c>
      <c r="B591" s="144" t="str">
        <f>VLOOKUP(D591,Empresas!$D$7:$G$91,4,0)</f>
        <v xml:space="preserve">Rocio </v>
      </c>
      <c r="C591" s="144" t="s">
        <v>544</v>
      </c>
      <c r="D591" s="144" t="s">
        <v>5</v>
      </c>
      <c r="E591" s="144" t="str">
        <f>VLOOKUP(D591,Empresas!$D$7:$E$92,2,0)</f>
        <v>MARCTEX S.A.C.</v>
      </c>
      <c r="F591" s="144" t="s">
        <v>186</v>
      </c>
      <c r="G591" s="145">
        <f t="shared" si="100"/>
        <v>65</v>
      </c>
      <c r="H591" s="145" t="str">
        <f>VLOOKUP(D591,Empresas!$D$6:$L$92,7,0)</f>
        <v>Semestral</v>
      </c>
      <c r="I591" s="144" t="str">
        <f>VLOOKUP(VLOOKUP(D591&amp;"|"&amp;B591,Empresas!$I$7:$CB$92,G591,0),Tablas!$A$13:$B$14,2,0)</f>
        <v>No</v>
      </c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 t="str">
        <f>VLOOKUP(D591,Empresas!$D$7:$CF$91,81,0)</f>
        <v>D</v>
      </c>
      <c r="W591" s="78" t="str">
        <f>VLOOKUP(D591,Empresas!$D$7:$M$91,10,0)</f>
        <v>Mype</v>
      </c>
      <c r="X591" s="69" t="str">
        <f t="shared" si="95"/>
        <v>SI</v>
      </c>
      <c r="Y591" s="153" t="str">
        <f t="shared" si="96"/>
        <v>No aplica</v>
      </c>
      <c r="Z591" s="147">
        <f>IF(Y591="No aplica",0,IF(I591="no",0,IF(I591="No aplica",0,IF(I591="Si",1,IF(I591="Fisico",1,IF(I591="Electronico",2,VLOOKUP(C591&amp;"|"&amp;B591&amp;"|"&amp;D591,Empresas!$C$6:$CC$92,G591+6+1,0)))))))</f>
        <v>0</v>
      </c>
      <c r="AA591" s="147">
        <f>IF(AND($I591="Si",J591=1),1,IF(AND($I591="Fisico",J591=1),1,IF(AND(J591=1,$I591="Electronico"),2,IF(J591=1,VLOOKUP($C591&amp;"|"&amp;$B591&amp;"|"&amp;$D591,Empresas!$C$6:$CC$92,$G591+6+1,0),0))))</f>
        <v>0</v>
      </c>
      <c r="AB591" s="147">
        <f>IF(AND($I591="Si",K591=1),1,IF(AND($I591="Fisico",K591=1),1,IF(AND(K591=1,$I591="Electronico"),2,IF(K591=1,VLOOKUP($C591&amp;"|"&amp;$B591&amp;"|"&amp;$D591,Empresas!$C$6:$CC$92,$G591+6+1,0),0))))</f>
        <v>0</v>
      </c>
      <c r="AC591" s="147">
        <f>IF(AND($I591="Si",L591=1),1,IF(AND($I591="Fisico",L591=1),1,IF(AND(L591=1,$I591="Electronico"),2,IF(L591=1,VLOOKUP($C591&amp;"|"&amp;$B591&amp;"|"&amp;$D591,Empresas!$C$6:$CC$92,$G591+6+1,0),0))))</f>
        <v>0</v>
      </c>
      <c r="AD591" s="147">
        <f>IF(AND($I591="Si",M591=1),1,IF(AND($I591="Fisico",M591=1),1,IF(AND(M591=1,$I591="Electronico"),2,IF(M591=1,VLOOKUP($C591&amp;"|"&amp;$B591&amp;"|"&amp;$D591,Empresas!$C$6:$CC$92,$G591+6+1,0),0))))</f>
        <v>0</v>
      </c>
      <c r="AE591" s="147">
        <f>IF(AND($I591="Si",N591=1),1,IF(AND($I591="Fisico",N591=1),1,IF(AND(N591=1,$I591="Electronico"),2,IF(N591=1,VLOOKUP($C591&amp;"|"&amp;$B591&amp;"|"&amp;$D591,Empresas!$C$6:$CC$92,$G591+6+1,0),0))))</f>
        <v>0</v>
      </c>
      <c r="AF591" s="147">
        <f>IF(AND($I591="Si",O591=1),1,IF(AND($I591="Fisico",O591=1),1,IF(AND(O591=1,$I591="Electronico"),2,IF(O591=1,VLOOKUP($C591&amp;"|"&amp;$B591&amp;"|"&amp;$D591,Empresas!$C$6:$CC$92,$G591+6+1,0),0))))</f>
        <v>0</v>
      </c>
      <c r="AG591" s="147">
        <f>IF(AND($I591="Si",P591=1),1,IF(AND($I591="Fisico",P591=1),1,IF(AND(P591=1,$I591="Electronico"),2,IF(P591=1,VLOOKUP($C591&amp;"|"&amp;$B591&amp;"|"&amp;$D591,Empresas!$C$6:$CC$92,$G591+6+1,0),0))))</f>
        <v>0</v>
      </c>
      <c r="AH591" s="147">
        <f>IF(AND($I591="Si",Q591=1),1,IF(AND($I591="Fisico",Q591=1),1,IF(AND(Q591=1,$I591="Electronico"),2,IF(Q591=1,VLOOKUP($C591&amp;"|"&amp;$B591&amp;"|"&amp;$D591,Empresas!$C$6:$CC$92,$G591+6+1,0),0))))</f>
        <v>0</v>
      </c>
      <c r="AI591" s="147">
        <f>IF(AND($I591="Si",R591=1),1,IF(AND($I591="Fisico",R591=1),1,IF(AND(R591=1,$I591="Electronico"),2,IF(R591=1,VLOOKUP($C591&amp;"|"&amp;$B591&amp;"|"&amp;$D591,Empresas!$C$6:$CC$92,$G591+6+1,0),0))))</f>
        <v>0</v>
      </c>
      <c r="AJ591" s="147">
        <f>IF(AND($I591="Si",S591=1),1,IF(AND($I591="Fisico",S591=1),1,IF(AND(S591=1,$I591="Electronico"),2,IF(S591=1,VLOOKUP($C591&amp;"|"&amp;$B591&amp;"|"&amp;$D591,Empresas!$C$6:$CC$92,$G591+6+1,0),0))))</f>
        <v>0</v>
      </c>
      <c r="AK591" s="147">
        <f>IF(AND($I591="Si",T591=1),1,IF(AND($I591="Fisico",T591=1),1,IF(AND(T591=1,$I591="Electronico"),2,IF(T591=1,VLOOKUP($C591&amp;"|"&amp;$B591&amp;"|"&amp;$D591,Empresas!$C$6:$CC$92,$G591+6+1,0),0))))</f>
        <v>0</v>
      </c>
      <c r="AL591" s="147">
        <f>IF(AND($I591="Si",U591=1),1,IF(AND($I591="Fisico",U591=1),1,IF(AND(U591=1,$I591="Electronico"),2,IF(U591=1,VLOOKUP($C591&amp;"|"&amp;$B591&amp;"|"&amp;$D591,Empresas!$C$6:$CC$92,$G591+6+1,0),0))))</f>
        <v>0</v>
      </c>
      <c r="AM591" s="149">
        <f t="shared" si="97"/>
        <v>0</v>
      </c>
      <c r="AN591" s="149">
        <f t="shared" si="98"/>
        <v>0</v>
      </c>
      <c r="AO591" s="152">
        <f t="shared" si="99"/>
        <v>0</v>
      </c>
    </row>
    <row r="592" spans="1:41" x14ac:dyDescent="0.25">
      <c r="A592" s="143" t="str">
        <f>VLOOKUP(D592,Empresas!$D$7:$F$91,3,0)</f>
        <v>Jose</v>
      </c>
      <c r="B592" s="144" t="str">
        <f>VLOOKUP(D592,Empresas!$D$7:$G$91,4,0)</f>
        <v xml:space="preserve">Rocio </v>
      </c>
      <c r="C592" s="144" t="s">
        <v>544</v>
      </c>
      <c r="D592" s="144" t="s">
        <v>5</v>
      </c>
      <c r="E592" s="144" t="str">
        <f>VLOOKUP(D592,Empresas!$D$7:$E$92,2,0)</f>
        <v>MARCTEX S.A.C.</v>
      </c>
      <c r="F592" s="144" t="s">
        <v>187</v>
      </c>
      <c r="G592" s="145">
        <f t="shared" si="100"/>
        <v>66</v>
      </c>
      <c r="H592" s="145" t="str">
        <f>VLOOKUP(D592,Empresas!$D$6:$L$92,7,0)</f>
        <v>Semestral</v>
      </c>
      <c r="I592" s="144" t="str">
        <f>VLOOKUP(VLOOKUP(D592&amp;"|"&amp;B592,Empresas!$I$7:$CB$92,G592,0),Tablas!$A$13:$B$14,2,0)</f>
        <v>Si</v>
      </c>
      <c r="J592" s="78">
        <v>1</v>
      </c>
      <c r="K592" s="78">
        <v>1</v>
      </c>
      <c r="L592" s="78">
        <v>1</v>
      </c>
      <c r="M592" s="78">
        <v>1</v>
      </c>
      <c r="N592" s="78">
        <v>1</v>
      </c>
      <c r="O592" s="78">
        <v>1</v>
      </c>
      <c r="P592" s="78">
        <v>1</v>
      </c>
      <c r="Q592" s="78">
        <v>1</v>
      </c>
      <c r="R592" s="78"/>
      <c r="S592" s="78"/>
      <c r="T592" s="78"/>
      <c r="U592" s="78"/>
      <c r="V592" s="78" t="str">
        <f>VLOOKUP(D592,Empresas!$D$7:$CF$91,81,0)</f>
        <v>D</v>
      </c>
      <c r="W592" s="78" t="str">
        <f>VLOOKUP(D592,Empresas!$D$7:$M$91,10,0)</f>
        <v>Mype</v>
      </c>
      <c r="X592" s="69" t="str">
        <f t="shared" si="95"/>
        <v>SI</v>
      </c>
      <c r="Y592" s="153" t="str">
        <f t="shared" si="96"/>
        <v>Si aplica</v>
      </c>
      <c r="Z592" s="147">
        <f>IF(Y592="No aplica",0,IF(I592="no",0,IF(I592="No aplica",0,IF(I592="Si",1,IF(I592="Fisico",1,IF(I592="Electronico",2,VLOOKUP(C592&amp;"|"&amp;B592&amp;"|"&amp;D592,Empresas!$C$6:$CC$92,G592+6+1,0)))))))</f>
        <v>1</v>
      </c>
      <c r="AA592" s="147">
        <f>IF(AND($I592="Si",J592=1),1,IF(AND($I592="Fisico",J592=1),1,IF(AND(J592=1,$I592="Electronico"),2,IF(J592=1,VLOOKUP($C592&amp;"|"&amp;$B592&amp;"|"&amp;$D592,Empresas!$C$6:$CC$92,$G592+6+1,0),0))))</f>
        <v>1</v>
      </c>
      <c r="AB592" s="147">
        <f>IF(AND($I592="Si",K592=1),1,IF(AND($I592="Fisico",K592=1),1,IF(AND(K592=1,$I592="Electronico"),2,IF(K592=1,VLOOKUP($C592&amp;"|"&amp;$B592&amp;"|"&amp;$D592,Empresas!$C$6:$CC$92,$G592+6+1,0),0))))</f>
        <v>1</v>
      </c>
      <c r="AC592" s="147">
        <f>IF(AND($I592="Si",L592=1),1,IF(AND($I592="Fisico",L592=1),1,IF(AND(L592=1,$I592="Electronico"),2,IF(L592=1,VLOOKUP($C592&amp;"|"&amp;$B592&amp;"|"&amp;$D592,Empresas!$C$6:$CC$92,$G592+6+1,0),0))))</f>
        <v>1</v>
      </c>
      <c r="AD592" s="147">
        <f>IF(AND($I592="Si",M592=1),1,IF(AND($I592="Fisico",M592=1),1,IF(AND(M592=1,$I592="Electronico"),2,IF(M592=1,VLOOKUP($C592&amp;"|"&amp;$B592&amp;"|"&amp;$D592,Empresas!$C$6:$CC$92,$G592+6+1,0),0))))</f>
        <v>1</v>
      </c>
      <c r="AE592" s="147">
        <f>IF(AND($I592="Si",N592=1),1,IF(AND($I592="Fisico",N592=1),1,IF(AND(N592=1,$I592="Electronico"),2,IF(N592=1,VLOOKUP($C592&amp;"|"&amp;$B592&amp;"|"&amp;$D592,Empresas!$C$6:$CC$92,$G592+6+1,0),0))))</f>
        <v>1</v>
      </c>
      <c r="AF592" s="147">
        <f>IF(AND($I592="Si",O592=1),1,IF(AND($I592="Fisico",O592=1),1,IF(AND(O592=1,$I592="Electronico"),2,IF(O592=1,VLOOKUP($C592&amp;"|"&amp;$B592&amp;"|"&amp;$D592,Empresas!$C$6:$CC$92,$G592+6+1,0),0))))</f>
        <v>1</v>
      </c>
      <c r="AG592" s="147">
        <f>IF(AND($I592="Si",P592=1),1,IF(AND($I592="Fisico",P592=1),1,IF(AND(P592=1,$I592="Electronico"),2,IF(P592=1,VLOOKUP($C592&amp;"|"&amp;$B592&amp;"|"&amp;$D592,Empresas!$C$6:$CC$92,$G592+6+1,0),0))))</f>
        <v>1</v>
      </c>
      <c r="AH592" s="147">
        <f>IF(AND($I592="Si",Q592=1),1,IF(AND($I592="Fisico",Q592=1),1,IF(AND(Q592=1,$I592="Electronico"),2,IF(Q592=1,VLOOKUP($C592&amp;"|"&amp;$B592&amp;"|"&amp;$D592,Empresas!$C$6:$CC$92,$G592+6+1,0),0))))</f>
        <v>1</v>
      </c>
      <c r="AI592" s="147">
        <f>IF(AND($I592="Si",R592=1),1,IF(AND($I592="Fisico",R592=1),1,IF(AND(R592=1,$I592="Electronico"),2,IF(R592=1,VLOOKUP($C592&amp;"|"&amp;$B592&amp;"|"&amp;$D592,Empresas!$C$6:$CC$92,$G592+6+1,0),0))))</f>
        <v>0</v>
      </c>
      <c r="AJ592" s="147">
        <f>IF(AND($I592="Si",S592=1),1,IF(AND($I592="Fisico",S592=1),1,IF(AND(S592=1,$I592="Electronico"),2,IF(S592=1,VLOOKUP($C592&amp;"|"&amp;$B592&amp;"|"&amp;$D592,Empresas!$C$6:$CC$92,$G592+6+1,0),0))))</f>
        <v>0</v>
      </c>
      <c r="AK592" s="147">
        <f>IF(AND($I592="Si",T592=1),1,IF(AND($I592="Fisico",T592=1),1,IF(AND(T592=1,$I592="Electronico"),2,IF(T592=1,VLOOKUP($C592&amp;"|"&amp;$B592&amp;"|"&amp;$D592,Empresas!$C$6:$CC$92,$G592+6+1,0),0))))</f>
        <v>0</v>
      </c>
      <c r="AL592" s="147">
        <f>IF(AND($I592="Si",U592=1),1,IF(AND($I592="Fisico",U592=1),1,IF(AND(U592=1,$I592="Electronico"),2,IF(U592=1,VLOOKUP($C592&amp;"|"&amp;$B592&amp;"|"&amp;$D592,Empresas!$C$6:$CC$92,$G592+6+1,0),0))))</f>
        <v>0</v>
      </c>
      <c r="AM592" s="149">
        <f t="shared" si="97"/>
        <v>8</v>
      </c>
      <c r="AN592" s="149">
        <f t="shared" si="98"/>
        <v>8</v>
      </c>
      <c r="AO592" s="152">
        <f t="shared" si="99"/>
        <v>1</v>
      </c>
    </row>
    <row r="593" spans="1:41" x14ac:dyDescent="0.25">
      <c r="A593" s="143" t="str">
        <f>VLOOKUP(D593,Empresas!$D$7:$F$91,3,0)</f>
        <v>Jose</v>
      </c>
      <c r="B593" s="144" t="str">
        <f>VLOOKUP(D593,Empresas!$D$7:$G$91,4,0)</f>
        <v xml:space="preserve">Rocio </v>
      </c>
      <c r="C593" s="144" t="s">
        <v>544</v>
      </c>
      <c r="D593" s="144" t="s">
        <v>5</v>
      </c>
      <c r="E593" s="144" t="str">
        <f>VLOOKUP(D593,Empresas!$D$7:$E$92,2,0)</f>
        <v>MARCTEX S.A.C.</v>
      </c>
      <c r="F593" s="144" t="s">
        <v>188</v>
      </c>
      <c r="G593" s="145">
        <f t="shared" si="100"/>
        <v>67</v>
      </c>
      <c r="H593" s="145" t="str">
        <f>VLOOKUP(D593,Empresas!$D$6:$L$92,7,0)</f>
        <v>Semestral</v>
      </c>
      <c r="I593" s="144" t="str">
        <f>VLOOKUP(VLOOKUP(D593&amp;"|"&amp;B593,Empresas!$I$7:$CB$92,G593,0),Tablas!$A$13:$B$14,2,0)</f>
        <v>No</v>
      </c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 t="str">
        <f>VLOOKUP(D593,Empresas!$D$7:$CF$91,81,0)</f>
        <v>D</v>
      </c>
      <c r="W593" s="78" t="str">
        <f>VLOOKUP(D593,Empresas!$D$7:$M$91,10,0)</f>
        <v>Mype</v>
      </c>
      <c r="X593" s="69" t="str">
        <f t="shared" si="95"/>
        <v>SI</v>
      </c>
      <c r="Y593" s="153" t="str">
        <f t="shared" si="96"/>
        <v>No aplica</v>
      </c>
      <c r="Z593" s="147">
        <f>IF(Y593="No aplica",0,IF(I593="no",0,IF(I593="No aplica",0,IF(I593="Si",1,IF(I593="Fisico",1,IF(I593="Electronico",2,VLOOKUP(C593&amp;"|"&amp;B593&amp;"|"&amp;D593,Empresas!$C$6:$CC$92,G593+6+1,0)))))))</f>
        <v>0</v>
      </c>
      <c r="AA593" s="147">
        <f>IF(AND($I593="Si",J593=1),1,IF(AND($I593="Fisico",J593=1),1,IF(AND(J593=1,$I593="Electronico"),2,IF(J593=1,VLOOKUP($C593&amp;"|"&amp;$B593&amp;"|"&amp;$D593,Empresas!$C$6:$CC$92,$G593+6+1,0),0))))</f>
        <v>0</v>
      </c>
      <c r="AB593" s="147">
        <f>IF(AND($I593="Si",K593=1),1,IF(AND($I593="Fisico",K593=1),1,IF(AND(K593=1,$I593="Electronico"),2,IF(K593=1,VLOOKUP($C593&amp;"|"&amp;$B593&amp;"|"&amp;$D593,Empresas!$C$6:$CC$92,$G593+6+1,0),0))))</f>
        <v>0</v>
      </c>
      <c r="AC593" s="147">
        <f>IF(AND($I593="Si",L593=1),1,IF(AND($I593="Fisico",L593=1),1,IF(AND(L593=1,$I593="Electronico"),2,IF(L593=1,VLOOKUP($C593&amp;"|"&amp;$B593&amp;"|"&amp;$D593,Empresas!$C$6:$CC$92,$G593+6+1,0),0))))</f>
        <v>0</v>
      </c>
      <c r="AD593" s="147">
        <f>IF(AND($I593="Si",M593=1),1,IF(AND($I593="Fisico",M593=1),1,IF(AND(M593=1,$I593="Electronico"),2,IF(M593=1,VLOOKUP($C593&amp;"|"&amp;$B593&amp;"|"&amp;$D593,Empresas!$C$6:$CC$92,$G593+6+1,0),0))))</f>
        <v>0</v>
      </c>
      <c r="AE593" s="147">
        <f>IF(AND($I593="Si",N593=1),1,IF(AND($I593="Fisico",N593=1),1,IF(AND(N593=1,$I593="Electronico"),2,IF(N593=1,VLOOKUP($C593&amp;"|"&amp;$B593&amp;"|"&amp;$D593,Empresas!$C$6:$CC$92,$G593+6+1,0),0))))</f>
        <v>0</v>
      </c>
      <c r="AF593" s="147">
        <f>IF(AND($I593="Si",O593=1),1,IF(AND($I593="Fisico",O593=1),1,IF(AND(O593=1,$I593="Electronico"),2,IF(O593=1,VLOOKUP($C593&amp;"|"&amp;$B593&amp;"|"&amp;$D593,Empresas!$C$6:$CC$92,$G593+6+1,0),0))))</f>
        <v>0</v>
      </c>
      <c r="AG593" s="147">
        <f>IF(AND($I593="Si",P593=1),1,IF(AND($I593="Fisico",P593=1),1,IF(AND(P593=1,$I593="Electronico"),2,IF(P593=1,VLOOKUP($C593&amp;"|"&amp;$B593&amp;"|"&amp;$D593,Empresas!$C$6:$CC$92,$G593+6+1,0),0))))</f>
        <v>0</v>
      </c>
      <c r="AH593" s="147">
        <f>IF(AND($I593="Si",Q593=1),1,IF(AND($I593="Fisico",Q593=1),1,IF(AND(Q593=1,$I593="Electronico"),2,IF(Q593=1,VLOOKUP($C593&amp;"|"&amp;$B593&amp;"|"&amp;$D593,Empresas!$C$6:$CC$92,$G593+6+1,0),0))))</f>
        <v>0</v>
      </c>
      <c r="AI593" s="147">
        <f>IF(AND($I593="Si",R593=1),1,IF(AND($I593="Fisico",R593=1),1,IF(AND(R593=1,$I593="Electronico"),2,IF(R593=1,VLOOKUP($C593&amp;"|"&amp;$B593&amp;"|"&amp;$D593,Empresas!$C$6:$CC$92,$G593+6+1,0),0))))</f>
        <v>0</v>
      </c>
      <c r="AJ593" s="147">
        <f>IF(AND($I593="Si",S593=1),1,IF(AND($I593="Fisico",S593=1),1,IF(AND(S593=1,$I593="Electronico"),2,IF(S593=1,VLOOKUP($C593&amp;"|"&amp;$B593&amp;"|"&amp;$D593,Empresas!$C$6:$CC$92,$G593+6+1,0),0))))</f>
        <v>0</v>
      </c>
      <c r="AK593" s="147">
        <f>IF(AND($I593="Si",T593=1),1,IF(AND($I593="Fisico",T593=1),1,IF(AND(T593=1,$I593="Electronico"),2,IF(T593=1,VLOOKUP($C593&amp;"|"&amp;$B593&amp;"|"&amp;$D593,Empresas!$C$6:$CC$92,$G593+6+1,0),0))))</f>
        <v>0</v>
      </c>
      <c r="AL593" s="147">
        <f>IF(AND($I593="Si",U593=1),1,IF(AND($I593="Fisico",U593=1),1,IF(AND(U593=1,$I593="Electronico"),2,IF(U593=1,VLOOKUP($C593&amp;"|"&amp;$B593&amp;"|"&amp;$D593,Empresas!$C$6:$CC$92,$G593+6+1,0),0))))</f>
        <v>0</v>
      </c>
      <c r="AM593" s="149">
        <f t="shared" si="97"/>
        <v>0</v>
      </c>
      <c r="AN593" s="149">
        <f t="shared" si="98"/>
        <v>0</v>
      </c>
      <c r="AO593" s="152">
        <f t="shared" si="99"/>
        <v>0</v>
      </c>
    </row>
    <row r="594" spans="1:41" x14ac:dyDescent="0.25">
      <c r="A594" s="143" t="str">
        <f>VLOOKUP(D594,Empresas!$D$7:$F$91,3,0)</f>
        <v>Jose</v>
      </c>
      <c r="B594" s="144" t="str">
        <f>VLOOKUP(D594,Empresas!$D$7:$G$91,4,0)</f>
        <v xml:space="preserve">Rocio </v>
      </c>
      <c r="C594" s="144" t="s">
        <v>544</v>
      </c>
      <c r="D594" s="144" t="s">
        <v>5</v>
      </c>
      <c r="E594" s="144" t="str">
        <f>VLOOKUP(D594,Empresas!$D$7:$E$92,2,0)</f>
        <v>MARCTEX S.A.C.</v>
      </c>
      <c r="F594" s="144" t="s">
        <v>189</v>
      </c>
      <c r="G594" s="145">
        <f t="shared" si="100"/>
        <v>68</v>
      </c>
      <c r="H594" s="145" t="str">
        <f>VLOOKUP(D594,Empresas!$D$6:$L$92,7,0)</f>
        <v>Semestral</v>
      </c>
      <c r="I594" s="144" t="str">
        <f>VLOOKUP(VLOOKUP(D594&amp;"|"&amp;B594,Empresas!$I$7:$CB$92,G594,0),Tablas!$A$13:$B$14,2,0)</f>
        <v>No</v>
      </c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 t="str">
        <f>VLOOKUP(D594,Empresas!$D$7:$CF$91,81,0)</f>
        <v>D</v>
      </c>
      <c r="W594" s="78" t="str">
        <f>VLOOKUP(D594,Empresas!$D$7:$M$91,10,0)</f>
        <v>Mype</v>
      </c>
      <c r="X594" s="69" t="str">
        <f t="shared" si="95"/>
        <v>SI</v>
      </c>
      <c r="Y594" s="153" t="str">
        <f t="shared" si="96"/>
        <v>No aplica</v>
      </c>
      <c r="Z594" s="147">
        <f>IF(Y594="No aplica",0,IF(I594="no",0,IF(I594="No aplica",0,IF(I594="Si",1,IF(I594="Fisico",1,IF(I594="Electronico",2,VLOOKUP(C594&amp;"|"&amp;B594&amp;"|"&amp;D594,Empresas!$C$6:$CC$92,G594+6+1,0)))))))</f>
        <v>0</v>
      </c>
      <c r="AA594" s="147">
        <f>IF(AND($I594="Si",J594=1),1,IF(AND($I594="Fisico",J594=1),1,IF(AND(J594=1,$I594="Electronico"),2,IF(J594=1,VLOOKUP($C594&amp;"|"&amp;$B594&amp;"|"&amp;$D594,Empresas!$C$6:$CC$92,$G594+6+1,0),0))))</f>
        <v>0</v>
      </c>
      <c r="AB594" s="147">
        <f>IF(AND($I594="Si",K594=1),1,IF(AND($I594="Fisico",K594=1),1,IF(AND(K594=1,$I594="Electronico"),2,IF(K594=1,VLOOKUP($C594&amp;"|"&amp;$B594&amp;"|"&amp;$D594,Empresas!$C$6:$CC$92,$G594+6+1,0),0))))</f>
        <v>0</v>
      </c>
      <c r="AC594" s="147">
        <f>IF(AND($I594="Si",L594=1),1,IF(AND($I594="Fisico",L594=1),1,IF(AND(L594=1,$I594="Electronico"),2,IF(L594=1,VLOOKUP($C594&amp;"|"&amp;$B594&amp;"|"&amp;$D594,Empresas!$C$6:$CC$92,$G594+6+1,0),0))))</f>
        <v>0</v>
      </c>
      <c r="AD594" s="147">
        <f>IF(AND($I594="Si",M594=1),1,IF(AND($I594="Fisico",M594=1),1,IF(AND(M594=1,$I594="Electronico"),2,IF(M594=1,VLOOKUP($C594&amp;"|"&amp;$B594&amp;"|"&amp;$D594,Empresas!$C$6:$CC$92,$G594+6+1,0),0))))</f>
        <v>0</v>
      </c>
      <c r="AE594" s="147">
        <f>IF(AND($I594="Si",N594=1),1,IF(AND($I594="Fisico",N594=1),1,IF(AND(N594=1,$I594="Electronico"),2,IF(N594=1,VLOOKUP($C594&amp;"|"&amp;$B594&amp;"|"&amp;$D594,Empresas!$C$6:$CC$92,$G594+6+1,0),0))))</f>
        <v>0</v>
      </c>
      <c r="AF594" s="147">
        <f>IF(AND($I594="Si",O594=1),1,IF(AND($I594="Fisico",O594=1),1,IF(AND(O594=1,$I594="Electronico"),2,IF(O594=1,VLOOKUP($C594&amp;"|"&amp;$B594&amp;"|"&amp;$D594,Empresas!$C$6:$CC$92,$G594+6+1,0),0))))</f>
        <v>0</v>
      </c>
      <c r="AG594" s="147">
        <f>IF(AND($I594="Si",P594=1),1,IF(AND($I594="Fisico",P594=1),1,IF(AND(P594=1,$I594="Electronico"),2,IF(P594=1,VLOOKUP($C594&amp;"|"&amp;$B594&amp;"|"&amp;$D594,Empresas!$C$6:$CC$92,$G594+6+1,0),0))))</f>
        <v>0</v>
      </c>
      <c r="AH594" s="147">
        <f>IF(AND($I594="Si",Q594=1),1,IF(AND($I594="Fisico",Q594=1),1,IF(AND(Q594=1,$I594="Electronico"),2,IF(Q594=1,VLOOKUP($C594&amp;"|"&amp;$B594&amp;"|"&amp;$D594,Empresas!$C$6:$CC$92,$G594+6+1,0),0))))</f>
        <v>0</v>
      </c>
      <c r="AI594" s="147">
        <f>IF(AND($I594="Si",R594=1),1,IF(AND($I594="Fisico",R594=1),1,IF(AND(R594=1,$I594="Electronico"),2,IF(R594=1,VLOOKUP($C594&amp;"|"&amp;$B594&amp;"|"&amp;$D594,Empresas!$C$6:$CC$92,$G594+6+1,0),0))))</f>
        <v>0</v>
      </c>
      <c r="AJ594" s="147">
        <f>IF(AND($I594="Si",S594=1),1,IF(AND($I594="Fisico",S594=1),1,IF(AND(S594=1,$I594="Electronico"),2,IF(S594=1,VLOOKUP($C594&amp;"|"&amp;$B594&amp;"|"&amp;$D594,Empresas!$C$6:$CC$92,$G594+6+1,0),0))))</f>
        <v>0</v>
      </c>
      <c r="AK594" s="147">
        <f>IF(AND($I594="Si",T594=1),1,IF(AND($I594="Fisico",T594=1),1,IF(AND(T594=1,$I594="Electronico"),2,IF(T594=1,VLOOKUP($C594&amp;"|"&amp;$B594&amp;"|"&amp;$D594,Empresas!$C$6:$CC$92,$G594+6+1,0),0))))</f>
        <v>0</v>
      </c>
      <c r="AL594" s="147">
        <f>IF(AND($I594="Si",U594=1),1,IF(AND($I594="Fisico",U594=1),1,IF(AND(U594=1,$I594="Electronico"),2,IF(U594=1,VLOOKUP($C594&amp;"|"&amp;$B594&amp;"|"&amp;$D594,Empresas!$C$6:$CC$92,$G594+6+1,0),0))))</f>
        <v>0</v>
      </c>
      <c r="AM594" s="149">
        <f t="shared" si="97"/>
        <v>0</v>
      </c>
      <c r="AN594" s="149">
        <f t="shared" si="98"/>
        <v>0</v>
      </c>
      <c r="AO594" s="152">
        <f t="shared" si="99"/>
        <v>0</v>
      </c>
    </row>
    <row r="595" spans="1:41" x14ac:dyDescent="0.25">
      <c r="A595" s="143" t="str">
        <f>VLOOKUP(D595,Empresas!$D$7:$F$91,3,0)</f>
        <v>Jose</v>
      </c>
      <c r="B595" s="144" t="str">
        <f>VLOOKUP(D595,Empresas!$D$7:$G$91,4,0)</f>
        <v xml:space="preserve">Rocio </v>
      </c>
      <c r="C595" s="144" t="s">
        <v>544</v>
      </c>
      <c r="D595" s="144" t="s">
        <v>5</v>
      </c>
      <c r="E595" s="144" t="str">
        <f>VLOOKUP(D595,Empresas!$D$7:$E$92,2,0)</f>
        <v>MARCTEX S.A.C.</v>
      </c>
      <c r="F595" s="144" t="s">
        <v>190</v>
      </c>
      <c r="G595" s="145">
        <f t="shared" si="100"/>
        <v>69</v>
      </c>
      <c r="H595" s="145" t="str">
        <f>VLOOKUP(D595,Empresas!$D$6:$L$92,7,0)</f>
        <v>Semestral</v>
      </c>
      <c r="I595" s="144" t="str">
        <f>VLOOKUP(VLOOKUP(D595&amp;"|"&amp;B595,Empresas!$I$7:$CB$92,G595,0),Tablas!$A$13:$B$14,2,0)</f>
        <v>No</v>
      </c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 t="str">
        <f>VLOOKUP(D595,Empresas!$D$7:$CF$91,81,0)</f>
        <v>D</v>
      </c>
      <c r="W595" s="78" t="str">
        <f>VLOOKUP(D595,Empresas!$D$7:$M$91,10,0)</f>
        <v>Mype</v>
      </c>
      <c r="X595" s="69" t="str">
        <f t="shared" si="95"/>
        <v>NO</v>
      </c>
      <c r="Y595" s="153" t="str">
        <f t="shared" si="96"/>
        <v>No aplica</v>
      </c>
      <c r="Z595" s="147">
        <f>IF(Y595="No aplica",0,IF(I595="no",0,IF(I595="No aplica",0,IF(I595="Si",1,IF(I595="Fisico",1,IF(I595="Electronico",2,VLOOKUP(C595&amp;"|"&amp;B595&amp;"|"&amp;D595,Empresas!$C$6:$CC$92,G595+6+1,0)))))))</f>
        <v>0</v>
      </c>
      <c r="AA595" s="147">
        <f>IF(AND($I595="Si",J595=1),1,IF(AND($I595="Fisico",J595=1),1,IF(AND(J595=1,$I595="Electronico"),2,IF(J595=1,VLOOKUP($C595&amp;"|"&amp;$B595&amp;"|"&amp;$D595,Empresas!$C$6:$CC$92,$G595+6+1,0),0))))</f>
        <v>0</v>
      </c>
      <c r="AB595" s="147">
        <f>IF(AND($I595="Si",K595=1),1,IF(AND($I595="Fisico",K595=1),1,IF(AND(K595=1,$I595="Electronico"),2,IF(K595=1,VLOOKUP($C595&amp;"|"&amp;$B595&amp;"|"&amp;$D595,Empresas!$C$6:$CC$92,$G595+6+1,0),0))))</f>
        <v>0</v>
      </c>
      <c r="AC595" s="147">
        <f>IF(AND($I595="Si",L595=1),1,IF(AND($I595="Fisico",L595=1),1,IF(AND(L595=1,$I595="Electronico"),2,IF(L595=1,VLOOKUP($C595&amp;"|"&amp;$B595&amp;"|"&amp;$D595,Empresas!$C$6:$CC$92,$G595+6+1,0),0))))</f>
        <v>0</v>
      </c>
      <c r="AD595" s="147">
        <f>IF(AND($I595="Si",M595=1),1,IF(AND($I595="Fisico",M595=1),1,IF(AND(M595=1,$I595="Electronico"),2,IF(M595=1,VLOOKUP($C595&amp;"|"&amp;$B595&amp;"|"&amp;$D595,Empresas!$C$6:$CC$92,$G595+6+1,0),0))))</f>
        <v>0</v>
      </c>
      <c r="AE595" s="147">
        <f>IF(AND($I595="Si",N595=1),1,IF(AND($I595="Fisico",N595=1),1,IF(AND(N595=1,$I595="Electronico"),2,IF(N595=1,VLOOKUP($C595&amp;"|"&amp;$B595&amp;"|"&amp;$D595,Empresas!$C$6:$CC$92,$G595+6+1,0),0))))</f>
        <v>0</v>
      </c>
      <c r="AF595" s="147">
        <f>IF(AND($I595="Si",O595=1),1,IF(AND($I595="Fisico",O595=1),1,IF(AND(O595=1,$I595="Electronico"),2,IF(O595=1,VLOOKUP($C595&amp;"|"&amp;$B595&amp;"|"&amp;$D595,Empresas!$C$6:$CC$92,$G595+6+1,0),0))))</f>
        <v>0</v>
      </c>
      <c r="AG595" s="147">
        <f>IF(AND($I595="Si",P595=1),1,IF(AND($I595="Fisico",P595=1),1,IF(AND(P595=1,$I595="Electronico"),2,IF(P595=1,VLOOKUP($C595&amp;"|"&amp;$B595&amp;"|"&amp;$D595,Empresas!$C$6:$CC$92,$G595+6+1,0),0))))</f>
        <v>0</v>
      </c>
      <c r="AH595" s="147">
        <f>IF(AND($I595="Si",Q595=1),1,IF(AND($I595="Fisico",Q595=1),1,IF(AND(Q595=1,$I595="Electronico"),2,IF(Q595=1,VLOOKUP($C595&amp;"|"&amp;$B595&amp;"|"&amp;$D595,Empresas!$C$6:$CC$92,$G595+6+1,0),0))))</f>
        <v>0</v>
      </c>
      <c r="AI595" s="147">
        <f>IF(AND($I595="Si",R595=1),1,IF(AND($I595="Fisico",R595=1),1,IF(AND(R595=1,$I595="Electronico"),2,IF(R595=1,VLOOKUP($C595&amp;"|"&amp;$B595&amp;"|"&amp;$D595,Empresas!$C$6:$CC$92,$G595+6+1,0),0))))</f>
        <v>0</v>
      </c>
      <c r="AJ595" s="147">
        <f>IF(AND($I595="Si",S595=1),1,IF(AND($I595="Fisico",S595=1),1,IF(AND(S595=1,$I595="Electronico"),2,IF(S595=1,VLOOKUP($C595&amp;"|"&amp;$B595&amp;"|"&amp;$D595,Empresas!$C$6:$CC$92,$G595+6+1,0),0))))</f>
        <v>0</v>
      </c>
      <c r="AK595" s="147">
        <f>IF(AND($I595="Si",T595=1),1,IF(AND($I595="Fisico",T595=1),1,IF(AND(T595=1,$I595="Electronico"),2,IF(T595=1,VLOOKUP($C595&amp;"|"&amp;$B595&amp;"|"&amp;$D595,Empresas!$C$6:$CC$92,$G595+6+1,0),0))))</f>
        <v>0</v>
      </c>
      <c r="AL595" s="147">
        <f>IF(AND($I595="Si",U595=1),1,IF(AND($I595="Fisico",U595=1),1,IF(AND(U595=1,$I595="Electronico"),2,IF(U595=1,VLOOKUP($C595&amp;"|"&amp;$B595&amp;"|"&amp;$D595,Empresas!$C$6:$CC$92,$G595+6+1,0),0))))</f>
        <v>0</v>
      </c>
      <c r="AM595" s="149">
        <f t="shared" si="97"/>
        <v>0</v>
      </c>
      <c r="AN595" s="149">
        <f t="shared" si="98"/>
        <v>0</v>
      </c>
      <c r="AO595" s="152">
        <f t="shared" si="99"/>
        <v>0</v>
      </c>
    </row>
    <row r="596" spans="1:41" x14ac:dyDescent="0.25">
      <c r="A596" s="143" t="str">
        <f>VLOOKUP(D596,Empresas!$D$7:$F$91,3,0)</f>
        <v>Jose</v>
      </c>
      <c r="B596" s="144" t="str">
        <f>VLOOKUP(D596,Empresas!$D$7:$G$91,4,0)</f>
        <v xml:space="preserve">Rocio </v>
      </c>
      <c r="C596" s="144" t="s">
        <v>544</v>
      </c>
      <c r="D596" s="144" t="s">
        <v>5</v>
      </c>
      <c r="E596" s="144" t="str">
        <f>VLOOKUP(D596,Empresas!$D$7:$E$92,2,0)</f>
        <v>MARCTEX S.A.C.</v>
      </c>
      <c r="F596" s="146" t="s">
        <v>191</v>
      </c>
      <c r="G596" s="145">
        <f t="shared" si="100"/>
        <v>70</v>
      </c>
      <c r="H596" s="145" t="str">
        <f>VLOOKUP(D596,Empresas!$D$6:$L$92,7,0)</f>
        <v>Semestral</v>
      </c>
      <c r="I596" s="144" t="str">
        <f>VLOOKUP(VLOOKUP(D596&amp;"|"&amp;B596,Empresas!$I$7:$CB$92,G596,0),Tablas!$A$13:$B$14,2,0)</f>
        <v>Si</v>
      </c>
      <c r="J596" s="78">
        <v>1</v>
      </c>
      <c r="K596" s="78">
        <v>1</v>
      </c>
      <c r="L596" s="78">
        <v>1</v>
      </c>
      <c r="M596" s="78">
        <v>1</v>
      </c>
      <c r="N596" s="78">
        <v>1</v>
      </c>
      <c r="O596" s="78">
        <v>1</v>
      </c>
      <c r="P596" s="78">
        <v>1</v>
      </c>
      <c r="Q596" s="78">
        <v>1</v>
      </c>
      <c r="R596" s="78"/>
      <c r="S596" s="78"/>
      <c r="T596" s="78"/>
      <c r="U596" s="78"/>
      <c r="V596" s="78" t="str">
        <f>VLOOKUP(D596,Empresas!$D$7:$CF$91,81,0)</f>
        <v>D</v>
      </c>
      <c r="W596" s="78" t="str">
        <f>VLOOKUP(D596,Empresas!$D$7:$M$91,10,0)</f>
        <v>Mype</v>
      </c>
      <c r="X596" s="69" t="str">
        <f t="shared" si="95"/>
        <v>NO</v>
      </c>
      <c r="Y596" s="153" t="str">
        <f t="shared" si="96"/>
        <v>Si aplica</v>
      </c>
      <c r="Z596" s="147">
        <f>IF(Y596="No aplica",0,IF(I596="no",0,IF(I596="No aplica",0,IF(I596="Si",1,IF(I596="Fisico",1,IF(I596="Electronico",2,VLOOKUP(C596&amp;"|"&amp;B596&amp;"|"&amp;D596,Empresas!$C$6:$CC$92,G596+6+1,0)))))))</f>
        <v>1</v>
      </c>
      <c r="AA596" s="147">
        <f>IF(AND($I596="Si",J596=1),1,IF(AND($I596="Fisico",J596=1),1,IF(AND(J596=1,$I596="Electronico"),2,IF(J596=1,VLOOKUP($C596&amp;"|"&amp;$B596&amp;"|"&amp;$D596,Empresas!$C$6:$CC$92,$G596+6+1,0),0))))</f>
        <v>1</v>
      </c>
      <c r="AB596" s="147">
        <f>IF(AND($I596="Si",K596=1),1,IF(AND($I596="Fisico",K596=1),1,IF(AND(K596=1,$I596="Electronico"),2,IF(K596=1,VLOOKUP($C596&amp;"|"&amp;$B596&amp;"|"&amp;$D596,Empresas!$C$6:$CC$92,$G596+6+1,0),0))))</f>
        <v>1</v>
      </c>
      <c r="AC596" s="147">
        <f>IF(AND($I596="Si",L596=1),1,IF(AND($I596="Fisico",L596=1),1,IF(AND(L596=1,$I596="Electronico"),2,IF(L596=1,VLOOKUP($C596&amp;"|"&amp;$B596&amp;"|"&amp;$D596,Empresas!$C$6:$CC$92,$G596+6+1,0),0))))</f>
        <v>1</v>
      </c>
      <c r="AD596" s="147">
        <f>IF(AND($I596="Si",M596=1),1,IF(AND($I596="Fisico",M596=1),1,IF(AND(M596=1,$I596="Electronico"),2,IF(M596=1,VLOOKUP($C596&amp;"|"&amp;$B596&amp;"|"&amp;$D596,Empresas!$C$6:$CC$92,$G596+6+1,0),0))))</f>
        <v>1</v>
      </c>
      <c r="AE596" s="147">
        <f>IF(AND($I596="Si",N596=1),1,IF(AND($I596="Fisico",N596=1),1,IF(AND(N596=1,$I596="Electronico"),2,IF(N596=1,VLOOKUP($C596&amp;"|"&amp;$B596&amp;"|"&amp;$D596,Empresas!$C$6:$CC$92,$G596+6+1,0),0))))</f>
        <v>1</v>
      </c>
      <c r="AF596" s="147">
        <f>IF(AND($I596="Si",O596=1),1,IF(AND($I596="Fisico",O596=1),1,IF(AND(O596=1,$I596="Electronico"),2,IF(O596=1,VLOOKUP($C596&amp;"|"&amp;$B596&amp;"|"&amp;$D596,Empresas!$C$6:$CC$92,$G596+6+1,0),0))))</f>
        <v>1</v>
      </c>
      <c r="AG596" s="147">
        <f>IF(AND($I596="Si",P596=1),1,IF(AND($I596="Fisico",P596=1),1,IF(AND(P596=1,$I596="Electronico"),2,IF(P596=1,VLOOKUP($C596&amp;"|"&amp;$B596&amp;"|"&amp;$D596,Empresas!$C$6:$CC$92,$G596+6+1,0),0))))</f>
        <v>1</v>
      </c>
      <c r="AH596" s="147">
        <f>IF(AND($I596="Si",Q596=1),1,IF(AND($I596="Fisico",Q596=1),1,IF(AND(Q596=1,$I596="Electronico"),2,IF(Q596=1,VLOOKUP($C596&amp;"|"&amp;$B596&amp;"|"&amp;$D596,Empresas!$C$6:$CC$92,$G596+6+1,0),0))))</f>
        <v>1</v>
      </c>
      <c r="AI596" s="147">
        <f>IF(AND($I596="Si",R596=1),1,IF(AND($I596="Fisico",R596=1),1,IF(AND(R596=1,$I596="Electronico"),2,IF(R596=1,VLOOKUP($C596&amp;"|"&amp;$B596&amp;"|"&amp;$D596,Empresas!$C$6:$CC$92,$G596+6+1,0),0))))</f>
        <v>0</v>
      </c>
      <c r="AJ596" s="147">
        <f>IF(AND($I596="Si",S596=1),1,IF(AND($I596="Fisico",S596=1),1,IF(AND(S596=1,$I596="Electronico"),2,IF(S596=1,VLOOKUP($C596&amp;"|"&amp;$B596&amp;"|"&amp;$D596,Empresas!$C$6:$CC$92,$G596+6+1,0),0))))</f>
        <v>0</v>
      </c>
      <c r="AK596" s="147">
        <f>IF(AND($I596="Si",T596=1),1,IF(AND($I596="Fisico",T596=1),1,IF(AND(T596=1,$I596="Electronico"),2,IF(T596=1,VLOOKUP($C596&amp;"|"&amp;$B596&amp;"|"&amp;$D596,Empresas!$C$6:$CC$92,$G596+6+1,0),0))))</f>
        <v>0</v>
      </c>
      <c r="AL596" s="147">
        <f>IF(AND($I596="Si",U596=1),1,IF(AND($I596="Fisico",U596=1),1,IF(AND(U596=1,$I596="Electronico"),2,IF(U596=1,VLOOKUP($C596&amp;"|"&amp;$B596&amp;"|"&amp;$D596,Empresas!$C$6:$CC$92,$G596+6+1,0),0))))</f>
        <v>0</v>
      </c>
      <c r="AM596" s="149">
        <f t="shared" si="97"/>
        <v>8</v>
      </c>
      <c r="AN596" s="149">
        <f t="shared" si="98"/>
        <v>8</v>
      </c>
      <c r="AO596" s="152">
        <f t="shared" si="99"/>
        <v>1</v>
      </c>
    </row>
    <row r="597" spans="1:41" x14ac:dyDescent="0.25">
      <c r="A597" s="143" t="str">
        <f>VLOOKUP(D597,Empresas!$D$7:$F$91,3,0)</f>
        <v>Jose</v>
      </c>
      <c r="B597" s="144" t="str">
        <f>VLOOKUP(D597,Empresas!$D$7:$G$91,4,0)</f>
        <v xml:space="preserve">Rocio </v>
      </c>
      <c r="C597" s="144" t="s">
        <v>544</v>
      </c>
      <c r="D597" s="144" t="s">
        <v>5</v>
      </c>
      <c r="E597" s="144" t="str">
        <f>VLOOKUP(D597,Empresas!$D$7:$E$92,2,0)</f>
        <v>MARCTEX S.A.C.</v>
      </c>
      <c r="F597" s="144" t="s">
        <v>192</v>
      </c>
      <c r="G597" s="145">
        <f t="shared" si="100"/>
        <v>71</v>
      </c>
      <c r="H597" s="145" t="str">
        <f>VLOOKUP(D597,Empresas!$D$6:$L$92,7,0)</f>
        <v>Semestral</v>
      </c>
      <c r="I597" s="144" t="str">
        <f>VLOOKUP(VLOOKUP(D597&amp;"|"&amp;B597,Empresas!$I$7:$CB$92,G597,0),Tablas!$A$13:$B$14,2,0)</f>
        <v>No</v>
      </c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 t="str">
        <f>VLOOKUP(D597,Empresas!$D$7:$CF$91,81,0)</f>
        <v>D</v>
      </c>
      <c r="W597" s="78" t="str">
        <f>VLOOKUP(D597,Empresas!$D$7:$M$91,10,0)</f>
        <v>Mype</v>
      </c>
      <c r="X597" s="69" t="str">
        <f t="shared" si="95"/>
        <v>NO</v>
      </c>
      <c r="Y597" s="153" t="str">
        <f t="shared" si="96"/>
        <v>No aplica</v>
      </c>
      <c r="Z597" s="147">
        <f>IF(Y597="No aplica",0,IF(I597="no",0,IF(I597="No aplica",0,IF(I597="Si",1,IF(I597="Fisico",1,IF(I597="Electronico",2,VLOOKUP(C597&amp;"|"&amp;B597&amp;"|"&amp;D597,Empresas!$C$6:$CC$92,G597+6+1,0)))))))</f>
        <v>0</v>
      </c>
      <c r="AA597" s="147">
        <f>IF(AND($I597="Si",J597=1),1,IF(AND($I597="Fisico",J597=1),1,IF(AND(J597=1,$I597="Electronico"),2,IF(J597=1,VLOOKUP($C597&amp;"|"&amp;$B597&amp;"|"&amp;$D597,Empresas!$C$6:$CC$92,$G597+6+1,0),0))))</f>
        <v>0</v>
      </c>
      <c r="AB597" s="147">
        <f>IF(AND($I597="Si",K597=1),1,IF(AND($I597="Fisico",K597=1),1,IF(AND(K597=1,$I597="Electronico"),2,IF(K597=1,VLOOKUP($C597&amp;"|"&amp;$B597&amp;"|"&amp;$D597,Empresas!$C$6:$CC$92,$G597+6+1,0),0))))</f>
        <v>0</v>
      </c>
      <c r="AC597" s="147">
        <f>IF(AND($I597="Si",L597=1),1,IF(AND($I597="Fisico",L597=1),1,IF(AND(L597=1,$I597="Electronico"),2,IF(L597=1,VLOOKUP($C597&amp;"|"&amp;$B597&amp;"|"&amp;$D597,Empresas!$C$6:$CC$92,$G597+6+1,0),0))))</f>
        <v>0</v>
      </c>
      <c r="AD597" s="147">
        <f>IF(AND($I597="Si",M597=1),1,IF(AND($I597="Fisico",M597=1),1,IF(AND(M597=1,$I597="Electronico"),2,IF(M597=1,VLOOKUP($C597&amp;"|"&amp;$B597&amp;"|"&amp;$D597,Empresas!$C$6:$CC$92,$G597+6+1,0),0))))</f>
        <v>0</v>
      </c>
      <c r="AE597" s="147">
        <f>IF(AND($I597="Si",N597=1),1,IF(AND($I597="Fisico",N597=1),1,IF(AND(N597=1,$I597="Electronico"),2,IF(N597=1,VLOOKUP($C597&amp;"|"&amp;$B597&amp;"|"&amp;$D597,Empresas!$C$6:$CC$92,$G597+6+1,0),0))))</f>
        <v>0</v>
      </c>
      <c r="AF597" s="147">
        <f>IF(AND($I597="Si",O597=1),1,IF(AND($I597="Fisico",O597=1),1,IF(AND(O597=1,$I597="Electronico"),2,IF(O597=1,VLOOKUP($C597&amp;"|"&amp;$B597&amp;"|"&amp;$D597,Empresas!$C$6:$CC$92,$G597+6+1,0),0))))</f>
        <v>0</v>
      </c>
      <c r="AG597" s="147">
        <f>IF(AND($I597="Si",P597=1),1,IF(AND($I597="Fisico",P597=1),1,IF(AND(P597=1,$I597="Electronico"),2,IF(P597=1,VLOOKUP($C597&amp;"|"&amp;$B597&amp;"|"&amp;$D597,Empresas!$C$6:$CC$92,$G597+6+1,0),0))))</f>
        <v>0</v>
      </c>
      <c r="AH597" s="147">
        <f>IF(AND($I597="Si",Q597=1),1,IF(AND($I597="Fisico",Q597=1),1,IF(AND(Q597=1,$I597="Electronico"),2,IF(Q597=1,VLOOKUP($C597&amp;"|"&amp;$B597&amp;"|"&amp;$D597,Empresas!$C$6:$CC$92,$G597+6+1,0),0))))</f>
        <v>0</v>
      </c>
      <c r="AI597" s="147">
        <f>IF(AND($I597="Si",R597=1),1,IF(AND($I597="Fisico",R597=1),1,IF(AND(R597=1,$I597="Electronico"),2,IF(R597=1,VLOOKUP($C597&amp;"|"&amp;$B597&amp;"|"&amp;$D597,Empresas!$C$6:$CC$92,$G597+6+1,0),0))))</f>
        <v>0</v>
      </c>
      <c r="AJ597" s="147">
        <f>IF(AND($I597="Si",S597=1),1,IF(AND($I597="Fisico",S597=1),1,IF(AND(S597=1,$I597="Electronico"),2,IF(S597=1,VLOOKUP($C597&amp;"|"&amp;$B597&amp;"|"&amp;$D597,Empresas!$C$6:$CC$92,$G597+6+1,0),0))))</f>
        <v>0</v>
      </c>
      <c r="AK597" s="147">
        <f>IF(AND($I597="Si",T597=1),1,IF(AND($I597="Fisico",T597=1),1,IF(AND(T597=1,$I597="Electronico"),2,IF(T597=1,VLOOKUP($C597&amp;"|"&amp;$B597&amp;"|"&amp;$D597,Empresas!$C$6:$CC$92,$G597+6+1,0),0))))</f>
        <v>0</v>
      </c>
      <c r="AL597" s="147">
        <f>IF(AND($I597="Si",U597=1),1,IF(AND($I597="Fisico",U597=1),1,IF(AND(U597=1,$I597="Electronico"),2,IF(U597=1,VLOOKUP($C597&amp;"|"&amp;$B597&amp;"|"&amp;$D597,Empresas!$C$6:$CC$92,$G597+6+1,0),0))))</f>
        <v>0</v>
      </c>
      <c r="AM597" s="149">
        <f t="shared" si="97"/>
        <v>0</v>
      </c>
      <c r="AN597" s="149">
        <f t="shared" si="98"/>
        <v>0</v>
      </c>
      <c r="AO597" s="152">
        <f t="shared" si="99"/>
        <v>0</v>
      </c>
    </row>
    <row r="598" spans="1:41" x14ac:dyDescent="0.25">
      <c r="A598" s="137" t="str">
        <f>VLOOKUP(D598,Empresas!$D$7:$F$91,3,0)</f>
        <v>Omar</v>
      </c>
      <c r="B598" s="138" t="str">
        <f>VLOOKUP(D598,Empresas!$D$7:$G$91,4,0)</f>
        <v>Jhony</v>
      </c>
      <c r="C598" s="138" t="s">
        <v>544</v>
      </c>
      <c r="D598" s="138" t="s">
        <v>9</v>
      </c>
      <c r="E598" s="138" t="str">
        <f>VLOOKUP(D598,Empresas!$D$7:$E$92,2,0)</f>
        <v>NEGOCIOS SAN AGUSTIN S.A.C.</v>
      </c>
      <c r="F598" s="138" t="s">
        <v>158</v>
      </c>
      <c r="G598" s="139">
        <f>+Empresas!$O$2</f>
        <v>7</v>
      </c>
      <c r="H598" s="139" t="str">
        <f>VLOOKUP(D598,Empresas!$D$6:$L$92,7,0)</f>
        <v>Semestral</v>
      </c>
      <c r="I598" s="138" t="str">
        <f>VLOOKUP(VLOOKUP(D598&amp;"|"&amp;B598,Empresas!$I$7:$CB$92,G598,0),Tablas!$A$3:$B$5,2,0)</f>
        <v>Registro y analisis</v>
      </c>
      <c r="J598" s="78">
        <v>1</v>
      </c>
      <c r="K598" s="78">
        <v>1</v>
      </c>
      <c r="L598" s="78">
        <v>1</v>
      </c>
      <c r="M598" s="78">
        <v>1</v>
      </c>
      <c r="N598" s="78">
        <v>1</v>
      </c>
      <c r="O598" s="78">
        <v>1</v>
      </c>
      <c r="P598" s="78">
        <v>1</v>
      </c>
      <c r="Q598" s="78">
        <v>2</v>
      </c>
      <c r="R598" s="78"/>
      <c r="S598" s="78"/>
      <c r="T598" s="78"/>
      <c r="U598" s="78"/>
      <c r="V598" s="78" t="str">
        <f>VLOOKUP(D598,Empresas!$D$7:$CF$91,81,0)</f>
        <v>D</v>
      </c>
      <c r="W598" s="78" t="str">
        <f>VLOOKUP(D598,Empresas!$D$7:$M$91,10,0)</f>
        <v>Rer</v>
      </c>
      <c r="X598" s="69" t="str">
        <f t="shared" si="95"/>
        <v>SI</v>
      </c>
      <c r="Y598" s="153" t="str">
        <f t="shared" si="96"/>
        <v>Si aplica</v>
      </c>
      <c r="Z598" s="147">
        <f>IF(Y598="No aplica",0,IF(I598="no",0,IF(I598="No aplica",0,IF(I598="Si",1,IF(I598="Fisico",1,IF(I598="Electronico",2,VLOOKUP(C598&amp;"|"&amp;B598&amp;"|"&amp;D598,Empresas!$C$6:$CC$92,G598+6+1,0)))))))</f>
        <v>2</v>
      </c>
      <c r="AA598" s="147">
        <f>IF(AND($I598="Si",J598=1),1,IF(AND($I598="Fisico",J598=1),1,IF(AND(J598=1,$I598="Electronico"),2,IF(J598=1,VLOOKUP($C598&amp;"|"&amp;$B598&amp;"|"&amp;$D598,Empresas!$C$6:$CC$92,$G598+6+1,0),0))))</f>
        <v>2</v>
      </c>
      <c r="AB598" s="147">
        <f>IF(AND($I598="Si",K598=1),1,IF(AND($I598="Fisico",K598=1),1,IF(AND(K598=1,$I598="Electronico"),2,IF(K598=1,VLOOKUP($C598&amp;"|"&amp;$B598&amp;"|"&amp;$D598,Empresas!$C$6:$CC$92,$G598+6+1,0),0))))</f>
        <v>2</v>
      </c>
      <c r="AC598" s="147">
        <f>IF(AND($I598="Si",L598=1),1,IF(AND($I598="Fisico",L598=1),1,IF(AND(L598=1,$I598="Electronico"),2,IF(L598=1,VLOOKUP($C598&amp;"|"&amp;$B598&amp;"|"&amp;$D598,Empresas!$C$6:$CC$92,$G598+6+1,0),0))))</f>
        <v>2</v>
      </c>
      <c r="AD598" s="147">
        <f>IF(AND($I598="Si",M598=1),1,IF(AND($I598="Fisico",M598=1),1,IF(AND(M598=1,$I598="Electronico"),2,IF(M598=1,VLOOKUP($C598&amp;"|"&amp;$B598&amp;"|"&amp;$D598,Empresas!$C$6:$CC$92,$G598+6+1,0),0))))</f>
        <v>2</v>
      </c>
      <c r="AE598" s="147">
        <f>IF(AND($I598="Si",N598=1),1,IF(AND($I598="Fisico",N598=1),1,IF(AND(N598=1,$I598="Electronico"),2,IF(N598=1,VLOOKUP($C598&amp;"|"&amp;$B598&amp;"|"&amp;$D598,Empresas!$C$6:$CC$92,$G598+6+1,0),0))))</f>
        <v>2</v>
      </c>
      <c r="AF598" s="147">
        <f>IF(AND($I598="Si",O598=1),1,IF(AND($I598="Fisico",O598=1),1,IF(AND(O598=1,$I598="Electronico"),2,IF(O598=1,VLOOKUP($C598&amp;"|"&amp;$B598&amp;"|"&amp;$D598,Empresas!$C$6:$CC$92,$G598+6+1,0),0))))</f>
        <v>2</v>
      </c>
      <c r="AG598" s="147">
        <f>IF(AND($I598="Si",P598=1),1,IF(AND($I598="Fisico",P598=1),1,IF(AND(P598=1,$I598="Electronico"),2,IF(P598=1,VLOOKUP($C598&amp;"|"&amp;$B598&amp;"|"&amp;$D598,Empresas!$C$6:$CC$92,$G598+6+1,0),0))))</f>
        <v>2</v>
      </c>
      <c r="AH598" s="147">
        <f>IF(AND($I598="Si",Q598=1),1,IF(AND($I598="Fisico",Q598=1),1,IF(AND(Q598=1,$I598="Electronico"),2,IF(Q598=1,VLOOKUP($C598&amp;"|"&amp;$B598&amp;"|"&amp;$D598,Empresas!$C$6:$CC$92,$G598+6+1,0),0))))</f>
        <v>0</v>
      </c>
      <c r="AI598" s="147">
        <f>IF(AND($I598="Si",R598=1),1,IF(AND($I598="Fisico",R598=1),1,IF(AND(R598=1,$I598="Electronico"),2,IF(R598=1,VLOOKUP($C598&amp;"|"&amp;$B598&amp;"|"&amp;$D598,Empresas!$C$6:$CC$92,$G598+6+1,0),0))))</f>
        <v>0</v>
      </c>
      <c r="AJ598" s="147">
        <f>IF(AND($I598="Si",S598=1),1,IF(AND($I598="Fisico",S598=1),1,IF(AND(S598=1,$I598="Electronico"),2,IF(S598=1,VLOOKUP($C598&amp;"|"&amp;$B598&amp;"|"&amp;$D598,Empresas!$C$6:$CC$92,$G598+6+1,0),0))))</f>
        <v>0</v>
      </c>
      <c r="AK598" s="147">
        <f>IF(AND($I598="Si",T598=1),1,IF(AND($I598="Fisico",T598=1),1,IF(AND(T598=1,$I598="Electronico"),2,IF(T598=1,VLOOKUP($C598&amp;"|"&amp;$B598&amp;"|"&amp;$D598,Empresas!$C$6:$CC$92,$G598+6+1,0),0))))</f>
        <v>0</v>
      </c>
      <c r="AL598" s="147">
        <f>IF(AND($I598="Si",U598=1),1,IF(AND($I598="Fisico",U598=1),1,IF(AND(U598=1,$I598="Electronico"),2,IF(U598=1,VLOOKUP($C598&amp;"|"&amp;$B598&amp;"|"&amp;$D598,Empresas!$C$6:$CC$92,$G598+6+1,0),0))))</f>
        <v>0</v>
      </c>
      <c r="AM598" s="149">
        <f t="shared" si="97"/>
        <v>14</v>
      </c>
      <c r="AN598" s="149">
        <f t="shared" si="98"/>
        <v>16</v>
      </c>
      <c r="AO598" s="152">
        <f t="shared" si="99"/>
        <v>0.875</v>
      </c>
    </row>
    <row r="599" spans="1:41" x14ac:dyDescent="0.25">
      <c r="A599" s="137" t="str">
        <f>VLOOKUP(D599,Empresas!$D$7:$F$91,3,0)</f>
        <v>Omar</v>
      </c>
      <c r="B599" s="138" t="str">
        <f>VLOOKUP(D599,Empresas!$D$7:$G$91,4,0)</f>
        <v>Jhony</v>
      </c>
      <c r="C599" s="138" t="s">
        <v>544</v>
      </c>
      <c r="D599" s="138" t="s">
        <v>9</v>
      </c>
      <c r="E599" s="138" t="str">
        <f>VLOOKUP(D599,Empresas!$D$7:$E$92,2,0)</f>
        <v>NEGOCIOS SAN AGUSTIN S.A.C.</v>
      </c>
      <c r="F599" s="138" t="s">
        <v>159</v>
      </c>
      <c r="G599" s="139">
        <f>+G598+3</f>
        <v>10</v>
      </c>
      <c r="H599" s="139" t="str">
        <f>VLOOKUP(D599,Empresas!$D$6:$L$92,7,0)</f>
        <v>Semestral</v>
      </c>
      <c r="I599" s="138" t="str">
        <f>VLOOKUP(VLOOKUP(D599&amp;"|"&amp;B599,Empresas!$I$7:$CB$92,G599,0),Tablas!$A$3:$B$5,2,0)</f>
        <v>Registro y analisis</v>
      </c>
      <c r="J599" s="78">
        <v>1</v>
      </c>
      <c r="K599" s="78">
        <v>1</v>
      </c>
      <c r="L599" s="78">
        <v>1</v>
      </c>
      <c r="M599" s="78">
        <v>1</v>
      </c>
      <c r="N599" s="78">
        <v>1</v>
      </c>
      <c r="O599" s="78">
        <v>1</v>
      </c>
      <c r="P599" s="78">
        <v>1</v>
      </c>
      <c r="Q599" s="78">
        <v>2</v>
      </c>
      <c r="R599" s="78"/>
      <c r="S599" s="78"/>
      <c r="T599" s="78"/>
      <c r="U599" s="78"/>
      <c r="V599" s="78" t="str">
        <f>VLOOKUP(D599,Empresas!$D$7:$CF$91,81,0)</f>
        <v>D</v>
      </c>
      <c r="W599" s="78" t="str">
        <f>VLOOKUP(D599,Empresas!$D$7:$M$91,10,0)</f>
        <v>Rer</v>
      </c>
      <c r="X599" s="69" t="str">
        <f t="shared" si="95"/>
        <v>SI</v>
      </c>
      <c r="Y599" s="153" t="str">
        <f t="shared" si="96"/>
        <v>Si aplica</v>
      </c>
      <c r="Z599" s="147">
        <f>IF(Y599="No aplica",0,IF(I599="no",0,IF(I599="No aplica",0,IF(I599="Si",1,IF(I599="Fisico",1,IF(I599="Electronico",2,VLOOKUP(C599&amp;"|"&amp;B599&amp;"|"&amp;D599,Empresas!$C$6:$CC$92,G599+6+1,0)))))))</f>
        <v>1</v>
      </c>
      <c r="AA599" s="147">
        <f>IF(AND($I599="Si",J599=1),1,IF(AND($I599="Fisico",J599=1),1,IF(AND(J599=1,$I599="Electronico"),2,IF(J599=1,VLOOKUP($C599&amp;"|"&amp;$B599&amp;"|"&amp;$D599,Empresas!$C$6:$CC$92,$G599+6+1,0),0))))</f>
        <v>1</v>
      </c>
      <c r="AB599" s="147">
        <f>IF(AND($I599="Si",K599=1),1,IF(AND($I599="Fisico",K599=1),1,IF(AND(K599=1,$I599="Electronico"),2,IF(K599=1,VLOOKUP($C599&amp;"|"&amp;$B599&amp;"|"&amp;$D599,Empresas!$C$6:$CC$92,$G599+6+1,0),0))))</f>
        <v>1</v>
      </c>
      <c r="AC599" s="147">
        <f>IF(AND($I599="Si",L599=1),1,IF(AND($I599="Fisico",L599=1),1,IF(AND(L599=1,$I599="Electronico"),2,IF(L599=1,VLOOKUP($C599&amp;"|"&amp;$B599&amp;"|"&amp;$D599,Empresas!$C$6:$CC$92,$G599+6+1,0),0))))</f>
        <v>1</v>
      </c>
      <c r="AD599" s="147">
        <f>IF(AND($I599="Si",M599=1),1,IF(AND($I599="Fisico",M599=1),1,IF(AND(M599=1,$I599="Electronico"),2,IF(M599=1,VLOOKUP($C599&amp;"|"&amp;$B599&amp;"|"&amp;$D599,Empresas!$C$6:$CC$92,$G599+6+1,0),0))))</f>
        <v>1</v>
      </c>
      <c r="AE599" s="147">
        <f>IF(AND($I599="Si",N599=1),1,IF(AND($I599="Fisico",N599=1),1,IF(AND(N599=1,$I599="Electronico"),2,IF(N599=1,VLOOKUP($C599&amp;"|"&amp;$B599&amp;"|"&amp;$D599,Empresas!$C$6:$CC$92,$G599+6+1,0),0))))</f>
        <v>1</v>
      </c>
      <c r="AF599" s="147">
        <f>IF(AND($I599="Si",O599=1),1,IF(AND($I599="Fisico",O599=1),1,IF(AND(O599=1,$I599="Electronico"),2,IF(O599=1,VLOOKUP($C599&amp;"|"&amp;$B599&amp;"|"&amp;$D599,Empresas!$C$6:$CC$92,$G599+6+1,0),0))))</f>
        <v>1</v>
      </c>
      <c r="AG599" s="147">
        <f>IF(AND($I599="Si",P599=1),1,IF(AND($I599="Fisico",P599=1),1,IF(AND(P599=1,$I599="Electronico"),2,IF(P599=1,VLOOKUP($C599&amp;"|"&amp;$B599&amp;"|"&amp;$D599,Empresas!$C$6:$CC$92,$G599+6+1,0),0))))</f>
        <v>1</v>
      </c>
      <c r="AH599" s="147">
        <f>IF(AND($I599="Si",Q599=1),1,IF(AND($I599="Fisico",Q599=1),1,IF(AND(Q599=1,$I599="Electronico"),2,IF(Q599=1,VLOOKUP($C599&amp;"|"&amp;$B599&amp;"|"&amp;$D599,Empresas!$C$6:$CC$92,$G599+6+1,0),0))))</f>
        <v>0</v>
      </c>
      <c r="AI599" s="147">
        <f>IF(AND($I599="Si",R599=1),1,IF(AND($I599="Fisico",R599=1),1,IF(AND(R599=1,$I599="Electronico"),2,IF(R599=1,VLOOKUP($C599&amp;"|"&amp;$B599&amp;"|"&amp;$D599,Empresas!$C$6:$CC$92,$G599+6+1,0),0))))</f>
        <v>0</v>
      </c>
      <c r="AJ599" s="147">
        <f>IF(AND($I599="Si",S599=1),1,IF(AND($I599="Fisico",S599=1),1,IF(AND(S599=1,$I599="Electronico"),2,IF(S599=1,VLOOKUP($C599&amp;"|"&amp;$B599&amp;"|"&amp;$D599,Empresas!$C$6:$CC$92,$G599+6+1,0),0))))</f>
        <v>0</v>
      </c>
      <c r="AK599" s="147">
        <f>IF(AND($I599="Si",T599=1),1,IF(AND($I599="Fisico",T599=1),1,IF(AND(T599=1,$I599="Electronico"),2,IF(T599=1,VLOOKUP($C599&amp;"|"&amp;$B599&amp;"|"&amp;$D599,Empresas!$C$6:$CC$92,$G599+6+1,0),0))))</f>
        <v>0</v>
      </c>
      <c r="AL599" s="147">
        <f>IF(AND($I599="Si",U599=1),1,IF(AND($I599="Fisico",U599=1),1,IF(AND(U599=1,$I599="Electronico"),2,IF(U599=1,VLOOKUP($C599&amp;"|"&amp;$B599&amp;"|"&amp;$D599,Empresas!$C$6:$CC$92,$G599+6+1,0),0))))</f>
        <v>0</v>
      </c>
      <c r="AM599" s="149">
        <f t="shared" si="97"/>
        <v>7</v>
      </c>
      <c r="AN599" s="149">
        <f t="shared" si="98"/>
        <v>8</v>
      </c>
      <c r="AO599" s="152">
        <f t="shared" si="99"/>
        <v>0.875</v>
      </c>
    </row>
    <row r="600" spans="1:41" x14ac:dyDescent="0.25">
      <c r="A600" s="137" t="str">
        <f>VLOOKUP(D600,Empresas!$D$7:$F$91,3,0)</f>
        <v>Omar</v>
      </c>
      <c r="B600" s="138" t="str">
        <f>VLOOKUP(D600,Empresas!$D$7:$G$91,4,0)</f>
        <v>Jhony</v>
      </c>
      <c r="C600" s="138" t="s">
        <v>544</v>
      </c>
      <c r="D600" s="138" t="s">
        <v>9</v>
      </c>
      <c r="E600" s="138" t="str">
        <f>VLOOKUP(D600,Empresas!$D$7:$E$92,2,0)</f>
        <v>NEGOCIOS SAN AGUSTIN S.A.C.</v>
      </c>
      <c r="F600" s="138" t="s">
        <v>160</v>
      </c>
      <c r="G600" s="139">
        <f t="shared" ref="G600:G611" si="101">+G599+3</f>
        <v>13</v>
      </c>
      <c r="H600" s="139" t="str">
        <f>VLOOKUP(D600,Empresas!$D$6:$L$92,7,0)</f>
        <v>Semestral</v>
      </c>
      <c r="I600" s="138" t="str">
        <f>VLOOKUP(VLOOKUP(D600&amp;"|"&amp;B600,Empresas!$I$7:$CB$92,G600,0),Tablas!$A$3:$B$5,2,0)</f>
        <v>No aplica</v>
      </c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 t="str">
        <f>VLOOKUP(D600,Empresas!$D$7:$CF$91,81,0)</f>
        <v>D</v>
      </c>
      <c r="W600" s="78" t="str">
        <f>VLOOKUP(D600,Empresas!$D$7:$M$91,10,0)</f>
        <v>Rer</v>
      </c>
      <c r="X600" s="69" t="str">
        <f t="shared" si="95"/>
        <v>SI</v>
      </c>
      <c r="Y600" s="153" t="str">
        <f t="shared" si="96"/>
        <v>No aplica</v>
      </c>
      <c r="Z600" s="147">
        <f>IF(Y600="No aplica",0,IF(I600="no",0,IF(I600="No aplica",0,IF(I600="Si",1,IF(I600="Fisico",1,IF(I600="Electronico",2,VLOOKUP(C600&amp;"|"&amp;B600&amp;"|"&amp;D600,Empresas!$C$6:$CC$92,G600+6+1,0)))))))</f>
        <v>0</v>
      </c>
      <c r="AA600" s="147">
        <f>IF(AND($I600="Si",J600=1),1,IF(AND($I600="Fisico",J600=1),1,IF(AND(J600=1,$I600="Electronico"),2,IF(J600=1,VLOOKUP($C600&amp;"|"&amp;$B600&amp;"|"&amp;$D600,Empresas!$C$6:$CC$92,$G600+6+1,0),0))))</f>
        <v>0</v>
      </c>
      <c r="AB600" s="147">
        <f>IF(AND($I600="Si",K600=1),1,IF(AND($I600="Fisico",K600=1),1,IF(AND(K600=1,$I600="Electronico"),2,IF(K600=1,VLOOKUP($C600&amp;"|"&amp;$B600&amp;"|"&amp;$D600,Empresas!$C$6:$CC$92,$G600+6+1,0),0))))</f>
        <v>0</v>
      </c>
      <c r="AC600" s="147">
        <f>IF(AND($I600="Si",L600=1),1,IF(AND($I600="Fisico",L600=1),1,IF(AND(L600=1,$I600="Electronico"),2,IF(L600=1,VLOOKUP($C600&amp;"|"&amp;$B600&amp;"|"&amp;$D600,Empresas!$C$6:$CC$92,$G600+6+1,0),0))))</f>
        <v>0</v>
      </c>
      <c r="AD600" s="147">
        <f>IF(AND($I600="Si",M600=1),1,IF(AND($I600="Fisico",M600=1),1,IF(AND(M600=1,$I600="Electronico"),2,IF(M600=1,VLOOKUP($C600&amp;"|"&amp;$B600&amp;"|"&amp;$D600,Empresas!$C$6:$CC$92,$G600+6+1,0),0))))</f>
        <v>0</v>
      </c>
      <c r="AE600" s="147">
        <f>IF(AND($I600="Si",N600=1),1,IF(AND($I600="Fisico",N600=1),1,IF(AND(N600=1,$I600="Electronico"),2,IF(N600=1,VLOOKUP($C600&amp;"|"&amp;$B600&amp;"|"&amp;$D600,Empresas!$C$6:$CC$92,$G600+6+1,0),0))))</f>
        <v>0</v>
      </c>
      <c r="AF600" s="147">
        <f>IF(AND($I600="Si",O600=1),1,IF(AND($I600="Fisico",O600=1),1,IF(AND(O600=1,$I600="Electronico"),2,IF(O600=1,VLOOKUP($C600&amp;"|"&amp;$B600&amp;"|"&amp;$D600,Empresas!$C$6:$CC$92,$G600+6+1,0),0))))</f>
        <v>0</v>
      </c>
      <c r="AG600" s="147">
        <f>IF(AND($I600="Si",P600=1),1,IF(AND($I600="Fisico",P600=1),1,IF(AND(P600=1,$I600="Electronico"),2,IF(P600=1,VLOOKUP($C600&amp;"|"&amp;$B600&amp;"|"&amp;$D600,Empresas!$C$6:$CC$92,$G600+6+1,0),0))))</f>
        <v>0</v>
      </c>
      <c r="AH600" s="147">
        <f>IF(AND($I600="Si",Q600=1),1,IF(AND($I600="Fisico",Q600=1),1,IF(AND(Q600=1,$I600="Electronico"),2,IF(Q600=1,VLOOKUP($C600&amp;"|"&amp;$B600&amp;"|"&amp;$D600,Empresas!$C$6:$CC$92,$G600+6+1,0),0))))</f>
        <v>0</v>
      </c>
      <c r="AI600" s="147">
        <f>IF(AND($I600="Si",R600=1),1,IF(AND($I600="Fisico",R600=1),1,IF(AND(R600=1,$I600="Electronico"),2,IF(R600=1,VLOOKUP($C600&amp;"|"&amp;$B600&amp;"|"&amp;$D600,Empresas!$C$6:$CC$92,$G600+6+1,0),0))))</f>
        <v>0</v>
      </c>
      <c r="AJ600" s="147">
        <f>IF(AND($I600="Si",S600=1),1,IF(AND($I600="Fisico",S600=1),1,IF(AND(S600=1,$I600="Electronico"),2,IF(S600=1,VLOOKUP($C600&amp;"|"&amp;$B600&amp;"|"&amp;$D600,Empresas!$C$6:$CC$92,$G600+6+1,0),0))))</f>
        <v>0</v>
      </c>
      <c r="AK600" s="147">
        <f>IF(AND($I600="Si",T600=1),1,IF(AND($I600="Fisico",T600=1),1,IF(AND(T600=1,$I600="Electronico"),2,IF(T600=1,VLOOKUP($C600&amp;"|"&amp;$B600&amp;"|"&amp;$D600,Empresas!$C$6:$CC$92,$G600+6+1,0),0))))</f>
        <v>0</v>
      </c>
      <c r="AL600" s="147">
        <f>IF(AND($I600="Si",U600=1),1,IF(AND($I600="Fisico",U600=1),1,IF(AND(U600=1,$I600="Electronico"),2,IF(U600=1,VLOOKUP($C600&amp;"|"&amp;$B600&amp;"|"&amp;$D600,Empresas!$C$6:$CC$92,$G600+6+1,0),0))))</f>
        <v>0</v>
      </c>
      <c r="AM600" s="149">
        <f t="shared" si="97"/>
        <v>0</v>
      </c>
      <c r="AN600" s="149">
        <f t="shared" si="98"/>
        <v>0</v>
      </c>
      <c r="AO600" s="152">
        <f t="shared" si="99"/>
        <v>0</v>
      </c>
    </row>
    <row r="601" spans="1:41" x14ac:dyDescent="0.25">
      <c r="A601" s="137" t="str">
        <f>VLOOKUP(D601,Empresas!$D$7:$F$91,3,0)</f>
        <v>Omar</v>
      </c>
      <c r="B601" s="138" t="str">
        <f>VLOOKUP(D601,Empresas!$D$7:$G$91,4,0)</f>
        <v>Jhony</v>
      </c>
      <c r="C601" s="138" t="s">
        <v>544</v>
      </c>
      <c r="D601" s="138" t="s">
        <v>9</v>
      </c>
      <c r="E601" s="138" t="str">
        <f>VLOOKUP(D601,Empresas!$D$7:$E$92,2,0)</f>
        <v>NEGOCIOS SAN AGUSTIN S.A.C.</v>
      </c>
      <c r="F601" s="138" t="s">
        <v>161</v>
      </c>
      <c r="G601" s="139">
        <f t="shared" si="101"/>
        <v>16</v>
      </c>
      <c r="H601" s="139" t="str">
        <f>VLOOKUP(D601,Empresas!$D$6:$L$92,7,0)</f>
        <v>Semestral</v>
      </c>
      <c r="I601" s="138" t="str">
        <f>VLOOKUP(VLOOKUP(D601&amp;"|"&amp;B601,Empresas!$I$7:$CB$92,G601,0),Tablas!$A$3:$B$5,2,0)</f>
        <v>No aplica</v>
      </c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 t="str">
        <f>VLOOKUP(D601,Empresas!$D$7:$CF$91,81,0)</f>
        <v>D</v>
      </c>
      <c r="W601" s="78" t="str">
        <f>VLOOKUP(D601,Empresas!$D$7:$M$91,10,0)</f>
        <v>Rer</v>
      </c>
      <c r="X601" s="69" t="str">
        <f t="shared" si="95"/>
        <v>SI</v>
      </c>
      <c r="Y601" s="153" t="str">
        <f t="shared" si="96"/>
        <v>No aplica</v>
      </c>
      <c r="Z601" s="147">
        <f>IF(Y601="No aplica",0,IF(I601="no",0,IF(I601="No aplica",0,IF(I601="Si",1,IF(I601="Fisico",1,IF(I601="Electronico",2,VLOOKUP(C601&amp;"|"&amp;B601&amp;"|"&amp;D601,Empresas!$C$6:$CC$92,G601+6+1,0)))))))</f>
        <v>0</v>
      </c>
      <c r="AA601" s="147">
        <f>IF(AND($I601="Si",J601=1),1,IF(AND($I601="Fisico",J601=1),1,IF(AND(J601=1,$I601="Electronico"),2,IF(J601=1,VLOOKUP($C601&amp;"|"&amp;$B601&amp;"|"&amp;$D601,Empresas!$C$6:$CC$92,$G601+6+1,0),0))))</f>
        <v>0</v>
      </c>
      <c r="AB601" s="147">
        <f>IF(AND($I601="Si",K601=1),1,IF(AND($I601="Fisico",K601=1),1,IF(AND(K601=1,$I601="Electronico"),2,IF(K601=1,VLOOKUP($C601&amp;"|"&amp;$B601&amp;"|"&amp;$D601,Empresas!$C$6:$CC$92,$G601+6+1,0),0))))</f>
        <v>0</v>
      </c>
      <c r="AC601" s="147">
        <f>IF(AND($I601="Si",L601=1),1,IF(AND($I601="Fisico",L601=1),1,IF(AND(L601=1,$I601="Electronico"),2,IF(L601=1,VLOOKUP($C601&amp;"|"&amp;$B601&amp;"|"&amp;$D601,Empresas!$C$6:$CC$92,$G601+6+1,0),0))))</f>
        <v>0</v>
      </c>
      <c r="AD601" s="147">
        <f>IF(AND($I601="Si",M601=1),1,IF(AND($I601="Fisico",M601=1),1,IF(AND(M601=1,$I601="Electronico"),2,IF(M601=1,VLOOKUP($C601&amp;"|"&amp;$B601&amp;"|"&amp;$D601,Empresas!$C$6:$CC$92,$G601+6+1,0),0))))</f>
        <v>0</v>
      </c>
      <c r="AE601" s="147">
        <f>IF(AND($I601="Si",N601=1),1,IF(AND($I601="Fisico",N601=1),1,IF(AND(N601=1,$I601="Electronico"),2,IF(N601=1,VLOOKUP($C601&amp;"|"&amp;$B601&amp;"|"&amp;$D601,Empresas!$C$6:$CC$92,$G601+6+1,0),0))))</f>
        <v>0</v>
      </c>
      <c r="AF601" s="147">
        <f>IF(AND($I601="Si",O601=1),1,IF(AND($I601="Fisico",O601=1),1,IF(AND(O601=1,$I601="Electronico"),2,IF(O601=1,VLOOKUP($C601&amp;"|"&amp;$B601&amp;"|"&amp;$D601,Empresas!$C$6:$CC$92,$G601+6+1,0),0))))</f>
        <v>0</v>
      </c>
      <c r="AG601" s="147">
        <f>IF(AND($I601="Si",P601=1),1,IF(AND($I601="Fisico",P601=1),1,IF(AND(P601=1,$I601="Electronico"),2,IF(P601=1,VLOOKUP($C601&amp;"|"&amp;$B601&amp;"|"&amp;$D601,Empresas!$C$6:$CC$92,$G601+6+1,0),0))))</f>
        <v>0</v>
      </c>
      <c r="AH601" s="147">
        <f>IF(AND($I601="Si",Q601=1),1,IF(AND($I601="Fisico",Q601=1),1,IF(AND(Q601=1,$I601="Electronico"),2,IF(Q601=1,VLOOKUP($C601&amp;"|"&amp;$B601&amp;"|"&amp;$D601,Empresas!$C$6:$CC$92,$G601+6+1,0),0))))</f>
        <v>0</v>
      </c>
      <c r="AI601" s="147">
        <f>IF(AND($I601="Si",R601=1),1,IF(AND($I601="Fisico",R601=1),1,IF(AND(R601=1,$I601="Electronico"),2,IF(R601=1,VLOOKUP($C601&amp;"|"&amp;$B601&amp;"|"&amp;$D601,Empresas!$C$6:$CC$92,$G601+6+1,0),0))))</f>
        <v>0</v>
      </c>
      <c r="AJ601" s="147">
        <f>IF(AND($I601="Si",S601=1),1,IF(AND($I601="Fisico",S601=1),1,IF(AND(S601=1,$I601="Electronico"),2,IF(S601=1,VLOOKUP($C601&amp;"|"&amp;$B601&amp;"|"&amp;$D601,Empresas!$C$6:$CC$92,$G601+6+1,0),0))))</f>
        <v>0</v>
      </c>
      <c r="AK601" s="147">
        <f>IF(AND($I601="Si",T601=1),1,IF(AND($I601="Fisico",T601=1),1,IF(AND(T601=1,$I601="Electronico"),2,IF(T601=1,VLOOKUP($C601&amp;"|"&amp;$B601&amp;"|"&amp;$D601,Empresas!$C$6:$CC$92,$G601+6+1,0),0))))</f>
        <v>0</v>
      </c>
      <c r="AL601" s="147">
        <f>IF(AND($I601="Si",U601=1),1,IF(AND($I601="Fisico",U601=1),1,IF(AND(U601=1,$I601="Electronico"),2,IF(U601=1,VLOOKUP($C601&amp;"|"&amp;$B601&amp;"|"&amp;$D601,Empresas!$C$6:$CC$92,$G601+6+1,0),0))))</f>
        <v>0</v>
      </c>
      <c r="AM601" s="149">
        <f t="shared" si="97"/>
        <v>0</v>
      </c>
      <c r="AN601" s="149">
        <f t="shared" si="98"/>
        <v>0</v>
      </c>
      <c r="AO601" s="152">
        <f t="shared" si="99"/>
        <v>0</v>
      </c>
    </row>
    <row r="602" spans="1:41" x14ac:dyDescent="0.25">
      <c r="A602" s="137" t="str">
        <f>VLOOKUP(D602,Empresas!$D$7:$F$91,3,0)</f>
        <v>Omar</v>
      </c>
      <c r="B602" s="138" t="str">
        <f>VLOOKUP(D602,Empresas!$D$7:$G$91,4,0)</f>
        <v>Jhony</v>
      </c>
      <c r="C602" s="138" t="s">
        <v>544</v>
      </c>
      <c r="D602" s="138" t="s">
        <v>9</v>
      </c>
      <c r="E602" s="138" t="str">
        <f>VLOOKUP(D602,Empresas!$D$7:$E$92,2,0)</f>
        <v>NEGOCIOS SAN AGUSTIN S.A.C.</v>
      </c>
      <c r="F602" s="138" t="s">
        <v>162</v>
      </c>
      <c r="G602" s="139">
        <f t="shared" si="101"/>
        <v>19</v>
      </c>
      <c r="H602" s="139" t="str">
        <f>VLOOKUP(D602,Empresas!$D$6:$L$92,7,0)</f>
        <v>Semestral</v>
      </c>
      <c r="I602" s="138" t="str">
        <f>VLOOKUP(VLOOKUP(D602&amp;"|"&amp;B602,Empresas!$I$7:$CB$92,G602,0),Tablas!$A$3:$B$5,2,0)</f>
        <v>No aplica</v>
      </c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 t="str">
        <f>VLOOKUP(D602,Empresas!$D$7:$CF$91,81,0)</f>
        <v>D</v>
      </c>
      <c r="W602" s="78" t="str">
        <f>VLOOKUP(D602,Empresas!$D$7:$M$91,10,0)</f>
        <v>Rer</v>
      </c>
      <c r="X602" s="69" t="str">
        <f t="shared" si="95"/>
        <v>SI</v>
      </c>
      <c r="Y602" s="153" t="str">
        <f t="shared" si="96"/>
        <v>No aplica</v>
      </c>
      <c r="Z602" s="147">
        <f>IF(Y602="No aplica",0,IF(I602="no",0,IF(I602="No aplica",0,IF(I602="Si",1,IF(I602="Fisico",1,IF(I602="Electronico",2,VLOOKUP(C602&amp;"|"&amp;B602&amp;"|"&amp;D602,Empresas!$C$6:$CC$92,G602+6+1,0)))))))</f>
        <v>0</v>
      </c>
      <c r="AA602" s="147">
        <f>IF(AND($I602="Si",J602=1),1,IF(AND($I602="Fisico",J602=1),1,IF(AND(J602=1,$I602="Electronico"),2,IF(J602=1,VLOOKUP($C602&amp;"|"&amp;$B602&amp;"|"&amp;$D602,Empresas!$C$6:$CC$92,$G602+6+1,0),0))))</f>
        <v>0</v>
      </c>
      <c r="AB602" s="147">
        <f>IF(AND($I602="Si",K602=1),1,IF(AND($I602="Fisico",K602=1),1,IF(AND(K602=1,$I602="Electronico"),2,IF(K602=1,VLOOKUP($C602&amp;"|"&amp;$B602&amp;"|"&amp;$D602,Empresas!$C$6:$CC$92,$G602+6+1,0),0))))</f>
        <v>0</v>
      </c>
      <c r="AC602" s="147">
        <f>IF(AND($I602="Si",L602=1),1,IF(AND($I602="Fisico",L602=1),1,IF(AND(L602=1,$I602="Electronico"),2,IF(L602=1,VLOOKUP($C602&amp;"|"&amp;$B602&amp;"|"&amp;$D602,Empresas!$C$6:$CC$92,$G602+6+1,0),0))))</f>
        <v>0</v>
      </c>
      <c r="AD602" s="147">
        <f>IF(AND($I602="Si",M602=1),1,IF(AND($I602="Fisico",M602=1),1,IF(AND(M602=1,$I602="Electronico"),2,IF(M602=1,VLOOKUP($C602&amp;"|"&amp;$B602&amp;"|"&amp;$D602,Empresas!$C$6:$CC$92,$G602+6+1,0),0))))</f>
        <v>0</v>
      </c>
      <c r="AE602" s="147">
        <f>IF(AND($I602="Si",N602=1),1,IF(AND($I602="Fisico",N602=1),1,IF(AND(N602=1,$I602="Electronico"),2,IF(N602=1,VLOOKUP($C602&amp;"|"&amp;$B602&amp;"|"&amp;$D602,Empresas!$C$6:$CC$92,$G602+6+1,0),0))))</f>
        <v>0</v>
      </c>
      <c r="AF602" s="147">
        <f>IF(AND($I602="Si",O602=1),1,IF(AND($I602="Fisico",O602=1),1,IF(AND(O602=1,$I602="Electronico"),2,IF(O602=1,VLOOKUP($C602&amp;"|"&amp;$B602&amp;"|"&amp;$D602,Empresas!$C$6:$CC$92,$G602+6+1,0),0))))</f>
        <v>0</v>
      </c>
      <c r="AG602" s="147">
        <f>IF(AND($I602="Si",P602=1),1,IF(AND($I602="Fisico",P602=1),1,IF(AND(P602=1,$I602="Electronico"),2,IF(P602=1,VLOOKUP($C602&amp;"|"&amp;$B602&amp;"|"&amp;$D602,Empresas!$C$6:$CC$92,$G602+6+1,0),0))))</f>
        <v>0</v>
      </c>
      <c r="AH602" s="147">
        <f>IF(AND($I602="Si",Q602=1),1,IF(AND($I602="Fisico",Q602=1),1,IF(AND(Q602=1,$I602="Electronico"),2,IF(Q602=1,VLOOKUP($C602&amp;"|"&amp;$B602&amp;"|"&amp;$D602,Empresas!$C$6:$CC$92,$G602+6+1,0),0))))</f>
        <v>0</v>
      </c>
      <c r="AI602" s="147">
        <f>IF(AND($I602="Si",R602=1),1,IF(AND($I602="Fisico",R602=1),1,IF(AND(R602=1,$I602="Electronico"),2,IF(R602=1,VLOOKUP($C602&amp;"|"&amp;$B602&amp;"|"&amp;$D602,Empresas!$C$6:$CC$92,$G602+6+1,0),0))))</f>
        <v>0</v>
      </c>
      <c r="AJ602" s="147">
        <f>IF(AND($I602="Si",S602=1),1,IF(AND($I602="Fisico",S602=1),1,IF(AND(S602=1,$I602="Electronico"),2,IF(S602=1,VLOOKUP($C602&amp;"|"&amp;$B602&amp;"|"&amp;$D602,Empresas!$C$6:$CC$92,$G602+6+1,0),0))))</f>
        <v>0</v>
      </c>
      <c r="AK602" s="147">
        <f>IF(AND($I602="Si",T602=1),1,IF(AND($I602="Fisico",T602=1),1,IF(AND(T602=1,$I602="Electronico"),2,IF(T602=1,VLOOKUP($C602&amp;"|"&amp;$B602&amp;"|"&amp;$D602,Empresas!$C$6:$CC$92,$G602+6+1,0),0))))</f>
        <v>0</v>
      </c>
      <c r="AL602" s="147">
        <f>IF(AND($I602="Si",U602=1),1,IF(AND($I602="Fisico",U602=1),1,IF(AND(U602=1,$I602="Electronico"),2,IF(U602=1,VLOOKUP($C602&amp;"|"&amp;$B602&amp;"|"&amp;$D602,Empresas!$C$6:$CC$92,$G602+6+1,0),0))))</f>
        <v>0</v>
      </c>
      <c r="AM602" s="149">
        <f t="shared" si="97"/>
        <v>0</v>
      </c>
      <c r="AN602" s="149">
        <f t="shared" si="98"/>
        <v>0</v>
      </c>
      <c r="AO602" s="152">
        <f t="shared" si="99"/>
        <v>0</v>
      </c>
    </row>
    <row r="603" spans="1:41" x14ac:dyDescent="0.25">
      <c r="A603" s="137" t="str">
        <f>VLOOKUP(D603,Empresas!$D$7:$F$91,3,0)</f>
        <v>Omar</v>
      </c>
      <c r="B603" s="138" t="str">
        <f>VLOOKUP(D603,Empresas!$D$7:$G$91,4,0)</f>
        <v>Jhony</v>
      </c>
      <c r="C603" s="138" t="s">
        <v>544</v>
      </c>
      <c r="D603" s="138" t="s">
        <v>9</v>
      </c>
      <c r="E603" s="138" t="str">
        <f>VLOOKUP(D603,Empresas!$D$7:$E$92,2,0)</f>
        <v>NEGOCIOS SAN AGUSTIN S.A.C.</v>
      </c>
      <c r="F603" s="138" t="s">
        <v>163</v>
      </c>
      <c r="G603" s="139">
        <f t="shared" si="101"/>
        <v>22</v>
      </c>
      <c r="H603" s="139" t="str">
        <f>VLOOKUP(D603,Empresas!$D$6:$L$92,7,0)</f>
        <v>Semestral</v>
      </c>
      <c r="I603" s="138" t="str">
        <f>VLOOKUP(VLOOKUP(D603&amp;"|"&amp;B603,Empresas!$I$7:$CB$92,G603,0),Tablas!$A$3:$B$5,2,0)</f>
        <v>Registro y analisis</v>
      </c>
      <c r="J603" s="78">
        <v>1</v>
      </c>
      <c r="K603" s="78">
        <v>1</v>
      </c>
      <c r="L603" s="78">
        <v>1</v>
      </c>
      <c r="M603" s="78">
        <v>1</v>
      </c>
      <c r="N603" s="78">
        <v>1</v>
      </c>
      <c r="O603" s="78">
        <v>1</v>
      </c>
      <c r="P603" s="78">
        <v>1</v>
      </c>
      <c r="Q603" s="78">
        <v>1</v>
      </c>
      <c r="R603" s="78"/>
      <c r="S603" s="78"/>
      <c r="T603" s="78"/>
      <c r="U603" s="78"/>
      <c r="V603" s="78" t="str">
        <f>VLOOKUP(D603,Empresas!$D$7:$CF$91,81,0)</f>
        <v>D</v>
      </c>
      <c r="W603" s="78" t="str">
        <f>VLOOKUP(D603,Empresas!$D$7:$M$91,10,0)</f>
        <v>Rer</v>
      </c>
      <c r="X603" s="69" t="str">
        <f t="shared" si="95"/>
        <v>SI</v>
      </c>
      <c r="Y603" s="153" t="str">
        <f t="shared" si="96"/>
        <v>Si aplica</v>
      </c>
      <c r="Z603" s="147">
        <f>IF(Y603="No aplica",0,IF(I603="no",0,IF(I603="No aplica",0,IF(I603="Si",1,IF(I603="Fisico",1,IF(I603="Electronico",2,VLOOKUP(C603&amp;"|"&amp;B603&amp;"|"&amp;D603,Empresas!$C$6:$CC$92,G603+6+1,0)))))))</f>
        <v>2</v>
      </c>
      <c r="AA603" s="147">
        <f>IF(AND($I603="Si",J603=1),1,IF(AND($I603="Fisico",J603=1),1,IF(AND(J603=1,$I603="Electronico"),2,IF(J603=1,VLOOKUP($C603&amp;"|"&amp;$B603&amp;"|"&amp;$D603,Empresas!$C$6:$CC$92,$G603+6+1,0),0))))</f>
        <v>2</v>
      </c>
      <c r="AB603" s="147">
        <f>IF(AND($I603="Si",K603=1),1,IF(AND($I603="Fisico",K603=1),1,IF(AND(K603=1,$I603="Electronico"),2,IF(K603=1,VLOOKUP($C603&amp;"|"&amp;$B603&amp;"|"&amp;$D603,Empresas!$C$6:$CC$92,$G603+6+1,0),0))))</f>
        <v>2</v>
      </c>
      <c r="AC603" s="147">
        <f>IF(AND($I603="Si",L603=1),1,IF(AND($I603="Fisico",L603=1),1,IF(AND(L603=1,$I603="Electronico"),2,IF(L603=1,VLOOKUP($C603&amp;"|"&amp;$B603&amp;"|"&amp;$D603,Empresas!$C$6:$CC$92,$G603+6+1,0),0))))</f>
        <v>2</v>
      </c>
      <c r="AD603" s="147">
        <f>IF(AND($I603="Si",M603=1),1,IF(AND($I603="Fisico",M603=1),1,IF(AND(M603=1,$I603="Electronico"),2,IF(M603=1,VLOOKUP($C603&amp;"|"&amp;$B603&amp;"|"&amp;$D603,Empresas!$C$6:$CC$92,$G603+6+1,0),0))))</f>
        <v>2</v>
      </c>
      <c r="AE603" s="147">
        <f>IF(AND($I603="Si",N603=1),1,IF(AND($I603="Fisico",N603=1),1,IF(AND(N603=1,$I603="Electronico"),2,IF(N603=1,VLOOKUP($C603&amp;"|"&amp;$B603&amp;"|"&amp;$D603,Empresas!$C$6:$CC$92,$G603+6+1,0),0))))</f>
        <v>2</v>
      </c>
      <c r="AF603" s="147">
        <f>IF(AND($I603="Si",O603=1),1,IF(AND($I603="Fisico",O603=1),1,IF(AND(O603=1,$I603="Electronico"),2,IF(O603=1,VLOOKUP($C603&amp;"|"&amp;$B603&amp;"|"&amp;$D603,Empresas!$C$6:$CC$92,$G603+6+1,0),0))))</f>
        <v>2</v>
      </c>
      <c r="AG603" s="147">
        <f>IF(AND($I603="Si",P603=1),1,IF(AND($I603="Fisico",P603=1),1,IF(AND(P603=1,$I603="Electronico"),2,IF(P603=1,VLOOKUP($C603&amp;"|"&amp;$B603&amp;"|"&amp;$D603,Empresas!$C$6:$CC$92,$G603+6+1,0),0))))</f>
        <v>2</v>
      </c>
      <c r="AH603" s="147">
        <f>IF(AND($I603="Si",Q603=1),1,IF(AND($I603="Fisico",Q603=1),1,IF(AND(Q603=1,$I603="Electronico"),2,IF(Q603=1,VLOOKUP($C603&amp;"|"&amp;$B603&amp;"|"&amp;$D603,Empresas!$C$6:$CC$92,$G603+6+1,0),0))))</f>
        <v>2</v>
      </c>
      <c r="AI603" s="147">
        <f>IF(AND($I603="Si",R603=1),1,IF(AND($I603="Fisico",R603=1),1,IF(AND(R603=1,$I603="Electronico"),2,IF(R603=1,VLOOKUP($C603&amp;"|"&amp;$B603&amp;"|"&amp;$D603,Empresas!$C$6:$CC$92,$G603+6+1,0),0))))</f>
        <v>0</v>
      </c>
      <c r="AJ603" s="147">
        <f>IF(AND($I603="Si",S603=1),1,IF(AND($I603="Fisico",S603=1),1,IF(AND(S603=1,$I603="Electronico"),2,IF(S603=1,VLOOKUP($C603&amp;"|"&amp;$B603&amp;"|"&amp;$D603,Empresas!$C$6:$CC$92,$G603+6+1,0),0))))</f>
        <v>0</v>
      </c>
      <c r="AK603" s="147">
        <f>IF(AND($I603="Si",T603=1),1,IF(AND($I603="Fisico",T603=1),1,IF(AND(T603=1,$I603="Electronico"),2,IF(T603=1,VLOOKUP($C603&amp;"|"&amp;$B603&amp;"|"&amp;$D603,Empresas!$C$6:$CC$92,$G603+6+1,0),0))))</f>
        <v>0</v>
      </c>
      <c r="AL603" s="147">
        <f>IF(AND($I603="Si",U603=1),1,IF(AND($I603="Fisico",U603=1),1,IF(AND(U603=1,$I603="Electronico"),2,IF(U603=1,VLOOKUP($C603&amp;"|"&amp;$B603&amp;"|"&amp;$D603,Empresas!$C$6:$CC$92,$G603+6+1,0),0))))</f>
        <v>0</v>
      </c>
      <c r="AM603" s="149">
        <f t="shared" si="97"/>
        <v>16</v>
      </c>
      <c r="AN603" s="149">
        <f t="shared" si="98"/>
        <v>16</v>
      </c>
      <c r="AO603" s="152">
        <f t="shared" si="99"/>
        <v>1</v>
      </c>
    </row>
    <row r="604" spans="1:41" x14ac:dyDescent="0.25">
      <c r="A604" s="137" t="str">
        <f>VLOOKUP(D604,Empresas!$D$7:$F$91,3,0)</f>
        <v>Omar</v>
      </c>
      <c r="B604" s="138" t="str">
        <f>VLOOKUP(D604,Empresas!$D$7:$G$91,4,0)</f>
        <v>Jhony</v>
      </c>
      <c r="C604" s="138" t="s">
        <v>544</v>
      </c>
      <c r="D604" s="138" t="s">
        <v>9</v>
      </c>
      <c r="E604" s="138" t="str">
        <f>VLOOKUP(D604,Empresas!$D$7:$E$92,2,0)</f>
        <v>NEGOCIOS SAN AGUSTIN S.A.C.</v>
      </c>
      <c r="F604" s="138" t="s">
        <v>164</v>
      </c>
      <c r="G604" s="139">
        <f t="shared" si="101"/>
        <v>25</v>
      </c>
      <c r="H604" s="139" t="str">
        <f>VLOOKUP(D604,Empresas!$D$6:$L$92,7,0)</f>
        <v>Semestral</v>
      </c>
      <c r="I604" s="138" t="str">
        <f>VLOOKUP(VLOOKUP(D604&amp;"|"&amp;B604,Empresas!$I$7:$CB$92,G604,0),Tablas!$A$3:$B$5,2,0)</f>
        <v>No aplica</v>
      </c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 t="str">
        <f>VLOOKUP(D604,Empresas!$D$7:$CF$91,81,0)</f>
        <v>D</v>
      </c>
      <c r="W604" s="78" t="str">
        <f>VLOOKUP(D604,Empresas!$D$7:$M$91,10,0)</f>
        <v>Rer</v>
      </c>
      <c r="X604" s="69" t="str">
        <f t="shared" si="95"/>
        <v>SI</v>
      </c>
      <c r="Y604" s="153" t="str">
        <f t="shared" si="96"/>
        <v>No aplica</v>
      </c>
      <c r="Z604" s="147">
        <f>IF(Y604="No aplica",0,IF(I604="no",0,IF(I604="No aplica",0,IF(I604="Si",1,IF(I604="Fisico",1,IF(I604="Electronico",2,VLOOKUP(C604&amp;"|"&amp;B604&amp;"|"&amp;D604,Empresas!$C$6:$CC$92,G604+6+1,0)))))))</f>
        <v>0</v>
      </c>
      <c r="AA604" s="147">
        <f>IF(AND($I604="Si",J604=1),1,IF(AND($I604="Fisico",J604=1),1,IF(AND(J604=1,$I604="Electronico"),2,IF(J604=1,VLOOKUP($C604&amp;"|"&amp;$B604&amp;"|"&amp;$D604,Empresas!$C$6:$CC$92,$G604+6+1,0),0))))</f>
        <v>0</v>
      </c>
      <c r="AB604" s="147">
        <f>IF(AND($I604="Si",K604=1),1,IF(AND($I604="Fisico",K604=1),1,IF(AND(K604=1,$I604="Electronico"),2,IF(K604=1,VLOOKUP($C604&amp;"|"&amp;$B604&amp;"|"&amp;$D604,Empresas!$C$6:$CC$92,$G604+6+1,0),0))))</f>
        <v>0</v>
      </c>
      <c r="AC604" s="147">
        <f>IF(AND($I604="Si",L604=1),1,IF(AND($I604="Fisico",L604=1),1,IF(AND(L604=1,$I604="Electronico"),2,IF(L604=1,VLOOKUP($C604&amp;"|"&amp;$B604&amp;"|"&amp;$D604,Empresas!$C$6:$CC$92,$G604+6+1,0),0))))</f>
        <v>0</v>
      </c>
      <c r="AD604" s="147">
        <f>IF(AND($I604="Si",M604=1),1,IF(AND($I604="Fisico",M604=1),1,IF(AND(M604=1,$I604="Electronico"),2,IF(M604=1,VLOOKUP($C604&amp;"|"&amp;$B604&amp;"|"&amp;$D604,Empresas!$C$6:$CC$92,$G604+6+1,0),0))))</f>
        <v>0</v>
      </c>
      <c r="AE604" s="147">
        <f>IF(AND($I604="Si",N604=1),1,IF(AND($I604="Fisico",N604=1),1,IF(AND(N604=1,$I604="Electronico"),2,IF(N604=1,VLOOKUP($C604&amp;"|"&amp;$B604&amp;"|"&amp;$D604,Empresas!$C$6:$CC$92,$G604+6+1,0),0))))</f>
        <v>0</v>
      </c>
      <c r="AF604" s="147">
        <f>IF(AND($I604="Si",O604=1),1,IF(AND($I604="Fisico",O604=1),1,IF(AND(O604=1,$I604="Electronico"),2,IF(O604=1,VLOOKUP($C604&amp;"|"&amp;$B604&amp;"|"&amp;$D604,Empresas!$C$6:$CC$92,$G604+6+1,0),0))))</f>
        <v>0</v>
      </c>
      <c r="AG604" s="147">
        <f>IF(AND($I604="Si",P604=1),1,IF(AND($I604="Fisico",P604=1),1,IF(AND(P604=1,$I604="Electronico"),2,IF(P604=1,VLOOKUP($C604&amp;"|"&amp;$B604&amp;"|"&amp;$D604,Empresas!$C$6:$CC$92,$G604+6+1,0),0))))</f>
        <v>0</v>
      </c>
      <c r="AH604" s="147">
        <f>IF(AND($I604="Si",Q604=1),1,IF(AND($I604="Fisico",Q604=1),1,IF(AND(Q604=1,$I604="Electronico"),2,IF(Q604=1,VLOOKUP($C604&amp;"|"&amp;$B604&amp;"|"&amp;$D604,Empresas!$C$6:$CC$92,$G604+6+1,0),0))))</f>
        <v>0</v>
      </c>
      <c r="AI604" s="147">
        <f>IF(AND($I604="Si",R604=1),1,IF(AND($I604="Fisico",R604=1),1,IF(AND(R604=1,$I604="Electronico"),2,IF(R604=1,VLOOKUP($C604&amp;"|"&amp;$B604&amp;"|"&amp;$D604,Empresas!$C$6:$CC$92,$G604+6+1,0),0))))</f>
        <v>0</v>
      </c>
      <c r="AJ604" s="147">
        <f>IF(AND($I604="Si",S604=1),1,IF(AND($I604="Fisico",S604=1),1,IF(AND(S604=1,$I604="Electronico"),2,IF(S604=1,VLOOKUP($C604&amp;"|"&amp;$B604&amp;"|"&amp;$D604,Empresas!$C$6:$CC$92,$G604+6+1,0),0))))</f>
        <v>0</v>
      </c>
      <c r="AK604" s="147">
        <f>IF(AND($I604="Si",T604=1),1,IF(AND($I604="Fisico",T604=1),1,IF(AND(T604=1,$I604="Electronico"),2,IF(T604=1,VLOOKUP($C604&amp;"|"&amp;$B604&amp;"|"&amp;$D604,Empresas!$C$6:$CC$92,$G604+6+1,0),0))))</f>
        <v>0</v>
      </c>
      <c r="AL604" s="147">
        <f>IF(AND($I604="Si",U604=1),1,IF(AND($I604="Fisico",U604=1),1,IF(AND(U604=1,$I604="Electronico"),2,IF(U604=1,VLOOKUP($C604&amp;"|"&amp;$B604&amp;"|"&amp;$D604,Empresas!$C$6:$CC$92,$G604+6+1,0),0))))</f>
        <v>0</v>
      </c>
      <c r="AM604" s="149">
        <f t="shared" si="97"/>
        <v>0</v>
      </c>
      <c r="AN604" s="149">
        <f t="shared" si="98"/>
        <v>0</v>
      </c>
      <c r="AO604" s="152">
        <f t="shared" si="99"/>
        <v>0</v>
      </c>
    </row>
    <row r="605" spans="1:41" x14ac:dyDescent="0.25">
      <c r="A605" s="137" t="str">
        <f>VLOOKUP(D605,Empresas!$D$7:$F$91,3,0)</f>
        <v>Omar</v>
      </c>
      <c r="B605" s="138" t="str">
        <f>VLOOKUP(D605,Empresas!$D$7:$G$91,4,0)</f>
        <v>Jhony</v>
      </c>
      <c r="C605" s="138" t="s">
        <v>544</v>
      </c>
      <c r="D605" s="138" t="s">
        <v>9</v>
      </c>
      <c r="E605" s="138" t="str">
        <f>VLOOKUP(D605,Empresas!$D$7:$E$92,2,0)</f>
        <v>NEGOCIOS SAN AGUSTIN S.A.C.</v>
      </c>
      <c r="F605" s="138" t="s">
        <v>165</v>
      </c>
      <c r="G605" s="139">
        <f t="shared" si="101"/>
        <v>28</v>
      </c>
      <c r="H605" s="139" t="str">
        <f>VLOOKUP(D605,Empresas!$D$6:$L$92,7,0)</f>
        <v>Semestral</v>
      </c>
      <c r="I605" s="138" t="str">
        <f>VLOOKUP(VLOOKUP(D605&amp;"|"&amp;B605,Empresas!$I$7:$CB$92,G605,0),Tablas!$A$3:$B$5,2,0)</f>
        <v>No aplica</v>
      </c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 t="str">
        <f>VLOOKUP(D605,Empresas!$D$7:$CF$91,81,0)</f>
        <v>D</v>
      </c>
      <c r="W605" s="78" t="str">
        <f>VLOOKUP(D605,Empresas!$D$7:$M$91,10,0)</f>
        <v>Rer</v>
      </c>
      <c r="X605" s="69" t="str">
        <f t="shared" si="95"/>
        <v>SI</v>
      </c>
      <c r="Y605" s="153" t="str">
        <f t="shared" si="96"/>
        <v>No aplica</v>
      </c>
      <c r="Z605" s="147">
        <f>IF(Y605="No aplica",0,IF(I605="no",0,IF(I605="No aplica",0,IF(I605="Si",1,IF(I605="Fisico",1,IF(I605="Electronico",2,VLOOKUP(C605&amp;"|"&amp;B605&amp;"|"&amp;D605,Empresas!$C$6:$CC$92,G605+6+1,0)))))))</f>
        <v>0</v>
      </c>
      <c r="AA605" s="147">
        <f>IF(AND($I605="Si",J605=1),1,IF(AND($I605="Fisico",J605=1),1,IF(AND(J605=1,$I605="Electronico"),2,IF(J605=1,VLOOKUP($C605&amp;"|"&amp;$B605&amp;"|"&amp;$D605,Empresas!$C$6:$CC$92,$G605+6+1,0),0))))</f>
        <v>0</v>
      </c>
      <c r="AB605" s="147">
        <f>IF(AND($I605="Si",K605=1),1,IF(AND($I605="Fisico",K605=1),1,IF(AND(K605=1,$I605="Electronico"),2,IF(K605=1,VLOOKUP($C605&amp;"|"&amp;$B605&amp;"|"&amp;$D605,Empresas!$C$6:$CC$92,$G605+6+1,0),0))))</f>
        <v>0</v>
      </c>
      <c r="AC605" s="147">
        <f>IF(AND($I605="Si",L605=1),1,IF(AND($I605="Fisico",L605=1),1,IF(AND(L605=1,$I605="Electronico"),2,IF(L605=1,VLOOKUP($C605&amp;"|"&amp;$B605&amp;"|"&amp;$D605,Empresas!$C$6:$CC$92,$G605+6+1,0),0))))</f>
        <v>0</v>
      </c>
      <c r="AD605" s="147">
        <f>IF(AND($I605="Si",M605=1),1,IF(AND($I605="Fisico",M605=1),1,IF(AND(M605=1,$I605="Electronico"),2,IF(M605=1,VLOOKUP($C605&amp;"|"&amp;$B605&amp;"|"&amp;$D605,Empresas!$C$6:$CC$92,$G605+6+1,0),0))))</f>
        <v>0</v>
      </c>
      <c r="AE605" s="147">
        <f>IF(AND($I605="Si",N605=1),1,IF(AND($I605="Fisico",N605=1),1,IF(AND(N605=1,$I605="Electronico"),2,IF(N605=1,VLOOKUP($C605&amp;"|"&amp;$B605&amp;"|"&amp;$D605,Empresas!$C$6:$CC$92,$G605+6+1,0),0))))</f>
        <v>0</v>
      </c>
      <c r="AF605" s="147">
        <f>IF(AND($I605="Si",O605=1),1,IF(AND($I605="Fisico",O605=1),1,IF(AND(O605=1,$I605="Electronico"),2,IF(O605=1,VLOOKUP($C605&amp;"|"&amp;$B605&amp;"|"&amp;$D605,Empresas!$C$6:$CC$92,$G605+6+1,0),0))))</f>
        <v>0</v>
      </c>
      <c r="AG605" s="147">
        <f>IF(AND($I605="Si",P605=1),1,IF(AND($I605="Fisico",P605=1),1,IF(AND(P605=1,$I605="Electronico"),2,IF(P605=1,VLOOKUP($C605&amp;"|"&amp;$B605&amp;"|"&amp;$D605,Empresas!$C$6:$CC$92,$G605+6+1,0),0))))</f>
        <v>0</v>
      </c>
      <c r="AH605" s="147">
        <f>IF(AND($I605="Si",Q605=1),1,IF(AND($I605="Fisico",Q605=1),1,IF(AND(Q605=1,$I605="Electronico"),2,IF(Q605=1,VLOOKUP($C605&amp;"|"&amp;$B605&amp;"|"&amp;$D605,Empresas!$C$6:$CC$92,$G605+6+1,0),0))))</f>
        <v>0</v>
      </c>
      <c r="AI605" s="147">
        <f>IF(AND($I605="Si",R605=1),1,IF(AND($I605="Fisico",R605=1),1,IF(AND(R605=1,$I605="Electronico"),2,IF(R605=1,VLOOKUP($C605&amp;"|"&amp;$B605&amp;"|"&amp;$D605,Empresas!$C$6:$CC$92,$G605+6+1,0),0))))</f>
        <v>0</v>
      </c>
      <c r="AJ605" s="147">
        <f>IF(AND($I605="Si",S605=1),1,IF(AND($I605="Fisico",S605=1),1,IF(AND(S605=1,$I605="Electronico"),2,IF(S605=1,VLOOKUP($C605&amp;"|"&amp;$B605&amp;"|"&amp;$D605,Empresas!$C$6:$CC$92,$G605+6+1,0),0))))</f>
        <v>0</v>
      </c>
      <c r="AK605" s="147">
        <f>IF(AND($I605="Si",T605=1),1,IF(AND($I605="Fisico",T605=1),1,IF(AND(T605=1,$I605="Electronico"),2,IF(T605=1,VLOOKUP($C605&amp;"|"&amp;$B605&amp;"|"&amp;$D605,Empresas!$C$6:$CC$92,$G605+6+1,0),0))))</f>
        <v>0</v>
      </c>
      <c r="AL605" s="147">
        <f>IF(AND($I605="Si",U605=1),1,IF(AND($I605="Fisico",U605=1),1,IF(AND(U605=1,$I605="Electronico"),2,IF(U605=1,VLOOKUP($C605&amp;"|"&amp;$B605&amp;"|"&amp;$D605,Empresas!$C$6:$CC$92,$G605+6+1,0),0))))</f>
        <v>0</v>
      </c>
      <c r="AM605" s="149">
        <f t="shared" si="97"/>
        <v>0</v>
      </c>
      <c r="AN605" s="149">
        <f t="shared" si="98"/>
        <v>0</v>
      </c>
      <c r="AO605" s="152">
        <f t="shared" si="99"/>
        <v>0</v>
      </c>
    </row>
    <row r="606" spans="1:41" x14ac:dyDescent="0.25">
      <c r="A606" s="137" t="str">
        <f>VLOOKUP(D606,Empresas!$D$7:$F$91,3,0)</f>
        <v>Omar</v>
      </c>
      <c r="B606" s="138" t="str">
        <f>VLOOKUP(D606,Empresas!$D$7:$G$91,4,0)</f>
        <v>Jhony</v>
      </c>
      <c r="C606" s="138" t="s">
        <v>544</v>
      </c>
      <c r="D606" s="138" t="s">
        <v>9</v>
      </c>
      <c r="E606" s="138" t="str">
        <f>VLOOKUP(D606,Empresas!$D$7:$E$92,2,0)</f>
        <v>NEGOCIOS SAN AGUSTIN S.A.C.</v>
      </c>
      <c r="F606" s="138" t="s">
        <v>166</v>
      </c>
      <c r="G606" s="139">
        <f t="shared" si="101"/>
        <v>31</v>
      </c>
      <c r="H606" s="139" t="str">
        <f>VLOOKUP(D606,Empresas!$D$6:$L$92,7,0)</f>
        <v>Semestral</v>
      </c>
      <c r="I606" s="138" t="str">
        <f>VLOOKUP(VLOOKUP(D606&amp;"|"&amp;B606,Empresas!$I$7:$CB$92,G606,0),Tablas!$A$3:$B$5,2,0)</f>
        <v>No aplica</v>
      </c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 t="str">
        <f>VLOOKUP(D606,Empresas!$D$7:$CF$91,81,0)</f>
        <v>D</v>
      </c>
      <c r="W606" s="78" t="str">
        <f>VLOOKUP(D606,Empresas!$D$7:$M$91,10,0)</f>
        <v>Rer</v>
      </c>
      <c r="X606" s="69" t="str">
        <f t="shared" si="95"/>
        <v>SI</v>
      </c>
      <c r="Y606" s="153" t="str">
        <f t="shared" si="96"/>
        <v>No aplica</v>
      </c>
      <c r="Z606" s="147">
        <f>IF(Y606="No aplica",0,IF(I606="no",0,IF(I606="No aplica",0,IF(I606="Si",1,IF(I606="Fisico",1,IF(I606="Electronico",2,VLOOKUP(C606&amp;"|"&amp;B606&amp;"|"&amp;D606,Empresas!$C$6:$CC$92,G606+6+1,0)))))))</f>
        <v>0</v>
      </c>
      <c r="AA606" s="147">
        <f>IF(AND($I606="Si",J606=1),1,IF(AND($I606="Fisico",J606=1),1,IF(AND(J606=1,$I606="Electronico"),2,IF(J606=1,VLOOKUP($C606&amp;"|"&amp;$B606&amp;"|"&amp;$D606,Empresas!$C$6:$CC$92,$G606+6+1,0),0))))</f>
        <v>0</v>
      </c>
      <c r="AB606" s="147">
        <f>IF(AND($I606="Si",K606=1),1,IF(AND($I606="Fisico",K606=1),1,IF(AND(K606=1,$I606="Electronico"),2,IF(K606=1,VLOOKUP($C606&amp;"|"&amp;$B606&amp;"|"&amp;$D606,Empresas!$C$6:$CC$92,$G606+6+1,0),0))))</f>
        <v>0</v>
      </c>
      <c r="AC606" s="147">
        <f>IF(AND($I606="Si",L606=1),1,IF(AND($I606="Fisico",L606=1),1,IF(AND(L606=1,$I606="Electronico"),2,IF(L606=1,VLOOKUP($C606&amp;"|"&amp;$B606&amp;"|"&amp;$D606,Empresas!$C$6:$CC$92,$G606+6+1,0),0))))</f>
        <v>0</v>
      </c>
      <c r="AD606" s="147">
        <f>IF(AND($I606="Si",M606=1),1,IF(AND($I606="Fisico",M606=1),1,IF(AND(M606=1,$I606="Electronico"),2,IF(M606=1,VLOOKUP($C606&amp;"|"&amp;$B606&amp;"|"&amp;$D606,Empresas!$C$6:$CC$92,$G606+6+1,0),0))))</f>
        <v>0</v>
      </c>
      <c r="AE606" s="147">
        <f>IF(AND($I606="Si",N606=1),1,IF(AND($I606="Fisico",N606=1),1,IF(AND(N606=1,$I606="Electronico"),2,IF(N606=1,VLOOKUP($C606&amp;"|"&amp;$B606&amp;"|"&amp;$D606,Empresas!$C$6:$CC$92,$G606+6+1,0),0))))</f>
        <v>0</v>
      </c>
      <c r="AF606" s="147">
        <f>IF(AND($I606="Si",O606=1),1,IF(AND($I606="Fisico",O606=1),1,IF(AND(O606=1,$I606="Electronico"),2,IF(O606=1,VLOOKUP($C606&amp;"|"&amp;$B606&amp;"|"&amp;$D606,Empresas!$C$6:$CC$92,$G606+6+1,0),0))))</f>
        <v>0</v>
      </c>
      <c r="AG606" s="147">
        <f>IF(AND($I606="Si",P606=1),1,IF(AND($I606="Fisico",P606=1),1,IF(AND(P606=1,$I606="Electronico"),2,IF(P606=1,VLOOKUP($C606&amp;"|"&amp;$B606&amp;"|"&amp;$D606,Empresas!$C$6:$CC$92,$G606+6+1,0),0))))</f>
        <v>0</v>
      </c>
      <c r="AH606" s="147">
        <f>IF(AND($I606="Si",Q606=1),1,IF(AND($I606="Fisico",Q606=1),1,IF(AND(Q606=1,$I606="Electronico"),2,IF(Q606=1,VLOOKUP($C606&amp;"|"&amp;$B606&amp;"|"&amp;$D606,Empresas!$C$6:$CC$92,$G606+6+1,0),0))))</f>
        <v>0</v>
      </c>
      <c r="AI606" s="147">
        <f>IF(AND($I606="Si",R606=1),1,IF(AND($I606="Fisico",R606=1),1,IF(AND(R606=1,$I606="Electronico"),2,IF(R606=1,VLOOKUP($C606&amp;"|"&amp;$B606&amp;"|"&amp;$D606,Empresas!$C$6:$CC$92,$G606+6+1,0),0))))</f>
        <v>0</v>
      </c>
      <c r="AJ606" s="147">
        <f>IF(AND($I606="Si",S606=1),1,IF(AND($I606="Fisico",S606=1),1,IF(AND(S606=1,$I606="Electronico"),2,IF(S606=1,VLOOKUP($C606&amp;"|"&amp;$B606&amp;"|"&amp;$D606,Empresas!$C$6:$CC$92,$G606+6+1,0),0))))</f>
        <v>0</v>
      </c>
      <c r="AK606" s="147">
        <f>IF(AND($I606="Si",T606=1),1,IF(AND($I606="Fisico",T606=1),1,IF(AND(T606=1,$I606="Electronico"),2,IF(T606=1,VLOOKUP($C606&amp;"|"&amp;$B606&amp;"|"&amp;$D606,Empresas!$C$6:$CC$92,$G606+6+1,0),0))))</f>
        <v>0</v>
      </c>
      <c r="AL606" s="147">
        <f>IF(AND($I606="Si",U606=1),1,IF(AND($I606="Fisico",U606=1),1,IF(AND(U606=1,$I606="Electronico"),2,IF(U606=1,VLOOKUP($C606&amp;"|"&amp;$B606&amp;"|"&amp;$D606,Empresas!$C$6:$CC$92,$G606+6+1,0),0))))</f>
        <v>0</v>
      </c>
      <c r="AM606" s="149">
        <f t="shared" si="97"/>
        <v>0</v>
      </c>
      <c r="AN606" s="149">
        <f t="shared" si="98"/>
        <v>0</v>
      </c>
      <c r="AO606" s="152">
        <f t="shared" si="99"/>
        <v>0</v>
      </c>
    </row>
    <row r="607" spans="1:41" x14ac:dyDescent="0.25">
      <c r="A607" s="137" t="str">
        <f>VLOOKUP(D607,Empresas!$D$7:$F$91,3,0)</f>
        <v>Omar</v>
      </c>
      <c r="B607" s="138" t="str">
        <f>VLOOKUP(D607,Empresas!$D$7:$G$91,4,0)</f>
        <v>Jhony</v>
      </c>
      <c r="C607" s="138" t="s">
        <v>544</v>
      </c>
      <c r="D607" s="138" t="s">
        <v>9</v>
      </c>
      <c r="E607" s="138" t="str">
        <f>VLOOKUP(D607,Empresas!$D$7:$E$92,2,0)</f>
        <v>NEGOCIOS SAN AGUSTIN S.A.C.</v>
      </c>
      <c r="F607" s="138" t="s">
        <v>167</v>
      </c>
      <c r="G607" s="139">
        <f t="shared" si="101"/>
        <v>34</v>
      </c>
      <c r="H607" s="139" t="str">
        <f>VLOOKUP(D607,Empresas!$D$6:$L$92,7,0)</f>
        <v>Semestral</v>
      </c>
      <c r="I607" s="138" t="str">
        <f>VLOOKUP(VLOOKUP(D607&amp;"|"&amp;B607,Empresas!$I$7:$CB$92,G607,0),Tablas!$A$3:$B$5,2,0)</f>
        <v>No aplica</v>
      </c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 t="str">
        <f>VLOOKUP(D607,Empresas!$D$7:$CF$91,81,0)</f>
        <v>D</v>
      </c>
      <c r="W607" s="78" t="str">
        <f>VLOOKUP(D607,Empresas!$D$7:$M$91,10,0)</f>
        <v>Rer</v>
      </c>
      <c r="X607" s="69" t="str">
        <f t="shared" si="95"/>
        <v>SI</v>
      </c>
      <c r="Y607" s="153" t="str">
        <f t="shared" si="96"/>
        <v>No aplica</v>
      </c>
      <c r="Z607" s="147">
        <f>IF(Y607="No aplica",0,IF(I607="no",0,IF(I607="No aplica",0,IF(I607="Si",1,IF(I607="Fisico",1,IF(I607="Electronico",2,VLOOKUP(C607&amp;"|"&amp;B607&amp;"|"&amp;D607,Empresas!$C$6:$CC$92,G607+6+1,0)))))))</f>
        <v>0</v>
      </c>
      <c r="AA607" s="147">
        <f>IF(AND($I607="Si",J607=1),1,IF(AND($I607="Fisico",J607=1),1,IF(AND(J607=1,$I607="Electronico"),2,IF(J607=1,VLOOKUP($C607&amp;"|"&amp;$B607&amp;"|"&amp;$D607,Empresas!$C$6:$CC$92,$G607+6+1,0),0))))</f>
        <v>0</v>
      </c>
      <c r="AB607" s="147">
        <f>IF(AND($I607="Si",K607=1),1,IF(AND($I607="Fisico",K607=1),1,IF(AND(K607=1,$I607="Electronico"),2,IF(K607=1,VLOOKUP($C607&amp;"|"&amp;$B607&amp;"|"&amp;$D607,Empresas!$C$6:$CC$92,$G607+6+1,0),0))))</f>
        <v>0</v>
      </c>
      <c r="AC607" s="147">
        <f>IF(AND($I607="Si",L607=1),1,IF(AND($I607="Fisico",L607=1),1,IF(AND(L607=1,$I607="Electronico"),2,IF(L607=1,VLOOKUP($C607&amp;"|"&amp;$B607&amp;"|"&amp;$D607,Empresas!$C$6:$CC$92,$G607+6+1,0),0))))</f>
        <v>0</v>
      </c>
      <c r="AD607" s="147">
        <f>IF(AND($I607="Si",M607=1),1,IF(AND($I607="Fisico",M607=1),1,IF(AND(M607=1,$I607="Electronico"),2,IF(M607=1,VLOOKUP($C607&amp;"|"&amp;$B607&amp;"|"&amp;$D607,Empresas!$C$6:$CC$92,$G607+6+1,0),0))))</f>
        <v>0</v>
      </c>
      <c r="AE607" s="147">
        <f>IF(AND($I607="Si",N607=1),1,IF(AND($I607="Fisico",N607=1),1,IF(AND(N607=1,$I607="Electronico"),2,IF(N607=1,VLOOKUP($C607&amp;"|"&amp;$B607&amp;"|"&amp;$D607,Empresas!$C$6:$CC$92,$G607+6+1,0),0))))</f>
        <v>0</v>
      </c>
      <c r="AF607" s="147">
        <f>IF(AND($I607="Si",O607=1),1,IF(AND($I607="Fisico",O607=1),1,IF(AND(O607=1,$I607="Electronico"),2,IF(O607=1,VLOOKUP($C607&amp;"|"&amp;$B607&amp;"|"&amp;$D607,Empresas!$C$6:$CC$92,$G607+6+1,0),0))))</f>
        <v>0</v>
      </c>
      <c r="AG607" s="147">
        <f>IF(AND($I607="Si",P607=1),1,IF(AND($I607="Fisico",P607=1),1,IF(AND(P607=1,$I607="Electronico"),2,IF(P607=1,VLOOKUP($C607&amp;"|"&amp;$B607&amp;"|"&amp;$D607,Empresas!$C$6:$CC$92,$G607+6+1,0),0))))</f>
        <v>0</v>
      </c>
      <c r="AH607" s="147">
        <f>IF(AND($I607="Si",Q607=1),1,IF(AND($I607="Fisico",Q607=1),1,IF(AND(Q607=1,$I607="Electronico"),2,IF(Q607=1,VLOOKUP($C607&amp;"|"&amp;$B607&amp;"|"&amp;$D607,Empresas!$C$6:$CC$92,$G607+6+1,0),0))))</f>
        <v>0</v>
      </c>
      <c r="AI607" s="147">
        <f>IF(AND($I607="Si",R607=1),1,IF(AND($I607="Fisico",R607=1),1,IF(AND(R607=1,$I607="Electronico"),2,IF(R607=1,VLOOKUP($C607&amp;"|"&amp;$B607&amp;"|"&amp;$D607,Empresas!$C$6:$CC$92,$G607+6+1,0),0))))</f>
        <v>0</v>
      </c>
      <c r="AJ607" s="147">
        <f>IF(AND($I607="Si",S607=1),1,IF(AND($I607="Fisico",S607=1),1,IF(AND(S607=1,$I607="Electronico"),2,IF(S607=1,VLOOKUP($C607&amp;"|"&amp;$B607&amp;"|"&amp;$D607,Empresas!$C$6:$CC$92,$G607+6+1,0),0))))</f>
        <v>0</v>
      </c>
      <c r="AK607" s="147">
        <f>IF(AND($I607="Si",T607=1),1,IF(AND($I607="Fisico",T607=1),1,IF(AND(T607=1,$I607="Electronico"),2,IF(T607=1,VLOOKUP($C607&amp;"|"&amp;$B607&amp;"|"&amp;$D607,Empresas!$C$6:$CC$92,$G607+6+1,0),0))))</f>
        <v>0</v>
      </c>
      <c r="AL607" s="147">
        <f>IF(AND($I607="Si",U607=1),1,IF(AND($I607="Fisico",U607=1),1,IF(AND(U607=1,$I607="Electronico"),2,IF(U607=1,VLOOKUP($C607&amp;"|"&amp;$B607&amp;"|"&amp;$D607,Empresas!$C$6:$CC$92,$G607+6+1,0),0))))</f>
        <v>0</v>
      </c>
      <c r="AM607" s="149">
        <f t="shared" si="97"/>
        <v>0</v>
      </c>
      <c r="AN607" s="149">
        <f t="shared" si="98"/>
        <v>0</v>
      </c>
      <c r="AO607" s="152">
        <f t="shared" si="99"/>
        <v>0</v>
      </c>
    </row>
    <row r="608" spans="1:41" x14ac:dyDescent="0.25">
      <c r="A608" s="137" t="str">
        <f>VLOOKUP(D608,Empresas!$D$7:$F$91,3,0)</f>
        <v>Omar</v>
      </c>
      <c r="B608" s="138" t="str">
        <f>VLOOKUP(D608,Empresas!$D$7:$G$91,4,0)</f>
        <v>Jhony</v>
      </c>
      <c r="C608" s="138" t="s">
        <v>544</v>
      </c>
      <c r="D608" s="138" t="s">
        <v>9</v>
      </c>
      <c r="E608" s="138" t="str">
        <f>VLOOKUP(D608,Empresas!$D$7:$E$92,2,0)</f>
        <v>NEGOCIOS SAN AGUSTIN S.A.C.</v>
      </c>
      <c r="F608" s="138" t="s">
        <v>168</v>
      </c>
      <c r="G608" s="139">
        <f t="shared" si="101"/>
        <v>37</v>
      </c>
      <c r="H608" s="139" t="str">
        <f>VLOOKUP(D608,Empresas!$D$6:$L$92,7,0)</f>
        <v>Semestral</v>
      </c>
      <c r="I608" s="138" t="str">
        <f>VLOOKUP(VLOOKUP(D608&amp;"|"&amp;B608,Empresas!$I$7:$CB$92,G608,0),Tablas!$A$3:$B$5,2,0)</f>
        <v>No aplica</v>
      </c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 t="str">
        <f>VLOOKUP(D608,Empresas!$D$7:$CF$91,81,0)</f>
        <v>D</v>
      </c>
      <c r="W608" s="78" t="str">
        <f>VLOOKUP(D608,Empresas!$D$7:$M$91,10,0)</f>
        <v>Rer</v>
      </c>
      <c r="X608" s="69" t="str">
        <f t="shared" si="95"/>
        <v>SI</v>
      </c>
      <c r="Y608" s="153" t="str">
        <f t="shared" si="96"/>
        <v>No aplica</v>
      </c>
      <c r="Z608" s="147">
        <f>IF(Y608="No aplica",0,IF(I608="no",0,IF(I608="No aplica",0,IF(I608="Si",1,IF(I608="Fisico",1,IF(I608="Electronico",2,VLOOKUP(C608&amp;"|"&amp;B608&amp;"|"&amp;D608,Empresas!$C$6:$CC$92,G608+6+1,0)))))))</f>
        <v>0</v>
      </c>
      <c r="AA608" s="147">
        <f>IF(AND($I608="Si",J608=1),1,IF(AND($I608="Fisico",J608=1),1,IF(AND(J608=1,$I608="Electronico"),2,IF(J608=1,VLOOKUP($C608&amp;"|"&amp;$B608&amp;"|"&amp;$D608,Empresas!$C$6:$CC$92,$G608+6+1,0),0))))</f>
        <v>0</v>
      </c>
      <c r="AB608" s="147">
        <f>IF(AND($I608="Si",K608=1),1,IF(AND($I608="Fisico",K608=1),1,IF(AND(K608=1,$I608="Electronico"),2,IF(K608=1,VLOOKUP($C608&amp;"|"&amp;$B608&amp;"|"&amp;$D608,Empresas!$C$6:$CC$92,$G608+6+1,0),0))))</f>
        <v>0</v>
      </c>
      <c r="AC608" s="147">
        <f>IF(AND($I608="Si",L608=1),1,IF(AND($I608="Fisico",L608=1),1,IF(AND(L608=1,$I608="Electronico"),2,IF(L608=1,VLOOKUP($C608&amp;"|"&amp;$B608&amp;"|"&amp;$D608,Empresas!$C$6:$CC$92,$G608+6+1,0),0))))</f>
        <v>0</v>
      </c>
      <c r="AD608" s="147">
        <f>IF(AND($I608="Si",M608=1),1,IF(AND($I608="Fisico",M608=1),1,IF(AND(M608=1,$I608="Electronico"),2,IF(M608=1,VLOOKUP($C608&amp;"|"&amp;$B608&amp;"|"&amp;$D608,Empresas!$C$6:$CC$92,$G608+6+1,0),0))))</f>
        <v>0</v>
      </c>
      <c r="AE608" s="147">
        <f>IF(AND($I608="Si",N608=1),1,IF(AND($I608="Fisico",N608=1),1,IF(AND(N608=1,$I608="Electronico"),2,IF(N608=1,VLOOKUP($C608&amp;"|"&amp;$B608&amp;"|"&amp;$D608,Empresas!$C$6:$CC$92,$G608+6+1,0),0))))</f>
        <v>0</v>
      </c>
      <c r="AF608" s="147">
        <f>IF(AND($I608="Si",O608=1),1,IF(AND($I608="Fisico",O608=1),1,IF(AND(O608=1,$I608="Electronico"),2,IF(O608=1,VLOOKUP($C608&amp;"|"&amp;$B608&amp;"|"&amp;$D608,Empresas!$C$6:$CC$92,$G608+6+1,0),0))))</f>
        <v>0</v>
      </c>
      <c r="AG608" s="147">
        <f>IF(AND($I608="Si",P608=1),1,IF(AND($I608="Fisico",P608=1),1,IF(AND(P608=1,$I608="Electronico"),2,IF(P608=1,VLOOKUP($C608&amp;"|"&amp;$B608&amp;"|"&amp;$D608,Empresas!$C$6:$CC$92,$G608+6+1,0),0))))</f>
        <v>0</v>
      </c>
      <c r="AH608" s="147">
        <f>IF(AND($I608="Si",Q608=1),1,IF(AND($I608="Fisico",Q608=1),1,IF(AND(Q608=1,$I608="Electronico"),2,IF(Q608=1,VLOOKUP($C608&amp;"|"&amp;$B608&amp;"|"&amp;$D608,Empresas!$C$6:$CC$92,$G608+6+1,0),0))))</f>
        <v>0</v>
      </c>
      <c r="AI608" s="147">
        <f>IF(AND($I608="Si",R608=1),1,IF(AND($I608="Fisico",R608=1),1,IF(AND(R608=1,$I608="Electronico"),2,IF(R608=1,VLOOKUP($C608&amp;"|"&amp;$B608&amp;"|"&amp;$D608,Empresas!$C$6:$CC$92,$G608+6+1,0),0))))</f>
        <v>0</v>
      </c>
      <c r="AJ608" s="147">
        <f>IF(AND($I608="Si",S608=1),1,IF(AND($I608="Fisico",S608=1),1,IF(AND(S608=1,$I608="Electronico"),2,IF(S608=1,VLOOKUP($C608&amp;"|"&amp;$B608&amp;"|"&amp;$D608,Empresas!$C$6:$CC$92,$G608+6+1,0),0))))</f>
        <v>0</v>
      </c>
      <c r="AK608" s="147">
        <f>IF(AND($I608="Si",T608=1),1,IF(AND($I608="Fisico",T608=1),1,IF(AND(T608=1,$I608="Electronico"),2,IF(T608=1,VLOOKUP($C608&amp;"|"&amp;$B608&amp;"|"&amp;$D608,Empresas!$C$6:$CC$92,$G608+6+1,0),0))))</f>
        <v>0</v>
      </c>
      <c r="AL608" s="147">
        <f>IF(AND($I608="Si",U608=1),1,IF(AND($I608="Fisico",U608=1),1,IF(AND(U608=1,$I608="Electronico"),2,IF(U608=1,VLOOKUP($C608&amp;"|"&amp;$B608&amp;"|"&amp;$D608,Empresas!$C$6:$CC$92,$G608+6+1,0),0))))</f>
        <v>0</v>
      </c>
      <c r="AM608" s="149">
        <f t="shared" si="97"/>
        <v>0</v>
      </c>
      <c r="AN608" s="149">
        <f t="shared" si="98"/>
        <v>0</v>
      </c>
      <c r="AO608" s="152">
        <f t="shared" si="99"/>
        <v>0</v>
      </c>
    </row>
    <row r="609" spans="1:41" x14ac:dyDescent="0.25">
      <c r="A609" s="137" t="str">
        <f>VLOOKUP(D609,Empresas!$D$7:$F$91,3,0)</f>
        <v>Omar</v>
      </c>
      <c r="B609" s="138" t="str">
        <f>VLOOKUP(D609,Empresas!$D$7:$G$91,4,0)</f>
        <v>Jhony</v>
      </c>
      <c r="C609" s="138" t="s">
        <v>544</v>
      </c>
      <c r="D609" s="138" t="s">
        <v>9</v>
      </c>
      <c r="E609" s="138" t="str">
        <f>VLOOKUP(D609,Empresas!$D$7:$E$92,2,0)</f>
        <v>NEGOCIOS SAN AGUSTIN S.A.C.</v>
      </c>
      <c r="F609" s="138" t="s">
        <v>169</v>
      </c>
      <c r="G609" s="139">
        <f t="shared" si="101"/>
        <v>40</v>
      </c>
      <c r="H609" s="139" t="str">
        <f>VLOOKUP(D609,Empresas!$D$6:$L$92,7,0)</f>
        <v>Semestral</v>
      </c>
      <c r="I609" s="138" t="str">
        <f>VLOOKUP(VLOOKUP(D609&amp;"|"&amp;B609,Empresas!$I$7:$CB$92,G609,0),Tablas!$A$3:$B$5,2,0)</f>
        <v>No aplica</v>
      </c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 t="str">
        <f>VLOOKUP(D609,Empresas!$D$7:$CF$91,81,0)</f>
        <v>D</v>
      </c>
      <c r="W609" s="78" t="str">
        <f>VLOOKUP(D609,Empresas!$D$7:$M$91,10,0)</f>
        <v>Rer</v>
      </c>
      <c r="X609" s="69" t="str">
        <f t="shared" si="95"/>
        <v>SI</v>
      </c>
      <c r="Y609" s="153" t="str">
        <f t="shared" si="96"/>
        <v>No aplica</v>
      </c>
      <c r="Z609" s="147">
        <f>IF(Y609="No aplica",0,IF(I609="no",0,IF(I609="No aplica",0,IF(I609="Si",1,IF(I609="Fisico",1,IF(I609="Electronico",2,VLOOKUP(C609&amp;"|"&amp;B609&amp;"|"&amp;D609,Empresas!$C$6:$CC$92,G609+6+1,0)))))))</f>
        <v>0</v>
      </c>
      <c r="AA609" s="147">
        <f>IF(AND($I609="Si",J609=1),1,IF(AND($I609="Fisico",J609=1),1,IF(AND(J609=1,$I609="Electronico"),2,IF(J609=1,VLOOKUP($C609&amp;"|"&amp;$B609&amp;"|"&amp;$D609,Empresas!$C$6:$CC$92,$G609+6+1,0),0))))</f>
        <v>0</v>
      </c>
      <c r="AB609" s="147">
        <f>IF(AND($I609="Si",K609=1),1,IF(AND($I609="Fisico",K609=1),1,IF(AND(K609=1,$I609="Electronico"),2,IF(K609=1,VLOOKUP($C609&amp;"|"&amp;$B609&amp;"|"&amp;$D609,Empresas!$C$6:$CC$92,$G609+6+1,0),0))))</f>
        <v>0</v>
      </c>
      <c r="AC609" s="147">
        <f>IF(AND($I609="Si",L609=1),1,IF(AND($I609="Fisico",L609=1),1,IF(AND(L609=1,$I609="Electronico"),2,IF(L609=1,VLOOKUP($C609&amp;"|"&amp;$B609&amp;"|"&amp;$D609,Empresas!$C$6:$CC$92,$G609+6+1,0),0))))</f>
        <v>0</v>
      </c>
      <c r="AD609" s="147">
        <f>IF(AND($I609="Si",M609=1),1,IF(AND($I609="Fisico",M609=1),1,IF(AND(M609=1,$I609="Electronico"),2,IF(M609=1,VLOOKUP($C609&amp;"|"&amp;$B609&amp;"|"&amp;$D609,Empresas!$C$6:$CC$92,$G609+6+1,0),0))))</f>
        <v>0</v>
      </c>
      <c r="AE609" s="147">
        <f>IF(AND($I609="Si",N609=1),1,IF(AND($I609="Fisico",N609=1),1,IF(AND(N609=1,$I609="Electronico"),2,IF(N609=1,VLOOKUP($C609&amp;"|"&amp;$B609&amp;"|"&amp;$D609,Empresas!$C$6:$CC$92,$G609+6+1,0),0))))</f>
        <v>0</v>
      </c>
      <c r="AF609" s="147">
        <f>IF(AND($I609="Si",O609=1),1,IF(AND($I609="Fisico",O609=1),1,IF(AND(O609=1,$I609="Electronico"),2,IF(O609=1,VLOOKUP($C609&amp;"|"&amp;$B609&amp;"|"&amp;$D609,Empresas!$C$6:$CC$92,$G609+6+1,0),0))))</f>
        <v>0</v>
      </c>
      <c r="AG609" s="147">
        <f>IF(AND($I609="Si",P609=1),1,IF(AND($I609="Fisico",P609=1),1,IF(AND(P609=1,$I609="Electronico"),2,IF(P609=1,VLOOKUP($C609&amp;"|"&amp;$B609&amp;"|"&amp;$D609,Empresas!$C$6:$CC$92,$G609+6+1,0),0))))</f>
        <v>0</v>
      </c>
      <c r="AH609" s="147">
        <f>IF(AND($I609="Si",Q609=1),1,IF(AND($I609="Fisico",Q609=1),1,IF(AND(Q609=1,$I609="Electronico"),2,IF(Q609=1,VLOOKUP($C609&amp;"|"&amp;$B609&amp;"|"&amp;$D609,Empresas!$C$6:$CC$92,$G609+6+1,0),0))))</f>
        <v>0</v>
      </c>
      <c r="AI609" s="147">
        <f>IF(AND($I609="Si",R609=1),1,IF(AND($I609="Fisico",R609=1),1,IF(AND(R609=1,$I609="Electronico"),2,IF(R609=1,VLOOKUP($C609&amp;"|"&amp;$B609&amp;"|"&amp;$D609,Empresas!$C$6:$CC$92,$G609+6+1,0),0))))</f>
        <v>0</v>
      </c>
      <c r="AJ609" s="147">
        <f>IF(AND($I609="Si",S609=1),1,IF(AND($I609="Fisico",S609=1),1,IF(AND(S609=1,$I609="Electronico"),2,IF(S609=1,VLOOKUP($C609&amp;"|"&amp;$B609&amp;"|"&amp;$D609,Empresas!$C$6:$CC$92,$G609+6+1,0),0))))</f>
        <v>0</v>
      </c>
      <c r="AK609" s="147">
        <f>IF(AND($I609="Si",T609=1),1,IF(AND($I609="Fisico",T609=1),1,IF(AND(T609=1,$I609="Electronico"),2,IF(T609=1,VLOOKUP($C609&amp;"|"&amp;$B609&amp;"|"&amp;$D609,Empresas!$C$6:$CC$92,$G609+6+1,0),0))))</f>
        <v>0</v>
      </c>
      <c r="AL609" s="147">
        <f>IF(AND($I609="Si",U609=1),1,IF(AND($I609="Fisico",U609=1),1,IF(AND(U609=1,$I609="Electronico"),2,IF(U609=1,VLOOKUP($C609&amp;"|"&amp;$B609&amp;"|"&amp;$D609,Empresas!$C$6:$CC$92,$G609+6+1,0),0))))</f>
        <v>0</v>
      </c>
      <c r="AM609" s="149">
        <f t="shared" si="97"/>
        <v>0</v>
      </c>
      <c r="AN609" s="149">
        <f t="shared" si="98"/>
        <v>0</v>
      </c>
      <c r="AO609" s="152">
        <f t="shared" si="99"/>
        <v>0</v>
      </c>
    </row>
    <row r="610" spans="1:41" x14ac:dyDescent="0.25">
      <c r="A610" s="137" t="str">
        <f>VLOOKUP(D610,Empresas!$D$7:$F$91,3,0)</f>
        <v>Omar</v>
      </c>
      <c r="B610" s="138" t="str">
        <f>VLOOKUP(D610,Empresas!$D$7:$G$91,4,0)</f>
        <v>Jhony</v>
      </c>
      <c r="C610" s="138" t="s">
        <v>544</v>
      </c>
      <c r="D610" s="138" t="s">
        <v>9</v>
      </c>
      <c r="E610" s="138" t="str">
        <f>VLOOKUP(D610,Empresas!$D$7:$E$92,2,0)</f>
        <v>NEGOCIOS SAN AGUSTIN S.A.C.</v>
      </c>
      <c r="F610" s="138" t="s">
        <v>170</v>
      </c>
      <c r="G610" s="139">
        <f t="shared" si="101"/>
        <v>43</v>
      </c>
      <c r="H610" s="139" t="str">
        <f>VLOOKUP(D610,Empresas!$D$6:$L$92,7,0)</f>
        <v>Semestral</v>
      </c>
      <c r="I610" s="138" t="str">
        <f>VLOOKUP(VLOOKUP(D610&amp;"|"&amp;B610,Empresas!$I$7:$CB$92,G610,0),Tablas!$A$3:$B$5,2,0)</f>
        <v>No aplica</v>
      </c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 t="str">
        <f>VLOOKUP(D610,Empresas!$D$7:$CF$91,81,0)</f>
        <v>D</v>
      </c>
      <c r="W610" s="78" t="str">
        <f>VLOOKUP(D610,Empresas!$D$7:$M$91,10,0)</f>
        <v>Rer</v>
      </c>
      <c r="X610" s="69" t="str">
        <f t="shared" si="95"/>
        <v>SI</v>
      </c>
      <c r="Y610" s="153" t="str">
        <f t="shared" si="96"/>
        <v>No aplica</v>
      </c>
      <c r="Z610" s="147">
        <f>IF(Y610="No aplica",0,IF(I610="no",0,IF(I610="No aplica",0,IF(I610="Si",1,IF(I610="Fisico",1,IF(I610="Electronico",2,VLOOKUP(C610&amp;"|"&amp;B610&amp;"|"&amp;D610,Empresas!$C$6:$CC$92,G610+6+1,0)))))))</f>
        <v>0</v>
      </c>
      <c r="AA610" s="147">
        <f>IF(AND($I610="Si",J610=1),1,IF(AND($I610="Fisico",J610=1),1,IF(AND(J610=1,$I610="Electronico"),2,IF(J610=1,VLOOKUP($C610&amp;"|"&amp;$B610&amp;"|"&amp;$D610,Empresas!$C$6:$CC$92,$G610+6+1,0),0))))</f>
        <v>0</v>
      </c>
      <c r="AB610" s="147">
        <f>IF(AND($I610="Si",K610=1),1,IF(AND($I610="Fisico",K610=1),1,IF(AND(K610=1,$I610="Electronico"),2,IF(K610=1,VLOOKUP($C610&amp;"|"&amp;$B610&amp;"|"&amp;$D610,Empresas!$C$6:$CC$92,$G610+6+1,0),0))))</f>
        <v>0</v>
      </c>
      <c r="AC610" s="147">
        <f>IF(AND($I610="Si",L610=1),1,IF(AND($I610="Fisico",L610=1),1,IF(AND(L610=1,$I610="Electronico"),2,IF(L610=1,VLOOKUP($C610&amp;"|"&amp;$B610&amp;"|"&amp;$D610,Empresas!$C$6:$CC$92,$G610+6+1,0),0))))</f>
        <v>0</v>
      </c>
      <c r="AD610" s="147">
        <f>IF(AND($I610="Si",M610=1),1,IF(AND($I610="Fisico",M610=1),1,IF(AND(M610=1,$I610="Electronico"),2,IF(M610=1,VLOOKUP($C610&amp;"|"&amp;$B610&amp;"|"&amp;$D610,Empresas!$C$6:$CC$92,$G610+6+1,0),0))))</f>
        <v>0</v>
      </c>
      <c r="AE610" s="147">
        <f>IF(AND($I610="Si",N610=1),1,IF(AND($I610="Fisico",N610=1),1,IF(AND(N610=1,$I610="Electronico"),2,IF(N610=1,VLOOKUP($C610&amp;"|"&amp;$B610&amp;"|"&amp;$D610,Empresas!$C$6:$CC$92,$G610+6+1,0),0))))</f>
        <v>0</v>
      </c>
      <c r="AF610" s="147">
        <f>IF(AND($I610="Si",O610=1),1,IF(AND($I610="Fisico",O610=1),1,IF(AND(O610=1,$I610="Electronico"),2,IF(O610=1,VLOOKUP($C610&amp;"|"&amp;$B610&amp;"|"&amp;$D610,Empresas!$C$6:$CC$92,$G610+6+1,0),0))))</f>
        <v>0</v>
      </c>
      <c r="AG610" s="147">
        <f>IF(AND($I610="Si",P610=1),1,IF(AND($I610="Fisico",P610=1),1,IF(AND(P610=1,$I610="Electronico"),2,IF(P610=1,VLOOKUP($C610&amp;"|"&amp;$B610&amp;"|"&amp;$D610,Empresas!$C$6:$CC$92,$G610+6+1,0),0))))</f>
        <v>0</v>
      </c>
      <c r="AH610" s="147">
        <f>IF(AND($I610="Si",Q610=1),1,IF(AND($I610="Fisico",Q610=1),1,IF(AND(Q610=1,$I610="Electronico"),2,IF(Q610=1,VLOOKUP($C610&amp;"|"&amp;$B610&amp;"|"&amp;$D610,Empresas!$C$6:$CC$92,$G610+6+1,0),0))))</f>
        <v>0</v>
      </c>
      <c r="AI610" s="147">
        <f>IF(AND($I610="Si",R610=1),1,IF(AND($I610="Fisico",R610=1),1,IF(AND(R610=1,$I610="Electronico"),2,IF(R610=1,VLOOKUP($C610&amp;"|"&amp;$B610&amp;"|"&amp;$D610,Empresas!$C$6:$CC$92,$G610+6+1,0),0))))</f>
        <v>0</v>
      </c>
      <c r="AJ610" s="147">
        <f>IF(AND($I610="Si",S610=1),1,IF(AND($I610="Fisico",S610=1),1,IF(AND(S610=1,$I610="Electronico"),2,IF(S610=1,VLOOKUP($C610&amp;"|"&amp;$B610&amp;"|"&amp;$D610,Empresas!$C$6:$CC$92,$G610+6+1,0),0))))</f>
        <v>0</v>
      </c>
      <c r="AK610" s="147">
        <f>IF(AND($I610="Si",T610=1),1,IF(AND($I610="Fisico",T610=1),1,IF(AND(T610=1,$I610="Electronico"),2,IF(T610=1,VLOOKUP($C610&amp;"|"&amp;$B610&amp;"|"&amp;$D610,Empresas!$C$6:$CC$92,$G610+6+1,0),0))))</f>
        <v>0</v>
      </c>
      <c r="AL610" s="147">
        <f>IF(AND($I610="Si",U610=1),1,IF(AND($I610="Fisico",U610=1),1,IF(AND(U610=1,$I610="Electronico"),2,IF(U610=1,VLOOKUP($C610&amp;"|"&amp;$B610&amp;"|"&amp;$D610,Empresas!$C$6:$CC$92,$G610+6+1,0),0))))</f>
        <v>0</v>
      </c>
      <c r="AM610" s="149">
        <f t="shared" si="97"/>
        <v>0</v>
      </c>
      <c r="AN610" s="149">
        <f t="shared" si="98"/>
        <v>0</v>
      </c>
      <c r="AO610" s="152">
        <f t="shared" si="99"/>
        <v>0</v>
      </c>
    </row>
    <row r="611" spans="1:41" x14ac:dyDescent="0.25">
      <c r="A611" s="137" t="str">
        <f>VLOOKUP(D611,Empresas!$D$7:$F$91,3,0)</f>
        <v>Omar</v>
      </c>
      <c r="B611" s="138" t="str">
        <f>VLOOKUP(D611,Empresas!$D$7:$G$91,4,0)</f>
        <v>Jhony</v>
      </c>
      <c r="C611" s="138" t="s">
        <v>544</v>
      </c>
      <c r="D611" s="138" t="s">
        <v>9</v>
      </c>
      <c r="E611" s="138" t="str">
        <f>VLOOKUP(D611,Empresas!$D$7:$E$92,2,0)</f>
        <v>NEGOCIOS SAN AGUSTIN S.A.C.</v>
      </c>
      <c r="F611" s="138" t="s">
        <v>171</v>
      </c>
      <c r="G611" s="139">
        <f t="shared" si="101"/>
        <v>46</v>
      </c>
      <c r="H611" s="139" t="str">
        <f>VLOOKUP(D611,Empresas!$D$6:$L$92,7,0)</f>
        <v>Semestral</v>
      </c>
      <c r="I611" s="138" t="str">
        <f>VLOOKUP(VLOOKUP(D611&amp;"|"&amp;B611,Empresas!$I$7:$CB$92,G611,0),Tablas!$A$3:$B$5,2,0)</f>
        <v>No aplica</v>
      </c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 t="str">
        <f>VLOOKUP(D611,Empresas!$D$7:$CF$91,81,0)</f>
        <v>D</v>
      </c>
      <c r="W611" s="78" t="str">
        <f>VLOOKUP(D611,Empresas!$D$7:$M$91,10,0)</f>
        <v>Rer</v>
      </c>
      <c r="X611" s="69" t="str">
        <f t="shared" si="95"/>
        <v>SI</v>
      </c>
      <c r="Y611" s="153" t="str">
        <f t="shared" si="96"/>
        <v>No aplica</v>
      </c>
      <c r="Z611" s="147">
        <f>IF(Y611="No aplica",0,IF(I611="no",0,IF(I611="No aplica",0,IF(I611="Si",1,IF(I611="Fisico",1,IF(I611="Electronico",2,VLOOKUP(C611&amp;"|"&amp;B611&amp;"|"&amp;D611,Empresas!$C$6:$CC$92,G611+6+1,0)))))))</f>
        <v>0</v>
      </c>
      <c r="AA611" s="147">
        <f>IF(AND($I611="Si",J611=1),1,IF(AND($I611="Fisico",J611=1),1,IF(AND(J611=1,$I611="Electronico"),2,IF(J611=1,VLOOKUP($C611&amp;"|"&amp;$B611&amp;"|"&amp;$D611,Empresas!$C$6:$CC$92,$G611+6+1,0),0))))</f>
        <v>0</v>
      </c>
      <c r="AB611" s="147">
        <f>IF(AND($I611="Si",K611=1),1,IF(AND($I611="Fisico",K611=1),1,IF(AND(K611=1,$I611="Electronico"),2,IF(K611=1,VLOOKUP($C611&amp;"|"&amp;$B611&amp;"|"&amp;$D611,Empresas!$C$6:$CC$92,$G611+6+1,0),0))))</f>
        <v>0</v>
      </c>
      <c r="AC611" s="147">
        <f>IF(AND($I611="Si",L611=1),1,IF(AND($I611="Fisico",L611=1),1,IF(AND(L611=1,$I611="Electronico"),2,IF(L611=1,VLOOKUP($C611&amp;"|"&amp;$B611&amp;"|"&amp;$D611,Empresas!$C$6:$CC$92,$G611+6+1,0),0))))</f>
        <v>0</v>
      </c>
      <c r="AD611" s="147">
        <f>IF(AND($I611="Si",M611=1),1,IF(AND($I611="Fisico",M611=1),1,IF(AND(M611=1,$I611="Electronico"),2,IF(M611=1,VLOOKUP($C611&amp;"|"&amp;$B611&amp;"|"&amp;$D611,Empresas!$C$6:$CC$92,$G611+6+1,0),0))))</f>
        <v>0</v>
      </c>
      <c r="AE611" s="147">
        <f>IF(AND($I611="Si",N611=1),1,IF(AND($I611="Fisico",N611=1),1,IF(AND(N611=1,$I611="Electronico"),2,IF(N611=1,VLOOKUP($C611&amp;"|"&amp;$B611&amp;"|"&amp;$D611,Empresas!$C$6:$CC$92,$G611+6+1,0),0))))</f>
        <v>0</v>
      </c>
      <c r="AF611" s="147">
        <f>IF(AND($I611="Si",O611=1),1,IF(AND($I611="Fisico",O611=1),1,IF(AND(O611=1,$I611="Electronico"),2,IF(O611=1,VLOOKUP($C611&amp;"|"&amp;$B611&amp;"|"&amp;$D611,Empresas!$C$6:$CC$92,$G611+6+1,0),0))))</f>
        <v>0</v>
      </c>
      <c r="AG611" s="147">
        <f>IF(AND($I611="Si",P611=1),1,IF(AND($I611="Fisico",P611=1),1,IF(AND(P611=1,$I611="Electronico"),2,IF(P611=1,VLOOKUP($C611&amp;"|"&amp;$B611&amp;"|"&amp;$D611,Empresas!$C$6:$CC$92,$G611+6+1,0),0))))</f>
        <v>0</v>
      </c>
      <c r="AH611" s="147">
        <f>IF(AND($I611="Si",Q611=1),1,IF(AND($I611="Fisico",Q611=1),1,IF(AND(Q611=1,$I611="Electronico"),2,IF(Q611=1,VLOOKUP($C611&amp;"|"&amp;$B611&amp;"|"&amp;$D611,Empresas!$C$6:$CC$92,$G611+6+1,0),0))))</f>
        <v>0</v>
      </c>
      <c r="AI611" s="147">
        <f>IF(AND($I611="Si",R611=1),1,IF(AND($I611="Fisico",R611=1),1,IF(AND(R611=1,$I611="Electronico"),2,IF(R611=1,VLOOKUP($C611&amp;"|"&amp;$B611&amp;"|"&amp;$D611,Empresas!$C$6:$CC$92,$G611+6+1,0),0))))</f>
        <v>0</v>
      </c>
      <c r="AJ611" s="147">
        <f>IF(AND($I611="Si",S611=1),1,IF(AND($I611="Fisico",S611=1),1,IF(AND(S611=1,$I611="Electronico"),2,IF(S611=1,VLOOKUP($C611&amp;"|"&amp;$B611&amp;"|"&amp;$D611,Empresas!$C$6:$CC$92,$G611+6+1,0),0))))</f>
        <v>0</v>
      </c>
      <c r="AK611" s="147">
        <f>IF(AND($I611="Si",T611=1),1,IF(AND($I611="Fisico",T611=1),1,IF(AND(T611=1,$I611="Electronico"),2,IF(T611=1,VLOOKUP($C611&amp;"|"&amp;$B611&amp;"|"&amp;$D611,Empresas!$C$6:$CC$92,$G611+6+1,0),0))))</f>
        <v>0</v>
      </c>
      <c r="AL611" s="147">
        <f>IF(AND($I611="Si",U611=1),1,IF(AND($I611="Fisico",U611=1),1,IF(AND(U611=1,$I611="Electronico"),2,IF(U611=1,VLOOKUP($C611&amp;"|"&amp;$B611&amp;"|"&amp;$D611,Empresas!$C$6:$CC$92,$G611+6+1,0),0))))</f>
        <v>0</v>
      </c>
      <c r="AM611" s="149">
        <f t="shared" si="97"/>
        <v>0</v>
      </c>
      <c r="AN611" s="149">
        <f t="shared" si="98"/>
        <v>0</v>
      </c>
      <c r="AO611" s="152">
        <f t="shared" si="99"/>
        <v>0</v>
      </c>
    </row>
    <row r="612" spans="1:41" x14ac:dyDescent="0.25">
      <c r="A612" s="140" t="str">
        <f>VLOOKUP(D612,Empresas!$D$7:$F$91,3,0)</f>
        <v>Omar</v>
      </c>
      <c r="B612" s="141" t="str">
        <f>VLOOKUP(D612,Empresas!$D$7:$G$91,4,0)</f>
        <v>Jhony</v>
      </c>
      <c r="C612" s="141" t="s">
        <v>544</v>
      </c>
      <c r="D612" s="141" t="s">
        <v>9</v>
      </c>
      <c r="E612" s="141" t="str">
        <f>VLOOKUP(D612,Empresas!$D$7:$E$92,2,0)</f>
        <v>NEGOCIOS SAN AGUSTIN S.A.C.</v>
      </c>
      <c r="F612" s="141" t="s">
        <v>172</v>
      </c>
      <c r="G612" s="142">
        <f>+Empresas!$BF$2</f>
        <v>50</v>
      </c>
      <c r="H612" s="142" t="str">
        <f>VLOOKUP(D612,Empresas!$D$6:$L$92,7,0)</f>
        <v>Semestral</v>
      </c>
      <c r="I612" s="141" t="str">
        <f>VLOOKUP(VLOOKUP(D612&amp;"|"&amp;B612,Empresas!$I$7:$CB$92,G612,0),Tablas!$A$8:$B$10,2,0)</f>
        <v>Fisico</v>
      </c>
      <c r="J612" s="78">
        <v>1</v>
      </c>
      <c r="K612" s="78">
        <v>1</v>
      </c>
      <c r="L612" s="78">
        <v>1</v>
      </c>
      <c r="M612" s="78">
        <v>1</v>
      </c>
      <c r="N612" s="78">
        <v>1</v>
      </c>
      <c r="O612" s="78">
        <v>1</v>
      </c>
      <c r="P612" s="78">
        <v>1</v>
      </c>
      <c r="Q612" s="78">
        <v>2</v>
      </c>
      <c r="R612" s="78"/>
      <c r="S612" s="78"/>
      <c r="T612" s="78"/>
      <c r="U612" s="78"/>
      <c r="V612" s="78" t="str">
        <f>VLOOKUP(D612,Empresas!$D$7:$CF$91,81,0)</f>
        <v>D</v>
      </c>
      <c r="W612" s="78" t="str">
        <f>VLOOKUP(D612,Empresas!$D$7:$M$91,10,0)</f>
        <v>Rer</v>
      </c>
      <c r="X612" s="69" t="str">
        <f t="shared" si="95"/>
        <v>SI</v>
      </c>
      <c r="Y612" s="153" t="str">
        <f t="shared" si="96"/>
        <v>Si aplica</v>
      </c>
      <c r="Z612" s="147">
        <f>IF(Y612="No aplica",0,IF(I612="no",0,IF(I612="No aplica",0,IF(I612="Si",1,IF(I612="Fisico",1,IF(I612="Electronico",2,VLOOKUP(C612&amp;"|"&amp;B612&amp;"|"&amp;D612,Empresas!$C$6:$CC$92,G612+6+1,0)))))))</f>
        <v>1</v>
      </c>
      <c r="AA612" s="147">
        <f>IF(AND($I612="Si",J612=1),1,IF(AND($I612="Fisico",J612=1),1,IF(AND(J612=1,$I612="Electronico"),2,IF(J612=1,VLOOKUP($C612&amp;"|"&amp;$B612&amp;"|"&amp;$D612,Empresas!$C$6:$CC$92,$G612+6+1,0),0))))</f>
        <v>1</v>
      </c>
      <c r="AB612" s="147">
        <f>IF(AND($I612="Si",K612=1),1,IF(AND($I612="Fisico",K612=1),1,IF(AND(K612=1,$I612="Electronico"),2,IF(K612=1,VLOOKUP($C612&amp;"|"&amp;$B612&amp;"|"&amp;$D612,Empresas!$C$6:$CC$92,$G612+6+1,0),0))))</f>
        <v>1</v>
      </c>
      <c r="AC612" s="147">
        <f>IF(AND($I612="Si",L612=1),1,IF(AND($I612="Fisico",L612=1),1,IF(AND(L612=1,$I612="Electronico"),2,IF(L612=1,VLOOKUP($C612&amp;"|"&amp;$B612&amp;"|"&amp;$D612,Empresas!$C$6:$CC$92,$G612+6+1,0),0))))</f>
        <v>1</v>
      </c>
      <c r="AD612" s="147">
        <f>IF(AND($I612="Si",M612=1),1,IF(AND($I612="Fisico",M612=1),1,IF(AND(M612=1,$I612="Electronico"),2,IF(M612=1,VLOOKUP($C612&amp;"|"&amp;$B612&amp;"|"&amp;$D612,Empresas!$C$6:$CC$92,$G612+6+1,0),0))))</f>
        <v>1</v>
      </c>
      <c r="AE612" s="147">
        <f>IF(AND($I612="Si",N612=1),1,IF(AND($I612="Fisico",N612=1),1,IF(AND(N612=1,$I612="Electronico"),2,IF(N612=1,VLOOKUP($C612&amp;"|"&amp;$B612&amp;"|"&amp;$D612,Empresas!$C$6:$CC$92,$G612+6+1,0),0))))</f>
        <v>1</v>
      </c>
      <c r="AF612" s="147">
        <f>IF(AND($I612="Si",O612=1),1,IF(AND($I612="Fisico",O612=1),1,IF(AND(O612=1,$I612="Electronico"),2,IF(O612=1,VLOOKUP($C612&amp;"|"&amp;$B612&amp;"|"&amp;$D612,Empresas!$C$6:$CC$92,$G612+6+1,0),0))))</f>
        <v>1</v>
      </c>
      <c r="AG612" s="147">
        <f>IF(AND($I612="Si",P612=1),1,IF(AND($I612="Fisico",P612=1),1,IF(AND(P612=1,$I612="Electronico"),2,IF(P612=1,VLOOKUP($C612&amp;"|"&amp;$B612&amp;"|"&amp;$D612,Empresas!$C$6:$CC$92,$G612+6+1,0),0))))</f>
        <v>1</v>
      </c>
      <c r="AH612" s="147">
        <f>IF(AND($I612="Si",Q612=1),1,IF(AND($I612="Fisico",Q612=1),1,IF(AND(Q612=1,$I612="Electronico"),2,IF(Q612=1,VLOOKUP($C612&amp;"|"&amp;$B612&amp;"|"&amp;$D612,Empresas!$C$6:$CC$92,$G612+6+1,0),0))))</f>
        <v>0</v>
      </c>
      <c r="AI612" s="147">
        <f>IF(AND($I612="Si",R612=1),1,IF(AND($I612="Fisico",R612=1),1,IF(AND(R612=1,$I612="Electronico"),2,IF(R612=1,VLOOKUP($C612&amp;"|"&amp;$B612&amp;"|"&amp;$D612,Empresas!$C$6:$CC$92,$G612+6+1,0),0))))</f>
        <v>0</v>
      </c>
      <c r="AJ612" s="147">
        <f>IF(AND($I612="Si",S612=1),1,IF(AND($I612="Fisico",S612=1),1,IF(AND(S612=1,$I612="Electronico"),2,IF(S612=1,VLOOKUP($C612&amp;"|"&amp;$B612&amp;"|"&amp;$D612,Empresas!$C$6:$CC$92,$G612+6+1,0),0))))</f>
        <v>0</v>
      </c>
      <c r="AK612" s="147">
        <f>IF(AND($I612="Si",T612=1),1,IF(AND($I612="Fisico",T612=1),1,IF(AND(T612=1,$I612="Electronico"),2,IF(T612=1,VLOOKUP($C612&amp;"|"&amp;$B612&amp;"|"&amp;$D612,Empresas!$C$6:$CC$92,$G612+6+1,0),0))))</f>
        <v>0</v>
      </c>
      <c r="AL612" s="147">
        <f>IF(AND($I612="Si",U612=1),1,IF(AND($I612="Fisico",U612=1),1,IF(AND(U612=1,$I612="Electronico"),2,IF(U612=1,VLOOKUP($C612&amp;"|"&amp;$B612&amp;"|"&amp;$D612,Empresas!$C$6:$CC$92,$G612+6+1,0),0))))</f>
        <v>0</v>
      </c>
      <c r="AM612" s="149">
        <f t="shared" si="97"/>
        <v>7</v>
      </c>
      <c r="AN612" s="149">
        <f t="shared" si="98"/>
        <v>8</v>
      </c>
      <c r="AO612" s="152">
        <f t="shared" si="99"/>
        <v>0.875</v>
      </c>
    </row>
    <row r="613" spans="1:41" x14ac:dyDescent="0.25">
      <c r="A613" s="140" t="str">
        <f>VLOOKUP(D613,Empresas!$D$7:$F$91,3,0)</f>
        <v>Omar</v>
      </c>
      <c r="B613" s="141" t="str">
        <f>VLOOKUP(D613,Empresas!$D$7:$G$91,4,0)</f>
        <v>Jhony</v>
      </c>
      <c r="C613" s="141" t="s">
        <v>544</v>
      </c>
      <c r="D613" s="141" t="s">
        <v>9</v>
      </c>
      <c r="E613" s="141" t="str">
        <f>VLOOKUP(D613,Empresas!$D$7:$E$92,2,0)</f>
        <v>NEGOCIOS SAN AGUSTIN S.A.C.</v>
      </c>
      <c r="F613" s="141" t="s">
        <v>173</v>
      </c>
      <c r="G613" s="142">
        <f>+G612+1</f>
        <v>51</v>
      </c>
      <c r="H613" s="142" t="str">
        <f>VLOOKUP(D613,Empresas!$D$6:$L$92,7,0)</f>
        <v>Semestral</v>
      </c>
      <c r="I613" s="141" t="str">
        <f>VLOOKUP(VLOOKUP(D613&amp;"|"&amp;B613,Empresas!$I$7:$CB$92,G613,0),Tablas!$A$8:$B$10,2,0)</f>
        <v>Fisico</v>
      </c>
      <c r="J613" s="78">
        <v>1</v>
      </c>
      <c r="K613" s="78">
        <v>1</v>
      </c>
      <c r="L613" s="78">
        <v>1</v>
      </c>
      <c r="M613" s="78">
        <v>1</v>
      </c>
      <c r="N613" s="78">
        <v>1</v>
      </c>
      <c r="O613" s="78">
        <v>1</v>
      </c>
      <c r="P613" s="78">
        <v>1</v>
      </c>
      <c r="Q613" s="78">
        <v>2</v>
      </c>
      <c r="R613" s="78"/>
      <c r="S613" s="78"/>
      <c r="T613" s="78"/>
      <c r="U613" s="78"/>
      <c r="V613" s="78" t="str">
        <f>VLOOKUP(D613,Empresas!$D$7:$CF$91,81,0)</f>
        <v>D</v>
      </c>
      <c r="W613" s="78" t="str">
        <f>VLOOKUP(D613,Empresas!$D$7:$M$91,10,0)</f>
        <v>Rer</v>
      </c>
      <c r="X613" s="69" t="str">
        <f t="shared" si="95"/>
        <v>SI</v>
      </c>
      <c r="Y613" s="153" t="str">
        <f t="shared" si="96"/>
        <v>Si aplica</v>
      </c>
      <c r="Z613" s="147">
        <f>IF(Y613="No aplica",0,IF(I613="no",0,IF(I613="No aplica",0,IF(I613="Si",1,IF(I613="Fisico",1,IF(I613="Electronico",2,VLOOKUP(C613&amp;"|"&amp;B613&amp;"|"&amp;D613,Empresas!$C$6:$CC$92,G613+6+1,0)))))))</f>
        <v>1</v>
      </c>
      <c r="AA613" s="147">
        <f>IF(AND($I613="Si",J613=1),1,IF(AND($I613="Fisico",J613=1),1,IF(AND(J613=1,$I613="Electronico"),2,IF(J613=1,VLOOKUP($C613&amp;"|"&amp;$B613&amp;"|"&amp;$D613,Empresas!$C$6:$CC$92,$G613+6+1,0),0))))</f>
        <v>1</v>
      </c>
      <c r="AB613" s="147">
        <f>IF(AND($I613="Si",K613=1),1,IF(AND($I613="Fisico",K613=1),1,IF(AND(K613=1,$I613="Electronico"),2,IF(K613=1,VLOOKUP($C613&amp;"|"&amp;$B613&amp;"|"&amp;$D613,Empresas!$C$6:$CC$92,$G613+6+1,0),0))))</f>
        <v>1</v>
      </c>
      <c r="AC613" s="147">
        <f>IF(AND($I613="Si",L613=1),1,IF(AND($I613="Fisico",L613=1),1,IF(AND(L613=1,$I613="Electronico"),2,IF(L613=1,VLOOKUP($C613&amp;"|"&amp;$B613&amp;"|"&amp;$D613,Empresas!$C$6:$CC$92,$G613+6+1,0),0))))</f>
        <v>1</v>
      </c>
      <c r="AD613" s="147">
        <f>IF(AND($I613="Si",M613=1),1,IF(AND($I613="Fisico",M613=1),1,IF(AND(M613=1,$I613="Electronico"),2,IF(M613=1,VLOOKUP($C613&amp;"|"&amp;$B613&amp;"|"&amp;$D613,Empresas!$C$6:$CC$92,$G613+6+1,0),0))))</f>
        <v>1</v>
      </c>
      <c r="AE613" s="147">
        <f>IF(AND($I613="Si",N613=1),1,IF(AND($I613="Fisico",N613=1),1,IF(AND(N613=1,$I613="Electronico"),2,IF(N613=1,VLOOKUP($C613&amp;"|"&amp;$B613&amp;"|"&amp;$D613,Empresas!$C$6:$CC$92,$G613+6+1,0),0))))</f>
        <v>1</v>
      </c>
      <c r="AF613" s="147">
        <f>IF(AND($I613="Si",O613=1),1,IF(AND($I613="Fisico",O613=1),1,IF(AND(O613=1,$I613="Electronico"),2,IF(O613=1,VLOOKUP($C613&amp;"|"&amp;$B613&amp;"|"&amp;$D613,Empresas!$C$6:$CC$92,$G613+6+1,0),0))))</f>
        <v>1</v>
      </c>
      <c r="AG613" s="147">
        <f>IF(AND($I613="Si",P613=1),1,IF(AND($I613="Fisico",P613=1),1,IF(AND(P613=1,$I613="Electronico"),2,IF(P613=1,VLOOKUP($C613&amp;"|"&amp;$B613&amp;"|"&amp;$D613,Empresas!$C$6:$CC$92,$G613+6+1,0),0))))</f>
        <v>1</v>
      </c>
      <c r="AH613" s="147">
        <f>IF(AND($I613="Si",Q613=1),1,IF(AND($I613="Fisico",Q613=1),1,IF(AND(Q613=1,$I613="Electronico"),2,IF(Q613=1,VLOOKUP($C613&amp;"|"&amp;$B613&amp;"|"&amp;$D613,Empresas!$C$6:$CC$92,$G613+6+1,0),0))))</f>
        <v>0</v>
      </c>
      <c r="AI613" s="147">
        <f>IF(AND($I613="Si",R613=1),1,IF(AND($I613="Fisico",R613=1),1,IF(AND(R613=1,$I613="Electronico"),2,IF(R613=1,VLOOKUP($C613&amp;"|"&amp;$B613&amp;"|"&amp;$D613,Empresas!$C$6:$CC$92,$G613+6+1,0),0))))</f>
        <v>0</v>
      </c>
      <c r="AJ613" s="147">
        <f>IF(AND($I613="Si",S613=1),1,IF(AND($I613="Fisico",S613=1),1,IF(AND(S613=1,$I613="Electronico"),2,IF(S613=1,VLOOKUP($C613&amp;"|"&amp;$B613&amp;"|"&amp;$D613,Empresas!$C$6:$CC$92,$G613+6+1,0),0))))</f>
        <v>0</v>
      </c>
      <c r="AK613" s="147">
        <f>IF(AND($I613="Si",T613=1),1,IF(AND($I613="Fisico",T613=1),1,IF(AND(T613=1,$I613="Electronico"),2,IF(T613=1,VLOOKUP($C613&amp;"|"&amp;$B613&amp;"|"&amp;$D613,Empresas!$C$6:$CC$92,$G613+6+1,0),0))))</f>
        <v>0</v>
      </c>
      <c r="AL613" s="147">
        <f>IF(AND($I613="Si",U613=1),1,IF(AND($I613="Fisico",U613=1),1,IF(AND(U613=1,$I613="Electronico"),2,IF(U613=1,VLOOKUP($C613&amp;"|"&amp;$B613&amp;"|"&amp;$D613,Empresas!$C$6:$CC$92,$G613+6+1,0),0))))</f>
        <v>0</v>
      </c>
      <c r="AM613" s="149">
        <f t="shared" si="97"/>
        <v>7</v>
      </c>
      <c r="AN613" s="149">
        <f t="shared" si="98"/>
        <v>8</v>
      </c>
      <c r="AO613" s="152">
        <f t="shared" si="99"/>
        <v>0.875</v>
      </c>
    </row>
    <row r="614" spans="1:41" x14ac:dyDescent="0.25">
      <c r="A614" s="140" t="str">
        <f>VLOOKUP(D614,Empresas!$D$7:$F$91,3,0)</f>
        <v>Omar</v>
      </c>
      <c r="B614" s="141" t="str">
        <f>VLOOKUP(D614,Empresas!$D$7:$G$91,4,0)</f>
        <v>Jhony</v>
      </c>
      <c r="C614" s="141" t="s">
        <v>544</v>
      </c>
      <c r="D614" s="141" t="s">
        <v>9</v>
      </c>
      <c r="E614" s="141" t="str">
        <f>VLOOKUP(D614,Empresas!$D$7:$E$92,2,0)</f>
        <v>NEGOCIOS SAN AGUSTIN S.A.C.</v>
      </c>
      <c r="F614" s="141" t="s">
        <v>174</v>
      </c>
      <c r="G614" s="142">
        <f t="shared" ref="G614:G622" si="102">+G613+1</f>
        <v>52</v>
      </c>
      <c r="H614" s="142" t="str">
        <f>VLOOKUP(D614,Empresas!$D$6:$L$92,7,0)</f>
        <v>Semestral</v>
      </c>
      <c r="I614" s="141" t="str">
        <f>VLOOKUP(VLOOKUP(D614&amp;"|"&amp;B614,Empresas!$I$7:$CB$92,G614,0),Tablas!$A$8:$B$10,2,0)</f>
        <v>No aplica</v>
      </c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 t="str">
        <f>VLOOKUP(D614,Empresas!$D$7:$CF$91,81,0)</f>
        <v>D</v>
      </c>
      <c r="W614" s="78" t="str">
        <f>VLOOKUP(D614,Empresas!$D$7:$M$91,10,0)</f>
        <v>Rer</v>
      </c>
      <c r="X614" s="69" t="str">
        <f t="shared" si="95"/>
        <v>SI</v>
      </c>
      <c r="Y614" s="153" t="str">
        <f t="shared" si="96"/>
        <v>No aplica</v>
      </c>
      <c r="Z614" s="147">
        <f>IF(Y614="No aplica",0,IF(I614="no",0,IF(I614="No aplica",0,IF(I614="Si",1,IF(I614="Fisico",1,IF(I614="Electronico",2,VLOOKUP(C614&amp;"|"&amp;B614&amp;"|"&amp;D614,Empresas!$C$6:$CC$92,G614+6+1,0)))))))</f>
        <v>0</v>
      </c>
      <c r="AA614" s="147">
        <f>IF(AND($I614="Si",J614=1),1,IF(AND($I614="Fisico",J614=1),1,IF(AND(J614=1,$I614="Electronico"),2,IF(J614=1,VLOOKUP($C614&amp;"|"&amp;$B614&amp;"|"&amp;$D614,Empresas!$C$6:$CC$92,$G614+6+1,0),0))))</f>
        <v>0</v>
      </c>
      <c r="AB614" s="147">
        <f>IF(AND($I614="Si",K614=1),1,IF(AND($I614="Fisico",K614=1),1,IF(AND(K614=1,$I614="Electronico"),2,IF(K614=1,VLOOKUP($C614&amp;"|"&amp;$B614&amp;"|"&amp;$D614,Empresas!$C$6:$CC$92,$G614+6+1,0),0))))</f>
        <v>0</v>
      </c>
      <c r="AC614" s="147">
        <f>IF(AND($I614="Si",L614=1),1,IF(AND($I614="Fisico",L614=1),1,IF(AND(L614=1,$I614="Electronico"),2,IF(L614=1,VLOOKUP($C614&amp;"|"&amp;$B614&amp;"|"&amp;$D614,Empresas!$C$6:$CC$92,$G614+6+1,0),0))))</f>
        <v>0</v>
      </c>
      <c r="AD614" s="147">
        <f>IF(AND($I614="Si",M614=1),1,IF(AND($I614="Fisico",M614=1),1,IF(AND(M614=1,$I614="Electronico"),2,IF(M614=1,VLOOKUP($C614&amp;"|"&amp;$B614&amp;"|"&amp;$D614,Empresas!$C$6:$CC$92,$G614+6+1,0),0))))</f>
        <v>0</v>
      </c>
      <c r="AE614" s="147">
        <f>IF(AND($I614="Si",N614=1),1,IF(AND($I614="Fisico",N614=1),1,IF(AND(N614=1,$I614="Electronico"),2,IF(N614=1,VLOOKUP($C614&amp;"|"&amp;$B614&amp;"|"&amp;$D614,Empresas!$C$6:$CC$92,$G614+6+1,0),0))))</f>
        <v>0</v>
      </c>
      <c r="AF614" s="147">
        <f>IF(AND($I614="Si",O614=1),1,IF(AND($I614="Fisico",O614=1),1,IF(AND(O614=1,$I614="Electronico"),2,IF(O614=1,VLOOKUP($C614&amp;"|"&amp;$B614&amp;"|"&amp;$D614,Empresas!$C$6:$CC$92,$G614+6+1,0),0))))</f>
        <v>0</v>
      </c>
      <c r="AG614" s="147">
        <f>IF(AND($I614="Si",P614=1),1,IF(AND($I614="Fisico",P614=1),1,IF(AND(P614=1,$I614="Electronico"),2,IF(P614=1,VLOOKUP($C614&amp;"|"&amp;$B614&amp;"|"&amp;$D614,Empresas!$C$6:$CC$92,$G614+6+1,0),0))))</f>
        <v>0</v>
      </c>
      <c r="AH614" s="147">
        <f>IF(AND($I614="Si",Q614=1),1,IF(AND($I614="Fisico",Q614=1),1,IF(AND(Q614=1,$I614="Electronico"),2,IF(Q614=1,VLOOKUP($C614&amp;"|"&amp;$B614&amp;"|"&amp;$D614,Empresas!$C$6:$CC$92,$G614+6+1,0),0))))</f>
        <v>0</v>
      </c>
      <c r="AI614" s="147">
        <f>IF(AND($I614="Si",R614=1),1,IF(AND($I614="Fisico",R614=1),1,IF(AND(R614=1,$I614="Electronico"),2,IF(R614=1,VLOOKUP($C614&amp;"|"&amp;$B614&amp;"|"&amp;$D614,Empresas!$C$6:$CC$92,$G614+6+1,0),0))))</f>
        <v>0</v>
      </c>
      <c r="AJ614" s="147">
        <f>IF(AND($I614="Si",S614=1),1,IF(AND($I614="Fisico",S614=1),1,IF(AND(S614=1,$I614="Electronico"),2,IF(S614=1,VLOOKUP($C614&amp;"|"&amp;$B614&amp;"|"&amp;$D614,Empresas!$C$6:$CC$92,$G614+6+1,0),0))))</f>
        <v>0</v>
      </c>
      <c r="AK614" s="147">
        <f>IF(AND($I614="Si",T614=1),1,IF(AND($I614="Fisico",T614=1),1,IF(AND(T614=1,$I614="Electronico"),2,IF(T614=1,VLOOKUP($C614&amp;"|"&amp;$B614&amp;"|"&amp;$D614,Empresas!$C$6:$CC$92,$G614+6+1,0),0))))</f>
        <v>0</v>
      </c>
      <c r="AL614" s="147">
        <f>IF(AND($I614="Si",U614=1),1,IF(AND($I614="Fisico",U614=1),1,IF(AND(U614=1,$I614="Electronico"),2,IF(U614=1,VLOOKUP($C614&amp;"|"&amp;$B614&amp;"|"&amp;$D614,Empresas!$C$6:$CC$92,$G614+6+1,0),0))))</f>
        <v>0</v>
      </c>
      <c r="AM614" s="149">
        <f t="shared" si="97"/>
        <v>0</v>
      </c>
      <c r="AN614" s="149">
        <f t="shared" si="98"/>
        <v>0</v>
      </c>
      <c r="AO614" s="152">
        <f t="shared" si="99"/>
        <v>0</v>
      </c>
    </row>
    <row r="615" spans="1:41" x14ac:dyDescent="0.25">
      <c r="A615" s="140" t="str">
        <f>VLOOKUP(D615,Empresas!$D$7:$F$91,3,0)</f>
        <v>Omar</v>
      </c>
      <c r="B615" s="141" t="str">
        <f>VLOOKUP(D615,Empresas!$D$7:$G$91,4,0)</f>
        <v>Jhony</v>
      </c>
      <c r="C615" s="141" t="s">
        <v>544</v>
      </c>
      <c r="D615" s="141" t="s">
        <v>9</v>
      </c>
      <c r="E615" s="141" t="str">
        <f>VLOOKUP(D615,Empresas!$D$7:$E$92,2,0)</f>
        <v>NEGOCIOS SAN AGUSTIN S.A.C.</v>
      </c>
      <c r="F615" s="141" t="s">
        <v>175</v>
      </c>
      <c r="G615" s="142">
        <f t="shared" si="102"/>
        <v>53</v>
      </c>
      <c r="H615" s="142" t="str">
        <f>VLOOKUP(D615,Empresas!$D$6:$L$92,7,0)</f>
        <v>Semestral</v>
      </c>
      <c r="I615" s="141" t="str">
        <f>VLOOKUP(VLOOKUP(D615&amp;"|"&amp;B615,Empresas!$I$7:$CB$92,G615,0),Tablas!$A$8:$B$10,2,0)</f>
        <v>No aplica</v>
      </c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 t="str">
        <f>VLOOKUP(D615,Empresas!$D$7:$CF$91,81,0)</f>
        <v>D</v>
      </c>
      <c r="W615" s="78" t="str">
        <f>VLOOKUP(D615,Empresas!$D$7:$M$91,10,0)</f>
        <v>Rer</v>
      </c>
      <c r="X615" s="69" t="str">
        <f t="shared" si="95"/>
        <v>SI</v>
      </c>
      <c r="Y615" s="153" t="str">
        <f t="shared" si="96"/>
        <v>No aplica</v>
      </c>
      <c r="Z615" s="147">
        <f>IF(Y615="No aplica",0,IF(I615="no",0,IF(I615="No aplica",0,IF(I615="Si",1,IF(I615="Fisico",1,IF(I615="Electronico",2,VLOOKUP(C615&amp;"|"&amp;B615&amp;"|"&amp;D615,Empresas!$C$6:$CC$92,G615+6+1,0)))))))</f>
        <v>0</v>
      </c>
      <c r="AA615" s="147">
        <f>IF(AND($I615="Si",J615=1),1,IF(AND($I615="Fisico",J615=1),1,IF(AND(J615=1,$I615="Electronico"),2,IF(J615=1,VLOOKUP($C615&amp;"|"&amp;$B615&amp;"|"&amp;$D615,Empresas!$C$6:$CC$92,$G615+6+1,0),0))))</f>
        <v>0</v>
      </c>
      <c r="AB615" s="147">
        <f>IF(AND($I615="Si",K615=1),1,IF(AND($I615="Fisico",K615=1),1,IF(AND(K615=1,$I615="Electronico"),2,IF(K615=1,VLOOKUP($C615&amp;"|"&amp;$B615&amp;"|"&amp;$D615,Empresas!$C$6:$CC$92,$G615+6+1,0),0))))</f>
        <v>0</v>
      </c>
      <c r="AC615" s="147">
        <f>IF(AND($I615="Si",L615=1),1,IF(AND($I615="Fisico",L615=1),1,IF(AND(L615=1,$I615="Electronico"),2,IF(L615=1,VLOOKUP($C615&amp;"|"&amp;$B615&amp;"|"&amp;$D615,Empresas!$C$6:$CC$92,$G615+6+1,0),0))))</f>
        <v>0</v>
      </c>
      <c r="AD615" s="147">
        <f>IF(AND($I615="Si",M615=1),1,IF(AND($I615="Fisico",M615=1),1,IF(AND(M615=1,$I615="Electronico"),2,IF(M615=1,VLOOKUP($C615&amp;"|"&amp;$B615&amp;"|"&amp;$D615,Empresas!$C$6:$CC$92,$G615+6+1,0),0))))</f>
        <v>0</v>
      </c>
      <c r="AE615" s="147">
        <f>IF(AND($I615="Si",N615=1),1,IF(AND($I615="Fisico",N615=1),1,IF(AND(N615=1,$I615="Electronico"),2,IF(N615=1,VLOOKUP($C615&amp;"|"&amp;$B615&amp;"|"&amp;$D615,Empresas!$C$6:$CC$92,$G615+6+1,0),0))))</f>
        <v>0</v>
      </c>
      <c r="AF615" s="147">
        <f>IF(AND($I615="Si",O615=1),1,IF(AND($I615="Fisico",O615=1),1,IF(AND(O615=1,$I615="Electronico"),2,IF(O615=1,VLOOKUP($C615&amp;"|"&amp;$B615&amp;"|"&amp;$D615,Empresas!$C$6:$CC$92,$G615+6+1,0),0))))</f>
        <v>0</v>
      </c>
      <c r="AG615" s="147">
        <f>IF(AND($I615="Si",P615=1),1,IF(AND($I615="Fisico",P615=1),1,IF(AND(P615=1,$I615="Electronico"),2,IF(P615=1,VLOOKUP($C615&amp;"|"&amp;$B615&amp;"|"&amp;$D615,Empresas!$C$6:$CC$92,$G615+6+1,0),0))))</f>
        <v>0</v>
      </c>
      <c r="AH615" s="147">
        <f>IF(AND($I615="Si",Q615=1),1,IF(AND($I615="Fisico",Q615=1),1,IF(AND(Q615=1,$I615="Electronico"),2,IF(Q615=1,VLOOKUP($C615&amp;"|"&amp;$B615&amp;"|"&amp;$D615,Empresas!$C$6:$CC$92,$G615+6+1,0),0))))</f>
        <v>0</v>
      </c>
      <c r="AI615" s="147">
        <f>IF(AND($I615="Si",R615=1),1,IF(AND($I615="Fisico",R615=1),1,IF(AND(R615=1,$I615="Electronico"),2,IF(R615=1,VLOOKUP($C615&amp;"|"&amp;$B615&amp;"|"&amp;$D615,Empresas!$C$6:$CC$92,$G615+6+1,0),0))))</f>
        <v>0</v>
      </c>
      <c r="AJ615" s="147">
        <f>IF(AND($I615="Si",S615=1),1,IF(AND($I615="Fisico",S615=1),1,IF(AND(S615=1,$I615="Electronico"),2,IF(S615=1,VLOOKUP($C615&amp;"|"&amp;$B615&amp;"|"&amp;$D615,Empresas!$C$6:$CC$92,$G615+6+1,0),0))))</f>
        <v>0</v>
      </c>
      <c r="AK615" s="147">
        <f>IF(AND($I615="Si",T615=1),1,IF(AND($I615="Fisico",T615=1),1,IF(AND(T615=1,$I615="Electronico"),2,IF(T615=1,VLOOKUP($C615&amp;"|"&amp;$B615&amp;"|"&amp;$D615,Empresas!$C$6:$CC$92,$G615+6+1,0),0))))</f>
        <v>0</v>
      </c>
      <c r="AL615" s="147">
        <f>IF(AND($I615="Si",U615=1),1,IF(AND($I615="Fisico",U615=1),1,IF(AND(U615=1,$I615="Electronico"),2,IF(U615=1,VLOOKUP($C615&amp;"|"&amp;$B615&amp;"|"&amp;$D615,Empresas!$C$6:$CC$92,$G615+6+1,0),0))))</f>
        <v>0</v>
      </c>
      <c r="AM615" s="149">
        <f t="shared" si="97"/>
        <v>0</v>
      </c>
      <c r="AN615" s="149">
        <f t="shared" si="98"/>
        <v>0</v>
      </c>
      <c r="AO615" s="152">
        <f t="shared" si="99"/>
        <v>0</v>
      </c>
    </row>
    <row r="616" spans="1:41" x14ac:dyDescent="0.25">
      <c r="A616" s="140" t="str">
        <f>VLOOKUP(D616,Empresas!$D$7:$F$91,3,0)</f>
        <v>Omar</v>
      </c>
      <c r="B616" s="141" t="str">
        <f>VLOOKUP(D616,Empresas!$D$7:$G$91,4,0)</f>
        <v>Jhony</v>
      </c>
      <c r="C616" s="141" t="s">
        <v>544</v>
      </c>
      <c r="D616" s="141" t="s">
        <v>9</v>
      </c>
      <c r="E616" s="141" t="str">
        <f>VLOOKUP(D616,Empresas!$D$7:$E$92,2,0)</f>
        <v>NEGOCIOS SAN AGUSTIN S.A.C.</v>
      </c>
      <c r="F616" s="141" t="s">
        <v>176</v>
      </c>
      <c r="G616" s="142">
        <f t="shared" si="102"/>
        <v>54</v>
      </c>
      <c r="H616" s="142" t="str">
        <f>VLOOKUP(D616,Empresas!$D$6:$L$92,7,0)</f>
        <v>Semestral</v>
      </c>
      <c r="I616" s="141" t="str">
        <f>VLOOKUP(VLOOKUP(D616&amp;"|"&amp;B616,Empresas!$I$7:$CB$92,G616,0),Tablas!$A$8:$B$10,2,0)</f>
        <v>No aplica</v>
      </c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 t="str">
        <f>VLOOKUP(D616,Empresas!$D$7:$CF$91,81,0)</f>
        <v>D</v>
      </c>
      <c r="W616" s="78" t="str">
        <f>VLOOKUP(D616,Empresas!$D$7:$M$91,10,0)</f>
        <v>Rer</v>
      </c>
      <c r="X616" s="69" t="str">
        <f t="shared" si="95"/>
        <v>SI</v>
      </c>
      <c r="Y616" s="153" t="str">
        <f t="shared" si="96"/>
        <v>No aplica</v>
      </c>
      <c r="Z616" s="147">
        <f>IF(Y616="No aplica",0,IF(I616="no",0,IF(I616="No aplica",0,IF(I616="Si",1,IF(I616="Fisico",1,IF(I616="Electronico",2,VLOOKUP(C616&amp;"|"&amp;B616&amp;"|"&amp;D616,Empresas!$C$6:$CC$92,G616+6+1,0)))))))</f>
        <v>0</v>
      </c>
      <c r="AA616" s="147">
        <f>IF(AND($I616="Si",J616=1),1,IF(AND($I616="Fisico",J616=1),1,IF(AND(J616=1,$I616="Electronico"),2,IF(J616=1,VLOOKUP($C616&amp;"|"&amp;$B616&amp;"|"&amp;$D616,Empresas!$C$6:$CC$92,$G616+6+1,0),0))))</f>
        <v>0</v>
      </c>
      <c r="AB616" s="147">
        <f>IF(AND($I616="Si",K616=1),1,IF(AND($I616="Fisico",K616=1),1,IF(AND(K616=1,$I616="Electronico"),2,IF(K616=1,VLOOKUP($C616&amp;"|"&amp;$B616&amp;"|"&amp;$D616,Empresas!$C$6:$CC$92,$G616+6+1,0),0))))</f>
        <v>0</v>
      </c>
      <c r="AC616" s="147">
        <f>IF(AND($I616="Si",L616=1),1,IF(AND($I616="Fisico",L616=1),1,IF(AND(L616=1,$I616="Electronico"),2,IF(L616=1,VLOOKUP($C616&amp;"|"&amp;$B616&amp;"|"&amp;$D616,Empresas!$C$6:$CC$92,$G616+6+1,0),0))))</f>
        <v>0</v>
      </c>
      <c r="AD616" s="147">
        <f>IF(AND($I616="Si",M616=1),1,IF(AND($I616="Fisico",M616=1),1,IF(AND(M616=1,$I616="Electronico"),2,IF(M616=1,VLOOKUP($C616&amp;"|"&amp;$B616&amp;"|"&amp;$D616,Empresas!$C$6:$CC$92,$G616+6+1,0),0))))</f>
        <v>0</v>
      </c>
      <c r="AE616" s="147">
        <f>IF(AND($I616="Si",N616=1),1,IF(AND($I616="Fisico",N616=1),1,IF(AND(N616=1,$I616="Electronico"),2,IF(N616=1,VLOOKUP($C616&amp;"|"&amp;$B616&amp;"|"&amp;$D616,Empresas!$C$6:$CC$92,$G616+6+1,0),0))))</f>
        <v>0</v>
      </c>
      <c r="AF616" s="147">
        <f>IF(AND($I616="Si",O616=1),1,IF(AND($I616="Fisico",O616=1),1,IF(AND(O616=1,$I616="Electronico"),2,IF(O616=1,VLOOKUP($C616&amp;"|"&amp;$B616&amp;"|"&amp;$D616,Empresas!$C$6:$CC$92,$G616+6+1,0),0))))</f>
        <v>0</v>
      </c>
      <c r="AG616" s="147">
        <f>IF(AND($I616="Si",P616=1),1,IF(AND($I616="Fisico",P616=1),1,IF(AND(P616=1,$I616="Electronico"),2,IF(P616=1,VLOOKUP($C616&amp;"|"&amp;$B616&amp;"|"&amp;$D616,Empresas!$C$6:$CC$92,$G616+6+1,0),0))))</f>
        <v>0</v>
      </c>
      <c r="AH616" s="147">
        <f>IF(AND($I616="Si",Q616=1),1,IF(AND($I616="Fisico",Q616=1),1,IF(AND(Q616=1,$I616="Electronico"),2,IF(Q616=1,VLOOKUP($C616&amp;"|"&amp;$B616&amp;"|"&amp;$D616,Empresas!$C$6:$CC$92,$G616+6+1,0),0))))</f>
        <v>0</v>
      </c>
      <c r="AI616" s="147">
        <f>IF(AND($I616="Si",R616=1),1,IF(AND($I616="Fisico",R616=1),1,IF(AND(R616=1,$I616="Electronico"),2,IF(R616=1,VLOOKUP($C616&amp;"|"&amp;$B616&amp;"|"&amp;$D616,Empresas!$C$6:$CC$92,$G616+6+1,0),0))))</f>
        <v>0</v>
      </c>
      <c r="AJ616" s="147">
        <f>IF(AND($I616="Si",S616=1),1,IF(AND($I616="Fisico",S616=1),1,IF(AND(S616=1,$I616="Electronico"),2,IF(S616=1,VLOOKUP($C616&amp;"|"&amp;$B616&amp;"|"&amp;$D616,Empresas!$C$6:$CC$92,$G616+6+1,0),0))))</f>
        <v>0</v>
      </c>
      <c r="AK616" s="147">
        <f>IF(AND($I616="Si",T616=1),1,IF(AND($I616="Fisico",T616=1),1,IF(AND(T616=1,$I616="Electronico"),2,IF(T616=1,VLOOKUP($C616&amp;"|"&amp;$B616&amp;"|"&amp;$D616,Empresas!$C$6:$CC$92,$G616+6+1,0),0))))</f>
        <v>0</v>
      </c>
      <c r="AL616" s="147">
        <f>IF(AND($I616="Si",U616=1),1,IF(AND($I616="Fisico",U616=1),1,IF(AND(U616=1,$I616="Electronico"),2,IF(U616=1,VLOOKUP($C616&amp;"|"&amp;$B616&amp;"|"&amp;$D616,Empresas!$C$6:$CC$92,$G616+6+1,0),0))))</f>
        <v>0</v>
      </c>
      <c r="AM616" s="149">
        <f t="shared" si="97"/>
        <v>0</v>
      </c>
      <c r="AN616" s="149">
        <f t="shared" si="98"/>
        <v>0</v>
      </c>
      <c r="AO616" s="152">
        <f t="shared" si="99"/>
        <v>0</v>
      </c>
    </row>
    <row r="617" spans="1:41" x14ac:dyDescent="0.25">
      <c r="A617" s="140" t="str">
        <f>VLOOKUP(D617,Empresas!$D$7:$F$91,3,0)</f>
        <v>Omar</v>
      </c>
      <c r="B617" s="141" t="str">
        <f>VLOOKUP(D617,Empresas!$D$7:$G$91,4,0)</f>
        <v>Jhony</v>
      </c>
      <c r="C617" s="141" t="s">
        <v>544</v>
      </c>
      <c r="D617" s="141" t="s">
        <v>9</v>
      </c>
      <c r="E617" s="141" t="str">
        <f>VLOOKUP(D617,Empresas!$D$7:$E$92,2,0)</f>
        <v>NEGOCIOS SAN AGUSTIN S.A.C.</v>
      </c>
      <c r="F617" s="141" t="s">
        <v>177</v>
      </c>
      <c r="G617" s="142">
        <f t="shared" si="102"/>
        <v>55</v>
      </c>
      <c r="H617" s="142" t="str">
        <f>VLOOKUP(D617,Empresas!$D$6:$L$92,7,0)</f>
        <v>Semestral</v>
      </c>
      <c r="I617" s="141" t="str">
        <f>VLOOKUP(VLOOKUP(D617&amp;"|"&amp;B617,Empresas!$I$7:$CB$92,G617,0),Tablas!$A$8:$B$10,2,0)</f>
        <v>No aplica</v>
      </c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 t="str">
        <f>VLOOKUP(D617,Empresas!$D$7:$CF$91,81,0)</f>
        <v>D</v>
      </c>
      <c r="W617" s="78" t="str">
        <f>VLOOKUP(D617,Empresas!$D$7:$M$91,10,0)</f>
        <v>Rer</v>
      </c>
      <c r="X617" s="69" t="str">
        <f t="shared" si="95"/>
        <v>NO</v>
      </c>
      <c r="Y617" s="153" t="str">
        <f t="shared" si="96"/>
        <v>No aplica</v>
      </c>
      <c r="Z617" s="147">
        <f>IF(Y617="No aplica",0,IF(I617="no",0,IF(I617="No aplica",0,IF(I617="Si",1,IF(I617="Fisico",1,IF(I617="Electronico",2,VLOOKUP(C617&amp;"|"&amp;B617&amp;"|"&amp;D617,Empresas!$C$6:$CC$92,G617+6+1,0)))))))</f>
        <v>0</v>
      </c>
      <c r="AA617" s="147">
        <f>IF(AND($I617="Si",J617=1),1,IF(AND($I617="Fisico",J617=1),1,IF(AND(J617=1,$I617="Electronico"),2,IF(J617=1,VLOOKUP($C617&amp;"|"&amp;$B617&amp;"|"&amp;$D617,Empresas!$C$6:$CC$92,$G617+6+1,0),0))))</f>
        <v>0</v>
      </c>
      <c r="AB617" s="147">
        <f>IF(AND($I617="Si",K617=1),1,IF(AND($I617="Fisico",K617=1),1,IF(AND(K617=1,$I617="Electronico"),2,IF(K617=1,VLOOKUP($C617&amp;"|"&amp;$B617&amp;"|"&amp;$D617,Empresas!$C$6:$CC$92,$G617+6+1,0),0))))</f>
        <v>0</v>
      </c>
      <c r="AC617" s="147">
        <f>IF(AND($I617="Si",L617=1),1,IF(AND($I617="Fisico",L617=1),1,IF(AND(L617=1,$I617="Electronico"),2,IF(L617=1,VLOOKUP($C617&amp;"|"&amp;$B617&amp;"|"&amp;$D617,Empresas!$C$6:$CC$92,$G617+6+1,0),0))))</f>
        <v>0</v>
      </c>
      <c r="AD617" s="147">
        <f>IF(AND($I617="Si",M617=1),1,IF(AND($I617="Fisico",M617=1),1,IF(AND(M617=1,$I617="Electronico"),2,IF(M617=1,VLOOKUP($C617&amp;"|"&amp;$B617&amp;"|"&amp;$D617,Empresas!$C$6:$CC$92,$G617+6+1,0),0))))</f>
        <v>0</v>
      </c>
      <c r="AE617" s="147">
        <f>IF(AND($I617="Si",N617=1),1,IF(AND($I617="Fisico",N617=1),1,IF(AND(N617=1,$I617="Electronico"),2,IF(N617=1,VLOOKUP($C617&amp;"|"&amp;$B617&amp;"|"&amp;$D617,Empresas!$C$6:$CC$92,$G617+6+1,0),0))))</f>
        <v>0</v>
      </c>
      <c r="AF617" s="147">
        <f>IF(AND($I617="Si",O617=1),1,IF(AND($I617="Fisico",O617=1),1,IF(AND(O617=1,$I617="Electronico"),2,IF(O617=1,VLOOKUP($C617&amp;"|"&amp;$B617&amp;"|"&amp;$D617,Empresas!$C$6:$CC$92,$G617+6+1,0),0))))</f>
        <v>0</v>
      </c>
      <c r="AG617" s="147">
        <f>IF(AND($I617="Si",P617=1),1,IF(AND($I617="Fisico",P617=1),1,IF(AND(P617=1,$I617="Electronico"),2,IF(P617=1,VLOOKUP($C617&amp;"|"&amp;$B617&amp;"|"&amp;$D617,Empresas!$C$6:$CC$92,$G617+6+1,0),0))))</f>
        <v>0</v>
      </c>
      <c r="AH617" s="147">
        <f>IF(AND($I617="Si",Q617=1),1,IF(AND($I617="Fisico",Q617=1),1,IF(AND(Q617=1,$I617="Electronico"),2,IF(Q617=1,VLOOKUP($C617&amp;"|"&amp;$B617&amp;"|"&amp;$D617,Empresas!$C$6:$CC$92,$G617+6+1,0),0))))</f>
        <v>0</v>
      </c>
      <c r="AI617" s="147">
        <f>IF(AND($I617="Si",R617=1),1,IF(AND($I617="Fisico",R617=1),1,IF(AND(R617=1,$I617="Electronico"),2,IF(R617=1,VLOOKUP($C617&amp;"|"&amp;$B617&amp;"|"&amp;$D617,Empresas!$C$6:$CC$92,$G617+6+1,0),0))))</f>
        <v>0</v>
      </c>
      <c r="AJ617" s="147">
        <f>IF(AND($I617="Si",S617=1),1,IF(AND($I617="Fisico",S617=1),1,IF(AND(S617=1,$I617="Electronico"),2,IF(S617=1,VLOOKUP($C617&amp;"|"&amp;$B617&amp;"|"&amp;$D617,Empresas!$C$6:$CC$92,$G617+6+1,0),0))))</f>
        <v>0</v>
      </c>
      <c r="AK617" s="147">
        <f>IF(AND($I617="Si",T617=1),1,IF(AND($I617="Fisico",T617=1),1,IF(AND(T617=1,$I617="Electronico"),2,IF(T617=1,VLOOKUP($C617&amp;"|"&amp;$B617&amp;"|"&amp;$D617,Empresas!$C$6:$CC$92,$G617+6+1,0),0))))</f>
        <v>0</v>
      </c>
      <c r="AL617" s="147">
        <f>IF(AND($I617="Si",U617=1),1,IF(AND($I617="Fisico",U617=1),1,IF(AND(U617=1,$I617="Electronico"),2,IF(U617=1,VLOOKUP($C617&amp;"|"&amp;$B617&amp;"|"&amp;$D617,Empresas!$C$6:$CC$92,$G617+6+1,0),0))))</f>
        <v>0</v>
      </c>
      <c r="AM617" s="149">
        <f t="shared" si="97"/>
        <v>0</v>
      </c>
      <c r="AN617" s="149">
        <f t="shared" si="98"/>
        <v>0</v>
      </c>
      <c r="AO617" s="152">
        <f t="shared" si="99"/>
        <v>0</v>
      </c>
    </row>
    <row r="618" spans="1:41" x14ac:dyDescent="0.25">
      <c r="A618" s="140" t="str">
        <f>VLOOKUP(D618,Empresas!$D$7:$F$91,3,0)</f>
        <v>Omar</v>
      </c>
      <c r="B618" s="141" t="str">
        <f>VLOOKUP(D618,Empresas!$D$7:$G$91,4,0)</f>
        <v>Jhony</v>
      </c>
      <c r="C618" s="141" t="s">
        <v>544</v>
      </c>
      <c r="D618" s="141" t="s">
        <v>9</v>
      </c>
      <c r="E618" s="141" t="str">
        <f>VLOOKUP(D618,Empresas!$D$7:$E$92,2,0)</f>
        <v>NEGOCIOS SAN AGUSTIN S.A.C.</v>
      </c>
      <c r="F618" s="141" t="s">
        <v>178</v>
      </c>
      <c r="G618" s="142">
        <f t="shared" si="102"/>
        <v>56</v>
      </c>
      <c r="H618" s="142" t="str">
        <f>VLOOKUP(D618,Empresas!$D$6:$L$92,7,0)</f>
        <v>Semestral</v>
      </c>
      <c r="I618" s="141" t="str">
        <f>VLOOKUP(VLOOKUP(D618&amp;"|"&amp;B618,Empresas!$I$7:$CB$92,G618,0),Tablas!$A$8:$B$10,2,0)</f>
        <v>No aplica</v>
      </c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 t="str">
        <f>VLOOKUP(D618,Empresas!$D$7:$CF$91,81,0)</f>
        <v>D</v>
      </c>
      <c r="W618" s="78" t="str">
        <f>VLOOKUP(D618,Empresas!$D$7:$M$91,10,0)</f>
        <v>Rer</v>
      </c>
      <c r="X618" s="69" t="str">
        <f t="shared" si="95"/>
        <v>SI</v>
      </c>
      <c r="Y618" s="153" t="str">
        <f t="shared" si="96"/>
        <v>No aplica</v>
      </c>
      <c r="Z618" s="147">
        <f>IF(Y618="No aplica",0,IF(I618="no",0,IF(I618="No aplica",0,IF(I618="Si",1,IF(I618="Fisico",1,IF(I618="Electronico",2,VLOOKUP(C618&amp;"|"&amp;B618&amp;"|"&amp;D618,Empresas!$C$6:$CC$92,G618+6+1,0)))))))</f>
        <v>0</v>
      </c>
      <c r="AA618" s="147">
        <f>IF(AND($I618="Si",J618=1),1,IF(AND($I618="Fisico",J618=1),1,IF(AND(J618=1,$I618="Electronico"),2,IF(J618=1,VLOOKUP($C618&amp;"|"&amp;$B618&amp;"|"&amp;$D618,Empresas!$C$6:$CC$92,$G618+6+1,0),0))))</f>
        <v>0</v>
      </c>
      <c r="AB618" s="147">
        <f>IF(AND($I618="Si",K618=1),1,IF(AND($I618="Fisico",K618=1),1,IF(AND(K618=1,$I618="Electronico"),2,IF(K618=1,VLOOKUP($C618&amp;"|"&amp;$B618&amp;"|"&amp;$D618,Empresas!$C$6:$CC$92,$G618+6+1,0),0))))</f>
        <v>0</v>
      </c>
      <c r="AC618" s="147">
        <f>IF(AND($I618="Si",L618=1),1,IF(AND($I618="Fisico",L618=1),1,IF(AND(L618=1,$I618="Electronico"),2,IF(L618=1,VLOOKUP($C618&amp;"|"&amp;$B618&amp;"|"&amp;$D618,Empresas!$C$6:$CC$92,$G618+6+1,0),0))))</f>
        <v>0</v>
      </c>
      <c r="AD618" s="147">
        <f>IF(AND($I618="Si",M618=1),1,IF(AND($I618="Fisico",M618=1),1,IF(AND(M618=1,$I618="Electronico"),2,IF(M618=1,VLOOKUP($C618&amp;"|"&amp;$B618&amp;"|"&amp;$D618,Empresas!$C$6:$CC$92,$G618+6+1,0),0))))</f>
        <v>0</v>
      </c>
      <c r="AE618" s="147">
        <f>IF(AND($I618="Si",N618=1),1,IF(AND($I618="Fisico",N618=1),1,IF(AND(N618=1,$I618="Electronico"),2,IF(N618=1,VLOOKUP($C618&amp;"|"&amp;$B618&amp;"|"&amp;$D618,Empresas!$C$6:$CC$92,$G618+6+1,0),0))))</f>
        <v>0</v>
      </c>
      <c r="AF618" s="147">
        <f>IF(AND($I618="Si",O618=1),1,IF(AND($I618="Fisico",O618=1),1,IF(AND(O618=1,$I618="Electronico"),2,IF(O618=1,VLOOKUP($C618&amp;"|"&amp;$B618&amp;"|"&amp;$D618,Empresas!$C$6:$CC$92,$G618+6+1,0),0))))</f>
        <v>0</v>
      </c>
      <c r="AG618" s="147">
        <f>IF(AND($I618="Si",P618=1),1,IF(AND($I618="Fisico",P618=1),1,IF(AND(P618=1,$I618="Electronico"),2,IF(P618=1,VLOOKUP($C618&amp;"|"&amp;$B618&amp;"|"&amp;$D618,Empresas!$C$6:$CC$92,$G618+6+1,0),0))))</f>
        <v>0</v>
      </c>
      <c r="AH618" s="147">
        <f>IF(AND($I618="Si",Q618=1),1,IF(AND($I618="Fisico",Q618=1),1,IF(AND(Q618=1,$I618="Electronico"),2,IF(Q618=1,VLOOKUP($C618&amp;"|"&amp;$B618&amp;"|"&amp;$D618,Empresas!$C$6:$CC$92,$G618+6+1,0),0))))</f>
        <v>0</v>
      </c>
      <c r="AI618" s="147">
        <f>IF(AND($I618="Si",R618=1),1,IF(AND($I618="Fisico",R618=1),1,IF(AND(R618=1,$I618="Electronico"),2,IF(R618=1,VLOOKUP($C618&amp;"|"&amp;$B618&amp;"|"&amp;$D618,Empresas!$C$6:$CC$92,$G618+6+1,0),0))))</f>
        <v>0</v>
      </c>
      <c r="AJ618" s="147">
        <f>IF(AND($I618="Si",S618=1),1,IF(AND($I618="Fisico",S618=1),1,IF(AND(S618=1,$I618="Electronico"),2,IF(S618=1,VLOOKUP($C618&amp;"|"&amp;$B618&amp;"|"&amp;$D618,Empresas!$C$6:$CC$92,$G618+6+1,0),0))))</f>
        <v>0</v>
      </c>
      <c r="AK618" s="147">
        <f>IF(AND($I618="Si",T618=1),1,IF(AND($I618="Fisico",T618=1),1,IF(AND(T618=1,$I618="Electronico"),2,IF(T618=1,VLOOKUP($C618&amp;"|"&amp;$B618&amp;"|"&amp;$D618,Empresas!$C$6:$CC$92,$G618+6+1,0),0))))</f>
        <v>0</v>
      </c>
      <c r="AL618" s="147">
        <f>IF(AND($I618="Si",U618=1),1,IF(AND($I618="Fisico",U618=1),1,IF(AND(U618=1,$I618="Electronico"),2,IF(U618=1,VLOOKUP($C618&amp;"|"&amp;$B618&amp;"|"&amp;$D618,Empresas!$C$6:$CC$92,$G618+6+1,0),0))))</f>
        <v>0</v>
      </c>
      <c r="AM618" s="149">
        <f t="shared" si="97"/>
        <v>0</v>
      </c>
      <c r="AN618" s="149">
        <f t="shared" si="98"/>
        <v>0</v>
      </c>
      <c r="AO618" s="152">
        <f t="shared" si="99"/>
        <v>0</v>
      </c>
    </row>
    <row r="619" spans="1:41" x14ac:dyDescent="0.25">
      <c r="A619" s="140" t="str">
        <f>VLOOKUP(D619,Empresas!$D$7:$F$91,3,0)</f>
        <v>Omar</v>
      </c>
      <c r="B619" s="141" t="str">
        <f>VLOOKUP(D619,Empresas!$D$7:$G$91,4,0)</f>
        <v>Jhony</v>
      </c>
      <c r="C619" s="141" t="s">
        <v>544</v>
      </c>
      <c r="D619" s="141" t="s">
        <v>9</v>
      </c>
      <c r="E619" s="141" t="str">
        <f>VLOOKUP(D619,Empresas!$D$7:$E$92,2,0)</f>
        <v>NEGOCIOS SAN AGUSTIN S.A.C.</v>
      </c>
      <c r="F619" s="141" t="s">
        <v>179</v>
      </c>
      <c r="G619" s="142">
        <f t="shared" si="102"/>
        <v>57</v>
      </c>
      <c r="H619" s="142" t="str">
        <f>VLOOKUP(D619,Empresas!$D$6:$L$92,7,0)</f>
        <v>Semestral</v>
      </c>
      <c r="I619" s="141" t="str">
        <f>VLOOKUP(VLOOKUP(D619&amp;"|"&amp;B619,Empresas!$I$7:$CB$92,G619,0),Tablas!$A$8:$B$10,2,0)</f>
        <v>No aplica</v>
      </c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 t="str">
        <f>VLOOKUP(D619,Empresas!$D$7:$CF$91,81,0)</f>
        <v>D</v>
      </c>
      <c r="W619" s="78" t="str">
        <f>VLOOKUP(D619,Empresas!$D$7:$M$91,10,0)</f>
        <v>Rer</v>
      </c>
      <c r="X619" s="69" t="str">
        <f t="shared" si="95"/>
        <v>NO</v>
      </c>
      <c r="Y619" s="153" t="str">
        <f t="shared" si="96"/>
        <v>No aplica</v>
      </c>
      <c r="Z619" s="147">
        <f>IF(Y619="No aplica",0,IF(I619="no",0,IF(I619="No aplica",0,IF(I619="Si",1,IF(I619="Fisico",1,IF(I619="Electronico",2,VLOOKUP(C619&amp;"|"&amp;B619&amp;"|"&amp;D619,Empresas!$C$6:$CC$92,G619+6+1,0)))))))</f>
        <v>0</v>
      </c>
      <c r="AA619" s="147">
        <f>IF(AND($I619="Si",J619=1),1,IF(AND($I619="Fisico",J619=1),1,IF(AND(J619=1,$I619="Electronico"),2,IF(J619=1,VLOOKUP($C619&amp;"|"&amp;$B619&amp;"|"&amp;$D619,Empresas!$C$6:$CC$92,$G619+6+1,0),0))))</f>
        <v>0</v>
      </c>
      <c r="AB619" s="147">
        <f>IF(AND($I619="Si",K619=1),1,IF(AND($I619="Fisico",K619=1),1,IF(AND(K619=1,$I619="Electronico"),2,IF(K619=1,VLOOKUP($C619&amp;"|"&amp;$B619&amp;"|"&amp;$D619,Empresas!$C$6:$CC$92,$G619+6+1,0),0))))</f>
        <v>0</v>
      </c>
      <c r="AC619" s="147">
        <f>IF(AND($I619="Si",L619=1),1,IF(AND($I619="Fisico",L619=1),1,IF(AND(L619=1,$I619="Electronico"),2,IF(L619=1,VLOOKUP($C619&amp;"|"&amp;$B619&amp;"|"&amp;$D619,Empresas!$C$6:$CC$92,$G619+6+1,0),0))))</f>
        <v>0</v>
      </c>
      <c r="AD619" s="147">
        <f>IF(AND($I619="Si",M619=1),1,IF(AND($I619="Fisico",M619=1),1,IF(AND(M619=1,$I619="Electronico"),2,IF(M619=1,VLOOKUP($C619&amp;"|"&amp;$B619&amp;"|"&amp;$D619,Empresas!$C$6:$CC$92,$G619+6+1,0),0))))</f>
        <v>0</v>
      </c>
      <c r="AE619" s="147">
        <f>IF(AND($I619="Si",N619=1),1,IF(AND($I619="Fisico",N619=1),1,IF(AND(N619=1,$I619="Electronico"),2,IF(N619=1,VLOOKUP($C619&amp;"|"&amp;$B619&amp;"|"&amp;$D619,Empresas!$C$6:$CC$92,$G619+6+1,0),0))))</f>
        <v>0</v>
      </c>
      <c r="AF619" s="147">
        <f>IF(AND($I619="Si",O619=1),1,IF(AND($I619="Fisico",O619=1),1,IF(AND(O619=1,$I619="Electronico"),2,IF(O619=1,VLOOKUP($C619&amp;"|"&amp;$B619&amp;"|"&amp;$D619,Empresas!$C$6:$CC$92,$G619+6+1,0),0))))</f>
        <v>0</v>
      </c>
      <c r="AG619" s="147">
        <f>IF(AND($I619="Si",P619=1),1,IF(AND($I619="Fisico",P619=1),1,IF(AND(P619=1,$I619="Electronico"),2,IF(P619=1,VLOOKUP($C619&amp;"|"&amp;$B619&amp;"|"&amp;$D619,Empresas!$C$6:$CC$92,$G619+6+1,0),0))))</f>
        <v>0</v>
      </c>
      <c r="AH619" s="147">
        <f>IF(AND($I619="Si",Q619=1),1,IF(AND($I619="Fisico",Q619=1),1,IF(AND(Q619=1,$I619="Electronico"),2,IF(Q619=1,VLOOKUP($C619&amp;"|"&amp;$B619&amp;"|"&amp;$D619,Empresas!$C$6:$CC$92,$G619+6+1,0),0))))</f>
        <v>0</v>
      </c>
      <c r="AI619" s="147">
        <f>IF(AND($I619="Si",R619=1),1,IF(AND($I619="Fisico",R619=1),1,IF(AND(R619=1,$I619="Electronico"),2,IF(R619=1,VLOOKUP($C619&amp;"|"&amp;$B619&amp;"|"&amp;$D619,Empresas!$C$6:$CC$92,$G619+6+1,0),0))))</f>
        <v>0</v>
      </c>
      <c r="AJ619" s="147">
        <f>IF(AND($I619="Si",S619=1),1,IF(AND($I619="Fisico",S619=1),1,IF(AND(S619=1,$I619="Electronico"),2,IF(S619=1,VLOOKUP($C619&amp;"|"&amp;$B619&amp;"|"&amp;$D619,Empresas!$C$6:$CC$92,$G619+6+1,0),0))))</f>
        <v>0</v>
      </c>
      <c r="AK619" s="147">
        <f>IF(AND($I619="Si",T619=1),1,IF(AND($I619="Fisico",T619=1),1,IF(AND(T619=1,$I619="Electronico"),2,IF(T619=1,VLOOKUP($C619&amp;"|"&amp;$B619&amp;"|"&amp;$D619,Empresas!$C$6:$CC$92,$G619+6+1,0),0))))</f>
        <v>0</v>
      </c>
      <c r="AL619" s="147">
        <f>IF(AND($I619="Si",U619=1),1,IF(AND($I619="Fisico",U619=1),1,IF(AND(U619=1,$I619="Electronico"),2,IF(U619=1,VLOOKUP($C619&amp;"|"&amp;$B619&amp;"|"&amp;$D619,Empresas!$C$6:$CC$92,$G619+6+1,0),0))))</f>
        <v>0</v>
      </c>
      <c r="AM619" s="149">
        <f t="shared" si="97"/>
        <v>0</v>
      </c>
      <c r="AN619" s="149">
        <f t="shared" si="98"/>
        <v>0</v>
      </c>
      <c r="AO619" s="152">
        <f t="shared" si="99"/>
        <v>0</v>
      </c>
    </row>
    <row r="620" spans="1:41" x14ac:dyDescent="0.25">
      <c r="A620" s="140" t="str">
        <f>VLOOKUP(D620,Empresas!$D$7:$F$91,3,0)</f>
        <v>Omar</v>
      </c>
      <c r="B620" s="141" t="str">
        <f>VLOOKUP(D620,Empresas!$D$7:$G$91,4,0)</f>
        <v>Jhony</v>
      </c>
      <c r="C620" s="141" t="s">
        <v>544</v>
      </c>
      <c r="D620" s="141" t="s">
        <v>9</v>
      </c>
      <c r="E620" s="141" t="str">
        <f>VLOOKUP(D620,Empresas!$D$7:$E$92,2,0)</f>
        <v>NEGOCIOS SAN AGUSTIN S.A.C.</v>
      </c>
      <c r="F620" s="141" t="s">
        <v>180</v>
      </c>
      <c r="G620" s="142">
        <f t="shared" si="102"/>
        <v>58</v>
      </c>
      <c r="H620" s="142" t="str">
        <f>VLOOKUP(D620,Empresas!$D$6:$L$92,7,0)</f>
        <v>Semestral</v>
      </c>
      <c r="I620" s="141" t="str">
        <f>VLOOKUP(VLOOKUP(D620&amp;"|"&amp;B620,Empresas!$I$7:$CB$92,G620,0),Tablas!$A$8:$B$10,2,0)</f>
        <v>No aplica</v>
      </c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 t="str">
        <f>VLOOKUP(D620,Empresas!$D$7:$CF$91,81,0)</f>
        <v>D</v>
      </c>
      <c r="W620" s="78" t="str">
        <f>VLOOKUP(D620,Empresas!$D$7:$M$91,10,0)</f>
        <v>Rer</v>
      </c>
      <c r="X620" s="69" t="str">
        <f t="shared" si="95"/>
        <v>NO</v>
      </c>
      <c r="Y620" s="153" t="str">
        <f t="shared" si="96"/>
        <v>No aplica</v>
      </c>
      <c r="Z620" s="147">
        <f>IF(Y620="No aplica",0,IF(I620="no",0,IF(I620="No aplica",0,IF(I620="Si",1,IF(I620="Fisico",1,IF(I620="Electronico",2,VLOOKUP(C620&amp;"|"&amp;B620&amp;"|"&amp;D620,Empresas!$C$6:$CC$92,G620+6+1,0)))))))</f>
        <v>0</v>
      </c>
      <c r="AA620" s="147">
        <f>IF(AND($I620="Si",J620=1),1,IF(AND($I620="Fisico",J620=1),1,IF(AND(J620=1,$I620="Electronico"),2,IF(J620=1,VLOOKUP($C620&amp;"|"&amp;$B620&amp;"|"&amp;$D620,Empresas!$C$6:$CC$92,$G620+6+1,0),0))))</f>
        <v>0</v>
      </c>
      <c r="AB620" s="147">
        <f>IF(AND($I620="Si",K620=1),1,IF(AND($I620="Fisico",K620=1),1,IF(AND(K620=1,$I620="Electronico"),2,IF(K620=1,VLOOKUP($C620&amp;"|"&amp;$B620&amp;"|"&amp;$D620,Empresas!$C$6:$CC$92,$G620+6+1,0),0))))</f>
        <v>0</v>
      </c>
      <c r="AC620" s="147">
        <f>IF(AND($I620="Si",L620=1),1,IF(AND($I620="Fisico",L620=1),1,IF(AND(L620=1,$I620="Electronico"),2,IF(L620=1,VLOOKUP($C620&amp;"|"&amp;$B620&amp;"|"&amp;$D620,Empresas!$C$6:$CC$92,$G620+6+1,0),0))))</f>
        <v>0</v>
      </c>
      <c r="AD620" s="147">
        <f>IF(AND($I620="Si",M620=1),1,IF(AND($I620="Fisico",M620=1),1,IF(AND(M620=1,$I620="Electronico"),2,IF(M620=1,VLOOKUP($C620&amp;"|"&amp;$B620&amp;"|"&amp;$D620,Empresas!$C$6:$CC$92,$G620+6+1,0),0))))</f>
        <v>0</v>
      </c>
      <c r="AE620" s="147">
        <f>IF(AND($I620="Si",N620=1),1,IF(AND($I620="Fisico",N620=1),1,IF(AND(N620=1,$I620="Electronico"),2,IF(N620=1,VLOOKUP($C620&amp;"|"&amp;$B620&amp;"|"&amp;$D620,Empresas!$C$6:$CC$92,$G620+6+1,0),0))))</f>
        <v>0</v>
      </c>
      <c r="AF620" s="147">
        <f>IF(AND($I620="Si",O620=1),1,IF(AND($I620="Fisico",O620=1),1,IF(AND(O620=1,$I620="Electronico"),2,IF(O620=1,VLOOKUP($C620&amp;"|"&amp;$B620&amp;"|"&amp;$D620,Empresas!$C$6:$CC$92,$G620+6+1,0),0))))</f>
        <v>0</v>
      </c>
      <c r="AG620" s="147">
        <f>IF(AND($I620="Si",P620=1),1,IF(AND($I620="Fisico",P620=1),1,IF(AND(P620=1,$I620="Electronico"),2,IF(P620=1,VLOOKUP($C620&amp;"|"&amp;$B620&amp;"|"&amp;$D620,Empresas!$C$6:$CC$92,$G620+6+1,0),0))))</f>
        <v>0</v>
      </c>
      <c r="AH620" s="147">
        <f>IF(AND($I620="Si",Q620=1),1,IF(AND($I620="Fisico",Q620=1),1,IF(AND(Q620=1,$I620="Electronico"),2,IF(Q620=1,VLOOKUP($C620&amp;"|"&amp;$B620&amp;"|"&amp;$D620,Empresas!$C$6:$CC$92,$G620+6+1,0),0))))</f>
        <v>0</v>
      </c>
      <c r="AI620" s="147">
        <f>IF(AND($I620="Si",R620=1),1,IF(AND($I620="Fisico",R620=1),1,IF(AND(R620=1,$I620="Electronico"),2,IF(R620=1,VLOOKUP($C620&amp;"|"&amp;$B620&amp;"|"&amp;$D620,Empresas!$C$6:$CC$92,$G620+6+1,0),0))))</f>
        <v>0</v>
      </c>
      <c r="AJ620" s="147">
        <f>IF(AND($I620="Si",S620=1),1,IF(AND($I620="Fisico",S620=1),1,IF(AND(S620=1,$I620="Electronico"),2,IF(S620=1,VLOOKUP($C620&amp;"|"&amp;$B620&amp;"|"&amp;$D620,Empresas!$C$6:$CC$92,$G620+6+1,0),0))))</f>
        <v>0</v>
      </c>
      <c r="AK620" s="147">
        <f>IF(AND($I620="Si",T620=1),1,IF(AND($I620="Fisico",T620=1),1,IF(AND(T620=1,$I620="Electronico"),2,IF(T620=1,VLOOKUP($C620&amp;"|"&amp;$B620&amp;"|"&amp;$D620,Empresas!$C$6:$CC$92,$G620+6+1,0),0))))</f>
        <v>0</v>
      </c>
      <c r="AL620" s="147">
        <f>IF(AND($I620="Si",U620=1),1,IF(AND($I620="Fisico",U620=1),1,IF(AND(U620=1,$I620="Electronico"),2,IF(U620=1,VLOOKUP($C620&amp;"|"&amp;$B620&amp;"|"&amp;$D620,Empresas!$C$6:$CC$92,$G620+6+1,0),0))))</f>
        <v>0</v>
      </c>
      <c r="AM620" s="149">
        <f t="shared" si="97"/>
        <v>0</v>
      </c>
      <c r="AN620" s="149">
        <f t="shared" si="98"/>
        <v>0</v>
      </c>
      <c r="AO620" s="152">
        <f t="shared" si="99"/>
        <v>0</v>
      </c>
    </row>
    <row r="621" spans="1:41" x14ac:dyDescent="0.25">
      <c r="A621" s="140" t="str">
        <f>VLOOKUP(D621,Empresas!$D$7:$F$91,3,0)</f>
        <v>Omar</v>
      </c>
      <c r="B621" s="141" t="str">
        <f>VLOOKUP(D621,Empresas!$D$7:$G$91,4,0)</f>
        <v>Jhony</v>
      </c>
      <c r="C621" s="141" t="s">
        <v>544</v>
      </c>
      <c r="D621" s="141" t="s">
        <v>9</v>
      </c>
      <c r="E621" s="141" t="str">
        <f>VLOOKUP(D621,Empresas!$D$7:$E$92,2,0)</f>
        <v>NEGOCIOS SAN AGUSTIN S.A.C.</v>
      </c>
      <c r="F621" s="141" t="s">
        <v>181</v>
      </c>
      <c r="G621" s="142">
        <f t="shared" si="102"/>
        <v>59</v>
      </c>
      <c r="H621" s="142" t="str">
        <f>VLOOKUP(D621,Empresas!$D$6:$L$92,7,0)</f>
        <v>Semestral</v>
      </c>
      <c r="I621" s="141" t="str">
        <f>VLOOKUP(VLOOKUP(D621&amp;"|"&amp;B621,Empresas!$I$7:$CB$92,G621,0),Tablas!$A$8:$B$10,2,0)</f>
        <v>No aplica</v>
      </c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 t="str">
        <f>VLOOKUP(D621,Empresas!$D$7:$CF$91,81,0)</f>
        <v>D</v>
      </c>
      <c r="W621" s="78" t="str">
        <f>VLOOKUP(D621,Empresas!$D$7:$M$91,10,0)</f>
        <v>Rer</v>
      </c>
      <c r="X621" s="69" t="str">
        <f t="shared" si="95"/>
        <v>NO</v>
      </c>
      <c r="Y621" s="153" t="str">
        <f t="shared" si="96"/>
        <v>No aplica</v>
      </c>
      <c r="Z621" s="147">
        <f>IF(Y621="No aplica",0,IF(I621="no",0,IF(I621="No aplica",0,IF(I621="Si",1,IF(I621="Fisico",1,IF(I621="Electronico",2,VLOOKUP(C621&amp;"|"&amp;B621&amp;"|"&amp;D621,Empresas!$C$6:$CC$92,G621+6+1,0)))))))</f>
        <v>0</v>
      </c>
      <c r="AA621" s="147">
        <f>IF(AND($I621="Si",J621=1),1,IF(AND($I621="Fisico",J621=1),1,IF(AND(J621=1,$I621="Electronico"),2,IF(J621=1,VLOOKUP($C621&amp;"|"&amp;$B621&amp;"|"&amp;$D621,Empresas!$C$6:$CC$92,$G621+6+1,0),0))))</f>
        <v>0</v>
      </c>
      <c r="AB621" s="147">
        <f>IF(AND($I621="Si",K621=1),1,IF(AND($I621="Fisico",K621=1),1,IF(AND(K621=1,$I621="Electronico"),2,IF(K621=1,VLOOKUP($C621&amp;"|"&amp;$B621&amp;"|"&amp;$D621,Empresas!$C$6:$CC$92,$G621+6+1,0),0))))</f>
        <v>0</v>
      </c>
      <c r="AC621" s="147">
        <f>IF(AND($I621="Si",L621=1),1,IF(AND($I621="Fisico",L621=1),1,IF(AND(L621=1,$I621="Electronico"),2,IF(L621=1,VLOOKUP($C621&amp;"|"&amp;$B621&amp;"|"&amp;$D621,Empresas!$C$6:$CC$92,$G621+6+1,0),0))))</f>
        <v>0</v>
      </c>
      <c r="AD621" s="147">
        <f>IF(AND($I621="Si",M621=1),1,IF(AND($I621="Fisico",M621=1),1,IF(AND(M621=1,$I621="Electronico"),2,IF(M621=1,VLOOKUP($C621&amp;"|"&amp;$B621&amp;"|"&amp;$D621,Empresas!$C$6:$CC$92,$G621+6+1,0),0))))</f>
        <v>0</v>
      </c>
      <c r="AE621" s="147">
        <f>IF(AND($I621="Si",N621=1),1,IF(AND($I621="Fisico",N621=1),1,IF(AND(N621=1,$I621="Electronico"),2,IF(N621=1,VLOOKUP($C621&amp;"|"&amp;$B621&amp;"|"&amp;$D621,Empresas!$C$6:$CC$92,$G621+6+1,0),0))))</f>
        <v>0</v>
      </c>
      <c r="AF621" s="147">
        <f>IF(AND($I621="Si",O621=1),1,IF(AND($I621="Fisico",O621=1),1,IF(AND(O621=1,$I621="Electronico"),2,IF(O621=1,VLOOKUP($C621&amp;"|"&amp;$B621&amp;"|"&amp;$D621,Empresas!$C$6:$CC$92,$G621+6+1,0),0))))</f>
        <v>0</v>
      </c>
      <c r="AG621" s="147">
        <f>IF(AND($I621="Si",P621=1),1,IF(AND($I621="Fisico",P621=1),1,IF(AND(P621=1,$I621="Electronico"),2,IF(P621=1,VLOOKUP($C621&amp;"|"&amp;$B621&amp;"|"&amp;$D621,Empresas!$C$6:$CC$92,$G621+6+1,0),0))))</f>
        <v>0</v>
      </c>
      <c r="AH621" s="147">
        <f>IF(AND($I621="Si",Q621=1),1,IF(AND($I621="Fisico",Q621=1),1,IF(AND(Q621=1,$I621="Electronico"),2,IF(Q621=1,VLOOKUP($C621&amp;"|"&amp;$B621&amp;"|"&amp;$D621,Empresas!$C$6:$CC$92,$G621+6+1,0),0))))</f>
        <v>0</v>
      </c>
      <c r="AI621" s="147">
        <f>IF(AND($I621="Si",R621=1),1,IF(AND($I621="Fisico",R621=1),1,IF(AND(R621=1,$I621="Electronico"),2,IF(R621=1,VLOOKUP($C621&amp;"|"&amp;$B621&amp;"|"&amp;$D621,Empresas!$C$6:$CC$92,$G621+6+1,0),0))))</f>
        <v>0</v>
      </c>
      <c r="AJ621" s="147">
        <f>IF(AND($I621="Si",S621=1),1,IF(AND($I621="Fisico",S621=1),1,IF(AND(S621=1,$I621="Electronico"),2,IF(S621=1,VLOOKUP($C621&amp;"|"&amp;$B621&amp;"|"&amp;$D621,Empresas!$C$6:$CC$92,$G621+6+1,0),0))))</f>
        <v>0</v>
      </c>
      <c r="AK621" s="147">
        <f>IF(AND($I621="Si",T621=1),1,IF(AND($I621="Fisico",T621=1),1,IF(AND(T621=1,$I621="Electronico"),2,IF(T621=1,VLOOKUP($C621&amp;"|"&amp;$B621&amp;"|"&amp;$D621,Empresas!$C$6:$CC$92,$G621+6+1,0),0))))</f>
        <v>0</v>
      </c>
      <c r="AL621" s="147">
        <f>IF(AND($I621="Si",U621=1),1,IF(AND($I621="Fisico",U621=1),1,IF(AND(U621=1,$I621="Electronico"),2,IF(U621=1,VLOOKUP($C621&amp;"|"&amp;$B621&amp;"|"&amp;$D621,Empresas!$C$6:$CC$92,$G621+6+1,0),0))))</f>
        <v>0</v>
      </c>
      <c r="AM621" s="149">
        <f t="shared" si="97"/>
        <v>0</v>
      </c>
      <c r="AN621" s="149">
        <f t="shared" si="98"/>
        <v>0</v>
      </c>
      <c r="AO621" s="152">
        <f t="shared" si="99"/>
        <v>0</v>
      </c>
    </row>
    <row r="622" spans="1:41" x14ac:dyDescent="0.25">
      <c r="A622" s="140" t="str">
        <f>VLOOKUP(D622,Empresas!$D$7:$F$91,3,0)</f>
        <v>Omar</v>
      </c>
      <c r="B622" s="141" t="str">
        <f>VLOOKUP(D622,Empresas!$D$7:$G$91,4,0)</f>
        <v>Jhony</v>
      </c>
      <c r="C622" s="141" t="s">
        <v>544</v>
      </c>
      <c r="D622" s="141" t="s">
        <v>9</v>
      </c>
      <c r="E622" s="141" t="str">
        <f>VLOOKUP(D622,Empresas!$D$7:$E$92,2,0)</f>
        <v>NEGOCIOS SAN AGUSTIN S.A.C.</v>
      </c>
      <c r="F622" s="141" t="s">
        <v>182</v>
      </c>
      <c r="G622" s="142">
        <f t="shared" si="102"/>
        <v>60</v>
      </c>
      <c r="H622" s="142" t="str">
        <f>VLOOKUP(D622,Empresas!$D$6:$L$92,7,0)</f>
        <v>Semestral</v>
      </c>
      <c r="I622" s="141" t="str">
        <f>VLOOKUP(VLOOKUP(D622&amp;"|"&amp;B622,Empresas!$I$7:$CB$92,G622,0),Tablas!$A$8:$B$10,2,0)</f>
        <v>No aplica</v>
      </c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 t="str">
        <f>VLOOKUP(D622,Empresas!$D$7:$CF$91,81,0)</f>
        <v>D</v>
      </c>
      <c r="W622" s="78" t="str">
        <f>VLOOKUP(D622,Empresas!$D$7:$M$91,10,0)</f>
        <v>Rer</v>
      </c>
      <c r="X622" s="69" t="str">
        <f t="shared" si="95"/>
        <v>NO</v>
      </c>
      <c r="Y622" s="153" t="str">
        <f t="shared" si="96"/>
        <v>No aplica</v>
      </c>
      <c r="Z622" s="147">
        <f>IF(Y622="No aplica",0,IF(I622="no",0,IF(I622="No aplica",0,IF(I622="Si",1,IF(I622="Fisico",1,IF(I622="Electronico",2,VLOOKUP(C622&amp;"|"&amp;B622&amp;"|"&amp;D622,Empresas!$C$6:$CC$92,G622+6+1,0)))))))</f>
        <v>0</v>
      </c>
      <c r="AA622" s="147">
        <f>IF(AND($I622="Si",J622=1),1,IF(AND($I622="Fisico",J622=1),1,IF(AND(J622=1,$I622="Electronico"),2,IF(J622=1,VLOOKUP($C622&amp;"|"&amp;$B622&amp;"|"&amp;$D622,Empresas!$C$6:$CC$92,$G622+6+1,0),0))))</f>
        <v>0</v>
      </c>
      <c r="AB622" s="147">
        <f>IF(AND($I622="Si",K622=1),1,IF(AND($I622="Fisico",K622=1),1,IF(AND(K622=1,$I622="Electronico"),2,IF(K622=1,VLOOKUP($C622&amp;"|"&amp;$B622&amp;"|"&amp;$D622,Empresas!$C$6:$CC$92,$G622+6+1,0),0))))</f>
        <v>0</v>
      </c>
      <c r="AC622" s="147">
        <f>IF(AND($I622="Si",L622=1),1,IF(AND($I622="Fisico",L622=1),1,IF(AND(L622=1,$I622="Electronico"),2,IF(L622=1,VLOOKUP($C622&amp;"|"&amp;$B622&amp;"|"&amp;$D622,Empresas!$C$6:$CC$92,$G622+6+1,0),0))))</f>
        <v>0</v>
      </c>
      <c r="AD622" s="147">
        <f>IF(AND($I622="Si",M622=1),1,IF(AND($I622="Fisico",M622=1),1,IF(AND(M622=1,$I622="Electronico"),2,IF(M622=1,VLOOKUP($C622&amp;"|"&amp;$B622&amp;"|"&amp;$D622,Empresas!$C$6:$CC$92,$G622+6+1,0),0))))</f>
        <v>0</v>
      </c>
      <c r="AE622" s="147">
        <f>IF(AND($I622="Si",N622=1),1,IF(AND($I622="Fisico",N622=1),1,IF(AND(N622=1,$I622="Electronico"),2,IF(N622=1,VLOOKUP($C622&amp;"|"&amp;$B622&amp;"|"&amp;$D622,Empresas!$C$6:$CC$92,$G622+6+1,0),0))))</f>
        <v>0</v>
      </c>
      <c r="AF622" s="147">
        <f>IF(AND($I622="Si",O622=1),1,IF(AND($I622="Fisico",O622=1),1,IF(AND(O622=1,$I622="Electronico"),2,IF(O622=1,VLOOKUP($C622&amp;"|"&amp;$B622&amp;"|"&amp;$D622,Empresas!$C$6:$CC$92,$G622+6+1,0),0))))</f>
        <v>0</v>
      </c>
      <c r="AG622" s="147">
        <f>IF(AND($I622="Si",P622=1),1,IF(AND($I622="Fisico",P622=1),1,IF(AND(P622=1,$I622="Electronico"),2,IF(P622=1,VLOOKUP($C622&amp;"|"&amp;$B622&amp;"|"&amp;$D622,Empresas!$C$6:$CC$92,$G622+6+1,0),0))))</f>
        <v>0</v>
      </c>
      <c r="AH622" s="147">
        <f>IF(AND($I622="Si",Q622=1),1,IF(AND($I622="Fisico",Q622=1),1,IF(AND(Q622=1,$I622="Electronico"),2,IF(Q622=1,VLOOKUP($C622&amp;"|"&amp;$B622&amp;"|"&amp;$D622,Empresas!$C$6:$CC$92,$G622+6+1,0),0))))</f>
        <v>0</v>
      </c>
      <c r="AI622" s="147">
        <f>IF(AND($I622="Si",R622=1),1,IF(AND($I622="Fisico",R622=1),1,IF(AND(R622=1,$I622="Electronico"),2,IF(R622=1,VLOOKUP($C622&amp;"|"&amp;$B622&amp;"|"&amp;$D622,Empresas!$C$6:$CC$92,$G622+6+1,0),0))))</f>
        <v>0</v>
      </c>
      <c r="AJ622" s="147">
        <f>IF(AND($I622="Si",S622=1),1,IF(AND($I622="Fisico",S622=1),1,IF(AND(S622=1,$I622="Electronico"),2,IF(S622=1,VLOOKUP($C622&amp;"|"&amp;$B622&amp;"|"&amp;$D622,Empresas!$C$6:$CC$92,$G622+6+1,0),0))))</f>
        <v>0</v>
      </c>
      <c r="AK622" s="147">
        <f>IF(AND($I622="Si",T622=1),1,IF(AND($I622="Fisico",T622=1),1,IF(AND(T622=1,$I622="Electronico"),2,IF(T622=1,VLOOKUP($C622&amp;"|"&amp;$B622&amp;"|"&amp;$D622,Empresas!$C$6:$CC$92,$G622+6+1,0),0))))</f>
        <v>0</v>
      </c>
      <c r="AL622" s="147">
        <f>IF(AND($I622="Si",U622=1),1,IF(AND($I622="Fisico",U622=1),1,IF(AND(U622=1,$I622="Electronico"),2,IF(U622=1,VLOOKUP($C622&amp;"|"&amp;$B622&amp;"|"&amp;$D622,Empresas!$C$6:$CC$92,$G622+6+1,0),0))))</f>
        <v>0</v>
      </c>
      <c r="AM622" s="149">
        <f t="shared" si="97"/>
        <v>0</v>
      </c>
      <c r="AN622" s="149">
        <f t="shared" si="98"/>
        <v>0</v>
      </c>
      <c r="AO622" s="152">
        <f t="shared" si="99"/>
        <v>0</v>
      </c>
    </row>
    <row r="623" spans="1:41" x14ac:dyDescent="0.25">
      <c r="A623" s="143" t="str">
        <f>VLOOKUP(D623,Empresas!$D$7:$F$91,3,0)</f>
        <v>Omar</v>
      </c>
      <c r="B623" s="144" t="str">
        <f>VLOOKUP(D623,Empresas!$D$7:$G$91,4,0)</f>
        <v>Jhony</v>
      </c>
      <c r="C623" s="144" t="s">
        <v>544</v>
      </c>
      <c r="D623" s="144" t="s">
        <v>9</v>
      </c>
      <c r="E623" s="144" t="str">
        <f>VLOOKUP(D623,Empresas!$D$7:$E$92,2,0)</f>
        <v>NEGOCIOS SAN AGUSTIN S.A.C.</v>
      </c>
      <c r="F623" s="144" t="s">
        <v>183</v>
      </c>
      <c r="G623" s="145">
        <f>+Empresas!$BR$2</f>
        <v>62</v>
      </c>
      <c r="H623" s="145" t="str">
        <f>VLOOKUP(D623,Empresas!$D$6:$L$92,7,0)</f>
        <v>Semestral</v>
      </c>
      <c r="I623" s="144" t="str">
        <f>VLOOKUP(VLOOKUP(D623&amp;"|"&amp;B623,Empresas!$I$7:$CB$92,G623,0),Tablas!$A$13:$B$14,2,0)</f>
        <v>Si</v>
      </c>
      <c r="J623" s="78">
        <v>1</v>
      </c>
      <c r="K623" s="78">
        <v>1</v>
      </c>
      <c r="L623" s="78">
        <v>1</v>
      </c>
      <c r="M623" s="78">
        <v>1</v>
      </c>
      <c r="N623" s="78">
        <v>1</v>
      </c>
      <c r="O623" s="78">
        <v>1</v>
      </c>
      <c r="P623" s="78">
        <v>1</v>
      </c>
      <c r="Q623" s="78">
        <v>2</v>
      </c>
      <c r="R623" s="78"/>
      <c r="S623" s="78"/>
      <c r="T623" s="78"/>
      <c r="U623" s="78"/>
      <c r="V623" s="78" t="str">
        <f>VLOOKUP(D623,Empresas!$D$7:$CF$91,81,0)</f>
        <v>D</v>
      </c>
      <c r="W623" s="78" t="str">
        <f>VLOOKUP(D623,Empresas!$D$7:$M$91,10,0)</f>
        <v>Rer</v>
      </c>
      <c r="X623" s="69" t="str">
        <f t="shared" si="95"/>
        <v>SI</v>
      </c>
      <c r="Y623" s="153" t="str">
        <f t="shared" si="96"/>
        <v>Si aplica</v>
      </c>
      <c r="Z623" s="147">
        <f>IF(Y623="No aplica",0,IF(I623="no",0,IF(I623="No aplica",0,IF(I623="Si",1,IF(I623="Fisico",1,IF(I623="Electronico",2,VLOOKUP(C623&amp;"|"&amp;B623&amp;"|"&amp;D623,Empresas!$C$6:$CC$92,G623+6+1,0)))))))</f>
        <v>1</v>
      </c>
      <c r="AA623" s="147">
        <f>IF(AND($I623="Si",J623=1),1,IF(AND($I623="Fisico",J623=1),1,IF(AND(J623=1,$I623="Electronico"),2,IF(J623=1,VLOOKUP($C623&amp;"|"&amp;$B623&amp;"|"&amp;$D623,Empresas!$C$6:$CC$92,$G623+6+1,0),0))))</f>
        <v>1</v>
      </c>
      <c r="AB623" s="147">
        <f>IF(AND($I623="Si",K623=1),1,IF(AND($I623="Fisico",K623=1),1,IF(AND(K623=1,$I623="Electronico"),2,IF(K623=1,VLOOKUP($C623&amp;"|"&amp;$B623&amp;"|"&amp;$D623,Empresas!$C$6:$CC$92,$G623+6+1,0),0))))</f>
        <v>1</v>
      </c>
      <c r="AC623" s="147">
        <f>IF(AND($I623="Si",L623=1),1,IF(AND($I623="Fisico",L623=1),1,IF(AND(L623=1,$I623="Electronico"),2,IF(L623=1,VLOOKUP($C623&amp;"|"&amp;$B623&amp;"|"&amp;$D623,Empresas!$C$6:$CC$92,$G623+6+1,0),0))))</f>
        <v>1</v>
      </c>
      <c r="AD623" s="147">
        <f>IF(AND($I623="Si",M623=1),1,IF(AND($I623="Fisico",M623=1),1,IF(AND(M623=1,$I623="Electronico"),2,IF(M623=1,VLOOKUP($C623&amp;"|"&amp;$B623&amp;"|"&amp;$D623,Empresas!$C$6:$CC$92,$G623+6+1,0),0))))</f>
        <v>1</v>
      </c>
      <c r="AE623" s="147">
        <f>IF(AND($I623="Si",N623=1),1,IF(AND($I623="Fisico",N623=1),1,IF(AND(N623=1,$I623="Electronico"),2,IF(N623=1,VLOOKUP($C623&amp;"|"&amp;$B623&amp;"|"&amp;$D623,Empresas!$C$6:$CC$92,$G623+6+1,0),0))))</f>
        <v>1</v>
      </c>
      <c r="AF623" s="147">
        <f>IF(AND($I623="Si",O623=1),1,IF(AND($I623="Fisico",O623=1),1,IF(AND(O623=1,$I623="Electronico"),2,IF(O623=1,VLOOKUP($C623&amp;"|"&amp;$B623&amp;"|"&amp;$D623,Empresas!$C$6:$CC$92,$G623+6+1,0),0))))</f>
        <v>1</v>
      </c>
      <c r="AG623" s="147">
        <f>IF(AND($I623="Si",P623=1),1,IF(AND($I623="Fisico",P623=1),1,IF(AND(P623=1,$I623="Electronico"),2,IF(P623=1,VLOOKUP($C623&amp;"|"&amp;$B623&amp;"|"&amp;$D623,Empresas!$C$6:$CC$92,$G623+6+1,0),0))))</f>
        <v>1</v>
      </c>
      <c r="AH623" s="147">
        <f>IF(AND($I623="Si",Q623=1),1,IF(AND($I623="Fisico",Q623=1),1,IF(AND(Q623=1,$I623="Electronico"),2,IF(Q623=1,VLOOKUP($C623&amp;"|"&amp;$B623&amp;"|"&amp;$D623,Empresas!$C$6:$CC$92,$G623+6+1,0),0))))</f>
        <v>0</v>
      </c>
      <c r="AI623" s="147">
        <f>IF(AND($I623="Si",R623=1),1,IF(AND($I623="Fisico",R623=1),1,IF(AND(R623=1,$I623="Electronico"),2,IF(R623=1,VLOOKUP($C623&amp;"|"&amp;$B623&amp;"|"&amp;$D623,Empresas!$C$6:$CC$92,$G623+6+1,0),0))))</f>
        <v>0</v>
      </c>
      <c r="AJ623" s="147">
        <f>IF(AND($I623="Si",S623=1),1,IF(AND($I623="Fisico",S623=1),1,IF(AND(S623=1,$I623="Electronico"),2,IF(S623=1,VLOOKUP($C623&amp;"|"&amp;$B623&amp;"|"&amp;$D623,Empresas!$C$6:$CC$92,$G623+6+1,0),0))))</f>
        <v>0</v>
      </c>
      <c r="AK623" s="147">
        <f>IF(AND($I623="Si",T623=1),1,IF(AND($I623="Fisico",T623=1),1,IF(AND(T623=1,$I623="Electronico"),2,IF(T623=1,VLOOKUP($C623&amp;"|"&amp;$B623&amp;"|"&amp;$D623,Empresas!$C$6:$CC$92,$G623+6+1,0),0))))</f>
        <v>0</v>
      </c>
      <c r="AL623" s="147">
        <f>IF(AND($I623="Si",U623=1),1,IF(AND($I623="Fisico",U623=1),1,IF(AND(U623=1,$I623="Electronico"),2,IF(U623=1,VLOOKUP($C623&amp;"|"&amp;$B623&amp;"|"&amp;$D623,Empresas!$C$6:$CC$92,$G623+6+1,0),0))))</f>
        <v>0</v>
      </c>
      <c r="AM623" s="149">
        <f t="shared" si="97"/>
        <v>7</v>
      </c>
      <c r="AN623" s="149">
        <f t="shared" si="98"/>
        <v>8</v>
      </c>
      <c r="AO623" s="152">
        <f t="shared" si="99"/>
        <v>0.875</v>
      </c>
    </row>
    <row r="624" spans="1:41" x14ac:dyDescent="0.25">
      <c r="A624" s="143" t="str">
        <f>VLOOKUP(D624,Empresas!$D$7:$F$91,3,0)</f>
        <v>Omar</v>
      </c>
      <c r="B624" s="144" t="str">
        <f>VLOOKUP(D624,Empresas!$D$7:$G$91,4,0)</f>
        <v>Jhony</v>
      </c>
      <c r="C624" s="144" t="s">
        <v>544</v>
      </c>
      <c r="D624" s="144" t="s">
        <v>9</v>
      </c>
      <c r="E624" s="144" t="str">
        <f>VLOOKUP(D624,Empresas!$D$7:$E$92,2,0)</f>
        <v>NEGOCIOS SAN AGUSTIN S.A.C.</v>
      </c>
      <c r="F624" s="144" t="s">
        <v>184</v>
      </c>
      <c r="G624" s="145">
        <f>+G623+1</f>
        <v>63</v>
      </c>
      <c r="H624" s="145" t="str">
        <f>VLOOKUP(D624,Empresas!$D$6:$L$92,7,0)</f>
        <v>Semestral</v>
      </c>
      <c r="I624" s="144" t="str">
        <f>VLOOKUP(VLOOKUP(D624&amp;"|"&amp;B624,Empresas!$I$7:$CB$92,G624,0),Tablas!$A$13:$B$14,2,0)</f>
        <v>Si</v>
      </c>
      <c r="J624" s="78">
        <v>1</v>
      </c>
      <c r="K624" s="78">
        <v>1</v>
      </c>
      <c r="L624" s="78">
        <v>1</v>
      </c>
      <c r="M624" s="78">
        <v>1</v>
      </c>
      <c r="N624" s="78">
        <v>1</v>
      </c>
      <c r="O624" s="78">
        <v>1</v>
      </c>
      <c r="P624" s="78">
        <v>1</v>
      </c>
      <c r="Q624" s="78">
        <v>2</v>
      </c>
      <c r="R624" s="78"/>
      <c r="S624" s="78"/>
      <c r="T624" s="78"/>
      <c r="U624" s="78"/>
      <c r="V624" s="78" t="str">
        <f>VLOOKUP(D624,Empresas!$D$7:$CF$91,81,0)</f>
        <v>D</v>
      </c>
      <c r="W624" s="78" t="str">
        <f>VLOOKUP(D624,Empresas!$D$7:$M$91,10,0)</f>
        <v>Rer</v>
      </c>
      <c r="X624" s="69" t="str">
        <f t="shared" si="95"/>
        <v>SI</v>
      </c>
      <c r="Y624" s="153" t="str">
        <f t="shared" si="96"/>
        <v>Si aplica</v>
      </c>
      <c r="Z624" s="147">
        <f>IF(Y624="No aplica",0,IF(I624="no",0,IF(I624="No aplica",0,IF(I624="Si",1,IF(I624="Fisico",1,IF(I624="Electronico",2,VLOOKUP(C624&amp;"|"&amp;B624&amp;"|"&amp;D624,Empresas!$C$6:$CC$92,G624+6+1,0)))))))</f>
        <v>1</v>
      </c>
      <c r="AA624" s="147">
        <f>IF(AND($I624="Si",J624=1),1,IF(AND($I624="Fisico",J624=1),1,IF(AND(J624=1,$I624="Electronico"),2,IF(J624=1,VLOOKUP($C624&amp;"|"&amp;$B624&amp;"|"&amp;$D624,Empresas!$C$6:$CC$92,$G624+6+1,0),0))))</f>
        <v>1</v>
      </c>
      <c r="AB624" s="147">
        <f>IF(AND($I624="Si",K624=1),1,IF(AND($I624="Fisico",K624=1),1,IF(AND(K624=1,$I624="Electronico"),2,IF(K624=1,VLOOKUP($C624&amp;"|"&amp;$B624&amp;"|"&amp;$D624,Empresas!$C$6:$CC$92,$G624+6+1,0),0))))</f>
        <v>1</v>
      </c>
      <c r="AC624" s="147">
        <f>IF(AND($I624="Si",L624=1),1,IF(AND($I624="Fisico",L624=1),1,IF(AND(L624=1,$I624="Electronico"),2,IF(L624=1,VLOOKUP($C624&amp;"|"&amp;$B624&amp;"|"&amp;$D624,Empresas!$C$6:$CC$92,$G624+6+1,0),0))))</f>
        <v>1</v>
      </c>
      <c r="AD624" s="147">
        <f>IF(AND($I624="Si",M624=1),1,IF(AND($I624="Fisico",M624=1),1,IF(AND(M624=1,$I624="Electronico"),2,IF(M624=1,VLOOKUP($C624&amp;"|"&amp;$B624&amp;"|"&amp;$D624,Empresas!$C$6:$CC$92,$G624+6+1,0),0))))</f>
        <v>1</v>
      </c>
      <c r="AE624" s="147">
        <f>IF(AND($I624="Si",N624=1),1,IF(AND($I624="Fisico",N624=1),1,IF(AND(N624=1,$I624="Electronico"),2,IF(N624=1,VLOOKUP($C624&amp;"|"&amp;$B624&amp;"|"&amp;$D624,Empresas!$C$6:$CC$92,$G624+6+1,0),0))))</f>
        <v>1</v>
      </c>
      <c r="AF624" s="147">
        <f>IF(AND($I624="Si",O624=1),1,IF(AND($I624="Fisico",O624=1),1,IF(AND(O624=1,$I624="Electronico"),2,IF(O624=1,VLOOKUP($C624&amp;"|"&amp;$B624&amp;"|"&amp;$D624,Empresas!$C$6:$CC$92,$G624+6+1,0),0))))</f>
        <v>1</v>
      </c>
      <c r="AG624" s="147">
        <f>IF(AND($I624="Si",P624=1),1,IF(AND($I624="Fisico",P624=1),1,IF(AND(P624=1,$I624="Electronico"),2,IF(P624=1,VLOOKUP($C624&amp;"|"&amp;$B624&amp;"|"&amp;$D624,Empresas!$C$6:$CC$92,$G624+6+1,0),0))))</f>
        <v>1</v>
      </c>
      <c r="AH624" s="147">
        <f>IF(AND($I624="Si",Q624=1),1,IF(AND($I624="Fisico",Q624=1),1,IF(AND(Q624=1,$I624="Electronico"),2,IF(Q624=1,VLOOKUP($C624&amp;"|"&amp;$B624&amp;"|"&amp;$D624,Empresas!$C$6:$CC$92,$G624+6+1,0),0))))</f>
        <v>0</v>
      </c>
      <c r="AI624" s="147">
        <f>IF(AND($I624="Si",R624=1),1,IF(AND($I624="Fisico",R624=1),1,IF(AND(R624=1,$I624="Electronico"),2,IF(R624=1,VLOOKUP($C624&amp;"|"&amp;$B624&amp;"|"&amp;$D624,Empresas!$C$6:$CC$92,$G624+6+1,0),0))))</f>
        <v>0</v>
      </c>
      <c r="AJ624" s="147">
        <f>IF(AND($I624="Si",S624=1),1,IF(AND($I624="Fisico",S624=1),1,IF(AND(S624=1,$I624="Electronico"),2,IF(S624=1,VLOOKUP($C624&amp;"|"&amp;$B624&amp;"|"&amp;$D624,Empresas!$C$6:$CC$92,$G624+6+1,0),0))))</f>
        <v>0</v>
      </c>
      <c r="AK624" s="147">
        <f>IF(AND($I624="Si",T624=1),1,IF(AND($I624="Fisico",T624=1),1,IF(AND(T624=1,$I624="Electronico"),2,IF(T624=1,VLOOKUP($C624&amp;"|"&amp;$B624&amp;"|"&amp;$D624,Empresas!$C$6:$CC$92,$G624+6+1,0),0))))</f>
        <v>0</v>
      </c>
      <c r="AL624" s="147">
        <f>IF(AND($I624="Si",U624=1),1,IF(AND($I624="Fisico",U624=1),1,IF(AND(U624=1,$I624="Electronico"),2,IF(U624=1,VLOOKUP($C624&amp;"|"&amp;$B624&amp;"|"&amp;$D624,Empresas!$C$6:$CC$92,$G624+6+1,0),0))))</f>
        <v>0</v>
      </c>
      <c r="AM624" s="149">
        <f t="shared" si="97"/>
        <v>7</v>
      </c>
      <c r="AN624" s="149">
        <f t="shared" si="98"/>
        <v>8</v>
      </c>
      <c r="AO624" s="152">
        <f t="shared" si="99"/>
        <v>0.875</v>
      </c>
    </row>
    <row r="625" spans="1:41" x14ac:dyDescent="0.25">
      <c r="A625" s="143" t="str">
        <f>VLOOKUP(D625,Empresas!$D$7:$F$91,3,0)</f>
        <v>Omar</v>
      </c>
      <c r="B625" s="144" t="str">
        <f>VLOOKUP(D625,Empresas!$D$7:$G$91,4,0)</f>
        <v>Jhony</v>
      </c>
      <c r="C625" s="144" t="s">
        <v>544</v>
      </c>
      <c r="D625" s="144" t="s">
        <v>9</v>
      </c>
      <c r="E625" s="144" t="str">
        <f>VLOOKUP(D625,Empresas!$D$7:$E$92,2,0)</f>
        <v>NEGOCIOS SAN AGUSTIN S.A.C.</v>
      </c>
      <c r="F625" s="144" t="s">
        <v>185</v>
      </c>
      <c r="G625" s="145">
        <f t="shared" ref="G625:G632" si="103">+G624+1</f>
        <v>64</v>
      </c>
      <c r="H625" s="145" t="str">
        <f>VLOOKUP(D625,Empresas!$D$6:$L$92,7,0)</f>
        <v>Semestral</v>
      </c>
      <c r="I625" s="144" t="str">
        <f>VLOOKUP(VLOOKUP(D625&amp;"|"&amp;B625,Empresas!$I$7:$CB$92,G625,0),Tablas!$A$13:$B$14,2,0)</f>
        <v>No</v>
      </c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 t="str">
        <f>VLOOKUP(D625,Empresas!$D$7:$CF$91,81,0)</f>
        <v>D</v>
      </c>
      <c r="W625" s="78" t="str">
        <f>VLOOKUP(D625,Empresas!$D$7:$M$91,10,0)</f>
        <v>Rer</v>
      </c>
      <c r="X625" s="69" t="str">
        <f t="shared" si="95"/>
        <v>SI</v>
      </c>
      <c r="Y625" s="153" t="str">
        <f t="shared" si="96"/>
        <v>No aplica</v>
      </c>
      <c r="Z625" s="147">
        <f>IF(Y625="No aplica",0,IF(I625="no",0,IF(I625="No aplica",0,IF(I625="Si",1,IF(I625="Fisico",1,IF(I625="Electronico",2,VLOOKUP(C625&amp;"|"&amp;B625&amp;"|"&amp;D625,Empresas!$C$6:$CC$92,G625+6+1,0)))))))</f>
        <v>0</v>
      </c>
      <c r="AA625" s="147">
        <f>IF(AND($I625="Si",J625=1),1,IF(AND($I625="Fisico",J625=1),1,IF(AND(J625=1,$I625="Electronico"),2,IF(J625=1,VLOOKUP($C625&amp;"|"&amp;$B625&amp;"|"&amp;$D625,Empresas!$C$6:$CC$92,$G625+6+1,0),0))))</f>
        <v>0</v>
      </c>
      <c r="AB625" s="147">
        <f>IF(AND($I625="Si",K625=1),1,IF(AND($I625="Fisico",K625=1),1,IF(AND(K625=1,$I625="Electronico"),2,IF(K625=1,VLOOKUP($C625&amp;"|"&amp;$B625&amp;"|"&amp;$D625,Empresas!$C$6:$CC$92,$G625+6+1,0),0))))</f>
        <v>0</v>
      </c>
      <c r="AC625" s="147">
        <f>IF(AND($I625="Si",L625=1),1,IF(AND($I625="Fisico",L625=1),1,IF(AND(L625=1,$I625="Electronico"),2,IF(L625=1,VLOOKUP($C625&amp;"|"&amp;$B625&amp;"|"&amp;$D625,Empresas!$C$6:$CC$92,$G625+6+1,0),0))))</f>
        <v>0</v>
      </c>
      <c r="AD625" s="147">
        <f>IF(AND($I625="Si",M625=1),1,IF(AND($I625="Fisico",M625=1),1,IF(AND(M625=1,$I625="Electronico"),2,IF(M625=1,VLOOKUP($C625&amp;"|"&amp;$B625&amp;"|"&amp;$D625,Empresas!$C$6:$CC$92,$G625+6+1,0),0))))</f>
        <v>0</v>
      </c>
      <c r="AE625" s="147">
        <f>IF(AND($I625="Si",N625=1),1,IF(AND($I625="Fisico",N625=1),1,IF(AND(N625=1,$I625="Electronico"),2,IF(N625=1,VLOOKUP($C625&amp;"|"&amp;$B625&amp;"|"&amp;$D625,Empresas!$C$6:$CC$92,$G625+6+1,0),0))))</f>
        <v>0</v>
      </c>
      <c r="AF625" s="147">
        <f>IF(AND($I625="Si",O625=1),1,IF(AND($I625="Fisico",O625=1),1,IF(AND(O625=1,$I625="Electronico"),2,IF(O625=1,VLOOKUP($C625&amp;"|"&amp;$B625&amp;"|"&amp;$D625,Empresas!$C$6:$CC$92,$G625+6+1,0),0))))</f>
        <v>0</v>
      </c>
      <c r="AG625" s="147">
        <f>IF(AND($I625="Si",P625=1),1,IF(AND($I625="Fisico",P625=1),1,IF(AND(P625=1,$I625="Electronico"),2,IF(P625=1,VLOOKUP($C625&amp;"|"&amp;$B625&amp;"|"&amp;$D625,Empresas!$C$6:$CC$92,$G625+6+1,0),0))))</f>
        <v>0</v>
      </c>
      <c r="AH625" s="147">
        <f>IF(AND($I625="Si",Q625=1),1,IF(AND($I625="Fisico",Q625=1),1,IF(AND(Q625=1,$I625="Electronico"),2,IF(Q625=1,VLOOKUP($C625&amp;"|"&amp;$B625&amp;"|"&amp;$D625,Empresas!$C$6:$CC$92,$G625+6+1,0),0))))</f>
        <v>0</v>
      </c>
      <c r="AI625" s="147">
        <f>IF(AND($I625="Si",R625=1),1,IF(AND($I625="Fisico",R625=1),1,IF(AND(R625=1,$I625="Electronico"),2,IF(R625=1,VLOOKUP($C625&amp;"|"&amp;$B625&amp;"|"&amp;$D625,Empresas!$C$6:$CC$92,$G625+6+1,0),0))))</f>
        <v>0</v>
      </c>
      <c r="AJ625" s="147">
        <f>IF(AND($I625="Si",S625=1),1,IF(AND($I625="Fisico",S625=1),1,IF(AND(S625=1,$I625="Electronico"),2,IF(S625=1,VLOOKUP($C625&amp;"|"&amp;$B625&amp;"|"&amp;$D625,Empresas!$C$6:$CC$92,$G625+6+1,0),0))))</f>
        <v>0</v>
      </c>
      <c r="AK625" s="147">
        <f>IF(AND($I625="Si",T625=1),1,IF(AND($I625="Fisico",T625=1),1,IF(AND(T625=1,$I625="Electronico"),2,IF(T625=1,VLOOKUP($C625&amp;"|"&amp;$B625&amp;"|"&amp;$D625,Empresas!$C$6:$CC$92,$G625+6+1,0),0))))</f>
        <v>0</v>
      </c>
      <c r="AL625" s="147">
        <f>IF(AND($I625="Si",U625=1),1,IF(AND($I625="Fisico",U625=1),1,IF(AND(U625=1,$I625="Electronico"),2,IF(U625=1,VLOOKUP($C625&amp;"|"&amp;$B625&amp;"|"&amp;$D625,Empresas!$C$6:$CC$92,$G625+6+1,0),0))))</f>
        <v>0</v>
      </c>
      <c r="AM625" s="149">
        <f t="shared" si="97"/>
        <v>0</v>
      </c>
      <c r="AN625" s="149">
        <f t="shared" si="98"/>
        <v>0</v>
      </c>
      <c r="AO625" s="152">
        <f t="shared" si="99"/>
        <v>0</v>
      </c>
    </row>
    <row r="626" spans="1:41" x14ac:dyDescent="0.25">
      <c r="A626" s="143" t="str">
        <f>VLOOKUP(D626,Empresas!$D$7:$F$91,3,0)</f>
        <v>Omar</v>
      </c>
      <c r="B626" s="144" t="str">
        <f>VLOOKUP(D626,Empresas!$D$7:$G$91,4,0)</f>
        <v>Jhony</v>
      </c>
      <c r="C626" s="144" t="s">
        <v>544</v>
      </c>
      <c r="D626" s="144" t="s">
        <v>9</v>
      </c>
      <c r="E626" s="144" t="str">
        <f>VLOOKUP(D626,Empresas!$D$7:$E$92,2,0)</f>
        <v>NEGOCIOS SAN AGUSTIN S.A.C.</v>
      </c>
      <c r="F626" s="144" t="s">
        <v>186</v>
      </c>
      <c r="G626" s="145">
        <f t="shared" si="103"/>
        <v>65</v>
      </c>
      <c r="H626" s="145" t="str">
        <f>VLOOKUP(D626,Empresas!$D$6:$L$92,7,0)</f>
        <v>Semestral</v>
      </c>
      <c r="I626" s="144" t="str">
        <f>VLOOKUP(VLOOKUP(D626&amp;"|"&amp;B626,Empresas!$I$7:$CB$92,G626,0),Tablas!$A$13:$B$14,2,0)</f>
        <v>No</v>
      </c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 t="str">
        <f>VLOOKUP(D626,Empresas!$D$7:$CF$91,81,0)</f>
        <v>D</v>
      </c>
      <c r="W626" s="78" t="str">
        <f>VLOOKUP(D626,Empresas!$D$7:$M$91,10,0)</f>
        <v>Rer</v>
      </c>
      <c r="X626" s="69" t="str">
        <f t="shared" si="95"/>
        <v>SI</v>
      </c>
      <c r="Y626" s="153" t="str">
        <f t="shared" si="96"/>
        <v>No aplica</v>
      </c>
      <c r="Z626" s="147">
        <f>IF(Y626="No aplica",0,IF(I626="no",0,IF(I626="No aplica",0,IF(I626="Si",1,IF(I626="Fisico",1,IF(I626="Electronico",2,VLOOKUP(C626&amp;"|"&amp;B626&amp;"|"&amp;D626,Empresas!$C$6:$CC$92,G626+6+1,0)))))))</f>
        <v>0</v>
      </c>
      <c r="AA626" s="147">
        <f>IF(AND($I626="Si",J626=1),1,IF(AND($I626="Fisico",J626=1),1,IF(AND(J626=1,$I626="Electronico"),2,IF(J626=1,VLOOKUP($C626&amp;"|"&amp;$B626&amp;"|"&amp;$D626,Empresas!$C$6:$CC$92,$G626+6+1,0),0))))</f>
        <v>0</v>
      </c>
      <c r="AB626" s="147">
        <f>IF(AND($I626="Si",K626=1),1,IF(AND($I626="Fisico",K626=1),1,IF(AND(K626=1,$I626="Electronico"),2,IF(K626=1,VLOOKUP($C626&amp;"|"&amp;$B626&amp;"|"&amp;$D626,Empresas!$C$6:$CC$92,$G626+6+1,0),0))))</f>
        <v>0</v>
      </c>
      <c r="AC626" s="147">
        <f>IF(AND($I626="Si",L626=1),1,IF(AND($I626="Fisico",L626=1),1,IF(AND(L626=1,$I626="Electronico"),2,IF(L626=1,VLOOKUP($C626&amp;"|"&amp;$B626&amp;"|"&amp;$D626,Empresas!$C$6:$CC$92,$G626+6+1,0),0))))</f>
        <v>0</v>
      </c>
      <c r="AD626" s="147">
        <f>IF(AND($I626="Si",M626=1),1,IF(AND($I626="Fisico",M626=1),1,IF(AND(M626=1,$I626="Electronico"),2,IF(M626=1,VLOOKUP($C626&amp;"|"&amp;$B626&amp;"|"&amp;$D626,Empresas!$C$6:$CC$92,$G626+6+1,0),0))))</f>
        <v>0</v>
      </c>
      <c r="AE626" s="147">
        <f>IF(AND($I626="Si",N626=1),1,IF(AND($I626="Fisico",N626=1),1,IF(AND(N626=1,$I626="Electronico"),2,IF(N626=1,VLOOKUP($C626&amp;"|"&amp;$B626&amp;"|"&amp;$D626,Empresas!$C$6:$CC$92,$G626+6+1,0),0))))</f>
        <v>0</v>
      </c>
      <c r="AF626" s="147">
        <f>IF(AND($I626="Si",O626=1),1,IF(AND($I626="Fisico",O626=1),1,IF(AND(O626=1,$I626="Electronico"),2,IF(O626=1,VLOOKUP($C626&amp;"|"&amp;$B626&amp;"|"&amp;$D626,Empresas!$C$6:$CC$92,$G626+6+1,0),0))))</f>
        <v>0</v>
      </c>
      <c r="AG626" s="147">
        <f>IF(AND($I626="Si",P626=1),1,IF(AND($I626="Fisico",P626=1),1,IF(AND(P626=1,$I626="Electronico"),2,IF(P626=1,VLOOKUP($C626&amp;"|"&amp;$B626&amp;"|"&amp;$D626,Empresas!$C$6:$CC$92,$G626+6+1,0),0))))</f>
        <v>0</v>
      </c>
      <c r="AH626" s="147">
        <f>IF(AND($I626="Si",Q626=1),1,IF(AND($I626="Fisico",Q626=1),1,IF(AND(Q626=1,$I626="Electronico"),2,IF(Q626=1,VLOOKUP($C626&amp;"|"&amp;$B626&amp;"|"&amp;$D626,Empresas!$C$6:$CC$92,$G626+6+1,0),0))))</f>
        <v>0</v>
      </c>
      <c r="AI626" s="147">
        <f>IF(AND($I626="Si",R626=1),1,IF(AND($I626="Fisico",R626=1),1,IF(AND(R626=1,$I626="Electronico"),2,IF(R626=1,VLOOKUP($C626&amp;"|"&amp;$B626&amp;"|"&amp;$D626,Empresas!$C$6:$CC$92,$G626+6+1,0),0))))</f>
        <v>0</v>
      </c>
      <c r="AJ626" s="147">
        <f>IF(AND($I626="Si",S626=1),1,IF(AND($I626="Fisico",S626=1),1,IF(AND(S626=1,$I626="Electronico"),2,IF(S626=1,VLOOKUP($C626&amp;"|"&amp;$B626&amp;"|"&amp;$D626,Empresas!$C$6:$CC$92,$G626+6+1,0),0))))</f>
        <v>0</v>
      </c>
      <c r="AK626" s="147">
        <f>IF(AND($I626="Si",T626=1),1,IF(AND($I626="Fisico",T626=1),1,IF(AND(T626=1,$I626="Electronico"),2,IF(T626=1,VLOOKUP($C626&amp;"|"&amp;$B626&amp;"|"&amp;$D626,Empresas!$C$6:$CC$92,$G626+6+1,0),0))))</f>
        <v>0</v>
      </c>
      <c r="AL626" s="147">
        <f>IF(AND($I626="Si",U626=1),1,IF(AND($I626="Fisico",U626=1),1,IF(AND(U626=1,$I626="Electronico"),2,IF(U626=1,VLOOKUP($C626&amp;"|"&amp;$B626&amp;"|"&amp;$D626,Empresas!$C$6:$CC$92,$G626+6+1,0),0))))</f>
        <v>0</v>
      </c>
      <c r="AM626" s="149">
        <f t="shared" si="97"/>
        <v>0</v>
      </c>
      <c r="AN626" s="149">
        <f t="shared" si="98"/>
        <v>0</v>
      </c>
      <c r="AO626" s="152">
        <f t="shared" si="99"/>
        <v>0</v>
      </c>
    </row>
    <row r="627" spans="1:41" x14ac:dyDescent="0.25">
      <c r="A627" s="143" t="str">
        <f>VLOOKUP(D627,Empresas!$D$7:$F$91,3,0)</f>
        <v>Omar</v>
      </c>
      <c r="B627" s="144" t="str">
        <f>VLOOKUP(D627,Empresas!$D$7:$G$91,4,0)</f>
        <v>Jhony</v>
      </c>
      <c r="C627" s="144" t="s">
        <v>544</v>
      </c>
      <c r="D627" s="144" t="s">
        <v>9</v>
      </c>
      <c r="E627" s="144" t="str">
        <f>VLOOKUP(D627,Empresas!$D$7:$E$92,2,0)</f>
        <v>NEGOCIOS SAN AGUSTIN S.A.C.</v>
      </c>
      <c r="F627" s="144" t="s">
        <v>187</v>
      </c>
      <c r="G627" s="145">
        <f t="shared" si="103"/>
        <v>66</v>
      </c>
      <c r="H627" s="145" t="str">
        <f>VLOOKUP(D627,Empresas!$D$6:$L$92,7,0)</f>
        <v>Semestral</v>
      </c>
      <c r="I627" s="144" t="str">
        <f>VLOOKUP(VLOOKUP(D627&amp;"|"&amp;B627,Empresas!$I$7:$CB$92,G627,0),Tablas!$A$13:$B$14,2,0)</f>
        <v>Si</v>
      </c>
      <c r="J627" s="78">
        <v>1</v>
      </c>
      <c r="K627" s="78">
        <v>1</v>
      </c>
      <c r="L627" s="78">
        <v>1</v>
      </c>
      <c r="M627" s="78">
        <v>1</v>
      </c>
      <c r="N627" s="78">
        <v>1</v>
      </c>
      <c r="O627" s="78">
        <v>1</v>
      </c>
      <c r="P627" s="78">
        <v>1</v>
      </c>
      <c r="Q627" s="78">
        <v>1</v>
      </c>
      <c r="R627" s="78"/>
      <c r="S627" s="78"/>
      <c r="T627" s="78"/>
      <c r="U627" s="78"/>
      <c r="V627" s="78" t="str">
        <f>VLOOKUP(D627,Empresas!$D$7:$CF$91,81,0)</f>
        <v>D</v>
      </c>
      <c r="W627" s="78" t="str">
        <f>VLOOKUP(D627,Empresas!$D$7:$M$91,10,0)</f>
        <v>Rer</v>
      </c>
      <c r="X627" s="69" t="str">
        <f t="shared" si="95"/>
        <v>SI</v>
      </c>
      <c r="Y627" s="153" t="str">
        <f t="shared" si="96"/>
        <v>Si aplica</v>
      </c>
      <c r="Z627" s="147">
        <f>IF(Y627="No aplica",0,IF(I627="no",0,IF(I627="No aplica",0,IF(I627="Si",1,IF(I627="Fisico",1,IF(I627="Electronico",2,VLOOKUP(C627&amp;"|"&amp;B627&amp;"|"&amp;D627,Empresas!$C$6:$CC$92,G627+6+1,0)))))))</f>
        <v>1</v>
      </c>
      <c r="AA627" s="147">
        <f>IF(AND($I627="Si",J627=1),1,IF(AND($I627="Fisico",J627=1),1,IF(AND(J627=1,$I627="Electronico"),2,IF(J627=1,VLOOKUP($C627&amp;"|"&amp;$B627&amp;"|"&amp;$D627,Empresas!$C$6:$CC$92,$G627+6+1,0),0))))</f>
        <v>1</v>
      </c>
      <c r="AB627" s="147">
        <f>IF(AND($I627="Si",K627=1),1,IF(AND($I627="Fisico",K627=1),1,IF(AND(K627=1,$I627="Electronico"),2,IF(K627=1,VLOOKUP($C627&amp;"|"&amp;$B627&amp;"|"&amp;$D627,Empresas!$C$6:$CC$92,$G627+6+1,0),0))))</f>
        <v>1</v>
      </c>
      <c r="AC627" s="147">
        <f>IF(AND($I627="Si",L627=1),1,IF(AND($I627="Fisico",L627=1),1,IF(AND(L627=1,$I627="Electronico"),2,IF(L627=1,VLOOKUP($C627&amp;"|"&amp;$B627&amp;"|"&amp;$D627,Empresas!$C$6:$CC$92,$G627+6+1,0),0))))</f>
        <v>1</v>
      </c>
      <c r="AD627" s="147">
        <f>IF(AND($I627="Si",M627=1),1,IF(AND($I627="Fisico",M627=1),1,IF(AND(M627=1,$I627="Electronico"),2,IF(M627=1,VLOOKUP($C627&amp;"|"&amp;$B627&amp;"|"&amp;$D627,Empresas!$C$6:$CC$92,$G627+6+1,0),0))))</f>
        <v>1</v>
      </c>
      <c r="AE627" s="147">
        <f>IF(AND($I627="Si",N627=1),1,IF(AND($I627="Fisico",N627=1),1,IF(AND(N627=1,$I627="Electronico"),2,IF(N627=1,VLOOKUP($C627&amp;"|"&amp;$B627&amp;"|"&amp;$D627,Empresas!$C$6:$CC$92,$G627+6+1,0),0))))</f>
        <v>1</v>
      </c>
      <c r="AF627" s="147">
        <f>IF(AND($I627="Si",O627=1),1,IF(AND($I627="Fisico",O627=1),1,IF(AND(O627=1,$I627="Electronico"),2,IF(O627=1,VLOOKUP($C627&amp;"|"&amp;$B627&amp;"|"&amp;$D627,Empresas!$C$6:$CC$92,$G627+6+1,0),0))))</f>
        <v>1</v>
      </c>
      <c r="AG627" s="147">
        <f>IF(AND($I627="Si",P627=1),1,IF(AND($I627="Fisico",P627=1),1,IF(AND(P627=1,$I627="Electronico"),2,IF(P627=1,VLOOKUP($C627&amp;"|"&amp;$B627&amp;"|"&amp;$D627,Empresas!$C$6:$CC$92,$G627+6+1,0),0))))</f>
        <v>1</v>
      </c>
      <c r="AH627" s="147">
        <f>IF(AND($I627="Si",Q627=1),1,IF(AND($I627="Fisico",Q627=1),1,IF(AND(Q627=1,$I627="Electronico"),2,IF(Q627=1,VLOOKUP($C627&amp;"|"&amp;$B627&amp;"|"&amp;$D627,Empresas!$C$6:$CC$92,$G627+6+1,0),0))))</f>
        <v>1</v>
      </c>
      <c r="AI627" s="147">
        <f>IF(AND($I627="Si",R627=1),1,IF(AND($I627="Fisico",R627=1),1,IF(AND(R627=1,$I627="Electronico"),2,IF(R627=1,VLOOKUP($C627&amp;"|"&amp;$B627&amp;"|"&amp;$D627,Empresas!$C$6:$CC$92,$G627+6+1,0),0))))</f>
        <v>0</v>
      </c>
      <c r="AJ627" s="147">
        <f>IF(AND($I627="Si",S627=1),1,IF(AND($I627="Fisico",S627=1),1,IF(AND(S627=1,$I627="Electronico"),2,IF(S627=1,VLOOKUP($C627&amp;"|"&amp;$B627&amp;"|"&amp;$D627,Empresas!$C$6:$CC$92,$G627+6+1,0),0))))</f>
        <v>0</v>
      </c>
      <c r="AK627" s="147">
        <f>IF(AND($I627="Si",T627=1),1,IF(AND($I627="Fisico",T627=1),1,IF(AND(T627=1,$I627="Electronico"),2,IF(T627=1,VLOOKUP($C627&amp;"|"&amp;$B627&amp;"|"&amp;$D627,Empresas!$C$6:$CC$92,$G627+6+1,0),0))))</f>
        <v>0</v>
      </c>
      <c r="AL627" s="147">
        <f>IF(AND($I627="Si",U627=1),1,IF(AND($I627="Fisico",U627=1),1,IF(AND(U627=1,$I627="Electronico"),2,IF(U627=1,VLOOKUP($C627&amp;"|"&amp;$B627&amp;"|"&amp;$D627,Empresas!$C$6:$CC$92,$G627+6+1,0),0))))</f>
        <v>0</v>
      </c>
      <c r="AM627" s="149">
        <f t="shared" si="97"/>
        <v>8</v>
      </c>
      <c r="AN627" s="149">
        <f t="shared" si="98"/>
        <v>8</v>
      </c>
      <c r="AO627" s="152">
        <f t="shared" si="99"/>
        <v>1</v>
      </c>
    </row>
    <row r="628" spans="1:41" x14ac:dyDescent="0.25">
      <c r="A628" s="143" t="str">
        <f>VLOOKUP(D628,Empresas!$D$7:$F$91,3,0)</f>
        <v>Omar</v>
      </c>
      <c r="B628" s="144" t="str">
        <f>VLOOKUP(D628,Empresas!$D$7:$G$91,4,0)</f>
        <v>Jhony</v>
      </c>
      <c r="C628" s="144" t="s">
        <v>544</v>
      </c>
      <c r="D628" s="144" t="s">
        <v>9</v>
      </c>
      <c r="E628" s="144" t="str">
        <f>VLOOKUP(D628,Empresas!$D$7:$E$92,2,0)</f>
        <v>NEGOCIOS SAN AGUSTIN S.A.C.</v>
      </c>
      <c r="F628" s="144" t="s">
        <v>188</v>
      </c>
      <c r="G628" s="145">
        <f t="shared" si="103"/>
        <v>67</v>
      </c>
      <c r="H628" s="145" t="str">
        <f>VLOOKUP(D628,Empresas!$D$6:$L$92,7,0)</f>
        <v>Semestral</v>
      </c>
      <c r="I628" s="144" t="str">
        <f>VLOOKUP(VLOOKUP(D628&amp;"|"&amp;B628,Empresas!$I$7:$CB$92,G628,0),Tablas!$A$13:$B$14,2,0)</f>
        <v>No</v>
      </c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 t="str">
        <f>VLOOKUP(D628,Empresas!$D$7:$CF$91,81,0)</f>
        <v>D</v>
      </c>
      <c r="W628" s="78" t="str">
        <f>VLOOKUP(D628,Empresas!$D$7:$M$91,10,0)</f>
        <v>Rer</v>
      </c>
      <c r="X628" s="69" t="str">
        <f t="shared" si="95"/>
        <v>SI</v>
      </c>
      <c r="Y628" s="153" t="str">
        <f t="shared" si="96"/>
        <v>No aplica</v>
      </c>
      <c r="Z628" s="147">
        <f>IF(Y628="No aplica",0,IF(I628="no",0,IF(I628="No aplica",0,IF(I628="Si",1,IF(I628="Fisico",1,IF(I628="Electronico",2,VLOOKUP(C628&amp;"|"&amp;B628&amp;"|"&amp;D628,Empresas!$C$6:$CC$92,G628+6+1,0)))))))</f>
        <v>0</v>
      </c>
      <c r="AA628" s="147">
        <f>IF(AND($I628="Si",J628=1),1,IF(AND($I628="Fisico",J628=1),1,IF(AND(J628=1,$I628="Electronico"),2,IF(J628=1,VLOOKUP($C628&amp;"|"&amp;$B628&amp;"|"&amp;$D628,Empresas!$C$6:$CC$92,$G628+6+1,0),0))))</f>
        <v>0</v>
      </c>
      <c r="AB628" s="147">
        <f>IF(AND($I628="Si",K628=1),1,IF(AND($I628="Fisico",K628=1),1,IF(AND(K628=1,$I628="Electronico"),2,IF(K628=1,VLOOKUP($C628&amp;"|"&amp;$B628&amp;"|"&amp;$D628,Empresas!$C$6:$CC$92,$G628+6+1,0),0))))</f>
        <v>0</v>
      </c>
      <c r="AC628" s="147">
        <f>IF(AND($I628="Si",L628=1),1,IF(AND($I628="Fisico",L628=1),1,IF(AND(L628=1,$I628="Electronico"),2,IF(L628=1,VLOOKUP($C628&amp;"|"&amp;$B628&amp;"|"&amp;$D628,Empresas!$C$6:$CC$92,$G628+6+1,0),0))))</f>
        <v>0</v>
      </c>
      <c r="AD628" s="147">
        <f>IF(AND($I628="Si",M628=1),1,IF(AND($I628="Fisico",M628=1),1,IF(AND(M628=1,$I628="Electronico"),2,IF(M628=1,VLOOKUP($C628&amp;"|"&amp;$B628&amp;"|"&amp;$D628,Empresas!$C$6:$CC$92,$G628+6+1,0),0))))</f>
        <v>0</v>
      </c>
      <c r="AE628" s="147">
        <f>IF(AND($I628="Si",N628=1),1,IF(AND($I628="Fisico",N628=1),1,IF(AND(N628=1,$I628="Electronico"),2,IF(N628=1,VLOOKUP($C628&amp;"|"&amp;$B628&amp;"|"&amp;$D628,Empresas!$C$6:$CC$92,$G628+6+1,0),0))))</f>
        <v>0</v>
      </c>
      <c r="AF628" s="147">
        <f>IF(AND($I628="Si",O628=1),1,IF(AND($I628="Fisico",O628=1),1,IF(AND(O628=1,$I628="Electronico"),2,IF(O628=1,VLOOKUP($C628&amp;"|"&amp;$B628&amp;"|"&amp;$D628,Empresas!$C$6:$CC$92,$G628+6+1,0),0))))</f>
        <v>0</v>
      </c>
      <c r="AG628" s="147">
        <f>IF(AND($I628="Si",P628=1),1,IF(AND($I628="Fisico",P628=1),1,IF(AND(P628=1,$I628="Electronico"),2,IF(P628=1,VLOOKUP($C628&amp;"|"&amp;$B628&amp;"|"&amp;$D628,Empresas!$C$6:$CC$92,$G628+6+1,0),0))))</f>
        <v>0</v>
      </c>
      <c r="AH628" s="147">
        <f>IF(AND($I628="Si",Q628=1),1,IF(AND($I628="Fisico",Q628=1),1,IF(AND(Q628=1,$I628="Electronico"),2,IF(Q628=1,VLOOKUP($C628&amp;"|"&amp;$B628&amp;"|"&amp;$D628,Empresas!$C$6:$CC$92,$G628+6+1,0),0))))</f>
        <v>0</v>
      </c>
      <c r="AI628" s="147">
        <f>IF(AND($I628="Si",R628=1),1,IF(AND($I628="Fisico",R628=1),1,IF(AND(R628=1,$I628="Electronico"),2,IF(R628=1,VLOOKUP($C628&amp;"|"&amp;$B628&amp;"|"&amp;$D628,Empresas!$C$6:$CC$92,$G628+6+1,0),0))))</f>
        <v>0</v>
      </c>
      <c r="AJ628" s="147">
        <f>IF(AND($I628="Si",S628=1),1,IF(AND($I628="Fisico",S628=1),1,IF(AND(S628=1,$I628="Electronico"),2,IF(S628=1,VLOOKUP($C628&amp;"|"&amp;$B628&amp;"|"&amp;$D628,Empresas!$C$6:$CC$92,$G628+6+1,0),0))))</f>
        <v>0</v>
      </c>
      <c r="AK628" s="147">
        <f>IF(AND($I628="Si",T628=1),1,IF(AND($I628="Fisico",T628=1),1,IF(AND(T628=1,$I628="Electronico"),2,IF(T628=1,VLOOKUP($C628&amp;"|"&amp;$B628&amp;"|"&amp;$D628,Empresas!$C$6:$CC$92,$G628+6+1,0),0))))</f>
        <v>0</v>
      </c>
      <c r="AL628" s="147">
        <f>IF(AND($I628="Si",U628=1),1,IF(AND($I628="Fisico",U628=1),1,IF(AND(U628=1,$I628="Electronico"),2,IF(U628=1,VLOOKUP($C628&amp;"|"&amp;$B628&amp;"|"&amp;$D628,Empresas!$C$6:$CC$92,$G628+6+1,0),0))))</f>
        <v>0</v>
      </c>
      <c r="AM628" s="149">
        <f t="shared" si="97"/>
        <v>0</v>
      </c>
      <c r="AN628" s="149">
        <f t="shared" si="98"/>
        <v>0</v>
      </c>
      <c r="AO628" s="152">
        <f t="shared" si="99"/>
        <v>0</v>
      </c>
    </row>
    <row r="629" spans="1:41" x14ac:dyDescent="0.25">
      <c r="A629" s="143" t="str">
        <f>VLOOKUP(D629,Empresas!$D$7:$F$91,3,0)</f>
        <v>Omar</v>
      </c>
      <c r="B629" s="144" t="str">
        <f>VLOOKUP(D629,Empresas!$D$7:$G$91,4,0)</f>
        <v>Jhony</v>
      </c>
      <c r="C629" s="144" t="s">
        <v>544</v>
      </c>
      <c r="D629" s="144" t="s">
        <v>9</v>
      </c>
      <c r="E629" s="144" t="str">
        <f>VLOOKUP(D629,Empresas!$D$7:$E$92,2,0)</f>
        <v>NEGOCIOS SAN AGUSTIN S.A.C.</v>
      </c>
      <c r="F629" s="144" t="s">
        <v>189</v>
      </c>
      <c r="G629" s="145">
        <f t="shared" si="103"/>
        <v>68</v>
      </c>
      <c r="H629" s="145" t="str">
        <f>VLOOKUP(D629,Empresas!$D$6:$L$92,7,0)</f>
        <v>Semestral</v>
      </c>
      <c r="I629" s="144" t="str">
        <f>VLOOKUP(VLOOKUP(D629&amp;"|"&amp;B629,Empresas!$I$7:$CB$92,G629,0),Tablas!$A$13:$B$14,2,0)</f>
        <v>No</v>
      </c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 t="str">
        <f>VLOOKUP(D629,Empresas!$D$7:$CF$91,81,0)</f>
        <v>D</v>
      </c>
      <c r="W629" s="78" t="str">
        <f>VLOOKUP(D629,Empresas!$D$7:$M$91,10,0)</f>
        <v>Rer</v>
      </c>
      <c r="X629" s="69" t="str">
        <f t="shared" si="95"/>
        <v>SI</v>
      </c>
      <c r="Y629" s="153" t="str">
        <f t="shared" si="96"/>
        <v>No aplica</v>
      </c>
      <c r="Z629" s="147">
        <f>IF(Y629="No aplica",0,IF(I629="no",0,IF(I629="No aplica",0,IF(I629="Si",1,IF(I629="Fisico",1,IF(I629="Electronico",2,VLOOKUP(C629&amp;"|"&amp;B629&amp;"|"&amp;D629,Empresas!$C$6:$CC$92,G629+6+1,0)))))))</f>
        <v>0</v>
      </c>
      <c r="AA629" s="147">
        <f>IF(AND($I629="Si",J629=1),1,IF(AND($I629="Fisico",J629=1),1,IF(AND(J629=1,$I629="Electronico"),2,IF(J629=1,VLOOKUP($C629&amp;"|"&amp;$B629&amp;"|"&amp;$D629,Empresas!$C$6:$CC$92,$G629+6+1,0),0))))</f>
        <v>0</v>
      </c>
      <c r="AB629" s="147">
        <f>IF(AND($I629="Si",K629=1),1,IF(AND($I629="Fisico",K629=1),1,IF(AND(K629=1,$I629="Electronico"),2,IF(K629=1,VLOOKUP($C629&amp;"|"&amp;$B629&amp;"|"&amp;$D629,Empresas!$C$6:$CC$92,$G629+6+1,0),0))))</f>
        <v>0</v>
      </c>
      <c r="AC629" s="147">
        <f>IF(AND($I629="Si",L629=1),1,IF(AND($I629="Fisico",L629=1),1,IF(AND(L629=1,$I629="Electronico"),2,IF(L629=1,VLOOKUP($C629&amp;"|"&amp;$B629&amp;"|"&amp;$D629,Empresas!$C$6:$CC$92,$G629+6+1,0),0))))</f>
        <v>0</v>
      </c>
      <c r="AD629" s="147">
        <f>IF(AND($I629="Si",M629=1),1,IF(AND($I629="Fisico",M629=1),1,IF(AND(M629=1,$I629="Electronico"),2,IF(M629=1,VLOOKUP($C629&amp;"|"&amp;$B629&amp;"|"&amp;$D629,Empresas!$C$6:$CC$92,$G629+6+1,0),0))))</f>
        <v>0</v>
      </c>
      <c r="AE629" s="147">
        <f>IF(AND($I629="Si",N629=1),1,IF(AND($I629="Fisico",N629=1),1,IF(AND(N629=1,$I629="Electronico"),2,IF(N629=1,VLOOKUP($C629&amp;"|"&amp;$B629&amp;"|"&amp;$D629,Empresas!$C$6:$CC$92,$G629+6+1,0),0))))</f>
        <v>0</v>
      </c>
      <c r="AF629" s="147">
        <f>IF(AND($I629="Si",O629=1),1,IF(AND($I629="Fisico",O629=1),1,IF(AND(O629=1,$I629="Electronico"),2,IF(O629=1,VLOOKUP($C629&amp;"|"&amp;$B629&amp;"|"&amp;$D629,Empresas!$C$6:$CC$92,$G629+6+1,0),0))))</f>
        <v>0</v>
      </c>
      <c r="AG629" s="147">
        <f>IF(AND($I629="Si",P629=1),1,IF(AND($I629="Fisico",P629=1),1,IF(AND(P629=1,$I629="Electronico"),2,IF(P629=1,VLOOKUP($C629&amp;"|"&amp;$B629&amp;"|"&amp;$D629,Empresas!$C$6:$CC$92,$G629+6+1,0),0))))</f>
        <v>0</v>
      </c>
      <c r="AH629" s="147">
        <f>IF(AND($I629="Si",Q629=1),1,IF(AND($I629="Fisico",Q629=1),1,IF(AND(Q629=1,$I629="Electronico"),2,IF(Q629=1,VLOOKUP($C629&amp;"|"&amp;$B629&amp;"|"&amp;$D629,Empresas!$C$6:$CC$92,$G629+6+1,0),0))))</f>
        <v>0</v>
      </c>
      <c r="AI629" s="147">
        <f>IF(AND($I629="Si",R629=1),1,IF(AND($I629="Fisico",R629=1),1,IF(AND(R629=1,$I629="Electronico"),2,IF(R629=1,VLOOKUP($C629&amp;"|"&amp;$B629&amp;"|"&amp;$D629,Empresas!$C$6:$CC$92,$G629+6+1,0),0))))</f>
        <v>0</v>
      </c>
      <c r="AJ629" s="147">
        <f>IF(AND($I629="Si",S629=1),1,IF(AND($I629="Fisico",S629=1),1,IF(AND(S629=1,$I629="Electronico"),2,IF(S629=1,VLOOKUP($C629&amp;"|"&amp;$B629&amp;"|"&amp;$D629,Empresas!$C$6:$CC$92,$G629+6+1,0),0))))</f>
        <v>0</v>
      </c>
      <c r="AK629" s="147">
        <f>IF(AND($I629="Si",T629=1),1,IF(AND($I629="Fisico",T629=1),1,IF(AND(T629=1,$I629="Electronico"),2,IF(T629=1,VLOOKUP($C629&amp;"|"&amp;$B629&amp;"|"&amp;$D629,Empresas!$C$6:$CC$92,$G629+6+1,0),0))))</f>
        <v>0</v>
      </c>
      <c r="AL629" s="147">
        <f>IF(AND($I629="Si",U629=1),1,IF(AND($I629="Fisico",U629=1),1,IF(AND(U629=1,$I629="Electronico"),2,IF(U629=1,VLOOKUP($C629&amp;"|"&amp;$B629&amp;"|"&amp;$D629,Empresas!$C$6:$CC$92,$G629+6+1,0),0))))</f>
        <v>0</v>
      </c>
      <c r="AM629" s="149">
        <f t="shared" si="97"/>
        <v>0</v>
      </c>
      <c r="AN629" s="149">
        <f t="shared" si="98"/>
        <v>0</v>
      </c>
      <c r="AO629" s="152">
        <f t="shared" si="99"/>
        <v>0</v>
      </c>
    </row>
    <row r="630" spans="1:41" x14ac:dyDescent="0.25">
      <c r="A630" s="143" t="str">
        <f>VLOOKUP(D630,Empresas!$D$7:$F$91,3,0)</f>
        <v>Omar</v>
      </c>
      <c r="B630" s="144" t="str">
        <f>VLOOKUP(D630,Empresas!$D$7:$G$91,4,0)</f>
        <v>Jhony</v>
      </c>
      <c r="C630" s="144" t="s">
        <v>544</v>
      </c>
      <c r="D630" s="144" t="s">
        <v>9</v>
      </c>
      <c r="E630" s="144" t="str">
        <f>VLOOKUP(D630,Empresas!$D$7:$E$92,2,0)</f>
        <v>NEGOCIOS SAN AGUSTIN S.A.C.</v>
      </c>
      <c r="F630" s="144" t="s">
        <v>190</v>
      </c>
      <c r="G630" s="145">
        <f t="shared" si="103"/>
        <v>69</v>
      </c>
      <c r="H630" s="145" t="str">
        <f>VLOOKUP(D630,Empresas!$D$6:$L$92,7,0)</f>
        <v>Semestral</v>
      </c>
      <c r="I630" s="144" t="str">
        <f>VLOOKUP(VLOOKUP(D630&amp;"|"&amp;B630,Empresas!$I$7:$CB$92,G630,0),Tablas!$A$13:$B$14,2,0)</f>
        <v>No</v>
      </c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 t="str">
        <f>VLOOKUP(D630,Empresas!$D$7:$CF$91,81,0)</f>
        <v>D</v>
      </c>
      <c r="W630" s="78" t="str">
        <f>VLOOKUP(D630,Empresas!$D$7:$M$91,10,0)</f>
        <v>Rer</v>
      </c>
      <c r="X630" s="69" t="str">
        <f t="shared" si="95"/>
        <v>NO</v>
      </c>
      <c r="Y630" s="153" t="str">
        <f t="shared" si="96"/>
        <v>No aplica</v>
      </c>
      <c r="Z630" s="147">
        <f>IF(Y630="No aplica",0,IF(I630="no",0,IF(I630="No aplica",0,IF(I630="Si",1,IF(I630="Fisico",1,IF(I630="Electronico",2,VLOOKUP(C630&amp;"|"&amp;B630&amp;"|"&amp;D630,Empresas!$C$6:$CC$92,G630+6+1,0)))))))</f>
        <v>0</v>
      </c>
      <c r="AA630" s="147">
        <f>IF(AND($I630="Si",J630=1),1,IF(AND($I630="Fisico",J630=1),1,IF(AND(J630=1,$I630="Electronico"),2,IF(J630=1,VLOOKUP($C630&amp;"|"&amp;$B630&amp;"|"&amp;$D630,Empresas!$C$6:$CC$92,$G630+6+1,0),0))))</f>
        <v>0</v>
      </c>
      <c r="AB630" s="147">
        <f>IF(AND($I630="Si",K630=1),1,IF(AND($I630="Fisico",K630=1),1,IF(AND(K630=1,$I630="Electronico"),2,IF(K630=1,VLOOKUP($C630&amp;"|"&amp;$B630&amp;"|"&amp;$D630,Empresas!$C$6:$CC$92,$G630+6+1,0),0))))</f>
        <v>0</v>
      </c>
      <c r="AC630" s="147">
        <f>IF(AND($I630="Si",L630=1),1,IF(AND($I630="Fisico",L630=1),1,IF(AND(L630=1,$I630="Electronico"),2,IF(L630=1,VLOOKUP($C630&amp;"|"&amp;$B630&amp;"|"&amp;$D630,Empresas!$C$6:$CC$92,$G630+6+1,0),0))))</f>
        <v>0</v>
      </c>
      <c r="AD630" s="147">
        <f>IF(AND($I630="Si",M630=1),1,IF(AND($I630="Fisico",M630=1),1,IF(AND(M630=1,$I630="Electronico"),2,IF(M630=1,VLOOKUP($C630&amp;"|"&amp;$B630&amp;"|"&amp;$D630,Empresas!$C$6:$CC$92,$G630+6+1,0),0))))</f>
        <v>0</v>
      </c>
      <c r="AE630" s="147">
        <f>IF(AND($I630="Si",N630=1),1,IF(AND($I630="Fisico",N630=1),1,IF(AND(N630=1,$I630="Electronico"),2,IF(N630=1,VLOOKUP($C630&amp;"|"&amp;$B630&amp;"|"&amp;$D630,Empresas!$C$6:$CC$92,$G630+6+1,0),0))))</f>
        <v>0</v>
      </c>
      <c r="AF630" s="147">
        <f>IF(AND($I630="Si",O630=1),1,IF(AND($I630="Fisico",O630=1),1,IF(AND(O630=1,$I630="Electronico"),2,IF(O630=1,VLOOKUP($C630&amp;"|"&amp;$B630&amp;"|"&amp;$D630,Empresas!$C$6:$CC$92,$G630+6+1,0),0))))</f>
        <v>0</v>
      </c>
      <c r="AG630" s="147">
        <f>IF(AND($I630="Si",P630=1),1,IF(AND($I630="Fisico",P630=1),1,IF(AND(P630=1,$I630="Electronico"),2,IF(P630=1,VLOOKUP($C630&amp;"|"&amp;$B630&amp;"|"&amp;$D630,Empresas!$C$6:$CC$92,$G630+6+1,0),0))))</f>
        <v>0</v>
      </c>
      <c r="AH630" s="147">
        <f>IF(AND($I630="Si",Q630=1),1,IF(AND($I630="Fisico",Q630=1),1,IF(AND(Q630=1,$I630="Electronico"),2,IF(Q630=1,VLOOKUP($C630&amp;"|"&amp;$B630&amp;"|"&amp;$D630,Empresas!$C$6:$CC$92,$G630+6+1,0),0))))</f>
        <v>0</v>
      </c>
      <c r="AI630" s="147">
        <f>IF(AND($I630="Si",R630=1),1,IF(AND($I630="Fisico",R630=1),1,IF(AND(R630=1,$I630="Electronico"),2,IF(R630=1,VLOOKUP($C630&amp;"|"&amp;$B630&amp;"|"&amp;$D630,Empresas!$C$6:$CC$92,$G630+6+1,0),0))))</f>
        <v>0</v>
      </c>
      <c r="AJ630" s="147">
        <f>IF(AND($I630="Si",S630=1),1,IF(AND($I630="Fisico",S630=1),1,IF(AND(S630=1,$I630="Electronico"),2,IF(S630=1,VLOOKUP($C630&amp;"|"&amp;$B630&amp;"|"&amp;$D630,Empresas!$C$6:$CC$92,$G630+6+1,0),0))))</f>
        <v>0</v>
      </c>
      <c r="AK630" s="147">
        <f>IF(AND($I630="Si",T630=1),1,IF(AND($I630="Fisico",T630=1),1,IF(AND(T630=1,$I630="Electronico"),2,IF(T630=1,VLOOKUP($C630&amp;"|"&amp;$B630&amp;"|"&amp;$D630,Empresas!$C$6:$CC$92,$G630+6+1,0),0))))</f>
        <v>0</v>
      </c>
      <c r="AL630" s="147">
        <f>IF(AND($I630="Si",U630=1),1,IF(AND($I630="Fisico",U630=1),1,IF(AND(U630=1,$I630="Electronico"),2,IF(U630=1,VLOOKUP($C630&amp;"|"&amp;$B630&amp;"|"&amp;$D630,Empresas!$C$6:$CC$92,$G630+6+1,0),0))))</f>
        <v>0</v>
      </c>
      <c r="AM630" s="149">
        <f t="shared" si="97"/>
        <v>0</v>
      </c>
      <c r="AN630" s="149">
        <f t="shared" si="98"/>
        <v>0</v>
      </c>
      <c r="AO630" s="152">
        <f t="shared" si="99"/>
        <v>0</v>
      </c>
    </row>
    <row r="631" spans="1:41" x14ac:dyDescent="0.25">
      <c r="A631" s="143" t="str">
        <f>VLOOKUP(D631,Empresas!$D$7:$F$91,3,0)</f>
        <v>Omar</v>
      </c>
      <c r="B631" s="144" t="str">
        <f>VLOOKUP(D631,Empresas!$D$7:$G$91,4,0)</f>
        <v>Jhony</v>
      </c>
      <c r="C631" s="144" t="s">
        <v>544</v>
      </c>
      <c r="D631" s="144" t="s">
        <v>9</v>
      </c>
      <c r="E631" s="144" t="str">
        <f>VLOOKUP(D631,Empresas!$D$7:$E$92,2,0)</f>
        <v>NEGOCIOS SAN AGUSTIN S.A.C.</v>
      </c>
      <c r="F631" s="146" t="s">
        <v>191</v>
      </c>
      <c r="G631" s="145">
        <f t="shared" si="103"/>
        <v>70</v>
      </c>
      <c r="H631" s="145" t="str">
        <f>VLOOKUP(D631,Empresas!$D$6:$L$92,7,0)</f>
        <v>Semestral</v>
      </c>
      <c r="I631" s="144" t="str">
        <f>VLOOKUP(VLOOKUP(D631&amp;"|"&amp;B631,Empresas!$I$7:$CB$92,G631,0),Tablas!$A$13:$B$14,2,0)</f>
        <v>No</v>
      </c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 t="str">
        <f>VLOOKUP(D631,Empresas!$D$7:$CF$91,81,0)</f>
        <v>D</v>
      </c>
      <c r="W631" s="78" t="str">
        <f>VLOOKUP(D631,Empresas!$D$7:$M$91,10,0)</f>
        <v>Rer</v>
      </c>
      <c r="X631" s="69" t="str">
        <f t="shared" si="95"/>
        <v>NO</v>
      </c>
      <c r="Y631" s="153" t="str">
        <f t="shared" si="96"/>
        <v>No aplica</v>
      </c>
      <c r="Z631" s="147">
        <f>IF(Y631="No aplica",0,IF(I631="no",0,IF(I631="No aplica",0,IF(I631="Si",1,IF(I631="Fisico",1,IF(I631="Electronico",2,VLOOKUP(C631&amp;"|"&amp;B631&amp;"|"&amp;D631,Empresas!$C$6:$CC$92,G631+6+1,0)))))))</f>
        <v>0</v>
      </c>
      <c r="AA631" s="147">
        <f>IF(AND($I631="Si",J631=1),1,IF(AND($I631="Fisico",J631=1),1,IF(AND(J631=1,$I631="Electronico"),2,IF(J631=1,VLOOKUP($C631&amp;"|"&amp;$B631&amp;"|"&amp;$D631,Empresas!$C$6:$CC$92,$G631+6+1,0),0))))</f>
        <v>0</v>
      </c>
      <c r="AB631" s="147">
        <f>IF(AND($I631="Si",K631=1),1,IF(AND($I631="Fisico",K631=1),1,IF(AND(K631=1,$I631="Electronico"),2,IF(K631=1,VLOOKUP($C631&amp;"|"&amp;$B631&amp;"|"&amp;$D631,Empresas!$C$6:$CC$92,$G631+6+1,0),0))))</f>
        <v>0</v>
      </c>
      <c r="AC631" s="147">
        <f>IF(AND($I631="Si",L631=1),1,IF(AND($I631="Fisico",L631=1),1,IF(AND(L631=1,$I631="Electronico"),2,IF(L631=1,VLOOKUP($C631&amp;"|"&amp;$B631&amp;"|"&amp;$D631,Empresas!$C$6:$CC$92,$G631+6+1,0),0))))</f>
        <v>0</v>
      </c>
      <c r="AD631" s="147">
        <f>IF(AND($I631="Si",M631=1),1,IF(AND($I631="Fisico",M631=1),1,IF(AND(M631=1,$I631="Electronico"),2,IF(M631=1,VLOOKUP($C631&amp;"|"&amp;$B631&amp;"|"&amp;$D631,Empresas!$C$6:$CC$92,$G631+6+1,0),0))))</f>
        <v>0</v>
      </c>
      <c r="AE631" s="147">
        <f>IF(AND($I631="Si",N631=1),1,IF(AND($I631="Fisico",N631=1),1,IF(AND(N631=1,$I631="Electronico"),2,IF(N631=1,VLOOKUP($C631&amp;"|"&amp;$B631&amp;"|"&amp;$D631,Empresas!$C$6:$CC$92,$G631+6+1,0),0))))</f>
        <v>0</v>
      </c>
      <c r="AF631" s="147">
        <f>IF(AND($I631="Si",O631=1),1,IF(AND($I631="Fisico",O631=1),1,IF(AND(O631=1,$I631="Electronico"),2,IF(O631=1,VLOOKUP($C631&amp;"|"&amp;$B631&amp;"|"&amp;$D631,Empresas!$C$6:$CC$92,$G631+6+1,0),0))))</f>
        <v>0</v>
      </c>
      <c r="AG631" s="147">
        <f>IF(AND($I631="Si",P631=1),1,IF(AND($I631="Fisico",P631=1),1,IF(AND(P631=1,$I631="Electronico"),2,IF(P631=1,VLOOKUP($C631&amp;"|"&amp;$B631&amp;"|"&amp;$D631,Empresas!$C$6:$CC$92,$G631+6+1,0),0))))</f>
        <v>0</v>
      </c>
      <c r="AH631" s="147">
        <f>IF(AND($I631="Si",Q631=1),1,IF(AND($I631="Fisico",Q631=1),1,IF(AND(Q631=1,$I631="Electronico"),2,IF(Q631=1,VLOOKUP($C631&amp;"|"&amp;$B631&amp;"|"&amp;$D631,Empresas!$C$6:$CC$92,$G631+6+1,0),0))))</f>
        <v>0</v>
      </c>
      <c r="AI631" s="147">
        <f>IF(AND($I631="Si",R631=1),1,IF(AND($I631="Fisico",R631=1),1,IF(AND(R631=1,$I631="Electronico"),2,IF(R631=1,VLOOKUP($C631&amp;"|"&amp;$B631&amp;"|"&amp;$D631,Empresas!$C$6:$CC$92,$G631+6+1,0),0))))</f>
        <v>0</v>
      </c>
      <c r="AJ631" s="147">
        <f>IF(AND($I631="Si",S631=1),1,IF(AND($I631="Fisico",S631=1),1,IF(AND(S631=1,$I631="Electronico"),2,IF(S631=1,VLOOKUP($C631&amp;"|"&amp;$B631&amp;"|"&amp;$D631,Empresas!$C$6:$CC$92,$G631+6+1,0),0))))</f>
        <v>0</v>
      </c>
      <c r="AK631" s="147">
        <f>IF(AND($I631="Si",T631=1),1,IF(AND($I631="Fisico",T631=1),1,IF(AND(T631=1,$I631="Electronico"),2,IF(T631=1,VLOOKUP($C631&amp;"|"&amp;$B631&amp;"|"&amp;$D631,Empresas!$C$6:$CC$92,$G631+6+1,0),0))))</f>
        <v>0</v>
      </c>
      <c r="AL631" s="147">
        <f>IF(AND($I631="Si",U631=1),1,IF(AND($I631="Fisico",U631=1),1,IF(AND(U631=1,$I631="Electronico"),2,IF(U631=1,VLOOKUP($C631&amp;"|"&amp;$B631&amp;"|"&amp;$D631,Empresas!$C$6:$CC$92,$G631+6+1,0),0))))</f>
        <v>0</v>
      </c>
      <c r="AM631" s="149">
        <f t="shared" si="97"/>
        <v>0</v>
      </c>
      <c r="AN631" s="149">
        <f t="shared" si="98"/>
        <v>0</v>
      </c>
      <c r="AO631" s="152">
        <f t="shared" si="99"/>
        <v>0</v>
      </c>
    </row>
    <row r="632" spans="1:41" x14ac:dyDescent="0.25">
      <c r="A632" s="143" t="str">
        <f>VLOOKUP(D632,Empresas!$D$7:$F$91,3,0)</f>
        <v>Omar</v>
      </c>
      <c r="B632" s="144" t="str">
        <f>VLOOKUP(D632,Empresas!$D$7:$G$91,4,0)</f>
        <v>Jhony</v>
      </c>
      <c r="C632" s="144" t="s">
        <v>544</v>
      </c>
      <c r="D632" s="144" t="s">
        <v>9</v>
      </c>
      <c r="E632" s="144" t="str">
        <f>VLOOKUP(D632,Empresas!$D$7:$E$92,2,0)</f>
        <v>NEGOCIOS SAN AGUSTIN S.A.C.</v>
      </c>
      <c r="F632" s="144" t="s">
        <v>192</v>
      </c>
      <c r="G632" s="145">
        <f t="shared" si="103"/>
        <v>71</v>
      </c>
      <c r="H632" s="145" t="str">
        <f>VLOOKUP(D632,Empresas!$D$6:$L$92,7,0)</f>
        <v>Semestral</v>
      </c>
      <c r="I632" s="144" t="str">
        <f>VLOOKUP(VLOOKUP(D632&amp;"|"&amp;B632,Empresas!$I$7:$CB$92,G632,0),Tablas!$A$13:$B$14,2,0)</f>
        <v>No</v>
      </c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 t="str">
        <f>VLOOKUP(D632,Empresas!$D$7:$CF$91,81,0)</f>
        <v>D</v>
      </c>
      <c r="W632" s="78" t="str">
        <f>VLOOKUP(D632,Empresas!$D$7:$M$91,10,0)</f>
        <v>Rer</v>
      </c>
      <c r="X632" s="69" t="str">
        <f t="shared" si="95"/>
        <v>NO</v>
      </c>
      <c r="Y632" s="153" t="str">
        <f t="shared" si="96"/>
        <v>No aplica</v>
      </c>
      <c r="Z632" s="147">
        <f>IF(Y632="No aplica",0,IF(I632="no",0,IF(I632="No aplica",0,IF(I632="Si",1,IF(I632="Fisico",1,IF(I632="Electronico",2,VLOOKUP(C632&amp;"|"&amp;B632&amp;"|"&amp;D632,Empresas!$C$6:$CC$92,G632+6+1,0)))))))</f>
        <v>0</v>
      </c>
      <c r="AA632" s="147">
        <f>IF(AND($I632="Si",J632=1),1,IF(AND($I632="Fisico",J632=1),1,IF(AND(J632=1,$I632="Electronico"),2,IF(J632=1,VLOOKUP($C632&amp;"|"&amp;$B632&amp;"|"&amp;$D632,Empresas!$C$6:$CC$92,$G632+6+1,0),0))))</f>
        <v>0</v>
      </c>
      <c r="AB632" s="147">
        <f>IF(AND($I632="Si",K632=1),1,IF(AND($I632="Fisico",K632=1),1,IF(AND(K632=1,$I632="Electronico"),2,IF(K632=1,VLOOKUP($C632&amp;"|"&amp;$B632&amp;"|"&amp;$D632,Empresas!$C$6:$CC$92,$G632+6+1,0),0))))</f>
        <v>0</v>
      </c>
      <c r="AC632" s="147">
        <f>IF(AND($I632="Si",L632=1),1,IF(AND($I632="Fisico",L632=1),1,IF(AND(L632=1,$I632="Electronico"),2,IF(L632=1,VLOOKUP($C632&amp;"|"&amp;$B632&amp;"|"&amp;$D632,Empresas!$C$6:$CC$92,$G632+6+1,0),0))))</f>
        <v>0</v>
      </c>
      <c r="AD632" s="147">
        <f>IF(AND($I632="Si",M632=1),1,IF(AND($I632="Fisico",M632=1),1,IF(AND(M632=1,$I632="Electronico"),2,IF(M632=1,VLOOKUP($C632&amp;"|"&amp;$B632&amp;"|"&amp;$D632,Empresas!$C$6:$CC$92,$G632+6+1,0),0))))</f>
        <v>0</v>
      </c>
      <c r="AE632" s="147">
        <f>IF(AND($I632="Si",N632=1),1,IF(AND($I632="Fisico",N632=1),1,IF(AND(N632=1,$I632="Electronico"),2,IF(N632=1,VLOOKUP($C632&amp;"|"&amp;$B632&amp;"|"&amp;$D632,Empresas!$C$6:$CC$92,$G632+6+1,0),0))))</f>
        <v>0</v>
      </c>
      <c r="AF632" s="147">
        <f>IF(AND($I632="Si",O632=1),1,IF(AND($I632="Fisico",O632=1),1,IF(AND(O632=1,$I632="Electronico"),2,IF(O632=1,VLOOKUP($C632&amp;"|"&amp;$B632&amp;"|"&amp;$D632,Empresas!$C$6:$CC$92,$G632+6+1,0),0))))</f>
        <v>0</v>
      </c>
      <c r="AG632" s="147">
        <f>IF(AND($I632="Si",P632=1),1,IF(AND($I632="Fisico",P632=1),1,IF(AND(P632=1,$I632="Electronico"),2,IF(P632=1,VLOOKUP($C632&amp;"|"&amp;$B632&amp;"|"&amp;$D632,Empresas!$C$6:$CC$92,$G632+6+1,0),0))))</f>
        <v>0</v>
      </c>
      <c r="AH632" s="147">
        <f>IF(AND($I632="Si",Q632=1),1,IF(AND($I632="Fisico",Q632=1),1,IF(AND(Q632=1,$I632="Electronico"),2,IF(Q632=1,VLOOKUP($C632&amp;"|"&amp;$B632&amp;"|"&amp;$D632,Empresas!$C$6:$CC$92,$G632+6+1,0),0))))</f>
        <v>0</v>
      </c>
      <c r="AI632" s="147">
        <f>IF(AND($I632="Si",R632=1),1,IF(AND($I632="Fisico",R632=1),1,IF(AND(R632=1,$I632="Electronico"),2,IF(R632=1,VLOOKUP($C632&amp;"|"&amp;$B632&amp;"|"&amp;$D632,Empresas!$C$6:$CC$92,$G632+6+1,0),0))))</f>
        <v>0</v>
      </c>
      <c r="AJ632" s="147">
        <f>IF(AND($I632="Si",S632=1),1,IF(AND($I632="Fisico",S632=1),1,IF(AND(S632=1,$I632="Electronico"),2,IF(S632=1,VLOOKUP($C632&amp;"|"&amp;$B632&amp;"|"&amp;$D632,Empresas!$C$6:$CC$92,$G632+6+1,0),0))))</f>
        <v>0</v>
      </c>
      <c r="AK632" s="147">
        <f>IF(AND($I632="Si",T632=1),1,IF(AND($I632="Fisico",T632=1),1,IF(AND(T632=1,$I632="Electronico"),2,IF(T632=1,VLOOKUP($C632&amp;"|"&amp;$B632&amp;"|"&amp;$D632,Empresas!$C$6:$CC$92,$G632+6+1,0),0))))</f>
        <v>0</v>
      </c>
      <c r="AL632" s="147">
        <f>IF(AND($I632="Si",U632=1),1,IF(AND($I632="Fisico",U632=1),1,IF(AND(U632=1,$I632="Electronico"),2,IF(U632=1,VLOOKUP($C632&amp;"|"&amp;$B632&amp;"|"&amp;$D632,Empresas!$C$6:$CC$92,$G632+6+1,0),0))))</f>
        <v>0</v>
      </c>
      <c r="AM632" s="149">
        <f t="shared" si="97"/>
        <v>0</v>
      </c>
      <c r="AN632" s="149">
        <f t="shared" si="98"/>
        <v>0</v>
      </c>
      <c r="AO632" s="152">
        <f t="shared" si="99"/>
        <v>0</v>
      </c>
    </row>
    <row r="633" spans="1:41" x14ac:dyDescent="0.25">
      <c r="A633" s="137" t="str">
        <f>VLOOKUP(D633,Empresas!$D$7:$F$91,3,0)</f>
        <v>Jose</v>
      </c>
      <c r="B633" s="138" t="str">
        <f>VLOOKUP(D633,Empresas!$D$7:$G$91,4,0)</f>
        <v xml:space="preserve">Rocio </v>
      </c>
      <c r="C633" s="138" t="s">
        <v>544</v>
      </c>
      <c r="D633" s="138" t="s">
        <v>12</v>
      </c>
      <c r="E633" s="138" t="str">
        <f>VLOOKUP(D633,Empresas!$D$7:$E$92,2,0)</f>
        <v>PERU INDUSTRI GN S.A.C.</v>
      </c>
      <c r="F633" s="138" t="s">
        <v>158</v>
      </c>
      <c r="G633" s="139">
        <f>+Empresas!$O$2</f>
        <v>7</v>
      </c>
      <c r="H633" s="139" t="str">
        <f>VLOOKUP(D633,Empresas!$D$6:$L$92,7,0)</f>
        <v>Semestral</v>
      </c>
      <c r="I633" s="138" t="str">
        <f>VLOOKUP(VLOOKUP(D633&amp;"|"&amp;B633,Empresas!$I$7:$CB$92,G633,0),Tablas!$A$3:$B$5,2,0)</f>
        <v>Solo analisis</v>
      </c>
      <c r="J633" s="78">
        <v>1</v>
      </c>
      <c r="K633" s="78">
        <v>1</v>
      </c>
      <c r="L633" s="78">
        <v>1</v>
      </c>
      <c r="M633" s="78">
        <v>1</v>
      </c>
      <c r="N633" s="78">
        <v>1</v>
      </c>
      <c r="O633" s="78">
        <v>1</v>
      </c>
      <c r="P633" s="78">
        <v>1</v>
      </c>
      <c r="Q633" s="78">
        <v>1</v>
      </c>
      <c r="R633" s="78"/>
      <c r="S633" s="78"/>
      <c r="T633" s="78"/>
      <c r="U633" s="78"/>
      <c r="V633" s="78" t="str">
        <f>VLOOKUP(D633,Empresas!$D$7:$CF$91,81,0)</f>
        <v>C</v>
      </c>
      <c r="W633" s="78" t="str">
        <f>VLOOKUP(D633,Empresas!$D$7:$M$91,10,0)</f>
        <v>Mype</v>
      </c>
      <c r="X633" s="69" t="str">
        <f t="shared" si="95"/>
        <v>SI</v>
      </c>
      <c r="Y633" s="153" t="str">
        <f t="shared" si="96"/>
        <v>Si aplica</v>
      </c>
      <c r="Z633" s="147">
        <f>IF(Y633="No aplica",0,IF(I633="no",0,IF(I633="No aplica",0,IF(I633="Si",1,IF(I633="Fisico",1,IF(I633="Electronico",2,VLOOKUP(C633&amp;"|"&amp;B633&amp;"|"&amp;D633,Empresas!$C$6:$CC$92,G633+6+1,0)))))))</f>
        <v>0.5</v>
      </c>
      <c r="AA633" s="147">
        <f>IF(AND($I633="Si",J633=1),1,IF(AND($I633="Fisico",J633=1),1,IF(AND(J633=1,$I633="Electronico"),2,IF(J633=1,VLOOKUP($C633&amp;"|"&amp;$B633&amp;"|"&amp;$D633,Empresas!$C$6:$CC$92,$G633+6+1,0),0))))</f>
        <v>0.5</v>
      </c>
      <c r="AB633" s="147">
        <f>IF(AND($I633="Si",K633=1),1,IF(AND($I633="Fisico",K633=1),1,IF(AND(K633=1,$I633="Electronico"),2,IF(K633=1,VLOOKUP($C633&amp;"|"&amp;$B633&amp;"|"&amp;$D633,Empresas!$C$6:$CC$92,$G633+6+1,0),0))))</f>
        <v>0.5</v>
      </c>
      <c r="AC633" s="147">
        <f>IF(AND($I633="Si",L633=1),1,IF(AND($I633="Fisico",L633=1),1,IF(AND(L633=1,$I633="Electronico"),2,IF(L633=1,VLOOKUP($C633&amp;"|"&amp;$B633&amp;"|"&amp;$D633,Empresas!$C$6:$CC$92,$G633+6+1,0),0))))</f>
        <v>0.5</v>
      </c>
      <c r="AD633" s="147">
        <f>IF(AND($I633="Si",M633=1),1,IF(AND($I633="Fisico",M633=1),1,IF(AND(M633=1,$I633="Electronico"),2,IF(M633=1,VLOOKUP($C633&amp;"|"&amp;$B633&amp;"|"&amp;$D633,Empresas!$C$6:$CC$92,$G633+6+1,0),0))))</f>
        <v>0.5</v>
      </c>
      <c r="AE633" s="147">
        <f>IF(AND($I633="Si",N633=1),1,IF(AND($I633="Fisico",N633=1),1,IF(AND(N633=1,$I633="Electronico"),2,IF(N633=1,VLOOKUP($C633&amp;"|"&amp;$B633&amp;"|"&amp;$D633,Empresas!$C$6:$CC$92,$G633+6+1,0),0))))</f>
        <v>0.5</v>
      </c>
      <c r="AF633" s="147">
        <f>IF(AND($I633="Si",O633=1),1,IF(AND($I633="Fisico",O633=1),1,IF(AND(O633=1,$I633="Electronico"),2,IF(O633=1,VLOOKUP($C633&amp;"|"&amp;$B633&amp;"|"&amp;$D633,Empresas!$C$6:$CC$92,$G633+6+1,0),0))))</f>
        <v>0.5</v>
      </c>
      <c r="AG633" s="147">
        <f>IF(AND($I633="Si",P633=1),1,IF(AND($I633="Fisico",P633=1),1,IF(AND(P633=1,$I633="Electronico"),2,IF(P633=1,VLOOKUP($C633&amp;"|"&amp;$B633&amp;"|"&amp;$D633,Empresas!$C$6:$CC$92,$G633+6+1,0),0))))</f>
        <v>0.5</v>
      </c>
      <c r="AH633" s="147">
        <f>IF(AND($I633="Si",Q633=1),1,IF(AND($I633="Fisico",Q633=1),1,IF(AND(Q633=1,$I633="Electronico"),2,IF(Q633=1,VLOOKUP($C633&amp;"|"&amp;$B633&amp;"|"&amp;$D633,Empresas!$C$6:$CC$92,$G633+6+1,0),0))))</f>
        <v>0.5</v>
      </c>
      <c r="AI633" s="147">
        <f>IF(AND($I633="Si",R633=1),1,IF(AND($I633="Fisico",R633=1),1,IF(AND(R633=1,$I633="Electronico"),2,IF(R633=1,VLOOKUP($C633&amp;"|"&amp;$B633&amp;"|"&amp;$D633,Empresas!$C$6:$CC$92,$G633+6+1,0),0))))</f>
        <v>0</v>
      </c>
      <c r="AJ633" s="147">
        <f>IF(AND($I633="Si",S633=1),1,IF(AND($I633="Fisico",S633=1),1,IF(AND(S633=1,$I633="Electronico"),2,IF(S633=1,VLOOKUP($C633&amp;"|"&amp;$B633&amp;"|"&amp;$D633,Empresas!$C$6:$CC$92,$G633+6+1,0),0))))</f>
        <v>0</v>
      </c>
      <c r="AK633" s="147">
        <f>IF(AND($I633="Si",T633=1),1,IF(AND($I633="Fisico",T633=1),1,IF(AND(T633=1,$I633="Electronico"),2,IF(T633=1,VLOOKUP($C633&amp;"|"&amp;$B633&amp;"|"&amp;$D633,Empresas!$C$6:$CC$92,$G633+6+1,0),0))))</f>
        <v>0</v>
      </c>
      <c r="AL633" s="147">
        <f>IF(AND($I633="Si",U633=1),1,IF(AND($I633="Fisico",U633=1),1,IF(AND(U633=1,$I633="Electronico"),2,IF(U633=1,VLOOKUP($C633&amp;"|"&amp;$B633&amp;"|"&amp;$D633,Empresas!$C$6:$CC$92,$G633+6+1,0),0))))</f>
        <v>0</v>
      </c>
      <c r="AM633" s="149">
        <f t="shared" si="97"/>
        <v>4</v>
      </c>
      <c r="AN633" s="149">
        <f t="shared" si="98"/>
        <v>4</v>
      </c>
      <c r="AO633" s="152">
        <f t="shared" si="99"/>
        <v>1</v>
      </c>
    </row>
    <row r="634" spans="1:41" x14ac:dyDescent="0.25">
      <c r="A634" s="137" t="str">
        <f>VLOOKUP(D634,Empresas!$D$7:$F$91,3,0)</f>
        <v>Jose</v>
      </c>
      <c r="B634" s="138" t="str">
        <f>VLOOKUP(D634,Empresas!$D$7:$G$91,4,0)</f>
        <v xml:space="preserve">Rocio </v>
      </c>
      <c r="C634" s="138" t="s">
        <v>544</v>
      </c>
      <c r="D634" s="138" t="s">
        <v>12</v>
      </c>
      <c r="E634" s="138" t="str">
        <f>VLOOKUP(D634,Empresas!$D$7:$E$92,2,0)</f>
        <v>PERU INDUSTRI GN S.A.C.</v>
      </c>
      <c r="F634" s="138" t="s">
        <v>159</v>
      </c>
      <c r="G634" s="139">
        <f>+G633+3</f>
        <v>10</v>
      </c>
      <c r="H634" s="139" t="str">
        <f>VLOOKUP(D634,Empresas!$D$6:$L$92,7,0)</f>
        <v>Semestral</v>
      </c>
      <c r="I634" s="138" t="str">
        <f>VLOOKUP(VLOOKUP(D634&amp;"|"&amp;B634,Empresas!$I$7:$CB$92,G634,0),Tablas!$A$3:$B$5,2,0)</f>
        <v>Solo analisis</v>
      </c>
      <c r="J634" s="78">
        <v>1</v>
      </c>
      <c r="K634" s="78">
        <v>1</v>
      </c>
      <c r="L634" s="78">
        <v>1</v>
      </c>
      <c r="M634" s="78">
        <v>1</v>
      </c>
      <c r="N634" s="78">
        <v>1</v>
      </c>
      <c r="O634" s="78">
        <v>1</v>
      </c>
      <c r="P634" s="78">
        <v>1</v>
      </c>
      <c r="Q634" s="78">
        <v>1</v>
      </c>
      <c r="R634" s="78"/>
      <c r="S634" s="78"/>
      <c r="T634" s="78"/>
      <c r="U634" s="78"/>
      <c r="V634" s="78" t="str">
        <f>VLOOKUP(D634,Empresas!$D$7:$CF$91,81,0)</f>
        <v>C</v>
      </c>
      <c r="W634" s="78" t="str">
        <f>VLOOKUP(D634,Empresas!$D$7:$M$91,10,0)</f>
        <v>Mype</v>
      </c>
      <c r="X634" s="69" t="str">
        <f t="shared" si="95"/>
        <v>SI</v>
      </c>
      <c r="Y634" s="153" t="str">
        <f t="shared" si="96"/>
        <v>Si aplica</v>
      </c>
      <c r="Z634" s="147">
        <f>IF(Y634="No aplica",0,IF(I634="no",0,IF(I634="No aplica",0,IF(I634="Si",1,IF(I634="Fisico",1,IF(I634="Electronico",2,VLOOKUP(C634&amp;"|"&amp;B634&amp;"|"&amp;D634,Empresas!$C$6:$CC$92,G634+6+1,0)))))))</f>
        <v>0.5</v>
      </c>
      <c r="AA634" s="147">
        <f>IF(AND($I634="Si",J634=1),1,IF(AND($I634="Fisico",J634=1),1,IF(AND(J634=1,$I634="Electronico"),2,IF(J634=1,VLOOKUP($C634&amp;"|"&amp;$B634&amp;"|"&amp;$D634,Empresas!$C$6:$CC$92,$G634+6+1,0),0))))</f>
        <v>0.5</v>
      </c>
      <c r="AB634" s="147">
        <f>IF(AND($I634="Si",K634=1),1,IF(AND($I634="Fisico",K634=1),1,IF(AND(K634=1,$I634="Electronico"),2,IF(K634=1,VLOOKUP($C634&amp;"|"&amp;$B634&amp;"|"&amp;$D634,Empresas!$C$6:$CC$92,$G634+6+1,0),0))))</f>
        <v>0.5</v>
      </c>
      <c r="AC634" s="147">
        <f>IF(AND($I634="Si",L634=1),1,IF(AND($I634="Fisico",L634=1),1,IF(AND(L634=1,$I634="Electronico"),2,IF(L634=1,VLOOKUP($C634&amp;"|"&amp;$B634&amp;"|"&amp;$D634,Empresas!$C$6:$CC$92,$G634+6+1,0),0))))</f>
        <v>0.5</v>
      </c>
      <c r="AD634" s="147">
        <f>IF(AND($I634="Si",M634=1),1,IF(AND($I634="Fisico",M634=1),1,IF(AND(M634=1,$I634="Electronico"),2,IF(M634=1,VLOOKUP($C634&amp;"|"&amp;$B634&amp;"|"&amp;$D634,Empresas!$C$6:$CC$92,$G634+6+1,0),0))))</f>
        <v>0.5</v>
      </c>
      <c r="AE634" s="147">
        <f>IF(AND($I634="Si",N634=1),1,IF(AND($I634="Fisico",N634=1),1,IF(AND(N634=1,$I634="Electronico"),2,IF(N634=1,VLOOKUP($C634&amp;"|"&amp;$B634&amp;"|"&amp;$D634,Empresas!$C$6:$CC$92,$G634+6+1,0),0))))</f>
        <v>0.5</v>
      </c>
      <c r="AF634" s="147">
        <f>IF(AND($I634="Si",O634=1),1,IF(AND($I634="Fisico",O634=1),1,IF(AND(O634=1,$I634="Electronico"),2,IF(O634=1,VLOOKUP($C634&amp;"|"&amp;$B634&amp;"|"&amp;$D634,Empresas!$C$6:$CC$92,$G634+6+1,0),0))))</f>
        <v>0.5</v>
      </c>
      <c r="AG634" s="147">
        <f>IF(AND($I634="Si",P634=1),1,IF(AND($I634="Fisico",P634=1),1,IF(AND(P634=1,$I634="Electronico"),2,IF(P634=1,VLOOKUP($C634&amp;"|"&amp;$B634&amp;"|"&amp;$D634,Empresas!$C$6:$CC$92,$G634+6+1,0),0))))</f>
        <v>0.5</v>
      </c>
      <c r="AH634" s="147">
        <f>IF(AND($I634="Si",Q634=1),1,IF(AND($I634="Fisico",Q634=1),1,IF(AND(Q634=1,$I634="Electronico"),2,IF(Q634=1,VLOOKUP($C634&amp;"|"&amp;$B634&amp;"|"&amp;$D634,Empresas!$C$6:$CC$92,$G634+6+1,0),0))))</f>
        <v>0.5</v>
      </c>
      <c r="AI634" s="147">
        <f>IF(AND($I634="Si",R634=1),1,IF(AND($I634="Fisico",R634=1),1,IF(AND(R634=1,$I634="Electronico"),2,IF(R634=1,VLOOKUP($C634&amp;"|"&amp;$B634&amp;"|"&amp;$D634,Empresas!$C$6:$CC$92,$G634+6+1,0),0))))</f>
        <v>0</v>
      </c>
      <c r="AJ634" s="147">
        <f>IF(AND($I634="Si",S634=1),1,IF(AND($I634="Fisico",S634=1),1,IF(AND(S634=1,$I634="Electronico"),2,IF(S634=1,VLOOKUP($C634&amp;"|"&amp;$B634&amp;"|"&amp;$D634,Empresas!$C$6:$CC$92,$G634+6+1,0),0))))</f>
        <v>0</v>
      </c>
      <c r="AK634" s="147">
        <f>IF(AND($I634="Si",T634=1),1,IF(AND($I634="Fisico",T634=1),1,IF(AND(T634=1,$I634="Electronico"),2,IF(T634=1,VLOOKUP($C634&amp;"|"&amp;$B634&amp;"|"&amp;$D634,Empresas!$C$6:$CC$92,$G634+6+1,0),0))))</f>
        <v>0</v>
      </c>
      <c r="AL634" s="147">
        <f>IF(AND($I634="Si",U634=1),1,IF(AND($I634="Fisico",U634=1),1,IF(AND(U634=1,$I634="Electronico"),2,IF(U634=1,VLOOKUP($C634&amp;"|"&amp;$B634&amp;"|"&amp;$D634,Empresas!$C$6:$CC$92,$G634+6+1,0),0))))</f>
        <v>0</v>
      </c>
      <c r="AM634" s="149">
        <f t="shared" si="97"/>
        <v>4</v>
      </c>
      <c r="AN634" s="149">
        <f t="shared" si="98"/>
        <v>4</v>
      </c>
      <c r="AO634" s="152">
        <f t="shared" si="99"/>
        <v>1</v>
      </c>
    </row>
    <row r="635" spans="1:41" x14ac:dyDescent="0.25">
      <c r="A635" s="137" t="str">
        <f>VLOOKUP(D635,Empresas!$D$7:$F$91,3,0)</f>
        <v>Jose</v>
      </c>
      <c r="B635" s="138" t="str">
        <f>VLOOKUP(D635,Empresas!$D$7:$G$91,4,0)</f>
        <v xml:space="preserve">Rocio </v>
      </c>
      <c r="C635" s="138" t="s">
        <v>544</v>
      </c>
      <c r="D635" s="138" t="s">
        <v>12</v>
      </c>
      <c r="E635" s="138" t="str">
        <f>VLOOKUP(D635,Empresas!$D$7:$E$92,2,0)</f>
        <v>PERU INDUSTRI GN S.A.C.</v>
      </c>
      <c r="F635" s="138" t="s">
        <v>160</v>
      </c>
      <c r="G635" s="139">
        <f t="shared" ref="G635:G646" si="104">+G634+3</f>
        <v>13</v>
      </c>
      <c r="H635" s="139" t="str">
        <f>VLOOKUP(D635,Empresas!$D$6:$L$92,7,0)</f>
        <v>Semestral</v>
      </c>
      <c r="I635" s="138" t="str">
        <f>VLOOKUP(VLOOKUP(D635&amp;"|"&amp;B635,Empresas!$I$7:$CB$92,G635,0),Tablas!$A$3:$B$5,2,0)</f>
        <v>Solo analisis</v>
      </c>
      <c r="J635" s="78">
        <v>2</v>
      </c>
      <c r="K635" s="78">
        <v>2</v>
      </c>
      <c r="L635" s="78">
        <v>2</v>
      </c>
      <c r="M635" s="78">
        <v>2</v>
      </c>
      <c r="N635" s="78">
        <v>2</v>
      </c>
      <c r="O635" s="78">
        <v>2</v>
      </c>
      <c r="P635" s="78">
        <v>2</v>
      </c>
      <c r="Q635" s="78">
        <v>2</v>
      </c>
      <c r="R635" s="78"/>
      <c r="S635" s="78"/>
      <c r="T635" s="78"/>
      <c r="U635" s="78"/>
      <c r="V635" s="78" t="str">
        <f>VLOOKUP(D635,Empresas!$D$7:$CF$91,81,0)</f>
        <v>C</v>
      </c>
      <c r="W635" s="78" t="str">
        <f>VLOOKUP(D635,Empresas!$D$7:$M$91,10,0)</f>
        <v>Mype</v>
      </c>
      <c r="X635" s="69" t="str">
        <f t="shared" si="95"/>
        <v>SI</v>
      </c>
      <c r="Y635" s="153" t="str">
        <f t="shared" si="96"/>
        <v>Si aplica</v>
      </c>
      <c r="Z635" s="147">
        <f>IF(Y635="No aplica",0,IF(I635="no",0,IF(I635="No aplica",0,IF(I635="Si",1,IF(I635="Fisico",1,IF(I635="Electronico",2,VLOOKUP(C635&amp;"|"&amp;B635&amp;"|"&amp;D635,Empresas!$C$6:$CC$92,G635+6+1,0)))))))</f>
        <v>1</v>
      </c>
      <c r="AA635" s="147">
        <f>IF(AND($I635="Si",J635=1),1,IF(AND($I635="Fisico",J635=1),1,IF(AND(J635=1,$I635="Electronico"),2,IF(J635=1,VLOOKUP($C635&amp;"|"&amp;$B635&amp;"|"&amp;$D635,Empresas!$C$6:$CC$92,$G635+6+1,0),0))))</f>
        <v>0</v>
      </c>
      <c r="AB635" s="147">
        <f>IF(AND($I635="Si",K635=1),1,IF(AND($I635="Fisico",K635=1),1,IF(AND(K635=1,$I635="Electronico"),2,IF(K635=1,VLOOKUP($C635&amp;"|"&amp;$B635&amp;"|"&amp;$D635,Empresas!$C$6:$CC$92,$G635+6+1,0),0))))</f>
        <v>0</v>
      </c>
      <c r="AC635" s="147">
        <f>IF(AND($I635="Si",L635=1),1,IF(AND($I635="Fisico",L635=1),1,IF(AND(L635=1,$I635="Electronico"),2,IF(L635=1,VLOOKUP($C635&amp;"|"&amp;$B635&amp;"|"&amp;$D635,Empresas!$C$6:$CC$92,$G635+6+1,0),0))))</f>
        <v>0</v>
      </c>
      <c r="AD635" s="147">
        <f>IF(AND($I635="Si",M635=1),1,IF(AND($I635="Fisico",M635=1),1,IF(AND(M635=1,$I635="Electronico"),2,IF(M635=1,VLOOKUP($C635&amp;"|"&amp;$B635&amp;"|"&amp;$D635,Empresas!$C$6:$CC$92,$G635+6+1,0),0))))</f>
        <v>0</v>
      </c>
      <c r="AE635" s="147">
        <f>IF(AND($I635="Si",N635=1),1,IF(AND($I635="Fisico",N635=1),1,IF(AND(N635=1,$I635="Electronico"),2,IF(N635=1,VLOOKUP($C635&amp;"|"&amp;$B635&amp;"|"&amp;$D635,Empresas!$C$6:$CC$92,$G635+6+1,0),0))))</f>
        <v>0</v>
      </c>
      <c r="AF635" s="147">
        <f>IF(AND($I635="Si",O635=1),1,IF(AND($I635="Fisico",O635=1),1,IF(AND(O635=1,$I635="Electronico"),2,IF(O635=1,VLOOKUP($C635&amp;"|"&amp;$B635&amp;"|"&amp;$D635,Empresas!$C$6:$CC$92,$G635+6+1,0),0))))</f>
        <v>0</v>
      </c>
      <c r="AG635" s="147">
        <f>IF(AND($I635="Si",P635=1),1,IF(AND($I635="Fisico",P635=1),1,IF(AND(P635=1,$I635="Electronico"),2,IF(P635=1,VLOOKUP($C635&amp;"|"&amp;$B635&amp;"|"&amp;$D635,Empresas!$C$6:$CC$92,$G635+6+1,0),0))))</f>
        <v>0</v>
      </c>
      <c r="AH635" s="147">
        <f>IF(AND($I635="Si",Q635=1),1,IF(AND($I635="Fisico",Q635=1),1,IF(AND(Q635=1,$I635="Electronico"),2,IF(Q635=1,VLOOKUP($C635&amp;"|"&amp;$B635&amp;"|"&amp;$D635,Empresas!$C$6:$CC$92,$G635+6+1,0),0))))</f>
        <v>0</v>
      </c>
      <c r="AI635" s="147">
        <f>IF(AND($I635="Si",R635=1),1,IF(AND($I635="Fisico",R635=1),1,IF(AND(R635=1,$I635="Electronico"),2,IF(R635=1,VLOOKUP($C635&amp;"|"&amp;$B635&amp;"|"&amp;$D635,Empresas!$C$6:$CC$92,$G635+6+1,0),0))))</f>
        <v>0</v>
      </c>
      <c r="AJ635" s="147">
        <f>IF(AND($I635="Si",S635=1),1,IF(AND($I635="Fisico",S635=1),1,IF(AND(S635=1,$I635="Electronico"),2,IF(S635=1,VLOOKUP($C635&amp;"|"&amp;$B635&amp;"|"&amp;$D635,Empresas!$C$6:$CC$92,$G635+6+1,0),0))))</f>
        <v>0</v>
      </c>
      <c r="AK635" s="147">
        <f>IF(AND($I635="Si",T635=1),1,IF(AND($I635="Fisico",T635=1),1,IF(AND(T635=1,$I635="Electronico"),2,IF(T635=1,VLOOKUP($C635&amp;"|"&amp;$B635&amp;"|"&amp;$D635,Empresas!$C$6:$CC$92,$G635+6+1,0),0))))</f>
        <v>0</v>
      </c>
      <c r="AL635" s="147">
        <f>IF(AND($I635="Si",U635=1),1,IF(AND($I635="Fisico",U635=1),1,IF(AND(U635=1,$I635="Electronico"),2,IF(U635=1,VLOOKUP($C635&amp;"|"&amp;$B635&amp;"|"&amp;$D635,Empresas!$C$6:$CC$92,$G635+6+1,0),0))))</f>
        <v>0</v>
      </c>
      <c r="AM635" s="149">
        <f t="shared" si="97"/>
        <v>0</v>
      </c>
      <c r="AN635" s="149">
        <f t="shared" si="98"/>
        <v>8</v>
      </c>
      <c r="AO635" s="152">
        <f t="shared" si="99"/>
        <v>0</v>
      </c>
    </row>
    <row r="636" spans="1:41" x14ac:dyDescent="0.25">
      <c r="A636" s="137" t="str">
        <f>VLOOKUP(D636,Empresas!$D$7:$F$91,3,0)</f>
        <v>Jose</v>
      </c>
      <c r="B636" s="138" t="str">
        <f>VLOOKUP(D636,Empresas!$D$7:$G$91,4,0)</f>
        <v xml:space="preserve">Rocio </v>
      </c>
      <c r="C636" s="138" t="s">
        <v>544</v>
      </c>
      <c r="D636" s="138" t="s">
        <v>12</v>
      </c>
      <c r="E636" s="138" t="str">
        <f>VLOOKUP(D636,Empresas!$D$7:$E$92,2,0)</f>
        <v>PERU INDUSTRI GN S.A.C.</v>
      </c>
      <c r="F636" s="138" t="s">
        <v>161</v>
      </c>
      <c r="G636" s="139">
        <f t="shared" si="104"/>
        <v>16</v>
      </c>
      <c r="H636" s="139" t="str">
        <f>VLOOKUP(D636,Empresas!$D$6:$L$92,7,0)</f>
        <v>Semestral</v>
      </c>
      <c r="I636" s="138" t="str">
        <f>VLOOKUP(VLOOKUP(D636&amp;"|"&amp;B636,Empresas!$I$7:$CB$92,G636,0),Tablas!$A$3:$B$5,2,0)</f>
        <v>Solo analisis</v>
      </c>
      <c r="J636" s="78">
        <v>2</v>
      </c>
      <c r="K636" s="78">
        <v>2</v>
      </c>
      <c r="L636" s="78">
        <v>2</v>
      </c>
      <c r="M636" s="78">
        <v>2</v>
      </c>
      <c r="N636" s="78">
        <v>2</v>
      </c>
      <c r="O636" s="78">
        <v>2</v>
      </c>
      <c r="P636" s="78">
        <v>2</v>
      </c>
      <c r="Q636" s="78">
        <v>2</v>
      </c>
      <c r="R636" s="78"/>
      <c r="S636" s="78"/>
      <c r="T636" s="78"/>
      <c r="U636" s="78"/>
      <c r="V636" s="78" t="str">
        <f>VLOOKUP(D636,Empresas!$D$7:$CF$91,81,0)</f>
        <v>C</v>
      </c>
      <c r="W636" s="78" t="str">
        <f>VLOOKUP(D636,Empresas!$D$7:$M$91,10,0)</f>
        <v>Mype</v>
      </c>
      <c r="X636" s="69" t="str">
        <f t="shared" si="95"/>
        <v>SI</v>
      </c>
      <c r="Y636" s="153" t="str">
        <f t="shared" si="96"/>
        <v>Si aplica</v>
      </c>
      <c r="Z636" s="147">
        <f>IF(Y636="No aplica",0,IF(I636="no",0,IF(I636="No aplica",0,IF(I636="Si",1,IF(I636="Fisico",1,IF(I636="Electronico",2,VLOOKUP(C636&amp;"|"&amp;B636&amp;"|"&amp;D636,Empresas!$C$6:$CC$92,G636+6+1,0)))))))</f>
        <v>2</v>
      </c>
      <c r="AA636" s="147">
        <f>IF(AND($I636="Si",J636=1),1,IF(AND($I636="Fisico",J636=1),1,IF(AND(J636=1,$I636="Electronico"),2,IF(J636=1,VLOOKUP($C636&amp;"|"&amp;$B636&amp;"|"&amp;$D636,Empresas!$C$6:$CC$92,$G636+6+1,0),0))))</f>
        <v>0</v>
      </c>
      <c r="AB636" s="147">
        <f>IF(AND($I636="Si",K636=1),1,IF(AND($I636="Fisico",K636=1),1,IF(AND(K636=1,$I636="Electronico"),2,IF(K636=1,VLOOKUP($C636&amp;"|"&amp;$B636&amp;"|"&amp;$D636,Empresas!$C$6:$CC$92,$G636+6+1,0),0))))</f>
        <v>0</v>
      </c>
      <c r="AC636" s="147">
        <f>IF(AND($I636="Si",L636=1),1,IF(AND($I636="Fisico",L636=1),1,IF(AND(L636=1,$I636="Electronico"),2,IF(L636=1,VLOOKUP($C636&amp;"|"&amp;$B636&amp;"|"&amp;$D636,Empresas!$C$6:$CC$92,$G636+6+1,0),0))))</f>
        <v>0</v>
      </c>
      <c r="AD636" s="147">
        <f>IF(AND($I636="Si",M636=1),1,IF(AND($I636="Fisico",M636=1),1,IF(AND(M636=1,$I636="Electronico"),2,IF(M636=1,VLOOKUP($C636&amp;"|"&amp;$B636&amp;"|"&amp;$D636,Empresas!$C$6:$CC$92,$G636+6+1,0),0))))</f>
        <v>0</v>
      </c>
      <c r="AE636" s="147">
        <f>IF(AND($I636="Si",N636=1),1,IF(AND($I636="Fisico",N636=1),1,IF(AND(N636=1,$I636="Electronico"),2,IF(N636=1,VLOOKUP($C636&amp;"|"&amp;$B636&amp;"|"&amp;$D636,Empresas!$C$6:$CC$92,$G636+6+1,0),0))))</f>
        <v>0</v>
      </c>
      <c r="AF636" s="147">
        <f>IF(AND($I636="Si",O636=1),1,IF(AND($I636="Fisico",O636=1),1,IF(AND(O636=1,$I636="Electronico"),2,IF(O636=1,VLOOKUP($C636&amp;"|"&amp;$B636&amp;"|"&amp;$D636,Empresas!$C$6:$CC$92,$G636+6+1,0),0))))</f>
        <v>0</v>
      </c>
      <c r="AG636" s="147">
        <f>IF(AND($I636="Si",P636=1),1,IF(AND($I636="Fisico",P636=1),1,IF(AND(P636=1,$I636="Electronico"),2,IF(P636=1,VLOOKUP($C636&amp;"|"&amp;$B636&amp;"|"&amp;$D636,Empresas!$C$6:$CC$92,$G636+6+1,0),0))))</f>
        <v>0</v>
      </c>
      <c r="AH636" s="147">
        <f>IF(AND($I636="Si",Q636=1),1,IF(AND($I636="Fisico",Q636=1),1,IF(AND(Q636=1,$I636="Electronico"),2,IF(Q636=1,VLOOKUP($C636&amp;"|"&amp;$B636&amp;"|"&amp;$D636,Empresas!$C$6:$CC$92,$G636+6+1,0),0))))</f>
        <v>0</v>
      </c>
      <c r="AI636" s="147">
        <f>IF(AND($I636="Si",R636=1),1,IF(AND($I636="Fisico",R636=1),1,IF(AND(R636=1,$I636="Electronico"),2,IF(R636=1,VLOOKUP($C636&amp;"|"&amp;$B636&amp;"|"&amp;$D636,Empresas!$C$6:$CC$92,$G636+6+1,0),0))))</f>
        <v>0</v>
      </c>
      <c r="AJ636" s="147">
        <f>IF(AND($I636="Si",S636=1),1,IF(AND($I636="Fisico",S636=1),1,IF(AND(S636=1,$I636="Electronico"),2,IF(S636=1,VLOOKUP($C636&amp;"|"&amp;$B636&amp;"|"&amp;$D636,Empresas!$C$6:$CC$92,$G636+6+1,0),0))))</f>
        <v>0</v>
      </c>
      <c r="AK636" s="147">
        <f>IF(AND($I636="Si",T636=1),1,IF(AND($I636="Fisico",T636=1),1,IF(AND(T636=1,$I636="Electronico"),2,IF(T636=1,VLOOKUP($C636&amp;"|"&amp;$B636&amp;"|"&amp;$D636,Empresas!$C$6:$CC$92,$G636+6+1,0),0))))</f>
        <v>0</v>
      </c>
      <c r="AL636" s="147">
        <f>IF(AND($I636="Si",U636=1),1,IF(AND($I636="Fisico",U636=1),1,IF(AND(U636=1,$I636="Electronico"),2,IF(U636=1,VLOOKUP($C636&amp;"|"&amp;$B636&amp;"|"&amp;$D636,Empresas!$C$6:$CC$92,$G636+6+1,0),0))))</f>
        <v>0</v>
      </c>
      <c r="AM636" s="149">
        <f t="shared" si="97"/>
        <v>0</v>
      </c>
      <c r="AN636" s="149">
        <f t="shared" si="98"/>
        <v>16</v>
      </c>
      <c r="AO636" s="152">
        <f t="shared" si="99"/>
        <v>0</v>
      </c>
    </row>
    <row r="637" spans="1:41" x14ac:dyDescent="0.25">
      <c r="A637" s="137" t="str">
        <f>VLOOKUP(D637,Empresas!$D$7:$F$91,3,0)</f>
        <v>Jose</v>
      </c>
      <c r="B637" s="138" t="str">
        <f>VLOOKUP(D637,Empresas!$D$7:$G$91,4,0)</f>
        <v xml:space="preserve">Rocio </v>
      </c>
      <c r="C637" s="138" t="s">
        <v>544</v>
      </c>
      <c r="D637" s="138" t="s">
        <v>12</v>
      </c>
      <c r="E637" s="138" t="str">
        <f>VLOOKUP(D637,Empresas!$D$7:$E$92,2,0)</f>
        <v>PERU INDUSTRI GN S.A.C.</v>
      </c>
      <c r="F637" s="138" t="s">
        <v>162</v>
      </c>
      <c r="G637" s="139">
        <f t="shared" si="104"/>
        <v>19</v>
      </c>
      <c r="H637" s="139" t="str">
        <f>VLOOKUP(D637,Empresas!$D$6:$L$92,7,0)</f>
        <v>Semestral</v>
      </c>
      <c r="I637" s="138" t="str">
        <f>VLOOKUP(VLOOKUP(D637&amp;"|"&amp;B637,Empresas!$I$7:$CB$92,G637,0),Tablas!$A$3:$B$5,2,0)</f>
        <v>No aplica</v>
      </c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 t="str">
        <f>VLOOKUP(D637,Empresas!$D$7:$CF$91,81,0)</f>
        <v>C</v>
      </c>
      <c r="W637" s="78" t="str">
        <f>VLOOKUP(D637,Empresas!$D$7:$M$91,10,0)</f>
        <v>Mype</v>
      </c>
      <c r="X637" s="69" t="str">
        <f t="shared" si="95"/>
        <v>SI</v>
      </c>
      <c r="Y637" s="153" t="str">
        <f t="shared" si="96"/>
        <v>No aplica</v>
      </c>
      <c r="Z637" s="147">
        <f>IF(Y637="No aplica",0,IF(I637="no",0,IF(I637="No aplica",0,IF(I637="Si",1,IF(I637="Fisico",1,IF(I637="Electronico",2,VLOOKUP(C637&amp;"|"&amp;B637&amp;"|"&amp;D637,Empresas!$C$6:$CC$92,G637+6+1,0)))))))</f>
        <v>0</v>
      </c>
      <c r="AA637" s="147">
        <f>IF(AND($I637="Si",J637=1),1,IF(AND($I637="Fisico",J637=1),1,IF(AND(J637=1,$I637="Electronico"),2,IF(J637=1,VLOOKUP($C637&amp;"|"&amp;$B637&amp;"|"&amp;$D637,Empresas!$C$6:$CC$92,$G637+6+1,0),0))))</f>
        <v>0</v>
      </c>
      <c r="AB637" s="147">
        <f>IF(AND($I637="Si",K637=1),1,IF(AND($I637="Fisico",K637=1),1,IF(AND(K637=1,$I637="Electronico"),2,IF(K637=1,VLOOKUP($C637&amp;"|"&amp;$B637&amp;"|"&amp;$D637,Empresas!$C$6:$CC$92,$G637+6+1,0),0))))</f>
        <v>0</v>
      </c>
      <c r="AC637" s="147">
        <f>IF(AND($I637="Si",L637=1),1,IF(AND($I637="Fisico",L637=1),1,IF(AND(L637=1,$I637="Electronico"),2,IF(L637=1,VLOOKUP($C637&amp;"|"&amp;$B637&amp;"|"&amp;$D637,Empresas!$C$6:$CC$92,$G637+6+1,0),0))))</f>
        <v>0</v>
      </c>
      <c r="AD637" s="147">
        <f>IF(AND($I637="Si",M637=1),1,IF(AND($I637="Fisico",M637=1),1,IF(AND(M637=1,$I637="Electronico"),2,IF(M637=1,VLOOKUP($C637&amp;"|"&amp;$B637&amp;"|"&amp;$D637,Empresas!$C$6:$CC$92,$G637+6+1,0),0))))</f>
        <v>0</v>
      </c>
      <c r="AE637" s="147">
        <f>IF(AND($I637="Si",N637=1),1,IF(AND($I637="Fisico",N637=1),1,IF(AND(N637=1,$I637="Electronico"),2,IF(N637=1,VLOOKUP($C637&amp;"|"&amp;$B637&amp;"|"&amp;$D637,Empresas!$C$6:$CC$92,$G637+6+1,0),0))))</f>
        <v>0</v>
      </c>
      <c r="AF637" s="147">
        <f>IF(AND($I637="Si",O637=1),1,IF(AND($I637="Fisico",O637=1),1,IF(AND(O637=1,$I637="Electronico"),2,IF(O637=1,VLOOKUP($C637&amp;"|"&amp;$B637&amp;"|"&amp;$D637,Empresas!$C$6:$CC$92,$G637+6+1,0),0))))</f>
        <v>0</v>
      </c>
      <c r="AG637" s="147">
        <f>IF(AND($I637="Si",P637=1),1,IF(AND($I637="Fisico",P637=1),1,IF(AND(P637=1,$I637="Electronico"),2,IF(P637=1,VLOOKUP($C637&amp;"|"&amp;$B637&amp;"|"&amp;$D637,Empresas!$C$6:$CC$92,$G637+6+1,0),0))))</f>
        <v>0</v>
      </c>
      <c r="AH637" s="147">
        <f>IF(AND($I637="Si",Q637=1),1,IF(AND($I637="Fisico",Q637=1),1,IF(AND(Q637=1,$I637="Electronico"),2,IF(Q637=1,VLOOKUP($C637&amp;"|"&amp;$B637&amp;"|"&amp;$D637,Empresas!$C$6:$CC$92,$G637+6+1,0),0))))</f>
        <v>0</v>
      </c>
      <c r="AI637" s="147">
        <f>IF(AND($I637="Si",R637=1),1,IF(AND($I637="Fisico",R637=1),1,IF(AND(R637=1,$I637="Electronico"),2,IF(R637=1,VLOOKUP($C637&amp;"|"&amp;$B637&amp;"|"&amp;$D637,Empresas!$C$6:$CC$92,$G637+6+1,0),0))))</f>
        <v>0</v>
      </c>
      <c r="AJ637" s="147">
        <f>IF(AND($I637="Si",S637=1),1,IF(AND($I637="Fisico",S637=1),1,IF(AND(S637=1,$I637="Electronico"),2,IF(S637=1,VLOOKUP($C637&amp;"|"&amp;$B637&amp;"|"&amp;$D637,Empresas!$C$6:$CC$92,$G637+6+1,0),0))))</f>
        <v>0</v>
      </c>
      <c r="AK637" s="147">
        <f>IF(AND($I637="Si",T637=1),1,IF(AND($I637="Fisico",T637=1),1,IF(AND(T637=1,$I637="Electronico"),2,IF(T637=1,VLOOKUP($C637&amp;"|"&amp;$B637&amp;"|"&amp;$D637,Empresas!$C$6:$CC$92,$G637+6+1,0),0))))</f>
        <v>0</v>
      </c>
      <c r="AL637" s="147">
        <f>IF(AND($I637="Si",U637=1),1,IF(AND($I637="Fisico",U637=1),1,IF(AND(U637=1,$I637="Electronico"),2,IF(U637=1,VLOOKUP($C637&amp;"|"&amp;$B637&amp;"|"&amp;$D637,Empresas!$C$6:$CC$92,$G637+6+1,0),0))))</f>
        <v>0</v>
      </c>
      <c r="AM637" s="149">
        <f t="shared" si="97"/>
        <v>0</v>
      </c>
      <c r="AN637" s="149">
        <f t="shared" si="98"/>
        <v>0</v>
      </c>
      <c r="AO637" s="152">
        <f t="shared" si="99"/>
        <v>0</v>
      </c>
    </row>
    <row r="638" spans="1:41" x14ac:dyDescent="0.25">
      <c r="A638" s="137" t="str">
        <f>VLOOKUP(D638,Empresas!$D$7:$F$91,3,0)</f>
        <v>Jose</v>
      </c>
      <c r="B638" s="138" t="str">
        <f>VLOOKUP(D638,Empresas!$D$7:$G$91,4,0)</f>
        <v xml:space="preserve">Rocio </v>
      </c>
      <c r="C638" s="138" t="s">
        <v>544</v>
      </c>
      <c r="D638" s="138" t="s">
        <v>12</v>
      </c>
      <c r="E638" s="138" t="str">
        <f>VLOOKUP(D638,Empresas!$D$7:$E$92,2,0)</f>
        <v>PERU INDUSTRI GN S.A.C.</v>
      </c>
      <c r="F638" s="138" t="s">
        <v>163</v>
      </c>
      <c r="G638" s="139">
        <f t="shared" si="104"/>
        <v>22</v>
      </c>
      <c r="H638" s="139" t="str">
        <f>VLOOKUP(D638,Empresas!$D$6:$L$92,7,0)</f>
        <v>Semestral</v>
      </c>
      <c r="I638" s="138" t="str">
        <f>VLOOKUP(VLOOKUP(D638&amp;"|"&amp;B638,Empresas!$I$7:$CB$92,G638,0),Tablas!$A$3:$B$5,2,0)</f>
        <v>No aplica</v>
      </c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 t="str">
        <f>VLOOKUP(D638,Empresas!$D$7:$CF$91,81,0)</f>
        <v>C</v>
      </c>
      <c r="W638" s="78" t="str">
        <f>VLOOKUP(D638,Empresas!$D$7:$M$91,10,0)</f>
        <v>Mype</v>
      </c>
      <c r="X638" s="69" t="str">
        <f t="shared" si="95"/>
        <v>SI</v>
      </c>
      <c r="Y638" s="153" t="str">
        <f t="shared" si="96"/>
        <v>No aplica</v>
      </c>
      <c r="Z638" s="147">
        <f>IF(Y638="No aplica",0,IF(I638="no",0,IF(I638="No aplica",0,IF(I638="Si",1,IF(I638="Fisico",1,IF(I638="Electronico",2,VLOOKUP(C638&amp;"|"&amp;B638&amp;"|"&amp;D638,Empresas!$C$6:$CC$92,G638+6+1,0)))))))</f>
        <v>0</v>
      </c>
      <c r="AA638" s="147">
        <f>IF(AND($I638="Si",J638=1),1,IF(AND($I638="Fisico",J638=1),1,IF(AND(J638=1,$I638="Electronico"),2,IF(J638=1,VLOOKUP($C638&amp;"|"&amp;$B638&amp;"|"&amp;$D638,Empresas!$C$6:$CC$92,$G638+6+1,0),0))))</f>
        <v>0</v>
      </c>
      <c r="AB638" s="147">
        <f>IF(AND($I638="Si",K638=1),1,IF(AND($I638="Fisico",K638=1),1,IF(AND(K638=1,$I638="Electronico"),2,IF(K638=1,VLOOKUP($C638&amp;"|"&amp;$B638&amp;"|"&amp;$D638,Empresas!$C$6:$CC$92,$G638+6+1,0),0))))</f>
        <v>0</v>
      </c>
      <c r="AC638" s="147">
        <f>IF(AND($I638="Si",L638=1),1,IF(AND($I638="Fisico",L638=1),1,IF(AND(L638=1,$I638="Electronico"),2,IF(L638=1,VLOOKUP($C638&amp;"|"&amp;$B638&amp;"|"&amp;$D638,Empresas!$C$6:$CC$92,$G638+6+1,0),0))))</f>
        <v>0</v>
      </c>
      <c r="AD638" s="147">
        <f>IF(AND($I638="Si",M638=1),1,IF(AND($I638="Fisico",M638=1),1,IF(AND(M638=1,$I638="Electronico"),2,IF(M638=1,VLOOKUP($C638&amp;"|"&amp;$B638&amp;"|"&amp;$D638,Empresas!$C$6:$CC$92,$G638+6+1,0),0))))</f>
        <v>0</v>
      </c>
      <c r="AE638" s="147">
        <f>IF(AND($I638="Si",N638=1),1,IF(AND($I638="Fisico",N638=1),1,IF(AND(N638=1,$I638="Electronico"),2,IF(N638=1,VLOOKUP($C638&amp;"|"&amp;$B638&amp;"|"&amp;$D638,Empresas!$C$6:$CC$92,$G638+6+1,0),0))))</f>
        <v>0</v>
      </c>
      <c r="AF638" s="147">
        <f>IF(AND($I638="Si",O638=1),1,IF(AND($I638="Fisico",O638=1),1,IF(AND(O638=1,$I638="Electronico"),2,IF(O638=1,VLOOKUP($C638&amp;"|"&amp;$B638&amp;"|"&amp;$D638,Empresas!$C$6:$CC$92,$G638+6+1,0),0))))</f>
        <v>0</v>
      </c>
      <c r="AG638" s="147">
        <f>IF(AND($I638="Si",P638=1),1,IF(AND($I638="Fisico",P638=1),1,IF(AND(P638=1,$I638="Electronico"),2,IF(P638=1,VLOOKUP($C638&amp;"|"&amp;$B638&amp;"|"&amp;$D638,Empresas!$C$6:$CC$92,$G638+6+1,0),0))))</f>
        <v>0</v>
      </c>
      <c r="AH638" s="147">
        <f>IF(AND($I638="Si",Q638=1),1,IF(AND($I638="Fisico",Q638=1),1,IF(AND(Q638=1,$I638="Electronico"),2,IF(Q638=1,VLOOKUP($C638&amp;"|"&amp;$B638&amp;"|"&amp;$D638,Empresas!$C$6:$CC$92,$G638+6+1,0),0))))</f>
        <v>0</v>
      </c>
      <c r="AI638" s="147">
        <f>IF(AND($I638="Si",R638=1),1,IF(AND($I638="Fisico",R638=1),1,IF(AND(R638=1,$I638="Electronico"),2,IF(R638=1,VLOOKUP($C638&amp;"|"&amp;$B638&amp;"|"&amp;$D638,Empresas!$C$6:$CC$92,$G638+6+1,0),0))))</f>
        <v>0</v>
      </c>
      <c r="AJ638" s="147">
        <f>IF(AND($I638="Si",S638=1),1,IF(AND($I638="Fisico",S638=1),1,IF(AND(S638=1,$I638="Electronico"),2,IF(S638=1,VLOOKUP($C638&amp;"|"&amp;$B638&amp;"|"&amp;$D638,Empresas!$C$6:$CC$92,$G638+6+1,0),0))))</f>
        <v>0</v>
      </c>
      <c r="AK638" s="147">
        <f>IF(AND($I638="Si",T638=1),1,IF(AND($I638="Fisico",T638=1),1,IF(AND(T638=1,$I638="Electronico"),2,IF(T638=1,VLOOKUP($C638&amp;"|"&amp;$B638&amp;"|"&amp;$D638,Empresas!$C$6:$CC$92,$G638+6+1,0),0))))</f>
        <v>0</v>
      </c>
      <c r="AL638" s="147">
        <f>IF(AND($I638="Si",U638=1),1,IF(AND($I638="Fisico",U638=1),1,IF(AND(U638=1,$I638="Electronico"),2,IF(U638=1,VLOOKUP($C638&amp;"|"&amp;$B638&amp;"|"&amp;$D638,Empresas!$C$6:$CC$92,$G638+6+1,0),0))))</f>
        <v>0</v>
      </c>
      <c r="AM638" s="149">
        <f t="shared" si="97"/>
        <v>0</v>
      </c>
      <c r="AN638" s="149">
        <f t="shared" si="98"/>
        <v>0</v>
      </c>
      <c r="AO638" s="152">
        <f t="shared" si="99"/>
        <v>0</v>
      </c>
    </row>
    <row r="639" spans="1:41" x14ac:dyDescent="0.25">
      <c r="A639" s="137" t="str">
        <f>VLOOKUP(D639,Empresas!$D$7:$F$91,3,0)</f>
        <v>Jose</v>
      </c>
      <c r="B639" s="138" t="str">
        <f>VLOOKUP(D639,Empresas!$D$7:$G$91,4,0)</f>
        <v xml:space="preserve">Rocio </v>
      </c>
      <c r="C639" s="138" t="s">
        <v>544</v>
      </c>
      <c r="D639" s="138" t="s">
        <v>12</v>
      </c>
      <c r="E639" s="138" t="str">
        <f>VLOOKUP(D639,Empresas!$D$7:$E$92,2,0)</f>
        <v>PERU INDUSTRI GN S.A.C.</v>
      </c>
      <c r="F639" s="138" t="s">
        <v>164</v>
      </c>
      <c r="G639" s="139">
        <f t="shared" si="104"/>
        <v>25</v>
      </c>
      <c r="H639" s="139" t="str">
        <f>VLOOKUP(D639,Empresas!$D$6:$L$92,7,0)</f>
        <v>Semestral</v>
      </c>
      <c r="I639" s="138" t="str">
        <f>VLOOKUP(VLOOKUP(D639&amp;"|"&amp;B639,Empresas!$I$7:$CB$92,G639,0),Tablas!$A$3:$B$5,2,0)</f>
        <v>Solo analisis</v>
      </c>
      <c r="J639" s="78">
        <v>2</v>
      </c>
      <c r="K639" s="78">
        <v>2</v>
      </c>
      <c r="L639" s="78">
        <v>2</v>
      </c>
      <c r="M639" s="78">
        <v>2</v>
      </c>
      <c r="N639" s="78">
        <v>2</v>
      </c>
      <c r="O639" s="78">
        <v>2</v>
      </c>
      <c r="P639" s="78">
        <v>2</v>
      </c>
      <c r="Q639" s="78">
        <v>2</v>
      </c>
      <c r="R639" s="78"/>
      <c r="S639" s="78"/>
      <c r="T639" s="78"/>
      <c r="U639" s="78"/>
      <c r="V639" s="78" t="str">
        <f>VLOOKUP(D639,Empresas!$D$7:$CF$91,81,0)</f>
        <v>C</v>
      </c>
      <c r="W639" s="78" t="str">
        <f>VLOOKUP(D639,Empresas!$D$7:$M$91,10,0)</f>
        <v>Mype</v>
      </c>
      <c r="X639" s="69" t="str">
        <f t="shared" si="95"/>
        <v>SI</v>
      </c>
      <c r="Y639" s="153" t="str">
        <f t="shared" si="96"/>
        <v>Si aplica</v>
      </c>
      <c r="Z639" s="147">
        <f>IF(Y639="No aplica",0,IF(I639="no",0,IF(I639="No aplica",0,IF(I639="Si",1,IF(I639="Fisico",1,IF(I639="Electronico",2,VLOOKUP(C639&amp;"|"&amp;B639&amp;"|"&amp;D639,Empresas!$C$6:$CC$92,G639+6+1,0)))))))</f>
        <v>0.5</v>
      </c>
      <c r="AA639" s="147">
        <f>IF(AND($I639="Si",J639=1),1,IF(AND($I639="Fisico",J639=1),1,IF(AND(J639=1,$I639="Electronico"),2,IF(J639=1,VLOOKUP($C639&amp;"|"&amp;$B639&amp;"|"&amp;$D639,Empresas!$C$6:$CC$92,$G639+6+1,0),0))))</f>
        <v>0</v>
      </c>
      <c r="AB639" s="147">
        <f>IF(AND($I639="Si",K639=1),1,IF(AND($I639="Fisico",K639=1),1,IF(AND(K639=1,$I639="Electronico"),2,IF(K639=1,VLOOKUP($C639&amp;"|"&amp;$B639&amp;"|"&amp;$D639,Empresas!$C$6:$CC$92,$G639+6+1,0),0))))</f>
        <v>0</v>
      </c>
      <c r="AC639" s="147">
        <f>IF(AND($I639="Si",L639=1),1,IF(AND($I639="Fisico",L639=1),1,IF(AND(L639=1,$I639="Electronico"),2,IF(L639=1,VLOOKUP($C639&amp;"|"&amp;$B639&amp;"|"&amp;$D639,Empresas!$C$6:$CC$92,$G639+6+1,0),0))))</f>
        <v>0</v>
      </c>
      <c r="AD639" s="147">
        <f>IF(AND($I639="Si",M639=1),1,IF(AND($I639="Fisico",M639=1),1,IF(AND(M639=1,$I639="Electronico"),2,IF(M639=1,VLOOKUP($C639&amp;"|"&amp;$B639&amp;"|"&amp;$D639,Empresas!$C$6:$CC$92,$G639+6+1,0),0))))</f>
        <v>0</v>
      </c>
      <c r="AE639" s="147">
        <f>IF(AND($I639="Si",N639=1),1,IF(AND($I639="Fisico",N639=1),1,IF(AND(N639=1,$I639="Electronico"),2,IF(N639=1,VLOOKUP($C639&amp;"|"&amp;$B639&amp;"|"&amp;$D639,Empresas!$C$6:$CC$92,$G639+6+1,0),0))))</f>
        <v>0</v>
      </c>
      <c r="AF639" s="147">
        <f>IF(AND($I639="Si",O639=1),1,IF(AND($I639="Fisico",O639=1),1,IF(AND(O639=1,$I639="Electronico"),2,IF(O639=1,VLOOKUP($C639&amp;"|"&amp;$B639&amp;"|"&amp;$D639,Empresas!$C$6:$CC$92,$G639+6+1,0),0))))</f>
        <v>0</v>
      </c>
      <c r="AG639" s="147">
        <f>IF(AND($I639="Si",P639=1),1,IF(AND($I639="Fisico",P639=1),1,IF(AND(P639=1,$I639="Electronico"),2,IF(P639=1,VLOOKUP($C639&amp;"|"&amp;$B639&amp;"|"&amp;$D639,Empresas!$C$6:$CC$92,$G639+6+1,0),0))))</f>
        <v>0</v>
      </c>
      <c r="AH639" s="147">
        <f>IF(AND($I639="Si",Q639=1),1,IF(AND($I639="Fisico",Q639=1),1,IF(AND(Q639=1,$I639="Electronico"),2,IF(Q639=1,VLOOKUP($C639&amp;"|"&amp;$B639&amp;"|"&amp;$D639,Empresas!$C$6:$CC$92,$G639+6+1,0),0))))</f>
        <v>0</v>
      </c>
      <c r="AI639" s="147">
        <f>IF(AND($I639="Si",R639=1),1,IF(AND($I639="Fisico",R639=1),1,IF(AND(R639=1,$I639="Electronico"),2,IF(R639=1,VLOOKUP($C639&amp;"|"&amp;$B639&amp;"|"&amp;$D639,Empresas!$C$6:$CC$92,$G639+6+1,0),0))))</f>
        <v>0</v>
      </c>
      <c r="AJ639" s="147">
        <f>IF(AND($I639="Si",S639=1),1,IF(AND($I639="Fisico",S639=1),1,IF(AND(S639=1,$I639="Electronico"),2,IF(S639=1,VLOOKUP($C639&amp;"|"&amp;$B639&amp;"|"&amp;$D639,Empresas!$C$6:$CC$92,$G639+6+1,0),0))))</f>
        <v>0</v>
      </c>
      <c r="AK639" s="147">
        <f>IF(AND($I639="Si",T639=1),1,IF(AND($I639="Fisico",T639=1),1,IF(AND(T639=1,$I639="Electronico"),2,IF(T639=1,VLOOKUP($C639&amp;"|"&amp;$B639&amp;"|"&amp;$D639,Empresas!$C$6:$CC$92,$G639+6+1,0),0))))</f>
        <v>0</v>
      </c>
      <c r="AL639" s="147">
        <f>IF(AND($I639="Si",U639=1),1,IF(AND($I639="Fisico",U639=1),1,IF(AND(U639=1,$I639="Electronico"),2,IF(U639=1,VLOOKUP($C639&amp;"|"&amp;$B639&amp;"|"&amp;$D639,Empresas!$C$6:$CC$92,$G639+6+1,0),0))))</f>
        <v>0</v>
      </c>
      <c r="AM639" s="149">
        <f t="shared" si="97"/>
        <v>0</v>
      </c>
      <c r="AN639" s="149">
        <f t="shared" si="98"/>
        <v>4</v>
      </c>
      <c r="AO639" s="152">
        <f t="shared" si="99"/>
        <v>0</v>
      </c>
    </row>
    <row r="640" spans="1:41" x14ac:dyDescent="0.25">
      <c r="A640" s="137" t="str">
        <f>VLOOKUP(D640,Empresas!$D$7:$F$91,3,0)</f>
        <v>Jose</v>
      </c>
      <c r="B640" s="138" t="str">
        <f>VLOOKUP(D640,Empresas!$D$7:$G$91,4,0)</f>
        <v xml:space="preserve">Rocio </v>
      </c>
      <c r="C640" s="138" t="s">
        <v>544</v>
      </c>
      <c r="D640" s="138" t="s">
        <v>12</v>
      </c>
      <c r="E640" s="138" t="str">
        <f>VLOOKUP(D640,Empresas!$D$7:$E$92,2,0)</f>
        <v>PERU INDUSTRI GN S.A.C.</v>
      </c>
      <c r="F640" s="138" t="s">
        <v>165</v>
      </c>
      <c r="G640" s="139">
        <f t="shared" si="104"/>
        <v>28</v>
      </c>
      <c r="H640" s="139" t="str">
        <f>VLOOKUP(D640,Empresas!$D$6:$L$92,7,0)</f>
        <v>Semestral</v>
      </c>
      <c r="I640" s="138" t="str">
        <f>VLOOKUP(VLOOKUP(D640&amp;"|"&amp;B640,Empresas!$I$7:$CB$92,G640,0),Tablas!$A$3:$B$5,2,0)</f>
        <v>Registro y analisis</v>
      </c>
      <c r="J640" s="78">
        <v>2</v>
      </c>
      <c r="K640" s="78">
        <v>2</v>
      </c>
      <c r="L640" s="78">
        <v>2</v>
      </c>
      <c r="M640" s="78">
        <v>2</v>
      </c>
      <c r="N640" s="78">
        <v>2</v>
      </c>
      <c r="O640" s="78">
        <v>2</v>
      </c>
      <c r="P640" s="78">
        <v>2</v>
      </c>
      <c r="Q640" s="78">
        <v>2</v>
      </c>
      <c r="R640" s="78"/>
      <c r="S640" s="78"/>
      <c r="T640" s="78"/>
      <c r="U640" s="78"/>
      <c r="V640" s="78" t="str">
        <f>VLOOKUP(D640,Empresas!$D$7:$CF$91,81,0)</f>
        <v>C</v>
      </c>
      <c r="W640" s="78" t="str">
        <f>VLOOKUP(D640,Empresas!$D$7:$M$91,10,0)</f>
        <v>Mype</v>
      </c>
      <c r="X640" s="69" t="str">
        <f t="shared" si="95"/>
        <v>SI</v>
      </c>
      <c r="Y640" s="153" t="str">
        <f t="shared" si="96"/>
        <v>Si aplica</v>
      </c>
      <c r="Z640" s="147">
        <f>IF(Y640="No aplica",0,IF(I640="no",0,IF(I640="No aplica",0,IF(I640="Si",1,IF(I640="Fisico",1,IF(I640="Electronico",2,VLOOKUP(C640&amp;"|"&amp;B640&amp;"|"&amp;D640,Empresas!$C$6:$CC$92,G640+6+1,0)))))))</f>
        <v>1</v>
      </c>
      <c r="AA640" s="147">
        <f>IF(AND($I640="Si",J640=1),1,IF(AND($I640="Fisico",J640=1),1,IF(AND(J640=1,$I640="Electronico"),2,IF(J640=1,VLOOKUP($C640&amp;"|"&amp;$B640&amp;"|"&amp;$D640,Empresas!$C$6:$CC$92,$G640+6+1,0),0))))</f>
        <v>0</v>
      </c>
      <c r="AB640" s="147">
        <f>IF(AND($I640="Si",K640=1),1,IF(AND($I640="Fisico",K640=1),1,IF(AND(K640=1,$I640="Electronico"),2,IF(K640=1,VLOOKUP($C640&amp;"|"&amp;$B640&amp;"|"&amp;$D640,Empresas!$C$6:$CC$92,$G640+6+1,0),0))))</f>
        <v>0</v>
      </c>
      <c r="AC640" s="147">
        <f>IF(AND($I640="Si",L640=1),1,IF(AND($I640="Fisico",L640=1),1,IF(AND(L640=1,$I640="Electronico"),2,IF(L640=1,VLOOKUP($C640&amp;"|"&amp;$B640&amp;"|"&amp;$D640,Empresas!$C$6:$CC$92,$G640+6+1,0),0))))</f>
        <v>0</v>
      </c>
      <c r="AD640" s="147">
        <f>IF(AND($I640="Si",M640=1),1,IF(AND($I640="Fisico",M640=1),1,IF(AND(M640=1,$I640="Electronico"),2,IF(M640=1,VLOOKUP($C640&amp;"|"&amp;$B640&amp;"|"&amp;$D640,Empresas!$C$6:$CC$92,$G640+6+1,0),0))))</f>
        <v>0</v>
      </c>
      <c r="AE640" s="147">
        <f>IF(AND($I640="Si",N640=1),1,IF(AND($I640="Fisico",N640=1),1,IF(AND(N640=1,$I640="Electronico"),2,IF(N640=1,VLOOKUP($C640&amp;"|"&amp;$B640&amp;"|"&amp;$D640,Empresas!$C$6:$CC$92,$G640+6+1,0),0))))</f>
        <v>0</v>
      </c>
      <c r="AF640" s="147">
        <f>IF(AND($I640="Si",O640=1),1,IF(AND($I640="Fisico",O640=1),1,IF(AND(O640=1,$I640="Electronico"),2,IF(O640=1,VLOOKUP($C640&amp;"|"&amp;$B640&amp;"|"&amp;$D640,Empresas!$C$6:$CC$92,$G640+6+1,0),0))))</f>
        <v>0</v>
      </c>
      <c r="AG640" s="147">
        <f>IF(AND($I640="Si",P640=1),1,IF(AND($I640="Fisico",P640=1),1,IF(AND(P640=1,$I640="Electronico"),2,IF(P640=1,VLOOKUP($C640&amp;"|"&amp;$B640&amp;"|"&amp;$D640,Empresas!$C$6:$CC$92,$G640+6+1,0),0))))</f>
        <v>0</v>
      </c>
      <c r="AH640" s="147">
        <f>IF(AND($I640="Si",Q640=1),1,IF(AND($I640="Fisico",Q640=1),1,IF(AND(Q640=1,$I640="Electronico"),2,IF(Q640=1,VLOOKUP($C640&amp;"|"&amp;$B640&amp;"|"&amp;$D640,Empresas!$C$6:$CC$92,$G640+6+1,0),0))))</f>
        <v>0</v>
      </c>
      <c r="AI640" s="147">
        <f>IF(AND($I640="Si",R640=1),1,IF(AND($I640="Fisico",R640=1),1,IF(AND(R640=1,$I640="Electronico"),2,IF(R640=1,VLOOKUP($C640&amp;"|"&amp;$B640&amp;"|"&amp;$D640,Empresas!$C$6:$CC$92,$G640+6+1,0),0))))</f>
        <v>0</v>
      </c>
      <c r="AJ640" s="147">
        <f>IF(AND($I640="Si",S640=1),1,IF(AND($I640="Fisico",S640=1),1,IF(AND(S640=1,$I640="Electronico"),2,IF(S640=1,VLOOKUP($C640&amp;"|"&amp;$B640&amp;"|"&amp;$D640,Empresas!$C$6:$CC$92,$G640+6+1,0),0))))</f>
        <v>0</v>
      </c>
      <c r="AK640" s="147">
        <f>IF(AND($I640="Si",T640=1),1,IF(AND($I640="Fisico",T640=1),1,IF(AND(T640=1,$I640="Electronico"),2,IF(T640=1,VLOOKUP($C640&amp;"|"&amp;$B640&amp;"|"&amp;$D640,Empresas!$C$6:$CC$92,$G640+6+1,0),0))))</f>
        <v>0</v>
      </c>
      <c r="AL640" s="147">
        <f>IF(AND($I640="Si",U640=1),1,IF(AND($I640="Fisico",U640=1),1,IF(AND(U640=1,$I640="Electronico"),2,IF(U640=1,VLOOKUP($C640&amp;"|"&amp;$B640&amp;"|"&amp;$D640,Empresas!$C$6:$CC$92,$G640+6+1,0),0))))</f>
        <v>0</v>
      </c>
      <c r="AM640" s="149">
        <f t="shared" si="97"/>
        <v>0</v>
      </c>
      <c r="AN640" s="149">
        <f t="shared" si="98"/>
        <v>8</v>
      </c>
      <c r="AO640" s="152">
        <f t="shared" si="99"/>
        <v>0</v>
      </c>
    </row>
    <row r="641" spans="1:41" x14ac:dyDescent="0.25">
      <c r="A641" s="137" t="str">
        <f>VLOOKUP(D641,Empresas!$D$7:$F$91,3,0)</f>
        <v>Jose</v>
      </c>
      <c r="B641" s="138" t="str">
        <f>VLOOKUP(D641,Empresas!$D$7:$G$91,4,0)</f>
        <v xml:space="preserve">Rocio </v>
      </c>
      <c r="C641" s="138" t="s">
        <v>544</v>
      </c>
      <c r="D641" s="138" t="s">
        <v>12</v>
      </c>
      <c r="E641" s="138" t="str">
        <f>VLOOKUP(D641,Empresas!$D$7:$E$92,2,0)</f>
        <v>PERU INDUSTRI GN S.A.C.</v>
      </c>
      <c r="F641" s="138" t="s">
        <v>166</v>
      </c>
      <c r="G641" s="139">
        <f t="shared" si="104"/>
        <v>31</v>
      </c>
      <c r="H641" s="139" t="str">
        <f>VLOOKUP(D641,Empresas!$D$6:$L$92,7,0)</f>
        <v>Semestral</v>
      </c>
      <c r="I641" s="138" t="str">
        <f>VLOOKUP(VLOOKUP(D641&amp;"|"&amp;B641,Empresas!$I$7:$CB$92,G641,0),Tablas!$A$3:$B$5,2,0)</f>
        <v>No aplica</v>
      </c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 t="str">
        <f>VLOOKUP(D641,Empresas!$D$7:$CF$91,81,0)</f>
        <v>C</v>
      </c>
      <c r="W641" s="78" t="str">
        <f>VLOOKUP(D641,Empresas!$D$7:$M$91,10,0)</f>
        <v>Mype</v>
      </c>
      <c r="X641" s="69" t="str">
        <f t="shared" si="95"/>
        <v>SI</v>
      </c>
      <c r="Y641" s="153" t="str">
        <f t="shared" si="96"/>
        <v>No aplica</v>
      </c>
      <c r="Z641" s="147">
        <f>IF(Y641="No aplica",0,IF(I641="no",0,IF(I641="No aplica",0,IF(I641="Si",1,IF(I641="Fisico",1,IF(I641="Electronico",2,VLOOKUP(C641&amp;"|"&amp;B641&amp;"|"&amp;D641,Empresas!$C$6:$CC$92,G641+6+1,0)))))))</f>
        <v>0</v>
      </c>
      <c r="AA641" s="147">
        <f>IF(AND($I641="Si",J641=1),1,IF(AND($I641="Fisico",J641=1),1,IF(AND(J641=1,$I641="Electronico"),2,IF(J641=1,VLOOKUP($C641&amp;"|"&amp;$B641&amp;"|"&amp;$D641,Empresas!$C$6:$CC$92,$G641+6+1,0),0))))</f>
        <v>0</v>
      </c>
      <c r="AB641" s="147">
        <f>IF(AND($I641="Si",K641=1),1,IF(AND($I641="Fisico",K641=1),1,IF(AND(K641=1,$I641="Electronico"),2,IF(K641=1,VLOOKUP($C641&amp;"|"&amp;$B641&amp;"|"&amp;$D641,Empresas!$C$6:$CC$92,$G641+6+1,0),0))))</f>
        <v>0</v>
      </c>
      <c r="AC641" s="147">
        <f>IF(AND($I641="Si",L641=1),1,IF(AND($I641="Fisico",L641=1),1,IF(AND(L641=1,$I641="Electronico"),2,IF(L641=1,VLOOKUP($C641&amp;"|"&amp;$B641&amp;"|"&amp;$D641,Empresas!$C$6:$CC$92,$G641+6+1,0),0))))</f>
        <v>0</v>
      </c>
      <c r="AD641" s="147">
        <f>IF(AND($I641="Si",M641=1),1,IF(AND($I641="Fisico",M641=1),1,IF(AND(M641=1,$I641="Electronico"),2,IF(M641=1,VLOOKUP($C641&amp;"|"&amp;$B641&amp;"|"&amp;$D641,Empresas!$C$6:$CC$92,$G641+6+1,0),0))))</f>
        <v>0</v>
      </c>
      <c r="AE641" s="147">
        <f>IF(AND($I641="Si",N641=1),1,IF(AND($I641="Fisico",N641=1),1,IF(AND(N641=1,$I641="Electronico"),2,IF(N641=1,VLOOKUP($C641&amp;"|"&amp;$B641&amp;"|"&amp;$D641,Empresas!$C$6:$CC$92,$G641+6+1,0),0))))</f>
        <v>0</v>
      </c>
      <c r="AF641" s="147">
        <f>IF(AND($I641="Si",O641=1),1,IF(AND($I641="Fisico",O641=1),1,IF(AND(O641=1,$I641="Electronico"),2,IF(O641=1,VLOOKUP($C641&amp;"|"&amp;$B641&amp;"|"&amp;$D641,Empresas!$C$6:$CC$92,$G641+6+1,0),0))))</f>
        <v>0</v>
      </c>
      <c r="AG641" s="147">
        <f>IF(AND($I641="Si",P641=1),1,IF(AND($I641="Fisico",P641=1),1,IF(AND(P641=1,$I641="Electronico"),2,IF(P641=1,VLOOKUP($C641&amp;"|"&amp;$B641&amp;"|"&amp;$D641,Empresas!$C$6:$CC$92,$G641+6+1,0),0))))</f>
        <v>0</v>
      </c>
      <c r="AH641" s="147">
        <f>IF(AND($I641="Si",Q641=1),1,IF(AND($I641="Fisico",Q641=1),1,IF(AND(Q641=1,$I641="Electronico"),2,IF(Q641=1,VLOOKUP($C641&amp;"|"&amp;$B641&amp;"|"&amp;$D641,Empresas!$C$6:$CC$92,$G641+6+1,0),0))))</f>
        <v>0</v>
      </c>
      <c r="AI641" s="147">
        <f>IF(AND($I641="Si",R641=1),1,IF(AND($I641="Fisico",R641=1),1,IF(AND(R641=1,$I641="Electronico"),2,IF(R641=1,VLOOKUP($C641&amp;"|"&amp;$B641&amp;"|"&amp;$D641,Empresas!$C$6:$CC$92,$G641+6+1,0),0))))</f>
        <v>0</v>
      </c>
      <c r="AJ641" s="147">
        <f>IF(AND($I641="Si",S641=1),1,IF(AND($I641="Fisico",S641=1),1,IF(AND(S641=1,$I641="Electronico"),2,IF(S641=1,VLOOKUP($C641&amp;"|"&amp;$B641&amp;"|"&amp;$D641,Empresas!$C$6:$CC$92,$G641+6+1,0),0))))</f>
        <v>0</v>
      </c>
      <c r="AK641" s="147">
        <f>IF(AND($I641="Si",T641=1),1,IF(AND($I641="Fisico",T641=1),1,IF(AND(T641=1,$I641="Electronico"),2,IF(T641=1,VLOOKUP($C641&amp;"|"&amp;$B641&amp;"|"&amp;$D641,Empresas!$C$6:$CC$92,$G641+6+1,0),0))))</f>
        <v>0</v>
      </c>
      <c r="AL641" s="147">
        <f>IF(AND($I641="Si",U641=1),1,IF(AND($I641="Fisico",U641=1),1,IF(AND(U641=1,$I641="Electronico"),2,IF(U641=1,VLOOKUP($C641&amp;"|"&amp;$B641&amp;"|"&amp;$D641,Empresas!$C$6:$CC$92,$G641+6+1,0),0))))</f>
        <v>0</v>
      </c>
      <c r="AM641" s="149">
        <f t="shared" si="97"/>
        <v>0</v>
      </c>
      <c r="AN641" s="149">
        <f t="shared" si="98"/>
        <v>0</v>
      </c>
      <c r="AO641" s="152">
        <f t="shared" si="99"/>
        <v>0</v>
      </c>
    </row>
    <row r="642" spans="1:41" x14ac:dyDescent="0.25">
      <c r="A642" s="137" t="str">
        <f>VLOOKUP(D642,Empresas!$D$7:$F$91,3,0)</f>
        <v>Jose</v>
      </c>
      <c r="B642" s="138" t="str">
        <f>VLOOKUP(D642,Empresas!$D$7:$G$91,4,0)</f>
        <v xml:space="preserve">Rocio </v>
      </c>
      <c r="C642" s="138" t="s">
        <v>544</v>
      </c>
      <c r="D642" s="138" t="s">
        <v>12</v>
      </c>
      <c r="E642" s="138" t="str">
        <f>VLOOKUP(D642,Empresas!$D$7:$E$92,2,0)</f>
        <v>PERU INDUSTRI GN S.A.C.</v>
      </c>
      <c r="F642" s="138" t="s">
        <v>167</v>
      </c>
      <c r="G642" s="139">
        <f t="shared" si="104"/>
        <v>34</v>
      </c>
      <c r="H642" s="139" t="str">
        <f>VLOOKUP(D642,Empresas!$D$6:$L$92,7,0)</f>
        <v>Semestral</v>
      </c>
      <c r="I642" s="138" t="str">
        <f>VLOOKUP(VLOOKUP(D642&amp;"|"&amp;B642,Empresas!$I$7:$CB$92,G642,0),Tablas!$A$3:$B$5,2,0)</f>
        <v>Registro y analisis</v>
      </c>
      <c r="J642" s="78">
        <v>2</v>
      </c>
      <c r="K642" s="78">
        <v>2</v>
      </c>
      <c r="L642" s="78">
        <v>2</v>
      </c>
      <c r="M642" s="78">
        <v>2</v>
      </c>
      <c r="N642" s="78">
        <v>2</v>
      </c>
      <c r="O642" s="78">
        <v>2</v>
      </c>
      <c r="P642" s="78">
        <v>2</v>
      </c>
      <c r="Q642" s="78">
        <v>2</v>
      </c>
      <c r="R642" s="78"/>
      <c r="S642" s="78"/>
      <c r="T642" s="78"/>
      <c r="U642" s="78"/>
      <c r="V642" s="78" t="str">
        <f>VLOOKUP(D642,Empresas!$D$7:$CF$91,81,0)</f>
        <v>C</v>
      </c>
      <c r="W642" s="78" t="str">
        <f>VLOOKUP(D642,Empresas!$D$7:$M$91,10,0)</f>
        <v>Mype</v>
      </c>
      <c r="X642" s="69" t="str">
        <f t="shared" si="95"/>
        <v>SI</v>
      </c>
      <c r="Y642" s="153" t="str">
        <f t="shared" si="96"/>
        <v>Si aplica</v>
      </c>
      <c r="Z642" s="147">
        <f>IF(Y642="No aplica",0,IF(I642="no",0,IF(I642="No aplica",0,IF(I642="Si",1,IF(I642="Fisico",1,IF(I642="Electronico",2,VLOOKUP(C642&amp;"|"&amp;B642&amp;"|"&amp;D642,Empresas!$C$6:$CC$92,G642+6+1,0)))))))</f>
        <v>2</v>
      </c>
      <c r="AA642" s="147">
        <f>IF(AND($I642="Si",J642=1),1,IF(AND($I642="Fisico",J642=1),1,IF(AND(J642=1,$I642="Electronico"),2,IF(J642=1,VLOOKUP($C642&amp;"|"&amp;$B642&amp;"|"&amp;$D642,Empresas!$C$6:$CC$92,$G642+6+1,0),0))))</f>
        <v>0</v>
      </c>
      <c r="AB642" s="147">
        <f>IF(AND($I642="Si",K642=1),1,IF(AND($I642="Fisico",K642=1),1,IF(AND(K642=1,$I642="Electronico"),2,IF(K642=1,VLOOKUP($C642&amp;"|"&amp;$B642&amp;"|"&amp;$D642,Empresas!$C$6:$CC$92,$G642+6+1,0),0))))</f>
        <v>0</v>
      </c>
      <c r="AC642" s="147">
        <f>IF(AND($I642="Si",L642=1),1,IF(AND($I642="Fisico",L642=1),1,IF(AND(L642=1,$I642="Electronico"),2,IF(L642=1,VLOOKUP($C642&amp;"|"&amp;$B642&amp;"|"&amp;$D642,Empresas!$C$6:$CC$92,$G642+6+1,0),0))))</f>
        <v>0</v>
      </c>
      <c r="AD642" s="147">
        <f>IF(AND($I642="Si",M642=1),1,IF(AND($I642="Fisico",M642=1),1,IF(AND(M642=1,$I642="Electronico"),2,IF(M642=1,VLOOKUP($C642&amp;"|"&amp;$B642&amp;"|"&amp;$D642,Empresas!$C$6:$CC$92,$G642+6+1,0),0))))</f>
        <v>0</v>
      </c>
      <c r="AE642" s="147">
        <f>IF(AND($I642="Si",N642=1),1,IF(AND($I642="Fisico",N642=1),1,IF(AND(N642=1,$I642="Electronico"),2,IF(N642=1,VLOOKUP($C642&amp;"|"&amp;$B642&amp;"|"&amp;$D642,Empresas!$C$6:$CC$92,$G642+6+1,0),0))))</f>
        <v>0</v>
      </c>
      <c r="AF642" s="147">
        <f>IF(AND($I642="Si",O642=1),1,IF(AND($I642="Fisico",O642=1),1,IF(AND(O642=1,$I642="Electronico"),2,IF(O642=1,VLOOKUP($C642&amp;"|"&amp;$B642&amp;"|"&amp;$D642,Empresas!$C$6:$CC$92,$G642+6+1,0),0))))</f>
        <v>0</v>
      </c>
      <c r="AG642" s="147">
        <f>IF(AND($I642="Si",P642=1),1,IF(AND($I642="Fisico",P642=1),1,IF(AND(P642=1,$I642="Electronico"),2,IF(P642=1,VLOOKUP($C642&amp;"|"&amp;$B642&amp;"|"&amp;$D642,Empresas!$C$6:$CC$92,$G642+6+1,0),0))))</f>
        <v>0</v>
      </c>
      <c r="AH642" s="147">
        <f>IF(AND($I642="Si",Q642=1),1,IF(AND($I642="Fisico",Q642=1),1,IF(AND(Q642=1,$I642="Electronico"),2,IF(Q642=1,VLOOKUP($C642&amp;"|"&amp;$B642&amp;"|"&amp;$D642,Empresas!$C$6:$CC$92,$G642+6+1,0),0))))</f>
        <v>0</v>
      </c>
      <c r="AI642" s="147">
        <f>IF(AND($I642="Si",R642=1),1,IF(AND($I642="Fisico",R642=1),1,IF(AND(R642=1,$I642="Electronico"),2,IF(R642=1,VLOOKUP($C642&amp;"|"&amp;$B642&amp;"|"&amp;$D642,Empresas!$C$6:$CC$92,$G642+6+1,0),0))))</f>
        <v>0</v>
      </c>
      <c r="AJ642" s="147">
        <f>IF(AND($I642="Si",S642=1),1,IF(AND($I642="Fisico",S642=1),1,IF(AND(S642=1,$I642="Electronico"),2,IF(S642=1,VLOOKUP($C642&amp;"|"&amp;$B642&amp;"|"&amp;$D642,Empresas!$C$6:$CC$92,$G642+6+1,0),0))))</f>
        <v>0</v>
      </c>
      <c r="AK642" s="147">
        <f>IF(AND($I642="Si",T642=1),1,IF(AND($I642="Fisico",T642=1),1,IF(AND(T642=1,$I642="Electronico"),2,IF(T642=1,VLOOKUP($C642&amp;"|"&amp;$B642&amp;"|"&amp;$D642,Empresas!$C$6:$CC$92,$G642+6+1,0),0))))</f>
        <v>0</v>
      </c>
      <c r="AL642" s="147">
        <f>IF(AND($I642="Si",U642=1),1,IF(AND($I642="Fisico",U642=1),1,IF(AND(U642=1,$I642="Electronico"),2,IF(U642=1,VLOOKUP($C642&amp;"|"&amp;$B642&amp;"|"&amp;$D642,Empresas!$C$6:$CC$92,$G642+6+1,0),0))))</f>
        <v>0</v>
      </c>
      <c r="AM642" s="149">
        <f t="shared" si="97"/>
        <v>0</v>
      </c>
      <c r="AN642" s="149">
        <f t="shared" si="98"/>
        <v>16</v>
      </c>
      <c r="AO642" s="152">
        <f t="shared" si="99"/>
        <v>0</v>
      </c>
    </row>
    <row r="643" spans="1:41" x14ac:dyDescent="0.25">
      <c r="A643" s="137" t="str">
        <f>VLOOKUP(D643,Empresas!$D$7:$F$91,3,0)</f>
        <v>Jose</v>
      </c>
      <c r="B643" s="138" t="str">
        <f>VLOOKUP(D643,Empresas!$D$7:$G$91,4,0)</f>
        <v xml:space="preserve">Rocio </v>
      </c>
      <c r="C643" s="138" t="s">
        <v>544</v>
      </c>
      <c r="D643" s="138" t="s">
        <v>12</v>
      </c>
      <c r="E643" s="138" t="str">
        <f>VLOOKUP(D643,Empresas!$D$7:$E$92,2,0)</f>
        <v>PERU INDUSTRI GN S.A.C.</v>
      </c>
      <c r="F643" s="138" t="s">
        <v>168</v>
      </c>
      <c r="G643" s="139">
        <f t="shared" si="104"/>
        <v>37</v>
      </c>
      <c r="H643" s="139" t="str">
        <f>VLOOKUP(D643,Empresas!$D$6:$L$92,7,0)</f>
        <v>Semestral</v>
      </c>
      <c r="I643" s="138" t="str">
        <f>VLOOKUP(VLOOKUP(D643&amp;"|"&amp;B643,Empresas!$I$7:$CB$92,G643,0),Tablas!$A$3:$B$5,2,0)</f>
        <v>Solo analisis</v>
      </c>
      <c r="J643" s="78">
        <v>2</v>
      </c>
      <c r="K643" s="78">
        <v>2</v>
      </c>
      <c r="L643" s="78">
        <v>2</v>
      </c>
      <c r="M643" s="78">
        <v>2</v>
      </c>
      <c r="N643" s="78">
        <v>2</v>
      </c>
      <c r="O643" s="78">
        <v>2</v>
      </c>
      <c r="P643" s="78">
        <v>2</v>
      </c>
      <c r="Q643" s="78">
        <v>2</v>
      </c>
      <c r="R643" s="78"/>
      <c r="S643" s="78"/>
      <c r="T643" s="78"/>
      <c r="U643" s="78"/>
      <c r="V643" s="78" t="str">
        <f>VLOOKUP(D643,Empresas!$D$7:$CF$91,81,0)</f>
        <v>C</v>
      </c>
      <c r="W643" s="78" t="str">
        <f>VLOOKUP(D643,Empresas!$D$7:$M$91,10,0)</f>
        <v>Mype</v>
      </c>
      <c r="X643" s="69" t="str">
        <f t="shared" si="95"/>
        <v>SI</v>
      </c>
      <c r="Y643" s="153" t="str">
        <f t="shared" si="96"/>
        <v>Si aplica</v>
      </c>
      <c r="Z643" s="147">
        <f>IF(Y643="No aplica",0,IF(I643="no",0,IF(I643="No aplica",0,IF(I643="Si",1,IF(I643="Fisico",1,IF(I643="Electronico",2,VLOOKUP(C643&amp;"|"&amp;B643&amp;"|"&amp;D643,Empresas!$C$6:$CC$92,G643+6+1,0)))))))</f>
        <v>2</v>
      </c>
      <c r="AA643" s="147">
        <f>IF(AND($I643="Si",J643=1),1,IF(AND($I643="Fisico",J643=1),1,IF(AND(J643=1,$I643="Electronico"),2,IF(J643=1,VLOOKUP($C643&amp;"|"&amp;$B643&amp;"|"&amp;$D643,Empresas!$C$6:$CC$92,$G643+6+1,0),0))))</f>
        <v>0</v>
      </c>
      <c r="AB643" s="147">
        <f>IF(AND($I643="Si",K643=1),1,IF(AND($I643="Fisico",K643=1),1,IF(AND(K643=1,$I643="Electronico"),2,IF(K643=1,VLOOKUP($C643&amp;"|"&amp;$B643&amp;"|"&amp;$D643,Empresas!$C$6:$CC$92,$G643+6+1,0),0))))</f>
        <v>0</v>
      </c>
      <c r="AC643" s="147">
        <f>IF(AND($I643="Si",L643=1),1,IF(AND($I643="Fisico",L643=1),1,IF(AND(L643=1,$I643="Electronico"),2,IF(L643=1,VLOOKUP($C643&amp;"|"&amp;$B643&amp;"|"&amp;$D643,Empresas!$C$6:$CC$92,$G643+6+1,0),0))))</f>
        <v>0</v>
      </c>
      <c r="AD643" s="147">
        <f>IF(AND($I643="Si",M643=1),1,IF(AND($I643="Fisico",M643=1),1,IF(AND(M643=1,$I643="Electronico"),2,IF(M643=1,VLOOKUP($C643&amp;"|"&amp;$B643&amp;"|"&amp;$D643,Empresas!$C$6:$CC$92,$G643+6+1,0),0))))</f>
        <v>0</v>
      </c>
      <c r="AE643" s="147">
        <f>IF(AND($I643="Si",N643=1),1,IF(AND($I643="Fisico",N643=1),1,IF(AND(N643=1,$I643="Electronico"),2,IF(N643=1,VLOOKUP($C643&amp;"|"&amp;$B643&amp;"|"&amp;$D643,Empresas!$C$6:$CC$92,$G643+6+1,0),0))))</f>
        <v>0</v>
      </c>
      <c r="AF643" s="147">
        <f>IF(AND($I643="Si",O643=1),1,IF(AND($I643="Fisico",O643=1),1,IF(AND(O643=1,$I643="Electronico"),2,IF(O643=1,VLOOKUP($C643&amp;"|"&amp;$B643&amp;"|"&amp;$D643,Empresas!$C$6:$CC$92,$G643+6+1,0),0))))</f>
        <v>0</v>
      </c>
      <c r="AG643" s="147">
        <f>IF(AND($I643="Si",P643=1),1,IF(AND($I643="Fisico",P643=1),1,IF(AND(P643=1,$I643="Electronico"),2,IF(P643=1,VLOOKUP($C643&amp;"|"&amp;$B643&amp;"|"&amp;$D643,Empresas!$C$6:$CC$92,$G643+6+1,0),0))))</f>
        <v>0</v>
      </c>
      <c r="AH643" s="147">
        <f>IF(AND($I643="Si",Q643=1),1,IF(AND($I643="Fisico",Q643=1),1,IF(AND(Q643=1,$I643="Electronico"),2,IF(Q643=1,VLOOKUP($C643&amp;"|"&amp;$B643&amp;"|"&amp;$D643,Empresas!$C$6:$CC$92,$G643+6+1,0),0))))</f>
        <v>0</v>
      </c>
      <c r="AI643" s="147">
        <f>IF(AND($I643="Si",R643=1),1,IF(AND($I643="Fisico",R643=1),1,IF(AND(R643=1,$I643="Electronico"),2,IF(R643=1,VLOOKUP($C643&amp;"|"&amp;$B643&amp;"|"&amp;$D643,Empresas!$C$6:$CC$92,$G643+6+1,0),0))))</f>
        <v>0</v>
      </c>
      <c r="AJ643" s="147">
        <f>IF(AND($I643="Si",S643=1),1,IF(AND($I643="Fisico",S643=1),1,IF(AND(S643=1,$I643="Electronico"),2,IF(S643=1,VLOOKUP($C643&amp;"|"&amp;$B643&amp;"|"&amp;$D643,Empresas!$C$6:$CC$92,$G643+6+1,0),0))))</f>
        <v>0</v>
      </c>
      <c r="AK643" s="147">
        <f>IF(AND($I643="Si",T643=1),1,IF(AND($I643="Fisico",T643=1),1,IF(AND(T643=1,$I643="Electronico"),2,IF(T643=1,VLOOKUP($C643&amp;"|"&amp;$B643&amp;"|"&amp;$D643,Empresas!$C$6:$CC$92,$G643+6+1,0),0))))</f>
        <v>0</v>
      </c>
      <c r="AL643" s="147">
        <f>IF(AND($I643="Si",U643=1),1,IF(AND($I643="Fisico",U643=1),1,IF(AND(U643=1,$I643="Electronico"),2,IF(U643=1,VLOOKUP($C643&amp;"|"&amp;$B643&amp;"|"&amp;$D643,Empresas!$C$6:$CC$92,$G643+6+1,0),0))))</f>
        <v>0</v>
      </c>
      <c r="AM643" s="149">
        <f t="shared" si="97"/>
        <v>0</v>
      </c>
      <c r="AN643" s="149">
        <f t="shared" si="98"/>
        <v>16</v>
      </c>
      <c r="AO643" s="152">
        <f t="shared" si="99"/>
        <v>0</v>
      </c>
    </row>
    <row r="644" spans="1:41" x14ac:dyDescent="0.25">
      <c r="A644" s="137" t="str">
        <f>VLOOKUP(D644,Empresas!$D$7:$F$91,3,0)</f>
        <v>Jose</v>
      </c>
      <c r="B644" s="138" t="str">
        <f>VLOOKUP(D644,Empresas!$D$7:$G$91,4,0)</f>
        <v xml:space="preserve">Rocio </v>
      </c>
      <c r="C644" s="138" t="s">
        <v>544</v>
      </c>
      <c r="D644" s="138" t="s">
        <v>12</v>
      </c>
      <c r="E644" s="138" t="str">
        <f>VLOOKUP(D644,Empresas!$D$7:$E$92,2,0)</f>
        <v>PERU INDUSTRI GN S.A.C.</v>
      </c>
      <c r="F644" s="138" t="s">
        <v>169</v>
      </c>
      <c r="G644" s="139">
        <f t="shared" si="104"/>
        <v>40</v>
      </c>
      <c r="H644" s="139" t="str">
        <f>VLOOKUP(D644,Empresas!$D$6:$L$92,7,0)</f>
        <v>Semestral</v>
      </c>
      <c r="I644" s="138" t="str">
        <f>VLOOKUP(VLOOKUP(D644&amp;"|"&amp;B644,Empresas!$I$7:$CB$92,G644,0),Tablas!$A$3:$B$5,2,0)</f>
        <v>No aplica</v>
      </c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 t="str">
        <f>VLOOKUP(D644,Empresas!$D$7:$CF$91,81,0)</f>
        <v>C</v>
      </c>
      <c r="W644" s="78" t="str">
        <f>VLOOKUP(D644,Empresas!$D$7:$M$91,10,0)</f>
        <v>Mype</v>
      </c>
      <c r="X644" s="69" t="str">
        <f t="shared" ref="X644:X707" si="105">IF(OR(LEFT(F644,5)="02.06",LEFT(F644,5)="02.08",LEFT(F644,5)="02.09",LEFT(F644,5)="02.10",LEFT(F644,5)="02.11",LEFT(F644,5)="03.08",LEFT(F644,5)="03.09",LEFT(F644,5)="03.10"),"NO","SI")</f>
        <v>SI</v>
      </c>
      <c r="Y644" s="153" t="str">
        <f t="shared" ref="Y644:Y707" si="106">IF(SUM(J644:U644)=0,"No aplica","Si aplica")</f>
        <v>No aplica</v>
      </c>
      <c r="Z644" s="147">
        <f>IF(Y644="No aplica",0,IF(I644="no",0,IF(I644="No aplica",0,IF(I644="Si",1,IF(I644="Fisico",1,IF(I644="Electronico",2,VLOOKUP(C644&amp;"|"&amp;B644&amp;"|"&amp;D644,Empresas!$C$6:$CC$92,G644+6+1,0)))))))</f>
        <v>0</v>
      </c>
      <c r="AA644" s="147">
        <f>IF(AND($I644="Si",J644=1),1,IF(AND($I644="Fisico",J644=1),1,IF(AND(J644=1,$I644="Electronico"),2,IF(J644=1,VLOOKUP($C644&amp;"|"&amp;$B644&amp;"|"&amp;$D644,Empresas!$C$6:$CC$92,$G644+6+1,0),0))))</f>
        <v>0</v>
      </c>
      <c r="AB644" s="147">
        <f>IF(AND($I644="Si",K644=1),1,IF(AND($I644="Fisico",K644=1),1,IF(AND(K644=1,$I644="Electronico"),2,IF(K644=1,VLOOKUP($C644&amp;"|"&amp;$B644&amp;"|"&amp;$D644,Empresas!$C$6:$CC$92,$G644+6+1,0),0))))</f>
        <v>0</v>
      </c>
      <c r="AC644" s="147">
        <f>IF(AND($I644="Si",L644=1),1,IF(AND($I644="Fisico",L644=1),1,IF(AND(L644=1,$I644="Electronico"),2,IF(L644=1,VLOOKUP($C644&amp;"|"&amp;$B644&amp;"|"&amp;$D644,Empresas!$C$6:$CC$92,$G644+6+1,0),0))))</f>
        <v>0</v>
      </c>
      <c r="AD644" s="147">
        <f>IF(AND($I644="Si",M644=1),1,IF(AND($I644="Fisico",M644=1),1,IF(AND(M644=1,$I644="Electronico"),2,IF(M644=1,VLOOKUP($C644&amp;"|"&amp;$B644&amp;"|"&amp;$D644,Empresas!$C$6:$CC$92,$G644+6+1,0),0))))</f>
        <v>0</v>
      </c>
      <c r="AE644" s="147">
        <f>IF(AND($I644="Si",N644=1),1,IF(AND($I644="Fisico",N644=1),1,IF(AND(N644=1,$I644="Electronico"),2,IF(N644=1,VLOOKUP($C644&amp;"|"&amp;$B644&amp;"|"&amp;$D644,Empresas!$C$6:$CC$92,$G644+6+1,0),0))))</f>
        <v>0</v>
      </c>
      <c r="AF644" s="147">
        <f>IF(AND($I644="Si",O644=1),1,IF(AND($I644="Fisico",O644=1),1,IF(AND(O644=1,$I644="Electronico"),2,IF(O644=1,VLOOKUP($C644&amp;"|"&amp;$B644&amp;"|"&amp;$D644,Empresas!$C$6:$CC$92,$G644+6+1,0),0))))</f>
        <v>0</v>
      </c>
      <c r="AG644" s="147">
        <f>IF(AND($I644="Si",P644=1),1,IF(AND($I644="Fisico",P644=1),1,IF(AND(P644=1,$I644="Electronico"),2,IF(P644=1,VLOOKUP($C644&amp;"|"&amp;$B644&amp;"|"&amp;$D644,Empresas!$C$6:$CC$92,$G644+6+1,0),0))))</f>
        <v>0</v>
      </c>
      <c r="AH644" s="147">
        <f>IF(AND($I644="Si",Q644=1),1,IF(AND($I644="Fisico",Q644=1),1,IF(AND(Q644=1,$I644="Electronico"),2,IF(Q644=1,VLOOKUP($C644&amp;"|"&amp;$B644&amp;"|"&amp;$D644,Empresas!$C$6:$CC$92,$G644+6+1,0),0))))</f>
        <v>0</v>
      </c>
      <c r="AI644" s="147">
        <f>IF(AND($I644="Si",R644=1),1,IF(AND($I644="Fisico",R644=1),1,IF(AND(R644=1,$I644="Electronico"),2,IF(R644=1,VLOOKUP($C644&amp;"|"&amp;$B644&amp;"|"&amp;$D644,Empresas!$C$6:$CC$92,$G644+6+1,0),0))))</f>
        <v>0</v>
      </c>
      <c r="AJ644" s="147">
        <f>IF(AND($I644="Si",S644=1),1,IF(AND($I644="Fisico",S644=1),1,IF(AND(S644=1,$I644="Electronico"),2,IF(S644=1,VLOOKUP($C644&amp;"|"&amp;$B644&amp;"|"&amp;$D644,Empresas!$C$6:$CC$92,$G644+6+1,0),0))))</f>
        <v>0</v>
      </c>
      <c r="AK644" s="147">
        <f>IF(AND($I644="Si",T644=1),1,IF(AND($I644="Fisico",T644=1),1,IF(AND(T644=1,$I644="Electronico"),2,IF(T644=1,VLOOKUP($C644&amp;"|"&amp;$B644&amp;"|"&amp;$D644,Empresas!$C$6:$CC$92,$G644+6+1,0),0))))</f>
        <v>0</v>
      </c>
      <c r="AL644" s="147">
        <f>IF(AND($I644="Si",U644=1),1,IF(AND($I644="Fisico",U644=1),1,IF(AND(U644=1,$I644="Electronico"),2,IF(U644=1,VLOOKUP($C644&amp;"|"&amp;$B644&amp;"|"&amp;$D644,Empresas!$C$6:$CC$92,$G644+6+1,0),0))))</f>
        <v>0</v>
      </c>
      <c r="AM644" s="149">
        <f t="shared" ref="AM644:AM707" si="107">SUM(AA644:AL644)</f>
        <v>0</v>
      </c>
      <c r="AN644" s="149">
        <f t="shared" ref="AN644:AN707" si="108">Z644*RIGHT($AM$2,2)*1</f>
        <v>0</v>
      </c>
      <c r="AO644" s="152">
        <f t="shared" ref="AO644:AO707" si="109">IFERROR(AM644/AN644,0)</f>
        <v>0</v>
      </c>
    </row>
    <row r="645" spans="1:41" x14ac:dyDescent="0.25">
      <c r="A645" s="137" t="str">
        <f>VLOOKUP(D645,Empresas!$D$7:$F$91,3,0)</f>
        <v>Jose</v>
      </c>
      <c r="B645" s="138" t="str">
        <f>VLOOKUP(D645,Empresas!$D$7:$G$91,4,0)</f>
        <v xml:space="preserve">Rocio </v>
      </c>
      <c r="C645" s="138" t="s">
        <v>544</v>
      </c>
      <c r="D645" s="138" t="s">
        <v>12</v>
      </c>
      <c r="E645" s="138" t="str">
        <f>VLOOKUP(D645,Empresas!$D$7:$E$92,2,0)</f>
        <v>PERU INDUSTRI GN S.A.C.</v>
      </c>
      <c r="F645" s="138" t="s">
        <v>170</v>
      </c>
      <c r="G645" s="139">
        <f t="shared" si="104"/>
        <v>43</v>
      </c>
      <c r="H645" s="139" t="str">
        <f>VLOOKUP(D645,Empresas!$D$6:$L$92,7,0)</f>
        <v>Semestral</v>
      </c>
      <c r="I645" s="138" t="str">
        <f>VLOOKUP(VLOOKUP(D645&amp;"|"&amp;B645,Empresas!$I$7:$CB$92,G645,0),Tablas!$A$3:$B$5,2,0)</f>
        <v>No aplica</v>
      </c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 t="str">
        <f>VLOOKUP(D645,Empresas!$D$7:$CF$91,81,0)</f>
        <v>C</v>
      </c>
      <c r="W645" s="78" t="str">
        <f>VLOOKUP(D645,Empresas!$D$7:$M$91,10,0)</f>
        <v>Mype</v>
      </c>
      <c r="X645" s="69" t="str">
        <f t="shared" si="105"/>
        <v>SI</v>
      </c>
      <c r="Y645" s="153" t="str">
        <f t="shared" si="106"/>
        <v>No aplica</v>
      </c>
      <c r="Z645" s="147">
        <f>IF(Y645="No aplica",0,IF(I645="no",0,IF(I645="No aplica",0,IF(I645="Si",1,IF(I645="Fisico",1,IF(I645="Electronico",2,VLOOKUP(C645&amp;"|"&amp;B645&amp;"|"&amp;D645,Empresas!$C$6:$CC$92,G645+6+1,0)))))))</f>
        <v>0</v>
      </c>
      <c r="AA645" s="147">
        <f>IF(AND($I645="Si",J645=1),1,IF(AND($I645="Fisico",J645=1),1,IF(AND(J645=1,$I645="Electronico"),2,IF(J645=1,VLOOKUP($C645&amp;"|"&amp;$B645&amp;"|"&amp;$D645,Empresas!$C$6:$CC$92,$G645+6+1,0),0))))</f>
        <v>0</v>
      </c>
      <c r="AB645" s="147">
        <f>IF(AND($I645="Si",K645=1),1,IF(AND($I645="Fisico",K645=1),1,IF(AND(K645=1,$I645="Electronico"),2,IF(K645=1,VLOOKUP($C645&amp;"|"&amp;$B645&amp;"|"&amp;$D645,Empresas!$C$6:$CC$92,$G645+6+1,0),0))))</f>
        <v>0</v>
      </c>
      <c r="AC645" s="147">
        <f>IF(AND($I645="Si",L645=1),1,IF(AND($I645="Fisico",L645=1),1,IF(AND(L645=1,$I645="Electronico"),2,IF(L645=1,VLOOKUP($C645&amp;"|"&amp;$B645&amp;"|"&amp;$D645,Empresas!$C$6:$CC$92,$G645+6+1,0),0))))</f>
        <v>0</v>
      </c>
      <c r="AD645" s="147">
        <f>IF(AND($I645="Si",M645=1),1,IF(AND($I645="Fisico",M645=1),1,IF(AND(M645=1,$I645="Electronico"),2,IF(M645=1,VLOOKUP($C645&amp;"|"&amp;$B645&amp;"|"&amp;$D645,Empresas!$C$6:$CC$92,$G645+6+1,0),0))))</f>
        <v>0</v>
      </c>
      <c r="AE645" s="147">
        <f>IF(AND($I645="Si",N645=1),1,IF(AND($I645="Fisico",N645=1),1,IF(AND(N645=1,$I645="Electronico"),2,IF(N645=1,VLOOKUP($C645&amp;"|"&amp;$B645&amp;"|"&amp;$D645,Empresas!$C$6:$CC$92,$G645+6+1,0),0))))</f>
        <v>0</v>
      </c>
      <c r="AF645" s="147">
        <f>IF(AND($I645="Si",O645=1),1,IF(AND($I645="Fisico",O645=1),1,IF(AND(O645=1,$I645="Electronico"),2,IF(O645=1,VLOOKUP($C645&amp;"|"&amp;$B645&amp;"|"&amp;$D645,Empresas!$C$6:$CC$92,$G645+6+1,0),0))))</f>
        <v>0</v>
      </c>
      <c r="AG645" s="147">
        <f>IF(AND($I645="Si",P645=1),1,IF(AND($I645="Fisico",P645=1),1,IF(AND(P645=1,$I645="Electronico"),2,IF(P645=1,VLOOKUP($C645&amp;"|"&amp;$B645&amp;"|"&amp;$D645,Empresas!$C$6:$CC$92,$G645+6+1,0),0))))</f>
        <v>0</v>
      </c>
      <c r="AH645" s="147">
        <f>IF(AND($I645="Si",Q645=1),1,IF(AND($I645="Fisico",Q645=1),1,IF(AND(Q645=1,$I645="Electronico"),2,IF(Q645=1,VLOOKUP($C645&amp;"|"&amp;$B645&amp;"|"&amp;$D645,Empresas!$C$6:$CC$92,$G645+6+1,0),0))))</f>
        <v>0</v>
      </c>
      <c r="AI645" s="147">
        <f>IF(AND($I645="Si",R645=1),1,IF(AND($I645="Fisico",R645=1),1,IF(AND(R645=1,$I645="Electronico"),2,IF(R645=1,VLOOKUP($C645&amp;"|"&amp;$B645&amp;"|"&amp;$D645,Empresas!$C$6:$CC$92,$G645+6+1,0),0))))</f>
        <v>0</v>
      </c>
      <c r="AJ645" s="147">
        <f>IF(AND($I645="Si",S645=1),1,IF(AND($I645="Fisico",S645=1),1,IF(AND(S645=1,$I645="Electronico"),2,IF(S645=1,VLOOKUP($C645&amp;"|"&amp;$B645&amp;"|"&amp;$D645,Empresas!$C$6:$CC$92,$G645+6+1,0),0))))</f>
        <v>0</v>
      </c>
      <c r="AK645" s="147">
        <f>IF(AND($I645="Si",T645=1),1,IF(AND($I645="Fisico",T645=1),1,IF(AND(T645=1,$I645="Electronico"),2,IF(T645=1,VLOOKUP($C645&amp;"|"&amp;$B645&amp;"|"&amp;$D645,Empresas!$C$6:$CC$92,$G645+6+1,0),0))))</f>
        <v>0</v>
      </c>
      <c r="AL645" s="147">
        <f>IF(AND($I645="Si",U645=1),1,IF(AND($I645="Fisico",U645=1),1,IF(AND(U645=1,$I645="Electronico"),2,IF(U645=1,VLOOKUP($C645&amp;"|"&amp;$B645&amp;"|"&amp;$D645,Empresas!$C$6:$CC$92,$G645+6+1,0),0))))</f>
        <v>0</v>
      </c>
      <c r="AM645" s="149">
        <f t="shared" si="107"/>
        <v>0</v>
      </c>
      <c r="AN645" s="149">
        <f t="shared" si="108"/>
        <v>0</v>
      </c>
      <c r="AO645" s="152">
        <f t="shared" si="109"/>
        <v>0</v>
      </c>
    </row>
    <row r="646" spans="1:41" x14ac:dyDescent="0.25">
      <c r="A646" s="137" t="str">
        <f>VLOOKUP(D646,Empresas!$D$7:$F$91,3,0)</f>
        <v>Jose</v>
      </c>
      <c r="B646" s="138" t="str">
        <f>VLOOKUP(D646,Empresas!$D$7:$G$91,4,0)</f>
        <v xml:space="preserve">Rocio </v>
      </c>
      <c r="C646" s="138" t="s">
        <v>544</v>
      </c>
      <c r="D646" s="138" t="s">
        <v>12</v>
      </c>
      <c r="E646" s="138" t="str">
        <f>VLOOKUP(D646,Empresas!$D$7:$E$92,2,0)</f>
        <v>PERU INDUSTRI GN S.A.C.</v>
      </c>
      <c r="F646" s="138" t="s">
        <v>171</v>
      </c>
      <c r="G646" s="139">
        <f t="shared" si="104"/>
        <v>46</v>
      </c>
      <c r="H646" s="139" t="str">
        <f>VLOOKUP(D646,Empresas!$D$6:$L$92,7,0)</f>
        <v>Semestral</v>
      </c>
      <c r="I646" s="138" t="str">
        <f>VLOOKUP(VLOOKUP(D646&amp;"|"&amp;B646,Empresas!$I$7:$CB$92,G646,0),Tablas!$A$3:$B$5,2,0)</f>
        <v>Solo analisis</v>
      </c>
      <c r="J646" s="78">
        <v>2</v>
      </c>
      <c r="K646" s="78">
        <v>2</v>
      </c>
      <c r="L646" s="78">
        <v>2</v>
      </c>
      <c r="M646" s="78">
        <v>2</v>
      </c>
      <c r="N646" s="78">
        <v>2</v>
      </c>
      <c r="O646" s="78">
        <v>2</v>
      </c>
      <c r="P646" s="78">
        <v>2</v>
      </c>
      <c r="Q646" s="78">
        <v>2</v>
      </c>
      <c r="R646" s="78"/>
      <c r="S646" s="78"/>
      <c r="T646" s="78"/>
      <c r="U646" s="78"/>
      <c r="V646" s="78" t="str">
        <f>VLOOKUP(D646,Empresas!$D$7:$CF$91,81,0)</f>
        <v>C</v>
      </c>
      <c r="W646" s="78" t="str">
        <f>VLOOKUP(D646,Empresas!$D$7:$M$91,10,0)</f>
        <v>Mype</v>
      </c>
      <c r="X646" s="69" t="str">
        <f t="shared" si="105"/>
        <v>SI</v>
      </c>
      <c r="Y646" s="153" t="str">
        <f t="shared" si="106"/>
        <v>Si aplica</v>
      </c>
      <c r="Z646" s="147">
        <f>IF(Y646="No aplica",0,IF(I646="no",0,IF(I646="No aplica",0,IF(I646="Si",1,IF(I646="Fisico",1,IF(I646="Electronico",2,VLOOKUP(C646&amp;"|"&amp;B646&amp;"|"&amp;D646,Empresas!$C$6:$CC$92,G646+6+1,0)))))))</f>
        <v>1</v>
      </c>
      <c r="AA646" s="147">
        <f>IF(AND($I646="Si",J646=1),1,IF(AND($I646="Fisico",J646=1),1,IF(AND(J646=1,$I646="Electronico"),2,IF(J646=1,VLOOKUP($C646&amp;"|"&amp;$B646&amp;"|"&amp;$D646,Empresas!$C$6:$CC$92,$G646+6+1,0),0))))</f>
        <v>0</v>
      </c>
      <c r="AB646" s="147">
        <f>IF(AND($I646="Si",K646=1),1,IF(AND($I646="Fisico",K646=1),1,IF(AND(K646=1,$I646="Electronico"),2,IF(K646=1,VLOOKUP($C646&amp;"|"&amp;$B646&amp;"|"&amp;$D646,Empresas!$C$6:$CC$92,$G646+6+1,0),0))))</f>
        <v>0</v>
      </c>
      <c r="AC646" s="147">
        <f>IF(AND($I646="Si",L646=1),1,IF(AND($I646="Fisico",L646=1),1,IF(AND(L646=1,$I646="Electronico"),2,IF(L646=1,VLOOKUP($C646&amp;"|"&amp;$B646&amp;"|"&amp;$D646,Empresas!$C$6:$CC$92,$G646+6+1,0),0))))</f>
        <v>0</v>
      </c>
      <c r="AD646" s="147">
        <f>IF(AND($I646="Si",M646=1),1,IF(AND($I646="Fisico",M646=1),1,IF(AND(M646=1,$I646="Electronico"),2,IF(M646=1,VLOOKUP($C646&amp;"|"&amp;$B646&amp;"|"&amp;$D646,Empresas!$C$6:$CC$92,$G646+6+1,0),0))))</f>
        <v>0</v>
      </c>
      <c r="AE646" s="147">
        <f>IF(AND($I646="Si",N646=1),1,IF(AND($I646="Fisico",N646=1),1,IF(AND(N646=1,$I646="Electronico"),2,IF(N646=1,VLOOKUP($C646&amp;"|"&amp;$B646&amp;"|"&amp;$D646,Empresas!$C$6:$CC$92,$G646+6+1,0),0))))</f>
        <v>0</v>
      </c>
      <c r="AF646" s="147">
        <f>IF(AND($I646="Si",O646=1),1,IF(AND($I646="Fisico",O646=1),1,IF(AND(O646=1,$I646="Electronico"),2,IF(O646=1,VLOOKUP($C646&amp;"|"&amp;$B646&amp;"|"&amp;$D646,Empresas!$C$6:$CC$92,$G646+6+1,0),0))))</f>
        <v>0</v>
      </c>
      <c r="AG646" s="147">
        <f>IF(AND($I646="Si",P646=1),1,IF(AND($I646="Fisico",P646=1),1,IF(AND(P646=1,$I646="Electronico"),2,IF(P646=1,VLOOKUP($C646&amp;"|"&amp;$B646&amp;"|"&amp;$D646,Empresas!$C$6:$CC$92,$G646+6+1,0),0))))</f>
        <v>0</v>
      </c>
      <c r="AH646" s="147">
        <f>IF(AND($I646="Si",Q646=1),1,IF(AND($I646="Fisico",Q646=1),1,IF(AND(Q646=1,$I646="Electronico"),2,IF(Q646=1,VLOOKUP($C646&amp;"|"&amp;$B646&amp;"|"&amp;$D646,Empresas!$C$6:$CC$92,$G646+6+1,0),0))))</f>
        <v>0</v>
      </c>
      <c r="AI646" s="147">
        <f>IF(AND($I646="Si",R646=1),1,IF(AND($I646="Fisico",R646=1),1,IF(AND(R646=1,$I646="Electronico"),2,IF(R646=1,VLOOKUP($C646&amp;"|"&amp;$B646&amp;"|"&amp;$D646,Empresas!$C$6:$CC$92,$G646+6+1,0),0))))</f>
        <v>0</v>
      </c>
      <c r="AJ646" s="147">
        <f>IF(AND($I646="Si",S646=1),1,IF(AND($I646="Fisico",S646=1),1,IF(AND(S646=1,$I646="Electronico"),2,IF(S646=1,VLOOKUP($C646&amp;"|"&amp;$B646&amp;"|"&amp;$D646,Empresas!$C$6:$CC$92,$G646+6+1,0),0))))</f>
        <v>0</v>
      </c>
      <c r="AK646" s="147">
        <f>IF(AND($I646="Si",T646=1),1,IF(AND($I646="Fisico",T646=1),1,IF(AND(T646=1,$I646="Electronico"),2,IF(T646=1,VLOOKUP($C646&amp;"|"&amp;$B646&amp;"|"&amp;$D646,Empresas!$C$6:$CC$92,$G646+6+1,0),0))))</f>
        <v>0</v>
      </c>
      <c r="AL646" s="147">
        <f>IF(AND($I646="Si",U646=1),1,IF(AND($I646="Fisico",U646=1),1,IF(AND(U646=1,$I646="Electronico"),2,IF(U646=1,VLOOKUP($C646&amp;"|"&amp;$B646&amp;"|"&amp;$D646,Empresas!$C$6:$CC$92,$G646+6+1,0),0))))</f>
        <v>0</v>
      </c>
      <c r="AM646" s="149">
        <f t="shared" si="107"/>
        <v>0</v>
      </c>
      <c r="AN646" s="149">
        <f t="shared" si="108"/>
        <v>8</v>
      </c>
      <c r="AO646" s="152">
        <f t="shared" si="109"/>
        <v>0</v>
      </c>
    </row>
    <row r="647" spans="1:41" x14ac:dyDescent="0.25">
      <c r="A647" s="140" t="str">
        <f>VLOOKUP(D647,Empresas!$D$7:$F$91,3,0)</f>
        <v>Jose</v>
      </c>
      <c r="B647" s="141" t="str">
        <f>VLOOKUP(D647,Empresas!$D$7:$G$91,4,0)</f>
        <v xml:space="preserve">Rocio </v>
      </c>
      <c r="C647" s="141" t="s">
        <v>544</v>
      </c>
      <c r="D647" s="141" t="s">
        <v>12</v>
      </c>
      <c r="E647" s="141" t="str">
        <f>VLOOKUP(D647,Empresas!$D$7:$E$92,2,0)</f>
        <v>PERU INDUSTRI GN S.A.C.</v>
      </c>
      <c r="F647" s="141" t="s">
        <v>172</v>
      </c>
      <c r="G647" s="142">
        <f>+Empresas!$BF$2</f>
        <v>50</v>
      </c>
      <c r="H647" s="142" t="str">
        <f>VLOOKUP(D647,Empresas!$D$6:$L$92,7,0)</f>
        <v>Semestral</v>
      </c>
      <c r="I647" s="141" t="str">
        <f>VLOOKUP(VLOOKUP(D647&amp;"|"&amp;B647,Empresas!$I$7:$CB$92,G647,0),Tablas!$A$8:$B$10,2,0)</f>
        <v>Electronico</v>
      </c>
      <c r="J647" s="78">
        <v>1</v>
      </c>
      <c r="K647" s="78">
        <v>1</v>
      </c>
      <c r="L647" s="78">
        <v>1</v>
      </c>
      <c r="M647" s="78">
        <v>1</v>
      </c>
      <c r="N647" s="78">
        <v>1</v>
      </c>
      <c r="O647" s="78">
        <v>1</v>
      </c>
      <c r="P647" s="78">
        <v>1</v>
      </c>
      <c r="Q647" s="78">
        <v>2</v>
      </c>
      <c r="R647" s="78"/>
      <c r="S647" s="78"/>
      <c r="T647" s="78"/>
      <c r="U647" s="78"/>
      <c r="V647" s="78" t="str">
        <f>VLOOKUP(D647,Empresas!$D$7:$CF$91,81,0)</f>
        <v>C</v>
      </c>
      <c r="W647" s="78" t="str">
        <f>VLOOKUP(D647,Empresas!$D$7:$M$91,10,0)</f>
        <v>Mype</v>
      </c>
      <c r="X647" s="69" t="str">
        <f t="shared" si="105"/>
        <v>SI</v>
      </c>
      <c r="Y647" s="153" t="str">
        <f t="shared" si="106"/>
        <v>Si aplica</v>
      </c>
      <c r="Z647" s="147">
        <f>IF(Y647="No aplica",0,IF(I647="no",0,IF(I647="No aplica",0,IF(I647="Si",1,IF(I647="Fisico",1,IF(I647="Electronico",2,VLOOKUP(C647&amp;"|"&amp;B647&amp;"|"&amp;D647,Empresas!$C$6:$CC$92,G647+6+1,0)))))))</f>
        <v>2</v>
      </c>
      <c r="AA647" s="147">
        <f>IF(AND($I647="Si",J647=1),1,IF(AND($I647="Fisico",J647=1),1,IF(AND(J647=1,$I647="Electronico"),2,IF(J647=1,VLOOKUP($C647&amp;"|"&amp;$B647&amp;"|"&amp;$D647,Empresas!$C$6:$CC$92,$G647+6+1,0),0))))</f>
        <v>2</v>
      </c>
      <c r="AB647" s="147">
        <f>IF(AND($I647="Si",K647=1),1,IF(AND($I647="Fisico",K647=1),1,IF(AND(K647=1,$I647="Electronico"),2,IF(K647=1,VLOOKUP($C647&amp;"|"&amp;$B647&amp;"|"&amp;$D647,Empresas!$C$6:$CC$92,$G647+6+1,0),0))))</f>
        <v>2</v>
      </c>
      <c r="AC647" s="147">
        <f>IF(AND($I647="Si",L647=1),1,IF(AND($I647="Fisico",L647=1),1,IF(AND(L647=1,$I647="Electronico"),2,IF(L647=1,VLOOKUP($C647&amp;"|"&amp;$B647&amp;"|"&amp;$D647,Empresas!$C$6:$CC$92,$G647+6+1,0),0))))</f>
        <v>2</v>
      </c>
      <c r="AD647" s="147">
        <f>IF(AND($I647="Si",M647=1),1,IF(AND($I647="Fisico",M647=1),1,IF(AND(M647=1,$I647="Electronico"),2,IF(M647=1,VLOOKUP($C647&amp;"|"&amp;$B647&amp;"|"&amp;$D647,Empresas!$C$6:$CC$92,$G647+6+1,0),0))))</f>
        <v>2</v>
      </c>
      <c r="AE647" s="147">
        <f>IF(AND($I647="Si",N647=1),1,IF(AND($I647="Fisico",N647=1),1,IF(AND(N647=1,$I647="Electronico"),2,IF(N647=1,VLOOKUP($C647&amp;"|"&amp;$B647&amp;"|"&amp;$D647,Empresas!$C$6:$CC$92,$G647+6+1,0),0))))</f>
        <v>2</v>
      </c>
      <c r="AF647" s="147">
        <f>IF(AND($I647="Si",O647=1),1,IF(AND($I647="Fisico",O647=1),1,IF(AND(O647=1,$I647="Electronico"),2,IF(O647=1,VLOOKUP($C647&amp;"|"&amp;$B647&amp;"|"&amp;$D647,Empresas!$C$6:$CC$92,$G647+6+1,0),0))))</f>
        <v>2</v>
      </c>
      <c r="AG647" s="147">
        <f>IF(AND($I647="Si",P647=1),1,IF(AND($I647="Fisico",P647=1),1,IF(AND(P647=1,$I647="Electronico"),2,IF(P647=1,VLOOKUP($C647&amp;"|"&amp;$B647&amp;"|"&amp;$D647,Empresas!$C$6:$CC$92,$G647+6+1,0),0))))</f>
        <v>2</v>
      </c>
      <c r="AH647" s="147">
        <f>IF(AND($I647="Si",Q647=1),1,IF(AND($I647="Fisico",Q647=1),1,IF(AND(Q647=1,$I647="Electronico"),2,IF(Q647=1,VLOOKUP($C647&amp;"|"&amp;$B647&amp;"|"&amp;$D647,Empresas!$C$6:$CC$92,$G647+6+1,0),0))))</f>
        <v>0</v>
      </c>
      <c r="AI647" s="147">
        <f>IF(AND($I647="Si",R647=1),1,IF(AND($I647="Fisico",R647=1),1,IF(AND(R647=1,$I647="Electronico"),2,IF(R647=1,VLOOKUP($C647&amp;"|"&amp;$B647&amp;"|"&amp;$D647,Empresas!$C$6:$CC$92,$G647+6+1,0),0))))</f>
        <v>0</v>
      </c>
      <c r="AJ647" s="147">
        <f>IF(AND($I647="Si",S647=1),1,IF(AND($I647="Fisico",S647=1),1,IF(AND(S647=1,$I647="Electronico"),2,IF(S647=1,VLOOKUP($C647&amp;"|"&amp;$B647&amp;"|"&amp;$D647,Empresas!$C$6:$CC$92,$G647+6+1,0),0))))</f>
        <v>0</v>
      </c>
      <c r="AK647" s="147">
        <f>IF(AND($I647="Si",T647=1),1,IF(AND($I647="Fisico",T647=1),1,IF(AND(T647=1,$I647="Electronico"),2,IF(T647=1,VLOOKUP($C647&amp;"|"&amp;$B647&amp;"|"&amp;$D647,Empresas!$C$6:$CC$92,$G647+6+1,0),0))))</f>
        <v>0</v>
      </c>
      <c r="AL647" s="147">
        <f>IF(AND($I647="Si",U647=1),1,IF(AND($I647="Fisico",U647=1),1,IF(AND(U647=1,$I647="Electronico"),2,IF(U647=1,VLOOKUP($C647&amp;"|"&amp;$B647&amp;"|"&amp;$D647,Empresas!$C$6:$CC$92,$G647+6+1,0),0))))</f>
        <v>0</v>
      </c>
      <c r="AM647" s="149">
        <f t="shared" si="107"/>
        <v>14</v>
      </c>
      <c r="AN647" s="149">
        <f t="shared" si="108"/>
        <v>16</v>
      </c>
      <c r="AO647" s="152">
        <f t="shared" si="109"/>
        <v>0.875</v>
      </c>
    </row>
    <row r="648" spans="1:41" x14ac:dyDescent="0.25">
      <c r="A648" s="140" t="str">
        <f>VLOOKUP(D648,Empresas!$D$7:$F$91,3,0)</f>
        <v>Jose</v>
      </c>
      <c r="B648" s="141" t="str">
        <f>VLOOKUP(D648,Empresas!$D$7:$G$91,4,0)</f>
        <v xml:space="preserve">Rocio </v>
      </c>
      <c r="C648" s="141" t="s">
        <v>544</v>
      </c>
      <c r="D648" s="141" t="s">
        <v>12</v>
      </c>
      <c r="E648" s="141" t="str">
        <f>VLOOKUP(D648,Empresas!$D$7:$E$92,2,0)</f>
        <v>PERU INDUSTRI GN S.A.C.</v>
      </c>
      <c r="F648" s="141" t="s">
        <v>173</v>
      </c>
      <c r="G648" s="142">
        <f>+G647+1</f>
        <v>51</v>
      </c>
      <c r="H648" s="142" t="str">
        <f>VLOOKUP(D648,Empresas!$D$6:$L$92,7,0)</f>
        <v>Semestral</v>
      </c>
      <c r="I648" s="141" t="str">
        <f>VLOOKUP(VLOOKUP(D648&amp;"|"&amp;B648,Empresas!$I$7:$CB$92,G648,0),Tablas!$A$8:$B$10,2,0)</f>
        <v>Electronico</v>
      </c>
      <c r="J648" s="78">
        <v>1</v>
      </c>
      <c r="K648" s="78">
        <v>1</v>
      </c>
      <c r="L648" s="78">
        <v>1</v>
      </c>
      <c r="M648" s="78">
        <v>1</v>
      </c>
      <c r="N648" s="78">
        <v>1</v>
      </c>
      <c r="O648" s="78">
        <v>1</v>
      </c>
      <c r="P648" s="78">
        <v>1</v>
      </c>
      <c r="Q648" s="78">
        <v>2</v>
      </c>
      <c r="R648" s="78"/>
      <c r="S648" s="78"/>
      <c r="T648" s="78"/>
      <c r="U648" s="78"/>
      <c r="V648" s="78" t="str">
        <f>VLOOKUP(D648,Empresas!$D$7:$CF$91,81,0)</f>
        <v>C</v>
      </c>
      <c r="W648" s="78" t="str">
        <f>VLOOKUP(D648,Empresas!$D$7:$M$91,10,0)</f>
        <v>Mype</v>
      </c>
      <c r="X648" s="69" t="str">
        <f t="shared" si="105"/>
        <v>SI</v>
      </c>
      <c r="Y648" s="153" t="str">
        <f t="shared" si="106"/>
        <v>Si aplica</v>
      </c>
      <c r="Z648" s="147">
        <f>IF(Y648="No aplica",0,IF(I648="no",0,IF(I648="No aplica",0,IF(I648="Si",1,IF(I648="Fisico",1,IF(I648="Electronico",2,VLOOKUP(C648&amp;"|"&amp;B648&amp;"|"&amp;D648,Empresas!$C$6:$CC$92,G648+6+1,0)))))))</f>
        <v>2</v>
      </c>
      <c r="AA648" s="147">
        <f>IF(AND($I648="Si",J648=1),1,IF(AND($I648="Fisico",J648=1),1,IF(AND(J648=1,$I648="Electronico"),2,IF(J648=1,VLOOKUP($C648&amp;"|"&amp;$B648&amp;"|"&amp;$D648,Empresas!$C$6:$CC$92,$G648+6+1,0),0))))</f>
        <v>2</v>
      </c>
      <c r="AB648" s="147">
        <f>IF(AND($I648="Si",K648=1),1,IF(AND($I648="Fisico",K648=1),1,IF(AND(K648=1,$I648="Electronico"),2,IF(K648=1,VLOOKUP($C648&amp;"|"&amp;$B648&amp;"|"&amp;$D648,Empresas!$C$6:$CC$92,$G648+6+1,0),0))))</f>
        <v>2</v>
      </c>
      <c r="AC648" s="147">
        <f>IF(AND($I648="Si",L648=1),1,IF(AND($I648="Fisico",L648=1),1,IF(AND(L648=1,$I648="Electronico"),2,IF(L648=1,VLOOKUP($C648&amp;"|"&amp;$B648&amp;"|"&amp;$D648,Empresas!$C$6:$CC$92,$G648+6+1,0),0))))</f>
        <v>2</v>
      </c>
      <c r="AD648" s="147">
        <f>IF(AND($I648="Si",M648=1),1,IF(AND($I648="Fisico",M648=1),1,IF(AND(M648=1,$I648="Electronico"),2,IF(M648=1,VLOOKUP($C648&amp;"|"&amp;$B648&amp;"|"&amp;$D648,Empresas!$C$6:$CC$92,$G648+6+1,0),0))))</f>
        <v>2</v>
      </c>
      <c r="AE648" s="147">
        <f>IF(AND($I648="Si",N648=1),1,IF(AND($I648="Fisico",N648=1),1,IF(AND(N648=1,$I648="Electronico"),2,IF(N648=1,VLOOKUP($C648&amp;"|"&amp;$B648&amp;"|"&amp;$D648,Empresas!$C$6:$CC$92,$G648+6+1,0),0))))</f>
        <v>2</v>
      </c>
      <c r="AF648" s="147">
        <f>IF(AND($I648="Si",O648=1),1,IF(AND($I648="Fisico",O648=1),1,IF(AND(O648=1,$I648="Electronico"),2,IF(O648=1,VLOOKUP($C648&amp;"|"&amp;$B648&amp;"|"&amp;$D648,Empresas!$C$6:$CC$92,$G648+6+1,0),0))))</f>
        <v>2</v>
      </c>
      <c r="AG648" s="147">
        <f>IF(AND($I648="Si",P648=1),1,IF(AND($I648="Fisico",P648=1),1,IF(AND(P648=1,$I648="Electronico"),2,IF(P648=1,VLOOKUP($C648&amp;"|"&amp;$B648&amp;"|"&amp;$D648,Empresas!$C$6:$CC$92,$G648+6+1,0),0))))</f>
        <v>2</v>
      </c>
      <c r="AH648" s="147">
        <f>IF(AND($I648="Si",Q648=1),1,IF(AND($I648="Fisico",Q648=1),1,IF(AND(Q648=1,$I648="Electronico"),2,IF(Q648=1,VLOOKUP($C648&amp;"|"&amp;$B648&amp;"|"&amp;$D648,Empresas!$C$6:$CC$92,$G648+6+1,0),0))))</f>
        <v>0</v>
      </c>
      <c r="AI648" s="147">
        <f>IF(AND($I648="Si",R648=1),1,IF(AND($I648="Fisico",R648=1),1,IF(AND(R648=1,$I648="Electronico"),2,IF(R648=1,VLOOKUP($C648&amp;"|"&amp;$B648&amp;"|"&amp;$D648,Empresas!$C$6:$CC$92,$G648+6+1,0),0))))</f>
        <v>0</v>
      </c>
      <c r="AJ648" s="147">
        <f>IF(AND($I648="Si",S648=1),1,IF(AND($I648="Fisico",S648=1),1,IF(AND(S648=1,$I648="Electronico"),2,IF(S648=1,VLOOKUP($C648&amp;"|"&amp;$B648&amp;"|"&amp;$D648,Empresas!$C$6:$CC$92,$G648+6+1,0),0))))</f>
        <v>0</v>
      </c>
      <c r="AK648" s="147">
        <f>IF(AND($I648="Si",T648=1),1,IF(AND($I648="Fisico",T648=1),1,IF(AND(T648=1,$I648="Electronico"),2,IF(T648=1,VLOOKUP($C648&amp;"|"&amp;$B648&amp;"|"&amp;$D648,Empresas!$C$6:$CC$92,$G648+6+1,0),0))))</f>
        <v>0</v>
      </c>
      <c r="AL648" s="147">
        <f>IF(AND($I648="Si",U648=1),1,IF(AND($I648="Fisico",U648=1),1,IF(AND(U648=1,$I648="Electronico"),2,IF(U648=1,VLOOKUP($C648&amp;"|"&amp;$B648&amp;"|"&amp;$D648,Empresas!$C$6:$CC$92,$G648+6+1,0),0))))</f>
        <v>0</v>
      </c>
      <c r="AM648" s="149">
        <f t="shared" si="107"/>
        <v>14</v>
      </c>
      <c r="AN648" s="149">
        <f t="shared" si="108"/>
        <v>16</v>
      </c>
      <c r="AO648" s="152">
        <f t="shared" si="109"/>
        <v>0.875</v>
      </c>
    </row>
    <row r="649" spans="1:41" x14ac:dyDescent="0.25">
      <c r="A649" s="140" t="str">
        <f>VLOOKUP(D649,Empresas!$D$7:$F$91,3,0)</f>
        <v>Jose</v>
      </c>
      <c r="B649" s="141" t="str">
        <f>VLOOKUP(D649,Empresas!$D$7:$G$91,4,0)</f>
        <v xml:space="preserve">Rocio </v>
      </c>
      <c r="C649" s="141" t="s">
        <v>544</v>
      </c>
      <c r="D649" s="141" t="s">
        <v>12</v>
      </c>
      <c r="E649" s="141" t="str">
        <f>VLOOKUP(D649,Empresas!$D$7:$E$92,2,0)</f>
        <v>PERU INDUSTRI GN S.A.C.</v>
      </c>
      <c r="F649" s="141" t="s">
        <v>174</v>
      </c>
      <c r="G649" s="142">
        <f t="shared" ref="G649:G657" si="110">+G648+1</f>
        <v>52</v>
      </c>
      <c r="H649" s="142" t="str">
        <f>VLOOKUP(D649,Empresas!$D$6:$L$92,7,0)</f>
        <v>Semestral</v>
      </c>
      <c r="I649" s="141" t="str">
        <f>VLOOKUP(VLOOKUP(D649&amp;"|"&amp;B649,Empresas!$I$7:$CB$92,G649,0),Tablas!$A$8:$B$10,2,0)</f>
        <v>Fisico</v>
      </c>
      <c r="J649" s="78">
        <v>2</v>
      </c>
      <c r="K649" s="78">
        <v>2</v>
      </c>
      <c r="L649" s="78">
        <v>2</v>
      </c>
      <c r="M649" s="78">
        <v>2</v>
      </c>
      <c r="N649" s="78">
        <v>2</v>
      </c>
      <c r="O649" s="78">
        <v>2</v>
      </c>
      <c r="P649" s="78">
        <v>2</v>
      </c>
      <c r="Q649" s="78">
        <v>2</v>
      </c>
      <c r="R649" s="78"/>
      <c r="S649" s="78"/>
      <c r="T649" s="78"/>
      <c r="U649" s="78"/>
      <c r="V649" s="78" t="str">
        <f>VLOOKUP(D649,Empresas!$D$7:$CF$91,81,0)</f>
        <v>C</v>
      </c>
      <c r="W649" s="78" t="str">
        <f>VLOOKUP(D649,Empresas!$D$7:$M$91,10,0)</f>
        <v>Mype</v>
      </c>
      <c r="X649" s="69" t="str">
        <f t="shared" si="105"/>
        <v>SI</v>
      </c>
      <c r="Y649" s="153" t="str">
        <f t="shared" si="106"/>
        <v>Si aplica</v>
      </c>
      <c r="Z649" s="147">
        <f>IF(Y649="No aplica",0,IF(I649="no",0,IF(I649="No aplica",0,IF(I649="Si",1,IF(I649="Fisico",1,IF(I649="Electronico",2,VLOOKUP(C649&amp;"|"&amp;B649&amp;"|"&amp;D649,Empresas!$C$6:$CC$92,G649+6+1,0)))))))</f>
        <v>1</v>
      </c>
      <c r="AA649" s="147">
        <f>IF(AND($I649="Si",J649=1),1,IF(AND($I649="Fisico",J649=1),1,IF(AND(J649=1,$I649="Electronico"),2,IF(J649=1,VLOOKUP($C649&amp;"|"&amp;$B649&amp;"|"&amp;$D649,Empresas!$C$6:$CC$92,$G649+6+1,0),0))))</f>
        <v>0</v>
      </c>
      <c r="AB649" s="147">
        <f>IF(AND($I649="Si",K649=1),1,IF(AND($I649="Fisico",K649=1),1,IF(AND(K649=1,$I649="Electronico"),2,IF(K649=1,VLOOKUP($C649&amp;"|"&amp;$B649&amp;"|"&amp;$D649,Empresas!$C$6:$CC$92,$G649+6+1,0),0))))</f>
        <v>0</v>
      </c>
      <c r="AC649" s="147">
        <f>IF(AND($I649="Si",L649=1),1,IF(AND($I649="Fisico",L649=1),1,IF(AND(L649=1,$I649="Electronico"),2,IF(L649=1,VLOOKUP($C649&amp;"|"&amp;$B649&amp;"|"&amp;$D649,Empresas!$C$6:$CC$92,$G649+6+1,0),0))))</f>
        <v>0</v>
      </c>
      <c r="AD649" s="147">
        <f>IF(AND($I649="Si",M649=1),1,IF(AND($I649="Fisico",M649=1),1,IF(AND(M649=1,$I649="Electronico"),2,IF(M649=1,VLOOKUP($C649&amp;"|"&amp;$B649&amp;"|"&amp;$D649,Empresas!$C$6:$CC$92,$G649+6+1,0),0))))</f>
        <v>0</v>
      </c>
      <c r="AE649" s="147">
        <f>IF(AND($I649="Si",N649=1),1,IF(AND($I649="Fisico",N649=1),1,IF(AND(N649=1,$I649="Electronico"),2,IF(N649=1,VLOOKUP($C649&amp;"|"&amp;$B649&amp;"|"&amp;$D649,Empresas!$C$6:$CC$92,$G649+6+1,0),0))))</f>
        <v>0</v>
      </c>
      <c r="AF649" s="147">
        <f>IF(AND($I649="Si",O649=1),1,IF(AND($I649="Fisico",O649=1),1,IF(AND(O649=1,$I649="Electronico"),2,IF(O649=1,VLOOKUP($C649&amp;"|"&amp;$B649&amp;"|"&amp;$D649,Empresas!$C$6:$CC$92,$G649+6+1,0),0))))</f>
        <v>0</v>
      </c>
      <c r="AG649" s="147">
        <f>IF(AND($I649="Si",P649=1),1,IF(AND($I649="Fisico",P649=1),1,IF(AND(P649=1,$I649="Electronico"),2,IF(P649=1,VLOOKUP($C649&amp;"|"&amp;$B649&amp;"|"&amp;$D649,Empresas!$C$6:$CC$92,$G649+6+1,0),0))))</f>
        <v>0</v>
      </c>
      <c r="AH649" s="147">
        <f>IF(AND($I649="Si",Q649=1),1,IF(AND($I649="Fisico",Q649=1),1,IF(AND(Q649=1,$I649="Electronico"),2,IF(Q649=1,VLOOKUP($C649&amp;"|"&amp;$B649&amp;"|"&amp;$D649,Empresas!$C$6:$CC$92,$G649+6+1,0),0))))</f>
        <v>0</v>
      </c>
      <c r="AI649" s="147">
        <f>IF(AND($I649="Si",R649=1),1,IF(AND($I649="Fisico",R649=1),1,IF(AND(R649=1,$I649="Electronico"),2,IF(R649=1,VLOOKUP($C649&amp;"|"&amp;$B649&amp;"|"&amp;$D649,Empresas!$C$6:$CC$92,$G649+6+1,0),0))))</f>
        <v>0</v>
      </c>
      <c r="AJ649" s="147">
        <f>IF(AND($I649="Si",S649=1),1,IF(AND($I649="Fisico",S649=1),1,IF(AND(S649=1,$I649="Electronico"),2,IF(S649=1,VLOOKUP($C649&amp;"|"&amp;$B649&amp;"|"&amp;$D649,Empresas!$C$6:$CC$92,$G649+6+1,0),0))))</f>
        <v>0</v>
      </c>
      <c r="AK649" s="147">
        <f>IF(AND($I649="Si",T649=1),1,IF(AND($I649="Fisico",T649=1),1,IF(AND(T649=1,$I649="Electronico"),2,IF(T649=1,VLOOKUP($C649&amp;"|"&amp;$B649&amp;"|"&amp;$D649,Empresas!$C$6:$CC$92,$G649+6+1,0),0))))</f>
        <v>0</v>
      </c>
      <c r="AL649" s="147">
        <f>IF(AND($I649="Si",U649=1),1,IF(AND($I649="Fisico",U649=1),1,IF(AND(U649=1,$I649="Electronico"),2,IF(U649=1,VLOOKUP($C649&amp;"|"&amp;$B649&amp;"|"&amp;$D649,Empresas!$C$6:$CC$92,$G649+6+1,0),0))))</f>
        <v>0</v>
      </c>
      <c r="AM649" s="149">
        <f t="shared" si="107"/>
        <v>0</v>
      </c>
      <c r="AN649" s="149">
        <f t="shared" si="108"/>
        <v>8</v>
      </c>
      <c r="AO649" s="152">
        <f t="shared" si="109"/>
        <v>0</v>
      </c>
    </row>
    <row r="650" spans="1:41" x14ac:dyDescent="0.25">
      <c r="A650" s="140" t="str">
        <f>VLOOKUP(D650,Empresas!$D$7:$F$91,3,0)</f>
        <v>Jose</v>
      </c>
      <c r="B650" s="141" t="str">
        <f>VLOOKUP(D650,Empresas!$D$7:$G$91,4,0)</f>
        <v xml:space="preserve">Rocio </v>
      </c>
      <c r="C650" s="141" t="s">
        <v>544</v>
      </c>
      <c r="D650" s="141" t="s">
        <v>12</v>
      </c>
      <c r="E650" s="141" t="str">
        <f>VLOOKUP(D650,Empresas!$D$7:$E$92,2,0)</f>
        <v>PERU INDUSTRI GN S.A.C.</v>
      </c>
      <c r="F650" s="141" t="s">
        <v>175</v>
      </c>
      <c r="G650" s="142">
        <f t="shared" si="110"/>
        <v>53</v>
      </c>
      <c r="H650" s="142" t="str">
        <f>VLOOKUP(D650,Empresas!$D$6:$L$92,7,0)</f>
        <v>Semestral</v>
      </c>
      <c r="I650" s="141" t="str">
        <f>VLOOKUP(VLOOKUP(D650&amp;"|"&amp;B650,Empresas!$I$7:$CB$92,G650,0),Tablas!$A$8:$B$10,2,0)</f>
        <v>No aplica</v>
      </c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 t="str">
        <f>VLOOKUP(D650,Empresas!$D$7:$CF$91,81,0)</f>
        <v>C</v>
      </c>
      <c r="W650" s="78" t="str">
        <f>VLOOKUP(D650,Empresas!$D$7:$M$91,10,0)</f>
        <v>Mype</v>
      </c>
      <c r="X650" s="69" t="str">
        <f t="shared" si="105"/>
        <v>SI</v>
      </c>
      <c r="Y650" s="153" t="str">
        <f t="shared" si="106"/>
        <v>No aplica</v>
      </c>
      <c r="Z650" s="147">
        <f>IF(Y650="No aplica",0,IF(I650="no",0,IF(I650="No aplica",0,IF(I650="Si",1,IF(I650="Fisico",1,IF(I650="Electronico",2,VLOOKUP(C650&amp;"|"&amp;B650&amp;"|"&amp;D650,Empresas!$C$6:$CC$92,G650+6+1,0)))))))</f>
        <v>0</v>
      </c>
      <c r="AA650" s="147">
        <f>IF(AND($I650="Si",J650=1),1,IF(AND($I650="Fisico",J650=1),1,IF(AND(J650=1,$I650="Electronico"),2,IF(J650=1,VLOOKUP($C650&amp;"|"&amp;$B650&amp;"|"&amp;$D650,Empresas!$C$6:$CC$92,$G650+6+1,0),0))))</f>
        <v>0</v>
      </c>
      <c r="AB650" s="147">
        <f>IF(AND($I650="Si",K650=1),1,IF(AND($I650="Fisico",K650=1),1,IF(AND(K650=1,$I650="Electronico"),2,IF(K650=1,VLOOKUP($C650&amp;"|"&amp;$B650&amp;"|"&amp;$D650,Empresas!$C$6:$CC$92,$G650+6+1,0),0))))</f>
        <v>0</v>
      </c>
      <c r="AC650" s="147">
        <f>IF(AND($I650="Si",L650=1),1,IF(AND($I650="Fisico",L650=1),1,IF(AND(L650=1,$I650="Electronico"),2,IF(L650=1,VLOOKUP($C650&amp;"|"&amp;$B650&amp;"|"&amp;$D650,Empresas!$C$6:$CC$92,$G650+6+1,0),0))))</f>
        <v>0</v>
      </c>
      <c r="AD650" s="147">
        <f>IF(AND($I650="Si",M650=1),1,IF(AND($I650="Fisico",M650=1),1,IF(AND(M650=1,$I650="Electronico"),2,IF(M650=1,VLOOKUP($C650&amp;"|"&amp;$B650&amp;"|"&amp;$D650,Empresas!$C$6:$CC$92,$G650+6+1,0),0))))</f>
        <v>0</v>
      </c>
      <c r="AE650" s="147">
        <f>IF(AND($I650="Si",N650=1),1,IF(AND($I650="Fisico",N650=1),1,IF(AND(N650=1,$I650="Electronico"),2,IF(N650=1,VLOOKUP($C650&amp;"|"&amp;$B650&amp;"|"&amp;$D650,Empresas!$C$6:$CC$92,$G650+6+1,0),0))))</f>
        <v>0</v>
      </c>
      <c r="AF650" s="147">
        <f>IF(AND($I650="Si",O650=1),1,IF(AND($I650="Fisico",O650=1),1,IF(AND(O650=1,$I650="Electronico"),2,IF(O650=1,VLOOKUP($C650&amp;"|"&amp;$B650&amp;"|"&amp;$D650,Empresas!$C$6:$CC$92,$G650+6+1,0),0))))</f>
        <v>0</v>
      </c>
      <c r="AG650" s="147">
        <f>IF(AND($I650="Si",P650=1),1,IF(AND($I650="Fisico",P650=1),1,IF(AND(P650=1,$I650="Electronico"),2,IF(P650=1,VLOOKUP($C650&amp;"|"&amp;$B650&amp;"|"&amp;$D650,Empresas!$C$6:$CC$92,$G650+6+1,0),0))))</f>
        <v>0</v>
      </c>
      <c r="AH650" s="147">
        <f>IF(AND($I650="Si",Q650=1),1,IF(AND($I650="Fisico",Q650=1),1,IF(AND(Q650=1,$I650="Electronico"),2,IF(Q650=1,VLOOKUP($C650&amp;"|"&amp;$B650&amp;"|"&amp;$D650,Empresas!$C$6:$CC$92,$G650+6+1,0),0))))</f>
        <v>0</v>
      </c>
      <c r="AI650" s="147">
        <f>IF(AND($I650="Si",R650=1),1,IF(AND($I650="Fisico",R650=1),1,IF(AND(R650=1,$I650="Electronico"),2,IF(R650=1,VLOOKUP($C650&amp;"|"&amp;$B650&amp;"|"&amp;$D650,Empresas!$C$6:$CC$92,$G650+6+1,0),0))))</f>
        <v>0</v>
      </c>
      <c r="AJ650" s="147">
        <f>IF(AND($I650="Si",S650=1),1,IF(AND($I650="Fisico",S650=1),1,IF(AND(S650=1,$I650="Electronico"),2,IF(S650=1,VLOOKUP($C650&amp;"|"&amp;$B650&amp;"|"&amp;$D650,Empresas!$C$6:$CC$92,$G650+6+1,0),0))))</f>
        <v>0</v>
      </c>
      <c r="AK650" s="147">
        <f>IF(AND($I650="Si",T650=1),1,IF(AND($I650="Fisico",T650=1),1,IF(AND(T650=1,$I650="Electronico"),2,IF(T650=1,VLOOKUP($C650&amp;"|"&amp;$B650&amp;"|"&amp;$D650,Empresas!$C$6:$CC$92,$G650+6+1,0),0))))</f>
        <v>0</v>
      </c>
      <c r="AL650" s="147">
        <f>IF(AND($I650="Si",U650=1),1,IF(AND($I650="Fisico",U650=1),1,IF(AND(U650=1,$I650="Electronico"),2,IF(U650=1,VLOOKUP($C650&amp;"|"&amp;$B650&amp;"|"&amp;$D650,Empresas!$C$6:$CC$92,$G650+6+1,0),0))))</f>
        <v>0</v>
      </c>
      <c r="AM650" s="149">
        <f t="shared" si="107"/>
        <v>0</v>
      </c>
      <c r="AN650" s="149">
        <f t="shared" si="108"/>
        <v>0</v>
      </c>
      <c r="AO650" s="152">
        <f t="shared" si="109"/>
        <v>0</v>
      </c>
    </row>
    <row r="651" spans="1:41" x14ac:dyDescent="0.25">
      <c r="A651" s="140" t="str">
        <f>VLOOKUP(D651,Empresas!$D$7:$F$91,3,0)</f>
        <v>Jose</v>
      </c>
      <c r="B651" s="141" t="str">
        <f>VLOOKUP(D651,Empresas!$D$7:$G$91,4,0)</f>
        <v xml:space="preserve">Rocio </v>
      </c>
      <c r="C651" s="141" t="s">
        <v>544</v>
      </c>
      <c r="D651" s="141" t="s">
        <v>12</v>
      </c>
      <c r="E651" s="141" t="str">
        <f>VLOOKUP(D651,Empresas!$D$7:$E$92,2,0)</f>
        <v>PERU INDUSTRI GN S.A.C.</v>
      </c>
      <c r="F651" s="141" t="s">
        <v>176</v>
      </c>
      <c r="G651" s="142">
        <f t="shared" si="110"/>
        <v>54</v>
      </c>
      <c r="H651" s="142" t="str">
        <f>VLOOKUP(D651,Empresas!$D$6:$L$92,7,0)</f>
        <v>Semestral</v>
      </c>
      <c r="I651" s="141" t="str">
        <f>VLOOKUP(VLOOKUP(D651&amp;"|"&amp;B651,Empresas!$I$7:$CB$92,G651,0),Tablas!$A$8:$B$10,2,0)</f>
        <v>Fisico</v>
      </c>
      <c r="J651" s="78">
        <v>2</v>
      </c>
      <c r="K651" s="78">
        <v>2</v>
      </c>
      <c r="L651" s="78">
        <v>2</v>
      </c>
      <c r="M651" s="78">
        <v>2</v>
      </c>
      <c r="N651" s="78">
        <v>2</v>
      </c>
      <c r="O651" s="78">
        <v>2</v>
      </c>
      <c r="P651" s="78">
        <v>2</v>
      </c>
      <c r="Q651" s="78">
        <v>2</v>
      </c>
      <c r="R651" s="78"/>
      <c r="S651" s="78"/>
      <c r="T651" s="78"/>
      <c r="U651" s="78"/>
      <c r="V651" s="78" t="str">
        <f>VLOOKUP(D651,Empresas!$D$7:$CF$91,81,0)</f>
        <v>C</v>
      </c>
      <c r="W651" s="78" t="str">
        <f>VLOOKUP(D651,Empresas!$D$7:$M$91,10,0)</f>
        <v>Mype</v>
      </c>
      <c r="X651" s="69" t="str">
        <f t="shared" si="105"/>
        <v>SI</v>
      </c>
      <c r="Y651" s="153" t="str">
        <f t="shared" si="106"/>
        <v>Si aplica</v>
      </c>
      <c r="Z651" s="147">
        <f>IF(Y651="No aplica",0,IF(I651="no",0,IF(I651="No aplica",0,IF(I651="Si",1,IF(I651="Fisico",1,IF(I651="Electronico",2,VLOOKUP(C651&amp;"|"&amp;B651&amp;"|"&amp;D651,Empresas!$C$6:$CC$92,G651+6+1,0)))))))</f>
        <v>1</v>
      </c>
      <c r="AA651" s="147">
        <f>IF(AND($I651="Si",J651=1),1,IF(AND($I651="Fisico",J651=1),1,IF(AND(J651=1,$I651="Electronico"),2,IF(J651=1,VLOOKUP($C651&amp;"|"&amp;$B651&amp;"|"&amp;$D651,Empresas!$C$6:$CC$92,$G651+6+1,0),0))))</f>
        <v>0</v>
      </c>
      <c r="AB651" s="147">
        <f>IF(AND($I651="Si",K651=1),1,IF(AND($I651="Fisico",K651=1),1,IF(AND(K651=1,$I651="Electronico"),2,IF(K651=1,VLOOKUP($C651&amp;"|"&amp;$B651&amp;"|"&amp;$D651,Empresas!$C$6:$CC$92,$G651+6+1,0),0))))</f>
        <v>0</v>
      </c>
      <c r="AC651" s="147">
        <f>IF(AND($I651="Si",L651=1),1,IF(AND($I651="Fisico",L651=1),1,IF(AND(L651=1,$I651="Electronico"),2,IF(L651=1,VLOOKUP($C651&amp;"|"&amp;$B651&amp;"|"&amp;$D651,Empresas!$C$6:$CC$92,$G651+6+1,0),0))))</f>
        <v>0</v>
      </c>
      <c r="AD651" s="147">
        <f>IF(AND($I651="Si",M651=1),1,IF(AND($I651="Fisico",M651=1),1,IF(AND(M651=1,$I651="Electronico"),2,IF(M651=1,VLOOKUP($C651&amp;"|"&amp;$B651&amp;"|"&amp;$D651,Empresas!$C$6:$CC$92,$G651+6+1,0),0))))</f>
        <v>0</v>
      </c>
      <c r="AE651" s="147">
        <f>IF(AND($I651="Si",N651=1),1,IF(AND($I651="Fisico",N651=1),1,IF(AND(N651=1,$I651="Electronico"),2,IF(N651=1,VLOOKUP($C651&amp;"|"&amp;$B651&amp;"|"&amp;$D651,Empresas!$C$6:$CC$92,$G651+6+1,0),0))))</f>
        <v>0</v>
      </c>
      <c r="AF651" s="147">
        <f>IF(AND($I651="Si",O651=1),1,IF(AND($I651="Fisico",O651=1),1,IF(AND(O651=1,$I651="Electronico"),2,IF(O651=1,VLOOKUP($C651&amp;"|"&amp;$B651&amp;"|"&amp;$D651,Empresas!$C$6:$CC$92,$G651+6+1,0),0))))</f>
        <v>0</v>
      </c>
      <c r="AG651" s="147">
        <f>IF(AND($I651="Si",P651=1),1,IF(AND($I651="Fisico",P651=1),1,IF(AND(P651=1,$I651="Electronico"),2,IF(P651=1,VLOOKUP($C651&amp;"|"&amp;$B651&amp;"|"&amp;$D651,Empresas!$C$6:$CC$92,$G651+6+1,0),0))))</f>
        <v>0</v>
      </c>
      <c r="AH651" s="147">
        <f>IF(AND($I651="Si",Q651=1),1,IF(AND($I651="Fisico",Q651=1),1,IF(AND(Q651=1,$I651="Electronico"),2,IF(Q651=1,VLOOKUP($C651&amp;"|"&amp;$B651&amp;"|"&amp;$D651,Empresas!$C$6:$CC$92,$G651+6+1,0),0))))</f>
        <v>0</v>
      </c>
      <c r="AI651" s="147">
        <f>IF(AND($I651="Si",R651=1),1,IF(AND($I651="Fisico",R651=1),1,IF(AND(R651=1,$I651="Electronico"),2,IF(R651=1,VLOOKUP($C651&amp;"|"&amp;$B651&amp;"|"&amp;$D651,Empresas!$C$6:$CC$92,$G651+6+1,0),0))))</f>
        <v>0</v>
      </c>
      <c r="AJ651" s="147">
        <f>IF(AND($I651="Si",S651=1),1,IF(AND($I651="Fisico",S651=1),1,IF(AND(S651=1,$I651="Electronico"),2,IF(S651=1,VLOOKUP($C651&amp;"|"&amp;$B651&amp;"|"&amp;$D651,Empresas!$C$6:$CC$92,$G651+6+1,0),0))))</f>
        <v>0</v>
      </c>
      <c r="AK651" s="147">
        <f>IF(AND($I651="Si",T651=1),1,IF(AND($I651="Fisico",T651=1),1,IF(AND(T651=1,$I651="Electronico"),2,IF(T651=1,VLOOKUP($C651&amp;"|"&amp;$B651&amp;"|"&amp;$D651,Empresas!$C$6:$CC$92,$G651+6+1,0),0))))</f>
        <v>0</v>
      </c>
      <c r="AL651" s="147">
        <f>IF(AND($I651="Si",U651=1),1,IF(AND($I651="Fisico",U651=1),1,IF(AND(U651=1,$I651="Electronico"),2,IF(U651=1,VLOOKUP($C651&amp;"|"&amp;$B651&amp;"|"&amp;$D651,Empresas!$C$6:$CC$92,$G651+6+1,0),0))))</f>
        <v>0</v>
      </c>
      <c r="AM651" s="149">
        <f t="shared" si="107"/>
        <v>0</v>
      </c>
      <c r="AN651" s="149">
        <f t="shared" si="108"/>
        <v>8</v>
      </c>
      <c r="AO651" s="152">
        <f t="shared" si="109"/>
        <v>0</v>
      </c>
    </row>
    <row r="652" spans="1:41" x14ac:dyDescent="0.25">
      <c r="A652" s="140" t="str">
        <f>VLOOKUP(D652,Empresas!$D$7:$F$91,3,0)</f>
        <v>Jose</v>
      </c>
      <c r="B652" s="141" t="str">
        <f>VLOOKUP(D652,Empresas!$D$7:$G$91,4,0)</f>
        <v xml:space="preserve">Rocio </v>
      </c>
      <c r="C652" s="141" t="s">
        <v>544</v>
      </c>
      <c r="D652" s="141" t="s">
        <v>12</v>
      </c>
      <c r="E652" s="141" t="str">
        <f>VLOOKUP(D652,Empresas!$D$7:$E$92,2,0)</f>
        <v>PERU INDUSTRI GN S.A.C.</v>
      </c>
      <c r="F652" s="141" t="s">
        <v>177</v>
      </c>
      <c r="G652" s="142">
        <f t="shared" si="110"/>
        <v>55</v>
      </c>
      <c r="H652" s="142" t="str">
        <f>VLOOKUP(D652,Empresas!$D$6:$L$92,7,0)</f>
        <v>Semestral</v>
      </c>
      <c r="I652" s="141" t="str">
        <f>VLOOKUP(VLOOKUP(D652&amp;"|"&amp;B652,Empresas!$I$7:$CB$92,G652,0),Tablas!$A$8:$B$10,2,0)</f>
        <v>Fisico</v>
      </c>
      <c r="J652" s="78">
        <v>2</v>
      </c>
      <c r="K652" s="78">
        <v>2</v>
      </c>
      <c r="L652" s="78">
        <v>2</v>
      </c>
      <c r="M652" s="78">
        <v>2</v>
      </c>
      <c r="N652" s="78">
        <v>2</v>
      </c>
      <c r="O652" s="78">
        <v>2</v>
      </c>
      <c r="P652" s="78">
        <v>2</v>
      </c>
      <c r="Q652" s="78">
        <v>2</v>
      </c>
      <c r="R652" s="78"/>
      <c r="S652" s="78"/>
      <c r="T652" s="78"/>
      <c r="U652" s="78"/>
      <c r="V652" s="78" t="str">
        <f>VLOOKUP(D652,Empresas!$D$7:$CF$91,81,0)</f>
        <v>C</v>
      </c>
      <c r="W652" s="78" t="str">
        <f>VLOOKUP(D652,Empresas!$D$7:$M$91,10,0)</f>
        <v>Mype</v>
      </c>
      <c r="X652" s="69" t="str">
        <f t="shared" si="105"/>
        <v>NO</v>
      </c>
      <c r="Y652" s="153" t="str">
        <f t="shared" si="106"/>
        <v>Si aplica</v>
      </c>
      <c r="Z652" s="147">
        <f>IF(Y652="No aplica",0,IF(I652="no",0,IF(I652="No aplica",0,IF(I652="Si",1,IF(I652="Fisico",1,IF(I652="Electronico",2,VLOOKUP(C652&amp;"|"&amp;B652&amp;"|"&amp;D652,Empresas!$C$6:$CC$92,G652+6+1,0)))))))</f>
        <v>1</v>
      </c>
      <c r="AA652" s="147">
        <f>IF(AND($I652="Si",J652=1),1,IF(AND($I652="Fisico",J652=1),1,IF(AND(J652=1,$I652="Electronico"),2,IF(J652=1,VLOOKUP($C652&amp;"|"&amp;$B652&amp;"|"&amp;$D652,Empresas!$C$6:$CC$92,$G652+6+1,0),0))))</f>
        <v>0</v>
      </c>
      <c r="AB652" s="147">
        <f>IF(AND($I652="Si",K652=1),1,IF(AND($I652="Fisico",K652=1),1,IF(AND(K652=1,$I652="Electronico"),2,IF(K652=1,VLOOKUP($C652&amp;"|"&amp;$B652&amp;"|"&amp;$D652,Empresas!$C$6:$CC$92,$G652+6+1,0),0))))</f>
        <v>0</v>
      </c>
      <c r="AC652" s="147">
        <f>IF(AND($I652="Si",L652=1),1,IF(AND($I652="Fisico",L652=1),1,IF(AND(L652=1,$I652="Electronico"),2,IF(L652=1,VLOOKUP($C652&amp;"|"&amp;$B652&amp;"|"&amp;$D652,Empresas!$C$6:$CC$92,$G652+6+1,0),0))))</f>
        <v>0</v>
      </c>
      <c r="AD652" s="147">
        <f>IF(AND($I652="Si",M652=1),1,IF(AND($I652="Fisico",M652=1),1,IF(AND(M652=1,$I652="Electronico"),2,IF(M652=1,VLOOKUP($C652&amp;"|"&amp;$B652&amp;"|"&amp;$D652,Empresas!$C$6:$CC$92,$G652+6+1,0),0))))</f>
        <v>0</v>
      </c>
      <c r="AE652" s="147">
        <f>IF(AND($I652="Si",N652=1),1,IF(AND($I652="Fisico",N652=1),1,IF(AND(N652=1,$I652="Electronico"),2,IF(N652=1,VLOOKUP($C652&amp;"|"&amp;$B652&amp;"|"&amp;$D652,Empresas!$C$6:$CC$92,$G652+6+1,0),0))))</f>
        <v>0</v>
      </c>
      <c r="AF652" s="147">
        <f>IF(AND($I652="Si",O652=1),1,IF(AND($I652="Fisico",O652=1),1,IF(AND(O652=1,$I652="Electronico"),2,IF(O652=1,VLOOKUP($C652&amp;"|"&amp;$B652&amp;"|"&amp;$D652,Empresas!$C$6:$CC$92,$G652+6+1,0),0))))</f>
        <v>0</v>
      </c>
      <c r="AG652" s="147">
        <f>IF(AND($I652="Si",P652=1),1,IF(AND($I652="Fisico",P652=1),1,IF(AND(P652=1,$I652="Electronico"),2,IF(P652=1,VLOOKUP($C652&amp;"|"&amp;$B652&amp;"|"&amp;$D652,Empresas!$C$6:$CC$92,$G652+6+1,0),0))))</f>
        <v>0</v>
      </c>
      <c r="AH652" s="147">
        <f>IF(AND($I652="Si",Q652=1),1,IF(AND($I652="Fisico",Q652=1),1,IF(AND(Q652=1,$I652="Electronico"),2,IF(Q652=1,VLOOKUP($C652&amp;"|"&amp;$B652&amp;"|"&amp;$D652,Empresas!$C$6:$CC$92,$G652+6+1,0),0))))</f>
        <v>0</v>
      </c>
      <c r="AI652" s="147">
        <f>IF(AND($I652="Si",R652=1),1,IF(AND($I652="Fisico",R652=1),1,IF(AND(R652=1,$I652="Electronico"),2,IF(R652=1,VLOOKUP($C652&amp;"|"&amp;$B652&amp;"|"&amp;$D652,Empresas!$C$6:$CC$92,$G652+6+1,0),0))))</f>
        <v>0</v>
      </c>
      <c r="AJ652" s="147">
        <f>IF(AND($I652="Si",S652=1),1,IF(AND($I652="Fisico",S652=1),1,IF(AND(S652=1,$I652="Electronico"),2,IF(S652=1,VLOOKUP($C652&amp;"|"&amp;$B652&amp;"|"&amp;$D652,Empresas!$C$6:$CC$92,$G652+6+1,0),0))))</f>
        <v>0</v>
      </c>
      <c r="AK652" s="147">
        <f>IF(AND($I652="Si",T652=1),1,IF(AND($I652="Fisico",T652=1),1,IF(AND(T652=1,$I652="Electronico"),2,IF(T652=1,VLOOKUP($C652&amp;"|"&amp;$B652&amp;"|"&amp;$D652,Empresas!$C$6:$CC$92,$G652+6+1,0),0))))</f>
        <v>0</v>
      </c>
      <c r="AL652" s="147">
        <f>IF(AND($I652="Si",U652=1),1,IF(AND($I652="Fisico",U652=1),1,IF(AND(U652=1,$I652="Electronico"),2,IF(U652=1,VLOOKUP($C652&amp;"|"&amp;$B652&amp;"|"&amp;$D652,Empresas!$C$6:$CC$92,$G652+6+1,0),0))))</f>
        <v>0</v>
      </c>
      <c r="AM652" s="149">
        <f t="shared" si="107"/>
        <v>0</v>
      </c>
      <c r="AN652" s="149">
        <f t="shared" si="108"/>
        <v>8</v>
      </c>
      <c r="AO652" s="152">
        <f t="shared" si="109"/>
        <v>0</v>
      </c>
    </row>
    <row r="653" spans="1:41" x14ac:dyDescent="0.25">
      <c r="A653" s="140" t="str">
        <f>VLOOKUP(D653,Empresas!$D$7:$F$91,3,0)</f>
        <v>Jose</v>
      </c>
      <c r="B653" s="141" t="str">
        <f>VLOOKUP(D653,Empresas!$D$7:$G$91,4,0)</f>
        <v xml:space="preserve">Rocio </v>
      </c>
      <c r="C653" s="141" t="s">
        <v>544</v>
      </c>
      <c r="D653" s="141" t="s">
        <v>12</v>
      </c>
      <c r="E653" s="141" t="str">
        <f>VLOOKUP(D653,Empresas!$D$7:$E$92,2,0)</f>
        <v>PERU INDUSTRI GN S.A.C.</v>
      </c>
      <c r="F653" s="141" t="s">
        <v>178</v>
      </c>
      <c r="G653" s="142">
        <f t="shared" si="110"/>
        <v>56</v>
      </c>
      <c r="H653" s="142" t="str">
        <f>VLOOKUP(D653,Empresas!$D$6:$L$92,7,0)</f>
        <v>Semestral</v>
      </c>
      <c r="I653" s="141" t="str">
        <f>VLOOKUP(VLOOKUP(D653&amp;"|"&amp;B653,Empresas!$I$7:$CB$92,G653,0),Tablas!$A$8:$B$10,2,0)</f>
        <v>No aplica</v>
      </c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 t="str">
        <f>VLOOKUP(D653,Empresas!$D$7:$CF$91,81,0)</f>
        <v>C</v>
      </c>
      <c r="W653" s="78" t="str">
        <f>VLOOKUP(D653,Empresas!$D$7:$M$91,10,0)</f>
        <v>Mype</v>
      </c>
      <c r="X653" s="69" t="str">
        <f t="shared" si="105"/>
        <v>SI</v>
      </c>
      <c r="Y653" s="153" t="str">
        <f t="shared" si="106"/>
        <v>No aplica</v>
      </c>
      <c r="Z653" s="147">
        <f>IF(Y653="No aplica",0,IF(I653="no",0,IF(I653="No aplica",0,IF(I653="Si",1,IF(I653="Fisico",1,IF(I653="Electronico",2,VLOOKUP(C653&amp;"|"&amp;B653&amp;"|"&amp;D653,Empresas!$C$6:$CC$92,G653+6+1,0)))))))</f>
        <v>0</v>
      </c>
      <c r="AA653" s="147">
        <f>IF(AND($I653="Si",J653=1),1,IF(AND($I653="Fisico",J653=1),1,IF(AND(J653=1,$I653="Electronico"),2,IF(J653=1,VLOOKUP($C653&amp;"|"&amp;$B653&amp;"|"&amp;$D653,Empresas!$C$6:$CC$92,$G653+6+1,0),0))))</f>
        <v>0</v>
      </c>
      <c r="AB653" s="147">
        <f>IF(AND($I653="Si",K653=1),1,IF(AND($I653="Fisico",K653=1),1,IF(AND(K653=1,$I653="Electronico"),2,IF(K653=1,VLOOKUP($C653&amp;"|"&amp;$B653&amp;"|"&amp;$D653,Empresas!$C$6:$CC$92,$G653+6+1,0),0))))</f>
        <v>0</v>
      </c>
      <c r="AC653" s="147">
        <f>IF(AND($I653="Si",L653=1),1,IF(AND($I653="Fisico",L653=1),1,IF(AND(L653=1,$I653="Electronico"),2,IF(L653=1,VLOOKUP($C653&amp;"|"&amp;$B653&amp;"|"&amp;$D653,Empresas!$C$6:$CC$92,$G653+6+1,0),0))))</f>
        <v>0</v>
      </c>
      <c r="AD653" s="147">
        <f>IF(AND($I653="Si",M653=1),1,IF(AND($I653="Fisico",M653=1),1,IF(AND(M653=1,$I653="Electronico"),2,IF(M653=1,VLOOKUP($C653&amp;"|"&amp;$B653&amp;"|"&amp;$D653,Empresas!$C$6:$CC$92,$G653+6+1,0),0))))</f>
        <v>0</v>
      </c>
      <c r="AE653" s="147">
        <f>IF(AND($I653="Si",N653=1),1,IF(AND($I653="Fisico",N653=1),1,IF(AND(N653=1,$I653="Electronico"),2,IF(N653=1,VLOOKUP($C653&amp;"|"&amp;$B653&amp;"|"&amp;$D653,Empresas!$C$6:$CC$92,$G653+6+1,0),0))))</f>
        <v>0</v>
      </c>
      <c r="AF653" s="147">
        <f>IF(AND($I653="Si",O653=1),1,IF(AND($I653="Fisico",O653=1),1,IF(AND(O653=1,$I653="Electronico"),2,IF(O653=1,VLOOKUP($C653&amp;"|"&amp;$B653&amp;"|"&amp;$D653,Empresas!$C$6:$CC$92,$G653+6+1,0),0))))</f>
        <v>0</v>
      </c>
      <c r="AG653" s="147">
        <f>IF(AND($I653="Si",P653=1),1,IF(AND($I653="Fisico",P653=1),1,IF(AND(P653=1,$I653="Electronico"),2,IF(P653=1,VLOOKUP($C653&amp;"|"&amp;$B653&amp;"|"&amp;$D653,Empresas!$C$6:$CC$92,$G653+6+1,0),0))))</f>
        <v>0</v>
      </c>
      <c r="AH653" s="147">
        <f>IF(AND($I653="Si",Q653=1),1,IF(AND($I653="Fisico",Q653=1),1,IF(AND(Q653=1,$I653="Electronico"),2,IF(Q653=1,VLOOKUP($C653&amp;"|"&amp;$B653&amp;"|"&amp;$D653,Empresas!$C$6:$CC$92,$G653+6+1,0),0))))</f>
        <v>0</v>
      </c>
      <c r="AI653" s="147">
        <f>IF(AND($I653="Si",R653=1),1,IF(AND($I653="Fisico",R653=1),1,IF(AND(R653=1,$I653="Electronico"),2,IF(R653=1,VLOOKUP($C653&amp;"|"&amp;$B653&amp;"|"&amp;$D653,Empresas!$C$6:$CC$92,$G653+6+1,0),0))))</f>
        <v>0</v>
      </c>
      <c r="AJ653" s="147">
        <f>IF(AND($I653="Si",S653=1),1,IF(AND($I653="Fisico",S653=1),1,IF(AND(S653=1,$I653="Electronico"),2,IF(S653=1,VLOOKUP($C653&amp;"|"&amp;$B653&amp;"|"&amp;$D653,Empresas!$C$6:$CC$92,$G653+6+1,0),0))))</f>
        <v>0</v>
      </c>
      <c r="AK653" s="147">
        <f>IF(AND($I653="Si",T653=1),1,IF(AND($I653="Fisico",T653=1),1,IF(AND(T653=1,$I653="Electronico"),2,IF(T653=1,VLOOKUP($C653&amp;"|"&amp;$B653&amp;"|"&amp;$D653,Empresas!$C$6:$CC$92,$G653+6+1,0),0))))</f>
        <v>0</v>
      </c>
      <c r="AL653" s="147">
        <f>IF(AND($I653="Si",U653=1),1,IF(AND($I653="Fisico",U653=1),1,IF(AND(U653=1,$I653="Electronico"),2,IF(U653=1,VLOOKUP($C653&amp;"|"&amp;$B653&amp;"|"&amp;$D653,Empresas!$C$6:$CC$92,$G653+6+1,0),0))))</f>
        <v>0</v>
      </c>
      <c r="AM653" s="149">
        <f t="shared" si="107"/>
        <v>0</v>
      </c>
      <c r="AN653" s="149">
        <f t="shared" si="108"/>
        <v>0</v>
      </c>
      <c r="AO653" s="152">
        <f t="shared" si="109"/>
        <v>0</v>
      </c>
    </row>
    <row r="654" spans="1:41" x14ac:dyDescent="0.25">
      <c r="A654" s="140" t="str">
        <f>VLOOKUP(D654,Empresas!$D$7:$F$91,3,0)</f>
        <v>Jose</v>
      </c>
      <c r="B654" s="141" t="str">
        <f>VLOOKUP(D654,Empresas!$D$7:$G$91,4,0)</f>
        <v xml:space="preserve">Rocio </v>
      </c>
      <c r="C654" s="141" t="s">
        <v>544</v>
      </c>
      <c r="D654" s="141" t="s">
        <v>12</v>
      </c>
      <c r="E654" s="141" t="str">
        <f>VLOOKUP(D654,Empresas!$D$7:$E$92,2,0)</f>
        <v>PERU INDUSTRI GN S.A.C.</v>
      </c>
      <c r="F654" s="141" t="s">
        <v>179</v>
      </c>
      <c r="G654" s="142">
        <f t="shared" si="110"/>
        <v>57</v>
      </c>
      <c r="H654" s="142" t="str">
        <f>VLOOKUP(D654,Empresas!$D$6:$L$92,7,0)</f>
        <v>Semestral</v>
      </c>
      <c r="I654" s="141" t="str">
        <f>VLOOKUP(VLOOKUP(D654&amp;"|"&amp;B654,Empresas!$I$7:$CB$92,G654,0),Tablas!$A$8:$B$10,2,0)</f>
        <v>No aplica</v>
      </c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 t="str">
        <f>VLOOKUP(D654,Empresas!$D$7:$CF$91,81,0)</f>
        <v>C</v>
      </c>
      <c r="W654" s="78" t="str">
        <f>VLOOKUP(D654,Empresas!$D$7:$M$91,10,0)</f>
        <v>Mype</v>
      </c>
      <c r="X654" s="69" t="str">
        <f t="shared" si="105"/>
        <v>NO</v>
      </c>
      <c r="Y654" s="153" t="str">
        <f t="shared" si="106"/>
        <v>No aplica</v>
      </c>
      <c r="Z654" s="147">
        <f>IF(Y654="No aplica",0,IF(I654="no",0,IF(I654="No aplica",0,IF(I654="Si",1,IF(I654="Fisico",1,IF(I654="Electronico",2,VLOOKUP(C654&amp;"|"&amp;B654&amp;"|"&amp;D654,Empresas!$C$6:$CC$92,G654+6+1,0)))))))</f>
        <v>0</v>
      </c>
      <c r="AA654" s="147">
        <f>IF(AND($I654="Si",J654=1),1,IF(AND($I654="Fisico",J654=1),1,IF(AND(J654=1,$I654="Electronico"),2,IF(J654=1,VLOOKUP($C654&amp;"|"&amp;$B654&amp;"|"&amp;$D654,Empresas!$C$6:$CC$92,$G654+6+1,0),0))))</f>
        <v>0</v>
      </c>
      <c r="AB654" s="147">
        <f>IF(AND($I654="Si",K654=1),1,IF(AND($I654="Fisico",K654=1),1,IF(AND(K654=1,$I654="Electronico"),2,IF(K654=1,VLOOKUP($C654&amp;"|"&amp;$B654&amp;"|"&amp;$D654,Empresas!$C$6:$CC$92,$G654+6+1,0),0))))</f>
        <v>0</v>
      </c>
      <c r="AC654" s="147">
        <f>IF(AND($I654="Si",L654=1),1,IF(AND($I654="Fisico",L654=1),1,IF(AND(L654=1,$I654="Electronico"),2,IF(L654=1,VLOOKUP($C654&amp;"|"&amp;$B654&amp;"|"&amp;$D654,Empresas!$C$6:$CC$92,$G654+6+1,0),0))))</f>
        <v>0</v>
      </c>
      <c r="AD654" s="147">
        <f>IF(AND($I654="Si",M654=1),1,IF(AND($I654="Fisico",M654=1),1,IF(AND(M654=1,$I654="Electronico"),2,IF(M654=1,VLOOKUP($C654&amp;"|"&amp;$B654&amp;"|"&amp;$D654,Empresas!$C$6:$CC$92,$G654+6+1,0),0))))</f>
        <v>0</v>
      </c>
      <c r="AE654" s="147">
        <f>IF(AND($I654="Si",N654=1),1,IF(AND($I654="Fisico",N654=1),1,IF(AND(N654=1,$I654="Electronico"),2,IF(N654=1,VLOOKUP($C654&amp;"|"&amp;$B654&amp;"|"&amp;$D654,Empresas!$C$6:$CC$92,$G654+6+1,0),0))))</f>
        <v>0</v>
      </c>
      <c r="AF654" s="147">
        <f>IF(AND($I654="Si",O654=1),1,IF(AND($I654="Fisico",O654=1),1,IF(AND(O654=1,$I654="Electronico"),2,IF(O654=1,VLOOKUP($C654&amp;"|"&amp;$B654&amp;"|"&amp;$D654,Empresas!$C$6:$CC$92,$G654+6+1,0),0))))</f>
        <v>0</v>
      </c>
      <c r="AG654" s="147">
        <f>IF(AND($I654="Si",P654=1),1,IF(AND($I654="Fisico",P654=1),1,IF(AND(P654=1,$I654="Electronico"),2,IF(P654=1,VLOOKUP($C654&amp;"|"&amp;$B654&amp;"|"&amp;$D654,Empresas!$C$6:$CC$92,$G654+6+1,0),0))))</f>
        <v>0</v>
      </c>
      <c r="AH654" s="147">
        <f>IF(AND($I654="Si",Q654=1),1,IF(AND($I654="Fisico",Q654=1),1,IF(AND(Q654=1,$I654="Electronico"),2,IF(Q654=1,VLOOKUP($C654&amp;"|"&amp;$B654&amp;"|"&amp;$D654,Empresas!$C$6:$CC$92,$G654+6+1,0),0))))</f>
        <v>0</v>
      </c>
      <c r="AI654" s="147">
        <f>IF(AND($I654="Si",R654=1),1,IF(AND($I654="Fisico",R654=1),1,IF(AND(R654=1,$I654="Electronico"),2,IF(R654=1,VLOOKUP($C654&amp;"|"&amp;$B654&amp;"|"&amp;$D654,Empresas!$C$6:$CC$92,$G654+6+1,0),0))))</f>
        <v>0</v>
      </c>
      <c r="AJ654" s="147">
        <f>IF(AND($I654="Si",S654=1),1,IF(AND($I654="Fisico",S654=1),1,IF(AND(S654=1,$I654="Electronico"),2,IF(S654=1,VLOOKUP($C654&amp;"|"&amp;$B654&amp;"|"&amp;$D654,Empresas!$C$6:$CC$92,$G654+6+1,0),0))))</f>
        <v>0</v>
      </c>
      <c r="AK654" s="147">
        <f>IF(AND($I654="Si",T654=1),1,IF(AND($I654="Fisico",T654=1),1,IF(AND(T654=1,$I654="Electronico"),2,IF(T654=1,VLOOKUP($C654&amp;"|"&amp;$B654&amp;"|"&amp;$D654,Empresas!$C$6:$CC$92,$G654+6+1,0),0))))</f>
        <v>0</v>
      </c>
      <c r="AL654" s="147">
        <f>IF(AND($I654="Si",U654=1),1,IF(AND($I654="Fisico",U654=1),1,IF(AND(U654=1,$I654="Electronico"),2,IF(U654=1,VLOOKUP($C654&amp;"|"&amp;$B654&amp;"|"&amp;$D654,Empresas!$C$6:$CC$92,$G654+6+1,0),0))))</f>
        <v>0</v>
      </c>
      <c r="AM654" s="149">
        <f t="shared" si="107"/>
        <v>0</v>
      </c>
      <c r="AN654" s="149">
        <f t="shared" si="108"/>
        <v>0</v>
      </c>
      <c r="AO654" s="152">
        <f t="shared" si="109"/>
        <v>0</v>
      </c>
    </row>
    <row r="655" spans="1:41" x14ac:dyDescent="0.25">
      <c r="A655" s="140" t="str">
        <f>VLOOKUP(D655,Empresas!$D$7:$F$91,3,0)</f>
        <v>Jose</v>
      </c>
      <c r="B655" s="141" t="str">
        <f>VLOOKUP(D655,Empresas!$D$7:$G$91,4,0)</f>
        <v xml:space="preserve">Rocio </v>
      </c>
      <c r="C655" s="141" t="s">
        <v>544</v>
      </c>
      <c r="D655" s="141" t="s">
        <v>12</v>
      </c>
      <c r="E655" s="141" t="str">
        <f>VLOOKUP(D655,Empresas!$D$7:$E$92,2,0)</f>
        <v>PERU INDUSTRI GN S.A.C.</v>
      </c>
      <c r="F655" s="141" t="s">
        <v>180</v>
      </c>
      <c r="G655" s="142">
        <f t="shared" si="110"/>
        <v>58</v>
      </c>
      <c r="H655" s="142" t="str">
        <f>VLOOKUP(D655,Empresas!$D$6:$L$92,7,0)</f>
        <v>Semestral</v>
      </c>
      <c r="I655" s="141" t="str">
        <f>VLOOKUP(VLOOKUP(D655&amp;"|"&amp;B655,Empresas!$I$7:$CB$92,G655,0),Tablas!$A$8:$B$10,2,0)</f>
        <v>No aplica</v>
      </c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 t="str">
        <f>VLOOKUP(D655,Empresas!$D$7:$CF$91,81,0)</f>
        <v>C</v>
      </c>
      <c r="W655" s="78" t="str">
        <f>VLOOKUP(D655,Empresas!$D$7:$M$91,10,0)</f>
        <v>Mype</v>
      </c>
      <c r="X655" s="69" t="str">
        <f t="shared" si="105"/>
        <v>NO</v>
      </c>
      <c r="Y655" s="153" t="str">
        <f t="shared" si="106"/>
        <v>No aplica</v>
      </c>
      <c r="Z655" s="147">
        <f>IF(Y655="No aplica",0,IF(I655="no",0,IF(I655="No aplica",0,IF(I655="Si",1,IF(I655="Fisico",1,IF(I655="Electronico",2,VLOOKUP(C655&amp;"|"&amp;B655&amp;"|"&amp;D655,Empresas!$C$6:$CC$92,G655+6+1,0)))))))</f>
        <v>0</v>
      </c>
      <c r="AA655" s="147">
        <f>IF(AND($I655="Si",J655=1),1,IF(AND($I655="Fisico",J655=1),1,IF(AND(J655=1,$I655="Electronico"),2,IF(J655=1,VLOOKUP($C655&amp;"|"&amp;$B655&amp;"|"&amp;$D655,Empresas!$C$6:$CC$92,$G655+6+1,0),0))))</f>
        <v>0</v>
      </c>
      <c r="AB655" s="147">
        <f>IF(AND($I655="Si",K655=1),1,IF(AND($I655="Fisico",K655=1),1,IF(AND(K655=1,$I655="Electronico"),2,IF(K655=1,VLOOKUP($C655&amp;"|"&amp;$B655&amp;"|"&amp;$D655,Empresas!$C$6:$CC$92,$G655+6+1,0),0))))</f>
        <v>0</v>
      </c>
      <c r="AC655" s="147">
        <f>IF(AND($I655="Si",L655=1),1,IF(AND($I655="Fisico",L655=1),1,IF(AND(L655=1,$I655="Electronico"),2,IF(L655=1,VLOOKUP($C655&amp;"|"&amp;$B655&amp;"|"&amp;$D655,Empresas!$C$6:$CC$92,$G655+6+1,0),0))))</f>
        <v>0</v>
      </c>
      <c r="AD655" s="147">
        <f>IF(AND($I655="Si",M655=1),1,IF(AND($I655="Fisico",M655=1),1,IF(AND(M655=1,$I655="Electronico"),2,IF(M655=1,VLOOKUP($C655&amp;"|"&amp;$B655&amp;"|"&amp;$D655,Empresas!$C$6:$CC$92,$G655+6+1,0),0))))</f>
        <v>0</v>
      </c>
      <c r="AE655" s="147">
        <f>IF(AND($I655="Si",N655=1),1,IF(AND($I655="Fisico",N655=1),1,IF(AND(N655=1,$I655="Electronico"),2,IF(N655=1,VLOOKUP($C655&amp;"|"&amp;$B655&amp;"|"&amp;$D655,Empresas!$C$6:$CC$92,$G655+6+1,0),0))))</f>
        <v>0</v>
      </c>
      <c r="AF655" s="147">
        <f>IF(AND($I655="Si",O655=1),1,IF(AND($I655="Fisico",O655=1),1,IF(AND(O655=1,$I655="Electronico"),2,IF(O655=1,VLOOKUP($C655&amp;"|"&amp;$B655&amp;"|"&amp;$D655,Empresas!$C$6:$CC$92,$G655+6+1,0),0))))</f>
        <v>0</v>
      </c>
      <c r="AG655" s="147">
        <f>IF(AND($I655="Si",P655=1),1,IF(AND($I655="Fisico",P655=1),1,IF(AND(P655=1,$I655="Electronico"),2,IF(P655=1,VLOOKUP($C655&amp;"|"&amp;$B655&amp;"|"&amp;$D655,Empresas!$C$6:$CC$92,$G655+6+1,0),0))))</f>
        <v>0</v>
      </c>
      <c r="AH655" s="147">
        <f>IF(AND($I655="Si",Q655=1),1,IF(AND($I655="Fisico",Q655=1),1,IF(AND(Q655=1,$I655="Electronico"),2,IF(Q655=1,VLOOKUP($C655&amp;"|"&amp;$B655&amp;"|"&amp;$D655,Empresas!$C$6:$CC$92,$G655+6+1,0),0))))</f>
        <v>0</v>
      </c>
      <c r="AI655" s="147">
        <f>IF(AND($I655="Si",R655=1),1,IF(AND($I655="Fisico",R655=1),1,IF(AND(R655=1,$I655="Electronico"),2,IF(R655=1,VLOOKUP($C655&amp;"|"&amp;$B655&amp;"|"&amp;$D655,Empresas!$C$6:$CC$92,$G655+6+1,0),0))))</f>
        <v>0</v>
      </c>
      <c r="AJ655" s="147">
        <f>IF(AND($I655="Si",S655=1),1,IF(AND($I655="Fisico",S655=1),1,IF(AND(S655=1,$I655="Electronico"),2,IF(S655=1,VLOOKUP($C655&amp;"|"&amp;$B655&amp;"|"&amp;$D655,Empresas!$C$6:$CC$92,$G655+6+1,0),0))))</f>
        <v>0</v>
      </c>
      <c r="AK655" s="147">
        <f>IF(AND($I655="Si",T655=1),1,IF(AND($I655="Fisico",T655=1),1,IF(AND(T655=1,$I655="Electronico"),2,IF(T655=1,VLOOKUP($C655&amp;"|"&amp;$B655&amp;"|"&amp;$D655,Empresas!$C$6:$CC$92,$G655+6+1,0),0))))</f>
        <v>0</v>
      </c>
      <c r="AL655" s="147">
        <f>IF(AND($I655="Si",U655=1),1,IF(AND($I655="Fisico",U655=1),1,IF(AND(U655=1,$I655="Electronico"),2,IF(U655=1,VLOOKUP($C655&amp;"|"&amp;$B655&amp;"|"&amp;$D655,Empresas!$C$6:$CC$92,$G655+6+1,0),0))))</f>
        <v>0</v>
      </c>
      <c r="AM655" s="149">
        <f t="shared" si="107"/>
        <v>0</v>
      </c>
      <c r="AN655" s="149">
        <f t="shared" si="108"/>
        <v>0</v>
      </c>
      <c r="AO655" s="152">
        <f t="shared" si="109"/>
        <v>0</v>
      </c>
    </row>
    <row r="656" spans="1:41" x14ac:dyDescent="0.25">
      <c r="A656" s="140" t="str">
        <f>VLOOKUP(D656,Empresas!$D$7:$F$91,3,0)</f>
        <v>Jose</v>
      </c>
      <c r="B656" s="141" t="str">
        <f>VLOOKUP(D656,Empresas!$D$7:$G$91,4,0)</f>
        <v xml:space="preserve">Rocio </v>
      </c>
      <c r="C656" s="141" t="s">
        <v>544</v>
      </c>
      <c r="D656" s="141" t="s">
        <v>12</v>
      </c>
      <c r="E656" s="141" t="str">
        <f>VLOOKUP(D656,Empresas!$D$7:$E$92,2,0)</f>
        <v>PERU INDUSTRI GN S.A.C.</v>
      </c>
      <c r="F656" s="141" t="s">
        <v>181</v>
      </c>
      <c r="G656" s="142">
        <f t="shared" si="110"/>
        <v>59</v>
      </c>
      <c r="H656" s="142" t="str">
        <f>VLOOKUP(D656,Empresas!$D$6:$L$92,7,0)</f>
        <v>Semestral</v>
      </c>
      <c r="I656" s="141" t="str">
        <f>VLOOKUP(VLOOKUP(D656&amp;"|"&amp;B656,Empresas!$I$7:$CB$92,G656,0),Tablas!$A$8:$B$10,2,0)</f>
        <v>No aplica</v>
      </c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 t="str">
        <f>VLOOKUP(D656,Empresas!$D$7:$CF$91,81,0)</f>
        <v>C</v>
      </c>
      <c r="W656" s="78" t="str">
        <f>VLOOKUP(D656,Empresas!$D$7:$M$91,10,0)</f>
        <v>Mype</v>
      </c>
      <c r="X656" s="69" t="str">
        <f t="shared" si="105"/>
        <v>NO</v>
      </c>
      <c r="Y656" s="153" t="str">
        <f t="shared" si="106"/>
        <v>No aplica</v>
      </c>
      <c r="Z656" s="147">
        <f>IF(Y656="No aplica",0,IF(I656="no",0,IF(I656="No aplica",0,IF(I656="Si",1,IF(I656="Fisico",1,IF(I656="Electronico",2,VLOOKUP(C656&amp;"|"&amp;B656&amp;"|"&amp;D656,Empresas!$C$6:$CC$92,G656+6+1,0)))))))</f>
        <v>0</v>
      </c>
      <c r="AA656" s="147">
        <f>IF(AND($I656="Si",J656=1),1,IF(AND($I656="Fisico",J656=1),1,IF(AND(J656=1,$I656="Electronico"),2,IF(J656=1,VLOOKUP($C656&amp;"|"&amp;$B656&amp;"|"&amp;$D656,Empresas!$C$6:$CC$92,$G656+6+1,0),0))))</f>
        <v>0</v>
      </c>
      <c r="AB656" s="147">
        <f>IF(AND($I656="Si",K656=1),1,IF(AND($I656="Fisico",K656=1),1,IF(AND(K656=1,$I656="Electronico"),2,IF(K656=1,VLOOKUP($C656&amp;"|"&amp;$B656&amp;"|"&amp;$D656,Empresas!$C$6:$CC$92,$G656+6+1,0),0))))</f>
        <v>0</v>
      </c>
      <c r="AC656" s="147">
        <f>IF(AND($I656="Si",L656=1),1,IF(AND($I656="Fisico",L656=1),1,IF(AND(L656=1,$I656="Electronico"),2,IF(L656=1,VLOOKUP($C656&amp;"|"&amp;$B656&amp;"|"&amp;$D656,Empresas!$C$6:$CC$92,$G656+6+1,0),0))))</f>
        <v>0</v>
      </c>
      <c r="AD656" s="147">
        <f>IF(AND($I656="Si",M656=1),1,IF(AND($I656="Fisico",M656=1),1,IF(AND(M656=1,$I656="Electronico"),2,IF(M656=1,VLOOKUP($C656&amp;"|"&amp;$B656&amp;"|"&amp;$D656,Empresas!$C$6:$CC$92,$G656+6+1,0),0))))</f>
        <v>0</v>
      </c>
      <c r="AE656" s="147">
        <f>IF(AND($I656="Si",N656=1),1,IF(AND($I656="Fisico",N656=1),1,IF(AND(N656=1,$I656="Electronico"),2,IF(N656=1,VLOOKUP($C656&amp;"|"&amp;$B656&amp;"|"&amp;$D656,Empresas!$C$6:$CC$92,$G656+6+1,0),0))))</f>
        <v>0</v>
      </c>
      <c r="AF656" s="147">
        <f>IF(AND($I656="Si",O656=1),1,IF(AND($I656="Fisico",O656=1),1,IF(AND(O656=1,$I656="Electronico"),2,IF(O656=1,VLOOKUP($C656&amp;"|"&amp;$B656&amp;"|"&amp;$D656,Empresas!$C$6:$CC$92,$G656+6+1,0),0))))</f>
        <v>0</v>
      </c>
      <c r="AG656" s="147">
        <f>IF(AND($I656="Si",P656=1),1,IF(AND($I656="Fisico",P656=1),1,IF(AND(P656=1,$I656="Electronico"),2,IF(P656=1,VLOOKUP($C656&amp;"|"&amp;$B656&amp;"|"&amp;$D656,Empresas!$C$6:$CC$92,$G656+6+1,0),0))))</f>
        <v>0</v>
      </c>
      <c r="AH656" s="147">
        <f>IF(AND($I656="Si",Q656=1),1,IF(AND($I656="Fisico",Q656=1),1,IF(AND(Q656=1,$I656="Electronico"),2,IF(Q656=1,VLOOKUP($C656&amp;"|"&amp;$B656&amp;"|"&amp;$D656,Empresas!$C$6:$CC$92,$G656+6+1,0),0))))</f>
        <v>0</v>
      </c>
      <c r="AI656" s="147">
        <f>IF(AND($I656="Si",R656=1),1,IF(AND($I656="Fisico",R656=1),1,IF(AND(R656=1,$I656="Electronico"),2,IF(R656=1,VLOOKUP($C656&amp;"|"&amp;$B656&amp;"|"&amp;$D656,Empresas!$C$6:$CC$92,$G656+6+1,0),0))))</f>
        <v>0</v>
      </c>
      <c r="AJ656" s="147">
        <f>IF(AND($I656="Si",S656=1),1,IF(AND($I656="Fisico",S656=1),1,IF(AND(S656=1,$I656="Electronico"),2,IF(S656=1,VLOOKUP($C656&amp;"|"&amp;$B656&amp;"|"&amp;$D656,Empresas!$C$6:$CC$92,$G656+6+1,0),0))))</f>
        <v>0</v>
      </c>
      <c r="AK656" s="147">
        <f>IF(AND($I656="Si",T656=1),1,IF(AND($I656="Fisico",T656=1),1,IF(AND(T656=1,$I656="Electronico"),2,IF(T656=1,VLOOKUP($C656&amp;"|"&amp;$B656&amp;"|"&amp;$D656,Empresas!$C$6:$CC$92,$G656+6+1,0),0))))</f>
        <v>0</v>
      </c>
      <c r="AL656" s="147">
        <f>IF(AND($I656="Si",U656=1),1,IF(AND($I656="Fisico",U656=1),1,IF(AND(U656=1,$I656="Electronico"),2,IF(U656=1,VLOOKUP($C656&amp;"|"&amp;$B656&amp;"|"&amp;$D656,Empresas!$C$6:$CC$92,$G656+6+1,0),0))))</f>
        <v>0</v>
      </c>
      <c r="AM656" s="149">
        <f t="shared" si="107"/>
        <v>0</v>
      </c>
      <c r="AN656" s="149">
        <f t="shared" si="108"/>
        <v>0</v>
      </c>
      <c r="AO656" s="152">
        <f t="shared" si="109"/>
        <v>0</v>
      </c>
    </row>
    <row r="657" spans="1:41" x14ac:dyDescent="0.25">
      <c r="A657" s="140" t="str">
        <f>VLOOKUP(D657,Empresas!$D$7:$F$91,3,0)</f>
        <v>Jose</v>
      </c>
      <c r="B657" s="141" t="str">
        <f>VLOOKUP(D657,Empresas!$D$7:$G$91,4,0)</f>
        <v xml:space="preserve">Rocio </v>
      </c>
      <c r="C657" s="141" t="s">
        <v>544</v>
      </c>
      <c r="D657" s="141" t="s">
        <v>12</v>
      </c>
      <c r="E657" s="141" t="str">
        <f>VLOOKUP(D657,Empresas!$D$7:$E$92,2,0)</f>
        <v>PERU INDUSTRI GN S.A.C.</v>
      </c>
      <c r="F657" s="141" t="s">
        <v>182</v>
      </c>
      <c r="G657" s="142">
        <f t="shared" si="110"/>
        <v>60</v>
      </c>
      <c r="H657" s="142" t="str">
        <f>VLOOKUP(D657,Empresas!$D$6:$L$92,7,0)</f>
        <v>Semestral</v>
      </c>
      <c r="I657" s="141" t="str">
        <f>VLOOKUP(VLOOKUP(D657&amp;"|"&amp;B657,Empresas!$I$7:$CB$92,G657,0),Tablas!$A$8:$B$10,2,0)</f>
        <v>No aplica</v>
      </c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 t="str">
        <f>VLOOKUP(D657,Empresas!$D$7:$CF$91,81,0)</f>
        <v>C</v>
      </c>
      <c r="W657" s="78" t="str">
        <f>VLOOKUP(D657,Empresas!$D$7:$M$91,10,0)</f>
        <v>Mype</v>
      </c>
      <c r="X657" s="69" t="str">
        <f t="shared" si="105"/>
        <v>NO</v>
      </c>
      <c r="Y657" s="153" t="str">
        <f t="shared" si="106"/>
        <v>No aplica</v>
      </c>
      <c r="Z657" s="147">
        <f>IF(Y657="No aplica",0,IF(I657="no",0,IF(I657="No aplica",0,IF(I657="Si",1,IF(I657="Fisico",1,IF(I657="Electronico",2,VLOOKUP(C657&amp;"|"&amp;B657&amp;"|"&amp;D657,Empresas!$C$6:$CC$92,G657+6+1,0)))))))</f>
        <v>0</v>
      </c>
      <c r="AA657" s="147">
        <f>IF(AND($I657="Si",J657=1),1,IF(AND($I657="Fisico",J657=1),1,IF(AND(J657=1,$I657="Electronico"),2,IF(J657=1,VLOOKUP($C657&amp;"|"&amp;$B657&amp;"|"&amp;$D657,Empresas!$C$6:$CC$92,$G657+6+1,0),0))))</f>
        <v>0</v>
      </c>
      <c r="AB657" s="147">
        <f>IF(AND($I657="Si",K657=1),1,IF(AND($I657="Fisico",K657=1),1,IF(AND(K657=1,$I657="Electronico"),2,IF(K657=1,VLOOKUP($C657&amp;"|"&amp;$B657&amp;"|"&amp;$D657,Empresas!$C$6:$CC$92,$G657+6+1,0),0))))</f>
        <v>0</v>
      </c>
      <c r="AC657" s="147">
        <f>IF(AND($I657="Si",L657=1),1,IF(AND($I657="Fisico",L657=1),1,IF(AND(L657=1,$I657="Electronico"),2,IF(L657=1,VLOOKUP($C657&amp;"|"&amp;$B657&amp;"|"&amp;$D657,Empresas!$C$6:$CC$92,$G657+6+1,0),0))))</f>
        <v>0</v>
      </c>
      <c r="AD657" s="147">
        <f>IF(AND($I657="Si",M657=1),1,IF(AND($I657="Fisico",M657=1),1,IF(AND(M657=1,$I657="Electronico"),2,IF(M657=1,VLOOKUP($C657&amp;"|"&amp;$B657&amp;"|"&amp;$D657,Empresas!$C$6:$CC$92,$G657+6+1,0),0))))</f>
        <v>0</v>
      </c>
      <c r="AE657" s="147">
        <f>IF(AND($I657="Si",N657=1),1,IF(AND($I657="Fisico",N657=1),1,IF(AND(N657=1,$I657="Electronico"),2,IF(N657=1,VLOOKUP($C657&amp;"|"&amp;$B657&amp;"|"&amp;$D657,Empresas!$C$6:$CC$92,$G657+6+1,0),0))))</f>
        <v>0</v>
      </c>
      <c r="AF657" s="147">
        <f>IF(AND($I657="Si",O657=1),1,IF(AND($I657="Fisico",O657=1),1,IF(AND(O657=1,$I657="Electronico"),2,IF(O657=1,VLOOKUP($C657&amp;"|"&amp;$B657&amp;"|"&amp;$D657,Empresas!$C$6:$CC$92,$G657+6+1,0),0))))</f>
        <v>0</v>
      </c>
      <c r="AG657" s="147">
        <f>IF(AND($I657="Si",P657=1),1,IF(AND($I657="Fisico",P657=1),1,IF(AND(P657=1,$I657="Electronico"),2,IF(P657=1,VLOOKUP($C657&amp;"|"&amp;$B657&amp;"|"&amp;$D657,Empresas!$C$6:$CC$92,$G657+6+1,0),0))))</f>
        <v>0</v>
      </c>
      <c r="AH657" s="147">
        <f>IF(AND($I657="Si",Q657=1),1,IF(AND($I657="Fisico",Q657=1),1,IF(AND(Q657=1,$I657="Electronico"),2,IF(Q657=1,VLOOKUP($C657&amp;"|"&amp;$B657&amp;"|"&amp;$D657,Empresas!$C$6:$CC$92,$G657+6+1,0),0))))</f>
        <v>0</v>
      </c>
      <c r="AI657" s="147">
        <f>IF(AND($I657="Si",R657=1),1,IF(AND($I657="Fisico",R657=1),1,IF(AND(R657=1,$I657="Electronico"),2,IF(R657=1,VLOOKUP($C657&amp;"|"&amp;$B657&amp;"|"&amp;$D657,Empresas!$C$6:$CC$92,$G657+6+1,0),0))))</f>
        <v>0</v>
      </c>
      <c r="AJ657" s="147">
        <f>IF(AND($I657="Si",S657=1),1,IF(AND($I657="Fisico",S657=1),1,IF(AND(S657=1,$I657="Electronico"),2,IF(S657=1,VLOOKUP($C657&amp;"|"&amp;$B657&amp;"|"&amp;$D657,Empresas!$C$6:$CC$92,$G657+6+1,0),0))))</f>
        <v>0</v>
      </c>
      <c r="AK657" s="147">
        <f>IF(AND($I657="Si",T657=1),1,IF(AND($I657="Fisico",T657=1),1,IF(AND(T657=1,$I657="Electronico"),2,IF(T657=1,VLOOKUP($C657&amp;"|"&amp;$B657&amp;"|"&amp;$D657,Empresas!$C$6:$CC$92,$G657+6+1,0),0))))</f>
        <v>0</v>
      </c>
      <c r="AL657" s="147">
        <f>IF(AND($I657="Si",U657=1),1,IF(AND($I657="Fisico",U657=1),1,IF(AND(U657=1,$I657="Electronico"),2,IF(U657=1,VLOOKUP($C657&amp;"|"&amp;$B657&amp;"|"&amp;$D657,Empresas!$C$6:$CC$92,$G657+6+1,0),0))))</f>
        <v>0</v>
      </c>
      <c r="AM657" s="149">
        <f t="shared" si="107"/>
        <v>0</v>
      </c>
      <c r="AN657" s="149">
        <f t="shared" si="108"/>
        <v>0</v>
      </c>
      <c r="AO657" s="152">
        <f t="shared" si="109"/>
        <v>0</v>
      </c>
    </row>
    <row r="658" spans="1:41" x14ac:dyDescent="0.25">
      <c r="A658" s="143" t="str">
        <f>VLOOKUP(D658,Empresas!$D$7:$F$91,3,0)</f>
        <v>Jose</v>
      </c>
      <c r="B658" s="144" t="str">
        <f>VLOOKUP(D658,Empresas!$D$7:$G$91,4,0)</f>
        <v xml:space="preserve">Rocio </v>
      </c>
      <c r="C658" s="144" t="s">
        <v>544</v>
      </c>
      <c r="D658" s="144" t="s">
        <v>12</v>
      </c>
      <c r="E658" s="144" t="str">
        <f>VLOOKUP(D658,Empresas!$D$7:$E$92,2,0)</f>
        <v>PERU INDUSTRI GN S.A.C.</v>
      </c>
      <c r="F658" s="144" t="s">
        <v>183</v>
      </c>
      <c r="G658" s="145">
        <f>+Empresas!$BR$2</f>
        <v>62</v>
      </c>
      <c r="H658" s="145" t="str">
        <f>VLOOKUP(D658,Empresas!$D$6:$L$92,7,0)</f>
        <v>Semestral</v>
      </c>
      <c r="I658" s="144" t="str">
        <f>VLOOKUP(VLOOKUP(D658&amp;"|"&amp;B658,Empresas!$I$7:$CB$92,G658,0),Tablas!$A$13:$B$14,2,0)</f>
        <v>Si</v>
      </c>
      <c r="J658" s="78">
        <v>1</v>
      </c>
      <c r="K658" s="78">
        <v>1</v>
      </c>
      <c r="L658" s="78">
        <v>1</v>
      </c>
      <c r="M658" s="78">
        <v>1</v>
      </c>
      <c r="N658" s="78">
        <v>1</v>
      </c>
      <c r="O658" s="78">
        <v>1</v>
      </c>
      <c r="P658" s="78">
        <v>1</v>
      </c>
      <c r="Q658" s="78">
        <v>2</v>
      </c>
      <c r="R658" s="78"/>
      <c r="S658" s="78"/>
      <c r="T658" s="78"/>
      <c r="U658" s="78"/>
      <c r="V658" s="78" t="str">
        <f>VLOOKUP(D658,Empresas!$D$7:$CF$91,81,0)</f>
        <v>C</v>
      </c>
      <c r="W658" s="78" t="str">
        <f>VLOOKUP(D658,Empresas!$D$7:$M$91,10,0)</f>
        <v>Mype</v>
      </c>
      <c r="X658" s="69" t="str">
        <f t="shared" si="105"/>
        <v>SI</v>
      </c>
      <c r="Y658" s="153" t="str">
        <f t="shared" si="106"/>
        <v>Si aplica</v>
      </c>
      <c r="Z658" s="147">
        <f>IF(Y658="No aplica",0,IF(I658="no",0,IF(I658="No aplica",0,IF(I658="Si",1,IF(I658="Fisico",1,IF(I658="Electronico",2,VLOOKUP(C658&amp;"|"&amp;B658&amp;"|"&amp;D658,Empresas!$C$6:$CC$92,G658+6+1,0)))))))</f>
        <v>1</v>
      </c>
      <c r="AA658" s="147">
        <f>IF(AND($I658="Si",J658=1),1,IF(AND($I658="Fisico",J658=1),1,IF(AND(J658=1,$I658="Electronico"),2,IF(J658=1,VLOOKUP($C658&amp;"|"&amp;$B658&amp;"|"&amp;$D658,Empresas!$C$6:$CC$92,$G658+6+1,0),0))))</f>
        <v>1</v>
      </c>
      <c r="AB658" s="147">
        <f>IF(AND($I658="Si",K658=1),1,IF(AND($I658="Fisico",K658=1),1,IF(AND(K658=1,$I658="Electronico"),2,IF(K658=1,VLOOKUP($C658&amp;"|"&amp;$B658&amp;"|"&amp;$D658,Empresas!$C$6:$CC$92,$G658+6+1,0),0))))</f>
        <v>1</v>
      </c>
      <c r="AC658" s="147">
        <f>IF(AND($I658="Si",L658=1),1,IF(AND($I658="Fisico",L658=1),1,IF(AND(L658=1,$I658="Electronico"),2,IF(L658=1,VLOOKUP($C658&amp;"|"&amp;$B658&amp;"|"&amp;$D658,Empresas!$C$6:$CC$92,$G658+6+1,0),0))))</f>
        <v>1</v>
      </c>
      <c r="AD658" s="147">
        <f>IF(AND($I658="Si",M658=1),1,IF(AND($I658="Fisico",M658=1),1,IF(AND(M658=1,$I658="Electronico"),2,IF(M658=1,VLOOKUP($C658&amp;"|"&amp;$B658&amp;"|"&amp;$D658,Empresas!$C$6:$CC$92,$G658+6+1,0),0))))</f>
        <v>1</v>
      </c>
      <c r="AE658" s="147">
        <f>IF(AND($I658="Si",N658=1),1,IF(AND($I658="Fisico",N658=1),1,IF(AND(N658=1,$I658="Electronico"),2,IF(N658=1,VLOOKUP($C658&amp;"|"&amp;$B658&amp;"|"&amp;$D658,Empresas!$C$6:$CC$92,$G658+6+1,0),0))))</f>
        <v>1</v>
      </c>
      <c r="AF658" s="147">
        <f>IF(AND($I658="Si",O658=1),1,IF(AND($I658="Fisico",O658=1),1,IF(AND(O658=1,$I658="Electronico"),2,IF(O658=1,VLOOKUP($C658&amp;"|"&amp;$B658&amp;"|"&amp;$D658,Empresas!$C$6:$CC$92,$G658+6+1,0),0))))</f>
        <v>1</v>
      </c>
      <c r="AG658" s="147">
        <f>IF(AND($I658="Si",P658=1),1,IF(AND($I658="Fisico",P658=1),1,IF(AND(P658=1,$I658="Electronico"),2,IF(P658=1,VLOOKUP($C658&amp;"|"&amp;$B658&amp;"|"&amp;$D658,Empresas!$C$6:$CC$92,$G658+6+1,0),0))))</f>
        <v>1</v>
      </c>
      <c r="AH658" s="147">
        <f>IF(AND($I658="Si",Q658=1),1,IF(AND($I658="Fisico",Q658=1),1,IF(AND(Q658=1,$I658="Electronico"),2,IF(Q658=1,VLOOKUP($C658&amp;"|"&amp;$B658&amp;"|"&amp;$D658,Empresas!$C$6:$CC$92,$G658+6+1,0),0))))</f>
        <v>0</v>
      </c>
      <c r="AI658" s="147">
        <f>IF(AND($I658="Si",R658=1),1,IF(AND($I658="Fisico",R658=1),1,IF(AND(R658=1,$I658="Electronico"),2,IF(R658=1,VLOOKUP($C658&amp;"|"&amp;$B658&amp;"|"&amp;$D658,Empresas!$C$6:$CC$92,$G658+6+1,0),0))))</f>
        <v>0</v>
      </c>
      <c r="AJ658" s="147">
        <f>IF(AND($I658="Si",S658=1),1,IF(AND($I658="Fisico",S658=1),1,IF(AND(S658=1,$I658="Electronico"),2,IF(S658=1,VLOOKUP($C658&amp;"|"&amp;$B658&amp;"|"&amp;$D658,Empresas!$C$6:$CC$92,$G658+6+1,0),0))))</f>
        <v>0</v>
      </c>
      <c r="AK658" s="147">
        <f>IF(AND($I658="Si",T658=1),1,IF(AND($I658="Fisico",T658=1),1,IF(AND(T658=1,$I658="Electronico"),2,IF(T658=1,VLOOKUP($C658&amp;"|"&amp;$B658&amp;"|"&amp;$D658,Empresas!$C$6:$CC$92,$G658+6+1,0),0))))</f>
        <v>0</v>
      </c>
      <c r="AL658" s="147">
        <f>IF(AND($I658="Si",U658=1),1,IF(AND($I658="Fisico",U658=1),1,IF(AND(U658=1,$I658="Electronico"),2,IF(U658=1,VLOOKUP($C658&amp;"|"&amp;$B658&amp;"|"&amp;$D658,Empresas!$C$6:$CC$92,$G658+6+1,0),0))))</f>
        <v>0</v>
      </c>
      <c r="AM658" s="149">
        <f t="shared" si="107"/>
        <v>7</v>
      </c>
      <c r="AN658" s="149">
        <f t="shared" si="108"/>
        <v>8</v>
      </c>
      <c r="AO658" s="152">
        <f t="shared" si="109"/>
        <v>0.875</v>
      </c>
    </row>
    <row r="659" spans="1:41" x14ac:dyDescent="0.25">
      <c r="A659" s="143" t="str">
        <f>VLOOKUP(D659,Empresas!$D$7:$F$91,3,0)</f>
        <v>Jose</v>
      </c>
      <c r="B659" s="144" t="str">
        <f>VLOOKUP(D659,Empresas!$D$7:$G$91,4,0)</f>
        <v xml:space="preserve">Rocio </v>
      </c>
      <c r="C659" s="144" t="s">
        <v>544</v>
      </c>
      <c r="D659" s="144" t="s">
        <v>12</v>
      </c>
      <c r="E659" s="144" t="str">
        <f>VLOOKUP(D659,Empresas!$D$7:$E$92,2,0)</f>
        <v>PERU INDUSTRI GN S.A.C.</v>
      </c>
      <c r="F659" s="144" t="s">
        <v>184</v>
      </c>
      <c r="G659" s="145">
        <f>+G658+1</f>
        <v>63</v>
      </c>
      <c r="H659" s="145" t="str">
        <f>VLOOKUP(D659,Empresas!$D$6:$L$92,7,0)</f>
        <v>Semestral</v>
      </c>
      <c r="I659" s="144" t="str">
        <f>VLOOKUP(VLOOKUP(D659&amp;"|"&amp;B659,Empresas!$I$7:$CB$92,G659,0),Tablas!$A$13:$B$14,2,0)</f>
        <v>No</v>
      </c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 t="str">
        <f>VLOOKUP(D659,Empresas!$D$7:$CF$91,81,0)</f>
        <v>C</v>
      </c>
      <c r="W659" s="78" t="str">
        <f>VLOOKUP(D659,Empresas!$D$7:$M$91,10,0)</f>
        <v>Mype</v>
      </c>
      <c r="X659" s="69" t="str">
        <f t="shared" si="105"/>
        <v>SI</v>
      </c>
      <c r="Y659" s="153" t="str">
        <f t="shared" si="106"/>
        <v>No aplica</v>
      </c>
      <c r="Z659" s="147">
        <f>IF(Y659="No aplica",0,IF(I659="no",0,IF(I659="No aplica",0,IF(I659="Si",1,IF(I659="Fisico",1,IF(I659="Electronico",2,VLOOKUP(C659&amp;"|"&amp;B659&amp;"|"&amp;D659,Empresas!$C$6:$CC$92,G659+6+1,0)))))))</f>
        <v>0</v>
      </c>
      <c r="AA659" s="147">
        <f>IF(AND($I659="Si",J659=1),1,IF(AND($I659="Fisico",J659=1),1,IF(AND(J659=1,$I659="Electronico"),2,IF(J659=1,VLOOKUP($C659&amp;"|"&amp;$B659&amp;"|"&amp;$D659,Empresas!$C$6:$CC$92,$G659+6+1,0),0))))</f>
        <v>0</v>
      </c>
      <c r="AB659" s="147">
        <f>IF(AND($I659="Si",K659=1),1,IF(AND($I659="Fisico",K659=1),1,IF(AND(K659=1,$I659="Electronico"),2,IF(K659=1,VLOOKUP($C659&amp;"|"&amp;$B659&amp;"|"&amp;$D659,Empresas!$C$6:$CC$92,$G659+6+1,0),0))))</f>
        <v>0</v>
      </c>
      <c r="AC659" s="147">
        <f>IF(AND($I659="Si",L659=1),1,IF(AND($I659="Fisico",L659=1),1,IF(AND(L659=1,$I659="Electronico"),2,IF(L659=1,VLOOKUP($C659&amp;"|"&amp;$B659&amp;"|"&amp;$D659,Empresas!$C$6:$CC$92,$G659+6+1,0),0))))</f>
        <v>0</v>
      </c>
      <c r="AD659" s="147">
        <f>IF(AND($I659="Si",M659=1),1,IF(AND($I659="Fisico",M659=1),1,IF(AND(M659=1,$I659="Electronico"),2,IF(M659=1,VLOOKUP($C659&amp;"|"&amp;$B659&amp;"|"&amp;$D659,Empresas!$C$6:$CC$92,$G659+6+1,0),0))))</f>
        <v>0</v>
      </c>
      <c r="AE659" s="147">
        <f>IF(AND($I659="Si",N659=1),1,IF(AND($I659="Fisico",N659=1),1,IF(AND(N659=1,$I659="Electronico"),2,IF(N659=1,VLOOKUP($C659&amp;"|"&amp;$B659&amp;"|"&amp;$D659,Empresas!$C$6:$CC$92,$G659+6+1,0),0))))</f>
        <v>0</v>
      </c>
      <c r="AF659" s="147">
        <f>IF(AND($I659="Si",O659=1),1,IF(AND($I659="Fisico",O659=1),1,IF(AND(O659=1,$I659="Electronico"),2,IF(O659=1,VLOOKUP($C659&amp;"|"&amp;$B659&amp;"|"&amp;$D659,Empresas!$C$6:$CC$92,$G659+6+1,0),0))))</f>
        <v>0</v>
      </c>
      <c r="AG659" s="147">
        <f>IF(AND($I659="Si",P659=1),1,IF(AND($I659="Fisico",P659=1),1,IF(AND(P659=1,$I659="Electronico"),2,IF(P659=1,VLOOKUP($C659&amp;"|"&amp;$B659&amp;"|"&amp;$D659,Empresas!$C$6:$CC$92,$G659+6+1,0),0))))</f>
        <v>0</v>
      </c>
      <c r="AH659" s="147">
        <f>IF(AND($I659="Si",Q659=1),1,IF(AND($I659="Fisico",Q659=1),1,IF(AND(Q659=1,$I659="Electronico"),2,IF(Q659=1,VLOOKUP($C659&amp;"|"&amp;$B659&amp;"|"&amp;$D659,Empresas!$C$6:$CC$92,$G659+6+1,0),0))))</f>
        <v>0</v>
      </c>
      <c r="AI659" s="147">
        <f>IF(AND($I659="Si",R659=1),1,IF(AND($I659="Fisico",R659=1),1,IF(AND(R659=1,$I659="Electronico"),2,IF(R659=1,VLOOKUP($C659&amp;"|"&amp;$B659&amp;"|"&amp;$D659,Empresas!$C$6:$CC$92,$G659+6+1,0),0))))</f>
        <v>0</v>
      </c>
      <c r="AJ659" s="147">
        <f>IF(AND($I659="Si",S659=1),1,IF(AND($I659="Fisico",S659=1),1,IF(AND(S659=1,$I659="Electronico"),2,IF(S659=1,VLOOKUP($C659&amp;"|"&amp;$B659&amp;"|"&amp;$D659,Empresas!$C$6:$CC$92,$G659+6+1,0),0))))</f>
        <v>0</v>
      </c>
      <c r="AK659" s="147">
        <f>IF(AND($I659="Si",T659=1),1,IF(AND($I659="Fisico",T659=1),1,IF(AND(T659=1,$I659="Electronico"),2,IF(T659=1,VLOOKUP($C659&amp;"|"&amp;$B659&amp;"|"&amp;$D659,Empresas!$C$6:$CC$92,$G659+6+1,0),0))))</f>
        <v>0</v>
      </c>
      <c r="AL659" s="147">
        <f>IF(AND($I659="Si",U659=1),1,IF(AND($I659="Fisico",U659=1),1,IF(AND(U659=1,$I659="Electronico"),2,IF(U659=1,VLOOKUP($C659&amp;"|"&amp;$B659&amp;"|"&amp;$D659,Empresas!$C$6:$CC$92,$G659+6+1,0),0))))</f>
        <v>0</v>
      </c>
      <c r="AM659" s="149">
        <f t="shared" si="107"/>
        <v>0</v>
      </c>
      <c r="AN659" s="149">
        <f t="shared" si="108"/>
        <v>0</v>
      </c>
      <c r="AO659" s="152">
        <f t="shared" si="109"/>
        <v>0</v>
      </c>
    </row>
    <row r="660" spans="1:41" x14ac:dyDescent="0.25">
      <c r="A660" s="143" t="str">
        <f>VLOOKUP(D660,Empresas!$D$7:$F$91,3,0)</f>
        <v>Jose</v>
      </c>
      <c r="B660" s="144" t="str">
        <f>VLOOKUP(D660,Empresas!$D$7:$G$91,4,0)</f>
        <v xml:space="preserve">Rocio </v>
      </c>
      <c r="C660" s="144" t="s">
        <v>544</v>
      </c>
      <c r="D660" s="144" t="s">
        <v>12</v>
      </c>
      <c r="E660" s="144" t="str">
        <f>VLOOKUP(D660,Empresas!$D$7:$E$92,2,0)</f>
        <v>PERU INDUSTRI GN S.A.C.</v>
      </c>
      <c r="F660" s="144" t="s">
        <v>185</v>
      </c>
      <c r="G660" s="145">
        <f t="shared" ref="G660:G667" si="111">+G659+1</f>
        <v>64</v>
      </c>
      <c r="H660" s="145" t="str">
        <f>VLOOKUP(D660,Empresas!$D$6:$L$92,7,0)</f>
        <v>Semestral</v>
      </c>
      <c r="I660" s="144" t="str">
        <f>VLOOKUP(VLOOKUP(D660&amp;"|"&amp;B660,Empresas!$I$7:$CB$92,G660,0),Tablas!$A$13:$B$14,2,0)</f>
        <v>No</v>
      </c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 t="str">
        <f>VLOOKUP(D660,Empresas!$D$7:$CF$91,81,0)</f>
        <v>C</v>
      </c>
      <c r="W660" s="78" t="str">
        <f>VLOOKUP(D660,Empresas!$D$7:$M$91,10,0)</f>
        <v>Mype</v>
      </c>
      <c r="X660" s="69" t="str">
        <f t="shared" si="105"/>
        <v>SI</v>
      </c>
      <c r="Y660" s="153" t="str">
        <f t="shared" si="106"/>
        <v>No aplica</v>
      </c>
      <c r="Z660" s="147">
        <f>IF(Y660="No aplica",0,IF(I660="no",0,IF(I660="No aplica",0,IF(I660="Si",1,IF(I660="Fisico",1,IF(I660="Electronico",2,VLOOKUP(C660&amp;"|"&amp;B660&amp;"|"&amp;D660,Empresas!$C$6:$CC$92,G660+6+1,0)))))))</f>
        <v>0</v>
      </c>
      <c r="AA660" s="147">
        <f>IF(AND($I660="Si",J660=1),1,IF(AND($I660="Fisico",J660=1),1,IF(AND(J660=1,$I660="Electronico"),2,IF(J660=1,VLOOKUP($C660&amp;"|"&amp;$B660&amp;"|"&amp;$D660,Empresas!$C$6:$CC$92,$G660+6+1,0),0))))</f>
        <v>0</v>
      </c>
      <c r="AB660" s="147">
        <f>IF(AND($I660="Si",K660=1),1,IF(AND($I660="Fisico",K660=1),1,IF(AND(K660=1,$I660="Electronico"),2,IF(K660=1,VLOOKUP($C660&amp;"|"&amp;$B660&amp;"|"&amp;$D660,Empresas!$C$6:$CC$92,$G660+6+1,0),0))))</f>
        <v>0</v>
      </c>
      <c r="AC660" s="147">
        <f>IF(AND($I660="Si",L660=1),1,IF(AND($I660="Fisico",L660=1),1,IF(AND(L660=1,$I660="Electronico"),2,IF(L660=1,VLOOKUP($C660&amp;"|"&amp;$B660&amp;"|"&amp;$D660,Empresas!$C$6:$CC$92,$G660+6+1,0),0))))</f>
        <v>0</v>
      </c>
      <c r="AD660" s="147">
        <f>IF(AND($I660="Si",M660=1),1,IF(AND($I660="Fisico",M660=1),1,IF(AND(M660=1,$I660="Electronico"),2,IF(M660=1,VLOOKUP($C660&amp;"|"&amp;$B660&amp;"|"&amp;$D660,Empresas!$C$6:$CC$92,$G660+6+1,0),0))))</f>
        <v>0</v>
      </c>
      <c r="AE660" s="147">
        <f>IF(AND($I660="Si",N660=1),1,IF(AND($I660="Fisico",N660=1),1,IF(AND(N660=1,$I660="Electronico"),2,IF(N660=1,VLOOKUP($C660&amp;"|"&amp;$B660&amp;"|"&amp;$D660,Empresas!$C$6:$CC$92,$G660+6+1,0),0))))</f>
        <v>0</v>
      </c>
      <c r="AF660" s="147">
        <f>IF(AND($I660="Si",O660=1),1,IF(AND($I660="Fisico",O660=1),1,IF(AND(O660=1,$I660="Electronico"),2,IF(O660=1,VLOOKUP($C660&amp;"|"&amp;$B660&amp;"|"&amp;$D660,Empresas!$C$6:$CC$92,$G660+6+1,0),0))))</f>
        <v>0</v>
      </c>
      <c r="AG660" s="147">
        <f>IF(AND($I660="Si",P660=1),1,IF(AND($I660="Fisico",P660=1),1,IF(AND(P660=1,$I660="Electronico"),2,IF(P660=1,VLOOKUP($C660&amp;"|"&amp;$B660&amp;"|"&amp;$D660,Empresas!$C$6:$CC$92,$G660+6+1,0),0))))</f>
        <v>0</v>
      </c>
      <c r="AH660" s="147">
        <f>IF(AND($I660="Si",Q660=1),1,IF(AND($I660="Fisico",Q660=1),1,IF(AND(Q660=1,$I660="Electronico"),2,IF(Q660=1,VLOOKUP($C660&amp;"|"&amp;$B660&amp;"|"&amp;$D660,Empresas!$C$6:$CC$92,$G660+6+1,0),0))))</f>
        <v>0</v>
      </c>
      <c r="AI660" s="147">
        <f>IF(AND($I660="Si",R660=1),1,IF(AND($I660="Fisico",R660=1),1,IF(AND(R660=1,$I660="Electronico"),2,IF(R660=1,VLOOKUP($C660&amp;"|"&amp;$B660&amp;"|"&amp;$D660,Empresas!$C$6:$CC$92,$G660+6+1,0),0))))</f>
        <v>0</v>
      </c>
      <c r="AJ660" s="147">
        <f>IF(AND($I660="Si",S660=1),1,IF(AND($I660="Fisico",S660=1),1,IF(AND(S660=1,$I660="Electronico"),2,IF(S660=1,VLOOKUP($C660&amp;"|"&amp;$B660&amp;"|"&amp;$D660,Empresas!$C$6:$CC$92,$G660+6+1,0),0))))</f>
        <v>0</v>
      </c>
      <c r="AK660" s="147">
        <f>IF(AND($I660="Si",T660=1),1,IF(AND($I660="Fisico",T660=1),1,IF(AND(T660=1,$I660="Electronico"),2,IF(T660=1,VLOOKUP($C660&amp;"|"&amp;$B660&amp;"|"&amp;$D660,Empresas!$C$6:$CC$92,$G660+6+1,0),0))))</f>
        <v>0</v>
      </c>
      <c r="AL660" s="147">
        <f>IF(AND($I660="Si",U660=1),1,IF(AND($I660="Fisico",U660=1),1,IF(AND(U660=1,$I660="Electronico"),2,IF(U660=1,VLOOKUP($C660&amp;"|"&amp;$B660&amp;"|"&amp;$D660,Empresas!$C$6:$CC$92,$G660+6+1,0),0))))</f>
        <v>0</v>
      </c>
      <c r="AM660" s="149">
        <f t="shared" si="107"/>
        <v>0</v>
      </c>
      <c r="AN660" s="149">
        <f t="shared" si="108"/>
        <v>0</v>
      </c>
      <c r="AO660" s="152">
        <f t="shared" si="109"/>
        <v>0</v>
      </c>
    </row>
    <row r="661" spans="1:41" x14ac:dyDescent="0.25">
      <c r="A661" s="143" t="str">
        <f>VLOOKUP(D661,Empresas!$D$7:$F$91,3,0)</f>
        <v>Jose</v>
      </c>
      <c r="B661" s="144" t="str">
        <f>VLOOKUP(D661,Empresas!$D$7:$G$91,4,0)</f>
        <v xml:space="preserve">Rocio </v>
      </c>
      <c r="C661" s="144" t="s">
        <v>544</v>
      </c>
      <c r="D661" s="144" t="s">
        <v>12</v>
      </c>
      <c r="E661" s="144" t="str">
        <f>VLOOKUP(D661,Empresas!$D$7:$E$92,2,0)</f>
        <v>PERU INDUSTRI GN S.A.C.</v>
      </c>
      <c r="F661" s="144" t="s">
        <v>186</v>
      </c>
      <c r="G661" s="145">
        <f t="shared" si="111"/>
        <v>65</v>
      </c>
      <c r="H661" s="145" t="str">
        <f>VLOOKUP(D661,Empresas!$D$6:$L$92,7,0)</f>
        <v>Semestral</v>
      </c>
      <c r="I661" s="144" t="str">
        <f>VLOOKUP(VLOOKUP(D661&amp;"|"&amp;B661,Empresas!$I$7:$CB$92,G661,0),Tablas!$A$13:$B$14,2,0)</f>
        <v>Si</v>
      </c>
      <c r="J661" s="78">
        <v>2</v>
      </c>
      <c r="K661" s="78">
        <v>2</v>
      </c>
      <c r="L661" s="78">
        <v>2</v>
      </c>
      <c r="M661" s="78">
        <v>2</v>
      </c>
      <c r="N661" s="78">
        <v>2</v>
      </c>
      <c r="O661" s="78">
        <v>2</v>
      </c>
      <c r="P661" s="78">
        <v>2</v>
      </c>
      <c r="Q661" s="78">
        <v>2</v>
      </c>
      <c r="R661" s="78"/>
      <c r="S661" s="78"/>
      <c r="T661" s="78"/>
      <c r="U661" s="78"/>
      <c r="V661" s="78" t="str">
        <f>VLOOKUP(D661,Empresas!$D$7:$CF$91,81,0)</f>
        <v>C</v>
      </c>
      <c r="W661" s="78" t="str">
        <f>VLOOKUP(D661,Empresas!$D$7:$M$91,10,0)</f>
        <v>Mype</v>
      </c>
      <c r="X661" s="69" t="str">
        <f t="shared" si="105"/>
        <v>SI</v>
      </c>
      <c r="Y661" s="153" t="str">
        <f t="shared" si="106"/>
        <v>Si aplica</v>
      </c>
      <c r="Z661" s="147">
        <f>IF(Y661="No aplica",0,IF(I661="no",0,IF(I661="No aplica",0,IF(I661="Si",1,IF(I661="Fisico",1,IF(I661="Electronico",2,VLOOKUP(C661&amp;"|"&amp;B661&amp;"|"&amp;D661,Empresas!$C$6:$CC$92,G661+6+1,0)))))))</f>
        <v>1</v>
      </c>
      <c r="AA661" s="147">
        <f>IF(AND($I661="Si",J661=1),1,IF(AND($I661="Fisico",J661=1),1,IF(AND(J661=1,$I661="Electronico"),2,IF(J661=1,VLOOKUP($C661&amp;"|"&amp;$B661&amp;"|"&amp;$D661,Empresas!$C$6:$CC$92,$G661+6+1,0),0))))</f>
        <v>0</v>
      </c>
      <c r="AB661" s="147">
        <f>IF(AND($I661="Si",K661=1),1,IF(AND($I661="Fisico",K661=1),1,IF(AND(K661=1,$I661="Electronico"),2,IF(K661=1,VLOOKUP($C661&amp;"|"&amp;$B661&amp;"|"&amp;$D661,Empresas!$C$6:$CC$92,$G661+6+1,0),0))))</f>
        <v>0</v>
      </c>
      <c r="AC661" s="147">
        <f>IF(AND($I661="Si",L661=1),1,IF(AND($I661="Fisico",L661=1),1,IF(AND(L661=1,$I661="Electronico"),2,IF(L661=1,VLOOKUP($C661&amp;"|"&amp;$B661&amp;"|"&amp;$D661,Empresas!$C$6:$CC$92,$G661+6+1,0),0))))</f>
        <v>0</v>
      </c>
      <c r="AD661" s="147">
        <f>IF(AND($I661="Si",M661=1),1,IF(AND($I661="Fisico",M661=1),1,IF(AND(M661=1,$I661="Electronico"),2,IF(M661=1,VLOOKUP($C661&amp;"|"&amp;$B661&amp;"|"&amp;$D661,Empresas!$C$6:$CC$92,$G661+6+1,0),0))))</f>
        <v>0</v>
      </c>
      <c r="AE661" s="147">
        <f>IF(AND($I661="Si",N661=1),1,IF(AND($I661="Fisico",N661=1),1,IF(AND(N661=1,$I661="Electronico"),2,IF(N661=1,VLOOKUP($C661&amp;"|"&amp;$B661&amp;"|"&amp;$D661,Empresas!$C$6:$CC$92,$G661+6+1,0),0))))</f>
        <v>0</v>
      </c>
      <c r="AF661" s="147">
        <f>IF(AND($I661="Si",O661=1),1,IF(AND($I661="Fisico",O661=1),1,IF(AND(O661=1,$I661="Electronico"),2,IF(O661=1,VLOOKUP($C661&amp;"|"&amp;$B661&amp;"|"&amp;$D661,Empresas!$C$6:$CC$92,$G661+6+1,0),0))))</f>
        <v>0</v>
      </c>
      <c r="AG661" s="147">
        <f>IF(AND($I661="Si",P661=1),1,IF(AND($I661="Fisico",P661=1),1,IF(AND(P661=1,$I661="Electronico"),2,IF(P661=1,VLOOKUP($C661&amp;"|"&amp;$B661&amp;"|"&amp;$D661,Empresas!$C$6:$CC$92,$G661+6+1,0),0))))</f>
        <v>0</v>
      </c>
      <c r="AH661" s="147">
        <f>IF(AND($I661="Si",Q661=1),1,IF(AND($I661="Fisico",Q661=1),1,IF(AND(Q661=1,$I661="Electronico"),2,IF(Q661=1,VLOOKUP($C661&amp;"|"&amp;$B661&amp;"|"&amp;$D661,Empresas!$C$6:$CC$92,$G661+6+1,0),0))))</f>
        <v>0</v>
      </c>
      <c r="AI661" s="147">
        <f>IF(AND($I661="Si",R661=1),1,IF(AND($I661="Fisico",R661=1),1,IF(AND(R661=1,$I661="Electronico"),2,IF(R661=1,VLOOKUP($C661&amp;"|"&amp;$B661&amp;"|"&amp;$D661,Empresas!$C$6:$CC$92,$G661+6+1,0),0))))</f>
        <v>0</v>
      </c>
      <c r="AJ661" s="147">
        <f>IF(AND($I661="Si",S661=1),1,IF(AND($I661="Fisico",S661=1),1,IF(AND(S661=1,$I661="Electronico"),2,IF(S661=1,VLOOKUP($C661&amp;"|"&amp;$B661&amp;"|"&amp;$D661,Empresas!$C$6:$CC$92,$G661+6+1,0),0))))</f>
        <v>0</v>
      </c>
      <c r="AK661" s="147">
        <f>IF(AND($I661="Si",T661=1),1,IF(AND($I661="Fisico",T661=1),1,IF(AND(T661=1,$I661="Electronico"),2,IF(T661=1,VLOOKUP($C661&amp;"|"&amp;$B661&amp;"|"&amp;$D661,Empresas!$C$6:$CC$92,$G661+6+1,0),0))))</f>
        <v>0</v>
      </c>
      <c r="AL661" s="147">
        <f>IF(AND($I661="Si",U661=1),1,IF(AND($I661="Fisico",U661=1),1,IF(AND(U661=1,$I661="Electronico"),2,IF(U661=1,VLOOKUP($C661&amp;"|"&amp;$B661&amp;"|"&amp;$D661,Empresas!$C$6:$CC$92,$G661+6+1,0),0))))</f>
        <v>0</v>
      </c>
      <c r="AM661" s="149">
        <f t="shared" si="107"/>
        <v>0</v>
      </c>
      <c r="AN661" s="149">
        <f t="shared" si="108"/>
        <v>8</v>
      </c>
      <c r="AO661" s="152">
        <f t="shared" si="109"/>
        <v>0</v>
      </c>
    </row>
    <row r="662" spans="1:41" x14ac:dyDescent="0.25">
      <c r="A662" s="143" t="str">
        <f>VLOOKUP(D662,Empresas!$D$7:$F$91,3,0)</f>
        <v>Jose</v>
      </c>
      <c r="B662" s="144" t="str">
        <f>VLOOKUP(D662,Empresas!$D$7:$G$91,4,0)</f>
        <v xml:space="preserve">Rocio </v>
      </c>
      <c r="C662" s="144" t="s">
        <v>544</v>
      </c>
      <c r="D662" s="144" t="s">
        <v>12</v>
      </c>
      <c r="E662" s="144" t="str">
        <f>VLOOKUP(D662,Empresas!$D$7:$E$92,2,0)</f>
        <v>PERU INDUSTRI GN S.A.C.</v>
      </c>
      <c r="F662" s="144" t="s">
        <v>187</v>
      </c>
      <c r="G662" s="145">
        <f t="shared" si="111"/>
        <v>66</v>
      </c>
      <c r="H662" s="145" t="str">
        <f>VLOOKUP(D662,Empresas!$D$6:$L$92,7,0)</f>
        <v>Semestral</v>
      </c>
      <c r="I662" s="144" t="str">
        <f>VLOOKUP(VLOOKUP(D662&amp;"|"&amp;B662,Empresas!$I$7:$CB$92,G662,0),Tablas!$A$13:$B$14,2,0)</f>
        <v>No</v>
      </c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 t="str">
        <f>VLOOKUP(D662,Empresas!$D$7:$CF$91,81,0)</f>
        <v>C</v>
      </c>
      <c r="W662" s="78" t="str">
        <f>VLOOKUP(D662,Empresas!$D$7:$M$91,10,0)</f>
        <v>Mype</v>
      </c>
      <c r="X662" s="69" t="str">
        <f t="shared" si="105"/>
        <v>SI</v>
      </c>
      <c r="Y662" s="153" t="str">
        <f t="shared" si="106"/>
        <v>No aplica</v>
      </c>
      <c r="Z662" s="147">
        <f>IF(Y662="No aplica",0,IF(I662="no",0,IF(I662="No aplica",0,IF(I662="Si",1,IF(I662="Fisico",1,IF(I662="Electronico",2,VLOOKUP(C662&amp;"|"&amp;B662&amp;"|"&amp;D662,Empresas!$C$6:$CC$92,G662+6+1,0)))))))</f>
        <v>0</v>
      </c>
      <c r="AA662" s="147">
        <f>IF(AND($I662="Si",J662=1),1,IF(AND($I662="Fisico",J662=1),1,IF(AND(J662=1,$I662="Electronico"),2,IF(J662=1,VLOOKUP($C662&amp;"|"&amp;$B662&amp;"|"&amp;$D662,Empresas!$C$6:$CC$92,$G662+6+1,0),0))))</f>
        <v>0</v>
      </c>
      <c r="AB662" s="147">
        <f>IF(AND($I662="Si",K662=1),1,IF(AND($I662="Fisico",K662=1),1,IF(AND(K662=1,$I662="Electronico"),2,IF(K662=1,VLOOKUP($C662&amp;"|"&amp;$B662&amp;"|"&amp;$D662,Empresas!$C$6:$CC$92,$G662+6+1,0),0))))</f>
        <v>0</v>
      </c>
      <c r="AC662" s="147">
        <f>IF(AND($I662="Si",L662=1),1,IF(AND($I662="Fisico",L662=1),1,IF(AND(L662=1,$I662="Electronico"),2,IF(L662=1,VLOOKUP($C662&amp;"|"&amp;$B662&amp;"|"&amp;$D662,Empresas!$C$6:$CC$92,$G662+6+1,0),0))))</f>
        <v>0</v>
      </c>
      <c r="AD662" s="147">
        <f>IF(AND($I662="Si",M662=1),1,IF(AND($I662="Fisico",M662=1),1,IF(AND(M662=1,$I662="Electronico"),2,IF(M662=1,VLOOKUP($C662&amp;"|"&amp;$B662&amp;"|"&amp;$D662,Empresas!$C$6:$CC$92,$G662+6+1,0),0))))</f>
        <v>0</v>
      </c>
      <c r="AE662" s="147">
        <f>IF(AND($I662="Si",N662=1),1,IF(AND($I662="Fisico",N662=1),1,IF(AND(N662=1,$I662="Electronico"),2,IF(N662=1,VLOOKUP($C662&amp;"|"&amp;$B662&amp;"|"&amp;$D662,Empresas!$C$6:$CC$92,$G662+6+1,0),0))))</f>
        <v>0</v>
      </c>
      <c r="AF662" s="147">
        <f>IF(AND($I662="Si",O662=1),1,IF(AND($I662="Fisico",O662=1),1,IF(AND(O662=1,$I662="Electronico"),2,IF(O662=1,VLOOKUP($C662&amp;"|"&amp;$B662&amp;"|"&amp;$D662,Empresas!$C$6:$CC$92,$G662+6+1,0),0))))</f>
        <v>0</v>
      </c>
      <c r="AG662" s="147">
        <f>IF(AND($I662="Si",P662=1),1,IF(AND($I662="Fisico",P662=1),1,IF(AND(P662=1,$I662="Electronico"),2,IF(P662=1,VLOOKUP($C662&amp;"|"&amp;$B662&amp;"|"&amp;$D662,Empresas!$C$6:$CC$92,$G662+6+1,0),0))))</f>
        <v>0</v>
      </c>
      <c r="AH662" s="147">
        <f>IF(AND($I662="Si",Q662=1),1,IF(AND($I662="Fisico",Q662=1),1,IF(AND(Q662=1,$I662="Electronico"),2,IF(Q662=1,VLOOKUP($C662&amp;"|"&amp;$B662&amp;"|"&amp;$D662,Empresas!$C$6:$CC$92,$G662+6+1,0),0))))</f>
        <v>0</v>
      </c>
      <c r="AI662" s="147">
        <f>IF(AND($I662="Si",R662=1),1,IF(AND($I662="Fisico",R662=1),1,IF(AND(R662=1,$I662="Electronico"),2,IF(R662=1,VLOOKUP($C662&amp;"|"&amp;$B662&amp;"|"&amp;$D662,Empresas!$C$6:$CC$92,$G662+6+1,0),0))))</f>
        <v>0</v>
      </c>
      <c r="AJ662" s="147">
        <f>IF(AND($I662="Si",S662=1),1,IF(AND($I662="Fisico",S662=1),1,IF(AND(S662=1,$I662="Electronico"),2,IF(S662=1,VLOOKUP($C662&amp;"|"&amp;$B662&amp;"|"&amp;$D662,Empresas!$C$6:$CC$92,$G662+6+1,0),0))))</f>
        <v>0</v>
      </c>
      <c r="AK662" s="147">
        <f>IF(AND($I662="Si",T662=1),1,IF(AND($I662="Fisico",T662=1),1,IF(AND(T662=1,$I662="Electronico"),2,IF(T662=1,VLOOKUP($C662&amp;"|"&amp;$B662&amp;"|"&amp;$D662,Empresas!$C$6:$CC$92,$G662+6+1,0),0))))</f>
        <v>0</v>
      </c>
      <c r="AL662" s="147">
        <f>IF(AND($I662="Si",U662=1),1,IF(AND($I662="Fisico",U662=1),1,IF(AND(U662=1,$I662="Electronico"),2,IF(U662=1,VLOOKUP($C662&amp;"|"&amp;$B662&amp;"|"&amp;$D662,Empresas!$C$6:$CC$92,$G662+6+1,0),0))))</f>
        <v>0</v>
      </c>
      <c r="AM662" s="149">
        <f t="shared" si="107"/>
        <v>0</v>
      </c>
      <c r="AN662" s="149">
        <f t="shared" si="108"/>
        <v>0</v>
      </c>
      <c r="AO662" s="152">
        <f t="shared" si="109"/>
        <v>0</v>
      </c>
    </row>
    <row r="663" spans="1:41" x14ac:dyDescent="0.25">
      <c r="A663" s="143" t="str">
        <f>VLOOKUP(D663,Empresas!$D$7:$F$91,3,0)</f>
        <v>Jose</v>
      </c>
      <c r="B663" s="144" t="str">
        <f>VLOOKUP(D663,Empresas!$D$7:$G$91,4,0)</f>
        <v xml:space="preserve">Rocio </v>
      </c>
      <c r="C663" s="144" t="s">
        <v>544</v>
      </c>
      <c r="D663" s="144" t="s">
        <v>12</v>
      </c>
      <c r="E663" s="144" t="str">
        <f>VLOOKUP(D663,Empresas!$D$7:$E$92,2,0)</f>
        <v>PERU INDUSTRI GN S.A.C.</v>
      </c>
      <c r="F663" s="144" t="s">
        <v>188</v>
      </c>
      <c r="G663" s="145">
        <f t="shared" si="111"/>
        <v>67</v>
      </c>
      <c r="H663" s="145" t="str">
        <f>VLOOKUP(D663,Empresas!$D$6:$L$92,7,0)</f>
        <v>Semestral</v>
      </c>
      <c r="I663" s="144" t="str">
        <f>VLOOKUP(VLOOKUP(D663&amp;"|"&amp;B663,Empresas!$I$7:$CB$92,G663,0),Tablas!$A$13:$B$14,2,0)</f>
        <v>No</v>
      </c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 t="str">
        <f>VLOOKUP(D663,Empresas!$D$7:$CF$91,81,0)</f>
        <v>C</v>
      </c>
      <c r="W663" s="78" t="str">
        <f>VLOOKUP(D663,Empresas!$D$7:$M$91,10,0)</f>
        <v>Mype</v>
      </c>
      <c r="X663" s="69" t="str">
        <f t="shared" si="105"/>
        <v>SI</v>
      </c>
      <c r="Y663" s="153" t="str">
        <f t="shared" si="106"/>
        <v>No aplica</v>
      </c>
      <c r="Z663" s="147">
        <f>IF(Y663="No aplica",0,IF(I663="no",0,IF(I663="No aplica",0,IF(I663="Si",1,IF(I663="Fisico",1,IF(I663="Electronico",2,VLOOKUP(C663&amp;"|"&amp;B663&amp;"|"&amp;D663,Empresas!$C$6:$CC$92,G663+6+1,0)))))))</f>
        <v>0</v>
      </c>
      <c r="AA663" s="147">
        <f>IF(AND($I663="Si",J663=1),1,IF(AND($I663="Fisico",J663=1),1,IF(AND(J663=1,$I663="Electronico"),2,IF(J663=1,VLOOKUP($C663&amp;"|"&amp;$B663&amp;"|"&amp;$D663,Empresas!$C$6:$CC$92,$G663+6+1,0),0))))</f>
        <v>0</v>
      </c>
      <c r="AB663" s="147">
        <f>IF(AND($I663="Si",K663=1),1,IF(AND($I663="Fisico",K663=1),1,IF(AND(K663=1,$I663="Electronico"),2,IF(K663=1,VLOOKUP($C663&amp;"|"&amp;$B663&amp;"|"&amp;$D663,Empresas!$C$6:$CC$92,$G663+6+1,0),0))))</f>
        <v>0</v>
      </c>
      <c r="AC663" s="147">
        <f>IF(AND($I663="Si",L663=1),1,IF(AND($I663="Fisico",L663=1),1,IF(AND(L663=1,$I663="Electronico"),2,IF(L663=1,VLOOKUP($C663&amp;"|"&amp;$B663&amp;"|"&amp;$D663,Empresas!$C$6:$CC$92,$G663+6+1,0),0))))</f>
        <v>0</v>
      </c>
      <c r="AD663" s="147">
        <f>IF(AND($I663="Si",M663=1),1,IF(AND($I663="Fisico",M663=1),1,IF(AND(M663=1,$I663="Electronico"),2,IF(M663=1,VLOOKUP($C663&amp;"|"&amp;$B663&amp;"|"&amp;$D663,Empresas!$C$6:$CC$92,$G663+6+1,0),0))))</f>
        <v>0</v>
      </c>
      <c r="AE663" s="147">
        <f>IF(AND($I663="Si",N663=1),1,IF(AND($I663="Fisico",N663=1),1,IF(AND(N663=1,$I663="Electronico"),2,IF(N663=1,VLOOKUP($C663&amp;"|"&amp;$B663&amp;"|"&amp;$D663,Empresas!$C$6:$CC$92,$G663+6+1,0),0))))</f>
        <v>0</v>
      </c>
      <c r="AF663" s="147">
        <f>IF(AND($I663="Si",O663=1),1,IF(AND($I663="Fisico",O663=1),1,IF(AND(O663=1,$I663="Electronico"),2,IF(O663=1,VLOOKUP($C663&amp;"|"&amp;$B663&amp;"|"&amp;$D663,Empresas!$C$6:$CC$92,$G663+6+1,0),0))))</f>
        <v>0</v>
      </c>
      <c r="AG663" s="147">
        <f>IF(AND($I663="Si",P663=1),1,IF(AND($I663="Fisico",P663=1),1,IF(AND(P663=1,$I663="Electronico"),2,IF(P663=1,VLOOKUP($C663&amp;"|"&amp;$B663&amp;"|"&amp;$D663,Empresas!$C$6:$CC$92,$G663+6+1,0),0))))</f>
        <v>0</v>
      </c>
      <c r="AH663" s="147">
        <f>IF(AND($I663="Si",Q663=1),1,IF(AND($I663="Fisico",Q663=1),1,IF(AND(Q663=1,$I663="Electronico"),2,IF(Q663=1,VLOOKUP($C663&amp;"|"&amp;$B663&amp;"|"&amp;$D663,Empresas!$C$6:$CC$92,$G663+6+1,0),0))))</f>
        <v>0</v>
      </c>
      <c r="AI663" s="147">
        <f>IF(AND($I663="Si",R663=1),1,IF(AND($I663="Fisico",R663=1),1,IF(AND(R663=1,$I663="Electronico"),2,IF(R663=1,VLOOKUP($C663&amp;"|"&amp;$B663&amp;"|"&amp;$D663,Empresas!$C$6:$CC$92,$G663+6+1,0),0))))</f>
        <v>0</v>
      </c>
      <c r="AJ663" s="147">
        <f>IF(AND($I663="Si",S663=1),1,IF(AND($I663="Fisico",S663=1),1,IF(AND(S663=1,$I663="Electronico"),2,IF(S663=1,VLOOKUP($C663&amp;"|"&amp;$B663&amp;"|"&amp;$D663,Empresas!$C$6:$CC$92,$G663+6+1,0),0))))</f>
        <v>0</v>
      </c>
      <c r="AK663" s="147">
        <f>IF(AND($I663="Si",T663=1),1,IF(AND($I663="Fisico",T663=1),1,IF(AND(T663=1,$I663="Electronico"),2,IF(T663=1,VLOOKUP($C663&amp;"|"&amp;$B663&amp;"|"&amp;$D663,Empresas!$C$6:$CC$92,$G663+6+1,0),0))))</f>
        <v>0</v>
      </c>
      <c r="AL663" s="147">
        <f>IF(AND($I663="Si",U663=1),1,IF(AND($I663="Fisico",U663=1),1,IF(AND(U663=1,$I663="Electronico"),2,IF(U663=1,VLOOKUP($C663&amp;"|"&amp;$B663&amp;"|"&amp;$D663,Empresas!$C$6:$CC$92,$G663+6+1,0),0))))</f>
        <v>0</v>
      </c>
      <c r="AM663" s="149">
        <f t="shared" si="107"/>
        <v>0</v>
      </c>
      <c r="AN663" s="149">
        <f t="shared" si="108"/>
        <v>0</v>
      </c>
      <c r="AO663" s="152">
        <f t="shared" si="109"/>
        <v>0</v>
      </c>
    </row>
    <row r="664" spans="1:41" x14ac:dyDescent="0.25">
      <c r="A664" s="143" t="str">
        <f>VLOOKUP(D664,Empresas!$D$7:$F$91,3,0)</f>
        <v>Jose</v>
      </c>
      <c r="B664" s="144" t="str">
        <f>VLOOKUP(D664,Empresas!$D$7:$G$91,4,0)</f>
        <v xml:space="preserve">Rocio </v>
      </c>
      <c r="C664" s="144" t="s">
        <v>544</v>
      </c>
      <c r="D664" s="144" t="s">
        <v>12</v>
      </c>
      <c r="E664" s="144" t="str">
        <f>VLOOKUP(D664,Empresas!$D$7:$E$92,2,0)</f>
        <v>PERU INDUSTRI GN S.A.C.</v>
      </c>
      <c r="F664" s="144" t="s">
        <v>189</v>
      </c>
      <c r="G664" s="145">
        <f t="shared" si="111"/>
        <v>68</v>
      </c>
      <c r="H664" s="145" t="str">
        <f>VLOOKUP(D664,Empresas!$D$6:$L$92,7,0)</f>
        <v>Semestral</v>
      </c>
      <c r="I664" s="144" t="str">
        <f>VLOOKUP(VLOOKUP(D664&amp;"|"&amp;B664,Empresas!$I$7:$CB$92,G664,0),Tablas!$A$13:$B$14,2,0)</f>
        <v>No</v>
      </c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 t="str">
        <f>VLOOKUP(D664,Empresas!$D$7:$CF$91,81,0)</f>
        <v>C</v>
      </c>
      <c r="W664" s="78" t="str">
        <f>VLOOKUP(D664,Empresas!$D$7:$M$91,10,0)</f>
        <v>Mype</v>
      </c>
      <c r="X664" s="69" t="str">
        <f t="shared" si="105"/>
        <v>SI</v>
      </c>
      <c r="Y664" s="153" t="str">
        <f t="shared" si="106"/>
        <v>No aplica</v>
      </c>
      <c r="Z664" s="147">
        <f>IF(Y664="No aplica",0,IF(I664="no",0,IF(I664="No aplica",0,IF(I664="Si",1,IF(I664="Fisico",1,IF(I664="Electronico",2,VLOOKUP(C664&amp;"|"&amp;B664&amp;"|"&amp;D664,Empresas!$C$6:$CC$92,G664+6+1,0)))))))</f>
        <v>0</v>
      </c>
      <c r="AA664" s="147">
        <f>IF(AND($I664="Si",J664=1),1,IF(AND($I664="Fisico",J664=1),1,IF(AND(J664=1,$I664="Electronico"),2,IF(J664=1,VLOOKUP($C664&amp;"|"&amp;$B664&amp;"|"&amp;$D664,Empresas!$C$6:$CC$92,$G664+6+1,0),0))))</f>
        <v>0</v>
      </c>
      <c r="AB664" s="147">
        <f>IF(AND($I664="Si",K664=1),1,IF(AND($I664="Fisico",K664=1),1,IF(AND(K664=1,$I664="Electronico"),2,IF(K664=1,VLOOKUP($C664&amp;"|"&amp;$B664&amp;"|"&amp;$D664,Empresas!$C$6:$CC$92,$G664+6+1,0),0))))</f>
        <v>0</v>
      </c>
      <c r="AC664" s="147">
        <f>IF(AND($I664="Si",L664=1),1,IF(AND($I664="Fisico",L664=1),1,IF(AND(L664=1,$I664="Electronico"),2,IF(L664=1,VLOOKUP($C664&amp;"|"&amp;$B664&amp;"|"&amp;$D664,Empresas!$C$6:$CC$92,$G664+6+1,0),0))))</f>
        <v>0</v>
      </c>
      <c r="AD664" s="147">
        <f>IF(AND($I664="Si",M664=1),1,IF(AND($I664="Fisico",M664=1),1,IF(AND(M664=1,$I664="Electronico"),2,IF(M664=1,VLOOKUP($C664&amp;"|"&amp;$B664&amp;"|"&amp;$D664,Empresas!$C$6:$CC$92,$G664+6+1,0),0))))</f>
        <v>0</v>
      </c>
      <c r="AE664" s="147">
        <f>IF(AND($I664="Si",N664=1),1,IF(AND($I664="Fisico",N664=1),1,IF(AND(N664=1,$I664="Electronico"),2,IF(N664=1,VLOOKUP($C664&amp;"|"&amp;$B664&amp;"|"&amp;$D664,Empresas!$C$6:$CC$92,$G664+6+1,0),0))))</f>
        <v>0</v>
      </c>
      <c r="AF664" s="147">
        <f>IF(AND($I664="Si",O664=1),1,IF(AND($I664="Fisico",O664=1),1,IF(AND(O664=1,$I664="Electronico"),2,IF(O664=1,VLOOKUP($C664&amp;"|"&amp;$B664&amp;"|"&amp;$D664,Empresas!$C$6:$CC$92,$G664+6+1,0),0))))</f>
        <v>0</v>
      </c>
      <c r="AG664" s="147">
        <f>IF(AND($I664="Si",P664=1),1,IF(AND($I664="Fisico",P664=1),1,IF(AND(P664=1,$I664="Electronico"),2,IF(P664=1,VLOOKUP($C664&amp;"|"&amp;$B664&amp;"|"&amp;$D664,Empresas!$C$6:$CC$92,$G664+6+1,0),0))))</f>
        <v>0</v>
      </c>
      <c r="AH664" s="147">
        <f>IF(AND($I664="Si",Q664=1),1,IF(AND($I664="Fisico",Q664=1),1,IF(AND(Q664=1,$I664="Electronico"),2,IF(Q664=1,VLOOKUP($C664&amp;"|"&amp;$B664&amp;"|"&amp;$D664,Empresas!$C$6:$CC$92,$G664+6+1,0),0))))</f>
        <v>0</v>
      </c>
      <c r="AI664" s="147">
        <f>IF(AND($I664="Si",R664=1),1,IF(AND($I664="Fisico",R664=1),1,IF(AND(R664=1,$I664="Electronico"),2,IF(R664=1,VLOOKUP($C664&amp;"|"&amp;$B664&amp;"|"&amp;$D664,Empresas!$C$6:$CC$92,$G664+6+1,0),0))))</f>
        <v>0</v>
      </c>
      <c r="AJ664" s="147">
        <f>IF(AND($I664="Si",S664=1),1,IF(AND($I664="Fisico",S664=1),1,IF(AND(S664=1,$I664="Electronico"),2,IF(S664=1,VLOOKUP($C664&amp;"|"&amp;$B664&amp;"|"&amp;$D664,Empresas!$C$6:$CC$92,$G664+6+1,0),0))))</f>
        <v>0</v>
      </c>
      <c r="AK664" s="147">
        <f>IF(AND($I664="Si",T664=1),1,IF(AND($I664="Fisico",T664=1),1,IF(AND(T664=1,$I664="Electronico"),2,IF(T664=1,VLOOKUP($C664&amp;"|"&amp;$B664&amp;"|"&amp;$D664,Empresas!$C$6:$CC$92,$G664+6+1,0),0))))</f>
        <v>0</v>
      </c>
      <c r="AL664" s="147">
        <f>IF(AND($I664="Si",U664=1),1,IF(AND($I664="Fisico",U664=1),1,IF(AND(U664=1,$I664="Electronico"),2,IF(U664=1,VLOOKUP($C664&amp;"|"&amp;$B664&amp;"|"&amp;$D664,Empresas!$C$6:$CC$92,$G664+6+1,0),0))))</f>
        <v>0</v>
      </c>
      <c r="AM664" s="149">
        <f t="shared" si="107"/>
        <v>0</v>
      </c>
      <c r="AN664" s="149">
        <f t="shared" si="108"/>
        <v>0</v>
      </c>
      <c r="AO664" s="152">
        <f t="shared" si="109"/>
        <v>0</v>
      </c>
    </row>
    <row r="665" spans="1:41" x14ac:dyDescent="0.25">
      <c r="A665" s="143" t="str">
        <f>VLOOKUP(D665,Empresas!$D$7:$F$91,3,0)</f>
        <v>Jose</v>
      </c>
      <c r="B665" s="144" t="str">
        <f>VLOOKUP(D665,Empresas!$D$7:$G$91,4,0)</f>
        <v xml:space="preserve">Rocio </v>
      </c>
      <c r="C665" s="144" t="s">
        <v>544</v>
      </c>
      <c r="D665" s="144" t="s">
        <v>12</v>
      </c>
      <c r="E665" s="144" t="str">
        <f>VLOOKUP(D665,Empresas!$D$7:$E$92,2,0)</f>
        <v>PERU INDUSTRI GN S.A.C.</v>
      </c>
      <c r="F665" s="144" t="s">
        <v>190</v>
      </c>
      <c r="G665" s="145">
        <f t="shared" si="111"/>
        <v>69</v>
      </c>
      <c r="H665" s="145" t="str">
        <f>VLOOKUP(D665,Empresas!$D$6:$L$92,7,0)</f>
        <v>Semestral</v>
      </c>
      <c r="I665" s="144" t="str">
        <f>VLOOKUP(VLOOKUP(D665&amp;"|"&amp;B665,Empresas!$I$7:$CB$92,G665,0),Tablas!$A$13:$B$14,2,0)</f>
        <v>No</v>
      </c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 t="str">
        <f>VLOOKUP(D665,Empresas!$D$7:$CF$91,81,0)</f>
        <v>C</v>
      </c>
      <c r="W665" s="78" t="str">
        <f>VLOOKUP(D665,Empresas!$D$7:$M$91,10,0)</f>
        <v>Mype</v>
      </c>
      <c r="X665" s="69" t="str">
        <f t="shared" si="105"/>
        <v>NO</v>
      </c>
      <c r="Y665" s="153" t="str">
        <f t="shared" si="106"/>
        <v>No aplica</v>
      </c>
      <c r="Z665" s="147">
        <f>IF(Y665="No aplica",0,IF(I665="no",0,IF(I665="No aplica",0,IF(I665="Si",1,IF(I665="Fisico",1,IF(I665="Electronico",2,VLOOKUP(C665&amp;"|"&amp;B665&amp;"|"&amp;D665,Empresas!$C$6:$CC$92,G665+6+1,0)))))))</f>
        <v>0</v>
      </c>
      <c r="AA665" s="147">
        <f>IF(AND($I665="Si",J665=1),1,IF(AND($I665="Fisico",J665=1),1,IF(AND(J665=1,$I665="Electronico"),2,IF(J665=1,VLOOKUP($C665&amp;"|"&amp;$B665&amp;"|"&amp;$D665,Empresas!$C$6:$CC$92,$G665+6+1,0),0))))</f>
        <v>0</v>
      </c>
      <c r="AB665" s="147">
        <f>IF(AND($I665="Si",K665=1),1,IF(AND($I665="Fisico",K665=1),1,IF(AND(K665=1,$I665="Electronico"),2,IF(K665=1,VLOOKUP($C665&amp;"|"&amp;$B665&amp;"|"&amp;$D665,Empresas!$C$6:$CC$92,$G665+6+1,0),0))))</f>
        <v>0</v>
      </c>
      <c r="AC665" s="147">
        <f>IF(AND($I665="Si",L665=1),1,IF(AND($I665="Fisico",L665=1),1,IF(AND(L665=1,$I665="Electronico"),2,IF(L665=1,VLOOKUP($C665&amp;"|"&amp;$B665&amp;"|"&amp;$D665,Empresas!$C$6:$CC$92,$G665+6+1,0),0))))</f>
        <v>0</v>
      </c>
      <c r="AD665" s="147">
        <f>IF(AND($I665="Si",M665=1),1,IF(AND($I665="Fisico",M665=1),1,IF(AND(M665=1,$I665="Electronico"),2,IF(M665=1,VLOOKUP($C665&amp;"|"&amp;$B665&amp;"|"&amp;$D665,Empresas!$C$6:$CC$92,$G665+6+1,0),0))))</f>
        <v>0</v>
      </c>
      <c r="AE665" s="147">
        <f>IF(AND($I665="Si",N665=1),1,IF(AND($I665="Fisico",N665=1),1,IF(AND(N665=1,$I665="Electronico"),2,IF(N665=1,VLOOKUP($C665&amp;"|"&amp;$B665&amp;"|"&amp;$D665,Empresas!$C$6:$CC$92,$G665+6+1,0),0))))</f>
        <v>0</v>
      </c>
      <c r="AF665" s="147">
        <f>IF(AND($I665="Si",O665=1),1,IF(AND($I665="Fisico",O665=1),1,IF(AND(O665=1,$I665="Electronico"),2,IF(O665=1,VLOOKUP($C665&amp;"|"&amp;$B665&amp;"|"&amp;$D665,Empresas!$C$6:$CC$92,$G665+6+1,0),0))))</f>
        <v>0</v>
      </c>
      <c r="AG665" s="147">
        <f>IF(AND($I665="Si",P665=1),1,IF(AND($I665="Fisico",P665=1),1,IF(AND(P665=1,$I665="Electronico"),2,IF(P665=1,VLOOKUP($C665&amp;"|"&amp;$B665&amp;"|"&amp;$D665,Empresas!$C$6:$CC$92,$G665+6+1,0),0))))</f>
        <v>0</v>
      </c>
      <c r="AH665" s="147">
        <f>IF(AND($I665="Si",Q665=1),1,IF(AND($I665="Fisico",Q665=1),1,IF(AND(Q665=1,$I665="Electronico"),2,IF(Q665=1,VLOOKUP($C665&amp;"|"&amp;$B665&amp;"|"&amp;$D665,Empresas!$C$6:$CC$92,$G665+6+1,0),0))))</f>
        <v>0</v>
      </c>
      <c r="AI665" s="147">
        <f>IF(AND($I665="Si",R665=1),1,IF(AND($I665="Fisico",R665=1),1,IF(AND(R665=1,$I665="Electronico"),2,IF(R665=1,VLOOKUP($C665&amp;"|"&amp;$B665&amp;"|"&amp;$D665,Empresas!$C$6:$CC$92,$G665+6+1,0),0))))</f>
        <v>0</v>
      </c>
      <c r="AJ665" s="147">
        <f>IF(AND($I665="Si",S665=1),1,IF(AND($I665="Fisico",S665=1),1,IF(AND(S665=1,$I665="Electronico"),2,IF(S665=1,VLOOKUP($C665&amp;"|"&amp;$B665&amp;"|"&amp;$D665,Empresas!$C$6:$CC$92,$G665+6+1,0),0))))</f>
        <v>0</v>
      </c>
      <c r="AK665" s="147">
        <f>IF(AND($I665="Si",T665=1),1,IF(AND($I665="Fisico",T665=1),1,IF(AND(T665=1,$I665="Electronico"),2,IF(T665=1,VLOOKUP($C665&amp;"|"&amp;$B665&amp;"|"&amp;$D665,Empresas!$C$6:$CC$92,$G665+6+1,0),0))))</f>
        <v>0</v>
      </c>
      <c r="AL665" s="147">
        <f>IF(AND($I665="Si",U665=1),1,IF(AND($I665="Fisico",U665=1),1,IF(AND(U665=1,$I665="Electronico"),2,IF(U665=1,VLOOKUP($C665&amp;"|"&amp;$B665&amp;"|"&amp;$D665,Empresas!$C$6:$CC$92,$G665+6+1,0),0))))</f>
        <v>0</v>
      </c>
      <c r="AM665" s="149">
        <f t="shared" si="107"/>
        <v>0</v>
      </c>
      <c r="AN665" s="149">
        <f t="shared" si="108"/>
        <v>0</v>
      </c>
      <c r="AO665" s="152">
        <f t="shared" si="109"/>
        <v>0</v>
      </c>
    </row>
    <row r="666" spans="1:41" x14ac:dyDescent="0.25">
      <c r="A666" s="143" t="str">
        <f>VLOOKUP(D666,Empresas!$D$7:$F$91,3,0)</f>
        <v>Jose</v>
      </c>
      <c r="B666" s="144" t="str">
        <f>VLOOKUP(D666,Empresas!$D$7:$G$91,4,0)</f>
        <v xml:space="preserve">Rocio </v>
      </c>
      <c r="C666" s="144" t="s">
        <v>544</v>
      </c>
      <c r="D666" s="144" t="s">
        <v>12</v>
      </c>
      <c r="E666" s="144" t="str">
        <f>VLOOKUP(D666,Empresas!$D$7:$E$92,2,0)</f>
        <v>PERU INDUSTRI GN S.A.C.</v>
      </c>
      <c r="F666" s="146" t="s">
        <v>191</v>
      </c>
      <c r="G666" s="145">
        <f t="shared" si="111"/>
        <v>70</v>
      </c>
      <c r="H666" s="145" t="str">
        <f>VLOOKUP(D666,Empresas!$D$6:$L$92,7,0)</f>
        <v>Semestral</v>
      </c>
      <c r="I666" s="144" t="str">
        <f>VLOOKUP(VLOOKUP(D666&amp;"|"&amp;B666,Empresas!$I$7:$CB$92,G666,0),Tablas!$A$13:$B$14,2,0)</f>
        <v>Si</v>
      </c>
      <c r="J666" s="78">
        <v>2</v>
      </c>
      <c r="K666" s="78">
        <v>2</v>
      </c>
      <c r="L666" s="78">
        <v>2</v>
      </c>
      <c r="M666" s="78">
        <v>2</v>
      </c>
      <c r="N666" s="78">
        <v>2</v>
      </c>
      <c r="O666" s="78">
        <v>2</v>
      </c>
      <c r="P666" s="78">
        <v>2</v>
      </c>
      <c r="Q666" s="78">
        <v>2</v>
      </c>
      <c r="R666" s="78"/>
      <c r="S666" s="78"/>
      <c r="T666" s="78"/>
      <c r="U666" s="78"/>
      <c r="V666" s="78" t="str">
        <f>VLOOKUP(D666,Empresas!$D$7:$CF$91,81,0)</f>
        <v>C</v>
      </c>
      <c r="W666" s="78" t="str">
        <f>VLOOKUP(D666,Empresas!$D$7:$M$91,10,0)</f>
        <v>Mype</v>
      </c>
      <c r="X666" s="69" t="str">
        <f t="shared" si="105"/>
        <v>NO</v>
      </c>
      <c r="Y666" s="153" t="str">
        <f t="shared" si="106"/>
        <v>Si aplica</v>
      </c>
      <c r="Z666" s="147">
        <f>IF(Y666="No aplica",0,IF(I666="no",0,IF(I666="No aplica",0,IF(I666="Si",1,IF(I666="Fisico",1,IF(I666="Electronico",2,VLOOKUP(C666&amp;"|"&amp;B666&amp;"|"&amp;D666,Empresas!$C$6:$CC$92,G666+6+1,0)))))))</f>
        <v>1</v>
      </c>
      <c r="AA666" s="147">
        <f>IF(AND($I666="Si",J666=1),1,IF(AND($I666="Fisico",J666=1),1,IF(AND(J666=1,$I666="Electronico"),2,IF(J666=1,VLOOKUP($C666&amp;"|"&amp;$B666&amp;"|"&amp;$D666,Empresas!$C$6:$CC$92,$G666+6+1,0),0))))</f>
        <v>0</v>
      </c>
      <c r="AB666" s="147">
        <f>IF(AND($I666="Si",K666=1),1,IF(AND($I666="Fisico",K666=1),1,IF(AND(K666=1,$I666="Electronico"),2,IF(K666=1,VLOOKUP($C666&amp;"|"&amp;$B666&amp;"|"&amp;$D666,Empresas!$C$6:$CC$92,$G666+6+1,0),0))))</f>
        <v>0</v>
      </c>
      <c r="AC666" s="147">
        <f>IF(AND($I666="Si",L666=1),1,IF(AND($I666="Fisico",L666=1),1,IF(AND(L666=1,$I666="Electronico"),2,IF(L666=1,VLOOKUP($C666&amp;"|"&amp;$B666&amp;"|"&amp;$D666,Empresas!$C$6:$CC$92,$G666+6+1,0),0))))</f>
        <v>0</v>
      </c>
      <c r="AD666" s="147">
        <f>IF(AND($I666="Si",M666=1),1,IF(AND($I666="Fisico",M666=1),1,IF(AND(M666=1,$I666="Electronico"),2,IF(M666=1,VLOOKUP($C666&amp;"|"&amp;$B666&amp;"|"&amp;$D666,Empresas!$C$6:$CC$92,$G666+6+1,0),0))))</f>
        <v>0</v>
      </c>
      <c r="AE666" s="147">
        <f>IF(AND($I666="Si",N666=1),1,IF(AND($I666="Fisico",N666=1),1,IF(AND(N666=1,$I666="Electronico"),2,IF(N666=1,VLOOKUP($C666&amp;"|"&amp;$B666&amp;"|"&amp;$D666,Empresas!$C$6:$CC$92,$G666+6+1,0),0))))</f>
        <v>0</v>
      </c>
      <c r="AF666" s="147">
        <f>IF(AND($I666="Si",O666=1),1,IF(AND($I666="Fisico",O666=1),1,IF(AND(O666=1,$I666="Electronico"),2,IF(O666=1,VLOOKUP($C666&amp;"|"&amp;$B666&amp;"|"&amp;$D666,Empresas!$C$6:$CC$92,$G666+6+1,0),0))))</f>
        <v>0</v>
      </c>
      <c r="AG666" s="147">
        <f>IF(AND($I666="Si",P666=1),1,IF(AND($I666="Fisico",P666=1),1,IF(AND(P666=1,$I666="Electronico"),2,IF(P666=1,VLOOKUP($C666&amp;"|"&amp;$B666&amp;"|"&amp;$D666,Empresas!$C$6:$CC$92,$G666+6+1,0),0))))</f>
        <v>0</v>
      </c>
      <c r="AH666" s="147">
        <f>IF(AND($I666="Si",Q666=1),1,IF(AND($I666="Fisico",Q666=1),1,IF(AND(Q666=1,$I666="Electronico"),2,IF(Q666=1,VLOOKUP($C666&amp;"|"&amp;$B666&amp;"|"&amp;$D666,Empresas!$C$6:$CC$92,$G666+6+1,0),0))))</f>
        <v>0</v>
      </c>
      <c r="AI666" s="147">
        <f>IF(AND($I666="Si",R666=1),1,IF(AND($I666="Fisico",R666=1),1,IF(AND(R666=1,$I666="Electronico"),2,IF(R666=1,VLOOKUP($C666&amp;"|"&amp;$B666&amp;"|"&amp;$D666,Empresas!$C$6:$CC$92,$G666+6+1,0),0))))</f>
        <v>0</v>
      </c>
      <c r="AJ666" s="147">
        <f>IF(AND($I666="Si",S666=1),1,IF(AND($I666="Fisico",S666=1),1,IF(AND(S666=1,$I666="Electronico"),2,IF(S666=1,VLOOKUP($C666&amp;"|"&amp;$B666&amp;"|"&amp;$D666,Empresas!$C$6:$CC$92,$G666+6+1,0),0))))</f>
        <v>0</v>
      </c>
      <c r="AK666" s="147">
        <f>IF(AND($I666="Si",T666=1),1,IF(AND($I666="Fisico",T666=1),1,IF(AND(T666=1,$I666="Electronico"),2,IF(T666=1,VLOOKUP($C666&amp;"|"&amp;$B666&amp;"|"&amp;$D666,Empresas!$C$6:$CC$92,$G666+6+1,0),0))))</f>
        <v>0</v>
      </c>
      <c r="AL666" s="147">
        <f>IF(AND($I666="Si",U666=1),1,IF(AND($I666="Fisico",U666=1),1,IF(AND(U666=1,$I666="Electronico"),2,IF(U666=1,VLOOKUP($C666&amp;"|"&amp;$B666&amp;"|"&amp;$D666,Empresas!$C$6:$CC$92,$G666+6+1,0),0))))</f>
        <v>0</v>
      </c>
      <c r="AM666" s="149">
        <f t="shared" si="107"/>
        <v>0</v>
      </c>
      <c r="AN666" s="149">
        <f t="shared" si="108"/>
        <v>8</v>
      </c>
      <c r="AO666" s="152">
        <f t="shared" si="109"/>
        <v>0</v>
      </c>
    </row>
    <row r="667" spans="1:41" x14ac:dyDescent="0.25">
      <c r="A667" s="143" t="str">
        <f>VLOOKUP(D667,Empresas!$D$7:$F$91,3,0)</f>
        <v>Jose</v>
      </c>
      <c r="B667" s="144" t="str">
        <f>VLOOKUP(D667,Empresas!$D$7:$G$91,4,0)</f>
        <v xml:space="preserve">Rocio </v>
      </c>
      <c r="C667" s="144" t="s">
        <v>544</v>
      </c>
      <c r="D667" s="144" t="s">
        <v>12</v>
      </c>
      <c r="E667" s="144" t="str">
        <f>VLOOKUP(D667,Empresas!$D$7:$E$92,2,0)</f>
        <v>PERU INDUSTRI GN S.A.C.</v>
      </c>
      <c r="F667" s="144" t="s">
        <v>192</v>
      </c>
      <c r="G667" s="145">
        <f t="shared" si="111"/>
        <v>71</v>
      </c>
      <c r="H667" s="145" t="str">
        <f>VLOOKUP(D667,Empresas!$D$6:$L$92,7,0)</f>
        <v>Semestral</v>
      </c>
      <c r="I667" s="144" t="str">
        <f>VLOOKUP(VLOOKUP(D667&amp;"|"&amp;B667,Empresas!$I$7:$CB$92,G667,0),Tablas!$A$13:$B$14,2,0)</f>
        <v>No</v>
      </c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 t="str">
        <f>VLOOKUP(D667,Empresas!$D$7:$CF$91,81,0)</f>
        <v>C</v>
      </c>
      <c r="W667" s="78" t="str">
        <f>VLOOKUP(D667,Empresas!$D$7:$M$91,10,0)</f>
        <v>Mype</v>
      </c>
      <c r="X667" s="69" t="str">
        <f t="shared" si="105"/>
        <v>NO</v>
      </c>
      <c r="Y667" s="153" t="str">
        <f t="shared" si="106"/>
        <v>No aplica</v>
      </c>
      <c r="Z667" s="147">
        <f>IF(Y667="No aplica",0,IF(I667="no",0,IF(I667="No aplica",0,IF(I667="Si",1,IF(I667="Fisico",1,IF(I667="Electronico",2,VLOOKUP(C667&amp;"|"&amp;B667&amp;"|"&amp;D667,Empresas!$C$6:$CC$92,G667+6+1,0)))))))</f>
        <v>0</v>
      </c>
      <c r="AA667" s="147">
        <f>IF(AND($I667="Si",J667=1),1,IF(AND($I667="Fisico",J667=1),1,IF(AND(J667=1,$I667="Electronico"),2,IF(J667=1,VLOOKUP($C667&amp;"|"&amp;$B667&amp;"|"&amp;$D667,Empresas!$C$6:$CC$92,$G667+6+1,0),0))))</f>
        <v>0</v>
      </c>
      <c r="AB667" s="147">
        <f>IF(AND($I667="Si",K667=1),1,IF(AND($I667="Fisico",K667=1),1,IF(AND(K667=1,$I667="Electronico"),2,IF(K667=1,VLOOKUP($C667&amp;"|"&amp;$B667&amp;"|"&amp;$D667,Empresas!$C$6:$CC$92,$G667+6+1,0),0))))</f>
        <v>0</v>
      </c>
      <c r="AC667" s="147">
        <f>IF(AND($I667="Si",L667=1),1,IF(AND($I667="Fisico",L667=1),1,IF(AND(L667=1,$I667="Electronico"),2,IF(L667=1,VLOOKUP($C667&amp;"|"&amp;$B667&amp;"|"&amp;$D667,Empresas!$C$6:$CC$92,$G667+6+1,0),0))))</f>
        <v>0</v>
      </c>
      <c r="AD667" s="147">
        <f>IF(AND($I667="Si",M667=1),1,IF(AND($I667="Fisico",M667=1),1,IF(AND(M667=1,$I667="Electronico"),2,IF(M667=1,VLOOKUP($C667&amp;"|"&amp;$B667&amp;"|"&amp;$D667,Empresas!$C$6:$CC$92,$G667+6+1,0),0))))</f>
        <v>0</v>
      </c>
      <c r="AE667" s="147">
        <f>IF(AND($I667="Si",N667=1),1,IF(AND($I667="Fisico",N667=1),1,IF(AND(N667=1,$I667="Electronico"),2,IF(N667=1,VLOOKUP($C667&amp;"|"&amp;$B667&amp;"|"&amp;$D667,Empresas!$C$6:$CC$92,$G667+6+1,0),0))))</f>
        <v>0</v>
      </c>
      <c r="AF667" s="147">
        <f>IF(AND($I667="Si",O667=1),1,IF(AND($I667="Fisico",O667=1),1,IF(AND(O667=1,$I667="Electronico"),2,IF(O667=1,VLOOKUP($C667&amp;"|"&amp;$B667&amp;"|"&amp;$D667,Empresas!$C$6:$CC$92,$G667+6+1,0),0))))</f>
        <v>0</v>
      </c>
      <c r="AG667" s="147">
        <f>IF(AND($I667="Si",P667=1),1,IF(AND($I667="Fisico",P667=1),1,IF(AND(P667=1,$I667="Electronico"),2,IF(P667=1,VLOOKUP($C667&amp;"|"&amp;$B667&amp;"|"&amp;$D667,Empresas!$C$6:$CC$92,$G667+6+1,0),0))))</f>
        <v>0</v>
      </c>
      <c r="AH667" s="147">
        <f>IF(AND($I667="Si",Q667=1),1,IF(AND($I667="Fisico",Q667=1),1,IF(AND(Q667=1,$I667="Electronico"),2,IF(Q667=1,VLOOKUP($C667&amp;"|"&amp;$B667&amp;"|"&amp;$D667,Empresas!$C$6:$CC$92,$G667+6+1,0),0))))</f>
        <v>0</v>
      </c>
      <c r="AI667" s="147">
        <f>IF(AND($I667="Si",R667=1),1,IF(AND($I667="Fisico",R667=1),1,IF(AND(R667=1,$I667="Electronico"),2,IF(R667=1,VLOOKUP($C667&amp;"|"&amp;$B667&amp;"|"&amp;$D667,Empresas!$C$6:$CC$92,$G667+6+1,0),0))))</f>
        <v>0</v>
      </c>
      <c r="AJ667" s="147">
        <f>IF(AND($I667="Si",S667=1),1,IF(AND($I667="Fisico",S667=1),1,IF(AND(S667=1,$I667="Electronico"),2,IF(S667=1,VLOOKUP($C667&amp;"|"&amp;$B667&amp;"|"&amp;$D667,Empresas!$C$6:$CC$92,$G667+6+1,0),0))))</f>
        <v>0</v>
      </c>
      <c r="AK667" s="147">
        <f>IF(AND($I667="Si",T667=1),1,IF(AND($I667="Fisico",T667=1),1,IF(AND(T667=1,$I667="Electronico"),2,IF(T667=1,VLOOKUP($C667&amp;"|"&amp;$B667&amp;"|"&amp;$D667,Empresas!$C$6:$CC$92,$G667+6+1,0),0))))</f>
        <v>0</v>
      </c>
      <c r="AL667" s="147">
        <f>IF(AND($I667="Si",U667=1),1,IF(AND($I667="Fisico",U667=1),1,IF(AND(U667=1,$I667="Electronico"),2,IF(U667=1,VLOOKUP($C667&amp;"|"&amp;$B667&amp;"|"&amp;$D667,Empresas!$C$6:$CC$92,$G667+6+1,0),0))))</f>
        <v>0</v>
      </c>
      <c r="AM667" s="149">
        <f t="shared" si="107"/>
        <v>0</v>
      </c>
      <c r="AN667" s="149">
        <f t="shared" si="108"/>
        <v>0</v>
      </c>
      <c r="AO667" s="152">
        <f t="shared" si="109"/>
        <v>0</v>
      </c>
    </row>
    <row r="668" spans="1:41" x14ac:dyDescent="0.25">
      <c r="A668" s="137" t="str">
        <f>VLOOKUP(D668,Empresas!$D$7:$F$91,3,0)</f>
        <v>Yulisa</v>
      </c>
      <c r="B668" s="138" t="str">
        <f>VLOOKUP(D668,Empresas!$D$7:$G$91,4,0)</f>
        <v>Mireya</v>
      </c>
      <c r="C668" s="138" t="s">
        <v>544</v>
      </c>
      <c r="D668" s="138" t="s">
        <v>209</v>
      </c>
      <c r="E668" s="138" t="str">
        <f>VLOOKUP(D668,Empresas!$D$7:$E$92,2,0)</f>
        <v>FULL CARGO SAC</v>
      </c>
      <c r="F668" s="138" t="s">
        <v>158</v>
      </c>
      <c r="G668" s="139">
        <f>+Empresas!$O$2</f>
        <v>7</v>
      </c>
      <c r="H668" s="139" t="str">
        <f>VLOOKUP(D668,Empresas!$D$6:$L$92,7,0)</f>
        <v>Semestral</v>
      </c>
      <c r="I668" s="138" t="str">
        <f>VLOOKUP(VLOOKUP(D668&amp;"|"&amp;B668,Empresas!$I$7:$CB$92,G668,0),Tablas!$A$3:$B$5,2,0)</f>
        <v>Registro y analisis</v>
      </c>
      <c r="J668" s="78">
        <v>1</v>
      </c>
      <c r="K668" s="78">
        <v>1</v>
      </c>
      <c r="L668" s="78">
        <v>1</v>
      </c>
      <c r="M668" s="78">
        <v>1</v>
      </c>
      <c r="N668" s="78">
        <v>1</v>
      </c>
      <c r="O668" s="78">
        <v>1</v>
      </c>
      <c r="P668" s="78">
        <v>1</v>
      </c>
      <c r="Q668" s="78">
        <v>1</v>
      </c>
      <c r="R668" s="78"/>
      <c r="S668" s="78"/>
      <c r="T668" s="78"/>
      <c r="U668" s="78"/>
      <c r="V668" s="78" t="str">
        <f>VLOOKUP(D668,Empresas!$D$7:$CF$91,81,0)</f>
        <v>C</v>
      </c>
      <c r="W668" s="78" t="str">
        <f>VLOOKUP(D668,Empresas!$D$7:$M$91,10,0)</f>
        <v>Mype</v>
      </c>
      <c r="X668" s="69" t="str">
        <f t="shared" si="105"/>
        <v>SI</v>
      </c>
      <c r="Y668" s="153" t="str">
        <f t="shared" si="106"/>
        <v>Si aplica</v>
      </c>
      <c r="Z668" s="147">
        <f>IF(Y668="No aplica",0,IF(I668="no",0,IF(I668="No aplica",0,IF(I668="Si",1,IF(I668="Fisico",1,IF(I668="Electronico",2,VLOOKUP(C668&amp;"|"&amp;B668&amp;"|"&amp;D668,Empresas!$C$6:$CC$92,G668+6+1,0)))))))</f>
        <v>1</v>
      </c>
      <c r="AA668" s="147">
        <f>IF(AND($I668="Si",J668=1),1,IF(AND($I668="Fisico",J668=1),1,IF(AND(J668=1,$I668="Electronico"),2,IF(J668=1,VLOOKUP($C668&amp;"|"&amp;$B668&amp;"|"&amp;$D668,Empresas!$C$6:$CC$92,$G668+6+1,0),0))))</f>
        <v>1</v>
      </c>
      <c r="AB668" s="147">
        <f>IF(AND($I668="Si",K668=1),1,IF(AND($I668="Fisico",K668=1),1,IF(AND(K668=1,$I668="Electronico"),2,IF(K668=1,VLOOKUP($C668&amp;"|"&amp;$B668&amp;"|"&amp;$D668,Empresas!$C$6:$CC$92,$G668+6+1,0),0))))</f>
        <v>1</v>
      </c>
      <c r="AC668" s="147">
        <f>IF(AND($I668="Si",L668=1),1,IF(AND($I668="Fisico",L668=1),1,IF(AND(L668=1,$I668="Electronico"),2,IF(L668=1,VLOOKUP($C668&amp;"|"&amp;$B668&amp;"|"&amp;$D668,Empresas!$C$6:$CC$92,$G668+6+1,0),0))))</f>
        <v>1</v>
      </c>
      <c r="AD668" s="147">
        <f>IF(AND($I668="Si",M668=1),1,IF(AND($I668="Fisico",M668=1),1,IF(AND(M668=1,$I668="Electronico"),2,IF(M668=1,VLOOKUP($C668&amp;"|"&amp;$B668&amp;"|"&amp;$D668,Empresas!$C$6:$CC$92,$G668+6+1,0),0))))</f>
        <v>1</v>
      </c>
      <c r="AE668" s="147">
        <f>IF(AND($I668="Si",N668=1),1,IF(AND($I668="Fisico",N668=1),1,IF(AND(N668=1,$I668="Electronico"),2,IF(N668=1,VLOOKUP($C668&amp;"|"&amp;$B668&amp;"|"&amp;$D668,Empresas!$C$6:$CC$92,$G668+6+1,0),0))))</f>
        <v>1</v>
      </c>
      <c r="AF668" s="147">
        <f>IF(AND($I668="Si",O668=1),1,IF(AND($I668="Fisico",O668=1),1,IF(AND(O668=1,$I668="Electronico"),2,IF(O668=1,VLOOKUP($C668&amp;"|"&amp;$B668&amp;"|"&amp;$D668,Empresas!$C$6:$CC$92,$G668+6+1,0),0))))</f>
        <v>1</v>
      </c>
      <c r="AG668" s="147">
        <f>IF(AND($I668="Si",P668=1),1,IF(AND($I668="Fisico",P668=1),1,IF(AND(P668=1,$I668="Electronico"),2,IF(P668=1,VLOOKUP($C668&amp;"|"&amp;$B668&amp;"|"&amp;$D668,Empresas!$C$6:$CC$92,$G668+6+1,0),0))))</f>
        <v>1</v>
      </c>
      <c r="AH668" s="147">
        <f>IF(AND($I668="Si",Q668=1),1,IF(AND($I668="Fisico",Q668=1),1,IF(AND(Q668=1,$I668="Electronico"),2,IF(Q668=1,VLOOKUP($C668&amp;"|"&amp;$B668&amp;"|"&amp;$D668,Empresas!$C$6:$CC$92,$G668+6+1,0),0))))</f>
        <v>1</v>
      </c>
      <c r="AI668" s="147">
        <f>IF(AND($I668="Si",R668=1),1,IF(AND($I668="Fisico",R668=1),1,IF(AND(R668=1,$I668="Electronico"),2,IF(R668=1,VLOOKUP($C668&amp;"|"&amp;$B668&amp;"|"&amp;$D668,Empresas!$C$6:$CC$92,$G668+6+1,0),0))))</f>
        <v>0</v>
      </c>
      <c r="AJ668" s="147">
        <f>IF(AND($I668="Si",S668=1),1,IF(AND($I668="Fisico",S668=1),1,IF(AND(S668=1,$I668="Electronico"),2,IF(S668=1,VLOOKUP($C668&amp;"|"&amp;$B668&amp;"|"&amp;$D668,Empresas!$C$6:$CC$92,$G668+6+1,0),0))))</f>
        <v>0</v>
      </c>
      <c r="AK668" s="147">
        <f>IF(AND($I668="Si",T668=1),1,IF(AND($I668="Fisico",T668=1),1,IF(AND(T668=1,$I668="Electronico"),2,IF(T668=1,VLOOKUP($C668&amp;"|"&amp;$B668&amp;"|"&amp;$D668,Empresas!$C$6:$CC$92,$G668+6+1,0),0))))</f>
        <v>0</v>
      </c>
      <c r="AL668" s="147">
        <f>IF(AND($I668="Si",U668=1),1,IF(AND($I668="Fisico",U668=1),1,IF(AND(U668=1,$I668="Electronico"),2,IF(U668=1,VLOOKUP($C668&amp;"|"&amp;$B668&amp;"|"&amp;$D668,Empresas!$C$6:$CC$92,$G668+6+1,0),0))))</f>
        <v>0</v>
      </c>
      <c r="AM668" s="149">
        <f t="shared" si="107"/>
        <v>8</v>
      </c>
      <c r="AN668" s="149">
        <f t="shared" si="108"/>
        <v>8</v>
      </c>
      <c r="AO668" s="152">
        <f t="shared" si="109"/>
        <v>1</v>
      </c>
    </row>
    <row r="669" spans="1:41" x14ac:dyDescent="0.25">
      <c r="A669" s="137" t="str">
        <f>VLOOKUP(D669,Empresas!$D$7:$F$91,3,0)</f>
        <v>Yulisa</v>
      </c>
      <c r="B669" s="138" t="str">
        <f>VLOOKUP(D669,Empresas!$D$7:$G$91,4,0)</f>
        <v>Mireya</v>
      </c>
      <c r="C669" s="138" t="s">
        <v>544</v>
      </c>
      <c r="D669" s="138" t="s">
        <v>209</v>
      </c>
      <c r="E669" s="138" t="str">
        <f>VLOOKUP(D669,Empresas!$D$7:$E$92,2,0)</f>
        <v>FULL CARGO SAC</v>
      </c>
      <c r="F669" s="138" t="s">
        <v>159</v>
      </c>
      <c r="G669" s="139">
        <f>+G668+3</f>
        <v>10</v>
      </c>
      <c r="H669" s="139" t="str">
        <f>VLOOKUP(D669,Empresas!$D$6:$L$92,7,0)</f>
        <v>Semestral</v>
      </c>
      <c r="I669" s="138" t="str">
        <f>VLOOKUP(VLOOKUP(D669&amp;"|"&amp;B669,Empresas!$I$7:$CB$92,G669,0),Tablas!$A$3:$B$5,2,0)</f>
        <v>Registro y analisis</v>
      </c>
      <c r="J669" s="78">
        <v>1</v>
      </c>
      <c r="K669" s="78">
        <v>1</v>
      </c>
      <c r="L669" s="78">
        <v>1</v>
      </c>
      <c r="M669" s="78">
        <v>1</v>
      </c>
      <c r="N669" s="78">
        <v>1</v>
      </c>
      <c r="O669" s="78">
        <v>1</v>
      </c>
      <c r="P669" s="78">
        <v>1</v>
      </c>
      <c r="Q669" s="78">
        <v>1</v>
      </c>
      <c r="R669" s="78"/>
      <c r="S669" s="78"/>
      <c r="T669" s="78"/>
      <c r="U669" s="78"/>
      <c r="V669" s="78" t="str">
        <f>VLOOKUP(D669,Empresas!$D$7:$CF$91,81,0)</f>
        <v>C</v>
      </c>
      <c r="W669" s="78" t="str">
        <f>VLOOKUP(D669,Empresas!$D$7:$M$91,10,0)</f>
        <v>Mype</v>
      </c>
      <c r="X669" s="69" t="str">
        <f t="shared" si="105"/>
        <v>SI</v>
      </c>
      <c r="Y669" s="153" t="str">
        <f t="shared" si="106"/>
        <v>Si aplica</v>
      </c>
      <c r="Z669" s="147">
        <f>IF(Y669="No aplica",0,IF(I669="no",0,IF(I669="No aplica",0,IF(I669="Si",1,IF(I669="Fisico",1,IF(I669="Electronico",2,VLOOKUP(C669&amp;"|"&amp;B669&amp;"|"&amp;D669,Empresas!$C$6:$CC$92,G669+6+1,0)))))))</f>
        <v>1</v>
      </c>
      <c r="AA669" s="147">
        <f>IF(AND($I669="Si",J669=1),1,IF(AND($I669="Fisico",J669=1),1,IF(AND(J669=1,$I669="Electronico"),2,IF(J669=1,VLOOKUP($C669&amp;"|"&amp;$B669&amp;"|"&amp;$D669,Empresas!$C$6:$CC$92,$G669+6+1,0),0))))</f>
        <v>1</v>
      </c>
      <c r="AB669" s="147">
        <f>IF(AND($I669="Si",K669=1),1,IF(AND($I669="Fisico",K669=1),1,IF(AND(K669=1,$I669="Electronico"),2,IF(K669=1,VLOOKUP($C669&amp;"|"&amp;$B669&amp;"|"&amp;$D669,Empresas!$C$6:$CC$92,$G669+6+1,0),0))))</f>
        <v>1</v>
      </c>
      <c r="AC669" s="147">
        <f>IF(AND($I669="Si",L669=1),1,IF(AND($I669="Fisico",L669=1),1,IF(AND(L669=1,$I669="Electronico"),2,IF(L669=1,VLOOKUP($C669&amp;"|"&amp;$B669&amp;"|"&amp;$D669,Empresas!$C$6:$CC$92,$G669+6+1,0),0))))</f>
        <v>1</v>
      </c>
      <c r="AD669" s="147">
        <f>IF(AND($I669="Si",M669=1),1,IF(AND($I669="Fisico",M669=1),1,IF(AND(M669=1,$I669="Electronico"),2,IF(M669=1,VLOOKUP($C669&amp;"|"&amp;$B669&amp;"|"&amp;$D669,Empresas!$C$6:$CC$92,$G669+6+1,0),0))))</f>
        <v>1</v>
      </c>
      <c r="AE669" s="147">
        <f>IF(AND($I669="Si",N669=1),1,IF(AND($I669="Fisico",N669=1),1,IF(AND(N669=1,$I669="Electronico"),2,IF(N669=1,VLOOKUP($C669&amp;"|"&amp;$B669&amp;"|"&amp;$D669,Empresas!$C$6:$CC$92,$G669+6+1,0),0))))</f>
        <v>1</v>
      </c>
      <c r="AF669" s="147">
        <f>IF(AND($I669="Si",O669=1),1,IF(AND($I669="Fisico",O669=1),1,IF(AND(O669=1,$I669="Electronico"),2,IF(O669=1,VLOOKUP($C669&amp;"|"&amp;$B669&amp;"|"&amp;$D669,Empresas!$C$6:$CC$92,$G669+6+1,0),0))))</f>
        <v>1</v>
      </c>
      <c r="AG669" s="147">
        <f>IF(AND($I669="Si",P669=1),1,IF(AND($I669="Fisico",P669=1),1,IF(AND(P669=1,$I669="Electronico"),2,IF(P669=1,VLOOKUP($C669&amp;"|"&amp;$B669&amp;"|"&amp;$D669,Empresas!$C$6:$CC$92,$G669+6+1,0),0))))</f>
        <v>1</v>
      </c>
      <c r="AH669" s="147">
        <f>IF(AND($I669="Si",Q669=1),1,IF(AND($I669="Fisico",Q669=1),1,IF(AND(Q669=1,$I669="Electronico"),2,IF(Q669=1,VLOOKUP($C669&amp;"|"&amp;$B669&amp;"|"&amp;$D669,Empresas!$C$6:$CC$92,$G669+6+1,0),0))))</f>
        <v>1</v>
      </c>
      <c r="AI669" s="147">
        <f>IF(AND($I669="Si",R669=1),1,IF(AND($I669="Fisico",R669=1),1,IF(AND(R669=1,$I669="Electronico"),2,IF(R669=1,VLOOKUP($C669&amp;"|"&amp;$B669&amp;"|"&amp;$D669,Empresas!$C$6:$CC$92,$G669+6+1,0),0))))</f>
        <v>0</v>
      </c>
      <c r="AJ669" s="147">
        <f>IF(AND($I669="Si",S669=1),1,IF(AND($I669="Fisico",S669=1),1,IF(AND(S669=1,$I669="Electronico"),2,IF(S669=1,VLOOKUP($C669&amp;"|"&amp;$B669&amp;"|"&amp;$D669,Empresas!$C$6:$CC$92,$G669+6+1,0),0))))</f>
        <v>0</v>
      </c>
      <c r="AK669" s="147">
        <f>IF(AND($I669="Si",T669=1),1,IF(AND($I669="Fisico",T669=1),1,IF(AND(T669=1,$I669="Electronico"),2,IF(T669=1,VLOOKUP($C669&amp;"|"&amp;$B669&amp;"|"&amp;$D669,Empresas!$C$6:$CC$92,$G669+6+1,0),0))))</f>
        <v>0</v>
      </c>
      <c r="AL669" s="147">
        <f>IF(AND($I669="Si",U669=1),1,IF(AND($I669="Fisico",U669=1),1,IF(AND(U669=1,$I669="Electronico"),2,IF(U669=1,VLOOKUP($C669&amp;"|"&amp;$B669&amp;"|"&amp;$D669,Empresas!$C$6:$CC$92,$G669+6+1,0),0))))</f>
        <v>0</v>
      </c>
      <c r="AM669" s="149">
        <f t="shared" si="107"/>
        <v>8</v>
      </c>
      <c r="AN669" s="149">
        <f t="shared" si="108"/>
        <v>8</v>
      </c>
      <c r="AO669" s="152">
        <f t="shared" si="109"/>
        <v>1</v>
      </c>
    </row>
    <row r="670" spans="1:41" x14ac:dyDescent="0.25">
      <c r="A670" s="137" t="str">
        <f>VLOOKUP(D670,Empresas!$D$7:$F$91,3,0)</f>
        <v>Yulisa</v>
      </c>
      <c r="B670" s="138" t="str">
        <f>VLOOKUP(D670,Empresas!$D$7:$G$91,4,0)</f>
        <v>Mireya</v>
      </c>
      <c r="C670" s="138" t="s">
        <v>544</v>
      </c>
      <c r="D670" s="138" t="s">
        <v>209</v>
      </c>
      <c r="E670" s="138" t="str">
        <f>VLOOKUP(D670,Empresas!$D$7:$E$92,2,0)</f>
        <v>FULL CARGO SAC</v>
      </c>
      <c r="F670" s="138" t="s">
        <v>160</v>
      </c>
      <c r="G670" s="139">
        <f t="shared" ref="G670:G681" si="112">+G669+3</f>
        <v>13</v>
      </c>
      <c r="H670" s="139" t="str">
        <f>VLOOKUP(D670,Empresas!$D$6:$L$92,7,0)</f>
        <v>Semestral</v>
      </c>
      <c r="I670" s="138" t="str">
        <f>VLOOKUP(VLOOKUP(D670&amp;"|"&amp;B670,Empresas!$I$7:$CB$92,G670,0),Tablas!$A$3:$B$5,2,0)</f>
        <v>Registro y analisis</v>
      </c>
      <c r="J670" s="78">
        <v>1</v>
      </c>
      <c r="K670" s="78">
        <v>1</v>
      </c>
      <c r="L670" s="78">
        <v>1</v>
      </c>
      <c r="M670" s="78">
        <v>1</v>
      </c>
      <c r="N670" s="78">
        <v>1</v>
      </c>
      <c r="O670" s="78">
        <v>1</v>
      </c>
      <c r="P670" s="78">
        <v>1</v>
      </c>
      <c r="Q670" s="78">
        <v>2</v>
      </c>
      <c r="R670" s="78"/>
      <c r="S670" s="78"/>
      <c r="T670" s="78"/>
      <c r="U670" s="78"/>
      <c r="V670" s="78" t="str">
        <f>VLOOKUP(D670,Empresas!$D$7:$CF$91,81,0)</f>
        <v>C</v>
      </c>
      <c r="W670" s="78" t="str">
        <f>VLOOKUP(D670,Empresas!$D$7:$M$91,10,0)</f>
        <v>Mype</v>
      </c>
      <c r="X670" s="69" t="str">
        <f t="shared" si="105"/>
        <v>SI</v>
      </c>
      <c r="Y670" s="153" t="str">
        <f t="shared" si="106"/>
        <v>Si aplica</v>
      </c>
      <c r="Z670" s="147">
        <f>IF(Y670="No aplica",0,IF(I670="no",0,IF(I670="No aplica",0,IF(I670="Si",1,IF(I670="Fisico",1,IF(I670="Electronico",2,VLOOKUP(C670&amp;"|"&amp;B670&amp;"|"&amp;D670,Empresas!$C$6:$CC$92,G670+6+1,0)))))))</f>
        <v>1</v>
      </c>
      <c r="AA670" s="147">
        <f>IF(AND($I670="Si",J670=1),1,IF(AND($I670="Fisico",J670=1),1,IF(AND(J670=1,$I670="Electronico"),2,IF(J670=1,VLOOKUP($C670&amp;"|"&amp;$B670&amp;"|"&amp;$D670,Empresas!$C$6:$CC$92,$G670+6+1,0),0))))</f>
        <v>1</v>
      </c>
      <c r="AB670" s="147">
        <f>IF(AND($I670="Si",K670=1),1,IF(AND($I670="Fisico",K670=1),1,IF(AND(K670=1,$I670="Electronico"),2,IF(K670=1,VLOOKUP($C670&amp;"|"&amp;$B670&amp;"|"&amp;$D670,Empresas!$C$6:$CC$92,$G670+6+1,0),0))))</f>
        <v>1</v>
      </c>
      <c r="AC670" s="147">
        <f>IF(AND($I670="Si",L670=1),1,IF(AND($I670="Fisico",L670=1),1,IF(AND(L670=1,$I670="Electronico"),2,IF(L670=1,VLOOKUP($C670&amp;"|"&amp;$B670&amp;"|"&amp;$D670,Empresas!$C$6:$CC$92,$G670+6+1,0),0))))</f>
        <v>1</v>
      </c>
      <c r="AD670" s="147">
        <f>IF(AND($I670="Si",M670=1),1,IF(AND($I670="Fisico",M670=1),1,IF(AND(M670=1,$I670="Electronico"),2,IF(M670=1,VLOOKUP($C670&amp;"|"&amp;$B670&amp;"|"&amp;$D670,Empresas!$C$6:$CC$92,$G670+6+1,0),0))))</f>
        <v>1</v>
      </c>
      <c r="AE670" s="147">
        <f>IF(AND($I670="Si",N670=1),1,IF(AND($I670="Fisico",N670=1),1,IF(AND(N670=1,$I670="Electronico"),2,IF(N670=1,VLOOKUP($C670&amp;"|"&amp;$B670&amp;"|"&amp;$D670,Empresas!$C$6:$CC$92,$G670+6+1,0),0))))</f>
        <v>1</v>
      </c>
      <c r="AF670" s="147">
        <f>IF(AND($I670="Si",O670=1),1,IF(AND($I670="Fisico",O670=1),1,IF(AND(O670=1,$I670="Electronico"),2,IF(O670=1,VLOOKUP($C670&amp;"|"&amp;$B670&amp;"|"&amp;$D670,Empresas!$C$6:$CC$92,$G670+6+1,0),0))))</f>
        <v>1</v>
      </c>
      <c r="AG670" s="147">
        <f>IF(AND($I670="Si",P670=1),1,IF(AND($I670="Fisico",P670=1),1,IF(AND(P670=1,$I670="Electronico"),2,IF(P670=1,VLOOKUP($C670&amp;"|"&amp;$B670&amp;"|"&amp;$D670,Empresas!$C$6:$CC$92,$G670+6+1,0),0))))</f>
        <v>1</v>
      </c>
      <c r="AH670" s="147">
        <f>IF(AND($I670="Si",Q670=1),1,IF(AND($I670="Fisico",Q670=1),1,IF(AND(Q670=1,$I670="Electronico"),2,IF(Q670=1,VLOOKUP($C670&amp;"|"&amp;$B670&amp;"|"&amp;$D670,Empresas!$C$6:$CC$92,$G670+6+1,0),0))))</f>
        <v>0</v>
      </c>
      <c r="AI670" s="147">
        <f>IF(AND($I670="Si",R670=1),1,IF(AND($I670="Fisico",R670=1),1,IF(AND(R670=1,$I670="Electronico"),2,IF(R670=1,VLOOKUP($C670&amp;"|"&amp;$B670&amp;"|"&amp;$D670,Empresas!$C$6:$CC$92,$G670+6+1,0),0))))</f>
        <v>0</v>
      </c>
      <c r="AJ670" s="147">
        <f>IF(AND($I670="Si",S670=1),1,IF(AND($I670="Fisico",S670=1),1,IF(AND(S670=1,$I670="Electronico"),2,IF(S670=1,VLOOKUP($C670&amp;"|"&amp;$B670&amp;"|"&amp;$D670,Empresas!$C$6:$CC$92,$G670+6+1,0),0))))</f>
        <v>0</v>
      </c>
      <c r="AK670" s="147">
        <f>IF(AND($I670="Si",T670=1),1,IF(AND($I670="Fisico",T670=1),1,IF(AND(T670=1,$I670="Electronico"),2,IF(T670=1,VLOOKUP($C670&amp;"|"&amp;$B670&amp;"|"&amp;$D670,Empresas!$C$6:$CC$92,$G670+6+1,0),0))))</f>
        <v>0</v>
      </c>
      <c r="AL670" s="147">
        <f>IF(AND($I670="Si",U670=1),1,IF(AND($I670="Fisico",U670=1),1,IF(AND(U670=1,$I670="Electronico"),2,IF(U670=1,VLOOKUP($C670&amp;"|"&amp;$B670&amp;"|"&amp;$D670,Empresas!$C$6:$CC$92,$G670+6+1,0),0))))</f>
        <v>0</v>
      </c>
      <c r="AM670" s="149">
        <f t="shared" si="107"/>
        <v>7</v>
      </c>
      <c r="AN670" s="149">
        <f t="shared" si="108"/>
        <v>8</v>
      </c>
      <c r="AO670" s="152">
        <f t="shared" si="109"/>
        <v>0.875</v>
      </c>
    </row>
    <row r="671" spans="1:41" x14ac:dyDescent="0.25">
      <c r="A671" s="137" t="str">
        <f>VLOOKUP(D671,Empresas!$D$7:$F$91,3,0)</f>
        <v>Yulisa</v>
      </c>
      <c r="B671" s="138" t="str">
        <f>VLOOKUP(D671,Empresas!$D$7:$G$91,4,0)</f>
        <v>Mireya</v>
      </c>
      <c r="C671" s="138" t="s">
        <v>544</v>
      </c>
      <c r="D671" s="138" t="s">
        <v>209</v>
      </c>
      <c r="E671" s="138" t="str">
        <f>VLOOKUP(D671,Empresas!$D$7:$E$92,2,0)</f>
        <v>FULL CARGO SAC</v>
      </c>
      <c r="F671" s="138" t="s">
        <v>161</v>
      </c>
      <c r="G671" s="139">
        <f t="shared" si="112"/>
        <v>16</v>
      </c>
      <c r="H671" s="139" t="str">
        <f>VLOOKUP(D671,Empresas!$D$6:$L$92,7,0)</f>
        <v>Semestral</v>
      </c>
      <c r="I671" s="138" t="str">
        <f>VLOOKUP(VLOOKUP(D671&amp;"|"&amp;B671,Empresas!$I$7:$CB$92,G671,0),Tablas!$A$3:$B$5,2,0)</f>
        <v>No aplica</v>
      </c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 t="str">
        <f>VLOOKUP(D671,Empresas!$D$7:$CF$91,81,0)</f>
        <v>C</v>
      </c>
      <c r="W671" s="78" t="str">
        <f>VLOOKUP(D671,Empresas!$D$7:$M$91,10,0)</f>
        <v>Mype</v>
      </c>
      <c r="X671" s="69" t="str">
        <f t="shared" si="105"/>
        <v>SI</v>
      </c>
      <c r="Y671" s="153" t="str">
        <f t="shared" si="106"/>
        <v>No aplica</v>
      </c>
      <c r="Z671" s="147">
        <f>IF(Y671="No aplica",0,IF(I671="no",0,IF(I671="No aplica",0,IF(I671="Si",1,IF(I671="Fisico",1,IF(I671="Electronico",2,VLOOKUP(C671&amp;"|"&amp;B671&amp;"|"&amp;D671,Empresas!$C$6:$CC$92,G671+6+1,0)))))))</f>
        <v>0</v>
      </c>
      <c r="AA671" s="147">
        <f>IF(AND($I671="Si",J671=1),1,IF(AND($I671="Fisico",J671=1),1,IF(AND(J671=1,$I671="Electronico"),2,IF(J671=1,VLOOKUP($C671&amp;"|"&amp;$B671&amp;"|"&amp;$D671,Empresas!$C$6:$CC$92,$G671+6+1,0),0))))</f>
        <v>0</v>
      </c>
      <c r="AB671" s="147">
        <f>IF(AND($I671="Si",K671=1),1,IF(AND($I671="Fisico",K671=1),1,IF(AND(K671=1,$I671="Electronico"),2,IF(K671=1,VLOOKUP($C671&amp;"|"&amp;$B671&amp;"|"&amp;$D671,Empresas!$C$6:$CC$92,$G671+6+1,0),0))))</f>
        <v>0</v>
      </c>
      <c r="AC671" s="147">
        <f>IF(AND($I671="Si",L671=1),1,IF(AND($I671="Fisico",L671=1),1,IF(AND(L671=1,$I671="Electronico"),2,IF(L671=1,VLOOKUP($C671&amp;"|"&amp;$B671&amp;"|"&amp;$D671,Empresas!$C$6:$CC$92,$G671+6+1,0),0))))</f>
        <v>0</v>
      </c>
      <c r="AD671" s="147">
        <f>IF(AND($I671="Si",M671=1),1,IF(AND($I671="Fisico",M671=1),1,IF(AND(M671=1,$I671="Electronico"),2,IF(M671=1,VLOOKUP($C671&amp;"|"&amp;$B671&amp;"|"&amp;$D671,Empresas!$C$6:$CC$92,$G671+6+1,0),0))))</f>
        <v>0</v>
      </c>
      <c r="AE671" s="147">
        <f>IF(AND($I671="Si",N671=1),1,IF(AND($I671="Fisico",N671=1),1,IF(AND(N671=1,$I671="Electronico"),2,IF(N671=1,VLOOKUP($C671&amp;"|"&amp;$B671&amp;"|"&amp;$D671,Empresas!$C$6:$CC$92,$G671+6+1,0),0))))</f>
        <v>0</v>
      </c>
      <c r="AF671" s="147">
        <f>IF(AND($I671="Si",O671=1),1,IF(AND($I671="Fisico",O671=1),1,IF(AND(O671=1,$I671="Electronico"),2,IF(O671=1,VLOOKUP($C671&amp;"|"&amp;$B671&amp;"|"&amp;$D671,Empresas!$C$6:$CC$92,$G671+6+1,0),0))))</f>
        <v>0</v>
      </c>
      <c r="AG671" s="147">
        <f>IF(AND($I671="Si",P671=1),1,IF(AND($I671="Fisico",P671=1),1,IF(AND(P671=1,$I671="Electronico"),2,IF(P671=1,VLOOKUP($C671&amp;"|"&amp;$B671&amp;"|"&amp;$D671,Empresas!$C$6:$CC$92,$G671+6+1,0),0))))</f>
        <v>0</v>
      </c>
      <c r="AH671" s="147">
        <f>IF(AND($I671="Si",Q671=1),1,IF(AND($I671="Fisico",Q671=1),1,IF(AND(Q671=1,$I671="Electronico"),2,IF(Q671=1,VLOOKUP($C671&amp;"|"&amp;$B671&amp;"|"&amp;$D671,Empresas!$C$6:$CC$92,$G671+6+1,0),0))))</f>
        <v>0</v>
      </c>
      <c r="AI671" s="147">
        <f>IF(AND($I671="Si",R671=1),1,IF(AND($I671="Fisico",R671=1),1,IF(AND(R671=1,$I671="Electronico"),2,IF(R671=1,VLOOKUP($C671&amp;"|"&amp;$B671&amp;"|"&amp;$D671,Empresas!$C$6:$CC$92,$G671+6+1,0),0))))</f>
        <v>0</v>
      </c>
      <c r="AJ671" s="147">
        <f>IF(AND($I671="Si",S671=1),1,IF(AND($I671="Fisico",S671=1),1,IF(AND(S671=1,$I671="Electronico"),2,IF(S671=1,VLOOKUP($C671&amp;"|"&amp;$B671&amp;"|"&amp;$D671,Empresas!$C$6:$CC$92,$G671+6+1,0),0))))</f>
        <v>0</v>
      </c>
      <c r="AK671" s="147">
        <f>IF(AND($I671="Si",T671=1),1,IF(AND($I671="Fisico",T671=1),1,IF(AND(T671=1,$I671="Electronico"),2,IF(T671=1,VLOOKUP($C671&amp;"|"&amp;$B671&amp;"|"&amp;$D671,Empresas!$C$6:$CC$92,$G671+6+1,0),0))))</f>
        <v>0</v>
      </c>
      <c r="AL671" s="147">
        <f>IF(AND($I671="Si",U671=1),1,IF(AND($I671="Fisico",U671=1),1,IF(AND(U671=1,$I671="Electronico"),2,IF(U671=1,VLOOKUP($C671&amp;"|"&amp;$B671&amp;"|"&amp;$D671,Empresas!$C$6:$CC$92,$G671+6+1,0),0))))</f>
        <v>0</v>
      </c>
      <c r="AM671" s="149">
        <f t="shared" si="107"/>
        <v>0</v>
      </c>
      <c r="AN671" s="149">
        <f t="shared" si="108"/>
        <v>0</v>
      </c>
      <c r="AO671" s="152">
        <f t="shared" si="109"/>
        <v>0</v>
      </c>
    </row>
    <row r="672" spans="1:41" x14ac:dyDescent="0.25">
      <c r="A672" s="137" t="str">
        <f>VLOOKUP(D672,Empresas!$D$7:$F$91,3,0)</f>
        <v>Yulisa</v>
      </c>
      <c r="B672" s="138" t="str">
        <f>VLOOKUP(D672,Empresas!$D$7:$G$91,4,0)</f>
        <v>Mireya</v>
      </c>
      <c r="C672" s="138" t="s">
        <v>544</v>
      </c>
      <c r="D672" s="138" t="s">
        <v>209</v>
      </c>
      <c r="E672" s="138" t="str">
        <f>VLOOKUP(D672,Empresas!$D$7:$E$92,2,0)</f>
        <v>FULL CARGO SAC</v>
      </c>
      <c r="F672" s="138" t="s">
        <v>162</v>
      </c>
      <c r="G672" s="139">
        <f t="shared" si="112"/>
        <v>19</v>
      </c>
      <c r="H672" s="139" t="str">
        <f>VLOOKUP(D672,Empresas!$D$6:$L$92,7,0)</f>
        <v>Semestral</v>
      </c>
      <c r="I672" s="138" t="str">
        <f>VLOOKUP(VLOOKUP(D672&amp;"|"&amp;B672,Empresas!$I$7:$CB$92,G672,0),Tablas!$A$3:$B$5,2,0)</f>
        <v>No aplica</v>
      </c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 t="str">
        <f>VLOOKUP(D672,Empresas!$D$7:$CF$91,81,0)</f>
        <v>C</v>
      </c>
      <c r="W672" s="78" t="str">
        <f>VLOOKUP(D672,Empresas!$D$7:$M$91,10,0)</f>
        <v>Mype</v>
      </c>
      <c r="X672" s="69" t="str">
        <f t="shared" si="105"/>
        <v>SI</v>
      </c>
      <c r="Y672" s="153" t="str">
        <f t="shared" si="106"/>
        <v>No aplica</v>
      </c>
      <c r="Z672" s="147">
        <f>IF(Y672="No aplica",0,IF(I672="no",0,IF(I672="No aplica",0,IF(I672="Si",1,IF(I672="Fisico",1,IF(I672="Electronico",2,VLOOKUP(C672&amp;"|"&amp;B672&amp;"|"&amp;D672,Empresas!$C$6:$CC$92,G672+6+1,0)))))))</f>
        <v>0</v>
      </c>
      <c r="AA672" s="147">
        <f>IF(AND($I672="Si",J672=1),1,IF(AND($I672="Fisico",J672=1),1,IF(AND(J672=1,$I672="Electronico"),2,IF(J672=1,VLOOKUP($C672&amp;"|"&amp;$B672&amp;"|"&amp;$D672,Empresas!$C$6:$CC$92,$G672+6+1,0),0))))</f>
        <v>0</v>
      </c>
      <c r="AB672" s="147">
        <f>IF(AND($I672="Si",K672=1),1,IF(AND($I672="Fisico",K672=1),1,IF(AND(K672=1,$I672="Electronico"),2,IF(K672=1,VLOOKUP($C672&amp;"|"&amp;$B672&amp;"|"&amp;$D672,Empresas!$C$6:$CC$92,$G672+6+1,0),0))))</f>
        <v>0</v>
      </c>
      <c r="AC672" s="147">
        <f>IF(AND($I672="Si",L672=1),1,IF(AND($I672="Fisico",L672=1),1,IF(AND(L672=1,$I672="Electronico"),2,IF(L672=1,VLOOKUP($C672&amp;"|"&amp;$B672&amp;"|"&amp;$D672,Empresas!$C$6:$CC$92,$G672+6+1,0),0))))</f>
        <v>0</v>
      </c>
      <c r="AD672" s="147">
        <f>IF(AND($I672="Si",M672=1),1,IF(AND($I672="Fisico",M672=1),1,IF(AND(M672=1,$I672="Electronico"),2,IF(M672=1,VLOOKUP($C672&amp;"|"&amp;$B672&amp;"|"&amp;$D672,Empresas!$C$6:$CC$92,$G672+6+1,0),0))))</f>
        <v>0</v>
      </c>
      <c r="AE672" s="147">
        <f>IF(AND($I672="Si",N672=1),1,IF(AND($I672="Fisico",N672=1),1,IF(AND(N672=1,$I672="Electronico"),2,IF(N672=1,VLOOKUP($C672&amp;"|"&amp;$B672&amp;"|"&amp;$D672,Empresas!$C$6:$CC$92,$G672+6+1,0),0))))</f>
        <v>0</v>
      </c>
      <c r="AF672" s="147">
        <f>IF(AND($I672="Si",O672=1),1,IF(AND($I672="Fisico",O672=1),1,IF(AND(O672=1,$I672="Electronico"),2,IF(O672=1,VLOOKUP($C672&amp;"|"&amp;$B672&amp;"|"&amp;$D672,Empresas!$C$6:$CC$92,$G672+6+1,0),0))))</f>
        <v>0</v>
      </c>
      <c r="AG672" s="147">
        <f>IF(AND($I672="Si",P672=1),1,IF(AND($I672="Fisico",P672=1),1,IF(AND(P672=1,$I672="Electronico"),2,IF(P672=1,VLOOKUP($C672&amp;"|"&amp;$B672&amp;"|"&amp;$D672,Empresas!$C$6:$CC$92,$G672+6+1,0),0))))</f>
        <v>0</v>
      </c>
      <c r="AH672" s="147">
        <f>IF(AND($I672="Si",Q672=1),1,IF(AND($I672="Fisico",Q672=1),1,IF(AND(Q672=1,$I672="Electronico"),2,IF(Q672=1,VLOOKUP($C672&amp;"|"&amp;$B672&amp;"|"&amp;$D672,Empresas!$C$6:$CC$92,$G672+6+1,0),0))))</f>
        <v>0</v>
      </c>
      <c r="AI672" s="147">
        <f>IF(AND($I672="Si",R672=1),1,IF(AND($I672="Fisico",R672=1),1,IF(AND(R672=1,$I672="Electronico"),2,IF(R672=1,VLOOKUP($C672&amp;"|"&amp;$B672&amp;"|"&amp;$D672,Empresas!$C$6:$CC$92,$G672+6+1,0),0))))</f>
        <v>0</v>
      </c>
      <c r="AJ672" s="147">
        <f>IF(AND($I672="Si",S672=1),1,IF(AND($I672="Fisico",S672=1),1,IF(AND(S672=1,$I672="Electronico"),2,IF(S672=1,VLOOKUP($C672&amp;"|"&amp;$B672&amp;"|"&amp;$D672,Empresas!$C$6:$CC$92,$G672+6+1,0),0))))</f>
        <v>0</v>
      </c>
      <c r="AK672" s="147">
        <f>IF(AND($I672="Si",T672=1),1,IF(AND($I672="Fisico",T672=1),1,IF(AND(T672=1,$I672="Electronico"),2,IF(T672=1,VLOOKUP($C672&amp;"|"&amp;$B672&amp;"|"&amp;$D672,Empresas!$C$6:$CC$92,$G672+6+1,0),0))))</f>
        <v>0</v>
      </c>
      <c r="AL672" s="147">
        <f>IF(AND($I672="Si",U672=1),1,IF(AND($I672="Fisico",U672=1),1,IF(AND(U672=1,$I672="Electronico"),2,IF(U672=1,VLOOKUP($C672&amp;"|"&amp;$B672&amp;"|"&amp;$D672,Empresas!$C$6:$CC$92,$G672+6+1,0),0))))</f>
        <v>0</v>
      </c>
      <c r="AM672" s="149">
        <f t="shared" si="107"/>
        <v>0</v>
      </c>
      <c r="AN672" s="149">
        <f t="shared" si="108"/>
        <v>0</v>
      </c>
      <c r="AO672" s="152">
        <f t="shared" si="109"/>
        <v>0</v>
      </c>
    </row>
    <row r="673" spans="1:41" x14ac:dyDescent="0.25">
      <c r="A673" s="137" t="str">
        <f>VLOOKUP(D673,Empresas!$D$7:$F$91,3,0)</f>
        <v>Yulisa</v>
      </c>
      <c r="B673" s="138" t="str">
        <f>VLOOKUP(D673,Empresas!$D$7:$G$91,4,0)</f>
        <v>Mireya</v>
      </c>
      <c r="C673" s="138" t="s">
        <v>544</v>
      </c>
      <c r="D673" s="138" t="s">
        <v>209</v>
      </c>
      <c r="E673" s="138" t="str">
        <f>VLOOKUP(D673,Empresas!$D$7:$E$92,2,0)</f>
        <v>FULL CARGO SAC</v>
      </c>
      <c r="F673" s="138" t="s">
        <v>163</v>
      </c>
      <c r="G673" s="139">
        <f t="shared" si="112"/>
        <v>22</v>
      </c>
      <c r="H673" s="139" t="str">
        <f>VLOOKUP(D673,Empresas!$D$6:$L$92,7,0)</f>
        <v>Semestral</v>
      </c>
      <c r="I673" s="138" t="str">
        <f>VLOOKUP(VLOOKUP(D673&amp;"|"&amp;B673,Empresas!$I$7:$CB$92,G673,0),Tablas!$A$3:$B$5,2,0)</f>
        <v>Registro y analisis</v>
      </c>
      <c r="J673" s="78">
        <v>1</v>
      </c>
      <c r="K673" s="78">
        <v>1</v>
      </c>
      <c r="L673" s="78">
        <v>1</v>
      </c>
      <c r="M673" s="78">
        <v>1</v>
      </c>
      <c r="N673" s="78">
        <v>1</v>
      </c>
      <c r="O673" s="78">
        <v>1</v>
      </c>
      <c r="P673" s="78">
        <v>1</v>
      </c>
      <c r="Q673" s="78">
        <v>1</v>
      </c>
      <c r="R673" s="78"/>
      <c r="S673" s="78"/>
      <c r="T673" s="78"/>
      <c r="U673" s="78"/>
      <c r="V673" s="78" t="str">
        <f>VLOOKUP(D673,Empresas!$D$7:$CF$91,81,0)</f>
        <v>C</v>
      </c>
      <c r="W673" s="78" t="str">
        <f>VLOOKUP(D673,Empresas!$D$7:$M$91,10,0)</f>
        <v>Mype</v>
      </c>
      <c r="X673" s="69" t="str">
        <f t="shared" si="105"/>
        <v>SI</v>
      </c>
      <c r="Y673" s="153" t="str">
        <f t="shared" si="106"/>
        <v>Si aplica</v>
      </c>
      <c r="Z673" s="147">
        <f>IF(Y673="No aplica",0,IF(I673="no",0,IF(I673="No aplica",0,IF(I673="Si",1,IF(I673="Fisico",1,IF(I673="Electronico",2,VLOOKUP(C673&amp;"|"&amp;B673&amp;"|"&amp;D673,Empresas!$C$6:$CC$92,G673+6+1,0)))))))</f>
        <v>2</v>
      </c>
      <c r="AA673" s="147">
        <f>IF(AND($I673="Si",J673=1),1,IF(AND($I673="Fisico",J673=1),1,IF(AND(J673=1,$I673="Electronico"),2,IF(J673=1,VLOOKUP($C673&amp;"|"&amp;$B673&amp;"|"&amp;$D673,Empresas!$C$6:$CC$92,$G673+6+1,0),0))))</f>
        <v>2</v>
      </c>
      <c r="AB673" s="147">
        <f>IF(AND($I673="Si",K673=1),1,IF(AND($I673="Fisico",K673=1),1,IF(AND(K673=1,$I673="Electronico"),2,IF(K673=1,VLOOKUP($C673&amp;"|"&amp;$B673&amp;"|"&amp;$D673,Empresas!$C$6:$CC$92,$G673+6+1,0),0))))</f>
        <v>2</v>
      </c>
      <c r="AC673" s="147">
        <f>IF(AND($I673="Si",L673=1),1,IF(AND($I673="Fisico",L673=1),1,IF(AND(L673=1,$I673="Electronico"),2,IF(L673=1,VLOOKUP($C673&amp;"|"&amp;$B673&amp;"|"&amp;$D673,Empresas!$C$6:$CC$92,$G673+6+1,0),0))))</f>
        <v>2</v>
      </c>
      <c r="AD673" s="147">
        <f>IF(AND($I673="Si",M673=1),1,IF(AND($I673="Fisico",M673=1),1,IF(AND(M673=1,$I673="Electronico"),2,IF(M673=1,VLOOKUP($C673&amp;"|"&amp;$B673&amp;"|"&amp;$D673,Empresas!$C$6:$CC$92,$G673+6+1,0),0))))</f>
        <v>2</v>
      </c>
      <c r="AE673" s="147">
        <f>IF(AND($I673="Si",N673=1),1,IF(AND($I673="Fisico",N673=1),1,IF(AND(N673=1,$I673="Electronico"),2,IF(N673=1,VLOOKUP($C673&amp;"|"&amp;$B673&amp;"|"&amp;$D673,Empresas!$C$6:$CC$92,$G673+6+1,0),0))))</f>
        <v>2</v>
      </c>
      <c r="AF673" s="147">
        <f>IF(AND($I673="Si",O673=1),1,IF(AND($I673="Fisico",O673=1),1,IF(AND(O673=1,$I673="Electronico"),2,IF(O673=1,VLOOKUP($C673&amp;"|"&amp;$B673&amp;"|"&amp;$D673,Empresas!$C$6:$CC$92,$G673+6+1,0),0))))</f>
        <v>2</v>
      </c>
      <c r="AG673" s="147">
        <f>IF(AND($I673="Si",P673=1),1,IF(AND($I673="Fisico",P673=1),1,IF(AND(P673=1,$I673="Electronico"),2,IF(P673=1,VLOOKUP($C673&amp;"|"&amp;$B673&amp;"|"&amp;$D673,Empresas!$C$6:$CC$92,$G673+6+1,0),0))))</f>
        <v>2</v>
      </c>
      <c r="AH673" s="147">
        <f>IF(AND($I673="Si",Q673=1),1,IF(AND($I673="Fisico",Q673=1),1,IF(AND(Q673=1,$I673="Electronico"),2,IF(Q673=1,VLOOKUP($C673&amp;"|"&amp;$B673&amp;"|"&amp;$D673,Empresas!$C$6:$CC$92,$G673+6+1,0),0))))</f>
        <v>2</v>
      </c>
      <c r="AI673" s="147">
        <f>IF(AND($I673="Si",R673=1),1,IF(AND($I673="Fisico",R673=1),1,IF(AND(R673=1,$I673="Electronico"),2,IF(R673=1,VLOOKUP($C673&amp;"|"&amp;$B673&amp;"|"&amp;$D673,Empresas!$C$6:$CC$92,$G673+6+1,0),0))))</f>
        <v>0</v>
      </c>
      <c r="AJ673" s="147">
        <f>IF(AND($I673="Si",S673=1),1,IF(AND($I673="Fisico",S673=1),1,IF(AND(S673=1,$I673="Electronico"),2,IF(S673=1,VLOOKUP($C673&amp;"|"&amp;$B673&amp;"|"&amp;$D673,Empresas!$C$6:$CC$92,$G673+6+1,0),0))))</f>
        <v>0</v>
      </c>
      <c r="AK673" s="147">
        <f>IF(AND($I673="Si",T673=1),1,IF(AND($I673="Fisico",T673=1),1,IF(AND(T673=1,$I673="Electronico"),2,IF(T673=1,VLOOKUP($C673&amp;"|"&amp;$B673&amp;"|"&amp;$D673,Empresas!$C$6:$CC$92,$G673+6+1,0),0))))</f>
        <v>0</v>
      </c>
      <c r="AL673" s="147">
        <f>IF(AND($I673="Si",U673=1),1,IF(AND($I673="Fisico",U673=1),1,IF(AND(U673=1,$I673="Electronico"),2,IF(U673=1,VLOOKUP($C673&amp;"|"&amp;$B673&amp;"|"&amp;$D673,Empresas!$C$6:$CC$92,$G673+6+1,0),0))))</f>
        <v>0</v>
      </c>
      <c r="AM673" s="149">
        <f t="shared" si="107"/>
        <v>16</v>
      </c>
      <c r="AN673" s="149">
        <f t="shared" si="108"/>
        <v>16</v>
      </c>
      <c r="AO673" s="152">
        <f t="shared" si="109"/>
        <v>1</v>
      </c>
    </row>
    <row r="674" spans="1:41" x14ac:dyDescent="0.25">
      <c r="A674" s="137" t="str">
        <f>VLOOKUP(D674,Empresas!$D$7:$F$91,3,0)</f>
        <v>Yulisa</v>
      </c>
      <c r="B674" s="138" t="str">
        <f>VLOOKUP(D674,Empresas!$D$7:$G$91,4,0)</f>
        <v>Mireya</v>
      </c>
      <c r="C674" s="138" t="s">
        <v>544</v>
      </c>
      <c r="D674" s="138" t="s">
        <v>209</v>
      </c>
      <c r="E674" s="138" t="str">
        <f>VLOOKUP(D674,Empresas!$D$7:$E$92,2,0)</f>
        <v>FULL CARGO SAC</v>
      </c>
      <c r="F674" s="138" t="s">
        <v>164</v>
      </c>
      <c r="G674" s="139">
        <f t="shared" si="112"/>
        <v>25</v>
      </c>
      <c r="H674" s="139" t="str">
        <f>VLOOKUP(D674,Empresas!$D$6:$L$92,7,0)</f>
        <v>Semestral</v>
      </c>
      <c r="I674" s="138" t="str">
        <f>VLOOKUP(VLOOKUP(D674&amp;"|"&amp;B674,Empresas!$I$7:$CB$92,G674,0),Tablas!$A$3:$B$5,2,0)</f>
        <v>No aplica</v>
      </c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 t="str">
        <f>VLOOKUP(D674,Empresas!$D$7:$CF$91,81,0)</f>
        <v>C</v>
      </c>
      <c r="W674" s="78" t="str">
        <f>VLOOKUP(D674,Empresas!$D$7:$M$91,10,0)</f>
        <v>Mype</v>
      </c>
      <c r="X674" s="69" t="str">
        <f t="shared" si="105"/>
        <v>SI</v>
      </c>
      <c r="Y674" s="153" t="str">
        <f t="shared" si="106"/>
        <v>No aplica</v>
      </c>
      <c r="Z674" s="147">
        <f>IF(Y674="No aplica",0,IF(I674="no",0,IF(I674="No aplica",0,IF(I674="Si",1,IF(I674="Fisico",1,IF(I674="Electronico",2,VLOOKUP(C674&amp;"|"&amp;B674&amp;"|"&amp;D674,Empresas!$C$6:$CC$92,G674+6+1,0)))))))</f>
        <v>0</v>
      </c>
      <c r="AA674" s="147">
        <f>IF(AND($I674="Si",J674=1),1,IF(AND($I674="Fisico",J674=1),1,IF(AND(J674=1,$I674="Electronico"),2,IF(J674=1,VLOOKUP($C674&amp;"|"&amp;$B674&amp;"|"&amp;$D674,Empresas!$C$6:$CC$92,$G674+6+1,0),0))))</f>
        <v>0</v>
      </c>
      <c r="AB674" s="147">
        <f>IF(AND($I674="Si",K674=1),1,IF(AND($I674="Fisico",K674=1),1,IF(AND(K674=1,$I674="Electronico"),2,IF(K674=1,VLOOKUP($C674&amp;"|"&amp;$B674&amp;"|"&amp;$D674,Empresas!$C$6:$CC$92,$G674+6+1,0),0))))</f>
        <v>0</v>
      </c>
      <c r="AC674" s="147">
        <f>IF(AND($I674="Si",L674=1),1,IF(AND($I674="Fisico",L674=1),1,IF(AND(L674=1,$I674="Electronico"),2,IF(L674=1,VLOOKUP($C674&amp;"|"&amp;$B674&amp;"|"&amp;$D674,Empresas!$C$6:$CC$92,$G674+6+1,0),0))))</f>
        <v>0</v>
      </c>
      <c r="AD674" s="147">
        <f>IF(AND($I674="Si",M674=1),1,IF(AND($I674="Fisico",M674=1),1,IF(AND(M674=1,$I674="Electronico"),2,IF(M674=1,VLOOKUP($C674&amp;"|"&amp;$B674&amp;"|"&amp;$D674,Empresas!$C$6:$CC$92,$G674+6+1,0),0))))</f>
        <v>0</v>
      </c>
      <c r="AE674" s="147">
        <f>IF(AND($I674="Si",N674=1),1,IF(AND($I674="Fisico",N674=1),1,IF(AND(N674=1,$I674="Electronico"),2,IF(N674=1,VLOOKUP($C674&amp;"|"&amp;$B674&amp;"|"&amp;$D674,Empresas!$C$6:$CC$92,$G674+6+1,0),0))))</f>
        <v>0</v>
      </c>
      <c r="AF674" s="147">
        <f>IF(AND($I674="Si",O674=1),1,IF(AND($I674="Fisico",O674=1),1,IF(AND(O674=1,$I674="Electronico"),2,IF(O674=1,VLOOKUP($C674&amp;"|"&amp;$B674&amp;"|"&amp;$D674,Empresas!$C$6:$CC$92,$G674+6+1,0),0))))</f>
        <v>0</v>
      </c>
      <c r="AG674" s="147">
        <f>IF(AND($I674="Si",P674=1),1,IF(AND($I674="Fisico",P674=1),1,IF(AND(P674=1,$I674="Electronico"),2,IF(P674=1,VLOOKUP($C674&amp;"|"&amp;$B674&amp;"|"&amp;$D674,Empresas!$C$6:$CC$92,$G674+6+1,0),0))))</f>
        <v>0</v>
      </c>
      <c r="AH674" s="147">
        <f>IF(AND($I674="Si",Q674=1),1,IF(AND($I674="Fisico",Q674=1),1,IF(AND(Q674=1,$I674="Electronico"),2,IF(Q674=1,VLOOKUP($C674&amp;"|"&amp;$B674&amp;"|"&amp;$D674,Empresas!$C$6:$CC$92,$G674+6+1,0),0))))</f>
        <v>0</v>
      </c>
      <c r="AI674" s="147">
        <f>IF(AND($I674="Si",R674=1),1,IF(AND($I674="Fisico",R674=1),1,IF(AND(R674=1,$I674="Electronico"),2,IF(R674=1,VLOOKUP($C674&amp;"|"&amp;$B674&amp;"|"&amp;$D674,Empresas!$C$6:$CC$92,$G674+6+1,0),0))))</f>
        <v>0</v>
      </c>
      <c r="AJ674" s="147">
        <f>IF(AND($I674="Si",S674=1),1,IF(AND($I674="Fisico",S674=1),1,IF(AND(S674=1,$I674="Electronico"),2,IF(S674=1,VLOOKUP($C674&amp;"|"&amp;$B674&amp;"|"&amp;$D674,Empresas!$C$6:$CC$92,$G674+6+1,0),0))))</f>
        <v>0</v>
      </c>
      <c r="AK674" s="147">
        <f>IF(AND($I674="Si",T674=1),1,IF(AND($I674="Fisico",T674=1),1,IF(AND(T674=1,$I674="Electronico"),2,IF(T674=1,VLOOKUP($C674&amp;"|"&amp;$B674&amp;"|"&amp;$D674,Empresas!$C$6:$CC$92,$G674+6+1,0),0))))</f>
        <v>0</v>
      </c>
      <c r="AL674" s="147">
        <f>IF(AND($I674="Si",U674=1),1,IF(AND($I674="Fisico",U674=1),1,IF(AND(U674=1,$I674="Electronico"),2,IF(U674=1,VLOOKUP($C674&amp;"|"&amp;$B674&amp;"|"&amp;$D674,Empresas!$C$6:$CC$92,$G674+6+1,0),0))))</f>
        <v>0</v>
      </c>
      <c r="AM674" s="149">
        <f t="shared" si="107"/>
        <v>0</v>
      </c>
      <c r="AN674" s="149">
        <f t="shared" si="108"/>
        <v>0</v>
      </c>
      <c r="AO674" s="152">
        <f t="shared" si="109"/>
        <v>0</v>
      </c>
    </row>
    <row r="675" spans="1:41" x14ac:dyDescent="0.25">
      <c r="A675" s="137" t="str">
        <f>VLOOKUP(D675,Empresas!$D$7:$F$91,3,0)</f>
        <v>Yulisa</v>
      </c>
      <c r="B675" s="138" t="str">
        <f>VLOOKUP(D675,Empresas!$D$7:$G$91,4,0)</f>
        <v>Mireya</v>
      </c>
      <c r="C675" s="138" t="s">
        <v>544</v>
      </c>
      <c r="D675" s="138" t="s">
        <v>209</v>
      </c>
      <c r="E675" s="138" t="str">
        <f>VLOOKUP(D675,Empresas!$D$7:$E$92,2,0)</f>
        <v>FULL CARGO SAC</v>
      </c>
      <c r="F675" s="138" t="s">
        <v>165</v>
      </c>
      <c r="G675" s="139">
        <f t="shared" si="112"/>
        <v>28</v>
      </c>
      <c r="H675" s="139" t="str">
        <f>VLOOKUP(D675,Empresas!$D$6:$L$92,7,0)</f>
        <v>Semestral</v>
      </c>
      <c r="I675" s="138" t="str">
        <f>VLOOKUP(VLOOKUP(D675&amp;"|"&amp;B675,Empresas!$I$7:$CB$92,G675,0),Tablas!$A$3:$B$5,2,0)</f>
        <v>Registro y analisis</v>
      </c>
      <c r="J675" s="78">
        <v>1</v>
      </c>
      <c r="K675" s="78">
        <v>1</v>
      </c>
      <c r="L675" s="78">
        <v>1</v>
      </c>
      <c r="M675" s="78">
        <v>1</v>
      </c>
      <c r="N675" s="78">
        <v>1</v>
      </c>
      <c r="O675" s="78">
        <v>1</v>
      </c>
      <c r="P675" s="78">
        <v>1</v>
      </c>
      <c r="Q675" s="78">
        <v>1</v>
      </c>
      <c r="R675" s="78"/>
      <c r="S675" s="78"/>
      <c r="T675" s="78"/>
      <c r="U675" s="78"/>
      <c r="V675" s="78" t="str">
        <f>VLOOKUP(D675,Empresas!$D$7:$CF$91,81,0)</f>
        <v>C</v>
      </c>
      <c r="W675" s="78" t="str">
        <f>VLOOKUP(D675,Empresas!$D$7:$M$91,10,0)</f>
        <v>Mype</v>
      </c>
      <c r="X675" s="69" t="str">
        <f t="shared" si="105"/>
        <v>SI</v>
      </c>
      <c r="Y675" s="153" t="str">
        <f t="shared" si="106"/>
        <v>Si aplica</v>
      </c>
      <c r="Z675" s="147">
        <f>IF(Y675="No aplica",0,IF(I675="no",0,IF(I675="No aplica",0,IF(I675="Si",1,IF(I675="Fisico",1,IF(I675="Electronico",2,VLOOKUP(C675&amp;"|"&amp;B675&amp;"|"&amp;D675,Empresas!$C$6:$CC$92,G675+6+1,0)))))))</f>
        <v>1</v>
      </c>
      <c r="AA675" s="147">
        <f>IF(AND($I675="Si",J675=1),1,IF(AND($I675="Fisico",J675=1),1,IF(AND(J675=1,$I675="Electronico"),2,IF(J675=1,VLOOKUP($C675&amp;"|"&amp;$B675&amp;"|"&amp;$D675,Empresas!$C$6:$CC$92,$G675+6+1,0),0))))</f>
        <v>1</v>
      </c>
      <c r="AB675" s="147">
        <f>IF(AND($I675="Si",K675=1),1,IF(AND($I675="Fisico",K675=1),1,IF(AND(K675=1,$I675="Electronico"),2,IF(K675=1,VLOOKUP($C675&amp;"|"&amp;$B675&amp;"|"&amp;$D675,Empresas!$C$6:$CC$92,$G675+6+1,0),0))))</f>
        <v>1</v>
      </c>
      <c r="AC675" s="147">
        <f>IF(AND($I675="Si",L675=1),1,IF(AND($I675="Fisico",L675=1),1,IF(AND(L675=1,$I675="Electronico"),2,IF(L675=1,VLOOKUP($C675&amp;"|"&amp;$B675&amp;"|"&amp;$D675,Empresas!$C$6:$CC$92,$G675+6+1,0),0))))</f>
        <v>1</v>
      </c>
      <c r="AD675" s="147">
        <f>IF(AND($I675="Si",M675=1),1,IF(AND($I675="Fisico",M675=1),1,IF(AND(M675=1,$I675="Electronico"),2,IF(M675=1,VLOOKUP($C675&amp;"|"&amp;$B675&amp;"|"&amp;$D675,Empresas!$C$6:$CC$92,$G675+6+1,0),0))))</f>
        <v>1</v>
      </c>
      <c r="AE675" s="147">
        <f>IF(AND($I675="Si",N675=1),1,IF(AND($I675="Fisico",N675=1),1,IF(AND(N675=1,$I675="Electronico"),2,IF(N675=1,VLOOKUP($C675&amp;"|"&amp;$B675&amp;"|"&amp;$D675,Empresas!$C$6:$CC$92,$G675+6+1,0),0))))</f>
        <v>1</v>
      </c>
      <c r="AF675" s="147">
        <f>IF(AND($I675="Si",O675=1),1,IF(AND($I675="Fisico",O675=1),1,IF(AND(O675=1,$I675="Electronico"),2,IF(O675=1,VLOOKUP($C675&amp;"|"&amp;$B675&amp;"|"&amp;$D675,Empresas!$C$6:$CC$92,$G675+6+1,0),0))))</f>
        <v>1</v>
      </c>
      <c r="AG675" s="147">
        <f>IF(AND($I675="Si",P675=1),1,IF(AND($I675="Fisico",P675=1),1,IF(AND(P675=1,$I675="Electronico"),2,IF(P675=1,VLOOKUP($C675&amp;"|"&amp;$B675&amp;"|"&amp;$D675,Empresas!$C$6:$CC$92,$G675+6+1,0),0))))</f>
        <v>1</v>
      </c>
      <c r="AH675" s="147">
        <f>IF(AND($I675="Si",Q675=1),1,IF(AND($I675="Fisico",Q675=1),1,IF(AND(Q675=1,$I675="Electronico"),2,IF(Q675=1,VLOOKUP($C675&amp;"|"&amp;$B675&amp;"|"&amp;$D675,Empresas!$C$6:$CC$92,$G675+6+1,0),0))))</f>
        <v>1</v>
      </c>
      <c r="AI675" s="147">
        <f>IF(AND($I675="Si",R675=1),1,IF(AND($I675="Fisico",R675=1),1,IF(AND(R675=1,$I675="Electronico"),2,IF(R675=1,VLOOKUP($C675&amp;"|"&amp;$B675&amp;"|"&amp;$D675,Empresas!$C$6:$CC$92,$G675+6+1,0),0))))</f>
        <v>0</v>
      </c>
      <c r="AJ675" s="147">
        <f>IF(AND($I675="Si",S675=1),1,IF(AND($I675="Fisico",S675=1),1,IF(AND(S675=1,$I675="Electronico"),2,IF(S675=1,VLOOKUP($C675&amp;"|"&amp;$B675&amp;"|"&amp;$D675,Empresas!$C$6:$CC$92,$G675+6+1,0),0))))</f>
        <v>0</v>
      </c>
      <c r="AK675" s="147">
        <f>IF(AND($I675="Si",T675=1),1,IF(AND($I675="Fisico",T675=1),1,IF(AND(T675=1,$I675="Electronico"),2,IF(T675=1,VLOOKUP($C675&amp;"|"&amp;$B675&amp;"|"&amp;$D675,Empresas!$C$6:$CC$92,$G675+6+1,0),0))))</f>
        <v>0</v>
      </c>
      <c r="AL675" s="147">
        <f>IF(AND($I675="Si",U675=1),1,IF(AND($I675="Fisico",U675=1),1,IF(AND(U675=1,$I675="Electronico"),2,IF(U675=1,VLOOKUP($C675&amp;"|"&amp;$B675&amp;"|"&amp;$D675,Empresas!$C$6:$CC$92,$G675+6+1,0),0))))</f>
        <v>0</v>
      </c>
      <c r="AM675" s="149">
        <f t="shared" si="107"/>
        <v>8</v>
      </c>
      <c r="AN675" s="149">
        <f t="shared" si="108"/>
        <v>8</v>
      </c>
      <c r="AO675" s="152">
        <f t="shared" si="109"/>
        <v>1</v>
      </c>
    </row>
    <row r="676" spans="1:41" x14ac:dyDescent="0.25">
      <c r="A676" s="137" t="str">
        <f>VLOOKUP(D676,Empresas!$D$7:$F$91,3,0)</f>
        <v>Yulisa</v>
      </c>
      <c r="B676" s="138" t="str">
        <f>VLOOKUP(D676,Empresas!$D$7:$G$91,4,0)</f>
        <v>Mireya</v>
      </c>
      <c r="C676" s="138" t="s">
        <v>544</v>
      </c>
      <c r="D676" s="138" t="s">
        <v>209</v>
      </c>
      <c r="E676" s="138" t="str">
        <f>VLOOKUP(D676,Empresas!$D$7:$E$92,2,0)</f>
        <v>FULL CARGO SAC</v>
      </c>
      <c r="F676" s="138" t="s">
        <v>166</v>
      </c>
      <c r="G676" s="139">
        <f t="shared" si="112"/>
        <v>31</v>
      </c>
      <c r="H676" s="139" t="str">
        <f>VLOOKUP(D676,Empresas!$D$6:$L$92,7,0)</f>
        <v>Semestral</v>
      </c>
      <c r="I676" s="138" t="str">
        <f>VLOOKUP(VLOOKUP(D676&amp;"|"&amp;B676,Empresas!$I$7:$CB$92,G676,0),Tablas!$A$3:$B$5,2,0)</f>
        <v>No aplica</v>
      </c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 t="str">
        <f>VLOOKUP(D676,Empresas!$D$7:$CF$91,81,0)</f>
        <v>C</v>
      </c>
      <c r="W676" s="78" t="str">
        <f>VLOOKUP(D676,Empresas!$D$7:$M$91,10,0)</f>
        <v>Mype</v>
      </c>
      <c r="X676" s="69" t="str">
        <f t="shared" si="105"/>
        <v>SI</v>
      </c>
      <c r="Y676" s="153" t="str">
        <f t="shared" si="106"/>
        <v>No aplica</v>
      </c>
      <c r="Z676" s="147">
        <f>IF(Y676="No aplica",0,IF(I676="no",0,IF(I676="No aplica",0,IF(I676="Si",1,IF(I676="Fisico",1,IF(I676="Electronico",2,VLOOKUP(C676&amp;"|"&amp;B676&amp;"|"&amp;D676,Empresas!$C$6:$CC$92,G676+6+1,0)))))))</f>
        <v>0</v>
      </c>
      <c r="AA676" s="147">
        <f>IF(AND($I676="Si",J676=1),1,IF(AND($I676="Fisico",J676=1),1,IF(AND(J676=1,$I676="Electronico"),2,IF(J676=1,VLOOKUP($C676&amp;"|"&amp;$B676&amp;"|"&amp;$D676,Empresas!$C$6:$CC$92,$G676+6+1,0),0))))</f>
        <v>0</v>
      </c>
      <c r="AB676" s="147">
        <f>IF(AND($I676="Si",K676=1),1,IF(AND($I676="Fisico",K676=1),1,IF(AND(K676=1,$I676="Electronico"),2,IF(K676=1,VLOOKUP($C676&amp;"|"&amp;$B676&amp;"|"&amp;$D676,Empresas!$C$6:$CC$92,$G676+6+1,0),0))))</f>
        <v>0</v>
      </c>
      <c r="AC676" s="147">
        <f>IF(AND($I676="Si",L676=1),1,IF(AND($I676="Fisico",L676=1),1,IF(AND(L676=1,$I676="Electronico"),2,IF(L676=1,VLOOKUP($C676&amp;"|"&amp;$B676&amp;"|"&amp;$D676,Empresas!$C$6:$CC$92,$G676+6+1,0),0))))</f>
        <v>0</v>
      </c>
      <c r="AD676" s="147">
        <f>IF(AND($I676="Si",M676=1),1,IF(AND($I676="Fisico",M676=1),1,IF(AND(M676=1,$I676="Electronico"),2,IF(M676=1,VLOOKUP($C676&amp;"|"&amp;$B676&amp;"|"&amp;$D676,Empresas!$C$6:$CC$92,$G676+6+1,0),0))))</f>
        <v>0</v>
      </c>
      <c r="AE676" s="147">
        <f>IF(AND($I676="Si",N676=1),1,IF(AND($I676="Fisico",N676=1),1,IF(AND(N676=1,$I676="Electronico"),2,IF(N676=1,VLOOKUP($C676&amp;"|"&amp;$B676&amp;"|"&amp;$D676,Empresas!$C$6:$CC$92,$G676+6+1,0),0))))</f>
        <v>0</v>
      </c>
      <c r="AF676" s="147">
        <f>IF(AND($I676="Si",O676=1),1,IF(AND($I676="Fisico",O676=1),1,IF(AND(O676=1,$I676="Electronico"),2,IF(O676=1,VLOOKUP($C676&amp;"|"&amp;$B676&amp;"|"&amp;$D676,Empresas!$C$6:$CC$92,$G676+6+1,0),0))))</f>
        <v>0</v>
      </c>
      <c r="AG676" s="147">
        <f>IF(AND($I676="Si",P676=1),1,IF(AND($I676="Fisico",P676=1),1,IF(AND(P676=1,$I676="Electronico"),2,IF(P676=1,VLOOKUP($C676&amp;"|"&amp;$B676&amp;"|"&amp;$D676,Empresas!$C$6:$CC$92,$G676+6+1,0),0))))</f>
        <v>0</v>
      </c>
      <c r="AH676" s="147">
        <f>IF(AND($I676="Si",Q676=1),1,IF(AND($I676="Fisico",Q676=1),1,IF(AND(Q676=1,$I676="Electronico"),2,IF(Q676=1,VLOOKUP($C676&amp;"|"&amp;$B676&amp;"|"&amp;$D676,Empresas!$C$6:$CC$92,$G676+6+1,0),0))))</f>
        <v>0</v>
      </c>
      <c r="AI676" s="147">
        <f>IF(AND($I676="Si",R676=1),1,IF(AND($I676="Fisico",R676=1),1,IF(AND(R676=1,$I676="Electronico"),2,IF(R676=1,VLOOKUP($C676&amp;"|"&amp;$B676&amp;"|"&amp;$D676,Empresas!$C$6:$CC$92,$G676+6+1,0),0))))</f>
        <v>0</v>
      </c>
      <c r="AJ676" s="147">
        <f>IF(AND($I676="Si",S676=1),1,IF(AND($I676="Fisico",S676=1),1,IF(AND(S676=1,$I676="Electronico"),2,IF(S676=1,VLOOKUP($C676&amp;"|"&amp;$B676&amp;"|"&amp;$D676,Empresas!$C$6:$CC$92,$G676+6+1,0),0))))</f>
        <v>0</v>
      </c>
      <c r="AK676" s="147">
        <f>IF(AND($I676="Si",T676=1),1,IF(AND($I676="Fisico",T676=1),1,IF(AND(T676=1,$I676="Electronico"),2,IF(T676=1,VLOOKUP($C676&amp;"|"&amp;$B676&amp;"|"&amp;$D676,Empresas!$C$6:$CC$92,$G676+6+1,0),0))))</f>
        <v>0</v>
      </c>
      <c r="AL676" s="147">
        <f>IF(AND($I676="Si",U676=1),1,IF(AND($I676="Fisico",U676=1),1,IF(AND(U676=1,$I676="Electronico"),2,IF(U676=1,VLOOKUP($C676&amp;"|"&amp;$B676&amp;"|"&amp;$D676,Empresas!$C$6:$CC$92,$G676+6+1,0),0))))</f>
        <v>0</v>
      </c>
      <c r="AM676" s="149">
        <f t="shared" si="107"/>
        <v>0</v>
      </c>
      <c r="AN676" s="149">
        <f t="shared" si="108"/>
        <v>0</v>
      </c>
      <c r="AO676" s="152">
        <f t="shared" si="109"/>
        <v>0</v>
      </c>
    </row>
    <row r="677" spans="1:41" x14ac:dyDescent="0.25">
      <c r="A677" s="137" t="str">
        <f>VLOOKUP(D677,Empresas!$D$7:$F$91,3,0)</f>
        <v>Yulisa</v>
      </c>
      <c r="B677" s="138" t="str">
        <f>VLOOKUP(D677,Empresas!$D$7:$G$91,4,0)</f>
        <v>Mireya</v>
      </c>
      <c r="C677" s="138" t="s">
        <v>544</v>
      </c>
      <c r="D677" s="138" t="s">
        <v>209</v>
      </c>
      <c r="E677" s="138" t="str">
        <f>VLOOKUP(D677,Empresas!$D$7:$E$92,2,0)</f>
        <v>FULL CARGO SAC</v>
      </c>
      <c r="F677" s="138" t="s">
        <v>167</v>
      </c>
      <c r="G677" s="139">
        <f t="shared" si="112"/>
        <v>34</v>
      </c>
      <c r="H677" s="139" t="str">
        <f>VLOOKUP(D677,Empresas!$D$6:$L$92,7,0)</f>
        <v>Semestral</v>
      </c>
      <c r="I677" s="138" t="str">
        <f>VLOOKUP(VLOOKUP(D677&amp;"|"&amp;B677,Empresas!$I$7:$CB$92,G677,0),Tablas!$A$3:$B$5,2,0)</f>
        <v>No aplica</v>
      </c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 t="str">
        <f>VLOOKUP(D677,Empresas!$D$7:$CF$91,81,0)</f>
        <v>C</v>
      </c>
      <c r="W677" s="78" t="str">
        <f>VLOOKUP(D677,Empresas!$D$7:$M$91,10,0)</f>
        <v>Mype</v>
      </c>
      <c r="X677" s="69" t="str">
        <f t="shared" si="105"/>
        <v>SI</v>
      </c>
      <c r="Y677" s="153" t="str">
        <f t="shared" si="106"/>
        <v>No aplica</v>
      </c>
      <c r="Z677" s="147">
        <f>IF(Y677="No aplica",0,IF(I677="no",0,IF(I677="No aplica",0,IF(I677="Si",1,IF(I677="Fisico",1,IF(I677="Electronico",2,VLOOKUP(C677&amp;"|"&amp;B677&amp;"|"&amp;D677,Empresas!$C$6:$CC$92,G677+6+1,0)))))))</f>
        <v>0</v>
      </c>
      <c r="AA677" s="147">
        <f>IF(AND($I677="Si",J677=1),1,IF(AND($I677="Fisico",J677=1),1,IF(AND(J677=1,$I677="Electronico"),2,IF(J677=1,VLOOKUP($C677&amp;"|"&amp;$B677&amp;"|"&amp;$D677,Empresas!$C$6:$CC$92,$G677+6+1,0),0))))</f>
        <v>0</v>
      </c>
      <c r="AB677" s="147">
        <f>IF(AND($I677="Si",K677=1),1,IF(AND($I677="Fisico",K677=1),1,IF(AND(K677=1,$I677="Electronico"),2,IF(K677=1,VLOOKUP($C677&amp;"|"&amp;$B677&amp;"|"&amp;$D677,Empresas!$C$6:$CC$92,$G677+6+1,0),0))))</f>
        <v>0</v>
      </c>
      <c r="AC677" s="147">
        <f>IF(AND($I677="Si",L677=1),1,IF(AND($I677="Fisico",L677=1),1,IF(AND(L677=1,$I677="Electronico"),2,IF(L677=1,VLOOKUP($C677&amp;"|"&amp;$B677&amp;"|"&amp;$D677,Empresas!$C$6:$CC$92,$G677+6+1,0),0))))</f>
        <v>0</v>
      </c>
      <c r="AD677" s="147">
        <f>IF(AND($I677="Si",M677=1),1,IF(AND($I677="Fisico",M677=1),1,IF(AND(M677=1,$I677="Electronico"),2,IF(M677=1,VLOOKUP($C677&amp;"|"&amp;$B677&amp;"|"&amp;$D677,Empresas!$C$6:$CC$92,$G677+6+1,0),0))))</f>
        <v>0</v>
      </c>
      <c r="AE677" s="147">
        <f>IF(AND($I677="Si",N677=1),1,IF(AND($I677="Fisico",N677=1),1,IF(AND(N677=1,$I677="Electronico"),2,IF(N677=1,VLOOKUP($C677&amp;"|"&amp;$B677&amp;"|"&amp;$D677,Empresas!$C$6:$CC$92,$G677+6+1,0),0))))</f>
        <v>0</v>
      </c>
      <c r="AF677" s="147">
        <f>IF(AND($I677="Si",O677=1),1,IF(AND($I677="Fisico",O677=1),1,IF(AND(O677=1,$I677="Electronico"),2,IF(O677=1,VLOOKUP($C677&amp;"|"&amp;$B677&amp;"|"&amp;$D677,Empresas!$C$6:$CC$92,$G677+6+1,0),0))))</f>
        <v>0</v>
      </c>
      <c r="AG677" s="147">
        <f>IF(AND($I677="Si",P677=1),1,IF(AND($I677="Fisico",P677=1),1,IF(AND(P677=1,$I677="Electronico"),2,IF(P677=1,VLOOKUP($C677&amp;"|"&amp;$B677&amp;"|"&amp;$D677,Empresas!$C$6:$CC$92,$G677+6+1,0),0))))</f>
        <v>0</v>
      </c>
      <c r="AH677" s="147">
        <f>IF(AND($I677="Si",Q677=1),1,IF(AND($I677="Fisico",Q677=1),1,IF(AND(Q677=1,$I677="Electronico"),2,IF(Q677=1,VLOOKUP($C677&amp;"|"&amp;$B677&amp;"|"&amp;$D677,Empresas!$C$6:$CC$92,$G677+6+1,0),0))))</f>
        <v>0</v>
      </c>
      <c r="AI677" s="147">
        <f>IF(AND($I677="Si",R677=1),1,IF(AND($I677="Fisico",R677=1),1,IF(AND(R677=1,$I677="Electronico"),2,IF(R677=1,VLOOKUP($C677&amp;"|"&amp;$B677&amp;"|"&amp;$D677,Empresas!$C$6:$CC$92,$G677+6+1,0),0))))</f>
        <v>0</v>
      </c>
      <c r="AJ677" s="147">
        <f>IF(AND($I677="Si",S677=1),1,IF(AND($I677="Fisico",S677=1),1,IF(AND(S677=1,$I677="Electronico"),2,IF(S677=1,VLOOKUP($C677&amp;"|"&amp;$B677&amp;"|"&amp;$D677,Empresas!$C$6:$CC$92,$G677+6+1,0),0))))</f>
        <v>0</v>
      </c>
      <c r="AK677" s="147">
        <f>IF(AND($I677="Si",T677=1),1,IF(AND($I677="Fisico",T677=1),1,IF(AND(T677=1,$I677="Electronico"),2,IF(T677=1,VLOOKUP($C677&amp;"|"&amp;$B677&amp;"|"&amp;$D677,Empresas!$C$6:$CC$92,$G677+6+1,0),0))))</f>
        <v>0</v>
      </c>
      <c r="AL677" s="147">
        <f>IF(AND($I677="Si",U677=1),1,IF(AND($I677="Fisico",U677=1),1,IF(AND(U677=1,$I677="Electronico"),2,IF(U677=1,VLOOKUP($C677&amp;"|"&amp;$B677&amp;"|"&amp;$D677,Empresas!$C$6:$CC$92,$G677+6+1,0),0))))</f>
        <v>0</v>
      </c>
      <c r="AM677" s="149">
        <f t="shared" si="107"/>
        <v>0</v>
      </c>
      <c r="AN677" s="149">
        <f t="shared" si="108"/>
        <v>0</v>
      </c>
      <c r="AO677" s="152">
        <f t="shared" si="109"/>
        <v>0</v>
      </c>
    </row>
    <row r="678" spans="1:41" x14ac:dyDescent="0.25">
      <c r="A678" s="137" t="str">
        <f>VLOOKUP(D678,Empresas!$D$7:$F$91,3,0)</f>
        <v>Yulisa</v>
      </c>
      <c r="B678" s="138" t="str">
        <f>VLOOKUP(D678,Empresas!$D$7:$G$91,4,0)</f>
        <v>Mireya</v>
      </c>
      <c r="C678" s="138" t="s">
        <v>544</v>
      </c>
      <c r="D678" s="138" t="s">
        <v>209</v>
      </c>
      <c r="E678" s="138" t="str">
        <f>VLOOKUP(D678,Empresas!$D$7:$E$92,2,0)</f>
        <v>FULL CARGO SAC</v>
      </c>
      <c r="F678" s="138" t="s">
        <v>168</v>
      </c>
      <c r="G678" s="139">
        <f t="shared" si="112"/>
        <v>37</v>
      </c>
      <c r="H678" s="139" t="str">
        <f>VLOOKUP(D678,Empresas!$D$6:$L$92,7,0)</f>
        <v>Semestral</v>
      </c>
      <c r="I678" s="138" t="str">
        <f>VLOOKUP(VLOOKUP(D678&amp;"|"&amp;B678,Empresas!$I$7:$CB$92,G678,0),Tablas!$A$3:$B$5,2,0)</f>
        <v>No aplica</v>
      </c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 t="str">
        <f>VLOOKUP(D678,Empresas!$D$7:$CF$91,81,0)</f>
        <v>C</v>
      </c>
      <c r="W678" s="78" t="str">
        <f>VLOOKUP(D678,Empresas!$D$7:$M$91,10,0)</f>
        <v>Mype</v>
      </c>
      <c r="X678" s="69" t="str">
        <f t="shared" si="105"/>
        <v>SI</v>
      </c>
      <c r="Y678" s="153" t="str">
        <f t="shared" si="106"/>
        <v>No aplica</v>
      </c>
      <c r="Z678" s="147">
        <f>IF(Y678="No aplica",0,IF(I678="no",0,IF(I678="No aplica",0,IF(I678="Si",1,IF(I678="Fisico",1,IF(I678="Electronico",2,VLOOKUP(C678&amp;"|"&amp;B678&amp;"|"&amp;D678,Empresas!$C$6:$CC$92,G678+6+1,0)))))))</f>
        <v>0</v>
      </c>
      <c r="AA678" s="147">
        <f>IF(AND($I678="Si",J678=1),1,IF(AND($I678="Fisico",J678=1),1,IF(AND(J678=1,$I678="Electronico"),2,IF(J678=1,VLOOKUP($C678&amp;"|"&amp;$B678&amp;"|"&amp;$D678,Empresas!$C$6:$CC$92,$G678+6+1,0),0))))</f>
        <v>0</v>
      </c>
      <c r="AB678" s="147">
        <f>IF(AND($I678="Si",K678=1),1,IF(AND($I678="Fisico",K678=1),1,IF(AND(K678=1,$I678="Electronico"),2,IF(K678=1,VLOOKUP($C678&amp;"|"&amp;$B678&amp;"|"&amp;$D678,Empresas!$C$6:$CC$92,$G678+6+1,0),0))))</f>
        <v>0</v>
      </c>
      <c r="AC678" s="147">
        <f>IF(AND($I678="Si",L678=1),1,IF(AND($I678="Fisico",L678=1),1,IF(AND(L678=1,$I678="Electronico"),2,IF(L678=1,VLOOKUP($C678&amp;"|"&amp;$B678&amp;"|"&amp;$D678,Empresas!$C$6:$CC$92,$G678+6+1,0),0))))</f>
        <v>0</v>
      </c>
      <c r="AD678" s="147">
        <f>IF(AND($I678="Si",M678=1),1,IF(AND($I678="Fisico",M678=1),1,IF(AND(M678=1,$I678="Electronico"),2,IF(M678=1,VLOOKUP($C678&amp;"|"&amp;$B678&amp;"|"&amp;$D678,Empresas!$C$6:$CC$92,$G678+6+1,0),0))))</f>
        <v>0</v>
      </c>
      <c r="AE678" s="147">
        <f>IF(AND($I678="Si",N678=1),1,IF(AND($I678="Fisico",N678=1),1,IF(AND(N678=1,$I678="Electronico"),2,IF(N678=1,VLOOKUP($C678&amp;"|"&amp;$B678&amp;"|"&amp;$D678,Empresas!$C$6:$CC$92,$G678+6+1,0),0))))</f>
        <v>0</v>
      </c>
      <c r="AF678" s="147">
        <f>IF(AND($I678="Si",O678=1),1,IF(AND($I678="Fisico",O678=1),1,IF(AND(O678=1,$I678="Electronico"),2,IF(O678=1,VLOOKUP($C678&amp;"|"&amp;$B678&amp;"|"&amp;$D678,Empresas!$C$6:$CC$92,$G678+6+1,0),0))))</f>
        <v>0</v>
      </c>
      <c r="AG678" s="147">
        <f>IF(AND($I678="Si",P678=1),1,IF(AND($I678="Fisico",P678=1),1,IF(AND(P678=1,$I678="Electronico"),2,IF(P678=1,VLOOKUP($C678&amp;"|"&amp;$B678&amp;"|"&amp;$D678,Empresas!$C$6:$CC$92,$G678+6+1,0),0))))</f>
        <v>0</v>
      </c>
      <c r="AH678" s="147">
        <f>IF(AND($I678="Si",Q678=1),1,IF(AND($I678="Fisico",Q678=1),1,IF(AND(Q678=1,$I678="Electronico"),2,IF(Q678=1,VLOOKUP($C678&amp;"|"&amp;$B678&amp;"|"&amp;$D678,Empresas!$C$6:$CC$92,$G678+6+1,0),0))))</f>
        <v>0</v>
      </c>
      <c r="AI678" s="147">
        <f>IF(AND($I678="Si",R678=1),1,IF(AND($I678="Fisico",R678=1),1,IF(AND(R678=1,$I678="Electronico"),2,IF(R678=1,VLOOKUP($C678&amp;"|"&amp;$B678&amp;"|"&amp;$D678,Empresas!$C$6:$CC$92,$G678+6+1,0),0))))</f>
        <v>0</v>
      </c>
      <c r="AJ678" s="147">
        <f>IF(AND($I678="Si",S678=1),1,IF(AND($I678="Fisico",S678=1),1,IF(AND(S678=1,$I678="Electronico"),2,IF(S678=1,VLOOKUP($C678&amp;"|"&amp;$B678&amp;"|"&amp;$D678,Empresas!$C$6:$CC$92,$G678+6+1,0),0))))</f>
        <v>0</v>
      </c>
      <c r="AK678" s="147">
        <f>IF(AND($I678="Si",T678=1),1,IF(AND($I678="Fisico",T678=1),1,IF(AND(T678=1,$I678="Electronico"),2,IF(T678=1,VLOOKUP($C678&amp;"|"&amp;$B678&amp;"|"&amp;$D678,Empresas!$C$6:$CC$92,$G678+6+1,0),0))))</f>
        <v>0</v>
      </c>
      <c r="AL678" s="147">
        <f>IF(AND($I678="Si",U678=1),1,IF(AND($I678="Fisico",U678=1),1,IF(AND(U678=1,$I678="Electronico"),2,IF(U678=1,VLOOKUP($C678&amp;"|"&amp;$B678&amp;"|"&amp;$D678,Empresas!$C$6:$CC$92,$G678+6+1,0),0))))</f>
        <v>0</v>
      </c>
      <c r="AM678" s="149">
        <f t="shared" si="107"/>
        <v>0</v>
      </c>
      <c r="AN678" s="149">
        <f t="shared" si="108"/>
        <v>0</v>
      </c>
      <c r="AO678" s="152">
        <f t="shared" si="109"/>
        <v>0</v>
      </c>
    </row>
    <row r="679" spans="1:41" x14ac:dyDescent="0.25">
      <c r="A679" s="137" t="str">
        <f>VLOOKUP(D679,Empresas!$D$7:$F$91,3,0)</f>
        <v>Yulisa</v>
      </c>
      <c r="B679" s="138" t="str">
        <f>VLOOKUP(D679,Empresas!$D$7:$G$91,4,0)</f>
        <v>Mireya</v>
      </c>
      <c r="C679" s="138" t="s">
        <v>544</v>
      </c>
      <c r="D679" s="138" t="s">
        <v>209</v>
      </c>
      <c r="E679" s="138" t="str">
        <f>VLOOKUP(D679,Empresas!$D$7:$E$92,2,0)</f>
        <v>FULL CARGO SAC</v>
      </c>
      <c r="F679" s="138" t="s">
        <v>169</v>
      </c>
      <c r="G679" s="139">
        <f t="shared" si="112"/>
        <v>40</v>
      </c>
      <c r="H679" s="139" t="str">
        <f>VLOOKUP(D679,Empresas!$D$6:$L$92,7,0)</f>
        <v>Semestral</v>
      </c>
      <c r="I679" s="138" t="str">
        <f>VLOOKUP(VLOOKUP(D679&amp;"|"&amp;B679,Empresas!$I$7:$CB$92,G679,0),Tablas!$A$3:$B$5,2,0)</f>
        <v>No aplica</v>
      </c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 t="str">
        <f>VLOOKUP(D679,Empresas!$D$7:$CF$91,81,0)</f>
        <v>C</v>
      </c>
      <c r="W679" s="78" t="str">
        <f>VLOOKUP(D679,Empresas!$D$7:$M$91,10,0)</f>
        <v>Mype</v>
      </c>
      <c r="X679" s="69" t="str">
        <f t="shared" si="105"/>
        <v>SI</v>
      </c>
      <c r="Y679" s="153" t="str">
        <f t="shared" si="106"/>
        <v>No aplica</v>
      </c>
      <c r="Z679" s="147">
        <f>IF(Y679="No aplica",0,IF(I679="no",0,IF(I679="No aplica",0,IF(I679="Si",1,IF(I679="Fisico",1,IF(I679="Electronico",2,VLOOKUP(C679&amp;"|"&amp;B679&amp;"|"&amp;D679,Empresas!$C$6:$CC$92,G679+6+1,0)))))))</f>
        <v>0</v>
      </c>
      <c r="AA679" s="147">
        <f>IF(AND($I679="Si",J679=1),1,IF(AND($I679="Fisico",J679=1),1,IF(AND(J679=1,$I679="Electronico"),2,IF(J679=1,VLOOKUP($C679&amp;"|"&amp;$B679&amp;"|"&amp;$D679,Empresas!$C$6:$CC$92,$G679+6+1,0),0))))</f>
        <v>0</v>
      </c>
      <c r="AB679" s="147">
        <f>IF(AND($I679="Si",K679=1),1,IF(AND($I679="Fisico",K679=1),1,IF(AND(K679=1,$I679="Electronico"),2,IF(K679=1,VLOOKUP($C679&amp;"|"&amp;$B679&amp;"|"&amp;$D679,Empresas!$C$6:$CC$92,$G679+6+1,0),0))))</f>
        <v>0</v>
      </c>
      <c r="AC679" s="147">
        <f>IF(AND($I679="Si",L679=1),1,IF(AND($I679="Fisico",L679=1),1,IF(AND(L679=1,$I679="Electronico"),2,IF(L679=1,VLOOKUP($C679&amp;"|"&amp;$B679&amp;"|"&amp;$D679,Empresas!$C$6:$CC$92,$G679+6+1,0),0))))</f>
        <v>0</v>
      </c>
      <c r="AD679" s="147">
        <f>IF(AND($I679="Si",M679=1),1,IF(AND($I679="Fisico",M679=1),1,IF(AND(M679=1,$I679="Electronico"),2,IF(M679=1,VLOOKUP($C679&amp;"|"&amp;$B679&amp;"|"&amp;$D679,Empresas!$C$6:$CC$92,$G679+6+1,0),0))))</f>
        <v>0</v>
      </c>
      <c r="AE679" s="147">
        <f>IF(AND($I679="Si",N679=1),1,IF(AND($I679="Fisico",N679=1),1,IF(AND(N679=1,$I679="Electronico"),2,IF(N679=1,VLOOKUP($C679&amp;"|"&amp;$B679&amp;"|"&amp;$D679,Empresas!$C$6:$CC$92,$G679+6+1,0),0))))</f>
        <v>0</v>
      </c>
      <c r="AF679" s="147">
        <f>IF(AND($I679="Si",O679=1),1,IF(AND($I679="Fisico",O679=1),1,IF(AND(O679=1,$I679="Electronico"),2,IF(O679=1,VLOOKUP($C679&amp;"|"&amp;$B679&amp;"|"&amp;$D679,Empresas!$C$6:$CC$92,$G679+6+1,0),0))))</f>
        <v>0</v>
      </c>
      <c r="AG679" s="147">
        <f>IF(AND($I679="Si",P679=1),1,IF(AND($I679="Fisico",P679=1),1,IF(AND(P679=1,$I679="Electronico"),2,IF(P679=1,VLOOKUP($C679&amp;"|"&amp;$B679&amp;"|"&amp;$D679,Empresas!$C$6:$CC$92,$G679+6+1,0),0))))</f>
        <v>0</v>
      </c>
      <c r="AH679" s="147">
        <f>IF(AND($I679="Si",Q679=1),1,IF(AND($I679="Fisico",Q679=1),1,IF(AND(Q679=1,$I679="Electronico"),2,IF(Q679=1,VLOOKUP($C679&amp;"|"&amp;$B679&amp;"|"&amp;$D679,Empresas!$C$6:$CC$92,$G679+6+1,0),0))))</f>
        <v>0</v>
      </c>
      <c r="AI679" s="147">
        <f>IF(AND($I679="Si",R679=1),1,IF(AND($I679="Fisico",R679=1),1,IF(AND(R679=1,$I679="Electronico"),2,IF(R679=1,VLOOKUP($C679&amp;"|"&amp;$B679&amp;"|"&amp;$D679,Empresas!$C$6:$CC$92,$G679+6+1,0),0))))</f>
        <v>0</v>
      </c>
      <c r="AJ679" s="147">
        <f>IF(AND($I679="Si",S679=1),1,IF(AND($I679="Fisico",S679=1),1,IF(AND(S679=1,$I679="Electronico"),2,IF(S679=1,VLOOKUP($C679&amp;"|"&amp;$B679&amp;"|"&amp;$D679,Empresas!$C$6:$CC$92,$G679+6+1,0),0))))</f>
        <v>0</v>
      </c>
      <c r="AK679" s="147">
        <f>IF(AND($I679="Si",T679=1),1,IF(AND($I679="Fisico",T679=1),1,IF(AND(T679=1,$I679="Electronico"),2,IF(T679=1,VLOOKUP($C679&amp;"|"&amp;$B679&amp;"|"&amp;$D679,Empresas!$C$6:$CC$92,$G679+6+1,0),0))))</f>
        <v>0</v>
      </c>
      <c r="AL679" s="147">
        <f>IF(AND($I679="Si",U679=1),1,IF(AND($I679="Fisico",U679=1),1,IF(AND(U679=1,$I679="Electronico"),2,IF(U679=1,VLOOKUP($C679&amp;"|"&amp;$B679&amp;"|"&amp;$D679,Empresas!$C$6:$CC$92,$G679+6+1,0),0))))</f>
        <v>0</v>
      </c>
      <c r="AM679" s="149">
        <f t="shared" si="107"/>
        <v>0</v>
      </c>
      <c r="AN679" s="149">
        <f t="shared" si="108"/>
        <v>0</v>
      </c>
      <c r="AO679" s="152">
        <f t="shared" si="109"/>
        <v>0</v>
      </c>
    </row>
    <row r="680" spans="1:41" x14ac:dyDescent="0.25">
      <c r="A680" s="137" t="str">
        <f>VLOOKUP(D680,Empresas!$D$7:$F$91,3,0)</f>
        <v>Yulisa</v>
      </c>
      <c r="B680" s="138" t="str">
        <f>VLOOKUP(D680,Empresas!$D$7:$G$91,4,0)</f>
        <v>Mireya</v>
      </c>
      <c r="C680" s="138" t="s">
        <v>544</v>
      </c>
      <c r="D680" s="138" t="s">
        <v>209</v>
      </c>
      <c r="E680" s="138" t="str">
        <f>VLOOKUP(D680,Empresas!$D$7:$E$92,2,0)</f>
        <v>FULL CARGO SAC</v>
      </c>
      <c r="F680" s="138" t="s">
        <v>170</v>
      </c>
      <c r="G680" s="139">
        <f t="shared" si="112"/>
        <v>43</v>
      </c>
      <c r="H680" s="139" t="str">
        <f>VLOOKUP(D680,Empresas!$D$6:$L$92,7,0)</f>
        <v>Semestral</v>
      </c>
      <c r="I680" s="138" t="str">
        <f>VLOOKUP(VLOOKUP(D680&amp;"|"&amp;B680,Empresas!$I$7:$CB$92,G680,0),Tablas!$A$3:$B$5,2,0)</f>
        <v>Registro y analisis</v>
      </c>
      <c r="J680" s="78">
        <v>1</v>
      </c>
      <c r="K680" s="78">
        <v>1</v>
      </c>
      <c r="L680" s="78">
        <v>1</v>
      </c>
      <c r="M680" s="78">
        <v>1</v>
      </c>
      <c r="N680" s="78">
        <v>1</v>
      </c>
      <c r="O680" s="78">
        <v>1</v>
      </c>
      <c r="P680" s="78">
        <v>1</v>
      </c>
      <c r="Q680" s="78">
        <v>1</v>
      </c>
      <c r="R680" s="78"/>
      <c r="S680" s="78"/>
      <c r="T680" s="78"/>
      <c r="U680" s="78"/>
      <c r="V680" s="78" t="str">
        <f>VLOOKUP(D680,Empresas!$D$7:$CF$91,81,0)</f>
        <v>C</v>
      </c>
      <c r="W680" s="78" t="str">
        <f>VLOOKUP(D680,Empresas!$D$7:$M$91,10,0)</f>
        <v>Mype</v>
      </c>
      <c r="X680" s="69" t="str">
        <f t="shared" si="105"/>
        <v>SI</v>
      </c>
      <c r="Y680" s="153" t="str">
        <f t="shared" si="106"/>
        <v>Si aplica</v>
      </c>
      <c r="Z680" s="147">
        <f>IF(Y680="No aplica",0,IF(I680="no",0,IF(I680="No aplica",0,IF(I680="Si",1,IF(I680="Fisico",1,IF(I680="Electronico",2,VLOOKUP(C680&amp;"|"&amp;B680&amp;"|"&amp;D680,Empresas!$C$6:$CC$92,G680+6+1,0)))))))</f>
        <v>1</v>
      </c>
      <c r="AA680" s="147">
        <f>IF(AND($I680="Si",J680=1),1,IF(AND($I680="Fisico",J680=1),1,IF(AND(J680=1,$I680="Electronico"),2,IF(J680=1,VLOOKUP($C680&amp;"|"&amp;$B680&amp;"|"&amp;$D680,Empresas!$C$6:$CC$92,$G680+6+1,0),0))))</f>
        <v>1</v>
      </c>
      <c r="AB680" s="147">
        <f>IF(AND($I680="Si",K680=1),1,IF(AND($I680="Fisico",K680=1),1,IF(AND(K680=1,$I680="Electronico"),2,IF(K680=1,VLOOKUP($C680&amp;"|"&amp;$B680&amp;"|"&amp;$D680,Empresas!$C$6:$CC$92,$G680+6+1,0),0))))</f>
        <v>1</v>
      </c>
      <c r="AC680" s="147">
        <f>IF(AND($I680="Si",L680=1),1,IF(AND($I680="Fisico",L680=1),1,IF(AND(L680=1,$I680="Electronico"),2,IF(L680=1,VLOOKUP($C680&amp;"|"&amp;$B680&amp;"|"&amp;$D680,Empresas!$C$6:$CC$92,$G680+6+1,0),0))))</f>
        <v>1</v>
      </c>
      <c r="AD680" s="147">
        <f>IF(AND($I680="Si",M680=1),1,IF(AND($I680="Fisico",M680=1),1,IF(AND(M680=1,$I680="Electronico"),2,IF(M680=1,VLOOKUP($C680&amp;"|"&amp;$B680&amp;"|"&amp;$D680,Empresas!$C$6:$CC$92,$G680+6+1,0),0))))</f>
        <v>1</v>
      </c>
      <c r="AE680" s="147">
        <f>IF(AND($I680="Si",N680=1),1,IF(AND($I680="Fisico",N680=1),1,IF(AND(N680=1,$I680="Electronico"),2,IF(N680=1,VLOOKUP($C680&amp;"|"&amp;$B680&amp;"|"&amp;$D680,Empresas!$C$6:$CC$92,$G680+6+1,0),0))))</f>
        <v>1</v>
      </c>
      <c r="AF680" s="147">
        <f>IF(AND($I680="Si",O680=1),1,IF(AND($I680="Fisico",O680=1),1,IF(AND(O680=1,$I680="Electronico"),2,IF(O680=1,VLOOKUP($C680&amp;"|"&amp;$B680&amp;"|"&amp;$D680,Empresas!$C$6:$CC$92,$G680+6+1,0),0))))</f>
        <v>1</v>
      </c>
      <c r="AG680" s="147">
        <f>IF(AND($I680="Si",P680=1),1,IF(AND($I680="Fisico",P680=1),1,IF(AND(P680=1,$I680="Electronico"),2,IF(P680=1,VLOOKUP($C680&amp;"|"&amp;$B680&amp;"|"&amp;$D680,Empresas!$C$6:$CC$92,$G680+6+1,0),0))))</f>
        <v>1</v>
      </c>
      <c r="AH680" s="147">
        <f>IF(AND($I680="Si",Q680=1),1,IF(AND($I680="Fisico",Q680=1),1,IF(AND(Q680=1,$I680="Electronico"),2,IF(Q680=1,VLOOKUP($C680&amp;"|"&amp;$B680&amp;"|"&amp;$D680,Empresas!$C$6:$CC$92,$G680+6+1,0),0))))</f>
        <v>1</v>
      </c>
      <c r="AI680" s="147">
        <f>IF(AND($I680="Si",R680=1),1,IF(AND($I680="Fisico",R680=1),1,IF(AND(R680=1,$I680="Electronico"),2,IF(R680=1,VLOOKUP($C680&amp;"|"&amp;$B680&amp;"|"&amp;$D680,Empresas!$C$6:$CC$92,$G680+6+1,0),0))))</f>
        <v>0</v>
      </c>
      <c r="AJ680" s="147">
        <f>IF(AND($I680="Si",S680=1),1,IF(AND($I680="Fisico",S680=1),1,IF(AND(S680=1,$I680="Electronico"),2,IF(S680=1,VLOOKUP($C680&amp;"|"&amp;$B680&amp;"|"&amp;$D680,Empresas!$C$6:$CC$92,$G680+6+1,0),0))))</f>
        <v>0</v>
      </c>
      <c r="AK680" s="147">
        <f>IF(AND($I680="Si",T680=1),1,IF(AND($I680="Fisico",T680=1),1,IF(AND(T680=1,$I680="Electronico"),2,IF(T680=1,VLOOKUP($C680&amp;"|"&amp;$B680&amp;"|"&amp;$D680,Empresas!$C$6:$CC$92,$G680+6+1,0),0))))</f>
        <v>0</v>
      </c>
      <c r="AL680" s="147">
        <f>IF(AND($I680="Si",U680=1),1,IF(AND($I680="Fisico",U680=1),1,IF(AND(U680=1,$I680="Electronico"),2,IF(U680=1,VLOOKUP($C680&amp;"|"&amp;$B680&amp;"|"&amp;$D680,Empresas!$C$6:$CC$92,$G680+6+1,0),0))))</f>
        <v>0</v>
      </c>
      <c r="AM680" s="149">
        <f t="shared" si="107"/>
        <v>8</v>
      </c>
      <c r="AN680" s="149">
        <f t="shared" si="108"/>
        <v>8</v>
      </c>
      <c r="AO680" s="152">
        <f t="shared" si="109"/>
        <v>1</v>
      </c>
    </row>
    <row r="681" spans="1:41" x14ac:dyDescent="0.25">
      <c r="A681" s="137" t="str">
        <f>VLOOKUP(D681,Empresas!$D$7:$F$91,3,0)</f>
        <v>Yulisa</v>
      </c>
      <c r="B681" s="138" t="str">
        <f>VLOOKUP(D681,Empresas!$D$7:$G$91,4,0)</f>
        <v>Mireya</v>
      </c>
      <c r="C681" s="138" t="s">
        <v>544</v>
      </c>
      <c r="D681" s="138" t="s">
        <v>209</v>
      </c>
      <c r="E681" s="138" t="str">
        <f>VLOOKUP(D681,Empresas!$D$7:$E$92,2,0)</f>
        <v>FULL CARGO SAC</v>
      </c>
      <c r="F681" s="138" t="s">
        <v>171</v>
      </c>
      <c r="G681" s="139">
        <f t="shared" si="112"/>
        <v>46</v>
      </c>
      <c r="H681" s="139" t="str">
        <f>VLOOKUP(D681,Empresas!$D$6:$L$92,7,0)</f>
        <v>Semestral</v>
      </c>
      <c r="I681" s="138" t="str">
        <f>VLOOKUP(VLOOKUP(D681&amp;"|"&amp;B681,Empresas!$I$7:$CB$92,G681,0),Tablas!$A$3:$B$5,2,0)</f>
        <v>No aplica</v>
      </c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 t="str">
        <f>VLOOKUP(D681,Empresas!$D$7:$CF$91,81,0)</f>
        <v>C</v>
      </c>
      <c r="W681" s="78" t="str">
        <f>VLOOKUP(D681,Empresas!$D$7:$M$91,10,0)</f>
        <v>Mype</v>
      </c>
      <c r="X681" s="69" t="str">
        <f t="shared" si="105"/>
        <v>SI</v>
      </c>
      <c r="Y681" s="153" t="str">
        <f t="shared" si="106"/>
        <v>No aplica</v>
      </c>
      <c r="Z681" s="147">
        <f>IF(Y681="No aplica",0,IF(I681="no",0,IF(I681="No aplica",0,IF(I681="Si",1,IF(I681="Fisico",1,IF(I681="Electronico",2,VLOOKUP(C681&amp;"|"&amp;B681&amp;"|"&amp;D681,Empresas!$C$6:$CC$92,G681+6+1,0)))))))</f>
        <v>0</v>
      </c>
      <c r="AA681" s="147">
        <f>IF(AND($I681="Si",J681=1),1,IF(AND($I681="Fisico",J681=1),1,IF(AND(J681=1,$I681="Electronico"),2,IF(J681=1,VLOOKUP($C681&amp;"|"&amp;$B681&amp;"|"&amp;$D681,Empresas!$C$6:$CC$92,$G681+6+1,0),0))))</f>
        <v>0</v>
      </c>
      <c r="AB681" s="147">
        <f>IF(AND($I681="Si",K681=1),1,IF(AND($I681="Fisico",K681=1),1,IF(AND(K681=1,$I681="Electronico"),2,IF(K681=1,VLOOKUP($C681&amp;"|"&amp;$B681&amp;"|"&amp;$D681,Empresas!$C$6:$CC$92,$G681+6+1,0),0))))</f>
        <v>0</v>
      </c>
      <c r="AC681" s="147">
        <f>IF(AND($I681="Si",L681=1),1,IF(AND($I681="Fisico",L681=1),1,IF(AND(L681=1,$I681="Electronico"),2,IF(L681=1,VLOOKUP($C681&amp;"|"&amp;$B681&amp;"|"&amp;$D681,Empresas!$C$6:$CC$92,$G681+6+1,0),0))))</f>
        <v>0</v>
      </c>
      <c r="AD681" s="147">
        <f>IF(AND($I681="Si",M681=1),1,IF(AND($I681="Fisico",M681=1),1,IF(AND(M681=1,$I681="Electronico"),2,IF(M681=1,VLOOKUP($C681&amp;"|"&amp;$B681&amp;"|"&amp;$D681,Empresas!$C$6:$CC$92,$G681+6+1,0),0))))</f>
        <v>0</v>
      </c>
      <c r="AE681" s="147">
        <f>IF(AND($I681="Si",N681=1),1,IF(AND($I681="Fisico",N681=1),1,IF(AND(N681=1,$I681="Electronico"),2,IF(N681=1,VLOOKUP($C681&amp;"|"&amp;$B681&amp;"|"&amp;$D681,Empresas!$C$6:$CC$92,$G681+6+1,0),0))))</f>
        <v>0</v>
      </c>
      <c r="AF681" s="147">
        <f>IF(AND($I681="Si",O681=1),1,IF(AND($I681="Fisico",O681=1),1,IF(AND(O681=1,$I681="Electronico"),2,IF(O681=1,VLOOKUP($C681&amp;"|"&amp;$B681&amp;"|"&amp;$D681,Empresas!$C$6:$CC$92,$G681+6+1,0),0))))</f>
        <v>0</v>
      </c>
      <c r="AG681" s="147">
        <f>IF(AND($I681="Si",P681=1),1,IF(AND($I681="Fisico",P681=1),1,IF(AND(P681=1,$I681="Electronico"),2,IF(P681=1,VLOOKUP($C681&amp;"|"&amp;$B681&amp;"|"&amp;$D681,Empresas!$C$6:$CC$92,$G681+6+1,0),0))))</f>
        <v>0</v>
      </c>
      <c r="AH681" s="147">
        <f>IF(AND($I681="Si",Q681=1),1,IF(AND($I681="Fisico",Q681=1),1,IF(AND(Q681=1,$I681="Electronico"),2,IF(Q681=1,VLOOKUP($C681&amp;"|"&amp;$B681&amp;"|"&amp;$D681,Empresas!$C$6:$CC$92,$G681+6+1,0),0))))</f>
        <v>0</v>
      </c>
      <c r="AI681" s="147">
        <f>IF(AND($I681="Si",R681=1),1,IF(AND($I681="Fisico",R681=1),1,IF(AND(R681=1,$I681="Electronico"),2,IF(R681=1,VLOOKUP($C681&amp;"|"&amp;$B681&amp;"|"&amp;$D681,Empresas!$C$6:$CC$92,$G681+6+1,0),0))))</f>
        <v>0</v>
      </c>
      <c r="AJ681" s="147">
        <f>IF(AND($I681="Si",S681=1),1,IF(AND($I681="Fisico",S681=1),1,IF(AND(S681=1,$I681="Electronico"),2,IF(S681=1,VLOOKUP($C681&amp;"|"&amp;$B681&amp;"|"&amp;$D681,Empresas!$C$6:$CC$92,$G681+6+1,0),0))))</f>
        <v>0</v>
      </c>
      <c r="AK681" s="147">
        <f>IF(AND($I681="Si",T681=1),1,IF(AND($I681="Fisico",T681=1),1,IF(AND(T681=1,$I681="Electronico"),2,IF(T681=1,VLOOKUP($C681&amp;"|"&amp;$B681&amp;"|"&amp;$D681,Empresas!$C$6:$CC$92,$G681+6+1,0),0))))</f>
        <v>0</v>
      </c>
      <c r="AL681" s="147">
        <f>IF(AND($I681="Si",U681=1),1,IF(AND($I681="Fisico",U681=1),1,IF(AND(U681=1,$I681="Electronico"),2,IF(U681=1,VLOOKUP($C681&amp;"|"&amp;$B681&amp;"|"&amp;$D681,Empresas!$C$6:$CC$92,$G681+6+1,0),0))))</f>
        <v>0</v>
      </c>
      <c r="AM681" s="149">
        <f t="shared" si="107"/>
        <v>0</v>
      </c>
      <c r="AN681" s="149">
        <f t="shared" si="108"/>
        <v>0</v>
      </c>
      <c r="AO681" s="152">
        <f t="shared" si="109"/>
        <v>0</v>
      </c>
    </row>
    <row r="682" spans="1:41" x14ac:dyDescent="0.25">
      <c r="A682" s="140" t="str">
        <f>VLOOKUP(D682,Empresas!$D$7:$F$91,3,0)</f>
        <v>Yulisa</v>
      </c>
      <c r="B682" s="141" t="str">
        <f>VLOOKUP(D682,Empresas!$D$7:$G$91,4,0)</f>
        <v>Mireya</v>
      </c>
      <c r="C682" s="141" t="s">
        <v>544</v>
      </c>
      <c r="D682" s="141" t="s">
        <v>209</v>
      </c>
      <c r="E682" s="141" t="str">
        <f>VLOOKUP(D682,Empresas!$D$7:$E$92,2,0)</f>
        <v>FULL CARGO SAC</v>
      </c>
      <c r="F682" s="141" t="s">
        <v>172</v>
      </c>
      <c r="G682" s="142">
        <f>+Empresas!$BF$2</f>
        <v>50</v>
      </c>
      <c r="H682" s="142" t="str">
        <f>VLOOKUP(D682,Empresas!$D$6:$L$92,7,0)</f>
        <v>Semestral</v>
      </c>
      <c r="I682" s="141" t="str">
        <f>VLOOKUP(VLOOKUP(D682&amp;"|"&amp;B682,Empresas!$I$7:$CB$92,G682,0),Tablas!$A$8:$B$10,2,0)</f>
        <v>Electronico</v>
      </c>
      <c r="J682" s="78">
        <v>1</v>
      </c>
      <c r="K682" s="78">
        <v>1</v>
      </c>
      <c r="L682" s="78">
        <v>1</v>
      </c>
      <c r="M682" s="78">
        <v>1</v>
      </c>
      <c r="N682" s="78">
        <v>1</v>
      </c>
      <c r="O682" s="78">
        <v>1</v>
      </c>
      <c r="P682" s="78">
        <v>1</v>
      </c>
      <c r="Q682" s="78">
        <v>1</v>
      </c>
      <c r="R682" s="78"/>
      <c r="S682" s="78"/>
      <c r="T682" s="78"/>
      <c r="U682" s="78"/>
      <c r="V682" s="78" t="str">
        <f>VLOOKUP(D682,Empresas!$D$7:$CF$91,81,0)</f>
        <v>C</v>
      </c>
      <c r="W682" s="78" t="str">
        <f>VLOOKUP(D682,Empresas!$D$7:$M$91,10,0)</f>
        <v>Mype</v>
      </c>
      <c r="X682" s="69" t="str">
        <f t="shared" si="105"/>
        <v>SI</v>
      </c>
      <c r="Y682" s="153" t="str">
        <f t="shared" si="106"/>
        <v>Si aplica</v>
      </c>
      <c r="Z682" s="147">
        <f>IF(Y682="No aplica",0,IF(I682="no",0,IF(I682="No aplica",0,IF(I682="Si",1,IF(I682="Fisico",1,IF(I682="Electronico",2,VLOOKUP(C682&amp;"|"&amp;B682&amp;"|"&amp;D682,Empresas!$C$6:$CC$92,G682+6+1,0)))))))</f>
        <v>2</v>
      </c>
      <c r="AA682" s="147">
        <f>IF(AND($I682="Si",J682=1),1,IF(AND($I682="Fisico",J682=1),1,IF(AND(J682=1,$I682="Electronico"),2,IF(J682=1,VLOOKUP($C682&amp;"|"&amp;$B682&amp;"|"&amp;$D682,Empresas!$C$6:$CC$92,$G682+6+1,0),0))))</f>
        <v>2</v>
      </c>
      <c r="AB682" s="147">
        <f>IF(AND($I682="Si",K682=1),1,IF(AND($I682="Fisico",K682=1),1,IF(AND(K682=1,$I682="Electronico"),2,IF(K682=1,VLOOKUP($C682&amp;"|"&amp;$B682&amp;"|"&amp;$D682,Empresas!$C$6:$CC$92,$G682+6+1,0),0))))</f>
        <v>2</v>
      </c>
      <c r="AC682" s="147">
        <f>IF(AND($I682="Si",L682=1),1,IF(AND($I682="Fisico",L682=1),1,IF(AND(L682=1,$I682="Electronico"),2,IF(L682=1,VLOOKUP($C682&amp;"|"&amp;$B682&amp;"|"&amp;$D682,Empresas!$C$6:$CC$92,$G682+6+1,0),0))))</f>
        <v>2</v>
      </c>
      <c r="AD682" s="147">
        <f>IF(AND($I682="Si",M682=1),1,IF(AND($I682="Fisico",M682=1),1,IF(AND(M682=1,$I682="Electronico"),2,IF(M682=1,VLOOKUP($C682&amp;"|"&amp;$B682&amp;"|"&amp;$D682,Empresas!$C$6:$CC$92,$G682+6+1,0),0))))</f>
        <v>2</v>
      </c>
      <c r="AE682" s="147">
        <f>IF(AND($I682="Si",N682=1),1,IF(AND($I682="Fisico",N682=1),1,IF(AND(N682=1,$I682="Electronico"),2,IF(N682=1,VLOOKUP($C682&amp;"|"&amp;$B682&amp;"|"&amp;$D682,Empresas!$C$6:$CC$92,$G682+6+1,0),0))))</f>
        <v>2</v>
      </c>
      <c r="AF682" s="147">
        <f>IF(AND($I682="Si",O682=1),1,IF(AND($I682="Fisico",O682=1),1,IF(AND(O682=1,$I682="Electronico"),2,IF(O682=1,VLOOKUP($C682&amp;"|"&amp;$B682&amp;"|"&amp;$D682,Empresas!$C$6:$CC$92,$G682+6+1,0),0))))</f>
        <v>2</v>
      </c>
      <c r="AG682" s="147">
        <f>IF(AND($I682="Si",P682=1),1,IF(AND($I682="Fisico",P682=1),1,IF(AND(P682=1,$I682="Electronico"),2,IF(P682=1,VLOOKUP($C682&amp;"|"&amp;$B682&amp;"|"&amp;$D682,Empresas!$C$6:$CC$92,$G682+6+1,0),0))))</f>
        <v>2</v>
      </c>
      <c r="AH682" s="147">
        <f>IF(AND($I682="Si",Q682=1),1,IF(AND($I682="Fisico",Q682=1),1,IF(AND(Q682=1,$I682="Electronico"),2,IF(Q682=1,VLOOKUP($C682&amp;"|"&amp;$B682&amp;"|"&amp;$D682,Empresas!$C$6:$CC$92,$G682+6+1,0),0))))</f>
        <v>2</v>
      </c>
      <c r="AI682" s="147">
        <f>IF(AND($I682="Si",R682=1),1,IF(AND($I682="Fisico",R682=1),1,IF(AND(R682=1,$I682="Electronico"),2,IF(R682=1,VLOOKUP($C682&amp;"|"&amp;$B682&amp;"|"&amp;$D682,Empresas!$C$6:$CC$92,$G682+6+1,0),0))))</f>
        <v>0</v>
      </c>
      <c r="AJ682" s="147">
        <f>IF(AND($I682="Si",S682=1),1,IF(AND($I682="Fisico",S682=1),1,IF(AND(S682=1,$I682="Electronico"),2,IF(S682=1,VLOOKUP($C682&amp;"|"&amp;$B682&amp;"|"&amp;$D682,Empresas!$C$6:$CC$92,$G682+6+1,0),0))))</f>
        <v>0</v>
      </c>
      <c r="AK682" s="147">
        <f>IF(AND($I682="Si",T682=1),1,IF(AND($I682="Fisico",T682=1),1,IF(AND(T682=1,$I682="Electronico"),2,IF(T682=1,VLOOKUP($C682&amp;"|"&amp;$B682&amp;"|"&amp;$D682,Empresas!$C$6:$CC$92,$G682+6+1,0),0))))</f>
        <v>0</v>
      </c>
      <c r="AL682" s="147">
        <f>IF(AND($I682="Si",U682=1),1,IF(AND($I682="Fisico",U682=1),1,IF(AND(U682=1,$I682="Electronico"),2,IF(U682=1,VLOOKUP($C682&amp;"|"&amp;$B682&amp;"|"&amp;$D682,Empresas!$C$6:$CC$92,$G682+6+1,0),0))))</f>
        <v>0</v>
      </c>
      <c r="AM682" s="149">
        <f t="shared" si="107"/>
        <v>16</v>
      </c>
      <c r="AN682" s="149">
        <f t="shared" si="108"/>
        <v>16</v>
      </c>
      <c r="AO682" s="152">
        <f t="shared" si="109"/>
        <v>1</v>
      </c>
    </row>
    <row r="683" spans="1:41" x14ac:dyDescent="0.25">
      <c r="A683" s="140" t="str">
        <f>VLOOKUP(D683,Empresas!$D$7:$F$91,3,0)</f>
        <v>Yulisa</v>
      </c>
      <c r="B683" s="141" t="str">
        <f>VLOOKUP(D683,Empresas!$D$7:$G$91,4,0)</f>
        <v>Mireya</v>
      </c>
      <c r="C683" s="141" t="s">
        <v>544</v>
      </c>
      <c r="D683" s="141" t="s">
        <v>209</v>
      </c>
      <c r="E683" s="141" t="str">
        <f>VLOOKUP(D683,Empresas!$D$7:$E$92,2,0)</f>
        <v>FULL CARGO SAC</v>
      </c>
      <c r="F683" s="141" t="s">
        <v>173</v>
      </c>
      <c r="G683" s="142">
        <f>+G682+1</f>
        <v>51</v>
      </c>
      <c r="H683" s="142" t="str">
        <f>VLOOKUP(D683,Empresas!$D$6:$L$92,7,0)</f>
        <v>Semestral</v>
      </c>
      <c r="I683" s="141" t="str">
        <f>VLOOKUP(VLOOKUP(D683&amp;"|"&amp;B683,Empresas!$I$7:$CB$92,G683,0),Tablas!$A$8:$B$10,2,0)</f>
        <v>Electronico</v>
      </c>
      <c r="J683" s="78">
        <v>1</v>
      </c>
      <c r="K683" s="78">
        <v>1</v>
      </c>
      <c r="L683" s="78">
        <v>1</v>
      </c>
      <c r="M683" s="78">
        <v>1</v>
      </c>
      <c r="N683" s="78">
        <v>1</v>
      </c>
      <c r="O683" s="78">
        <v>1</v>
      </c>
      <c r="P683" s="78">
        <v>1</v>
      </c>
      <c r="Q683" s="78">
        <v>1</v>
      </c>
      <c r="R683" s="78"/>
      <c r="S683" s="78"/>
      <c r="T683" s="78"/>
      <c r="U683" s="78"/>
      <c r="V683" s="78" t="str">
        <f>VLOOKUP(D683,Empresas!$D$7:$CF$91,81,0)</f>
        <v>C</v>
      </c>
      <c r="W683" s="78" t="str">
        <f>VLOOKUP(D683,Empresas!$D$7:$M$91,10,0)</f>
        <v>Mype</v>
      </c>
      <c r="X683" s="69" t="str">
        <f t="shared" si="105"/>
        <v>SI</v>
      </c>
      <c r="Y683" s="153" t="str">
        <f t="shared" si="106"/>
        <v>Si aplica</v>
      </c>
      <c r="Z683" s="147">
        <f>IF(Y683="No aplica",0,IF(I683="no",0,IF(I683="No aplica",0,IF(I683="Si",1,IF(I683="Fisico",1,IF(I683="Electronico",2,VLOOKUP(C683&amp;"|"&amp;B683&amp;"|"&amp;D683,Empresas!$C$6:$CC$92,G683+6+1,0)))))))</f>
        <v>2</v>
      </c>
      <c r="AA683" s="147">
        <f>IF(AND($I683="Si",J683=1),1,IF(AND($I683="Fisico",J683=1),1,IF(AND(J683=1,$I683="Electronico"),2,IF(J683=1,VLOOKUP($C683&amp;"|"&amp;$B683&amp;"|"&amp;$D683,Empresas!$C$6:$CC$92,$G683+6+1,0),0))))</f>
        <v>2</v>
      </c>
      <c r="AB683" s="147">
        <f>IF(AND($I683="Si",K683=1),1,IF(AND($I683="Fisico",K683=1),1,IF(AND(K683=1,$I683="Electronico"),2,IF(K683=1,VLOOKUP($C683&amp;"|"&amp;$B683&amp;"|"&amp;$D683,Empresas!$C$6:$CC$92,$G683+6+1,0),0))))</f>
        <v>2</v>
      </c>
      <c r="AC683" s="147">
        <f>IF(AND($I683="Si",L683=1),1,IF(AND($I683="Fisico",L683=1),1,IF(AND(L683=1,$I683="Electronico"),2,IF(L683=1,VLOOKUP($C683&amp;"|"&amp;$B683&amp;"|"&amp;$D683,Empresas!$C$6:$CC$92,$G683+6+1,0),0))))</f>
        <v>2</v>
      </c>
      <c r="AD683" s="147">
        <f>IF(AND($I683="Si",M683=1),1,IF(AND($I683="Fisico",M683=1),1,IF(AND(M683=1,$I683="Electronico"),2,IF(M683=1,VLOOKUP($C683&amp;"|"&amp;$B683&amp;"|"&amp;$D683,Empresas!$C$6:$CC$92,$G683+6+1,0),0))))</f>
        <v>2</v>
      </c>
      <c r="AE683" s="147">
        <f>IF(AND($I683="Si",N683=1),1,IF(AND($I683="Fisico",N683=1),1,IF(AND(N683=1,$I683="Electronico"),2,IF(N683=1,VLOOKUP($C683&amp;"|"&amp;$B683&amp;"|"&amp;$D683,Empresas!$C$6:$CC$92,$G683+6+1,0),0))))</f>
        <v>2</v>
      </c>
      <c r="AF683" s="147">
        <f>IF(AND($I683="Si",O683=1),1,IF(AND($I683="Fisico",O683=1),1,IF(AND(O683=1,$I683="Electronico"),2,IF(O683=1,VLOOKUP($C683&amp;"|"&amp;$B683&amp;"|"&amp;$D683,Empresas!$C$6:$CC$92,$G683+6+1,0),0))))</f>
        <v>2</v>
      </c>
      <c r="AG683" s="147">
        <f>IF(AND($I683="Si",P683=1),1,IF(AND($I683="Fisico",P683=1),1,IF(AND(P683=1,$I683="Electronico"),2,IF(P683=1,VLOOKUP($C683&amp;"|"&amp;$B683&amp;"|"&amp;$D683,Empresas!$C$6:$CC$92,$G683+6+1,0),0))))</f>
        <v>2</v>
      </c>
      <c r="AH683" s="147">
        <f>IF(AND($I683="Si",Q683=1),1,IF(AND($I683="Fisico",Q683=1),1,IF(AND(Q683=1,$I683="Electronico"),2,IF(Q683=1,VLOOKUP($C683&amp;"|"&amp;$B683&amp;"|"&amp;$D683,Empresas!$C$6:$CC$92,$G683+6+1,0),0))))</f>
        <v>2</v>
      </c>
      <c r="AI683" s="147">
        <f>IF(AND($I683="Si",R683=1),1,IF(AND($I683="Fisico",R683=1),1,IF(AND(R683=1,$I683="Electronico"),2,IF(R683=1,VLOOKUP($C683&amp;"|"&amp;$B683&amp;"|"&amp;$D683,Empresas!$C$6:$CC$92,$G683+6+1,0),0))))</f>
        <v>0</v>
      </c>
      <c r="AJ683" s="147">
        <f>IF(AND($I683="Si",S683=1),1,IF(AND($I683="Fisico",S683=1),1,IF(AND(S683=1,$I683="Electronico"),2,IF(S683=1,VLOOKUP($C683&amp;"|"&amp;$B683&amp;"|"&amp;$D683,Empresas!$C$6:$CC$92,$G683+6+1,0),0))))</f>
        <v>0</v>
      </c>
      <c r="AK683" s="147">
        <f>IF(AND($I683="Si",T683=1),1,IF(AND($I683="Fisico",T683=1),1,IF(AND(T683=1,$I683="Electronico"),2,IF(T683=1,VLOOKUP($C683&amp;"|"&amp;$B683&amp;"|"&amp;$D683,Empresas!$C$6:$CC$92,$G683+6+1,0),0))))</f>
        <v>0</v>
      </c>
      <c r="AL683" s="147">
        <f>IF(AND($I683="Si",U683=1),1,IF(AND($I683="Fisico",U683=1),1,IF(AND(U683=1,$I683="Electronico"),2,IF(U683=1,VLOOKUP($C683&amp;"|"&amp;$B683&amp;"|"&amp;$D683,Empresas!$C$6:$CC$92,$G683+6+1,0),0))))</f>
        <v>0</v>
      </c>
      <c r="AM683" s="149">
        <f t="shared" si="107"/>
        <v>16</v>
      </c>
      <c r="AN683" s="149">
        <f t="shared" si="108"/>
        <v>16</v>
      </c>
      <c r="AO683" s="152">
        <f t="shared" si="109"/>
        <v>1</v>
      </c>
    </row>
    <row r="684" spans="1:41" x14ac:dyDescent="0.25">
      <c r="A684" s="140" t="str">
        <f>VLOOKUP(D684,Empresas!$D$7:$F$91,3,0)</f>
        <v>Yulisa</v>
      </c>
      <c r="B684" s="141" t="str">
        <f>VLOOKUP(D684,Empresas!$D$7:$G$91,4,0)</f>
        <v>Mireya</v>
      </c>
      <c r="C684" s="141" t="s">
        <v>544</v>
      </c>
      <c r="D684" s="141" t="s">
        <v>209</v>
      </c>
      <c r="E684" s="141" t="str">
        <f>VLOOKUP(D684,Empresas!$D$7:$E$92,2,0)</f>
        <v>FULL CARGO SAC</v>
      </c>
      <c r="F684" s="141" t="s">
        <v>174</v>
      </c>
      <c r="G684" s="142">
        <f t="shared" ref="G684:G692" si="113">+G683+1</f>
        <v>52</v>
      </c>
      <c r="H684" s="142" t="str">
        <f>VLOOKUP(D684,Empresas!$D$6:$L$92,7,0)</f>
        <v>Semestral</v>
      </c>
      <c r="I684" s="141" t="str">
        <f>VLOOKUP(VLOOKUP(D684&amp;"|"&amp;B684,Empresas!$I$7:$CB$92,G684,0),Tablas!$A$8:$B$10,2,0)</f>
        <v>No aplica</v>
      </c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 t="str">
        <f>VLOOKUP(D684,Empresas!$D$7:$CF$91,81,0)</f>
        <v>C</v>
      </c>
      <c r="W684" s="78" t="str">
        <f>VLOOKUP(D684,Empresas!$D$7:$M$91,10,0)</f>
        <v>Mype</v>
      </c>
      <c r="X684" s="69" t="str">
        <f t="shared" si="105"/>
        <v>SI</v>
      </c>
      <c r="Y684" s="153" t="str">
        <f t="shared" si="106"/>
        <v>No aplica</v>
      </c>
      <c r="Z684" s="147">
        <f>IF(Y684="No aplica",0,IF(I684="no",0,IF(I684="No aplica",0,IF(I684="Si",1,IF(I684="Fisico",1,IF(I684="Electronico",2,VLOOKUP(C684&amp;"|"&amp;B684&amp;"|"&amp;D684,Empresas!$C$6:$CC$92,G684+6+1,0)))))))</f>
        <v>0</v>
      </c>
      <c r="AA684" s="147">
        <f>IF(AND($I684="Si",J684=1),1,IF(AND($I684="Fisico",J684=1),1,IF(AND(J684=1,$I684="Electronico"),2,IF(J684=1,VLOOKUP($C684&amp;"|"&amp;$B684&amp;"|"&amp;$D684,Empresas!$C$6:$CC$92,$G684+6+1,0),0))))</f>
        <v>0</v>
      </c>
      <c r="AB684" s="147">
        <f>IF(AND($I684="Si",K684=1),1,IF(AND($I684="Fisico",K684=1),1,IF(AND(K684=1,$I684="Electronico"),2,IF(K684=1,VLOOKUP($C684&amp;"|"&amp;$B684&amp;"|"&amp;$D684,Empresas!$C$6:$CC$92,$G684+6+1,0),0))))</f>
        <v>0</v>
      </c>
      <c r="AC684" s="147">
        <f>IF(AND($I684="Si",L684=1),1,IF(AND($I684="Fisico",L684=1),1,IF(AND(L684=1,$I684="Electronico"),2,IF(L684=1,VLOOKUP($C684&amp;"|"&amp;$B684&amp;"|"&amp;$D684,Empresas!$C$6:$CC$92,$G684+6+1,0),0))))</f>
        <v>0</v>
      </c>
      <c r="AD684" s="147">
        <f>IF(AND($I684="Si",M684=1),1,IF(AND($I684="Fisico",M684=1),1,IF(AND(M684=1,$I684="Electronico"),2,IF(M684=1,VLOOKUP($C684&amp;"|"&amp;$B684&amp;"|"&amp;$D684,Empresas!$C$6:$CC$92,$G684+6+1,0),0))))</f>
        <v>0</v>
      </c>
      <c r="AE684" s="147">
        <f>IF(AND($I684="Si",N684=1),1,IF(AND($I684="Fisico",N684=1),1,IF(AND(N684=1,$I684="Electronico"),2,IF(N684=1,VLOOKUP($C684&amp;"|"&amp;$B684&amp;"|"&amp;$D684,Empresas!$C$6:$CC$92,$G684+6+1,0),0))))</f>
        <v>0</v>
      </c>
      <c r="AF684" s="147">
        <f>IF(AND($I684="Si",O684=1),1,IF(AND($I684="Fisico",O684=1),1,IF(AND(O684=1,$I684="Electronico"),2,IF(O684=1,VLOOKUP($C684&amp;"|"&amp;$B684&amp;"|"&amp;$D684,Empresas!$C$6:$CC$92,$G684+6+1,0),0))))</f>
        <v>0</v>
      </c>
      <c r="AG684" s="147">
        <f>IF(AND($I684="Si",P684=1),1,IF(AND($I684="Fisico",P684=1),1,IF(AND(P684=1,$I684="Electronico"),2,IF(P684=1,VLOOKUP($C684&amp;"|"&amp;$B684&amp;"|"&amp;$D684,Empresas!$C$6:$CC$92,$G684+6+1,0),0))))</f>
        <v>0</v>
      </c>
      <c r="AH684" s="147">
        <f>IF(AND($I684="Si",Q684=1),1,IF(AND($I684="Fisico",Q684=1),1,IF(AND(Q684=1,$I684="Electronico"),2,IF(Q684=1,VLOOKUP($C684&amp;"|"&amp;$B684&amp;"|"&amp;$D684,Empresas!$C$6:$CC$92,$G684+6+1,0),0))))</f>
        <v>0</v>
      </c>
      <c r="AI684" s="147">
        <f>IF(AND($I684="Si",R684=1),1,IF(AND($I684="Fisico",R684=1),1,IF(AND(R684=1,$I684="Electronico"),2,IF(R684=1,VLOOKUP($C684&amp;"|"&amp;$B684&amp;"|"&amp;$D684,Empresas!$C$6:$CC$92,$G684+6+1,0),0))))</f>
        <v>0</v>
      </c>
      <c r="AJ684" s="147">
        <f>IF(AND($I684="Si",S684=1),1,IF(AND($I684="Fisico",S684=1),1,IF(AND(S684=1,$I684="Electronico"),2,IF(S684=1,VLOOKUP($C684&amp;"|"&amp;$B684&amp;"|"&amp;$D684,Empresas!$C$6:$CC$92,$G684+6+1,0),0))))</f>
        <v>0</v>
      </c>
      <c r="AK684" s="147">
        <f>IF(AND($I684="Si",T684=1),1,IF(AND($I684="Fisico",T684=1),1,IF(AND(T684=1,$I684="Electronico"),2,IF(T684=1,VLOOKUP($C684&amp;"|"&amp;$B684&amp;"|"&amp;$D684,Empresas!$C$6:$CC$92,$G684+6+1,0),0))))</f>
        <v>0</v>
      </c>
      <c r="AL684" s="147">
        <f>IF(AND($I684="Si",U684=1),1,IF(AND($I684="Fisico",U684=1),1,IF(AND(U684=1,$I684="Electronico"),2,IF(U684=1,VLOOKUP($C684&amp;"|"&amp;$B684&amp;"|"&amp;$D684,Empresas!$C$6:$CC$92,$G684+6+1,0),0))))</f>
        <v>0</v>
      </c>
      <c r="AM684" s="149">
        <f t="shared" si="107"/>
        <v>0</v>
      </c>
      <c r="AN684" s="149">
        <f t="shared" si="108"/>
        <v>0</v>
      </c>
      <c r="AO684" s="152">
        <f t="shared" si="109"/>
        <v>0</v>
      </c>
    </row>
    <row r="685" spans="1:41" x14ac:dyDescent="0.25">
      <c r="A685" s="140" t="str">
        <f>VLOOKUP(D685,Empresas!$D$7:$F$91,3,0)</f>
        <v>Yulisa</v>
      </c>
      <c r="B685" s="141" t="str">
        <f>VLOOKUP(D685,Empresas!$D$7:$G$91,4,0)</f>
        <v>Mireya</v>
      </c>
      <c r="C685" s="141" t="s">
        <v>544</v>
      </c>
      <c r="D685" s="141" t="s">
        <v>209</v>
      </c>
      <c r="E685" s="141" t="str">
        <f>VLOOKUP(D685,Empresas!$D$7:$E$92,2,0)</f>
        <v>FULL CARGO SAC</v>
      </c>
      <c r="F685" s="141" t="s">
        <v>175</v>
      </c>
      <c r="G685" s="142">
        <f t="shared" si="113"/>
        <v>53</v>
      </c>
      <c r="H685" s="142" t="str">
        <f>VLOOKUP(D685,Empresas!$D$6:$L$92,7,0)</f>
        <v>Semestral</v>
      </c>
      <c r="I685" s="141" t="str">
        <f>VLOOKUP(VLOOKUP(D685&amp;"|"&amp;B685,Empresas!$I$7:$CB$92,G685,0),Tablas!$A$8:$B$10,2,0)</f>
        <v>Fisico</v>
      </c>
      <c r="J685" s="78">
        <v>2</v>
      </c>
      <c r="K685" s="78">
        <v>2</v>
      </c>
      <c r="L685" s="78">
        <v>2</v>
      </c>
      <c r="M685" s="78">
        <v>2</v>
      </c>
      <c r="N685" s="78">
        <v>2</v>
      </c>
      <c r="O685" s="78">
        <v>2</v>
      </c>
      <c r="P685" s="78">
        <v>2</v>
      </c>
      <c r="Q685" s="78">
        <v>2</v>
      </c>
      <c r="R685" s="78"/>
      <c r="S685" s="78"/>
      <c r="T685" s="78"/>
      <c r="U685" s="78"/>
      <c r="V685" s="78" t="str">
        <f>VLOOKUP(D685,Empresas!$D$7:$CF$91,81,0)</f>
        <v>C</v>
      </c>
      <c r="W685" s="78" t="str">
        <f>VLOOKUP(D685,Empresas!$D$7:$M$91,10,0)</f>
        <v>Mype</v>
      </c>
      <c r="X685" s="69" t="str">
        <f t="shared" si="105"/>
        <v>SI</v>
      </c>
      <c r="Y685" s="153" t="str">
        <f t="shared" si="106"/>
        <v>Si aplica</v>
      </c>
      <c r="Z685" s="147">
        <f>IF(Y685="No aplica",0,IF(I685="no",0,IF(I685="No aplica",0,IF(I685="Si",1,IF(I685="Fisico",1,IF(I685="Electronico",2,VLOOKUP(C685&amp;"|"&amp;B685&amp;"|"&amp;D685,Empresas!$C$6:$CC$92,G685+6+1,0)))))))</f>
        <v>1</v>
      </c>
      <c r="AA685" s="147">
        <f>IF(AND($I685="Si",J685=1),1,IF(AND($I685="Fisico",J685=1),1,IF(AND(J685=1,$I685="Electronico"),2,IF(J685=1,VLOOKUP($C685&amp;"|"&amp;$B685&amp;"|"&amp;$D685,Empresas!$C$6:$CC$92,$G685+6+1,0),0))))</f>
        <v>0</v>
      </c>
      <c r="AB685" s="147">
        <f>IF(AND($I685="Si",K685=1),1,IF(AND($I685="Fisico",K685=1),1,IF(AND(K685=1,$I685="Electronico"),2,IF(K685=1,VLOOKUP($C685&amp;"|"&amp;$B685&amp;"|"&amp;$D685,Empresas!$C$6:$CC$92,$G685+6+1,0),0))))</f>
        <v>0</v>
      </c>
      <c r="AC685" s="147">
        <f>IF(AND($I685="Si",L685=1),1,IF(AND($I685="Fisico",L685=1),1,IF(AND(L685=1,$I685="Electronico"),2,IF(L685=1,VLOOKUP($C685&amp;"|"&amp;$B685&amp;"|"&amp;$D685,Empresas!$C$6:$CC$92,$G685+6+1,0),0))))</f>
        <v>0</v>
      </c>
      <c r="AD685" s="147">
        <f>IF(AND($I685="Si",M685=1),1,IF(AND($I685="Fisico",M685=1),1,IF(AND(M685=1,$I685="Electronico"),2,IF(M685=1,VLOOKUP($C685&amp;"|"&amp;$B685&amp;"|"&amp;$D685,Empresas!$C$6:$CC$92,$G685+6+1,0),0))))</f>
        <v>0</v>
      </c>
      <c r="AE685" s="147">
        <f>IF(AND($I685="Si",N685=1),1,IF(AND($I685="Fisico",N685=1),1,IF(AND(N685=1,$I685="Electronico"),2,IF(N685=1,VLOOKUP($C685&amp;"|"&amp;$B685&amp;"|"&amp;$D685,Empresas!$C$6:$CC$92,$G685+6+1,0),0))))</f>
        <v>0</v>
      </c>
      <c r="AF685" s="147">
        <f>IF(AND($I685="Si",O685=1),1,IF(AND($I685="Fisico",O685=1),1,IF(AND(O685=1,$I685="Electronico"),2,IF(O685=1,VLOOKUP($C685&amp;"|"&amp;$B685&amp;"|"&amp;$D685,Empresas!$C$6:$CC$92,$G685+6+1,0),0))))</f>
        <v>0</v>
      </c>
      <c r="AG685" s="147">
        <f>IF(AND($I685="Si",P685=1),1,IF(AND($I685="Fisico",P685=1),1,IF(AND(P685=1,$I685="Electronico"),2,IF(P685=1,VLOOKUP($C685&amp;"|"&amp;$B685&amp;"|"&amp;$D685,Empresas!$C$6:$CC$92,$G685+6+1,0),0))))</f>
        <v>0</v>
      </c>
      <c r="AH685" s="147">
        <f>IF(AND($I685="Si",Q685=1),1,IF(AND($I685="Fisico",Q685=1),1,IF(AND(Q685=1,$I685="Electronico"),2,IF(Q685=1,VLOOKUP($C685&amp;"|"&amp;$B685&amp;"|"&amp;$D685,Empresas!$C$6:$CC$92,$G685+6+1,0),0))))</f>
        <v>0</v>
      </c>
      <c r="AI685" s="147">
        <f>IF(AND($I685="Si",R685=1),1,IF(AND($I685="Fisico",R685=1),1,IF(AND(R685=1,$I685="Electronico"),2,IF(R685=1,VLOOKUP($C685&amp;"|"&amp;$B685&amp;"|"&amp;$D685,Empresas!$C$6:$CC$92,$G685+6+1,0),0))))</f>
        <v>0</v>
      </c>
      <c r="AJ685" s="147">
        <f>IF(AND($I685="Si",S685=1),1,IF(AND($I685="Fisico",S685=1),1,IF(AND(S685=1,$I685="Electronico"),2,IF(S685=1,VLOOKUP($C685&amp;"|"&amp;$B685&amp;"|"&amp;$D685,Empresas!$C$6:$CC$92,$G685+6+1,0),0))))</f>
        <v>0</v>
      </c>
      <c r="AK685" s="147">
        <f>IF(AND($I685="Si",T685=1),1,IF(AND($I685="Fisico",T685=1),1,IF(AND(T685=1,$I685="Electronico"),2,IF(T685=1,VLOOKUP($C685&amp;"|"&amp;$B685&amp;"|"&amp;$D685,Empresas!$C$6:$CC$92,$G685+6+1,0),0))))</f>
        <v>0</v>
      </c>
      <c r="AL685" s="147">
        <f>IF(AND($I685="Si",U685=1),1,IF(AND($I685="Fisico",U685=1),1,IF(AND(U685=1,$I685="Electronico"),2,IF(U685=1,VLOOKUP($C685&amp;"|"&amp;$B685&amp;"|"&amp;$D685,Empresas!$C$6:$CC$92,$G685+6+1,0),0))))</f>
        <v>0</v>
      </c>
      <c r="AM685" s="149">
        <f t="shared" si="107"/>
        <v>0</v>
      </c>
      <c r="AN685" s="149">
        <f t="shared" si="108"/>
        <v>8</v>
      </c>
      <c r="AO685" s="152">
        <f t="shared" si="109"/>
        <v>0</v>
      </c>
    </row>
    <row r="686" spans="1:41" x14ac:dyDescent="0.25">
      <c r="A686" s="140" t="str">
        <f>VLOOKUP(D686,Empresas!$D$7:$F$91,3,0)</f>
        <v>Yulisa</v>
      </c>
      <c r="B686" s="141" t="str">
        <f>VLOOKUP(D686,Empresas!$D$7:$G$91,4,0)</f>
        <v>Mireya</v>
      </c>
      <c r="C686" s="141" t="s">
        <v>544</v>
      </c>
      <c r="D686" s="141" t="s">
        <v>209</v>
      </c>
      <c r="E686" s="141" t="str">
        <f>VLOOKUP(D686,Empresas!$D$7:$E$92,2,0)</f>
        <v>FULL CARGO SAC</v>
      </c>
      <c r="F686" s="141" t="s">
        <v>176</v>
      </c>
      <c r="G686" s="142">
        <f t="shared" si="113"/>
        <v>54</v>
      </c>
      <c r="H686" s="142" t="str">
        <f>VLOOKUP(D686,Empresas!$D$6:$L$92,7,0)</f>
        <v>Semestral</v>
      </c>
      <c r="I686" s="141" t="str">
        <f>VLOOKUP(VLOOKUP(D686&amp;"|"&amp;B686,Empresas!$I$7:$CB$92,G686,0),Tablas!$A$8:$B$10,2,0)</f>
        <v>No aplica</v>
      </c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 t="str">
        <f>VLOOKUP(D686,Empresas!$D$7:$CF$91,81,0)</f>
        <v>C</v>
      </c>
      <c r="W686" s="78" t="str">
        <f>VLOOKUP(D686,Empresas!$D$7:$M$91,10,0)</f>
        <v>Mype</v>
      </c>
      <c r="X686" s="69" t="str">
        <f t="shared" si="105"/>
        <v>SI</v>
      </c>
      <c r="Y686" s="153" t="str">
        <f t="shared" si="106"/>
        <v>No aplica</v>
      </c>
      <c r="Z686" s="147">
        <f>IF(Y686="No aplica",0,IF(I686="no",0,IF(I686="No aplica",0,IF(I686="Si",1,IF(I686="Fisico",1,IF(I686="Electronico",2,VLOOKUP(C686&amp;"|"&amp;B686&amp;"|"&amp;D686,Empresas!$C$6:$CC$92,G686+6+1,0)))))))</f>
        <v>0</v>
      </c>
      <c r="AA686" s="147">
        <f>IF(AND($I686="Si",J686=1),1,IF(AND($I686="Fisico",J686=1),1,IF(AND(J686=1,$I686="Electronico"),2,IF(J686=1,VLOOKUP($C686&amp;"|"&amp;$B686&amp;"|"&amp;$D686,Empresas!$C$6:$CC$92,$G686+6+1,0),0))))</f>
        <v>0</v>
      </c>
      <c r="AB686" s="147">
        <f>IF(AND($I686="Si",K686=1),1,IF(AND($I686="Fisico",K686=1),1,IF(AND(K686=1,$I686="Electronico"),2,IF(K686=1,VLOOKUP($C686&amp;"|"&amp;$B686&amp;"|"&amp;$D686,Empresas!$C$6:$CC$92,$G686+6+1,0),0))))</f>
        <v>0</v>
      </c>
      <c r="AC686" s="147">
        <f>IF(AND($I686="Si",L686=1),1,IF(AND($I686="Fisico",L686=1),1,IF(AND(L686=1,$I686="Electronico"),2,IF(L686=1,VLOOKUP($C686&amp;"|"&amp;$B686&amp;"|"&amp;$D686,Empresas!$C$6:$CC$92,$G686+6+1,0),0))))</f>
        <v>0</v>
      </c>
      <c r="AD686" s="147">
        <f>IF(AND($I686="Si",M686=1),1,IF(AND($I686="Fisico",M686=1),1,IF(AND(M686=1,$I686="Electronico"),2,IF(M686=1,VLOOKUP($C686&amp;"|"&amp;$B686&amp;"|"&amp;$D686,Empresas!$C$6:$CC$92,$G686+6+1,0),0))))</f>
        <v>0</v>
      </c>
      <c r="AE686" s="147">
        <f>IF(AND($I686="Si",N686=1),1,IF(AND($I686="Fisico",N686=1),1,IF(AND(N686=1,$I686="Electronico"),2,IF(N686=1,VLOOKUP($C686&amp;"|"&amp;$B686&amp;"|"&amp;$D686,Empresas!$C$6:$CC$92,$G686+6+1,0),0))))</f>
        <v>0</v>
      </c>
      <c r="AF686" s="147">
        <f>IF(AND($I686="Si",O686=1),1,IF(AND($I686="Fisico",O686=1),1,IF(AND(O686=1,$I686="Electronico"),2,IF(O686=1,VLOOKUP($C686&amp;"|"&amp;$B686&amp;"|"&amp;$D686,Empresas!$C$6:$CC$92,$G686+6+1,0),0))))</f>
        <v>0</v>
      </c>
      <c r="AG686" s="147">
        <f>IF(AND($I686="Si",P686=1),1,IF(AND($I686="Fisico",P686=1),1,IF(AND(P686=1,$I686="Electronico"),2,IF(P686=1,VLOOKUP($C686&amp;"|"&amp;$B686&amp;"|"&amp;$D686,Empresas!$C$6:$CC$92,$G686+6+1,0),0))))</f>
        <v>0</v>
      </c>
      <c r="AH686" s="147">
        <f>IF(AND($I686="Si",Q686=1),1,IF(AND($I686="Fisico",Q686=1),1,IF(AND(Q686=1,$I686="Electronico"),2,IF(Q686=1,VLOOKUP($C686&amp;"|"&amp;$B686&amp;"|"&amp;$D686,Empresas!$C$6:$CC$92,$G686+6+1,0),0))))</f>
        <v>0</v>
      </c>
      <c r="AI686" s="147">
        <f>IF(AND($I686="Si",R686=1),1,IF(AND($I686="Fisico",R686=1),1,IF(AND(R686=1,$I686="Electronico"),2,IF(R686=1,VLOOKUP($C686&amp;"|"&amp;$B686&amp;"|"&amp;$D686,Empresas!$C$6:$CC$92,$G686+6+1,0),0))))</f>
        <v>0</v>
      </c>
      <c r="AJ686" s="147">
        <f>IF(AND($I686="Si",S686=1),1,IF(AND($I686="Fisico",S686=1),1,IF(AND(S686=1,$I686="Electronico"),2,IF(S686=1,VLOOKUP($C686&amp;"|"&amp;$B686&amp;"|"&amp;$D686,Empresas!$C$6:$CC$92,$G686+6+1,0),0))))</f>
        <v>0</v>
      </c>
      <c r="AK686" s="147">
        <f>IF(AND($I686="Si",T686=1),1,IF(AND($I686="Fisico",T686=1),1,IF(AND(T686=1,$I686="Electronico"),2,IF(T686=1,VLOOKUP($C686&amp;"|"&amp;$B686&amp;"|"&amp;$D686,Empresas!$C$6:$CC$92,$G686+6+1,0),0))))</f>
        <v>0</v>
      </c>
      <c r="AL686" s="147">
        <f>IF(AND($I686="Si",U686=1),1,IF(AND($I686="Fisico",U686=1),1,IF(AND(U686=1,$I686="Electronico"),2,IF(U686=1,VLOOKUP($C686&amp;"|"&amp;$B686&amp;"|"&amp;$D686,Empresas!$C$6:$CC$92,$G686+6+1,0),0))))</f>
        <v>0</v>
      </c>
      <c r="AM686" s="149">
        <f t="shared" si="107"/>
        <v>0</v>
      </c>
      <c r="AN686" s="149">
        <f t="shared" si="108"/>
        <v>0</v>
      </c>
      <c r="AO686" s="152">
        <f t="shared" si="109"/>
        <v>0</v>
      </c>
    </row>
    <row r="687" spans="1:41" x14ac:dyDescent="0.25">
      <c r="A687" s="140" t="str">
        <f>VLOOKUP(D687,Empresas!$D$7:$F$91,3,0)</f>
        <v>Yulisa</v>
      </c>
      <c r="B687" s="141" t="str">
        <f>VLOOKUP(D687,Empresas!$D$7:$G$91,4,0)</f>
        <v>Mireya</v>
      </c>
      <c r="C687" s="141" t="s">
        <v>544</v>
      </c>
      <c r="D687" s="141" t="s">
        <v>209</v>
      </c>
      <c r="E687" s="141" t="str">
        <f>VLOOKUP(D687,Empresas!$D$7:$E$92,2,0)</f>
        <v>FULL CARGO SAC</v>
      </c>
      <c r="F687" s="141" t="s">
        <v>177</v>
      </c>
      <c r="G687" s="142">
        <f t="shared" si="113"/>
        <v>55</v>
      </c>
      <c r="H687" s="142" t="str">
        <f>VLOOKUP(D687,Empresas!$D$6:$L$92,7,0)</f>
        <v>Semestral</v>
      </c>
      <c r="I687" s="141" t="str">
        <f>VLOOKUP(VLOOKUP(D687&amp;"|"&amp;B687,Empresas!$I$7:$CB$92,G687,0),Tablas!$A$8:$B$10,2,0)</f>
        <v>No aplica</v>
      </c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 t="str">
        <f>VLOOKUP(D687,Empresas!$D$7:$CF$91,81,0)</f>
        <v>C</v>
      </c>
      <c r="W687" s="78" t="str">
        <f>VLOOKUP(D687,Empresas!$D$7:$M$91,10,0)</f>
        <v>Mype</v>
      </c>
      <c r="X687" s="69" t="str">
        <f t="shared" si="105"/>
        <v>NO</v>
      </c>
      <c r="Y687" s="153" t="str">
        <f t="shared" si="106"/>
        <v>No aplica</v>
      </c>
      <c r="Z687" s="147">
        <f>IF(Y687="No aplica",0,IF(I687="no",0,IF(I687="No aplica",0,IF(I687="Si",1,IF(I687="Fisico",1,IF(I687="Electronico",2,VLOOKUP(C687&amp;"|"&amp;B687&amp;"|"&amp;D687,Empresas!$C$6:$CC$92,G687+6+1,0)))))))</f>
        <v>0</v>
      </c>
      <c r="AA687" s="147">
        <f>IF(AND($I687="Si",J687=1),1,IF(AND($I687="Fisico",J687=1),1,IF(AND(J687=1,$I687="Electronico"),2,IF(J687=1,VLOOKUP($C687&amp;"|"&amp;$B687&amp;"|"&amp;$D687,Empresas!$C$6:$CC$92,$G687+6+1,0),0))))</f>
        <v>0</v>
      </c>
      <c r="AB687" s="147">
        <f>IF(AND($I687="Si",K687=1),1,IF(AND($I687="Fisico",K687=1),1,IF(AND(K687=1,$I687="Electronico"),2,IF(K687=1,VLOOKUP($C687&amp;"|"&amp;$B687&amp;"|"&amp;$D687,Empresas!$C$6:$CC$92,$G687+6+1,0),0))))</f>
        <v>0</v>
      </c>
      <c r="AC687" s="147">
        <f>IF(AND($I687="Si",L687=1),1,IF(AND($I687="Fisico",L687=1),1,IF(AND(L687=1,$I687="Electronico"),2,IF(L687=1,VLOOKUP($C687&amp;"|"&amp;$B687&amp;"|"&amp;$D687,Empresas!$C$6:$CC$92,$G687+6+1,0),0))))</f>
        <v>0</v>
      </c>
      <c r="AD687" s="147">
        <f>IF(AND($I687="Si",M687=1),1,IF(AND($I687="Fisico",M687=1),1,IF(AND(M687=1,$I687="Electronico"),2,IF(M687=1,VLOOKUP($C687&amp;"|"&amp;$B687&amp;"|"&amp;$D687,Empresas!$C$6:$CC$92,$G687+6+1,0),0))))</f>
        <v>0</v>
      </c>
      <c r="AE687" s="147">
        <f>IF(AND($I687="Si",N687=1),1,IF(AND($I687="Fisico",N687=1),1,IF(AND(N687=1,$I687="Electronico"),2,IF(N687=1,VLOOKUP($C687&amp;"|"&amp;$B687&amp;"|"&amp;$D687,Empresas!$C$6:$CC$92,$G687+6+1,0),0))))</f>
        <v>0</v>
      </c>
      <c r="AF687" s="147">
        <f>IF(AND($I687="Si",O687=1),1,IF(AND($I687="Fisico",O687=1),1,IF(AND(O687=1,$I687="Electronico"),2,IF(O687=1,VLOOKUP($C687&amp;"|"&amp;$B687&amp;"|"&amp;$D687,Empresas!$C$6:$CC$92,$G687+6+1,0),0))))</f>
        <v>0</v>
      </c>
      <c r="AG687" s="147">
        <f>IF(AND($I687="Si",P687=1),1,IF(AND($I687="Fisico",P687=1),1,IF(AND(P687=1,$I687="Electronico"),2,IF(P687=1,VLOOKUP($C687&amp;"|"&amp;$B687&amp;"|"&amp;$D687,Empresas!$C$6:$CC$92,$G687+6+1,0),0))))</f>
        <v>0</v>
      </c>
      <c r="AH687" s="147">
        <f>IF(AND($I687="Si",Q687=1),1,IF(AND($I687="Fisico",Q687=1),1,IF(AND(Q687=1,$I687="Electronico"),2,IF(Q687=1,VLOOKUP($C687&amp;"|"&amp;$B687&amp;"|"&amp;$D687,Empresas!$C$6:$CC$92,$G687+6+1,0),0))))</f>
        <v>0</v>
      </c>
      <c r="AI687" s="147">
        <f>IF(AND($I687="Si",R687=1),1,IF(AND($I687="Fisico",R687=1),1,IF(AND(R687=1,$I687="Electronico"),2,IF(R687=1,VLOOKUP($C687&amp;"|"&amp;$B687&amp;"|"&amp;$D687,Empresas!$C$6:$CC$92,$G687+6+1,0),0))))</f>
        <v>0</v>
      </c>
      <c r="AJ687" s="147">
        <f>IF(AND($I687="Si",S687=1),1,IF(AND($I687="Fisico",S687=1),1,IF(AND(S687=1,$I687="Electronico"),2,IF(S687=1,VLOOKUP($C687&amp;"|"&amp;$B687&amp;"|"&amp;$D687,Empresas!$C$6:$CC$92,$G687+6+1,0),0))))</f>
        <v>0</v>
      </c>
      <c r="AK687" s="147">
        <f>IF(AND($I687="Si",T687=1),1,IF(AND($I687="Fisico",T687=1),1,IF(AND(T687=1,$I687="Electronico"),2,IF(T687=1,VLOOKUP($C687&amp;"|"&amp;$B687&amp;"|"&amp;$D687,Empresas!$C$6:$CC$92,$G687+6+1,0),0))))</f>
        <v>0</v>
      </c>
      <c r="AL687" s="147">
        <f>IF(AND($I687="Si",U687=1),1,IF(AND($I687="Fisico",U687=1),1,IF(AND(U687=1,$I687="Electronico"),2,IF(U687=1,VLOOKUP($C687&amp;"|"&amp;$B687&amp;"|"&amp;$D687,Empresas!$C$6:$CC$92,$G687+6+1,0),0))))</f>
        <v>0</v>
      </c>
      <c r="AM687" s="149">
        <f t="shared" si="107"/>
        <v>0</v>
      </c>
      <c r="AN687" s="149">
        <f t="shared" si="108"/>
        <v>0</v>
      </c>
      <c r="AO687" s="152">
        <f t="shared" si="109"/>
        <v>0</v>
      </c>
    </row>
    <row r="688" spans="1:41" x14ac:dyDescent="0.25">
      <c r="A688" s="140" t="str">
        <f>VLOOKUP(D688,Empresas!$D$7:$F$91,3,0)</f>
        <v>Yulisa</v>
      </c>
      <c r="B688" s="141" t="str">
        <f>VLOOKUP(D688,Empresas!$D$7:$G$91,4,0)</f>
        <v>Mireya</v>
      </c>
      <c r="C688" s="141" t="s">
        <v>544</v>
      </c>
      <c r="D688" s="141" t="s">
        <v>209</v>
      </c>
      <c r="E688" s="141" t="str">
        <f>VLOOKUP(D688,Empresas!$D$7:$E$92,2,0)</f>
        <v>FULL CARGO SAC</v>
      </c>
      <c r="F688" s="141" t="s">
        <v>178</v>
      </c>
      <c r="G688" s="142">
        <f t="shared" si="113"/>
        <v>56</v>
      </c>
      <c r="H688" s="142" t="str">
        <f>VLOOKUP(D688,Empresas!$D$6:$L$92,7,0)</f>
        <v>Semestral</v>
      </c>
      <c r="I688" s="141" t="str">
        <f>VLOOKUP(VLOOKUP(D688&amp;"|"&amp;B688,Empresas!$I$7:$CB$92,G688,0),Tablas!$A$8:$B$10,2,0)</f>
        <v>No aplica</v>
      </c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 t="str">
        <f>VLOOKUP(D688,Empresas!$D$7:$CF$91,81,0)</f>
        <v>C</v>
      </c>
      <c r="W688" s="78" t="str">
        <f>VLOOKUP(D688,Empresas!$D$7:$M$91,10,0)</f>
        <v>Mype</v>
      </c>
      <c r="X688" s="69" t="str">
        <f t="shared" si="105"/>
        <v>SI</v>
      </c>
      <c r="Y688" s="153" t="str">
        <f t="shared" si="106"/>
        <v>No aplica</v>
      </c>
      <c r="Z688" s="147">
        <f>IF(Y688="No aplica",0,IF(I688="no",0,IF(I688="No aplica",0,IF(I688="Si",1,IF(I688="Fisico",1,IF(I688="Electronico",2,VLOOKUP(C688&amp;"|"&amp;B688&amp;"|"&amp;D688,Empresas!$C$6:$CC$92,G688+6+1,0)))))))</f>
        <v>0</v>
      </c>
      <c r="AA688" s="147">
        <f>IF(AND($I688="Si",J688=1),1,IF(AND($I688="Fisico",J688=1),1,IF(AND(J688=1,$I688="Electronico"),2,IF(J688=1,VLOOKUP($C688&amp;"|"&amp;$B688&amp;"|"&amp;$D688,Empresas!$C$6:$CC$92,$G688+6+1,0),0))))</f>
        <v>0</v>
      </c>
      <c r="AB688" s="147">
        <f>IF(AND($I688="Si",K688=1),1,IF(AND($I688="Fisico",K688=1),1,IF(AND(K688=1,$I688="Electronico"),2,IF(K688=1,VLOOKUP($C688&amp;"|"&amp;$B688&amp;"|"&amp;$D688,Empresas!$C$6:$CC$92,$G688+6+1,0),0))))</f>
        <v>0</v>
      </c>
      <c r="AC688" s="147">
        <f>IF(AND($I688="Si",L688=1),1,IF(AND($I688="Fisico",L688=1),1,IF(AND(L688=1,$I688="Electronico"),2,IF(L688=1,VLOOKUP($C688&amp;"|"&amp;$B688&amp;"|"&amp;$D688,Empresas!$C$6:$CC$92,$G688+6+1,0),0))))</f>
        <v>0</v>
      </c>
      <c r="AD688" s="147">
        <f>IF(AND($I688="Si",M688=1),1,IF(AND($I688="Fisico",M688=1),1,IF(AND(M688=1,$I688="Electronico"),2,IF(M688=1,VLOOKUP($C688&amp;"|"&amp;$B688&amp;"|"&amp;$D688,Empresas!$C$6:$CC$92,$G688+6+1,0),0))))</f>
        <v>0</v>
      </c>
      <c r="AE688" s="147">
        <f>IF(AND($I688="Si",N688=1),1,IF(AND($I688="Fisico",N688=1),1,IF(AND(N688=1,$I688="Electronico"),2,IF(N688=1,VLOOKUP($C688&amp;"|"&amp;$B688&amp;"|"&amp;$D688,Empresas!$C$6:$CC$92,$G688+6+1,0),0))))</f>
        <v>0</v>
      </c>
      <c r="AF688" s="147">
        <f>IF(AND($I688="Si",O688=1),1,IF(AND($I688="Fisico",O688=1),1,IF(AND(O688=1,$I688="Electronico"),2,IF(O688=1,VLOOKUP($C688&amp;"|"&amp;$B688&amp;"|"&amp;$D688,Empresas!$C$6:$CC$92,$G688+6+1,0),0))))</f>
        <v>0</v>
      </c>
      <c r="AG688" s="147">
        <f>IF(AND($I688="Si",P688=1),1,IF(AND($I688="Fisico",P688=1),1,IF(AND(P688=1,$I688="Electronico"),2,IF(P688=1,VLOOKUP($C688&amp;"|"&amp;$B688&amp;"|"&amp;$D688,Empresas!$C$6:$CC$92,$G688+6+1,0),0))))</f>
        <v>0</v>
      </c>
      <c r="AH688" s="147">
        <f>IF(AND($I688="Si",Q688=1),1,IF(AND($I688="Fisico",Q688=1),1,IF(AND(Q688=1,$I688="Electronico"),2,IF(Q688=1,VLOOKUP($C688&amp;"|"&amp;$B688&amp;"|"&amp;$D688,Empresas!$C$6:$CC$92,$G688+6+1,0),0))))</f>
        <v>0</v>
      </c>
      <c r="AI688" s="147">
        <f>IF(AND($I688="Si",R688=1),1,IF(AND($I688="Fisico",R688=1),1,IF(AND(R688=1,$I688="Electronico"),2,IF(R688=1,VLOOKUP($C688&amp;"|"&amp;$B688&amp;"|"&amp;$D688,Empresas!$C$6:$CC$92,$G688+6+1,0),0))))</f>
        <v>0</v>
      </c>
      <c r="AJ688" s="147">
        <f>IF(AND($I688="Si",S688=1),1,IF(AND($I688="Fisico",S688=1),1,IF(AND(S688=1,$I688="Electronico"),2,IF(S688=1,VLOOKUP($C688&amp;"|"&amp;$B688&amp;"|"&amp;$D688,Empresas!$C$6:$CC$92,$G688+6+1,0),0))))</f>
        <v>0</v>
      </c>
      <c r="AK688" s="147">
        <f>IF(AND($I688="Si",T688=1),1,IF(AND($I688="Fisico",T688=1),1,IF(AND(T688=1,$I688="Electronico"),2,IF(T688=1,VLOOKUP($C688&amp;"|"&amp;$B688&amp;"|"&amp;$D688,Empresas!$C$6:$CC$92,$G688+6+1,0),0))))</f>
        <v>0</v>
      </c>
      <c r="AL688" s="147">
        <f>IF(AND($I688="Si",U688=1),1,IF(AND($I688="Fisico",U688=1),1,IF(AND(U688=1,$I688="Electronico"),2,IF(U688=1,VLOOKUP($C688&amp;"|"&amp;$B688&amp;"|"&amp;$D688,Empresas!$C$6:$CC$92,$G688+6+1,0),0))))</f>
        <v>0</v>
      </c>
      <c r="AM688" s="149">
        <f t="shared" si="107"/>
        <v>0</v>
      </c>
      <c r="AN688" s="149">
        <f t="shared" si="108"/>
        <v>0</v>
      </c>
      <c r="AO688" s="152">
        <f t="shared" si="109"/>
        <v>0</v>
      </c>
    </row>
    <row r="689" spans="1:41" x14ac:dyDescent="0.25">
      <c r="A689" s="140" t="str">
        <f>VLOOKUP(D689,Empresas!$D$7:$F$91,3,0)</f>
        <v>Yulisa</v>
      </c>
      <c r="B689" s="141" t="str">
        <f>VLOOKUP(D689,Empresas!$D$7:$G$91,4,0)</f>
        <v>Mireya</v>
      </c>
      <c r="C689" s="141" t="s">
        <v>544</v>
      </c>
      <c r="D689" s="141" t="s">
        <v>209</v>
      </c>
      <c r="E689" s="141" t="str">
        <f>VLOOKUP(D689,Empresas!$D$7:$E$92,2,0)</f>
        <v>FULL CARGO SAC</v>
      </c>
      <c r="F689" s="141" t="s">
        <v>179</v>
      </c>
      <c r="G689" s="142">
        <f t="shared" si="113"/>
        <v>57</v>
      </c>
      <c r="H689" s="142" t="str">
        <f>VLOOKUP(D689,Empresas!$D$6:$L$92,7,0)</f>
        <v>Semestral</v>
      </c>
      <c r="I689" s="141" t="str">
        <f>VLOOKUP(VLOOKUP(D689&amp;"|"&amp;B689,Empresas!$I$7:$CB$92,G689,0),Tablas!$A$8:$B$10,2,0)</f>
        <v>No aplica</v>
      </c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 t="str">
        <f>VLOOKUP(D689,Empresas!$D$7:$CF$91,81,0)</f>
        <v>C</v>
      </c>
      <c r="W689" s="78" t="str">
        <f>VLOOKUP(D689,Empresas!$D$7:$M$91,10,0)</f>
        <v>Mype</v>
      </c>
      <c r="X689" s="69" t="str">
        <f t="shared" si="105"/>
        <v>NO</v>
      </c>
      <c r="Y689" s="153" t="str">
        <f t="shared" si="106"/>
        <v>No aplica</v>
      </c>
      <c r="Z689" s="147">
        <f>IF(Y689="No aplica",0,IF(I689="no",0,IF(I689="No aplica",0,IF(I689="Si",1,IF(I689="Fisico",1,IF(I689="Electronico",2,VLOOKUP(C689&amp;"|"&amp;B689&amp;"|"&amp;D689,Empresas!$C$6:$CC$92,G689+6+1,0)))))))</f>
        <v>0</v>
      </c>
      <c r="AA689" s="147">
        <f>IF(AND($I689="Si",J689=1),1,IF(AND($I689="Fisico",J689=1),1,IF(AND(J689=1,$I689="Electronico"),2,IF(J689=1,VLOOKUP($C689&amp;"|"&amp;$B689&amp;"|"&amp;$D689,Empresas!$C$6:$CC$92,$G689+6+1,0),0))))</f>
        <v>0</v>
      </c>
      <c r="AB689" s="147">
        <f>IF(AND($I689="Si",K689=1),1,IF(AND($I689="Fisico",K689=1),1,IF(AND(K689=1,$I689="Electronico"),2,IF(K689=1,VLOOKUP($C689&amp;"|"&amp;$B689&amp;"|"&amp;$D689,Empresas!$C$6:$CC$92,$G689+6+1,0),0))))</f>
        <v>0</v>
      </c>
      <c r="AC689" s="147">
        <f>IF(AND($I689="Si",L689=1),1,IF(AND($I689="Fisico",L689=1),1,IF(AND(L689=1,$I689="Electronico"),2,IF(L689=1,VLOOKUP($C689&amp;"|"&amp;$B689&amp;"|"&amp;$D689,Empresas!$C$6:$CC$92,$G689+6+1,0),0))))</f>
        <v>0</v>
      </c>
      <c r="AD689" s="147">
        <f>IF(AND($I689="Si",M689=1),1,IF(AND($I689="Fisico",M689=1),1,IF(AND(M689=1,$I689="Electronico"),2,IF(M689=1,VLOOKUP($C689&amp;"|"&amp;$B689&amp;"|"&amp;$D689,Empresas!$C$6:$CC$92,$G689+6+1,0),0))))</f>
        <v>0</v>
      </c>
      <c r="AE689" s="147">
        <f>IF(AND($I689="Si",N689=1),1,IF(AND($I689="Fisico",N689=1),1,IF(AND(N689=1,$I689="Electronico"),2,IF(N689=1,VLOOKUP($C689&amp;"|"&amp;$B689&amp;"|"&amp;$D689,Empresas!$C$6:$CC$92,$G689+6+1,0),0))))</f>
        <v>0</v>
      </c>
      <c r="AF689" s="147">
        <f>IF(AND($I689="Si",O689=1),1,IF(AND($I689="Fisico",O689=1),1,IF(AND(O689=1,$I689="Electronico"),2,IF(O689=1,VLOOKUP($C689&amp;"|"&amp;$B689&amp;"|"&amp;$D689,Empresas!$C$6:$CC$92,$G689+6+1,0),0))))</f>
        <v>0</v>
      </c>
      <c r="AG689" s="147">
        <f>IF(AND($I689="Si",P689=1),1,IF(AND($I689="Fisico",P689=1),1,IF(AND(P689=1,$I689="Electronico"),2,IF(P689=1,VLOOKUP($C689&amp;"|"&amp;$B689&amp;"|"&amp;$D689,Empresas!$C$6:$CC$92,$G689+6+1,0),0))))</f>
        <v>0</v>
      </c>
      <c r="AH689" s="147">
        <f>IF(AND($I689="Si",Q689=1),1,IF(AND($I689="Fisico",Q689=1),1,IF(AND(Q689=1,$I689="Electronico"),2,IF(Q689=1,VLOOKUP($C689&amp;"|"&amp;$B689&amp;"|"&amp;$D689,Empresas!$C$6:$CC$92,$G689+6+1,0),0))))</f>
        <v>0</v>
      </c>
      <c r="AI689" s="147">
        <f>IF(AND($I689="Si",R689=1),1,IF(AND($I689="Fisico",R689=1),1,IF(AND(R689=1,$I689="Electronico"),2,IF(R689=1,VLOOKUP($C689&amp;"|"&amp;$B689&amp;"|"&amp;$D689,Empresas!$C$6:$CC$92,$G689+6+1,0),0))))</f>
        <v>0</v>
      </c>
      <c r="AJ689" s="147">
        <f>IF(AND($I689="Si",S689=1),1,IF(AND($I689="Fisico",S689=1),1,IF(AND(S689=1,$I689="Electronico"),2,IF(S689=1,VLOOKUP($C689&amp;"|"&amp;$B689&amp;"|"&amp;$D689,Empresas!$C$6:$CC$92,$G689+6+1,0),0))))</f>
        <v>0</v>
      </c>
      <c r="AK689" s="147">
        <f>IF(AND($I689="Si",T689=1),1,IF(AND($I689="Fisico",T689=1),1,IF(AND(T689=1,$I689="Electronico"),2,IF(T689=1,VLOOKUP($C689&amp;"|"&amp;$B689&amp;"|"&amp;$D689,Empresas!$C$6:$CC$92,$G689+6+1,0),0))))</f>
        <v>0</v>
      </c>
      <c r="AL689" s="147">
        <f>IF(AND($I689="Si",U689=1),1,IF(AND($I689="Fisico",U689=1),1,IF(AND(U689=1,$I689="Electronico"),2,IF(U689=1,VLOOKUP($C689&amp;"|"&amp;$B689&amp;"|"&amp;$D689,Empresas!$C$6:$CC$92,$G689+6+1,0),0))))</f>
        <v>0</v>
      </c>
      <c r="AM689" s="149">
        <f t="shared" si="107"/>
        <v>0</v>
      </c>
      <c r="AN689" s="149">
        <f t="shared" si="108"/>
        <v>0</v>
      </c>
      <c r="AO689" s="152">
        <f t="shared" si="109"/>
        <v>0</v>
      </c>
    </row>
    <row r="690" spans="1:41" x14ac:dyDescent="0.25">
      <c r="A690" s="140" t="str">
        <f>VLOOKUP(D690,Empresas!$D$7:$F$91,3,0)</f>
        <v>Yulisa</v>
      </c>
      <c r="B690" s="141" t="str">
        <f>VLOOKUP(D690,Empresas!$D$7:$G$91,4,0)</f>
        <v>Mireya</v>
      </c>
      <c r="C690" s="141" t="s">
        <v>544</v>
      </c>
      <c r="D690" s="141" t="s">
        <v>209</v>
      </c>
      <c r="E690" s="141" t="str">
        <f>VLOOKUP(D690,Empresas!$D$7:$E$92,2,0)</f>
        <v>FULL CARGO SAC</v>
      </c>
      <c r="F690" s="141" t="s">
        <v>180</v>
      </c>
      <c r="G690" s="142">
        <f t="shared" si="113"/>
        <v>58</v>
      </c>
      <c r="H690" s="142" t="str">
        <f>VLOOKUP(D690,Empresas!$D$6:$L$92,7,0)</f>
        <v>Semestral</v>
      </c>
      <c r="I690" s="141" t="str">
        <f>VLOOKUP(VLOOKUP(D690&amp;"|"&amp;B690,Empresas!$I$7:$CB$92,G690,0),Tablas!$A$8:$B$10,2,0)</f>
        <v>No aplica</v>
      </c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 t="str">
        <f>VLOOKUP(D690,Empresas!$D$7:$CF$91,81,0)</f>
        <v>C</v>
      </c>
      <c r="W690" s="78" t="str">
        <f>VLOOKUP(D690,Empresas!$D$7:$M$91,10,0)</f>
        <v>Mype</v>
      </c>
      <c r="X690" s="69" t="str">
        <f t="shared" si="105"/>
        <v>NO</v>
      </c>
      <c r="Y690" s="153" t="str">
        <f t="shared" si="106"/>
        <v>No aplica</v>
      </c>
      <c r="Z690" s="147">
        <f>IF(Y690="No aplica",0,IF(I690="no",0,IF(I690="No aplica",0,IF(I690="Si",1,IF(I690="Fisico",1,IF(I690="Electronico",2,VLOOKUP(C690&amp;"|"&amp;B690&amp;"|"&amp;D690,Empresas!$C$6:$CC$92,G690+6+1,0)))))))</f>
        <v>0</v>
      </c>
      <c r="AA690" s="147">
        <f>IF(AND($I690="Si",J690=1),1,IF(AND($I690="Fisico",J690=1),1,IF(AND(J690=1,$I690="Electronico"),2,IF(J690=1,VLOOKUP($C690&amp;"|"&amp;$B690&amp;"|"&amp;$D690,Empresas!$C$6:$CC$92,$G690+6+1,0),0))))</f>
        <v>0</v>
      </c>
      <c r="AB690" s="147">
        <f>IF(AND($I690="Si",K690=1),1,IF(AND($I690="Fisico",K690=1),1,IF(AND(K690=1,$I690="Electronico"),2,IF(K690=1,VLOOKUP($C690&amp;"|"&amp;$B690&amp;"|"&amp;$D690,Empresas!$C$6:$CC$92,$G690+6+1,0),0))))</f>
        <v>0</v>
      </c>
      <c r="AC690" s="147">
        <f>IF(AND($I690="Si",L690=1),1,IF(AND($I690="Fisico",L690=1),1,IF(AND(L690=1,$I690="Electronico"),2,IF(L690=1,VLOOKUP($C690&amp;"|"&amp;$B690&amp;"|"&amp;$D690,Empresas!$C$6:$CC$92,$G690+6+1,0),0))))</f>
        <v>0</v>
      </c>
      <c r="AD690" s="147">
        <f>IF(AND($I690="Si",M690=1),1,IF(AND($I690="Fisico",M690=1),1,IF(AND(M690=1,$I690="Electronico"),2,IF(M690=1,VLOOKUP($C690&amp;"|"&amp;$B690&amp;"|"&amp;$D690,Empresas!$C$6:$CC$92,$G690+6+1,0),0))))</f>
        <v>0</v>
      </c>
      <c r="AE690" s="147">
        <f>IF(AND($I690="Si",N690=1),1,IF(AND($I690="Fisico",N690=1),1,IF(AND(N690=1,$I690="Electronico"),2,IF(N690=1,VLOOKUP($C690&amp;"|"&amp;$B690&amp;"|"&amp;$D690,Empresas!$C$6:$CC$92,$G690+6+1,0),0))))</f>
        <v>0</v>
      </c>
      <c r="AF690" s="147">
        <f>IF(AND($I690="Si",O690=1),1,IF(AND($I690="Fisico",O690=1),1,IF(AND(O690=1,$I690="Electronico"),2,IF(O690=1,VLOOKUP($C690&amp;"|"&amp;$B690&amp;"|"&amp;$D690,Empresas!$C$6:$CC$92,$G690+6+1,0),0))))</f>
        <v>0</v>
      </c>
      <c r="AG690" s="147">
        <f>IF(AND($I690="Si",P690=1),1,IF(AND($I690="Fisico",P690=1),1,IF(AND(P690=1,$I690="Electronico"),2,IF(P690=1,VLOOKUP($C690&amp;"|"&amp;$B690&amp;"|"&amp;$D690,Empresas!$C$6:$CC$92,$G690+6+1,0),0))))</f>
        <v>0</v>
      </c>
      <c r="AH690" s="147">
        <f>IF(AND($I690="Si",Q690=1),1,IF(AND($I690="Fisico",Q690=1),1,IF(AND(Q690=1,$I690="Electronico"),2,IF(Q690=1,VLOOKUP($C690&amp;"|"&amp;$B690&amp;"|"&amp;$D690,Empresas!$C$6:$CC$92,$G690+6+1,0),0))))</f>
        <v>0</v>
      </c>
      <c r="AI690" s="147">
        <f>IF(AND($I690="Si",R690=1),1,IF(AND($I690="Fisico",R690=1),1,IF(AND(R690=1,$I690="Electronico"),2,IF(R690=1,VLOOKUP($C690&amp;"|"&amp;$B690&amp;"|"&amp;$D690,Empresas!$C$6:$CC$92,$G690+6+1,0),0))))</f>
        <v>0</v>
      </c>
      <c r="AJ690" s="147">
        <f>IF(AND($I690="Si",S690=1),1,IF(AND($I690="Fisico",S690=1),1,IF(AND(S690=1,$I690="Electronico"),2,IF(S690=1,VLOOKUP($C690&amp;"|"&amp;$B690&amp;"|"&amp;$D690,Empresas!$C$6:$CC$92,$G690+6+1,0),0))))</f>
        <v>0</v>
      </c>
      <c r="AK690" s="147">
        <f>IF(AND($I690="Si",T690=1),1,IF(AND($I690="Fisico",T690=1),1,IF(AND(T690=1,$I690="Electronico"),2,IF(T690=1,VLOOKUP($C690&amp;"|"&amp;$B690&amp;"|"&amp;$D690,Empresas!$C$6:$CC$92,$G690+6+1,0),0))))</f>
        <v>0</v>
      </c>
      <c r="AL690" s="147">
        <f>IF(AND($I690="Si",U690=1),1,IF(AND($I690="Fisico",U690=1),1,IF(AND(U690=1,$I690="Electronico"),2,IF(U690=1,VLOOKUP($C690&amp;"|"&amp;$B690&amp;"|"&amp;$D690,Empresas!$C$6:$CC$92,$G690+6+1,0),0))))</f>
        <v>0</v>
      </c>
      <c r="AM690" s="149">
        <f t="shared" si="107"/>
        <v>0</v>
      </c>
      <c r="AN690" s="149">
        <f t="shared" si="108"/>
        <v>0</v>
      </c>
      <c r="AO690" s="152">
        <f t="shared" si="109"/>
        <v>0</v>
      </c>
    </row>
    <row r="691" spans="1:41" x14ac:dyDescent="0.25">
      <c r="A691" s="140" t="str">
        <f>VLOOKUP(D691,Empresas!$D$7:$F$91,3,0)</f>
        <v>Yulisa</v>
      </c>
      <c r="B691" s="141" t="str">
        <f>VLOOKUP(D691,Empresas!$D$7:$G$91,4,0)</f>
        <v>Mireya</v>
      </c>
      <c r="C691" s="141" t="s">
        <v>544</v>
      </c>
      <c r="D691" s="141" t="s">
        <v>209</v>
      </c>
      <c r="E691" s="141" t="str">
        <f>VLOOKUP(D691,Empresas!$D$7:$E$92,2,0)</f>
        <v>FULL CARGO SAC</v>
      </c>
      <c r="F691" s="141" t="s">
        <v>181</v>
      </c>
      <c r="G691" s="142">
        <f t="shared" si="113"/>
        <v>59</v>
      </c>
      <c r="H691" s="142" t="str">
        <f>VLOOKUP(D691,Empresas!$D$6:$L$92,7,0)</f>
        <v>Semestral</v>
      </c>
      <c r="I691" s="141" t="str">
        <f>VLOOKUP(VLOOKUP(D691&amp;"|"&amp;B691,Empresas!$I$7:$CB$92,G691,0),Tablas!$A$8:$B$10,2,0)</f>
        <v>No aplica</v>
      </c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 t="str">
        <f>VLOOKUP(D691,Empresas!$D$7:$CF$91,81,0)</f>
        <v>C</v>
      </c>
      <c r="W691" s="78" t="str">
        <f>VLOOKUP(D691,Empresas!$D$7:$M$91,10,0)</f>
        <v>Mype</v>
      </c>
      <c r="X691" s="69" t="str">
        <f t="shared" si="105"/>
        <v>NO</v>
      </c>
      <c r="Y691" s="153" t="str">
        <f t="shared" si="106"/>
        <v>No aplica</v>
      </c>
      <c r="Z691" s="147">
        <f>IF(Y691="No aplica",0,IF(I691="no",0,IF(I691="No aplica",0,IF(I691="Si",1,IF(I691="Fisico",1,IF(I691="Electronico",2,VLOOKUP(C691&amp;"|"&amp;B691&amp;"|"&amp;D691,Empresas!$C$6:$CC$92,G691+6+1,0)))))))</f>
        <v>0</v>
      </c>
      <c r="AA691" s="147">
        <f>IF(AND($I691="Si",J691=1),1,IF(AND($I691="Fisico",J691=1),1,IF(AND(J691=1,$I691="Electronico"),2,IF(J691=1,VLOOKUP($C691&amp;"|"&amp;$B691&amp;"|"&amp;$D691,Empresas!$C$6:$CC$92,$G691+6+1,0),0))))</f>
        <v>0</v>
      </c>
      <c r="AB691" s="147">
        <f>IF(AND($I691="Si",K691=1),1,IF(AND($I691="Fisico",K691=1),1,IF(AND(K691=1,$I691="Electronico"),2,IF(K691=1,VLOOKUP($C691&amp;"|"&amp;$B691&amp;"|"&amp;$D691,Empresas!$C$6:$CC$92,$G691+6+1,0),0))))</f>
        <v>0</v>
      </c>
      <c r="AC691" s="147">
        <f>IF(AND($I691="Si",L691=1),1,IF(AND($I691="Fisico",L691=1),1,IF(AND(L691=1,$I691="Electronico"),2,IF(L691=1,VLOOKUP($C691&amp;"|"&amp;$B691&amp;"|"&amp;$D691,Empresas!$C$6:$CC$92,$G691+6+1,0),0))))</f>
        <v>0</v>
      </c>
      <c r="AD691" s="147">
        <f>IF(AND($I691="Si",M691=1),1,IF(AND($I691="Fisico",M691=1),1,IF(AND(M691=1,$I691="Electronico"),2,IF(M691=1,VLOOKUP($C691&amp;"|"&amp;$B691&amp;"|"&amp;$D691,Empresas!$C$6:$CC$92,$G691+6+1,0),0))))</f>
        <v>0</v>
      </c>
      <c r="AE691" s="147">
        <f>IF(AND($I691="Si",N691=1),1,IF(AND($I691="Fisico",N691=1),1,IF(AND(N691=1,$I691="Electronico"),2,IF(N691=1,VLOOKUP($C691&amp;"|"&amp;$B691&amp;"|"&amp;$D691,Empresas!$C$6:$CC$92,$G691+6+1,0),0))))</f>
        <v>0</v>
      </c>
      <c r="AF691" s="147">
        <f>IF(AND($I691="Si",O691=1),1,IF(AND($I691="Fisico",O691=1),1,IF(AND(O691=1,$I691="Electronico"),2,IF(O691=1,VLOOKUP($C691&amp;"|"&amp;$B691&amp;"|"&amp;$D691,Empresas!$C$6:$CC$92,$G691+6+1,0),0))))</f>
        <v>0</v>
      </c>
      <c r="AG691" s="147">
        <f>IF(AND($I691="Si",P691=1),1,IF(AND($I691="Fisico",P691=1),1,IF(AND(P691=1,$I691="Electronico"),2,IF(P691=1,VLOOKUP($C691&amp;"|"&amp;$B691&amp;"|"&amp;$D691,Empresas!$C$6:$CC$92,$G691+6+1,0),0))))</f>
        <v>0</v>
      </c>
      <c r="AH691" s="147">
        <f>IF(AND($I691="Si",Q691=1),1,IF(AND($I691="Fisico",Q691=1),1,IF(AND(Q691=1,$I691="Electronico"),2,IF(Q691=1,VLOOKUP($C691&amp;"|"&amp;$B691&amp;"|"&amp;$D691,Empresas!$C$6:$CC$92,$G691+6+1,0),0))))</f>
        <v>0</v>
      </c>
      <c r="AI691" s="147">
        <f>IF(AND($I691="Si",R691=1),1,IF(AND($I691="Fisico",R691=1),1,IF(AND(R691=1,$I691="Electronico"),2,IF(R691=1,VLOOKUP($C691&amp;"|"&amp;$B691&amp;"|"&amp;$D691,Empresas!$C$6:$CC$92,$G691+6+1,0),0))))</f>
        <v>0</v>
      </c>
      <c r="AJ691" s="147">
        <f>IF(AND($I691="Si",S691=1),1,IF(AND($I691="Fisico",S691=1),1,IF(AND(S691=1,$I691="Electronico"),2,IF(S691=1,VLOOKUP($C691&amp;"|"&amp;$B691&amp;"|"&amp;$D691,Empresas!$C$6:$CC$92,$G691+6+1,0),0))))</f>
        <v>0</v>
      </c>
      <c r="AK691" s="147">
        <f>IF(AND($I691="Si",T691=1),1,IF(AND($I691="Fisico",T691=1),1,IF(AND(T691=1,$I691="Electronico"),2,IF(T691=1,VLOOKUP($C691&amp;"|"&amp;$B691&amp;"|"&amp;$D691,Empresas!$C$6:$CC$92,$G691+6+1,0),0))))</f>
        <v>0</v>
      </c>
      <c r="AL691" s="147">
        <f>IF(AND($I691="Si",U691=1),1,IF(AND($I691="Fisico",U691=1),1,IF(AND(U691=1,$I691="Electronico"),2,IF(U691=1,VLOOKUP($C691&amp;"|"&amp;$B691&amp;"|"&amp;$D691,Empresas!$C$6:$CC$92,$G691+6+1,0),0))))</f>
        <v>0</v>
      </c>
      <c r="AM691" s="149">
        <f t="shared" si="107"/>
        <v>0</v>
      </c>
      <c r="AN691" s="149">
        <f t="shared" si="108"/>
        <v>0</v>
      </c>
      <c r="AO691" s="152">
        <f t="shared" si="109"/>
        <v>0</v>
      </c>
    </row>
    <row r="692" spans="1:41" x14ac:dyDescent="0.25">
      <c r="A692" s="140" t="str">
        <f>VLOOKUP(D692,Empresas!$D$7:$F$91,3,0)</f>
        <v>Yulisa</v>
      </c>
      <c r="B692" s="141" t="str">
        <f>VLOOKUP(D692,Empresas!$D$7:$G$91,4,0)</f>
        <v>Mireya</v>
      </c>
      <c r="C692" s="141" t="s">
        <v>544</v>
      </c>
      <c r="D692" s="141" t="s">
        <v>209</v>
      </c>
      <c r="E692" s="141" t="str">
        <f>VLOOKUP(D692,Empresas!$D$7:$E$92,2,0)</f>
        <v>FULL CARGO SAC</v>
      </c>
      <c r="F692" s="141" t="s">
        <v>182</v>
      </c>
      <c r="G692" s="142">
        <f t="shared" si="113"/>
        <v>60</v>
      </c>
      <c r="H692" s="142" t="str">
        <f>VLOOKUP(D692,Empresas!$D$6:$L$92,7,0)</f>
        <v>Semestral</v>
      </c>
      <c r="I692" s="141" t="str">
        <f>VLOOKUP(VLOOKUP(D692&amp;"|"&amp;B692,Empresas!$I$7:$CB$92,G692,0),Tablas!$A$8:$B$10,2,0)</f>
        <v>No aplica</v>
      </c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 t="str">
        <f>VLOOKUP(D692,Empresas!$D$7:$CF$91,81,0)</f>
        <v>C</v>
      </c>
      <c r="W692" s="78" t="str">
        <f>VLOOKUP(D692,Empresas!$D$7:$M$91,10,0)</f>
        <v>Mype</v>
      </c>
      <c r="X692" s="69" t="str">
        <f t="shared" si="105"/>
        <v>NO</v>
      </c>
      <c r="Y692" s="153" t="str">
        <f t="shared" si="106"/>
        <v>No aplica</v>
      </c>
      <c r="Z692" s="147">
        <f>IF(Y692="No aplica",0,IF(I692="no",0,IF(I692="No aplica",0,IF(I692="Si",1,IF(I692="Fisico",1,IF(I692="Electronico",2,VLOOKUP(C692&amp;"|"&amp;B692&amp;"|"&amp;D692,Empresas!$C$6:$CC$92,G692+6+1,0)))))))</f>
        <v>0</v>
      </c>
      <c r="AA692" s="147">
        <f>IF(AND($I692="Si",J692=1),1,IF(AND($I692="Fisico",J692=1),1,IF(AND(J692=1,$I692="Electronico"),2,IF(J692=1,VLOOKUP($C692&amp;"|"&amp;$B692&amp;"|"&amp;$D692,Empresas!$C$6:$CC$92,$G692+6+1,0),0))))</f>
        <v>0</v>
      </c>
      <c r="AB692" s="147">
        <f>IF(AND($I692="Si",K692=1),1,IF(AND($I692="Fisico",K692=1),1,IF(AND(K692=1,$I692="Electronico"),2,IF(K692=1,VLOOKUP($C692&amp;"|"&amp;$B692&amp;"|"&amp;$D692,Empresas!$C$6:$CC$92,$G692+6+1,0),0))))</f>
        <v>0</v>
      </c>
      <c r="AC692" s="147">
        <f>IF(AND($I692="Si",L692=1),1,IF(AND($I692="Fisico",L692=1),1,IF(AND(L692=1,$I692="Electronico"),2,IF(L692=1,VLOOKUP($C692&amp;"|"&amp;$B692&amp;"|"&amp;$D692,Empresas!$C$6:$CC$92,$G692+6+1,0),0))))</f>
        <v>0</v>
      </c>
      <c r="AD692" s="147">
        <f>IF(AND($I692="Si",M692=1),1,IF(AND($I692="Fisico",M692=1),1,IF(AND(M692=1,$I692="Electronico"),2,IF(M692=1,VLOOKUP($C692&amp;"|"&amp;$B692&amp;"|"&amp;$D692,Empresas!$C$6:$CC$92,$G692+6+1,0),0))))</f>
        <v>0</v>
      </c>
      <c r="AE692" s="147">
        <f>IF(AND($I692="Si",N692=1),1,IF(AND($I692="Fisico",N692=1),1,IF(AND(N692=1,$I692="Electronico"),2,IF(N692=1,VLOOKUP($C692&amp;"|"&amp;$B692&amp;"|"&amp;$D692,Empresas!$C$6:$CC$92,$G692+6+1,0),0))))</f>
        <v>0</v>
      </c>
      <c r="AF692" s="147">
        <f>IF(AND($I692="Si",O692=1),1,IF(AND($I692="Fisico",O692=1),1,IF(AND(O692=1,$I692="Electronico"),2,IF(O692=1,VLOOKUP($C692&amp;"|"&amp;$B692&amp;"|"&amp;$D692,Empresas!$C$6:$CC$92,$G692+6+1,0),0))))</f>
        <v>0</v>
      </c>
      <c r="AG692" s="147">
        <f>IF(AND($I692="Si",P692=1),1,IF(AND($I692="Fisico",P692=1),1,IF(AND(P692=1,$I692="Electronico"),2,IF(P692=1,VLOOKUP($C692&amp;"|"&amp;$B692&amp;"|"&amp;$D692,Empresas!$C$6:$CC$92,$G692+6+1,0),0))))</f>
        <v>0</v>
      </c>
      <c r="AH692" s="147">
        <f>IF(AND($I692="Si",Q692=1),1,IF(AND($I692="Fisico",Q692=1),1,IF(AND(Q692=1,$I692="Electronico"),2,IF(Q692=1,VLOOKUP($C692&amp;"|"&amp;$B692&amp;"|"&amp;$D692,Empresas!$C$6:$CC$92,$G692+6+1,0),0))))</f>
        <v>0</v>
      </c>
      <c r="AI692" s="147">
        <f>IF(AND($I692="Si",R692=1),1,IF(AND($I692="Fisico",R692=1),1,IF(AND(R692=1,$I692="Electronico"),2,IF(R692=1,VLOOKUP($C692&amp;"|"&amp;$B692&amp;"|"&amp;$D692,Empresas!$C$6:$CC$92,$G692+6+1,0),0))))</f>
        <v>0</v>
      </c>
      <c r="AJ692" s="147">
        <f>IF(AND($I692="Si",S692=1),1,IF(AND($I692="Fisico",S692=1),1,IF(AND(S692=1,$I692="Electronico"),2,IF(S692=1,VLOOKUP($C692&amp;"|"&amp;$B692&amp;"|"&amp;$D692,Empresas!$C$6:$CC$92,$G692+6+1,0),0))))</f>
        <v>0</v>
      </c>
      <c r="AK692" s="147">
        <f>IF(AND($I692="Si",T692=1),1,IF(AND($I692="Fisico",T692=1),1,IF(AND(T692=1,$I692="Electronico"),2,IF(T692=1,VLOOKUP($C692&amp;"|"&amp;$B692&amp;"|"&amp;$D692,Empresas!$C$6:$CC$92,$G692+6+1,0),0))))</f>
        <v>0</v>
      </c>
      <c r="AL692" s="147">
        <f>IF(AND($I692="Si",U692=1),1,IF(AND($I692="Fisico",U692=1),1,IF(AND(U692=1,$I692="Electronico"),2,IF(U692=1,VLOOKUP($C692&amp;"|"&amp;$B692&amp;"|"&amp;$D692,Empresas!$C$6:$CC$92,$G692+6+1,0),0))))</f>
        <v>0</v>
      </c>
      <c r="AM692" s="149">
        <f t="shared" si="107"/>
        <v>0</v>
      </c>
      <c r="AN692" s="149">
        <f t="shared" si="108"/>
        <v>0</v>
      </c>
      <c r="AO692" s="152">
        <f t="shared" si="109"/>
        <v>0</v>
      </c>
    </row>
    <row r="693" spans="1:41" x14ac:dyDescent="0.25">
      <c r="A693" s="143" t="str">
        <f>VLOOKUP(D693,Empresas!$D$7:$F$91,3,0)</f>
        <v>Yulisa</v>
      </c>
      <c r="B693" s="144" t="str">
        <f>VLOOKUP(D693,Empresas!$D$7:$G$91,4,0)</f>
        <v>Mireya</v>
      </c>
      <c r="C693" s="144" t="s">
        <v>544</v>
      </c>
      <c r="D693" s="144" t="s">
        <v>209</v>
      </c>
      <c r="E693" s="144" t="str">
        <f>VLOOKUP(D693,Empresas!$D$7:$E$92,2,0)</f>
        <v>FULL CARGO SAC</v>
      </c>
      <c r="F693" s="144" t="s">
        <v>183</v>
      </c>
      <c r="G693" s="145">
        <f>+Empresas!$BR$2</f>
        <v>62</v>
      </c>
      <c r="H693" s="145" t="str">
        <f>VLOOKUP(D693,Empresas!$D$6:$L$92,7,0)</f>
        <v>Semestral</v>
      </c>
      <c r="I693" s="144" t="str">
        <f>VLOOKUP(VLOOKUP(D693&amp;"|"&amp;B693,Empresas!$I$7:$CB$92,G693,0),Tablas!$A$13:$B$14,2,0)</f>
        <v>Si</v>
      </c>
      <c r="J693" s="78">
        <v>1</v>
      </c>
      <c r="K693" s="78">
        <v>1</v>
      </c>
      <c r="L693" s="78">
        <v>1</v>
      </c>
      <c r="M693" s="78">
        <v>1</v>
      </c>
      <c r="N693" s="78">
        <v>1</v>
      </c>
      <c r="O693" s="78">
        <v>1</v>
      </c>
      <c r="P693" s="78">
        <v>1</v>
      </c>
      <c r="Q693" s="78">
        <v>1</v>
      </c>
      <c r="R693" s="78"/>
      <c r="S693" s="78"/>
      <c r="T693" s="78"/>
      <c r="U693" s="78"/>
      <c r="V693" s="78" t="str">
        <f>VLOOKUP(D693,Empresas!$D$7:$CF$91,81,0)</f>
        <v>C</v>
      </c>
      <c r="W693" s="78" t="str">
        <f>VLOOKUP(D693,Empresas!$D$7:$M$91,10,0)</f>
        <v>Mype</v>
      </c>
      <c r="X693" s="69" t="str">
        <f t="shared" si="105"/>
        <v>SI</v>
      </c>
      <c r="Y693" s="153" t="str">
        <f t="shared" si="106"/>
        <v>Si aplica</v>
      </c>
      <c r="Z693" s="147">
        <f>IF(Y693="No aplica",0,IF(I693="no",0,IF(I693="No aplica",0,IF(I693="Si",1,IF(I693="Fisico",1,IF(I693="Electronico",2,VLOOKUP(C693&amp;"|"&amp;B693&amp;"|"&amp;D693,Empresas!$C$6:$CC$92,G693+6+1,0)))))))</f>
        <v>1</v>
      </c>
      <c r="AA693" s="147">
        <f>IF(AND($I693="Si",J693=1),1,IF(AND($I693="Fisico",J693=1),1,IF(AND(J693=1,$I693="Electronico"),2,IF(J693=1,VLOOKUP($C693&amp;"|"&amp;$B693&amp;"|"&amp;$D693,Empresas!$C$6:$CC$92,$G693+6+1,0),0))))</f>
        <v>1</v>
      </c>
      <c r="AB693" s="147">
        <f>IF(AND($I693="Si",K693=1),1,IF(AND($I693="Fisico",K693=1),1,IF(AND(K693=1,$I693="Electronico"),2,IF(K693=1,VLOOKUP($C693&amp;"|"&amp;$B693&amp;"|"&amp;$D693,Empresas!$C$6:$CC$92,$G693+6+1,0),0))))</f>
        <v>1</v>
      </c>
      <c r="AC693" s="147">
        <f>IF(AND($I693="Si",L693=1),1,IF(AND($I693="Fisico",L693=1),1,IF(AND(L693=1,$I693="Electronico"),2,IF(L693=1,VLOOKUP($C693&amp;"|"&amp;$B693&amp;"|"&amp;$D693,Empresas!$C$6:$CC$92,$G693+6+1,0),0))))</f>
        <v>1</v>
      </c>
      <c r="AD693" s="147">
        <f>IF(AND($I693="Si",M693=1),1,IF(AND($I693="Fisico",M693=1),1,IF(AND(M693=1,$I693="Electronico"),2,IF(M693=1,VLOOKUP($C693&amp;"|"&amp;$B693&amp;"|"&amp;$D693,Empresas!$C$6:$CC$92,$G693+6+1,0),0))))</f>
        <v>1</v>
      </c>
      <c r="AE693" s="147">
        <f>IF(AND($I693="Si",N693=1),1,IF(AND($I693="Fisico",N693=1),1,IF(AND(N693=1,$I693="Electronico"),2,IF(N693=1,VLOOKUP($C693&amp;"|"&amp;$B693&amp;"|"&amp;$D693,Empresas!$C$6:$CC$92,$G693+6+1,0),0))))</f>
        <v>1</v>
      </c>
      <c r="AF693" s="147">
        <f>IF(AND($I693="Si",O693=1),1,IF(AND($I693="Fisico",O693=1),1,IF(AND(O693=1,$I693="Electronico"),2,IF(O693=1,VLOOKUP($C693&amp;"|"&amp;$B693&amp;"|"&amp;$D693,Empresas!$C$6:$CC$92,$G693+6+1,0),0))))</f>
        <v>1</v>
      </c>
      <c r="AG693" s="147">
        <f>IF(AND($I693="Si",P693=1),1,IF(AND($I693="Fisico",P693=1),1,IF(AND(P693=1,$I693="Electronico"),2,IF(P693=1,VLOOKUP($C693&amp;"|"&amp;$B693&amp;"|"&amp;$D693,Empresas!$C$6:$CC$92,$G693+6+1,0),0))))</f>
        <v>1</v>
      </c>
      <c r="AH693" s="147">
        <f>IF(AND($I693="Si",Q693=1),1,IF(AND($I693="Fisico",Q693=1),1,IF(AND(Q693=1,$I693="Electronico"),2,IF(Q693=1,VLOOKUP($C693&amp;"|"&amp;$B693&amp;"|"&amp;$D693,Empresas!$C$6:$CC$92,$G693+6+1,0),0))))</f>
        <v>1</v>
      </c>
      <c r="AI693" s="147">
        <f>IF(AND($I693="Si",R693=1),1,IF(AND($I693="Fisico",R693=1),1,IF(AND(R693=1,$I693="Electronico"),2,IF(R693=1,VLOOKUP($C693&amp;"|"&amp;$B693&amp;"|"&amp;$D693,Empresas!$C$6:$CC$92,$G693+6+1,0),0))))</f>
        <v>0</v>
      </c>
      <c r="AJ693" s="147">
        <f>IF(AND($I693="Si",S693=1),1,IF(AND($I693="Fisico",S693=1),1,IF(AND(S693=1,$I693="Electronico"),2,IF(S693=1,VLOOKUP($C693&amp;"|"&amp;$B693&amp;"|"&amp;$D693,Empresas!$C$6:$CC$92,$G693+6+1,0),0))))</f>
        <v>0</v>
      </c>
      <c r="AK693" s="147">
        <f>IF(AND($I693="Si",T693=1),1,IF(AND($I693="Fisico",T693=1),1,IF(AND(T693=1,$I693="Electronico"),2,IF(T693=1,VLOOKUP($C693&amp;"|"&amp;$B693&amp;"|"&amp;$D693,Empresas!$C$6:$CC$92,$G693+6+1,0),0))))</f>
        <v>0</v>
      </c>
      <c r="AL693" s="147">
        <f>IF(AND($I693="Si",U693=1),1,IF(AND($I693="Fisico",U693=1),1,IF(AND(U693=1,$I693="Electronico"),2,IF(U693=1,VLOOKUP($C693&amp;"|"&amp;$B693&amp;"|"&amp;$D693,Empresas!$C$6:$CC$92,$G693+6+1,0),0))))</f>
        <v>0</v>
      </c>
      <c r="AM693" s="149">
        <f t="shared" si="107"/>
        <v>8</v>
      </c>
      <c r="AN693" s="149">
        <f t="shared" si="108"/>
        <v>8</v>
      </c>
      <c r="AO693" s="152">
        <f t="shared" si="109"/>
        <v>1</v>
      </c>
    </row>
    <row r="694" spans="1:41" x14ac:dyDescent="0.25">
      <c r="A694" s="143" t="str">
        <f>VLOOKUP(D694,Empresas!$D$7:$F$91,3,0)</f>
        <v>Yulisa</v>
      </c>
      <c r="B694" s="144" t="str">
        <f>VLOOKUP(D694,Empresas!$D$7:$G$91,4,0)</f>
        <v>Mireya</v>
      </c>
      <c r="C694" s="144" t="s">
        <v>544</v>
      </c>
      <c r="D694" s="144" t="s">
        <v>209</v>
      </c>
      <c r="E694" s="144" t="str">
        <f>VLOOKUP(D694,Empresas!$D$7:$E$92,2,0)</f>
        <v>FULL CARGO SAC</v>
      </c>
      <c r="F694" s="144" t="s">
        <v>184</v>
      </c>
      <c r="G694" s="145">
        <f>+G693+1</f>
        <v>63</v>
      </c>
      <c r="H694" s="145" t="str">
        <f>VLOOKUP(D694,Empresas!$D$6:$L$92,7,0)</f>
        <v>Semestral</v>
      </c>
      <c r="I694" s="144" t="str">
        <f>VLOOKUP(VLOOKUP(D694&amp;"|"&amp;B694,Empresas!$I$7:$CB$92,G694,0),Tablas!$A$13:$B$14,2,0)</f>
        <v>Si</v>
      </c>
      <c r="J694" s="78">
        <v>1</v>
      </c>
      <c r="K694" s="78">
        <v>1</v>
      </c>
      <c r="L694" s="78">
        <v>1</v>
      </c>
      <c r="M694" s="78">
        <v>1</v>
      </c>
      <c r="N694" s="78">
        <v>1</v>
      </c>
      <c r="O694" s="78">
        <v>1</v>
      </c>
      <c r="P694" s="78">
        <v>1</v>
      </c>
      <c r="Q694" s="78">
        <v>1</v>
      </c>
      <c r="R694" s="78"/>
      <c r="S694" s="78"/>
      <c r="T694" s="78"/>
      <c r="U694" s="78"/>
      <c r="V694" s="78" t="str">
        <f>VLOOKUP(D694,Empresas!$D$7:$CF$91,81,0)</f>
        <v>C</v>
      </c>
      <c r="W694" s="78" t="str">
        <f>VLOOKUP(D694,Empresas!$D$7:$M$91,10,0)</f>
        <v>Mype</v>
      </c>
      <c r="X694" s="69" t="str">
        <f t="shared" si="105"/>
        <v>SI</v>
      </c>
      <c r="Y694" s="153" t="str">
        <f t="shared" si="106"/>
        <v>Si aplica</v>
      </c>
      <c r="Z694" s="147">
        <f>IF(Y694="No aplica",0,IF(I694="no",0,IF(I694="No aplica",0,IF(I694="Si",1,IF(I694="Fisico",1,IF(I694="Electronico",2,VLOOKUP(C694&amp;"|"&amp;B694&amp;"|"&amp;D694,Empresas!$C$6:$CC$92,G694+6+1,0)))))))</f>
        <v>1</v>
      </c>
      <c r="AA694" s="147">
        <f>IF(AND($I694="Si",J694=1),1,IF(AND($I694="Fisico",J694=1),1,IF(AND(J694=1,$I694="Electronico"),2,IF(J694=1,VLOOKUP($C694&amp;"|"&amp;$B694&amp;"|"&amp;$D694,Empresas!$C$6:$CC$92,$G694+6+1,0),0))))</f>
        <v>1</v>
      </c>
      <c r="AB694" s="147">
        <f>IF(AND($I694="Si",K694=1),1,IF(AND($I694="Fisico",K694=1),1,IF(AND(K694=1,$I694="Electronico"),2,IF(K694=1,VLOOKUP($C694&amp;"|"&amp;$B694&amp;"|"&amp;$D694,Empresas!$C$6:$CC$92,$G694+6+1,0),0))))</f>
        <v>1</v>
      </c>
      <c r="AC694" s="147">
        <f>IF(AND($I694="Si",L694=1),1,IF(AND($I694="Fisico",L694=1),1,IF(AND(L694=1,$I694="Electronico"),2,IF(L694=1,VLOOKUP($C694&amp;"|"&amp;$B694&amp;"|"&amp;$D694,Empresas!$C$6:$CC$92,$G694+6+1,0),0))))</f>
        <v>1</v>
      </c>
      <c r="AD694" s="147">
        <f>IF(AND($I694="Si",M694=1),1,IF(AND($I694="Fisico",M694=1),1,IF(AND(M694=1,$I694="Electronico"),2,IF(M694=1,VLOOKUP($C694&amp;"|"&amp;$B694&amp;"|"&amp;$D694,Empresas!$C$6:$CC$92,$G694+6+1,0),0))))</f>
        <v>1</v>
      </c>
      <c r="AE694" s="147">
        <f>IF(AND($I694="Si",N694=1),1,IF(AND($I694="Fisico",N694=1),1,IF(AND(N694=1,$I694="Electronico"),2,IF(N694=1,VLOOKUP($C694&amp;"|"&amp;$B694&amp;"|"&amp;$D694,Empresas!$C$6:$CC$92,$G694+6+1,0),0))))</f>
        <v>1</v>
      </c>
      <c r="AF694" s="147">
        <f>IF(AND($I694="Si",O694=1),1,IF(AND($I694="Fisico",O694=1),1,IF(AND(O694=1,$I694="Electronico"),2,IF(O694=1,VLOOKUP($C694&amp;"|"&amp;$B694&amp;"|"&amp;$D694,Empresas!$C$6:$CC$92,$G694+6+1,0),0))))</f>
        <v>1</v>
      </c>
      <c r="AG694" s="147">
        <f>IF(AND($I694="Si",P694=1),1,IF(AND($I694="Fisico",P694=1),1,IF(AND(P694=1,$I694="Electronico"),2,IF(P694=1,VLOOKUP($C694&amp;"|"&amp;$B694&amp;"|"&amp;$D694,Empresas!$C$6:$CC$92,$G694+6+1,0),0))))</f>
        <v>1</v>
      </c>
      <c r="AH694" s="147">
        <f>IF(AND($I694="Si",Q694=1),1,IF(AND($I694="Fisico",Q694=1),1,IF(AND(Q694=1,$I694="Electronico"),2,IF(Q694=1,VLOOKUP($C694&amp;"|"&amp;$B694&amp;"|"&amp;$D694,Empresas!$C$6:$CC$92,$G694+6+1,0),0))))</f>
        <v>1</v>
      </c>
      <c r="AI694" s="147">
        <f>IF(AND($I694="Si",R694=1),1,IF(AND($I694="Fisico",R694=1),1,IF(AND(R694=1,$I694="Electronico"),2,IF(R694=1,VLOOKUP($C694&amp;"|"&amp;$B694&amp;"|"&amp;$D694,Empresas!$C$6:$CC$92,$G694+6+1,0),0))))</f>
        <v>0</v>
      </c>
      <c r="AJ694" s="147">
        <f>IF(AND($I694="Si",S694=1),1,IF(AND($I694="Fisico",S694=1),1,IF(AND(S694=1,$I694="Electronico"),2,IF(S694=1,VLOOKUP($C694&amp;"|"&amp;$B694&amp;"|"&amp;$D694,Empresas!$C$6:$CC$92,$G694+6+1,0),0))))</f>
        <v>0</v>
      </c>
      <c r="AK694" s="147">
        <f>IF(AND($I694="Si",T694=1),1,IF(AND($I694="Fisico",T694=1),1,IF(AND(T694=1,$I694="Electronico"),2,IF(T694=1,VLOOKUP($C694&amp;"|"&amp;$B694&amp;"|"&amp;$D694,Empresas!$C$6:$CC$92,$G694+6+1,0),0))))</f>
        <v>0</v>
      </c>
      <c r="AL694" s="147">
        <f>IF(AND($I694="Si",U694=1),1,IF(AND($I694="Fisico",U694=1),1,IF(AND(U694=1,$I694="Electronico"),2,IF(U694=1,VLOOKUP($C694&amp;"|"&amp;$B694&amp;"|"&amp;$D694,Empresas!$C$6:$CC$92,$G694+6+1,0),0))))</f>
        <v>0</v>
      </c>
      <c r="AM694" s="149">
        <f t="shared" si="107"/>
        <v>8</v>
      </c>
      <c r="AN694" s="149">
        <f t="shared" si="108"/>
        <v>8</v>
      </c>
      <c r="AO694" s="152">
        <f t="shared" si="109"/>
        <v>1</v>
      </c>
    </row>
    <row r="695" spans="1:41" x14ac:dyDescent="0.25">
      <c r="A695" s="143" t="str">
        <f>VLOOKUP(D695,Empresas!$D$7:$F$91,3,0)</f>
        <v>Yulisa</v>
      </c>
      <c r="B695" s="144" t="str">
        <f>VLOOKUP(D695,Empresas!$D$7:$G$91,4,0)</f>
        <v>Mireya</v>
      </c>
      <c r="C695" s="144" t="s">
        <v>544</v>
      </c>
      <c r="D695" s="144" t="s">
        <v>209</v>
      </c>
      <c r="E695" s="144" t="str">
        <f>VLOOKUP(D695,Empresas!$D$7:$E$92,2,0)</f>
        <v>FULL CARGO SAC</v>
      </c>
      <c r="F695" s="144" t="s">
        <v>185</v>
      </c>
      <c r="G695" s="145">
        <f t="shared" ref="G695:G702" si="114">+G694+1</f>
        <v>64</v>
      </c>
      <c r="H695" s="145" t="str">
        <f>VLOOKUP(D695,Empresas!$D$6:$L$92,7,0)</f>
        <v>Semestral</v>
      </c>
      <c r="I695" s="144" t="str">
        <f>VLOOKUP(VLOOKUP(D695&amp;"|"&amp;B695,Empresas!$I$7:$CB$92,G695,0),Tablas!$A$13:$B$14,2,0)</f>
        <v>No</v>
      </c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 t="str">
        <f>VLOOKUP(D695,Empresas!$D$7:$CF$91,81,0)</f>
        <v>C</v>
      </c>
      <c r="W695" s="78" t="str">
        <f>VLOOKUP(D695,Empresas!$D$7:$M$91,10,0)</f>
        <v>Mype</v>
      </c>
      <c r="X695" s="69" t="str">
        <f t="shared" si="105"/>
        <v>SI</v>
      </c>
      <c r="Y695" s="153" t="str">
        <f t="shared" si="106"/>
        <v>No aplica</v>
      </c>
      <c r="Z695" s="147">
        <f>IF(Y695="No aplica",0,IF(I695="no",0,IF(I695="No aplica",0,IF(I695="Si",1,IF(I695="Fisico",1,IF(I695="Electronico",2,VLOOKUP(C695&amp;"|"&amp;B695&amp;"|"&amp;D695,Empresas!$C$6:$CC$92,G695+6+1,0)))))))</f>
        <v>0</v>
      </c>
      <c r="AA695" s="147">
        <f>IF(AND($I695="Si",J695=1),1,IF(AND($I695="Fisico",J695=1),1,IF(AND(J695=1,$I695="Electronico"),2,IF(J695=1,VLOOKUP($C695&amp;"|"&amp;$B695&amp;"|"&amp;$D695,Empresas!$C$6:$CC$92,$G695+6+1,0),0))))</f>
        <v>0</v>
      </c>
      <c r="AB695" s="147">
        <f>IF(AND($I695="Si",K695=1),1,IF(AND($I695="Fisico",K695=1),1,IF(AND(K695=1,$I695="Electronico"),2,IF(K695=1,VLOOKUP($C695&amp;"|"&amp;$B695&amp;"|"&amp;$D695,Empresas!$C$6:$CC$92,$G695+6+1,0),0))))</f>
        <v>0</v>
      </c>
      <c r="AC695" s="147">
        <f>IF(AND($I695="Si",L695=1),1,IF(AND($I695="Fisico",L695=1),1,IF(AND(L695=1,$I695="Electronico"),2,IF(L695=1,VLOOKUP($C695&amp;"|"&amp;$B695&amp;"|"&amp;$D695,Empresas!$C$6:$CC$92,$G695+6+1,0),0))))</f>
        <v>0</v>
      </c>
      <c r="AD695" s="147">
        <f>IF(AND($I695="Si",M695=1),1,IF(AND($I695="Fisico",M695=1),1,IF(AND(M695=1,$I695="Electronico"),2,IF(M695=1,VLOOKUP($C695&amp;"|"&amp;$B695&amp;"|"&amp;$D695,Empresas!$C$6:$CC$92,$G695+6+1,0),0))))</f>
        <v>0</v>
      </c>
      <c r="AE695" s="147">
        <f>IF(AND($I695="Si",N695=1),1,IF(AND($I695="Fisico",N695=1),1,IF(AND(N695=1,$I695="Electronico"),2,IF(N695=1,VLOOKUP($C695&amp;"|"&amp;$B695&amp;"|"&amp;$D695,Empresas!$C$6:$CC$92,$G695+6+1,0),0))))</f>
        <v>0</v>
      </c>
      <c r="AF695" s="147">
        <f>IF(AND($I695="Si",O695=1),1,IF(AND($I695="Fisico",O695=1),1,IF(AND(O695=1,$I695="Electronico"),2,IF(O695=1,VLOOKUP($C695&amp;"|"&amp;$B695&amp;"|"&amp;$D695,Empresas!$C$6:$CC$92,$G695+6+1,0),0))))</f>
        <v>0</v>
      </c>
      <c r="AG695" s="147">
        <f>IF(AND($I695="Si",P695=1),1,IF(AND($I695="Fisico",P695=1),1,IF(AND(P695=1,$I695="Electronico"),2,IF(P695=1,VLOOKUP($C695&amp;"|"&amp;$B695&amp;"|"&amp;$D695,Empresas!$C$6:$CC$92,$G695+6+1,0),0))))</f>
        <v>0</v>
      </c>
      <c r="AH695" s="147">
        <f>IF(AND($I695="Si",Q695=1),1,IF(AND($I695="Fisico",Q695=1),1,IF(AND(Q695=1,$I695="Electronico"),2,IF(Q695=1,VLOOKUP($C695&amp;"|"&amp;$B695&amp;"|"&amp;$D695,Empresas!$C$6:$CC$92,$G695+6+1,0),0))))</f>
        <v>0</v>
      </c>
      <c r="AI695" s="147">
        <f>IF(AND($I695="Si",R695=1),1,IF(AND($I695="Fisico",R695=1),1,IF(AND(R695=1,$I695="Electronico"),2,IF(R695=1,VLOOKUP($C695&amp;"|"&amp;$B695&amp;"|"&amp;$D695,Empresas!$C$6:$CC$92,$G695+6+1,0),0))))</f>
        <v>0</v>
      </c>
      <c r="AJ695" s="147">
        <f>IF(AND($I695="Si",S695=1),1,IF(AND($I695="Fisico",S695=1),1,IF(AND(S695=1,$I695="Electronico"),2,IF(S695=1,VLOOKUP($C695&amp;"|"&amp;$B695&amp;"|"&amp;$D695,Empresas!$C$6:$CC$92,$G695+6+1,0),0))))</f>
        <v>0</v>
      </c>
      <c r="AK695" s="147">
        <f>IF(AND($I695="Si",T695=1),1,IF(AND($I695="Fisico",T695=1),1,IF(AND(T695=1,$I695="Electronico"),2,IF(T695=1,VLOOKUP($C695&amp;"|"&amp;$B695&amp;"|"&amp;$D695,Empresas!$C$6:$CC$92,$G695+6+1,0),0))))</f>
        <v>0</v>
      </c>
      <c r="AL695" s="147">
        <f>IF(AND($I695="Si",U695=1),1,IF(AND($I695="Fisico",U695=1),1,IF(AND(U695=1,$I695="Electronico"),2,IF(U695=1,VLOOKUP($C695&amp;"|"&amp;$B695&amp;"|"&amp;$D695,Empresas!$C$6:$CC$92,$G695+6+1,0),0))))</f>
        <v>0</v>
      </c>
      <c r="AM695" s="149">
        <f t="shared" si="107"/>
        <v>0</v>
      </c>
      <c r="AN695" s="149">
        <f t="shared" si="108"/>
        <v>0</v>
      </c>
      <c r="AO695" s="152">
        <f t="shared" si="109"/>
        <v>0</v>
      </c>
    </row>
    <row r="696" spans="1:41" x14ac:dyDescent="0.25">
      <c r="A696" s="143" t="str">
        <f>VLOOKUP(D696,Empresas!$D$7:$F$91,3,0)</f>
        <v>Yulisa</v>
      </c>
      <c r="B696" s="144" t="str">
        <f>VLOOKUP(D696,Empresas!$D$7:$G$91,4,0)</f>
        <v>Mireya</v>
      </c>
      <c r="C696" s="144" t="s">
        <v>544</v>
      </c>
      <c r="D696" s="144" t="s">
        <v>209</v>
      </c>
      <c r="E696" s="144" t="str">
        <f>VLOOKUP(D696,Empresas!$D$7:$E$92,2,0)</f>
        <v>FULL CARGO SAC</v>
      </c>
      <c r="F696" s="144" t="s">
        <v>186</v>
      </c>
      <c r="G696" s="145">
        <f t="shared" si="114"/>
        <v>65</v>
      </c>
      <c r="H696" s="145" t="str">
        <f>VLOOKUP(D696,Empresas!$D$6:$L$92,7,0)</f>
        <v>Semestral</v>
      </c>
      <c r="I696" s="144" t="str">
        <f>VLOOKUP(VLOOKUP(D696&amp;"|"&amp;B696,Empresas!$I$7:$CB$92,G696,0),Tablas!$A$13:$B$14,2,0)</f>
        <v>No</v>
      </c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 t="str">
        <f>VLOOKUP(D696,Empresas!$D$7:$CF$91,81,0)</f>
        <v>C</v>
      </c>
      <c r="W696" s="78" t="str">
        <f>VLOOKUP(D696,Empresas!$D$7:$M$91,10,0)</f>
        <v>Mype</v>
      </c>
      <c r="X696" s="69" t="str">
        <f t="shared" si="105"/>
        <v>SI</v>
      </c>
      <c r="Y696" s="153" t="str">
        <f t="shared" si="106"/>
        <v>No aplica</v>
      </c>
      <c r="Z696" s="147">
        <f>IF(Y696="No aplica",0,IF(I696="no",0,IF(I696="No aplica",0,IF(I696="Si",1,IF(I696="Fisico",1,IF(I696="Electronico",2,VLOOKUP(C696&amp;"|"&amp;B696&amp;"|"&amp;D696,Empresas!$C$6:$CC$92,G696+6+1,0)))))))</f>
        <v>0</v>
      </c>
      <c r="AA696" s="147">
        <f>IF(AND($I696="Si",J696=1),1,IF(AND($I696="Fisico",J696=1),1,IF(AND(J696=1,$I696="Electronico"),2,IF(J696=1,VLOOKUP($C696&amp;"|"&amp;$B696&amp;"|"&amp;$D696,Empresas!$C$6:$CC$92,$G696+6+1,0),0))))</f>
        <v>0</v>
      </c>
      <c r="AB696" s="147">
        <f>IF(AND($I696="Si",K696=1),1,IF(AND($I696="Fisico",K696=1),1,IF(AND(K696=1,$I696="Electronico"),2,IF(K696=1,VLOOKUP($C696&amp;"|"&amp;$B696&amp;"|"&amp;$D696,Empresas!$C$6:$CC$92,$G696+6+1,0),0))))</f>
        <v>0</v>
      </c>
      <c r="AC696" s="147">
        <f>IF(AND($I696="Si",L696=1),1,IF(AND($I696="Fisico",L696=1),1,IF(AND(L696=1,$I696="Electronico"),2,IF(L696=1,VLOOKUP($C696&amp;"|"&amp;$B696&amp;"|"&amp;$D696,Empresas!$C$6:$CC$92,$G696+6+1,0),0))))</f>
        <v>0</v>
      </c>
      <c r="AD696" s="147">
        <f>IF(AND($I696="Si",M696=1),1,IF(AND($I696="Fisico",M696=1),1,IF(AND(M696=1,$I696="Electronico"),2,IF(M696=1,VLOOKUP($C696&amp;"|"&amp;$B696&amp;"|"&amp;$D696,Empresas!$C$6:$CC$92,$G696+6+1,0),0))))</f>
        <v>0</v>
      </c>
      <c r="AE696" s="147">
        <f>IF(AND($I696="Si",N696=1),1,IF(AND($I696="Fisico",N696=1),1,IF(AND(N696=1,$I696="Electronico"),2,IF(N696=1,VLOOKUP($C696&amp;"|"&amp;$B696&amp;"|"&amp;$D696,Empresas!$C$6:$CC$92,$G696+6+1,0),0))))</f>
        <v>0</v>
      </c>
      <c r="AF696" s="147">
        <f>IF(AND($I696="Si",O696=1),1,IF(AND($I696="Fisico",O696=1),1,IF(AND(O696=1,$I696="Electronico"),2,IF(O696=1,VLOOKUP($C696&amp;"|"&amp;$B696&amp;"|"&amp;$D696,Empresas!$C$6:$CC$92,$G696+6+1,0),0))))</f>
        <v>0</v>
      </c>
      <c r="AG696" s="147">
        <f>IF(AND($I696="Si",P696=1),1,IF(AND($I696="Fisico",P696=1),1,IF(AND(P696=1,$I696="Electronico"),2,IF(P696=1,VLOOKUP($C696&amp;"|"&amp;$B696&amp;"|"&amp;$D696,Empresas!$C$6:$CC$92,$G696+6+1,0),0))))</f>
        <v>0</v>
      </c>
      <c r="AH696" s="147">
        <f>IF(AND($I696="Si",Q696=1),1,IF(AND($I696="Fisico",Q696=1),1,IF(AND(Q696=1,$I696="Electronico"),2,IF(Q696=1,VLOOKUP($C696&amp;"|"&amp;$B696&amp;"|"&amp;$D696,Empresas!$C$6:$CC$92,$G696+6+1,0),0))))</f>
        <v>0</v>
      </c>
      <c r="AI696" s="147">
        <f>IF(AND($I696="Si",R696=1),1,IF(AND($I696="Fisico",R696=1),1,IF(AND(R696=1,$I696="Electronico"),2,IF(R696=1,VLOOKUP($C696&amp;"|"&amp;$B696&amp;"|"&amp;$D696,Empresas!$C$6:$CC$92,$G696+6+1,0),0))))</f>
        <v>0</v>
      </c>
      <c r="AJ696" s="147">
        <f>IF(AND($I696="Si",S696=1),1,IF(AND($I696="Fisico",S696=1),1,IF(AND(S696=1,$I696="Electronico"),2,IF(S696=1,VLOOKUP($C696&amp;"|"&amp;$B696&amp;"|"&amp;$D696,Empresas!$C$6:$CC$92,$G696+6+1,0),0))))</f>
        <v>0</v>
      </c>
      <c r="AK696" s="147">
        <f>IF(AND($I696="Si",T696=1),1,IF(AND($I696="Fisico",T696=1),1,IF(AND(T696=1,$I696="Electronico"),2,IF(T696=1,VLOOKUP($C696&amp;"|"&amp;$B696&amp;"|"&amp;$D696,Empresas!$C$6:$CC$92,$G696+6+1,0),0))))</f>
        <v>0</v>
      </c>
      <c r="AL696" s="147">
        <f>IF(AND($I696="Si",U696=1),1,IF(AND($I696="Fisico",U696=1),1,IF(AND(U696=1,$I696="Electronico"),2,IF(U696=1,VLOOKUP($C696&amp;"|"&amp;$B696&amp;"|"&amp;$D696,Empresas!$C$6:$CC$92,$G696+6+1,0),0))))</f>
        <v>0</v>
      </c>
      <c r="AM696" s="149">
        <f t="shared" si="107"/>
        <v>0</v>
      </c>
      <c r="AN696" s="149">
        <f t="shared" si="108"/>
        <v>0</v>
      </c>
      <c r="AO696" s="152">
        <f t="shared" si="109"/>
        <v>0</v>
      </c>
    </row>
    <row r="697" spans="1:41" x14ac:dyDescent="0.25">
      <c r="A697" s="143" t="str">
        <f>VLOOKUP(D697,Empresas!$D$7:$F$91,3,0)</f>
        <v>Yulisa</v>
      </c>
      <c r="B697" s="144" t="str">
        <f>VLOOKUP(D697,Empresas!$D$7:$G$91,4,0)</f>
        <v>Mireya</v>
      </c>
      <c r="C697" s="144" t="s">
        <v>544</v>
      </c>
      <c r="D697" s="144" t="s">
        <v>209</v>
      </c>
      <c r="E697" s="144" t="str">
        <f>VLOOKUP(D697,Empresas!$D$7:$E$92,2,0)</f>
        <v>FULL CARGO SAC</v>
      </c>
      <c r="F697" s="144" t="s">
        <v>187</v>
      </c>
      <c r="G697" s="145">
        <f t="shared" si="114"/>
        <v>66</v>
      </c>
      <c r="H697" s="145" t="str">
        <f>VLOOKUP(D697,Empresas!$D$6:$L$92,7,0)</f>
        <v>Semestral</v>
      </c>
      <c r="I697" s="144" t="str">
        <f>VLOOKUP(VLOOKUP(D697&amp;"|"&amp;B697,Empresas!$I$7:$CB$92,G697,0),Tablas!$A$13:$B$14,2,0)</f>
        <v>Si</v>
      </c>
      <c r="J697" s="78">
        <v>1</v>
      </c>
      <c r="K697" s="78">
        <v>1</v>
      </c>
      <c r="L697" s="78">
        <v>1</v>
      </c>
      <c r="M697" s="78">
        <v>1</v>
      </c>
      <c r="N697" s="78">
        <v>1</v>
      </c>
      <c r="O697" s="78">
        <v>1</v>
      </c>
      <c r="P697" s="78">
        <v>1</v>
      </c>
      <c r="Q697" s="78">
        <v>1</v>
      </c>
      <c r="R697" s="78"/>
      <c r="S697" s="78"/>
      <c r="T697" s="78"/>
      <c r="U697" s="78"/>
      <c r="V697" s="78" t="str">
        <f>VLOOKUP(D697,Empresas!$D$7:$CF$91,81,0)</f>
        <v>C</v>
      </c>
      <c r="W697" s="78" t="str">
        <f>VLOOKUP(D697,Empresas!$D$7:$M$91,10,0)</f>
        <v>Mype</v>
      </c>
      <c r="X697" s="69" t="str">
        <f t="shared" si="105"/>
        <v>SI</v>
      </c>
      <c r="Y697" s="153" t="str">
        <f t="shared" si="106"/>
        <v>Si aplica</v>
      </c>
      <c r="Z697" s="147">
        <f>IF(Y697="No aplica",0,IF(I697="no",0,IF(I697="No aplica",0,IF(I697="Si",1,IF(I697="Fisico",1,IF(I697="Electronico",2,VLOOKUP(C697&amp;"|"&amp;B697&amp;"|"&amp;D697,Empresas!$C$6:$CC$92,G697+6+1,0)))))))</f>
        <v>1</v>
      </c>
      <c r="AA697" s="147">
        <f>IF(AND($I697="Si",J697=1),1,IF(AND($I697="Fisico",J697=1),1,IF(AND(J697=1,$I697="Electronico"),2,IF(J697=1,VLOOKUP($C697&amp;"|"&amp;$B697&amp;"|"&amp;$D697,Empresas!$C$6:$CC$92,$G697+6+1,0),0))))</f>
        <v>1</v>
      </c>
      <c r="AB697" s="147">
        <f>IF(AND($I697="Si",K697=1),1,IF(AND($I697="Fisico",K697=1),1,IF(AND(K697=1,$I697="Electronico"),2,IF(K697=1,VLOOKUP($C697&amp;"|"&amp;$B697&amp;"|"&amp;$D697,Empresas!$C$6:$CC$92,$G697+6+1,0),0))))</f>
        <v>1</v>
      </c>
      <c r="AC697" s="147">
        <f>IF(AND($I697="Si",L697=1),1,IF(AND($I697="Fisico",L697=1),1,IF(AND(L697=1,$I697="Electronico"),2,IF(L697=1,VLOOKUP($C697&amp;"|"&amp;$B697&amp;"|"&amp;$D697,Empresas!$C$6:$CC$92,$G697+6+1,0),0))))</f>
        <v>1</v>
      </c>
      <c r="AD697" s="147">
        <f>IF(AND($I697="Si",M697=1),1,IF(AND($I697="Fisico",M697=1),1,IF(AND(M697=1,$I697="Electronico"),2,IF(M697=1,VLOOKUP($C697&amp;"|"&amp;$B697&amp;"|"&amp;$D697,Empresas!$C$6:$CC$92,$G697+6+1,0),0))))</f>
        <v>1</v>
      </c>
      <c r="AE697" s="147">
        <f>IF(AND($I697="Si",N697=1),1,IF(AND($I697="Fisico",N697=1),1,IF(AND(N697=1,$I697="Electronico"),2,IF(N697=1,VLOOKUP($C697&amp;"|"&amp;$B697&amp;"|"&amp;$D697,Empresas!$C$6:$CC$92,$G697+6+1,0),0))))</f>
        <v>1</v>
      </c>
      <c r="AF697" s="147">
        <f>IF(AND($I697="Si",O697=1),1,IF(AND($I697="Fisico",O697=1),1,IF(AND(O697=1,$I697="Electronico"),2,IF(O697=1,VLOOKUP($C697&amp;"|"&amp;$B697&amp;"|"&amp;$D697,Empresas!$C$6:$CC$92,$G697+6+1,0),0))))</f>
        <v>1</v>
      </c>
      <c r="AG697" s="147">
        <f>IF(AND($I697="Si",P697=1),1,IF(AND($I697="Fisico",P697=1),1,IF(AND(P697=1,$I697="Electronico"),2,IF(P697=1,VLOOKUP($C697&amp;"|"&amp;$B697&amp;"|"&amp;$D697,Empresas!$C$6:$CC$92,$G697+6+1,0),0))))</f>
        <v>1</v>
      </c>
      <c r="AH697" s="147">
        <f>IF(AND($I697="Si",Q697=1),1,IF(AND($I697="Fisico",Q697=1),1,IF(AND(Q697=1,$I697="Electronico"),2,IF(Q697=1,VLOOKUP($C697&amp;"|"&amp;$B697&amp;"|"&amp;$D697,Empresas!$C$6:$CC$92,$G697+6+1,0),0))))</f>
        <v>1</v>
      </c>
      <c r="AI697" s="147">
        <f>IF(AND($I697="Si",R697=1),1,IF(AND($I697="Fisico",R697=1),1,IF(AND(R697=1,$I697="Electronico"),2,IF(R697=1,VLOOKUP($C697&amp;"|"&amp;$B697&amp;"|"&amp;$D697,Empresas!$C$6:$CC$92,$G697+6+1,0),0))))</f>
        <v>0</v>
      </c>
      <c r="AJ697" s="147">
        <f>IF(AND($I697="Si",S697=1),1,IF(AND($I697="Fisico",S697=1),1,IF(AND(S697=1,$I697="Electronico"),2,IF(S697=1,VLOOKUP($C697&amp;"|"&amp;$B697&amp;"|"&amp;$D697,Empresas!$C$6:$CC$92,$G697+6+1,0),0))))</f>
        <v>0</v>
      </c>
      <c r="AK697" s="147">
        <f>IF(AND($I697="Si",T697=1),1,IF(AND($I697="Fisico",T697=1),1,IF(AND(T697=1,$I697="Electronico"),2,IF(T697=1,VLOOKUP($C697&amp;"|"&amp;$B697&amp;"|"&amp;$D697,Empresas!$C$6:$CC$92,$G697+6+1,0),0))))</f>
        <v>0</v>
      </c>
      <c r="AL697" s="147">
        <f>IF(AND($I697="Si",U697=1),1,IF(AND($I697="Fisico",U697=1),1,IF(AND(U697=1,$I697="Electronico"),2,IF(U697=1,VLOOKUP($C697&amp;"|"&amp;$B697&amp;"|"&amp;$D697,Empresas!$C$6:$CC$92,$G697+6+1,0),0))))</f>
        <v>0</v>
      </c>
      <c r="AM697" s="149">
        <f t="shared" si="107"/>
        <v>8</v>
      </c>
      <c r="AN697" s="149">
        <f t="shared" si="108"/>
        <v>8</v>
      </c>
      <c r="AO697" s="152">
        <f t="shared" si="109"/>
        <v>1</v>
      </c>
    </row>
    <row r="698" spans="1:41" x14ac:dyDescent="0.25">
      <c r="A698" s="143" t="str">
        <f>VLOOKUP(D698,Empresas!$D$7:$F$91,3,0)</f>
        <v>Yulisa</v>
      </c>
      <c r="B698" s="144" t="str">
        <f>VLOOKUP(D698,Empresas!$D$7:$G$91,4,0)</f>
        <v>Mireya</v>
      </c>
      <c r="C698" s="144" t="s">
        <v>544</v>
      </c>
      <c r="D698" s="144" t="s">
        <v>209</v>
      </c>
      <c r="E698" s="144" t="str">
        <f>VLOOKUP(D698,Empresas!$D$7:$E$92,2,0)</f>
        <v>FULL CARGO SAC</v>
      </c>
      <c r="F698" s="144" t="s">
        <v>188</v>
      </c>
      <c r="G698" s="145">
        <f t="shared" si="114"/>
        <v>67</v>
      </c>
      <c r="H698" s="145" t="str">
        <f>VLOOKUP(D698,Empresas!$D$6:$L$92,7,0)</f>
        <v>Semestral</v>
      </c>
      <c r="I698" s="144" t="str">
        <f>VLOOKUP(VLOOKUP(D698&amp;"|"&amp;B698,Empresas!$I$7:$CB$92,G698,0),Tablas!$A$13:$B$14,2,0)</f>
        <v>No</v>
      </c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 t="str">
        <f>VLOOKUP(D698,Empresas!$D$7:$CF$91,81,0)</f>
        <v>C</v>
      </c>
      <c r="W698" s="78" t="str">
        <f>VLOOKUP(D698,Empresas!$D$7:$M$91,10,0)</f>
        <v>Mype</v>
      </c>
      <c r="X698" s="69" t="str">
        <f t="shared" si="105"/>
        <v>SI</v>
      </c>
      <c r="Y698" s="153" t="str">
        <f t="shared" si="106"/>
        <v>No aplica</v>
      </c>
      <c r="Z698" s="147">
        <f>IF(Y698="No aplica",0,IF(I698="no",0,IF(I698="No aplica",0,IF(I698="Si",1,IF(I698="Fisico",1,IF(I698="Electronico",2,VLOOKUP(C698&amp;"|"&amp;B698&amp;"|"&amp;D698,Empresas!$C$6:$CC$92,G698+6+1,0)))))))</f>
        <v>0</v>
      </c>
      <c r="AA698" s="147">
        <f>IF(AND($I698="Si",J698=1),1,IF(AND($I698="Fisico",J698=1),1,IF(AND(J698=1,$I698="Electronico"),2,IF(J698=1,VLOOKUP($C698&amp;"|"&amp;$B698&amp;"|"&amp;$D698,Empresas!$C$6:$CC$92,$G698+6+1,0),0))))</f>
        <v>0</v>
      </c>
      <c r="AB698" s="147">
        <f>IF(AND($I698="Si",K698=1),1,IF(AND($I698="Fisico",K698=1),1,IF(AND(K698=1,$I698="Electronico"),2,IF(K698=1,VLOOKUP($C698&amp;"|"&amp;$B698&amp;"|"&amp;$D698,Empresas!$C$6:$CC$92,$G698+6+1,0),0))))</f>
        <v>0</v>
      </c>
      <c r="AC698" s="147">
        <f>IF(AND($I698="Si",L698=1),1,IF(AND($I698="Fisico",L698=1),1,IF(AND(L698=1,$I698="Electronico"),2,IF(L698=1,VLOOKUP($C698&amp;"|"&amp;$B698&amp;"|"&amp;$D698,Empresas!$C$6:$CC$92,$G698+6+1,0),0))))</f>
        <v>0</v>
      </c>
      <c r="AD698" s="147">
        <f>IF(AND($I698="Si",M698=1),1,IF(AND($I698="Fisico",M698=1),1,IF(AND(M698=1,$I698="Electronico"),2,IF(M698=1,VLOOKUP($C698&amp;"|"&amp;$B698&amp;"|"&amp;$D698,Empresas!$C$6:$CC$92,$G698+6+1,0),0))))</f>
        <v>0</v>
      </c>
      <c r="AE698" s="147">
        <f>IF(AND($I698="Si",N698=1),1,IF(AND($I698="Fisico",N698=1),1,IF(AND(N698=1,$I698="Electronico"),2,IF(N698=1,VLOOKUP($C698&amp;"|"&amp;$B698&amp;"|"&amp;$D698,Empresas!$C$6:$CC$92,$G698+6+1,0),0))))</f>
        <v>0</v>
      </c>
      <c r="AF698" s="147">
        <f>IF(AND($I698="Si",O698=1),1,IF(AND($I698="Fisico",O698=1),1,IF(AND(O698=1,$I698="Electronico"),2,IF(O698=1,VLOOKUP($C698&amp;"|"&amp;$B698&amp;"|"&amp;$D698,Empresas!$C$6:$CC$92,$G698+6+1,0),0))))</f>
        <v>0</v>
      </c>
      <c r="AG698" s="147">
        <f>IF(AND($I698="Si",P698=1),1,IF(AND($I698="Fisico",P698=1),1,IF(AND(P698=1,$I698="Electronico"),2,IF(P698=1,VLOOKUP($C698&amp;"|"&amp;$B698&amp;"|"&amp;$D698,Empresas!$C$6:$CC$92,$G698+6+1,0),0))))</f>
        <v>0</v>
      </c>
      <c r="AH698" s="147">
        <f>IF(AND($I698="Si",Q698=1),1,IF(AND($I698="Fisico",Q698=1),1,IF(AND(Q698=1,$I698="Electronico"),2,IF(Q698=1,VLOOKUP($C698&amp;"|"&amp;$B698&amp;"|"&amp;$D698,Empresas!$C$6:$CC$92,$G698+6+1,0),0))))</f>
        <v>0</v>
      </c>
      <c r="AI698" s="147">
        <f>IF(AND($I698="Si",R698=1),1,IF(AND($I698="Fisico",R698=1),1,IF(AND(R698=1,$I698="Electronico"),2,IF(R698=1,VLOOKUP($C698&amp;"|"&amp;$B698&amp;"|"&amp;$D698,Empresas!$C$6:$CC$92,$G698+6+1,0),0))))</f>
        <v>0</v>
      </c>
      <c r="AJ698" s="147">
        <f>IF(AND($I698="Si",S698=1),1,IF(AND($I698="Fisico",S698=1),1,IF(AND(S698=1,$I698="Electronico"),2,IF(S698=1,VLOOKUP($C698&amp;"|"&amp;$B698&amp;"|"&amp;$D698,Empresas!$C$6:$CC$92,$G698+6+1,0),0))))</f>
        <v>0</v>
      </c>
      <c r="AK698" s="147">
        <f>IF(AND($I698="Si",T698=1),1,IF(AND($I698="Fisico",T698=1),1,IF(AND(T698=1,$I698="Electronico"),2,IF(T698=1,VLOOKUP($C698&amp;"|"&amp;$B698&amp;"|"&amp;$D698,Empresas!$C$6:$CC$92,$G698+6+1,0),0))))</f>
        <v>0</v>
      </c>
      <c r="AL698" s="147">
        <f>IF(AND($I698="Si",U698=1),1,IF(AND($I698="Fisico",U698=1),1,IF(AND(U698=1,$I698="Electronico"),2,IF(U698=1,VLOOKUP($C698&amp;"|"&amp;$B698&amp;"|"&amp;$D698,Empresas!$C$6:$CC$92,$G698+6+1,0),0))))</f>
        <v>0</v>
      </c>
      <c r="AM698" s="149">
        <f t="shared" si="107"/>
        <v>0</v>
      </c>
      <c r="AN698" s="149">
        <f t="shared" si="108"/>
        <v>0</v>
      </c>
      <c r="AO698" s="152">
        <f t="shared" si="109"/>
        <v>0</v>
      </c>
    </row>
    <row r="699" spans="1:41" x14ac:dyDescent="0.25">
      <c r="A699" s="143" t="str">
        <f>VLOOKUP(D699,Empresas!$D$7:$F$91,3,0)</f>
        <v>Yulisa</v>
      </c>
      <c r="B699" s="144" t="str">
        <f>VLOOKUP(D699,Empresas!$D$7:$G$91,4,0)</f>
        <v>Mireya</v>
      </c>
      <c r="C699" s="144" t="s">
        <v>544</v>
      </c>
      <c r="D699" s="144" t="s">
        <v>209</v>
      </c>
      <c r="E699" s="144" t="str">
        <f>VLOOKUP(D699,Empresas!$D$7:$E$92,2,0)</f>
        <v>FULL CARGO SAC</v>
      </c>
      <c r="F699" s="144" t="s">
        <v>189</v>
      </c>
      <c r="G699" s="145">
        <f t="shared" si="114"/>
        <v>68</v>
      </c>
      <c r="H699" s="145" t="str">
        <f>VLOOKUP(D699,Empresas!$D$6:$L$92,7,0)</f>
        <v>Semestral</v>
      </c>
      <c r="I699" s="144" t="str">
        <f>VLOOKUP(VLOOKUP(D699&amp;"|"&amp;B699,Empresas!$I$7:$CB$92,G699,0),Tablas!$A$13:$B$14,2,0)</f>
        <v>No</v>
      </c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 t="str">
        <f>VLOOKUP(D699,Empresas!$D$7:$CF$91,81,0)</f>
        <v>C</v>
      </c>
      <c r="W699" s="78" t="str">
        <f>VLOOKUP(D699,Empresas!$D$7:$M$91,10,0)</f>
        <v>Mype</v>
      </c>
      <c r="X699" s="69" t="str">
        <f t="shared" si="105"/>
        <v>SI</v>
      </c>
      <c r="Y699" s="153" t="str">
        <f t="shared" si="106"/>
        <v>No aplica</v>
      </c>
      <c r="Z699" s="147">
        <f>IF(Y699="No aplica",0,IF(I699="no",0,IF(I699="No aplica",0,IF(I699="Si",1,IF(I699="Fisico",1,IF(I699="Electronico",2,VLOOKUP(C699&amp;"|"&amp;B699&amp;"|"&amp;D699,Empresas!$C$6:$CC$92,G699+6+1,0)))))))</f>
        <v>0</v>
      </c>
      <c r="AA699" s="147">
        <f>IF(AND($I699="Si",J699=1),1,IF(AND($I699="Fisico",J699=1),1,IF(AND(J699=1,$I699="Electronico"),2,IF(J699=1,VLOOKUP($C699&amp;"|"&amp;$B699&amp;"|"&amp;$D699,Empresas!$C$6:$CC$92,$G699+6+1,0),0))))</f>
        <v>0</v>
      </c>
      <c r="AB699" s="147">
        <f>IF(AND($I699="Si",K699=1),1,IF(AND($I699="Fisico",K699=1),1,IF(AND(K699=1,$I699="Electronico"),2,IF(K699=1,VLOOKUP($C699&amp;"|"&amp;$B699&amp;"|"&amp;$D699,Empresas!$C$6:$CC$92,$G699+6+1,0),0))))</f>
        <v>0</v>
      </c>
      <c r="AC699" s="147">
        <f>IF(AND($I699="Si",L699=1),1,IF(AND($I699="Fisico",L699=1),1,IF(AND(L699=1,$I699="Electronico"),2,IF(L699=1,VLOOKUP($C699&amp;"|"&amp;$B699&amp;"|"&amp;$D699,Empresas!$C$6:$CC$92,$G699+6+1,0),0))))</f>
        <v>0</v>
      </c>
      <c r="AD699" s="147">
        <f>IF(AND($I699="Si",M699=1),1,IF(AND($I699="Fisico",M699=1),1,IF(AND(M699=1,$I699="Electronico"),2,IF(M699=1,VLOOKUP($C699&amp;"|"&amp;$B699&amp;"|"&amp;$D699,Empresas!$C$6:$CC$92,$G699+6+1,0),0))))</f>
        <v>0</v>
      </c>
      <c r="AE699" s="147">
        <f>IF(AND($I699="Si",N699=1),1,IF(AND($I699="Fisico",N699=1),1,IF(AND(N699=1,$I699="Electronico"),2,IF(N699=1,VLOOKUP($C699&amp;"|"&amp;$B699&amp;"|"&amp;$D699,Empresas!$C$6:$CC$92,$G699+6+1,0),0))))</f>
        <v>0</v>
      </c>
      <c r="AF699" s="147">
        <f>IF(AND($I699="Si",O699=1),1,IF(AND($I699="Fisico",O699=1),1,IF(AND(O699=1,$I699="Electronico"),2,IF(O699=1,VLOOKUP($C699&amp;"|"&amp;$B699&amp;"|"&amp;$D699,Empresas!$C$6:$CC$92,$G699+6+1,0),0))))</f>
        <v>0</v>
      </c>
      <c r="AG699" s="147">
        <f>IF(AND($I699="Si",P699=1),1,IF(AND($I699="Fisico",P699=1),1,IF(AND(P699=1,$I699="Electronico"),2,IF(P699=1,VLOOKUP($C699&amp;"|"&amp;$B699&amp;"|"&amp;$D699,Empresas!$C$6:$CC$92,$G699+6+1,0),0))))</f>
        <v>0</v>
      </c>
      <c r="AH699" s="147">
        <f>IF(AND($I699="Si",Q699=1),1,IF(AND($I699="Fisico",Q699=1),1,IF(AND(Q699=1,$I699="Electronico"),2,IF(Q699=1,VLOOKUP($C699&amp;"|"&amp;$B699&amp;"|"&amp;$D699,Empresas!$C$6:$CC$92,$G699+6+1,0),0))))</f>
        <v>0</v>
      </c>
      <c r="AI699" s="147">
        <f>IF(AND($I699="Si",R699=1),1,IF(AND($I699="Fisico",R699=1),1,IF(AND(R699=1,$I699="Electronico"),2,IF(R699=1,VLOOKUP($C699&amp;"|"&amp;$B699&amp;"|"&amp;$D699,Empresas!$C$6:$CC$92,$G699+6+1,0),0))))</f>
        <v>0</v>
      </c>
      <c r="AJ699" s="147">
        <f>IF(AND($I699="Si",S699=1),1,IF(AND($I699="Fisico",S699=1),1,IF(AND(S699=1,$I699="Electronico"),2,IF(S699=1,VLOOKUP($C699&amp;"|"&amp;$B699&amp;"|"&amp;$D699,Empresas!$C$6:$CC$92,$G699+6+1,0),0))))</f>
        <v>0</v>
      </c>
      <c r="AK699" s="147">
        <f>IF(AND($I699="Si",T699=1),1,IF(AND($I699="Fisico",T699=1),1,IF(AND(T699=1,$I699="Electronico"),2,IF(T699=1,VLOOKUP($C699&amp;"|"&amp;$B699&amp;"|"&amp;$D699,Empresas!$C$6:$CC$92,$G699+6+1,0),0))))</f>
        <v>0</v>
      </c>
      <c r="AL699" s="147">
        <f>IF(AND($I699="Si",U699=1),1,IF(AND($I699="Fisico",U699=1),1,IF(AND(U699=1,$I699="Electronico"),2,IF(U699=1,VLOOKUP($C699&amp;"|"&amp;$B699&amp;"|"&amp;$D699,Empresas!$C$6:$CC$92,$G699+6+1,0),0))))</f>
        <v>0</v>
      </c>
      <c r="AM699" s="149">
        <f t="shared" si="107"/>
        <v>0</v>
      </c>
      <c r="AN699" s="149">
        <f t="shared" si="108"/>
        <v>0</v>
      </c>
      <c r="AO699" s="152">
        <f t="shared" si="109"/>
        <v>0</v>
      </c>
    </row>
    <row r="700" spans="1:41" x14ac:dyDescent="0.25">
      <c r="A700" s="143" t="str">
        <f>VLOOKUP(D700,Empresas!$D$7:$F$91,3,0)</f>
        <v>Yulisa</v>
      </c>
      <c r="B700" s="144" t="str">
        <f>VLOOKUP(D700,Empresas!$D$7:$G$91,4,0)</f>
        <v>Mireya</v>
      </c>
      <c r="C700" s="144" t="s">
        <v>544</v>
      </c>
      <c r="D700" s="144" t="s">
        <v>209</v>
      </c>
      <c r="E700" s="144" t="str">
        <f>VLOOKUP(D700,Empresas!$D$7:$E$92,2,0)</f>
        <v>FULL CARGO SAC</v>
      </c>
      <c r="F700" s="144" t="s">
        <v>190</v>
      </c>
      <c r="G700" s="145">
        <f t="shared" si="114"/>
        <v>69</v>
      </c>
      <c r="H700" s="145" t="str">
        <f>VLOOKUP(D700,Empresas!$D$6:$L$92,7,0)</f>
        <v>Semestral</v>
      </c>
      <c r="I700" s="144" t="str">
        <f>VLOOKUP(VLOOKUP(D700&amp;"|"&amp;B700,Empresas!$I$7:$CB$92,G700,0),Tablas!$A$13:$B$14,2,0)</f>
        <v>No</v>
      </c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 t="str">
        <f>VLOOKUP(D700,Empresas!$D$7:$CF$91,81,0)</f>
        <v>C</v>
      </c>
      <c r="W700" s="78" t="str">
        <f>VLOOKUP(D700,Empresas!$D$7:$M$91,10,0)</f>
        <v>Mype</v>
      </c>
      <c r="X700" s="69" t="str">
        <f t="shared" si="105"/>
        <v>NO</v>
      </c>
      <c r="Y700" s="153" t="str">
        <f t="shared" si="106"/>
        <v>No aplica</v>
      </c>
      <c r="Z700" s="147">
        <f>IF(Y700="No aplica",0,IF(I700="no",0,IF(I700="No aplica",0,IF(I700="Si",1,IF(I700="Fisico",1,IF(I700="Electronico",2,VLOOKUP(C700&amp;"|"&amp;B700&amp;"|"&amp;D700,Empresas!$C$6:$CC$92,G700+6+1,0)))))))</f>
        <v>0</v>
      </c>
      <c r="AA700" s="147">
        <f>IF(AND($I700="Si",J700=1),1,IF(AND($I700="Fisico",J700=1),1,IF(AND(J700=1,$I700="Electronico"),2,IF(J700=1,VLOOKUP($C700&amp;"|"&amp;$B700&amp;"|"&amp;$D700,Empresas!$C$6:$CC$92,$G700+6+1,0),0))))</f>
        <v>0</v>
      </c>
      <c r="AB700" s="147">
        <f>IF(AND($I700="Si",K700=1),1,IF(AND($I700="Fisico",K700=1),1,IF(AND(K700=1,$I700="Electronico"),2,IF(K700=1,VLOOKUP($C700&amp;"|"&amp;$B700&amp;"|"&amp;$D700,Empresas!$C$6:$CC$92,$G700+6+1,0),0))))</f>
        <v>0</v>
      </c>
      <c r="AC700" s="147">
        <f>IF(AND($I700="Si",L700=1),1,IF(AND($I700="Fisico",L700=1),1,IF(AND(L700=1,$I700="Electronico"),2,IF(L700=1,VLOOKUP($C700&amp;"|"&amp;$B700&amp;"|"&amp;$D700,Empresas!$C$6:$CC$92,$G700+6+1,0),0))))</f>
        <v>0</v>
      </c>
      <c r="AD700" s="147">
        <f>IF(AND($I700="Si",M700=1),1,IF(AND($I700="Fisico",M700=1),1,IF(AND(M700=1,$I700="Electronico"),2,IF(M700=1,VLOOKUP($C700&amp;"|"&amp;$B700&amp;"|"&amp;$D700,Empresas!$C$6:$CC$92,$G700+6+1,0),0))))</f>
        <v>0</v>
      </c>
      <c r="AE700" s="147">
        <f>IF(AND($I700="Si",N700=1),1,IF(AND($I700="Fisico",N700=1),1,IF(AND(N700=1,$I700="Electronico"),2,IF(N700=1,VLOOKUP($C700&amp;"|"&amp;$B700&amp;"|"&amp;$D700,Empresas!$C$6:$CC$92,$G700+6+1,0),0))))</f>
        <v>0</v>
      </c>
      <c r="AF700" s="147">
        <f>IF(AND($I700="Si",O700=1),1,IF(AND($I700="Fisico",O700=1),1,IF(AND(O700=1,$I700="Electronico"),2,IF(O700=1,VLOOKUP($C700&amp;"|"&amp;$B700&amp;"|"&amp;$D700,Empresas!$C$6:$CC$92,$G700+6+1,0),0))))</f>
        <v>0</v>
      </c>
      <c r="AG700" s="147">
        <f>IF(AND($I700="Si",P700=1),1,IF(AND($I700="Fisico",P700=1),1,IF(AND(P700=1,$I700="Electronico"),2,IF(P700=1,VLOOKUP($C700&amp;"|"&amp;$B700&amp;"|"&amp;$D700,Empresas!$C$6:$CC$92,$G700+6+1,0),0))))</f>
        <v>0</v>
      </c>
      <c r="AH700" s="147">
        <f>IF(AND($I700="Si",Q700=1),1,IF(AND($I700="Fisico",Q700=1),1,IF(AND(Q700=1,$I700="Electronico"),2,IF(Q700=1,VLOOKUP($C700&amp;"|"&amp;$B700&amp;"|"&amp;$D700,Empresas!$C$6:$CC$92,$G700+6+1,0),0))))</f>
        <v>0</v>
      </c>
      <c r="AI700" s="147">
        <f>IF(AND($I700="Si",R700=1),1,IF(AND($I700="Fisico",R700=1),1,IF(AND(R700=1,$I700="Electronico"),2,IF(R700=1,VLOOKUP($C700&amp;"|"&amp;$B700&amp;"|"&amp;$D700,Empresas!$C$6:$CC$92,$G700+6+1,0),0))))</f>
        <v>0</v>
      </c>
      <c r="AJ700" s="147">
        <f>IF(AND($I700="Si",S700=1),1,IF(AND($I700="Fisico",S700=1),1,IF(AND(S700=1,$I700="Electronico"),2,IF(S700=1,VLOOKUP($C700&amp;"|"&amp;$B700&amp;"|"&amp;$D700,Empresas!$C$6:$CC$92,$G700+6+1,0),0))))</f>
        <v>0</v>
      </c>
      <c r="AK700" s="147">
        <f>IF(AND($I700="Si",T700=1),1,IF(AND($I700="Fisico",T700=1),1,IF(AND(T700=1,$I700="Electronico"),2,IF(T700=1,VLOOKUP($C700&amp;"|"&amp;$B700&amp;"|"&amp;$D700,Empresas!$C$6:$CC$92,$G700+6+1,0),0))))</f>
        <v>0</v>
      </c>
      <c r="AL700" s="147">
        <f>IF(AND($I700="Si",U700=1),1,IF(AND($I700="Fisico",U700=1),1,IF(AND(U700=1,$I700="Electronico"),2,IF(U700=1,VLOOKUP($C700&amp;"|"&amp;$B700&amp;"|"&amp;$D700,Empresas!$C$6:$CC$92,$G700+6+1,0),0))))</f>
        <v>0</v>
      </c>
      <c r="AM700" s="149">
        <f t="shared" si="107"/>
        <v>0</v>
      </c>
      <c r="AN700" s="149">
        <f t="shared" si="108"/>
        <v>0</v>
      </c>
      <c r="AO700" s="152">
        <f t="shared" si="109"/>
        <v>0</v>
      </c>
    </row>
    <row r="701" spans="1:41" x14ac:dyDescent="0.25">
      <c r="A701" s="143" t="str">
        <f>VLOOKUP(D701,Empresas!$D$7:$F$91,3,0)</f>
        <v>Yulisa</v>
      </c>
      <c r="B701" s="144" t="str">
        <f>VLOOKUP(D701,Empresas!$D$7:$G$91,4,0)</f>
        <v>Mireya</v>
      </c>
      <c r="C701" s="144" t="s">
        <v>544</v>
      </c>
      <c r="D701" s="144" t="s">
        <v>209</v>
      </c>
      <c r="E701" s="144" t="str">
        <f>VLOOKUP(D701,Empresas!$D$7:$E$92,2,0)</f>
        <v>FULL CARGO SAC</v>
      </c>
      <c r="F701" s="146" t="s">
        <v>191</v>
      </c>
      <c r="G701" s="145">
        <f t="shared" si="114"/>
        <v>70</v>
      </c>
      <c r="H701" s="145" t="str">
        <f>VLOOKUP(D701,Empresas!$D$6:$L$92,7,0)</f>
        <v>Semestral</v>
      </c>
      <c r="I701" s="144" t="str">
        <f>VLOOKUP(VLOOKUP(D701&amp;"|"&amp;B701,Empresas!$I$7:$CB$92,G701,0),Tablas!$A$13:$B$14,2,0)</f>
        <v>No</v>
      </c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 t="str">
        <f>VLOOKUP(D701,Empresas!$D$7:$CF$91,81,0)</f>
        <v>C</v>
      </c>
      <c r="W701" s="78" t="str">
        <f>VLOOKUP(D701,Empresas!$D$7:$M$91,10,0)</f>
        <v>Mype</v>
      </c>
      <c r="X701" s="69" t="str">
        <f t="shared" si="105"/>
        <v>NO</v>
      </c>
      <c r="Y701" s="153" t="str">
        <f t="shared" si="106"/>
        <v>No aplica</v>
      </c>
      <c r="Z701" s="147">
        <f>IF(Y701="No aplica",0,IF(I701="no",0,IF(I701="No aplica",0,IF(I701="Si",1,IF(I701="Fisico",1,IF(I701="Electronico",2,VLOOKUP(C701&amp;"|"&amp;B701&amp;"|"&amp;D701,Empresas!$C$6:$CC$92,G701+6+1,0)))))))</f>
        <v>0</v>
      </c>
      <c r="AA701" s="147">
        <f>IF(AND($I701="Si",J701=1),1,IF(AND($I701="Fisico",J701=1),1,IF(AND(J701=1,$I701="Electronico"),2,IF(J701=1,VLOOKUP($C701&amp;"|"&amp;$B701&amp;"|"&amp;$D701,Empresas!$C$6:$CC$92,$G701+6+1,0),0))))</f>
        <v>0</v>
      </c>
      <c r="AB701" s="147">
        <f>IF(AND($I701="Si",K701=1),1,IF(AND($I701="Fisico",K701=1),1,IF(AND(K701=1,$I701="Electronico"),2,IF(K701=1,VLOOKUP($C701&amp;"|"&amp;$B701&amp;"|"&amp;$D701,Empresas!$C$6:$CC$92,$G701+6+1,0),0))))</f>
        <v>0</v>
      </c>
      <c r="AC701" s="147">
        <f>IF(AND($I701="Si",L701=1),1,IF(AND($I701="Fisico",L701=1),1,IF(AND(L701=1,$I701="Electronico"),2,IF(L701=1,VLOOKUP($C701&amp;"|"&amp;$B701&amp;"|"&amp;$D701,Empresas!$C$6:$CC$92,$G701+6+1,0),0))))</f>
        <v>0</v>
      </c>
      <c r="AD701" s="147">
        <f>IF(AND($I701="Si",M701=1),1,IF(AND($I701="Fisico",M701=1),1,IF(AND(M701=1,$I701="Electronico"),2,IF(M701=1,VLOOKUP($C701&amp;"|"&amp;$B701&amp;"|"&amp;$D701,Empresas!$C$6:$CC$92,$G701+6+1,0),0))))</f>
        <v>0</v>
      </c>
      <c r="AE701" s="147">
        <f>IF(AND($I701="Si",N701=1),1,IF(AND($I701="Fisico",N701=1),1,IF(AND(N701=1,$I701="Electronico"),2,IF(N701=1,VLOOKUP($C701&amp;"|"&amp;$B701&amp;"|"&amp;$D701,Empresas!$C$6:$CC$92,$G701+6+1,0),0))))</f>
        <v>0</v>
      </c>
      <c r="AF701" s="147">
        <f>IF(AND($I701="Si",O701=1),1,IF(AND($I701="Fisico",O701=1),1,IF(AND(O701=1,$I701="Electronico"),2,IF(O701=1,VLOOKUP($C701&amp;"|"&amp;$B701&amp;"|"&amp;$D701,Empresas!$C$6:$CC$92,$G701+6+1,0),0))))</f>
        <v>0</v>
      </c>
      <c r="AG701" s="147">
        <f>IF(AND($I701="Si",P701=1),1,IF(AND($I701="Fisico",P701=1),1,IF(AND(P701=1,$I701="Electronico"),2,IF(P701=1,VLOOKUP($C701&amp;"|"&amp;$B701&amp;"|"&amp;$D701,Empresas!$C$6:$CC$92,$G701+6+1,0),0))))</f>
        <v>0</v>
      </c>
      <c r="AH701" s="147">
        <f>IF(AND($I701="Si",Q701=1),1,IF(AND($I701="Fisico",Q701=1),1,IF(AND(Q701=1,$I701="Electronico"),2,IF(Q701=1,VLOOKUP($C701&amp;"|"&amp;$B701&amp;"|"&amp;$D701,Empresas!$C$6:$CC$92,$G701+6+1,0),0))))</f>
        <v>0</v>
      </c>
      <c r="AI701" s="147">
        <f>IF(AND($I701="Si",R701=1),1,IF(AND($I701="Fisico",R701=1),1,IF(AND(R701=1,$I701="Electronico"),2,IF(R701=1,VLOOKUP($C701&amp;"|"&amp;$B701&amp;"|"&amp;$D701,Empresas!$C$6:$CC$92,$G701+6+1,0),0))))</f>
        <v>0</v>
      </c>
      <c r="AJ701" s="147">
        <f>IF(AND($I701="Si",S701=1),1,IF(AND($I701="Fisico",S701=1),1,IF(AND(S701=1,$I701="Electronico"),2,IF(S701=1,VLOOKUP($C701&amp;"|"&amp;$B701&amp;"|"&amp;$D701,Empresas!$C$6:$CC$92,$G701+6+1,0),0))))</f>
        <v>0</v>
      </c>
      <c r="AK701" s="147">
        <f>IF(AND($I701="Si",T701=1),1,IF(AND($I701="Fisico",T701=1),1,IF(AND(T701=1,$I701="Electronico"),2,IF(T701=1,VLOOKUP($C701&amp;"|"&amp;$B701&amp;"|"&amp;$D701,Empresas!$C$6:$CC$92,$G701+6+1,0),0))))</f>
        <v>0</v>
      </c>
      <c r="AL701" s="147">
        <f>IF(AND($I701="Si",U701=1),1,IF(AND($I701="Fisico",U701=1),1,IF(AND(U701=1,$I701="Electronico"),2,IF(U701=1,VLOOKUP($C701&amp;"|"&amp;$B701&amp;"|"&amp;$D701,Empresas!$C$6:$CC$92,$G701+6+1,0),0))))</f>
        <v>0</v>
      </c>
      <c r="AM701" s="149">
        <f t="shared" si="107"/>
        <v>0</v>
      </c>
      <c r="AN701" s="149">
        <f t="shared" si="108"/>
        <v>0</v>
      </c>
      <c r="AO701" s="152">
        <f t="shared" si="109"/>
        <v>0</v>
      </c>
    </row>
    <row r="702" spans="1:41" x14ac:dyDescent="0.25">
      <c r="A702" s="143" t="str">
        <f>VLOOKUP(D702,Empresas!$D$7:$F$91,3,0)</f>
        <v>Yulisa</v>
      </c>
      <c r="B702" s="144" t="str">
        <f>VLOOKUP(D702,Empresas!$D$7:$G$91,4,0)</f>
        <v>Mireya</v>
      </c>
      <c r="C702" s="144" t="s">
        <v>544</v>
      </c>
      <c r="D702" s="144" t="s">
        <v>209</v>
      </c>
      <c r="E702" s="144" t="str">
        <f>VLOOKUP(D702,Empresas!$D$7:$E$92,2,0)</f>
        <v>FULL CARGO SAC</v>
      </c>
      <c r="F702" s="144" t="s">
        <v>192</v>
      </c>
      <c r="G702" s="145">
        <f t="shared" si="114"/>
        <v>71</v>
      </c>
      <c r="H702" s="145" t="str">
        <f>VLOOKUP(D702,Empresas!$D$6:$L$92,7,0)</f>
        <v>Semestral</v>
      </c>
      <c r="I702" s="144" t="str">
        <f>VLOOKUP(VLOOKUP(D702&amp;"|"&amp;B702,Empresas!$I$7:$CB$92,G702,0),Tablas!$A$13:$B$14,2,0)</f>
        <v>No</v>
      </c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 t="str">
        <f>VLOOKUP(D702,Empresas!$D$7:$CF$91,81,0)</f>
        <v>C</v>
      </c>
      <c r="W702" s="78" t="str">
        <f>VLOOKUP(D702,Empresas!$D$7:$M$91,10,0)</f>
        <v>Mype</v>
      </c>
      <c r="X702" s="69" t="str">
        <f t="shared" si="105"/>
        <v>NO</v>
      </c>
      <c r="Y702" s="153" t="str">
        <f t="shared" si="106"/>
        <v>No aplica</v>
      </c>
      <c r="Z702" s="147">
        <f>IF(Y702="No aplica",0,IF(I702="no",0,IF(I702="No aplica",0,IF(I702="Si",1,IF(I702="Fisico",1,IF(I702="Electronico",2,VLOOKUP(C702&amp;"|"&amp;B702&amp;"|"&amp;D702,Empresas!$C$6:$CC$92,G702+6+1,0)))))))</f>
        <v>0</v>
      </c>
      <c r="AA702" s="147">
        <f>IF(AND($I702="Si",J702=1),1,IF(AND($I702="Fisico",J702=1),1,IF(AND(J702=1,$I702="Electronico"),2,IF(J702=1,VLOOKUP($C702&amp;"|"&amp;$B702&amp;"|"&amp;$D702,Empresas!$C$6:$CC$92,$G702+6+1,0),0))))</f>
        <v>0</v>
      </c>
      <c r="AB702" s="147">
        <f>IF(AND($I702="Si",K702=1),1,IF(AND($I702="Fisico",K702=1),1,IF(AND(K702=1,$I702="Electronico"),2,IF(K702=1,VLOOKUP($C702&amp;"|"&amp;$B702&amp;"|"&amp;$D702,Empresas!$C$6:$CC$92,$G702+6+1,0),0))))</f>
        <v>0</v>
      </c>
      <c r="AC702" s="147">
        <f>IF(AND($I702="Si",L702=1),1,IF(AND($I702="Fisico",L702=1),1,IF(AND(L702=1,$I702="Electronico"),2,IF(L702=1,VLOOKUP($C702&amp;"|"&amp;$B702&amp;"|"&amp;$D702,Empresas!$C$6:$CC$92,$G702+6+1,0),0))))</f>
        <v>0</v>
      </c>
      <c r="AD702" s="147">
        <f>IF(AND($I702="Si",M702=1),1,IF(AND($I702="Fisico",M702=1),1,IF(AND(M702=1,$I702="Electronico"),2,IF(M702=1,VLOOKUP($C702&amp;"|"&amp;$B702&amp;"|"&amp;$D702,Empresas!$C$6:$CC$92,$G702+6+1,0),0))))</f>
        <v>0</v>
      </c>
      <c r="AE702" s="147">
        <f>IF(AND($I702="Si",N702=1),1,IF(AND($I702="Fisico",N702=1),1,IF(AND(N702=1,$I702="Electronico"),2,IF(N702=1,VLOOKUP($C702&amp;"|"&amp;$B702&amp;"|"&amp;$D702,Empresas!$C$6:$CC$92,$G702+6+1,0),0))))</f>
        <v>0</v>
      </c>
      <c r="AF702" s="147">
        <f>IF(AND($I702="Si",O702=1),1,IF(AND($I702="Fisico",O702=1),1,IF(AND(O702=1,$I702="Electronico"),2,IF(O702=1,VLOOKUP($C702&amp;"|"&amp;$B702&amp;"|"&amp;$D702,Empresas!$C$6:$CC$92,$G702+6+1,0),0))))</f>
        <v>0</v>
      </c>
      <c r="AG702" s="147">
        <f>IF(AND($I702="Si",P702=1),1,IF(AND($I702="Fisico",P702=1),1,IF(AND(P702=1,$I702="Electronico"),2,IF(P702=1,VLOOKUP($C702&amp;"|"&amp;$B702&amp;"|"&amp;$D702,Empresas!$C$6:$CC$92,$G702+6+1,0),0))))</f>
        <v>0</v>
      </c>
      <c r="AH702" s="147">
        <f>IF(AND($I702="Si",Q702=1),1,IF(AND($I702="Fisico",Q702=1),1,IF(AND(Q702=1,$I702="Electronico"),2,IF(Q702=1,VLOOKUP($C702&amp;"|"&amp;$B702&amp;"|"&amp;$D702,Empresas!$C$6:$CC$92,$G702+6+1,0),0))))</f>
        <v>0</v>
      </c>
      <c r="AI702" s="147">
        <f>IF(AND($I702="Si",R702=1),1,IF(AND($I702="Fisico",R702=1),1,IF(AND(R702=1,$I702="Electronico"),2,IF(R702=1,VLOOKUP($C702&amp;"|"&amp;$B702&amp;"|"&amp;$D702,Empresas!$C$6:$CC$92,$G702+6+1,0),0))))</f>
        <v>0</v>
      </c>
      <c r="AJ702" s="147">
        <f>IF(AND($I702="Si",S702=1),1,IF(AND($I702="Fisico",S702=1),1,IF(AND(S702=1,$I702="Electronico"),2,IF(S702=1,VLOOKUP($C702&amp;"|"&amp;$B702&amp;"|"&amp;$D702,Empresas!$C$6:$CC$92,$G702+6+1,0),0))))</f>
        <v>0</v>
      </c>
      <c r="AK702" s="147">
        <f>IF(AND($I702="Si",T702=1),1,IF(AND($I702="Fisico",T702=1),1,IF(AND(T702=1,$I702="Electronico"),2,IF(T702=1,VLOOKUP($C702&amp;"|"&amp;$B702&amp;"|"&amp;$D702,Empresas!$C$6:$CC$92,$G702+6+1,0),0))))</f>
        <v>0</v>
      </c>
      <c r="AL702" s="147">
        <f>IF(AND($I702="Si",U702=1),1,IF(AND($I702="Fisico",U702=1),1,IF(AND(U702=1,$I702="Electronico"),2,IF(U702=1,VLOOKUP($C702&amp;"|"&amp;$B702&amp;"|"&amp;$D702,Empresas!$C$6:$CC$92,$G702+6+1,0),0))))</f>
        <v>0</v>
      </c>
      <c r="AM702" s="149">
        <f t="shared" si="107"/>
        <v>0</v>
      </c>
      <c r="AN702" s="149">
        <f t="shared" si="108"/>
        <v>0</v>
      </c>
      <c r="AO702" s="152">
        <f t="shared" si="109"/>
        <v>0</v>
      </c>
    </row>
    <row r="703" spans="1:41" x14ac:dyDescent="0.25">
      <c r="A703" s="137" t="str">
        <f>VLOOKUP(D703,Empresas!$D$7:$F$91,3,0)</f>
        <v>Omar</v>
      </c>
      <c r="B703" s="138" t="str">
        <f>VLOOKUP(D703,Empresas!$D$7:$G$91,4,0)</f>
        <v>Marisol</v>
      </c>
      <c r="C703" s="138" t="s">
        <v>544</v>
      </c>
      <c r="D703" s="138" t="s">
        <v>147</v>
      </c>
      <c r="E703" s="138" t="str">
        <f>VLOOKUP(D703,Empresas!$D$7:$E$92,2,0)</f>
        <v>ROCOTITOE S.A.C</v>
      </c>
      <c r="F703" s="138" t="s">
        <v>158</v>
      </c>
      <c r="G703" s="139">
        <f>+Empresas!$O$2</f>
        <v>7</v>
      </c>
      <c r="H703" s="139" t="str">
        <f>VLOOKUP(D703,Empresas!$D$6:$L$92,7,0)</f>
        <v>Mensual</v>
      </c>
      <c r="I703" s="138" t="str">
        <f>VLOOKUP(VLOOKUP(D703&amp;"|"&amp;B703,Empresas!$I$7:$CB$92,G703,0),Tablas!$A$3:$B$5,2,0)</f>
        <v>Registro y analisis</v>
      </c>
      <c r="J703" s="78">
        <v>1</v>
      </c>
      <c r="K703" s="78">
        <v>1</v>
      </c>
      <c r="L703" s="78">
        <v>1</v>
      </c>
      <c r="M703" s="78">
        <v>1</v>
      </c>
      <c r="N703" s="78">
        <v>1</v>
      </c>
      <c r="O703" s="78">
        <v>1</v>
      </c>
      <c r="P703" s="78">
        <v>1</v>
      </c>
      <c r="Q703" s="78">
        <v>1</v>
      </c>
      <c r="R703" s="78"/>
      <c r="S703" s="78"/>
      <c r="T703" s="78"/>
      <c r="U703" s="78"/>
      <c r="V703" s="78" t="str">
        <f>VLOOKUP(D703,Empresas!$D$7:$CF$91,81,0)</f>
        <v>A</v>
      </c>
      <c r="W703" s="78" t="str">
        <f>VLOOKUP(D703,Empresas!$D$7:$M$91,10,0)</f>
        <v>General</v>
      </c>
      <c r="X703" s="69" t="str">
        <f t="shared" si="105"/>
        <v>SI</v>
      </c>
      <c r="Y703" s="153" t="str">
        <f t="shared" si="106"/>
        <v>Si aplica</v>
      </c>
      <c r="Z703" s="147">
        <f>IF(Y703="No aplica",0,IF(I703="no",0,IF(I703="No aplica",0,IF(I703="Si",1,IF(I703="Fisico",1,IF(I703="Electronico",2,VLOOKUP(C703&amp;"|"&amp;B703&amp;"|"&amp;D703,Empresas!$C$6:$CC$92,G703+6+1,0)))))))</f>
        <v>2</v>
      </c>
      <c r="AA703" s="147">
        <f>IF(AND($I703="Si",J703=1),1,IF(AND($I703="Fisico",J703=1),1,IF(AND(J703=1,$I703="Electronico"),2,IF(J703=1,VLOOKUP($C703&amp;"|"&amp;$B703&amp;"|"&amp;$D703,Empresas!$C$6:$CC$92,$G703+6+1,0),0))))</f>
        <v>2</v>
      </c>
      <c r="AB703" s="147">
        <f>IF(AND($I703="Si",K703=1),1,IF(AND($I703="Fisico",K703=1),1,IF(AND(K703=1,$I703="Electronico"),2,IF(K703=1,VLOOKUP($C703&amp;"|"&amp;$B703&amp;"|"&amp;$D703,Empresas!$C$6:$CC$92,$G703+6+1,0),0))))</f>
        <v>2</v>
      </c>
      <c r="AC703" s="147">
        <f>IF(AND($I703="Si",L703=1),1,IF(AND($I703="Fisico",L703=1),1,IF(AND(L703=1,$I703="Electronico"),2,IF(L703=1,VLOOKUP($C703&amp;"|"&amp;$B703&amp;"|"&amp;$D703,Empresas!$C$6:$CC$92,$G703+6+1,0),0))))</f>
        <v>2</v>
      </c>
      <c r="AD703" s="147">
        <f>IF(AND($I703="Si",M703=1),1,IF(AND($I703="Fisico",M703=1),1,IF(AND(M703=1,$I703="Electronico"),2,IF(M703=1,VLOOKUP($C703&amp;"|"&amp;$B703&amp;"|"&amp;$D703,Empresas!$C$6:$CC$92,$G703+6+1,0),0))))</f>
        <v>2</v>
      </c>
      <c r="AE703" s="147">
        <f>IF(AND($I703="Si",N703=1),1,IF(AND($I703="Fisico",N703=1),1,IF(AND(N703=1,$I703="Electronico"),2,IF(N703=1,VLOOKUP($C703&amp;"|"&amp;$B703&amp;"|"&amp;$D703,Empresas!$C$6:$CC$92,$G703+6+1,0),0))))</f>
        <v>2</v>
      </c>
      <c r="AF703" s="147">
        <f>IF(AND($I703="Si",O703=1),1,IF(AND($I703="Fisico",O703=1),1,IF(AND(O703=1,$I703="Electronico"),2,IF(O703=1,VLOOKUP($C703&amp;"|"&amp;$B703&amp;"|"&amp;$D703,Empresas!$C$6:$CC$92,$G703+6+1,0),0))))</f>
        <v>2</v>
      </c>
      <c r="AG703" s="147">
        <f>IF(AND($I703="Si",P703=1),1,IF(AND($I703="Fisico",P703=1),1,IF(AND(P703=1,$I703="Electronico"),2,IF(P703=1,VLOOKUP($C703&amp;"|"&amp;$B703&amp;"|"&amp;$D703,Empresas!$C$6:$CC$92,$G703+6+1,0),0))))</f>
        <v>2</v>
      </c>
      <c r="AH703" s="147">
        <f>IF(AND($I703="Si",Q703=1),1,IF(AND($I703="Fisico",Q703=1),1,IF(AND(Q703=1,$I703="Electronico"),2,IF(Q703=1,VLOOKUP($C703&amp;"|"&amp;$B703&amp;"|"&amp;$D703,Empresas!$C$6:$CC$92,$G703+6+1,0),0))))</f>
        <v>2</v>
      </c>
      <c r="AI703" s="147">
        <f>IF(AND($I703="Si",R703=1),1,IF(AND($I703="Fisico",R703=1),1,IF(AND(R703=1,$I703="Electronico"),2,IF(R703=1,VLOOKUP($C703&amp;"|"&amp;$B703&amp;"|"&amp;$D703,Empresas!$C$6:$CC$92,$G703+6+1,0),0))))</f>
        <v>0</v>
      </c>
      <c r="AJ703" s="147">
        <f>IF(AND($I703="Si",S703=1),1,IF(AND($I703="Fisico",S703=1),1,IF(AND(S703=1,$I703="Electronico"),2,IF(S703=1,VLOOKUP($C703&amp;"|"&amp;$B703&amp;"|"&amp;$D703,Empresas!$C$6:$CC$92,$G703+6+1,0),0))))</f>
        <v>0</v>
      </c>
      <c r="AK703" s="147">
        <f>IF(AND($I703="Si",T703=1),1,IF(AND($I703="Fisico",T703=1),1,IF(AND(T703=1,$I703="Electronico"),2,IF(T703=1,VLOOKUP($C703&amp;"|"&amp;$B703&amp;"|"&amp;$D703,Empresas!$C$6:$CC$92,$G703+6+1,0),0))))</f>
        <v>0</v>
      </c>
      <c r="AL703" s="147">
        <f>IF(AND($I703="Si",U703=1),1,IF(AND($I703="Fisico",U703=1),1,IF(AND(U703=1,$I703="Electronico"),2,IF(U703=1,VLOOKUP($C703&amp;"|"&amp;$B703&amp;"|"&amp;$D703,Empresas!$C$6:$CC$92,$G703+6+1,0),0))))</f>
        <v>0</v>
      </c>
      <c r="AM703" s="149">
        <f t="shared" si="107"/>
        <v>16</v>
      </c>
      <c r="AN703" s="149">
        <f t="shared" si="108"/>
        <v>16</v>
      </c>
      <c r="AO703" s="152">
        <f t="shared" si="109"/>
        <v>1</v>
      </c>
    </row>
    <row r="704" spans="1:41" x14ac:dyDescent="0.25">
      <c r="A704" s="137" t="str">
        <f>VLOOKUP(D704,Empresas!$D$7:$F$91,3,0)</f>
        <v>Omar</v>
      </c>
      <c r="B704" s="138" t="str">
        <f>VLOOKUP(D704,Empresas!$D$7:$G$91,4,0)</f>
        <v>Marisol</v>
      </c>
      <c r="C704" s="138" t="s">
        <v>544</v>
      </c>
      <c r="D704" s="138" t="s">
        <v>147</v>
      </c>
      <c r="E704" s="138" t="str">
        <f>VLOOKUP(D704,Empresas!$D$7:$E$92,2,0)</f>
        <v>ROCOTITOE S.A.C</v>
      </c>
      <c r="F704" s="138" t="s">
        <v>159</v>
      </c>
      <c r="G704" s="139">
        <f>+G703+3</f>
        <v>10</v>
      </c>
      <c r="H704" s="139" t="str">
        <f>VLOOKUP(D704,Empresas!$D$6:$L$92,7,0)</f>
        <v>Mensual</v>
      </c>
      <c r="I704" s="138" t="str">
        <f>VLOOKUP(VLOOKUP(D704&amp;"|"&amp;B704,Empresas!$I$7:$CB$92,G704,0),Tablas!$A$3:$B$5,2,0)</f>
        <v>Registro y analisis</v>
      </c>
      <c r="J704" s="78">
        <v>1</v>
      </c>
      <c r="K704" s="78">
        <v>1</v>
      </c>
      <c r="L704" s="78">
        <v>1</v>
      </c>
      <c r="M704" s="78">
        <v>1</v>
      </c>
      <c r="N704" s="78">
        <v>1</v>
      </c>
      <c r="O704" s="78">
        <v>1</v>
      </c>
      <c r="P704" s="78">
        <v>1</v>
      </c>
      <c r="Q704" s="78">
        <v>1</v>
      </c>
      <c r="R704" s="78"/>
      <c r="S704" s="78"/>
      <c r="T704" s="78"/>
      <c r="U704" s="78"/>
      <c r="V704" s="78" t="str">
        <f>VLOOKUP(D704,Empresas!$D$7:$CF$91,81,0)</f>
        <v>A</v>
      </c>
      <c r="W704" s="78" t="str">
        <f>VLOOKUP(D704,Empresas!$D$7:$M$91,10,0)</f>
        <v>General</v>
      </c>
      <c r="X704" s="69" t="str">
        <f t="shared" si="105"/>
        <v>SI</v>
      </c>
      <c r="Y704" s="153" t="str">
        <f t="shared" si="106"/>
        <v>Si aplica</v>
      </c>
      <c r="Z704" s="147">
        <f>IF(Y704="No aplica",0,IF(I704="no",0,IF(I704="No aplica",0,IF(I704="Si",1,IF(I704="Fisico",1,IF(I704="Electronico",2,VLOOKUP(C704&amp;"|"&amp;B704&amp;"|"&amp;D704,Empresas!$C$6:$CC$92,G704+6+1,0)))))))</f>
        <v>4</v>
      </c>
      <c r="AA704" s="147">
        <f>IF(AND($I704="Si",J704=1),1,IF(AND($I704="Fisico",J704=1),1,IF(AND(J704=1,$I704="Electronico"),2,IF(J704=1,VLOOKUP($C704&amp;"|"&amp;$B704&amp;"|"&amp;$D704,Empresas!$C$6:$CC$92,$G704+6+1,0),0))))</f>
        <v>4</v>
      </c>
      <c r="AB704" s="147">
        <f>IF(AND($I704="Si",K704=1),1,IF(AND($I704="Fisico",K704=1),1,IF(AND(K704=1,$I704="Electronico"),2,IF(K704=1,VLOOKUP($C704&amp;"|"&amp;$B704&amp;"|"&amp;$D704,Empresas!$C$6:$CC$92,$G704+6+1,0),0))))</f>
        <v>4</v>
      </c>
      <c r="AC704" s="147">
        <f>IF(AND($I704="Si",L704=1),1,IF(AND($I704="Fisico",L704=1),1,IF(AND(L704=1,$I704="Electronico"),2,IF(L704=1,VLOOKUP($C704&amp;"|"&amp;$B704&amp;"|"&amp;$D704,Empresas!$C$6:$CC$92,$G704+6+1,0),0))))</f>
        <v>4</v>
      </c>
      <c r="AD704" s="147">
        <f>IF(AND($I704="Si",M704=1),1,IF(AND($I704="Fisico",M704=1),1,IF(AND(M704=1,$I704="Electronico"),2,IF(M704=1,VLOOKUP($C704&amp;"|"&amp;$B704&amp;"|"&amp;$D704,Empresas!$C$6:$CC$92,$G704+6+1,0),0))))</f>
        <v>4</v>
      </c>
      <c r="AE704" s="147">
        <f>IF(AND($I704="Si",N704=1),1,IF(AND($I704="Fisico",N704=1),1,IF(AND(N704=1,$I704="Electronico"),2,IF(N704=1,VLOOKUP($C704&amp;"|"&amp;$B704&amp;"|"&amp;$D704,Empresas!$C$6:$CC$92,$G704+6+1,0),0))))</f>
        <v>4</v>
      </c>
      <c r="AF704" s="147">
        <f>IF(AND($I704="Si",O704=1),1,IF(AND($I704="Fisico",O704=1),1,IF(AND(O704=1,$I704="Electronico"),2,IF(O704=1,VLOOKUP($C704&amp;"|"&amp;$B704&amp;"|"&amp;$D704,Empresas!$C$6:$CC$92,$G704+6+1,0),0))))</f>
        <v>4</v>
      </c>
      <c r="AG704" s="147">
        <f>IF(AND($I704="Si",P704=1),1,IF(AND($I704="Fisico",P704=1),1,IF(AND(P704=1,$I704="Electronico"),2,IF(P704=1,VLOOKUP($C704&amp;"|"&amp;$B704&amp;"|"&amp;$D704,Empresas!$C$6:$CC$92,$G704+6+1,0),0))))</f>
        <v>4</v>
      </c>
      <c r="AH704" s="147">
        <f>IF(AND($I704="Si",Q704=1),1,IF(AND($I704="Fisico",Q704=1),1,IF(AND(Q704=1,$I704="Electronico"),2,IF(Q704=1,VLOOKUP($C704&amp;"|"&amp;$B704&amp;"|"&amp;$D704,Empresas!$C$6:$CC$92,$G704+6+1,0),0))))</f>
        <v>4</v>
      </c>
      <c r="AI704" s="147">
        <f>IF(AND($I704="Si",R704=1),1,IF(AND($I704="Fisico",R704=1),1,IF(AND(R704=1,$I704="Electronico"),2,IF(R704=1,VLOOKUP($C704&amp;"|"&amp;$B704&amp;"|"&amp;$D704,Empresas!$C$6:$CC$92,$G704+6+1,0),0))))</f>
        <v>0</v>
      </c>
      <c r="AJ704" s="147">
        <f>IF(AND($I704="Si",S704=1),1,IF(AND($I704="Fisico",S704=1),1,IF(AND(S704=1,$I704="Electronico"),2,IF(S704=1,VLOOKUP($C704&amp;"|"&amp;$B704&amp;"|"&amp;$D704,Empresas!$C$6:$CC$92,$G704+6+1,0),0))))</f>
        <v>0</v>
      </c>
      <c r="AK704" s="147">
        <f>IF(AND($I704="Si",T704=1),1,IF(AND($I704="Fisico",T704=1),1,IF(AND(T704=1,$I704="Electronico"),2,IF(T704=1,VLOOKUP($C704&amp;"|"&amp;$B704&amp;"|"&amp;$D704,Empresas!$C$6:$CC$92,$G704+6+1,0),0))))</f>
        <v>0</v>
      </c>
      <c r="AL704" s="147">
        <f>IF(AND($I704="Si",U704=1),1,IF(AND($I704="Fisico",U704=1),1,IF(AND(U704=1,$I704="Electronico"),2,IF(U704=1,VLOOKUP($C704&amp;"|"&amp;$B704&amp;"|"&amp;$D704,Empresas!$C$6:$CC$92,$G704+6+1,0),0))))</f>
        <v>0</v>
      </c>
      <c r="AM704" s="149">
        <f t="shared" si="107"/>
        <v>32</v>
      </c>
      <c r="AN704" s="149">
        <f t="shared" si="108"/>
        <v>32</v>
      </c>
      <c r="AO704" s="152">
        <f t="shared" si="109"/>
        <v>1</v>
      </c>
    </row>
    <row r="705" spans="1:41" x14ac:dyDescent="0.25">
      <c r="A705" s="137" t="str">
        <f>VLOOKUP(D705,Empresas!$D$7:$F$91,3,0)</f>
        <v>Omar</v>
      </c>
      <c r="B705" s="138" t="str">
        <f>VLOOKUP(D705,Empresas!$D$7:$G$91,4,0)</f>
        <v>Marisol</v>
      </c>
      <c r="C705" s="138" t="s">
        <v>544</v>
      </c>
      <c r="D705" s="138" t="s">
        <v>147</v>
      </c>
      <c r="E705" s="138" t="str">
        <f>VLOOKUP(D705,Empresas!$D$7:$E$92,2,0)</f>
        <v>ROCOTITOE S.A.C</v>
      </c>
      <c r="F705" s="138" t="s">
        <v>160</v>
      </c>
      <c r="G705" s="139">
        <f t="shared" ref="G705:G716" si="115">+G704+3</f>
        <v>13</v>
      </c>
      <c r="H705" s="139" t="str">
        <f>VLOOKUP(D705,Empresas!$D$6:$L$92,7,0)</f>
        <v>Mensual</v>
      </c>
      <c r="I705" s="138" t="str">
        <f>VLOOKUP(VLOOKUP(D705&amp;"|"&amp;B705,Empresas!$I$7:$CB$92,G705,0),Tablas!$A$3:$B$5,2,0)</f>
        <v>Registro y analisis</v>
      </c>
      <c r="J705" s="78">
        <v>1</v>
      </c>
      <c r="K705" s="78">
        <v>1</v>
      </c>
      <c r="L705" s="78">
        <v>1</v>
      </c>
      <c r="M705" s="78">
        <v>1</v>
      </c>
      <c r="N705" s="78">
        <v>1</v>
      </c>
      <c r="O705" s="78">
        <v>1</v>
      </c>
      <c r="P705" s="78">
        <v>1</v>
      </c>
      <c r="Q705" s="78">
        <v>1</v>
      </c>
      <c r="R705" s="78"/>
      <c r="S705" s="78"/>
      <c r="T705" s="78"/>
      <c r="U705" s="78"/>
      <c r="V705" s="78" t="str">
        <f>VLOOKUP(D705,Empresas!$D$7:$CF$91,81,0)</f>
        <v>A</v>
      </c>
      <c r="W705" s="78" t="str">
        <f>VLOOKUP(D705,Empresas!$D$7:$M$91,10,0)</f>
        <v>General</v>
      </c>
      <c r="X705" s="69" t="str">
        <f t="shared" si="105"/>
        <v>SI</v>
      </c>
      <c r="Y705" s="153" t="str">
        <f t="shared" si="106"/>
        <v>Si aplica</v>
      </c>
      <c r="Z705" s="147">
        <f>IF(Y705="No aplica",0,IF(I705="no",0,IF(I705="No aplica",0,IF(I705="Si",1,IF(I705="Fisico",1,IF(I705="Electronico",2,VLOOKUP(C705&amp;"|"&amp;B705&amp;"|"&amp;D705,Empresas!$C$6:$CC$92,G705+6+1,0)))))))</f>
        <v>2</v>
      </c>
      <c r="AA705" s="147">
        <f>IF(AND($I705="Si",J705=1),1,IF(AND($I705="Fisico",J705=1),1,IF(AND(J705=1,$I705="Electronico"),2,IF(J705=1,VLOOKUP($C705&amp;"|"&amp;$B705&amp;"|"&amp;$D705,Empresas!$C$6:$CC$92,$G705+6+1,0),0))))</f>
        <v>2</v>
      </c>
      <c r="AB705" s="147">
        <f>IF(AND($I705="Si",K705=1),1,IF(AND($I705="Fisico",K705=1),1,IF(AND(K705=1,$I705="Electronico"),2,IF(K705=1,VLOOKUP($C705&amp;"|"&amp;$B705&amp;"|"&amp;$D705,Empresas!$C$6:$CC$92,$G705+6+1,0),0))))</f>
        <v>2</v>
      </c>
      <c r="AC705" s="147">
        <f>IF(AND($I705="Si",L705=1),1,IF(AND($I705="Fisico",L705=1),1,IF(AND(L705=1,$I705="Electronico"),2,IF(L705=1,VLOOKUP($C705&amp;"|"&amp;$B705&amp;"|"&amp;$D705,Empresas!$C$6:$CC$92,$G705+6+1,0),0))))</f>
        <v>2</v>
      </c>
      <c r="AD705" s="147">
        <f>IF(AND($I705="Si",M705=1),1,IF(AND($I705="Fisico",M705=1),1,IF(AND(M705=1,$I705="Electronico"),2,IF(M705=1,VLOOKUP($C705&amp;"|"&amp;$B705&amp;"|"&amp;$D705,Empresas!$C$6:$CC$92,$G705+6+1,0),0))))</f>
        <v>2</v>
      </c>
      <c r="AE705" s="147">
        <f>IF(AND($I705="Si",N705=1),1,IF(AND($I705="Fisico",N705=1),1,IF(AND(N705=1,$I705="Electronico"),2,IF(N705=1,VLOOKUP($C705&amp;"|"&amp;$B705&amp;"|"&amp;$D705,Empresas!$C$6:$CC$92,$G705+6+1,0),0))))</f>
        <v>2</v>
      </c>
      <c r="AF705" s="147">
        <f>IF(AND($I705="Si",O705=1),1,IF(AND($I705="Fisico",O705=1),1,IF(AND(O705=1,$I705="Electronico"),2,IF(O705=1,VLOOKUP($C705&amp;"|"&amp;$B705&amp;"|"&amp;$D705,Empresas!$C$6:$CC$92,$G705+6+1,0),0))))</f>
        <v>2</v>
      </c>
      <c r="AG705" s="147">
        <f>IF(AND($I705="Si",P705=1),1,IF(AND($I705="Fisico",P705=1),1,IF(AND(P705=1,$I705="Electronico"),2,IF(P705=1,VLOOKUP($C705&amp;"|"&amp;$B705&amp;"|"&amp;$D705,Empresas!$C$6:$CC$92,$G705+6+1,0),0))))</f>
        <v>2</v>
      </c>
      <c r="AH705" s="147">
        <f>IF(AND($I705="Si",Q705=1),1,IF(AND($I705="Fisico",Q705=1),1,IF(AND(Q705=1,$I705="Electronico"),2,IF(Q705=1,VLOOKUP($C705&amp;"|"&amp;$B705&amp;"|"&amp;$D705,Empresas!$C$6:$CC$92,$G705+6+1,0),0))))</f>
        <v>2</v>
      </c>
      <c r="AI705" s="147">
        <f>IF(AND($I705="Si",R705=1),1,IF(AND($I705="Fisico",R705=1),1,IF(AND(R705=1,$I705="Electronico"),2,IF(R705=1,VLOOKUP($C705&amp;"|"&amp;$B705&amp;"|"&amp;$D705,Empresas!$C$6:$CC$92,$G705+6+1,0),0))))</f>
        <v>0</v>
      </c>
      <c r="AJ705" s="147">
        <f>IF(AND($I705="Si",S705=1),1,IF(AND($I705="Fisico",S705=1),1,IF(AND(S705=1,$I705="Electronico"),2,IF(S705=1,VLOOKUP($C705&amp;"|"&amp;$B705&amp;"|"&amp;$D705,Empresas!$C$6:$CC$92,$G705+6+1,0),0))))</f>
        <v>0</v>
      </c>
      <c r="AK705" s="147">
        <f>IF(AND($I705="Si",T705=1),1,IF(AND($I705="Fisico",T705=1),1,IF(AND(T705=1,$I705="Electronico"),2,IF(T705=1,VLOOKUP($C705&amp;"|"&amp;$B705&amp;"|"&amp;$D705,Empresas!$C$6:$CC$92,$G705+6+1,0),0))))</f>
        <v>0</v>
      </c>
      <c r="AL705" s="147">
        <f>IF(AND($I705="Si",U705=1),1,IF(AND($I705="Fisico",U705=1),1,IF(AND(U705=1,$I705="Electronico"),2,IF(U705=1,VLOOKUP($C705&amp;"|"&amp;$B705&amp;"|"&amp;$D705,Empresas!$C$6:$CC$92,$G705+6+1,0),0))))</f>
        <v>0</v>
      </c>
      <c r="AM705" s="149">
        <f t="shared" si="107"/>
        <v>16</v>
      </c>
      <c r="AN705" s="149">
        <f t="shared" si="108"/>
        <v>16</v>
      </c>
      <c r="AO705" s="152">
        <f t="shared" si="109"/>
        <v>1</v>
      </c>
    </row>
    <row r="706" spans="1:41" x14ac:dyDescent="0.25">
      <c r="A706" s="137" t="str">
        <f>VLOOKUP(D706,Empresas!$D$7:$F$91,3,0)</f>
        <v>Omar</v>
      </c>
      <c r="B706" s="138" t="str">
        <f>VLOOKUP(D706,Empresas!$D$7:$G$91,4,0)</f>
        <v>Marisol</v>
      </c>
      <c r="C706" s="138" t="s">
        <v>544</v>
      </c>
      <c r="D706" s="138" t="s">
        <v>147</v>
      </c>
      <c r="E706" s="138" t="str">
        <f>VLOOKUP(D706,Empresas!$D$7:$E$92,2,0)</f>
        <v>ROCOTITOE S.A.C</v>
      </c>
      <c r="F706" s="138" t="s">
        <v>161</v>
      </c>
      <c r="G706" s="139">
        <f t="shared" si="115"/>
        <v>16</v>
      </c>
      <c r="H706" s="139" t="str">
        <f>VLOOKUP(D706,Empresas!$D$6:$L$92,7,0)</f>
        <v>Mensual</v>
      </c>
      <c r="I706" s="138" t="str">
        <f>VLOOKUP(VLOOKUP(D706&amp;"|"&amp;B706,Empresas!$I$7:$CB$92,G706,0),Tablas!$A$3:$B$5,2,0)</f>
        <v>No aplica</v>
      </c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 t="str">
        <f>VLOOKUP(D706,Empresas!$D$7:$CF$91,81,0)</f>
        <v>A</v>
      </c>
      <c r="W706" s="78" t="str">
        <f>VLOOKUP(D706,Empresas!$D$7:$M$91,10,0)</f>
        <v>General</v>
      </c>
      <c r="X706" s="69" t="str">
        <f t="shared" si="105"/>
        <v>SI</v>
      </c>
      <c r="Y706" s="153" t="str">
        <f t="shared" si="106"/>
        <v>No aplica</v>
      </c>
      <c r="Z706" s="147">
        <f>IF(Y706="No aplica",0,IF(I706="no",0,IF(I706="No aplica",0,IF(I706="Si",1,IF(I706="Fisico",1,IF(I706="Electronico",2,VLOOKUP(C706&amp;"|"&amp;B706&amp;"|"&amp;D706,Empresas!$C$6:$CC$92,G706+6+1,0)))))))</f>
        <v>0</v>
      </c>
      <c r="AA706" s="147">
        <f>IF(AND($I706="Si",J706=1),1,IF(AND($I706="Fisico",J706=1),1,IF(AND(J706=1,$I706="Electronico"),2,IF(J706=1,VLOOKUP($C706&amp;"|"&amp;$B706&amp;"|"&amp;$D706,Empresas!$C$6:$CC$92,$G706+6+1,0),0))))</f>
        <v>0</v>
      </c>
      <c r="AB706" s="147">
        <f>IF(AND($I706="Si",K706=1),1,IF(AND($I706="Fisico",K706=1),1,IF(AND(K706=1,$I706="Electronico"),2,IF(K706=1,VLOOKUP($C706&amp;"|"&amp;$B706&amp;"|"&amp;$D706,Empresas!$C$6:$CC$92,$G706+6+1,0),0))))</f>
        <v>0</v>
      </c>
      <c r="AC706" s="147">
        <f>IF(AND($I706="Si",L706=1),1,IF(AND($I706="Fisico",L706=1),1,IF(AND(L706=1,$I706="Electronico"),2,IF(L706=1,VLOOKUP($C706&amp;"|"&amp;$B706&amp;"|"&amp;$D706,Empresas!$C$6:$CC$92,$G706+6+1,0),0))))</f>
        <v>0</v>
      </c>
      <c r="AD706" s="147">
        <f>IF(AND($I706="Si",M706=1),1,IF(AND($I706="Fisico",M706=1),1,IF(AND(M706=1,$I706="Electronico"),2,IF(M706=1,VLOOKUP($C706&amp;"|"&amp;$B706&amp;"|"&amp;$D706,Empresas!$C$6:$CC$92,$G706+6+1,0),0))))</f>
        <v>0</v>
      </c>
      <c r="AE706" s="147">
        <f>IF(AND($I706="Si",N706=1),1,IF(AND($I706="Fisico",N706=1),1,IF(AND(N706=1,$I706="Electronico"),2,IF(N706=1,VLOOKUP($C706&amp;"|"&amp;$B706&amp;"|"&amp;$D706,Empresas!$C$6:$CC$92,$G706+6+1,0),0))))</f>
        <v>0</v>
      </c>
      <c r="AF706" s="147">
        <f>IF(AND($I706="Si",O706=1),1,IF(AND($I706="Fisico",O706=1),1,IF(AND(O706=1,$I706="Electronico"),2,IF(O706=1,VLOOKUP($C706&amp;"|"&amp;$B706&amp;"|"&amp;$D706,Empresas!$C$6:$CC$92,$G706+6+1,0),0))))</f>
        <v>0</v>
      </c>
      <c r="AG706" s="147">
        <f>IF(AND($I706="Si",P706=1),1,IF(AND($I706="Fisico",P706=1),1,IF(AND(P706=1,$I706="Electronico"),2,IF(P706=1,VLOOKUP($C706&amp;"|"&amp;$B706&amp;"|"&amp;$D706,Empresas!$C$6:$CC$92,$G706+6+1,0),0))))</f>
        <v>0</v>
      </c>
      <c r="AH706" s="147">
        <f>IF(AND($I706="Si",Q706=1),1,IF(AND($I706="Fisico",Q706=1),1,IF(AND(Q706=1,$I706="Electronico"),2,IF(Q706=1,VLOOKUP($C706&amp;"|"&amp;$B706&amp;"|"&amp;$D706,Empresas!$C$6:$CC$92,$G706+6+1,0),0))))</f>
        <v>0</v>
      </c>
      <c r="AI706" s="147">
        <f>IF(AND($I706="Si",R706=1),1,IF(AND($I706="Fisico",R706=1),1,IF(AND(R706=1,$I706="Electronico"),2,IF(R706=1,VLOOKUP($C706&amp;"|"&amp;$B706&amp;"|"&amp;$D706,Empresas!$C$6:$CC$92,$G706+6+1,0),0))))</f>
        <v>0</v>
      </c>
      <c r="AJ706" s="147">
        <f>IF(AND($I706="Si",S706=1),1,IF(AND($I706="Fisico",S706=1),1,IF(AND(S706=1,$I706="Electronico"),2,IF(S706=1,VLOOKUP($C706&amp;"|"&amp;$B706&amp;"|"&amp;$D706,Empresas!$C$6:$CC$92,$G706+6+1,0),0))))</f>
        <v>0</v>
      </c>
      <c r="AK706" s="147">
        <f>IF(AND($I706="Si",T706=1),1,IF(AND($I706="Fisico",T706=1),1,IF(AND(T706=1,$I706="Electronico"),2,IF(T706=1,VLOOKUP($C706&amp;"|"&amp;$B706&amp;"|"&amp;$D706,Empresas!$C$6:$CC$92,$G706+6+1,0),0))))</f>
        <v>0</v>
      </c>
      <c r="AL706" s="147">
        <f>IF(AND($I706="Si",U706=1),1,IF(AND($I706="Fisico",U706=1),1,IF(AND(U706=1,$I706="Electronico"),2,IF(U706=1,VLOOKUP($C706&amp;"|"&amp;$B706&amp;"|"&amp;$D706,Empresas!$C$6:$CC$92,$G706+6+1,0),0))))</f>
        <v>0</v>
      </c>
      <c r="AM706" s="149">
        <f t="shared" si="107"/>
        <v>0</v>
      </c>
      <c r="AN706" s="149">
        <f t="shared" si="108"/>
        <v>0</v>
      </c>
      <c r="AO706" s="152">
        <f t="shared" si="109"/>
        <v>0</v>
      </c>
    </row>
    <row r="707" spans="1:41" x14ac:dyDescent="0.25">
      <c r="A707" s="137" t="str">
        <f>VLOOKUP(D707,Empresas!$D$7:$F$91,3,0)</f>
        <v>Omar</v>
      </c>
      <c r="B707" s="138" t="str">
        <f>VLOOKUP(D707,Empresas!$D$7:$G$91,4,0)</f>
        <v>Marisol</v>
      </c>
      <c r="C707" s="138" t="s">
        <v>544</v>
      </c>
      <c r="D707" s="138" t="s">
        <v>147</v>
      </c>
      <c r="E707" s="138" t="str">
        <f>VLOOKUP(D707,Empresas!$D$7:$E$92,2,0)</f>
        <v>ROCOTITOE S.A.C</v>
      </c>
      <c r="F707" s="138" t="s">
        <v>162</v>
      </c>
      <c r="G707" s="139">
        <f t="shared" si="115"/>
        <v>19</v>
      </c>
      <c r="H707" s="139" t="str">
        <f>VLOOKUP(D707,Empresas!$D$6:$L$92,7,0)</f>
        <v>Mensual</v>
      </c>
      <c r="I707" s="138" t="str">
        <f>VLOOKUP(VLOOKUP(D707&amp;"|"&amp;B707,Empresas!$I$7:$CB$92,G707,0),Tablas!$A$3:$B$5,2,0)</f>
        <v>No aplica</v>
      </c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 t="str">
        <f>VLOOKUP(D707,Empresas!$D$7:$CF$91,81,0)</f>
        <v>A</v>
      </c>
      <c r="W707" s="78" t="str">
        <f>VLOOKUP(D707,Empresas!$D$7:$M$91,10,0)</f>
        <v>General</v>
      </c>
      <c r="X707" s="69" t="str">
        <f t="shared" si="105"/>
        <v>SI</v>
      </c>
      <c r="Y707" s="153" t="str">
        <f t="shared" si="106"/>
        <v>No aplica</v>
      </c>
      <c r="Z707" s="147">
        <f>IF(Y707="No aplica",0,IF(I707="no",0,IF(I707="No aplica",0,IF(I707="Si",1,IF(I707="Fisico",1,IF(I707="Electronico",2,VLOOKUP(C707&amp;"|"&amp;B707&amp;"|"&amp;D707,Empresas!$C$6:$CC$92,G707+6+1,0)))))))</f>
        <v>0</v>
      </c>
      <c r="AA707" s="147">
        <f>IF(AND($I707="Si",J707=1),1,IF(AND($I707="Fisico",J707=1),1,IF(AND(J707=1,$I707="Electronico"),2,IF(J707=1,VLOOKUP($C707&amp;"|"&amp;$B707&amp;"|"&amp;$D707,Empresas!$C$6:$CC$92,$G707+6+1,0),0))))</f>
        <v>0</v>
      </c>
      <c r="AB707" s="147">
        <f>IF(AND($I707="Si",K707=1),1,IF(AND($I707="Fisico",K707=1),1,IF(AND(K707=1,$I707="Electronico"),2,IF(K707=1,VLOOKUP($C707&amp;"|"&amp;$B707&amp;"|"&amp;$D707,Empresas!$C$6:$CC$92,$G707+6+1,0),0))))</f>
        <v>0</v>
      </c>
      <c r="AC707" s="147">
        <f>IF(AND($I707="Si",L707=1),1,IF(AND($I707="Fisico",L707=1),1,IF(AND(L707=1,$I707="Electronico"),2,IF(L707=1,VLOOKUP($C707&amp;"|"&amp;$B707&amp;"|"&amp;$D707,Empresas!$C$6:$CC$92,$G707+6+1,0),0))))</f>
        <v>0</v>
      </c>
      <c r="AD707" s="147">
        <f>IF(AND($I707="Si",M707=1),1,IF(AND($I707="Fisico",M707=1),1,IF(AND(M707=1,$I707="Electronico"),2,IF(M707=1,VLOOKUP($C707&amp;"|"&amp;$B707&amp;"|"&amp;$D707,Empresas!$C$6:$CC$92,$G707+6+1,0),0))))</f>
        <v>0</v>
      </c>
      <c r="AE707" s="147">
        <f>IF(AND($I707="Si",N707=1),1,IF(AND($I707="Fisico",N707=1),1,IF(AND(N707=1,$I707="Electronico"),2,IF(N707=1,VLOOKUP($C707&amp;"|"&amp;$B707&amp;"|"&amp;$D707,Empresas!$C$6:$CC$92,$G707+6+1,0),0))))</f>
        <v>0</v>
      </c>
      <c r="AF707" s="147">
        <f>IF(AND($I707="Si",O707=1),1,IF(AND($I707="Fisico",O707=1),1,IF(AND(O707=1,$I707="Electronico"),2,IF(O707=1,VLOOKUP($C707&amp;"|"&amp;$B707&amp;"|"&amp;$D707,Empresas!$C$6:$CC$92,$G707+6+1,0),0))))</f>
        <v>0</v>
      </c>
      <c r="AG707" s="147">
        <f>IF(AND($I707="Si",P707=1),1,IF(AND($I707="Fisico",P707=1),1,IF(AND(P707=1,$I707="Electronico"),2,IF(P707=1,VLOOKUP($C707&amp;"|"&amp;$B707&amp;"|"&amp;$D707,Empresas!$C$6:$CC$92,$G707+6+1,0),0))))</f>
        <v>0</v>
      </c>
      <c r="AH707" s="147">
        <f>IF(AND($I707="Si",Q707=1),1,IF(AND($I707="Fisico",Q707=1),1,IF(AND(Q707=1,$I707="Electronico"),2,IF(Q707=1,VLOOKUP($C707&amp;"|"&amp;$B707&amp;"|"&amp;$D707,Empresas!$C$6:$CC$92,$G707+6+1,0),0))))</f>
        <v>0</v>
      </c>
      <c r="AI707" s="147">
        <f>IF(AND($I707="Si",R707=1),1,IF(AND($I707="Fisico",R707=1),1,IF(AND(R707=1,$I707="Electronico"),2,IF(R707=1,VLOOKUP($C707&amp;"|"&amp;$B707&amp;"|"&amp;$D707,Empresas!$C$6:$CC$92,$G707+6+1,0),0))))</f>
        <v>0</v>
      </c>
      <c r="AJ707" s="147">
        <f>IF(AND($I707="Si",S707=1),1,IF(AND($I707="Fisico",S707=1),1,IF(AND(S707=1,$I707="Electronico"),2,IF(S707=1,VLOOKUP($C707&amp;"|"&amp;$B707&amp;"|"&amp;$D707,Empresas!$C$6:$CC$92,$G707+6+1,0),0))))</f>
        <v>0</v>
      </c>
      <c r="AK707" s="147">
        <f>IF(AND($I707="Si",T707=1),1,IF(AND($I707="Fisico",T707=1),1,IF(AND(T707=1,$I707="Electronico"),2,IF(T707=1,VLOOKUP($C707&amp;"|"&amp;$B707&amp;"|"&amp;$D707,Empresas!$C$6:$CC$92,$G707+6+1,0),0))))</f>
        <v>0</v>
      </c>
      <c r="AL707" s="147">
        <f>IF(AND($I707="Si",U707=1),1,IF(AND($I707="Fisico",U707=1),1,IF(AND(U707=1,$I707="Electronico"),2,IF(U707=1,VLOOKUP($C707&amp;"|"&amp;$B707&amp;"|"&amp;$D707,Empresas!$C$6:$CC$92,$G707+6+1,0),0))))</f>
        <v>0</v>
      </c>
      <c r="AM707" s="149">
        <f t="shared" si="107"/>
        <v>0</v>
      </c>
      <c r="AN707" s="149">
        <f t="shared" si="108"/>
        <v>0</v>
      </c>
      <c r="AO707" s="152">
        <f t="shared" si="109"/>
        <v>0</v>
      </c>
    </row>
    <row r="708" spans="1:41" x14ac:dyDescent="0.25">
      <c r="A708" s="137" t="str">
        <f>VLOOKUP(D708,Empresas!$D$7:$F$91,3,0)</f>
        <v>Omar</v>
      </c>
      <c r="B708" s="138" t="str">
        <f>VLOOKUP(D708,Empresas!$D$7:$G$91,4,0)</f>
        <v>Marisol</v>
      </c>
      <c r="C708" s="138" t="s">
        <v>544</v>
      </c>
      <c r="D708" s="138" t="s">
        <v>147</v>
      </c>
      <c r="E708" s="138" t="str">
        <f>VLOOKUP(D708,Empresas!$D$7:$E$92,2,0)</f>
        <v>ROCOTITOE S.A.C</v>
      </c>
      <c r="F708" s="138" t="s">
        <v>163</v>
      </c>
      <c r="G708" s="139">
        <f t="shared" si="115"/>
        <v>22</v>
      </c>
      <c r="H708" s="139" t="str">
        <f>VLOOKUP(D708,Empresas!$D$6:$L$92,7,0)</f>
        <v>Mensual</v>
      </c>
      <c r="I708" s="138" t="str">
        <f>VLOOKUP(VLOOKUP(D708&amp;"|"&amp;B708,Empresas!$I$7:$CB$92,G708,0),Tablas!$A$3:$B$5,2,0)</f>
        <v>Registro y analisis</v>
      </c>
      <c r="J708" s="78">
        <v>1</v>
      </c>
      <c r="K708" s="78">
        <v>1</v>
      </c>
      <c r="L708" s="78">
        <v>1</v>
      </c>
      <c r="M708" s="78">
        <v>1</v>
      </c>
      <c r="N708" s="78">
        <v>1</v>
      </c>
      <c r="O708" s="78">
        <v>1</v>
      </c>
      <c r="P708" s="78">
        <v>1</v>
      </c>
      <c r="Q708" s="78">
        <v>1</v>
      </c>
      <c r="R708" s="78"/>
      <c r="S708" s="78"/>
      <c r="T708" s="78"/>
      <c r="U708" s="78"/>
      <c r="V708" s="78" t="str">
        <f>VLOOKUP(D708,Empresas!$D$7:$CF$91,81,0)</f>
        <v>A</v>
      </c>
      <c r="W708" s="78" t="str">
        <f>VLOOKUP(D708,Empresas!$D$7:$M$91,10,0)</f>
        <v>General</v>
      </c>
      <c r="X708" s="69" t="str">
        <f t="shared" ref="X708:X771" si="116">IF(OR(LEFT(F708,5)="02.06",LEFT(F708,5)="02.08",LEFT(F708,5)="02.09",LEFT(F708,5)="02.10",LEFT(F708,5)="02.11",LEFT(F708,5)="03.08",LEFT(F708,5)="03.09",LEFT(F708,5)="03.10"),"NO","SI")</f>
        <v>SI</v>
      </c>
      <c r="Y708" s="153" t="str">
        <f t="shared" ref="Y708:Y771" si="117">IF(SUM(J708:U708)=0,"No aplica","Si aplica")</f>
        <v>Si aplica</v>
      </c>
      <c r="Z708" s="147">
        <f>IF(Y708="No aplica",0,IF(I708="no",0,IF(I708="No aplica",0,IF(I708="Si",1,IF(I708="Fisico",1,IF(I708="Electronico",2,VLOOKUP(C708&amp;"|"&amp;B708&amp;"|"&amp;D708,Empresas!$C$6:$CC$92,G708+6+1,0)))))))</f>
        <v>4</v>
      </c>
      <c r="AA708" s="147">
        <f>IF(AND($I708="Si",J708=1),1,IF(AND($I708="Fisico",J708=1),1,IF(AND(J708=1,$I708="Electronico"),2,IF(J708=1,VLOOKUP($C708&amp;"|"&amp;$B708&amp;"|"&amp;$D708,Empresas!$C$6:$CC$92,$G708+6+1,0),0))))</f>
        <v>4</v>
      </c>
      <c r="AB708" s="147">
        <f>IF(AND($I708="Si",K708=1),1,IF(AND($I708="Fisico",K708=1),1,IF(AND(K708=1,$I708="Electronico"),2,IF(K708=1,VLOOKUP($C708&amp;"|"&amp;$B708&amp;"|"&amp;$D708,Empresas!$C$6:$CC$92,$G708+6+1,0),0))))</f>
        <v>4</v>
      </c>
      <c r="AC708" s="147">
        <f>IF(AND($I708="Si",L708=1),1,IF(AND($I708="Fisico",L708=1),1,IF(AND(L708=1,$I708="Electronico"),2,IF(L708=1,VLOOKUP($C708&amp;"|"&amp;$B708&amp;"|"&amp;$D708,Empresas!$C$6:$CC$92,$G708+6+1,0),0))))</f>
        <v>4</v>
      </c>
      <c r="AD708" s="147">
        <f>IF(AND($I708="Si",M708=1),1,IF(AND($I708="Fisico",M708=1),1,IF(AND(M708=1,$I708="Electronico"),2,IF(M708=1,VLOOKUP($C708&amp;"|"&amp;$B708&amp;"|"&amp;$D708,Empresas!$C$6:$CC$92,$G708+6+1,0),0))))</f>
        <v>4</v>
      </c>
      <c r="AE708" s="147">
        <f>IF(AND($I708="Si",N708=1),1,IF(AND($I708="Fisico",N708=1),1,IF(AND(N708=1,$I708="Electronico"),2,IF(N708=1,VLOOKUP($C708&amp;"|"&amp;$B708&amp;"|"&amp;$D708,Empresas!$C$6:$CC$92,$G708+6+1,0),0))))</f>
        <v>4</v>
      </c>
      <c r="AF708" s="147">
        <f>IF(AND($I708="Si",O708=1),1,IF(AND($I708="Fisico",O708=1),1,IF(AND(O708=1,$I708="Electronico"),2,IF(O708=1,VLOOKUP($C708&amp;"|"&amp;$B708&amp;"|"&amp;$D708,Empresas!$C$6:$CC$92,$G708+6+1,0),0))))</f>
        <v>4</v>
      </c>
      <c r="AG708" s="147">
        <f>IF(AND($I708="Si",P708=1),1,IF(AND($I708="Fisico",P708=1),1,IF(AND(P708=1,$I708="Electronico"),2,IF(P708=1,VLOOKUP($C708&amp;"|"&amp;$B708&amp;"|"&amp;$D708,Empresas!$C$6:$CC$92,$G708+6+1,0),0))))</f>
        <v>4</v>
      </c>
      <c r="AH708" s="147">
        <f>IF(AND($I708="Si",Q708=1),1,IF(AND($I708="Fisico",Q708=1),1,IF(AND(Q708=1,$I708="Electronico"),2,IF(Q708=1,VLOOKUP($C708&amp;"|"&amp;$B708&amp;"|"&amp;$D708,Empresas!$C$6:$CC$92,$G708+6+1,0),0))))</f>
        <v>4</v>
      </c>
      <c r="AI708" s="147">
        <f>IF(AND($I708="Si",R708=1),1,IF(AND($I708="Fisico",R708=1),1,IF(AND(R708=1,$I708="Electronico"),2,IF(R708=1,VLOOKUP($C708&amp;"|"&amp;$B708&amp;"|"&amp;$D708,Empresas!$C$6:$CC$92,$G708+6+1,0),0))))</f>
        <v>0</v>
      </c>
      <c r="AJ708" s="147">
        <f>IF(AND($I708="Si",S708=1),1,IF(AND($I708="Fisico",S708=1),1,IF(AND(S708=1,$I708="Electronico"),2,IF(S708=1,VLOOKUP($C708&amp;"|"&amp;$B708&amp;"|"&amp;$D708,Empresas!$C$6:$CC$92,$G708+6+1,0),0))))</f>
        <v>0</v>
      </c>
      <c r="AK708" s="147">
        <f>IF(AND($I708="Si",T708=1),1,IF(AND($I708="Fisico",T708=1),1,IF(AND(T708=1,$I708="Electronico"),2,IF(T708=1,VLOOKUP($C708&amp;"|"&amp;$B708&amp;"|"&amp;$D708,Empresas!$C$6:$CC$92,$G708+6+1,0),0))))</f>
        <v>0</v>
      </c>
      <c r="AL708" s="147">
        <f>IF(AND($I708="Si",U708=1),1,IF(AND($I708="Fisico",U708=1),1,IF(AND(U708=1,$I708="Electronico"),2,IF(U708=1,VLOOKUP($C708&amp;"|"&amp;$B708&amp;"|"&amp;$D708,Empresas!$C$6:$CC$92,$G708+6+1,0),0))))</f>
        <v>0</v>
      </c>
      <c r="AM708" s="149">
        <f t="shared" ref="AM708:AM771" si="118">SUM(AA708:AL708)</f>
        <v>32</v>
      </c>
      <c r="AN708" s="149">
        <f t="shared" ref="AN708:AN771" si="119">Z708*RIGHT($AM$2,2)*1</f>
        <v>32</v>
      </c>
      <c r="AO708" s="152">
        <f t="shared" ref="AO708:AO771" si="120">IFERROR(AM708/AN708,0)</f>
        <v>1</v>
      </c>
    </row>
    <row r="709" spans="1:41" x14ac:dyDescent="0.25">
      <c r="A709" s="137" t="str">
        <f>VLOOKUP(D709,Empresas!$D$7:$F$91,3,0)</f>
        <v>Omar</v>
      </c>
      <c r="B709" s="138" t="str">
        <f>VLOOKUP(D709,Empresas!$D$7:$G$91,4,0)</f>
        <v>Marisol</v>
      </c>
      <c r="C709" s="138" t="s">
        <v>544</v>
      </c>
      <c r="D709" s="138" t="s">
        <v>147</v>
      </c>
      <c r="E709" s="138" t="str">
        <f>VLOOKUP(D709,Empresas!$D$7:$E$92,2,0)</f>
        <v>ROCOTITOE S.A.C</v>
      </c>
      <c r="F709" s="138" t="s">
        <v>164</v>
      </c>
      <c r="G709" s="139">
        <f t="shared" si="115"/>
        <v>25</v>
      </c>
      <c r="H709" s="139" t="str">
        <f>VLOOKUP(D709,Empresas!$D$6:$L$92,7,0)</f>
        <v>Mensual</v>
      </c>
      <c r="I709" s="138" t="str">
        <f>VLOOKUP(VLOOKUP(D709&amp;"|"&amp;B709,Empresas!$I$7:$CB$92,G709,0),Tablas!$A$3:$B$5,2,0)</f>
        <v>Registro y analisis</v>
      </c>
      <c r="J709" s="78">
        <v>1</v>
      </c>
      <c r="K709" s="78">
        <v>1</v>
      </c>
      <c r="L709" s="78">
        <v>1</v>
      </c>
      <c r="M709" s="78">
        <v>1</v>
      </c>
      <c r="N709" s="78">
        <v>1</v>
      </c>
      <c r="O709" s="78">
        <v>1</v>
      </c>
      <c r="P709" s="78">
        <v>1</v>
      </c>
      <c r="Q709" s="78">
        <v>1</v>
      </c>
      <c r="R709" s="78"/>
      <c r="S709" s="78"/>
      <c r="T709" s="78"/>
      <c r="U709" s="78"/>
      <c r="V709" s="78" t="str">
        <f>VLOOKUP(D709,Empresas!$D$7:$CF$91,81,0)</f>
        <v>A</v>
      </c>
      <c r="W709" s="78" t="str">
        <f>VLOOKUP(D709,Empresas!$D$7:$M$91,10,0)</f>
        <v>General</v>
      </c>
      <c r="X709" s="69" t="str">
        <f t="shared" si="116"/>
        <v>SI</v>
      </c>
      <c r="Y709" s="153" t="str">
        <f t="shared" si="117"/>
        <v>Si aplica</v>
      </c>
      <c r="Z709" s="147">
        <f>IF(Y709="No aplica",0,IF(I709="no",0,IF(I709="No aplica",0,IF(I709="Si",1,IF(I709="Fisico",1,IF(I709="Electronico",2,VLOOKUP(C709&amp;"|"&amp;B709&amp;"|"&amp;D709,Empresas!$C$6:$CC$92,G709+6+1,0)))))))</f>
        <v>1</v>
      </c>
      <c r="AA709" s="147">
        <f>IF(AND($I709="Si",J709=1),1,IF(AND($I709="Fisico",J709=1),1,IF(AND(J709=1,$I709="Electronico"),2,IF(J709=1,VLOOKUP($C709&amp;"|"&amp;$B709&amp;"|"&amp;$D709,Empresas!$C$6:$CC$92,$G709+6+1,0),0))))</f>
        <v>1</v>
      </c>
      <c r="AB709" s="147">
        <f>IF(AND($I709="Si",K709=1),1,IF(AND($I709="Fisico",K709=1),1,IF(AND(K709=1,$I709="Electronico"),2,IF(K709=1,VLOOKUP($C709&amp;"|"&amp;$B709&amp;"|"&amp;$D709,Empresas!$C$6:$CC$92,$G709+6+1,0),0))))</f>
        <v>1</v>
      </c>
      <c r="AC709" s="147">
        <f>IF(AND($I709="Si",L709=1),1,IF(AND($I709="Fisico",L709=1),1,IF(AND(L709=1,$I709="Electronico"),2,IF(L709=1,VLOOKUP($C709&amp;"|"&amp;$B709&amp;"|"&amp;$D709,Empresas!$C$6:$CC$92,$G709+6+1,0),0))))</f>
        <v>1</v>
      </c>
      <c r="AD709" s="147">
        <f>IF(AND($I709="Si",M709=1),1,IF(AND($I709="Fisico",M709=1),1,IF(AND(M709=1,$I709="Electronico"),2,IF(M709=1,VLOOKUP($C709&amp;"|"&amp;$B709&amp;"|"&amp;$D709,Empresas!$C$6:$CC$92,$G709+6+1,0),0))))</f>
        <v>1</v>
      </c>
      <c r="AE709" s="147">
        <f>IF(AND($I709="Si",N709=1),1,IF(AND($I709="Fisico",N709=1),1,IF(AND(N709=1,$I709="Electronico"),2,IF(N709=1,VLOOKUP($C709&amp;"|"&amp;$B709&amp;"|"&amp;$D709,Empresas!$C$6:$CC$92,$G709+6+1,0),0))))</f>
        <v>1</v>
      </c>
      <c r="AF709" s="147">
        <f>IF(AND($I709="Si",O709=1),1,IF(AND($I709="Fisico",O709=1),1,IF(AND(O709=1,$I709="Electronico"),2,IF(O709=1,VLOOKUP($C709&amp;"|"&amp;$B709&amp;"|"&amp;$D709,Empresas!$C$6:$CC$92,$G709+6+1,0),0))))</f>
        <v>1</v>
      </c>
      <c r="AG709" s="147">
        <f>IF(AND($I709="Si",P709=1),1,IF(AND($I709="Fisico",P709=1),1,IF(AND(P709=1,$I709="Electronico"),2,IF(P709=1,VLOOKUP($C709&amp;"|"&amp;$B709&amp;"|"&amp;$D709,Empresas!$C$6:$CC$92,$G709+6+1,0),0))))</f>
        <v>1</v>
      </c>
      <c r="AH709" s="147">
        <f>IF(AND($I709="Si",Q709=1),1,IF(AND($I709="Fisico",Q709=1),1,IF(AND(Q709=1,$I709="Electronico"),2,IF(Q709=1,VLOOKUP($C709&amp;"|"&amp;$B709&amp;"|"&amp;$D709,Empresas!$C$6:$CC$92,$G709+6+1,0),0))))</f>
        <v>1</v>
      </c>
      <c r="AI709" s="147">
        <f>IF(AND($I709="Si",R709=1),1,IF(AND($I709="Fisico",R709=1),1,IF(AND(R709=1,$I709="Electronico"),2,IF(R709=1,VLOOKUP($C709&amp;"|"&amp;$B709&amp;"|"&amp;$D709,Empresas!$C$6:$CC$92,$G709+6+1,0),0))))</f>
        <v>0</v>
      </c>
      <c r="AJ709" s="147">
        <f>IF(AND($I709="Si",S709=1),1,IF(AND($I709="Fisico",S709=1),1,IF(AND(S709=1,$I709="Electronico"),2,IF(S709=1,VLOOKUP($C709&amp;"|"&amp;$B709&amp;"|"&amp;$D709,Empresas!$C$6:$CC$92,$G709+6+1,0),0))))</f>
        <v>0</v>
      </c>
      <c r="AK709" s="147">
        <f>IF(AND($I709="Si",T709=1),1,IF(AND($I709="Fisico",T709=1),1,IF(AND(T709=1,$I709="Electronico"),2,IF(T709=1,VLOOKUP($C709&amp;"|"&amp;$B709&amp;"|"&amp;$D709,Empresas!$C$6:$CC$92,$G709+6+1,0),0))))</f>
        <v>0</v>
      </c>
      <c r="AL709" s="147">
        <f>IF(AND($I709="Si",U709=1),1,IF(AND($I709="Fisico",U709=1),1,IF(AND(U709=1,$I709="Electronico"),2,IF(U709=1,VLOOKUP($C709&amp;"|"&amp;$B709&amp;"|"&amp;$D709,Empresas!$C$6:$CC$92,$G709+6+1,0),0))))</f>
        <v>0</v>
      </c>
      <c r="AM709" s="149">
        <f t="shared" si="118"/>
        <v>8</v>
      </c>
      <c r="AN709" s="149">
        <f t="shared" si="119"/>
        <v>8</v>
      </c>
      <c r="AO709" s="152">
        <f t="shared" si="120"/>
        <v>1</v>
      </c>
    </row>
    <row r="710" spans="1:41" x14ac:dyDescent="0.25">
      <c r="A710" s="137" t="str">
        <f>VLOOKUP(D710,Empresas!$D$7:$F$91,3,0)</f>
        <v>Omar</v>
      </c>
      <c r="B710" s="138" t="str">
        <f>VLOOKUP(D710,Empresas!$D$7:$G$91,4,0)</f>
        <v>Marisol</v>
      </c>
      <c r="C710" s="138" t="s">
        <v>544</v>
      </c>
      <c r="D710" s="138" t="s">
        <v>147</v>
      </c>
      <c r="E710" s="138" t="str">
        <f>VLOOKUP(D710,Empresas!$D$7:$E$92,2,0)</f>
        <v>ROCOTITOE S.A.C</v>
      </c>
      <c r="F710" s="138" t="s">
        <v>165</v>
      </c>
      <c r="G710" s="139">
        <f t="shared" si="115"/>
        <v>28</v>
      </c>
      <c r="H710" s="139" t="str">
        <f>VLOOKUP(D710,Empresas!$D$6:$L$92,7,0)</f>
        <v>Mensual</v>
      </c>
      <c r="I710" s="138" t="str">
        <f>VLOOKUP(VLOOKUP(D710&amp;"|"&amp;B710,Empresas!$I$7:$CB$92,G710,0),Tablas!$A$3:$B$5,2,0)</f>
        <v>Registro y analisis</v>
      </c>
      <c r="J710" s="78">
        <v>1</v>
      </c>
      <c r="K710" s="78">
        <v>1</v>
      </c>
      <c r="L710" s="78">
        <v>1</v>
      </c>
      <c r="M710" s="78">
        <v>1</v>
      </c>
      <c r="N710" s="78">
        <v>1</v>
      </c>
      <c r="O710" s="78">
        <v>1</v>
      </c>
      <c r="P710" s="78">
        <v>1</v>
      </c>
      <c r="Q710" s="78">
        <v>1</v>
      </c>
      <c r="R710" s="78"/>
      <c r="S710" s="78"/>
      <c r="T710" s="78"/>
      <c r="U710" s="78"/>
      <c r="V710" s="78" t="str">
        <f>VLOOKUP(D710,Empresas!$D$7:$CF$91,81,0)</f>
        <v>A</v>
      </c>
      <c r="W710" s="78" t="str">
        <f>VLOOKUP(D710,Empresas!$D$7:$M$91,10,0)</f>
        <v>General</v>
      </c>
      <c r="X710" s="69" t="str">
        <f t="shared" si="116"/>
        <v>SI</v>
      </c>
      <c r="Y710" s="153" t="str">
        <f t="shared" si="117"/>
        <v>Si aplica</v>
      </c>
      <c r="Z710" s="147">
        <f>IF(Y710="No aplica",0,IF(I710="no",0,IF(I710="No aplica",0,IF(I710="Si",1,IF(I710="Fisico",1,IF(I710="Electronico",2,VLOOKUP(C710&amp;"|"&amp;B710&amp;"|"&amp;D710,Empresas!$C$6:$CC$92,G710+6+1,0)))))))</f>
        <v>1</v>
      </c>
      <c r="AA710" s="147">
        <f>IF(AND($I710="Si",J710=1),1,IF(AND($I710="Fisico",J710=1),1,IF(AND(J710=1,$I710="Electronico"),2,IF(J710=1,VLOOKUP($C710&amp;"|"&amp;$B710&amp;"|"&amp;$D710,Empresas!$C$6:$CC$92,$G710+6+1,0),0))))</f>
        <v>1</v>
      </c>
      <c r="AB710" s="147">
        <f>IF(AND($I710="Si",K710=1),1,IF(AND($I710="Fisico",K710=1),1,IF(AND(K710=1,$I710="Electronico"),2,IF(K710=1,VLOOKUP($C710&amp;"|"&amp;$B710&amp;"|"&amp;$D710,Empresas!$C$6:$CC$92,$G710+6+1,0),0))))</f>
        <v>1</v>
      </c>
      <c r="AC710" s="147">
        <f>IF(AND($I710="Si",L710=1),1,IF(AND($I710="Fisico",L710=1),1,IF(AND(L710=1,$I710="Electronico"),2,IF(L710=1,VLOOKUP($C710&amp;"|"&amp;$B710&amp;"|"&amp;$D710,Empresas!$C$6:$CC$92,$G710+6+1,0),0))))</f>
        <v>1</v>
      </c>
      <c r="AD710" s="147">
        <f>IF(AND($I710="Si",M710=1),1,IF(AND($I710="Fisico",M710=1),1,IF(AND(M710=1,$I710="Electronico"),2,IF(M710=1,VLOOKUP($C710&amp;"|"&amp;$B710&amp;"|"&amp;$D710,Empresas!$C$6:$CC$92,$G710+6+1,0),0))))</f>
        <v>1</v>
      </c>
      <c r="AE710" s="147">
        <f>IF(AND($I710="Si",N710=1),1,IF(AND($I710="Fisico",N710=1),1,IF(AND(N710=1,$I710="Electronico"),2,IF(N710=1,VLOOKUP($C710&amp;"|"&amp;$B710&amp;"|"&amp;$D710,Empresas!$C$6:$CC$92,$G710+6+1,0),0))))</f>
        <v>1</v>
      </c>
      <c r="AF710" s="147">
        <f>IF(AND($I710="Si",O710=1),1,IF(AND($I710="Fisico",O710=1),1,IF(AND(O710=1,$I710="Electronico"),2,IF(O710=1,VLOOKUP($C710&amp;"|"&amp;$B710&amp;"|"&amp;$D710,Empresas!$C$6:$CC$92,$G710+6+1,0),0))))</f>
        <v>1</v>
      </c>
      <c r="AG710" s="147">
        <f>IF(AND($I710="Si",P710=1),1,IF(AND($I710="Fisico",P710=1),1,IF(AND(P710=1,$I710="Electronico"),2,IF(P710=1,VLOOKUP($C710&amp;"|"&amp;$B710&amp;"|"&amp;$D710,Empresas!$C$6:$CC$92,$G710+6+1,0),0))))</f>
        <v>1</v>
      </c>
      <c r="AH710" s="147">
        <f>IF(AND($I710="Si",Q710=1),1,IF(AND($I710="Fisico",Q710=1),1,IF(AND(Q710=1,$I710="Electronico"),2,IF(Q710=1,VLOOKUP($C710&amp;"|"&amp;$B710&amp;"|"&amp;$D710,Empresas!$C$6:$CC$92,$G710+6+1,0),0))))</f>
        <v>1</v>
      </c>
      <c r="AI710" s="147">
        <f>IF(AND($I710="Si",R710=1),1,IF(AND($I710="Fisico",R710=1),1,IF(AND(R710=1,$I710="Electronico"),2,IF(R710=1,VLOOKUP($C710&amp;"|"&amp;$B710&amp;"|"&amp;$D710,Empresas!$C$6:$CC$92,$G710+6+1,0),0))))</f>
        <v>0</v>
      </c>
      <c r="AJ710" s="147">
        <f>IF(AND($I710="Si",S710=1),1,IF(AND($I710="Fisico",S710=1),1,IF(AND(S710=1,$I710="Electronico"),2,IF(S710=1,VLOOKUP($C710&amp;"|"&amp;$B710&amp;"|"&amp;$D710,Empresas!$C$6:$CC$92,$G710+6+1,0),0))))</f>
        <v>0</v>
      </c>
      <c r="AK710" s="147">
        <f>IF(AND($I710="Si",T710=1),1,IF(AND($I710="Fisico",T710=1),1,IF(AND(T710=1,$I710="Electronico"),2,IF(T710=1,VLOOKUP($C710&amp;"|"&amp;$B710&amp;"|"&amp;$D710,Empresas!$C$6:$CC$92,$G710+6+1,0),0))))</f>
        <v>0</v>
      </c>
      <c r="AL710" s="147">
        <f>IF(AND($I710="Si",U710=1),1,IF(AND($I710="Fisico",U710=1),1,IF(AND(U710=1,$I710="Electronico"),2,IF(U710=1,VLOOKUP($C710&amp;"|"&amp;$B710&amp;"|"&amp;$D710,Empresas!$C$6:$CC$92,$G710+6+1,0),0))))</f>
        <v>0</v>
      </c>
      <c r="AM710" s="149">
        <f t="shared" si="118"/>
        <v>8</v>
      </c>
      <c r="AN710" s="149">
        <f t="shared" si="119"/>
        <v>8</v>
      </c>
      <c r="AO710" s="152">
        <f t="shared" si="120"/>
        <v>1</v>
      </c>
    </row>
    <row r="711" spans="1:41" x14ac:dyDescent="0.25">
      <c r="A711" s="137" t="str">
        <f>VLOOKUP(D711,Empresas!$D$7:$F$91,3,0)</f>
        <v>Omar</v>
      </c>
      <c r="B711" s="138" t="str">
        <f>VLOOKUP(D711,Empresas!$D$7:$G$91,4,0)</f>
        <v>Marisol</v>
      </c>
      <c r="C711" s="138" t="s">
        <v>544</v>
      </c>
      <c r="D711" s="138" t="s">
        <v>147</v>
      </c>
      <c r="E711" s="138" t="str">
        <f>VLOOKUP(D711,Empresas!$D$7:$E$92,2,0)</f>
        <v>ROCOTITOE S.A.C</v>
      </c>
      <c r="F711" s="138" t="s">
        <v>166</v>
      </c>
      <c r="G711" s="139">
        <f t="shared" si="115"/>
        <v>31</v>
      </c>
      <c r="H711" s="139" t="str">
        <f>VLOOKUP(D711,Empresas!$D$6:$L$92,7,0)</f>
        <v>Mensual</v>
      </c>
      <c r="I711" s="138" t="str">
        <f>VLOOKUP(VLOOKUP(D711&amp;"|"&amp;B711,Empresas!$I$7:$CB$92,G711,0),Tablas!$A$3:$B$5,2,0)</f>
        <v>No aplica</v>
      </c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 t="str">
        <f>VLOOKUP(D711,Empresas!$D$7:$CF$91,81,0)</f>
        <v>A</v>
      </c>
      <c r="W711" s="78" t="str">
        <f>VLOOKUP(D711,Empresas!$D$7:$M$91,10,0)</f>
        <v>General</v>
      </c>
      <c r="X711" s="69" t="str">
        <f t="shared" si="116"/>
        <v>SI</v>
      </c>
      <c r="Y711" s="153" t="str">
        <f t="shared" si="117"/>
        <v>No aplica</v>
      </c>
      <c r="Z711" s="147">
        <f>IF(Y711="No aplica",0,IF(I711="no",0,IF(I711="No aplica",0,IF(I711="Si",1,IF(I711="Fisico",1,IF(I711="Electronico",2,VLOOKUP(C711&amp;"|"&amp;B711&amp;"|"&amp;D711,Empresas!$C$6:$CC$92,G711+6+1,0)))))))</f>
        <v>0</v>
      </c>
      <c r="AA711" s="147">
        <f>IF(AND($I711="Si",J711=1),1,IF(AND($I711="Fisico",J711=1),1,IF(AND(J711=1,$I711="Electronico"),2,IF(J711=1,VLOOKUP($C711&amp;"|"&amp;$B711&amp;"|"&amp;$D711,Empresas!$C$6:$CC$92,$G711+6+1,0),0))))</f>
        <v>0</v>
      </c>
      <c r="AB711" s="147">
        <f>IF(AND($I711="Si",K711=1),1,IF(AND($I711="Fisico",K711=1),1,IF(AND(K711=1,$I711="Electronico"),2,IF(K711=1,VLOOKUP($C711&amp;"|"&amp;$B711&amp;"|"&amp;$D711,Empresas!$C$6:$CC$92,$G711+6+1,0),0))))</f>
        <v>0</v>
      </c>
      <c r="AC711" s="147">
        <f>IF(AND($I711="Si",L711=1),1,IF(AND($I711="Fisico",L711=1),1,IF(AND(L711=1,$I711="Electronico"),2,IF(L711=1,VLOOKUP($C711&amp;"|"&amp;$B711&amp;"|"&amp;$D711,Empresas!$C$6:$CC$92,$G711+6+1,0),0))))</f>
        <v>0</v>
      </c>
      <c r="AD711" s="147">
        <f>IF(AND($I711="Si",M711=1),1,IF(AND($I711="Fisico",M711=1),1,IF(AND(M711=1,$I711="Electronico"),2,IF(M711=1,VLOOKUP($C711&amp;"|"&amp;$B711&amp;"|"&amp;$D711,Empresas!$C$6:$CC$92,$G711+6+1,0),0))))</f>
        <v>0</v>
      </c>
      <c r="AE711" s="147">
        <f>IF(AND($I711="Si",N711=1),1,IF(AND($I711="Fisico",N711=1),1,IF(AND(N711=1,$I711="Electronico"),2,IF(N711=1,VLOOKUP($C711&amp;"|"&amp;$B711&amp;"|"&amp;$D711,Empresas!$C$6:$CC$92,$G711+6+1,0),0))))</f>
        <v>0</v>
      </c>
      <c r="AF711" s="147">
        <f>IF(AND($I711="Si",O711=1),1,IF(AND($I711="Fisico",O711=1),1,IF(AND(O711=1,$I711="Electronico"),2,IF(O711=1,VLOOKUP($C711&amp;"|"&amp;$B711&amp;"|"&amp;$D711,Empresas!$C$6:$CC$92,$G711+6+1,0),0))))</f>
        <v>0</v>
      </c>
      <c r="AG711" s="147">
        <f>IF(AND($I711="Si",P711=1),1,IF(AND($I711="Fisico",P711=1),1,IF(AND(P711=1,$I711="Electronico"),2,IF(P711=1,VLOOKUP($C711&amp;"|"&amp;$B711&amp;"|"&amp;$D711,Empresas!$C$6:$CC$92,$G711+6+1,0),0))))</f>
        <v>0</v>
      </c>
      <c r="AH711" s="147">
        <f>IF(AND($I711="Si",Q711=1),1,IF(AND($I711="Fisico",Q711=1),1,IF(AND(Q711=1,$I711="Electronico"),2,IF(Q711=1,VLOOKUP($C711&amp;"|"&amp;$B711&amp;"|"&amp;$D711,Empresas!$C$6:$CC$92,$G711+6+1,0),0))))</f>
        <v>0</v>
      </c>
      <c r="AI711" s="147">
        <f>IF(AND($I711="Si",R711=1),1,IF(AND($I711="Fisico",R711=1),1,IF(AND(R711=1,$I711="Electronico"),2,IF(R711=1,VLOOKUP($C711&amp;"|"&amp;$B711&amp;"|"&amp;$D711,Empresas!$C$6:$CC$92,$G711+6+1,0),0))))</f>
        <v>0</v>
      </c>
      <c r="AJ711" s="147">
        <f>IF(AND($I711="Si",S711=1),1,IF(AND($I711="Fisico",S711=1),1,IF(AND(S711=1,$I711="Electronico"),2,IF(S711=1,VLOOKUP($C711&amp;"|"&amp;$B711&amp;"|"&amp;$D711,Empresas!$C$6:$CC$92,$G711+6+1,0),0))))</f>
        <v>0</v>
      </c>
      <c r="AK711" s="147">
        <f>IF(AND($I711="Si",T711=1),1,IF(AND($I711="Fisico",T711=1),1,IF(AND(T711=1,$I711="Electronico"),2,IF(T711=1,VLOOKUP($C711&amp;"|"&amp;$B711&amp;"|"&amp;$D711,Empresas!$C$6:$CC$92,$G711+6+1,0),0))))</f>
        <v>0</v>
      </c>
      <c r="AL711" s="147">
        <f>IF(AND($I711="Si",U711=1),1,IF(AND($I711="Fisico",U711=1),1,IF(AND(U711=1,$I711="Electronico"),2,IF(U711=1,VLOOKUP($C711&amp;"|"&amp;$B711&amp;"|"&amp;$D711,Empresas!$C$6:$CC$92,$G711+6+1,0),0))))</f>
        <v>0</v>
      </c>
      <c r="AM711" s="149">
        <f t="shared" si="118"/>
        <v>0</v>
      </c>
      <c r="AN711" s="149">
        <f t="shared" si="119"/>
        <v>0</v>
      </c>
      <c r="AO711" s="152">
        <f t="shared" si="120"/>
        <v>0</v>
      </c>
    </row>
    <row r="712" spans="1:41" x14ac:dyDescent="0.25">
      <c r="A712" s="137" t="str">
        <f>VLOOKUP(D712,Empresas!$D$7:$F$91,3,0)</f>
        <v>Omar</v>
      </c>
      <c r="B712" s="138" t="str">
        <f>VLOOKUP(D712,Empresas!$D$7:$G$91,4,0)</f>
        <v>Marisol</v>
      </c>
      <c r="C712" s="138" t="s">
        <v>544</v>
      </c>
      <c r="D712" s="138" t="s">
        <v>147</v>
      </c>
      <c r="E712" s="138" t="str">
        <f>VLOOKUP(D712,Empresas!$D$7:$E$92,2,0)</f>
        <v>ROCOTITOE S.A.C</v>
      </c>
      <c r="F712" s="138" t="s">
        <v>167</v>
      </c>
      <c r="G712" s="139">
        <f t="shared" si="115"/>
        <v>34</v>
      </c>
      <c r="H712" s="139" t="str">
        <f>VLOOKUP(D712,Empresas!$D$6:$L$92,7,0)</f>
        <v>Mensual</v>
      </c>
      <c r="I712" s="138" t="str">
        <f>VLOOKUP(VLOOKUP(D712&amp;"|"&amp;B712,Empresas!$I$7:$CB$92,G712,0),Tablas!$A$3:$B$5,2,0)</f>
        <v>No aplica</v>
      </c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 t="str">
        <f>VLOOKUP(D712,Empresas!$D$7:$CF$91,81,0)</f>
        <v>A</v>
      </c>
      <c r="W712" s="78" t="str">
        <f>VLOOKUP(D712,Empresas!$D$7:$M$91,10,0)</f>
        <v>General</v>
      </c>
      <c r="X712" s="69" t="str">
        <f t="shared" si="116"/>
        <v>SI</v>
      </c>
      <c r="Y712" s="153" t="str">
        <f t="shared" si="117"/>
        <v>No aplica</v>
      </c>
      <c r="Z712" s="147">
        <f>IF(Y712="No aplica",0,IF(I712="no",0,IF(I712="No aplica",0,IF(I712="Si",1,IF(I712="Fisico",1,IF(I712="Electronico",2,VLOOKUP(C712&amp;"|"&amp;B712&amp;"|"&amp;D712,Empresas!$C$6:$CC$92,G712+6+1,0)))))))</f>
        <v>0</v>
      </c>
      <c r="AA712" s="147">
        <f>IF(AND($I712="Si",J712=1),1,IF(AND($I712="Fisico",J712=1),1,IF(AND(J712=1,$I712="Electronico"),2,IF(J712=1,VLOOKUP($C712&amp;"|"&amp;$B712&amp;"|"&amp;$D712,Empresas!$C$6:$CC$92,$G712+6+1,0),0))))</f>
        <v>0</v>
      </c>
      <c r="AB712" s="147">
        <f>IF(AND($I712="Si",K712=1),1,IF(AND($I712="Fisico",K712=1),1,IF(AND(K712=1,$I712="Electronico"),2,IF(K712=1,VLOOKUP($C712&amp;"|"&amp;$B712&amp;"|"&amp;$D712,Empresas!$C$6:$CC$92,$G712+6+1,0),0))))</f>
        <v>0</v>
      </c>
      <c r="AC712" s="147">
        <f>IF(AND($I712="Si",L712=1),1,IF(AND($I712="Fisico",L712=1),1,IF(AND(L712=1,$I712="Electronico"),2,IF(L712=1,VLOOKUP($C712&amp;"|"&amp;$B712&amp;"|"&amp;$D712,Empresas!$C$6:$CC$92,$G712+6+1,0),0))))</f>
        <v>0</v>
      </c>
      <c r="AD712" s="147">
        <f>IF(AND($I712="Si",M712=1),1,IF(AND($I712="Fisico",M712=1),1,IF(AND(M712=1,$I712="Electronico"),2,IF(M712=1,VLOOKUP($C712&amp;"|"&amp;$B712&amp;"|"&amp;$D712,Empresas!$C$6:$CC$92,$G712+6+1,0),0))))</f>
        <v>0</v>
      </c>
      <c r="AE712" s="147">
        <f>IF(AND($I712="Si",N712=1),1,IF(AND($I712="Fisico",N712=1),1,IF(AND(N712=1,$I712="Electronico"),2,IF(N712=1,VLOOKUP($C712&amp;"|"&amp;$B712&amp;"|"&amp;$D712,Empresas!$C$6:$CC$92,$G712+6+1,0),0))))</f>
        <v>0</v>
      </c>
      <c r="AF712" s="147">
        <f>IF(AND($I712="Si",O712=1),1,IF(AND($I712="Fisico",O712=1),1,IF(AND(O712=1,$I712="Electronico"),2,IF(O712=1,VLOOKUP($C712&amp;"|"&amp;$B712&amp;"|"&amp;$D712,Empresas!$C$6:$CC$92,$G712+6+1,0),0))))</f>
        <v>0</v>
      </c>
      <c r="AG712" s="147">
        <f>IF(AND($I712="Si",P712=1),1,IF(AND($I712="Fisico",P712=1),1,IF(AND(P712=1,$I712="Electronico"),2,IF(P712=1,VLOOKUP($C712&amp;"|"&amp;$B712&amp;"|"&amp;$D712,Empresas!$C$6:$CC$92,$G712+6+1,0),0))))</f>
        <v>0</v>
      </c>
      <c r="AH712" s="147">
        <f>IF(AND($I712="Si",Q712=1),1,IF(AND($I712="Fisico",Q712=1),1,IF(AND(Q712=1,$I712="Electronico"),2,IF(Q712=1,VLOOKUP($C712&amp;"|"&amp;$B712&amp;"|"&amp;$D712,Empresas!$C$6:$CC$92,$G712+6+1,0),0))))</f>
        <v>0</v>
      </c>
      <c r="AI712" s="147">
        <f>IF(AND($I712="Si",R712=1),1,IF(AND($I712="Fisico",R712=1),1,IF(AND(R712=1,$I712="Electronico"),2,IF(R712=1,VLOOKUP($C712&amp;"|"&amp;$B712&amp;"|"&amp;$D712,Empresas!$C$6:$CC$92,$G712+6+1,0),0))))</f>
        <v>0</v>
      </c>
      <c r="AJ712" s="147">
        <f>IF(AND($I712="Si",S712=1),1,IF(AND($I712="Fisico",S712=1),1,IF(AND(S712=1,$I712="Electronico"),2,IF(S712=1,VLOOKUP($C712&amp;"|"&amp;$B712&amp;"|"&amp;$D712,Empresas!$C$6:$CC$92,$G712+6+1,0),0))))</f>
        <v>0</v>
      </c>
      <c r="AK712" s="147">
        <f>IF(AND($I712="Si",T712=1),1,IF(AND($I712="Fisico",T712=1),1,IF(AND(T712=1,$I712="Electronico"),2,IF(T712=1,VLOOKUP($C712&amp;"|"&amp;$B712&amp;"|"&amp;$D712,Empresas!$C$6:$CC$92,$G712+6+1,0),0))))</f>
        <v>0</v>
      </c>
      <c r="AL712" s="147">
        <f>IF(AND($I712="Si",U712=1),1,IF(AND($I712="Fisico",U712=1),1,IF(AND(U712=1,$I712="Electronico"),2,IF(U712=1,VLOOKUP($C712&amp;"|"&amp;$B712&amp;"|"&amp;$D712,Empresas!$C$6:$CC$92,$G712+6+1,0),0))))</f>
        <v>0</v>
      </c>
      <c r="AM712" s="149">
        <f t="shared" si="118"/>
        <v>0</v>
      </c>
      <c r="AN712" s="149">
        <f t="shared" si="119"/>
        <v>0</v>
      </c>
      <c r="AO712" s="152">
        <f t="shared" si="120"/>
        <v>0</v>
      </c>
    </row>
    <row r="713" spans="1:41" x14ac:dyDescent="0.25">
      <c r="A713" s="137" t="str">
        <f>VLOOKUP(D713,Empresas!$D$7:$F$91,3,0)</f>
        <v>Omar</v>
      </c>
      <c r="B713" s="138" t="str">
        <f>VLOOKUP(D713,Empresas!$D$7:$G$91,4,0)</f>
        <v>Marisol</v>
      </c>
      <c r="C713" s="138" t="s">
        <v>544</v>
      </c>
      <c r="D713" s="138" t="s">
        <v>147</v>
      </c>
      <c r="E713" s="138" t="str">
        <f>VLOOKUP(D713,Empresas!$D$7:$E$92,2,0)</f>
        <v>ROCOTITOE S.A.C</v>
      </c>
      <c r="F713" s="138" t="s">
        <v>168</v>
      </c>
      <c r="G713" s="139">
        <f t="shared" si="115"/>
        <v>37</v>
      </c>
      <c r="H713" s="139" t="str">
        <f>VLOOKUP(D713,Empresas!$D$6:$L$92,7,0)</f>
        <v>Mensual</v>
      </c>
      <c r="I713" s="138" t="str">
        <f>VLOOKUP(VLOOKUP(D713&amp;"|"&amp;B713,Empresas!$I$7:$CB$92,G713,0),Tablas!$A$3:$B$5,2,0)</f>
        <v>Registro y analisis</v>
      </c>
      <c r="J713" s="78">
        <v>1</v>
      </c>
      <c r="K713" s="78">
        <v>1</v>
      </c>
      <c r="L713" s="78">
        <v>1</v>
      </c>
      <c r="M713" s="78">
        <v>1</v>
      </c>
      <c r="N713" s="78">
        <v>1</v>
      </c>
      <c r="O713" s="78">
        <v>1</v>
      </c>
      <c r="P713" s="78">
        <v>1</v>
      </c>
      <c r="Q713" s="78">
        <v>2</v>
      </c>
      <c r="R713" s="78"/>
      <c r="S713" s="78"/>
      <c r="T713" s="78"/>
      <c r="U713" s="78"/>
      <c r="V713" s="78" t="str">
        <f>VLOOKUP(D713,Empresas!$D$7:$CF$91,81,0)</f>
        <v>A</v>
      </c>
      <c r="W713" s="78" t="str">
        <f>VLOOKUP(D713,Empresas!$D$7:$M$91,10,0)</f>
        <v>General</v>
      </c>
      <c r="X713" s="69" t="str">
        <f t="shared" si="116"/>
        <v>SI</v>
      </c>
      <c r="Y713" s="153" t="str">
        <f t="shared" si="117"/>
        <v>Si aplica</v>
      </c>
      <c r="Z713" s="147">
        <f>IF(Y713="No aplica",0,IF(I713="no",0,IF(I713="No aplica",0,IF(I713="Si",1,IF(I713="Fisico",1,IF(I713="Electronico",2,VLOOKUP(C713&amp;"|"&amp;B713&amp;"|"&amp;D713,Empresas!$C$6:$CC$92,G713+6+1,0)))))))</f>
        <v>2</v>
      </c>
      <c r="AA713" s="147">
        <f>IF(AND($I713="Si",J713=1),1,IF(AND($I713="Fisico",J713=1),1,IF(AND(J713=1,$I713="Electronico"),2,IF(J713=1,VLOOKUP($C713&amp;"|"&amp;$B713&amp;"|"&amp;$D713,Empresas!$C$6:$CC$92,$G713+6+1,0),0))))</f>
        <v>2</v>
      </c>
      <c r="AB713" s="147">
        <f>IF(AND($I713="Si",K713=1),1,IF(AND($I713="Fisico",K713=1),1,IF(AND(K713=1,$I713="Electronico"),2,IF(K713=1,VLOOKUP($C713&amp;"|"&amp;$B713&amp;"|"&amp;$D713,Empresas!$C$6:$CC$92,$G713+6+1,0),0))))</f>
        <v>2</v>
      </c>
      <c r="AC713" s="147">
        <f>IF(AND($I713="Si",L713=1),1,IF(AND($I713="Fisico",L713=1),1,IF(AND(L713=1,$I713="Electronico"),2,IF(L713=1,VLOOKUP($C713&amp;"|"&amp;$B713&amp;"|"&amp;$D713,Empresas!$C$6:$CC$92,$G713+6+1,0),0))))</f>
        <v>2</v>
      </c>
      <c r="AD713" s="147">
        <f>IF(AND($I713="Si",M713=1),1,IF(AND($I713="Fisico",M713=1),1,IF(AND(M713=1,$I713="Electronico"),2,IF(M713=1,VLOOKUP($C713&amp;"|"&amp;$B713&amp;"|"&amp;$D713,Empresas!$C$6:$CC$92,$G713+6+1,0),0))))</f>
        <v>2</v>
      </c>
      <c r="AE713" s="147">
        <f>IF(AND($I713="Si",N713=1),1,IF(AND($I713="Fisico",N713=1),1,IF(AND(N713=1,$I713="Electronico"),2,IF(N713=1,VLOOKUP($C713&amp;"|"&amp;$B713&amp;"|"&amp;$D713,Empresas!$C$6:$CC$92,$G713+6+1,0),0))))</f>
        <v>2</v>
      </c>
      <c r="AF713" s="147">
        <f>IF(AND($I713="Si",O713=1),1,IF(AND($I713="Fisico",O713=1),1,IF(AND(O713=1,$I713="Electronico"),2,IF(O713=1,VLOOKUP($C713&amp;"|"&amp;$B713&amp;"|"&amp;$D713,Empresas!$C$6:$CC$92,$G713+6+1,0),0))))</f>
        <v>2</v>
      </c>
      <c r="AG713" s="147">
        <f>IF(AND($I713="Si",P713=1),1,IF(AND($I713="Fisico",P713=1),1,IF(AND(P713=1,$I713="Electronico"),2,IF(P713=1,VLOOKUP($C713&amp;"|"&amp;$B713&amp;"|"&amp;$D713,Empresas!$C$6:$CC$92,$G713+6+1,0),0))))</f>
        <v>2</v>
      </c>
      <c r="AH713" s="147">
        <f>IF(AND($I713="Si",Q713=1),1,IF(AND($I713="Fisico",Q713=1),1,IF(AND(Q713=1,$I713="Electronico"),2,IF(Q713=1,VLOOKUP($C713&amp;"|"&amp;$B713&amp;"|"&amp;$D713,Empresas!$C$6:$CC$92,$G713+6+1,0),0))))</f>
        <v>0</v>
      </c>
      <c r="AI713" s="147">
        <f>IF(AND($I713="Si",R713=1),1,IF(AND($I713="Fisico",R713=1),1,IF(AND(R713=1,$I713="Electronico"),2,IF(R713=1,VLOOKUP($C713&amp;"|"&amp;$B713&amp;"|"&amp;$D713,Empresas!$C$6:$CC$92,$G713+6+1,0),0))))</f>
        <v>0</v>
      </c>
      <c r="AJ713" s="147">
        <f>IF(AND($I713="Si",S713=1),1,IF(AND($I713="Fisico",S713=1),1,IF(AND(S713=1,$I713="Electronico"),2,IF(S713=1,VLOOKUP($C713&amp;"|"&amp;$B713&amp;"|"&amp;$D713,Empresas!$C$6:$CC$92,$G713+6+1,0),0))))</f>
        <v>0</v>
      </c>
      <c r="AK713" s="147">
        <f>IF(AND($I713="Si",T713=1),1,IF(AND($I713="Fisico",T713=1),1,IF(AND(T713=1,$I713="Electronico"),2,IF(T713=1,VLOOKUP($C713&amp;"|"&amp;$B713&amp;"|"&amp;$D713,Empresas!$C$6:$CC$92,$G713+6+1,0),0))))</f>
        <v>0</v>
      </c>
      <c r="AL713" s="147">
        <f>IF(AND($I713="Si",U713=1),1,IF(AND($I713="Fisico",U713=1),1,IF(AND(U713=1,$I713="Electronico"),2,IF(U713=1,VLOOKUP($C713&amp;"|"&amp;$B713&amp;"|"&amp;$D713,Empresas!$C$6:$CC$92,$G713+6+1,0),0))))</f>
        <v>0</v>
      </c>
      <c r="AM713" s="149">
        <f t="shared" si="118"/>
        <v>14</v>
      </c>
      <c r="AN713" s="149">
        <f t="shared" si="119"/>
        <v>16</v>
      </c>
      <c r="AO713" s="152">
        <f t="shared" si="120"/>
        <v>0.875</v>
      </c>
    </row>
    <row r="714" spans="1:41" x14ac:dyDescent="0.25">
      <c r="A714" s="137" t="str">
        <f>VLOOKUP(D714,Empresas!$D$7:$F$91,3,0)</f>
        <v>Omar</v>
      </c>
      <c r="B714" s="138" t="str">
        <f>VLOOKUP(D714,Empresas!$D$7:$G$91,4,0)</f>
        <v>Marisol</v>
      </c>
      <c r="C714" s="138" t="s">
        <v>544</v>
      </c>
      <c r="D714" s="138" t="s">
        <v>147</v>
      </c>
      <c r="E714" s="138" t="str">
        <f>VLOOKUP(D714,Empresas!$D$7:$E$92,2,0)</f>
        <v>ROCOTITOE S.A.C</v>
      </c>
      <c r="F714" s="138" t="s">
        <v>169</v>
      </c>
      <c r="G714" s="139">
        <f t="shared" si="115"/>
        <v>40</v>
      </c>
      <c r="H714" s="139" t="str">
        <f>VLOOKUP(D714,Empresas!$D$6:$L$92,7,0)</f>
        <v>Mensual</v>
      </c>
      <c r="I714" s="138" t="str">
        <f>VLOOKUP(VLOOKUP(D714&amp;"|"&amp;B714,Empresas!$I$7:$CB$92,G714,0),Tablas!$A$3:$B$5,2,0)</f>
        <v>No aplica</v>
      </c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 t="str">
        <f>VLOOKUP(D714,Empresas!$D$7:$CF$91,81,0)</f>
        <v>A</v>
      </c>
      <c r="W714" s="78" t="str">
        <f>VLOOKUP(D714,Empresas!$D$7:$M$91,10,0)</f>
        <v>General</v>
      </c>
      <c r="X714" s="69" t="str">
        <f t="shared" si="116"/>
        <v>SI</v>
      </c>
      <c r="Y714" s="153" t="str">
        <f t="shared" si="117"/>
        <v>No aplica</v>
      </c>
      <c r="Z714" s="147">
        <f>IF(Y714="No aplica",0,IF(I714="no",0,IF(I714="No aplica",0,IF(I714="Si",1,IF(I714="Fisico",1,IF(I714="Electronico",2,VLOOKUP(C714&amp;"|"&amp;B714&amp;"|"&amp;D714,Empresas!$C$6:$CC$92,G714+6+1,0)))))))</f>
        <v>0</v>
      </c>
      <c r="AA714" s="147">
        <f>IF(AND($I714="Si",J714=1),1,IF(AND($I714="Fisico",J714=1),1,IF(AND(J714=1,$I714="Electronico"),2,IF(J714=1,VLOOKUP($C714&amp;"|"&amp;$B714&amp;"|"&amp;$D714,Empresas!$C$6:$CC$92,$G714+6+1,0),0))))</f>
        <v>0</v>
      </c>
      <c r="AB714" s="147">
        <f>IF(AND($I714="Si",K714=1),1,IF(AND($I714="Fisico",K714=1),1,IF(AND(K714=1,$I714="Electronico"),2,IF(K714=1,VLOOKUP($C714&amp;"|"&amp;$B714&amp;"|"&amp;$D714,Empresas!$C$6:$CC$92,$G714+6+1,0),0))))</f>
        <v>0</v>
      </c>
      <c r="AC714" s="147">
        <f>IF(AND($I714="Si",L714=1),1,IF(AND($I714="Fisico",L714=1),1,IF(AND(L714=1,$I714="Electronico"),2,IF(L714=1,VLOOKUP($C714&amp;"|"&amp;$B714&amp;"|"&amp;$D714,Empresas!$C$6:$CC$92,$G714+6+1,0),0))))</f>
        <v>0</v>
      </c>
      <c r="AD714" s="147">
        <f>IF(AND($I714="Si",M714=1),1,IF(AND($I714="Fisico",M714=1),1,IF(AND(M714=1,$I714="Electronico"),2,IF(M714=1,VLOOKUP($C714&amp;"|"&amp;$B714&amp;"|"&amp;$D714,Empresas!$C$6:$CC$92,$G714+6+1,0),0))))</f>
        <v>0</v>
      </c>
      <c r="AE714" s="147">
        <f>IF(AND($I714="Si",N714=1),1,IF(AND($I714="Fisico",N714=1),1,IF(AND(N714=1,$I714="Electronico"),2,IF(N714=1,VLOOKUP($C714&amp;"|"&amp;$B714&amp;"|"&amp;$D714,Empresas!$C$6:$CC$92,$G714+6+1,0),0))))</f>
        <v>0</v>
      </c>
      <c r="AF714" s="147">
        <f>IF(AND($I714="Si",O714=1),1,IF(AND($I714="Fisico",O714=1),1,IF(AND(O714=1,$I714="Electronico"),2,IF(O714=1,VLOOKUP($C714&amp;"|"&amp;$B714&amp;"|"&amp;$D714,Empresas!$C$6:$CC$92,$G714+6+1,0),0))))</f>
        <v>0</v>
      </c>
      <c r="AG714" s="147">
        <f>IF(AND($I714="Si",P714=1),1,IF(AND($I714="Fisico",P714=1),1,IF(AND(P714=1,$I714="Electronico"),2,IF(P714=1,VLOOKUP($C714&amp;"|"&amp;$B714&amp;"|"&amp;$D714,Empresas!$C$6:$CC$92,$G714+6+1,0),0))))</f>
        <v>0</v>
      </c>
      <c r="AH714" s="147">
        <f>IF(AND($I714="Si",Q714=1),1,IF(AND($I714="Fisico",Q714=1),1,IF(AND(Q714=1,$I714="Electronico"),2,IF(Q714=1,VLOOKUP($C714&amp;"|"&amp;$B714&amp;"|"&amp;$D714,Empresas!$C$6:$CC$92,$G714+6+1,0),0))))</f>
        <v>0</v>
      </c>
      <c r="AI714" s="147">
        <f>IF(AND($I714="Si",R714=1),1,IF(AND($I714="Fisico",R714=1),1,IF(AND(R714=1,$I714="Electronico"),2,IF(R714=1,VLOOKUP($C714&amp;"|"&amp;$B714&amp;"|"&amp;$D714,Empresas!$C$6:$CC$92,$G714+6+1,0),0))))</f>
        <v>0</v>
      </c>
      <c r="AJ714" s="147">
        <f>IF(AND($I714="Si",S714=1),1,IF(AND($I714="Fisico",S714=1),1,IF(AND(S714=1,$I714="Electronico"),2,IF(S714=1,VLOOKUP($C714&amp;"|"&amp;$B714&amp;"|"&amp;$D714,Empresas!$C$6:$CC$92,$G714+6+1,0),0))))</f>
        <v>0</v>
      </c>
      <c r="AK714" s="147">
        <f>IF(AND($I714="Si",T714=1),1,IF(AND($I714="Fisico",T714=1),1,IF(AND(T714=1,$I714="Electronico"),2,IF(T714=1,VLOOKUP($C714&amp;"|"&amp;$B714&amp;"|"&amp;$D714,Empresas!$C$6:$CC$92,$G714+6+1,0),0))))</f>
        <v>0</v>
      </c>
      <c r="AL714" s="147">
        <f>IF(AND($I714="Si",U714=1),1,IF(AND($I714="Fisico",U714=1),1,IF(AND(U714=1,$I714="Electronico"),2,IF(U714=1,VLOOKUP($C714&amp;"|"&amp;$B714&amp;"|"&amp;$D714,Empresas!$C$6:$CC$92,$G714+6+1,0),0))))</f>
        <v>0</v>
      </c>
      <c r="AM714" s="149">
        <f t="shared" si="118"/>
        <v>0</v>
      </c>
      <c r="AN714" s="149">
        <f t="shared" si="119"/>
        <v>0</v>
      </c>
      <c r="AO714" s="152">
        <f t="shared" si="120"/>
        <v>0</v>
      </c>
    </row>
    <row r="715" spans="1:41" x14ac:dyDescent="0.25">
      <c r="A715" s="137" t="str">
        <f>VLOOKUP(D715,Empresas!$D$7:$F$91,3,0)</f>
        <v>Omar</v>
      </c>
      <c r="B715" s="138" t="str">
        <f>VLOOKUP(D715,Empresas!$D$7:$G$91,4,0)</f>
        <v>Marisol</v>
      </c>
      <c r="C715" s="138" t="s">
        <v>544</v>
      </c>
      <c r="D715" s="138" t="s">
        <v>147</v>
      </c>
      <c r="E715" s="138" t="str">
        <f>VLOOKUP(D715,Empresas!$D$7:$E$92,2,0)</f>
        <v>ROCOTITOE S.A.C</v>
      </c>
      <c r="F715" s="138" t="s">
        <v>170</v>
      </c>
      <c r="G715" s="139">
        <f t="shared" si="115"/>
        <v>43</v>
      </c>
      <c r="H715" s="139" t="str">
        <f>VLOOKUP(D715,Empresas!$D$6:$L$92,7,0)</f>
        <v>Mensual</v>
      </c>
      <c r="I715" s="138" t="str">
        <f>VLOOKUP(VLOOKUP(D715&amp;"|"&amp;B715,Empresas!$I$7:$CB$92,G715,0),Tablas!$A$3:$B$5,2,0)</f>
        <v>No aplica</v>
      </c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 t="str">
        <f>VLOOKUP(D715,Empresas!$D$7:$CF$91,81,0)</f>
        <v>A</v>
      </c>
      <c r="W715" s="78" t="str">
        <f>VLOOKUP(D715,Empresas!$D$7:$M$91,10,0)</f>
        <v>General</v>
      </c>
      <c r="X715" s="69" t="str">
        <f t="shared" si="116"/>
        <v>SI</v>
      </c>
      <c r="Y715" s="153" t="str">
        <f t="shared" si="117"/>
        <v>No aplica</v>
      </c>
      <c r="Z715" s="147">
        <f>IF(Y715="No aplica",0,IF(I715="no",0,IF(I715="No aplica",0,IF(I715="Si",1,IF(I715="Fisico",1,IF(I715="Electronico",2,VLOOKUP(C715&amp;"|"&amp;B715&amp;"|"&amp;D715,Empresas!$C$6:$CC$92,G715+6+1,0)))))))</f>
        <v>0</v>
      </c>
      <c r="AA715" s="147">
        <f>IF(AND($I715="Si",J715=1),1,IF(AND($I715="Fisico",J715=1),1,IF(AND(J715=1,$I715="Electronico"),2,IF(J715=1,VLOOKUP($C715&amp;"|"&amp;$B715&amp;"|"&amp;$D715,Empresas!$C$6:$CC$92,$G715+6+1,0),0))))</f>
        <v>0</v>
      </c>
      <c r="AB715" s="147">
        <f>IF(AND($I715="Si",K715=1),1,IF(AND($I715="Fisico",K715=1),1,IF(AND(K715=1,$I715="Electronico"),2,IF(K715=1,VLOOKUP($C715&amp;"|"&amp;$B715&amp;"|"&amp;$D715,Empresas!$C$6:$CC$92,$G715+6+1,0),0))))</f>
        <v>0</v>
      </c>
      <c r="AC715" s="147">
        <f>IF(AND($I715="Si",L715=1),1,IF(AND($I715="Fisico",L715=1),1,IF(AND(L715=1,$I715="Electronico"),2,IF(L715=1,VLOOKUP($C715&amp;"|"&amp;$B715&amp;"|"&amp;$D715,Empresas!$C$6:$CC$92,$G715+6+1,0),0))))</f>
        <v>0</v>
      </c>
      <c r="AD715" s="147">
        <f>IF(AND($I715="Si",M715=1),1,IF(AND($I715="Fisico",M715=1),1,IF(AND(M715=1,$I715="Electronico"),2,IF(M715=1,VLOOKUP($C715&amp;"|"&amp;$B715&amp;"|"&amp;$D715,Empresas!$C$6:$CC$92,$G715+6+1,0),0))))</f>
        <v>0</v>
      </c>
      <c r="AE715" s="147">
        <f>IF(AND($I715="Si",N715=1),1,IF(AND($I715="Fisico",N715=1),1,IF(AND(N715=1,$I715="Electronico"),2,IF(N715=1,VLOOKUP($C715&amp;"|"&amp;$B715&amp;"|"&amp;$D715,Empresas!$C$6:$CC$92,$G715+6+1,0),0))))</f>
        <v>0</v>
      </c>
      <c r="AF715" s="147">
        <f>IF(AND($I715="Si",O715=1),1,IF(AND($I715="Fisico",O715=1),1,IF(AND(O715=1,$I715="Electronico"),2,IF(O715=1,VLOOKUP($C715&amp;"|"&amp;$B715&amp;"|"&amp;$D715,Empresas!$C$6:$CC$92,$G715+6+1,0),0))))</f>
        <v>0</v>
      </c>
      <c r="AG715" s="147">
        <f>IF(AND($I715="Si",P715=1),1,IF(AND($I715="Fisico",P715=1),1,IF(AND(P715=1,$I715="Electronico"),2,IF(P715=1,VLOOKUP($C715&amp;"|"&amp;$B715&amp;"|"&amp;$D715,Empresas!$C$6:$CC$92,$G715+6+1,0),0))))</f>
        <v>0</v>
      </c>
      <c r="AH715" s="147">
        <f>IF(AND($I715="Si",Q715=1),1,IF(AND($I715="Fisico",Q715=1),1,IF(AND(Q715=1,$I715="Electronico"),2,IF(Q715=1,VLOOKUP($C715&amp;"|"&amp;$B715&amp;"|"&amp;$D715,Empresas!$C$6:$CC$92,$G715+6+1,0),0))))</f>
        <v>0</v>
      </c>
      <c r="AI715" s="147">
        <f>IF(AND($I715="Si",R715=1),1,IF(AND($I715="Fisico",R715=1),1,IF(AND(R715=1,$I715="Electronico"),2,IF(R715=1,VLOOKUP($C715&amp;"|"&amp;$B715&amp;"|"&amp;$D715,Empresas!$C$6:$CC$92,$G715+6+1,0),0))))</f>
        <v>0</v>
      </c>
      <c r="AJ715" s="147">
        <f>IF(AND($I715="Si",S715=1),1,IF(AND($I715="Fisico",S715=1),1,IF(AND(S715=1,$I715="Electronico"),2,IF(S715=1,VLOOKUP($C715&amp;"|"&amp;$B715&amp;"|"&amp;$D715,Empresas!$C$6:$CC$92,$G715+6+1,0),0))))</f>
        <v>0</v>
      </c>
      <c r="AK715" s="147">
        <f>IF(AND($I715="Si",T715=1),1,IF(AND($I715="Fisico",T715=1),1,IF(AND(T715=1,$I715="Electronico"),2,IF(T715=1,VLOOKUP($C715&amp;"|"&amp;$B715&amp;"|"&amp;$D715,Empresas!$C$6:$CC$92,$G715+6+1,0),0))))</f>
        <v>0</v>
      </c>
      <c r="AL715" s="147">
        <f>IF(AND($I715="Si",U715=1),1,IF(AND($I715="Fisico",U715=1),1,IF(AND(U715=1,$I715="Electronico"),2,IF(U715=1,VLOOKUP($C715&amp;"|"&amp;$B715&amp;"|"&amp;$D715,Empresas!$C$6:$CC$92,$G715+6+1,0),0))))</f>
        <v>0</v>
      </c>
      <c r="AM715" s="149">
        <f t="shared" si="118"/>
        <v>0</v>
      </c>
      <c r="AN715" s="149">
        <f t="shared" si="119"/>
        <v>0</v>
      </c>
      <c r="AO715" s="152">
        <f t="shared" si="120"/>
        <v>0</v>
      </c>
    </row>
    <row r="716" spans="1:41" x14ac:dyDescent="0.25">
      <c r="A716" s="137" t="str">
        <f>VLOOKUP(D716,Empresas!$D$7:$F$91,3,0)</f>
        <v>Omar</v>
      </c>
      <c r="B716" s="138" t="str">
        <f>VLOOKUP(D716,Empresas!$D$7:$G$91,4,0)</f>
        <v>Marisol</v>
      </c>
      <c r="C716" s="138" t="s">
        <v>544</v>
      </c>
      <c r="D716" s="138" t="s">
        <v>147</v>
      </c>
      <c r="E716" s="138" t="str">
        <f>VLOOKUP(D716,Empresas!$D$7:$E$92,2,0)</f>
        <v>ROCOTITOE S.A.C</v>
      </c>
      <c r="F716" s="138" t="s">
        <v>171</v>
      </c>
      <c r="G716" s="139">
        <f t="shared" si="115"/>
        <v>46</v>
      </c>
      <c r="H716" s="139" t="str">
        <f>VLOOKUP(D716,Empresas!$D$6:$L$92,7,0)</f>
        <v>Mensual</v>
      </c>
      <c r="I716" s="138" t="str">
        <f>VLOOKUP(VLOOKUP(D716&amp;"|"&amp;B716,Empresas!$I$7:$CB$92,G716,0),Tablas!$A$3:$B$5,2,0)</f>
        <v>No aplica</v>
      </c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 t="str">
        <f>VLOOKUP(D716,Empresas!$D$7:$CF$91,81,0)</f>
        <v>A</v>
      </c>
      <c r="W716" s="78" t="str">
        <f>VLOOKUP(D716,Empresas!$D$7:$M$91,10,0)</f>
        <v>General</v>
      </c>
      <c r="X716" s="69" t="str">
        <f t="shared" si="116"/>
        <v>SI</v>
      </c>
      <c r="Y716" s="153" t="str">
        <f t="shared" si="117"/>
        <v>No aplica</v>
      </c>
      <c r="Z716" s="147">
        <f>IF(Y716="No aplica",0,IF(I716="no",0,IF(I716="No aplica",0,IF(I716="Si",1,IF(I716="Fisico",1,IF(I716="Electronico",2,VLOOKUP(C716&amp;"|"&amp;B716&amp;"|"&amp;D716,Empresas!$C$6:$CC$92,G716+6+1,0)))))))</f>
        <v>0</v>
      </c>
      <c r="AA716" s="147">
        <f>IF(AND($I716="Si",J716=1),1,IF(AND($I716="Fisico",J716=1),1,IF(AND(J716=1,$I716="Electronico"),2,IF(J716=1,VLOOKUP($C716&amp;"|"&amp;$B716&amp;"|"&amp;$D716,Empresas!$C$6:$CC$92,$G716+6+1,0),0))))</f>
        <v>0</v>
      </c>
      <c r="AB716" s="147">
        <f>IF(AND($I716="Si",K716=1),1,IF(AND($I716="Fisico",K716=1),1,IF(AND(K716=1,$I716="Electronico"),2,IF(K716=1,VLOOKUP($C716&amp;"|"&amp;$B716&amp;"|"&amp;$D716,Empresas!$C$6:$CC$92,$G716+6+1,0),0))))</f>
        <v>0</v>
      </c>
      <c r="AC716" s="147">
        <f>IF(AND($I716="Si",L716=1),1,IF(AND($I716="Fisico",L716=1),1,IF(AND(L716=1,$I716="Electronico"),2,IF(L716=1,VLOOKUP($C716&amp;"|"&amp;$B716&amp;"|"&amp;$D716,Empresas!$C$6:$CC$92,$G716+6+1,0),0))))</f>
        <v>0</v>
      </c>
      <c r="AD716" s="147">
        <f>IF(AND($I716="Si",M716=1),1,IF(AND($I716="Fisico",M716=1),1,IF(AND(M716=1,$I716="Electronico"),2,IF(M716=1,VLOOKUP($C716&amp;"|"&amp;$B716&amp;"|"&amp;$D716,Empresas!$C$6:$CC$92,$G716+6+1,0),0))))</f>
        <v>0</v>
      </c>
      <c r="AE716" s="147">
        <f>IF(AND($I716="Si",N716=1),1,IF(AND($I716="Fisico",N716=1),1,IF(AND(N716=1,$I716="Electronico"),2,IF(N716=1,VLOOKUP($C716&amp;"|"&amp;$B716&amp;"|"&amp;$D716,Empresas!$C$6:$CC$92,$G716+6+1,0),0))))</f>
        <v>0</v>
      </c>
      <c r="AF716" s="147">
        <f>IF(AND($I716="Si",O716=1),1,IF(AND($I716="Fisico",O716=1),1,IF(AND(O716=1,$I716="Electronico"),2,IF(O716=1,VLOOKUP($C716&amp;"|"&amp;$B716&amp;"|"&amp;$D716,Empresas!$C$6:$CC$92,$G716+6+1,0),0))))</f>
        <v>0</v>
      </c>
      <c r="AG716" s="147">
        <f>IF(AND($I716="Si",P716=1),1,IF(AND($I716="Fisico",P716=1),1,IF(AND(P716=1,$I716="Electronico"),2,IF(P716=1,VLOOKUP($C716&amp;"|"&amp;$B716&amp;"|"&amp;$D716,Empresas!$C$6:$CC$92,$G716+6+1,0),0))))</f>
        <v>0</v>
      </c>
      <c r="AH716" s="147">
        <f>IF(AND($I716="Si",Q716=1),1,IF(AND($I716="Fisico",Q716=1),1,IF(AND(Q716=1,$I716="Electronico"),2,IF(Q716=1,VLOOKUP($C716&amp;"|"&amp;$B716&amp;"|"&amp;$D716,Empresas!$C$6:$CC$92,$G716+6+1,0),0))))</f>
        <v>0</v>
      </c>
      <c r="AI716" s="147">
        <f>IF(AND($I716="Si",R716=1),1,IF(AND($I716="Fisico",R716=1),1,IF(AND(R716=1,$I716="Electronico"),2,IF(R716=1,VLOOKUP($C716&amp;"|"&amp;$B716&amp;"|"&amp;$D716,Empresas!$C$6:$CC$92,$G716+6+1,0),0))))</f>
        <v>0</v>
      </c>
      <c r="AJ716" s="147">
        <f>IF(AND($I716="Si",S716=1),1,IF(AND($I716="Fisico",S716=1),1,IF(AND(S716=1,$I716="Electronico"),2,IF(S716=1,VLOOKUP($C716&amp;"|"&amp;$B716&amp;"|"&amp;$D716,Empresas!$C$6:$CC$92,$G716+6+1,0),0))))</f>
        <v>0</v>
      </c>
      <c r="AK716" s="147">
        <f>IF(AND($I716="Si",T716=1),1,IF(AND($I716="Fisico",T716=1),1,IF(AND(T716=1,$I716="Electronico"),2,IF(T716=1,VLOOKUP($C716&amp;"|"&amp;$B716&amp;"|"&amp;$D716,Empresas!$C$6:$CC$92,$G716+6+1,0),0))))</f>
        <v>0</v>
      </c>
      <c r="AL716" s="147">
        <f>IF(AND($I716="Si",U716=1),1,IF(AND($I716="Fisico",U716=1),1,IF(AND(U716=1,$I716="Electronico"),2,IF(U716=1,VLOOKUP($C716&amp;"|"&amp;$B716&amp;"|"&amp;$D716,Empresas!$C$6:$CC$92,$G716+6+1,0),0))))</f>
        <v>0</v>
      </c>
      <c r="AM716" s="149">
        <f t="shared" si="118"/>
        <v>0</v>
      </c>
      <c r="AN716" s="149">
        <f t="shared" si="119"/>
        <v>0</v>
      </c>
      <c r="AO716" s="152">
        <f t="shared" si="120"/>
        <v>0</v>
      </c>
    </row>
    <row r="717" spans="1:41" x14ac:dyDescent="0.25">
      <c r="A717" s="140" t="str">
        <f>VLOOKUP(D717,Empresas!$D$7:$F$91,3,0)</f>
        <v>Omar</v>
      </c>
      <c r="B717" s="141" t="str">
        <f>VLOOKUP(D717,Empresas!$D$7:$G$91,4,0)</f>
        <v>Marisol</v>
      </c>
      <c r="C717" s="141" t="s">
        <v>544</v>
      </c>
      <c r="D717" s="141" t="s">
        <v>147</v>
      </c>
      <c r="E717" s="141" t="str">
        <f>VLOOKUP(D717,Empresas!$D$7:$E$92,2,0)</f>
        <v>ROCOTITOE S.A.C</v>
      </c>
      <c r="F717" s="141" t="s">
        <v>172</v>
      </c>
      <c r="G717" s="142">
        <f>+Empresas!$BF$2</f>
        <v>50</v>
      </c>
      <c r="H717" s="142" t="str">
        <f>VLOOKUP(D717,Empresas!$D$6:$L$92,7,0)</f>
        <v>Mensual</v>
      </c>
      <c r="I717" s="141" t="str">
        <f>VLOOKUP(VLOOKUP(D717&amp;"|"&amp;B717,Empresas!$I$7:$CB$92,G717,0),Tablas!$A$8:$B$10,2,0)</f>
        <v>Electronico</v>
      </c>
      <c r="J717" s="78">
        <v>1</v>
      </c>
      <c r="K717" s="78">
        <v>1</v>
      </c>
      <c r="L717" s="78">
        <v>1</v>
      </c>
      <c r="M717" s="78">
        <v>1</v>
      </c>
      <c r="N717" s="78">
        <v>1</v>
      </c>
      <c r="O717" s="78">
        <v>1</v>
      </c>
      <c r="P717" s="78">
        <v>1</v>
      </c>
      <c r="Q717" s="78">
        <v>1</v>
      </c>
      <c r="R717" s="78"/>
      <c r="S717" s="78"/>
      <c r="T717" s="78"/>
      <c r="U717" s="78"/>
      <c r="V717" s="78" t="str">
        <f>VLOOKUP(D717,Empresas!$D$7:$CF$91,81,0)</f>
        <v>A</v>
      </c>
      <c r="W717" s="78" t="str">
        <f>VLOOKUP(D717,Empresas!$D$7:$M$91,10,0)</f>
        <v>General</v>
      </c>
      <c r="X717" s="69" t="str">
        <f t="shared" si="116"/>
        <v>SI</v>
      </c>
      <c r="Y717" s="153" t="str">
        <f t="shared" si="117"/>
        <v>Si aplica</v>
      </c>
      <c r="Z717" s="147">
        <f>IF(Y717="No aplica",0,IF(I717="no",0,IF(I717="No aplica",0,IF(I717="Si",1,IF(I717="Fisico",1,IF(I717="Electronico",2,VLOOKUP(C717&amp;"|"&amp;B717&amp;"|"&amp;D717,Empresas!$C$6:$CC$92,G717+6+1,0)))))))</f>
        <v>2</v>
      </c>
      <c r="AA717" s="147">
        <f>IF(AND($I717="Si",J717=1),1,IF(AND($I717="Fisico",J717=1),1,IF(AND(J717=1,$I717="Electronico"),2,IF(J717=1,VLOOKUP($C717&amp;"|"&amp;$B717&amp;"|"&amp;$D717,Empresas!$C$6:$CC$92,$G717+6+1,0),0))))</f>
        <v>2</v>
      </c>
      <c r="AB717" s="147">
        <f>IF(AND($I717="Si",K717=1),1,IF(AND($I717="Fisico",K717=1),1,IF(AND(K717=1,$I717="Electronico"),2,IF(K717=1,VLOOKUP($C717&amp;"|"&amp;$B717&amp;"|"&amp;$D717,Empresas!$C$6:$CC$92,$G717+6+1,0),0))))</f>
        <v>2</v>
      </c>
      <c r="AC717" s="147">
        <f>IF(AND($I717="Si",L717=1),1,IF(AND($I717="Fisico",L717=1),1,IF(AND(L717=1,$I717="Electronico"),2,IF(L717=1,VLOOKUP($C717&amp;"|"&amp;$B717&amp;"|"&amp;$D717,Empresas!$C$6:$CC$92,$G717+6+1,0),0))))</f>
        <v>2</v>
      </c>
      <c r="AD717" s="147">
        <f>IF(AND($I717="Si",M717=1),1,IF(AND($I717="Fisico",M717=1),1,IF(AND(M717=1,$I717="Electronico"),2,IF(M717=1,VLOOKUP($C717&amp;"|"&amp;$B717&amp;"|"&amp;$D717,Empresas!$C$6:$CC$92,$G717+6+1,0),0))))</f>
        <v>2</v>
      </c>
      <c r="AE717" s="147">
        <f>IF(AND($I717="Si",N717=1),1,IF(AND($I717="Fisico",N717=1),1,IF(AND(N717=1,$I717="Electronico"),2,IF(N717=1,VLOOKUP($C717&amp;"|"&amp;$B717&amp;"|"&amp;$D717,Empresas!$C$6:$CC$92,$G717+6+1,0),0))))</f>
        <v>2</v>
      </c>
      <c r="AF717" s="147">
        <f>IF(AND($I717="Si",O717=1),1,IF(AND($I717="Fisico",O717=1),1,IF(AND(O717=1,$I717="Electronico"),2,IF(O717=1,VLOOKUP($C717&amp;"|"&amp;$B717&amp;"|"&amp;$D717,Empresas!$C$6:$CC$92,$G717+6+1,0),0))))</f>
        <v>2</v>
      </c>
      <c r="AG717" s="147">
        <f>IF(AND($I717="Si",P717=1),1,IF(AND($I717="Fisico",P717=1),1,IF(AND(P717=1,$I717="Electronico"),2,IF(P717=1,VLOOKUP($C717&amp;"|"&amp;$B717&amp;"|"&amp;$D717,Empresas!$C$6:$CC$92,$G717+6+1,0),0))))</f>
        <v>2</v>
      </c>
      <c r="AH717" s="147">
        <f>IF(AND($I717="Si",Q717=1),1,IF(AND($I717="Fisico",Q717=1),1,IF(AND(Q717=1,$I717="Electronico"),2,IF(Q717=1,VLOOKUP($C717&amp;"|"&amp;$B717&amp;"|"&amp;$D717,Empresas!$C$6:$CC$92,$G717+6+1,0),0))))</f>
        <v>2</v>
      </c>
      <c r="AI717" s="147">
        <f>IF(AND($I717="Si",R717=1),1,IF(AND($I717="Fisico",R717=1),1,IF(AND(R717=1,$I717="Electronico"),2,IF(R717=1,VLOOKUP($C717&amp;"|"&amp;$B717&amp;"|"&amp;$D717,Empresas!$C$6:$CC$92,$G717+6+1,0),0))))</f>
        <v>0</v>
      </c>
      <c r="AJ717" s="147">
        <f>IF(AND($I717="Si",S717=1),1,IF(AND($I717="Fisico",S717=1),1,IF(AND(S717=1,$I717="Electronico"),2,IF(S717=1,VLOOKUP($C717&amp;"|"&amp;$B717&amp;"|"&amp;$D717,Empresas!$C$6:$CC$92,$G717+6+1,0),0))))</f>
        <v>0</v>
      </c>
      <c r="AK717" s="147">
        <f>IF(AND($I717="Si",T717=1),1,IF(AND($I717="Fisico",T717=1),1,IF(AND(T717=1,$I717="Electronico"),2,IF(T717=1,VLOOKUP($C717&amp;"|"&amp;$B717&amp;"|"&amp;$D717,Empresas!$C$6:$CC$92,$G717+6+1,0),0))))</f>
        <v>0</v>
      </c>
      <c r="AL717" s="147">
        <f>IF(AND($I717="Si",U717=1),1,IF(AND($I717="Fisico",U717=1),1,IF(AND(U717=1,$I717="Electronico"),2,IF(U717=1,VLOOKUP($C717&amp;"|"&amp;$B717&amp;"|"&amp;$D717,Empresas!$C$6:$CC$92,$G717+6+1,0),0))))</f>
        <v>0</v>
      </c>
      <c r="AM717" s="149">
        <f t="shared" si="118"/>
        <v>16</v>
      </c>
      <c r="AN717" s="149">
        <f t="shared" si="119"/>
        <v>16</v>
      </c>
      <c r="AO717" s="152">
        <f t="shared" si="120"/>
        <v>1</v>
      </c>
    </row>
    <row r="718" spans="1:41" x14ac:dyDescent="0.25">
      <c r="A718" s="140" t="str">
        <f>VLOOKUP(D718,Empresas!$D$7:$F$91,3,0)</f>
        <v>Omar</v>
      </c>
      <c r="B718" s="141" t="str">
        <f>VLOOKUP(D718,Empresas!$D$7:$G$91,4,0)</f>
        <v>Marisol</v>
      </c>
      <c r="C718" s="141" t="s">
        <v>544</v>
      </c>
      <c r="D718" s="141" t="s">
        <v>147</v>
      </c>
      <c r="E718" s="141" t="str">
        <f>VLOOKUP(D718,Empresas!$D$7:$E$92,2,0)</f>
        <v>ROCOTITOE S.A.C</v>
      </c>
      <c r="F718" s="141" t="s">
        <v>173</v>
      </c>
      <c r="G718" s="142">
        <f>+G717+1</f>
        <v>51</v>
      </c>
      <c r="H718" s="142" t="str">
        <f>VLOOKUP(D718,Empresas!$D$6:$L$92,7,0)</f>
        <v>Mensual</v>
      </c>
      <c r="I718" s="141" t="str">
        <f>VLOOKUP(VLOOKUP(D718&amp;"|"&amp;B718,Empresas!$I$7:$CB$92,G718,0),Tablas!$A$8:$B$10,2,0)</f>
        <v>Electronico</v>
      </c>
      <c r="J718" s="78">
        <v>1</v>
      </c>
      <c r="K718" s="78">
        <v>1</v>
      </c>
      <c r="L718" s="78">
        <v>1</v>
      </c>
      <c r="M718" s="78">
        <v>1</v>
      </c>
      <c r="N718" s="78">
        <v>1</v>
      </c>
      <c r="O718" s="78">
        <v>1</v>
      </c>
      <c r="P718" s="78">
        <v>1</v>
      </c>
      <c r="Q718" s="78">
        <v>1</v>
      </c>
      <c r="R718" s="78"/>
      <c r="S718" s="78"/>
      <c r="T718" s="78"/>
      <c r="U718" s="78"/>
      <c r="V718" s="78" t="str">
        <f>VLOOKUP(D718,Empresas!$D$7:$CF$91,81,0)</f>
        <v>A</v>
      </c>
      <c r="W718" s="78" t="str">
        <f>VLOOKUP(D718,Empresas!$D$7:$M$91,10,0)</f>
        <v>General</v>
      </c>
      <c r="X718" s="69" t="str">
        <f t="shared" si="116"/>
        <v>SI</v>
      </c>
      <c r="Y718" s="153" t="str">
        <f t="shared" si="117"/>
        <v>Si aplica</v>
      </c>
      <c r="Z718" s="147">
        <f>IF(Y718="No aplica",0,IF(I718="no",0,IF(I718="No aplica",0,IF(I718="Si",1,IF(I718="Fisico",1,IF(I718="Electronico",2,VLOOKUP(C718&amp;"|"&amp;B718&amp;"|"&amp;D718,Empresas!$C$6:$CC$92,G718+6+1,0)))))))</f>
        <v>2</v>
      </c>
      <c r="AA718" s="147">
        <f>IF(AND($I718="Si",J718=1),1,IF(AND($I718="Fisico",J718=1),1,IF(AND(J718=1,$I718="Electronico"),2,IF(J718=1,VLOOKUP($C718&amp;"|"&amp;$B718&amp;"|"&amp;$D718,Empresas!$C$6:$CC$92,$G718+6+1,0),0))))</f>
        <v>2</v>
      </c>
      <c r="AB718" s="147">
        <f>IF(AND($I718="Si",K718=1),1,IF(AND($I718="Fisico",K718=1),1,IF(AND(K718=1,$I718="Electronico"),2,IF(K718=1,VLOOKUP($C718&amp;"|"&amp;$B718&amp;"|"&amp;$D718,Empresas!$C$6:$CC$92,$G718+6+1,0),0))))</f>
        <v>2</v>
      </c>
      <c r="AC718" s="147">
        <f>IF(AND($I718="Si",L718=1),1,IF(AND($I718="Fisico",L718=1),1,IF(AND(L718=1,$I718="Electronico"),2,IF(L718=1,VLOOKUP($C718&amp;"|"&amp;$B718&amp;"|"&amp;$D718,Empresas!$C$6:$CC$92,$G718+6+1,0),0))))</f>
        <v>2</v>
      </c>
      <c r="AD718" s="147">
        <f>IF(AND($I718="Si",M718=1),1,IF(AND($I718="Fisico",M718=1),1,IF(AND(M718=1,$I718="Electronico"),2,IF(M718=1,VLOOKUP($C718&amp;"|"&amp;$B718&amp;"|"&amp;$D718,Empresas!$C$6:$CC$92,$G718+6+1,0),0))))</f>
        <v>2</v>
      </c>
      <c r="AE718" s="147">
        <f>IF(AND($I718="Si",N718=1),1,IF(AND($I718="Fisico",N718=1),1,IF(AND(N718=1,$I718="Electronico"),2,IF(N718=1,VLOOKUP($C718&amp;"|"&amp;$B718&amp;"|"&amp;$D718,Empresas!$C$6:$CC$92,$G718+6+1,0),0))))</f>
        <v>2</v>
      </c>
      <c r="AF718" s="147">
        <f>IF(AND($I718="Si",O718=1),1,IF(AND($I718="Fisico",O718=1),1,IF(AND(O718=1,$I718="Electronico"),2,IF(O718=1,VLOOKUP($C718&amp;"|"&amp;$B718&amp;"|"&amp;$D718,Empresas!$C$6:$CC$92,$G718+6+1,0),0))))</f>
        <v>2</v>
      </c>
      <c r="AG718" s="147">
        <f>IF(AND($I718="Si",P718=1),1,IF(AND($I718="Fisico",P718=1),1,IF(AND(P718=1,$I718="Electronico"),2,IF(P718=1,VLOOKUP($C718&amp;"|"&amp;$B718&amp;"|"&amp;$D718,Empresas!$C$6:$CC$92,$G718+6+1,0),0))))</f>
        <v>2</v>
      </c>
      <c r="AH718" s="147">
        <f>IF(AND($I718="Si",Q718=1),1,IF(AND($I718="Fisico",Q718=1),1,IF(AND(Q718=1,$I718="Electronico"),2,IF(Q718=1,VLOOKUP($C718&amp;"|"&amp;$B718&amp;"|"&amp;$D718,Empresas!$C$6:$CC$92,$G718+6+1,0),0))))</f>
        <v>2</v>
      </c>
      <c r="AI718" s="147">
        <f>IF(AND($I718="Si",R718=1),1,IF(AND($I718="Fisico",R718=1),1,IF(AND(R718=1,$I718="Electronico"),2,IF(R718=1,VLOOKUP($C718&amp;"|"&amp;$B718&amp;"|"&amp;$D718,Empresas!$C$6:$CC$92,$G718+6+1,0),0))))</f>
        <v>0</v>
      </c>
      <c r="AJ718" s="147">
        <f>IF(AND($I718="Si",S718=1),1,IF(AND($I718="Fisico",S718=1),1,IF(AND(S718=1,$I718="Electronico"),2,IF(S718=1,VLOOKUP($C718&amp;"|"&amp;$B718&amp;"|"&amp;$D718,Empresas!$C$6:$CC$92,$G718+6+1,0),0))))</f>
        <v>0</v>
      </c>
      <c r="AK718" s="147">
        <f>IF(AND($I718="Si",T718=1),1,IF(AND($I718="Fisico",T718=1),1,IF(AND(T718=1,$I718="Electronico"),2,IF(T718=1,VLOOKUP($C718&amp;"|"&amp;$B718&amp;"|"&amp;$D718,Empresas!$C$6:$CC$92,$G718+6+1,0),0))))</f>
        <v>0</v>
      </c>
      <c r="AL718" s="147">
        <f>IF(AND($I718="Si",U718=1),1,IF(AND($I718="Fisico",U718=1),1,IF(AND(U718=1,$I718="Electronico"),2,IF(U718=1,VLOOKUP($C718&amp;"|"&amp;$B718&amp;"|"&amp;$D718,Empresas!$C$6:$CC$92,$G718+6+1,0),0))))</f>
        <v>0</v>
      </c>
      <c r="AM718" s="149">
        <f t="shared" si="118"/>
        <v>16</v>
      </c>
      <c r="AN718" s="149">
        <f t="shared" si="119"/>
        <v>16</v>
      </c>
      <c r="AO718" s="152">
        <f t="shared" si="120"/>
        <v>1</v>
      </c>
    </row>
    <row r="719" spans="1:41" x14ac:dyDescent="0.25">
      <c r="A719" s="140" t="str">
        <f>VLOOKUP(D719,Empresas!$D$7:$F$91,3,0)</f>
        <v>Omar</v>
      </c>
      <c r="B719" s="141" t="str">
        <f>VLOOKUP(D719,Empresas!$D$7:$G$91,4,0)</f>
        <v>Marisol</v>
      </c>
      <c r="C719" s="141" t="s">
        <v>544</v>
      </c>
      <c r="D719" s="141" t="s">
        <v>147</v>
      </c>
      <c r="E719" s="141" t="str">
        <f>VLOOKUP(D719,Empresas!$D$7:$E$92,2,0)</f>
        <v>ROCOTITOE S.A.C</v>
      </c>
      <c r="F719" s="141" t="s">
        <v>174</v>
      </c>
      <c r="G719" s="142">
        <f t="shared" ref="G719:G727" si="121">+G718+1</f>
        <v>52</v>
      </c>
      <c r="H719" s="142" t="str">
        <f>VLOOKUP(D719,Empresas!$D$6:$L$92,7,0)</f>
        <v>Mensual</v>
      </c>
      <c r="I719" s="141" t="str">
        <f>VLOOKUP(VLOOKUP(D719&amp;"|"&amp;B719,Empresas!$I$7:$CB$92,G719,0),Tablas!$A$8:$B$10,2,0)</f>
        <v>No aplica</v>
      </c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 t="str">
        <f>VLOOKUP(D719,Empresas!$D$7:$CF$91,81,0)</f>
        <v>A</v>
      </c>
      <c r="W719" s="78" t="str">
        <f>VLOOKUP(D719,Empresas!$D$7:$M$91,10,0)</f>
        <v>General</v>
      </c>
      <c r="X719" s="69" t="str">
        <f t="shared" si="116"/>
        <v>SI</v>
      </c>
      <c r="Y719" s="153" t="str">
        <f t="shared" si="117"/>
        <v>No aplica</v>
      </c>
      <c r="Z719" s="147">
        <f>IF(Y719="No aplica",0,IF(I719="no",0,IF(I719="No aplica",0,IF(I719="Si",1,IF(I719="Fisico",1,IF(I719="Electronico",2,VLOOKUP(C719&amp;"|"&amp;B719&amp;"|"&amp;D719,Empresas!$C$6:$CC$92,G719+6+1,0)))))))</f>
        <v>0</v>
      </c>
      <c r="AA719" s="147">
        <f>IF(AND($I719="Si",J719=1),1,IF(AND($I719="Fisico",J719=1),1,IF(AND(J719=1,$I719="Electronico"),2,IF(J719=1,VLOOKUP($C719&amp;"|"&amp;$B719&amp;"|"&amp;$D719,Empresas!$C$6:$CC$92,$G719+6+1,0),0))))</f>
        <v>0</v>
      </c>
      <c r="AB719" s="147">
        <f>IF(AND($I719="Si",K719=1),1,IF(AND($I719="Fisico",K719=1),1,IF(AND(K719=1,$I719="Electronico"),2,IF(K719=1,VLOOKUP($C719&amp;"|"&amp;$B719&amp;"|"&amp;$D719,Empresas!$C$6:$CC$92,$G719+6+1,0),0))))</f>
        <v>0</v>
      </c>
      <c r="AC719" s="147">
        <f>IF(AND($I719="Si",L719=1),1,IF(AND($I719="Fisico",L719=1),1,IF(AND(L719=1,$I719="Electronico"),2,IF(L719=1,VLOOKUP($C719&amp;"|"&amp;$B719&amp;"|"&amp;$D719,Empresas!$C$6:$CC$92,$G719+6+1,0),0))))</f>
        <v>0</v>
      </c>
      <c r="AD719" s="147">
        <f>IF(AND($I719="Si",M719=1),1,IF(AND($I719="Fisico",M719=1),1,IF(AND(M719=1,$I719="Electronico"),2,IF(M719=1,VLOOKUP($C719&amp;"|"&amp;$B719&amp;"|"&amp;$D719,Empresas!$C$6:$CC$92,$G719+6+1,0),0))))</f>
        <v>0</v>
      </c>
      <c r="AE719" s="147">
        <f>IF(AND($I719="Si",N719=1),1,IF(AND($I719="Fisico",N719=1),1,IF(AND(N719=1,$I719="Electronico"),2,IF(N719=1,VLOOKUP($C719&amp;"|"&amp;$B719&amp;"|"&amp;$D719,Empresas!$C$6:$CC$92,$G719+6+1,0),0))))</f>
        <v>0</v>
      </c>
      <c r="AF719" s="147">
        <f>IF(AND($I719="Si",O719=1),1,IF(AND($I719="Fisico",O719=1),1,IF(AND(O719=1,$I719="Electronico"),2,IF(O719=1,VLOOKUP($C719&amp;"|"&amp;$B719&amp;"|"&amp;$D719,Empresas!$C$6:$CC$92,$G719+6+1,0),0))))</f>
        <v>0</v>
      </c>
      <c r="AG719" s="147">
        <f>IF(AND($I719="Si",P719=1),1,IF(AND($I719="Fisico",P719=1),1,IF(AND(P719=1,$I719="Electronico"),2,IF(P719=1,VLOOKUP($C719&amp;"|"&amp;$B719&amp;"|"&amp;$D719,Empresas!$C$6:$CC$92,$G719+6+1,0),0))))</f>
        <v>0</v>
      </c>
      <c r="AH719" s="147">
        <f>IF(AND($I719="Si",Q719=1),1,IF(AND($I719="Fisico",Q719=1),1,IF(AND(Q719=1,$I719="Electronico"),2,IF(Q719=1,VLOOKUP($C719&amp;"|"&amp;$B719&amp;"|"&amp;$D719,Empresas!$C$6:$CC$92,$G719+6+1,0),0))))</f>
        <v>0</v>
      </c>
      <c r="AI719" s="147">
        <f>IF(AND($I719="Si",R719=1),1,IF(AND($I719="Fisico",R719=1),1,IF(AND(R719=1,$I719="Electronico"),2,IF(R719=1,VLOOKUP($C719&amp;"|"&amp;$B719&amp;"|"&amp;$D719,Empresas!$C$6:$CC$92,$G719+6+1,0),0))))</f>
        <v>0</v>
      </c>
      <c r="AJ719" s="147">
        <f>IF(AND($I719="Si",S719=1),1,IF(AND($I719="Fisico",S719=1),1,IF(AND(S719=1,$I719="Electronico"),2,IF(S719=1,VLOOKUP($C719&amp;"|"&amp;$B719&amp;"|"&amp;$D719,Empresas!$C$6:$CC$92,$G719+6+1,0),0))))</f>
        <v>0</v>
      </c>
      <c r="AK719" s="147">
        <f>IF(AND($I719="Si",T719=1),1,IF(AND($I719="Fisico",T719=1),1,IF(AND(T719=1,$I719="Electronico"),2,IF(T719=1,VLOOKUP($C719&amp;"|"&amp;$B719&amp;"|"&amp;$D719,Empresas!$C$6:$CC$92,$G719+6+1,0),0))))</f>
        <v>0</v>
      </c>
      <c r="AL719" s="147">
        <f>IF(AND($I719="Si",U719=1),1,IF(AND($I719="Fisico",U719=1),1,IF(AND(U719=1,$I719="Electronico"),2,IF(U719=1,VLOOKUP($C719&amp;"|"&amp;$B719&amp;"|"&amp;$D719,Empresas!$C$6:$CC$92,$G719+6+1,0),0))))</f>
        <v>0</v>
      </c>
      <c r="AM719" s="149">
        <f t="shared" si="118"/>
        <v>0</v>
      </c>
      <c r="AN719" s="149">
        <f t="shared" si="119"/>
        <v>0</v>
      </c>
      <c r="AO719" s="152">
        <f t="shared" si="120"/>
        <v>0</v>
      </c>
    </row>
    <row r="720" spans="1:41" x14ac:dyDescent="0.25">
      <c r="A720" s="140" t="str">
        <f>VLOOKUP(D720,Empresas!$D$7:$F$91,3,0)</f>
        <v>Omar</v>
      </c>
      <c r="B720" s="141" t="str">
        <f>VLOOKUP(D720,Empresas!$D$7:$G$91,4,0)</f>
        <v>Marisol</v>
      </c>
      <c r="C720" s="141" t="s">
        <v>544</v>
      </c>
      <c r="D720" s="141" t="s">
        <v>147</v>
      </c>
      <c r="E720" s="141" t="str">
        <f>VLOOKUP(D720,Empresas!$D$7:$E$92,2,0)</f>
        <v>ROCOTITOE S.A.C</v>
      </c>
      <c r="F720" s="141" t="s">
        <v>175</v>
      </c>
      <c r="G720" s="142">
        <f t="shared" si="121"/>
        <v>53</v>
      </c>
      <c r="H720" s="142" t="str">
        <f>VLOOKUP(D720,Empresas!$D$6:$L$92,7,0)</f>
        <v>Mensual</v>
      </c>
      <c r="I720" s="141" t="str">
        <f>VLOOKUP(VLOOKUP(D720&amp;"|"&amp;B720,Empresas!$I$7:$CB$92,G720,0),Tablas!$A$8:$B$10,2,0)</f>
        <v>Fisico</v>
      </c>
      <c r="J720" s="78">
        <v>2</v>
      </c>
      <c r="K720" s="78">
        <v>2</v>
      </c>
      <c r="L720" s="78">
        <v>2</v>
      </c>
      <c r="M720" s="78">
        <v>2</v>
      </c>
      <c r="N720" s="78">
        <v>2</v>
      </c>
      <c r="O720" s="78">
        <v>2</v>
      </c>
      <c r="P720" s="78">
        <v>2</v>
      </c>
      <c r="Q720" s="78">
        <v>2</v>
      </c>
      <c r="R720" s="78"/>
      <c r="S720" s="78"/>
      <c r="T720" s="78"/>
      <c r="U720" s="78"/>
      <c r="V720" s="78" t="str">
        <f>VLOOKUP(D720,Empresas!$D$7:$CF$91,81,0)</f>
        <v>A</v>
      </c>
      <c r="W720" s="78" t="str">
        <f>VLOOKUP(D720,Empresas!$D$7:$M$91,10,0)</f>
        <v>General</v>
      </c>
      <c r="X720" s="69" t="str">
        <f t="shared" si="116"/>
        <v>SI</v>
      </c>
      <c r="Y720" s="153" t="str">
        <f t="shared" si="117"/>
        <v>Si aplica</v>
      </c>
      <c r="Z720" s="147">
        <f>IF(Y720="No aplica",0,IF(I720="no",0,IF(I720="No aplica",0,IF(I720="Si",1,IF(I720="Fisico",1,IF(I720="Electronico",2,VLOOKUP(C720&amp;"|"&amp;B720&amp;"|"&amp;D720,Empresas!$C$6:$CC$92,G720+6+1,0)))))))</f>
        <v>1</v>
      </c>
      <c r="AA720" s="147">
        <f>IF(AND($I720="Si",J720=1),1,IF(AND($I720="Fisico",J720=1),1,IF(AND(J720=1,$I720="Electronico"),2,IF(J720=1,VLOOKUP($C720&amp;"|"&amp;$B720&amp;"|"&amp;$D720,Empresas!$C$6:$CC$92,$G720+6+1,0),0))))</f>
        <v>0</v>
      </c>
      <c r="AB720" s="147">
        <f>IF(AND($I720="Si",K720=1),1,IF(AND($I720="Fisico",K720=1),1,IF(AND(K720=1,$I720="Electronico"),2,IF(K720=1,VLOOKUP($C720&amp;"|"&amp;$B720&amp;"|"&amp;$D720,Empresas!$C$6:$CC$92,$G720+6+1,0),0))))</f>
        <v>0</v>
      </c>
      <c r="AC720" s="147">
        <f>IF(AND($I720="Si",L720=1),1,IF(AND($I720="Fisico",L720=1),1,IF(AND(L720=1,$I720="Electronico"),2,IF(L720=1,VLOOKUP($C720&amp;"|"&amp;$B720&amp;"|"&amp;$D720,Empresas!$C$6:$CC$92,$G720+6+1,0),0))))</f>
        <v>0</v>
      </c>
      <c r="AD720" s="147">
        <f>IF(AND($I720="Si",M720=1),1,IF(AND($I720="Fisico",M720=1),1,IF(AND(M720=1,$I720="Electronico"),2,IF(M720=1,VLOOKUP($C720&amp;"|"&amp;$B720&amp;"|"&amp;$D720,Empresas!$C$6:$CC$92,$G720+6+1,0),0))))</f>
        <v>0</v>
      </c>
      <c r="AE720" s="147">
        <f>IF(AND($I720="Si",N720=1),1,IF(AND($I720="Fisico",N720=1),1,IF(AND(N720=1,$I720="Electronico"),2,IF(N720=1,VLOOKUP($C720&amp;"|"&amp;$B720&amp;"|"&amp;$D720,Empresas!$C$6:$CC$92,$G720+6+1,0),0))))</f>
        <v>0</v>
      </c>
      <c r="AF720" s="147">
        <f>IF(AND($I720="Si",O720=1),1,IF(AND($I720="Fisico",O720=1),1,IF(AND(O720=1,$I720="Electronico"),2,IF(O720=1,VLOOKUP($C720&amp;"|"&amp;$B720&amp;"|"&amp;$D720,Empresas!$C$6:$CC$92,$G720+6+1,0),0))))</f>
        <v>0</v>
      </c>
      <c r="AG720" s="147">
        <f>IF(AND($I720="Si",P720=1),1,IF(AND($I720="Fisico",P720=1),1,IF(AND(P720=1,$I720="Electronico"),2,IF(P720=1,VLOOKUP($C720&amp;"|"&amp;$B720&amp;"|"&amp;$D720,Empresas!$C$6:$CC$92,$G720+6+1,0),0))))</f>
        <v>0</v>
      </c>
      <c r="AH720" s="147">
        <f>IF(AND($I720="Si",Q720=1),1,IF(AND($I720="Fisico",Q720=1),1,IF(AND(Q720=1,$I720="Electronico"),2,IF(Q720=1,VLOOKUP($C720&amp;"|"&amp;$B720&amp;"|"&amp;$D720,Empresas!$C$6:$CC$92,$G720+6+1,0),0))))</f>
        <v>0</v>
      </c>
      <c r="AI720" s="147">
        <f>IF(AND($I720="Si",R720=1),1,IF(AND($I720="Fisico",R720=1),1,IF(AND(R720=1,$I720="Electronico"),2,IF(R720=1,VLOOKUP($C720&amp;"|"&amp;$B720&amp;"|"&amp;$D720,Empresas!$C$6:$CC$92,$G720+6+1,0),0))))</f>
        <v>0</v>
      </c>
      <c r="AJ720" s="147">
        <f>IF(AND($I720="Si",S720=1),1,IF(AND($I720="Fisico",S720=1),1,IF(AND(S720=1,$I720="Electronico"),2,IF(S720=1,VLOOKUP($C720&amp;"|"&amp;$B720&amp;"|"&amp;$D720,Empresas!$C$6:$CC$92,$G720+6+1,0),0))))</f>
        <v>0</v>
      </c>
      <c r="AK720" s="147">
        <f>IF(AND($I720="Si",T720=1),1,IF(AND($I720="Fisico",T720=1),1,IF(AND(T720=1,$I720="Electronico"),2,IF(T720=1,VLOOKUP($C720&amp;"|"&amp;$B720&amp;"|"&amp;$D720,Empresas!$C$6:$CC$92,$G720+6+1,0),0))))</f>
        <v>0</v>
      </c>
      <c r="AL720" s="147">
        <f>IF(AND($I720="Si",U720=1),1,IF(AND($I720="Fisico",U720=1),1,IF(AND(U720=1,$I720="Electronico"),2,IF(U720=1,VLOOKUP($C720&amp;"|"&amp;$B720&amp;"|"&amp;$D720,Empresas!$C$6:$CC$92,$G720+6+1,0),0))))</f>
        <v>0</v>
      </c>
      <c r="AM720" s="149">
        <f t="shared" si="118"/>
        <v>0</v>
      </c>
      <c r="AN720" s="149">
        <f t="shared" si="119"/>
        <v>8</v>
      </c>
      <c r="AO720" s="152">
        <f t="shared" si="120"/>
        <v>0</v>
      </c>
    </row>
    <row r="721" spans="1:41" x14ac:dyDescent="0.25">
      <c r="A721" s="140" t="str">
        <f>VLOOKUP(D721,Empresas!$D$7:$F$91,3,0)</f>
        <v>Omar</v>
      </c>
      <c r="B721" s="141" t="str">
        <f>VLOOKUP(D721,Empresas!$D$7:$G$91,4,0)</f>
        <v>Marisol</v>
      </c>
      <c r="C721" s="141" t="s">
        <v>544</v>
      </c>
      <c r="D721" s="141" t="s">
        <v>147</v>
      </c>
      <c r="E721" s="141" t="str">
        <f>VLOOKUP(D721,Empresas!$D$7:$E$92,2,0)</f>
        <v>ROCOTITOE S.A.C</v>
      </c>
      <c r="F721" s="141" t="s">
        <v>176</v>
      </c>
      <c r="G721" s="142">
        <f t="shared" si="121"/>
        <v>54</v>
      </c>
      <c r="H721" s="142" t="str">
        <f>VLOOKUP(D721,Empresas!$D$6:$L$92,7,0)</f>
        <v>Mensual</v>
      </c>
      <c r="I721" s="141" t="str">
        <f>VLOOKUP(VLOOKUP(D721&amp;"|"&amp;B721,Empresas!$I$7:$CB$92,G721,0),Tablas!$A$8:$B$10,2,0)</f>
        <v>No aplica</v>
      </c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 t="str">
        <f>VLOOKUP(D721,Empresas!$D$7:$CF$91,81,0)</f>
        <v>A</v>
      </c>
      <c r="W721" s="78" t="str">
        <f>VLOOKUP(D721,Empresas!$D$7:$M$91,10,0)</f>
        <v>General</v>
      </c>
      <c r="X721" s="69" t="str">
        <f t="shared" si="116"/>
        <v>SI</v>
      </c>
      <c r="Y721" s="153" t="str">
        <f t="shared" si="117"/>
        <v>No aplica</v>
      </c>
      <c r="Z721" s="147">
        <f>IF(Y721="No aplica",0,IF(I721="no",0,IF(I721="No aplica",0,IF(I721="Si",1,IF(I721="Fisico",1,IF(I721="Electronico",2,VLOOKUP(C721&amp;"|"&amp;B721&amp;"|"&amp;D721,Empresas!$C$6:$CC$92,G721+6+1,0)))))))</f>
        <v>0</v>
      </c>
      <c r="AA721" s="147">
        <f>IF(AND($I721="Si",J721=1),1,IF(AND($I721="Fisico",J721=1),1,IF(AND(J721=1,$I721="Electronico"),2,IF(J721=1,VLOOKUP($C721&amp;"|"&amp;$B721&amp;"|"&amp;$D721,Empresas!$C$6:$CC$92,$G721+6+1,0),0))))</f>
        <v>0</v>
      </c>
      <c r="AB721" s="147">
        <f>IF(AND($I721="Si",K721=1),1,IF(AND($I721="Fisico",K721=1),1,IF(AND(K721=1,$I721="Electronico"),2,IF(K721=1,VLOOKUP($C721&amp;"|"&amp;$B721&amp;"|"&amp;$D721,Empresas!$C$6:$CC$92,$G721+6+1,0),0))))</f>
        <v>0</v>
      </c>
      <c r="AC721" s="147">
        <f>IF(AND($I721="Si",L721=1),1,IF(AND($I721="Fisico",L721=1),1,IF(AND(L721=1,$I721="Electronico"),2,IF(L721=1,VLOOKUP($C721&amp;"|"&amp;$B721&amp;"|"&amp;$D721,Empresas!$C$6:$CC$92,$G721+6+1,0),0))))</f>
        <v>0</v>
      </c>
      <c r="AD721" s="147">
        <f>IF(AND($I721="Si",M721=1),1,IF(AND($I721="Fisico",M721=1),1,IF(AND(M721=1,$I721="Electronico"),2,IF(M721=1,VLOOKUP($C721&amp;"|"&amp;$B721&amp;"|"&amp;$D721,Empresas!$C$6:$CC$92,$G721+6+1,0),0))))</f>
        <v>0</v>
      </c>
      <c r="AE721" s="147">
        <f>IF(AND($I721="Si",N721=1),1,IF(AND($I721="Fisico",N721=1),1,IF(AND(N721=1,$I721="Electronico"),2,IF(N721=1,VLOOKUP($C721&amp;"|"&amp;$B721&amp;"|"&amp;$D721,Empresas!$C$6:$CC$92,$G721+6+1,0),0))))</f>
        <v>0</v>
      </c>
      <c r="AF721" s="147">
        <f>IF(AND($I721="Si",O721=1),1,IF(AND($I721="Fisico",O721=1),1,IF(AND(O721=1,$I721="Electronico"),2,IF(O721=1,VLOOKUP($C721&amp;"|"&amp;$B721&amp;"|"&amp;$D721,Empresas!$C$6:$CC$92,$G721+6+1,0),0))))</f>
        <v>0</v>
      </c>
      <c r="AG721" s="147">
        <f>IF(AND($I721="Si",P721=1),1,IF(AND($I721="Fisico",P721=1),1,IF(AND(P721=1,$I721="Electronico"),2,IF(P721=1,VLOOKUP($C721&amp;"|"&amp;$B721&amp;"|"&amp;$D721,Empresas!$C$6:$CC$92,$G721+6+1,0),0))))</f>
        <v>0</v>
      </c>
      <c r="AH721" s="147">
        <f>IF(AND($I721="Si",Q721=1),1,IF(AND($I721="Fisico",Q721=1),1,IF(AND(Q721=1,$I721="Electronico"),2,IF(Q721=1,VLOOKUP($C721&amp;"|"&amp;$B721&amp;"|"&amp;$D721,Empresas!$C$6:$CC$92,$G721+6+1,0),0))))</f>
        <v>0</v>
      </c>
      <c r="AI721" s="147">
        <f>IF(AND($I721="Si",R721=1),1,IF(AND($I721="Fisico",R721=1),1,IF(AND(R721=1,$I721="Electronico"),2,IF(R721=1,VLOOKUP($C721&amp;"|"&amp;$B721&amp;"|"&amp;$D721,Empresas!$C$6:$CC$92,$G721+6+1,0),0))))</f>
        <v>0</v>
      </c>
      <c r="AJ721" s="147">
        <f>IF(AND($I721="Si",S721=1),1,IF(AND($I721="Fisico",S721=1),1,IF(AND(S721=1,$I721="Electronico"),2,IF(S721=1,VLOOKUP($C721&amp;"|"&amp;$B721&amp;"|"&amp;$D721,Empresas!$C$6:$CC$92,$G721+6+1,0),0))))</f>
        <v>0</v>
      </c>
      <c r="AK721" s="147">
        <f>IF(AND($I721="Si",T721=1),1,IF(AND($I721="Fisico",T721=1),1,IF(AND(T721=1,$I721="Electronico"),2,IF(T721=1,VLOOKUP($C721&amp;"|"&amp;$B721&amp;"|"&amp;$D721,Empresas!$C$6:$CC$92,$G721+6+1,0),0))))</f>
        <v>0</v>
      </c>
      <c r="AL721" s="147">
        <f>IF(AND($I721="Si",U721=1),1,IF(AND($I721="Fisico",U721=1),1,IF(AND(U721=1,$I721="Electronico"),2,IF(U721=1,VLOOKUP($C721&amp;"|"&amp;$B721&amp;"|"&amp;$D721,Empresas!$C$6:$CC$92,$G721+6+1,0),0))))</f>
        <v>0</v>
      </c>
      <c r="AM721" s="149">
        <f t="shared" si="118"/>
        <v>0</v>
      </c>
      <c r="AN721" s="149">
        <f t="shared" si="119"/>
        <v>0</v>
      </c>
      <c r="AO721" s="152">
        <f t="shared" si="120"/>
        <v>0</v>
      </c>
    </row>
    <row r="722" spans="1:41" x14ac:dyDescent="0.25">
      <c r="A722" s="140" t="str">
        <f>VLOOKUP(D722,Empresas!$D$7:$F$91,3,0)</f>
        <v>Omar</v>
      </c>
      <c r="B722" s="141" t="str">
        <f>VLOOKUP(D722,Empresas!$D$7:$G$91,4,0)</f>
        <v>Marisol</v>
      </c>
      <c r="C722" s="141" t="s">
        <v>544</v>
      </c>
      <c r="D722" s="141" t="s">
        <v>147</v>
      </c>
      <c r="E722" s="141" t="str">
        <f>VLOOKUP(D722,Empresas!$D$7:$E$92,2,0)</f>
        <v>ROCOTITOE S.A.C</v>
      </c>
      <c r="F722" s="141" t="s">
        <v>177</v>
      </c>
      <c r="G722" s="142">
        <f t="shared" si="121"/>
        <v>55</v>
      </c>
      <c r="H722" s="142" t="str">
        <f>VLOOKUP(D722,Empresas!$D$6:$L$92,7,0)</f>
        <v>Mensual</v>
      </c>
      <c r="I722" s="141" t="str">
        <f>VLOOKUP(VLOOKUP(D722&amp;"|"&amp;B722,Empresas!$I$7:$CB$92,G722,0),Tablas!$A$8:$B$10,2,0)</f>
        <v>No aplica</v>
      </c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 t="str">
        <f>VLOOKUP(D722,Empresas!$D$7:$CF$91,81,0)</f>
        <v>A</v>
      </c>
      <c r="W722" s="78" t="str">
        <f>VLOOKUP(D722,Empresas!$D$7:$M$91,10,0)</f>
        <v>General</v>
      </c>
      <c r="X722" s="69" t="str">
        <f t="shared" si="116"/>
        <v>NO</v>
      </c>
      <c r="Y722" s="153" t="str">
        <f t="shared" si="117"/>
        <v>No aplica</v>
      </c>
      <c r="Z722" s="147">
        <f>IF(Y722="No aplica",0,IF(I722="no",0,IF(I722="No aplica",0,IF(I722="Si",1,IF(I722="Fisico",1,IF(I722="Electronico",2,VLOOKUP(C722&amp;"|"&amp;B722&amp;"|"&amp;D722,Empresas!$C$6:$CC$92,G722+6+1,0)))))))</f>
        <v>0</v>
      </c>
      <c r="AA722" s="147">
        <f>IF(AND($I722="Si",J722=1),1,IF(AND($I722="Fisico",J722=1),1,IF(AND(J722=1,$I722="Electronico"),2,IF(J722=1,VLOOKUP($C722&amp;"|"&amp;$B722&amp;"|"&amp;$D722,Empresas!$C$6:$CC$92,$G722+6+1,0),0))))</f>
        <v>0</v>
      </c>
      <c r="AB722" s="147">
        <f>IF(AND($I722="Si",K722=1),1,IF(AND($I722="Fisico",K722=1),1,IF(AND(K722=1,$I722="Electronico"),2,IF(K722=1,VLOOKUP($C722&amp;"|"&amp;$B722&amp;"|"&amp;$D722,Empresas!$C$6:$CC$92,$G722+6+1,0),0))))</f>
        <v>0</v>
      </c>
      <c r="AC722" s="147">
        <f>IF(AND($I722="Si",L722=1),1,IF(AND($I722="Fisico",L722=1),1,IF(AND(L722=1,$I722="Electronico"),2,IF(L722=1,VLOOKUP($C722&amp;"|"&amp;$B722&amp;"|"&amp;$D722,Empresas!$C$6:$CC$92,$G722+6+1,0),0))))</f>
        <v>0</v>
      </c>
      <c r="AD722" s="147">
        <f>IF(AND($I722="Si",M722=1),1,IF(AND($I722="Fisico",M722=1),1,IF(AND(M722=1,$I722="Electronico"),2,IF(M722=1,VLOOKUP($C722&amp;"|"&amp;$B722&amp;"|"&amp;$D722,Empresas!$C$6:$CC$92,$G722+6+1,0),0))))</f>
        <v>0</v>
      </c>
      <c r="AE722" s="147">
        <f>IF(AND($I722="Si",N722=1),1,IF(AND($I722="Fisico",N722=1),1,IF(AND(N722=1,$I722="Electronico"),2,IF(N722=1,VLOOKUP($C722&amp;"|"&amp;$B722&amp;"|"&amp;$D722,Empresas!$C$6:$CC$92,$G722+6+1,0),0))))</f>
        <v>0</v>
      </c>
      <c r="AF722" s="147">
        <f>IF(AND($I722="Si",O722=1),1,IF(AND($I722="Fisico",O722=1),1,IF(AND(O722=1,$I722="Electronico"),2,IF(O722=1,VLOOKUP($C722&amp;"|"&amp;$B722&amp;"|"&amp;$D722,Empresas!$C$6:$CC$92,$G722+6+1,0),0))))</f>
        <v>0</v>
      </c>
      <c r="AG722" s="147">
        <f>IF(AND($I722="Si",P722=1),1,IF(AND($I722="Fisico",P722=1),1,IF(AND(P722=1,$I722="Electronico"),2,IF(P722=1,VLOOKUP($C722&amp;"|"&amp;$B722&amp;"|"&amp;$D722,Empresas!$C$6:$CC$92,$G722+6+1,0),0))))</f>
        <v>0</v>
      </c>
      <c r="AH722" s="147">
        <f>IF(AND($I722="Si",Q722=1),1,IF(AND($I722="Fisico",Q722=1),1,IF(AND(Q722=1,$I722="Electronico"),2,IF(Q722=1,VLOOKUP($C722&amp;"|"&amp;$B722&amp;"|"&amp;$D722,Empresas!$C$6:$CC$92,$G722+6+1,0),0))))</f>
        <v>0</v>
      </c>
      <c r="AI722" s="147">
        <f>IF(AND($I722="Si",R722=1),1,IF(AND($I722="Fisico",R722=1),1,IF(AND(R722=1,$I722="Electronico"),2,IF(R722=1,VLOOKUP($C722&amp;"|"&amp;$B722&amp;"|"&amp;$D722,Empresas!$C$6:$CC$92,$G722+6+1,0),0))))</f>
        <v>0</v>
      </c>
      <c r="AJ722" s="147">
        <f>IF(AND($I722="Si",S722=1),1,IF(AND($I722="Fisico",S722=1),1,IF(AND(S722=1,$I722="Electronico"),2,IF(S722=1,VLOOKUP($C722&amp;"|"&amp;$B722&amp;"|"&amp;$D722,Empresas!$C$6:$CC$92,$G722+6+1,0),0))))</f>
        <v>0</v>
      </c>
      <c r="AK722" s="147">
        <f>IF(AND($I722="Si",T722=1),1,IF(AND($I722="Fisico",T722=1),1,IF(AND(T722=1,$I722="Electronico"),2,IF(T722=1,VLOOKUP($C722&amp;"|"&amp;$B722&amp;"|"&amp;$D722,Empresas!$C$6:$CC$92,$G722+6+1,0),0))))</f>
        <v>0</v>
      </c>
      <c r="AL722" s="147">
        <f>IF(AND($I722="Si",U722=1),1,IF(AND($I722="Fisico",U722=1),1,IF(AND(U722=1,$I722="Electronico"),2,IF(U722=1,VLOOKUP($C722&amp;"|"&amp;$B722&amp;"|"&amp;$D722,Empresas!$C$6:$CC$92,$G722+6+1,0),0))))</f>
        <v>0</v>
      </c>
      <c r="AM722" s="149">
        <f t="shared" si="118"/>
        <v>0</v>
      </c>
      <c r="AN722" s="149">
        <f t="shared" si="119"/>
        <v>0</v>
      </c>
      <c r="AO722" s="152">
        <f t="shared" si="120"/>
        <v>0</v>
      </c>
    </row>
    <row r="723" spans="1:41" x14ac:dyDescent="0.25">
      <c r="A723" s="140" t="str">
        <f>VLOOKUP(D723,Empresas!$D$7:$F$91,3,0)</f>
        <v>Omar</v>
      </c>
      <c r="B723" s="141" t="str">
        <f>VLOOKUP(D723,Empresas!$D$7:$G$91,4,0)</f>
        <v>Marisol</v>
      </c>
      <c r="C723" s="141" t="s">
        <v>544</v>
      </c>
      <c r="D723" s="141" t="s">
        <v>147</v>
      </c>
      <c r="E723" s="141" t="str">
        <f>VLOOKUP(D723,Empresas!$D$7:$E$92,2,0)</f>
        <v>ROCOTITOE S.A.C</v>
      </c>
      <c r="F723" s="141" t="s">
        <v>178</v>
      </c>
      <c r="G723" s="142">
        <f t="shared" si="121"/>
        <v>56</v>
      </c>
      <c r="H723" s="142" t="str">
        <f>VLOOKUP(D723,Empresas!$D$6:$L$92,7,0)</f>
        <v>Mensual</v>
      </c>
      <c r="I723" s="141" t="str">
        <f>VLOOKUP(VLOOKUP(D723&amp;"|"&amp;B723,Empresas!$I$7:$CB$92,G723,0),Tablas!$A$8:$B$10,2,0)</f>
        <v>No aplica</v>
      </c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 t="str">
        <f>VLOOKUP(D723,Empresas!$D$7:$CF$91,81,0)</f>
        <v>A</v>
      </c>
      <c r="W723" s="78" t="str">
        <f>VLOOKUP(D723,Empresas!$D$7:$M$91,10,0)</f>
        <v>General</v>
      </c>
      <c r="X723" s="69" t="str">
        <f t="shared" si="116"/>
        <v>SI</v>
      </c>
      <c r="Y723" s="153" t="str">
        <f t="shared" si="117"/>
        <v>No aplica</v>
      </c>
      <c r="Z723" s="147">
        <f>IF(Y723="No aplica",0,IF(I723="no",0,IF(I723="No aplica",0,IF(I723="Si",1,IF(I723="Fisico",1,IF(I723="Electronico",2,VLOOKUP(C723&amp;"|"&amp;B723&amp;"|"&amp;D723,Empresas!$C$6:$CC$92,G723+6+1,0)))))))</f>
        <v>0</v>
      </c>
      <c r="AA723" s="147">
        <f>IF(AND($I723="Si",J723=1),1,IF(AND($I723="Fisico",J723=1),1,IF(AND(J723=1,$I723="Electronico"),2,IF(J723=1,VLOOKUP($C723&amp;"|"&amp;$B723&amp;"|"&amp;$D723,Empresas!$C$6:$CC$92,$G723+6+1,0),0))))</f>
        <v>0</v>
      </c>
      <c r="AB723" s="147">
        <f>IF(AND($I723="Si",K723=1),1,IF(AND($I723="Fisico",K723=1),1,IF(AND(K723=1,$I723="Electronico"),2,IF(K723=1,VLOOKUP($C723&amp;"|"&amp;$B723&amp;"|"&amp;$D723,Empresas!$C$6:$CC$92,$G723+6+1,0),0))))</f>
        <v>0</v>
      </c>
      <c r="AC723" s="147">
        <f>IF(AND($I723="Si",L723=1),1,IF(AND($I723="Fisico",L723=1),1,IF(AND(L723=1,$I723="Electronico"),2,IF(L723=1,VLOOKUP($C723&amp;"|"&amp;$B723&amp;"|"&amp;$D723,Empresas!$C$6:$CC$92,$G723+6+1,0),0))))</f>
        <v>0</v>
      </c>
      <c r="AD723" s="147">
        <f>IF(AND($I723="Si",M723=1),1,IF(AND($I723="Fisico",M723=1),1,IF(AND(M723=1,$I723="Electronico"),2,IF(M723=1,VLOOKUP($C723&amp;"|"&amp;$B723&amp;"|"&amp;$D723,Empresas!$C$6:$CC$92,$G723+6+1,0),0))))</f>
        <v>0</v>
      </c>
      <c r="AE723" s="147">
        <f>IF(AND($I723="Si",N723=1),1,IF(AND($I723="Fisico",N723=1),1,IF(AND(N723=1,$I723="Electronico"),2,IF(N723=1,VLOOKUP($C723&amp;"|"&amp;$B723&amp;"|"&amp;$D723,Empresas!$C$6:$CC$92,$G723+6+1,0),0))))</f>
        <v>0</v>
      </c>
      <c r="AF723" s="147">
        <f>IF(AND($I723="Si",O723=1),1,IF(AND($I723="Fisico",O723=1),1,IF(AND(O723=1,$I723="Electronico"),2,IF(O723=1,VLOOKUP($C723&amp;"|"&amp;$B723&amp;"|"&amp;$D723,Empresas!$C$6:$CC$92,$G723+6+1,0),0))))</f>
        <v>0</v>
      </c>
      <c r="AG723" s="147">
        <f>IF(AND($I723="Si",P723=1),1,IF(AND($I723="Fisico",P723=1),1,IF(AND(P723=1,$I723="Electronico"),2,IF(P723=1,VLOOKUP($C723&amp;"|"&amp;$B723&amp;"|"&amp;$D723,Empresas!$C$6:$CC$92,$G723+6+1,0),0))))</f>
        <v>0</v>
      </c>
      <c r="AH723" s="147">
        <f>IF(AND($I723="Si",Q723=1),1,IF(AND($I723="Fisico",Q723=1),1,IF(AND(Q723=1,$I723="Electronico"),2,IF(Q723=1,VLOOKUP($C723&amp;"|"&amp;$B723&amp;"|"&amp;$D723,Empresas!$C$6:$CC$92,$G723+6+1,0),0))))</f>
        <v>0</v>
      </c>
      <c r="AI723" s="147">
        <f>IF(AND($I723="Si",R723=1),1,IF(AND($I723="Fisico",R723=1),1,IF(AND(R723=1,$I723="Electronico"),2,IF(R723=1,VLOOKUP($C723&amp;"|"&amp;$B723&amp;"|"&amp;$D723,Empresas!$C$6:$CC$92,$G723+6+1,0),0))))</f>
        <v>0</v>
      </c>
      <c r="AJ723" s="147">
        <f>IF(AND($I723="Si",S723=1),1,IF(AND($I723="Fisico",S723=1),1,IF(AND(S723=1,$I723="Electronico"),2,IF(S723=1,VLOOKUP($C723&amp;"|"&amp;$B723&amp;"|"&amp;$D723,Empresas!$C$6:$CC$92,$G723+6+1,0),0))))</f>
        <v>0</v>
      </c>
      <c r="AK723" s="147">
        <f>IF(AND($I723="Si",T723=1),1,IF(AND($I723="Fisico",T723=1),1,IF(AND(T723=1,$I723="Electronico"),2,IF(T723=1,VLOOKUP($C723&amp;"|"&amp;$B723&amp;"|"&amp;$D723,Empresas!$C$6:$CC$92,$G723+6+1,0),0))))</f>
        <v>0</v>
      </c>
      <c r="AL723" s="147">
        <f>IF(AND($I723="Si",U723=1),1,IF(AND($I723="Fisico",U723=1),1,IF(AND(U723=1,$I723="Electronico"),2,IF(U723=1,VLOOKUP($C723&amp;"|"&amp;$B723&amp;"|"&amp;$D723,Empresas!$C$6:$CC$92,$G723+6+1,0),0))))</f>
        <v>0</v>
      </c>
      <c r="AM723" s="149">
        <f t="shared" si="118"/>
        <v>0</v>
      </c>
      <c r="AN723" s="149">
        <f t="shared" si="119"/>
        <v>0</v>
      </c>
      <c r="AO723" s="152">
        <f t="shared" si="120"/>
        <v>0</v>
      </c>
    </row>
    <row r="724" spans="1:41" x14ac:dyDescent="0.25">
      <c r="A724" s="140" t="str">
        <f>VLOOKUP(D724,Empresas!$D$7:$F$91,3,0)</f>
        <v>Omar</v>
      </c>
      <c r="B724" s="141" t="str">
        <f>VLOOKUP(D724,Empresas!$D$7:$G$91,4,0)</f>
        <v>Marisol</v>
      </c>
      <c r="C724" s="141" t="s">
        <v>544</v>
      </c>
      <c r="D724" s="141" t="s">
        <v>147</v>
      </c>
      <c r="E724" s="141" t="str">
        <f>VLOOKUP(D724,Empresas!$D$7:$E$92,2,0)</f>
        <v>ROCOTITOE S.A.C</v>
      </c>
      <c r="F724" s="141" t="s">
        <v>179</v>
      </c>
      <c r="G724" s="142">
        <f t="shared" si="121"/>
        <v>57</v>
      </c>
      <c r="H724" s="142" t="str">
        <f>VLOOKUP(D724,Empresas!$D$6:$L$92,7,0)</f>
        <v>Mensual</v>
      </c>
      <c r="I724" s="141" t="str">
        <f>VLOOKUP(VLOOKUP(D724&amp;"|"&amp;B724,Empresas!$I$7:$CB$92,G724,0),Tablas!$A$8:$B$10,2,0)</f>
        <v>No aplica</v>
      </c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 t="str">
        <f>VLOOKUP(D724,Empresas!$D$7:$CF$91,81,0)</f>
        <v>A</v>
      </c>
      <c r="W724" s="78" t="str">
        <f>VLOOKUP(D724,Empresas!$D$7:$M$91,10,0)</f>
        <v>General</v>
      </c>
      <c r="X724" s="69" t="str">
        <f t="shared" si="116"/>
        <v>NO</v>
      </c>
      <c r="Y724" s="153" t="str">
        <f t="shared" si="117"/>
        <v>No aplica</v>
      </c>
      <c r="Z724" s="147">
        <f>IF(Y724="No aplica",0,IF(I724="no",0,IF(I724="No aplica",0,IF(I724="Si",1,IF(I724="Fisico",1,IF(I724="Electronico",2,VLOOKUP(C724&amp;"|"&amp;B724&amp;"|"&amp;D724,Empresas!$C$6:$CC$92,G724+6+1,0)))))))</f>
        <v>0</v>
      </c>
      <c r="AA724" s="147">
        <f>IF(AND($I724="Si",J724=1),1,IF(AND($I724="Fisico",J724=1),1,IF(AND(J724=1,$I724="Electronico"),2,IF(J724=1,VLOOKUP($C724&amp;"|"&amp;$B724&amp;"|"&amp;$D724,Empresas!$C$6:$CC$92,$G724+6+1,0),0))))</f>
        <v>0</v>
      </c>
      <c r="AB724" s="147">
        <f>IF(AND($I724="Si",K724=1),1,IF(AND($I724="Fisico",K724=1),1,IF(AND(K724=1,$I724="Electronico"),2,IF(K724=1,VLOOKUP($C724&amp;"|"&amp;$B724&amp;"|"&amp;$D724,Empresas!$C$6:$CC$92,$G724+6+1,0),0))))</f>
        <v>0</v>
      </c>
      <c r="AC724" s="147">
        <f>IF(AND($I724="Si",L724=1),1,IF(AND($I724="Fisico",L724=1),1,IF(AND(L724=1,$I724="Electronico"),2,IF(L724=1,VLOOKUP($C724&amp;"|"&amp;$B724&amp;"|"&amp;$D724,Empresas!$C$6:$CC$92,$G724+6+1,0),0))))</f>
        <v>0</v>
      </c>
      <c r="AD724" s="147">
        <f>IF(AND($I724="Si",M724=1),1,IF(AND($I724="Fisico",M724=1),1,IF(AND(M724=1,$I724="Electronico"),2,IF(M724=1,VLOOKUP($C724&amp;"|"&amp;$B724&amp;"|"&amp;$D724,Empresas!$C$6:$CC$92,$G724+6+1,0),0))))</f>
        <v>0</v>
      </c>
      <c r="AE724" s="147">
        <f>IF(AND($I724="Si",N724=1),1,IF(AND($I724="Fisico",N724=1),1,IF(AND(N724=1,$I724="Electronico"),2,IF(N724=1,VLOOKUP($C724&amp;"|"&amp;$B724&amp;"|"&amp;$D724,Empresas!$C$6:$CC$92,$G724+6+1,0),0))))</f>
        <v>0</v>
      </c>
      <c r="AF724" s="147">
        <f>IF(AND($I724="Si",O724=1),1,IF(AND($I724="Fisico",O724=1),1,IF(AND(O724=1,$I724="Electronico"),2,IF(O724=1,VLOOKUP($C724&amp;"|"&amp;$B724&amp;"|"&amp;$D724,Empresas!$C$6:$CC$92,$G724+6+1,0),0))))</f>
        <v>0</v>
      </c>
      <c r="AG724" s="147">
        <f>IF(AND($I724="Si",P724=1),1,IF(AND($I724="Fisico",P724=1),1,IF(AND(P724=1,$I724="Electronico"),2,IF(P724=1,VLOOKUP($C724&amp;"|"&amp;$B724&amp;"|"&amp;$D724,Empresas!$C$6:$CC$92,$G724+6+1,0),0))))</f>
        <v>0</v>
      </c>
      <c r="AH724" s="147">
        <f>IF(AND($I724="Si",Q724=1),1,IF(AND($I724="Fisico",Q724=1),1,IF(AND(Q724=1,$I724="Electronico"),2,IF(Q724=1,VLOOKUP($C724&amp;"|"&amp;$B724&amp;"|"&amp;$D724,Empresas!$C$6:$CC$92,$G724+6+1,0),0))))</f>
        <v>0</v>
      </c>
      <c r="AI724" s="147">
        <f>IF(AND($I724="Si",R724=1),1,IF(AND($I724="Fisico",R724=1),1,IF(AND(R724=1,$I724="Electronico"),2,IF(R724=1,VLOOKUP($C724&amp;"|"&amp;$B724&amp;"|"&amp;$D724,Empresas!$C$6:$CC$92,$G724+6+1,0),0))))</f>
        <v>0</v>
      </c>
      <c r="AJ724" s="147">
        <f>IF(AND($I724="Si",S724=1),1,IF(AND($I724="Fisico",S724=1),1,IF(AND(S724=1,$I724="Electronico"),2,IF(S724=1,VLOOKUP($C724&amp;"|"&amp;$B724&amp;"|"&amp;$D724,Empresas!$C$6:$CC$92,$G724+6+1,0),0))))</f>
        <v>0</v>
      </c>
      <c r="AK724" s="147">
        <f>IF(AND($I724="Si",T724=1),1,IF(AND($I724="Fisico",T724=1),1,IF(AND(T724=1,$I724="Electronico"),2,IF(T724=1,VLOOKUP($C724&amp;"|"&amp;$B724&amp;"|"&amp;$D724,Empresas!$C$6:$CC$92,$G724+6+1,0),0))))</f>
        <v>0</v>
      </c>
      <c r="AL724" s="147">
        <f>IF(AND($I724="Si",U724=1),1,IF(AND($I724="Fisico",U724=1),1,IF(AND(U724=1,$I724="Electronico"),2,IF(U724=1,VLOOKUP($C724&amp;"|"&amp;$B724&amp;"|"&amp;$D724,Empresas!$C$6:$CC$92,$G724+6+1,0),0))))</f>
        <v>0</v>
      </c>
      <c r="AM724" s="149">
        <f t="shared" si="118"/>
        <v>0</v>
      </c>
      <c r="AN724" s="149">
        <f t="shared" si="119"/>
        <v>0</v>
      </c>
      <c r="AO724" s="152">
        <f t="shared" si="120"/>
        <v>0</v>
      </c>
    </row>
    <row r="725" spans="1:41" x14ac:dyDescent="0.25">
      <c r="A725" s="140" t="str">
        <f>VLOOKUP(D725,Empresas!$D$7:$F$91,3,0)</f>
        <v>Omar</v>
      </c>
      <c r="B725" s="141" t="str">
        <f>VLOOKUP(D725,Empresas!$D$7:$G$91,4,0)</f>
        <v>Marisol</v>
      </c>
      <c r="C725" s="141" t="s">
        <v>544</v>
      </c>
      <c r="D725" s="141" t="s">
        <v>147</v>
      </c>
      <c r="E725" s="141" t="str">
        <f>VLOOKUP(D725,Empresas!$D$7:$E$92,2,0)</f>
        <v>ROCOTITOE S.A.C</v>
      </c>
      <c r="F725" s="141" t="s">
        <v>180</v>
      </c>
      <c r="G725" s="142">
        <f t="shared" si="121"/>
        <v>58</v>
      </c>
      <c r="H725" s="142" t="str">
        <f>VLOOKUP(D725,Empresas!$D$6:$L$92,7,0)</f>
        <v>Mensual</v>
      </c>
      <c r="I725" s="141" t="str">
        <f>VLOOKUP(VLOOKUP(D725&amp;"|"&amp;B725,Empresas!$I$7:$CB$92,G725,0),Tablas!$A$8:$B$10,2,0)</f>
        <v>No aplica</v>
      </c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 t="str">
        <f>VLOOKUP(D725,Empresas!$D$7:$CF$91,81,0)</f>
        <v>A</v>
      </c>
      <c r="W725" s="78" t="str">
        <f>VLOOKUP(D725,Empresas!$D$7:$M$91,10,0)</f>
        <v>General</v>
      </c>
      <c r="X725" s="69" t="str">
        <f t="shared" si="116"/>
        <v>NO</v>
      </c>
      <c r="Y725" s="153" t="str">
        <f t="shared" si="117"/>
        <v>No aplica</v>
      </c>
      <c r="Z725" s="147">
        <f>IF(Y725="No aplica",0,IF(I725="no",0,IF(I725="No aplica",0,IF(I725="Si",1,IF(I725="Fisico",1,IF(I725="Electronico",2,VLOOKUP(C725&amp;"|"&amp;B725&amp;"|"&amp;D725,Empresas!$C$6:$CC$92,G725+6+1,0)))))))</f>
        <v>0</v>
      </c>
      <c r="AA725" s="147">
        <f>IF(AND($I725="Si",J725=1),1,IF(AND($I725="Fisico",J725=1),1,IF(AND(J725=1,$I725="Electronico"),2,IF(J725=1,VLOOKUP($C725&amp;"|"&amp;$B725&amp;"|"&amp;$D725,Empresas!$C$6:$CC$92,$G725+6+1,0),0))))</f>
        <v>0</v>
      </c>
      <c r="AB725" s="147">
        <f>IF(AND($I725="Si",K725=1),1,IF(AND($I725="Fisico",K725=1),1,IF(AND(K725=1,$I725="Electronico"),2,IF(K725=1,VLOOKUP($C725&amp;"|"&amp;$B725&amp;"|"&amp;$D725,Empresas!$C$6:$CC$92,$G725+6+1,0),0))))</f>
        <v>0</v>
      </c>
      <c r="AC725" s="147">
        <f>IF(AND($I725="Si",L725=1),1,IF(AND($I725="Fisico",L725=1),1,IF(AND(L725=1,$I725="Electronico"),2,IF(L725=1,VLOOKUP($C725&amp;"|"&amp;$B725&amp;"|"&amp;$D725,Empresas!$C$6:$CC$92,$G725+6+1,0),0))))</f>
        <v>0</v>
      </c>
      <c r="AD725" s="147">
        <f>IF(AND($I725="Si",M725=1),1,IF(AND($I725="Fisico",M725=1),1,IF(AND(M725=1,$I725="Electronico"),2,IF(M725=1,VLOOKUP($C725&amp;"|"&amp;$B725&amp;"|"&amp;$D725,Empresas!$C$6:$CC$92,$G725+6+1,0),0))))</f>
        <v>0</v>
      </c>
      <c r="AE725" s="147">
        <f>IF(AND($I725="Si",N725=1),1,IF(AND($I725="Fisico",N725=1),1,IF(AND(N725=1,$I725="Electronico"),2,IF(N725=1,VLOOKUP($C725&amp;"|"&amp;$B725&amp;"|"&amp;$D725,Empresas!$C$6:$CC$92,$G725+6+1,0),0))))</f>
        <v>0</v>
      </c>
      <c r="AF725" s="147">
        <f>IF(AND($I725="Si",O725=1),1,IF(AND($I725="Fisico",O725=1),1,IF(AND(O725=1,$I725="Electronico"),2,IF(O725=1,VLOOKUP($C725&amp;"|"&amp;$B725&amp;"|"&amp;$D725,Empresas!$C$6:$CC$92,$G725+6+1,0),0))))</f>
        <v>0</v>
      </c>
      <c r="AG725" s="147">
        <f>IF(AND($I725="Si",P725=1),1,IF(AND($I725="Fisico",P725=1),1,IF(AND(P725=1,$I725="Electronico"),2,IF(P725=1,VLOOKUP($C725&amp;"|"&amp;$B725&amp;"|"&amp;$D725,Empresas!$C$6:$CC$92,$G725+6+1,0),0))))</f>
        <v>0</v>
      </c>
      <c r="AH725" s="147">
        <f>IF(AND($I725="Si",Q725=1),1,IF(AND($I725="Fisico",Q725=1),1,IF(AND(Q725=1,$I725="Electronico"),2,IF(Q725=1,VLOOKUP($C725&amp;"|"&amp;$B725&amp;"|"&amp;$D725,Empresas!$C$6:$CC$92,$G725+6+1,0),0))))</f>
        <v>0</v>
      </c>
      <c r="AI725" s="147">
        <f>IF(AND($I725="Si",R725=1),1,IF(AND($I725="Fisico",R725=1),1,IF(AND(R725=1,$I725="Electronico"),2,IF(R725=1,VLOOKUP($C725&amp;"|"&amp;$B725&amp;"|"&amp;$D725,Empresas!$C$6:$CC$92,$G725+6+1,0),0))))</f>
        <v>0</v>
      </c>
      <c r="AJ725" s="147">
        <f>IF(AND($I725="Si",S725=1),1,IF(AND($I725="Fisico",S725=1),1,IF(AND(S725=1,$I725="Electronico"),2,IF(S725=1,VLOOKUP($C725&amp;"|"&amp;$B725&amp;"|"&amp;$D725,Empresas!$C$6:$CC$92,$G725+6+1,0),0))))</f>
        <v>0</v>
      </c>
      <c r="AK725" s="147">
        <f>IF(AND($I725="Si",T725=1),1,IF(AND($I725="Fisico",T725=1),1,IF(AND(T725=1,$I725="Electronico"),2,IF(T725=1,VLOOKUP($C725&amp;"|"&amp;$B725&amp;"|"&amp;$D725,Empresas!$C$6:$CC$92,$G725+6+1,0),0))))</f>
        <v>0</v>
      </c>
      <c r="AL725" s="147">
        <f>IF(AND($I725="Si",U725=1),1,IF(AND($I725="Fisico",U725=1),1,IF(AND(U725=1,$I725="Electronico"),2,IF(U725=1,VLOOKUP($C725&amp;"|"&amp;$B725&amp;"|"&amp;$D725,Empresas!$C$6:$CC$92,$G725+6+1,0),0))))</f>
        <v>0</v>
      </c>
      <c r="AM725" s="149">
        <f t="shared" si="118"/>
        <v>0</v>
      </c>
      <c r="AN725" s="149">
        <f t="shared" si="119"/>
        <v>0</v>
      </c>
      <c r="AO725" s="152">
        <f t="shared" si="120"/>
        <v>0</v>
      </c>
    </row>
    <row r="726" spans="1:41" x14ac:dyDescent="0.25">
      <c r="A726" s="140" t="str">
        <f>VLOOKUP(D726,Empresas!$D$7:$F$91,3,0)</f>
        <v>Omar</v>
      </c>
      <c r="B726" s="141" t="str">
        <f>VLOOKUP(D726,Empresas!$D$7:$G$91,4,0)</f>
        <v>Marisol</v>
      </c>
      <c r="C726" s="141" t="s">
        <v>544</v>
      </c>
      <c r="D726" s="141" t="s">
        <v>147</v>
      </c>
      <c r="E726" s="141" t="str">
        <f>VLOOKUP(D726,Empresas!$D$7:$E$92,2,0)</f>
        <v>ROCOTITOE S.A.C</v>
      </c>
      <c r="F726" s="141" t="s">
        <v>181</v>
      </c>
      <c r="G726" s="142">
        <f t="shared" si="121"/>
        <v>59</v>
      </c>
      <c r="H726" s="142" t="str">
        <f>VLOOKUP(D726,Empresas!$D$6:$L$92,7,0)</f>
        <v>Mensual</v>
      </c>
      <c r="I726" s="141" t="str">
        <f>VLOOKUP(VLOOKUP(D726&amp;"|"&amp;B726,Empresas!$I$7:$CB$92,G726,0),Tablas!$A$8:$B$10,2,0)</f>
        <v>No aplica</v>
      </c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 t="str">
        <f>VLOOKUP(D726,Empresas!$D$7:$CF$91,81,0)</f>
        <v>A</v>
      </c>
      <c r="W726" s="78" t="str">
        <f>VLOOKUP(D726,Empresas!$D$7:$M$91,10,0)</f>
        <v>General</v>
      </c>
      <c r="X726" s="69" t="str">
        <f t="shared" si="116"/>
        <v>NO</v>
      </c>
      <c r="Y726" s="153" t="str">
        <f t="shared" si="117"/>
        <v>No aplica</v>
      </c>
      <c r="Z726" s="147">
        <f>IF(Y726="No aplica",0,IF(I726="no",0,IF(I726="No aplica",0,IF(I726="Si",1,IF(I726="Fisico",1,IF(I726="Electronico",2,VLOOKUP(C726&amp;"|"&amp;B726&amp;"|"&amp;D726,Empresas!$C$6:$CC$92,G726+6+1,0)))))))</f>
        <v>0</v>
      </c>
      <c r="AA726" s="147">
        <f>IF(AND($I726="Si",J726=1),1,IF(AND($I726="Fisico",J726=1),1,IF(AND(J726=1,$I726="Electronico"),2,IF(J726=1,VLOOKUP($C726&amp;"|"&amp;$B726&amp;"|"&amp;$D726,Empresas!$C$6:$CC$92,$G726+6+1,0),0))))</f>
        <v>0</v>
      </c>
      <c r="AB726" s="147">
        <f>IF(AND($I726="Si",K726=1),1,IF(AND($I726="Fisico",K726=1),1,IF(AND(K726=1,$I726="Electronico"),2,IF(K726=1,VLOOKUP($C726&amp;"|"&amp;$B726&amp;"|"&amp;$D726,Empresas!$C$6:$CC$92,$G726+6+1,0),0))))</f>
        <v>0</v>
      </c>
      <c r="AC726" s="147">
        <f>IF(AND($I726="Si",L726=1),1,IF(AND($I726="Fisico",L726=1),1,IF(AND(L726=1,$I726="Electronico"),2,IF(L726=1,VLOOKUP($C726&amp;"|"&amp;$B726&amp;"|"&amp;$D726,Empresas!$C$6:$CC$92,$G726+6+1,0),0))))</f>
        <v>0</v>
      </c>
      <c r="AD726" s="147">
        <f>IF(AND($I726="Si",M726=1),1,IF(AND($I726="Fisico",M726=1),1,IF(AND(M726=1,$I726="Electronico"),2,IF(M726=1,VLOOKUP($C726&amp;"|"&amp;$B726&amp;"|"&amp;$D726,Empresas!$C$6:$CC$92,$G726+6+1,0),0))))</f>
        <v>0</v>
      </c>
      <c r="AE726" s="147">
        <f>IF(AND($I726="Si",N726=1),1,IF(AND($I726="Fisico",N726=1),1,IF(AND(N726=1,$I726="Electronico"),2,IF(N726=1,VLOOKUP($C726&amp;"|"&amp;$B726&amp;"|"&amp;$D726,Empresas!$C$6:$CC$92,$G726+6+1,0),0))))</f>
        <v>0</v>
      </c>
      <c r="AF726" s="147">
        <f>IF(AND($I726="Si",O726=1),1,IF(AND($I726="Fisico",O726=1),1,IF(AND(O726=1,$I726="Electronico"),2,IF(O726=1,VLOOKUP($C726&amp;"|"&amp;$B726&amp;"|"&amp;$D726,Empresas!$C$6:$CC$92,$G726+6+1,0),0))))</f>
        <v>0</v>
      </c>
      <c r="AG726" s="147">
        <f>IF(AND($I726="Si",P726=1),1,IF(AND($I726="Fisico",P726=1),1,IF(AND(P726=1,$I726="Electronico"),2,IF(P726=1,VLOOKUP($C726&amp;"|"&amp;$B726&amp;"|"&amp;$D726,Empresas!$C$6:$CC$92,$G726+6+1,0),0))))</f>
        <v>0</v>
      </c>
      <c r="AH726" s="147">
        <f>IF(AND($I726="Si",Q726=1),1,IF(AND($I726="Fisico",Q726=1),1,IF(AND(Q726=1,$I726="Electronico"),2,IF(Q726=1,VLOOKUP($C726&amp;"|"&amp;$B726&amp;"|"&amp;$D726,Empresas!$C$6:$CC$92,$G726+6+1,0),0))))</f>
        <v>0</v>
      </c>
      <c r="AI726" s="147">
        <f>IF(AND($I726="Si",R726=1),1,IF(AND($I726="Fisico",R726=1),1,IF(AND(R726=1,$I726="Electronico"),2,IF(R726=1,VLOOKUP($C726&amp;"|"&amp;$B726&amp;"|"&amp;$D726,Empresas!$C$6:$CC$92,$G726+6+1,0),0))))</f>
        <v>0</v>
      </c>
      <c r="AJ726" s="147">
        <f>IF(AND($I726="Si",S726=1),1,IF(AND($I726="Fisico",S726=1),1,IF(AND(S726=1,$I726="Electronico"),2,IF(S726=1,VLOOKUP($C726&amp;"|"&amp;$B726&amp;"|"&amp;$D726,Empresas!$C$6:$CC$92,$G726+6+1,0),0))))</f>
        <v>0</v>
      </c>
      <c r="AK726" s="147">
        <f>IF(AND($I726="Si",T726=1),1,IF(AND($I726="Fisico",T726=1),1,IF(AND(T726=1,$I726="Electronico"),2,IF(T726=1,VLOOKUP($C726&amp;"|"&amp;$B726&amp;"|"&amp;$D726,Empresas!$C$6:$CC$92,$G726+6+1,0),0))))</f>
        <v>0</v>
      </c>
      <c r="AL726" s="147">
        <f>IF(AND($I726="Si",U726=1),1,IF(AND($I726="Fisico",U726=1),1,IF(AND(U726=1,$I726="Electronico"),2,IF(U726=1,VLOOKUP($C726&amp;"|"&amp;$B726&amp;"|"&amp;$D726,Empresas!$C$6:$CC$92,$G726+6+1,0),0))))</f>
        <v>0</v>
      </c>
      <c r="AM726" s="149">
        <f t="shared" si="118"/>
        <v>0</v>
      </c>
      <c r="AN726" s="149">
        <f t="shared" si="119"/>
        <v>0</v>
      </c>
      <c r="AO726" s="152">
        <f t="shared" si="120"/>
        <v>0</v>
      </c>
    </row>
    <row r="727" spans="1:41" x14ac:dyDescent="0.25">
      <c r="A727" s="140" t="str">
        <f>VLOOKUP(D727,Empresas!$D$7:$F$91,3,0)</f>
        <v>Omar</v>
      </c>
      <c r="B727" s="141" t="str">
        <f>VLOOKUP(D727,Empresas!$D$7:$G$91,4,0)</f>
        <v>Marisol</v>
      </c>
      <c r="C727" s="141" t="s">
        <v>544</v>
      </c>
      <c r="D727" s="141" t="s">
        <v>147</v>
      </c>
      <c r="E727" s="141" t="str">
        <f>VLOOKUP(D727,Empresas!$D$7:$E$92,2,0)</f>
        <v>ROCOTITOE S.A.C</v>
      </c>
      <c r="F727" s="141" t="s">
        <v>182</v>
      </c>
      <c r="G727" s="142">
        <f t="shared" si="121"/>
        <v>60</v>
      </c>
      <c r="H727" s="142" t="str">
        <f>VLOOKUP(D727,Empresas!$D$6:$L$92,7,0)</f>
        <v>Mensual</v>
      </c>
      <c r="I727" s="141" t="str">
        <f>VLOOKUP(VLOOKUP(D727&amp;"|"&amp;B727,Empresas!$I$7:$CB$92,G727,0),Tablas!$A$8:$B$10,2,0)</f>
        <v>No aplica</v>
      </c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 t="str">
        <f>VLOOKUP(D727,Empresas!$D$7:$CF$91,81,0)</f>
        <v>A</v>
      </c>
      <c r="W727" s="78" t="str">
        <f>VLOOKUP(D727,Empresas!$D$7:$M$91,10,0)</f>
        <v>General</v>
      </c>
      <c r="X727" s="69" t="str">
        <f t="shared" si="116"/>
        <v>NO</v>
      </c>
      <c r="Y727" s="153" t="str">
        <f t="shared" si="117"/>
        <v>No aplica</v>
      </c>
      <c r="Z727" s="147">
        <f>IF(Y727="No aplica",0,IF(I727="no",0,IF(I727="No aplica",0,IF(I727="Si",1,IF(I727="Fisico",1,IF(I727="Electronico",2,VLOOKUP(C727&amp;"|"&amp;B727&amp;"|"&amp;D727,Empresas!$C$6:$CC$92,G727+6+1,0)))))))</f>
        <v>0</v>
      </c>
      <c r="AA727" s="147">
        <f>IF(AND($I727="Si",J727=1),1,IF(AND($I727="Fisico",J727=1),1,IF(AND(J727=1,$I727="Electronico"),2,IF(J727=1,VLOOKUP($C727&amp;"|"&amp;$B727&amp;"|"&amp;$D727,Empresas!$C$6:$CC$92,$G727+6+1,0),0))))</f>
        <v>0</v>
      </c>
      <c r="AB727" s="147">
        <f>IF(AND($I727="Si",K727=1),1,IF(AND($I727="Fisico",K727=1),1,IF(AND(K727=1,$I727="Electronico"),2,IF(K727=1,VLOOKUP($C727&amp;"|"&amp;$B727&amp;"|"&amp;$D727,Empresas!$C$6:$CC$92,$G727+6+1,0),0))))</f>
        <v>0</v>
      </c>
      <c r="AC727" s="147">
        <f>IF(AND($I727="Si",L727=1),1,IF(AND($I727="Fisico",L727=1),1,IF(AND(L727=1,$I727="Electronico"),2,IF(L727=1,VLOOKUP($C727&amp;"|"&amp;$B727&amp;"|"&amp;$D727,Empresas!$C$6:$CC$92,$G727+6+1,0),0))))</f>
        <v>0</v>
      </c>
      <c r="AD727" s="147">
        <f>IF(AND($I727="Si",M727=1),1,IF(AND($I727="Fisico",M727=1),1,IF(AND(M727=1,$I727="Electronico"),2,IF(M727=1,VLOOKUP($C727&amp;"|"&amp;$B727&amp;"|"&amp;$D727,Empresas!$C$6:$CC$92,$G727+6+1,0),0))))</f>
        <v>0</v>
      </c>
      <c r="AE727" s="147">
        <f>IF(AND($I727="Si",N727=1),1,IF(AND($I727="Fisico",N727=1),1,IF(AND(N727=1,$I727="Electronico"),2,IF(N727=1,VLOOKUP($C727&amp;"|"&amp;$B727&amp;"|"&amp;$D727,Empresas!$C$6:$CC$92,$G727+6+1,0),0))))</f>
        <v>0</v>
      </c>
      <c r="AF727" s="147">
        <f>IF(AND($I727="Si",O727=1),1,IF(AND($I727="Fisico",O727=1),1,IF(AND(O727=1,$I727="Electronico"),2,IF(O727=1,VLOOKUP($C727&amp;"|"&amp;$B727&amp;"|"&amp;$D727,Empresas!$C$6:$CC$92,$G727+6+1,0),0))))</f>
        <v>0</v>
      </c>
      <c r="AG727" s="147">
        <f>IF(AND($I727="Si",P727=1),1,IF(AND($I727="Fisico",P727=1),1,IF(AND(P727=1,$I727="Electronico"),2,IF(P727=1,VLOOKUP($C727&amp;"|"&amp;$B727&amp;"|"&amp;$D727,Empresas!$C$6:$CC$92,$G727+6+1,0),0))))</f>
        <v>0</v>
      </c>
      <c r="AH727" s="147">
        <f>IF(AND($I727="Si",Q727=1),1,IF(AND($I727="Fisico",Q727=1),1,IF(AND(Q727=1,$I727="Electronico"),2,IF(Q727=1,VLOOKUP($C727&amp;"|"&amp;$B727&amp;"|"&amp;$D727,Empresas!$C$6:$CC$92,$G727+6+1,0),0))))</f>
        <v>0</v>
      </c>
      <c r="AI727" s="147">
        <f>IF(AND($I727="Si",R727=1),1,IF(AND($I727="Fisico",R727=1),1,IF(AND(R727=1,$I727="Electronico"),2,IF(R727=1,VLOOKUP($C727&amp;"|"&amp;$B727&amp;"|"&amp;$D727,Empresas!$C$6:$CC$92,$G727+6+1,0),0))))</f>
        <v>0</v>
      </c>
      <c r="AJ727" s="147">
        <f>IF(AND($I727="Si",S727=1),1,IF(AND($I727="Fisico",S727=1),1,IF(AND(S727=1,$I727="Electronico"),2,IF(S727=1,VLOOKUP($C727&amp;"|"&amp;$B727&amp;"|"&amp;$D727,Empresas!$C$6:$CC$92,$G727+6+1,0),0))))</f>
        <v>0</v>
      </c>
      <c r="AK727" s="147">
        <f>IF(AND($I727="Si",T727=1),1,IF(AND($I727="Fisico",T727=1),1,IF(AND(T727=1,$I727="Electronico"),2,IF(T727=1,VLOOKUP($C727&amp;"|"&amp;$B727&amp;"|"&amp;$D727,Empresas!$C$6:$CC$92,$G727+6+1,0),0))))</f>
        <v>0</v>
      </c>
      <c r="AL727" s="147">
        <f>IF(AND($I727="Si",U727=1),1,IF(AND($I727="Fisico",U727=1),1,IF(AND(U727=1,$I727="Electronico"),2,IF(U727=1,VLOOKUP($C727&amp;"|"&amp;$B727&amp;"|"&amp;$D727,Empresas!$C$6:$CC$92,$G727+6+1,0),0))))</f>
        <v>0</v>
      </c>
      <c r="AM727" s="149">
        <f t="shared" si="118"/>
        <v>0</v>
      </c>
      <c r="AN727" s="149">
        <f t="shared" si="119"/>
        <v>0</v>
      </c>
      <c r="AO727" s="152">
        <f t="shared" si="120"/>
        <v>0</v>
      </c>
    </row>
    <row r="728" spans="1:41" x14ac:dyDescent="0.25">
      <c r="A728" s="143" t="str">
        <f>VLOOKUP(D728,Empresas!$D$7:$F$91,3,0)</f>
        <v>Omar</v>
      </c>
      <c r="B728" s="144" t="str">
        <f>VLOOKUP(D728,Empresas!$D$7:$G$91,4,0)</f>
        <v>Marisol</v>
      </c>
      <c r="C728" s="144" t="s">
        <v>544</v>
      </c>
      <c r="D728" s="144" t="s">
        <v>147</v>
      </c>
      <c r="E728" s="144" t="str">
        <f>VLOOKUP(D728,Empresas!$D$7:$E$92,2,0)</f>
        <v>ROCOTITOE S.A.C</v>
      </c>
      <c r="F728" s="144" t="s">
        <v>183</v>
      </c>
      <c r="G728" s="145">
        <f>+Empresas!$BR$2</f>
        <v>62</v>
      </c>
      <c r="H728" s="145" t="str">
        <f>VLOOKUP(D728,Empresas!$D$6:$L$92,7,0)</f>
        <v>Mensual</v>
      </c>
      <c r="I728" s="144" t="str">
        <f>VLOOKUP(VLOOKUP(D728&amp;"|"&amp;B728,Empresas!$I$7:$CB$92,G728,0),Tablas!$A$13:$B$14,2,0)</f>
        <v>Si</v>
      </c>
      <c r="J728" s="78">
        <v>1</v>
      </c>
      <c r="K728" s="78">
        <v>1</v>
      </c>
      <c r="L728" s="78">
        <v>1</v>
      </c>
      <c r="M728" s="78">
        <v>1</v>
      </c>
      <c r="N728" s="78">
        <v>1</v>
      </c>
      <c r="O728" s="78">
        <v>1</v>
      </c>
      <c r="P728" s="78">
        <v>1</v>
      </c>
      <c r="Q728" s="78">
        <v>1</v>
      </c>
      <c r="R728" s="78"/>
      <c r="S728" s="78"/>
      <c r="T728" s="78"/>
      <c r="U728" s="78"/>
      <c r="V728" s="78" t="str">
        <f>VLOOKUP(D728,Empresas!$D$7:$CF$91,81,0)</f>
        <v>A</v>
      </c>
      <c r="W728" s="78" t="str">
        <f>VLOOKUP(D728,Empresas!$D$7:$M$91,10,0)</f>
        <v>General</v>
      </c>
      <c r="X728" s="69" t="str">
        <f t="shared" si="116"/>
        <v>SI</v>
      </c>
      <c r="Y728" s="153" t="str">
        <f t="shared" si="117"/>
        <v>Si aplica</v>
      </c>
      <c r="Z728" s="147">
        <f>IF(Y728="No aplica",0,IF(I728="no",0,IF(I728="No aplica",0,IF(I728="Si",1,IF(I728="Fisico",1,IF(I728="Electronico",2,VLOOKUP(C728&amp;"|"&amp;B728&amp;"|"&amp;D728,Empresas!$C$6:$CC$92,G728+6+1,0)))))))</f>
        <v>1</v>
      </c>
      <c r="AA728" s="147">
        <f>IF(AND($I728="Si",J728=1),1,IF(AND($I728="Fisico",J728=1),1,IF(AND(J728=1,$I728="Electronico"),2,IF(J728=1,VLOOKUP($C728&amp;"|"&amp;$B728&amp;"|"&amp;$D728,Empresas!$C$6:$CC$92,$G728+6+1,0),0))))</f>
        <v>1</v>
      </c>
      <c r="AB728" s="147">
        <f>IF(AND($I728="Si",K728=1),1,IF(AND($I728="Fisico",K728=1),1,IF(AND(K728=1,$I728="Electronico"),2,IF(K728=1,VLOOKUP($C728&amp;"|"&amp;$B728&amp;"|"&amp;$D728,Empresas!$C$6:$CC$92,$G728+6+1,0),0))))</f>
        <v>1</v>
      </c>
      <c r="AC728" s="147">
        <f>IF(AND($I728="Si",L728=1),1,IF(AND($I728="Fisico",L728=1),1,IF(AND(L728=1,$I728="Electronico"),2,IF(L728=1,VLOOKUP($C728&amp;"|"&amp;$B728&amp;"|"&amp;$D728,Empresas!$C$6:$CC$92,$G728+6+1,0),0))))</f>
        <v>1</v>
      </c>
      <c r="AD728" s="147">
        <f>IF(AND($I728="Si",M728=1),1,IF(AND($I728="Fisico",M728=1),1,IF(AND(M728=1,$I728="Electronico"),2,IF(M728=1,VLOOKUP($C728&amp;"|"&amp;$B728&amp;"|"&amp;$D728,Empresas!$C$6:$CC$92,$G728+6+1,0),0))))</f>
        <v>1</v>
      </c>
      <c r="AE728" s="147">
        <f>IF(AND($I728="Si",N728=1),1,IF(AND($I728="Fisico",N728=1),1,IF(AND(N728=1,$I728="Electronico"),2,IF(N728=1,VLOOKUP($C728&amp;"|"&amp;$B728&amp;"|"&amp;$D728,Empresas!$C$6:$CC$92,$G728+6+1,0),0))))</f>
        <v>1</v>
      </c>
      <c r="AF728" s="147">
        <f>IF(AND($I728="Si",O728=1),1,IF(AND($I728="Fisico",O728=1),1,IF(AND(O728=1,$I728="Electronico"),2,IF(O728=1,VLOOKUP($C728&amp;"|"&amp;$B728&amp;"|"&amp;$D728,Empresas!$C$6:$CC$92,$G728+6+1,0),0))))</f>
        <v>1</v>
      </c>
      <c r="AG728" s="147">
        <f>IF(AND($I728="Si",P728=1),1,IF(AND($I728="Fisico",P728=1),1,IF(AND(P728=1,$I728="Electronico"),2,IF(P728=1,VLOOKUP($C728&amp;"|"&amp;$B728&amp;"|"&amp;$D728,Empresas!$C$6:$CC$92,$G728+6+1,0),0))))</f>
        <v>1</v>
      </c>
      <c r="AH728" s="147">
        <f>IF(AND($I728="Si",Q728=1),1,IF(AND($I728="Fisico",Q728=1),1,IF(AND(Q728=1,$I728="Electronico"),2,IF(Q728=1,VLOOKUP($C728&amp;"|"&amp;$B728&amp;"|"&amp;$D728,Empresas!$C$6:$CC$92,$G728+6+1,0),0))))</f>
        <v>1</v>
      </c>
      <c r="AI728" s="147">
        <f>IF(AND($I728="Si",R728=1),1,IF(AND($I728="Fisico",R728=1),1,IF(AND(R728=1,$I728="Electronico"),2,IF(R728=1,VLOOKUP($C728&amp;"|"&amp;$B728&amp;"|"&amp;$D728,Empresas!$C$6:$CC$92,$G728+6+1,0),0))))</f>
        <v>0</v>
      </c>
      <c r="AJ728" s="147">
        <f>IF(AND($I728="Si",S728=1),1,IF(AND($I728="Fisico",S728=1),1,IF(AND(S728=1,$I728="Electronico"),2,IF(S728=1,VLOOKUP($C728&amp;"|"&amp;$B728&amp;"|"&amp;$D728,Empresas!$C$6:$CC$92,$G728+6+1,0),0))))</f>
        <v>0</v>
      </c>
      <c r="AK728" s="147">
        <f>IF(AND($I728="Si",T728=1),1,IF(AND($I728="Fisico",T728=1),1,IF(AND(T728=1,$I728="Electronico"),2,IF(T728=1,VLOOKUP($C728&amp;"|"&amp;$B728&amp;"|"&amp;$D728,Empresas!$C$6:$CC$92,$G728+6+1,0),0))))</f>
        <v>0</v>
      </c>
      <c r="AL728" s="147">
        <f>IF(AND($I728="Si",U728=1),1,IF(AND($I728="Fisico",U728=1),1,IF(AND(U728=1,$I728="Electronico"),2,IF(U728=1,VLOOKUP($C728&amp;"|"&amp;$B728&amp;"|"&amp;$D728,Empresas!$C$6:$CC$92,$G728+6+1,0),0))))</f>
        <v>0</v>
      </c>
      <c r="AM728" s="149">
        <f t="shared" si="118"/>
        <v>8</v>
      </c>
      <c r="AN728" s="149">
        <f t="shared" si="119"/>
        <v>8</v>
      </c>
      <c r="AO728" s="152">
        <f t="shared" si="120"/>
        <v>1</v>
      </c>
    </row>
    <row r="729" spans="1:41" x14ac:dyDescent="0.25">
      <c r="A729" s="143" t="str">
        <f>VLOOKUP(D729,Empresas!$D$7:$F$91,3,0)</f>
        <v>Omar</v>
      </c>
      <c r="B729" s="144" t="str">
        <f>VLOOKUP(D729,Empresas!$D$7:$G$91,4,0)</f>
        <v>Marisol</v>
      </c>
      <c r="C729" s="144" t="s">
        <v>544</v>
      </c>
      <c r="D729" s="144" t="s">
        <v>147</v>
      </c>
      <c r="E729" s="144" t="str">
        <f>VLOOKUP(D729,Empresas!$D$7:$E$92,2,0)</f>
        <v>ROCOTITOE S.A.C</v>
      </c>
      <c r="F729" s="144" t="s">
        <v>184</v>
      </c>
      <c r="G729" s="145">
        <f>+G728+1</f>
        <v>63</v>
      </c>
      <c r="H729" s="145" t="str">
        <f>VLOOKUP(D729,Empresas!$D$6:$L$92,7,0)</f>
        <v>Mensual</v>
      </c>
      <c r="I729" s="144" t="str">
        <f>VLOOKUP(VLOOKUP(D729&amp;"|"&amp;B729,Empresas!$I$7:$CB$92,G729,0),Tablas!$A$13:$B$14,2,0)</f>
        <v>Si</v>
      </c>
      <c r="J729" s="78">
        <v>1</v>
      </c>
      <c r="K729" s="78">
        <v>1</v>
      </c>
      <c r="L729" s="78">
        <v>1</v>
      </c>
      <c r="M729" s="78">
        <v>1</v>
      </c>
      <c r="N729" s="78">
        <v>1</v>
      </c>
      <c r="O729" s="78">
        <v>1</v>
      </c>
      <c r="P729" s="78">
        <v>1</v>
      </c>
      <c r="Q729" s="78">
        <v>1</v>
      </c>
      <c r="R729" s="78"/>
      <c r="S729" s="78"/>
      <c r="T729" s="78"/>
      <c r="U729" s="78"/>
      <c r="V729" s="78" t="str">
        <f>VLOOKUP(D729,Empresas!$D$7:$CF$91,81,0)</f>
        <v>A</v>
      </c>
      <c r="W729" s="78" t="str">
        <f>VLOOKUP(D729,Empresas!$D$7:$M$91,10,0)</f>
        <v>General</v>
      </c>
      <c r="X729" s="69" t="str">
        <f t="shared" si="116"/>
        <v>SI</v>
      </c>
      <c r="Y729" s="153" t="str">
        <f t="shared" si="117"/>
        <v>Si aplica</v>
      </c>
      <c r="Z729" s="147">
        <f>IF(Y729="No aplica",0,IF(I729="no",0,IF(I729="No aplica",0,IF(I729="Si",1,IF(I729="Fisico",1,IF(I729="Electronico",2,VLOOKUP(C729&amp;"|"&amp;B729&amp;"|"&amp;D729,Empresas!$C$6:$CC$92,G729+6+1,0)))))))</f>
        <v>1</v>
      </c>
      <c r="AA729" s="147">
        <f>IF(AND($I729="Si",J729=1),1,IF(AND($I729="Fisico",J729=1),1,IF(AND(J729=1,$I729="Electronico"),2,IF(J729=1,VLOOKUP($C729&amp;"|"&amp;$B729&amp;"|"&amp;$D729,Empresas!$C$6:$CC$92,$G729+6+1,0),0))))</f>
        <v>1</v>
      </c>
      <c r="AB729" s="147">
        <f>IF(AND($I729="Si",K729=1),1,IF(AND($I729="Fisico",K729=1),1,IF(AND(K729=1,$I729="Electronico"),2,IF(K729=1,VLOOKUP($C729&amp;"|"&amp;$B729&amp;"|"&amp;$D729,Empresas!$C$6:$CC$92,$G729+6+1,0),0))))</f>
        <v>1</v>
      </c>
      <c r="AC729" s="147">
        <f>IF(AND($I729="Si",L729=1),1,IF(AND($I729="Fisico",L729=1),1,IF(AND(L729=1,$I729="Electronico"),2,IF(L729=1,VLOOKUP($C729&amp;"|"&amp;$B729&amp;"|"&amp;$D729,Empresas!$C$6:$CC$92,$G729+6+1,0),0))))</f>
        <v>1</v>
      </c>
      <c r="AD729" s="147">
        <f>IF(AND($I729="Si",M729=1),1,IF(AND($I729="Fisico",M729=1),1,IF(AND(M729=1,$I729="Electronico"),2,IF(M729=1,VLOOKUP($C729&amp;"|"&amp;$B729&amp;"|"&amp;$D729,Empresas!$C$6:$CC$92,$G729+6+1,0),0))))</f>
        <v>1</v>
      </c>
      <c r="AE729" s="147">
        <f>IF(AND($I729="Si",N729=1),1,IF(AND($I729="Fisico",N729=1),1,IF(AND(N729=1,$I729="Electronico"),2,IF(N729=1,VLOOKUP($C729&amp;"|"&amp;$B729&amp;"|"&amp;$D729,Empresas!$C$6:$CC$92,$G729+6+1,0),0))))</f>
        <v>1</v>
      </c>
      <c r="AF729" s="147">
        <f>IF(AND($I729="Si",O729=1),1,IF(AND($I729="Fisico",O729=1),1,IF(AND(O729=1,$I729="Electronico"),2,IF(O729=1,VLOOKUP($C729&amp;"|"&amp;$B729&amp;"|"&amp;$D729,Empresas!$C$6:$CC$92,$G729+6+1,0),0))))</f>
        <v>1</v>
      </c>
      <c r="AG729" s="147">
        <f>IF(AND($I729="Si",P729=1),1,IF(AND($I729="Fisico",P729=1),1,IF(AND(P729=1,$I729="Electronico"),2,IF(P729=1,VLOOKUP($C729&amp;"|"&amp;$B729&amp;"|"&amp;$D729,Empresas!$C$6:$CC$92,$G729+6+1,0),0))))</f>
        <v>1</v>
      </c>
      <c r="AH729" s="147">
        <f>IF(AND($I729="Si",Q729=1),1,IF(AND($I729="Fisico",Q729=1),1,IF(AND(Q729=1,$I729="Electronico"),2,IF(Q729=1,VLOOKUP($C729&amp;"|"&amp;$B729&amp;"|"&amp;$D729,Empresas!$C$6:$CC$92,$G729+6+1,0),0))))</f>
        <v>1</v>
      </c>
      <c r="AI729" s="147">
        <f>IF(AND($I729="Si",R729=1),1,IF(AND($I729="Fisico",R729=1),1,IF(AND(R729=1,$I729="Electronico"),2,IF(R729=1,VLOOKUP($C729&amp;"|"&amp;$B729&amp;"|"&amp;$D729,Empresas!$C$6:$CC$92,$G729+6+1,0),0))))</f>
        <v>0</v>
      </c>
      <c r="AJ729" s="147">
        <f>IF(AND($I729="Si",S729=1),1,IF(AND($I729="Fisico",S729=1),1,IF(AND(S729=1,$I729="Electronico"),2,IF(S729=1,VLOOKUP($C729&amp;"|"&amp;$B729&amp;"|"&amp;$D729,Empresas!$C$6:$CC$92,$G729+6+1,0),0))))</f>
        <v>0</v>
      </c>
      <c r="AK729" s="147">
        <f>IF(AND($I729="Si",T729=1),1,IF(AND($I729="Fisico",T729=1),1,IF(AND(T729=1,$I729="Electronico"),2,IF(T729=1,VLOOKUP($C729&amp;"|"&amp;$B729&amp;"|"&amp;$D729,Empresas!$C$6:$CC$92,$G729+6+1,0),0))))</f>
        <v>0</v>
      </c>
      <c r="AL729" s="147">
        <f>IF(AND($I729="Si",U729=1),1,IF(AND($I729="Fisico",U729=1),1,IF(AND(U729=1,$I729="Electronico"),2,IF(U729=1,VLOOKUP($C729&amp;"|"&amp;$B729&amp;"|"&amp;$D729,Empresas!$C$6:$CC$92,$G729+6+1,0),0))))</f>
        <v>0</v>
      </c>
      <c r="AM729" s="149">
        <f t="shared" si="118"/>
        <v>8</v>
      </c>
      <c r="AN729" s="149">
        <f t="shared" si="119"/>
        <v>8</v>
      </c>
      <c r="AO729" s="152">
        <f t="shared" si="120"/>
        <v>1</v>
      </c>
    </row>
    <row r="730" spans="1:41" x14ac:dyDescent="0.25">
      <c r="A730" s="143" t="str">
        <f>VLOOKUP(D730,Empresas!$D$7:$F$91,3,0)</f>
        <v>Omar</v>
      </c>
      <c r="B730" s="144" t="str">
        <f>VLOOKUP(D730,Empresas!$D$7:$G$91,4,0)</f>
        <v>Marisol</v>
      </c>
      <c r="C730" s="144" t="s">
        <v>544</v>
      </c>
      <c r="D730" s="144" t="s">
        <v>147</v>
      </c>
      <c r="E730" s="144" t="str">
        <f>VLOOKUP(D730,Empresas!$D$7:$E$92,2,0)</f>
        <v>ROCOTITOE S.A.C</v>
      </c>
      <c r="F730" s="144" t="s">
        <v>185</v>
      </c>
      <c r="G730" s="145">
        <f t="shared" ref="G730:G737" si="122">+G729+1</f>
        <v>64</v>
      </c>
      <c r="H730" s="145" t="str">
        <f>VLOOKUP(D730,Empresas!$D$6:$L$92,7,0)</f>
        <v>Mensual</v>
      </c>
      <c r="I730" s="144" t="str">
        <f>VLOOKUP(VLOOKUP(D730&amp;"|"&amp;B730,Empresas!$I$7:$CB$92,G730,0),Tablas!$A$13:$B$14,2,0)</f>
        <v>No</v>
      </c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 t="str">
        <f>VLOOKUP(D730,Empresas!$D$7:$CF$91,81,0)</f>
        <v>A</v>
      </c>
      <c r="W730" s="78" t="str">
        <f>VLOOKUP(D730,Empresas!$D$7:$M$91,10,0)</f>
        <v>General</v>
      </c>
      <c r="X730" s="69" t="str">
        <f t="shared" si="116"/>
        <v>SI</v>
      </c>
      <c r="Y730" s="153" t="str">
        <f t="shared" si="117"/>
        <v>No aplica</v>
      </c>
      <c r="Z730" s="147">
        <f>IF(Y730="No aplica",0,IF(I730="no",0,IF(I730="No aplica",0,IF(I730="Si",1,IF(I730="Fisico",1,IF(I730="Electronico",2,VLOOKUP(C730&amp;"|"&amp;B730&amp;"|"&amp;D730,Empresas!$C$6:$CC$92,G730+6+1,0)))))))</f>
        <v>0</v>
      </c>
      <c r="AA730" s="147">
        <f>IF(AND($I730="Si",J730=1),1,IF(AND($I730="Fisico",J730=1),1,IF(AND(J730=1,$I730="Electronico"),2,IF(J730=1,VLOOKUP($C730&amp;"|"&amp;$B730&amp;"|"&amp;$D730,Empresas!$C$6:$CC$92,$G730+6+1,0),0))))</f>
        <v>0</v>
      </c>
      <c r="AB730" s="147">
        <f>IF(AND($I730="Si",K730=1),1,IF(AND($I730="Fisico",K730=1),1,IF(AND(K730=1,$I730="Electronico"),2,IF(K730=1,VLOOKUP($C730&amp;"|"&amp;$B730&amp;"|"&amp;$D730,Empresas!$C$6:$CC$92,$G730+6+1,0),0))))</f>
        <v>0</v>
      </c>
      <c r="AC730" s="147">
        <f>IF(AND($I730="Si",L730=1),1,IF(AND($I730="Fisico",L730=1),1,IF(AND(L730=1,$I730="Electronico"),2,IF(L730=1,VLOOKUP($C730&amp;"|"&amp;$B730&amp;"|"&amp;$D730,Empresas!$C$6:$CC$92,$G730+6+1,0),0))))</f>
        <v>0</v>
      </c>
      <c r="AD730" s="147">
        <f>IF(AND($I730="Si",M730=1),1,IF(AND($I730="Fisico",M730=1),1,IF(AND(M730=1,$I730="Electronico"),2,IF(M730=1,VLOOKUP($C730&amp;"|"&amp;$B730&amp;"|"&amp;$D730,Empresas!$C$6:$CC$92,$G730+6+1,0),0))))</f>
        <v>0</v>
      </c>
      <c r="AE730" s="147">
        <f>IF(AND($I730="Si",N730=1),1,IF(AND($I730="Fisico",N730=1),1,IF(AND(N730=1,$I730="Electronico"),2,IF(N730=1,VLOOKUP($C730&amp;"|"&amp;$B730&amp;"|"&amp;$D730,Empresas!$C$6:$CC$92,$G730+6+1,0),0))))</f>
        <v>0</v>
      </c>
      <c r="AF730" s="147">
        <f>IF(AND($I730="Si",O730=1),1,IF(AND($I730="Fisico",O730=1),1,IF(AND(O730=1,$I730="Electronico"),2,IF(O730=1,VLOOKUP($C730&amp;"|"&amp;$B730&amp;"|"&amp;$D730,Empresas!$C$6:$CC$92,$G730+6+1,0),0))))</f>
        <v>0</v>
      </c>
      <c r="AG730" s="147">
        <f>IF(AND($I730="Si",P730=1),1,IF(AND($I730="Fisico",P730=1),1,IF(AND(P730=1,$I730="Electronico"),2,IF(P730=1,VLOOKUP($C730&amp;"|"&amp;$B730&amp;"|"&amp;$D730,Empresas!$C$6:$CC$92,$G730+6+1,0),0))))</f>
        <v>0</v>
      </c>
      <c r="AH730" s="147">
        <f>IF(AND($I730="Si",Q730=1),1,IF(AND($I730="Fisico",Q730=1),1,IF(AND(Q730=1,$I730="Electronico"),2,IF(Q730=1,VLOOKUP($C730&amp;"|"&amp;$B730&amp;"|"&amp;$D730,Empresas!$C$6:$CC$92,$G730+6+1,0),0))))</f>
        <v>0</v>
      </c>
      <c r="AI730" s="147">
        <f>IF(AND($I730="Si",R730=1),1,IF(AND($I730="Fisico",R730=1),1,IF(AND(R730=1,$I730="Electronico"),2,IF(R730=1,VLOOKUP($C730&amp;"|"&amp;$B730&amp;"|"&amp;$D730,Empresas!$C$6:$CC$92,$G730+6+1,0),0))))</f>
        <v>0</v>
      </c>
      <c r="AJ730" s="147">
        <f>IF(AND($I730="Si",S730=1),1,IF(AND($I730="Fisico",S730=1),1,IF(AND(S730=1,$I730="Electronico"),2,IF(S730=1,VLOOKUP($C730&amp;"|"&amp;$B730&amp;"|"&amp;$D730,Empresas!$C$6:$CC$92,$G730+6+1,0),0))))</f>
        <v>0</v>
      </c>
      <c r="AK730" s="147">
        <f>IF(AND($I730="Si",T730=1),1,IF(AND($I730="Fisico",T730=1),1,IF(AND(T730=1,$I730="Electronico"),2,IF(T730=1,VLOOKUP($C730&amp;"|"&amp;$B730&amp;"|"&amp;$D730,Empresas!$C$6:$CC$92,$G730+6+1,0),0))))</f>
        <v>0</v>
      </c>
      <c r="AL730" s="147">
        <f>IF(AND($I730="Si",U730=1),1,IF(AND($I730="Fisico",U730=1),1,IF(AND(U730=1,$I730="Electronico"),2,IF(U730=1,VLOOKUP($C730&amp;"|"&amp;$B730&amp;"|"&amp;$D730,Empresas!$C$6:$CC$92,$G730+6+1,0),0))))</f>
        <v>0</v>
      </c>
      <c r="AM730" s="149">
        <f t="shared" si="118"/>
        <v>0</v>
      </c>
      <c r="AN730" s="149">
        <f t="shared" si="119"/>
        <v>0</v>
      </c>
      <c r="AO730" s="152">
        <f t="shared" si="120"/>
        <v>0</v>
      </c>
    </row>
    <row r="731" spans="1:41" x14ac:dyDescent="0.25">
      <c r="A731" s="143" t="str">
        <f>VLOOKUP(D731,Empresas!$D$7:$F$91,3,0)</f>
        <v>Omar</v>
      </c>
      <c r="B731" s="144" t="str">
        <f>VLOOKUP(D731,Empresas!$D$7:$G$91,4,0)</f>
        <v>Marisol</v>
      </c>
      <c r="C731" s="144" t="s">
        <v>544</v>
      </c>
      <c r="D731" s="144" t="s">
        <v>147</v>
      </c>
      <c r="E731" s="144" t="str">
        <f>VLOOKUP(D731,Empresas!$D$7:$E$92,2,0)</f>
        <v>ROCOTITOE S.A.C</v>
      </c>
      <c r="F731" s="144" t="s">
        <v>186</v>
      </c>
      <c r="G731" s="145">
        <f t="shared" si="122"/>
        <v>65</v>
      </c>
      <c r="H731" s="145" t="str">
        <f>VLOOKUP(D731,Empresas!$D$6:$L$92,7,0)</f>
        <v>Mensual</v>
      </c>
      <c r="I731" s="144" t="str">
        <f>VLOOKUP(VLOOKUP(D731&amp;"|"&amp;B731,Empresas!$I$7:$CB$92,G731,0),Tablas!$A$13:$B$14,2,0)</f>
        <v>No</v>
      </c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 t="str">
        <f>VLOOKUP(D731,Empresas!$D$7:$CF$91,81,0)</f>
        <v>A</v>
      </c>
      <c r="W731" s="78" t="str">
        <f>VLOOKUP(D731,Empresas!$D$7:$M$91,10,0)</f>
        <v>General</v>
      </c>
      <c r="X731" s="69" t="str">
        <f t="shared" si="116"/>
        <v>SI</v>
      </c>
      <c r="Y731" s="153" t="str">
        <f t="shared" si="117"/>
        <v>No aplica</v>
      </c>
      <c r="Z731" s="147">
        <f>IF(Y731="No aplica",0,IF(I731="no",0,IF(I731="No aplica",0,IF(I731="Si",1,IF(I731="Fisico",1,IF(I731="Electronico",2,VLOOKUP(C731&amp;"|"&amp;B731&amp;"|"&amp;D731,Empresas!$C$6:$CC$92,G731+6+1,0)))))))</f>
        <v>0</v>
      </c>
      <c r="AA731" s="147">
        <f>IF(AND($I731="Si",J731=1),1,IF(AND($I731="Fisico",J731=1),1,IF(AND(J731=1,$I731="Electronico"),2,IF(J731=1,VLOOKUP($C731&amp;"|"&amp;$B731&amp;"|"&amp;$D731,Empresas!$C$6:$CC$92,$G731+6+1,0),0))))</f>
        <v>0</v>
      </c>
      <c r="AB731" s="147">
        <f>IF(AND($I731="Si",K731=1),1,IF(AND($I731="Fisico",K731=1),1,IF(AND(K731=1,$I731="Electronico"),2,IF(K731=1,VLOOKUP($C731&amp;"|"&amp;$B731&amp;"|"&amp;$D731,Empresas!$C$6:$CC$92,$G731+6+1,0),0))))</f>
        <v>0</v>
      </c>
      <c r="AC731" s="147">
        <f>IF(AND($I731="Si",L731=1),1,IF(AND($I731="Fisico",L731=1),1,IF(AND(L731=1,$I731="Electronico"),2,IF(L731=1,VLOOKUP($C731&amp;"|"&amp;$B731&amp;"|"&amp;$D731,Empresas!$C$6:$CC$92,$G731+6+1,0),0))))</f>
        <v>0</v>
      </c>
      <c r="AD731" s="147">
        <f>IF(AND($I731="Si",M731=1),1,IF(AND($I731="Fisico",M731=1),1,IF(AND(M731=1,$I731="Electronico"),2,IF(M731=1,VLOOKUP($C731&amp;"|"&amp;$B731&amp;"|"&amp;$D731,Empresas!$C$6:$CC$92,$G731+6+1,0),0))))</f>
        <v>0</v>
      </c>
      <c r="AE731" s="147">
        <f>IF(AND($I731="Si",N731=1),1,IF(AND($I731="Fisico",N731=1),1,IF(AND(N731=1,$I731="Electronico"),2,IF(N731=1,VLOOKUP($C731&amp;"|"&amp;$B731&amp;"|"&amp;$D731,Empresas!$C$6:$CC$92,$G731+6+1,0),0))))</f>
        <v>0</v>
      </c>
      <c r="AF731" s="147">
        <f>IF(AND($I731="Si",O731=1),1,IF(AND($I731="Fisico",O731=1),1,IF(AND(O731=1,$I731="Electronico"),2,IF(O731=1,VLOOKUP($C731&amp;"|"&amp;$B731&amp;"|"&amp;$D731,Empresas!$C$6:$CC$92,$G731+6+1,0),0))))</f>
        <v>0</v>
      </c>
      <c r="AG731" s="147">
        <f>IF(AND($I731="Si",P731=1),1,IF(AND($I731="Fisico",P731=1),1,IF(AND(P731=1,$I731="Electronico"),2,IF(P731=1,VLOOKUP($C731&amp;"|"&amp;$B731&amp;"|"&amp;$D731,Empresas!$C$6:$CC$92,$G731+6+1,0),0))))</f>
        <v>0</v>
      </c>
      <c r="AH731" s="147">
        <f>IF(AND($I731="Si",Q731=1),1,IF(AND($I731="Fisico",Q731=1),1,IF(AND(Q731=1,$I731="Electronico"),2,IF(Q731=1,VLOOKUP($C731&amp;"|"&amp;$B731&amp;"|"&amp;$D731,Empresas!$C$6:$CC$92,$G731+6+1,0),0))))</f>
        <v>0</v>
      </c>
      <c r="AI731" s="147">
        <f>IF(AND($I731="Si",R731=1),1,IF(AND($I731="Fisico",R731=1),1,IF(AND(R731=1,$I731="Electronico"),2,IF(R731=1,VLOOKUP($C731&amp;"|"&amp;$B731&amp;"|"&amp;$D731,Empresas!$C$6:$CC$92,$G731+6+1,0),0))))</f>
        <v>0</v>
      </c>
      <c r="AJ731" s="147">
        <f>IF(AND($I731="Si",S731=1),1,IF(AND($I731="Fisico",S731=1),1,IF(AND(S731=1,$I731="Electronico"),2,IF(S731=1,VLOOKUP($C731&amp;"|"&amp;$B731&amp;"|"&amp;$D731,Empresas!$C$6:$CC$92,$G731+6+1,0),0))))</f>
        <v>0</v>
      </c>
      <c r="AK731" s="147">
        <f>IF(AND($I731="Si",T731=1),1,IF(AND($I731="Fisico",T731=1),1,IF(AND(T731=1,$I731="Electronico"),2,IF(T731=1,VLOOKUP($C731&amp;"|"&amp;$B731&amp;"|"&amp;$D731,Empresas!$C$6:$CC$92,$G731+6+1,0),0))))</f>
        <v>0</v>
      </c>
      <c r="AL731" s="147">
        <f>IF(AND($I731="Si",U731=1),1,IF(AND($I731="Fisico",U731=1),1,IF(AND(U731=1,$I731="Electronico"),2,IF(U731=1,VLOOKUP($C731&amp;"|"&amp;$B731&amp;"|"&amp;$D731,Empresas!$C$6:$CC$92,$G731+6+1,0),0))))</f>
        <v>0</v>
      </c>
      <c r="AM731" s="149">
        <f t="shared" si="118"/>
        <v>0</v>
      </c>
      <c r="AN731" s="149">
        <f t="shared" si="119"/>
        <v>0</v>
      </c>
      <c r="AO731" s="152">
        <f t="shared" si="120"/>
        <v>0</v>
      </c>
    </row>
    <row r="732" spans="1:41" x14ac:dyDescent="0.25">
      <c r="A732" s="143" t="str">
        <f>VLOOKUP(D732,Empresas!$D$7:$F$91,3,0)</f>
        <v>Omar</v>
      </c>
      <c r="B732" s="144" t="str">
        <f>VLOOKUP(D732,Empresas!$D$7:$G$91,4,0)</f>
        <v>Marisol</v>
      </c>
      <c r="C732" s="144" t="s">
        <v>544</v>
      </c>
      <c r="D732" s="144" t="s">
        <v>147</v>
      </c>
      <c r="E732" s="144" t="str">
        <f>VLOOKUP(D732,Empresas!$D$7:$E$92,2,0)</f>
        <v>ROCOTITOE S.A.C</v>
      </c>
      <c r="F732" s="144" t="s">
        <v>187</v>
      </c>
      <c r="G732" s="145">
        <f t="shared" si="122"/>
        <v>66</v>
      </c>
      <c r="H732" s="145" t="str">
        <f>VLOOKUP(D732,Empresas!$D$6:$L$92,7,0)</f>
        <v>Mensual</v>
      </c>
      <c r="I732" s="144" t="str">
        <f>VLOOKUP(VLOOKUP(D732&amp;"|"&amp;B732,Empresas!$I$7:$CB$92,G732,0),Tablas!$A$13:$B$14,2,0)</f>
        <v>Si</v>
      </c>
      <c r="J732" s="78">
        <v>1</v>
      </c>
      <c r="K732" s="78">
        <v>1</v>
      </c>
      <c r="L732" s="78">
        <v>1</v>
      </c>
      <c r="M732" s="78">
        <v>1</v>
      </c>
      <c r="N732" s="78">
        <v>1</v>
      </c>
      <c r="O732" s="78">
        <v>1</v>
      </c>
      <c r="P732" s="78">
        <v>1</v>
      </c>
      <c r="Q732" s="78">
        <v>1</v>
      </c>
      <c r="R732" s="78"/>
      <c r="S732" s="78"/>
      <c r="T732" s="78"/>
      <c r="U732" s="78"/>
      <c r="V732" s="78" t="str">
        <f>VLOOKUP(D732,Empresas!$D$7:$CF$91,81,0)</f>
        <v>A</v>
      </c>
      <c r="W732" s="78" t="str">
        <f>VLOOKUP(D732,Empresas!$D$7:$M$91,10,0)</f>
        <v>General</v>
      </c>
      <c r="X732" s="69" t="str">
        <f t="shared" si="116"/>
        <v>SI</v>
      </c>
      <c r="Y732" s="153" t="str">
        <f t="shared" si="117"/>
        <v>Si aplica</v>
      </c>
      <c r="Z732" s="147">
        <f>IF(Y732="No aplica",0,IF(I732="no",0,IF(I732="No aplica",0,IF(I732="Si",1,IF(I732="Fisico",1,IF(I732="Electronico",2,VLOOKUP(C732&amp;"|"&amp;B732&amp;"|"&amp;D732,Empresas!$C$6:$CC$92,G732+6+1,0)))))))</f>
        <v>1</v>
      </c>
      <c r="AA732" s="147">
        <f>IF(AND($I732="Si",J732=1),1,IF(AND($I732="Fisico",J732=1),1,IF(AND(J732=1,$I732="Electronico"),2,IF(J732=1,VLOOKUP($C732&amp;"|"&amp;$B732&amp;"|"&amp;$D732,Empresas!$C$6:$CC$92,$G732+6+1,0),0))))</f>
        <v>1</v>
      </c>
      <c r="AB732" s="147">
        <f>IF(AND($I732="Si",K732=1),1,IF(AND($I732="Fisico",K732=1),1,IF(AND(K732=1,$I732="Electronico"),2,IF(K732=1,VLOOKUP($C732&amp;"|"&amp;$B732&amp;"|"&amp;$D732,Empresas!$C$6:$CC$92,$G732+6+1,0),0))))</f>
        <v>1</v>
      </c>
      <c r="AC732" s="147">
        <f>IF(AND($I732="Si",L732=1),1,IF(AND($I732="Fisico",L732=1),1,IF(AND(L732=1,$I732="Electronico"),2,IF(L732=1,VLOOKUP($C732&amp;"|"&amp;$B732&amp;"|"&amp;$D732,Empresas!$C$6:$CC$92,$G732+6+1,0),0))))</f>
        <v>1</v>
      </c>
      <c r="AD732" s="147">
        <f>IF(AND($I732="Si",M732=1),1,IF(AND($I732="Fisico",M732=1),1,IF(AND(M732=1,$I732="Electronico"),2,IF(M732=1,VLOOKUP($C732&amp;"|"&amp;$B732&amp;"|"&amp;$D732,Empresas!$C$6:$CC$92,$G732+6+1,0),0))))</f>
        <v>1</v>
      </c>
      <c r="AE732" s="147">
        <f>IF(AND($I732="Si",N732=1),1,IF(AND($I732="Fisico",N732=1),1,IF(AND(N732=1,$I732="Electronico"),2,IF(N732=1,VLOOKUP($C732&amp;"|"&amp;$B732&amp;"|"&amp;$D732,Empresas!$C$6:$CC$92,$G732+6+1,0),0))))</f>
        <v>1</v>
      </c>
      <c r="AF732" s="147">
        <f>IF(AND($I732="Si",O732=1),1,IF(AND($I732="Fisico",O732=1),1,IF(AND(O732=1,$I732="Electronico"),2,IF(O732=1,VLOOKUP($C732&amp;"|"&amp;$B732&amp;"|"&amp;$D732,Empresas!$C$6:$CC$92,$G732+6+1,0),0))))</f>
        <v>1</v>
      </c>
      <c r="AG732" s="147">
        <f>IF(AND($I732="Si",P732=1),1,IF(AND($I732="Fisico",P732=1),1,IF(AND(P732=1,$I732="Electronico"),2,IF(P732=1,VLOOKUP($C732&amp;"|"&amp;$B732&amp;"|"&amp;$D732,Empresas!$C$6:$CC$92,$G732+6+1,0),0))))</f>
        <v>1</v>
      </c>
      <c r="AH732" s="147">
        <f>IF(AND($I732="Si",Q732=1),1,IF(AND($I732="Fisico",Q732=1),1,IF(AND(Q732=1,$I732="Electronico"),2,IF(Q732=1,VLOOKUP($C732&amp;"|"&amp;$B732&amp;"|"&amp;$D732,Empresas!$C$6:$CC$92,$G732+6+1,0),0))))</f>
        <v>1</v>
      </c>
      <c r="AI732" s="147">
        <f>IF(AND($I732="Si",R732=1),1,IF(AND($I732="Fisico",R732=1),1,IF(AND(R732=1,$I732="Electronico"),2,IF(R732=1,VLOOKUP($C732&amp;"|"&amp;$B732&amp;"|"&amp;$D732,Empresas!$C$6:$CC$92,$G732+6+1,0),0))))</f>
        <v>0</v>
      </c>
      <c r="AJ732" s="147">
        <f>IF(AND($I732="Si",S732=1),1,IF(AND($I732="Fisico",S732=1),1,IF(AND(S732=1,$I732="Electronico"),2,IF(S732=1,VLOOKUP($C732&amp;"|"&amp;$B732&amp;"|"&amp;$D732,Empresas!$C$6:$CC$92,$G732+6+1,0),0))))</f>
        <v>0</v>
      </c>
      <c r="AK732" s="147">
        <f>IF(AND($I732="Si",T732=1),1,IF(AND($I732="Fisico",T732=1),1,IF(AND(T732=1,$I732="Electronico"),2,IF(T732=1,VLOOKUP($C732&amp;"|"&amp;$B732&amp;"|"&amp;$D732,Empresas!$C$6:$CC$92,$G732+6+1,0),0))))</f>
        <v>0</v>
      </c>
      <c r="AL732" s="147">
        <f>IF(AND($I732="Si",U732=1),1,IF(AND($I732="Fisico",U732=1),1,IF(AND(U732=1,$I732="Electronico"),2,IF(U732=1,VLOOKUP($C732&amp;"|"&amp;$B732&amp;"|"&amp;$D732,Empresas!$C$6:$CC$92,$G732+6+1,0),0))))</f>
        <v>0</v>
      </c>
      <c r="AM732" s="149">
        <f t="shared" si="118"/>
        <v>8</v>
      </c>
      <c r="AN732" s="149">
        <f t="shared" si="119"/>
        <v>8</v>
      </c>
      <c r="AO732" s="152">
        <f t="shared" si="120"/>
        <v>1</v>
      </c>
    </row>
    <row r="733" spans="1:41" x14ac:dyDescent="0.25">
      <c r="A733" s="143" t="str">
        <f>VLOOKUP(D733,Empresas!$D$7:$F$91,3,0)</f>
        <v>Omar</v>
      </c>
      <c r="B733" s="144" t="str">
        <f>VLOOKUP(D733,Empresas!$D$7:$G$91,4,0)</f>
        <v>Marisol</v>
      </c>
      <c r="C733" s="144" t="s">
        <v>544</v>
      </c>
      <c r="D733" s="144" t="s">
        <v>147</v>
      </c>
      <c r="E733" s="144" t="str">
        <f>VLOOKUP(D733,Empresas!$D$7:$E$92,2,0)</f>
        <v>ROCOTITOE S.A.C</v>
      </c>
      <c r="F733" s="144" t="s">
        <v>188</v>
      </c>
      <c r="G733" s="145">
        <f t="shared" si="122"/>
        <v>67</v>
      </c>
      <c r="H733" s="145" t="str">
        <f>VLOOKUP(D733,Empresas!$D$6:$L$92,7,0)</f>
        <v>Mensual</v>
      </c>
      <c r="I733" s="144" t="str">
        <f>VLOOKUP(VLOOKUP(D733&amp;"|"&amp;B733,Empresas!$I$7:$CB$92,G733,0),Tablas!$A$13:$B$14,2,0)</f>
        <v>No</v>
      </c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 t="str">
        <f>VLOOKUP(D733,Empresas!$D$7:$CF$91,81,0)</f>
        <v>A</v>
      </c>
      <c r="W733" s="78" t="str">
        <f>VLOOKUP(D733,Empresas!$D$7:$M$91,10,0)</f>
        <v>General</v>
      </c>
      <c r="X733" s="69" t="str">
        <f t="shared" si="116"/>
        <v>SI</v>
      </c>
      <c r="Y733" s="153" t="str">
        <f t="shared" si="117"/>
        <v>No aplica</v>
      </c>
      <c r="Z733" s="147">
        <f>IF(Y733="No aplica",0,IF(I733="no",0,IF(I733="No aplica",0,IF(I733="Si",1,IF(I733="Fisico",1,IF(I733="Electronico",2,VLOOKUP(C733&amp;"|"&amp;B733&amp;"|"&amp;D733,Empresas!$C$6:$CC$92,G733+6+1,0)))))))</f>
        <v>0</v>
      </c>
      <c r="AA733" s="147">
        <f>IF(AND($I733="Si",J733=1),1,IF(AND($I733="Fisico",J733=1),1,IF(AND(J733=1,$I733="Electronico"),2,IF(J733=1,VLOOKUP($C733&amp;"|"&amp;$B733&amp;"|"&amp;$D733,Empresas!$C$6:$CC$92,$G733+6+1,0),0))))</f>
        <v>0</v>
      </c>
      <c r="AB733" s="147">
        <f>IF(AND($I733="Si",K733=1),1,IF(AND($I733="Fisico",K733=1),1,IF(AND(K733=1,$I733="Electronico"),2,IF(K733=1,VLOOKUP($C733&amp;"|"&amp;$B733&amp;"|"&amp;$D733,Empresas!$C$6:$CC$92,$G733+6+1,0),0))))</f>
        <v>0</v>
      </c>
      <c r="AC733" s="147">
        <f>IF(AND($I733="Si",L733=1),1,IF(AND($I733="Fisico",L733=1),1,IF(AND(L733=1,$I733="Electronico"),2,IF(L733=1,VLOOKUP($C733&amp;"|"&amp;$B733&amp;"|"&amp;$D733,Empresas!$C$6:$CC$92,$G733+6+1,0),0))))</f>
        <v>0</v>
      </c>
      <c r="AD733" s="147">
        <f>IF(AND($I733="Si",M733=1),1,IF(AND($I733="Fisico",M733=1),1,IF(AND(M733=1,$I733="Electronico"),2,IF(M733=1,VLOOKUP($C733&amp;"|"&amp;$B733&amp;"|"&amp;$D733,Empresas!$C$6:$CC$92,$G733+6+1,0),0))))</f>
        <v>0</v>
      </c>
      <c r="AE733" s="147">
        <f>IF(AND($I733="Si",N733=1),1,IF(AND($I733="Fisico",N733=1),1,IF(AND(N733=1,$I733="Electronico"),2,IF(N733=1,VLOOKUP($C733&amp;"|"&amp;$B733&amp;"|"&amp;$D733,Empresas!$C$6:$CC$92,$G733+6+1,0),0))))</f>
        <v>0</v>
      </c>
      <c r="AF733" s="147">
        <f>IF(AND($I733="Si",O733=1),1,IF(AND($I733="Fisico",O733=1),1,IF(AND(O733=1,$I733="Electronico"),2,IF(O733=1,VLOOKUP($C733&amp;"|"&amp;$B733&amp;"|"&amp;$D733,Empresas!$C$6:$CC$92,$G733+6+1,0),0))))</f>
        <v>0</v>
      </c>
      <c r="AG733" s="147">
        <f>IF(AND($I733="Si",P733=1),1,IF(AND($I733="Fisico",P733=1),1,IF(AND(P733=1,$I733="Electronico"),2,IF(P733=1,VLOOKUP($C733&amp;"|"&amp;$B733&amp;"|"&amp;$D733,Empresas!$C$6:$CC$92,$G733+6+1,0),0))))</f>
        <v>0</v>
      </c>
      <c r="AH733" s="147">
        <f>IF(AND($I733="Si",Q733=1),1,IF(AND($I733="Fisico",Q733=1),1,IF(AND(Q733=1,$I733="Electronico"),2,IF(Q733=1,VLOOKUP($C733&amp;"|"&amp;$B733&amp;"|"&amp;$D733,Empresas!$C$6:$CC$92,$G733+6+1,0),0))))</f>
        <v>0</v>
      </c>
      <c r="AI733" s="147">
        <f>IF(AND($I733="Si",R733=1),1,IF(AND($I733="Fisico",R733=1),1,IF(AND(R733=1,$I733="Electronico"),2,IF(R733=1,VLOOKUP($C733&amp;"|"&amp;$B733&amp;"|"&amp;$D733,Empresas!$C$6:$CC$92,$G733+6+1,0),0))))</f>
        <v>0</v>
      </c>
      <c r="AJ733" s="147">
        <f>IF(AND($I733="Si",S733=1),1,IF(AND($I733="Fisico",S733=1),1,IF(AND(S733=1,$I733="Electronico"),2,IF(S733=1,VLOOKUP($C733&amp;"|"&amp;$B733&amp;"|"&amp;$D733,Empresas!$C$6:$CC$92,$G733+6+1,0),0))))</f>
        <v>0</v>
      </c>
      <c r="AK733" s="147">
        <f>IF(AND($I733="Si",T733=1),1,IF(AND($I733="Fisico",T733=1),1,IF(AND(T733=1,$I733="Electronico"),2,IF(T733=1,VLOOKUP($C733&amp;"|"&amp;$B733&amp;"|"&amp;$D733,Empresas!$C$6:$CC$92,$G733+6+1,0),0))))</f>
        <v>0</v>
      </c>
      <c r="AL733" s="147">
        <f>IF(AND($I733="Si",U733=1),1,IF(AND($I733="Fisico",U733=1),1,IF(AND(U733=1,$I733="Electronico"),2,IF(U733=1,VLOOKUP($C733&amp;"|"&amp;$B733&amp;"|"&amp;$D733,Empresas!$C$6:$CC$92,$G733+6+1,0),0))))</f>
        <v>0</v>
      </c>
      <c r="AM733" s="149">
        <f t="shared" si="118"/>
        <v>0</v>
      </c>
      <c r="AN733" s="149">
        <f t="shared" si="119"/>
        <v>0</v>
      </c>
      <c r="AO733" s="152">
        <f t="shared" si="120"/>
        <v>0</v>
      </c>
    </row>
    <row r="734" spans="1:41" x14ac:dyDescent="0.25">
      <c r="A734" s="143" t="str">
        <f>VLOOKUP(D734,Empresas!$D$7:$F$91,3,0)</f>
        <v>Omar</v>
      </c>
      <c r="B734" s="144" t="str">
        <f>VLOOKUP(D734,Empresas!$D$7:$G$91,4,0)</f>
        <v>Marisol</v>
      </c>
      <c r="C734" s="144" t="s">
        <v>544</v>
      </c>
      <c r="D734" s="144" t="s">
        <v>147</v>
      </c>
      <c r="E734" s="144" t="str">
        <f>VLOOKUP(D734,Empresas!$D$7:$E$92,2,0)</f>
        <v>ROCOTITOE S.A.C</v>
      </c>
      <c r="F734" s="144" t="s">
        <v>189</v>
      </c>
      <c r="G734" s="145">
        <f t="shared" si="122"/>
        <v>68</v>
      </c>
      <c r="H734" s="145" t="str">
        <f>VLOOKUP(D734,Empresas!$D$6:$L$92,7,0)</f>
        <v>Mensual</v>
      </c>
      <c r="I734" s="144" t="str">
        <f>VLOOKUP(VLOOKUP(D734&amp;"|"&amp;B734,Empresas!$I$7:$CB$92,G734,0),Tablas!$A$13:$B$14,2,0)</f>
        <v>No</v>
      </c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 t="str">
        <f>VLOOKUP(D734,Empresas!$D$7:$CF$91,81,0)</f>
        <v>A</v>
      </c>
      <c r="W734" s="78" t="str">
        <f>VLOOKUP(D734,Empresas!$D$7:$M$91,10,0)</f>
        <v>General</v>
      </c>
      <c r="X734" s="69" t="str">
        <f t="shared" si="116"/>
        <v>SI</v>
      </c>
      <c r="Y734" s="153" t="str">
        <f t="shared" si="117"/>
        <v>No aplica</v>
      </c>
      <c r="Z734" s="147">
        <f>IF(Y734="No aplica",0,IF(I734="no",0,IF(I734="No aplica",0,IF(I734="Si",1,IF(I734="Fisico",1,IF(I734="Electronico",2,VLOOKUP(C734&amp;"|"&amp;B734&amp;"|"&amp;D734,Empresas!$C$6:$CC$92,G734+6+1,0)))))))</f>
        <v>0</v>
      </c>
      <c r="AA734" s="147">
        <f>IF(AND($I734="Si",J734=1),1,IF(AND($I734="Fisico",J734=1),1,IF(AND(J734=1,$I734="Electronico"),2,IF(J734=1,VLOOKUP($C734&amp;"|"&amp;$B734&amp;"|"&amp;$D734,Empresas!$C$6:$CC$92,$G734+6+1,0),0))))</f>
        <v>0</v>
      </c>
      <c r="AB734" s="147">
        <f>IF(AND($I734="Si",K734=1),1,IF(AND($I734="Fisico",K734=1),1,IF(AND(K734=1,$I734="Electronico"),2,IF(K734=1,VLOOKUP($C734&amp;"|"&amp;$B734&amp;"|"&amp;$D734,Empresas!$C$6:$CC$92,$G734+6+1,0),0))))</f>
        <v>0</v>
      </c>
      <c r="AC734" s="147">
        <f>IF(AND($I734="Si",L734=1),1,IF(AND($I734="Fisico",L734=1),1,IF(AND(L734=1,$I734="Electronico"),2,IF(L734=1,VLOOKUP($C734&amp;"|"&amp;$B734&amp;"|"&amp;$D734,Empresas!$C$6:$CC$92,$G734+6+1,0),0))))</f>
        <v>0</v>
      </c>
      <c r="AD734" s="147">
        <f>IF(AND($I734="Si",M734=1),1,IF(AND($I734="Fisico",M734=1),1,IF(AND(M734=1,$I734="Electronico"),2,IF(M734=1,VLOOKUP($C734&amp;"|"&amp;$B734&amp;"|"&amp;$D734,Empresas!$C$6:$CC$92,$G734+6+1,0),0))))</f>
        <v>0</v>
      </c>
      <c r="AE734" s="147">
        <f>IF(AND($I734="Si",N734=1),1,IF(AND($I734="Fisico",N734=1),1,IF(AND(N734=1,$I734="Electronico"),2,IF(N734=1,VLOOKUP($C734&amp;"|"&amp;$B734&amp;"|"&amp;$D734,Empresas!$C$6:$CC$92,$G734+6+1,0),0))))</f>
        <v>0</v>
      </c>
      <c r="AF734" s="147">
        <f>IF(AND($I734="Si",O734=1),1,IF(AND($I734="Fisico",O734=1),1,IF(AND(O734=1,$I734="Electronico"),2,IF(O734=1,VLOOKUP($C734&amp;"|"&amp;$B734&amp;"|"&amp;$D734,Empresas!$C$6:$CC$92,$G734+6+1,0),0))))</f>
        <v>0</v>
      </c>
      <c r="AG734" s="147">
        <f>IF(AND($I734="Si",P734=1),1,IF(AND($I734="Fisico",P734=1),1,IF(AND(P734=1,$I734="Electronico"),2,IF(P734=1,VLOOKUP($C734&amp;"|"&amp;$B734&amp;"|"&amp;$D734,Empresas!$C$6:$CC$92,$G734+6+1,0),0))))</f>
        <v>0</v>
      </c>
      <c r="AH734" s="147">
        <f>IF(AND($I734="Si",Q734=1),1,IF(AND($I734="Fisico",Q734=1),1,IF(AND(Q734=1,$I734="Electronico"),2,IF(Q734=1,VLOOKUP($C734&amp;"|"&amp;$B734&amp;"|"&amp;$D734,Empresas!$C$6:$CC$92,$G734+6+1,0),0))))</f>
        <v>0</v>
      </c>
      <c r="AI734" s="147">
        <f>IF(AND($I734="Si",R734=1),1,IF(AND($I734="Fisico",R734=1),1,IF(AND(R734=1,$I734="Electronico"),2,IF(R734=1,VLOOKUP($C734&amp;"|"&amp;$B734&amp;"|"&amp;$D734,Empresas!$C$6:$CC$92,$G734+6+1,0),0))))</f>
        <v>0</v>
      </c>
      <c r="AJ734" s="147">
        <f>IF(AND($I734="Si",S734=1),1,IF(AND($I734="Fisico",S734=1),1,IF(AND(S734=1,$I734="Electronico"),2,IF(S734=1,VLOOKUP($C734&amp;"|"&amp;$B734&amp;"|"&amp;$D734,Empresas!$C$6:$CC$92,$G734+6+1,0),0))))</f>
        <v>0</v>
      </c>
      <c r="AK734" s="147">
        <f>IF(AND($I734="Si",T734=1),1,IF(AND($I734="Fisico",T734=1),1,IF(AND(T734=1,$I734="Electronico"),2,IF(T734=1,VLOOKUP($C734&amp;"|"&amp;$B734&amp;"|"&amp;$D734,Empresas!$C$6:$CC$92,$G734+6+1,0),0))))</f>
        <v>0</v>
      </c>
      <c r="AL734" s="147">
        <f>IF(AND($I734="Si",U734=1),1,IF(AND($I734="Fisico",U734=1),1,IF(AND(U734=1,$I734="Electronico"),2,IF(U734=1,VLOOKUP($C734&amp;"|"&amp;$B734&amp;"|"&amp;$D734,Empresas!$C$6:$CC$92,$G734+6+1,0),0))))</f>
        <v>0</v>
      </c>
      <c r="AM734" s="149">
        <f t="shared" si="118"/>
        <v>0</v>
      </c>
      <c r="AN734" s="149">
        <f t="shared" si="119"/>
        <v>0</v>
      </c>
      <c r="AO734" s="152">
        <f t="shared" si="120"/>
        <v>0</v>
      </c>
    </row>
    <row r="735" spans="1:41" x14ac:dyDescent="0.25">
      <c r="A735" s="143" t="str">
        <f>VLOOKUP(D735,Empresas!$D$7:$F$91,3,0)</f>
        <v>Omar</v>
      </c>
      <c r="B735" s="144" t="str">
        <f>VLOOKUP(D735,Empresas!$D$7:$G$91,4,0)</f>
        <v>Marisol</v>
      </c>
      <c r="C735" s="144" t="s">
        <v>544</v>
      </c>
      <c r="D735" s="144" t="s">
        <v>147</v>
      </c>
      <c r="E735" s="144" t="str">
        <f>VLOOKUP(D735,Empresas!$D$7:$E$92,2,0)</f>
        <v>ROCOTITOE S.A.C</v>
      </c>
      <c r="F735" s="144" t="s">
        <v>190</v>
      </c>
      <c r="G735" s="145">
        <f t="shared" si="122"/>
        <v>69</v>
      </c>
      <c r="H735" s="145" t="str">
        <f>VLOOKUP(D735,Empresas!$D$6:$L$92,7,0)</f>
        <v>Mensual</v>
      </c>
      <c r="I735" s="144" t="str">
        <f>VLOOKUP(VLOOKUP(D735&amp;"|"&amp;B735,Empresas!$I$7:$CB$92,G735,0),Tablas!$A$13:$B$14,2,0)</f>
        <v>No</v>
      </c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 t="str">
        <f>VLOOKUP(D735,Empresas!$D$7:$CF$91,81,0)</f>
        <v>A</v>
      </c>
      <c r="W735" s="78" t="str">
        <f>VLOOKUP(D735,Empresas!$D$7:$M$91,10,0)</f>
        <v>General</v>
      </c>
      <c r="X735" s="69" t="str">
        <f t="shared" si="116"/>
        <v>NO</v>
      </c>
      <c r="Y735" s="153" t="str">
        <f t="shared" si="117"/>
        <v>No aplica</v>
      </c>
      <c r="Z735" s="147">
        <f>IF(Y735="No aplica",0,IF(I735="no",0,IF(I735="No aplica",0,IF(I735="Si",1,IF(I735="Fisico",1,IF(I735="Electronico",2,VLOOKUP(C735&amp;"|"&amp;B735&amp;"|"&amp;D735,Empresas!$C$6:$CC$92,G735+6+1,0)))))))</f>
        <v>0</v>
      </c>
      <c r="AA735" s="147">
        <f>IF(AND($I735="Si",J735=1),1,IF(AND($I735="Fisico",J735=1),1,IF(AND(J735=1,$I735="Electronico"),2,IF(J735=1,VLOOKUP($C735&amp;"|"&amp;$B735&amp;"|"&amp;$D735,Empresas!$C$6:$CC$92,$G735+6+1,0),0))))</f>
        <v>0</v>
      </c>
      <c r="AB735" s="147">
        <f>IF(AND($I735="Si",K735=1),1,IF(AND($I735="Fisico",K735=1),1,IF(AND(K735=1,$I735="Electronico"),2,IF(K735=1,VLOOKUP($C735&amp;"|"&amp;$B735&amp;"|"&amp;$D735,Empresas!$C$6:$CC$92,$G735+6+1,0),0))))</f>
        <v>0</v>
      </c>
      <c r="AC735" s="147">
        <f>IF(AND($I735="Si",L735=1),1,IF(AND($I735="Fisico",L735=1),1,IF(AND(L735=1,$I735="Electronico"),2,IF(L735=1,VLOOKUP($C735&amp;"|"&amp;$B735&amp;"|"&amp;$D735,Empresas!$C$6:$CC$92,$G735+6+1,0),0))))</f>
        <v>0</v>
      </c>
      <c r="AD735" s="147">
        <f>IF(AND($I735="Si",M735=1),1,IF(AND($I735="Fisico",M735=1),1,IF(AND(M735=1,$I735="Electronico"),2,IF(M735=1,VLOOKUP($C735&amp;"|"&amp;$B735&amp;"|"&amp;$D735,Empresas!$C$6:$CC$92,$G735+6+1,0),0))))</f>
        <v>0</v>
      </c>
      <c r="AE735" s="147">
        <f>IF(AND($I735="Si",N735=1),1,IF(AND($I735="Fisico",N735=1),1,IF(AND(N735=1,$I735="Electronico"),2,IF(N735=1,VLOOKUP($C735&amp;"|"&amp;$B735&amp;"|"&amp;$D735,Empresas!$C$6:$CC$92,$G735+6+1,0),0))))</f>
        <v>0</v>
      </c>
      <c r="AF735" s="147">
        <f>IF(AND($I735="Si",O735=1),1,IF(AND($I735="Fisico",O735=1),1,IF(AND(O735=1,$I735="Electronico"),2,IF(O735=1,VLOOKUP($C735&amp;"|"&amp;$B735&amp;"|"&amp;$D735,Empresas!$C$6:$CC$92,$G735+6+1,0),0))))</f>
        <v>0</v>
      </c>
      <c r="AG735" s="147">
        <f>IF(AND($I735="Si",P735=1),1,IF(AND($I735="Fisico",P735=1),1,IF(AND(P735=1,$I735="Electronico"),2,IF(P735=1,VLOOKUP($C735&amp;"|"&amp;$B735&amp;"|"&amp;$D735,Empresas!$C$6:$CC$92,$G735+6+1,0),0))))</f>
        <v>0</v>
      </c>
      <c r="AH735" s="147">
        <f>IF(AND($I735="Si",Q735=1),1,IF(AND($I735="Fisico",Q735=1),1,IF(AND(Q735=1,$I735="Electronico"),2,IF(Q735=1,VLOOKUP($C735&amp;"|"&amp;$B735&amp;"|"&amp;$D735,Empresas!$C$6:$CC$92,$G735+6+1,0),0))))</f>
        <v>0</v>
      </c>
      <c r="AI735" s="147">
        <f>IF(AND($I735="Si",R735=1),1,IF(AND($I735="Fisico",R735=1),1,IF(AND(R735=1,$I735="Electronico"),2,IF(R735=1,VLOOKUP($C735&amp;"|"&amp;$B735&amp;"|"&amp;$D735,Empresas!$C$6:$CC$92,$G735+6+1,0),0))))</f>
        <v>0</v>
      </c>
      <c r="AJ735" s="147">
        <f>IF(AND($I735="Si",S735=1),1,IF(AND($I735="Fisico",S735=1),1,IF(AND(S735=1,$I735="Electronico"),2,IF(S735=1,VLOOKUP($C735&amp;"|"&amp;$B735&amp;"|"&amp;$D735,Empresas!$C$6:$CC$92,$G735+6+1,0),0))))</f>
        <v>0</v>
      </c>
      <c r="AK735" s="147">
        <f>IF(AND($I735="Si",T735=1),1,IF(AND($I735="Fisico",T735=1),1,IF(AND(T735=1,$I735="Electronico"),2,IF(T735=1,VLOOKUP($C735&amp;"|"&amp;$B735&amp;"|"&amp;$D735,Empresas!$C$6:$CC$92,$G735+6+1,0),0))))</f>
        <v>0</v>
      </c>
      <c r="AL735" s="147">
        <f>IF(AND($I735="Si",U735=1),1,IF(AND($I735="Fisico",U735=1),1,IF(AND(U735=1,$I735="Electronico"),2,IF(U735=1,VLOOKUP($C735&amp;"|"&amp;$B735&amp;"|"&amp;$D735,Empresas!$C$6:$CC$92,$G735+6+1,0),0))))</f>
        <v>0</v>
      </c>
      <c r="AM735" s="149">
        <f t="shared" si="118"/>
        <v>0</v>
      </c>
      <c r="AN735" s="149">
        <f t="shared" si="119"/>
        <v>0</v>
      </c>
      <c r="AO735" s="152">
        <f t="shared" si="120"/>
        <v>0</v>
      </c>
    </row>
    <row r="736" spans="1:41" x14ac:dyDescent="0.25">
      <c r="A736" s="143" t="str">
        <f>VLOOKUP(D736,Empresas!$D$7:$F$91,3,0)</f>
        <v>Omar</v>
      </c>
      <c r="B736" s="144" t="str">
        <f>VLOOKUP(D736,Empresas!$D$7:$G$91,4,0)</f>
        <v>Marisol</v>
      </c>
      <c r="C736" s="144" t="s">
        <v>544</v>
      </c>
      <c r="D736" s="144" t="s">
        <v>147</v>
      </c>
      <c r="E736" s="144" t="str">
        <f>VLOOKUP(D736,Empresas!$D$7:$E$92,2,0)</f>
        <v>ROCOTITOE S.A.C</v>
      </c>
      <c r="F736" s="146" t="s">
        <v>191</v>
      </c>
      <c r="G736" s="145">
        <f t="shared" si="122"/>
        <v>70</v>
      </c>
      <c r="H736" s="145" t="str">
        <f>VLOOKUP(D736,Empresas!$D$6:$L$92,7,0)</f>
        <v>Mensual</v>
      </c>
      <c r="I736" s="144" t="str">
        <f>VLOOKUP(VLOOKUP(D736&amp;"|"&amp;B736,Empresas!$I$7:$CB$92,G736,0),Tablas!$A$13:$B$14,2,0)</f>
        <v>No</v>
      </c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 t="str">
        <f>VLOOKUP(D736,Empresas!$D$7:$CF$91,81,0)</f>
        <v>A</v>
      </c>
      <c r="W736" s="78" t="str">
        <f>VLOOKUP(D736,Empresas!$D$7:$M$91,10,0)</f>
        <v>General</v>
      </c>
      <c r="X736" s="69" t="str">
        <f t="shared" si="116"/>
        <v>NO</v>
      </c>
      <c r="Y736" s="153" t="str">
        <f t="shared" si="117"/>
        <v>No aplica</v>
      </c>
      <c r="Z736" s="147">
        <f>IF(Y736="No aplica",0,IF(I736="no",0,IF(I736="No aplica",0,IF(I736="Si",1,IF(I736="Fisico",1,IF(I736="Electronico",2,VLOOKUP(C736&amp;"|"&amp;B736&amp;"|"&amp;D736,Empresas!$C$6:$CC$92,G736+6+1,0)))))))</f>
        <v>0</v>
      </c>
      <c r="AA736" s="147">
        <f>IF(AND($I736="Si",J736=1),1,IF(AND($I736="Fisico",J736=1),1,IF(AND(J736=1,$I736="Electronico"),2,IF(J736=1,VLOOKUP($C736&amp;"|"&amp;$B736&amp;"|"&amp;$D736,Empresas!$C$6:$CC$92,$G736+6+1,0),0))))</f>
        <v>0</v>
      </c>
      <c r="AB736" s="147">
        <f>IF(AND($I736="Si",K736=1),1,IF(AND($I736="Fisico",K736=1),1,IF(AND(K736=1,$I736="Electronico"),2,IF(K736=1,VLOOKUP($C736&amp;"|"&amp;$B736&amp;"|"&amp;$D736,Empresas!$C$6:$CC$92,$G736+6+1,0),0))))</f>
        <v>0</v>
      </c>
      <c r="AC736" s="147">
        <f>IF(AND($I736="Si",L736=1),1,IF(AND($I736="Fisico",L736=1),1,IF(AND(L736=1,$I736="Electronico"),2,IF(L736=1,VLOOKUP($C736&amp;"|"&amp;$B736&amp;"|"&amp;$D736,Empresas!$C$6:$CC$92,$G736+6+1,0),0))))</f>
        <v>0</v>
      </c>
      <c r="AD736" s="147">
        <f>IF(AND($I736="Si",M736=1),1,IF(AND($I736="Fisico",M736=1),1,IF(AND(M736=1,$I736="Electronico"),2,IF(M736=1,VLOOKUP($C736&amp;"|"&amp;$B736&amp;"|"&amp;$D736,Empresas!$C$6:$CC$92,$G736+6+1,0),0))))</f>
        <v>0</v>
      </c>
      <c r="AE736" s="147">
        <f>IF(AND($I736="Si",N736=1),1,IF(AND($I736="Fisico",N736=1),1,IF(AND(N736=1,$I736="Electronico"),2,IF(N736=1,VLOOKUP($C736&amp;"|"&amp;$B736&amp;"|"&amp;$D736,Empresas!$C$6:$CC$92,$G736+6+1,0),0))))</f>
        <v>0</v>
      </c>
      <c r="AF736" s="147">
        <f>IF(AND($I736="Si",O736=1),1,IF(AND($I736="Fisico",O736=1),1,IF(AND(O736=1,$I736="Electronico"),2,IF(O736=1,VLOOKUP($C736&amp;"|"&amp;$B736&amp;"|"&amp;$D736,Empresas!$C$6:$CC$92,$G736+6+1,0),0))))</f>
        <v>0</v>
      </c>
      <c r="AG736" s="147">
        <f>IF(AND($I736="Si",P736=1),1,IF(AND($I736="Fisico",P736=1),1,IF(AND(P736=1,$I736="Electronico"),2,IF(P736=1,VLOOKUP($C736&amp;"|"&amp;$B736&amp;"|"&amp;$D736,Empresas!$C$6:$CC$92,$G736+6+1,0),0))))</f>
        <v>0</v>
      </c>
      <c r="AH736" s="147">
        <f>IF(AND($I736="Si",Q736=1),1,IF(AND($I736="Fisico",Q736=1),1,IF(AND(Q736=1,$I736="Electronico"),2,IF(Q736=1,VLOOKUP($C736&amp;"|"&amp;$B736&amp;"|"&amp;$D736,Empresas!$C$6:$CC$92,$G736+6+1,0),0))))</f>
        <v>0</v>
      </c>
      <c r="AI736" s="147">
        <f>IF(AND($I736="Si",R736=1),1,IF(AND($I736="Fisico",R736=1),1,IF(AND(R736=1,$I736="Electronico"),2,IF(R736=1,VLOOKUP($C736&amp;"|"&amp;$B736&amp;"|"&amp;$D736,Empresas!$C$6:$CC$92,$G736+6+1,0),0))))</f>
        <v>0</v>
      </c>
      <c r="AJ736" s="147">
        <f>IF(AND($I736="Si",S736=1),1,IF(AND($I736="Fisico",S736=1),1,IF(AND(S736=1,$I736="Electronico"),2,IF(S736=1,VLOOKUP($C736&amp;"|"&amp;$B736&amp;"|"&amp;$D736,Empresas!$C$6:$CC$92,$G736+6+1,0),0))))</f>
        <v>0</v>
      </c>
      <c r="AK736" s="147">
        <f>IF(AND($I736="Si",T736=1),1,IF(AND($I736="Fisico",T736=1),1,IF(AND(T736=1,$I736="Electronico"),2,IF(T736=1,VLOOKUP($C736&amp;"|"&amp;$B736&amp;"|"&amp;$D736,Empresas!$C$6:$CC$92,$G736+6+1,0),0))))</f>
        <v>0</v>
      </c>
      <c r="AL736" s="147">
        <f>IF(AND($I736="Si",U736=1),1,IF(AND($I736="Fisico",U736=1),1,IF(AND(U736=1,$I736="Electronico"),2,IF(U736=1,VLOOKUP($C736&amp;"|"&amp;$B736&amp;"|"&amp;$D736,Empresas!$C$6:$CC$92,$G736+6+1,0),0))))</f>
        <v>0</v>
      </c>
      <c r="AM736" s="149">
        <f t="shared" si="118"/>
        <v>0</v>
      </c>
      <c r="AN736" s="149">
        <f t="shared" si="119"/>
        <v>0</v>
      </c>
      <c r="AO736" s="152">
        <f t="shared" si="120"/>
        <v>0</v>
      </c>
    </row>
    <row r="737" spans="1:41" x14ac:dyDescent="0.25">
      <c r="A737" s="143" t="str">
        <f>VLOOKUP(D737,Empresas!$D$7:$F$91,3,0)</f>
        <v>Omar</v>
      </c>
      <c r="B737" s="144" t="str">
        <f>VLOOKUP(D737,Empresas!$D$7:$G$91,4,0)</f>
        <v>Marisol</v>
      </c>
      <c r="C737" s="144" t="s">
        <v>544</v>
      </c>
      <c r="D737" s="144" t="s">
        <v>147</v>
      </c>
      <c r="E737" s="144" t="str">
        <f>VLOOKUP(D737,Empresas!$D$7:$E$92,2,0)</f>
        <v>ROCOTITOE S.A.C</v>
      </c>
      <c r="F737" s="144" t="s">
        <v>192</v>
      </c>
      <c r="G737" s="145">
        <f t="shared" si="122"/>
        <v>71</v>
      </c>
      <c r="H737" s="145" t="str">
        <f>VLOOKUP(D737,Empresas!$D$6:$L$92,7,0)</f>
        <v>Mensual</v>
      </c>
      <c r="I737" s="144" t="str">
        <f>VLOOKUP(VLOOKUP(D737&amp;"|"&amp;B737,Empresas!$I$7:$CB$92,G737,0),Tablas!$A$13:$B$14,2,0)</f>
        <v>No</v>
      </c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 t="str">
        <f>VLOOKUP(D737,Empresas!$D$7:$CF$91,81,0)</f>
        <v>A</v>
      </c>
      <c r="W737" s="78" t="str">
        <f>VLOOKUP(D737,Empresas!$D$7:$M$91,10,0)</f>
        <v>General</v>
      </c>
      <c r="X737" s="69" t="str">
        <f t="shared" si="116"/>
        <v>NO</v>
      </c>
      <c r="Y737" s="153" t="str">
        <f t="shared" si="117"/>
        <v>No aplica</v>
      </c>
      <c r="Z737" s="147">
        <f>IF(Y737="No aplica",0,IF(I737="no",0,IF(I737="No aplica",0,IF(I737="Si",1,IF(I737="Fisico",1,IF(I737="Electronico",2,VLOOKUP(C737&amp;"|"&amp;B737&amp;"|"&amp;D737,Empresas!$C$6:$CC$92,G737+6+1,0)))))))</f>
        <v>0</v>
      </c>
      <c r="AA737" s="147">
        <f>IF(AND($I737="Si",J737=1),1,IF(AND($I737="Fisico",J737=1),1,IF(AND(J737=1,$I737="Electronico"),2,IF(J737=1,VLOOKUP($C737&amp;"|"&amp;$B737&amp;"|"&amp;$D737,Empresas!$C$6:$CC$92,$G737+6+1,0),0))))</f>
        <v>0</v>
      </c>
      <c r="AB737" s="147">
        <f>IF(AND($I737="Si",K737=1),1,IF(AND($I737="Fisico",K737=1),1,IF(AND(K737=1,$I737="Electronico"),2,IF(K737=1,VLOOKUP($C737&amp;"|"&amp;$B737&amp;"|"&amp;$D737,Empresas!$C$6:$CC$92,$G737+6+1,0),0))))</f>
        <v>0</v>
      </c>
      <c r="AC737" s="147">
        <f>IF(AND($I737="Si",L737=1),1,IF(AND($I737="Fisico",L737=1),1,IF(AND(L737=1,$I737="Electronico"),2,IF(L737=1,VLOOKUP($C737&amp;"|"&amp;$B737&amp;"|"&amp;$D737,Empresas!$C$6:$CC$92,$G737+6+1,0),0))))</f>
        <v>0</v>
      </c>
      <c r="AD737" s="147">
        <f>IF(AND($I737="Si",M737=1),1,IF(AND($I737="Fisico",M737=1),1,IF(AND(M737=1,$I737="Electronico"),2,IF(M737=1,VLOOKUP($C737&amp;"|"&amp;$B737&amp;"|"&amp;$D737,Empresas!$C$6:$CC$92,$G737+6+1,0),0))))</f>
        <v>0</v>
      </c>
      <c r="AE737" s="147">
        <f>IF(AND($I737="Si",N737=1),1,IF(AND($I737="Fisico",N737=1),1,IF(AND(N737=1,$I737="Electronico"),2,IF(N737=1,VLOOKUP($C737&amp;"|"&amp;$B737&amp;"|"&amp;$D737,Empresas!$C$6:$CC$92,$G737+6+1,0),0))))</f>
        <v>0</v>
      </c>
      <c r="AF737" s="147">
        <f>IF(AND($I737="Si",O737=1),1,IF(AND($I737="Fisico",O737=1),1,IF(AND(O737=1,$I737="Electronico"),2,IF(O737=1,VLOOKUP($C737&amp;"|"&amp;$B737&amp;"|"&amp;$D737,Empresas!$C$6:$CC$92,$G737+6+1,0),0))))</f>
        <v>0</v>
      </c>
      <c r="AG737" s="147">
        <f>IF(AND($I737="Si",P737=1),1,IF(AND($I737="Fisico",P737=1),1,IF(AND(P737=1,$I737="Electronico"),2,IF(P737=1,VLOOKUP($C737&amp;"|"&amp;$B737&amp;"|"&amp;$D737,Empresas!$C$6:$CC$92,$G737+6+1,0),0))))</f>
        <v>0</v>
      </c>
      <c r="AH737" s="147">
        <f>IF(AND($I737="Si",Q737=1),1,IF(AND($I737="Fisico",Q737=1),1,IF(AND(Q737=1,$I737="Electronico"),2,IF(Q737=1,VLOOKUP($C737&amp;"|"&amp;$B737&amp;"|"&amp;$D737,Empresas!$C$6:$CC$92,$G737+6+1,0),0))))</f>
        <v>0</v>
      </c>
      <c r="AI737" s="147">
        <f>IF(AND($I737="Si",R737=1),1,IF(AND($I737="Fisico",R737=1),1,IF(AND(R737=1,$I737="Electronico"),2,IF(R737=1,VLOOKUP($C737&amp;"|"&amp;$B737&amp;"|"&amp;$D737,Empresas!$C$6:$CC$92,$G737+6+1,0),0))))</f>
        <v>0</v>
      </c>
      <c r="AJ737" s="147">
        <f>IF(AND($I737="Si",S737=1),1,IF(AND($I737="Fisico",S737=1),1,IF(AND(S737=1,$I737="Electronico"),2,IF(S737=1,VLOOKUP($C737&amp;"|"&amp;$B737&amp;"|"&amp;$D737,Empresas!$C$6:$CC$92,$G737+6+1,0),0))))</f>
        <v>0</v>
      </c>
      <c r="AK737" s="147">
        <f>IF(AND($I737="Si",T737=1),1,IF(AND($I737="Fisico",T737=1),1,IF(AND(T737=1,$I737="Electronico"),2,IF(T737=1,VLOOKUP($C737&amp;"|"&amp;$B737&amp;"|"&amp;$D737,Empresas!$C$6:$CC$92,$G737+6+1,0),0))))</f>
        <v>0</v>
      </c>
      <c r="AL737" s="147">
        <f>IF(AND($I737="Si",U737=1),1,IF(AND($I737="Fisico",U737=1),1,IF(AND(U737=1,$I737="Electronico"),2,IF(U737=1,VLOOKUP($C737&amp;"|"&amp;$B737&amp;"|"&amp;$D737,Empresas!$C$6:$CC$92,$G737+6+1,0),0))))</f>
        <v>0</v>
      </c>
      <c r="AM737" s="149">
        <f t="shared" si="118"/>
        <v>0</v>
      </c>
      <c r="AN737" s="149">
        <f t="shared" si="119"/>
        <v>0</v>
      </c>
      <c r="AO737" s="152">
        <f t="shared" si="120"/>
        <v>0</v>
      </c>
    </row>
    <row r="738" spans="1:41" x14ac:dyDescent="0.25">
      <c r="A738" s="137" t="str">
        <f>VLOOKUP(D738,Empresas!$D$7:$F$91,3,0)</f>
        <v>Gerencia</v>
      </c>
      <c r="B738" s="138" t="str">
        <f>VLOOKUP(D738,Empresas!$D$7:$G$91,4,0)</f>
        <v>Yeleydi</v>
      </c>
      <c r="C738" s="138" t="s">
        <v>544</v>
      </c>
      <c r="D738" s="138" t="s">
        <v>218</v>
      </c>
      <c r="E738" s="138" t="str">
        <f>VLOOKUP(D738,Empresas!$D$7:$E$92,2,0)</f>
        <v>EXPORTACIONES RODRIGUEZ NEIRA SAC</v>
      </c>
      <c r="F738" s="138" t="s">
        <v>158</v>
      </c>
      <c r="G738" s="139">
        <f>+Empresas!$O$2</f>
        <v>7</v>
      </c>
      <c r="H738" s="139" t="str">
        <f>VLOOKUP(D738,Empresas!$D$6:$L$92,7,0)</f>
        <v>Semestral</v>
      </c>
      <c r="I738" s="138" t="str">
        <f>VLOOKUP(VLOOKUP(D738&amp;"|"&amp;B738,Empresas!$I$7:$CB$92,G738,0),Tablas!$A$3:$B$5,2,0)</f>
        <v>Solo analisis</v>
      </c>
      <c r="J738" s="78">
        <v>1</v>
      </c>
      <c r="K738" s="78">
        <v>1</v>
      </c>
      <c r="L738" s="78">
        <v>1</v>
      </c>
      <c r="M738" s="78">
        <v>1</v>
      </c>
      <c r="N738" s="78">
        <v>1</v>
      </c>
      <c r="O738" s="78">
        <v>1</v>
      </c>
      <c r="P738" s="78">
        <v>1</v>
      </c>
      <c r="Q738" s="78">
        <v>1</v>
      </c>
      <c r="R738" s="78"/>
      <c r="S738" s="78"/>
      <c r="T738" s="78"/>
      <c r="U738" s="78"/>
      <c r="V738" s="78" t="str">
        <f>VLOOKUP(D738,Empresas!$D$7:$CF$91,81,0)</f>
        <v>C</v>
      </c>
      <c r="W738" s="78" t="str">
        <f>VLOOKUP(D738,Empresas!$D$7:$M$91,10,0)</f>
        <v>Mype</v>
      </c>
      <c r="X738" s="69" t="str">
        <f t="shared" si="116"/>
        <v>SI</v>
      </c>
      <c r="Y738" s="153" t="str">
        <f t="shared" si="117"/>
        <v>Si aplica</v>
      </c>
      <c r="Z738" s="147">
        <f>IF(Y738="No aplica",0,IF(I738="no",0,IF(I738="No aplica",0,IF(I738="Si",1,IF(I738="Fisico",1,IF(I738="Electronico",2,VLOOKUP(C738&amp;"|"&amp;B738&amp;"|"&amp;D738,Empresas!$C$6:$CC$92,G738+6+1,0)))))))</f>
        <v>0.5</v>
      </c>
      <c r="AA738" s="147">
        <f>IF(AND($I738="Si",J738=1),1,IF(AND($I738="Fisico",J738=1),1,IF(AND(J738=1,$I738="Electronico"),2,IF(J738=1,VLOOKUP($C738&amp;"|"&amp;$B738&amp;"|"&amp;$D738,Empresas!$C$6:$CC$92,$G738+6+1,0),0))))</f>
        <v>0.5</v>
      </c>
      <c r="AB738" s="147">
        <f>IF(AND($I738="Si",K738=1),1,IF(AND($I738="Fisico",K738=1),1,IF(AND(K738=1,$I738="Electronico"),2,IF(K738=1,VLOOKUP($C738&amp;"|"&amp;$B738&amp;"|"&amp;$D738,Empresas!$C$6:$CC$92,$G738+6+1,0),0))))</f>
        <v>0.5</v>
      </c>
      <c r="AC738" s="147">
        <f>IF(AND($I738="Si",L738=1),1,IF(AND($I738="Fisico",L738=1),1,IF(AND(L738=1,$I738="Electronico"),2,IF(L738=1,VLOOKUP($C738&amp;"|"&amp;$B738&amp;"|"&amp;$D738,Empresas!$C$6:$CC$92,$G738+6+1,0),0))))</f>
        <v>0.5</v>
      </c>
      <c r="AD738" s="147">
        <f>IF(AND($I738="Si",M738=1),1,IF(AND($I738="Fisico",M738=1),1,IF(AND(M738=1,$I738="Electronico"),2,IF(M738=1,VLOOKUP($C738&amp;"|"&amp;$B738&amp;"|"&amp;$D738,Empresas!$C$6:$CC$92,$G738+6+1,0),0))))</f>
        <v>0.5</v>
      </c>
      <c r="AE738" s="147">
        <f>IF(AND($I738="Si",N738=1),1,IF(AND($I738="Fisico",N738=1),1,IF(AND(N738=1,$I738="Electronico"),2,IF(N738=1,VLOOKUP($C738&amp;"|"&amp;$B738&amp;"|"&amp;$D738,Empresas!$C$6:$CC$92,$G738+6+1,0),0))))</f>
        <v>0.5</v>
      </c>
      <c r="AF738" s="147">
        <f>IF(AND($I738="Si",O738=1),1,IF(AND($I738="Fisico",O738=1),1,IF(AND(O738=1,$I738="Electronico"),2,IF(O738=1,VLOOKUP($C738&amp;"|"&amp;$B738&amp;"|"&amp;$D738,Empresas!$C$6:$CC$92,$G738+6+1,0),0))))</f>
        <v>0.5</v>
      </c>
      <c r="AG738" s="147">
        <f>IF(AND($I738="Si",P738=1),1,IF(AND($I738="Fisico",P738=1),1,IF(AND(P738=1,$I738="Electronico"),2,IF(P738=1,VLOOKUP($C738&amp;"|"&amp;$B738&amp;"|"&amp;$D738,Empresas!$C$6:$CC$92,$G738+6+1,0),0))))</f>
        <v>0.5</v>
      </c>
      <c r="AH738" s="147">
        <f>IF(AND($I738="Si",Q738=1),1,IF(AND($I738="Fisico",Q738=1),1,IF(AND(Q738=1,$I738="Electronico"),2,IF(Q738=1,VLOOKUP($C738&amp;"|"&amp;$B738&amp;"|"&amp;$D738,Empresas!$C$6:$CC$92,$G738+6+1,0),0))))</f>
        <v>0.5</v>
      </c>
      <c r="AI738" s="147">
        <f>IF(AND($I738="Si",R738=1),1,IF(AND($I738="Fisico",R738=1),1,IF(AND(R738=1,$I738="Electronico"),2,IF(R738=1,VLOOKUP($C738&amp;"|"&amp;$B738&amp;"|"&amp;$D738,Empresas!$C$6:$CC$92,$G738+6+1,0),0))))</f>
        <v>0</v>
      </c>
      <c r="AJ738" s="147">
        <f>IF(AND($I738="Si",S738=1),1,IF(AND($I738="Fisico",S738=1),1,IF(AND(S738=1,$I738="Electronico"),2,IF(S738=1,VLOOKUP($C738&amp;"|"&amp;$B738&amp;"|"&amp;$D738,Empresas!$C$6:$CC$92,$G738+6+1,0),0))))</f>
        <v>0</v>
      </c>
      <c r="AK738" s="147">
        <f>IF(AND($I738="Si",T738=1),1,IF(AND($I738="Fisico",T738=1),1,IF(AND(T738=1,$I738="Electronico"),2,IF(T738=1,VLOOKUP($C738&amp;"|"&amp;$B738&amp;"|"&amp;$D738,Empresas!$C$6:$CC$92,$G738+6+1,0),0))))</f>
        <v>0</v>
      </c>
      <c r="AL738" s="147">
        <f>IF(AND($I738="Si",U738=1),1,IF(AND($I738="Fisico",U738=1),1,IF(AND(U738=1,$I738="Electronico"),2,IF(U738=1,VLOOKUP($C738&amp;"|"&amp;$B738&amp;"|"&amp;$D738,Empresas!$C$6:$CC$92,$G738+6+1,0),0))))</f>
        <v>0</v>
      </c>
      <c r="AM738" s="149">
        <f t="shared" si="118"/>
        <v>4</v>
      </c>
      <c r="AN738" s="149">
        <f t="shared" si="119"/>
        <v>4</v>
      </c>
      <c r="AO738" s="152">
        <f t="shared" si="120"/>
        <v>1</v>
      </c>
    </row>
    <row r="739" spans="1:41" x14ac:dyDescent="0.25">
      <c r="A739" s="137" t="str">
        <f>VLOOKUP(D739,Empresas!$D$7:$F$91,3,0)</f>
        <v>Gerencia</v>
      </c>
      <c r="B739" s="138" t="str">
        <f>VLOOKUP(D739,Empresas!$D$7:$G$91,4,0)</f>
        <v>Yeleydi</v>
      </c>
      <c r="C739" s="138" t="s">
        <v>544</v>
      </c>
      <c r="D739" s="138" t="s">
        <v>218</v>
      </c>
      <c r="E739" s="138" t="str">
        <f>VLOOKUP(D739,Empresas!$D$7:$E$92,2,0)</f>
        <v>EXPORTACIONES RODRIGUEZ NEIRA SAC</v>
      </c>
      <c r="F739" s="138" t="s">
        <v>159</v>
      </c>
      <c r="G739" s="139">
        <f>+G738+3</f>
        <v>10</v>
      </c>
      <c r="H739" s="139" t="str">
        <f>VLOOKUP(D739,Empresas!$D$6:$L$92,7,0)</f>
        <v>Semestral</v>
      </c>
      <c r="I739" s="138" t="str">
        <f>VLOOKUP(VLOOKUP(D739&amp;"|"&amp;B739,Empresas!$I$7:$CB$92,G739,0),Tablas!$A$3:$B$5,2,0)</f>
        <v>Solo analisis</v>
      </c>
      <c r="J739" s="78">
        <v>1</v>
      </c>
      <c r="K739" s="78">
        <v>1</v>
      </c>
      <c r="L739" s="78">
        <v>1</v>
      </c>
      <c r="M739" s="78">
        <v>1</v>
      </c>
      <c r="N739" s="78">
        <v>1</v>
      </c>
      <c r="O739" s="78">
        <v>1</v>
      </c>
      <c r="P739" s="78">
        <v>1</v>
      </c>
      <c r="Q739" s="78">
        <v>1</v>
      </c>
      <c r="R739" s="78"/>
      <c r="S739" s="78"/>
      <c r="T739" s="78"/>
      <c r="U739" s="78"/>
      <c r="V739" s="78" t="str">
        <f>VLOOKUP(D739,Empresas!$D$7:$CF$91,81,0)</f>
        <v>C</v>
      </c>
      <c r="W739" s="78" t="str">
        <f>VLOOKUP(D739,Empresas!$D$7:$M$91,10,0)</f>
        <v>Mype</v>
      </c>
      <c r="X739" s="69" t="str">
        <f t="shared" si="116"/>
        <v>SI</v>
      </c>
      <c r="Y739" s="153" t="str">
        <f t="shared" si="117"/>
        <v>Si aplica</v>
      </c>
      <c r="Z739" s="147">
        <f>IF(Y739="No aplica",0,IF(I739="no",0,IF(I739="No aplica",0,IF(I739="Si",1,IF(I739="Fisico",1,IF(I739="Electronico",2,VLOOKUP(C739&amp;"|"&amp;B739&amp;"|"&amp;D739,Empresas!$C$6:$CC$92,G739+6+1,0)))))))</f>
        <v>0.5</v>
      </c>
      <c r="AA739" s="147">
        <f>IF(AND($I739="Si",J739=1),1,IF(AND($I739="Fisico",J739=1),1,IF(AND(J739=1,$I739="Electronico"),2,IF(J739=1,VLOOKUP($C739&amp;"|"&amp;$B739&amp;"|"&amp;$D739,Empresas!$C$6:$CC$92,$G739+6+1,0),0))))</f>
        <v>0.5</v>
      </c>
      <c r="AB739" s="147">
        <f>IF(AND($I739="Si",K739=1),1,IF(AND($I739="Fisico",K739=1),1,IF(AND(K739=1,$I739="Electronico"),2,IF(K739=1,VLOOKUP($C739&amp;"|"&amp;$B739&amp;"|"&amp;$D739,Empresas!$C$6:$CC$92,$G739+6+1,0),0))))</f>
        <v>0.5</v>
      </c>
      <c r="AC739" s="147">
        <f>IF(AND($I739="Si",L739=1),1,IF(AND($I739="Fisico",L739=1),1,IF(AND(L739=1,$I739="Electronico"),2,IF(L739=1,VLOOKUP($C739&amp;"|"&amp;$B739&amp;"|"&amp;$D739,Empresas!$C$6:$CC$92,$G739+6+1,0),0))))</f>
        <v>0.5</v>
      </c>
      <c r="AD739" s="147">
        <f>IF(AND($I739="Si",M739=1),1,IF(AND($I739="Fisico",M739=1),1,IF(AND(M739=1,$I739="Electronico"),2,IF(M739=1,VLOOKUP($C739&amp;"|"&amp;$B739&amp;"|"&amp;$D739,Empresas!$C$6:$CC$92,$G739+6+1,0),0))))</f>
        <v>0.5</v>
      </c>
      <c r="AE739" s="147">
        <f>IF(AND($I739="Si",N739=1),1,IF(AND($I739="Fisico",N739=1),1,IF(AND(N739=1,$I739="Electronico"),2,IF(N739=1,VLOOKUP($C739&amp;"|"&amp;$B739&amp;"|"&amp;$D739,Empresas!$C$6:$CC$92,$G739+6+1,0),0))))</f>
        <v>0.5</v>
      </c>
      <c r="AF739" s="147">
        <f>IF(AND($I739="Si",O739=1),1,IF(AND($I739="Fisico",O739=1),1,IF(AND(O739=1,$I739="Electronico"),2,IF(O739=1,VLOOKUP($C739&amp;"|"&amp;$B739&amp;"|"&amp;$D739,Empresas!$C$6:$CC$92,$G739+6+1,0),0))))</f>
        <v>0.5</v>
      </c>
      <c r="AG739" s="147">
        <f>IF(AND($I739="Si",P739=1),1,IF(AND($I739="Fisico",P739=1),1,IF(AND(P739=1,$I739="Electronico"),2,IF(P739=1,VLOOKUP($C739&amp;"|"&amp;$B739&amp;"|"&amp;$D739,Empresas!$C$6:$CC$92,$G739+6+1,0),0))))</f>
        <v>0.5</v>
      </c>
      <c r="AH739" s="147">
        <f>IF(AND($I739="Si",Q739=1),1,IF(AND($I739="Fisico",Q739=1),1,IF(AND(Q739=1,$I739="Electronico"),2,IF(Q739=1,VLOOKUP($C739&amp;"|"&amp;$B739&amp;"|"&amp;$D739,Empresas!$C$6:$CC$92,$G739+6+1,0),0))))</f>
        <v>0.5</v>
      </c>
      <c r="AI739" s="147">
        <f>IF(AND($I739="Si",R739=1),1,IF(AND($I739="Fisico",R739=1),1,IF(AND(R739=1,$I739="Electronico"),2,IF(R739=1,VLOOKUP($C739&amp;"|"&amp;$B739&amp;"|"&amp;$D739,Empresas!$C$6:$CC$92,$G739+6+1,0),0))))</f>
        <v>0</v>
      </c>
      <c r="AJ739" s="147">
        <f>IF(AND($I739="Si",S739=1),1,IF(AND($I739="Fisico",S739=1),1,IF(AND(S739=1,$I739="Electronico"),2,IF(S739=1,VLOOKUP($C739&amp;"|"&amp;$B739&amp;"|"&amp;$D739,Empresas!$C$6:$CC$92,$G739+6+1,0),0))))</f>
        <v>0</v>
      </c>
      <c r="AK739" s="147">
        <f>IF(AND($I739="Si",T739=1),1,IF(AND($I739="Fisico",T739=1),1,IF(AND(T739=1,$I739="Electronico"),2,IF(T739=1,VLOOKUP($C739&amp;"|"&amp;$B739&amp;"|"&amp;$D739,Empresas!$C$6:$CC$92,$G739+6+1,0),0))))</f>
        <v>0</v>
      </c>
      <c r="AL739" s="147">
        <f>IF(AND($I739="Si",U739=1),1,IF(AND($I739="Fisico",U739=1),1,IF(AND(U739=1,$I739="Electronico"),2,IF(U739=1,VLOOKUP($C739&amp;"|"&amp;$B739&amp;"|"&amp;$D739,Empresas!$C$6:$CC$92,$G739+6+1,0),0))))</f>
        <v>0</v>
      </c>
      <c r="AM739" s="149">
        <f t="shared" si="118"/>
        <v>4</v>
      </c>
      <c r="AN739" s="149">
        <f t="shared" si="119"/>
        <v>4</v>
      </c>
      <c r="AO739" s="152">
        <f t="shared" si="120"/>
        <v>1</v>
      </c>
    </row>
    <row r="740" spans="1:41" x14ac:dyDescent="0.25">
      <c r="A740" s="137" t="str">
        <f>VLOOKUP(D740,Empresas!$D$7:$F$91,3,0)</f>
        <v>Gerencia</v>
      </c>
      <c r="B740" s="138" t="str">
        <f>VLOOKUP(D740,Empresas!$D$7:$G$91,4,0)</f>
        <v>Yeleydi</v>
      </c>
      <c r="C740" s="138" t="s">
        <v>544</v>
      </c>
      <c r="D740" s="138" t="s">
        <v>218</v>
      </c>
      <c r="E740" s="138" t="str">
        <f>VLOOKUP(D740,Empresas!$D$7:$E$92,2,0)</f>
        <v>EXPORTACIONES RODRIGUEZ NEIRA SAC</v>
      </c>
      <c r="F740" s="138" t="s">
        <v>160</v>
      </c>
      <c r="G740" s="139">
        <f t="shared" ref="G740:G751" si="123">+G739+3</f>
        <v>13</v>
      </c>
      <c r="H740" s="139" t="str">
        <f>VLOOKUP(D740,Empresas!$D$6:$L$92,7,0)</f>
        <v>Semestral</v>
      </c>
      <c r="I740" s="138" t="str">
        <f>VLOOKUP(VLOOKUP(D740&amp;"|"&amp;B740,Empresas!$I$7:$CB$92,G740,0),Tablas!$A$3:$B$5,2,0)</f>
        <v>Solo analisis</v>
      </c>
      <c r="J740" s="78">
        <v>1</v>
      </c>
      <c r="K740" s="78">
        <v>1</v>
      </c>
      <c r="L740" s="78">
        <v>1</v>
      </c>
      <c r="M740" s="78">
        <v>1</v>
      </c>
      <c r="N740" s="78">
        <v>1</v>
      </c>
      <c r="O740" s="78">
        <v>1</v>
      </c>
      <c r="P740" s="78">
        <v>1</v>
      </c>
      <c r="Q740" s="78">
        <v>1</v>
      </c>
      <c r="R740" s="78"/>
      <c r="S740" s="78"/>
      <c r="T740" s="78"/>
      <c r="U740" s="78"/>
      <c r="V740" s="78" t="str">
        <f>VLOOKUP(D740,Empresas!$D$7:$CF$91,81,0)</f>
        <v>C</v>
      </c>
      <c r="W740" s="78" t="str">
        <f>VLOOKUP(D740,Empresas!$D$7:$M$91,10,0)</f>
        <v>Mype</v>
      </c>
      <c r="X740" s="69" t="str">
        <f t="shared" si="116"/>
        <v>SI</v>
      </c>
      <c r="Y740" s="153" t="str">
        <f t="shared" si="117"/>
        <v>Si aplica</v>
      </c>
      <c r="Z740" s="147">
        <f>IF(Y740="No aplica",0,IF(I740="no",0,IF(I740="No aplica",0,IF(I740="Si",1,IF(I740="Fisico",1,IF(I740="Electronico",2,VLOOKUP(C740&amp;"|"&amp;B740&amp;"|"&amp;D740,Empresas!$C$6:$CC$92,G740+6+1,0)))))))</f>
        <v>0.5</v>
      </c>
      <c r="AA740" s="147">
        <f>IF(AND($I740="Si",J740=1),1,IF(AND($I740="Fisico",J740=1),1,IF(AND(J740=1,$I740="Electronico"),2,IF(J740=1,VLOOKUP($C740&amp;"|"&amp;$B740&amp;"|"&amp;$D740,Empresas!$C$6:$CC$92,$G740+6+1,0),0))))</f>
        <v>0.5</v>
      </c>
      <c r="AB740" s="147">
        <f>IF(AND($I740="Si",K740=1),1,IF(AND($I740="Fisico",K740=1),1,IF(AND(K740=1,$I740="Electronico"),2,IF(K740=1,VLOOKUP($C740&amp;"|"&amp;$B740&amp;"|"&amp;$D740,Empresas!$C$6:$CC$92,$G740+6+1,0),0))))</f>
        <v>0.5</v>
      </c>
      <c r="AC740" s="147">
        <f>IF(AND($I740="Si",L740=1),1,IF(AND($I740="Fisico",L740=1),1,IF(AND(L740=1,$I740="Electronico"),2,IF(L740=1,VLOOKUP($C740&amp;"|"&amp;$B740&amp;"|"&amp;$D740,Empresas!$C$6:$CC$92,$G740+6+1,0),0))))</f>
        <v>0.5</v>
      </c>
      <c r="AD740" s="147">
        <f>IF(AND($I740="Si",M740=1),1,IF(AND($I740="Fisico",M740=1),1,IF(AND(M740=1,$I740="Electronico"),2,IF(M740=1,VLOOKUP($C740&amp;"|"&amp;$B740&amp;"|"&amp;$D740,Empresas!$C$6:$CC$92,$G740+6+1,0),0))))</f>
        <v>0.5</v>
      </c>
      <c r="AE740" s="147">
        <f>IF(AND($I740="Si",N740=1),1,IF(AND($I740="Fisico",N740=1),1,IF(AND(N740=1,$I740="Electronico"),2,IF(N740=1,VLOOKUP($C740&amp;"|"&amp;$B740&amp;"|"&amp;$D740,Empresas!$C$6:$CC$92,$G740+6+1,0),0))))</f>
        <v>0.5</v>
      </c>
      <c r="AF740" s="147">
        <f>IF(AND($I740="Si",O740=1),1,IF(AND($I740="Fisico",O740=1),1,IF(AND(O740=1,$I740="Electronico"),2,IF(O740=1,VLOOKUP($C740&amp;"|"&amp;$B740&amp;"|"&amp;$D740,Empresas!$C$6:$CC$92,$G740+6+1,0),0))))</f>
        <v>0.5</v>
      </c>
      <c r="AG740" s="147">
        <f>IF(AND($I740="Si",P740=1),1,IF(AND($I740="Fisico",P740=1),1,IF(AND(P740=1,$I740="Electronico"),2,IF(P740=1,VLOOKUP($C740&amp;"|"&amp;$B740&amp;"|"&amp;$D740,Empresas!$C$6:$CC$92,$G740+6+1,0),0))))</f>
        <v>0.5</v>
      </c>
      <c r="AH740" s="147">
        <f>IF(AND($I740="Si",Q740=1),1,IF(AND($I740="Fisico",Q740=1),1,IF(AND(Q740=1,$I740="Electronico"),2,IF(Q740=1,VLOOKUP($C740&amp;"|"&amp;$B740&amp;"|"&amp;$D740,Empresas!$C$6:$CC$92,$G740+6+1,0),0))))</f>
        <v>0.5</v>
      </c>
      <c r="AI740" s="147">
        <f>IF(AND($I740="Si",R740=1),1,IF(AND($I740="Fisico",R740=1),1,IF(AND(R740=1,$I740="Electronico"),2,IF(R740=1,VLOOKUP($C740&amp;"|"&amp;$B740&amp;"|"&amp;$D740,Empresas!$C$6:$CC$92,$G740+6+1,0),0))))</f>
        <v>0</v>
      </c>
      <c r="AJ740" s="147">
        <f>IF(AND($I740="Si",S740=1),1,IF(AND($I740="Fisico",S740=1),1,IF(AND(S740=1,$I740="Electronico"),2,IF(S740=1,VLOOKUP($C740&amp;"|"&amp;$B740&amp;"|"&amp;$D740,Empresas!$C$6:$CC$92,$G740+6+1,0),0))))</f>
        <v>0</v>
      </c>
      <c r="AK740" s="147">
        <f>IF(AND($I740="Si",T740=1),1,IF(AND($I740="Fisico",T740=1),1,IF(AND(T740=1,$I740="Electronico"),2,IF(T740=1,VLOOKUP($C740&amp;"|"&amp;$B740&amp;"|"&amp;$D740,Empresas!$C$6:$CC$92,$G740+6+1,0),0))))</f>
        <v>0</v>
      </c>
      <c r="AL740" s="147">
        <f>IF(AND($I740="Si",U740=1),1,IF(AND($I740="Fisico",U740=1),1,IF(AND(U740=1,$I740="Electronico"),2,IF(U740=1,VLOOKUP($C740&amp;"|"&amp;$B740&amp;"|"&amp;$D740,Empresas!$C$6:$CC$92,$G740+6+1,0),0))))</f>
        <v>0</v>
      </c>
      <c r="AM740" s="149">
        <f t="shared" si="118"/>
        <v>4</v>
      </c>
      <c r="AN740" s="149">
        <f t="shared" si="119"/>
        <v>4</v>
      </c>
      <c r="AO740" s="152">
        <f t="shared" si="120"/>
        <v>1</v>
      </c>
    </row>
    <row r="741" spans="1:41" x14ac:dyDescent="0.25">
      <c r="A741" s="137" t="str">
        <f>VLOOKUP(D741,Empresas!$D$7:$F$91,3,0)</f>
        <v>Gerencia</v>
      </c>
      <c r="B741" s="138" t="str">
        <f>VLOOKUP(D741,Empresas!$D$7:$G$91,4,0)</f>
        <v>Yeleydi</v>
      </c>
      <c r="C741" s="138" t="s">
        <v>544</v>
      </c>
      <c r="D741" s="138" t="s">
        <v>218</v>
      </c>
      <c r="E741" s="138" t="str">
        <f>VLOOKUP(D741,Empresas!$D$7:$E$92,2,0)</f>
        <v>EXPORTACIONES RODRIGUEZ NEIRA SAC</v>
      </c>
      <c r="F741" s="138" t="s">
        <v>161</v>
      </c>
      <c r="G741" s="139">
        <f t="shared" si="123"/>
        <v>16</v>
      </c>
      <c r="H741" s="139" t="str">
        <f>VLOOKUP(D741,Empresas!$D$6:$L$92,7,0)</f>
        <v>Semestral</v>
      </c>
      <c r="I741" s="138" t="str">
        <f>VLOOKUP(VLOOKUP(D741&amp;"|"&amp;B741,Empresas!$I$7:$CB$92,G741,0),Tablas!$A$3:$B$5,2,0)</f>
        <v>Registro y analisis</v>
      </c>
      <c r="J741" s="78">
        <v>1</v>
      </c>
      <c r="K741" s="78">
        <v>1</v>
      </c>
      <c r="L741" s="78">
        <v>1</v>
      </c>
      <c r="M741" s="78">
        <v>1</v>
      </c>
      <c r="N741" s="78">
        <v>2</v>
      </c>
      <c r="O741" s="78">
        <v>2</v>
      </c>
      <c r="P741" s="78">
        <v>2</v>
      </c>
      <c r="Q741" s="78">
        <v>2</v>
      </c>
      <c r="R741" s="78"/>
      <c r="S741" s="78"/>
      <c r="T741" s="78"/>
      <c r="U741" s="78"/>
      <c r="V741" s="78" t="str">
        <f>VLOOKUP(D741,Empresas!$D$7:$CF$91,81,0)</f>
        <v>C</v>
      </c>
      <c r="W741" s="78" t="str">
        <f>VLOOKUP(D741,Empresas!$D$7:$M$91,10,0)</f>
        <v>Mype</v>
      </c>
      <c r="X741" s="69" t="str">
        <f t="shared" si="116"/>
        <v>SI</v>
      </c>
      <c r="Y741" s="153" t="str">
        <f t="shared" si="117"/>
        <v>Si aplica</v>
      </c>
      <c r="Z741" s="147">
        <f>IF(Y741="No aplica",0,IF(I741="no",0,IF(I741="No aplica",0,IF(I741="Si",1,IF(I741="Fisico",1,IF(I741="Electronico",2,VLOOKUP(C741&amp;"|"&amp;B741&amp;"|"&amp;D741,Empresas!$C$6:$CC$92,G741+6+1,0)))))))</f>
        <v>4</v>
      </c>
      <c r="AA741" s="147">
        <f>IF(AND($I741="Si",J741=1),1,IF(AND($I741="Fisico",J741=1),1,IF(AND(J741=1,$I741="Electronico"),2,IF(J741=1,VLOOKUP($C741&amp;"|"&amp;$B741&amp;"|"&amp;$D741,Empresas!$C$6:$CC$92,$G741+6+1,0),0))))</f>
        <v>4</v>
      </c>
      <c r="AB741" s="147">
        <f>IF(AND($I741="Si",K741=1),1,IF(AND($I741="Fisico",K741=1),1,IF(AND(K741=1,$I741="Electronico"),2,IF(K741=1,VLOOKUP($C741&amp;"|"&amp;$B741&amp;"|"&amp;$D741,Empresas!$C$6:$CC$92,$G741+6+1,0),0))))</f>
        <v>4</v>
      </c>
      <c r="AC741" s="147">
        <f>IF(AND($I741="Si",L741=1),1,IF(AND($I741="Fisico",L741=1),1,IF(AND(L741=1,$I741="Electronico"),2,IF(L741=1,VLOOKUP($C741&amp;"|"&amp;$B741&amp;"|"&amp;$D741,Empresas!$C$6:$CC$92,$G741+6+1,0),0))))</f>
        <v>4</v>
      </c>
      <c r="AD741" s="147">
        <f>IF(AND($I741="Si",M741=1),1,IF(AND($I741="Fisico",M741=1),1,IF(AND(M741=1,$I741="Electronico"),2,IF(M741=1,VLOOKUP($C741&amp;"|"&amp;$B741&amp;"|"&amp;$D741,Empresas!$C$6:$CC$92,$G741+6+1,0),0))))</f>
        <v>4</v>
      </c>
      <c r="AE741" s="147">
        <f>IF(AND($I741="Si",N741=1),1,IF(AND($I741="Fisico",N741=1),1,IF(AND(N741=1,$I741="Electronico"),2,IF(N741=1,VLOOKUP($C741&amp;"|"&amp;$B741&amp;"|"&amp;$D741,Empresas!$C$6:$CC$92,$G741+6+1,0),0))))</f>
        <v>0</v>
      </c>
      <c r="AF741" s="147">
        <f>IF(AND($I741="Si",O741=1),1,IF(AND($I741="Fisico",O741=1),1,IF(AND(O741=1,$I741="Electronico"),2,IF(O741=1,VLOOKUP($C741&amp;"|"&amp;$B741&amp;"|"&amp;$D741,Empresas!$C$6:$CC$92,$G741+6+1,0),0))))</f>
        <v>0</v>
      </c>
      <c r="AG741" s="147">
        <f>IF(AND($I741="Si",P741=1),1,IF(AND($I741="Fisico",P741=1),1,IF(AND(P741=1,$I741="Electronico"),2,IF(P741=1,VLOOKUP($C741&amp;"|"&amp;$B741&amp;"|"&amp;$D741,Empresas!$C$6:$CC$92,$G741+6+1,0),0))))</f>
        <v>0</v>
      </c>
      <c r="AH741" s="147">
        <f>IF(AND($I741="Si",Q741=1),1,IF(AND($I741="Fisico",Q741=1),1,IF(AND(Q741=1,$I741="Electronico"),2,IF(Q741=1,VLOOKUP($C741&amp;"|"&amp;$B741&amp;"|"&amp;$D741,Empresas!$C$6:$CC$92,$G741+6+1,0),0))))</f>
        <v>0</v>
      </c>
      <c r="AI741" s="147">
        <f>IF(AND($I741="Si",R741=1),1,IF(AND($I741="Fisico",R741=1),1,IF(AND(R741=1,$I741="Electronico"),2,IF(R741=1,VLOOKUP($C741&amp;"|"&amp;$B741&amp;"|"&amp;$D741,Empresas!$C$6:$CC$92,$G741+6+1,0),0))))</f>
        <v>0</v>
      </c>
      <c r="AJ741" s="147">
        <f>IF(AND($I741="Si",S741=1),1,IF(AND($I741="Fisico",S741=1),1,IF(AND(S741=1,$I741="Electronico"),2,IF(S741=1,VLOOKUP($C741&amp;"|"&amp;$B741&amp;"|"&amp;$D741,Empresas!$C$6:$CC$92,$G741+6+1,0),0))))</f>
        <v>0</v>
      </c>
      <c r="AK741" s="147">
        <f>IF(AND($I741="Si",T741=1),1,IF(AND($I741="Fisico",T741=1),1,IF(AND(T741=1,$I741="Electronico"),2,IF(T741=1,VLOOKUP($C741&amp;"|"&amp;$B741&amp;"|"&amp;$D741,Empresas!$C$6:$CC$92,$G741+6+1,0),0))))</f>
        <v>0</v>
      </c>
      <c r="AL741" s="147">
        <f>IF(AND($I741="Si",U741=1),1,IF(AND($I741="Fisico",U741=1),1,IF(AND(U741=1,$I741="Electronico"),2,IF(U741=1,VLOOKUP($C741&amp;"|"&amp;$B741&amp;"|"&amp;$D741,Empresas!$C$6:$CC$92,$G741+6+1,0),0))))</f>
        <v>0</v>
      </c>
      <c r="AM741" s="149">
        <f t="shared" si="118"/>
        <v>16</v>
      </c>
      <c r="AN741" s="149">
        <f t="shared" si="119"/>
        <v>32</v>
      </c>
      <c r="AO741" s="152">
        <f t="shared" si="120"/>
        <v>0.5</v>
      </c>
    </row>
    <row r="742" spans="1:41" x14ac:dyDescent="0.25">
      <c r="A742" s="137" t="str">
        <f>VLOOKUP(D742,Empresas!$D$7:$F$91,3,0)</f>
        <v>Gerencia</v>
      </c>
      <c r="B742" s="138" t="str">
        <f>VLOOKUP(D742,Empresas!$D$7:$G$91,4,0)</f>
        <v>Yeleydi</v>
      </c>
      <c r="C742" s="138" t="s">
        <v>544</v>
      </c>
      <c r="D742" s="138" t="s">
        <v>218</v>
      </c>
      <c r="E742" s="138" t="str">
        <f>VLOOKUP(D742,Empresas!$D$7:$E$92,2,0)</f>
        <v>EXPORTACIONES RODRIGUEZ NEIRA SAC</v>
      </c>
      <c r="F742" s="138" t="s">
        <v>162</v>
      </c>
      <c r="G742" s="139">
        <f t="shared" si="123"/>
        <v>19</v>
      </c>
      <c r="H742" s="139" t="str">
        <f>VLOOKUP(D742,Empresas!$D$6:$L$92,7,0)</f>
        <v>Semestral</v>
      </c>
      <c r="I742" s="138" t="str">
        <f>VLOOKUP(VLOOKUP(D742&amp;"|"&amp;B742,Empresas!$I$7:$CB$92,G742,0),Tablas!$A$3:$B$5,2,0)</f>
        <v>No aplica</v>
      </c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 t="str">
        <f>VLOOKUP(D742,Empresas!$D$7:$CF$91,81,0)</f>
        <v>C</v>
      </c>
      <c r="W742" s="78" t="str">
        <f>VLOOKUP(D742,Empresas!$D$7:$M$91,10,0)</f>
        <v>Mype</v>
      </c>
      <c r="X742" s="69" t="str">
        <f t="shared" si="116"/>
        <v>SI</v>
      </c>
      <c r="Y742" s="153" t="str">
        <f t="shared" si="117"/>
        <v>No aplica</v>
      </c>
      <c r="Z742" s="147">
        <f>IF(Y742="No aplica",0,IF(I742="no",0,IF(I742="No aplica",0,IF(I742="Si",1,IF(I742="Fisico",1,IF(I742="Electronico",2,VLOOKUP(C742&amp;"|"&amp;B742&amp;"|"&amp;D742,Empresas!$C$6:$CC$92,G742+6+1,0)))))))</f>
        <v>0</v>
      </c>
      <c r="AA742" s="147">
        <f>IF(AND($I742="Si",J742=1),1,IF(AND($I742="Fisico",J742=1),1,IF(AND(J742=1,$I742="Electronico"),2,IF(J742=1,VLOOKUP($C742&amp;"|"&amp;$B742&amp;"|"&amp;$D742,Empresas!$C$6:$CC$92,$G742+6+1,0),0))))</f>
        <v>0</v>
      </c>
      <c r="AB742" s="147">
        <f>IF(AND($I742="Si",K742=1),1,IF(AND($I742="Fisico",K742=1),1,IF(AND(K742=1,$I742="Electronico"),2,IF(K742=1,VLOOKUP($C742&amp;"|"&amp;$B742&amp;"|"&amp;$D742,Empresas!$C$6:$CC$92,$G742+6+1,0),0))))</f>
        <v>0</v>
      </c>
      <c r="AC742" s="147">
        <f>IF(AND($I742="Si",L742=1),1,IF(AND($I742="Fisico",L742=1),1,IF(AND(L742=1,$I742="Electronico"),2,IF(L742=1,VLOOKUP($C742&amp;"|"&amp;$B742&amp;"|"&amp;$D742,Empresas!$C$6:$CC$92,$G742+6+1,0),0))))</f>
        <v>0</v>
      </c>
      <c r="AD742" s="147">
        <f>IF(AND($I742="Si",M742=1),1,IF(AND($I742="Fisico",M742=1),1,IF(AND(M742=1,$I742="Electronico"),2,IF(M742=1,VLOOKUP($C742&amp;"|"&amp;$B742&amp;"|"&amp;$D742,Empresas!$C$6:$CC$92,$G742+6+1,0),0))))</f>
        <v>0</v>
      </c>
      <c r="AE742" s="147">
        <f>IF(AND($I742="Si",N742=1),1,IF(AND($I742="Fisico",N742=1),1,IF(AND(N742=1,$I742="Electronico"),2,IF(N742=1,VLOOKUP($C742&amp;"|"&amp;$B742&amp;"|"&amp;$D742,Empresas!$C$6:$CC$92,$G742+6+1,0),0))))</f>
        <v>0</v>
      </c>
      <c r="AF742" s="147">
        <f>IF(AND($I742="Si",O742=1),1,IF(AND($I742="Fisico",O742=1),1,IF(AND(O742=1,$I742="Electronico"),2,IF(O742=1,VLOOKUP($C742&amp;"|"&amp;$B742&amp;"|"&amp;$D742,Empresas!$C$6:$CC$92,$G742+6+1,0),0))))</f>
        <v>0</v>
      </c>
      <c r="AG742" s="147">
        <f>IF(AND($I742="Si",P742=1),1,IF(AND($I742="Fisico",P742=1),1,IF(AND(P742=1,$I742="Electronico"),2,IF(P742=1,VLOOKUP($C742&amp;"|"&amp;$B742&amp;"|"&amp;$D742,Empresas!$C$6:$CC$92,$G742+6+1,0),0))))</f>
        <v>0</v>
      </c>
      <c r="AH742" s="147">
        <f>IF(AND($I742="Si",Q742=1),1,IF(AND($I742="Fisico",Q742=1),1,IF(AND(Q742=1,$I742="Electronico"),2,IF(Q742=1,VLOOKUP($C742&amp;"|"&amp;$B742&amp;"|"&amp;$D742,Empresas!$C$6:$CC$92,$G742+6+1,0),0))))</f>
        <v>0</v>
      </c>
      <c r="AI742" s="147">
        <f>IF(AND($I742="Si",R742=1),1,IF(AND($I742="Fisico",R742=1),1,IF(AND(R742=1,$I742="Electronico"),2,IF(R742=1,VLOOKUP($C742&amp;"|"&amp;$B742&amp;"|"&amp;$D742,Empresas!$C$6:$CC$92,$G742+6+1,0),0))))</f>
        <v>0</v>
      </c>
      <c r="AJ742" s="147">
        <f>IF(AND($I742="Si",S742=1),1,IF(AND($I742="Fisico",S742=1),1,IF(AND(S742=1,$I742="Electronico"),2,IF(S742=1,VLOOKUP($C742&amp;"|"&amp;$B742&amp;"|"&amp;$D742,Empresas!$C$6:$CC$92,$G742+6+1,0),0))))</f>
        <v>0</v>
      </c>
      <c r="AK742" s="147">
        <f>IF(AND($I742="Si",T742=1),1,IF(AND($I742="Fisico",T742=1),1,IF(AND(T742=1,$I742="Electronico"),2,IF(T742=1,VLOOKUP($C742&amp;"|"&amp;$B742&amp;"|"&amp;$D742,Empresas!$C$6:$CC$92,$G742+6+1,0),0))))</f>
        <v>0</v>
      </c>
      <c r="AL742" s="147">
        <f>IF(AND($I742="Si",U742=1),1,IF(AND($I742="Fisico",U742=1),1,IF(AND(U742=1,$I742="Electronico"),2,IF(U742=1,VLOOKUP($C742&amp;"|"&amp;$B742&amp;"|"&amp;$D742,Empresas!$C$6:$CC$92,$G742+6+1,0),0))))</f>
        <v>0</v>
      </c>
      <c r="AM742" s="149">
        <f t="shared" si="118"/>
        <v>0</v>
      </c>
      <c r="AN742" s="149">
        <f t="shared" si="119"/>
        <v>0</v>
      </c>
      <c r="AO742" s="152">
        <f t="shared" si="120"/>
        <v>0</v>
      </c>
    </row>
    <row r="743" spans="1:41" x14ac:dyDescent="0.25">
      <c r="A743" s="137" t="str">
        <f>VLOOKUP(D743,Empresas!$D$7:$F$91,3,0)</f>
        <v>Gerencia</v>
      </c>
      <c r="B743" s="138" t="str">
        <f>VLOOKUP(D743,Empresas!$D$7:$G$91,4,0)</f>
        <v>Yeleydi</v>
      </c>
      <c r="C743" s="138" t="s">
        <v>544</v>
      </c>
      <c r="D743" s="138" t="s">
        <v>218</v>
      </c>
      <c r="E743" s="138" t="str">
        <f>VLOOKUP(D743,Empresas!$D$7:$E$92,2,0)</f>
        <v>EXPORTACIONES RODRIGUEZ NEIRA SAC</v>
      </c>
      <c r="F743" s="138" t="s">
        <v>163</v>
      </c>
      <c r="G743" s="139">
        <f t="shared" si="123"/>
        <v>22</v>
      </c>
      <c r="H743" s="139" t="str">
        <f>VLOOKUP(D743,Empresas!$D$6:$L$92,7,0)</f>
        <v>Semestral</v>
      </c>
      <c r="I743" s="138" t="str">
        <f>VLOOKUP(VLOOKUP(D743&amp;"|"&amp;B743,Empresas!$I$7:$CB$92,G743,0),Tablas!$A$3:$B$5,2,0)</f>
        <v>Registro y analisis</v>
      </c>
      <c r="J743" s="78">
        <v>1</v>
      </c>
      <c r="K743" s="78">
        <v>1</v>
      </c>
      <c r="L743" s="78">
        <v>1</v>
      </c>
      <c r="M743" s="78">
        <v>1</v>
      </c>
      <c r="N743" s="78">
        <v>1</v>
      </c>
      <c r="O743" s="78">
        <v>1</v>
      </c>
      <c r="P743" s="78">
        <v>1</v>
      </c>
      <c r="Q743" s="78">
        <v>1</v>
      </c>
      <c r="R743" s="78"/>
      <c r="S743" s="78"/>
      <c r="T743" s="78"/>
      <c r="U743" s="78"/>
      <c r="V743" s="78" t="str">
        <f>VLOOKUP(D743,Empresas!$D$7:$CF$91,81,0)</f>
        <v>C</v>
      </c>
      <c r="W743" s="78" t="str">
        <f>VLOOKUP(D743,Empresas!$D$7:$M$91,10,0)</f>
        <v>Mype</v>
      </c>
      <c r="X743" s="69" t="str">
        <f t="shared" si="116"/>
        <v>SI</v>
      </c>
      <c r="Y743" s="153" t="str">
        <f t="shared" si="117"/>
        <v>Si aplica</v>
      </c>
      <c r="Z743" s="147">
        <f>IF(Y743="No aplica",0,IF(I743="no",0,IF(I743="No aplica",0,IF(I743="Si",1,IF(I743="Fisico",1,IF(I743="Electronico",2,VLOOKUP(C743&amp;"|"&amp;B743&amp;"|"&amp;D743,Empresas!$C$6:$CC$92,G743+6+1,0)))))))</f>
        <v>2</v>
      </c>
      <c r="AA743" s="147">
        <f>IF(AND($I743="Si",J743=1),1,IF(AND($I743="Fisico",J743=1),1,IF(AND(J743=1,$I743="Electronico"),2,IF(J743=1,VLOOKUP($C743&amp;"|"&amp;$B743&amp;"|"&amp;$D743,Empresas!$C$6:$CC$92,$G743+6+1,0),0))))</f>
        <v>2</v>
      </c>
      <c r="AB743" s="147">
        <f>IF(AND($I743="Si",K743=1),1,IF(AND($I743="Fisico",K743=1),1,IF(AND(K743=1,$I743="Electronico"),2,IF(K743=1,VLOOKUP($C743&amp;"|"&amp;$B743&amp;"|"&amp;$D743,Empresas!$C$6:$CC$92,$G743+6+1,0),0))))</f>
        <v>2</v>
      </c>
      <c r="AC743" s="147">
        <f>IF(AND($I743="Si",L743=1),1,IF(AND($I743="Fisico",L743=1),1,IF(AND(L743=1,$I743="Electronico"),2,IF(L743=1,VLOOKUP($C743&amp;"|"&amp;$B743&amp;"|"&amp;$D743,Empresas!$C$6:$CC$92,$G743+6+1,0),0))))</f>
        <v>2</v>
      </c>
      <c r="AD743" s="147">
        <f>IF(AND($I743="Si",M743=1),1,IF(AND($I743="Fisico",M743=1),1,IF(AND(M743=1,$I743="Electronico"),2,IF(M743=1,VLOOKUP($C743&amp;"|"&amp;$B743&amp;"|"&amp;$D743,Empresas!$C$6:$CC$92,$G743+6+1,0),0))))</f>
        <v>2</v>
      </c>
      <c r="AE743" s="147">
        <f>IF(AND($I743="Si",N743=1),1,IF(AND($I743="Fisico",N743=1),1,IF(AND(N743=1,$I743="Electronico"),2,IF(N743=1,VLOOKUP($C743&amp;"|"&amp;$B743&amp;"|"&amp;$D743,Empresas!$C$6:$CC$92,$G743+6+1,0),0))))</f>
        <v>2</v>
      </c>
      <c r="AF743" s="147">
        <f>IF(AND($I743="Si",O743=1),1,IF(AND($I743="Fisico",O743=1),1,IF(AND(O743=1,$I743="Electronico"),2,IF(O743=1,VLOOKUP($C743&amp;"|"&amp;$B743&amp;"|"&amp;$D743,Empresas!$C$6:$CC$92,$G743+6+1,0),0))))</f>
        <v>2</v>
      </c>
      <c r="AG743" s="147">
        <f>IF(AND($I743="Si",P743=1),1,IF(AND($I743="Fisico",P743=1),1,IF(AND(P743=1,$I743="Electronico"),2,IF(P743=1,VLOOKUP($C743&amp;"|"&amp;$B743&amp;"|"&amp;$D743,Empresas!$C$6:$CC$92,$G743+6+1,0),0))))</f>
        <v>2</v>
      </c>
      <c r="AH743" s="147">
        <f>IF(AND($I743="Si",Q743=1),1,IF(AND($I743="Fisico",Q743=1),1,IF(AND(Q743=1,$I743="Electronico"),2,IF(Q743=1,VLOOKUP($C743&amp;"|"&amp;$B743&amp;"|"&amp;$D743,Empresas!$C$6:$CC$92,$G743+6+1,0),0))))</f>
        <v>2</v>
      </c>
      <c r="AI743" s="147">
        <f>IF(AND($I743="Si",R743=1),1,IF(AND($I743="Fisico",R743=1),1,IF(AND(R743=1,$I743="Electronico"),2,IF(R743=1,VLOOKUP($C743&amp;"|"&amp;$B743&amp;"|"&amp;$D743,Empresas!$C$6:$CC$92,$G743+6+1,0),0))))</f>
        <v>0</v>
      </c>
      <c r="AJ743" s="147">
        <f>IF(AND($I743="Si",S743=1),1,IF(AND($I743="Fisico",S743=1),1,IF(AND(S743=1,$I743="Electronico"),2,IF(S743=1,VLOOKUP($C743&amp;"|"&amp;$B743&amp;"|"&amp;$D743,Empresas!$C$6:$CC$92,$G743+6+1,0),0))))</f>
        <v>0</v>
      </c>
      <c r="AK743" s="147">
        <f>IF(AND($I743="Si",T743=1),1,IF(AND($I743="Fisico",T743=1),1,IF(AND(T743=1,$I743="Electronico"),2,IF(T743=1,VLOOKUP($C743&amp;"|"&amp;$B743&amp;"|"&amp;$D743,Empresas!$C$6:$CC$92,$G743+6+1,0),0))))</f>
        <v>0</v>
      </c>
      <c r="AL743" s="147">
        <f>IF(AND($I743="Si",U743=1),1,IF(AND($I743="Fisico",U743=1),1,IF(AND(U743=1,$I743="Electronico"),2,IF(U743=1,VLOOKUP($C743&amp;"|"&amp;$B743&amp;"|"&amp;$D743,Empresas!$C$6:$CC$92,$G743+6+1,0),0))))</f>
        <v>0</v>
      </c>
      <c r="AM743" s="149">
        <f t="shared" si="118"/>
        <v>16</v>
      </c>
      <c r="AN743" s="149">
        <f t="shared" si="119"/>
        <v>16</v>
      </c>
      <c r="AO743" s="152">
        <f t="shared" si="120"/>
        <v>1</v>
      </c>
    </row>
    <row r="744" spans="1:41" x14ac:dyDescent="0.25">
      <c r="A744" s="137" t="str">
        <f>VLOOKUP(D744,Empresas!$D$7:$F$91,3,0)</f>
        <v>Gerencia</v>
      </c>
      <c r="B744" s="138" t="str">
        <f>VLOOKUP(D744,Empresas!$D$7:$G$91,4,0)</f>
        <v>Yeleydi</v>
      </c>
      <c r="C744" s="138" t="s">
        <v>544</v>
      </c>
      <c r="D744" s="138" t="s">
        <v>218</v>
      </c>
      <c r="E744" s="138" t="str">
        <f>VLOOKUP(D744,Empresas!$D$7:$E$92,2,0)</f>
        <v>EXPORTACIONES RODRIGUEZ NEIRA SAC</v>
      </c>
      <c r="F744" s="138" t="s">
        <v>164</v>
      </c>
      <c r="G744" s="139">
        <f t="shared" si="123"/>
        <v>25</v>
      </c>
      <c r="H744" s="139" t="str">
        <f>VLOOKUP(D744,Empresas!$D$6:$L$92,7,0)</f>
        <v>Semestral</v>
      </c>
      <c r="I744" s="138" t="str">
        <f>VLOOKUP(VLOOKUP(D744&amp;"|"&amp;B744,Empresas!$I$7:$CB$92,G744,0),Tablas!$A$3:$B$5,2,0)</f>
        <v>No aplica</v>
      </c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 t="str">
        <f>VLOOKUP(D744,Empresas!$D$7:$CF$91,81,0)</f>
        <v>C</v>
      </c>
      <c r="W744" s="78" t="str">
        <f>VLOOKUP(D744,Empresas!$D$7:$M$91,10,0)</f>
        <v>Mype</v>
      </c>
      <c r="X744" s="69" t="str">
        <f t="shared" si="116"/>
        <v>SI</v>
      </c>
      <c r="Y744" s="153" t="str">
        <f t="shared" si="117"/>
        <v>No aplica</v>
      </c>
      <c r="Z744" s="147">
        <f>IF(Y744="No aplica",0,IF(I744="no",0,IF(I744="No aplica",0,IF(I744="Si",1,IF(I744="Fisico",1,IF(I744="Electronico",2,VLOOKUP(C744&amp;"|"&amp;B744&amp;"|"&amp;D744,Empresas!$C$6:$CC$92,G744+6+1,0)))))))</f>
        <v>0</v>
      </c>
      <c r="AA744" s="147">
        <f>IF(AND($I744="Si",J744=1),1,IF(AND($I744="Fisico",J744=1),1,IF(AND(J744=1,$I744="Electronico"),2,IF(J744=1,VLOOKUP($C744&amp;"|"&amp;$B744&amp;"|"&amp;$D744,Empresas!$C$6:$CC$92,$G744+6+1,0),0))))</f>
        <v>0</v>
      </c>
      <c r="AB744" s="147">
        <f>IF(AND($I744="Si",K744=1),1,IF(AND($I744="Fisico",K744=1),1,IF(AND(K744=1,$I744="Electronico"),2,IF(K744=1,VLOOKUP($C744&amp;"|"&amp;$B744&amp;"|"&amp;$D744,Empresas!$C$6:$CC$92,$G744+6+1,0),0))))</f>
        <v>0</v>
      </c>
      <c r="AC744" s="147">
        <f>IF(AND($I744="Si",L744=1),1,IF(AND($I744="Fisico",L744=1),1,IF(AND(L744=1,$I744="Electronico"),2,IF(L744=1,VLOOKUP($C744&amp;"|"&amp;$B744&amp;"|"&amp;$D744,Empresas!$C$6:$CC$92,$G744+6+1,0),0))))</f>
        <v>0</v>
      </c>
      <c r="AD744" s="147">
        <f>IF(AND($I744="Si",M744=1),1,IF(AND($I744="Fisico",M744=1),1,IF(AND(M744=1,$I744="Electronico"),2,IF(M744=1,VLOOKUP($C744&amp;"|"&amp;$B744&amp;"|"&amp;$D744,Empresas!$C$6:$CC$92,$G744+6+1,0),0))))</f>
        <v>0</v>
      </c>
      <c r="AE744" s="147">
        <f>IF(AND($I744="Si",N744=1),1,IF(AND($I744="Fisico",N744=1),1,IF(AND(N744=1,$I744="Electronico"),2,IF(N744=1,VLOOKUP($C744&amp;"|"&amp;$B744&amp;"|"&amp;$D744,Empresas!$C$6:$CC$92,$G744+6+1,0),0))))</f>
        <v>0</v>
      </c>
      <c r="AF744" s="147">
        <f>IF(AND($I744="Si",O744=1),1,IF(AND($I744="Fisico",O744=1),1,IF(AND(O744=1,$I744="Electronico"),2,IF(O744=1,VLOOKUP($C744&amp;"|"&amp;$B744&amp;"|"&amp;$D744,Empresas!$C$6:$CC$92,$G744+6+1,0),0))))</f>
        <v>0</v>
      </c>
      <c r="AG744" s="147">
        <f>IF(AND($I744="Si",P744=1),1,IF(AND($I744="Fisico",P744=1),1,IF(AND(P744=1,$I744="Electronico"),2,IF(P744=1,VLOOKUP($C744&amp;"|"&amp;$B744&amp;"|"&amp;$D744,Empresas!$C$6:$CC$92,$G744+6+1,0),0))))</f>
        <v>0</v>
      </c>
      <c r="AH744" s="147">
        <f>IF(AND($I744="Si",Q744=1),1,IF(AND($I744="Fisico",Q744=1),1,IF(AND(Q744=1,$I744="Electronico"),2,IF(Q744=1,VLOOKUP($C744&amp;"|"&amp;$B744&amp;"|"&amp;$D744,Empresas!$C$6:$CC$92,$G744+6+1,0),0))))</f>
        <v>0</v>
      </c>
      <c r="AI744" s="147">
        <f>IF(AND($I744="Si",R744=1),1,IF(AND($I744="Fisico",R744=1),1,IF(AND(R744=1,$I744="Electronico"),2,IF(R744=1,VLOOKUP($C744&amp;"|"&amp;$B744&amp;"|"&amp;$D744,Empresas!$C$6:$CC$92,$G744+6+1,0),0))))</f>
        <v>0</v>
      </c>
      <c r="AJ744" s="147">
        <f>IF(AND($I744="Si",S744=1),1,IF(AND($I744="Fisico",S744=1),1,IF(AND(S744=1,$I744="Electronico"),2,IF(S744=1,VLOOKUP($C744&amp;"|"&amp;$B744&amp;"|"&amp;$D744,Empresas!$C$6:$CC$92,$G744+6+1,0),0))))</f>
        <v>0</v>
      </c>
      <c r="AK744" s="147">
        <f>IF(AND($I744="Si",T744=1),1,IF(AND($I744="Fisico",T744=1),1,IF(AND(T744=1,$I744="Electronico"),2,IF(T744=1,VLOOKUP($C744&amp;"|"&amp;$B744&amp;"|"&amp;$D744,Empresas!$C$6:$CC$92,$G744+6+1,0),0))))</f>
        <v>0</v>
      </c>
      <c r="AL744" s="147">
        <f>IF(AND($I744="Si",U744=1),1,IF(AND($I744="Fisico",U744=1),1,IF(AND(U744=1,$I744="Electronico"),2,IF(U744=1,VLOOKUP($C744&amp;"|"&amp;$B744&amp;"|"&amp;$D744,Empresas!$C$6:$CC$92,$G744+6+1,0),0))))</f>
        <v>0</v>
      </c>
      <c r="AM744" s="149">
        <f t="shared" si="118"/>
        <v>0</v>
      </c>
      <c r="AN744" s="149">
        <f t="shared" si="119"/>
        <v>0</v>
      </c>
      <c r="AO744" s="152">
        <f t="shared" si="120"/>
        <v>0</v>
      </c>
    </row>
    <row r="745" spans="1:41" x14ac:dyDescent="0.25">
      <c r="A745" s="137" t="str">
        <f>VLOOKUP(D745,Empresas!$D$7:$F$91,3,0)</f>
        <v>Gerencia</v>
      </c>
      <c r="B745" s="138" t="str">
        <f>VLOOKUP(D745,Empresas!$D$7:$G$91,4,0)</f>
        <v>Yeleydi</v>
      </c>
      <c r="C745" s="138" t="s">
        <v>544</v>
      </c>
      <c r="D745" s="138" t="s">
        <v>218</v>
      </c>
      <c r="E745" s="138" t="str">
        <f>VLOOKUP(D745,Empresas!$D$7:$E$92,2,0)</f>
        <v>EXPORTACIONES RODRIGUEZ NEIRA SAC</v>
      </c>
      <c r="F745" s="138" t="s">
        <v>165</v>
      </c>
      <c r="G745" s="139">
        <f t="shared" si="123"/>
        <v>28</v>
      </c>
      <c r="H745" s="139" t="str">
        <f>VLOOKUP(D745,Empresas!$D$6:$L$92,7,0)</f>
        <v>Semestral</v>
      </c>
      <c r="I745" s="138" t="str">
        <f>VLOOKUP(VLOOKUP(D745&amp;"|"&amp;B745,Empresas!$I$7:$CB$92,G745,0),Tablas!$A$3:$B$5,2,0)</f>
        <v>No aplica</v>
      </c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 t="str">
        <f>VLOOKUP(D745,Empresas!$D$7:$CF$91,81,0)</f>
        <v>C</v>
      </c>
      <c r="W745" s="78" t="str">
        <f>VLOOKUP(D745,Empresas!$D$7:$M$91,10,0)</f>
        <v>Mype</v>
      </c>
      <c r="X745" s="69" t="str">
        <f t="shared" si="116"/>
        <v>SI</v>
      </c>
      <c r="Y745" s="153" t="str">
        <f t="shared" si="117"/>
        <v>No aplica</v>
      </c>
      <c r="Z745" s="147">
        <f>IF(Y745="No aplica",0,IF(I745="no",0,IF(I745="No aplica",0,IF(I745="Si",1,IF(I745="Fisico",1,IF(I745="Electronico",2,VLOOKUP(C745&amp;"|"&amp;B745&amp;"|"&amp;D745,Empresas!$C$6:$CC$92,G745+6+1,0)))))))</f>
        <v>0</v>
      </c>
      <c r="AA745" s="147">
        <f>IF(AND($I745="Si",J745=1),1,IF(AND($I745="Fisico",J745=1),1,IF(AND(J745=1,$I745="Electronico"),2,IF(J745=1,VLOOKUP($C745&amp;"|"&amp;$B745&amp;"|"&amp;$D745,Empresas!$C$6:$CC$92,$G745+6+1,0),0))))</f>
        <v>0</v>
      </c>
      <c r="AB745" s="147">
        <f>IF(AND($I745="Si",K745=1),1,IF(AND($I745="Fisico",K745=1),1,IF(AND(K745=1,$I745="Electronico"),2,IF(K745=1,VLOOKUP($C745&amp;"|"&amp;$B745&amp;"|"&amp;$D745,Empresas!$C$6:$CC$92,$G745+6+1,0),0))))</f>
        <v>0</v>
      </c>
      <c r="AC745" s="147">
        <f>IF(AND($I745="Si",L745=1),1,IF(AND($I745="Fisico",L745=1),1,IF(AND(L745=1,$I745="Electronico"),2,IF(L745=1,VLOOKUP($C745&amp;"|"&amp;$B745&amp;"|"&amp;$D745,Empresas!$C$6:$CC$92,$G745+6+1,0),0))))</f>
        <v>0</v>
      </c>
      <c r="AD745" s="147">
        <f>IF(AND($I745="Si",M745=1),1,IF(AND($I745="Fisico",M745=1),1,IF(AND(M745=1,$I745="Electronico"),2,IF(M745=1,VLOOKUP($C745&amp;"|"&amp;$B745&amp;"|"&amp;$D745,Empresas!$C$6:$CC$92,$G745+6+1,0),0))))</f>
        <v>0</v>
      </c>
      <c r="AE745" s="147">
        <f>IF(AND($I745="Si",N745=1),1,IF(AND($I745="Fisico",N745=1),1,IF(AND(N745=1,$I745="Electronico"),2,IF(N745=1,VLOOKUP($C745&amp;"|"&amp;$B745&amp;"|"&amp;$D745,Empresas!$C$6:$CC$92,$G745+6+1,0),0))))</f>
        <v>0</v>
      </c>
      <c r="AF745" s="147">
        <f>IF(AND($I745="Si",O745=1),1,IF(AND($I745="Fisico",O745=1),1,IF(AND(O745=1,$I745="Electronico"),2,IF(O745=1,VLOOKUP($C745&amp;"|"&amp;$B745&amp;"|"&amp;$D745,Empresas!$C$6:$CC$92,$G745+6+1,0),0))))</f>
        <v>0</v>
      </c>
      <c r="AG745" s="147">
        <f>IF(AND($I745="Si",P745=1),1,IF(AND($I745="Fisico",P745=1),1,IF(AND(P745=1,$I745="Electronico"),2,IF(P745=1,VLOOKUP($C745&amp;"|"&amp;$B745&amp;"|"&amp;$D745,Empresas!$C$6:$CC$92,$G745+6+1,0),0))))</f>
        <v>0</v>
      </c>
      <c r="AH745" s="147">
        <f>IF(AND($I745="Si",Q745=1),1,IF(AND($I745="Fisico",Q745=1),1,IF(AND(Q745=1,$I745="Electronico"),2,IF(Q745=1,VLOOKUP($C745&amp;"|"&amp;$B745&amp;"|"&amp;$D745,Empresas!$C$6:$CC$92,$G745+6+1,0),0))))</f>
        <v>0</v>
      </c>
      <c r="AI745" s="147">
        <f>IF(AND($I745="Si",R745=1),1,IF(AND($I745="Fisico",R745=1),1,IF(AND(R745=1,$I745="Electronico"),2,IF(R745=1,VLOOKUP($C745&amp;"|"&amp;$B745&amp;"|"&amp;$D745,Empresas!$C$6:$CC$92,$G745+6+1,0),0))))</f>
        <v>0</v>
      </c>
      <c r="AJ745" s="147">
        <f>IF(AND($I745="Si",S745=1),1,IF(AND($I745="Fisico",S745=1),1,IF(AND(S745=1,$I745="Electronico"),2,IF(S745=1,VLOOKUP($C745&amp;"|"&amp;$B745&amp;"|"&amp;$D745,Empresas!$C$6:$CC$92,$G745+6+1,0),0))))</f>
        <v>0</v>
      </c>
      <c r="AK745" s="147">
        <f>IF(AND($I745="Si",T745=1),1,IF(AND($I745="Fisico",T745=1),1,IF(AND(T745=1,$I745="Electronico"),2,IF(T745=1,VLOOKUP($C745&amp;"|"&amp;$B745&amp;"|"&amp;$D745,Empresas!$C$6:$CC$92,$G745+6+1,0),0))))</f>
        <v>0</v>
      </c>
      <c r="AL745" s="147">
        <f>IF(AND($I745="Si",U745=1),1,IF(AND($I745="Fisico",U745=1),1,IF(AND(U745=1,$I745="Electronico"),2,IF(U745=1,VLOOKUP($C745&amp;"|"&amp;$B745&amp;"|"&amp;$D745,Empresas!$C$6:$CC$92,$G745+6+1,0),0))))</f>
        <v>0</v>
      </c>
      <c r="AM745" s="149">
        <f t="shared" si="118"/>
        <v>0</v>
      </c>
      <c r="AN745" s="149">
        <f t="shared" si="119"/>
        <v>0</v>
      </c>
      <c r="AO745" s="152">
        <f t="shared" si="120"/>
        <v>0</v>
      </c>
    </row>
    <row r="746" spans="1:41" x14ac:dyDescent="0.25">
      <c r="A746" s="137" t="str">
        <f>VLOOKUP(D746,Empresas!$D$7:$F$91,3,0)</f>
        <v>Gerencia</v>
      </c>
      <c r="B746" s="138" t="str">
        <f>VLOOKUP(D746,Empresas!$D$7:$G$91,4,0)</f>
        <v>Yeleydi</v>
      </c>
      <c r="C746" s="138" t="s">
        <v>544</v>
      </c>
      <c r="D746" s="138" t="s">
        <v>218</v>
      </c>
      <c r="E746" s="138" t="str">
        <f>VLOOKUP(D746,Empresas!$D$7:$E$92,2,0)</f>
        <v>EXPORTACIONES RODRIGUEZ NEIRA SAC</v>
      </c>
      <c r="F746" s="138" t="s">
        <v>166</v>
      </c>
      <c r="G746" s="139">
        <f t="shared" si="123"/>
        <v>31</v>
      </c>
      <c r="H746" s="139" t="str">
        <f>VLOOKUP(D746,Empresas!$D$6:$L$92,7,0)</f>
        <v>Semestral</v>
      </c>
      <c r="I746" s="138" t="str">
        <f>VLOOKUP(VLOOKUP(D746&amp;"|"&amp;B746,Empresas!$I$7:$CB$92,G746,0),Tablas!$A$3:$B$5,2,0)</f>
        <v>No aplica</v>
      </c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 t="str">
        <f>VLOOKUP(D746,Empresas!$D$7:$CF$91,81,0)</f>
        <v>C</v>
      </c>
      <c r="W746" s="78" t="str">
        <f>VLOOKUP(D746,Empresas!$D$7:$M$91,10,0)</f>
        <v>Mype</v>
      </c>
      <c r="X746" s="69" t="str">
        <f t="shared" si="116"/>
        <v>SI</v>
      </c>
      <c r="Y746" s="153" t="str">
        <f t="shared" si="117"/>
        <v>No aplica</v>
      </c>
      <c r="Z746" s="147">
        <f>IF(Y746="No aplica",0,IF(I746="no",0,IF(I746="No aplica",0,IF(I746="Si",1,IF(I746="Fisico",1,IF(I746="Electronico",2,VLOOKUP(C746&amp;"|"&amp;B746&amp;"|"&amp;D746,Empresas!$C$6:$CC$92,G746+6+1,0)))))))</f>
        <v>0</v>
      </c>
      <c r="AA746" s="147">
        <f>IF(AND($I746="Si",J746=1),1,IF(AND($I746="Fisico",J746=1),1,IF(AND(J746=1,$I746="Electronico"),2,IF(J746=1,VLOOKUP($C746&amp;"|"&amp;$B746&amp;"|"&amp;$D746,Empresas!$C$6:$CC$92,$G746+6+1,0),0))))</f>
        <v>0</v>
      </c>
      <c r="AB746" s="147">
        <f>IF(AND($I746="Si",K746=1),1,IF(AND($I746="Fisico",K746=1),1,IF(AND(K746=1,$I746="Electronico"),2,IF(K746=1,VLOOKUP($C746&amp;"|"&amp;$B746&amp;"|"&amp;$D746,Empresas!$C$6:$CC$92,$G746+6+1,0),0))))</f>
        <v>0</v>
      </c>
      <c r="AC746" s="147">
        <f>IF(AND($I746="Si",L746=1),1,IF(AND($I746="Fisico",L746=1),1,IF(AND(L746=1,$I746="Electronico"),2,IF(L746=1,VLOOKUP($C746&amp;"|"&amp;$B746&amp;"|"&amp;$D746,Empresas!$C$6:$CC$92,$G746+6+1,0),0))))</f>
        <v>0</v>
      </c>
      <c r="AD746" s="147">
        <f>IF(AND($I746="Si",M746=1),1,IF(AND($I746="Fisico",M746=1),1,IF(AND(M746=1,$I746="Electronico"),2,IF(M746=1,VLOOKUP($C746&amp;"|"&amp;$B746&amp;"|"&amp;$D746,Empresas!$C$6:$CC$92,$G746+6+1,0),0))))</f>
        <v>0</v>
      </c>
      <c r="AE746" s="147">
        <f>IF(AND($I746="Si",N746=1),1,IF(AND($I746="Fisico",N746=1),1,IF(AND(N746=1,$I746="Electronico"),2,IF(N746=1,VLOOKUP($C746&amp;"|"&amp;$B746&amp;"|"&amp;$D746,Empresas!$C$6:$CC$92,$G746+6+1,0),0))))</f>
        <v>0</v>
      </c>
      <c r="AF746" s="147">
        <f>IF(AND($I746="Si",O746=1),1,IF(AND($I746="Fisico",O746=1),1,IF(AND(O746=1,$I746="Electronico"),2,IF(O746=1,VLOOKUP($C746&amp;"|"&amp;$B746&amp;"|"&amp;$D746,Empresas!$C$6:$CC$92,$G746+6+1,0),0))))</f>
        <v>0</v>
      </c>
      <c r="AG746" s="147">
        <f>IF(AND($I746="Si",P746=1),1,IF(AND($I746="Fisico",P746=1),1,IF(AND(P746=1,$I746="Electronico"),2,IF(P746=1,VLOOKUP($C746&amp;"|"&amp;$B746&amp;"|"&amp;$D746,Empresas!$C$6:$CC$92,$G746+6+1,0),0))))</f>
        <v>0</v>
      </c>
      <c r="AH746" s="147">
        <f>IF(AND($I746="Si",Q746=1),1,IF(AND($I746="Fisico",Q746=1),1,IF(AND(Q746=1,$I746="Electronico"),2,IF(Q746=1,VLOOKUP($C746&amp;"|"&amp;$B746&amp;"|"&amp;$D746,Empresas!$C$6:$CC$92,$G746+6+1,0),0))))</f>
        <v>0</v>
      </c>
      <c r="AI746" s="147">
        <f>IF(AND($I746="Si",R746=1),1,IF(AND($I746="Fisico",R746=1),1,IF(AND(R746=1,$I746="Electronico"),2,IF(R746=1,VLOOKUP($C746&amp;"|"&amp;$B746&amp;"|"&amp;$D746,Empresas!$C$6:$CC$92,$G746+6+1,0),0))))</f>
        <v>0</v>
      </c>
      <c r="AJ746" s="147">
        <f>IF(AND($I746="Si",S746=1),1,IF(AND($I746="Fisico",S746=1),1,IF(AND(S746=1,$I746="Electronico"),2,IF(S746=1,VLOOKUP($C746&amp;"|"&amp;$B746&amp;"|"&amp;$D746,Empresas!$C$6:$CC$92,$G746+6+1,0),0))))</f>
        <v>0</v>
      </c>
      <c r="AK746" s="147">
        <f>IF(AND($I746="Si",T746=1),1,IF(AND($I746="Fisico",T746=1),1,IF(AND(T746=1,$I746="Electronico"),2,IF(T746=1,VLOOKUP($C746&amp;"|"&amp;$B746&amp;"|"&amp;$D746,Empresas!$C$6:$CC$92,$G746+6+1,0),0))))</f>
        <v>0</v>
      </c>
      <c r="AL746" s="147">
        <f>IF(AND($I746="Si",U746=1),1,IF(AND($I746="Fisico",U746=1),1,IF(AND(U746=1,$I746="Electronico"),2,IF(U746=1,VLOOKUP($C746&amp;"|"&amp;$B746&amp;"|"&amp;$D746,Empresas!$C$6:$CC$92,$G746+6+1,0),0))))</f>
        <v>0</v>
      </c>
      <c r="AM746" s="149">
        <f t="shared" si="118"/>
        <v>0</v>
      </c>
      <c r="AN746" s="149">
        <f t="shared" si="119"/>
        <v>0</v>
      </c>
      <c r="AO746" s="152">
        <f t="shared" si="120"/>
        <v>0</v>
      </c>
    </row>
    <row r="747" spans="1:41" x14ac:dyDescent="0.25">
      <c r="A747" s="137" t="str">
        <f>VLOOKUP(D747,Empresas!$D$7:$F$91,3,0)</f>
        <v>Gerencia</v>
      </c>
      <c r="B747" s="138" t="str">
        <f>VLOOKUP(D747,Empresas!$D$7:$G$91,4,0)</f>
        <v>Yeleydi</v>
      </c>
      <c r="C747" s="138" t="s">
        <v>544</v>
      </c>
      <c r="D747" s="138" t="s">
        <v>218</v>
      </c>
      <c r="E747" s="138" t="str">
        <f>VLOOKUP(D747,Empresas!$D$7:$E$92,2,0)</f>
        <v>EXPORTACIONES RODRIGUEZ NEIRA SAC</v>
      </c>
      <c r="F747" s="138" t="s">
        <v>167</v>
      </c>
      <c r="G747" s="139">
        <f t="shared" si="123"/>
        <v>34</v>
      </c>
      <c r="H747" s="139" t="str">
        <f>VLOOKUP(D747,Empresas!$D$6:$L$92,7,0)</f>
        <v>Semestral</v>
      </c>
      <c r="I747" s="138" t="str">
        <f>VLOOKUP(VLOOKUP(D747&amp;"|"&amp;B747,Empresas!$I$7:$CB$92,G747,0),Tablas!$A$3:$B$5,2,0)</f>
        <v>Registro y analisis</v>
      </c>
      <c r="J747" s="78">
        <v>1</v>
      </c>
      <c r="K747" s="78">
        <v>1</v>
      </c>
      <c r="L747" s="78">
        <v>1</v>
      </c>
      <c r="M747" s="78">
        <v>1</v>
      </c>
      <c r="N747" s="78">
        <v>1</v>
      </c>
      <c r="O747" s="78">
        <v>1</v>
      </c>
      <c r="P747" s="78">
        <v>1</v>
      </c>
      <c r="Q747" s="78">
        <v>1</v>
      </c>
      <c r="R747" s="78"/>
      <c r="S747" s="78"/>
      <c r="T747" s="78"/>
      <c r="U747" s="78"/>
      <c r="V747" s="78" t="str">
        <f>VLOOKUP(D747,Empresas!$D$7:$CF$91,81,0)</f>
        <v>C</v>
      </c>
      <c r="W747" s="78" t="str">
        <f>VLOOKUP(D747,Empresas!$D$7:$M$91,10,0)</f>
        <v>Mype</v>
      </c>
      <c r="X747" s="69" t="str">
        <f t="shared" si="116"/>
        <v>SI</v>
      </c>
      <c r="Y747" s="153" t="str">
        <f t="shared" si="117"/>
        <v>Si aplica</v>
      </c>
      <c r="Z747" s="147">
        <f>IF(Y747="No aplica",0,IF(I747="no",0,IF(I747="No aplica",0,IF(I747="Si",1,IF(I747="Fisico",1,IF(I747="Electronico",2,VLOOKUP(C747&amp;"|"&amp;B747&amp;"|"&amp;D747,Empresas!$C$6:$CC$92,G747+6+1,0)))))))</f>
        <v>2</v>
      </c>
      <c r="AA747" s="147">
        <f>IF(AND($I747="Si",J747=1),1,IF(AND($I747="Fisico",J747=1),1,IF(AND(J747=1,$I747="Electronico"),2,IF(J747=1,VLOOKUP($C747&amp;"|"&amp;$B747&amp;"|"&amp;$D747,Empresas!$C$6:$CC$92,$G747+6+1,0),0))))</f>
        <v>2</v>
      </c>
      <c r="AB747" s="147">
        <f>IF(AND($I747="Si",K747=1),1,IF(AND($I747="Fisico",K747=1),1,IF(AND(K747=1,$I747="Electronico"),2,IF(K747=1,VLOOKUP($C747&amp;"|"&amp;$B747&amp;"|"&amp;$D747,Empresas!$C$6:$CC$92,$G747+6+1,0),0))))</f>
        <v>2</v>
      </c>
      <c r="AC747" s="147">
        <f>IF(AND($I747="Si",L747=1),1,IF(AND($I747="Fisico",L747=1),1,IF(AND(L747=1,$I747="Electronico"),2,IF(L747=1,VLOOKUP($C747&amp;"|"&amp;$B747&amp;"|"&amp;$D747,Empresas!$C$6:$CC$92,$G747+6+1,0),0))))</f>
        <v>2</v>
      </c>
      <c r="AD747" s="147">
        <f>IF(AND($I747="Si",M747=1),1,IF(AND($I747="Fisico",M747=1),1,IF(AND(M747=1,$I747="Electronico"),2,IF(M747=1,VLOOKUP($C747&amp;"|"&amp;$B747&amp;"|"&amp;$D747,Empresas!$C$6:$CC$92,$G747+6+1,0),0))))</f>
        <v>2</v>
      </c>
      <c r="AE747" s="147">
        <f>IF(AND($I747="Si",N747=1),1,IF(AND($I747="Fisico",N747=1),1,IF(AND(N747=1,$I747="Electronico"),2,IF(N747=1,VLOOKUP($C747&amp;"|"&amp;$B747&amp;"|"&amp;$D747,Empresas!$C$6:$CC$92,$G747+6+1,0),0))))</f>
        <v>2</v>
      </c>
      <c r="AF747" s="147">
        <f>IF(AND($I747="Si",O747=1),1,IF(AND($I747="Fisico",O747=1),1,IF(AND(O747=1,$I747="Electronico"),2,IF(O747=1,VLOOKUP($C747&amp;"|"&amp;$B747&amp;"|"&amp;$D747,Empresas!$C$6:$CC$92,$G747+6+1,0),0))))</f>
        <v>2</v>
      </c>
      <c r="AG747" s="147">
        <f>IF(AND($I747="Si",P747=1),1,IF(AND($I747="Fisico",P747=1),1,IF(AND(P747=1,$I747="Electronico"),2,IF(P747=1,VLOOKUP($C747&amp;"|"&amp;$B747&amp;"|"&amp;$D747,Empresas!$C$6:$CC$92,$G747+6+1,0),0))))</f>
        <v>2</v>
      </c>
      <c r="AH747" s="147">
        <f>IF(AND($I747="Si",Q747=1),1,IF(AND($I747="Fisico",Q747=1),1,IF(AND(Q747=1,$I747="Electronico"),2,IF(Q747=1,VLOOKUP($C747&amp;"|"&amp;$B747&amp;"|"&amp;$D747,Empresas!$C$6:$CC$92,$G747+6+1,0),0))))</f>
        <v>2</v>
      </c>
      <c r="AI747" s="147">
        <f>IF(AND($I747="Si",R747=1),1,IF(AND($I747="Fisico",R747=1),1,IF(AND(R747=1,$I747="Electronico"),2,IF(R747=1,VLOOKUP($C747&amp;"|"&amp;$B747&amp;"|"&amp;$D747,Empresas!$C$6:$CC$92,$G747+6+1,0),0))))</f>
        <v>0</v>
      </c>
      <c r="AJ747" s="147">
        <f>IF(AND($I747="Si",S747=1),1,IF(AND($I747="Fisico",S747=1),1,IF(AND(S747=1,$I747="Electronico"),2,IF(S747=1,VLOOKUP($C747&amp;"|"&amp;$B747&amp;"|"&amp;$D747,Empresas!$C$6:$CC$92,$G747+6+1,0),0))))</f>
        <v>0</v>
      </c>
      <c r="AK747" s="147">
        <f>IF(AND($I747="Si",T747=1),1,IF(AND($I747="Fisico",T747=1),1,IF(AND(T747=1,$I747="Electronico"),2,IF(T747=1,VLOOKUP($C747&amp;"|"&amp;$B747&amp;"|"&amp;$D747,Empresas!$C$6:$CC$92,$G747+6+1,0),0))))</f>
        <v>0</v>
      </c>
      <c r="AL747" s="147">
        <f>IF(AND($I747="Si",U747=1),1,IF(AND($I747="Fisico",U747=1),1,IF(AND(U747=1,$I747="Electronico"),2,IF(U747=1,VLOOKUP($C747&amp;"|"&amp;$B747&amp;"|"&amp;$D747,Empresas!$C$6:$CC$92,$G747+6+1,0),0))))</f>
        <v>0</v>
      </c>
      <c r="AM747" s="149">
        <f t="shared" si="118"/>
        <v>16</v>
      </c>
      <c r="AN747" s="149">
        <f t="shared" si="119"/>
        <v>16</v>
      </c>
      <c r="AO747" s="152">
        <f t="shared" si="120"/>
        <v>1</v>
      </c>
    </row>
    <row r="748" spans="1:41" x14ac:dyDescent="0.25">
      <c r="A748" s="137" t="str">
        <f>VLOOKUP(D748,Empresas!$D$7:$F$91,3,0)</f>
        <v>Gerencia</v>
      </c>
      <c r="B748" s="138" t="str">
        <f>VLOOKUP(D748,Empresas!$D$7:$G$91,4,0)</f>
        <v>Yeleydi</v>
      </c>
      <c r="C748" s="138" t="s">
        <v>544</v>
      </c>
      <c r="D748" s="138" t="s">
        <v>218</v>
      </c>
      <c r="E748" s="138" t="str">
        <f>VLOOKUP(D748,Empresas!$D$7:$E$92,2,0)</f>
        <v>EXPORTACIONES RODRIGUEZ NEIRA SAC</v>
      </c>
      <c r="F748" s="138" t="s">
        <v>168</v>
      </c>
      <c r="G748" s="139">
        <f t="shared" si="123"/>
        <v>37</v>
      </c>
      <c r="H748" s="139" t="str">
        <f>VLOOKUP(D748,Empresas!$D$6:$L$92,7,0)</f>
        <v>Semestral</v>
      </c>
      <c r="I748" s="138" t="str">
        <f>VLOOKUP(VLOOKUP(D748&amp;"|"&amp;B748,Empresas!$I$7:$CB$92,G748,0),Tablas!$A$3:$B$5,2,0)</f>
        <v>Registro y analisis</v>
      </c>
      <c r="J748" s="78">
        <v>1</v>
      </c>
      <c r="K748" s="78">
        <v>1</v>
      </c>
      <c r="L748" s="78">
        <v>1</v>
      </c>
      <c r="M748" s="78">
        <v>1</v>
      </c>
      <c r="N748" s="78">
        <v>2</v>
      </c>
      <c r="O748" s="78">
        <v>2</v>
      </c>
      <c r="P748" s="78">
        <v>2</v>
      </c>
      <c r="Q748" s="78">
        <v>2</v>
      </c>
      <c r="R748" s="78"/>
      <c r="S748" s="78"/>
      <c r="T748" s="78"/>
      <c r="U748" s="78"/>
      <c r="V748" s="78" t="str">
        <f>VLOOKUP(D748,Empresas!$D$7:$CF$91,81,0)</f>
        <v>C</v>
      </c>
      <c r="W748" s="78" t="str">
        <f>VLOOKUP(D748,Empresas!$D$7:$M$91,10,0)</f>
        <v>Mype</v>
      </c>
      <c r="X748" s="69" t="str">
        <f t="shared" si="116"/>
        <v>SI</v>
      </c>
      <c r="Y748" s="153" t="str">
        <f t="shared" si="117"/>
        <v>Si aplica</v>
      </c>
      <c r="Z748" s="147">
        <f>IF(Y748="No aplica",0,IF(I748="no",0,IF(I748="No aplica",0,IF(I748="Si",1,IF(I748="Fisico",1,IF(I748="Electronico",2,VLOOKUP(C748&amp;"|"&amp;B748&amp;"|"&amp;D748,Empresas!$C$6:$CC$92,G748+6+1,0)))))))</f>
        <v>4</v>
      </c>
      <c r="AA748" s="147">
        <f>IF(AND($I748="Si",J748=1),1,IF(AND($I748="Fisico",J748=1),1,IF(AND(J748=1,$I748="Electronico"),2,IF(J748=1,VLOOKUP($C748&amp;"|"&amp;$B748&amp;"|"&amp;$D748,Empresas!$C$6:$CC$92,$G748+6+1,0),0))))</f>
        <v>4</v>
      </c>
      <c r="AB748" s="147">
        <f>IF(AND($I748="Si",K748=1),1,IF(AND($I748="Fisico",K748=1),1,IF(AND(K748=1,$I748="Electronico"),2,IF(K748=1,VLOOKUP($C748&amp;"|"&amp;$B748&amp;"|"&amp;$D748,Empresas!$C$6:$CC$92,$G748+6+1,0),0))))</f>
        <v>4</v>
      </c>
      <c r="AC748" s="147">
        <f>IF(AND($I748="Si",L748=1),1,IF(AND($I748="Fisico",L748=1),1,IF(AND(L748=1,$I748="Electronico"),2,IF(L748=1,VLOOKUP($C748&amp;"|"&amp;$B748&amp;"|"&amp;$D748,Empresas!$C$6:$CC$92,$G748+6+1,0),0))))</f>
        <v>4</v>
      </c>
      <c r="AD748" s="147">
        <f>IF(AND($I748="Si",M748=1),1,IF(AND($I748="Fisico",M748=1),1,IF(AND(M748=1,$I748="Electronico"),2,IF(M748=1,VLOOKUP($C748&amp;"|"&amp;$B748&amp;"|"&amp;$D748,Empresas!$C$6:$CC$92,$G748+6+1,0),0))))</f>
        <v>4</v>
      </c>
      <c r="AE748" s="147">
        <f>IF(AND($I748="Si",N748=1),1,IF(AND($I748="Fisico",N748=1),1,IF(AND(N748=1,$I748="Electronico"),2,IF(N748=1,VLOOKUP($C748&amp;"|"&amp;$B748&amp;"|"&amp;$D748,Empresas!$C$6:$CC$92,$G748+6+1,0),0))))</f>
        <v>0</v>
      </c>
      <c r="AF748" s="147">
        <f>IF(AND($I748="Si",O748=1),1,IF(AND($I748="Fisico",O748=1),1,IF(AND(O748=1,$I748="Electronico"),2,IF(O748=1,VLOOKUP($C748&amp;"|"&amp;$B748&amp;"|"&amp;$D748,Empresas!$C$6:$CC$92,$G748+6+1,0),0))))</f>
        <v>0</v>
      </c>
      <c r="AG748" s="147">
        <f>IF(AND($I748="Si",P748=1),1,IF(AND($I748="Fisico",P748=1),1,IF(AND(P748=1,$I748="Electronico"),2,IF(P748=1,VLOOKUP($C748&amp;"|"&amp;$B748&amp;"|"&amp;$D748,Empresas!$C$6:$CC$92,$G748+6+1,0),0))))</f>
        <v>0</v>
      </c>
      <c r="AH748" s="147">
        <f>IF(AND($I748="Si",Q748=1),1,IF(AND($I748="Fisico",Q748=1),1,IF(AND(Q748=1,$I748="Electronico"),2,IF(Q748=1,VLOOKUP($C748&amp;"|"&amp;$B748&amp;"|"&amp;$D748,Empresas!$C$6:$CC$92,$G748+6+1,0),0))))</f>
        <v>0</v>
      </c>
      <c r="AI748" s="147">
        <f>IF(AND($I748="Si",R748=1),1,IF(AND($I748="Fisico",R748=1),1,IF(AND(R748=1,$I748="Electronico"),2,IF(R748=1,VLOOKUP($C748&amp;"|"&amp;$B748&amp;"|"&amp;$D748,Empresas!$C$6:$CC$92,$G748+6+1,0),0))))</f>
        <v>0</v>
      </c>
      <c r="AJ748" s="147">
        <f>IF(AND($I748="Si",S748=1),1,IF(AND($I748="Fisico",S748=1),1,IF(AND(S748=1,$I748="Electronico"),2,IF(S748=1,VLOOKUP($C748&amp;"|"&amp;$B748&amp;"|"&amp;$D748,Empresas!$C$6:$CC$92,$G748+6+1,0),0))))</f>
        <v>0</v>
      </c>
      <c r="AK748" s="147">
        <f>IF(AND($I748="Si",T748=1),1,IF(AND($I748="Fisico",T748=1),1,IF(AND(T748=1,$I748="Electronico"),2,IF(T748=1,VLOOKUP($C748&amp;"|"&amp;$B748&amp;"|"&amp;$D748,Empresas!$C$6:$CC$92,$G748+6+1,0),0))))</f>
        <v>0</v>
      </c>
      <c r="AL748" s="147">
        <f>IF(AND($I748="Si",U748=1),1,IF(AND($I748="Fisico",U748=1),1,IF(AND(U748=1,$I748="Electronico"),2,IF(U748=1,VLOOKUP($C748&amp;"|"&amp;$B748&amp;"|"&amp;$D748,Empresas!$C$6:$CC$92,$G748+6+1,0),0))))</f>
        <v>0</v>
      </c>
      <c r="AM748" s="149">
        <f t="shared" si="118"/>
        <v>16</v>
      </c>
      <c r="AN748" s="149">
        <f t="shared" si="119"/>
        <v>32</v>
      </c>
      <c r="AO748" s="152">
        <f t="shared" si="120"/>
        <v>0.5</v>
      </c>
    </row>
    <row r="749" spans="1:41" x14ac:dyDescent="0.25">
      <c r="A749" s="137" t="str">
        <f>VLOOKUP(D749,Empresas!$D$7:$F$91,3,0)</f>
        <v>Gerencia</v>
      </c>
      <c r="B749" s="138" t="str">
        <f>VLOOKUP(D749,Empresas!$D$7:$G$91,4,0)</f>
        <v>Yeleydi</v>
      </c>
      <c r="C749" s="138" t="s">
        <v>544</v>
      </c>
      <c r="D749" s="138" t="s">
        <v>218</v>
      </c>
      <c r="E749" s="138" t="str">
        <f>VLOOKUP(D749,Empresas!$D$7:$E$92,2,0)</f>
        <v>EXPORTACIONES RODRIGUEZ NEIRA SAC</v>
      </c>
      <c r="F749" s="138" t="s">
        <v>169</v>
      </c>
      <c r="G749" s="139">
        <f t="shared" si="123"/>
        <v>40</v>
      </c>
      <c r="H749" s="139" t="str">
        <f>VLOOKUP(D749,Empresas!$D$6:$L$92,7,0)</f>
        <v>Semestral</v>
      </c>
      <c r="I749" s="138" t="str">
        <f>VLOOKUP(VLOOKUP(D749&amp;"|"&amp;B749,Empresas!$I$7:$CB$92,G749,0),Tablas!$A$3:$B$5,2,0)</f>
        <v>No aplica</v>
      </c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 t="str">
        <f>VLOOKUP(D749,Empresas!$D$7:$CF$91,81,0)</f>
        <v>C</v>
      </c>
      <c r="W749" s="78" t="str">
        <f>VLOOKUP(D749,Empresas!$D$7:$M$91,10,0)</f>
        <v>Mype</v>
      </c>
      <c r="X749" s="69" t="str">
        <f t="shared" si="116"/>
        <v>SI</v>
      </c>
      <c r="Y749" s="153" t="str">
        <f t="shared" si="117"/>
        <v>No aplica</v>
      </c>
      <c r="Z749" s="147">
        <f>IF(Y749="No aplica",0,IF(I749="no",0,IF(I749="No aplica",0,IF(I749="Si",1,IF(I749="Fisico",1,IF(I749="Electronico",2,VLOOKUP(C749&amp;"|"&amp;B749&amp;"|"&amp;D749,Empresas!$C$6:$CC$92,G749+6+1,0)))))))</f>
        <v>0</v>
      </c>
      <c r="AA749" s="147">
        <f>IF(AND($I749="Si",J749=1),1,IF(AND($I749="Fisico",J749=1),1,IF(AND(J749=1,$I749="Electronico"),2,IF(J749=1,VLOOKUP($C749&amp;"|"&amp;$B749&amp;"|"&amp;$D749,Empresas!$C$6:$CC$92,$G749+6+1,0),0))))</f>
        <v>0</v>
      </c>
      <c r="AB749" s="147">
        <f>IF(AND($I749="Si",K749=1),1,IF(AND($I749="Fisico",K749=1),1,IF(AND(K749=1,$I749="Electronico"),2,IF(K749=1,VLOOKUP($C749&amp;"|"&amp;$B749&amp;"|"&amp;$D749,Empresas!$C$6:$CC$92,$G749+6+1,0),0))))</f>
        <v>0</v>
      </c>
      <c r="AC749" s="147">
        <f>IF(AND($I749="Si",L749=1),1,IF(AND($I749="Fisico",L749=1),1,IF(AND(L749=1,$I749="Electronico"),2,IF(L749=1,VLOOKUP($C749&amp;"|"&amp;$B749&amp;"|"&amp;$D749,Empresas!$C$6:$CC$92,$G749+6+1,0),0))))</f>
        <v>0</v>
      </c>
      <c r="AD749" s="147">
        <f>IF(AND($I749="Si",M749=1),1,IF(AND($I749="Fisico",M749=1),1,IF(AND(M749=1,$I749="Electronico"),2,IF(M749=1,VLOOKUP($C749&amp;"|"&amp;$B749&amp;"|"&amp;$D749,Empresas!$C$6:$CC$92,$G749+6+1,0),0))))</f>
        <v>0</v>
      </c>
      <c r="AE749" s="147">
        <f>IF(AND($I749="Si",N749=1),1,IF(AND($I749="Fisico",N749=1),1,IF(AND(N749=1,$I749="Electronico"),2,IF(N749=1,VLOOKUP($C749&amp;"|"&amp;$B749&amp;"|"&amp;$D749,Empresas!$C$6:$CC$92,$G749+6+1,0),0))))</f>
        <v>0</v>
      </c>
      <c r="AF749" s="147">
        <f>IF(AND($I749="Si",O749=1),1,IF(AND($I749="Fisico",O749=1),1,IF(AND(O749=1,$I749="Electronico"),2,IF(O749=1,VLOOKUP($C749&amp;"|"&amp;$B749&amp;"|"&amp;$D749,Empresas!$C$6:$CC$92,$G749+6+1,0),0))))</f>
        <v>0</v>
      </c>
      <c r="AG749" s="147">
        <f>IF(AND($I749="Si",P749=1),1,IF(AND($I749="Fisico",P749=1),1,IF(AND(P749=1,$I749="Electronico"),2,IF(P749=1,VLOOKUP($C749&amp;"|"&amp;$B749&amp;"|"&amp;$D749,Empresas!$C$6:$CC$92,$G749+6+1,0),0))))</f>
        <v>0</v>
      </c>
      <c r="AH749" s="147">
        <f>IF(AND($I749="Si",Q749=1),1,IF(AND($I749="Fisico",Q749=1),1,IF(AND(Q749=1,$I749="Electronico"),2,IF(Q749=1,VLOOKUP($C749&amp;"|"&amp;$B749&amp;"|"&amp;$D749,Empresas!$C$6:$CC$92,$G749+6+1,0),0))))</f>
        <v>0</v>
      </c>
      <c r="AI749" s="147">
        <f>IF(AND($I749="Si",R749=1),1,IF(AND($I749="Fisico",R749=1),1,IF(AND(R749=1,$I749="Electronico"),2,IF(R749=1,VLOOKUP($C749&amp;"|"&amp;$B749&amp;"|"&amp;$D749,Empresas!$C$6:$CC$92,$G749+6+1,0),0))))</f>
        <v>0</v>
      </c>
      <c r="AJ749" s="147">
        <f>IF(AND($I749="Si",S749=1),1,IF(AND($I749="Fisico",S749=1),1,IF(AND(S749=1,$I749="Electronico"),2,IF(S749=1,VLOOKUP($C749&amp;"|"&amp;$B749&amp;"|"&amp;$D749,Empresas!$C$6:$CC$92,$G749+6+1,0),0))))</f>
        <v>0</v>
      </c>
      <c r="AK749" s="147">
        <f>IF(AND($I749="Si",T749=1),1,IF(AND($I749="Fisico",T749=1),1,IF(AND(T749=1,$I749="Electronico"),2,IF(T749=1,VLOOKUP($C749&amp;"|"&amp;$B749&amp;"|"&amp;$D749,Empresas!$C$6:$CC$92,$G749+6+1,0),0))))</f>
        <v>0</v>
      </c>
      <c r="AL749" s="147">
        <f>IF(AND($I749="Si",U749=1),1,IF(AND($I749="Fisico",U749=1),1,IF(AND(U749=1,$I749="Electronico"),2,IF(U749=1,VLOOKUP($C749&amp;"|"&amp;$B749&amp;"|"&amp;$D749,Empresas!$C$6:$CC$92,$G749+6+1,0),0))))</f>
        <v>0</v>
      </c>
      <c r="AM749" s="149">
        <f t="shared" si="118"/>
        <v>0</v>
      </c>
      <c r="AN749" s="149">
        <f t="shared" si="119"/>
        <v>0</v>
      </c>
      <c r="AO749" s="152">
        <f t="shared" si="120"/>
        <v>0</v>
      </c>
    </row>
    <row r="750" spans="1:41" x14ac:dyDescent="0.25">
      <c r="A750" s="137" t="str">
        <f>VLOOKUP(D750,Empresas!$D$7:$F$91,3,0)</f>
        <v>Gerencia</v>
      </c>
      <c r="B750" s="138" t="str">
        <f>VLOOKUP(D750,Empresas!$D$7:$G$91,4,0)</f>
        <v>Yeleydi</v>
      </c>
      <c r="C750" s="138" t="s">
        <v>544</v>
      </c>
      <c r="D750" s="138" t="s">
        <v>218</v>
      </c>
      <c r="E750" s="138" t="str">
        <f>VLOOKUP(D750,Empresas!$D$7:$E$92,2,0)</f>
        <v>EXPORTACIONES RODRIGUEZ NEIRA SAC</v>
      </c>
      <c r="F750" s="138" t="s">
        <v>170</v>
      </c>
      <c r="G750" s="139">
        <f t="shared" si="123"/>
        <v>43</v>
      </c>
      <c r="H750" s="139" t="str">
        <f>VLOOKUP(D750,Empresas!$D$6:$L$92,7,0)</f>
        <v>Semestral</v>
      </c>
      <c r="I750" s="138" t="str">
        <f>VLOOKUP(VLOOKUP(D750&amp;"|"&amp;B750,Empresas!$I$7:$CB$92,G750,0),Tablas!$A$3:$B$5,2,0)</f>
        <v>No aplica</v>
      </c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 t="str">
        <f>VLOOKUP(D750,Empresas!$D$7:$CF$91,81,0)</f>
        <v>C</v>
      </c>
      <c r="W750" s="78" t="str">
        <f>VLOOKUP(D750,Empresas!$D$7:$M$91,10,0)</f>
        <v>Mype</v>
      </c>
      <c r="X750" s="69" t="str">
        <f t="shared" si="116"/>
        <v>SI</v>
      </c>
      <c r="Y750" s="153" t="str">
        <f t="shared" si="117"/>
        <v>No aplica</v>
      </c>
      <c r="Z750" s="147">
        <f>IF(Y750="No aplica",0,IF(I750="no",0,IF(I750="No aplica",0,IF(I750="Si",1,IF(I750="Fisico",1,IF(I750="Electronico",2,VLOOKUP(C750&amp;"|"&amp;B750&amp;"|"&amp;D750,Empresas!$C$6:$CC$92,G750+6+1,0)))))))</f>
        <v>0</v>
      </c>
      <c r="AA750" s="147">
        <f>IF(AND($I750="Si",J750=1),1,IF(AND($I750="Fisico",J750=1),1,IF(AND(J750=1,$I750="Electronico"),2,IF(J750=1,VLOOKUP($C750&amp;"|"&amp;$B750&amp;"|"&amp;$D750,Empresas!$C$6:$CC$92,$G750+6+1,0),0))))</f>
        <v>0</v>
      </c>
      <c r="AB750" s="147">
        <f>IF(AND($I750="Si",K750=1),1,IF(AND($I750="Fisico",K750=1),1,IF(AND(K750=1,$I750="Electronico"),2,IF(K750=1,VLOOKUP($C750&amp;"|"&amp;$B750&amp;"|"&amp;$D750,Empresas!$C$6:$CC$92,$G750+6+1,0),0))))</f>
        <v>0</v>
      </c>
      <c r="AC750" s="147">
        <f>IF(AND($I750="Si",L750=1),1,IF(AND($I750="Fisico",L750=1),1,IF(AND(L750=1,$I750="Electronico"),2,IF(L750=1,VLOOKUP($C750&amp;"|"&amp;$B750&amp;"|"&amp;$D750,Empresas!$C$6:$CC$92,$G750+6+1,0),0))))</f>
        <v>0</v>
      </c>
      <c r="AD750" s="147">
        <f>IF(AND($I750="Si",M750=1),1,IF(AND($I750="Fisico",M750=1),1,IF(AND(M750=1,$I750="Electronico"),2,IF(M750=1,VLOOKUP($C750&amp;"|"&amp;$B750&amp;"|"&amp;$D750,Empresas!$C$6:$CC$92,$G750+6+1,0),0))))</f>
        <v>0</v>
      </c>
      <c r="AE750" s="147">
        <f>IF(AND($I750="Si",N750=1),1,IF(AND($I750="Fisico",N750=1),1,IF(AND(N750=1,$I750="Electronico"),2,IF(N750=1,VLOOKUP($C750&amp;"|"&amp;$B750&amp;"|"&amp;$D750,Empresas!$C$6:$CC$92,$G750+6+1,0),0))))</f>
        <v>0</v>
      </c>
      <c r="AF750" s="147">
        <f>IF(AND($I750="Si",O750=1),1,IF(AND($I750="Fisico",O750=1),1,IF(AND(O750=1,$I750="Electronico"),2,IF(O750=1,VLOOKUP($C750&amp;"|"&amp;$B750&amp;"|"&amp;$D750,Empresas!$C$6:$CC$92,$G750+6+1,0),0))))</f>
        <v>0</v>
      </c>
      <c r="AG750" s="147">
        <f>IF(AND($I750="Si",P750=1),1,IF(AND($I750="Fisico",P750=1),1,IF(AND(P750=1,$I750="Electronico"),2,IF(P750=1,VLOOKUP($C750&amp;"|"&amp;$B750&amp;"|"&amp;$D750,Empresas!$C$6:$CC$92,$G750+6+1,0),0))))</f>
        <v>0</v>
      </c>
      <c r="AH750" s="147">
        <f>IF(AND($I750="Si",Q750=1),1,IF(AND($I750="Fisico",Q750=1),1,IF(AND(Q750=1,$I750="Electronico"),2,IF(Q750=1,VLOOKUP($C750&amp;"|"&amp;$B750&amp;"|"&amp;$D750,Empresas!$C$6:$CC$92,$G750+6+1,0),0))))</f>
        <v>0</v>
      </c>
      <c r="AI750" s="147">
        <f>IF(AND($I750="Si",R750=1),1,IF(AND($I750="Fisico",R750=1),1,IF(AND(R750=1,$I750="Electronico"),2,IF(R750=1,VLOOKUP($C750&amp;"|"&amp;$B750&amp;"|"&amp;$D750,Empresas!$C$6:$CC$92,$G750+6+1,0),0))))</f>
        <v>0</v>
      </c>
      <c r="AJ750" s="147">
        <f>IF(AND($I750="Si",S750=1),1,IF(AND($I750="Fisico",S750=1),1,IF(AND(S750=1,$I750="Electronico"),2,IF(S750=1,VLOOKUP($C750&amp;"|"&amp;$B750&amp;"|"&amp;$D750,Empresas!$C$6:$CC$92,$G750+6+1,0),0))))</f>
        <v>0</v>
      </c>
      <c r="AK750" s="147">
        <f>IF(AND($I750="Si",T750=1),1,IF(AND($I750="Fisico",T750=1),1,IF(AND(T750=1,$I750="Electronico"),2,IF(T750=1,VLOOKUP($C750&amp;"|"&amp;$B750&amp;"|"&amp;$D750,Empresas!$C$6:$CC$92,$G750+6+1,0),0))))</f>
        <v>0</v>
      </c>
      <c r="AL750" s="147">
        <f>IF(AND($I750="Si",U750=1),1,IF(AND($I750="Fisico",U750=1),1,IF(AND(U750=1,$I750="Electronico"),2,IF(U750=1,VLOOKUP($C750&amp;"|"&amp;$B750&amp;"|"&amp;$D750,Empresas!$C$6:$CC$92,$G750+6+1,0),0))))</f>
        <v>0</v>
      </c>
      <c r="AM750" s="149">
        <f t="shared" si="118"/>
        <v>0</v>
      </c>
      <c r="AN750" s="149">
        <f t="shared" si="119"/>
        <v>0</v>
      </c>
      <c r="AO750" s="152">
        <f t="shared" si="120"/>
        <v>0</v>
      </c>
    </row>
    <row r="751" spans="1:41" x14ac:dyDescent="0.25">
      <c r="A751" s="137" t="str">
        <f>VLOOKUP(D751,Empresas!$D$7:$F$91,3,0)</f>
        <v>Gerencia</v>
      </c>
      <c r="B751" s="138" t="str">
        <f>VLOOKUP(D751,Empresas!$D$7:$G$91,4,0)</f>
        <v>Yeleydi</v>
      </c>
      <c r="C751" s="138" t="s">
        <v>544</v>
      </c>
      <c r="D751" s="138" t="s">
        <v>218</v>
      </c>
      <c r="E751" s="138" t="str">
        <f>VLOOKUP(D751,Empresas!$D$7:$E$92,2,0)</f>
        <v>EXPORTACIONES RODRIGUEZ NEIRA SAC</v>
      </c>
      <c r="F751" s="138" t="s">
        <v>171</v>
      </c>
      <c r="G751" s="139">
        <f t="shared" si="123"/>
        <v>46</v>
      </c>
      <c r="H751" s="139" t="str">
        <f>VLOOKUP(D751,Empresas!$D$6:$L$92,7,0)</f>
        <v>Semestral</v>
      </c>
      <c r="I751" s="138" t="str">
        <f>VLOOKUP(VLOOKUP(D751&amp;"|"&amp;B751,Empresas!$I$7:$CB$92,G751,0),Tablas!$A$3:$B$5,2,0)</f>
        <v>Solo analisis</v>
      </c>
      <c r="J751" s="78">
        <v>1</v>
      </c>
      <c r="K751" s="78">
        <v>1</v>
      </c>
      <c r="L751" s="78">
        <v>1</v>
      </c>
      <c r="M751" s="78">
        <v>1</v>
      </c>
      <c r="N751" s="78">
        <v>1</v>
      </c>
      <c r="O751" s="78">
        <v>1</v>
      </c>
      <c r="P751" s="78">
        <v>1</v>
      </c>
      <c r="Q751" s="78">
        <v>2</v>
      </c>
      <c r="R751" s="78"/>
      <c r="S751" s="78"/>
      <c r="T751" s="78"/>
      <c r="U751" s="78"/>
      <c r="V751" s="78" t="str">
        <f>VLOOKUP(D751,Empresas!$D$7:$CF$91,81,0)</f>
        <v>C</v>
      </c>
      <c r="W751" s="78" t="str">
        <f>VLOOKUP(D751,Empresas!$D$7:$M$91,10,0)</f>
        <v>Mype</v>
      </c>
      <c r="X751" s="69" t="str">
        <f t="shared" si="116"/>
        <v>SI</v>
      </c>
      <c r="Y751" s="153" t="str">
        <f t="shared" si="117"/>
        <v>Si aplica</v>
      </c>
      <c r="Z751" s="147">
        <f>IF(Y751="No aplica",0,IF(I751="no",0,IF(I751="No aplica",0,IF(I751="Si",1,IF(I751="Fisico",1,IF(I751="Electronico",2,VLOOKUP(C751&amp;"|"&amp;B751&amp;"|"&amp;D751,Empresas!$C$6:$CC$92,G751+6+1,0)))))))</f>
        <v>1</v>
      </c>
      <c r="AA751" s="147">
        <f>IF(AND($I751="Si",J751=1),1,IF(AND($I751="Fisico",J751=1),1,IF(AND(J751=1,$I751="Electronico"),2,IF(J751=1,VLOOKUP($C751&amp;"|"&amp;$B751&amp;"|"&amp;$D751,Empresas!$C$6:$CC$92,$G751+6+1,0),0))))</f>
        <v>1</v>
      </c>
      <c r="AB751" s="147">
        <f>IF(AND($I751="Si",K751=1),1,IF(AND($I751="Fisico",K751=1),1,IF(AND(K751=1,$I751="Electronico"),2,IF(K751=1,VLOOKUP($C751&amp;"|"&amp;$B751&amp;"|"&amp;$D751,Empresas!$C$6:$CC$92,$G751+6+1,0),0))))</f>
        <v>1</v>
      </c>
      <c r="AC751" s="147">
        <f>IF(AND($I751="Si",L751=1),1,IF(AND($I751="Fisico",L751=1),1,IF(AND(L751=1,$I751="Electronico"),2,IF(L751=1,VLOOKUP($C751&amp;"|"&amp;$B751&amp;"|"&amp;$D751,Empresas!$C$6:$CC$92,$G751+6+1,0),0))))</f>
        <v>1</v>
      </c>
      <c r="AD751" s="147">
        <f>IF(AND($I751="Si",M751=1),1,IF(AND($I751="Fisico",M751=1),1,IF(AND(M751=1,$I751="Electronico"),2,IF(M751=1,VLOOKUP($C751&amp;"|"&amp;$B751&amp;"|"&amp;$D751,Empresas!$C$6:$CC$92,$G751+6+1,0),0))))</f>
        <v>1</v>
      </c>
      <c r="AE751" s="147">
        <f>IF(AND($I751="Si",N751=1),1,IF(AND($I751="Fisico",N751=1),1,IF(AND(N751=1,$I751="Electronico"),2,IF(N751=1,VLOOKUP($C751&amp;"|"&amp;$B751&amp;"|"&amp;$D751,Empresas!$C$6:$CC$92,$G751+6+1,0),0))))</f>
        <v>1</v>
      </c>
      <c r="AF751" s="147">
        <f>IF(AND($I751="Si",O751=1),1,IF(AND($I751="Fisico",O751=1),1,IF(AND(O751=1,$I751="Electronico"),2,IF(O751=1,VLOOKUP($C751&amp;"|"&amp;$B751&amp;"|"&amp;$D751,Empresas!$C$6:$CC$92,$G751+6+1,0),0))))</f>
        <v>1</v>
      </c>
      <c r="AG751" s="147">
        <f>IF(AND($I751="Si",P751=1),1,IF(AND($I751="Fisico",P751=1),1,IF(AND(P751=1,$I751="Electronico"),2,IF(P751=1,VLOOKUP($C751&amp;"|"&amp;$B751&amp;"|"&amp;$D751,Empresas!$C$6:$CC$92,$G751+6+1,0),0))))</f>
        <v>1</v>
      </c>
      <c r="AH751" s="147">
        <f>IF(AND($I751="Si",Q751=1),1,IF(AND($I751="Fisico",Q751=1),1,IF(AND(Q751=1,$I751="Electronico"),2,IF(Q751=1,VLOOKUP($C751&amp;"|"&amp;$B751&amp;"|"&amp;$D751,Empresas!$C$6:$CC$92,$G751+6+1,0),0))))</f>
        <v>0</v>
      </c>
      <c r="AI751" s="147">
        <f>IF(AND($I751="Si",R751=1),1,IF(AND($I751="Fisico",R751=1),1,IF(AND(R751=1,$I751="Electronico"),2,IF(R751=1,VLOOKUP($C751&amp;"|"&amp;$B751&amp;"|"&amp;$D751,Empresas!$C$6:$CC$92,$G751+6+1,0),0))))</f>
        <v>0</v>
      </c>
      <c r="AJ751" s="147">
        <f>IF(AND($I751="Si",S751=1),1,IF(AND($I751="Fisico",S751=1),1,IF(AND(S751=1,$I751="Electronico"),2,IF(S751=1,VLOOKUP($C751&amp;"|"&amp;$B751&amp;"|"&amp;$D751,Empresas!$C$6:$CC$92,$G751+6+1,0),0))))</f>
        <v>0</v>
      </c>
      <c r="AK751" s="147">
        <f>IF(AND($I751="Si",T751=1),1,IF(AND($I751="Fisico",T751=1),1,IF(AND(T751=1,$I751="Electronico"),2,IF(T751=1,VLOOKUP($C751&amp;"|"&amp;$B751&amp;"|"&amp;$D751,Empresas!$C$6:$CC$92,$G751+6+1,0),0))))</f>
        <v>0</v>
      </c>
      <c r="AL751" s="147">
        <f>IF(AND($I751="Si",U751=1),1,IF(AND($I751="Fisico",U751=1),1,IF(AND(U751=1,$I751="Electronico"),2,IF(U751=1,VLOOKUP($C751&amp;"|"&amp;$B751&amp;"|"&amp;$D751,Empresas!$C$6:$CC$92,$G751+6+1,0),0))))</f>
        <v>0</v>
      </c>
      <c r="AM751" s="149">
        <f t="shared" si="118"/>
        <v>7</v>
      </c>
      <c r="AN751" s="149">
        <f t="shared" si="119"/>
        <v>8</v>
      </c>
      <c r="AO751" s="152">
        <f t="shared" si="120"/>
        <v>0.875</v>
      </c>
    </row>
    <row r="752" spans="1:41" x14ac:dyDescent="0.25">
      <c r="A752" s="140" t="str">
        <f>VLOOKUP(D752,Empresas!$D$7:$F$91,3,0)</f>
        <v>Gerencia</v>
      </c>
      <c r="B752" s="141" t="str">
        <f>VLOOKUP(D752,Empresas!$D$7:$G$91,4,0)</f>
        <v>Yeleydi</v>
      </c>
      <c r="C752" s="141" t="s">
        <v>544</v>
      </c>
      <c r="D752" s="141" t="s">
        <v>218</v>
      </c>
      <c r="E752" s="141" t="str">
        <f>VLOOKUP(D752,Empresas!$D$7:$E$92,2,0)</f>
        <v>EXPORTACIONES RODRIGUEZ NEIRA SAC</v>
      </c>
      <c r="F752" s="141" t="s">
        <v>172</v>
      </c>
      <c r="G752" s="142">
        <f>+Empresas!$BF$2</f>
        <v>50</v>
      </c>
      <c r="H752" s="142" t="str">
        <f>VLOOKUP(D752,Empresas!$D$6:$L$92,7,0)</f>
        <v>Semestral</v>
      </c>
      <c r="I752" s="141" t="str">
        <f>VLOOKUP(VLOOKUP(D752&amp;"|"&amp;B752,Empresas!$I$7:$CB$92,G752,0),Tablas!$A$8:$B$10,2,0)</f>
        <v>Electronico</v>
      </c>
      <c r="J752" s="78">
        <v>1</v>
      </c>
      <c r="K752" s="78">
        <v>1</v>
      </c>
      <c r="L752" s="78">
        <v>1</v>
      </c>
      <c r="M752" s="78">
        <v>1</v>
      </c>
      <c r="N752" s="78">
        <v>1</v>
      </c>
      <c r="O752" s="78">
        <v>1</v>
      </c>
      <c r="P752" s="78">
        <v>1</v>
      </c>
      <c r="Q752" s="78">
        <v>1</v>
      </c>
      <c r="R752" s="78"/>
      <c r="S752" s="78"/>
      <c r="T752" s="78"/>
      <c r="U752" s="78"/>
      <c r="V752" s="78" t="str">
        <f>VLOOKUP(D752,Empresas!$D$7:$CF$91,81,0)</f>
        <v>C</v>
      </c>
      <c r="W752" s="78" t="str">
        <f>VLOOKUP(D752,Empresas!$D$7:$M$91,10,0)</f>
        <v>Mype</v>
      </c>
      <c r="X752" s="69" t="str">
        <f t="shared" si="116"/>
        <v>SI</v>
      </c>
      <c r="Y752" s="153" t="str">
        <f t="shared" si="117"/>
        <v>Si aplica</v>
      </c>
      <c r="Z752" s="147">
        <f>IF(Y752="No aplica",0,IF(I752="no",0,IF(I752="No aplica",0,IF(I752="Si",1,IF(I752="Fisico",1,IF(I752="Electronico",2,VLOOKUP(C752&amp;"|"&amp;B752&amp;"|"&amp;D752,Empresas!$C$6:$CC$92,G752+6+1,0)))))))</f>
        <v>2</v>
      </c>
      <c r="AA752" s="147">
        <f>IF(AND($I752="Si",J752=1),1,IF(AND($I752="Fisico",J752=1),1,IF(AND(J752=1,$I752="Electronico"),2,IF(J752=1,VLOOKUP($C752&amp;"|"&amp;$B752&amp;"|"&amp;$D752,Empresas!$C$6:$CC$92,$G752+6+1,0),0))))</f>
        <v>2</v>
      </c>
      <c r="AB752" s="147">
        <f>IF(AND($I752="Si",K752=1),1,IF(AND($I752="Fisico",K752=1),1,IF(AND(K752=1,$I752="Electronico"),2,IF(K752=1,VLOOKUP($C752&amp;"|"&amp;$B752&amp;"|"&amp;$D752,Empresas!$C$6:$CC$92,$G752+6+1,0),0))))</f>
        <v>2</v>
      </c>
      <c r="AC752" s="147">
        <f>IF(AND($I752="Si",L752=1),1,IF(AND($I752="Fisico",L752=1),1,IF(AND(L752=1,$I752="Electronico"),2,IF(L752=1,VLOOKUP($C752&amp;"|"&amp;$B752&amp;"|"&amp;$D752,Empresas!$C$6:$CC$92,$G752+6+1,0),0))))</f>
        <v>2</v>
      </c>
      <c r="AD752" s="147">
        <f>IF(AND($I752="Si",M752=1),1,IF(AND($I752="Fisico",M752=1),1,IF(AND(M752=1,$I752="Electronico"),2,IF(M752=1,VLOOKUP($C752&amp;"|"&amp;$B752&amp;"|"&amp;$D752,Empresas!$C$6:$CC$92,$G752+6+1,0),0))))</f>
        <v>2</v>
      </c>
      <c r="AE752" s="147">
        <f>IF(AND($I752="Si",N752=1),1,IF(AND($I752="Fisico",N752=1),1,IF(AND(N752=1,$I752="Electronico"),2,IF(N752=1,VLOOKUP($C752&amp;"|"&amp;$B752&amp;"|"&amp;$D752,Empresas!$C$6:$CC$92,$G752+6+1,0),0))))</f>
        <v>2</v>
      </c>
      <c r="AF752" s="147">
        <f>IF(AND($I752="Si",O752=1),1,IF(AND($I752="Fisico",O752=1),1,IF(AND(O752=1,$I752="Electronico"),2,IF(O752=1,VLOOKUP($C752&amp;"|"&amp;$B752&amp;"|"&amp;$D752,Empresas!$C$6:$CC$92,$G752+6+1,0),0))))</f>
        <v>2</v>
      </c>
      <c r="AG752" s="147">
        <f>IF(AND($I752="Si",P752=1),1,IF(AND($I752="Fisico",P752=1),1,IF(AND(P752=1,$I752="Electronico"),2,IF(P752=1,VLOOKUP($C752&amp;"|"&amp;$B752&amp;"|"&amp;$D752,Empresas!$C$6:$CC$92,$G752+6+1,0),0))))</f>
        <v>2</v>
      </c>
      <c r="AH752" s="147">
        <f>IF(AND($I752="Si",Q752=1),1,IF(AND($I752="Fisico",Q752=1),1,IF(AND(Q752=1,$I752="Electronico"),2,IF(Q752=1,VLOOKUP($C752&amp;"|"&amp;$B752&amp;"|"&amp;$D752,Empresas!$C$6:$CC$92,$G752+6+1,0),0))))</f>
        <v>2</v>
      </c>
      <c r="AI752" s="147">
        <f>IF(AND($I752="Si",R752=1),1,IF(AND($I752="Fisico",R752=1),1,IF(AND(R752=1,$I752="Electronico"),2,IF(R752=1,VLOOKUP($C752&amp;"|"&amp;$B752&amp;"|"&amp;$D752,Empresas!$C$6:$CC$92,$G752+6+1,0),0))))</f>
        <v>0</v>
      </c>
      <c r="AJ752" s="147">
        <f>IF(AND($I752="Si",S752=1),1,IF(AND($I752="Fisico",S752=1),1,IF(AND(S752=1,$I752="Electronico"),2,IF(S752=1,VLOOKUP($C752&amp;"|"&amp;$B752&amp;"|"&amp;$D752,Empresas!$C$6:$CC$92,$G752+6+1,0),0))))</f>
        <v>0</v>
      </c>
      <c r="AK752" s="147">
        <f>IF(AND($I752="Si",T752=1),1,IF(AND($I752="Fisico",T752=1),1,IF(AND(T752=1,$I752="Electronico"),2,IF(T752=1,VLOOKUP($C752&amp;"|"&amp;$B752&amp;"|"&amp;$D752,Empresas!$C$6:$CC$92,$G752+6+1,0),0))))</f>
        <v>0</v>
      </c>
      <c r="AL752" s="147">
        <f>IF(AND($I752="Si",U752=1),1,IF(AND($I752="Fisico",U752=1),1,IF(AND(U752=1,$I752="Electronico"),2,IF(U752=1,VLOOKUP($C752&amp;"|"&amp;$B752&amp;"|"&amp;$D752,Empresas!$C$6:$CC$92,$G752+6+1,0),0))))</f>
        <v>0</v>
      </c>
      <c r="AM752" s="149">
        <f t="shared" si="118"/>
        <v>16</v>
      </c>
      <c r="AN752" s="149">
        <f t="shared" si="119"/>
        <v>16</v>
      </c>
      <c r="AO752" s="152">
        <f t="shared" si="120"/>
        <v>1</v>
      </c>
    </row>
    <row r="753" spans="1:41" x14ac:dyDescent="0.25">
      <c r="A753" s="140" t="str">
        <f>VLOOKUP(D753,Empresas!$D$7:$F$91,3,0)</f>
        <v>Gerencia</v>
      </c>
      <c r="B753" s="141" t="str">
        <f>VLOOKUP(D753,Empresas!$D$7:$G$91,4,0)</f>
        <v>Yeleydi</v>
      </c>
      <c r="C753" s="141" t="s">
        <v>544</v>
      </c>
      <c r="D753" s="141" t="s">
        <v>218</v>
      </c>
      <c r="E753" s="141" t="str">
        <f>VLOOKUP(D753,Empresas!$D$7:$E$92,2,0)</f>
        <v>EXPORTACIONES RODRIGUEZ NEIRA SAC</v>
      </c>
      <c r="F753" s="141" t="s">
        <v>173</v>
      </c>
      <c r="G753" s="142">
        <f>+G752+1</f>
        <v>51</v>
      </c>
      <c r="H753" s="142" t="str">
        <f>VLOOKUP(D753,Empresas!$D$6:$L$92,7,0)</f>
        <v>Semestral</v>
      </c>
      <c r="I753" s="141" t="str">
        <f>VLOOKUP(VLOOKUP(D753&amp;"|"&amp;B753,Empresas!$I$7:$CB$92,G753,0),Tablas!$A$8:$B$10,2,0)</f>
        <v>Electronico</v>
      </c>
      <c r="J753" s="78">
        <v>1</v>
      </c>
      <c r="K753" s="78">
        <v>1</v>
      </c>
      <c r="L753" s="78">
        <v>1</v>
      </c>
      <c r="M753" s="78">
        <v>1</v>
      </c>
      <c r="N753" s="78">
        <v>1</v>
      </c>
      <c r="O753" s="78">
        <v>1</v>
      </c>
      <c r="P753" s="78">
        <v>1</v>
      </c>
      <c r="Q753" s="78">
        <v>1</v>
      </c>
      <c r="R753" s="78"/>
      <c r="S753" s="78"/>
      <c r="T753" s="78"/>
      <c r="U753" s="78"/>
      <c r="V753" s="78" t="str">
        <f>VLOOKUP(D753,Empresas!$D$7:$CF$91,81,0)</f>
        <v>C</v>
      </c>
      <c r="W753" s="78" t="str">
        <f>VLOOKUP(D753,Empresas!$D$7:$M$91,10,0)</f>
        <v>Mype</v>
      </c>
      <c r="X753" s="69" t="str">
        <f t="shared" si="116"/>
        <v>SI</v>
      </c>
      <c r="Y753" s="153" t="str">
        <f t="shared" si="117"/>
        <v>Si aplica</v>
      </c>
      <c r="Z753" s="147">
        <f>IF(Y753="No aplica",0,IF(I753="no",0,IF(I753="No aplica",0,IF(I753="Si",1,IF(I753="Fisico",1,IF(I753="Electronico",2,VLOOKUP(C753&amp;"|"&amp;B753&amp;"|"&amp;D753,Empresas!$C$6:$CC$92,G753+6+1,0)))))))</f>
        <v>2</v>
      </c>
      <c r="AA753" s="147">
        <f>IF(AND($I753="Si",J753=1),1,IF(AND($I753="Fisico",J753=1),1,IF(AND(J753=1,$I753="Electronico"),2,IF(J753=1,VLOOKUP($C753&amp;"|"&amp;$B753&amp;"|"&amp;$D753,Empresas!$C$6:$CC$92,$G753+6+1,0),0))))</f>
        <v>2</v>
      </c>
      <c r="AB753" s="147">
        <f>IF(AND($I753="Si",K753=1),1,IF(AND($I753="Fisico",K753=1),1,IF(AND(K753=1,$I753="Electronico"),2,IF(K753=1,VLOOKUP($C753&amp;"|"&amp;$B753&amp;"|"&amp;$D753,Empresas!$C$6:$CC$92,$G753+6+1,0),0))))</f>
        <v>2</v>
      </c>
      <c r="AC753" s="147">
        <f>IF(AND($I753="Si",L753=1),1,IF(AND($I753="Fisico",L753=1),1,IF(AND(L753=1,$I753="Electronico"),2,IF(L753=1,VLOOKUP($C753&amp;"|"&amp;$B753&amp;"|"&amp;$D753,Empresas!$C$6:$CC$92,$G753+6+1,0),0))))</f>
        <v>2</v>
      </c>
      <c r="AD753" s="147">
        <f>IF(AND($I753="Si",M753=1),1,IF(AND($I753="Fisico",M753=1),1,IF(AND(M753=1,$I753="Electronico"),2,IF(M753=1,VLOOKUP($C753&amp;"|"&amp;$B753&amp;"|"&amp;$D753,Empresas!$C$6:$CC$92,$G753+6+1,0),0))))</f>
        <v>2</v>
      </c>
      <c r="AE753" s="147">
        <f>IF(AND($I753="Si",N753=1),1,IF(AND($I753="Fisico",N753=1),1,IF(AND(N753=1,$I753="Electronico"),2,IF(N753=1,VLOOKUP($C753&amp;"|"&amp;$B753&amp;"|"&amp;$D753,Empresas!$C$6:$CC$92,$G753+6+1,0),0))))</f>
        <v>2</v>
      </c>
      <c r="AF753" s="147">
        <f>IF(AND($I753="Si",O753=1),1,IF(AND($I753="Fisico",O753=1),1,IF(AND(O753=1,$I753="Electronico"),2,IF(O753=1,VLOOKUP($C753&amp;"|"&amp;$B753&amp;"|"&amp;$D753,Empresas!$C$6:$CC$92,$G753+6+1,0),0))))</f>
        <v>2</v>
      </c>
      <c r="AG753" s="147">
        <f>IF(AND($I753="Si",P753=1),1,IF(AND($I753="Fisico",P753=1),1,IF(AND(P753=1,$I753="Electronico"),2,IF(P753=1,VLOOKUP($C753&amp;"|"&amp;$B753&amp;"|"&amp;$D753,Empresas!$C$6:$CC$92,$G753+6+1,0),0))))</f>
        <v>2</v>
      </c>
      <c r="AH753" s="147">
        <f>IF(AND($I753="Si",Q753=1),1,IF(AND($I753="Fisico",Q753=1),1,IF(AND(Q753=1,$I753="Electronico"),2,IF(Q753=1,VLOOKUP($C753&amp;"|"&amp;$B753&amp;"|"&amp;$D753,Empresas!$C$6:$CC$92,$G753+6+1,0),0))))</f>
        <v>2</v>
      </c>
      <c r="AI753" s="147">
        <f>IF(AND($I753="Si",R753=1),1,IF(AND($I753="Fisico",R753=1),1,IF(AND(R753=1,$I753="Electronico"),2,IF(R753=1,VLOOKUP($C753&amp;"|"&amp;$B753&amp;"|"&amp;$D753,Empresas!$C$6:$CC$92,$G753+6+1,0),0))))</f>
        <v>0</v>
      </c>
      <c r="AJ753" s="147">
        <f>IF(AND($I753="Si",S753=1),1,IF(AND($I753="Fisico",S753=1),1,IF(AND(S753=1,$I753="Electronico"),2,IF(S753=1,VLOOKUP($C753&amp;"|"&amp;$B753&amp;"|"&amp;$D753,Empresas!$C$6:$CC$92,$G753+6+1,0),0))))</f>
        <v>0</v>
      </c>
      <c r="AK753" s="147">
        <f>IF(AND($I753="Si",T753=1),1,IF(AND($I753="Fisico",T753=1),1,IF(AND(T753=1,$I753="Electronico"),2,IF(T753=1,VLOOKUP($C753&amp;"|"&amp;$B753&amp;"|"&amp;$D753,Empresas!$C$6:$CC$92,$G753+6+1,0),0))))</f>
        <v>0</v>
      </c>
      <c r="AL753" s="147">
        <f>IF(AND($I753="Si",U753=1),1,IF(AND($I753="Fisico",U753=1),1,IF(AND(U753=1,$I753="Electronico"),2,IF(U753=1,VLOOKUP($C753&amp;"|"&amp;$B753&amp;"|"&amp;$D753,Empresas!$C$6:$CC$92,$G753+6+1,0),0))))</f>
        <v>0</v>
      </c>
      <c r="AM753" s="149">
        <f t="shared" si="118"/>
        <v>16</v>
      </c>
      <c r="AN753" s="149">
        <f t="shared" si="119"/>
        <v>16</v>
      </c>
      <c r="AO753" s="152">
        <f t="shared" si="120"/>
        <v>1</v>
      </c>
    </row>
    <row r="754" spans="1:41" x14ac:dyDescent="0.25">
      <c r="A754" s="140" t="str">
        <f>VLOOKUP(D754,Empresas!$D$7:$F$91,3,0)</f>
        <v>Gerencia</v>
      </c>
      <c r="B754" s="141" t="str">
        <f>VLOOKUP(D754,Empresas!$D$7:$G$91,4,0)</f>
        <v>Yeleydi</v>
      </c>
      <c r="C754" s="141" t="s">
        <v>544</v>
      </c>
      <c r="D754" s="141" t="s">
        <v>218</v>
      </c>
      <c r="E754" s="141" t="str">
        <f>VLOOKUP(D754,Empresas!$D$7:$E$92,2,0)</f>
        <v>EXPORTACIONES RODRIGUEZ NEIRA SAC</v>
      </c>
      <c r="F754" s="141" t="s">
        <v>174</v>
      </c>
      <c r="G754" s="142">
        <f t="shared" ref="G754:G762" si="124">+G753+1</f>
        <v>52</v>
      </c>
      <c r="H754" s="142" t="str">
        <f>VLOOKUP(D754,Empresas!$D$6:$L$92,7,0)</f>
        <v>Semestral</v>
      </c>
      <c r="I754" s="141" t="str">
        <f>VLOOKUP(VLOOKUP(D754&amp;"|"&amp;B754,Empresas!$I$7:$CB$92,G754,0),Tablas!$A$8:$B$10,2,0)</f>
        <v>No aplica</v>
      </c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 t="str">
        <f>VLOOKUP(D754,Empresas!$D$7:$CF$91,81,0)</f>
        <v>C</v>
      </c>
      <c r="W754" s="78" t="str">
        <f>VLOOKUP(D754,Empresas!$D$7:$M$91,10,0)</f>
        <v>Mype</v>
      </c>
      <c r="X754" s="69" t="str">
        <f t="shared" si="116"/>
        <v>SI</v>
      </c>
      <c r="Y754" s="153" t="str">
        <f t="shared" si="117"/>
        <v>No aplica</v>
      </c>
      <c r="Z754" s="147">
        <f>IF(Y754="No aplica",0,IF(I754="no",0,IF(I754="No aplica",0,IF(I754="Si",1,IF(I754="Fisico",1,IF(I754="Electronico",2,VLOOKUP(C754&amp;"|"&amp;B754&amp;"|"&amp;D754,Empresas!$C$6:$CC$92,G754+6+1,0)))))))</f>
        <v>0</v>
      </c>
      <c r="AA754" s="147">
        <f>IF(AND($I754="Si",J754=1),1,IF(AND($I754="Fisico",J754=1),1,IF(AND(J754=1,$I754="Electronico"),2,IF(J754=1,VLOOKUP($C754&amp;"|"&amp;$B754&amp;"|"&amp;$D754,Empresas!$C$6:$CC$92,$G754+6+1,0),0))))</f>
        <v>0</v>
      </c>
      <c r="AB754" s="147">
        <f>IF(AND($I754="Si",K754=1),1,IF(AND($I754="Fisico",K754=1),1,IF(AND(K754=1,$I754="Electronico"),2,IF(K754=1,VLOOKUP($C754&amp;"|"&amp;$B754&amp;"|"&amp;$D754,Empresas!$C$6:$CC$92,$G754+6+1,0),0))))</f>
        <v>0</v>
      </c>
      <c r="AC754" s="147">
        <f>IF(AND($I754="Si",L754=1),1,IF(AND($I754="Fisico",L754=1),1,IF(AND(L754=1,$I754="Electronico"),2,IF(L754=1,VLOOKUP($C754&amp;"|"&amp;$B754&amp;"|"&amp;$D754,Empresas!$C$6:$CC$92,$G754+6+1,0),0))))</f>
        <v>0</v>
      </c>
      <c r="AD754" s="147">
        <f>IF(AND($I754="Si",M754=1),1,IF(AND($I754="Fisico",M754=1),1,IF(AND(M754=1,$I754="Electronico"),2,IF(M754=1,VLOOKUP($C754&amp;"|"&amp;$B754&amp;"|"&amp;$D754,Empresas!$C$6:$CC$92,$G754+6+1,0),0))))</f>
        <v>0</v>
      </c>
      <c r="AE754" s="147">
        <f>IF(AND($I754="Si",N754=1),1,IF(AND($I754="Fisico",N754=1),1,IF(AND(N754=1,$I754="Electronico"),2,IF(N754=1,VLOOKUP($C754&amp;"|"&amp;$B754&amp;"|"&amp;$D754,Empresas!$C$6:$CC$92,$G754+6+1,0),0))))</f>
        <v>0</v>
      </c>
      <c r="AF754" s="147">
        <f>IF(AND($I754="Si",O754=1),1,IF(AND($I754="Fisico",O754=1),1,IF(AND(O754=1,$I754="Electronico"),2,IF(O754=1,VLOOKUP($C754&amp;"|"&amp;$B754&amp;"|"&amp;$D754,Empresas!$C$6:$CC$92,$G754+6+1,0),0))))</f>
        <v>0</v>
      </c>
      <c r="AG754" s="147">
        <f>IF(AND($I754="Si",P754=1),1,IF(AND($I754="Fisico",P754=1),1,IF(AND(P754=1,$I754="Electronico"),2,IF(P754=1,VLOOKUP($C754&amp;"|"&amp;$B754&amp;"|"&amp;$D754,Empresas!$C$6:$CC$92,$G754+6+1,0),0))))</f>
        <v>0</v>
      </c>
      <c r="AH754" s="147">
        <f>IF(AND($I754="Si",Q754=1),1,IF(AND($I754="Fisico",Q754=1),1,IF(AND(Q754=1,$I754="Electronico"),2,IF(Q754=1,VLOOKUP($C754&amp;"|"&amp;$B754&amp;"|"&amp;$D754,Empresas!$C$6:$CC$92,$G754+6+1,0),0))))</f>
        <v>0</v>
      </c>
      <c r="AI754" s="147">
        <f>IF(AND($I754="Si",R754=1),1,IF(AND($I754="Fisico",R754=1),1,IF(AND(R754=1,$I754="Electronico"),2,IF(R754=1,VLOOKUP($C754&amp;"|"&amp;$B754&amp;"|"&amp;$D754,Empresas!$C$6:$CC$92,$G754+6+1,0),0))))</f>
        <v>0</v>
      </c>
      <c r="AJ754" s="147">
        <f>IF(AND($I754="Si",S754=1),1,IF(AND($I754="Fisico",S754=1),1,IF(AND(S754=1,$I754="Electronico"),2,IF(S754=1,VLOOKUP($C754&amp;"|"&amp;$B754&amp;"|"&amp;$D754,Empresas!$C$6:$CC$92,$G754+6+1,0),0))))</f>
        <v>0</v>
      </c>
      <c r="AK754" s="147">
        <f>IF(AND($I754="Si",T754=1),1,IF(AND($I754="Fisico",T754=1),1,IF(AND(T754=1,$I754="Electronico"),2,IF(T754=1,VLOOKUP($C754&amp;"|"&amp;$B754&amp;"|"&amp;$D754,Empresas!$C$6:$CC$92,$G754+6+1,0),0))))</f>
        <v>0</v>
      </c>
      <c r="AL754" s="147">
        <f>IF(AND($I754="Si",U754=1),1,IF(AND($I754="Fisico",U754=1),1,IF(AND(U754=1,$I754="Electronico"),2,IF(U754=1,VLOOKUP($C754&amp;"|"&amp;$B754&amp;"|"&amp;$D754,Empresas!$C$6:$CC$92,$G754+6+1,0),0))))</f>
        <v>0</v>
      </c>
      <c r="AM754" s="149">
        <f t="shared" si="118"/>
        <v>0</v>
      </c>
      <c r="AN754" s="149">
        <f t="shared" si="119"/>
        <v>0</v>
      </c>
      <c r="AO754" s="152">
        <f t="shared" si="120"/>
        <v>0</v>
      </c>
    </row>
    <row r="755" spans="1:41" x14ac:dyDescent="0.25">
      <c r="A755" s="140" t="str">
        <f>VLOOKUP(D755,Empresas!$D$7:$F$91,3,0)</f>
        <v>Gerencia</v>
      </c>
      <c r="B755" s="141" t="str">
        <f>VLOOKUP(D755,Empresas!$D$7:$G$91,4,0)</f>
        <v>Yeleydi</v>
      </c>
      <c r="C755" s="141" t="s">
        <v>544</v>
      </c>
      <c r="D755" s="141" t="s">
        <v>218</v>
      </c>
      <c r="E755" s="141" t="str">
        <f>VLOOKUP(D755,Empresas!$D$7:$E$92,2,0)</f>
        <v>EXPORTACIONES RODRIGUEZ NEIRA SAC</v>
      </c>
      <c r="F755" s="141" t="s">
        <v>175</v>
      </c>
      <c r="G755" s="142">
        <f t="shared" si="124"/>
        <v>53</v>
      </c>
      <c r="H755" s="142" t="str">
        <f>VLOOKUP(D755,Empresas!$D$6:$L$92,7,0)</f>
        <v>Semestral</v>
      </c>
      <c r="I755" s="141" t="str">
        <f>VLOOKUP(VLOOKUP(D755&amp;"|"&amp;B755,Empresas!$I$7:$CB$92,G755,0),Tablas!$A$8:$B$10,2,0)</f>
        <v>Fisico</v>
      </c>
      <c r="J755" s="78">
        <v>2</v>
      </c>
      <c r="K755" s="78">
        <v>2</v>
      </c>
      <c r="L755" s="78">
        <v>2</v>
      </c>
      <c r="M755" s="78">
        <v>2</v>
      </c>
      <c r="N755" s="78">
        <v>2</v>
      </c>
      <c r="O755" s="78">
        <v>2</v>
      </c>
      <c r="P755" s="78">
        <v>2</v>
      </c>
      <c r="Q755" s="78">
        <v>2</v>
      </c>
      <c r="R755" s="78"/>
      <c r="S755" s="78"/>
      <c r="T755" s="78"/>
      <c r="U755" s="78"/>
      <c r="V755" s="78" t="str">
        <f>VLOOKUP(D755,Empresas!$D$7:$CF$91,81,0)</f>
        <v>C</v>
      </c>
      <c r="W755" s="78" t="str">
        <f>VLOOKUP(D755,Empresas!$D$7:$M$91,10,0)</f>
        <v>Mype</v>
      </c>
      <c r="X755" s="69" t="str">
        <f t="shared" si="116"/>
        <v>SI</v>
      </c>
      <c r="Y755" s="153" t="str">
        <f t="shared" si="117"/>
        <v>Si aplica</v>
      </c>
      <c r="Z755" s="147">
        <f>IF(Y755="No aplica",0,IF(I755="no",0,IF(I755="No aplica",0,IF(I755="Si",1,IF(I755="Fisico",1,IF(I755="Electronico",2,VLOOKUP(C755&amp;"|"&amp;B755&amp;"|"&amp;D755,Empresas!$C$6:$CC$92,G755+6+1,0)))))))</f>
        <v>1</v>
      </c>
      <c r="AA755" s="147">
        <f>IF(AND($I755="Si",J755=1),1,IF(AND($I755="Fisico",J755=1),1,IF(AND(J755=1,$I755="Electronico"),2,IF(J755=1,VLOOKUP($C755&amp;"|"&amp;$B755&amp;"|"&amp;$D755,Empresas!$C$6:$CC$92,$G755+6+1,0),0))))</f>
        <v>0</v>
      </c>
      <c r="AB755" s="147">
        <f>IF(AND($I755="Si",K755=1),1,IF(AND($I755="Fisico",K755=1),1,IF(AND(K755=1,$I755="Electronico"),2,IF(K755=1,VLOOKUP($C755&amp;"|"&amp;$B755&amp;"|"&amp;$D755,Empresas!$C$6:$CC$92,$G755+6+1,0),0))))</f>
        <v>0</v>
      </c>
      <c r="AC755" s="147">
        <f>IF(AND($I755="Si",L755=1),1,IF(AND($I755="Fisico",L755=1),1,IF(AND(L755=1,$I755="Electronico"),2,IF(L755=1,VLOOKUP($C755&amp;"|"&amp;$B755&amp;"|"&amp;$D755,Empresas!$C$6:$CC$92,$G755+6+1,0),0))))</f>
        <v>0</v>
      </c>
      <c r="AD755" s="147">
        <f>IF(AND($I755="Si",M755=1),1,IF(AND($I755="Fisico",M755=1),1,IF(AND(M755=1,$I755="Electronico"),2,IF(M755=1,VLOOKUP($C755&amp;"|"&amp;$B755&amp;"|"&amp;$D755,Empresas!$C$6:$CC$92,$G755+6+1,0),0))))</f>
        <v>0</v>
      </c>
      <c r="AE755" s="147">
        <f>IF(AND($I755="Si",N755=1),1,IF(AND($I755="Fisico",N755=1),1,IF(AND(N755=1,$I755="Electronico"),2,IF(N755=1,VLOOKUP($C755&amp;"|"&amp;$B755&amp;"|"&amp;$D755,Empresas!$C$6:$CC$92,$G755+6+1,0),0))))</f>
        <v>0</v>
      </c>
      <c r="AF755" s="147">
        <f>IF(AND($I755="Si",O755=1),1,IF(AND($I755="Fisico",O755=1),1,IF(AND(O755=1,$I755="Electronico"),2,IF(O755=1,VLOOKUP($C755&amp;"|"&amp;$B755&amp;"|"&amp;$D755,Empresas!$C$6:$CC$92,$G755+6+1,0),0))))</f>
        <v>0</v>
      </c>
      <c r="AG755" s="147">
        <f>IF(AND($I755="Si",P755=1),1,IF(AND($I755="Fisico",P755=1),1,IF(AND(P755=1,$I755="Electronico"),2,IF(P755=1,VLOOKUP($C755&amp;"|"&amp;$B755&amp;"|"&amp;$D755,Empresas!$C$6:$CC$92,$G755+6+1,0),0))))</f>
        <v>0</v>
      </c>
      <c r="AH755" s="147">
        <f>IF(AND($I755="Si",Q755=1),1,IF(AND($I755="Fisico",Q755=1),1,IF(AND(Q755=1,$I755="Electronico"),2,IF(Q755=1,VLOOKUP($C755&amp;"|"&amp;$B755&amp;"|"&amp;$D755,Empresas!$C$6:$CC$92,$G755+6+1,0),0))))</f>
        <v>0</v>
      </c>
      <c r="AI755" s="147">
        <f>IF(AND($I755="Si",R755=1),1,IF(AND($I755="Fisico",R755=1),1,IF(AND(R755=1,$I755="Electronico"),2,IF(R755=1,VLOOKUP($C755&amp;"|"&amp;$B755&amp;"|"&amp;$D755,Empresas!$C$6:$CC$92,$G755+6+1,0),0))))</f>
        <v>0</v>
      </c>
      <c r="AJ755" s="147">
        <f>IF(AND($I755="Si",S755=1),1,IF(AND($I755="Fisico",S755=1),1,IF(AND(S755=1,$I755="Electronico"),2,IF(S755=1,VLOOKUP($C755&amp;"|"&amp;$B755&amp;"|"&amp;$D755,Empresas!$C$6:$CC$92,$G755+6+1,0),0))))</f>
        <v>0</v>
      </c>
      <c r="AK755" s="147">
        <f>IF(AND($I755="Si",T755=1),1,IF(AND($I755="Fisico",T755=1),1,IF(AND(T755=1,$I755="Electronico"),2,IF(T755=1,VLOOKUP($C755&amp;"|"&amp;$B755&amp;"|"&amp;$D755,Empresas!$C$6:$CC$92,$G755+6+1,0),0))))</f>
        <v>0</v>
      </c>
      <c r="AL755" s="147">
        <f>IF(AND($I755="Si",U755=1),1,IF(AND($I755="Fisico",U755=1),1,IF(AND(U755=1,$I755="Electronico"),2,IF(U755=1,VLOOKUP($C755&amp;"|"&amp;$B755&amp;"|"&amp;$D755,Empresas!$C$6:$CC$92,$G755+6+1,0),0))))</f>
        <v>0</v>
      </c>
      <c r="AM755" s="149">
        <f t="shared" si="118"/>
        <v>0</v>
      </c>
      <c r="AN755" s="149">
        <f t="shared" si="119"/>
        <v>8</v>
      </c>
      <c r="AO755" s="152">
        <f t="shared" si="120"/>
        <v>0</v>
      </c>
    </row>
    <row r="756" spans="1:41" x14ac:dyDescent="0.25">
      <c r="A756" s="140" t="str">
        <f>VLOOKUP(D756,Empresas!$D$7:$F$91,3,0)</f>
        <v>Gerencia</v>
      </c>
      <c r="B756" s="141" t="str">
        <f>VLOOKUP(D756,Empresas!$D$7:$G$91,4,0)</f>
        <v>Yeleydi</v>
      </c>
      <c r="C756" s="141" t="s">
        <v>544</v>
      </c>
      <c r="D756" s="141" t="s">
        <v>218</v>
      </c>
      <c r="E756" s="141" t="str">
        <f>VLOOKUP(D756,Empresas!$D$7:$E$92,2,0)</f>
        <v>EXPORTACIONES RODRIGUEZ NEIRA SAC</v>
      </c>
      <c r="F756" s="141" t="s">
        <v>176</v>
      </c>
      <c r="G756" s="142">
        <f t="shared" si="124"/>
        <v>54</v>
      </c>
      <c r="H756" s="142" t="str">
        <f>VLOOKUP(D756,Empresas!$D$6:$L$92,7,0)</f>
        <v>Semestral</v>
      </c>
      <c r="I756" s="141" t="str">
        <f>VLOOKUP(VLOOKUP(D756&amp;"|"&amp;B756,Empresas!$I$7:$CB$92,G756,0),Tablas!$A$8:$B$10,2,0)</f>
        <v>No aplica</v>
      </c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 t="str">
        <f>VLOOKUP(D756,Empresas!$D$7:$CF$91,81,0)</f>
        <v>C</v>
      </c>
      <c r="W756" s="78" t="str">
        <f>VLOOKUP(D756,Empresas!$D$7:$M$91,10,0)</f>
        <v>Mype</v>
      </c>
      <c r="X756" s="69" t="str">
        <f t="shared" si="116"/>
        <v>SI</v>
      </c>
      <c r="Y756" s="153" t="str">
        <f t="shared" si="117"/>
        <v>No aplica</v>
      </c>
      <c r="Z756" s="147">
        <f>IF(Y756="No aplica",0,IF(I756="no",0,IF(I756="No aplica",0,IF(I756="Si",1,IF(I756="Fisico",1,IF(I756="Electronico",2,VLOOKUP(C756&amp;"|"&amp;B756&amp;"|"&amp;D756,Empresas!$C$6:$CC$92,G756+6+1,0)))))))</f>
        <v>0</v>
      </c>
      <c r="AA756" s="147">
        <f>IF(AND($I756="Si",J756=1),1,IF(AND($I756="Fisico",J756=1),1,IF(AND(J756=1,$I756="Electronico"),2,IF(J756=1,VLOOKUP($C756&amp;"|"&amp;$B756&amp;"|"&amp;$D756,Empresas!$C$6:$CC$92,$G756+6+1,0),0))))</f>
        <v>0</v>
      </c>
      <c r="AB756" s="147">
        <f>IF(AND($I756="Si",K756=1),1,IF(AND($I756="Fisico",K756=1),1,IF(AND(K756=1,$I756="Electronico"),2,IF(K756=1,VLOOKUP($C756&amp;"|"&amp;$B756&amp;"|"&amp;$D756,Empresas!$C$6:$CC$92,$G756+6+1,0),0))))</f>
        <v>0</v>
      </c>
      <c r="AC756" s="147">
        <f>IF(AND($I756="Si",L756=1),1,IF(AND($I756="Fisico",L756=1),1,IF(AND(L756=1,$I756="Electronico"),2,IF(L756=1,VLOOKUP($C756&amp;"|"&amp;$B756&amp;"|"&amp;$D756,Empresas!$C$6:$CC$92,$G756+6+1,0),0))))</f>
        <v>0</v>
      </c>
      <c r="AD756" s="147">
        <f>IF(AND($I756="Si",M756=1),1,IF(AND($I756="Fisico",M756=1),1,IF(AND(M756=1,$I756="Electronico"),2,IF(M756=1,VLOOKUP($C756&amp;"|"&amp;$B756&amp;"|"&amp;$D756,Empresas!$C$6:$CC$92,$G756+6+1,0),0))))</f>
        <v>0</v>
      </c>
      <c r="AE756" s="147">
        <f>IF(AND($I756="Si",N756=1),1,IF(AND($I756="Fisico",N756=1),1,IF(AND(N756=1,$I756="Electronico"),2,IF(N756=1,VLOOKUP($C756&amp;"|"&amp;$B756&amp;"|"&amp;$D756,Empresas!$C$6:$CC$92,$G756+6+1,0),0))))</f>
        <v>0</v>
      </c>
      <c r="AF756" s="147">
        <f>IF(AND($I756="Si",O756=1),1,IF(AND($I756="Fisico",O756=1),1,IF(AND(O756=1,$I756="Electronico"),2,IF(O756=1,VLOOKUP($C756&amp;"|"&amp;$B756&amp;"|"&amp;$D756,Empresas!$C$6:$CC$92,$G756+6+1,0),0))))</f>
        <v>0</v>
      </c>
      <c r="AG756" s="147">
        <f>IF(AND($I756="Si",P756=1),1,IF(AND($I756="Fisico",P756=1),1,IF(AND(P756=1,$I756="Electronico"),2,IF(P756=1,VLOOKUP($C756&amp;"|"&amp;$B756&amp;"|"&amp;$D756,Empresas!$C$6:$CC$92,$G756+6+1,0),0))))</f>
        <v>0</v>
      </c>
      <c r="AH756" s="147">
        <f>IF(AND($I756="Si",Q756=1),1,IF(AND($I756="Fisico",Q756=1),1,IF(AND(Q756=1,$I756="Electronico"),2,IF(Q756=1,VLOOKUP($C756&amp;"|"&amp;$B756&amp;"|"&amp;$D756,Empresas!$C$6:$CC$92,$G756+6+1,0),0))))</f>
        <v>0</v>
      </c>
      <c r="AI756" s="147">
        <f>IF(AND($I756="Si",R756=1),1,IF(AND($I756="Fisico",R756=1),1,IF(AND(R756=1,$I756="Electronico"),2,IF(R756=1,VLOOKUP($C756&amp;"|"&amp;$B756&amp;"|"&amp;$D756,Empresas!$C$6:$CC$92,$G756+6+1,0),0))))</f>
        <v>0</v>
      </c>
      <c r="AJ756" s="147">
        <f>IF(AND($I756="Si",S756=1),1,IF(AND($I756="Fisico",S756=1),1,IF(AND(S756=1,$I756="Electronico"),2,IF(S756=1,VLOOKUP($C756&amp;"|"&amp;$B756&amp;"|"&amp;$D756,Empresas!$C$6:$CC$92,$G756+6+1,0),0))))</f>
        <v>0</v>
      </c>
      <c r="AK756" s="147">
        <f>IF(AND($I756="Si",T756=1),1,IF(AND($I756="Fisico",T756=1),1,IF(AND(T756=1,$I756="Electronico"),2,IF(T756=1,VLOOKUP($C756&amp;"|"&amp;$B756&amp;"|"&amp;$D756,Empresas!$C$6:$CC$92,$G756+6+1,0),0))))</f>
        <v>0</v>
      </c>
      <c r="AL756" s="147">
        <f>IF(AND($I756="Si",U756=1),1,IF(AND($I756="Fisico",U756=1),1,IF(AND(U756=1,$I756="Electronico"),2,IF(U756=1,VLOOKUP($C756&amp;"|"&amp;$B756&amp;"|"&amp;$D756,Empresas!$C$6:$CC$92,$G756+6+1,0),0))))</f>
        <v>0</v>
      </c>
      <c r="AM756" s="149">
        <f t="shared" si="118"/>
        <v>0</v>
      </c>
      <c r="AN756" s="149">
        <f t="shared" si="119"/>
        <v>0</v>
      </c>
      <c r="AO756" s="152">
        <f t="shared" si="120"/>
        <v>0</v>
      </c>
    </row>
    <row r="757" spans="1:41" x14ac:dyDescent="0.25">
      <c r="A757" s="140" t="str">
        <f>VLOOKUP(D757,Empresas!$D$7:$F$91,3,0)</f>
        <v>Gerencia</v>
      </c>
      <c r="B757" s="141" t="str">
        <f>VLOOKUP(D757,Empresas!$D$7:$G$91,4,0)</f>
        <v>Yeleydi</v>
      </c>
      <c r="C757" s="141" t="s">
        <v>544</v>
      </c>
      <c r="D757" s="141" t="s">
        <v>218</v>
      </c>
      <c r="E757" s="141" t="str">
        <f>VLOOKUP(D757,Empresas!$D$7:$E$92,2,0)</f>
        <v>EXPORTACIONES RODRIGUEZ NEIRA SAC</v>
      </c>
      <c r="F757" s="141" t="s">
        <v>177</v>
      </c>
      <c r="G757" s="142">
        <f t="shared" si="124"/>
        <v>55</v>
      </c>
      <c r="H757" s="142" t="str">
        <f>VLOOKUP(D757,Empresas!$D$6:$L$92,7,0)</f>
        <v>Semestral</v>
      </c>
      <c r="I757" s="141" t="str">
        <f>VLOOKUP(VLOOKUP(D757&amp;"|"&amp;B757,Empresas!$I$7:$CB$92,G757,0),Tablas!$A$8:$B$10,2,0)</f>
        <v>No aplica</v>
      </c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 t="str">
        <f>VLOOKUP(D757,Empresas!$D$7:$CF$91,81,0)</f>
        <v>C</v>
      </c>
      <c r="W757" s="78" t="str">
        <f>VLOOKUP(D757,Empresas!$D$7:$M$91,10,0)</f>
        <v>Mype</v>
      </c>
      <c r="X757" s="69" t="str">
        <f t="shared" si="116"/>
        <v>NO</v>
      </c>
      <c r="Y757" s="153" t="str">
        <f t="shared" si="117"/>
        <v>No aplica</v>
      </c>
      <c r="Z757" s="147">
        <f>IF(Y757="No aplica",0,IF(I757="no",0,IF(I757="No aplica",0,IF(I757="Si",1,IF(I757="Fisico",1,IF(I757="Electronico",2,VLOOKUP(C757&amp;"|"&amp;B757&amp;"|"&amp;D757,Empresas!$C$6:$CC$92,G757+6+1,0)))))))</f>
        <v>0</v>
      </c>
      <c r="AA757" s="147">
        <f>IF(AND($I757="Si",J757=1),1,IF(AND($I757="Fisico",J757=1),1,IF(AND(J757=1,$I757="Electronico"),2,IF(J757=1,VLOOKUP($C757&amp;"|"&amp;$B757&amp;"|"&amp;$D757,Empresas!$C$6:$CC$92,$G757+6+1,0),0))))</f>
        <v>0</v>
      </c>
      <c r="AB757" s="147">
        <f>IF(AND($I757="Si",K757=1),1,IF(AND($I757="Fisico",K757=1),1,IF(AND(K757=1,$I757="Electronico"),2,IF(K757=1,VLOOKUP($C757&amp;"|"&amp;$B757&amp;"|"&amp;$D757,Empresas!$C$6:$CC$92,$G757+6+1,0),0))))</f>
        <v>0</v>
      </c>
      <c r="AC757" s="147">
        <f>IF(AND($I757="Si",L757=1),1,IF(AND($I757="Fisico",L757=1),1,IF(AND(L757=1,$I757="Electronico"),2,IF(L757=1,VLOOKUP($C757&amp;"|"&amp;$B757&amp;"|"&amp;$D757,Empresas!$C$6:$CC$92,$G757+6+1,0),0))))</f>
        <v>0</v>
      </c>
      <c r="AD757" s="147">
        <f>IF(AND($I757="Si",M757=1),1,IF(AND($I757="Fisico",M757=1),1,IF(AND(M757=1,$I757="Electronico"),2,IF(M757=1,VLOOKUP($C757&amp;"|"&amp;$B757&amp;"|"&amp;$D757,Empresas!$C$6:$CC$92,$G757+6+1,0),0))))</f>
        <v>0</v>
      </c>
      <c r="AE757" s="147">
        <f>IF(AND($I757="Si",N757=1),1,IF(AND($I757="Fisico",N757=1),1,IF(AND(N757=1,$I757="Electronico"),2,IF(N757=1,VLOOKUP($C757&amp;"|"&amp;$B757&amp;"|"&amp;$D757,Empresas!$C$6:$CC$92,$G757+6+1,0),0))))</f>
        <v>0</v>
      </c>
      <c r="AF757" s="147">
        <f>IF(AND($I757="Si",O757=1),1,IF(AND($I757="Fisico",O757=1),1,IF(AND(O757=1,$I757="Electronico"),2,IF(O757=1,VLOOKUP($C757&amp;"|"&amp;$B757&amp;"|"&amp;$D757,Empresas!$C$6:$CC$92,$G757+6+1,0),0))))</f>
        <v>0</v>
      </c>
      <c r="AG757" s="147">
        <f>IF(AND($I757="Si",P757=1),1,IF(AND($I757="Fisico",P757=1),1,IF(AND(P757=1,$I757="Electronico"),2,IF(P757=1,VLOOKUP($C757&amp;"|"&amp;$B757&amp;"|"&amp;$D757,Empresas!$C$6:$CC$92,$G757+6+1,0),0))))</f>
        <v>0</v>
      </c>
      <c r="AH757" s="147">
        <f>IF(AND($I757="Si",Q757=1),1,IF(AND($I757="Fisico",Q757=1),1,IF(AND(Q757=1,$I757="Electronico"),2,IF(Q757=1,VLOOKUP($C757&amp;"|"&amp;$B757&amp;"|"&amp;$D757,Empresas!$C$6:$CC$92,$G757+6+1,0),0))))</f>
        <v>0</v>
      </c>
      <c r="AI757" s="147">
        <f>IF(AND($I757="Si",R757=1),1,IF(AND($I757="Fisico",R757=1),1,IF(AND(R757=1,$I757="Electronico"),2,IF(R757=1,VLOOKUP($C757&amp;"|"&amp;$B757&amp;"|"&amp;$D757,Empresas!$C$6:$CC$92,$G757+6+1,0),0))))</f>
        <v>0</v>
      </c>
      <c r="AJ757" s="147">
        <f>IF(AND($I757="Si",S757=1),1,IF(AND($I757="Fisico",S757=1),1,IF(AND(S757=1,$I757="Electronico"),2,IF(S757=1,VLOOKUP($C757&amp;"|"&amp;$B757&amp;"|"&amp;$D757,Empresas!$C$6:$CC$92,$G757+6+1,0),0))))</f>
        <v>0</v>
      </c>
      <c r="AK757" s="147">
        <f>IF(AND($I757="Si",T757=1),1,IF(AND($I757="Fisico",T757=1),1,IF(AND(T757=1,$I757="Electronico"),2,IF(T757=1,VLOOKUP($C757&amp;"|"&amp;$B757&amp;"|"&amp;$D757,Empresas!$C$6:$CC$92,$G757+6+1,0),0))))</f>
        <v>0</v>
      </c>
      <c r="AL757" s="147">
        <f>IF(AND($I757="Si",U757=1),1,IF(AND($I757="Fisico",U757=1),1,IF(AND(U757=1,$I757="Electronico"),2,IF(U757=1,VLOOKUP($C757&amp;"|"&amp;$B757&amp;"|"&amp;$D757,Empresas!$C$6:$CC$92,$G757+6+1,0),0))))</f>
        <v>0</v>
      </c>
      <c r="AM757" s="149">
        <f t="shared" si="118"/>
        <v>0</v>
      </c>
      <c r="AN757" s="149">
        <f t="shared" si="119"/>
        <v>0</v>
      </c>
      <c r="AO757" s="152">
        <f t="shared" si="120"/>
        <v>0</v>
      </c>
    </row>
    <row r="758" spans="1:41" x14ac:dyDescent="0.25">
      <c r="A758" s="140" t="str">
        <f>VLOOKUP(D758,Empresas!$D$7:$F$91,3,0)</f>
        <v>Gerencia</v>
      </c>
      <c r="B758" s="141" t="str">
        <f>VLOOKUP(D758,Empresas!$D$7:$G$91,4,0)</f>
        <v>Yeleydi</v>
      </c>
      <c r="C758" s="141" t="s">
        <v>544</v>
      </c>
      <c r="D758" s="141" t="s">
        <v>218</v>
      </c>
      <c r="E758" s="141" t="str">
        <f>VLOOKUP(D758,Empresas!$D$7:$E$92,2,0)</f>
        <v>EXPORTACIONES RODRIGUEZ NEIRA SAC</v>
      </c>
      <c r="F758" s="141" t="s">
        <v>178</v>
      </c>
      <c r="G758" s="142">
        <f t="shared" si="124"/>
        <v>56</v>
      </c>
      <c r="H758" s="142" t="str">
        <f>VLOOKUP(D758,Empresas!$D$6:$L$92,7,0)</f>
        <v>Semestral</v>
      </c>
      <c r="I758" s="141" t="str">
        <f>VLOOKUP(VLOOKUP(D758&amp;"|"&amp;B758,Empresas!$I$7:$CB$92,G758,0),Tablas!$A$8:$B$10,2,0)</f>
        <v>No aplica</v>
      </c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 t="str">
        <f>VLOOKUP(D758,Empresas!$D$7:$CF$91,81,0)</f>
        <v>C</v>
      </c>
      <c r="W758" s="78" t="str">
        <f>VLOOKUP(D758,Empresas!$D$7:$M$91,10,0)</f>
        <v>Mype</v>
      </c>
      <c r="X758" s="69" t="str">
        <f t="shared" si="116"/>
        <v>SI</v>
      </c>
      <c r="Y758" s="153" t="str">
        <f t="shared" si="117"/>
        <v>No aplica</v>
      </c>
      <c r="Z758" s="147">
        <f>IF(Y758="No aplica",0,IF(I758="no",0,IF(I758="No aplica",0,IF(I758="Si",1,IF(I758="Fisico",1,IF(I758="Electronico",2,VLOOKUP(C758&amp;"|"&amp;B758&amp;"|"&amp;D758,Empresas!$C$6:$CC$92,G758+6+1,0)))))))</f>
        <v>0</v>
      </c>
      <c r="AA758" s="147">
        <f>IF(AND($I758="Si",J758=1),1,IF(AND($I758="Fisico",J758=1),1,IF(AND(J758=1,$I758="Electronico"),2,IF(J758=1,VLOOKUP($C758&amp;"|"&amp;$B758&amp;"|"&amp;$D758,Empresas!$C$6:$CC$92,$G758+6+1,0),0))))</f>
        <v>0</v>
      </c>
      <c r="AB758" s="147">
        <f>IF(AND($I758="Si",K758=1),1,IF(AND($I758="Fisico",K758=1),1,IF(AND(K758=1,$I758="Electronico"),2,IF(K758=1,VLOOKUP($C758&amp;"|"&amp;$B758&amp;"|"&amp;$D758,Empresas!$C$6:$CC$92,$G758+6+1,0),0))))</f>
        <v>0</v>
      </c>
      <c r="AC758" s="147">
        <f>IF(AND($I758="Si",L758=1),1,IF(AND($I758="Fisico",L758=1),1,IF(AND(L758=1,$I758="Electronico"),2,IF(L758=1,VLOOKUP($C758&amp;"|"&amp;$B758&amp;"|"&amp;$D758,Empresas!$C$6:$CC$92,$G758+6+1,0),0))))</f>
        <v>0</v>
      </c>
      <c r="AD758" s="147">
        <f>IF(AND($I758="Si",M758=1),1,IF(AND($I758="Fisico",M758=1),1,IF(AND(M758=1,$I758="Electronico"),2,IF(M758=1,VLOOKUP($C758&amp;"|"&amp;$B758&amp;"|"&amp;$D758,Empresas!$C$6:$CC$92,$G758+6+1,0),0))))</f>
        <v>0</v>
      </c>
      <c r="AE758" s="147">
        <f>IF(AND($I758="Si",N758=1),1,IF(AND($I758="Fisico",N758=1),1,IF(AND(N758=1,$I758="Electronico"),2,IF(N758=1,VLOOKUP($C758&amp;"|"&amp;$B758&amp;"|"&amp;$D758,Empresas!$C$6:$CC$92,$G758+6+1,0),0))))</f>
        <v>0</v>
      </c>
      <c r="AF758" s="147">
        <f>IF(AND($I758="Si",O758=1),1,IF(AND($I758="Fisico",O758=1),1,IF(AND(O758=1,$I758="Electronico"),2,IF(O758=1,VLOOKUP($C758&amp;"|"&amp;$B758&amp;"|"&amp;$D758,Empresas!$C$6:$CC$92,$G758+6+1,0),0))))</f>
        <v>0</v>
      </c>
      <c r="AG758" s="147">
        <f>IF(AND($I758="Si",P758=1),1,IF(AND($I758="Fisico",P758=1),1,IF(AND(P758=1,$I758="Electronico"),2,IF(P758=1,VLOOKUP($C758&amp;"|"&amp;$B758&amp;"|"&amp;$D758,Empresas!$C$6:$CC$92,$G758+6+1,0),0))))</f>
        <v>0</v>
      </c>
      <c r="AH758" s="147">
        <f>IF(AND($I758="Si",Q758=1),1,IF(AND($I758="Fisico",Q758=1),1,IF(AND(Q758=1,$I758="Electronico"),2,IF(Q758=1,VLOOKUP($C758&amp;"|"&amp;$B758&amp;"|"&amp;$D758,Empresas!$C$6:$CC$92,$G758+6+1,0),0))))</f>
        <v>0</v>
      </c>
      <c r="AI758" s="147">
        <f>IF(AND($I758="Si",R758=1),1,IF(AND($I758="Fisico",R758=1),1,IF(AND(R758=1,$I758="Electronico"),2,IF(R758=1,VLOOKUP($C758&amp;"|"&amp;$B758&amp;"|"&amp;$D758,Empresas!$C$6:$CC$92,$G758+6+1,0),0))))</f>
        <v>0</v>
      </c>
      <c r="AJ758" s="147">
        <f>IF(AND($I758="Si",S758=1),1,IF(AND($I758="Fisico",S758=1),1,IF(AND(S758=1,$I758="Electronico"),2,IF(S758=1,VLOOKUP($C758&amp;"|"&amp;$B758&amp;"|"&amp;$D758,Empresas!$C$6:$CC$92,$G758+6+1,0),0))))</f>
        <v>0</v>
      </c>
      <c r="AK758" s="147">
        <f>IF(AND($I758="Si",T758=1),1,IF(AND($I758="Fisico",T758=1),1,IF(AND(T758=1,$I758="Electronico"),2,IF(T758=1,VLOOKUP($C758&amp;"|"&amp;$B758&amp;"|"&amp;$D758,Empresas!$C$6:$CC$92,$G758+6+1,0),0))))</f>
        <v>0</v>
      </c>
      <c r="AL758" s="147">
        <f>IF(AND($I758="Si",U758=1),1,IF(AND($I758="Fisico",U758=1),1,IF(AND(U758=1,$I758="Electronico"),2,IF(U758=1,VLOOKUP($C758&amp;"|"&amp;$B758&amp;"|"&amp;$D758,Empresas!$C$6:$CC$92,$G758+6+1,0),0))))</f>
        <v>0</v>
      </c>
      <c r="AM758" s="149">
        <f t="shared" si="118"/>
        <v>0</v>
      </c>
      <c r="AN758" s="149">
        <f t="shared" si="119"/>
        <v>0</v>
      </c>
      <c r="AO758" s="152">
        <f t="shared" si="120"/>
        <v>0</v>
      </c>
    </row>
    <row r="759" spans="1:41" x14ac:dyDescent="0.25">
      <c r="A759" s="140" t="str">
        <f>VLOOKUP(D759,Empresas!$D$7:$F$91,3,0)</f>
        <v>Gerencia</v>
      </c>
      <c r="B759" s="141" t="str">
        <f>VLOOKUP(D759,Empresas!$D$7:$G$91,4,0)</f>
        <v>Yeleydi</v>
      </c>
      <c r="C759" s="141" t="s">
        <v>544</v>
      </c>
      <c r="D759" s="141" t="s">
        <v>218</v>
      </c>
      <c r="E759" s="141" t="str">
        <f>VLOOKUP(D759,Empresas!$D$7:$E$92,2,0)</f>
        <v>EXPORTACIONES RODRIGUEZ NEIRA SAC</v>
      </c>
      <c r="F759" s="141" t="s">
        <v>179</v>
      </c>
      <c r="G759" s="142">
        <f t="shared" si="124"/>
        <v>57</v>
      </c>
      <c r="H759" s="142" t="str">
        <f>VLOOKUP(D759,Empresas!$D$6:$L$92,7,0)</f>
        <v>Semestral</v>
      </c>
      <c r="I759" s="141" t="str">
        <f>VLOOKUP(VLOOKUP(D759&amp;"|"&amp;B759,Empresas!$I$7:$CB$92,G759,0),Tablas!$A$8:$B$10,2,0)</f>
        <v>No aplica</v>
      </c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 t="str">
        <f>VLOOKUP(D759,Empresas!$D$7:$CF$91,81,0)</f>
        <v>C</v>
      </c>
      <c r="W759" s="78" t="str">
        <f>VLOOKUP(D759,Empresas!$D$7:$M$91,10,0)</f>
        <v>Mype</v>
      </c>
      <c r="X759" s="69" t="str">
        <f t="shared" si="116"/>
        <v>NO</v>
      </c>
      <c r="Y759" s="153" t="str">
        <f t="shared" si="117"/>
        <v>No aplica</v>
      </c>
      <c r="Z759" s="147">
        <f>IF(Y759="No aplica",0,IF(I759="no",0,IF(I759="No aplica",0,IF(I759="Si",1,IF(I759="Fisico",1,IF(I759="Electronico",2,VLOOKUP(C759&amp;"|"&amp;B759&amp;"|"&amp;D759,Empresas!$C$6:$CC$92,G759+6+1,0)))))))</f>
        <v>0</v>
      </c>
      <c r="AA759" s="147">
        <f>IF(AND($I759="Si",J759=1),1,IF(AND($I759="Fisico",J759=1),1,IF(AND(J759=1,$I759="Electronico"),2,IF(J759=1,VLOOKUP($C759&amp;"|"&amp;$B759&amp;"|"&amp;$D759,Empresas!$C$6:$CC$92,$G759+6+1,0),0))))</f>
        <v>0</v>
      </c>
      <c r="AB759" s="147">
        <f>IF(AND($I759="Si",K759=1),1,IF(AND($I759="Fisico",K759=1),1,IF(AND(K759=1,$I759="Electronico"),2,IF(K759=1,VLOOKUP($C759&amp;"|"&amp;$B759&amp;"|"&amp;$D759,Empresas!$C$6:$CC$92,$G759+6+1,0),0))))</f>
        <v>0</v>
      </c>
      <c r="AC759" s="147">
        <f>IF(AND($I759="Si",L759=1),1,IF(AND($I759="Fisico",L759=1),1,IF(AND(L759=1,$I759="Electronico"),2,IF(L759=1,VLOOKUP($C759&amp;"|"&amp;$B759&amp;"|"&amp;$D759,Empresas!$C$6:$CC$92,$G759+6+1,0),0))))</f>
        <v>0</v>
      </c>
      <c r="AD759" s="147">
        <f>IF(AND($I759="Si",M759=1),1,IF(AND($I759="Fisico",M759=1),1,IF(AND(M759=1,$I759="Electronico"),2,IF(M759=1,VLOOKUP($C759&amp;"|"&amp;$B759&amp;"|"&amp;$D759,Empresas!$C$6:$CC$92,$G759+6+1,0),0))))</f>
        <v>0</v>
      </c>
      <c r="AE759" s="147">
        <f>IF(AND($I759="Si",N759=1),1,IF(AND($I759="Fisico",N759=1),1,IF(AND(N759=1,$I759="Electronico"),2,IF(N759=1,VLOOKUP($C759&amp;"|"&amp;$B759&amp;"|"&amp;$D759,Empresas!$C$6:$CC$92,$G759+6+1,0),0))))</f>
        <v>0</v>
      </c>
      <c r="AF759" s="147">
        <f>IF(AND($I759="Si",O759=1),1,IF(AND($I759="Fisico",O759=1),1,IF(AND(O759=1,$I759="Electronico"),2,IF(O759=1,VLOOKUP($C759&amp;"|"&amp;$B759&amp;"|"&amp;$D759,Empresas!$C$6:$CC$92,$G759+6+1,0),0))))</f>
        <v>0</v>
      </c>
      <c r="AG759" s="147">
        <f>IF(AND($I759="Si",P759=1),1,IF(AND($I759="Fisico",P759=1),1,IF(AND(P759=1,$I759="Electronico"),2,IF(P759=1,VLOOKUP($C759&amp;"|"&amp;$B759&amp;"|"&amp;$D759,Empresas!$C$6:$CC$92,$G759+6+1,0),0))))</f>
        <v>0</v>
      </c>
      <c r="AH759" s="147">
        <f>IF(AND($I759="Si",Q759=1),1,IF(AND($I759="Fisico",Q759=1),1,IF(AND(Q759=1,$I759="Electronico"),2,IF(Q759=1,VLOOKUP($C759&amp;"|"&amp;$B759&amp;"|"&amp;$D759,Empresas!$C$6:$CC$92,$G759+6+1,0),0))))</f>
        <v>0</v>
      </c>
      <c r="AI759" s="147">
        <f>IF(AND($I759="Si",R759=1),1,IF(AND($I759="Fisico",R759=1),1,IF(AND(R759=1,$I759="Electronico"),2,IF(R759=1,VLOOKUP($C759&amp;"|"&amp;$B759&amp;"|"&amp;$D759,Empresas!$C$6:$CC$92,$G759+6+1,0),0))))</f>
        <v>0</v>
      </c>
      <c r="AJ759" s="147">
        <f>IF(AND($I759="Si",S759=1),1,IF(AND($I759="Fisico",S759=1),1,IF(AND(S759=1,$I759="Electronico"),2,IF(S759=1,VLOOKUP($C759&amp;"|"&amp;$B759&amp;"|"&amp;$D759,Empresas!$C$6:$CC$92,$G759+6+1,0),0))))</f>
        <v>0</v>
      </c>
      <c r="AK759" s="147">
        <f>IF(AND($I759="Si",T759=1),1,IF(AND($I759="Fisico",T759=1),1,IF(AND(T759=1,$I759="Electronico"),2,IF(T759=1,VLOOKUP($C759&amp;"|"&amp;$B759&amp;"|"&amp;$D759,Empresas!$C$6:$CC$92,$G759+6+1,0),0))))</f>
        <v>0</v>
      </c>
      <c r="AL759" s="147">
        <f>IF(AND($I759="Si",U759=1),1,IF(AND($I759="Fisico",U759=1),1,IF(AND(U759=1,$I759="Electronico"),2,IF(U759=1,VLOOKUP($C759&amp;"|"&amp;$B759&amp;"|"&amp;$D759,Empresas!$C$6:$CC$92,$G759+6+1,0),0))))</f>
        <v>0</v>
      </c>
      <c r="AM759" s="149">
        <f t="shared" si="118"/>
        <v>0</v>
      </c>
      <c r="AN759" s="149">
        <f t="shared" si="119"/>
        <v>0</v>
      </c>
      <c r="AO759" s="152">
        <f t="shared" si="120"/>
        <v>0</v>
      </c>
    </row>
    <row r="760" spans="1:41" x14ac:dyDescent="0.25">
      <c r="A760" s="140" t="str">
        <f>VLOOKUP(D760,Empresas!$D$7:$F$91,3,0)</f>
        <v>Gerencia</v>
      </c>
      <c r="B760" s="141" t="str">
        <f>VLOOKUP(D760,Empresas!$D$7:$G$91,4,0)</f>
        <v>Yeleydi</v>
      </c>
      <c r="C760" s="141" t="s">
        <v>544</v>
      </c>
      <c r="D760" s="141" t="s">
        <v>218</v>
      </c>
      <c r="E760" s="141" t="str">
        <f>VLOOKUP(D760,Empresas!$D$7:$E$92,2,0)</f>
        <v>EXPORTACIONES RODRIGUEZ NEIRA SAC</v>
      </c>
      <c r="F760" s="141" t="s">
        <v>180</v>
      </c>
      <c r="G760" s="142">
        <f t="shared" si="124"/>
        <v>58</v>
      </c>
      <c r="H760" s="142" t="str">
        <f>VLOOKUP(D760,Empresas!$D$6:$L$92,7,0)</f>
        <v>Semestral</v>
      </c>
      <c r="I760" s="141" t="str">
        <f>VLOOKUP(VLOOKUP(D760&amp;"|"&amp;B760,Empresas!$I$7:$CB$92,G760,0),Tablas!$A$8:$B$10,2,0)</f>
        <v>No aplica</v>
      </c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 t="str">
        <f>VLOOKUP(D760,Empresas!$D$7:$CF$91,81,0)</f>
        <v>C</v>
      </c>
      <c r="W760" s="78" t="str">
        <f>VLOOKUP(D760,Empresas!$D$7:$M$91,10,0)</f>
        <v>Mype</v>
      </c>
      <c r="X760" s="69" t="str">
        <f t="shared" si="116"/>
        <v>NO</v>
      </c>
      <c r="Y760" s="153" t="str">
        <f t="shared" si="117"/>
        <v>No aplica</v>
      </c>
      <c r="Z760" s="147">
        <f>IF(Y760="No aplica",0,IF(I760="no",0,IF(I760="No aplica",0,IF(I760="Si",1,IF(I760="Fisico",1,IF(I760="Electronico",2,VLOOKUP(C760&amp;"|"&amp;B760&amp;"|"&amp;D760,Empresas!$C$6:$CC$92,G760+6+1,0)))))))</f>
        <v>0</v>
      </c>
      <c r="AA760" s="147">
        <f>IF(AND($I760="Si",J760=1),1,IF(AND($I760="Fisico",J760=1),1,IF(AND(J760=1,$I760="Electronico"),2,IF(J760=1,VLOOKUP($C760&amp;"|"&amp;$B760&amp;"|"&amp;$D760,Empresas!$C$6:$CC$92,$G760+6+1,0),0))))</f>
        <v>0</v>
      </c>
      <c r="AB760" s="147">
        <f>IF(AND($I760="Si",K760=1),1,IF(AND($I760="Fisico",K760=1),1,IF(AND(K760=1,$I760="Electronico"),2,IF(K760=1,VLOOKUP($C760&amp;"|"&amp;$B760&amp;"|"&amp;$D760,Empresas!$C$6:$CC$92,$G760+6+1,0),0))))</f>
        <v>0</v>
      </c>
      <c r="AC760" s="147">
        <f>IF(AND($I760="Si",L760=1),1,IF(AND($I760="Fisico",L760=1),1,IF(AND(L760=1,$I760="Electronico"),2,IF(L760=1,VLOOKUP($C760&amp;"|"&amp;$B760&amp;"|"&amp;$D760,Empresas!$C$6:$CC$92,$G760+6+1,0),0))))</f>
        <v>0</v>
      </c>
      <c r="AD760" s="147">
        <f>IF(AND($I760="Si",M760=1),1,IF(AND($I760="Fisico",M760=1),1,IF(AND(M760=1,$I760="Electronico"),2,IF(M760=1,VLOOKUP($C760&amp;"|"&amp;$B760&amp;"|"&amp;$D760,Empresas!$C$6:$CC$92,$G760+6+1,0),0))))</f>
        <v>0</v>
      </c>
      <c r="AE760" s="147">
        <f>IF(AND($I760="Si",N760=1),1,IF(AND($I760="Fisico",N760=1),1,IF(AND(N760=1,$I760="Electronico"),2,IF(N760=1,VLOOKUP($C760&amp;"|"&amp;$B760&amp;"|"&amp;$D760,Empresas!$C$6:$CC$92,$G760+6+1,0),0))))</f>
        <v>0</v>
      </c>
      <c r="AF760" s="147">
        <f>IF(AND($I760="Si",O760=1),1,IF(AND($I760="Fisico",O760=1),1,IF(AND(O760=1,$I760="Electronico"),2,IF(O760=1,VLOOKUP($C760&amp;"|"&amp;$B760&amp;"|"&amp;$D760,Empresas!$C$6:$CC$92,$G760+6+1,0),0))))</f>
        <v>0</v>
      </c>
      <c r="AG760" s="147">
        <f>IF(AND($I760="Si",P760=1),1,IF(AND($I760="Fisico",P760=1),1,IF(AND(P760=1,$I760="Electronico"),2,IF(P760=1,VLOOKUP($C760&amp;"|"&amp;$B760&amp;"|"&amp;$D760,Empresas!$C$6:$CC$92,$G760+6+1,0),0))))</f>
        <v>0</v>
      </c>
      <c r="AH760" s="147">
        <f>IF(AND($I760="Si",Q760=1),1,IF(AND($I760="Fisico",Q760=1),1,IF(AND(Q760=1,$I760="Electronico"),2,IF(Q760=1,VLOOKUP($C760&amp;"|"&amp;$B760&amp;"|"&amp;$D760,Empresas!$C$6:$CC$92,$G760+6+1,0),0))))</f>
        <v>0</v>
      </c>
      <c r="AI760" s="147">
        <f>IF(AND($I760="Si",R760=1),1,IF(AND($I760="Fisico",R760=1),1,IF(AND(R760=1,$I760="Electronico"),2,IF(R760=1,VLOOKUP($C760&amp;"|"&amp;$B760&amp;"|"&amp;$D760,Empresas!$C$6:$CC$92,$G760+6+1,0),0))))</f>
        <v>0</v>
      </c>
      <c r="AJ760" s="147">
        <f>IF(AND($I760="Si",S760=1),1,IF(AND($I760="Fisico",S760=1),1,IF(AND(S760=1,$I760="Electronico"),2,IF(S760=1,VLOOKUP($C760&amp;"|"&amp;$B760&amp;"|"&amp;$D760,Empresas!$C$6:$CC$92,$G760+6+1,0),0))))</f>
        <v>0</v>
      </c>
      <c r="AK760" s="147">
        <f>IF(AND($I760="Si",T760=1),1,IF(AND($I760="Fisico",T760=1),1,IF(AND(T760=1,$I760="Electronico"),2,IF(T760=1,VLOOKUP($C760&amp;"|"&amp;$B760&amp;"|"&amp;$D760,Empresas!$C$6:$CC$92,$G760+6+1,0),0))))</f>
        <v>0</v>
      </c>
      <c r="AL760" s="147">
        <f>IF(AND($I760="Si",U760=1),1,IF(AND($I760="Fisico",U760=1),1,IF(AND(U760=1,$I760="Electronico"),2,IF(U760=1,VLOOKUP($C760&amp;"|"&amp;$B760&amp;"|"&amp;$D760,Empresas!$C$6:$CC$92,$G760+6+1,0),0))))</f>
        <v>0</v>
      </c>
      <c r="AM760" s="149">
        <f t="shared" si="118"/>
        <v>0</v>
      </c>
      <c r="AN760" s="149">
        <f t="shared" si="119"/>
        <v>0</v>
      </c>
      <c r="AO760" s="152">
        <f t="shared" si="120"/>
        <v>0</v>
      </c>
    </row>
    <row r="761" spans="1:41" x14ac:dyDescent="0.25">
      <c r="A761" s="140" t="str">
        <f>VLOOKUP(D761,Empresas!$D$7:$F$91,3,0)</f>
        <v>Gerencia</v>
      </c>
      <c r="B761" s="141" t="str">
        <f>VLOOKUP(D761,Empresas!$D$7:$G$91,4,0)</f>
        <v>Yeleydi</v>
      </c>
      <c r="C761" s="141" t="s">
        <v>544</v>
      </c>
      <c r="D761" s="141" t="s">
        <v>218</v>
      </c>
      <c r="E761" s="141" t="str">
        <f>VLOOKUP(D761,Empresas!$D$7:$E$92,2,0)</f>
        <v>EXPORTACIONES RODRIGUEZ NEIRA SAC</v>
      </c>
      <c r="F761" s="141" t="s">
        <v>181</v>
      </c>
      <c r="G761" s="142">
        <f t="shared" si="124"/>
        <v>59</v>
      </c>
      <c r="H761" s="142" t="str">
        <f>VLOOKUP(D761,Empresas!$D$6:$L$92,7,0)</f>
        <v>Semestral</v>
      </c>
      <c r="I761" s="141" t="str">
        <f>VLOOKUP(VLOOKUP(D761&amp;"|"&amp;B761,Empresas!$I$7:$CB$92,G761,0),Tablas!$A$8:$B$10,2,0)</f>
        <v>No aplica</v>
      </c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 t="str">
        <f>VLOOKUP(D761,Empresas!$D$7:$CF$91,81,0)</f>
        <v>C</v>
      </c>
      <c r="W761" s="78" t="str">
        <f>VLOOKUP(D761,Empresas!$D$7:$M$91,10,0)</f>
        <v>Mype</v>
      </c>
      <c r="X761" s="69" t="str">
        <f t="shared" si="116"/>
        <v>NO</v>
      </c>
      <c r="Y761" s="153" t="str">
        <f t="shared" si="117"/>
        <v>No aplica</v>
      </c>
      <c r="Z761" s="147">
        <f>IF(Y761="No aplica",0,IF(I761="no",0,IF(I761="No aplica",0,IF(I761="Si",1,IF(I761="Fisico",1,IF(I761="Electronico",2,VLOOKUP(C761&amp;"|"&amp;B761&amp;"|"&amp;D761,Empresas!$C$6:$CC$92,G761+6+1,0)))))))</f>
        <v>0</v>
      </c>
      <c r="AA761" s="147">
        <f>IF(AND($I761="Si",J761=1),1,IF(AND($I761="Fisico",J761=1),1,IF(AND(J761=1,$I761="Electronico"),2,IF(J761=1,VLOOKUP($C761&amp;"|"&amp;$B761&amp;"|"&amp;$D761,Empresas!$C$6:$CC$92,$G761+6+1,0),0))))</f>
        <v>0</v>
      </c>
      <c r="AB761" s="147">
        <f>IF(AND($I761="Si",K761=1),1,IF(AND($I761="Fisico",K761=1),1,IF(AND(K761=1,$I761="Electronico"),2,IF(K761=1,VLOOKUP($C761&amp;"|"&amp;$B761&amp;"|"&amp;$D761,Empresas!$C$6:$CC$92,$G761+6+1,0),0))))</f>
        <v>0</v>
      </c>
      <c r="AC761" s="147">
        <f>IF(AND($I761="Si",L761=1),1,IF(AND($I761="Fisico",L761=1),1,IF(AND(L761=1,$I761="Electronico"),2,IF(L761=1,VLOOKUP($C761&amp;"|"&amp;$B761&amp;"|"&amp;$D761,Empresas!$C$6:$CC$92,$G761+6+1,0),0))))</f>
        <v>0</v>
      </c>
      <c r="AD761" s="147">
        <f>IF(AND($I761="Si",M761=1),1,IF(AND($I761="Fisico",M761=1),1,IF(AND(M761=1,$I761="Electronico"),2,IF(M761=1,VLOOKUP($C761&amp;"|"&amp;$B761&amp;"|"&amp;$D761,Empresas!$C$6:$CC$92,$G761+6+1,0),0))))</f>
        <v>0</v>
      </c>
      <c r="AE761" s="147">
        <f>IF(AND($I761="Si",N761=1),1,IF(AND($I761="Fisico",N761=1),1,IF(AND(N761=1,$I761="Electronico"),2,IF(N761=1,VLOOKUP($C761&amp;"|"&amp;$B761&amp;"|"&amp;$D761,Empresas!$C$6:$CC$92,$G761+6+1,0),0))))</f>
        <v>0</v>
      </c>
      <c r="AF761" s="147">
        <f>IF(AND($I761="Si",O761=1),1,IF(AND($I761="Fisico",O761=1),1,IF(AND(O761=1,$I761="Electronico"),2,IF(O761=1,VLOOKUP($C761&amp;"|"&amp;$B761&amp;"|"&amp;$D761,Empresas!$C$6:$CC$92,$G761+6+1,0),0))))</f>
        <v>0</v>
      </c>
      <c r="AG761" s="147">
        <f>IF(AND($I761="Si",P761=1),1,IF(AND($I761="Fisico",P761=1),1,IF(AND(P761=1,$I761="Electronico"),2,IF(P761=1,VLOOKUP($C761&amp;"|"&amp;$B761&amp;"|"&amp;$D761,Empresas!$C$6:$CC$92,$G761+6+1,0),0))))</f>
        <v>0</v>
      </c>
      <c r="AH761" s="147">
        <f>IF(AND($I761="Si",Q761=1),1,IF(AND($I761="Fisico",Q761=1),1,IF(AND(Q761=1,$I761="Electronico"),2,IF(Q761=1,VLOOKUP($C761&amp;"|"&amp;$B761&amp;"|"&amp;$D761,Empresas!$C$6:$CC$92,$G761+6+1,0),0))))</f>
        <v>0</v>
      </c>
      <c r="AI761" s="147">
        <f>IF(AND($I761="Si",R761=1),1,IF(AND($I761="Fisico",R761=1),1,IF(AND(R761=1,$I761="Electronico"),2,IF(R761=1,VLOOKUP($C761&amp;"|"&amp;$B761&amp;"|"&amp;$D761,Empresas!$C$6:$CC$92,$G761+6+1,0),0))))</f>
        <v>0</v>
      </c>
      <c r="AJ761" s="147">
        <f>IF(AND($I761="Si",S761=1),1,IF(AND($I761="Fisico",S761=1),1,IF(AND(S761=1,$I761="Electronico"),2,IF(S761=1,VLOOKUP($C761&amp;"|"&amp;$B761&amp;"|"&amp;$D761,Empresas!$C$6:$CC$92,$G761+6+1,0),0))))</f>
        <v>0</v>
      </c>
      <c r="AK761" s="147">
        <f>IF(AND($I761="Si",T761=1),1,IF(AND($I761="Fisico",T761=1),1,IF(AND(T761=1,$I761="Electronico"),2,IF(T761=1,VLOOKUP($C761&amp;"|"&amp;$B761&amp;"|"&amp;$D761,Empresas!$C$6:$CC$92,$G761+6+1,0),0))))</f>
        <v>0</v>
      </c>
      <c r="AL761" s="147">
        <f>IF(AND($I761="Si",U761=1),1,IF(AND($I761="Fisico",U761=1),1,IF(AND(U761=1,$I761="Electronico"),2,IF(U761=1,VLOOKUP($C761&amp;"|"&amp;$B761&amp;"|"&amp;$D761,Empresas!$C$6:$CC$92,$G761+6+1,0),0))))</f>
        <v>0</v>
      </c>
      <c r="AM761" s="149">
        <f t="shared" si="118"/>
        <v>0</v>
      </c>
      <c r="AN761" s="149">
        <f t="shared" si="119"/>
        <v>0</v>
      </c>
      <c r="AO761" s="152">
        <f t="shared" si="120"/>
        <v>0</v>
      </c>
    </row>
    <row r="762" spans="1:41" x14ac:dyDescent="0.25">
      <c r="A762" s="140" t="str">
        <f>VLOOKUP(D762,Empresas!$D$7:$F$91,3,0)</f>
        <v>Gerencia</v>
      </c>
      <c r="B762" s="141" t="str">
        <f>VLOOKUP(D762,Empresas!$D$7:$G$91,4,0)</f>
        <v>Yeleydi</v>
      </c>
      <c r="C762" s="141" t="s">
        <v>544</v>
      </c>
      <c r="D762" s="141" t="s">
        <v>218</v>
      </c>
      <c r="E762" s="141" t="str">
        <f>VLOOKUP(D762,Empresas!$D$7:$E$92,2,0)</f>
        <v>EXPORTACIONES RODRIGUEZ NEIRA SAC</v>
      </c>
      <c r="F762" s="141" t="s">
        <v>182</v>
      </c>
      <c r="G762" s="142">
        <f t="shared" si="124"/>
        <v>60</v>
      </c>
      <c r="H762" s="142" t="str">
        <f>VLOOKUP(D762,Empresas!$D$6:$L$92,7,0)</f>
        <v>Semestral</v>
      </c>
      <c r="I762" s="141" t="str">
        <f>VLOOKUP(VLOOKUP(D762&amp;"|"&amp;B762,Empresas!$I$7:$CB$92,G762,0),Tablas!$A$8:$B$10,2,0)</f>
        <v>No aplica</v>
      </c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 t="str">
        <f>VLOOKUP(D762,Empresas!$D$7:$CF$91,81,0)</f>
        <v>C</v>
      </c>
      <c r="W762" s="78" t="str">
        <f>VLOOKUP(D762,Empresas!$D$7:$M$91,10,0)</f>
        <v>Mype</v>
      </c>
      <c r="X762" s="69" t="str">
        <f t="shared" si="116"/>
        <v>NO</v>
      </c>
      <c r="Y762" s="153" t="str">
        <f t="shared" si="117"/>
        <v>No aplica</v>
      </c>
      <c r="Z762" s="147">
        <f>IF(Y762="No aplica",0,IF(I762="no",0,IF(I762="No aplica",0,IF(I762="Si",1,IF(I762="Fisico",1,IF(I762="Electronico",2,VLOOKUP(C762&amp;"|"&amp;B762&amp;"|"&amp;D762,Empresas!$C$6:$CC$92,G762+6+1,0)))))))</f>
        <v>0</v>
      </c>
      <c r="AA762" s="147">
        <f>IF(AND($I762="Si",J762=1),1,IF(AND($I762="Fisico",J762=1),1,IF(AND(J762=1,$I762="Electronico"),2,IF(J762=1,VLOOKUP($C762&amp;"|"&amp;$B762&amp;"|"&amp;$D762,Empresas!$C$6:$CC$92,$G762+6+1,0),0))))</f>
        <v>0</v>
      </c>
      <c r="AB762" s="147">
        <f>IF(AND($I762="Si",K762=1),1,IF(AND($I762="Fisico",K762=1),1,IF(AND(K762=1,$I762="Electronico"),2,IF(K762=1,VLOOKUP($C762&amp;"|"&amp;$B762&amp;"|"&amp;$D762,Empresas!$C$6:$CC$92,$G762+6+1,0),0))))</f>
        <v>0</v>
      </c>
      <c r="AC762" s="147">
        <f>IF(AND($I762="Si",L762=1),1,IF(AND($I762="Fisico",L762=1),1,IF(AND(L762=1,$I762="Electronico"),2,IF(L762=1,VLOOKUP($C762&amp;"|"&amp;$B762&amp;"|"&amp;$D762,Empresas!$C$6:$CC$92,$G762+6+1,0),0))))</f>
        <v>0</v>
      </c>
      <c r="AD762" s="147">
        <f>IF(AND($I762="Si",M762=1),1,IF(AND($I762="Fisico",M762=1),1,IF(AND(M762=1,$I762="Electronico"),2,IF(M762=1,VLOOKUP($C762&amp;"|"&amp;$B762&amp;"|"&amp;$D762,Empresas!$C$6:$CC$92,$G762+6+1,0),0))))</f>
        <v>0</v>
      </c>
      <c r="AE762" s="147">
        <f>IF(AND($I762="Si",N762=1),1,IF(AND($I762="Fisico",N762=1),1,IF(AND(N762=1,$I762="Electronico"),2,IF(N762=1,VLOOKUP($C762&amp;"|"&amp;$B762&amp;"|"&amp;$D762,Empresas!$C$6:$CC$92,$G762+6+1,0),0))))</f>
        <v>0</v>
      </c>
      <c r="AF762" s="147">
        <f>IF(AND($I762="Si",O762=1),1,IF(AND($I762="Fisico",O762=1),1,IF(AND(O762=1,$I762="Electronico"),2,IF(O762=1,VLOOKUP($C762&amp;"|"&amp;$B762&amp;"|"&amp;$D762,Empresas!$C$6:$CC$92,$G762+6+1,0),0))))</f>
        <v>0</v>
      </c>
      <c r="AG762" s="147">
        <f>IF(AND($I762="Si",P762=1),1,IF(AND($I762="Fisico",P762=1),1,IF(AND(P762=1,$I762="Electronico"),2,IF(P762=1,VLOOKUP($C762&amp;"|"&amp;$B762&amp;"|"&amp;$D762,Empresas!$C$6:$CC$92,$G762+6+1,0),0))))</f>
        <v>0</v>
      </c>
      <c r="AH762" s="147">
        <f>IF(AND($I762="Si",Q762=1),1,IF(AND($I762="Fisico",Q762=1),1,IF(AND(Q762=1,$I762="Electronico"),2,IF(Q762=1,VLOOKUP($C762&amp;"|"&amp;$B762&amp;"|"&amp;$D762,Empresas!$C$6:$CC$92,$G762+6+1,0),0))))</f>
        <v>0</v>
      </c>
      <c r="AI762" s="147">
        <f>IF(AND($I762="Si",R762=1),1,IF(AND($I762="Fisico",R762=1),1,IF(AND(R762=1,$I762="Electronico"),2,IF(R762=1,VLOOKUP($C762&amp;"|"&amp;$B762&amp;"|"&amp;$D762,Empresas!$C$6:$CC$92,$G762+6+1,0),0))))</f>
        <v>0</v>
      </c>
      <c r="AJ762" s="147">
        <f>IF(AND($I762="Si",S762=1),1,IF(AND($I762="Fisico",S762=1),1,IF(AND(S762=1,$I762="Electronico"),2,IF(S762=1,VLOOKUP($C762&amp;"|"&amp;$B762&amp;"|"&amp;$D762,Empresas!$C$6:$CC$92,$G762+6+1,0),0))))</f>
        <v>0</v>
      </c>
      <c r="AK762" s="147">
        <f>IF(AND($I762="Si",T762=1),1,IF(AND($I762="Fisico",T762=1),1,IF(AND(T762=1,$I762="Electronico"),2,IF(T762=1,VLOOKUP($C762&amp;"|"&amp;$B762&amp;"|"&amp;$D762,Empresas!$C$6:$CC$92,$G762+6+1,0),0))))</f>
        <v>0</v>
      </c>
      <c r="AL762" s="147">
        <f>IF(AND($I762="Si",U762=1),1,IF(AND($I762="Fisico",U762=1),1,IF(AND(U762=1,$I762="Electronico"),2,IF(U762=1,VLOOKUP($C762&amp;"|"&amp;$B762&amp;"|"&amp;$D762,Empresas!$C$6:$CC$92,$G762+6+1,0),0))))</f>
        <v>0</v>
      </c>
      <c r="AM762" s="149">
        <f t="shared" si="118"/>
        <v>0</v>
      </c>
      <c r="AN762" s="149">
        <f t="shared" si="119"/>
        <v>0</v>
      </c>
      <c r="AO762" s="152">
        <f t="shared" si="120"/>
        <v>0</v>
      </c>
    </row>
    <row r="763" spans="1:41" x14ac:dyDescent="0.25">
      <c r="A763" s="143" t="str">
        <f>VLOOKUP(D763,Empresas!$D$7:$F$91,3,0)</f>
        <v>Gerencia</v>
      </c>
      <c r="B763" s="144" t="str">
        <f>VLOOKUP(D763,Empresas!$D$7:$G$91,4,0)</f>
        <v>Yeleydi</v>
      </c>
      <c r="C763" s="144" t="s">
        <v>544</v>
      </c>
      <c r="D763" s="144" t="s">
        <v>218</v>
      </c>
      <c r="E763" s="144" t="str">
        <f>VLOOKUP(D763,Empresas!$D$7:$E$92,2,0)</f>
        <v>EXPORTACIONES RODRIGUEZ NEIRA SAC</v>
      </c>
      <c r="F763" s="144" t="s">
        <v>183</v>
      </c>
      <c r="G763" s="145">
        <f>+Empresas!$BR$2</f>
        <v>62</v>
      </c>
      <c r="H763" s="145" t="str">
        <f>VLOOKUP(D763,Empresas!$D$6:$L$92,7,0)</f>
        <v>Semestral</v>
      </c>
      <c r="I763" s="144" t="str">
        <f>VLOOKUP(VLOOKUP(D763&amp;"|"&amp;B763,Empresas!$I$7:$CB$92,G763,0),Tablas!$A$13:$B$14,2,0)</f>
        <v>Si</v>
      </c>
      <c r="J763" s="78">
        <v>1</v>
      </c>
      <c r="K763" s="78">
        <v>1</v>
      </c>
      <c r="L763" s="78">
        <v>1</v>
      </c>
      <c r="M763" s="78">
        <v>1</v>
      </c>
      <c r="N763" s="78">
        <v>1</v>
      </c>
      <c r="O763" s="78">
        <v>1</v>
      </c>
      <c r="P763" s="78">
        <v>1</v>
      </c>
      <c r="Q763" s="78">
        <v>1</v>
      </c>
      <c r="R763" s="78"/>
      <c r="S763" s="78"/>
      <c r="T763" s="78"/>
      <c r="U763" s="78"/>
      <c r="V763" s="78" t="str">
        <f>VLOOKUP(D763,Empresas!$D$7:$CF$91,81,0)</f>
        <v>C</v>
      </c>
      <c r="W763" s="78" t="str">
        <f>VLOOKUP(D763,Empresas!$D$7:$M$91,10,0)</f>
        <v>Mype</v>
      </c>
      <c r="X763" s="69" t="str">
        <f t="shared" si="116"/>
        <v>SI</v>
      </c>
      <c r="Y763" s="153" t="str">
        <f t="shared" si="117"/>
        <v>Si aplica</v>
      </c>
      <c r="Z763" s="147">
        <f>IF(Y763="No aplica",0,IF(I763="no",0,IF(I763="No aplica",0,IF(I763="Si",1,IF(I763="Fisico",1,IF(I763="Electronico",2,VLOOKUP(C763&amp;"|"&amp;B763&amp;"|"&amp;D763,Empresas!$C$6:$CC$92,G763+6+1,0)))))))</f>
        <v>1</v>
      </c>
      <c r="AA763" s="147">
        <f>IF(AND($I763="Si",J763=1),1,IF(AND($I763="Fisico",J763=1),1,IF(AND(J763=1,$I763="Electronico"),2,IF(J763=1,VLOOKUP($C763&amp;"|"&amp;$B763&amp;"|"&amp;$D763,Empresas!$C$6:$CC$92,$G763+6+1,0),0))))</f>
        <v>1</v>
      </c>
      <c r="AB763" s="147">
        <f>IF(AND($I763="Si",K763=1),1,IF(AND($I763="Fisico",K763=1),1,IF(AND(K763=1,$I763="Electronico"),2,IF(K763=1,VLOOKUP($C763&amp;"|"&amp;$B763&amp;"|"&amp;$D763,Empresas!$C$6:$CC$92,$G763+6+1,0),0))))</f>
        <v>1</v>
      </c>
      <c r="AC763" s="147">
        <f>IF(AND($I763="Si",L763=1),1,IF(AND($I763="Fisico",L763=1),1,IF(AND(L763=1,$I763="Electronico"),2,IF(L763=1,VLOOKUP($C763&amp;"|"&amp;$B763&amp;"|"&amp;$D763,Empresas!$C$6:$CC$92,$G763+6+1,0),0))))</f>
        <v>1</v>
      </c>
      <c r="AD763" s="147">
        <f>IF(AND($I763="Si",M763=1),1,IF(AND($I763="Fisico",M763=1),1,IF(AND(M763=1,$I763="Electronico"),2,IF(M763=1,VLOOKUP($C763&amp;"|"&amp;$B763&amp;"|"&amp;$D763,Empresas!$C$6:$CC$92,$G763+6+1,0),0))))</f>
        <v>1</v>
      </c>
      <c r="AE763" s="147">
        <f>IF(AND($I763="Si",N763=1),1,IF(AND($I763="Fisico",N763=1),1,IF(AND(N763=1,$I763="Electronico"),2,IF(N763=1,VLOOKUP($C763&amp;"|"&amp;$B763&amp;"|"&amp;$D763,Empresas!$C$6:$CC$92,$G763+6+1,0),0))))</f>
        <v>1</v>
      </c>
      <c r="AF763" s="147">
        <f>IF(AND($I763="Si",O763=1),1,IF(AND($I763="Fisico",O763=1),1,IF(AND(O763=1,$I763="Electronico"),2,IF(O763=1,VLOOKUP($C763&amp;"|"&amp;$B763&amp;"|"&amp;$D763,Empresas!$C$6:$CC$92,$G763+6+1,0),0))))</f>
        <v>1</v>
      </c>
      <c r="AG763" s="147">
        <f>IF(AND($I763="Si",P763=1),1,IF(AND($I763="Fisico",P763=1),1,IF(AND(P763=1,$I763="Electronico"),2,IF(P763=1,VLOOKUP($C763&amp;"|"&amp;$B763&amp;"|"&amp;$D763,Empresas!$C$6:$CC$92,$G763+6+1,0),0))))</f>
        <v>1</v>
      </c>
      <c r="AH763" s="147">
        <f>IF(AND($I763="Si",Q763=1),1,IF(AND($I763="Fisico",Q763=1),1,IF(AND(Q763=1,$I763="Electronico"),2,IF(Q763=1,VLOOKUP($C763&amp;"|"&amp;$B763&amp;"|"&amp;$D763,Empresas!$C$6:$CC$92,$G763+6+1,0),0))))</f>
        <v>1</v>
      </c>
      <c r="AI763" s="147">
        <f>IF(AND($I763="Si",R763=1),1,IF(AND($I763="Fisico",R763=1),1,IF(AND(R763=1,$I763="Electronico"),2,IF(R763=1,VLOOKUP($C763&amp;"|"&amp;$B763&amp;"|"&amp;$D763,Empresas!$C$6:$CC$92,$G763+6+1,0),0))))</f>
        <v>0</v>
      </c>
      <c r="AJ763" s="147">
        <f>IF(AND($I763="Si",S763=1),1,IF(AND($I763="Fisico",S763=1),1,IF(AND(S763=1,$I763="Electronico"),2,IF(S763=1,VLOOKUP($C763&amp;"|"&amp;$B763&amp;"|"&amp;$D763,Empresas!$C$6:$CC$92,$G763+6+1,0),0))))</f>
        <v>0</v>
      </c>
      <c r="AK763" s="147">
        <f>IF(AND($I763="Si",T763=1),1,IF(AND($I763="Fisico",T763=1),1,IF(AND(T763=1,$I763="Electronico"),2,IF(T763=1,VLOOKUP($C763&amp;"|"&amp;$B763&amp;"|"&amp;$D763,Empresas!$C$6:$CC$92,$G763+6+1,0),0))))</f>
        <v>0</v>
      </c>
      <c r="AL763" s="147">
        <f>IF(AND($I763="Si",U763=1),1,IF(AND($I763="Fisico",U763=1),1,IF(AND(U763=1,$I763="Electronico"),2,IF(U763=1,VLOOKUP($C763&amp;"|"&amp;$B763&amp;"|"&amp;$D763,Empresas!$C$6:$CC$92,$G763+6+1,0),0))))</f>
        <v>0</v>
      </c>
      <c r="AM763" s="149">
        <f t="shared" si="118"/>
        <v>8</v>
      </c>
      <c r="AN763" s="149">
        <f t="shared" si="119"/>
        <v>8</v>
      </c>
      <c r="AO763" s="152">
        <f t="shared" si="120"/>
        <v>1</v>
      </c>
    </row>
    <row r="764" spans="1:41" x14ac:dyDescent="0.25">
      <c r="A764" s="143" t="str">
        <f>VLOOKUP(D764,Empresas!$D$7:$F$91,3,0)</f>
        <v>Gerencia</v>
      </c>
      <c r="B764" s="144" t="str">
        <f>VLOOKUP(D764,Empresas!$D$7:$G$91,4,0)</f>
        <v>Yeleydi</v>
      </c>
      <c r="C764" s="144" t="s">
        <v>544</v>
      </c>
      <c r="D764" s="144" t="s">
        <v>218</v>
      </c>
      <c r="E764" s="144" t="str">
        <f>VLOOKUP(D764,Empresas!$D$7:$E$92,2,0)</f>
        <v>EXPORTACIONES RODRIGUEZ NEIRA SAC</v>
      </c>
      <c r="F764" s="144" t="s">
        <v>184</v>
      </c>
      <c r="G764" s="145">
        <f>+G763+1</f>
        <v>63</v>
      </c>
      <c r="H764" s="145" t="str">
        <f>VLOOKUP(D764,Empresas!$D$6:$L$92,7,0)</f>
        <v>Semestral</v>
      </c>
      <c r="I764" s="144" t="str">
        <f>VLOOKUP(VLOOKUP(D764&amp;"|"&amp;B764,Empresas!$I$7:$CB$92,G764,0),Tablas!$A$13:$B$14,2,0)</f>
        <v>Si</v>
      </c>
      <c r="J764" s="78">
        <v>1</v>
      </c>
      <c r="K764" s="78">
        <v>1</v>
      </c>
      <c r="L764" s="78">
        <v>1</v>
      </c>
      <c r="M764" s="78">
        <v>1</v>
      </c>
      <c r="N764" s="78">
        <v>1</v>
      </c>
      <c r="O764" s="78">
        <v>1</v>
      </c>
      <c r="P764" s="78">
        <v>1</v>
      </c>
      <c r="Q764" s="78">
        <v>1</v>
      </c>
      <c r="R764" s="78"/>
      <c r="S764" s="78"/>
      <c r="T764" s="78"/>
      <c r="U764" s="78"/>
      <c r="V764" s="78" t="str">
        <f>VLOOKUP(D764,Empresas!$D$7:$CF$91,81,0)</f>
        <v>C</v>
      </c>
      <c r="W764" s="78" t="str">
        <f>VLOOKUP(D764,Empresas!$D$7:$M$91,10,0)</f>
        <v>Mype</v>
      </c>
      <c r="X764" s="69" t="str">
        <f t="shared" si="116"/>
        <v>SI</v>
      </c>
      <c r="Y764" s="153" t="str">
        <f t="shared" si="117"/>
        <v>Si aplica</v>
      </c>
      <c r="Z764" s="147">
        <f>IF(Y764="No aplica",0,IF(I764="no",0,IF(I764="No aplica",0,IF(I764="Si",1,IF(I764="Fisico",1,IF(I764="Electronico",2,VLOOKUP(C764&amp;"|"&amp;B764&amp;"|"&amp;D764,Empresas!$C$6:$CC$92,G764+6+1,0)))))))</f>
        <v>1</v>
      </c>
      <c r="AA764" s="147">
        <f>IF(AND($I764="Si",J764=1),1,IF(AND($I764="Fisico",J764=1),1,IF(AND(J764=1,$I764="Electronico"),2,IF(J764=1,VLOOKUP($C764&amp;"|"&amp;$B764&amp;"|"&amp;$D764,Empresas!$C$6:$CC$92,$G764+6+1,0),0))))</f>
        <v>1</v>
      </c>
      <c r="AB764" s="147">
        <f>IF(AND($I764="Si",K764=1),1,IF(AND($I764="Fisico",K764=1),1,IF(AND(K764=1,$I764="Electronico"),2,IF(K764=1,VLOOKUP($C764&amp;"|"&amp;$B764&amp;"|"&amp;$D764,Empresas!$C$6:$CC$92,$G764+6+1,0),0))))</f>
        <v>1</v>
      </c>
      <c r="AC764" s="147">
        <f>IF(AND($I764="Si",L764=1),1,IF(AND($I764="Fisico",L764=1),1,IF(AND(L764=1,$I764="Electronico"),2,IF(L764=1,VLOOKUP($C764&amp;"|"&amp;$B764&amp;"|"&amp;$D764,Empresas!$C$6:$CC$92,$G764+6+1,0),0))))</f>
        <v>1</v>
      </c>
      <c r="AD764" s="147">
        <f>IF(AND($I764="Si",M764=1),1,IF(AND($I764="Fisico",M764=1),1,IF(AND(M764=1,$I764="Electronico"),2,IF(M764=1,VLOOKUP($C764&amp;"|"&amp;$B764&amp;"|"&amp;$D764,Empresas!$C$6:$CC$92,$G764+6+1,0),0))))</f>
        <v>1</v>
      </c>
      <c r="AE764" s="147">
        <f>IF(AND($I764="Si",N764=1),1,IF(AND($I764="Fisico",N764=1),1,IF(AND(N764=1,$I764="Electronico"),2,IF(N764=1,VLOOKUP($C764&amp;"|"&amp;$B764&amp;"|"&amp;$D764,Empresas!$C$6:$CC$92,$G764+6+1,0),0))))</f>
        <v>1</v>
      </c>
      <c r="AF764" s="147">
        <f>IF(AND($I764="Si",O764=1),1,IF(AND($I764="Fisico",O764=1),1,IF(AND(O764=1,$I764="Electronico"),2,IF(O764=1,VLOOKUP($C764&amp;"|"&amp;$B764&amp;"|"&amp;$D764,Empresas!$C$6:$CC$92,$G764+6+1,0),0))))</f>
        <v>1</v>
      </c>
      <c r="AG764" s="147">
        <f>IF(AND($I764="Si",P764=1),1,IF(AND($I764="Fisico",P764=1),1,IF(AND(P764=1,$I764="Electronico"),2,IF(P764=1,VLOOKUP($C764&amp;"|"&amp;$B764&amp;"|"&amp;$D764,Empresas!$C$6:$CC$92,$G764+6+1,0),0))))</f>
        <v>1</v>
      </c>
      <c r="AH764" s="147">
        <f>IF(AND($I764="Si",Q764=1),1,IF(AND($I764="Fisico",Q764=1),1,IF(AND(Q764=1,$I764="Electronico"),2,IF(Q764=1,VLOOKUP($C764&amp;"|"&amp;$B764&amp;"|"&amp;$D764,Empresas!$C$6:$CC$92,$G764+6+1,0),0))))</f>
        <v>1</v>
      </c>
      <c r="AI764" s="147">
        <f>IF(AND($I764="Si",R764=1),1,IF(AND($I764="Fisico",R764=1),1,IF(AND(R764=1,$I764="Electronico"),2,IF(R764=1,VLOOKUP($C764&amp;"|"&amp;$B764&amp;"|"&amp;$D764,Empresas!$C$6:$CC$92,$G764+6+1,0),0))))</f>
        <v>0</v>
      </c>
      <c r="AJ764" s="147">
        <f>IF(AND($I764="Si",S764=1),1,IF(AND($I764="Fisico",S764=1),1,IF(AND(S764=1,$I764="Electronico"),2,IF(S764=1,VLOOKUP($C764&amp;"|"&amp;$B764&amp;"|"&amp;$D764,Empresas!$C$6:$CC$92,$G764+6+1,0),0))))</f>
        <v>0</v>
      </c>
      <c r="AK764" s="147">
        <f>IF(AND($I764="Si",T764=1),1,IF(AND($I764="Fisico",T764=1),1,IF(AND(T764=1,$I764="Electronico"),2,IF(T764=1,VLOOKUP($C764&amp;"|"&amp;$B764&amp;"|"&amp;$D764,Empresas!$C$6:$CC$92,$G764+6+1,0),0))))</f>
        <v>0</v>
      </c>
      <c r="AL764" s="147">
        <f>IF(AND($I764="Si",U764=1),1,IF(AND($I764="Fisico",U764=1),1,IF(AND(U764=1,$I764="Electronico"),2,IF(U764=1,VLOOKUP($C764&amp;"|"&amp;$B764&amp;"|"&amp;$D764,Empresas!$C$6:$CC$92,$G764+6+1,0),0))))</f>
        <v>0</v>
      </c>
      <c r="AM764" s="149">
        <f t="shared" si="118"/>
        <v>8</v>
      </c>
      <c r="AN764" s="149">
        <f t="shared" si="119"/>
        <v>8</v>
      </c>
      <c r="AO764" s="152">
        <f t="shared" si="120"/>
        <v>1</v>
      </c>
    </row>
    <row r="765" spans="1:41" x14ac:dyDescent="0.25">
      <c r="A765" s="143" t="str">
        <f>VLOOKUP(D765,Empresas!$D$7:$F$91,3,0)</f>
        <v>Gerencia</v>
      </c>
      <c r="B765" s="144" t="str">
        <f>VLOOKUP(D765,Empresas!$D$7:$G$91,4,0)</f>
        <v>Yeleydi</v>
      </c>
      <c r="C765" s="144" t="s">
        <v>544</v>
      </c>
      <c r="D765" s="144" t="s">
        <v>218</v>
      </c>
      <c r="E765" s="144" t="str">
        <f>VLOOKUP(D765,Empresas!$D$7:$E$92,2,0)</f>
        <v>EXPORTACIONES RODRIGUEZ NEIRA SAC</v>
      </c>
      <c r="F765" s="144" t="s">
        <v>185</v>
      </c>
      <c r="G765" s="145">
        <f t="shared" ref="G765:G772" si="125">+G764+1</f>
        <v>64</v>
      </c>
      <c r="H765" s="145" t="str">
        <f>VLOOKUP(D765,Empresas!$D$6:$L$92,7,0)</f>
        <v>Semestral</v>
      </c>
      <c r="I765" s="144" t="str">
        <f>VLOOKUP(VLOOKUP(D765&amp;"|"&amp;B765,Empresas!$I$7:$CB$92,G765,0),Tablas!$A$13:$B$14,2,0)</f>
        <v>No</v>
      </c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 t="str">
        <f>VLOOKUP(D765,Empresas!$D$7:$CF$91,81,0)</f>
        <v>C</v>
      </c>
      <c r="W765" s="78" t="str">
        <f>VLOOKUP(D765,Empresas!$D$7:$M$91,10,0)</f>
        <v>Mype</v>
      </c>
      <c r="X765" s="69" t="str">
        <f t="shared" si="116"/>
        <v>SI</v>
      </c>
      <c r="Y765" s="153" t="str">
        <f t="shared" si="117"/>
        <v>No aplica</v>
      </c>
      <c r="Z765" s="147">
        <f>IF(Y765="No aplica",0,IF(I765="no",0,IF(I765="No aplica",0,IF(I765="Si",1,IF(I765="Fisico",1,IF(I765="Electronico",2,VLOOKUP(C765&amp;"|"&amp;B765&amp;"|"&amp;D765,Empresas!$C$6:$CC$92,G765+6+1,0)))))))</f>
        <v>0</v>
      </c>
      <c r="AA765" s="147">
        <f>IF(AND($I765="Si",J765=1),1,IF(AND($I765="Fisico",J765=1),1,IF(AND(J765=1,$I765="Electronico"),2,IF(J765=1,VLOOKUP($C765&amp;"|"&amp;$B765&amp;"|"&amp;$D765,Empresas!$C$6:$CC$92,$G765+6+1,0),0))))</f>
        <v>0</v>
      </c>
      <c r="AB765" s="147">
        <f>IF(AND($I765="Si",K765=1),1,IF(AND($I765="Fisico",K765=1),1,IF(AND(K765=1,$I765="Electronico"),2,IF(K765=1,VLOOKUP($C765&amp;"|"&amp;$B765&amp;"|"&amp;$D765,Empresas!$C$6:$CC$92,$G765+6+1,0),0))))</f>
        <v>0</v>
      </c>
      <c r="AC765" s="147">
        <f>IF(AND($I765="Si",L765=1),1,IF(AND($I765="Fisico",L765=1),1,IF(AND(L765=1,$I765="Electronico"),2,IF(L765=1,VLOOKUP($C765&amp;"|"&amp;$B765&amp;"|"&amp;$D765,Empresas!$C$6:$CC$92,$G765+6+1,0),0))))</f>
        <v>0</v>
      </c>
      <c r="AD765" s="147">
        <f>IF(AND($I765="Si",M765=1),1,IF(AND($I765="Fisico",M765=1),1,IF(AND(M765=1,$I765="Electronico"),2,IF(M765=1,VLOOKUP($C765&amp;"|"&amp;$B765&amp;"|"&amp;$D765,Empresas!$C$6:$CC$92,$G765+6+1,0),0))))</f>
        <v>0</v>
      </c>
      <c r="AE765" s="147">
        <f>IF(AND($I765="Si",N765=1),1,IF(AND($I765="Fisico",N765=1),1,IF(AND(N765=1,$I765="Electronico"),2,IF(N765=1,VLOOKUP($C765&amp;"|"&amp;$B765&amp;"|"&amp;$D765,Empresas!$C$6:$CC$92,$G765+6+1,0),0))))</f>
        <v>0</v>
      </c>
      <c r="AF765" s="147">
        <f>IF(AND($I765="Si",O765=1),1,IF(AND($I765="Fisico",O765=1),1,IF(AND(O765=1,$I765="Electronico"),2,IF(O765=1,VLOOKUP($C765&amp;"|"&amp;$B765&amp;"|"&amp;$D765,Empresas!$C$6:$CC$92,$G765+6+1,0),0))))</f>
        <v>0</v>
      </c>
      <c r="AG765" s="147">
        <f>IF(AND($I765="Si",P765=1),1,IF(AND($I765="Fisico",P765=1),1,IF(AND(P765=1,$I765="Electronico"),2,IF(P765=1,VLOOKUP($C765&amp;"|"&amp;$B765&amp;"|"&amp;$D765,Empresas!$C$6:$CC$92,$G765+6+1,0),0))))</f>
        <v>0</v>
      </c>
      <c r="AH765" s="147">
        <f>IF(AND($I765="Si",Q765=1),1,IF(AND($I765="Fisico",Q765=1),1,IF(AND(Q765=1,$I765="Electronico"),2,IF(Q765=1,VLOOKUP($C765&amp;"|"&amp;$B765&amp;"|"&amp;$D765,Empresas!$C$6:$CC$92,$G765+6+1,0),0))))</f>
        <v>0</v>
      </c>
      <c r="AI765" s="147">
        <f>IF(AND($I765="Si",R765=1),1,IF(AND($I765="Fisico",R765=1),1,IF(AND(R765=1,$I765="Electronico"),2,IF(R765=1,VLOOKUP($C765&amp;"|"&amp;$B765&amp;"|"&amp;$D765,Empresas!$C$6:$CC$92,$G765+6+1,0),0))))</f>
        <v>0</v>
      </c>
      <c r="AJ765" s="147">
        <f>IF(AND($I765="Si",S765=1),1,IF(AND($I765="Fisico",S765=1),1,IF(AND(S765=1,$I765="Electronico"),2,IF(S765=1,VLOOKUP($C765&amp;"|"&amp;$B765&amp;"|"&amp;$D765,Empresas!$C$6:$CC$92,$G765+6+1,0),0))))</f>
        <v>0</v>
      </c>
      <c r="AK765" s="147">
        <f>IF(AND($I765="Si",T765=1),1,IF(AND($I765="Fisico",T765=1),1,IF(AND(T765=1,$I765="Electronico"),2,IF(T765=1,VLOOKUP($C765&amp;"|"&amp;$B765&amp;"|"&amp;$D765,Empresas!$C$6:$CC$92,$G765+6+1,0),0))))</f>
        <v>0</v>
      </c>
      <c r="AL765" s="147">
        <f>IF(AND($I765="Si",U765=1),1,IF(AND($I765="Fisico",U765=1),1,IF(AND(U765=1,$I765="Electronico"),2,IF(U765=1,VLOOKUP($C765&amp;"|"&amp;$B765&amp;"|"&amp;$D765,Empresas!$C$6:$CC$92,$G765+6+1,0),0))))</f>
        <v>0</v>
      </c>
      <c r="AM765" s="149">
        <f t="shared" si="118"/>
        <v>0</v>
      </c>
      <c r="AN765" s="149">
        <f t="shared" si="119"/>
        <v>0</v>
      </c>
      <c r="AO765" s="152">
        <f t="shared" si="120"/>
        <v>0</v>
      </c>
    </row>
    <row r="766" spans="1:41" x14ac:dyDescent="0.25">
      <c r="A766" s="143" t="str">
        <f>VLOOKUP(D766,Empresas!$D$7:$F$91,3,0)</f>
        <v>Gerencia</v>
      </c>
      <c r="B766" s="144" t="str">
        <f>VLOOKUP(D766,Empresas!$D$7:$G$91,4,0)</f>
        <v>Yeleydi</v>
      </c>
      <c r="C766" s="144" t="s">
        <v>544</v>
      </c>
      <c r="D766" s="144" t="s">
        <v>218</v>
      </c>
      <c r="E766" s="144" t="str">
        <f>VLOOKUP(D766,Empresas!$D$7:$E$92,2,0)</f>
        <v>EXPORTACIONES RODRIGUEZ NEIRA SAC</v>
      </c>
      <c r="F766" s="144" t="s">
        <v>186</v>
      </c>
      <c r="G766" s="145">
        <f t="shared" si="125"/>
        <v>65</v>
      </c>
      <c r="H766" s="145" t="str">
        <f>VLOOKUP(D766,Empresas!$D$6:$L$92,7,0)</f>
        <v>Semestral</v>
      </c>
      <c r="I766" s="144" t="str">
        <f>VLOOKUP(VLOOKUP(D766&amp;"|"&amp;B766,Empresas!$I$7:$CB$92,G766,0),Tablas!$A$13:$B$14,2,0)</f>
        <v>Si</v>
      </c>
      <c r="J766" s="78">
        <v>1</v>
      </c>
      <c r="K766" s="78">
        <v>1</v>
      </c>
      <c r="L766" s="78">
        <v>1</v>
      </c>
      <c r="M766" s="78">
        <v>1</v>
      </c>
      <c r="N766" s="78">
        <v>1</v>
      </c>
      <c r="O766" s="78">
        <v>1</v>
      </c>
      <c r="P766" s="78">
        <v>1</v>
      </c>
      <c r="Q766" s="78">
        <v>2</v>
      </c>
      <c r="R766" s="78"/>
      <c r="S766" s="78"/>
      <c r="T766" s="78"/>
      <c r="U766" s="78"/>
      <c r="V766" s="78" t="str">
        <f>VLOOKUP(D766,Empresas!$D$7:$CF$91,81,0)</f>
        <v>C</v>
      </c>
      <c r="W766" s="78" t="str">
        <f>VLOOKUP(D766,Empresas!$D$7:$M$91,10,0)</f>
        <v>Mype</v>
      </c>
      <c r="X766" s="69" t="str">
        <f t="shared" si="116"/>
        <v>SI</v>
      </c>
      <c r="Y766" s="153" t="str">
        <f t="shared" si="117"/>
        <v>Si aplica</v>
      </c>
      <c r="Z766" s="147">
        <f>IF(Y766="No aplica",0,IF(I766="no",0,IF(I766="No aplica",0,IF(I766="Si",1,IF(I766="Fisico",1,IF(I766="Electronico",2,VLOOKUP(C766&amp;"|"&amp;B766&amp;"|"&amp;D766,Empresas!$C$6:$CC$92,G766+6+1,0)))))))</f>
        <v>1</v>
      </c>
      <c r="AA766" s="147">
        <f>IF(AND($I766="Si",J766=1),1,IF(AND($I766="Fisico",J766=1),1,IF(AND(J766=1,$I766="Electronico"),2,IF(J766=1,VLOOKUP($C766&amp;"|"&amp;$B766&amp;"|"&amp;$D766,Empresas!$C$6:$CC$92,$G766+6+1,0),0))))</f>
        <v>1</v>
      </c>
      <c r="AB766" s="147">
        <f>IF(AND($I766="Si",K766=1),1,IF(AND($I766="Fisico",K766=1),1,IF(AND(K766=1,$I766="Electronico"),2,IF(K766=1,VLOOKUP($C766&amp;"|"&amp;$B766&amp;"|"&amp;$D766,Empresas!$C$6:$CC$92,$G766+6+1,0),0))))</f>
        <v>1</v>
      </c>
      <c r="AC766" s="147">
        <f>IF(AND($I766="Si",L766=1),1,IF(AND($I766="Fisico",L766=1),1,IF(AND(L766=1,$I766="Electronico"),2,IF(L766=1,VLOOKUP($C766&amp;"|"&amp;$B766&amp;"|"&amp;$D766,Empresas!$C$6:$CC$92,$G766+6+1,0),0))))</f>
        <v>1</v>
      </c>
      <c r="AD766" s="147">
        <f>IF(AND($I766="Si",M766=1),1,IF(AND($I766="Fisico",M766=1),1,IF(AND(M766=1,$I766="Electronico"),2,IF(M766=1,VLOOKUP($C766&amp;"|"&amp;$B766&amp;"|"&amp;$D766,Empresas!$C$6:$CC$92,$G766+6+1,0),0))))</f>
        <v>1</v>
      </c>
      <c r="AE766" s="147">
        <f>IF(AND($I766="Si",N766=1),1,IF(AND($I766="Fisico",N766=1),1,IF(AND(N766=1,$I766="Electronico"),2,IF(N766=1,VLOOKUP($C766&amp;"|"&amp;$B766&amp;"|"&amp;$D766,Empresas!$C$6:$CC$92,$G766+6+1,0),0))))</f>
        <v>1</v>
      </c>
      <c r="AF766" s="147">
        <f>IF(AND($I766="Si",O766=1),1,IF(AND($I766="Fisico",O766=1),1,IF(AND(O766=1,$I766="Electronico"),2,IF(O766=1,VLOOKUP($C766&amp;"|"&amp;$B766&amp;"|"&amp;$D766,Empresas!$C$6:$CC$92,$G766+6+1,0),0))))</f>
        <v>1</v>
      </c>
      <c r="AG766" s="147">
        <f>IF(AND($I766="Si",P766=1),1,IF(AND($I766="Fisico",P766=1),1,IF(AND(P766=1,$I766="Electronico"),2,IF(P766=1,VLOOKUP($C766&amp;"|"&amp;$B766&amp;"|"&amp;$D766,Empresas!$C$6:$CC$92,$G766+6+1,0),0))))</f>
        <v>1</v>
      </c>
      <c r="AH766" s="147">
        <f>IF(AND($I766="Si",Q766=1),1,IF(AND($I766="Fisico",Q766=1),1,IF(AND(Q766=1,$I766="Electronico"),2,IF(Q766=1,VLOOKUP($C766&amp;"|"&amp;$B766&amp;"|"&amp;$D766,Empresas!$C$6:$CC$92,$G766+6+1,0),0))))</f>
        <v>0</v>
      </c>
      <c r="AI766" s="147">
        <f>IF(AND($I766="Si",R766=1),1,IF(AND($I766="Fisico",R766=1),1,IF(AND(R766=1,$I766="Electronico"),2,IF(R766=1,VLOOKUP($C766&amp;"|"&amp;$B766&amp;"|"&amp;$D766,Empresas!$C$6:$CC$92,$G766+6+1,0),0))))</f>
        <v>0</v>
      </c>
      <c r="AJ766" s="147">
        <f>IF(AND($I766="Si",S766=1),1,IF(AND($I766="Fisico",S766=1),1,IF(AND(S766=1,$I766="Electronico"),2,IF(S766=1,VLOOKUP($C766&amp;"|"&amp;$B766&amp;"|"&amp;$D766,Empresas!$C$6:$CC$92,$G766+6+1,0),0))))</f>
        <v>0</v>
      </c>
      <c r="AK766" s="147">
        <f>IF(AND($I766="Si",T766=1),1,IF(AND($I766="Fisico",T766=1),1,IF(AND(T766=1,$I766="Electronico"),2,IF(T766=1,VLOOKUP($C766&amp;"|"&amp;$B766&amp;"|"&amp;$D766,Empresas!$C$6:$CC$92,$G766+6+1,0),0))))</f>
        <v>0</v>
      </c>
      <c r="AL766" s="147">
        <f>IF(AND($I766="Si",U766=1),1,IF(AND($I766="Fisico",U766=1),1,IF(AND(U766=1,$I766="Electronico"),2,IF(U766=1,VLOOKUP($C766&amp;"|"&amp;$B766&amp;"|"&amp;$D766,Empresas!$C$6:$CC$92,$G766+6+1,0),0))))</f>
        <v>0</v>
      </c>
      <c r="AM766" s="149">
        <f t="shared" si="118"/>
        <v>7</v>
      </c>
      <c r="AN766" s="149">
        <f t="shared" si="119"/>
        <v>8</v>
      </c>
      <c r="AO766" s="152">
        <f t="shared" si="120"/>
        <v>0.875</v>
      </c>
    </row>
    <row r="767" spans="1:41" x14ac:dyDescent="0.25">
      <c r="A767" s="143" t="str">
        <f>VLOOKUP(D767,Empresas!$D$7:$F$91,3,0)</f>
        <v>Gerencia</v>
      </c>
      <c r="B767" s="144" t="str">
        <f>VLOOKUP(D767,Empresas!$D$7:$G$91,4,0)</f>
        <v>Yeleydi</v>
      </c>
      <c r="C767" s="144" t="s">
        <v>544</v>
      </c>
      <c r="D767" s="144" t="s">
        <v>218</v>
      </c>
      <c r="E767" s="144" t="str">
        <f>VLOOKUP(D767,Empresas!$D$7:$E$92,2,0)</f>
        <v>EXPORTACIONES RODRIGUEZ NEIRA SAC</v>
      </c>
      <c r="F767" s="144" t="s">
        <v>187</v>
      </c>
      <c r="G767" s="145">
        <f t="shared" si="125"/>
        <v>66</v>
      </c>
      <c r="H767" s="145" t="str">
        <f>VLOOKUP(D767,Empresas!$D$6:$L$92,7,0)</f>
        <v>Semestral</v>
      </c>
      <c r="I767" s="144" t="str">
        <f>VLOOKUP(VLOOKUP(D767&amp;"|"&amp;B767,Empresas!$I$7:$CB$92,G767,0),Tablas!$A$13:$B$14,2,0)</f>
        <v>Si</v>
      </c>
      <c r="J767" s="78">
        <v>1</v>
      </c>
      <c r="K767" s="78">
        <v>1</v>
      </c>
      <c r="L767" s="78">
        <v>1</v>
      </c>
      <c r="M767" s="78">
        <v>1</v>
      </c>
      <c r="N767" s="78">
        <v>1</v>
      </c>
      <c r="O767" s="78">
        <v>1</v>
      </c>
      <c r="P767" s="78">
        <v>1</v>
      </c>
      <c r="Q767" s="78">
        <v>1</v>
      </c>
      <c r="R767" s="78"/>
      <c r="S767" s="78"/>
      <c r="T767" s="78"/>
      <c r="U767" s="78"/>
      <c r="V767" s="78" t="str">
        <f>VLOOKUP(D767,Empresas!$D$7:$CF$91,81,0)</f>
        <v>C</v>
      </c>
      <c r="W767" s="78" t="str">
        <f>VLOOKUP(D767,Empresas!$D$7:$M$91,10,0)</f>
        <v>Mype</v>
      </c>
      <c r="X767" s="69" t="str">
        <f t="shared" si="116"/>
        <v>SI</v>
      </c>
      <c r="Y767" s="153" t="str">
        <f t="shared" si="117"/>
        <v>Si aplica</v>
      </c>
      <c r="Z767" s="147">
        <f>IF(Y767="No aplica",0,IF(I767="no",0,IF(I767="No aplica",0,IF(I767="Si",1,IF(I767="Fisico",1,IF(I767="Electronico",2,VLOOKUP(C767&amp;"|"&amp;B767&amp;"|"&amp;D767,Empresas!$C$6:$CC$92,G767+6+1,0)))))))</f>
        <v>1</v>
      </c>
      <c r="AA767" s="147">
        <f>IF(AND($I767="Si",J767=1),1,IF(AND($I767="Fisico",J767=1),1,IF(AND(J767=1,$I767="Electronico"),2,IF(J767=1,VLOOKUP($C767&amp;"|"&amp;$B767&amp;"|"&amp;$D767,Empresas!$C$6:$CC$92,$G767+6+1,0),0))))</f>
        <v>1</v>
      </c>
      <c r="AB767" s="147">
        <f>IF(AND($I767="Si",K767=1),1,IF(AND($I767="Fisico",K767=1),1,IF(AND(K767=1,$I767="Electronico"),2,IF(K767=1,VLOOKUP($C767&amp;"|"&amp;$B767&amp;"|"&amp;$D767,Empresas!$C$6:$CC$92,$G767+6+1,0),0))))</f>
        <v>1</v>
      </c>
      <c r="AC767" s="147">
        <f>IF(AND($I767="Si",L767=1),1,IF(AND($I767="Fisico",L767=1),1,IF(AND(L767=1,$I767="Electronico"),2,IF(L767=1,VLOOKUP($C767&amp;"|"&amp;$B767&amp;"|"&amp;$D767,Empresas!$C$6:$CC$92,$G767+6+1,0),0))))</f>
        <v>1</v>
      </c>
      <c r="AD767" s="147">
        <f>IF(AND($I767="Si",M767=1),1,IF(AND($I767="Fisico",M767=1),1,IF(AND(M767=1,$I767="Electronico"),2,IF(M767=1,VLOOKUP($C767&amp;"|"&amp;$B767&amp;"|"&amp;$D767,Empresas!$C$6:$CC$92,$G767+6+1,0),0))))</f>
        <v>1</v>
      </c>
      <c r="AE767" s="147">
        <f>IF(AND($I767="Si",N767=1),1,IF(AND($I767="Fisico",N767=1),1,IF(AND(N767=1,$I767="Electronico"),2,IF(N767=1,VLOOKUP($C767&amp;"|"&amp;$B767&amp;"|"&amp;$D767,Empresas!$C$6:$CC$92,$G767+6+1,0),0))))</f>
        <v>1</v>
      </c>
      <c r="AF767" s="147">
        <f>IF(AND($I767="Si",O767=1),1,IF(AND($I767="Fisico",O767=1),1,IF(AND(O767=1,$I767="Electronico"),2,IF(O767=1,VLOOKUP($C767&amp;"|"&amp;$B767&amp;"|"&amp;$D767,Empresas!$C$6:$CC$92,$G767+6+1,0),0))))</f>
        <v>1</v>
      </c>
      <c r="AG767" s="147">
        <f>IF(AND($I767="Si",P767=1),1,IF(AND($I767="Fisico",P767=1),1,IF(AND(P767=1,$I767="Electronico"),2,IF(P767=1,VLOOKUP($C767&amp;"|"&amp;$B767&amp;"|"&amp;$D767,Empresas!$C$6:$CC$92,$G767+6+1,0),0))))</f>
        <v>1</v>
      </c>
      <c r="AH767" s="147">
        <f>IF(AND($I767="Si",Q767=1),1,IF(AND($I767="Fisico",Q767=1),1,IF(AND(Q767=1,$I767="Electronico"),2,IF(Q767=1,VLOOKUP($C767&amp;"|"&amp;$B767&amp;"|"&amp;$D767,Empresas!$C$6:$CC$92,$G767+6+1,0),0))))</f>
        <v>1</v>
      </c>
      <c r="AI767" s="147">
        <f>IF(AND($I767="Si",R767=1),1,IF(AND($I767="Fisico",R767=1),1,IF(AND(R767=1,$I767="Electronico"),2,IF(R767=1,VLOOKUP($C767&amp;"|"&amp;$B767&amp;"|"&amp;$D767,Empresas!$C$6:$CC$92,$G767+6+1,0),0))))</f>
        <v>0</v>
      </c>
      <c r="AJ767" s="147">
        <f>IF(AND($I767="Si",S767=1),1,IF(AND($I767="Fisico",S767=1),1,IF(AND(S767=1,$I767="Electronico"),2,IF(S767=1,VLOOKUP($C767&amp;"|"&amp;$B767&amp;"|"&amp;$D767,Empresas!$C$6:$CC$92,$G767+6+1,0),0))))</f>
        <v>0</v>
      </c>
      <c r="AK767" s="147">
        <f>IF(AND($I767="Si",T767=1),1,IF(AND($I767="Fisico",T767=1),1,IF(AND(T767=1,$I767="Electronico"),2,IF(T767=1,VLOOKUP($C767&amp;"|"&amp;$B767&amp;"|"&amp;$D767,Empresas!$C$6:$CC$92,$G767+6+1,0),0))))</f>
        <v>0</v>
      </c>
      <c r="AL767" s="147">
        <f>IF(AND($I767="Si",U767=1),1,IF(AND($I767="Fisico",U767=1),1,IF(AND(U767=1,$I767="Electronico"),2,IF(U767=1,VLOOKUP($C767&amp;"|"&amp;$B767&amp;"|"&amp;$D767,Empresas!$C$6:$CC$92,$G767+6+1,0),0))))</f>
        <v>0</v>
      </c>
      <c r="AM767" s="149">
        <f t="shared" si="118"/>
        <v>8</v>
      </c>
      <c r="AN767" s="149">
        <f t="shared" si="119"/>
        <v>8</v>
      </c>
      <c r="AO767" s="152">
        <f t="shared" si="120"/>
        <v>1</v>
      </c>
    </row>
    <row r="768" spans="1:41" x14ac:dyDescent="0.25">
      <c r="A768" s="143" t="str">
        <f>VLOOKUP(D768,Empresas!$D$7:$F$91,3,0)</f>
        <v>Gerencia</v>
      </c>
      <c r="B768" s="144" t="str">
        <f>VLOOKUP(D768,Empresas!$D$7:$G$91,4,0)</f>
        <v>Yeleydi</v>
      </c>
      <c r="C768" s="144" t="s">
        <v>544</v>
      </c>
      <c r="D768" s="144" t="s">
        <v>218</v>
      </c>
      <c r="E768" s="144" t="str">
        <f>VLOOKUP(D768,Empresas!$D$7:$E$92,2,0)</f>
        <v>EXPORTACIONES RODRIGUEZ NEIRA SAC</v>
      </c>
      <c r="F768" s="144" t="s">
        <v>188</v>
      </c>
      <c r="G768" s="145">
        <f t="shared" si="125"/>
        <v>67</v>
      </c>
      <c r="H768" s="145" t="str">
        <f>VLOOKUP(D768,Empresas!$D$6:$L$92,7,0)</f>
        <v>Semestral</v>
      </c>
      <c r="I768" s="144" t="str">
        <f>VLOOKUP(VLOOKUP(D768&amp;"|"&amp;B768,Empresas!$I$7:$CB$92,G768,0),Tablas!$A$13:$B$14,2,0)</f>
        <v>No</v>
      </c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 t="str">
        <f>VLOOKUP(D768,Empresas!$D$7:$CF$91,81,0)</f>
        <v>C</v>
      </c>
      <c r="W768" s="78" t="str">
        <f>VLOOKUP(D768,Empresas!$D$7:$M$91,10,0)</f>
        <v>Mype</v>
      </c>
      <c r="X768" s="69" t="str">
        <f t="shared" si="116"/>
        <v>SI</v>
      </c>
      <c r="Y768" s="153" t="str">
        <f t="shared" si="117"/>
        <v>No aplica</v>
      </c>
      <c r="Z768" s="147">
        <f>IF(Y768="No aplica",0,IF(I768="no",0,IF(I768="No aplica",0,IF(I768="Si",1,IF(I768="Fisico",1,IF(I768="Electronico",2,VLOOKUP(C768&amp;"|"&amp;B768&amp;"|"&amp;D768,Empresas!$C$6:$CC$92,G768+6+1,0)))))))</f>
        <v>0</v>
      </c>
      <c r="AA768" s="147">
        <f>IF(AND($I768="Si",J768=1),1,IF(AND($I768="Fisico",J768=1),1,IF(AND(J768=1,$I768="Electronico"),2,IF(J768=1,VLOOKUP($C768&amp;"|"&amp;$B768&amp;"|"&amp;$D768,Empresas!$C$6:$CC$92,$G768+6+1,0),0))))</f>
        <v>0</v>
      </c>
      <c r="AB768" s="147">
        <f>IF(AND($I768="Si",K768=1),1,IF(AND($I768="Fisico",K768=1),1,IF(AND(K768=1,$I768="Electronico"),2,IF(K768=1,VLOOKUP($C768&amp;"|"&amp;$B768&amp;"|"&amp;$D768,Empresas!$C$6:$CC$92,$G768+6+1,0),0))))</f>
        <v>0</v>
      </c>
      <c r="AC768" s="147">
        <f>IF(AND($I768="Si",L768=1),1,IF(AND($I768="Fisico",L768=1),1,IF(AND(L768=1,$I768="Electronico"),2,IF(L768=1,VLOOKUP($C768&amp;"|"&amp;$B768&amp;"|"&amp;$D768,Empresas!$C$6:$CC$92,$G768+6+1,0),0))))</f>
        <v>0</v>
      </c>
      <c r="AD768" s="147">
        <f>IF(AND($I768="Si",M768=1),1,IF(AND($I768="Fisico",M768=1),1,IF(AND(M768=1,$I768="Electronico"),2,IF(M768=1,VLOOKUP($C768&amp;"|"&amp;$B768&amp;"|"&amp;$D768,Empresas!$C$6:$CC$92,$G768+6+1,0),0))))</f>
        <v>0</v>
      </c>
      <c r="AE768" s="147">
        <f>IF(AND($I768="Si",N768=1),1,IF(AND($I768="Fisico",N768=1),1,IF(AND(N768=1,$I768="Electronico"),2,IF(N768=1,VLOOKUP($C768&amp;"|"&amp;$B768&amp;"|"&amp;$D768,Empresas!$C$6:$CC$92,$G768+6+1,0),0))))</f>
        <v>0</v>
      </c>
      <c r="AF768" s="147">
        <f>IF(AND($I768="Si",O768=1),1,IF(AND($I768="Fisico",O768=1),1,IF(AND(O768=1,$I768="Electronico"),2,IF(O768=1,VLOOKUP($C768&amp;"|"&amp;$B768&amp;"|"&amp;$D768,Empresas!$C$6:$CC$92,$G768+6+1,0),0))))</f>
        <v>0</v>
      </c>
      <c r="AG768" s="147">
        <f>IF(AND($I768="Si",P768=1),1,IF(AND($I768="Fisico",P768=1),1,IF(AND(P768=1,$I768="Electronico"),2,IF(P768=1,VLOOKUP($C768&amp;"|"&amp;$B768&amp;"|"&amp;$D768,Empresas!$C$6:$CC$92,$G768+6+1,0),0))))</f>
        <v>0</v>
      </c>
      <c r="AH768" s="147">
        <f>IF(AND($I768="Si",Q768=1),1,IF(AND($I768="Fisico",Q768=1),1,IF(AND(Q768=1,$I768="Electronico"),2,IF(Q768=1,VLOOKUP($C768&amp;"|"&amp;$B768&amp;"|"&amp;$D768,Empresas!$C$6:$CC$92,$G768+6+1,0),0))))</f>
        <v>0</v>
      </c>
      <c r="AI768" s="147">
        <f>IF(AND($I768="Si",R768=1),1,IF(AND($I768="Fisico",R768=1),1,IF(AND(R768=1,$I768="Electronico"),2,IF(R768=1,VLOOKUP($C768&amp;"|"&amp;$B768&amp;"|"&amp;$D768,Empresas!$C$6:$CC$92,$G768+6+1,0),0))))</f>
        <v>0</v>
      </c>
      <c r="AJ768" s="147">
        <f>IF(AND($I768="Si",S768=1),1,IF(AND($I768="Fisico",S768=1),1,IF(AND(S768=1,$I768="Electronico"),2,IF(S768=1,VLOOKUP($C768&amp;"|"&amp;$B768&amp;"|"&amp;$D768,Empresas!$C$6:$CC$92,$G768+6+1,0),0))))</f>
        <v>0</v>
      </c>
      <c r="AK768" s="147">
        <f>IF(AND($I768="Si",T768=1),1,IF(AND($I768="Fisico",T768=1),1,IF(AND(T768=1,$I768="Electronico"),2,IF(T768=1,VLOOKUP($C768&amp;"|"&amp;$B768&amp;"|"&amp;$D768,Empresas!$C$6:$CC$92,$G768+6+1,0),0))))</f>
        <v>0</v>
      </c>
      <c r="AL768" s="147">
        <f>IF(AND($I768="Si",U768=1),1,IF(AND($I768="Fisico",U768=1),1,IF(AND(U768=1,$I768="Electronico"),2,IF(U768=1,VLOOKUP($C768&amp;"|"&amp;$B768&amp;"|"&amp;$D768,Empresas!$C$6:$CC$92,$G768+6+1,0),0))))</f>
        <v>0</v>
      </c>
      <c r="AM768" s="149">
        <f t="shared" si="118"/>
        <v>0</v>
      </c>
      <c r="AN768" s="149">
        <f t="shared" si="119"/>
        <v>0</v>
      </c>
      <c r="AO768" s="152">
        <f t="shared" si="120"/>
        <v>0</v>
      </c>
    </row>
    <row r="769" spans="1:41" x14ac:dyDescent="0.25">
      <c r="A769" s="143" t="str">
        <f>VLOOKUP(D769,Empresas!$D$7:$F$91,3,0)</f>
        <v>Gerencia</v>
      </c>
      <c r="B769" s="144" t="str">
        <f>VLOOKUP(D769,Empresas!$D$7:$G$91,4,0)</f>
        <v>Yeleydi</v>
      </c>
      <c r="C769" s="144" t="s">
        <v>544</v>
      </c>
      <c r="D769" s="144" t="s">
        <v>218</v>
      </c>
      <c r="E769" s="144" t="str">
        <f>VLOOKUP(D769,Empresas!$D$7:$E$92,2,0)</f>
        <v>EXPORTACIONES RODRIGUEZ NEIRA SAC</v>
      </c>
      <c r="F769" s="144" t="s">
        <v>189</v>
      </c>
      <c r="G769" s="145">
        <f t="shared" si="125"/>
        <v>68</v>
      </c>
      <c r="H769" s="145" t="str">
        <f>VLOOKUP(D769,Empresas!$D$6:$L$92,7,0)</f>
        <v>Semestral</v>
      </c>
      <c r="I769" s="144" t="str">
        <f>VLOOKUP(VLOOKUP(D769&amp;"|"&amp;B769,Empresas!$I$7:$CB$92,G769,0),Tablas!$A$13:$B$14,2,0)</f>
        <v>No</v>
      </c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 t="str">
        <f>VLOOKUP(D769,Empresas!$D$7:$CF$91,81,0)</f>
        <v>C</v>
      </c>
      <c r="W769" s="78" t="str">
        <f>VLOOKUP(D769,Empresas!$D$7:$M$91,10,0)</f>
        <v>Mype</v>
      </c>
      <c r="X769" s="69" t="str">
        <f t="shared" si="116"/>
        <v>SI</v>
      </c>
      <c r="Y769" s="153" t="str">
        <f t="shared" si="117"/>
        <v>No aplica</v>
      </c>
      <c r="Z769" s="147">
        <f>IF(Y769="No aplica",0,IF(I769="no",0,IF(I769="No aplica",0,IF(I769="Si",1,IF(I769="Fisico",1,IF(I769="Electronico",2,VLOOKUP(C769&amp;"|"&amp;B769&amp;"|"&amp;D769,Empresas!$C$6:$CC$92,G769+6+1,0)))))))</f>
        <v>0</v>
      </c>
      <c r="AA769" s="147">
        <f>IF(AND($I769="Si",J769=1),1,IF(AND($I769="Fisico",J769=1),1,IF(AND(J769=1,$I769="Electronico"),2,IF(J769=1,VLOOKUP($C769&amp;"|"&amp;$B769&amp;"|"&amp;$D769,Empresas!$C$6:$CC$92,$G769+6+1,0),0))))</f>
        <v>0</v>
      </c>
      <c r="AB769" s="147">
        <f>IF(AND($I769="Si",K769=1),1,IF(AND($I769="Fisico",K769=1),1,IF(AND(K769=1,$I769="Electronico"),2,IF(K769=1,VLOOKUP($C769&amp;"|"&amp;$B769&amp;"|"&amp;$D769,Empresas!$C$6:$CC$92,$G769+6+1,0),0))))</f>
        <v>0</v>
      </c>
      <c r="AC769" s="147">
        <f>IF(AND($I769="Si",L769=1),1,IF(AND($I769="Fisico",L769=1),1,IF(AND(L769=1,$I769="Electronico"),2,IF(L769=1,VLOOKUP($C769&amp;"|"&amp;$B769&amp;"|"&amp;$D769,Empresas!$C$6:$CC$92,$G769+6+1,0),0))))</f>
        <v>0</v>
      </c>
      <c r="AD769" s="147">
        <f>IF(AND($I769="Si",M769=1),1,IF(AND($I769="Fisico",M769=1),1,IF(AND(M769=1,$I769="Electronico"),2,IF(M769=1,VLOOKUP($C769&amp;"|"&amp;$B769&amp;"|"&amp;$D769,Empresas!$C$6:$CC$92,$G769+6+1,0),0))))</f>
        <v>0</v>
      </c>
      <c r="AE769" s="147">
        <f>IF(AND($I769="Si",N769=1),1,IF(AND($I769="Fisico",N769=1),1,IF(AND(N769=1,$I769="Electronico"),2,IF(N769=1,VLOOKUP($C769&amp;"|"&amp;$B769&amp;"|"&amp;$D769,Empresas!$C$6:$CC$92,$G769+6+1,0),0))))</f>
        <v>0</v>
      </c>
      <c r="AF769" s="147">
        <f>IF(AND($I769="Si",O769=1),1,IF(AND($I769="Fisico",O769=1),1,IF(AND(O769=1,$I769="Electronico"),2,IF(O769=1,VLOOKUP($C769&amp;"|"&amp;$B769&amp;"|"&amp;$D769,Empresas!$C$6:$CC$92,$G769+6+1,0),0))))</f>
        <v>0</v>
      </c>
      <c r="AG769" s="147">
        <f>IF(AND($I769="Si",P769=1),1,IF(AND($I769="Fisico",P769=1),1,IF(AND(P769=1,$I769="Electronico"),2,IF(P769=1,VLOOKUP($C769&amp;"|"&amp;$B769&amp;"|"&amp;$D769,Empresas!$C$6:$CC$92,$G769+6+1,0),0))))</f>
        <v>0</v>
      </c>
      <c r="AH769" s="147">
        <f>IF(AND($I769="Si",Q769=1),1,IF(AND($I769="Fisico",Q769=1),1,IF(AND(Q769=1,$I769="Electronico"),2,IF(Q769=1,VLOOKUP($C769&amp;"|"&amp;$B769&amp;"|"&amp;$D769,Empresas!$C$6:$CC$92,$G769+6+1,0),0))))</f>
        <v>0</v>
      </c>
      <c r="AI769" s="147">
        <f>IF(AND($I769="Si",R769=1),1,IF(AND($I769="Fisico",R769=1),1,IF(AND(R769=1,$I769="Electronico"),2,IF(R769=1,VLOOKUP($C769&amp;"|"&amp;$B769&amp;"|"&amp;$D769,Empresas!$C$6:$CC$92,$G769+6+1,0),0))))</f>
        <v>0</v>
      </c>
      <c r="AJ769" s="147">
        <f>IF(AND($I769="Si",S769=1),1,IF(AND($I769="Fisico",S769=1),1,IF(AND(S769=1,$I769="Electronico"),2,IF(S769=1,VLOOKUP($C769&amp;"|"&amp;$B769&amp;"|"&amp;$D769,Empresas!$C$6:$CC$92,$G769+6+1,0),0))))</f>
        <v>0</v>
      </c>
      <c r="AK769" s="147">
        <f>IF(AND($I769="Si",T769=1),1,IF(AND($I769="Fisico",T769=1),1,IF(AND(T769=1,$I769="Electronico"),2,IF(T769=1,VLOOKUP($C769&amp;"|"&amp;$B769&amp;"|"&amp;$D769,Empresas!$C$6:$CC$92,$G769+6+1,0),0))))</f>
        <v>0</v>
      </c>
      <c r="AL769" s="147">
        <f>IF(AND($I769="Si",U769=1),1,IF(AND($I769="Fisico",U769=1),1,IF(AND(U769=1,$I769="Electronico"),2,IF(U769=1,VLOOKUP($C769&amp;"|"&amp;$B769&amp;"|"&amp;$D769,Empresas!$C$6:$CC$92,$G769+6+1,0),0))))</f>
        <v>0</v>
      </c>
      <c r="AM769" s="149">
        <f t="shared" si="118"/>
        <v>0</v>
      </c>
      <c r="AN769" s="149">
        <f t="shared" si="119"/>
        <v>0</v>
      </c>
      <c r="AO769" s="152">
        <f t="shared" si="120"/>
        <v>0</v>
      </c>
    </row>
    <row r="770" spans="1:41" x14ac:dyDescent="0.25">
      <c r="A770" s="143" t="str">
        <f>VLOOKUP(D770,Empresas!$D$7:$F$91,3,0)</f>
        <v>Gerencia</v>
      </c>
      <c r="B770" s="144" t="str">
        <f>VLOOKUP(D770,Empresas!$D$7:$G$91,4,0)</f>
        <v>Yeleydi</v>
      </c>
      <c r="C770" s="144" t="s">
        <v>544</v>
      </c>
      <c r="D770" s="144" t="s">
        <v>218</v>
      </c>
      <c r="E770" s="144" t="str">
        <f>VLOOKUP(D770,Empresas!$D$7:$E$92,2,0)</f>
        <v>EXPORTACIONES RODRIGUEZ NEIRA SAC</v>
      </c>
      <c r="F770" s="144" t="s">
        <v>190</v>
      </c>
      <c r="G770" s="145">
        <f t="shared" si="125"/>
        <v>69</v>
      </c>
      <c r="H770" s="145" t="str">
        <f>VLOOKUP(D770,Empresas!$D$6:$L$92,7,0)</f>
        <v>Semestral</v>
      </c>
      <c r="I770" s="144" t="str">
        <f>VLOOKUP(VLOOKUP(D770&amp;"|"&amp;B770,Empresas!$I$7:$CB$92,G770,0),Tablas!$A$13:$B$14,2,0)</f>
        <v>No</v>
      </c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 t="str">
        <f>VLOOKUP(D770,Empresas!$D$7:$CF$91,81,0)</f>
        <v>C</v>
      </c>
      <c r="W770" s="78" t="str">
        <f>VLOOKUP(D770,Empresas!$D$7:$M$91,10,0)</f>
        <v>Mype</v>
      </c>
      <c r="X770" s="69" t="str">
        <f t="shared" si="116"/>
        <v>NO</v>
      </c>
      <c r="Y770" s="153" t="str">
        <f t="shared" si="117"/>
        <v>No aplica</v>
      </c>
      <c r="Z770" s="147">
        <f>IF(Y770="No aplica",0,IF(I770="no",0,IF(I770="No aplica",0,IF(I770="Si",1,IF(I770="Fisico",1,IF(I770="Electronico",2,VLOOKUP(C770&amp;"|"&amp;B770&amp;"|"&amp;D770,Empresas!$C$6:$CC$92,G770+6+1,0)))))))</f>
        <v>0</v>
      </c>
      <c r="AA770" s="147">
        <f>IF(AND($I770="Si",J770=1),1,IF(AND($I770="Fisico",J770=1),1,IF(AND(J770=1,$I770="Electronico"),2,IF(J770=1,VLOOKUP($C770&amp;"|"&amp;$B770&amp;"|"&amp;$D770,Empresas!$C$6:$CC$92,$G770+6+1,0),0))))</f>
        <v>0</v>
      </c>
      <c r="AB770" s="147">
        <f>IF(AND($I770="Si",K770=1),1,IF(AND($I770="Fisico",K770=1),1,IF(AND(K770=1,$I770="Electronico"),2,IF(K770=1,VLOOKUP($C770&amp;"|"&amp;$B770&amp;"|"&amp;$D770,Empresas!$C$6:$CC$92,$G770+6+1,0),0))))</f>
        <v>0</v>
      </c>
      <c r="AC770" s="147">
        <f>IF(AND($I770="Si",L770=1),1,IF(AND($I770="Fisico",L770=1),1,IF(AND(L770=1,$I770="Electronico"),2,IF(L770=1,VLOOKUP($C770&amp;"|"&amp;$B770&amp;"|"&amp;$D770,Empresas!$C$6:$CC$92,$G770+6+1,0),0))))</f>
        <v>0</v>
      </c>
      <c r="AD770" s="147">
        <f>IF(AND($I770="Si",M770=1),1,IF(AND($I770="Fisico",M770=1),1,IF(AND(M770=1,$I770="Electronico"),2,IF(M770=1,VLOOKUP($C770&amp;"|"&amp;$B770&amp;"|"&amp;$D770,Empresas!$C$6:$CC$92,$G770+6+1,0),0))))</f>
        <v>0</v>
      </c>
      <c r="AE770" s="147">
        <f>IF(AND($I770="Si",N770=1),1,IF(AND($I770="Fisico",N770=1),1,IF(AND(N770=1,$I770="Electronico"),2,IF(N770=1,VLOOKUP($C770&amp;"|"&amp;$B770&amp;"|"&amp;$D770,Empresas!$C$6:$CC$92,$G770+6+1,0),0))))</f>
        <v>0</v>
      </c>
      <c r="AF770" s="147">
        <f>IF(AND($I770="Si",O770=1),1,IF(AND($I770="Fisico",O770=1),1,IF(AND(O770=1,$I770="Electronico"),2,IF(O770=1,VLOOKUP($C770&amp;"|"&amp;$B770&amp;"|"&amp;$D770,Empresas!$C$6:$CC$92,$G770+6+1,0),0))))</f>
        <v>0</v>
      </c>
      <c r="AG770" s="147">
        <f>IF(AND($I770="Si",P770=1),1,IF(AND($I770="Fisico",P770=1),1,IF(AND(P770=1,$I770="Electronico"),2,IF(P770=1,VLOOKUP($C770&amp;"|"&amp;$B770&amp;"|"&amp;$D770,Empresas!$C$6:$CC$92,$G770+6+1,0),0))))</f>
        <v>0</v>
      </c>
      <c r="AH770" s="147">
        <f>IF(AND($I770="Si",Q770=1),1,IF(AND($I770="Fisico",Q770=1),1,IF(AND(Q770=1,$I770="Electronico"),2,IF(Q770=1,VLOOKUP($C770&amp;"|"&amp;$B770&amp;"|"&amp;$D770,Empresas!$C$6:$CC$92,$G770+6+1,0),0))))</f>
        <v>0</v>
      </c>
      <c r="AI770" s="147">
        <f>IF(AND($I770="Si",R770=1),1,IF(AND($I770="Fisico",R770=1),1,IF(AND(R770=1,$I770="Electronico"),2,IF(R770=1,VLOOKUP($C770&amp;"|"&amp;$B770&amp;"|"&amp;$D770,Empresas!$C$6:$CC$92,$G770+6+1,0),0))))</f>
        <v>0</v>
      </c>
      <c r="AJ770" s="147">
        <f>IF(AND($I770="Si",S770=1),1,IF(AND($I770="Fisico",S770=1),1,IF(AND(S770=1,$I770="Electronico"),2,IF(S770=1,VLOOKUP($C770&amp;"|"&amp;$B770&amp;"|"&amp;$D770,Empresas!$C$6:$CC$92,$G770+6+1,0),0))))</f>
        <v>0</v>
      </c>
      <c r="AK770" s="147">
        <f>IF(AND($I770="Si",T770=1),1,IF(AND($I770="Fisico",T770=1),1,IF(AND(T770=1,$I770="Electronico"),2,IF(T770=1,VLOOKUP($C770&amp;"|"&amp;$B770&amp;"|"&amp;$D770,Empresas!$C$6:$CC$92,$G770+6+1,0),0))))</f>
        <v>0</v>
      </c>
      <c r="AL770" s="147">
        <f>IF(AND($I770="Si",U770=1),1,IF(AND($I770="Fisico",U770=1),1,IF(AND(U770=1,$I770="Electronico"),2,IF(U770=1,VLOOKUP($C770&amp;"|"&amp;$B770&amp;"|"&amp;$D770,Empresas!$C$6:$CC$92,$G770+6+1,0),0))))</f>
        <v>0</v>
      </c>
      <c r="AM770" s="149">
        <f t="shared" si="118"/>
        <v>0</v>
      </c>
      <c r="AN770" s="149">
        <f t="shared" si="119"/>
        <v>0</v>
      </c>
      <c r="AO770" s="152">
        <f t="shared" si="120"/>
        <v>0</v>
      </c>
    </row>
    <row r="771" spans="1:41" x14ac:dyDescent="0.25">
      <c r="A771" s="143" t="str">
        <f>VLOOKUP(D771,Empresas!$D$7:$F$91,3,0)</f>
        <v>Gerencia</v>
      </c>
      <c r="B771" s="144" t="str">
        <f>VLOOKUP(D771,Empresas!$D$7:$G$91,4,0)</f>
        <v>Yeleydi</v>
      </c>
      <c r="C771" s="144" t="s">
        <v>544</v>
      </c>
      <c r="D771" s="144" t="s">
        <v>218</v>
      </c>
      <c r="E771" s="144" t="str">
        <f>VLOOKUP(D771,Empresas!$D$7:$E$92,2,0)</f>
        <v>EXPORTACIONES RODRIGUEZ NEIRA SAC</v>
      </c>
      <c r="F771" s="146" t="s">
        <v>191</v>
      </c>
      <c r="G771" s="145">
        <f t="shared" si="125"/>
        <v>70</v>
      </c>
      <c r="H771" s="145" t="str">
        <f>VLOOKUP(D771,Empresas!$D$6:$L$92,7,0)</f>
        <v>Semestral</v>
      </c>
      <c r="I771" s="144" t="str">
        <f>VLOOKUP(VLOOKUP(D771&amp;"|"&amp;B771,Empresas!$I$7:$CB$92,G771,0),Tablas!$A$13:$B$14,2,0)</f>
        <v>Si</v>
      </c>
      <c r="J771" s="78">
        <v>1</v>
      </c>
      <c r="K771" s="78">
        <v>1</v>
      </c>
      <c r="L771" s="78">
        <v>1</v>
      </c>
      <c r="M771" s="78">
        <v>1</v>
      </c>
      <c r="N771" s="78">
        <v>1</v>
      </c>
      <c r="O771" s="78">
        <v>1</v>
      </c>
      <c r="P771" s="78">
        <v>1</v>
      </c>
      <c r="Q771" s="78">
        <v>1</v>
      </c>
      <c r="R771" s="78"/>
      <c r="S771" s="78"/>
      <c r="T771" s="78"/>
      <c r="U771" s="78"/>
      <c r="V771" s="78" t="str">
        <f>VLOOKUP(D771,Empresas!$D$7:$CF$91,81,0)</f>
        <v>C</v>
      </c>
      <c r="W771" s="78" t="str">
        <f>VLOOKUP(D771,Empresas!$D$7:$M$91,10,0)</f>
        <v>Mype</v>
      </c>
      <c r="X771" s="69" t="str">
        <f t="shared" si="116"/>
        <v>NO</v>
      </c>
      <c r="Y771" s="153" t="str">
        <f t="shared" si="117"/>
        <v>Si aplica</v>
      </c>
      <c r="Z771" s="147">
        <f>IF(Y771="No aplica",0,IF(I771="no",0,IF(I771="No aplica",0,IF(I771="Si",1,IF(I771="Fisico",1,IF(I771="Electronico",2,VLOOKUP(C771&amp;"|"&amp;B771&amp;"|"&amp;D771,Empresas!$C$6:$CC$92,G771+6+1,0)))))))</f>
        <v>1</v>
      </c>
      <c r="AA771" s="147">
        <f>IF(AND($I771="Si",J771=1),1,IF(AND($I771="Fisico",J771=1),1,IF(AND(J771=1,$I771="Electronico"),2,IF(J771=1,VLOOKUP($C771&amp;"|"&amp;$B771&amp;"|"&amp;$D771,Empresas!$C$6:$CC$92,$G771+6+1,0),0))))</f>
        <v>1</v>
      </c>
      <c r="AB771" s="147">
        <f>IF(AND($I771="Si",K771=1),1,IF(AND($I771="Fisico",K771=1),1,IF(AND(K771=1,$I771="Electronico"),2,IF(K771=1,VLOOKUP($C771&amp;"|"&amp;$B771&amp;"|"&amp;$D771,Empresas!$C$6:$CC$92,$G771+6+1,0),0))))</f>
        <v>1</v>
      </c>
      <c r="AC771" s="147">
        <f>IF(AND($I771="Si",L771=1),1,IF(AND($I771="Fisico",L771=1),1,IF(AND(L771=1,$I771="Electronico"),2,IF(L771=1,VLOOKUP($C771&amp;"|"&amp;$B771&amp;"|"&amp;$D771,Empresas!$C$6:$CC$92,$G771+6+1,0),0))))</f>
        <v>1</v>
      </c>
      <c r="AD771" s="147">
        <f>IF(AND($I771="Si",M771=1),1,IF(AND($I771="Fisico",M771=1),1,IF(AND(M771=1,$I771="Electronico"),2,IF(M771=1,VLOOKUP($C771&amp;"|"&amp;$B771&amp;"|"&amp;$D771,Empresas!$C$6:$CC$92,$G771+6+1,0),0))))</f>
        <v>1</v>
      </c>
      <c r="AE771" s="147">
        <f>IF(AND($I771="Si",N771=1),1,IF(AND($I771="Fisico",N771=1),1,IF(AND(N771=1,$I771="Electronico"),2,IF(N771=1,VLOOKUP($C771&amp;"|"&amp;$B771&amp;"|"&amp;$D771,Empresas!$C$6:$CC$92,$G771+6+1,0),0))))</f>
        <v>1</v>
      </c>
      <c r="AF771" s="147">
        <f>IF(AND($I771="Si",O771=1),1,IF(AND($I771="Fisico",O771=1),1,IF(AND(O771=1,$I771="Electronico"),2,IF(O771=1,VLOOKUP($C771&amp;"|"&amp;$B771&amp;"|"&amp;$D771,Empresas!$C$6:$CC$92,$G771+6+1,0),0))))</f>
        <v>1</v>
      </c>
      <c r="AG771" s="147">
        <f>IF(AND($I771="Si",P771=1),1,IF(AND($I771="Fisico",P771=1),1,IF(AND(P771=1,$I771="Electronico"),2,IF(P771=1,VLOOKUP($C771&amp;"|"&amp;$B771&amp;"|"&amp;$D771,Empresas!$C$6:$CC$92,$G771+6+1,0),0))))</f>
        <v>1</v>
      </c>
      <c r="AH771" s="147">
        <f>IF(AND($I771="Si",Q771=1),1,IF(AND($I771="Fisico",Q771=1),1,IF(AND(Q771=1,$I771="Electronico"),2,IF(Q771=1,VLOOKUP($C771&amp;"|"&amp;$B771&amp;"|"&amp;$D771,Empresas!$C$6:$CC$92,$G771+6+1,0),0))))</f>
        <v>1</v>
      </c>
      <c r="AI771" s="147">
        <f>IF(AND($I771="Si",R771=1),1,IF(AND($I771="Fisico",R771=1),1,IF(AND(R771=1,$I771="Electronico"),2,IF(R771=1,VLOOKUP($C771&amp;"|"&amp;$B771&amp;"|"&amp;$D771,Empresas!$C$6:$CC$92,$G771+6+1,0),0))))</f>
        <v>0</v>
      </c>
      <c r="AJ771" s="147">
        <f>IF(AND($I771="Si",S771=1),1,IF(AND($I771="Fisico",S771=1),1,IF(AND(S771=1,$I771="Electronico"),2,IF(S771=1,VLOOKUP($C771&amp;"|"&amp;$B771&amp;"|"&amp;$D771,Empresas!$C$6:$CC$92,$G771+6+1,0),0))))</f>
        <v>0</v>
      </c>
      <c r="AK771" s="147">
        <f>IF(AND($I771="Si",T771=1),1,IF(AND($I771="Fisico",T771=1),1,IF(AND(T771=1,$I771="Electronico"),2,IF(T771=1,VLOOKUP($C771&amp;"|"&amp;$B771&amp;"|"&amp;$D771,Empresas!$C$6:$CC$92,$G771+6+1,0),0))))</f>
        <v>0</v>
      </c>
      <c r="AL771" s="147">
        <f>IF(AND($I771="Si",U771=1),1,IF(AND($I771="Fisico",U771=1),1,IF(AND(U771=1,$I771="Electronico"),2,IF(U771=1,VLOOKUP($C771&amp;"|"&amp;$B771&amp;"|"&amp;$D771,Empresas!$C$6:$CC$92,$G771+6+1,0),0))))</f>
        <v>0</v>
      </c>
      <c r="AM771" s="149">
        <f t="shared" si="118"/>
        <v>8</v>
      </c>
      <c r="AN771" s="149">
        <f t="shared" si="119"/>
        <v>8</v>
      </c>
      <c r="AO771" s="152">
        <f t="shared" si="120"/>
        <v>1</v>
      </c>
    </row>
    <row r="772" spans="1:41" x14ac:dyDescent="0.25">
      <c r="A772" s="143" t="str">
        <f>VLOOKUP(D772,Empresas!$D$7:$F$91,3,0)</f>
        <v>Gerencia</v>
      </c>
      <c r="B772" s="144" t="str">
        <f>VLOOKUP(D772,Empresas!$D$7:$G$91,4,0)</f>
        <v>Yeleydi</v>
      </c>
      <c r="C772" s="144" t="s">
        <v>544</v>
      </c>
      <c r="D772" s="144" t="s">
        <v>218</v>
      </c>
      <c r="E772" s="144" t="str">
        <f>VLOOKUP(D772,Empresas!$D$7:$E$92,2,0)</f>
        <v>EXPORTACIONES RODRIGUEZ NEIRA SAC</v>
      </c>
      <c r="F772" s="144" t="s">
        <v>192</v>
      </c>
      <c r="G772" s="145">
        <f t="shared" si="125"/>
        <v>71</v>
      </c>
      <c r="H772" s="145" t="str">
        <f>VLOOKUP(D772,Empresas!$D$6:$L$92,7,0)</f>
        <v>Semestral</v>
      </c>
      <c r="I772" s="144" t="str">
        <f>VLOOKUP(VLOOKUP(D772&amp;"|"&amp;B772,Empresas!$I$7:$CB$92,G772,0),Tablas!$A$13:$B$14,2,0)</f>
        <v>No</v>
      </c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 t="str">
        <f>VLOOKUP(D772,Empresas!$D$7:$CF$91,81,0)</f>
        <v>C</v>
      </c>
      <c r="W772" s="78" t="str">
        <f>VLOOKUP(D772,Empresas!$D$7:$M$91,10,0)</f>
        <v>Mype</v>
      </c>
      <c r="X772" s="69" t="str">
        <f t="shared" ref="X772:X835" si="126">IF(OR(LEFT(F772,5)="02.06",LEFT(F772,5)="02.08",LEFT(F772,5)="02.09",LEFT(F772,5)="02.10",LEFT(F772,5)="02.11",LEFT(F772,5)="03.08",LEFT(F772,5)="03.09",LEFT(F772,5)="03.10"),"NO","SI")</f>
        <v>NO</v>
      </c>
      <c r="Y772" s="153" t="str">
        <f t="shared" ref="Y772:Y835" si="127">IF(SUM(J772:U772)=0,"No aplica","Si aplica")</f>
        <v>No aplica</v>
      </c>
      <c r="Z772" s="147">
        <f>IF(Y772="No aplica",0,IF(I772="no",0,IF(I772="No aplica",0,IF(I772="Si",1,IF(I772="Fisico",1,IF(I772="Electronico",2,VLOOKUP(C772&amp;"|"&amp;B772&amp;"|"&amp;D772,Empresas!$C$6:$CC$92,G772+6+1,0)))))))</f>
        <v>0</v>
      </c>
      <c r="AA772" s="147">
        <f>IF(AND($I772="Si",J772=1),1,IF(AND($I772="Fisico",J772=1),1,IF(AND(J772=1,$I772="Electronico"),2,IF(J772=1,VLOOKUP($C772&amp;"|"&amp;$B772&amp;"|"&amp;$D772,Empresas!$C$6:$CC$92,$G772+6+1,0),0))))</f>
        <v>0</v>
      </c>
      <c r="AB772" s="147">
        <f>IF(AND($I772="Si",K772=1),1,IF(AND($I772="Fisico",K772=1),1,IF(AND(K772=1,$I772="Electronico"),2,IF(K772=1,VLOOKUP($C772&amp;"|"&amp;$B772&amp;"|"&amp;$D772,Empresas!$C$6:$CC$92,$G772+6+1,0),0))))</f>
        <v>0</v>
      </c>
      <c r="AC772" s="147">
        <f>IF(AND($I772="Si",L772=1),1,IF(AND($I772="Fisico",L772=1),1,IF(AND(L772=1,$I772="Electronico"),2,IF(L772=1,VLOOKUP($C772&amp;"|"&amp;$B772&amp;"|"&amp;$D772,Empresas!$C$6:$CC$92,$G772+6+1,0),0))))</f>
        <v>0</v>
      </c>
      <c r="AD772" s="147">
        <f>IF(AND($I772="Si",M772=1),1,IF(AND($I772="Fisico",M772=1),1,IF(AND(M772=1,$I772="Electronico"),2,IF(M772=1,VLOOKUP($C772&amp;"|"&amp;$B772&amp;"|"&amp;$D772,Empresas!$C$6:$CC$92,$G772+6+1,0),0))))</f>
        <v>0</v>
      </c>
      <c r="AE772" s="147">
        <f>IF(AND($I772="Si",N772=1),1,IF(AND($I772="Fisico",N772=1),1,IF(AND(N772=1,$I772="Electronico"),2,IF(N772=1,VLOOKUP($C772&amp;"|"&amp;$B772&amp;"|"&amp;$D772,Empresas!$C$6:$CC$92,$G772+6+1,0),0))))</f>
        <v>0</v>
      </c>
      <c r="AF772" s="147">
        <f>IF(AND($I772="Si",O772=1),1,IF(AND($I772="Fisico",O772=1),1,IF(AND(O772=1,$I772="Electronico"),2,IF(O772=1,VLOOKUP($C772&amp;"|"&amp;$B772&amp;"|"&amp;$D772,Empresas!$C$6:$CC$92,$G772+6+1,0),0))))</f>
        <v>0</v>
      </c>
      <c r="AG772" s="147">
        <f>IF(AND($I772="Si",P772=1),1,IF(AND($I772="Fisico",P772=1),1,IF(AND(P772=1,$I772="Electronico"),2,IF(P772=1,VLOOKUP($C772&amp;"|"&amp;$B772&amp;"|"&amp;$D772,Empresas!$C$6:$CC$92,$G772+6+1,0),0))))</f>
        <v>0</v>
      </c>
      <c r="AH772" s="147">
        <f>IF(AND($I772="Si",Q772=1),1,IF(AND($I772="Fisico",Q772=1),1,IF(AND(Q772=1,$I772="Electronico"),2,IF(Q772=1,VLOOKUP($C772&amp;"|"&amp;$B772&amp;"|"&amp;$D772,Empresas!$C$6:$CC$92,$G772+6+1,0),0))))</f>
        <v>0</v>
      </c>
      <c r="AI772" s="147">
        <f>IF(AND($I772="Si",R772=1),1,IF(AND($I772="Fisico",R772=1),1,IF(AND(R772=1,$I772="Electronico"),2,IF(R772=1,VLOOKUP($C772&amp;"|"&amp;$B772&amp;"|"&amp;$D772,Empresas!$C$6:$CC$92,$G772+6+1,0),0))))</f>
        <v>0</v>
      </c>
      <c r="AJ772" s="147">
        <f>IF(AND($I772="Si",S772=1),1,IF(AND($I772="Fisico",S772=1),1,IF(AND(S772=1,$I772="Electronico"),2,IF(S772=1,VLOOKUP($C772&amp;"|"&amp;$B772&amp;"|"&amp;$D772,Empresas!$C$6:$CC$92,$G772+6+1,0),0))))</f>
        <v>0</v>
      </c>
      <c r="AK772" s="147">
        <f>IF(AND($I772="Si",T772=1),1,IF(AND($I772="Fisico",T772=1),1,IF(AND(T772=1,$I772="Electronico"),2,IF(T772=1,VLOOKUP($C772&amp;"|"&amp;$B772&amp;"|"&amp;$D772,Empresas!$C$6:$CC$92,$G772+6+1,0),0))))</f>
        <v>0</v>
      </c>
      <c r="AL772" s="147">
        <f>IF(AND($I772="Si",U772=1),1,IF(AND($I772="Fisico",U772=1),1,IF(AND(U772=1,$I772="Electronico"),2,IF(U772=1,VLOOKUP($C772&amp;"|"&amp;$B772&amp;"|"&amp;$D772,Empresas!$C$6:$CC$92,$G772+6+1,0),0))))</f>
        <v>0</v>
      </c>
      <c r="AM772" s="149">
        <f t="shared" ref="AM772:AM835" si="128">SUM(AA772:AL772)</f>
        <v>0</v>
      </c>
      <c r="AN772" s="149">
        <f t="shared" ref="AN772:AN835" si="129">Z772*RIGHT($AM$2,2)*1</f>
        <v>0</v>
      </c>
      <c r="AO772" s="152">
        <f t="shared" ref="AO772:AO835" si="130">IFERROR(AM772/AN772,0)</f>
        <v>0</v>
      </c>
    </row>
    <row r="773" spans="1:41" x14ac:dyDescent="0.25">
      <c r="A773" s="137" t="str">
        <f>VLOOKUP(D773,Empresas!$D$7:$F$91,3,0)</f>
        <v>Omar</v>
      </c>
      <c r="B773" s="138" t="str">
        <f>VLOOKUP(D773,Empresas!$D$7:$G$91,4,0)</f>
        <v>Kheilly</v>
      </c>
      <c r="C773" s="138" t="s">
        <v>544</v>
      </c>
      <c r="D773" s="138" t="s">
        <v>242</v>
      </c>
      <c r="E773" s="138" t="str">
        <f>VLOOKUP(D773,Empresas!$D$7:$E$92,2,0)</f>
        <v>IMPORTACIONES TAKANA CAR S.A.C</v>
      </c>
      <c r="F773" s="138" t="s">
        <v>158</v>
      </c>
      <c r="G773" s="139">
        <f>+Empresas!$O$2</f>
        <v>7</v>
      </c>
      <c r="H773" s="139" t="str">
        <f>VLOOKUP(D773,Empresas!$D$6:$L$92,7,0)</f>
        <v>Mensual</v>
      </c>
      <c r="I773" s="138" t="str">
        <f>VLOOKUP(VLOOKUP(D773&amp;"|"&amp;B773,Empresas!$I$7:$CB$92,G773,0),Tablas!$A$3:$B$5,2,0)</f>
        <v>Solo analisis</v>
      </c>
      <c r="J773" s="78">
        <v>1</v>
      </c>
      <c r="K773" s="78">
        <v>1</v>
      </c>
      <c r="L773" s="78">
        <v>1</v>
      </c>
      <c r="M773" s="78">
        <v>1</v>
      </c>
      <c r="N773" s="78">
        <v>1</v>
      </c>
      <c r="O773" s="78">
        <v>1</v>
      </c>
      <c r="P773" s="78">
        <v>1</v>
      </c>
      <c r="Q773" s="78">
        <v>2</v>
      </c>
      <c r="R773" s="78"/>
      <c r="S773" s="78"/>
      <c r="T773" s="78"/>
      <c r="U773" s="78"/>
      <c r="V773" s="78" t="str">
        <f>VLOOKUP(D773,Empresas!$D$7:$CF$91,81,0)</f>
        <v>A</v>
      </c>
      <c r="W773" s="78" t="str">
        <f>VLOOKUP(D773,Empresas!$D$7:$M$91,10,0)</f>
        <v>General/Prico</v>
      </c>
      <c r="X773" s="69" t="str">
        <f t="shared" si="126"/>
        <v>SI</v>
      </c>
      <c r="Y773" s="153" t="str">
        <f t="shared" si="127"/>
        <v>Si aplica</v>
      </c>
      <c r="Z773" s="147">
        <f>IF(Y773="No aplica",0,IF(I773="no",0,IF(I773="No aplica",0,IF(I773="Si",1,IF(I773="Fisico",1,IF(I773="Electronico",2,VLOOKUP(C773&amp;"|"&amp;B773&amp;"|"&amp;D773,Empresas!$C$6:$CC$92,G773+6+1,0)))))))</f>
        <v>0.5</v>
      </c>
      <c r="AA773" s="147">
        <f>IF(AND($I773="Si",J773=1),1,IF(AND($I773="Fisico",J773=1),1,IF(AND(J773=1,$I773="Electronico"),2,IF(J773=1,VLOOKUP($C773&amp;"|"&amp;$B773&amp;"|"&amp;$D773,Empresas!$C$6:$CC$92,$G773+6+1,0),0))))</f>
        <v>0.5</v>
      </c>
      <c r="AB773" s="147">
        <f>IF(AND($I773="Si",K773=1),1,IF(AND($I773="Fisico",K773=1),1,IF(AND(K773=1,$I773="Electronico"),2,IF(K773=1,VLOOKUP($C773&amp;"|"&amp;$B773&amp;"|"&amp;$D773,Empresas!$C$6:$CC$92,$G773+6+1,0),0))))</f>
        <v>0.5</v>
      </c>
      <c r="AC773" s="147">
        <f>IF(AND($I773="Si",L773=1),1,IF(AND($I773="Fisico",L773=1),1,IF(AND(L773=1,$I773="Electronico"),2,IF(L773=1,VLOOKUP($C773&amp;"|"&amp;$B773&amp;"|"&amp;$D773,Empresas!$C$6:$CC$92,$G773+6+1,0),0))))</f>
        <v>0.5</v>
      </c>
      <c r="AD773" s="147">
        <f>IF(AND($I773="Si",M773=1),1,IF(AND($I773="Fisico",M773=1),1,IF(AND(M773=1,$I773="Electronico"),2,IF(M773=1,VLOOKUP($C773&amp;"|"&amp;$B773&amp;"|"&amp;$D773,Empresas!$C$6:$CC$92,$G773+6+1,0),0))))</f>
        <v>0.5</v>
      </c>
      <c r="AE773" s="147">
        <f>IF(AND($I773="Si",N773=1),1,IF(AND($I773="Fisico",N773=1),1,IF(AND(N773=1,$I773="Electronico"),2,IF(N773=1,VLOOKUP($C773&amp;"|"&amp;$B773&amp;"|"&amp;$D773,Empresas!$C$6:$CC$92,$G773+6+1,0),0))))</f>
        <v>0.5</v>
      </c>
      <c r="AF773" s="147">
        <f>IF(AND($I773="Si",O773=1),1,IF(AND($I773="Fisico",O773=1),1,IF(AND(O773=1,$I773="Electronico"),2,IF(O773=1,VLOOKUP($C773&amp;"|"&amp;$B773&amp;"|"&amp;$D773,Empresas!$C$6:$CC$92,$G773+6+1,0),0))))</f>
        <v>0.5</v>
      </c>
      <c r="AG773" s="147">
        <f>IF(AND($I773="Si",P773=1),1,IF(AND($I773="Fisico",P773=1),1,IF(AND(P773=1,$I773="Electronico"),2,IF(P773=1,VLOOKUP($C773&amp;"|"&amp;$B773&amp;"|"&amp;$D773,Empresas!$C$6:$CC$92,$G773+6+1,0),0))))</f>
        <v>0.5</v>
      </c>
      <c r="AH773" s="147">
        <f>IF(AND($I773="Si",Q773=1),1,IF(AND($I773="Fisico",Q773=1),1,IF(AND(Q773=1,$I773="Electronico"),2,IF(Q773=1,VLOOKUP($C773&amp;"|"&amp;$B773&amp;"|"&amp;$D773,Empresas!$C$6:$CC$92,$G773+6+1,0),0))))</f>
        <v>0</v>
      </c>
      <c r="AI773" s="147">
        <f>IF(AND($I773="Si",R773=1),1,IF(AND($I773="Fisico",R773=1),1,IF(AND(R773=1,$I773="Electronico"),2,IF(R773=1,VLOOKUP($C773&amp;"|"&amp;$B773&amp;"|"&amp;$D773,Empresas!$C$6:$CC$92,$G773+6+1,0),0))))</f>
        <v>0</v>
      </c>
      <c r="AJ773" s="147">
        <f>IF(AND($I773="Si",S773=1),1,IF(AND($I773="Fisico",S773=1),1,IF(AND(S773=1,$I773="Electronico"),2,IF(S773=1,VLOOKUP($C773&amp;"|"&amp;$B773&amp;"|"&amp;$D773,Empresas!$C$6:$CC$92,$G773+6+1,0),0))))</f>
        <v>0</v>
      </c>
      <c r="AK773" s="147">
        <f>IF(AND($I773="Si",T773=1),1,IF(AND($I773="Fisico",T773=1),1,IF(AND(T773=1,$I773="Electronico"),2,IF(T773=1,VLOOKUP($C773&amp;"|"&amp;$B773&amp;"|"&amp;$D773,Empresas!$C$6:$CC$92,$G773+6+1,0),0))))</f>
        <v>0</v>
      </c>
      <c r="AL773" s="147">
        <f>IF(AND($I773="Si",U773=1),1,IF(AND($I773="Fisico",U773=1),1,IF(AND(U773=1,$I773="Electronico"),2,IF(U773=1,VLOOKUP($C773&amp;"|"&amp;$B773&amp;"|"&amp;$D773,Empresas!$C$6:$CC$92,$G773+6+1,0),0))))</f>
        <v>0</v>
      </c>
      <c r="AM773" s="149">
        <f t="shared" si="128"/>
        <v>3.5</v>
      </c>
      <c r="AN773" s="149">
        <f t="shared" si="129"/>
        <v>4</v>
      </c>
      <c r="AO773" s="152">
        <f t="shared" si="130"/>
        <v>0.875</v>
      </c>
    </row>
    <row r="774" spans="1:41" x14ac:dyDescent="0.25">
      <c r="A774" s="137" t="str">
        <f>VLOOKUP(D774,Empresas!$D$7:$F$91,3,0)</f>
        <v>Omar</v>
      </c>
      <c r="B774" s="138" t="str">
        <f>VLOOKUP(D774,Empresas!$D$7:$G$91,4,0)</f>
        <v>Kheilly</v>
      </c>
      <c r="C774" s="138" t="s">
        <v>544</v>
      </c>
      <c r="D774" s="138" t="s">
        <v>242</v>
      </c>
      <c r="E774" s="138" t="str">
        <f>VLOOKUP(D774,Empresas!$D$7:$E$92,2,0)</f>
        <v>IMPORTACIONES TAKANA CAR S.A.C</v>
      </c>
      <c r="F774" s="138" t="s">
        <v>159</v>
      </c>
      <c r="G774" s="139">
        <f>+G773+3</f>
        <v>10</v>
      </c>
      <c r="H774" s="139" t="str">
        <f>VLOOKUP(D774,Empresas!$D$6:$L$92,7,0)</f>
        <v>Mensual</v>
      </c>
      <c r="I774" s="138" t="str">
        <f>VLOOKUP(VLOOKUP(D774&amp;"|"&amp;B774,Empresas!$I$7:$CB$92,G774,0),Tablas!$A$3:$B$5,2,0)</f>
        <v>Solo analisis</v>
      </c>
      <c r="J774" s="78">
        <v>1</v>
      </c>
      <c r="K774" s="78">
        <v>1</v>
      </c>
      <c r="L774" s="78">
        <v>1</v>
      </c>
      <c r="M774" s="78">
        <v>1</v>
      </c>
      <c r="N774" s="78">
        <v>1</v>
      </c>
      <c r="O774" s="78">
        <v>1</v>
      </c>
      <c r="P774" s="78">
        <v>1</v>
      </c>
      <c r="Q774" s="78">
        <v>2</v>
      </c>
      <c r="R774" s="78"/>
      <c r="S774" s="78"/>
      <c r="T774" s="78"/>
      <c r="U774" s="78"/>
      <c r="V774" s="78" t="str">
        <f>VLOOKUP(D774,Empresas!$D$7:$CF$91,81,0)</f>
        <v>A</v>
      </c>
      <c r="W774" s="78" t="str">
        <f>VLOOKUP(D774,Empresas!$D$7:$M$91,10,0)</f>
        <v>General/Prico</v>
      </c>
      <c r="X774" s="69" t="str">
        <f t="shared" si="126"/>
        <v>SI</v>
      </c>
      <c r="Y774" s="153" t="str">
        <f t="shared" si="127"/>
        <v>Si aplica</v>
      </c>
      <c r="Z774" s="147">
        <f>IF(Y774="No aplica",0,IF(I774="no",0,IF(I774="No aplica",0,IF(I774="Si",1,IF(I774="Fisico",1,IF(I774="Electronico",2,VLOOKUP(C774&amp;"|"&amp;B774&amp;"|"&amp;D774,Empresas!$C$6:$CC$92,G774+6+1,0)))))))</f>
        <v>1.5</v>
      </c>
      <c r="AA774" s="147">
        <f>IF(AND($I774="Si",J774=1),1,IF(AND($I774="Fisico",J774=1),1,IF(AND(J774=1,$I774="Electronico"),2,IF(J774=1,VLOOKUP($C774&amp;"|"&amp;$B774&amp;"|"&amp;$D774,Empresas!$C$6:$CC$92,$G774+6+1,0),0))))</f>
        <v>1.5</v>
      </c>
      <c r="AB774" s="147">
        <f>IF(AND($I774="Si",K774=1),1,IF(AND($I774="Fisico",K774=1),1,IF(AND(K774=1,$I774="Electronico"),2,IF(K774=1,VLOOKUP($C774&amp;"|"&amp;$B774&amp;"|"&amp;$D774,Empresas!$C$6:$CC$92,$G774+6+1,0),0))))</f>
        <v>1.5</v>
      </c>
      <c r="AC774" s="147">
        <f>IF(AND($I774="Si",L774=1),1,IF(AND($I774="Fisico",L774=1),1,IF(AND(L774=1,$I774="Electronico"),2,IF(L774=1,VLOOKUP($C774&amp;"|"&amp;$B774&amp;"|"&amp;$D774,Empresas!$C$6:$CC$92,$G774+6+1,0),0))))</f>
        <v>1.5</v>
      </c>
      <c r="AD774" s="147">
        <f>IF(AND($I774="Si",M774=1),1,IF(AND($I774="Fisico",M774=1),1,IF(AND(M774=1,$I774="Electronico"),2,IF(M774=1,VLOOKUP($C774&amp;"|"&amp;$B774&amp;"|"&amp;$D774,Empresas!$C$6:$CC$92,$G774+6+1,0),0))))</f>
        <v>1.5</v>
      </c>
      <c r="AE774" s="147">
        <f>IF(AND($I774="Si",N774=1),1,IF(AND($I774="Fisico",N774=1),1,IF(AND(N774=1,$I774="Electronico"),2,IF(N774=1,VLOOKUP($C774&amp;"|"&amp;$B774&amp;"|"&amp;$D774,Empresas!$C$6:$CC$92,$G774+6+1,0),0))))</f>
        <v>1.5</v>
      </c>
      <c r="AF774" s="147">
        <f>IF(AND($I774="Si",O774=1),1,IF(AND($I774="Fisico",O774=1),1,IF(AND(O774=1,$I774="Electronico"),2,IF(O774=1,VLOOKUP($C774&amp;"|"&amp;$B774&amp;"|"&amp;$D774,Empresas!$C$6:$CC$92,$G774+6+1,0),0))))</f>
        <v>1.5</v>
      </c>
      <c r="AG774" s="147">
        <f>IF(AND($I774="Si",P774=1),1,IF(AND($I774="Fisico",P774=1),1,IF(AND(P774=1,$I774="Electronico"),2,IF(P774=1,VLOOKUP($C774&amp;"|"&amp;$B774&amp;"|"&amp;$D774,Empresas!$C$6:$CC$92,$G774+6+1,0),0))))</f>
        <v>1.5</v>
      </c>
      <c r="AH774" s="147">
        <f>IF(AND($I774="Si",Q774=1),1,IF(AND($I774="Fisico",Q774=1),1,IF(AND(Q774=1,$I774="Electronico"),2,IF(Q774=1,VLOOKUP($C774&amp;"|"&amp;$B774&amp;"|"&amp;$D774,Empresas!$C$6:$CC$92,$G774+6+1,0),0))))</f>
        <v>0</v>
      </c>
      <c r="AI774" s="147">
        <f>IF(AND($I774="Si",R774=1),1,IF(AND($I774="Fisico",R774=1),1,IF(AND(R774=1,$I774="Electronico"),2,IF(R774=1,VLOOKUP($C774&amp;"|"&amp;$B774&amp;"|"&amp;$D774,Empresas!$C$6:$CC$92,$G774+6+1,0),0))))</f>
        <v>0</v>
      </c>
      <c r="AJ774" s="147">
        <f>IF(AND($I774="Si",S774=1),1,IF(AND($I774="Fisico",S774=1),1,IF(AND(S774=1,$I774="Electronico"),2,IF(S774=1,VLOOKUP($C774&amp;"|"&amp;$B774&amp;"|"&amp;$D774,Empresas!$C$6:$CC$92,$G774+6+1,0),0))))</f>
        <v>0</v>
      </c>
      <c r="AK774" s="147">
        <f>IF(AND($I774="Si",T774=1),1,IF(AND($I774="Fisico",T774=1),1,IF(AND(T774=1,$I774="Electronico"),2,IF(T774=1,VLOOKUP($C774&amp;"|"&amp;$B774&amp;"|"&amp;$D774,Empresas!$C$6:$CC$92,$G774+6+1,0),0))))</f>
        <v>0</v>
      </c>
      <c r="AL774" s="147">
        <f>IF(AND($I774="Si",U774=1),1,IF(AND($I774="Fisico",U774=1),1,IF(AND(U774=1,$I774="Electronico"),2,IF(U774=1,VLOOKUP($C774&amp;"|"&amp;$B774&amp;"|"&amp;$D774,Empresas!$C$6:$CC$92,$G774+6+1,0),0))))</f>
        <v>0</v>
      </c>
      <c r="AM774" s="149">
        <f t="shared" si="128"/>
        <v>10.5</v>
      </c>
      <c r="AN774" s="149">
        <f t="shared" si="129"/>
        <v>12</v>
      </c>
      <c r="AO774" s="152">
        <f t="shared" si="130"/>
        <v>0.875</v>
      </c>
    </row>
    <row r="775" spans="1:41" x14ac:dyDescent="0.25">
      <c r="A775" s="137" t="str">
        <f>VLOOKUP(D775,Empresas!$D$7:$F$91,3,0)</f>
        <v>Omar</v>
      </c>
      <c r="B775" s="138" t="str">
        <f>VLOOKUP(D775,Empresas!$D$7:$G$91,4,0)</f>
        <v>Kheilly</v>
      </c>
      <c r="C775" s="138" t="s">
        <v>544</v>
      </c>
      <c r="D775" s="138" t="s">
        <v>242</v>
      </c>
      <c r="E775" s="138" t="str">
        <f>VLOOKUP(D775,Empresas!$D$7:$E$92,2,0)</f>
        <v>IMPORTACIONES TAKANA CAR S.A.C</v>
      </c>
      <c r="F775" s="138" t="s">
        <v>160</v>
      </c>
      <c r="G775" s="139">
        <f t="shared" ref="G775:G786" si="131">+G774+3</f>
        <v>13</v>
      </c>
      <c r="H775" s="139" t="str">
        <f>VLOOKUP(D775,Empresas!$D$6:$L$92,7,0)</f>
        <v>Mensual</v>
      </c>
      <c r="I775" s="138" t="str">
        <f>VLOOKUP(VLOOKUP(D775&amp;"|"&amp;B775,Empresas!$I$7:$CB$92,G775,0),Tablas!$A$3:$B$5,2,0)</f>
        <v>Registro y analisis</v>
      </c>
      <c r="J775" s="78">
        <v>1</v>
      </c>
      <c r="K775" s="78">
        <v>1</v>
      </c>
      <c r="L775" s="78">
        <v>1</v>
      </c>
      <c r="M775" s="78">
        <v>1</v>
      </c>
      <c r="N775" s="78">
        <v>1</v>
      </c>
      <c r="O775" s="78">
        <v>1</v>
      </c>
      <c r="P775" s="78">
        <v>1</v>
      </c>
      <c r="Q775" s="78">
        <v>2</v>
      </c>
      <c r="R775" s="78"/>
      <c r="S775" s="78"/>
      <c r="T775" s="78"/>
      <c r="U775" s="78"/>
      <c r="V775" s="78" t="str">
        <f>VLOOKUP(D775,Empresas!$D$7:$CF$91,81,0)</f>
        <v>A</v>
      </c>
      <c r="W775" s="78" t="str">
        <f>VLOOKUP(D775,Empresas!$D$7:$M$91,10,0)</f>
        <v>General/Prico</v>
      </c>
      <c r="X775" s="69" t="str">
        <f t="shared" si="126"/>
        <v>SI</v>
      </c>
      <c r="Y775" s="153" t="str">
        <f t="shared" si="127"/>
        <v>Si aplica</v>
      </c>
      <c r="Z775" s="147">
        <f>IF(Y775="No aplica",0,IF(I775="no",0,IF(I775="No aplica",0,IF(I775="Si",1,IF(I775="Fisico",1,IF(I775="Electronico",2,VLOOKUP(C775&amp;"|"&amp;B775&amp;"|"&amp;D775,Empresas!$C$6:$CC$92,G775+6+1,0)))))))</f>
        <v>2</v>
      </c>
      <c r="AA775" s="147">
        <f>IF(AND($I775="Si",J775=1),1,IF(AND($I775="Fisico",J775=1),1,IF(AND(J775=1,$I775="Electronico"),2,IF(J775=1,VLOOKUP($C775&amp;"|"&amp;$B775&amp;"|"&amp;$D775,Empresas!$C$6:$CC$92,$G775+6+1,0),0))))</f>
        <v>2</v>
      </c>
      <c r="AB775" s="147">
        <f>IF(AND($I775="Si",K775=1),1,IF(AND($I775="Fisico",K775=1),1,IF(AND(K775=1,$I775="Electronico"),2,IF(K775=1,VLOOKUP($C775&amp;"|"&amp;$B775&amp;"|"&amp;$D775,Empresas!$C$6:$CC$92,$G775+6+1,0),0))))</f>
        <v>2</v>
      </c>
      <c r="AC775" s="147">
        <f>IF(AND($I775="Si",L775=1),1,IF(AND($I775="Fisico",L775=1),1,IF(AND(L775=1,$I775="Electronico"),2,IF(L775=1,VLOOKUP($C775&amp;"|"&amp;$B775&amp;"|"&amp;$D775,Empresas!$C$6:$CC$92,$G775+6+1,0),0))))</f>
        <v>2</v>
      </c>
      <c r="AD775" s="147">
        <f>IF(AND($I775="Si",M775=1),1,IF(AND($I775="Fisico",M775=1),1,IF(AND(M775=1,$I775="Electronico"),2,IF(M775=1,VLOOKUP($C775&amp;"|"&amp;$B775&amp;"|"&amp;$D775,Empresas!$C$6:$CC$92,$G775+6+1,0),0))))</f>
        <v>2</v>
      </c>
      <c r="AE775" s="147">
        <f>IF(AND($I775="Si",N775=1),1,IF(AND($I775="Fisico",N775=1),1,IF(AND(N775=1,$I775="Electronico"),2,IF(N775=1,VLOOKUP($C775&amp;"|"&amp;$B775&amp;"|"&amp;$D775,Empresas!$C$6:$CC$92,$G775+6+1,0),0))))</f>
        <v>2</v>
      </c>
      <c r="AF775" s="147">
        <f>IF(AND($I775="Si",O775=1),1,IF(AND($I775="Fisico",O775=1),1,IF(AND(O775=1,$I775="Electronico"),2,IF(O775=1,VLOOKUP($C775&amp;"|"&amp;$B775&amp;"|"&amp;$D775,Empresas!$C$6:$CC$92,$G775+6+1,0),0))))</f>
        <v>2</v>
      </c>
      <c r="AG775" s="147">
        <f>IF(AND($I775="Si",P775=1),1,IF(AND($I775="Fisico",P775=1),1,IF(AND(P775=1,$I775="Electronico"),2,IF(P775=1,VLOOKUP($C775&amp;"|"&amp;$B775&amp;"|"&amp;$D775,Empresas!$C$6:$CC$92,$G775+6+1,0),0))))</f>
        <v>2</v>
      </c>
      <c r="AH775" s="147">
        <f>IF(AND($I775="Si",Q775=1),1,IF(AND($I775="Fisico",Q775=1),1,IF(AND(Q775=1,$I775="Electronico"),2,IF(Q775=1,VLOOKUP($C775&amp;"|"&amp;$B775&amp;"|"&amp;$D775,Empresas!$C$6:$CC$92,$G775+6+1,0),0))))</f>
        <v>0</v>
      </c>
      <c r="AI775" s="147">
        <f>IF(AND($I775="Si",R775=1),1,IF(AND($I775="Fisico",R775=1),1,IF(AND(R775=1,$I775="Electronico"),2,IF(R775=1,VLOOKUP($C775&amp;"|"&amp;$B775&amp;"|"&amp;$D775,Empresas!$C$6:$CC$92,$G775+6+1,0),0))))</f>
        <v>0</v>
      </c>
      <c r="AJ775" s="147">
        <f>IF(AND($I775="Si",S775=1),1,IF(AND($I775="Fisico",S775=1),1,IF(AND(S775=1,$I775="Electronico"),2,IF(S775=1,VLOOKUP($C775&amp;"|"&amp;$B775&amp;"|"&amp;$D775,Empresas!$C$6:$CC$92,$G775+6+1,0),0))))</f>
        <v>0</v>
      </c>
      <c r="AK775" s="147">
        <f>IF(AND($I775="Si",T775=1),1,IF(AND($I775="Fisico",T775=1),1,IF(AND(T775=1,$I775="Electronico"),2,IF(T775=1,VLOOKUP($C775&amp;"|"&amp;$B775&amp;"|"&amp;$D775,Empresas!$C$6:$CC$92,$G775+6+1,0),0))))</f>
        <v>0</v>
      </c>
      <c r="AL775" s="147">
        <f>IF(AND($I775="Si",U775=1),1,IF(AND($I775="Fisico",U775=1),1,IF(AND(U775=1,$I775="Electronico"),2,IF(U775=1,VLOOKUP($C775&amp;"|"&amp;$B775&amp;"|"&amp;$D775,Empresas!$C$6:$CC$92,$G775+6+1,0),0))))</f>
        <v>0</v>
      </c>
      <c r="AM775" s="149">
        <f t="shared" si="128"/>
        <v>14</v>
      </c>
      <c r="AN775" s="149">
        <f t="shared" si="129"/>
        <v>16</v>
      </c>
      <c r="AO775" s="152">
        <f t="shared" si="130"/>
        <v>0.875</v>
      </c>
    </row>
    <row r="776" spans="1:41" x14ac:dyDescent="0.25">
      <c r="A776" s="137" t="str">
        <f>VLOOKUP(D776,Empresas!$D$7:$F$91,3,0)</f>
        <v>Omar</v>
      </c>
      <c r="B776" s="138" t="str">
        <f>VLOOKUP(D776,Empresas!$D$7:$G$91,4,0)</f>
        <v>Kheilly</v>
      </c>
      <c r="C776" s="138" t="s">
        <v>544</v>
      </c>
      <c r="D776" s="138" t="s">
        <v>242</v>
      </c>
      <c r="E776" s="138" t="str">
        <f>VLOOKUP(D776,Empresas!$D$7:$E$92,2,0)</f>
        <v>IMPORTACIONES TAKANA CAR S.A.C</v>
      </c>
      <c r="F776" s="138" t="s">
        <v>161</v>
      </c>
      <c r="G776" s="139">
        <f t="shared" si="131"/>
        <v>16</v>
      </c>
      <c r="H776" s="139" t="str">
        <f>VLOOKUP(D776,Empresas!$D$6:$L$92,7,0)</f>
        <v>Mensual</v>
      </c>
      <c r="I776" s="138" t="str">
        <f>VLOOKUP(VLOOKUP(D776&amp;"|"&amp;B776,Empresas!$I$7:$CB$92,G776,0),Tablas!$A$3:$B$5,2,0)</f>
        <v>Registro y analisis</v>
      </c>
      <c r="J776" s="78">
        <v>1</v>
      </c>
      <c r="K776" s="78">
        <v>1</v>
      </c>
      <c r="L776" s="78">
        <v>1</v>
      </c>
      <c r="M776" s="78">
        <v>1</v>
      </c>
      <c r="N776" s="78">
        <v>1</v>
      </c>
      <c r="O776" s="78">
        <v>1</v>
      </c>
      <c r="P776" s="78">
        <v>1</v>
      </c>
      <c r="Q776" s="78">
        <v>2</v>
      </c>
      <c r="R776" s="78"/>
      <c r="S776" s="78"/>
      <c r="T776" s="78"/>
      <c r="U776" s="78"/>
      <c r="V776" s="78" t="str">
        <f>VLOOKUP(D776,Empresas!$D$7:$CF$91,81,0)</f>
        <v>A</v>
      </c>
      <c r="W776" s="78" t="str">
        <f>VLOOKUP(D776,Empresas!$D$7:$M$91,10,0)</f>
        <v>General/Prico</v>
      </c>
      <c r="X776" s="69" t="str">
        <f t="shared" si="126"/>
        <v>SI</v>
      </c>
      <c r="Y776" s="153" t="str">
        <f t="shared" si="127"/>
        <v>Si aplica</v>
      </c>
      <c r="Z776" s="147">
        <f>IF(Y776="No aplica",0,IF(I776="no",0,IF(I776="No aplica",0,IF(I776="Si",1,IF(I776="Fisico",1,IF(I776="Electronico",2,VLOOKUP(C776&amp;"|"&amp;B776&amp;"|"&amp;D776,Empresas!$C$6:$CC$92,G776+6+1,0)))))))</f>
        <v>10</v>
      </c>
      <c r="AA776" s="147">
        <f>IF(AND($I776="Si",J776=1),1,IF(AND($I776="Fisico",J776=1),1,IF(AND(J776=1,$I776="Electronico"),2,IF(J776=1,VLOOKUP($C776&amp;"|"&amp;$B776&amp;"|"&amp;$D776,Empresas!$C$6:$CC$92,$G776+6+1,0),0))))</f>
        <v>10</v>
      </c>
      <c r="AB776" s="147">
        <f>IF(AND($I776="Si",K776=1),1,IF(AND($I776="Fisico",K776=1),1,IF(AND(K776=1,$I776="Electronico"),2,IF(K776=1,VLOOKUP($C776&amp;"|"&amp;$B776&amp;"|"&amp;$D776,Empresas!$C$6:$CC$92,$G776+6+1,0),0))))</f>
        <v>10</v>
      </c>
      <c r="AC776" s="147">
        <f>IF(AND($I776="Si",L776=1),1,IF(AND($I776="Fisico",L776=1),1,IF(AND(L776=1,$I776="Electronico"),2,IF(L776=1,VLOOKUP($C776&amp;"|"&amp;$B776&amp;"|"&amp;$D776,Empresas!$C$6:$CC$92,$G776+6+1,0),0))))</f>
        <v>10</v>
      </c>
      <c r="AD776" s="147">
        <f>IF(AND($I776="Si",M776=1),1,IF(AND($I776="Fisico",M776=1),1,IF(AND(M776=1,$I776="Electronico"),2,IF(M776=1,VLOOKUP($C776&amp;"|"&amp;$B776&amp;"|"&amp;$D776,Empresas!$C$6:$CC$92,$G776+6+1,0),0))))</f>
        <v>10</v>
      </c>
      <c r="AE776" s="147">
        <f>IF(AND($I776="Si",N776=1),1,IF(AND($I776="Fisico",N776=1),1,IF(AND(N776=1,$I776="Electronico"),2,IF(N776=1,VLOOKUP($C776&amp;"|"&amp;$B776&amp;"|"&amp;$D776,Empresas!$C$6:$CC$92,$G776+6+1,0),0))))</f>
        <v>10</v>
      </c>
      <c r="AF776" s="147">
        <f>IF(AND($I776="Si",O776=1),1,IF(AND($I776="Fisico",O776=1),1,IF(AND(O776=1,$I776="Electronico"),2,IF(O776=1,VLOOKUP($C776&amp;"|"&amp;$B776&amp;"|"&amp;$D776,Empresas!$C$6:$CC$92,$G776+6+1,0),0))))</f>
        <v>10</v>
      </c>
      <c r="AG776" s="147">
        <f>IF(AND($I776="Si",P776=1),1,IF(AND($I776="Fisico",P776=1),1,IF(AND(P776=1,$I776="Electronico"),2,IF(P776=1,VLOOKUP($C776&amp;"|"&amp;$B776&amp;"|"&amp;$D776,Empresas!$C$6:$CC$92,$G776+6+1,0),0))))</f>
        <v>10</v>
      </c>
      <c r="AH776" s="147">
        <f>IF(AND($I776="Si",Q776=1),1,IF(AND($I776="Fisico",Q776=1),1,IF(AND(Q776=1,$I776="Electronico"),2,IF(Q776=1,VLOOKUP($C776&amp;"|"&amp;$B776&amp;"|"&amp;$D776,Empresas!$C$6:$CC$92,$G776+6+1,0),0))))</f>
        <v>0</v>
      </c>
      <c r="AI776" s="147">
        <f>IF(AND($I776="Si",R776=1),1,IF(AND($I776="Fisico",R776=1),1,IF(AND(R776=1,$I776="Electronico"),2,IF(R776=1,VLOOKUP($C776&amp;"|"&amp;$B776&amp;"|"&amp;$D776,Empresas!$C$6:$CC$92,$G776+6+1,0),0))))</f>
        <v>0</v>
      </c>
      <c r="AJ776" s="147">
        <f>IF(AND($I776="Si",S776=1),1,IF(AND($I776="Fisico",S776=1),1,IF(AND(S776=1,$I776="Electronico"),2,IF(S776=1,VLOOKUP($C776&amp;"|"&amp;$B776&amp;"|"&amp;$D776,Empresas!$C$6:$CC$92,$G776+6+1,0),0))))</f>
        <v>0</v>
      </c>
      <c r="AK776" s="147">
        <f>IF(AND($I776="Si",T776=1),1,IF(AND($I776="Fisico",T776=1),1,IF(AND(T776=1,$I776="Electronico"),2,IF(T776=1,VLOOKUP($C776&amp;"|"&amp;$B776&amp;"|"&amp;$D776,Empresas!$C$6:$CC$92,$G776+6+1,0),0))))</f>
        <v>0</v>
      </c>
      <c r="AL776" s="147">
        <f>IF(AND($I776="Si",U776=1),1,IF(AND($I776="Fisico",U776=1),1,IF(AND(U776=1,$I776="Electronico"),2,IF(U776=1,VLOOKUP($C776&amp;"|"&amp;$B776&amp;"|"&amp;$D776,Empresas!$C$6:$CC$92,$G776+6+1,0),0))))</f>
        <v>0</v>
      </c>
      <c r="AM776" s="149">
        <f t="shared" si="128"/>
        <v>70</v>
      </c>
      <c r="AN776" s="149">
        <f t="shared" si="129"/>
        <v>80</v>
      </c>
      <c r="AO776" s="152">
        <f t="shared" si="130"/>
        <v>0.875</v>
      </c>
    </row>
    <row r="777" spans="1:41" x14ac:dyDescent="0.25">
      <c r="A777" s="137" t="str">
        <f>VLOOKUP(D777,Empresas!$D$7:$F$91,3,0)</f>
        <v>Omar</v>
      </c>
      <c r="B777" s="138" t="str">
        <f>VLOOKUP(D777,Empresas!$D$7:$G$91,4,0)</f>
        <v>Kheilly</v>
      </c>
      <c r="C777" s="138" t="s">
        <v>544</v>
      </c>
      <c r="D777" s="138" t="s">
        <v>242</v>
      </c>
      <c r="E777" s="138" t="str">
        <f>VLOOKUP(D777,Empresas!$D$7:$E$92,2,0)</f>
        <v>IMPORTACIONES TAKANA CAR S.A.C</v>
      </c>
      <c r="F777" s="138" t="s">
        <v>162</v>
      </c>
      <c r="G777" s="139">
        <f t="shared" si="131"/>
        <v>19</v>
      </c>
      <c r="H777" s="139" t="str">
        <f>VLOOKUP(D777,Empresas!$D$6:$L$92,7,0)</f>
        <v>Mensual</v>
      </c>
      <c r="I777" s="138" t="str">
        <f>VLOOKUP(VLOOKUP(D777&amp;"|"&amp;B777,Empresas!$I$7:$CB$92,G777,0),Tablas!$A$3:$B$5,2,0)</f>
        <v>No aplica</v>
      </c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 t="str">
        <f>VLOOKUP(D777,Empresas!$D$7:$CF$91,81,0)</f>
        <v>A</v>
      </c>
      <c r="W777" s="78" t="str">
        <f>VLOOKUP(D777,Empresas!$D$7:$M$91,10,0)</f>
        <v>General/Prico</v>
      </c>
      <c r="X777" s="69" t="str">
        <f t="shared" si="126"/>
        <v>SI</v>
      </c>
      <c r="Y777" s="153" t="str">
        <f t="shared" si="127"/>
        <v>No aplica</v>
      </c>
      <c r="Z777" s="147">
        <f>IF(Y777="No aplica",0,IF(I777="no",0,IF(I777="No aplica",0,IF(I777="Si",1,IF(I777="Fisico",1,IF(I777="Electronico",2,VLOOKUP(C777&amp;"|"&amp;B777&amp;"|"&amp;D777,Empresas!$C$6:$CC$92,G777+6+1,0)))))))</f>
        <v>0</v>
      </c>
      <c r="AA777" s="147">
        <f>IF(AND($I777="Si",J777=1),1,IF(AND($I777="Fisico",J777=1),1,IF(AND(J777=1,$I777="Electronico"),2,IF(J777=1,VLOOKUP($C777&amp;"|"&amp;$B777&amp;"|"&amp;$D777,Empresas!$C$6:$CC$92,$G777+6+1,0),0))))</f>
        <v>0</v>
      </c>
      <c r="AB777" s="147">
        <f>IF(AND($I777="Si",K777=1),1,IF(AND($I777="Fisico",K777=1),1,IF(AND(K777=1,$I777="Electronico"),2,IF(K777=1,VLOOKUP($C777&amp;"|"&amp;$B777&amp;"|"&amp;$D777,Empresas!$C$6:$CC$92,$G777+6+1,0),0))))</f>
        <v>0</v>
      </c>
      <c r="AC777" s="147">
        <f>IF(AND($I777="Si",L777=1),1,IF(AND($I777="Fisico",L777=1),1,IF(AND(L777=1,$I777="Electronico"),2,IF(L777=1,VLOOKUP($C777&amp;"|"&amp;$B777&amp;"|"&amp;$D777,Empresas!$C$6:$CC$92,$G777+6+1,0),0))))</f>
        <v>0</v>
      </c>
      <c r="AD777" s="147">
        <f>IF(AND($I777="Si",M777=1),1,IF(AND($I777="Fisico",M777=1),1,IF(AND(M777=1,$I777="Electronico"),2,IF(M777=1,VLOOKUP($C777&amp;"|"&amp;$B777&amp;"|"&amp;$D777,Empresas!$C$6:$CC$92,$G777+6+1,0),0))))</f>
        <v>0</v>
      </c>
      <c r="AE777" s="147">
        <f>IF(AND($I777="Si",N777=1),1,IF(AND($I777="Fisico",N777=1),1,IF(AND(N777=1,$I777="Electronico"),2,IF(N777=1,VLOOKUP($C777&amp;"|"&amp;$B777&amp;"|"&amp;$D777,Empresas!$C$6:$CC$92,$G777+6+1,0),0))))</f>
        <v>0</v>
      </c>
      <c r="AF777" s="147">
        <f>IF(AND($I777="Si",O777=1),1,IF(AND($I777="Fisico",O777=1),1,IF(AND(O777=1,$I777="Electronico"),2,IF(O777=1,VLOOKUP($C777&amp;"|"&amp;$B777&amp;"|"&amp;$D777,Empresas!$C$6:$CC$92,$G777+6+1,0),0))))</f>
        <v>0</v>
      </c>
      <c r="AG777" s="147">
        <f>IF(AND($I777="Si",P777=1),1,IF(AND($I777="Fisico",P777=1),1,IF(AND(P777=1,$I777="Electronico"),2,IF(P777=1,VLOOKUP($C777&amp;"|"&amp;$B777&amp;"|"&amp;$D777,Empresas!$C$6:$CC$92,$G777+6+1,0),0))))</f>
        <v>0</v>
      </c>
      <c r="AH777" s="147">
        <f>IF(AND($I777="Si",Q777=1),1,IF(AND($I777="Fisico",Q777=1),1,IF(AND(Q777=1,$I777="Electronico"),2,IF(Q777=1,VLOOKUP($C777&amp;"|"&amp;$B777&amp;"|"&amp;$D777,Empresas!$C$6:$CC$92,$G777+6+1,0),0))))</f>
        <v>0</v>
      </c>
      <c r="AI777" s="147">
        <f>IF(AND($I777="Si",R777=1),1,IF(AND($I777="Fisico",R777=1),1,IF(AND(R777=1,$I777="Electronico"),2,IF(R777=1,VLOOKUP($C777&amp;"|"&amp;$B777&amp;"|"&amp;$D777,Empresas!$C$6:$CC$92,$G777+6+1,0),0))))</f>
        <v>0</v>
      </c>
      <c r="AJ777" s="147">
        <f>IF(AND($I777="Si",S777=1),1,IF(AND($I777="Fisico",S777=1),1,IF(AND(S777=1,$I777="Electronico"),2,IF(S777=1,VLOOKUP($C777&amp;"|"&amp;$B777&amp;"|"&amp;$D777,Empresas!$C$6:$CC$92,$G777+6+1,0),0))))</f>
        <v>0</v>
      </c>
      <c r="AK777" s="147">
        <f>IF(AND($I777="Si",T777=1),1,IF(AND($I777="Fisico",T777=1),1,IF(AND(T777=1,$I777="Electronico"),2,IF(T777=1,VLOOKUP($C777&amp;"|"&amp;$B777&amp;"|"&amp;$D777,Empresas!$C$6:$CC$92,$G777+6+1,0),0))))</f>
        <v>0</v>
      </c>
      <c r="AL777" s="147">
        <f>IF(AND($I777="Si",U777=1),1,IF(AND($I777="Fisico",U777=1),1,IF(AND(U777=1,$I777="Electronico"),2,IF(U777=1,VLOOKUP($C777&amp;"|"&amp;$B777&amp;"|"&amp;$D777,Empresas!$C$6:$CC$92,$G777+6+1,0),0))))</f>
        <v>0</v>
      </c>
      <c r="AM777" s="149">
        <f t="shared" si="128"/>
        <v>0</v>
      </c>
      <c r="AN777" s="149">
        <f t="shared" si="129"/>
        <v>0</v>
      </c>
      <c r="AO777" s="152">
        <f t="shared" si="130"/>
        <v>0</v>
      </c>
    </row>
    <row r="778" spans="1:41" x14ac:dyDescent="0.25">
      <c r="A778" s="137" t="str">
        <f>VLOOKUP(D778,Empresas!$D$7:$F$91,3,0)</f>
        <v>Omar</v>
      </c>
      <c r="B778" s="138" t="str">
        <f>VLOOKUP(D778,Empresas!$D$7:$G$91,4,0)</f>
        <v>Kheilly</v>
      </c>
      <c r="C778" s="138" t="s">
        <v>544</v>
      </c>
      <c r="D778" s="138" t="s">
        <v>242</v>
      </c>
      <c r="E778" s="138" t="str">
        <f>VLOOKUP(D778,Empresas!$D$7:$E$92,2,0)</f>
        <v>IMPORTACIONES TAKANA CAR S.A.C</v>
      </c>
      <c r="F778" s="138" t="s">
        <v>163</v>
      </c>
      <c r="G778" s="139">
        <f t="shared" si="131"/>
        <v>22</v>
      </c>
      <c r="H778" s="139" t="str">
        <f>VLOOKUP(D778,Empresas!$D$6:$L$92,7,0)</f>
        <v>Mensual</v>
      </c>
      <c r="I778" s="138" t="str">
        <f>VLOOKUP(VLOOKUP(D778&amp;"|"&amp;B778,Empresas!$I$7:$CB$92,G778,0),Tablas!$A$3:$B$5,2,0)</f>
        <v>Registro y analisis</v>
      </c>
      <c r="J778" s="78">
        <v>1</v>
      </c>
      <c r="K778" s="78">
        <v>1</v>
      </c>
      <c r="L778" s="78">
        <v>1</v>
      </c>
      <c r="M778" s="78">
        <v>1</v>
      </c>
      <c r="N778" s="78">
        <v>1</v>
      </c>
      <c r="O778" s="78">
        <v>1</v>
      </c>
      <c r="P778" s="78">
        <v>1</v>
      </c>
      <c r="Q778" s="78">
        <v>2</v>
      </c>
      <c r="R778" s="78"/>
      <c r="S778" s="78"/>
      <c r="T778" s="78"/>
      <c r="U778" s="78"/>
      <c r="V778" s="78" t="str">
        <f>VLOOKUP(D778,Empresas!$D$7:$CF$91,81,0)</f>
        <v>A</v>
      </c>
      <c r="W778" s="78" t="str">
        <f>VLOOKUP(D778,Empresas!$D$7:$M$91,10,0)</f>
        <v>General/Prico</v>
      </c>
      <c r="X778" s="69" t="str">
        <f t="shared" si="126"/>
        <v>SI</v>
      </c>
      <c r="Y778" s="153" t="str">
        <f t="shared" si="127"/>
        <v>Si aplica</v>
      </c>
      <c r="Z778" s="147">
        <f>IF(Y778="No aplica",0,IF(I778="no",0,IF(I778="No aplica",0,IF(I778="Si",1,IF(I778="Fisico",1,IF(I778="Electronico",2,VLOOKUP(C778&amp;"|"&amp;B778&amp;"|"&amp;D778,Empresas!$C$6:$CC$92,G778+6+1,0)))))))</f>
        <v>6</v>
      </c>
      <c r="AA778" s="147">
        <f>IF(AND($I778="Si",J778=1),1,IF(AND($I778="Fisico",J778=1),1,IF(AND(J778=1,$I778="Electronico"),2,IF(J778=1,VLOOKUP($C778&amp;"|"&amp;$B778&amp;"|"&amp;$D778,Empresas!$C$6:$CC$92,$G778+6+1,0),0))))</f>
        <v>6</v>
      </c>
      <c r="AB778" s="147">
        <f>IF(AND($I778="Si",K778=1),1,IF(AND($I778="Fisico",K778=1),1,IF(AND(K778=1,$I778="Electronico"),2,IF(K778=1,VLOOKUP($C778&amp;"|"&amp;$B778&amp;"|"&amp;$D778,Empresas!$C$6:$CC$92,$G778+6+1,0),0))))</f>
        <v>6</v>
      </c>
      <c r="AC778" s="147">
        <f>IF(AND($I778="Si",L778=1),1,IF(AND($I778="Fisico",L778=1),1,IF(AND(L778=1,$I778="Electronico"),2,IF(L778=1,VLOOKUP($C778&amp;"|"&amp;$B778&amp;"|"&amp;$D778,Empresas!$C$6:$CC$92,$G778+6+1,0),0))))</f>
        <v>6</v>
      </c>
      <c r="AD778" s="147">
        <f>IF(AND($I778="Si",M778=1),1,IF(AND($I778="Fisico",M778=1),1,IF(AND(M778=1,$I778="Electronico"),2,IF(M778=1,VLOOKUP($C778&amp;"|"&amp;$B778&amp;"|"&amp;$D778,Empresas!$C$6:$CC$92,$G778+6+1,0),0))))</f>
        <v>6</v>
      </c>
      <c r="AE778" s="147">
        <f>IF(AND($I778="Si",N778=1),1,IF(AND($I778="Fisico",N778=1),1,IF(AND(N778=1,$I778="Electronico"),2,IF(N778=1,VLOOKUP($C778&amp;"|"&amp;$B778&amp;"|"&amp;$D778,Empresas!$C$6:$CC$92,$G778+6+1,0),0))))</f>
        <v>6</v>
      </c>
      <c r="AF778" s="147">
        <f>IF(AND($I778="Si",O778=1),1,IF(AND($I778="Fisico",O778=1),1,IF(AND(O778=1,$I778="Electronico"),2,IF(O778=1,VLOOKUP($C778&amp;"|"&amp;$B778&amp;"|"&amp;$D778,Empresas!$C$6:$CC$92,$G778+6+1,0),0))))</f>
        <v>6</v>
      </c>
      <c r="AG778" s="147">
        <f>IF(AND($I778="Si",P778=1),1,IF(AND($I778="Fisico",P778=1),1,IF(AND(P778=1,$I778="Electronico"),2,IF(P778=1,VLOOKUP($C778&amp;"|"&amp;$B778&amp;"|"&amp;$D778,Empresas!$C$6:$CC$92,$G778+6+1,0),0))))</f>
        <v>6</v>
      </c>
      <c r="AH778" s="147">
        <f>IF(AND($I778="Si",Q778=1),1,IF(AND($I778="Fisico",Q778=1),1,IF(AND(Q778=1,$I778="Electronico"),2,IF(Q778=1,VLOOKUP($C778&amp;"|"&amp;$B778&amp;"|"&amp;$D778,Empresas!$C$6:$CC$92,$G778+6+1,0),0))))</f>
        <v>0</v>
      </c>
      <c r="AI778" s="147">
        <f>IF(AND($I778="Si",R778=1),1,IF(AND($I778="Fisico",R778=1),1,IF(AND(R778=1,$I778="Electronico"),2,IF(R778=1,VLOOKUP($C778&amp;"|"&amp;$B778&amp;"|"&amp;$D778,Empresas!$C$6:$CC$92,$G778+6+1,0),0))))</f>
        <v>0</v>
      </c>
      <c r="AJ778" s="147">
        <f>IF(AND($I778="Si",S778=1),1,IF(AND($I778="Fisico",S778=1),1,IF(AND(S778=1,$I778="Electronico"),2,IF(S778=1,VLOOKUP($C778&amp;"|"&amp;$B778&amp;"|"&amp;$D778,Empresas!$C$6:$CC$92,$G778+6+1,0),0))))</f>
        <v>0</v>
      </c>
      <c r="AK778" s="147">
        <f>IF(AND($I778="Si",T778=1),1,IF(AND($I778="Fisico",T778=1),1,IF(AND(T778=1,$I778="Electronico"),2,IF(T778=1,VLOOKUP($C778&amp;"|"&amp;$B778&amp;"|"&amp;$D778,Empresas!$C$6:$CC$92,$G778+6+1,0),0))))</f>
        <v>0</v>
      </c>
      <c r="AL778" s="147">
        <f>IF(AND($I778="Si",U778=1),1,IF(AND($I778="Fisico",U778=1),1,IF(AND(U778=1,$I778="Electronico"),2,IF(U778=1,VLOOKUP($C778&amp;"|"&amp;$B778&amp;"|"&amp;$D778,Empresas!$C$6:$CC$92,$G778+6+1,0),0))))</f>
        <v>0</v>
      </c>
      <c r="AM778" s="149">
        <f t="shared" si="128"/>
        <v>42</v>
      </c>
      <c r="AN778" s="149">
        <f t="shared" si="129"/>
        <v>48</v>
      </c>
      <c r="AO778" s="152">
        <f t="shared" si="130"/>
        <v>0.875</v>
      </c>
    </row>
    <row r="779" spans="1:41" x14ac:dyDescent="0.25">
      <c r="A779" s="137" t="str">
        <f>VLOOKUP(D779,Empresas!$D$7:$F$91,3,0)</f>
        <v>Omar</v>
      </c>
      <c r="B779" s="138" t="str">
        <f>VLOOKUP(D779,Empresas!$D$7:$G$91,4,0)</f>
        <v>Kheilly</v>
      </c>
      <c r="C779" s="138" t="s">
        <v>544</v>
      </c>
      <c r="D779" s="138" t="s">
        <v>242</v>
      </c>
      <c r="E779" s="138" t="str">
        <f>VLOOKUP(D779,Empresas!$D$7:$E$92,2,0)</f>
        <v>IMPORTACIONES TAKANA CAR S.A.C</v>
      </c>
      <c r="F779" s="138" t="s">
        <v>164</v>
      </c>
      <c r="G779" s="139">
        <f t="shared" si="131"/>
        <v>25</v>
      </c>
      <c r="H779" s="139" t="str">
        <f>VLOOKUP(D779,Empresas!$D$6:$L$92,7,0)</f>
        <v>Mensual</v>
      </c>
      <c r="I779" s="138" t="str">
        <f>VLOOKUP(VLOOKUP(D779&amp;"|"&amp;B779,Empresas!$I$7:$CB$92,G779,0),Tablas!$A$3:$B$5,2,0)</f>
        <v>No aplica</v>
      </c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 t="str">
        <f>VLOOKUP(D779,Empresas!$D$7:$CF$91,81,0)</f>
        <v>A</v>
      </c>
      <c r="W779" s="78" t="str">
        <f>VLOOKUP(D779,Empresas!$D$7:$M$91,10,0)</f>
        <v>General/Prico</v>
      </c>
      <c r="X779" s="69" t="str">
        <f t="shared" si="126"/>
        <v>SI</v>
      </c>
      <c r="Y779" s="153" t="str">
        <f t="shared" si="127"/>
        <v>No aplica</v>
      </c>
      <c r="Z779" s="147">
        <f>IF(Y779="No aplica",0,IF(I779="no",0,IF(I779="No aplica",0,IF(I779="Si",1,IF(I779="Fisico",1,IF(I779="Electronico",2,VLOOKUP(C779&amp;"|"&amp;B779&amp;"|"&amp;D779,Empresas!$C$6:$CC$92,G779+6+1,0)))))))</f>
        <v>0</v>
      </c>
      <c r="AA779" s="147">
        <f>IF(AND($I779="Si",J779=1),1,IF(AND($I779="Fisico",J779=1),1,IF(AND(J779=1,$I779="Electronico"),2,IF(J779=1,VLOOKUP($C779&amp;"|"&amp;$B779&amp;"|"&amp;$D779,Empresas!$C$6:$CC$92,$G779+6+1,0),0))))</f>
        <v>0</v>
      </c>
      <c r="AB779" s="147">
        <f>IF(AND($I779="Si",K779=1),1,IF(AND($I779="Fisico",K779=1),1,IF(AND(K779=1,$I779="Electronico"),2,IF(K779=1,VLOOKUP($C779&amp;"|"&amp;$B779&amp;"|"&amp;$D779,Empresas!$C$6:$CC$92,$G779+6+1,0),0))))</f>
        <v>0</v>
      </c>
      <c r="AC779" s="147">
        <f>IF(AND($I779="Si",L779=1),1,IF(AND($I779="Fisico",L779=1),1,IF(AND(L779=1,$I779="Electronico"),2,IF(L779=1,VLOOKUP($C779&amp;"|"&amp;$B779&amp;"|"&amp;$D779,Empresas!$C$6:$CC$92,$G779+6+1,0),0))))</f>
        <v>0</v>
      </c>
      <c r="AD779" s="147">
        <f>IF(AND($I779="Si",M779=1),1,IF(AND($I779="Fisico",M779=1),1,IF(AND(M779=1,$I779="Electronico"),2,IF(M779=1,VLOOKUP($C779&amp;"|"&amp;$B779&amp;"|"&amp;$D779,Empresas!$C$6:$CC$92,$G779+6+1,0),0))))</f>
        <v>0</v>
      </c>
      <c r="AE779" s="147">
        <f>IF(AND($I779="Si",N779=1),1,IF(AND($I779="Fisico",N779=1),1,IF(AND(N779=1,$I779="Electronico"),2,IF(N779=1,VLOOKUP($C779&amp;"|"&amp;$B779&amp;"|"&amp;$D779,Empresas!$C$6:$CC$92,$G779+6+1,0),0))))</f>
        <v>0</v>
      </c>
      <c r="AF779" s="147">
        <f>IF(AND($I779="Si",O779=1),1,IF(AND($I779="Fisico",O779=1),1,IF(AND(O779=1,$I779="Electronico"),2,IF(O779=1,VLOOKUP($C779&amp;"|"&amp;$B779&amp;"|"&amp;$D779,Empresas!$C$6:$CC$92,$G779+6+1,0),0))))</f>
        <v>0</v>
      </c>
      <c r="AG779" s="147">
        <f>IF(AND($I779="Si",P779=1),1,IF(AND($I779="Fisico",P779=1),1,IF(AND(P779=1,$I779="Electronico"),2,IF(P779=1,VLOOKUP($C779&amp;"|"&amp;$B779&amp;"|"&amp;$D779,Empresas!$C$6:$CC$92,$G779+6+1,0),0))))</f>
        <v>0</v>
      </c>
      <c r="AH779" s="147">
        <f>IF(AND($I779="Si",Q779=1),1,IF(AND($I779="Fisico",Q779=1),1,IF(AND(Q779=1,$I779="Electronico"),2,IF(Q779=1,VLOOKUP($C779&amp;"|"&amp;$B779&amp;"|"&amp;$D779,Empresas!$C$6:$CC$92,$G779+6+1,0),0))))</f>
        <v>0</v>
      </c>
      <c r="AI779" s="147">
        <f>IF(AND($I779="Si",R779=1),1,IF(AND($I779="Fisico",R779=1),1,IF(AND(R779=1,$I779="Electronico"),2,IF(R779=1,VLOOKUP($C779&amp;"|"&amp;$B779&amp;"|"&amp;$D779,Empresas!$C$6:$CC$92,$G779+6+1,0),0))))</f>
        <v>0</v>
      </c>
      <c r="AJ779" s="147">
        <f>IF(AND($I779="Si",S779=1),1,IF(AND($I779="Fisico",S779=1),1,IF(AND(S779=1,$I779="Electronico"),2,IF(S779=1,VLOOKUP($C779&amp;"|"&amp;$B779&amp;"|"&amp;$D779,Empresas!$C$6:$CC$92,$G779+6+1,0),0))))</f>
        <v>0</v>
      </c>
      <c r="AK779" s="147">
        <f>IF(AND($I779="Si",T779=1),1,IF(AND($I779="Fisico",T779=1),1,IF(AND(T779=1,$I779="Electronico"),2,IF(T779=1,VLOOKUP($C779&amp;"|"&amp;$B779&amp;"|"&amp;$D779,Empresas!$C$6:$CC$92,$G779+6+1,0),0))))</f>
        <v>0</v>
      </c>
      <c r="AL779" s="147">
        <f>IF(AND($I779="Si",U779=1),1,IF(AND($I779="Fisico",U779=1),1,IF(AND(U779=1,$I779="Electronico"),2,IF(U779=1,VLOOKUP($C779&amp;"|"&amp;$B779&amp;"|"&amp;$D779,Empresas!$C$6:$CC$92,$G779+6+1,0),0))))</f>
        <v>0</v>
      </c>
      <c r="AM779" s="149">
        <f t="shared" si="128"/>
        <v>0</v>
      </c>
      <c r="AN779" s="149">
        <f t="shared" si="129"/>
        <v>0</v>
      </c>
      <c r="AO779" s="152">
        <f t="shared" si="130"/>
        <v>0</v>
      </c>
    </row>
    <row r="780" spans="1:41" x14ac:dyDescent="0.25">
      <c r="A780" s="137" t="str">
        <f>VLOOKUP(D780,Empresas!$D$7:$F$91,3,0)</f>
        <v>Omar</v>
      </c>
      <c r="B780" s="138" t="str">
        <f>VLOOKUP(D780,Empresas!$D$7:$G$91,4,0)</f>
        <v>Kheilly</v>
      </c>
      <c r="C780" s="138" t="s">
        <v>544</v>
      </c>
      <c r="D780" s="138" t="s">
        <v>242</v>
      </c>
      <c r="E780" s="138" t="str">
        <f>VLOOKUP(D780,Empresas!$D$7:$E$92,2,0)</f>
        <v>IMPORTACIONES TAKANA CAR S.A.C</v>
      </c>
      <c r="F780" s="138" t="s">
        <v>165</v>
      </c>
      <c r="G780" s="139">
        <f t="shared" si="131"/>
        <v>28</v>
      </c>
      <c r="H780" s="139" t="str">
        <f>VLOOKUP(D780,Empresas!$D$6:$L$92,7,0)</f>
        <v>Mensual</v>
      </c>
      <c r="I780" s="138" t="str">
        <f>VLOOKUP(VLOOKUP(D780&amp;"|"&amp;B780,Empresas!$I$7:$CB$92,G780,0),Tablas!$A$3:$B$5,2,0)</f>
        <v>No aplica</v>
      </c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 t="str">
        <f>VLOOKUP(D780,Empresas!$D$7:$CF$91,81,0)</f>
        <v>A</v>
      </c>
      <c r="W780" s="78" t="str">
        <f>VLOOKUP(D780,Empresas!$D$7:$M$91,10,0)</f>
        <v>General/Prico</v>
      </c>
      <c r="X780" s="69" t="str">
        <f t="shared" si="126"/>
        <v>SI</v>
      </c>
      <c r="Y780" s="153" t="str">
        <f t="shared" si="127"/>
        <v>No aplica</v>
      </c>
      <c r="Z780" s="147">
        <f>IF(Y780="No aplica",0,IF(I780="no",0,IF(I780="No aplica",0,IF(I780="Si",1,IF(I780="Fisico",1,IF(I780="Electronico",2,VLOOKUP(C780&amp;"|"&amp;B780&amp;"|"&amp;D780,Empresas!$C$6:$CC$92,G780+6+1,0)))))))</f>
        <v>0</v>
      </c>
      <c r="AA780" s="147">
        <f>IF(AND($I780="Si",J780=1),1,IF(AND($I780="Fisico",J780=1),1,IF(AND(J780=1,$I780="Electronico"),2,IF(J780=1,VLOOKUP($C780&amp;"|"&amp;$B780&amp;"|"&amp;$D780,Empresas!$C$6:$CC$92,$G780+6+1,0),0))))</f>
        <v>0</v>
      </c>
      <c r="AB780" s="147">
        <f>IF(AND($I780="Si",K780=1),1,IF(AND($I780="Fisico",K780=1),1,IF(AND(K780=1,$I780="Electronico"),2,IF(K780=1,VLOOKUP($C780&amp;"|"&amp;$B780&amp;"|"&amp;$D780,Empresas!$C$6:$CC$92,$G780+6+1,0),0))))</f>
        <v>0</v>
      </c>
      <c r="AC780" s="147">
        <f>IF(AND($I780="Si",L780=1),1,IF(AND($I780="Fisico",L780=1),1,IF(AND(L780=1,$I780="Electronico"),2,IF(L780=1,VLOOKUP($C780&amp;"|"&amp;$B780&amp;"|"&amp;$D780,Empresas!$C$6:$CC$92,$G780+6+1,0),0))))</f>
        <v>0</v>
      </c>
      <c r="AD780" s="147">
        <f>IF(AND($I780="Si",M780=1),1,IF(AND($I780="Fisico",M780=1),1,IF(AND(M780=1,$I780="Electronico"),2,IF(M780=1,VLOOKUP($C780&amp;"|"&amp;$B780&amp;"|"&amp;$D780,Empresas!$C$6:$CC$92,$G780+6+1,0),0))))</f>
        <v>0</v>
      </c>
      <c r="AE780" s="147">
        <f>IF(AND($I780="Si",N780=1),1,IF(AND($I780="Fisico",N780=1),1,IF(AND(N780=1,$I780="Electronico"),2,IF(N780=1,VLOOKUP($C780&amp;"|"&amp;$B780&amp;"|"&amp;$D780,Empresas!$C$6:$CC$92,$G780+6+1,0),0))))</f>
        <v>0</v>
      </c>
      <c r="AF780" s="147">
        <f>IF(AND($I780="Si",O780=1),1,IF(AND($I780="Fisico",O780=1),1,IF(AND(O780=1,$I780="Electronico"),2,IF(O780=1,VLOOKUP($C780&amp;"|"&amp;$B780&amp;"|"&amp;$D780,Empresas!$C$6:$CC$92,$G780+6+1,0),0))))</f>
        <v>0</v>
      </c>
      <c r="AG780" s="147">
        <f>IF(AND($I780="Si",P780=1),1,IF(AND($I780="Fisico",P780=1),1,IF(AND(P780=1,$I780="Electronico"),2,IF(P780=1,VLOOKUP($C780&amp;"|"&amp;$B780&amp;"|"&amp;$D780,Empresas!$C$6:$CC$92,$G780+6+1,0),0))))</f>
        <v>0</v>
      </c>
      <c r="AH780" s="147">
        <f>IF(AND($I780="Si",Q780=1),1,IF(AND($I780="Fisico",Q780=1),1,IF(AND(Q780=1,$I780="Electronico"),2,IF(Q780=1,VLOOKUP($C780&amp;"|"&amp;$B780&amp;"|"&amp;$D780,Empresas!$C$6:$CC$92,$G780+6+1,0),0))))</f>
        <v>0</v>
      </c>
      <c r="AI780" s="147">
        <f>IF(AND($I780="Si",R780=1),1,IF(AND($I780="Fisico",R780=1),1,IF(AND(R780=1,$I780="Electronico"),2,IF(R780=1,VLOOKUP($C780&amp;"|"&amp;$B780&amp;"|"&amp;$D780,Empresas!$C$6:$CC$92,$G780+6+1,0),0))))</f>
        <v>0</v>
      </c>
      <c r="AJ780" s="147">
        <f>IF(AND($I780="Si",S780=1),1,IF(AND($I780="Fisico",S780=1),1,IF(AND(S780=1,$I780="Electronico"),2,IF(S780=1,VLOOKUP($C780&amp;"|"&amp;$B780&amp;"|"&amp;$D780,Empresas!$C$6:$CC$92,$G780+6+1,0),0))))</f>
        <v>0</v>
      </c>
      <c r="AK780" s="147">
        <f>IF(AND($I780="Si",T780=1),1,IF(AND($I780="Fisico",T780=1),1,IF(AND(T780=1,$I780="Electronico"),2,IF(T780=1,VLOOKUP($C780&amp;"|"&amp;$B780&amp;"|"&amp;$D780,Empresas!$C$6:$CC$92,$G780+6+1,0),0))))</f>
        <v>0</v>
      </c>
      <c r="AL780" s="147">
        <f>IF(AND($I780="Si",U780=1),1,IF(AND($I780="Fisico",U780=1),1,IF(AND(U780=1,$I780="Electronico"),2,IF(U780=1,VLOOKUP($C780&amp;"|"&amp;$B780&amp;"|"&amp;$D780,Empresas!$C$6:$CC$92,$G780+6+1,0),0))))</f>
        <v>0</v>
      </c>
      <c r="AM780" s="149">
        <f t="shared" si="128"/>
        <v>0</v>
      </c>
      <c r="AN780" s="149">
        <f t="shared" si="129"/>
        <v>0</v>
      </c>
      <c r="AO780" s="152">
        <f t="shared" si="130"/>
        <v>0</v>
      </c>
    </row>
    <row r="781" spans="1:41" x14ac:dyDescent="0.25">
      <c r="A781" s="137" t="str">
        <f>VLOOKUP(D781,Empresas!$D$7:$F$91,3,0)</f>
        <v>Omar</v>
      </c>
      <c r="B781" s="138" t="str">
        <f>VLOOKUP(D781,Empresas!$D$7:$G$91,4,0)</f>
        <v>Kheilly</v>
      </c>
      <c r="C781" s="138" t="s">
        <v>544</v>
      </c>
      <c r="D781" s="138" t="s">
        <v>242</v>
      </c>
      <c r="E781" s="138" t="str">
        <f>VLOOKUP(D781,Empresas!$D$7:$E$92,2,0)</f>
        <v>IMPORTACIONES TAKANA CAR S.A.C</v>
      </c>
      <c r="F781" s="138" t="s">
        <v>166</v>
      </c>
      <c r="G781" s="139">
        <f t="shared" si="131"/>
        <v>31</v>
      </c>
      <c r="H781" s="139" t="str">
        <f>VLOOKUP(D781,Empresas!$D$6:$L$92,7,0)</f>
        <v>Mensual</v>
      </c>
      <c r="I781" s="138" t="str">
        <f>VLOOKUP(VLOOKUP(D781&amp;"|"&amp;B781,Empresas!$I$7:$CB$92,G781,0),Tablas!$A$3:$B$5,2,0)</f>
        <v>Registro y analisis</v>
      </c>
      <c r="J781" s="78">
        <v>1</v>
      </c>
      <c r="K781" s="78">
        <v>1</v>
      </c>
      <c r="L781" s="78">
        <v>1</v>
      </c>
      <c r="M781" s="78">
        <v>1</v>
      </c>
      <c r="N781" s="78">
        <v>1</v>
      </c>
      <c r="O781" s="78">
        <v>1</v>
      </c>
      <c r="P781" s="78">
        <v>1</v>
      </c>
      <c r="Q781" s="78">
        <v>2</v>
      </c>
      <c r="R781" s="78"/>
      <c r="S781" s="78"/>
      <c r="T781" s="78"/>
      <c r="U781" s="78"/>
      <c r="V781" s="78" t="str">
        <f>VLOOKUP(D781,Empresas!$D$7:$CF$91,81,0)</f>
        <v>A</v>
      </c>
      <c r="W781" s="78" t="str">
        <f>VLOOKUP(D781,Empresas!$D$7:$M$91,10,0)</f>
        <v>General/Prico</v>
      </c>
      <c r="X781" s="69" t="str">
        <f t="shared" si="126"/>
        <v>SI</v>
      </c>
      <c r="Y781" s="153" t="str">
        <f t="shared" si="127"/>
        <v>Si aplica</v>
      </c>
      <c r="Z781" s="147">
        <f>IF(Y781="No aplica",0,IF(I781="no",0,IF(I781="No aplica",0,IF(I781="Si",1,IF(I781="Fisico",1,IF(I781="Electronico",2,VLOOKUP(C781&amp;"|"&amp;B781&amp;"|"&amp;D781,Empresas!$C$6:$CC$92,G781+6+1,0)))))))</f>
        <v>4</v>
      </c>
      <c r="AA781" s="147">
        <f>IF(AND($I781="Si",J781=1),1,IF(AND($I781="Fisico",J781=1),1,IF(AND(J781=1,$I781="Electronico"),2,IF(J781=1,VLOOKUP($C781&amp;"|"&amp;$B781&amp;"|"&amp;$D781,Empresas!$C$6:$CC$92,$G781+6+1,0),0))))</f>
        <v>4</v>
      </c>
      <c r="AB781" s="147">
        <f>IF(AND($I781="Si",K781=1),1,IF(AND($I781="Fisico",K781=1),1,IF(AND(K781=1,$I781="Electronico"),2,IF(K781=1,VLOOKUP($C781&amp;"|"&amp;$B781&amp;"|"&amp;$D781,Empresas!$C$6:$CC$92,$G781+6+1,0),0))))</f>
        <v>4</v>
      </c>
      <c r="AC781" s="147">
        <f>IF(AND($I781="Si",L781=1),1,IF(AND($I781="Fisico",L781=1),1,IF(AND(L781=1,$I781="Electronico"),2,IF(L781=1,VLOOKUP($C781&amp;"|"&amp;$B781&amp;"|"&amp;$D781,Empresas!$C$6:$CC$92,$G781+6+1,0),0))))</f>
        <v>4</v>
      </c>
      <c r="AD781" s="147">
        <f>IF(AND($I781="Si",M781=1),1,IF(AND($I781="Fisico",M781=1),1,IF(AND(M781=1,$I781="Electronico"),2,IF(M781=1,VLOOKUP($C781&amp;"|"&amp;$B781&amp;"|"&amp;$D781,Empresas!$C$6:$CC$92,$G781+6+1,0),0))))</f>
        <v>4</v>
      </c>
      <c r="AE781" s="147">
        <f>IF(AND($I781="Si",N781=1),1,IF(AND($I781="Fisico",N781=1),1,IF(AND(N781=1,$I781="Electronico"),2,IF(N781=1,VLOOKUP($C781&amp;"|"&amp;$B781&amp;"|"&amp;$D781,Empresas!$C$6:$CC$92,$G781+6+1,0),0))))</f>
        <v>4</v>
      </c>
      <c r="AF781" s="147">
        <f>IF(AND($I781="Si",O781=1),1,IF(AND($I781="Fisico",O781=1),1,IF(AND(O781=1,$I781="Electronico"),2,IF(O781=1,VLOOKUP($C781&amp;"|"&amp;$B781&amp;"|"&amp;$D781,Empresas!$C$6:$CC$92,$G781+6+1,0),0))))</f>
        <v>4</v>
      </c>
      <c r="AG781" s="147">
        <f>IF(AND($I781="Si",P781=1),1,IF(AND($I781="Fisico",P781=1),1,IF(AND(P781=1,$I781="Electronico"),2,IF(P781=1,VLOOKUP($C781&amp;"|"&amp;$B781&amp;"|"&amp;$D781,Empresas!$C$6:$CC$92,$G781+6+1,0),0))))</f>
        <v>4</v>
      </c>
      <c r="AH781" s="147">
        <f>IF(AND($I781="Si",Q781=1),1,IF(AND($I781="Fisico",Q781=1),1,IF(AND(Q781=1,$I781="Electronico"),2,IF(Q781=1,VLOOKUP($C781&amp;"|"&amp;$B781&amp;"|"&amp;$D781,Empresas!$C$6:$CC$92,$G781+6+1,0),0))))</f>
        <v>0</v>
      </c>
      <c r="AI781" s="147">
        <f>IF(AND($I781="Si",R781=1),1,IF(AND($I781="Fisico",R781=1),1,IF(AND(R781=1,$I781="Electronico"),2,IF(R781=1,VLOOKUP($C781&amp;"|"&amp;$B781&amp;"|"&amp;$D781,Empresas!$C$6:$CC$92,$G781+6+1,0),0))))</f>
        <v>0</v>
      </c>
      <c r="AJ781" s="147">
        <f>IF(AND($I781="Si",S781=1),1,IF(AND($I781="Fisico",S781=1),1,IF(AND(S781=1,$I781="Electronico"),2,IF(S781=1,VLOOKUP($C781&amp;"|"&amp;$B781&amp;"|"&amp;$D781,Empresas!$C$6:$CC$92,$G781+6+1,0),0))))</f>
        <v>0</v>
      </c>
      <c r="AK781" s="147">
        <f>IF(AND($I781="Si",T781=1),1,IF(AND($I781="Fisico",T781=1),1,IF(AND(T781=1,$I781="Electronico"),2,IF(T781=1,VLOOKUP($C781&amp;"|"&amp;$B781&amp;"|"&amp;$D781,Empresas!$C$6:$CC$92,$G781+6+1,0),0))))</f>
        <v>0</v>
      </c>
      <c r="AL781" s="147">
        <f>IF(AND($I781="Si",U781=1),1,IF(AND($I781="Fisico",U781=1),1,IF(AND(U781=1,$I781="Electronico"),2,IF(U781=1,VLOOKUP($C781&amp;"|"&amp;$B781&amp;"|"&amp;$D781,Empresas!$C$6:$CC$92,$G781+6+1,0),0))))</f>
        <v>0</v>
      </c>
      <c r="AM781" s="149">
        <f t="shared" si="128"/>
        <v>28</v>
      </c>
      <c r="AN781" s="149">
        <f t="shared" si="129"/>
        <v>32</v>
      </c>
      <c r="AO781" s="152">
        <f t="shared" si="130"/>
        <v>0.875</v>
      </c>
    </row>
    <row r="782" spans="1:41" x14ac:dyDescent="0.25">
      <c r="A782" s="137" t="str">
        <f>VLOOKUP(D782,Empresas!$D$7:$F$91,3,0)</f>
        <v>Omar</v>
      </c>
      <c r="B782" s="138" t="str">
        <f>VLOOKUP(D782,Empresas!$D$7:$G$91,4,0)</f>
        <v>Kheilly</v>
      </c>
      <c r="C782" s="138" t="s">
        <v>544</v>
      </c>
      <c r="D782" s="138" t="s">
        <v>242</v>
      </c>
      <c r="E782" s="138" t="str">
        <f>VLOOKUP(D782,Empresas!$D$7:$E$92,2,0)</f>
        <v>IMPORTACIONES TAKANA CAR S.A.C</v>
      </c>
      <c r="F782" s="138" t="s">
        <v>167</v>
      </c>
      <c r="G782" s="139">
        <f t="shared" si="131"/>
        <v>34</v>
      </c>
      <c r="H782" s="139" t="str">
        <f>VLOOKUP(D782,Empresas!$D$6:$L$92,7,0)</f>
        <v>Mensual</v>
      </c>
      <c r="I782" s="138" t="str">
        <f>VLOOKUP(VLOOKUP(D782&amp;"|"&amp;B782,Empresas!$I$7:$CB$92,G782,0),Tablas!$A$3:$B$5,2,0)</f>
        <v>No aplica</v>
      </c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 t="str">
        <f>VLOOKUP(D782,Empresas!$D$7:$CF$91,81,0)</f>
        <v>A</v>
      </c>
      <c r="W782" s="78" t="str">
        <f>VLOOKUP(D782,Empresas!$D$7:$M$91,10,0)</f>
        <v>General/Prico</v>
      </c>
      <c r="X782" s="69" t="str">
        <f t="shared" si="126"/>
        <v>SI</v>
      </c>
      <c r="Y782" s="153" t="str">
        <f t="shared" si="127"/>
        <v>No aplica</v>
      </c>
      <c r="Z782" s="147">
        <f>IF(Y782="No aplica",0,IF(I782="no",0,IF(I782="No aplica",0,IF(I782="Si",1,IF(I782="Fisico",1,IF(I782="Electronico",2,VLOOKUP(C782&amp;"|"&amp;B782&amp;"|"&amp;D782,Empresas!$C$6:$CC$92,G782+6+1,0)))))))</f>
        <v>0</v>
      </c>
      <c r="AA782" s="147">
        <f>IF(AND($I782="Si",J782=1),1,IF(AND($I782="Fisico",J782=1),1,IF(AND(J782=1,$I782="Electronico"),2,IF(J782=1,VLOOKUP($C782&amp;"|"&amp;$B782&amp;"|"&amp;$D782,Empresas!$C$6:$CC$92,$G782+6+1,0),0))))</f>
        <v>0</v>
      </c>
      <c r="AB782" s="147">
        <f>IF(AND($I782="Si",K782=1),1,IF(AND($I782="Fisico",K782=1),1,IF(AND(K782=1,$I782="Electronico"),2,IF(K782=1,VLOOKUP($C782&amp;"|"&amp;$B782&amp;"|"&amp;$D782,Empresas!$C$6:$CC$92,$G782+6+1,0),0))))</f>
        <v>0</v>
      </c>
      <c r="AC782" s="147">
        <f>IF(AND($I782="Si",L782=1),1,IF(AND($I782="Fisico",L782=1),1,IF(AND(L782=1,$I782="Electronico"),2,IF(L782=1,VLOOKUP($C782&amp;"|"&amp;$B782&amp;"|"&amp;$D782,Empresas!$C$6:$CC$92,$G782+6+1,0),0))))</f>
        <v>0</v>
      </c>
      <c r="AD782" s="147">
        <f>IF(AND($I782="Si",M782=1),1,IF(AND($I782="Fisico",M782=1),1,IF(AND(M782=1,$I782="Electronico"),2,IF(M782=1,VLOOKUP($C782&amp;"|"&amp;$B782&amp;"|"&amp;$D782,Empresas!$C$6:$CC$92,$G782+6+1,0),0))))</f>
        <v>0</v>
      </c>
      <c r="AE782" s="147">
        <f>IF(AND($I782="Si",N782=1),1,IF(AND($I782="Fisico",N782=1),1,IF(AND(N782=1,$I782="Electronico"),2,IF(N782=1,VLOOKUP($C782&amp;"|"&amp;$B782&amp;"|"&amp;$D782,Empresas!$C$6:$CC$92,$G782+6+1,0),0))))</f>
        <v>0</v>
      </c>
      <c r="AF782" s="147">
        <f>IF(AND($I782="Si",O782=1),1,IF(AND($I782="Fisico",O782=1),1,IF(AND(O782=1,$I782="Electronico"),2,IF(O782=1,VLOOKUP($C782&amp;"|"&amp;$B782&amp;"|"&amp;$D782,Empresas!$C$6:$CC$92,$G782+6+1,0),0))))</f>
        <v>0</v>
      </c>
      <c r="AG782" s="147">
        <f>IF(AND($I782="Si",P782=1),1,IF(AND($I782="Fisico",P782=1),1,IF(AND(P782=1,$I782="Electronico"),2,IF(P782=1,VLOOKUP($C782&amp;"|"&amp;$B782&amp;"|"&amp;$D782,Empresas!$C$6:$CC$92,$G782+6+1,0),0))))</f>
        <v>0</v>
      </c>
      <c r="AH782" s="147">
        <f>IF(AND($I782="Si",Q782=1),1,IF(AND($I782="Fisico",Q782=1),1,IF(AND(Q782=1,$I782="Electronico"),2,IF(Q782=1,VLOOKUP($C782&amp;"|"&amp;$B782&amp;"|"&amp;$D782,Empresas!$C$6:$CC$92,$G782+6+1,0),0))))</f>
        <v>0</v>
      </c>
      <c r="AI782" s="147">
        <f>IF(AND($I782="Si",R782=1),1,IF(AND($I782="Fisico",R782=1),1,IF(AND(R782=1,$I782="Electronico"),2,IF(R782=1,VLOOKUP($C782&amp;"|"&amp;$B782&amp;"|"&amp;$D782,Empresas!$C$6:$CC$92,$G782+6+1,0),0))))</f>
        <v>0</v>
      </c>
      <c r="AJ782" s="147">
        <f>IF(AND($I782="Si",S782=1),1,IF(AND($I782="Fisico",S782=1),1,IF(AND(S782=1,$I782="Electronico"),2,IF(S782=1,VLOOKUP($C782&amp;"|"&amp;$B782&amp;"|"&amp;$D782,Empresas!$C$6:$CC$92,$G782+6+1,0),0))))</f>
        <v>0</v>
      </c>
      <c r="AK782" s="147">
        <f>IF(AND($I782="Si",T782=1),1,IF(AND($I782="Fisico",T782=1),1,IF(AND(T782=1,$I782="Electronico"),2,IF(T782=1,VLOOKUP($C782&amp;"|"&amp;$B782&amp;"|"&amp;$D782,Empresas!$C$6:$CC$92,$G782+6+1,0),0))))</f>
        <v>0</v>
      </c>
      <c r="AL782" s="147">
        <f>IF(AND($I782="Si",U782=1),1,IF(AND($I782="Fisico",U782=1),1,IF(AND(U782=1,$I782="Electronico"),2,IF(U782=1,VLOOKUP($C782&amp;"|"&amp;$B782&amp;"|"&amp;$D782,Empresas!$C$6:$CC$92,$G782+6+1,0),0))))</f>
        <v>0</v>
      </c>
      <c r="AM782" s="149">
        <f t="shared" si="128"/>
        <v>0</v>
      </c>
      <c r="AN782" s="149">
        <f t="shared" si="129"/>
        <v>0</v>
      </c>
      <c r="AO782" s="152">
        <f t="shared" si="130"/>
        <v>0</v>
      </c>
    </row>
    <row r="783" spans="1:41" x14ac:dyDescent="0.25">
      <c r="A783" s="137" t="str">
        <f>VLOOKUP(D783,Empresas!$D$7:$F$91,3,0)</f>
        <v>Omar</v>
      </c>
      <c r="B783" s="138" t="str">
        <f>VLOOKUP(D783,Empresas!$D$7:$G$91,4,0)</f>
        <v>Kheilly</v>
      </c>
      <c r="C783" s="138" t="s">
        <v>544</v>
      </c>
      <c r="D783" s="138" t="s">
        <v>242</v>
      </c>
      <c r="E783" s="138" t="str">
        <f>VLOOKUP(D783,Empresas!$D$7:$E$92,2,0)</f>
        <v>IMPORTACIONES TAKANA CAR S.A.C</v>
      </c>
      <c r="F783" s="138" t="s">
        <v>168</v>
      </c>
      <c r="G783" s="139">
        <f t="shared" si="131"/>
        <v>37</v>
      </c>
      <c r="H783" s="139" t="str">
        <f>VLOOKUP(D783,Empresas!$D$6:$L$92,7,0)</f>
        <v>Mensual</v>
      </c>
      <c r="I783" s="138" t="str">
        <f>VLOOKUP(VLOOKUP(D783&amp;"|"&amp;B783,Empresas!$I$7:$CB$92,G783,0),Tablas!$A$3:$B$5,2,0)</f>
        <v>Registro y analisis</v>
      </c>
      <c r="J783" s="78">
        <v>1</v>
      </c>
      <c r="K783" s="78">
        <v>1</v>
      </c>
      <c r="L783" s="78">
        <v>1</v>
      </c>
      <c r="M783" s="78">
        <v>1</v>
      </c>
      <c r="N783" s="78">
        <v>1</v>
      </c>
      <c r="O783" s="78">
        <v>1</v>
      </c>
      <c r="P783" s="78">
        <v>1</v>
      </c>
      <c r="Q783" s="78">
        <v>2</v>
      </c>
      <c r="R783" s="78"/>
      <c r="S783" s="78"/>
      <c r="T783" s="78"/>
      <c r="U783" s="78"/>
      <c r="V783" s="78" t="str">
        <f>VLOOKUP(D783,Empresas!$D$7:$CF$91,81,0)</f>
        <v>A</v>
      </c>
      <c r="W783" s="78" t="str">
        <f>VLOOKUP(D783,Empresas!$D$7:$M$91,10,0)</f>
        <v>General/Prico</v>
      </c>
      <c r="X783" s="69" t="str">
        <f t="shared" si="126"/>
        <v>SI</v>
      </c>
      <c r="Y783" s="153" t="str">
        <f t="shared" si="127"/>
        <v>Si aplica</v>
      </c>
      <c r="Z783" s="147">
        <f>IF(Y783="No aplica",0,IF(I783="no",0,IF(I783="No aplica",0,IF(I783="Si",1,IF(I783="Fisico",1,IF(I783="Electronico",2,VLOOKUP(C783&amp;"|"&amp;B783&amp;"|"&amp;D783,Empresas!$C$6:$CC$92,G783+6+1,0)))))))</f>
        <v>10</v>
      </c>
      <c r="AA783" s="147">
        <f>IF(AND($I783="Si",J783=1),1,IF(AND($I783="Fisico",J783=1),1,IF(AND(J783=1,$I783="Electronico"),2,IF(J783=1,VLOOKUP($C783&amp;"|"&amp;$B783&amp;"|"&amp;$D783,Empresas!$C$6:$CC$92,$G783+6+1,0),0))))</f>
        <v>10</v>
      </c>
      <c r="AB783" s="147">
        <f>IF(AND($I783="Si",K783=1),1,IF(AND($I783="Fisico",K783=1),1,IF(AND(K783=1,$I783="Electronico"),2,IF(K783=1,VLOOKUP($C783&amp;"|"&amp;$B783&amp;"|"&amp;$D783,Empresas!$C$6:$CC$92,$G783+6+1,0),0))))</f>
        <v>10</v>
      </c>
      <c r="AC783" s="147">
        <f>IF(AND($I783="Si",L783=1),1,IF(AND($I783="Fisico",L783=1),1,IF(AND(L783=1,$I783="Electronico"),2,IF(L783=1,VLOOKUP($C783&amp;"|"&amp;$B783&amp;"|"&amp;$D783,Empresas!$C$6:$CC$92,$G783+6+1,0),0))))</f>
        <v>10</v>
      </c>
      <c r="AD783" s="147">
        <f>IF(AND($I783="Si",M783=1),1,IF(AND($I783="Fisico",M783=1),1,IF(AND(M783=1,$I783="Electronico"),2,IF(M783=1,VLOOKUP($C783&amp;"|"&amp;$B783&amp;"|"&amp;$D783,Empresas!$C$6:$CC$92,$G783+6+1,0),0))))</f>
        <v>10</v>
      </c>
      <c r="AE783" s="147">
        <f>IF(AND($I783="Si",N783=1),1,IF(AND($I783="Fisico",N783=1),1,IF(AND(N783=1,$I783="Electronico"),2,IF(N783=1,VLOOKUP($C783&amp;"|"&amp;$B783&amp;"|"&amp;$D783,Empresas!$C$6:$CC$92,$G783+6+1,0),0))))</f>
        <v>10</v>
      </c>
      <c r="AF783" s="147">
        <f>IF(AND($I783="Si",O783=1),1,IF(AND($I783="Fisico",O783=1),1,IF(AND(O783=1,$I783="Electronico"),2,IF(O783=1,VLOOKUP($C783&amp;"|"&amp;$B783&amp;"|"&amp;$D783,Empresas!$C$6:$CC$92,$G783+6+1,0),0))))</f>
        <v>10</v>
      </c>
      <c r="AG783" s="147">
        <f>IF(AND($I783="Si",P783=1),1,IF(AND($I783="Fisico",P783=1),1,IF(AND(P783=1,$I783="Electronico"),2,IF(P783=1,VLOOKUP($C783&amp;"|"&amp;$B783&amp;"|"&amp;$D783,Empresas!$C$6:$CC$92,$G783+6+1,0),0))))</f>
        <v>10</v>
      </c>
      <c r="AH783" s="147">
        <f>IF(AND($I783="Si",Q783=1),1,IF(AND($I783="Fisico",Q783=1),1,IF(AND(Q783=1,$I783="Electronico"),2,IF(Q783=1,VLOOKUP($C783&amp;"|"&amp;$B783&amp;"|"&amp;$D783,Empresas!$C$6:$CC$92,$G783+6+1,0),0))))</f>
        <v>0</v>
      </c>
      <c r="AI783" s="147">
        <f>IF(AND($I783="Si",R783=1),1,IF(AND($I783="Fisico",R783=1),1,IF(AND(R783=1,$I783="Electronico"),2,IF(R783=1,VLOOKUP($C783&amp;"|"&amp;$B783&amp;"|"&amp;$D783,Empresas!$C$6:$CC$92,$G783+6+1,0),0))))</f>
        <v>0</v>
      </c>
      <c r="AJ783" s="147">
        <f>IF(AND($I783="Si",S783=1),1,IF(AND($I783="Fisico",S783=1),1,IF(AND(S783=1,$I783="Electronico"),2,IF(S783=1,VLOOKUP($C783&amp;"|"&amp;$B783&amp;"|"&amp;$D783,Empresas!$C$6:$CC$92,$G783+6+1,0),0))))</f>
        <v>0</v>
      </c>
      <c r="AK783" s="147">
        <f>IF(AND($I783="Si",T783=1),1,IF(AND($I783="Fisico",T783=1),1,IF(AND(T783=1,$I783="Electronico"),2,IF(T783=1,VLOOKUP($C783&amp;"|"&amp;$B783&amp;"|"&amp;$D783,Empresas!$C$6:$CC$92,$G783+6+1,0),0))))</f>
        <v>0</v>
      </c>
      <c r="AL783" s="147">
        <f>IF(AND($I783="Si",U783=1),1,IF(AND($I783="Fisico",U783=1),1,IF(AND(U783=1,$I783="Electronico"),2,IF(U783=1,VLOOKUP($C783&amp;"|"&amp;$B783&amp;"|"&amp;$D783,Empresas!$C$6:$CC$92,$G783+6+1,0),0))))</f>
        <v>0</v>
      </c>
      <c r="AM783" s="149">
        <f t="shared" si="128"/>
        <v>70</v>
      </c>
      <c r="AN783" s="149">
        <f t="shared" si="129"/>
        <v>80</v>
      </c>
      <c r="AO783" s="152">
        <f t="shared" si="130"/>
        <v>0.875</v>
      </c>
    </row>
    <row r="784" spans="1:41" x14ac:dyDescent="0.25">
      <c r="A784" s="137" t="str">
        <f>VLOOKUP(D784,Empresas!$D$7:$F$91,3,0)</f>
        <v>Omar</v>
      </c>
      <c r="B784" s="138" t="str">
        <f>VLOOKUP(D784,Empresas!$D$7:$G$91,4,0)</f>
        <v>Kheilly</v>
      </c>
      <c r="C784" s="138" t="s">
        <v>544</v>
      </c>
      <c r="D784" s="138" t="s">
        <v>242</v>
      </c>
      <c r="E784" s="138" t="str">
        <f>VLOOKUP(D784,Empresas!$D$7:$E$92,2,0)</f>
        <v>IMPORTACIONES TAKANA CAR S.A.C</v>
      </c>
      <c r="F784" s="138" t="s">
        <v>169</v>
      </c>
      <c r="G784" s="139">
        <f t="shared" si="131"/>
        <v>40</v>
      </c>
      <c r="H784" s="139" t="str">
        <f>VLOOKUP(D784,Empresas!$D$6:$L$92,7,0)</f>
        <v>Mensual</v>
      </c>
      <c r="I784" s="138" t="str">
        <f>VLOOKUP(VLOOKUP(D784&amp;"|"&amp;B784,Empresas!$I$7:$CB$92,G784,0),Tablas!$A$3:$B$5,2,0)</f>
        <v>No aplica</v>
      </c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 t="str">
        <f>VLOOKUP(D784,Empresas!$D$7:$CF$91,81,0)</f>
        <v>A</v>
      </c>
      <c r="W784" s="78" t="str">
        <f>VLOOKUP(D784,Empresas!$D$7:$M$91,10,0)</f>
        <v>General/Prico</v>
      </c>
      <c r="X784" s="69" t="str">
        <f t="shared" si="126"/>
        <v>SI</v>
      </c>
      <c r="Y784" s="153" t="str">
        <f t="shared" si="127"/>
        <v>No aplica</v>
      </c>
      <c r="Z784" s="147">
        <f>IF(Y784="No aplica",0,IF(I784="no",0,IF(I784="No aplica",0,IF(I784="Si",1,IF(I784="Fisico",1,IF(I784="Electronico",2,VLOOKUP(C784&amp;"|"&amp;B784&amp;"|"&amp;D784,Empresas!$C$6:$CC$92,G784+6+1,0)))))))</f>
        <v>0</v>
      </c>
      <c r="AA784" s="147">
        <f>IF(AND($I784="Si",J784=1),1,IF(AND($I784="Fisico",J784=1),1,IF(AND(J784=1,$I784="Electronico"),2,IF(J784=1,VLOOKUP($C784&amp;"|"&amp;$B784&amp;"|"&amp;$D784,Empresas!$C$6:$CC$92,$G784+6+1,0),0))))</f>
        <v>0</v>
      </c>
      <c r="AB784" s="147">
        <f>IF(AND($I784="Si",K784=1),1,IF(AND($I784="Fisico",K784=1),1,IF(AND(K784=1,$I784="Electronico"),2,IF(K784=1,VLOOKUP($C784&amp;"|"&amp;$B784&amp;"|"&amp;$D784,Empresas!$C$6:$CC$92,$G784+6+1,0),0))))</f>
        <v>0</v>
      </c>
      <c r="AC784" s="147">
        <f>IF(AND($I784="Si",L784=1),1,IF(AND($I784="Fisico",L784=1),1,IF(AND(L784=1,$I784="Electronico"),2,IF(L784=1,VLOOKUP($C784&amp;"|"&amp;$B784&amp;"|"&amp;$D784,Empresas!$C$6:$CC$92,$G784+6+1,0),0))))</f>
        <v>0</v>
      </c>
      <c r="AD784" s="147">
        <f>IF(AND($I784="Si",M784=1),1,IF(AND($I784="Fisico",M784=1),1,IF(AND(M784=1,$I784="Electronico"),2,IF(M784=1,VLOOKUP($C784&amp;"|"&amp;$B784&amp;"|"&amp;$D784,Empresas!$C$6:$CC$92,$G784+6+1,0),0))))</f>
        <v>0</v>
      </c>
      <c r="AE784" s="147">
        <f>IF(AND($I784="Si",N784=1),1,IF(AND($I784="Fisico",N784=1),1,IF(AND(N784=1,$I784="Electronico"),2,IF(N784=1,VLOOKUP($C784&amp;"|"&amp;$B784&amp;"|"&amp;$D784,Empresas!$C$6:$CC$92,$G784+6+1,0),0))))</f>
        <v>0</v>
      </c>
      <c r="AF784" s="147">
        <f>IF(AND($I784="Si",O784=1),1,IF(AND($I784="Fisico",O784=1),1,IF(AND(O784=1,$I784="Electronico"),2,IF(O784=1,VLOOKUP($C784&amp;"|"&amp;$B784&amp;"|"&amp;$D784,Empresas!$C$6:$CC$92,$G784+6+1,0),0))))</f>
        <v>0</v>
      </c>
      <c r="AG784" s="147">
        <f>IF(AND($I784="Si",P784=1),1,IF(AND($I784="Fisico",P784=1),1,IF(AND(P784=1,$I784="Electronico"),2,IF(P784=1,VLOOKUP($C784&amp;"|"&amp;$B784&amp;"|"&amp;$D784,Empresas!$C$6:$CC$92,$G784+6+1,0),0))))</f>
        <v>0</v>
      </c>
      <c r="AH784" s="147">
        <f>IF(AND($I784="Si",Q784=1),1,IF(AND($I784="Fisico",Q784=1),1,IF(AND(Q784=1,$I784="Electronico"),2,IF(Q784=1,VLOOKUP($C784&amp;"|"&amp;$B784&amp;"|"&amp;$D784,Empresas!$C$6:$CC$92,$G784+6+1,0),0))))</f>
        <v>0</v>
      </c>
      <c r="AI784" s="147">
        <f>IF(AND($I784="Si",R784=1),1,IF(AND($I784="Fisico",R784=1),1,IF(AND(R784=1,$I784="Electronico"),2,IF(R784=1,VLOOKUP($C784&amp;"|"&amp;$B784&amp;"|"&amp;$D784,Empresas!$C$6:$CC$92,$G784+6+1,0),0))))</f>
        <v>0</v>
      </c>
      <c r="AJ784" s="147">
        <f>IF(AND($I784="Si",S784=1),1,IF(AND($I784="Fisico",S784=1),1,IF(AND(S784=1,$I784="Electronico"),2,IF(S784=1,VLOOKUP($C784&amp;"|"&amp;$B784&amp;"|"&amp;$D784,Empresas!$C$6:$CC$92,$G784+6+1,0),0))))</f>
        <v>0</v>
      </c>
      <c r="AK784" s="147">
        <f>IF(AND($I784="Si",T784=1),1,IF(AND($I784="Fisico",T784=1),1,IF(AND(T784=1,$I784="Electronico"),2,IF(T784=1,VLOOKUP($C784&amp;"|"&amp;$B784&amp;"|"&amp;$D784,Empresas!$C$6:$CC$92,$G784+6+1,0),0))))</f>
        <v>0</v>
      </c>
      <c r="AL784" s="147">
        <f>IF(AND($I784="Si",U784=1),1,IF(AND($I784="Fisico",U784=1),1,IF(AND(U784=1,$I784="Electronico"),2,IF(U784=1,VLOOKUP($C784&amp;"|"&amp;$B784&amp;"|"&amp;$D784,Empresas!$C$6:$CC$92,$G784+6+1,0),0))))</f>
        <v>0</v>
      </c>
      <c r="AM784" s="149">
        <f t="shared" si="128"/>
        <v>0</v>
      </c>
      <c r="AN784" s="149">
        <f t="shared" si="129"/>
        <v>0</v>
      </c>
      <c r="AO784" s="152">
        <f t="shared" si="130"/>
        <v>0</v>
      </c>
    </row>
    <row r="785" spans="1:41" x14ac:dyDescent="0.25">
      <c r="A785" s="137" t="str">
        <f>VLOOKUP(D785,Empresas!$D$7:$F$91,3,0)</f>
        <v>Omar</v>
      </c>
      <c r="B785" s="138" t="str">
        <f>VLOOKUP(D785,Empresas!$D$7:$G$91,4,0)</f>
        <v>Kheilly</v>
      </c>
      <c r="C785" s="138" t="s">
        <v>544</v>
      </c>
      <c r="D785" s="138" t="s">
        <v>242</v>
      </c>
      <c r="E785" s="138" t="str">
        <f>VLOOKUP(D785,Empresas!$D$7:$E$92,2,0)</f>
        <v>IMPORTACIONES TAKANA CAR S.A.C</v>
      </c>
      <c r="F785" s="138" t="s">
        <v>170</v>
      </c>
      <c r="G785" s="139">
        <f t="shared" si="131"/>
        <v>43</v>
      </c>
      <c r="H785" s="139" t="str">
        <f>VLOOKUP(D785,Empresas!$D$6:$L$92,7,0)</f>
        <v>Mensual</v>
      </c>
      <c r="I785" s="138" t="str">
        <f>VLOOKUP(VLOOKUP(D785&amp;"|"&amp;B785,Empresas!$I$7:$CB$92,G785,0),Tablas!$A$3:$B$5,2,0)</f>
        <v>No aplica</v>
      </c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 t="str">
        <f>VLOOKUP(D785,Empresas!$D$7:$CF$91,81,0)</f>
        <v>A</v>
      </c>
      <c r="W785" s="78" t="str">
        <f>VLOOKUP(D785,Empresas!$D$7:$M$91,10,0)</f>
        <v>General/Prico</v>
      </c>
      <c r="X785" s="69" t="str">
        <f t="shared" si="126"/>
        <v>SI</v>
      </c>
      <c r="Y785" s="153" t="str">
        <f t="shared" si="127"/>
        <v>No aplica</v>
      </c>
      <c r="Z785" s="147">
        <f>IF(Y785="No aplica",0,IF(I785="no",0,IF(I785="No aplica",0,IF(I785="Si",1,IF(I785="Fisico",1,IF(I785="Electronico",2,VLOOKUP(C785&amp;"|"&amp;B785&amp;"|"&amp;D785,Empresas!$C$6:$CC$92,G785+6+1,0)))))))</f>
        <v>0</v>
      </c>
      <c r="AA785" s="147">
        <f>IF(AND($I785="Si",J785=1),1,IF(AND($I785="Fisico",J785=1),1,IF(AND(J785=1,$I785="Electronico"),2,IF(J785=1,VLOOKUP($C785&amp;"|"&amp;$B785&amp;"|"&amp;$D785,Empresas!$C$6:$CC$92,$G785+6+1,0),0))))</f>
        <v>0</v>
      </c>
      <c r="AB785" s="147">
        <f>IF(AND($I785="Si",K785=1),1,IF(AND($I785="Fisico",K785=1),1,IF(AND(K785=1,$I785="Electronico"),2,IF(K785=1,VLOOKUP($C785&amp;"|"&amp;$B785&amp;"|"&amp;$D785,Empresas!$C$6:$CC$92,$G785+6+1,0),0))))</f>
        <v>0</v>
      </c>
      <c r="AC785" s="147">
        <f>IF(AND($I785="Si",L785=1),1,IF(AND($I785="Fisico",L785=1),1,IF(AND(L785=1,$I785="Electronico"),2,IF(L785=1,VLOOKUP($C785&amp;"|"&amp;$B785&amp;"|"&amp;$D785,Empresas!$C$6:$CC$92,$G785+6+1,0),0))))</f>
        <v>0</v>
      </c>
      <c r="AD785" s="147">
        <f>IF(AND($I785="Si",M785=1),1,IF(AND($I785="Fisico",M785=1),1,IF(AND(M785=1,$I785="Electronico"),2,IF(M785=1,VLOOKUP($C785&amp;"|"&amp;$B785&amp;"|"&amp;$D785,Empresas!$C$6:$CC$92,$G785+6+1,0),0))))</f>
        <v>0</v>
      </c>
      <c r="AE785" s="147">
        <f>IF(AND($I785="Si",N785=1),1,IF(AND($I785="Fisico",N785=1),1,IF(AND(N785=1,$I785="Electronico"),2,IF(N785=1,VLOOKUP($C785&amp;"|"&amp;$B785&amp;"|"&amp;$D785,Empresas!$C$6:$CC$92,$G785+6+1,0),0))))</f>
        <v>0</v>
      </c>
      <c r="AF785" s="147">
        <f>IF(AND($I785="Si",O785=1),1,IF(AND($I785="Fisico",O785=1),1,IF(AND(O785=1,$I785="Electronico"),2,IF(O785=1,VLOOKUP($C785&amp;"|"&amp;$B785&amp;"|"&amp;$D785,Empresas!$C$6:$CC$92,$G785+6+1,0),0))))</f>
        <v>0</v>
      </c>
      <c r="AG785" s="147">
        <f>IF(AND($I785="Si",P785=1),1,IF(AND($I785="Fisico",P785=1),1,IF(AND(P785=1,$I785="Electronico"),2,IF(P785=1,VLOOKUP($C785&amp;"|"&amp;$B785&amp;"|"&amp;$D785,Empresas!$C$6:$CC$92,$G785+6+1,0),0))))</f>
        <v>0</v>
      </c>
      <c r="AH785" s="147">
        <f>IF(AND($I785="Si",Q785=1),1,IF(AND($I785="Fisico",Q785=1),1,IF(AND(Q785=1,$I785="Electronico"),2,IF(Q785=1,VLOOKUP($C785&amp;"|"&amp;$B785&amp;"|"&amp;$D785,Empresas!$C$6:$CC$92,$G785+6+1,0),0))))</f>
        <v>0</v>
      </c>
      <c r="AI785" s="147">
        <f>IF(AND($I785="Si",R785=1),1,IF(AND($I785="Fisico",R785=1),1,IF(AND(R785=1,$I785="Electronico"),2,IF(R785=1,VLOOKUP($C785&amp;"|"&amp;$B785&amp;"|"&amp;$D785,Empresas!$C$6:$CC$92,$G785+6+1,0),0))))</f>
        <v>0</v>
      </c>
      <c r="AJ785" s="147">
        <f>IF(AND($I785="Si",S785=1),1,IF(AND($I785="Fisico",S785=1),1,IF(AND(S785=1,$I785="Electronico"),2,IF(S785=1,VLOOKUP($C785&amp;"|"&amp;$B785&amp;"|"&amp;$D785,Empresas!$C$6:$CC$92,$G785+6+1,0),0))))</f>
        <v>0</v>
      </c>
      <c r="AK785" s="147">
        <f>IF(AND($I785="Si",T785=1),1,IF(AND($I785="Fisico",T785=1),1,IF(AND(T785=1,$I785="Electronico"),2,IF(T785=1,VLOOKUP($C785&amp;"|"&amp;$B785&amp;"|"&amp;$D785,Empresas!$C$6:$CC$92,$G785+6+1,0),0))))</f>
        <v>0</v>
      </c>
      <c r="AL785" s="147">
        <f>IF(AND($I785="Si",U785=1),1,IF(AND($I785="Fisico",U785=1),1,IF(AND(U785=1,$I785="Electronico"),2,IF(U785=1,VLOOKUP($C785&amp;"|"&amp;$B785&amp;"|"&amp;$D785,Empresas!$C$6:$CC$92,$G785+6+1,0),0))))</f>
        <v>0</v>
      </c>
      <c r="AM785" s="149">
        <f t="shared" si="128"/>
        <v>0</v>
      </c>
      <c r="AN785" s="149">
        <f t="shared" si="129"/>
        <v>0</v>
      </c>
      <c r="AO785" s="152">
        <f t="shared" si="130"/>
        <v>0</v>
      </c>
    </row>
    <row r="786" spans="1:41" x14ac:dyDescent="0.25">
      <c r="A786" s="137" t="str">
        <f>VLOOKUP(D786,Empresas!$D$7:$F$91,3,0)</f>
        <v>Omar</v>
      </c>
      <c r="B786" s="138" t="str">
        <f>VLOOKUP(D786,Empresas!$D$7:$G$91,4,0)</f>
        <v>Kheilly</v>
      </c>
      <c r="C786" s="138" t="s">
        <v>544</v>
      </c>
      <c r="D786" s="138" t="s">
        <v>242</v>
      </c>
      <c r="E786" s="138" t="str">
        <f>VLOOKUP(D786,Empresas!$D$7:$E$92,2,0)</f>
        <v>IMPORTACIONES TAKANA CAR S.A.C</v>
      </c>
      <c r="F786" s="138" t="s">
        <v>171</v>
      </c>
      <c r="G786" s="139">
        <f t="shared" si="131"/>
        <v>46</v>
      </c>
      <c r="H786" s="139" t="str">
        <f>VLOOKUP(D786,Empresas!$D$6:$L$92,7,0)</f>
        <v>Mensual</v>
      </c>
      <c r="I786" s="138" t="str">
        <f>VLOOKUP(VLOOKUP(D786&amp;"|"&amp;B786,Empresas!$I$7:$CB$92,G786,0),Tablas!$A$3:$B$5,2,0)</f>
        <v>No aplica</v>
      </c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 t="str">
        <f>VLOOKUP(D786,Empresas!$D$7:$CF$91,81,0)</f>
        <v>A</v>
      </c>
      <c r="W786" s="78" t="str">
        <f>VLOOKUP(D786,Empresas!$D$7:$M$91,10,0)</f>
        <v>General/Prico</v>
      </c>
      <c r="X786" s="69" t="str">
        <f t="shared" si="126"/>
        <v>SI</v>
      </c>
      <c r="Y786" s="153" t="str">
        <f t="shared" si="127"/>
        <v>No aplica</v>
      </c>
      <c r="Z786" s="147">
        <f>IF(Y786="No aplica",0,IF(I786="no",0,IF(I786="No aplica",0,IF(I786="Si",1,IF(I786="Fisico",1,IF(I786="Electronico",2,VLOOKUP(C786&amp;"|"&amp;B786&amp;"|"&amp;D786,Empresas!$C$6:$CC$92,G786+6+1,0)))))))</f>
        <v>0</v>
      </c>
      <c r="AA786" s="147">
        <f>IF(AND($I786="Si",J786=1),1,IF(AND($I786="Fisico",J786=1),1,IF(AND(J786=1,$I786="Electronico"),2,IF(J786=1,VLOOKUP($C786&amp;"|"&amp;$B786&amp;"|"&amp;$D786,Empresas!$C$6:$CC$92,$G786+6+1,0),0))))</f>
        <v>0</v>
      </c>
      <c r="AB786" s="147">
        <f>IF(AND($I786="Si",K786=1),1,IF(AND($I786="Fisico",K786=1),1,IF(AND(K786=1,$I786="Electronico"),2,IF(K786=1,VLOOKUP($C786&amp;"|"&amp;$B786&amp;"|"&amp;$D786,Empresas!$C$6:$CC$92,$G786+6+1,0),0))))</f>
        <v>0</v>
      </c>
      <c r="AC786" s="147">
        <f>IF(AND($I786="Si",L786=1),1,IF(AND($I786="Fisico",L786=1),1,IF(AND(L786=1,$I786="Electronico"),2,IF(L786=1,VLOOKUP($C786&amp;"|"&amp;$B786&amp;"|"&amp;$D786,Empresas!$C$6:$CC$92,$G786+6+1,0),0))))</f>
        <v>0</v>
      </c>
      <c r="AD786" s="147">
        <f>IF(AND($I786="Si",M786=1),1,IF(AND($I786="Fisico",M786=1),1,IF(AND(M786=1,$I786="Electronico"),2,IF(M786=1,VLOOKUP($C786&amp;"|"&amp;$B786&amp;"|"&amp;$D786,Empresas!$C$6:$CC$92,$G786+6+1,0),0))))</f>
        <v>0</v>
      </c>
      <c r="AE786" s="147">
        <f>IF(AND($I786="Si",N786=1),1,IF(AND($I786="Fisico",N786=1),1,IF(AND(N786=1,$I786="Electronico"),2,IF(N786=1,VLOOKUP($C786&amp;"|"&amp;$B786&amp;"|"&amp;$D786,Empresas!$C$6:$CC$92,$G786+6+1,0),0))))</f>
        <v>0</v>
      </c>
      <c r="AF786" s="147">
        <f>IF(AND($I786="Si",O786=1),1,IF(AND($I786="Fisico",O786=1),1,IF(AND(O786=1,$I786="Electronico"),2,IF(O786=1,VLOOKUP($C786&amp;"|"&amp;$B786&amp;"|"&amp;$D786,Empresas!$C$6:$CC$92,$G786+6+1,0),0))))</f>
        <v>0</v>
      </c>
      <c r="AG786" s="147">
        <f>IF(AND($I786="Si",P786=1),1,IF(AND($I786="Fisico",P786=1),1,IF(AND(P786=1,$I786="Electronico"),2,IF(P786=1,VLOOKUP($C786&amp;"|"&amp;$B786&amp;"|"&amp;$D786,Empresas!$C$6:$CC$92,$G786+6+1,0),0))))</f>
        <v>0</v>
      </c>
      <c r="AH786" s="147">
        <f>IF(AND($I786="Si",Q786=1),1,IF(AND($I786="Fisico",Q786=1),1,IF(AND(Q786=1,$I786="Electronico"),2,IF(Q786=1,VLOOKUP($C786&amp;"|"&amp;$B786&amp;"|"&amp;$D786,Empresas!$C$6:$CC$92,$G786+6+1,0),0))))</f>
        <v>0</v>
      </c>
      <c r="AI786" s="147">
        <f>IF(AND($I786="Si",R786=1),1,IF(AND($I786="Fisico",R786=1),1,IF(AND(R786=1,$I786="Electronico"),2,IF(R786=1,VLOOKUP($C786&amp;"|"&amp;$B786&amp;"|"&amp;$D786,Empresas!$C$6:$CC$92,$G786+6+1,0),0))))</f>
        <v>0</v>
      </c>
      <c r="AJ786" s="147">
        <f>IF(AND($I786="Si",S786=1),1,IF(AND($I786="Fisico",S786=1),1,IF(AND(S786=1,$I786="Electronico"),2,IF(S786=1,VLOOKUP($C786&amp;"|"&amp;$B786&amp;"|"&amp;$D786,Empresas!$C$6:$CC$92,$G786+6+1,0),0))))</f>
        <v>0</v>
      </c>
      <c r="AK786" s="147">
        <f>IF(AND($I786="Si",T786=1),1,IF(AND($I786="Fisico",T786=1),1,IF(AND(T786=1,$I786="Electronico"),2,IF(T786=1,VLOOKUP($C786&amp;"|"&amp;$B786&amp;"|"&amp;$D786,Empresas!$C$6:$CC$92,$G786+6+1,0),0))))</f>
        <v>0</v>
      </c>
      <c r="AL786" s="147">
        <f>IF(AND($I786="Si",U786=1),1,IF(AND($I786="Fisico",U786=1),1,IF(AND(U786=1,$I786="Electronico"),2,IF(U786=1,VLOOKUP($C786&amp;"|"&amp;$B786&amp;"|"&amp;$D786,Empresas!$C$6:$CC$92,$G786+6+1,0),0))))</f>
        <v>0</v>
      </c>
      <c r="AM786" s="149">
        <f t="shared" si="128"/>
        <v>0</v>
      </c>
      <c r="AN786" s="149">
        <f t="shared" si="129"/>
        <v>0</v>
      </c>
      <c r="AO786" s="152">
        <f t="shared" si="130"/>
        <v>0</v>
      </c>
    </row>
    <row r="787" spans="1:41" x14ac:dyDescent="0.25">
      <c r="A787" s="140" t="str">
        <f>VLOOKUP(D787,Empresas!$D$7:$F$91,3,0)</f>
        <v>Omar</v>
      </c>
      <c r="B787" s="141" t="str">
        <f>VLOOKUP(D787,Empresas!$D$7:$G$91,4,0)</f>
        <v>Kheilly</v>
      </c>
      <c r="C787" s="141" t="s">
        <v>544</v>
      </c>
      <c r="D787" s="141" t="s">
        <v>242</v>
      </c>
      <c r="E787" s="141" t="str">
        <f>VLOOKUP(D787,Empresas!$D$7:$E$92,2,0)</f>
        <v>IMPORTACIONES TAKANA CAR S.A.C</v>
      </c>
      <c r="F787" s="141" t="s">
        <v>172</v>
      </c>
      <c r="G787" s="142">
        <f>+Empresas!$BF$2</f>
        <v>50</v>
      </c>
      <c r="H787" s="142" t="str">
        <f>VLOOKUP(D787,Empresas!$D$6:$L$92,7,0)</f>
        <v>Mensual</v>
      </c>
      <c r="I787" s="141" t="str">
        <f>VLOOKUP(VLOOKUP(D787&amp;"|"&amp;B787,Empresas!$I$7:$CB$92,G787,0),Tablas!$A$8:$B$10,2,0)</f>
        <v>Electronico</v>
      </c>
      <c r="J787" s="78">
        <v>1</v>
      </c>
      <c r="K787" s="78">
        <v>1</v>
      </c>
      <c r="L787" s="78">
        <v>1</v>
      </c>
      <c r="M787" s="78">
        <v>1</v>
      </c>
      <c r="N787" s="78">
        <v>1</v>
      </c>
      <c r="O787" s="78">
        <v>1</v>
      </c>
      <c r="P787" s="78">
        <v>1</v>
      </c>
      <c r="Q787" s="78">
        <v>2</v>
      </c>
      <c r="R787" s="78"/>
      <c r="S787" s="78"/>
      <c r="T787" s="78"/>
      <c r="U787" s="78"/>
      <c r="V787" s="78" t="str">
        <f>VLOOKUP(D787,Empresas!$D$7:$CF$91,81,0)</f>
        <v>A</v>
      </c>
      <c r="W787" s="78" t="str">
        <f>VLOOKUP(D787,Empresas!$D$7:$M$91,10,0)</f>
        <v>General/Prico</v>
      </c>
      <c r="X787" s="69" t="str">
        <f t="shared" si="126"/>
        <v>SI</v>
      </c>
      <c r="Y787" s="153" t="str">
        <f t="shared" si="127"/>
        <v>Si aplica</v>
      </c>
      <c r="Z787" s="147">
        <f>IF(Y787="No aplica",0,IF(I787="no",0,IF(I787="No aplica",0,IF(I787="Si",1,IF(I787="Fisico",1,IF(I787="Electronico",2,VLOOKUP(C787&amp;"|"&amp;B787&amp;"|"&amp;D787,Empresas!$C$6:$CC$92,G787+6+1,0)))))))</f>
        <v>2</v>
      </c>
      <c r="AA787" s="147">
        <f>IF(AND($I787="Si",J787=1),1,IF(AND($I787="Fisico",J787=1),1,IF(AND(J787=1,$I787="Electronico"),2,IF(J787=1,VLOOKUP($C787&amp;"|"&amp;$B787&amp;"|"&amp;$D787,Empresas!$C$6:$CC$92,$G787+6+1,0),0))))</f>
        <v>2</v>
      </c>
      <c r="AB787" s="147">
        <f>IF(AND($I787="Si",K787=1),1,IF(AND($I787="Fisico",K787=1),1,IF(AND(K787=1,$I787="Electronico"),2,IF(K787=1,VLOOKUP($C787&amp;"|"&amp;$B787&amp;"|"&amp;$D787,Empresas!$C$6:$CC$92,$G787+6+1,0),0))))</f>
        <v>2</v>
      </c>
      <c r="AC787" s="147">
        <f>IF(AND($I787="Si",L787=1),1,IF(AND($I787="Fisico",L787=1),1,IF(AND(L787=1,$I787="Electronico"),2,IF(L787=1,VLOOKUP($C787&amp;"|"&amp;$B787&amp;"|"&amp;$D787,Empresas!$C$6:$CC$92,$G787+6+1,0),0))))</f>
        <v>2</v>
      </c>
      <c r="AD787" s="147">
        <f>IF(AND($I787="Si",M787=1),1,IF(AND($I787="Fisico",M787=1),1,IF(AND(M787=1,$I787="Electronico"),2,IF(M787=1,VLOOKUP($C787&amp;"|"&amp;$B787&amp;"|"&amp;$D787,Empresas!$C$6:$CC$92,$G787+6+1,0),0))))</f>
        <v>2</v>
      </c>
      <c r="AE787" s="147">
        <f>IF(AND($I787="Si",N787=1),1,IF(AND($I787="Fisico",N787=1),1,IF(AND(N787=1,$I787="Electronico"),2,IF(N787=1,VLOOKUP($C787&amp;"|"&amp;$B787&amp;"|"&amp;$D787,Empresas!$C$6:$CC$92,$G787+6+1,0),0))))</f>
        <v>2</v>
      </c>
      <c r="AF787" s="147">
        <f>IF(AND($I787="Si",O787=1),1,IF(AND($I787="Fisico",O787=1),1,IF(AND(O787=1,$I787="Electronico"),2,IF(O787=1,VLOOKUP($C787&amp;"|"&amp;$B787&amp;"|"&amp;$D787,Empresas!$C$6:$CC$92,$G787+6+1,0),0))))</f>
        <v>2</v>
      </c>
      <c r="AG787" s="147">
        <f>IF(AND($I787="Si",P787=1),1,IF(AND($I787="Fisico",P787=1),1,IF(AND(P787=1,$I787="Electronico"),2,IF(P787=1,VLOOKUP($C787&amp;"|"&amp;$B787&amp;"|"&amp;$D787,Empresas!$C$6:$CC$92,$G787+6+1,0),0))))</f>
        <v>2</v>
      </c>
      <c r="AH787" s="147">
        <f>IF(AND($I787="Si",Q787=1),1,IF(AND($I787="Fisico",Q787=1),1,IF(AND(Q787=1,$I787="Electronico"),2,IF(Q787=1,VLOOKUP($C787&amp;"|"&amp;$B787&amp;"|"&amp;$D787,Empresas!$C$6:$CC$92,$G787+6+1,0),0))))</f>
        <v>0</v>
      </c>
      <c r="AI787" s="147">
        <f>IF(AND($I787="Si",R787=1),1,IF(AND($I787="Fisico",R787=1),1,IF(AND(R787=1,$I787="Electronico"),2,IF(R787=1,VLOOKUP($C787&amp;"|"&amp;$B787&amp;"|"&amp;$D787,Empresas!$C$6:$CC$92,$G787+6+1,0),0))))</f>
        <v>0</v>
      </c>
      <c r="AJ787" s="147">
        <f>IF(AND($I787="Si",S787=1),1,IF(AND($I787="Fisico",S787=1),1,IF(AND(S787=1,$I787="Electronico"),2,IF(S787=1,VLOOKUP($C787&amp;"|"&amp;$B787&amp;"|"&amp;$D787,Empresas!$C$6:$CC$92,$G787+6+1,0),0))))</f>
        <v>0</v>
      </c>
      <c r="AK787" s="147">
        <f>IF(AND($I787="Si",T787=1),1,IF(AND($I787="Fisico",T787=1),1,IF(AND(T787=1,$I787="Electronico"),2,IF(T787=1,VLOOKUP($C787&amp;"|"&amp;$B787&amp;"|"&amp;$D787,Empresas!$C$6:$CC$92,$G787+6+1,0),0))))</f>
        <v>0</v>
      </c>
      <c r="AL787" s="147">
        <f>IF(AND($I787="Si",U787=1),1,IF(AND($I787="Fisico",U787=1),1,IF(AND(U787=1,$I787="Electronico"),2,IF(U787=1,VLOOKUP($C787&amp;"|"&amp;$B787&amp;"|"&amp;$D787,Empresas!$C$6:$CC$92,$G787+6+1,0),0))))</f>
        <v>0</v>
      </c>
      <c r="AM787" s="149">
        <f t="shared" si="128"/>
        <v>14</v>
      </c>
      <c r="AN787" s="149">
        <f t="shared" si="129"/>
        <v>16</v>
      </c>
      <c r="AO787" s="152">
        <f t="shared" si="130"/>
        <v>0.875</v>
      </c>
    </row>
    <row r="788" spans="1:41" x14ac:dyDescent="0.25">
      <c r="A788" s="140" t="str">
        <f>VLOOKUP(D788,Empresas!$D$7:$F$91,3,0)</f>
        <v>Omar</v>
      </c>
      <c r="B788" s="141" t="str">
        <f>VLOOKUP(D788,Empresas!$D$7:$G$91,4,0)</f>
        <v>Kheilly</v>
      </c>
      <c r="C788" s="141" t="s">
        <v>544</v>
      </c>
      <c r="D788" s="141" t="s">
        <v>242</v>
      </c>
      <c r="E788" s="141" t="str">
        <f>VLOOKUP(D788,Empresas!$D$7:$E$92,2,0)</f>
        <v>IMPORTACIONES TAKANA CAR S.A.C</v>
      </c>
      <c r="F788" s="141" t="s">
        <v>173</v>
      </c>
      <c r="G788" s="142">
        <f>+G787+1</f>
        <v>51</v>
      </c>
      <c r="H788" s="142" t="str">
        <f>VLOOKUP(D788,Empresas!$D$6:$L$92,7,0)</f>
        <v>Mensual</v>
      </c>
      <c r="I788" s="141" t="str">
        <f>VLOOKUP(VLOOKUP(D788&amp;"|"&amp;B788,Empresas!$I$7:$CB$92,G788,0),Tablas!$A$8:$B$10,2,0)</f>
        <v>Electronico</v>
      </c>
      <c r="J788" s="78">
        <v>1</v>
      </c>
      <c r="K788" s="78">
        <v>1</v>
      </c>
      <c r="L788" s="78">
        <v>1</v>
      </c>
      <c r="M788" s="78">
        <v>1</v>
      </c>
      <c r="N788" s="78">
        <v>1</v>
      </c>
      <c r="O788" s="78">
        <v>1</v>
      </c>
      <c r="P788" s="78">
        <v>1</v>
      </c>
      <c r="Q788" s="78">
        <v>2</v>
      </c>
      <c r="R788" s="78"/>
      <c r="S788" s="78"/>
      <c r="T788" s="78"/>
      <c r="U788" s="78"/>
      <c r="V788" s="78" t="str">
        <f>VLOOKUP(D788,Empresas!$D$7:$CF$91,81,0)</f>
        <v>A</v>
      </c>
      <c r="W788" s="78" t="str">
        <f>VLOOKUP(D788,Empresas!$D$7:$M$91,10,0)</f>
        <v>General/Prico</v>
      </c>
      <c r="X788" s="69" t="str">
        <f t="shared" si="126"/>
        <v>SI</v>
      </c>
      <c r="Y788" s="153" t="str">
        <f t="shared" si="127"/>
        <v>Si aplica</v>
      </c>
      <c r="Z788" s="147">
        <f>IF(Y788="No aplica",0,IF(I788="no",0,IF(I788="No aplica",0,IF(I788="Si",1,IF(I788="Fisico",1,IF(I788="Electronico",2,VLOOKUP(C788&amp;"|"&amp;B788&amp;"|"&amp;D788,Empresas!$C$6:$CC$92,G788+6+1,0)))))))</f>
        <v>2</v>
      </c>
      <c r="AA788" s="147">
        <f>IF(AND($I788="Si",J788=1),1,IF(AND($I788="Fisico",J788=1),1,IF(AND(J788=1,$I788="Electronico"),2,IF(J788=1,VLOOKUP($C788&amp;"|"&amp;$B788&amp;"|"&amp;$D788,Empresas!$C$6:$CC$92,$G788+6+1,0),0))))</f>
        <v>2</v>
      </c>
      <c r="AB788" s="147">
        <f>IF(AND($I788="Si",K788=1),1,IF(AND($I788="Fisico",K788=1),1,IF(AND(K788=1,$I788="Electronico"),2,IF(K788=1,VLOOKUP($C788&amp;"|"&amp;$B788&amp;"|"&amp;$D788,Empresas!$C$6:$CC$92,$G788+6+1,0),0))))</f>
        <v>2</v>
      </c>
      <c r="AC788" s="147">
        <f>IF(AND($I788="Si",L788=1),1,IF(AND($I788="Fisico",L788=1),1,IF(AND(L788=1,$I788="Electronico"),2,IF(L788=1,VLOOKUP($C788&amp;"|"&amp;$B788&amp;"|"&amp;$D788,Empresas!$C$6:$CC$92,$G788+6+1,0),0))))</f>
        <v>2</v>
      </c>
      <c r="AD788" s="147">
        <f>IF(AND($I788="Si",M788=1),1,IF(AND($I788="Fisico",M788=1),1,IF(AND(M788=1,$I788="Electronico"),2,IF(M788=1,VLOOKUP($C788&amp;"|"&amp;$B788&amp;"|"&amp;$D788,Empresas!$C$6:$CC$92,$G788+6+1,0),0))))</f>
        <v>2</v>
      </c>
      <c r="AE788" s="147">
        <f>IF(AND($I788="Si",N788=1),1,IF(AND($I788="Fisico",N788=1),1,IF(AND(N788=1,$I788="Electronico"),2,IF(N788=1,VLOOKUP($C788&amp;"|"&amp;$B788&amp;"|"&amp;$D788,Empresas!$C$6:$CC$92,$G788+6+1,0),0))))</f>
        <v>2</v>
      </c>
      <c r="AF788" s="147">
        <f>IF(AND($I788="Si",O788=1),1,IF(AND($I788="Fisico",O788=1),1,IF(AND(O788=1,$I788="Electronico"),2,IF(O788=1,VLOOKUP($C788&amp;"|"&amp;$B788&amp;"|"&amp;$D788,Empresas!$C$6:$CC$92,$G788+6+1,0),0))))</f>
        <v>2</v>
      </c>
      <c r="AG788" s="147">
        <f>IF(AND($I788="Si",P788=1),1,IF(AND($I788="Fisico",P788=1),1,IF(AND(P788=1,$I788="Electronico"),2,IF(P788=1,VLOOKUP($C788&amp;"|"&amp;$B788&amp;"|"&amp;$D788,Empresas!$C$6:$CC$92,$G788+6+1,0),0))))</f>
        <v>2</v>
      </c>
      <c r="AH788" s="147">
        <f>IF(AND($I788="Si",Q788=1),1,IF(AND($I788="Fisico",Q788=1),1,IF(AND(Q788=1,$I788="Electronico"),2,IF(Q788=1,VLOOKUP($C788&amp;"|"&amp;$B788&amp;"|"&amp;$D788,Empresas!$C$6:$CC$92,$G788+6+1,0),0))))</f>
        <v>0</v>
      </c>
      <c r="AI788" s="147">
        <f>IF(AND($I788="Si",R788=1),1,IF(AND($I788="Fisico",R788=1),1,IF(AND(R788=1,$I788="Electronico"),2,IF(R788=1,VLOOKUP($C788&amp;"|"&amp;$B788&amp;"|"&amp;$D788,Empresas!$C$6:$CC$92,$G788+6+1,0),0))))</f>
        <v>0</v>
      </c>
      <c r="AJ788" s="147">
        <f>IF(AND($I788="Si",S788=1),1,IF(AND($I788="Fisico",S788=1),1,IF(AND(S788=1,$I788="Electronico"),2,IF(S788=1,VLOOKUP($C788&amp;"|"&amp;$B788&amp;"|"&amp;$D788,Empresas!$C$6:$CC$92,$G788+6+1,0),0))))</f>
        <v>0</v>
      </c>
      <c r="AK788" s="147">
        <f>IF(AND($I788="Si",T788=1),1,IF(AND($I788="Fisico",T788=1),1,IF(AND(T788=1,$I788="Electronico"),2,IF(T788=1,VLOOKUP($C788&amp;"|"&amp;$B788&amp;"|"&amp;$D788,Empresas!$C$6:$CC$92,$G788+6+1,0),0))))</f>
        <v>0</v>
      </c>
      <c r="AL788" s="147">
        <f>IF(AND($I788="Si",U788=1),1,IF(AND($I788="Fisico",U788=1),1,IF(AND(U788=1,$I788="Electronico"),2,IF(U788=1,VLOOKUP($C788&amp;"|"&amp;$B788&amp;"|"&amp;$D788,Empresas!$C$6:$CC$92,$G788+6+1,0),0))))</f>
        <v>0</v>
      </c>
      <c r="AM788" s="149">
        <f t="shared" si="128"/>
        <v>14</v>
      </c>
      <c r="AN788" s="149">
        <f t="shared" si="129"/>
        <v>16</v>
      </c>
      <c r="AO788" s="152">
        <f t="shared" si="130"/>
        <v>0.875</v>
      </c>
    </row>
    <row r="789" spans="1:41" x14ac:dyDescent="0.25">
      <c r="A789" s="140" t="str">
        <f>VLOOKUP(D789,Empresas!$D$7:$F$91,3,0)</f>
        <v>Omar</v>
      </c>
      <c r="B789" s="141" t="str">
        <f>VLOOKUP(D789,Empresas!$D$7:$G$91,4,0)</f>
        <v>Kheilly</v>
      </c>
      <c r="C789" s="141" t="s">
        <v>544</v>
      </c>
      <c r="D789" s="141" t="s">
        <v>242</v>
      </c>
      <c r="E789" s="141" t="str">
        <f>VLOOKUP(D789,Empresas!$D$7:$E$92,2,0)</f>
        <v>IMPORTACIONES TAKANA CAR S.A.C</v>
      </c>
      <c r="F789" s="141" t="s">
        <v>174</v>
      </c>
      <c r="G789" s="142">
        <f t="shared" ref="G789:G797" si="132">+G788+1</f>
        <v>52</v>
      </c>
      <c r="H789" s="142" t="str">
        <f>VLOOKUP(D789,Empresas!$D$6:$L$92,7,0)</f>
        <v>Mensual</v>
      </c>
      <c r="I789" s="141" t="str">
        <f>VLOOKUP(VLOOKUP(D789&amp;"|"&amp;B789,Empresas!$I$7:$CB$92,G789,0),Tablas!$A$8:$B$10,2,0)</f>
        <v>Fisico</v>
      </c>
      <c r="J789" s="78">
        <v>2</v>
      </c>
      <c r="K789" s="78">
        <v>2</v>
      </c>
      <c r="L789" s="78">
        <v>2</v>
      </c>
      <c r="M789" s="78">
        <v>2</v>
      </c>
      <c r="N789" s="78">
        <v>2</v>
      </c>
      <c r="O789" s="78">
        <v>2</v>
      </c>
      <c r="P789" s="78">
        <v>2</v>
      </c>
      <c r="Q789" s="78">
        <v>2</v>
      </c>
      <c r="R789" s="78"/>
      <c r="S789" s="78"/>
      <c r="T789" s="78"/>
      <c r="U789" s="78"/>
      <c r="V789" s="78" t="str">
        <f>VLOOKUP(D789,Empresas!$D$7:$CF$91,81,0)</f>
        <v>A</v>
      </c>
      <c r="W789" s="78" t="str">
        <f>VLOOKUP(D789,Empresas!$D$7:$M$91,10,0)</f>
        <v>General/Prico</v>
      </c>
      <c r="X789" s="69" t="str">
        <f t="shared" si="126"/>
        <v>SI</v>
      </c>
      <c r="Y789" s="153" t="str">
        <f t="shared" si="127"/>
        <v>Si aplica</v>
      </c>
      <c r="Z789" s="147">
        <f>IF(Y789="No aplica",0,IF(I789="no",0,IF(I789="No aplica",0,IF(I789="Si",1,IF(I789="Fisico",1,IF(I789="Electronico",2,VLOOKUP(C789&amp;"|"&amp;B789&amp;"|"&amp;D789,Empresas!$C$6:$CC$92,G789+6+1,0)))))))</f>
        <v>1</v>
      </c>
      <c r="AA789" s="147">
        <f>IF(AND($I789="Si",J789=1),1,IF(AND($I789="Fisico",J789=1),1,IF(AND(J789=1,$I789="Electronico"),2,IF(J789=1,VLOOKUP($C789&amp;"|"&amp;$B789&amp;"|"&amp;$D789,Empresas!$C$6:$CC$92,$G789+6+1,0),0))))</f>
        <v>0</v>
      </c>
      <c r="AB789" s="147">
        <f>IF(AND($I789="Si",K789=1),1,IF(AND($I789="Fisico",K789=1),1,IF(AND(K789=1,$I789="Electronico"),2,IF(K789=1,VLOOKUP($C789&amp;"|"&amp;$B789&amp;"|"&amp;$D789,Empresas!$C$6:$CC$92,$G789+6+1,0),0))))</f>
        <v>0</v>
      </c>
      <c r="AC789" s="147">
        <f>IF(AND($I789="Si",L789=1),1,IF(AND($I789="Fisico",L789=1),1,IF(AND(L789=1,$I789="Electronico"),2,IF(L789=1,VLOOKUP($C789&amp;"|"&amp;$B789&amp;"|"&amp;$D789,Empresas!$C$6:$CC$92,$G789+6+1,0),0))))</f>
        <v>0</v>
      </c>
      <c r="AD789" s="147">
        <f>IF(AND($I789="Si",M789=1),1,IF(AND($I789="Fisico",M789=1),1,IF(AND(M789=1,$I789="Electronico"),2,IF(M789=1,VLOOKUP($C789&amp;"|"&amp;$B789&amp;"|"&amp;$D789,Empresas!$C$6:$CC$92,$G789+6+1,0),0))))</f>
        <v>0</v>
      </c>
      <c r="AE789" s="147">
        <f>IF(AND($I789="Si",N789=1),1,IF(AND($I789="Fisico",N789=1),1,IF(AND(N789=1,$I789="Electronico"),2,IF(N789=1,VLOOKUP($C789&amp;"|"&amp;$B789&amp;"|"&amp;$D789,Empresas!$C$6:$CC$92,$G789+6+1,0),0))))</f>
        <v>0</v>
      </c>
      <c r="AF789" s="147">
        <f>IF(AND($I789="Si",O789=1),1,IF(AND($I789="Fisico",O789=1),1,IF(AND(O789=1,$I789="Electronico"),2,IF(O789=1,VLOOKUP($C789&amp;"|"&amp;$B789&amp;"|"&amp;$D789,Empresas!$C$6:$CC$92,$G789+6+1,0),0))))</f>
        <v>0</v>
      </c>
      <c r="AG789" s="147">
        <f>IF(AND($I789="Si",P789=1),1,IF(AND($I789="Fisico",P789=1),1,IF(AND(P789=1,$I789="Electronico"),2,IF(P789=1,VLOOKUP($C789&amp;"|"&amp;$B789&amp;"|"&amp;$D789,Empresas!$C$6:$CC$92,$G789+6+1,0),0))))</f>
        <v>0</v>
      </c>
      <c r="AH789" s="147">
        <f>IF(AND($I789="Si",Q789=1),1,IF(AND($I789="Fisico",Q789=1),1,IF(AND(Q789=1,$I789="Electronico"),2,IF(Q789=1,VLOOKUP($C789&amp;"|"&amp;$B789&amp;"|"&amp;$D789,Empresas!$C$6:$CC$92,$G789+6+1,0),0))))</f>
        <v>0</v>
      </c>
      <c r="AI789" s="147">
        <f>IF(AND($I789="Si",R789=1),1,IF(AND($I789="Fisico",R789=1),1,IF(AND(R789=1,$I789="Electronico"),2,IF(R789=1,VLOOKUP($C789&amp;"|"&amp;$B789&amp;"|"&amp;$D789,Empresas!$C$6:$CC$92,$G789+6+1,0),0))))</f>
        <v>0</v>
      </c>
      <c r="AJ789" s="147">
        <f>IF(AND($I789="Si",S789=1),1,IF(AND($I789="Fisico",S789=1),1,IF(AND(S789=1,$I789="Electronico"),2,IF(S789=1,VLOOKUP($C789&amp;"|"&amp;$B789&amp;"|"&amp;$D789,Empresas!$C$6:$CC$92,$G789+6+1,0),0))))</f>
        <v>0</v>
      </c>
      <c r="AK789" s="147">
        <f>IF(AND($I789="Si",T789=1),1,IF(AND($I789="Fisico",T789=1),1,IF(AND(T789=1,$I789="Electronico"),2,IF(T789=1,VLOOKUP($C789&amp;"|"&amp;$B789&amp;"|"&amp;$D789,Empresas!$C$6:$CC$92,$G789+6+1,0),0))))</f>
        <v>0</v>
      </c>
      <c r="AL789" s="147">
        <f>IF(AND($I789="Si",U789=1),1,IF(AND($I789="Fisico",U789=1),1,IF(AND(U789=1,$I789="Electronico"),2,IF(U789=1,VLOOKUP($C789&amp;"|"&amp;$B789&amp;"|"&amp;$D789,Empresas!$C$6:$CC$92,$G789+6+1,0),0))))</f>
        <v>0</v>
      </c>
      <c r="AM789" s="149">
        <f t="shared" si="128"/>
        <v>0</v>
      </c>
      <c r="AN789" s="149">
        <f t="shared" si="129"/>
        <v>8</v>
      </c>
      <c r="AO789" s="152">
        <f t="shared" si="130"/>
        <v>0</v>
      </c>
    </row>
    <row r="790" spans="1:41" x14ac:dyDescent="0.25">
      <c r="A790" s="140" t="str">
        <f>VLOOKUP(D790,Empresas!$D$7:$F$91,3,0)</f>
        <v>Omar</v>
      </c>
      <c r="B790" s="141" t="str">
        <f>VLOOKUP(D790,Empresas!$D$7:$G$91,4,0)</f>
        <v>Kheilly</v>
      </c>
      <c r="C790" s="141" t="s">
        <v>544</v>
      </c>
      <c r="D790" s="141" t="s">
        <v>242</v>
      </c>
      <c r="E790" s="141" t="str">
        <f>VLOOKUP(D790,Empresas!$D$7:$E$92,2,0)</f>
        <v>IMPORTACIONES TAKANA CAR S.A.C</v>
      </c>
      <c r="F790" s="141" t="s">
        <v>175</v>
      </c>
      <c r="G790" s="142">
        <f t="shared" si="132"/>
        <v>53</v>
      </c>
      <c r="H790" s="142" t="str">
        <f>VLOOKUP(D790,Empresas!$D$6:$L$92,7,0)</f>
        <v>Mensual</v>
      </c>
      <c r="I790" s="141" t="str">
        <f>VLOOKUP(VLOOKUP(D790&amp;"|"&amp;B790,Empresas!$I$7:$CB$92,G790,0),Tablas!$A$8:$B$10,2,0)</f>
        <v>No aplica</v>
      </c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 t="str">
        <f>VLOOKUP(D790,Empresas!$D$7:$CF$91,81,0)</f>
        <v>A</v>
      </c>
      <c r="W790" s="78" t="str">
        <f>VLOOKUP(D790,Empresas!$D$7:$M$91,10,0)</f>
        <v>General/Prico</v>
      </c>
      <c r="X790" s="69" t="str">
        <f t="shared" si="126"/>
        <v>SI</v>
      </c>
      <c r="Y790" s="153" t="str">
        <f t="shared" si="127"/>
        <v>No aplica</v>
      </c>
      <c r="Z790" s="147">
        <f>IF(Y790="No aplica",0,IF(I790="no",0,IF(I790="No aplica",0,IF(I790="Si",1,IF(I790="Fisico",1,IF(I790="Electronico",2,VLOOKUP(C790&amp;"|"&amp;B790&amp;"|"&amp;D790,Empresas!$C$6:$CC$92,G790+6+1,0)))))))</f>
        <v>0</v>
      </c>
      <c r="AA790" s="147">
        <f>IF(AND($I790="Si",J790=1),1,IF(AND($I790="Fisico",J790=1),1,IF(AND(J790=1,$I790="Electronico"),2,IF(J790=1,VLOOKUP($C790&amp;"|"&amp;$B790&amp;"|"&amp;$D790,Empresas!$C$6:$CC$92,$G790+6+1,0),0))))</f>
        <v>0</v>
      </c>
      <c r="AB790" s="147">
        <f>IF(AND($I790="Si",K790=1),1,IF(AND($I790="Fisico",K790=1),1,IF(AND(K790=1,$I790="Electronico"),2,IF(K790=1,VLOOKUP($C790&amp;"|"&amp;$B790&amp;"|"&amp;$D790,Empresas!$C$6:$CC$92,$G790+6+1,0),0))))</f>
        <v>0</v>
      </c>
      <c r="AC790" s="147">
        <f>IF(AND($I790="Si",L790=1),1,IF(AND($I790="Fisico",L790=1),1,IF(AND(L790=1,$I790="Electronico"),2,IF(L790=1,VLOOKUP($C790&amp;"|"&amp;$B790&amp;"|"&amp;$D790,Empresas!$C$6:$CC$92,$G790+6+1,0),0))))</f>
        <v>0</v>
      </c>
      <c r="AD790" s="147">
        <f>IF(AND($I790="Si",M790=1),1,IF(AND($I790="Fisico",M790=1),1,IF(AND(M790=1,$I790="Electronico"),2,IF(M790=1,VLOOKUP($C790&amp;"|"&amp;$B790&amp;"|"&amp;$D790,Empresas!$C$6:$CC$92,$G790+6+1,0),0))))</f>
        <v>0</v>
      </c>
      <c r="AE790" s="147">
        <f>IF(AND($I790="Si",N790=1),1,IF(AND($I790="Fisico",N790=1),1,IF(AND(N790=1,$I790="Electronico"),2,IF(N790=1,VLOOKUP($C790&amp;"|"&amp;$B790&amp;"|"&amp;$D790,Empresas!$C$6:$CC$92,$G790+6+1,0),0))))</f>
        <v>0</v>
      </c>
      <c r="AF790" s="147">
        <f>IF(AND($I790="Si",O790=1),1,IF(AND($I790="Fisico",O790=1),1,IF(AND(O790=1,$I790="Electronico"),2,IF(O790=1,VLOOKUP($C790&amp;"|"&amp;$B790&amp;"|"&amp;$D790,Empresas!$C$6:$CC$92,$G790+6+1,0),0))))</f>
        <v>0</v>
      </c>
      <c r="AG790" s="147">
        <f>IF(AND($I790="Si",P790=1),1,IF(AND($I790="Fisico",P790=1),1,IF(AND(P790=1,$I790="Electronico"),2,IF(P790=1,VLOOKUP($C790&amp;"|"&amp;$B790&amp;"|"&amp;$D790,Empresas!$C$6:$CC$92,$G790+6+1,0),0))))</f>
        <v>0</v>
      </c>
      <c r="AH790" s="147">
        <f>IF(AND($I790="Si",Q790=1),1,IF(AND($I790="Fisico",Q790=1),1,IF(AND(Q790=1,$I790="Electronico"),2,IF(Q790=1,VLOOKUP($C790&amp;"|"&amp;$B790&amp;"|"&amp;$D790,Empresas!$C$6:$CC$92,$G790+6+1,0),0))))</f>
        <v>0</v>
      </c>
      <c r="AI790" s="147">
        <f>IF(AND($I790="Si",R790=1),1,IF(AND($I790="Fisico",R790=1),1,IF(AND(R790=1,$I790="Electronico"),2,IF(R790=1,VLOOKUP($C790&amp;"|"&amp;$B790&amp;"|"&amp;$D790,Empresas!$C$6:$CC$92,$G790+6+1,0),0))))</f>
        <v>0</v>
      </c>
      <c r="AJ790" s="147">
        <f>IF(AND($I790="Si",S790=1),1,IF(AND($I790="Fisico",S790=1),1,IF(AND(S790=1,$I790="Electronico"),2,IF(S790=1,VLOOKUP($C790&amp;"|"&amp;$B790&amp;"|"&amp;$D790,Empresas!$C$6:$CC$92,$G790+6+1,0),0))))</f>
        <v>0</v>
      </c>
      <c r="AK790" s="147">
        <f>IF(AND($I790="Si",T790=1),1,IF(AND($I790="Fisico",T790=1),1,IF(AND(T790=1,$I790="Electronico"),2,IF(T790=1,VLOOKUP($C790&amp;"|"&amp;$B790&amp;"|"&amp;$D790,Empresas!$C$6:$CC$92,$G790+6+1,0),0))))</f>
        <v>0</v>
      </c>
      <c r="AL790" s="147">
        <f>IF(AND($I790="Si",U790=1),1,IF(AND($I790="Fisico",U790=1),1,IF(AND(U790=1,$I790="Electronico"),2,IF(U790=1,VLOOKUP($C790&amp;"|"&amp;$B790&amp;"|"&amp;$D790,Empresas!$C$6:$CC$92,$G790+6+1,0),0))))</f>
        <v>0</v>
      </c>
      <c r="AM790" s="149">
        <f t="shared" si="128"/>
        <v>0</v>
      </c>
      <c r="AN790" s="149">
        <f t="shared" si="129"/>
        <v>0</v>
      </c>
      <c r="AO790" s="152">
        <f t="shared" si="130"/>
        <v>0</v>
      </c>
    </row>
    <row r="791" spans="1:41" x14ac:dyDescent="0.25">
      <c r="A791" s="140" t="str">
        <f>VLOOKUP(D791,Empresas!$D$7:$F$91,3,0)</f>
        <v>Omar</v>
      </c>
      <c r="B791" s="141" t="str">
        <f>VLOOKUP(D791,Empresas!$D$7:$G$91,4,0)</f>
        <v>Kheilly</v>
      </c>
      <c r="C791" s="141" t="s">
        <v>544</v>
      </c>
      <c r="D791" s="141" t="s">
        <v>242</v>
      </c>
      <c r="E791" s="141" t="str">
        <f>VLOOKUP(D791,Empresas!$D$7:$E$92,2,0)</f>
        <v>IMPORTACIONES TAKANA CAR S.A.C</v>
      </c>
      <c r="F791" s="141" t="s">
        <v>176</v>
      </c>
      <c r="G791" s="142">
        <f t="shared" si="132"/>
        <v>54</v>
      </c>
      <c r="H791" s="142" t="str">
        <f>VLOOKUP(D791,Empresas!$D$6:$L$92,7,0)</f>
        <v>Mensual</v>
      </c>
      <c r="I791" s="141" t="str">
        <f>VLOOKUP(VLOOKUP(D791&amp;"|"&amp;B791,Empresas!$I$7:$CB$92,G791,0),Tablas!$A$8:$B$10,2,0)</f>
        <v>Fisico</v>
      </c>
      <c r="J791" s="78">
        <v>2</v>
      </c>
      <c r="K791" s="78">
        <v>2</v>
      </c>
      <c r="L791" s="78">
        <v>2</v>
      </c>
      <c r="M791" s="78">
        <v>2</v>
      </c>
      <c r="N791" s="78">
        <v>2</v>
      </c>
      <c r="O791" s="78">
        <v>2</v>
      </c>
      <c r="P791" s="78">
        <v>2</v>
      </c>
      <c r="Q791" s="78">
        <v>2</v>
      </c>
      <c r="R791" s="78"/>
      <c r="S791" s="78"/>
      <c r="T791" s="78"/>
      <c r="U791" s="78"/>
      <c r="V791" s="78" t="str">
        <f>VLOOKUP(D791,Empresas!$D$7:$CF$91,81,0)</f>
        <v>A</v>
      </c>
      <c r="W791" s="78" t="str">
        <f>VLOOKUP(D791,Empresas!$D$7:$M$91,10,0)</f>
        <v>General/Prico</v>
      </c>
      <c r="X791" s="69" t="str">
        <f t="shared" si="126"/>
        <v>SI</v>
      </c>
      <c r="Y791" s="153" t="str">
        <f t="shared" si="127"/>
        <v>Si aplica</v>
      </c>
      <c r="Z791" s="147">
        <f>IF(Y791="No aplica",0,IF(I791="no",0,IF(I791="No aplica",0,IF(I791="Si",1,IF(I791="Fisico",1,IF(I791="Electronico",2,VLOOKUP(C791&amp;"|"&amp;B791&amp;"|"&amp;D791,Empresas!$C$6:$CC$92,G791+6+1,0)))))))</f>
        <v>1</v>
      </c>
      <c r="AA791" s="147">
        <f>IF(AND($I791="Si",J791=1),1,IF(AND($I791="Fisico",J791=1),1,IF(AND(J791=1,$I791="Electronico"),2,IF(J791=1,VLOOKUP($C791&amp;"|"&amp;$B791&amp;"|"&amp;$D791,Empresas!$C$6:$CC$92,$G791+6+1,0),0))))</f>
        <v>0</v>
      </c>
      <c r="AB791" s="147">
        <f>IF(AND($I791="Si",K791=1),1,IF(AND($I791="Fisico",K791=1),1,IF(AND(K791=1,$I791="Electronico"),2,IF(K791=1,VLOOKUP($C791&amp;"|"&amp;$B791&amp;"|"&amp;$D791,Empresas!$C$6:$CC$92,$G791+6+1,0),0))))</f>
        <v>0</v>
      </c>
      <c r="AC791" s="147">
        <f>IF(AND($I791="Si",L791=1),1,IF(AND($I791="Fisico",L791=1),1,IF(AND(L791=1,$I791="Electronico"),2,IF(L791=1,VLOOKUP($C791&amp;"|"&amp;$B791&amp;"|"&amp;$D791,Empresas!$C$6:$CC$92,$G791+6+1,0),0))))</f>
        <v>0</v>
      </c>
      <c r="AD791" s="147">
        <f>IF(AND($I791="Si",M791=1),1,IF(AND($I791="Fisico",M791=1),1,IF(AND(M791=1,$I791="Electronico"),2,IF(M791=1,VLOOKUP($C791&amp;"|"&amp;$B791&amp;"|"&amp;$D791,Empresas!$C$6:$CC$92,$G791+6+1,0),0))))</f>
        <v>0</v>
      </c>
      <c r="AE791" s="147">
        <f>IF(AND($I791="Si",N791=1),1,IF(AND($I791="Fisico",N791=1),1,IF(AND(N791=1,$I791="Electronico"),2,IF(N791=1,VLOOKUP($C791&amp;"|"&amp;$B791&amp;"|"&amp;$D791,Empresas!$C$6:$CC$92,$G791+6+1,0),0))))</f>
        <v>0</v>
      </c>
      <c r="AF791" s="147">
        <f>IF(AND($I791="Si",O791=1),1,IF(AND($I791="Fisico",O791=1),1,IF(AND(O791=1,$I791="Electronico"),2,IF(O791=1,VLOOKUP($C791&amp;"|"&amp;$B791&amp;"|"&amp;$D791,Empresas!$C$6:$CC$92,$G791+6+1,0),0))))</f>
        <v>0</v>
      </c>
      <c r="AG791" s="147">
        <f>IF(AND($I791="Si",P791=1),1,IF(AND($I791="Fisico",P791=1),1,IF(AND(P791=1,$I791="Electronico"),2,IF(P791=1,VLOOKUP($C791&amp;"|"&amp;$B791&amp;"|"&amp;$D791,Empresas!$C$6:$CC$92,$G791+6+1,0),0))))</f>
        <v>0</v>
      </c>
      <c r="AH791" s="147">
        <f>IF(AND($I791="Si",Q791=1),1,IF(AND($I791="Fisico",Q791=1),1,IF(AND(Q791=1,$I791="Electronico"),2,IF(Q791=1,VLOOKUP($C791&amp;"|"&amp;$B791&amp;"|"&amp;$D791,Empresas!$C$6:$CC$92,$G791+6+1,0),0))))</f>
        <v>0</v>
      </c>
      <c r="AI791" s="147">
        <f>IF(AND($I791="Si",R791=1),1,IF(AND($I791="Fisico",R791=1),1,IF(AND(R791=1,$I791="Electronico"),2,IF(R791=1,VLOOKUP($C791&amp;"|"&amp;$B791&amp;"|"&amp;$D791,Empresas!$C$6:$CC$92,$G791+6+1,0),0))))</f>
        <v>0</v>
      </c>
      <c r="AJ791" s="147">
        <f>IF(AND($I791="Si",S791=1),1,IF(AND($I791="Fisico",S791=1),1,IF(AND(S791=1,$I791="Electronico"),2,IF(S791=1,VLOOKUP($C791&amp;"|"&amp;$B791&amp;"|"&amp;$D791,Empresas!$C$6:$CC$92,$G791+6+1,0),0))))</f>
        <v>0</v>
      </c>
      <c r="AK791" s="147">
        <f>IF(AND($I791="Si",T791=1),1,IF(AND($I791="Fisico",T791=1),1,IF(AND(T791=1,$I791="Electronico"),2,IF(T791=1,VLOOKUP($C791&amp;"|"&amp;$B791&amp;"|"&amp;$D791,Empresas!$C$6:$CC$92,$G791+6+1,0),0))))</f>
        <v>0</v>
      </c>
      <c r="AL791" s="147">
        <f>IF(AND($I791="Si",U791=1),1,IF(AND($I791="Fisico",U791=1),1,IF(AND(U791=1,$I791="Electronico"),2,IF(U791=1,VLOOKUP($C791&amp;"|"&amp;$B791&amp;"|"&amp;$D791,Empresas!$C$6:$CC$92,$G791+6+1,0),0))))</f>
        <v>0</v>
      </c>
      <c r="AM791" s="149">
        <f t="shared" si="128"/>
        <v>0</v>
      </c>
      <c r="AN791" s="149">
        <f t="shared" si="129"/>
        <v>8</v>
      </c>
      <c r="AO791" s="152">
        <f t="shared" si="130"/>
        <v>0</v>
      </c>
    </row>
    <row r="792" spans="1:41" x14ac:dyDescent="0.25">
      <c r="A792" s="140" t="str">
        <f>VLOOKUP(D792,Empresas!$D$7:$F$91,3,0)</f>
        <v>Omar</v>
      </c>
      <c r="B792" s="141" t="str">
        <f>VLOOKUP(D792,Empresas!$D$7:$G$91,4,0)</f>
        <v>Kheilly</v>
      </c>
      <c r="C792" s="141" t="s">
        <v>544</v>
      </c>
      <c r="D792" s="141" t="s">
        <v>242</v>
      </c>
      <c r="E792" s="141" t="str">
        <f>VLOOKUP(D792,Empresas!$D$7:$E$92,2,0)</f>
        <v>IMPORTACIONES TAKANA CAR S.A.C</v>
      </c>
      <c r="F792" s="141" t="s">
        <v>177</v>
      </c>
      <c r="G792" s="142">
        <f t="shared" si="132"/>
        <v>55</v>
      </c>
      <c r="H792" s="142" t="str">
        <f>VLOOKUP(D792,Empresas!$D$6:$L$92,7,0)</f>
        <v>Mensual</v>
      </c>
      <c r="I792" s="141" t="str">
        <f>VLOOKUP(VLOOKUP(D792&amp;"|"&amp;B792,Empresas!$I$7:$CB$92,G792,0),Tablas!$A$8:$B$10,2,0)</f>
        <v>Fisico</v>
      </c>
      <c r="J792" s="78">
        <v>2</v>
      </c>
      <c r="K792" s="78">
        <v>2</v>
      </c>
      <c r="L792" s="78">
        <v>2</v>
      </c>
      <c r="M792" s="78">
        <v>2</v>
      </c>
      <c r="N792" s="78">
        <v>2</v>
      </c>
      <c r="O792" s="78">
        <v>2</v>
      </c>
      <c r="P792" s="78">
        <v>2</v>
      </c>
      <c r="Q792" s="78">
        <v>2</v>
      </c>
      <c r="R792" s="78"/>
      <c r="S792" s="78"/>
      <c r="T792" s="78"/>
      <c r="U792" s="78"/>
      <c r="V792" s="78" t="str">
        <f>VLOOKUP(D792,Empresas!$D$7:$CF$91,81,0)</f>
        <v>A</v>
      </c>
      <c r="W792" s="78" t="str">
        <f>VLOOKUP(D792,Empresas!$D$7:$M$91,10,0)</f>
        <v>General/Prico</v>
      </c>
      <c r="X792" s="69" t="str">
        <f t="shared" si="126"/>
        <v>NO</v>
      </c>
      <c r="Y792" s="153" t="str">
        <f t="shared" si="127"/>
        <v>Si aplica</v>
      </c>
      <c r="Z792" s="147">
        <f>IF(Y792="No aplica",0,IF(I792="no",0,IF(I792="No aplica",0,IF(I792="Si",1,IF(I792="Fisico",1,IF(I792="Electronico",2,VLOOKUP(C792&amp;"|"&amp;B792&amp;"|"&amp;D792,Empresas!$C$6:$CC$92,G792+6+1,0)))))))</f>
        <v>1</v>
      </c>
      <c r="AA792" s="147">
        <f>IF(AND($I792="Si",J792=1),1,IF(AND($I792="Fisico",J792=1),1,IF(AND(J792=1,$I792="Electronico"),2,IF(J792=1,VLOOKUP($C792&amp;"|"&amp;$B792&amp;"|"&amp;$D792,Empresas!$C$6:$CC$92,$G792+6+1,0),0))))</f>
        <v>0</v>
      </c>
      <c r="AB792" s="147">
        <f>IF(AND($I792="Si",K792=1),1,IF(AND($I792="Fisico",K792=1),1,IF(AND(K792=1,$I792="Electronico"),2,IF(K792=1,VLOOKUP($C792&amp;"|"&amp;$B792&amp;"|"&amp;$D792,Empresas!$C$6:$CC$92,$G792+6+1,0),0))))</f>
        <v>0</v>
      </c>
      <c r="AC792" s="147">
        <f>IF(AND($I792="Si",L792=1),1,IF(AND($I792="Fisico",L792=1),1,IF(AND(L792=1,$I792="Electronico"),2,IF(L792=1,VLOOKUP($C792&amp;"|"&amp;$B792&amp;"|"&amp;$D792,Empresas!$C$6:$CC$92,$G792+6+1,0),0))))</f>
        <v>0</v>
      </c>
      <c r="AD792" s="147">
        <f>IF(AND($I792="Si",M792=1),1,IF(AND($I792="Fisico",M792=1),1,IF(AND(M792=1,$I792="Electronico"),2,IF(M792=1,VLOOKUP($C792&amp;"|"&amp;$B792&amp;"|"&amp;$D792,Empresas!$C$6:$CC$92,$G792+6+1,0),0))))</f>
        <v>0</v>
      </c>
      <c r="AE792" s="147">
        <f>IF(AND($I792="Si",N792=1),1,IF(AND($I792="Fisico",N792=1),1,IF(AND(N792=1,$I792="Electronico"),2,IF(N792=1,VLOOKUP($C792&amp;"|"&amp;$B792&amp;"|"&amp;$D792,Empresas!$C$6:$CC$92,$G792+6+1,0),0))))</f>
        <v>0</v>
      </c>
      <c r="AF792" s="147">
        <f>IF(AND($I792="Si",O792=1),1,IF(AND($I792="Fisico",O792=1),1,IF(AND(O792=1,$I792="Electronico"),2,IF(O792=1,VLOOKUP($C792&amp;"|"&amp;$B792&amp;"|"&amp;$D792,Empresas!$C$6:$CC$92,$G792+6+1,0),0))))</f>
        <v>0</v>
      </c>
      <c r="AG792" s="147">
        <f>IF(AND($I792="Si",P792=1),1,IF(AND($I792="Fisico",P792=1),1,IF(AND(P792=1,$I792="Electronico"),2,IF(P792=1,VLOOKUP($C792&amp;"|"&amp;$B792&amp;"|"&amp;$D792,Empresas!$C$6:$CC$92,$G792+6+1,0),0))))</f>
        <v>0</v>
      </c>
      <c r="AH792" s="147">
        <f>IF(AND($I792="Si",Q792=1),1,IF(AND($I792="Fisico",Q792=1),1,IF(AND(Q792=1,$I792="Electronico"),2,IF(Q792=1,VLOOKUP($C792&amp;"|"&amp;$B792&amp;"|"&amp;$D792,Empresas!$C$6:$CC$92,$G792+6+1,0),0))))</f>
        <v>0</v>
      </c>
      <c r="AI792" s="147">
        <f>IF(AND($I792="Si",R792=1),1,IF(AND($I792="Fisico",R792=1),1,IF(AND(R792=1,$I792="Electronico"),2,IF(R792=1,VLOOKUP($C792&amp;"|"&amp;$B792&amp;"|"&amp;$D792,Empresas!$C$6:$CC$92,$G792+6+1,0),0))))</f>
        <v>0</v>
      </c>
      <c r="AJ792" s="147">
        <f>IF(AND($I792="Si",S792=1),1,IF(AND($I792="Fisico",S792=1),1,IF(AND(S792=1,$I792="Electronico"),2,IF(S792=1,VLOOKUP($C792&amp;"|"&amp;$B792&amp;"|"&amp;$D792,Empresas!$C$6:$CC$92,$G792+6+1,0),0))))</f>
        <v>0</v>
      </c>
      <c r="AK792" s="147">
        <f>IF(AND($I792="Si",T792=1),1,IF(AND($I792="Fisico",T792=1),1,IF(AND(T792=1,$I792="Electronico"),2,IF(T792=1,VLOOKUP($C792&amp;"|"&amp;$B792&amp;"|"&amp;$D792,Empresas!$C$6:$CC$92,$G792+6+1,0),0))))</f>
        <v>0</v>
      </c>
      <c r="AL792" s="147">
        <f>IF(AND($I792="Si",U792=1),1,IF(AND($I792="Fisico",U792=1),1,IF(AND(U792=1,$I792="Electronico"),2,IF(U792=1,VLOOKUP($C792&amp;"|"&amp;$B792&amp;"|"&amp;$D792,Empresas!$C$6:$CC$92,$G792+6+1,0),0))))</f>
        <v>0</v>
      </c>
      <c r="AM792" s="149">
        <f t="shared" si="128"/>
        <v>0</v>
      </c>
      <c r="AN792" s="149">
        <f t="shared" si="129"/>
        <v>8</v>
      </c>
      <c r="AO792" s="152">
        <f t="shared" si="130"/>
        <v>0</v>
      </c>
    </row>
    <row r="793" spans="1:41" x14ac:dyDescent="0.25">
      <c r="A793" s="140" t="str">
        <f>VLOOKUP(D793,Empresas!$D$7:$F$91,3,0)</f>
        <v>Omar</v>
      </c>
      <c r="B793" s="141" t="str">
        <f>VLOOKUP(D793,Empresas!$D$7:$G$91,4,0)</f>
        <v>Kheilly</v>
      </c>
      <c r="C793" s="141" t="s">
        <v>544</v>
      </c>
      <c r="D793" s="141" t="s">
        <v>242</v>
      </c>
      <c r="E793" s="141" t="str">
        <f>VLOOKUP(D793,Empresas!$D$7:$E$92,2,0)</f>
        <v>IMPORTACIONES TAKANA CAR S.A.C</v>
      </c>
      <c r="F793" s="141" t="s">
        <v>178</v>
      </c>
      <c r="G793" s="142">
        <f t="shared" si="132"/>
        <v>56</v>
      </c>
      <c r="H793" s="142" t="str">
        <f>VLOOKUP(D793,Empresas!$D$6:$L$92,7,0)</f>
        <v>Mensual</v>
      </c>
      <c r="I793" s="141" t="str">
        <f>VLOOKUP(VLOOKUP(D793&amp;"|"&amp;B793,Empresas!$I$7:$CB$92,G793,0),Tablas!$A$8:$B$10,2,0)</f>
        <v>No aplica</v>
      </c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 t="str">
        <f>VLOOKUP(D793,Empresas!$D$7:$CF$91,81,0)</f>
        <v>A</v>
      </c>
      <c r="W793" s="78" t="str">
        <f>VLOOKUP(D793,Empresas!$D$7:$M$91,10,0)</f>
        <v>General/Prico</v>
      </c>
      <c r="X793" s="69" t="str">
        <f t="shared" si="126"/>
        <v>SI</v>
      </c>
      <c r="Y793" s="153" t="str">
        <f t="shared" si="127"/>
        <v>No aplica</v>
      </c>
      <c r="Z793" s="147">
        <f>IF(Y793="No aplica",0,IF(I793="no",0,IF(I793="No aplica",0,IF(I793="Si",1,IF(I793="Fisico",1,IF(I793="Electronico",2,VLOOKUP(C793&amp;"|"&amp;B793&amp;"|"&amp;D793,Empresas!$C$6:$CC$92,G793+6+1,0)))))))</f>
        <v>0</v>
      </c>
      <c r="AA793" s="147">
        <f>IF(AND($I793="Si",J793=1),1,IF(AND($I793="Fisico",J793=1),1,IF(AND(J793=1,$I793="Electronico"),2,IF(J793=1,VLOOKUP($C793&amp;"|"&amp;$B793&amp;"|"&amp;$D793,Empresas!$C$6:$CC$92,$G793+6+1,0),0))))</f>
        <v>0</v>
      </c>
      <c r="AB793" s="147">
        <f>IF(AND($I793="Si",K793=1),1,IF(AND($I793="Fisico",K793=1),1,IF(AND(K793=1,$I793="Electronico"),2,IF(K793=1,VLOOKUP($C793&amp;"|"&amp;$B793&amp;"|"&amp;$D793,Empresas!$C$6:$CC$92,$G793+6+1,0),0))))</f>
        <v>0</v>
      </c>
      <c r="AC793" s="147">
        <f>IF(AND($I793="Si",L793=1),1,IF(AND($I793="Fisico",L793=1),1,IF(AND(L793=1,$I793="Electronico"),2,IF(L793=1,VLOOKUP($C793&amp;"|"&amp;$B793&amp;"|"&amp;$D793,Empresas!$C$6:$CC$92,$G793+6+1,0),0))))</f>
        <v>0</v>
      </c>
      <c r="AD793" s="147">
        <f>IF(AND($I793="Si",M793=1),1,IF(AND($I793="Fisico",M793=1),1,IF(AND(M793=1,$I793="Electronico"),2,IF(M793=1,VLOOKUP($C793&amp;"|"&amp;$B793&amp;"|"&amp;$D793,Empresas!$C$6:$CC$92,$G793+6+1,0),0))))</f>
        <v>0</v>
      </c>
      <c r="AE793" s="147">
        <f>IF(AND($I793="Si",N793=1),1,IF(AND($I793="Fisico",N793=1),1,IF(AND(N793=1,$I793="Electronico"),2,IF(N793=1,VLOOKUP($C793&amp;"|"&amp;$B793&amp;"|"&amp;$D793,Empresas!$C$6:$CC$92,$G793+6+1,0),0))))</f>
        <v>0</v>
      </c>
      <c r="AF793" s="147">
        <f>IF(AND($I793="Si",O793=1),1,IF(AND($I793="Fisico",O793=1),1,IF(AND(O793=1,$I793="Electronico"),2,IF(O793=1,VLOOKUP($C793&amp;"|"&amp;$B793&amp;"|"&amp;$D793,Empresas!$C$6:$CC$92,$G793+6+1,0),0))))</f>
        <v>0</v>
      </c>
      <c r="AG793" s="147">
        <f>IF(AND($I793="Si",P793=1),1,IF(AND($I793="Fisico",P793=1),1,IF(AND(P793=1,$I793="Electronico"),2,IF(P793=1,VLOOKUP($C793&amp;"|"&amp;$B793&amp;"|"&amp;$D793,Empresas!$C$6:$CC$92,$G793+6+1,0),0))))</f>
        <v>0</v>
      </c>
      <c r="AH793" s="147">
        <f>IF(AND($I793="Si",Q793=1),1,IF(AND($I793="Fisico",Q793=1),1,IF(AND(Q793=1,$I793="Electronico"),2,IF(Q793=1,VLOOKUP($C793&amp;"|"&amp;$B793&amp;"|"&amp;$D793,Empresas!$C$6:$CC$92,$G793+6+1,0),0))))</f>
        <v>0</v>
      </c>
      <c r="AI793" s="147">
        <f>IF(AND($I793="Si",R793=1),1,IF(AND($I793="Fisico",R793=1),1,IF(AND(R793=1,$I793="Electronico"),2,IF(R793=1,VLOOKUP($C793&amp;"|"&amp;$B793&amp;"|"&amp;$D793,Empresas!$C$6:$CC$92,$G793+6+1,0),0))))</f>
        <v>0</v>
      </c>
      <c r="AJ793" s="147">
        <f>IF(AND($I793="Si",S793=1),1,IF(AND($I793="Fisico",S793=1),1,IF(AND(S793=1,$I793="Electronico"),2,IF(S793=1,VLOOKUP($C793&amp;"|"&amp;$B793&amp;"|"&amp;$D793,Empresas!$C$6:$CC$92,$G793+6+1,0),0))))</f>
        <v>0</v>
      </c>
      <c r="AK793" s="147">
        <f>IF(AND($I793="Si",T793=1),1,IF(AND($I793="Fisico",T793=1),1,IF(AND(T793=1,$I793="Electronico"),2,IF(T793=1,VLOOKUP($C793&amp;"|"&amp;$B793&amp;"|"&amp;$D793,Empresas!$C$6:$CC$92,$G793+6+1,0),0))))</f>
        <v>0</v>
      </c>
      <c r="AL793" s="147">
        <f>IF(AND($I793="Si",U793=1),1,IF(AND($I793="Fisico",U793=1),1,IF(AND(U793=1,$I793="Electronico"),2,IF(U793=1,VLOOKUP($C793&amp;"|"&amp;$B793&amp;"|"&amp;$D793,Empresas!$C$6:$CC$92,$G793+6+1,0),0))))</f>
        <v>0</v>
      </c>
      <c r="AM793" s="149">
        <f t="shared" si="128"/>
        <v>0</v>
      </c>
      <c r="AN793" s="149">
        <f t="shared" si="129"/>
        <v>0</v>
      </c>
      <c r="AO793" s="152">
        <f t="shared" si="130"/>
        <v>0</v>
      </c>
    </row>
    <row r="794" spans="1:41" x14ac:dyDescent="0.25">
      <c r="A794" s="140" t="str">
        <f>VLOOKUP(D794,Empresas!$D$7:$F$91,3,0)</f>
        <v>Omar</v>
      </c>
      <c r="B794" s="141" t="str">
        <f>VLOOKUP(D794,Empresas!$D$7:$G$91,4,0)</f>
        <v>Kheilly</v>
      </c>
      <c r="C794" s="141" t="s">
        <v>544</v>
      </c>
      <c r="D794" s="141" t="s">
        <v>242</v>
      </c>
      <c r="E794" s="141" t="str">
        <f>VLOOKUP(D794,Empresas!$D$7:$E$92,2,0)</f>
        <v>IMPORTACIONES TAKANA CAR S.A.C</v>
      </c>
      <c r="F794" s="141" t="s">
        <v>179</v>
      </c>
      <c r="G794" s="142">
        <f t="shared" si="132"/>
        <v>57</v>
      </c>
      <c r="H794" s="142" t="str">
        <f>VLOOKUP(D794,Empresas!$D$6:$L$92,7,0)</f>
        <v>Mensual</v>
      </c>
      <c r="I794" s="141" t="str">
        <f>VLOOKUP(VLOOKUP(D794&amp;"|"&amp;B794,Empresas!$I$7:$CB$92,G794,0),Tablas!$A$8:$B$10,2,0)</f>
        <v>Fisico</v>
      </c>
      <c r="J794" s="78">
        <v>2</v>
      </c>
      <c r="K794" s="78">
        <v>2</v>
      </c>
      <c r="L794" s="78">
        <v>2</v>
      </c>
      <c r="M794" s="78">
        <v>2</v>
      </c>
      <c r="N794" s="78">
        <v>2</v>
      </c>
      <c r="O794" s="78">
        <v>2</v>
      </c>
      <c r="P794" s="78">
        <v>2</v>
      </c>
      <c r="Q794" s="78">
        <v>2</v>
      </c>
      <c r="R794" s="78"/>
      <c r="S794" s="78"/>
      <c r="T794" s="78"/>
      <c r="U794" s="78"/>
      <c r="V794" s="78" t="str">
        <f>VLOOKUP(D794,Empresas!$D$7:$CF$91,81,0)</f>
        <v>A</v>
      </c>
      <c r="W794" s="78" t="str">
        <f>VLOOKUP(D794,Empresas!$D$7:$M$91,10,0)</f>
        <v>General/Prico</v>
      </c>
      <c r="X794" s="69" t="str">
        <f t="shared" si="126"/>
        <v>NO</v>
      </c>
      <c r="Y794" s="153" t="str">
        <f t="shared" si="127"/>
        <v>Si aplica</v>
      </c>
      <c r="Z794" s="147">
        <f>IF(Y794="No aplica",0,IF(I794="no",0,IF(I794="No aplica",0,IF(I794="Si",1,IF(I794="Fisico",1,IF(I794="Electronico",2,VLOOKUP(C794&amp;"|"&amp;B794&amp;"|"&amp;D794,Empresas!$C$6:$CC$92,G794+6+1,0)))))))</f>
        <v>1</v>
      </c>
      <c r="AA794" s="147">
        <f>IF(AND($I794="Si",J794=1),1,IF(AND($I794="Fisico",J794=1),1,IF(AND(J794=1,$I794="Electronico"),2,IF(J794=1,VLOOKUP($C794&amp;"|"&amp;$B794&amp;"|"&amp;$D794,Empresas!$C$6:$CC$92,$G794+6+1,0),0))))</f>
        <v>0</v>
      </c>
      <c r="AB794" s="147">
        <f>IF(AND($I794="Si",K794=1),1,IF(AND($I794="Fisico",K794=1),1,IF(AND(K794=1,$I794="Electronico"),2,IF(K794=1,VLOOKUP($C794&amp;"|"&amp;$B794&amp;"|"&amp;$D794,Empresas!$C$6:$CC$92,$G794+6+1,0),0))))</f>
        <v>0</v>
      </c>
      <c r="AC794" s="147">
        <f>IF(AND($I794="Si",L794=1),1,IF(AND($I794="Fisico",L794=1),1,IF(AND(L794=1,$I794="Electronico"),2,IF(L794=1,VLOOKUP($C794&amp;"|"&amp;$B794&amp;"|"&amp;$D794,Empresas!$C$6:$CC$92,$G794+6+1,0),0))))</f>
        <v>0</v>
      </c>
      <c r="AD794" s="147">
        <f>IF(AND($I794="Si",M794=1),1,IF(AND($I794="Fisico",M794=1),1,IF(AND(M794=1,$I794="Electronico"),2,IF(M794=1,VLOOKUP($C794&amp;"|"&amp;$B794&amp;"|"&amp;$D794,Empresas!$C$6:$CC$92,$G794+6+1,0),0))))</f>
        <v>0</v>
      </c>
      <c r="AE794" s="147">
        <f>IF(AND($I794="Si",N794=1),1,IF(AND($I794="Fisico",N794=1),1,IF(AND(N794=1,$I794="Electronico"),2,IF(N794=1,VLOOKUP($C794&amp;"|"&amp;$B794&amp;"|"&amp;$D794,Empresas!$C$6:$CC$92,$G794+6+1,0),0))))</f>
        <v>0</v>
      </c>
      <c r="AF794" s="147">
        <f>IF(AND($I794="Si",O794=1),1,IF(AND($I794="Fisico",O794=1),1,IF(AND(O794=1,$I794="Electronico"),2,IF(O794=1,VLOOKUP($C794&amp;"|"&amp;$B794&amp;"|"&amp;$D794,Empresas!$C$6:$CC$92,$G794+6+1,0),0))))</f>
        <v>0</v>
      </c>
      <c r="AG794" s="147">
        <f>IF(AND($I794="Si",P794=1),1,IF(AND($I794="Fisico",P794=1),1,IF(AND(P794=1,$I794="Electronico"),2,IF(P794=1,VLOOKUP($C794&amp;"|"&amp;$B794&amp;"|"&amp;$D794,Empresas!$C$6:$CC$92,$G794+6+1,0),0))))</f>
        <v>0</v>
      </c>
      <c r="AH794" s="147">
        <f>IF(AND($I794="Si",Q794=1),1,IF(AND($I794="Fisico",Q794=1),1,IF(AND(Q794=1,$I794="Electronico"),2,IF(Q794=1,VLOOKUP($C794&amp;"|"&amp;$B794&amp;"|"&amp;$D794,Empresas!$C$6:$CC$92,$G794+6+1,0),0))))</f>
        <v>0</v>
      </c>
      <c r="AI794" s="147">
        <f>IF(AND($I794="Si",R794=1),1,IF(AND($I794="Fisico",R794=1),1,IF(AND(R794=1,$I794="Electronico"),2,IF(R794=1,VLOOKUP($C794&amp;"|"&amp;$B794&amp;"|"&amp;$D794,Empresas!$C$6:$CC$92,$G794+6+1,0),0))))</f>
        <v>0</v>
      </c>
      <c r="AJ794" s="147">
        <f>IF(AND($I794="Si",S794=1),1,IF(AND($I794="Fisico",S794=1),1,IF(AND(S794=1,$I794="Electronico"),2,IF(S794=1,VLOOKUP($C794&amp;"|"&amp;$B794&amp;"|"&amp;$D794,Empresas!$C$6:$CC$92,$G794+6+1,0),0))))</f>
        <v>0</v>
      </c>
      <c r="AK794" s="147">
        <f>IF(AND($I794="Si",T794=1),1,IF(AND($I794="Fisico",T794=1),1,IF(AND(T794=1,$I794="Electronico"),2,IF(T794=1,VLOOKUP($C794&amp;"|"&amp;$B794&amp;"|"&amp;$D794,Empresas!$C$6:$CC$92,$G794+6+1,0),0))))</f>
        <v>0</v>
      </c>
      <c r="AL794" s="147">
        <f>IF(AND($I794="Si",U794=1),1,IF(AND($I794="Fisico",U794=1),1,IF(AND(U794=1,$I794="Electronico"),2,IF(U794=1,VLOOKUP($C794&amp;"|"&amp;$B794&amp;"|"&amp;$D794,Empresas!$C$6:$CC$92,$G794+6+1,0),0))))</f>
        <v>0</v>
      </c>
      <c r="AM794" s="149">
        <f t="shared" si="128"/>
        <v>0</v>
      </c>
      <c r="AN794" s="149">
        <f t="shared" si="129"/>
        <v>8</v>
      </c>
      <c r="AO794" s="152">
        <f t="shared" si="130"/>
        <v>0</v>
      </c>
    </row>
    <row r="795" spans="1:41" x14ac:dyDescent="0.25">
      <c r="A795" s="140" t="str">
        <f>VLOOKUP(D795,Empresas!$D$7:$F$91,3,0)</f>
        <v>Omar</v>
      </c>
      <c r="B795" s="141" t="str">
        <f>VLOOKUP(D795,Empresas!$D$7:$G$91,4,0)</f>
        <v>Kheilly</v>
      </c>
      <c r="C795" s="141" t="s">
        <v>544</v>
      </c>
      <c r="D795" s="141" t="s">
        <v>242</v>
      </c>
      <c r="E795" s="141" t="str">
        <f>VLOOKUP(D795,Empresas!$D$7:$E$92,2,0)</f>
        <v>IMPORTACIONES TAKANA CAR S.A.C</v>
      </c>
      <c r="F795" s="141" t="s">
        <v>180</v>
      </c>
      <c r="G795" s="142">
        <f t="shared" si="132"/>
        <v>58</v>
      </c>
      <c r="H795" s="142" t="str">
        <f>VLOOKUP(D795,Empresas!$D$6:$L$92,7,0)</f>
        <v>Mensual</v>
      </c>
      <c r="I795" s="141" t="str">
        <f>VLOOKUP(VLOOKUP(D795&amp;"|"&amp;B795,Empresas!$I$7:$CB$92,G795,0),Tablas!$A$8:$B$10,2,0)</f>
        <v>No aplica</v>
      </c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 t="str">
        <f>VLOOKUP(D795,Empresas!$D$7:$CF$91,81,0)</f>
        <v>A</v>
      </c>
      <c r="W795" s="78" t="str">
        <f>VLOOKUP(D795,Empresas!$D$7:$M$91,10,0)</f>
        <v>General/Prico</v>
      </c>
      <c r="X795" s="69" t="str">
        <f t="shared" si="126"/>
        <v>NO</v>
      </c>
      <c r="Y795" s="153" t="str">
        <f t="shared" si="127"/>
        <v>No aplica</v>
      </c>
      <c r="Z795" s="147">
        <f>IF(Y795="No aplica",0,IF(I795="no",0,IF(I795="No aplica",0,IF(I795="Si",1,IF(I795="Fisico",1,IF(I795="Electronico",2,VLOOKUP(C795&amp;"|"&amp;B795&amp;"|"&amp;D795,Empresas!$C$6:$CC$92,G795+6+1,0)))))))</f>
        <v>0</v>
      </c>
      <c r="AA795" s="147">
        <f>IF(AND($I795="Si",J795=1),1,IF(AND($I795="Fisico",J795=1),1,IF(AND(J795=1,$I795="Electronico"),2,IF(J795=1,VLOOKUP($C795&amp;"|"&amp;$B795&amp;"|"&amp;$D795,Empresas!$C$6:$CC$92,$G795+6+1,0),0))))</f>
        <v>0</v>
      </c>
      <c r="AB795" s="147">
        <f>IF(AND($I795="Si",K795=1),1,IF(AND($I795="Fisico",K795=1),1,IF(AND(K795=1,$I795="Electronico"),2,IF(K795=1,VLOOKUP($C795&amp;"|"&amp;$B795&amp;"|"&amp;$D795,Empresas!$C$6:$CC$92,$G795+6+1,0),0))))</f>
        <v>0</v>
      </c>
      <c r="AC795" s="147">
        <f>IF(AND($I795="Si",L795=1),1,IF(AND($I795="Fisico",L795=1),1,IF(AND(L795=1,$I795="Electronico"),2,IF(L795=1,VLOOKUP($C795&amp;"|"&amp;$B795&amp;"|"&amp;$D795,Empresas!$C$6:$CC$92,$G795+6+1,0),0))))</f>
        <v>0</v>
      </c>
      <c r="AD795" s="147">
        <f>IF(AND($I795="Si",M795=1),1,IF(AND($I795="Fisico",M795=1),1,IF(AND(M795=1,$I795="Electronico"),2,IF(M795=1,VLOOKUP($C795&amp;"|"&amp;$B795&amp;"|"&amp;$D795,Empresas!$C$6:$CC$92,$G795+6+1,0),0))))</f>
        <v>0</v>
      </c>
      <c r="AE795" s="147">
        <f>IF(AND($I795="Si",N795=1),1,IF(AND($I795="Fisico",N795=1),1,IF(AND(N795=1,$I795="Electronico"),2,IF(N795=1,VLOOKUP($C795&amp;"|"&amp;$B795&amp;"|"&amp;$D795,Empresas!$C$6:$CC$92,$G795+6+1,0),0))))</f>
        <v>0</v>
      </c>
      <c r="AF795" s="147">
        <f>IF(AND($I795="Si",O795=1),1,IF(AND($I795="Fisico",O795=1),1,IF(AND(O795=1,$I795="Electronico"),2,IF(O795=1,VLOOKUP($C795&amp;"|"&amp;$B795&amp;"|"&amp;$D795,Empresas!$C$6:$CC$92,$G795+6+1,0),0))))</f>
        <v>0</v>
      </c>
      <c r="AG795" s="147">
        <f>IF(AND($I795="Si",P795=1),1,IF(AND($I795="Fisico",P795=1),1,IF(AND(P795=1,$I795="Electronico"),2,IF(P795=1,VLOOKUP($C795&amp;"|"&amp;$B795&amp;"|"&amp;$D795,Empresas!$C$6:$CC$92,$G795+6+1,0),0))))</f>
        <v>0</v>
      </c>
      <c r="AH795" s="147">
        <f>IF(AND($I795="Si",Q795=1),1,IF(AND($I795="Fisico",Q795=1),1,IF(AND(Q795=1,$I795="Electronico"),2,IF(Q795=1,VLOOKUP($C795&amp;"|"&amp;$B795&amp;"|"&amp;$D795,Empresas!$C$6:$CC$92,$G795+6+1,0),0))))</f>
        <v>0</v>
      </c>
      <c r="AI795" s="147">
        <f>IF(AND($I795="Si",R795=1),1,IF(AND($I795="Fisico",R795=1),1,IF(AND(R795=1,$I795="Electronico"),2,IF(R795=1,VLOOKUP($C795&amp;"|"&amp;$B795&amp;"|"&amp;$D795,Empresas!$C$6:$CC$92,$G795+6+1,0),0))))</f>
        <v>0</v>
      </c>
      <c r="AJ795" s="147">
        <f>IF(AND($I795="Si",S795=1),1,IF(AND($I795="Fisico",S795=1),1,IF(AND(S795=1,$I795="Electronico"),2,IF(S795=1,VLOOKUP($C795&amp;"|"&amp;$B795&amp;"|"&amp;$D795,Empresas!$C$6:$CC$92,$G795+6+1,0),0))))</f>
        <v>0</v>
      </c>
      <c r="AK795" s="147">
        <f>IF(AND($I795="Si",T795=1),1,IF(AND($I795="Fisico",T795=1),1,IF(AND(T795=1,$I795="Electronico"),2,IF(T795=1,VLOOKUP($C795&amp;"|"&amp;$B795&amp;"|"&amp;$D795,Empresas!$C$6:$CC$92,$G795+6+1,0),0))))</f>
        <v>0</v>
      </c>
      <c r="AL795" s="147">
        <f>IF(AND($I795="Si",U795=1),1,IF(AND($I795="Fisico",U795=1),1,IF(AND(U795=1,$I795="Electronico"),2,IF(U795=1,VLOOKUP($C795&amp;"|"&amp;$B795&amp;"|"&amp;$D795,Empresas!$C$6:$CC$92,$G795+6+1,0),0))))</f>
        <v>0</v>
      </c>
      <c r="AM795" s="149">
        <f t="shared" si="128"/>
        <v>0</v>
      </c>
      <c r="AN795" s="149">
        <f t="shared" si="129"/>
        <v>0</v>
      </c>
      <c r="AO795" s="152">
        <f t="shared" si="130"/>
        <v>0</v>
      </c>
    </row>
    <row r="796" spans="1:41" x14ac:dyDescent="0.25">
      <c r="A796" s="140" t="str">
        <f>VLOOKUP(D796,Empresas!$D$7:$F$91,3,0)</f>
        <v>Omar</v>
      </c>
      <c r="B796" s="141" t="str">
        <f>VLOOKUP(D796,Empresas!$D$7:$G$91,4,0)</f>
        <v>Kheilly</v>
      </c>
      <c r="C796" s="141" t="s">
        <v>544</v>
      </c>
      <c r="D796" s="141" t="s">
        <v>242</v>
      </c>
      <c r="E796" s="141" t="str">
        <f>VLOOKUP(D796,Empresas!$D$7:$E$92,2,0)</f>
        <v>IMPORTACIONES TAKANA CAR S.A.C</v>
      </c>
      <c r="F796" s="141" t="s">
        <v>181</v>
      </c>
      <c r="G796" s="142">
        <f t="shared" si="132"/>
        <v>59</v>
      </c>
      <c r="H796" s="142" t="str">
        <f>VLOOKUP(D796,Empresas!$D$6:$L$92,7,0)</f>
        <v>Mensual</v>
      </c>
      <c r="I796" s="141" t="str">
        <f>VLOOKUP(VLOOKUP(D796&amp;"|"&amp;B796,Empresas!$I$7:$CB$92,G796,0),Tablas!$A$8:$B$10,2,0)</f>
        <v>Fisico</v>
      </c>
      <c r="J796" s="78">
        <v>2</v>
      </c>
      <c r="K796" s="78">
        <v>2</v>
      </c>
      <c r="L796" s="78">
        <v>2</v>
      </c>
      <c r="M796" s="78">
        <v>2</v>
      </c>
      <c r="N796" s="78">
        <v>2</v>
      </c>
      <c r="O796" s="78">
        <v>2</v>
      </c>
      <c r="P796" s="78">
        <v>2</v>
      </c>
      <c r="Q796" s="78">
        <v>2</v>
      </c>
      <c r="R796" s="78"/>
      <c r="S796" s="78"/>
      <c r="T796" s="78"/>
      <c r="U796" s="78"/>
      <c r="V796" s="78" t="str">
        <f>VLOOKUP(D796,Empresas!$D$7:$CF$91,81,0)</f>
        <v>A</v>
      </c>
      <c r="W796" s="78" t="str">
        <f>VLOOKUP(D796,Empresas!$D$7:$M$91,10,0)</f>
        <v>General/Prico</v>
      </c>
      <c r="X796" s="69" t="str">
        <f t="shared" si="126"/>
        <v>NO</v>
      </c>
      <c r="Y796" s="153" t="str">
        <f t="shared" si="127"/>
        <v>Si aplica</v>
      </c>
      <c r="Z796" s="147">
        <f>IF(Y796="No aplica",0,IF(I796="no",0,IF(I796="No aplica",0,IF(I796="Si",1,IF(I796="Fisico",1,IF(I796="Electronico",2,VLOOKUP(C796&amp;"|"&amp;B796&amp;"|"&amp;D796,Empresas!$C$6:$CC$92,G796+6+1,0)))))))</f>
        <v>1</v>
      </c>
      <c r="AA796" s="147">
        <f>IF(AND($I796="Si",J796=1),1,IF(AND($I796="Fisico",J796=1),1,IF(AND(J796=1,$I796="Electronico"),2,IF(J796=1,VLOOKUP($C796&amp;"|"&amp;$B796&amp;"|"&amp;$D796,Empresas!$C$6:$CC$92,$G796+6+1,0),0))))</f>
        <v>0</v>
      </c>
      <c r="AB796" s="147">
        <f>IF(AND($I796="Si",K796=1),1,IF(AND($I796="Fisico",K796=1),1,IF(AND(K796=1,$I796="Electronico"),2,IF(K796=1,VLOOKUP($C796&amp;"|"&amp;$B796&amp;"|"&amp;$D796,Empresas!$C$6:$CC$92,$G796+6+1,0),0))))</f>
        <v>0</v>
      </c>
      <c r="AC796" s="147">
        <f>IF(AND($I796="Si",L796=1),1,IF(AND($I796="Fisico",L796=1),1,IF(AND(L796=1,$I796="Electronico"),2,IF(L796=1,VLOOKUP($C796&amp;"|"&amp;$B796&amp;"|"&amp;$D796,Empresas!$C$6:$CC$92,$G796+6+1,0),0))))</f>
        <v>0</v>
      </c>
      <c r="AD796" s="147">
        <f>IF(AND($I796="Si",M796=1),1,IF(AND($I796="Fisico",M796=1),1,IF(AND(M796=1,$I796="Electronico"),2,IF(M796=1,VLOOKUP($C796&amp;"|"&amp;$B796&amp;"|"&amp;$D796,Empresas!$C$6:$CC$92,$G796+6+1,0),0))))</f>
        <v>0</v>
      </c>
      <c r="AE796" s="147">
        <f>IF(AND($I796="Si",N796=1),1,IF(AND($I796="Fisico",N796=1),1,IF(AND(N796=1,$I796="Electronico"),2,IF(N796=1,VLOOKUP($C796&amp;"|"&amp;$B796&amp;"|"&amp;$D796,Empresas!$C$6:$CC$92,$G796+6+1,0),0))))</f>
        <v>0</v>
      </c>
      <c r="AF796" s="147">
        <f>IF(AND($I796="Si",O796=1),1,IF(AND($I796="Fisico",O796=1),1,IF(AND(O796=1,$I796="Electronico"),2,IF(O796=1,VLOOKUP($C796&amp;"|"&amp;$B796&amp;"|"&amp;$D796,Empresas!$C$6:$CC$92,$G796+6+1,0),0))))</f>
        <v>0</v>
      </c>
      <c r="AG796" s="147">
        <f>IF(AND($I796="Si",P796=1),1,IF(AND($I796="Fisico",P796=1),1,IF(AND(P796=1,$I796="Electronico"),2,IF(P796=1,VLOOKUP($C796&amp;"|"&amp;$B796&amp;"|"&amp;$D796,Empresas!$C$6:$CC$92,$G796+6+1,0),0))))</f>
        <v>0</v>
      </c>
      <c r="AH796" s="147">
        <f>IF(AND($I796="Si",Q796=1),1,IF(AND($I796="Fisico",Q796=1),1,IF(AND(Q796=1,$I796="Electronico"),2,IF(Q796=1,VLOOKUP($C796&amp;"|"&amp;$B796&amp;"|"&amp;$D796,Empresas!$C$6:$CC$92,$G796+6+1,0),0))))</f>
        <v>0</v>
      </c>
      <c r="AI796" s="147">
        <f>IF(AND($I796="Si",R796=1),1,IF(AND($I796="Fisico",R796=1),1,IF(AND(R796=1,$I796="Electronico"),2,IF(R796=1,VLOOKUP($C796&amp;"|"&amp;$B796&amp;"|"&amp;$D796,Empresas!$C$6:$CC$92,$G796+6+1,0),0))))</f>
        <v>0</v>
      </c>
      <c r="AJ796" s="147">
        <f>IF(AND($I796="Si",S796=1),1,IF(AND($I796="Fisico",S796=1),1,IF(AND(S796=1,$I796="Electronico"),2,IF(S796=1,VLOOKUP($C796&amp;"|"&amp;$B796&amp;"|"&amp;$D796,Empresas!$C$6:$CC$92,$G796+6+1,0),0))))</f>
        <v>0</v>
      </c>
      <c r="AK796" s="147">
        <f>IF(AND($I796="Si",T796=1),1,IF(AND($I796="Fisico",T796=1),1,IF(AND(T796=1,$I796="Electronico"),2,IF(T796=1,VLOOKUP($C796&amp;"|"&amp;$B796&amp;"|"&amp;$D796,Empresas!$C$6:$CC$92,$G796+6+1,0),0))))</f>
        <v>0</v>
      </c>
      <c r="AL796" s="147">
        <f>IF(AND($I796="Si",U796=1),1,IF(AND($I796="Fisico",U796=1),1,IF(AND(U796=1,$I796="Electronico"),2,IF(U796=1,VLOOKUP($C796&amp;"|"&amp;$B796&amp;"|"&amp;$D796,Empresas!$C$6:$CC$92,$G796+6+1,0),0))))</f>
        <v>0</v>
      </c>
      <c r="AM796" s="149">
        <f t="shared" si="128"/>
        <v>0</v>
      </c>
      <c r="AN796" s="149">
        <f t="shared" si="129"/>
        <v>8</v>
      </c>
      <c r="AO796" s="152">
        <f t="shared" si="130"/>
        <v>0</v>
      </c>
    </row>
    <row r="797" spans="1:41" x14ac:dyDescent="0.25">
      <c r="A797" s="140" t="str">
        <f>VLOOKUP(D797,Empresas!$D$7:$F$91,3,0)</f>
        <v>Omar</v>
      </c>
      <c r="B797" s="141" t="str">
        <f>VLOOKUP(D797,Empresas!$D$7:$G$91,4,0)</f>
        <v>Kheilly</v>
      </c>
      <c r="C797" s="141" t="s">
        <v>544</v>
      </c>
      <c r="D797" s="141" t="s">
        <v>242</v>
      </c>
      <c r="E797" s="141" t="str">
        <f>VLOOKUP(D797,Empresas!$D$7:$E$92,2,0)</f>
        <v>IMPORTACIONES TAKANA CAR S.A.C</v>
      </c>
      <c r="F797" s="141" t="s">
        <v>182</v>
      </c>
      <c r="G797" s="142">
        <f t="shared" si="132"/>
        <v>60</v>
      </c>
      <c r="H797" s="142" t="str">
        <f>VLOOKUP(D797,Empresas!$D$6:$L$92,7,0)</f>
        <v>Mensual</v>
      </c>
      <c r="I797" s="141" t="str">
        <f>VLOOKUP(VLOOKUP(D797&amp;"|"&amp;B797,Empresas!$I$7:$CB$92,G797,0),Tablas!$A$8:$B$10,2,0)</f>
        <v>Fisico</v>
      </c>
      <c r="J797" s="78">
        <v>2</v>
      </c>
      <c r="K797" s="78">
        <v>2</v>
      </c>
      <c r="L797" s="78">
        <v>2</v>
      </c>
      <c r="M797" s="78">
        <v>2</v>
      </c>
      <c r="N797" s="78">
        <v>2</v>
      </c>
      <c r="O797" s="78">
        <v>2</v>
      </c>
      <c r="P797" s="78">
        <v>2</v>
      </c>
      <c r="Q797" s="78">
        <v>2</v>
      </c>
      <c r="R797" s="78"/>
      <c r="S797" s="78"/>
      <c r="T797" s="78"/>
      <c r="U797" s="78"/>
      <c r="V797" s="78" t="str">
        <f>VLOOKUP(D797,Empresas!$D$7:$CF$91,81,0)</f>
        <v>A</v>
      </c>
      <c r="W797" s="78" t="str">
        <f>VLOOKUP(D797,Empresas!$D$7:$M$91,10,0)</f>
        <v>General/Prico</v>
      </c>
      <c r="X797" s="69" t="str">
        <f t="shared" si="126"/>
        <v>NO</v>
      </c>
      <c r="Y797" s="153" t="str">
        <f t="shared" si="127"/>
        <v>Si aplica</v>
      </c>
      <c r="Z797" s="147">
        <f>IF(Y797="No aplica",0,IF(I797="no",0,IF(I797="No aplica",0,IF(I797="Si",1,IF(I797="Fisico",1,IF(I797="Electronico",2,VLOOKUP(C797&amp;"|"&amp;B797&amp;"|"&amp;D797,Empresas!$C$6:$CC$92,G797+6+1,0)))))))</f>
        <v>1</v>
      </c>
      <c r="AA797" s="147">
        <f>IF(AND($I797="Si",J797=1),1,IF(AND($I797="Fisico",J797=1),1,IF(AND(J797=1,$I797="Electronico"),2,IF(J797=1,VLOOKUP($C797&amp;"|"&amp;$B797&amp;"|"&amp;$D797,Empresas!$C$6:$CC$92,$G797+6+1,0),0))))</f>
        <v>0</v>
      </c>
      <c r="AB797" s="147">
        <f>IF(AND($I797="Si",K797=1),1,IF(AND($I797="Fisico",K797=1),1,IF(AND(K797=1,$I797="Electronico"),2,IF(K797=1,VLOOKUP($C797&amp;"|"&amp;$B797&amp;"|"&amp;$D797,Empresas!$C$6:$CC$92,$G797+6+1,0),0))))</f>
        <v>0</v>
      </c>
      <c r="AC797" s="147">
        <f>IF(AND($I797="Si",L797=1),1,IF(AND($I797="Fisico",L797=1),1,IF(AND(L797=1,$I797="Electronico"),2,IF(L797=1,VLOOKUP($C797&amp;"|"&amp;$B797&amp;"|"&amp;$D797,Empresas!$C$6:$CC$92,$G797+6+1,0),0))))</f>
        <v>0</v>
      </c>
      <c r="AD797" s="147">
        <f>IF(AND($I797="Si",M797=1),1,IF(AND($I797="Fisico",M797=1),1,IF(AND(M797=1,$I797="Electronico"),2,IF(M797=1,VLOOKUP($C797&amp;"|"&amp;$B797&amp;"|"&amp;$D797,Empresas!$C$6:$CC$92,$G797+6+1,0),0))))</f>
        <v>0</v>
      </c>
      <c r="AE797" s="147">
        <f>IF(AND($I797="Si",N797=1),1,IF(AND($I797="Fisico",N797=1),1,IF(AND(N797=1,$I797="Electronico"),2,IF(N797=1,VLOOKUP($C797&amp;"|"&amp;$B797&amp;"|"&amp;$D797,Empresas!$C$6:$CC$92,$G797+6+1,0),0))))</f>
        <v>0</v>
      </c>
      <c r="AF797" s="147">
        <f>IF(AND($I797="Si",O797=1),1,IF(AND($I797="Fisico",O797=1),1,IF(AND(O797=1,$I797="Electronico"),2,IF(O797=1,VLOOKUP($C797&amp;"|"&amp;$B797&amp;"|"&amp;$D797,Empresas!$C$6:$CC$92,$G797+6+1,0),0))))</f>
        <v>0</v>
      </c>
      <c r="AG797" s="147">
        <f>IF(AND($I797="Si",P797=1),1,IF(AND($I797="Fisico",P797=1),1,IF(AND(P797=1,$I797="Electronico"),2,IF(P797=1,VLOOKUP($C797&amp;"|"&amp;$B797&amp;"|"&amp;$D797,Empresas!$C$6:$CC$92,$G797+6+1,0),0))))</f>
        <v>0</v>
      </c>
      <c r="AH797" s="147">
        <f>IF(AND($I797="Si",Q797=1),1,IF(AND($I797="Fisico",Q797=1),1,IF(AND(Q797=1,$I797="Electronico"),2,IF(Q797=1,VLOOKUP($C797&amp;"|"&amp;$B797&amp;"|"&amp;$D797,Empresas!$C$6:$CC$92,$G797+6+1,0),0))))</f>
        <v>0</v>
      </c>
      <c r="AI797" s="147">
        <f>IF(AND($I797="Si",R797=1),1,IF(AND($I797="Fisico",R797=1),1,IF(AND(R797=1,$I797="Electronico"),2,IF(R797=1,VLOOKUP($C797&amp;"|"&amp;$B797&amp;"|"&amp;$D797,Empresas!$C$6:$CC$92,$G797+6+1,0),0))))</f>
        <v>0</v>
      </c>
      <c r="AJ797" s="147">
        <f>IF(AND($I797="Si",S797=1),1,IF(AND($I797="Fisico",S797=1),1,IF(AND(S797=1,$I797="Electronico"),2,IF(S797=1,VLOOKUP($C797&amp;"|"&amp;$B797&amp;"|"&amp;$D797,Empresas!$C$6:$CC$92,$G797+6+1,0),0))))</f>
        <v>0</v>
      </c>
      <c r="AK797" s="147">
        <f>IF(AND($I797="Si",T797=1),1,IF(AND($I797="Fisico",T797=1),1,IF(AND(T797=1,$I797="Electronico"),2,IF(T797=1,VLOOKUP($C797&amp;"|"&amp;$B797&amp;"|"&amp;$D797,Empresas!$C$6:$CC$92,$G797+6+1,0),0))))</f>
        <v>0</v>
      </c>
      <c r="AL797" s="147">
        <f>IF(AND($I797="Si",U797=1),1,IF(AND($I797="Fisico",U797=1),1,IF(AND(U797=1,$I797="Electronico"),2,IF(U797=1,VLOOKUP($C797&amp;"|"&amp;$B797&amp;"|"&amp;$D797,Empresas!$C$6:$CC$92,$G797+6+1,0),0))))</f>
        <v>0</v>
      </c>
      <c r="AM797" s="149">
        <f t="shared" si="128"/>
        <v>0</v>
      </c>
      <c r="AN797" s="149">
        <f t="shared" si="129"/>
        <v>8</v>
      </c>
      <c r="AO797" s="152">
        <f t="shared" si="130"/>
        <v>0</v>
      </c>
    </row>
    <row r="798" spans="1:41" x14ac:dyDescent="0.25">
      <c r="A798" s="143" t="str">
        <f>VLOOKUP(D798,Empresas!$D$7:$F$91,3,0)</f>
        <v>Omar</v>
      </c>
      <c r="B798" s="144" t="str">
        <f>VLOOKUP(D798,Empresas!$D$7:$G$91,4,0)</f>
        <v>Kheilly</v>
      </c>
      <c r="C798" s="144" t="s">
        <v>544</v>
      </c>
      <c r="D798" s="144" t="s">
        <v>242</v>
      </c>
      <c r="E798" s="144" t="str">
        <f>VLOOKUP(D798,Empresas!$D$7:$E$92,2,0)</f>
        <v>IMPORTACIONES TAKANA CAR S.A.C</v>
      </c>
      <c r="F798" s="144" t="s">
        <v>183</v>
      </c>
      <c r="G798" s="145">
        <f>+Empresas!$BR$2</f>
        <v>62</v>
      </c>
      <c r="H798" s="145" t="str">
        <f>VLOOKUP(D798,Empresas!$D$6:$L$92,7,0)</f>
        <v>Mensual</v>
      </c>
      <c r="I798" s="144" t="str">
        <f>VLOOKUP(VLOOKUP(D798&amp;"|"&amp;B798,Empresas!$I$7:$CB$92,G798,0),Tablas!$A$13:$B$14,2,0)</f>
        <v>Si</v>
      </c>
      <c r="J798" s="78">
        <v>1</v>
      </c>
      <c r="K798" s="78">
        <v>1</v>
      </c>
      <c r="L798" s="78">
        <v>1</v>
      </c>
      <c r="M798" s="78">
        <v>1</v>
      </c>
      <c r="N798" s="78">
        <v>1</v>
      </c>
      <c r="O798" s="78">
        <v>1</v>
      </c>
      <c r="P798" s="78">
        <v>1</v>
      </c>
      <c r="Q798" s="78">
        <v>2</v>
      </c>
      <c r="R798" s="78"/>
      <c r="S798" s="78"/>
      <c r="T798" s="78"/>
      <c r="U798" s="78"/>
      <c r="V798" s="78" t="str">
        <f>VLOOKUP(D798,Empresas!$D$7:$CF$91,81,0)</f>
        <v>A</v>
      </c>
      <c r="W798" s="78" t="str">
        <f>VLOOKUP(D798,Empresas!$D$7:$M$91,10,0)</f>
        <v>General/Prico</v>
      </c>
      <c r="X798" s="69" t="str">
        <f t="shared" si="126"/>
        <v>SI</v>
      </c>
      <c r="Y798" s="153" t="str">
        <f t="shared" si="127"/>
        <v>Si aplica</v>
      </c>
      <c r="Z798" s="147">
        <f>IF(Y798="No aplica",0,IF(I798="no",0,IF(I798="No aplica",0,IF(I798="Si",1,IF(I798="Fisico",1,IF(I798="Electronico",2,VLOOKUP(C798&amp;"|"&amp;B798&amp;"|"&amp;D798,Empresas!$C$6:$CC$92,G798+6+1,0)))))))</f>
        <v>1</v>
      </c>
      <c r="AA798" s="147">
        <f>IF(AND($I798="Si",J798=1),1,IF(AND($I798="Fisico",J798=1),1,IF(AND(J798=1,$I798="Electronico"),2,IF(J798=1,VLOOKUP($C798&amp;"|"&amp;$B798&amp;"|"&amp;$D798,Empresas!$C$6:$CC$92,$G798+6+1,0),0))))</f>
        <v>1</v>
      </c>
      <c r="AB798" s="147">
        <f>IF(AND($I798="Si",K798=1),1,IF(AND($I798="Fisico",K798=1),1,IF(AND(K798=1,$I798="Electronico"),2,IF(K798=1,VLOOKUP($C798&amp;"|"&amp;$B798&amp;"|"&amp;$D798,Empresas!$C$6:$CC$92,$G798+6+1,0),0))))</f>
        <v>1</v>
      </c>
      <c r="AC798" s="147">
        <f>IF(AND($I798="Si",L798=1),1,IF(AND($I798="Fisico",L798=1),1,IF(AND(L798=1,$I798="Electronico"),2,IF(L798=1,VLOOKUP($C798&amp;"|"&amp;$B798&amp;"|"&amp;$D798,Empresas!$C$6:$CC$92,$G798+6+1,0),0))))</f>
        <v>1</v>
      </c>
      <c r="AD798" s="147">
        <f>IF(AND($I798="Si",M798=1),1,IF(AND($I798="Fisico",M798=1),1,IF(AND(M798=1,$I798="Electronico"),2,IF(M798=1,VLOOKUP($C798&amp;"|"&amp;$B798&amp;"|"&amp;$D798,Empresas!$C$6:$CC$92,$G798+6+1,0),0))))</f>
        <v>1</v>
      </c>
      <c r="AE798" s="147">
        <f>IF(AND($I798="Si",N798=1),1,IF(AND($I798="Fisico",N798=1),1,IF(AND(N798=1,$I798="Electronico"),2,IF(N798=1,VLOOKUP($C798&amp;"|"&amp;$B798&amp;"|"&amp;$D798,Empresas!$C$6:$CC$92,$G798+6+1,0),0))))</f>
        <v>1</v>
      </c>
      <c r="AF798" s="147">
        <f>IF(AND($I798="Si",O798=1),1,IF(AND($I798="Fisico",O798=1),1,IF(AND(O798=1,$I798="Electronico"),2,IF(O798=1,VLOOKUP($C798&amp;"|"&amp;$B798&amp;"|"&amp;$D798,Empresas!$C$6:$CC$92,$G798+6+1,0),0))))</f>
        <v>1</v>
      </c>
      <c r="AG798" s="147">
        <f>IF(AND($I798="Si",P798=1),1,IF(AND($I798="Fisico",P798=1),1,IF(AND(P798=1,$I798="Electronico"),2,IF(P798=1,VLOOKUP($C798&amp;"|"&amp;$B798&amp;"|"&amp;$D798,Empresas!$C$6:$CC$92,$G798+6+1,0),0))))</f>
        <v>1</v>
      </c>
      <c r="AH798" s="147">
        <f>IF(AND($I798="Si",Q798=1),1,IF(AND($I798="Fisico",Q798=1),1,IF(AND(Q798=1,$I798="Electronico"),2,IF(Q798=1,VLOOKUP($C798&amp;"|"&amp;$B798&amp;"|"&amp;$D798,Empresas!$C$6:$CC$92,$G798+6+1,0),0))))</f>
        <v>0</v>
      </c>
      <c r="AI798" s="147">
        <f>IF(AND($I798="Si",R798=1),1,IF(AND($I798="Fisico",R798=1),1,IF(AND(R798=1,$I798="Electronico"),2,IF(R798=1,VLOOKUP($C798&amp;"|"&amp;$B798&amp;"|"&amp;$D798,Empresas!$C$6:$CC$92,$G798+6+1,0),0))))</f>
        <v>0</v>
      </c>
      <c r="AJ798" s="147">
        <f>IF(AND($I798="Si",S798=1),1,IF(AND($I798="Fisico",S798=1),1,IF(AND(S798=1,$I798="Electronico"),2,IF(S798=1,VLOOKUP($C798&amp;"|"&amp;$B798&amp;"|"&amp;$D798,Empresas!$C$6:$CC$92,$G798+6+1,0),0))))</f>
        <v>0</v>
      </c>
      <c r="AK798" s="147">
        <f>IF(AND($I798="Si",T798=1),1,IF(AND($I798="Fisico",T798=1),1,IF(AND(T798=1,$I798="Electronico"),2,IF(T798=1,VLOOKUP($C798&amp;"|"&amp;$B798&amp;"|"&amp;$D798,Empresas!$C$6:$CC$92,$G798+6+1,0),0))))</f>
        <v>0</v>
      </c>
      <c r="AL798" s="147">
        <f>IF(AND($I798="Si",U798=1),1,IF(AND($I798="Fisico",U798=1),1,IF(AND(U798=1,$I798="Electronico"),2,IF(U798=1,VLOOKUP($C798&amp;"|"&amp;$B798&amp;"|"&amp;$D798,Empresas!$C$6:$CC$92,$G798+6+1,0),0))))</f>
        <v>0</v>
      </c>
      <c r="AM798" s="149">
        <f t="shared" si="128"/>
        <v>7</v>
      </c>
      <c r="AN798" s="149">
        <f t="shared" si="129"/>
        <v>8</v>
      </c>
      <c r="AO798" s="152">
        <f t="shared" si="130"/>
        <v>0.875</v>
      </c>
    </row>
    <row r="799" spans="1:41" x14ac:dyDescent="0.25">
      <c r="A799" s="143" t="str">
        <f>VLOOKUP(D799,Empresas!$D$7:$F$91,3,0)</f>
        <v>Omar</v>
      </c>
      <c r="B799" s="144" t="str">
        <f>VLOOKUP(D799,Empresas!$D$7:$G$91,4,0)</f>
        <v>Kheilly</v>
      </c>
      <c r="C799" s="144" t="s">
        <v>544</v>
      </c>
      <c r="D799" s="144" t="s">
        <v>242</v>
      </c>
      <c r="E799" s="144" t="str">
        <f>VLOOKUP(D799,Empresas!$D$7:$E$92,2,0)</f>
        <v>IMPORTACIONES TAKANA CAR S.A.C</v>
      </c>
      <c r="F799" s="144" t="s">
        <v>184</v>
      </c>
      <c r="G799" s="145">
        <f>+G798+1</f>
        <v>63</v>
      </c>
      <c r="H799" s="145" t="str">
        <f>VLOOKUP(D799,Empresas!$D$6:$L$92,7,0)</f>
        <v>Mensual</v>
      </c>
      <c r="I799" s="144" t="str">
        <f>VLOOKUP(VLOOKUP(D799&amp;"|"&amp;B799,Empresas!$I$7:$CB$92,G799,0),Tablas!$A$13:$B$14,2,0)</f>
        <v>Si</v>
      </c>
      <c r="J799" s="78">
        <v>1</v>
      </c>
      <c r="K799" s="78">
        <v>1</v>
      </c>
      <c r="L799" s="78">
        <v>1</v>
      </c>
      <c r="M799" s="78">
        <v>1</v>
      </c>
      <c r="N799" s="78">
        <v>1</v>
      </c>
      <c r="O799" s="78">
        <v>1</v>
      </c>
      <c r="P799" s="78">
        <v>1</v>
      </c>
      <c r="Q799" s="78">
        <v>2</v>
      </c>
      <c r="R799" s="78"/>
      <c r="S799" s="78"/>
      <c r="T799" s="78"/>
      <c r="U799" s="78"/>
      <c r="V799" s="78" t="str">
        <f>VLOOKUP(D799,Empresas!$D$7:$CF$91,81,0)</f>
        <v>A</v>
      </c>
      <c r="W799" s="78" t="str">
        <f>VLOOKUP(D799,Empresas!$D$7:$M$91,10,0)</f>
        <v>General/Prico</v>
      </c>
      <c r="X799" s="69" t="str">
        <f t="shared" si="126"/>
        <v>SI</v>
      </c>
      <c r="Y799" s="153" t="str">
        <f t="shared" si="127"/>
        <v>Si aplica</v>
      </c>
      <c r="Z799" s="147">
        <f>IF(Y799="No aplica",0,IF(I799="no",0,IF(I799="No aplica",0,IF(I799="Si",1,IF(I799="Fisico",1,IF(I799="Electronico",2,VLOOKUP(C799&amp;"|"&amp;B799&amp;"|"&amp;D799,Empresas!$C$6:$CC$92,G799+6+1,0)))))))</f>
        <v>1</v>
      </c>
      <c r="AA799" s="147">
        <f>IF(AND($I799="Si",J799=1),1,IF(AND($I799="Fisico",J799=1),1,IF(AND(J799=1,$I799="Electronico"),2,IF(J799=1,VLOOKUP($C799&amp;"|"&amp;$B799&amp;"|"&amp;$D799,Empresas!$C$6:$CC$92,$G799+6+1,0),0))))</f>
        <v>1</v>
      </c>
      <c r="AB799" s="147">
        <f>IF(AND($I799="Si",K799=1),1,IF(AND($I799="Fisico",K799=1),1,IF(AND(K799=1,$I799="Electronico"),2,IF(K799=1,VLOOKUP($C799&amp;"|"&amp;$B799&amp;"|"&amp;$D799,Empresas!$C$6:$CC$92,$G799+6+1,0),0))))</f>
        <v>1</v>
      </c>
      <c r="AC799" s="147">
        <f>IF(AND($I799="Si",L799=1),1,IF(AND($I799="Fisico",L799=1),1,IF(AND(L799=1,$I799="Electronico"),2,IF(L799=1,VLOOKUP($C799&amp;"|"&amp;$B799&amp;"|"&amp;$D799,Empresas!$C$6:$CC$92,$G799+6+1,0),0))))</f>
        <v>1</v>
      </c>
      <c r="AD799" s="147">
        <f>IF(AND($I799="Si",M799=1),1,IF(AND($I799="Fisico",M799=1),1,IF(AND(M799=1,$I799="Electronico"),2,IF(M799=1,VLOOKUP($C799&amp;"|"&amp;$B799&amp;"|"&amp;$D799,Empresas!$C$6:$CC$92,$G799+6+1,0),0))))</f>
        <v>1</v>
      </c>
      <c r="AE799" s="147">
        <f>IF(AND($I799="Si",N799=1),1,IF(AND($I799="Fisico",N799=1),1,IF(AND(N799=1,$I799="Electronico"),2,IF(N799=1,VLOOKUP($C799&amp;"|"&amp;$B799&amp;"|"&amp;$D799,Empresas!$C$6:$CC$92,$G799+6+1,0),0))))</f>
        <v>1</v>
      </c>
      <c r="AF799" s="147">
        <f>IF(AND($I799="Si",O799=1),1,IF(AND($I799="Fisico",O799=1),1,IF(AND(O799=1,$I799="Electronico"),2,IF(O799=1,VLOOKUP($C799&amp;"|"&amp;$B799&amp;"|"&amp;$D799,Empresas!$C$6:$CC$92,$G799+6+1,0),0))))</f>
        <v>1</v>
      </c>
      <c r="AG799" s="147">
        <f>IF(AND($I799="Si",P799=1),1,IF(AND($I799="Fisico",P799=1),1,IF(AND(P799=1,$I799="Electronico"),2,IF(P799=1,VLOOKUP($C799&amp;"|"&amp;$B799&amp;"|"&amp;$D799,Empresas!$C$6:$CC$92,$G799+6+1,0),0))))</f>
        <v>1</v>
      </c>
      <c r="AH799" s="147">
        <f>IF(AND($I799="Si",Q799=1),1,IF(AND($I799="Fisico",Q799=1),1,IF(AND(Q799=1,$I799="Electronico"),2,IF(Q799=1,VLOOKUP($C799&amp;"|"&amp;$B799&amp;"|"&amp;$D799,Empresas!$C$6:$CC$92,$G799+6+1,0),0))))</f>
        <v>0</v>
      </c>
      <c r="AI799" s="147">
        <f>IF(AND($I799="Si",R799=1),1,IF(AND($I799="Fisico",R799=1),1,IF(AND(R799=1,$I799="Electronico"),2,IF(R799=1,VLOOKUP($C799&amp;"|"&amp;$B799&amp;"|"&amp;$D799,Empresas!$C$6:$CC$92,$G799+6+1,0),0))))</f>
        <v>0</v>
      </c>
      <c r="AJ799" s="147">
        <f>IF(AND($I799="Si",S799=1),1,IF(AND($I799="Fisico",S799=1),1,IF(AND(S799=1,$I799="Electronico"),2,IF(S799=1,VLOOKUP($C799&amp;"|"&amp;$B799&amp;"|"&amp;$D799,Empresas!$C$6:$CC$92,$G799+6+1,0),0))))</f>
        <v>0</v>
      </c>
      <c r="AK799" s="147">
        <f>IF(AND($I799="Si",T799=1),1,IF(AND($I799="Fisico",T799=1),1,IF(AND(T799=1,$I799="Electronico"),2,IF(T799=1,VLOOKUP($C799&amp;"|"&amp;$B799&amp;"|"&amp;$D799,Empresas!$C$6:$CC$92,$G799+6+1,0),0))))</f>
        <v>0</v>
      </c>
      <c r="AL799" s="147">
        <f>IF(AND($I799="Si",U799=1),1,IF(AND($I799="Fisico",U799=1),1,IF(AND(U799=1,$I799="Electronico"),2,IF(U799=1,VLOOKUP($C799&amp;"|"&amp;$B799&amp;"|"&amp;$D799,Empresas!$C$6:$CC$92,$G799+6+1,0),0))))</f>
        <v>0</v>
      </c>
      <c r="AM799" s="149">
        <f t="shared" si="128"/>
        <v>7</v>
      </c>
      <c r="AN799" s="149">
        <f t="shared" si="129"/>
        <v>8</v>
      </c>
      <c r="AO799" s="152">
        <f t="shared" si="130"/>
        <v>0.875</v>
      </c>
    </row>
    <row r="800" spans="1:41" x14ac:dyDescent="0.25">
      <c r="A800" s="143" t="str">
        <f>VLOOKUP(D800,Empresas!$D$7:$F$91,3,0)</f>
        <v>Omar</v>
      </c>
      <c r="B800" s="144" t="str">
        <f>VLOOKUP(D800,Empresas!$D$7:$G$91,4,0)</f>
        <v>Kheilly</v>
      </c>
      <c r="C800" s="144" t="s">
        <v>544</v>
      </c>
      <c r="D800" s="144" t="s">
        <v>242</v>
      </c>
      <c r="E800" s="144" t="str">
        <f>VLOOKUP(D800,Empresas!$D$7:$E$92,2,0)</f>
        <v>IMPORTACIONES TAKANA CAR S.A.C</v>
      </c>
      <c r="F800" s="144" t="s">
        <v>185</v>
      </c>
      <c r="G800" s="145">
        <f t="shared" ref="G800:G807" si="133">+G799+1</f>
        <v>64</v>
      </c>
      <c r="H800" s="145" t="str">
        <f>VLOOKUP(D800,Empresas!$D$6:$L$92,7,0)</f>
        <v>Mensual</v>
      </c>
      <c r="I800" s="144" t="str">
        <f>VLOOKUP(VLOOKUP(D800&amp;"|"&amp;B800,Empresas!$I$7:$CB$92,G800,0),Tablas!$A$13:$B$14,2,0)</f>
        <v>Si</v>
      </c>
      <c r="J800" s="78">
        <v>1</v>
      </c>
      <c r="K800" s="78">
        <v>1</v>
      </c>
      <c r="L800" s="78">
        <v>1</v>
      </c>
      <c r="M800" s="78">
        <v>1</v>
      </c>
      <c r="N800" s="78">
        <v>1</v>
      </c>
      <c r="O800" s="78">
        <v>1</v>
      </c>
      <c r="P800" s="78">
        <v>1</v>
      </c>
      <c r="Q800" s="78">
        <v>2</v>
      </c>
      <c r="R800" s="78"/>
      <c r="S800" s="78"/>
      <c r="T800" s="78"/>
      <c r="U800" s="78"/>
      <c r="V800" s="78" t="str">
        <f>VLOOKUP(D800,Empresas!$D$7:$CF$91,81,0)</f>
        <v>A</v>
      </c>
      <c r="W800" s="78" t="str">
        <f>VLOOKUP(D800,Empresas!$D$7:$M$91,10,0)</f>
        <v>General/Prico</v>
      </c>
      <c r="X800" s="69" t="str">
        <f t="shared" si="126"/>
        <v>SI</v>
      </c>
      <c r="Y800" s="153" t="str">
        <f t="shared" si="127"/>
        <v>Si aplica</v>
      </c>
      <c r="Z800" s="147">
        <f>IF(Y800="No aplica",0,IF(I800="no",0,IF(I800="No aplica",0,IF(I800="Si",1,IF(I800="Fisico",1,IF(I800="Electronico",2,VLOOKUP(C800&amp;"|"&amp;B800&amp;"|"&amp;D800,Empresas!$C$6:$CC$92,G800+6+1,0)))))))</f>
        <v>1</v>
      </c>
      <c r="AA800" s="147">
        <f>IF(AND($I800="Si",J800=1),1,IF(AND($I800="Fisico",J800=1),1,IF(AND(J800=1,$I800="Electronico"),2,IF(J800=1,VLOOKUP($C800&amp;"|"&amp;$B800&amp;"|"&amp;$D800,Empresas!$C$6:$CC$92,$G800+6+1,0),0))))</f>
        <v>1</v>
      </c>
      <c r="AB800" s="147">
        <f>IF(AND($I800="Si",K800=1),1,IF(AND($I800="Fisico",K800=1),1,IF(AND(K800=1,$I800="Electronico"),2,IF(K800=1,VLOOKUP($C800&amp;"|"&amp;$B800&amp;"|"&amp;$D800,Empresas!$C$6:$CC$92,$G800+6+1,0),0))))</f>
        <v>1</v>
      </c>
      <c r="AC800" s="147">
        <f>IF(AND($I800="Si",L800=1),1,IF(AND($I800="Fisico",L800=1),1,IF(AND(L800=1,$I800="Electronico"),2,IF(L800=1,VLOOKUP($C800&amp;"|"&amp;$B800&amp;"|"&amp;$D800,Empresas!$C$6:$CC$92,$G800+6+1,0),0))))</f>
        <v>1</v>
      </c>
      <c r="AD800" s="147">
        <f>IF(AND($I800="Si",M800=1),1,IF(AND($I800="Fisico",M800=1),1,IF(AND(M800=1,$I800="Electronico"),2,IF(M800=1,VLOOKUP($C800&amp;"|"&amp;$B800&amp;"|"&amp;$D800,Empresas!$C$6:$CC$92,$G800+6+1,0),0))))</f>
        <v>1</v>
      </c>
      <c r="AE800" s="147">
        <f>IF(AND($I800="Si",N800=1),1,IF(AND($I800="Fisico",N800=1),1,IF(AND(N800=1,$I800="Electronico"),2,IF(N800=1,VLOOKUP($C800&amp;"|"&amp;$B800&amp;"|"&amp;$D800,Empresas!$C$6:$CC$92,$G800+6+1,0),0))))</f>
        <v>1</v>
      </c>
      <c r="AF800" s="147">
        <f>IF(AND($I800="Si",O800=1),1,IF(AND($I800="Fisico",O800=1),1,IF(AND(O800=1,$I800="Electronico"),2,IF(O800=1,VLOOKUP($C800&amp;"|"&amp;$B800&amp;"|"&amp;$D800,Empresas!$C$6:$CC$92,$G800+6+1,0),0))))</f>
        <v>1</v>
      </c>
      <c r="AG800" s="147">
        <f>IF(AND($I800="Si",P800=1),1,IF(AND($I800="Fisico",P800=1),1,IF(AND(P800=1,$I800="Electronico"),2,IF(P800=1,VLOOKUP($C800&amp;"|"&amp;$B800&amp;"|"&amp;$D800,Empresas!$C$6:$CC$92,$G800+6+1,0),0))))</f>
        <v>1</v>
      </c>
      <c r="AH800" s="147">
        <f>IF(AND($I800="Si",Q800=1),1,IF(AND($I800="Fisico",Q800=1),1,IF(AND(Q800=1,$I800="Electronico"),2,IF(Q800=1,VLOOKUP($C800&amp;"|"&amp;$B800&amp;"|"&amp;$D800,Empresas!$C$6:$CC$92,$G800+6+1,0),0))))</f>
        <v>0</v>
      </c>
      <c r="AI800" s="147">
        <f>IF(AND($I800="Si",R800=1),1,IF(AND($I800="Fisico",R800=1),1,IF(AND(R800=1,$I800="Electronico"),2,IF(R800=1,VLOOKUP($C800&amp;"|"&amp;$B800&amp;"|"&amp;$D800,Empresas!$C$6:$CC$92,$G800+6+1,0),0))))</f>
        <v>0</v>
      </c>
      <c r="AJ800" s="147">
        <f>IF(AND($I800="Si",S800=1),1,IF(AND($I800="Fisico",S800=1),1,IF(AND(S800=1,$I800="Electronico"),2,IF(S800=1,VLOOKUP($C800&amp;"|"&amp;$B800&amp;"|"&amp;$D800,Empresas!$C$6:$CC$92,$G800+6+1,0),0))))</f>
        <v>0</v>
      </c>
      <c r="AK800" s="147">
        <f>IF(AND($I800="Si",T800=1),1,IF(AND($I800="Fisico",T800=1),1,IF(AND(T800=1,$I800="Electronico"),2,IF(T800=1,VLOOKUP($C800&amp;"|"&amp;$B800&amp;"|"&amp;$D800,Empresas!$C$6:$CC$92,$G800+6+1,0),0))))</f>
        <v>0</v>
      </c>
      <c r="AL800" s="147">
        <f>IF(AND($I800="Si",U800=1),1,IF(AND($I800="Fisico",U800=1),1,IF(AND(U800=1,$I800="Electronico"),2,IF(U800=1,VLOOKUP($C800&amp;"|"&amp;$B800&amp;"|"&amp;$D800,Empresas!$C$6:$CC$92,$G800+6+1,0),0))))</f>
        <v>0</v>
      </c>
      <c r="AM800" s="149">
        <f t="shared" si="128"/>
        <v>7</v>
      </c>
      <c r="AN800" s="149">
        <f t="shared" si="129"/>
        <v>8</v>
      </c>
      <c r="AO800" s="152">
        <f t="shared" si="130"/>
        <v>0.875</v>
      </c>
    </row>
    <row r="801" spans="1:41" x14ac:dyDescent="0.25">
      <c r="A801" s="143" t="str">
        <f>VLOOKUP(D801,Empresas!$D$7:$F$91,3,0)</f>
        <v>Omar</v>
      </c>
      <c r="B801" s="144" t="str">
        <f>VLOOKUP(D801,Empresas!$D$7:$G$91,4,0)</f>
        <v>Kheilly</v>
      </c>
      <c r="C801" s="144" t="s">
        <v>544</v>
      </c>
      <c r="D801" s="144" t="s">
        <v>242</v>
      </c>
      <c r="E801" s="144" t="str">
        <f>VLOOKUP(D801,Empresas!$D$7:$E$92,2,0)</f>
        <v>IMPORTACIONES TAKANA CAR S.A.C</v>
      </c>
      <c r="F801" s="144" t="s">
        <v>186</v>
      </c>
      <c r="G801" s="145">
        <f t="shared" si="133"/>
        <v>65</v>
      </c>
      <c r="H801" s="145" t="str">
        <f>VLOOKUP(D801,Empresas!$D$6:$L$92,7,0)</f>
        <v>Mensual</v>
      </c>
      <c r="I801" s="144" t="str">
        <f>VLOOKUP(VLOOKUP(D801&amp;"|"&amp;B801,Empresas!$I$7:$CB$92,G801,0),Tablas!$A$13:$B$14,2,0)</f>
        <v>No</v>
      </c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 t="str">
        <f>VLOOKUP(D801,Empresas!$D$7:$CF$91,81,0)</f>
        <v>A</v>
      </c>
      <c r="W801" s="78" t="str">
        <f>VLOOKUP(D801,Empresas!$D$7:$M$91,10,0)</f>
        <v>General/Prico</v>
      </c>
      <c r="X801" s="69" t="str">
        <f t="shared" si="126"/>
        <v>SI</v>
      </c>
      <c r="Y801" s="153" t="str">
        <f t="shared" si="127"/>
        <v>No aplica</v>
      </c>
      <c r="Z801" s="147">
        <f>IF(Y801="No aplica",0,IF(I801="no",0,IF(I801="No aplica",0,IF(I801="Si",1,IF(I801="Fisico",1,IF(I801="Electronico",2,VLOOKUP(C801&amp;"|"&amp;B801&amp;"|"&amp;D801,Empresas!$C$6:$CC$92,G801+6+1,0)))))))</f>
        <v>0</v>
      </c>
      <c r="AA801" s="147">
        <f>IF(AND($I801="Si",J801=1),1,IF(AND($I801="Fisico",J801=1),1,IF(AND(J801=1,$I801="Electronico"),2,IF(J801=1,VLOOKUP($C801&amp;"|"&amp;$B801&amp;"|"&amp;$D801,Empresas!$C$6:$CC$92,$G801+6+1,0),0))))</f>
        <v>0</v>
      </c>
      <c r="AB801" s="147">
        <f>IF(AND($I801="Si",K801=1),1,IF(AND($I801="Fisico",K801=1),1,IF(AND(K801=1,$I801="Electronico"),2,IF(K801=1,VLOOKUP($C801&amp;"|"&amp;$B801&amp;"|"&amp;$D801,Empresas!$C$6:$CC$92,$G801+6+1,0),0))))</f>
        <v>0</v>
      </c>
      <c r="AC801" s="147">
        <f>IF(AND($I801="Si",L801=1),1,IF(AND($I801="Fisico",L801=1),1,IF(AND(L801=1,$I801="Electronico"),2,IF(L801=1,VLOOKUP($C801&amp;"|"&amp;$B801&amp;"|"&amp;$D801,Empresas!$C$6:$CC$92,$G801+6+1,0),0))))</f>
        <v>0</v>
      </c>
      <c r="AD801" s="147">
        <f>IF(AND($I801="Si",M801=1),1,IF(AND($I801="Fisico",M801=1),1,IF(AND(M801=1,$I801="Electronico"),2,IF(M801=1,VLOOKUP($C801&amp;"|"&amp;$B801&amp;"|"&amp;$D801,Empresas!$C$6:$CC$92,$G801+6+1,0),0))))</f>
        <v>0</v>
      </c>
      <c r="AE801" s="147">
        <f>IF(AND($I801="Si",N801=1),1,IF(AND($I801="Fisico",N801=1),1,IF(AND(N801=1,$I801="Electronico"),2,IF(N801=1,VLOOKUP($C801&amp;"|"&amp;$B801&amp;"|"&amp;$D801,Empresas!$C$6:$CC$92,$G801+6+1,0),0))))</f>
        <v>0</v>
      </c>
      <c r="AF801" s="147">
        <f>IF(AND($I801="Si",O801=1),1,IF(AND($I801="Fisico",O801=1),1,IF(AND(O801=1,$I801="Electronico"),2,IF(O801=1,VLOOKUP($C801&amp;"|"&amp;$B801&amp;"|"&amp;$D801,Empresas!$C$6:$CC$92,$G801+6+1,0),0))))</f>
        <v>0</v>
      </c>
      <c r="AG801" s="147">
        <f>IF(AND($I801="Si",P801=1),1,IF(AND($I801="Fisico",P801=1),1,IF(AND(P801=1,$I801="Electronico"),2,IF(P801=1,VLOOKUP($C801&amp;"|"&amp;$B801&amp;"|"&amp;$D801,Empresas!$C$6:$CC$92,$G801+6+1,0),0))))</f>
        <v>0</v>
      </c>
      <c r="AH801" s="147">
        <f>IF(AND($I801="Si",Q801=1),1,IF(AND($I801="Fisico",Q801=1),1,IF(AND(Q801=1,$I801="Electronico"),2,IF(Q801=1,VLOOKUP($C801&amp;"|"&amp;$B801&amp;"|"&amp;$D801,Empresas!$C$6:$CC$92,$G801+6+1,0),0))))</f>
        <v>0</v>
      </c>
      <c r="AI801" s="147">
        <f>IF(AND($I801="Si",R801=1),1,IF(AND($I801="Fisico",R801=1),1,IF(AND(R801=1,$I801="Electronico"),2,IF(R801=1,VLOOKUP($C801&amp;"|"&amp;$B801&amp;"|"&amp;$D801,Empresas!$C$6:$CC$92,$G801+6+1,0),0))))</f>
        <v>0</v>
      </c>
      <c r="AJ801" s="147">
        <f>IF(AND($I801="Si",S801=1),1,IF(AND($I801="Fisico",S801=1),1,IF(AND(S801=1,$I801="Electronico"),2,IF(S801=1,VLOOKUP($C801&amp;"|"&amp;$B801&amp;"|"&amp;$D801,Empresas!$C$6:$CC$92,$G801+6+1,0),0))))</f>
        <v>0</v>
      </c>
      <c r="AK801" s="147">
        <f>IF(AND($I801="Si",T801=1),1,IF(AND($I801="Fisico",T801=1),1,IF(AND(T801=1,$I801="Electronico"),2,IF(T801=1,VLOOKUP($C801&amp;"|"&amp;$B801&amp;"|"&amp;$D801,Empresas!$C$6:$CC$92,$G801+6+1,0),0))))</f>
        <v>0</v>
      </c>
      <c r="AL801" s="147">
        <f>IF(AND($I801="Si",U801=1),1,IF(AND($I801="Fisico",U801=1),1,IF(AND(U801=1,$I801="Electronico"),2,IF(U801=1,VLOOKUP($C801&amp;"|"&amp;$B801&amp;"|"&amp;$D801,Empresas!$C$6:$CC$92,$G801+6+1,0),0))))</f>
        <v>0</v>
      </c>
      <c r="AM801" s="149">
        <f t="shared" si="128"/>
        <v>0</v>
      </c>
      <c r="AN801" s="149">
        <f t="shared" si="129"/>
        <v>0</v>
      </c>
      <c r="AO801" s="152">
        <f t="shared" si="130"/>
        <v>0</v>
      </c>
    </row>
    <row r="802" spans="1:41" x14ac:dyDescent="0.25">
      <c r="A802" s="143" t="str">
        <f>VLOOKUP(D802,Empresas!$D$7:$F$91,3,0)</f>
        <v>Omar</v>
      </c>
      <c r="B802" s="144" t="str">
        <f>VLOOKUP(D802,Empresas!$D$7:$G$91,4,0)</f>
        <v>Kheilly</v>
      </c>
      <c r="C802" s="144" t="s">
        <v>544</v>
      </c>
      <c r="D802" s="144" t="s">
        <v>242</v>
      </c>
      <c r="E802" s="144" t="str">
        <f>VLOOKUP(D802,Empresas!$D$7:$E$92,2,0)</f>
        <v>IMPORTACIONES TAKANA CAR S.A.C</v>
      </c>
      <c r="F802" s="144" t="s">
        <v>187</v>
      </c>
      <c r="G802" s="145">
        <f t="shared" si="133"/>
        <v>66</v>
      </c>
      <c r="H802" s="145" t="str">
        <f>VLOOKUP(D802,Empresas!$D$6:$L$92,7,0)</f>
        <v>Mensual</v>
      </c>
      <c r="I802" s="144" t="str">
        <f>VLOOKUP(VLOOKUP(D802&amp;"|"&amp;B802,Empresas!$I$7:$CB$92,G802,0),Tablas!$A$13:$B$14,2,0)</f>
        <v>Si</v>
      </c>
      <c r="J802" s="78">
        <v>1</v>
      </c>
      <c r="K802" s="78">
        <v>1</v>
      </c>
      <c r="L802" s="78">
        <v>1</v>
      </c>
      <c r="M802" s="78">
        <v>1</v>
      </c>
      <c r="N802" s="78">
        <v>1</v>
      </c>
      <c r="O802" s="78">
        <v>1</v>
      </c>
      <c r="P802" s="78">
        <v>1</v>
      </c>
      <c r="Q802" s="78">
        <v>1</v>
      </c>
      <c r="R802" s="78"/>
      <c r="S802" s="78"/>
      <c r="T802" s="78"/>
      <c r="U802" s="78"/>
      <c r="V802" s="78" t="str">
        <f>VLOOKUP(D802,Empresas!$D$7:$CF$91,81,0)</f>
        <v>A</v>
      </c>
      <c r="W802" s="78" t="str">
        <f>VLOOKUP(D802,Empresas!$D$7:$M$91,10,0)</f>
        <v>General/Prico</v>
      </c>
      <c r="X802" s="69" t="str">
        <f t="shared" si="126"/>
        <v>SI</v>
      </c>
      <c r="Y802" s="153" t="str">
        <f t="shared" si="127"/>
        <v>Si aplica</v>
      </c>
      <c r="Z802" s="147">
        <f>IF(Y802="No aplica",0,IF(I802="no",0,IF(I802="No aplica",0,IF(I802="Si",1,IF(I802="Fisico",1,IF(I802="Electronico",2,VLOOKUP(C802&amp;"|"&amp;B802&amp;"|"&amp;D802,Empresas!$C$6:$CC$92,G802+6+1,0)))))))</f>
        <v>1</v>
      </c>
      <c r="AA802" s="147">
        <f>IF(AND($I802="Si",J802=1),1,IF(AND($I802="Fisico",J802=1),1,IF(AND(J802=1,$I802="Electronico"),2,IF(J802=1,VLOOKUP($C802&amp;"|"&amp;$B802&amp;"|"&amp;$D802,Empresas!$C$6:$CC$92,$G802+6+1,0),0))))</f>
        <v>1</v>
      </c>
      <c r="AB802" s="147">
        <f>IF(AND($I802="Si",K802=1),1,IF(AND($I802="Fisico",K802=1),1,IF(AND(K802=1,$I802="Electronico"),2,IF(K802=1,VLOOKUP($C802&amp;"|"&amp;$B802&amp;"|"&amp;$D802,Empresas!$C$6:$CC$92,$G802+6+1,0),0))))</f>
        <v>1</v>
      </c>
      <c r="AC802" s="147">
        <f>IF(AND($I802="Si",L802=1),1,IF(AND($I802="Fisico",L802=1),1,IF(AND(L802=1,$I802="Electronico"),2,IF(L802=1,VLOOKUP($C802&amp;"|"&amp;$B802&amp;"|"&amp;$D802,Empresas!$C$6:$CC$92,$G802+6+1,0),0))))</f>
        <v>1</v>
      </c>
      <c r="AD802" s="147">
        <f>IF(AND($I802="Si",M802=1),1,IF(AND($I802="Fisico",M802=1),1,IF(AND(M802=1,$I802="Electronico"),2,IF(M802=1,VLOOKUP($C802&amp;"|"&amp;$B802&amp;"|"&amp;$D802,Empresas!$C$6:$CC$92,$G802+6+1,0),0))))</f>
        <v>1</v>
      </c>
      <c r="AE802" s="147">
        <f>IF(AND($I802="Si",N802=1),1,IF(AND($I802="Fisico",N802=1),1,IF(AND(N802=1,$I802="Electronico"),2,IF(N802=1,VLOOKUP($C802&amp;"|"&amp;$B802&amp;"|"&amp;$D802,Empresas!$C$6:$CC$92,$G802+6+1,0),0))))</f>
        <v>1</v>
      </c>
      <c r="AF802" s="147">
        <f>IF(AND($I802="Si",O802=1),1,IF(AND($I802="Fisico",O802=1),1,IF(AND(O802=1,$I802="Electronico"),2,IF(O802=1,VLOOKUP($C802&amp;"|"&amp;$B802&amp;"|"&amp;$D802,Empresas!$C$6:$CC$92,$G802+6+1,0),0))))</f>
        <v>1</v>
      </c>
      <c r="AG802" s="147">
        <f>IF(AND($I802="Si",P802=1),1,IF(AND($I802="Fisico",P802=1),1,IF(AND(P802=1,$I802="Electronico"),2,IF(P802=1,VLOOKUP($C802&amp;"|"&amp;$B802&amp;"|"&amp;$D802,Empresas!$C$6:$CC$92,$G802+6+1,0),0))))</f>
        <v>1</v>
      </c>
      <c r="AH802" s="147">
        <f>IF(AND($I802="Si",Q802=1),1,IF(AND($I802="Fisico",Q802=1),1,IF(AND(Q802=1,$I802="Electronico"),2,IF(Q802=1,VLOOKUP($C802&amp;"|"&amp;$B802&amp;"|"&amp;$D802,Empresas!$C$6:$CC$92,$G802+6+1,0),0))))</f>
        <v>1</v>
      </c>
      <c r="AI802" s="147">
        <f>IF(AND($I802="Si",R802=1),1,IF(AND($I802="Fisico",R802=1),1,IF(AND(R802=1,$I802="Electronico"),2,IF(R802=1,VLOOKUP($C802&amp;"|"&amp;$B802&amp;"|"&amp;$D802,Empresas!$C$6:$CC$92,$G802+6+1,0),0))))</f>
        <v>0</v>
      </c>
      <c r="AJ802" s="147">
        <f>IF(AND($I802="Si",S802=1),1,IF(AND($I802="Fisico",S802=1),1,IF(AND(S802=1,$I802="Electronico"),2,IF(S802=1,VLOOKUP($C802&amp;"|"&amp;$B802&amp;"|"&amp;$D802,Empresas!$C$6:$CC$92,$G802+6+1,0),0))))</f>
        <v>0</v>
      </c>
      <c r="AK802" s="147">
        <f>IF(AND($I802="Si",T802=1),1,IF(AND($I802="Fisico",T802=1),1,IF(AND(T802=1,$I802="Electronico"),2,IF(T802=1,VLOOKUP($C802&amp;"|"&amp;$B802&amp;"|"&amp;$D802,Empresas!$C$6:$CC$92,$G802+6+1,0),0))))</f>
        <v>0</v>
      </c>
      <c r="AL802" s="147">
        <f>IF(AND($I802="Si",U802=1),1,IF(AND($I802="Fisico",U802=1),1,IF(AND(U802=1,$I802="Electronico"),2,IF(U802=1,VLOOKUP($C802&amp;"|"&amp;$B802&amp;"|"&amp;$D802,Empresas!$C$6:$CC$92,$G802+6+1,0),0))))</f>
        <v>0</v>
      </c>
      <c r="AM802" s="149">
        <f t="shared" si="128"/>
        <v>8</v>
      </c>
      <c r="AN802" s="149">
        <f t="shared" si="129"/>
        <v>8</v>
      </c>
      <c r="AO802" s="152">
        <f t="shared" si="130"/>
        <v>1</v>
      </c>
    </row>
    <row r="803" spans="1:41" x14ac:dyDescent="0.25">
      <c r="A803" s="143" t="str">
        <f>VLOOKUP(D803,Empresas!$D$7:$F$91,3,0)</f>
        <v>Omar</v>
      </c>
      <c r="B803" s="144" t="str">
        <f>VLOOKUP(D803,Empresas!$D$7:$G$91,4,0)</f>
        <v>Kheilly</v>
      </c>
      <c r="C803" s="144" t="s">
        <v>544</v>
      </c>
      <c r="D803" s="144" t="s">
        <v>242</v>
      </c>
      <c r="E803" s="144" t="str">
        <f>VLOOKUP(D803,Empresas!$D$7:$E$92,2,0)</f>
        <v>IMPORTACIONES TAKANA CAR S.A.C</v>
      </c>
      <c r="F803" s="144" t="s">
        <v>188</v>
      </c>
      <c r="G803" s="145">
        <f t="shared" si="133"/>
        <v>67</v>
      </c>
      <c r="H803" s="145" t="str">
        <f>VLOOKUP(D803,Empresas!$D$6:$L$92,7,0)</f>
        <v>Mensual</v>
      </c>
      <c r="I803" s="144" t="str">
        <f>VLOOKUP(VLOOKUP(D803&amp;"|"&amp;B803,Empresas!$I$7:$CB$92,G803,0),Tablas!$A$13:$B$14,2,0)</f>
        <v>No</v>
      </c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 t="str">
        <f>VLOOKUP(D803,Empresas!$D$7:$CF$91,81,0)</f>
        <v>A</v>
      </c>
      <c r="W803" s="78" t="str">
        <f>VLOOKUP(D803,Empresas!$D$7:$M$91,10,0)</f>
        <v>General/Prico</v>
      </c>
      <c r="X803" s="69" t="str">
        <f t="shared" si="126"/>
        <v>SI</v>
      </c>
      <c r="Y803" s="153" t="str">
        <f t="shared" si="127"/>
        <v>No aplica</v>
      </c>
      <c r="Z803" s="147">
        <f>IF(Y803="No aplica",0,IF(I803="no",0,IF(I803="No aplica",0,IF(I803="Si",1,IF(I803="Fisico",1,IF(I803="Electronico",2,VLOOKUP(C803&amp;"|"&amp;B803&amp;"|"&amp;D803,Empresas!$C$6:$CC$92,G803+6+1,0)))))))</f>
        <v>0</v>
      </c>
      <c r="AA803" s="147">
        <f>IF(AND($I803="Si",J803=1),1,IF(AND($I803="Fisico",J803=1),1,IF(AND(J803=1,$I803="Electronico"),2,IF(J803=1,VLOOKUP($C803&amp;"|"&amp;$B803&amp;"|"&amp;$D803,Empresas!$C$6:$CC$92,$G803+6+1,0),0))))</f>
        <v>0</v>
      </c>
      <c r="AB803" s="147">
        <f>IF(AND($I803="Si",K803=1),1,IF(AND($I803="Fisico",K803=1),1,IF(AND(K803=1,$I803="Electronico"),2,IF(K803=1,VLOOKUP($C803&amp;"|"&amp;$B803&amp;"|"&amp;$D803,Empresas!$C$6:$CC$92,$G803+6+1,0),0))))</f>
        <v>0</v>
      </c>
      <c r="AC803" s="147">
        <f>IF(AND($I803="Si",L803=1),1,IF(AND($I803="Fisico",L803=1),1,IF(AND(L803=1,$I803="Electronico"),2,IF(L803=1,VLOOKUP($C803&amp;"|"&amp;$B803&amp;"|"&amp;$D803,Empresas!$C$6:$CC$92,$G803+6+1,0),0))))</f>
        <v>0</v>
      </c>
      <c r="AD803" s="147">
        <f>IF(AND($I803="Si",M803=1),1,IF(AND($I803="Fisico",M803=1),1,IF(AND(M803=1,$I803="Electronico"),2,IF(M803=1,VLOOKUP($C803&amp;"|"&amp;$B803&amp;"|"&amp;$D803,Empresas!$C$6:$CC$92,$G803+6+1,0),0))))</f>
        <v>0</v>
      </c>
      <c r="AE803" s="147">
        <f>IF(AND($I803="Si",N803=1),1,IF(AND($I803="Fisico",N803=1),1,IF(AND(N803=1,$I803="Electronico"),2,IF(N803=1,VLOOKUP($C803&amp;"|"&amp;$B803&amp;"|"&amp;$D803,Empresas!$C$6:$CC$92,$G803+6+1,0),0))))</f>
        <v>0</v>
      </c>
      <c r="AF803" s="147">
        <f>IF(AND($I803="Si",O803=1),1,IF(AND($I803="Fisico",O803=1),1,IF(AND(O803=1,$I803="Electronico"),2,IF(O803=1,VLOOKUP($C803&amp;"|"&amp;$B803&amp;"|"&amp;$D803,Empresas!$C$6:$CC$92,$G803+6+1,0),0))))</f>
        <v>0</v>
      </c>
      <c r="AG803" s="147">
        <f>IF(AND($I803="Si",P803=1),1,IF(AND($I803="Fisico",P803=1),1,IF(AND(P803=1,$I803="Electronico"),2,IF(P803=1,VLOOKUP($C803&amp;"|"&amp;$B803&amp;"|"&amp;$D803,Empresas!$C$6:$CC$92,$G803+6+1,0),0))))</f>
        <v>0</v>
      </c>
      <c r="AH803" s="147">
        <f>IF(AND($I803="Si",Q803=1),1,IF(AND($I803="Fisico",Q803=1),1,IF(AND(Q803=1,$I803="Electronico"),2,IF(Q803=1,VLOOKUP($C803&amp;"|"&amp;$B803&amp;"|"&amp;$D803,Empresas!$C$6:$CC$92,$G803+6+1,0),0))))</f>
        <v>0</v>
      </c>
      <c r="AI803" s="147">
        <f>IF(AND($I803="Si",R803=1),1,IF(AND($I803="Fisico",R803=1),1,IF(AND(R803=1,$I803="Electronico"),2,IF(R803=1,VLOOKUP($C803&amp;"|"&amp;$B803&amp;"|"&amp;$D803,Empresas!$C$6:$CC$92,$G803+6+1,0),0))))</f>
        <v>0</v>
      </c>
      <c r="AJ803" s="147">
        <f>IF(AND($I803="Si",S803=1),1,IF(AND($I803="Fisico",S803=1),1,IF(AND(S803=1,$I803="Electronico"),2,IF(S803=1,VLOOKUP($C803&amp;"|"&amp;$B803&amp;"|"&amp;$D803,Empresas!$C$6:$CC$92,$G803+6+1,0),0))))</f>
        <v>0</v>
      </c>
      <c r="AK803" s="147">
        <f>IF(AND($I803="Si",T803=1),1,IF(AND($I803="Fisico",T803=1),1,IF(AND(T803=1,$I803="Electronico"),2,IF(T803=1,VLOOKUP($C803&amp;"|"&amp;$B803&amp;"|"&amp;$D803,Empresas!$C$6:$CC$92,$G803+6+1,0),0))))</f>
        <v>0</v>
      </c>
      <c r="AL803" s="147">
        <f>IF(AND($I803="Si",U803=1),1,IF(AND($I803="Fisico",U803=1),1,IF(AND(U803=1,$I803="Electronico"),2,IF(U803=1,VLOOKUP($C803&amp;"|"&amp;$B803&amp;"|"&amp;$D803,Empresas!$C$6:$CC$92,$G803+6+1,0),0))))</f>
        <v>0</v>
      </c>
      <c r="AM803" s="149">
        <f t="shared" si="128"/>
        <v>0</v>
      </c>
      <c r="AN803" s="149">
        <f t="shared" si="129"/>
        <v>0</v>
      </c>
      <c r="AO803" s="152">
        <f t="shared" si="130"/>
        <v>0</v>
      </c>
    </row>
    <row r="804" spans="1:41" x14ac:dyDescent="0.25">
      <c r="A804" s="143" t="str">
        <f>VLOOKUP(D804,Empresas!$D$7:$F$91,3,0)</f>
        <v>Omar</v>
      </c>
      <c r="B804" s="144" t="str">
        <f>VLOOKUP(D804,Empresas!$D$7:$G$91,4,0)</f>
        <v>Kheilly</v>
      </c>
      <c r="C804" s="144" t="s">
        <v>544</v>
      </c>
      <c r="D804" s="144" t="s">
        <v>242</v>
      </c>
      <c r="E804" s="144" t="str">
        <f>VLOOKUP(D804,Empresas!$D$7:$E$92,2,0)</f>
        <v>IMPORTACIONES TAKANA CAR S.A.C</v>
      </c>
      <c r="F804" s="144" t="s">
        <v>189</v>
      </c>
      <c r="G804" s="145">
        <f t="shared" si="133"/>
        <v>68</v>
      </c>
      <c r="H804" s="145" t="str">
        <f>VLOOKUP(D804,Empresas!$D$6:$L$92,7,0)</f>
        <v>Mensual</v>
      </c>
      <c r="I804" s="144" t="str">
        <f>VLOOKUP(VLOOKUP(D804&amp;"|"&amp;B804,Empresas!$I$7:$CB$92,G804,0),Tablas!$A$13:$B$14,2,0)</f>
        <v>No</v>
      </c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 t="str">
        <f>VLOOKUP(D804,Empresas!$D$7:$CF$91,81,0)</f>
        <v>A</v>
      </c>
      <c r="W804" s="78" t="str">
        <f>VLOOKUP(D804,Empresas!$D$7:$M$91,10,0)</f>
        <v>General/Prico</v>
      </c>
      <c r="X804" s="69" t="str">
        <f t="shared" si="126"/>
        <v>SI</v>
      </c>
      <c r="Y804" s="153" t="str">
        <f t="shared" si="127"/>
        <v>No aplica</v>
      </c>
      <c r="Z804" s="147">
        <f>IF(Y804="No aplica",0,IF(I804="no",0,IF(I804="No aplica",0,IF(I804="Si",1,IF(I804="Fisico",1,IF(I804="Electronico",2,VLOOKUP(C804&amp;"|"&amp;B804&amp;"|"&amp;D804,Empresas!$C$6:$CC$92,G804+6+1,0)))))))</f>
        <v>0</v>
      </c>
      <c r="AA804" s="147">
        <f>IF(AND($I804="Si",J804=1),1,IF(AND($I804="Fisico",J804=1),1,IF(AND(J804=1,$I804="Electronico"),2,IF(J804=1,VLOOKUP($C804&amp;"|"&amp;$B804&amp;"|"&amp;$D804,Empresas!$C$6:$CC$92,$G804+6+1,0),0))))</f>
        <v>0</v>
      </c>
      <c r="AB804" s="147">
        <f>IF(AND($I804="Si",K804=1),1,IF(AND($I804="Fisico",K804=1),1,IF(AND(K804=1,$I804="Electronico"),2,IF(K804=1,VLOOKUP($C804&amp;"|"&amp;$B804&amp;"|"&amp;$D804,Empresas!$C$6:$CC$92,$G804+6+1,0),0))))</f>
        <v>0</v>
      </c>
      <c r="AC804" s="147">
        <f>IF(AND($I804="Si",L804=1),1,IF(AND($I804="Fisico",L804=1),1,IF(AND(L804=1,$I804="Electronico"),2,IF(L804=1,VLOOKUP($C804&amp;"|"&amp;$B804&amp;"|"&amp;$D804,Empresas!$C$6:$CC$92,$G804+6+1,0),0))))</f>
        <v>0</v>
      </c>
      <c r="AD804" s="147">
        <f>IF(AND($I804="Si",M804=1),1,IF(AND($I804="Fisico",M804=1),1,IF(AND(M804=1,$I804="Electronico"),2,IF(M804=1,VLOOKUP($C804&amp;"|"&amp;$B804&amp;"|"&amp;$D804,Empresas!$C$6:$CC$92,$G804+6+1,0),0))))</f>
        <v>0</v>
      </c>
      <c r="AE804" s="147">
        <f>IF(AND($I804="Si",N804=1),1,IF(AND($I804="Fisico",N804=1),1,IF(AND(N804=1,$I804="Electronico"),2,IF(N804=1,VLOOKUP($C804&amp;"|"&amp;$B804&amp;"|"&amp;$D804,Empresas!$C$6:$CC$92,$G804+6+1,0),0))))</f>
        <v>0</v>
      </c>
      <c r="AF804" s="147">
        <f>IF(AND($I804="Si",O804=1),1,IF(AND($I804="Fisico",O804=1),1,IF(AND(O804=1,$I804="Electronico"),2,IF(O804=1,VLOOKUP($C804&amp;"|"&amp;$B804&amp;"|"&amp;$D804,Empresas!$C$6:$CC$92,$G804+6+1,0),0))))</f>
        <v>0</v>
      </c>
      <c r="AG804" s="147">
        <f>IF(AND($I804="Si",P804=1),1,IF(AND($I804="Fisico",P804=1),1,IF(AND(P804=1,$I804="Electronico"),2,IF(P804=1,VLOOKUP($C804&amp;"|"&amp;$B804&amp;"|"&amp;$D804,Empresas!$C$6:$CC$92,$G804+6+1,0),0))))</f>
        <v>0</v>
      </c>
      <c r="AH804" s="147">
        <f>IF(AND($I804="Si",Q804=1),1,IF(AND($I804="Fisico",Q804=1),1,IF(AND(Q804=1,$I804="Electronico"),2,IF(Q804=1,VLOOKUP($C804&amp;"|"&amp;$B804&amp;"|"&amp;$D804,Empresas!$C$6:$CC$92,$G804+6+1,0),0))))</f>
        <v>0</v>
      </c>
      <c r="AI804" s="147">
        <f>IF(AND($I804="Si",R804=1),1,IF(AND($I804="Fisico",R804=1),1,IF(AND(R804=1,$I804="Electronico"),2,IF(R804=1,VLOOKUP($C804&amp;"|"&amp;$B804&amp;"|"&amp;$D804,Empresas!$C$6:$CC$92,$G804+6+1,0),0))))</f>
        <v>0</v>
      </c>
      <c r="AJ804" s="147">
        <f>IF(AND($I804="Si",S804=1),1,IF(AND($I804="Fisico",S804=1),1,IF(AND(S804=1,$I804="Electronico"),2,IF(S804=1,VLOOKUP($C804&amp;"|"&amp;$B804&amp;"|"&amp;$D804,Empresas!$C$6:$CC$92,$G804+6+1,0),0))))</f>
        <v>0</v>
      </c>
      <c r="AK804" s="147">
        <f>IF(AND($I804="Si",T804=1),1,IF(AND($I804="Fisico",T804=1),1,IF(AND(T804=1,$I804="Electronico"),2,IF(T804=1,VLOOKUP($C804&amp;"|"&amp;$B804&amp;"|"&amp;$D804,Empresas!$C$6:$CC$92,$G804+6+1,0),0))))</f>
        <v>0</v>
      </c>
      <c r="AL804" s="147">
        <f>IF(AND($I804="Si",U804=1),1,IF(AND($I804="Fisico",U804=1),1,IF(AND(U804=1,$I804="Electronico"),2,IF(U804=1,VLOOKUP($C804&amp;"|"&amp;$B804&amp;"|"&amp;$D804,Empresas!$C$6:$CC$92,$G804+6+1,0),0))))</f>
        <v>0</v>
      </c>
      <c r="AM804" s="149">
        <f t="shared" si="128"/>
        <v>0</v>
      </c>
      <c r="AN804" s="149">
        <f t="shared" si="129"/>
        <v>0</v>
      </c>
      <c r="AO804" s="152">
        <f t="shared" si="130"/>
        <v>0</v>
      </c>
    </row>
    <row r="805" spans="1:41" x14ac:dyDescent="0.25">
      <c r="A805" s="143" t="str">
        <f>VLOOKUP(D805,Empresas!$D$7:$F$91,3,0)</f>
        <v>Omar</v>
      </c>
      <c r="B805" s="144" t="str">
        <f>VLOOKUP(D805,Empresas!$D$7:$G$91,4,0)</f>
        <v>Kheilly</v>
      </c>
      <c r="C805" s="144" t="s">
        <v>544</v>
      </c>
      <c r="D805" s="144" t="s">
        <v>242</v>
      </c>
      <c r="E805" s="144" t="str">
        <f>VLOOKUP(D805,Empresas!$D$7:$E$92,2,0)</f>
        <v>IMPORTACIONES TAKANA CAR S.A.C</v>
      </c>
      <c r="F805" s="144" t="s">
        <v>190</v>
      </c>
      <c r="G805" s="145">
        <f t="shared" si="133"/>
        <v>69</v>
      </c>
      <c r="H805" s="145" t="str">
        <f>VLOOKUP(D805,Empresas!$D$6:$L$92,7,0)</f>
        <v>Mensual</v>
      </c>
      <c r="I805" s="144" t="str">
        <f>VLOOKUP(VLOOKUP(D805&amp;"|"&amp;B805,Empresas!$I$7:$CB$92,G805,0),Tablas!$A$13:$B$14,2,0)</f>
        <v>Si</v>
      </c>
      <c r="J805" s="78">
        <v>1</v>
      </c>
      <c r="K805" s="78">
        <v>1</v>
      </c>
      <c r="L805" s="78">
        <v>1</v>
      </c>
      <c r="M805" s="78">
        <v>1</v>
      </c>
      <c r="N805" s="78">
        <v>1</v>
      </c>
      <c r="O805" s="78">
        <v>1</v>
      </c>
      <c r="P805" s="78">
        <v>1</v>
      </c>
      <c r="Q805" s="78">
        <v>1</v>
      </c>
      <c r="R805" s="78"/>
      <c r="S805" s="78"/>
      <c r="T805" s="78"/>
      <c r="U805" s="78"/>
      <c r="V805" s="78" t="str">
        <f>VLOOKUP(D805,Empresas!$D$7:$CF$91,81,0)</f>
        <v>A</v>
      </c>
      <c r="W805" s="78" t="str">
        <f>VLOOKUP(D805,Empresas!$D$7:$M$91,10,0)</f>
        <v>General/Prico</v>
      </c>
      <c r="X805" s="69" t="str">
        <f t="shared" si="126"/>
        <v>NO</v>
      </c>
      <c r="Y805" s="153" t="str">
        <f t="shared" si="127"/>
        <v>Si aplica</v>
      </c>
      <c r="Z805" s="147">
        <f>IF(Y805="No aplica",0,IF(I805="no",0,IF(I805="No aplica",0,IF(I805="Si",1,IF(I805="Fisico",1,IF(I805="Electronico",2,VLOOKUP(C805&amp;"|"&amp;B805&amp;"|"&amp;D805,Empresas!$C$6:$CC$92,G805+6+1,0)))))))</f>
        <v>1</v>
      </c>
      <c r="AA805" s="147">
        <f>IF(AND($I805="Si",J805=1),1,IF(AND($I805="Fisico",J805=1),1,IF(AND(J805=1,$I805="Electronico"),2,IF(J805=1,VLOOKUP($C805&amp;"|"&amp;$B805&amp;"|"&amp;$D805,Empresas!$C$6:$CC$92,$G805+6+1,0),0))))</f>
        <v>1</v>
      </c>
      <c r="AB805" s="147">
        <f>IF(AND($I805="Si",K805=1),1,IF(AND($I805="Fisico",K805=1),1,IF(AND(K805=1,$I805="Electronico"),2,IF(K805=1,VLOOKUP($C805&amp;"|"&amp;$B805&amp;"|"&amp;$D805,Empresas!$C$6:$CC$92,$G805+6+1,0),0))))</f>
        <v>1</v>
      </c>
      <c r="AC805" s="147">
        <f>IF(AND($I805="Si",L805=1),1,IF(AND($I805="Fisico",L805=1),1,IF(AND(L805=1,$I805="Electronico"),2,IF(L805=1,VLOOKUP($C805&amp;"|"&amp;$B805&amp;"|"&amp;$D805,Empresas!$C$6:$CC$92,$G805+6+1,0),0))))</f>
        <v>1</v>
      </c>
      <c r="AD805" s="147">
        <f>IF(AND($I805="Si",M805=1),1,IF(AND($I805="Fisico",M805=1),1,IF(AND(M805=1,$I805="Electronico"),2,IF(M805=1,VLOOKUP($C805&amp;"|"&amp;$B805&amp;"|"&amp;$D805,Empresas!$C$6:$CC$92,$G805+6+1,0),0))))</f>
        <v>1</v>
      </c>
      <c r="AE805" s="147">
        <f>IF(AND($I805="Si",N805=1),1,IF(AND($I805="Fisico",N805=1),1,IF(AND(N805=1,$I805="Electronico"),2,IF(N805=1,VLOOKUP($C805&amp;"|"&amp;$B805&amp;"|"&amp;$D805,Empresas!$C$6:$CC$92,$G805+6+1,0),0))))</f>
        <v>1</v>
      </c>
      <c r="AF805" s="147">
        <f>IF(AND($I805="Si",O805=1),1,IF(AND($I805="Fisico",O805=1),1,IF(AND(O805=1,$I805="Electronico"),2,IF(O805=1,VLOOKUP($C805&amp;"|"&amp;$B805&amp;"|"&amp;$D805,Empresas!$C$6:$CC$92,$G805+6+1,0),0))))</f>
        <v>1</v>
      </c>
      <c r="AG805" s="147">
        <f>IF(AND($I805="Si",P805=1),1,IF(AND($I805="Fisico",P805=1),1,IF(AND(P805=1,$I805="Electronico"),2,IF(P805=1,VLOOKUP($C805&amp;"|"&amp;$B805&amp;"|"&amp;$D805,Empresas!$C$6:$CC$92,$G805+6+1,0),0))))</f>
        <v>1</v>
      </c>
      <c r="AH805" s="147">
        <f>IF(AND($I805="Si",Q805=1),1,IF(AND($I805="Fisico",Q805=1),1,IF(AND(Q805=1,$I805="Electronico"),2,IF(Q805=1,VLOOKUP($C805&amp;"|"&amp;$B805&amp;"|"&amp;$D805,Empresas!$C$6:$CC$92,$G805+6+1,0),0))))</f>
        <v>1</v>
      </c>
      <c r="AI805" s="147">
        <f>IF(AND($I805="Si",R805=1),1,IF(AND($I805="Fisico",R805=1),1,IF(AND(R805=1,$I805="Electronico"),2,IF(R805=1,VLOOKUP($C805&amp;"|"&amp;$B805&amp;"|"&amp;$D805,Empresas!$C$6:$CC$92,$G805+6+1,0),0))))</f>
        <v>0</v>
      </c>
      <c r="AJ805" s="147">
        <f>IF(AND($I805="Si",S805=1),1,IF(AND($I805="Fisico",S805=1),1,IF(AND(S805=1,$I805="Electronico"),2,IF(S805=1,VLOOKUP($C805&amp;"|"&amp;$B805&amp;"|"&amp;$D805,Empresas!$C$6:$CC$92,$G805+6+1,0),0))))</f>
        <v>0</v>
      </c>
      <c r="AK805" s="147">
        <f>IF(AND($I805="Si",T805=1),1,IF(AND($I805="Fisico",T805=1),1,IF(AND(T805=1,$I805="Electronico"),2,IF(T805=1,VLOOKUP($C805&amp;"|"&amp;$B805&amp;"|"&amp;$D805,Empresas!$C$6:$CC$92,$G805+6+1,0),0))))</f>
        <v>0</v>
      </c>
      <c r="AL805" s="147">
        <f>IF(AND($I805="Si",U805=1),1,IF(AND($I805="Fisico",U805=1),1,IF(AND(U805=1,$I805="Electronico"),2,IF(U805=1,VLOOKUP($C805&amp;"|"&amp;$B805&amp;"|"&amp;$D805,Empresas!$C$6:$CC$92,$G805+6+1,0),0))))</f>
        <v>0</v>
      </c>
      <c r="AM805" s="149">
        <f t="shared" si="128"/>
        <v>8</v>
      </c>
      <c r="AN805" s="149">
        <f t="shared" si="129"/>
        <v>8</v>
      </c>
      <c r="AO805" s="152">
        <f t="shared" si="130"/>
        <v>1</v>
      </c>
    </row>
    <row r="806" spans="1:41" x14ac:dyDescent="0.25">
      <c r="A806" s="143" t="str">
        <f>VLOOKUP(D806,Empresas!$D$7:$F$91,3,0)</f>
        <v>Omar</v>
      </c>
      <c r="B806" s="144" t="str">
        <f>VLOOKUP(D806,Empresas!$D$7:$G$91,4,0)</f>
        <v>Kheilly</v>
      </c>
      <c r="C806" s="144" t="s">
        <v>544</v>
      </c>
      <c r="D806" s="144" t="s">
        <v>242</v>
      </c>
      <c r="E806" s="144" t="str">
        <f>VLOOKUP(D806,Empresas!$D$7:$E$92,2,0)</f>
        <v>IMPORTACIONES TAKANA CAR S.A.C</v>
      </c>
      <c r="F806" s="146" t="s">
        <v>191</v>
      </c>
      <c r="G806" s="145">
        <f t="shared" si="133"/>
        <v>70</v>
      </c>
      <c r="H806" s="145" t="str">
        <f>VLOOKUP(D806,Empresas!$D$6:$L$92,7,0)</f>
        <v>Mensual</v>
      </c>
      <c r="I806" s="144" t="str">
        <f>VLOOKUP(VLOOKUP(D806&amp;"|"&amp;B806,Empresas!$I$7:$CB$92,G806,0),Tablas!$A$13:$B$14,2,0)</f>
        <v>Si</v>
      </c>
      <c r="J806" s="78">
        <v>1</v>
      </c>
      <c r="K806" s="78">
        <v>1</v>
      </c>
      <c r="L806" s="78">
        <v>1</v>
      </c>
      <c r="M806" s="78">
        <v>1</v>
      </c>
      <c r="N806" s="78">
        <v>1</v>
      </c>
      <c r="O806" s="78">
        <v>1</v>
      </c>
      <c r="P806" s="78">
        <v>1</v>
      </c>
      <c r="Q806" s="78">
        <v>1</v>
      </c>
      <c r="R806" s="78"/>
      <c r="S806" s="78"/>
      <c r="T806" s="78"/>
      <c r="U806" s="78"/>
      <c r="V806" s="78" t="str">
        <f>VLOOKUP(D806,Empresas!$D$7:$CF$91,81,0)</f>
        <v>A</v>
      </c>
      <c r="W806" s="78" t="str">
        <f>VLOOKUP(D806,Empresas!$D$7:$M$91,10,0)</f>
        <v>General/Prico</v>
      </c>
      <c r="X806" s="69" t="str">
        <f t="shared" si="126"/>
        <v>NO</v>
      </c>
      <c r="Y806" s="153" t="str">
        <f t="shared" si="127"/>
        <v>Si aplica</v>
      </c>
      <c r="Z806" s="147">
        <f>IF(Y806="No aplica",0,IF(I806="no",0,IF(I806="No aplica",0,IF(I806="Si",1,IF(I806="Fisico",1,IF(I806="Electronico",2,VLOOKUP(C806&amp;"|"&amp;B806&amp;"|"&amp;D806,Empresas!$C$6:$CC$92,G806+6+1,0)))))))</f>
        <v>1</v>
      </c>
      <c r="AA806" s="147">
        <f>IF(AND($I806="Si",J806=1),1,IF(AND($I806="Fisico",J806=1),1,IF(AND(J806=1,$I806="Electronico"),2,IF(J806=1,VLOOKUP($C806&amp;"|"&amp;$B806&amp;"|"&amp;$D806,Empresas!$C$6:$CC$92,$G806+6+1,0),0))))</f>
        <v>1</v>
      </c>
      <c r="AB806" s="147">
        <f>IF(AND($I806="Si",K806=1),1,IF(AND($I806="Fisico",K806=1),1,IF(AND(K806=1,$I806="Electronico"),2,IF(K806=1,VLOOKUP($C806&amp;"|"&amp;$B806&amp;"|"&amp;$D806,Empresas!$C$6:$CC$92,$G806+6+1,0),0))))</f>
        <v>1</v>
      </c>
      <c r="AC806" s="147">
        <f>IF(AND($I806="Si",L806=1),1,IF(AND($I806="Fisico",L806=1),1,IF(AND(L806=1,$I806="Electronico"),2,IF(L806=1,VLOOKUP($C806&amp;"|"&amp;$B806&amp;"|"&amp;$D806,Empresas!$C$6:$CC$92,$G806+6+1,0),0))))</f>
        <v>1</v>
      </c>
      <c r="AD806" s="147">
        <f>IF(AND($I806="Si",M806=1),1,IF(AND($I806="Fisico",M806=1),1,IF(AND(M806=1,$I806="Electronico"),2,IF(M806=1,VLOOKUP($C806&amp;"|"&amp;$B806&amp;"|"&amp;$D806,Empresas!$C$6:$CC$92,$G806+6+1,0),0))))</f>
        <v>1</v>
      </c>
      <c r="AE806" s="147">
        <f>IF(AND($I806="Si",N806=1),1,IF(AND($I806="Fisico",N806=1),1,IF(AND(N806=1,$I806="Electronico"),2,IF(N806=1,VLOOKUP($C806&amp;"|"&amp;$B806&amp;"|"&amp;$D806,Empresas!$C$6:$CC$92,$G806+6+1,0),0))))</f>
        <v>1</v>
      </c>
      <c r="AF806" s="147">
        <f>IF(AND($I806="Si",O806=1),1,IF(AND($I806="Fisico",O806=1),1,IF(AND(O806=1,$I806="Electronico"),2,IF(O806=1,VLOOKUP($C806&amp;"|"&amp;$B806&amp;"|"&amp;$D806,Empresas!$C$6:$CC$92,$G806+6+1,0),0))))</f>
        <v>1</v>
      </c>
      <c r="AG806" s="147">
        <f>IF(AND($I806="Si",P806=1),1,IF(AND($I806="Fisico",P806=1),1,IF(AND(P806=1,$I806="Electronico"),2,IF(P806=1,VLOOKUP($C806&amp;"|"&amp;$B806&amp;"|"&amp;$D806,Empresas!$C$6:$CC$92,$G806+6+1,0),0))))</f>
        <v>1</v>
      </c>
      <c r="AH806" s="147">
        <f>IF(AND($I806="Si",Q806=1),1,IF(AND($I806="Fisico",Q806=1),1,IF(AND(Q806=1,$I806="Electronico"),2,IF(Q806=1,VLOOKUP($C806&amp;"|"&amp;$B806&amp;"|"&amp;$D806,Empresas!$C$6:$CC$92,$G806+6+1,0),0))))</f>
        <v>1</v>
      </c>
      <c r="AI806" s="147">
        <f>IF(AND($I806="Si",R806=1),1,IF(AND($I806="Fisico",R806=1),1,IF(AND(R806=1,$I806="Electronico"),2,IF(R806=1,VLOOKUP($C806&amp;"|"&amp;$B806&amp;"|"&amp;$D806,Empresas!$C$6:$CC$92,$G806+6+1,0),0))))</f>
        <v>0</v>
      </c>
      <c r="AJ806" s="147">
        <f>IF(AND($I806="Si",S806=1),1,IF(AND($I806="Fisico",S806=1),1,IF(AND(S806=1,$I806="Electronico"),2,IF(S806=1,VLOOKUP($C806&amp;"|"&amp;$B806&amp;"|"&amp;$D806,Empresas!$C$6:$CC$92,$G806+6+1,0),0))))</f>
        <v>0</v>
      </c>
      <c r="AK806" s="147">
        <f>IF(AND($I806="Si",T806=1),1,IF(AND($I806="Fisico",T806=1),1,IF(AND(T806=1,$I806="Electronico"),2,IF(T806=1,VLOOKUP($C806&amp;"|"&amp;$B806&amp;"|"&amp;$D806,Empresas!$C$6:$CC$92,$G806+6+1,0),0))))</f>
        <v>0</v>
      </c>
      <c r="AL806" s="147">
        <f>IF(AND($I806="Si",U806=1),1,IF(AND($I806="Fisico",U806=1),1,IF(AND(U806=1,$I806="Electronico"),2,IF(U806=1,VLOOKUP($C806&amp;"|"&amp;$B806&amp;"|"&amp;$D806,Empresas!$C$6:$CC$92,$G806+6+1,0),0))))</f>
        <v>0</v>
      </c>
      <c r="AM806" s="149">
        <f t="shared" si="128"/>
        <v>8</v>
      </c>
      <c r="AN806" s="149">
        <f t="shared" si="129"/>
        <v>8</v>
      </c>
      <c r="AO806" s="152">
        <f t="shared" si="130"/>
        <v>1</v>
      </c>
    </row>
    <row r="807" spans="1:41" x14ac:dyDescent="0.25">
      <c r="A807" s="143" t="str">
        <f>VLOOKUP(D807,Empresas!$D$7:$F$91,3,0)</f>
        <v>Omar</v>
      </c>
      <c r="B807" s="144" t="str">
        <f>VLOOKUP(D807,Empresas!$D$7:$G$91,4,0)</f>
        <v>Kheilly</v>
      </c>
      <c r="C807" s="144" t="s">
        <v>544</v>
      </c>
      <c r="D807" s="144" t="s">
        <v>242</v>
      </c>
      <c r="E807" s="144" t="str">
        <f>VLOOKUP(D807,Empresas!$D$7:$E$92,2,0)</f>
        <v>IMPORTACIONES TAKANA CAR S.A.C</v>
      </c>
      <c r="F807" s="144" t="s">
        <v>192</v>
      </c>
      <c r="G807" s="145">
        <f t="shared" si="133"/>
        <v>71</v>
      </c>
      <c r="H807" s="145" t="str">
        <f>VLOOKUP(D807,Empresas!$D$6:$L$92,7,0)</f>
        <v>Mensual</v>
      </c>
      <c r="I807" s="144" t="str">
        <f>VLOOKUP(VLOOKUP(D807&amp;"|"&amp;B807,Empresas!$I$7:$CB$92,G807,0),Tablas!$A$13:$B$14,2,0)</f>
        <v>No</v>
      </c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 t="str">
        <f>VLOOKUP(D807,Empresas!$D$7:$CF$91,81,0)</f>
        <v>A</v>
      </c>
      <c r="W807" s="78" t="str">
        <f>VLOOKUP(D807,Empresas!$D$7:$M$91,10,0)</f>
        <v>General/Prico</v>
      </c>
      <c r="X807" s="69" t="str">
        <f t="shared" si="126"/>
        <v>NO</v>
      </c>
      <c r="Y807" s="153" t="str">
        <f t="shared" si="127"/>
        <v>No aplica</v>
      </c>
      <c r="Z807" s="147">
        <f>IF(Y807="No aplica",0,IF(I807="no",0,IF(I807="No aplica",0,IF(I807="Si",1,IF(I807="Fisico",1,IF(I807="Electronico",2,VLOOKUP(C807&amp;"|"&amp;B807&amp;"|"&amp;D807,Empresas!$C$6:$CC$92,G807+6+1,0)))))))</f>
        <v>0</v>
      </c>
      <c r="AA807" s="147">
        <f>IF(AND($I807="Si",J807=1),1,IF(AND($I807="Fisico",J807=1),1,IF(AND(J807=1,$I807="Electronico"),2,IF(J807=1,VLOOKUP($C807&amp;"|"&amp;$B807&amp;"|"&amp;$D807,Empresas!$C$6:$CC$92,$G807+6+1,0),0))))</f>
        <v>0</v>
      </c>
      <c r="AB807" s="147">
        <f>IF(AND($I807="Si",K807=1),1,IF(AND($I807="Fisico",K807=1),1,IF(AND(K807=1,$I807="Electronico"),2,IF(K807=1,VLOOKUP($C807&amp;"|"&amp;$B807&amp;"|"&amp;$D807,Empresas!$C$6:$CC$92,$G807+6+1,0),0))))</f>
        <v>0</v>
      </c>
      <c r="AC807" s="147">
        <f>IF(AND($I807="Si",L807=1),1,IF(AND($I807="Fisico",L807=1),1,IF(AND(L807=1,$I807="Electronico"),2,IF(L807=1,VLOOKUP($C807&amp;"|"&amp;$B807&amp;"|"&amp;$D807,Empresas!$C$6:$CC$92,$G807+6+1,0),0))))</f>
        <v>0</v>
      </c>
      <c r="AD807" s="147">
        <f>IF(AND($I807="Si",M807=1),1,IF(AND($I807="Fisico",M807=1),1,IF(AND(M807=1,$I807="Electronico"),2,IF(M807=1,VLOOKUP($C807&amp;"|"&amp;$B807&amp;"|"&amp;$D807,Empresas!$C$6:$CC$92,$G807+6+1,0),0))))</f>
        <v>0</v>
      </c>
      <c r="AE807" s="147">
        <f>IF(AND($I807="Si",N807=1),1,IF(AND($I807="Fisico",N807=1),1,IF(AND(N807=1,$I807="Electronico"),2,IF(N807=1,VLOOKUP($C807&amp;"|"&amp;$B807&amp;"|"&amp;$D807,Empresas!$C$6:$CC$92,$G807+6+1,0),0))))</f>
        <v>0</v>
      </c>
      <c r="AF807" s="147">
        <f>IF(AND($I807="Si",O807=1),1,IF(AND($I807="Fisico",O807=1),1,IF(AND(O807=1,$I807="Electronico"),2,IF(O807=1,VLOOKUP($C807&amp;"|"&amp;$B807&amp;"|"&amp;$D807,Empresas!$C$6:$CC$92,$G807+6+1,0),0))))</f>
        <v>0</v>
      </c>
      <c r="AG807" s="147">
        <f>IF(AND($I807="Si",P807=1),1,IF(AND($I807="Fisico",P807=1),1,IF(AND(P807=1,$I807="Electronico"),2,IF(P807=1,VLOOKUP($C807&amp;"|"&amp;$B807&amp;"|"&amp;$D807,Empresas!$C$6:$CC$92,$G807+6+1,0),0))))</f>
        <v>0</v>
      </c>
      <c r="AH807" s="147">
        <f>IF(AND($I807="Si",Q807=1),1,IF(AND($I807="Fisico",Q807=1),1,IF(AND(Q807=1,$I807="Electronico"),2,IF(Q807=1,VLOOKUP($C807&amp;"|"&amp;$B807&amp;"|"&amp;$D807,Empresas!$C$6:$CC$92,$G807+6+1,0),0))))</f>
        <v>0</v>
      </c>
      <c r="AI807" s="147">
        <f>IF(AND($I807="Si",R807=1),1,IF(AND($I807="Fisico",R807=1),1,IF(AND(R807=1,$I807="Electronico"),2,IF(R807=1,VLOOKUP($C807&amp;"|"&amp;$B807&amp;"|"&amp;$D807,Empresas!$C$6:$CC$92,$G807+6+1,0),0))))</f>
        <v>0</v>
      </c>
      <c r="AJ807" s="147">
        <f>IF(AND($I807="Si",S807=1),1,IF(AND($I807="Fisico",S807=1),1,IF(AND(S807=1,$I807="Electronico"),2,IF(S807=1,VLOOKUP($C807&amp;"|"&amp;$B807&amp;"|"&amp;$D807,Empresas!$C$6:$CC$92,$G807+6+1,0),0))))</f>
        <v>0</v>
      </c>
      <c r="AK807" s="147">
        <f>IF(AND($I807="Si",T807=1),1,IF(AND($I807="Fisico",T807=1),1,IF(AND(T807=1,$I807="Electronico"),2,IF(T807=1,VLOOKUP($C807&amp;"|"&amp;$B807&amp;"|"&amp;$D807,Empresas!$C$6:$CC$92,$G807+6+1,0),0))))</f>
        <v>0</v>
      </c>
      <c r="AL807" s="147">
        <f>IF(AND($I807="Si",U807=1),1,IF(AND($I807="Fisico",U807=1),1,IF(AND(U807=1,$I807="Electronico"),2,IF(U807=1,VLOOKUP($C807&amp;"|"&amp;$B807&amp;"|"&amp;$D807,Empresas!$C$6:$CC$92,$G807+6+1,0),0))))</f>
        <v>0</v>
      </c>
      <c r="AM807" s="149">
        <f t="shared" si="128"/>
        <v>0</v>
      </c>
      <c r="AN807" s="149">
        <f t="shared" si="129"/>
        <v>0</v>
      </c>
      <c r="AO807" s="152">
        <f t="shared" si="130"/>
        <v>0</v>
      </c>
    </row>
    <row r="808" spans="1:41" x14ac:dyDescent="0.25">
      <c r="A808" s="137" t="str">
        <f>VLOOKUP(D808,Empresas!$D$7:$F$91,3,0)</f>
        <v>Yulisa</v>
      </c>
      <c r="B808" s="138" t="str">
        <f>VLOOKUP(D808,Empresas!$D$7:$G$91,4,0)</f>
        <v>Carmen D.</v>
      </c>
      <c r="C808" s="138" t="s">
        <v>544</v>
      </c>
      <c r="D808" s="138" t="s">
        <v>11</v>
      </c>
      <c r="E808" s="138" t="str">
        <f>VLOOKUP(D808,Empresas!$D$7:$E$92,2,0)</f>
        <v>SOUTH TIRES PERÚ S.A.C</v>
      </c>
      <c r="F808" s="138" t="s">
        <v>158</v>
      </c>
      <c r="G808" s="139">
        <f>+Empresas!$O$2</f>
        <v>7</v>
      </c>
      <c r="H808" s="139" t="str">
        <f>VLOOKUP(D808,Empresas!$D$6:$L$92,7,0)</f>
        <v>Semestral</v>
      </c>
      <c r="I808" s="138" t="str">
        <f>VLOOKUP(VLOOKUP(D808&amp;"|"&amp;B808,Empresas!$I$7:$CB$92,G808,0),Tablas!$A$3:$B$5,2,0)</f>
        <v>Registro y analisis</v>
      </c>
      <c r="J808" s="78">
        <v>1</v>
      </c>
      <c r="K808" s="78">
        <v>1</v>
      </c>
      <c r="L808" s="78">
        <v>1</v>
      </c>
      <c r="M808" s="78">
        <v>1</v>
      </c>
      <c r="N808" s="78">
        <v>1</v>
      </c>
      <c r="O808" s="78">
        <v>1</v>
      </c>
      <c r="P808" s="78">
        <v>1</v>
      </c>
      <c r="Q808" s="78">
        <v>1</v>
      </c>
      <c r="R808" s="78"/>
      <c r="S808" s="78"/>
      <c r="T808" s="78"/>
      <c r="U808" s="78"/>
      <c r="V808" s="78" t="str">
        <f>VLOOKUP(D808,Empresas!$D$7:$CF$91,81,0)</f>
        <v>D</v>
      </c>
      <c r="W808" s="78" t="str">
        <f>VLOOKUP(D808,Empresas!$D$7:$M$91,10,0)</f>
        <v>Mype</v>
      </c>
      <c r="X808" s="69" t="str">
        <f t="shared" si="126"/>
        <v>SI</v>
      </c>
      <c r="Y808" s="153" t="str">
        <f t="shared" si="127"/>
        <v>Si aplica</v>
      </c>
      <c r="Z808" s="147">
        <f>IF(Y808="No aplica",0,IF(I808="no",0,IF(I808="No aplica",0,IF(I808="Si",1,IF(I808="Fisico",1,IF(I808="Electronico",2,VLOOKUP(C808&amp;"|"&amp;B808&amp;"|"&amp;D808,Empresas!$C$6:$CC$92,G808+6+1,0)))))))</f>
        <v>1</v>
      </c>
      <c r="AA808" s="147">
        <f>IF(AND($I808="Si",J808=1),1,IF(AND($I808="Fisico",J808=1),1,IF(AND(J808=1,$I808="Electronico"),2,IF(J808=1,VLOOKUP($C808&amp;"|"&amp;$B808&amp;"|"&amp;$D808,Empresas!$C$6:$CC$92,$G808+6+1,0),0))))</f>
        <v>1</v>
      </c>
      <c r="AB808" s="147">
        <f>IF(AND($I808="Si",K808=1),1,IF(AND($I808="Fisico",K808=1),1,IF(AND(K808=1,$I808="Electronico"),2,IF(K808=1,VLOOKUP($C808&amp;"|"&amp;$B808&amp;"|"&amp;$D808,Empresas!$C$6:$CC$92,$G808+6+1,0),0))))</f>
        <v>1</v>
      </c>
      <c r="AC808" s="147">
        <f>IF(AND($I808="Si",L808=1),1,IF(AND($I808="Fisico",L808=1),1,IF(AND(L808=1,$I808="Electronico"),2,IF(L808=1,VLOOKUP($C808&amp;"|"&amp;$B808&amp;"|"&amp;$D808,Empresas!$C$6:$CC$92,$G808+6+1,0),0))))</f>
        <v>1</v>
      </c>
      <c r="AD808" s="147">
        <f>IF(AND($I808="Si",M808=1),1,IF(AND($I808="Fisico",M808=1),1,IF(AND(M808=1,$I808="Electronico"),2,IF(M808=1,VLOOKUP($C808&amp;"|"&amp;$B808&amp;"|"&amp;$D808,Empresas!$C$6:$CC$92,$G808+6+1,0),0))))</f>
        <v>1</v>
      </c>
      <c r="AE808" s="147">
        <f>IF(AND($I808="Si",N808=1),1,IF(AND($I808="Fisico",N808=1),1,IF(AND(N808=1,$I808="Electronico"),2,IF(N808=1,VLOOKUP($C808&amp;"|"&amp;$B808&amp;"|"&amp;$D808,Empresas!$C$6:$CC$92,$G808+6+1,0),0))))</f>
        <v>1</v>
      </c>
      <c r="AF808" s="147">
        <f>IF(AND($I808="Si",O808=1),1,IF(AND($I808="Fisico",O808=1),1,IF(AND(O808=1,$I808="Electronico"),2,IF(O808=1,VLOOKUP($C808&amp;"|"&amp;$B808&amp;"|"&amp;$D808,Empresas!$C$6:$CC$92,$G808+6+1,0),0))))</f>
        <v>1</v>
      </c>
      <c r="AG808" s="147">
        <f>IF(AND($I808="Si",P808=1),1,IF(AND($I808="Fisico",P808=1),1,IF(AND(P808=1,$I808="Electronico"),2,IF(P808=1,VLOOKUP($C808&amp;"|"&amp;$B808&amp;"|"&amp;$D808,Empresas!$C$6:$CC$92,$G808+6+1,0),0))))</f>
        <v>1</v>
      </c>
      <c r="AH808" s="147">
        <f>IF(AND($I808="Si",Q808=1),1,IF(AND($I808="Fisico",Q808=1),1,IF(AND(Q808=1,$I808="Electronico"),2,IF(Q808=1,VLOOKUP($C808&amp;"|"&amp;$B808&amp;"|"&amp;$D808,Empresas!$C$6:$CC$92,$G808+6+1,0),0))))</f>
        <v>1</v>
      </c>
      <c r="AI808" s="147">
        <f>IF(AND($I808="Si",R808=1),1,IF(AND($I808="Fisico",R808=1),1,IF(AND(R808=1,$I808="Electronico"),2,IF(R808=1,VLOOKUP($C808&amp;"|"&amp;$B808&amp;"|"&amp;$D808,Empresas!$C$6:$CC$92,$G808+6+1,0),0))))</f>
        <v>0</v>
      </c>
      <c r="AJ808" s="147">
        <f>IF(AND($I808="Si",S808=1),1,IF(AND($I808="Fisico",S808=1),1,IF(AND(S808=1,$I808="Electronico"),2,IF(S808=1,VLOOKUP($C808&amp;"|"&amp;$B808&amp;"|"&amp;$D808,Empresas!$C$6:$CC$92,$G808+6+1,0),0))))</f>
        <v>0</v>
      </c>
      <c r="AK808" s="147">
        <f>IF(AND($I808="Si",T808=1),1,IF(AND($I808="Fisico",T808=1),1,IF(AND(T808=1,$I808="Electronico"),2,IF(T808=1,VLOOKUP($C808&amp;"|"&amp;$B808&amp;"|"&amp;$D808,Empresas!$C$6:$CC$92,$G808+6+1,0),0))))</f>
        <v>0</v>
      </c>
      <c r="AL808" s="147">
        <f>IF(AND($I808="Si",U808=1),1,IF(AND($I808="Fisico",U808=1),1,IF(AND(U808=1,$I808="Electronico"),2,IF(U808=1,VLOOKUP($C808&amp;"|"&amp;$B808&amp;"|"&amp;$D808,Empresas!$C$6:$CC$92,$G808+6+1,0),0))))</f>
        <v>0</v>
      </c>
      <c r="AM808" s="149">
        <f t="shared" si="128"/>
        <v>8</v>
      </c>
      <c r="AN808" s="149">
        <f t="shared" si="129"/>
        <v>8</v>
      </c>
      <c r="AO808" s="152">
        <f t="shared" si="130"/>
        <v>1</v>
      </c>
    </row>
    <row r="809" spans="1:41" x14ac:dyDescent="0.25">
      <c r="A809" s="137" t="str">
        <f>VLOOKUP(D809,Empresas!$D$7:$F$91,3,0)</f>
        <v>Yulisa</v>
      </c>
      <c r="B809" s="138" t="str">
        <f>VLOOKUP(D809,Empresas!$D$7:$G$91,4,0)</f>
        <v>Carmen D.</v>
      </c>
      <c r="C809" s="138" t="s">
        <v>544</v>
      </c>
      <c r="D809" s="138" t="s">
        <v>11</v>
      </c>
      <c r="E809" s="138" t="str">
        <f>VLOOKUP(D809,Empresas!$D$7:$E$92,2,0)</f>
        <v>SOUTH TIRES PERÚ S.A.C</v>
      </c>
      <c r="F809" s="138" t="s">
        <v>159</v>
      </c>
      <c r="G809" s="139">
        <f>+G808+3</f>
        <v>10</v>
      </c>
      <c r="H809" s="139" t="str">
        <f>VLOOKUP(D809,Empresas!$D$6:$L$92,7,0)</f>
        <v>Semestral</v>
      </c>
      <c r="I809" s="138" t="str">
        <f>VLOOKUP(VLOOKUP(D809&amp;"|"&amp;B809,Empresas!$I$7:$CB$92,G809,0),Tablas!$A$3:$B$5,2,0)</f>
        <v>Registro y analisis</v>
      </c>
      <c r="J809" s="78">
        <v>1</v>
      </c>
      <c r="K809" s="78">
        <v>1</v>
      </c>
      <c r="L809" s="78">
        <v>1</v>
      </c>
      <c r="M809" s="78">
        <v>1</v>
      </c>
      <c r="N809" s="78">
        <v>1</v>
      </c>
      <c r="O809" s="78">
        <v>1</v>
      </c>
      <c r="P809" s="78">
        <v>1</v>
      </c>
      <c r="Q809" s="78">
        <v>1</v>
      </c>
      <c r="R809" s="78"/>
      <c r="S809" s="78"/>
      <c r="T809" s="78"/>
      <c r="U809" s="78"/>
      <c r="V809" s="78" t="str">
        <f>VLOOKUP(D809,Empresas!$D$7:$CF$91,81,0)</f>
        <v>D</v>
      </c>
      <c r="W809" s="78" t="str">
        <f>VLOOKUP(D809,Empresas!$D$7:$M$91,10,0)</f>
        <v>Mype</v>
      </c>
      <c r="X809" s="69" t="str">
        <f t="shared" si="126"/>
        <v>SI</v>
      </c>
      <c r="Y809" s="153" t="str">
        <f t="shared" si="127"/>
        <v>Si aplica</v>
      </c>
      <c r="Z809" s="147">
        <f>IF(Y809="No aplica",0,IF(I809="no",0,IF(I809="No aplica",0,IF(I809="Si",1,IF(I809="Fisico",1,IF(I809="Electronico",2,VLOOKUP(C809&amp;"|"&amp;B809&amp;"|"&amp;D809,Empresas!$C$6:$CC$92,G809+6+1,0)))))))</f>
        <v>1</v>
      </c>
      <c r="AA809" s="147">
        <f>IF(AND($I809="Si",J809=1),1,IF(AND($I809="Fisico",J809=1),1,IF(AND(J809=1,$I809="Electronico"),2,IF(J809=1,VLOOKUP($C809&amp;"|"&amp;$B809&amp;"|"&amp;$D809,Empresas!$C$6:$CC$92,$G809+6+1,0),0))))</f>
        <v>1</v>
      </c>
      <c r="AB809" s="147">
        <f>IF(AND($I809="Si",K809=1),1,IF(AND($I809="Fisico",K809=1),1,IF(AND(K809=1,$I809="Electronico"),2,IF(K809=1,VLOOKUP($C809&amp;"|"&amp;$B809&amp;"|"&amp;$D809,Empresas!$C$6:$CC$92,$G809+6+1,0),0))))</f>
        <v>1</v>
      </c>
      <c r="AC809" s="147">
        <f>IF(AND($I809="Si",L809=1),1,IF(AND($I809="Fisico",L809=1),1,IF(AND(L809=1,$I809="Electronico"),2,IF(L809=1,VLOOKUP($C809&amp;"|"&amp;$B809&amp;"|"&amp;$D809,Empresas!$C$6:$CC$92,$G809+6+1,0),0))))</f>
        <v>1</v>
      </c>
      <c r="AD809" s="147">
        <f>IF(AND($I809="Si",M809=1),1,IF(AND($I809="Fisico",M809=1),1,IF(AND(M809=1,$I809="Electronico"),2,IF(M809=1,VLOOKUP($C809&amp;"|"&amp;$B809&amp;"|"&amp;$D809,Empresas!$C$6:$CC$92,$G809+6+1,0),0))))</f>
        <v>1</v>
      </c>
      <c r="AE809" s="147">
        <f>IF(AND($I809="Si",N809=1),1,IF(AND($I809="Fisico",N809=1),1,IF(AND(N809=1,$I809="Electronico"),2,IF(N809=1,VLOOKUP($C809&amp;"|"&amp;$B809&amp;"|"&amp;$D809,Empresas!$C$6:$CC$92,$G809+6+1,0),0))))</f>
        <v>1</v>
      </c>
      <c r="AF809" s="147">
        <f>IF(AND($I809="Si",O809=1),1,IF(AND($I809="Fisico",O809=1),1,IF(AND(O809=1,$I809="Electronico"),2,IF(O809=1,VLOOKUP($C809&amp;"|"&amp;$B809&amp;"|"&amp;$D809,Empresas!$C$6:$CC$92,$G809+6+1,0),0))))</f>
        <v>1</v>
      </c>
      <c r="AG809" s="147">
        <f>IF(AND($I809="Si",P809=1),1,IF(AND($I809="Fisico",P809=1),1,IF(AND(P809=1,$I809="Electronico"),2,IF(P809=1,VLOOKUP($C809&amp;"|"&amp;$B809&amp;"|"&amp;$D809,Empresas!$C$6:$CC$92,$G809+6+1,0),0))))</f>
        <v>1</v>
      </c>
      <c r="AH809" s="147">
        <f>IF(AND($I809="Si",Q809=1),1,IF(AND($I809="Fisico",Q809=1),1,IF(AND(Q809=1,$I809="Electronico"),2,IF(Q809=1,VLOOKUP($C809&amp;"|"&amp;$B809&amp;"|"&amp;$D809,Empresas!$C$6:$CC$92,$G809+6+1,0),0))))</f>
        <v>1</v>
      </c>
      <c r="AI809" s="147">
        <f>IF(AND($I809="Si",R809=1),1,IF(AND($I809="Fisico",R809=1),1,IF(AND(R809=1,$I809="Electronico"),2,IF(R809=1,VLOOKUP($C809&amp;"|"&amp;$B809&amp;"|"&amp;$D809,Empresas!$C$6:$CC$92,$G809+6+1,0),0))))</f>
        <v>0</v>
      </c>
      <c r="AJ809" s="147">
        <f>IF(AND($I809="Si",S809=1),1,IF(AND($I809="Fisico",S809=1),1,IF(AND(S809=1,$I809="Electronico"),2,IF(S809=1,VLOOKUP($C809&amp;"|"&amp;$B809&amp;"|"&amp;$D809,Empresas!$C$6:$CC$92,$G809+6+1,0),0))))</f>
        <v>0</v>
      </c>
      <c r="AK809" s="147">
        <f>IF(AND($I809="Si",T809=1),1,IF(AND($I809="Fisico",T809=1),1,IF(AND(T809=1,$I809="Electronico"),2,IF(T809=1,VLOOKUP($C809&amp;"|"&amp;$B809&amp;"|"&amp;$D809,Empresas!$C$6:$CC$92,$G809+6+1,0),0))))</f>
        <v>0</v>
      </c>
      <c r="AL809" s="147">
        <f>IF(AND($I809="Si",U809=1),1,IF(AND($I809="Fisico",U809=1),1,IF(AND(U809=1,$I809="Electronico"),2,IF(U809=1,VLOOKUP($C809&amp;"|"&amp;$B809&amp;"|"&amp;$D809,Empresas!$C$6:$CC$92,$G809+6+1,0),0))))</f>
        <v>0</v>
      </c>
      <c r="AM809" s="149">
        <f t="shared" si="128"/>
        <v>8</v>
      </c>
      <c r="AN809" s="149">
        <f t="shared" si="129"/>
        <v>8</v>
      </c>
      <c r="AO809" s="152">
        <f t="shared" si="130"/>
        <v>1</v>
      </c>
    </row>
    <row r="810" spans="1:41" x14ac:dyDescent="0.25">
      <c r="A810" s="137" t="str">
        <f>VLOOKUP(D810,Empresas!$D$7:$F$91,3,0)</f>
        <v>Yulisa</v>
      </c>
      <c r="B810" s="138" t="str">
        <f>VLOOKUP(D810,Empresas!$D$7:$G$91,4,0)</f>
        <v>Carmen D.</v>
      </c>
      <c r="C810" s="138" t="s">
        <v>544</v>
      </c>
      <c r="D810" s="138" t="s">
        <v>11</v>
      </c>
      <c r="E810" s="138" t="str">
        <f>VLOOKUP(D810,Empresas!$D$7:$E$92,2,0)</f>
        <v>SOUTH TIRES PERÚ S.A.C</v>
      </c>
      <c r="F810" s="138" t="s">
        <v>160</v>
      </c>
      <c r="G810" s="139">
        <f t="shared" ref="G810:G821" si="134">+G809+3</f>
        <v>13</v>
      </c>
      <c r="H810" s="139" t="str">
        <f>VLOOKUP(D810,Empresas!$D$6:$L$92,7,0)</f>
        <v>Semestral</v>
      </c>
      <c r="I810" s="138" t="str">
        <f>VLOOKUP(VLOOKUP(D810&amp;"|"&amp;B810,Empresas!$I$7:$CB$92,G810,0),Tablas!$A$3:$B$5,2,0)</f>
        <v>No aplica</v>
      </c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 t="str">
        <f>VLOOKUP(D810,Empresas!$D$7:$CF$91,81,0)</f>
        <v>D</v>
      </c>
      <c r="W810" s="78" t="str">
        <f>VLOOKUP(D810,Empresas!$D$7:$M$91,10,0)</f>
        <v>Mype</v>
      </c>
      <c r="X810" s="69" t="str">
        <f t="shared" si="126"/>
        <v>SI</v>
      </c>
      <c r="Y810" s="153" t="str">
        <f t="shared" si="127"/>
        <v>No aplica</v>
      </c>
      <c r="Z810" s="147">
        <f>IF(Y810="No aplica",0,IF(I810="no",0,IF(I810="No aplica",0,IF(I810="Si",1,IF(I810="Fisico",1,IF(I810="Electronico",2,VLOOKUP(C810&amp;"|"&amp;B810&amp;"|"&amp;D810,Empresas!$C$6:$CC$92,G810+6+1,0)))))))</f>
        <v>0</v>
      </c>
      <c r="AA810" s="147">
        <f>IF(AND($I810="Si",J810=1),1,IF(AND($I810="Fisico",J810=1),1,IF(AND(J810=1,$I810="Electronico"),2,IF(J810=1,VLOOKUP($C810&amp;"|"&amp;$B810&amp;"|"&amp;$D810,Empresas!$C$6:$CC$92,$G810+6+1,0),0))))</f>
        <v>0</v>
      </c>
      <c r="AB810" s="147">
        <f>IF(AND($I810="Si",K810=1),1,IF(AND($I810="Fisico",K810=1),1,IF(AND(K810=1,$I810="Electronico"),2,IF(K810=1,VLOOKUP($C810&amp;"|"&amp;$B810&amp;"|"&amp;$D810,Empresas!$C$6:$CC$92,$G810+6+1,0),0))))</f>
        <v>0</v>
      </c>
      <c r="AC810" s="147">
        <f>IF(AND($I810="Si",L810=1),1,IF(AND($I810="Fisico",L810=1),1,IF(AND(L810=1,$I810="Electronico"),2,IF(L810=1,VLOOKUP($C810&amp;"|"&amp;$B810&amp;"|"&amp;$D810,Empresas!$C$6:$CC$92,$G810+6+1,0),0))))</f>
        <v>0</v>
      </c>
      <c r="AD810" s="147">
        <f>IF(AND($I810="Si",M810=1),1,IF(AND($I810="Fisico",M810=1),1,IF(AND(M810=1,$I810="Electronico"),2,IF(M810=1,VLOOKUP($C810&amp;"|"&amp;$B810&amp;"|"&amp;$D810,Empresas!$C$6:$CC$92,$G810+6+1,0),0))))</f>
        <v>0</v>
      </c>
      <c r="AE810" s="147">
        <f>IF(AND($I810="Si",N810=1),1,IF(AND($I810="Fisico",N810=1),1,IF(AND(N810=1,$I810="Electronico"),2,IF(N810=1,VLOOKUP($C810&amp;"|"&amp;$B810&amp;"|"&amp;$D810,Empresas!$C$6:$CC$92,$G810+6+1,0),0))))</f>
        <v>0</v>
      </c>
      <c r="AF810" s="147">
        <f>IF(AND($I810="Si",O810=1),1,IF(AND($I810="Fisico",O810=1),1,IF(AND(O810=1,$I810="Electronico"),2,IF(O810=1,VLOOKUP($C810&amp;"|"&amp;$B810&amp;"|"&amp;$D810,Empresas!$C$6:$CC$92,$G810+6+1,0),0))))</f>
        <v>0</v>
      </c>
      <c r="AG810" s="147">
        <f>IF(AND($I810="Si",P810=1),1,IF(AND($I810="Fisico",P810=1),1,IF(AND(P810=1,$I810="Electronico"),2,IF(P810=1,VLOOKUP($C810&amp;"|"&amp;$B810&amp;"|"&amp;$D810,Empresas!$C$6:$CC$92,$G810+6+1,0),0))))</f>
        <v>0</v>
      </c>
      <c r="AH810" s="147">
        <f>IF(AND($I810="Si",Q810=1),1,IF(AND($I810="Fisico",Q810=1),1,IF(AND(Q810=1,$I810="Electronico"),2,IF(Q810=1,VLOOKUP($C810&amp;"|"&amp;$B810&amp;"|"&amp;$D810,Empresas!$C$6:$CC$92,$G810+6+1,0),0))))</f>
        <v>0</v>
      </c>
      <c r="AI810" s="147">
        <f>IF(AND($I810="Si",R810=1),1,IF(AND($I810="Fisico",R810=1),1,IF(AND(R810=1,$I810="Electronico"),2,IF(R810=1,VLOOKUP($C810&amp;"|"&amp;$B810&amp;"|"&amp;$D810,Empresas!$C$6:$CC$92,$G810+6+1,0),0))))</f>
        <v>0</v>
      </c>
      <c r="AJ810" s="147">
        <f>IF(AND($I810="Si",S810=1),1,IF(AND($I810="Fisico",S810=1),1,IF(AND(S810=1,$I810="Electronico"),2,IF(S810=1,VLOOKUP($C810&amp;"|"&amp;$B810&amp;"|"&amp;$D810,Empresas!$C$6:$CC$92,$G810+6+1,0),0))))</f>
        <v>0</v>
      </c>
      <c r="AK810" s="147">
        <f>IF(AND($I810="Si",T810=1),1,IF(AND($I810="Fisico",T810=1),1,IF(AND(T810=1,$I810="Electronico"),2,IF(T810=1,VLOOKUP($C810&amp;"|"&amp;$B810&amp;"|"&amp;$D810,Empresas!$C$6:$CC$92,$G810+6+1,0),0))))</f>
        <v>0</v>
      </c>
      <c r="AL810" s="147">
        <f>IF(AND($I810="Si",U810=1),1,IF(AND($I810="Fisico",U810=1),1,IF(AND(U810=1,$I810="Electronico"),2,IF(U810=1,VLOOKUP($C810&amp;"|"&amp;$B810&amp;"|"&amp;$D810,Empresas!$C$6:$CC$92,$G810+6+1,0),0))))</f>
        <v>0</v>
      </c>
      <c r="AM810" s="149">
        <f t="shared" si="128"/>
        <v>0</v>
      </c>
      <c r="AN810" s="149">
        <f t="shared" si="129"/>
        <v>0</v>
      </c>
      <c r="AO810" s="152">
        <f t="shared" si="130"/>
        <v>0</v>
      </c>
    </row>
    <row r="811" spans="1:41" x14ac:dyDescent="0.25">
      <c r="A811" s="137" t="str">
        <f>VLOOKUP(D811,Empresas!$D$7:$F$91,3,0)</f>
        <v>Yulisa</v>
      </c>
      <c r="B811" s="138" t="str">
        <f>VLOOKUP(D811,Empresas!$D$7:$G$91,4,0)</f>
        <v>Carmen D.</v>
      </c>
      <c r="C811" s="138" t="s">
        <v>544</v>
      </c>
      <c r="D811" s="138" t="s">
        <v>11</v>
      </c>
      <c r="E811" s="138" t="str">
        <f>VLOOKUP(D811,Empresas!$D$7:$E$92,2,0)</f>
        <v>SOUTH TIRES PERÚ S.A.C</v>
      </c>
      <c r="F811" s="138" t="s">
        <v>161</v>
      </c>
      <c r="G811" s="139">
        <f t="shared" si="134"/>
        <v>16</v>
      </c>
      <c r="H811" s="139" t="str">
        <f>VLOOKUP(D811,Empresas!$D$6:$L$92,7,0)</f>
        <v>Semestral</v>
      </c>
      <c r="I811" s="138" t="str">
        <f>VLOOKUP(VLOOKUP(D811&amp;"|"&amp;B811,Empresas!$I$7:$CB$92,G811,0),Tablas!$A$3:$B$5,2,0)</f>
        <v>No aplica</v>
      </c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 t="str">
        <f>VLOOKUP(D811,Empresas!$D$7:$CF$91,81,0)</f>
        <v>D</v>
      </c>
      <c r="W811" s="78" t="str">
        <f>VLOOKUP(D811,Empresas!$D$7:$M$91,10,0)</f>
        <v>Mype</v>
      </c>
      <c r="X811" s="69" t="str">
        <f t="shared" si="126"/>
        <v>SI</v>
      </c>
      <c r="Y811" s="153" t="str">
        <f t="shared" si="127"/>
        <v>No aplica</v>
      </c>
      <c r="Z811" s="147">
        <f>IF(Y811="No aplica",0,IF(I811="no",0,IF(I811="No aplica",0,IF(I811="Si",1,IF(I811="Fisico",1,IF(I811="Electronico",2,VLOOKUP(C811&amp;"|"&amp;B811&amp;"|"&amp;D811,Empresas!$C$6:$CC$92,G811+6+1,0)))))))</f>
        <v>0</v>
      </c>
      <c r="AA811" s="147">
        <f>IF(AND($I811="Si",J811=1),1,IF(AND($I811="Fisico",J811=1),1,IF(AND(J811=1,$I811="Electronico"),2,IF(J811=1,VLOOKUP($C811&amp;"|"&amp;$B811&amp;"|"&amp;$D811,Empresas!$C$6:$CC$92,$G811+6+1,0),0))))</f>
        <v>0</v>
      </c>
      <c r="AB811" s="147">
        <f>IF(AND($I811="Si",K811=1),1,IF(AND($I811="Fisico",K811=1),1,IF(AND(K811=1,$I811="Electronico"),2,IF(K811=1,VLOOKUP($C811&amp;"|"&amp;$B811&amp;"|"&amp;$D811,Empresas!$C$6:$CC$92,$G811+6+1,0),0))))</f>
        <v>0</v>
      </c>
      <c r="AC811" s="147">
        <f>IF(AND($I811="Si",L811=1),1,IF(AND($I811="Fisico",L811=1),1,IF(AND(L811=1,$I811="Electronico"),2,IF(L811=1,VLOOKUP($C811&amp;"|"&amp;$B811&amp;"|"&amp;$D811,Empresas!$C$6:$CC$92,$G811+6+1,0),0))))</f>
        <v>0</v>
      </c>
      <c r="AD811" s="147">
        <f>IF(AND($I811="Si",M811=1),1,IF(AND($I811="Fisico",M811=1),1,IF(AND(M811=1,$I811="Electronico"),2,IF(M811=1,VLOOKUP($C811&amp;"|"&amp;$B811&amp;"|"&amp;$D811,Empresas!$C$6:$CC$92,$G811+6+1,0),0))))</f>
        <v>0</v>
      </c>
      <c r="AE811" s="147">
        <f>IF(AND($I811="Si",N811=1),1,IF(AND($I811="Fisico",N811=1),1,IF(AND(N811=1,$I811="Electronico"),2,IF(N811=1,VLOOKUP($C811&amp;"|"&amp;$B811&amp;"|"&amp;$D811,Empresas!$C$6:$CC$92,$G811+6+1,0),0))))</f>
        <v>0</v>
      </c>
      <c r="AF811" s="147">
        <f>IF(AND($I811="Si",O811=1),1,IF(AND($I811="Fisico",O811=1),1,IF(AND(O811=1,$I811="Electronico"),2,IF(O811=1,VLOOKUP($C811&amp;"|"&amp;$B811&amp;"|"&amp;$D811,Empresas!$C$6:$CC$92,$G811+6+1,0),0))))</f>
        <v>0</v>
      </c>
      <c r="AG811" s="147">
        <f>IF(AND($I811="Si",P811=1),1,IF(AND($I811="Fisico",P811=1),1,IF(AND(P811=1,$I811="Electronico"),2,IF(P811=1,VLOOKUP($C811&amp;"|"&amp;$B811&amp;"|"&amp;$D811,Empresas!$C$6:$CC$92,$G811+6+1,0),0))))</f>
        <v>0</v>
      </c>
      <c r="AH811" s="147">
        <f>IF(AND($I811="Si",Q811=1),1,IF(AND($I811="Fisico",Q811=1),1,IF(AND(Q811=1,$I811="Electronico"),2,IF(Q811=1,VLOOKUP($C811&amp;"|"&amp;$B811&amp;"|"&amp;$D811,Empresas!$C$6:$CC$92,$G811+6+1,0),0))))</f>
        <v>0</v>
      </c>
      <c r="AI811" s="147">
        <f>IF(AND($I811="Si",R811=1),1,IF(AND($I811="Fisico",R811=1),1,IF(AND(R811=1,$I811="Electronico"),2,IF(R811=1,VLOOKUP($C811&amp;"|"&amp;$B811&amp;"|"&amp;$D811,Empresas!$C$6:$CC$92,$G811+6+1,0),0))))</f>
        <v>0</v>
      </c>
      <c r="AJ811" s="147">
        <f>IF(AND($I811="Si",S811=1),1,IF(AND($I811="Fisico",S811=1),1,IF(AND(S811=1,$I811="Electronico"),2,IF(S811=1,VLOOKUP($C811&amp;"|"&amp;$B811&amp;"|"&amp;$D811,Empresas!$C$6:$CC$92,$G811+6+1,0),0))))</f>
        <v>0</v>
      </c>
      <c r="AK811" s="147">
        <f>IF(AND($I811="Si",T811=1),1,IF(AND($I811="Fisico",T811=1),1,IF(AND(T811=1,$I811="Electronico"),2,IF(T811=1,VLOOKUP($C811&amp;"|"&amp;$B811&amp;"|"&amp;$D811,Empresas!$C$6:$CC$92,$G811+6+1,0),0))))</f>
        <v>0</v>
      </c>
      <c r="AL811" s="147">
        <f>IF(AND($I811="Si",U811=1),1,IF(AND($I811="Fisico",U811=1),1,IF(AND(U811=1,$I811="Electronico"),2,IF(U811=1,VLOOKUP($C811&amp;"|"&amp;$B811&amp;"|"&amp;$D811,Empresas!$C$6:$CC$92,$G811+6+1,0),0))))</f>
        <v>0</v>
      </c>
      <c r="AM811" s="149">
        <f t="shared" si="128"/>
        <v>0</v>
      </c>
      <c r="AN811" s="149">
        <f t="shared" si="129"/>
        <v>0</v>
      </c>
      <c r="AO811" s="152">
        <f t="shared" si="130"/>
        <v>0</v>
      </c>
    </row>
    <row r="812" spans="1:41" x14ac:dyDescent="0.25">
      <c r="A812" s="137" t="str">
        <f>VLOOKUP(D812,Empresas!$D$7:$F$91,3,0)</f>
        <v>Yulisa</v>
      </c>
      <c r="B812" s="138" t="str">
        <f>VLOOKUP(D812,Empresas!$D$7:$G$91,4,0)</f>
        <v>Carmen D.</v>
      </c>
      <c r="C812" s="138" t="s">
        <v>544</v>
      </c>
      <c r="D812" s="138" t="s">
        <v>11</v>
      </c>
      <c r="E812" s="138" t="str">
        <f>VLOOKUP(D812,Empresas!$D$7:$E$92,2,0)</f>
        <v>SOUTH TIRES PERÚ S.A.C</v>
      </c>
      <c r="F812" s="138" t="s">
        <v>162</v>
      </c>
      <c r="G812" s="139">
        <f t="shared" si="134"/>
        <v>19</v>
      </c>
      <c r="H812" s="139" t="str">
        <f>VLOOKUP(D812,Empresas!$D$6:$L$92,7,0)</f>
        <v>Semestral</v>
      </c>
      <c r="I812" s="138" t="str">
        <f>VLOOKUP(VLOOKUP(D812&amp;"|"&amp;B812,Empresas!$I$7:$CB$92,G812,0),Tablas!$A$3:$B$5,2,0)</f>
        <v>No aplica</v>
      </c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 t="str">
        <f>VLOOKUP(D812,Empresas!$D$7:$CF$91,81,0)</f>
        <v>D</v>
      </c>
      <c r="W812" s="78" t="str">
        <f>VLOOKUP(D812,Empresas!$D$7:$M$91,10,0)</f>
        <v>Mype</v>
      </c>
      <c r="X812" s="69" t="str">
        <f t="shared" si="126"/>
        <v>SI</v>
      </c>
      <c r="Y812" s="153" t="str">
        <f t="shared" si="127"/>
        <v>No aplica</v>
      </c>
      <c r="Z812" s="147">
        <f>IF(Y812="No aplica",0,IF(I812="no",0,IF(I812="No aplica",0,IF(I812="Si",1,IF(I812="Fisico",1,IF(I812="Electronico",2,VLOOKUP(C812&amp;"|"&amp;B812&amp;"|"&amp;D812,Empresas!$C$6:$CC$92,G812+6+1,0)))))))</f>
        <v>0</v>
      </c>
      <c r="AA812" s="147">
        <f>IF(AND($I812="Si",J812=1),1,IF(AND($I812="Fisico",J812=1),1,IF(AND(J812=1,$I812="Electronico"),2,IF(J812=1,VLOOKUP($C812&amp;"|"&amp;$B812&amp;"|"&amp;$D812,Empresas!$C$6:$CC$92,$G812+6+1,0),0))))</f>
        <v>0</v>
      </c>
      <c r="AB812" s="147">
        <f>IF(AND($I812="Si",K812=1),1,IF(AND($I812="Fisico",K812=1),1,IF(AND(K812=1,$I812="Electronico"),2,IF(K812=1,VLOOKUP($C812&amp;"|"&amp;$B812&amp;"|"&amp;$D812,Empresas!$C$6:$CC$92,$G812+6+1,0),0))))</f>
        <v>0</v>
      </c>
      <c r="AC812" s="147">
        <f>IF(AND($I812="Si",L812=1),1,IF(AND($I812="Fisico",L812=1),1,IF(AND(L812=1,$I812="Electronico"),2,IF(L812=1,VLOOKUP($C812&amp;"|"&amp;$B812&amp;"|"&amp;$D812,Empresas!$C$6:$CC$92,$G812+6+1,0),0))))</f>
        <v>0</v>
      </c>
      <c r="AD812" s="147">
        <f>IF(AND($I812="Si",M812=1),1,IF(AND($I812="Fisico",M812=1),1,IF(AND(M812=1,$I812="Electronico"),2,IF(M812=1,VLOOKUP($C812&amp;"|"&amp;$B812&amp;"|"&amp;$D812,Empresas!$C$6:$CC$92,$G812+6+1,0),0))))</f>
        <v>0</v>
      </c>
      <c r="AE812" s="147">
        <f>IF(AND($I812="Si",N812=1),1,IF(AND($I812="Fisico",N812=1),1,IF(AND(N812=1,$I812="Electronico"),2,IF(N812=1,VLOOKUP($C812&amp;"|"&amp;$B812&amp;"|"&amp;$D812,Empresas!$C$6:$CC$92,$G812+6+1,0),0))))</f>
        <v>0</v>
      </c>
      <c r="AF812" s="147">
        <f>IF(AND($I812="Si",O812=1),1,IF(AND($I812="Fisico",O812=1),1,IF(AND(O812=1,$I812="Electronico"),2,IF(O812=1,VLOOKUP($C812&amp;"|"&amp;$B812&amp;"|"&amp;$D812,Empresas!$C$6:$CC$92,$G812+6+1,0),0))))</f>
        <v>0</v>
      </c>
      <c r="AG812" s="147">
        <f>IF(AND($I812="Si",P812=1),1,IF(AND($I812="Fisico",P812=1),1,IF(AND(P812=1,$I812="Electronico"),2,IF(P812=1,VLOOKUP($C812&amp;"|"&amp;$B812&amp;"|"&amp;$D812,Empresas!$C$6:$CC$92,$G812+6+1,0),0))))</f>
        <v>0</v>
      </c>
      <c r="AH812" s="147">
        <f>IF(AND($I812="Si",Q812=1),1,IF(AND($I812="Fisico",Q812=1),1,IF(AND(Q812=1,$I812="Electronico"),2,IF(Q812=1,VLOOKUP($C812&amp;"|"&amp;$B812&amp;"|"&amp;$D812,Empresas!$C$6:$CC$92,$G812+6+1,0),0))))</f>
        <v>0</v>
      </c>
      <c r="AI812" s="147">
        <f>IF(AND($I812="Si",R812=1),1,IF(AND($I812="Fisico",R812=1),1,IF(AND(R812=1,$I812="Electronico"),2,IF(R812=1,VLOOKUP($C812&amp;"|"&amp;$B812&amp;"|"&amp;$D812,Empresas!$C$6:$CC$92,$G812+6+1,0),0))))</f>
        <v>0</v>
      </c>
      <c r="AJ812" s="147">
        <f>IF(AND($I812="Si",S812=1),1,IF(AND($I812="Fisico",S812=1),1,IF(AND(S812=1,$I812="Electronico"),2,IF(S812=1,VLOOKUP($C812&amp;"|"&amp;$B812&amp;"|"&amp;$D812,Empresas!$C$6:$CC$92,$G812+6+1,0),0))))</f>
        <v>0</v>
      </c>
      <c r="AK812" s="147">
        <f>IF(AND($I812="Si",T812=1),1,IF(AND($I812="Fisico",T812=1),1,IF(AND(T812=1,$I812="Electronico"),2,IF(T812=1,VLOOKUP($C812&amp;"|"&amp;$B812&amp;"|"&amp;$D812,Empresas!$C$6:$CC$92,$G812+6+1,0),0))))</f>
        <v>0</v>
      </c>
      <c r="AL812" s="147">
        <f>IF(AND($I812="Si",U812=1),1,IF(AND($I812="Fisico",U812=1),1,IF(AND(U812=1,$I812="Electronico"),2,IF(U812=1,VLOOKUP($C812&amp;"|"&amp;$B812&amp;"|"&amp;$D812,Empresas!$C$6:$CC$92,$G812+6+1,0),0))))</f>
        <v>0</v>
      </c>
      <c r="AM812" s="149">
        <f t="shared" si="128"/>
        <v>0</v>
      </c>
      <c r="AN812" s="149">
        <f t="shared" si="129"/>
        <v>0</v>
      </c>
      <c r="AO812" s="152">
        <f t="shared" si="130"/>
        <v>0</v>
      </c>
    </row>
    <row r="813" spans="1:41" x14ac:dyDescent="0.25">
      <c r="A813" s="137" t="str">
        <f>VLOOKUP(D813,Empresas!$D$7:$F$91,3,0)</f>
        <v>Yulisa</v>
      </c>
      <c r="B813" s="138" t="str">
        <f>VLOOKUP(D813,Empresas!$D$7:$G$91,4,0)</f>
        <v>Carmen D.</v>
      </c>
      <c r="C813" s="138" t="s">
        <v>544</v>
      </c>
      <c r="D813" s="138" t="s">
        <v>11</v>
      </c>
      <c r="E813" s="138" t="str">
        <f>VLOOKUP(D813,Empresas!$D$7:$E$92,2,0)</f>
        <v>SOUTH TIRES PERÚ S.A.C</v>
      </c>
      <c r="F813" s="138" t="s">
        <v>163</v>
      </c>
      <c r="G813" s="139">
        <f t="shared" si="134"/>
        <v>22</v>
      </c>
      <c r="H813" s="139" t="str">
        <f>VLOOKUP(D813,Empresas!$D$6:$L$92,7,0)</f>
        <v>Semestral</v>
      </c>
      <c r="I813" s="138" t="str">
        <f>VLOOKUP(VLOOKUP(D813&amp;"|"&amp;B813,Empresas!$I$7:$CB$92,G813,0),Tablas!$A$3:$B$5,2,0)</f>
        <v>No aplica</v>
      </c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 t="str">
        <f>VLOOKUP(D813,Empresas!$D$7:$CF$91,81,0)</f>
        <v>D</v>
      </c>
      <c r="W813" s="78" t="str">
        <f>VLOOKUP(D813,Empresas!$D$7:$M$91,10,0)</f>
        <v>Mype</v>
      </c>
      <c r="X813" s="69" t="str">
        <f t="shared" si="126"/>
        <v>SI</v>
      </c>
      <c r="Y813" s="153" t="str">
        <f t="shared" si="127"/>
        <v>No aplica</v>
      </c>
      <c r="Z813" s="147">
        <f>IF(Y813="No aplica",0,IF(I813="no",0,IF(I813="No aplica",0,IF(I813="Si",1,IF(I813="Fisico",1,IF(I813="Electronico",2,VLOOKUP(C813&amp;"|"&amp;B813&amp;"|"&amp;D813,Empresas!$C$6:$CC$92,G813+6+1,0)))))))</f>
        <v>0</v>
      </c>
      <c r="AA813" s="147">
        <f>IF(AND($I813="Si",J813=1),1,IF(AND($I813="Fisico",J813=1),1,IF(AND(J813=1,$I813="Electronico"),2,IF(J813=1,VLOOKUP($C813&amp;"|"&amp;$B813&amp;"|"&amp;$D813,Empresas!$C$6:$CC$92,$G813+6+1,0),0))))</f>
        <v>0</v>
      </c>
      <c r="AB813" s="147">
        <f>IF(AND($I813="Si",K813=1),1,IF(AND($I813="Fisico",K813=1),1,IF(AND(K813=1,$I813="Electronico"),2,IF(K813=1,VLOOKUP($C813&amp;"|"&amp;$B813&amp;"|"&amp;$D813,Empresas!$C$6:$CC$92,$G813+6+1,0),0))))</f>
        <v>0</v>
      </c>
      <c r="AC813" s="147">
        <f>IF(AND($I813="Si",L813=1),1,IF(AND($I813="Fisico",L813=1),1,IF(AND(L813=1,$I813="Electronico"),2,IF(L813=1,VLOOKUP($C813&amp;"|"&amp;$B813&amp;"|"&amp;$D813,Empresas!$C$6:$CC$92,$G813+6+1,0),0))))</f>
        <v>0</v>
      </c>
      <c r="AD813" s="147">
        <f>IF(AND($I813="Si",M813=1),1,IF(AND($I813="Fisico",M813=1),1,IF(AND(M813=1,$I813="Electronico"),2,IF(M813=1,VLOOKUP($C813&amp;"|"&amp;$B813&amp;"|"&amp;$D813,Empresas!$C$6:$CC$92,$G813+6+1,0),0))))</f>
        <v>0</v>
      </c>
      <c r="AE813" s="147">
        <f>IF(AND($I813="Si",N813=1),1,IF(AND($I813="Fisico",N813=1),1,IF(AND(N813=1,$I813="Electronico"),2,IF(N813=1,VLOOKUP($C813&amp;"|"&amp;$B813&amp;"|"&amp;$D813,Empresas!$C$6:$CC$92,$G813+6+1,0),0))))</f>
        <v>0</v>
      </c>
      <c r="AF813" s="147">
        <f>IF(AND($I813="Si",O813=1),1,IF(AND($I813="Fisico",O813=1),1,IF(AND(O813=1,$I813="Electronico"),2,IF(O813=1,VLOOKUP($C813&amp;"|"&amp;$B813&amp;"|"&amp;$D813,Empresas!$C$6:$CC$92,$G813+6+1,0),0))))</f>
        <v>0</v>
      </c>
      <c r="AG813" s="147">
        <f>IF(AND($I813="Si",P813=1),1,IF(AND($I813="Fisico",P813=1),1,IF(AND(P813=1,$I813="Electronico"),2,IF(P813=1,VLOOKUP($C813&amp;"|"&amp;$B813&amp;"|"&amp;$D813,Empresas!$C$6:$CC$92,$G813+6+1,0),0))))</f>
        <v>0</v>
      </c>
      <c r="AH813" s="147">
        <f>IF(AND($I813="Si",Q813=1),1,IF(AND($I813="Fisico",Q813=1),1,IF(AND(Q813=1,$I813="Electronico"),2,IF(Q813=1,VLOOKUP($C813&amp;"|"&amp;$B813&amp;"|"&amp;$D813,Empresas!$C$6:$CC$92,$G813+6+1,0),0))))</f>
        <v>0</v>
      </c>
      <c r="AI813" s="147">
        <f>IF(AND($I813="Si",R813=1),1,IF(AND($I813="Fisico",R813=1),1,IF(AND(R813=1,$I813="Electronico"),2,IF(R813=1,VLOOKUP($C813&amp;"|"&amp;$B813&amp;"|"&amp;$D813,Empresas!$C$6:$CC$92,$G813+6+1,0),0))))</f>
        <v>0</v>
      </c>
      <c r="AJ813" s="147">
        <f>IF(AND($I813="Si",S813=1),1,IF(AND($I813="Fisico",S813=1),1,IF(AND(S813=1,$I813="Electronico"),2,IF(S813=1,VLOOKUP($C813&amp;"|"&amp;$B813&amp;"|"&amp;$D813,Empresas!$C$6:$CC$92,$G813+6+1,0),0))))</f>
        <v>0</v>
      </c>
      <c r="AK813" s="147">
        <f>IF(AND($I813="Si",T813=1),1,IF(AND($I813="Fisico",T813=1),1,IF(AND(T813=1,$I813="Electronico"),2,IF(T813=1,VLOOKUP($C813&amp;"|"&amp;$B813&amp;"|"&amp;$D813,Empresas!$C$6:$CC$92,$G813+6+1,0),0))))</f>
        <v>0</v>
      </c>
      <c r="AL813" s="147">
        <f>IF(AND($I813="Si",U813=1),1,IF(AND($I813="Fisico",U813=1),1,IF(AND(U813=1,$I813="Electronico"),2,IF(U813=1,VLOOKUP($C813&amp;"|"&amp;$B813&amp;"|"&amp;$D813,Empresas!$C$6:$CC$92,$G813+6+1,0),0))))</f>
        <v>0</v>
      </c>
      <c r="AM813" s="149">
        <f t="shared" si="128"/>
        <v>0</v>
      </c>
      <c r="AN813" s="149">
        <f t="shared" si="129"/>
        <v>0</v>
      </c>
      <c r="AO813" s="152">
        <f t="shared" si="130"/>
        <v>0</v>
      </c>
    </row>
    <row r="814" spans="1:41" x14ac:dyDescent="0.25">
      <c r="A814" s="137" t="str">
        <f>VLOOKUP(D814,Empresas!$D$7:$F$91,3,0)</f>
        <v>Yulisa</v>
      </c>
      <c r="B814" s="138" t="str">
        <f>VLOOKUP(D814,Empresas!$D$7:$G$91,4,0)</f>
        <v>Carmen D.</v>
      </c>
      <c r="C814" s="138" t="s">
        <v>544</v>
      </c>
      <c r="D814" s="138" t="s">
        <v>11</v>
      </c>
      <c r="E814" s="138" t="str">
        <f>VLOOKUP(D814,Empresas!$D$7:$E$92,2,0)</f>
        <v>SOUTH TIRES PERÚ S.A.C</v>
      </c>
      <c r="F814" s="138" t="s">
        <v>164</v>
      </c>
      <c r="G814" s="139">
        <f t="shared" si="134"/>
        <v>25</v>
      </c>
      <c r="H814" s="139" t="str">
        <f>VLOOKUP(D814,Empresas!$D$6:$L$92,7,0)</f>
        <v>Semestral</v>
      </c>
      <c r="I814" s="138" t="str">
        <f>VLOOKUP(VLOOKUP(D814&amp;"|"&amp;B814,Empresas!$I$7:$CB$92,G814,0),Tablas!$A$3:$B$5,2,0)</f>
        <v>No aplica</v>
      </c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 t="str">
        <f>VLOOKUP(D814,Empresas!$D$7:$CF$91,81,0)</f>
        <v>D</v>
      </c>
      <c r="W814" s="78" t="str">
        <f>VLOOKUP(D814,Empresas!$D$7:$M$91,10,0)</f>
        <v>Mype</v>
      </c>
      <c r="X814" s="69" t="str">
        <f t="shared" si="126"/>
        <v>SI</v>
      </c>
      <c r="Y814" s="153" t="str">
        <f t="shared" si="127"/>
        <v>No aplica</v>
      </c>
      <c r="Z814" s="147">
        <f>IF(Y814="No aplica",0,IF(I814="no",0,IF(I814="No aplica",0,IF(I814="Si",1,IF(I814="Fisico",1,IF(I814="Electronico",2,VLOOKUP(C814&amp;"|"&amp;B814&amp;"|"&amp;D814,Empresas!$C$6:$CC$92,G814+6+1,0)))))))</f>
        <v>0</v>
      </c>
      <c r="AA814" s="147">
        <f>IF(AND($I814="Si",J814=1),1,IF(AND($I814="Fisico",J814=1),1,IF(AND(J814=1,$I814="Electronico"),2,IF(J814=1,VLOOKUP($C814&amp;"|"&amp;$B814&amp;"|"&amp;$D814,Empresas!$C$6:$CC$92,$G814+6+1,0),0))))</f>
        <v>0</v>
      </c>
      <c r="AB814" s="147">
        <f>IF(AND($I814="Si",K814=1),1,IF(AND($I814="Fisico",K814=1),1,IF(AND(K814=1,$I814="Electronico"),2,IF(K814=1,VLOOKUP($C814&amp;"|"&amp;$B814&amp;"|"&amp;$D814,Empresas!$C$6:$CC$92,$G814+6+1,0),0))))</f>
        <v>0</v>
      </c>
      <c r="AC814" s="147">
        <f>IF(AND($I814="Si",L814=1),1,IF(AND($I814="Fisico",L814=1),1,IF(AND(L814=1,$I814="Electronico"),2,IF(L814=1,VLOOKUP($C814&amp;"|"&amp;$B814&amp;"|"&amp;$D814,Empresas!$C$6:$CC$92,$G814+6+1,0),0))))</f>
        <v>0</v>
      </c>
      <c r="AD814" s="147">
        <f>IF(AND($I814="Si",M814=1),1,IF(AND($I814="Fisico",M814=1),1,IF(AND(M814=1,$I814="Electronico"),2,IF(M814=1,VLOOKUP($C814&amp;"|"&amp;$B814&amp;"|"&amp;$D814,Empresas!$C$6:$CC$92,$G814+6+1,0),0))))</f>
        <v>0</v>
      </c>
      <c r="AE814" s="147">
        <f>IF(AND($I814="Si",N814=1),1,IF(AND($I814="Fisico",N814=1),1,IF(AND(N814=1,$I814="Electronico"),2,IF(N814=1,VLOOKUP($C814&amp;"|"&amp;$B814&amp;"|"&amp;$D814,Empresas!$C$6:$CC$92,$G814+6+1,0),0))))</f>
        <v>0</v>
      </c>
      <c r="AF814" s="147">
        <f>IF(AND($I814="Si",O814=1),1,IF(AND($I814="Fisico",O814=1),1,IF(AND(O814=1,$I814="Electronico"),2,IF(O814=1,VLOOKUP($C814&amp;"|"&amp;$B814&amp;"|"&amp;$D814,Empresas!$C$6:$CC$92,$G814+6+1,0),0))))</f>
        <v>0</v>
      </c>
      <c r="AG814" s="147">
        <f>IF(AND($I814="Si",P814=1),1,IF(AND($I814="Fisico",P814=1),1,IF(AND(P814=1,$I814="Electronico"),2,IF(P814=1,VLOOKUP($C814&amp;"|"&amp;$B814&amp;"|"&amp;$D814,Empresas!$C$6:$CC$92,$G814+6+1,0),0))))</f>
        <v>0</v>
      </c>
      <c r="AH814" s="147">
        <f>IF(AND($I814="Si",Q814=1),1,IF(AND($I814="Fisico",Q814=1),1,IF(AND(Q814=1,$I814="Electronico"),2,IF(Q814=1,VLOOKUP($C814&amp;"|"&amp;$B814&amp;"|"&amp;$D814,Empresas!$C$6:$CC$92,$G814+6+1,0),0))))</f>
        <v>0</v>
      </c>
      <c r="AI814" s="147">
        <f>IF(AND($I814="Si",R814=1),1,IF(AND($I814="Fisico",R814=1),1,IF(AND(R814=1,$I814="Electronico"),2,IF(R814=1,VLOOKUP($C814&amp;"|"&amp;$B814&amp;"|"&amp;$D814,Empresas!$C$6:$CC$92,$G814+6+1,0),0))))</f>
        <v>0</v>
      </c>
      <c r="AJ814" s="147">
        <f>IF(AND($I814="Si",S814=1),1,IF(AND($I814="Fisico",S814=1),1,IF(AND(S814=1,$I814="Electronico"),2,IF(S814=1,VLOOKUP($C814&amp;"|"&amp;$B814&amp;"|"&amp;$D814,Empresas!$C$6:$CC$92,$G814+6+1,0),0))))</f>
        <v>0</v>
      </c>
      <c r="AK814" s="147">
        <f>IF(AND($I814="Si",T814=1),1,IF(AND($I814="Fisico",T814=1),1,IF(AND(T814=1,$I814="Electronico"),2,IF(T814=1,VLOOKUP($C814&amp;"|"&amp;$B814&amp;"|"&amp;$D814,Empresas!$C$6:$CC$92,$G814+6+1,0),0))))</f>
        <v>0</v>
      </c>
      <c r="AL814" s="147">
        <f>IF(AND($I814="Si",U814=1),1,IF(AND($I814="Fisico",U814=1),1,IF(AND(U814=1,$I814="Electronico"),2,IF(U814=1,VLOOKUP($C814&amp;"|"&amp;$B814&amp;"|"&amp;$D814,Empresas!$C$6:$CC$92,$G814+6+1,0),0))))</f>
        <v>0</v>
      </c>
      <c r="AM814" s="149">
        <f t="shared" si="128"/>
        <v>0</v>
      </c>
      <c r="AN814" s="149">
        <f t="shared" si="129"/>
        <v>0</v>
      </c>
      <c r="AO814" s="152">
        <f t="shared" si="130"/>
        <v>0</v>
      </c>
    </row>
    <row r="815" spans="1:41" x14ac:dyDescent="0.25">
      <c r="A815" s="137" t="str">
        <f>VLOOKUP(D815,Empresas!$D$7:$F$91,3,0)</f>
        <v>Yulisa</v>
      </c>
      <c r="B815" s="138" t="str">
        <f>VLOOKUP(D815,Empresas!$D$7:$G$91,4,0)</f>
        <v>Carmen D.</v>
      </c>
      <c r="C815" s="138" t="s">
        <v>544</v>
      </c>
      <c r="D815" s="138" t="s">
        <v>11</v>
      </c>
      <c r="E815" s="138" t="str">
        <f>VLOOKUP(D815,Empresas!$D$7:$E$92,2,0)</f>
        <v>SOUTH TIRES PERÚ S.A.C</v>
      </c>
      <c r="F815" s="138" t="s">
        <v>165</v>
      </c>
      <c r="G815" s="139">
        <f t="shared" si="134"/>
        <v>28</v>
      </c>
      <c r="H815" s="139" t="str">
        <f>VLOOKUP(D815,Empresas!$D$6:$L$92,7,0)</f>
        <v>Semestral</v>
      </c>
      <c r="I815" s="138" t="str">
        <f>VLOOKUP(VLOOKUP(D815&amp;"|"&amp;B815,Empresas!$I$7:$CB$92,G815,0),Tablas!$A$3:$B$5,2,0)</f>
        <v>Registro y analisis</v>
      </c>
      <c r="J815" s="78">
        <v>1</v>
      </c>
      <c r="K815" s="78">
        <v>1</v>
      </c>
      <c r="L815" s="78">
        <v>1</v>
      </c>
      <c r="M815" s="78">
        <v>1</v>
      </c>
      <c r="N815" s="78">
        <v>1</v>
      </c>
      <c r="O815" s="78">
        <v>1</v>
      </c>
      <c r="P815" s="78">
        <v>1</v>
      </c>
      <c r="Q815" s="78">
        <v>1</v>
      </c>
      <c r="R815" s="78"/>
      <c r="S815" s="78"/>
      <c r="T815" s="78"/>
      <c r="U815" s="78"/>
      <c r="V815" s="78" t="str">
        <f>VLOOKUP(D815,Empresas!$D$7:$CF$91,81,0)</f>
        <v>D</v>
      </c>
      <c r="W815" s="78" t="str">
        <f>VLOOKUP(D815,Empresas!$D$7:$M$91,10,0)</f>
        <v>Mype</v>
      </c>
      <c r="X815" s="69" t="str">
        <f t="shared" si="126"/>
        <v>SI</v>
      </c>
      <c r="Y815" s="153" t="str">
        <f t="shared" si="127"/>
        <v>Si aplica</v>
      </c>
      <c r="Z815" s="147">
        <f>IF(Y815="No aplica",0,IF(I815="no",0,IF(I815="No aplica",0,IF(I815="Si",1,IF(I815="Fisico",1,IF(I815="Electronico",2,VLOOKUP(C815&amp;"|"&amp;B815&amp;"|"&amp;D815,Empresas!$C$6:$CC$92,G815+6+1,0)))))))</f>
        <v>1</v>
      </c>
      <c r="AA815" s="147">
        <f>IF(AND($I815="Si",J815=1),1,IF(AND($I815="Fisico",J815=1),1,IF(AND(J815=1,$I815="Electronico"),2,IF(J815=1,VLOOKUP($C815&amp;"|"&amp;$B815&amp;"|"&amp;$D815,Empresas!$C$6:$CC$92,$G815+6+1,0),0))))</f>
        <v>1</v>
      </c>
      <c r="AB815" s="147">
        <f>IF(AND($I815="Si",K815=1),1,IF(AND($I815="Fisico",K815=1),1,IF(AND(K815=1,$I815="Electronico"),2,IF(K815=1,VLOOKUP($C815&amp;"|"&amp;$B815&amp;"|"&amp;$D815,Empresas!$C$6:$CC$92,$G815+6+1,0),0))))</f>
        <v>1</v>
      </c>
      <c r="AC815" s="147">
        <f>IF(AND($I815="Si",L815=1),1,IF(AND($I815="Fisico",L815=1),1,IF(AND(L815=1,$I815="Electronico"),2,IF(L815=1,VLOOKUP($C815&amp;"|"&amp;$B815&amp;"|"&amp;$D815,Empresas!$C$6:$CC$92,$G815+6+1,0),0))))</f>
        <v>1</v>
      </c>
      <c r="AD815" s="147">
        <f>IF(AND($I815="Si",M815=1),1,IF(AND($I815="Fisico",M815=1),1,IF(AND(M815=1,$I815="Electronico"),2,IF(M815=1,VLOOKUP($C815&amp;"|"&amp;$B815&amp;"|"&amp;$D815,Empresas!$C$6:$CC$92,$G815+6+1,0),0))))</f>
        <v>1</v>
      </c>
      <c r="AE815" s="147">
        <f>IF(AND($I815="Si",N815=1),1,IF(AND($I815="Fisico",N815=1),1,IF(AND(N815=1,$I815="Electronico"),2,IF(N815=1,VLOOKUP($C815&amp;"|"&amp;$B815&amp;"|"&amp;$D815,Empresas!$C$6:$CC$92,$G815+6+1,0),0))))</f>
        <v>1</v>
      </c>
      <c r="AF815" s="147">
        <f>IF(AND($I815="Si",O815=1),1,IF(AND($I815="Fisico",O815=1),1,IF(AND(O815=1,$I815="Electronico"),2,IF(O815=1,VLOOKUP($C815&amp;"|"&amp;$B815&amp;"|"&amp;$D815,Empresas!$C$6:$CC$92,$G815+6+1,0),0))))</f>
        <v>1</v>
      </c>
      <c r="AG815" s="147">
        <f>IF(AND($I815="Si",P815=1),1,IF(AND($I815="Fisico",P815=1),1,IF(AND(P815=1,$I815="Electronico"),2,IF(P815=1,VLOOKUP($C815&amp;"|"&amp;$B815&amp;"|"&amp;$D815,Empresas!$C$6:$CC$92,$G815+6+1,0),0))))</f>
        <v>1</v>
      </c>
      <c r="AH815" s="147">
        <f>IF(AND($I815="Si",Q815=1),1,IF(AND($I815="Fisico",Q815=1),1,IF(AND(Q815=1,$I815="Electronico"),2,IF(Q815=1,VLOOKUP($C815&amp;"|"&amp;$B815&amp;"|"&amp;$D815,Empresas!$C$6:$CC$92,$G815+6+1,0),0))))</f>
        <v>1</v>
      </c>
      <c r="AI815" s="147">
        <f>IF(AND($I815="Si",R815=1),1,IF(AND($I815="Fisico",R815=1),1,IF(AND(R815=1,$I815="Electronico"),2,IF(R815=1,VLOOKUP($C815&amp;"|"&amp;$B815&amp;"|"&amp;$D815,Empresas!$C$6:$CC$92,$G815+6+1,0),0))))</f>
        <v>0</v>
      </c>
      <c r="AJ815" s="147">
        <f>IF(AND($I815="Si",S815=1),1,IF(AND($I815="Fisico",S815=1),1,IF(AND(S815=1,$I815="Electronico"),2,IF(S815=1,VLOOKUP($C815&amp;"|"&amp;$B815&amp;"|"&amp;$D815,Empresas!$C$6:$CC$92,$G815+6+1,0),0))))</f>
        <v>0</v>
      </c>
      <c r="AK815" s="147">
        <f>IF(AND($I815="Si",T815=1),1,IF(AND($I815="Fisico",T815=1),1,IF(AND(T815=1,$I815="Electronico"),2,IF(T815=1,VLOOKUP($C815&amp;"|"&amp;$B815&amp;"|"&amp;$D815,Empresas!$C$6:$CC$92,$G815+6+1,0),0))))</f>
        <v>0</v>
      </c>
      <c r="AL815" s="147">
        <f>IF(AND($I815="Si",U815=1),1,IF(AND($I815="Fisico",U815=1),1,IF(AND(U815=1,$I815="Electronico"),2,IF(U815=1,VLOOKUP($C815&amp;"|"&amp;$B815&amp;"|"&amp;$D815,Empresas!$C$6:$CC$92,$G815+6+1,0),0))))</f>
        <v>0</v>
      </c>
      <c r="AM815" s="149">
        <f t="shared" si="128"/>
        <v>8</v>
      </c>
      <c r="AN815" s="149">
        <f t="shared" si="129"/>
        <v>8</v>
      </c>
      <c r="AO815" s="152">
        <f t="shared" si="130"/>
        <v>1</v>
      </c>
    </row>
    <row r="816" spans="1:41" x14ac:dyDescent="0.25">
      <c r="A816" s="137" t="str">
        <f>VLOOKUP(D816,Empresas!$D$7:$F$91,3,0)</f>
        <v>Yulisa</v>
      </c>
      <c r="B816" s="138" t="str">
        <f>VLOOKUP(D816,Empresas!$D$7:$G$91,4,0)</f>
        <v>Carmen D.</v>
      </c>
      <c r="C816" s="138" t="s">
        <v>544</v>
      </c>
      <c r="D816" s="138" t="s">
        <v>11</v>
      </c>
      <c r="E816" s="138" t="str">
        <f>VLOOKUP(D816,Empresas!$D$7:$E$92,2,0)</f>
        <v>SOUTH TIRES PERÚ S.A.C</v>
      </c>
      <c r="F816" s="138" t="s">
        <v>166</v>
      </c>
      <c r="G816" s="139">
        <f t="shared" si="134"/>
        <v>31</v>
      </c>
      <c r="H816" s="139" t="str">
        <f>VLOOKUP(D816,Empresas!$D$6:$L$92,7,0)</f>
        <v>Semestral</v>
      </c>
      <c r="I816" s="138" t="str">
        <f>VLOOKUP(VLOOKUP(D816&amp;"|"&amp;B816,Empresas!$I$7:$CB$92,G816,0),Tablas!$A$3:$B$5,2,0)</f>
        <v>No aplica</v>
      </c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 t="str">
        <f>VLOOKUP(D816,Empresas!$D$7:$CF$91,81,0)</f>
        <v>D</v>
      </c>
      <c r="W816" s="78" t="str">
        <f>VLOOKUP(D816,Empresas!$D$7:$M$91,10,0)</f>
        <v>Mype</v>
      </c>
      <c r="X816" s="69" t="str">
        <f t="shared" si="126"/>
        <v>SI</v>
      </c>
      <c r="Y816" s="153" t="str">
        <f t="shared" si="127"/>
        <v>No aplica</v>
      </c>
      <c r="Z816" s="147">
        <f>IF(Y816="No aplica",0,IF(I816="no",0,IF(I816="No aplica",0,IF(I816="Si",1,IF(I816="Fisico",1,IF(I816="Electronico",2,VLOOKUP(C816&amp;"|"&amp;B816&amp;"|"&amp;D816,Empresas!$C$6:$CC$92,G816+6+1,0)))))))</f>
        <v>0</v>
      </c>
      <c r="AA816" s="147">
        <f>IF(AND($I816="Si",J816=1),1,IF(AND($I816="Fisico",J816=1),1,IF(AND(J816=1,$I816="Electronico"),2,IF(J816=1,VLOOKUP($C816&amp;"|"&amp;$B816&amp;"|"&amp;$D816,Empresas!$C$6:$CC$92,$G816+6+1,0),0))))</f>
        <v>0</v>
      </c>
      <c r="AB816" s="147">
        <f>IF(AND($I816="Si",K816=1),1,IF(AND($I816="Fisico",K816=1),1,IF(AND(K816=1,$I816="Electronico"),2,IF(K816=1,VLOOKUP($C816&amp;"|"&amp;$B816&amp;"|"&amp;$D816,Empresas!$C$6:$CC$92,$G816+6+1,0),0))))</f>
        <v>0</v>
      </c>
      <c r="AC816" s="147">
        <f>IF(AND($I816="Si",L816=1),1,IF(AND($I816="Fisico",L816=1),1,IF(AND(L816=1,$I816="Electronico"),2,IF(L816=1,VLOOKUP($C816&amp;"|"&amp;$B816&amp;"|"&amp;$D816,Empresas!$C$6:$CC$92,$G816+6+1,0),0))))</f>
        <v>0</v>
      </c>
      <c r="AD816" s="147">
        <f>IF(AND($I816="Si",M816=1),1,IF(AND($I816="Fisico",M816=1),1,IF(AND(M816=1,$I816="Electronico"),2,IF(M816=1,VLOOKUP($C816&amp;"|"&amp;$B816&amp;"|"&amp;$D816,Empresas!$C$6:$CC$92,$G816+6+1,0),0))))</f>
        <v>0</v>
      </c>
      <c r="AE816" s="147">
        <f>IF(AND($I816="Si",N816=1),1,IF(AND($I816="Fisico",N816=1),1,IF(AND(N816=1,$I816="Electronico"),2,IF(N816=1,VLOOKUP($C816&amp;"|"&amp;$B816&amp;"|"&amp;$D816,Empresas!$C$6:$CC$92,$G816+6+1,0),0))))</f>
        <v>0</v>
      </c>
      <c r="AF816" s="147">
        <f>IF(AND($I816="Si",O816=1),1,IF(AND($I816="Fisico",O816=1),1,IF(AND(O816=1,$I816="Electronico"),2,IF(O816=1,VLOOKUP($C816&amp;"|"&amp;$B816&amp;"|"&amp;$D816,Empresas!$C$6:$CC$92,$G816+6+1,0),0))))</f>
        <v>0</v>
      </c>
      <c r="AG816" s="147">
        <f>IF(AND($I816="Si",P816=1),1,IF(AND($I816="Fisico",P816=1),1,IF(AND(P816=1,$I816="Electronico"),2,IF(P816=1,VLOOKUP($C816&amp;"|"&amp;$B816&amp;"|"&amp;$D816,Empresas!$C$6:$CC$92,$G816+6+1,0),0))))</f>
        <v>0</v>
      </c>
      <c r="AH816" s="147">
        <f>IF(AND($I816="Si",Q816=1),1,IF(AND($I816="Fisico",Q816=1),1,IF(AND(Q816=1,$I816="Electronico"),2,IF(Q816=1,VLOOKUP($C816&amp;"|"&amp;$B816&amp;"|"&amp;$D816,Empresas!$C$6:$CC$92,$G816+6+1,0),0))))</f>
        <v>0</v>
      </c>
      <c r="AI816" s="147">
        <f>IF(AND($I816="Si",R816=1),1,IF(AND($I816="Fisico",R816=1),1,IF(AND(R816=1,$I816="Electronico"),2,IF(R816=1,VLOOKUP($C816&amp;"|"&amp;$B816&amp;"|"&amp;$D816,Empresas!$C$6:$CC$92,$G816+6+1,0),0))))</f>
        <v>0</v>
      </c>
      <c r="AJ816" s="147">
        <f>IF(AND($I816="Si",S816=1),1,IF(AND($I816="Fisico",S816=1),1,IF(AND(S816=1,$I816="Electronico"),2,IF(S816=1,VLOOKUP($C816&amp;"|"&amp;$B816&amp;"|"&amp;$D816,Empresas!$C$6:$CC$92,$G816+6+1,0),0))))</f>
        <v>0</v>
      </c>
      <c r="AK816" s="147">
        <f>IF(AND($I816="Si",T816=1),1,IF(AND($I816="Fisico",T816=1),1,IF(AND(T816=1,$I816="Electronico"),2,IF(T816=1,VLOOKUP($C816&amp;"|"&amp;$B816&amp;"|"&amp;$D816,Empresas!$C$6:$CC$92,$G816+6+1,0),0))))</f>
        <v>0</v>
      </c>
      <c r="AL816" s="147">
        <f>IF(AND($I816="Si",U816=1),1,IF(AND($I816="Fisico",U816=1),1,IF(AND(U816=1,$I816="Electronico"),2,IF(U816=1,VLOOKUP($C816&amp;"|"&amp;$B816&amp;"|"&amp;$D816,Empresas!$C$6:$CC$92,$G816+6+1,0),0))))</f>
        <v>0</v>
      </c>
      <c r="AM816" s="149">
        <f t="shared" si="128"/>
        <v>0</v>
      </c>
      <c r="AN816" s="149">
        <f t="shared" si="129"/>
        <v>0</v>
      </c>
      <c r="AO816" s="152">
        <f t="shared" si="130"/>
        <v>0</v>
      </c>
    </row>
    <row r="817" spans="1:41" x14ac:dyDescent="0.25">
      <c r="A817" s="137" t="str">
        <f>VLOOKUP(D817,Empresas!$D$7:$F$91,3,0)</f>
        <v>Yulisa</v>
      </c>
      <c r="B817" s="138" t="str">
        <f>VLOOKUP(D817,Empresas!$D$7:$G$91,4,0)</f>
        <v>Carmen D.</v>
      </c>
      <c r="C817" s="138" t="s">
        <v>544</v>
      </c>
      <c r="D817" s="138" t="s">
        <v>11</v>
      </c>
      <c r="E817" s="138" t="str">
        <f>VLOOKUP(D817,Empresas!$D$7:$E$92,2,0)</f>
        <v>SOUTH TIRES PERÚ S.A.C</v>
      </c>
      <c r="F817" s="138" t="s">
        <v>167</v>
      </c>
      <c r="G817" s="139">
        <f t="shared" si="134"/>
        <v>34</v>
      </c>
      <c r="H817" s="139" t="str">
        <f>VLOOKUP(D817,Empresas!$D$6:$L$92,7,0)</f>
        <v>Semestral</v>
      </c>
      <c r="I817" s="138" t="str">
        <f>VLOOKUP(VLOOKUP(D817&amp;"|"&amp;B817,Empresas!$I$7:$CB$92,G817,0),Tablas!$A$3:$B$5,2,0)</f>
        <v>No aplica</v>
      </c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 t="str">
        <f>VLOOKUP(D817,Empresas!$D$7:$CF$91,81,0)</f>
        <v>D</v>
      </c>
      <c r="W817" s="78" t="str">
        <f>VLOOKUP(D817,Empresas!$D$7:$M$91,10,0)</f>
        <v>Mype</v>
      </c>
      <c r="X817" s="69" t="str">
        <f t="shared" si="126"/>
        <v>SI</v>
      </c>
      <c r="Y817" s="153" t="str">
        <f t="shared" si="127"/>
        <v>No aplica</v>
      </c>
      <c r="Z817" s="147">
        <f>IF(Y817="No aplica",0,IF(I817="no",0,IF(I817="No aplica",0,IF(I817="Si",1,IF(I817="Fisico",1,IF(I817="Electronico",2,VLOOKUP(C817&amp;"|"&amp;B817&amp;"|"&amp;D817,Empresas!$C$6:$CC$92,G817+6+1,0)))))))</f>
        <v>0</v>
      </c>
      <c r="AA817" s="147">
        <f>IF(AND($I817="Si",J817=1),1,IF(AND($I817="Fisico",J817=1),1,IF(AND(J817=1,$I817="Electronico"),2,IF(J817=1,VLOOKUP($C817&amp;"|"&amp;$B817&amp;"|"&amp;$D817,Empresas!$C$6:$CC$92,$G817+6+1,0),0))))</f>
        <v>0</v>
      </c>
      <c r="AB817" s="147">
        <f>IF(AND($I817="Si",K817=1),1,IF(AND($I817="Fisico",K817=1),1,IF(AND(K817=1,$I817="Electronico"),2,IF(K817=1,VLOOKUP($C817&amp;"|"&amp;$B817&amp;"|"&amp;$D817,Empresas!$C$6:$CC$92,$G817+6+1,0),0))))</f>
        <v>0</v>
      </c>
      <c r="AC817" s="147">
        <f>IF(AND($I817="Si",L817=1),1,IF(AND($I817="Fisico",L817=1),1,IF(AND(L817=1,$I817="Electronico"),2,IF(L817=1,VLOOKUP($C817&amp;"|"&amp;$B817&amp;"|"&amp;$D817,Empresas!$C$6:$CC$92,$G817+6+1,0),0))))</f>
        <v>0</v>
      </c>
      <c r="AD817" s="147">
        <f>IF(AND($I817="Si",M817=1),1,IF(AND($I817="Fisico",M817=1),1,IF(AND(M817=1,$I817="Electronico"),2,IF(M817=1,VLOOKUP($C817&amp;"|"&amp;$B817&amp;"|"&amp;$D817,Empresas!$C$6:$CC$92,$G817+6+1,0),0))))</f>
        <v>0</v>
      </c>
      <c r="AE817" s="147">
        <f>IF(AND($I817="Si",N817=1),1,IF(AND($I817="Fisico",N817=1),1,IF(AND(N817=1,$I817="Electronico"),2,IF(N817=1,VLOOKUP($C817&amp;"|"&amp;$B817&amp;"|"&amp;$D817,Empresas!$C$6:$CC$92,$G817+6+1,0),0))))</f>
        <v>0</v>
      </c>
      <c r="AF817" s="147">
        <f>IF(AND($I817="Si",O817=1),1,IF(AND($I817="Fisico",O817=1),1,IF(AND(O817=1,$I817="Electronico"),2,IF(O817=1,VLOOKUP($C817&amp;"|"&amp;$B817&amp;"|"&amp;$D817,Empresas!$C$6:$CC$92,$G817+6+1,0),0))))</f>
        <v>0</v>
      </c>
      <c r="AG817" s="147">
        <f>IF(AND($I817="Si",P817=1),1,IF(AND($I817="Fisico",P817=1),1,IF(AND(P817=1,$I817="Electronico"),2,IF(P817=1,VLOOKUP($C817&amp;"|"&amp;$B817&amp;"|"&amp;$D817,Empresas!$C$6:$CC$92,$G817+6+1,0),0))))</f>
        <v>0</v>
      </c>
      <c r="AH817" s="147">
        <f>IF(AND($I817="Si",Q817=1),1,IF(AND($I817="Fisico",Q817=1),1,IF(AND(Q817=1,$I817="Electronico"),2,IF(Q817=1,VLOOKUP($C817&amp;"|"&amp;$B817&amp;"|"&amp;$D817,Empresas!$C$6:$CC$92,$G817+6+1,0),0))))</f>
        <v>0</v>
      </c>
      <c r="AI817" s="147">
        <f>IF(AND($I817="Si",R817=1),1,IF(AND($I817="Fisico",R817=1),1,IF(AND(R817=1,$I817="Electronico"),2,IF(R817=1,VLOOKUP($C817&amp;"|"&amp;$B817&amp;"|"&amp;$D817,Empresas!$C$6:$CC$92,$G817+6+1,0),0))))</f>
        <v>0</v>
      </c>
      <c r="AJ817" s="147">
        <f>IF(AND($I817="Si",S817=1),1,IF(AND($I817="Fisico",S817=1),1,IF(AND(S817=1,$I817="Electronico"),2,IF(S817=1,VLOOKUP($C817&amp;"|"&amp;$B817&amp;"|"&amp;$D817,Empresas!$C$6:$CC$92,$G817+6+1,0),0))))</f>
        <v>0</v>
      </c>
      <c r="AK817" s="147">
        <f>IF(AND($I817="Si",T817=1),1,IF(AND($I817="Fisico",T817=1),1,IF(AND(T817=1,$I817="Electronico"),2,IF(T817=1,VLOOKUP($C817&amp;"|"&amp;$B817&amp;"|"&amp;$D817,Empresas!$C$6:$CC$92,$G817+6+1,0),0))))</f>
        <v>0</v>
      </c>
      <c r="AL817" s="147">
        <f>IF(AND($I817="Si",U817=1),1,IF(AND($I817="Fisico",U817=1),1,IF(AND(U817=1,$I817="Electronico"),2,IF(U817=1,VLOOKUP($C817&amp;"|"&amp;$B817&amp;"|"&amp;$D817,Empresas!$C$6:$CC$92,$G817+6+1,0),0))))</f>
        <v>0</v>
      </c>
      <c r="AM817" s="149">
        <f t="shared" si="128"/>
        <v>0</v>
      </c>
      <c r="AN817" s="149">
        <f t="shared" si="129"/>
        <v>0</v>
      </c>
      <c r="AO817" s="152">
        <f t="shared" si="130"/>
        <v>0</v>
      </c>
    </row>
    <row r="818" spans="1:41" x14ac:dyDescent="0.25">
      <c r="A818" s="137" t="str">
        <f>VLOOKUP(D818,Empresas!$D$7:$F$91,3,0)</f>
        <v>Yulisa</v>
      </c>
      <c r="B818" s="138" t="str">
        <f>VLOOKUP(D818,Empresas!$D$7:$G$91,4,0)</f>
        <v>Carmen D.</v>
      </c>
      <c r="C818" s="138" t="s">
        <v>544</v>
      </c>
      <c r="D818" s="138" t="s">
        <v>11</v>
      </c>
      <c r="E818" s="138" t="str">
        <f>VLOOKUP(D818,Empresas!$D$7:$E$92,2,0)</f>
        <v>SOUTH TIRES PERÚ S.A.C</v>
      </c>
      <c r="F818" s="138" t="s">
        <v>168</v>
      </c>
      <c r="G818" s="139">
        <f t="shared" si="134"/>
        <v>37</v>
      </c>
      <c r="H818" s="139" t="str">
        <f>VLOOKUP(D818,Empresas!$D$6:$L$92,7,0)</f>
        <v>Semestral</v>
      </c>
      <c r="I818" s="138" t="str">
        <f>VLOOKUP(VLOOKUP(D818&amp;"|"&amp;B818,Empresas!$I$7:$CB$92,G818,0),Tablas!$A$3:$B$5,2,0)</f>
        <v>No aplica</v>
      </c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 t="str">
        <f>VLOOKUP(D818,Empresas!$D$7:$CF$91,81,0)</f>
        <v>D</v>
      </c>
      <c r="W818" s="78" t="str">
        <f>VLOOKUP(D818,Empresas!$D$7:$M$91,10,0)</f>
        <v>Mype</v>
      </c>
      <c r="X818" s="69" t="str">
        <f t="shared" si="126"/>
        <v>SI</v>
      </c>
      <c r="Y818" s="153" t="str">
        <f t="shared" si="127"/>
        <v>No aplica</v>
      </c>
      <c r="Z818" s="147">
        <f>IF(Y818="No aplica",0,IF(I818="no",0,IF(I818="No aplica",0,IF(I818="Si",1,IF(I818="Fisico",1,IF(I818="Electronico",2,VLOOKUP(C818&amp;"|"&amp;B818&amp;"|"&amp;D818,Empresas!$C$6:$CC$92,G818+6+1,0)))))))</f>
        <v>0</v>
      </c>
      <c r="AA818" s="147">
        <f>IF(AND($I818="Si",J818=1),1,IF(AND($I818="Fisico",J818=1),1,IF(AND(J818=1,$I818="Electronico"),2,IF(J818=1,VLOOKUP($C818&amp;"|"&amp;$B818&amp;"|"&amp;$D818,Empresas!$C$6:$CC$92,$G818+6+1,0),0))))</f>
        <v>0</v>
      </c>
      <c r="AB818" s="147">
        <f>IF(AND($I818="Si",K818=1),1,IF(AND($I818="Fisico",K818=1),1,IF(AND(K818=1,$I818="Electronico"),2,IF(K818=1,VLOOKUP($C818&amp;"|"&amp;$B818&amp;"|"&amp;$D818,Empresas!$C$6:$CC$92,$G818+6+1,0),0))))</f>
        <v>0</v>
      </c>
      <c r="AC818" s="147">
        <f>IF(AND($I818="Si",L818=1),1,IF(AND($I818="Fisico",L818=1),1,IF(AND(L818=1,$I818="Electronico"),2,IF(L818=1,VLOOKUP($C818&amp;"|"&amp;$B818&amp;"|"&amp;$D818,Empresas!$C$6:$CC$92,$G818+6+1,0),0))))</f>
        <v>0</v>
      </c>
      <c r="AD818" s="147">
        <f>IF(AND($I818="Si",M818=1),1,IF(AND($I818="Fisico",M818=1),1,IF(AND(M818=1,$I818="Electronico"),2,IF(M818=1,VLOOKUP($C818&amp;"|"&amp;$B818&amp;"|"&amp;$D818,Empresas!$C$6:$CC$92,$G818+6+1,0),0))))</f>
        <v>0</v>
      </c>
      <c r="AE818" s="147">
        <f>IF(AND($I818="Si",N818=1),1,IF(AND($I818="Fisico",N818=1),1,IF(AND(N818=1,$I818="Electronico"),2,IF(N818=1,VLOOKUP($C818&amp;"|"&amp;$B818&amp;"|"&amp;$D818,Empresas!$C$6:$CC$92,$G818+6+1,0),0))))</f>
        <v>0</v>
      </c>
      <c r="AF818" s="147">
        <f>IF(AND($I818="Si",O818=1),1,IF(AND($I818="Fisico",O818=1),1,IF(AND(O818=1,$I818="Electronico"),2,IF(O818=1,VLOOKUP($C818&amp;"|"&amp;$B818&amp;"|"&amp;$D818,Empresas!$C$6:$CC$92,$G818+6+1,0),0))))</f>
        <v>0</v>
      </c>
      <c r="AG818" s="147">
        <f>IF(AND($I818="Si",P818=1),1,IF(AND($I818="Fisico",P818=1),1,IF(AND(P818=1,$I818="Electronico"),2,IF(P818=1,VLOOKUP($C818&amp;"|"&amp;$B818&amp;"|"&amp;$D818,Empresas!$C$6:$CC$92,$G818+6+1,0),0))))</f>
        <v>0</v>
      </c>
      <c r="AH818" s="147">
        <f>IF(AND($I818="Si",Q818=1),1,IF(AND($I818="Fisico",Q818=1),1,IF(AND(Q818=1,$I818="Electronico"),2,IF(Q818=1,VLOOKUP($C818&amp;"|"&amp;$B818&amp;"|"&amp;$D818,Empresas!$C$6:$CC$92,$G818+6+1,0),0))))</f>
        <v>0</v>
      </c>
      <c r="AI818" s="147">
        <f>IF(AND($I818="Si",R818=1),1,IF(AND($I818="Fisico",R818=1),1,IF(AND(R818=1,$I818="Electronico"),2,IF(R818=1,VLOOKUP($C818&amp;"|"&amp;$B818&amp;"|"&amp;$D818,Empresas!$C$6:$CC$92,$G818+6+1,0),0))))</f>
        <v>0</v>
      </c>
      <c r="AJ818" s="147">
        <f>IF(AND($I818="Si",S818=1),1,IF(AND($I818="Fisico",S818=1),1,IF(AND(S818=1,$I818="Electronico"),2,IF(S818=1,VLOOKUP($C818&amp;"|"&amp;$B818&amp;"|"&amp;$D818,Empresas!$C$6:$CC$92,$G818+6+1,0),0))))</f>
        <v>0</v>
      </c>
      <c r="AK818" s="147">
        <f>IF(AND($I818="Si",T818=1),1,IF(AND($I818="Fisico",T818=1),1,IF(AND(T818=1,$I818="Electronico"),2,IF(T818=1,VLOOKUP($C818&amp;"|"&amp;$B818&amp;"|"&amp;$D818,Empresas!$C$6:$CC$92,$G818+6+1,0),0))))</f>
        <v>0</v>
      </c>
      <c r="AL818" s="147">
        <f>IF(AND($I818="Si",U818=1),1,IF(AND($I818="Fisico",U818=1),1,IF(AND(U818=1,$I818="Electronico"),2,IF(U818=1,VLOOKUP($C818&amp;"|"&amp;$B818&amp;"|"&amp;$D818,Empresas!$C$6:$CC$92,$G818+6+1,0),0))))</f>
        <v>0</v>
      </c>
      <c r="AM818" s="149">
        <f t="shared" si="128"/>
        <v>0</v>
      </c>
      <c r="AN818" s="149">
        <f t="shared" si="129"/>
        <v>0</v>
      </c>
      <c r="AO818" s="152">
        <f t="shared" si="130"/>
        <v>0</v>
      </c>
    </row>
    <row r="819" spans="1:41" x14ac:dyDescent="0.25">
      <c r="A819" s="137" t="str">
        <f>VLOOKUP(D819,Empresas!$D$7:$F$91,3,0)</f>
        <v>Yulisa</v>
      </c>
      <c r="B819" s="138" t="str">
        <f>VLOOKUP(D819,Empresas!$D$7:$G$91,4,0)</f>
        <v>Carmen D.</v>
      </c>
      <c r="C819" s="138" t="s">
        <v>544</v>
      </c>
      <c r="D819" s="138" t="s">
        <v>11</v>
      </c>
      <c r="E819" s="138" t="str">
        <f>VLOOKUP(D819,Empresas!$D$7:$E$92,2,0)</f>
        <v>SOUTH TIRES PERÚ S.A.C</v>
      </c>
      <c r="F819" s="138" t="s">
        <v>169</v>
      </c>
      <c r="G819" s="139">
        <f t="shared" si="134"/>
        <v>40</v>
      </c>
      <c r="H819" s="139" t="str">
        <f>VLOOKUP(D819,Empresas!$D$6:$L$92,7,0)</f>
        <v>Semestral</v>
      </c>
      <c r="I819" s="138" t="str">
        <f>VLOOKUP(VLOOKUP(D819&amp;"|"&amp;B819,Empresas!$I$7:$CB$92,G819,0),Tablas!$A$3:$B$5,2,0)</f>
        <v>No aplica</v>
      </c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 t="str">
        <f>VLOOKUP(D819,Empresas!$D$7:$CF$91,81,0)</f>
        <v>D</v>
      </c>
      <c r="W819" s="78" t="str">
        <f>VLOOKUP(D819,Empresas!$D$7:$M$91,10,0)</f>
        <v>Mype</v>
      </c>
      <c r="X819" s="69" t="str">
        <f t="shared" si="126"/>
        <v>SI</v>
      </c>
      <c r="Y819" s="153" t="str">
        <f t="shared" si="127"/>
        <v>No aplica</v>
      </c>
      <c r="Z819" s="147">
        <f>IF(Y819="No aplica",0,IF(I819="no",0,IF(I819="No aplica",0,IF(I819="Si",1,IF(I819="Fisico",1,IF(I819="Electronico",2,VLOOKUP(C819&amp;"|"&amp;B819&amp;"|"&amp;D819,Empresas!$C$6:$CC$92,G819+6+1,0)))))))</f>
        <v>0</v>
      </c>
      <c r="AA819" s="147">
        <f>IF(AND($I819="Si",J819=1),1,IF(AND($I819="Fisico",J819=1),1,IF(AND(J819=1,$I819="Electronico"),2,IF(J819=1,VLOOKUP($C819&amp;"|"&amp;$B819&amp;"|"&amp;$D819,Empresas!$C$6:$CC$92,$G819+6+1,0),0))))</f>
        <v>0</v>
      </c>
      <c r="AB819" s="147">
        <f>IF(AND($I819="Si",K819=1),1,IF(AND($I819="Fisico",K819=1),1,IF(AND(K819=1,$I819="Electronico"),2,IF(K819=1,VLOOKUP($C819&amp;"|"&amp;$B819&amp;"|"&amp;$D819,Empresas!$C$6:$CC$92,$G819+6+1,0),0))))</f>
        <v>0</v>
      </c>
      <c r="AC819" s="147">
        <f>IF(AND($I819="Si",L819=1),1,IF(AND($I819="Fisico",L819=1),1,IF(AND(L819=1,$I819="Electronico"),2,IF(L819=1,VLOOKUP($C819&amp;"|"&amp;$B819&amp;"|"&amp;$D819,Empresas!$C$6:$CC$92,$G819+6+1,0),0))))</f>
        <v>0</v>
      </c>
      <c r="AD819" s="147">
        <f>IF(AND($I819="Si",M819=1),1,IF(AND($I819="Fisico",M819=1),1,IF(AND(M819=1,$I819="Electronico"),2,IF(M819=1,VLOOKUP($C819&amp;"|"&amp;$B819&amp;"|"&amp;$D819,Empresas!$C$6:$CC$92,$G819+6+1,0),0))))</f>
        <v>0</v>
      </c>
      <c r="AE819" s="147">
        <f>IF(AND($I819="Si",N819=1),1,IF(AND($I819="Fisico",N819=1),1,IF(AND(N819=1,$I819="Electronico"),2,IF(N819=1,VLOOKUP($C819&amp;"|"&amp;$B819&amp;"|"&amp;$D819,Empresas!$C$6:$CC$92,$G819+6+1,0),0))))</f>
        <v>0</v>
      </c>
      <c r="AF819" s="147">
        <f>IF(AND($I819="Si",O819=1),1,IF(AND($I819="Fisico",O819=1),1,IF(AND(O819=1,$I819="Electronico"),2,IF(O819=1,VLOOKUP($C819&amp;"|"&amp;$B819&amp;"|"&amp;$D819,Empresas!$C$6:$CC$92,$G819+6+1,0),0))))</f>
        <v>0</v>
      </c>
      <c r="AG819" s="147">
        <f>IF(AND($I819="Si",P819=1),1,IF(AND($I819="Fisico",P819=1),1,IF(AND(P819=1,$I819="Electronico"),2,IF(P819=1,VLOOKUP($C819&amp;"|"&amp;$B819&amp;"|"&amp;$D819,Empresas!$C$6:$CC$92,$G819+6+1,0),0))))</f>
        <v>0</v>
      </c>
      <c r="AH819" s="147">
        <f>IF(AND($I819="Si",Q819=1),1,IF(AND($I819="Fisico",Q819=1),1,IF(AND(Q819=1,$I819="Electronico"),2,IF(Q819=1,VLOOKUP($C819&amp;"|"&amp;$B819&amp;"|"&amp;$D819,Empresas!$C$6:$CC$92,$G819+6+1,0),0))))</f>
        <v>0</v>
      </c>
      <c r="AI819" s="147">
        <f>IF(AND($I819="Si",R819=1),1,IF(AND($I819="Fisico",R819=1),1,IF(AND(R819=1,$I819="Electronico"),2,IF(R819=1,VLOOKUP($C819&amp;"|"&amp;$B819&amp;"|"&amp;$D819,Empresas!$C$6:$CC$92,$G819+6+1,0),0))))</f>
        <v>0</v>
      </c>
      <c r="AJ819" s="147">
        <f>IF(AND($I819="Si",S819=1),1,IF(AND($I819="Fisico",S819=1),1,IF(AND(S819=1,$I819="Electronico"),2,IF(S819=1,VLOOKUP($C819&amp;"|"&amp;$B819&amp;"|"&amp;$D819,Empresas!$C$6:$CC$92,$G819+6+1,0),0))))</f>
        <v>0</v>
      </c>
      <c r="AK819" s="147">
        <f>IF(AND($I819="Si",T819=1),1,IF(AND($I819="Fisico",T819=1),1,IF(AND(T819=1,$I819="Electronico"),2,IF(T819=1,VLOOKUP($C819&amp;"|"&amp;$B819&amp;"|"&amp;$D819,Empresas!$C$6:$CC$92,$G819+6+1,0),0))))</f>
        <v>0</v>
      </c>
      <c r="AL819" s="147">
        <f>IF(AND($I819="Si",U819=1),1,IF(AND($I819="Fisico",U819=1),1,IF(AND(U819=1,$I819="Electronico"),2,IF(U819=1,VLOOKUP($C819&amp;"|"&amp;$B819&amp;"|"&amp;$D819,Empresas!$C$6:$CC$92,$G819+6+1,0),0))))</f>
        <v>0</v>
      </c>
      <c r="AM819" s="149">
        <f t="shared" si="128"/>
        <v>0</v>
      </c>
      <c r="AN819" s="149">
        <f t="shared" si="129"/>
        <v>0</v>
      </c>
      <c r="AO819" s="152">
        <f t="shared" si="130"/>
        <v>0</v>
      </c>
    </row>
    <row r="820" spans="1:41" x14ac:dyDescent="0.25">
      <c r="A820" s="137" t="str">
        <f>VLOOKUP(D820,Empresas!$D$7:$F$91,3,0)</f>
        <v>Yulisa</v>
      </c>
      <c r="B820" s="138" t="str">
        <f>VLOOKUP(D820,Empresas!$D$7:$G$91,4,0)</f>
        <v>Carmen D.</v>
      </c>
      <c r="C820" s="138" t="s">
        <v>544</v>
      </c>
      <c r="D820" s="138" t="s">
        <v>11</v>
      </c>
      <c r="E820" s="138" t="str">
        <f>VLOOKUP(D820,Empresas!$D$7:$E$92,2,0)</f>
        <v>SOUTH TIRES PERÚ S.A.C</v>
      </c>
      <c r="F820" s="138" t="s">
        <v>170</v>
      </c>
      <c r="G820" s="139">
        <f t="shared" si="134"/>
        <v>43</v>
      </c>
      <c r="H820" s="139" t="str">
        <f>VLOOKUP(D820,Empresas!$D$6:$L$92,7,0)</f>
        <v>Semestral</v>
      </c>
      <c r="I820" s="138" t="str">
        <f>VLOOKUP(VLOOKUP(D820&amp;"|"&amp;B820,Empresas!$I$7:$CB$92,G820,0),Tablas!$A$3:$B$5,2,0)</f>
        <v>No aplica</v>
      </c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 t="str">
        <f>VLOOKUP(D820,Empresas!$D$7:$CF$91,81,0)</f>
        <v>D</v>
      </c>
      <c r="W820" s="78" t="str">
        <f>VLOOKUP(D820,Empresas!$D$7:$M$91,10,0)</f>
        <v>Mype</v>
      </c>
      <c r="X820" s="69" t="str">
        <f t="shared" si="126"/>
        <v>SI</v>
      </c>
      <c r="Y820" s="153" t="str">
        <f t="shared" si="127"/>
        <v>No aplica</v>
      </c>
      <c r="Z820" s="147">
        <f>IF(Y820="No aplica",0,IF(I820="no",0,IF(I820="No aplica",0,IF(I820="Si",1,IF(I820="Fisico",1,IF(I820="Electronico",2,VLOOKUP(C820&amp;"|"&amp;B820&amp;"|"&amp;D820,Empresas!$C$6:$CC$92,G820+6+1,0)))))))</f>
        <v>0</v>
      </c>
      <c r="AA820" s="147">
        <f>IF(AND($I820="Si",J820=1),1,IF(AND($I820="Fisico",J820=1),1,IF(AND(J820=1,$I820="Electronico"),2,IF(J820=1,VLOOKUP($C820&amp;"|"&amp;$B820&amp;"|"&amp;$D820,Empresas!$C$6:$CC$92,$G820+6+1,0),0))))</f>
        <v>0</v>
      </c>
      <c r="AB820" s="147">
        <f>IF(AND($I820="Si",K820=1),1,IF(AND($I820="Fisico",K820=1),1,IF(AND(K820=1,$I820="Electronico"),2,IF(K820=1,VLOOKUP($C820&amp;"|"&amp;$B820&amp;"|"&amp;$D820,Empresas!$C$6:$CC$92,$G820+6+1,0),0))))</f>
        <v>0</v>
      </c>
      <c r="AC820" s="147">
        <f>IF(AND($I820="Si",L820=1),1,IF(AND($I820="Fisico",L820=1),1,IF(AND(L820=1,$I820="Electronico"),2,IF(L820=1,VLOOKUP($C820&amp;"|"&amp;$B820&amp;"|"&amp;$D820,Empresas!$C$6:$CC$92,$G820+6+1,0),0))))</f>
        <v>0</v>
      </c>
      <c r="AD820" s="147">
        <f>IF(AND($I820="Si",M820=1),1,IF(AND($I820="Fisico",M820=1),1,IF(AND(M820=1,$I820="Electronico"),2,IF(M820=1,VLOOKUP($C820&amp;"|"&amp;$B820&amp;"|"&amp;$D820,Empresas!$C$6:$CC$92,$G820+6+1,0),0))))</f>
        <v>0</v>
      </c>
      <c r="AE820" s="147">
        <f>IF(AND($I820="Si",N820=1),1,IF(AND($I820="Fisico",N820=1),1,IF(AND(N820=1,$I820="Electronico"),2,IF(N820=1,VLOOKUP($C820&amp;"|"&amp;$B820&amp;"|"&amp;$D820,Empresas!$C$6:$CC$92,$G820+6+1,0),0))))</f>
        <v>0</v>
      </c>
      <c r="AF820" s="147">
        <f>IF(AND($I820="Si",O820=1),1,IF(AND($I820="Fisico",O820=1),1,IF(AND(O820=1,$I820="Electronico"),2,IF(O820=1,VLOOKUP($C820&amp;"|"&amp;$B820&amp;"|"&amp;$D820,Empresas!$C$6:$CC$92,$G820+6+1,0),0))))</f>
        <v>0</v>
      </c>
      <c r="AG820" s="147">
        <f>IF(AND($I820="Si",P820=1),1,IF(AND($I820="Fisico",P820=1),1,IF(AND(P820=1,$I820="Electronico"),2,IF(P820=1,VLOOKUP($C820&amp;"|"&amp;$B820&amp;"|"&amp;$D820,Empresas!$C$6:$CC$92,$G820+6+1,0),0))))</f>
        <v>0</v>
      </c>
      <c r="AH820" s="147">
        <f>IF(AND($I820="Si",Q820=1),1,IF(AND($I820="Fisico",Q820=1),1,IF(AND(Q820=1,$I820="Electronico"),2,IF(Q820=1,VLOOKUP($C820&amp;"|"&amp;$B820&amp;"|"&amp;$D820,Empresas!$C$6:$CC$92,$G820+6+1,0),0))))</f>
        <v>0</v>
      </c>
      <c r="AI820" s="147">
        <f>IF(AND($I820="Si",R820=1),1,IF(AND($I820="Fisico",R820=1),1,IF(AND(R820=1,$I820="Electronico"),2,IF(R820=1,VLOOKUP($C820&amp;"|"&amp;$B820&amp;"|"&amp;$D820,Empresas!$C$6:$CC$92,$G820+6+1,0),0))))</f>
        <v>0</v>
      </c>
      <c r="AJ820" s="147">
        <f>IF(AND($I820="Si",S820=1),1,IF(AND($I820="Fisico",S820=1),1,IF(AND(S820=1,$I820="Electronico"),2,IF(S820=1,VLOOKUP($C820&amp;"|"&amp;$B820&amp;"|"&amp;$D820,Empresas!$C$6:$CC$92,$G820+6+1,0),0))))</f>
        <v>0</v>
      </c>
      <c r="AK820" s="147">
        <f>IF(AND($I820="Si",T820=1),1,IF(AND($I820="Fisico",T820=1),1,IF(AND(T820=1,$I820="Electronico"),2,IF(T820=1,VLOOKUP($C820&amp;"|"&amp;$B820&amp;"|"&amp;$D820,Empresas!$C$6:$CC$92,$G820+6+1,0),0))))</f>
        <v>0</v>
      </c>
      <c r="AL820" s="147">
        <f>IF(AND($I820="Si",U820=1),1,IF(AND($I820="Fisico",U820=1),1,IF(AND(U820=1,$I820="Electronico"),2,IF(U820=1,VLOOKUP($C820&amp;"|"&amp;$B820&amp;"|"&amp;$D820,Empresas!$C$6:$CC$92,$G820+6+1,0),0))))</f>
        <v>0</v>
      </c>
      <c r="AM820" s="149">
        <f t="shared" si="128"/>
        <v>0</v>
      </c>
      <c r="AN820" s="149">
        <f t="shared" si="129"/>
        <v>0</v>
      </c>
      <c r="AO820" s="152">
        <f t="shared" si="130"/>
        <v>0</v>
      </c>
    </row>
    <row r="821" spans="1:41" x14ac:dyDescent="0.25">
      <c r="A821" s="137" t="str">
        <f>VLOOKUP(D821,Empresas!$D$7:$F$91,3,0)</f>
        <v>Yulisa</v>
      </c>
      <c r="B821" s="138" t="str">
        <f>VLOOKUP(D821,Empresas!$D$7:$G$91,4,0)</f>
        <v>Carmen D.</v>
      </c>
      <c r="C821" s="138" t="s">
        <v>544</v>
      </c>
      <c r="D821" s="138" t="s">
        <v>11</v>
      </c>
      <c r="E821" s="138" t="str">
        <f>VLOOKUP(D821,Empresas!$D$7:$E$92,2,0)</f>
        <v>SOUTH TIRES PERÚ S.A.C</v>
      </c>
      <c r="F821" s="138" t="s">
        <v>171</v>
      </c>
      <c r="G821" s="139">
        <f t="shared" si="134"/>
        <v>46</v>
      </c>
      <c r="H821" s="139" t="str">
        <f>VLOOKUP(D821,Empresas!$D$6:$L$92,7,0)</f>
        <v>Semestral</v>
      </c>
      <c r="I821" s="138" t="str">
        <f>VLOOKUP(VLOOKUP(D821&amp;"|"&amp;B821,Empresas!$I$7:$CB$92,G821,0),Tablas!$A$3:$B$5,2,0)</f>
        <v>No aplica</v>
      </c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 t="str">
        <f>VLOOKUP(D821,Empresas!$D$7:$CF$91,81,0)</f>
        <v>D</v>
      </c>
      <c r="W821" s="78" t="str">
        <f>VLOOKUP(D821,Empresas!$D$7:$M$91,10,0)</f>
        <v>Mype</v>
      </c>
      <c r="X821" s="69" t="str">
        <f t="shared" si="126"/>
        <v>SI</v>
      </c>
      <c r="Y821" s="153" t="str">
        <f t="shared" si="127"/>
        <v>No aplica</v>
      </c>
      <c r="Z821" s="147">
        <f>IF(Y821="No aplica",0,IF(I821="no",0,IF(I821="No aplica",0,IF(I821="Si",1,IF(I821="Fisico",1,IF(I821="Electronico",2,VLOOKUP(C821&amp;"|"&amp;B821&amp;"|"&amp;D821,Empresas!$C$6:$CC$92,G821+6+1,0)))))))</f>
        <v>0</v>
      </c>
      <c r="AA821" s="147">
        <f>IF(AND($I821="Si",J821=1),1,IF(AND($I821="Fisico",J821=1),1,IF(AND(J821=1,$I821="Electronico"),2,IF(J821=1,VLOOKUP($C821&amp;"|"&amp;$B821&amp;"|"&amp;$D821,Empresas!$C$6:$CC$92,$G821+6+1,0),0))))</f>
        <v>0</v>
      </c>
      <c r="AB821" s="147">
        <f>IF(AND($I821="Si",K821=1),1,IF(AND($I821="Fisico",K821=1),1,IF(AND(K821=1,$I821="Electronico"),2,IF(K821=1,VLOOKUP($C821&amp;"|"&amp;$B821&amp;"|"&amp;$D821,Empresas!$C$6:$CC$92,$G821+6+1,0),0))))</f>
        <v>0</v>
      </c>
      <c r="AC821" s="147">
        <f>IF(AND($I821="Si",L821=1),1,IF(AND($I821="Fisico",L821=1),1,IF(AND(L821=1,$I821="Electronico"),2,IF(L821=1,VLOOKUP($C821&amp;"|"&amp;$B821&amp;"|"&amp;$D821,Empresas!$C$6:$CC$92,$G821+6+1,0),0))))</f>
        <v>0</v>
      </c>
      <c r="AD821" s="147">
        <f>IF(AND($I821="Si",M821=1),1,IF(AND($I821="Fisico",M821=1),1,IF(AND(M821=1,$I821="Electronico"),2,IF(M821=1,VLOOKUP($C821&amp;"|"&amp;$B821&amp;"|"&amp;$D821,Empresas!$C$6:$CC$92,$G821+6+1,0),0))))</f>
        <v>0</v>
      </c>
      <c r="AE821" s="147">
        <f>IF(AND($I821="Si",N821=1),1,IF(AND($I821="Fisico",N821=1),1,IF(AND(N821=1,$I821="Electronico"),2,IF(N821=1,VLOOKUP($C821&amp;"|"&amp;$B821&amp;"|"&amp;$D821,Empresas!$C$6:$CC$92,$G821+6+1,0),0))))</f>
        <v>0</v>
      </c>
      <c r="AF821" s="147">
        <f>IF(AND($I821="Si",O821=1),1,IF(AND($I821="Fisico",O821=1),1,IF(AND(O821=1,$I821="Electronico"),2,IF(O821=1,VLOOKUP($C821&amp;"|"&amp;$B821&amp;"|"&amp;$D821,Empresas!$C$6:$CC$92,$G821+6+1,0),0))))</f>
        <v>0</v>
      </c>
      <c r="AG821" s="147">
        <f>IF(AND($I821="Si",P821=1),1,IF(AND($I821="Fisico",P821=1),1,IF(AND(P821=1,$I821="Electronico"),2,IF(P821=1,VLOOKUP($C821&amp;"|"&amp;$B821&amp;"|"&amp;$D821,Empresas!$C$6:$CC$92,$G821+6+1,0),0))))</f>
        <v>0</v>
      </c>
      <c r="AH821" s="147">
        <f>IF(AND($I821="Si",Q821=1),1,IF(AND($I821="Fisico",Q821=1),1,IF(AND(Q821=1,$I821="Electronico"),2,IF(Q821=1,VLOOKUP($C821&amp;"|"&amp;$B821&amp;"|"&amp;$D821,Empresas!$C$6:$CC$92,$G821+6+1,0),0))))</f>
        <v>0</v>
      </c>
      <c r="AI821" s="147">
        <f>IF(AND($I821="Si",R821=1),1,IF(AND($I821="Fisico",R821=1),1,IF(AND(R821=1,$I821="Electronico"),2,IF(R821=1,VLOOKUP($C821&amp;"|"&amp;$B821&amp;"|"&amp;$D821,Empresas!$C$6:$CC$92,$G821+6+1,0),0))))</f>
        <v>0</v>
      </c>
      <c r="AJ821" s="147">
        <f>IF(AND($I821="Si",S821=1),1,IF(AND($I821="Fisico",S821=1),1,IF(AND(S821=1,$I821="Electronico"),2,IF(S821=1,VLOOKUP($C821&amp;"|"&amp;$B821&amp;"|"&amp;$D821,Empresas!$C$6:$CC$92,$G821+6+1,0),0))))</f>
        <v>0</v>
      </c>
      <c r="AK821" s="147">
        <f>IF(AND($I821="Si",T821=1),1,IF(AND($I821="Fisico",T821=1),1,IF(AND(T821=1,$I821="Electronico"),2,IF(T821=1,VLOOKUP($C821&amp;"|"&amp;$B821&amp;"|"&amp;$D821,Empresas!$C$6:$CC$92,$G821+6+1,0),0))))</f>
        <v>0</v>
      </c>
      <c r="AL821" s="147">
        <f>IF(AND($I821="Si",U821=1),1,IF(AND($I821="Fisico",U821=1),1,IF(AND(U821=1,$I821="Electronico"),2,IF(U821=1,VLOOKUP($C821&amp;"|"&amp;$B821&amp;"|"&amp;$D821,Empresas!$C$6:$CC$92,$G821+6+1,0),0))))</f>
        <v>0</v>
      </c>
      <c r="AM821" s="149">
        <f t="shared" si="128"/>
        <v>0</v>
      </c>
      <c r="AN821" s="149">
        <f t="shared" si="129"/>
        <v>0</v>
      </c>
      <c r="AO821" s="152">
        <f t="shared" si="130"/>
        <v>0</v>
      </c>
    </row>
    <row r="822" spans="1:41" x14ac:dyDescent="0.25">
      <c r="A822" s="140" t="str">
        <f>VLOOKUP(D822,Empresas!$D$7:$F$91,3,0)</f>
        <v>Yulisa</v>
      </c>
      <c r="B822" s="141" t="str">
        <f>VLOOKUP(D822,Empresas!$D$7:$G$91,4,0)</f>
        <v>Carmen D.</v>
      </c>
      <c r="C822" s="141" t="s">
        <v>544</v>
      </c>
      <c r="D822" s="141" t="s">
        <v>11</v>
      </c>
      <c r="E822" s="141" t="str">
        <f>VLOOKUP(D822,Empresas!$D$7:$E$92,2,0)</f>
        <v>SOUTH TIRES PERÚ S.A.C</v>
      </c>
      <c r="F822" s="141" t="s">
        <v>172</v>
      </c>
      <c r="G822" s="142">
        <f>+Empresas!$BF$2</f>
        <v>50</v>
      </c>
      <c r="H822" s="142" t="str">
        <f>VLOOKUP(D822,Empresas!$D$6:$L$92,7,0)</f>
        <v>Semestral</v>
      </c>
      <c r="I822" s="141" t="str">
        <f>VLOOKUP(VLOOKUP(D822&amp;"|"&amp;B822,Empresas!$I$7:$CB$92,G822,0),Tablas!$A$8:$B$10,2,0)</f>
        <v>Electronico</v>
      </c>
      <c r="J822" s="78">
        <v>1</v>
      </c>
      <c r="K822" s="78">
        <v>1</v>
      </c>
      <c r="L822" s="78">
        <v>1</v>
      </c>
      <c r="M822" s="78">
        <v>1</v>
      </c>
      <c r="N822" s="78">
        <v>1</v>
      </c>
      <c r="O822" s="78">
        <v>1</v>
      </c>
      <c r="P822" s="78">
        <v>1</v>
      </c>
      <c r="Q822" s="78">
        <v>1</v>
      </c>
      <c r="R822" s="78"/>
      <c r="S822" s="78"/>
      <c r="T822" s="78"/>
      <c r="U822" s="78"/>
      <c r="V822" s="78" t="str">
        <f>VLOOKUP(D822,Empresas!$D$7:$CF$91,81,0)</f>
        <v>D</v>
      </c>
      <c r="W822" s="78" t="str">
        <f>VLOOKUP(D822,Empresas!$D$7:$M$91,10,0)</f>
        <v>Mype</v>
      </c>
      <c r="X822" s="69" t="str">
        <f t="shared" si="126"/>
        <v>SI</v>
      </c>
      <c r="Y822" s="153" t="str">
        <f t="shared" si="127"/>
        <v>Si aplica</v>
      </c>
      <c r="Z822" s="147">
        <f>IF(Y822="No aplica",0,IF(I822="no",0,IF(I822="No aplica",0,IF(I822="Si",1,IF(I822="Fisico",1,IF(I822="Electronico",2,VLOOKUP(C822&amp;"|"&amp;B822&amp;"|"&amp;D822,Empresas!$C$6:$CC$92,G822+6+1,0)))))))</f>
        <v>2</v>
      </c>
      <c r="AA822" s="147">
        <f>IF(AND($I822="Si",J822=1),1,IF(AND($I822="Fisico",J822=1),1,IF(AND(J822=1,$I822="Electronico"),2,IF(J822=1,VLOOKUP($C822&amp;"|"&amp;$B822&amp;"|"&amp;$D822,Empresas!$C$6:$CC$92,$G822+6+1,0),0))))</f>
        <v>2</v>
      </c>
      <c r="AB822" s="147">
        <f>IF(AND($I822="Si",K822=1),1,IF(AND($I822="Fisico",K822=1),1,IF(AND(K822=1,$I822="Electronico"),2,IF(K822=1,VLOOKUP($C822&amp;"|"&amp;$B822&amp;"|"&amp;$D822,Empresas!$C$6:$CC$92,$G822+6+1,0),0))))</f>
        <v>2</v>
      </c>
      <c r="AC822" s="147">
        <f>IF(AND($I822="Si",L822=1),1,IF(AND($I822="Fisico",L822=1),1,IF(AND(L822=1,$I822="Electronico"),2,IF(L822=1,VLOOKUP($C822&amp;"|"&amp;$B822&amp;"|"&amp;$D822,Empresas!$C$6:$CC$92,$G822+6+1,0),0))))</f>
        <v>2</v>
      </c>
      <c r="AD822" s="147">
        <f>IF(AND($I822="Si",M822=1),1,IF(AND($I822="Fisico",M822=1),1,IF(AND(M822=1,$I822="Electronico"),2,IF(M822=1,VLOOKUP($C822&amp;"|"&amp;$B822&amp;"|"&amp;$D822,Empresas!$C$6:$CC$92,$G822+6+1,0),0))))</f>
        <v>2</v>
      </c>
      <c r="AE822" s="147">
        <f>IF(AND($I822="Si",N822=1),1,IF(AND($I822="Fisico",N822=1),1,IF(AND(N822=1,$I822="Electronico"),2,IF(N822=1,VLOOKUP($C822&amp;"|"&amp;$B822&amp;"|"&amp;$D822,Empresas!$C$6:$CC$92,$G822+6+1,0),0))))</f>
        <v>2</v>
      </c>
      <c r="AF822" s="147">
        <f>IF(AND($I822="Si",O822=1),1,IF(AND($I822="Fisico",O822=1),1,IF(AND(O822=1,$I822="Electronico"),2,IF(O822=1,VLOOKUP($C822&amp;"|"&amp;$B822&amp;"|"&amp;$D822,Empresas!$C$6:$CC$92,$G822+6+1,0),0))))</f>
        <v>2</v>
      </c>
      <c r="AG822" s="147">
        <f>IF(AND($I822="Si",P822=1),1,IF(AND($I822="Fisico",P822=1),1,IF(AND(P822=1,$I822="Electronico"),2,IF(P822=1,VLOOKUP($C822&amp;"|"&amp;$B822&amp;"|"&amp;$D822,Empresas!$C$6:$CC$92,$G822+6+1,0),0))))</f>
        <v>2</v>
      </c>
      <c r="AH822" s="147">
        <f>IF(AND($I822="Si",Q822=1),1,IF(AND($I822="Fisico",Q822=1),1,IF(AND(Q822=1,$I822="Electronico"),2,IF(Q822=1,VLOOKUP($C822&amp;"|"&amp;$B822&amp;"|"&amp;$D822,Empresas!$C$6:$CC$92,$G822+6+1,0),0))))</f>
        <v>2</v>
      </c>
      <c r="AI822" s="147">
        <f>IF(AND($I822="Si",R822=1),1,IF(AND($I822="Fisico",R822=1),1,IF(AND(R822=1,$I822="Electronico"),2,IF(R822=1,VLOOKUP($C822&amp;"|"&amp;$B822&amp;"|"&amp;$D822,Empresas!$C$6:$CC$92,$G822+6+1,0),0))))</f>
        <v>0</v>
      </c>
      <c r="AJ822" s="147">
        <f>IF(AND($I822="Si",S822=1),1,IF(AND($I822="Fisico",S822=1),1,IF(AND(S822=1,$I822="Electronico"),2,IF(S822=1,VLOOKUP($C822&amp;"|"&amp;$B822&amp;"|"&amp;$D822,Empresas!$C$6:$CC$92,$G822+6+1,0),0))))</f>
        <v>0</v>
      </c>
      <c r="AK822" s="147">
        <f>IF(AND($I822="Si",T822=1),1,IF(AND($I822="Fisico",T822=1),1,IF(AND(T822=1,$I822="Electronico"),2,IF(T822=1,VLOOKUP($C822&amp;"|"&amp;$B822&amp;"|"&amp;$D822,Empresas!$C$6:$CC$92,$G822+6+1,0),0))))</f>
        <v>0</v>
      </c>
      <c r="AL822" s="147">
        <f>IF(AND($I822="Si",U822=1),1,IF(AND($I822="Fisico",U822=1),1,IF(AND(U822=1,$I822="Electronico"),2,IF(U822=1,VLOOKUP($C822&amp;"|"&amp;$B822&amp;"|"&amp;$D822,Empresas!$C$6:$CC$92,$G822+6+1,0),0))))</f>
        <v>0</v>
      </c>
      <c r="AM822" s="149">
        <f t="shared" si="128"/>
        <v>16</v>
      </c>
      <c r="AN822" s="149">
        <f t="shared" si="129"/>
        <v>16</v>
      </c>
      <c r="AO822" s="152">
        <f t="shared" si="130"/>
        <v>1</v>
      </c>
    </row>
    <row r="823" spans="1:41" x14ac:dyDescent="0.25">
      <c r="A823" s="140" t="str">
        <f>VLOOKUP(D823,Empresas!$D$7:$F$91,3,0)</f>
        <v>Yulisa</v>
      </c>
      <c r="B823" s="141" t="str">
        <f>VLOOKUP(D823,Empresas!$D$7:$G$91,4,0)</f>
        <v>Carmen D.</v>
      </c>
      <c r="C823" s="141" t="s">
        <v>544</v>
      </c>
      <c r="D823" s="141" t="s">
        <v>11</v>
      </c>
      <c r="E823" s="141" t="str">
        <f>VLOOKUP(D823,Empresas!$D$7:$E$92,2,0)</f>
        <v>SOUTH TIRES PERÚ S.A.C</v>
      </c>
      <c r="F823" s="141" t="s">
        <v>173</v>
      </c>
      <c r="G823" s="142">
        <f>+G822+1</f>
        <v>51</v>
      </c>
      <c r="H823" s="142" t="str">
        <f>VLOOKUP(D823,Empresas!$D$6:$L$92,7,0)</f>
        <v>Semestral</v>
      </c>
      <c r="I823" s="141" t="str">
        <f>VLOOKUP(VLOOKUP(D823&amp;"|"&amp;B823,Empresas!$I$7:$CB$92,G823,0),Tablas!$A$8:$B$10,2,0)</f>
        <v>Electronico</v>
      </c>
      <c r="J823" s="78">
        <v>1</v>
      </c>
      <c r="K823" s="78">
        <v>1</v>
      </c>
      <c r="L823" s="78">
        <v>1</v>
      </c>
      <c r="M823" s="78">
        <v>1</v>
      </c>
      <c r="N823" s="78">
        <v>1</v>
      </c>
      <c r="O823" s="78">
        <v>1</v>
      </c>
      <c r="P823" s="78">
        <v>1</v>
      </c>
      <c r="Q823" s="78">
        <v>1</v>
      </c>
      <c r="R823" s="78"/>
      <c r="S823" s="78"/>
      <c r="T823" s="78"/>
      <c r="U823" s="78"/>
      <c r="V823" s="78" t="str">
        <f>VLOOKUP(D823,Empresas!$D$7:$CF$91,81,0)</f>
        <v>D</v>
      </c>
      <c r="W823" s="78" t="str">
        <f>VLOOKUP(D823,Empresas!$D$7:$M$91,10,0)</f>
        <v>Mype</v>
      </c>
      <c r="X823" s="69" t="str">
        <f t="shared" si="126"/>
        <v>SI</v>
      </c>
      <c r="Y823" s="153" t="str">
        <f t="shared" si="127"/>
        <v>Si aplica</v>
      </c>
      <c r="Z823" s="147">
        <f>IF(Y823="No aplica",0,IF(I823="no",0,IF(I823="No aplica",0,IF(I823="Si",1,IF(I823="Fisico",1,IF(I823="Electronico",2,VLOOKUP(C823&amp;"|"&amp;B823&amp;"|"&amp;D823,Empresas!$C$6:$CC$92,G823+6+1,0)))))))</f>
        <v>2</v>
      </c>
      <c r="AA823" s="147">
        <f>IF(AND($I823="Si",J823=1),1,IF(AND($I823="Fisico",J823=1),1,IF(AND(J823=1,$I823="Electronico"),2,IF(J823=1,VLOOKUP($C823&amp;"|"&amp;$B823&amp;"|"&amp;$D823,Empresas!$C$6:$CC$92,$G823+6+1,0),0))))</f>
        <v>2</v>
      </c>
      <c r="AB823" s="147">
        <f>IF(AND($I823="Si",K823=1),1,IF(AND($I823="Fisico",K823=1),1,IF(AND(K823=1,$I823="Electronico"),2,IF(K823=1,VLOOKUP($C823&amp;"|"&amp;$B823&amp;"|"&amp;$D823,Empresas!$C$6:$CC$92,$G823+6+1,0),0))))</f>
        <v>2</v>
      </c>
      <c r="AC823" s="147">
        <f>IF(AND($I823="Si",L823=1),1,IF(AND($I823="Fisico",L823=1),1,IF(AND(L823=1,$I823="Electronico"),2,IF(L823=1,VLOOKUP($C823&amp;"|"&amp;$B823&amp;"|"&amp;$D823,Empresas!$C$6:$CC$92,$G823+6+1,0),0))))</f>
        <v>2</v>
      </c>
      <c r="AD823" s="147">
        <f>IF(AND($I823="Si",M823=1),1,IF(AND($I823="Fisico",M823=1),1,IF(AND(M823=1,$I823="Electronico"),2,IF(M823=1,VLOOKUP($C823&amp;"|"&amp;$B823&amp;"|"&amp;$D823,Empresas!$C$6:$CC$92,$G823+6+1,0),0))))</f>
        <v>2</v>
      </c>
      <c r="AE823" s="147">
        <f>IF(AND($I823="Si",N823=1),1,IF(AND($I823="Fisico",N823=1),1,IF(AND(N823=1,$I823="Electronico"),2,IF(N823=1,VLOOKUP($C823&amp;"|"&amp;$B823&amp;"|"&amp;$D823,Empresas!$C$6:$CC$92,$G823+6+1,0),0))))</f>
        <v>2</v>
      </c>
      <c r="AF823" s="147">
        <f>IF(AND($I823="Si",O823=1),1,IF(AND($I823="Fisico",O823=1),1,IF(AND(O823=1,$I823="Electronico"),2,IF(O823=1,VLOOKUP($C823&amp;"|"&amp;$B823&amp;"|"&amp;$D823,Empresas!$C$6:$CC$92,$G823+6+1,0),0))))</f>
        <v>2</v>
      </c>
      <c r="AG823" s="147">
        <f>IF(AND($I823="Si",P823=1),1,IF(AND($I823="Fisico",P823=1),1,IF(AND(P823=1,$I823="Electronico"),2,IF(P823=1,VLOOKUP($C823&amp;"|"&amp;$B823&amp;"|"&amp;$D823,Empresas!$C$6:$CC$92,$G823+6+1,0),0))))</f>
        <v>2</v>
      </c>
      <c r="AH823" s="147">
        <f>IF(AND($I823="Si",Q823=1),1,IF(AND($I823="Fisico",Q823=1),1,IF(AND(Q823=1,$I823="Electronico"),2,IF(Q823=1,VLOOKUP($C823&amp;"|"&amp;$B823&amp;"|"&amp;$D823,Empresas!$C$6:$CC$92,$G823+6+1,0),0))))</f>
        <v>2</v>
      </c>
      <c r="AI823" s="147">
        <f>IF(AND($I823="Si",R823=1),1,IF(AND($I823="Fisico",R823=1),1,IF(AND(R823=1,$I823="Electronico"),2,IF(R823=1,VLOOKUP($C823&amp;"|"&amp;$B823&amp;"|"&amp;$D823,Empresas!$C$6:$CC$92,$G823+6+1,0),0))))</f>
        <v>0</v>
      </c>
      <c r="AJ823" s="147">
        <f>IF(AND($I823="Si",S823=1),1,IF(AND($I823="Fisico",S823=1),1,IF(AND(S823=1,$I823="Electronico"),2,IF(S823=1,VLOOKUP($C823&amp;"|"&amp;$B823&amp;"|"&amp;$D823,Empresas!$C$6:$CC$92,$G823+6+1,0),0))))</f>
        <v>0</v>
      </c>
      <c r="AK823" s="147">
        <f>IF(AND($I823="Si",T823=1),1,IF(AND($I823="Fisico",T823=1),1,IF(AND(T823=1,$I823="Electronico"),2,IF(T823=1,VLOOKUP($C823&amp;"|"&amp;$B823&amp;"|"&amp;$D823,Empresas!$C$6:$CC$92,$G823+6+1,0),0))))</f>
        <v>0</v>
      </c>
      <c r="AL823" s="147">
        <f>IF(AND($I823="Si",U823=1),1,IF(AND($I823="Fisico",U823=1),1,IF(AND(U823=1,$I823="Electronico"),2,IF(U823=1,VLOOKUP($C823&amp;"|"&amp;$B823&amp;"|"&amp;$D823,Empresas!$C$6:$CC$92,$G823+6+1,0),0))))</f>
        <v>0</v>
      </c>
      <c r="AM823" s="149">
        <f t="shared" si="128"/>
        <v>16</v>
      </c>
      <c r="AN823" s="149">
        <f t="shared" si="129"/>
        <v>16</v>
      </c>
      <c r="AO823" s="152">
        <f t="shared" si="130"/>
        <v>1</v>
      </c>
    </row>
    <row r="824" spans="1:41" x14ac:dyDescent="0.25">
      <c r="A824" s="140" t="str">
        <f>VLOOKUP(D824,Empresas!$D$7:$F$91,3,0)</f>
        <v>Yulisa</v>
      </c>
      <c r="B824" s="141" t="str">
        <f>VLOOKUP(D824,Empresas!$D$7:$G$91,4,0)</f>
        <v>Carmen D.</v>
      </c>
      <c r="C824" s="141" t="s">
        <v>544</v>
      </c>
      <c r="D824" s="141" t="s">
        <v>11</v>
      </c>
      <c r="E824" s="141" t="str">
        <f>VLOOKUP(D824,Empresas!$D$7:$E$92,2,0)</f>
        <v>SOUTH TIRES PERÚ S.A.C</v>
      </c>
      <c r="F824" s="141" t="s">
        <v>174</v>
      </c>
      <c r="G824" s="142">
        <f t="shared" ref="G824:G832" si="135">+G823+1</f>
        <v>52</v>
      </c>
      <c r="H824" s="142" t="str">
        <f>VLOOKUP(D824,Empresas!$D$6:$L$92,7,0)</f>
        <v>Semestral</v>
      </c>
      <c r="I824" s="141" t="str">
        <f>VLOOKUP(VLOOKUP(D824&amp;"|"&amp;B824,Empresas!$I$7:$CB$92,G824,0),Tablas!$A$8:$B$10,2,0)</f>
        <v>No aplica</v>
      </c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 t="str">
        <f>VLOOKUP(D824,Empresas!$D$7:$CF$91,81,0)</f>
        <v>D</v>
      </c>
      <c r="W824" s="78" t="str">
        <f>VLOOKUP(D824,Empresas!$D$7:$M$91,10,0)</f>
        <v>Mype</v>
      </c>
      <c r="X824" s="69" t="str">
        <f t="shared" si="126"/>
        <v>SI</v>
      </c>
      <c r="Y824" s="153" t="str">
        <f t="shared" si="127"/>
        <v>No aplica</v>
      </c>
      <c r="Z824" s="147">
        <f>IF(Y824="No aplica",0,IF(I824="no",0,IF(I824="No aplica",0,IF(I824="Si",1,IF(I824="Fisico",1,IF(I824="Electronico",2,VLOOKUP(C824&amp;"|"&amp;B824&amp;"|"&amp;D824,Empresas!$C$6:$CC$92,G824+6+1,0)))))))</f>
        <v>0</v>
      </c>
      <c r="AA824" s="147">
        <f>IF(AND($I824="Si",J824=1),1,IF(AND($I824="Fisico",J824=1),1,IF(AND(J824=1,$I824="Electronico"),2,IF(J824=1,VLOOKUP($C824&amp;"|"&amp;$B824&amp;"|"&amp;$D824,Empresas!$C$6:$CC$92,$G824+6+1,0),0))))</f>
        <v>0</v>
      </c>
      <c r="AB824" s="147">
        <f>IF(AND($I824="Si",K824=1),1,IF(AND($I824="Fisico",K824=1),1,IF(AND(K824=1,$I824="Electronico"),2,IF(K824=1,VLOOKUP($C824&amp;"|"&amp;$B824&amp;"|"&amp;$D824,Empresas!$C$6:$CC$92,$G824+6+1,0),0))))</f>
        <v>0</v>
      </c>
      <c r="AC824" s="147">
        <f>IF(AND($I824="Si",L824=1),1,IF(AND($I824="Fisico",L824=1),1,IF(AND(L824=1,$I824="Electronico"),2,IF(L824=1,VLOOKUP($C824&amp;"|"&amp;$B824&amp;"|"&amp;$D824,Empresas!$C$6:$CC$92,$G824+6+1,0),0))))</f>
        <v>0</v>
      </c>
      <c r="AD824" s="147">
        <f>IF(AND($I824="Si",M824=1),1,IF(AND($I824="Fisico",M824=1),1,IF(AND(M824=1,$I824="Electronico"),2,IF(M824=1,VLOOKUP($C824&amp;"|"&amp;$B824&amp;"|"&amp;$D824,Empresas!$C$6:$CC$92,$G824+6+1,0),0))))</f>
        <v>0</v>
      </c>
      <c r="AE824" s="147">
        <f>IF(AND($I824="Si",N824=1),1,IF(AND($I824="Fisico",N824=1),1,IF(AND(N824=1,$I824="Electronico"),2,IF(N824=1,VLOOKUP($C824&amp;"|"&amp;$B824&amp;"|"&amp;$D824,Empresas!$C$6:$CC$92,$G824+6+1,0),0))))</f>
        <v>0</v>
      </c>
      <c r="AF824" s="147">
        <f>IF(AND($I824="Si",O824=1),1,IF(AND($I824="Fisico",O824=1),1,IF(AND(O824=1,$I824="Electronico"),2,IF(O824=1,VLOOKUP($C824&amp;"|"&amp;$B824&amp;"|"&amp;$D824,Empresas!$C$6:$CC$92,$G824+6+1,0),0))))</f>
        <v>0</v>
      </c>
      <c r="AG824" s="147">
        <f>IF(AND($I824="Si",P824=1),1,IF(AND($I824="Fisico",P824=1),1,IF(AND(P824=1,$I824="Electronico"),2,IF(P824=1,VLOOKUP($C824&amp;"|"&amp;$B824&amp;"|"&amp;$D824,Empresas!$C$6:$CC$92,$G824+6+1,0),0))))</f>
        <v>0</v>
      </c>
      <c r="AH824" s="147">
        <f>IF(AND($I824="Si",Q824=1),1,IF(AND($I824="Fisico",Q824=1),1,IF(AND(Q824=1,$I824="Electronico"),2,IF(Q824=1,VLOOKUP($C824&amp;"|"&amp;$B824&amp;"|"&amp;$D824,Empresas!$C$6:$CC$92,$G824+6+1,0),0))))</f>
        <v>0</v>
      </c>
      <c r="AI824" s="147">
        <f>IF(AND($I824="Si",R824=1),1,IF(AND($I824="Fisico",R824=1),1,IF(AND(R824=1,$I824="Electronico"),2,IF(R824=1,VLOOKUP($C824&amp;"|"&amp;$B824&amp;"|"&amp;$D824,Empresas!$C$6:$CC$92,$G824+6+1,0),0))))</f>
        <v>0</v>
      </c>
      <c r="AJ824" s="147">
        <f>IF(AND($I824="Si",S824=1),1,IF(AND($I824="Fisico",S824=1),1,IF(AND(S824=1,$I824="Electronico"),2,IF(S824=1,VLOOKUP($C824&amp;"|"&amp;$B824&amp;"|"&amp;$D824,Empresas!$C$6:$CC$92,$G824+6+1,0),0))))</f>
        <v>0</v>
      </c>
      <c r="AK824" s="147">
        <f>IF(AND($I824="Si",T824=1),1,IF(AND($I824="Fisico",T824=1),1,IF(AND(T824=1,$I824="Electronico"),2,IF(T824=1,VLOOKUP($C824&amp;"|"&amp;$B824&amp;"|"&amp;$D824,Empresas!$C$6:$CC$92,$G824+6+1,0),0))))</f>
        <v>0</v>
      </c>
      <c r="AL824" s="147">
        <f>IF(AND($I824="Si",U824=1),1,IF(AND($I824="Fisico",U824=1),1,IF(AND(U824=1,$I824="Electronico"),2,IF(U824=1,VLOOKUP($C824&amp;"|"&amp;$B824&amp;"|"&amp;$D824,Empresas!$C$6:$CC$92,$G824+6+1,0),0))))</f>
        <v>0</v>
      </c>
      <c r="AM824" s="149">
        <f t="shared" si="128"/>
        <v>0</v>
      </c>
      <c r="AN824" s="149">
        <f t="shared" si="129"/>
        <v>0</v>
      </c>
      <c r="AO824" s="152">
        <f t="shared" si="130"/>
        <v>0</v>
      </c>
    </row>
    <row r="825" spans="1:41" x14ac:dyDescent="0.25">
      <c r="A825" s="140" t="str">
        <f>VLOOKUP(D825,Empresas!$D$7:$F$91,3,0)</f>
        <v>Yulisa</v>
      </c>
      <c r="B825" s="141" t="str">
        <f>VLOOKUP(D825,Empresas!$D$7:$G$91,4,0)</f>
        <v>Carmen D.</v>
      </c>
      <c r="C825" s="141" t="s">
        <v>544</v>
      </c>
      <c r="D825" s="141" t="s">
        <v>11</v>
      </c>
      <c r="E825" s="141" t="str">
        <f>VLOOKUP(D825,Empresas!$D$7:$E$92,2,0)</f>
        <v>SOUTH TIRES PERÚ S.A.C</v>
      </c>
      <c r="F825" s="141" t="s">
        <v>175</v>
      </c>
      <c r="G825" s="142">
        <f t="shared" si="135"/>
        <v>53</v>
      </c>
      <c r="H825" s="142" t="str">
        <f>VLOOKUP(D825,Empresas!$D$6:$L$92,7,0)</f>
        <v>Semestral</v>
      </c>
      <c r="I825" s="141" t="str">
        <f>VLOOKUP(VLOOKUP(D825&amp;"|"&amp;B825,Empresas!$I$7:$CB$92,G825,0),Tablas!$A$8:$B$10,2,0)</f>
        <v>Electronico</v>
      </c>
      <c r="J825" s="78">
        <v>2</v>
      </c>
      <c r="K825" s="78">
        <v>2</v>
      </c>
      <c r="L825" s="78">
        <v>2</v>
      </c>
      <c r="M825" s="78">
        <v>2</v>
      </c>
      <c r="N825" s="78">
        <v>2</v>
      </c>
      <c r="O825" s="78">
        <v>2</v>
      </c>
      <c r="P825" s="78">
        <v>2</v>
      </c>
      <c r="Q825" s="78">
        <v>2</v>
      </c>
      <c r="R825" s="78"/>
      <c r="S825" s="78"/>
      <c r="T825" s="78"/>
      <c r="U825" s="78"/>
      <c r="V825" s="78" t="str">
        <f>VLOOKUP(D825,Empresas!$D$7:$CF$91,81,0)</f>
        <v>D</v>
      </c>
      <c r="W825" s="78" t="str">
        <f>VLOOKUP(D825,Empresas!$D$7:$M$91,10,0)</f>
        <v>Mype</v>
      </c>
      <c r="X825" s="69" t="str">
        <f t="shared" si="126"/>
        <v>SI</v>
      </c>
      <c r="Y825" s="153" t="str">
        <f t="shared" si="127"/>
        <v>Si aplica</v>
      </c>
      <c r="Z825" s="147">
        <f>IF(Y825="No aplica",0,IF(I825="no",0,IF(I825="No aplica",0,IF(I825="Si",1,IF(I825="Fisico",1,IF(I825="Electronico",2,VLOOKUP(C825&amp;"|"&amp;B825&amp;"|"&amp;D825,Empresas!$C$6:$CC$92,G825+6+1,0)))))))</f>
        <v>2</v>
      </c>
      <c r="AA825" s="147">
        <f>IF(AND($I825="Si",J825=1),1,IF(AND($I825="Fisico",J825=1),1,IF(AND(J825=1,$I825="Electronico"),2,IF(J825=1,VLOOKUP($C825&amp;"|"&amp;$B825&amp;"|"&amp;$D825,Empresas!$C$6:$CC$92,$G825+6+1,0),0))))</f>
        <v>0</v>
      </c>
      <c r="AB825" s="147">
        <f>IF(AND($I825="Si",K825=1),1,IF(AND($I825="Fisico",K825=1),1,IF(AND(K825=1,$I825="Electronico"),2,IF(K825=1,VLOOKUP($C825&amp;"|"&amp;$B825&amp;"|"&amp;$D825,Empresas!$C$6:$CC$92,$G825+6+1,0),0))))</f>
        <v>0</v>
      </c>
      <c r="AC825" s="147">
        <f>IF(AND($I825="Si",L825=1),1,IF(AND($I825="Fisico",L825=1),1,IF(AND(L825=1,$I825="Electronico"),2,IF(L825=1,VLOOKUP($C825&amp;"|"&amp;$B825&amp;"|"&amp;$D825,Empresas!$C$6:$CC$92,$G825+6+1,0),0))))</f>
        <v>0</v>
      </c>
      <c r="AD825" s="147">
        <f>IF(AND($I825="Si",M825=1),1,IF(AND($I825="Fisico",M825=1),1,IF(AND(M825=1,$I825="Electronico"),2,IF(M825=1,VLOOKUP($C825&amp;"|"&amp;$B825&amp;"|"&amp;$D825,Empresas!$C$6:$CC$92,$G825+6+1,0),0))))</f>
        <v>0</v>
      </c>
      <c r="AE825" s="147">
        <f>IF(AND($I825="Si",N825=1),1,IF(AND($I825="Fisico",N825=1),1,IF(AND(N825=1,$I825="Electronico"),2,IF(N825=1,VLOOKUP($C825&amp;"|"&amp;$B825&amp;"|"&amp;$D825,Empresas!$C$6:$CC$92,$G825+6+1,0),0))))</f>
        <v>0</v>
      </c>
      <c r="AF825" s="147">
        <f>IF(AND($I825="Si",O825=1),1,IF(AND($I825="Fisico",O825=1),1,IF(AND(O825=1,$I825="Electronico"),2,IF(O825=1,VLOOKUP($C825&amp;"|"&amp;$B825&amp;"|"&amp;$D825,Empresas!$C$6:$CC$92,$G825+6+1,0),0))))</f>
        <v>0</v>
      </c>
      <c r="AG825" s="147">
        <f>IF(AND($I825="Si",P825=1),1,IF(AND($I825="Fisico",P825=1),1,IF(AND(P825=1,$I825="Electronico"),2,IF(P825=1,VLOOKUP($C825&amp;"|"&amp;$B825&amp;"|"&amp;$D825,Empresas!$C$6:$CC$92,$G825+6+1,0),0))))</f>
        <v>0</v>
      </c>
      <c r="AH825" s="147">
        <f>IF(AND($I825="Si",Q825=1),1,IF(AND($I825="Fisico",Q825=1),1,IF(AND(Q825=1,$I825="Electronico"),2,IF(Q825=1,VLOOKUP($C825&amp;"|"&amp;$B825&amp;"|"&amp;$D825,Empresas!$C$6:$CC$92,$G825+6+1,0),0))))</f>
        <v>0</v>
      </c>
      <c r="AI825" s="147">
        <f>IF(AND($I825="Si",R825=1),1,IF(AND($I825="Fisico",R825=1),1,IF(AND(R825=1,$I825="Electronico"),2,IF(R825=1,VLOOKUP($C825&amp;"|"&amp;$B825&amp;"|"&amp;$D825,Empresas!$C$6:$CC$92,$G825+6+1,0),0))))</f>
        <v>0</v>
      </c>
      <c r="AJ825" s="147">
        <f>IF(AND($I825="Si",S825=1),1,IF(AND($I825="Fisico",S825=1),1,IF(AND(S825=1,$I825="Electronico"),2,IF(S825=1,VLOOKUP($C825&amp;"|"&amp;$B825&amp;"|"&amp;$D825,Empresas!$C$6:$CC$92,$G825+6+1,0),0))))</f>
        <v>0</v>
      </c>
      <c r="AK825" s="147">
        <f>IF(AND($I825="Si",T825=1),1,IF(AND($I825="Fisico",T825=1),1,IF(AND(T825=1,$I825="Electronico"),2,IF(T825=1,VLOOKUP($C825&amp;"|"&amp;$B825&amp;"|"&amp;$D825,Empresas!$C$6:$CC$92,$G825+6+1,0),0))))</f>
        <v>0</v>
      </c>
      <c r="AL825" s="147">
        <f>IF(AND($I825="Si",U825=1),1,IF(AND($I825="Fisico",U825=1),1,IF(AND(U825=1,$I825="Electronico"),2,IF(U825=1,VLOOKUP($C825&amp;"|"&amp;$B825&amp;"|"&amp;$D825,Empresas!$C$6:$CC$92,$G825+6+1,0),0))))</f>
        <v>0</v>
      </c>
      <c r="AM825" s="149">
        <f t="shared" si="128"/>
        <v>0</v>
      </c>
      <c r="AN825" s="149">
        <f t="shared" si="129"/>
        <v>16</v>
      </c>
      <c r="AO825" s="152">
        <f t="shared" si="130"/>
        <v>0</v>
      </c>
    </row>
    <row r="826" spans="1:41" x14ac:dyDescent="0.25">
      <c r="A826" s="140" t="str">
        <f>VLOOKUP(D826,Empresas!$D$7:$F$91,3,0)</f>
        <v>Yulisa</v>
      </c>
      <c r="B826" s="141" t="str">
        <f>VLOOKUP(D826,Empresas!$D$7:$G$91,4,0)</f>
        <v>Carmen D.</v>
      </c>
      <c r="C826" s="141" t="s">
        <v>544</v>
      </c>
      <c r="D826" s="141" t="s">
        <v>11</v>
      </c>
      <c r="E826" s="141" t="str">
        <f>VLOOKUP(D826,Empresas!$D$7:$E$92,2,0)</f>
        <v>SOUTH TIRES PERÚ S.A.C</v>
      </c>
      <c r="F826" s="141" t="s">
        <v>176</v>
      </c>
      <c r="G826" s="142">
        <f t="shared" si="135"/>
        <v>54</v>
      </c>
      <c r="H826" s="142" t="str">
        <f>VLOOKUP(D826,Empresas!$D$6:$L$92,7,0)</f>
        <v>Semestral</v>
      </c>
      <c r="I826" s="141" t="str">
        <f>VLOOKUP(VLOOKUP(D826&amp;"|"&amp;B826,Empresas!$I$7:$CB$92,G826,0),Tablas!$A$8:$B$10,2,0)</f>
        <v>No aplica</v>
      </c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 t="str">
        <f>VLOOKUP(D826,Empresas!$D$7:$CF$91,81,0)</f>
        <v>D</v>
      </c>
      <c r="W826" s="78" t="str">
        <f>VLOOKUP(D826,Empresas!$D$7:$M$91,10,0)</f>
        <v>Mype</v>
      </c>
      <c r="X826" s="69" t="str">
        <f t="shared" si="126"/>
        <v>SI</v>
      </c>
      <c r="Y826" s="153" t="str">
        <f t="shared" si="127"/>
        <v>No aplica</v>
      </c>
      <c r="Z826" s="147">
        <f>IF(Y826="No aplica",0,IF(I826="no",0,IF(I826="No aplica",0,IF(I826="Si",1,IF(I826="Fisico",1,IF(I826="Electronico",2,VLOOKUP(C826&amp;"|"&amp;B826&amp;"|"&amp;D826,Empresas!$C$6:$CC$92,G826+6+1,0)))))))</f>
        <v>0</v>
      </c>
      <c r="AA826" s="147">
        <f>IF(AND($I826="Si",J826=1),1,IF(AND($I826="Fisico",J826=1),1,IF(AND(J826=1,$I826="Electronico"),2,IF(J826=1,VLOOKUP($C826&amp;"|"&amp;$B826&amp;"|"&amp;$D826,Empresas!$C$6:$CC$92,$G826+6+1,0),0))))</f>
        <v>0</v>
      </c>
      <c r="AB826" s="147">
        <f>IF(AND($I826="Si",K826=1),1,IF(AND($I826="Fisico",K826=1),1,IF(AND(K826=1,$I826="Electronico"),2,IF(K826=1,VLOOKUP($C826&amp;"|"&amp;$B826&amp;"|"&amp;$D826,Empresas!$C$6:$CC$92,$G826+6+1,0),0))))</f>
        <v>0</v>
      </c>
      <c r="AC826" s="147">
        <f>IF(AND($I826="Si",L826=1),1,IF(AND($I826="Fisico",L826=1),1,IF(AND(L826=1,$I826="Electronico"),2,IF(L826=1,VLOOKUP($C826&amp;"|"&amp;$B826&amp;"|"&amp;$D826,Empresas!$C$6:$CC$92,$G826+6+1,0),0))))</f>
        <v>0</v>
      </c>
      <c r="AD826" s="147">
        <f>IF(AND($I826="Si",M826=1),1,IF(AND($I826="Fisico",M826=1),1,IF(AND(M826=1,$I826="Electronico"),2,IF(M826=1,VLOOKUP($C826&amp;"|"&amp;$B826&amp;"|"&amp;$D826,Empresas!$C$6:$CC$92,$G826+6+1,0),0))))</f>
        <v>0</v>
      </c>
      <c r="AE826" s="147">
        <f>IF(AND($I826="Si",N826=1),1,IF(AND($I826="Fisico",N826=1),1,IF(AND(N826=1,$I826="Electronico"),2,IF(N826=1,VLOOKUP($C826&amp;"|"&amp;$B826&amp;"|"&amp;$D826,Empresas!$C$6:$CC$92,$G826+6+1,0),0))))</f>
        <v>0</v>
      </c>
      <c r="AF826" s="147">
        <f>IF(AND($I826="Si",O826=1),1,IF(AND($I826="Fisico",O826=1),1,IF(AND(O826=1,$I826="Electronico"),2,IF(O826=1,VLOOKUP($C826&amp;"|"&amp;$B826&amp;"|"&amp;$D826,Empresas!$C$6:$CC$92,$G826+6+1,0),0))))</f>
        <v>0</v>
      </c>
      <c r="AG826" s="147">
        <f>IF(AND($I826="Si",P826=1),1,IF(AND($I826="Fisico",P826=1),1,IF(AND(P826=1,$I826="Electronico"),2,IF(P826=1,VLOOKUP($C826&amp;"|"&amp;$B826&amp;"|"&amp;$D826,Empresas!$C$6:$CC$92,$G826+6+1,0),0))))</f>
        <v>0</v>
      </c>
      <c r="AH826" s="147">
        <f>IF(AND($I826="Si",Q826=1),1,IF(AND($I826="Fisico",Q826=1),1,IF(AND(Q826=1,$I826="Electronico"),2,IF(Q826=1,VLOOKUP($C826&amp;"|"&amp;$B826&amp;"|"&amp;$D826,Empresas!$C$6:$CC$92,$G826+6+1,0),0))))</f>
        <v>0</v>
      </c>
      <c r="AI826" s="147">
        <f>IF(AND($I826="Si",R826=1),1,IF(AND($I826="Fisico",R826=1),1,IF(AND(R826=1,$I826="Electronico"),2,IF(R826=1,VLOOKUP($C826&amp;"|"&amp;$B826&amp;"|"&amp;$D826,Empresas!$C$6:$CC$92,$G826+6+1,0),0))))</f>
        <v>0</v>
      </c>
      <c r="AJ826" s="147">
        <f>IF(AND($I826="Si",S826=1),1,IF(AND($I826="Fisico",S826=1),1,IF(AND(S826=1,$I826="Electronico"),2,IF(S826=1,VLOOKUP($C826&amp;"|"&amp;$B826&amp;"|"&amp;$D826,Empresas!$C$6:$CC$92,$G826+6+1,0),0))))</f>
        <v>0</v>
      </c>
      <c r="AK826" s="147">
        <f>IF(AND($I826="Si",T826=1),1,IF(AND($I826="Fisico",T826=1),1,IF(AND(T826=1,$I826="Electronico"),2,IF(T826=1,VLOOKUP($C826&amp;"|"&amp;$B826&amp;"|"&amp;$D826,Empresas!$C$6:$CC$92,$G826+6+1,0),0))))</f>
        <v>0</v>
      </c>
      <c r="AL826" s="147">
        <f>IF(AND($I826="Si",U826=1),1,IF(AND($I826="Fisico",U826=1),1,IF(AND(U826=1,$I826="Electronico"),2,IF(U826=1,VLOOKUP($C826&amp;"|"&amp;$B826&amp;"|"&amp;$D826,Empresas!$C$6:$CC$92,$G826+6+1,0),0))))</f>
        <v>0</v>
      </c>
      <c r="AM826" s="149">
        <f t="shared" si="128"/>
        <v>0</v>
      </c>
      <c r="AN826" s="149">
        <f t="shared" si="129"/>
        <v>0</v>
      </c>
      <c r="AO826" s="152">
        <f t="shared" si="130"/>
        <v>0</v>
      </c>
    </row>
    <row r="827" spans="1:41" x14ac:dyDescent="0.25">
      <c r="A827" s="140" t="str">
        <f>VLOOKUP(D827,Empresas!$D$7:$F$91,3,0)</f>
        <v>Yulisa</v>
      </c>
      <c r="B827" s="141" t="str">
        <f>VLOOKUP(D827,Empresas!$D$7:$G$91,4,0)</f>
        <v>Carmen D.</v>
      </c>
      <c r="C827" s="141" t="s">
        <v>544</v>
      </c>
      <c r="D827" s="141" t="s">
        <v>11</v>
      </c>
      <c r="E827" s="141" t="str">
        <f>VLOOKUP(D827,Empresas!$D$7:$E$92,2,0)</f>
        <v>SOUTH TIRES PERÚ S.A.C</v>
      </c>
      <c r="F827" s="141" t="s">
        <v>177</v>
      </c>
      <c r="G827" s="142">
        <f t="shared" si="135"/>
        <v>55</v>
      </c>
      <c r="H827" s="142" t="str">
        <f>VLOOKUP(D827,Empresas!$D$6:$L$92,7,0)</f>
        <v>Semestral</v>
      </c>
      <c r="I827" s="141" t="str">
        <f>VLOOKUP(VLOOKUP(D827&amp;"|"&amp;B827,Empresas!$I$7:$CB$92,G827,0),Tablas!$A$8:$B$10,2,0)</f>
        <v>No aplica</v>
      </c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 t="str">
        <f>VLOOKUP(D827,Empresas!$D$7:$CF$91,81,0)</f>
        <v>D</v>
      </c>
      <c r="W827" s="78" t="str">
        <f>VLOOKUP(D827,Empresas!$D$7:$M$91,10,0)</f>
        <v>Mype</v>
      </c>
      <c r="X827" s="69" t="str">
        <f t="shared" si="126"/>
        <v>NO</v>
      </c>
      <c r="Y827" s="153" t="str">
        <f t="shared" si="127"/>
        <v>No aplica</v>
      </c>
      <c r="Z827" s="147">
        <f>IF(Y827="No aplica",0,IF(I827="no",0,IF(I827="No aplica",0,IF(I827="Si",1,IF(I827="Fisico",1,IF(I827="Electronico",2,VLOOKUP(C827&amp;"|"&amp;B827&amp;"|"&amp;D827,Empresas!$C$6:$CC$92,G827+6+1,0)))))))</f>
        <v>0</v>
      </c>
      <c r="AA827" s="147">
        <f>IF(AND($I827="Si",J827=1),1,IF(AND($I827="Fisico",J827=1),1,IF(AND(J827=1,$I827="Electronico"),2,IF(J827=1,VLOOKUP($C827&amp;"|"&amp;$B827&amp;"|"&amp;$D827,Empresas!$C$6:$CC$92,$G827+6+1,0),0))))</f>
        <v>0</v>
      </c>
      <c r="AB827" s="147">
        <f>IF(AND($I827="Si",K827=1),1,IF(AND($I827="Fisico",K827=1),1,IF(AND(K827=1,$I827="Electronico"),2,IF(K827=1,VLOOKUP($C827&amp;"|"&amp;$B827&amp;"|"&amp;$D827,Empresas!$C$6:$CC$92,$G827+6+1,0),0))))</f>
        <v>0</v>
      </c>
      <c r="AC827" s="147">
        <f>IF(AND($I827="Si",L827=1),1,IF(AND($I827="Fisico",L827=1),1,IF(AND(L827=1,$I827="Electronico"),2,IF(L827=1,VLOOKUP($C827&amp;"|"&amp;$B827&amp;"|"&amp;$D827,Empresas!$C$6:$CC$92,$G827+6+1,0),0))))</f>
        <v>0</v>
      </c>
      <c r="AD827" s="147">
        <f>IF(AND($I827="Si",M827=1),1,IF(AND($I827="Fisico",M827=1),1,IF(AND(M827=1,$I827="Electronico"),2,IF(M827=1,VLOOKUP($C827&amp;"|"&amp;$B827&amp;"|"&amp;$D827,Empresas!$C$6:$CC$92,$G827+6+1,0),0))))</f>
        <v>0</v>
      </c>
      <c r="AE827" s="147">
        <f>IF(AND($I827="Si",N827=1),1,IF(AND($I827="Fisico",N827=1),1,IF(AND(N827=1,$I827="Electronico"),2,IF(N827=1,VLOOKUP($C827&amp;"|"&amp;$B827&amp;"|"&amp;$D827,Empresas!$C$6:$CC$92,$G827+6+1,0),0))))</f>
        <v>0</v>
      </c>
      <c r="AF827" s="147">
        <f>IF(AND($I827="Si",O827=1),1,IF(AND($I827="Fisico",O827=1),1,IF(AND(O827=1,$I827="Electronico"),2,IF(O827=1,VLOOKUP($C827&amp;"|"&amp;$B827&amp;"|"&amp;$D827,Empresas!$C$6:$CC$92,$G827+6+1,0),0))))</f>
        <v>0</v>
      </c>
      <c r="AG827" s="147">
        <f>IF(AND($I827="Si",P827=1),1,IF(AND($I827="Fisico",P827=1),1,IF(AND(P827=1,$I827="Electronico"),2,IF(P827=1,VLOOKUP($C827&amp;"|"&amp;$B827&amp;"|"&amp;$D827,Empresas!$C$6:$CC$92,$G827+6+1,0),0))))</f>
        <v>0</v>
      </c>
      <c r="AH827" s="147">
        <f>IF(AND($I827="Si",Q827=1),1,IF(AND($I827="Fisico",Q827=1),1,IF(AND(Q827=1,$I827="Electronico"),2,IF(Q827=1,VLOOKUP($C827&amp;"|"&amp;$B827&amp;"|"&amp;$D827,Empresas!$C$6:$CC$92,$G827+6+1,0),0))))</f>
        <v>0</v>
      </c>
      <c r="AI827" s="147">
        <f>IF(AND($I827="Si",R827=1),1,IF(AND($I827="Fisico",R827=1),1,IF(AND(R827=1,$I827="Electronico"),2,IF(R827=1,VLOOKUP($C827&amp;"|"&amp;$B827&amp;"|"&amp;$D827,Empresas!$C$6:$CC$92,$G827+6+1,0),0))))</f>
        <v>0</v>
      </c>
      <c r="AJ827" s="147">
        <f>IF(AND($I827="Si",S827=1),1,IF(AND($I827="Fisico",S827=1),1,IF(AND(S827=1,$I827="Electronico"),2,IF(S827=1,VLOOKUP($C827&amp;"|"&amp;$B827&amp;"|"&amp;$D827,Empresas!$C$6:$CC$92,$G827+6+1,0),0))))</f>
        <v>0</v>
      </c>
      <c r="AK827" s="147">
        <f>IF(AND($I827="Si",T827=1),1,IF(AND($I827="Fisico",T827=1),1,IF(AND(T827=1,$I827="Electronico"),2,IF(T827=1,VLOOKUP($C827&amp;"|"&amp;$B827&amp;"|"&amp;$D827,Empresas!$C$6:$CC$92,$G827+6+1,0),0))))</f>
        <v>0</v>
      </c>
      <c r="AL827" s="147">
        <f>IF(AND($I827="Si",U827=1),1,IF(AND($I827="Fisico",U827=1),1,IF(AND(U827=1,$I827="Electronico"),2,IF(U827=1,VLOOKUP($C827&amp;"|"&amp;$B827&amp;"|"&amp;$D827,Empresas!$C$6:$CC$92,$G827+6+1,0),0))))</f>
        <v>0</v>
      </c>
      <c r="AM827" s="149">
        <f t="shared" si="128"/>
        <v>0</v>
      </c>
      <c r="AN827" s="149">
        <f t="shared" si="129"/>
        <v>0</v>
      </c>
      <c r="AO827" s="152">
        <f t="shared" si="130"/>
        <v>0</v>
      </c>
    </row>
    <row r="828" spans="1:41" x14ac:dyDescent="0.25">
      <c r="A828" s="140" t="str">
        <f>VLOOKUP(D828,Empresas!$D$7:$F$91,3,0)</f>
        <v>Yulisa</v>
      </c>
      <c r="B828" s="141" t="str">
        <f>VLOOKUP(D828,Empresas!$D$7:$G$91,4,0)</f>
        <v>Carmen D.</v>
      </c>
      <c r="C828" s="141" t="s">
        <v>544</v>
      </c>
      <c r="D828" s="141" t="s">
        <v>11</v>
      </c>
      <c r="E828" s="141" t="str">
        <f>VLOOKUP(D828,Empresas!$D$7:$E$92,2,0)</f>
        <v>SOUTH TIRES PERÚ S.A.C</v>
      </c>
      <c r="F828" s="141" t="s">
        <v>178</v>
      </c>
      <c r="G828" s="142">
        <f t="shared" si="135"/>
        <v>56</v>
      </c>
      <c r="H828" s="142" t="str">
        <f>VLOOKUP(D828,Empresas!$D$6:$L$92,7,0)</f>
        <v>Semestral</v>
      </c>
      <c r="I828" s="141" t="str">
        <f>VLOOKUP(VLOOKUP(D828&amp;"|"&amp;B828,Empresas!$I$7:$CB$92,G828,0),Tablas!$A$8:$B$10,2,0)</f>
        <v>No aplica</v>
      </c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 t="str">
        <f>VLOOKUP(D828,Empresas!$D$7:$CF$91,81,0)</f>
        <v>D</v>
      </c>
      <c r="W828" s="78" t="str">
        <f>VLOOKUP(D828,Empresas!$D$7:$M$91,10,0)</f>
        <v>Mype</v>
      </c>
      <c r="X828" s="69" t="str">
        <f t="shared" si="126"/>
        <v>SI</v>
      </c>
      <c r="Y828" s="153" t="str">
        <f t="shared" si="127"/>
        <v>No aplica</v>
      </c>
      <c r="Z828" s="147">
        <f>IF(Y828="No aplica",0,IF(I828="no",0,IF(I828="No aplica",0,IF(I828="Si",1,IF(I828="Fisico",1,IF(I828="Electronico",2,VLOOKUP(C828&amp;"|"&amp;B828&amp;"|"&amp;D828,Empresas!$C$6:$CC$92,G828+6+1,0)))))))</f>
        <v>0</v>
      </c>
      <c r="AA828" s="147">
        <f>IF(AND($I828="Si",J828=1),1,IF(AND($I828="Fisico",J828=1),1,IF(AND(J828=1,$I828="Electronico"),2,IF(J828=1,VLOOKUP($C828&amp;"|"&amp;$B828&amp;"|"&amp;$D828,Empresas!$C$6:$CC$92,$G828+6+1,0),0))))</f>
        <v>0</v>
      </c>
      <c r="AB828" s="147">
        <f>IF(AND($I828="Si",K828=1),1,IF(AND($I828="Fisico",K828=1),1,IF(AND(K828=1,$I828="Electronico"),2,IF(K828=1,VLOOKUP($C828&amp;"|"&amp;$B828&amp;"|"&amp;$D828,Empresas!$C$6:$CC$92,$G828+6+1,0),0))))</f>
        <v>0</v>
      </c>
      <c r="AC828" s="147">
        <f>IF(AND($I828="Si",L828=1),1,IF(AND($I828="Fisico",L828=1),1,IF(AND(L828=1,$I828="Electronico"),2,IF(L828=1,VLOOKUP($C828&amp;"|"&amp;$B828&amp;"|"&amp;$D828,Empresas!$C$6:$CC$92,$G828+6+1,0),0))))</f>
        <v>0</v>
      </c>
      <c r="AD828" s="147">
        <f>IF(AND($I828="Si",M828=1),1,IF(AND($I828="Fisico",M828=1),1,IF(AND(M828=1,$I828="Electronico"),2,IF(M828=1,VLOOKUP($C828&amp;"|"&amp;$B828&amp;"|"&amp;$D828,Empresas!$C$6:$CC$92,$G828+6+1,0),0))))</f>
        <v>0</v>
      </c>
      <c r="AE828" s="147">
        <f>IF(AND($I828="Si",N828=1),1,IF(AND($I828="Fisico",N828=1),1,IF(AND(N828=1,$I828="Electronico"),2,IF(N828=1,VLOOKUP($C828&amp;"|"&amp;$B828&amp;"|"&amp;$D828,Empresas!$C$6:$CC$92,$G828+6+1,0),0))))</f>
        <v>0</v>
      </c>
      <c r="AF828" s="147">
        <f>IF(AND($I828="Si",O828=1),1,IF(AND($I828="Fisico",O828=1),1,IF(AND(O828=1,$I828="Electronico"),2,IF(O828=1,VLOOKUP($C828&amp;"|"&amp;$B828&amp;"|"&amp;$D828,Empresas!$C$6:$CC$92,$G828+6+1,0),0))))</f>
        <v>0</v>
      </c>
      <c r="AG828" s="147">
        <f>IF(AND($I828="Si",P828=1),1,IF(AND($I828="Fisico",P828=1),1,IF(AND(P828=1,$I828="Electronico"),2,IF(P828=1,VLOOKUP($C828&amp;"|"&amp;$B828&amp;"|"&amp;$D828,Empresas!$C$6:$CC$92,$G828+6+1,0),0))))</f>
        <v>0</v>
      </c>
      <c r="AH828" s="147">
        <f>IF(AND($I828="Si",Q828=1),1,IF(AND($I828="Fisico",Q828=1),1,IF(AND(Q828=1,$I828="Electronico"),2,IF(Q828=1,VLOOKUP($C828&amp;"|"&amp;$B828&amp;"|"&amp;$D828,Empresas!$C$6:$CC$92,$G828+6+1,0),0))))</f>
        <v>0</v>
      </c>
      <c r="AI828" s="147">
        <f>IF(AND($I828="Si",R828=1),1,IF(AND($I828="Fisico",R828=1),1,IF(AND(R828=1,$I828="Electronico"),2,IF(R828=1,VLOOKUP($C828&amp;"|"&amp;$B828&amp;"|"&amp;$D828,Empresas!$C$6:$CC$92,$G828+6+1,0),0))))</f>
        <v>0</v>
      </c>
      <c r="AJ828" s="147">
        <f>IF(AND($I828="Si",S828=1),1,IF(AND($I828="Fisico",S828=1),1,IF(AND(S828=1,$I828="Electronico"),2,IF(S828=1,VLOOKUP($C828&amp;"|"&amp;$B828&amp;"|"&amp;$D828,Empresas!$C$6:$CC$92,$G828+6+1,0),0))))</f>
        <v>0</v>
      </c>
      <c r="AK828" s="147">
        <f>IF(AND($I828="Si",T828=1),1,IF(AND($I828="Fisico",T828=1),1,IF(AND(T828=1,$I828="Electronico"),2,IF(T828=1,VLOOKUP($C828&amp;"|"&amp;$B828&amp;"|"&amp;$D828,Empresas!$C$6:$CC$92,$G828+6+1,0),0))))</f>
        <v>0</v>
      </c>
      <c r="AL828" s="147">
        <f>IF(AND($I828="Si",U828=1),1,IF(AND($I828="Fisico",U828=1),1,IF(AND(U828=1,$I828="Electronico"),2,IF(U828=1,VLOOKUP($C828&amp;"|"&amp;$B828&amp;"|"&amp;$D828,Empresas!$C$6:$CC$92,$G828+6+1,0),0))))</f>
        <v>0</v>
      </c>
      <c r="AM828" s="149">
        <f t="shared" si="128"/>
        <v>0</v>
      </c>
      <c r="AN828" s="149">
        <f t="shared" si="129"/>
        <v>0</v>
      </c>
      <c r="AO828" s="152">
        <f t="shared" si="130"/>
        <v>0</v>
      </c>
    </row>
    <row r="829" spans="1:41" x14ac:dyDescent="0.25">
      <c r="A829" s="140" t="str">
        <f>VLOOKUP(D829,Empresas!$D$7:$F$91,3,0)</f>
        <v>Yulisa</v>
      </c>
      <c r="B829" s="141" t="str">
        <f>VLOOKUP(D829,Empresas!$D$7:$G$91,4,0)</f>
        <v>Carmen D.</v>
      </c>
      <c r="C829" s="141" t="s">
        <v>544</v>
      </c>
      <c r="D829" s="141" t="s">
        <v>11</v>
      </c>
      <c r="E829" s="141" t="str">
        <f>VLOOKUP(D829,Empresas!$D$7:$E$92,2,0)</f>
        <v>SOUTH TIRES PERÚ S.A.C</v>
      </c>
      <c r="F829" s="141" t="s">
        <v>179</v>
      </c>
      <c r="G829" s="142">
        <f t="shared" si="135"/>
        <v>57</v>
      </c>
      <c r="H829" s="142" t="str">
        <f>VLOOKUP(D829,Empresas!$D$6:$L$92,7,0)</f>
        <v>Semestral</v>
      </c>
      <c r="I829" s="141" t="str">
        <f>VLOOKUP(VLOOKUP(D829&amp;"|"&amp;B829,Empresas!$I$7:$CB$92,G829,0),Tablas!$A$8:$B$10,2,0)</f>
        <v>No aplica</v>
      </c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 t="str">
        <f>VLOOKUP(D829,Empresas!$D$7:$CF$91,81,0)</f>
        <v>D</v>
      </c>
      <c r="W829" s="78" t="str">
        <f>VLOOKUP(D829,Empresas!$D$7:$M$91,10,0)</f>
        <v>Mype</v>
      </c>
      <c r="X829" s="69" t="str">
        <f t="shared" si="126"/>
        <v>NO</v>
      </c>
      <c r="Y829" s="153" t="str">
        <f t="shared" si="127"/>
        <v>No aplica</v>
      </c>
      <c r="Z829" s="147">
        <f>IF(Y829="No aplica",0,IF(I829="no",0,IF(I829="No aplica",0,IF(I829="Si",1,IF(I829="Fisico",1,IF(I829="Electronico",2,VLOOKUP(C829&amp;"|"&amp;B829&amp;"|"&amp;D829,Empresas!$C$6:$CC$92,G829+6+1,0)))))))</f>
        <v>0</v>
      </c>
      <c r="AA829" s="147">
        <f>IF(AND($I829="Si",J829=1),1,IF(AND($I829="Fisico",J829=1),1,IF(AND(J829=1,$I829="Electronico"),2,IF(J829=1,VLOOKUP($C829&amp;"|"&amp;$B829&amp;"|"&amp;$D829,Empresas!$C$6:$CC$92,$G829+6+1,0),0))))</f>
        <v>0</v>
      </c>
      <c r="AB829" s="147">
        <f>IF(AND($I829="Si",K829=1),1,IF(AND($I829="Fisico",K829=1),1,IF(AND(K829=1,$I829="Electronico"),2,IF(K829=1,VLOOKUP($C829&amp;"|"&amp;$B829&amp;"|"&amp;$D829,Empresas!$C$6:$CC$92,$G829+6+1,0),0))))</f>
        <v>0</v>
      </c>
      <c r="AC829" s="147">
        <f>IF(AND($I829="Si",L829=1),1,IF(AND($I829="Fisico",L829=1),1,IF(AND(L829=1,$I829="Electronico"),2,IF(L829=1,VLOOKUP($C829&amp;"|"&amp;$B829&amp;"|"&amp;$D829,Empresas!$C$6:$CC$92,$G829+6+1,0),0))))</f>
        <v>0</v>
      </c>
      <c r="AD829" s="147">
        <f>IF(AND($I829="Si",M829=1),1,IF(AND($I829="Fisico",M829=1),1,IF(AND(M829=1,$I829="Electronico"),2,IF(M829=1,VLOOKUP($C829&amp;"|"&amp;$B829&amp;"|"&amp;$D829,Empresas!$C$6:$CC$92,$G829+6+1,0),0))))</f>
        <v>0</v>
      </c>
      <c r="AE829" s="147">
        <f>IF(AND($I829="Si",N829=1),1,IF(AND($I829="Fisico",N829=1),1,IF(AND(N829=1,$I829="Electronico"),2,IF(N829=1,VLOOKUP($C829&amp;"|"&amp;$B829&amp;"|"&amp;$D829,Empresas!$C$6:$CC$92,$G829+6+1,0),0))))</f>
        <v>0</v>
      </c>
      <c r="AF829" s="147">
        <f>IF(AND($I829="Si",O829=1),1,IF(AND($I829="Fisico",O829=1),1,IF(AND(O829=1,$I829="Electronico"),2,IF(O829=1,VLOOKUP($C829&amp;"|"&amp;$B829&amp;"|"&amp;$D829,Empresas!$C$6:$CC$92,$G829+6+1,0),0))))</f>
        <v>0</v>
      </c>
      <c r="AG829" s="147">
        <f>IF(AND($I829="Si",P829=1),1,IF(AND($I829="Fisico",P829=1),1,IF(AND(P829=1,$I829="Electronico"),2,IF(P829=1,VLOOKUP($C829&amp;"|"&amp;$B829&amp;"|"&amp;$D829,Empresas!$C$6:$CC$92,$G829+6+1,0),0))))</f>
        <v>0</v>
      </c>
      <c r="AH829" s="147">
        <f>IF(AND($I829="Si",Q829=1),1,IF(AND($I829="Fisico",Q829=1),1,IF(AND(Q829=1,$I829="Electronico"),2,IF(Q829=1,VLOOKUP($C829&amp;"|"&amp;$B829&amp;"|"&amp;$D829,Empresas!$C$6:$CC$92,$G829+6+1,0),0))))</f>
        <v>0</v>
      </c>
      <c r="AI829" s="147">
        <f>IF(AND($I829="Si",R829=1),1,IF(AND($I829="Fisico",R829=1),1,IF(AND(R829=1,$I829="Electronico"),2,IF(R829=1,VLOOKUP($C829&amp;"|"&amp;$B829&amp;"|"&amp;$D829,Empresas!$C$6:$CC$92,$G829+6+1,0),0))))</f>
        <v>0</v>
      </c>
      <c r="AJ829" s="147">
        <f>IF(AND($I829="Si",S829=1),1,IF(AND($I829="Fisico",S829=1),1,IF(AND(S829=1,$I829="Electronico"),2,IF(S829=1,VLOOKUP($C829&amp;"|"&amp;$B829&amp;"|"&amp;$D829,Empresas!$C$6:$CC$92,$G829+6+1,0),0))))</f>
        <v>0</v>
      </c>
      <c r="AK829" s="147">
        <f>IF(AND($I829="Si",T829=1),1,IF(AND($I829="Fisico",T829=1),1,IF(AND(T829=1,$I829="Electronico"),2,IF(T829=1,VLOOKUP($C829&amp;"|"&amp;$B829&amp;"|"&amp;$D829,Empresas!$C$6:$CC$92,$G829+6+1,0),0))))</f>
        <v>0</v>
      </c>
      <c r="AL829" s="147">
        <f>IF(AND($I829="Si",U829=1),1,IF(AND($I829="Fisico",U829=1),1,IF(AND(U829=1,$I829="Electronico"),2,IF(U829=1,VLOOKUP($C829&amp;"|"&amp;$B829&amp;"|"&amp;$D829,Empresas!$C$6:$CC$92,$G829+6+1,0),0))))</f>
        <v>0</v>
      </c>
      <c r="AM829" s="149">
        <f t="shared" si="128"/>
        <v>0</v>
      </c>
      <c r="AN829" s="149">
        <f t="shared" si="129"/>
        <v>0</v>
      </c>
      <c r="AO829" s="152">
        <f t="shared" si="130"/>
        <v>0</v>
      </c>
    </row>
    <row r="830" spans="1:41" x14ac:dyDescent="0.25">
      <c r="A830" s="140" t="str">
        <f>VLOOKUP(D830,Empresas!$D$7:$F$91,3,0)</f>
        <v>Yulisa</v>
      </c>
      <c r="B830" s="141" t="str">
        <f>VLOOKUP(D830,Empresas!$D$7:$G$91,4,0)</f>
        <v>Carmen D.</v>
      </c>
      <c r="C830" s="141" t="s">
        <v>544</v>
      </c>
      <c r="D830" s="141" t="s">
        <v>11</v>
      </c>
      <c r="E830" s="141" t="str">
        <f>VLOOKUP(D830,Empresas!$D$7:$E$92,2,0)</f>
        <v>SOUTH TIRES PERÚ S.A.C</v>
      </c>
      <c r="F830" s="141" t="s">
        <v>180</v>
      </c>
      <c r="G830" s="142">
        <f t="shared" si="135"/>
        <v>58</v>
      </c>
      <c r="H830" s="142" t="str">
        <f>VLOOKUP(D830,Empresas!$D$6:$L$92,7,0)</f>
        <v>Semestral</v>
      </c>
      <c r="I830" s="141" t="str">
        <f>VLOOKUP(VLOOKUP(D830&amp;"|"&amp;B830,Empresas!$I$7:$CB$92,G830,0),Tablas!$A$8:$B$10,2,0)</f>
        <v>No aplica</v>
      </c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 t="str">
        <f>VLOOKUP(D830,Empresas!$D$7:$CF$91,81,0)</f>
        <v>D</v>
      </c>
      <c r="W830" s="78" t="str">
        <f>VLOOKUP(D830,Empresas!$D$7:$M$91,10,0)</f>
        <v>Mype</v>
      </c>
      <c r="X830" s="69" t="str">
        <f t="shared" si="126"/>
        <v>NO</v>
      </c>
      <c r="Y830" s="153" t="str">
        <f t="shared" si="127"/>
        <v>No aplica</v>
      </c>
      <c r="Z830" s="147">
        <f>IF(Y830="No aplica",0,IF(I830="no",0,IF(I830="No aplica",0,IF(I830="Si",1,IF(I830="Fisico",1,IF(I830="Electronico",2,VLOOKUP(C830&amp;"|"&amp;B830&amp;"|"&amp;D830,Empresas!$C$6:$CC$92,G830+6+1,0)))))))</f>
        <v>0</v>
      </c>
      <c r="AA830" s="147">
        <f>IF(AND($I830="Si",J830=1),1,IF(AND($I830="Fisico",J830=1),1,IF(AND(J830=1,$I830="Electronico"),2,IF(J830=1,VLOOKUP($C830&amp;"|"&amp;$B830&amp;"|"&amp;$D830,Empresas!$C$6:$CC$92,$G830+6+1,0),0))))</f>
        <v>0</v>
      </c>
      <c r="AB830" s="147">
        <f>IF(AND($I830="Si",K830=1),1,IF(AND($I830="Fisico",K830=1),1,IF(AND(K830=1,$I830="Electronico"),2,IF(K830=1,VLOOKUP($C830&amp;"|"&amp;$B830&amp;"|"&amp;$D830,Empresas!$C$6:$CC$92,$G830+6+1,0),0))))</f>
        <v>0</v>
      </c>
      <c r="AC830" s="147">
        <f>IF(AND($I830="Si",L830=1),1,IF(AND($I830="Fisico",L830=1),1,IF(AND(L830=1,$I830="Electronico"),2,IF(L830=1,VLOOKUP($C830&amp;"|"&amp;$B830&amp;"|"&amp;$D830,Empresas!$C$6:$CC$92,$G830+6+1,0),0))))</f>
        <v>0</v>
      </c>
      <c r="AD830" s="147">
        <f>IF(AND($I830="Si",M830=1),1,IF(AND($I830="Fisico",M830=1),1,IF(AND(M830=1,$I830="Electronico"),2,IF(M830=1,VLOOKUP($C830&amp;"|"&amp;$B830&amp;"|"&amp;$D830,Empresas!$C$6:$CC$92,$G830+6+1,0),0))))</f>
        <v>0</v>
      </c>
      <c r="AE830" s="147">
        <f>IF(AND($I830="Si",N830=1),1,IF(AND($I830="Fisico",N830=1),1,IF(AND(N830=1,$I830="Electronico"),2,IF(N830=1,VLOOKUP($C830&amp;"|"&amp;$B830&amp;"|"&amp;$D830,Empresas!$C$6:$CC$92,$G830+6+1,0),0))))</f>
        <v>0</v>
      </c>
      <c r="AF830" s="147">
        <f>IF(AND($I830="Si",O830=1),1,IF(AND($I830="Fisico",O830=1),1,IF(AND(O830=1,$I830="Electronico"),2,IF(O830=1,VLOOKUP($C830&amp;"|"&amp;$B830&amp;"|"&amp;$D830,Empresas!$C$6:$CC$92,$G830+6+1,0),0))))</f>
        <v>0</v>
      </c>
      <c r="AG830" s="147">
        <f>IF(AND($I830="Si",P830=1),1,IF(AND($I830="Fisico",P830=1),1,IF(AND(P830=1,$I830="Electronico"),2,IF(P830=1,VLOOKUP($C830&amp;"|"&amp;$B830&amp;"|"&amp;$D830,Empresas!$C$6:$CC$92,$G830+6+1,0),0))))</f>
        <v>0</v>
      </c>
      <c r="AH830" s="147">
        <f>IF(AND($I830="Si",Q830=1),1,IF(AND($I830="Fisico",Q830=1),1,IF(AND(Q830=1,$I830="Electronico"),2,IF(Q830=1,VLOOKUP($C830&amp;"|"&amp;$B830&amp;"|"&amp;$D830,Empresas!$C$6:$CC$92,$G830+6+1,0),0))))</f>
        <v>0</v>
      </c>
      <c r="AI830" s="147">
        <f>IF(AND($I830="Si",R830=1),1,IF(AND($I830="Fisico",R830=1),1,IF(AND(R830=1,$I830="Electronico"),2,IF(R830=1,VLOOKUP($C830&amp;"|"&amp;$B830&amp;"|"&amp;$D830,Empresas!$C$6:$CC$92,$G830+6+1,0),0))))</f>
        <v>0</v>
      </c>
      <c r="AJ830" s="147">
        <f>IF(AND($I830="Si",S830=1),1,IF(AND($I830="Fisico",S830=1),1,IF(AND(S830=1,$I830="Electronico"),2,IF(S830=1,VLOOKUP($C830&amp;"|"&amp;$B830&amp;"|"&amp;$D830,Empresas!$C$6:$CC$92,$G830+6+1,0),0))))</f>
        <v>0</v>
      </c>
      <c r="AK830" s="147">
        <f>IF(AND($I830="Si",T830=1),1,IF(AND($I830="Fisico",T830=1),1,IF(AND(T830=1,$I830="Electronico"),2,IF(T830=1,VLOOKUP($C830&amp;"|"&amp;$B830&amp;"|"&amp;$D830,Empresas!$C$6:$CC$92,$G830+6+1,0),0))))</f>
        <v>0</v>
      </c>
      <c r="AL830" s="147">
        <f>IF(AND($I830="Si",U830=1),1,IF(AND($I830="Fisico",U830=1),1,IF(AND(U830=1,$I830="Electronico"),2,IF(U830=1,VLOOKUP($C830&amp;"|"&amp;$B830&amp;"|"&amp;$D830,Empresas!$C$6:$CC$92,$G830+6+1,0),0))))</f>
        <v>0</v>
      </c>
      <c r="AM830" s="149">
        <f t="shared" si="128"/>
        <v>0</v>
      </c>
      <c r="AN830" s="149">
        <f t="shared" si="129"/>
        <v>0</v>
      </c>
      <c r="AO830" s="152">
        <f t="shared" si="130"/>
        <v>0</v>
      </c>
    </row>
    <row r="831" spans="1:41" x14ac:dyDescent="0.25">
      <c r="A831" s="140" t="str">
        <f>VLOOKUP(D831,Empresas!$D$7:$F$91,3,0)</f>
        <v>Yulisa</v>
      </c>
      <c r="B831" s="141" t="str">
        <f>VLOOKUP(D831,Empresas!$D$7:$G$91,4,0)</f>
        <v>Carmen D.</v>
      </c>
      <c r="C831" s="141" t="s">
        <v>544</v>
      </c>
      <c r="D831" s="141" t="s">
        <v>11</v>
      </c>
      <c r="E831" s="141" t="str">
        <f>VLOOKUP(D831,Empresas!$D$7:$E$92,2,0)</f>
        <v>SOUTH TIRES PERÚ S.A.C</v>
      </c>
      <c r="F831" s="141" t="s">
        <v>181</v>
      </c>
      <c r="G831" s="142">
        <f t="shared" si="135"/>
        <v>59</v>
      </c>
      <c r="H831" s="142" t="str">
        <f>VLOOKUP(D831,Empresas!$D$6:$L$92,7,0)</f>
        <v>Semestral</v>
      </c>
      <c r="I831" s="141" t="str">
        <f>VLOOKUP(VLOOKUP(D831&amp;"|"&amp;B831,Empresas!$I$7:$CB$92,G831,0),Tablas!$A$8:$B$10,2,0)</f>
        <v>No aplica</v>
      </c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 t="str">
        <f>VLOOKUP(D831,Empresas!$D$7:$CF$91,81,0)</f>
        <v>D</v>
      </c>
      <c r="W831" s="78" t="str">
        <f>VLOOKUP(D831,Empresas!$D$7:$M$91,10,0)</f>
        <v>Mype</v>
      </c>
      <c r="X831" s="69" t="str">
        <f t="shared" si="126"/>
        <v>NO</v>
      </c>
      <c r="Y831" s="153" t="str">
        <f t="shared" si="127"/>
        <v>No aplica</v>
      </c>
      <c r="Z831" s="147">
        <f>IF(Y831="No aplica",0,IF(I831="no",0,IF(I831="No aplica",0,IF(I831="Si",1,IF(I831="Fisico",1,IF(I831="Electronico",2,VLOOKUP(C831&amp;"|"&amp;B831&amp;"|"&amp;D831,Empresas!$C$6:$CC$92,G831+6+1,0)))))))</f>
        <v>0</v>
      </c>
      <c r="AA831" s="147">
        <f>IF(AND($I831="Si",J831=1),1,IF(AND($I831="Fisico",J831=1),1,IF(AND(J831=1,$I831="Electronico"),2,IF(J831=1,VLOOKUP($C831&amp;"|"&amp;$B831&amp;"|"&amp;$D831,Empresas!$C$6:$CC$92,$G831+6+1,0),0))))</f>
        <v>0</v>
      </c>
      <c r="AB831" s="147">
        <f>IF(AND($I831="Si",K831=1),1,IF(AND($I831="Fisico",K831=1),1,IF(AND(K831=1,$I831="Electronico"),2,IF(K831=1,VLOOKUP($C831&amp;"|"&amp;$B831&amp;"|"&amp;$D831,Empresas!$C$6:$CC$92,$G831+6+1,0),0))))</f>
        <v>0</v>
      </c>
      <c r="AC831" s="147">
        <f>IF(AND($I831="Si",L831=1),1,IF(AND($I831="Fisico",L831=1),1,IF(AND(L831=1,$I831="Electronico"),2,IF(L831=1,VLOOKUP($C831&amp;"|"&amp;$B831&amp;"|"&amp;$D831,Empresas!$C$6:$CC$92,$G831+6+1,0),0))))</f>
        <v>0</v>
      </c>
      <c r="AD831" s="147">
        <f>IF(AND($I831="Si",M831=1),1,IF(AND($I831="Fisico",M831=1),1,IF(AND(M831=1,$I831="Electronico"),2,IF(M831=1,VLOOKUP($C831&amp;"|"&amp;$B831&amp;"|"&amp;$D831,Empresas!$C$6:$CC$92,$G831+6+1,0),0))))</f>
        <v>0</v>
      </c>
      <c r="AE831" s="147">
        <f>IF(AND($I831="Si",N831=1),1,IF(AND($I831="Fisico",N831=1),1,IF(AND(N831=1,$I831="Electronico"),2,IF(N831=1,VLOOKUP($C831&amp;"|"&amp;$B831&amp;"|"&amp;$D831,Empresas!$C$6:$CC$92,$G831+6+1,0),0))))</f>
        <v>0</v>
      </c>
      <c r="AF831" s="147">
        <f>IF(AND($I831="Si",O831=1),1,IF(AND($I831="Fisico",O831=1),1,IF(AND(O831=1,$I831="Electronico"),2,IF(O831=1,VLOOKUP($C831&amp;"|"&amp;$B831&amp;"|"&amp;$D831,Empresas!$C$6:$CC$92,$G831+6+1,0),0))))</f>
        <v>0</v>
      </c>
      <c r="AG831" s="147">
        <f>IF(AND($I831="Si",P831=1),1,IF(AND($I831="Fisico",P831=1),1,IF(AND(P831=1,$I831="Electronico"),2,IF(P831=1,VLOOKUP($C831&amp;"|"&amp;$B831&amp;"|"&amp;$D831,Empresas!$C$6:$CC$92,$G831+6+1,0),0))))</f>
        <v>0</v>
      </c>
      <c r="AH831" s="147">
        <f>IF(AND($I831="Si",Q831=1),1,IF(AND($I831="Fisico",Q831=1),1,IF(AND(Q831=1,$I831="Electronico"),2,IF(Q831=1,VLOOKUP($C831&amp;"|"&amp;$B831&amp;"|"&amp;$D831,Empresas!$C$6:$CC$92,$G831+6+1,0),0))))</f>
        <v>0</v>
      </c>
      <c r="AI831" s="147">
        <f>IF(AND($I831="Si",R831=1),1,IF(AND($I831="Fisico",R831=1),1,IF(AND(R831=1,$I831="Electronico"),2,IF(R831=1,VLOOKUP($C831&amp;"|"&amp;$B831&amp;"|"&amp;$D831,Empresas!$C$6:$CC$92,$G831+6+1,0),0))))</f>
        <v>0</v>
      </c>
      <c r="AJ831" s="147">
        <f>IF(AND($I831="Si",S831=1),1,IF(AND($I831="Fisico",S831=1),1,IF(AND(S831=1,$I831="Electronico"),2,IF(S831=1,VLOOKUP($C831&amp;"|"&amp;$B831&amp;"|"&amp;$D831,Empresas!$C$6:$CC$92,$G831+6+1,0),0))))</f>
        <v>0</v>
      </c>
      <c r="AK831" s="147">
        <f>IF(AND($I831="Si",T831=1),1,IF(AND($I831="Fisico",T831=1),1,IF(AND(T831=1,$I831="Electronico"),2,IF(T831=1,VLOOKUP($C831&amp;"|"&amp;$B831&amp;"|"&amp;$D831,Empresas!$C$6:$CC$92,$G831+6+1,0),0))))</f>
        <v>0</v>
      </c>
      <c r="AL831" s="147">
        <f>IF(AND($I831="Si",U831=1),1,IF(AND($I831="Fisico",U831=1),1,IF(AND(U831=1,$I831="Electronico"),2,IF(U831=1,VLOOKUP($C831&amp;"|"&amp;$B831&amp;"|"&amp;$D831,Empresas!$C$6:$CC$92,$G831+6+1,0),0))))</f>
        <v>0</v>
      </c>
      <c r="AM831" s="149">
        <f t="shared" si="128"/>
        <v>0</v>
      </c>
      <c r="AN831" s="149">
        <f t="shared" si="129"/>
        <v>0</v>
      </c>
      <c r="AO831" s="152">
        <f t="shared" si="130"/>
        <v>0</v>
      </c>
    </row>
    <row r="832" spans="1:41" x14ac:dyDescent="0.25">
      <c r="A832" s="140" t="str">
        <f>VLOOKUP(D832,Empresas!$D$7:$F$91,3,0)</f>
        <v>Yulisa</v>
      </c>
      <c r="B832" s="141" t="str">
        <f>VLOOKUP(D832,Empresas!$D$7:$G$91,4,0)</f>
        <v>Carmen D.</v>
      </c>
      <c r="C832" s="141" t="s">
        <v>544</v>
      </c>
      <c r="D832" s="141" t="s">
        <v>11</v>
      </c>
      <c r="E832" s="141" t="str">
        <f>VLOOKUP(D832,Empresas!$D$7:$E$92,2,0)</f>
        <v>SOUTH TIRES PERÚ S.A.C</v>
      </c>
      <c r="F832" s="141" t="s">
        <v>182</v>
      </c>
      <c r="G832" s="142">
        <f t="shared" si="135"/>
        <v>60</v>
      </c>
      <c r="H832" s="142" t="str">
        <f>VLOOKUP(D832,Empresas!$D$6:$L$92,7,0)</f>
        <v>Semestral</v>
      </c>
      <c r="I832" s="141" t="str">
        <f>VLOOKUP(VLOOKUP(D832&amp;"|"&amp;B832,Empresas!$I$7:$CB$92,G832,0),Tablas!$A$8:$B$10,2,0)</f>
        <v>No aplica</v>
      </c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 t="str">
        <f>VLOOKUP(D832,Empresas!$D$7:$CF$91,81,0)</f>
        <v>D</v>
      </c>
      <c r="W832" s="78" t="str">
        <f>VLOOKUP(D832,Empresas!$D$7:$M$91,10,0)</f>
        <v>Mype</v>
      </c>
      <c r="X832" s="69" t="str">
        <f t="shared" si="126"/>
        <v>NO</v>
      </c>
      <c r="Y832" s="153" t="str">
        <f t="shared" si="127"/>
        <v>No aplica</v>
      </c>
      <c r="Z832" s="147">
        <f>IF(Y832="No aplica",0,IF(I832="no",0,IF(I832="No aplica",0,IF(I832="Si",1,IF(I832="Fisico",1,IF(I832="Electronico",2,VLOOKUP(C832&amp;"|"&amp;B832&amp;"|"&amp;D832,Empresas!$C$6:$CC$92,G832+6+1,0)))))))</f>
        <v>0</v>
      </c>
      <c r="AA832" s="147">
        <f>IF(AND($I832="Si",J832=1),1,IF(AND($I832="Fisico",J832=1),1,IF(AND(J832=1,$I832="Electronico"),2,IF(J832=1,VLOOKUP($C832&amp;"|"&amp;$B832&amp;"|"&amp;$D832,Empresas!$C$6:$CC$92,$G832+6+1,0),0))))</f>
        <v>0</v>
      </c>
      <c r="AB832" s="147">
        <f>IF(AND($I832="Si",K832=1),1,IF(AND($I832="Fisico",K832=1),1,IF(AND(K832=1,$I832="Electronico"),2,IF(K832=1,VLOOKUP($C832&amp;"|"&amp;$B832&amp;"|"&amp;$D832,Empresas!$C$6:$CC$92,$G832+6+1,0),0))))</f>
        <v>0</v>
      </c>
      <c r="AC832" s="147">
        <f>IF(AND($I832="Si",L832=1),1,IF(AND($I832="Fisico",L832=1),1,IF(AND(L832=1,$I832="Electronico"),2,IF(L832=1,VLOOKUP($C832&amp;"|"&amp;$B832&amp;"|"&amp;$D832,Empresas!$C$6:$CC$92,$G832+6+1,0),0))))</f>
        <v>0</v>
      </c>
      <c r="AD832" s="147">
        <f>IF(AND($I832="Si",M832=1),1,IF(AND($I832="Fisico",M832=1),1,IF(AND(M832=1,$I832="Electronico"),2,IF(M832=1,VLOOKUP($C832&amp;"|"&amp;$B832&amp;"|"&amp;$D832,Empresas!$C$6:$CC$92,$G832+6+1,0),0))))</f>
        <v>0</v>
      </c>
      <c r="AE832" s="147">
        <f>IF(AND($I832="Si",N832=1),1,IF(AND($I832="Fisico",N832=1),1,IF(AND(N832=1,$I832="Electronico"),2,IF(N832=1,VLOOKUP($C832&amp;"|"&amp;$B832&amp;"|"&amp;$D832,Empresas!$C$6:$CC$92,$G832+6+1,0),0))))</f>
        <v>0</v>
      </c>
      <c r="AF832" s="147">
        <f>IF(AND($I832="Si",O832=1),1,IF(AND($I832="Fisico",O832=1),1,IF(AND(O832=1,$I832="Electronico"),2,IF(O832=1,VLOOKUP($C832&amp;"|"&amp;$B832&amp;"|"&amp;$D832,Empresas!$C$6:$CC$92,$G832+6+1,0),0))))</f>
        <v>0</v>
      </c>
      <c r="AG832" s="147">
        <f>IF(AND($I832="Si",P832=1),1,IF(AND($I832="Fisico",P832=1),1,IF(AND(P832=1,$I832="Electronico"),2,IF(P832=1,VLOOKUP($C832&amp;"|"&amp;$B832&amp;"|"&amp;$D832,Empresas!$C$6:$CC$92,$G832+6+1,0),0))))</f>
        <v>0</v>
      </c>
      <c r="AH832" s="147">
        <f>IF(AND($I832="Si",Q832=1),1,IF(AND($I832="Fisico",Q832=1),1,IF(AND(Q832=1,$I832="Electronico"),2,IF(Q832=1,VLOOKUP($C832&amp;"|"&amp;$B832&amp;"|"&amp;$D832,Empresas!$C$6:$CC$92,$G832+6+1,0),0))))</f>
        <v>0</v>
      </c>
      <c r="AI832" s="147">
        <f>IF(AND($I832="Si",R832=1),1,IF(AND($I832="Fisico",R832=1),1,IF(AND(R832=1,$I832="Electronico"),2,IF(R832=1,VLOOKUP($C832&amp;"|"&amp;$B832&amp;"|"&amp;$D832,Empresas!$C$6:$CC$92,$G832+6+1,0),0))))</f>
        <v>0</v>
      </c>
      <c r="AJ832" s="147">
        <f>IF(AND($I832="Si",S832=1),1,IF(AND($I832="Fisico",S832=1),1,IF(AND(S832=1,$I832="Electronico"),2,IF(S832=1,VLOOKUP($C832&amp;"|"&amp;$B832&amp;"|"&amp;$D832,Empresas!$C$6:$CC$92,$G832+6+1,0),0))))</f>
        <v>0</v>
      </c>
      <c r="AK832" s="147">
        <f>IF(AND($I832="Si",T832=1),1,IF(AND($I832="Fisico",T832=1),1,IF(AND(T832=1,$I832="Electronico"),2,IF(T832=1,VLOOKUP($C832&amp;"|"&amp;$B832&amp;"|"&amp;$D832,Empresas!$C$6:$CC$92,$G832+6+1,0),0))))</f>
        <v>0</v>
      </c>
      <c r="AL832" s="147">
        <f>IF(AND($I832="Si",U832=1),1,IF(AND($I832="Fisico",U832=1),1,IF(AND(U832=1,$I832="Electronico"),2,IF(U832=1,VLOOKUP($C832&amp;"|"&amp;$B832&amp;"|"&amp;$D832,Empresas!$C$6:$CC$92,$G832+6+1,0),0))))</f>
        <v>0</v>
      </c>
      <c r="AM832" s="149">
        <f t="shared" si="128"/>
        <v>0</v>
      </c>
      <c r="AN832" s="149">
        <f t="shared" si="129"/>
        <v>0</v>
      </c>
      <c r="AO832" s="152">
        <f t="shared" si="130"/>
        <v>0</v>
      </c>
    </row>
    <row r="833" spans="1:41" x14ac:dyDescent="0.25">
      <c r="A833" s="143" t="str">
        <f>VLOOKUP(D833,Empresas!$D$7:$F$91,3,0)</f>
        <v>Yulisa</v>
      </c>
      <c r="B833" s="144" t="str">
        <f>VLOOKUP(D833,Empresas!$D$7:$G$91,4,0)</f>
        <v>Carmen D.</v>
      </c>
      <c r="C833" s="144" t="s">
        <v>544</v>
      </c>
      <c r="D833" s="144" t="s">
        <v>11</v>
      </c>
      <c r="E833" s="144" t="str">
        <f>VLOOKUP(D833,Empresas!$D$7:$E$92,2,0)</f>
        <v>SOUTH TIRES PERÚ S.A.C</v>
      </c>
      <c r="F833" s="144" t="s">
        <v>183</v>
      </c>
      <c r="G833" s="145">
        <f>+Empresas!$BR$2</f>
        <v>62</v>
      </c>
      <c r="H833" s="145" t="str">
        <f>VLOOKUP(D833,Empresas!$D$6:$L$92,7,0)</f>
        <v>Semestral</v>
      </c>
      <c r="I833" s="144" t="str">
        <f>VLOOKUP(VLOOKUP(D833&amp;"|"&amp;B833,Empresas!$I$7:$CB$92,G833,0),Tablas!$A$13:$B$14,2,0)</f>
        <v>Si</v>
      </c>
      <c r="J833" s="78">
        <v>1</v>
      </c>
      <c r="K833" s="78">
        <v>1</v>
      </c>
      <c r="L833" s="78">
        <v>1</v>
      </c>
      <c r="M833" s="78">
        <v>1</v>
      </c>
      <c r="N833" s="78">
        <v>1</v>
      </c>
      <c r="O833" s="78">
        <v>1</v>
      </c>
      <c r="P833" s="78">
        <v>1</v>
      </c>
      <c r="Q833" s="78">
        <v>1</v>
      </c>
      <c r="R833" s="78"/>
      <c r="S833" s="78"/>
      <c r="T833" s="78"/>
      <c r="U833" s="78"/>
      <c r="V833" s="78" t="str">
        <f>VLOOKUP(D833,Empresas!$D$7:$CF$91,81,0)</f>
        <v>D</v>
      </c>
      <c r="W833" s="78" t="str">
        <f>VLOOKUP(D833,Empresas!$D$7:$M$91,10,0)</f>
        <v>Mype</v>
      </c>
      <c r="X833" s="69" t="str">
        <f t="shared" si="126"/>
        <v>SI</v>
      </c>
      <c r="Y833" s="153" t="str">
        <f t="shared" si="127"/>
        <v>Si aplica</v>
      </c>
      <c r="Z833" s="147">
        <f>IF(Y833="No aplica",0,IF(I833="no",0,IF(I833="No aplica",0,IF(I833="Si",1,IF(I833="Fisico",1,IF(I833="Electronico",2,VLOOKUP(C833&amp;"|"&amp;B833&amp;"|"&amp;D833,Empresas!$C$6:$CC$92,G833+6+1,0)))))))</f>
        <v>1</v>
      </c>
      <c r="AA833" s="147">
        <f>IF(AND($I833="Si",J833=1),1,IF(AND($I833="Fisico",J833=1),1,IF(AND(J833=1,$I833="Electronico"),2,IF(J833=1,VLOOKUP($C833&amp;"|"&amp;$B833&amp;"|"&amp;$D833,Empresas!$C$6:$CC$92,$G833+6+1,0),0))))</f>
        <v>1</v>
      </c>
      <c r="AB833" s="147">
        <f>IF(AND($I833="Si",K833=1),1,IF(AND($I833="Fisico",K833=1),1,IF(AND(K833=1,$I833="Electronico"),2,IF(K833=1,VLOOKUP($C833&amp;"|"&amp;$B833&amp;"|"&amp;$D833,Empresas!$C$6:$CC$92,$G833+6+1,0),0))))</f>
        <v>1</v>
      </c>
      <c r="AC833" s="147">
        <f>IF(AND($I833="Si",L833=1),1,IF(AND($I833="Fisico",L833=1),1,IF(AND(L833=1,$I833="Electronico"),2,IF(L833=1,VLOOKUP($C833&amp;"|"&amp;$B833&amp;"|"&amp;$D833,Empresas!$C$6:$CC$92,$G833+6+1,0),0))))</f>
        <v>1</v>
      </c>
      <c r="AD833" s="147">
        <f>IF(AND($I833="Si",M833=1),1,IF(AND($I833="Fisico",M833=1),1,IF(AND(M833=1,$I833="Electronico"),2,IF(M833=1,VLOOKUP($C833&amp;"|"&amp;$B833&amp;"|"&amp;$D833,Empresas!$C$6:$CC$92,$G833+6+1,0),0))))</f>
        <v>1</v>
      </c>
      <c r="AE833" s="147">
        <f>IF(AND($I833="Si",N833=1),1,IF(AND($I833="Fisico",N833=1),1,IF(AND(N833=1,$I833="Electronico"),2,IF(N833=1,VLOOKUP($C833&amp;"|"&amp;$B833&amp;"|"&amp;$D833,Empresas!$C$6:$CC$92,$G833+6+1,0),0))))</f>
        <v>1</v>
      </c>
      <c r="AF833" s="147">
        <f>IF(AND($I833="Si",O833=1),1,IF(AND($I833="Fisico",O833=1),1,IF(AND(O833=1,$I833="Electronico"),2,IF(O833=1,VLOOKUP($C833&amp;"|"&amp;$B833&amp;"|"&amp;$D833,Empresas!$C$6:$CC$92,$G833+6+1,0),0))))</f>
        <v>1</v>
      </c>
      <c r="AG833" s="147">
        <f>IF(AND($I833="Si",P833=1),1,IF(AND($I833="Fisico",P833=1),1,IF(AND(P833=1,$I833="Electronico"),2,IF(P833=1,VLOOKUP($C833&amp;"|"&amp;$B833&amp;"|"&amp;$D833,Empresas!$C$6:$CC$92,$G833+6+1,0),0))))</f>
        <v>1</v>
      </c>
      <c r="AH833" s="147">
        <f>IF(AND($I833="Si",Q833=1),1,IF(AND($I833="Fisico",Q833=1),1,IF(AND(Q833=1,$I833="Electronico"),2,IF(Q833=1,VLOOKUP($C833&amp;"|"&amp;$B833&amp;"|"&amp;$D833,Empresas!$C$6:$CC$92,$G833+6+1,0),0))))</f>
        <v>1</v>
      </c>
      <c r="AI833" s="147">
        <f>IF(AND($I833="Si",R833=1),1,IF(AND($I833="Fisico",R833=1),1,IF(AND(R833=1,$I833="Electronico"),2,IF(R833=1,VLOOKUP($C833&amp;"|"&amp;$B833&amp;"|"&amp;$D833,Empresas!$C$6:$CC$92,$G833+6+1,0),0))))</f>
        <v>0</v>
      </c>
      <c r="AJ833" s="147">
        <f>IF(AND($I833="Si",S833=1),1,IF(AND($I833="Fisico",S833=1),1,IF(AND(S833=1,$I833="Electronico"),2,IF(S833=1,VLOOKUP($C833&amp;"|"&amp;$B833&amp;"|"&amp;$D833,Empresas!$C$6:$CC$92,$G833+6+1,0),0))))</f>
        <v>0</v>
      </c>
      <c r="AK833" s="147">
        <f>IF(AND($I833="Si",T833=1),1,IF(AND($I833="Fisico",T833=1),1,IF(AND(T833=1,$I833="Electronico"),2,IF(T833=1,VLOOKUP($C833&amp;"|"&amp;$B833&amp;"|"&amp;$D833,Empresas!$C$6:$CC$92,$G833+6+1,0),0))))</f>
        <v>0</v>
      </c>
      <c r="AL833" s="147">
        <f>IF(AND($I833="Si",U833=1),1,IF(AND($I833="Fisico",U833=1),1,IF(AND(U833=1,$I833="Electronico"),2,IF(U833=1,VLOOKUP($C833&amp;"|"&amp;$B833&amp;"|"&amp;$D833,Empresas!$C$6:$CC$92,$G833+6+1,0),0))))</f>
        <v>0</v>
      </c>
      <c r="AM833" s="149">
        <f t="shared" si="128"/>
        <v>8</v>
      </c>
      <c r="AN833" s="149">
        <f t="shared" si="129"/>
        <v>8</v>
      </c>
      <c r="AO833" s="152">
        <f t="shared" si="130"/>
        <v>1</v>
      </c>
    </row>
    <row r="834" spans="1:41" x14ac:dyDescent="0.25">
      <c r="A834" s="143" t="str">
        <f>VLOOKUP(D834,Empresas!$D$7:$F$91,3,0)</f>
        <v>Yulisa</v>
      </c>
      <c r="B834" s="144" t="str">
        <f>VLOOKUP(D834,Empresas!$D$7:$G$91,4,0)</f>
        <v>Carmen D.</v>
      </c>
      <c r="C834" s="144" t="s">
        <v>544</v>
      </c>
      <c r="D834" s="144" t="s">
        <v>11</v>
      </c>
      <c r="E834" s="144" t="str">
        <f>VLOOKUP(D834,Empresas!$D$7:$E$92,2,0)</f>
        <v>SOUTH TIRES PERÚ S.A.C</v>
      </c>
      <c r="F834" s="144" t="s">
        <v>184</v>
      </c>
      <c r="G834" s="145">
        <f>+G833+1</f>
        <v>63</v>
      </c>
      <c r="H834" s="145" t="str">
        <f>VLOOKUP(D834,Empresas!$D$6:$L$92,7,0)</f>
        <v>Semestral</v>
      </c>
      <c r="I834" s="144" t="str">
        <f>VLOOKUP(VLOOKUP(D834&amp;"|"&amp;B834,Empresas!$I$7:$CB$92,G834,0),Tablas!$A$13:$B$14,2,0)</f>
        <v>No</v>
      </c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 t="str">
        <f>VLOOKUP(D834,Empresas!$D$7:$CF$91,81,0)</f>
        <v>D</v>
      </c>
      <c r="W834" s="78" t="str">
        <f>VLOOKUP(D834,Empresas!$D$7:$M$91,10,0)</f>
        <v>Mype</v>
      </c>
      <c r="X834" s="69" t="str">
        <f t="shared" si="126"/>
        <v>SI</v>
      </c>
      <c r="Y834" s="153" t="str">
        <f t="shared" si="127"/>
        <v>No aplica</v>
      </c>
      <c r="Z834" s="147">
        <f>IF(Y834="No aplica",0,IF(I834="no",0,IF(I834="No aplica",0,IF(I834="Si",1,IF(I834="Fisico",1,IF(I834="Electronico",2,VLOOKUP(C834&amp;"|"&amp;B834&amp;"|"&amp;D834,Empresas!$C$6:$CC$92,G834+6+1,0)))))))</f>
        <v>0</v>
      </c>
      <c r="AA834" s="147">
        <f>IF(AND($I834="Si",J834=1),1,IF(AND($I834="Fisico",J834=1),1,IF(AND(J834=1,$I834="Electronico"),2,IF(J834=1,VLOOKUP($C834&amp;"|"&amp;$B834&amp;"|"&amp;$D834,Empresas!$C$6:$CC$92,$G834+6+1,0),0))))</f>
        <v>0</v>
      </c>
      <c r="AB834" s="147">
        <f>IF(AND($I834="Si",K834=1),1,IF(AND($I834="Fisico",K834=1),1,IF(AND(K834=1,$I834="Electronico"),2,IF(K834=1,VLOOKUP($C834&amp;"|"&amp;$B834&amp;"|"&amp;$D834,Empresas!$C$6:$CC$92,$G834+6+1,0),0))))</f>
        <v>0</v>
      </c>
      <c r="AC834" s="147">
        <f>IF(AND($I834="Si",L834=1),1,IF(AND($I834="Fisico",L834=1),1,IF(AND(L834=1,$I834="Electronico"),2,IF(L834=1,VLOOKUP($C834&amp;"|"&amp;$B834&amp;"|"&amp;$D834,Empresas!$C$6:$CC$92,$G834+6+1,0),0))))</f>
        <v>0</v>
      </c>
      <c r="AD834" s="147">
        <f>IF(AND($I834="Si",M834=1),1,IF(AND($I834="Fisico",M834=1),1,IF(AND(M834=1,$I834="Electronico"),2,IF(M834=1,VLOOKUP($C834&amp;"|"&amp;$B834&amp;"|"&amp;$D834,Empresas!$C$6:$CC$92,$G834+6+1,0),0))))</f>
        <v>0</v>
      </c>
      <c r="AE834" s="147">
        <f>IF(AND($I834="Si",N834=1),1,IF(AND($I834="Fisico",N834=1),1,IF(AND(N834=1,$I834="Electronico"),2,IF(N834=1,VLOOKUP($C834&amp;"|"&amp;$B834&amp;"|"&amp;$D834,Empresas!$C$6:$CC$92,$G834+6+1,0),0))))</f>
        <v>0</v>
      </c>
      <c r="AF834" s="147">
        <f>IF(AND($I834="Si",O834=1),1,IF(AND($I834="Fisico",O834=1),1,IF(AND(O834=1,$I834="Electronico"),2,IF(O834=1,VLOOKUP($C834&amp;"|"&amp;$B834&amp;"|"&amp;$D834,Empresas!$C$6:$CC$92,$G834+6+1,0),0))))</f>
        <v>0</v>
      </c>
      <c r="AG834" s="147">
        <f>IF(AND($I834="Si",P834=1),1,IF(AND($I834="Fisico",P834=1),1,IF(AND(P834=1,$I834="Electronico"),2,IF(P834=1,VLOOKUP($C834&amp;"|"&amp;$B834&amp;"|"&amp;$D834,Empresas!$C$6:$CC$92,$G834+6+1,0),0))))</f>
        <v>0</v>
      </c>
      <c r="AH834" s="147">
        <f>IF(AND($I834="Si",Q834=1),1,IF(AND($I834="Fisico",Q834=1),1,IF(AND(Q834=1,$I834="Electronico"),2,IF(Q834=1,VLOOKUP($C834&amp;"|"&amp;$B834&amp;"|"&amp;$D834,Empresas!$C$6:$CC$92,$G834+6+1,0),0))))</f>
        <v>0</v>
      </c>
      <c r="AI834" s="147">
        <f>IF(AND($I834="Si",R834=1),1,IF(AND($I834="Fisico",R834=1),1,IF(AND(R834=1,$I834="Electronico"),2,IF(R834=1,VLOOKUP($C834&amp;"|"&amp;$B834&amp;"|"&amp;$D834,Empresas!$C$6:$CC$92,$G834+6+1,0),0))))</f>
        <v>0</v>
      </c>
      <c r="AJ834" s="147">
        <f>IF(AND($I834="Si",S834=1),1,IF(AND($I834="Fisico",S834=1),1,IF(AND(S834=1,$I834="Electronico"),2,IF(S834=1,VLOOKUP($C834&amp;"|"&amp;$B834&amp;"|"&amp;$D834,Empresas!$C$6:$CC$92,$G834+6+1,0),0))))</f>
        <v>0</v>
      </c>
      <c r="AK834" s="147">
        <f>IF(AND($I834="Si",T834=1),1,IF(AND($I834="Fisico",T834=1),1,IF(AND(T834=1,$I834="Electronico"),2,IF(T834=1,VLOOKUP($C834&amp;"|"&amp;$B834&amp;"|"&amp;$D834,Empresas!$C$6:$CC$92,$G834+6+1,0),0))))</f>
        <v>0</v>
      </c>
      <c r="AL834" s="147">
        <f>IF(AND($I834="Si",U834=1),1,IF(AND($I834="Fisico",U834=1),1,IF(AND(U834=1,$I834="Electronico"),2,IF(U834=1,VLOOKUP($C834&amp;"|"&amp;$B834&amp;"|"&amp;$D834,Empresas!$C$6:$CC$92,$G834+6+1,0),0))))</f>
        <v>0</v>
      </c>
      <c r="AM834" s="149">
        <f t="shared" si="128"/>
        <v>0</v>
      </c>
      <c r="AN834" s="149">
        <f t="shared" si="129"/>
        <v>0</v>
      </c>
      <c r="AO834" s="152">
        <f t="shared" si="130"/>
        <v>0</v>
      </c>
    </row>
    <row r="835" spans="1:41" x14ac:dyDescent="0.25">
      <c r="A835" s="143" t="str">
        <f>VLOOKUP(D835,Empresas!$D$7:$F$91,3,0)</f>
        <v>Yulisa</v>
      </c>
      <c r="B835" s="144" t="str">
        <f>VLOOKUP(D835,Empresas!$D$7:$G$91,4,0)</f>
        <v>Carmen D.</v>
      </c>
      <c r="C835" s="144" t="s">
        <v>544</v>
      </c>
      <c r="D835" s="144" t="s">
        <v>11</v>
      </c>
      <c r="E835" s="144" t="str">
        <f>VLOOKUP(D835,Empresas!$D$7:$E$92,2,0)</f>
        <v>SOUTH TIRES PERÚ S.A.C</v>
      </c>
      <c r="F835" s="144" t="s">
        <v>185</v>
      </c>
      <c r="G835" s="145">
        <f t="shared" ref="G835:G842" si="136">+G834+1</f>
        <v>64</v>
      </c>
      <c r="H835" s="145" t="str">
        <f>VLOOKUP(D835,Empresas!$D$6:$L$92,7,0)</f>
        <v>Semestral</v>
      </c>
      <c r="I835" s="144" t="str">
        <f>VLOOKUP(VLOOKUP(D835&amp;"|"&amp;B835,Empresas!$I$7:$CB$92,G835,0),Tablas!$A$13:$B$14,2,0)</f>
        <v>No</v>
      </c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 t="str">
        <f>VLOOKUP(D835,Empresas!$D$7:$CF$91,81,0)</f>
        <v>D</v>
      </c>
      <c r="W835" s="78" t="str">
        <f>VLOOKUP(D835,Empresas!$D$7:$M$91,10,0)</f>
        <v>Mype</v>
      </c>
      <c r="X835" s="69" t="str">
        <f t="shared" si="126"/>
        <v>SI</v>
      </c>
      <c r="Y835" s="153" t="str">
        <f t="shared" si="127"/>
        <v>No aplica</v>
      </c>
      <c r="Z835" s="147">
        <f>IF(Y835="No aplica",0,IF(I835="no",0,IF(I835="No aplica",0,IF(I835="Si",1,IF(I835="Fisico",1,IF(I835="Electronico",2,VLOOKUP(C835&amp;"|"&amp;B835&amp;"|"&amp;D835,Empresas!$C$6:$CC$92,G835+6+1,0)))))))</f>
        <v>0</v>
      </c>
      <c r="AA835" s="147">
        <f>IF(AND($I835="Si",J835=1),1,IF(AND($I835="Fisico",J835=1),1,IF(AND(J835=1,$I835="Electronico"),2,IF(J835=1,VLOOKUP($C835&amp;"|"&amp;$B835&amp;"|"&amp;$D835,Empresas!$C$6:$CC$92,$G835+6+1,0),0))))</f>
        <v>0</v>
      </c>
      <c r="AB835" s="147">
        <f>IF(AND($I835="Si",K835=1),1,IF(AND($I835="Fisico",K835=1),1,IF(AND(K835=1,$I835="Electronico"),2,IF(K835=1,VLOOKUP($C835&amp;"|"&amp;$B835&amp;"|"&amp;$D835,Empresas!$C$6:$CC$92,$G835+6+1,0),0))))</f>
        <v>0</v>
      </c>
      <c r="AC835" s="147">
        <f>IF(AND($I835="Si",L835=1),1,IF(AND($I835="Fisico",L835=1),1,IF(AND(L835=1,$I835="Electronico"),2,IF(L835=1,VLOOKUP($C835&amp;"|"&amp;$B835&amp;"|"&amp;$D835,Empresas!$C$6:$CC$92,$G835+6+1,0),0))))</f>
        <v>0</v>
      </c>
      <c r="AD835" s="147">
        <f>IF(AND($I835="Si",M835=1),1,IF(AND($I835="Fisico",M835=1),1,IF(AND(M835=1,$I835="Electronico"),2,IF(M835=1,VLOOKUP($C835&amp;"|"&amp;$B835&amp;"|"&amp;$D835,Empresas!$C$6:$CC$92,$G835+6+1,0),0))))</f>
        <v>0</v>
      </c>
      <c r="AE835" s="147">
        <f>IF(AND($I835="Si",N835=1),1,IF(AND($I835="Fisico",N835=1),1,IF(AND(N835=1,$I835="Electronico"),2,IF(N835=1,VLOOKUP($C835&amp;"|"&amp;$B835&amp;"|"&amp;$D835,Empresas!$C$6:$CC$92,$G835+6+1,0),0))))</f>
        <v>0</v>
      </c>
      <c r="AF835" s="147">
        <f>IF(AND($I835="Si",O835=1),1,IF(AND($I835="Fisico",O835=1),1,IF(AND(O835=1,$I835="Electronico"),2,IF(O835=1,VLOOKUP($C835&amp;"|"&amp;$B835&amp;"|"&amp;$D835,Empresas!$C$6:$CC$92,$G835+6+1,0),0))))</f>
        <v>0</v>
      </c>
      <c r="AG835" s="147">
        <f>IF(AND($I835="Si",P835=1),1,IF(AND($I835="Fisico",P835=1),1,IF(AND(P835=1,$I835="Electronico"),2,IF(P835=1,VLOOKUP($C835&amp;"|"&amp;$B835&amp;"|"&amp;$D835,Empresas!$C$6:$CC$92,$G835+6+1,0),0))))</f>
        <v>0</v>
      </c>
      <c r="AH835" s="147">
        <f>IF(AND($I835="Si",Q835=1),1,IF(AND($I835="Fisico",Q835=1),1,IF(AND(Q835=1,$I835="Electronico"),2,IF(Q835=1,VLOOKUP($C835&amp;"|"&amp;$B835&amp;"|"&amp;$D835,Empresas!$C$6:$CC$92,$G835+6+1,0),0))))</f>
        <v>0</v>
      </c>
      <c r="AI835" s="147">
        <f>IF(AND($I835="Si",R835=1),1,IF(AND($I835="Fisico",R835=1),1,IF(AND(R835=1,$I835="Electronico"),2,IF(R835=1,VLOOKUP($C835&amp;"|"&amp;$B835&amp;"|"&amp;$D835,Empresas!$C$6:$CC$92,$G835+6+1,0),0))))</f>
        <v>0</v>
      </c>
      <c r="AJ835" s="147">
        <f>IF(AND($I835="Si",S835=1),1,IF(AND($I835="Fisico",S835=1),1,IF(AND(S835=1,$I835="Electronico"),2,IF(S835=1,VLOOKUP($C835&amp;"|"&amp;$B835&amp;"|"&amp;$D835,Empresas!$C$6:$CC$92,$G835+6+1,0),0))))</f>
        <v>0</v>
      </c>
      <c r="AK835" s="147">
        <f>IF(AND($I835="Si",T835=1),1,IF(AND($I835="Fisico",T835=1),1,IF(AND(T835=1,$I835="Electronico"),2,IF(T835=1,VLOOKUP($C835&amp;"|"&amp;$B835&amp;"|"&amp;$D835,Empresas!$C$6:$CC$92,$G835+6+1,0),0))))</f>
        <v>0</v>
      </c>
      <c r="AL835" s="147">
        <f>IF(AND($I835="Si",U835=1),1,IF(AND($I835="Fisico",U835=1),1,IF(AND(U835=1,$I835="Electronico"),2,IF(U835=1,VLOOKUP($C835&amp;"|"&amp;$B835&amp;"|"&amp;$D835,Empresas!$C$6:$CC$92,$G835+6+1,0),0))))</f>
        <v>0</v>
      </c>
      <c r="AM835" s="149">
        <f t="shared" si="128"/>
        <v>0</v>
      </c>
      <c r="AN835" s="149">
        <f t="shared" si="129"/>
        <v>0</v>
      </c>
      <c r="AO835" s="152">
        <f t="shared" si="130"/>
        <v>0</v>
      </c>
    </row>
    <row r="836" spans="1:41" x14ac:dyDescent="0.25">
      <c r="A836" s="143" t="str">
        <f>VLOOKUP(D836,Empresas!$D$7:$F$91,3,0)</f>
        <v>Yulisa</v>
      </c>
      <c r="B836" s="144" t="str">
        <f>VLOOKUP(D836,Empresas!$D$7:$G$91,4,0)</f>
        <v>Carmen D.</v>
      </c>
      <c r="C836" s="144" t="s">
        <v>544</v>
      </c>
      <c r="D836" s="144" t="s">
        <v>11</v>
      </c>
      <c r="E836" s="144" t="str">
        <f>VLOOKUP(D836,Empresas!$D$7:$E$92,2,0)</f>
        <v>SOUTH TIRES PERÚ S.A.C</v>
      </c>
      <c r="F836" s="144" t="s">
        <v>186</v>
      </c>
      <c r="G836" s="145">
        <f t="shared" si="136"/>
        <v>65</v>
      </c>
      <c r="H836" s="145" t="str">
        <f>VLOOKUP(D836,Empresas!$D$6:$L$92,7,0)</f>
        <v>Semestral</v>
      </c>
      <c r="I836" s="144" t="str">
        <f>VLOOKUP(VLOOKUP(D836&amp;"|"&amp;B836,Empresas!$I$7:$CB$92,G836,0),Tablas!$A$13:$B$14,2,0)</f>
        <v>No</v>
      </c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 t="str">
        <f>VLOOKUP(D836,Empresas!$D$7:$CF$91,81,0)</f>
        <v>D</v>
      </c>
      <c r="W836" s="78" t="str">
        <f>VLOOKUP(D836,Empresas!$D$7:$M$91,10,0)</f>
        <v>Mype</v>
      </c>
      <c r="X836" s="69" t="str">
        <f t="shared" ref="X836:X899" si="137">IF(OR(LEFT(F836,5)="02.06",LEFT(F836,5)="02.08",LEFT(F836,5)="02.09",LEFT(F836,5)="02.10",LEFT(F836,5)="02.11",LEFT(F836,5)="03.08",LEFT(F836,5)="03.09",LEFT(F836,5)="03.10"),"NO","SI")</f>
        <v>SI</v>
      </c>
      <c r="Y836" s="153" t="str">
        <f t="shared" ref="Y836:Y899" si="138">IF(SUM(J836:U836)=0,"No aplica","Si aplica")</f>
        <v>No aplica</v>
      </c>
      <c r="Z836" s="147">
        <f>IF(Y836="No aplica",0,IF(I836="no",0,IF(I836="No aplica",0,IF(I836="Si",1,IF(I836="Fisico",1,IF(I836="Electronico",2,VLOOKUP(C836&amp;"|"&amp;B836&amp;"|"&amp;D836,Empresas!$C$6:$CC$92,G836+6+1,0)))))))</f>
        <v>0</v>
      </c>
      <c r="AA836" s="147">
        <f>IF(AND($I836="Si",J836=1),1,IF(AND($I836="Fisico",J836=1),1,IF(AND(J836=1,$I836="Electronico"),2,IF(J836=1,VLOOKUP($C836&amp;"|"&amp;$B836&amp;"|"&amp;$D836,Empresas!$C$6:$CC$92,$G836+6+1,0),0))))</f>
        <v>0</v>
      </c>
      <c r="AB836" s="147">
        <f>IF(AND($I836="Si",K836=1),1,IF(AND($I836="Fisico",K836=1),1,IF(AND(K836=1,$I836="Electronico"),2,IF(K836=1,VLOOKUP($C836&amp;"|"&amp;$B836&amp;"|"&amp;$D836,Empresas!$C$6:$CC$92,$G836+6+1,0),0))))</f>
        <v>0</v>
      </c>
      <c r="AC836" s="147">
        <f>IF(AND($I836="Si",L836=1),1,IF(AND($I836="Fisico",L836=1),1,IF(AND(L836=1,$I836="Electronico"),2,IF(L836=1,VLOOKUP($C836&amp;"|"&amp;$B836&amp;"|"&amp;$D836,Empresas!$C$6:$CC$92,$G836+6+1,0),0))))</f>
        <v>0</v>
      </c>
      <c r="AD836" s="147">
        <f>IF(AND($I836="Si",M836=1),1,IF(AND($I836="Fisico",M836=1),1,IF(AND(M836=1,$I836="Electronico"),2,IF(M836=1,VLOOKUP($C836&amp;"|"&amp;$B836&amp;"|"&amp;$D836,Empresas!$C$6:$CC$92,$G836+6+1,0),0))))</f>
        <v>0</v>
      </c>
      <c r="AE836" s="147">
        <f>IF(AND($I836="Si",N836=1),1,IF(AND($I836="Fisico",N836=1),1,IF(AND(N836=1,$I836="Electronico"),2,IF(N836=1,VLOOKUP($C836&amp;"|"&amp;$B836&amp;"|"&amp;$D836,Empresas!$C$6:$CC$92,$G836+6+1,0),0))))</f>
        <v>0</v>
      </c>
      <c r="AF836" s="147">
        <f>IF(AND($I836="Si",O836=1),1,IF(AND($I836="Fisico",O836=1),1,IF(AND(O836=1,$I836="Electronico"),2,IF(O836=1,VLOOKUP($C836&amp;"|"&amp;$B836&amp;"|"&amp;$D836,Empresas!$C$6:$CC$92,$G836+6+1,0),0))))</f>
        <v>0</v>
      </c>
      <c r="AG836" s="147">
        <f>IF(AND($I836="Si",P836=1),1,IF(AND($I836="Fisico",P836=1),1,IF(AND(P836=1,$I836="Electronico"),2,IF(P836=1,VLOOKUP($C836&amp;"|"&amp;$B836&amp;"|"&amp;$D836,Empresas!$C$6:$CC$92,$G836+6+1,0),0))))</f>
        <v>0</v>
      </c>
      <c r="AH836" s="147">
        <f>IF(AND($I836="Si",Q836=1),1,IF(AND($I836="Fisico",Q836=1),1,IF(AND(Q836=1,$I836="Electronico"),2,IF(Q836=1,VLOOKUP($C836&amp;"|"&amp;$B836&amp;"|"&amp;$D836,Empresas!$C$6:$CC$92,$G836+6+1,0),0))))</f>
        <v>0</v>
      </c>
      <c r="AI836" s="147">
        <f>IF(AND($I836="Si",R836=1),1,IF(AND($I836="Fisico",R836=1),1,IF(AND(R836=1,$I836="Electronico"),2,IF(R836=1,VLOOKUP($C836&amp;"|"&amp;$B836&amp;"|"&amp;$D836,Empresas!$C$6:$CC$92,$G836+6+1,0),0))))</f>
        <v>0</v>
      </c>
      <c r="AJ836" s="147">
        <f>IF(AND($I836="Si",S836=1),1,IF(AND($I836="Fisico",S836=1),1,IF(AND(S836=1,$I836="Electronico"),2,IF(S836=1,VLOOKUP($C836&amp;"|"&amp;$B836&amp;"|"&amp;$D836,Empresas!$C$6:$CC$92,$G836+6+1,0),0))))</f>
        <v>0</v>
      </c>
      <c r="AK836" s="147">
        <f>IF(AND($I836="Si",T836=1),1,IF(AND($I836="Fisico",T836=1),1,IF(AND(T836=1,$I836="Electronico"),2,IF(T836=1,VLOOKUP($C836&amp;"|"&amp;$B836&amp;"|"&amp;$D836,Empresas!$C$6:$CC$92,$G836+6+1,0),0))))</f>
        <v>0</v>
      </c>
      <c r="AL836" s="147">
        <f>IF(AND($I836="Si",U836=1),1,IF(AND($I836="Fisico",U836=1),1,IF(AND(U836=1,$I836="Electronico"),2,IF(U836=1,VLOOKUP($C836&amp;"|"&amp;$B836&amp;"|"&amp;$D836,Empresas!$C$6:$CC$92,$G836+6+1,0),0))))</f>
        <v>0</v>
      </c>
      <c r="AM836" s="149">
        <f t="shared" ref="AM836:AM899" si="139">SUM(AA836:AL836)</f>
        <v>0</v>
      </c>
      <c r="AN836" s="149">
        <f t="shared" ref="AN836:AN899" si="140">Z836*RIGHT($AM$2,2)*1</f>
        <v>0</v>
      </c>
      <c r="AO836" s="152">
        <f t="shared" ref="AO836:AO899" si="141">IFERROR(AM836/AN836,0)</f>
        <v>0</v>
      </c>
    </row>
    <row r="837" spans="1:41" x14ac:dyDescent="0.25">
      <c r="A837" s="143" t="str">
        <f>VLOOKUP(D837,Empresas!$D$7:$F$91,3,0)</f>
        <v>Yulisa</v>
      </c>
      <c r="B837" s="144" t="str">
        <f>VLOOKUP(D837,Empresas!$D$7:$G$91,4,0)</f>
        <v>Carmen D.</v>
      </c>
      <c r="C837" s="144" t="s">
        <v>544</v>
      </c>
      <c r="D837" s="144" t="s">
        <v>11</v>
      </c>
      <c r="E837" s="144" t="str">
        <f>VLOOKUP(D837,Empresas!$D$7:$E$92,2,0)</f>
        <v>SOUTH TIRES PERÚ S.A.C</v>
      </c>
      <c r="F837" s="144" t="s">
        <v>187</v>
      </c>
      <c r="G837" s="145">
        <f t="shared" si="136"/>
        <v>66</v>
      </c>
      <c r="H837" s="145" t="str">
        <f>VLOOKUP(D837,Empresas!$D$6:$L$92,7,0)</f>
        <v>Semestral</v>
      </c>
      <c r="I837" s="144" t="str">
        <f>VLOOKUP(VLOOKUP(D837&amp;"|"&amp;B837,Empresas!$I$7:$CB$92,G837,0),Tablas!$A$13:$B$14,2,0)</f>
        <v>No</v>
      </c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 t="str">
        <f>VLOOKUP(D837,Empresas!$D$7:$CF$91,81,0)</f>
        <v>D</v>
      </c>
      <c r="W837" s="78" t="str">
        <f>VLOOKUP(D837,Empresas!$D$7:$M$91,10,0)</f>
        <v>Mype</v>
      </c>
      <c r="X837" s="69" t="str">
        <f t="shared" si="137"/>
        <v>SI</v>
      </c>
      <c r="Y837" s="153" t="str">
        <f t="shared" si="138"/>
        <v>No aplica</v>
      </c>
      <c r="Z837" s="147">
        <f>IF(Y837="No aplica",0,IF(I837="no",0,IF(I837="No aplica",0,IF(I837="Si",1,IF(I837="Fisico",1,IF(I837="Electronico",2,VLOOKUP(C837&amp;"|"&amp;B837&amp;"|"&amp;D837,Empresas!$C$6:$CC$92,G837+6+1,0)))))))</f>
        <v>0</v>
      </c>
      <c r="AA837" s="147">
        <f>IF(AND($I837="Si",J837=1),1,IF(AND($I837="Fisico",J837=1),1,IF(AND(J837=1,$I837="Electronico"),2,IF(J837=1,VLOOKUP($C837&amp;"|"&amp;$B837&amp;"|"&amp;$D837,Empresas!$C$6:$CC$92,$G837+6+1,0),0))))</f>
        <v>0</v>
      </c>
      <c r="AB837" s="147">
        <f>IF(AND($I837="Si",K837=1),1,IF(AND($I837="Fisico",K837=1),1,IF(AND(K837=1,$I837="Electronico"),2,IF(K837=1,VLOOKUP($C837&amp;"|"&amp;$B837&amp;"|"&amp;$D837,Empresas!$C$6:$CC$92,$G837+6+1,0),0))))</f>
        <v>0</v>
      </c>
      <c r="AC837" s="147">
        <f>IF(AND($I837="Si",L837=1),1,IF(AND($I837="Fisico",L837=1),1,IF(AND(L837=1,$I837="Electronico"),2,IF(L837=1,VLOOKUP($C837&amp;"|"&amp;$B837&amp;"|"&amp;$D837,Empresas!$C$6:$CC$92,$G837+6+1,0),0))))</f>
        <v>0</v>
      </c>
      <c r="AD837" s="147">
        <f>IF(AND($I837="Si",M837=1),1,IF(AND($I837="Fisico",M837=1),1,IF(AND(M837=1,$I837="Electronico"),2,IF(M837=1,VLOOKUP($C837&amp;"|"&amp;$B837&amp;"|"&amp;$D837,Empresas!$C$6:$CC$92,$G837+6+1,0),0))))</f>
        <v>0</v>
      </c>
      <c r="AE837" s="147">
        <f>IF(AND($I837="Si",N837=1),1,IF(AND($I837="Fisico",N837=1),1,IF(AND(N837=1,$I837="Electronico"),2,IF(N837=1,VLOOKUP($C837&amp;"|"&amp;$B837&amp;"|"&amp;$D837,Empresas!$C$6:$CC$92,$G837+6+1,0),0))))</f>
        <v>0</v>
      </c>
      <c r="AF837" s="147">
        <f>IF(AND($I837="Si",O837=1),1,IF(AND($I837="Fisico",O837=1),1,IF(AND(O837=1,$I837="Electronico"),2,IF(O837=1,VLOOKUP($C837&amp;"|"&amp;$B837&amp;"|"&amp;$D837,Empresas!$C$6:$CC$92,$G837+6+1,0),0))))</f>
        <v>0</v>
      </c>
      <c r="AG837" s="147">
        <f>IF(AND($I837="Si",P837=1),1,IF(AND($I837="Fisico",P837=1),1,IF(AND(P837=1,$I837="Electronico"),2,IF(P837=1,VLOOKUP($C837&amp;"|"&amp;$B837&amp;"|"&amp;$D837,Empresas!$C$6:$CC$92,$G837+6+1,0),0))))</f>
        <v>0</v>
      </c>
      <c r="AH837" s="147">
        <f>IF(AND($I837="Si",Q837=1),1,IF(AND($I837="Fisico",Q837=1),1,IF(AND(Q837=1,$I837="Electronico"),2,IF(Q837=1,VLOOKUP($C837&amp;"|"&amp;$B837&amp;"|"&amp;$D837,Empresas!$C$6:$CC$92,$G837+6+1,0),0))))</f>
        <v>0</v>
      </c>
      <c r="AI837" s="147">
        <f>IF(AND($I837="Si",R837=1),1,IF(AND($I837="Fisico",R837=1),1,IF(AND(R837=1,$I837="Electronico"),2,IF(R837=1,VLOOKUP($C837&amp;"|"&amp;$B837&amp;"|"&amp;$D837,Empresas!$C$6:$CC$92,$G837+6+1,0),0))))</f>
        <v>0</v>
      </c>
      <c r="AJ837" s="147">
        <f>IF(AND($I837="Si",S837=1),1,IF(AND($I837="Fisico",S837=1),1,IF(AND(S837=1,$I837="Electronico"),2,IF(S837=1,VLOOKUP($C837&amp;"|"&amp;$B837&amp;"|"&amp;$D837,Empresas!$C$6:$CC$92,$G837+6+1,0),0))))</f>
        <v>0</v>
      </c>
      <c r="AK837" s="147">
        <f>IF(AND($I837="Si",T837=1),1,IF(AND($I837="Fisico",T837=1),1,IF(AND(T837=1,$I837="Electronico"),2,IF(T837=1,VLOOKUP($C837&amp;"|"&amp;$B837&amp;"|"&amp;$D837,Empresas!$C$6:$CC$92,$G837+6+1,0),0))))</f>
        <v>0</v>
      </c>
      <c r="AL837" s="147">
        <f>IF(AND($I837="Si",U837=1),1,IF(AND($I837="Fisico",U837=1),1,IF(AND(U837=1,$I837="Electronico"),2,IF(U837=1,VLOOKUP($C837&amp;"|"&amp;$B837&amp;"|"&amp;$D837,Empresas!$C$6:$CC$92,$G837+6+1,0),0))))</f>
        <v>0</v>
      </c>
      <c r="AM837" s="149">
        <f t="shared" si="139"/>
        <v>0</v>
      </c>
      <c r="AN837" s="149">
        <f t="shared" si="140"/>
        <v>0</v>
      </c>
      <c r="AO837" s="152">
        <f t="shared" si="141"/>
        <v>0</v>
      </c>
    </row>
    <row r="838" spans="1:41" x14ac:dyDescent="0.25">
      <c r="A838" s="143" t="str">
        <f>VLOOKUP(D838,Empresas!$D$7:$F$91,3,0)</f>
        <v>Yulisa</v>
      </c>
      <c r="B838" s="144" t="str">
        <f>VLOOKUP(D838,Empresas!$D$7:$G$91,4,0)</f>
        <v>Carmen D.</v>
      </c>
      <c r="C838" s="144" t="s">
        <v>544</v>
      </c>
      <c r="D838" s="144" t="s">
        <v>11</v>
      </c>
      <c r="E838" s="144" t="str">
        <f>VLOOKUP(D838,Empresas!$D$7:$E$92,2,0)</f>
        <v>SOUTH TIRES PERÚ S.A.C</v>
      </c>
      <c r="F838" s="144" t="s">
        <v>188</v>
      </c>
      <c r="G838" s="145">
        <f t="shared" si="136"/>
        <v>67</v>
      </c>
      <c r="H838" s="145" t="str">
        <f>VLOOKUP(D838,Empresas!$D$6:$L$92,7,0)</f>
        <v>Semestral</v>
      </c>
      <c r="I838" s="144" t="str">
        <f>VLOOKUP(VLOOKUP(D838&amp;"|"&amp;B838,Empresas!$I$7:$CB$92,G838,0),Tablas!$A$13:$B$14,2,0)</f>
        <v>No</v>
      </c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 t="str">
        <f>VLOOKUP(D838,Empresas!$D$7:$CF$91,81,0)</f>
        <v>D</v>
      </c>
      <c r="W838" s="78" t="str">
        <f>VLOOKUP(D838,Empresas!$D$7:$M$91,10,0)</f>
        <v>Mype</v>
      </c>
      <c r="X838" s="69" t="str">
        <f t="shared" si="137"/>
        <v>SI</v>
      </c>
      <c r="Y838" s="153" t="str">
        <f t="shared" si="138"/>
        <v>No aplica</v>
      </c>
      <c r="Z838" s="147">
        <f>IF(Y838="No aplica",0,IF(I838="no",0,IF(I838="No aplica",0,IF(I838="Si",1,IF(I838="Fisico",1,IF(I838="Electronico",2,VLOOKUP(C838&amp;"|"&amp;B838&amp;"|"&amp;D838,Empresas!$C$6:$CC$92,G838+6+1,0)))))))</f>
        <v>0</v>
      </c>
      <c r="AA838" s="147">
        <f>IF(AND($I838="Si",J838=1),1,IF(AND($I838="Fisico",J838=1),1,IF(AND(J838=1,$I838="Electronico"),2,IF(J838=1,VLOOKUP($C838&amp;"|"&amp;$B838&amp;"|"&amp;$D838,Empresas!$C$6:$CC$92,$G838+6+1,0),0))))</f>
        <v>0</v>
      </c>
      <c r="AB838" s="147">
        <f>IF(AND($I838="Si",K838=1),1,IF(AND($I838="Fisico",K838=1),1,IF(AND(K838=1,$I838="Electronico"),2,IF(K838=1,VLOOKUP($C838&amp;"|"&amp;$B838&amp;"|"&amp;$D838,Empresas!$C$6:$CC$92,$G838+6+1,0),0))))</f>
        <v>0</v>
      </c>
      <c r="AC838" s="147">
        <f>IF(AND($I838="Si",L838=1),1,IF(AND($I838="Fisico",L838=1),1,IF(AND(L838=1,$I838="Electronico"),2,IF(L838=1,VLOOKUP($C838&amp;"|"&amp;$B838&amp;"|"&amp;$D838,Empresas!$C$6:$CC$92,$G838+6+1,0),0))))</f>
        <v>0</v>
      </c>
      <c r="AD838" s="147">
        <f>IF(AND($I838="Si",M838=1),1,IF(AND($I838="Fisico",M838=1),1,IF(AND(M838=1,$I838="Electronico"),2,IF(M838=1,VLOOKUP($C838&amp;"|"&amp;$B838&amp;"|"&amp;$D838,Empresas!$C$6:$CC$92,$G838+6+1,0),0))))</f>
        <v>0</v>
      </c>
      <c r="AE838" s="147">
        <f>IF(AND($I838="Si",N838=1),1,IF(AND($I838="Fisico",N838=1),1,IF(AND(N838=1,$I838="Electronico"),2,IF(N838=1,VLOOKUP($C838&amp;"|"&amp;$B838&amp;"|"&amp;$D838,Empresas!$C$6:$CC$92,$G838+6+1,0),0))))</f>
        <v>0</v>
      </c>
      <c r="AF838" s="147">
        <f>IF(AND($I838="Si",O838=1),1,IF(AND($I838="Fisico",O838=1),1,IF(AND(O838=1,$I838="Electronico"),2,IF(O838=1,VLOOKUP($C838&amp;"|"&amp;$B838&amp;"|"&amp;$D838,Empresas!$C$6:$CC$92,$G838+6+1,0),0))))</f>
        <v>0</v>
      </c>
      <c r="AG838" s="147">
        <f>IF(AND($I838="Si",P838=1),1,IF(AND($I838="Fisico",P838=1),1,IF(AND(P838=1,$I838="Electronico"),2,IF(P838=1,VLOOKUP($C838&amp;"|"&amp;$B838&amp;"|"&amp;$D838,Empresas!$C$6:$CC$92,$G838+6+1,0),0))))</f>
        <v>0</v>
      </c>
      <c r="AH838" s="147">
        <f>IF(AND($I838="Si",Q838=1),1,IF(AND($I838="Fisico",Q838=1),1,IF(AND(Q838=1,$I838="Electronico"),2,IF(Q838=1,VLOOKUP($C838&amp;"|"&amp;$B838&amp;"|"&amp;$D838,Empresas!$C$6:$CC$92,$G838+6+1,0),0))))</f>
        <v>0</v>
      </c>
      <c r="AI838" s="147">
        <f>IF(AND($I838="Si",R838=1),1,IF(AND($I838="Fisico",R838=1),1,IF(AND(R838=1,$I838="Electronico"),2,IF(R838=1,VLOOKUP($C838&amp;"|"&amp;$B838&amp;"|"&amp;$D838,Empresas!$C$6:$CC$92,$G838+6+1,0),0))))</f>
        <v>0</v>
      </c>
      <c r="AJ838" s="147">
        <f>IF(AND($I838="Si",S838=1),1,IF(AND($I838="Fisico",S838=1),1,IF(AND(S838=1,$I838="Electronico"),2,IF(S838=1,VLOOKUP($C838&amp;"|"&amp;$B838&amp;"|"&amp;$D838,Empresas!$C$6:$CC$92,$G838+6+1,0),0))))</f>
        <v>0</v>
      </c>
      <c r="AK838" s="147">
        <f>IF(AND($I838="Si",T838=1),1,IF(AND($I838="Fisico",T838=1),1,IF(AND(T838=1,$I838="Electronico"),2,IF(T838=1,VLOOKUP($C838&amp;"|"&amp;$B838&amp;"|"&amp;$D838,Empresas!$C$6:$CC$92,$G838+6+1,0),0))))</f>
        <v>0</v>
      </c>
      <c r="AL838" s="147">
        <f>IF(AND($I838="Si",U838=1),1,IF(AND($I838="Fisico",U838=1),1,IF(AND(U838=1,$I838="Electronico"),2,IF(U838=1,VLOOKUP($C838&amp;"|"&amp;$B838&amp;"|"&amp;$D838,Empresas!$C$6:$CC$92,$G838+6+1,0),0))))</f>
        <v>0</v>
      </c>
      <c r="AM838" s="149">
        <f t="shared" si="139"/>
        <v>0</v>
      </c>
      <c r="AN838" s="149">
        <f t="shared" si="140"/>
        <v>0</v>
      </c>
      <c r="AO838" s="152">
        <f t="shared" si="141"/>
        <v>0</v>
      </c>
    </row>
    <row r="839" spans="1:41" x14ac:dyDescent="0.25">
      <c r="A839" s="143" t="str">
        <f>VLOOKUP(D839,Empresas!$D$7:$F$91,3,0)</f>
        <v>Yulisa</v>
      </c>
      <c r="B839" s="144" t="str">
        <f>VLOOKUP(D839,Empresas!$D$7:$G$91,4,0)</f>
        <v>Carmen D.</v>
      </c>
      <c r="C839" s="144" t="s">
        <v>544</v>
      </c>
      <c r="D839" s="144" t="s">
        <v>11</v>
      </c>
      <c r="E839" s="144" t="str">
        <f>VLOOKUP(D839,Empresas!$D$7:$E$92,2,0)</f>
        <v>SOUTH TIRES PERÚ S.A.C</v>
      </c>
      <c r="F839" s="144" t="s">
        <v>189</v>
      </c>
      <c r="G839" s="145">
        <f t="shared" si="136"/>
        <v>68</v>
      </c>
      <c r="H839" s="145" t="str">
        <f>VLOOKUP(D839,Empresas!$D$6:$L$92,7,0)</f>
        <v>Semestral</v>
      </c>
      <c r="I839" s="144" t="str">
        <f>VLOOKUP(VLOOKUP(D839&amp;"|"&amp;B839,Empresas!$I$7:$CB$92,G839,0),Tablas!$A$13:$B$14,2,0)</f>
        <v>No</v>
      </c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 t="str">
        <f>VLOOKUP(D839,Empresas!$D$7:$CF$91,81,0)</f>
        <v>D</v>
      </c>
      <c r="W839" s="78" t="str">
        <f>VLOOKUP(D839,Empresas!$D$7:$M$91,10,0)</f>
        <v>Mype</v>
      </c>
      <c r="X839" s="69" t="str">
        <f t="shared" si="137"/>
        <v>SI</v>
      </c>
      <c r="Y839" s="153" t="str">
        <f t="shared" si="138"/>
        <v>No aplica</v>
      </c>
      <c r="Z839" s="147">
        <f>IF(Y839="No aplica",0,IF(I839="no",0,IF(I839="No aplica",0,IF(I839="Si",1,IF(I839="Fisico",1,IF(I839="Electronico",2,VLOOKUP(C839&amp;"|"&amp;B839&amp;"|"&amp;D839,Empresas!$C$6:$CC$92,G839+6+1,0)))))))</f>
        <v>0</v>
      </c>
      <c r="AA839" s="147">
        <f>IF(AND($I839="Si",J839=1),1,IF(AND($I839="Fisico",J839=1),1,IF(AND(J839=1,$I839="Electronico"),2,IF(J839=1,VLOOKUP($C839&amp;"|"&amp;$B839&amp;"|"&amp;$D839,Empresas!$C$6:$CC$92,$G839+6+1,0),0))))</f>
        <v>0</v>
      </c>
      <c r="AB839" s="147">
        <f>IF(AND($I839="Si",K839=1),1,IF(AND($I839="Fisico",K839=1),1,IF(AND(K839=1,$I839="Electronico"),2,IF(K839=1,VLOOKUP($C839&amp;"|"&amp;$B839&amp;"|"&amp;$D839,Empresas!$C$6:$CC$92,$G839+6+1,0),0))))</f>
        <v>0</v>
      </c>
      <c r="AC839" s="147">
        <f>IF(AND($I839="Si",L839=1),1,IF(AND($I839="Fisico",L839=1),1,IF(AND(L839=1,$I839="Electronico"),2,IF(L839=1,VLOOKUP($C839&amp;"|"&amp;$B839&amp;"|"&amp;$D839,Empresas!$C$6:$CC$92,$G839+6+1,0),0))))</f>
        <v>0</v>
      </c>
      <c r="AD839" s="147">
        <f>IF(AND($I839="Si",M839=1),1,IF(AND($I839="Fisico",M839=1),1,IF(AND(M839=1,$I839="Electronico"),2,IF(M839=1,VLOOKUP($C839&amp;"|"&amp;$B839&amp;"|"&amp;$D839,Empresas!$C$6:$CC$92,$G839+6+1,0),0))))</f>
        <v>0</v>
      </c>
      <c r="AE839" s="147">
        <f>IF(AND($I839="Si",N839=1),1,IF(AND($I839="Fisico",N839=1),1,IF(AND(N839=1,$I839="Electronico"),2,IF(N839=1,VLOOKUP($C839&amp;"|"&amp;$B839&amp;"|"&amp;$D839,Empresas!$C$6:$CC$92,$G839+6+1,0),0))))</f>
        <v>0</v>
      </c>
      <c r="AF839" s="147">
        <f>IF(AND($I839="Si",O839=1),1,IF(AND($I839="Fisico",O839=1),1,IF(AND(O839=1,$I839="Electronico"),2,IF(O839=1,VLOOKUP($C839&amp;"|"&amp;$B839&amp;"|"&amp;$D839,Empresas!$C$6:$CC$92,$G839+6+1,0),0))))</f>
        <v>0</v>
      </c>
      <c r="AG839" s="147">
        <f>IF(AND($I839="Si",P839=1),1,IF(AND($I839="Fisico",P839=1),1,IF(AND(P839=1,$I839="Electronico"),2,IF(P839=1,VLOOKUP($C839&amp;"|"&amp;$B839&amp;"|"&amp;$D839,Empresas!$C$6:$CC$92,$G839+6+1,0),0))))</f>
        <v>0</v>
      </c>
      <c r="AH839" s="147">
        <f>IF(AND($I839="Si",Q839=1),1,IF(AND($I839="Fisico",Q839=1),1,IF(AND(Q839=1,$I839="Electronico"),2,IF(Q839=1,VLOOKUP($C839&amp;"|"&amp;$B839&amp;"|"&amp;$D839,Empresas!$C$6:$CC$92,$G839+6+1,0),0))))</f>
        <v>0</v>
      </c>
      <c r="AI839" s="147">
        <f>IF(AND($I839="Si",R839=1),1,IF(AND($I839="Fisico",R839=1),1,IF(AND(R839=1,$I839="Electronico"),2,IF(R839=1,VLOOKUP($C839&amp;"|"&amp;$B839&amp;"|"&amp;$D839,Empresas!$C$6:$CC$92,$G839+6+1,0),0))))</f>
        <v>0</v>
      </c>
      <c r="AJ839" s="147">
        <f>IF(AND($I839="Si",S839=1),1,IF(AND($I839="Fisico",S839=1),1,IF(AND(S839=1,$I839="Electronico"),2,IF(S839=1,VLOOKUP($C839&amp;"|"&amp;$B839&amp;"|"&amp;$D839,Empresas!$C$6:$CC$92,$G839+6+1,0),0))))</f>
        <v>0</v>
      </c>
      <c r="AK839" s="147">
        <f>IF(AND($I839="Si",T839=1),1,IF(AND($I839="Fisico",T839=1),1,IF(AND(T839=1,$I839="Electronico"),2,IF(T839=1,VLOOKUP($C839&amp;"|"&amp;$B839&amp;"|"&amp;$D839,Empresas!$C$6:$CC$92,$G839+6+1,0),0))))</f>
        <v>0</v>
      </c>
      <c r="AL839" s="147">
        <f>IF(AND($I839="Si",U839=1),1,IF(AND($I839="Fisico",U839=1),1,IF(AND(U839=1,$I839="Electronico"),2,IF(U839=1,VLOOKUP($C839&amp;"|"&amp;$B839&amp;"|"&amp;$D839,Empresas!$C$6:$CC$92,$G839+6+1,0),0))))</f>
        <v>0</v>
      </c>
      <c r="AM839" s="149">
        <f t="shared" si="139"/>
        <v>0</v>
      </c>
      <c r="AN839" s="149">
        <f t="shared" si="140"/>
        <v>0</v>
      </c>
      <c r="AO839" s="152">
        <f t="shared" si="141"/>
        <v>0</v>
      </c>
    </row>
    <row r="840" spans="1:41" x14ac:dyDescent="0.25">
      <c r="A840" s="143" t="str">
        <f>VLOOKUP(D840,Empresas!$D$7:$F$91,3,0)</f>
        <v>Yulisa</v>
      </c>
      <c r="B840" s="144" t="str">
        <f>VLOOKUP(D840,Empresas!$D$7:$G$91,4,0)</f>
        <v>Carmen D.</v>
      </c>
      <c r="C840" s="144" t="s">
        <v>544</v>
      </c>
      <c r="D840" s="144" t="s">
        <v>11</v>
      </c>
      <c r="E840" s="144" t="str">
        <f>VLOOKUP(D840,Empresas!$D$7:$E$92,2,0)</f>
        <v>SOUTH TIRES PERÚ S.A.C</v>
      </c>
      <c r="F840" s="144" t="s">
        <v>190</v>
      </c>
      <c r="G840" s="145">
        <f t="shared" si="136"/>
        <v>69</v>
      </c>
      <c r="H840" s="145" t="str">
        <f>VLOOKUP(D840,Empresas!$D$6:$L$92,7,0)</f>
        <v>Semestral</v>
      </c>
      <c r="I840" s="144" t="str">
        <f>VLOOKUP(VLOOKUP(D840&amp;"|"&amp;B840,Empresas!$I$7:$CB$92,G840,0),Tablas!$A$13:$B$14,2,0)</f>
        <v>No</v>
      </c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 t="str">
        <f>VLOOKUP(D840,Empresas!$D$7:$CF$91,81,0)</f>
        <v>D</v>
      </c>
      <c r="W840" s="78" t="str">
        <f>VLOOKUP(D840,Empresas!$D$7:$M$91,10,0)</f>
        <v>Mype</v>
      </c>
      <c r="X840" s="69" t="str">
        <f t="shared" si="137"/>
        <v>NO</v>
      </c>
      <c r="Y840" s="153" t="str">
        <f t="shared" si="138"/>
        <v>No aplica</v>
      </c>
      <c r="Z840" s="147">
        <f>IF(Y840="No aplica",0,IF(I840="no",0,IF(I840="No aplica",0,IF(I840="Si",1,IF(I840="Fisico",1,IF(I840="Electronico",2,VLOOKUP(C840&amp;"|"&amp;B840&amp;"|"&amp;D840,Empresas!$C$6:$CC$92,G840+6+1,0)))))))</f>
        <v>0</v>
      </c>
      <c r="AA840" s="147">
        <f>IF(AND($I840="Si",J840=1),1,IF(AND($I840="Fisico",J840=1),1,IF(AND(J840=1,$I840="Electronico"),2,IF(J840=1,VLOOKUP($C840&amp;"|"&amp;$B840&amp;"|"&amp;$D840,Empresas!$C$6:$CC$92,$G840+6+1,0),0))))</f>
        <v>0</v>
      </c>
      <c r="AB840" s="147">
        <f>IF(AND($I840="Si",K840=1),1,IF(AND($I840="Fisico",K840=1),1,IF(AND(K840=1,$I840="Electronico"),2,IF(K840=1,VLOOKUP($C840&amp;"|"&amp;$B840&amp;"|"&amp;$D840,Empresas!$C$6:$CC$92,$G840+6+1,0),0))))</f>
        <v>0</v>
      </c>
      <c r="AC840" s="147">
        <f>IF(AND($I840="Si",L840=1),1,IF(AND($I840="Fisico",L840=1),1,IF(AND(L840=1,$I840="Electronico"),2,IF(L840=1,VLOOKUP($C840&amp;"|"&amp;$B840&amp;"|"&amp;$D840,Empresas!$C$6:$CC$92,$G840+6+1,0),0))))</f>
        <v>0</v>
      </c>
      <c r="AD840" s="147">
        <f>IF(AND($I840="Si",M840=1),1,IF(AND($I840="Fisico",M840=1),1,IF(AND(M840=1,$I840="Electronico"),2,IF(M840=1,VLOOKUP($C840&amp;"|"&amp;$B840&amp;"|"&amp;$D840,Empresas!$C$6:$CC$92,$G840+6+1,0),0))))</f>
        <v>0</v>
      </c>
      <c r="AE840" s="147">
        <f>IF(AND($I840="Si",N840=1),1,IF(AND($I840="Fisico",N840=1),1,IF(AND(N840=1,$I840="Electronico"),2,IF(N840=1,VLOOKUP($C840&amp;"|"&amp;$B840&amp;"|"&amp;$D840,Empresas!$C$6:$CC$92,$G840+6+1,0),0))))</f>
        <v>0</v>
      </c>
      <c r="AF840" s="147">
        <f>IF(AND($I840="Si",O840=1),1,IF(AND($I840="Fisico",O840=1),1,IF(AND(O840=1,$I840="Electronico"),2,IF(O840=1,VLOOKUP($C840&amp;"|"&amp;$B840&amp;"|"&amp;$D840,Empresas!$C$6:$CC$92,$G840+6+1,0),0))))</f>
        <v>0</v>
      </c>
      <c r="AG840" s="147">
        <f>IF(AND($I840="Si",P840=1),1,IF(AND($I840="Fisico",P840=1),1,IF(AND(P840=1,$I840="Electronico"),2,IF(P840=1,VLOOKUP($C840&amp;"|"&amp;$B840&amp;"|"&amp;$D840,Empresas!$C$6:$CC$92,$G840+6+1,0),0))))</f>
        <v>0</v>
      </c>
      <c r="AH840" s="147">
        <f>IF(AND($I840="Si",Q840=1),1,IF(AND($I840="Fisico",Q840=1),1,IF(AND(Q840=1,$I840="Electronico"),2,IF(Q840=1,VLOOKUP($C840&amp;"|"&amp;$B840&amp;"|"&amp;$D840,Empresas!$C$6:$CC$92,$G840+6+1,0),0))))</f>
        <v>0</v>
      </c>
      <c r="AI840" s="147">
        <f>IF(AND($I840="Si",R840=1),1,IF(AND($I840="Fisico",R840=1),1,IF(AND(R840=1,$I840="Electronico"),2,IF(R840=1,VLOOKUP($C840&amp;"|"&amp;$B840&amp;"|"&amp;$D840,Empresas!$C$6:$CC$92,$G840+6+1,0),0))))</f>
        <v>0</v>
      </c>
      <c r="AJ840" s="147">
        <f>IF(AND($I840="Si",S840=1),1,IF(AND($I840="Fisico",S840=1),1,IF(AND(S840=1,$I840="Electronico"),2,IF(S840=1,VLOOKUP($C840&amp;"|"&amp;$B840&amp;"|"&amp;$D840,Empresas!$C$6:$CC$92,$G840+6+1,0),0))))</f>
        <v>0</v>
      </c>
      <c r="AK840" s="147">
        <f>IF(AND($I840="Si",T840=1),1,IF(AND($I840="Fisico",T840=1),1,IF(AND(T840=1,$I840="Electronico"),2,IF(T840=1,VLOOKUP($C840&amp;"|"&amp;$B840&amp;"|"&amp;$D840,Empresas!$C$6:$CC$92,$G840+6+1,0),0))))</f>
        <v>0</v>
      </c>
      <c r="AL840" s="147">
        <f>IF(AND($I840="Si",U840=1),1,IF(AND($I840="Fisico",U840=1),1,IF(AND(U840=1,$I840="Electronico"),2,IF(U840=1,VLOOKUP($C840&amp;"|"&amp;$B840&amp;"|"&amp;$D840,Empresas!$C$6:$CC$92,$G840+6+1,0),0))))</f>
        <v>0</v>
      </c>
      <c r="AM840" s="149">
        <f t="shared" si="139"/>
        <v>0</v>
      </c>
      <c r="AN840" s="149">
        <f t="shared" si="140"/>
        <v>0</v>
      </c>
      <c r="AO840" s="152">
        <f t="shared" si="141"/>
        <v>0</v>
      </c>
    </row>
    <row r="841" spans="1:41" x14ac:dyDescent="0.25">
      <c r="A841" s="143" t="str">
        <f>VLOOKUP(D841,Empresas!$D$7:$F$91,3,0)</f>
        <v>Yulisa</v>
      </c>
      <c r="B841" s="144" t="str">
        <f>VLOOKUP(D841,Empresas!$D$7:$G$91,4,0)</f>
        <v>Carmen D.</v>
      </c>
      <c r="C841" s="144" t="s">
        <v>544</v>
      </c>
      <c r="D841" s="144" t="s">
        <v>11</v>
      </c>
      <c r="E841" s="144" t="str">
        <f>VLOOKUP(D841,Empresas!$D$7:$E$92,2,0)</f>
        <v>SOUTH TIRES PERÚ S.A.C</v>
      </c>
      <c r="F841" s="146" t="s">
        <v>191</v>
      </c>
      <c r="G841" s="145">
        <f t="shared" si="136"/>
        <v>70</v>
      </c>
      <c r="H841" s="145" t="str">
        <f>VLOOKUP(D841,Empresas!$D$6:$L$92,7,0)</f>
        <v>Semestral</v>
      </c>
      <c r="I841" s="144" t="str">
        <f>VLOOKUP(VLOOKUP(D841&amp;"|"&amp;B841,Empresas!$I$7:$CB$92,G841,0),Tablas!$A$13:$B$14,2,0)</f>
        <v>No</v>
      </c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 t="str">
        <f>VLOOKUP(D841,Empresas!$D$7:$CF$91,81,0)</f>
        <v>D</v>
      </c>
      <c r="W841" s="78" t="str">
        <f>VLOOKUP(D841,Empresas!$D$7:$M$91,10,0)</f>
        <v>Mype</v>
      </c>
      <c r="X841" s="69" t="str">
        <f t="shared" si="137"/>
        <v>NO</v>
      </c>
      <c r="Y841" s="153" t="str">
        <f t="shared" si="138"/>
        <v>No aplica</v>
      </c>
      <c r="Z841" s="147">
        <f>IF(Y841="No aplica",0,IF(I841="no",0,IF(I841="No aplica",0,IF(I841="Si",1,IF(I841="Fisico",1,IF(I841="Electronico",2,VLOOKUP(C841&amp;"|"&amp;B841&amp;"|"&amp;D841,Empresas!$C$6:$CC$92,G841+6+1,0)))))))</f>
        <v>0</v>
      </c>
      <c r="AA841" s="147">
        <f>IF(AND($I841="Si",J841=1),1,IF(AND($I841="Fisico",J841=1),1,IF(AND(J841=1,$I841="Electronico"),2,IF(J841=1,VLOOKUP($C841&amp;"|"&amp;$B841&amp;"|"&amp;$D841,Empresas!$C$6:$CC$92,$G841+6+1,0),0))))</f>
        <v>0</v>
      </c>
      <c r="AB841" s="147">
        <f>IF(AND($I841="Si",K841=1),1,IF(AND($I841="Fisico",K841=1),1,IF(AND(K841=1,$I841="Electronico"),2,IF(K841=1,VLOOKUP($C841&amp;"|"&amp;$B841&amp;"|"&amp;$D841,Empresas!$C$6:$CC$92,$G841+6+1,0),0))))</f>
        <v>0</v>
      </c>
      <c r="AC841" s="147">
        <f>IF(AND($I841="Si",L841=1),1,IF(AND($I841="Fisico",L841=1),1,IF(AND(L841=1,$I841="Electronico"),2,IF(L841=1,VLOOKUP($C841&amp;"|"&amp;$B841&amp;"|"&amp;$D841,Empresas!$C$6:$CC$92,$G841+6+1,0),0))))</f>
        <v>0</v>
      </c>
      <c r="AD841" s="147">
        <f>IF(AND($I841="Si",M841=1),1,IF(AND($I841="Fisico",M841=1),1,IF(AND(M841=1,$I841="Electronico"),2,IF(M841=1,VLOOKUP($C841&amp;"|"&amp;$B841&amp;"|"&amp;$D841,Empresas!$C$6:$CC$92,$G841+6+1,0),0))))</f>
        <v>0</v>
      </c>
      <c r="AE841" s="147">
        <f>IF(AND($I841="Si",N841=1),1,IF(AND($I841="Fisico",N841=1),1,IF(AND(N841=1,$I841="Electronico"),2,IF(N841=1,VLOOKUP($C841&amp;"|"&amp;$B841&amp;"|"&amp;$D841,Empresas!$C$6:$CC$92,$G841+6+1,0),0))))</f>
        <v>0</v>
      </c>
      <c r="AF841" s="147">
        <f>IF(AND($I841="Si",O841=1),1,IF(AND($I841="Fisico",O841=1),1,IF(AND(O841=1,$I841="Electronico"),2,IF(O841=1,VLOOKUP($C841&amp;"|"&amp;$B841&amp;"|"&amp;$D841,Empresas!$C$6:$CC$92,$G841+6+1,0),0))))</f>
        <v>0</v>
      </c>
      <c r="AG841" s="147">
        <f>IF(AND($I841="Si",P841=1),1,IF(AND($I841="Fisico",P841=1),1,IF(AND(P841=1,$I841="Electronico"),2,IF(P841=1,VLOOKUP($C841&amp;"|"&amp;$B841&amp;"|"&amp;$D841,Empresas!$C$6:$CC$92,$G841+6+1,0),0))))</f>
        <v>0</v>
      </c>
      <c r="AH841" s="147">
        <f>IF(AND($I841="Si",Q841=1),1,IF(AND($I841="Fisico",Q841=1),1,IF(AND(Q841=1,$I841="Electronico"),2,IF(Q841=1,VLOOKUP($C841&amp;"|"&amp;$B841&amp;"|"&amp;$D841,Empresas!$C$6:$CC$92,$G841+6+1,0),0))))</f>
        <v>0</v>
      </c>
      <c r="AI841" s="147">
        <f>IF(AND($I841="Si",R841=1),1,IF(AND($I841="Fisico",R841=1),1,IF(AND(R841=1,$I841="Electronico"),2,IF(R841=1,VLOOKUP($C841&amp;"|"&amp;$B841&amp;"|"&amp;$D841,Empresas!$C$6:$CC$92,$G841+6+1,0),0))))</f>
        <v>0</v>
      </c>
      <c r="AJ841" s="147">
        <f>IF(AND($I841="Si",S841=1),1,IF(AND($I841="Fisico",S841=1),1,IF(AND(S841=1,$I841="Electronico"),2,IF(S841=1,VLOOKUP($C841&amp;"|"&amp;$B841&amp;"|"&amp;$D841,Empresas!$C$6:$CC$92,$G841+6+1,0),0))))</f>
        <v>0</v>
      </c>
      <c r="AK841" s="147">
        <f>IF(AND($I841="Si",T841=1),1,IF(AND($I841="Fisico",T841=1),1,IF(AND(T841=1,$I841="Electronico"),2,IF(T841=1,VLOOKUP($C841&amp;"|"&amp;$B841&amp;"|"&amp;$D841,Empresas!$C$6:$CC$92,$G841+6+1,0),0))))</f>
        <v>0</v>
      </c>
      <c r="AL841" s="147">
        <f>IF(AND($I841="Si",U841=1),1,IF(AND($I841="Fisico",U841=1),1,IF(AND(U841=1,$I841="Electronico"),2,IF(U841=1,VLOOKUP($C841&amp;"|"&amp;$B841&amp;"|"&amp;$D841,Empresas!$C$6:$CC$92,$G841+6+1,0),0))))</f>
        <v>0</v>
      </c>
      <c r="AM841" s="149">
        <f t="shared" si="139"/>
        <v>0</v>
      </c>
      <c r="AN841" s="149">
        <f t="shared" si="140"/>
        <v>0</v>
      </c>
      <c r="AO841" s="152">
        <f t="shared" si="141"/>
        <v>0</v>
      </c>
    </row>
    <row r="842" spans="1:41" x14ac:dyDescent="0.25">
      <c r="A842" s="143" t="str">
        <f>VLOOKUP(D842,Empresas!$D$7:$F$91,3,0)</f>
        <v>Yulisa</v>
      </c>
      <c r="B842" s="144" t="str">
        <f>VLOOKUP(D842,Empresas!$D$7:$G$91,4,0)</f>
        <v>Carmen D.</v>
      </c>
      <c r="C842" s="144" t="s">
        <v>544</v>
      </c>
      <c r="D842" s="144" t="s">
        <v>11</v>
      </c>
      <c r="E842" s="144" t="str">
        <f>VLOOKUP(D842,Empresas!$D$7:$E$92,2,0)</f>
        <v>SOUTH TIRES PERÚ S.A.C</v>
      </c>
      <c r="F842" s="144" t="s">
        <v>192</v>
      </c>
      <c r="G842" s="145">
        <f t="shared" si="136"/>
        <v>71</v>
      </c>
      <c r="H842" s="145" t="str">
        <f>VLOOKUP(D842,Empresas!$D$6:$L$92,7,0)</f>
        <v>Semestral</v>
      </c>
      <c r="I842" s="144" t="str">
        <f>VLOOKUP(VLOOKUP(D842&amp;"|"&amp;B842,Empresas!$I$7:$CB$92,G842,0),Tablas!$A$13:$B$14,2,0)</f>
        <v>No</v>
      </c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 t="str">
        <f>VLOOKUP(D842,Empresas!$D$7:$CF$91,81,0)</f>
        <v>D</v>
      </c>
      <c r="W842" s="78" t="str">
        <f>VLOOKUP(D842,Empresas!$D$7:$M$91,10,0)</f>
        <v>Mype</v>
      </c>
      <c r="X842" s="69" t="str">
        <f t="shared" si="137"/>
        <v>NO</v>
      </c>
      <c r="Y842" s="153" t="str">
        <f t="shared" si="138"/>
        <v>No aplica</v>
      </c>
      <c r="Z842" s="147">
        <f>IF(Y842="No aplica",0,IF(I842="no",0,IF(I842="No aplica",0,IF(I842="Si",1,IF(I842="Fisico",1,IF(I842="Electronico",2,VLOOKUP(C842&amp;"|"&amp;B842&amp;"|"&amp;D842,Empresas!$C$6:$CC$92,G842+6+1,0)))))))</f>
        <v>0</v>
      </c>
      <c r="AA842" s="147">
        <f>IF(AND($I842="Si",J842=1),1,IF(AND($I842="Fisico",J842=1),1,IF(AND(J842=1,$I842="Electronico"),2,IF(J842=1,VLOOKUP($C842&amp;"|"&amp;$B842&amp;"|"&amp;$D842,Empresas!$C$6:$CC$92,$G842+6+1,0),0))))</f>
        <v>0</v>
      </c>
      <c r="AB842" s="147">
        <f>IF(AND($I842="Si",K842=1),1,IF(AND($I842="Fisico",K842=1),1,IF(AND(K842=1,$I842="Electronico"),2,IF(K842=1,VLOOKUP($C842&amp;"|"&amp;$B842&amp;"|"&amp;$D842,Empresas!$C$6:$CC$92,$G842+6+1,0),0))))</f>
        <v>0</v>
      </c>
      <c r="AC842" s="147">
        <f>IF(AND($I842="Si",L842=1),1,IF(AND($I842="Fisico",L842=1),1,IF(AND(L842=1,$I842="Electronico"),2,IF(L842=1,VLOOKUP($C842&amp;"|"&amp;$B842&amp;"|"&amp;$D842,Empresas!$C$6:$CC$92,$G842+6+1,0),0))))</f>
        <v>0</v>
      </c>
      <c r="AD842" s="147">
        <f>IF(AND($I842="Si",M842=1),1,IF(AND($I842="Fisico",M842=1),1,IF(AND(M842=1,$I842="Electronico"),2,IF(M842=1,VLOOKUP($C842&amp;"|"&amp;$B842&amp;"|"&amp;$D842,Empresas!$C$6:$CC$92,$G842+6+1,0),0))))</f>
        <v>0</v>
      </c>
      <c r="AE842" s="147">
        <f>IF(AND($I842="Si",N842=1),1,IF(AND($I842="Fisico",N842=1),1,IF(AND(N842=1,$I842="Electronico"),2,IF(N842=1,VLOOKUP($C842&amp;"|"&amp;$B842&amp;"|"&amp;$D842,Empresas!$C$6:$CC$92,$G842+6+1,0),0))))</f>
        <v>0</v>
      </c>
      <c r="AF842" s="147">
        <f>IF(AND($I842="Si",O842=1),1,IF(AND($I842="Fisico",O842=1),1,IF(AND(O842=1,$I842="Electronico"),2,IF(O842=1,VLOOKUP($C842&amp;"|"&amp;$B842&amp;"|"&amp;$D842,Empresas!$C$6:$CC$92,$G842+6+1,0),0))))</f>
        <v>0</v>
      </c>
      <c r="AG842" s="147">
        <f>IF(AND($I842="Si",P842=1),1,IF(AND($I842="Fisico",P842=1),1,IF(AND(P842=1,$I842="Electronico"),2,IF(P842=1,VLOOKUP($C842&amp;"|"&amp;$B842&amp;"|"&amp;$D842,Empresas!$C$6:$CC$92,$G842+6+1,0),0))))</f>
        <v>0</v>
      </c>
      <c r="AH842" s="147">
        <f>IF(AND($I842="Si",Q842=1),1,IF(AND($I842="Fisico",Q842=1),1,IF(AND(Q842=1,$I842="Electronico"),2,IF(Q842=1,VLOOKUP($C842&amp;"|"&amp;$B842&amp;"|"&amp;$D842,Empresas!$C$6:$CC$92,$G842+6+1,0),0))))</f>
        <v>0</v>
      </c>
      <c r="AI842" s="147">
        <f>IF(AND($I842="Si",R842=1),1,IF(AND($I842="Fisico",R842=1),1,IF(AND(R842=1,$I842="Electronico"),2,IF(R842=1,VLOOKUP($C842&amp;"|"&amp;$B842&amp;"|"&amp;$D842,Empresas!$C$6:$CC$92,$G842+6+1,0),0))))</f>
        <v>0</v>
      </c>
      <c r="AJ842" s="147">
        <f>IF(AND($I842="Si",S842=1),1,IF(AND($I842="Fisico",S842=1),1,IF(AND(S842=1,$I842="Electronico"),2,IF(S842=1,VLOOKUP($C842&amp;"|"&amp;$B842&amp;"|"&amp;$D842,Empresas!$C$6:$CC$92,$G842+6+1,0),0))))</f>
        <v>0</v>
      </c>
      <c r="AK842" s="147">
        <f>IF(AND($I842="Si",T842=1),1,IF(AND($I842="Fisico",T842=1),1,IF(AND(T842=1,$I842="Electronico"),2,IF(T842=1,VLOOKUP($C842&amp;"|"&amp;$B842&amp;"|"&amp;$D842,Empresas!$C$6:$CC$92,$G842+6+1,0),0))))</f>
        <v>0</v>
      </c>
      <c r="AL842" s="147">
        <f>IF(AND($I842="Si",U842=1),1,IF(AND($I842="Fisico",U842=1),1,IF(AND(U842=1,$I842="Electronico"),2,IF(U842=1,VLOOKUP($C842&amp;"|"&amp;$B842&amp;"|"&amp;$D842,Empresas!$C$6:$CC$92,$G842+6+1,0),0))))</f>
        <v>0</v>
      </c>
      <c r="AM842" s="149">
        <f t="shared" si="139"/>
        <v>0</v>
      </c>
      <c r="AN842" s="149">
        <f t="shared" si="140"/>
        <v>0</v>
      </c>
      <c r="AO842" s="152">
        <f t="shared" si="141"/>
        <v>0</v>
      </c>
    </row>
    <row r="843" spans="1:41" x14ac:dyDescent="0.25">
      <c r="A843" s="137" t="str">
        <f>VLOOKUP(D843,Empresas!$D$7:$F$91,3,0)</f>
        <v>Yulisa</v>
      </c>
      <c r="B843" s="138" t="str">
        <f>VLOOKUP(D843,Empresas!$D$7:$G$91,4,0)</f>
        <v>Carmen D.</v>
      </c>
      <c r="C843" s="138" t="s">
        <v>544</v>
      </c>
      <c r="D843" s="138" t="s">
        <v>4</v>
      </c>
      <c r="E843" s="138" t="str">
        <f>VLOOKUP(D843,Empresas!$D$7:$E$92,2,0)</f>
        <v>SYQUEM QUIMICOS Y SERVICIOS S.A.C.</v>
      </c>
      <c r="F843" s="138" t="s">
        <v>158</v>
      </c>
      <c r="G843" s="139">
        <f>+Empresas!$O$2</f>
        <v>7</v>
      </c>
      <c r="H843" s="139" t="str">
        <f>VLOOKUP(D843,Empresas!$D$6:$L$92,7,0)</f>
        <v>Semestral</v>
      </c>
      <c r="I843" s="138" t="str">
        <f>VLOOKUP(VLOOKUP(D843&amp;"|"&amp;B843,Empresas!$I$7:$CB$92,G843,0),Tablas!$A$3:$B$5,2,0)</f>
        <v>Registro y analisis</v>
      </c>
      <c r="J843" s="78">
        <v>1</v>
      </c>
      <c r="K843" s="78">
        <v>1</v>
      </c>
      <c r="L843" s="78">
        <v>1</v>
      </c>
      <c r="M843" s="78">
        <v>1</v>
      </c>
      <c r="N843" s="78">
        <v>1</v>
      </c>
      <c r="O843" s="78">
        <v>1</v>
      </c>
      <c r="P843" s="78">
        <v>1</v>
      </c>
      <c r="Q843" s="78">
        <v>1</v>
      </c>
      <c r="R843" s="78"/>
      <c r="S843" s="78"/>
      <c r="T843" s="78"/>
      <c r="U843" s="78"/>
      <c r="V843" s="78" t="str">
        <f>VLOOKUP(D843,Empresas!$D$7:$CF$91,81,0)</f>
        <v>D</v>
      </c>
      <c r="W843" s="78" t="str">
        <f>VLOOKUP(D843,Empresas!$D$7:$M$91,10,0)</f>
        <v>Mype</v>
      </c>
      <c r="X843" s="69" t="str">
        <f t="shared" si="137"/>
        <v>SI</v>
      </c>
      <c r="Y843" s="153" t="str">
        <f t="shared" si="138"/>
        <v>Si aplica</v>
      </c>
      <c r="Z843" s="147">
        <f>IF(Y843="No aplica",0,IF(I843="no",0,IF(I843="No aplica",0,IF(I843="Si",1,IF(I843="Fisico",1,IF(I843="Electronico",2,VLOOKUP(C843&amp;"|"&amp;B843&amp;"|"&amp;D843,Empresas!$C$6:$CC$92,G843+6+1,0)))))))</f>
        <v>1</v>
      </c>
      <c r="AA843" s="147">
        <f>IF(AND($I843="Si",J843=1),1,IF(AND($I843="Fisico",J843=1),1,IF(AND(J843=1,$I843="Electronico"),2,IF(J843=1,VLOOKUP($C843&amp;"|"&amp;$B843&amp;"|"&amp;$D843,Empresas!$C$6:$CC$92,$G843+6+1,0),0))))</f>
        <v>1</v>
      </c>
      <c r="AB843" s="147">
        <f>IF(AND($I843="Si",K843=1),1,IF(AND($I843="Fisico",K843=1),1,IF(AND(K843=1,$I843="Electronico"),2,IF(K843=1,VLOOKUP($C843&amp;"|"&amp;$B843&amp;"|"&amp;$D843,Empresas!$C$6:$CC$92,$G843+6+1,0),0))))</f>
        <v>1</v>
      </c>
      <c r="AC843" s="147">
        <f>IF(AND($I843="Si",L843=1),1,IF(AND($I843="Fisico",L843=1),1,IF(AND(L843=1,$I843="Electronico"),2,IF(L843=1,VLOOKUP($C843&amp;"|"&amp;$B843&amp;"|"&amp;$D843,Empresas!$C$6:$CC$92,$G843+6+1,0),0))))</f>
        <v>1</v>
      </c>
      <c r="AD843" s="147">
        <f>IF(AND($I843="Si",M843=1),1,IF(AND($I843="Fisico",M843=1),1,IF(AND(M843=1,$I843="Electronico"),2,IF(M843=1,VLOOKUP($C843&amp;"|"&amp;$B843&amp;"|"&amp;$D843,Empresas!$C$6:$CC$92,$G843+6+1,0),0))))</f>
        <v>1</v>
      </c>
      <c r="AE843" s="147">
        <f>IF(AND($I843="Si",N843=1),1,IF(AND($I843="Fisico",N843=1),1,IF(AND(N843=1,$I843="Electronico"),2,IF(N843=1,VLOOKUP($C843&amp;"|"&amp;$B843&amp;"|"&amp;$D843,Empresas!$C$6:$CC$92,$G843+6+1,0),0))))</f>
        <v>1</v>
      </c>
      <c r="AF843" s="147">
        <f>IF(AND($I843="Si",O843=1),1,IF(AND($I843="Fisico",O843=1),1,IF(AND(O843=1,$I843="Electronico"),2,IF(O843=1,VLOOKUP($C843&amp;"|"&amp;$B843&amp;"|"&amp;$D843,Empresas!$C$6:$CC$92,$G843+6+1,0),0))))</f>
        <v>1</v>
      </c>
      <c r="AG843" s="147">
        <f>IF(AND($I843="Si",P843=1),1,IF(AND($I843="Fisico",P843=1),1,IF(AND(P843=1,$I843="Electronico"),2,IF(P843=1,VLOOKUP($C843&amp;"|"&amp;$B843&amp;"|"&amp;$D843,Empresas!$C$6:$CC$92,$G843+6+1,0),0))))</f>
        <v>1</v>
      </c>
      <c r="AH843" s="147">
        <f>IF(AND($I843="Si",Q843=1),1,IF(AND($I843="Fisico",Q843=1),1,IF(AND(Q843=1,$I843="Electronico"),2,IF(Q843=1,VLOOKUP($C843&amp;"|"&amp;$B843&amp;"|"&amp;$D843,Empresas!$C$6:$CC$92,$G843+6+1,0),0))))</f>
        <v>1</v>
      </c>
      <c r="AI843" s="147">
        <f>IF(AND($I843="Si",R843=1),1,IF(AND($I843="Fisico",R843=1),1,IF(AND(R843=1,$I843="Electronico"),2,IF(R843=1,VLOOKUP($C843&amp;"|"&amp;$B843&amp;"|"&amp;$D843,Empresas!$C$6:$CC$92,$G843+6+1,0),0))))</f>
        <v>0</v>
      </c>
      <c r="AJ843" s="147">
        <f>IF(AND($I843="Si",S843=1),1,IF(AND($I843="Fisico",S843=1),1,IF(AND(S843=1,$I843="Electronico"),2,IF(S843=1,VLOOKUP($C843&amp;"|"&amp;$B843&amp;"|"&amp;$D843,Empresas!$C$6:$CC$92,$G843+6+1,0),0))))</f>
        <v>0</v>
      </c>
      <c r="AK843" s="147">
        <f>IF(AND($I843="Si",T843=1),1,IF(AND($I843="Fisico",T843=1),1,IF(AND(T843=1,$I843="Electronico"),2,IF(T843=1,VLOOKUP($C843&amp;"|"&amp;$B843&amp;"|"&amp;$D843,Empresas!$C$6:$CC$92,$G843+6+1,0),0))))</f>
        <v>0</v>
      </c>
      <c r="AL843" s="147">
        <f>IF(AND($I843="Si",U843=1),1,IF(AND($I843="Fisico",U843=1),1,IF(AND(U843=1,$I843="Electronico"),2,IF(U843=1,VLOOKUP($C843&amp;"|"&amp;$B843&amp;"|"&amp;$D843,Empresas!$C$6:$CC$92,$G843+6+1,0),0))))</f>
        <v>0</v>
      </c>
      <c r="AM843" s="149">
        <f t="shared" si="139"/>
        <v>8</v>
      </c>
      <c r="AN843" s="149">
        <f t="shared" si="140"/>
        <v>8</v>
      </c>
      <c r="AO843" s="152">
        <f t="shared" si="141"/>
        <v>1</v>
      </c>
    </row>
    <row r="844" spans="1:41" x14ac:dyDescent="0.25">
      <c r="A844" s="137" t="str">
        <f>VLOOKUP(D844,Empresas!$D$7:$F$91,3,0)</f>
        <v>Yulisa</v>
      </c>
      <c r="B844" s="138" t="str">
        <f>VLOOKUP(D844,Empresas!$D$7:$G$91,4,0)</f>
        <v>Carmen D.</v>
      </c>
      <c r="C844" s="138" t="s">
        <v>544</v>
      </c>
      <c r="D844" s="138" t="s">
        <v>4</v>
      </c>
      <c r="E844" s="138" t="str">
        <f>VLOOKUP(D844,Empresas!$D$7:$E$92,2,0)</f>
        <v>SYQUEM QUIMICOS Y SERVICIOS S.A.C.</v>
      </c>
      <c r="F844" s="138" t="s">
        <v>159</v>
      </c>
      <c r="G844" s="139">
        <f>+G843+3</f>
        <v>10</v>
      </c>
      <c r="H844" s="139" t="str">
        <f>VLOOKUP(D844,Empresas!$D$6:$L$92,7,0)</f>
        <v>Semestral</v>
      </c>
      <c r="I844" s="138" t="str">
        <f>VLOOKUP(VLOOKUP(D844&amp;"|"&amp;B844,Empresas!$I$7:$CB$92,G844,0),Tablas!$A$3:$B$5,2,0)</f>
        <v>Registro y analisis</v>
      </c>
      <c r="J844" s="78">
        <v>1</v>
      </c>
      <c r="K844" s="78">
        <v>1</v>
      </c>
      <c r="L844" s="78">
        <v>1</v>
      </c>
      <c r="M844" s="78">
        <v>1</v>
      </c>
      <c r="N844" s="78">
        <v>1</v>
      </c>
      <c r="O844" s="78">
        <v>1</v>
      </c>
      <c r="P844" s="78">
        <v>1</v>
      </c>
      <c r="Q844" s="78">
        <v>1</v>
      </c>
      <c r="R844" s="78"/>
      <c r="S844" s="78"/>
      <c r="T844" s="78"/>
      <c r="U844" s="78"/>
      <c r="V844" s="78" t="str">
        <f>VLOOKUP(D844,Empresas!$D$7:$CF$91,81,0)</f>
        <v>D</v>
      </c>
      <c r="W844" s="78" t="str">
        <f>VLOOKUP(D844,Empresas!$D$7:$M$91,10,0)</f>
        <v>Mype</v>
      </c>
      <c r="X844" s="69" t="str">
        <f t="shared" si="137"/>
        <v>SI</v>
      </c>
      <c r="Y844" s="153" t="str">
        <f t="shared" si="138"/>
        <v>Si aplica</v>
      </c>
      <c r="Z844" s="147">
        <f>IF(Y844="No aplica",0,IF(I844="no",0,IF(I844="No aplica",0,IF(I844="Si",1,IF(I844="Fisico",1,IF(I844="Electronico",2,VLOOKUP(C844&amp;"|"&amp;B844&amp;"|"&amp;D844,Empresas!$C$6:$CC$92,G844+6+1,0)))))))</f>
        <v>1</v>
      </c>
      <c r="AA844" s="147">
        <f>IF(AND($I844="Si",J844=1),1,IF(AND($I844="Fisico",J844=1),1,IF(AND(J844=1,$I844="Electronico"),2,IF(J844=1,VLOOKUP($C844&amp;"|"&amp;$B844&amp;"|"&amp;$D844,Empresas!$C$6:$CC$92,$G844+6+1,0),0))))</f>
        <v>1</v>
      </c>
      <c r="AB844" s="147">
        <f>IF(AND($I844="Si",K844=1),1,IF(AND($I844="Fisico",K844=1),1,IF(AND(K844=1,$I844="Electronico"),2,IF(K844=1,VLOOKUP($C844&amp;"|"&amp;$B844&amp;"|"&amp;$D844,Empresas!$C$6:$CC$92,$G844+6+1,0),0))))</f>
        <v>1</v>
      </c>
      <c r="AC844" s="147">
        <f>IF(AND($I844="Si",L844=1),1,IF(AND($I844="Fisico",L844=1),1,IF(AND(L844=1,$I844="Electronico"),2,IF(L844=1,VLOOKUP($C844&amp;"|"&amp;$B844&amp;"|"&amp;$D844,Empresas!$C$6:$CC$92,$G844+6+1,0),0))))</f>
        <v>1</v>
      </c>
      <c r="AD844" s="147">
        <f>IF(AND($I844="Si",M844=1),1,IF(AND($I844="Fisico",M844=1),1,IF(AND(M844=1,$I844="Electronico"),2,IF(M844=1,VLOOKUP($C844&amp;"|"&amp;$B844&amp;"|"&amp;$D844,Empresas!$C$6:$CC$92,$G844+6+1,0),0))))</f>
        <v>1</v>
      </c>
      <c r="AE844" s="147">
        <f>IF(AND($I844="Si",N844=1),1,IF(AND($I844="Fisico",N844=1),1,IF(AND(N844=1,$I844="Electronico"),2,IF(N844=1,VLOOKUP($C844&amp;"|"&amp;$B844&amp;"|"&amp;$D844,Empresas!$C$6:$CC$92,$G844+6+1,0),0))))</f>
        <v>1</v>
      </c>
      <c r="AF844" s="147">
        <f>IF(AND($I844="Si",O844=1),1,IF(AND($I844="Fisico",O844=1),1,IF(AND(O844=1,$I844="Electronico"),2,IF(O844=1,VLOOKUP($C844&amp;"|"&amp;$B844&amp;"|"&amp;$D844,Empresas!$C$6:$CC$92,$G844+6+1,0),0))))</f>
        <v>1</v>
      </c>
      <c r="AG844" s="147">
        <f>IF(AND($I844="Si",P844=1),1,IF(AND($I844="Fisico",P844=1),1,IF(AND(P844=1,$I844="Electronico"),2,IF(P844=1,VLOOKUP($C844&amp;"|"&amp;$B844&amp;"|"&amp;$D844,Empresas!$C$6:$CC$92,$G844+6+1,0),0))))</f>
        <v>1</v>
      </c>
      <c r="AH844" s="147">
        <f>IF(AND($I844="Si",Q844=1),1,IF(AND($I844="Fisico",Q844=1),1,IF(AND(Q844=1,$I844="Electronico"),2,IF(Q844=1,VLOOKUP($C844&amp;"|"&amp;$B844&amp;"|"&amp;$D844,Empresas!$C$6:$CC$92,$G844+6+1,0),0))))</f>
        <v>1</v>
      </c>
      <c r="AI844" s="147">
        <f>IF(AND($I844="Si",R844=1),1,IF(AND($I844="Fisico",R844=1),1,IF(AND(R844=1,$I844="Electronico"),2,IF(R844=1,VLOOKUP($C844&amp;"|"&amp;$B844&amp;"|"&amp;$D844,Empresas!$C$6:$CC$92,$G844+6+1,0),0))))</f>
        <v>0</v>
      </c>
      <c r="AJ844" s="147">
        <f>IF(AND($I844="Si",S844=1),1,IF(AND($I844="Fisico",S844=1),1,IF(AND(S844=1,$I844="Electronico"),2,IF(S844=1,VLOOKUP($C844&amp;"|"&amp;$B844&amp;"|"&amp;$D844,Empresas!$C$6:$CC$92,$G844+6+1,0),0))))</f>
        <v>0</v>
      </c>
      <c r="AK844" s="147">
        <f>IF(AND($I844="Si",T844=1),1,IF(AND($I844="Fisico",T844=1),1,IF(AND(T844=1,$I844="Electronico"),2,IF(T844=1,VLOOKUP($C844&amp;"|"&amp;$B844&amp;"|"&amp;$D844,Empresas!$C$6:$CC$92,$G844+6+1,0),0))))</f>
        <v>0</v>
      </c>
      <c r="AL844" s="147">
        <f>IF(AND($I844="Si",U844=1),1,IF(AND($I844="Fisico",U844=1),1,IF(AND(U844=1,$I844="Electronico"),2,IF(U844=1,VLOOKUP($C844&amp;"|"&amp;$B844&amp;"|"&amp;$D844,Empresas!$C$6:$CC$92,$G844+6+1,0),0))))</f>
        <v>0</v>
      </c>
      <c r="AM844" s="149">
        <f t="shared" si="139"/>
        <v>8</v>
      </c>
      <c r="AN844" s="149">
        <f t="shared" si="140"/>
        <v>8</v>
      </c>
      <c r="AO844" s="152">
        <f t="shared" si="141"/>
        <v>1</v>
      </c>
    </row>
    <row r="845" spans="1:41" x14ac:dyDescent="0.25">
      <c r="A845" s="137" t="str">
        <f>VLOOKUP(D845,Empresas!$D$7:$F$91,3,0)</f>
        <v>Yulisa</v>
      </c>
      <c r="B845" s="138" t="str">
        <f>VLOOKUP(D845,Empresas!$D$7:$G$91,4,0)</f>
        <v>Carmen D.</v>
      </c>
      <c r="C845" s="138" t="s">
        <v>544</v>
      </c>
      <c r="D845" s="138" t="s">
        <v>4</v>
      </c>
      <c r="E845" s="138" t="str">
        <f>VLOOKUP(D845,Empresas!$D$7:$E$92,2,0)</f>
        <v>SYQUEM QUIMICOS Y SERVICIOS S.A.C.</v>
      </c>
      <c r="F845" s="138" t="s">
        <v>160</v>
      </c>
      <c r="G845" s="139">
        <f t="shared" ref="G845:G856" si="142">+G844+3</f>
        <v>13</v>
      </c>
      <c r="H845" s="139" t="str">
        <f>VLOOKUP(D845,Empresas!$D$6:$L$92,7,0)</f>
        <v>Semestral</v>
      </c>
      <c r="I845" s="138" t="str">
        <f>VLOOKUP(VLOOKUP(D845&amp;"|"&amp;B845,Empresas!$I$7:$CB$92,G845,0),Tablas!$A$3:$B$5,2,0)</f>
        <v>Registro y analisis</v>
      </c>
      <c r="J845" s="78">
        <v>1</v>
      </c>
      <c r="K845" s="78">
        <v>1</v>
      </c>
      <c r="L845" s="78">
        <v>1</v>
      </c>
      <c r="M845" s="78">
        <v>1</v>
      </c>
      <c r="N845" s="78">
        <v>1</v>
      </c>
      <c r="O845" s="78">
        <v>1</v>
      </c>
      <c r="P845" s="78">
        <v>1</v>
      </c>
      <c r="Q845" s="78">
        <v>1</v>
      </c>
      <c r="R845" s="78"/>
      <c r="S845" s="78"/>
      <c r="T845" s="78"/>
      <c r="U845" s="78"/>
      <c r="V845" s="78" t="str">
        <f>VLOOKUP(D845,Empresas!$D$7:$CF$91,81,0)</f>
        <v>D</v>
      </c>
      <c r="W845" s="78" t="str">
        <f>VLOOKUP(D845,Empresas!$D$7:$M$91,10,0)</f>
        <v>Mype</v>
      </c>
      <c r="X845" s="69" t="str">
        <f t="shared" si="137"/>
        <v>SI</v>
      </c>
      <c r="Y845" s="153" t="str">
        <f t="shared" si="138"/>
        <v>Si aplica</v>
      </c>
      <c r="Z845" s="147">
        <f>IF(Y845="No aplica",0,IF(I845="no",0,IF(I845="No aplica",0,IF(I845="Si",1,IF(I845="Fisico",1,IF(I845="Electronico",2,VLOOKUP(C845&amp;"|"&amp;B845&amp;"|"&amp;D845,Empresas!$C$6:$CC$92,G845+6+1,0)))))))</f>
        <v>1</v>
      </c>
      <c r="AA845" s="147">
        <f>IF(AND($I845="Si",J845=1),1,IF(AND($I845="Fisico",J845=1),1,IF(AND(J845=1,$I845="Electronico"),2,IF(J845=1,VLOOKUP($C845&amp;"|"&amp;$B845&amp;"|"&amp;$D845,Empresas!$C$6:$CC$92,$G845+6+1,0),0))))</f>
        <v>1</v>
      </c>
      <c r="AB845" s="147">
        <f>IF(AND($I845="Si",K845=1),1,IF(AND($I845="Fisico",K845=1),1,IF(AND(K845=1,$I845="Electronico"),2,IF(K845=1,VLOOKUP($C845&amp;"|"&amp;$B845&amp;"|"&amp;$D845,Empresas!$C$6:$CC$92,$G845+6+1,0),0))))</f>
        <v>1</v>
      </c>
      <c r="AC845" s="147">
        <f>IF(AND($I845="Si",L845=1),1,IF(AND($I845="Fisico",L845=1),1,IF(AND(L845=1,$I845="Electronico"),2,IF(L845=1,VLOOKUP($C845&amp;"|"&amp;$B845&amp;"|"&amp;$D845,Empresas!$C$6:$CC$92,$G845+6+1,0),0))))</f>
        <v>1</v>
      </c>
      <c r="AD845" s="147">
        <f>IF(AND($I845="Si",M845=1),1,IF(AND($I845="Fisico",M845=1),1,IF(AND(M845=1,$I845="Electronico"),2,IF(M845=1,VLOOKUP($C845&amp;"|"&amp;$B845&amp;"|"&amp;$D845,Empresas!$C$6:$CC$92,$G845+6+1,0),0))))</f>
        <v>1</v>
      </c>
      <c r="AE845" s="147">
        <f>IF(AND($I845="Si",N845=1),1,IF(AND($I845="Fisico",N845=1),1,IF(AND(N845=1,$I845="Electronico"),2,IF(N845=1,VLOOKUP($C845&amp;"|"&amp;$B845&amp;"|"&amp;$D845,Empresas!$C$6:$CC$92,$G845+6+1,0),0))))</f>
        <v>1</v>
      </c>
      <c r="AF845" s="147">
        <f>IF(AND($I845="Si",O845=1),1,IF(AND($I845="Fisico",O845=1),1,IF(AND(O845=1,$I845="Electronico"),2,IF(O845=1,VLOOKUP($C845&amp;"|"&amp;$B845&amp;"|"&amp;$D845,Empresas!$C$6:$CC$92,$G845+6+1,0),0))))</f>
        <v>1</v>
      </c>
      <c r="AG845" s="147">
        <f>IF(AND($I845="Si",P845=1),1,IF(AND($I845="Fisico",P845=1),1,IF(AND(P845=1,$I845="Electronico"),2,IF(P845=1,VLOOKUP($C845&amp;"|"&amp;$B845&amp;"|"&amp;$D845,Empresas!$C$6:$CC$92,$G845+6+1,0),0))))</f>
        <v>1</v>
      </c>
      <c r="AH845" s="147">
        <f>IF(AND($I845="Si",Q845=1),1,IF(AND($I845="Fisico",Q845=1),1,IF(AND(Q845=1,$I845="Electronico"),2,IF(Q845=1,VLOOKUP($C845&amp;"|"&amp;$B845&amp;"|"&amp;$D845,Empresas!$C$6:$CC$92,$G845+6+1,0),0))))</f>
        <v>1</v>
      </c>
      <c r="AI845" s="147">
        <f>IF(AND($I845="Si",R845=1),1,IF(AND($I845="Fisico",R845=1),1,IF(AND(R845=1,$I845="Electronico"),2,IF(R845=1,VLOOKUP($C845&amp;"|"&amp;$B845&amp;"|"&amp;$D845,Empresas!$C$6:$CC$92,$G845+6+1,0),0))))</f>
        <v>0</v>
      </c>
      <c r="AJ845" s="147">
        <f>IF(AND($I845="Si",S845=1),1,IF(AND($I845="Fisico",S845=1),1,IF(AND(S845=1,$I845="Electronico"),2,IF(S845=1,VLOOKUP($C845&amp;"|"&amp;$B845&amp;"|"&amp;$D845,Empresas!$C$6:$CC$92,$G845+6+1,0),0))))</f>
        <v>0</v>
      </c>
      <c r="AK845" s="147">
        <f>IF(AND($I845="Si",T845=1),1,IF(AND($I845="Fisico",T845=1),1,IF(AND(T845=1,$I845="Electronico"),2,IF(T845=1,VLOOKUP($C845&amp;"|"&amp;$B845&amp;"|"&amp;$D845,Empresas!$C$6:$CC$92,$G845+6+1,0),0))))</f>
        <v>0</v>
      </c>
      <c r="AL845" s="147">
        <f>IF(AND($I845="Si",U845=1),1,IF(AND($I845="Fisico",U845=1),1,IF(AND(U845=1,$I845="Electronico"),2,IF(U845=1,VLOOKUP($C845&amp;"|"&amp;$B845&amp;"|"&amp;$D845,Empresas!$C$6:$CC$92,$G845+6+1,0),0))))</f>
        <v>0</v>
      </c>
      <c r="AM845" s="149">
        <f t="shared" si="139"/>
        <v>8</v>
      </c>
      <c r="AN845" s="149">
        <f t="shared" si="140"/>
        <v>8</v>
      </c>
      <c r="AO845" s="152">
        <f t="shared" si="141"/>
        <v>1</v>
      </c>
    </row>
    <row r="846" spans="1:41" x14ac:dyDescent="0.25">
      <c r="A846" s="137" t="str">
        <f>VLOOKUP(D846,Empresas!$D$7:$F$91,3,0)</f>
        <v>Yulisa</v>
      </c>
      <c r="B846" s="138" t="str">
        <f>VLOOKUP(D846,Empresas!$D$7:$G$91,4,0)</f>
        <v>Carmen D.</v>
      </c>
      <c r="C846" s="138" t="s">
        <v>544</v>
      </c>
      <c r="D846" s="138" t="s">
        <v>4</v>
      </c>
      <c r="E846" s="138" t="str">
        <f>VLOOKUP(D846,Empresas!$D$7:$E$92,2,0)</f>
        <v>SYQUEM QUIMICOS Y SERVICIOS S.A.C.</v>
      </c>
      <c r="F846" s="138" t="s">
        <v>161</v>
      </c>
      <c r="G846" s="139">
        <f t="shared" si="142"/>
        <v>16</v>
      </c>
      <c r="H846" s="139" t="str">
        <f>VLOOKUP(D846,Empresas!$D$6:$L$92,7,0)</f>
        <v>Semestral</v>
      </c>
      <c r="I846" s="138" t="str">
        <f>VLOOKUP(VLOOKUP(D846&amp;"|"&amp;B846,Empresas!$I$7:$CB$92,G846,0),Tablas!$A$3:$B$5,2,0)</f>
        <v>No aplica</v>
      </c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 t="str">
        <f>VLOOKUP(D846,Empresas!$D$7:$CF$91,81,0)</f>
        <v>D</v>
      </c>
      <c r="W846" s="78" t="str">
        <f>VLOOKUP(D846,Empresas!$D$7:$M$91,10,0)</f>
        <v>Mype</v>
      </c>
      <c r="X846" s="69" t="str">
        <f t="shared" si="137"/>
        <v>SI</v>
      </c>
      <c r="Y846" s="153" t="str">
        <f t="shared" si="138"/>
        <v>No aplica</v>
      </c>
      <c r="Z846" s="147">
        <f>IF(Y846="No aplica",0,IF(I846="no",0,IF(I846="No aplica",0,IF(I846="Si",1,IF(I846="Fisico",1,IF(I846="Electronico",2,VLOOKUP(C846&amp;"|"&amp;B846&amp;"|"&amp;D846,Empresas!$C$6:$CC$92,G846+6+1,0)))))))</f>
        <v>0</v>
      </c>
      <c r="AA846" s="147">
        <f>IF(AND($I846="Si",J846=1),1,IF(AND($I846="Fisico",J846=1),1,IF(AND(J846=1,$I846="Electronico"),2,IF(J846=1,VLOOKUP($C846&amp;"|"&amp;$B846&amp;"|"&amp;$D846,Empresas!$C$6:$CC$92,$G846+6+1,0),0))))</f>
        <v>0</v>
      </c>
      <c r="AB846" s="147">
        <f>IF(AND($I846="Si",K846=1),1,IF(AND($I846="Fisico",K846=1),1,IF(AND(K846=1,$I846="Electronico"),2,IF(K846=1,VLOOKUP($C846&amp;"|"&amp;$B846&amp;"|"&amp;$D846,Empresas!$C$6:$CC$92,$G846+6+1,0),0))))</f>
        <v>0</v>
      </c>
      <c r="AC846" s="147">
        <f>IF(AND($I846="Si",L846=1),1,IF(AND($I846="Fisico",L846=1),1,IF(AND(L846=1,$I846="Electronico"),2,IF(L846=1,VLOOKUP($C846&amp;"|"&amp;$B846&amp;"|"&amp;$D846,Empresas!$C$6:$CC$92,$G846+6+1,0),0))))</f>
        <v>0</v>
      </c>
      <c r="AD846" s="147">
        <f>IF(AND($I846="Si",M846=1),1,IF(AND($I846="Fisico",M846=1),1,IF(AND(M846=1,$I846="Electronico"),2,IF(M846=1,VLOOKUP($C846&amp;"|"&amp;$B846&amp;"|"&amp;$D846,Empresas!$C$6:$CC$92,$G846+6+1,0),0))))</f>
        <v>0</v>
      </c>
      <c r="AE846" s="147">
        <f>IF(AND($I846="Si",N846=1),1,IF(AND($I846="Fisico",N846=1),1,IF(AND(N846=1,$I846="Electronico"),2,IF(N846=1,VLOOKUP($C846&amp;"|"&amp;$B846&amp;"|"&amp;$D846,Empresas!$C$6:$CC$92,$G846+6+1,0),0))))</f>
        <v>0</v>
      </c>
      <c r="AF846" s="147">
        <f>IF(AND($I846="Si",O846=1),1,IF(AND($I846="Fisico",O846=1),1,IF(AND(O846=1,$I846="Electronico"),2,IF(O846=1,VLOOKUP($C846&amp;"|"&amp;$B846&amp;"|"&amp;$D846,Empresas!$C$6:$CC$92,$G846+6+1,0),0))))</f>
        <v>0</v>
      </c>
      <c r="AG846" s="147">
        <f>IF(AND($I846="Si",P846=1),1,IF(AND($I846="Fisico",P846=1),1,IF(AND(P846=1,$I846="Electronico"),2,IF(P846=1,VLOOKUP($C846&amp;"|"&amp;$B846&amp;"|"&amp;$D846,Empresas!$C$6:$CC$92,$G846+6+1,0),0))))</f>
        <v>0</v>
      </c>
      <c r="AH846" s="147">
        <f>IF(AND($I846="Si",Q846=1),1,IF(AND($I846="Fisico",Q846=1),1,IF(AND(Q846=1,$I846="Electronico"),2,IF(Q846=1,VLOOKUP($C846&amp;"|"&amp;$B846&amp;"|"&amp;$D846,Empresas!$C$6:$CC$92,$G846+6+1,0),0))))</f>
        <v>0</v>
      </c>
      <c r="AI846" s="147">
        <f>IF(AND($I846="Si",R846=1),1,IF(AND($I846="Fisico",R846=1),1,IF(AND(R846=1,$I846="Electronico"),2,IF(R846=1,VLOOKUP($C846&amp;"|"&amp;$B846&amp;"|"&amp;$D846,Empresas!$C$6:$CC$92,$G846+6+1,0),0))))</f>
        <v>0</v>
      </c>
      <c r="AJ846" s="147">
        <f>IF(AND($I846="Si",S846=1),1,IF(AND($I846="Fisico",S846=1),1,IF(AND(S846=1,$I846="Electronico"),2,IF(S846=1,VLOOKUP($C846&amp;"|"&amp;$B846&amp;"|"&amp;$D846,Empresas!$C$6:$CC$92,$G846+6+1,0),0))))</f>
        <v>0</v>
      </c>
      <c r="AK846" s="147">
        <f>IF(AND($I846="Si",T846=1),1,IF(AND($I846="Fisico",T846=1),1,IF(AND(T846=1,$I846="Electronico"),2,IF(T846=1,VLOOKUP($C846&amp;"|"&amp;$B846&amp;"|"&amp;$D846,Empresas!$C$6:$CC$92,$G846+6+1,0),0))))</f>
        <v>0</v>
      </c>
      <c r="AL846" s="147">
        <f>IF(AND($I846="Si",U846=1),1,IF(AND($I846="Fisico",U846=1),1,IF(AND(U846=1,$I846="Electronico"),2,IF(U846=1,VLOOKUP($C846&amp;"|"&amp;$B846&amp;"|"&amp;$D846,Empresas!$C$6:$CC$92,$G846+6+1,0),0))))</f>
        <v>0</v>
      </c>
      <c r="AM846" s="149">
        <f t="shared" si="139"/>
        <v>0</v>
      </c>
      <c r="AN846" s="149">
        <f t="shared" si="140"/>
        <v>0</v>
      </c>
      <c r="AO846" s="152">
        <f t="shared" si="141"/>
        <v>0</v>
      </c>
    </row>
    <row r="847" spans="1:41" x14ac:dyDescent="0.25">
      <c r="A847" s="137" t="str">
        <f>VLOOKUP(D847,Empresas!$D$7:$F$91,3,0)</f>
        <v>Yulisa</v>
      </c>
      <c r="B847" s="138" t="str">
        <f>VLOOKUP(D847,Empresas!$D$7:$G$91,4,0)</f>
        <v>Carmen D.</v>
      </c>
      <c r="C847" s="138" t="s">
        <v>544</v>
      </c>
      <c r="D847" s="138" t="s">
        <v>4</v>
      </c>
      <c r="E847" s="138" t="str">
        <f>VLOOKUP(D847,Empresas!$D$7:$E$92,2,0)</f>
        <v>SYQUEM QUIMICOS Y SERVICIOS S.A.C.</v>
      </c>
      <c r="F847" s="138" t="s">
        <v>162</v>
      </c>
      <c r="G847" s="139">
        <f t="shared" si="142"/>
        <v>19</v>
      </c>
      <c r="H847" s="139" t="str">
        <f>VLOOKUP(D847,Empresas!$D$6:$L$92,7,0)</f>
        <v>Semestral</v>
      </c>
      <c r="I847" s="138" t="str">
        <f>VLOOKUP(VLOOKUP(D847&amp;"|"&amp;B847,Empresas!$I$7:$CB$92,G847,0),Tablas!$A$3:$B$5,2,0)</f>
        <v>No aplica</v>
      </c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 t="str">
        <f>VLOOKUP(D847,Empresas!$D$7:$CF$91,81,0)</f>
        <v>D</v>
      </c>
      <c r="W847" s="78" t="str">
        <f>VLOOKUP(D847,Empresas!$D$7:$M$91,10,0)</f>
        <v>Mype</v>
      </c>
      <c r="X847" s="69" t="str">
        <f t="shared" si="137"/>
        <v>SI</v>
      </c>
      <c r="Y847" s="153" t="str">
        <f t="shared" si="138"/>
        <v>No aplica</v>
      </c>
      <c r="Z847" s="147">
        <f>IF(Y847="No aplica",0,IF(I847="no",0,IF(I847="No aplica",0,IF(I847="Si",1,IF(I847="Fisico",1,IF(I847="Electronico",2,VLOOKUP(C847&amp;"|"&amp;B847&amp;"|"&amp;D847,Empresas!$C$6:$CC$92,G847+6+1,0)))))))</f>
        <v>0</v>
      </c>
      <c r="AA847" s="147">
        <f>IF(AND($I847="Si",J847=1),1,IF(AND($I847="Fisico",J847=1),1,IF(AND(J847=1,$I847="Electronico"),2,IF(J847=1,VLOOKUP($C847&amp;"|"&amp;$B847&amp;"|"&amp;$D847,Empresas!$C$6:$CC$92,$G847+6+1,0),0))))</f>
        <v>0</v>
      </c>
      <c r="AB847" s="147">
        <f>IF(AND($I847="Si",K847=1),1,IF(AND($I847="Fisico",K847=1),1,IF(AND(K847=1,$I847="Electronico"),2,IF(K847=1,VLOOKUP($C847&amp;"|"&amp;$B847&amp;"|"&amp;$D847,Empresas!$C$6:$CC$92,$G847+6+1,0),0))))</f>
        <v>0</v>
      </c>
      <c r="AC847" s="147">
        <f>IF(AND($I847="Si",L847=1),1,IF(AND($I847="Fisico",L847=1),1,IF(AND(L847=1,$I847="Electronico"),2,IF(L847=1,VLOOKUP($C847&amp;"|"&amp;$B847&amp;"|"&amp;$D847,Empresas!$C$6:$CC$92,$G847+6+1,0),0))))</f>
        <v>0</v>
      </c>
      <c r="AD847" s="147">
        <f>IF(AND($I847="Si",M847=1),1,IF(AND($I847="Fisico",M847=1),1,IF(AND(M847=1,$I847="Electronico"),2,IF(M847=1,VLOOKUP($C847&amp;"|"&amp;$B847&amp;"|"&amp;$D847,Empresas!$C$6:$CC$92,$G847+6+1,0),0))))</f>
        <v>0</v>
      </c>
      <c r="AE847" s="147">
        <f>IF(AND($I847="Si",N847=1),1,IF(AND($I847="Fisico",N847=1),1,IF(AND(N847=1,$I847="Electronico"),2,IF(N847=1,VLOOKUP($C847&amp;"|"&amp;$B847&amp;"|"&amp;$D847,Empresas!$C$6:$CC$92,$G847+6+1,0),0))))</f>
        <v>0</v>
      </c>
      <c r="AF847" s="147">
        <f>IF(AND($I847="Si",O847=1),1,IF(AND($I847="Fisico",O847=1),1,IF(AND(O847=1,$I847="Electronico"),2,IF(O847=1,VLOOKUP($C847&amp;"|"&amp;$B847&amp;"|"&amp;$D847,Empresas!$C$6:$CC$92,$G847+6+1,0),0))))</f>
        <v>0</v>
      </c>
      <c r="AG847" s="147">
        <f>IF(AND($I847="Si",P847=1),1,IF(AND($I847="Fisico",P847=1),1,IF(AND(P847=1,$I847="Electronico"),2,IF(P847=1,VLOOKUP($C847&amp;"|"&amp;$B847&amp;"|"&amp;$D847,Empresas!$C$6:$CC$92,$G847+6+1,0),0))))</f>
        <v>0</v>
      </c>
      <c r="AH847" s="147">
        <f>IF(AND($I847="Si",Q847=1),1,IF(AND($I847="Fisico",Q847=1),1,IF(AND(Q847=1,$I847="Electronico"),2,IF(Q847=1,VLOOKUP($C847&amp;"|"&amp;$B847&amp;"|"&amp;$D847,Empresas!$C$6:$CC$92,$G847+6+1,0),0))))</f>
        <v>0</v>
      </c>
      <c r="AI847" s="147">
        <f>IF(AND($I847="Si",R847=1),1,IF(AND($I847="Fisico",R847=1),1,IF(AND(R847=1,$I847="Electronico"),2,IF(R847=1,VLOOKUP($C847&amp;"|"&amp;$B847&amp;"|"&amp;$D847,Empresas!$C$6:$CC$92,$G847+6+1,0),0))))</f>
        <v>0</v>
      </c>
      <c r="AJ847" s="147">
        <f>IF(AND($I847="Si",S847=1),1,IF(AND($I847="Fisico",S847=1),1,IF(AND(S847=1,$I847="Electronico"),2,IF(S847=1,VLOOKUP($C847&amp;"|"&amp;$B847&amp;"|"&amp;$D847,Empresas!$C$6:$CC$92,$G847+6+1,0),0))))</f>
        <v>0</v>
      </c>
      <c r="AK847" s="147">
        <f>IF(AND($I847="Si",T847=1),1,IF(AND($I847="Fisico",T847=1),1,IF(AND(T847=1,$I847="Electronico"),2,IF(T847=1,VLOOKUP($C847&amp;"|"&amp;$B847&amp;"|"&amp;$D847,Empresas!$C$6:$CC$92,$G847+6+1,0),0))))</f>
        <v>0</v>
      </c>
      <c r="AL847" s="147">
        <f>IF(AND($I847="Si",U847=1),1,IF(AND($I847="Fisico",U847=1),1,IF(AND(U847=1,$I847="Electronico"),2,IF(U847=1,VLOOKUP($C847&amp;"|"&amp;$B847&amp;"|"&amp;$D847,Empresas!$C$6:$CC$92,$G847+6+1,0),0))))</f>
        <v>0</v>
      </c>
      <c r="AM847" s="149">
        <f t="shared" si="139"/>
        <v>0</v>
      </c>
      <c r="AN847" s="149">
        <f t="shared" si="140"/>
        <v>0</v>
      </c>
      <c r="AO847" s="152">
        <f t="shared" si="141"/>
        <v>0</v>
      </c>
    </row>
    <row r="848" spans="1:41" x14ac:dyDescent="0.25">
      <c r="A848" s="137" t="str">
        <f>VLOOKUP(D848,Empresas!$D$7:$F$91,3,0)</f>
        <v>Yulisa</v>
      </c>
      <c r="B848" s="138" t="str">
        <f>VLOOKUP(D848,Empresas!$D$7:$G$91,4,0)</f>
        <v>Carmen D.</v>
      </c>
      <c r="C848" s="138" t="s">
        <v>544</v>
      </c>
      <c r="D848" s="138" t="s">
        <v>4</v>
      </c>
      <c r="E848" s="138" t="str">
        <f>VLOOKUP(D848,Empresas!$D$7:$E$92,2,0)</f>
        <v>SYQUEM QUIMICOS Y SERVICIOS S.A.C.</v>
      </c>
      <c r="F848" s="138" t="s">
        <v>163</v>
      </c>
      <c r="G848" s="139">
        <f t="shared" si="142"/>
        <v>22</v>
      </c>
      <c r="H848" s="139" t="str">
        <f>VLOOKUP(D848,Empresas!$D$6:$L$92,7,0)</f>
        <v>Semestral</v>
      </c>
      <c r="I848" s="138" t="str">
        <f>VLOOKUP(VLOOKUP(D848&amp;"|"&amp;B848,Empresas!$I$7:$CB$92,G848,0),Tablas!$A$3:$B$5,2,0)</f>
        <v>No aplica</v>
      </c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 t="str">
        <f>VLOOKUP(D848,Empresas!$D$7:$CF$91,81,0)</f>
        <v>D</v>
      </c>
      <c r="W848" s="78" t="str">
        <f>VLOOKUP(D848,Empresas!$D$7:$M$91,10,0)</f>
        <v>Mype</v>
      </c>
      <c r="X848" s="69" t="str">
        <f t="shared" si="137"/>
        <v>SI</v>
      </c>
      <c r="Y848" s="153" t="str">
        <f t="shared" si="138"/>
        <v>No aplica</v>
      </c>
      <c r="Z848" s="147">
        <f>IF(Y848="No aplica",0,IF(I848="no",0,IF(I848="No aplica",0,IF(I848="Si",1,IF(I848="Fisico",1,IF(I848="Electronico",2,VLOOKUP(C848&amp;"|"&amp;B848&amp;"|"&amp;D848,Empresas!$C$6:$CC$92,G848+6+1,0)))))))</f>
        <v>0</v>
      </c>
      <c r="AA848" s="147">
        <f>IF(AND($I848="Si",J848=1),1,IF(AND($I848="Fisico",J848=1),1,IF(AND(J848=1,$I848="Electronico"),2,IF(J848=1,VLOOKUP($C848&amp;"|"&amp;$B848&amp;"|"&amp;$D848,Empresas!$C$6:$CC$92,$G848+6+1,0),0))))</f>
        <v>0</v>
      </c>
      <c r="AB848" s="147">
        <f>IF(AND($I848="Si",K848=1),1,IF(AND($I848="Fisico",K848=1),1,IF(AND(K848=1,$I848="Electronico"),2,IF(K848=1,VLOOKUP($C848&amp;"|"&amp;$B848&amp;"|"&amp;$D848,Empresas!$C$6:$CC$92,$G848+6+1,0),0))))</f>
        <v>0</v>
      </c>
      <c r="AC848" s="147">
        <f>IF(AND($I848="Si",L848=1),1,IF(AND($I848="Fisico",L848=1),1,IF(AND(L848=1,$I848="Electronico"),2,IF(L848=1,VLOOKUP($C848&amp;"|"&amp;$B848&amp;"|"&amp;$D848,Empresas!$C$6:$CC$92,$G848+6+1,0),0))))</f>
        <v>0</v>
      </c>
      <c r="AD848" s="147">
        <f>IF(AND($I848="Si",M848=1),1,IF(AND($I848="Fisico",M848=1),1,IF(AND(M848=1,$I848="Electronico"),2,IF(M848=1,VLOOKUP($C848&amp;"|"&amp;$B848&amp;"|"&amp;$D848,Empresas!$C$6:$CC$92,$G848+6+1,0),0))))</f>
        <v>0</v>
      </c>
      <c r="AE848" s="147">
        <f>IF(AND($I848="Si",N848=1),1,IF(AND($I848="Fisico",N848=1),1,IF(AND(N848=1,$I848="Electronico"),2,IF(N848=1,VLOOKUP($C848&amp;"|"&amp;$B848&amp;"|"&amp;$D848,Empresas!$C$6:$CC$92,$G848+6+1,0),0))))</f>
        <v>0</v>
      </c>
      <c r="AF848" s="147">
        <f>IF(AND($I848="Si",O848=1),1,IF(AND($I848="Fisico",O848=1),1,IF(AND(O848=1,$I848="Electronico"),2,IF(O848=1,VLOOKUP($C848&amp;"|"&amp;$B848&amp;"|"&amp;$D848,Empresas!$C$6:$CC$92,$G848+6+1,0),0))))</f>
        <v>0</v>
      </c>
      <c r="AG848" s="147">
        <f>IF(AND($I848="Si",P848=1),1,IF(AND($I848="Fisico",P848=1),1,IF(AND(P848=1,$I848="Electronico"),2,IF(P848=1,VLOOKUP($C848&amp;"|"&amp;$B848&amp;"|"&amp;$D848,Empresas!$C$6:$CC$92,$G848+6+1,0),0))))</f>
        <v>0</v>
      </c>
      <c r="AH848" s="147">
        <f>IF(AND($I848="Si",Q848=1),1,IF(AND($I848="Fisico",Q848=1),1,IF(AND(Q848=1,$I848="Electronico"),2,IF(Q848=1,VLOOKUP($C848&amp;"|"&amp;$B848&amp;"|"&amp;$D848,Empresas!$C$6:$CC$92,$G848+6+1,0),0))))</f>
        <v>0</v>
      </c>
      <c r="AI848" s="147">
        <f>IF(AND($I848="Si",R848=1),1,IF(AND($I848="Fisico",R848=1),1,IF(AND(R848=1,$I848="Electronico"),2,IF(R848=1,VLOOKUP($C848&amp;"|"&amp;$B848&amp;"|"&amp;$D848,Empresas!$C$6:$CC$92,$G848+6+1,0),0))))</f>
        <v>0</v>
      </c>
      <c r="AJ848" s="147">
        <f>IF(AND($I848="Si",S848=1),1,IF(AND($I848="Fisico",S848=1),1,IF(AND(S848=1,$I848="Electronico"),2,IF(S848=1,VLOOKUP($C848&amp;"|"&amp;$B848&amp;"|"&amp;$D848,Empresas!$C$6:$CC$92,$G848+6+1,0),0))))</f>
        <v>0</v>
      </c>
      <c r="AK848" s="147">
        <f>IF(AND($I848="Si",T848=1),1,IF(AND($I848="Fisico",T848=1),1,IF(AND(T848=1,$I848="Electronico"),2,IF(T848=1,VLOOKUP($C848&amp;"|"&amp;$B848&amp;"|"&amp;$D848,Empresas!$C$6:$CC$92,$G848+6+1,0),0))))</f>
        <v>0</v>
      </c>
      <c r="AL848" s="147">
        <f>IF(AND($I848="Si",U848=1),1,IF(AND($I848="Fisico",U848=1),1,IF(AND(U848=1,$I848="Electronico"),2,IF(U848=1,VLOOKUP($C848&amp;"|"&amp;$B848&amp;"|"&amp;$D848,Empresas!$C$6:$CC$92,$G848+6+1,0),0))))</f>
        <v>0</v>
      </c>
      <c r="AM848" s="149">
        <f t="shared" si="139"/>
        <v>0</v>
      </c>
      <c r="AN848" s="149">
        <f t="shared" si="140"/>
        <v>0</v>
      </c>
      <c r="AO848" s="152">
        <f t="shared" si="141"/>
        <v>0</v>
      </c>
    </row>
    <row r="849" spans="1:41" x14ac:dyDescent="0.25">
      <c r="A849" s="137" t="str">
        <f>VLOOKUP(D849,Empresas!$D$7:$F$91,3,0)</f>
        <v>Yulisa</v>
      </c>
      <c r="B849" s="138" t="str">
        <f>VLOOKUP(D849,Empresas!$D$7:$G$91,4,0)</f>
        <v>Carmen D.</v>
      </c>
      <c r="C849" s="138" t="s">
        <v>544</v>
      </c>
      <c r="D849" s="138" t="s">
        <v>4</v>
      </c>
      <c r="E849" s="138" t="str">
        <f>VLOOKUP(D849,Empresas!$D$7:$E$92,2,0)</f>
        <v>SYQUEM QUIMICOS Y SERVICIOS S.A.C.</v>
      </c>
      <c r="F849" s="138" t="s">
        <v>164</v>
      </c>
      <c r="G849" s="139">
        <f t="shared" si="142"/>
        <v>25</v>
      </c>
      <c r="H849" s="139" t="str">
        <f>VLOOKUP(D849,Empresas!$D$6:$L$92,7,0)</f>
        <v>Semestral</v>
      </c>
      <c r="I849" s="138" t="str">
        <f>VLOOKUP(VLOOKUP(D849&amp;"|"&amp;B849,Empresas!$I$7:$CB$92,G849,0),Tablas!$A$3:$B$5,2,0)</f>
        <v>No aplica</v>
      </c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 t="str">
        <f>VLOOKUP(D849,Empresas!$D$7:$CF$91,81,0)</f>
        <v>D</v>
      </c>
      <c r="W849" s="78" t="str">
        <f>VLOOKUP(D849,Empresas!$D$7:$M$91,10,0)</f>
        <v>Mype</v>
      </c>
      <c r="X849" s="69" t="str">
        <f t="shared" si="137"/>
        <v>SI</v>
      </c>
      <c r="Y849" s="153" t="str">
        <f t="shared" si="138"/>
        <v>No aplica</v>
      </c>
      <c r="Z849" s="147">
        <f>IF(Y849="No aplica",0,IF(I849="no",0,IF(I849="No aplica",0,IF(I849="Si",1,IF(I849="Fisico",1,IF(I849="Electronico",2,VLOOKUP(C849&amp;"|"&amp;B849&amp;"|"&amp;D849,Empresas!$C$6:$CC$92,G849+6+1,0)))))))</f>
        <v>0</v>
      </c>
      <c r="AA849" s="147">
        <f>IF(AND($I849="Si",J849=1),1,IF(AND($I849="Fisico",J849=1),1,IF(AND(J849=1,$I849="Electronico"),2,IF(J849=1,VLOOKUP($C849&amp;"|"&amp;$B849&amp;"|"&amp;$D849,Empresas!$C$6:$CC$92,$G849+6+1,0),0))))</f>
        <v>0</v>
      </c>
      <c r="AB849" s="147">
        <f>IF(AND($I849="Si",K849=1),1,IF(AND($I849="Fisico",K849=1),1,IF(AND(K849=1,$I849="Electronico"),2,IF(K849=1,VLOOKUP($C849&amp;"|"&amp;$B849&amp;"|"&amp;$D849,Empresas!$C$6:$CC$92,$G849+6+1,0),0))))</f>
        <v>0</v>
      </c>
      <c r="AC849" s="147">
        <f>IF(AND($I849="Si",L849=1),1,IF(AND($I849="Fisico",L849=1),1,IF(AND(L849=1,$I849="Electronico"),2,IF(L849=1,VLOOKUP($C849&amp;"|"&amp;$B849&amp;"|"&amp;$D849,Empresas!$C$6:$CC$92,$G849+6+1,0),0))))</f>
        <v>0</v>
      </c>
      <c r="AD849" s="147">
        <f>IF(AND($I849="Si",M849=1),1,IF(AND($I849="Fisico",M849=1),1,IF(AND(M849=1,$I849="Electronico"),2,IF(M849=1,VLOOKUP($C849&amp;"|"&amp;$B849&amp;"|"&amp;$D849,Empresas!$C$6:$CC$92,$G849+6+1,0),0))))</f>
        <v>0</v>
      </c>
      <c r="AE849" s="147">
        <f>IF(AND($I849="Si",N849=1),1,IF(AND($I849="Fisico",N849=1),1,IF(AND(N849=1,$I849="Electronico"),2,IF(N849=1,VLOOKUP($C849&amp;"|"&amp;$B849&amp;"|"&amp;$D849,Empresas!$C$6:$CC$92,$G849+6+1,0),0))))</f>
        <v>0</v>
      </c>
      <c r="AF849" s="147">
        <f>IF(AND($I849="Si",O849=1),1,IF(AND($I849="Fisico",O849=1),1,IF(AND(O849=1,$I849="Electronico"),2,IF(O849=1,VLOOKUP($C849&amp;"|"&amp;$B849&amp;"|"&amp;$D849,Empresas!$C$6:$CC$92,$G849+6+1,0),0))))</f>
        <v>0</v>
      </c>
      <c r="AG849" s="147">
        <f>IF(AND($I849="Si",P849=1),1,IF(AND($I849="Fisico",P849=1),1,IF(AND(P849=1,$I849="Electronico"),2,IF(P849=1,VLOOKUP($C849&amp;"|"&amp;$B849&amp;"|"&amp;$D849,Empresas!$C$6:$CC$92,$G849+6+1,0),0))))</f>
        <v>0</v>
      </c>
      <c r="AH849" s="147">
        <f>IF(AND($I849="Si",Q849=1),1,IF(AND($I849="Fisico",Q849=1),1,IF(AND(Q849=1,$I849="Electronico"),2,IF(Q849=1,VLOOKUP($C849&amp;"|"&amp;$B849&amp;"|"&amp;$D849,Empresas!$C$6:$CC$92,$G849+6+1,0),0))))</f>
        <v>0</v>
      </c>
      <c r="AI849" s="147">
        <f>IF(AND($I849="Si",R849=1),1,IF(AND($I849="Fisico",R849=1),1,IF(AND(R849=1,$I849="Electronico"),2,IF(R849=1,VLOOKUP($C849&amp;"|"&amp;$B849&amp;"|"&amp;$D849,Empresas!$C$6:$CC$92,$G849+6+1,0),0))))</f>
        <v>0</v>
      </c>
      <c r="AJ849" s="147">
        <f>IF(AND($I849="Si",S849=1),1,IF(AND($I849="Fisico",S849=1),1,IF(AND(S849=1,$I849="Electronico"),2,IF(S849=1,VLOOKUP($C849&amp;"|"&amp;$B849&amp;"|"&amp;$D849,Empresas!$C$6:$CC$92,$G849+6+1,0),0))))</f>
        <v>0</v>
      </c>
      <c r="AK849" s="147">
        <f>IF(AND($I849="Si",T849=1),1,IF(AND($I849="Fisico",T849=1),1,IF(AND(T849=1,$I849="Electronico"),2,IF(T849=1,VLOOKUP($C849&amp;"|"&amp;$B849&amp;"|"&amp;$D849,Empresas!$C$6:$CC$92,$G849+6+1,0),0))))</f>
        <v>0</v>
      </c>
      <c r="AL849" s="147">
        <f>IF(AND($I849="Si",U849=1),1,IF(AND($I849="Fisico",U849=1),1,IF(AND(U849=1,$I849="Electronico"),2,IF(U849=1,VLOOKUP($C849&amp;"|"&amp;$B849&amp;"|"&amp;$D849,Empresas!$C$6:$CC$92,$G849+6+1,0),0))))</f>
        <v>0</v>
      </c>
      <c r="AM849" s="149">
        <f t="shared" si="139"/>
        <v>0</v>
      </c>
      <c r="AN849" s="149">
        <f t="shared" si="140"/>
        <v>0</v>
      </c>
      <c r="AO849" s="152">
        <f t="shared" si="141"/>
        <v>0</v>
      </c>
    </row>
    <row r="850" spans="1:41" x14ac:dyDescent="0.25">
      <c r="A850" s="137" t="str">
        <f>VLOOKUP(D850,Empresas!$D$7:$F$91,3,0)</f>
        <v>Yulisa</v>
      </c>
      <c r="B850" s="138" t="str">
        <f>VLOOKUP(D850,Empresas!$D$7:$G$91,4,0)</f>
        <v>Carmen D.</v>
      </c>
      <c r="C850" s="138" t="s">
        <v>544</v>
      </c>
      <c r="D850" s="138" t="s">
        <v>4</v>
      </c>
      <c r="E850" s="138" t="str">
        <f>VLOOKUP(D850,Empresas!$D$7:$E$92,2,0)</f>
        <v>SYQUEM QUIMICOS Y SERVICIOS S.A.C.</v>
      </c>
      <c r="F850" s="138" t="s">
        <v>165</v>
      </c>
      <c r="G850" s="139">
        <f t="shared" si="142"/>
        <v>28</v>
      </c>
      <c r="H850" s="139" t="str">
        <f>VLOOKUP(D850,Empresas!$D$6:$L$92,7,0)</f>
        <v>Semestral</v>
      </c>
      <c r="I850" s="138" t="str">
        <f>VLOOKUP(VLOOKUP(D850&amp;"|"&amp;B850,Empresas!$I$7:$CB$92,G850,0),Tablas!$A$3:$B$5,2,0)</f>
        <v>No aplica</v>
      </c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 t="str">
        <f>VLOOKUP(D850,Empresas!$D$7:$CF$91,81,0)</f>
        <v>D</v>
      </c>
      <c r="W850" s="78" t="str">
        <f>VLOOKUP(D850,Empresas!$D$7:$M$91,10,0)</f>
        <v>Mype</v>
      </c>
      <c r="X850" s="69" t="str">
        <f t="shared" si="137"/>
        <v>SI</v>
      </c>
      <c r="Y850" s="153" t="str">
        <f t="shared" si="138"/>
        <v>No aplica</v>
      </c>
      <c r="Z850" s="147">
        <f>IF(Y850="No aplica",0,IF(I850="no",0,IF(I850="No aplica",0,IF(I850="Si",1,IF(I850="Fisico",1,IF(I850="Electronico",2,VLOOKUP(C850&amp;"|"&amp;B850&amp;"|"&amp;D850,Empresas!$C$6:$CC$92,G850+6+1,0)))))))</f>
        <v>0</v>
      </c>
      <c r="AA850" s="147">
        <f>IF(AND($I850="Si",J850=1),1,IF(AND($I850="Fisico",J850=1),1,IF(AND(J850=1,$I850="Electronico"),2,IF(J850=1,VLOOKUP($C850&amp;"|"&amp;$B850&amp;"|"&amp;$D850,Empresas!$C$6:$CC$92,$G850+6+1,0),0))))</f>
        <v>0</v>
      </c>
      <c r="AB850" s="147">
        <f>IF(AND($I850="Si",K850=1),1,IF(AND($I850="Fisico",K850=1),1,IF(AND(K850=1,$I850="Electronico"),2,IF(K850=1,VLOOKUP($C850&amp;"|"&amp;$B850&amp;"|"&amp;$D850,Empresas!$C$6:$CC$92,$G850+6+1,0),0))))</f>
        <v>0</v>
      </c>
      <c r="AC850" s="147">
        <f>IF(AND($I850="Si",L850=1),1,IF(AND($I850="Fisico",L850=1),1,IF(AND(L850=1,$I850="Electronico"),2,IF(L850=1,VLOOKUP($C850&amp;"|"&amp;$B850&amp;"|"&amp;$D850,Empresas!$C$6:$CC$92,$G850+6+1,0),0))))</f>
        <v>0</v>
      </c>
      <c r="AD850" s="147">
        <f>IF(AND($I850="Si",M850=1),1,IF(AND($I850="Fisico",M850=1),1,IF(AND(M850=1,$I850="Electronico"),2,IF(M850=1,VLOOKUP($C850&amp;"|"&amp;$B850&amp;"|"&amp;$D850,Empresas!$C$6:$CC$92,$G850+6+1,0),0))))</f>
        <v>0</v>
      </c>
      <c r="AE850" s="147">
        <f>IF(AND($I850="Si",N850=1),1,IF(AND($I850="Fisico",N850=1),1,IF(AND(N850=1,$I850="Electronico"),2,IF(N850=1,VLOOKUP($C850&amp;"|"&amp;$B850&amp;"|"&amp;$D850,Empresas!$C$6:$CC$92,$G850+6+1,0),0))))</f>
        <v>0</v>
      </c>
      <c r="AF850" s="147">
        <f>IF(AND($I850="Si",O850=1),1,IF(AND($I850="Fisico",O850=1),1,IF(AND(O850=1,$I850="Electronico"),2,IF(O850=1,VLOOKUP($C850&amp;"|"&amp;$B850&amp;"|"&amp;$D850,Empresas!$C$6:$CC$92,$G850+6+1,0),0))))</f>
        <v>0</v>
      </c>
      <c r="AG850" s="147">
        <f>IF(AND($I850="Si",P850=1),1,IF(AND($I850="Fisico",P850=1),1,IF(AND(P850=1,$I850="Electronico"),2,IF(P850=1,VLOOKUP($C850&amp;"|"&amp;$B850&amp;"|"&amp;$D850,Empresas!$C$6:$CC$92,$G850+6+1,0),0))))</f>
        <v>0</v>
      </c>
      <c r="AH850" s="147">
        <f>IF(AND($I850="Si",Q850=1),1,IF(AND($I850="Fisico",Q850=1),1,IF(AND(Q850=1,$I850="Electronico"),2,IF(Q850=1,VLOOKUP($C850&amp;"|"&amp;$B850&amp;"|"&amp;$D850,Empresas!$C$6:$CC$92,$G850+6+1,0),0))))</f>
        <v>0</v>
      </c>
      <c r="AI850" s="147">
        <f>IF(AND($I850="Si",R850=1),1,IF(AND($I850="Fisico",R850=1),1,IF(AND(R850=1,$I850="Electronico"),2,IF(R850=1,VLOOKUP($C850&amp;"|"&amp;$B850&amp;"|"&amp;$D850,Empresas!$C$6:$CC$92,$G850+6+1,0),0))))</f>
        <v>0</v>
      </c>
      <c r="AJ850" s="147">
        <f>IF(AND($I850="Si",S850=1),1,IF(AND($I850="Fisico",S850=1),1,IF(AND(S850=1,$I850="Electronico"),2,IF(S850=1,VLOOKUP($C850&amp;"|"&amp;$B850&amp;"|"&amp;$D850,Empresas!$C$6:$CC$92,$G850+6+1,0),0))))</f>
        <v>0</v>
      </c>
      <c r="AK850" s="147">
        <f>IF(AND($I850="Si",T850=1),1,IF(AND($I850="Fisico",T850=1),1,IF(AND(T850=1,$I850="Electronico"),2,IF(T850=1,VLOOKUP($C850&amp;"|"&amp;$B850&amp;"|"&amp;$D850,Empresas!$C$6:$CC$92,$G850+6+1,0),0))))</f>
        <v>0</v>
      </c>
      <c r="AL850" s="147">
        <f>IF(AND($I850="Si",U850=1),1,IF(AND($I850="Fisico",U850=1),1,IF(AND(U850=1,$I850="Electronico"),2,IF(U850=1,VLOOKUP($C850&amp;"|"&amp;$B850&amp;"|"&amp;$D850,Empresas!$C$6:$CC$92,$G850+6+1,0),0))))</f>
        <v>0</v>
      </c>
      <c r="AM850" s="149">
        <f t="shared" si="139"/>
        <v>0</v>
      </c>
      <c r="AN850" s="149">
        <f t="shared" si="140"/>
        <v>0</v>
      </c>
      <c r="AO850" s="152">
        <f t="shared" si="141"/>
        <v>0</v>
      </c>
    </row>
    <row r="851" spans="1:41" x14ac:dyDescent="0.25">
      <c r="A851" s="137" t="str">
        <f>VLOOKUP(D851,Empresas!$D$7:$F$91,3,0)</f>
        <v>Yulisa</v>
      </c>
      <c r="B851" s="138" t="str">
        <f>VLOOKUP(D851,Empresas!$D$7:$G$91,4,0)</f>
        <v>Carmen D.</v>
      </c>
      <c r="C851" s="138" t="s">
        <v>544</v>
      </c>
      <c r="D851" s="138" t="s">
        <v>4</v>
      </c>
      <c r="E851" s="138" t="str">
        <f>VLOOKUP(D851,Empresas!$D$7:$E$92,2,0)</f>
        <v>SYQUEM QUIMICOS Y SERVICIOS S.A.C.</v>
      </c>
      <c r="F851" s="138" t="s">
        <v>166</v>
      </c>
      <c r="G851" s="139">
        <f t="shared" si="142"/>
        <v>31</v>
      </c>
      <c r="H851" s="139" t="str">
        <f>VLOOKUP(D851,Empresas!$D$6:$L$92,7,0)</f>
        <v>Semestral</v>
      </c>
      <c r="I851" s="138" t="str">
        <f>VLOOKUP(VLOOKUP(D851&amp;"|"&amp;B851,Empresas!$I$7:$CB$92,G851,0),Tablas!$A$3:$B$5,2,0)</f>
        <v>No aplica</v>
      </c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 t="str">
        <f>VLOOKUP(D851,Empresas!$D$7:$CF$91,81,0)</f>
        <v>D</v>
      </c>
      <c r="W851" s="78" t="str">
        <f>VLOOKUP(D851,Empresas!$D$7:$M$91,10,0)</f>
        <v>Mype</v>
      </c>
      <c r="X851" s="69" t="str">
        <f t="shared" si="137"/>
        <v>SI</v>
      </c>
      <c r="Y851" s="153" t="str">
        <f t="shared" si="138"/>
        <v>No aplica</v>
      </c>
      <c r="Z851" s="147">
        <f>IF(Y851="No aplica",0,IF(I851="no",0,IF(I851="No aplica",0,IF(I851="Si",1,IF(I851="Fisico",1,IF(I851="Electronico",2,VLOOKUP(C851&amp;"|"&amp;B851&amp;"|"&amp;D851,Empresas!$C$6:$CC$92,G851+6+1,0)))))))</f>
        <v>0</v>
      </c>
      <c r="AA851" s="147">
        <f>IF(AND($I851="Si",J851=1),1,IF(AND($I851="Fisico",J851=1),1,IF(AND(J851=1,$I851="Electronico"),2,IF(J851=1,VLOOKUP($C851&amp;"|"&amp;$B851&amp;"|"&amp;$D851,Empresas!$C$6:$CC$92,$G851+6+1,0),0))))</f>
        <v>0</v>
      </c>
      <c r="AB851" s="147">
        <f>IF(AND($I851="Si",K851=1),1,IF(AND($I851="Fisico",K851=1),1,IF(AND(K851=1,$I851="Electronico"),2,IF(K851=1,VLOOKUP($C851&amp;"|"&amp;$B851&amp;"|"&amp;$D851,Empresas!$C$6:$CC$92,$G851+6+1,0),0))))</f>
        <v>0</v>
      </c>
      <c r="AC851" s="147">
        <f>IF(AND($I851="Si",L851=1),1,IF(AND($I851="Fisico",L851=1),1,IF(AND(L851=1,$I851="Electronico"),2,IF(L851=1,VLOOKUP($C851&amp;"|"&amp;$B851&amp;"|"&amp;$D851,Empresas!$C$6:$CC$92,$G851+6+1,0),0))))</f>
        <v>0</v>
      </c>
      <c r="AD851" s="147">
        <f>IF(AND($I851="Si",M851=1),1,IF(AND($I851="Fisico",M851=1),1,IF(AND(M851=1,$I851="Electronico"),2,IF(M851=1,VLOOKUP($C851&amp;"|"&amp;$B851&amp;"|"&amp;$D851,Empresas!$C$6:$CC$92,$G851+6+1,0),0))))</f>
        <v>0</v>
      </c>
      <c r="AE851" s="147">
        <f>IF(AND($I851="Si",N851=1),1,IF(AND($I851="Fisico",N851=1),1,IF(AND(N851=1,$I851="Electronico"),2,IF(N851=1,VLOOKUP($C851&amp;"|"&amp;$B851&amp;"|"&amp;$D851,Empresas!$C$6:$CC$92,$G851+6+1,0),0))))</f>
        <v>0</v>
      </c>
      <c r="AF851" s="147">
        <f>IF(AND($I851="Si",O851=1),1,IF(AND($I851="Fisico",O851=1),1,IF(AND(O851=1,$I851="Electronico"),2,IF(O851=1,VLOOKUP($C851&amp;"|"&amp;$B851&amp;"|"&amp;$D851,Empresas!$C$6:$CC$92,$G851+6+1,0),0))))</f>
        <v>0</v>
      </c>
      <c r="AG851" s="147">
        <f>IF(AND($I851="Si",P851=1),1,IF(AND($I851="Fisico",P851=1),1,IF(AND(P851=1,$I851="Electronico"),2,IF(P851=1,VLOOKUP($C851&amp;"|"&amp;$B851&amp;"|"&amp;$D851,Empresas!$C$6:$CC$92,$G851+6+1,0),0))))</f>
        <v>0</v>
      </c>
      <c r="AH851" s="147">
        <f>IF(AND($I851="Si",Q851=1),1,IF(AND($I851="Fisico",Q851=1),1,IF(AND(Q851=1,$I851="Electronico"),2,IF(Q851=1,VLOOKUP($C851&amp;"|"&amp;$B851&amp;"|"&amp;$D851,Empresas!$C$6:$CC$92,$G851+6+1,0),0))))</f>
        <v>0</v>
      </c>
      <c r="AI851" s="147">
        <f>IF(AND($I851="Si",R851=1),1,IF(AND($I851="Fisico",R851=1),1,IF(AND(R851=1,$I851="Electronico"),2,IF(R851=1,VLOOKUP($C851&amp;"|"&amp;$B851&amp;"|"&amp;$D851,Empresas!$C$6:$CC$92,$G851+6+1,0),0))))</f>
        <v>0</v>
      </c>
      <c r="AJ851" s="147">
        <f>IF(AND($I851="Si",S851=1),1,IF(AND($I851="Fisico",S851=1),1,IF(AND(S851=1,$I851="Electronico"),2,IF(S851=1,VLOOKUP($C851&amp;"|"&amp;$B851&amp;"|"&amp;$D851,Empresas!$C$6:$CC$92,$G851+6+1,0),0))))</f>
        <v>0</v>
      </c>
      <c r="AK851" s="147">
        <f>IF(AND($I851="Si",T851=1),1,IF(AND($I851="Fisico",T851=1),1,IF(AND(T851=1,$I851="Electronico"),2,IF(T851=1,VLOOKUP($C851&amp;"|"&amp;$B851&amp;"|"&amp;$D851,Empresas!$C$6:$CC$92,$G851+6+1,0),0))))</f>
        <v>0</v>
      </c>
      <c r="AL851" s="147">
        <f>IF(AND($I851="Si",U851=1),1,IF(AND($I851="Fisico",U851=1),1,IF(AND(U851=1,$I851="Electronico"),2,IF(U851=1,VLOOKUP($C851&amp;"|"&amp;$B851&amp;"|"&amp;$D851,Empresas!$C$6:$CC$92,$G851+6+1,0),0))))</f>
        <v>0</v>
      </c>
      <c r="AM851" s="149">
        <f t="shared" si="139"/>
        <v>0</v>
      </c>
      <c r="AN851" s="149">
        <f t="shared" si="140"/>
        <v>0</v>
      </c>
      <c r="AO851" s="152">
        <f t="shared" si="141"/>
        <v>0</v>
      </c>
    </row>
    <row r="852" spans="1:41" x14ac:dyDescent="0.25">
      <c r="A852" s="137" t="str">
        <f>VLOOKUP(D852,Empresas!$D$7:$F$91,3,0)</f>
        <v>Yulisa</v>
      </c>
      <c r="B852" s="138" t="str">
        <f>VLOOKUP(D852,Empresas!$D$7:$G$91,4,0)</f>
        <v>Carmen D.</v>
      </c>
      <c r="C852" s="138" t="s">
        <v>544</v>
      </c>
      <c r="D852" s="138" t="s">
        <v>4</v>
      </c>
      <c r="E852" s="138" t="str">
        <f>VLOOKUP(D852,Empresas!$D$7:$E$92,2,0)</f>
        <v>SYQUEM QUIMICOS Y SERVICIOS S.A.C.</v>
      </c>
      <c r="F852" s="138" t="s">
        <v>167</v>
      </c>
      <c r="G852" s="139">
        <f t="shared" si="142"/>
        <v>34</v>
      </c>
      <c r="H852" s="139" t="str">
        <f>VLOOKUP(D852,Empresas!$D$6:$L$92,7,0)</f>
        <v>Semestral</v>
      </c>
      <c r="I852" s="138" t="str">
        <f>VLOOKUP(VLOOKUP(D852&amp;"|"&amp;B852,Empresas!$I$7:$CB$92,G852,0),Tablas!$A$3:$B$5,2,0)</f>
        <v>No aplica</v>
      </c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 t="str">
        <f>VLOOKUP(D852,Empresas!$D$7:$CF$91,81,0)</f>
        <v>D</v>
      </c>
      <c r="W852" s="78" t="str">
        <f>VLOOKUP(D852,Empresas!$D$7:$M$91,10,0)</f>
        <v>Mype</v>
      </c>
      <c r="X852" s="69" t="str">
        <f t="shared" si="137"/>
        <v>SI</v>
      </c>
      <c r="Y852" s="153" t="str">
        <f t="shared" si="138"/>
        <v>No aplica</v>
      </c>
      <c r="Z852" s="147">
        <f>IF(Y852="No aplica",0,IF(I852="no",0,IF(I852="No aplica",0,IF(I852="Si",1,IF(I852="Fisico",1,IF(I852="Electronico",2,VLOOKUP(C852&amp;"|"&amp;B852&amp;"|"&amp;D852,Empresas!$C$6:$CC$92,G852+6+1,0)))))))</f>
        <v>0</v>
      </c>
      <c r="AA852" s="147">
        <f>IF(AND($I852="Si",J852=1),1,IF(AND($I852="Fisico",J852=1),1,IF(AND(J852=1,$I852="Electronico"),2,IF(J852=1,VLOOKUP($C852&amp;"|"&amp;$B852&amp;"|"&amp;$D852,Empresas!$C$6:$CC$92,$G852+6+1,0),0))))</f>
        <v>0</v>
      </c>
      <c r="AB852" s="147">
        <f>IF(AND($I852="Si",K852=1),1,IF(AND($I852="Fisico",K852=1),1,IF(AND(K852=1,$I852="Electronico"),2,IF(K852=1,VLOOKUP($C852&amp;"|"&amp;$B852&amp;"|"&amp;$D852,Empresas!$C$6:$CC$92,$G852+6+1,0),0))))</f>
        <v>0</v>
      </c>
      <c r="AC852" s="147">
        <f>IF(AND($I852="Si",L852=1),1,IF(AND($I852="Fisico",L852=1),1,IF(AND(L852=1,$I852="Electronico"),2,IF(L852=1,VLOOKUP($C852&amp;"|"&amp;$B852&amp;"|"&amp;$D852,Empresas!$C$6:$CC$92,$G852+6+1,0),0))))</f>
        <v>0</v>
      </c>
      <c r="AD852" s="147">
        <f>IF(AND($I852="Si",M852=1),1,IF(AND($I852="Fisico",M852=1),1,IF(AND(M852=1,$I852="Electronico"),2,IF(M852=1,VLOOKUP($C852&amp;"|"&amp;$B852&amp;"|"&amp;$D852,Empresas!$C$6:$CC$92,$G852+6+1,0),0))))</f>
        <v>0</v>
      </c>
      <c r="AE852" s="147">
        <f>IF(AND($I852="Si",N852=1),1,IF(AND($I852="Fisico",N852=1),1,IF(AND(N852=1,$I852="Electronico"),2,IF(N852=1,VLOOKUP($C852&amp;"|"&amp;$B852&amp;"|"&amp;$D852,Empresas!$C$6:$CC$92,$G852+6+1,0),0))))</f>
        <v>0</v>
      </c>
      <c r="AF852" s="147">
        <f>IF(AND($I852="Si",O852=1),1,IF(AND($I852="Fisico",O852=1),1,IF(AND(O852=1,$I852="Electronico"),2,IF(O852=1,VLOOKUP($C852&amp;"|"&amp;$B852&amp;"|"&amp;$D852,Empresas!$C$6:$CC$92,$G852+6+1,0),0))))</f>
        <v>0</v>
      </c>
      <c r="AG852" s="147">
        <f>IF(AND($I852="Si",P852=1),1,IF(AND($I852="Fisico",P852=1),1,IF(AND(P852=1,$I852="Electronico"),2,IF(P852=1,VLOOKUP($C852&amp;"|"&amp;$B852&amp;"|"&amp;$D852,Empresas!$C$6:$CC$92,$G852+6+1,0),0))))</f>
        <v>0</v>
      </c>
      <c r="AH852" s="147">
        <f>IF(AND($I852="Si",Q852=1),1,IF(AND($I852="Fisico",Q852=1),1,IF(AND(Q852=1,$I852="Electronico"),2,IF(Q852=1,VLOOKUP($C852&amp;"|"&amp;$B852&amp;"|"&amp;$D852,Empresas!$C$6:$CC$92,$G852+6+1,0),0))))</f>
        <v>0</v>
      </c>
      <c r="AI852" s="147">
        <f>IF(AND($I852="Si",R852=1),1,IF(AND($I852="Fisico",R852=1),1,IF(AND(R852=1,$I852="Electronico"),2,IF(R852=1,VLOOKUP($C852&amp;"|"&amp;$B852&amp;"|"&amp;$D852,Empresas!$C$6:$CC$92,$G852+6+1,0),0))))</f>
        <v>0</v>
      </c>
      <c r="AJ852" s="147">
        <f>IF(AND($I852="Si",S852=1),1,IF(AND($I852="Fisico",S852=1),1,IF(AND(S852=1,$I852="Electronico"),2,IF(S852=1,VLOOKUP($C852&amp;"|"&amp;$B852&amp;"|"&amp;$D852,Empresas!$C$6:$CC$92,$G852+6+1,0),0))))</f>
        <v>0</v>
      </c>
      <c r="AK852" s="147">
        <f>IF(AND($I852="Si",T852=1),1,IF(AND($I852="Fisico",T852=1),1,IF(AND(T852=1,$I852="Electronico"),2,IF(T852=1,VLOOKUP($C852&amp;"|"&amp;$B852&amp;"|"&amp;$D852,Empresas!$C$6:$CC$92,$G852+6+1,0),0))))</f>
        <v>0</v>
      </c>
      <c r="AL852" s="147">
        <f>IF(AND($I852="Si",U852=1),1,IF(AND($I852="Fisico",U852=1),1,IF(AND(U852=1,$I852="Electronico"),2,IF(U852=1,VLOOKUP($C852&amp;"|"&amp;$B852&amp;"|"&amp;$D852,Empresas!$C$6:$CC$92,$G852+6+1,0),0))))</f>
        <v>0</v>
      </c>
      <c r="AM852" s="149">
        <f t="shared" si="139"/>
        <v>0</v>
      </c>
      <c r="AN852" s="149">
        <f t="shared" si="140"/>
        <v>0</v>
      </c>
      <c r="AO852" s="152">
        <f t="shared" si="141"/>
        <v>0</v>
      </c>
    </row>
    <row r="853" spans="1:41" x14ac:dyDescent="0.25">
      <c r="A853" s="137" t="str">
        <f>VLOOKUP(D853,Empresas!$D$7:$F$91,3,0)</f>
        <v>Yulisa</v>
      </c>
      <c r="B853" s="138" t="str">
        <f>VLOOKUP(D853,Empresas!$D$7:$G$91,4,0)</f>
        <v>Carmen D.</v>
      </c>
      <c r="C853" s="138" t="s">
        <v>544</v>
      </c>
      <c r="D853" s="138" t="s">
        <v>4</v>
      </c>
      <c r="E853" s="138" t="str">
        <f>VLOOKUP(D853,Empresas!$D$7:$E$92,2,0)</f>
        <v>SYQUEM QUIMICOS Y SERVICIOS S.A.C.</v>
      </c>
      <c r="F853" s="138" t="s">
        <v>168</v>
      </c>
      <c r="G853" s="139">
        <f t="shared" si="142"/>
        <v>37</v>
      </c>
      <c r="H853" s="139" t="str">
        <f>VLOOKUP(D853,Empresas!$D$6:$L$92,7,0)</f>
        <v>Semestral</v>
      </c>
      <c r="I853" s="138" t="str">
        <f>VLOOKUP(VLOOKUP(D853&amp;"|"&amp;B853,Empresas!$I$7:$CB$92,G853,0),Tablas!$A$3:$B$5,2,0)</f>
        <v>No aplica</v>
      </c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 t="str">
        <f>VLOOKUP(D853,Empresas!$D$7:$CF$91,81,0)</f>
        <v>D</v>
      </c>
      <c r="W853" s="78" t="str">
        <f>VLOOKUP(D853,Empresas!$D$7:$M$91,10,0)</f>
        <v>Mype</v>
      </c>
      <c r="X853" s="69" t="str">
        <f t="shared" si="137"/>
        <v>SI</v>
      </c>
      <c r="Y853" s="153" t="str">
        <f t="shared" si="138"/>
        <v>No aplica</v>
      </c>
      <c r="Z853" s="147">
        <f>IF(Y853="No aplica",0,IF(I853="no",0,IF(I853="No aplica",0,IF(I853="Si",1,IF(I853="Fisico",1,IF(I853="Electronico",2,VLOOKUP(C853&amp;"|"&amp;B853&amp;"|"&amp;D853,Empresas!$C$6:$CC$92,G853+6+1,0)))))))</f>
        <v>0</v>
      </c>
      <c r="AA853" s="147">
        <f>IF(AND($I853="Si",J853=1),1,IF(AND($I853="Fisico",J853=1),1,IF(AND(J853=1,$I853="Electronico"),2,IF(J853=1,VLOOKUP($C853&amp;"|"&amp;$B853&amp;"|"&amp;$D853,Empresas!$C$6:$CC$92,$G853+6+1,0),0))))</f>
        <v>0</v>
      </c>
      <c r="AB853" s="147">
        <f>IF(AND($I853="Si",K853=1),1,IF(AND($I853="Fisico",K853=1),1,IF(AND(K853=1,$I853="Electronico"),2,IF(K853=1,VLOOKUP($C853&amp;"|"&amp;$B853&amp;"|"&amp;$D853,Empresas!$C$6:$CC$92,$G853+6+1,0),0))))</f>
        <v>0</v>
      </c>
      <c r="AC853" s="147">
        <f>IF(AND($I853="Si",L853=1),1,IF(AND($I853="Fisico",L853=1),1,IF(AND(L853=1,$I853="Electronico"),2,IF(L853=1,VLOOKUP($C853&amp;"|"&amp;$B853&amp;"|"&amp;$D853,Empresas!$C$6:$CC$92,$G853+6+1,0),0))))</f>
        <v>0</v>
      </c>
      <c r="AD853" s="147">
        <f>IF(AND($I853="Si",M853=1),1,IF(AND($I853="Fisico",M853=1),1,IF(AND(M853=1,$I853="Electronico"),2,IF(M853=1,VLOOKUP($C853&amp;"|"&amp;$B853&amp;"|"&amp;$D853,Empresas!$C$6:$CC$92,$G853+6+1,0),0))))</f>
        <v>0</v>
      </c>
      <c r="AE853" s="147">
        <f>IF(AND($I853="Si",N853=1),1,IF(AND($I853="Fisico",N853=1),1,IF(AND(N853=1,$I853="Electronico"),2,IF(N853=1,VLOOKUP($C853&amp;"|"&amp;$B853&amp;"|"&amp;$D853,Empresas!$C$6:$CC$92,$G853+6+1,0),0))))</f>
        <v>0</v>
      </c>
      <c r="AF853" s="147">
        <f>IF(AND($I853="Si",O853=1),1,IF(AND($I853="Fisico",O853=1),1,IF(AND(O853=1,$I853="Electronico"),2,IF(O853=1,VLOOKUP($C853&amp;"|"&amp;$B853&amp;"|"&amp;$D853,Empresas!$C$6:$CC$92,$G853+6+1,0),0))))</f>
        <v>0</v>
      </c>
      <c r="AG853" s="147">
        <f>IF(AND($I853="Si",P853=1),1,IF(AND($I853="Fisico",P853=1),1,IF(AND(P853=1,$I853="Electronico"),2,IF(P853=1,VLOOKUP($C853&amp;"|"&amp;$B853&amp;"|"&amp;$D853,Empresas!$C$6:$CC$92,$G853+6+1,0),0))))</f>
        <v>0</v>
      </c>
      <c r="AH853" s="147">
        <f>IF(AND($I853="Si",Q853=1),1,IF(AND($I853="Fisico",Q853=1),1,IF(AND(Q853=1,$I853="Electronico"),2,IF(Q853=1,VLOOKUP($C853&amp;"|"&amp;$B853&amp;"|"&amp;$D853,Empresas!$C$6:$CC$92,$G853+6+1,0),0))))</f>
        <v>0</v>
      </c>
      <c r="AI853" s="147">
        <f>IF(AND($I853="Si",R853=1),1,IF(AND($I853="Fisico",R853=1),1,IF(AND(R853=1,$I853="Electronico"),2,IF(R853=1,VLOOKUP($C853&amp;"|"&amp;$B853&amp;"|"&amp;$D853,Empresas!$C$6:$CC$92,$G853+6+1,0),0))))</f>
        <v>0</v>
      </c>
      <c r="AJ853" s="147">
        <f>IF(AND($I853="Si",S853=1),1,IF(AND($I853="Fisico",S853=1),1,IF(AND(S853=1,$I853="Electronico"),2,IF(S853=1,VLOOKUP($C853&amp;"|"&amp;$B853&amp;"|"&amp;$D853,Empresas!$C$6:$CC$92,$G853+6+1,0),0))))</f>
        <v>0</v>
      </c>
      <c r="AK853" s="147">
        <f>IF(AND($I853="Si",T853=1),1,IF(AND($I853="Fisico",T853=1),1,IF(AND(T853=1,$I853="Electronico"),2,IF(T853=1,VLOOKUP($C853&amp;"|"&amp;$B853&amp;"|"&amp;$D853,Empresas!$C$6:$CC$92,$G853+6+1,0),0))))</f>
        <v>0</v>
      </c>
      <c r="AL853" s="147">
        <f>IF(AND($I853="Si",U853=1),1,IF(AND($I853="Fisico",U853=1),1,IF(AND(U853=1,$I853="Electronico"),2,IF(U853=1,VLOOKUP($C853&amp;"|"&amp;$B853&amp;"|"&amp;$D853,Empresas!$C$6:$CC$92,$G853+6+1,0),0))))</f>
        <v>0</v>
      </c>
      <c r="AM853" s="149">
        <f t="shared" si="139"/>
        <v>0</v>
      </c>
      <c r="AN853" s="149">
        <f t="shared" si="140"/>
        <v>0</v>
      </c>
      <c r="AO853" s="152">
        <f t="shared" si="141"/>
        <v>0</v>
      </c>
    </row>
    <row r="854" spans="1:41" x14ac:dyDescent="0.25">
      <c r="A854" s="137" t="str">
        <f>VLOOKUP(D854,Empresas!$D$7:$F$91,3,0)</f>
        <v>Yulisa</v>
      </c>
      <c r="B854" s="138" t="str">
        <f>VLOOKUP(D854,Empresas!$D$7:$G$91,4,0)</f>
        <v>Carmen D.</v>
      </c>
      <c r="C854" s="138" t="s">
        <v>544</v>
      </c>
      <c r="D854" s="138" t="s">
        <v>4</v>
      </c>
      <c r="E854" s="138" t="str">
        <f>VLOOKUP(D854,Empresas!$D$7:$E$92,2,0)</f>
        <v>SYQUEM QUIMICOS Y SERVICIOS S.A.C.</v>
      </c>
      <c r="F854" s="138" t="s">
        <v>169</v>
      </c>
      <c r="G854" s="139">
        <f t="shared" si="142"/>
        <v>40</v>
      </c>
      <c r="H854" s="139" t="str">
        <f>VLOOKUP(D854,Empresas!$D$6:$L$92,7,0)</f>
        <v>Semestral</v>
      </c>
      <c r="I854" s="138" t="str">
        <f>VLOOKUP(VLOOKUP(D854&amp;"|"&amp;B854,Empresas!$I$7:$CB$92,G854,0),Tablas!$A$3:$B$5,2,0)</f>
        <v>No aplica</v>
      </c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 t="str">
        <f>VLOOKUP(D854,Empresas!$D$7:$CF$91,81,0)</f>
        <v>D</v>
      </c>
      <c r="W854" s="78" t="str">
        <f>VLOOKUP(D854,Empresas!$D$7:$M$91,10,0)</f>
        <v>Mype</v>
      </c>
      <c r="X854" s="69" t="str">
        <f t="shared" si="137"/>
        <v>SI</v>
      </c>
      <c r="Y854" s="153" t="str">
        <f t="shared" si="138"/>
        <v>No aplica</v>
      </c>
      <c r="Z854" s="147">
        <f>IF(Y854="No aplica",0,IF(I854="no",0,IF(I854="No aplica",0,IF(I854="Si",1,IF(I854="Fisico",1,IF(I854="Electronico",2,VLOOKUP(C854&amp;"|"&amp;B854&amp;"|"&amp;D854,Empresas!$C$6:$CC$92,G854+6+1,0)))))))</f>
        <v>0</v>
      </c>
      <c r="AA854" s="147">
        <f>IF(AND($I854="Si",J854=1),1,IF(AND($I854="Fisico",J854=1),1,IF(AND(J854=1,$I854="Electronico"),2,IF(J854=1,VLOOKUP($C854&amp;"|"&amp;$B854&amp;"|"&amp;$D854,Empresas!$C$6:$CC$92,$G854+6+1,0),0))))</f>
        <v>0</v>
      </c>
      <c r="AB854" s="147">
        <f>IF(AND($I854="Si",K854=1),1,IF(AND($I854="Fisico",K854=1),1,IF(AND(K854=1,$I854="Electronico"),2,IF(K854=1,VLOOKUP($C854&amp;"|"&amp;$B854&amp;"|"&amp;$D854,Empresas!$C$6:$CC$92,$G854+6+1,0),0))))</f>
        <v>0</v>
      </c>
      <c r="AC854" s="147">
        <f>IF(AND($I854="Si",L854=1),1,IF(AND($I854="Fisico",L854=1),1,IF(AND(L854=1,$I854="Electronico"),2,IF(L854=1,VLOOKUP($C854&amp;"|"&amp;$B854&amp;"|"&amp;$D854,Empresas!$C$6:$CC$92,$G854+6+1,0),0))))</f>
        <v>0</v>
      </c>
      <c r="AD854" s="147">
        <f>IF(AND($I854="Si",M854=1),1,IF(AND($I854="Fisico",M854=1),1,IF(AND(M854=1,$I854="Electronico"),2,IF(M854=1,VLOOKUP($C854&amp;"|"&amp;$B854&amp;"|"&amp;$D854,Empresas!$C$6:$CC$92,$G854+6+1,0),0))))</f>
        <v>0</v>
      </c>
      <c r="AE854" s="147">
        <f>IF(AND($I854="Si",N854=1),1,IF(AND($I854="Fisico",N854=1),1,IF(AND(N854=1,$I854="Electronico"),2,IF(N854=1,VLOOKUP($C854&amp;"|"&amp;$B854&amp;"|"&amp;$D854,Empresas!$C$6:$CC$92,$G854+6+1,0),0))))</f>
        <v>0</v>
      </c>
      <c r="AF854" s="147">
        <f>IF(AND($I854="Si",O854=1),1,IF(AND($I854="Fisico",O854=1),1,IF(AND(O854=1,$I854="Electronico"),2,IF(O854=1,VLOOKUP($C854&amp;"|"&amp;$B854&amp;"|"&amp;$D854,Empresas!$C$6:$CC$92,$G854+6+1,0),0))))</f>
        <v>0</v>
      </c>
      <c r="AG854" s="147">
        <f>IF(AND($I854="Si",P854=1),1,IF(AND($I854="Fisico",P854=1),1,IF(AND(P854=1,$I854="Electronico"),2,IF(P854=1,VLOOKUP($C854&amp;"|"&amp;$B854&amp;"|"&amp;$D854,Empresas!$C$6:$CC$92,$G854+6+1,0),0))))</f>
        <v>0</v>
      </c>
      <c r="AH854" s="147">
        <f>IF(AND($I854="Si",Q854=1),1,IF(AND($I854="Fisico",Q854=1),1,IF(AND(Q854=1,$I854="Electronico"),2,IF(Q854=1,VLOOKUP($C854&amp;"|"&amp;$B854&amp;"|"&amp;$D854,Empresas!$C$6:$CC$92,$G854+6+1,0),0))))</f>
        <v>0</v>
      </c>
      <c r="AI854" s="147">
        <f>IF(AND($I854="Si",R854=1),1,IF(AND($I854="Fisico",R854=1),1,IF(AND(R854=1,$I854="Electronico"),2,IF(R854=1,VLOOKUP($C854&amp;"|"&amp;$B854&amp;"|"&amp;$D854,Empresas!$C$6:$CC$92,$G854+6+1,0),0))))</f>
        <v>0</v>
      </c>
      <c r="AJ854" s="147">
        <f>IF(AND($I854="Si",S854=1),1,IF(AND($I854="Fisico",S854=1),1,IF(AND(S854=1,$I854="Electronico"),2,IF(S854=1,VLOOKUP($C854&amp;"|"&amp;$B854&amp;"|"&amp;$D854,Empresas!$C$6:$CC$92,$G854+6+1,0),0))))</f>
        <v>0</v>
      </c>
      <c r="AK854" s="147">
        <f>IF(AND($I854="Si",T854=1),1,IF(AND($I854="Fisico",T854=1),1,IF(AND(T854=1,$I854="Electronico"),2,IF(T854=1,VLOOKUP($C854&amp;"|"&amp;$B854&amp;"|"&amp;$D854,Empresas!$C$6:$CC$92,$G854+6+1,0),0))))</f>
        <v>0</v>
      </c>
      <c r="AL854" s="147">
        <f>IF(AND($I854="Si",U854=1),1,IF(AND($I854="Fisico",U854=1),1,IF(AND(U854=1,$I854="Electronico"),2,IF(U854=1,VLOOKUP($C854&amp;"|"&amp;$B854&amp;"|"&amp;$D854,Empresas!$C$6:$CC$92,$G854+6+1,0),0))))</f>
        <v>0</v>
      </c>
      <c r="AM854" s="149">
        <f t="shared" si="139"/>
        <v>0</v>
      </c>
      <c r="AN854" s="149">
        <f t="shared" si="140"/>
        <v>0</v>
      </c>
      <c r="AO854" s="152">
        <f t="shared" si="141"/>
        <v>0</v>
      </c>
    </row>
    <row r="855" spans="1:41" x14ac:dyDescent="0.25">
      <c r="A855" s="137" t="str">
        <f>VLOOKUP(D855,Empresas!$D$7:$F$91,3,0)</f>
        <v>Yulisa</v>
      </c>
      <c r="B855" s="138" t="str">
        <f>VLOOKUP(D855,Empresas!$D$7:$G$91,4,0)</f>
        <v>Carmen D.</v>
      </c>
      <c r="C855" s="138" t="s">
        <v>544</v>
      </c>
      <c r="D855" s="138" t="s">
        <v>4</v>
      </c>
      <c r="E855" s="138" t="str">
        <f>VLOOKUP(D855,Empresas!$D$7:$E$92,2,0)</f>
        <v>SYQUEM QUIMICOS Y SERVICIOS S.A.C.</v>
      </c>
      <c r="F855" s="138" t="s">
        <v>170</v>
      </c>
      <c r="G855" s="139">
        <f t="shared" si="142"/>
        <v>43</v>
      </c>
      <c r="H855" s="139" t="str">
        <f>VLOOKUP(D855,Empresas!$D$6:$L$92,7,0)</f>
        <v>Semestral</v>
      </c>
      <c r="I855" s="138" t="str">
        <f>VLOOKUP(VLOOKUP(D855&amp;"|"&amp;B855,Empresas!$I$7:$CB$92,G855,0),Tablas!$A$3:$B$5,2,0)</f>
        <v>No aplica</v>
      </c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 t="str">
        <f>VLOOKUP(D855,Empresas!$D$7:$CF$91,81,0)</f>
        <v>D</v>
      </c>
      <c r="W855" s="78" t="str">
        <f>VLOOKUP(D855,Empresas!$D$7:$M$91,10,0)</f>
        <v>Mype</v>
      </c>
      <c r="X855" s="69" t="str">
        <f t="shared" si="137"/>
        <v>SI</v>
      </c>
      <c r="Y855" s="153" t="str">
        <f t="shared" si="138"/>
        <v>No aplica</v>
      </c>
      <c r="Z855" s="147">
        <f>IF(Y855="No aplica",0,IF(I855="no",0,IF(I855="No aplica",0,IF(I855="Si",1,IF(I855="Fisico",1,IF(I855="Electronico",2,VLOOKUP(C855&amp;"|"&amp;B855&amp;"|"&amp;D855,Empresas!$C$6:$CC$92,G855+6+1,0)))))))</f>
        <v>0</v>
      </c>
      <c r="AA855" s="147">
        <f>IF(AND($I855="Si",J855=1),1,IF(AND($I855="Fisico",J855=1),1,IF(AND(J855=1,$I855="Electronico"),2,IF(J855=1,VLOOKUP($C855&amp;"|"&amp;$B855&amp;"|"&amp;$D855,Empresas!$C$6:$CC$92,$G855+6+1,0),0))))</f>
        <v>0</v>
      </c>
      <c r="AB855" s="147">
        <f>IF(AND($I855="Si",K855=1),1,IF(AND($I855="Fisico",K855=1),1,IF(AND(K855=1,$I855="Electronico"),2,IF(K855=1,VLOOKUP($C855&amp;"|"&amp;$B855&amp;"|"&amp;$D855,Empresas!$C$6:$CC$92,$G855+6+1,0),0))))</f>
        <v>0</v>
      </c>
      <c r="AC855" s="147">
        <f>IF(AND($I855="Si",L855=1),1,IF(AND($I855="Fisico",L855=1),1,IF(AND(L855=1,$I855="Electronico"),2,IF(L855=1,VLOOKUP($C855&amp;"|"&amp;$B855&amp;"|"&amp;$D855,Empresas!$C$6:$CC$92,$G855+6+1,0),0))))</f>
        <v>0</v>
      </c>
      <c r="AD855" s="147">
        <f>IF(AND($I855="Si",M855=1),1,IF(AND($I855="Fisico",M855=1),1,IF(AND(M855=1,$I855="Electronico"),2,IF(M855=1,VLOOKUP($C855&amp;"|"&amp;$B855&amp;"|"&amp;$D855,Empresas!$C$6:$CC$92,$G855+6+1,0),0))))</f>
        <v>0</v>
      </c>
      <c r="AE855" s="147">
        <f>IF(AND($I855="Si",N855=1),1,IF(AND($I855="Fisico",N855=1),1,IF(AND(N855=1,$I855="Electronico"),2,IF(N855=1,VLOOKUP($C855&amp;"|"&amp;$B855&amp;"|"&amp;$D855,Empresas!$C$6:$CC$92,$G855+6+1,0),0))))</f>
        <v>0</v>
      </c>
      <c r="AF855" s="147">
        <f>IF(AND($I855="Si",O855=1),1,IF(AND($I855="Fisico",O855=1),1,IF(AND(O855=1,$I855="Electronico"),2,IF(O855=1,VLOOKUP($C855&amp;"|"&amp;$B855&amp;"|"&amp;$D855,Empresas!$C$6:$CC$92,$G855+6+1,0),0))))</f>
        <v>0</v>
      </c>
      <c r="AG855" s="147">
        <f>IF(AND($I855="Si",P855=1),1,IF(AND($I855="Fisico",P855=1),1,IF(AND(P855=1,$I855="Electronico"),2,IF(P855=1,VLOOKUP($C855&amp;"|"&amp;$B855&amp;"|"&amp;$D855,Empresas!$C$6:$CC$92,$G855+6+1,0),0))))</f>
        <v>0</v>
      </c>
      <c r="AH855" s="147">
        <f>IF(AND($I855="Si",Q855=1),1,IF(AND($I855="Fisico",Q855=1),1,IF(AND(Q855=1,$I855="Electronico"),2,IF(Q855=1,VLOOKUP($C855&amp;"|"&amp;$B855&amp;"|"&amp;$D855,Empresas!$C$6:$CC$92,$G855+6+1,0),0))))</f>
        <v>0</v>
      </c>
      <c r="AI855" s="147">
        <f>IF(AND($I855="Si",R855=1),1,IF(AND($I855="Fisico",R855=1),1,IF(AND(R855=1,$I855="Electronico"),2,IF(R855=1,VLOOKUP($C855&amp;"|"&amp;$B855&amp;"|"&amp;$D855,Empresas!$C$6:$CC$92,$G855+6+1,0),0))))</f>
        <v>0</v>
      </c>
      <c r="AJ855" s="147">
        <f>IF(AND($I855="Si",S855=1),1,IF(AND($I855="Fisico",S855=1),1,IF(AND(S855=1,$I855="Electronico"),2,IF(S855=1,VLOOKUP($C855&amp;"|"&amp;$B855&amp;"|"&amp;$D855,Empresas!$C$6:$CC$92,$G855+6+1,0),0))))</f>
        <v>0</v>
      </c>
      <c r="AK855" s="147">
        <f>IF(AND($I855="Si",T855=1),1,IF(AND($I855="Fisico",T855=1),1,IF(AND(T855=1,$I855="Electronico"),2,IF(T855=1,VLOOKUP($C855&amp;"|"&amp;$B855&amp;"|"&amp;$D855,Empresas!$C$6:$CC$92,$G855+6+1,0),0))))</f>
        <v>0</v>
      </c>
      <c r="AL855" s="147">
        <f>IF(AND($I855="Si",U855=1),1,IF(AND($I855="Fisico",U855=1),1,IF(AND(U855=1,$I855="Electronico"),2,IF(U855=1,VLOOKUP($C855&amp;"|"&amp;$B855&amp;"|"&amp;$D855,Empresas!$C$6:$CC$92,$G855+6+1,0),0))))</f>
        <v>0</v>
      </c>
      <c r="AM855" s="149">
        <f t="shared" si="139"/>
        <v>0</v>
      </c>
      <c r="AN855" s="149">
        <f t="shared" si="140"/>
        <v>0</v>
      </c>
      <c r="AO855" s="152">
        <f t="shared" si="141"/>
        <v>0</v>
      </c>
    </row>
    <row r="856" spans="1:41" x14ac:dyDescent="0.25">
      <c r="A856" s="137" t="str">
        <f>VLOOKUP(D856,Empresas!$D$7:$F$91,3,0)</f>
        <v>Yulisa</v>
      </c>
      <c r="B856" s="138" t="str">
        <f>VLOOKUP(D856,Empresas!$D$7:$G$91,4,0)</f>
        <v>Carmen D.</v>
      </c>
      <c r="C856" s="138" t="s">
        <v>544</v>
      </c>
      <c r="D856" s="138" t="s">
        <v>4</v>
      </c>
      <c r="E856" s="138" t="str">
        <f>VLOOKUP(D856,Empresas!$D$7:$E$92,2,0)</f>
        <v>SYQUEM QUIMICOS Y SERVICIOS S.A.C.</v>
      </c>
      <c r="F856" s="138" t="s">
        <v>171</v>
      </c>
      <c r="G856" s="139">
        <f t="shared" si="142"/>
        <v>46</v>
      </c>
      <c r="H856" s="139" t="str">
        <f>VLOOKUP(D856,Empresas!$D$6:$L$92,7,0)</f>
        <v>Semestral</v>
      </c>
      <c r="I856" s="138" t="str">
        <f>VLOOKUP(VLOOKUP(D856&amp;"|"&amp;B856,Empresas!$I$7:$CB$92,G856,0),Tablas!$A$3:$B$5,2,0)</f>
        <v>No aplica</v>
      </c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 t="str">
        <f>VLOOKUP(D856,Empresas!$D$7:$CF$91,81,0)</f>
        <v>D</v>
      </c>
      <c r="W856" s="78" t="str">
        <f>VLOOKUP(D856,Empresas!$D$7:$M$91,10,0)</f>
        <v>Mype</v>
      </c>
      <c r="X856" s="69" t="str">
        <f t="shared" si="137"/>
        <v>SI</v>
      </c>
      <c r="Y856" s="153" t="str">
        <f t="shared" si="138"/>
        <v>No aplica</v>
      </c>
      <c r="Z856" s="147">
        <f>IF(Y856="No aplica",0,IF(I856="no",0,IF(I856="No aplica",0,IF(I856="Si",1,IF(I856="Fisico",1,IF(I856="Electronico",2,VLOOKUP(C856&amp;"|"&amp;B856&amp;"|"&amp;D856,Empresas!$C$6:$CC$92,G856+6+1,0)))))))</f>
        <v>0</v>
      </c>
      <c r="AA856" s="147">
        <f>IF(AND($I856="Si",J856=1),1,IF(AND($I856="Fisico",J856=1),1,IF(AND(J856=1,$I856="Electronico"),2,IF(J856=1,VLOOKUP($C856&amp;"|"&amp;$B856&amp;"|"&amp;$D856,Empresas!$C$6:$CC$92,$G856+6+1,0),0))))</f>
        <v>0</v>
      </c>
      <c r="AB856" s="147">
        <f>IF(AND($I856="Si",K856=1),1,IF(AND($I856="Fisico",K856=1),1,IF(AND(K856=1,$I856="Electronico"),2,IF(K856=1,VLOOKUP($C856&amp;"|"&amp;$B856&amp;"|"&amp;$D856,Empresas!$C$6:$CC$92,$G856+6+1,0),0))))</f>
        <v>0</v>
      </c>
      <c r="AC856" s="147">
        <f>IF(AND($I856="Si",L856=1),1,IF(AND($I856="Fisico",L856=1),1,IF(AND(L856=1,$I856="Electronico"),2,IF(L856=1,VLOOKUP($C856&amp;"|"&amp;$B856&amp;"|"&amp;$D856,Empresas!$C$6:$CC$92,$G856+6+1,0),0))))</f>
        <v>0</v>
      </c>
      <c r="AD856" s="147">
        <f>IF(AND($I856="Si",M856=1),1,IF(AND($I856="Fisico",M856=1),1,IF(AND(M856=1,$I856="Electronico"),2,IF(M856=1,VLOOKUP($C856&amp;"|"&amp;$B856&amp;"|"&amp;$D856,Empresas!$C$6:$CC$92,$G856+6+1,0),0))))</f>
        <v>0</v>
      </c>
      <c r="AE856" s="147">
        <f>IF(AND($I856="Si",N856=1),1,IF(AND($I856="Fisico",N856=1),1,IF(AND(N856=1,$I856="Electronico"),2,IF(N856=1,VLOOKUP($C856&amp;"|"&amp;$B856&amp;"|"&amp;$D856,Empresas!$C$6:$CC$92,$G856+6+1,0),0))))</f>
        <v>0</v>
      </c>
      <c r="AF856" s="147">
        <f>IF(AND($I856="Si",O856=1),1,IF(AND($I856="Fisico",O856=1),1,IF(AND(O856=1,$I856="Electronico"),2,IF(O856=1,VLOOKUP($C856&amp;"|"&amp;$B856&amp;"|"&amp;$D856,Empresas!$C$6:$CC$92,$G856+6+1,0),0))))</f>
        <v>0</v>
      </c>
      <c r="AG856" s="147">
        <f>IF(AND($I856="Si",P856=1),1,IF(AND($I856="Fisico",P856=1),1,IF(AND(P856=1,$I856="Electronico"),2,IF(P856=1,VLOOKUP($C856&amp;"|"&amp;$B856&amp;"|"&amp;$D856,Empresas!$C$6:$CC$92,$G856+6+1,0),0))))</f>
        <v>0</v>
      </c>
      <c r="AH856" s="147">
        <f>IF(AND($I856="Si",Q856=1),1,IF(AND($I856="Fisico",Q856=1),1,IF(AND(Q856=1,$I856="Electronico"),2,IF(Q856=1,VLOOKUP($C856&amp;"|"&amp;$B856&amp;"|"&amp;$D856,Empresas!$C$6:$CC$92,$G856+6+1,0),0))))</f>
        <v>0</v>
      </c>
      <c r="AI856" s="147">
        <f>IF(AND($I856="Si",R856=1),1,IF(AND($I856="Fisico",R856=1),1,IF(AND(R856=1,$I856="Electronico"),2,IF(R856=1,VLOOKUP($C856&amp;"|"&amp;$B856&amp;"|"&amp;$D856,Empresas!$C$6:$CC$92,$G856+6+1,0),0))))</f>
        <v>0</v>
      </c>
      <c r="AJ856" s="147">
        <f>IF(AND($I856="Si",S856=1),1,IF(AND($I856="Fisico",S856=1),1,IF(AND(S856=1,$I856="Electronico"),2,IF(S856=1,VLOOKUP($C856&amp;"|"&amp;$B856&amp;"|"&amp;$D856,Empresas!$C$6:$CC$92,$G856+6+1,0),0))))</f>
        <v>0</v>
      </c>
      <c r="AK856" s="147">
        <f>IF(AND($I856="Si",T856=1),1,IF(AND($I856="Fisico",T856=1),1,IF(AND(T856=1,$I856="Electronico"),2,IF(T856=1,VLOOKUP($C856&amp;"|"&amp;$B856&amp;"|"&amp;$D856,Empresas!$C$6:$CC$92,$G856+6+1,0),0))))</f>
        <v>0</v>
      </c>
      <c r="AL856" s="147">
        <f>IF(AND($I856="Si",U856=1),1,IF(AND($I856="Fisico",U856=1),1,IF(AND(U856=1,$I856="Electronico"),2,IF(U856=1,VLOOKUP($C856&amp;"|"&amp;$B856&amp;"|"&amp;$D856,Empresas!$C$6:$CC$92,$G856+6+1,0),0))))</f>
        <v>0</v>
      </c>
      <c r="AM856" s="149">
        <f t="shared" si="139"/>
        <v>0</v>
      </c>
      <c r="AN856" s="149">
        <f t="shared" si="140"/>
        <v>0</v>
      </c>
      <c r="AO856" s="152">
        <f t="shared" si="141"/>
        <v>0</v>
      </c>
    </row>
    <row r="857" spans="1:41" x14ac:dyDescent="0.25">
      <c r="A857" s="140" t="str">
        <f>VLOOKUP(D857,Empresas!$D$7:$F$91,3,0)</f>
        <v>Yulisa</v>
      </c>
      <c r="B857" s="141" t="str">
        <f>VLOOKUP(D857,Empresas!$D$7:$G$91,4,0)</f>
        <v>Carmen D.</v>
      </c>
      <c r="C857" s="141" t="s">
        <v>544</v>
      </c>
      <c r="D857" s="141" t="s">
        <v>4</v>
      </c>
      <c r="E857" s="141" t="str">
        <f>VLOOKUP(D857,Empresas!$D$7:$E$92,2,0)</f>
        <v>SYQUEM QUIMICOS Y SERVICIOS S.A.C.</v>
      </c>
      <c r="F857" s="141" t="s">
        <v>172</v>
      </c>
      <c r="G857" s="142">
        <f>+Empresas!$BF$2</f>
        <v>50</v>
      </c>
      <c r="H857" s="142" t="str">
        <f>VLOOKUP(D857,Empresas!$D$6:$L$92,7,0)</f>
        <v>Semestral</v>
      </c>
      <c r="I857" s="141" t="str">
        <f>VLOOKUP(VLOOKUP(D857&amp;"|"&amp;B857,Empresas!$I$7:$CB$92,G857,0),Tablas!$A$8:$B$10,2,0)</f>
        <v>Fisico</v>
      </c>
      <c r="J857" s="78">
        <v>1</v>
      </c>
      <c r="K857" s="78">
        <v>1</v>
      </c>
      <c r="L857" s="78">
        <v>1</v>
      </c>
      <c r="M857" s="78">
        <v>1</v>
      </c>
      <c r="N857" s="78">
        <v>1</v>
      </c>
      <c r="O857" s="78">
        <v>1</v>
      </c>
      <c r="P857" s="78">
        <v>1</v>
      </c>
      <c r="Q857" s="78">
        <v>1</v>
      </c>
      <c r="R857" s="78"/>
      <c r="S857" s="78"/>
      <c r="T857" s="78"/>
      <c r="U857" s="78"/>
      <c r="V857" s="78" t="str">
        <f>VLOOKUP(D857,Empresas!$D$7:$CF$91,81,0)</f>
        <v>D</v>
      </c>
      <c r="W857" s="78" t="str">
        <f>VLOOKUP(D857,Empresas!$D$7:$M$91,10,0)</f>
        <v>Mype</v>
      </c>
      <c r="X857" s="69" t="str">
        <f t="shared" si="137"/>
        <v>SI</v>
      </c>
      <c r="Y857" s="153" t="str">
        <f t="shared" si="138"/>
        <v>Si aplica</v>
      </c>
      <c r="Z857" s="147">
        <f>IF(Y857="No aplica",0,IF(I857="no",0,IF(I857="No aplica",0,IF(I857="Si",1,IF(I857="Fisico",1,IF(I857="Electronico",2,VLOOKUP(C857&amp;"|"&amp;B857&amp;"|"&amp;D857,Empresas!$C$6:$CC$92,G857+6+1,0)))))))</f>
        <v>1</v>
      </c>
      <c r="AA857" s="147">
        <f>IF(AND($I857="Si",J857=1),1,IF(AND($I857="Fisico",J857=1),1,IF(AND(J857=1,$I857="Electronico"),2,IF(J857=1,VLOOKUP($C857&amp;"|"&amp;$B857&amp;"|"&amp;$D857,Empresas!$C$6:$CC$92,$G857+6+1,0),0))))</f>
        <v>1</v>
      </c>
      <c r="AB857" s="147">
        <f>IF(AND($I857="Si",K857=1),1,IF(AND($I857="Fisico",K857=1),1,IF(AND(K857=1,$I857="Electronico"),2,IF(K857=1,VLOOKUP($C857&amp;"|"&amp;$B857&amp;"|"&amp;$D857,Empresas!$C$6:$CC$92,$G857+6+1,0),0))))</f>
        <v>1</v>
      </c>
      <c r="AC857" s="147">
        <f>IF(AND($I857="Si",L857=1),1,IF(AND($I857="Fisico",L857=1),1,IF(AND(L857=1,$I857="Electronico"),2,IF(L857=1,VLOOKUP($C857&amp;"|"&amp;$B857&amp;"|"&amp;$D857,Empresas!$C$6:$CC$92,$G857+6+1,0),0))))</f>
        <v>1</v>
      </c>
      <c r="AD857" s="147">
        <f>IF(AND($I857="Si",M857=1),1,IF(AND($I857="Fisico",M857=1),1,IF(AND(M857=1,$I857="Electronico"),2,IF(M857=1,VLOOKUP($C857&amp;"|"&amp;$B857&amp;"|"&amp;$D857,Empresas!$C$6:$CC$92,$G857+6+1,0),0))))</f>
        <v>1</v>
      </c>
      <c r="AE857" s="147">
        <f>IF(AND($I857="Si",N857=1),1,IF(AND($I857="Fisico",N857=1),1,IF(AND(N857=1,$I857="Electronico"),2,IF(N857=1,VLOOKUP($C857&amp;"|"&amp;$B857&amp;"|"&amp;$D857,Empresas!$C$6:$CC$92,$G857+6+1,0),0))))</f>
        <v>1</v>
      </c>
      <c r="AF857" s="147">
        <f>IF(AND($I857="Si",O857=1),1,IF(AND($I857="Fisico",O857=1),1,IF(AND(O857=1,$I857="Electronico"),2,IF(O857=1,VLOOKUP($C857&amp;"|"&amp;$B857&amp;"|"&amp;$D857,Empresas!$C$6:$CC$92,$G857+6+1,0),0))))</f>
        <v>1</v>
      </c>
      <c r="AG857" s="147">
        <f>IF(AND($I857="Si",P857=1),1,IF(AND($I857="Fisico",P857=1),1,IF(AND(P857=1,$I857="Electronico"),2,IF(P857=1,VLOOKUP($C857&amp;"|"&amp;$B857&amp;"|"&amp;$D857,Empresas!$C$6:$CC$92,$G857+6+1,0),0))))</f>
        <v>1</v>
      </c>
      <c r="AH857" s="147">
        <f>IF(AND($I857="Si",Q857=1),1,IF(AND($I857="Fisico",Q857=1),1,IF(AND(Q857=1,$I857="Electronico"),2,IF(Q857=1,VLOOKUP($C857&amp;"|"&amp;$B857&amp;"|"&amp;$D857,Empresas!$C$6:$CC$92,$G857+6+1,0),0))))</f>
        <v>1</v>
      </c>
      <c r="AI857" s="147">
        <f>IF(AND($I857="Si",R857=1),1,IF(AND($I857="Fisico",R857=1),1,IF(AND(R857=1,$I857="Electronico"),2,IF(R857=1,VLOOKUP($C857&amp;"|"&amp;$B857&amp;"|"&amp;$D857,Empresas!$C$6:$CC$92,$G857+6+1,0),0))))</f>
        <v>0</v>
      </c>
      <c r="AJ857" s="147">
        <f>IF(AND($I857="Si",S857=1),1,IF(AND($I857="Fisico",S857=1),1,IF(AND(S857=1,$I857="Electronico"),2,IF(S857=1,VLOOKUP($C857&amp;"|"&amp;$B857&amp;"|"&amp;$D857,Empresas!$C$6:$CC$92,$G857+6+1,0),0))))</f>
        <v>0</v>
      </c>
      <c r="AK857" s="147">
        <f>IF(AND($I857="Si",T857=1),1,IF(AND($I857="Fisico",T857=1),1,IF(AND(T857=1,$I857="Electronico"),2,IF(T857=1,VLOOKUP($C857&amp;"|"&amp;$B857&amp;"|"&amp;$D857,Empresas!$C$6:$CC$92,$G857+6+1,0),0))))</f>
        <v>0</v>
      </c>
      <c r="AL857" s="147">
        <f>IF(AND($I857="Si",U857=1),1,IF(AND($I857="Fisico",U857=1),1,IF(AND(U857=1,$I857="Electronico"),2,IF(U857=1,VLOOKUP($C857&amp;"|"&amp;$B857&amp;"|"&amp;$D857,Empresas!$C$6:$CC$92,$G857+6+1,0),0))))</f>
        <v>0</v>
      </c>
      <c r="AM857" s="149">
        <f t="shared" si="139"/>
        <v>8</v>
      </c>
      <c r="AN857" s="149">
        <f t="shared" si="140"/>
        <v>8</v>
      </c>
      <c r="AO857" s="152">
        <f t="shared" si="141"/>
        <v>1</v>
      </c>
    </row>
    <row r="858" spans="1:41" x14ac:dyDescent="0.25">
      <c r="A858" s="140" t="str">
        <f>VLOOKUP(D858,Empresas!$D$7:$F$91,3,0)</f>
        <v>Yulisa</v>
      </c>
      <c r="B858" s="141" t="str">
        <f>VLOOKUP(D858,Empresas!$D$7:$G$91,4,0)</f>
        <v>Carmen D.</v>
      </c>
      <c r="C858" s="141" t="s">
        <v>544</v>
      </c>
      <c r="D858" s="141" t="s">
        <v>4</v>
      </c>
      <c r="E858" s="141" t="str">
        <f>VLOOKUP(D858,Empresas!$D$7:$E$92,2,0)</f>
        <v>SYQUEM QUIMICOS Y SERVICIOS S.A.C.</v>
      </c>
      <c r="F858" s="141" t="s">
        <v>173</v>
      </c>
      <c r="G858" s="142">
        <f>+G857+1</f>
        <v>51</v>
      </c>
      <c r="H858" s="142" t="str">
        <f>VLOOKUP(D858,Empresas!$D$6:$L$92,7,0)</f>
        <v>Semestral</v>
      </c>
      <c r="I858" s="141" t="str">
        <f>VLOOKUP(VLOOKUP(D858&amp;"|"&amp;B858,Empresas!$I$7:$CB$92,G858,0),Tablas!$A$8:$B$10,2,0)</f>
        <v>Fisico</v>
      </c>
      <c r="J858" s="78">
        <v>1</v>
      </c>
      <c r="K858" s="78">
        <v>1</v>
      </c>
      <c r="L858" s="78">
        <v>1</v>
      </c>
      <c r="M858" s="78">
        <v>1</v>
      </c>
      <c r="N858" s="78">
        <v>1</v>
      </c>
      <c r="O858" s="78">
        <v>1</v>
      </c>
      <c r="P858" s="78">
        <v>1</v>
      </c>
      <c r="Q858" s="78">
        <v>1</v>
      </c>
      <c r="R858" s="78"/>
      <c r="S858" s="78"/>
      <c r="T858" s="78"/>
      <c r="U858" s="78"/>
      <c r="V858" s="78" t="str">
        <f>VLOOKUP(D858,Empresas!$D$7:$CF$91,81,0)</f>
        <v>D</v>
      </c>
      <c r="W858" s="78" t="str">
        <f>VLOOKUP(D858,Empresas!$D$7:$M$91,10,0)</f>
        <v>Mype</v>
      </c>
      <c r="X858" s="69" t="str">
        <f t="shared" si="137"/>
        <v>SI</v>
      </c>
      <c r="Y858" s="153" t="str">
        <f t="shared" si="138"/>
        <v>Si aplica</v>
      </c>
      <c r="Z858" s="147">
        <f>IF(Y858="No aplica",0,IF(I858="no",0,IF(I858="No aplica",0,IF(I858="Si",1,IF(I858="Fisico",1,IF(I858="Electronico",2,VLOOKUP(C858&amp;"|"&amp;B858&amp;"|"&amp;D858,Empresas!$C$6:$CC$92,G858+6+1,0)))))))</f>
        <v>1</v>
      </c>
      <c r="AA858" s="147">
        <f>IF(AND($I858="Si",J858=1),1,IF(AND($I858="Fisico",J858=1),1,IF(AND(J858=1,$I858="Electronico"),2,IF(J858=1,VLOOKUP($C858&amp;"|"&amp;$B858&amp;"|"&amp;$D858,Empresas!$C$6:$CC$92,$G858+6+1,0),0))))</f>
        <v>1</v>
      </c>
      <c r="AB858" s="147">
        <f>IF(AND($I858="Si",K858=1),1,IF(AND($I858="Fisico",K858=1),1,IF(AND(K858=1,$I858="Electronico"),2,IF(K858=1,VLOOKUP($C858&amp;"|"&amp;$B858&amp;"|"&amp;$D858,Empresas!$C$6:$CC$92,$G858+6+1,0),0))))</f>
        <v>1</v>
      </c>
      <c r="AC858" s="147">
        <f>IF(AND($I858="Si",L858=1),1,IF(AND($I858="Fisico",L858=1),1,IF(AND(L858=1,$I858="Electronico"),2,IF(L858=1,VLOOKUP($C858&amp;"|"&amp;$B858&amp;"|"&amp;$D858,Empresas!$C$6:$CC$92,$G858+6+1,0),0))))</f>
        <v>1</v>
      </c>
      <c r="AD858" s="147">
        <f>IF(AND($I858="Si",M858=1),1,IF(AND($I858="Fisico",M858=1),1,IF(AND(M858=1,$I858="Electronico"),2,IF(M858=1,VLOOKUP($C858&amp;"|"&amp;$B858&amp;"|"&amp;$D858,Empresas!$C$6:$CC$92,$G858+6+1,0),0))))</f>
        <v>1</v>
      </c>
      <c r="AE858" s="147">
        <f>IF(AND($I858="Si",N858=1),1,IF(AND($I858="Fisico",N858=1),1,IF(AND(N858=1,$I858="Electronico"),2,IF(N858=1,VLOOKUP($C858&amp;"|"&amp;$B858&amp;"|"&amp;$D858,Empresas!$C$6:$CC$92,$G858+6+1,0),0))))</f>
        <v>1</v>
      </c>
      <c r="AF858" s="147">
        <f>IF(AND($I858="Si",O858=1),1,IF(AND($I858="Fisico",O858=1),1,IF(AND(O858=1,$I858="Electronico"),2,IF(O858=1,VLOOKUP($C858&amp;"|"&amp;$B858&amp;"|"&amp;$D858,Empresas!$C$6:$CC$92,$G858+6+1,0),0))))</f>
        <v>1</v>
      </c>
      <c r="AG858" s="147">
        <f>IF(AND($I858="Si",P858=1),1,IF(AND($I858="Fisico",P858=1),1,IF(AND(P858=1,$I858="Electronico"),2,IF(P858=1,VLOOKUP($C858&amp;"|"&amp;$B858&amp;"|"&amp;$D858,Empresas!$C$6:$CC$92,$G858+6+1,0),0))))</f>
        <v>1</v>
      </c>
      <c r="AH858" s="147">
        <f>IF(AND($I858="Si",Q858=1),1,IF(AND($I858="Fisico",Q858=1),1,IF(AND(Q858=1,$I858="Electronico"),2,IF(Q858=1,VLOOKUP($C858&amp;"|"&amp;$B858&amp;"|"&amp;$D858,Empresas!$C$6:$CC$92,$G858+6+1,0),0))))</f>
        <v>1</v>
      </c>
      <c r="AI858" s="147">
        <f>IF(AND($I858="Si",R858=1),1,IF(AND($I858="Fisico",R858=1),1,IF(AND(R858=1,$I858="Electronico"),2,IF(R858=1,VLOOKUP($C858&amp;"|"&amp;$B858&amp;"|"&amp;$D858,Empresas!$C$6:$CC$92,$G858+6+1,0),0))))</f>
        <v>0</v>
      </c>
      <c r="AJ858" s="147">
        <f>IF(AND($I858="Si",S858=1),1,IF(AND($I858="Fisico",S858=1),1,IF(AND(S858=1,$I858="Electronico"),2,IF(S858=1,VLOOKUP($C858&amp;"|"&amp;$B858&amp;"|"&amp;$D858,Empresas!$C$6:$CC$92,$G858+6+1,0),0))))</f>
        <v>0</v>
      </c>
      <c r="AK858" s="147">
        <f>IF(AND($I858="Si",T858=1),1,IF(AND($I858="Fisico",T858=1),1,IF(AND(T858=1,$I858="Electronico"),2,IF(T858=1,VLOOKUP($C858&amp;"|"&amp;$B858&amp;"|"&amp;$D858,Empresas!$C$6:$CC$92,$G858+6+1,0),0))))</f>
        <v>0</v>
      </c>
      <c r="AL858" s="147">
        <f>IF(AND($I858="Si",U858=1),1,IF(AND($I858="Fisico",U858=1),1,IF(AND(U858=1,$I858="Electronico"),2,IF(U858=1,VLOOKUP($C858&amp;"|"&amp;$B858&amp;"|"&amp;$D858,Empresas!$C$6:$CC$92,$G858+6+1,0),0))))</f>
        <v>0</v>
      </c>
      <c r="AM858" s="149">
        <f t="shared" si="139"/>
        <v>8</v>
      </c>
      <c r="AN858" s="149">
        <f t="shared" si="140"/>
        <v>8</v>
      </c>
      <c r="AO858" s="152">
        <f t="shared" si="141"/>
        <v>1</v>
      </c>
    </row>
    <row r="859" spans="1:41" x14ac:dyDescent="0.25">
      <c r="A859" s="140" t="str">
        <f>VLOOKUP(D859,Empresas!$D$7:$F$91,3,0)</f>
        <v>Yulisa</v>
      </c>
      <c r="B859" s="141" t="str">
        <f>VLOOKUP(D859,Empresas!$D$7:$G$91,4,0)</f>
        <v>Carmen D.</v>
      </c>
      <c r="C859" s="141" t="s">
        <v>544</v>
      </c>
      <c r="D859" s="141" t="s">
        <v>4</v>
      </c>
      <c r="E859" s="141" t="str">
        <f>VLOOKUP(D859,Empresas!$D$7:$E$92,2,0)</f>
        <v>SYQUEM QUIMICOS Y SERVICIOS S.A.C.</v>
      </c>
      <c r="F859" s="141" t="s">
        <v>174</v>
      </c>
      <c r="G859" s="142">
        <f t="shared" ref="G859:G867" si="143">+G858+1</f>
        <v>52</v>
      </c>
      <c r="H859" s="142" t="str">
        <f>VLOOKUP(D859,Empresas!$D$6:$L$92,7,0)</f>
        <v>Semestral</v>
      </c>
      <c r="I859" s="141" t="str">
        <f>VLOOKUP(VLOOKUP(D859&amp;"|"&amp;B859,Empresas!$I$7:$CB$92,G859,0),Tablas!$A$8:$B$10,2,0)</f>
        <v>No aplica</v>
      </c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 t="str">
        <f>VLOOKUP(D859,Empresas!$D$7:$CF$91,81,0)</f>
        <v>D</v>
      </c>
      <c r="W859" s="78" t="str">
        <f>VLOOKUP(D859,Empresas!$D$7:$M$91,10,0)</f>
        <v>Mype</v>
      </c>
      <c r="X859" s="69" t="str">
        <f t="shared" si="137"/>
        <v>SI</v>
      </c>
      <c r="Y859" s="153" t="str">
        <f t="shared" si="138"/>
        <v>No aplica</v>
      </c>
      <c r="Z859" s="147">
        <f>IF(Y859="No aplica",0,IF(I859="no",0,IF(I859="No aplica",0,IF(I859="Si",1,IF(I859="Fisico",1,IF(I859="Electronico",2,VLOOKUP(C859&amp;"|"&amp;B859&amp;"|"&amp;D859,Empresas!$C$6:$CC$92,G859+6+1,0)))))))</f>
        <v>0</v>
      </c>
      <c r="AA859" s="147">
        <f>IF(AND($I859="Si",J859=1),1,IF(AND($I859="Fisico",J859=1),1,IF(AND(J859=1,$I859="Electronico"),2,IF(J859=1,VLOOKUP($C859&amp;"|"&amp;$B859&amp;"|"&amp;$D859,Empresas!$C$6:$CC$92,$G859+6+1,0),0))))</f>
        <v>0</v>
      </c>
      <c r="AB859" s="147">
        <f>IF(AND($I859="Si",K859=1),1,IF(AND($I859="Fisico",K859=1),1,IF(AND(K859=1,$I859="Electronico"),2,IF(K859=1,VLOOKUP($C859&amp;"|"&amp;$B859&amp;"|"&amp;$D859,Empresas!$C$6:$CC$92,$G859+6+1,0),0))))</f>
        <v>0</v>
      </c>
      <c r="AC859" s="147">
        <f>IF(AND($I859="Si",L859=1),1,IF(AND($I859="Fisico",L859=1),1,IF(AND(L859=1,$I859="Electronico"),2,IF(L859=1,VLOOKUP($C859&amp;"|"&amp;$B859&amp;"|"&amp;$D859,Empresas!$C$6:$CC$92,$G859+6+1,0),0))))</f>
        <v>0</v>
      </c>
      <c r="AD859" s="147">
        <f>IF(AND($I859="Si",M859=1),1,IF(AND($I859="Fisico",M859=1),1,IF(AND(M859=1,$I859="Electronico"),2,IF(M859=1,VLOOKUP($C859&amp;"|"&amp;$B859&amp;"|"&amp;$D859,Empresas!$C$6:$CC$92,$G859+6+1,0),0))))</f>
        <v>0</v>
      </c>
      <c r="AE859" s="147">
        <f>IF(AND($I859="Si",N859=1),1,IF(AND($I859="Fisico",N859=1),1,IF(AND(N859=1,$I859="Electronico"),2,IF(N859=1,VLOOKUP($C859&amp;"|"&amp;$B859&amp;"|"&amp;$D859,Empresas!$C$6:$CC$92,$G859+6+1,0),0))))</f>
        <v>0</v>
      </c>
      <c r="AF859" s="147">
        <f>IF(AND($I859="Si",O859=1),1,IF(AND($I859="Fisico",O859=1),1,IF(AND(O859=1,$I859="Electronico"),2,IF(O859=1,VLOOKUP($C859&amp;"|"&amp;$B859&amp;"|"&amp;$D859,Empresas!$C$6:$CC$92,$G859+6+1,0),0))))</f>
        <v>0</v>
      </c>
      <c r="AG859" s="147">
        <f>IF(AND($I859="Si",P859=1),1,IF(AND($I859="Fisico",P859=1),1,IF(AND(P859=1,$I859="Electronico"),2,IF(P859=1,VLOOKUP($C859&amp;"|"&amp;$B859&amp;"|"&amp;$D859,Empresas!$C$6:$CC$92,$G859+6+1,0),0))))</f>
        <v>0</v>
      </c>
      <c r="AH859" s="147">
        <f>IF(AND($I859="Si",Q859=1),1,IF(AND($I859="Fisico",Q859=1),1,IF(AND(Q859=1,$I859="Electronico"),2,IF(Q859=1,VLOOKUP($C859&amp;"|"&amp;$B859&amp;"|"&amp;$D859,Empresas!$C$6:$CC$92,$G859+6+1,0),0))))</f>
        <v>0</v>
      </c>
      <c r="AI859" s="147">
        <f>IF(AND($I859="Si",R859=1),1,IF(AND($I859="Fisico",R859=1),1,IF(AND(R859=1,$I859="Electronico"),2,IF(R859=1,VLOOKUP($C859&amp;"|"&amp;$B859&amp;"|"&amp;$D859,Empresas!$C$6:$CC$92,$G859+6+1,0),0))))</f>
        <v>0</v>
      </c>
      <c r="AJ859" s="147">
        <f>IF(AND($I859="Si",S859=1),1,IF(AND($I859="Fisico",S859=1),1,IF(AND(S859=1,$I859="Electronico"),2,IF(S859=1,VLOOKUP($C859&amp;"|"&amp;$B859&amp;"|"&amp;$D859,Empresas!$C$6:$CC$92,$G859+6+1,0),0))))</f>
        <v>0</v>
      </c>
      <c r="AK859" s="147">
        <f>IF(AND($I859="Si",T859=1),1,IF(AND($I859="Fisico",T859=1),1,IF(AND(T859=1,$I859="Electronico"),2,IF(T859=1,VLOOKUP($C859&amp;"|"&amp;$B859&amp;"|"&amp;$D859,Empresas!$C$6:$CC$92,$G859+6+1,0),0))))</f>
        <v>0</v>
      </c>
      <c r="AL859" s="147">
        <f>IF(AND($I859="Si",U859=1),1,IF(AND($I859="Fisico",U859=1),1,IF(AND(U859=1,$I859="Electronico"),2,IF(U859=1,VLOOKUP($C859&amp;"|"&amp;$B859&amp;"|"&amp;$D859,Empresas!$C$6:$CC$92,$G859+6+1,0),0))))</f>
        <v>0</v>
      </c>
      <c r="AM859" s="149">
        <f t="shared" si="139"/>
        <v>0</v>
      </c>
      <c r="AN859" s="149">
        <f t="shared" si="140"/>
        <v>0</v>
      </c>
      <c r="AO859" s="152">
        <f t="shared" si="141"/>
        <v>0</v>
      </c>
    </row>
    <row r="860" spans="1:41" x14ac:dyDescent="0.25">
      <c r="A860" s="140" t="str">
        <f>VLOOKUP(D860,Empresas!$D$7:$F$91,3,0)</f>
        <v>Yulisa</v>
      </c>
      <c r="B860" s="141" t="str">
        <f>VLOOKUP(D860,Empresas!$D$7:$G$91,4,0)</f>
        <v>Carmen D.</v>
      </c>
      <c r="C860" s="141" t="s">
        <v>544</v>
      </c>
      <c r="D860" s="141" t="s">
        <v>4</v>
      </c>
      <c r="E860" s="141" t="str">
        <f>VLOOKUP(D860,Empresas!$D$7:$E$92,2,0)</f>
        <v>SYQUEM QUIMICOS Y SERVICIOS S.A.C.</v>
      </c>
      <c r="F860" s="141" t="s">
        <v>175</v>
      </c>
      <c r="G860" s="142">
        <f t="shared" si="143"/>
        <v>53</v>
      </c>
      <c r="H860" s="142" t="str">
        <f>VLOOKUP(D860,Empresas!$D$6:$L$92,7,0)</f>
        <v>Semestral</v>
      </c>
      <c r="I860" s="141" t="str">
        <f>VLOOKUP(VLOOKUP(D860&amp;"|"&amp;B860,Empresas!$I$7:$CB$92,G860,0),Tablas!$A$8:$B$10,2,0)</f>
        <v>Fisico</v>
      </c>
      <c r="J860" s="78">
        <v>2</v>
      </c>
      <c r="K860" s="78">
        <v>2</v>
      </c>
      <c r="L860" s="78">
        <v>2</v>
      </c>
      <c r="M860" s="78">
        <v>2</v>
      </c>
      <c r="N860" s="78">
        <v>2</v>
      </c>
      <c r="O860" s="78">
        <v>2</v>
      </c>
      <c r="P860" s="78">
        <v>2</v>
      </c>
      <c r="Q860" s="78">
        <v>2</v>
      </c>
      <c r="R860" s="78"/>
      <c r="S860" s="78"/>
      <c r="T860" s="78"/>
      <c r="U860" s="78"/>
      <c r="V860" s="78" t="str">
        <f>VLOOKUP(D860,Empresas!$D$7:$CF$91,81,0)</f>
        <v>D</v>
      </c>
      <c r="W860" s="78" t="str">
        <f>VLOOKUP(D860,Empresas!$D$7:$M$91,10,0)</f>
        <v>Mype</v>
      </c>
      <c r="X860" s="69" t="str">
        <f t="shared" si="137"/>
        <v>SI</v>
      </c>
      <c r="Y860" s="153" t="str">
        <f t="shared" si="138"/>
        <v>Si aplica</v>
      </c>
      <c r="Z860" s="147">
        <f>IF(Y860="No aplica",0,IF(I860="no",0,IF(I860="No aplica",0,IF(I860="Si",1,IF(I860="Fisico",1,IF(I860="Electronico",2,VLOOKUP(C860&amp;"|"&amp;B860&amp;"|"&amp;D860,Empresas!$C$6:$CC$92,G860+6+1,0)))))))</f>
        <v>1</v>
      </c>
      <c r="AA860" s="147">
        <f>IF(AND($I860="Si",J860=1),1,IF(AND($I860="Fisico",J860=1),1,IF(AND(J860=1,$I860="Electronico"),2,IF(J860=1,VLOOKUP($C860&amp;"|"&amp;$B860&amp;"|"&amp;$D860,Empresas!$C$6:$CC$92,$G860+6+1,0),0))))</f>
        <v>0</v>
      </c>
      <c r="AB860" s="147">
        <f>IF(AND($I860="Si",K860=1),1,IF(AND($I860="Fisico",K860=1),1,IF(AND(K860=1,$I860="Electronico"),2,IF(K860=1,VLOOKUP($C860&amp;"|"&amp;$B860&amp;"|"&amp;$D860,Empresas!$C$6:$CC$92,$G860+6+1,0),0))))</f>
        <v>0</v>
      </c>
      <c r="AC860" s="147">
        <f>IF(AND($I860="Si",L860=1),1,IF(AND($I860="Fisico",L860=1),1,IF(AND(L860=1,$I860="Electronico"),2,IF(L860=1,VLOOKUP($C860&amp;"|"&amp;$B860&amp;"|"&amp;$D860,Empresas!$C$6:$CC$92,$G860+6+1,0),0))))</f>
        <v>0</v>
      </c>
      <c r="AD860" s="147">
        <f>IF(AND($I860="Si",M860=1),1,IF(AND($I860="Fisico",M860=1),1,IF(AND(M860=1,$I860="Electronico"),2,IF(M860=1,VLOOKUP($C860&amp;"|"&amp;$B860&amp;"|"&amp;$D860,Empresas!$C$6:$CC$92,$G860+6+1,0),0))))</f>
        <v>0</v>
      </c>
      <c r="AE860" s="147">
        <f>IF(AND($I860="Si",N860=1),1,IF(AND($I860="Fisico",N860=1),1,IF(AND(N860=1,$I860="Electronico"),2,IF(N860=1,VLOOKUP($C860&amp;"|"&amp;$B860&amp;"|"&amp;$D860,Empresas!$C$6:$CC$92,$G860+6+1,0),0))))</f>
        <v>0</v>
      </c>
      <c r="AF860" s="147">
        <f>IF(AND($I860="Si",O860=1),1,IF(AND($I860="Fisico",O860=1),1,IF(AND(O860=1,$I860="Electronico"),2,IF(O860=1,VLOOKUP($C860&amp;"|"&amp;$B860&amp;"|"&amp;$D860,Empresas!$C$6:$CC$92,$G860+6+1,0),0))))</f>
        <v>0</v>
      </c>
      <c r="AG860" s="147">
        <f>IF(AND($I860="Si",P860=1),1,IF(AND($I860="Fisico",P860=1),1,IF(AND(P860=1,$I860="Electronico"),2,IF(P860=1,VLOOKUP($C860&amp;"|"&amp;$B860&amp;"|"&amp;$D860,Empresas!$C$6:$CC$92,$G860+6+1,0),0))))</f>
        <v>0</v>
      </c>
      <c r="AH860" s="147">
        <f>IF(AND($I860="Si",Q860=1),1,IF(AND($I860="Fisico",Q860=1),1,IF(AND(Q860=1,$I860="Electronico"),2,IF(Q860=1,VLOOKUP($C860&amp;"|"&amp;$B860&amp;"|"&amp;$D860,Empresas!$C$6:$CC$92,$G860+6+1,0),0))))</f>
        <v>0</v>
      </c>
      <c r="AI860" s="147">
        <f>IF(AND($I860="Si",R860=1),1,IF(AND($I860="Fisico",R860=1),1,IF(AND(R860=1,$I860="Electronico"),2,IF(R860=1,VLOOKUP($C860&amp;"|"&amp;$B860&amp;"|"&amp;$D860,Empresas!$C$6:$CC$92,$G860+6+1,0),0))))</f>
        <v>0</v>
      </c>
      <c r="AJ860" s="147">
        <f>IF(AND($I860="Si",S860=1),1,IF(AND($I860="Fisico",S860=1),1,IF(AND(S860=1,$I860="Electronico"),2,IF(S860=1,VLOOKUP($C860&amp;"|"&amp;$B860&amp;"|"&amp;$D860,Empresas!$C$6:$CC$92,$G860+6+1,0),0))))</f>
        <v>0</v>
      </c>
      <c r="AK860" s="147">
        <f>IF(AND($I860="Si",T860=1),1,IF(AND($I860="Fisico",T860=1),1,IF(AND(T860=1,$I860="Electronico"),2,IF(T860=1,VLOOKUP($C860&amp;"|"&amp;$B860&amp;"|"&amp;$D860,Empresas!$C$6:$CC$92,$G860+6+1,0),0))))</f>
        <v>0</v>
      </c>
      <c r="AL860" s="147">
        <f>IF(AND($I860="Si",U860=1),1,IF(AND($I860="Fisico",U860=1),1,IF(AND(U860=1,$I860="Electronico"),2,IF(U860=1,VLOOKUP($C860&amp;"|"&amp;$B860&amp;"|"&amp;$D860,Empresas!$C$6:$CC$92,$G860+6+1,0),0))))</f>
        <v>0</v>
      </c>
      <c r="AM860" s="149">
        <f t="shared" si="139"/>
        <v>0</v>
      </c>
      <c r="AN860" s="149">
        <f t="shared" si="140"/>
        <v>8</v>
      </c>
      <c r="AO860" s="152">
        <f t="shared" si="141"/>
        <v>0</v>
      </c>
    </row>
    <row r="861" spans="1:41" x14ac:dyDescent="0.25">
      <c r="A861" s="140" t="str">
        <f>VLOOKUP(D861,Empresas!$D$7:$F$91,3,0)</f>
        <v>Yulisa</v>
      </c>
      <c r="B861" s="141" t="str">
        <f>VLOOKUP(D861,Empresas!$D$7:$G$91,4,0)</f>
        <v>Carmen D.</v>
      </c>
      <c r="C861" s="141" t="s">
        <v>544</v>
      </c>
      <c r="D861" s="141" t="s">
        <v>4</v>
      </c>
      <c r="E861" s="141" t="str">
        <f>VLOOKUP(D861,Empresas!$D$7:$E$92,2,0)</f>
        <v>SYQUEM QUIMICOS Y SERVICIOS S.A.C.</v>
      </c>
      <c r="F861" s="141" t="s">
        <v>176</v>
      </c>
      <c r="G861" s="142">
        <f t="shared" si="143"/>
        <v>54</v>
      </c>
      <c r="H861" s="142" t="str">
        <f>VLOOKUP(D861,Empresas!$D$6:$L$92,7,0)</f>
        <v>Semestral</v>
      </c>
      <c r="I861" s="141" t="str">
        <f>VLOOKUP(VLOOKUP(D861&amp;"|"&amp;B861,Empresas!$I$7:$CB$92,G861,0),Tablas!$A$8:$B$10,2,0)</f>
        <v>No aplica</v>
      </c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 t="str">
        <f>VLOOKUP(D861,Empresas!$D$7:$CF$91,81,0)</f>
        <v>D</v>
      </c>
      <c r="W861" s="78" t="str">
        <f>VLOOKUP(D861,Empresas!$D$7:$M$91,10,0)</f>
        <v>Mype</v>
      </c>
      <c r="X861" s="69" t="str">
        <f t="shared" si="137"/>
        <v>SI</v>
      </c>
      <c r="Y861" s="153" t="str">
        <f t="shared" si="138"/>
        <v>No aplica</v>
      </c>
      <c r="Z861" s="147">
        <f>IF(Y861="No aplica",0,IF(I861="no",0,IF(I861="No aplica",0,IF(I861="Si",1,IF(I861="Fisico",1,IF(I861="Electronico",2,VLOOKUP(C861&amp;"|"&amp;B861&amp;"|"&amp;D861,Empresas!$C$6:$CC$92,G861+6+1,0)))))))</f>
        <v>0</v>
      </c>
      <c r="AA861" s="147">
        <f>IF(AND($I861="Si",J861=1),1,IF(AND($I861="Fisico",J861=1),1,IF(AND(J861=1,$I861="Electronico"),2,IF(J861=1,VLOOKUP($C861&amp;"|"&amp;$B861&amp;"|"&amp;$D861,Empresas!$C$6:$CC$92,$G861+6+1,0),0))))</f>
        <v>0</v>
      </c>
      <c r="AB861" s="147">
        <f>IF(AND($I861="Si",K861=1),1,IF(AND($I861="Fisico",K861=1),1,IF(AND(K861=1,$I861="Electronico"),2,IF(K861=1,VLOOKUP($C861&amp;"|"&amp;$B861&amp;"|"&amp;$D861,Empresas!$C$6:$CC$92,$G861+6+1,0),0))))</f>
        <v>0</v>
      </c>
      <c r="AC861" s="147">
        <f>IF(AND($I861="Si",L861=1),1,IF(AND($I861="Fisico",L861=1),1,IF(AND(L861=1,$I861="Electronico"),2,IF(L861=1,VLOOKUP($C861&amp;"|"&amp;$B861&amp;"|"&amp;$D861,Empresas!$C$6:$CC$92,$G861+6+1,0),0))))</f>
        <v>0</v>
      </c>
      <c r="AD861" s="147">
        <f>IF(AND($I861="Si",M861=1),1,IF(AND($I861="Fisico",M861=1),1,IF(AND(M861=1,$I861="Electronico"),2,IF(M861=1,VLOOKUP($C861&amp;"|"&amp;$B861&amp;"|"&amp;$D861,Empresas!$C$6:$CC$92,$G861+6+1,0),0))))</f>
        <v>0</v>
      </c>
      <c r="AE861" s="147">
        <f>IF(AND($I861="Si",N861=1),1,IF(AND($I861="Fisico",N861=1),1,IF(AND(N861=1,$I861="Electronico"),2,IF(N861=1,VLOOKUP($C861&amp;"|"&amp;$B861&amp;"|"&amp;$D861,Empresas!$C$6:$CC$92,$G861+6+1,0),0))))</f>
        <v>0</v>
      </c>
      <c r="AF861" s="147">
        <f>IF(AND($I861="Si",O861=1),1,IF(AND($I861="Fisico",O861=1),1,IF(AND(O861=1,$I861="Electronico"),2,IF(O861=1,VLOOKUP($C861&amp;"|"&amp;$B861&amp;"|"&amp;$D861,Empresas!$C$6:$CC$92,$G861+6+1,0),0))))</f>
        <v>0</v>
      </c>
      <c r="AG861" s="147">
        <f>IF(AND($I861="Si",P861=1),1,IF(AND($I861="Fisico",P861=1),1,IF(AND(P861=1,$I861="Electronico"),2,IF(P861=1,VLOOKUP($C861&amp;"|"&amp;$B861&amp;"|"&amp;$D861,Empresas!$C$6:$CC$92,$G861+6+1,0),0))))</f>
        <v>0</v>
      </c>
      <c r="AH861" s="147">
        <f>IF(AND($I861="Si",Q861=1),1,IF(AND($I861="Fisico",Q861=1),1,IF(AND(Q861=1,$I861="Electronico"),2,IF(Q861=1,VLOOKUP($C861&amp;"|"&amp;$B861&amp;"|"&amp;$D861,Empresas!$C$6:$CC$92,$G861+6+1,0),0))))</f>
        <v>0</v>
      </c>
      <c r="AI861" s="147">
        <f>IF(AND($I861="Si",R861=1),1,IF(AND($I861="Fisico",R861=1),1,IF(AND(R861=1,$I861="Electronico"),2,IF(R861=1,VLOOKUP($C861&amp;"|"&amp;$B861&amp;"|"&amp;$D861,Empresas!$C$6:$CC$92,$G861+6+1,0),0))))</f>
        <v>0</v>
      </c>
      <c r="AJ861" s="147">
        <f>IF(AND($I861="Si",S861=1),1,IF(AND($I861="Fisico",S861=1),1,IF(AND(S861=1,$I861="Electronico"),2,IF(S861=1,VLOOKUP($C861&amp;"|"&amp;$B861&amp;"|"&amp;$D861,Empresas!$C$6:$CC$92,$G861+6+1,0),0))))</f>
        <v>0</v>
      </c>
      <c r="AK861" s="147">
        <f>IF(AND($I861="Si",T861=1),1,IF(AND($I861="Fisico",T861=1),1,IF(AND(T861=1,$I861="Electronico"),2,IF(T861=1,VLOOKUP($C861&amp;"|"&amp;$B861&amp;"|"&amp;$D861,Empresas!$C$6:$CC$92,$G861+6+1,0),0))))</f>
        <v>0</v>
      </c>
      <c r="AL861" s="147">
        <f>IF(AND($I861="Si",U861=1),1,IF(AND($I861="Fisico",U861=1),1,IF(AND(U861=1,$I861="Electronico"),2,IF(U861=1,VLOOKUP($C861&amp;"|"&amp;$B861&amp;"|"&amp;$D861,Empresas!$C$6:$CC$92,$G861+6+1,0),0))))</f>
        <v>0</v>
      </c>
      <c r="AM861" s="149">
        <f t="shared" si="139"/>
        <v>0</v>
      </c>
      <c r="AN861" s="149">
        <f t="shared" si="140"/>
        <v>0</v>
      </c>
      <c r="AO861" s="152">
        <f t="shared" si="141"/>
        <v>0</v>
      </c>
    </row>
    <row r="862" spans="1:41" x14ac:dyDescent="0.25">
      <c r="A862" s="140" t="str">
        <f>VLOOKUP(D862,Empresas!$D$7:$F$91,3,0)</f>
        <v>Yulisa</v>
      </c>
      <c r="B862" s="141" t="str">
        <f>VLOOKUP(D862,Empresas!$D$7:$G$91,4,0)</f>
        <v>Carmen D.</v>
      </c>
      <c r="C862" s="141" t="s">
        <v>544</v>
      </c>
      <c r="D862" s="141" t="s">
        <v>4</v>
      </c>
      <c r="E862" s="141" t="str">
        <f>VLOOKUP(D862,Empresas!$D$7:$E$92,2,0)</f>
        <v>SYQUEM QUIMICOS Y SERVICIOS S.A.C.</v>
      </c>
      <c r="F862" s="141" t="s">
        <v>177</v>
      </c>
      <c r="G862" s="142">
        <f t="shared" si="143"/>
        <v>55</v>
      </c>
      <c r="H862" s="142" t="str">
        <f>VLOOKUP(D862,Empresas!$D$6:$L$92,7,0)</f>
        <v>Semestral</v>
      </c>
      <c r="I862" s="141" t="str">
        <f>VLOOKUP(VLOOKUP(D862&amp;"|"&amp;B862,Empresas!$I$7:$CB$92,G862,0),Tablas!$A$8:$B$10,2,0)</f>
        <v>No aplica</v>
      </c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 t="str">
        <f>VLOOKUP(D862,Empresas!$D$7:$CF$91,81,0)</f>
        <v>D</v>
      </c>
      <c r="W862" s="78" t="str">
        <f>VLOOKUP(D862,Empresas!$D$7:$M$91,10,0)</f>
        <v>Mype</v>
      </c>
      <c r="X862" s="69" t="str">
        <f t="shared" si="137"/>
        <v>NO</v>
      </c>
      <c r="Y862" s="153" t="str">
        <f t="shared" si="138"/>
        <v>No aplica</v>
      </c>
      <c r="Z862" s="147">
        <f>IF(Y862="No aplica",0,IF(I862="no",0,IF(I862="No aplica",0,IF(I862="Si",1,IF(I862="Fisico",1,IF(I862="Electronico",2,VLOOKUP(C862&amp;"|"&amp;B862&amp;"|"&amp;D862,Empresas!$C$6:$CC$92,G862+6+1,0)))))))</f>
        <v>0</v>
      </c>
      <c r="AA862" s="147">
        <f>IF(AND($I862="Si",J862=1),1,IF(AND($I862="Fisico",J862=1),1,IF(AND(J862=1,$I862="Electronico"),2,IF(J862=1,VLOOKUP($C862&amp;"|"&amp;$B862&amp;"|"&amp;$D862,Empresas!$C$6:$CC$92,$G862+6+1,0),0))))</f>
        <v>0</v>
      </c>
      <c r="AB862" s="147">
        <f>IF(AND($I862="Si",K862=1),1,IF(AND($I862="Fisico",K862=1),1,IF(AND(K862=1,$I862="Electronico"),2,IF(K862=1,VLOOKUP($C862&amp;"|"&amp;$B862&amp;"|"&amp;$D862,Empresas!$C$6:$CC$92,$G862+6+1,0),0))))</f>
        <v>0</v>
      </c>
      <c r="AC862" s="147">
        <f>IF(AND($I862="Si",L862=1),1,IF(AND($I862="Fisico",L862=1),1,IF(AND(L862=1,$I862="Electronico"),2,IF(L862=1,VLOOKUP($C862&amp;"|"&amp;$B862&amp;"|"&amp;$D862,Empresas!$C$6:$CC$92,$G862+6+1,0),0))))</f>
        <v>0</v>
      </c>
      <c r="AD862" s="147">
        <f>IF(AND($I862="Si",M862=1),1,IF(AND($I862="Fisico",M862=1),1,IF(AND(M862=1,$I862="Electronico"),2,IF(M862=1,VLOOKUP($C862&amp;"|"&amp;$B862&amp;"|"&amp;$D862,Empresas!$C$6:$CC$92,$G862+6+1,0),0))))</f>
        <v>0</v>
      </c>
      <c r="AE862" s="147">
        <f>IF(AND($I862="Si",N862=1),1,IF(AND($I862="Fisico",N862=1),1,IF(AND(N862=1,$I862="Electronico"),2,IF(N862=1,VLOOKUP($C862&amp;"|"&amp;$B862&amp;"|"&amp;$D862,Empresas!$C$6:$CC$92,$G862+6+1,0),0))))</f>
        <v>0</v>
      </c>
      <c r="AF862" s="147">
        <f>IF(AND($I862="Si",O862=1),1,IF(AND($I862="Fisico",O862=1),1,IF(AND(O862=1,$I862="Electronico"),2,IF(O862=1,VLOOKUP($C862&amp;"|"&amp;$B862&amp;"|"&amp;$D862,Empresas!$C$6:$CC$92,$G862+6+1,0),0))))</f>
        <v>0</v>
      </c>
      <c r="AG862" s="147">
        <f>IF(AND($I862="Si",P862=1),1,IF(AND($I862="Fisico",P862=1),1,IF(AND(P862=1,$I862="Electronico"),2,IF(P862=1,VLOOKUP($C862&amp;"|"&amp;$B862&amp;"|"&amp;$D862,Empresas!$C$6:$CC$92,$G862+6+1,0),0))))</f>
        <v>0</v>
      </c>
      <c r="AH862" s="147">
        <f>IF(AND($I862="Si",Q862=1),1,IF(AND($I862="Fisico",Q862=1),1,IF(AND(Q862=1,$I862="Electronico"),2,IF(Q862=1,VLOOKUP($C862&amp;"|"&amp;$B862&amp;"|"&amp;$D862,Empresas!$C$6:$CC$92,$G862+6+1,0),0))))</f>
        <v>0</v>
      </c>
      <c r="AI862" s="147">
        <f>IF(AND($I862="Si",R862=1),1,IF(AND($I862="Fisico",R862=1),1,IF(AND(R862=1,$I862="Electronico"),2,IF(R862=1,VLOOKUP($C862&amp;"|"&amp;$B862&amp;"|"&amp;$D862,Empresas!$C$6:$CC$92,$G862+6+1,0),0))))</f>
        <v>0</v>
      </c>
      <c r="AJ862" s="147">
        <f>IF(AND($I862="Si",S862=1),1,IF(AND($I862="Fisico",S862=1),1,IF(AND(S862=1,$I862="Electronico"),2,IF(S862=1,VLOOKUP($C862&amp;"|"&amp;$B862&amp;"|"&amp;$D862,Empresas!$C$6:$CC$92,$G862+6+1,0),0))))</f>
        <v>0</v>
      </c>
      <c r="AK862" s="147">
        <f>IF(AND($I862="Si",T862=1),1,IF(AND($I862="Fisico",T862=1),1,IF(AND(T862=1,$I862="Electronico"),2,IF(T862=1,VLOOKUP($C862&amp;"|"&amp;$B862&amp;"|"&amp;$D862,Empresas!$C$6:$CC$92,$G862+6+1,0),0))))</f>
        <v>0</v>
      </c>
      <c r="AL862" s="147">
        <f>IF(AND($I862="Si",U862=1),1,IF(AND($I862="Fisico",U862=1),1,IF(AND(U862=1,$I862="Electronico"),2,IF(U862=1,VLOOKUP($C862&amp;"|"&amp;$B862&amp;"|"&amp;$D862,Empresas!$C$6:$CC$92,$G862+6+1,0),0))))</f>
        <v>0</v>
      </c>
      <c r="AM862" s="149">
        <f t="shared" si="139"/>
        <v>0</v>
      </c>
      <c r="AN862" s="149">
        <f t="shared" si="140"/>
        <v>0</v>
      </c>
      <c r="AO862" s="152">
        <f t="shared" si="141"/>
        <v>0</v>
      </c>
    </row>
    <row r="863" spans="1:41" x14ac:dyDescent="0.25">
      <c r="A863" s="140" t="str">
        <f>VLOOKUP(D863,Empresas!$D$7:$F$91,3,0)</f>
        <v>Yulisa</v>
      </c>
      <c r="B863" s="141" t="str">
        <f>VLOOKUP(D863,Empresas!$D$7:$G$91,4,0)</f>
        <v>Carmen D.</v>
      </c>
      <c r="C863" s="141" t="s">
        <v>544</v>
      </c>
      <c r="D863" s="141" t="s">
        <v>4</v>
      </c>
      <c r="E863" s="141" t="str">
        <f>VLOOKUP(D863,Empresas!$D$7:$E$92,2,0)</f>
        <v>SYQUEM QUIMICOS Y SERVICIOS S.A.C.</v>
      </c>
      <c r="F863" s="141" t="s">
        <v>178</v>
      </c>
      <c r="G863" s="142">
        <f t="shared" si="143"/>
        <v>56</v>
      </c>
      <c r="H863" s="142" t="str">
        <f>VLOOKUP(D863,Empresas!$D$6:$L$92,7,0)</f>
        <v>Semestral</v>
      </c>
      <c r="I863" s="141" t="str">
        <f>VLOOKUP(VLOOKUP(D863&amp;"|"&amp;B863,Empresas!$I$7:$CB$92,G863,0),Tablas!$A$8:$B$10,2,0)</f>
        <v>No aplica</v>
      </c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 t="str">
        <f>VLOOKUP(D863,Empresas!$D$7:$CF$91,81,0)</f>
        <v>D</v>
      </c>
      <c r="W863" s="78" t="str">
        <f>VLOOKUP(D863,Empresas!$D$7:$M$91,10,0)</f>
        <v>Mype</v>
      </c>
      <c r="X863" s="69" t="str">
        <f t="shared" si="137"/>
        <v>SI</v>
      </c>
      <c r="Y863" s="153" t="str">
        <f t="shared" si="138"/>
        <v>No aplica</v>
      </c>
      <c r="Z863" s="147">
        <f>IF(Y863="No aplica",0,IF(I863="no",0,IF(I863="No aplica",0,IF(I863="Si",1,IF(I863="Fisico",1,IF(I863="Electronico",2,VLOOKUP(C863&amp;"|"&amp;B863&amp;"|"&amp;D863,Empresas!$C$6:$CC$92,G863+6+1,0)))))))</f>
        <v>0</v>
      </c>
      <c r="AA863" s="147">
        <f>IF(AND($I863="Si",J863=1),1,IF(AND($I863="Fisico",J863=1),1,IF(AND(J863=1,$I863="Electronico"),2,IF(J863=1,VLOOKUP($C863&amp;"|"&amp;$B863&amp;"|"&amp;$D863,Empresas!$C$6:$CC$92,$G863+6+1,0),0))))</f>
        <v>0</v>
      </c>
      <c r="AB863" s="147">
        <f>IF(AND($I863="Si",K863=1),1,IF(AND($I863="Fisico",K863=1),1,IF(AND(K863=1,$I863="Electronico"),2,IF(K863=1,VLOOKUP($C863&amp;"|"&amp;$B863&amp;"|"&amp;$D863,Empresas!$C$6:$CC$92,$G863+6+1,0),0))))</f>
        <v>0</v>
      </c>
      <c r="AC863" s="147">
        <f>IF(AND($I863="Si",L863=1),1,IF(AND($I863="Fisico",L863=1),1,IF(AND(L863=1,$I863="Electronico"),2,IF(L863=1,VLOOKUP($C863&amp;"|"&amp;$B863&amp;"|"&amp;$D863,Empresas!$C$6:$CC$92,$G863+6+1,0),0))))</f>
        <v>0</v>
      </c>
      <c r="AD863" s="147">
        <f>IF(AND($I863="Si",M863=1),1,IF(AND($I863="Fisico",M863=1),1,IF(AND(M863=1,$I863="Electronico"),2,IF(M863=1,VLOOKUP($C863&amp;"|"&amp;$B863&amp;"|"&amp;$D863,Empresas!$C$6:$CC$92,$G863+6+1,0),0))))</f>
        <v>0</v>
      </c>
      <c r="AE863" s="147">
        <f>IF(AND($I863="Si",N863=1),1,IF(AND($I863="Fisico",N863=1),1,IF(AND(N863=1,$I863="Electronico"),2,IF(N863=1,VLOOKUP($C863&amp;"|"&amp;$B863&amp;"|"&amp;$D863,Empresas!$C$6:$CC$92,$G863+6+1,0),0))))</f>
        <v>0</v>
      </c>
      <c r="AF863" s="147">
        <f>IF(AND($I863="Si",O863=1),1,IF(AND($I863="Fisico",O863=1),1,IF(AND(O863=1,$I863="Electronico"),2,IF(O863=1,VLOOKUP($C863&amp;"|"&amp;$B863&amp;"|"&amp;$D863,Empresas!$C$6:$CC$92,$G863+6+1,0),0))))</f>
        <v>0</v>
      </c>
      <c r="AG863" s="147">
        <f>IF(AND($I863="Si",P863=1),1,IF(AND($I863="Fisico",P863=1),1,IF(AND(P863=1,$I863="Electronico"),2,IF(P863=1,VLOOKUP($C863&amp;"|"&amp;$B863&amp;"|"&amp;$D863,Empresas!$C$6:$CC$92,$G863+6+1,0),0))))</f>
        <v>0</v>
      </c>
      <c r="AH863" s="147">
        <f>IF(AND($I863="Si",Q863=1),1,IF(AND($I863="Fisico",Q863=1),1,IF(AND(Q863=1,$I863="Electronico"),2,IF(Q863=1,VLOOKUP($C863&amp;"|"&amp;$B863&amp;"|"&amp;$D863,Empresas!$C$6:$CC$92,$G863+6+1,0),0))))</f>
        <v>0</v>
      </c>
      <c r="AI863" s="147">
        <f>IF(AND($I863="Si",R863=1),1,IF(AND($I863="Fisico",R863=1),1,IF(AND(R863=1,$I863="Electronico"),2,IF(R863=1,VLOOKUP($C863&amp;"|"&amp;$B863&amp;"|"&amp;$D863,Empresas!$C$6:$CC$92,$G863+6+1,0),0))))</f>
        <v>0</v>
      </c>
      <c r="AJ863" s="147">
        <f>IF(AND($I863="Si",S863=1),1,IF(AND($I863="Fisico",S863=1),1,IF(AND(S863=1,$I863="Electronico"),2,IF(S863=1,VLOOKUP($C863&amp;"|"&amp;$B863&amp;"|"&amp;$D863,Empresas!$C$6:$CC$92,$G863+6+1,0),0))))</f>
        <v>0</v>
      </c>
      <c r="AK863" s="147">
        <f>IF(AND($I863="Si",T863=1),1,IF(AND($I863="Fisico",T863=1),1,IF(AND(T863=1,$I863="Electronico"),2,IF(T863=1,VLOOKUP($C863&amp;"|"&amp;$B863&amp;"|"&amp;$D863,Empresas!$C$6:$CC$92,$G863+6+1,0),0))))</f>
        <v>0</v>
      </c>
      <c r="AL863" s="147">
        <f>IF(AND($I863="Si",U863=1),1,IF(AND($I863="Fisico",U863=1),1,IF(AND(U863=1,$I863="Electronico"),2,IF(U863=1,VLOOKUP($C863&amp;"|"&amp;$B863&amp;"|"&amp;$D863,Empresas!$C$6:$CC$92,$G863+6+1,0),0))))</f>
        <v>0</v>
      </c>
      <c r="AM863" s="149">
        <f t="shared" si="139"/>
        <v>0</v>
      </c>
      <c r="AN863" s="149">
        <f t="shared" si="140"/>
        <v>0</v>
      </c>
      <c r="AO863" s="152">
        <f t="shared" si="141"/>
        <v>0</v>
      </c>
    </row>
    <row r="864" spans="1:41" x14ac:dyDescent="0.25">
      <c r="A864" s="140" t="str">
        <f>VLOOKUP(D864,Empresas!$D$7:$F$91,3,0)</f>
        <v>Yulisa</v>
      </c>
      <c r="B864" s="141" t="str">
        <f>VLOOKUP(D864,Empresas!$D$7:$G$91,4,0)</f>
        <v>Carmen D.</v>
      </c>
      <c r="C864" s="141" t="s">
        <v>544</v>
      </c>
      <c r="D864" s="141" t="s">
        <v>4</v>
      </c>
      <c r="E864" s="141" t="str">
        <f>VLOOKUP(D864,Empresas!$D$7:$E$92,2,0)</f>
        <v>SYQUEM QUIMICOS Y SERVICIOS S.A.C.</v>
      </c>
      <c r="F864" s="141" t="s">
        <v>179</v>
      </c>
      <c r="G864" s="142">
        <f t="shared" si="143"/>
        <v>57</v>
      </c>
      <c r="H864" s="142" t="str">
        <f>VLOOKUP(D864,Empresas!$D$6:$L$92,7,0)</f>
        <v>Semestral</v>
      </c>
      <c r="I864" s="141" t="str">
        <f>VLOOKUP(VLOOKUP(D864&amp;"|"&amp;B864,Empresas!$I$7:$CB$92,G864,0),Tablas!$A$8:$B$10,2,0)</f>
        <v>No aplica</v>
      </c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 t="str">
        <f>VLOOKUP(D864,Empresas!$D$7:$CF$91,81,0)</f>
        <v>D</v>
      </c>
      <c r="W864" s="78" t="str">
        <f>VLOOKUP(D864,Empresas!$D$7:$M$91,10,0)</f>
        <v>Mype</v>
      </c>
      <c r="X864" s="69" t="str">
        <f t="shared" si="137"/>
        <v>NO</v>
      </c>
      <c r="Y864" s="153" t="str">
        <f t="shared" si="138"/>
        <v>No aplica</v>
      </c>
      <c r="Z864" s="147">
        <f>IF(Y864="No aplica",0,IF(I864="no",0,IF(I864="No aplica",0,IF(I864="Si",1,IF(I864="Fisico",1,IF(I864="Electronico",2,VLOOKUP(C864&amp;"|"&amp;B864&amp;"|"&amp;D864,Empresas!$C$6:$CC$92,G864+6+1,0)))))))</f>
        <v>0</v>
      </c>
      <c r="AA864" s="147">
        <f>IF(AND($I864="Si",J864=1),1,IF(AND($I864="Fisico",J864=1),1,IF(AND(J864=1,$I864="Electronico"),2,IF(J864=1,VLOOKUP($C864&amp;"|"&amp;$B864&amp;"|"&amp;$D864,Empresas!$C$6:$CC$92,$G864+6+1,0),0))))</f>
        <v>0</v>
      </c>
      <c r="AB864" s="147">
        <f>IF(AND($I864="Si",K864=1),1,IF(AND($I864="Fisico",K864=1),1,IF(AND(K864=1,$I864="Electronico"),2,IF(K864=1,VLOOKUP($C864&amp;"|"&amp;$B864&amp;"|"&amp;$D864,Empresas!$C$6:$CC$92,$G864+6+1,0),0))))</f>
        <v>0</v>
      </c>
      <c r="AC864" s="147">
        <f>IF(AND($I864="Si",L864=1),1,IF(AND($I864="Fisico",L864=1),1,IF(AND(L864=1,$I864="Electronico"),2,IF(L864=1,VLOOKUP($C864&amp;"|"&amp;$B864&amp;"|"&amp;$D864,Empresas!$C$6:$CC$92,$G864+6+1,0),0))))</f>
        <v>0</v>
      </c>
      <c r="AD864" s="147">
        <f>IF(AND($I864="Si",M864=1),1,IF(AND($I864="Fisico",M864=1),1,IF(AND(M864=1,$I864="Electronico"),2,IF(M864=1,VLOOKUP($C864&amp;"|"&amp;$B864&amp;"|"&amp;$D864,Empresas!$C$6:$CC$92,$G864+6+1,0),0))))</f>
        <v>0</v>
      </c>
      <c r="AE864" s="147">
        <f>IF(AND($I864="Si",N864=1),1,IF(AND($I864="Fisico",N864=1),1,IF(AND(N864=1,$I864="Electronico"),2,IF(N864=1,VLOOKUP($C864&amp;"|"&amp;$B864&amp;"|"&amp;$D864,Empresas!$C$6:$CC$92,$G864+6+1,0),0))))</f>
        <v>0</v>
      </c>
      <c r="AF864" s="147">
        <f>IF(AND($I864="Si",O864=1),1,IF(AND($I864="Fisico",O864=1),1,IF(AND(O864=1,$I864="Electronico"),2,IF(O864=1,VLOOKUP($C864&amp;"|"&amp;$B864&amp;"|"&amp;$D864,Empresas!$C$6:$CC$92,$G864+6+1,0),0))))</f>
        <v>0</v>
      </c>
      <c r="AG864" s="147">
        <f>IF(AND($I864="Si",P864=1),1,IF(AND($I864="Fisico",P864=1),1,IF(AND(P864=1,$I864="Electronico"),2,IF(P864=1,VLOOKUP($C864&amp;"|"&amp;$B864&amp;"|"&amp;$D864,Empresas!$C$6:$CC$92,$G864+6+1,0),0))))</f>
        <v>0</v>
      </c>
      <c r="AH864" s="147">
        <f>IF(AND($I864="Si",Q864=1),1,IF(AND($I864="Fisico",Q864=1),1,IF(AND(Q864=1,$I864="Electronico"),2,IF(Q864=1,VLOOKUP($C864&amp;"|"&amp;$B864&amp;"|"&amp;$D864,Empresas!$C$6:$CC$92,$G864+6+1,0),0))))</f>
        <v>0</v>
      </c>
      <c r="AI864" s="147">
        <f>IF(AND($I864="Si",R864=1),1,IF(AND($I864="Fisico",R864=1),1,IF(AND(R864=1,$I864="Electronico"),2,IF(R864=1,VLOOKUP($C864&amp;"|"&amp;$B864&amp;"|"&amp;$D864,Empresas!$C$6:$CC$92,$G864+6+1,0),0))))</f>
        <v>0</v>
      </c>
      <c r="AJ864" s="147">
        <f>IF(AND($I864="Si",S864=1),1,IF(AND($I864="Fisico",S864=1),1,IF(AND(S864=1,$I864="Electronico"),2,IF(S864=1,VLOOKUP($C864&amp;"|"&amp;$B864&amp;"|"&amp;$D864,Empresas!$C$6:$CC$92,$G864+6+1,0),0))))</f>
        <v>0</v>
      </c>
      <c r="AK864" s="147">
        <f>IF(AND($I864="Si",T864=1),1,IF(AND($I864="Fisico",T864=1),1,IF(AND(T864=1,$I864="Electronico"),2,IF(T864=1,VLOOKUP($C864&amp;"|"&amp;$B864&amp;"|"&amp;$D864,Empresas!$C$6:$CC$92,$G864+6+1,0),0))))</f>
        <v>0</v>
      </c>
      <c r="AL864" s="147">
        <f>IF(AND($I864="Si",U864=1),1,IF(AND($I864="Fisico",U864=1),1,IF(AND(U864=1,$I864="Electronico"),2,IF(U864=1,VLOOKUP($C864&amp;"|"&amp;$B864&amp;"|"&amp;$D864,Empresas!$C$6:$CC$92,$G864+6+1,0),0))))</f>
        <v>0</v>
      </c>
      <c r="AM864" s="149">
        <f t="shared" si="139"/>
        <v>0</v>
      </c>
      <c r="AN864" s="149">
        <f t="shared" si="140"/>
        <v>0</v>
      </c>
      <c r="AO864" s="152">
        <f t="shared" si="141"/>
        <v>0</v>
      </c>
    </row>
    <row r="865" spans="1:41" x14ac:dyDescent="0.25">
      <c r="A865" s="140" t="str">
        <f>VLOOKUP(D865,Empresas!$D$7:$F$91,3,0)</f>
        <v>Yulisa</v>
      </c>
      <c r="B865" s="141" t="str">
        <f>VLOOKUP(D865,Empresas!$D$7:$G$91,4,0)</f>
        <v>Carmen D.</v>
      </c>
      <c r="C865" s="141" t="s">
        <v>544</v>
      </c>
      <c r="D865" s="141" t="s">
        <v>4</v>
      </c>
      <c r="E865" s="141" t="str">
        <f>VLOOKUP(D865,Empresas!$D$7:$E$92,2,0)</f>
        <v>SYQUEM QUIMICOS Y SERVICIOS S.A.C.</v>
      </c>
      <c r="F865" s="141" t="s">
        <v>180</v>
      </c>
      <c r="G865" s="142">
        <f t="shared" si="143"/>
        <v>58</v>
      </c>
      <c r="H865" s="142" t="str">
        <f>VLOOKUP(D865,Empresas!$D$6:$L$92,7,0)</f>
        <v>Semestral</v>
      </c>
      <c r="I865" s="141" t="str">
        <f>VLOOKUP(VLOOKUP(D865&amp;"|"&amp;B865,Empresas!$I$7:$CB$92,G865,0),Tablas!$A$8:$B$10,2,0)</f>
        <v>No aplica</v>
      </c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 t="str">
        <f>VLOOKUP(D865,Empresas!$D$7:$CF$91,81,0)</f>
        <v>D</v>
      </c>
      <c r="W865" s="78" t="str">
        <f>VLOOKUP(D865,Empresas!$D$7:$M$91,10,0)</f>
        <v>Mype</v>
      </c>
      <c r="X865" s="69" t="str">
        <f t="shared" si="137"/>
        <v>NO</v>
      </c>
      <c r="Y865" s="153" t="str">
        <f t="shared" si="138"/>
        <v>No aplica</v>
      </c>
      <c r="Z865" s="147">
        <f>IF(Y865="No aplica",0,IF(I865="no",0,IF(I865="No aplica",0,IF(I865="Si",1,IF(I865="Fisico",1,IF(I865="Electronico",2,VLOOKUP(C865&amp;"|"&amp;B865&amp;"|"&amp;D865,Empresas!$C$6:$CC$92,G865+6+1,0)))))))</f>
        <v>0</v>
      </c>
      <c r="AA865" s="147">
        <f>IF(AND($I865="Si",J865=1),1,IF(AND($I865="Fisico",J865=1),1,IF(AND(J865=1,$I865="Electronico"),2,IF(J865=1,VLOOKUP($C865&amp;"|"&amp;$B865&amp;"|"&amp;$D865,Empresas!$C$6:$CC$92,$G865+6+1,0),0))))</f>
        <v>0</v>
      </c>
      <c r="AB865" s="147">
        <f>IF(AND($I865="Si",K865=1),1,IF(AND($I865="Fisico",K865=1),1,IF(AND(K865=1,$I865="Electronico"),2,IF(K865=1,VLOOKUP($C865&amp;"|"&amp;$B865&amp;"|"&amp;$D865,Empresas!$C$6:$CC$92,$G865+6+1,0),0))))</f>
        <v>0</v>
      </c>
      <c r="AC865" s="147">
        <f>IF(AND($I865="Si",L865=1),1,IF(AND($I865="Fisico",L865=1),1,IF(AND(L865=1,$I865="Electronico"),2,IF(L865=1,VLOOKUP($C865&amp;"|"&amp;$B865&amp;"|"&amp;$D865,Empresas!$C$6:$CC$92,$G865+6+1,0),0))))</f>
        <v>0</v>
      </c>
      <c r="AD865" s="147">
        <f>IF(AND($I865="Si",M865=1),1,IF(AND($I865="Fisico",M865=1),1,IF(AND(M865=1,$I865="Electronico"),2,IF(M865=1,VLOOKUP($C865&amp;"|"&amp;$B865&amp;"|"&amp;$D865,Empresas!$C$6:$CC$92,$G865+6+1,0),0))))</f>
        <v>0</v>
      </c>
      <c r="AE865" s="147">
        <f>IF(AND($I865="Si",N865=1),1,IF(AND($I865="Fisico",N865=1),1,IF(AND(N865=1,$I865="Electronico"),2,IF(N865=1,VLOOKUP($C865&amp;"|"&amp;$B865&amp;"|"&amp;$D865,Empresas!$C$6:$CC$92,$G865+6+1,0),0))))</f>
        <v>0</v>
      </c>
      <c r="AF865" s="147">
        <f>IF(AND($I865="Si",O865=1),1,IF(AND($I865="Fisico",O865=1),1,IF(AND(O865=1,$I865="Electronico"),2,IF(O865=1,VLOOKUP($C865&amp;"|"&amp;$B865&amp;"|"&amp;$D865,Empresas!$C$6:$CC$92,$G865+6+1,0),0))))</f>
        <v>0</v>
      </c>
      <c r="AG865" s="147">
        <f>IF(AND($I865="Si",P865=1),1,IF(AND($I865="Fisico",P865=1),1,IF(AND(P865=1,$I865="Electronico"),2,IF(P865=1,VLOOKUP($C865&amp;"|"&amp;$B865&amp;"|"&amp;$D865,Empresas!$C$6:$CC$92,$G865+6+1,0),0))))</f>
        <v>0</v>
      </c>
      <c r="AH865" s="147">
        <f>IF(AND($I865="Si",Q865=1),1,IF(AND($I865="Fisico",Q865=1),1,IF(AND(Q865=1,$I865="Electronico"),2,IF(Q865=1,VLOOKUP($C865&amp;"|"&amp;$B865&amp;"|"&amp;$D865,Empresas!$C$6:$CC$92,$G865+6+1,0),0))))</f>
        <v>0</v>
      </c>
      <c r="AI865" s="147">
        <f>IF(AND($I865="Si",R865=1),1,IF(AND($I865="Fisico",R865=1),1,IF(AND(R865=1,$I865="Electronico"),2,IF(R865=1,VLOOKUP($C865&amp;"|"&amp;$B865&amp;"|"&amp;$D865,Empresas!$C$6:$CC$92,$G865+6+1,0),0))))</f>
        <v>0</v>
      </c>
      <c r="AJ865" s="147">
        <f>IF(AND($I865="Si",S865=1),1,IF(AND($I865="Fisico",S865=1),1,IF(AND(S865=1,$I865="Electronico"),2,IF(S865=1,VLOOKUP($C865&amp;"|"&amp;$B865&amp;"|"&amp;$D865,Empresas!$C$6:$CC$92,$G865+6+1,0),0))))</f>
        <v>0</v>
      </c>
      <c r="AK865" s="147">
        <f>IF(AND($I865="Si",T865=1),1,IF(AND($I865="Fisico",T865=1),1,IF(AND(T865=1,$I865="Electronico"),2,IF(T865=1,VLOOKUP($C865&amp;"|"&amp;$B865&amp;"|"&amp;$D865,Empresas!$C$6:$CC$92,$G865+6+1,0),0))))</f>
        <v>0</v>
      </c>
      <c r="AL865" s="147">
        <f>IF(AND($I865="Si",U865=1),1,IF(AND($I865="Fisico",U865=1),1,IF(AND(U865=1,$I865="Electronico"),2,IF(U865=1,VLOOKUP($C865&amp;"|"&amp;$B865&amp;"|"&amp;$D865,Empresas!$C$6:$CC$92,$G865+6+1,0),0))))</f>
        <v>0</v>
      </c>
      <c r="AM865" s="149">
        <f t="shared" si="139"/>
        <v>0</v>
      </c>
      <c r="AN865" s="149">
        <f t="shared" si="140"/>
        <v>0</v>
      </c>
      <c r="AO865" s="152">
        <f t="shared" si="141"/>
        <v>0</v>
      </c>
    </row>
    <row r="866" spans="1:41" x14ac:dyDescent="0.25">
      <c r="A866" s="140" t="str">
        <f>VLOOKUP(D866,Empresas!$D$7:$F$91,3,0)</f>
        <v>Yulisa</v>
      </c>
      <c r="B866" s="141" t="str">
        <f>VLOOKUP(D866,Empresas!$D$7:$G$91,4,0)</f>
        <v>Carmen D.</v>
      </c>
      <c r="C866" s="141" t="s">
        <v>544</v>
      </c>
      <c r="D866" s="141" t="s">
        <v>4</v>
      </c>
      <c r="E866" s="141" t="str">
        <f>VLOOKUP(D866,Empresas!$D$7:$E$92,2,0)</f>
        <v>SYQUEM QUIMICOS Y SERVICIOS S.A.C.</v>
      </c>
      <c r="F866" s="141" t="s">
        <v>181</v>
      </c>
      <c r="G866" s="142">
        <f t="shared" si="143"/>
        <v>59</v>
      </c>
      <c r="H866" s="142" t="str">
        <f>VLOOKUP(D866,Empresas!$D$6:$L$92,7,0)</f>
        <v>Semestral</v>
      </c>
      <c r="I866" s="141" t="str">
        <f>VLOOKUP(VLOOKUP(D866&amp;"|"&amp;B866,Empresas!$I$7:$CB$92,G866,0),Tablas!$A$8:$B$10,2,0)</f>
        <v>No aplica</v>
      </c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 t="str">
        <f>VLOOKUP(D866,Empresas!$D$7:$CF$91,81,0)</f>
        <v>D</v>
      </c>
      <c r="W866" s="78" t="str">
        <f>VLOOKUP(D866,Empresas!$D$7:$M$91,10,0)</f>
        <v>Mype</v>
      </c>
      <c r="X866" s="69" t="str">
        <f t="shared" si="137"/>
        <v>NO</v>
      </c>
      <c r="Y866" s="153" t="str">
        <f t="shared" si="138"/>
        <v>No aplica</v>
      </c>
      <c r="Z866" s="147">
        <f>IF(Y866="No aplica",0,IF(I866="no",0,IF(I866="No aplica",0,IF(I866="Si",1,IF(I866="Fisico",1,IF(I866="Electronico",2,VLOOKUP(C866&amp;"|"&amp;B866&amp;"|"&amp;D866,Empresas!$C$6:$CC$92,G866+6+1,0)))))))</f>
        <v>0</v>
      </c>
      <c r="AA866" s="147">
        <f>IF(AND($I866="Si",J866=1),1,IF(AND($I866="Fisico",J866=1),1,IF(AND(J866=1,$I866="Electronico"),2,IF(J866=1,VLOOKUP($C866&amp;"|"&amp;$B866&amp;"|"&amp;$D866,Empresas!$C$6:$CC$92,$G866+6+1,0),0))))</f>
        <v>0</v>
      </c>
      <c r="AB866" s="147">
        <f>IF(AND($I866="Si",K866=1),1,IF(AND($I866="Fisico",K866=1),1,IF(AND(K866=1,$I866="Electronico"),2,IF(K866=1,VLOOKUP($C866&amp;"|"&amp;$B866&amp;"|"&amp;$D866,Empresas!$C$6:$CC$92,$G866+6+1,0),0))))</f>
        <v>0</v>
      </c>
      <c r="AC866" s="147">
        <f>IF(AND($I866="Si",L866=1),1,IF(AND($I866="Fisico",L866=1),1,IF(AND(L866=1,$I866="Electronico"),2,IF(L866=1,VLOOKUP($C866&amp;"|"&amp;$B866&amp;"|"&amp;$D866,Empresas!$C$6:$CC$92,$G866+6+1,0),0))))</f>
        <v>0</v>
      </c>
      <c r="AD866" s="147">
        <f>IF(AND($I866="Si",M866=1),1,IF(AND($I866="Fisico",M866=1),1,IF(AND(M866=1,$I866="Electronico"),2,IF(M866=1,VLOOKUP($C866&amp;"|"&amp;$B866&amp;"|"&amp;$D866,Empresas!$C$6:$CC$92,$G866+6+1,0),0))))</f>
        <v>0</v>
      </c>
      <c r="AE866" s="147">
        <f>IF(AND($I866="Si",N866=1),1,IF(AND($I866="Fisico",N866=1),1,IF(AND(N866=1,$I866="Electronico"),2,IF(N866=1,VLOOKUP($C866&amp;"|"&amp;$B866&amp;"|"&amp;$D866,Empresas!$C$6:$CC$92,$G866+6+1,0),0))))</f>
        <v>0</v>
      </c>
      <c r="AF866" s="147">
        <f>IF(AND($I866="Si",O866=1),1,IF(AND($I866="Fisico",O866=1),1,IF(AND(O866=1,$I866="Electronico"),2,IF(O866=1,VLOOKUP($C866&amp;"|"&amp;$B866&amp;"|"&amp;$D866,Empresas!$C$6:$CC$92,$G866+6+1,0),0))))</f>
        <v>0</v>
      </c>
      <c r="AG866" s="147">
        <f>IF(AND($I866="Si",P866=1),1,IF(AND($I866="Fisico",P866=1),1,IF(AND(P866=1,$I866="Electronico"),2,IF(P866=1,VLOOKUP($C866&amp;"|"&amp;$B866&amp;"|"&amp;$D866,Empresas!$C$6:$CC$92,$G866+6+1,0),0))))</f>
        <v>0</v>
      </c>
      <c r="AH866" s="147">
        <f>IF(AND($I866="Si",Q866=1),1,IF(AND($I866="Fisico",Q866=1),1,IF(AND(Q866=1,$I866="Electronico"),2,IF(Q866=1,VLOOKUP($C866&amp;"|"&amp;$B866&amp;"|"&amp;$D866,Empresas!$C$6:$CC$92,$G866+6+1,0),0))))</f>
        <v>0</v>
      </c>
      <c r="AI866" s="147">
        <f>IF(AND($I866="Si",R866=1),1,IF(AND($I866="Fisico",R866=1),1,IF(AND(R866=1,$I866="Electronico"),2,IF(R866=1,VLOOKUP($C866&amp;"|"&amp;$B866&amp;"|"&amp;$D866,Empresas!$C$6:$CC$92,$G866+6+1,0),0))))</f>
        <v>0</v>
      </c>
      <c r="AJ866" s="147">
        <f>IF(AND($I866="Si",S866=1),1,IF(AND($I866="Fisico",S866=1),1,IF(AND(S866=1,$I866="Electronico"),2,IF(S866=1,VLOOKUP($C866&amp;"|"&amp;$B866&amp;"|"&amp;$D866,Empresas!$C$6:$CC$92,$G866+6+1,0),0))))</f>
        <v>0</v>
      </c>
      <c r="AK866" s="147">
        <f>IF(AND($I866="Si",T866=1),1,IF(AND($I866="Fisico",T866=1),1,IF(AND(T866=1,$I866="Electronico"),2,IF(T866=1,VLOOKUP($C866&amp;"|"&amp;$B866&amp;"|"&amp;$D866,Empresas!$C$6:$CC$92,$G866+6+1,0),0))))</f>
        <v>0</v>
      </c>
      <c r="AL866" s="147">
        <f>IF(AND($I866="Si",U866=1),1,IF(AND($I866="Fisico",U866=1),1,IF(AND(U866=1,$I866="Electronico"),2,IF(U866=1,VLOOKUP($C866&amp;"|"&amp;$B866&amp;"|"&amp;$D866,Empresas!$C$6:$CC$92,$G866+6+1,0),0))))</f>
        <v>0</v>
      </c>
      <c r="AM866" s="149">
        <f t="shared" si="139"/>
        <v>0</v>
      </c>
      <c r="AN866" s="149">
        <f t="shared" si="140"/>
        <v>0</v>
      </c>
      <c r="AO866" s="152">
        <f t="shared" si="141"/>
        <v>0</v>
      </c>
    </row>
    <row r="867" spans="1:41" x14ac:dyDescent="0.25">
      <c r="A867" s="140" t="str">
        <f>VLOOKUP(D867,Empresas!$D$7:$F$91,3,0)</f>
        <v>Yulisa</v>
      </c>
      <c r="B867" s="141" t="str">
        <f>VLOOKUP(D867,Empresas!$D$7:$G$91,4,0)</f>
        <v>Carmen D.</v>
      </c>
      <c r="C867" s="141" t="s">
        <v>544</v>
      </c>
      <c r="D867" s="141" t="s">
        <v>4</v>
      </c>
      <c r="E867" s="141" t="str">
        <f>VLOOKUP(D867,Empresas!$D$7:$E$92,2,0)</f>
        <v>SYQUEM QUIMICOS Y SERVICIOS S.A.C.</v>
      </c>
      <c r="F867" s="141" t="s">
        <v>182</v>
      </c>
      <c r="G867" s="142">
        <f t="shared" si="143"/>
        <v>60</v>
      </c>
      <c r="H867" s="142" t="str">
        <f>VLOOKUP(D867,Empresas!$D$6:$L$92,7,0)</f>
        <v>Semestral</v>
      </c>
      <c r="I867" s="141" t="str">
        <f>VLOOKUP(VLOOKUP(D867&amp;"|"&amp;B867,Empresas!$I$7:$CB$92,G867,0),Tablas!$A$8:$B$10,2,0)</f>
        <v>No aplica</v>
      </c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 t="str">
        <f>VLOOKUP(D867,Empresas!$D$7:$CF$91,81,0)</f>
        <v>D</v>
      </c>
      <c r="W867" s="78" t="str">
        <f>VLOOKUP(D867,Empresas!$D$7:$M$91,10,0)</f>
        <v>Mype</v>
      </c>
      <c r="X867" s="69" t="str">
        <f t="shared" si="137"/>
        <v>NO</v>
      </c>
      <c r="Y867" s="153" t="str">
        <f t="shared" si="138"/>
        <v>No aplica</v>
      </c>
      <c r="Z867" s="147">
        <f>IF(Y867="No aplica",0,IF(I867="no",0,IF(I867="No aplica",0,IF(I867="Si",1,IF(I867="Fisico",1,IF(I867="Electronico",2,VLOOKUP(C867&amp;"|"&amp;B867&amp;"|"&amp;D867,Empresas!$C$6:$CC$92,G867+6+1,0)))))))</f>
        <v>0</v>
      </c>
      <c r="AA867" s="147">
        <f>IF(AND($I867="Si",J867=1),1,IF(AND($I867="Fisico",J867=1),1,IF(AND(J867=1,$I867="Electronico"),2,IF(J867=1,VLOOKUP($C867&amp;"|"&amp;$B867&amp;"|"&amp;$D867,Empresas!$C$6:$CC$92,$G867+6+1,0),0))))</f>
        <v>0</v>
      </c>
      <c r="AB867" s="147">
        <f>IF(AND($I867="Si",K867=1),1,IF(AND($I867="Fisico",K867=1),1,IF(AND(K867=1,$I867="Electronico"),2,IF(K867=1,VLOOKUP($C867&amp;"|"&amp;$B867&amp;"|"&amp;$D867,Empresas!$C$6:$CC$92,$G867+6+1,0),0))))</f>
        <v>0</v>
      </c>
      <c r="AC867" s="147">
        <f>IF(AND($I867="Si",L867=1),1,IF(AND($I867="Fisico",L867=1),1,IF(AND(L867=1,$I867="Electronico"),2,IF(L867=1,VLOOKUP($C867&amp;"|"&amp;$B867&amp;"|"&amp;$D867,Empresas!$C$6:$CC$92,$G867+6+1,0),0))))</f>
        <v>0</v>
      </c>
      <c r="AD867" s="147">
        <f>IF(AND($I867="Si",M867=1),1,IF(AND($I867="Fisico",M867=1),1,IF(AND(M867=1,$I867="Electronico"),2,IF(M867=1,VLOOKUP($C867&amp;"|"&amp;$B867&amp;"|"&amp;$D867,Empresas!$C$6:$CC$92,$G867+6+1,0),0))))</f>
        <v>0</v>
      </c>
      <c r="AE867" s="147">
        <f>IF(AND($I867="Si",N867=1),1,IF(AND($I867="Fisico",N867=1),1,IF(AND(N867=1,$I867="Electronico"),2,IF(N867=1,VLOOKUP($C867&amp;"|"&amp;$B867&amp;"|"&amp;$D867,Empresas!$C$6:$CC$92,$G867+6+1,0),0))))</f>
        <v>0</v>
      </c>
      <c r="AF867" s="147">
        <f>IF(AND($I867="Si",O867=1),1,IF(AND($I867="Fisico",O867=1),1,IF(AND(O867=1,$I867="Electronico"),2,IF(O867=1,VLOOKUP($C867&amp;"|"&amp;$B867&amp;"|"&amp;$D867,Empresas!$C$6:$CC$92,$G867+6+1,0),0))))</f>
        <v>0</v>
      </c>
      <c r="AG867" s="147">
        <f>IF(AND($I867="Si",P867=1),1,IF(AND($I867="Fisico",P867=1),1,IF(AND(P867=1,$I867="Electronico"),2,IF(P867=1,VLOOKUP($C867&amp;"|"&amp;$B867&amp;"|"&amp;$D867,Empresas!$C$6:$CC$92,$G867+6+1,0),0))))</f>
        <v>0</v>
      </c>
      <c r="AH867" s="147">
        <f>IF(AND($I867="Si",Q867=1),1,IF(AND($I867="Fisico",Q867=1),1,IF(AND(Q867=1,$I867="Electronico"),2,IF(Q867=1,VLOOKUP($C867&amp;"|"&amp;$B867&amp;"|"&amp;$D867,Empresas!$C$6:$CC$92,$G867+6+1,0),0))))</f>
        <v>0</v>
      </c>
      <c r="AI867" s="147">
        <f>IF(AND($I867="Si",R867=1),1,IF(AND($I867="Fisico",R867=1),1,IF(AND(R867=1,$I867="Electronico"),2,IF(R867=1,VLOOKUP($C867&amp;"|"&amp;$B867&amp;"|"&amp;$D867,Empresas!$C$6:$CC$92,$G867+6+1,0),0))))</f>
        <v>0</v>
      </c>
      <c r="AJ867" s="147">
        <f>IF(AND($I867="Si",S867=1),1,IF(AND($I867="Fisico",S867=1),1,IF(AND(S867=1,$I867="Electronico"),2,IF(S867=1,VLOOKUP($C867&amp;"|"&amp;$B867&amp;"|"&amp;$D867,Empresas!$C$6:$CC$92,$G867+6+1,0),0))))</f>
        <v>0</v>
      </c>
      <c r="AK867" s="147">
        <f>IF(AND($I867="Si",T867=1),1,IF(AND($I867="Fisico",T867=1),1,IF(AND(T867=1,$I867="Electronico"),2,IF(T867=1,VLOOKUP($C867&amp;"|"&amp;$B867&amp;"|"&amp;$D867,Empresas!$C$6:$CC$92,$G867+6+1,0),0))))</f>
        <v>0</v>
      </c>
      <c r="AL867" s="147">
        <f>IF(AND($I867="Si",U867=1),1,IF(AND($I867="Fisico",U867=1),1,IF(AND(U867=1,$I867="Electronico"),2,IF(U867=1,VLOOKUP($C867&amp;"|"&amp;$B867&amp;"|"&amp;$D867,Empresas!$C$6:$CC$92,$G867+6+1,0),0))))</f>
        <v>0</v>
      </c>
      <c r="AM867" s="149">
        <f t="shared" si="139"/>
        <v>0</v>
      </c>
      <c r="AN867" s="149">
        <f t="shared" si="140"/>
        <v>0</v>
      </c>
      <c r="AO867" s="152">
        <f t="shared" si="141"/>
        <v>0</v>
      </c>
    </row>
    <row r="868" spans="1:41" x14ac:dyDescent="0.25">
      <c r="A868" s="143" t="str">
        <f>VLOOKUP(D868,Empresas!$D$7:$F$91,3,0)</f>
        <v>Yulisa</v>
      </c>
      <c r="B868" s="144" t="str">
        <f>VLOOKUP(D868,Empresas!$D$7:$G$91,4,0)</f>
        <v>Carmen D.</v>
      </c>
      <c r="C868" s="144" t="s">
        <v>544</v>
      </c>
      <c r="D868" s="144" t="s">
        <v>4</v>
      </c>
      <c r="E868" s="144" t="str">
        <f>VLOOKUP(D868,Empresas!$D$7:$E$92,2,0)</f>
        <v>SYQUEM QUIMICOS Y SERVICIOS S.A.C.</v>
      </c>
      <c r="F868" s="144" t="s">
        <v>183</v>
      </c>
      <c r="G868" s="145">
        <f>+Empresas!$BR$2</f>
        <v>62</v>
      </c>
      <c r="H868" s="145" t="str">
        <f>VLOOKUP(D868,Empresas!$D$6:$L$92,7,0)</f>
        <v>Semestral</v>
      </c>
      <c r="I868" s="144" t="str">
        <f>VLOOKUP(VLOOKUP(D868&amp;"|"&amp;B868,Empresas!$I$7:$CB$92,G868,0),Tablas!$A$13:$B$14,2,0)</f>
        <v>Si</v>
      </c>
      <c r="J868" s="78">
        <v>1</v>
      </c>
      <c r="K868" s="78">
        <v>1</v>
      </c>
      <c r="L868" s="78">
        <v>1</v>
      </c>
      <c r="M868" s="78">
        <v>1</v>
      </c>
      <c r="N868" s="78">
        <v>1</v>
      </c>
      <c r="O868" s="78">
        <v>1</v>
      </c>
      <c r="P868" s="78">
        <v>1</v>
      </c>
      <c r="Q868" s="78">
        <v>1</v>
      </c>
      <c r="R868" s="78"/>
      <c r="S868" s="78"/>
      <c r="T868" s="78"/>
      <c r="U868" s="78"/>
      <c r="V868" s="78" t="str">
        <f>VLOOKUP(D868,Empresas!$D$7:$CF$91,81,0)</f>
        <v>D</v>
      </c>
      <c r="W868" s="78" t="str">
        <f>VLOOKUP(D868,Empresas!$D$7:$M$91,10,0)</f>
        <v>Mype</v>
      </c>
      <c r="X868" s="69" t="str">
        <f t="shared" si="137"/>
        <v>SI</v>
      </c>
      <c r="Y868" s="153" t="str">
        <f t="shared" si="138"/>
        <v>Si aplica</v>
      </c>
      <c r="Z868" s="147">
        <f>IF(Y868="No aplica",0,IF(I868="no",0,IF(I868="No aplica",0,IF(I868="Si",1,IF(I868="Fisico",1,IF(I868="Electronico",2,VLOOKUP(C868&amp;"|"&amp;B868&amp;"|"&amp;D868,Empresas!$C$6:$CC$92,G868+6+1,0)))))))</f>
        <v>1</v>
      </c>
      <c r="AA868" s="147">
        <f>IF(AND($I868="Si",J868=1),1,IF(AND($I868="Fisico",J868=1),1,IF(AND(J868=1,$I868="Electronico"),2,IF(J868=1,VLOOKUP($C868&amp;"|"&amp;$B868&amp;"|"&amp;$D868,Empresas!$C$6:$CC$92,$G868+6+1,0),0))))</f>
        <v>1</v>
      </c>
      <c r="AB868" s="147">
        <f>IF(AND($I868="Si",K868=1),1,IF(AND($I868="Fisico",K868=1),1,IF(AND(K868=1,$I868="Electronico"),2,IF(K868=1,VLOOKUP($C868&amp;"|"&amp;$B868&amp;"|"&amp;$D868,Empresas!$C$6:$CC$92,$G868+6+1,0),0))))</f>
        <v>1</v>
      </c>
      <c r="AC868" s="147">
        <f>IF(AND($I868="Si",L868=1),1,IF(AND($I868="Fisico",L868=1),1,IF(AND(L868=1,$I868="Electronico"),2,IF(L868=1,VLOOKUP($C868&amp;"|"&amp;$B868&amp;"|"&amp;$D868,Empresas!$C$6:$CC$92,$G868+6+1,0),0))))</f>
        <v>1</v>
      </c>
      <c r="AD868" s="147">
        <f>IF(AND($I868="Si",M868=1),1,IF(AND($I868="Fisico",M868=1),1,IF(AND(M868=1,$I868="Electronico"),2,IF(M868=1,VLOOKUP($C868&amp;"|"&amp;$B868&amp;"|"&amp;$D868,Empresas!$C$6:$CC$92,$G868+6+1,0),0))))</f>
        <v>1</v>
      </c>
      <c r="AE868" s="147">
        <f>IF(AND($I868="Si",N868=1),1,IF(AND($I868="Fisico",N868=1),1,IF(AND(N868=1,$I868="Electronico"),2,IF(N868=1,VLOOKUP($C868&amp;"|"&amp;$B868&amp;"|"&amp;$D868,Empresas!$C$6:$CC$92,$G868+6+1,0),0))))</f>
        <v>1</v>
      </c>
      <c r="AF868" s="147">
        <f>IF(AND($I868="Si",O868=1),1,IF(AND($I868="Fisico",O868=1),1,IF(AND(O868=1,$I868="Electronico"),2,IF(O868=1,VLOOKUP($C868&amp;"|"&amp;$B868&amp;"|"&amp;$D868,Empresas!$C$6:$CC$92,$G868+6+1,0),0))))</f>
        <v>1</v>
      </c>
      <c r="AG868" s="147">
        <f>IF(AND($I868="Si",P868=1),1,IF(AND($I868="Fisico",P868=1),1,IF(AND(P868=1,$I868="Electronico"),2,IF(P868=1,VLOOKUP($C868&amp;"|"&amp;$B868&amp;"|"&amp;$D868,Empresas!$C$6:$CC$92,$G868+6+1,0),0))))</f>
        <v>1</v>
      </c>
      <c r="AH868" s="147">
        <f>IF(AND($I868="Si",Q868=1),1,IF(AND($I868="Fisico",Q868=1),1,IF(AND(Q868=1,$I868="Electronico"),2,IF(Q868=1,VLOOKUP($C868&amp;"|"&amp;$B868&amp;"|"&amp;$D868,Empresas!$C$6:$CC$92,$G868+6+1,0),0))))</f>
        <v>1</v>
      </c>
      <c r="AI868" s="147">
        <f>IF(AND($I868="Si",R868=1),1,IF(AND($I868="Fisico",R868=1),1,IF(AND(R868=1,$I868="Electronico"),2,IF(R868=1,VLOOKUP($C868&amp;"|"&amp;$B868&amp;"|"&amp;$D868,Empresas!$C$6:$CC$92,$G868+6+1,0),0))))</f>
        <v>0</v>
      </c>
      <c r="AJ868" s="147">
        <f>IF(AND($I868="Si",S868=1),1,IF(AND($I868="Fisico",S868=1),1,IF(AND(S868=1,$I868="Electronico"),2,IF(S868=1,VLOOKUP($C868&amp;"|"&amp;$B868&amp;"|"&amp;$D868,Empresas!$C$6:$CC$92,$G868+6+1,0),0))))</f>
        <v>0</v>
      </c>
      <c r="AK868" s="147">
        <f>IF(AND($I868="Si",T868=1),1,IF(AND($I868="Fisico",T868=1),1,IF(AND(T868=1,$I868="Electronico"),2,IF(T868=1,VLOOKUP($C868&amp;"|"&amp;$B868&amp;"|"&amp;$D868,Empresas!$C$6:$CC$92,$G868+6+1,0),0))))</f>
        <v>0</v>
      </c>
      <c r="AL868" s="147">
        <f>IF(AND($I868="Si",U868=1),1,IF(AND($I868="Fisico",U868=1),1,IF(AND(U868=1,$I868="Electronico"),2,IF(U868=1,VLOOKUP($C868&amp;"|"&amp;$B868&amp;"|"&amp;$D868,Empresas!$C$6:$CC$92,$G868+6+1,0),0))))</f>
        <v>0</v>
      </c>
      <c r="AM868" s="149">
        <f t="shared" si="139"/>
        <v>8</v>
      </c>
      <c r="AN868" s="149">
        <f t="shared" si="140"/>
        <v>8</v>
      </c>
      <c r="AO868" s="152">
        <f t="shared" si="141"/>
        <v>1</v>
      </c>
    </row>
    <row r="869" spans="1:41" x14ac:dyDescent="0.25">
      <c r="A869" s="143" t="str">
        <f>VLOOKUP(D869,Empresas!$D$7:$F$91,3,0)</f>
        <v>Yulisa</v>
      </c>
      <c r="B869" s="144" t="str">
        <f>VLOOKUP(D869,Empresas!$D$7:$G$91,4,0)</f>
        <v>Carmen D.</v>
      </c>
      <c r="C869" s="144" t="s">
        <v>544</v>
      </c>
      <c r="D869" s="144" t="s">
        <v>4</v>
      </c>
      <c r="E869" s="144" t="str">
        <f>VLOOKUP(D869,Empresas!$D$7:$E$92,2,0)</f>
        <v>SYQUEM QUIMICOS Y SERVICIOS S.A.C.</v>
      </c>
      <c r="F869" s="144" t="s">
        <v>184</v>
      </c>
      <c r="G869" s="145">
        <f>+G868+1</f>
        <v>63</v>
      </c>
      <c r="H869" s="145" t="str">
        <f>VLOOKUP(D869,Empresas!$D$6:$L$92,7,0)</f>
        <v>Semestral</v>
      </c>
      <c r="I869" s="144" t="str">
        <f>VLOOKUP(VLOOKUP(D869&amp;"|"&amp;B869,Empresas!$I$7:$CB$92,G869,0),Tablas!$A$13:$B$14,2,0)</f>
        <v>Si</v>
      </c>
      <c r="J869" s="78">
        <v>1</v>
      </c>
      <c r="K869" s="78">
        <v>1</v>
      </c>
      <c r="L869" s="78">
        <v>1</v>
      </c>
      <c r="M869" s="78">
        <v>1</v>
      </c>
      <c r="N869" s="78">
        <v>1</v>
      </c>
      <c r="O869" s="78">
        <v>1</v>
      </c>
      <c r="P869" s="78">
        <v>1</v>
      </c>
      <c r="Q869" s="78">
        <v>1</v>
      </c>
      <c r="R869" s="78"/>
      <c r="S869" s="78"/>
      <c r="T869" s="78"/>
      <c r="U869" s="78"/>
      <c r="V869" s="78" t="str">
        <f>VLOOKUP(D869,Empresas!$D$7:$CF$91,81,0)</f>
        <v>D</v>
      </c>
      <c r="W869" s="78" t="str">
        <f>VLOOKUP(D869,Empresas!$D$7:$M$91,10,0)</f>
        <v>Mype</v>
      </c>
      <c r="X869" s="69" t="str">
        <f t="shared" si="137"/>
        <v>SI</v>
      </c>
      <c r="Y869" s="153" t="str">
        <f t="shared" si="138"/>
        <v>Si aplica</v>
      </c>
      <c r="Z869" s="147">
        <f>IF(Y869="No aplica",0,IF(I869="no",0,IF(I869="No aplica",0,IF(I869="Si",1,IF(I869="Fisico",1,IF(I869="Electronico",2,VLOOKUP(C869&amp;"|"&amp;B869&amp;"|"&amp;D869,Empresas!$C$6:$CC$92,G869+6+1,0)))))))</f>
        <v>1</v>
      </c>
      <c r="AA869" s="147">
        <f>IF(AND($I869="Si",J869=1),1,IF(AND($I869="Fisico",J869=1),1,IF(AND(J869=1,$I869="Electronico"),2,IF(J869=1,VLOOKUP($C869&amp;"|"&amp;$B869&amp;"|"&amp;$D869,Empresas!$C$6:$CC$92,$G869+6+1,0),0))))</f>
        <v>1</v>
      </c>
      <c r="AB869" s="147">
        <f>IF(AND($I869="Si",K869=1),1,IF(AND($I869="Fisico",K869=1),1,IF(AND(K869=1,$I869="Electronico"),2,IF(K869=1,VLOOKUP($C869&amp;"|"&amp;$B869&amp;"|"&amp;$D869,Empresas!$C$6:$CC$92,$G869+6+1,0),0))))</f>
        <v>1</v>
      </c>
      <c r="AC869" s="147">
        <f>IF(AND($I869="Si",L869=1),1,IF(AND($I869="Fisico",L869=1),1,IF(AND(L869=1,$I869="Electronico"),2,IF(L869=1,VLOOKUP($C869&amp;"|"&amp;$B869&amp;"|"&amp;$D869,Empresas!$C$6:$CC$92,$G869+6+1,0),0))))</f>
        <v>1</v>
      </c>
      <c r="AD869" s="147">
        <f>IF(AND($I869="Si",M869=1),1,IF(AND($I869="Fisico",M869=1),1,IF(AND(M869=1,$I869="Electronico"),2,IF(M869=1,VLOOKUP($C869&amp;"|"&amp;$B869&amp;"|"&amp;$D869,Empresas!$C$6:$CC$92,$G869+6+1,0),0))))</f>
        <v>1</v>
      </c>
      <c r="AE869" s="147">
        <f>IF(AND($I869="Si",N869=1),1,IF(AND($I869="Fisico",N869=1),1,IF(AND(N869=1,$I869="Electronico"),2,IF(N869=1,VLOOKUP($C869&amp;"|"&amp;$B869&amp;"|"&amp;$D869,Empresas!$C$6:$CC$92,$G869+6+1,0),0))))</f>
        <v>1</v>
      </c>
      <c r="AF869" s="147">
        <f>IF(AND($I869="Si",O869=1),1,IF(AND($I869="Fisico",O869=1),1,IF(AND(O869=1,$I869="Electronico"),2,IF(O869=1,VLOOKUP($C869&amp;"|"&amp;$B869&amp;"|"&amp;$D869,Empresas!$C$6:$CC$92,$G869+6+1,0),0))))</f>
        <v>1</v>
      </c>
      <c r="AG869" s="147">
        <f>IF(AND($I869="Si",P869=1),1,IF(AND($I869="Fisico",P869=1),1,IF(AND(P869=1,$I869="Electronico"),2,IF(P869=1,VLOOKUP($C869&amp;"|"&amp;$B869&amp;"|"&amp;$D869,Empresas!$C$6:$CC$92,$G869+6+1,0),0))))</f>
        <v>1</v>
      </c>
      <c r="AH869" s="147">
        <f>IF(AND($I869="Si",Q869=1),1,IF(AND($I869="Fisico",Q869=1),1,IF(AND(Q869=1,$I869="Electronico"),2,IF(Q869=1,VLOOKUP($C869&amp;"|"&amp;$B869&amp;"|"&amp;$D869,Empresas!$C$6:$CC$92,$G869+6+1,0),0))))</f>
        <v>1</v>
      </c>
      <c r="AI869" s="147">
        <f>IF(AND($I869="Si",R869=1),1,IF(AND($I869="Fisico",R869=1),1,IF(AND(R869=1,$I869="Electronico"),2,IF(R869=1,VLOOKUP($C869&amp;"|"&amp;$B869&amp;"|"&amp;$D869,Empresas!$C$6:$CC$92,$G869+6+1,0),0))))</f>
        <v>0</v>
      </c>
      <c r="AJ869" s="147">
        <f>IF(AND($I869="Si",S869=1),1,IF(AND($I869="Fisico",S869=1),1,IF(AND(S869=1,$I869="Electronico"),2,IF(S869=1,VLOOKUP($C869&amp;"|"&amp;$B869&amp;"|"&amp;$D869,Empresas!$C$6:$CC$92,$G869+6+1,0),0))))</f>
        <v>0</v>
      </c>
      <c r="AK869" s="147">
        <f>IF(AND($I869="Si",T869=1),1,IF(AND($I869="Fisico",T869=1),1,IF(AND(T869=1,$I869="Electronico"),2,IF(T869=1,VLOOKUP($C869&amp;"|"&amp;$B869&amp;"|"&amp;$D869,Empresas!$C$6:$CC$92,$G869+6+1,0),0))))</f>
        <v>0</v>
      </c>
      <c r="AL869" s="147">
        <f>IF(AND($I869="Si",U869=1),1,IF(AND($I869="Fisico",U869=1),1,IF(AND(U869=1,$I869="Electronico"),2,IF(U869=1,VLOOKUP($C869&amp;"|"&amp;$B869&amp;"|"&amp;$D869,Empresas!$C$6:$CC$92,$G869+6+1,0),0))))</f>
        <v>0</v>
      </c>
      <c r="AM869" s="149">
        <f t="shared" si="139"/>
        <v>8</v>
      </c>
      <c r="AN869" s="149">
        <f t="shared" si="140"/>
        <v>8</v>
      </c>
      <c r="AO869" s="152">
        <f t="shared" si="141"/>
        <v>1</v>
      </c>
    </row>
    <row r="870" spans="1:41" x14ac:dyDescent="0.25">
      <c r="A870" s="143" t="str">
        <f>VLOOKUP(D870,Empresas!$D$7:$F$91,3,0)</f>
        <v>Yulisa</v>
      </c>
      <c r="B870" s="144" t="str">
        <f>VLOOKUP(D870,Empresas!$D$7:$G$91,4,0)</f>
        <v>Carmen D.</v>
      </c>
      <c r="C870" s="144" t="s">
        <v>544</v>
      </c>
      <c r="D870" s="144" t="s">
        <v>4</v>
      </c>
      <c r="E870" s="144" t="str">
        <f>VLOOKUP(D870,Empresas!$D$7:$E$92,2,0)</f>
        <v>SYQUEM QUIMICOS Y SERVICIOS S.A.C.</v>
      </c>
      <c r="F870" s="144" t="s">
        <v>185</v>
      </c>
      <c r="G870" s="145">
        <f t="shared" ref="G870:G877" si="144">+G869+1</f>
        <v>64</v>
      </c>
      <c r="H870" s="145" t="str">
        <f>VLOOKUP(D870,Empresas!$D$6:$L$92,7,0)</f>
        <v>Semestral</v>
      </c>
      <c r="I870" s="144" t="str">
        <f>VLOOKUP(VLOOKUP(D870&amp;"|"&amp;B870,Empresas!$I$7:$CB$92,G870,0),Tablas!$A$13:$B$14,2,0)</f>
        <v>No</v>
      </c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 t="str">
        <f>VLOOKUP(D870,Empresas!$D$7:$CF$91,81,0)</f>
        <v>D</v>
      </c>
      <c r="W870" s="78" t="str">
        <f>VLOOKUP(D870,Empresas!$D$7:$M$91,10,0)</f>
        <v>Mype</v>
      </c>
      <c r="X870" s="69" t="str">
        <f t="shared" si="137"/>
        <v>SI</v>
      </c>
      <c r="Y870" s="153" t="str">
        <f t="shared" si="138"/>
        <v>No aplica</v>
      </c>
      <c r="Z870" s="147">
        <f>IF(Y870="No aplica",0,IF(I870="no",0,IF(I870="No aplica",0,IF(I870="Si",1,IF(I870="Fisico",1,IF(I870="Electronico",2,VLOOKUP(C870&amp;"|"&amp;B870&amp;"|"&amp;D870,Empresas!$C$6:$CC$92,G870+6+1,0)))))))</f>
        <v>0</v>
      </c>
      <c r="AA870" s="147">
        <f>IF(AND($I870="Si",J870=1),1,IF(AND($I870="Fisico",J870=1),1,IF(AND(J870=1,$I870="Electronico"),2,IF(J870=1,VLOOKUP($C870&amp;"|"&amp;$B870&amp;"|"&amp;$D870,Empresas!$C$6:$CC$92,$G870+6+1,0),0))))</f>
        <v>0</v>
      </c>
      <c r="AB870" s="147">
        <f>IF(AND($I870="Si",K870=1),1,IF(AND($I870="Fisico",K870=1),1,IF(AND(K870=1,$I870="Electronico"),2,IF(K870=1,VLOOKUP($C870&amp;"|"&amp;$B870&amp;"|"&amp;$D870,Empresas!$C$6:$CC$92,$G870+6+1,0),0))))</f>
        <v>0</v>
      </c>
      <c r="AC870" s="147">
        <f>IF(AND($I870="Si",L870=1),1,IF(AND($I870="Fisico",L870=1),1,IF(AND(L870=1,$I870="Electronico"),2,IF(L870=1,VLOOKUP($C870&amp;"|"&amp;$B870&amp;"|"&amp;$D870,Empresas!$C$6:$CC$92,$G870+6+1,0),0))))</f>
        <v>0</v>
      </c>
      <c r="AD870" s="147">
        <f>IF(AND($I870="Si",M870=1),1,IF(AND($I870="Fisico",M870=1),1,IF(AND(M870=1,$I870="Electronico"),2,IF(M870=1,VLOOKUP($C870&amp;"|"&amp;$B870&amp;"|"&amp;$D870,Empresas!$C$6:$CC$92,$G870+6+1,0),0))))</f>
        <v>0</v>
      </c>
      <c r="AE870" s="147">
        <f>IF(AND($I870="Si",N870=1),1,IF(AND($I870="Fisico",N870=1),1,IF(AND(N870=1,$I870="Electronico"),2,IF(N870=1,VLOOKUP($C870&amp;"|"&amp;$B870&amp;"|"&amp;$D870,Empresas!$C$6:$CC$92,$G870+6+1,0),0))))</f>
        <v>0</v>
      </c>
      <c r="AF870" s="147">
        <f>IF(AND($I870="Si",O870=1),1,IF(AND($I870="Fisico",O870=1),1,IF(AND(O870=1,$I870="Electronico"),2,IF(O870=1,VLOOKUP($C870&amp;"|"&amp;$B870&amp;"|"&amp;$D870,Empresas!$C$6:$CC$92,$G870+6+1,0),0))))</f>
        <v>0</v>
      </c>
      <c r="AG870" s="147">
        <f>IF(AND($I870="Si",P870=1),1,IF(AND($I870="Fisico",P870=1),1,IF(AND(P870=1,$I870="Electronico"),2,IF(P870=1,VLOOKUP($C870&amp;"|"&amp;$B870&amp;"|"&amp;$D870,Empresas!$C$6:$CC$92,$G870+6+1,0),0))))</f>
        <v>0</v>
      </c>
      <c r="AH870" s="147">
        <f>IF(AND($I870="Si",Q870=1),1,IF(AND($I870="Fisico",Q870=1),1,IF(AND(Q870=1,$I870="Electronico"),2,IF(Q870=1,VLOOKUP($C870&amp;"|"&amp;$B870&amp;"|"&amp;$D870,Empresas!$C$6:$CC$92,$G870+6+1,0),0))))</f>
        <v>0</v>
      </c>
      <c r="AI870" s="147">
        <f>IF(AND($I870="Si",R870=1),1,IF(AND($I870="Fisico",R870=1),1,IF(AND(R870=1,$I870="Electronico"),2,IF(R870=1,VLOOKUP($C870&amp;"|"&amp;$B870&amp;"|"&amp;$D870,Empresas!$C$6:$CC$92,$G870+6+1,0),0))))</f>
        <v>0</v>
      </c>
      <c r="AJ870" s="147">
        <f>IF(AND($I870="Si",S870=1),1,IF(AND($I870="Fisico",S870=1),1,IF(AND(S870=1,$I870="Electronico"),2,IF(S870=1,VLOOKUP($C870&amp;"|"&amp;$B870&amp;"|"&amp;$D870,Empresas!$C$6:$CC$92,$G870+6+1,0),0))))</f>
        <v>0</v>
      </c>
      <c r="AK870" s="147">
        <f>IF(AND($I870="Si",T870=1),1,IF(AND($I870="Fisico",T870=1),1,IF(AND(T870=1,$I870="Electronico"),2,IF(T870=1,VLOOKUP($C870&amp;"|"&amp;$B870&amp;"|"&amp;$D870,Empresas!$C$6:$CC$92,$G870+6+1,0),0))))</f>
        <v>0</v>
      </c>
      <c r="AL870" s="147">
        <f>IF(AND($I870="Si",U870=1),1,IF(AND($I870="Fisico",U870=1),1,IF(AND(U870=1,$I870="Electronico"),2,IF(U870=1,VLOOKUP($C870&amp;"|"&amp;$B870&amp;"|"&amp;$D870,Empresas!$C$6:$CC$92,$G870+6+1,0),0))))</f>
        <v>0</v>
      </c>
      <c r="AM870" s="149">
        <f t="shared" si="139"/>
        <v>0</v>
      </c>
      <c r="AN870" s="149">
        <f t="shared" si="140"/>
        <v>0</v>
      </c>
      <c r="AO870" s="152">
        <f t="shared" si="141"/>
        <v>0</v>
      </c>
    </row>
    <row r="871" spans="1:41" x14ac:dyDescent="0.25">
      <c r="A871" s="143" t="str">
        <f>VLOOKUP(D871,Empresas!$D$7:$F$91,3,0)</f>
        <v>Yulisa</v>
      </c>
      <c r="B871" s="144" t="str">
        <f>VLOOKUP(D871,Empresas!$D$7:$G$91,4,0)</f>
        <v>Carmen D.</v>
      </c>
      <c r="C871" s="144" t="s">
        <v>544</v>
      </c>
      <c r="D871" s="144" t="s">
        <v>4</v>
      </c>
      <c r="E871" s="144" t="str">
        <f>VLOOKUP(D871,Empresas!$D$7:$E$92,2,0)</f>
        <v>SYQUEM QUIMICOS Y SERVICIOS S.A.C.</v>
      </c>
      <c r="F871" s="144" t="s">
        <v>186</v>
      </c>
      <c r="G871" s="145">
        <f t="shared" si="144"/>
        <v>65</v>
      </c>
      <c r="H871" s="145" t="str">
        <f>VLOOKUP(D871,Empresas!$D$6:$L$92,7,0)</f>
        <v>Semestral</v>
      </c>
      <c r="I871" s="144" t="str">
        <f>VLOOKUP(VLOOKUP(D871&amp;"|"&amp;B871,Empresas!$I$7:$CB$92,G871,0),Tablas!$A$13:$B$14,2,0)</f>
        <v>No</v>
      </c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 t="str">
        <f>VLOOKUP(D871,Empresas!$D$7:$CF$91,81,0)</f>
        <v>D</v>
      </c>
      <c r="W871" s="78" t="str">
        <f>VLOOKUP(D871,Empresas!$D$7:$M$91,10,0)</f>
        <v>Mype</v>
      </c>
      <c r="X871" s="69" t="str">
        <f t="shared" si="137"/>
        <v>SI</v>
      </c>
      <c r="Y871" s="153" t="str">
        <f t="shared" si="138"/>
        <v>No aplica</v>
      </c>
      <c r="Z871" s="147">
        <f>IF(Y871="No aplica",0,IF(I871="no",0,IF(I871="No aplica",0,IF(I871="Si",1,IF(I871="Fisico",1,IF(I871="Electronico",2,VLOOKUP(C871&amp;"|"&amp;B871&amp;"|"&amp;D871,Empresas!$C$6:$CC$92,G871+6+1,0)))))))</f>
        <v>0</v>
      </c>
      <c r="AA871" s="147">
        <f>IF(AND($I871="Si",J871=1),1,IF(AND($I871="Fisico",J871=1),1,IF(AND(J871=1,$I871="Electronico"),2,IF(J871=1,VLOOKUP($C871&amp;"|"&amp;$B871&amp;"|"&amp;$D871,Empresas!$C$6:$CC$92,$G871+6+1,0),0))))</f>
        <v>0</v>
      </c>
      <c r="AB871" s="147">
        <f>IF(AND($I871="Si",K871=1),1,IF(AND($I871="Fisico",K871=1),1,IF(AND(K871=1,$I871="Electronico"),2,IF(K871=1,VLOOKUP($C871&amp;"|"&amp;$B871&amp;"|"&amp;$D871,Empresas!$C$6:$CC$92,$G871+6+1,0),0))))</f>
        <v>0</v>
      </c>
      <c r="AC871" s="147">
        <f>IF(AND($I871="Si",L871=1),1,IF(AND($I871="Fisico",L871=1),1,IF(AND(L871=1,$I871="Electronico"),2,IF(L871=1,VLOOKUP($C871&amp;"|"&amp;$B871&amp;"|"&amp;$D871,Empresas!$C$6:$CC$92,$G871+6+1,0),0))))</f>
        <v>0</v>
      </c>
      <c r="AD871" s="147">
        <f>IF(AND($I871="Si",M871=1),1,IF(AND($I871="Fisico",M871=1),1,IF(AND(M871=1,$I871="Electronico"),2,IF(M871=1,VLOOKUP($C871&amp;"|"&amp;$B871&amp;"|"&amp;$D871,Empresas!$C$6:$CC$92,$G871+6+1,0),0))))</f>
        <v>0</v>
      </c>
      <c r="AE871" s="147">
        <f>IF(AND($I871="Si",N871=1),1,IF(AND($I871="Fisico",N871=1),1,IF(AND(N871=1,$I871="Electronico"),2,IF(N871=1,VLOOKUP($C871&amp;"|"&amp;$B871&amp;"|"&amp;$D871,Empresas!$C$6:$CC$92,$G871+6+1,0),0))))</f>
        <v>0</v>
      </c>
      <c r="AF871" s="147">
        <f>IF(AND($I871="Si",O871=1),1,IF(AND($I871="Fisico",O871=1),1,IF(AND(O871=1,$I871="Electronico"),2,IF(O871=1,VLOOKUP($C871&amp;"|"&amp;$B871&amp;"|"&amp;$D871,Empresas!$C$6:$CC$92,$G871+6+1,0),0))))</f>
        <v>0</v>
      </c>
      <c r="AG871" s="147">
        <f>IF(AND($I871="Si",P871=1),1,IF(AND($I871="Fisico",P871=1),1,IF(AND(P871=1,$I871="Electronico"),2,IF(P871=1,VLOOKUP($C871&amp;"|"&amp;$B871&amp;"|"&amp;$D871,Empresas!$C$6:$CC$92,$G871+6+1,0),0))))</f>
        <v>0</v>
      </c>
      <c r="AH871" s="147">
        <f>IF(AND($I871="Si",Q871=1),1,IF(AND($I871="Fisico",Q871=1),1,IF(AND(Q871=1,$I871="Electronico"),2,IF(Q871=1,VLOOKUP($C871&amp;"|"&amp;$B871&amp;"|"&amp;$D871,Empresas!$C$6:$CC$92,$G871+6+1,0),0))))</f>
        <v>0</v>
      </c>
      <c r="AI871" s="147">
        <f>IF(AND($I871="Si",R871=1),1,IF(AND($I871="Fisico",R871=1),1,IF(AND(R871=1,$I871="Electronico"),2,IF(R871=1,VLOOKUP($C871&amp;"|"&amp;$B871&amp;"|"&amp;$D871,Empresas!$C$6:$CC$92,$G871+6+1,0),0))))</f>
        <v>0</v>
      </c>
      <c r="AJ871" s="147">
        <f>IF(AND($I871="Si",S871=1),1,IF(AND($I871="Fisico",S871=1),1,IF(AND(S871=1,$I871="Electronico"),2,IF(S871=1,VLOOKUP($C871&amp;"|"&amp;$B871&amp;"|"&amp;$D871,Empresas!$C$6:$CC$92,$G871+6+1,0),0))))</f>
        <v>0</v>
      </c>
      <c r="AK871" s="147">
        <f>IF(AND($I871="Si",T871=1),1,IF(AND($I871="Fisico",T871=1),1,IF(AND(T871=1,$I871="Electronico"),2,IF(T871=1,VLOOKUP($C871&amp;"|"&amp;$B871&amp;"|"&amp;$D871,Empresas!$C$6:$CC$92,$G871+6+1,0),0))))</f>
        <v>0</v>
      </c>
      <c r="AL871" s="147">
        <f>IF(AND($I871="Si",U871=1),1,IF(AND($I871="Fisico",U871=1),1,IF(AND(U871=1,$I871="Electronico"),2,IF(U871=1,VLOOKUP($C871&amp;"|"&amp;$B871&amp;"|"&amp;$D871,Empresas!$C$6:$CC$92,$G871+6+1,0),0))))</f>
        <v>0</v>
      </c>
      <c r="AM871" s="149">
        <f t="shared" si="139"/>
        <v>0</v>
      </c>
      <c r="AN871" s="149">
        <f t="shared" si="140"/>
        <v>0</v>
      </c>
      <c r="AO871" s="152">
        <f t="shared" si="141"/>
        <v>0</v>
      </c>
    </row>
    <row r="872" spans="1:41" x14ac:dyDescent="0.25">
      <c r="A872" s="143" t="str">
        <f>VLOOKUP(D872,Empresas!$D$7:$F$91,3,0)</f>
        <v>Yulisa</v>
      </c>
      <c r="B872" s="144" t="str">
        <f>VLOOKUP(D872,Empresas!$D$7:$G$91,4,0)</f>
        <v>Carmen D.</v>
      </c>
      <c r="C872" s="144" t="s">
        <v>544</v>
      </c>
      <c r="D872" s="144" t="s">
        <v>4</v>
      </c>
      <c r="E872" s="144" t="str">
        <f>VLOOKUP(D872,Empresas!$D$7:$E$92,2,0)</f>
        <v>SYQUEM QUIMICOS Y SERVICIOS S.A.C.</v>
      </c>
      <c r="F872" s="144" t="s">
        <v>187</v>
      </c>
      <c r="G872" s="145">
        <f t="shared" si="144"/>
        <v>66</v>
      </c>
      <c r="H872" s="145" t="str">
        <f>VLOOKUP(D872,Empresas!$D$6:$L$92,7,0)</f>
        <v>Semestral</v>
      </c>
      <c r="I872" s="144" t="str">
        <f>VLOOKUP(VLOOKUP(D872&amp;"|"&amp;B872,Empresas!$I$7:$CB$92,G872,0),Tablas!$A$13:$B$14,2,0)</f>
        <v>No</v>
      </c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 t="str">
        <f>VLOOKUP(D872,Empresas!$D$7:$CF$91,81,0)</f>
        <v>D</v>
      </c>
      <c r="W872" s="78" t="str">
        <f>VLOOKUP(D872,Empresas!$D$7:$M$91,10,0)</f>
        <v>Mype</v>
      </c>
      <c r="X872" s="69" t="str">
        <f t="shared" si="137"/>
        <v>SI</v>
      </c>
      <c r="Y872" s="153" t="str">
        <f t="shared" si="138"/>
        <v>No aplica</v>
      </c>
      <c r="Z872" s="147">
        <f>IF(Y872="No aplica",0,IF(I872="no",0,IF(I872="No aplica",0,IF(I872="Si",1,IF(I872="Fisico",1,IF(I872="Electronico",2,VLOOKUP(C872&amp;"|"&amp;B872&amp;"|"&amp;D872,Empresas!$C$6:$CC$92,G872+6+1,0)))))))</f>
        <v>0</v>
      </c>
      <c r="AA872" s="147">
        <f>IF(AND($I872="Si",J872=1),1,IF(AND($I872="Fisico",J872=1),1,IF(AND(J872=1,$I872="Electronico"),2,IF(J872=1,VLOOKUP($C872&amp;"|"&amp;$B872&amp;"|"&amp;$D872,Empresas!$C$6:$CC$92,$G872+6+1,0),0))))</f>
        <v>0</v>
      </c>
      <c r="AB872" s="147">
        <f>IF(AND($I872="Si",K872=1),1,IF(AND($I872="Fisico",K872=1),1,IF(AND(K872=1,$I872="Electronico"),2,IF(K872=1,VLOOKUP($C872&amp;"|"&amp;$B872&amp;"|"&amp;$D872,Empresas!$C$6:$CC$92,$G872+6+1,0),0))))</f>
        <v>0</v>
      </c>
      <c r="AC872" s="147">
        <f>IF(AND($I872="Si",L872=1),1,IF(AND($I872="Fisico",L872=1),1,IF(AND(L872=1,$I872="Electronico"),2,IF(L872=1,VLOOKUP($C872&amp;"|"&amp;$B872&amp;"|"&amp;$D872,Empresas!$C$6:$CC$92,$G872+6+1,0),0))))</f>
        <v>0</v>
      </c>
      <c r="AD872" s="147">
        <f>IF(AND($I872="Si",M872=1),1,IF(AND($I872="Fisico",M872=1),1,IF(AND(M872=1,$I872="Electronico"),2,IF(M872=1,VLOOKUP($C872&amp;"|"&amp;$B872&amp;"|"&amp;$D872,Empresas!$C$6:$CC$92,$G872+6+1,0),0))))</f>
        <v>0</v>
      </c>
      <c r="AE872" s="147">
        <f>IF(AND($I872="Si",N872=1),1,IF(AND($I872="Fisico",N872=1),1,IF(AND(N872=1,$I872="Electronico"),2,IF(N872=1,VLOOKUP($C872&amp;"|"&amp;$B872&amp;"|"&amp;$D872,Empresas!$C$6:$CC$92,$G872+6+1,0),0))))</f>
        <v>0</v>
      </c>
      <c r="AF872" s="147">
        <f>IF(AND($I872="Si",O872=1),1,IF(AND($I872="Fisico",O872=1),1,IF(AND(O872=1,$I872="Electronico"),2,IF(O872=1,VLOOKUP($C872&amp;"|"&amp;$B872&amp;"|"&amp;$D872,Empresas!$C$6:$CC$92,$G872+6+1,0),0))))</f>
        <v>0</v>
      </c>
      <c r="AG872" s="147">
        <f>IF(AND($I872="Si",P872=1),1,IF(AND($I872="Fisico",P872=1),1,IF(AND(P872=1,$I872="Electronico"),2,IF(P872=1,VLOOKUP($C872&amp;"|"&amp;$B872&amp;"|"&amp;$D872,Empresas!$C$6:$CC$92,$G872+6+1,0),0))))</f>
        <v>0</v>
      </c>
      <c r="AH872" s="147">
        <f>IF(AND($I872="Si",Q872=1),1,IF(AND($I872="Fisico",Q872=1),1,IF(AND(Q872=1,$I872="Electronico"),2,IF(Q872=1,VLOOKUP($C872&amp;"|"&amp;$B872&amp;"|"&amp;$D872,Empresas!$C$6:$CC$92,$G872+6+1,0),0))))</f>
        <v>0</v>
      </c>
      <c r="AI872" s="147">
        <f>IF(AND($I872="Si",R872=1),1,IF(AND($I872="Fisico",R872=1),1,IF(AND(R872=1,$I872="Electronico"),2,IF(R872=1,VLOOKUP($C872&amp;"|"&amp;$B872&amp;"|"&amp;$D872,Empresas!$C$6:$CC$92,$G872+6+1,0),0))))</f>
        <v>0</v>
      </c>
      <c r="AJ872" s="147">
        <f>IF(AND($I872="Si",S872=1),1,IF(AND($I872="Fisico",S872=1),1,IF(AND(S872=1,$I872="Electronico"),2,IF(S872=1,VLOOKUP($C872&amp;"|"&amp;$B872&amp;"|"&amp;$D872,Empresas!$C$6:$CC$92,$G872+6+1,0),0))))</f>
        <v>0</v>
      </c>
      <c r="AK872" s="147">
        <f>IF(AND($I872="Si",T872=1),1,IF(AND($I872="Fisico",T872=1),1,IF(AND(T872=1,$I872="Electronico"),2,IF(T872=1,VLOOKUP($C872&amp;"|"&amp;$B872&amp;"|"&amp;$D872,Empresas!$C$6:$CC$92,$G872+6+1,0),0))))</f>
        <v>0</v>
      </c>
      <c r="AL872" s="147">
        <f>IF(AND($I872="Si",U872=1),1,IF(AND($I872="Fisico",U872=1),1,IF(AND(U872=1,$I872="Electronico"),2,IF(U872=1,VLOOKUP($C872&amp;"|"&amp;$B872&amp;"|"&amp;$D872,Empresas!$C$6:$CC$92,$G872+6+1,0),0))))</f>
        <v>0</v>
      </c>
      <c r="AM872" s="149">
        <f t="shared" si="139"/>
        <v>0</v>
      </c>
      <c r="AN872" s="149">
        <f t="shared" si="140"/>
        <v>0</v>
      </c>
      <c r="AO872" s="152">
        <f t="shared" si="141"/>
        <v>0</v>
      </c>
    </row>
    <row r="873" spans="1:41" x14ac:dyDescent="0.25">
      <c r="A873" s="143" t="str">
        <f>VLOOKUP(D873,Empresas!$D$7:$F$91,3,0)</f>
        <v>Yulisa</v>
      </c>
      <c r="B873" s="144" t="str">
        <f>VLOOKUP(D873,Empresas!$D$7:$G$91,4,0)</f>
        <v>Carmen D.</v>
      </c>
      <c r="C873" s="144" t="s">
        <v>544</v>
      </c>
      <c r="D873" s="144" t="s">
        <v>4</v>
      </c>
      <c r="E873" s="144" t="str">
        <f>VLOOKUP(D873,Empresas!$D$7:$E$92,2,0)</f>
        <v>SYQUEM QUIMICOS Y SERVICIOS S.A.C.</v>
      </c>
      <c r="F873" s="144" t="s">
        <v>188</v>
      </c>
      <c r="G873" s="145">
        <f t="shared" si="144"/>
        <v>67</v>
      </c>
      <c r="H873" s="145" t="str">
        <f>VLOOKUP(D873,Empresas!$D$6:$L$92,7,0)</f>
        <v>Semestral</v>
      </c>
      <c r="I873" s="144" t="str">
        <f>VLOOKUP(VLOOKUP(D873&amp;"|"&amp;B873,Empresas!$I$7:$CB$92,G873,0),Tablas!$A$13:$B$14,2,0)</f>
        <v>No</v>
      </c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 t="str">
        <f>VLOOKUP(D873,Empresas!$D$7:$CF$91,81,0)</f>
        <v>D</v>
      </c>
      <c r="W873" s="78" t="str">
        <f>VLOOKUP(D873,Empresas!$D$7:$M$91,10,0)</f>
        <v>Mype</v>
      </c>
      <c r="X873" s="69" t="str">
        <f t="shared" si="137"/>
        <v>SI</v>
      </c>
      <c r="Y873" s="153" t="str">
        <f t="shared" si="138"/>
        <v>No aplica</v>
      </c>
      <c r="Z873" s="147">
        <f>IF(Y873="No aplica",0,IF(I873="no",0,IF(I873="No aplica",0,IF(I873="Si",1,IF(I873="Fisico",1,IF(I873="Electronico",2,VLOOKUP(C873&amp;"|"&amp;B873&amp;"|"&amp;D873,Empresas!$C$6:$CC$92,G873+6+1,0)))))))</f>
        <v>0</v>
      </c>
      <c r="AA873" s="147">
        <f>IF(AND($I873="Si",J873=1),1,IF(AND($I873="Fisico",J873=1),1,IF(AND(J873=1,$I873="Electronico"),2,IF(J873=1,VLOOKUP($C873&amp;"|"&amp;$B873&amp;"|"&amp;$D873,Empresas!$C$6:$CC$92,$G873+6+1,0),0))))</f>
        <v>0</v>
      </c>
      <c r="AB873" s="147">
        <f>IF(AND($I873="Si",K873=1),1,IF(AND($I873="Fisico",K873=1),1,IF(AND(K873=1,$I873="Electronico"),2,IF(K873=1,VLOOKUP($C873&amp;"|"&amp;$B873&amp;"|"&amp;$D873,Empresas!$C$6:$CC$92,$G873+6+1,0),0))))</f>
        <v>0</v>
      </c>
      <c r="AC873" s="147">
        <f>IF(AND($I873="Si",L873=1),1,IF(AND($I873="Fisico",L873=1),1,IF(AND(L873=1,$I873="Electronico"),2,IF(L873=1,VLOOKUP($C873&amp;"|"&amp;$B873&amp;"|"&amp;$D873,Empresas!$C$6:$CC$92,$G873+6+1,0),0))))</f>
        <v>0</v>
      </c>
      <c r="AD873" s="147">
        <f>IF(AND($I873="Si",M873=1),1,IF(AND($I873="Fisico",M873=1),1,IF(AND(M873=1,$I873="Electronico"),2,IF(M873=1,VLOOKUP($C873&amp;"|"&amp;$B873&amp;"|"&amp;$D873,Empresas!$C$6:$CC$92,$G873+6+1,0),0))))</f>
        <v>0</v>
      </c>
      <c r="AE873" s="147">
        <f>IF(AND($I873="Si",N873=1),1,IF(AND($I873="Fisico",N873=1),1,IF(AND(N873=1,$I873="Electronico"),2,IF(N873=1,VLOOKUP($C873&amp;"|"&amp;$B873&amp;"|"&amp;$D873,Empresas!$C$6:$CC$92,$G873+6+1,0),0))))</f>
        <v>0</v>
      </c>
      <c r="AF873" s="147">
        <f>IF(AND($I873="Si",O873=1),1,IF(AND($I873="Fisico",O873=1),1,IF(AND(O873=1,$I873="Electronico"),2,IF(O873=1,VLOOKUP($C873&amp;"|"&amp;$B873&amp;"|"&amp;$D873,Empresas!$C$6:$CC$92,$G873+6+1,0),0))))</f>
        <v>0</v>
      </c>
      <c r="AG873" s="147">
        <f>IF(AND($I873="Si",P873=1),1,IF(AND($I873="Fisico",P873=1),1,IF(AND(P873=1,$I873="Electronico"),2,IF(P873=1,VLOOKUP($C873&amp;"|"&amp;$B873&amp;"|"&amp;$D873,Empresas!$C$6:$CC$92,$G873+6+1,0),0))))</f>
        <v>0</v>
      </c>
      <c r="AH873" s="147">
        <f>IF(AND($I873="Si",Q873=1),1,IF(AND($I873="Fisico",Q873=1),1,IF(AND(Q873=1,$I873="Electronico"),2,IF(Q873=1,VLOOKUP($C873&amp;"|"&amp;$B873&amp;"|"&amp;$D873,Empresas!$C$6:$CC$92,$G873+6+1,0),0))))</f>
        <v>0</v>
      </c>
      <c r="AI873" s="147">
        <f>IF(AND($I873="Si",R873=1),1,IF(AND($I873="Fisico",R873=1),1,IF(AND(R873=1,$I873="Electronico"),2,IF(R873=1,VLOOKUP($C873&amp;"|"&amp;$B873&amp;"|"&amp;$D873,Empresas!$C$6:$CC$92,$G873+6+1,0),0))))</f>
        <v>0</v>
      </c>
      <c r="AJ873" s="147">
        <f>IF(AND($I873="Si",S873=1),1,IF(AND($I873="Fisico",S873=1),1,IF(AND(S873=1,$I873="Electronico"),2,IF(S873=1,VLOOKUP($C873&amp;"|"&amp;$B873&amp;"|"&amp;$D873,Empresas!$C$6:$CC$92,$G873+6+1,0),0))))</f>
        <v>0</v>
      </c>
      <c r="AK873" s="147">
        <f>IF(AND($I873="Si",T873=1),1,IF(AND($I873="Fisico",T873=1),1,IF(AND(T873=1,$I873="Electronico"),2,IF(T873=1,VLOOKUP($C873&amp;"|"&amp;$B873&amp;"|"&amp;$D873,Empresas!$C$6:$CC$92,$G873+6+1,0),0))))</f>
        <v>0</v>
      </c>
      <c r="AL873" s="147">
        <f>IF(AND($I873="Si",U873=1),1,IF(AND($I873="Fisico",U873=1),1,IF(AND(U873=1,$I873="Electronico"),2,IF(U873=1,VLOOKUP($C873&amp;"|"&amp;$B873&amp;"|"&amp;$D873,Empresas!$C$6:$CC$92,$G873+6+1,0),0))))</f>
        <v>0</v>
      </c>
      <c r="AM873" s="149">
        <f t="shared" si="139"/>
        <v>0</v>
      </c>
      <c r="AN873" s="149">
        <f t="shared" si="140"/>
        <v>0</v>
      </c>
      <c r="AO873" s="152">
        <f t="shared" si="141"/>
        <v>0</v>
      </c>
    </row>
    <row r="874" spans="1:41" x14ac:dyDescent="0.25">
      <c r="A874" s="143" t="str">
        <f>VLOOKUP(D874,Empresas!$D$7:$F$91,3,0)</f>
        <v>Yulisa</v>
      </c>
      <c r="B874" s="144" t="str">
        <f>VLOOKUP(D874,Empresas!$D$7:$G$91,4,0)</f>
        <v>Carmen D.</v>
      </c>
      <c r="C874" s="144" t="s">
        <v>544</v>
      </c>
      <c r="D874" s="144" t="s">
        <v>4</v>
      </c>
      <c r="E874" s="144" t="str">
        <f>VLOOKUP(D874,Empresas!$D$7:$E$92,2,0)</f>
        <v>SYQUEM QUIMICOS Y SERVICIOS S.A.C.</v>
      </c>
      <c r="F874" s="144" t="s">
        <v>189</v>
      </c>
      <c r="G874" s="145">
        <f t="shared" si="144"/>
        <v>68</v>
      </c>
      <c r="H874" s="145" t="str">
        <f>VLOOKUP(D874,Empresas!$D$6:$L$92,7,0)</f>
        <v>Semestral</v>
      </c>
      <c r="I874" s="144" t="str">
        <f>VLOOKUP(VLOOKUP(D874&amp;"|"&amp;B874,Empresas!$I$7:$CB$92,G874,0),Tablas!$A$13:$B$14,2,0)</f>
        <v>No</v>
      </c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 t="str">
        <f>VLOOKUP(D874,Empresas!$D$7:$CF$91,81,0)</f>
        <v>D</v>
      </c>
      <c r="W874" s="78" t="str">
        <f>VLOOKUP(D874,Empresas!$D$7:$M$91,10,0)</f>
        <v>Mype</v>
      </c>
      <c r="X874" s="69" t="str">
        <f t="shared" si="137"/>
        <v>SI</v>
      </c>
      <c r="Y874" s="153" t="str">
        <f t="shared" si="138"/>
        <v>No aplica</v>
      </c>
      <c r="Z874" s="147">
        <f>IF(Y874="No aplica",0,IF(I874="no",0,IF(I874="No aplica",0,IF(I874="Si",1,IF(I874="Fisico",1,IF(I874="Electronico",2,VLOOKUP(C874&amp;"|"&amp;B874&amp;"|"&amp;D874,Empresas!$C$6:$CC$92,G874+6+1,0)))))))</f>
        <v>0</v>
      </c>
      <c r="AA874" s="147">
        <f>IF(AND($I874="Si",J874=1),1,IF(AND($I874="Fisico",J874=1),1,IF(AND(J874=1,$I874="Electronico"),2,IF(J874=1,VLOOKUP($C874&amp;"|"&amp;$B874&amp;"|"&amp;$D874,Empresas!$C$6:$CC$92,$G874+6+1,0),0))))</f>
        <v>0</v>
      </c>
      <c r="AB874" s="147">
        <f>IF(AND($I874="Si",K874=1),1,IF(AND($I874="Fisico",K874=1),1,IF(AND(K874=1,$I874="Electronico"),2,IF(K874=1,VLOOKUP($C874&amp;"|"&amp;$B874&amp;"|"&amp;$D874,Empresas!$C$6:$CC$92,$G874+6+1,0),0))))</f>
        <v>0</v>
      </c>
      <c r="AC874" s="147">
        <f>IF(AND($I874="Si",L874=1),1,IF(AND($I874="Fisico",L874=1),1,IF(AND(L874=1,$I874="Electronico"),2,IF(L874=1,VLOOKUP($C874&amp;"|"&amp;$B874&amp;"|"&amp;$D874,Empresas!$C$6:$CC$92,$G874+6+1,0),0))))</f>
        <v>0</v>
      </c>
      <c r="AD874" s="147">
        <f>IF(AND($I874="Si",M874=1),1,IF(AND($I874="Fisico",M874=1),1,IF(AND(M874=1,$I874="Electronico"),2,IF(M874=1,VLOOKUP($C874&amp;"|"&amp;$B874&amp;"|"&amp;$D874,Empresas!$C$6:$CC$92,$G874+6+1,0),0))))</f>
        <v>0</v>
      </c>
      <c r="AE874" s="147">
        <f>IF(AND($I874="Si",N874=1),1,IF(AND($I874="Fisico",N874=1),1,IF(AND(N874=1,$I874="Electronico"),2,IF(N874=1,VLOOKUP($C874&amp;"|"&amp;$B874&amp;"|"&amp;$D874,Empresas!$C$6:$CC$92,$G874+6+1,0),0))))</f>
        <v>0</v>
      </c>
      <c r="AF874" s="147">
        <f>IF(AND($I874="Si",O874=1),1,IF(AND($I874="Fisico",O874=1),1,IF(AND(O874=1,$I874="Electronico"),2,IF(O874=1,VLOOKUP($C874&amp;"|"&amp;$B874&amp;"|"&amp;$D874,Empresas!$C$6:$CC$92,$G874+6+1,0),0))))</f>
        <v>0</v>
      </c>
      <c r="AG874" s="147">
        <f>IF(AND($I874="Si",P874=1),1,IF(AND($I874="Fisico",P874=1),1,IF(AND(P874=1,$I874="Electronico"),2,IF(P874=1,VLOOKUP($C874&amp;"|"&amp;$B874&amp;"|"&amp;$D874,Empresas!$C$6:$CC$92,$G874+6+1,0),0))))</f>
        <v>0</v>
      </c>
      <c r="AH874" s="147">
        <f>IF(AND($I874="Si",Q874=1),1,IF(AND($I874="Fisico",Q874=1),1,IF(AND(Q874=1,$I874="Electronico"),2,IF(Q874=1,VLOOKUP($C874&amp;"|"&amp;$B874&amp;"|"&amp;$D874,Empresas!$C$6:$CC$92,$G874+6+1,0),0))))</f>
        <v>0</v>
      </c>
      <c r="AI874" s="147">
        <f>IF(AND($I874="Si",R874=1),1,IF(AND($I874="Fisico",R874=1),1,IF(AND(R874=1,$I874="Electronico"),2,IF(R874=1,VLOOKUP($C874&amp;"|"&amp;$B874&amp;"|"&amp;$D874,Empresas!$C$6:$CC$92,$G874+6+1,0),0))))</f>
        <v>0</v>
      </c>
      <c r="AJ874" s="147">
        <f>IF(AND($I874="Si",S874=1),1,IF(AND($I874="Fisico",S874=1),1,IF(AND(S874=1,$I874="Electronico"),2,IF(S874=1,VLOOKUP($C874&amp;"|"&amp;$B874&amp;"|"&amp;$D874,Empresas!$C$6:$CC$92,$G874+6+1,0),0))))</f>
        <v>0</v>
      </c>
      <c r="AK874" s="147">
        <f>IF(AND($I874="Si",T874=1),1,IF(AND($I874="Fisico",T874=1),1,IF(AND(T874=1,$I874="Electronico"),2,IF(T874=1,VLOOKUP($C874&amp;"|"&amp;$B874&amp;"|"&amp;$D874,Empresas!$C$6:$CC$92,$G874+6+1,0),0))))</f>
        <v>0</v>
      </c>
      <c r="AL874" s="147">
        <f>IF(AND($I874="Si",U874=1),1,IF(AND($I874="Fisico",U874=1),1,IF(AND(U874=1,$I874="Electronico"),2,IF(U874=1,VLOOKUP($C874&amp;"|"&amp;$B874&amp;"|"&amp;$D874,Empresas!$C$6:$CC$92,$G874+6+1,0),0))))</f>
        <v>0</v>
      </c>
      <c r="AM874" s="149">
        <f t="shared" si="139"/>
        <v>0</v>
      </c>
      <c r="AN874" s="149">
        <f t="shared" si="140"/>
        <v>0</v>
      </c>
      <c r="AO874" s="152">
        <f t="shared" si="141"/>
        <v>0</v>
      </c>
    </row>
    <row r="875" spans="1:41" x14ac:dyDescent="0.25">
      <c r="A875" s="143" t="str">
        <f>VLOOKUP(D875,Empresas!$D$7:$F$91,3,0)</f>
        <v>Yulisa</v>
      </c>
      <c r="B875" s="144" t="str">
        <f>VLOOKUP(D875,Empresas!$D$7:$G$91,4,0)</f>
        <v>Carmen D.</v>
      </c>
      <c r="C875" s="144" t="s">
        <v>544</v>
      </c>
      <c r="D875" s="144" t="s">
        <v>4</v>
      </c>
      <c r="E875" s="144" t="str">
        <f>VLOOKUP(D875,Empresas!$D$7:$E$92,2,0)</f>
        <v>SYQUEM QUIMICOS Y SERVICIOS S.A.C.</v>
      </c>
      <c r="F875" s="144" t="s">
        <v>190</v>
      </c>
      <c r="G875" s="145">
        <f t="shared" si="144"/>
        <v>69</v>
      </c>
      <c r="H875" s="145" t="str">
        <f>VLOOKUP(D875,Empresas!$D$6:$L$92,7,0)</f>
        <v>Semestral</v>
      </c>
      <c r="I875" s="144" t="str">
        <f>VLOOKUP(VLOOKUP(D875&amp;"|"&amp;B875,Empresas!$I$7:$CB$92,G875,0),Tablas!$A$13:$B$14,2,0)</f>
        <v>No</v>
      </c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 t="str">
        <f>VLOOKUP(D875,Empresas!$D$7:$CF$91,81,0)</f>
        <v>D</v>
      </c>
      <c r="W875" s="78" t="str">
        <f>VLOOKUP(D875,Empresas!$D$7:$M$91,10,0)</f>
        <v>Mype</v>
      </c>
      <c r="X875" s="69" t="str">
        <f t="shared" si="137"/>
        <v>NO</v>
      </c>
      <c r="Y875" s="153" t="str">
        <f t="shared" si="138"/>
        <v>No aplica</v>
      </c>
      <c r="Z875" s="147">
        <f>IF(Y875="No aplica",0,IF(I875="no",0,IF(I875="No aplica",0,IF(I875="Si",1,IF(I875="Fisico",1,IF(I875="Electronico",2,VLOOKUP(C875&amp;"|"&amp;B875&amp;"|"&amp;D875,Empresas!$C$6:$CC$92,G875+6+1,0)))))))</f>
        <v>0</v>
      </c>
      <c r="AA875" s="147">
        <f>IF(AND($I875="Si",J875=1),1,IF(AND($I875="Fisico",J875=1),1,IF(AND(J875=1,$I875="Electronico"),2,IF(J875=1,VLOOKUP($C875&amp;"|"&amp;$B875&amp;"|"&amp;$D875,Empresas!$C$6:$CC$92,$G875+6+1,0),0))))</f>
        <v>0</v>
      </c>
      <c r="AB875" s="147">
        <f>IF(AND($I875="Si",K875=1),1,IF(AND($I875="Fisico",K875=1),1,IF(AND(K875=1,$I875="Electronico"),2,IF(K875=1,VLOOKUP($C875&amp;"|"&amp;$B875&amp;"|"&amp;$D875,Empresas!$C$6:$CC$92,$G875+6+1,0),0))))</f>
        <v>0</v>
      </c>
      <c r="AC875" s="147">
        <f>IF(AND($I875="Si",L875=1),1,IF(AND($I875="Fisico",L875=1),1,IF(AND(L875=1,$I875="Electronico"),2,IF(L875=1,VLOOKUP($C875&amp;"|"&amp;$B875&amp;"|"&amp;$D875,Empresas!$C$6:$CC$92,$G875+6+1,0),0))))</f>
        <v>0</v>
      </c>
      <c r="AD875" s="147">
        <f>IF(AND($I875="Si",M875=1),1,IF(AND($I875="Fisico",M875=1),1,IF(AND(M875=1,$I875="Electronico"),2,IF(M875=1,VLOOKUP($C875&amp;"|"&amp;$B875&amp;"|"&amp;$D875,Empresas!$C$6:$CC$92,$G875+6+1,0),0))))</f>
        <v>0</v>
      </c>
      <c r="AE875" s="147">
        <f>IF(AND($I875="Si",N875=1),1,IF(AND($I875="Fisico",N875=1),1,IF(AND(N875=1,$I875="Electronico"),2,IF(N875=1,VLOOKUP($C875&amp;"|"&amp;$B875&amp;"|"&amp;$D875,Empresas!$C$6:$CC$92,$G875+6+1,0),0))))</f>
        <v>0</v>
      </c>
      <c r="AF875" s="147">
        <f>IF(AND($I875="Si",O875=1),1,IF(AND($I875="Fisico",O875=1),1,IF(AND(O875=1,$I875="Electronico"),2,IF(O875=1,VLOOKUP($C875&amp;"|"&amp;$B875&amp;"|"&amp;$D875,Empresas!$C$6:$CC$92,$G875+6+1,0),0))))</f>
        <v>0</v>
      </c>
      <c r="AG875" s="147">
        <f>IF(AND($I875="Si",P875=1),1,IF(AND($I875="Fisico",P875=1),1,IF(AND(P875=1,$I875="Electronico"),2,IF(P875=1,VLOOKUP($C875&amp;"|"&amp;$B875&amp;"|"&amp;$D875,Empresas!$C$6:$CC$92,$G875+6+1,0),0))))</f>
        <v>0</v>
      </c>
      <c r="AH875" s="147">
        <f>IF(AND($I875="Si",Q875=1),1,IF(AND($I875="Fisico",Q875=1),1,IF(AND(Q875=1,$I875="Electronico"),2,IF(Q875=1,VLOOKUP($C875&amp;"|"&amp;$B875&amp;"|"&amp;$D875,Empresas!$C$6:$CC$92,$G875+6+1,0),0))))</f>
        <v>0</v>
      </c>
      <c r="AI875" s="147">
        <f>IF(AND($I875="Si",R875=1),1,IF(AND($I875="Fisico",R875=1),1,IF(AND(R875=1,$I875="Electronico"),2,IF(R875=1,VLOOKUP($C875&amp;"|"&amp;$B875&amp;"|"&amp;$D875,Empresas!$C$6:$CC$92,$G875+6+1,0),0))))</f>
        <v>0</v>
      </c>
      <c r="AJ875" s="147">
        <f>IF(AND($I875="Si",S875=1),1,IF(AND($I875="Fisico",S875=1),1,IF(AND(S875=1,$I875="Electronico"),2,IF(S875=1,VLOOKUP($C875&amp;"|"&amp;$B875&amp;"|"&amp;$D875,Empresas!$C$6:$CC$92,$G875+6+1,0),0))))</f>
        <v>0</v>
      </c>
      <c r="AK875" s="147">
        <f>IF(AND($I875="Si",T875=1),1,IF(AND($I875="Fisico",T875=1),1,IF(AND(T875=1,$I875="Electronico"),2,IF(T875=1,VLOOKUP($C875&amp;"|"&amp;$B875&amp;"|"&amp;$D875,Empresas!$C$6:$CC$92,$G875+6+1,0),0))))</f>
        <v>0</v>
      </c>
      <c r="AL875" s="147">
        <f>IF(AND($I875="Si",U875=1),1,IF(AND($I875="Fisico",U875=1),1,IF(AND(U875=1,$I875="Electronico"),2,IF(U875=1,VLOOKUP($C875&amp;"|"&amp;$B875&amp;"|"&amp;$D875,Empresas!$C$6:$CC$92,$G875+6+1,0),0))))</f>
        <v>0</v>
      </c>
      <c r="AM875" s="149">
        <f t="shared" si="139"/>
        <v>0</v>
      </c>
      <c r="AN875" s="149">
        <f t="shared" si="140"/>
        <v>0</v>
      </c>
      <c r="AO875" s="152">
        <f t="shared" si="141"/>
        <v>0</v>
      </c>
    </row>
    <row r="876" spans="1:41" x14ac:dyDescent="0.25">
      <c r="A876" s="143" t="str">
        <f>VLOOKUP(D876,Empresas!$D$7:$F$91,3,0)</f>
        <v>Yulisa</v>
      </c>
      <c r="B876" s="144" t="str">
        <f>VLOOKUP(D876,Empresas!$D$7:$G$91,4,0)</f>
        <v>Carmen D.</v>
      </c>
      <c r="C876" s="144" t="s">
        <v>544</v>
      </c>
      <c r="D876" s="144" t="s">
        <v>4</v>
      </c>
      <c r="E876" s="144" t="str">
        <f>VLOOKUP(D876,Empresas!$D$7:$E$92,2,0)</f>
        <v>SYQUEM QUIMICOS Y SERVICIOS S.A.C.</v>
      </c>
      <c r="F876" s="146" t="s">
        <v>191</v>
      </c>
      <c r="G876" s="145">
        <f t="shared" si="144"/>
        <v>70</v>
      </c>
      <c r="H876" s="145" t="str">
        <f>VLOOKUP(D876,Empresas!$D$6:$L$92,7,0)</f>
        <v>Semestral</v>
      </c>
      <c r="I876" s="144" t="str">
        <f>VLOOKUP(VLOOKUP(D876&amp;"|"&amp;B876,Empresas!$I$7:$CB$92,G876,0),Tablas!$A$13:$B$14,2,0)</f>
        <v>No</v>
      </c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 t="str">
        <f>VLOOKUP(D876,Empresas!$D$7:$CF$91,81,0)</f>
        <v>D</v>
      </c>
      <c r="W876" s="78" t="str">
        <f>VLOOKUP(D876,Empresas!$D$7:$M$91,10,0)</f>
        <v>Mype</v>
      </c>
      <c r="X876" s="69" t="str">
        <f t="shared" si="137"/>
        <v>NO</v>
      </c>
      <c r="Y876" s="153" t="str">
        <f t="shared" si="138"/>
        <v>No aplica</v>
      </c>
      <c r="Z876" s="147">
        <f>IF(Y876="No aplica",0,IF(I876="no",0,IF(I876="No aplica",0,IF(I876="Si",1,IF(I876="Fisico",1,IF(I876="Electronico",2,VLOOKUP(C876&amp;"|"&amp;B876&amp;"|"&amp;D876,Empresas!$C$6:$CC$92,G876+6+1,0)))))))</f>
        <v>0</v>
      </c>
      <c r="AA876" s="147">
        <f>IF(AND($I876="Si",J876=1),1,IF(AND($I876="Fisico",J876=1),1,IF(AND(J876=1,$I876="Electronico"),2,IF(J876=1,VLOOKUP($C876&amp;"|"&amp;$B876&amp;"|"&amp;$D876,Empresas!$C$6:$CC$92,$G876+6+1,0),0))))</f>
        <v>0</v>
      </c>
      <c r="AB876" s="147">
        <f>IF(AND($I876="Si",K876=1),1,IF(AND($I876="Fisico",K876=1),1,IF(AND(K876=1,$I876="Electronico"),2,IF(K876=1,VLOOKUP($C876&amp;"|"&amp;$B876&amp;"|"&amp;$D876,Empresas!$C$6:$CC$92,$G876+6+1,0),0))))</f>
        <v>0</v>
      </c>
      <c r="AC876" s="147">
        <f>IF(AND($I876="Si",L876=1),1,IF(AND($I876="Fisico",L876=1),1,IF(AND(L876=1,$I876="Electronico"),2,IF(L876=1,VLOOKUP($C876&amp;"|"&amp;$B876&amp;"|"&amp;$D876,Empresas!$C$6:$CC$92,$G876+6+1,0),0))))</f>
        <v>0</v>
      </c>
      <c r="AD876" s="147">
        <f>IF(AND($I876="Si",M876=1),1,IF(AND($I876="Fisico",M876=1),1,IF(AND(M876=1,$I876="Electronico"),2,IF(M876=1,VLOOKUP($C876&amp;"|"&amp;$B876&amp;"|"&amp;$D876,Empresas!$C$6:$CC$92,$G876+6+1,0),0))))</f>
        <v>0</v>
      </c>
      <c r="AE876" s="147">
        <f>IF(AND($I876="Si",N876=1),1,IF(AND($I876="Fisico",N876=1),1,IF(AND(N876=1,$I876="Electronico"),2,IF(N876=1,VLOOKUP($C876&amp;"|"&amp;$B876&amp;"|"&amp;$D876,Empresas!$C$6:$CC$92,$G876+6+1,0),0))))</f>
        <v>0</v>
      </c>
      <c r="AF876" s="147">
        <f>IF(AND($I876="Si",O876=1),1,IF(AND($I876="Fisico",O876=1),1,IF(AND(O876=1,$I876="Electronico"),2,IF(O876=1,VLOOKUP($C876&amp;"|"&amp;$B876&amp;"|"&amp;$D876,Empresas!$C$6:$CC$92,$G876+6+1,0),0))))</f>
        <v>0</v>
      </c>
      <c r="AG876" s="147">
        <f>IF(AND($I876="Si",P876=1),1,IF(AND($I876="Fisico",P876=1),1,IF(AND(P876=1,$I876="Electronico"),2,IF(P876=1,VLOOKUP($C876&amp;"|"&amp;$B876&amp;"|"&amp;$D876,Empresas!$C$6:$CC$92,$G876+6+1,0),0))))</f>
        <v>0</v>
      </c>
      <c r="AH876" s="147">
        <f>IF(AND($I876="Si",Q876=1),1,IF(AND($I876="Fisico",Q876=1),1,IF(AND(Q876=1,$I876="Electronico"),2,IF(Q876=1,VLOOKUP($C876&amp;"|"&amp;$B876&amp;"|"&amp;$D876,Empresas!$C$6:$CC$92,$G876+6+1,0),0))))</f>
        <v>0</v>
      </c>
      <c r="AI876" s="147">
        <f>IF(AND($I876="Si",R876=1),1,IF(AND($I876="Fisico",R876=1),1,IF(AND(R876=1,$I876="Electronico"),2,IF(R876=1,VLOOKUP($C876&amp;"|"&amp;$B876&amp;"|"&amp;$D876,Empresas!$C$6:$CC$92,$G876+6+1,0),0))))</f>
        <v>0</v>
      </c>
      <c r="AJ876" s="147">
        <f>IF(AND($I876="Si",S876=1),1,IF(AND($I876="Fisico",S876=1),1,IF(AND(S876=1,$I876="Electronico"),2,IF(S876=1,VLOOKUP($C876&amp;"|"&amp;$B876&amp;"|"&amp;$D876,Empresas!$C$6:$CC$92,$G876+6+1,0),0))))</f>
        <v>0</v>
      </c>
      <c r="AK876" s="147">
        <f>IF(AND($I876="Si",T876=1),1,IF(AND($I876="Fisico",T876=1),1,IF(AND(T876=1,$I876="Electronico"),2,IF(T876=1,VLOOKUP($C876&amp;"|"&amp;$B876&amp;"|"&amp;$D876,Empresas!$C$6:$CC$92,$G876+6+1,0),0))))</f>
        <v>0</v>
      </c>
      <c r="AL876" s="147">
        <f>IF(AND($I876="Si",U876=1),1,IF(AND($I876="Fisico",U876=1),1,IF(AND(U876=1,$I876="Electronico"),2,IF(U876=1,VLOOKUP($C876&amp;"|"&amp;$B876&amp;"|"&amp;$D876,Empresas!$C$6:$CC$92,$G876+6+1,0),0))))</f>
        <v>0</v>
      </c>
      <c r="AM876" s="149">
        <f t="shared" si="139"/>
        <v>0</v>
      </c>
      <c r="AN876" s="149">
        <f t="shared" si="140"/>
        <v>0</v>
      </c>
      <c r="AO876" s="152">
        <f t="shared" si="141"/>
        <v>0</v>
      </c>
    </row>
    <row r="877" spans="1:41" x14ac:dyDescent="0.25">
      <c r="A877" s="143" t="str">
        <f>VLOOKUP(D877,Empresas!$D$7:$F$91,3,0)</f>
        <v>Yulisa</v>
      </c>
      <c r="B877" s="144" t="str">
        <f>VLOOKUP(D877,Empresas!$D$7:$G$91,4,0)</f>
        <v>Carmen D.</v>
      </c>
      <c r="C877" s="144" t="s">
        <v>544</v>
      </c>
      <c r="D877" s="144" t="s">
        <v>4</v>
      </c>
      <c r="E877" s="144" t="str">
        <f>VLOOKUP(D877,Empresas!$D$7:$E$92,2,0)</f>
        <v>SYQUEM QUIMICOS Y SERVICIOS S.A.C.</v>
      </c>
      <c r="F877" s="144" t="s">
        <v>192</v>
      </c>
      <c r="G877" s="145">
        <f t="shared" si="144"/>
        <v>71</v>
      </c>
      <c r="H877" s="145" t="str">
        <f>VLOOKUP(D877,Empresas!$D$6:$L$92,7,0)</f>
        <v>Semestral</v>
      </c>
      <c r="I877" s="144" t="str">
        <f>VLOOKUP(VLOOKUP(D877&amp;"|"&amp;B877,Empresas!$I$7:$CB$92,G877,0),Tablas!$A$13:$B$14,2,0)</f>
        <v>No</v>
      </c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 t="str">
        <f>VLOOKUP(D877,Empresas!$D$7:$CF$91,81,0)</f>
        <v>D</v>
      </c>
      <c r="W877" s="78" t="str">
        <f>VLOOKUP(D877,Empresas!$D$7:$M$91,10,0)</f>
        <v>Mype</v>
      </c>
      <c r="X877" s="69" t="str">
        <f t="shared" si="137"/>
        <v>NO</v>
      </c>
      <c r="Y877" s="153" t="str">
        <f t="shared" si="138"/>
        <v>No aplica</v>
      </c>
      <c r="Z877" s="147">
        <f>IF(Y877="No aplica",0,IF(I877="no",0,IF(I877="No aplica",0,IF(I877="Si",1,IF(I877="Fisico",1,IF(I877="Electronico",2,VLOOKUP(C877&amp;"|"&amp;B877&amp;"|"&amp;D877,Empresas!$C$6:$CC$92,G877+6+1,0)))))))</f>
        <v>0</v>
      </c>
      <c r="AA877" s="147">
        <f>IF(AND($I877="Si",J877=1),1,IF(AND($I877="Fisico",J877=1),1,IF(AND(J877=1,$I877="Electronico"),2,IF(J877=1,VLOOKUP($C877&amp;"|"&amp;$B877&amp;"|"&amp;$D877,Empresas!$C$6:$CC$92,$G877+6+1,0),0))))</f>
        <v>0</v>
      </c>
      <c r="AB877" s="147">
        <f>IF(AND($I877="Si",K877=1),1,IF(AND($I877="Fisico",K877=1),1,IF(AND(K877=1,$I877="Electronico"),2,IF(K877=1,VLOOKUP($C877&amp;"|"&amp;$B877&amp;"|"&amp;$D877,Empresas!$C$6:$CC$92,$G877+6+1,0),0))))</f>
        <v>0</v>
      </c>
      <c r="AC877" s="147">
        <f>IF(AND($I877="Si",L877=1),1,IF(AND($I877="Fisico",L877=1),1,IF(AND(L877=1,$I877="Electronico"),2,IF(L877=1,VLOOKUP($C877&amp;"|"&amp;$B877&amp;"|"&amp;$D877,Empresas!$C$6:$CC$92,$G877+6+1,0),0))))</f>
        <v>0</v>
      </c>
      <c r="AD877" s="147">
        <f>IF(AND($I877="Si",M877=1),1,IF(AND($I877="Fisico",M877=1),1,IF(AND(M877=1,$I877="Electronico"),2,IF(M877=1,VLOOKUP($C877&amp;"|"&amp;$B877&amp;"|"&amp;$D877,Empresas!$C$6:$CC$92,$G877+6+1,0),0))))</f>
        <v>0</v>
      </c>
      <c r="AE877" s="147">
        <f>IF(AND($I877="Si",N877=1),1,IF(AND($I877="Fisico",N877=1),1,IF(AND(N877=1,$I877="Electronico"),2,IF(N877=1,VLOOKUP($C877&amp;"|"&amp;$B877&amp;"|"&amp;$D877,Empresas!$C$6:$CC$92,$G877+6+1,0),0))))</f>
        <v>0</v>
      </c>
      <c r="AF877" s="147">
        <f>IF(AND($I877="Si",O877=1),1,IF(AND($I877="Fisico",O877=1),1,IF(AND(O877=1,$I877="Electronico"),2,IF(O877=1,VLOOKUP($C877&amp;"|"&amp;$B877&amp;"|"&amp;$D877,Empresas!$C$6:$CC$92,$G877+6+1,0),0))))</f>
        <v>0</v>
      </c>
      <c r="AG877" s="147">
        <f>IF(AND($I877="Si",P877=1),1,IF(AND($I877="Fisico",P877=1),1,IF(AND(P877=1,$I877="Electronico"),2,IF(P877=1,VLOOKUP($C877&amp;"|"&amp;$B877&amp;"|"&amp;$D877,Empresas!$C$6:$CC$92,$G877+6+1,0),0))))</f>
        <v>0</v>
      </c>
      <c r="AH877" s="147">
        <f>IF(AND($I877="Si",Q877=1),1,IF(AND($I877="Fisico",Q877=1),1,IF(AND(Q877=1,$I877="Electronico"),2,IF(Q877=1,VLOOKUP($C877&amp;"|"&amp;$B877&amp;"|"&amp;$D877,Empresas!$C$6:$CC$92,$G877+6+1,0),0))))</f>
        <v>0</v>
      </c>
      <c r="AI877" s="147">
        <f>IF(AND($I877="Si",R877=1),1,IF(AND($I877="Fisico",R877=1),1,IF(AND(R877=1,$I877="Electronico"),2,IF(R877=1,VLOOKUP($C877&amp;"|"&amp;$B877&amp;"|"&amp;$D877,Empresas!$C$6:$CC$92,$G877+6+1,0),0))))</f>
        <v>0</v>
      </c>
      <c r="AJ877" s="147">
        <f>IF(AND($I877="Si",S877=1),1,IF(AND($I877="Fisico",S877=1),1,IF(AND(S877=1,$I877="Electronico"),2,IF(S877=1,VLOOKUP($C877&amp;"|"&amp;$B877&amp;"|"&amp;$D877,Empresas!$C$6:$CC$92,$G877+6+1,0),0))))</f>
        <v>0</v>
      </c>
      <c r="AK877" s="147">
        <f>IF(AND($I877="Si",T877=1),1,IF(AND($I877="Fisico",T877=1),1,IF(AND(T877=1,$I877="Electronico"),2,IF(T877=1,VLOOKUP($C877&amp;"|"&amp;$B877&amp;"|"&amp;$D877,Empresas!$C$6:$CC$92,$G877+6+1,0),0))))</f>
        <v>0</v>
      </c>
      <c r="AL877" s="147">
        <f>IF(AND($I877="Si",U877=1),1,IF(AND($I877="Fisico",U877=1),1,IF(AND(U877=1,$I877="Electronico"),2,IF(U877=1,VLOOKUP($C877&amp;"|"&amp;$B877&amp;"|"&amp;$D877,Empresas!$C$6:$CC$92,$G877+6+1,0),0))))</f>
        <v>0</v>
      </c>
      <c r="AM877" s="149">
        <f t="shared" si="139"/>
        <v>0</v>
      </c>
      <c r="AN877" s="149">
        <f t="shared" si="140"/>
        <v>0</v>
      </c>
      <c r="AO877" s="152">
        <f t="shared" si="141"/>
        <v>0</v>
      </c>
    </row>
    <row r="878" spans="1:41" x14ac:dyDescent="0.25">
      <c r="A878" s="137" t="str">
        <f>VLOOKUP(D878,Empresas!$D$7:$F$91,3,0)</f>
        <v>Omar</v>
      </c>
      <c r="B878" s="138" t="str">
        <f>VLOOKUP(D878,Empresas!$D$7:$G$91,4,0)</f>
        <v>Marisol</v>
      </c>
      <c r="C878" s="138" t="s">
        <v>544</v>
      </c>
      <c r="D878" s="138" t="s">
        <v>148</v>
      </c>
      <c r="E878" s="138" t="str">
        <f>VLOOKUP(D878,Empresas!$D$7:$E$92,2,0)</f>
        <v>TAQUITOE SAC</v>
      </c>
      <c r="F878" s="138" t="s">
        <v>158</v>
      </c>
      <c r="G878" s="139">
        <f>+Empresas!$O$2</f>
        <v>7</v>
      </c>
      <c r="H878" s="139" t="str">
        <f>VLOOKUP(D878,Empresas!$D$6:$L$92,7,0)</f>
        <v>Mensual</v>
      </c>
      <c r="I878" s="138" t="str">
        <f>VLOOKUP(VLOOKUP(D878&amp;"|"&amp;B878,Empresas!$I$7:$CB$92,G878,0),Tablas!$A$3:$B$5,2,0)</f>
        <v>Registro y analisis</v>
      </c>
      <c r="J878" s="78">
        <v>1</v>
      </c>
      <c r="K878" s="78">
        <v>1</v>
      </c>
      <c r="L878" s="78">
        <v>1</v>
      </c>
      <c r="M878" s="78">
        <v>1</v>
      </c>
      <c r="N878" s="78">
        <v>1</v>
      </c>
      <c r="O878" s="78">
        <v>1</v>
      </c>
      <c r="P878" s="78">
        <v>1</v>
      </c>
      <c r="Q878" s="78">
        <v>1</v>
      </c>
      <c r="R878" s="78"/>
      <c r="S878" s="78"/>
      <c r="T878" s="78"/>
      <c r="U878" s="78"/>
      <c r="V878" s="78" t="str">
        <f>VLOOKUP(D878,Empresas!$D$7:$CF$91,81,0)</f>
        <v>A</v>
      </c>
      <c r="W878" s="78" t="str">
        <f>VLOOKUP(D878,Empresas!$D$7:$M$91,10,0)</f>
        <v>General</v>
      </c>
      <c r="X878" s="69" t="str">
        <f t="shared" si="137"/>
        <v>SI</v>
      </c>
      <c r="Y878" s="153" t="str">
        <f t="shared" si="138"/>
        <v>Si aplica</v>
      </c>
      <c r="Z878" s="147">
        <f>IF(Y878="No aplica",0,IF(I878="no",0,IF(I878="No aplica",0,IF(I878="Si",1,IF(I878="Fisico",1,IF(I878="Electronico",2,VLOOKUP(C878&amp;"|"&amp;B878&amp;"|"&amp;D878,Empresas!$C$6:$CC$92,G878+6+1,0)))))))</f>
        <v>2</v>
      </c>
      <c r="AA878" s="147">
        <f>IF(AND($I878="Si",J878=1),1,IF(AND($I878="Fisico",J878=1),1,IF(AND(J878=1,$I878="Electronico"),2,IF(J878=1,VLOOKUP($C878&amp;"|"&amp;$B878&amp;"|"&amp;$D878,Empresas!$C$6:$CC$92,$G878+6+1,0),0))))</f>
        <v>2</v>
      </c>
      <c r="AB878" s="147">
        <f>IF(AND($I878="Si",K878=1),1,IF(AND($I878="Fisico",K878=1),1,IF(AND(K878=1,$I878="Electronico"),2,IF(K878=1,VLOOKUP($C878&amp;"|"&amp;$B878&amp;"|"&amp;$D878,Empresas!$C$6:$CC$92,$G878+6+1,0),0))))</f>
        <v>2</v>
      </c>
      <c r="AC878" s="147">
        <f>IF(AND($I878="Si",L878=1),1,IF(AND($I878="Fisico",L878=1),1,IF(AND(L878=1,$I878="Electronico"),2,IF(L878=1,VLOOKUP($C878&amp;"|"&amp;$B878&amp;"|"&amp;$D878,Empresas!$C$6:$CC$92,$G878+6+1,0),0))))</f>
        <v>2</v>
      </c>
      <c r="AD878" s="147">
        <f>IF(AND($I878="Si",M878=1),1,IF(AND($I878="Fisico",M878=1),1,IF(AND(M878=1,$I878="Electronico"),2,IF(M878=1,VLOOKUP($C878&amp;"|"&amp;$B878&amp;"|"&amp;$D878,Empresas!$C$6:$CC$92,$G878+6+1,0),0))))</f>
        <v>2</v>
      </c>
      <c r="AE878" s="147">
        <f>IF(AND($I878="Si",N878=1),1,IF(AND($I878="Fisico",N878=1),1,IF(AND(N878=1,$I878="Electronico"),2,IF(N878=1,VLOOKUP($C878&amp;"|"&amp;$B878&amp;"|"&amp;$D878,Empresas!$C$6:$CC$92,$G878+6+1,0),0))))</f>
        <v>2</v>
      </c>
      <c r="AF878" s="147">
        <f>IF(AND($I878="Si",O878=1),1,IF(AND($I878="Fisico",O878=1),1,IF(AND(O878=1,$I878="Electronico"),2,IF(O878=1,VLOOKUP($C878&amp;"|"&amp;$B878&amp;"|"&amp;$D878,Empresas!$C$6:$CC$92,$G878+6+1,0),0))))</f>
        <v>2</v>
      </c>
      <c r="AG878" s="147">
        <f>IF(AND($I878="Si",P878=1),1,IF(AND($I878="Fisico",P878=1),1,IF(AND(P878=1,$I878="Electronico"),2,IF(P878=1,VLOOKUP($C878&amp;"|"&amp;$B878&amp;"|"&amp;$D878,Empresas!$C$6:$CC$92,$G878+6+1,0),0))))</f>
        <v>2</v>
      </c>
      <c r="AH878" s="147">
        <f>IF(AND($I878="Si",Q878=1),1,IF(AND($I878="Fisico",Q878=1),1,IF(AND(Q878=1,$I878="Electronico"),2,IF(Q878=1,VLOOKUP($C878&amp;"|"&amp;$B878&amp;"|"&amp;$D878,Empresas!$C$6:$CC$92,$G878+6+1,0),0))))</f>
        <v>2</v>
      </c>
      <c r="AI878" s="147">
        <f>IF(AND($I878="Si",R878=1),1,IF(AND($I878="Fisico",R878=1),1,IF(AND(R878=1,$I878="Electronico"),2,IF(R878=1,VLOOKUP($C878&amp;"|"&amp;$B878&amp;"|"&amp;$D878,Empresas!$C$6:$CC$92,$G878+6+1,0),0))))</f>
        <v>0</v>
      </c>
      <c r="AJ878" s="147">
        <f>IF(AND($I878="Si",S878=1),1,IF(AND($I878="Fisico",S878=1),1,IF(AND(S878=1,$I878="Electronico"),2,IF(S878=1,VLOOKUP($C878&amp;"|"&amp;$B878&amp;"|"&amp;$D878,Empresas!$C$6:$CC$92,$G878+6+1,0),0))))</f>
        <v>0</v>
      </c>
      <c r="AK878" s="147">
        <f>IF(AND($I878="Si",T878=1),1,IF(AND($I878="Fisico",T878=1),1,IF(AND(T878=1,$I878="Electronico"),2,IF(T878=1,VLOOKUP($C878&amp;"|"&amp;$B878&amp;"|"&amp;$D878,Empresas!$C$6:$CC$92,$G878+6+1,0),0))))</f>
        <v>0</v>
      </c>
      <c r="AL878" s="147">
        <f>IF(AND($I878="Si",U878=1),1,IF(AND($I878="Fisico",U878=1),1,IF(AND(U878=1,$I878="Electronico"),2,IF(U878=1,VLOOKUP($C878&amp;"|"&amp;$B878&amp;"|"&amp;$D878,Empresas!$C$6:$CC$92,$G878+6+1,0),0))))</f>
        <v>0</v>
      </c>
      <c r="AM878" s="149">
        <f t="shared" si="139"/>
        <v>16</v>
      </c>
      <c r="AN878" s="149">
        <f t="shared" si="140"/>
        <v>16</v>
      </c>
      <c r="AO878" s="152">
        <f t="shared" si="141"/>
        <v>1</v>
      </c>
    </row>
    <row r="879" spans="1:41" x14ac:dyDescent="0.25">
      <c r="A879" s="137" t="str">
        <f>VLOOKUP(D879,Empresas!$D$7:$F$91,3,0)</f>
        <v>Omar</v>
      </c>
      <c r="B879" s="138" t="str">
        <f>VLOOKUP(D879,Empresas!$D$7:$G$91,4,0)</f>
        <v>Marisol</v>
      </c>
      <c r="C879" s="138" t="s">
        <v>544</v>
      </c>
      <c r="D879" s="138" t="s">
        <v>148</v>
      </c>
      <c r="E879" s="138" t="str">
        <f>VLOOKUP(D879,Empresas!$D$7:$E$92,2,0)</f>
        <v>TAQUITOE SAC</v>
      </c>
      <c r="F879" s="138" t="s">
        <v>159</v>
      </c>
      <c r="G879" s="139">
        <f>+G878+3</f>
        <v>10</v>
      </c>
      <c r="H879" s="139" t="str">
        <f>VLOOKUP(D879,Empresas!$D$6:$L$92,7,0)</f>
        <v>Mensual</v>
      </c>
      <c r="I879" s="138" t="str">
        <f>VLOOKUP(VLOOKUP(D879&amp;"|"&amp;B879,Empresas!$I$7:$CB$92,G879,0),Tablas!$A$3:$B$5,2,0)</f>
        <v>Registro y analisis</v>
      </c>
      <c r="J879" s="78">
        <v>1</v>
      </c>
      <c r="K879" s="78">
        <v>1</v>
      </c>
      <c r="L879" s="78">
        <v>1</v>
      </c>
      <c r="M879" s="78">
        <v>1</v>
      </c>
      <c r="N879" s="78">
        <v>1</v>
      </c>
      <c r="O879" s="78">
        <v>1</v>
      </c>
      <c r="P879" s="78">
        <v>1</v>
      </c>
      <c r="Q879" s="78">
        <v>1</v>
      </c>
      <c r="R879" s="78"/>
      <c r="S879" s="78"/>
      <c r="T879" s="78"/>
      <c r="U879" s="78"/>
      <c r="V879" s="78" t="str">
        <f>VLOOKUP(D879,Empresas!$D$7:$CF$91,81,0)</f>
        <v>A</v>
      </c>
      <c r="W879" s="78" t="str">
        <f>VLOOKUP(D879,Empresas!$D$7:$M$91,10,0)</f>
        <v>General</v>
      </c>
      <c r="X879" s="69" t="str">
        <f t="shared" si="137"/>
        <v>SI</v>
      </c>
      <c r="Y879" s="153" t="str">
        <f t="shared" si="138"/>
        <v>Si aplica</v>
      </c>
      <c r="Z879" s="147">
        <f>IF(Y879="No aplica",0,IF(I879="no",0,IF(I879="No aplica",0,IF(I879="Si",1,IF(I879="Fisico",1,IF(I879="Electronico",2,VLOOKUP(C879&amp;"|"&amp;B879&amp;"|"&amp;D879,Empresas!$C$6:$CC$92,G879+6+1,0)))))))</f>
        <v>4</v>
      </c>
      <c r="AA879" s="147">
        <f>IF(AND($I879="Si",J879=1),1,IF(AND($I879="Fisico",J879=1),1,IF(AND(J879=1,$I879="Electronico"),2,IF(J879=1,VLOOKUP($C879&amp;"|"&amp;$B879&amp;"|"&amp;$D879,Empresas!$C$6:$CC$92,$G879+6+1,0),0))))</f>
        <v>4</v>
      </c>
      <c r="AB879" s="147">
        <f>IF(AND($I879="Si",K879=1),1,IF(AND($I879="Fisico",K879=1),1,IF(AND(K879=1,$I879="Electronico"),2,IF(K879=1,VLOOKUP($C879&amp;"|"&amp;$B879&amp;"|"&amp;$D879,Empresas!$C$6:$CC$92,$G879+6+1,0),0))))</f>
        <v>4</v>
      </c>
      <c r="AC879" s="147">
        <f>IF(AND($I879="Si",L879=1),1,IF(AND($I879="Fisico",L879=1),1,IF(AND(L879=1,$I879="Electronico"),2,IF(L879=1,VLOOKUP($C879&amp;"|"&amp;$B879&amp;"|"&amp;$D879,Empresas!$C$6:$CC$92,$G879+6+1,0),0))))</f>
        <v>4</v>
      </c>
      <c r="AD879" s="147">
        <f>IF(AND($I879="Si",M879=1),1,IF(AND($I879="Fisico",M879=1),1,IF(AND(M879=1,$I879="Electronico"),2,IF(M879=1,VLOOKUP($C879&amp;"|"&amp;$B879&amp;"|"&amp;$D879,Empresas!$C$6:$CC$92,$G879+6+1,0),0))))</f>
        <v>4</v>
      </c>
      <c r="AE879" s="147">
        <f>IF(AND($I879="Si",N879=1),1,IF(AND($I879="Fisico",N879=1),1,IF(AND(N879=1,$I879="Electronico"),2,IF(N879=1,VLOOKUP($C879&amp;"|"&amp;$B879&amp;"|"&amp;$D879,Empresas!$C$6:$CC$92,$G879+6+1,0),0))))</f>
        <v>4</v>
      </c>
      <c r="AF879" s="147">
        <f>IF(AND($I879="Si",O879=1),1,IF(AND($I879="Fisico",O879=1),1,IF(AND(O879=1,$I879="Electronico"),2,IF(O879=1,VLOOKUP($C879&amp;"|"&amp;$B879&amp;"|"&amp;$D879,Empresas!$C$6:$CC$92,$G879+6+1,0),0))))</f>
        <v>4</v>
      </c>
      <c r="AG879" s="147">
        <f>IF(AND($I879="Si",P879=1),1,IF(AND($I879="Fisico",P879=1),1,IF(AND(P879=1,$I879="Electronico"),2,IF(P879=1,VLOOKUP($C879&amp;"|"&amp;$B879&amp;"|"&amp;$D879,Empresas!$C$6:$CC$92,$G879+6+1,0),0))))</f>
        <v>4</v>
      </c>
      <c r="AH879" s="147">
        <f>IF(AND($I879="Si",Q879=1),1,IF(AND($I879="Fisico",Q879=1),1,IF(AND(Q879=1,$I879="Electronico"),2,IF(Q879=1,VLOOKUP($C879&amp;"|"&amp;$B879&amp;"|"&amp;$D879,Empresas!$C$6:$CC$92,$G879+6+1,0),0))))</f>
        <v>4</v>
      </c>
      <c r="AI879" s="147">
        <f>IF(AND($I879="Si",R879=1),1,IF(AND($I879="Fisico",R879=1),1,IF(AND(R879=1,$I879="Electronico"),2,IF(R879=1,VLOOKUP($C879&amp;"|"&amp;$B879&amp;"|"&amp;$D879,Empresas!$C$6:$CC$92,$G879+6+1,0),0))))</f>
        <v>0</v>
      </c>
      <c r="AJ879" s="147">
        <f>IF(AND($I879="Si",S879=1),1,IF(AND($I879="Fisico",S879=1),1,IF(AND(S879=1,$I879="Electronico"),2,IF(S879=1,VLOOKUP($C879&amp;"|"&amp;$B879&amp;"|"&amp;$D879,Empresas!$C$6:$CC$92,$G879+6+1,0),0))))</f>
        <v>0</v>
      </c>
      <c r="AK879" s="147">
        <f>IF(AND($I879="Si",T879=1),1,IF(AND($I879="Fisico",T879=1),1,IF(AND(T879=1,$I879="Electronico"),2,IF(T879=1,VLOOKUP($C879&amp;"|"&amp;$B879&amp;"|"&amp;$D879,Empresas!$C$6:$CC$92,$G879+6+1,0),0))))</f>
        <v>0</v>
      </c>
      <c r="AL879" s="147">
        <f>IF(AND($I879="Si",U879=1),1,IF(AND($I879="Fisico",U879=1),1,IF(AND(U879=1,$I879="Electronico"),2,IF(U879=1,VLOOKUP($C879&amp;"|"&amp;$B879&amp;"|"&amp;$D879,Empresas!$C$6:$CC$92,$G879+6+1,0),0))))</f>
        <v>0</v>
      </c>
      <c r="AM879" s="149">
        <f t="shared" si="139"/>
        <v>32</v>
      </c>
      <c r="AN879" s="149">
        <f t="shared" si="140"/>
        <v>32</v>
      </c>
      <c r="AO879" s="152">
        <f t="shared" si="141"/>
        <v>1</v>
      </c>
    </row>
    <row r="880" spans="1:41" x14ac:dyDescent="0.25">
      <c r="A880" s="137" t="str">
        <f>VLOOKUP(D880,Empresas!$D$7:$F$91,3,0)</f>
        <v>Omar</v>
      </c>
      <c r="B880" s="138" t="str">
        <f>VLOOKUP(D880,Empresas!$D$7:$G$91,4,0)</f>
        <v>Marisol</v>
      </c>
      <c r="C880" s="138" t="s">
        <v>544</v>
      </c>
      <c r="D880" s="138" t="s">
        <v>148</v>
      </c>
      <c r="E880" s="138" t="str">
        <f>VLOOKUP(D880,Empresas!$D$7:$E$92,2,0)</f>
        <v>TAQUITOE SAC</v>
      </c>
      <c r="F880" s="138" t="s">
        <v>160</v>
      </c>
      <c r="G880" s="139">
        <f t="shared" ref="G880:G891" si="145">+G879+3</f>
        <v>13</v>
      </c>
      <c r="H880" s="139" t="str">
        <f>VLOOKUP(D880,Empresas!$D$6:$L$92,7,0)</f>
        <v>Mensual</v>
      </c>
      <c r="I880" s="138" t="str">
        <f>VLOOKUP(VLOOKUP(D880&amp;"|"&amp;B880,Empresas!$I$7:$CB$92,G880,0),Tablas!$A$3:$B$5,2,0)</f>
        <v>Registro y analisis</v>
      </c>
      <c r="J880" s="78">
        <v>1</v>
      </c>
      <c r="K880" s="78">
        <v>1</v>
      </c>
      <c r="L880" s="78">
        <v>1</v>
      </c>
      <c r="M880" s="78">
        <v>1</v>
      </c>
      <c r="N880" s="78">
        <v>1</v>
      </c>
      <c r="O880" s="78">
        <v>1</v>
      </c>
      <c r="P880" s="78">
        <v>1</v>
      </c>
      <c r="Q880" s="78">
        <v>1</v>
      </c>
      <c r="R880" s="78"/>
      <c r="S880" s="78"/>
      <c r="T880" s="78"/>
      <c r="U880" s="78"/>
      <c r="V880" s="78" t="str">
        <f>VLOOKUP(D880,Empresas!$D$7:$CF$91,81,0)</f>
        <v>A</v>
      </c>
      <c r="W880" s="78" t="str">
        <f>VLOOKUP(D880,Empresas!$D$7:$M$91,10,0)</f>
        <v>General</v>
      </c>
      <c r="X880" s="69" t="str">
        <f t="shared" si="137"/>
        <v>SI</v>
      </c>
      <c r="Y880" s="153" t="str">
        <f t="shared" si="138"/>
        <v>Si aplica</v>
      </c>
      <c r="Z880" s="147">
        <f>IF(Y880="No aplica",0,IF(I880="no",0,IF(I880="No aplica",0,IF(I880="Si",1,IF(I880="Fisico",1,IF(I880="Electronico",2,VLOOKUP(C880&amp;"|"&amp;B880&amp;"|"&amp;D880,Empresas!$C$6:$CC$92,G880+6+1,0)))))))</f>
        <v>2</v>
      </c>
      <c r="AA880" s="147">
        <f>IF(AND($I880="Si",J880=1),1,IF(AND($I880="Fisico",J880=1),1,IF(AND(J880=1,$I880="Electronico"),2,IF(J880=1,VLOOKUP($C880&amp;"|"&amp;$B880&amp;"|"&amp;$D880,Empresas!$C$6:$CC$92,$G880+6+1,0),0))))</f>
        <v>2</v>
      </c>
      <c r="AB880" s="147">
        <f>IF(AND($I880="Si",K880=1),1,IF(AND($I880="Fisico",K880=1),1,IF(AND(K880=1,$I880="Electronico"),2,IF(K880=1,VLOOKUP($C880&amp;"|"&amp;$B880&amp;"|"&amp;$D880,Empresas!$C$6:$CC$92,$G880+6+1,0),0))))</f>
        <v>2</v>
      </c>
      <c r="AC880" s="147">
        <f>IF(AND($I880="Si",L880=1),1,IF(AND($I880="Fisico",L880=1),1,IF(AND(L880=1,$I880="Electronico"),2,IF(L880=1,VLOOKUP($C880&amp;"|"&amp;$B880&amp;"|"&amp;$D880,Empresas!$C$6:$CC$92,$G880+6+1,0),0))))</f>
        <v>2</v>
      </c>
      <c r="AD880" s="147">
        <f>IF(AND($I880="Si",M880=1),1,IF(AND($I880="Fisico",M880=1),1,IF(AND(M880=1,$I880="Electronico"),2,IF(M880=1,VLOOKUP($C880&amp;"|"&amp;$B880&amp;"|"&amp;$D880,Empresas!$C$6:$CC$92,$G880+6+1,0),0))))</f>
        <v>2</v>
      </c>
      <c r="AE880" s="147">
        <f>IF(AND($I880="Si",N880=1),1,IF(AND($I880="Fisico",N880=1),1,IF(AND(N880=1,$I880="Electronico"),2,IF(N880=1,VLOOKUP($C880&amp;"|"&amp;$B880&amp;"|"&amp;$D880,Empresas!$C$6:$CC$92,$G880+6+1,0),0))))</f>
        <v>2</v>
      </c>
      <c r="AF880" s="147">
        <f>IF(AND($I880="Si",O880=1),1,IF(AND($I880="Fisico",O880=1),1,IF(AND(O880=1,$I880="Electronico"),2,IF(O880=1,VLOOKUP($C880&amp;"|"&amp;$B880&amp;"|"&amp;$D880,Empresas!$C$6:$CC$92,$G880+6+1,0),0))))</f>
        <v>2</v>
      </c>
      <c r="AG880" s="147">
        <f>IF(AND($I880="Si",P880=1),1,IF(AND($I880="Fisico",P880=1),1,IF(AND(P880=1,$I880="Electronico"),2,IF(P880=1,VLOOKUP($C880&amp;"|"&amp;$B880&amp;"|"&amp;$D880,Empresas!$C$6:$CC$92,$G880+6+1,0),0))))</f>
        <v>2</v>
      </c>
      <c r="AH880" s="147">
        <f>IF(AND($I880="Si",Q880=1),1,IF(AND($I880="Fisico",Q880=1),1,IF(AND(Q880=1,$I880="Electronico"),2,IF(Q880=1,VLOOKUP($C880&amp;"|"&amp;$B880&amp;"|"&amp;$D880,Empresas!$C$6:$CC$92,$G880+6+1,0),0))))</f>
        <v>2</v>
      </c>
      <c r="AI880" s="147">
        <f>IF(AND($I880="Si",R880=1),1,IF(AND($I880="Fisico",R880=1),1,IF(AND(R880=1,$I880="Electronico"),2,IF(R880=1,VLOOKUP($C880&amp;"|"&amp;$B880&amp;"|"&amp;$D880,Empresas!$C$6:$CC$92,$G880+6+1,0),0))))</f>
        <v>0</v>
      </c>
      <c r="AJ880" s="147">
        <f>IF(AND($I880="Si",S880=1),1,IF(AND($I880="Fisico",S880=1),1,IF(AND(S880=1,$I880="Electronico"),2,IF(S880=1,VLOOKUP($C880&amp;"|"&amp;$B880&amp;"|"&amp;$D880,Empresas!$C$6:$CC$92,$G880+6+1,0),0))))</f>
        <v>0</v>
      </c>
      <c r="AK880" s="147">
        <f>IF(AND($I880="Si",T880=1),1,IF(AND($I880="Fisico",T880=1),1,IF(AND(T880=1,$I880="Electronico"),2,IF(T880=1,VLOOKUP($C880&amp;"|"&amp;$B880&amp;"|"&amp;$D880,Empresas!$C$6:$CC$92,$G880+6+1,0),0))))</f>
        <v>0</v>
      </c>
      <c r="AL880" s="147">
        <f>IF(AND($I880="Si",U880=1),1,IF(AND($I880="Fisico",U880=1),1,IF(AND(U880=1,$I880="Electronico"),2,IF(U880=1,VLOOKUP($C880&amp;"|"&amp;$B880&amp;"|"&amp;$D880,Empresas!$C$6:$CC$92,$G880+6+1,0),0))))</f>
        <v>0</v>
      </c>
      <c r="AM880" s="149">
        <f t="shared" si="139"/>
        <v>16</v>
      </c>
      <c r="AN880" s="149">
        <f t="shared" si="140"/>
        <v>16</v>
      </c>
      <c r="AO880" s="152">
        <f t="shared" si="141"/>
        <v>1</v>
      </c>
    </row>
    <row r="881" spans="1:41" x14ac:dyDescent="0.25">
      <c r="A881" s="137" t="str">
        <f>VLOOKUP(D881,Empresas!$D$7:$F$91,3,0)</f>
        <v>Omar</v>
      </c>
      <c r="B881" s="138" t="str">
        <f>VLOOKUP(D881,Empresas!$D$7:$G$91,4,0)</f>
        <v>Marisol</v>
      </c>
      <c r="C881" s="138" t="s">
        <v>544</v>
      </c>
      <c r="D881" s="138" t="s">
        <v>148</v>
      </c>
      <c r="E881" s="138" t="str">
        <f>VLOOKUP(D881,Empresas!$D$7:$E$92,2,0)</f>
        <v>TAQUITOE SAC</v>
      </c>
      <c r="F881" s="138" t="s">
        <v>161</v>
      </c>
      <c r="G881" s="139">
        <f t="shared" si="145"/>
        <v>16</v>
      </c>
      <c r="H881" s="139" t="str">
        <f>VLOOKUP(D881,Empresas!$D$6:$L$92,7,0)</f>
        <v>Mensual</v>
      </c>
      <c r="I881" s="138" t="str">
        <f>VLOOKUP(VLOOKUP(D881&amp;"|"&amp;B881,Empresas!$I$7:$CB$92,G881,0),Tablas!$A$3:$B$5,2,0)</f>
        <v>Registro y analisis</v>
      </c>
      <c r="J881" s="78">
        <v>1</v>
      </c>
      <c r="K881" s="78">
        <v>1</v>
      </c>
      <c r="L881" s="78">
        <v>1</v>
      </c>
      <c r="M881" s="78">
        <v>1</v>
      </c>
      <c r="N881" s="78">
        <v>1</v>
      </c>
      <c r="O881" s="78">
        <v>1</v>
      </c>
      <c r="P881" s="78">
        <v>1</v>
      </c>
      <c r="Q881" s="78">
        <v>2</v>
      </c>
      <c r="R881" s="78"/>
      <c r="S881" s="78"/>
      <c r="T881" s="78"/>
      <c r="U881" s="78"/>
      <c r="V881" s="78" t="str">
        <f>VLOOKUP(D881,Empresas!$D$7:$CF$91,81,0)</f>
        <v>A</v>
      </c>
      <c r="W881" s="78" t="str">
        <f>VLOOKUP(D881,Empresas!$D$7:$M$91,10,0)</f>
        <v>General</v>
      </c>
      <c r="X881" s="69" t="str">
        <f t="shared" si="137"/>
        <v>SI</v>
      </c>
      <c r="Y881" s="153" t="str">
        <f t="shared" si="138"/>
        <v>Si aplica</v>
      </c>
      <c r="Z881" s="147">
        <f>IF(Y881="No aplica",0,IF(I881="no",0,IF(I881="No aplica",0,IF(I881="Si",1,IF(I881="Fisico",1,IF(I881="Electronico",2,VLOOKUP(C881&amp;"|"&amp;B881&amp;"|"&amp;D881,Empresas!$C$6:$CC$92,G881+6+1,0)))))))</f>
        <v>2</v>
      </c>
      <c r="AA881" s="147">
        <f>IF(AND($I881="Si",J881=1),1,IF(AND($I881="Fisico",J881=1),1,IF(AND(J881=1,$I881="Electronico"),2,IF(J881=1,VLOOKUP($C881&amp;"|"&amp;$B881&amp;"|"&amp;$D881,Empresas!$C$6:$CC$92,$G881+6+1,0),0))))</f>
        <v>2</v>
      </c>
      <c r="AB881" s="147">
        <f>IF(AND($I881="Si",K881=1),1,IF(AND($I881="Fisico",K881=1),1,IF(AND(K881=1,$I881="Electronico"),2,IF(K881=1,VLOOKUP($C881&amp;"|"&amp;$B881&amp;"|"&amp;$D881,Empresas!$C$6:$CC$92,$G881+6+1,0),0))))</f>
        <v>2</v>
      </c>
      <c r="AC881" s="147">
        <f>IF(AND($I881="Si",L881=1),1,IF(AND($I881="Fisico",L881=1),1,IF(AND(L881=1,$I881="Electronico"),2,IF(L881=1,VLOOKUP($C881&amp;"|"&amp;$B881&amp;"|"&amp;$D881,Empresas!$C$6:$CC$92,$G881+6+1,0),0))))</f>
        <v>2</v>
      </c>
      <c r="AD881" s="147">
        <f>IF(AND($I881="Si",M881=1),1,IF(AND($I881="Fisico",M881=1),1,IF(AND(M881=1,$I881="Electronico"),2,IF(M881=1,VLOOKUP($C881&amp;"|"&amp;$B881&amp;"|"&amp;$D881,Empresas!$C$6:$CC$92,$G881+6+1,0),0))))</f>
        <v>2</v>
      </c>
      <c r="AE881" s="147">
        <f>IF(AND($I881="Si",N881=1),1,IF(AND($I881="Fisico",N881=1),1,IF(AND(N881=1,$I881="Electronico"),2,IF(N881=1,VLOOKUP($C881&amp;"|"&amp;$B881&amp;"|"&amp;$D881,Empresas!$C$6:$CC$92,$G881+6+1,0),0))))</f>
        <v>2</v>
      </c>
      <c r="AF881" s="147">
        <f>IF(AND($I881="Si",O881=1),1,IF(AND($I881="Fisico",O881=1),1,IF(AND(O881=1,$I881="Electronico"),2,IF(O881=1,VLOOKUP($C881&amp;"|"&amp;$B881&amp;"|"&amp;$D881,Empresas!$C$6:$CC$92,$G881+6+1,0),0))))</f>
        <v>2</v>
      </c>
      <c r="AG881" s="147">
        <f>IF(AND($I881="Si",P881=1),1,IF(AND($I881="Fisico",P881=1),1,IF(AND(P881=1,$I881="Electronico"),2,IF(P881=1,VLOOKUP($C881&amp;"|"&amp;$B881&amp;"|"&amp;$D881,Empresas!$C$6:$CC$92,$G881+6+1,0),0))))</f>
        <v>2</v>
      </c>
      <c r="AH881" s="147">
        <f>IF(AND($I881="Si",Q881=1),1,IF(AND($I881="Fisico",Q881=1),1,IF(AND(Q881=1,$I881="Electronico"),2,IF(Q881=1,VLOOKUP($C881&amp;"|"&amp;$B881&amp;"|"&amp;$D881,Empresas!$C$6:$CC$92,$G881+6+1,0),0))))</f>
        <v>0</v>
      </c>
      <c r="AI881" s="147">
        <f>IF(AND($I881="Si",R881=1),1,IF(AND($I881="Fisico",R881=1),1,IF(AND(R881=1,$I881="Electronico"),2,IF(R881=1,VLOOKUP($C881&amp;"|"&amp;$B881&amp;"|"&amp;$D881,Empresas!$C$6:$CC$92,$G881+6+1,0),0))))</f>
        <v>0</v>
      </c>
      <c r="AJ881" s="147">
        <f>IF(AND($I881="Si",S881=1),1,IF(AND($I881="Fisico",S881=1),1,IF(AND(S881=1,$I881="Electronico"),2,IF(S881=1,VLOOKUP($C881&amp;"|"&amp;$B881&amp;"|"&amp;$D881,Empresas!$C$6:$CC$92,$G881+6+1,0),0))))</f>
        <v>0</v>
      </c>
      <c r="AK881" s="147">
        <f>IF(AND($I881="Si",T881=1),1,IF(AND($I881="Fisico",T881=1),1,IF(AND(T881=1,$I881="Electronico"),2,IF(T881=1,VLOOKUP($C881&amp;"|"&amp;$B881&amp;"|"&amp;$D881,Empresas!$C$6:$CC$92,$G881+6+1,0),0))))</f>
        <v>0</v>
      </c>
      <c r="AL881" s="147">
        <f>IF(AND($I881="Si",U881=1),1,IF(AND($I881="Fisico",U881=1),1,IF(AND(U881=1,$I881="Electronico"),2,IF(U881=1,VLOOKUP($C881&amp;"|"&amp;$B881&amp;"|"&amp;$D881,Empresas!$C$6:$CC$92,$G881+6+1,0),0))))</f>
        <v>0</v>
      </c>
      <c r="AM881" s="149">
        <f t="shared" si="139"/>
        <v>14</v>
      </c>
      <c r="AN881" s="149">
        <f t="shared" si="140"/>
        <v>16</v>
      </c>
      <c r="AO881" s="152">
        <f t="shared" si="141"/>
        <v>0.875</v>
      </c>
    </row>
    <row r="882" spans="1:41" x14ac:dyDescent="0.25">
      <c r="A882" s="137" t="str">
        <f>VLOOKUP(D882,Empresas!$D$7:$F$91,3,0)</f>
        <v>Omar</v>
      </c>
      <c r="B882" s="138" t="str">
        <f>VLOOKUP(D882,Empresas!$D$7:$G$91,4,0)</f>
        <v>Marisol</v>
      </c>
      <c r="C882" s="138" t="s">
        <v>544</v>
      </c>
      <c r="D882" s="138" t="s">
        <v>148</v>
      </c>
      <c r="E882" s="138" t="str">
        <f>VLOOKUP(D882,Empresas!$D$7:$E$92,2,0)</f>
        <v>TAQUITOE SAC</v>
      </c>
      <c r="F882" s="138" t="s">
        <v>162</v>
      </c>
      <c r="G882" s="139">
        <f t="shared" si="145"/>
        <v>19</v>
      </c>
      <c r="H882" s="139" t="str">
        <f>VLOOKUP(D882,Empresas!$D$6:$L$92,7,0)</f>
        <v>Mensual</v>
      </c>
      <c r="I882" s="138" t="str">
        <f>VLOOKUP(VLOOKUP(D882&amp;"|"&amp;B882,Empresas!$I$7:$CB$92,G882,0),Tablas!$A$3:$B$5,2,0)</f>
        <v>No aplica</v>
      </c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 t="str">
        <f>VLOOKUP(D882,Empresas!$D$7:$CF$91,81,0)</f>
        <v>A</v>
      </c>
      <c r="W882" s="78" t="str">
        <f>VLOOKUP(D882,Empresas!$D$7:$M$91,10,0)</f>
        <v>General</v>
      </c>
      <c r="X882" s="69" t="str">
        <f t="shared" si="137"/>
        <v>SI</v>
      </c>
      <c r="Y882" s="153" t="str">
        <f t="shared" si="138"/>
        <v>No aplica</v>
      </c>
      <c r="Z882" s="147">
        <f>IF(Y882="No aplica",0,IF(I882="no",0,IF(I882="No aplica",0,IF(I882="Si",1,IF(I882="Fisico",1,IF(I882="Electronico",2,VLOOKUP(C882&amp;"|"&amp;B882&amp;"|"&amp;D882,Empresas!$C$6:$CC$92,G882+6+1,0)))))))</f>
        <v>0</v>
      </c>
      <c r="AA882" s="147">
        <f>IF(AND($I882="Si",J882=1),1,IF(AND($I882="Fisico",J882=1),1,IF(AND(J882=1,$I882="Electronico"),2,IF(J882=1,VLOOKUP($C882&amp;"|"&amp;$B882&amp;"|"&amp;$D882,Empresas!$C$6:$CC$92,$G882+6+1,0),0))))</f>
        <v>0</v>
      </c>
      <c r="AB882" s="147">
        <f>IF(AND($I882="Si",K882=1),1,IF(AND($I882="Fisico",K882=1),1,IF(AND(K882=1,$I882="Electronico"),2,IF(K882=1,VLOOKUP($C882&amp;"|"&amp;$B882&amp;"|"&amp;$D882,Empresas!$C$6:$CC$92,$G882+6+1,0),0))))</f>
        <v>0</v>
      </c>
      <c r="AC882" s="147">
        <f>IF(AND($I882="Si",L882=1),1,IF(AND($I882="Fisico",L882=1),1,IF(AND(L882=1,$I882="Electronico"),2,IF(L882=1,VLOOKUP($C882&amp;"|"&amp;$B882&amp;"|"&amp;$D882,Empresas!$C$6:$CC$92,$G882+6+1,0),0))))</f>
        <v>0</v>
      </c>
      <c r="AD882" s="147">
        <f>IF(AND($I882="Si",M882=1),1,IF(AND($I882="Fisico",M882=1),1,IF(AND(M882=1,$I882="Electronico"),2,IF(M882=1,VLOOKUP($C882&amp;"|"&amp;$B882&amp;"|"&amp;$D882,Empresas!$C$6:$CC$92,$G882+6+1,0),0))))</f>
        <v>0</v>
      </c>
      <c r="AE882" s="147">
        <f>IF(AND($I882="Si",N882=1),1,IF(AND($I882="Fisico",N882=1),1,IF(AND(N882=1,$I882="Electronico"),2,IF(N882=1,VLOOKUP($C882&amp;"|"&amp;$B882&amp;"|"&amp;$D882,Empresas!$C$6:$CC$92,$G882+6+1,0),0))))</f>
        <v>0</v>
      </c>
      <c r="AF882" s="147">
        <f>IF(AND($I882="Si",O882=1),1,IF(AND($I882="Fisico",O882=1),1,IF(AND(O882=1,$I882="Electronico"),2,IF(O882=1,VLOOKUP($C882&amp;"|"&amp;$B882&amp;"|"&amp;$D882,Empresas!$C$6:$CC$92,$G882+6+1,0),0))))</f>
        <v>0</v>
      </c>
      <c r="AG882" s="147">
        <f>IF(AND($I882="Si",P882=1),1,IF(AND($I882="Fisico",P882=1),1,IF(AND(P882=1,$I882="Electronico"),2,IF(P882=1,VLOOKUP($C882&amp;"|"&amp;$B882&amp;"|"&amp;$D882,Empresas!$C$6:$CC$92,$G882+6+1,0),0))))</f>
        <v>0</v>
      </c>
      <c r="AH882" s="147">
        <f>IF(AND($I882="Si",Q882=1),1,IF(AND($I882="Fisico",Q882=1),1,IF(AND(Q882=1,$I882="Electronico"),2,IF(Q882=1,VLOOKUP($C882&amp;"|"&amp;$B882&amp;"|"&amp;$D882,Empresas!$C$6:$CC$92,$G882+6+1,0),0))))</f>
        <v>0</v>
      </c>
      <c r="AI882" s="147">
        <f>IF(AND($I882="Si",R882=1),1,IF(AND($I882="Fisico",R882=1),1,IF(AND(R882=1,$I882="Electronico"),2,IF(R882=1,VLOOKUP($C882&amp;"|"&amp;$B882&amp;"|"&amp;$D882,Empresas!$C$6:$CC$92,$G882+6+1,0),0))))</f>
        <v>0</v>
      </c>
      <c r="AJ882" s="147">
        <f>IF(AND($I882="Si",S882=1),1,IF(AND($I882="Fisico",S882=1),1,IF(AND(S882=1,$I882="Electronico"),2,IF(S882=1,VLOOKUP($C882&amp;"|"&amp;$B882&amp;"|"&amp;$D882,Empresas!$C$6:$CC$92,$G882+6+1,0),0))))</f>
        <v>0</v>
      </c>
      <c r="AK882" s="147">
        <f>IF(AND($I882="Si",T882=1),1,IF(AND($I882="Fisico",T882=1),1,IF(AND(T882=1,$I882="Electronico"),2,IF(T882=1,VLOOKUP($C882&amp;"|"&amp;$B882&amp;"|"&amp;$D882,Empresas!$C$6:$CC$92,$G882+6+1,0),0))))</f>
        <v>0</v>
      </c>
      <c r="AL882" s="147">
        <f>IF(AND($I882="Si",U882=1),1,IF(AND($I882="Fisico",U882=1),1,IF(AND(U882=1,$I882="Electronico"),2,IF(U882=1,VLOOKUP($C882&amp;"|"&amp;$B882&amp;"|"&amp;$D882,Empresas!$C$6:$CC$92,$G882+6+1,0),0))))</f>
        <v>0</v>
      </c>
      <c r="AM882" s="149">
        <f t="shared" si="139"/>
        <v>0</v>
      </c>
      <c r="AN882" s="149">
        <f t="shared" si="140"/>
        <v>0</v>
      </c>
      <c r="AO882" s="152">
        <f t="shared" si="141"/>
        <v>0</v>
      </c>
    </row>
    <row r="883" spans="1:41" x14ac:dyDescent="0.25">
      <c r="A883" s="137" t="str">
        <f>VLOOKUP(D883,Empresas!$D$7:$F$91,3,0)</f>
        <v>Omar</v>
      </c>
      <c r="B883" s="138" t="str">
        <f>VLOOKUP(D883,Empresas!$D$7:$G$91,4,0)</f>
        <v>Marisol</v>
      </c>
      <c r="C883" s="138" t="s">
        <v>544</v>
      </c>
      <c r="D883" s="138" t="s">
        <v>148</v>
      </c>
      <c r="E883" s="138" t="str">
        <f>VLOOKUP(D883,Empresas!$D$7:$E$92,2,0)</f>
        <v>TAQUITOE SAC</v>
      </c>
      <c r="F883" s="138" t="s">
        <v>163</v>
      </c>
      <c r="G883" s="139">
        <f t="shared" si="145"/>
        <v>22</v>
      </c>
      <c r="H883" s="139" t="str">
        <f>VLOOKUP(D883,Empresas!$D$6:$L$92,7,0)</f>
        <v>Mensual</v>
      </c>
      <c r="I883" s="138" t="str">
        <f>VLOOKUP(VLOOKUP(D883&amp;"|"&amp;B883,Empresas!$I$7:$CB$92,G883,0),Tablas!$A$3:$B$5,2,0)</f>
        <v>Registro y analisis</v>
      </c>
      <c r="J883" s="78">
        <v>1</v>
      </c>
      <c r="K883" s="78">
        <v>1</v>
      </c>
      <c r="L883" s="78">
        <v>1</v>
      </c>
      <c r="M883" s="78">
        <v>1</v>
      </c>
      <c r="N883" s="78">
        <v>1</v>
      </c>
      <c r="O883" s="78">
        <v>1</v>
      </c>
      <c r="P883" s="78">
        <v>1</v>
      </c>
      <c r="Q883" s="78">
        <v>1</v>
      </c>
      <c r="R883" s="78"/>
      <c r="S883" s="78"/>
      <c r="T883" s="78"/>
      <c r="U883" s="78"/>
      <c r="V883" s="78" t="str">
        <f>VLOOKUP(D883,Empresas!$D$7:$CF$91,81,0)</f>
        <v>A</v>
      </c>
      <c r="W883" s="78" t="str">
        <f>VLOOKUP(D883,Empresas!$D$7:$M$91,10,0)</f>
        <v>General</v>
      </c>
      <c r="X883" s="69" t="str">
        <f t="shared" si="137"/>
        <v>SI</v>
      </c>
      <c r="Y883" s="153" t="str">
        <f t="shared" si="138"/>
        <v>Si aplica</v>
      </c>
      <c r="Z883" s="147">
        <f>IF(Y883="No aplica",0,IF(I883="no",0,IF(I883="No aplica",0,IF(I883="Si",1,IF(I883="Fisico",1,IF(I883="Electronico",2,VLOOKUP(C883&amp;"|"&amp;B883&amp;"|"&amp;D883,Empresas!$C$6:$CC$92,G883+6+1,0)))))))</f>
        <v>4</v>
      </c>
      <c r="AA883" s="147">
        <f>IF(AND($I883="Si",J883=1),1,IF(AND($I883="Fisico",J883=1),1,IF(AND(J883=1,$I883="Electronico"),2,IF(J883=1,VLOOKUP($C883&amp;"|"&amp;$B883&amp;"|"&amp;$D883,Empresas!$C$6:$CC$92,$G883+6+1,0),0))))</f>
        <v>4</v>
      </c>
      <c r="AB883" s="147">
        <f>IF(AND($I883="Si",K883=1),1,IF(AND($I883="Fisico",K883=1),1,IF(AND(K883=1,$I883="Electronico"),2,IF(K883=1,VLOOKUP($C883&amp;"|"&amp;$B883&amp;"|"&amp;$D883,Empresas!$C$6:$CC$92,$G883+6+1,0),0))))</f>
        <v>4</v>
      </c>
      <c r="AC883" s="147">
        <f>IF(AND($I883="Si",L883=1),1,IF(AND($I883="Fisico",L883=1),1,IF(AND(L883=1,$I883="Electronico"),2,IF(L883=1,VLOOKUP($C883&amp;"|"&amp;$B883&amp;"|"&amp;$D883,Empresas!$C$6:$CC$92,$G883+6+1,0),0))))</f>
        <v>4</v>
      </c>
      <c r="AD883" s="147">
        <f>IF(AND($I883="Si",M883=1),1,IF(AND($I883="Fisico",M883=1),1,IF(AND(M883=1,$I883="Electronico"),2,IF(M883=1,VLOOKUP($C883&amp;"|"&amp;$B883&amp;"|"&amp;$D883,Empresas!$C$6:$CC$92,$G883+6+1,0),0))))</f>
        <v>4</v>
      </c>
      <c r="AE883" s="147">
        <f>IF(AND($I883="Si",N883=1),1,IF(AND($I883="Fisico",N883=1),1,IF(AND(N883=1,$I883="Electronico"),2,IF(N883=1,VLOOKUP($C883&amp;"|"&amp;$B883&amp;"|"&amp;$D883,Empresas!$C$6:$CC$92,$G883+6+1,0),0))))</f>
        <v>4</v>
      </c>
      <c r="AF883" s="147">
        <f>IF(AND($I883="Si",O883=1),1,IF(AND($I883="Fisico",O883=1),1,IF(AND(O883=1,$I883="Electronico"),2,IF(O883=1,VLOOKUP($C883&amp;"|"&amp;$B883&amp;"|"&amp;$D883,Empresas!$C$6:$CC$92,$G883+6+1,0),0))))</f>
        <v>4</v>
      </c>
      <c r="AG883" s="147">
        <f>IF(AND($I883="Si",P883=1),1,IF(AND($I883="Fisico",P883=1),1,IF(AND(P883=1,$I883="Electronico"),2,IF(P883=1,VLOOKUP($C883&amp;"|"&amp;$B883&amp;"|"&amp;$D883,Empresas!$C$6:$CC$92,$G883+6+1,0),0))))</f>
        <v>4</v>
      </c>
      <c r="AH883" s="147">
        <f>IF(AND($I883="Si",Q883=1),1,IF(AND($I883="Fisico",Q883=1),1,IF(AND(Q883=1,$I883="Electronico"),2,IF(Q883=1,VLOOKUP($C883&amp;"|"&amp;$B883&amp;"|"&amp;$D883,Empresas!$C$6:$CC$92,$G883+6+1,0),0))))</f>
        <v>4</v>
      </c>
      <c r="AI883" s="147">
        <f>IF(AND($I883="Si",R883=1),1,IF(AND($I883="Fisico",R883=1),1,IF(AND(R883=1,$I883="Electronico"),2,IF(R883=1,VLOOKUP($C883&amp;"|"&amp;$B883&amp;"|"&amp;$D883,Empresas!$C$6:$CC$92,$G883+6+1,0),0))))</f>
        <v>0</v>
      </c>
      <c r="AJ883" s="147">
        <f>IF(AND($I883="Si",S883=1),1,IF(AND($I883="Fisico",S883=1),1,IF(AND(S883=1,$I883="Electronico"),2,IF(S883=1,VLOOKUP($C883&amp;"|"&amp;$B883&amp;"|"&amp;$D883,Empresas!$C$6:$CC$92,$G883+6+1,0),0))))</f>
        <v>0</v>
      </c>
      <c r="AK883" s="147">
        <f>IF(AND($I883="Si",T883=1),1,IF(AND($I883="Fisico",T883=1),1,IF(AND(T883=1,$I883="Electronico"),2,IF(T883=1,VLOOKUP($C883&amp;"|"&amp;$B883&amp;"|"&amp;$D883,Empresas!$C$6:$CC$92,$G883+6+1,0),0))))</f>
        <v>0</v>
      </c>
      <c r="AL883" s="147">
        <f>IF(AND($I883="Si",U883=1),1,IF(AND($I883="Fisico",U883=1),1,IF(AND(U883=1,$I883="Electronico"),2,IF(U883=1,VLOOKUP($C883&amp;"|"&amp;$B883&amp;"|"&amp;$D883,Empresas!$C$6:$CC$92,$G883+6+1,0),0))))</f>
        <v>0</v>
      </c>
      <c r="AM883" s="149">
        <f t="shared" si="139"/>
        <v>32</v>
      </c>
      <c r="AN883" s="149">
        <f t="shared" si="140"/>
        <v>32</v>
      </c>
      <c r="AO883" s="152">
        <f t="shared" si="141"/>
        <v>1</v>
      </c>
    </row>
    <row r="884" spans="1:41" x14ac:dyDescent="0.25">
      <c r="A884" s="137" t="str">
        <f>VLOOKUP(D884,Empresas!$D$7:$F$91,3,0)</f>
        <v>Omar</v>
      </c>
      <c r="B884" s="138" t="str">
        <f>VLOOKUP(D884,Empresas!$D$7:$G$91,4,0)</f>
        <v>Marisol</v>
      </c>
      <c r="C884" s="138" t="s">
        <v>544</v>
      </c>
      <c r="D884" s="138" t="s">
        <v>148</v>
      </c>
      <c r="E884" s="138" t="str">
        <f>VLOOKUP(D884,Empresas!$D$7:$E$92,2,0)</f>
        <v>TAQUITOE SAC</v>
      </c>
      <c r="F884" s="138" t="s">
        <v>164</v>
      </c>
      <c r="G884" s="139">
        <f t="shared" si="145"/>
        <v>25</v>
      </c>
      <c r="H884" s="139" t="str">
        <f>VLOOKUP(D884,Empresas!$D$6:$L$92,7,0)</f>
        <v>Mensual</v>
      </c>
      <c r="I884" s="138" t="str">
        <f>VLOOKUP(VLOOKUP(D884&amp;"|"&amp;B884,Empresas!$I$7:$CB$92,G884,0),Tablas!$A$3:$B$5,2,0)</f>
        <v>Registro y analisis</v>
      </c>
      <c r="J884" s="78">
        <v>1</v>
      </c>
      <c r="K884" s="78">
        <v>1</v>
      </c>
      <c r="L884" s="78">
        <v>1</v>
      </c>
      <c r="M884" s="78">
        <v>1</v>
      </c>
      <c r="N884" s="78">
        <v>1</v>
      </c>
      <c r="O884" s="78">
        <v>1</v>
      </c>
      <c r="P884" s="78">
        <v>1</v>
      </c>
      <c r="Q884" s="78">
        <v>1</v>
      </c>
      <c r="R884" s="78"/>
      <c r="S884" s="78"/>
      <c r="T884" s="78"/>
      <c r="U884" s="78"/>
      <c r="V884" s="78" t="str">
        <f>VLOOKUP(D884,Empresas!$D$7:$CF$91,81,0)</f>
        <v>A</v>
      </c>
      <c r="W884" s="78" t="str">
        <f>VLOOKUP(D884,Empresas!$D$7:$M$91,10,0)</f>
        <v>General</v>
      </c>
      <c r="X884" s="69" t="str">
        <f t="shared" si="137"/>
        <v>SI</v>
      </c>
      <c r="Y884" s="153" t="str">
        <f t="shared" si="138"/>
        <v>Si aplica</v>
      </c>
      <c r="Z884" s="147">
        <f>IF(Y884="No aplica",0,IF(I884="no",0,IF(I884="No aplica",0,IF(I884="Si",1,IF(I884="Fisico",1,IF(I884="Electronico",2,VLOOKUP(C884&amp;"|"&amp;B884&amp;"|"&amp;D884,Empresas!$C$6:$CC$92,G884+6+1,0)))))))</f>
        <v>1</v>
      </c>
      <c r="AA884" s="147">
        <f>IF(AND($I884="Si",J884=1),1,IF(AND($I884="Fisico",J884=1),1,IF(AND(J884=1,$I884="Electronico"),2,IF(J884=1,VLOOKUP($C884&amp;"|"&amp;$B884&amp;"|"&amp;$D884,Empresas!$C$6:$CC$92,$G884+6+1,0),0))))</f>
        <v>1</v>
      </c>
      <c r="AB884" s="147">
        <f>IF(AND($I884="Si",K884=1),1,IF(AND($I884="Fisico",K884=1),1,IF(AND(K884=1,$I884="Electronico"),2,IF(K884=1,VLOOKUP($C884&amp;"|"&amp;$B884&amp;"|"&amp;$D884,Empresas!$C$6:$CC$92,$G884+6+1,0),0))))</f>
        <v>1</v>
      </c>
      <c r="AC884" s="147">
        <f>IF(AND($I884="Si",L884=1),1,IF(AND($I884="Fisico",L884=1),1,IF(AND(L884=1,$I884="Electronico"),2,IF(L884=1,VLOOKUP($C884&amp;"|"&amp;$B884&amp;"|"&amp;$D884,Empresas!$C$6:$CC$92,$G884+6+1,0),0))))</f>
        <v>1</v>
      </c>
      <c r="AD884" s="147">
        <f>IF(AND($I884="Si",M884=1),1,IF(AND($I884="Fisico",M884=1),1,IF(AND(M884=1,$I884="Electronico"),2,IF(M884=1,VLOOKUP($C884&amp;"|"&amp;$B884&amp;"|"&amp;$D884,Empresas!$C$6:$CC$92,$G884+6+1,0),0))))</f>
        <v>1</v>
      </c>
      <c r="AE884" s="147">
        <f>IF(AND($I884="Si",N884=1),1,IF(AND($I884="Fisico",N884=1),1,IF(AND(N884=1,$I884="Electronico"),2,IF(N884=1,VLOOKUP($C884&amp;"|"&amp;$B884&amp;"|"&amp;$D884,Empresas!$C$6:$CC$92,$G884+6+1,0),0))))</f>
        <v>1</v>
      </c>
      <c r="AF884" s="147">
        <f>IF(AND($I884="Si",O884=1),1,IF(AND($I884="Fisico",O884=1),1,IF(AND(O884=1,$I884="Electronico"),2,IF(O884=1,VLOOKUP($C884&amp;"|"&amp;$B884&amp;"|"&amp;$D884,Empresas!$C$6:$CC$92,$G884+6+1,0),0))))</f>
        <v>1</v>
      </c>
      <c r="AG884" s="147">
        <f>IF(AND($I884="Si",P884=1),1,IF(AND($I884="Fisico",P884=1),1,IF(AND(P884=1,$I884="Electronico"),2,IF(P884=1,VLOOKUP($C884&amp;"|"&amp;$B884&amp;"|"&amp;$D884,Empresas!$C$6:$CC$92,$G884+6+1,0),0))))</f>
        <v>1</v>
      </c>
      <c r="AH884" s="147">
        <f>IF(AND($I884="Si",Q884=1),1,IF(AND($I884="Fisico",Q884=1),1,IF(AND(Q884=1,$I884="Electronico"),2,IF(Q884=1,VLOOKUP($C884&amp;"|"&amp;$B884&amp;"|"&amp;$D884,Empresas!$C$6:$CC$92,$G884+6+1,0),0))))</f>
        <v>1</v>
      </c>
      <c r="AI884" s="147">
        <f>IF(AND($I884="Si",R884=1),1,IF(AND($I884="Fisico",R884=1),1,IF(AND(R884=1,$I884="Electronico"),2,IF(R884=1,VLOOKUP($C884&amp;"|"&amp;$B884&amp;"|"&amp;$D884,Empresas!$C$6:$CC$92,$G884+6+1,0),0))))</f>
        <v>0</v>
      </c>
      <c r="AJ884" s="147">
        <f>IF(AND($I884="Si",S884=1),1,IF(AND($I884="Fisico",S884=1),1,IF(AND(S884=1,$I884="Electronico"),2,IF(S884=1,VLOOKUP($C884&amp;"|"&amp;$B884&amp;"|"&amp;$D884,Empresas!$C$6:$CC$92,$G884+6+1,0),0))))</f>
        <v>0</v>
      </c>
      <c r="AK884" s="147">
        <f>IF(AND($I884="Si",T884=1),1,IF(AND($I884="Fisico",T884=1),1,IF(AND(T884=1,$I884="Electronico"),2,IF(T884=1,VLOOKUP($C884&amp;"|"&amp;$B884&amp;"|"&amp;$D884,Empresas!$C$6:$CC$92,$G884+6+1,0),0))))</f>
        <v>0</v>
      </c>
      <c r="AL884" s="147">
        <f>IF(AND($I884="Si",U884=1),1,IF(AND($I884="Fisico",U884=1),1,IF(AND(U884=1,$I884="Electronico"),2,IF(U884=1,VLOOKUP($C884&amp;"|"&amp;$B884&amp;"|"&amp;$D884,Empresas!$C$6:$CC$92,$G884+6+1,0),0))))</f>
        <v>0</v>
      </c>
      <c r="AM884" s="149">
        <f t="shared" si="139"/>
        <v>8</v>
      </c>
      <c r="AN884" s="149">
        <f t="shared" si="140"/>
        <v>8</v>
      </c>
      <c r="AO884" s="152">
        <f t="shared" si="141"/>
        <v>1</v>
      </c>
    </row>
    <row r="885" spans="1:41" x14ac:dyDescent="0.25">
      <c r="A885" s="137" t="str">
        <f>VLOOKUP(D885,Empresas!$D$7:$F$91,3,0)</f>
        <v>Omar</v>
      </c>
      <c r="B885" s="138" t="str">
        <f>VLOOKUP(D885,Empresas!$D$7:$G$91,4,0)</f>
        <v>Marisol</v>
      </c>
      <c r="C885" s="138" t="s">
        <v>544</v>
      </c>
      <c r="D885" s="138" t="s">
        <v>148</v>
      </c>
      <c r="E885" s="138" t="str">
        <f>VLOOKUP(D885,Empresas!$D$7:$E$92,2,0)</f>
        <v>TAQUITOE SAC</v>
      </c>
      <c r="F885" s="138" t="s">
        <v>165</v>
      </c>
      <c r="G885" s="139">
        <f t="shared" si="145"/>
        <v>28</v>
      </c>
      <c r="H885" s="139" t="str">
        <f>VLOOKUP(D885,Empresas!$D$6:$L$92,7,0)</f>
        <v>Mensual</v>
      </c>
      <c r="I885" s="138" t="str">
        <f>VLOOKUP(VLOOKUP(D885&amp;"|"&amp;B885,Empresas!$I$7:$CB$92,G885,0),Tablas!$A$3:$B$5,2,0)</f>
        <v>Registro y analisis</v>
      </c>
      <c r="J885" s="78">
        <v>1</v>
      </c>
      <c r="K885" s="78">
        <v>1</v>
      </c>
      <c r="L885" s="78">
        <v>1</v>
      </c>
      <c r="M885" s="78">
        <v>1</v>
      </c>
      <c r="N885" s="78">
        <v>1</v>
      </c>
      <c r="O885" s="78">
        <v>1</v>
      </c>
      <c r="P885" s="78">
        <v>1</v>
      </c>
      <c r="Q885" s="78">
        <v>1</v>
      </c>
      <c r="R885" s="78"/>
      <c r="S885" s="78"/>
      <c r="T885" s="78"/>
      <c r="U885" s="78"/>
      <c r="V885" s="78" t="str">
        <f>VLOOKUP(D885,Empresas!$D$7:$CF$91,81,0)</f>
        <v>A</v>
      </c>
      <c r="W885" s="78" t="str">
        <f>VLOOKUP(D885,Empresas!$D$7:$M$91,10,0)</f>
        <v>General</v>
      </c>
      <c r="X885" s="69" t="str">
        <f t="shared" si="137"/>
        <v>SI</v>
      </c>
      <c r="Y885" s="153" t="str">
        <f t="shared" si="138"/>
        <v>Si aplica</v>
      </c>
      <c r="Z885" s="147">
        <f>IF(Y885="No aplica",0,IF(I885="no",0,IF(I885="No aplica",0,IF(I885="Si",1,IF(I885="Fisico",1,IF(I885="Electronico",2,VLOOKUP(C885&amp;"|"&amp;B885&amp;"|"&amp;D885,Empresas!$C$6:$CC$92,G885+6+1,0)))))))</f>
        <v>1</v>
      </c>
      <c r="AA885" s="147">
        <f>IF(AND($I885="Si",J885=1),1,IF(AND($I885="Fisico",J885=1),1,IF(AND(J885=1,$I885="Electronico"),2,IF(J885=1,VLOOKUP($C885&amp;"|"&amp;$B885&amp;"|"&amp;$D885,Empresas!$C$6:$CC$92,$G885+6+1,0),0))))</f>
        <v>1</v>
      </c>
      <c r="AB885" s="147">
        <f>IF(AND($I885="Si",K885=1),1,IF(AND($I885="Fisico",K885=1),1,IF(AND(K885=1,$I885="Electronico"),2,IF(K885=1,VLOOKUP($C885&amp;"|"&amp;$B885&amp;"|"&amp;$D885,Empresas!$C$6:$CC$92,$G885+6+1,0),0))))</f>
        <v>1</v>
      </c>
      <c r="AC885" s="147">
        <f>IF(AND($I885="Si",L885=1),1,IF(AND($I885="Fisico",L885=1),1,IF(AND(L885=1,$I885="Electronico"),2,IF(L885=1,VLOOKUP($C885&amp;"|"&amp;$B885&amp;"|"&amp;$D885,Empresas!$C$6:$CC$92,$G885+6+1,0),0))))</f>
        <v>1</v>
      </c>
      <c r="AD885" s="147">
        <f>IF(AND($I885="Si",M885=1),1,IF(AND($I885="Fisico",M885=1),1,IF(AND(M885=1,$I885="Electronico"),2,IF(M885=1,VLOOKUP($C885&amp;"|"&amp;$B885&amp;"|"&amp;$D885,Empresas!$C$6:$CC$92,$G885+6+1,0),0))))</f>
        <v>1</v>
      </c>
      <c r="AE885" s="147">
        <f>IF(AND($I885="Si",N885=1),1,IF(AND($I885="Fisico",N885=1),1,IF(AND(N885=1,$I885="Electronico"),2,IF(N885=1,VLOOKUP($C885&amp;"|"&amp;$B885&amp;"|"&amp;$D885,Empresas!$C$6:$CC$92,$G885+6+1,0),0))))</f>
        <v>1</v>
      </c>
      <c r="AF885" s="147">
        <f>IF(AND($I885="Si",O885=1),1,IF(AND($I885="Fisico",O885=1),1,IF(AND(O885=1,$I885="Electronico"),2,IF(O885=1,VLOOKUP($C885&amp;"|"&amp;$B885&amp;"|"&amp;$D885,Empresas!$C$6:$CC$92,$G885+6+1,0),0))))</f>
        <v>1</v>
      </c>
      <c r="AG885" s="147">
        <f>IF(AND($I885="Si",P885=1),1,IF(AND($I885="Fisico",P885=1),1,IF(AND(P885=1,$I885="Electronico"),2,IF(P885=1,VLOOKUP($C885&amp;"|"&amp;$B885&amp;"|"&amp;$D885,Empresas!$C$6:$CC$92,$G885+6+1,0),0))))</f>
        <v>1</v>
      </c>
      <c r="AH885" s="147">
        <f>IF(AND($I885="Si",Q885=1),1,IF(AND($I885="Fisico",Q885=1),1,IF(AND(Q885=1,$I885="Electronico"),2,IF(Q885=1,VLOOKUP($C885&amp;"|"&amp;$B885&amp;"|"&amp;$D885,Empresas!$C$6:$CC$92,$G885+6+1,0),0))))</f>
        <v>1</v>
      </c>
      <c r="AI885" s="147">
        <f>IF(AND($I885="Si",R885=1),1,IF(AND($I885="Fisico",R885=1),1,IF(AND(R885=1,$I885="Electronico"),2,IF(R885=1,VLOOKUP($C885&amp;"|"&amp;$B885&amp;"|"&amp;$D885,Empresas!$C$6:$CC$92,$G885+6+1,0),0))))</f>
        <v>0</v>
      </c>
      <c r="AJ885" s="147">
        <f>IF(AND($I885="Si",S885=1),1,IF(AND($I885="Fisico",S885=1),1,IF(AND(S885=1,$I885="Electronico"),2,IF(S885=1,VLOOKUP($C885&amp;"|"&amp;$B885&amp;"|"&amp;$D885,Empresas!$C$6:$CC$92,$G885+6+1,0),0))))</f>
        <v>0</v>
      </c>
      <c r="AK885" s="147">
        <f>IF(AND($I885="Si",T885=1),1,IF(AND($I885="Fisico",T885=1),1,IF(AND(T885=1,$I885="Electronico"),2,IF(T885=1,VLOOKUP($C885&amp;"|"&amp;$B885&amp;"|"&amp;$D885,Empresas!$C$6:$CC$92,$G885+6+1,0),0))))</f>
        <v>0</v>
      </c>
      <c r="AL885" s="147">
        <f>IF(AND($I885="Si",U885=1),1,IF(AND($I885="Fisico",U885=1),1,IF(AND(U885=1,$I885="Electronico"),2,IF(U885=1,VLOOKUP($C885&amp;"|"&amp;$B885&amp;"|"&amp;$D885,Empresas!$C$6:$CC$92,$G885+6+1,0),0))))</f>
        <v>0</v>
      </c>
      <c r="AM885" s="149">
        <f t="shared" si="139"/>
        <v>8</v>
      </c>
      <c r="AN885" s="149">
        <f t="shared" si="140"/>
        <v>8</v>
      </c>
      <c r="AO885" s="152">
        <f t="shared" si="141"/>
        <v>1</v>
      </c>
    </row>
    <row r="886" spans="1:41" x14ac:dyDescent="0.25">
      <c r="A886" s="137" t="str">
        <f>VLOOKUP(D886,Empresas!$D$7:$F$91,3,0)</f>
        <v>Omar</v>
      </c>
      <c r="B886" s="138" t="str">
        <f>VLOOKUP(D886,Empresas!$D$7:$G$91,4,0)</f>
        <v>Marisol</v>
      </c>
      <c r="C886" s="138" t="s">
        <v>544</v>
      </c>
      <c r="D886" s="138" t="s">
        <v>148</v>
      </c>
      <c r="E886" s="138" t="str">
        <f>VLOOKUP(D886,Empresas!$D$7:$E$92,2,0)</f>
        <v>TAQUITOE SAC</v>
      </c>
      <c r="F886" s="138" t="s">
        <v>166</v>
      </c>
      <c r="G886" s="139">
        <f t="shared" si="145"/>
        <v>31</v>
      </c>
      <c r="H886" s="139" t="str">
        <f>VLOOKUP(D886,Empresas!$D$6:$L$92,7,0)</f>
        <v>Mensual</v>
      </c>
      <c r="I886" s="138" t="str">
        <f>VLOOKUP(VLOOKUP(D886&amp;"|"&amp;B886,Empresas!$I$7:$CB$92,G886,0),Tablas!$A$3:$B$5,2,0)</f>
        <v>No aplica</v>
      </c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 t="str">
        <f>VLOOKUP(D886,Empresas!$D$7:$CF$91,81,0)</f>
        <v>A</v>
      </c>
      <c r="W886" s="78" t="str">
        <f>VLOOKUP(D886,Empresas!$D$7:$M$91,10,0)</f>
        <v>General</v>
      </c>
      <c r="X886" s="69" t="str">
        <f t="shared" si="137"/>
        <v>SI</v>
      </c>
      <c r="Y886" s="153" t="str">
        <f t="shared" si="138"/>
        <v>No aplica</v>
      </c>
      <c r="Z886" s="147">
        <f>IF(Y886="No aplica",0,IF(I886="no",0,IF(I886="No aplica",0,IF(I886="Si",1,IF(I886="Fisico",1,IF(I886="Electronico",2,VLOOKUP(C886&amp;"|"&amp;B886&amp;"|"&amp;D886,Empresas!$C$6:$CC$92,G886+6+1,0)))))))</f>
        <v>0</v>
      </c>
      <c r="AA886" s="147">
        <f>IF(AND($I886="Si",J886=1),1,IF(AND($I886="Fisico",J886=1),1,IF(AND(J886=1,$I886="Electronico"),2,IF(J886=1,VLOOKUP($C886&amp;"|"&amp;$B886&amp;"|"&amp;$D886,Empresas!$C$6:$CC$92,$G886+6+1,0),0))))</f>
        <v>0</v>
      </c>
      <c r="AB886" s="147">
        <f>IF(AND($I886="Si",K886=1),1,IF(AND($I886="Fisico",K886=1),1,IF(AND(K886=1,$I886="Electronico"),2,IF(K886=1,VLOOKUP($C886&amp;"|"&amp;$B886&amp;"|"&amp;$D886,Empresas!$C$6:$CC$92,$G886+6+1,0),0))))</f>
        <v>0</v>
      </c>
      <c r="AC886" s="147">
        <f>IF(AND($I886="Si",L886=1),1,IF(AND($I886="Fisico",L886=1),1,IF(AND(L886=1,$I886="Electronico"),2,IF(L886=1,VLOOKUP($C886&amp;"|"&amp;$B886&amp;"|"&amp;$D886,Empresas!$C$6:$CC$92,$G886+6+1,0),0))))</f>
        <v>0</v>
      </c>
      <c r="AD886" s="147">
        <f>IF(AND($I886="Si",M886=1),1,IF(AND($I886="Fisico",M886=1),1,IF(AND(M886=1,$I886="Electronico"),2,IF(M886=1,VLOOKUP($C886&amp;"|"&amp;$B886&amp;"|"&amp;$D886,Empresas!$C$6:$CC$92,$G886+6+1,0),0))))</f>
        <v>0</v>
      </c>
      <c r="AE886" s="147">
        <f>IF(AND($I886="Si",N886=1),1,IF(AND($I886="Fisico",N886=1),1,IF(AND(N886=1,$I886="Electronico"),2,IF(N886=1,VLOOKUP($C886&amp;"|"&amp;$B886&amp;"|"&amp;$D886,Empresas!$C$6:$CC$92,$G886+6+1,0),0))))</f>
        <v>0</v>
      </c>
      <c r="AF886" s="147">
        <f>IF(AND($I886="Si",O886=1),1,IF(AND($I886="Fisico",O886=1),1,IF(AND(O886=1,$I886="Electronico"),2,IF(O886=1,VLOOKUP($C886&amp;"|"&amp;$B886&amp;"|"&amp;$D886,Empresas!$C$6:$CC$92,$G886+6+1,0),0))))</f>
        <v>0</v>
      </c>
      <c r="AG886" s="147">
        <f>IF(AND($I886="Si",P886=1),1,IF(AND($I886="Fisico",P886=1),1,IF(AND(P886=1,$I886="Electronico"),2,IF(P886=1,VLOOKUP($C886&amp;"|"&amp;$B886&amp;"|"&amp;$D886,Empresas!$C$6:$CC$92,$G886+6+1,0),0))))</f>
        <v>0</v>
      </c>
      <c r="AH886" s="147">
        <f>IF(AND($I886="Si",Q886=1),1,IF(AND($I886="Fisico",Q886=1),1,IF(AND(Q886=1,$I886="Electronico"),2,IF(Q886=1,VLOOKUP($C886&amp;"|"&amp;$B886&amp;"|"&amp;$D886,Empresas!$C$6:$CC$92,$G886+6+1,0),0))))</f>
        <v>0</v>
      </c>
      <c r="AI886" s="147">
        <f>IF(AND($I886="Si",R886=1),1,IF(AND($I886="Fisico",R886=1),1,IF(AND(R886=1,$I886="Electronico"),2,IF(R886=1,VLOOKUP($C886&amp;"|"&amp;$B886&amp;"|"&amp;$D886,Empresas!$C$6:$CC$92,$G886+6+1,0),0))))</f>
        <v>0</v>
      </c>
      <c r="AJ886" s="147">
        <f>IF(AND($I886="Si",S886=1),1,IF(AND($I886="Fisico",S886=1),1,IF(AND(S886=1,$I886="Electronico"),2,IF(S886=1,VLOOKUP($C886&amp;"|"&amp;$B886&amp;"|"&amp;$D886,Empresas!$C$6:$CC$92,$G886+6+1,0),0))))</f>
        <v>0</v>
      </c>
      <c r="AK886" s="147">
        <f>IF(AND($I886="Si",T886=1),1,IF(AND($I886="Fisico",T886=1),1,IF(AND(T886=1,$I886="Electronico"),2,IF(T886=1,VLOOKUP($C886&amp;"|"&amp;$B886&amp;"|"&amp;$D886,Empresas!$C$6:$CC$92,$G886+6+1,0),0))))</f>
        <v>0</v>
      </c>
      <c r="AL886" s="147">
        <f>IF(AND($I886="Si",U886=1),1,IF(AND($I886="Fisico",U886=1),1,IF(AND(U886=1,$I886="Electronico"),2,IF(U886=1,VLOOKUP($C886&amp;"|"&amp;$B886&amp;"|"&amp;$D886,Empresas!$C$6:$CC$92,$G886+6+1,0),0))))</f>
        <v>0</v>
      </c>
      <c r="AM886" s="149">
        <f t="shared" si="139"/>
        <v>0</v>
      </c>
      <c r="AN886" s="149">
        <f t="shared" si="140"/>
        <v>0</v>
      </c>
      <c r="AO886" s="152">
        <f t="shared" si="141"/>
        <v>0</v>
      </c>
    </row>
    <row r="887" spans="1:41" x14ac:dyDescent="0.25">
      <c r="A887" s="137" t="str">
        <f>VLOOKUP(D887,Empresas!$D$7:$F$91,3,0)</f>
        <v>Omar</v>
      </c>
      <c r="B887" s="138" t="str">
        <f>VLOOKUP(D887,Empresas!$D$7:$G$91,4,0)</f>
        <v>Marisol</v>
      </c>
      <c r="C887" s="138" t="s">
        <v>544</v>
      </c>
      <c r="D887" s="138" t="s">
        <v>148</v>
      </c>
      <c r="E887" s="138" t="str">
        <f>VLOOKUP(D887,Empresas!$D$7:$E$92,2,0)</f>
        <v>TAQUITOE SAC</v>
      </c>
      <c r="F887" s="138" t="s">
        <v>167</v>
      </c>
      <c r="G887" s="139">
        <f t="shared" si="145"/>
        <v>34</v>
      </c>
      <c r="H887" s="139" t="str">
        <f>VLOOKUP(D887,Empresas!$D$6:$L$92,7,0)</f>
        <v>Mensual</v>
      </c>
      <c r="I887" s="138" t="str">
        <f>VLOOKUP(VLOOKUP(D887&amp;"|"&amp;B887,Empresas!$I$7:$CB$92,G887,0),Tablas!$A$3:$B$5,2,0)</f>
        <v>No aplica</v>
      </c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 t="str">
        <f>VLOOKUP(D887,Empresas!$D$7:$CF$91,81,0)</f>
        <v>A</v>
      </c>
      <c r="W887" s="78" t="str">
        <f>VLOOKUP(D887,Empresas!$D$7:$M$91,10,0)</f>
        <v>General</v>
      </c>
      <c r="X887" s="69" t="str">
        <f t="shared" si="137"/>
        <v>SI</v>
      </c>
      <c r="Y887" s="153" t="str">
        <f t="shared" si="138"/>
        <v>No aplica</v>
      </c>
      <c r="Z887" s="147">
        <f>IF(Y887="No aplica",0,IF(I887="no",0,IF(I887="No aplica",0,IF(I887="Si",1,IF(I887="Fisico",1,IF(I887="Electronico",2,VLOOKUP(C887&amp;"|"&amp;B887&amp;"|"&amp;D887,Empresas!$C$6:$CC$92,G887+6+1,0)))))))</f>
        <v>0</v>
      </c>
      <c r="AA887" s="147">
        <f>IF(AND($I887="Si",J887=1),1,IF(AND($I887="Fisico",J887=1),1,IF(AND(J887=1,$I887="Electronico"),2,IF(J887=1,VLOOKUP($C887&amp;"|"&amp;$B887&amp;"|"&amp;$D887,Empresas!$C$6:$CC$92,$G887+6+1,0),0))))</f>
        <v>0</v>
      </c>
      <c r="AB887" s="147">
        <f>IF(AND($I887="Si",K887=1),1,IF(AND($I887="Fisico",K887=1),1,IF(AND(K887=1,$I887="Electronico"),2,IF(K887=1,VLOOKUP($C887&amp;"|"&amp;$B887&amp;"|"&amp;$D887,Empresas!$C$6:$CC$92,$G887+6+1,0),0))))</f>
        <v>0</v>
      </c>
      <c r="AC887" s="147">
        <f>IF(AND($I887="Si",L887=1),1,IF(AND($I887="Fisico",L887=1),1,IF(AND(L887=1,$I887="Electronico"),2,IF(L887=1,VLOOKUP($C887&amp;"|"&amp;$B887&amp;"|"&amp;$D887,Empresas!$C$6:$CC$92,$G887+6+1,0),0))))</f>
        <v>0</v>
      </c>
      <c r="AD887" s="147">
        <f>IF(AND($I887="Si",M887=1),1,IF(AND($I887="Fisico",M887=1),1,IF(AND(M887=1,$I887="Electronico"),2,IF(M887=1,VLOOKUP($C887&amp;"|"&amp;$B887&amp;"|"&amp;$D887,Empresas!$C$6:$CC$92,$G887+6+1,0),0))))</f>
        <v>0</v>
      </c>
      <c r="AE887" s="147">
        <f>IF(AND($I887="Si",N887=1),1,IF(AND($I887="Fisico",N887=1),1,IF(AND(N887=1,$I887="Electronico"),2,IF(N887=1,VLOOKUP($C887&amp;"|"&amp;$B887&amp;"|"&amp;$D887,Empresas!$C$6:$CC$92,$G887+6+1,0),0))))</f>
        <v>0</v>
      </c>
      <c r="AF887" s="147">
        <f>IF(AND($I887="Si",O887=1),1,IF(AND($I887="Fisico",O887=1),1,IF(AND(O887=1,$I887="Electronico"),2,IF(O887=1,VLOOKUP($C887&amp;"|"&amp;$B887&amp;"|"&amp;$D887,Empresas!$C$6:$CC$92,$G887+6+1,0),0))))</f>
        <v>0</v>
      </c>
      <c r="AG887" s="147">
        <f>IF(AND($I887="Si",P887=1),1,IF(AND($I887="Fisico",P887=1),1,IF(AND(P887=1,$I887="Electronico"),2,IF(P887=1,VLOOKUP($C887&amp;"|"&amp;$B887&amp;"|"&amp;$D887,Empresas!$C$6:$CC$92,$G887+6+1,0),0))))</f>
        <v>0</v>
      </c>
      <c r="AH887" s="147">
        <f>IF(AND($I887="Si",Q887=1),1,IF(AND($I887="Fisico",Q887=1),1,IF(AND(Q887=1,$I887="Electronico"),2,IF(Q887=1,VLOOKUP($C887&amp;"|"&amp;$B887&amp;"|"&amp;$D887,Empresas!$C$6:$CC$92,$G887+6+1,0),0))))</f>
        <v>0</v>
      </c>
      <c r="AI887" s="147">
        <f>IF(AND($I887="Si",R887=1),1,IF(AND($I887="Fisico",R887=1),1,IF(AND(R887=1,$I887="Electronico"),2,IF(R887=1,VLOOKUP($C887&amp;"|"&amp;$B887&amp;"|"&amp;$D887,Empresas!$C$6:$CC$92,$G887+6+1,0),0))))</f>
        <v>0</v>
      </c>
      <c r="AJ887" s="147">
        <f>IF(AND($I887="Si",S887=1),1,IF(AND($I887="Fisico",S887=1),1,IF(AND(S887=1,$I887="Electronico"),2,IF(S887=1,VLOOKUP($C887&amp;"|"&amp;$B887&amp;"|"&amp;$D887,Empresas!$C$6:$CC$92,$G887+6+1,0),0))))</f>
        <v>0</v>
      </c>
      <c r="AK887" s="147">
        <f>IF(AND($I887="Si",T887=1),1,IF(AND($I887="Fisico",T887=1),1,IF(AND(T887=1,$I887="Electronico"),2,IF(T887=1,VLOOKUP($C887&amp;"|"&amp;$B887&amp;"|"&amp;$D887,Empresas!$C$6:$CC$92,$G887+6+1,0),0))))</f>
        <v>0</v>
      </c>
      <c r="AL887" s="147">
        <f>IF(AND($I887="Si",U887=1),1,IF(AND($I887="Fisico",U887=1),1,IF(AND(U887=1,$I887="Electronico"),2,IF(U887=1,VLOOKUP($C887&amp;"|"&amp;$B887&amp;"|"&amp;$D887,Empresas!$C$6:$CC$92,$G887+6+1,0),0))))</f>
        <v>0</v>
      </c>
      <c r="AM887" s="149">
        <f t="shared" si="139"/>
        <v>0</v>
      </c>
      <c r="AN887" s="149">
        <f t="shared" si="140"/>
        <v>0</v>
      </c>
      <c r="AO887" s="152">
        <f t="shared" si="141"/>
        <v>0</v>
      </c>
    </row>
    <row r="888" spans="1:41" x14ac:dyDescent="0.25">
      <c r="A888" s="137" t="str">
        <f>VLOOKUP(D888,Empresas!$D$7:$F$91,3,0)</f>
        <v>Omar</v>
      </c>
      <c r="B888" s="138" t="str">
        <f>VLOOKUP(D888,Empresas!$D$7:$G$91,4,0)</f>
        <v>Marisol</v>
      </c>
      <c r="C888" s="138" t="s">
        <v>544</v>
      </c>
      <c r="D888" s="138" t="s">
        <v>148</v>
      </c>
      <c r="E888" s="138" t="str">
        <f>VLOOKUP(D888,Empresas!$D$7:$E$92,2,0)</f>
        <v>TAQUITOE SAC</v>
      </c>
      <c r="F888" s="138" t="s">
        <v>168</v>
      </c>
      <c r="G888" s="139">
        <f t="shared" si="145"/>
        <v>37</v>
      </c>
      <c r="H888" s="139" t="str">
        <f>VLOOKUP(D888,Empresas!$D$6:$L$92,7,0)</f>
        <v>Mensual</v>
      </c>
      <c r="I888" s="138" t="str">
        <f>VLOOKUP(VLOOKUP(D888&amp;"|"&amp;B888,Empresas!$I$7:$CB$92,G888,0),Tablas!$A$3:$B$5,2,0)</f>
        <v>Registro y analisis</v>
      </c>
      <c r="J888" s="78">
        <v>1</v>
      </c>
      <c r="K888" s="78">
        <v>1</v>
      </c>
      <c r="L888" s="78">
        <v>1</v>
      </c>
      <c r="M888" s="78">
        <v>1</v>
      </c>
      <c r="N888" s="78">
        <v>1</v>
      </c>
      <c r="O888" s="78">
        <v>1</v>
      </c>
      <c r="P888" s="78">
        <v>1</v>
      </c>
      <c r="Q888" s="78">
        <v>2</v>
      </c>
      <c r="R888" s="78"/>
      <c r="S888" s="78"/>
      <c r="T888" s="78"/>
      <c r="U888" s="78"/>
      <c r="V888" s="78" t="str">
        <f>VLOOKUP(D888,Empresas!$D$7:$CF$91,81,0)</f>
        <v>A</v>
      </c>
      <c r="W888" s="78" t="str">
        <f>VLOOKUP(D888,Empresas!$D$7:$M$91,10,0)</f>
        <v>General</v>
      </c>
      <c r="X888" s="69" t="str">
        <f t="shared" si="137"/>
        <v>SI</v>
      </c>
      <c r="Y888" s="153" t="str">
        <f t="shared" si="138"/>
        <v>Si aplica</v>
      </c>
      <c r="Z888" s="147">
        <f>IF(Y888="No aplica",0,IF(I888="no",0,IF(I888="No aplica",0,IF(I888="Si",1,IF(I888="Fisico",1,IF(I888="Electronico",2,VLOOKUP(C888&amp;"|"&amp;B888&amp;"|"&amp;D888,Empresas!$C$6:$CC$92,G888+6+1,0)))))))</f>
        <v>2</v>
      </c>
      <c r="AA888" s="147">
        <f>IF(AND($I888="Si",J888=1),1,IF(AND($I888="Fisico",J888=1),1,IF(AND(J888=1,$I888="Electronico"),2,IF(J888=1,VLOOKUP($C888&amp;"|"&amp;$B888&amp;"|"&amp;$D888,Empresas!$C$6:$CC$92,$G888+6+1,0),0))))</f>
        <v>2</v>
      </c>
      <c r="AB888" s="147">
        <f>IF(AND($I888="Si",K888=1),1,IF(AND($I888="Fisico",K888=1),1,IF(AND(K888=1,$I888="Electronico"),2,IF(K888=1,VLOOKUP($C888&amp;"|"&amp;$B888&amp;"|"&amp;$D888,Empresas!$C$6:$CC$92,$G888+6+1,0),0))))</f>
        <v>2</v>
      </c>
      <c r="AC888" s="147">
        <f>IF(AND($I888="Si",L888=1),1,IF(AND($I888="Fisico",L888=1),1,IF(AND(L888=1,$I888="Electronico"),2,IF(L888=1,VLOOKUP($C888&amp;"|"&amp;$B888&amp;"|"&amp;$D888,Empresas!$C$6:$CC$92,$G888+6+1,0),0))))</f>
        <v>2</v>
      </c>
      <c r="AD888" s="147">
        <f>IF(AND($I888="Si",M888=1),1,IF(AND($I888="Fisico",M888=1),1,IF(AND(M888=1,$I888="Electronico"),2,IF(M888=1,VLOOKUP($C888&amp;"|"&amp;$B888&amp;"|"&amp;$D888,Empresas!$C$6:$CC$92,$G888+6+1,0),0))))</f>
        <v>2</v>
      </c>
      <c r="AE888" s="147">
        <f>IF(AND($I888="Si",N888=1),1,IF(AND($I888="Fisico",N888=1),1,IF(AND(N888=1,$I888="Electronico"),2,IF(N888=1,VLOOKUP($C888&amp;"|"&amp;$B888&amp;"|"&amp;$D888,Empresas!$C$6:$CC$92,$G888+6+1,0),0))))</f>
        <v>2</v>
      </c>
      <c r="AF888" s="147">
        <f>IF(AND($I888="Si",O888=1),1,IF(AND($I888="Fisico",O888=1),1,IF(AND(O888=1,$I888="Electronico"),2,IF(O888=1,VLOOKUP($C888&amp;"|"&amp;$B888&amp;"|"&amp;$D888,Empresas!$C$6:$CC$92,$G888+6+1,0),0))))</f>
        <v>2</v>
      </c>
      <c r="AG888" s="147">
        <f>IF(AND($I888="Si",P888=1),1,IF(AND($I888="Fisico",P888=1),1,IF(AND(P888=1,$I888="Electronico"),2,IF(P888=1,VLOOKUP($C888&amp;"|"&amp;$B888&amp;"|"&amp;$D888,Empresas!$C$6:$CC$92,$G888+6+1,0),0))))</f>
        <v>2</v>
      </c>
      <c r="AH888" s="147">
        <f>IF(AND($I888="Si",Q888=1),1,IF(AND($I888="Fisico",Q888=1),1,IF(AND(Q888=1,$I888="Electronico"),2,IF(Q888=1,VLOOKUP($C888&amp;"|"&amp;$B888&amp;"|"&amp;$D888,Empresas!$C$6:$CC$92,$G888+6+1,0),0))))</f>
        <v>0</v>
      </c>
      <c r="AI888" s="147">
        <f>IF(AND($I888="Si",R888=1),1,IF(AND($I888="Fisico",R888=1),1,IF(AND(R888=1,$I888="Electronico"),2,IF(R888=1,VLOOKUP($C888&amp;"|"&amp;$B888&amp;"|"&amp;$D888,Empresas!$C$6:$CC$92,$G888+6+1,0),0))))</f>
        <v>0</v>
      </c>
      <c r="AJ888" s="147">
        <f>IF(AND($I888="Si",S888=1),1,IF(AND($I888="Fisico",S888=1),1,IF(AND(S888=1,$I888="Electronico"),2,IF(S888=1,VLOOKUP($C888&amp;"|"&amp;$B888&amp;"|"&amp;$D888,Empresas!$C$6:$CC$92,$G888+6+1,0),0))))</f>
        <v>0</v>
      </c>
      <c r="AK888" s="147">
        <f>IF(AND($I888="Si",T888=1),1,IF(AND($I888="Fisico",T888=1),1,IF(AND(T888=1,$I888="Electronico"),2,IF(T888=1,VLOOKUP($C888&amp;"|"&amp;$B888&amp;"|"&amp;$D888,Empresas!$C$6:$CC$92,$G888+6+1,0),0))))</f>
        <v>0</v>
      </c>
      <c r="AL888" s="147">
        <f>IF(AND($I888="Si",U888=1),1,IF(AND($I888="Fisico",U888=1),1,IF(AND(U888=1,$I888="Electronico"),2,IF(U888=1,VLOOKUP($C888&amp;"|"&amp;$B888&amp;"|"&amp;$D888,Empresas!$C$6:$CC$92,$G888+6+1,0),0))))</f>
        <v>0</v>
      </c>
      <c r="AM888" s="149">
        <f t="shared" si="139"/>
        <v>14</v>
      </c>
      <c r="AN888" s="149">
        <f t="shared" si="140"/>
        <v>16</v>
      </c>
      <c r="AO888" s="152">
        <f t="shared" si="141"/>
        <v>0.875</v>
      </c>
    </row>
    <row r="889" spans="1:41" x14ac:dyDescent="0.25">
      <c r="A889" s="137" t="str">
        <f>VLOOKUP(D889,Empresas!$D$7:$F$91,3,0)</f>
        <v>Omar</v>
      </c>
      <c r="B889" s="138" t="str">
        <f>VLOOKUP(D889,Empresas!$D$7:$G$91,4,0)</f>
        <v>Marisol</v>
      </c>
      <c r="C889" s="138" t="s">
        <v>544</v>
      </c>
      <c r="D889" s="138" t="s">
        <v>148</v>
      </c>
      <c r="E889" s="138" t="str">
        <f>VLOOKUP(D889,Empresas!$D$7:$E$92,2,0)</f>
        <v>TAQUITOE SAC</v>
      </c>
      <c r="F889" s="138" t="s">
        <v>169</v>
      </c>
      <c r="G889" s="139">
        <f t="shared" si="145"/>
        <v>40</v>
      </c>
      <c r="H889" s="139" t="str">
        <f>VLOOKUP(D889,Empresas!$D$6:$L$92,7,0)</f>
        <v>Mensual</v>
      </c>
      <c r="I889" s="138" t="str">
        <f>VLOOKUP(VLOOKUP(D889&amp;"|"&amp;B889,Empresas!$I$7:$CB$92,G889,0),Tablas!$A$3:$B$5,2,0)</f>
        <v>No aplica</v>
      </c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 t="str">
        <f>VLOOKUP(D889,Empresas!$D$7:$CF$91,81,0)</f>
        <v>A</v>
      </c>
      <c r="W889" s="78" t="str">
        <f>VLOOKUP(D889,Empresas!$D$7:$M$91,10,0)</f>
        <v>General</v>
      </c>
      <c r="X889" s="69" t="str">
        <f t="shared" si="137"/>
        <v>SI</v>
      </c>
      <c r="Y889" s="153" t="str">
        <f t="shared" si="138"/>
        <v>No aplica</v>
      </c>
      <c r="Z889" s="147">
        <f>IF(Y889="No aplica",0,IF(I889="no",0,IF(I889="No aplica",0,IF(I889="Si",1,IF(I889="Fisico",1,IF(I889="Electronico",2,VLOOKUP(C889&amp;"|"&amp;B889&amp;"|"&amp;D889,Empresas!$C$6:$CC$92,G889+6+1,0)))))))</f>
        <v>0</v>
      </c>
      <c r="AA889" s="147">
        <f>IF(AND($I889="Si",J889=1),1,IF(AND($I889="Fisico",J889=1),1,IF(AND(J889=1,$I889="Electronico"),2,IF(J889=1,VLOOKUP($C889&amp;"|"&amp;$B889&amp;"|"&amp;$D889,Empresas!$C$6:$CC$92,$G889+6+1,0),0))))</f>
        <v>0</v>
      </c>
      <c r="AB889" s="147">
        <f>IF(AND($I889="Si",K889=1),1,IF(AND($I889="Fisico",K889=1),1,IF(AND(K889=1,$I889="Electronico"),2,IF(K889=1,VLOOKUP($C889&amp;"|"&amp;$B889&amp;"|"&amp;$D889,Empresas!$C$6:$CC$92,$G889+6+1,0),0))))</f>
        <v>0</v>
      </c>
      <c r="AC889" s="147">
        <f>IF(AND($I889="Si",L889=1),1,IF(AND($I889="Fisico",L889=1),1,IF(AND(L889=1,$I889="Electronico"),2,IF(L889=1,VLOOKUP($C889&amp;"|"&amp;$B889&amp;"|"&amp;$D889,Empresas!$C$6:$CC$92,$G889+6+1,0),0))))</f>
        <v>0</v>
      </c>
      <c r="AD889" s="147">
        <f>IF(AND($I889="Si",M889=1),1,IF(AND($I889="Fisico",M889=1),1,IF(AND(M889=1,$I889="Electronico"),2,IF(M889=1,VLOOKUP($C889&amp;"|"&amp;$B889&amp;"|"&amp;$D889,Empresas!$C$6:$CC$92,$G889+6+1,0),0))))</f>
        <v>0</v>
      </c>
      <c r="AE889" s="147">
        <f>IF(AND($I889="Si",N889=1),1,IF(AND($I889="Fisico",N889=1),1,IF(AND(N889=1,$I889="Electronico"),2,IF(N889=1,VLOOKUP($C889&amp;"|"&amp;$B889&amp;"|"&amp;$D889,Empresas!$C$6:$CC$92,$G889+6+1,0),0))))</f>
        <v>0</v>
      </c>
      <c r="AF889" s="147">
        <f>IF(AND($I889="Si",O889=1),1,IF(AND($I889="Fisico",O889=1),1,IF(AND(O889=1,$I889="Electronico"),2,IF(O889=1,VLOOKUP($C889&amp;"|"&amp;$B889&amp;"|"&amp;$D889,Empresas!$C$6:$CC$92,$G889+6+1,0),0))))</f>
        <v>0</v>
      </c>
      <c r="AG889" s="147">
        <f>IF(AND($I889="Si",P889=1),1,IF(AND($I889="Fisico",P889=1),1,IF(AND(P889=1,$I889="Electronico"),2,IF(P889=1,VLOOKUP($C889&amp;"|"&amp;$B889&amp;"|"&amp;$D889,Empresas!$C$6:$CC$92,$G889+6+1,0),0))))</f>
        <v>0</v>
      </c>
      <c r="AH889" s="147">
        <f>IF(AND($I889="Si",Q889=1),1,IF(AND($I889="Fisico",Q889=1),1,IF(AND(Q889=1,$I889="Electronico"),2,IF(Q889=1,VLOOKUP($C889&amp;"|"&amp;$B889&amp;"|"&amp;$D889,Empresas!$C$6:$CC$92,$G889+6+1,0),0))))</f>
        <v>0</v>
      </c>
      <c r="AI889" s="147">
        <f>IF(AND($I889="Si",R889=1),1,IF(AND($I889="Fisico",R889=1),1,IF(AND(R889=1,$I889="Electronico"),2,IF(R889=1,VLOOKUP($C889&amp;"|"&amp;$B889&amp;"|"&amp;$D889,Empresas!$C$6:$CC$92,$G889+6+1,0),0))))</f>
        <v>0</v>
      </c>
      <c r="AJ889" s="147">
        <f>IF(AND($I889="Si",S889=1),1,IF(AND($I889="Fisico",S889=1),1,IF(AND(S889=1,$I889="Electronico"),2,IF(S889=1,VLOOKUP($C889&amp;"|"&amp;$B889&amp;"|"&amp;$D889,Empresas!$C$6:$CC$92,$G889+6+1,0),0))))</f>
        <v>0</v>
      </c>
      <c r="AK889" s="147">
        <f>IF(AND($I889="Si",T889=1),1,IF(AND($I889="Fisico",T889=1),1,IF(AND(T889=1,$I889="Electronico"),2,IF(T889=1,VLOOKUP($C889&amp;"|"&amp;$B889&amp;"|"&amp;$D889,Empresas!$C$6:$CC$92,$G889+6+1,0),0))))</f>
        <v>0</v>
      </c>
      <c r="AL889" s="147">
        <f>IF(AND($I889="Si",U889=1),1,IF(AND($I889="Fisico",U889=1),1,IF(AND(U889=1,$I889="Electronico"),2,IF(U889=1,VLOOKUP($C889&amp;"|"&amp;$B889&amp;"|"&amp;$D889,Empresas!$C$6:$CC$92,$G889+6+1,0),0))))</f>
        <v>0</v>
      </c>
      <c r="AM889" s="149">
        <f t="shared" si="139"/>
        <v>0</v>
      </c>
      <c r="AN889" s="149">
        <f t="shared" si="140"/>
        <v>0</v>
      </c>
      <c r="AO889" s="152">
        <f t="shared" si="141"/>
        <v>0</v>
      </c>
    </row>
    <row r="890" spans="1:41" x14ac:dyDescent="0.25">
      <c r="A890" s="137" t="str">
        <f>VLOOKUP(D890,Empresas!$D$7:$F$91,3,0)</f>
        <v>Omar</v>
      </c>
      <c r="B890" s="138" t="str">
        <f>VLOOKUP(D890,Empresas!$D$7:$G$91,4,0)</f>
        <v>Marisol</v>
      </c>
      <c r="C890" s="138" t="s">
        <v>544</v>
      </c>
      <c r="D890" s="138" t="s">
        <v>148</v>
      </c>
      <c r="E890" s="138" t="str">
        <f>VLOOKUP(D890,Empresas!$D$7:$E$92,2,0)</f>
        <v>TAQUITOE SAC</v>
      </c>
      <c r="F890" s="138" t="s">
        <v>170</v>
      </c>
      <c r="G890" s="139">
        <f t="shared" si="145"/>
        <v>43</v>
      </c>
      <c r="H890" s="139" t="str">
        <f>VLOOKUP(D890,Empresas!$D$6:$L$92,7,0)</f>
        <v>Mensual</v>
      </c>
      <c r="I890" s="138" t="str">
        <f>VLOOKUP(VLOOKUP(D890&amp;"|"&amp;B890,Empresas!$I$7:$CB$92,G890,0),Tablas!$A$3:$B$5,2,0)</f>
        <v>No aplica</v>
      </c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 t="str">
        <f>VLOOKUP(D890,Empresas!$D$7:$CF$91,81,0)</f>
        <v>A</v>
      </c>
      <c r="W890" s="78" t="str">
        <f>VLOOKUP(D890,Empresas!$D$7:$M$91,10,0)</f>
        <v>General</v>
      </c>
      <c r="X890" s="69" t="str">
        <f t="shared" si="137"/>
        <v>SI</v>
      </c>
      <c r="Y890" s="153" t="str">
        <f t="shared" si="138"/>
        <v>No aplica</v>
      </c>
      <c r="Z890" s="147">
        <f>IF(Y890="No aplica",0,IF(I890="no",0,IF(I890="No aplica",0,IF(I890="Si",1,IF(I890="Fisico",1,IF(I890="Electronico",2,VLOOKUP(C890&amp;"|"&amp;B890&amp;"|"&amp;D890,Empresas!$C$6:$CC$92,G890+6+1,0)))))))</f>
        <v>0</v>
      </c>
      <c r="AA890" s="147">
        <f>IF(AND($I890="Si",J890=1),1,IF(AND($I890="Fisico",J890=1),1,IF(AND(J890=1,$I890="Electronico"),2,IF(J890=1,VLOOKUP($C890&amp;"|"&amp;$B890&amp;"|"&amp;$D890,Empresas!$C$6:$CC$92,$G890+6+1,0),0))))</f>
        <v>0</v>
      </c>
      <c r="AB890" s="147">
        <f>IF(AND($I890="Si",K890=1),1,IF(AND($I890="Fisico",K890=1),1,IF(AND(K890=1,$I890="Electronico"),2,IF(K890=1,VLOOKUP($C890&amp;"|"&amp;$B890&amp;"|"&amp;$D890,Empresas!$C$6:$CC$92,$G890+6+1,0),0))))</f>
        <v>0</v>
      </c>
      <c r="AC890" s="147">
        <f>IF(AND($I890="Si",L890=1),1,IF(AND($I890="Fisico",L890=1),1,IF(AND(L890=1,$I890="Electronico"),2,IF(L890=1,VLOOKUP($C890&amp;"|"&amp;$B890&amp;"|"&amp;$D890,Empresas!$C$6:$CC$92,$G890+6+1,0),0))))</f>
        <v>0</v>
      </c>
      <c r="AD890" s="147">
        <f>IF(AND($I890="Si",M890=1),1,IF(AND($I890="Fisico",M890=1),1,IF(AND(M890=1,$I890="Electronico"),2,IF(M890=1,VLOOKUP($C890&amp;"|"&amp;$B890&amp;"|"&amp;$D890,Empresas!$C$6:$CC$92,$G890+6+1,0),0))))</f>
        <v>0</v>
      </c>
      <c r="AE890" s="147">
        <f>IF(AND($I890="Si",N890=1),1,IF(AND($I890="Fisico",N890=1),1,IF(AND(N890=1,$I890="Electronico"),2,IF(N890=1,VLOOKUP($C890&amp;"|"&amp;$B890&amp;"|"&amp;$D890,Empresas!$C$6:$CC$92,$G890+6+1,0),0))))</f>
        <v>0</v>
      </c>
      <c r="AF890" s="147">
        <f>IF(AND($I890="Si",O890=1),1,IF(AND($I890="Fisico",O890=1),1,IF(AND(O890=1,$I890="Electronico"),2,IF(O890=1,VLOOKUP($C890&amp;"|"&amp;$B890&amp;"|"&amp;$D890,Empresas!$C$6:$CC$92,$G890+6+1,0),0))))</f>
        <v>0</v>
      </c>
      <c r="AG890" s="147">
        <f>IF(AND($I890="Si",P890=1),1,IF(AND($I890="Fisico",P890=1),1,IF(AND(P890=1,$I890="Electronico"),2,IF(P890=1,VLOOKUP($C890&amp;"|"&amp;$B890&amp;"|"&amp;$D890,Empresas!$C$6:$CC$92,$G890+6+1,0),0))))</f>
        <v>0</v>
      </c>
      <c r="AH890" s="147">
        <f>IF(AND($I890="Si",Q890=1),1,IF(AND($I890="Fisico",Q890=1),1,IF(AND(Q890=1,$I890="Electronico"),2,IF(Q890=1,VLOOKUP($C890&amp;"|"&amp;$B890&amp;"|"&amp;$D890,Empresas!$C$6:$CC$92,$G890+6+1,0),0))))</f>
        <v>0</v>
      </c>
      <c r="AI890" s="147">
        <f>IF(AND($I890="Si",R890=1),1,IF(AND($I890="Fisico",R890=1),1,IF(AND(R890=1,$I890="Electronico"),2,IF(R890=1,VLOOKUP($C890&amp;"|"&amp;$B890&amp;"|"&amp;$D890,Empresas!$C$6:$CC$92,$G890+6+1,0),0))))</f>
        <v>0</v>
      </c>
      <c r="AJ890" s="147">
        <f>IF(AND($I890="Si",S890=1),1,IF(AND($I890="Fisico",S890=1),1,IF(AND(S890=1,$I890="Electronico"),2,IF(S890=1,VLOOKUP($C890&amp;"|"&amp;$B890&amp;"|"&amp;$D890,Empresas!$C$6:$CC$92,$G890+6+1,0),0))))</f>
        <v>0</v>
      </c>
      <c r="AK890" s="147">
        <f>IF(AND($I890="Si",T890=1),1,IF(AND($I890="Fisico",T890=1),1,IF(AND(T890=1,$I890="Electronico"),2,IF(T890=1,VLOOKUP($C890&amp;"|"&amp;$B890&amp;"|"&amp;$D890,Empresas!$C$6:$CC$92,$G890+6+1,0),0))))</f>
        <v>0</v>
      </c>
      <c r="AL890" s="147">
        <f>IF(AND($I890="Si",U890=1),1,IF(AND($I890="Fisico",U890=1),1,IF(AND(U890=1,$I890="Electronico"),2,IF(U890=1,VLOOKUP($C890&amp;"|"&amp;$B890&amp;"|"&amp;$D890,Empresas!$C$6:$CC$92,$G890+6+1,0),0))))</f>
        <v>0</v>
      </c>
      <c r="AM890" s="149">
        <f t="shared" si="139"/>
        <v>0</v>
      </c>
      <c r="AN890" s="149">
        <f t="shared" si="140"/>
        <v>0</v>
      </c>
      <c r="AO890" s="152">
        <f t="shared" si="141"/>
        <v>0</v>
      </c>
    </row>
    <row r="891" spans="1:41" x14ac:dyDescent="0.25">
      <c r="A891" s="137" t="str">
        <f>VLOOKUP(D891,Empresas!$D$7:$F$91,3,0)</f>
        <v>Omar</v>
      </c>
      <c r="B891" s="138" t="str">
        <f>VLOOKUP(D891,Empresas!$D$7:$G$91,4,0)</f>
        <v>Marisol</v>
      </c>
      <c r="C891" s="138" t="s">
        <v>544</v>
      </c>
      <c r="D891" s="138" t="s">
        <v>148</v>
      </c>
      <c r="E891" s="138" t="str">
        <f>VLOOKUP(D891,Empresas!$D$7:$E$92,2,0)</f>
        <v>TAQUITOE SAC</v>
      </c>
      <c r="F891" s="138" t="s">
        <v>171</v>
      </c>
      <c r="G891" s="139">
        <f t="shared" si="145"/>
        <v>46</v>
      </c>
      <c r="H891" s="139" t="str">
        <f>VLOOKUP(D891,Empresas!$D$6:$L$92,7,0)</f>
        <v>Mensual</v>
      </c>
      <c r="I891" s="138" t="str">
        <f>VLOOKUP(VLOOKUP(D891&amp;"|"&amp;B891,Empresas!$I$7:$CB$92,G891,0),Tablas!$A$3:$B$5,2,0)</f>
        <v>No aplica</v>
      </c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 t="str">
        <f>VLOOKUP(D891,Empresas!$D$7:$CF$91,81,0)</f>
        <v>A</v>
      </c>
      <c r="W891" s="78" t="str">
        <f>VLOOKUP(D891,Empresas!$D$7:$M$91,10,0)</f>
        <v>General</v>
      </c>
      <c r="X891" s="69" t="str">
        <f t="shared" si="137"/>
        <v>SI</v>
      </c>
      <c r="Y891" s="153" t="str">
        <f t="shared" si="138"/>
        <v>No aplica</v>
      </c>
      <c r="Z891" s="147">
        <f>IF(Y891="No aplica",0,IF(I891="no",0,IF(I891="No aplica",0,IF(I891="Si",1,IF(I891="Fisico",1,IF(I891="Electronico",2,VLOOKUP(C891&amp;"|"&amp;B891&amp;"|"&amp;D891,Empresas!$C$6:$CC$92,G891+6+1,0)))))))</f>
        <v>0</v>
      </c>
      <c r="AA891" s="147">
        <f>IF(AND($I891="Si",J891=1),1,IF(AND($I891="Fisico",J891=1),1,IF(AND(J891=1,$I891="Electronico"),2,IF(J891=1,VLOOKUP($C891&amp;"|"&amp;$B891&amp;"|"&amp;$D891,Empresas!$C$6:$CC$92,$G891+6+1,0),0))))</f>
        <v>0</v>
      </c>
      <c r="AB891" s="147">
        <f>IF(AND($I891="Si",K891=1),1,IF(AND($I891="Fisico",K891=1),1,IF(AND(K891=1,$I891="Electronico"),2,IF(K891=1,VLOOKUP($C891&amp;"|"&amp;$B891&amp;"|"&amp;$D891,Empresas!$C$6:$CC$92,$G891+6+1,0),0))))</f>
        <v>0</v>
      </c>
      <c r="AC891" s="147">
        <f>IF(AND($I891="Si",L891=1),1,IF(AND($I891="Fisico",L891=1),1,IF(AND(L891=1,$I891="Electronico"),2,IF(L891=1,VLOOKUP($C891&amp;"|"&amp;$B891&amp;"|"&amp;$D891,Empresas!$C$6:$CC$92,$G891+6+1,0),0))))</f>
        <v>0</v>
      </c>
      <c r="AD891" s="147">
        <f>IF(AND($I891="Si",M891=1),1,IF(AND($I891="Fisico",M891=1),1,IF(AND(M891=1,$I891="Electronico"),2,IF(M891=1,VLOOKUP($C891&amp;"|"&amp;$B891&amp;"|"&amp;$D891,Empresas!$C$6:$CC$92,$G891+6+1,0),0))))</f>
        <v>0</v>
      </c>
      <c r="AE891" s="147">
        <f>IF(AND($I891="Si",N891=1),1,IF(AND($I891="Fisico",N891=1),1,IF(AND(N891=1,$I891="Electronico"),2,IF(N891=1,VLOOKUP($C891&amp;"|"&amp;$B891&amp;"|"&amp;$D891,Empresas!$C$6:$CC$92,$G891+6+1,0),0))))</f>
        <v>0</v>
      </c>
      <c r="AF891" s="147">
        <f>IF(AND($I891="Si",O891=1),1,IF(AND($I891="Fisico",O891=1),1,IF(AND(O891=1,$I891="Electronico"),2,IF(O891=1,VLOOKUP($C891&amp;"|"&amp;$B891&amp;"|"&amp;$D891,Empresas!$C$6:$CC$92,$G891+6+1,0),0))))</f>
        <v>0</v>
      </c>
      <c r="AG891" s="147">
        <f>IF(AND($I891="Si",P891=1),1,IF(AND($I891="Fisico",P891=1),1,IF(AND(P891=1,$I891="Electronico"),2,IF(P891=1,VLOOKUP($C891&amp;"|"&amp;$B891&amp;"|"&amp;$D891,Empresas!$C$6:$CC$92,$G891+6+1,0),0))))</f>
        <v>0</v>
      </c>
      <c r="AH891" s="147">
        <f>IF(AND($I891="Si",Q891=1),1,IF(AND($I891="Fisico",Q891=1),1,IF(AND(Q891=1,$I891="Electronico"),2,IF(Q891=1,VLOOKUP($C891&amp;"|"&amp;$B891&amp;"|"&amp;$D891,Empresas!$C$6:$CC$92,$G891+6+1,0),0))))</f>
        <v>0</v>
      </c>
      <c r="AI891" s="147">
        <f>IF(AND($I891="Si",R891=1),1,IF(AND($I891="Fisico",R891=1),1,IF(AND(R891=1,$I891="Electronico"),2,IF(R891=1,VLOOKUP($C891&amp;"|"&amp;$B891&amp;"|"&amp;$D891,Empresas!$C$6:$CC$92,$G891+6+1,0),0))))</f>
        <v>0</v>
      </c>
      <c r="AJ891" s="147">
        <f>IF(AND($I891="Si",S891=1),1,IF(AND($I891="Fisico",S891=1),1,IF(AND(S891=1,$I891="Electronico"),2,IF(S891=1,VLOOKUP($C891&amp;"|"&amp;$B891&amp;"|"&amp;$D891,Empresas!$C$6:$CC$92,$G891+6+1,0),0))))</f>
        <v>0</v>
      </c>
      <c r="AK891" s="147">
        <f>IF(AND($I891="Si",T891=1),1,IF(AND($I891="Fisico",T891=1),1,IF(AND(T891=1,$I891="Electronico"),2,IF(T891=1,VLOOKUP($C891&amp;"|"&amp;$B891&amp;"|"&amp;$D891,Empresas!$C$6:$CC$92,$G891+6+1,0),0))))</f>
        <v>0</v>
      </c>
      <c r="AL891" s="147">
        <f>IF(AND($I891="Si",U891=1),1,IF(AND($I891="Fisico",U891=1),1,IF(AND(U891=1,$I891="Electronico"),2,IF(U891=1,VLOOKUP($C891&amp;"|"&amp;$B891&amp;"|"&amp;$D891,Empresas!$C$6:$CC$92,$G891+6+1,0),0))))</f>
        <v>0</v>
      </c>
      <c r="AM891" s="149">
        <f t="shared" si="139"/>
        <v>0</v>
      </c>
      <c r="AN891" s="149">
        <f t="shared" si="140"/>
        <v>0</v>
      </c>
      <c r="AO891" s="152">
        <f t="shared" si="141"/>
        <v>0</v>
      </c>
    </row>
    <row r="892" spans="1:41" x14ac:dyDescent="0.25">
      <c r="A892" s="140" t="str">
        <f>VLOOKUP(D892,Empresas!$D$7:$F$91,3,0)</f>
        <v>Omar</v>
      </c>
      <c r="B892" s="141" t="str">
        <f>VLOOKUP(D892,Empresas!$D$7:$G$91,4,0)</f>
        <v>Marisol</v>
      </c>
      <c r="C892" s="141" t="s">
        <v>544</v>
      </c>
      <c r="D892" s="141" t="s">
        <v>148</v>
      </c>
      <c r="E892" s="141" t="str">
        <f>VLOOKUP(D892,Empresas!$D$7:$E$92,2,0)</f>
        <v>TAQUITOE SAC</v>
      </c>
      <c r="F892" s="141" t="s">
        <v>172</v>
      </c>
      <c r="G892" s="142">
        <f>+Empresas!$BF$2</f>
        <v>50</v>
      </c>
      <c r="H892" s="142" t="str">
        <f>VLOOKUP(D892,Empresas!$D$6:$L$92,7,0)</f>
        <v>Mensual</v>
      </c>
      <c r="I892" s="141" t="str">
        <f>VLOOKUP(VLOOKUP(D892&amp;"|"&amp;B892,Empresas!$I$7:$CB$92,G892,0),Tablas!$A$8:$B$10,2,0)</f>
        <v>Electronico</v>
      </c>
      <c r="J892" s="78">
        <v>1</v>
      </c>
      <c r="K892" s="78">
        <v>1</v>
      </c>
      <c r="L892" s="78">
        <v>1</v>
      </c>
      <c r="M892" s="78">
        <v>1</v>
      </c>
      <c r="N892" s="78">
        <v>1</v>
      </c>
      <c r="O892" s="78">
        <v>1</v>
      </c>
      <c r="P892" s="78">
        <v>1</v>
      </c>
      <c r="Q892" s="78">
        <v>2</v>
      </c>
      <c r="R892" s="78"/>
      <c r="S892" s="78"/>
      <c r="T892" s="78"/>
      <c r="U892" s="78"/>
      <c r="V892" s="78" t="str">
        <f>VLOOKUP(D892,Empresas!$D$7:$CF$91,81,0)</f>
        <v>A</v>
      </c>
      <c r="W892" s="78" t="str">
        <f>VLOOKUP(D892,Empresas!$D$7:$M$91,10,0)</f>
        <v>General</v>
      </c>
      <c r="X892" s="69" t="str">
        <f t="shared" si="137"/>
        <v>SI</v>
      </c>
      <c r="Y892" s="153" t="str">
        <f t="shared" si="138"/>
        <v>Si aplica</v>
      </c>
      <c r="Z892" s="147">
        <f>IF(Y892="No aplica",0,IF(I892="no",0,IF(I892="No aplica",0,IF(I892="Si",1,IF(I892="Fisico",1,IF(I892="Electronico",2,VLOOKUP(C892&amp;"|"&amp;B892&amp;"|"&amp;D892,Empresas!$C$6:$CC$92,G892+6+1,0)))))))</f>
        <v>2</v>
      </c>
      <c r="AA892" s="147">
        <f>IF(AND($I892="Si",J892=1),1,IF(AND($I892="Fisico",J892=1),1,IF(AND(J892=1,$I892="Electronico"),2,IF(J892=1,VLOOKUP($C892&amp;"|"&amp;$B892&amp;"|"&amp;$D892,Empresas!$C$6:$CC$92,$G892+6+1,0),0))))</f>
        <v>2</v>
      </c>
      <c r="AB892" s="147">
        <f>IF(AND($I892="Si",K892=1),1,IF(AND($I892="Fisico",K892=1),1,IF(AND(K892=1,$I892="Electronico"),2,IF(K892=1,VLOOKUP($C892&amp;"|"&amp;$B892&amp;"|"&amp;$D892,Empresas!$C$6:$CC$92,$G892+6+1,0),0))))</f>
        <v>2</v>
      </c>
      <c r="AC892" s="147">
        <f>IF(AND($I892="Si",L892=1),1,IF(AND($I892="Fisico",L892=1),1,IF(AND(L892=1,$I892="Electronico"),2,IF(L892=1,VLOOKUP($C892&amp;"|"&amp;$B892&amp;"|"&amp;$D892,Empresas!$C$6:$CC$92,$G892+6+1,0),0))))</f>
        <v>2</v>
      </c>
      <c r="AD892" s="147">
        <f>IF(AND($I892="Si",M892=1),1,IF(AND($I892="Fisico",M892=1),1,IF(AND(M892=1,$I892="Electronico"),2,IF(M892=1,VLOOKUP($C892&amp;"|"&amp;$B892&amp;"|"&amp;$D892,Empresas!$C$6:$CC$92,$G892+6+1,0),0))))</f>
        <v>2</v>
      </c>
      <c r="AE892" s="147">
        <f>IF(AND($I892="Si",N892=1),1,IF(AND($I892="Fisico",N892=1),1,IF(AND(N892=1,$I892="Electronico"),2,IF(N892=1,VLOOKUP($C892&amp;"|"&amp;$B892&amp;"|"&amp;$D892,Empresas!$C$6:$CC$92,$G892+6+1,0),0))))</f>
        <v>2</v>
      </c>
      <c r="AF892" s="147">
        <f>IF(AND($I892="Si",O892=1),1,IF(AND($I892="Fisico",O892=1),1,IF(AND(O892=1,$I892="Electronico"),2,IF(O892=1,VLOOKUP($C892&amp;"|"&amp;$B892&amp;"|"&amp;$D892,Empresas!$C$6:$CC$92,$G892+6+1,0),0))))</f>
        <v>2</v>
      </c>
      <c r="AG892" s="147">
        <f>IF(AND($I892="Si",P892=1),1,IF(AND($I892="Fisico",P892=1),1,IF(AND(P892=1,$I892="Electronico"),2,IF(P892=1,VLOOKUP($C892&amp;"|"&amp;$B892&amp;"|"&amp;$D892,Empresas!$C$6:$CC$92,$G892+6+1,0),0))))</f>
        <v>2</v>
      </c>
      <c r="AH892" s="147">
        <f>IF(AND($I892="Si",Q892=1),1,IF(AND($I892="Fisico",Q892=1),1,IF(AND(Q892=1,$I892="Electronico"),2,IF(Q892=1,VLOOKUP($C892&amp;"|"&amp;$B892&amp;"|"&amp;$D892,Empresas!$C$6:$CC$92,$G892+6+1,0),0))))</f>
        <v>0</v>
      </c>
      <c r="AI892" s="147">
        <f>IF(AND($I892="Si",R892=1),1,IF(AND($I892="Fisico",R892=1),1,IF(AND(R892=1,$I892="Electronico"),2,IF(R892=1,VLOOKUP($C892&amp;"|"&amp;$B892&amp;"|"&amp;$D892,Empresas!$C$6:$CC$92,$G892+6+1,0),0))))</f>
        <v>0</v>
      </c>
      <c r="AJ892" s="147">
        <f>IF(AND($I892="Si",S892=1),1,IF(AND($I892="Fisico",S892=1),1,IF(AND(S892=1,$I892="Electronico"),2,IF(S892=1,VLOOKUP($C892&amp;"|"&amp;$B892&amp;"|"&amp;$D892,Empresas!$C$6:$CC$92,$G892+6+1,0),0))))</f>
        <v>0</v>
      </c>
      <c r="AK892" s="147">
        <f>IF(AND($I892="Si",T892=1),1,IF(AND($I892="Fisico",T892=1),1,IF(AND(T892=1,$I892="Electronico"),2,IF(T892=1,VLOOKUP($C892&amp;"|"&amp;$B892&amp;"|"&amp;$D892,Empresas!$C$6:$CC$92,$G892+6+1,0),0))))</f>
        <v>0</v>
      </c>
      <c r="AL892" s="147">
        <f>IF(AND($I892="Si",U892=1),1,IF(AND($I892="Fisico",U892=1),1,IF(AND(U892=1,$I892="Electronico"),2,IF(U892=1,VLOOKUP($C892&amp;"|"&amp;$B892&amp;"|"&amp;$D892,Empresas!$C$6:$CC$92,$G892+6+1,0),0))))</f>
        <v>0</v>
      </c>
      <c r="AM892" s="149">
        <f t="shared" si="139"/>
        <v>14</v>
      </c>
      <c r="AN892" s="149">
        <f t="shared" si="140"/>
        <v>16</v>
      </c>
      <c r="AO892" s="152">
        <f t="shared" si="141"/>
        <v>0.875</v>
      </c>
    </row>
    <row r="893" spans="1:41" x14ac:dyDescent="0.25">
      <c r="A893" s="140" t="str">
        <f>VLOOKUP(D893,Empresas!$D$7:$F$91,3,0)</f>
        <v>Omar</v>
      </c>
      <c r="B893" s="141" t="str">
        <f>VLOOKUP(D893,Empresas!$D$7:$G$91,4,0)</f>
        <v>Marisol</v>
      </c>
      <c r="C893" s="141" t="s">
        <v>544</v>
      </c>
      <c r="D893" s="141" t="s">
        <v>148</v>
      </c>
      <c r="E893" s="141" t="str">
        <f>VLOOKUP(D893,Empresas!$D$7:$E$92,2,0)</f>
        <v>TAQUITOE SAC</v>
      </c>
      <c r="F893" s="141" t="s">
        <v>173</v>
      </c>
      <c r="G893" s="142">
        <f>+G892+1</f>
        <v>51</v>
      </c>
      <c r="H893" s="142" t="str">
        <f>VLOOKUP(D893,Empresas!$D$6:$L$92,7,0)</f>
        <v>Mensual</v>
      </c>
      <c r="I893" s="141" t="str">
        <f>VLOOKUP(VLOOKUP(D893&amp;"|"&amp;B893,Empresas!$I$7:$CB$92,G893,0),Tablas!$A$8:$B$10,2,0)</f>
        <v>Electronico</v>
      </c>
      <c r="J893" s="78">
        <v>1</v>
      </c>
      <c r="K893" s="78">
        <v>1</v>
      </c>
      <c r="L893" s="78">
        <v>1</v>
      </c>
      <c r="M893" s="78">
        <v>1</v>
      </c>
      <c r="N893" s="78">
        <v>1</v>
      </c>
      <c r="O893" s="78">
        <v>1</v>
      </c>
      <c r="P893" s="78">
        <v>1</v>
      </c>
      <c r="Q893" s="78">
        <v>2</v>
      </c>
      <c r="R893" s="78"/>
      <c r="S893" s="78"/>
      <c r="T893" s="78"/>
      <c r="U893" s="78"/>
      <c r="V893" s="78" t="str">
        <f>VLOOKUP(D893,Empresas!$D$7:$CF$91,81,0)</f>
        <v>A</v>
      </c>
      <c r="W893" s="78" t="str">
        <f>VLOOKUP(D893,Empresas!$D$7:$M$91,10,0)</f>
        <v>General</v>
      </c>
      <c r="X893" s="69" t="str">
        <f t="shared" si="137"/>
        <v>SI</v>
      </c>
      <c r="Y893" s="153" t="str">
        <f t="shared" si="138"/>
        <v>Si aplica</v>
      </c>
      <c r="Z893" s="147">
        <f>IF(Y893="No aplica",0,IF(I893="no",0,IF(I893="No aplica",0,IF(I893="Si",1,IF(I893="Fisico",1,IF(I893="Electronico",2,VLOOKUP(C893&amp;"|"&amp;B893&amp;"|"&amp;D893,Empresas!$C$6:$CC$92,G893+6+1,0)))))))</f>
        <v>2</v>
      </c>
      <c r="AA893" s="147">
        <f>IF(AND($I893="Si",J893=1),1,IF(AND($I893="Fisico",J893=1),1,IF(AND(J893=1,$I893="Electronico"),2,IF(J893=1,VLOOKUP($C893&amp;"|"&amp;$B893&amp;"|"&amp;$D893,Empresas!$C$6:$CC$92,$G893+6+1,0),0))))</f>
        <v>2</v>
      </c>
      <c r="AB893" s="147">
        <f>IF(AND($I893="Si",K893=1),1,IF(AND($I893="Fisico",K893=1),1,IF(AND(K893=1,$I893="Electronico"),2,IF(K893=1,VLOOKUP($C893&amp;"|"&amp;$B893&amp;"|"&amp;$D893,Empresas!$C$6:$CC$92,$G893+6+1,0),0))))</f>
        <v>2</v>
      </c>
      <c r="AC893" s="147">
        <f>IF(AND($I893="Si",L893=1),1,IF(AND($I893="Fisico",L893=1),1,IF(AND(L893=1,$I893="Electronico"),2,IF(L893=1,VLOOKUP($C893&amp;"|"&amp;$B893&amp;"|"&amp;$D893,Empresas!$C$6:$CC$92,$G893+6+1,0),0))))</f>
        <v>2</v>
      </c>
      <c r="AD893" s="147">
        <f>IF(AND($I893="Si",M893=1),1,IF(AND($I893="Fisico",M893=1),1,IF(AND(M893=1,$I893="Electronico"),2,IF(M893=1,VLOOKUP($C893&amp;"|"&amp;$B893&amp;"|"&amp;$D893,Empresas!$C$6:$CC$92,$G893+6+1,0),0))))</f>
        <v>2</v>
      </c>
      <c r="AE893" s="147">
        <f>IF(AND($I893="Si",N893=1),1,IF(AND($I893="Fisico",N893=1),1,IF(AND(N893=1,$I893="Electronico"),2,IF(N893=1,VLOOKUP($C893&amp;"|"&amp;$B893&amp;"|"&amp;$D893,Empresas!$C$6:$CC$92,$G893+6+1,0),0))))</f>
        <v>2</v>
      </c>
      <c r="AF893" s="147">
        <f>IF(AND($I893="Si",O893=1),1,IF(AND($I893="Fisico",O893=1),1,IF(AND(O893=1,$I893="Electronico"),2,IF(O893=1,VLOOKUP($C893&amp;"|"&amp;$B893&amp;"|"&amp;$D893,Empresas!$C$6:$CC$92,$G893+6+1,0),0))))</f>
        <v>2</v>
      </c>
      <c r="AG893" s="147">
        <f>IF(AND($I893="Si",P893=1),1,IF(AND($I893="Fisico",P893=1),1,IF(AND(P893=1,$I893="Electronico"),2,IF(P893=1,VLOOKUP($C893&amp;"|"&amp;$B893&amp;"|"&amp;$D893,Empresas!$C$6:$CC$92,$G893+6+1,0),0))))</f>
        <v>2</v>
      </c>
      <c r="AH893" s="147">
        <f>IF(AND($I893="Si",Q893=1),1,IF(AND($I893="Fisico",Q893=1),1,IF(AND(Q893=1,$I893="Electronico"),2,IF(Q893=1,VLOOKUP($C893&amp;"|"&amp;$B893&amp;"|"&amp;$D893,Empresas!$C$6:$CC$92,$G893+6+1,0),0))))</f>
        <v>0</v>
      </c>
      <c r="AI893" s="147">
        <f>IF(AND($I893="Si",R893=1),1,IF(AND($I893="Fisico",R893=1),1,IF(AND(R893=1,$I893="Electronico"),2,IF(R893=1,VLOOKUP($C893&amp;"|"&amp;$B893&amp;"|"&amp;$D893,Empresas!$C$6:$CC$92,$G893+6+1,0),0))))</f>
        <v>0</v>
      </c>
      <c r="AJ893" s="147">
        <f>IF(AND($I893="Si",S893=1),1,IF(AND($I893="Fisico",S893=1),1,IF(AND(S893=1,$I893="Electronico"),2,IF(S893=1,VLOOKUP($C893&amp;"|"&amp;$B893&amp;"|"&amp;$D893,Empresas!$C$6:$CC$92,$G893+6+1,0),0))))</f>
        <v>0</v>
      </c>
      <c r="AK893" s="147">
        <f>IF(AND($I893="Si",T893=1),1,IF(AND($I893="Fisico",T893=1),1,IF(AND(T893=1,$I893="Electronico"),2,IF(T893=1,VLOOKUP($C893&amp;"|"&amp;$B893&amp;"|"&amp;$D893,Empresas!$C$6:$CC$92,$G893+6+1,0),0))))</f>
        <v>0</v>
      </c>
      <c r="AL893" s="147">
        <f>IF(AND($I893="Si",U893=1),1,IF(AND($I893="Fisico",U893=1),1,IF(AND(U893=1,$I893="Electronico"),2,IF(U893=1,VLOOKUP($C893&amp;"|"&amp;$B893&amp;"|"&amp;$D893,Empresas!$C$6:$CC$92,$G893+6+1,0),0))))</f>
        <v>0</v>
      </c>
      <c r="AM893" s="149">
        <f t="shared" si="139"/>
        <v>14</v>
      </c>
      <c r="AN893" s="149">
        <f t="shared" si="140"/>
        <v>16</v>
      </c>
      <c r="AO893" s="152">
        <f t="shared" si="141"/>
        <v>0.875</v>
      </c>
    </row>
    <row r="894" spans="1:41" x14ac:dyDescent="0.25">
      <c r="A894" s="140" t="str">
        <f>VLOOKUP(D894,Empresas!$D$7:$F$91,3,0)</f>
        <v>Omar</v>
      </c>
      <c r="B894" s="141" t="str">
        <f>VLOOKUP(D894,Empresas!$D$7:$G$91,4,0)</f>
        <v>Marisol</v>
      </c>
      <c r="C894" s="141" t="s">
        <v>544</v>
      </c>
      <c r="D894" s="141" t="s">
        <v>148</v>
      </c>
      <c r="E894" s="141" t="str">
        <f>VLOOKUP(D894,Empresas!$D$7:$E$92,2,0)</f>
        <v>TAQUITOE SAC</v>
      </c>
      <c r="F894" s="141" t="s">
        <v>174</v>
      </c>
      <c r="G894" s="142">
        <f t="shared" ref="G894:G902" si="146">+G893+1</f>
        <v>52</v>
      </c>
      <c r="H894" s="142" t="str">
        <f>VLOOKUP(D894,Empresas!$D$6:$L$92,7,0)</f>
        <v>Mensual</v>
      </c>
      <c r="I894" s="141" t="str">
        <f>VLOOKUP(VLOOKUP(D894&amp;"|"&amp;B894,Empresas!$I$7:$CB$92,G894,0),Tablas!$A$8:$B$10,2,0)</f>
        <v>Fisico</v>
      </c>
      <c r="J894" s="78">
        <v>2</v>
      </c>
      <c r="K894" s="78">
        <v>2</v>
      </c>
      <c r="L894" s="78">
        <v>2</v>
      </c>
      <c r="M894" s="78">
        <v>2</v>
      </c>
      <c r="N894" s="78">
        <v>2</v>
      </c>
      <c r="O894" s="78">
        <v>2</v>
      </c>
      <c r="P894" s="78">
        <v>2</v>
      </c>
      <c r="Q894" s="78">
        <v>2</v>
      </c>
      <c r="R894" s="78"/>
      <c r="S894" s="78"/>
      <c r="T894" s="78"/>
      <c r="U894" s="78"/>
      <c r="V894" s="78" t="str">
        <f>VLOOKUP(D894,Empresas!$D$7:$CF$91,81,0)</f>
        <v>A</v>
      </c>
      <c r="W894" s="78" t="str">
        <f>VLOOKUP(D894,Empresas!$D$7:$M$91,10,0)</f>
        <v>General</v>
      </c>
      <c r="X894" s="69" t="str">
        <f t="shared" si="137"/>
        <v>SI</v>
      </c>
      <c r="Y894" s="153" t="str">
        <f t="shared" si="138"/>
        <v>Si aplica</v>
      </c>
      <c r="Z894" s="147">
        <f>IF(Y894="No aplica",0,IF(I894="no",0,IF(I894="No aplica",0,IF(I894="Si",1,IF(I894="Fisico",1,IF(I894="Electronico",2,VLOOKUP(C894&amp;"|"&amp;B894&amp;"|"&amp;D894,Empresas!$C$6:$CC$92,G894+6+1,0)))))))</f>
        <v>1</v>
      </c>
      <c r="AA894" s="147">
        <f>IF(AND($I894="Si",J894=1),1,IF(AND($I894="Fisico",J894=1),1,IF(AND(J894=1,$I894="Electronico"),2,IF(J894=1,VLOOKUP($C894&amp;"|"&amp;$B894&amp;"|"&amp;$D894,Empresas!$C$6:$CC$92,$G894+6+1,0),0))))</f>
        <v>0</v>
      </c>
      <c r="AB894" s="147">
        <f>IF(AND($I894="Si",K894=1),1,IF(AND($I894="Fisico",K894=1),1,IF(AND(K894=1,$I894="Electronico"),2,IF(K894=1,VLOOKUP($C894&amp;"|"&amp;$B894&amp;"|"&amp;$D894,Empresas!$C$6:$CC$92,$G894+6+1,0),0))))</f>
        <v>0</v>
      </c>
      <c r="AC894" s="147">
        <f>IF(AND($I894="Si",L894=1),1,IF(AND($I894="Fisico",L894=1),1,IF(AND(L894=1,$I894="Electronico"),2,IF(L894=1,VLOOKUP($C894&amp;"|"&amp;$B894&amp;"|"&amp;$D894,Empresas!$C$6:$CC$92,$G894+6+1,0),0))))</f>
        <v>0</v>
      </c>
      <c r="AD894" s="147">
        <f>IF(AND($I894="Si",M894=1),1,IF(AND($I894="Fisico",M894=1),1,IF(AND(M894=1,$I894="Electronico"),2,IF(M894=1,VLOOKUP($C894&amp;"|"&amp;$B894&amp;"|"&amp;$D894,Empresas!$C$6:$CC$92,$G894+6+1,0),0))))</f>
        <v>0</v>
      </c>
      <c r="AE894" s="147">
        <f>IF(AND($I894="Si",N894=1),1,IF(AND($I894="Fisico",N894=1),1,IF(AND(N894=1,$I894="Electronico"),2,IF(N894=1,VLOOKUP($C894&amp;"|"&amp;$B894&amp;"|"&amp;$D894,Empresas!$C$6:$CC$92,$G894+6+1,0),0))))</f>
        <v>0</v>
      </c>
      <c r="AF894" s="147">
        <f>IF(AND($I894="Si",O894=1),1,IF(AND($I894="Fisico",O894=1),1,IF(AND(O894=1,$I894="Electronico"),2,IF(O894=1,VLOOKUP($C894&amp;"|"&amp;$B894&amp;"|"&amp;$D894,Empresas!$C$6:$CC$92,$G894+6+1,0),0))))</f>
        <v>0</v>
      </c>
      <c r="AG894" s="147">
        <f>IF(AND($I894="Si",P894=1),1,IF(AND($I894="Fisico",P894=1),1,IF(AND(P894=1,$I894="Electronico"),2,IF(P894=1,VLOOKUP($C894&amp;"|"&amp;$B894&amp;"|"&amp;$D894,Empresas!$C$6:$CC$92,$G894+6+1,0),0))))</f>
        <v>0</v>
      </c>
      <c r="AH894" s="147">
        <f>IF(AND($I894="Si",Q894=1),1,IF(AND($I894="Fisico",Q894=1),1,IF(AND(Q894=1,$I894="Electronico"),2,IF(Q894=1,VLOOKUP($C894&amp;"|"&amp;$B894&amp;"|"&amp;$D894,Empresas!$C$6:$CC$92,$G894+6+1,0),0))))</f>
        <v>0</v>
      </c>
      <c r="AI894" s="147">
        <f>IF(AND($I894="Si",R894=1),1,IF(AND($I894="Fisico",R894=1),1,IF(AND(R894=1,$I894="Electronico"),2,IF(R894=1,VLOOKUP($C894&amp;"|"&amp;$B894&amp;"|"&amp;$D894,Empresas!$C$6:$CC$92,$G894+6+1,0),0))))</f>
        <v>0</v>
      </c>
      <c r="AJ894" s="147">
        <f>IF(AND($I894="Si",S894=1),1,IF(AND($I894="Fisico",S894=1),1,IF(AND(S894=1,$I894="Electronico"),2,IF(S894=1,VLOOKUP($C894&amp;"|"&amp;$B894&amp;"|"&amp;$D894,Empresas!$C$6:$CC$92,$G894+6+1,0),0))))</f>
        <v>0</v>
      </c>
      <c r="AK894" s="147">
        <f>IF(AND($I894="Si",T894=1),1,IF(AND($I894="Fisico",T894=1),1,IF(AND(T894=1,$I894="Electronico"),2,IF(T894=1,VLOOKUP($C894&amp;"|"&amp;$B894&amp;"|"&amp;$D894,Empresas!$C$6:$CC$92,$G894+6+1,0),0))))</f>
        <v>0</v>
      </c>
      <c r="AL894" s="147">
        <f>IF(AND($I894="Si",U894=1),1,IF(AND($I894="Fisico",U894=1),1,IF(AND(U894=1,$I894="Electronico"),2,IF(U894=1,VLOOKUP($C894&amp;"|"&amp;$B894&amp;"|"&amp;$D894,Empresas!$C$6:$CC$92,$G894+6+1,0),0))))</f>
        <v>0</v>
      </c>
      <c r="AM894" s="149">
        <f t="shared" si="139"/>
        <v>0</v>
      </c>
      <c r="AN894" s="149">
        <f t="shared" si="140"/>
        <v>8</v>
      </c>
      <c r="AO894" s="152">
        <f t="shared" si="141"/>
        <v>0</v>
      </c>
    </row>
    <row r="895" spans="1:41" x14ac:dyDescent="0.25">
      <c r="A895" s="140" t="str">
        <f>VLOOKUP(D895,Empresas!$D$7:$F$91,3,0)</f>
        <v>Omar</v>
      </c>
      <c r="B895" s="141" t="str">
        <f>VLOOKUP(D895,Empresas!$D$7:$G$91,4,0)</f>
        <v>Marisol</v>
      </c>
      <c r="C895" s="141" t="s">
        <v>544</v>
      </c>
      <c r="D895" s="141" t="s">
        <v>148</v>
      </c>
      <c r="E895" s="141" t="str">
        <f>VLOOKUP(D895,Empresas!$D$7:$E$92,2,0)</f>
        <v>TAQUITOE SAC</v>
      </c>
      <c r="F895" s="141" t="s">
        <v>175</v>
      </c>
      <c r="G895" s="142">
        <f t="shared" si="146"/>
        <v>53</v>
      </c>
      <c r="H895" s="142" t="str">
        <f>VLOOKUP(D895,Empresas!$D$6:$L$92,7,0)</f>
        <v>Mensual</v>
      </c>
      <c r="I895" s="141" t="str">
        <f>VLOOKUP(VLOOKUP(D895&amp;"|"&amp;B895,Empresas!$I$7:$CB$92,G895,0),Tablas!$A$8:$B$10,2,0)</f>
        <v>No aplica</v>
      </c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 t="str">
        <f>VLOOKUP(D895,Empresas!$D$7:$CF$91,81,0)</f>
        <v>A</v>
      </c>
      <c r="W895" s="78" t="str">
        <f>VLOOKUP(D895,Empresas!$D$7:$M$91,10,0)</f>
        <v>General</v>
      </c>
      <c r="X895" s="69" t="str">
        <f t="shared" si="137"/>
        <v>SI</v>
      </c>
      <c r="Y895" s="153" t="str">
        <f t="shared" si="138"/>
        <v>No aplica</v>
      </c>
      <c r="Z895" s="147">
        <f>IF(Y895="No aplica",0,IF(I895="no",0,IF(I895="No aplica",0,IF(I895="Si",1,IF(I895="Fisico",1,IF(I895="Electronico",2,VLOOKUP(C895&amp;"|"&amp;B895&amp;"|"&amp;D895,Empresas!$C$6:$CC$92,G895+6+1,0)))))))</f>
        <v>0</v>
      </c>
      <c r="AA895" s="147">
        <f>IF(AND($I895="Si",J895=1),1,IF(AND($I895="Fisico",J895=1),1,IF(AND(J895=1,$I895="Electronico"),2,IF(J895=1,VLOOKUP($C895&amp;"|"&amp;$B895&amp;"|"&amp;$D895,Empresas!$C$6:$CC$92,$G895+6+1,0),0))))</f>
        <v>0</v>
      </c>
      <c r="AB895" s="147">
        <f>IF(AND($I895="Si",K895=1),1,IF(AND($I895="Fisico",K895=1),1,IF(AND(K895=1,$I895="Electronico"),2,IF(K895=1,VLOOKUP($C895&amp;"|"&amp;$B895&amp;"|"&amp;$D895,Empresas!$C$6:$CC$92,$G895+6+1,0),0))))</f>
        <v>0</v>
      </c>
      <c r="AC895" s="147">
        <f>IF(AND($I895="Si",L895=1),1,IF(AND($I895="Fisico",L895=1),1,IF(AND(L895=1,$I895="Electronico"),2,IF(L895=1,VLOOKUP($C895&amp;"|"&amp;$B895&amp;"|"&amp;$D895,Empresas!$C$6:$CC$92,$G895+6+1,0),0))))</f>
        <v>0</v>
      </c>
      <c r="AD895" s="147">
        <f>IF(AND($I895="Si",M895=1),1,IF(AND($I895="Fisico",M895=1),1,IF(AND(M895=1,$I895="Electronico"),2,IF(M895=1,VLOOKUP($C895&amp;"|"&amp;$B895&amp;"|"&amp;$D895,Empresas!$C$6:$CC$92,$G895+6+1,0),0))))</f>
        <v>0</v>
      </c>
      <c r="AE895" s="147">
        <f>IF(AND($I895="Si",N895=1),1,IF(AND($I895="Fisico",N895=1),1,IF(AND(N895=1,$I895="Electronico"),2,IF(N895=1,VLOOKUP($C895&amp;"|"&amp;$B895&amp;"|"&amp;$D895,Empresas!$C$6:$CC$92,$G895+6+1,0),0))))</f>
        <v>0</v>
      </c>
      <c r="AF895" s="147">
        <f>IF(AND($I895="Si",O895=1),1,IF(AND($I895="Fisico",O895=1),1,IF(AND(O895=1,$I895="Electronico"),2,IF(O895=1,VLOOKUP($C895&amp;"|"&amp;$B895&amp;"|"&amp;$D895,Empresas!$C$6:$CC$92,$G895+6+1,0),0))))</f>
        <v>0</v>
      </c>
      <c r="AG895" s="147">
        <f>IF(AND($I895="Si",P895=1),1,IF(AND($I895="Fisico",P895=1),1,IF(AND(P895=1,$I895="Electronico"),2,IF(P895=1,VLOOKUP($C895&amp;"|"&amp;$B895&amp;"|"&amp;$D895,Empresas!$C$6:$CC$92,$G895+6+1,0),0))))</f>
        <v>0</v>
      </c>
      <c r="AH895" s="147">
        <f>IF(AND($I895="Si",Q895=1),1,IF(AND($I895="Fisico",Q895=1),1,IF(AND(Q895=1,$I895="Electronico"),2,IF(Q895=1,VLOOKUP($C895&amp;"|"&amp;$B895&amp;"|"&amp;$D895,Empresas!$C$6:$CC$92,$G895+6+1,0),0))))</f>
        <v>0</v>
      </c>
      <c r="AI895" s="147">
        <f>IF(AND($I895="Si",R895=1),1,IF(AND($I895="Fisico",R895=1),1,IF(AND(R895=1,$I895="Electronico"),2,IF(R895=1,VLOOKUP($C895&amp;"|"&amp;$B895&amp;"|"&amp;$D895,Empresas!$C$6:$CC$92,$G895+6+1,0),0))))</f>
        <v>0</v>
      </c>
      <c r="AJ895" s="147">
        <f>IF(AND($I895="Si",S895=1),1,IF(AND($I895="Fisico",S895=1),1,IF(AND(S895=1,$I895="Electronico"),2,IF(S895=1,VLOOKUP($C895&amp;"|"&amp;$B895&amp;"|"&amp;$D895,Empresas!$C$6:$CC$92,$G895+6+1,0),0))))</f>
        <v>0</v>
      </c>
      <c r="AK895" s="147">
        <f>IF(AND($I895="Si",T895=1),1,IF(AND($I895="Fisico",T895=1),1,IF(AND(T895=1,$I895="Electronico"),2,IF(T895=1,VLOOKUP($C895&amp;"|"&amp;$B895&amp;"|"&amp;$D895,Empresas!$C$6:$CC$92,$G895+6+1,0),0))))</f>
        <v>0</v>
      </c>
      <c r="AL895" s="147">
        <f>IF(AND($I895="Si",U895=1),1,IF(AND($I895="Fisico",U895=1),1,IF(AND(U895=1,$I895="Electronico"),2,IF(U895=1,VLOOKUP($C895&amp;"|"&amp;$B895&amp;"|"&amp;$D895,Empresas!$C$6:$CC$92,$G895+6+1,0),0))))</f>
        <v>0</v>
      </c>
      <c r="AM895" s="149">
        <f t="shared" si="139"/>
        <v>0</v>
      </c>
      <c r="AN895" s="149">
        <f t="shared" si="140"/>
        <v>0</v>
      </c>
      <c r="AO895" s="152">
        <f t="shared" si="141"/>
        <v>0</v>
      </c>
    </row>
    <row r="896" spans="1:41" x14ac:dyDescent="0.25">
      <c r="A896" s="140" t="str">
        <f>VLOOKUP(D896,Empresas!$D$7:$F$91,3,0)</f>
        <v>Omar</v>
      </c>
      <c r="B896" s="141" t="str">
        <f>VLOOKUP(D896,Empresas!$D$7:$G$91,4,0)</f>
        <v>Marisol</v>
      </c>
      <c r="C896" s="141" t="s">
        <v>544</v>
      </c>
      <c r="D896" s="141" t="s">
        <v>148</v>
      </c>
      <c r="E896" s="141" t="str">
        <f>VLOOKUP(D896,Empresas!$D$7:$E$92,2,0)</f>
        <v>TAQUITOE SAC</v>
      </c>
      <c r="F896" s="141" t="s">
        <v>176</v>
      </c>
      <c r="G896" s="142">
        <f t="shared" si="146"/>
        <v>54</v>
      </c>
      <c r="H896" s="142" t="str">
        <f>VLOOKUP(D896,Empresas!$D$6:$L$92,7,0)</f>
        <v>Mensual</v>
      </c>
      <c r="I896" s="141" t="str">
        <f>VLOOKUP(VLOOKUP(D896&amp;"|"&amp;B896,Empresas!$I$7:$CB$92,G896,0),Tablas!$A$8:$B$10,2,0)</f>
        <v>Fisico</v>
      </c>
      <c r="J896" s="78">
        <v>2</v>
      </c>
      <c r="K896" s="78">
        <v>2</v>
      </c>
      <c r="L896" s="78">
        <v>2</v>
      </c>
      <c r="M896" s="78">
        <v>2</v>
      </c>
      <c r="N896" s="78">
        <v>2</v>
      </c>
      <c r="O896" s="78">
        <v>2</v>
      </c>
      <c r="P896" s="78">
        <v>2</v>
      </c>
      <c r="Q896" s="78">
        <v>2</v>
      </c>
      <c r="R896" s="78"/>
      <c r="S896" s="78"/>
      <c r="T896" s="78"/>
      <c r="U896" s="78"/>
      <c r="V896" s="78" t="str">
        <f>VLOOKUP(D896,Empresas!$D$7:$CF$91,81,0)</f>
        <v>A</v>
      </c>
      <c r="W896" s="78" t="str">
        <f>VLOOKUP(D896,Empresas!$D$7:$M$91,10,0)</f>
        <v>General</v>
      </c>
      <c r="X896" s="69" t="str">
        <f t="shared" si="137"/>
        <v>SI</v>
      </c>
      <c r="Y896" s="153" t="str">
        <f t="shared" si="138"/>
        <v>Si aplica</v>
      </c>
      <c r="Z896" s="147">
        <f>IF(Y896="No aplica",0,IF(I896="no",0,IF(I896="No aplica",0,IF(I896="Si",1,IF(I896="Fisico",1,IF(I896="Electronico",2,VLOOKUP(C896&amp;"|"&amp;B896&amp;"|"&amp;D896,Empresas!$C$6:$CC$92,G896+6+1,0)))))))</f>
        <v>1</v>
      </c>
      <c r="AA896" s="147">
        <f>IF(AND($I896="Si",J896=1),1,IF(AND($I896="Fisico",J896=1),1,IF(AND(J896=1,$I896="Electronico"),2,IF(J896=1,VLOOKUP($C896&amp;"|"&amp;$B896&amp;"|"&amp;$D896,Empresas!$C$6:$CC$92,$G896+6+1,0),0))))</f>
        <v>0</v>
      </c>
      <c r="AB896" s="147">
        <f>IF(AND($I896="Si",K896=1),1,IF(AND($I896="Fisico",K896=1),1,IF(AND(K896=1,$I896="Electronico"),2,IF(K896=1,VLOOKUP($C896&amp;"|"&amp;$B896&amp;"|"&amp;$D896,Empresas!$C$6:$CC$92,$G896+6+1,0),0))))</f>
        <v>0</v>
      </c>
      <c r="AC896" s="147">
        <f>IF(AND($I896="Si",L896=1),1,IF(AND($I896="Fisico",L896=1),1,IF(AND(L896=1,$I896="Electronico"),2,IF(L896=1,VLOOKUP($C896&amp;"|"&amp;$B896&amp;"|"&amp;$D896,Empresas!$C$6:$CC$92,$G896+6+1,0),0))))</f>
        <v>0</v>
      </c>
      <c r="AD896" s="147">
        <f>IF(AND($I896="Si",M896=1),1,IF(AND($I896="Fisico",M896=1),1,IF(AND(M896=1,$I896="Electronico"),2,IF(M896=1,VLOOKUP($C896&amp;"|"&amp;$B896&amp;"|"&amp;$D896,Empresas!$C$6:$CC$92,$G896+6+1,0),0))))</f>
        <v>0</v>
      </c>
      <c r="AE896" s="147">
        <f>IF(AND($I896="Si",N896=1),1,IF(AND($I896="Fisico",N896=1),1,IF(AND(N896=1,$I896="Electronico"),2,IF(N896=1,VLOOKUP($C896&amp;"|"&amp;$B896&amp;"|"&amp;$D896,Empresas!$C$6:$CC$92,$G896+6+1,0),0))))</f>
        <v>0</v>
      </c>
      <c r="AF896" s="147">
        <f>IF(AND($I896="Si",O896=1),1,IF(AND($I896="Fisico",O896=1),1,IF(AND(O896=1,$I896="Electronico"),2,IF(O896=1,VLOOKUP($C896&amp;"|"&amp;$B896&amp;"|"&amp;$D896,Empresas!$C$6:$CC$92,$G896+6+1,0),0))))</f>
        <v>0</v>
      </c>
      <c r="AG896" s="147">
        <f>IF(AND($I896="Si",P896=1),1,IF(AND($I896="Fisico",P896=1),1,IF(AND(P896=1,$I896="Electronico"),2,IF(P896=1,VLOOKUP($C896&amp;"|"&amp;$B896&amp;"|"&amp;$D896,Empresas!$C$6:$CC$92,$G896+6+1,0),0))))</f>
        <v>0</v>
      </c>
      <c r="AH896" s="147">
        <f>IF(AND($I896="Si",Q896=1),1,IF(AND($I896="Fisico",Q896=1),1,IF(AND(Q896=1,$I896="Electronico"),2,IF(Q896=1,VLOOKUP($C896&amp;"|"&amp;$B896&amp;"|"&amp;$D896,Empresas!$C$6:$CC$92,$G896+6+1,0),0))))</f>
        <v>0</v>
      </c>
      <c r="AI896" s="147">
        <f>IF(AND($I896="Si",R896=1),1,IF(AND($I896="Fisico",R896=1),1,IF(AND(R896=1,$I896="Electronico"),2,IF(R896=1,VLOOKUP($C896&amp;"|"&amp;$B896&amp;"|"&amp;$D896,Empresas!$C$6:$CC$92,$G896+6+1,0),0))))</f>
        <v>0</v>
      </c>
      <c r="AJ896" s="147">
        <f>IF(AND($I896="Si",S896=1),1,IF(AND($I896="Fisico",S896=1),1,IF(AND(S896=1,$I896="Electronico"),2,IF(S896=1,VLOOKUP($C896&amp;"|"&amp;$B896&amp;"|"&amp;$D896,Empresas!$C$6:$CC$92,$G896+6+1,0),0))))</f>
        <v>0</v>
      </c>
      <c r="AK896" s="147">
        <f>IF(AND($I896="Si",T896=1),1,IF(AND($I896="Fisico",T896=1),1,IF(AND(T896=1,$I896="Electronico"),2,IF(T896=1,VLOOKUP($C896&amp;"|"&amp;$B896&amp;"|"&amp;$D896,Empresas!$C$6:$CC$92,$G896+6+1,0),0))))</f>
        <v>0</v>
      </c>
      <c r="AL896" s="147">
        <f>IF(AND($I896="Si",U896=1),1,IF(AND($I896="Fisico",U896=1),1,IF(AND(U896=1,$I896="Electronico"),2,IF(U896=1,VLOOKUP($C896&amp;"|"&amp;$B896&amp;"|"&amp;$D896,Empresas!$C$6:$CC$92,$G896+6+1,0),0))))</f>
        <v>0</v>
      </c>
      <c r="AM896" s="149">
        <f t="shared" si="139"/>
        <v>0</v>
      </c>
      <c r="AN896" s="149">
        <f t="shared" si="140"/>
        <v>8</v>
      </c>
      <c r="AO896" s="152">
        <f t="shared" si="141"/>
        <v>0</v>
      </c>
    </row>
    <row r="897" spans="1:41" x14ac:dyDescent="0.25">
      <c r="A897" s="140" t="str">
        <f>VLOOKUP(D897,Empresas!$D$7:$F$91,3,0)</f>
        <v>Omar</v>
      </c>
      <c r="B897" s="141" t="str">
        <f>VLOOKUP(D897,Empresas!$D$7:$G$91,4,0)</f>
        <v>Marisol</v>
      </c>
      <c r="C897" s="141" t="s">
        <v>544</v>
      </c>
      <c r="D897" s="141" t="s">
        <v>148</v>
      </c>
      <c r="E897" s="141" t="str">
        <f>VLOOKUP(D897,Empresas!$D$7:$E$92,2,0)</f>
        <v>TAQUITOE SAC</v>
      </c>
      <c r="F897" s="141" t="s">
        <v>177</v>
      </c>
      <c r="G897" s="142">
        <f t="shared" si="146"/>
        <v>55</v>
      </c>
      <c r="H897" s="142" t="str">
        <f>VLOOKUP(D897,Empresas!$D$6:$L$92,7,0)</f>
        <v>Mensual</v>
      </c>
      <c r="I897" s="141" t="str">
        <f>VLOOKUP(VLOOKUP(D897&amp;"|"&amp;B897,Empresas!$I$7:$CB$92,G897,0),Tablas!$A$8:$B$10,2,0)</f>
        <v>No aplica</v>
      </c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 t="str">
        <f>VLOOKUP(D897,Empresas!$D$7:$CF$91,81,0)</f>
        <v>A</v>
      </c>
      <c r="W897" s="78" t="str">
        <f>VLOOKUP(D897,Empresas!$D$7:$M$91,10,0)</f>
        <v>General</v>
      </c>
      <c r="X897" s="69" t="str">
        <f t="shared" si="137"/>
        <v>NO</v>
      </c>
      <c r="Y897" s="153" t="str">
        <f t="shared" si="138"/>
        <v>No aplica</v>
      </c>
      <c r="Z897" s="147">
        <f>IF(Y897="No aplica",0,IF(I897="no",0,IF(I897="No aplica",0,IF(I897="Si",1,IF(I897="Fisico",1,IF(I897="Electronico",2,VLOOKUP(C897&amp;"|"&amp;B897&amp;"|"&amp;D897,Empresas!$C$6:$CC$92,G897+6+1,0)))))))</f>
        <v>0</v>
      </c>
      <c r="AA897" s="147">
        <f>IF(AND($I897="Si",J897=1),1,IF(AND($I897="Fisico",J897=1),1,IF(AND(J897=1,$I897="Electronico"),2,IF(J897=1,VLOOKUP($C897&amp;"|"&amp;$B897&amp;"|"&amp;$D897,Empresas!$C$6:$CC$92,$G897+6+1,0),0))))</f>
        <v>0</v>
      </c>
      <c r="AB897" s="147">
        <f>IF(AND($I897="Si",K897=1),1,IF(AND($I897="Fisico",K897=1),1,IF(AND(K897=1,$I897="Electronico"),2,IF(K897=1,VLOOKUP($C897&amp;"|"&amp;$B897&amp;"|"&amp;$D897,Empresas!$C$6:$CC$92,$G897+6+1,0),0))))</f>
        <v>0</v>
      </c>
      <c r="AC897" s="147">
        <f>IF(AND($I897="Si",L897=1),1,IF(AND($I897="Fisico",L897=1),1,IF(AND(L897=1,$I897="Electronico"),2,IF(L897=1,VLOOKUP($C897&amp;"|"&amp;$B897&amp;"|"&amp;$D897,Empresas!$C$6:$CC$92,$G897+6+1,0),0))))</f>
        <v>0</v>
      </c>
      <c r="AD897" s="147">
        <f>IF(AND($I897="Si",M897=1),1,IF(AND($I897="Fisico",M897=1),1,IF(AND(M897=1,$I897="Electronico"),2,IF(M897=1,VLOOKUP($C897&amp;"|"&amp;$B897&amp;"|"&amp;$D897,Empresas!$C$6:$CC$92,$G897+6+1,0),0))))</f>
        <v>0</v>
      </c>
      <c r="AE897" s="147">
        <f>IF(AND($I897="Si",N897=1),1,IF(AND($I897="Fisico",N897=1),1,IF(AND(N897=1,$I897="Electronico"),2,IF(N897=1,VLOOKUP($C897&amp;"|"&amp;$B897&amp;"|"&amp;$D897,Empresas!$C$6:$CC$92,$G897+6+1,0),0))))</f>
        <v>0</v>
      </c>
      <c r="AF897" s="147">
        <f>IF(AND($I897="Si",O897=1),1,IF(AND($I897="Fisico",O897=1),1,IF(AND(O897=1,$I897="Electronico"),2,IF(O897=1,VLOOKUP($C897&amp;"|"&amp;$B897&amp;"|"&amp;$D897,Empresas!$C$6:$CC$92,$G897+6+1,0),0))))</f>
        <v>0</v>
      </c>
      <c r="AG897" s="147">
        <f>IF(AND($I897="Si",P897=1),1,IF(AND($I897="Fisico",P897=1),1,IF(AND(P897=1,$I897="Electronico"),2,IF(P897=1,VLOOKUP($C897&amp;"|"&amp;$B897&amp;"|"&amp;$D897,Empresas!$C$6:$CC$92,$G897+6+1,0),0))))</f>
        <v>0</v>
      </c>
      <c r="AH897" s="147">
        <f>IF(AND($I897="Si",Q897=1),1,IF(AND($I897="Fisico",Q897=1),1,IF(AND(Q897=1,$I897="Electronico"),2,IF(Q897=1,VLOOKUP($C897&amp;"|"&amp;$B897&amp;"|"&amp;$D897,Empresas!$C$6:$CC$92,$G897+6+1,0),0))))</f>
        <v>0</v>
      </c>
      <c r="AI897" s="147">
        <f>IF(AND($I897="Si",R897=1),1,IF(AND($I897="Fisico",R897=1),1,IF(AND(R897=1,$I897="Electronico"),2,IF(R897=1,VLOOKUP($C897&amp;"|"&amp;$B897&amp;"|"&amp;$D897,Empresas!$C$6:$CC$92,$G897+6+1,0),0))))</f>
        <v>0</v>
      </c>
      <c r="AJ897" s="147">
        <f>IF(AND($I897="Si",S897=1),1,IF(AND($I897="Fisico",S897=1),1,IF(AND(S897=1,$I897="Electronico"),2,IF(S897=1,VLOOKUP($C897&amp;"|"&amp;$B897&amp;"|"&amp;$D897,Empresas!$C$6:$CC$92,$G897+6+1,0),0))))</f>
        <v>0</v>
      </c>
      <c r="AK897" s="147">
        <f>IF(AND($I897="Si",T897=1),1,IF(AND($I897="Fisico",T897=1),1,IF(AND(T897=1,$I897="Electronico"),2,IF(T897=1,VLOOKUP($C897&amp;"|"&amp;$B897&amp;"|"&amp;$D897,Empresas!$C$6:$CC$92,$G897+6+1,0),0))))</f>
        <v>0</v>
      </c>
      <c r="AL897" s="147">
        <f>IF(AND($I897="Si",U897=1),1,IF(AND($I897="Fisico",U897=1),1,IF(AND(U897=1,$I897="Electronico"),2,IF(U897=1,VLOOKUP($C897&amp;"|"&amp;$B897&amp;"|"&amp;$D897,Empresas!$C$6:$CC$92,$G897+6+1,0),0))))</f>
        <v>0</v>
      </c>
      <c r="AM897" s="149">
        <f t="shared" si="139"/>
        <v>0</v>
      </c>
      <c r="AN897" s="149">
        <f t="shared" si="140"/>
        <v>0</v>
      </c>
      <c r="AO897" s="152">
        <f t="shared" si="141"/>
        <v>0</v>
      </c>
    </row>
    <row r="898" spans="1:41" x14ac:dyDescent="0.25">
      <c r="A898" s="140" t="str">
        <f>VLOOKUP(D898,Empresas!$D$7:$F$91,3,0)</f>
        <v>Omar</v>
      </c>
      <c r="B898" s="141" t="str">
        <f>VLOOKUP(D898,Empresas!$D$7:$G$91,4,0)</f>
        <v>Marisol</v>
      </c>
      <c r="C898" s="141" t="s">
        <v>544</v>
      </c>
      <c r="D898" s="141" t="s">
        <v>148</v>
      </c>
      <c r="E898" s="141" t="str">
        <f>VLOOKUP(D898,Empresas!$D$7:$E$92,2,0)</f>
        <v>TAQUITOE SAC</v>
      </c>
      <c r="F898" s="141" t="s">
        <v>178</v>
      </c>
      <c r="G898" s="142">
        <f t="shared" si="146"/>
        <v>56</v>
      </c>
      <c r="H898" s="142" t="str">
        <f>VLOOKUP(D898,Empresas!$D$6:$L$92,7,0)</f>
        <v>Mensual</v>
      </c>
      <c r="I898" s="141" t="str">
        <f>VLOOKUP(VLOOKUP(D898&amp;"|"&amp;B898,Empresas!$I$7:$CB$92,G898,0),Tablas!$A$8:$B$10,2,0)</f>
        <v>No aplica</v>
      </c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 t="str">
        <f>VLOOKUP(D898,Empresas!$D$7:$CF$91,81,0)</f>
        <v>A</v>
      </c>
      <c r="W898" s="78" t="str">
        <f>VLOOKUP(D898,Empresas!$D$7:$M$91,10,0)</f>
        <v>General</v>
      </c>
      <c r="X898" s="69" t="str">
        <f t="shared" si="137"/>
        <v>SI</v>
      </c>
      <c r="Y898" s="153" t="str">
        <f t="shared" si="138"/>
        <v>No aplica</v>
      </c>
      <c r="Z898" s="147">
        <f>IF(Y898="No aplica",0,IF(I898="no",0,IF(I898="No aplica",0,IF(I898="Si",1,IF(I898="Fisico",1,IF(I898="Electronico",2,VLOOKUP(C898&amp;"|"&amp;B898&amp;"|"&amp;D898,Empresas!$C$6:$CC$92,G898+6+1,0)))))))</f>
        <v>0</v>
      </c>
      <c r="AA898" s="147">
        <f>IF(AND($I898="Si",J898=1),1,IF(AND($I898="Fisico",J898=1),1,IF(AND(J898=1,$I898="Electronico"),2,IF(J898=1,VLOOKUP($C898&amp;"|"&amp;$B898&amp;"|"&amp;$D898,Empresas!$C$6:$CC$92,$G898+6+1,0),0))))</f>
        <v>0</v>
      </c>
      <c r="AB898" s="147">
        <f>IF(AND($I898="Si",K898=1),1,IF(AND($I898="Fisico",K898=1),1,IF(AND(K898=1,$I898="Electronico"),2,IF(K898=1,VLOOKUP($C898&amp;"|"&amp;$B898&amp;"|"&amp;$D898,Empresas!$C$6:$CC$92,$G898+6+1,0),0))))</f>
        <v>0</v>
      </c>
      <c r="AC898" s="147">
        <f>IF(AND($I898="Si",L898=1),1,IF(AND($I898="Fisico",L898=1),1,IF(AND(L898=1,$I898="Electronico"),2,IF(L898=1,VLOOKUP($C898&amp;"|"&amp;$B898&amp;"|"&amp;$D898,Empresas!$C$6:$CC$92,$G898+6+1,0),0))))</f>
        <v>0</v>
      </c>
      <c r="AD898" s="147">
        <f>IF(AND($I898="Si",M898=1),1,IF(AND($I898="Fisico",M898=1),1,IF(AND(M898=1,$I898="Electronico"),2,IF(M898=1,VLOOKUP($C898&amp;"|"&amp;$B898&amp;"|"&amp;$D898,Empresas!$C$6:$CC$92,$G898+6+1,0),0))))</f>
        <v>0</v>
      </c>
      <c r="AE898" s="147">
        <f>IF(AND($I898="Si",N898=1),1,IF(AND($I898="Fisico",N898=1),1,IF(AND(N898=1,$I898="Electronico"),2,IF(N898=1,VLOOKUP($C898&amp;"|"&amp;$B898&amp;"|"&amp;$D898,Empresas!$C$6:$CC$92,$G898+6+1,0),0))))</f>
        <v>0</v>
      </c>
      <c r="AF898" s="147">
        <f>IF(AND($I898="Si",O898=1),1,IF(AND($I898="Fisico",O898=1),1,IF(AND(O898=1,$I898="Electronico"),2,IF(O898=1,VLOOKUP($C898&amp;"|"&amp;$B898&amp;"|"&amp;$D898,Empresas!$C$6:$CC$92,$G898+6+1,0),0))))</f>
        <v>0</v>
      </c>
      <c r="AG898" s="147">
        <f>IF(AND($I898="Si",P898=1),1,IF(AND($I898="Fisico",P898=1),1,IF(AND(P898=1,$I898="Electronico"),2,IF(P898=1,VLOOKUP($C898&amp;"|"&amp;$B898&amp;"|"&amp;$D898,Empresas!$C$6:$CC$92,$G898+6+1,0),0))))</f>
        <v>0</v>
      </c>
      <c r="AH898" s="147">
        <f>IF(AND($I898="Si",Q898=1),1,IF(AND($I898="Fisico",Q898=1),1,IF(AND(Q898=1,$I898="Electronico"),2,IF(Q898=1,VLOOKUP($C898&amp;"|"&amp;$B898&amp;"|"&amp;$D898,Empresas!$C$6:$CC$92,$G898+6+1,0),0))))</f>
        <v>0</v>
      </c>
      <c r="AI898" s="147">
        <f>IF(AND($I898="Si",R898=1),1,IF(AND($I898="Fisico",R898=1),1,IF(AND(R898=1,$I898="Electronico"),2,IF(R898=1,VLOOKUP($C898&amp;"|"&amp;$B898&amp;"|"&amp;$D898,Empresas!$C$6:$CC$92,$G898+6+1,0),0))))</f>
        <v>0</v>
      </c>
      <c r="AJ898" s="147">
        <f>IF(AND($I898="Si",S898=1),1,IF(AND($I898="Fisico",S898=1),1,IF(AND(S898=1,$I898="Electronico"),2,IF(S898=1,VLOOKUP($C898&amp;"|"&amp;$B898&amp;"|"&amp;$D898,Empresas!$C$6:$CC$92,$G898+6+1,0),0))))</f>
        <v>0</v>
      </c>
      <c r="AK898" s="147">
        <f>IF(AND($I898="Si",T898=1),1,IF(AND($I898="Fisico",T898=1),1,IF(AND(T898=1,$I898="Electronico"),2,IF(T898=1,VLOOKUP($C898&amp;"|"&amp;$B898&amp;"|"&amp;$D898,Empresas!$C$6:$CC$92,$G898+6+1,0),0))))</f>
        <v>0</v>
      </c>
      <c r="AL898" s="147">
        <f>IF(AND($I898="Si",U898=1),1,IF(AND($I898="Fisico",U898=1),1,IF(AND(U898=1,$I898="Electronico"),2,IF(U898=1,VLOOKUP($C898&amp;"|"&amp;$B898&amp;"|"&amp;$D898,Empresas!$C$6:$CC$92,$G898+6+1,0),0))))</f>
        <v>0</v>
      </c>
      <c r="AM898" s="149">
        <f t="shared" si="139"/>
        <v>0</v>
      </c>
      <c r="AN898" s="149">
        <f t="shared" si="140"/>
        <v>0</v>
      </c>
      <c r="AO898" s="152">
        <f t="shared" si="141"/>
        <v>0</v>
      </c>
    </row>
    <row r="899" spans="1:41" x14ac:dyDescent="0.25">
      <c r="A899" s="140" t="str">
        <f>VLOOKUP(D899,Empresas!$D$7:$F$91,3,0)</f>
        <v>Omar</v>
      </c>
      <c r="B899" s="141" t="str">
        <f>VLOOKUP(D899,Empresas!$D$7:$G$91,4,0)</f>
        <v>Marisol</v>
      </c>
      <c r="C899" s="141" t="s">
        <v>544</v>
      </c>
      <c r="D899" s="141" t="s">
        <v>148</v>
      </c>
      <c r="E899" s="141" t="str">
        <f>VLOOKUP(D899,Empresas!$D$7:$E$92,2,0)</f>
        <v>TAQUITOE SAC</v>
      </c>
      <c r="F899" s="141" t="s">
        <v>179</v>
      </c>
      <c r="G899" s="142">
        <f t="shared" si="146"/>
        <v>57</v>
      </c>
      <c r="H899" s="142" t="str">
        <f>VLOOKUP(D899,Empresas!$D$6:$L$92,7,0)</f>
        <v>Mensual</v>
      </c>
      <c r="I899" s="141" t="str">
        <f>VLOOKUP(VLOOKUP(D899&amp;"|"&amp;B899,Empresas!$I$7:$CB$92,G899,0),Tablas!$A$8:$B$10,2,0)</f>
        <v>No aplica</v>
      </c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 t="str">
        <f>VLOOKUP(D899,Empresas!$D$7:$CF$91,81,0)</f>
        <v>A</v>
      </c>
      <c r="W899" s="78" t="str">
        <f>VLOOKUP(D899,Empresas!$D$7:$M$91,10,0)</f>
        <v>General</v>
      </c>
      <c r="X899" s="69" t="str">
        <f t="shared" si="137"/>
        <v>NO</v>
      </c>
      <c r="Y899" s="153" t="str">
        <f t="shared" si="138"/>
        <v>No aplica</v>
      </c>
      <c r="Z899" s="147">
        <f>IF(Y899="No aplica",0,IF(I899="no",0,IF(I899="No aplica",0,IF(I899="Si",1,IF(I899="Fisico",1,IF(I899="Electronico",2,VLOOKUP(C899&amp;"|"&amp;B899&amp;"|"&amp;D899,Empresas!$C$6:$CC$92,G899+6+1,0)))))))</f>
        <v>0</v>
      </c>
      <c r="AA899" s="147">
        <f>IF(AND($I899="Si",J899=1),1,IF(AND($I899="Fisico",J899=1),1,IF(AND(J899=1,$I899="Electronico"),2,IF(J899=1,VLOOKUP($C899&amp;"|"&amp;$B899&amp;"|"&amp;$D899,Empresas!$C$6:$CC$92,$G899+6+1,0),0))))</f>
        <v>0</v>
      </c>
      <c r="AB899" s="147">
        <f>IF(AND($I899="Si",K899=1),1,IF(AND($I899="Fisico",K899=1),1,IF(AND(K899=1,$I899="Electronico"),2,IF(K899=1,VLOOKUP($C899&amp;"|"&amp;$B899&amp;"|"&amp;$D899,Empresas!$C$6:$CC$92,$G899+6+1,0),0))))</f>
        <v>0</v>
      </c>
      <c r="AC899" s="147">
        <f>IF(AND($I899="Si",L899=1),1,IF(AND($I899="Fisico",L899=1),1,IF(AND(L899=1,$I899="Electronico"),2,IF(L899=1,VLOOKUP($C899&amp;"|"&amp;$B899&amp;"|"&amp;$D899,Empresas!$C$6:$CC$92,$G899+6+1,0),0))))</f>
        <v>0</v>
      </c>
      <c r="AD899" s="147">
        <f>IF(AND($I899="Si",M899=1),1,IF(AND($I899="Fisico",M899=1),1,IF(AND(M899=1,$I899="Electronico"),2,IF(M899=1,VLOOKUP($C899&amp;"|"&amp;$B899&amp;"|"&amp;$D899,Empresas!$C$6:$CC$92,$G899+6+1,0),0))))</f>
        <v>0</v>
      </c>
      <c r="AE899" s="147">
        <f>IF(AND($I899="Si",N899=1),1,IF(AND($I899="Fisico",N899=1),1,IF(AND(N899=1,$I899="Electronico"),2,IF(N899=1,VLOOKUP($C899&amp;"|"&amp;$B899&amp;"|"&amp;$D899,Empresas!$C$6:$CC$92,$G899+6+1,0),0))))</f>
        <v>0</v>
      </c>
      <c r="AF899" s="147">
        <f>IF(AND($I899="Si",O899=1),1,IF(AND($I899="Fisico",O899=1),1,IF(AND(O899=1,$I899="Electronico"),2,IF(O899=1,VLOOKUP($C899&amp;"|"&amp;$B899&amp;"|"&amp;$D899,Empresas!$C$6:$CC$92,$G899+6+1,0),0))))</f>
        <v>0</v>
      </c>
      <c r="AG899" s="147">
        <f>IF(AND($I899="Si",P899=1),1,IF(AND($I899="Fisico",P899=1),1,IF(AND(P899=1,$I899="Electronico"),2,IF(P899=1,VLOOKUP($C899&amp;"|"&amp;$B899&amp;"|"&amp;$D899,Empresas!$C$6:$CC$92,$G899+6+1,0),0))))</f>
        <v>0</v>
      </c>
      <c r="AH899" s="147">
        <f>IF(AND($I899="Si",Q899=1),1,IF(AND($I899="Fisico",Q899=1),1,IF(AND(Q899=1,$I899="Electronico"),2,IF(Q899=1,VLOOKUP($C899&amp;"|"&amp;$B899&amp;"|"&amp;$D899,Empresas!$C$6:$CC$92,$G899+6+1,0),0))))</f>
        <v>0</v>
      </c>
      <c r="AI899" s="147">
        <f>IF(AND($I899="Si",R899=1),1,IF(AND($I899="Fisico",R899=1),1,IF(AND(R899=1,$I899="Electronico"),2,IF(R899=1,VLOOKUP($C899&amp;"|"&amp;$B899&amp;"|"&amp;$D899,Empresas!$C$6:$CC$92,$G899+6+1,0),0))))</f>
        <v>0</v>
      </c>
      <c r="AJ899" s="147">
        <f>IF(AND($I899="Si",S899=1),1,IF(AND($I899="Fisico",S899=1),1,IF(AND(S899=1,$I899="Electronico"),2,IF(S899=1,VLOOKUP($C899&amp;"|"&amp;$B899&amp;"|"&amp;$D899,Empresas!$C$6:$CC$92,$G899+6+1,0),0))))</f>
        <v>0</v>
      </c>
      <c r="AK899" s="147">
        <f>IF(AND($I899="Si",T899=1),1,IF(AND($I899="Fisico",T899=1),1,IF(AND(T899=1,$I899="Electronico"),2,IF(T899=1,VLOOKUP($C899&amp;"|"&amp;$B899&amp;"|"&amp;$D899,Empresas!$C$6:$CC$92,$G899+6+1,0),0))))</f>
        <v>0</v>
      </c>
      <c r="AL899" s="147">
        <f>IF(AND($I899="Si",U899=1),1,IF(AND($I899="Fisico",U899=1),1,IF(AND(U899=1,$I899="Electronico"),2,IF(U899=1,VLOOKUP($C899&amp;"|"&amp;$B899&amp;"|"&amp;$D899,Empresas!$C$6:$CC$92,$G899+6+1,0),0))))</f>
        <v>0</v>
      </c>
      <c r="AM899" s="149">
        <f t="shared" si="139"/>
        <v>0</v>
      </c>
      <c r="AN899" s="149">
        <f t="shared" si="140"/>
        <v>0</v>
      </c>
      <c r="AO899" s="152">
        <f t="shared" si="141"/>
        <v>0</v>
      </c>
    </row>
    <row r="900" spans="1:41" x14ac:dyDescent="0.25">
      <c r="A900" s="140" t="str">
        <f>VLOOKUP(D900,Empresas!$D$7:$F$91,3,0)</f>
        <v>Omar</v>
      </c>
      <c r="B900" s="141" t="str">
        <f>VLOOKUP(D900,Empresas!$D$7:$G$91,4,0)</f>
        <v>Marisol</v>
      </c>
      <c r="C900" s="141" t="s">
        <v>544</v>
      </c>
      <c r="D900" s="141" t="s">
        <v>148</v>
      </c>
      <c r="E900" s="141" t="str">
        <f>VLOOKUP(D900,Empresas!$D$7:$E$92,2,0)</f>
        <v>TAQUITOE SAC</v>
      </c>
      <c r="F900" s="141" t="s">
        <v>180</v>
      </c>
      <c r="G900" s="142">
        <f t="shared" si="146"/>
        <v>58</v>
      </c>
      <c r="H900" s="142" t="str">
        <f>VLOOKUP(D900,Empresas!$D$6:$L$92,7,0)</f>
        <v>Mensual</v>
      </c>
      <c r="I900" s="141" t="str">
        <f>VLOOKUP(VLOOKUP(D900&amp;"|"&amp;B900,Empresas!$I$7:$CB$92,G900,0),Tablas!$A$8:$B$10,2,0)</f>
        <v>No aplica</v>
      </c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 t="str">
        <f>VLOOKUP(D900,Empresas!$D$7:$CF$91,81,0)</f>
        <v>A</v>
      </c>
      <c r="W900" s="78" t="str">
        <f>VLOOKUP(D900,Empresas!$D$7:$M$91,10,0)</f>
        <v>General</v>
      </c>
      <c r="X900" s="69" t="str">
        <f t="shared" ref="X900:X963" si="147">IF(OR(LEFT(F900,5)="02.06",LEFT(F900,5)="02.08",LEFT(F900,5)="02.09",LEFT(F900,5)="02.10",LEFT(F900,5)="02.11",LEFT(F900,5)="03.08",LEFT(F900,5)="03.09",LEFT(F900,5)="03.10"),"NO","SI")</f>
        <v>NO</v>
      </c>
      <c r="Y900" s="153" t="str">
        <f t="shared" ref="Y900:Y963" si="148">IF(SUM(J900:U900)=0,"No aplica","Si aplica")</f>
        <v>No aplica</v>
      </c>
      <c r="Z900" s="147">
        <f>IF(Y900="No aplica",0,IF(I900="no",0,IF(I900="No aplica",0,IF(I900="Si",1,IF(I900="Fisico",1,IF(I900="Electronico",2,VLOOKUP(C900&amp;"|"&amp;B900&amp;"|"&amp;D900,Empresas!$C$6:$CC$92,G900+6+1,0)))))))</f>
        <v>0</v>
      </c>
      <c r="AA900" s="147">
        <f>IF(AND($I900="Si",J900=1),1,IF(AND($I900="Fisico",J900=1),1,IF(AND(J900=1,$I900="Electronico"),2,IF(J900=1,VLOOKUP($C900&amp;"|"&amp;$B900&amp;"|"&amp;$D900,Empresas!$C$6:$CC$92,$G900+6+1,0),0))))</f>
        <v>0</v>
      </c>
      <c r="AB900" s="147">
        <f>IF(AND($I900="Si",K900=1),1,IF(AND($I900="Fisico",K900=1),1,IF(AND(K900=1,$I900="Electronico"),2,IF(K900=1,VLOOKUP($C900&amp;"|"&amp;$B900&amp;"|"&amp;$D900,Empresas!$C$6:$CC$92,$G900+6+1,0),0))))</f>
        <v>0</v>
      </c>
      <c r="AC900" s="147">
        <f>IF(AND($I900="Si",L900=1),1,IF(AND($I900="Fisico",L900=1),1,IF(AND(L900=1,$I900="Electronico"),2,IF(L900=1,VLOOKUP($C900&amp;"|"&amp;$B900&amp;"|"&amp;$D900,Empresas!$C$6:$CC$92,$G900+6+1,0),0))))</f>
        <v>0</v>
      </c>
      <c r="AD900" s="147">
        <f>IF(AND($I900="Si",M900=1),1,IF(AND($I900="Fisico",M900=1),1,IF(AND(M900=1,$I900="Electronico"),2,IF(M900=1,VLOOKUP($C900&amp;"|"&amp;$B900&amp;"|"&amp;$D900,Empresas!$C$6:$CC$92,$G900+6+1,0),0))))</f>
        <v>0</v>
      </c>
      <c r="AE900" s="147">
        <f>IF(AND($I900="Si",N900=1),1,IF(AND($I900="Fisico",N900=1),1,IF(AND(N900=1,$I900="Electronico"),2,IF(N900=1,VLOOKUP($C900&amp;"|"&amp;$B900&amp;"|"&amp;$D900,Empresas!$C$6:$CC$92,$G900+6+1,0),0))))</f>
        <v>0</v>
      </c>
      <c r="AF900" s="147">
        <f>IF(AND($I900="Si",O900=1),1,IF(AND($I900="Fisico",O900=1),1,IF(AND(O900=1,$I900="Electronico"),2,IF(O900=1,VLOOKUP($C900&amp;"|"&amp;$B900&amp;"|"&amp;$D900,Empresas!$C$6:$CC$92,$G900+6+1,0),0))))</f>
        <v>0</v>
      </c>
      <c r="AG900" s="147">
        <f>IF(AND($I900="Si",P900=1),1,IF(AND($I900="Fisico",P900=1),1,IF(AND(P900=1,$I900="Electronico"),2,IF(P900=1,VLOOKUP($C900&amp;"|"&amp;$B900&amp;"|"&amp;$D900,Empresas!$C$6:$CC$92,$G900+6+1,0),0))))</f>
        <v>0</v>
      </c>
      <c r="AH900" s="147">
        <f>IF(AND($I900="Si",Q900=1),1,IF(AND($I900="Fisico",Q900=1),1,IF(AND(Q900=1,$I900="Electronico"),2,IF(Q900=1,VLOOKUP($C900&amp;"|"&amp;$B900&amp;"|"&amp;$D900,Empresas!$C$6:$CC$92,$G900+6+1,0),0))))</f>
        <v>0</v>
      </c>
      <c r="AI900" s="147">
        <f>IF(AND($I900="Si",R900=1),1,IF(AND($I900="Fisico",R900=1),1,IF(AND(R900=1,$I900="Electronico"),2,IF(R900=1,VLOOKUP($C900&amp;"|"&amp;$B900&amp;"|"&amp;$D900,Empresas!$C$6:$CC$92,$G900+6+1,0),0))))</f>
        <v>0</v>
      </c>
      <c r="AJ900" s="147">
        <f>IF(AND($I900="Si",S900=1),1,IF(AND($I900="Fisico",S900=1),1,IF(AND(S900=1,$I900="Electronico"),2,IF(S900=1,VLOOKUP($C900&amp;"|"&amp;$B900&amp;"|"&amp;$D900,Empresas!$C$6:$CC$92,$G900+6+1,0),0))))</f>
        <v>0</v>
      </c>
      <c r="AK900" s="147">
        <f>IF(AND($I900="Si",T900=1),1,IF(AND($I900="Fisico",T900=1),1,IF(AND(T900=1,$I900="Electronico"),2,IF(T900=1,VLOOKUP($C900&amp;"|"&amp;$B900&amp;"|"&amp;$D900,Empresas!$C$6:$CC$92,$G900+6+1,0),0))))</f>
        <v>0</v>
      </c>
      <c r="AL900" s="147">
        <f>IF(AND($I900="Si",U900=1),1,IF(AND($I900="Fisico",U900=1),1,IF(AND(U900=1,$I900="Electronico"),2,IF(U900=1,VLOOKUP($C900&amp;"|"&amp;$B900&amp;"|"&amp;$D900,Empresas!$C$6:$CC$92,$G900+6+1,0),0))))</f>
        <v>0</v>
      </c>
      <c r="AM900" s="149">
        <f t="shared" ref="AM900:AM963" si="149">SUM(AA900:AL900)</f>
        <v>0</v>
      </c>
      <c r="AN900" s="149">
        <f t="shared" ref="AN900:AN963" si="150">Z900*RIGHT($AM$2,2)*1</f>
        <v>0</v>
      </c>
      <c r="AO900" s="152">
        <f t="shared" ref="AO900:AO963" si="151">IFERROR(AM900/AN900,0)</f>
        <v>0</v>
      </c>
    </row>
    <row r="901" spans="1:41" x14ac:dyDescent="0.25">
      <c r="A901" s="140" t="str">
        <f>VLOOKUP(D901,Empresas!$D$7:$F$91,3,0)</f>
        <v>Omar</v>
      </c>
      <c r="B901" s="141" t="str">
        <f>VLOOKUP(D901,Empresas!$D$7:$G$91,4,0)</f>
        <v>Marisol</v>
      </c>
      <c r="C901" s="141" t="s">
        <v>544</v>
      </c>
      <c r="D901" s="141" t="s">
        <v>148</v>
      </c>
      <c r="E901" s="141" t="str">
        <f>VLOOKUP(D901,Empresas!$D$7:$E$92,2,0)</f>
        <v>TAQUITOE SAC</v>
      </c>
      <c r="F901" s="141" t="s">
        <v>181</v>
      </c>
      <c r="G901" s="142">
        <f t="shared" si="146"/>
        <v>59</v>
      </c>
      <c r="H901" s="142" t="str">
        <f>VLOOKUP(D901,Empresas!$D$6:$L$92,7,0)</f>
        <v>Mensual</v>
      </c>
      <c r="I901" s="141" t="str">
        <f>VLOOKUP(VLOOKUP(D901&amp;"|"&amp;B901,Empresas!$I$7:$CB$92,G901,0),Tablas!$A$8:$B$10,2,0)</f>
        <v>No aplica</v>
      </c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 t="str">
        <f>VLOOKUP(D901,Empresas!$D$7:$CF$91,81,0)</f>
        <v>A</v>
      </c>
      <c r="W901" s="78" t="str">
        <f>VLOOKUP(D901,Empresas!$D$7:$M$91,10,0)</f>
        <v>General</v>
      </c>
      <c r="X901" s="69" t="str">
        <f t="shared" si="147"/>
        <v>NO</v>
      </c>
      <c r="Y901" s="153" t="str">
        <f t="shared" si="148"/>
        <v>No aplica</v>
      </c>
      <c r="Z901" s="147">
        <f>IF(Y901="No aplica",0,IF(I901="no",0,IF(I901="No aplica",0,IF(I901="Si",1,IF(I901="Fisico",1,IF(I901="Electronico",2,VLOOKUP(C901&amp;"|"&amp;B901&amp;"|"&amp;D901,Empresas!$C$6:$CC$92,G901+6+1,0)))))))</f>
        <v>0</v>
      </c>
      <c r="AA901" s="147">
        <f>IF(AND($I901="Si",J901=1),1,IF(AND($I901="Fisico",J901=1),1,IF(AND(J901=1,$I901="Electronico"),2,IF(J901=1,VLOOKUP($C901&amp;"|"&amp;$B901&amp;"|"&amp;$D901,Empresas!$C$6:$CC$92,$G901+6+1,0),0))))</f>
        <v>0</v>
      </c>
      <c r="AB901" s="147">
        <f>IF(AND($I901="Si",K901=1),1,IF(AND($I901="Fisico",K901=1),1,IF(AND(K901=1,$I901="Electronico"),2,IF(K901=1,VLOOKUP($C901&amp;"|"&amp;$B901&amp;"|"&amp;$D901,Empresas!$C$6:$CC$92,$G901+6+1,0),0))))</f>
        <v>0</v>
      </c>
      <c r="AC901" s="147">
        <f>IF(AND($I901="Si",L901=1),1,IF(AND($I901="Fisico",L901=1),1,IF(AND(L901=1,$I901="Electronico"),2,IF(L901=1,VLOOKUP($C901&amp;"|"&amp;$B901&amp;"|"&amp;$D901,Empresas!$C$6:$CC$92,$G901+6+1,0),0))))</f>
        <v>0</v>
      </c>
      <c r="AD901" s="147">
        <f>IF(AND($I901="Si",M901=1),1,IF(AND($I901="Fisico",M901=1),1,IF(AND(M901=1,$I901="Electronico"),2,IF(M901=1,VLOOKUP($C901&amp;"|"&amp;$B901&amp;"|"&amp;$D901,Empresas!$C$6:$CC$92,$G901+6+1,0),0))))</f>
        <v>0</v>
      </c>
      <c r="AE901" s="147">
        <f>IF(AND($I901="Si",N901=1),1,IF(AND($I901="Fisico",N901=1),1,IF(AND(N901=1,$I901="Electronico"),2,IF(N901=1,VLOOKUP($C901&amp;"|"&amp;$B901&amp;"|"&amp;$D901,Empresas!$C$6:$CC$92,$G901+6+1,0),0))))</f>
        <v>0</v>
      </c>
      <c r="AF901" s="147">
        <f>IF(AND($I901="Si",O901=1),1,IF(AND($I901="Fisico",O901=1),1,IF(AND(O901=1,$I901="Electronico"),2,IF(O901=1,VLOOKUP($C901&amp;"|"&amp;$B901&amp;"|"&amp;$D901,Empresas!$C$6:$CC$92,$G901+6+1,0),0))))</f>
        <v>0</v>
      </c>
      <c r="AG901" s="147">
        <f>IF(AND($I901="Si",P901=1),1,IF(AND($I901="Fisico",P901=1),1,IF(AND(P901=1,$I901="Electronico"),2,IF(P901=1,VLOOKUP($C901&amp;"|"&amp;$B901&amp;"|"&amp;$D901,Empresas!$C$6:$CC$92,$G901+6+1,0),0))))</f>
        <v>0</v>
      </c>
      <c r="AH901" s="147">
        <f>IF(AND($I901="Si",Q901=1),1,IF(AND($I901="Fisico",Q901=1),1,IF(AND(Q901=1,$I901="Electronico"),2,IF(Q901=1,VLOOKUP($C901&amp;"|"&amp;$B901&amp;"|"&amp;$D901,Empresas!$C$6:$CC$92,$G901+6+1,0),0))))</f>
        <v>0</v>
      </c>
      <c r="AI901" s="147">
        <f>IF(AND($I901="Si",R901=1),1,IF(AND($I901="Fisico",R901=1),1,IF(AND(R901=1,$I901="Electronico"),2,IF(R901=1,VLOOKUP($C901&amp;"|"&amp;$B901&amp;"|"&amp;$D901,Empresas!$C$6:$CC$92,$G901+6+1,0),0))))</f>
        <v>0</v>
      </c>
      <c r="AJ901" s="147">
        <f>IF(AND($I901="Si",S901=1),1,IF(AND($I901="Fisico",S901=1),1,IF(AND(S901=1,$I901="Electronico"),2,IF(S901=1,VLOOKUP($C901&amp;"|"&amp;$B901&amp;"|"&amp;$D901,Empresas!$C$6:$CC$92,$G901+6+1,0),0))))</f>
        <v>0</v>
      </c>
      <c r="AK901" s="147">
        <f>IF(AND($I901="Si",T901=1),1,IF(AND($I901="Fisico",T901=1),1,IF(AND(T901=1,$I901="Electronico"),2,IF(T901=1,VLOOKUP($C901&amp;"|"&amp;$B901&amp;"|"&amp;$D901,Empresas!$C$6:$CC$92,$G901+6+1,0),0))))</f>
        <v>0</v>
      </c>
      <c r="AL901" s="147">
        <f>IF(AND($I901="Si",U901=1),1,IF(AND($I901="Fisico",U901=1),1,IF(AND(U901=1,$I901="Electronico"),2,IF(U901=1,VLOOKUP($C901&amp;"|"&amp;$B901&amp;"|"&amp;$D901,Empresas!$C$6:$CC$92,$G901+6+1,0),0))))</f>
        <v>0</v>
      </c>
      <c r="AM901" s="149">
        <f t="shared" si="149"/>
        <v>0</v>
      </c>
      <c r="AN901" s="149">
        <f t="shared" si="150"/>
        <v>0</v>
      </c>
      <c r="AO901" s="152">
        <f t="shared" si="151"/>
        <v>0</v>
      </c>
    </row>
    <row r="902" spans="1:41" x14ac:dyDescent="0.25">
      <c r="A902" s="140" t="str">
        <f>VLOOKUP(D902,Empresas!$D$7:$F$91,3,0)</f>
        <v>Omar</v>
      </c>
      <c r="B902" s="141" t="str">
        <f>VLOOKUP(D902,Empresas!$D$7:$G$91,4,0)</f>
        <v>Marisol</v>
      </c>
      <c r="C902" s="141" t="s">
        <v>544</v>
      </c>
      <c r="D902" s="141" t="s">
        <v>148</v>
      </c>
      <c r="E902" s="141" t="str">
        <f>VLOOKUP(D902,Empresas!$D$7:$E$92,2,0)</f>
        <v>TAQUITOE SAC</v>
      </c>
      <c r="F902" s="141" t="s">
        <v>182</v>
      </c>
      <c r="G902" s="142">
        <f t="shared" si="146"/>
        <v>60</v>
      </c>
      <c r="H902" s="142" t="str">
        <f>VLOOKUP(D902,Empresas!$D$6:$L$92,7,0)</f>
        <v>Mensual</v>
      </c>
      <c r="I902" s="141" t="str">
        <f>VLOOKUP(VLOOKUP(D902&amp;"|"&amp;B902,Empresas!$I$7:$CB$92,G902,0),Tablas!$A$8:$B$10,2,0)</f>
        <v>No aplica</v>
      </c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 t="str">
        <f>VLOOKUP(D902,Empresas!$D$7:$CF$91,81,0)</f>
        <v>A</v>
      </c>
      <c r="W902" s="78" t="str">
        <f>VLOOKUP(D902,Empresas!$D$7:$M$91,10,0)</f>
        <v>General</v>
      </c>
      <c r="X902" s="69" t="str">
        <f t="shared" si="147"/>
        <v>NO</v>
      </c>
      <c r="Y902" s="153" t="str">
        <f t="shared" si="148"/>
        <v>No aplica</v>
      </c>
      <c r="Z902" s="147">
        <f>IF(Y902="No aplica",0,IF(I902="no",0,IF(I902="No aplica",0,IF(I902="Si",1,IF(I902="Fisico",1,IF(I902="Electronico",2,VLOOKUP(C902&amp;"|"&amp;B902&amp;"|"&amp;D902,Empresas!$C$6:$CC$92,G902+6+1,0)))))))</f>
        <v>0</v>
      </c>
      <c r="AA902" s="147">
        <f>IF(AND($I902="Si",J902=1),1,IF(AND($I902="Fisico",J902=1),1,IF(AND(J902=1,$I902="Electronico"),2,IF(J902=1,VLOOKUP($C902&amp;"|"&amp;$B902&amp;"|"&amp;$D902,Empresas!$C$6:$CC$92,$G902+6+1,0),0))))</f>
        <v>0</v>
      </c>
      <c r="AB902" s="147">
        <f>IF(AND($I902="Si",K902=1),1,IF(AND($I902="Fisico",K902=1),1,IF(AND(K902=1,$I902="Electronico"),2,IF(K902=1,VLOOKUP($C902&amp;"|"&amp;$B902&amp;"|"&amp;$D902,Empresas!$C$6:$CC$92,$G902+6+1,0),0))))</f>
        <v>0</v>
      </c>
      <c r="AC902" s="147">
        <f>IF(AND($I902="Si",L902=1),1,IF(AND($I902="Fisico",L902=1),1,IF(AND(L902=1,$I902="Electronico"),2,IF(L902=1,VLOOKUP($C902&amp;"|"&amp;$B902&amp;"|"&amp;$D902,Empresas!$C$6:$CC$92,$G902+6+1,0),0))))</f>
        <v>0</v>
      </c>
      <c r="AD902" s="147">
        <f>IF(AND($I902="Si",M902=1),1,IF(AND($I902="Fisico",M902=1),1,IF(AND(M902=1,$I902="Electronico"),2,IF(M902=1,VLOOKUP($C902&amp;"|"&amp;$B902&amp;"|"&amp;$D902,Empresas!$C$6:$CC$92,$G902+6+1,0),0))))</f>
        <v>0</v>
      </c>
      <c r="AE902" s="147">
        <f>IF(AND($I902="Si",N902=1),1,IF(AND($I902="Fisico",N902=1),1,IF(AND(N902=1,$I902="Electronico"),2,IF(N902=1,VLOOKUP($C902&amp;"|"&amp;$B902&amp;"|"&amp;$D902,Empresas!$C$6:$CC$92,$G902+6+1,0),0))))</f>
        <v>0</v>
      </c>
      <c r="AF902" s="147">
        <f>IF(AND($I902="Si",O902=1),1,IF(AND($I902="Fisico",O902=1),1,IF(AND(O902=1,$I902="Electronico"),2,IF(O902=1,VLOOKUP($C902&amp;"|"&amp;$B902&amp;"|"&amp;$D902,Empresas!$C$6:$CC$92,$G902+6+1,0),0))))</f>
        <v>0</v>
      </c>
      <c r="AG902" s="147">
        <f>IF(AND($I902="Si",P902=1),1,IF(AND($I902="Fisico",P902=1),1,IF(AND(P902=1,$I902="Electronico"),2,IF(P902=1,VLOOKUP($C902&amp;"|"&amp;$B902&amp;"|"&amp;$D902,Empresas!$C$6:$CC$92,$G902+6+1,0),0))))</f>
        <v>0</v>
      </c>
      <c r="AH902" s="147">
        <f>IF(AND($I902="Si",Q902=1),1,IF(AND($I902="Fisico",Q902=1),1,IF(AND(Q902=1,$I902="Electronico"),2,IF(Q902=1,VLOOKUP($C902&amp;"|"&amp;$B902&amp;"|"&amp;$D902,Empresas!$C$6:$CC$92,$G902+6+1,0),0))))</f>
        <v>0</v>
      </c>
      <c r="AI902" s="147">
        <f>IF(AND($I902="Si",R902=1),1,IF(AND($I902="Fisico",R902=1),1,IF(AND(R902=1,$I902="Electronico"),2,IF(R902=1,VLOOKUP($C902&amp;"|"&amp;$B902&amp;"|"&amp;$D902,Empresas!$C$6:$CC$92,$G902+6+1,0),0))))</f>
        <v>0</v>
      </c>
      <c r="AJ902" s="147">
        <f>IF(AND($I902="Si",S902=1),1,IF(AND($I902="Fisico",S902=1),1,IF(AND(S902=1,$I902="Electronico"),2,IF(S902=1,VLOOKUP($C902&amp;"|"&amp;$B902&amp;"|"&amp;$D902,Empresas!$C$6:$CC$92,$G902+6+1,0),0))))</f>
        <v>0</v>
      </c>
      <c r="AK902" s="147">
        <f>IF(AND($I902="Si",T902=1),1,IF(AND($I902="Fisico",T902=1),1,IF(AND(T902=1,$I902="Electronico"),2,IF(T902=1,VLOOKUP($C902&amp;"|"&amp;$B902&amp;"|"&amp;$D902,Empresas!$C$6:$CC$92,$G902+6+1,0),0))))</f>
        <v>0</v>
      </c>
      <c r="AL902" s="147">
        <f>IF(AND($I902="Si",U902=1),1,IF(AND($I902="Fisico",U902=1),1,IF(AND(U902=1,$I902="Electronico"),2,IF(U902=1,VLOOKUP($C902&amp;"|"&amp;$B902&amp;"|"&amp;$D902,Empresas!$C$6:$CC$92,$G902+6+1,0),0))))</f>
        <v>0</v>
      </c>
      <c r="AM902" s="149">
        <f t="shared" si="149"/>
        <v>0</v>
      </c>
      <c r="AN902" s="149">
        <f t="shared" si="150"/>
        <v>0</v>
      </c>
      <c r="AO902" s="152">
        <f t="shared" si="151"/>
        <v>0</v>
      </c>
    </row>
    <row r="903" spans="1:41" x14ac:dyDescent="0.25">
      <c r="A903" s="143" t="str">
        <f>VLOOKUP(D903,Empresas!$D$7:$F$91,3,0)</f>
        <v>Omar</v>
      </c>
      <c r="B903" s="144" t="str">
        <f>VLOOKUP(D903,Empresas!$D$7:$G$91,4,0)</f>
        <v>Marisol</v>
      </c>
      <c r="C903" s="144" t="s">
        <v>544</v>
      </c>
      <c r="D903" s="144" t="s">
        <v>148</v>
      </c>
      <c r="E903" s="144" t="str">
        <f>VLOOKUP(D903,Empresas!$D$7:$E$92,2,0)</f>
        <v>TAQUITOE SAC</v>
      </c>
      <c r="F903" s="144" t="s">
        <v>183</v>
      </c>
      <c r="G903" s="145">
        <f>+Empresas!$BR$2</f>
        <v>62</v>
      </c>
      <c r="H903" s="145" t="str">
        <f>VLOOKUP(D903,Empresas!$D$6:$L$92,7,0)</f>
        <v>Mensual</v>
      </c>
      <c r="I903" s="144" t="str">
        <f>VLOOKUP(VLOOKUP(D903&amp;"|"&amp;B903,Empresas!$I$7:$CB$92,G903,0),Tablas!$A$13:$B$14,2,0)</f>
        <v>Si</v>
      </c>
      <c r="J903" s="78">
        <v>1</v>
      </c>
      <c r="K903" s="78">
        <v>1</v>
      </c>
      <c r="L903" s="78">
        <v>1</v>
      </c>
      <c r="M903" s="78">
        <v>1</v>
      </c>
      <c r="N903" s="78">
        <v>1</v>
      </c>
      <c r="O903" s="78">
        <v>1</v>
      </c>
      <c r="P903" s="78">
        <v>1</v>
      </c>
      <c r="Q903" s="78">
        <v>2</v>
      </c>
      <c r="R903" s="78"/>
      <c r="S903" s="78"/>
      <c r="T903" s="78"/>
      <c r="U903" s="78"/>
      <c r="V903" s="78" t="str">
        <f>VLOOKUP(D903,Empresas!$D$7:$CF$91,81,0)</f>
        <v>A</v>
      </c>
      <c r="W903" s="78" t="str">
        <f>VLOOKUP(D903,Empresas!$D$7:$M$91,10,0)</f>
        <v>General</v>
      </c>
      <c r="X903" s="69" t="str">
        <f t="shared" si="147"/>
        <v>SI</v>
      </c>
      <c r="Y903" s="153" t="str">
        <f t="shared" si="148"/>
        <v>Si aplica</v>
      </c>
      <c r="Z903" s="147">
        <f>IF(Y903="No aplica",0,IF(I903="no",0,IF(I903="No aplica",0,IF(I903="Si",1,IF(I903="Fisico",1,IF(I903="Electronico",2,VLOOKUP(C903&amp;"|"&amp;B903&amp;"|"&amp;D903,Empresas!$C$6:$CC$92,G903+6+1,0)))))))</f>
        <v>1</v>
      </c>
      <c r="AA903" s="147">
        <f>IF(AND($I903="Si",J903=1),1,IF(AND($I903="Fisico",J903=1),1,IF(AND(J903=1,$I903="Electronico"),2,IF(J903=1,VLOOKUP($C903&amp;"|"&amp;$B903&amp;"|"&amp;$D903,Empresas!$C$6:$CC$92,$G903+6+1,0),0))))</f>
        <v>1</v>
      </c>
      <c r="AB903" s="147">
        <f>IF(AND($I903="Si",K903=1),1,IF(AND($I903="Fisico",K903=1),1,IF(AND(K903=1,$I903="Electronico"),2,IF(K903=1,VLOOKUP($C903&amp;"|"&amp;$B903&amp;"|"&amp;$D903,Empresas!$C$6:$CC$92,$G903+6+1,0),0))))</f>
        <v>1</v>
      </c>
      <c r="AC903" s="147">
        <f>IF(AND($I903="Si",L903=1),1,IF(AND($I903="Fisico",L903=1),1,IF(AND(L903=1,$I903="Electronico"),2,IF(L903=1,VLOOKUP($C903&amp;"|"&amp;$B903&amp;"|"&amp;$D903,Empresas!$C$6:$CC$92,$G903+6+1,0),0))))</f>
        <v>1</v>
      </c>
      <c r="AD903" s="147">
        <f>IF(AND($I903="Si",M903=1),1,IF(AND($I903="Fisico",M903=1),1,IF(AND(M903=1,$I903="Electronico"),2,IF(M903=1,VLOOKUP($C903&amp;"|"&amp;$B903&amp;"|"&amp;$D903,Empresas!$C$6:$CC$92,$G903+6+1,0),0))))</f>
        <v>1</v>
      </c>
      <c r="AE903" s="147">
        <f>IF(AND($I903="Si",N903=1),1,IF(AND($I903="Fisico",N903=1),1,IF(AND(N903=1,$I903="Electronico"),2,IF(N903=1,VLOOKUP($C903&amp;"|"&amp;$B903&amp;"|"&amp;$D903,Empresas!$C$6:$CC$92,$G903+6+1,0),0))))</f>
        <v>1</v>
      </c>
      <c r="AF903" s="147">
        <f>IF(AND($I903="Si",O903=1),1,IF(AND($I903="Fisico",O903=1),1,IF(AND(O903=1,$I903="Electronico"),2,IF(O903=1,VLOOKUP($C903&amp;"|"&amp;$B903&amp;"|"&amp;$D903,Empresas!$C$6:$CC$92,$G903+6+1,0),0))))</f>
        <v>1</v>
      </c>
      <c r="AG903" s="147">
        <f>IF(AND($I903="Si",P903=1),1,IF(AND($I903="Fisico",P903=1),1,IF(AND(P903=1,$I903="Electronico"),2,IF(P903=1,VLOOKUP($C903&amp;"|"&amp;$B903&amp;"|"&amp;$D903,Empresas!$C$6:$CC$92,$G903+6+1,0),0))))</f>
        <v>1</v>
      </c>
      <c r="AH903" s="147">
        <f>IF(AND($I903="Si",Q903=1),1,IF(AND($I903="Fisico",Q903=1),1,IF(AND(Q903=1,$I903="Electronico"),2,IF(Q903=1,VLOOKUP($C903&amp;"|"&amp;$B903&amp;"|"&amp;$D903,Empresas!$C$6:$CC$92,$G903+6+1,0),0))))</f>
        <v>0</v>
      </c>
      <c r="AI903" s="147">
        <f>IF(AND($I903="Si",R903=1),1,IF(AND($I903="Fisico",R903=1),1,IF(AND(R903=1,$I903="Electronico"),2,IF(R903=1,VLOOKUP($C903&amp;"|"&amp;$B903&amp;"|"&amp;$D903,Empresas!$C$6:$CC$92,$G903+6+1,0),0))))</f>
        <v>0</v>
      </c>
      <c r="AJ903" s="147">
        <f>IF(AND($I903="Si",S903=1),1,IF(AND($I903="Fisico",S903=1),1,IF(AND(S903=1,$I903="Electronico"),2,IF(S903=1,VLOOKUP($C903&amp;"|"&amp;$B903&amp;"|"&amp;$D903,Empresas!$C$6:$CC$92,$G903+6+1,0),0))))</f>
        <v>0</v>
      </c>
      <c r="AK903" s="147">
        <f>IF(AND($I903="Si",T903=1),1,IF(AND($I903="Fisico",T903=1),1,IF(AND(T903=1,$I903="Electronico"),2,IF(T903=1,VLOOKUP($C903&amp;"|"&amp;$B903&amp;"|"&amp;$D903,Empresas!$C$6:$CC$92,$G903+6+1,0),0))))</f>
        <v>0</v>
      </c>
      <c r="AL903" s="147">
        <f>IF(AND($I903="Si",U903=1),1,IF(AND($I903="Fisico",U903=1),1,IF(AND(U903=1,$I903="Electronico"),2,IF(U903=1,VLOOKUP($C903&amp;"|"&amp;$B903&amp;"|"&amp;$D903,Empresas!$C$6:$CC$92,$G903+6+1,0),0))))</f>
        <v>0</v>
      </c>
      <c r="AM903" s="149">
        <f t="shared" si="149"/>
        <v>7</v>
      </c>
      <c r="AN903" s="149">
        <f t="shared" si="150"/>
        <v>8</v>
      </c>
      <c r="AO903" s="152">
        <f t="shared" si="151"/>
        <v>0.875</v>
      </c>
    </row>
    <row r="904" spans="1:41" x14ac:dyDescent="0.25">
      <c r="A904" s="143" t="str">
        <f>VLOOKUP(D904,Empresas!$D$7:$F$91,3,0)</f>
        <v>Omar</v>
      </c>
      <c r="B904" s="144" t="str">
        <f>VLOOKUP(D904,Empresas!$D$7:$G$91,4,0)</f>
        <v>Marisol</v>
      </c>
      <c r="C904" s="144" t="s">
        <v>544</v>
      </c>
      <c r="D904" s="144" t="s">
        <v>148</v>
      </c>
      <c r="E904" s="144" t="str">
        <f>VLOOKUP(D904,Empresas!$D$7:$E$92,2,0)</f>
        <v>TAQUITOE SAC</v>
      </c>
      <c r="F904" s="144" t="s">
        <v>184</v>
      </c>
      <c r="G904" s="145">
        <f>+G903+1</f>
        <v>63</v>
      </c>
      <c r="H904" s="145" t="str">
        <f>VLOOKUP(D904,Empresas!$D$6:$L$92,7,0)</f>
        <v>Mensual</v>
      </c>
      <c r="I904" s="144" t="str">
        <f>VLOOKUP(VLOOKUP(D904&amp;"|"&amp;B904,Empresas!$I$7:$CB$92,G904,0),Tablas!$A$13:$B$14,2,0)</f>
        <v>Si</v>
      </c>
      <c r="J904" s="78">
        <v>1</v>
      </c>
      <c r="K904" s="78">
        <v>1</v>
      </c>
      <c r="L904" s="78">
        <v>1</v>
      </c>
      <c r="M904" s="78">
        <v>1</v>
      </c>
      <c r="N904" s="78">
        <v>1</v>
      </c>
      <c r="O904" s="78">
        <v>1</v>
      </c>
      <c r="P904" s="78">
        <v>1</v>
      </c>
      <c r="Q904" s="78">
        <v>2</v>
      </c>
      <c r="R904" s="78"/>
      <c r="S904" s="78"/>
      <c r="T904" s="78"/>
      <c r="U904" s="78"/>
      <c r="V904" s="78" t="str">
        <f>VLOOKUP(D904,Empresas!$D$7:$CF$91,81,0)</f>
        <v>A</v>
      </c>
      <c r="W904" s="78" t="str">
        <f>VLOOKUP(D904,Empresas!$D$7:$M$91,10,0)</f>
        <v>General</v>
      </c>
      <c r="X904" s="69" t="str">
        <f t="shared" si="147"/>
        <v>SI</v>
      </c>
      <c r="Y904" s="153" t="str">
        <f t="shared" si="148"/>
        <v>Si aplica</v>
      </c>
      <c r="Z904" s="147">
        <f>IF(Y904="No aplica",0,IF(I904="no",0,IF(I904="No aplica",0,IF(I904="Si",1,IF(I904="Fisico",1,IF(I904="Electronico",2,VLOOKUP(C904&amp;"|"&amp;B904&amp;"|"&amp;D904,Empresas!$C$6:$CC$92,G904+6+1,0)))))))</f>
        <v>1</v>
      </c>
      <c r="AA904" s="147">
        <f>IF(AND($I904="Si",J904=1),1,IF(AND($I904="Fisico",J904=1),1,IF(AND(J904=1,$I904="Electronico"),2,IF(J904=1,VLOOKUP($C904&amp;"|"&amp;$B904&amp;"|"&amp;$D904,Empresas!$C$6:$CC$92,$G904+6+1,0),0))))</f>
        <v>1</v>
      </c>
      <c r="AB904" s="147">
        <f>IF(AND($I904="Si",K904=1),1,IF(AND($I904="Fisico",K904=1),1,IF(AND(K904=1,$I904="Electronico"),2,IF(K904=1,VLOOKUP($C904&amp;"|"&amp;$B904&amp;"|"&amp;$D904,Empresas!$C$6:$CC$92,$G904+6+1,0),0))))</f>
        <v>1</v>
      </c>
      <c r="AC904" s="147">
        <f>IF(AND($I904="Si",L904=1),1,IF(AND($I904="Fisico",L904=1),1,IF(AND(L904=1,$I904="Electronico"),2,IF(L904=1,VLOOKUP($C904&amp;"|"&amp;$B904&amp;"|"&amp;$D904,Empresas!$C$6:$CC$92,$G904+6+1,0),0))))</f>
        <v>1</v>
      </c>
      <c r="AD904" s="147">
        <f>IF(AND($I904="Si",M904=1),1,IF(AND($I904="Fisico",M904=1),1,IF(AND(M904=1,$I904="Electronico"),2,IF(M904=1,VLOOKUP($C904&amp;"|"&amp;$B904&amp;"|"&amp;$D904,Empresas!$C$6:$CC$92,$G904+6+1,0),0))))</f>
        <v>1</v>
      </c>
      <c r="AE904" s="147">
        <f>IF(AND($I904="Si",N904=1),1,IF(AND($I904="Fisico",N904=1),1,IF(AND(N904=1,$I904="Electronico"),2,IF(N904=1,VLOOKUP($C904&amp;"|"&amp;$B904&amp;"|"&amp;$D904,Empresas!$C$6:$CC$92,$G904+6+1,0),0))))</f>
        <v>1</v>
      </c>
      <c r="AF904" s="147">
        <f>IF(AND($I904="Si",O904=1),1,IF(AND($I904="Fisico",O904=1),1,IF(AND(O904=1,$I904="Electronico"),2,IF(O904=1,VLOOKUP($C904&amp;"|"&amp;$B904&amp;"|"&amp;$D904,Empresas!$C$6:$CC$92,$G904+6+1,0),0))))</f>
        <v>1</v>
      </c>
      <c r="AG904" s="147">
        <f>IF(AND($I904="Si",P904=1),1,IF(AND($I904="Fisico",P904=1),1,IF(AND(P904=1,$I904="Electronico"),2,IF(P904=1,VLOOKUP($C904&amp;"|"&amp;$B904&amp;"|"&amp;$D904,Empresas!$C$6:$CC$92,$G904+6+1,0),0))))</f>
        <v>1</v>
      </c>
      <c r="AH904" s="147">
        <f>IF(AND($I904="Si",Q904=1),1,IF(AND($I904="Fisico",Q904=1),1,IF(AND(Q904=1,$I904="Electronico"),2,IF(Q904=1,VLOOKUP($C904&amp;"|"&amp;$B904&amp;"|"&amp;$D904,Empresas!$C$6:$CC$92,$G904+6+1,0),0))))</f>
        <v>0</v>
      </c>
      <c r="AI904" s="147">
        <f>IF(AND($I904="Si",R904=1),1,IF(AND($I904="Fisico",R904=1),1,IF(AND(R904=1,$I904="Electronico"),2,IF(R904=1,VLOOKUP($C904&amp;"|"&amp;$B904&amp;"|"&amp;$D904,Empresas!$C$6:$CC$92,$G904+6+1,0),0))))</f>
        <v>0</v>
      </c>
      <c r="AJ904" s="147">
        <f>IF(AND($I904="Si",S904=1),1,IF(AND($I904="Fisico",S904=1),1,IF(AND(S904=1,$I904="Electronico"),2,IF(S904=1,VLOOKUP($C904&amp;"|"&amp;$B904&amp;"|"&amp;$D904,Empresas!$C$6:$CC$92,$G904+6+1,0),0))))</f>
        <v>0</v>
      </c>
      <c r="AK904" s="147">
        <f>IF(AND($I904="Si",T904=1),1,IF(AND($I904="Fisico",T904=1),1,IF(AND(T904=1,$I904="Electronico"),2,IF(T904=1,VLOOKUP($C904&amp;"|"&amp;$B904&amp;"|"&amp;$D904,Empresas!$C$6:$CC$92,$G904+6+1,0),0))))</f>
        <v>0</v>
      </c>
      <c r="AL904" s="147">
        <f>IF(AND($I904="Si",U904=1),1,IF(AND($I904="Fisico",U904=1),1,IF(AND(U904=1,$I904="Electronico"),2,IF(U904=1,VLOOKUP($C904&amp;"|"&amp;$B904&amp;"|"&amp;$D904,Empresas!$C$6:$CC$92,$G904+6+1,0),0))))</f>
        <v>0</v>
      </c>
      <c r="AM904" s="149">
        <f t="shared" si="149"/>
        <v>7</v>
      </c>
      <c r="AN904" s="149">
        <f t="shared" si="150"/>
        <v>8</v>
      </c>
      <c r="AO904" s="152">
        <f t="shared" si="151"/>
        <v>0.875</v>
      </c>
    </row>
    <row r="905" spans="1:41" x14ac:dyDescent="0.25">
      <c r="A905" s="143" t="str">
        <f>VLOOKUP(D905,Empresas!$D$7:$F$91,3,0)</f>
        <v>Omar</v>
      </c>
      <c r="B905" s="144" t="str">
        <f>VLOOKUP(D905,Empresas!$D$7:$G$91,4,0)</f>
        <v>Marisol</v>
      </c>
      <c r="C905" s="144" t="s">
        <v>544</v>
      </c>
      <c r="D905" s="144" t="s">
        <v>148</v>
      </c>
      <c r="E905" s="144" t="str">
        <f>VLOOKUP(D905,Empresas!$D$7:$E$92,2,0)</f>
        <v>TAQUITOE SAC</v>
      </c>
      <c r="F905" s="144" t="s">
        <v>185</v>
      </c>
      <c r="G905" s="145">
        <f t="shared" ref="G905:G912" si="152">+G904+1</f>
        <v>64</v>
      </c>
      <c r="H905" s="145" t="str">
        <f>VLOOKUP(D905,Empresas!$D$6:$L$92,7,0)</f>
        <v>Mensual</v>
      </c>
      <c r="I905" s="144" t="str">
        <f>VLOOKUP(VLOOKUP(D905&amp;"|"&amp;B905,Empresas!$I$7:$CB$92,G905,0),Tablas!$A$13:$B$14,2,0)</f>
        <v>No</v>
      </c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 t="str">
        <f>VLOOKUP(D905,Empresas!$D$7:$CF$91,81,0)</f>
        <v>A</v>
      </c>
      <c r="W905" s="78" t="str">
        <f>VLOOKUP(D905,Empresas!$D$7:$M$91,10,0)</f>
        <v>General</v>
      </c>
      <c r="X905" s="69" t="str">
        <f t="shared" si="147"/>
        <v>SI</v>
      </c>
      <c r="Y905" s="153" t="str">
        <f t="shared" si="148"/>
        <v>No aplica</v>
      </c>
      <c r="Z905" s="147">
        <f>IF(Y905="No aplica",0,IF(I905="no",0,IF(I905="No aplica",0,IF(I905="Si",1,IF(I905="Fisico",1,IF(I905="Electronico",2,VLOOKUP(C905&amp;"|"&amp;B905&amp;"|"&amp;D905,Empresas!$C$6:$CC$92,G905+6+1,0)))))))</f>
        <v>0</v>
      </c>
      <c r="AA905" s="147">
        <f>IF(AND($I905="Si",J905=1),1,IF(AND($I905="Fisico",J905=1),1,IF(AND(J905=1,$I905="Electronico"),2,IF(J905=1,VLOOKUP($C905&amp;"|"&amp;$B905&amp;"|"&amp;$D905,Empresas!$C$6:$CC$92,$G905+6+1,0),0))))</f>
        <v>0</v>
      </c>
      <c r="AB905" s="147">
        <f>IF(AND($I905="Si",K905=1),1,IF(AND($I905="Fisico",K905=1),1,IF(AND(K905=1,$I905="Electronico"),2,IF(K905=1,VLOOKUP($C905&amp;"|"&amp;$B905&amp;"|"&amp;$D905,Empresas!$C$6:$CC$92,$G905+6+1,0),0))))</f>
        <v>0</v>
      </c>
      <c r="AC905" s="147">
        <f>IF(AND($I905="Si",L905=1),1,IF(AND($I905="Fisico",L905=1),1,IF(AND(L905=1,$I905="Electronico"),2,IF(L905=1,VLOOKUP($C905&amp;"|"&amp;$B905&amp;"|"&amp;$D905,Empresas!$C$6:$CC$92,$G905+6+1,0),0))))</f>
        <v>0</v>
      </c>
      <c r="AD905" s="147">
        <f>IF(AND($I905="Si",M905=1),1,IF(AND($I905="Fisico",M905=1),1,IF(AND(M905=1,$I905="Electronico"),2,IF(M905=1,VLOOKUP($C905&amp;"|"&amp;$B905&amp;"|"&amp;$D905,Empresas!$C$6:$CC$92,$G905+6+1,0),0))))</f>
        <v>0</v>
      </c>
      <c r="AE905" s="147">
        <f>IF(AND($I905="Si",N905=1),1,IF(AND($I905="Fisico",N905=1),1,IF(AND(N905=1,$I905="Electronico"),2,IF(N905=1,VLOOKUP($C905&amp;"|"&amp;$B905&amp;"|"&amp;$D905,Empresas!$C$6:$CC$92,$G905+6+1,0),0))))</f>
        <v>0</v>
      </c>
      <c r="AF905" s="147">
        <f>IF(AND($I905="Si",O905=1),1,IF(AND($I905="Fisico",O905=1),1,IF(AND(O905=1,$I905="Electronico"),2,IF(O905=1,VLOOKUP($C905&amp;"|"&amp;$B905&amp;"|"&amp;$D905,Empresas!$C$6:$CC$92,$G905+6+1,0),0))))</f>
        <v>0</v>
      </c>
      <c r="AG905" s="147">
        <f>IF(AND($I905="Si",P905=1),1,IF(AND($I905="Fisico",P905=1),1,IF(AND(P905=1,$I905="Electronico"),2,IF(P905=1,VLOOKUP($C905&amp;"|"&amp;$B905&amp;"|"&amp;$D905,Empresas!$C$6:$CC$92,$G905+6+1,0),0))))</f>
        <v>0</v>
      </c>
      <c r="AH905" s="147">
        <f>IF(AND($I905="Si",Q905=1),1,IF(AND($I905="Fisico",Q905=1),1,IF(AND(Q905=1,$I905="Electronico"),2,IF(Q905=1,VLOOKUP($C905&amp;"|"&amp;$B905&amp;"|"&amp;$D905,Empresas!$C$6:$CC$92,$G905+6+1,0),0))))</f>
        <v>0</v>
      </c>
      <c r="AI905" s="147">
        <f>IF(AND($I905="Si",R905=1),1,IF(AND($I905="Fisico",R905=1),1,IF(AND(R905=1,$I905="Electronico"),2,IF(R905=1,VLOOKUP($C905&amp;"|"&amp;$B905&amp;"|"&amp;$D905,Empresas!$C$6:$CC$92,$G905+6+1,0),0))))</f>
        <v>0</v>
      </c>
      <c r="AJ905" s="147">
        <f>IF(AND($I905="Si",S905=1),1,IF(AND($I905="Fisico",S905=1),1,IF(AND(S905=1,$I905="Electronico"),2,IF(S905=1,VLOOKUP($C905&amp;"|"&amp;$B905&amp;"|"&amp;$D905,Empresas!$C$6:$CC$92,$G905+6+1,0),0))))</f>
        <v>0</v>
      </c>
      <c r="AK905" s="147">
        <f>IF(AND($I905="Si",T905=1),1,IF(AND($I905="Fisico",T905=1),1,IF(AND(T905=1,$I905="Electronico"),2,IF(T905=1,VLOOKUP($C905&amp;"|"&amp;$B905&amp;"|"&amp;$D905,Empresas!$C$6:$CC$92,$G905+6+1,0),0))))</f>
        <v>0</v>
      </c>
      <c r="AL905" s="147">
        <f>IF(AND($I905="Si",U905=1),1,IF(AND($I905="Fisico",U905=1),1,IF(AND(U905=1,$I905="Electronico"),2,IF(U905=1,VLOOKUP($C905&amp;"|"&amp;$B905&amp;"|"&amp;$D905,Empresas!$C$6:$CC$92,$G905+6+1,0),0))))</f>
        <v>0</v>
      </c>
      <c r="AM905" s="149">
        <f t="shared" si="149"/>
        <v>0</v>
      </c>
      <c r="AN905" s="149">
        <f t="shared" si="150"/>
        <v>0</v>
      </c>
      <c r="AO905" s="152">
        <f t="shared" si="151"/>
        <v>0</v>
      </c>
    </row>
    <row r="906" spans="1:41" x14ac:dyDescent="0.25">
      <c r="A906" s="143" t="str">
        <f>VLOOKUP(D906,Empresas!$D$7:$F$91,3,0)</f>
        <v>Omar</v>
      </c>
      <c r="B906" s="144" t="str">
        <f>VLOOKUP(D906,Empresas!$D$7:$G$91,4,0)</f>
        <v>Marisol</v>
      </c>
      <c r="C906" s="144" t="s">
        <v>544</v>
      </c>
      <c r="D906" s="144" t="s">
        <v>148</v>
      </c>
      <c r="E906" s="144" t="str">
        <f>VLOOKUP(D906,Empresas!$D$7:$E$92,2,0)</f>
        <v>TAQUITOE SAC</v>
      </c>
      <c r="F906" s="144" t="s">
        <v>186</v>
      </c>
      <c r="G906" s="145">
        <f t="shared" si="152"/>
        <v>65</v>
      </c>
      <c r="H906" s="145" t="str">
        <f>VLOOKUP(D906,Empresas!$D$6:$L$92,7,0)</f>
        <v>Mensual</v>
      </c>
      <c r="I906" s="144" t="str">
        <f>VLOOKUP(VLOOKUP(D906&amp;"|"&amp;B906,Empresas!$I$7:$CB$92,G906,0),Tablas!$A$13:$B$14,2,0)</f>
        <v>No</v>
      </c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 t="str">
        <f>VLOOKUP(D906,Empresas!$D$7:$CF$91,81,0)</f>
        <v>A</v>
      </c>
      <c r="W906" s="78" t="str">
        <f>VLOOKUP(D906,Empresas!$D$7:$M$91,10,0)</f>
        <v>General</v>
      </c>
      <c r="X906" s="69" t="str">
        <f t="shared" si="147"/>
        <v>SI</v>
      </c>
      <c r="Y906" s="153" t="str">
        <f t="shared" si="148"/>
        <v>No aplica</v>
      </c>
      <c r="Z906" s="147">
        <f>IF(Y906="No aplica",0,IF(I906="no",0,IF(I906="No aplica",0,IF(I906="Si",1,IF(I906="Fisico",1,IF(I906="Electronico",2,VLOOKUP(C906&amp;"|"&amp;B906&amp;"|"&amp;D906,Empresas!$C$6:$CC$92,G906+6+1,0)))))))</f>
        <v>0</v>
      </c>
      <c r="AA906" s="147">
        <f>IF(AND($I906="Si",J906=1),1,IF(AND($I906="Fisico",J906=1),1,IF(AND(J906=1,$I906="Electronico"),2,IF(J906=1,VLOOKUP($C906&amp;"|"&amp;$B906&amp;"|"&amp;$D906,Empresas!$C$6:$CC$92,$G906+6+1,0),0))))</f>
        <v>0</v>
      </c>
      <c r="AB906" s="147">
        <f>IF(AND($I906="Si",K906=1),1,IF(AND($I906="Fisico",K906=1),1,IF(AND(K906=1,$I906="Electronico"),2,IF(K906=1,VLOOKUP($C906&amp;"|"&amp;$B906&amp;"|"&amp;$D906,Empresas!$C$6:$CC$92,$G906+6+1,0),0))))</f>
        <v>0</v>
      </c>
      <c r="AC906" s="147">
        <f>IF(AND($I906="Si",L906=1),1,IF(AND($I906="Fisico",L906=1),1,IF(AND(L906=1,$I906="Electronico"),2,IF(L906=1,VLOOKUP($C906&amp;"|"&amp;$B906&amp;"|"&amp;$D906,Empresas!$C$6:$CC$92,$G906+6+1,0),0))))</f>
        <v>0</v>
      </c>
      <c r="AD906" s="147">
        <f>IF(AND($I906="Si",M906=1),1,IF(AND($I906="Fisico",M906=1),1,IF(AND(M906=1,$I906="Electronico"),2,IF(M906=1,VLOOKUP($C906&amp;"|"&amp;$B906&amp;"|"&amp;$D906,Empresas!$C$6:$CC$92,$G906+6+1,0),0))))</f>
        <v>0</v>
      </c>
      <c r="AE906" s="147">
        <f>IF(AND($I906="Si",N906=1),1,IF(AND($I906="Fisico",N906=1),1,IF(AND(N906=1,$I906="Electronico"),2,IF(N906=1,VLOOKUP($C906&amp;"|"&amp;$B906&amp;"|"&amp;$D906,Empresas!$C$6:$CC$92,$G906+6+1,0),0))))</f>
        <v>0</v>
      </c>
      <c r="AF906" s="147">
        <f>IF(AND($I906="Si",O906=1),1,IF(AND($I906="Fisico",O906=1),1,IF(AND(O906=1,$I906="Electronico"),2,IF(O906=1,VLOOKUP($C906&amp;"|"&amp;$B906&amp;"|"&amp;$D906,Empresas!$C$6:$CC$92,$G906+6+1,0),0))))</f>
        <v>0</v>
      </c>
      <c r="AG906" s="147">
        <f>IF(AND($I906="Si",P906=1),1,IF(AND($I906="Fisico",P906=1),1,IF(AND(P906=1,$I906="Electronico"),2,IF(P906=1,VLOOKUP($C906&amp;"|"&amp;$B906&amp;"|"&amp;$D906,Empresas!$C$6:$CC$92,$G906+6+1,0),0))))</f>
        <v>0</v>
      </c>
      <c r="AH906" s="147">
        <f>IF(AND($I906="Si",Q906=1),1,IF(AND($I906="Fisico",Q906=1),1,IF(AND(Q906=1,$I906="Electronico"),2,IF(Q906=1,VLOOKUP($C906&amp;"|"&amp;$B906&amp;"|"&amp;$D906,Empresas!$C$6:$CC$92,$G906+6+1,0),0))))</f>
        <v>0</v>
      </c>
      <c r="AI906" s="147">
        <f>IF(AND($I906="Si",R906=1),1,IF(AND($I906="Fisico",R906=1),1,IF(AND(R906=1,$I906="Electronico"),2,IF(R906=1,VLOOKUP($C906&amp;"|"&amp;$B906&amp;"|"&amp;$D906,Empresas!$C$6:$CC$92,$G906+6+1,0),0))))</f>
        <v>0</v>
      </c>
      <c r="AJ906" s="147">
        <f>IF(AND($I906="Si",S906=1),1,IF(AND($I906="Fisico",S906=1),1,IF(AND(S906=1,$I906="Electronico"),2,IF(S906=1,VLOOKUP($C906&amp;"|"&amp;$B906&amp;"|"&amp;$D906,Empresas!$C$6:$CC$92,$G906+6+1,0),0))))</f>
        <v>0</v>
      </c>
      <c r="AK906" s="147">
        <f>IF(AND($I906="Si",T906=1),1,IF(AND($I906="Fisico",T906=1),1,IF(AND(T906=1,$I906="Electronico"),2,IF(T906=1,VLOOKUP($C906&amp;"|"&amp;$B906&amp;"|"&amp;$D906,Empresas!$C$6:$CC$92,$G906+6+1,0),0))))</f>
        <v>0</v>
      </c>
      <c r="AL906" s="147">
        <f>IF(AND($I906="Si",U906=1),1,IF(AND($I906="Fisico",U906=1),1,IF(AND(U906=1,$I906="Electronico"),2,IF(U906=1,VLOOKUP($C906&amp;"|"&amp;$B906&amp;"|"&amp;$D906,Empresas!$C$6:$CC$92,$G906+6+1,0),0))))</f>
        <v>0</v>
      </c>
      <c r="AM906" s="149">
        <f t="shared" si="149"/>
        <v>0</v>
      </c>
      <c r="AN906" s="149">
        <f t="shared" si="150"/>
        <v>0</v>
      </c>
      <c r="AO906" s="152">
        <f t="shared" si="151"/>
        <v>0</v>
      </c>
    </row>
    <row r="907" spans="1:41" x14ac:dyDescent="0.25">
      <c r="A907" s="143" t="str">
        <f>VLOOKUP(D907,Empresas!$D$7:$F$91,3,0)</f>
        <v>Omar</v>
      </c>
      <c r="B907" s="144" t="str">
        <f>VLOOKUP(D907,Empresas!$D$7:$G$91,4,0)</f>
        <v>Marisol</v>
      </c>
      <c r="C907" s="144" t="s">
        <v>544</v>
      </c>
      <c r="D907" s="144" t="s">
        <v>148</v>
      </c>
      <c r="E907" s="144" t="str">
        <f>VLOOKUP(D907,Empresas!$D$7:$E$92,2,0)</f>
        <v>TAQUITOE SAC</v>
      </c>
      <c r="F907" s="144" t="s">
        <v>187</v>
      </c>
      <c r="G907" s="145">
        <f t="shared" si="152"/>
        <v>66</v>
      </c>
      <c r="H907" s="145" t="str">
        <f>VLOOKUP(D907,Empresas!$D$6:$L$92,7,0)</f>
        <v>Mensual</v>
      </c>
      <c r="I907" s="144" t="str">
        <f>VLOOKUP(VLOOKUP(D907&amp;"|"&amp;B907,Empresas!$I$7:$CB$92,G907,0),Tablas!$A$13:$B$14,2,0)</f>
        <v>Si</v>
      </c>
      <c r="J907" s="78">
        <v>1</v>
      </c>
      <c r="K907" s="78">
        <v>1</v>
      </c>
      <c r="L907" s="78">
        <v>1</v>
      </c>
      <c r="M907" s="78">
        <v>1</v>
      </c>
      <c r="N907" s="78">
        <v>1</v>
      </c>
      <c r="O907" s="78">
        <v>1</v>
      </c>
      <c r="P907" s="78">
        <v>1</v>
      </c>
      <c r="Q907" s="78">
        <v>2</v>
      </c>
      <c r="R907" s="78"/>
      <c r="S907" s="78"/>
      <c r="T907" s="78"/>
      <c r="U907" s="78"/>
      <c r="V907" s="78" t="str">
        <f>VLOOKUP(D907,Empresas!$D$7:$CF$91,81,0)</f>
        <v>A</v>
      </c>
      <c r="W907" s="78" t="str">
        <f>VLOOKUP(D907,Empresas!$D$7:$M$91,10,0)</f>
        <v>General</v>
      </c>
      <c r="X907" s="69" t="str">
        <f t="shared" si="147"/>
        <v>SI</v>
      </c>
      <c r="Y907" s="153" t="str">
        <f t="shared" si="148"/>
        <v>Si aplica</v>
      </c>
      <c r="Z907" s="147">
        <f>IF(Y907="No aplica",0,IF(I907="no",0,IF(I907="No aplica",0,IF(I907="Si",1,IF(I907="Fisico",1,IF(I907="Electronico",2,VLOOKUP(C907&amp;"|"&amp;B907&amp;"|"&amp;D907,Empresas!$C$6:$CC$92,G907+6+1,0)))))))</f>
        <v>1</v>
      </c>
      <c r="AA907" s="147">
        <f>IF(AND($I907="Si",J907=1),1,IF(AND($I907="Fisico",J907=1),1,IF(AND(J907=1,$I907="Electronico"),2,IF(J907=1,VLOOKUP($C907&amp;"|"&amp;$B907&amp;"|"&amp;$D907,Empresas!$C$6:$CC$92,$G907+6+1,0),0))))</f>
        <v>1</v>
      </c>
      <c r="AB907" s="147">
        <f>IF(AND($I907="Si",K907=1),1,IF(AND($I907="Fisico",K907=1),1,IF(AND(K907=1,$I907="Electronico"),2,IF(K907=1,VLOOKUP($C907&amp;"|"&amp;$B907&amp;"|"&amp;$D907,Empresas!$C$6:$CC$92,$G907+6+1,0),0))))</f>
        <v>1</v>
      </c>
      <c r="AC907" s="147">
        <f>IF(AND($I907="Si",L907=1),1,IF(AND($I907="Fisico",L907=1),1,IF(AND(L907=1,$I907="Electronico"),2,IF(L907=1,VLOOKUP($C907&amp;"|"&amp;$B907&amp;"|"&amp;$D907,Empresas!$C$6:$CC$92,$G907+6+1,0),0))))</f>
        <v>1</v>
      </c>
      <c r="AD907" s="147">
        <f>IF(AND($I907="Si",M907=1),1,IF(AND($I907="Fisico",M907=1),1,IF(AND(M907=1,$I907="Electronico"),2,IF(M907=1,VLOOKUP($C907&amp;"|"&amp;$B907&amp;"|"&amp;$D907,Empresas!$C$6:$CC$92,$G907+6+1,0),0))))</f>
        <v>1</v>
      </c>
      <c r="AE907" s="147">
        <f>IF(AND($I907="Si",N907=1),1,IF(AND($I907="Fisico",N907=1),1,IF(AND(N907=1,$I907="Electronico"),2,IF(N907=1,VLOOKUP($C907&amp;"|"&amp;$B907&amp;"|"&amp;$D907,Empresas!$C$6:$CC$92,$G907+6+1,0),0))))</f>
        <v>1</v>
      </c>
      <c r="AF907" s="147">
        <f>IF(AND($I907="Si",O907=1),1,IF(AND($I907="Fisico",O907=1),1,IF(AND(O907=1,$I907="Electronico"),2,IF(O907=1,VLOOKUP($C907&amp;"|"&amp;$B907&amp;"|"&amp;$D907,Empresas!$C$6:$CC$92,$G907+6+1,0),0))))</f>
        <v>1</v>
      </c>
      <c r="AG907" s="147">
        <f>IF(AND($I907="Si",P907=1),1,IF(AND($I907="Fisico",P907=1),1,IF(AND(P907=1,$I907="Electronico"),2,IF(P907=1,VLOOKUP($C907&amp;"|"&amp;$B907&amp;"|"&amp;$D907,Empresas!$C$6:$CC$92,$G907+6+1,0),0))))</f>
        <v>1</v>
      </c>
      <c r="AH907" s="147">
        <f>IF(AND($I907="Si",Q907=1),1,IF(AND($I907="Fisico",Q907=1),1,IF(AND(Q907=1,$I907="Electronico"),2,IF(Q907=1,VLOOKUP($C907&amp;"|"&amp;$B907&amp;"|"&amp;$D907,Empresas!$C$6:$CC$92,$G907+6+1,0),0))))</f>
        <v>0</v>
      </c>
      <c r="AI907" s="147">
        <f>IF(AND($I907="Si",R907=1),1,IF(AND($I907="Fisico",R907=1),1,IF(AND(R907=1,$I907="Electronico"),2,IF(R907=1,VLOOKUP($C907&amp;"|"&amp;$B907&amp;"|"&amp;$D907,Empresas!$C$6:$CC$92,$G907+6+1,0),0))))</f>
        <v>0</v>
      </c>
      <c r="AJ907" s="147">
        <f>IF(AND($I907="Si",S907=1),1,IF(AND($I907="Fisico",S907=1),1,IF(AND(S907=1,$I907="Electronico"),2,IF(S907=1,VLOOKUP($C907&amp;"|"&amp;$B907&amp;"|"&amp;$D907,Empresas!$C$6:$CC$92,$G907+6+1,0),0))))</f>
        <v>0</v>
      </c>
      <c r="AK907" s="147">
        <f>IF(AND($I907="Si",T907=1),1,IF(AND($I907="Fisico",T907=1),1,IF(AND(T907=1,$I907="Electronico"),2,IF(T907=1,VLOOKUP($C907&amp;"|"&amp;$B907&amp;"|"&amp;$D907,Empresas!$C$6:$CC$92,$G907+6+1,0),0))))</f>
        <v>0</v>
      </c>
      <c r="AL907" s="147">
        <f>IF(AND($I907="Si",U907=1),1,IF(AND($I907="Fisico",U907=1),1,IF(AND(U907=1,$I907="Electronico"),2,IF(U907=1,VLOOKUP($C907&amp;"|"&amp;$B907&amp;"|"&amp;$D907,Empresas!$C$6:$CC$92,$G907+6+1,0),0))))</f>
        <v>0</v>
      </c>
      <c r="AM907" s="149">
        <f t="shared" si="149"/>
        <v>7</v>
      </c>
      <c r="AN907" s="149">
        <f t="shared" si="150"/>
        <v>8</v>
      </c>
      <c r="AO907" s="152">
        <f t="shared" si="151"/>
        <v>0.875</v>
      </c>
    </row>
    <row r="908" spans="1:41" x14ac:dyDescent="0.25">
      <c r="A908" s="143" t="str">
        <f>VLOOKUP(D908,Empresas!$D$7:$F$91,3,0)</f>
        <v>Omar</v>
      </c>
      <c r="B908" s="144" t="str">
        <f>VLOOKUP(D908,Empresas!$D$7:$G$91,4,0)</f>
        <v>Marisol</v>
      </c>
      <c r="C908" s="144" t="s">
        <v>544</v>
      </c>
      <c r="D908" s="144" t="s">
        <v>148</v>
      </c>
      <c r="E908" s="144" t="str">
        <f>VLOOKUP(D908,Empresas!$D$7:$E$92,2,0)</f>
        <v>TAQUITOE SAC</v>
      </c>
      <c r="F908" s="144" t="s">
        <v>188</v>
      </c>
      <c r="G908" s="145">
        <f t="shared" si="152"/>
        <v>67</v>
      </c>
      <c r="H908" s="145" t="str">
        <f>VLOOKUP(D908,Empresas!$D$6:$L$92,7,0)</f>
        <v>Mensual</v>
      </c>
      <c r="I908" s="144" t="str">
        <f>VLOOKUP(VLOOKUP(D908&amp;"|"&amp;B908,Empresas!$I$7:$CB$92,G908,0),Tablas!$A$13:$B$14,2,0)</f>
        <v>No</v>
      </c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 t="str">
        <f>VLOOKUP(D908,Empresas!$D$7:$CF$91,81,0)</f>
        <v>A</v>
      </c>
      <c r="W908" s="78" t="str">
        <f>VLOOKUP(D908,Empresas!$D$7:$M$91,10,0)</f>
        <v>General</v>
      </c>
      <c r="X908" s="69" t="str">
        <f t="shared" si="147"/>
        <v>SI</v>
      </c>
      <c r="Y908" s="153" t="str">
        <f t="shared" si="148"/>
        <v>No aplica</v>
      </c>
      <c r="Z908" s="147">
        <f>IF(Y908="No aplica",0,IF(I908="no",0,IF(I908="No aplica",0,IF(I908="Si",1,IF(I908="Fisico",1,IF(I908="Electronico",2,VLOOKUP(C908&amp;"|"&amp;B908&amp;"|"&amp;D908,Empresas!$C$6:$CC$92,G908+6+1,0)))))))</f>
        <v>0</v>
      </c>
      <c r="AA908" s="147">
        <f>IF(AND($I908="Si",J908=1),1,IF(AND($I908="Fisico",J908=1),1,IF(AND(J908=1,$I908="Electronico"),2,IF(J908=1,VLOOKUP($C908&amp;"|"&amp;$B908&amp;"|"&amp;$D908,Empresas!$C$6:$CC$92,$G908+6+1,0),0))))</f>
        <v>0</v>
      </c>
      <c r="AB908" s="147">
        <f>IF(AND($I908="Si",K908=1),1,IF(AND($I908="Fisico",K908=1),1,IF(AND(K908=1,$I908="Electronico"),2,IF(K908=1,VLOOKUP($C908&amp;"|"&amp;$B908&amp;"|"&amp;$D908,Empresas!$C$6:$CC$92,$G908+6+1,0),0))))</f>
        <v>0</v>
      </c>
      <c r="AC908" s="147">
        <f>IF(AND($I908="Si",L908=1),1,IF(AND($I908="Fisico",L908=1),1,IF(AND(L908=1,$I908="Electronico"),2,IF(L908=1,VLOOKUP($C908&amp;"|"&amp;$B908&amp;"|"&amp;$D908,Empresas!$C$6:$CC$92,$G908+6+1,0),0))))</f>
        <v>0</v>
      </c>
      <c r="AD908" s="147">
        <f>IF(AND($I908="Si",M908=1),1,IF(AND($I908="Fisico",M908=1),1,IF(AND(M908=1,$I908="Electronico"),2,IF(M908=1,VLOOKUP($C908&amp;"|"&amp;$B908&amp;"|"&amp;$D908,Empresas!$C$6:$CC$92,$G908+6+1,0),0))))</f>
        <v>0</v>
      </c>
      <c r="AE908" s="147">
        <f>IF(AND($I908="Si",N908=1),1,IF(AND($I908="Fisico",N908=1),1,IF(AND(N908=1,$I908="Electronico"),2,IF(N908=1,VLOOKUP($C908&amp;"|"&amp;$B908&amp;"|"&amp;$D908,Empresas!$C$6:$CC$92,$G908+6+1,0),0))))</f>
        <v>0</v>
      </c>
      <c r="AF908" s="147">
        <f>IF(AND($I908="Si",O908=1),1,IF(AND($I908="Fisico",O908=1),1,IF(AND(O908=1,$I908="Electronico"),2,IF(O908=1,VLOOKUP($C908&amp;"|"&amp;$B908&amp;"|"&amp;$D908,Empresas!$C$6:$CC$92,$G908+6+1,0),0))))</f>
        <v>0</v>
      </c>
      <c r="AG908" s="147">
        <f>IF(AND($I908="Si",P908=1),1,IF(AND($I908="Fisico",P908=1),1,IF(AND(P908=1,$I908="Electronico"),2,IF(P908=1,VLOOKUP($C908&amp;"|"&amp;$B908&amp;"|"&amp;$D908,Empresas!$C$6:$CC$92,$G908+6+1,0),0))))</f>
        <v>0</v>
      </c>
      <c r="AH908" s="147">
        <f>IF(AND($I908="Si",Q908=1),1,IF(AND($I908="Fisico",Q908=1),1,IF(AND(Q908=1,$I908="Electronico"),2,IF(Q908=1,VLOOKUP($C908&amp;"|"&amp;$B908&amp;"|"&amp;$D908,Empresas!$C$6:$CC$92,$G908+6+1,0),0))))</f>
        <v>0</v>
      </c>
      <c r="AI908" s="147">
        <f>IF(AND($I908="Si",R908=1),1,IF(AND($I908="Fisico",R908=1),1,IF(AND(R908=1,$I908="Electronico"),2,IF(R908=1,VLOOKUP($C908&amp;"|"&amp;$B908&amp;"|"&amp;$D908,Empresas!$C$6:$CC$92,$G908+6+1,0),0))))</f>
        <v>0</v>
      </c>
      <c r="AJ908" s="147">
        <f>IF(AND($I908="Si",S908=1),1,IF(AND($I908="Fisico",S908=1),1,IF(AND(S908=1,$I908="Electronico"),2,IF(S908=1,VLOOKUP($C908&amp;"|"&amp;$B908&amp;"|"&amp;$D908,Empresas!$C$6:$CC$92,$G908+6+1,0),0))))</f>
        <v>0</v>
      </c>
      <c r="AK908" s="147">
        <f>IF(AND($I908="Si",T908=1),1,IF(AND($I908="Fisico",T908=1),1,IF(AND(T908=1,$I908="Electronico"),2,IF(T908=1,VLOOKUP($C908&amp;"|"&amp;$B908&amp;"|"&amp;$D908,Empresas!$C$6:$CC$92,$G908+6+1,0),0))))</f>
        <v>0</v>
      </c>
      <c r="AL908" s="147">
        <f>IF(AND($I908="Si",U908=1),1,IF(AND($I908="Fisico",U908=1),1,IF(AND(U908=1,$I908="Electronico"),2,IF(U908=1,VLOOKUP($C908&amp;"|"&amp;$B908&amp;"|"&amp;$D908,Empresas!$C$6:$CC$92,$G908+6+1,0),0))))</f>
        <v>0</v>
      </c>
      <c r="AM908" s="149">
        <f t="shared" si="149"/>
        <v>0</v>
      </c>
      <c r="AN908" s="149">
        <f t="shared" si="150"/>
        <v>0</v>
      </c>
      <c r="AO908" s="152">
        <f t="shared" si="151"/>
        <v>0</v>
      </c>
    </row>
    <row r="909" spans="1:41" x14ac:dyDescent="0.25">
      <c r="A909" s="143" t="str">
        <f>VLOOKUP(D909,Empresas!$D$7:$F$91,3,0)</f>
        <v>Omar</v>
      </c>
      <c r="B909" s="144" t="str">
        <f>VLOOKUP(D909,Empresas!$D$7:$G$91,4,0)</f>
        <v>Marisol</v>
      </c>
      <c r="C909" s="144" t="s">
        <v>544</v>
      </c>
      <c r="D909" s="144" t="s">
        <v>148</v>
      </c>
      <c r="E909" s="144" t="str">
        <f>VLOOKUP(D909,Empresas!$D$7:$E$92,2,0)</f>
        <v>TAQUITOE SAC</v>
      </c>
      <c r="F909" s="144" t="s">
        <v>189</v>
      </c>
      <c r="G909" s="145">
        <f t="shared" si="152"/>
        <v>68</v>
      </c>
      <c r="H909" s="145" t="str">
        <f>VLOOKUP(D909,Empresas!$D$6:$L$92,7,0)</f>
        <v>Mensual</v>
      </c>
      <c r="I909" s="144" t="str">
        <f>VLOOKUP(VLOOKUP(D909&amp;"|"&amp;B909,Empresas!$I$7:$CB$92,G909,0),Tablas!$A$13:$B$14,2,0)</f>
        <v>No</v>
      </c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 t="str">
        <f>VLOOKUP(D909,Empresas!$D$7:$CF$91,81,0)</f>
        <v>A</v>
      </c>
      <c r="W909" s="78" t="str">
        <f>VLOOKUP(D909,Empresas!$D$7:$M$91,10,0)</f>
        <v>General</v>
      </c>
      <c r="X909" s="69" t="str">
        <f t="shared" si="147"/>
        <v>SI</v>
      </c>
      <c r="Y909" s="153" t="str">
        <f t="shared" si="148"/>
        <v>No aplica</v>
      </c>
      <c r="Z909" s="147">
        <f>IF(Y909="No aplica",0,IF(I909="no",0,IF(I909="No aplica",0,IF(I909="Si",1,IF(I909="Fisico",1,IF(I909="Electronico",2,VLOOKUP(C909&amp;"|"&amp;B909&amp;"|"&amp;D909,Empresas!$C$6:$CC$92,G909+6+1,0)))))))</f>
        <v>0</v>
      </c>
      <c r="AA909" s="147">
        <f>IF(AND($I909="Si",J909=1),1,IF(AND($I909="Fisico",J909=1),1,IF(AND(J909=1,$I909="Electronico"),2,IF(J909=1,VLOOKUP($C909&amp;"|"&amp;$B909&amp;"|"&amp;$D909,Empresas!$C$6:$CC$92,$G909+6+1,0),0))))</f>
        <v>0</v>
      </c>
      <c r="AB909" s="147">
        <f>IF(AND($I909="Si",K909=1),1,IF(AND($I909="Fisico",K909=1),1,IF(AND(K909=1,$I909="Electronico"),2,IF(K909=1,VLOOKUP($C909&amp;"|"&amp;$B909&amp;"|"&amp;$D909,Empresas!$C$6:$CC$92,$G909+6+1,0),0))))</f>
        <v>0</v>
      </c>
      <c r="AC909" s="147">
        <f>IF(AND($I909="Si",L909=1),1,IF(AND($I909="Fisico",L909=1),1,IF(AND(L909=1,$I909="Electronico"),2,IF(L909=1,VLOOKUP($C909&amp;"|"&amp;$B909&amp;"|"&amp;$D909,Empresas!$C$6:$CC$92,$G909+6+1,0),0))))</f>
        <v>0</v>
      </c>
      <c r="AD909" s="147">
        <f>IF(AND($I909="Si",M909=1),1,IF(AND($I909="Fisico",M909=1),1,IF(AND(M909=1,$I909="Electronico"),2,IF(M909=1,VLOOKUP($C909&amp;"|"&amp;$B909&amp;"|"&amp;$D909,Empresas!$C$6:$CC$92,$G909+6+1,0),0))))</f>
        <v>0</v>
      </c>
      <c r="AE909" s="147">
        <f>IF(AND($I909="Si",N909=1),1,IF(AND($I909="Fisico",N909=1),1,IF(AND(N909=1,$I909="Electronico"),2,IF(N909=1,VLOOKUP($C909&amp;"|"&amp;$B909&amp;"|"&amp;$D909,Empresas!$C$6:$CC$92,$G909+6+1,0),0))))</f>
        <v>0</v>
      </c>
      <c r="AF909" s="147">
        <f>IF(AND($I909="Si",O909=1),1,IF(AND($I909="Fisico",O909=1),1,IF(AND(O909=1,$I909="Electronico"),2,IF(O909=1,VLOOKUP($C909&amp;"|"&amp;$B909&amp;"|"&amp;$D909,Empresas!$C$6:$CC$92,$G909+6+1,0),0))))</f>
        <v>0</v>
      </c>
      <c r="AG909" s="147">
        <f>IF(AND($I909="Si",P909=1),1,IF(AND($I909="Fisico",P909=1),1,IF(AND(P909=1,$I909="Electronico"),2,IF(P909=1,VLOOKUP($C909&amp;"|"&amp;$B909&amp;"|"&amp;$D909,Empresas!$C$6:$CC$92,$G909+6+1,0),0))))</f>
        <v>0</v>
      </c>
      <c r="AH909" s="147">
        <f>IF(AND($I909="Si",Q909=1),1,IF(AND($I909="Fisico",Q909=1),1,IF(AND(Q909=1,$I909="Electronico"),2,IF(Q909=1,VLOOKUP($C909&amp;"|"&amp;$B909&amp;"|"&amp;$D909,Empresas!$C$6:$CC$92,$G909+6+1,0),0))))</f>
        <v>0</v>
      </c>
      <c r="AI909" s="147">
        <f>IF(AND($I909="Si",R909=1),1,IF(AND($I909="Fisico",R909=1),1,IF(AND(R909=1,$I909="Electronico"),2,IF(R909=1,VLOOKUP($C909&amp;"|"&amp;$B909&amp;"|"&amp;$D909,Empresas!$C$6:$CC$92,$G909+6+1,0),0))))</f>
        <v>0</v>
      </c>
      <c r="AJ909" s="147">
        <f>IF(AND($I909="Si",S909=1),1,IF(AND($I909="Fisico",S909=1),1,IF(AND(S909=1,$I909="Electronico"),2,IF(S909=1,VLOOKUP($C909&amp;"|"&amp;$B909&amp;"|"&amp;$D909,Empresas!$C$6:$CC$92,$G909+6+1,0),0))))</f>
        <v>0</v>
      </c>
      <c r="AK909" s="147">
        <f>IF(AND($I909="Si",T909=1),1,IF(AND($I909="Fisico",T909=1),1,IF(AND(T909=1,$I909="Electronico"),2,IF(T909=1,VLOOKUP($C909&amp;"|"&amp;$B909&amp;"|"&amp;$D909,Empresas!$C$6:$CC$92,$G909+6+1,0),0))))</f>
        <v>0</v>
      </c>
      <c r="AL909" s="147">
        <f>IF(AND($I909="Si",U909=1),1,IF(AND($I909="Fisico",U909=1),1,IF(AND(U909=1,$I909="Electronico"),2,IF(U909=1,VLOOKUP($C909&amp;"|"&amp;$B909&amp;"|"&amp;$D909,Empresas!$C$6:$CC$92,$G909+6+1,0),0))))</f>
        <v>0</v>
      </c>
      <c r="AM909" s="149">
        <f t="shared" si="149"/>
        <v>0</v>
      </c>
      <c r="AN909" s="149">
        <f t="shared" si="150"/>
        <v>0</v>
      </c>
      <c r="AO909" s="152">
        <f t="shared" si="151"/>
        <v>0</v>
      </c>
    </row>
    <row r="910" spans="1:41" x14ac:dyDescent="0.25">
      <c r="A910" s="143" t="str">
        <f>VLOOKUP(D910,Empresas!$D$7:$F$91,3,0)</f>
        <v>Omar</v>
      </c>
      <c r="B910" s="144" t="str">
        <f>VLOOKUP(D910,Empresas!$D$7:$G$91,4,0)</f>
        <v>Marisol</v>
      </c>
      <c r="C910" s="144" t="s">
        <v>544</v>
      </c>
      <c r="D910" s="144" t="s">
        <v>148</v>
      </c>
      <c r="E910" s="144" t="str">
        <f>VLOOKUP(D910,Empresas!$D$7:$E$92,2,0)</f>
        <v>TAQUITOE SAC</v>
      </c>
      <c r="F910" s="144" t="s">
        <v>190</v>
      </c>
      <c r="G910" s="145">
        <f t="shared" si="152"/>
        <v>69</v>
      </c>
      <c r="H910" s="145" t="str">
        <f>VLOOKUP(D910,Empresas!$D$6:$L$92,7,0)</f>
        <v>Mensual</v>
      </c>
      <c r="I910" s="144" t="str">
        <f>VLOOKUP(VLOOKUP(D910&amp;"|"&amp;B910,Empresas!$I$7:$CB$92,G910,0),Tablas!$A$13:$B$14,2,0)</f>
        <v>No</v>
      </c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 t="str">
        <f>VLOOKUP(D910,Empresas!$D$7:$CF$91,81,0)</f>
        <v>A</v>
      </c>
      <c r="W910" s="78" t="str">
        <f>VLOOKUP(D910,Empresas!$D$7:$M$91,10,0)</f>
        <v>General</v>
      </c>
      <c r="X910" s="69" t="str">
        <f t="shared" si="147"/>
        <v>NO</v>
      </c>
      <c r="Y910" s="153" t="str">
        <f t="shared" si="148"/>
        <v>No aplica</v>
      </c>
      <c r="Z910" s="147">
        <f>IF(Y910="No aplica",0,IF(I910="no",0,IF(I910="No aplica",0,IF(I910="Si",1,IF(I910="Fisico",1,IF(I910="Electronico",2,VLOOKUP(C910&amp;"|"&amp;B910&amp;"|"&amp;D910,Empresas!$C$6:$CC$92,G910+6+1,0)))))))</f>
        <v>0</v>
      </c>
      <c r="AA910" s="147">
        <f>IF(AND($I910="Si",J910=1),1,IF(AND($I910="Fisico",J910=1),1,IF(AND(J910=1,$I910="Electronico"),2,IF(J910=1,VLOOKUP($C910&amp;"|"&amp;$B910&amp;"|"&amp;$D910,Empresas!$C$6:$CC$92,$G910+6+1,0),0))))</f>
        <v>0</v>
      </c>
      <c r="AB910" s="147">
        <f>IF(AND($I910="Si",K910=1),1,IF(AND($I910="Fisico",K910=1),1,IF(AND(K910=1,$I910="Electronico"),2,IF(K910=1,VLOOKUP($C910&amp;"|"&amp;$B910&amp;"|"&amp;$D910,Empresas!$C$6:$CC$92,$G910+6+1,0),0))))</f>
        <v>0</v>
      </c>
      <c r="AC910" s="147">
        <f>IF(AND($I910="Si",L910=1),1,IF(AND($I910="Fisico",L910=1),1,IF(AND(L910=1,$I910="Electronico"),2,IF(L910=1,VLOOKUP($C910&amp;"|"&amp;$B910&amp;"|"&amp;$D910,Empresas!$C$6:$CC$92,$G910+6+1,0),0))))</f>
        <v>0</v>
      </c>
      <c r="AD910" s="147">
        <f>IF(AND($I910="Si",M910=1),1,IF(AND($I910="Fisico",M910=1),1,IF(AND(M910=1,$I910="Electronico"),2,IF(M910=1,VLOOKUP($C910&amp;"|"&amp;$B910&amp;"|"&amp;$D910,Empresas!$C$6:$CC$92,$G910+6+1,0),0))))</f>
        <v>0</v>
      </c>
      <c r="AE910" s="147">
        <f>IF(AND($I910="Si",N910=1),1,IF(AND($I910="Fisico",N910=1),1,IF(AND(N910=1,$I910="Electronico"),2,IF(N910=1,VLOOKUP($C910&amp;"|"&amp;$B910&amp;"|"&amp;$D910,Empresas!$C$6:$CC$92,$G910+6+1,0),0))))</f>
        <v>0</v>
      </c>
      <c r="AF910" s="147">
        <f>IF(AND($I910="Si",O910=1),1,IF(AND($I910="Fisico",O910=1),1,IF(AND(O910=1,$I910="Electronico"),2,IF(O910=1,VLOOKUP($C910&amp;"|"&amp;$B910&amp;"|"&amp;$D910,Empresas!$C$6:$CC$92,$G910+6+1,0),0))))</f>
        <v>0</v>
      </c>
      <c r="AG910" s="147">
        <f>IF(AND($I910="Si",P910=1),1,IF(AND($I910="Fisico",P910=1),1,IF(AND(P910=1,$I910="Electronico"),2,IF(P910=1,VLOOKUP($C910&amp;"|"&amp;$B910&amp;"|"&amp;$D910,Empresas!$C$6:$CC$92,$G910+6+1,0),0))))</f>
        <v>0</v>
      </c>
      <c r="AH910" s="147">
        <f>IF(AND($I910="Si",Q910=1),1,IF(AND($I910="Fisico",Q910=1),1,IF(AND(Q910=1,$I910="Electronico"),2,IF(Q910=1,VLOOKUP($C910&amp;"|"&amp;$B910&amp;"|"&amp;$D910,Empresas!$C$6:$CC$92,$G910+6+1,0),0))))</f>
        <v>0</v>
      </c>
      <c r="AI910" s="147">
        <f>IF(AND($I910="Si",R910=1),1,IF(AND($I910="Fisico",R910=1),1,IF(AND(R910=1,$I910="Electronico"),2,IF(R910=1,VLOOKUP($C910&amp;"|"&amp;$B910&amp;"|"&amp;$D910,Empresas!$C$6:$CC$92,$G910+6+1,0),0))))</f>
        <v>0</v>
      </c>
      <c r="AJ910" s="147">
        <f>IF(AND($I910="Si",S910=1),1,IF(AND($I910="Fisico",S910=1),1,IF(AND(S910=1,$I910="Electronico"),2,IF(S910=1,VLOOKUP($C910&amp;"|"&amp;$B910&amp;"|"&amp;$D910,Empresas!$C$6:$CC$92,$G910+6+1,0),0))))</f>
        <v>0</v>
      </c>
      <c r="AK910" s="147">
        <f>IF(AND($I910="Si",T910=1),1,IF(AND($I910="Fisico",T910=1),1,IF(AND(T910=1,$I910="Electronico"),2,IF(T910=1,VLOOKUP($C910&amp;"|"&amp;$B910&amp;"|"&amp;$D910,Empresas!$C$6:$CC$92,$G910+6+1,0),0))))</f>
        <v>0</v>
      </c>
      <c r="AL910" s="147">
        <f>IF(AND($I910="Si",U910=1),1,IF(AND($I910="Fisico",U910=1),1,IF(AND(U910=1,$I910="Electronico"),2,IF(U910=1,VLOOKUP($C910&amp;"|"&amp;$B910&amp;"|"&amp;$D910,Empresas!$C$6:$CC$92,$G910+6+1,0),0))))</f>
        <v>0</v>
      </c>
      <c r="AM910" s="149">
        <f t="shared" si="149"/>
        <v>0</v>
      </c>
      <c r="AN910" s="149">
        <f t="shared" si="150"/>
        <v>0</v>
      </c>
      <c r="AO910" s="152">
        <f t="shared" si="151"/>
        <v>0</v>
      </c>
    </row>
    <row r="911" spans="1:41" x14ac:dyDescent="0.25">
      <c r="A911" s="143" t="str">
        <f>VLOOKUP(D911,Empresas!$D$7:$F$91,3,0)</f>
        <v>Omar</v>
      </c>
      <c r="B911" s="144" t="str">
        <f>VLOOKUP(D911,Empresas!$D$7:$G$91,4,0)</f>
        <v>Marisol</v>
      </c>
      <c r="C911" s="144" t="s">
        <v>544</v>
      </c>
      <c r="D911" s="144" t="s">
        <v>148</v>
      </c>
      <c r="E911" s="144" t="str">
        <f>VLOOKUP(D911,Empresas!$D$7:$E$92,2,0)</f>
        <v>TAQUITOE SAC</v>
      </c>
      <c r="F911" s="146" t="s">
        <v>191</v>
      </c>
      <c r="G911" s="145">
        <f t="shared" si="152"/>
        <v>70</v>
      </c>
      <c r="H911" s="145" t="str">
        <f>VLOOKUP(D911,Empresas!$D$6:$L$92,7,0)</f>
        <v>Mensual</v>
      </c>
      <c r="I911" s="144" t="str">
        <f>VLOOKUP(VLOOKUP(D911&amp;"|"&amp;B911,Empresas!$I$7:$CB$92,G911,0),Tablas!$A$13:$B$14,2,0)</f>
        <v>No</v>
      </c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 t="str">
        <f>VLOOKUP(D911,Empresas!$D$7:$CF$91,81,0)</f>
        <v>A</v>
      </c>
      <c r="W911" s="78" t="str">
        <f>VLOOKUP(D911,Empresas!$D$7:$M$91,10,0)</f>
        <v>General</v>
      </c>
      <c r="X911" s="69" t="str">
        <f t="shared" si="147"/>
        <v>NO</v>
      </c>
      <c r="Y911" s="153" t="str">
        <f t="shared" si="148"/>
        <v>No aplica</v>
      </c>
      <c r="Z911" s="147">
        <f>IF(Y911="No aplica",0,IF(I911="no",0,IF(I911="No aplica",0,IF(I911="Si",1,IF(I911="Fisico",1,IF(I911="Electronico",2,VLOOKUP(C911&amp;"|"&amp;B911&amp;"|"&amp;D911,Empresas!$C$6:$CC$92,G911+6+1,0)))))))</f>
        <v>0</v>
      </c>
      <c r="AA911" s="147">
        <f>IF(AND($I911="Si",J911=1),1,IF(AND($I911="Fisico",J911=1),1,IF(AND(J911=1,$I911="Electronico"),2,IF(J911=1,VLOOKUP($C911&amp;"|"&amp;$B911&amp;"|"&amp;$D911,Empresas!$C$6:$CC$92,$G911+6+1,0),0))))</f>
        <v>0</v>
      </c>
      <c r="AB911" s="147">
        <f>IF(AND($I911="Si",K911=1),1,IF(AND($I911="Fisico",K911=1),1,IF(AND(K911=1,$I911="Electronico"),2,IF(K911=1,VLOOKUP($C911&amp;"|"&amp;$B911&amp;"|"&amp;$D911,Empresas!$C$6:$CC$92,$G911+6+1,0),0))))</f>
        <v>0</v>
      </c>
      <c r="AC911" s="147">
        <f>IF(AND($I911="Si",L911=1),1,IF(AND($I911="Fisico",L911=1),1,IF(AND(L911=1,$I911="Electronico"),2,IF(L911=1,VLOOKUP($C911&amp;"|"&amp;$B911&amp;"|"&amp;$D911,Empresas!$C$6:$CC$92,$G911+6+1,0),0))))</f>
        <v>0</v>
      </c>
      <c r="AD911" s="147">
        <f>IF(AND($I911="Si",M911=1),1,IF(AND($I911="Fisico",M911=1),1,IF(AND(M911=1,$I911="Electronico"),2,IF(M911=1,VLOOKUP($C911&amp;"|"&amp;$B911&amp;"|"&amp;$D911,Empresas!$C$6:$CC$92,$G911+6+1,0),0))))</f>
        <v>0</v>
      </c>
      <c r="AE911" s="147">
        <f>IF(AND($I911="Si",N911=1),1,IF(AND($I911="Fisico",N911=1),1,IF(AND(N911=1,$I911="Electronico"),2,IF(N911=1,VLOOKUP($C911&amp;"|"&amp;$B911&amp;"|"&amp;$D911,Empresas!$C$6:$CC$92,$G911+6+1,0),0))))</f>
        <v>0</v>
      </c>
      <c r="AF911" s="147">
        <f>IF(AND($I911="Si",O911=1),1,IF(AND($I911="Fisico",O911=1),1,IF(AND(O911=1,$I911="Electronico"),2,IF(O911=1,VLOOKUP($C911&amp;"|"&amp;$B911&amp;"|"&amp;$D911,Empresas!$C$6:$CC$92,$G911+6+1,0),0))))</f>
        <v>0</v>
      </c>
      <c r="AG911" s="147">
        <f>IF(AND($I911="Si",P911=1),1,IF(AND($I911="Fisico",P911=1),1,IF(AND(P911=1,$I911="Electronico"),2,IF(P911=1,VLOOKUP($C911&amp;"|"&amp;$B911&amp;"|"&amp;$D911,Empresas!$C$6:$CC$92,$G911+6+1,0),0))))</f>
        <v>0</v>
      </c>
      <c r="AH911" s="147">
        <f>IF(AND($I911="Si",Q911=1),1,IF(AND($I911="Fisico",Q911=1),1,IF(AND(Q911=1,$I911="Electronico"),2,IF(Q911=1,VLOOKUP($C911&amp;"|"&amp;$B911&amp;"|"&amp;$D911,Empresas!$C$6:$CC$92,$G911+6+1,0),0))))</f>
        <v>0</v>
      </c>
      <c r="AI911" s="147">
        <f>IF(AND($I911="Si",R911=1),1,IF(AND($I911="Fisico",R911=1),1,IF(AND(R911=1,$I911="Electronico"),2,IF(R911=1,VLOOKUP($C911&amp;"|"&amp;$B911&amp;"|"&amp;$D911,Empresas!$C$6:$CC$92,$G911+6+1,0),0))))</f>
        <v>0</v>
      </c>
      <c r="AJ911" s="147">
        <f>IF(AND($I911="Si",S911=1),1,IF(AND($I911="Fisico",S911=1),1,IF(AND(S911=1,$I911="Electronico"),2,IF(S911=1,VLOOKUP($C911&amp;"|"&amp;$B911&amp;"|"&amp;$D911,Empresas!$C$6:$CC$92,$G911+6+1,0),0))))</f>
        <v>0</v>
      </c>
      <c r="AK911" s="147">
        <f>IF(AND($I911="Si",T911=1),1,IF(AND($I911="Fisico",T911=1),1,IF(AND(T911=1,$I911="Electronico"),2,IF(T911=1,VLOOKUP($C911&amp;"|"&amp;$B911&amp;"|"&amp;$D911,Empresas!$C$6:$CC$92,$G911+6+1,0),0))))</f>
        <v>0</v>
      </c>
      <c r="AL911" s="147">
        <f>IF(AND($I911="Si",U911=1),1,IF(AND($I911="Fisico",U911=1),1,IF(AND(U911=1,$I911="Electronico"),2,IF(U911=1,VLOOKUP($C911&amp;"|"&amp;$B911&amp;"|"&amp;$D911,Empresas!$C$6:$CC$92,$G911+6+1,0),0))))</f>
        <v>0</v>
      </c>
      <c r="AM911" s="149">
        <f t="shared" si="149"/>
        <v>0</v>
      </c>
      <c r="AN911" s="149">
        <f t="shared" si="150"/>
        <v>0</v>
      </c>
      <c r="AO911" s="152">
        <f t="shared" si="151"/>
        <v>0</v>
      </c>
    </row>
    <row r="912" spans="1:41" x14ac:dyDescent="0.25">
      <c r="A912" s="143" t="str">
        <f>VLOOKUP(D912,Empresas!$D$7:$F$91,3,0)</f>
        <v>Omar</v>
      </c>
      <c r="B912" s="144" t="str">
        <f>VLOOKUP(D912,Empresas!$D$7:$G$91,4,0)</f>
        <v>Marisol</v>
      </c>
      <c r="C912" s="144" t="s">
        <v>544</v>
      </c>
      <c r="D912" s="144" t="s">
        <v>148</v>
      </c>
      <c r="E912" s="144" t="str">
        <f>VLOOKUP(D912,Empresas!$D$7:$E$92,2,0)</f>
        <v>TAQUITOE SAC</v>
      </c>
      <c r="F912" s="144" t="s">
        <v>192</v>
      </c>
      <c r="G912" s="145">
        <f t="shared" si="152"/>
        <v>71</v>
      </c>
      <c r="H912" s="145" t="str">
        <f>VLOOKUP(D912,Empresas!$D$6:$L$92,7,0)</f>
        <v>Mensual</v>
      </c>
      <c r="I912" s="144" t="str">
        <f>VLOOKUP(VLOOKUP(D912&amp;"|"&amp;B912,Empresas!$I$7:$CB$92,G912,0),Tablas!$A$13:$B$14,2,0)</f>
        <v>No</v>
      </c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 t="str">
        <f>VLOOKUP(D912,Empresas!$D$7:$CF$91,81,0)</f>
        <v>A</v>
      </c>
      <c r="W912" s="78" t="str">
        <f>VLOOKUP(D912,Empresas!$D$7:$M$91,10,0)</f>
        <v>General</v>
      </c>
      <c r="X912" s="69" t="str">
        <f t="shared" si="147"/>
        <v>NO</v>
      </c>
      <c r="Y912" s="153" t="str">
        <f t="shared" si="148"/>
        <v>No aplica</v>
      </c>
      <c r="Z912" s="147">
        <f>IF(Y912="No aplica",0,IF(I912="no",0,IF(I912="No aplica",0,IF(I912="Si",1,IF(I912="Fisico",1,IF(I912="Electronico",2,VLOOKUP(C912&amp;"|"&amp;B912&amp;"|"&amp;D912,Empresas!$C$6:$CC$92,G912+6+1,0)))))))</f>
        <v>0</v>
      </c>
      <c r="AA912" s="147">
        <f>IF(AND($I912="Si",J912=1),1,IF(AND($I912="Fisico",J912=1),1,IF(AND(J912=1,$I912="Electronico"),2,IF(J912=1,VLOOKUP($C912&amp;"|"&amp;$B912&amp;"|"&amp;$D912,Empresas!$C$6:$CC$92,$G912+6+1,0),0))))</f>
        <v>0</v>
      </c>
      <c r="AB912" s="147">
        <f>IF(AND($I912="Si",K912=1),1,IF(AND($I912="Fisico",K912=1),1,IF(AND(K912=1,$I912="Electronico"),2,IF(K912=1,VLOOKUP($C912&amp;"|"&amp;$B912&amp;"|"&amp;$D912,Empresas!$C$6:$CC$92,$G912+6+1,0),0))))</f>
        <v>0</v>
      </c>
      <c r="AC912" s="147">
        <f>IF(AND($I912="Si",L912=1),1,IF(AND($I912="Fisico",L912=1),1,IF(AND(L912=1,$I912="Electronico"),2,IF(L912=1,VLOOKUP($C912&amp;"|"&amp;$B912&amp;"|"&amp;$D912,Empresas!$C$6:$CC$92,$G912+6+1,0),0))))</f>
        <v>0</v>
      </c>
      <c r="AD912" s="147">
        <f>IF(AND($I912="Si",M912=1),1,IF(AND($I912="Fisico",M912=1),1,IF(AND(M912=1,$I912="Electronico"),2,IF(M912=1,VLOOKUP($C912&amp;"|"&amp;$B912&amp;"|"&amp;$D912,Empresas!$C$6:$CC$92,$G912+6+1,0),0))))</f>
        <v>0</v>
      </c>
      <c r="AE912" s="147">
        <f>IF(AND($I912="Si",N912=1),1,IF(AND($I912="Fisico",N912=1),1,IF(AND(N912=1,$I912="Electronico"),2,IF(N912=1,VLOOKUP($C912&amp;"|"&amp;$B912&amp;"|"&amp;$D912,Empresas!$C$6:$CC$92,$G912+6+1,0),0))))</f>
        <v>0</v>
      </c>
      <c r="AF912" s="147">
        <f>IF(AND($I912="Si",O912=1),1,IF(AND($I912="Fisico",O912=1),1,IF(AND(O912=1,$I912="Electronico"),2,IF(O912=1,VLOOKUP($C912&amp;"|"&amp;$B912&amp;"|"&amp;$D912,Empresas!$C$6:$CC$92,$G912+6+1,0),0))))</f>
        <v>0</v>
      </c>
      <c r="AG912" s="147">
        <f>IF(AND($I912="Si",P912=1),1,IF(AND($I912="Fisico",P912=1),1,IF(AND(P912=1,$I912="Electronico"),2,IF(P912=1,VLOOKUP($C912&amp;"|"&amp;$B912&amp;"|"&amp;$D912,Empresas!$C$6:$CC$92,$G912+6+1,0),0))))</f>
        <v>0</v>
      </c>
      <c r="AH912" s="147">
        <f>IF(AND($I912="Si",Q912=1),1,IF(AND($I912="Fisico",Q912=1),1,IF(AND(Q912=1,$I912="Electronico"),2,IF(Q912=1,VLOOKUP($C912&amp;"|"&amp;$B912&amp;"|"&amp;$D912,Empresas!$C$6:$CC$92,$G912+6+1,0),0))))</f>
        <v>0</v>
      </c>
      <c r="AI912" s="147">
        <f>IF(AND($I912="Si",R912=1),1,IF(AND($I912="Fisico",R912=1),1,IF(AND(R912=1,$I912="Electronico"),2,IF(R912=1,VLOOKUP($C912&amp;"|"&amp;$B912&amp;"|"&amp;$D912,Empresas!$C$6:$CC$92,$G912+6+1,0),0))))</f>
        <v>0</v>
      </c>
      <c r="AJ912" s="147">
        <f>IF(AND($I912="Si",S912=1),1,IF(AND($I912="Fisico",S912=1),1,IF(AND(S912=1,$I912="Electronico"),2,IF(S912=1,VLOOKUP($C912&amp;"|"&amp;$B912&amp;"|"&amp;$D912,Empresas!$C$6:$CC$92,$G912+6+1,0),0))))</f>
        <v>0</v>
      </c>
      <c r="AK912" s="147">
        <f>IF(AND($I912="Si",T912=1),1,IF(AND($I912="Fisico",T912=1),1,IF(AND(T912=1,$I912="Electronico"),2,IF(T912=1,VLOOKUP($C912&amp;"|"&amp;$B912&amp;"|"&amp;$D912,Empresas!$C$6:$CC$92,$G912+6+1,0),0))))</f>
        <v>0</v>
      </c>
      <c r="AL912" s="147">
        <f>IF(AND($I912="Si",U912=1),1,IF(AND($I912="Fisico",U912=1),1,IF(AND(U912=1,$I912="Electronico"),2,IF(U912=1,VLOOKUP($C912&amp;"|"&amp;$B912&amp;"|"&amp;$D912,Empresas!$C$6:$CC$92,$G912+6+1,0),0))))</f>
        <v>0</v>
      </c>
      <c r="AM912" s="149">
        <f t="shared" si="149"/>
        <v>0</v>
      </c>
      <c r="AN912" s="149">
        <f t="shared" si="150"/>
        <v>0</v>
      </c>
      <c r="AO912" s="152">
        <f t="shared" si="151"/>
        <v>0</v>
      </c>
    </row>
    <row r="913" spans="1:41" x14ac:dyDescent="0.25">
      <c r="A913" s="137" t="str">
        <f>VLOOKUP(D913,Empresas!$D$7:$F$91,3,0)</f>
        <v>Omar</v>
      </c>
      <c r="B913" s="138" t="str">
        <f>VLOOKUP(D913,Empresas!$D$7:$G$91,4,0)</f>
        <v>Marisol</v>
      </c>
      <c r="C913" s="138" t="s">
        <v>544</v>
      </c>
      <c r="D913" s="138" t="s">
        <v>14</v>
      </c>
      <c r="E913" s="138" t="str">
        <f>VLOOKUP(D913,Empresas!$D$7:$E$92,2,0)</f>
        <v>TOE COMPANY</v>
      </c>
      <c r="F913" s="138" t="s">
        <v>158</v>
      </c>
      <c r="G913" s="139">
        <f>+Empresas!$O$2</f>
        <v>7</v>
      </c>
      <c r="H913" s="139" t="str">
        <f>VLOOKUP(D913,Empresas!$D$6:$L$92,7,0)</f>
        <v>Mensual</v>
      </c>
      <c r="I913" s="138" t="str">
        <f>VLOOKUP(VLOOKUP(D913&amp;"|"&amp;B913,Empresas!$I$7:$CB$92,G913,0),Tablas!$A$3:$B$5,2,0)</f>
        <v>Registro y analisis</v>
      </c>
      <c r="J913" s="78">
        <v>1</v>
      </c>
      <c r="K913" s="78">
        <v>1</v>
      </c>
      <c r="L913" s="78">
        <v>1</v>
      </c>
      <c r="M913" s="78">
        <v>1</v>
      </c>
      <c r="N913" s="78">
        <v>1</v>
      </c>
      <c r="O913" s="78">
        <v>1</v>
      </c>
      <c r="P913" s="78">
        <v>1</v>
      </c>
      <c r="Q913" s="78">
        <v>1</v>
      </c>
      <c r="R913" s="78"/>
      <c r="S913" s="78"/>
      <c r="T913" s="78"/>
      <c r="U913" s="78"/>
      <c r="V913" s="78" t="str">
        <f>VLOOKUP(D913,Empresas!$D$7:$CF$91,81,0)</f>
        <v>A</v>
      </c>
      <c r="W913" s="78" t="str">
        <f>VLOOKUP(D913,Empresas!$D$7:$M$91,10,0)</f>
        <v>Rer</v>
      </c>
      <c r="X913" s="69" t="str">
        <f t="shared" si="147"/>
        <v>SI</v>
      </c>
      <c r="Y913" s="153" t="str">
        <f t="shared" si="148"/>
        <v>Si aplica</v>
      </c>
      <c r="Z913" s="147">
        <f>IF(Y913="No aplica",0,IF(I913="no",0,IF(I913="No aplica",0,IF(I913="Si",1,IF(I913="Fisico",1,IF(I913="Electronico",2,VLOOKUP(C913&amp;"|"&amp;B913&amp;"|"&amp;D913,Empresas!$C$6:$CC$92,G913+6+1,0)))))))</f>
        <v>1</v>
      </c>
      <c r="AA913" s="147">
        <f>IF(AND($I913="Si",J913=1),1,IF(AND($I913="Fisico",J913=1),1,IF(AND(J913=1,$I913="Electronico"),2,IF(J913=1,VLOOKUP($C913&amp;"|"&amp;$B913&amp;"|"&amp;$D913,Empresas!$C$6:$CC$92,$G913+6+1,0),0))))</f>
        <v>1</v>
      </c>
      <c r="AB913" s="147">
        <f>IF(AND($I913="Si",K913=1),1,IF(AND($I913="Fisico",K913=1),1,IF(AND(K913=1,$I913="Electronico"),2,IF(K913=1,VLOOKUP($C913&amp;"|"&amp;$B913&amp;"|"&amp;$D913,Empresas!$C$6:$CC$92,$G913+6+1,0),0))))</f>
        <v>1</v>
      </c>
      <c r="AC913" s="147">
        <f>IF(AND($I913="Si",L913=1),1,IF(AND($I913="Fisico",L913=1),1,IF(AND(L913=1,$I913="Electronico"),2,IF(L913=1,VLOOKUP($C913&amp;"|"&amp;$B913&amp;"|"&amp;$D913,Empresas!$C$6:$CC$92,$G913+6+1,0),0))))</f>
        <v>1</v>
      </c>
      <c r="AD913" s="147">
        <f>IF(AND($I913="Si",M913=1),1,IF(AND($I913="Fisico",M913=1),1,IF(AND(M913=1,$I913="Electronico"),2,IF(M913=1,VLOOKUP($C913&amp;"|"&amp;$B913&amp;"|"&amp;$D913,Empresas!$C$6:$CC$92,$G913+6+1,0),0))))</f>
        <v>1</v>
      </c>
      <c r="AE913" s="147">
        <f>IF(AND($I913="Si",N913=1),1,IF(AND($I913="Fisico",N913=1),1,IF(AND(N913=1,$I913="Electronico"),2,IF(N913=1,VLOOKUP($C913&amp;"|"&amp;$B913&amp;"|"&amp;$D913,Empresas!$C$6:$CC$92,$G913+6+1,0),0))))</f>
        <v>1</v>
      </c>
      <c r="AF913" s="147">
        <f>IF(AND($I913="Si",O913=1),1,IF(AND($I913="Fisico",O913=1),1,IF(AND(O913=1,$I913="Electronico"),2,IF(O913=1,VLOOKUP($C913&amp;"|"&amp;$B913&amp;"|"&amp;$D913,Empresas!$C$6:$CC$92,$G913+6+1,0),0))))</f>
        <v>1</v>
      </c>
      <c r="AG913" s="147">
        <f>IF(AND($I913="Si",P913=1),1,IF(AND($I913="Fisico",P913=1),1,IF(AND(P913=1,$I913="Electronico"),2,IF(P913=1,VLOOKUP($C913&amp;"|"&amp;$B913&amp;"|"&amp;$D913,Empresas!$C$6:$CC$92,$G913+6+1,0),0))))</f>
        <v>1</v>
      </c>
      <c r="AH913" s="147">
        <f>IF(AND($I913="Si",Q913=1),1,IF(AND($I913="Fisico",Q913=1),1,IF(AND(Q913=1,$I913="Electronico"),2,IF(Q913=1,VLOOKUP($C913&amp;"|"&amp;$B913&amp;"|"&amp;$D913,Empresas!$C$6:$CC$92,$G913+6+1,0),0))))</f>
        <v>1</v>
      </c>
      <c r="AI913" s="147">
        <f>IF(AND($I913="Si",R913=1),1,IF(AND($I913="Fisico",R913=1),1,IF(AND(R913=1,$I913="Electronico"),2,IF(R913=1,VLOOKUP($C913&amp;"|"&amp;$B913&amp;"|"&amp;$D913,Empresas!$C$6:$CC$92,$G913+6+1,0),0))))</f>
        <v>0</v>
      </c>
      <c r="AJ913" s="147">
        <f>IF(AND($I913="Si",S913=1),1,IF(AND($I913="Fisico",S913=1),1,IF(AND(S913=1,$I913="Electronico"),2,IF(S913=1,VLOOKUP($C913&amp;"|"&amp;$B913&amp;"|"&amp;$D913,Empresas!$C$6:$CC$92,$G913+6+1,0),0))))</f>
        <v>0</v>
      </c>
      <c r="AK913" s="147">
        <f>IF(AND($I913="Si",T913=1),1,IF(AND($I913="Fisico",T913=1),1,IF(AND(T913=1,$I913="Electronico"),2,IF(T913=1,VLOOKUP($C913&amp;"|"&amp;$B913&amp;"|"&amp;$D913,Empresas!$C$6:$CC$92,$G913+6+1,0),0))))</f>
        <v>0</v>
      </c>
      <c r="AL913" s="147">
        <f>IF(AND($I913="Si",U913=1),1,IF(AND($I913="Fisico",U913=1),1,IF(AND(U913=1,$I913="Electronico"),2,IF(U913=1,VLOOKUP($C913&amp;"|"&amp;$B913&amp;"|"&amp;$D913,Empresas!$C$6:$CC$92,$G913+6+1,0),0))))</f>
        <v>0</v>
      </c>
      <c r="AM913" s="149">
        <f t="shared" si="149"/>
        <v>8</v>
      </c>
      <c r="AN913" s="149">
        <f t="shared" si="150"/>
        <v>8</v>
      </c>
      <c r="AO913" s="152">
        <f t="shared" si="151"/>
        <v>1</v>
      </c>
    </row>
    <row r="914" spans="1:41" x14ac:dyDescent="0.25">
      <c r="A914" s="137" t="str">
        <f>VLOOKUP(D914,Empresas!$D$7:$F$91,3,0)</f>
        <v>Omar</v>
      </c>
      <c r="B914" s="138" t="str">
        <f>VLOOKUP(D914,Empresas!$D$7:$G$91,4,0)</f>
        <v>Marisol</v>
      </c>
      <c r="C914" s="138" t="s">
        <v>544</v>
      </c>
      <c r="D914" s="138" t="s">
        <v>14</v>
      </c>
      <c r="E914" s="138" t="str">
        <f>VLOOKUP(D914,Empresas!$D$7:$E$92,2,0)</f>
        <v>TOE COMPANY</v>
      </c>
      <c r="F914" s="138" t="s">
        <v>159</v>
      </c>
      <c r="G914" s="139">
        <f>+G913+3</f>
        <v>10</v>
      </c>
      <c r="H914" s="139" t="str">
        <f>VLOOKUP(D914,Empresas!$D$6:$L$92,7,0)</f>
        <v>Mensual</v>
      </c>
      <c r="I914" s="138" t="str">
        <f>VLOOKUP(VLOOKUP(D914&amp;"|"&amp;B914,Empresas!$I$7:$CB$92,G914,0),Tablas!$A$3:$B$5,2,0)</f>
        <v>Registro y analisis</v>
      </c>
      <c r="J914" s="78">
        <v>1</v>
      </c>
      <c r="K914" s="78">
        <v>1</v>
      </c>
      <c r="L914" s="78">
        <v>1</v>
      </c>
      <c r="M914" s="78">
        <v>1</v>
      </c>
      <c r="N914" s="78">
        <v>1</v>
      </c>
      <c r="O914" s="78">
        <v>1</v>
      </c>
      <c r="P914" s="78">
        <v>1</v>
      </c>
      <c r="Q914" s="78">
        <v>1</v>
      </c>
      <c r="R914" s="78"/>
      <c r="S914" s="78"/>
      <c r="T914" s="78"/>
      <c r="U914" s="78"/>
      <c r="V914" s="78" t="str">
        <f>VLOOKUP(D914,Empresas!$D$7:$CF$91,81,0)</f>
        <v>A</v>
      </c>
      <c r="W914" s="78" t="str">
        <f>VLOOKUP(D914,Empresas!$D$7:$M$91,10,0)</f>
        <v>Rer</v>
      </c>
      <c r="X914" s="69" t="str">
        <f t="shared" si="147"/>
        <v>SI</v>
      </c>
      <c r="Y914" s="153" t="str">
        <f t="shared" si="148"/>
        <v>Si aplica</v>
      </c>
      <c r="Z914" s="147">
        <f>IF(Y914="No aplica",0,IF(I914="no",0,IF(I914="No aplica",0,IF(I914="Si",1,IF(I914="Fisico",1,IF(I914="Electronico",2,VLOOKUP(C914&amp;"|"&amp;B914&amp;"|"&amp;D914,Empresas!$C$6:$CC$92,G914+6+1,0)))))))</f>
        <v>1</v>
      </c>
      <c r="AA914" s="147">
        <f>IF(AND($I914="Si",J914=1),1,IF(AND($I914="Fisico",J914=1),1,IF(AND(J914=1,$I914="Electronico"),2,IF(J914=1,VLOOKUP($C914&amp;"|"&amp;$B914&amp;"|"&amp;$D914,Empresas!$C$6:$CC$92,$G914+6+1,0),0))))</f>
        <v>1</v>
      </c>
      <c r="AB914" s="147">
        <f>IF(AND($I914="Si",K914=1),1,IF(AND($I914="Fisico",K914=1),1,IF(AND(K914=1,$I914="Electronico"),2,IF(K914=1,VLOOKUP($C914&amp;"|"&amp;$B914&amp;"|"&amp;$D914,Empresas!$C$6:$CC$92,$G914+6+1,0),0))))</f>
        <v>1</v>
      </c>
      <c r="AC914" s="147">
        <f>IF(AND($I914="Si",L914=1),1,IF(AND($I914="Fisico",L914=1),1,IF(AND(L914=1,$I914="Electronico"),2,IF(L914=1,VLOOKUP($C914&amp;"|"&amp;$B914&amp;"|"&amp;$D914,Empresas!$C$6:$CC$92,$G914+6+1,0),0))))</f>
        <v>1</v>
      </c>
      <c r="AD914" s="147">
        <f>IF(AND($I914="Si",M914=1),1,IF(AND($I914="Fisico",M914=1),1,IF(AND(M914=1,$I914="Electronico"),2,IF(M914=1,VLOOKUP($C914&amp;"|"&amp;$B914&amp;"|"&amp;$D914,Empresas!$C$6:$CC$92,$G914+6+1,0),0))))</f>
        <v>1</v>
      </c>
      <c r="AE914" s="147">
        <f>IF(AND($I914="Si",N914=1),1,IF(AND($I914="Fisico",N914=1),1,IF(AND(N914=1,$I914="Electronico"),2,IF(N914=1,VLOOKUP($C914&amp;"|"&amp;$B914&amp;"|"&amp;$D914,Empresas!$C$6:$CC$92,$G914+6+1,0),0))))</f>
        <v>1</v>
      </c>
      <c r="AF914" s="147">
        <f>IF(AND($I914="Si",O914=1),1,IF(AND($I914="Fisico",O914=1),1,IF(AND(O914=1,$I914="Electronico"),2,IF(O914=1,VLOOKUP($C914&amp;"|"&amp;$B914&amp;"|"&amp;$D914,Empresas!$C$6:$CC$92,$G914+6+1,0),0))))</f>
        <v>1</v>
      </c>
      <c r="AG914" s="147">
        <f>IF(AND($I914="Si",P914=1),1,IF(AND($I914="Fisico",P914=1),1,IF(AND(P914=1,$I914="Electronico"),2,IF(P914=1,VLOOKUP($C914&amp;"|"&amp;$B914&amp;"|"&amp;$D914,Empresas!$C$6:$CC$92,$G914+6+1,0),0))))</f>
        <v>1</v>
      </c>
      <c r="AH914" s="147">
        <f>IF(AND($I914="Si",Q914=1),1,IF(AND($I914="Fisico",Q914=1),1,IF(AND(Q914=1,$I914="Electronico"),2,IF(Q914=1,VLOOKUP($C914&amp;"|"&amp;$B914&amp;"|"&amp;$D914,Empresas!$C$6:$CC$92,$G914+6+1,0),0))))</f>
        <v>1</v>
      </c>
      <c r="AI914" s="147">
        <f>IF(AND($I914="Si",R914=1),1,IF(AND($I914="Fisico",R914=1),1,IF(AND(R914=1,$I914="Electronico"),2,IF(R914=1,VLOOKUP($C914&amp;"|"&amp;$B914&amp;"|"&amp;$D914,Empresas!$C$6:$CC$92,$G914+6+1,0),0))))</f>
        <v>0</v>
      </c>
      <c r="AJ914" s="147">
        <f>IF(AND($I914="Si",S914=1),1,IF(AND($I914="Fisico",S914=1),1,IF(AND(S914=1,$I914="Electronico"),2,IF(S914=1,VLOOKUP($C914&amp;"|"&amp;$B914&amp;"|"&amp;$D914,Empresas!$C$6:$CC$92,$G914+6+1,0),0))))</f>
        <v>0</v>
      </c>
      <c r="AK914" s="147">
        <f>IF(AND($I914="Si",T914=1),1,IF(AND($I914="Fisico",T914=1),1,IF(AND(T914=1,$I914="Electronico"),2,IF(T914=1,VLOOKUP($C914&amp;"|"&amp;$B914&amp;"|"&amp;$D914,Empresas!$C$6:$CC$92,$G914+6+1,0),0))))</f>
        <v>0</v>
      </c>
      <c r="AL914" s="147">
        <f>IF(AND($I914="Si",U914=1),1,IF(AND($I914="Fisico",U914=1),1,IF(AND(U914=1,$I914="Electronico"),2,IF(U914=1,VLOOKUP($C914&amp;"|"&amp;$B914&amp;"|"&amp;$D914,Empresas!$C$6:$CC$92,$G914+6+1,0),0))))</f>
        <v>0</v>
      </c>
      <c r="AM914" s="149">
        <f t="shared" si="149"/>
        <v>8</v>
      </c>
      <c r="AN914" s="149">
        <f t="shared" si="150"/>
        <v>8</v>
      </c>
      <c r="AO914" s="152">
        <f t="shared" si="151"/>
        <v>1</v>
      </c>
    </row>
    <row r="915" spans="1:41" x14ac:dyDescent="0.25">
      <c r="A915" s="137" t="str">
        <f>VLOOKUP(D915,Empresas!$D$7:$F$91,3,0)</f>
        <v>Omar</v>
      </c>
      <c r="B915" s="138" t="str">
        <f>VLOOKUP(D915,Empresas!$D$7:$G$91,4,0)</f>
        <v>Marisol</v>
      </c>
      <c r="C915" s="138" t="s">
        <v>544</v>
      </c>
      <c r="D915" s="138" t="s">
        <v>14</v>
      </c>
      <c r="E915" s="138" t="str">
        <f>VLOOKUP(D915,Empresas!$D$7:$E$92,2,0)</f>
        <v>TOE COMPANY</v>
      </c>
      <c r="F915" s="138" t="s">
        <v>160</v>
      </c>
      <c r="G915" s="139">
        <f t="shared" ref="G915:G926" si="153">+G914+3</f>
        <v>13</v>
      </c>
      <c r="H915" s="139" t="str">
        <f>VLOOKUP(D915,Empresas!$D$6:$L$92,7,0)</f>
        <v>Mensual</v>
      </c>
      <c r="I915" s="138" t="str">
        <f>VLOOKUP(VLOOKUP(D915&amp;"|"&amp;B915,Empresas!$I$7:$CB$92,G915,0),Tablas!$A$3:$B$5,2,0)</f>
        <v>No aplica</v>
      </c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 t="str">
        <f>VLOOKUP(D915,Empresas!$D$7:$CF$91,81,0)</f>
        <v>A</v>
      </c>
      <c r="W915" s="78" t="str">
        <f>VLOOKUP(D915,Empresas!$D$7:$M$91,10,0)</f>
        <v>Rer</v>
      </c>
      <c r="X915" s="69" t="str">
        <f t="shared" si="147"/>
        <v>SI</v>
      </c>
      <c r="Y915" s="153" t="str">
        <f t="shared" si="148"/>
        <v>No aplica</v>
      </c>
      <c r="Z915" s="147">
        <f>IF(Y915="No aplica",0,IF(I915="no",0,IF(I915="No aplica",0,IF(I915="Si",1,IF(I915="Fisico",1,IF(I915="Electronico",2,VLOOKUP(C915&amp;"|"&amp;B915&amp;"|"&amp;D915,Empresas!$C$6:$CC$92,G915+6+1,0)))))))</f>
        <v>0</v>
      </c>
      <c r="AA915" s="147">
        <f>IF(AND($I915="Si",J915=1),1,IF(AND($I915="Fisico",J915=1),1,IF(AND(J915=1,$I915="Electronico"),2,IF(J915=1,VLOOKUP($C915&amp;"|"&amp;$B915&amp;"|"&amp;$D915,Empresas!$C$6:$CC$92,$G915+6+1,0),0))))</f>
        <v>0</v>
      </c>
      <c r="AB915" s="147">
        <f>IF(AND($I915="Si",K915=1),1,IF(AND($I915="Fisico",K915=1),1,IF(AND(K915=1,$I915="Electronico"),2,IF(K915=1,VLOOKUP($C915&amp;"|"&amp;$B915&amp;"|"&amp;$D915,Empresas!$C$6:$CC$92,$G915+6+1,0),0))))</f>
        <v>0</v>
      </c>
      <c r="AC915" s="147">
        <f>IF(AND($I915="Si",L915=1),1,IF(AND($I915="Fisico",L915=1),1,IF(AND(L915=1,$I915="Electronico"),2,IF(L915=1,VLOOKUP($C915&amp;"|"&amp;$B915&amp;"|"&amp;$D915,Empresas!$C$6:$CC$92,$G915+6+1,0),0))))</f>
        <v>0</v>
      </c>
      <c r="AD915" s="147">
        <f>IF(AND($I915="Si",M915=1),1,IF(AND($I915="Fisico",M915=1),1,IF(AND(M915=1,$I915="Electronico"),2,IF(M915=1,VLOOKUP($C915&amp;"|"&amp;$B915&amp;"|"&amp;$D915,Empresas!$C$6:$CC$92,$G915+6+1,0),0))))</f>
        <v>0</v>
      </c>
      <c r="AE915" s="147">
        <f>IF(AND($I915="Si",N915=1),1,IF(AND($I915="Fisico",N915=1),1,IF(AND(N915=1,$I915="Electronico"),2,IF(N915=1,VLOOKUP($C915&amp;"|"&amp;$B915&amp;"|"&amp;$D915,Empresas!$C$6:$CC$92,$G915+6+1,0),0))))</f>
        <v>0</v>
      </c>
      <c r="AF915" s="147">
        <f>IF(AND($I915="Si",O915=1),1,IF(AND($I915="Fisico",O915=1),1,IF(AND(O915=1,$I915="Electronico"),2,IF(O915=1,VLOOKUP($C915&amp;"|"&amp;$B915&amp;"|"&amp;$D915,Empresas!$C$6:$CC$92,$G915+6+1,0),0))))</f>
        <v>0</v>
      </c>
      <c r="AG915" s="147">
        <f>IF(AND($I915="Si",P915=1),1,IF(AND($I915="Fisico",P915=1),1,IF(AND(P915=1,$I915="Electronico"),2,IF(P915=1,VLOOKUP($C915&amp;"|"&amp;$B915&amp;"|"&amp;$D915,Empresas!$C$6:$CC$92,$G915+6+1,0),0))))</f>
        <v>0</v>
      </c>
      <c r="AH915" s="147">
        <f>IF(AND($I915="Si",Q915=1),1,IF(AND($I915="Fisico",Q915=1),1,IF(AND(Q915=1,$I915="Electronico"),2,IF(Q915=1,VLOOKUP($C915&amp;"|"&amp;$B915&amp;"|"&amp;$D915,Empresas!$C$6:$CC$92,$G915+6+1,0),0))))</f>
        <v>0</v>
      </c>
      <c r="AI915" s="147">
        <f>IF(AND($I915="Si",R915=1),1,IF(AND($I915="Fisico",R915=1),1,IF(AND(R915=1,$I915="Electronico"),2,IF(R915=1,VLOOKUP($C915&amp;"|"&amp;$B915&amp;"|"&amp;$D915,Empresas!$C$6:$CC$92,$G915+6+1,0),0))))</f>
        <v>0</v>
      </c>
      <c r="AJ915" s="147">
        <f>IF(AND($I915="Si",S915=1),1,IF(AND($I915="Fisico",S915=1),1,IF(AND(S915=1,$I915="Electronico"),2,IF(S915=1,VLOOKUP($C915&amp;"|"&amp;$B915&amp;"|"&amp;$D915,Empresas!$C$6:$CC$92,$G915+6+1,0),0))))</f>
        <v>0</v>
      </c>
      <c r="AK915" s="147">
        <f>IF(AND($I915="Si",T915=1),1,IF(AND($I915="Fisico",T915=1),1,IF(AND(T915=1,$I915="Electronico"),2,IF(T915=1,VLOOKUP($C915&amp;"|"&amp;$B915&amp;"|"&amp;$D915,Empresas!$C$6:$CC$92,$G915+6+1,0),0))))</f>
        <v>0</v>
      </c>
      <c r="AL915" s="147">
        <f>IF(AND($I915="Si",U915=1),1,IF(AND($I915="Fisico",U915=1),1,IF(AND(U915=1,$I915="Electronico"),2,IF(U915=1,VLOOKUP($C915&amp;"|"&amp;$B915&amp;"|"&amp;$D915,Empresas!$C$6:$CC$92,$G915+6+1,0),0))))</f>
        <v>0</v>
      </c>
      <c r="AM915" s="149">
        <f t="shared" si="149"/>
        <v>0</v>
      </c>
      <c r="AN915" s="149">
        <f t="shared" si="150"/>
        <v>0</v>
      </c>
      <c r="AO915" s="152">
        <f t="shared" si="151"/>
        <v>0</v>
      </c>
    </row>
    <row r="916" spans="1:41" x14ac:dyDescent="0.25">
      <c r="A916" s="137" t="str">
        <f>VLOOKUP(D916,Empresas!$D$7:$F$91,3,0)</f>
        <v>Omar</v>
      </c>
      <c r="B916" s="138" t="str">
        <f>VLOOKUP(D916,Empresas!$D$7:$G$91,4,0)</f>
        <v>Marisol</v>
      </c>
      <c r="C916" s="138" t="s">
        <v>544</v>
      </c>
      <c r="D916" s="138" t="s">
        <v>14</v>
      </c>
      <c r="E916" s="138" t="str">
        <f>VLOOKUP(D916,Empresas!$D$7:$E$92,2,0)</f>
        <v>TOE COMPANY</v>
      </c>
      <c r="F916" s="138" t="s">
        <v>161</v>
      </c>
      <c r="G916" s="139">
        <f t="shared" si="153"/>
        <v>16</v>
      </c>
      <c r="H916" s="139" t="str">
        <f>VLOOKUP(D916,Empresas!$D$6:$L$92,7,0)</f>
        <v>Mensual</v>
      </c>
      <c r="I916" s="138" t="str">
        <f>VLOOKUP(VLOOKUP(D916&amp;"|"&amp;B916,Empresas!$I$7:$CB$92,G916,0),Tablas!$A$3:$B$5,2,0)</f>
        <v>No aplica</v>
      </c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 t="str">
        <f>VLOOKUP(D916,Empresas!$D$7:$CF$91,81,0)</f>
        <v>A</v>
      </c>
      <c r="W916" s="78" t="str">
        <f>VLOOKUP(D916,Empresas!$D$7:$M$91,10,0)</f>
        <v>Rer</v>
      </c>
      <c r="X916" s="69" t="str">
        <f t="shared" si="147"/>
        <v>SI</v>
      </c>
      <c r="Y916" s="153" t="str">
        <f t="shared" si="148"/>
        <v>No aplica</v>
      </c>
      <c r="Z916" s="147">
        <f>IF(Y916="No aplica",0,IF(I916="no",0,IF(I916="No aplica",0,IF(I916="Si",1,IF(I916="Fisico",1,IF(I916="Electronico",2,VLOOKUP(C916&amp;"|"&amp;B916&amp;"|"&amp;D916,Empresas!$C$6:$CC$92,G916+6+1,0)))))))</f>
        <v>0</v>
      </c>
      <c r="AA916" s="147">
        <f>IF(AND($I916="Si",J916=1),1,IF(AND($I916="Fisico",J916=1),1,IF(AND(J916=1,$I916="Electronico"),2,IF(J916=1,VLOOKUP($C916&amp;"|"&amp;$B916&amp;"|"&amp;$D916,Empresas!$C$6:$CC$92,$G916+6+1,0),0))))</f>
        <v>0</v>
      </c>
      <c r="AB916" s="147">
        <f>IF(AND($I916="Si",K916=1),1,IF(AND($I916="Fisico",K916=1),1,IF(AND(K916=1,$I916="Electronico"),2,IF(K916=1,VLOOKUP($C916&amp;"|"&amp;$B916&amp;"|"&amp;$D916,Empresas!$C$6:$CC$92,$G916+6+1,0),0))))</f>
        <v>0</v>
      </c>
      <c r="AC916" s="147">
        <f>IF(AND($I916="Si",L916=1),1,IF(AND($I916="Fisico",L916=1),1,IF(AND(L916=1,$I916="Electronico"),2,IF(L916=1,VLOOKUP($C916&amp;"|"&amp;$B916&amp;"|"&amp;$D916,Empresas!$C$6:$CC$92,$G916+6+1,0),0))))</f>
        <v>0</v>
      </c>
      <c r="AD916" s="147">
        <f>IF(AND($I916="Si",M916=1),1,IF(AND($I916="Fisico",M916=1),1,IF(AND(M916=1,$I916="Electronico"),2,IF(M916=1,VLOOKUP($C916&amp;"|"&amp;$B916&amp;"|"&amp;$D916,Empresas!$C$6:$CC$92,$G916+6+1,0),0))))</f>
        <v>0</v>
      </c>
      <c r="AE916" s="147">
        <f>IF(AND($I916="Si",N916=1),1,IF(AND($I916="Fisico",N916=1),1,IF(AND(N916=1,$I916="Electronico"),2,IF(N916=1,VLOOKUP($C916&amp;"|"&amp;$B916&amp;"|"&amp;$D916,Empresas!$C$6:$CC$92,$G916+6+1,0),0))))</f>
        <v>0</v>
      </c>
      <c r="AF916" s="147">
        <f>IF(AND($I916="Si",O916=1),1,IF(AND($I916="Fisico",O916=1),1,IF(AND(O916=1,$I916="Electronico"),2,IF(O916=1,VLOOKUP($C916&amp;"|"&amp;$B916&amp;"|"&amp;$D916,Empresas!$C$6:$CC$92,$G916+6+1,0),0))))</f>
        <v>0</v>
      </c>
      <c r="AG916" s="147">
        <f>IF(AND($I916="Si",P916=1),1,IF(AND($I916="Fisico",P916=1),1,IF(AND(P916=1,$I916="Electronico"),2,IF(P916=1,VLOOKUP($C916&amp;"|"&amp;$B916&amp;"|"&amp;$D916,Empresas!$C$6:$CC$92,$G916+6+1,0),0))))</f>
        <v>0</v>
      </c>
      <c r="AH916" s="147">
        <f>IF(AND($I916="Si",Q916=1),1,IF(AND($I916="Fisico",Q916=1),1,IF(AND(Q916=1,$I916="Electronico"),2,IF(Q916=1,VLOOKUP($C916&amp;"|"&amp;$B916&amp;"|"&amp;$D916,Empresas!$C$6:$CC$92,$G916+6+1,0),0))))</f>
        <v>0</v>
      </c>
      <c r="AI916" s="147">
        <f>IF(AND($I916="Si",R916=1),1,IF(AND($I916="Fisico",R916=1),1,IF(AND(R916=1,$I916="Electronico"),2,IF(R916=1,VLOOKUP($C916&amp;"|"&amp;$B916&amp;"|"&amp;$D916,Empresas!$C$6:$CC$92,$G916+6+1,0),0))))</f>
        <v>0</v>
      </c>
      <c r="AJ916" s="147">
        <f>IF(AND($I916="Si",S916=1),1,IF(AND($I916="Fisico",S916=1),1,IF(AND(S916=1,$I916="Electronico"),2,IF(S916=1,VLOOKUP($C916&amp;"|"&amp;$B916&amp;"|"&amp;$D916,Empresas!$C$6:$CC$92,$G916+6+1,0),0))))</f>
        <v>0</v>
      </c>
      <c r="AK916" s="147">
        <f>IF(AND($I916="Si",T916=1),1,IF(AND($I916="Fisico",T916=1),1,IF(AND(T916=1,$I916="Electronico"),2,IF(T916=1,VLOOKUP($C916&amp;"|"&amp;$B916&amp;"|"&amp;$D916,Empresas!$C$6:$CC$92,$G916+6+1,0),0))))</f>
        <v>0</v>
      </c>
      <c r="AL916" s="147">
        <f>IF(AND($I916="Si",U916=1),1,IF(AND($I916="Fisico",U916=1),1,IF(AND(U916=1,$I916="Electronico"),2,IF(U916=1,VLOOKUP($C916&amp;"|"&amp;$B916&amp;"|"&amp;$D916,Empresas!$C$6:$CC$92,$G916+6+1,0),0))))</f>
        <v>0</v>
      </c>
      <c r="AM916" s="149">
        <f t="shared" si="149"/>
        <v>0</v>
      </c>
      <c r="AN916" s="149">
        <f t="shared" si="150"/>
        <v>0</v>
      </c>
      <c r="AO916" s="152">
        <f t="shared" si="151"/>
        <v>0</v>
      </c>
    </row>
    <row r="917" spans="1:41" x14ac:dyDescent="0.25">
      <c r="A917" s="137" t="str">
        <f>VLOOKUP(D917,Empresas!$D$7:$F$91,3,0)</f>
        <v>Omar</v>
      </c>
      <c r="B917" s="138" t="str">
        <f>VLOOKUP(D917,Empresas!$D$7:$G$91,4,0)</f>
        <v>Marisol</v>
      </c>
      <c r="C917" s="138" t="s">
        <v>544</v>
      </c>
      <c r="D917" s="138" t="s">
        <v>14</v>
      </c>
      <c r="E917" s="138" t="str">
        <f>VLOOKUP(D917,Empresas!$D$7:$E$92,2,0)</f>
        <v>TOE COMPANY</v>
      </c>
      <c r="F917" s="138" t="s">
        <v>162</v>
      </c>
      <c r="G917" s="139">
        <f t="shared" si="153"/>
        <v>19</v>
      </c>
      <c r="H917" s="139" t="str">
        <f>VLOOKUP(D917,Empresas!$D$6:$L$92,7,0)</f>
        <v>Mensual</v>
      </c>
      <c r="I917" s="138" t="str">
        <f>VLOOKUP(VLOOKUP(D917&amp;"|"&amp;B917,Empresas!$I$7:$CB$92,G917,0),Tablas!$A$3:$B$5,2,0)</f>
        <v>No aplica</v>
      </c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 t="str">
        <f>VLOOKUP(D917,Empresas!$D$7:$CF$91,81,0)</f>
        <v>A</v>
      </c>
      <c r="W917" s="78" t="str">
        <f>VLOOKUP(D917,Empresas!$D$7:$M$91,10,0)</f>
        <v>Rer</v>
      </c>
      <c r="X917" s="69" t="str">
        <f t="shared" si="147"/>
        <v>SI</v>
      </c>
      <c r="Y917" s="153" t="str">
        <f t="shared" si="148"/>
        <v>No aplica</v>
      </c>
      <c r="Z917" s="147">
        <f>IF(Y917="No aplica",0,IF(I917="no",0,IF(I917="No aplica",0,IF(I917="Si",1,IF(I917="Fisico",1,IF(I917="Electronico",2,VLOOKUP(C917&amp;"|"&amp;B917&amp;"|"&amp;D917,Empresas!$C$6:$CC$92,G917+6+1,0)))))))</f>
        <v>0</v>
      </c>
      <c r="AA917" s="147">
        <f>IF(AND($I917="Si",J917=1),1,IF(AND($I917="Fisico",J917=1),1,IF(AND(J917=1,$I917="Electronico"),2,IF(J917=1,VLOOKUP($C917&amp;"|"&amp;$B917&amp;"|"&amp;$D917,Empresas!$C$6:$CC$92,$G917+6+1,0),0))))</f>
        <v>0</v>
      </c>
      <c r="AB917" s="147">
        <f>IF(AND($I917="Si",K917=1),1,IF(AND($I917="Fisico",K917=1),1,IF(AND(K917=1,$I917="Electronico"),2,IF(K917=1,VLOOKUP($C917&amp;"|"&amp;$B917&amp;"|"&amp;$D917,Empresas!$C$6:$CC$92,$G917+6+1,0),0))))</f>
        <v>0</v>
      </c>
      <c r="AC917" s="147">
        <f>IF(AND($I917="Si",L917=1),1,IF(AND($I917="Fisico",L917=1),1,IF(AND(L917=1,$I917="Electronico"),2,IF(L917=1,VLOOKUP($C917&amp;"|"&amp;$B917&amp;"|"&amp;$D917,Empresas!$C$6:$CC$92,$G917+6+1,0),0))))</f>
        <v>0</v>
      </c>
      <c r="AD917" s="147">
        <f>IF(AND($I917="Si",M917=1),1,IF(AND($I917="Fisico",M917=1),1,IF(AND(M917=1,$I917="Electronico"),2,IF(M917=1,VLOOKUP($C917&amp;"|"&amp;$B917&amp;"|"&amp;$D917,Empresas!$C$6:$CC$92,$G917+6+1,0),0))))</f>
        <v>0</v>
      </c>
      <c r="AE917" s="147">
        <f>IF(AND($I917="Si",N917=1),1,IF(AND($I917="Fisico",N917=1),1,IF(AND(N917=1,$I917="Electronico"),2,IF(N917=1,VLOOKUP($C917&amp;"|"&amp;$B917&amp;"|"&amp;$D917,Empresas!$C$6:$CC$92,$G917+6+1,0),0))))</f>
        <v>0</v>
      </c>
      <c r="AF917" s="147">
        <f>IF(AND($I917="Si",O917=1),1,IF(AND($I917="Fisico",O917=1),1,IF(AND(O917=1,$I917="Electronico"),2,IF(O917=1,VLOOKUP($C917&amp;"|"&amp;$B917&amp;"|"&amp;$D917,Empresas!$C$6:$CC$92,$G917+6+1,0),0))))</f>
        <v>0</v>
      </c>
      <c r="AG917" s="147">
        <f>IF(AND($I917="Si",P917=1),1,IF(AND($I917="Fisico",P917=1),1,IF(AND(P917=1,$I917="Electronico"),2,IF(P917=1,VLOOKUP($C917&amp;"|"&amp;$B917&amp;"|"&amp;$D917,Empresas!$C$6:$CC$92,$G917+6+1,0),0))))</f>
        <v>0</v>
      </c>
      <c r="AH917" s="147">
        <f>IF(AND($I917="Si",Q917=1),1,IF(AND($I917="Fisico",Q917=1),1,IF(AND(Q917=1,$I917="Electronico"),2,IF(Q917=1,VLOOKUP($C917&amp;"|"&amp;$B917&amp;"|"&amp;$D917,Empresas!$C$6:$CC$92,$G917+6+1,0),0))))</f>
        <v>0</v>
      </c>
      <c r="AI917" s="147">
        <f>IF(AND($I917="Si",R917=1),1,IF(AND($I917="Fisico",R917=1),1,IF(AND(R917=1,$I917="Electronico"),2,IF(R917=1,VLOOKUP($C917&amp;"|"&amp;$B917&amp;"|"&amp;$D917,Empresas!$C$6:$CC$92,$G917+6+1,0),0))))</f>
        <v>0</v>
      </c>
      <c r="AJ917" s="147">
        <f>IF(AND($I917="Si",S917=1),1,IF(AND($I917="Fisico",S917=1),1,IF(AND(S917=1,$I917="Electronico"),2,IF(S917=1,VLOOKUP($C917&amp;"|"&amp;$B917&amp;"|"&amp;$D917,Empresas!$C$6:$CC$92,$G917+6+1,0),0))))</f>
        <v>0</v>
      </c>
      <c r="AK917" s="147">
        <f>IF(AND($I917="Si",T917=1),1,IF(AND($I917="Fisico",T917=1),1,IF(AND(T917=1,$I917="Electronico"),2,IF(T917=1,VLOOKUP($C917&amp;"|"&amp;$B917&amp;"|"&amp;$D917,Empresas!$C$6:$CC$92,$G917+6+1,0),0))))</f>
        <v>0</v>
      </c>
      <c r="AL917" s="147">
        <f>IF(AND($I917="Si",U917=1),1,IF(AND($I917="Fisico",U917=1),1,IF(AND(U917=1,$I917="Electronico"),2,IF(U917=1,VLOOKUP($C917&amp;"|"&amp;$B917&amp;"|"&amp;$D917,Empresas!$C$6:$CC$92,$G917+6+1,0),0))))</f>
        <v>0</v>
      </c>
      <c r="AM917" s="149">
        <f t="shared" si="149"/>
        <v>0</v>
      </c>
      <c r="AN917" s="149">
        <f t="shared" si="150"/>
        <v>0</v>
      </c>
      <c r="AO917" s="152">
        <f t="shared" si="151"/>
        <v>0</v>
      </c>
    </row>
    <row r="918" spans="1:41" x14ac:dyDescent="0.25">
      <c r="A918" s="137" t="str">
        <f>VLOOKUP(D918,Empresas!$D$7:$F$91,3,0)</f>
        <v>Omar</v>
      </c>
      <c r="B918" s="138" t="str">
        <f>VLOOKUP(D918,Empresas!$D$7:$G$91,4,0)</f>
        <v>Marisol</v>
      </c>
      <c r="C918" s="138" t="s">
        <v>544</v>
      </c>
      <c r="D918" s="138" t="s">
        <v>14</v>
      </c>
      <c r="E918" s="138" t="str">
        <f>VLOOKUP(D918,Empresas!$D$7:$E$92,2,0)</f>
        <v>TOE COMPANY</v>
      </c>
      <c r="F918" s="138" t="s">
        <v>163</v>
      </c>
      <c r="G918" s="139">
        <f t="shared" si="153"/>
        <v>22</v>
      </c>
      <c r="H918" s="139" t="str">
        <f>VLOOKUP(D918,Empresas!$D$6:$L$92,7,0)</f>
        <v>Mensual</v>
      </c>
      <c r="I918" s="138" t="str">
        <f>VLOOKUP(VLOOKUP(D918&amp;"|"&amp;B918,Empresas!$I$7:$CB$92,G918,0),Tablas!$A$3:$B$5,2,0)</f>
        <v>Registro y analisis</v>
      </c>
      <c r="J918" s="78">
        <v>1</v>
      </c>
      <c r="K918" s="78">
        <v>1</v>
      </c>
      <c r="L918" s="78">
        <v>1</v>
      </c>
      <c r="M918" s="78">
        <v>1</v>
      </c>
      <c r="N918" s="78">
        <v>1</v>
      </c>
      <c r="O918" s="78">
        <v>1</v>
      </c>
      <c r="P918" s="78">
        <v>1</v>
      </c>
      <c r="Q918" s="78">
        <v>1</v>
      </c>
      <c r="R918" s="78"/>
      <c r="S918" s="78"/>
      <c r="T918" s="78"/>
      <c r="U918" s="78"/>
      <c r="V918" s="78" t="str">
        <f>VLOOKUP(D918,Empresas!$D$7:$CF$91,81,0)</f>
        <v>A</v>
      </c>
      <c r="W918" s="78" t="str">
        <f>VLOOKUP(D918,Empresas!$D$7:$M$91,10,0)</f>
        <v>Rer</v>
      </c>
      <c r="X918" s="69" t="str">
        <f t="shared" si="147"/>
        <v>SI</v>
      </c>
      <c r="Y918" s="153" t="str">
        <f t="shared" si="148"/>
        <v>Si aplica</v>
      </c>
      <c r="Z918" s="147">
        <f>IF(Y918="No aplica",0,IF(I918="no",0,IF(I918="No aplica",0,IF(I918="Si",1,IF(I918="Fisico",1,IF(I918="Electronico",2,VLOOKUP(C918&amp;"|"&amp;B918&amp;"|"&amp;D918,Empresas!$C$6:$CC$92,G918+6+1,0)))))))</f>
        <v>2</v>
      </c>
      <c r="AA918" s="147">
        <f>IF(AND($I918="Si",J918=1),1,IF(AND($I918="Fisico",J918=1),1,IF(AND(J918=1,$I918="Electronico"),2,IF(J918=1,VLOOKUP($C918&amp;"|"&amp;$B918&amp;"|"&amp;$D918,Empresas!$C$6:$CC$92,$G918+6+1,0),0))))</f>
        <v>2</v>
      </c>
      <c r="AB918" s="147">
        <f>IF(AND($I918="Si",K918=1),1,IF(AND($I918="Fisico",K918=1),1,IF(AND(K918=1,$I918="Electronico"),2,IF(K918=1,VLOOKUP($C918&amp;"|"&amp;$B918&amp;"|"&amp;$D918,Empresas!$C$6:$CC$92,$G918+6+1,0),0))))</f>
        <v>2</v>
      </c>
      <c r="AC918" s="147">
        <f>IF(AND($I918="Si",L918=1),1,IF(AND($I918="Fisico",L918=1),1,IF(AND(L918=1,$I918="Electronico"),2,IF(L918=1,VLOOKUP($C918&amp;"|"&amp;$B918&amp;"|"&amp;$D918,Empresas!$C$6:$CC$92,$G918+6+1,0),0))))</f>
        <v>2</v>
      </c>
      <c r="AD918" s="147">
        <f>IF(AND($I918="Si",M918=1),1,IF(AND($I918="Fisico",M918=1),1,IF(AND(M918=1,$I918="Electronico"),2,IF(M918=1,VLOOKUP($C918&amp;"|"&amp;$B918&amp;"|"&amp;$D918,Empresas!$C$6:$CC$92,$G918+6+1,0),0))))</f>
        <v>2</v>
      </c>
      <c r="AE918" s="147">
        <f>IF(AND($I918="Si",N918=1),1,IF(AND($I918="Fisico",N918=1),1,IF(AND(N918=1,$I918="Electronico"),2,IF(N918=1,VLOOKUP($C918&amp;"|"&amp;$B918&amp;"|"&amp;$D918,Empresas!$C$6:$CC$92,$G918+6+1,0),0))))</f>
        <v>2</v>
      </c>
      <c r="AF918" s="147">
        <f>IF(AND($I918="Si",O918=1),1,IF(AND($I918="Fisico",O918=1),1,IF(AND(O918=1,$I918="Electronico"),2,IF(O918=1,VLOOKUP($C918&amp;"|"&amp;$B918&amp;"|"&amp;$D918,Empresas!$C$6:$CC$92,$G918+6+1,0),0))))</f>
        <v>2</v>
      </c>
      <c r="AG918" s="147">
        <f>IF(AND($I918="Si",P918=1),1,IF(AND($I918="Fisico",P918=1),1,IF(AND(P918=1,$I918="Electronico"),2,IF(P918=1,VLOOKUP($C918&amp;"|"&amp;$B918&amp;"|"&amp;$D918,Empresas!$C$6:$CC$92,$G918+6+1,0),0))))</f>
        <v>2</v>
      </c>
      <c r="AH918" s="147">
        <f>IF(AND($I918="Si",Q918=1),1,IF(AND($I918="Fisico",Q918=1),1,IF(AND(Q918=1,$I918="Electronico"),2,IF(Q918=1,VLOOKUP($C918&amp;"|"&amp;$B918&amp;"|"&amp;$D918,Empresas!$C$6:$CC$92,$G918+6+1,0),0))))</f>
        <v>2</v>
      </c>
      <c r="AI918" s="147">
        <f>IF(AND($I918="Si",R918=1),1,IF(AND($I918="Fisico",R918=1),1,IF(AND(R918=1,$I918="Electronico"),2,IF(R918=1,VLOOKUP($C918&amp;"|"&amp;$B918&amp;"|"&amp;$D918,Empresas!$C$6:$CC$92,$G918+6+1,0),0))))</f>
        <v>0</v>
      </c>
      <c r="AJ918" s="147">
        <f>IF(AND($I918="Si",S918=1),1,IF(AND($I918="Fisico",S918=1),1,IF(AND(S918=1,$I918="Electronico"),2,IF(S918=1,VLOOKUP($C918&amp;"|"&amp;$B918&amp;"|"&amp;$D918,Empresas!$C$6:$CC$92,$G918+6+1,0),0))))</f>
        <v>0</v>
      </c>
      <c r="AK918" s="147">
        <f>IF(AND($I918="Si",T918=1),1,IF(AND($I918="Fisico",T918=1),1,IF(AND(T918=1,$I918="Electronico"),2,IF(T918=1,VLOOKUP($C918&amp;"|"&amp;$B918&amp;"|"&amp;$D918,Empresas!$C$6:$CC$92,$G918+6+1,0),0))))</f>
        <v>0</v>
      </c>
      <c r="AL918" s="147">
        <f>IF(AND($I918="Si",U918=1),1,IF(AND($I918="Fisico",U918=1),1,IF(AND(U918=1,$I918="Electronico"),2,IF(U918=1,VLOOKUP($C918&amp;"|"&amp;$B918&amp;"|"&amp;$D918,Empresas!$C$6:$CC$92,$G918+6+1,0),0))))</f>
        <v>0</v>
      </c>
      <c r="AM918" s="149">
        <f t="shared" si="149"/>
        <v>16</v>
      </c>
      <c r="AN918" s="149">
        <f t="shared" si="150"/>
        <v>16</v>
      </c>
      <c r="AO918" s="152">
        <f t="shared" si="151"/>
        <v>1</v>
      </c>
    </row>
    <row r="919" spans="1:41" x14ac:dyDescent="0.25">
      <c r="A919" s="137" t="str">
        <f>VLOOKUP(D919,Empresas!$D$7:$F$91,3,0)</f>
        <v>Omar</v>
      </c>
      <c r="B919" s="138" t="str">
        <f>VLOOKUP(D919,Empresas!$D$7:$G$91,4,0)</f>
        <v>Marisol</v>
      </c>
      <c r="C919" s="138" t="s">
        <v>544</v>
      </c>
      <c r="D919" s="138" t="s">
        <v>14</v>
      </c>
      <c r="E919" s="138" t="str">
        <f>VLOOKUP(D919,Empresas!$D$7:$E$92,2,0)</f>
        <v>TOE COMPANY</v>
      </c>
      <c r="F919" s="138" t="s">
        <v>164</v>
      </c>
      <c r="G919" s="139">
        <f t="shared" si="153"/>
        <v>25</v>
      </c>
      <c r="H919" s="139" t="str">
        <f>VLOOKUP(D919,Empresas!$D$6:$L$92,7,0)</f>
        <v>Mensual</v>
      </c>
      <c r="I919" s="138" t="str">
        <f>VLOOKUP(VLOOKUP(D919&amp;"|"&amp;B919,Empresas!$I$7:$CB$92,G919,0),Tablas!$A$3:$B$5,2,0)</f>
        <v>No aplica</v>
      </c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 t="str">
        <f>VLOOKUP(D919,Empresas!$D$7:$CF$91,81,0)</f>
        <v>A</v>
      </c>
      <c r="W919" s="78" t="str">
        <f>VLOOKUP(D919,Empresas!$D$7:$M$91,10,0)</f>
        <v>Rer</v>
      </c>
      <c r="X919" s="69" t="str">
        <f t="shared" si="147"/>
        <v>SI</v>
      </c>
      <c r="Y919" s="153" t="str">
        <f t="shared" si="148"/>
        <v>No aplica</v>
      </c>
      <c r="Z919" s="147">
        <f>IF(Y919="No aplica",0,IF(I919="no",0,IF(I919="No aplica",0,IF(I919="Si",1,IF(I919="Fisico",1,IF(I919="Electronico",2,VLOOKUP(C919&amp;"|"&amp;B919&amp;"|"&amp;D919,Empresas!$C$6:$CC$92,G919+6+1,0)))))))</f>
        <v>0</v>
      </c>
      <c r="AA919" s="147">
        <f>IF(AND($I919="Si",J919=1),1,IF(AND($I919="Fisico",J919=1),1,IF(AND(J919=1,$I919="Electronico"),2,IF(J919=1,VLOOKUP($C919&amp;"|"&amp;$B919&amp;"|"&amp;$D919,Empresas!$C$6:$CC$92,$G919+6+1,0),0))))</f>
        <v>0</v>
      </c>
      <c r="AB919" s="147">
        <f>IF(AND($I919="Si",K919=1),1,IF(AND($I919="Fisico",K919=1),1,IF(AND(K919=1,$I919="Electronico"),2,IF(K919=1,VLOOKUP($C919&amp;"|"&amp;$B919&amp;"|"&amp;$D919,Empresas!$C$6:$CC$92,$G919+6+1,0),0))))</f>
        <v>0</v>
      </c>
      <c r="AC919" s="147">
        <f>IF(AND($I919="Si",L919=1),1,IF(AND($I919="Fisico",L919=1),1,IF(AND(L919=1,$I919="Electronico"),2,IF(L919=1,VLOOKUP($C919&amp;"|"&amp;$B919&amp;"|"&amp;$D919,Empresas!$C$6:$CC$92,$G919+6+1,0),0))))</f>
        <v>0</v>
      </c>
      <c r="AD919" s="147">
        <f>IF(AND($I919="Si",M919=1),1,IF(AND($I919="Fisico",M919=1),1,IF(AND(M919=1,$I919="Electronico"),2,IF(M919=1,VLOOKUP($C919&amp;"|"&amp;$B919&amp;"|"&amp;$D919,Empresas!$C$6:$CC$92,$G919+6+1,0),0))))</f>
        <v>0</v>
      </c>
      <c r="AE919" s="147">
        <f>IF(AND($I919="Si",N919=1),1,IF(AND($I919="Fisico",N919=1),1,IF(AND(N919=1,$I919="Electronico"),2,IF(N919=1,VLOOKUP($C919&amp;"|"&amp;$B919&amp;"|"&amp;$D919,Empresas!$C$6:$CC$92,$G919+6+1,0),0))))</f>
        <v>0</v>
      </c>
      <c r="AF919" s="147">
        <f>IF(AND($I919="Si",O919=1),1,IF(AND($I919="Fisico",O919=1),1,IF(AND(O919=1,$I919="Electronico"),2,IF(O919=1,VLOOKUP($C919&amp;"|"&amp;$B919&amp;"|"&amp;$D919,Empresas!$C$6:$CC$92,$G919+6+1,0),0))))</f>
        <v>0</v>
      </c>
      <c r="AG919" s="147">
        <f>IF(AND($I919="Si",P919=1),1,IF(AND($I919="Fisico",P919=1),1,IF(AND(P919=1,$I919="Electronico"),2,IF(P919=1,VLOOKUP($C919&amp;"|"&amp;$B919&amp;"|"&amp;$D919,Empresas!$C$6:$CC$92,$G919+6+1,0),0))))</f>
        <v>0</v>
      </c>
      <c r="AH919" s="147">
        <f>IF(AND($I919="Si",Q919=1),1,IF(AND($I919="Fisico",Q919=1),1,IF(AND(Q919=1,$I919="Electronico"),2,IF(Q919=1,VLOOKUP($C919&amp;"|"&amp;$B919&amp;"|"&amp;$D919,Empresas!$C$6:$CC$92,$G919+6+1,0),0))))</f>
        <v>0</v>
      </c>
      <c r="AI919" s="147">
        <f>IF(AND($I919="Si",R919=1),1,IF(AND($I919="Fisico",R919=1),1,IF(AND(R919=1,$I919="Electronico"),2,IF(R919=1,VLOOKUP($C919&amp;"|"&amp;$B919&amp;"|"&amp;$D919,Empresas!$C$6:$CC$92,$G919+6+1,0),0))))</f>
        <v>0</v>
      </c>
      <c r="AJ919" s="147">
        <f>IF(AND($I919="Si",S919=1),1,IF(AND($I919="Fisico",S919=1),1,IF(AND(S919=1,$I919="Electronico"),2,IF(S919=1,VLOOKUP($C919&amp;"|"&amp;$B919&amp;"|"&amp;$D919,Empresas!$C$6:$CC$92,$G919+6+1,0),0))))</f>
        <v>0</v>
      </c>
      <c r="AK919" s="147">
        <f>IF(AND($I919="Si",T919=1),1,IF(AND($I919="Fisico",T919=1),1,IF(AND(T919=1,$I919="Electronico"),2,IF(T919=1,VLOOKUP($C919&amp;"|"&amp;$B919&amp;"|"&amp;$D919,Empresas!$C$6:$CC$92,$G919+6+1,0),0))))</f>
        <v>0</v>
      </c>
      <c r="AL919" s="147">
        <f>IF(AND($I919="Si",U919=1),1,IF(AND($I919="Fisico",U919=1),1,IF(AND(U919=1,$I919="Electronico"),2,IF(U919=1,VLOOKUP($C919&amp;"|"&amp;$B919&amp;"|"&amp;$D919,Empresas!$C$6:$CC$92,$G919+6+1,0),0))))</f>
        <v>0</v>
      </c>
      <c r="AM919" s="149">
        <f t="shared" si="149"/>
        <v>0</v>
      </c>
      <c r="AN919" s="149">
        <f t="shared" si="150"/>
        <v>0</v>
      </c>
      <c r="AO919" s="152">
        <f t="shared" si="151"/>
        <v>0</v>
      </c>
    </row>
    <row r="920" spans="1:41" x14ac:dyDescent="0.25">
      <c r="A920" s="137" t="str">
        <f>VLOOKUP(D920,Empresas!$D$7:$F$91,3,0)</f>
        <v>Omar</v>
      </c>
      <c r="B920" s="138" t="str">
        <f>VLOOKUP(D920,Empresas!$D$7:$G$91,4,0)</f>
        <v>Marisol</v>
      </c>
      <c r="C920" s="138" t="s">
        <v>544</v>
      </c>
      <c r="D920" s="138" t="s">
        <v>14</v>
      </c>
      <c r="E920" s="138" t="str">
        <f>VLOOKUP(D920,Empresas!$D$7:$E$92,2,0)</f>
        <v>TOE COMPANY</v>
      </c>
      <c r="F920" s="138" t="s">
        <v>165</v>
      </c>
      <c r="G920" s="139">
        <f t="shared" si="153"/>
        <v>28</v>
      </c>
      <c r="H920" s="139" t="str">
        <f>VLOOKUP(D920,Empresas!$D$6:$L$92,7,0)</f>
        <v>Mensual</v>
      </c>
      <c r="I920" s="138" t="str">
        <f>VLOOKUP(VLOOKUP(D920&amp;"|"&amp;B920,Empresas!$I$7:$CB$92,G920,0),Tablas!$A$3:$B$5,2,0)</f>
        <v>No aplica</v>
      </c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 t="str">
        <f>VLOOKUP(D920,Empresas!$D$7:$CF$91,81,0)</f>
        <v>A</v>
      </c>
      <c r="W920" s="78" t="str">
        <f>VLOOKUP(D920,Empresas!$D$7:$M$91,10,0)</f>
        <v>Rer</v>
      </c>
      <c r="X920" s="69" t="str">
        <f t="shared" si="147"/>
        <v>SI</v>
      </c>
      <c r="Y920" s="153" t="str">
        <f t="shared" si="148"/>
        <v>No aplica</v>
      </c>
      <c r="Z920" s="147">
        <f>IF(Y920="No aplica",0,IF(I920="no",0,IF(I920="No aplica",0,IF(I920="Si",1,IF(I920="Fisico",1,IF(I920="Electronico",2,VLOOKUP(C920&amp;"|"&amp;B920&amp;"|"&amp;D920,Empresas!$C$6:$CC$92,G920+6+1,0)))))))</f>
        <v>0</v>
      </c>
      <c r="AA920" s="147">
        <f>IF(AND($I920="Si",J920=1),1,IF(AND($I920="Fisico",J920=1),1,IF(AND(J920=1,$I920="Electronico"),2,IF(J920=1,VLOOKUP($C920&amp;"|"&amp;$B920&amp;"|"&amp;$D920,Empresas!$C$6:$CC$92,$G920+6+1,0),0))))</f>
        <v>0</v>
      </c>
      <c r="AB920" s="147">
        <f>IF(AND($I920="Si",K920=1),1,IF(AND($I920="Fisico",K920=1),1,IF(AND(K920=1,$I920="Electronico"),2,IF(K920=1,VLOOKUP($C920&amp;"|"&amp;$B920&amp;"|"&amp;$D920,Empresas!$C$6:$CC$92,$G920+6+1,0),0))))</f>
        <v>0</v>
      </c>
      <c r="AC920" s="147">
        <f>IF(AND($I920="Si",L920=1),1,IF(AND($I920="Fisico",L920=1),1,IF(AND(L920=1,$I920="Electronico"),2,IF(L920=1,VLOOKUP($C920&amp;"|"&amp;$B920&amp;"|"&amp;$D920,Empresas!$C$6:$CC$92,$G920+6+1,0),0))))</f>
        <v>0</v>
      </c>
      <c r="AD920" s="147">
        <f>IF(AND($I920="Si",M920=1),1,IF(AND($I920="Fisico",M920=1),1,IF(AND(M920=1,$I920="Electronico"),2,IF(M920=1,VLOOKUP($C920&amp;"|"&amp;$B920&amp;"|"&amp;$D920,Empresas!$C$6:$CC$92,$G920+6+1,0),0))))</f>
        <v>0</v>
      </c>
      <c r="AE920" s="147">
        <f>IF(AND($I920="Si",N920=1),1,IF(AND($I920="Fisico",N920=1),1,IF(AND(N920=1,$I920="Electronico"),2,IF(N920=1,VLOOKUP($C920&amp;"|"&amp;$B920&amp;"|"&amp;$D920,Empresas!$C$6:$CC$92,$G920+6+1,0),0))))</f>
        <v>0</v>
      </c>
      <c r="AF920" s="147">
        <f>IF(AND($I920="Si",O920=1),1,IF(AND($I920="Fisico",O920=1),1,IF(AND(O920=1,$I920="Electronico"),2,IF(O920=1,VLOOKUP($C920&amp;"|"&amp;$B920&amp;"|"&amp;$D920,Empresas!$C$6:$CC$92,$G920+6+1,0),0))))</f>
        <v>0</v>
      </c>
      <c r="AG920" s="147">
        <f>IF(AND($I920="Si",P920=1),1,IF(AND($I920="Fisico",P920=1),1,IF(AND(P920=1,$I920="Electronico"),2,IF(P920=1,VLOOKUP($C920&amp;"|"&amp;$B920&amp;"|"&amp;$D920,Empresas!$C$6:$CC$92,$G920+6+1,0),0))))</f>
        <v>0</v>
      </c>
      <c r="AH920" s="147">
        <f>IF(AND($I920="Si",Q920=1),1,IF(AND($I920="Fisico",Q920=1),1,IF(AND(Q920=1,$I920="Electronico"),2,IF(Q920=1,VLOOKUP($C920&amp;"|"&amp;$B920&amp;"|"&amp;$D920,Empresas!$C$6:$CC$92,$G920+6+1,0),0))))</f>
        <v>0</v>
      </c>
      <c r="AI920" s="147">
        <f>IF(AND($I920="Si",R920=1),1,IF(AND($I920="Fisico",R920=1),1,IF(AND(R920=1,$I920="Electronico"),2,IF(R920=1,VLOOKUP($C920&amp;"|"&amp;$B920&amp;"|"&amp;$D920,Empresas!$C$6:$CC$92,$G920+6+1,0),0))))</f>
        <v>0</v>
      </c>
      <c r="AJ920" s="147">
        <f>IF(AND($I920="Si",S920=1),1,IF(AND($I920="Fisico",S920=1),1,IF(AND(S920=1,$I920="Electronico"),2,IF(S920=1,VLOOKUP($C920&amp;"|"&amp;$B920&amp;"|"&amp;$D920,Empresas!$C$6:$CC$92,$G920+6+1,0),0))))</f>
        <v>0</v>
      </c>
      <c r="AK920" s="147">
        <f>IF(AND($I920="Si",T920=1),1,IF(AND($I920="Fisico",T920=1),1,IF(AND(T920=1,$I920="Electronico"),2,IF(T920=1,VLOOKUP($C920&amp;"|"&amp;$B920&amp;"|"&amp;$D920,Empresas!$C$6:$CC$92,$G920+6+1,0),0))))</f>
        <v>0</v>
      </c>
      <c r="AL920" s="147">
        <f>IF(AND($I920="Si",U920=1),1,IF(AND($I920="Fisico",U920=1),1,IF(AND(U920=1,$I920="Electronico"),2,IF(U920=1,VLOOKUP($C920&amp;"|"&amp;$B920&amp;"|"&amp;$D920,Empresas!$C$6:$CC$92,$G920+6+1,0),0))))</f>
        <v>0</v>
      </c>
      <c r="AM920" s="149">
        <f t="shared" si="149"/>
        <v>0</v>
      </c>
      <c r="AN920" s="149">
        <f t="shared" si="150"/>
        <v>0</v>
      </c>
      <c r="AO920" s="152">
        <f t="shared" si="151"/>
        <v>0</v>
      </c>
    </row>
    <row r="921" spans="1:41" x14ac:dyDescent="0.25">
      <c r="A921" s="137" t="str">
        <f>VLOOKUP(D921,Empresas!$D$7:$F$91,3,0)</f>
        <v>Omar</v>
      </c>
      <c r="B921" s="138" t="str">
        <f>VLOOKUP(D921,Empresas!$D$7:$G$91,4,0)</f>
        <v>Marisol</v>
      </c>
      <c r="C921" s="138" t="s">
        <v>544</v>
      </c>
      <c r="D921" s="138" t="s">
        <v>14</v>
      </c>
      <c r="E921" s="138" t="str">
        <f>VLOOKUP(D921,Empresas!$D$7:$E$92,2,0)</f>
        <v>TOE COMPANY</v>
      </c>
      <c r="F921" s="138" t="s">
        <v>166</v>
      </c>
      <c r="G921" s="139">
        <f t="shared" si="153"/>
        <v>31</v>
      </c>
      <c r="H921" s="139" t="str">
        <f>VLOOKUP(D921,Empresas!$D$6:$L$92,7,0)</f>
        <v>Mensual</v>
      </c>
      <c r="I921" s="138" t="str">
        <f>VLOOKUP(VLOOKUP(D921&amp;"|"&amp;B921,Empresas!$I$7:$CB$92,G921,0),Tablas!$A$3:$B$5,2,0)</f>
        <v>No aplica</v>
      </c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 t="str">
        <f>VLOOKUP(D921,Empresas!$D$7:$CF$91,81,0)</f>
        <v>A</v>
      </c>
      <c r="W921" s="78" t="str">
        <f>VLOOKUP(D921,Empresas!$D$7:$M$91,10,0)</f>
        <v>Rer</v>
      </c>
      <c r="X921" s="69" t="str">
        <f t="shared" si="147"/>
        <v>SI</v>
      </c>
      <c r="Y921" s="153" t="str">
        <f t="shared" si="148"/>
        <v>No aplica</v>
      </c>
      <c r="Z921" s="147">
        <f>IF(Y921="No aplica",0,IF(I921="no",0,IF(I921="No aplica",0,IF(I921="Si",1,IF(I921="Fisico",1,IF(I921="Electronico",2,VLOOKUP(C921&amp;"|"&amp;B921&amp;"|"&amp;D921,Empresas!$C$6:$CC$92,G921+6+1,0)))))))</f>
        <v>0</v>
      </c>
      <c r="AA921" s="147">
        <f>IF(AND($I921="Si",J921=1),1,IF(AND($I921="Fisico",J921=1),1,IF(AND(J921=1,$I921="Electronico"),2,IF(J921=1,VLOOKUP($C921&amp;"|"&amp;$B921&amp;"|"&amp;$D921,Empresas!$C$6:$CC$92,$G921+6+1,0),0))))</f>
        <v>0</v>
      </c>
      <c r="AB921" s="147">
        <f>IF(AND($I921="Si",K921=1),1,IF(AND($I921="Fisico",K921=1),1,IF(AND(K921=1,$I921="Electronico"),2,IF(K921=1,VLOOKUP($C921&amp;"|"&amp;$B921&amp;"|"&amp;$D921,Empresas!$C$6:$CC$92,$G921+6+1,0),0))))</f>
        <v>0</v>
      </c>
      <c r="AC921" s="147">
        <f>IF(AND($I921="Si",L921=1),1,IF(AND($I921="Fisico",L921=1),1,IF(AND(L921=1,$I921="Electronico"),2,IF(L921=1,VLOOKUP($C921&amp;"|"&amp;$B921&amp;"|"&amp;$D921,Empresas!$C$6:$CC$92,$G921+6+1,0),0))))</f>
        <v>0</v>
      </c>
      <c r="AD921" s="147">
        <f>IF(AND($I921="Si",M921=1),1,IF(AND($I921="Fisico",M921=1),1,IF(AND(M921=1,$I921="Electronico"),2,IF(M921=1,VLOOKUP($C921&amp;"|"&amp;$B921&amp;"|"&amp;$D921,Empresas!$C$6:$CC$92,$G921+6+1,0),0))))</f>
        <v>0</v>
      </c>
      <c r="AE921" s="147">
        <f>IF(AND($I921="Si",N921=1),1,IF(AND($I921="Fisico",N921=1),1,IF(AND(N921=1,$I921="Electronico"),2,IF(N921=1,VLOOKUP($C921&amp;"|"&amp;$B921&amp;"|"&amp;$D921,Empresas!$C$6:$CC$92,$G921+6+1,0),0))))</f>
        <v>0</v>
      </c>
      <c r="AF921" s="147">
        <f>IF(AND($I921="Si",O921=1),1,IF(AND($I921="Fisico",O921=1),1,IF(AND(O921=1,$I921="Electronico"),2,IF(O921=1,VLOOKUP($C921&amp;"|"&amp;$B921&amp;"|"&amp;$D921,Empresas!$C$6:$CC$92,$G921+6+1,0),0))))</f>
        <v>0</v>
      </c>
      <c r="AG921" s="147">
        <f>IF(AND($I921="Si",P921=1),1,IF(AND($I921="Fisico",P921=1),1,IF(AND(P921=1,$I921="Electronico"),2,IF(P921=1,VLOOKUP($C921&amp;"|"&amp;$B921&amp;"|"&amp;$D921,Empresas!$C$6:$CC$92,$G921+6+1,0),0))))</f>
        <v>0</v>
      </c>
      <c r="AH921" s="147">
        <f>IF(AND($I921="Si",Q921=1),1,IF(AND($I921="Fisico",Q921=1),1,IF(AND(Q921=1,$I921="Electronico"),2,IF(Q921=1,VLOOKUP($C921&amp;"|"&amp;$B921&amp;"|"&amp;$D921,Empresas!$C$6:$CC$92,$G921+6+1,0),0))))</f>
        <v>0</v>
      </c>
      <c r="AI921" s="147">
        <f>IF(AND($I921="Si",R921=1),1,IF(AND($I921="Fisico",R921=1),1,IF(AND(R921=1,$I921="Electronico"),2,IF(R921=1,VLOOKUP($C921&amp;"|"&amp;$B921&amp;"|"&amp;$D921,Empresas!$C$6:$CC$92,$G921+6+1,0),0))))</f>
        <v>0</v>
      </c>
      <c r="AJ921" s="147">
        <f>IF(AND($I921="Si",S921=1),1,IF(AND($I921="Fisico",S921=1),1,IF(AND(S921=1,$I921="Electronico"),2,IF(S921=1,VLOOKUP($C921&amp;"|"&amp;$B921&amp;"|"&amp;$D921,Empresas!$C$6:$CC$92,$G921+6+1,0),0))))</f>
        <v>0</v>
      </c>
      <c r="AK921" s="147">
        <f>IF(AND($I921="Si",T921=1),1,IF(AND($I921="Fisico",T921=1),1,IF(AND(T921=1,$I921="Electronico"),2,IF(T921=1,VLOOKUP($C921&amp;"|"&amp;$B921&amp;"|"&amp;$D921,Empresas!$C$6:$CC$92,$G921+6+1,0),0))))</f>
        <v>0</v>
      </c>
      <c r="AL921" s="147">
        <f>IF(AND($I921="Si",U921=1),1,IF(AND($I921="Fisico",U921=1),1,IF(AND(U921=1,$I921="Electronico"),2,IF(U921=1,VLOOKUP($C921&amp;"|"&amp;$B921&amp;"|"&amp;$D921,Empresas!$C$6:$CC$92,$G921+6+1,0),0))))</f>
        <v>0</v>
      </c>
      <c r="AM921" s="149">
        <f t="shared" si="149"/>
        <v>0</v>
      </c>
      <c r="AN921" s="149">
        <f t="shared" si="150"/>
        <v>0</v>
      </c>
      <c r="AO921" s="152">
        <f t="shared" si="151"/>
        <v>0</v>
      </c>
    </row>
    <row r="922" spans="1:41" x14ac:dyDescent="0.25">
      <c r="A922" s="137" t="str">
        <f>VLOOKUP(D922,Empresas!$D$7:$F$91,3,0)</f>
        <v>Omar</v>
      </c>
      <c r="B922" s="138" t="str">
        <f>VLOOKUP(D922,Empresas!$D$7:$G$91,4,0)</f>
        <v>Marisol</v>
      </c>
      <c r="C922" s="138" t="s">
        <v>544</v>
      </c>
      <c r="D922" s="138" t="s">
        <v>14</v>
      </c>
      <c r="E922" s="138" t="str">
        <f>VLOOKUP(D922,Empresas!$D$7:$E$92,2,0)</f>
        <v>TOE COMPANY</v>
      </c>
      <c r="F922" s="138" t="s">
        <v>167</v>
      </c>
      <c r="G922" s="139">
        <f t="shared" si="153"/>
        <v>34</v>
      </c>
      <c r="H922" s="139" t="str">
        <f>VLOOKUP(D922,Empresas!$D$6:$L$92,7,0)</f>
        <v>Mensual</v>
      </c>
      <c r="I922" s="138" t="str">
        <f>VLOOKUP(VLOOKUP(D922&amp;"|"&amp;B922,Empresas!$I$7:$CB$92,G922,0),Tablas!$A$3:$B$5,2,0)</f>
        <v>No aplica</v>
      </c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 t="str">
        <f>VLOOKUP(D922,Empresas!$D$7:$CF$91,81,0)</f>
        <v>A</v>
      </c>
      <c r="W922" s="78" t="str">
        <f>VLOOKUP(D922,Empresas!$D$7:$M$91,10,0)</f>
        <v>Rer</v>
      </c>
      <c r="X922" s="69" t="str">
        <f t="shared" si="147"/>
        <v>SI</v>
      </c>
      <c r="Y922" s="153" t="str">
        <f t="shared" si="148"/>
        <v>No aplica</v>
      </c>
      <c r="Z922" s="147">
        <f>IF(Y922="No aplica",0,IF(I922="no",0,IF(I922="No aplica",0,IF(I922="Si",1,IF(I922="Fisico",1,IF(I922="Electronico",2,VLOOKUP(C922&amp;"|"&amp;B922&amp;"|"&amp;D922,Empresas!$C$6:$CC$92,G922+6+1,0)))))))</f>
        <v>0</v>
      </c>
      <c r="AA922" s="147">
        <f>IF(AND($I922="Si",J922=1),1,IF(AND($I922="Fisico",J922=1),1,IF(AND(J922=1,$I922="Electronico"),2,IF(J922=1,VLOOKUP($C922&amp;"|"&amp;$B922&amp;"|"&amp;$D922,Empresas!$C$6:$CC$92,$G922+6+1,0),0))))</f>
        <v>0</v>
      </c>
      <c r="AB922" s="147">
        <f>IF(AND($I922="Si",K922=1),1,IF(AND($I922="Fisico",K922=1),1,IF(AND(K922=1,$I922="Electronico"),2,IF(K922=1,VLOOKUP($C922&amp;"|"&amp;$B922&amp;"|"&amp;$D922,Empresas!$C$6:$CC$92,$G922+6+1,0),0))))</f>
        <v>0</v>
      </c>
      <c r="AC922" s="147">
        <f>IF(AND($I922="Si",L922=1),1,IF(AND($I922="Fisico",L922=1),1,IF(AND(L922=1,$I922="Electronico"),2,IF(L922=1,VLOOKUP($C922&amp;"|"&amp;$B922&amp;"|"&amp;$D922,Empresas!$C$6:$CC$92,$G922+6+1,0),0))))</f>
        <v>0</v>
      </c>
      <c r="AD922" s="147">
        <f>IF(AND($I922="Si",M922=1),1,IF(AND($I922="Fisico",M922=1),1,IF(AND(M922=1,$I922="Electronico"),2,IF(M922=1,VLOOKUP($C922&amp;"|"&amp;$B922&amp;"|"&amp;$D922,Empresas!$C$6:$CC$92,$G922+6+1,0),0))))</f>
        <v>0</v>
      </c>
      <c r="AE922" s="147">
        <f>IF(AND($I922="Si",N922=1),1,IF(AND($I922="Fisico",N922=1),1,IF(AND(N922=1,$I922="Electronico"),2,IF(N922=1,VLOOKUP($C922&amp;"|"&amp;$B922&amp;"|"&amp;$D922,Empresas!$C$6:$CC$92,$G922+6+1,0),0))))</f>
        <v>0</v>
      </c>
      <c r="AF922" s="147">
        <f>IF(AND($I922="Si",O922=1),1,IF(AND($I922="Fisico",O922=1),1,IF(AND(O922=1,$I922="Electronico"),2,IF(O922=1,VLOOKUP($C922&amp;"|"&amp;$B922&amp;"|"&amp;$D922,Empresas!$C$6:$CC$92,$G922+6+1,0),0))))</f>
        <v>0</v>
      </c>
      <c r="AG922" s="147">
        <f>IF(AND($I922="Si",P922=1),1,IF(AND($I922="Fisico",P922=1),1,IF(AND(P922=1,$I922="Electronico"),2,IF(P922=1,VLOOKUP($C922&amp;"|"&amp;$B922&amp;"|"&amp;$D922,Empresas!$C$6:$CC$92,$G922+6+1,0),0))))</f>
        <v>0</v>
      </c>
      <c r="AH922" s="147">
        <f>IF(AND($I922="Si",Q922=1),1,IF(AND($I922="Fisico",Q922=1),1,IF(AND(Q922=1,$I922="Electronico"),2,IF(Q922=1,VLOOKUP($C922&amp;"|"&amp;$B922&amp;"|"&amp;$D922,Empresas!$C$6:$CC$92,$G922+6+1,0),0))))</f>
        <v>0</v>
      </c>
      <c r="AI922" s="147">
        <f>IF(AND($I922="Si",R922=1),1,IF(AND($I922="Fisico",R922=1),1,IF(AND(R922=1,$I922="Electronico"),2,IF(R922=1,VLOOKUP($C922&amp;"|"&amp;$B922&amp;"|"&amp;$D922,Empresas!$C$6:$CC$92,$G922+6+1,0),0))))</f>
        <v>0</v>
      </c>
      <c r="AJ922" s="147">
        <f>IF(AND($I922="Si",S922=1),1,IF(AND($I922="Fisico",S922=1),1,IF(AND(S922=1,$I922="Electronico"),2,IF(S922=1,VLOOKUP($C922&amp;"|"&amp;$B922&amp;"|"&amp;$D922,Empresas!$C$6:$CC$92,$G922+6+1,0),0))))</f>
        <v>0</v>
      </c>
      <c r="AK922" s="147">
        <f>IF(AND($I922="Si",T922=1),1,IF(AND($I922="Fisico",T922=1),1,IF(AND(T922=1,$I922="Electronico"),2,IF(T922=1,VLOOKUP($C922&amp;"|"&amp;$B922&amp;"|"&amp;$D922,Empresas!$C$6:$CC$92,$G922+6+1,0),0))))</f>
        <v>0</v>
      </c>
      <c r="AL922" s="147">
        <f>IF(AND($I922="Si",U922=1),1,IF(AND($I922="Fisico",U922=1),1,IF(AND(U922=1,$I922="Electronico"),2,IF(U922=1,VLOOKUP($C922&amp;"|"&amp;$B922&amp;"|"&amp;$D922,Empresas!$C$6:$CC$92,$G922+6+1,0),0))))</f>
        <v>0</v>
      </c>
      <c r="AM922" s="149">
        <f t="shared" si="149"/>
        <v>0</v>
      </c>
      <c r="AN922" s="149">
        <f t="shared" si="150"/>
        <v>0</v>
      </c>
      <c r="AO922" s="152">
        <f t="shared" si="151"/>
        <v>0</v>
      </c>
    </row>
    <row r="923" spans="1:41" x14ac:dyDescent="0.25">
      <c r="A923" s="137" t="str">
        <f>VLOOKUP(D923,Empresas!$D$7:$F$91,3,0)</f>
        <v>Omar</v>
      </c>
      <c r="B923" s="138" t="str">
        <f>VLOOKUP(D923,Empresas!$D$7:$G$91,4,0)</f>
        <v>Marisol</v>
      </c>
      <c r="C923" s="138" t="s">
        <v>544</v>
      </c>
      <c r="D923" s="138" t="s">
        <v>14</v>
      </c>
      <c r="E923" s="138" t="str">
        <f>VLOOKUP(D923,Empresas!$D$7:$E$92,2,0)</f>
        <v>TOE COMPANY</v>
      </c>
      <c r="F923" s="138" t="s">
        <v>168</v>
      </c>
      <c r="G923" s="139">
        <f t="shared" si="153"/>
        <v>37</v>
      </c>
      <c r="H923" s="139" t="str">
        <f>VLOOKUP(D923,Empresas!$D$6:$L$92,7,0)</f>
        <v>Mensual</v>
      </c>
      <c r="I923" s="138" t="str">
        <f>VLOOKUP(VLOOKUP(D923&amp;"|"&amp;B923,Empresas!$I$7:$CB$92,G923,0),Tablas!$A$3:$B$5,2,0)</f>
        <v>No aplica</v>
      </c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 t="str">
        <f>VLOOKUP(D923,Empresas!$D$7:$CF$91,81,0)</f>
        <v>A</v>
      </c>
      <c r="W923" s="78" t="str">
        <f>VLOOKUP(D923,Empresas!$D$7:$M$91,10,0)</f>
        <v>Rer</v>
      </c>
      <c r="X923" s="69" t="str">
        <f t="shared" si="147"/>
        <v>SI</v>
      </c>
      <c r="Y923" s="153" t="str">
        <f t="shared" si="148"/>
        <v>No aplica</v>
      </c>
      <c r="Z923" s="147">
        <f>IF(Y923="No aplica",0,IF(I923="no",0,IF(I923="No aplica",0,IF(I923="Si",1,IF(I923="Fisico",1,IF(I923="Electronico",2,VLOOKUP(C923&amp;"|"&amp;B923&amp;"|"&amp;D923,Empresas!$C$6:$CC$92,G923+6+1,0)))))))</f>
        <v>0</v>
      </c>
      <c r="AA923" s="147">
        <f>IF(AND($I923="Si",J923=1),1,IF(AND($I923="Fisico",J923=1),1,IF(AND(J923=1,$I923="Electronico"),2,IF(J923=1,VLOOKUP($C923&amp;"|"&amp;$B923&amp;"|"&amp;$D923,Empresas!$C$6:$CC$92,$G923+6+1,0),0))))</f>
        <v>0</v>
      </c>
      <c r="AB923" s="147">
        <f>IF(AND($I923="Si",K923=1),1,IF(AND($I923="Fisico",K923=1),1,IF(AND(K923=1,$I923="Electronico"),2,IF(K923=1,VLOOKUP($C923&amp;"|"&amp;$B923&amp;"|"&amp;$D923,Empresas!$C$6:$CC$92,$G923+6+1,0),0))))</f>
        <v>0</v>
      </c>
      <c r="AC923" s="147">
        <f>IF(AND($I923="Si",L923=1),1,IF(AND($I923="Fisico",L923=1),1,IF(AND(L923=1,$I923="Electronico"),2,IF(L923=1,VLOOKUP($C923&amp;"|"&amp;$B923&amp;"|"&amp;$D923,Empresas!$C$6:$CC$92,$G923+6+1,0),0))))</f>
        <v>0</v>
      </c>
      <c r="AD923" s="147">
        <f>IF(AND($I923="Si",M923=1),1,IF(AND($I923="Fisico",M923=1),1,IF(AND(M923=1,$I923="Electronico"),2,IF(M923=1,VLOOKUP($C923&amp;"|"&amp;$B923&amp;"|"&amp;$D923,Empresas!$C$6:$CC$92,$G923+6+1,0),0))))</f>
        <v>0</v>
      </c>
      <c r="AE923" s="147">
        <f>IF(AND($I923="Si",N923=1),1,IF(AND($I923="Fisico",N923=1),1,IF(AND(N923=1,$I923="Electronico"),2,IF(N923=1,VLOOKUP($C923&amp;"|"&amp;$B923&amp;"|"&amp;$D923,Empresas!$C$6:$CC$92,$G923+6+1,0),0))))</f>
        <v>0</v>
      </c>
      <c r="AF923" s="147">
        <f>IF(AND($I923="Si",O923=1),1,IF(AND($I923="Fisico",O923=1),1,IF(AND(O923=1,$I923="Electronico"),2,IF(O923=1,VLOOKUP($C923&amp;"|"&amp;$B923&amp;"|"&amp;$D923,Empresas!$C$6:$CC$92,$G923+6+1,0),0))))</f>
        <v>0</v>
      </c>
      <c r="AG923" s="147">
        <f>IF(AND($I923="Si",P923=1),1,IF(AND($I923="Fisico",P923=1),1,IF(AND(P923=1,$I923="Electronico"),2,IF(P923=1,VLOOKUP($C923&amp;"|"&amp;$B923&amp;"|"&amp;$D923,Empresas!$C$6:$CC$92,$G923+6+1,0),0))))</f>
        <v>0</v>
      </c>
      <c r="AH923" s="147">
        <f>IF(AND($I923="Si",Q923=1),1,IF(AND($I923="Fisico",Q923=1),1,IF(AND(Q923=1,$I923="Electronico"),2,IF(Q923=1,VLOOKUP($C923&amp;"|"&amp;$B923&amp;"|"&amp;$D923,Empresas!$C$6:$CC$92,$G923+6+1,0),0))))</f>
        <v>0</v>
      </c>
      <c r="AI923" s="147">
        <f>IF(AND($I923="Si",R923=1),1,IF(AND($I923="Fisico",R923=1),1,IF(AND(R923=1,$I923="Electronico"),2,IF(R923=1,VLOOKUP($C923&amp;"|"&amp;$B923&amp;"|"&amp;$D923,Empresas!$C$6:$CC$92,$G923+6+1,0),0))))</f>
        <v>0</v>
      </c>
      <c r="AJ923" s="147">
        <f>IF(AND($I923="Si",S923=1),1,IF(AND($I923="Fisico",S923=1),1,IF(AND(S923=1,$I923="Electronico"),2,IF(S923=1,VLOOKUP($C923&amp;"|"&amp;$B923&amp;"|"&amp;$D923,Empresas!$C$6:$CC$92,$G923+6+1,0),0))))</f>
        <v>0</v>
      </c>
      <c r="AK923" s="147">
        <f>IF(AND($I923="Si",T923=1),1,IF(AND($I923="Fisico",T923=1),1,IF(AND(T923=1,$I923="Electronico"),2,IF(T923=1,VLOOKUP($C923&amp;"|"&amp;$B923&amp;"|"&amp;$D923,Empresas!$C$6:$CC$92,$G923+6+1,0),0))))</f>
        <v>0</v>
      </c>
      <c r="AL923" s="147">
        <f>IF(AND($I923="Si",U923=1),1,IF(AND($I923="Fisico",U923=1),1,IF(AND(U923=1,$I923="Electronico"),2,IF(U923=1,VLOOKUP($C923&amp;"|"&amp;$B923&amp;"|"&amp;$D923,Empresas!$C$6:$CC$92,$G923+6+1,0),0))))</f>
        <v>0</v>
      </c>
      <c r="AM923" s="149">
        <f t="shared" si="149"/>
        <v>0</v>
      </c>
      <c r="AN923" s="149">
        <f t="shared" si="150"/>
        <v>0</v>
      </c>
      <c r="AO923" s="152">
        <f t="shared" si="151"/>
        <v>0</v>
      </c>
    </row>
    <row r="924" spans="1:41" x14ac:dyDescent="0.25">
      <c r="A924" s="137" t="str">
        <f>VLOOKUP(D924,Empresas!$D$7:$F$91,3,0)</f>
        <v>Omar</v>
      </c>
      <c r="B924" s="138" t="str">
        <f>VLOOKUP(D924,Empresas!$D$7:$G$91,4,0)</f>
        <v>Marisol</v>
      </c>
      <c r="C924" s="138" t="s">
        <v>544</v>
      </c>
      <c r="D924" s="138" t="s">
        <v>14</v>
      </c>
      <c r="E924" s="138" t="str">
        <f>VLOOKUP(D924,Empresas!$D$7:$E$92,2,0)</f>
        <v>TOE COMPANY</v>
      </c>
      <c r="F924" s="138" t="s">
        <v>169</v>
      </c>
      <c r="G924" s="139">
        <f t="shared" si="153"/>
        <v>40</v>
      </c>
      <c r="H924" s="139" t="str">
        <f>VLOOKUP(D924,Empresas!$D$6:$L$92,7,0)</f>
        <v>Mensual</v>
      </c>
      <c r="I924" s="138" t="str">
        <f>VLOOKUP(VLOOKUP(D924&amp;"|"&amp;B924,Empresas!$I$7:$CB$92,G924,0),Tablas!$A$3:$B$5,2,0)</f>
        <v>No aplica</v>
      </c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 t="str">
        <f>VLOOKUP(D924,Empresas!$D$7:$CF$91,81,0)</f>
        <v>A</v>
      </c>
      <c r="W924" s="78" t="str">
        <f>VLOOKUP(D924,Empresas!$D$7:$M$91,10,0)</f>
        <v>Rer</v>
      </c>
      <c r="X924" s="69" t="str">
        <f t="shared" si="147"/>
        <v>SI</v>
      </c>
      <c r="Y924" s="153" t="str">
        <f t="shared" si="148"/>
        <v>No aplica</v>
      </c>
      <c r="Z924" s="147">
        <f>IF(Y924="No aplica",0,IF(I924="no",0,IF(I924="No aplica",0,IF(I924="Si",1,IF(I924="Fisico",1,IF(I924="Electronico",2,VLOOKUP(C924&amp;"|"&amp;B924&amp;"|"&amp;D924,Empresas!$C$6:$CC$92,G924+6+1,0)))))))</f>
        <v>0</v>
      </c>
      <c r="AA924" s="147">
        <f>IF(AND($I924="Si",J924=1),1,IF(AND($I924="Fisico",J924=1),1,IF(AND(J924=1,$I924="Electronico"),2,IF(J924=1,VLOOKUP($C924&amp;"|"&amp;$B924&amp;"|"&amp;$D924,Empresas!$C$6:$CC$92,$G924+6+1,0),0))))</f>
        <v>0</v>
      </c>
      <c r="AB924" s="147">
        <f>IF(AND($I924="Si",K924=1),1,IF(AND($I924="Fisico",K924=1),1,IF(AND(K924=1,$I924="Electronico"),2,IF(K924=1,VLOOKUP($C924&amp;"|"&amp;$B924&amp;"|"&amp;$D924,Empresas!$C$6:$CC$92,$G924+6+1,0),0))))</f>
        <v>0</v>
      </c>
      <c r="AC924" s="147">
        <f>IF(AND($I924="Si",L924=1),1,IF(AND($I924="Fisico",L924=1),1,IF(AND(L924=1,$I924="Electronico"),2,IF(L924=1,VLOOKUP($C924&amp;"|"&amp;$B924&amp;"|"&amp;$D924,Empresas!$C$6:$CC$92,$G924+6+1,0),0))))</f>
        <v>0</v>
      </c>
      <c r="AD924" s="147">
        <f>IF(AND($I924="Si",M924=1),1,IF(AND($I924="Fisico",M924=1),1,IF(AND(M924=1,$I924="Electronico"),2,IF(M924=1,VLOOKUP($C924&amp;"|"&amp;$B924&amp;"|"&amp;$D924,Empresas!$C$6:$CC$92,$G924+6+1,0),0))))</f>
        <v>0</v>
      </c>
      <c r="AE924" s="147">
        <f>IF(AND($I924="Si",N924=1),1,IF(AND($I924="Fisico",N924=1),1,IF(AND(N924=1,$I924="Electronico"),2,IF(N924=1,VLOOKUP($C924&amp;"|"&amp;$B924&amp;"|"&amp;$D924,Empresas!$C$6:$CC$92,$G924+6+1,0),0))))</f>
        <v>0</v>
      </c>
      <c r="AF924" s="147">
        <f>IF(AND($I924="Si",O924=1),1,IF(AND($I924="Fisico",O924=1),1,IF(AND(O924=1,$I924="Electronico"),2,IF(O924=1,VLOOKUP($C924&amp;"|"&amp;$B924&amp;"|"&amp;$D924,Empresas!$C$6:$CC$92,$G924+6+1,0),0))))</f>
        <v>0</v>
      </c>
      <c r="AG924" s="147">
        <f>IF(AND($I924="Si",P924=1),1,IF(AND($I924="Fisico",P924=1),1,IF(AND(P924=1,$I924="Electronico"),2,IF(P924=1,VLOOKUP($C924&amp;"|"&amp;$B924&amp;"|"&amp;$D924,Empresas!$C$6:$CC$92,$G924+6+1,0),0))))</f>
        <v>0</v>
      </c>
      <c r="AH924" s="147">
        <f>IF(AND($I924="Si",Q924=1),1,IF(AND($I924="Fisico",Q924=1),1,IF(AND(Q924=1,$I924="Electronico"),2,IF(Q924=1,VLOOKUP($C924&amp;"|"&amp;$B924&amp;"|"&amp;$D924,Empresas!$C$6:$CC$92,$G924+6+1,0),0))))</f>
        <v>0</v>
      </c>
      <c r="AI924" s="147">
        <f>IF(AND($I924="Si",R924=1),1,IF(AND($I924="Fisico",R924=1),1,IF(AND(R924=1,$I924="Electronico"),2,IF(R924=1,VLOOKUP($C924&amp;"|"&amp;$B924&amp;"|"&amp;$D924,Empresas!$C$6:$CC$92,$G924+6+1,0),0))))</f>
        <v>0</v>
      </c>
      <c r="AJ924" s="147">
        <f>IF(AND($I924="Si",S924=1),1,IF(AND($I924="Fisico",S924=1),1,IF(AND(S924=1,$I924="Electronico"),2,IF(S924=1,VLOOKUP($C924&amp;"|"&amp;$B924&amp;"|"&amp;$D924,Empresas!$C$6:$CC$92,$G924+6+1,0),0))))</f>
        <v>0</v>
      </c>
      <c r="AK924" s="147">
        <f>IF(AND($I924="Si",T924=1),1,IF(AND($I924="Fisico",T924=1),1,IF(AND(T924=1,$I924="Electronico"),2,IF(T924=1,VLOOKUP($C924&amp;"|"&amp;$B924&amp;"|"&amp;$D924,Empresas!$C$6:$CC$92,$G924+6+1,0),0))))</f>
        <v>0</v>
      </c>
      <c r="AL924" s="147">
        <f>IF(AND($I924="Si",U924=1),1,IF(AND($I924="Fisico",U924=1),1,IF(AND(U924=1,$I924="Electronico"),2,IF(U924=1,VLOOKUP($C924&amp;"|"&amp;$B924&amp;"|"&amp;$D924,Empresas!$C$6:$CC$92,$G924+6+1,0),0))))</f>
        <v>0</v>
      </c>
      <c r="AM924" s="149">
        <f t="shared" si="149"/>
        <v>0</v>
      </c>
      <c r="AN924" s="149">
        <f t="shared" si="150"/>
        <v>0</v>
      </c>
      <c r="AO924" s="152">
        <f t="shared" si="151"/>
        <v>0</v>
      </c>
    </row>
    <row r="925" spans="1:41" x14ac:dyDescent="0.25">
      <c r="A925" s="137" t="str">
        <f>VLOOKUP(D925,Empresas!$D$7:$F$91,3,0)</f>
        <v>Omar</v>
      </c>
      <c r="B925" s="138" t="str">
        <f>VLOOKUP(D925,Empresas!$D$7:$G$91,4,0)</f>
        <v>Marisol</v>
      </c>
      <c r="C925" s="138" t="s">
        <v>544</v>
      </c>
      <c r="D925" s="138" t="s">
        <v>14</v>
      </c>
      <c r="E925" s="138" t="str">
        <f>VLOOKUP(D925,Empresas!$D$7:$E$92,2,0)</f>
        <v>TOE COMPANY</v>
      </c>
      <c r="F925" s="138" t="s">
        <v>170</v>
      </c>
      <c r="G925" s="139">
        <f t="shared" si="153"/>
        <v>43</v>
      </c>
      <c r="H925" s="139" t="str">
        <f>VLOOKUP(D925,Empresas!$D$6:$L$92,7,0)</f>
        <v>Mensual</v>
      </c>
      <c r="I925" s="138" t="str">
        <f>VLOOKUP(VLOOKUP(D925&amp;"|"&amp;B925,Empresas!$I$7:$CB$92,G925,0),Tablas!$A$3:$B$5,2,0)</f>
        <v>No aplica</v>
      </c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 t="str">
        <f>VLOOKUP(D925,Empresas!$D$7:$CF$91,81,0)</f>
        <v>A</v>
      </c>
      <c r="W925" s="78" t="str">
        <f>VLOOKUP(D925,Empresas!$D$7:$M$91,10,0)</f>
        <v>Rer</v>
      </c>
      <c r="X925" s="69" t="str">
        <f t="shared" si="147"/>
        <v>SI</v>
      </c>
      <c r="Y925" s="153" t="str">
        <f t="shared" si="148"/>
        <v>No aplica</v>
      </c>
      <c r="Z925" s="147">
        <f>IF(Y925="No aplica",0,IF(I925="no",0,IF(I925="No aplica",0,IF(I925="Si",1,IF(I925="Fisico",1,IF(I925="Electronico",2,VLOOKUP(C925&amp;"|"&amp;B925&amp;"|"&amp;D925,Empresas!$C$6:$CC$92,G925+6+1,0)))))))</f>
        <v>0</v>
      </c>
      <c r="AA925" s="147">
        <f>IF(AND($I925="Si",J925=1),1,IF(AND($I925="Fisico",J925=1),1,IF(AND(J925=1,$I925="Electronico"),2,IF(J925=1,VLOOKUP($C925&amp;"|"&amp;$B925&amp;"|"&amp;$D925,Empresas!$C$6:$CC$92,$G925+6+1,0),0))))</f>
        <v>0</v>
      </c>
      <c r="AB925" s="147">
        <f>IF(AND($I925="Si",K925=1),1,IF(AND($I925="Fisico",K925=1),1,IF(AND(K925=1,$I925="Electronico"),2,IF(K925=1,VLOOKUP($C925&amp;"|"&amp;$B925&amp;"|"&amp;$D925,Empresas!$C$6:$CC$92,$G925+6+1,0),0))))</f>
        <v>0</v>
      </c>
      <c r="AC925" s="147">
        <f>IF(AND($I925="Si",L925=1),1,IF(AND($I925="Fisico",L925=1),1,IF(AND(L925=1,$I925="Electronico"),2,IF(L925=1,VLOOKUP($C925&amp;"|"&amp;$B925&amp;"|"&amp;$D925,Empresas!$C$6:$CC$92,$G925+6+1,0),0))))</f>
        <v>0</v>
      </c>
      <c r="AD925" s="147">
        <f>IF(AND($I925="Si",M925=1),1,IF(AND($I925="Fisico",M925=1),1,IF(AND(M925=1,$I925="Electronico"),2,IF(M925=1,VLOOKUP($C925&amp;"|"&amp;$B925&amp;"|"&amp;$D925,Empresas!$C$6:$CC$92,$G925+6+1,0),0))))</f>
        <v>0</v>
      </c>
      <c r="AE925" s="147">
        <f>IF(AND($I925="Si",N925=1),1,IF(AND($I925="Fisico",N925=1),1,IF(AND(N925=1,$I925="Electronico"),2,IF(N925=1,VLOOKUP($C925&amp;"|"&amp;$B925&amp;"|"&amp;$D925,Empresas!$C$6:$CC$92,$G925+6+1,0),0))))</f>
        <v>0</v>
      </c>
      <c r="AF925" s="147">
        <f>IF(AND($I925="Si",O925=1),1,IF(AND($I925="Fisico",O925=1),1,IF(AND(O925=1,$I925="Electronico"),2,IF(O925=1,VLOOKUP($C925&amp;"|"&amp;$B925&amp;"|"&amp;$D925,Empresas!$C$6:$CC$92,$G925+6+1,0),0))))</f>
        <v>0</v>
      </c>
      <c r="AG925" s="147">
        <f>IF(AND($I925="Si",P925=1),1,IF(AND($I925="Fisico",P925=1),1,IF(AND(P925=1,$I925="Electronico"),2,IF(P925=1,VLOOKUP($C925&amp;"|"&amp;$B925&amp;"|"&amp;$D925,Empresas!$C$6:$CC$92,$G925+6+1,0),0))))</f>
        <v>0</v>
      </c>
      <c r="AH925" s="147">
        <f>IF(AND($I925="Si",Q925=1),1,IF(AND($I925="Fisico",Q925=1),1,IF(AND(Q925=1,$I925="Electronico"),2,IF(Q925=1,VLOOKUP($C925&amp;"|"&amp;$B925&amp;"|"&amp;$D925,Empresas!$C$6:$CC$92,$G925+6+1,0),0))))</f>
        <v>0</v>
      </c>
      <c r="AI925" s="147">
        <f>IF(AND($I925="Si",R925=1),1,IF(AND($I925="Fisico",R925=1),1,IF(AND(R925=1,$I925="Electronico"),2,IF(R925=1,VLOOKUP($C925&amp;"|"&amp;$B925&amp;"|"&amp;$D925,Empresas!$C$6:$CC$92,$G925+6+1,0),0))))</f>
        <v>0</v>
      </c>
      <c r="AJ925" s="147">
        <f>IF(AND($I925="Si",S925=1),1,IF(AND($I925="Fisico",S925=1),1,IF(AND(S925=1,$I925="Electronico"),2,IF(S925=1,VLOOKUP($C925&amp;"|"&amp;$B925&amp;"|"&amp;$D925,Empresas!$C$6:$CC$92,$G925+6+1,0),0))))</f>
        <v>0</v>
      </c>
      <c r="AK925" s="147">
        <f>IF(AND($I925="Si",T925=1),1,IF(AND($I925="Fisico",T925=1),1,IF(AND(T925=1,$I925="Electronico"),2,IF(T925=1,VLOOKUP($C925&amp;"|"&amp;$B925&amp;"|"&amp;$D925,Empresas!$C$6:$CC$92,$G925+6+1,0),0))))</f>
        <v>0</v>
      </c>
      <c r="AL925" s="147">
        <f>IF(AND($I925="Si",U925=1),1,IF(AND($I925="Fisico",U925=1),1,IF(AND(U925=1,$I925="Electronico"),2,IF(U925=1,VLOOKUP($C925&amp;"|"&amp;$B925&amp;"|"&amp;$D925,Empresas!$C$6:$CC$92,$G925+6+1,0),0))))</f>
        <v>0</v>
      </c>
      <c r="AM925" s="149">
        <f t="shared" si="149"/>
        <v>0</v>
      </c>
      <c r="AN925" s="149">
        <f t="shared" si="150"/>
        <v>0</v>
      </c>
      <c r="AO925" s="152">
        <f t="shared" si="151"/>
        <v>0</v>
      </c>
    </row>
    <row r="926" spans="1:41" x14ac:dyDescent="0.25">
      <c r="A926" s="137" t="str">
        <f>VLOOKUP(D926,Empresas!$D$7:$F$91,3,0)</f>
        <v>Omar</v>
      </c>
      <c r="B926" s="138" t="str">
        <f>VLOOKUP(D926,Empresas!$D$7:$G$91,4,0)</f>
        <v>Marisol</v>
      </c>
      <c r="C926" s="138" t="s">
        <v>544</v>
      </c>
      <c r="D926" s="138" t="s">
        <v>14</v>
      </c>
      <c r="E926" s="138" t="str">
        <f>VLOOKUP(D926,Empresas!$D$7:$E$92,2,0)</f>
        <v>TOE COMPANY</v>
      </c>
      <c r="F926" s="138" t="s">
        <v>171</v>
      </c>
      <c r="G926" s="139">
        <f t="shared" si="153"/>
        <v>46</v>
      </c>
      <c r="H926" s="139" t="str">
        <f>VLOOKUP(D926,Empresas!$D$6:$L$92,7,0)</f>
        <v>Mensual</v>
      </c>
      <c r="I926" s="138" t="str">
        <f>VLOOKUP(VLOOKUP(D926&amp;"|"&amp;B926,Empresas!$I$7:$CB$92,G926,0),Tablas!$A$3:$B$5,2,0)</f>
        <v>No aplica</v>
      </c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 t="str">
        <f>VLOOKUP(D926,Empresas!$D$7:$CF$91,81,0)</f>
        <v>A</v>
      </c>
      <c r="W926" s="78" t="str">
        <f>VLOOKUP(D926,Empresas!$D$7:$M$91,10,0)</f>
        <v>Rer</v>
      </c>
      <c r="X926" s="69" t="str">
        <f t="shared" si="147"/>
        <v>SI</v>
      </c>
      <c r="Y926" s="153" t="str">
        <f t="shared" si="148"/>
        <v>No aplica</v>
      </c>
      <c r="Z926" s="147">
        <f>IF(Y926="No aplica",0,IF(I926="no",0,IF(I926="No aplica",0,IF(I926="Si",1,IF(I926="Fisico",1,IF(I926="Electronico",2,VLOOKUP(C926&amp;"|"&amp;B926&amp;"|"&amp;D926,Empresas!$C$6:$CC$92,G926+6+1,0)))))))</f>
        <v>0</v>
      </c>
      <c r="AA926" s="147">
        <f>IF(AND($I926="Si",J926=1),1,IF(AND($I926="Fisico",J926=1),1,IF(AND(J926=1,$I926="Electronico"),2,IF(J926=1,VLOOKUP($C926&amp;"|"&amp;$B926&amp;"|"&amp;$D926,Empresas!$C$6:$CC$92,$G926+6+1,0),0))))</f>
        <v>0</v>
      </c>
      <c r="AB926" s="147">
        <f>IF(AND($I926="Si",K926=1),1,IF(AND($I926="Fisico",K926=1),1,IF(AND(K926=1,$I926="Electronico"),2,IF(K926=1,VLOOKUP($C926&amp;"|"&amp;$B926&amp;"|"&amp;$D926,Empresas!$C$6:$CC$92,$G926+6+1,0),0))))</f>
        <v>0</v>
      </c>
      <c r="AC926" s="147">
        <f>IF(AND($I926="Si",L926=1),1,IF(AND($I926="Fisico",L926=1),1,IF(AND(L926=1,$I926="Electronico"),2,IF(L926=1,VLOOKUP($C926&amp;"|"&amp;$B926&amp;"|"&amp;$D926,Empresas!$C$6:$CC$92,$G926+6+1,0),0))))</f>
        <v>0</v>
      </c>
      <c r="AD926" s="147">
        <f>IF(AND($I926="Si",M926=1),1,IF(AND($I926="Fisico",M926=1),1,IF(AND(M926=1,$I926="Electronico"),2,IF(M926=1,VLOOKUP($C926&amp;"|"&amp;$B926&amp;"|"&amp;$D926,Empresas!$C$6:$CC$92,$G926+6+1,0),0))))</f>
        <v>0</v>
      </c>
      <c r="AE926" s="147">
        <f>IF(AND($I926="Si",N926=1),1,IF(AND($I926="Fisico",N926=1),1,IF(AND(N926=1,$I926="Electronico"),2,IF(N926=1,VLOOKUP($C926&amp;"|"&amp;$B926&amp;"|"&amp;$D926,Empresas!$C$6:$CC$92,$G926+6+1,0),0))))</f>
        <v>0</v>
      </c>
      <c r="AF926" s="147">
        <f>IF(AND($I926="Si",O926=1),1,IF(AND($I926="Fisico",O926=1),1,IF(AND(O926=1,$I926="Electronico"),2,IF(O926=1,VLOOKUP($C926&amp;"|"&amp;$B926&amp;"|"&amp;$D926,Empresas!$C$6:$CC$92,$G926+6+1,0),0))))</f>
        <v>0</v>
      </c>
      <c r="AG926" s="147">
        <f>IF(AND($I926="Si",P926=1),1,IF(AND($I926="Fisico",P926=1),1,IF(AND(P926=1,$I926="Electronico"),2,IF(P926=1,VLOOKUP($C926&amp;"|"&amp;$B926&amp;"|"&amp;$D926,Empresas!$C$6:$CC$92,$G926+6+1,0),0))))</f>
        <v>0</v>
      </c>
      <c r="AH926" s="147">
        <f>IF(AND($I926="Si",Q926=1),1,IF(AND($I926="Fisico",Q926=1),1,IF(AND(Q926=1,$I926="Electronico"),2,IF(Q926=1,VLOOKUP($C926&amp;"|"&amp;$B926&amp;"|"&amp;$D926,Empresas!$C$6:$CC$92,$G926+6+1,0),0))))</f>
        <v>0</v>
      </c>
      <c r="AI926" s="147">
        <f>IF(AND($I926="Si",R926=1),1,IF(AND($I926="Fisico",R926=1),1,IF(AND(R926=1,$I926="Electronico"),2,IF(R926=1,VLOOKUP($C926&amp;"|"&amp;$B926&amp;"|"&amp;$D926,Empresas!$C$6:$CC$92,$G926+6+1,0),0))))</f>
        <v>0</v>
      </c>
      <c r="AJ926" s="147">
        <f>IF(AND($I926="Si",S926=1),1,IF(AND($I926="Fisico",S926=1),1,IF(AND(S926=1,$I926="Electronico"),2,IF(S926=1,VLOOKUP($C926&amp;"|"&amp;$B926&amp;"|"&amp;$D926,Empresas!$C$6:$CC$92,$G926+6+1,0),0))))</f>
        <v>0</v>
      </c>
      <c r="AK926" s="147">
        <f>IF(AND($I926="Si",T926=1),1,IF(AND($I926="Fisico",T926=1),1,IF(AND(T926=1,$I926="Electronico"),2,IF(T926=1,VLOOKUP($C926&amp;"|"&amp;$B926&amp;"|"&amp;$D926,Empresas!$C$6:$CC$92,$G926+6+1,0),0))))</f>
        <v>0</v>
      </c>
      <c r="AL926" s="147">
        <f>IF(AND($I926="Si",U926=1),1,IF(AND($I926="Fisico",U926=1),1,IF(AND(U926=1,$I926="Electronico"),2,IF(U926=1,VLOOKUP($C926&amp;"|"&amp;$B926&amp;"|"&amp;$D926,Empresas!$C$6:$CC$92,$G926+6+1,0),0))))</f>
        <v>0</v>
      </c>
      <c r="AM926" s="149">
        <f t="shared" si="149"/>
        <v>0</v>
      </c>
      <c r="AN926" s="149">
        <f t="shared" si="150"/>
        <v>0</v>
      </c>
      <c r="AO926" s="152">
        <f t="shared" si="151"/>
        <v>0</v>
      </c>
    </row>
    <row r="927" spans="1:41" x14ac:dyDescent="0.25">
      <c r="A927" s="140" t="str">
        <f>VLOOKUP(D927,Empresas!$D$7:$F$91,3,0)</f>
        <v>Omar</v>
      </c>
      <c r="B927" s="141" t="str">
        <f>VLOOKUP(D927,Empresas!$D$7:$G$91,4,0)</f>
        <v>Marisol</v>
      </c>
      <c r="C927" s="141" t="s">
        <v>544</v>
      </c>
      <c r="D927" s="141" t="s">
        <v>14</v>
      </c>
      <c r="E927" s="141" t="str">
        <f>VLOOKUP(D927,Empresas!$D$7:$E$92,2,0)</f>
        <v>TOE COMPANY</v>
      </c>
      <c r="F927" s="141" t="s">
        <v>172</v>
      </c>
      <c r="G927" s="142">
        <f>+Empresas!$BF$2</f>
        <v>50</v>
      </c>
      <c r="H927" s="142" t="str">
        <f>VLOOKUP(D927,Empresas!$D$6:$L$92,7,0)</f>
        <v>Mensual</v>
      </c>
      <c r="I927" s="141" t="str">
        <f>VLOOKUP(VLOOKUP(D927&amp;"|"&amp;B927,Empresas!$I$7:$CB$92,G927,0),Tablas!$A$8:$B$10,2,0)</f>
        <v>Electronico</v>
      </c>
      <c r="J927" s="78">
        <v>1</v>
      </c>
      <c r="K927" s="78">
        <v>1</v>
      </c>
      <c r="L927" s="78">
        <v>1</v>
      </c>
      <c r="M927" s="78">
        <v>1</v>
      </c>
      <c r="N927" s="78">
        <v>1</v>
      </c>
      <c r="O927" s="78">
        <v>1</v>
      </c>
      <c r="P927" s="78">
        <v>1</v>
      </c>
      <c r="Q927" s="78">
        <v>1</v>
      </c>
      <c r="R927" s="78"/>
      <c r="S927" s="78"/>
      <c r="T927" s="78"/>
      <c r="U927" s="78"/>
      <c r="V927" s="78" t="str">
        <f>VLOOKUP(D927,Empresas!$D$7:$CF$91,81,0)</f>
        <v>A</v>
      </c>
      <c r="W927" s="78" t="str">
        <f>VLOOKUP(D927,Empresas!$D$7:$M$91,10,0)</f>
        <v>Rer</v>
      </c>
      <c r="X927" s="69" t="str">
        <f t="shared" si="147"/>
        <v>SI</v>
      </c>
      <c r="Y927" s="153" t="str">
        <f t="shared" si="148"/>
        <v>Si aplica</v>
      </c>
      <c r="Z927" s="147">
        <f>IF(Y927="No aplica",0,IF(I927="no",0,IF(I927="No aplica",0,IF(I927="Si",1,IF(I927="Fisico",1,IF(I927="Electronico",2,VLOOKUP(C927&amp;"|"&amp;B927&amp;"|"&amp;D927,Empresas!$C$6:$CC$92,G927+6+1,0)))))))</f>
        <v>2</v>
      </c>
      <c r="AA927" s="147">
        <f>IF(AND($I927="Si",J927=1),1,IF(AND($I927="Fisico",J927=1),1,IF(AND(J927=1,$I927="Electronico"),2,IF(J927=1,VLOOKUP($C927&amp;"|"&amp;$B927&amp;"|"&amp;$D927,Empresas!$C$6:$CC$92,$G927+6+1,0),0))))</f>
        <v>2</v>
      </c>
      <c r="AB927" s="147">
        <f>IF(AND($I927="Si",K927=1),1,IF(AND($I927="Fisico",K927=1),1,IF(AND(K927=1,$I927="Electronico"),2,IF(K927=1,VLOOKUP($C927&amp;"|"&amp;$B927&amp;"|"&amp;$D927,Empresas!$C$6:$CC$92,$G927+6+1,0),0))))</f>
        <v>2</v>
      </c>
      <c r="AC927" s="147">
        <f>IF(AND($I927="Si",L927=1),1,IF(AND($I927="Fisico",L927=1),1,IF(AND(L927=1,$I927="Electronico"),2,IF(L927=1,VLOOKUP($C927&amp;"|"&amp;$B927&amp;"|"&amp;$D927,Empresas!$C$6:$CC$92,$G927+6+1,0),0))))</f>
        <v>2</v>
      </c>
      <c r="AD927" s="147">
        <f>IF(AND($I927="Si",M927=1),1,IF(AND($I927="Fisico",M927=1),1,IF(AND(M927=1,$I927="Electronico"),2,IF(M927=1,VLOOKUP($C927&amp;"|"&amp;$B927&amp;"|"&amp;$D927,Empresas!$C$6:$CC$92,$G927+6+1,0),0))))</f>
        <v>2</v>
      </c>
      <c r="AE927" s="147">
        <f>IF(AND($I927="Si",N927=1),1,IF(AND($I927="Fisico",N927=1),1,IF(AND(N927=1,$I927="Electronico"),2,IF(N927=1,VLOOKUP($C927&amp;"|"&amp;$B927&amp;"|"&amp;$D927,Empresas!$C$6:$CC$92,$G927+6+1,0),0))))</f>
        <v>2</v>
      </c>
      <c r="AF927" s="147">
        <f>IF(AND($I927="Si",O927=1),1,IF(AND($I927="Fisico",O927=1),1,IF(AND(O927=1,$I927="Electronico"),2,IF(O927=1,VLOOKUP($C927&amp;"|"&amp;$B927&amp;"|"&amp;$D927,Empresas!$C$6:$CC$92,$G927+6+1,0),0))))</f>
        <v>2</v>
      </c>
      <c r="AG927" s="147">
        <f>IF(AND($I927="Si",P927=1),1,IF(AND($I927="Fisico",P927=1),1,IF(AND(P927=1,$I927="Electronico"),2,IF(P927=1,VLOOKUP($C927&amp;"|"&amp;$B927&amp;"|"&amp;$D927,Empresas!$C$6:$CC$92,$G927+6+1,0),0))))</f>
        <v>2</v>
      </c>
      <c r="AH927" s="147">
        <f>IF(AND($I927="Si",Q927=1),1,IF(AND($I927="Fisico",Q927=1),1,IF(AND(Q927=1,$I927="Electronico"),2,IF(Q927=1,VLOOKUP($C927&amp;"|"&amp;$B927&amp;"|"&amp;$D927,Empresas!$C$6:$CC$92,$G927+6+1,0),0))))</f>
        <v>2</v>
      </c>
      <c r="AI927" s="147">
        <f>IF(AND($I927="Si",R927=1),1,IF(AND($I927="Fisico",R927=1),1,IF(AND(R927=1,$I927="Electronico"),2,IF(R927=1,VLOOKUP($C927&amp;"|"&amp;$B927&amp;"|"&amp;$D927,Empresas!$C$6:$CC$92,$G927+6+1,0),0))))</f>
        <v>0</v>
      </c>
      <c r="AJ927" s="147">
        <f>IF(AND($I927="Si",S927=1),1,IF(AND($I927="Fisico",S927=1),1,IF(AND(S927=1,$I927="Electronico"),2,IF(S927=1,VLOOKUP($C927&amp;"|"&amp;$B927&amp;"|"&amp;$D927,Empresas!$C$6:$CC$92,$G927+6+1,0),0))))</f>
        <v>0</v>
      </c>
      <c r="AK927" s="147">
        <f>IF(AND($I927="Si",T927=1),1,IF(AND($I927="Fisico",T927=1),1,IF(AND(T927=1,$I927="Electronico"),2,IF(T927=1,VLOOKUP($C927&amp;"|"&amp;$B927&amp;"|"&amp;$D927,Empresas!$C$6:$CC$92,$G927+6+1,0),0))))</f>
        <v>0</v>
      </c>
      <c r="AL927" s="147">
        <f>IF(AND($I927="Si",U927=1),1,IF(AND($I927="Fisico",U927=1),1,IF(AND(U927=1,$I927="Electronico"),2,IF(U927=1,VLOOKUP($C927&amp;"|"&amp;$B927&amp;"|"&amp;$D927,Empresas!$C$6:$CC$92,$G927+6+1,0),0))))</f>
        <v>0</v>
      </c>
      <c r="AM927" s="149">
        <f t="shared" si="149"/>
        <v>16</v>
      </c>
      <c r="AN927" s="149">
        <f t="shared" si="150"/>
        <v>16</v>
      </c>
      <c r="AO927" s="152">
        <f t="shared" si="151"/>
        <v>1</v>
      </c>
    </row>
    <row r="928" spans="1:41" x14ac:dyDescent="0.25">
      <c r="A928" s="140" t="str">
        <f>VLOOKUP(D928,Empresas!$D$7:$F$91,3,0)</f>
        <v>Omar</v>
      </c>
      <c r="B928" s="141" t="str">
        <f>VLOOKUP(D928,Empresas!$D$7:$G$91,4,0)</f>
        <v>Marisol</v>
      </c>
      <c r="C928" s="141" t="s">
        <v>544</v>
      </c>
      <c r="D928" s="141" t="s">
        <v>14</v>
      </c>
      <c r="E928" s="141" t="str">
        <f>VLOOKUP(D928,Empresas!$D$7:$E$92,2,0)</f>
        <v>TOE COMPANY</v>
      </c>
      <c r="F928" s="141" t="s">
        <v>173</v>
      </c>
      <c r="G928" s="142">
        <f>+G927+1</f>
        <v>51</v>
      </c>
      <c r="H928" s="142" t="str">
        <f>VLOOKUP(D928,Empresas!$D$6:$L$92,7,0)</f>
        <v>Mensual</v>
      </c>
      <c r="I928" s="141" t="str">
        <f>VLOOKUP(VLOOKUP(D928&amp;"|"&amp;B928,Empresas!$I$7:$CB$92,G928,0),Tablas!$A$8:$B$10,2,0)</f>
        <v>Electronico</v>
      </c>
      <c r="J928" s="78">
        <v>1</v>
      </c>
      <c r="K928" s="78">
        <v>1</v>
      </c>
      <c r="L928" s="78">
        <v>1</v>
      </c>
      <c r="M928" s="78">
        <v>1</v>
      </c>
      <c r="N928" s="78">
        <v>1</v>
      </c>
      <c r="O928" s="78">
        <v>1</v>
      </c>
      <c r="P928" s="78">
        <v>1</v>
      </c>
      <c r="Q928" s="78">
        <v>1</v>
      </c>
      <c r="R928" s="78"/>
      <c r="S928" s="78"/>
      <c r="T928" s="78"/>
      <c r="U928" s="78"/>
      <c r="V928" s="78" t="str">
        <f>VLOOKUP(D928,Empresas!$D$7:$CF$91,81,0)</f>
        <v>A</v>
      </c>
      <c r="W928" s="78" t="str">
        <f>VLOOKUP(D928,Empresas!$D$7:$M$91,10,0)</f>
        <v>Rer</v>
      </c>
      <c r="X928" s="69" t="str">
        <f t="shared" si="147"/>
        <v>SI</v>
      </c>
      <c r="Y928" s="153" t="str">
        <f t="shared" si="148"/>
        <v>Si aplica</v>
      </c>
      <c r="Z928" s="147">
        <f>IF(Y928="No aplica",0,IF(I928="no",0,IF(I928="No aplica",0,IF(I928="Si",1,IF(I928="Fisico",1,IF(I928="Electronico",2,VLOOKUP(C928&amp;"|"&amp;B928&amp;"|"&amp;D928,Empresas!$C$6:$CC$92,G928+6+1,0)))))))</f>
        <v>2</v>
      </c>
      <c r="AA928" s="147">
        <f>IF(AND($I928="Si",J928=1),1,IF(AND($I928="Fisico",J928=1),1,IF(AND(J928=1,$I928="Electronico"),2,IF(J928=1,VLOOKUP($C928&amp;"|"&amp;$B928&amp;"|"&amp;$D928,Empresas!$C$6:$CC$92,$G928+6+1,0),0))))</f>
        <v>2</v>
      </c>
      <c r="AB928" s="147">
        <f>IF(AND($I928="Si",K928=1),1,IF(AND($I928="Fisico",K928=1),1,IF(AND(K928=1,$I928="Electronico"),2,IF(K928=1,VLOOKUP($C928&amp;"|"&amp;$B928&amp;"|"&amp;$D928,Empresas!$C$6:$CC$92,$G928+6+1,0),0))))</f>
        <v>2</v>
      </c>
      <c r="AC928" s="147">
        <f>IF(AND($I928="Si",L928=1),1,IF(AND($I928="Fisico",L928=1),1,IF(AND(L928=1,$I928="Electronico"),2,IF(L928=1,VLOOKUP($C928&amp;"|"&amp;$B928&amp;"|"&amp;$D928,Empresas!$C$6:$CC$92,$G928+6+1,0),0))))</f>
        <v>2</v>
      </c>
      <c r="AD928" s="147">
        <f>IF(AND($I928="Si",M928=1),1,IF(AND($I928="Fisico",M928=1),1,IF(AND(M928=1,$I928="Electronico"),2,IF(M928=1,VLOOKUP($C928&amp;"|"&amp;$B928&amp;"|"&amp;$D928,Empresas!$C$6:$CC$92,$G928+6+1,0),0))))</f>
        <v>2</v>
      </c>
      <c r="AE928" s="147">
        <f>IF(AND($I928="Si",N928=1),1,IF(AND($I928="Fisico",N928=1),1,IF(AND(N928=1,$I928="Electronico"),2,IF(N928=1,VLOOKUP($C928&amp;"|"&amp;$B928&amp;"|"&amp;$D928,Empresas!$C$6:$CC$92,$G928+6+1,0),0))))</f>
        <v>2</v>
      </c>
      <c r="AF928" s="147">
        <f>IF(AND($I928="Si",O928=1),1,IF(AND($I928="Fisico",O928=1),1,IF(AND(O928=1,$I928="Electronico"),2,IF(O928=1,VLOOKUP($C928&amp;"|"&amp;$B928&amp;"|"&amp;$D928,Empresas!$C$6:$CC$92,$G928+6+1,0),0))))</f>
        <v>2</v>
      </c>
      <c r="AG928" s="147">
        <f>IF(AND($I928="Si",P928=1),1,IF(AND($I928="Fisico",P928=1),1,IF(AND(P928=1,$I928="Electronico"),2,IF(P928=1,VLOOKUP($C928&amp;"|"&amp;$B928&amp;"|"&amp;$D928,Empresas!$C$6:$CC$92,$G928+6+1,0),0))))</f>
        <v>2</v>
      </c>
      <c r="AH928" s="147">
        <f>IF(AND($I928="Si",Q928=1),1,IF(AND($I928="Fisico",Q928=1),1,IF(AND(Q928=1,$I928="Electronico"),2,IF(Q928=1,VLOOKUP($C928&amp;"|"&amp;$B928&amp;"|"&amp;$D928,Empresas!$C$6:$CC$92,$G928+6+1,0),0))))</f>
        <v>2</v>
      </c>
      <c r="AI928" s="147">
        <f>IF(AND($I928="Si",R928=1),1,IF(AND($I928="Fisico",R928=1),1,IF(AND(R928=1,$I928="Electronico"),2,IF(R928=1,VLOOKUP($C928&amp;"|"&amp;$B928&amp;"|"&amp;$D928,Empresas!$C$6:$CC$92,$G928+6+1,0),0))))</f>
        <v>0</v>
      </c>
      <c r="AJ928" s="147">
        <f>IF(AND($I928="Si",S928=1),1,IF(AND($I928="Fisico",S928=1),1,IF(AND(S928=1,$I928="Electronico"),2,IF(S928=1,VLOOKUP($C928&amp;"|"&amp;$B928&amp;"|"&amp;$D928,Empresas!$C$6:$CC$92,$G928+6+1,0),0))))</f>
        <v>0</v>
      </c>
      <c r="AK928" s="147">
        <f>IF(AND($I928="Si",T928=1),1,IF(AND($I928="Fisico",T928=1),1,IF(AND(T928=1,$I928="Electronico"),2,IF(T928=1,VLOOKUP($C928&amp;"|"&amp;$B928&amp;"|"&amp;$D928,Empresas!$C$6:$CC$92,$G928+6+1,0),0))))</f>
        <v>0</v>
      </c>
      <c r="AL928" s="147">
        <f>IF(AND($I928="Si",U928=1),1,IF(AND($I928="Fisico",U928=1),1,IF(AND(U928=1,$I928="Electronico"),2,IF(U928=1,VLOOKUP($C928&amp;"|"&amp;$B928&amp;"|"&amp;$D928,Empresas!$C$6:$CC$92,$G928+6+1,0),0))))</f>
        <v>0</v>
      </c>
      <c r="AM928" s="149">
        <f t="shared" si="149"/>
        <v>16</v>
      </c>
      <c r="AN928" s="149">
        <f t="shared" si="150"/>
        <v>16</v>
      </c>
      <c r="AO928" s="152">
        <f t="shared" si="151"/>
        <v>1</v>
      </c>
    </row>
    <row r="929" spans="1:41" x14ac:dyDescent="0.25">
      <c r="A929" s="140" t="str">
        <f>VLOOKUP(D929,Empresas!$D$7:$F$91,3,0)</f>
        <v>Omar</v>
      </c>
      <c r="B929" s="141" t="str">
        <f>VLOOKUP(D929,Empresas!$D$7:$G$91,4,0)</f>
        <v>Marisol</v>
      </c>
      <c r="C929" s="141" t="s">
        <v>544</v>
      </c>
      <c r="D929" s="141" t="s">
        <v>14</v>
      </c>
      <c r="E929" s="141" t="str">
        <f>VLOOKUP(D929,Empresas!$D$7:$E$92,2,0)</f>
        <v>TOE COMPANY</v>
      </c>
      <c r="F929" s="141" t="s">
        <v>174</v>
      </c>
      <c r="G929" s="142">
        <f t="shared" ref="G929:G937" si="154">+G928+1</f>
        <v>52</v>
      </c>
      <c r="H929" s="142" t="str">
        <f>VLOOKUP(D929,Empresas!$D$6:$L$92,7,0)</f>
        <v>Mensual</v>
      </c>
      <c r="I929" s="141" t="str">
        <f>VLOOKUP(VLOOKUP(D929&amp;"|"&amp;B929,Empresas!$I$7:$CB$92,G929,0),Tablas!$A$8:$B$10,2,0)</f>
        <v>No aplica</v>
      </c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 t="str">
        <f>VLOOKUP(D929,Empresas!$D$7:$CF$91,81,0)</f>
        <v>A</v>
      </c>
      <c r="W929" s="78" t="str">
        <f>VLOOKUP(D929,Empresas!$D$7:$M$91,10,0)</f>
        <v>Rer</v>
      </c>
      <c r="X929" s="69" t="str">
        <f t="shared" si="147"/>
        <v>SI</v>
      </c>
      <c r="Y929" s="153" t="str">
        <f t="shared" si="148"/>
        <v>No aplica</v>
      </c>
      <c r="Z929" s="147">
        <f>IF(Y929="No aplica",0,IF(I929="no",0,IF(I929="No aplica",0,IF(I929="Si",1,IF(I929="Fisico",1,IF(I929="Electronico",2,VLOOKUP(C929&amp;"|"&amp;B929&amp;"|"&amp;D929,Empresas!$C$6:$CC$92,G929+6+1,0)))))))</f>
        <v>0</v>
      </c>
      <c r="AA929" s="147">
        <f>IF(AND($I929="Si",J929=1),1,IF(AND($I929="Fisico",J929=1),1,IF(AND(J929=1,$I929="Electronico"),2,IF(J929=1,VLOOKUP($C929&amp;"|"&amp;$B929&amp;"|"&amp;$D929,Empresas!$C$6:$CC$92,$G929+6+1,0),0))))</f>
        <v>0</v>
      </c>
      <c r="AB929" s="147">
        <f>IF(AND($I929="Si",K929=1),1,IF(AND($I929="Fisico",K929=1),1,IF(AND(K929=1,$I929="Electronico"),2,IF(K929=1,VLOOKUP($C929&amp;"|"&amp;$B929&amp;"|"&amp;$D929,Empresas!$C$6:$CC$92,$G929+6+1,0),0))))</f>
        <v>0</v>
      </c>
      <c r="AC929" s="147">
        <f>IF(AND($I929="Si",L929=1),1,IF(AND($I929="Fisico",L929=1),1,IF(AND(L929=1,$I929="Electronico"),2,IF(L929=1,VLOOKUP($C929&amp;"|"&amp;$B929&amp;"|"&amp;$D929,Empresas!$C$6:$CC$92,$G929+6+1,0),0))))</f>
        <v>0</v>
      </c>
      <c r="AD929" s="147">
        <f>IF(AND($I929="Si",M929=1),1,IF(AND($I929="Fisico",M929=1),1,IF(AND(M929=1,$I929="Electronico"),2,IF(M929=1,VLOOKUP($C929&amp;"|"&amp;$B929&amp;"|"&amp;$D929,Empresas!$C$6:$CC$92,$G929+6+1,0),0))))</f>
        <v>0</v>
      </c>
      <c r="AE929" s="147">
        <f>IF(AND($I929="Si",N929=1),1,IF(AND($I929="Fisico",N929=1),1,IF(AND(N929=1,$I929="Electronico"),2,IF(N929=1,VLOOKUP($C929&amp;"|"&amp;$B929&amp;"|"&amp;$D929,Empresas!$C$6:$CC$92,$G929+6+1,0),0))))</f>
        <v>0</v>
      </c>
      <c r="AF929" s="147">
        <f>IF(AND($I929="Si",O929=1),1,IF(AND($I929="Fisico",O929=1),1,IF(AND(O929=1,$I929="Electronico"),2,IF(O929=1,VLOOKUP($C929&amp;"|"&amp;$B929&amp;"|"&amp;$D929,Empresas!$C$6:$CC$92,$G929+6+1,0),0))))</f>
        <v>0</v>
      </c>
      <c r="AG929" s="147">
        <f>IF(AND($I929="Si",P929=1),1,IF(AND($I929="Fisico",P929=1),1,IF(AND(P929=1,$I929="Electronico"),2,IF(P929=1,VLOOKUP($C929&amp;"|"&amp;$B929&amp;"|"&amp;$D929,Empresas!$C$6:$CC$92,$G929+6+1,0),0))))</f>
        <v>0</v>
      </c>
      <c r="AH929" s="147">
        <f>IF(AND($I929="Si",Q929=1),1,IF(AND($I929="Fisico",Q929=1),1,IF(AND(Q929=1,$I929="Electronico"),2,IF(Q929=1,VLOOKUP($C929&amp;"|"&amp;$B929&amp;"|"&amp;$D929,Empresas!$C$6:$CC$92,$G929+6+1,0),0))))</f>
        <v>0</v>
      </c>
      <c r="AI929" s="147">
        <f>IF(AND($I929="Si",R929=1),1,IF(AND($I929="Fisico",R929=1),1,IF(AND(R929=1,$I929="Electronico"),2,IF(R929=1,VLOOKUP($C929&amp;"|"&amp;$B929&amp;"|"&amp;$D929,Empresas!$C$6:$CC$92,$G929+6+1,0),0))))</f>
        <v>0</v>
      </c>
      <c r="AJ929" s="147">
        <f>IF(AND($I929="Si",S929=1),1,IF(AND($I929="Fisico",S929=1),1,IF(AND(S929=1,$I929="Electronico"),2,IF(S929=1,VLOOKUP($C929&amp;"|"&amp;$B929&amp;"|"&amp;$D929,Empresas!$C$6:$CC$92,$G929+6+1,0),0))))</f>
        <v>0</v>
      </c>
      <c r="AK929" s="147">
        <f>IF(AND($I929="Si",T929=1),1,IF(AND($I929="Fisico",T929=1),1,IF(AND(T929=1,$I929="Electronico"),2,IF(T929=1,VLOOKUP($C929&amp;"|"&amp;$B929&amp;"|"&amp;$D929,Empresas!$C$6:$CC$92,$G929+6+1,0),0))))</f>
        <v>0</v>
      </c>
      <c r="AL929" s="147">
        <f>IF(AND($I929="Si",U929=1),1,IF(AND($I929="Fisico",U929=1),1,IF(AND(U929=1,$I929="Electronico"),2,IF(U929=1,VLOOKUP($C929&amp;"|"&amp;$B929&amp;"|"&amp;$D929,Empresas!$C$6:$CC$92,$G929+6+1,0),0))))</f>
        <v>0</v>
      </c>
      <c r="AM929" s="149">
        <f t="shared" si="149"/>
        <v>0</v>
      </c>
      <c r="AN929" s="149">
        <f t="shared" si="150"/>
        <v>0</v>
      </c>
      <c r="AO929" s="152">
        <f t="shared" si="151"/>
        <v>0</v>
      </c>
    </row>
    <row r="930" spans="1:41" x14ac:dyDescent="0.25">
      <c r="A930" s="140" t="str">
        <f>VLOOKUP(D930,Empresas!$D$7:$F$91,3,0)</f>
        <v>Omar</v>
      </c>
      <c r="B930" s="141" t="str">
        <f>VLOOKUP(D930,Empresas!$D$7:$G$91,4,0)</f>
        <v>Marisol</v>
      </c>
      <c r="C930" s="141" t="s">
        <v>544</v>
      </c>
      <c r="D930" s="141" t="s">
        <v>14</v>
      </c>
      <c r="E930" s="141" t="str">
        <f>VLOOKUP(D930,Empresas!$D$7:$E$92,2,0)</f>
        <v>TOE COMPANY</v>
      </c>
      <c r="F930" s="141" t="s">
        <v>175</v>
      </c>
      <c r="G930" s="142">
        <f t="shared" si="154"/>
        <v>53</v>
      </c>
      <c r="H930" s="142" t="str">
        <f>VLOOKUP(D930,Empresas!$D$6:$L$92,7,0)</f>
        <v>Mensual</v>
      </c>
      <c r="I930" s="141" t="str">
        <f>VLOOKUP(VLOOKUP(D930&amp;"|"&amp;B930,Empresas!$I$7:$CB$92,G930,0),Tablas!$A$8:$B$10,2,0)</f>
        <v>No aplica</v>
      </c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 t="str">
        <f>VLOOKUP(D930,Empresas!$D$7:$CF$91,81,0)</f>
        <v>A</v>
      </c>
      <c r="W930" s="78" t="str">
        <f>VLOOKUP(D930,Empresas!$D$7:$M$91,10,0)</f>
        <v>Rer</v>
      </c>
      <c r="X930" s="69" t="str">
        <f t="shared" si="147"/>
        <v>SI</v>
      </c>
      <c r="Y930" s="153" t="str">
        <f t="shared" si="148"/>
        <v>No aplica</v>
      </c>
      <c r="Z930" s="147">
        <f>IF(Y930="No aplica",0,IF(I930="no",0,IF(I930="No aplica",0,IF(I930="Si",1,IF(I930="Fisico",1,IF(I930="Electronico",2,VLOOKUP(C930&amp;"|"&amp;B930&amp;"|"&amp;D930,Empresas!$C$6:$CC$92,G930+6+1,0)))))))</f>
        <v>0</v>
      </c>
      <c r="AA930" s="147">
        <f>IF(AND($I930="Si",J930=1),1,IF(AND($I930="Fisico",J930=1),1,IF(AND(J930=1,$I930="Electronico"),2,IF(J930=1,VLOOKUP($C930&amp;"|"&amp;$B930&amp;"|"&amp;$D930,Empresas!$C$6:$CC$92,$G930+6+1,0),0))))</f>
        <v>0</v>
      </c>
      <c r="AB930" s="147">
        <f>IF(AND($I930="Si",K930=1),1,IF(AND($I930="Fisico",K930=1),1,IF(AND(K930=1,$I930="Electronico"),2,IF(K930=1,VLOOKUP($C930&amp;"|"&amp;$B930&amp;"|"&amp;$D930,Empresas!$C$6:$CC$92,$G930+6+1,0),0))))</f>
        <v>0</v>
      </c>
      <c r="AC930" s="147">
        <f>IF(AND($I930="Si",L930=1),1,IF(AND($I930="Fisico",L930=1),1,IF(AND(L930=1,$I930="Electronico"),2,IF(L930=1,VLOOKUP($C930&amp;"|"&amp;$B930&amp;"|"&amp;$D930,Empresas!$C$6:$CC$92,$G930+6+1,0),0))))</f>
        <v>0</v>
      </c>
      <c r="AD930" s="147">
        <f>IF(AND($I930="Si",M930=1),1,IF(AND($I930="Fisico",M930=1),1,IF(AND(M930=1,$I930="Electronico"),2,IF(M930=1,VLOOKUP($C930&amp;"|"&amp;$B930&amp;"|"&amp;$D930,Empresas!$C$6:$CC$92,$G930+6+1,0),0))))</f>
        <v>0</v>
      </c>
      <c r="AE930" s="147">
        <f>IF(AND($I930="Si",N930=1),1,IF(AND($I930="Fisico",N930=1),1,IF(AND(N930=1,$I930="Electronico"),2,IF(N930=1,VLOOKUP($C930&amp;"|"&amp;$B930&amp;"|"&amp;$D930,Empresas!$C$6:$CC$92,$G930+6+1,0),0))))</f>
        <v>0</v>
      </c>
      <c r="AF930" s="147">
        <f>IF(AND($I930="Si",O930=1),1,IF(AND($I930="Fisico",O930=1),1,IF(AND(O930=1,$I930="Electronico"),2,IF(O930=1,VLOOKUP($C930&amp;"|"&amp;$B930&amp;"|"&amp;$D930,Empresas!$C$6:$CC$92,$G930+6+1,0),0))))</f>
        <v>0</v>
      </c>
      <c r="AG930" s="147">
        <f>IF(AND($I930="Si",P930=1),1,IF(AND($I930="Fisico",P930=1),1,IF(AND(P930=1,$I930="Electronico"),2,IF(P930=1,VLOOKUP($C930&amp;"|"&amp;$B930&amp;"|"&amp;$D930,Empresas!$C$6:$CC$92,$G930+6+1,0),0))))</f>
        <v>0</v>
      </c>
      <c r="AH930" s="147">
        <f>IF(AND($I930="Si",Q930=1),1,IF(AND($I930="Fisico",Q930=1),1,IF(AND(Q930=1,$I930="Electronico"),2,IF(Q930=1,VLOOKUP($C930&amp;"|"&amp;$B930&amp;"|"&amp;$D930,Empresas!$C$6:$CC$92,$G930+6+1,0),0))))</f>
        <v>0</v>
      </c>
      <c r="AI930" s="147">
        <f>IF(AND($I930="Si",R930=1),1,IF(AND($I930="Fisico",R930=1),1,IF(AND(R930=1,$I930="Electronico"),2,IF(R930=1,VLOOKUP($C930&amp;"|"&amp;$B930&amp;"|"&amp;$D930,Empresas!$C$6:$CC$92,$G930+6+1,0),0))))</f>
        <v>0</v>
      </c>
      <c r="AJ930" s="147">
        <f>IF(AND($I930="Si",S930=1),1,IF(AND($I930="Fisico",S930=1),1,IF(AND(S930=1,$I930="Electronico"),2,IF(S930=1,VLOOKUP($C930&amp;"|"&amp;$B930&amp;"|"&amp;$D930,Empresas!$C$6:$CC$92,$G930+6+1,0),0))))</f>
        <v>0</v>
      </c>
      <c r="AK930" s="147">
        <f>IF(AND($I930="Si",T930=1),1,IF(AND($I930="Fisico",T930=1),1,IF(AND(T930=1,$I930="Electronico"),2,IF(T930=1,VLOOKUP($C930&amp;"|"&amp;$B930&amp;"|"&amp;$D930,Empresas!$C$6:$CC$92,$G930+6+1,0),0))))</f>
        <v>0</v>
      </c>
      <c r="AL930" s="147">
        <f>IF(AND($I930="Si",U930=1),1,IF(AND($I930="Fisico",U930=1),1,IF(AND(U930=1,$I930="Electronico"),2,IF(U930=1,VLOOKUP($C930&amp;"|"&amp;$B930&amp;"|"&amp;$D930,Empresas!$C$6:$CC$92,$G930+6+1,0),0))))</f>
        <v>0</v>
      </c>
      <c r="AM930" s="149">
        <f t="shared" si="149"/>
        <v>0</v>
      </c>
      <c r="AN930" s="149">
        <f t="shared" si="150"/>
        <v>0</v>
      </c>
      <c r="AO930" s="152">
        <f t="shared" si="151"/>
        <v>0</v>
      </c>
    </row>
    <row r="931" spans="1:41" x14ac:dyDescent="0.25">
      <c r="A931" s="140" t="str">
        <f>VLOOKUP(D931,Empresas!$D$7:$F$91,3,0)</f>
        <v>Omar</v>
      </c>
      <c r="B931" s="141" t="str">
        <f>VLOOKUP(D931,Empresas!$D$7:$G$91,4,0)</f>
        <v>Marisol</v>
      </c>
      <c r="C931" s="141" t="s">
        <v>544</v>
      </c>
      <c r="D931" s="141" t="s">
        <v>14</v>
      </c>
      <c r="E931" s="141" t="str">
        <f>VLOOKUP(D931,Empresas!$D$7:$E$92,2,0)</f>
        <v>TOE COMPANY</v>
      </c>
      <c r="F931" s="141" t="s">
        <v>176</v>
      </c>
      <c r="G931" s="142">
        <f t="shared" si="154"/>
        <v>54</v>
      </c>
      <c r="H931" s="142" t="str">
        <f>VLOOKUP(D931,Empresas!$D$6:$L$92,7,0)</f>
        <v>Mensual</v>
      </c>
      <c r="I931" s="141" t="str">
        <f>VLOOKUP(VLOOKUP(D931&amp;"|"&amp;B931,Empresas!$I$7:$CB$92,G931,0),Tablas!$A$8:$B$10,2,0)</f>
        <v>No aplica</v>
      </c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 t="str">
        <f>VLOOKUP(D931,Empresas!$D$7:$CF$91,81,0)</f>
        <v>A</v>
      </c>
      <c r="W931" s="78" t="str">
        <f>VLOOKUP(D931,Empresas!$D$7:$M$91,10,0)</f>
        <v>Rer</v>
      </c>
      <c r="X931" s="69" t="str">
        <f t="shared" si="147"/>
        <v>SI</v>
      </c>
      <c r="Y931" s="153" t="str">
        <f t="shared" si="148"/>
        <v>No aplica</v>
      </c>
      <c r="Z931" s="147">
        <f>IF(Y931="No aplica",0,IF(I931="no",0,IF(I931="No aplica",0,IF(I931="Si",1,IF(I931="Fisico",1,IF(I931="Electronico",2,VLOOKUP(C931&amp;"|"&amp;B931&amp;"|"&amp;D931,Empresas!$C$6:$CC$92,G931+6+1,0)))))))</f>
        <v>0</v>
      </c>
      <c r="AA931" s="147">
        <f>IF(AND($I931="Si",J931=1),1,IF(AND($I931="Fisico",J931=1),1,IF(AND(J931=1,$I931="Electronico"),2,IF(J931=1,VLOOKUP($C931&amp;"|"&amp;$B931&amp;"|"&amp;$D931,Empresas!$C$6:$CC$92,$G931+6+1,0),0))))</f>
        <v>0</v>
      </c>
      <c r="AB931" s="147">
        <f>IF(AND($I931="Si",K931=1),1,IF(AND($I931="Fisico",K931=1),1,IF(AND(K931=1,$I931="Electronico"),2,IF(K931=1,VLOOKUP($C931&amp;"|"&amp;$B931&amp;"|"&amp;$D931,Empresas!$C$6:$CC$92,$G931+6+1,0),0))))</f>
        <v>0</v>
      </c>
      <c r="AC931" s="147">
        <f>IF(AND($I931="Si",L931=1),1,IF(AND($I931="Fisico",L931=1),1,IF(AND(L931=1,$I931="Electronico"),2,IF(L931=1,VLOOKUP($C931&amp;"|"&amp;$B931&amp;"|"&amp;$D931,Empresas!$C$6:$CC$92,$G931+6+1,0),0))))</f>
        <v>0</v>
      </c>
      <c r="AD931" s="147">
        <f>IF(AND($I931="Si",M931=1),1,IF(AND($I931="Fisico",M931=1),1,IF(AND(M931=1,$I931="Electronico"),2,IF(M931=1,VLOOKUP($C931&amp;"|"&amp;$B931&amp;"|"&amp;$D931,Empresas!$C$6:$CC$92,$G931+6+1,0),0))))</f>
        <v>0</v>
      </c>
      <c r="AE931" s="147">
        <f>IF(AND($I931="Si",N931=1),1,IF(AND($I931="Fisico",N931=1),1,IF(AND(N931=1,$I931="Electronico"),2,IF(N931=1,VLOOKUP($C931&amp;"|"&amp;$B931&amp;"|"&amp;$D931,Empresas!$C$6:$CC$92,$G931+6+1,0),0))))</f>
        <v>0</v>
      </c>
      <c r="AF931" s="147">
        <f>IF(AND($I931="Si",O931=1),1,IF(AND($I931="Fisico",O931=1),1,IF(AND(O931=1,$I931="Electronico"),2,IF(O931=1,VLOOKUP($C931&amp;"|"&amp;$B931&amp;"|"&amp;$D931,Empresas!$C$6:$CC$92,$G931+6+1,0),0))))</f>
        <v>0</v>
      </c>
      <c r="AG931" s="147">
        <f>IF(AND($I931="Si",P931=1),1,IF(AND($I931="Fisico",P931=1),1,IF(AND(P931=1,$I931="Electronico"),2,IF(P931=1,VLOOKUP($C931&amp;"|"&amp;$B931&amp;"|"&amp;$D931,Empresas!$C$6:$CC$92,$G931+6+1,0),0))))</f>
        <v>0</v>
      </c>
      <c r="AH931" s="147">
        <f>IF(AND($I931="Si",Q931=1),1,IF(AND($I931="Fisico",Q931=1),1,IF(AND(Q931=1,$I931="Electronico"),2,IF(Q931=1,VLOOKUP($C931&amp;"|"&amp;$B931&amp;"|"&amp;$D931,Empresas!$C$6:$CC$92,$G931+6+1,0),0))))</f>
        <v>0</v>
      </c>
      <c r="AI931" s="147">
        <f>IF(AND($I931="Si",R931=1),1,IF(AND($I931="Fisico",R931=1),1,IF(AND(R931=1,$I931="Electronico"),2,IF(R931=1,VLOOKUP($C931&amp;"|"&amp;$B931&amp;"|"&amp;$D931,Empresas!$C$6:$CC$92,$G931+6+1,0),0))))</f>
        <v>0</v>
      </c>
      <c r="AJ931" s="147">
        <f>IF(AND($I931="Si",S931=1),1,IF(AND($I931="Fisico",S931=1),1,IF(AND(S931=1,$I931="Electronico"),2,IF(S931=1,VLOOKUP($C931&amp;"|"&amp;$B931&amp;"|"&amp;$D931,Empresas!$C$6:$CC$92,$G931+6+1,0),0))))</f>
        <v>0</v>
      </c>
      <c r="AK931" s="147">
        <f>IF(AND($I931="Si",T931=1),1,IF(AND($I931="Fisico",T931=1),1,IF(AND(T931=1,$I931="Electronico"),2,IF(T931=1,VLOOKUP($C931&amp;"|"&amp;$B931&amp;"|"&amp;$D931,Empresas!$C$6:$CC$92,$G931+6+1,0),0))))</f>
        <v>0</v>
      </c>
      <c r="AL931" s="147">
        <f>IF(AND($I931="Si",U931=1),1,IF(AND($I931="Fisico",U931=1),1,IF(AND(U931=1,$I931="Electronico"),2,IF(U931=1,VLOOKUP($C931&amp;"|"&amp;$B931&amp;"|"&amp;$D931,Empresas!$C$6:$CC$92,$G931+6+1,0),0))))</f>
        <v>0</v>
      </c>
      <c r="AM931" s="149">
        <f t="shared" si="149"/>
        <v>0</v>
      </c>
      <c r="AN931" s="149">
        <f t="shared" si="150"/>
        <v>0</v>
      </c>
      <c r="AO931" s="152">
        <f t="shared" si="151"/>
        <v>0</v>
      </c>
    </row>
    <row r="932" spans="1:41" x14ac:dyDescent="0.25">
      <c r="A932" s="140" t="str">
        <f>VLOOKUP(D932,Empresas!$D$7:$F$91,3,0)</f>
        <v>Omar</v>
      </c>
      <c r="B932" s="141" t="str">
        <f>VLOOKUP(D932,Empresas!$D$7:$G$91,4,0)</f>
        <v>Marisol</v>
      </c>
      <c r="C932" s="141" t="s">
        <v>544</v>
      </c>
      <c r="D932" s="141" t="s">
        <v>14</v>
      </c>
      <c r="E932" s="141" t="str">
        <f>VLOOKUP(D932,Empresas!$D$7:$E$92,2,0)</f>
        <v>TOE COMPANY</v>
      </c>
      <c r="F932" s="141" t="s">
        <v>177</v>
      </c>
      <c r="G932" s="142">
        <f t="shared" si="154"/>
        <v>55</v>
      </c>
      <c r="H932" s="142" t="str">
        <f>VLOOKUP(D932,Empresas!$D$6:$L$92,7,0)</f>
        <v>Mensual</v>
      </c>
      <c r="I932" s="141" t="str">
        <f>VLOOKUP(VLOOKUP(D932&amp;"|"&amp;B932,Empresas!$I$7:$CB$92,G932,0),Tablas!$A$8:$B$10,2,0)</f>
        <v>No aplica</v>
      </c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 t="str">
        <f>VLOOKUP(D932,Empresas!$D$7:$CF$91,81,0)</f>
        <v>A</v>
      </c>
      <c r="W932" s="78" t="str">
        <f>VLOOKUP(D932,Empresas!$D$7:$M$91,10,0)</f>
        <v>Rer</v>
      </c>
      <c r="X932" s="69" t="str">
        <f t="shared" si="147"/>
        <v>NO</v>
      </c>
      <c r="Y932" s="153" t="str">
        <f t="shared" si="148"/>
        <v>No aplica</v>
      </c>
      <c r="Z932" s="147">
        <f>IF(Y932="No aplica",0,IF(I932="no",0,IF(I932="No aplica",0,IF(I932="Si",1,IF(I932="Fisico",1,IF(I932="Electronico",2,VLOOKUP(C932&amp;"|"&amp;B932&amp;"|"&amp;D932,Empresas!$C$6:$CC$92,G932+6+1,0)))))))</f>
        <v>0</v>
      </c>
      <c r="AA932" s="147">
        <f>IF(AND($I932="Si",J932=1),1,IF(AND($I932="Fisico",J932=1),1,IF(AND(J932=1,$I932="Electronico"),2,IF(J932=1,VLOOKUP($C932&amp;"|"&amp;$B932&amp;"|"&amp;$D932,Empresas!$C$6:$CC$92,$G932+6+1,0),0))))</f>
        <v>0</v>
      </c>
      <c r="AB932" s="147">
        <f>IF(AND($I932="Si",K932=1),1,IF(AND($I932="Fisico",K932=1),1,IF(AND(K932=1,$I932="Electronico"),2,IF(K932=1,VLOOKUP($C932&amp;"|"&amp;$B932&amp;"|"&amp;$D932,Empresas!$C$6:$CC$92,$G932+6+1,0),0))))</f>
        <v>0</v>
      </c>
      <c r="AC932" s="147">
        <f>IF(AND($I932="Si",L932=1),1,IF(AND($I932="Fisico",L932=1),1,IF(AND(L932=1,$I932="Electronico"),2,IF(L932=1,VLOOKUP($C932&amp;"|"&amp;$B932&amp;"|"&amp;$D932,Empresas!$C$6:$CC$92,$G932+6+1,0),0))))</f>
        <v>0</v>
      </c>
      <c r="AD932" s="147">
        <f>IF(AND($I932="Si",M932=1),1,IF(AND($I932="Fisico",M932=1),1,IF(AND(M932=1,$I932="Electronico"),2,IF(M932=1,VLOOKUP($C932&amp;"|"&amp;$B932&amp;"|"&amp;$D932,Empresas!$C$6:$CC$92,$G932+6+1,0),0))))</f>
        <v>0</v>
      </c>
      <c r="AE932" s="147">
        <f>IF(AND($I932="Si",N932=1),1,IF(AND($I932="Fisico",N932=1),1,IF(AND(N932=1,$I932="Electronico"),2,IF(N932=1,VLOOKUP($C932&amp;"|"&amp;$B932&amp;"|"&amp;$D932,Empresas!$C$6:$CC$92,$G932+6+1,0),0))))</f>
        <v>0</v>
      </c>
      <c r="AF932" s="147">
        <f>IF(AND($I932="Si",O932=1),1,IF(AND($I932="Fisico",O932=1),1,IF(AND(O932=1,$I932="Electronico"),2,IF(O932=1,VLOOKUP($C932&amp;"|"&amp;$B932&amp;"|"&amp;$D932,Empresas!$C$6:$CC$92,$G932+6+1,0),0))))</f>
        <v>0</v>
      </c>
      <c r="AG932" s="147">
        <f>IF(AND($I932="Si",P932=1),1,IF(AND($I932="Fisico",P932=1),1,IF(AND(P932=1,$I932="Electronico"),2,IF(P932=1,VLOOKUP($C932&amp;"|"&amp;$B932&amp;"|"&amp;$D932,Empresas!$C$6:$CC$92,$G932+6+1,0),0))))</f>
        <v>0</v>
      </c>
      <c r="AH932" s="147">
        <f>IF(AND($I932="Si",Q932=1),1,IF(AND($I932="Fisico",Q932=1),1,IF(AND(Q932=1,$I932="Electronico"),2,IF(Q932=1,VLOOKUP($C932&amp;"|"&amp;$B932&amp;"|"&amp;$D932,Empresas!$C$6:$CC$92,$G932+6+1,0),0))))</f>
        <v>0</v>
      </c>
      <c r="AI932" s="147">
        <f>IF(AND($I932="Si",R932=1),1,IF(AND($I932="Fisico",R932=1),1,IF(AND(R932=1,$I932="Electronico"),2,IF(R932=1,VLOOKUP($C932&amp;"|"&amp;$B932&amp;"|"&amp;$D932,Empresas!$C$6:$CC$92,$G932+6+1,0),0))))</f>
        <v>0</v>
      </c>
      <c r="AJ932" s="147">
        <f>IF(AND($I932="Si",S932=1),1,IF(AND($I932="Fisico",S932=1),1,IF(AND(S932=1,$I932="Electronico"),2,IF(S932=1,VLOOKUP($C932&amp;"|"&amp;$B932&amp;"|"&amp;$D932,Empresas!$C$6:$CC$92,$G932+6+1,0),0))))</f>
        <v>0</v>
      </c>
      <c r="AK932" s="147">
        <f>IF(AND($I932="Si",T932=1),1,IF(AND($I932="Fisico",T932=1),1,IF(AND(T932=1,$I932="Electronico"),2,IF(T932=1,VLOOKUP($C932&amp;"|"&amp;$B932&amp;"|"&amp;$D932,Empresas!$C$6:$CC$92,$G932+6+1,0),0))))</f>
        <v>0</v>
      </c>
      <c r="AL932" s="147">
        <f>IF(AND($I932="Si",U932=1),1,IF(AND($I932="Fisico",U932=1),1,IF(AND(U932=1,$I932="Electronico"),2,IF(U932=1,VLOOKUP($C932&amp;"|"&amp;$B932&amp;"|"&amp;$D932,Empresas!$C$6:$CC$92,$G932+6+1,0),0))))</f>
        <v>0</v>
      </c>
      <c r="AM932" s="149">
        <f t="shared" si="149"/>
        <v>0</v>
      </c>
      <c r="AN932" s="149">
        <f t="shared" si="150"/>
        <v>0</v>
      </c>
      <c r="AO932" s="152">
        <f t="shared" si="151"/>
        <v>0</v>
      </c>
    </row>
    <row r="933" spans="1:41" x14ac:dyDescent="0.25">
      <c r="A933" s="140" t="str">
        <f>VLOOKUP(D933,Empresas!$D$7:$F$91,3,0)</f>
        <v>Omar</v>
      </c>
      <c r="B933" s="141" t="str">
        <f>VLOOKUP(D933,Empresas!$D$7:$G$91,4,0)</f>
        <v>Marisol</v>
      </c>
      <c r="C933" s="141" t="s">
        <v>544</v>
      </c>
      <c r="D933" s="141" t="s">
        <v>14</v>
      </c>
      <c r="E933" s="141" t="str">
        <f>VLOOKUP(D933,Empresas!$D$7:$E$92,2,0)</f>
        <v>TOE COMPANY</v>
      </c>
      <c r="F933" s="141" t="s">
        <v>178</v>
      </c>
      <c r="G933" s="142">
        <f t="shared" si="154"/>
        <v>56</v>
      </c>
      <c r="H933" s="142" t="str">
        <f>VLOOKUP(D933,Empresas!$D$6:$L$92,7,0)</f>
        <v>Mensual</v>
      </c>
      <c r="I933" s="141" t="str">
        <f>VLOOKUP(VLOOKUP(D933&amp;"|"&amp;B933,Empresas!$I$7:$CB$92,G933,0),Tablas!$A$8:$B$10,2,0)</f>
        <v>No aplica</v>
      </c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 t="str">
        <f>VLOOKUP(D933,Empresas!$D$7:$CF$91,81,0)</f>
        <v>A</v>
      </c>
      <c r="W933" s="78" t="str">
        <f>VLOOKUP(D933,Empresas!$D$7:$M$91,10,0)</f>
        <v>Rer</v>
      </c>
      <c r="X933" s="69" t="str">
        <f t="shared" si="147"/>
        <v>SI</v>
      </c>
      <c r="Y933" s="153" t="str">
        <f t="shared" si="148"/>
        <v>No aplica</v>
      </c>
      <c r="Z933" s="147">
        <f>IF(Y933="No aplica",0,IF(I933="no",0,IF(I933="No aplica",0,IF(I933="Si",1,IF(I933="Fisico",1,IF(I933="Electronico",2,VLOOKUP(C933&amp;"|"&amp;B933&amp;"|"&amp;D933,Empresas!$C$6:$CC$92,G933+6+1,0)))))))</f>
        <v>0</v>
      </c>
      <c r="AA933" s="147">
        <f>IF(AND($I933="Si",J933=1),1,IF(AND($I933="Fisico",J933=1),1,IF(AND(J933=1,$I933="Electronico"),2,IF(J933=1,VLOOKUP($C933&amp;"|"&amp;$B933&amp;"|"&amp;$D933,Empresas!$C$6:$CC$92,$G933+6+1,0),0))))</f>
        <v>0</v>
      </c>
      <c r="AB933" s="147">
        <f>IF(AND($I933="Si",K933=1),1,IF(AND($I933="Fisico",K933=1),1,IF(AND(K933=1,$I933="Electronico"),2,IF(K933=1,VLOOKUP($C933&amp;"|"&amp;$B933&amp;"|"&amp;$D933,Empresas!$C$6:$CC$92,$G933+6+1,0),0))))</f>
        <v>0</v>
      </c>
      <c r="AC933" s="147">
        <f>IF(AND($I933="Si",L933=1),1,IF(AND($I933="Fisico",L933=1),1,IF(AND(L933=1,$I933="Electronico"),2,IF(L933=1,VLOOKUP($C933&amp;"|"&amp;$B933&amp;"|"&amp;$D933,Empresas!$C$6:$CC$92,$G933+6+1,0),0))))</f>
        <v>0</v>
      </c>
      <c r="AD933" s="147">
        <f>IF(AND($I933="Si",M933=1),1,IF(AND($I933="Fisico",M933=1),1,IF(AND(M933=1,$I933="Electronico"),2,IF(M933=1,VLOOKUP($C933&amp;"|"&amp;$B933&amp;"|"&amp;$D933,Empresas!$C$6:$CC$92,$G933+6+1,0),0))))</f>
        <v>0</v>
      </c>
      <c r="AE933" s="147">
        <f>IF(AND($I933="Si",N933=1),1,IF(AND($I933="Fisico",N933=1),1,IF(AND(N933=1,$I933="Electronico"),2,IF(N933=1,VLOOKUP($C933&amp;"|"&amp;$B933&amp;"|"&amp;$D933,Empresas!$C$6:$CC$92,$G933+6+1,0),0))))</f>
        <v>0</v>
      </c>
      <c r="AF933" s="147">
        <f>IF(AND($I933="Si",O933=1),1,IF(AND($I933="Fisico",O933=1),1,IF(AND(O933=1,$I933="Electronico"),2,IF(O933=1,VLOOKUP($C933&amp;"|"&amp;$B933&amp;"|"&amp;$D933,Empresas!$C$6:$CC$92,$G933+6+1,0),0))))</f>
        <v>0</v>
      </c>
      <c r="AG933" s="147">
        <f>IF(AND($I933="Si",P933=1),1,IF(AND($I933="Fisico",P933=1),1,IF(AND(P933=1,$I933="Electronico"),2,IF(P933=1,VLOOKUP($C933&amp;"|"&amp;$B933&amp;"|"&amp;$D933,Empresas!$C$6:$CC$92,$G933+6+1,0),0))))</f>
        <v>0</v>
      </c>
      <c r="AH933" s="147">
        <f>IF(AND($I933="Si",Q933=1),1,IF(AND($I933="Fisico",Q933=1),1,IF(AND(Q933=1,$I933="Electronico"),2,IF(Q933=1,VLOOKUP($C933&amp;"|"&amp;$B933&amp;"|"&amp;$D933,Empresas!$C$6:$CC$92,$G933+6+1,0),0))))</f>
        <v>0</v>
      </c>
      <c r="AI933" s="147">
        <f>IF(AND($I933="Si",R933=1),1,IF(AND($I933="Fisico",R933=1),1,IF(AND(R933=1,$I933="Electronico"),2,IF(R933=1,VLOOKUP($C933&amp;"|"&amp;$B933&amp;"|"&amp;$D933,Empresas!$C$6:$CC$92,$G933+6+1,0),0))))</f>
        <v>0</v>
      </c>
      <c r="AJ933" s="147">
        <f>IF(AND($I933="Si",S933=1),1,IF(AND($I933="Fisico",S933=1),1,IF(AND(S933=1,$I933="Electronico"),2,IF(S933=1,VLOOKUP($C933&amp;"|"&amp;$B933&amp;"|"&amp;$D933,Empresas!$C$6:$CC$92,$G933+6+1,0),0))))</f>
        <v>0</v>
      </c>
      <c r="AK933" s="147">
        <f>IF(AND($I933="Si",T933=1),1,IF(AND($I933="Fisico",T933=1),1,IF(AND(T933=1,$I933="Electronico"),2,IF(T933=1,VLOOKUP($C933&amp;"|"&amp;$B933&amp;"|"&amp;$D933,Empresas!$C$6:$CC$92,$G933+6+1,0),0))))</f>
        <v>0</v>
      </c>
      <c r="AL933" s="147">
        <f>IF(AND($I933="Si",U933=1),1,IF(AND($I933="Fisico",U933=1),1,IF(AND(U933=1,$I933="Electronico"),2,IF(U933=1,VLOOKUP($C933&amp;"|"&amp;$B933&amp;"|"&amp;$D933,Empresas!$C$6:$CC$92,$G933+6+1,0),0))))</f>
        <v>0</v>
      </c>
      <c r="AM933" s="149">
        <f t="shared" si="149"/>
        <v>0</v>
      </c>
      <c r="AN933" s="149">
        <f t="shared" si="150"/>
        <v>0</v>
      </c>
      <c r="AO933" s="152">
        <f t="shared" si="151"/>
        <v>0</v>
      </c>
    </row>
    <row r="934" spans="1:41" x14ac:dyDescent="0.25">
      <c r="A934" s="140" t="str">
        <f>VLOOKUP(D934,Empresas!$D$7:$F$91,3,0)</f>
        <v>Omar</v>
      </c>
      <c r="B934" s="141" t="str">
        <f>VLOOKUP(D934,Empresas!$D$7:$G$91,4,0)</f>
        <v>Marisol</v>
      </c>
      <c r="C934" s="141" t="s">
        <v>544</v>
      </c>
      <c r="D934" s="141" t="s">
        <v>14</v>
      </c>
      <c r="E934" s="141" t="str">
        <f>VLOOKUP(D934,Empresas!$D$7:$E$92,2,0)</f>
        <v>TOE COMPANY</v>
      </c>
      <c r="F934" s="141" t="s">
        <v>179</v>
      </c>
      <c r="G934" s="142">
        <f t="shared" si="154"/>
        <v>57</v>
      </c>
      <c r="H934" s="142" t="str">
        <f>VLOOKUP(D934,Empresas!$D$6:$L$92,7,0)</f>
        <v>Mensual</v>
      </c>
      <c r="I934" s="141" t="str">
        <f>VLOOKUP(VLOOKUP(D934&amp;"|"&amp;B934,Empresas!$I$7:$CB$92,G934,0),Tablas!$A$8:$B$10,2,0)</f>
        <v>No aplica</v>
      </c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 t="str">
        <f>VLOOKUP(D934,Empresas!$D$7:$CF$91,81,0)</f>
        <v>A</v>
      </c>
      <c r="W934" s="78" t="str">
        <f>VLOOKUP(D934,Empresas!$D$7:$M$91,10,0)</f>
        <v>Rer</v>
      </c>
      <c r="X934" s="69" t="str">
        <f t="shared" si="147"/>
        <v>NO</v>
      </c>
      <c r="Y934" s="153" t="str">
        <f t="shared" si="148"/>
        <v>No aplica</v>
      </c>
      <c r="Z934" s="147">
        <f>IF(Y934="No aplica",0,IF(I934="no",0,IF(I934="No aplica",0,IF(I934="Si",1,IF(I934="Fisico",1,IF(I934="Electronico",2,VLOOKUP(C934&amp;"|"&amp;B934&amp;"|"&amp;D934,Empresas!$C$6:$CC$92,G934+6+1,0)))))))</f>
        <v>0</v>
      </c>
      <c r="AA934" s="147">
        <f>IF(AND($I934="Si",J934=1),1,IF(AND($I934="Fisico",J934=1),1,IF(AND(J934=1,$I934="Electronico"),2,IF(J934=1,VLOOKUP($C934&amp;"|"&amp;$B934&amp;"|"&amp;$D934,Empresas!$C$6:$CC$92,$G934+6+1,0),0))))</f>
        <v>0</v>
      </c>
      <c r="AB934" s="147">
        <f>IF(AND($I934="Si",K934=1),1,IF(AND($I934="Fisico",K934=1),1,IF(AND(K934=1,$I934="Electronico"),2,IF(K934=1,VLOOKUP($C934&amp;"|"&amp;$B934&amp;"|"&amp;$D934,Empresas!$C$6:$CC$92,$G934+6+1,0),0))))</f>
        <v>0</v>
      </c>
      <c r="AC934" s="147">
        <f>IF(AND($I934="Si",L934=1),1,IF(AND($I934="Fisico",L934=1),1,IF(AND(L934=1,$I934="Electronico"),2,IF(L934=1,VLOOKUP($C934&amp;"|"&amp;$B934&amp;"|"&amp;$D934,Empresas!$C$6:$CC$92,$G934+6+1,0),0))))</f>
        <v>0</v>
      </c>
      <c r="AD934" s="147">
        <f>IF(AND($I934="Si",M934=1),1,IF(AND($I934="Fisico",M934=1),1,IF(AND(M934=1,$I934="Electronico"),2,IF(M934=1,VLOOKUP($C934&amp;"|"&amp;$B934&amp;"|"&amp;$D934,Empresas!$C$6:$CC$92,$G934+6+1,0),0))))</f>
        <v>0</v>
      </c>
      <c r="AE934" s="147">
        <f>IF(AND($I934="Si",N934=1),1,IF(AND($I934="Fisico",N934=1),1,IF(AND(N934=1,$I934="Electronico"),2,IF(N934=1,VLOOKUP($C934&amp;"|"&amp;$B934&amp;"|"&amp;$D934,Empresas!$C$6:$CC$92,$G934+6+1,0),0))))</f>
        <v>0</v>
      </c>
      <c r="AF934" s="147">
        <f>IF(AND($I934="Si",O934=1),1,IF(AND($I934="Fisico",O934=1),1,IF(AND(O934=1,$I934="Electronico"),2,IF(O934=1,VLOOKUP($C934&amp;"|"&amp;$B934&amp;"|"&amp;$D934,Empresas!$C$6:$CC$92,$G934+6+1,0),0))))</f>
        <v>0</v>
      </c>
      <c r="AG934" s="147">
        <f>IF(AND($I934="Si",P934=1),1,IF(AND($I934="Fisico",P934=1),1,IF(AND(P934=1,$I934="Electronico"),2,IF(P934=1,VLOOKUP($C934&amp;"|"&amp;$B934&amp;"|"&amp;$D934,Empresas!$C$6:$CC$92,$G934+6+1,0),0))))</f>
        <v>0</v>
      </c>
      <c r="AH934" s="147">
        <f>IF(AND($I934="Si",Q934=1),1,IF(AND($I934="Fisico",Q934=1),1,IF(AND(Q934=1,$I934="Electronico"),2,IF(Q934=1,VLOOKUP($C934&amp;"|"&amp;$B934&amp;"|"&amp;$D934,Empresas!$C$6:$CC$92,$G934+6+1,0),0))))</f>
        <v>0</v>
      </c>
      <c r="AI934" s="147">
        <f>IF(AND($I934="Si",R934=1),1,IF(AND($I934="Fisico",R934=1),1,IF(AND(R934=1,$I934="Electronico"),2,IF(R934=1,VLOOKUP($C934&amp;"|"&amp;$B934&amp;"|"&amp;$D934,Empresas!$C$6:$CC$92,$G934+6+1,0),0))))</f>
        <v>0</v>
      </c>
      <c r="AJ934" s="147">
        <f>IF(AND($I934="Si",S934=1),1,IF(AND($I934="Fisico",S934=1),1,IF(AND(S934=1,$I934="Electronico"),2,IF(S934=1,VLOOKUP($C934&amp;"|"&amp;$B934&amp;"|"&amp;$D934,Empresas!$C$6:$CC$92,$G934+6+1,0),0))))</f>
        <v>0</v>
      </c>
      <c r="AK934" s="147">
        <f>IF(AND($I934="Si",T934=1),1,IF(AND($I934="Fisico",T934=1),1,IF(AND(T934=1,$I934="Electronico"),2,IF(T934=1,VLOOKUP($C934&amp;"|"&amp;$B934&amp;"|"&amp;$D934,Empresas!$C$6:$CC$92,$G934+6+1,0),0))))</f>
        <v>0</v>
      </c>
      <c r="AL934" s="147">
        <f>IF(AND($I934="Si",U934=1),1,IF(AND($I934="Fisico",U934=1),1,IF(AND(U934=1,$I934="Electronico"),2,IF(U934=1,VLOOKUP($C934&amp;"|"&amp;$B934&amp;"|"&amp;$D934,Empresas!$C$6:$CC$92,$G934+6+1,0),0))))</f>
        <v>0</v>
      </c>
      <c r="AM934" s="149">
        <f t="shared" si="149"/>
        <v>0</v>
      </c>
      <c r="AN934" s="149">
        <f t="shared" si="150"/>
        <v>0</v>
      </c>
      <c r="AO934" s="152">
        <f t="shared" si="151"/>
        <v>0</v>
      </c>
    </row>
    <row r="935" spans="1:41" x14ac:dyDescent="0.25">
      <c r="A935" s="140" t="str">
        <f>VLOOKUP(D935,Empresas!$D$7:$F$91,3,0)</f>
        <v>Omar</v>
      </c>
      <c r="B935" s="141" t="str">
        <f>VLOOKUP(D935,Empresas!$D$7:$G$91,4,0)</f>
        <v>Marisol</v>
      </c>
      <c r="C935" s="141" t="s">
        <v>544</v>
      </c>
      <c r="D935" s="141" t="s">
        <v>14</v>
      </c>
      <c r="E935" s="141" t="str">
        <f>VLOOKUP(D935,Empresas!$D$7:$E$92,2,0)</f>
        <v>TOE COMPANY</v>
      </c>
      <c r="F935" s="141" t="s">
        <v>180</v>
      </c>
      <c r="G935" s="142">
        <f t="shared" si="154"/>
        <v>58</v>
      </c>
      <c r="H935" s="142" t="str">
        <f>VLOOKUP(D935,Empresas!$D$6:$L$92,7,0)</f>
        <v>Mensual</v>
      </c>
      <c r="I935" s="141" t="str">
        <f>VLOOKUP(VLOOKUP(D935&amp;"|"&amp;B935,Empresas!$I$7:$CB$92,G935,0),Tablas!$A$8:$B$10,2,0)</f>
        <v>No aplica</v>
      </c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 t="str">
        <f>VLOOKUP(D935,Empresas!$D$7:$CF$91,81,0)</f>
        <v>A</v>
      </c>
      <c r="W935" s="78" t="str">
        <f>VLOOKUP(D935,Empresas!$D$7:$M$91,10,0)</f>
        <v>Rer</v>
      </c>
      <c r="X935" s="69" t="str">
        <f t="shared" si="147"/>
        <v>NO</v>
      </c>
      <c r="Y935" s="153" t="str">
        <f t="shared" si="148"/>
        <v>No aplica</v>
      </c>
      <c r="Z935" s="147">
        <f>IF(Y935="No aplica",0,IF(I935="no",0,IF(I935="No aplica",0,IF(I935="Si",1,IF(I935="Fisico",1,IF(I935="Electronico",2,VLOOKUP(C935&amp;"|"&amp;B935&amp;"|"&amp;D935,Empresas!$C$6:$CC$92,G935+6+1,0)))))))</f>
        <v>0</v>
      </c>
      <c r="AA935" s="147">
        <f>IF(AND($I935="Si",J935=1),1,IF(AND($I935="Fisico",J935=1),1,IF(AND(J935=1,$I935="Electronico"),2,IF(J935=1,VLOOKUP($C935&amp;"|"&amp;$B935&amp;"|"&amp;$D935,Empresas!$C$6:$CC$92,$G935+6+1,0),0))))</f>
        <v>0</v>
      </c>
      <c r="AB935" s="147">
        <f>IF(AND($I935="Si",K935=1),1,IF(AND($I935="Fisico",K935=1),1,IF(AND(K935=1,$I935="Electronico"),2,IF(K935=1,VLOOKUP($C935&amp;"|"&amp;$B935&amp;"|"&amp;$D935,Empresas!$C$6:$CC$92,$G935+6+1,0),0))))</f>
        <v>0</v>
      </c>
      <c r="AC935" s="147">
        <f>IF(AND($I935="Si",L935=1),1,IF(AND($I935="Fisico",L935=1),1,IF(AND(L935=1,$I935="Electronico"),2,IF(L935=1,VLOOKUP($C935&amp;"|"&amp;$B935&amp;"|"&amp;$D935,Empresas!$C$6:$CC$92,$G935+6+1,0),0))))</f>
        <v>0</v>
      </c>
      <c r="AD935" s="147">
        <f>IF(AND($I935="Si",M935=1),1,IF(AND($I935="Fisico",M935=1),1,IF(AND(M935=1,$I935="Electronico"),2,IF(M935=1,VLOOKUP($C935&amp;"|"&amp;$B935&amp;"|"&amp;$D935,Empresas!$C$6:$CC$92,$G935+6+1,0),0))))</f>
        <v>0</v>
      </c>
      <c r="AE935" s="147">
        <f>IF(AND($I935="Si",N935=1),1,IF(AND($I935="Fisico",N935=1),1,IF(AND(N935=1,$I935="Electronico"),2,IF(N935=1,VLOOKUP($C935&amp;"|"&amp;$B935&amp;"|"&amp;$D935,Empresas!$C$6:$CC$92,$G935+6+1,0),0))))</f>
        <v>0</v>
      </c>
      <c r="AF935" s="147">
        <f>IF(AND($I935="Si",O935=1),1,IF(AND($I935="Fisico",O935=1),1,IF(AND(O935=1,$I935="Electronico"),2,IF(O935=1,VLOOKUP($C935&amp;"|"&amp;$B935&amp;"|"&amp;$D935,Empresas!$C$6:$CC$92,$G935+6+1,0),0))))</f>
        <v>0</v>
      </c>
      <c r="AG935" s="147">
        <f>IF(AND($I935="Si",P935=1),1,IF(AND($I935="Fisico",P935=1),1,IF(AND(P935=1,$I935="Electronico"),2,IF(P935=1,VLOOKUP($C935&amp;"|"&amp;$B935&amp;"|"&amp;$D935,Empresas!$C$6:$CC$92,$G935+6+1,0),0))))</f>
        <v>0</v>
      </c>
      <c r="AH935" s="147">
        <f>IF(AND($I935="Si",Q935=1),1,IF(AND($I935="Fisico",Q935=1),1,IF(AND(Q935=1,$I935="Electronico"),2,IF(Q935=1,VLOOKUP($C935&amp;"|"&amp;$B935&amp;"|"&amp;$D935,Empresas!$C$6:$CC$92,$G935+6+1,0),0))))</f>
        <v>0</v>
      </c>
      <c r="AI935" s="147">
        <f>IF(AND($I935="Si",R935=1),1,IF(AND($I935="Fisico",R935=1),1,IF(AND(R935=1,$I935="Electronico"),2,IF(R935=1,VLOOKUP($C935&amp;"|"&amp;$B935&amp;"|"&amp;$D935,Empresas!$C$6:$CC$92,$G935+6+1,0),0))))</f>
        <v>0</v>
      </c>
      <c r="AJ935" s="147">
        <f>IF(AND($I935="Si",S935=1),1,IF(AND($I935="Fisico",S935=1),1,IF(AND(S935=1,$I935="Electronico"),2,IF(S935=1,VLOOKUP($C935&amp;"|"&amp;$B935&amp;"|"&amp;$D935,Empresas!$C$6:$CC$92,$G935+6+1,0),0))))</f>
        <v>0</v>
      </c>
      <c r="AK935" s="147">
        <f>IF(AND($I935="Si",T935=1),1,IF(AND($I935="Fisico",T935=1),1,IF(AND(T935=1,$I935="Electronico"),2,IF(T935=1,VLOOKUP($C935&amp;"|"&amp;$B935&amp;"|"&amp;$D935,Empresas!$C$6:$CC$92,$G935+6+1,0),0))))</f>
        <v>0</v>
      </c>
      <c r="AL935" s="147">
        <f>IF(AND($I935="Si",U935=1),1,IF(AND($I935="Fisico",U935=1),1,IF(AND(U935=1,$I935="Electronico"),2,IF(U935=1,VLOOKUP($C935&amp;"|"&amp;$B935&amp;"|"&amp;$D935,Empresas!$C$6:$CC$92,$G935+6+1,0),0))))</f>
        <v>0</v>
      </c>
      <c r="AM935" s="149">
        <f t="shared" si="149"/>
        <v>0</v>
      </c>
      <c r="AN935" s="149">
        <f t="shared" si="150"/>
        <v>0</v>
      </c>
      <c r="AO935" s="152">
        <f t="shared" si="151"/>
        <v>0</v>
      </c>
    </row>
    <row r="936" spans="1:41" x14ac:dyDescent="0.25">
      <c r="A936" s="140" t="str">
        <f>VLOOKUP(D936,Empresas!$D$7:$F$91,3,0)</f>
        <v>Omar</v>
      </c>
      <c r="B936" s="141" t="str">
        <f>VLOOKUP(D936,Empresas!$D$7:$G$91,4,0)</f>
        <v>Marisol</v>
      </c>
      <c r="C936" s="141" t="s">
        <v>544</v>
      </c>
      <c r="D936" s="141" t="s">
        <v>14</v>
      </c>
      <c r="E936" s="141" t="str">
        <f>VLOOKUP(D936,Empresas!$D$7:$E$92,2,0)</f>
        <v>TOE COMPANY</v>
      </c>
      <c r="F936" s="141" t="s">
        <v>181</v>
      </c>
      <c r="G936" s="142">
        <f t="shared" si="154"/>
        <v>59</v>
      </c>
      <c r="H936" s="142" t="str">
        <f>VLOOKUP(D936,Empresas!$D$6:$L$92,7,0)</f>
        <v>Mensual</v>
      </c>
      <c r="I936" s="141" t="str">
        <f>VLOOKUP(VLOOKUP(D936&amp;"|"&amp;B936,Empresas!$I$7:$CB$92,G936,0),Tablas!$A$8:$B$10,2,0)</f>
        <v>No aplica</v>
      </c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 t="str">
        <f>VLOOKUP(D936,Empresas!$D$7:$CF$91,81,0)</f>
        <v>A</v>
      </c>
      <c r="W936" s="78" t="str">
        <f>VLOOKUP(D936,Empresas!$D$7:$M$91,10,0)</f>
        <v>Rer</v>
      </c>
      <c r="X936" s="69" t="str">
        <f t="shared" si="147"/>
        <v>NO</v>
      </c>
      <c r="Y936" s="153" t="str">
        <f t="shared" si="148"/>
        <v>No aplica</v>
      </c>
      <c r="Z936" s="147">
        <f>IF(Y936="No aplica",0,IF(I936="no",0,IF(I936="No aplica",0,IF(I936="Si",1,IF(I936="Fisico",1,IF(I936="Electronico",2,VLOOKUP(C936&amp;"|"&amp;B936&amp;"|"&amp;D936,Empresas!$C$6:$CC$92,G936+6+1,0)))))))</f>
        <v>0</v>
      </c>
      <c r="AA936" s="147">
        <f>IF(AND($I936="Si",J936=1),1,IF(AND($I936="Fisico",J936=1),1,IF(AND(J936=1,$I936="Electronico"),2,IF(J936=1,VLOOKUP($C936&amp;"|"&amp;$B936&amp;"|"&amp;$D936,Empresas!$C$6:$CC$92,$G936+6+1,0),0))))</f>
        <v>0</v>
      </c>
      <c r="AB936" s="147">
        <f>IF(AND($I936="Si",K936=1),1,IF(AND($I936="Fisico",K936=1),1,IF(AND(K936=1,$I936="Electronico"),2,IF(K936=1,VLOOKUP($C936&amp;"|"&amp;$B936&amp;"|"&amp;$D936,Empresas!$C$6:$CC$92,$G936+6+1,0),0))))</f>
        <v>0</v>
      </c>
      <c r="AC936" s="147">
        <f>IF(AND($I936="Si",L936=1),1,IF(AND($I936="Fisico",L936=1),1,IF(AND(L936=1,$I936="Electronico"),2,IF(L936=1,VLOOKUP($C936&amp;"|"&amp;$B936&amp;"|"&amp;$D936,Empresas!$C$6:$CC$92,$G936+6+1,0),0))))</f>
        <v>0</v>
      </c>
      <c r="AD936" s="147">
        <f>IF(AND($I936="Si",M936=1),1,IF(AND($I936="Fisico",M936=1),1,IF(AND(M936=1,$I936="Electronico"),2,IF(M936=1,VLOOKUP($C936&amp;"|"&amp;$B936&amp;"|"&amp;$D936,Empresas!$C$6:$CC$92,$G936+6+1,0),0))))</f>
        <v>0</v>
      </c>
      <c r="AE936" s="147">
        <f>IF(AND($I936="Si",N936=1),1,IF(AND($I936="Fisico",N936=1),1,IF(AND(N936=1,$I936="Electronico"),2,IF(N936=1,VLOOKUP($C936&amp;"|"&amp;$B936&amp;"|"&amp;$D936,Empresas!$C$6:$CC$92,$G936+6+1,0),0))))</f>
        <v>0</v>
      </c>
      <c r="AF936" s="147">
        <f>IF(AND($I936="Si",O936=1),1,IF(AND($I936="Fisico",O936=1),1,IF(AND(O936=1,$I936="Electronico"),2,IF(O936=1,VLOOKUP($C936&amp;"|"&amp;$B936&amp;"|"&amp;$D936,Empresas!$C$6:$CC$92,$G936+6+1,0),0))))</f>
        <v>0</v>
      </c>
      <c r="AG936" s="147">
        <f>IF(AND($I936="Si",P936=1),1,IF(AND($I936="Fisico",P936=1),1,IF(AND(P936=1,$I936="Electronico"),2,IF(P936=1,VLOOKUP($C936&amp;"|"&amp;$B936&amp;"|"&amp;$D936,Empresas!$C$6:$CC$92,$G936+6+1,0),0))))</f>
        <v>0</v>
      </c>
      <c r="AH936" s="147">
        <f>IF(AND($I936="Si",Q936=1),1,IF(AND($I936="Fisico",Q936=1),1,IF(AND(Q936=1,$I936="Electronico"),2,IF(Q936=1,VLOOKUP($C936&amp;"|"&amp;$B936&amp;"|"&amp;$D936,Empresas!$C$6:$CC$92,$G936+6+1,0),0))))</f>
        <v>0</v>
      </c>
      <c r="AI936" s="147">
        <f>IF(AND($I936="Si",R936=1),1,IF(AND($I936="Fisico",R936=1),1,IF(AND(R936=1,$I936="Electronico"),2,IF(R936=1,VLOOKUP($C936&amp;"|"&amp;$B936&amp;"|"&amp;$D936,Empresas!$C$6:$CC$92,$G936+6+1,0),0))))</f>
        <v>0</v>
      </c>
      <c r="AJ936" s="147">
        <f>IF(AND($I936="Si",S936=1),1,IF(AND($I936="Fisico",S936=1),1,IF(AND(S936=1,$I936="Electronico"),2,IF(S936=1,VLOOKUP($C936&amp;"|"&amp;$B936&amp;"|"&amp;$D936,Empresas!$C$6:$CC$92,$G936+6+1,0),0))))</f>
        <v>0</v>
      </c>
      <c r="AK936" s="147">
        <f>IF(AND($I936="Si",T936=1),1,IF(AND($I936="Fisico",T936=1),1,IF(AND(T936=1,$I936="Electronico"),2,IF(T936=1,VLOOKUP($C936&amp;"|"&amp;$B936&amp;"|"&amp;$D936,Empresas!$C$6:$CC$92,$G936+6+1,0),0))))</f>
        <v>0</v>
      </c>
      <c r="AL936" s="147">
        <f>IF(AND($I936="Si",U936=1),1,IF(AND($I936="Fisico",U936=1),1,IF(AND(U936=1,$I936="Electronico"),2,IF(U936=1,VLOOKUP($C936&amp;"|"&amp;$B936&amp;"|"&amp;$D936,Empresas!$C$6:$CC$92,$G936+6+1,0),0))))</f>
        <v>0</v>
      </c>
      <c r="AM936" s="149">
        <f t="shared" si="149"/>
        <v>0</v>
      </c>
      <c r="AN936" s="149">
        <f t="shared" si="150"/>
        <v>0</v>
      </c>
      <c r="AO936" s="152">
        <f t="shared" si="151"/>
        <v>0</v>
      </c>
    </row>
    <row r="937" spans="1:41" x14ac:dyDescent="0.25">
      <c r="A937" s="140" t="str">
        <f>VLOOKUP(D937,Empresas!$D$7:$F$91,3,0)</f>
        <v>Omar</v>
      </c>
      <c r="B937" s="141" t="str">
        <f>VLOOKUP(D937,Empresas!$D$7:$G$91,4,0)</f>
        <v>Marisol</v>
      </c>
      <c r="C937" s="141" t="s">
        <v>544</v>
      </c>
      <c r="D937" s="141" t="s">
        <v>14</v>
      </c>
      <c r="E937" s="141" t="str">
        <f>VLOOKUP(D937,Empresas!$D$7:$E$92,2,0)</f>
        <v>TOE COMPANY</v>
      </c>
      <c r="F937" s="141" t="s">
        <v>182</v>
      </c>
      <c r="G937" s="142">
        <f t="shared" si="154"/>
        <v>60</v>
      </c>
      <c r="H937" s="142" t="str">
        <f>VLOOKUP(D937,Empresas!$D$6:$L$92,7,0)</f>
        <v>Mensual</v>
      </c>
      <c r="I937" s="141" t="str">
        <f>VLOOKUP(VLOOKUP(D937&amp;"|"&amp;B937,Empresas!$I$7:$CB$92,G937,0),Tablas!$A$8:$B$10,2,0)</f>
        <v>No aplica</v>
      </c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 t="str">
        <f>VLOOKUP(D937,Empresas!$D$7:$CF$91,81,0)</f>
        <v>A</v>
      </c>
      <c r="W937" s="78" t="str">
        <f>VLOOKUP(D937,Empresas!$D$7:$M$91,10,0)</f>
        <v>Rer</v>
      </c>
      <c r="X937" s="69" t="str">
        <f t="shared" si="147"/>
        <v>NO</v>
      </c>
      <c r="Y937" s="153" t="str">
        <f t="shared" si="148"/>
        <v>No aplica</v>
      </c>
      <c r="Z937" s="147">
        <f>IF(Y937="No aplica",0,IF(I937="no",0,IF(I937="No aplica",0,IF(I937="Si",1,IF(I937="Fisico",1,IF(I937="Electronico",2,VLOOKUP(C937&amp;"|"&amp;B937&amp;"|"&amp;D937,Empresas!$C$6:$CC$92,G937+6+1,0)))))))</f>
        <v>0</v>
      </c>
      <c r="AA937" s="147">
        <f>IF(AND($I937="Si",J937=1),1,IF(AND($I937="Fisico",J937=1),1,IF(AND(J937=1,$I937="Electronico"),2,IF(J937=1,VLOOKUP($C937&amp;"|"&amp;$B937&amp;"|"&amp;$D937,Empresas!$C$6:$CC$92,$G937+6+1,0),0))))</f>
        <v>0</v>
      </c>
      <c r="AB937" s="147">
        <f>IF(AND($I937="Si",K937=1),1,IF(AND($I937="Fisico",K937=1),1,IF(AND(K937=1,$I937="Electronico"),2,IF(K937=1,VLOOKUP($C937&amp;"|"&amp;$B937&amp;"|"&amp;$D937,Empresas!$C$6:$CC$92,$G937+6+1,0),0))))</f>
        <v>0</v>
      </c>
      <c r="AC937" s="147">
        <f>IF(AND($I937="Si",L937=1),1,IF(AND($I937="Fisico",L937=1),1,IF(AND(L937=1,$I937="Electronico"),2,IF(L937=1,VLOOKUP($C937&amp;"|"&amp;$B937&amp;"|"&amp;$D937,Empresas!$C$6:$CC$92,$G937+6+1,0),0))))</f>
        <v>0</v>
      </c>
      <c r="AD937" s="147">
        <f>IF(AND($I937="Si",M937=1),1,IF(AND($I937="Fisico",M937=1),1,IF(AND(M937=1,$I937="Electronico"),2,IF(M937=1,VLOOKUP($C937&amp;"|"&amp;$B937&amp;"|"&amp;$D937,Empresas!$C$6:$CC$92,$G937+6+1,0),0))))</f>
        <v>0</v>
      </c>
      <c r="AE937" s="147">
        <f>IF(AND($I937="Si",N937=1),1,IF(AND($I937="Fisico",N937=1),1,IF(AND(N937=1,$I937="Electronico"),2,IF(N937=1,VLOOKUP($C937&amp;"|"&amp;$B937&amp;"|"&amp;$D937,Empresas!$C$6:$CC$92,$G937+6+1,0),0))))</f>
        <v>0</v>
      </c>
      <c r="AF937" s="147">
        <f>IF(AND($I937="Si",O937=1),1,IF(AND($I937="Fisico",O937=1),1,IF(AND(O937=1,$I937="Electronico"),2,IF(O937=1,VLOOKUP($C937&amp;"|"&amp;$B937&amp;"|"&amp;$D937,Empresas!$C$6:$CC$92,$G937+6+1,0),0))))</f>
        <v>0</v>
      </c>
      <c r="AG937" s="147">
        <f>IF(AND($I937="Si",P937=1),1,IF(AND($I937="Fisico",P937=1),1,IF(AND(P937=1,$I937="Electronico"),2,IF(P937=1,VLOOKUP($C937&amp;"|"&amp;$B937&amp;"|"&amp;$D937,Empresas!$C$6:$CC$92,$G937+6+1,0),0))))</f>
        <v>0</v>
      </c>
      <c r="AH937" s="147">
        <f>IF(AND($I937="Si",Q937=1),1,IF(AND($I937="Fisico",Q937=1),1,IF(AND(Q937=1,$I937="Electronico"),2,IF(Q937=1,VLOOKUP($C937&amp;"|"&amp;$B937&amp;"|"&amp;$D937,Empresas!$C$6:$CC$92,$G937+6+1,0),0))))</f>
        <v>0</v>
      </c>
      <c r="AI937" s="147">
        <f>IF(AND($I937="Si",R937=1),1,IF(AND($I937="Fisico",R937=1),1,IF(AND(R937=1,$I937="Electronico"),2,IF(R937=1,VLOOKUP($C937&amp;"|"&amp;$B937&amp;"|"&amp;$D937,Empresas!$C$6:$CC$92,$G937+6+1,0),0))))</f>
        <v>0</v>
      </c>
      <c r="AJ937" s="147">
        <f>IF(AND($I937="Si",S937=1),1,IF(AND($I937="Fisico",S937=1),1,IF(AND(S937=1,$I937="Electronico"),2,IF(S937=1,VLOOKUP($C937&amp;"|"&amp;$B937&amp;"|"&amp;$D937,Empresas!$C$6:$CC$92,$G937+6+1,0),0))))</f>
        <v>0</v>
      </c>
      <c r="AK937" s="147">
        <f>IF(AND($I937="Si",T937=1),1,IF(AND($I937="Fisico",T937=1),1,IF(AND(T937=1,$I937="Electronico"),2,IF(T937=1,VLOOKUP($C937&amp;"|"&amp;$B937&amp;"|"&amp;$D937,Empresas!$C$6:$CC$92,$G937+6+1,0),0))))</f>
        <v>0</v>
      </c>
      <c r="AL937" s="147">
        <f>IF(AND($I937="Si",U937=1),1,IF(AND($I937="Fisico",U937=1),1,IF(AND(U937=1,$I937="Electronico"),2,IF(U937=1,VLOOKUP($C937&amp;"|"&amp;$B937&amp;"|"&amp;$D937,Empresas!$C$6:$CC$92,$G937+6+1,0),0))))</f>
        <v>0</v>
      </c>
      <c r="AM937" s="149">
        <f t="shared" si="149"/>
        <v>0</v>
      </c>
      <c r="AN937" s="149">
        <f t="shared" si="150"/>
        <v>0</v>
      </c>
      <c r="AO937" s="152">
        <f t="shared" si="151"/>
        <v>0</v>
      </c>
    </row>
    <row r="938" spans="1:41" x14ac:dyDescent="0.25">
      <c r="A938" s="143" t="str">
        <f>VLOOKUP(D938,Empresas!$D$7:$F$91,3,0)</f>
        <v>Omar</v>
      </c>
      <c r="B938" s="144" t="str">
        <f>VLOOKUP(D938,Empresas!$D$7:$G$91,4,0)</f>
        <v>Marisol</v>
      </c>
      <c r="C938" s="144" t="s">
        <v>544</v>
      </c>
      <c r="D938" s="144" t="s">
        <v>14</v>
      </c>
      <c r="E938" s="144" t="str">
        <f>VLOOKUP(D938,Empresas!$D$7:$E$92,2,0)</f>
        <v>TOE COMPANY</v>
      </c>
      <c r="F938" s="144" t="s">
        <v>183</v>
      </c>
      <c r="G938" s="145">
        <f>+Empresas!$BR$2</f>
        <v>62</v>
      </c>
      <c r="H938" s="145" t="str">
        <f>VLOOKUP(D938,Empresas!$D$6:$L$92,7,0)</f>
        <v>Mensual</v>
      </c>
      <c r="I938" s="144" t="str">
        <f>VLOOKUP(VLOOKUP(D938&amp;"|"&amp;B938,Empresas!$I$7:$CB$92,G938,0),Tablas!$A$13:$B$14,2,0)</f>
        <v>Si</v>
      </c>
      <c r="J938" s="78">
        <v>1</v>
      </c>
      <c r="K938" s="78">
        <v>1</v>
      </c>
      <c r="L938" s="78">
        <v>1</v>
      </c>
      <c r="M938" s="78">
        <v>1</v>
      </c>
      <c r="N938" s="78">
        <v>1</v>
      </c>
      <c r="O938" s="78">
        <v>1</v>
      </c>
      <c r="P938" s="78">
        <v>1</v>
      </c>
      <c r="Q938" s="78">
        <v>1</v>
      </c>
      <c r="R938" s="78"/>
      <c r="S938" s="78"/>
      <c r="T938" s="78"/>
      <c r="U938" s="78"/>
      <c r="V938" s="78" t="str">
        <f>VLOOKUP(D938,Empresas!$D$7:$CF$91,81,0)</f>
        <v>A</v>
      </c>
      <c r="W938" s="78" t="str">
        <f>VLOOKUP(D938,Empresas!$D$7:$M$91,10,0)</f>
        <v>Rer</v>
      </c>
      <c r="X938" s="69" t="str">
        <f t="shared" si="147"/>
        <v>SI</v>
      </c>
      <c r="Y938" s="153" t="str">
        <f t="shared" si="148"/>
        <v>Si aplica</v>
      </c>
      <c r="Z938" s="147">
        <f>IF(Y938="No aplica",0,IF(I938="no",0,IF(I938="No aplica",0,IF(I938="Si",1,IF(I938="Fisico",1,IF(I938="Electronico",2,VLOOKUP(C938&amp;"|"&amp;B938&amp;"|"&amp;D938,Empresas!$C$6:$CC$92,G938+6+1,0)))))))</f>
        <v>1</v>
      </c>
      <c r="AA938" s="147">
        <f>IF(AND($I938="Si",J938=1),1,IF(AND($I938="Fisico",J938=1),1,IF(AND(J938=1,$I938="Electronico"),2,IF(J938=1,VLOOKUP($C938&amp;"|"&amp;$B938&amp;"|"&amp;$D938,Empresas!$C$6:$CC$92,$G938+6+1,0),0))))</f>
        <v>1</v>
      </c>
      <c r="AB938" s="147">
        <f>IF(AND($I938="Si",K938=1),1,IF(AND($I938="Fisico",K938=1),1,IF(AND(K938=1,$I938="Electronico"),2,IF(K938=1,VLOOKUP($C938&amp;"|"&amp;$B938&amp;"|"&amp;$D938,Empresas!$C$6:$CC$92,$G938+6+1,0),0))))</f>
        <v>1</v>
      </c>
      <c r="AC938" s="147">
        <f>IF(AND($I938="Si",L938=1),1,IF(AND($I938="Fisico",L938=1),1,IF(AND(L938=1,$I938="Electronico"),2,IF(L938=1,VLOOKUP($C938&amp;"|"&amp;$B938&amp;"|"&amp;$D938,Empresas!$C$6:$CC$92,$G938+6+1,0),0))))</f>
        <v>1</v>
      </c>
      <c r="AD938" s="147">
        <f>IF(AND($I938="Si",M938=1),1,IF(AND($I938="Fisico",M938=1),1,IF(AND(M938=1,$I938="Electronico"),2,IF(M938=1,VLOOKUP($C938&amp;"|"&amp;$B938&amp;"|"&amp;$D938,Empresas!$C$6:$CC$92,$G938+6+1,0),0))))</f>
        <v>1</v>
      </c>
      <c r="AE938" s="147">
        <f>IF(AND($I938="Si",N938=1),1,IF(AND($I938="Fisico",N938=1),1,IF(AND(N938=1,$I938="Electronico"),2,IF(N938=1,VLOOKUP($C938&amp;"|"&amp;$B938&amp;"|"&amp;$D938,Empresas!$C$6:$CC$92,$G938+6+1,0),0))))</f>
        <v>1</v>
      </c>
      <c r="AF938" s="147">
        <f>IF(AND($I938="Si",O938=1),1,IF(AND($I938="Fisico",O938=1),1,IF(AND(O938=1,$I938="Electronico"),2,IF(O938=1,VLOOKUP($C938&amp;"|"&amp;$B938&amp;"|"&amp;$D938,Empresas!$C$6:$CC$92,$G938+6+1,0),0))))</f>
        <v>1</v>
      </c>
      <c r="AG938" s="147">
        <f>IF(AND($I938="Si",P938=1),1,IF(AND($I938="Fisico",P938=1),1,IF(AND(P938=1,$I938="Electronico"),2,IF(P938=1,VLOOKUP($C938&amp;"|"&amp;$B938&amp;"|"&amp;$D938,Empresas!$C$6:$CC$92,$G938+6+1,0),0))))</f>
        <v>1</v>
      </c>
      <c r="AH938" s="147">
        <f>IF(AND($I938="Si",Q938=1),1,IF(AND($I938="Fisico",Q938=1),1,IF(AND(Q938=1,$I938="Electronico"),2,IF(Q938=1,VLOOKUP($C938&amp;"|"&amp;$B938&amp;"|"&amp;$D938,Empresas!$C$6:$CC$92,$G938+6+1,0),0))))</f>
        <v>1</v>
      </c>
      <c r="AI938" s="147">
        <f>IF(AND($I938="Si",R938=1),1,IF(AND($I938="Fisico",R938=1),1,IF(AND(R938=1,$I938="Electronico"),2,IF(R938=1,VLOOKUP($C938&amp;"|"&amp;$B938&amp;"|"&amp;$D938,Empresas!$C$6:$CC$92,$G938+6+1,0),0))))</f>
        <v>0</v>
      </c>
      <c r="AJ938" s="147">
        <f>IF(AND($I938="Si",S938=1),1,IF(AND($I938="Fisico",S938=1),1,IF(AND(S938=1,$I938="Electronico"),2,IF(S938=1,VLOOKUP($C938&amp;"|"&amp;$B938&amp;"|"&amp;$D938,Empresas!$C$6:$CC$92,$G938+6+1,0),0))))</f>
        <v>0</v>
      </c>
      <c r="AK938" s="147">
        <f>IF(AND($I938="Si",T938=1),1,IF(AND($I938="Fisico",T938=1),1,IF(AND(T938=1,$I938="Electronico"),2,IF(T938=1,VLOOKUP($C938&amp;"|"&amp;$B938&amp;"|"&amp;$D938,Empresas!$C$6:$CC$92,$G938+6+1,0),0))))</f>
        <v>0</v>
      </c>
      <c r="AL938" s="147">
        <f>IF(AND($I938="Si",U938=1),1,IF(AND($I938="Fisico",U938=1),1,IF(AND(U938=1,$I938="Electronico"),2,IF(U938=1,VLOOKUP($C938&amp;"|"&amp;$B938&amp;"|"&amp;$D938,Empresas!$C$6:$CC$92,$G938+6+1,0),0))))</f>
        <v>0</v>
      </c>
      <c r="AM938" s="149">
        <f t="shared" si="149"/>
        <v>8</v>
      </c>
      <c r="AN938" s="149">
        <f t="shared" si="150"/>
        <v>8</v>
      </c>
      <c r="AO938" s="152">
        <f t="shared" si="151"/>
        <v>1</v>
      </c>
    </row>
    <row r="939" spans="1:41" x14ac:dyDescent="0.25">
      <c r="A939" s="143" t="str">
        <f>VLOOKUP(D939,Empresas!$D$7:$F$91,3,0)</f>
        <v>Omar</v>
      </c>
      <c r="B939" s="144" t="str">
        <f>VLOOKUP(D939,Empresas!$D$7:$G$91,4,0)</f>
        <v>Marisol</v>
      </c>
      <c r="C939" s="144" t="s">
        <v>544</v>
      </c>
      <c r="D939" s="144" t="s">
        <v>14</v>
      </c>
      <c r="E939" s="144" t="str">
        <f>VLOOKUP(D939,Empresas!$D$7:$E$92,2,0)</f>
        <v>TOE COMPANY</v>
      </c>
      <c r="F939" s="144" t="s">
        <v>184</v>
      </c>
      <c r="G939" s="145">
        <f>+G938+1</f>
        <v>63</v>
      </c>
      <c r="H939" s="145" t="str">
        <f>VLOOKUP(D939,Empresas!$D$6:$L$92,7,0)</f>
        <v>Mensual</v>
      </c>
      <c r="I939" s="144" t="str">
        <f>VLOOKUP(VLOOKUP(D939&amp;"|"&amp;B939,Empresas!$I$7:$CB$92,G939,0),Tablas!$A$13:$B$14,2,0)</f>
        <v>Si</v>
      </c>
      <c r="J939" s="78">
        <v>1</v>
      </c>
      <c r="K939" s="78">
        <v>1</v>
      </c>
      <c r="L939" s="78">
        <v>1</v>
      </c>
      <c r="M939" s="78">
        <v>1</v>
      </c>
      <c r="N939" s="78">
        <v>1</v>
      </c>
      <c r="O939" s="78">
        <v>1</v>
      </c>
      <c r="P939" s="78">
        <v>1</v>
      </c>
      <c r="Q939" s="78">
        <v>1</v>
      </c>
      <c r="R939" s="78"/>
      <c r="S939" s="78"/>
      <c r="T939" s="78"/>
      <c r="U939" s="78"/>
      <c r="V939" s="78" t="str">
        <f>VLOOKUP(D939,Empresas!$D$7:$CF$91,81,0)</f>
        <v>A</v>
      </c>
      <c r="W939" s="78" t="str">
        <f>VLOOKUP(D939,Empresas!$D$7:$M$91,10,0)</f>
        <v>Rer</v>
      </c>
      <c r="X939" s="69" t="str">
        <f t="shared" si="147"/>
        <v>SI</v>
      </c>
      <c r="Y939" s="153" t="str">
        <f t="shared" si="148"/>
        <v>Si aplica</v>
      </c>
      <c r="Z939" s="147">
        <f>IF(Y939="No aplica",0,IF(I939="no",0,IF(I939="No aplica",0,IF(I939="Si",1,IF(I939="Fisico",1,IF(I939="Electronico",2,VLOOKUP(C939&amp;"|"&amp;B939&amp;"|"&amp;D939,Empresas!$C$6:$CC$92,G939+6+1,0)))))))</f>
        <v>1</v>
      </c>
      <c r="AA939" s="147">
        <f>IF(AND($I939="Si",J939=1),1,IF(AND($I939="Fisico",J939=1),1,IF(AND(J939=1,$I939="Electronico"),2,IF(J939=1,VLOOKUP($C939&amp;"|"&amp;$B939&amp;"|"&amp;$D939,Empresas!$C$6:$CC$92,$G939+6+1,0),0))))</f>
        <v>1</v>
      </c>
      <c r="AB939" s="147">
        <f>IF(AND($I939="Si",K939=1),1,IF(AND($I939="Fisico",K939=1),1,IF(AND(K939=1,$I939="Electronico"),2,IF(K939=1,VLOOKUP($C939&amp;"|"&amp;$B939&amp;"|"&amp;$D939,Empresas!$C$6:$CC$92,$G939+6+1,0),0))))</f>
        <v>1</v>
      </c>
      <c r="AC939" s="147">
        <f>IF(AND($I939="Si",L939=1),1,IF(AND($I939="Fisico",L939=1),1,IF(AND(L939=1,$I939="Electronico"),2,IF(L939=1,VLOOKUP($C939&amp;"|"&amp;$B939&amp;"|"&amp;$D939,Empresas!$C$6:$CC$92,$G939+6+1,0),0))))</f>
        <v>1</v>
      </c>
      <c r="AD939" s="147">
        <f>IF(AND($I939="Si",M939=1),1,IF(AND($I939="Fisico",M939=1),1,IF(AND(M939=1,$I939="Electronico"),2,IF(M939=1,VLOOKUP($C939&amp;"|"&amp;$B939&amp;"|"&amp;$D939,Empresas!$C$6:$CC$92,$G939+6+1,0),0))))</f>
        <v>1</v>
      </c>
      <c r="AE939" s="147">
        <f>IF(AND($I939="Si",N939=1),1,IF(AND($I939="Fisico",N939=1),1,IF(AND(N939=1,$I939="Electronico"),2,IF(N939=1,VLOOKUP($C939&amp;"|"&amp;$B939&amp;"|"&amp;$D939,Empresas!$C$6:$CC$92,$G939+6+1,0),0))))</f>
        <v>1</v>
      </c>
      <c r="AF939" s="147">
        <f>IF(AND($I939="Si",O939=1),1,IF(AND($I939="Fisico",O939=1),1,IF(AND(O939=1,$I939="Electronico"),2,IF(O939=1,VLOOKUP($C939&amp;"|"&amp;$B939&amp;"|"&amp;$D939,Empresas!$C$6:$CC$92,$G939+6+1,0),0))))</f>
        <v>1</v>
      </c>
      <c r="AG939" s="147">
        <f>IF(AND($I939="Si",P939=1),1,IF(AND($I939="Fisico",P939=1),1,IF(AND(P939=1,$I939="Electronico"),2,IF(P939=1,VLOOKUP($C939&amp;"|"&amp;$B939&amp;"|"&amp;$D939,Empresas!$C$6:$CC$92,$G939+6+1,0),0))))</f>
        <v>1</v>
      </c>
      <c r="AH939" s="147">
        <f>IF(AND($I939="Si",Q939=1),1,IF(AND($I939="Fisico",Q939=1),1,IF(AND(Q939=1,$I939="Electronico"),2,IF(Q939=1,VLOOKUP($C939&amp;"|"&amp;$B939&amp;"|"&amp;$D939,Empresas!$C$6:$CC$92,$G939+6+1,0),0))))</f>
        <v>1</v>
      </c>
      <c r="AI939" s="147">
        <f>IF(AND($I939="Si",R939=1),1,IF(AND($I939="Fisico",R939=1),1,IF(AND(R939=1,$I939="Electronico"),2,IF(R939=1,VLOOKUP($C939&amp;"|"&amp;$B939&amp;"|"&amp;$D939,Empresas!$C$6:$CC$92,$G939+6+1,0),0))))</f>
        <v>0</v>
      </c>
      <c r="AJ939" s="147">
        <f>IF(AND($I939="Si",S939=1),1,IF(AND($I939="Fisico",S939=1),1,IF(AND(S939=1,$I939="Electronico"),2,IF(S939=1,VLOOKUP($C939&amp;"|"&amp;$B939&amp;"|"&amp;$D939,Empresas!$C$6:$CC$92,$G939+6+1,0),0))))</f>
        <v>0</v>
      </c>
      <c r="AK939" s="147">
        <f>IF(AND($I939="Si",T939=1),1,IF(AND($I939="Fisico",T939=1),1,IF(AND(T939=1,$I939="Electronico"),2,IF(T939=1,VLOOKUP($C939&amp;"|"&amp;$B939&amp;"|"&amp;$D939,Empresas!$C$6:$CC$92,$G939+6+1,0),0))))</f>
        <v>0</v>
      </c>
      <c r="AL939" s="147">
        <f>IF(AND($I939="Si",U939=1),1,IF(AND($I939="Fisico",U939=1),1,IF(AND(U939=1,$I939="Electronico"),2,IF(U939=1,VLOOKUP($C939&amp;"|"&amp;$B939&amp;"|"&amp;$D939,Empresas!$C$6:$CC$92,$G939+6+1,0),0))))</f>
        <v>0</v>
      </c>
      <c r="AM939" s="149">
        <f t="shared" si="149"/>
        <v>8</v>
      </c>
      <c r="AN939" s="149">
        <f t="shared" si="150"/>
        <v>8</v>
      </c>
      <c r="AO939" s="152">
        <f t="shared" si="151"/>
        <v>1</v>
      </c>
    </row>
    <row r="940" spans="1:41" x14ac:dyDescent="0.25">
      <c r="A940" s="143" t="str">
        <f>VLOOKUP(D940,Empresas!$D$7:$F$91,3,0)</f>
        <v>Omar</v>
      </c>
      <c r="B940" s="144" t="str">
        <f>VLOOKUP(D940,Empresas!$D$7:$G$91,4,0)</f>
        <v>Marisol</v>
      </c>
      <c r="C940" s="144" t="s">
        <v>544</v>
      </c>
      <c r="D940" s="144" t="s">
        <v>14</v>
      </c>
      <c r="E940" s="144" t="str">
        <f>VLOOKUP(D940,Empresas!$D$7:$E$92,2,0)</f>
        <v>TOE COMPANY</v>
      </c>
      <c r="F940" s="144" t="s">
        <v>185</v>
      </c>
      <c r="G940" s="145">
        <f t="shared" ref="G940:G947" si="155">+G939+1</f>
        <v>64</v>
      </c>
      <c r="H940" s="145" t="str">
        <f>VLOOKUP(D940,Empresas!$D$6:$L$92,7,0)</f>
        <v>Mensual</v>
      </c>
      <c r="I940" s="144" t="str">
        <f>VLOOKUP(VLOOKUP(D940&amp;"|"&amp;B940,Empresas!$I$7:$CB$92,G940,0),Tablas!$A$13:$B$14,2,0)</f>
        <v>No</v>
      </c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 t="str">
        <f>VLOOKUP(D940,Empresas!$D$7:$CF$91,81,0)</f>
        <v>A</v>
      </c>
      <c r="W940" s="78" t="str">
        <f>VLOOKUP(D940,Empresas!$D$7:$M$91,10,0)</f>
        <v>Rer</v>
      </c>
      <c r="X940" s="69" t="str">
        <f t="shared" si="147"/>
        <v>SI</v>
      </c>
      <c r="Y940" s="153" t="str">
        <f t="shared" si="148"/>
        <v>No aplica</v>
      </c>
      <c r="Z940" s="147">
        <f>IF(Y940="No aplica",0,IF(I940="no",0,IF(I940="No aplica",0,IF(I940="Si",1,IF(I940="Fisico",1,IF(I940="Electronico",2,VLOOKUP(C940&amp;"|"&amp;B940&amp;"|"&amp;D940,Empresas!$C$6:$CC$92,G940+6+1,0)))))))</f>
        <v>0</v>
      </c>
      <c r="AA940" s="147">
        <f>IF(AND($I940="Si",J940=1),1,IF(AND($I940="Fisico",J940=1),1,IF(AND(J940=1,$I940="Electronico"),2,IF(J940=1,VLOOKUP($C940&amp;"|"&amp;$B940&amp;"|"&amp;$D940,Empresas!$C$6:$CC$92,$G940+6+1,0),0))))</f>
        <v>0</v>
      </c>
      <c r="AB940" s="147">
        <f>IF(AND($I940="Si",K940=1),1,IF(AND($I940="Fisico",K940=1),1,IF(AND(K940=1,$I940="Electronico"),2,IF(K940=1,VLOOKUP($C940&amp;"|"&amp;$B940&amp;"|"&amp;$D940,Empresas!$C$6:$CC$92,$G940+6+1,0),0))))</f>
        <v>0</v>
      </c>
      <c r="AC940" s="147">
        <f>IF(AND($I940="Si",L940=1),1,IF(AND($I940="Fisico",L940=1),1,IF(AND(L940=1,$I940="Electronico"),2,IF(L940=1,VLOOKUP($C940&amp;"|"&amp;$B940&amp;"|"&amp;$D940,Empresas!$C$6:$CC$92,$G940+6+1,0),0))))</f>
        <v>0</v>
      </c>
      <c r="AD940" s="147">
        <f>IF(AND($I940="Si",M940=1),1,IF(AND($I940="Fisico",M940=1),1,IF(AND(M940=1,$I940="Electronico"),2,IF(M940=1,VLOOKUP($C940&amp;"|"&amp;$B940&amp;"|"&amp;$D940,Empresas!$C$6:$CC$92,$G940+6+1,0),0))))</f>
        <v>0</v>
      </c>
      <c r="AE940" s="147">
        <f>IF(AND($I940="Si",N940=1),1,IF(AND($I940="Fisico",N940=1),1,IF(AND(N940=1,$I940="Electronico"),2,IF(N940=1,VLOOKUP($C940&amp;"|"&amp;$B940&amp;"|"&amp;$D940,Empresas!$C$6:$CC$92,$G940+6+1,0),0))))</f>
        <v>0</v>
      </c>
      <c r="AF940" s="147">
        <f>IF(AND($I940="Si",O940=1),1,IF(AND($I940="Fisico",O940=1),1,IF(AND(O940=1,$I940="Electronico"),2,IF(O940=1,VLOOKUP($C940&amp;"|"&amp;$B940&amp;"|"&amp;$D940,Empresas!$C$6:$CC$92,$G940+6+1,0),0))))</f>
        <v>0</v>
      </c>
      <c r="AG940" s="147">
        <f>IF(AND($I940="Si",P940=1),1,IF(AND($I940="Fisico",P940=1),1,IF(AND(P940=1,$I940="Electronico"),2,IF(P940=1,VLOOKUP($C940&amp;"|"&amp;$B940&amp;"|"&amp;$D940,Empresas!$C$6:$CC$92,$G940+6+1,0),0))))</f>
        <v>0</v>
      </c>
      <c r="AH940" s="147">
        <f>IF(AND($I940="Si",Q940=1),1,IF(AND($I940="Fisico",Q940=1),1,IF(AND(Q940=1,$I940="Electronico"),2,IF(Q940=1,VLOOKUP($C940&amp;"|"&amp;$B940&amp;"|"&amp;$D940,Empresas!$C$6:$CC$92,$G940+6+1,0),0))))</f>
        <v>0</v>
      </c>
      <c r="AI940" s="147">
        <f>IF(AND($I940="Si",R940=1),1,IF(AND($I940="Fisico",R940=1),1,IF(AND(R940=1,$I940="Electronico"),2,IF(R940=1,VLOOKUP($C940&amp;"|"&amp;$B940&amp;"|"&amp;$D940,Empresas!$C$6:$CC$92,$G940+6+1,0),0))))</f>
        <v>0</v>
      </c>
      <c r="AJ940" s="147">
        <f>IF(AND($I940="Si",S940=1),1,IF(AND($I940="Fisico",S940=1),1,IF(AND(S940=1,$I940="Electronico"),2,IF(S940=1,VLOOKUP($C940&amp;"|"&amp;$B940&amp;"|"&amp;$D940,Empresas!$C$6:$CC$92,$G940+6+1,0),0))))</f>
        <v>0</v>
      </c>
      <c r="AK940" s="147">
        <f>IF(AND($I940="Si",T940=1),1,IF(AND($I940="Fisico",T940=1),1,IF(AND(T940=1,$I940="Electronico"),2,IF(T940=1,VLOOKUP($C940&amp;"|"&amp;$B940&amp;"|"&amp;$D940,Empresas!$C$6:$CC$92,$G940+6+1,0),0))))</f>
        <v>0</v>
      </c>
      <c r="AL940" s="147">
        <f>IF(AND($I940="Si",U940=1),1,IF(AND($I940="Fisico",U940=1),1,IF(AND(U940=1,$I940="Electronico"),2,IF(U940=1,VLOOKUP($C940&amp;"|"&amp;$B940&amp;"|"&amp;$D940,Empresas!$C$6:$CC$92,$G940+6+1,0),0))))</f>
        <v>0</v>
      </c>
      <c r="AM940" s="149">
        <f t="shared" si="149"/>
        <v>0</v>
      </c>
      <c r="AN940" s="149">
        <f t="shared" si="150"/>
        <v>0</v>
      </c>
      <c r="AO940" s="152">
        <f t="shared" si="151"/>
        <v>0</v>
      </c>
    </row>
    <row r="941" spans="1:41" x14ac:dyDescent="0.25">
      <c r="A941" s="143" t="str">
        <f>VLOOKUP(D941,Empresas!$D$7:$F$91,3,0)</f>
        <v>Omar</v>
      </c>
      <c r="B941" s="144" t="str">
        <f>VLOOKUP(D941,Empresas!$D$7:$G$91,4,0)</f>
        <v>Marisol</v>
      </c>
      <c r="C941" s="144" t="s">
        <v>544</v>
      </c>
      <c r="D941" s="144" t="s">
        <v>14</v>
      </c>
      <c r="E941" s="144" t="str">
        <f>VLOOKUP(D941,Empresas!$D$7:$E$92,2,0)</f>
        <v>TOE COMPANY</v>
      </c>
      <c r="F941" s="144" t="s">
        <v>186</v>
      </c>
      <c r="G941" s="145">
        <f t="shared" si="155"/>
        <v>65</v>
      </c>
      <c r="H941" s="145" t="str">
        <f>VLOOKUP(D941,Empresas!$D$6:$L$92,7,0)</f>
        <v>Mensual</v>
      </c>
      <c r="I941" s="144" t="str">
        <f>VLOOKUP(VLOOKUP(D941&amp;"|"&amp;B941,Empresas!$I$7:$CB$92,G941,0),Tablas!$A$13:$B$14,2,0)</f>
        <v>No</v>
      </c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 t="str">
        <f>VLOOKUP(D941,Empresas!$D$7:$CF$91,81,0)</f>
        <v>A</v>
      </c>
      <c r="W941" s="78" t="str">
        <f>VLOOKUP(D941,Empresas!$D$7:$M$91,10,0)</f>
        <v>Rer</v>
      </c>
      <c r="X941" s="69" t="str">
        <f t="shared" si="147"/>
        <v>SI</v>
      </c>
      <c r="Y941" s="153" t="str">
        <f t="shared" si="148"/>
        <v>No aplica</v>
      </c>
      <c r="Z941" s="147">
        <f>IF(Y941="No aplica",0,IF(I941="no",0,IF(I941="No aplica",0,IF(I941="Si",1,IF(I941="Fisico",1,IF(I941="Electronico",2,VLOOKUP(C941&amp;"|"&amp;B941&amp;"|"&amp;D941,Empresas!$C$6:$CC$92,G941+6+1,0)))))))</f>
        <v>0</v>
      </c>
      <c r="AA941" s="147">
        <f>IF(AND($I941="Si",J941=1),1,IF(AND($I941="Fisico",J941=1),1,IF(AND(J941=1,$I941="Electronico"),2,IF(J941=1,VLOOKUP($C941&amp;"|"&amp;$B941&amp;"|"&amp;$D941,Empresas!$C$6:$CC$92,$G941+6+1,0),0))))</f>
        <v>0</v>
      </c>
      <c r="AB941" s="147">
        <f>IF(AND($I941="Si",K941=1),1,IF(AND($I941="Fisico",K941=1),1,IF(AND(K941=1,$I941="Electronico"),2,IF(K941=1,VLOOKUP($C941&amp;"|"&amp;$B941&amp;"|"&amp;$D941,Empresas!$C$6:$CC$92,$G941+6+1,0),0))))</f>
        <v>0</v>
      </c>
      <c r="AC941" s="147">
        <f>IF(AND($I941="Si",L941=1),1,IF(AND($I941="Fisico",L941=1),1,IF(AND(L941=1,$I941="Electronico"),2,IF(L941=1,VLOOKUP($C941&amp;"|"&amp;$B941&amp;"|"&amp;$D941,Empresas!$C$6:$CC$92,$G941+6+1,0),0))))</f>
        <v>0</v>
      </c>
      <c r="AD941" s="147">
        <f>IF(AND($I941="Si",M941=1),1,IF(AND($I941="Fisico",M941=1),1,IF(AND(M941=1,$I941="Electronico"),2,IF(M941=1,VLOOKUP($C941&amp;"|"&amp;$B941&amp;"|"&amp;$D941,Empresas!$C$6:$CC$92,$G941+6+1,0),0))))</f>
        <v>0</v>
      </c>
      <c r="AE941" s="147">
        <f>IF(AND($I941="Si",N941=1),1,IF(AND($I941="Fisico",N941=1),1,IF(AND(N941=1,$I941="Electronico"),2,IF(N941=1,VLOOKUP($C941&amp;"|"&amp;$B941&amp;"|"&amp;$D941,Empresas!$C$6:$CC$92,$G941+6+1,0),0))))</f>
        <v>0</v>
      </c>
      <c r="AF941" s="147">
        <f>IF(AND($I941="Si",O941=1),1,IF(AND($I941="Fisico",O941=1),1,IF(AND(O941=1,$I941="Electronico"),2,IF(O941=1,VLOOKUP($C941&amp;"|"&amp;$B941&amp;"|"&amp;$D941,Empresas!$C$6:$CC$92,$G941+6+1,0),0))))</f>
        <v>0</v>
      </c>
      <c r="AG941" s="147">
        <f>IF(AND($I941="Si",P941=1),1,IF(AND($I941="Fisico",P941=1),1,IF(AND(P941=1,$I941="Electronico"),2,IF(P941=1,VLOOKUP($C941&amp;"|"&amp;$B941&amp;"|"&amp;$D941,Empresas!$C$6:$CC$92,$G941+6+1,0),0))))</f>
        <v>0</v>
      </c>
      <c r="AH941" s="147">
        <f>IF(AND($I941="Si",Q941=1),1,IF(AND($I941="Fisico",Q941=1),1,IF(AND(Q941=1,$I941="Electronico"),2,IF(Q941=1,VLOOKUP($C941&amp;"|"&amp;$B941&amp;"|"&amp;$D941,Empresas!$C$6:$CC$92,$G941+6+1,0),0))))</f>
        <v>0</v>
      </c>
      <c r="AI941" s="147">
        <f>IF(AND($I941="Si",R941=1),1,IF(AND($I941="Fisico",R941=1),1,IF(AND(R941=1,$I941="Electronico"),2,IF(R941=1,VLOOKUP($C941&amp;"|"&amp;$B941&amp;"|"&amp;$D941,Empresas!$C$6:$CC$92,$G941+6+1,0),0))))</f>
        <v>0</v>
      </c>
      <c r="AJ941" s="147">
        <f>IF(AND($I941="Si",S941=1),1,IF(AND($I941="Fisico",S941=1),1,IF(AND(S941=1,$I941="Electronico"),2,IF(S941=1,VLOOKUP($C941&amp;"|"&amp;$B941&amp;"|"&amp;$D941,Empresas!$C$6:$CC$92,$G941+6+1,0),0))))</f>
        <v>0</v>
      </c>
      <c r="AK941" s="147">
        <f>IF(AND($I941="Si",T941=1),1,IF(AND($I941="Fisico",T941=1),1,IF(AND(T941=1,$I941="Electronico"),2,IF(T941=1,VLOOKUP($C941&amp;"|"&amp;$B941&amp;"|"&amp;$D941,Empresas!$C$6:$CC$92,$G941+6+1,0),0))))</f>
        <v>0</v>
      </c>
      <c r="AL941" s="147">
        <f>IF(AND($I941="Si",U941=1),1,IF(AND($I941="Fisico",U941=1),1,IF(AND(U941=1,$I941="Electronico"),2,IF(U941=1,VLOOKUP($C941&amp;"|"&amp;$B941&amp;"|"&amp;$D941,Empresas!$C$6:$CC$92,$G941+6+1,0),0))))</f>
        <v>0</v>
      </c>
      <c r="AM941" s="149">
        <f t="shared" si="149"/>
        <v>0</v>
      </c>
      <c r="AN941" s="149">
        <f t="shared" si="150"/>
        <v>0</v>
      </c>
      <c r="AO941" s="152">
        <f t="shared" si="151"/>
        <v>0</v>
      </c>
    </row>
    <row r="942" spans="1:41" x14ac:dyDescent="0.25">
      <c r="A942" s="143" t="str">
        <f>VLOOKUP(D942,Empresas!$D$7:$F$91,3,0)</f>
        <v>Omar</v>
      </c>
      <c r="B942" s="144" t="str">
        <f>VLOOKUP(D942,Empresas!$D$7:$G$91,4,0)</f>
        <v>Marisol</v>
      </c>
      <c r="C942" s="144" t="s">
        <v>544</v>
      </c>
      <c r="D942" s="144" t="s">
        <v>14</v>
      </c>
      <c r="E942" s="144" t="str">
        <f>VLOOKUP(D942,Empresas!$D$7:$E$92,2,0)</f>
        <v>TOE COMPANY</v>
      </c>
      <c r="F942" s="144" t="s">
        <v>187</v>
      </c>
      <c r="G942" s="145">
        <f t="shared" si="155"/>
        <v>66</v>
      </c>
      <c r="H942" s="145" t="str">
        <f>VLOOKUP(D942,Empresas!$D$6:$L$92,7,0)</f>
        <v>Mensual</v>
      </c>
      <c r="I942" s="144" t="str">
        <f>VLOOKUP(VLOOKUP(D942&amp;"|"&amp;B942,Empresas!$I$7:$CB$92,G942,0),Tablas!$A$13:$B$14,2,0)</f>
        <v>Si</v>
      </c>
      <c r="J942" s="78">
        <v>1</v>
      </c>
      <c r="K942" s="78">
        <v>1</v>
      </c>
      <c r="L942" s="78">
        <v>1</v>
      </c>
      <c r="M942" s="78">
        <v>1</v>
      </c>
      <c r="N942" s="78">
        <v>1</v>
      </c>
      <c r="O942" s="78">
        <v>1</v>
      </c>
      <c r="P942" s="78">
        <v>1</v>
      </c>
      <c r="Q942" s="78">
        <v>1</v>
      </c>
      <c r="R942" s="78"/>
      <c r="S942" s="78"/>
      <c r="T942" s="78"/>
      <c r="U942" s="78"/>
      <c r="V942" s="78" t="str">
        <f>VLOOKUP(D942,Empresas!$D$7:$CF$91,81,0)</f>
        <v>A</v>
      </c>
      <c r="W942" s="78" t="str">
        <f>VLOOKUP(D942,Empresas!$D$7:$M$91,10,0)</f>
        <v>Rer</v>
      </c>
      <c r="X942" s="69" t="str">
        <f t="shared" si="147"/>
        <v>SI</v>
      </c>
      <c r="Y942" s="153" t="str">
        <f t="shared" si="148"/>
        <v>Si aplica</v>
      </c>
      <c r="Z942" s="147">
        <f>IF(Y942="No aplica",0,IF(I942="no",0,IF(I942="No aplica",0,IF(I942="Si",1,IF(I942="Fisico",1,IF(I942="Electronico",2,VLOOKUP(C942&amp;"|"&amp;B942&amp;"|"&amp;D942,Empresas!$C$6:$CC$92,G942+6+1,0)))))))</f>
        <v>1</v>
      </c>
      <c r="AA942" s="147">
        <f>IF(AND($I942="Si",J942=1),1,IF(AND($I942="Fisico",J942=1),1,IF(AND(J942=1,$I942="Electronico"),2,IF(J942=1,VLOOKUP($C942&amp;"|"&amp;$B942&amp;"|"&amp;$D942,Empresas!$C$6:$CC$92,$G942+6+1,0),0))))</f>
        <v>1</v>
      </c>
      <c r="AB942" s="147">
        <f>IF(AND($I942="Si",K942=1),1,IF(AND($I942="Fisico",K942=1),1,IF(AND(K942=1,$I942="Electronico"),2,IF(K942=1,VLOOKUP($C942&amp;"|"&amp;$B942&amp;"|"&amp;$D942,Empresas!$C$6:$CC$92,$G942+6+1,0),0))))</f>
        <v>1</v>
      </c>
      <c r="AC942" s="147">
        <f>IF(AND($I942="Si",L942=1),1,IF(AND($I942="Fisico",L942=1),1,IF(AND(L942=1,$I942="Electronico"),2,IF(L942=1,VLOOKUP($C942&amp;"|"&amp;$B942&amp;"|"&amp;$D942,Empresas!$C$6:$CC$92,$G942+6+1,0),0))))</f>
        <v>1</v>
      </c>
      <c r="AD942" s="147">
        <f>IF(AND($I942="Si",M942=1),1,IF(AND($I942="Fisico",M942=1),1,IF(AND(M942=1,$I942="Electronico"),2,IF(M942=1,VLOOKUP($C942&amp;"|"&amp;$B942&amp;"|"&amp;$D942,Empresas!$C$6:$CC$92,$G942+6+1,0),0))))</f>
        <v>1</v>
      </c>
      <c r="AE942" s="147">
        <f>IF(AND($I942="Si",N942=1),1,IF(AND($I942="Fisico",N942=1),1,IF(AND(N942=1,$I942="Electronico"),2,IF(N942=1,VLOOKUP($C942&amp;"|"&amp;$B942&amp;"|"&amp;$D942,Empresas!$C$6:$CC$92,$G942+6+1,0),0))))</f>
        <v>1</v>
      </c>
      <c r="AF942" s="147">
        <f>IF(AND($I942="Si",O942=1),1,IF(AND($I942="Fisico",O942=1),1,IF(AND(O942=1,$I942="Electronico"),2,IF(O942=1,VLOOKUP($C942&amp;"|"&amp;$B942&amp;"|"&amp;$D942,Empresas!$C$6:$CC$92,$G942+6+1,0),0))))</f>
        <v>1</v>
      </c>
      <c r="AG942" s="147">
        <f>IF(AND($I942="Si",P942=1),1,IF(AND($I942="Fisico",P942=1),1,IF(AND(P942=1,$I942="Electronico"),2,IF(P942=1,VLOOKUP($C942&amp;"|"&amp;$B942&amp;"|"&amp;$D942,Empresas!$C$6:$CC$92,$G942+6+1,0),0))))</f>
        <v>1</v>
      </c>
      <c r="AH942" s="147">
        <f>IF(AND($I942="Si",Q942=1),1,IF(AND($I942="Fisico",Q942=1),1,IF(AND(Q942=1,$I942="Electronico"),2,IF(Q942=1,VLOOKUP($C942&amp;"|"&amp;$B942&amp;"|"&amp;$D942,Empresas!$C$6:$CC$92,$G942+6+1,0),0))))</f>
        <v>1</v>
      </c>
      <c r="AI942" s="147">
        <f>IF(AND($I942="Si",R942=1),1,IF(AND($I942="Fisico",R942=1),1,IF(AND(R942=1,$I942="Electronico"),2,IF(R942=1,VLOOKUP($C942&amp;"|"&amp;$B942&amp;"|"&amp;$D942,Empresas!$C$6:$CC$92,$G942+6+1,0),0))))</f>
        <v>0</v>
      </c>
      <c r="AJ942" s="147">
        <f>IF(AND($I942="Si",S942=1),1,IF(AND($I942="Fisico",S942=1),1,IF(AND(S942=1,$I942="Electronico"),2,IF(S942=1,VLOOKUP($C942&amp;"|"&amp;$B942&amp;"|"&amp;$D942,Empresas!$C$6:$CC$92,$G942+6+1,0),0))))</f>
        <v>0</v>
      </c>
      <c r="AK942" s="147">
        <f>IF(AND($I942="Si",T942=1),1,IF(AND($I942="Fisico",T942=1),1,IF(AND(T942=1,$I942="Electronico"),2,IF(T942=1,VLOOKUP($C942&amp;"|"&amp;$B942&amp;"|"&amp;$D942,Empresas!$C$6:$CC$92,$G942+6+1,0),0))))</f>
        <v>0</v>
      </c>
      <c r="AL942" s="147">
        <f>IF(AND($I942="Si",U942=1),1,IF(AND($I942="Fisico",U942=1),1,IF(AND(U942=1,$I942="Electronico"),2,IF(U942=1,VLOOKUP($C942&amp;"|"&amp;$B942&amp;"|"&amp;$D942,Empresas!$C$6:$CC$92,$G942+6+1,0),0))))</f>
        <v>0</v>
      </c>
      <c r="AM942" s="149">
        <f t="shared" si="149"/>
        <v>8</v>
      </c>
      <c r="AN942" s="149">
        <f t="shared" si="150"/>
        <v>8</v>
      </c>
      <c r="AO942" s="152">
        <f t="shared" si="151"/>
        <v>1</v>
      </c>
    </row>
    <row r="943" spans="1:41" x14ac:dyDescent="0.25">
      <c r="A943" s="143" t="str">
        <f>VLOOKUP(D943,Empresas!$D$7:$F$91,3,0)</f>
        <v>Omar</v>
      </c>
      <c r="B943" s="144" t="str">
        <f>VLOOKUP(D943,Empresas!$D$7:$G$91,4,0)</f>
        <v>Marisol</v>
      </c>
      <c r="C943" s="144" t="s">
        <v>544</v>
      </c>
      <c r="D943" s="144" t="s">
        <v>14</v>
      </c>
      <c r="E943" s="144" t="str">
        <f>VLOOKUP(D943,Empresas!$D$7:$E$92,2,0)</f>
        <v>TOE COMPANY</v>
      </c>
      <c r="F943" s="144" t="s">
        <v>188</v>
      </c>
      <c r="G943" s="145">
        <f t="shared" si="155"/>
        <v>67</v>
      </c>
      <c r="H943" s="145" t="str">
        <f>VLOOKUP(D943,Empresas!$D$6:$L$92,7,0)</f>
        <v>Mensual</v>
      </c>
      <c r="I943" s="144" t="str">
        <f>VLOOKUP(VLOOKUP(D943&amp;"|"&amp;B943,Empresas!$I$7:$CB$92,G943,0),Tablas!$A$13:$B$14,2,0)</f>
        <v>No</v>
      </c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 t="str">
        <f>VLOOKUP(D943,Empresas!$D$7:$CF$91,81,0)</f>
        <v>A</v>
      </c>
      <c r="W943" s="78" t="str">
        <f>VLOOKUP(D943,Empresas!$D$7:$M$91,10,0)</f>
        <v>Rer</v>
      </c>
      <c r="X943" s="69" t="str">
        <f t="shared" si="147"/>
        <v>SI</v>
      </c>
      <c r="Y943" s="153" t="str">
        <f t="shared" si="148"/>
        <v>No aplica</v>
      </c>
      <c r="Z943" s="147">
        <f>IF(Y943="No aplica",0,IF(I943="no",0,IF(I943="No aplica",0,IF(I943="Si",1,IF(I943="Fisico",1,IF(I943="Electronico",2,VLOOKUP(C943&amp;"|"&amp;B943&amp;"|"&amp;D943,Empresas!$C$6:$CC$92,G943+6+1,0)))))))</f>
        <v>0</v>
      </c>
      <c r="AA943" s="147">
        <f>IF(AND($I943="Si",J943=1),1,IF(AND($I943="Fisico",J943=1),1,IF(AND(J943=1,$I943="Electronico"),2,IF(J943=1,VLOOKUP($C943&amp;"|"&amp;$B943&amp;"|"&amp;$D943,Empresas!$C$6:$CC$92,$G943+6+1,0),0))))</f>
        <v>0</v>
      </c>
      <c r="AB943" s="147">
        <f>IF(AND($I943="Si",K943=1),1,IF(AND($I943="Fisico",K943=1),1,IF(AND(K943=1,$I943="Electronico"),2,IF(K943=1,VLOOKUP($C943&amp;"|"&amp;$B943&amp;"|"&amp;$D943,Empresas!$C$6:$CC$92,$G943+6+1,0),0))))</f>
        <v>0</v>
      </c>
      <c r="AC943" s="147">
        <f>IF(AND($I943="Si",L943=1),1,IF(AND($I943="Fisico",L943=1),1,IF(AND(L943=1,$I943="Electronico"),2,IF(L943=1,VLOOKUP($C943&amp;"|"&amp;$B943&amp;"|"&amp;$D943,Empresas!$C$6:$CC$92,$G943+6+1,0),0))))</f>
        <v>0</v>
      </c>
      <c r="AD943" s="147">
        <f>IF(AND($I943="Si",M943=1),1,IF(AND($I943="Fisico",M943=1),1,IF(AND(M943=1,$I943="Electronico"),2,IF(M943=1,VLOOKUP($C943&amp;"|"&amp;$B943&amp;"|"&amp;$D943,Empresas!$C$6:$CC$92,$G943+6+1,0),0))))</f>
        <v>0</v>
      </c>
      <c r="AE943" s="147">
        <f>IF(AND($I943="Si",N943=1),1,IF(AND($I943="Fisico",N943=1),1,IF(AND(N943=1,$I943="Electronico"),2,IF(N943=1,VLOOKUP($C943&amp;"|"&amp;$B943&amp;"|"&amp;$D943,Empresas!$C$6:$CC$92,$G943+6+1,0),0))))</f>
        <v>0</v>
      </c>
      <c r="AF943" s="147">
        <f>IF(AND($I943="Si",O943=1),1,IF(AND($I943="Fisico",O943=1),1,IF(AND(O943=1,$I943="Electronico"),2,IF(O943=1,VLOOKUP($C943&amp;"|"&amp;$B943&amp;"|"&amp;$D943,Empresas!$C$6:$CC$92,$G943+6+1,0),0))))</f>
        <v>0</v>
      </c>
      <c r="AG943" s="147">
        <f>IF(AND($I943="Si",P943=1),1,IF(AND($I943="Fisico",P943=1),1,IF(AND(P943=1,$I943="Electronico"),2,IF(P943=1,VLOOKUP($C943&amp;"|"&amp;$B943&amp;"|"&amp;$D943,Empresas!$C$6:$CC$92,$G943+6+1,0),0))))</f>
        <v>0</v>
      </c>
      <c r="AH943" s="147">
        <f>IF(AND($I943="Si",Q943=1),1,IF(AND($I943="Fisico",Q943=1),1,IF(AND(Q943=1,$I943="Electronico"),2,IF(Q943=1,VLOOKUP($C943&amp;"|"&amp;$B943&amp;"|"&amp;$D943,Empresas!$C$6:$CC$92,$G943+6+1,0),0))))</f>
        <v>0</v>
      </c>
      <c r="AI943" s="147">
        <f>IF(AND($I943="Si",R943=1),1,IF(AND($I943="Fisico",R943=1),1,IF(AND(R943=1,$I943="Electronico"),2,IF(R943=1,VLOOKUP($C943&amp;"|"&amp;$B943&amp;"|"&amp;$D943,Empresas!$C$6:$CC$92,$G943+6+1,0),0))))</f>
        <v>0</v>
      </c>
      <c r="AJ943" s="147">
        <f>IF(AND($I943="Si",S943=1),1,IF(AND($I943="Fisico",S943=1),1,IF(AND(S943=1,$I943="Electronico"),2,IF(S943=1,VLOOKUP($C943&amp;"|"&amp;$B943&amp;"|"&amp;$D943,Empresas!$C$6:$CC$92,$G943+6+1,0),0))))</f>
        <v>0</v>
      </c>
      <c r="AK943" s="147">
        <f>IF(AND($I943="Si",T943=1),1,IF(AND($I943="Fisico",T943=1),1,IF(AND(T943=1,$I943="Electronico"),2,IF(T943=1,VLOOKUP($C943&amp;"|"&amp;$B943&amp;"|"&amp;$D943,Empresas!$C$6:$CC$92,$G943+6+1,0),0))))</f>
        <v>0</v>
      </c>
      <c r="AL943" s="147">
        <f>IF(AND($I943="Si",U943=1),1,IF(AND($I943="Fisico",U943=1),1,IF(AND(U943=1,$I943="Electronico"),2,IF(U943=1,VLOOKUP($C943&amp;"|"&amp;$B943&amp;"|"&amp;$D943,Empresas!$C$6:$CC$92,$G943+6+1,0),0))))</f>
        <v>0</v>
      </c>
      <c r="AM943" s="149">
        <f t="shared" si="149"/>
        <v>0</v>
      </c>
      <c r="AN943" s="149">
        <f t="shared" si="150"/>
        <v>0</v>
      </c>
      <c r="AO943" s="152">
        <f t="shared" si="151"/>
        <v>0</v>
      </c>
    </row>
    <row r="944" spans="1:41" x14ac:dyDescent="0.25">
      <c r="A944" s="143" t="str">
        <f>VLOOKUP(D944,Empresas!$D$7:$F$91,3,0)</f>
        <v>Omar</v>
      </c>
      <c r="B944" s="144" t="str">
        <f>VLOOKUP(D944,Empresas!$D$7:$G$91,4,0)</f>
        <v>Marisol</v>
      </c>
      <c r="C944" s="144" t="s">
        <v>544</v>
      </c>
      <c r="D944" s="144" t="s">
        <v>14</v>
      </c>
      <c r="E944" s="144" t="str">
        <f>VLOOKUP(D944,Empresas!$D$7:$E$92,2,0)</f>
        <v>TOE COMPANY</v>
      </c>
      <c r="F944" s="144" t="s">
        <v>189</v>
      </c>
      <c r="G944" s="145">
        <f t="shared" si="155"/>
        <v>68</v>
      </c>
      <c r="H944" s="145" t="str">
        <f>VLOOKUP(D944,Empresas!$D$6:$L$92,7,0)</f>
        <v>Mensual</v>
      </c>
      <c r="I944" s="144" t="str">
        <f>VLOOKUP(VLOOKUP(D944&amp;"|"&amp;B944,Empresas!$I$7:$CB$92,G944,0),Tablas!$A$13:$B$14,2,0)</f>
        <v>No</v>
      </c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 t="str">
        <f>VLOOKUP(D944,Empresas!$D$7:$CF$91,81,0)</f>
        <v>A</v>
      </c>
      <c r="W944" s="78" t="str">
        <f>VLOOKUP(D944,Empresas!$D$7:$M$91,10,0)</f>
        <v>Rer</v>
      </c>
      <c r="X944" s="69" t="str">
        <f t="shared" si="147"/>
        <v>SI</v>
      </c>
      <c r="Y944" s="153" t="str">
        <f t="shared" si="148"/>
        <v>No aplica</v>
      </c>
      <c r="Z944" s="147">
        <f>IF(Y944="No aplica",0,IF(I944="no",0,IF(I944="No aplica",0,IF(I944="Si",1,IF(I944="Fisico",1,IF(I944="Electronico",2,VLOOKUP(C944&amp;"|"&amp;B944&amp;"|"&amp;D944,Empresas!$C$6:$CC$92,G944+6+1,0)))))))</f>
        <v>0</v>
      </c>
      <c r="AA944" s="147">
        <f>IF(AND($I944="Si",J944=1),1,IF(AND($I944="Fisico",J944=1),1,IF(AND(J944=1,$I944="Electronico"),2,IF(J944=1,VLOOKUP($C944&amp;"|"&amp;$B944&amp;"|"&amp;$D944,Empresas!$C$6:$CC$92,$G944+6+1,0),0))))</f>
        <v>0</v>
      </c>
      <c r="AB944" s="147">
        <f>IF(AND($I944="Si",K944=1),1,IF(AND($I944="Fisico",K944=1),1,IF(AND(K944=1,$I944="Electronico"),2,IF(K944=1,VLOOKUP($C944&amp;"|"&amp;$B944&amp;"|"&amp;$D944,Empresas!$C$6:$CC$92,$G944+6+1,0),0))))</f>
        <v>0</v>
      </c>
      <c r="AC944" s="147">
        <f>IF(AND($I944="Si",L944=1),1,IF(AND($I944="Fisico",L944=1),1,IF(AND(L944=1,$I944="Electronico"),2,IF(L944=1,VLOOKUP($C944&amp;"|"&amp;$B944&amp;"|"&amp;$D944,Empresas!$C$6:$CC$92,$G944+6+1,0),0))))</f>
        <v>0</v>
      </c>
      <c r="AD944" s="147">
        <f>IF(AND($I944="Si",M944=1),1,IF(AND($I944="Fisico",M944=1),1,IF(AND(M944=1,$I944="Electronico"),2,IF(M944=1,VLOOKUP($C944&amp;"|"&amp;$B944&amp;"|"&amp;$D944,Empresas!$C$6:$CC$92,$G944+6+1,0),0))))</f>
        <v>0</v>
      </c>
      <c r="AE944" s="147">
        <f>IF(AND($I944="Si",N944=1),1,IF(AND($I944="Fisico",N944=1),1,IF(AND(N944=1,$I944="Electronico"),2,IF(N944=1,VLOOKUP($C944&amp;"|"&amp;$B944&amp;"|"&amp;$D944,Empresas!$C$6:$CC$92,$G944+6+1,0),0))))</f>
        <v>0</v>
      </c>
      <c r="AF944" s="147">
        <f>IF(AND($I944="Si",O944=1),1,IF(AND($I944="Fisico",O944=1),1,IF(AND(O944=1,$I944="Electronico"),2,IF(O944=1,VLOOKUP($C944&amp;"|"&amp;$B944&amp;"|"&amp;$D944,Empresas!$C$6:$CC$92,$G944+6+1,0),0))))</f>
        <v>0</v>
      </c>
      <c r="AG944" s="147">
        <f>IF(AND($I944="Si",P944=1),1,IF(AND($I944="Fisico",P944=1),1,IF(AND(P944=1,$I944="Electronico"),2,IF(P944=1,VLOOKUP($C944&amp;"|"&amp;$B944&amp;"|"&amp;$D944,Empresas!$C$6:$CC$92,$G944+6+1,0),0))))</f>
        <v>0</v>
      </c>
      <c r="AH944" s="147">
        <f>IF(AND($I944="Si",Q944=1),1,IF(AND($I944="Fisico",Q944=1),1,IF(AND(Q944=1,$I944="Electronico"),2,IF(Q944=1,VLOOKUP($C944&amp;"|"&amp;$B944&amp;"|"&amp;$D944,Empresas!$C$6:$CC$92,$G944+6+1,0),0))))</f>
        <v>0</v>
      </c>
      <c r="AI944" s="147">
        <f>IF(AND($I944="Si",R944=1),1,IF(AND($I944="Fisico",R944=1),1,IF(AND(R944=1,$I944="Electronico"),2,IF(R944=1,VLOOKUP($C944&amp;"|"&amp;$B944&amp;"|"&amp;$D944,Empresas!$C$6:$CC$92,$G944+6+1,0),0))))</f>
        <v>0</v>
      </c>
      <c r="AJ944" s="147">
        <f>IF(AND($I944="Si",S944=1),1,IF(AND($I944="Fisico",S944=1),1,IF(AND(S944=1,$I944="Electronico"),2,IF(S944=1,VLOOKUP($C944&amp;"|"&amp;$B944&amp;"|"&amp;$D944,Empresas!$C$6:$CC$92,$G944+6+1,0),0))))</f>
        <v>0</v>
      </c>
      <c r="AK944" s="147">
        <f>IF(AND($I944="Si",T944=1),1,IF(AND($I944="Fisico",T944=1),1,IF(AND(T944=1,$I944="Electronico"),2,IF(T944=1,VLOOKUP($C944&amp;"|"&amp;$B944&amp;"|"&amp;$D944,Empresas!$C$6:$CC$92,$G944+6+1,0),0))))</f>
        <v>0</v>
      </c>
      <c r="AL944" s="147">
        <f>IF(AND($I944="Si",U944=1),1,IF(AND($I944="Fisico",U944=1),1,IF(AND(U944=1,$I944="Electronico"),2,IF(U944=1,VLOOKUP($C944&amp;"|"&amp;$B944&amp;"|"&amp;$D944,Empresas!$C$6:$CC$92,$G944+6+1,0),0))))</f>
        <v>0</v>
      </c>
      <c r="AM944" s="149">
        <f t="shared" si="149"/>
        <v>0</v>
      </c>
      <c r="AN944" s="149">
        <f t="shared" si="150"/>
        <v>0</v>
      </c>
      <c r="AO944" s="152">
        <f t="shared" si="151"/>
        <v>0</v>
      </c>
    </row>
    <row r="945" spans="1:41" x14ac:dyDescent="0.25">
      <c r="A945" s="143" t="str">
        <f>VLOOKUP(D945,Empresas!$D$7:$F$91,3,0)</f>
        <v>Omar</v>
      </c>
      <c r="B945" s="144" t="str">
        <f>VLOOKUP(D945,Empresas!$D$7:$G$91,4,0)</f>
        <v>Marisol</v>
      </c>
      <c r="C945" s="144" t="s">
        <v>544</v>
      </c>
      <c r="D945" s="144" t="s">
        <v>14</v>
      </c>
      <c r="E945" s="144" t="str">
        <f>VLOOKUP(D945,Empresas!$D$7:$E$92,2,0)</f>
        <v>TOE COMPANY</v>
      </c>
      <c r="F945" s="144" t="s">
        <v>190</v>
      </c>
      <c r="G945" s="145">
        <f t="shared" si="155"/>
        <v>69</v>
      </c>
      <c r="H945" s="145" t="str">
        <f>VLOOKUP(D945,Empresas!$D$6:$L$92,7,0)</f>
        <v>Mensual</v>
      </c>
      <c r="I945" s="144" t="str">
        <f>VLOOKUP(VLOOKUP(D945&amp;"|"&amp;B945,Empresas!$I$7:$CB$92,G945,0),Tablas!$A$13:$B$14,2,0)</f>
        <v>No</v>
      </c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 t="str">
        <f>VLOOKUP(D945,Empresas!$D$7:$CF$91,81,0)</f>
        <v>A</v>
      </c>
      <c r="W945" s="78" t="str">
        <f>VLOOKUP(D945,Empresas!$D$7:$M$91,10,0)</f>
        <v>Rer</v>
      </c>
      <c r="X945" s="69" t="str">
        <f t="shared" si="147"/>
        <v>NO</v>
      </c>
      <c r="Y945" s="153" t="str">
        <f t="shared" si="148"/>
        <v>No aplica</v>
      </c>
      <c r="Z945" s="147">
        <f>IF(Y945="No aplica",0,IF(I945="no",0,IF(I945="No aplica",0,IF(I945="Si",1,IF(I945="Fisico",1,IF(I945="Electronico",2,VLOOKUP(C945&amp;"|"&amp;B945&amp;"|"&amp;D945,Empresas!$C$6:$CC$92,G945+6+1,0)))))))</f>
        <v>0</v>
      </c>
      <c r="AA945" s="147">
        <f>IF(AND($I945="Si",J945=1),1,IF(AND($I945="Fisico",J945=1),1,IF(AND(J945=1,$I945="Electronico"),2,IF(J945=1,VLOOKUP($C945&amp;"|"&amp;$B945&amp;"|"&amp;$D945,Empresas!$C$6:$CC$92,$G945+6+1,0),0))))</f>
        <v>0</v>
      </c>
      <c r="AB945" s="147">
        <f>IF(AND($I945="Si",K945=1),1,IF(AND($I945="Fisico",K945=1),1,IF(AND(K945=1,$I945="Electronico"),2,IF(K945=1,VLOOKUP($C945&amp;"|"&amp;$B945&amp;"|"&amp;$D945,Empresas!$C$6:$CC$92,$G945+6+1,0),0))))</f>
        <v>0</v>
      </c>
      <c r="AC945" s="147">
        <f>IF(AND($I945="Si",L945=1),1,IF(AND($I945="Fisico",L945=1),1,IF(AND(L945=1,$I945="Electronico"),2,IF(L945=1,VLOOKUP($C945&amp;"|"&amp;$B945&amp;"|"&amp;$D945,Empresas!$C$6:$CC$92,$G945+6+1,0),0))))</f>
        <v>0</v>
      </c>
      <c r="AD945" s="147">
        <f>IF(AND($I945="Si",M945=1),1,IF(AND($I945="Fisico",M945=1),1,IF(AND(M945=1,$I945="Electronico"),2,IF(M945=1,VLOOKUP($C945&amp;"|"&amp;$B945&amp;"|"&amp;$D945,Empresas!$C$6:$CC$92,$G945+6+1,0),0))))</f>
        <v>0</v>
      </c>
      <c r="AE945" s="147">
        <f>IF(AND($I945="Si",N945=1),1,IF(AND($I945="Fisico",N945=1),1,IF(AND(N945=1,$I945="Electronico"),2,IF(N945=1,VLOOKUP($C945&amp;"|"&amp;$B945&amp;"|"&amp;$D945,Empresas!$C$6:$CC$92,$G945+6+1,0),0))))</f>
        <v>0</v>
      </c>
      <c r="AF945" s="147">
        <f>IF(AND($I945="Si",O945=1),1,IF(AND($I945="Fisico",O945=1),1,IF(AND(O945=1,$I945="Electronico"),2,IF(O945=1,VLOOKUP($C945&amp;"|"&amp;$B945&amp;"|"&amp;$D945,Empresas!$C$6:$CC$92,$G945+6+1,0),0))))</f>
        <v>0</v>
      </c>
      <c r="AG945" s="147">
        <f>IF(AND($I945="Si",P945=1),1,IF(AND($I945="Fisico",P945=1),1,IF(AND(P945=1,$I945="Electronico"),2,IF(P945=1,VLOOKUP($C945&amp;"|"&amp;$B945&amp;"|"&amp;$D945,Empresas!$C$6:$CC$92,$G945+6+1,0),0))))</f>
        <v>0</v>
      </c>
      <c r="AH945" s="147">
        <f>IF(AND($I945="Si",Q945=1),1,IF(AND($I945="Fisico",Q945=1),1,IF(AND(Q945=1,$I945="Electronico"),2,IF(Q945=1,VLOOKUP($C945&amp;"|"&amp;$B945&amp;"|"&amp;$D945,Empresas!$C$6:$CC$92,$G945+6+1,0),0))))</f>
        <v>0</v>
      </c>
      <c r="AI945" s="147">
        <f>IF(AND($I945="Si",R945=1),1,IF(AND($I945="Fisico",R945=1),1,IF(AND(R945=1,$I945="Electronico"),2,IF(R945=1,VLOOKUP($C945&amp;"|"&amp;$B945&amp;"|"&amp;$D945,Empresas!$C$6:$CC$92,$G945+6+1,0),0))))</f>
        <v>0</v>
      </c>
      <c r="AJ945" s="147">
        <f>IF(AND($I945="Si",S945=1),1,IF(AND($I945="Fisico",S945=1),1,IF(AND(S945=1,$I945="Electronico"),2,IF(S945=1,VLOOKUP($C945&amp;"|"&amp;$B945&amp;"|"&amp;$D945,Empresas!$C$6:$CC$92,$G945+6+1,0),0))))</f>
        <v>0</v>
      </c>
      <c r="AK945" s="147">
        <f>IF(AND($I945="Si",T945=1),1,IF(AND($I945="Fisico",T945=1),1,IF(AND(T945=1,$I945="Electronico"),2,IF(T945=1,VLOOKUP($C945&amp;"|"&amp;$B945&amp;"|"&amp;$D945,Empresas!$C$6:$CC$92,$G945+6+1,0),0))))</f>
        <v>0</v>
      </c>
      <c r="AL945" s="147">
        <f>IF(AND($I945="Si",U945=1),1,IF(AND($I945="Fisico",U945=1),1,IF(AND(U945=1,$I945="Electronico"),2,IF(U945=1,VLOOKUP($C945&amp;"|"&amp;$B945&amp;"|"&amp;$D945,Empresas!$C$6:$CC$92,$G945+6+1,0),0))))</f>
        <v>0</v>
      </c>
      <c r="AM945" s="149">
        <f t="shared" si="149"/>
        <v>0</v>
      </c>
      <c r="AN945" s="149">
        <f t="shared" si="150"/>
        <v>0</v>
      </c>
      <c r="AO945" s="152">
        <f t="shared" si="151"/>
        <v>0</v>
      </c>
    </row>
    <row r="946" spans="1:41" x14ac:dyDescent="0.25">
      <c r="A946" s="143" t="str">
        <f>VLOOKUP(D946,Empresas!$D$7:$F$91,3,0)</f>
        <v>Omar</v>
      </c>
      <c r="B946" s="144" t="str">
        <f>VLOOKUP(D946,Empresas!$D$7:$G$91,4,0)</f>
        <v>Marisol</v>
      </c>
      <c r="C946" s="144" t="s">
        <v>544</v>
      </c>
      <c r="D946" s="144" t="s">
        <v>14</v>
      </c>
      <c r="E946" s="144" t="str">
        <f>VLOOKUP(D946,Empresas!$D$7:$E$92,2,0)</f>
        <v>TOE COMPANY</v>
      </c>
      <c r="F946" s="146" t="s">
        <v>191</v>
      </c>
      <c r="G946" s="145">
        <f t="shared" si="155"/>
        <v>70</v>
      </c>
      <c r="H946" s="145" t="str">
        <f>VLOOKUP(D946,Empresas!$D$6:$L$92,7,0)</f>
        <v>Mensual</v>
      </c>
      <c r="I946" s="144" t="str">
        <f>VLOOKUP(VLOOKUP(D946&amp;"|"&amp;B946,Empresas!$I$7:$CB$92,G946,0),Tablas!$A$13:$B$14,2,0)</f>
        <v>No</v>
      </c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 t="str">
        <f>VLOOKUP(D946,Empresas!$D$7:$CF$91,81,0)</f>
        <v>A</v>
      </c>
      <c r="W946" s="78" t="str">
        <f>VLOOKUP(D946,Empresas!$D$7:$M$91,10,0)</f>
        <v>Rer</v>
      </c>
      <c r="X946" s="69" t="str">
        <f t="shared" si="147"/>
        <v>NO</v>
      </c>
      <c r="Y946" s="153" t="str">
        <f t="shared" si="148"/>
        <v>No aplica</v>
      </c>
      <c r="Z946" s="147">
        <f>IF(Y946="No aplica",0,IF(I946="no",0,IF(I946="No aplica",0,IF(I946="Si",1,IF(I946="Fisico",1,IF(I946="Electronico",2,VLOOKUP(C946&amp;"|"&amp;B946&amp;"|"&amp;D946,Empresas!$C$6:$CC$92,G946+6+1,0)))))))</f>
        <v>0</v>
      </c>
      <c r="AA946" s="147">
        <f>IF(AND($I946="Si",J946=1),1,IF(AND($I946="Fisico",J946=1),1,IF(AND(J946=1,$I946="Electronico"),2,IF(J946=1,VLOOKUP($C946&amp;"|"&amp;$B946&amp;"|"&amp;$D946,Empresas!$C$6:$CC$92,$G946+6+1,0),0))))</f>
        <v>0</v>
      </c>
      <c r="AB946" s="147">
        <f>IF(AND($I946="Si",K946=1),1,IF(AND($I946="Fisico",K946=1),1,IF(AND(K946=1,$I946="Electronico"),2,IF(K946=1,VLOOKUP($C946&amp;"|"&amp;$B946&amp;"|"&amp;$D946,Empresas!$C$6:$CC$92,$G946+6+1,0),0))))</f>
        <v>0</v>
      </c>
      <c r="AC946" s="147">
        <f>IF(AND($I946="Si",L946=1),1,IF(AND($I946="Fisico",L946=1),1,IF(AND(L946=1,$I946="Electronico"),2,IF(L946=1,VLOOKUP($C946&amp;"|"&amp;$B946&amp;"|"&amp;$D946,Empresas!$C$6:$CC$92,$G946+6+1,0),0))))</f>
        <v>0</v>
      </c>
      <c r="AD946" s="147">
        <f>IF(AND($I946="Si",M946=1),1,IF(AND($I946="Fisico",M946=1),1,IF(AND(M946=1,$I946="Electronico"),2,IF(M946=1,VLOOKUP($C946&amp;"|"&amp;$B946&amp;"|"&amp;$D946,Empresas!$C$6:$CC$92,$G946+6+1,0),0))))</f>
        <v>0</v>
      </c>
      <c r="AE946" s="147">
        <f>IF(AND($I946="Si",N946=1),1,IF(AND($I946="Fisico",N946=1),1,IF(AND(N946=1,$I946="Electronico"),2,IF(N946=1,VLOOKUP($C946&amp;"|"&amp;$B946&amp;"|"&amp;$D946,Empresas!$C$6:$CC$92,$G946+6+1,0),0))))</f>
        <v>0</v>
      </c>
      <c r="AF946" s="147">
        <f>IF(AND($I946="Si",O946=1),1,IF(AND($I946="Fisico",O946=1),1,IF(AND(O946=1,$I946="Electronico"),2,IF(O946=1,VLOOKUP($C946&amp;"|"&amp;$B946&amp;"|"&amp;$D946,Empresas!$C$6:$CC$92,$G946+6+1,0),0))))</f>
        <v>0</v>
      </c>
      <c r="AG946" s="147">
        <f>IF(AND($I946="Si",P946=1),1,IF(AND($I946="Fisico",P946=1),1,IF(AND(P946=1,$I946="Electronico"),2,IF(P946=1,VLOOKUP($C946&amp;"|"&amp;$B946&amp;"|"&amp;$D946,Empresas!$C$6:$CC$92,$G946+6+1,0),0))))</f>
        <v>0</v>
      </c>
      <c r="AH946" s="147">
        <f>IF(AND($I946="Si",Q946=1),1,IF(AND($I946="Fisico",Q946=1),1,IF(AND(Q946=1,$I946="Electronico"),2,IF(Q946=1,VLOOKUP($C946&amp;"|"&amp;$B946&amp;"|"&amp;$D946,Empresas!$C$6:$CC$92,$G946+6+1,0),0))))</f>
        <v>0</v>
      </c>
      <c r="AI946" s="147">
        <f>IF(AND($I946="Si",R946=1),1,IF(AND($I946="Fisico",R946=1),1,IF(AND(R946=1,$I946="Electronico"),2,IF(R946=1,VLOOKUP($C946&amp;"|"&amp;$B946&amp;"|"&amp;$D946,Empresas!$C$6:$CC$92,$G946+6+1,0),0))))</f>
        <v>0</v>
      </c>
      <c r="AJ946" s="147">
        <f>IF(AND($I946="Si",S946=1),1,IF(AND($I946="Fisico",S946=1),1,IF(AND(S946=1,$I946="Electronico"),2,IF(S946=1,VLOOKUP($C946&amp;"|"&amp;$B946&amp;"|"&amp;$D946,Empresas!$C$6:$CC$92,$G946+6+1,0),0))))</f>
        <v>0</v>
      </c>
      <c r="AK946" s="147">
        <f>IF(AND($I946="Si",T946=1),1,IF(AND($I946="Fisico",T946=1),1,IF(AND(T946=1,$I946="Electronico"),2,IF(T946=1,VLOOKUP($C946&amp;"|"&amp;$B946&amp;"|"&amp;$D946,Empresas!$C$6:$CC$92,$G946+6+1,0),0))))</f>
        <v>0</v>
      </c>
      <c r="AL946" s="147">
        <f>IF(AND($I946="Si",U946=1),1,IF(AND($I946="Fisico",U946=1),1,IF(AND(U946=1,$I946="Electronico"),2,IF(U946=1,VLOOKUP($C946&amp;"|"&amp;$B946&amp;"|"&amp;$D946,Empresas!$C$6:$CC$92,$G946+6+1,0),0))))</f>
        <v>0</v>
      </c>
      <c r="AM946" s="149">
        <f t="shared" si="149"/>
        <v>0</v>
      </c>
      <c r="AN946" s="149">
        <f t="shared" si="150"/>
        <v>0</v>
      </c>
      <c r="AO946" s="152">
        <f t="shared" si="151"/>
        <v>0</v>
      </c>
    </row>
    <row r="947" spans="1:41" x14ac:dyDescent="0.25">
      <c r="A947" s="143" t="str">
        <f>VLOOKUP(D947,Empresas!$D$7:$F$91,3,0)</f>
        <v>Omar</v>
      </c>
      <c r="B947" s="144" t="str">
        <f>VLOOKUP(D947,Empresas!$D$7:$G$91,4,0)</f>
        <v>Marisol</v>
      </c>
      <c r="C947" s="144" t="s">
        <v>544</v>
      </c>
      <c r="D947" s="144" t="s">
        <v>14</v>
      </c>
      <c r="E947" s="144" t="str">
        <f>VLOOKUP(D947,Empresas!$D$7:$E$92,2,0)</f>
        <v>TOE COMPANY</v>
      </c>
      <c r="F947" s="144" t="s">
        <v>192</v>
      </c>
      <c r="G947" s="145">
        <f t="shared" si="155"/>
        <v>71</v>
      </c>
      <c r="H947" s="145" t="str">
        <f>VLOOKUP(D947,Empresas!$D$6:$L$92,7,0)</f>
        <v>Mensual</v>
      </c>
      <c r="I947" s="144" t="str">
        <f>VLOOKUP(VLOOKUP(D947&amp;"|"&amp;B947,Empresas!$I$7:$CB$92,G947,0),Tablas!$A$13:$B$14,2,0)</f>
        <v>No</v>
      </c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 t="str">
        <f>VLOOKUP(D947,Empresas!$D$7:$CF$91,81,0)</f>
        <v>A</v>
      </c>
      <c r="W947" s="78" t="str">
        <f>VLOOKUP(D947,Empresas!$D$7:$M$91,10,0)</f>
        <v>Rer</v>
      </c>
      <c r="X947" s="69" t="str">
        <f t="shared" si="147"/>
        <v>NO</v>
      </c>
      <c r="Y947" s="153" t="str">
        <f t="shared" si="148"/>
        <v>No aplica</v>
      </c>
      <c r="Z947" s="147">
        <f>IF(Y947="No aplica",0,IF(I947="no",0,IF(I947="No aplica",0,IF(I947="Si",1,IF(I947="Fisico",1,IF(I947="Electronico",2,VLOOKUP(C947&amp;"|"&amp;B947&amp;"|"&amp;D947,Empresas!$C$6:$CC$92,G947+6+1,0)))))))</f>
        <v>0</v>
      </c>
      <c r="AA947" s="147">
        <f>IF(AND($I947="Si",J947=1),1,IF(AND($I947="Fisico",J947=1),1,IF(AND(J947=1,$I947="Electronico"),2,IF(J947=1,VLOOKUP($C947&amp;"|"&amp;$B947&amp;"|"&amp;$D947,Empresas!$C$6:$CC$92,$G947+6+1,0),0))))</f>
        <v>0</v>
      </c>
      <c r="AB947" s="147">
        <f>IF(AND($I947="Si",K947=1),1,IF(AND($I947="Fisico",K947=1),1,IF(AND(K947=1,$I947="Electronico"),2,IF(K947=1,VLOOKUP($C947&amp;"|"&amp;$B947&amp;"|"&amp;$D947,Empresas!$C$6:$CC$92,$G947+6+1,0),0))))</f>
        <v>0</v>
      </c>
      <c r="AC947" s="147">
        <f>IF(AND($I947="Si",L947=1),1,IF(AND($I947="Fisico",L947=1),1,IF(AND(L947=1,$I947="Electronico"),2,IF(L947=1,VLOOKUP($C947&amp;"|"&amp;$B947&amp;"|"&amp;$D947,Empresas!$C$6:$CC$92,$G947+6+1,0),0))))</f>
        <v>0</v>
      </c>
      <c r="AD947" s="147">
        <f>IF(AND($I947="Si",M947=1),1,IF(AND($I947="Fisico",M947=1),1,IF(AND(M947=1,$I947="Electronico"),2,IF(M947=1,VLOOKUP($C947&amp;"|"&amp;$B947&amp;"|"&amp;$D947,Empresas!$C$6:$CC$92,$G947+6+1,0),0))))</f>
        <v>0</v>
      </c>
      <c r="AE947" s="147">
        <f>IF(AND($I947="Si",N947=1),1,IF(AND($I947="Fisico",N947=1),1,IF(AND(N947=1,$I947="Electronico"),2,IF(N947=1,VLOOKUP($C947&amp;"|"&amp;$B947&amp;"|"&amp;$D947,Empresas!$C$6:$CC$92,$G947+6+1,0),0))))</f>
        <v>0</v>
      </c>
      <c r="AF947" s="147">
        <f>IF(AND($I947="Si",O947=1),1,IF(AND($I947="Fisico",O947=1),1,IF(AND(O947=1,$I947="Electronico"),2,IF(O947=1,VLOOKUP($C947&amp;"|"&amp;$B947&amp;"|"&amp;$D947,Empresas!$C$6:$CC$92,$G947+6+1,0),0))))</f>
        <v>0</v>
      </c>
      <c r="AG947" s="147">
        <f>IF(AND($I947="Si",P947=1),1,IF(AND($I947="Fisico",P947=1),1,IF(AND(P947=1,$I947="Electronico"),2,IF(P947=1,VLOOKUP($C947&amp;"|"&amp;$B947&amp;"|"&amp;$D947,Empresas!$C$6:$CC$92,$G947+6+1,0),0))))</f>
        <v>0</v>
      </c>
      <c r="AH947" s="147">
        <f>IF(AND($I947="Si",Q947=1),1,IF(AND($I947="Fisico",Q947=1),1,IF(AND(Q947=1,$I947="Electronico"),2,IF(Q947=1,VLOOKUP($C947&amp;"|"&amp;$B947&amp;"|"&amp;$D947,Empresas!$C$6:$CC$92,$G947+6+1,0),0))))</f>
        <v>0</v>
      </c>
      <c r="AI947" s="147">
        <f>IF(AND($I947="Si",R947=1),1,IF(AND($I947="Fisico",R947=1),1,IF(AND(R947=1,$I947="Electronico"),2,IF(R947=1,VLOOKUP($C947&amp;"|"&amp;$B947&amp;"|"&amp;$D947,Empresas!$C$6:$CC$92,$G947+6+1,0),0))))</f>
        <v>0</v>
      </c>
      <c r="AJ947" s="147">
        <f>IF(AND($I947="Si",S947=1),1,IF(AND($I947="Fisico",S947=1),1,IF(AND(S947=1,$I947="Electronico"),2,IF(S947=1,VLOOKUP($C947&amp;"|"&amp;$B947&amp;"|"&amp;$D947,Empresas!$C$6:$CC$92,$G947+6+1,0),0))))</f>
        <v>0</v>
      </c>
      <c r="AK947" s="147">
        <f>IF(AND($I947="Si",T947=1),1,IF(AND($I947="Fisico",T947=1),1,IF(AND(T947=1,$I947="Electronico"),2,IF(T947=1,VLOOKUP($C947&amp;"|"&amp;$B947&amp;"|"&amp;$D947,Empresas!$C$6:$CC$92,$G947+6+1,0),0))))</f>
        <v>0</v>
      </c>
      <c r="AL947" s="147">
        <f>IF(AND($I947="Si",U947=1),1,IF(AND($I947="Fisico",U947=1),1,IF(AND(U947=1,$I947="Electronico"),2,IF(U947=1,VLOOKUP($C947&amp;"|"&amp;$B947&amp;"|"&amp;$D947,Empresas!$C$6:$CC$92,$G947+6+1,0),0))))</f>
        <v>0</v>
      </c>
      <c r="AM947" s="149">
        <f t="shared" si="149"/>
        <v>0</v>
      </c>
      <c r="AN947" s="149">
        <f t="shared" si="150"/>
        <v>0</v>
      </c>
      <c r="AO947" s="152">
        <f t="shared" si="151"/>
        <v>0</v>
      </c>
    </row>
    <row r="948" spans="1:41" x14ac:dyDescent="0.25">
      <c r="A948" s="137" t="str">
        <f>VLOOKUP(D948,Empresas!$D$7:$F$91,3,0)</f>
        <v>Omar</v>
      </c>
      <c r="B948" s="138" t="str">
        <f>VLOOKUP(D948,Empresas!$D$7:$G$91,4,0)</f>
        <v>Jhony</v>
      </c>
      <c r="C948" s="138" t="s">
        <v>544</v>
      </c>
      <c r="D948" s="138" t="s">
        <v>253</v>
      </c>
      <c r="E948" s="138" t="str">
        <f>VLOOKUP(D948,Empresas!$D$7:$E$92,2,0)</f>
        <v>ATTENTO DRY CLEANING SCRL</v>
      </c>
      <c r="F948" s="138" t="s">
        <v>158</v>
      </c>
      <c r="G948" s="139">
        <f>+Empresas!$O$2</f>
        <v>7</v>
      </c>
      <c r="H948" s="139" t="str">
        <f>VLOOKUP(D948,Empresas!$D$6:$L$92,7,0)</f>
        <v>Semestral</v>
      </c>
      <c r="I948" s="138" t="str">
        <f>VLOOKUP(VLOOKUP(D948&amp;"|"&amp;B948,Empresas!$I$7:$CB$92,G948,0),Tablas!$A$3:$B$5,2,0)</f>
        <v>Registro y analisis</v>
      </c>
      <c r="J948" s="78">
        <v>1</v>
      </c>
      <c r="K948" s="78">
        <v>1</v>
      </c>
      <c r="L948" s="78">
        <v>1</v>
      </c>
      <c r="M948" s="78">
        <v>1</v>
      </c>
      <c r="N948" s="78">
        <v>1</v>
      </c>
      <c r="O948" s="78">
        <v>1</v>
      </c>
      <c r="P948" s="78">
        <v>1</v>
      </c>
      <c r="Q948" s="78">
        <v>1</v>
      </c>
      <c r="R948" s="78"/>
      <c r="S948" s="78"/>
      <c r="T948" s="78"/>
      <c r="U948" s="78"/>
      <c r="V948" s="78" t="str">
        <f>VLOOKUP(D948,Empresas!$D$7:$CF$91,81,0)</f>
        <v>D</v>
      </c>
      <c r="W948" s="78" t="str">
        <f>VLOOKUP(D948,Empresas!$D$7:$M$91,10,0)</f>
        <v>Mype</v>
      </c>
      <c r="X948" s="69" t="str">
        <f t="shared" si="147"/>
        <v>SI</v>
      </c>
      <c r="Y948" s="153" t="str">
        <f t="shared" si="148"/>
        <v>Si aplica</v>
      </c>
      <c r="Z948" s="147">
        <f>IF(Y948="No aplica",0,IF(I948="no",0,IF(I948="No aplica",0,IF(I948="Si",1,IF(I948="Fisico",1,IF(I948="Electronico",2,VLOOKUP(C948&amp;"|"&amp;B948&amp;"|"&amp;D948,Empresas!$C$6:$CC$92,G948+6+1,0)))))))</f>
        <v>1</v>
      </c>
      <c r="AA948" s="147">
        <f>IF(AND($I948="Si",J948=1),1,IF(AND($I948="Fisico",J948=1),1,IF(AND(J948=1,$I948="Electronico"),2,IF(J948=1,VLOOKUP($C948&amp;"|"&amp;$B948&amp;"|"&amp;$D948,Empresas!$C$6:$CC$92,$G948+6+1,0),0))))</f>
        <v>1</v>
      </c>
      <c r="AB948" s="147">
        <f>IF(AND($I948="Si",K948=1),1,IF(AND($I948="Fisico",K948=1),1,IF(AND(K948=1,$I948="Electronico"),2,IF(K948=1,VLOOKUP($C948&amp;"|"&amp;$B948&amp;"|"&amp;$D948,Empresas!$C$6:$CC$92,$G948+6+1,0),0))))</f>
        <v>1</v>
      </c>
      <c r="AC948" s="147">
        <f>IF(AND($I948="Si",L948=1),1,IF(AND($I948="Fisico",L948=1),1,IF(AND(L948=1,$I948="Electronico"),2,IF(L948=1,VLOOKUP($C948&amp;"|"&amp;$B948&amp;"|"&amp;$D948,Empresas!$C$6:$CC$92,$G948+6+1,0),0))))</f>
        <v>1</v>
      </c>
      <c r="AD948" s="147">
        <f>IF(AND($I948="Si",M948=1),1,IF(AND($I948="Fisico",M948=1),1,IF(AND(M948=1,$I948="Electronico"),2,IF(M948=1,VLOOKUP($C948&amp;"|"&amp;$B948&amp;"|"&amp;$D948,Empresas!$C$6:$CC$92,$G948+6+1,0),0))))</f>
        <v>1</v>
      </c>
      <c r="AE948" s="147">
        <f>IF(AND($I948="Si",N948=1),1,IF(AND($I948="Fisico",N948=1),1,IF(AND(N948=1,$I948="Electronico"),2,IF(N948=1,VLOOKUP($C948&amp;"|"&amp;$B948&amp;"|"&amp;$D948,Empresas!$C$6:$CC$92,$G948+6+1,0),0))))</f>
        <v>1</v>
      </c>
      <c r="AF948" s="147">
        <f>IF(AND($I948="Si",O948=1),1,IF(AND($I948="Fisico",O948=1),1,IF(AND(O948=1,$I948="Electronico"),2,IF(O948=1,VLOOKUP($C948&amp;"|"&amp;$B948&amp;"|"&amp;$D948,Empresas!$C$6:$CC$92,$G948+6+1,0),0))))</f>
        <v>1</v>
      </c>
      <c r="AG948" s="147">
        <f>IF(AND($I948="Si",P948=1),1,IF(AND($I948="Fisico",P948=1),1,IF(AND(P948=1,$I948="Electronico"),2,IF(P948=1,VLOOKUP($C948&amp;"|"&amp;$B948&amp;"|"&amp;$D948,Empresas!$C$6:$CC$92,$G948+6+1,0),0))))</f>
        <v>1</v>
      </c>
      <c r="AH948" s="147">
        <f>IF(AND($I948="Si",Q948=1),1,IF(AND($I948="Fisico",Q948=1),1,IF(AND(Q948=1,$I948="Electronico"),2,IF(Q948=1,VLOOKUP($C948&amp;"|"&amp;$B948&amp;"|"&amp;$D948,Empresas!$C$6:$CC$92,$G948+6+1,0),0))))</f>
        <v>1</v>
      </c>
      <c r="AI948" s="147">
        <f>IF(AND($I948="Si",R948=1),1,IF(AND($I948="Fisico",R948=1),1,IF(AND(R948=1,$I948="Electronico"),2,IF(R948=1,VLOOKUP($C948&amp;"|"&amp;$B948&amp;"|"&amp;$D948,Empresas!$C$6:$CC$92,$G948+6+1,0),0))))</f>
        <v>0</v>
      </c>
      <c r="AJ948" s="147">
        <f>IF(AND($I948="Si",S948=1),1,IF(AND($I948="Fisico",S948=1),1,IF(AND(S948=1,$I948="Electronico"),2,IF(S948=1,VLOOKUP($C948&amp;"|"&amp;$B948&amp;"|"&amp;$D948,Empresas!$C$6:$CC$92,$G948+6+1,0),0))))</f>
        <v>0</v>
      </c>
      <c r="AK948" s="147">
        <f>IF(AND($I948="Si",T948=1),1,IF(AND($I948="Fisico",T948=1),1,IF(AND(T948=1,$I948="Electronico"),2,IF(T948=1,VLOOKUP($C948&amp;"|"&amp;$B948&amp;"|"&amp;$D948,Empresas!$C$6:$CC$92,$G948+6+1,0),0))))</f>
        <v>0</v>
      </c>
      <c r="AL948" s="147">
        <f>IF(AND($I948="Si",U948=1),1,IF(AND($I948="Fisico",U948=1),1,IF(AND(U948=1,$I948="Electronico"),2,IF(U948=1,VLOOKUP($C948&amp;"|"&amp;$B948&amp;"|"&amp;$D948,Empresas!$C$6:$CC$92,$G948+6+1,0),0))))</f>
        <v>0</v>
      </c>
      <c r="AM948" s="149">
        <f t="shared" si="149"/>
        <v>8</v>
      </c>
      <c r="AN948" s="149">
        <f t="shared" si="150"/>
        <v>8</v>
      </c>
      <c r="AO948" s="152">
        <f t="shared" si="151"/>
        <v>1</v>
      </c>
    </row>
    <row r="949" spans="1:41" x14ac:dyDescent="0.25">
      <c r="A949" s="137" t="str">
        <f>VLOOKUP(D949,Empresas!$D$7:$F$91,3,0)</f>
        <v>Omar</v>
      </c>
      <c r="B949" s="138" t="str">
        <f>VLOOKUP(D949,Empresas!$D$7:$G$91,4,0)</f>
        <v>Jhony</v>
      </c>
      <c r="C949" s="138" t="s">
        <v>544</v>
      </c>
      <c r="D949" s="138" t="s">
        <v>253</v>
      </c>
      <c r="E949" s="138" t="str">
        <f>VLOOKUP(D949,Empresas!$D$7:$E$92,2,0)</f>
        <v>ATTENTO DRY CLEANING SCRL</v>
      </c>
      <c r="F949" s="138" t="s">
        <v>159</v>
      </c>
      <c r="G949" s="139">
        <f>+G948+3</f>
        <v>10</v>
      </c>
      <c r="H949" s="139" t="str">
        <f>VLOOKUP(D949,Empresas!$D$6:$L$92,7,0)</f>
        <v>Semestral</v>
      </c>
      <c r="I949" s="138" t="str">
        <f>VLOOKUP(VLOOKUP(D949&amp;"|"&amp;B949,Empresas!$I$7:$CB$92,G949,0),Tablas!$A$3:$B$5,2,0)</f>
        <v>Registro y analisis</v>
      </c>
      <c r="J949" s="78">
        <v>1</v>
      </c>
      <c r="K949" s="78">
        <v>1</v>
      </c>
      <c r="L949" s="78">
        <v>1</v>
      </c>
      <c r="M949" s="78">
        <v>1</v>
      </c>
      <c r="N949" s="78">
        <v>1</v>
      </c>
      <c r="O949" s="78">
        <v>1</v>
      </c>
      <c r="P949" s="78">
        <v>1</v>
      </c>
      <c r="Q949" s="78">
        <v>1</v>
      </c>
      <c r="R949" s="78"/>
      <c r="S949" s="78"/>
      <c r="T949" s="78"/>
      <c r="U949" s="78"/>
      <c r="V949" s="78" t="str">
        <f>VLOOKUP(D949,Empresas!$D$7:$CF$91,81,0)</f>
        <v>D</v>
      </c>
      <c r="W949" s="78" t="str">
        <f>VLOOKUP(D949,Empresas!$D$7:$M$91,10,0)</f>
        <v>Mype</v>
      </c>
      <c r="X949" s="69" t="str">
        <f t="shared" si="147"/>
        <v>SI</v>
      </c>
      <c r="Y949" s="153" t="str">
        <f t="shared" si="148"/>
        <v>Si aplica</v>
      </c>
      <c r="Z949" s="147">
        <f>IF(Y949="No aplica",0,IF(I949="no",0,IF(I949="No aplica",0,IF(I949="Si",1,IF(I949="Fisico",1,IF(I949="Electronico",2,VLOOKUP(C949&amp;"|"&amp;B949&amp;"|"&amp;D949,Empresas!$C$6:$CC$92,G949+6+1,0)))))))</f>
        <v>2</v>
      </c>
      <c r="AA949" s="147">
        <f>IF(AND($I949="Si",J949=1),1,IF(AND($I949="Fisico",J949=1),1,IF(AND(J949=1,$I949="Electronico"),2,IF(J949=1,VLOOKUP($C949&amp;"|"&amp;$B949&amp;"|"&amp;$D949,Empresas!$C$6:$CC$92,$G949+6+1,0),0))))</f>
        <v>2</v>
      </c>
      <c r="AB949" s="147">
        <f>IF(AND($I949="Si",K949=1),1,IF(AND($I949="Fisico",K949=1),1,IF(AND(K949=1,$I949="Electronico"),2,IF(K949=1,VLOOKUP($C949&amp;"|"&amp;$B949&amp;"|"&amp;$D949,Empresas!$C$6:$CC$92,$G949+6+1,0),0))))</f>
        <v>2</v>
      </c>
      <c r="AC949" s="147">
        <f>IF(AND($I949="Si",L949=1),1,IF(AND($I949="Fisico",L949=1),1,IF(AND(L949=1,$I949="Electronico"),2,IF(L949=1,VLOOKUP($C949&amp;"|"&amp;$B949&amp;"|"&amp;$D949,Empresas!$C$6:$CC$92,$G949+6+1,0),0))))</f>
        <v>2</v>
      </c>
      <c r="AD949" s="147">
        <f>IF(AND($I949="Si",M949=1),1,IF(AND($I949="Fisico",M949=1),1,IF(AND(M949=1,$I949="Electronico"),2,IF(M949=1,VLOOKUP($C949&amp;"|"&amp;$B949&amp;"|"&amp;$D949,Empresas!$C$6:$CC$92,$G949+6+1,0),0))))</f>
        <v>2</v>
      </c>
      <c r="AE949" s="147">
        <f>IF(AND($I949="Si",N949=1),1,IF(AND($I949="Fisico",N949=1),1,IF(AND(N949=1,$I949="Electronico"),2,IF(N949=1,VLOOKUP($C949&amp;"|"&amp;$B949&amp;"|"&amp;$D949,Empresas!$C$6:$CC$92,$G949+6+1,0),0))))</f>
        <v>2</v>
      </c>
      <c r="AF949" s="147">
        <f>IF(AND($I949="Si",O949=1),1,IF(AND($I949="Fisico",O949=1),1,IF(AND(O949=1,$I949="Electronico"),2,IF(O949=1,VLOOKUP($C949&amp;"|"&amp;$B949&amp;"|"&amp;$D949,Empresas!$C$6:$CC$92,$G949+6+1,0),0))))</f>
        <v>2</v>
      </c>
      <c r="AG949" s="147">
        <f>IF(AND($I949="Si",P949=1),1,IF(AND($I949="Fisico",P949=1),1,IF(AND(P949=1,$I949="Electronico"),2,IF(P949=1,VLOOKUP($C949&amp;"|"&amp;$B949&amp;"|"&amp;$D949,Empresas!$C$6:$CC$92,$G949+6+1,0),0))))</f>
        <v>2</v>
      </c>
      <c r="AH949" s="147">
        <f>IF(AND($I949="Si",Q949=1),1,IF(AND($I949="Fisico",Q949=1),1,IF(AND(Q949=1,$I949="Electronico"),2,IF(Q949=1,VLOOKUP($C949&amp;"|"&amp;$B949&amp;"|"&amp;$D949,Empresas!$C$6:$CC$92,$G949+6+1,0),0))))</f>
        <v>2</v>
      </c>
      <c r="AI949" s="147">
        <f>IF(AND($I949="Si",R949=1),1,IF(AND($I949="Fisico",R949=1),1,IF(AND(R949=1,$I949="Electronico"),2,IF(R949=1,VLOOKUP($C949&amp;"|"&amp;$B949&amp;"|"&amp;$D949,Empresas!$C$6:$CC$92,$G949+6+1,0),0))))</f>
        <v>0</v>
      </c>
      <c r="AJ949" s="147">
        <f>IF(AND($I949="Si",S949=1),1,IF(AND($I949="Fisico",S949=1),1,IF(AND(S949=1,$I949="Electronico"),2,IF(S949=1,VLOOKUP($C949&amp;"|"&amp;$B949&amp;"|"&amp;$D949,Empresas!$C$6:$CC$92,$G949+6+1,0),0))))</f>
        <v>0</v>
      </c>
      <c r="AK949" s="147">
        <f>IF(AND($I949="Si",T949=1),1,IF(AND($I949="Fisico",T949=1),1,IF(AND(T949=1,$I949="Electronico"),2,IF(T949=1,VLOOKUP($C949&amp;"|"&amp;$B949&amp;"|"&amp;$D949,Empresas!$C$6:$CC$92,$G949+6+1,0),0))))</f>
        <v>0</v>
      </c>
      <c r="AL949" s="147">
        <f>IF(AND($I949="Si",U949=1),1,IF(AND($I949="Fisico",U949=1),1,IF(AND(U949=1,$I949="Electronico"),2,IF(U949=1,VLOOKUP($C949&amp;"|"&amp;$B949&amp;"|"&amp;$D949,Empresas!$C$6:$CC$92,$G949+6+1,0),0))))</f>
        <v>0</v>
      </c>
      <c r="AM949" s="149">
        <f t="shared" si="149"/>
        <v>16</v>
      </c>
      <c r="AN949" s="149">
        <f t="shared" si="150"/>
        <v>16</v>
      </c>
      <c r="AO949" s="152">
        <f t="shared" si="151"/>
        <v>1</v>
      </c>
    </row>
    <row r="950" spans="1:41" x14ac:dyDescent="0.25">
      <c r="A950" s="137" t="str">
        <f>VLOOKUP(D950,Empresas!$D$7:$F$91,3,0)</f>
        <v>Omar</v>
      </c>
      <c r="B950" s="138" t="str">
        <f>VLOOKUP(D950,Empresas!$D$7:$G$91,4,0)</f>
        <v>Jhony</v>
      </c>
      <c r="C950" s="138" t="s">
        <v>544</v>
      </c>
      <c r="D950" s="138" t="s">
        <v>253</v>
      </c>
      <c r="E950" s="138" t="str">
        <f>VLOOKUP(D950,Empresas!$D$7:$E$92,2,0)</f>
        <v>ATTENTO DRY CLEANING SCRL</v>
      </c>
      <c r="F950" s="138" t="s">
        <v>160</v>
      </c>
      <c r="G950" s="139">
        <f t="shared" ref="G950:G961" si="156">+G949+3</f>
        <v>13</v>
      </c>
      <c r="H950" s="139" t="str">
        <f>VLOOKUP(D950,Empresas!$D$6:$L$92,7,0)</f>
        <v>Semestral</v>
      </c>
      <c r="I950" s="138" t="str">
        <f>VLOOKUP(VLOOKUP(D950&amp;"|"&amp;B950,Empresas!$I$7:$CB$92,G950,0),Tablas!$A$3:$B$5,2,0)</f>
        <v>Registro y analisis</v>
      </c>
      <c r="J950" s="78">
        <v>2</v>
      </c>
      <c r="K950" s="78">
        <v>2</v>
      </c>
      <c r="L950" s="78">
        <v>2</v>
      </c>
      <c r="M950" s="78">
        <v>2</v>
      </c>
      <c r="N950" s="78">
        <v>2</v>
      </c>
      <c r="O950" s="78">
        <v>2</v>
      </c>
      <c r="P950" s="78">
        <v>2</v>
      </c>
      <c r="Q950" s="78">
        <v>2</v>
      </c>
      <c r="R950" s="78"/>
      <c r="S950" s="78"/>
      <c r="T950" s="78"/>
      <c r="U950" s="78"/>
      <c r="V950" s="78" t="str">
        <f>VLOOKUP(D950,Empresas!$D$7:$CF$91,81,0)</f>
        <v>D</v>
      </c>
      <c r="W950" s="78" t="str">
        <f>VLOOKUP(D950,Empresas!$D$7:$M$91,10,0)</f>
        <v>Mype</v>
      </c>
      <c r="X950" s="69" t="str">
        <f t="shared" si="147"/>
        <v>SI</v>
      </c>
      <c r="Y950" s="153" t="str">
        <f t="shared" si="148"/>
        <v>Si aplica</v>
      </c>
      <c r="Z950" s="147">
        <f>IF(Y950="No aplica",0,IF(I950="no",0,IF(I950="No aplica",0,IF(I950="Si",1,IF(I950="Fisico",1,IF(I950="Electronico",2,VLOOKUP(C950&amp;"|"&amp;B950&amp;"|"&amp;D950,Empresas!$C$6:$CC$92,G950+6+1,0)))))))</f>
        <v>1</v>
      </c>
      <c r="AA950" s="147">
        <f>IF(AND($I950="Si",J950=1),1,IF(AND($I950="Fisico",J950=1),1,IF(AND(J950=1,$I950="Electronico"),2,IF(J950=1,VLOOKUP($C950&amp;"|"&amp;$B950&amp;"|"&amp;$D950,Empresas!$C$6:$CC$92,$G950+6+1,0),0))))</f>
        <v>0</v>
      </c>
      <c r="AB950" s="147">
        <f>IF(AND($I950="Si",K950=1),1,IF(AND($I950="Fisico",K950=1),1,IF(AND(K950=1,$I950="Electronico"),2,IF(K950=1,VLOOKUP($C950&amp;"|"&amp;$B950&amp;"|"&amp;$D950,Empresas!$C$6:$CC$92,$G950+6+1,0),0))))</f>
        <v>0</v>
      </c>
      <c r="AC950" s="147">
        <f>IF(AND($I950="Si",L950=1),1,IF(AND($I950="Fisico",L950=1),1,IF(AND(L950=1,$I950="Electronico"),2,IF(L950=1,VLOOKUP($C950&amp;"|"&amp;$B950&amp;"|"&amp;$D950,Empresas!$C$6:$CC$92,$G950+6+1,0),0))))</f>
        <v>0</v>
      </c>
      <c r="AD950" s="147">
        <f>IF(AND($I950="Si",M950=1),1,IF(AND($I950="Fisico",M950=1),1,IF(AND(M950=1,$I950="Electronico"),2,IF(M950=1,VLOOKUP($C950&amp;"|"&amp;$B950&amp;"|"&amp;$D950,Empresas!$C$6:$CC$92,$G950+6+1,0),0))))</f>
        <v>0</v>
      </c>
      <c r="AE950" s="147">
        <f>IF(AND($I950="Si",N950=1),1,IF(AND($I950="Fisico",N950=1),1,IF(AND(N950=1,$I950="Electronico"),2,IF(N950=1,VLOOKUP($C950&amp;"|"&amp;$B950&amp;"|"&amp;$D950,Empresas!$C$6:$CC$92,$G950+6+1,0),0))))</f>
        <v>0</v>
      </c>
      <c r="AF950" s="147">
        <f>IF(AND($I950="Si",O950=1),1,IF(AND($I950="Fisico",O950=1),1,IF(AND(O950=1,$I950="Electronico"),2,IF(O950=1,VLOOKUP($C950&amp;"|"&amp;$B950&amp;"|"&amp;$D950,Empresas!$C$6:$CC$92,$G950+6+1,0),0))))</f>
        <v>0</v>
      </c>
      <c r="AG950" s="147">
        <f>IF(AND($I950="Si",P950=1),1,IF(AND($I950="Fisico",P950=1),1,IF(AND(P950=1,$I950="Electronico"),2,IF(P950=1,VLOOKUP($C950&amp;"|"&amp;$B950&amp;"|"&amp;$D950,Empresas!$C$6:$CC$92,$G950+6+1,0),0))))</f>
        <v>0</v>
      </c>
      <c r="AH950" s="147">
        <f>IF(AND($I950="Si",Q950=1),1,IF(AND($I950="Fisico",Q950=1),1,IF(AND(Q950=1,$I950="Electronico"),2,IF(Q950=1,VLOOKUP($C950&amp;"|"&amp;$B950&amp;"|"&amp;$D950,Empresas!$C$6:$CC$92,$G950+6+1,0),0))))</f>
        <v>0</v>
      </c>
      <c r="AI950" s="147">
        <f>IF(AND($I950="Si",R950=1),1,IF(AND($I950="Fisico",R950=1),1,IF(AND(R950=1,$I950="Electronico"),2,IF(R950=1,VLOOKUP($C950&amp;"|"&amp;$B950&amp;"|"&amp;$D950,Empresas!$C$6:$CC$92,$G950+6+1,0),0))))</f>
        <v>0</v>
      </c>
      <c r="AJ950" s="147">
        <f>IF(AND($I950="Si",S950=1),1,IF(AND($I950="Fisico",S950=1),1,IF(AND(S950=1,$I950="Electronico"),2,IF(S950=1,VLOOKUP($C950&amp;"|"&amp;$B950&amp;"|"&amp;$D950,Empresas!$C$6:$CC$92,$G950+6+1,0),0))))</f>
        <v>0</v>
      </c>
      <c r="AK950" s="147">
        <f>IF(AND($I950="Si",T950=1),1,IF(AND($I950="Fisico",T950=1),1,IF(AND(T950=1,$I950="Electronico"),2,IF(T950=1,VLOOKUP($C950&amp;"|"&amp;$B950&amp;"|"&amp;$D950,Empresas!$C$6:$CC$92,$G950+6+1,0),0))))</f>
        <v>0</v>
      </c>
      <c r="AL950" s="147">
        <f>IF(AND($I950="Si",U950=1),1,IF(AND($I950="Fisico",U950=1),1,IF(AND(U950=1,$I950="Electronico"),2,IF(U950=1,VLOOKUP($C950&amp;"|"&amp;$B950&amp;"|"&amp;$D950,Empresas!$C$6:$CC$92,$G950+6+1,0),0))))</f>
        <v>0</v>
      </c>
      <c r="AM950" s="149">
        <f t="shared" si="149"/>
        <v>0</v>
      </c>
      <c r="AN950" s="149">
        <f t="shared" si="150"/>
        <v>8</v>
      </c>
      <c r="AO950" s="152">
        <f t="shared" si="151"/>
        <v>0</v>
      </c>
    </row>
    <row r="951" spans="1:41" x14ac:dyDescent="0.25">
      <c r="A951" s="137" t="str">
        <f>VLOOKUP(D951,Empresas!$D$7:$F$91,3,0)</f>
        <v>Omar</v>
      </c>
      <c r="B951" s="138" t="str">
        <f>VLOOKUP(D951,Empresas!$D$7:$G$91,4,0)</f>
        <v>Jhony</v>
      </c>
      <c r="C951" s="138" t="s">
        <v>544</v>
      </c>
      <c r="D951" s="138" t="s">
        <v>253</v>
      </c>
      <c r="E951" s="138" t="str">
        <f>VLOOKUP(D951,Empresas!$D$7:$E$92,2,0)</f>
        <v>ATTENTO DRY CLEANING SCRL</v>
      </c>
      <c r="F951" s="138" t="s">
        <v>161</v>
      </c>
      <c r="G951" s="139">
        <f t="shared" si="156"/>
        <v>16</v>
      </c>
      <c r="H951" s="139" t="str">
        <f>VLOOKUP(D951,Empresas!$D$6:$L$92,7,0)</f>
        <v>Semestral</v>
      </c>
      <c r="I951" s="138" t="str">
        <f>VLOOKUP(VLOOKUP(D951&amp;"|"&amp;B951,Empresas!$I$7:$CB$92,G951,0),Tablas!$A$3:$B$5,2,0)</f>
        <v>No aplica</v>
      </c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 t="str">
        <f>VLOOKUP(D951,Empresas!$D$7:$CF$91,81,0)</f>
        <v>D</v>
      </c>
      <c r="W951" s="78" t="str">
        <f>VLOOKUP(D951,Empresas!$D$7:$M$91,10,0)</f>
        <v>Mype</v>
      </c>
      <c r="X951" s="69" t="str">
        <f t="shared" si="147"/>
        <v>SI</v>
      </c>
      <c r="Y951" s="153" t="str">
        <f t="shared" si="148"/>
        <v>No aplica</v>
      </c>
      <c r="Z951" s="147">
        <f>IF(Y951="No aplica",0,IF(I951="no",0,IF(I951="No aplica",0,IF(I951="Si",1,IF(I951="Fisico",1,IF(I951="Electronico",2,VLOOKUP(C951&amp;"|"&amp;B951&amp;"|"&amp;D951,Empresas!$C$6:$CC$92,G951+6+1,0)))))))</f>
        <v>0</v>
      </c>
      <c r="AA951" s="147">
        <f>IF(AND($I951="Si",J951=1),1,IF(AND($I951="Fisico",J951=1),1,IF(AND(J951=1,$I951="Electronico"),2,IF(J951=1,VLOOKUP($C951&amp;"|"&amp;$B951&amp;"|"&amp;$D951,Empresas!$C$6:$CC$92,$G951+6+1,0),0))))</f>
        <v>0</v>
      </c>
      <c r="AB951" s="147">
        <f>IF(AND($I951="Si",K951=1),1,IF(AND($I951="Fisico",K951=1),1,IF(AND(K951=1,$I951="Electronico"),2,IF(K951=1,VLOOKUP($C951&amp;"|"&amp;$B951&amp;"|"&amp;$D951,Empresas!$C$6:$CC$92,$G951+6+1,0),0))))</f>
        <v>0</v>
      </c>
      <c r="AC951" s="147">
        <f>IF(AND($I951="Si",L951=1),1,IF(AND($I951="Fisico",L951=1),1,IF(AND(L951=1,$I951="Electronico"),2,IF(L951=1,VLOOKUP($C951&amp;"|"&amp;$B951&amp;"|"&amp;$D951,Empresas!$C$6:$CC$92,$G951+6+1,0),0))))</f>
        <v>0</v>
      </c>
      <c r="AD951" s="147">
        <f>IF(AND($I951="Si",M951=1),1,IF(AND($I951="Fisico",M951=1),1,IF(AND(M951=1,$I951="Electronico"),2,IF(M951=1,VLOOKUP($C951&amp;"|"&amp;$B951&amp;"|"&amp;$D951,Empresas!$C$6:$CC$92,$G951+6+1,0),0))))</f>
        <v>0</v>
      </c>
      <c r="AE951" s="147">
        <f>IF(AND($I951="Si",N951=1),1,IF(AND($I951="Fisico",N951=1),1,IF(AND(N951=1,$I951="Electronico"),2,IF(N951=1,VLOOKUP($C951&amp;"|"&amp;$B951&amp;"|"&amp;$D951,Empresas!$C$6:$CC$92,$G951+6+1,0),0))))</f>
        <v>0</v>
      </c>
      <c r="AF951" s="147">
        <f>IF(AND($I951="Si",O951=1),1,IF(AND($I951="Fisico",O951=1),1,IF(AND(O951=1,$I951="Electronico"),2,IF(O951=1,VLOOKUP($C951&amp;"|"&amp;$B951&amp;"|"&amp;$D951,Empresas!$C$6:$CC$92,$G951+6+1,0),0))))</f>
        <v>0</v>
      </c>
      <c r="AG951" s="147">
        <f>IF(AND($I951="Si",P951=1),1,IF(AND($I951="Fisico",P951=1),1,IF(AND(P951=1,$I951="Electronico"),2,IF(P951=1,VLOOKUP($C951&amp;"|"&amp;$B951&amp;"|"&amp;$D951,Empresas!$C$6:$CC$92,$G951+6+1,0),0))))</f>
        <v>0</v>
      </c>
      <c r="AH951" s="147">
        <f>IF(AND($I951="Si",Q951=1),1,IF(AND($I951="Fisico",Q951=1),1,IF(AND(Q951=1,$I951="Electronico"),2,IF(Q951=1,VLOOKUP($C951&amp;"|"&amp;$B951&amp;"|"&amp;$D951,Empresas!$C$6:$CC$92,$G951+6+1,0),0))))</f>
        <v>0</v>
      </c>
      <c r="AI951" s="147">
        <f>IF(AND($I951="Si",R951=1),1,IF(AND($I951="Fisico",R951=1),1,IF(AND(R951=1,$I951="Electronico"),2,IF(R951=1,VLOOKUP($C951&amp;"|"&amp;$B951&amp;"|"&amp;$D951,Empresas!$C$6:$CC$92,$G951+6+1,0),0))))</f>
        <v>0</v>
      </c>
      <c r="AJ951" s="147">
        <f>IF(AND($I951="Si",S951=1),1,IF(AND($I951="Fisico",S951=1),1,IF(AND(S951=1,$I951="Electronico"),2,IF(S951=1,VLOOKUP($C951&amp;"|"&amp;$B951&amp;"|"&amp;$D951,Empresas!$C$6:$CC$92,$G951+6+1,0),0))))</f>
        <v>0</v>
      </c>
      <c r="AK951" s="147">
        <f>IF(AND($I951="Si",T951=1),1,IF(AND($I951="Fisico",T951=1),1,IF(AND(T951=1,$I951="Electronico"),2,IF(T951=1,VLOOKUP($C951&amp;"|"&amp;$B951&amp;"|"&amp;$D951,Empresas!$C$6:$CC$92,$G951+6+1,0),0))))</f>
        <v>0</v>
      </c>
      <c r="AL951" s="147">
        <f>IF(AND($I951="Si",U951=1),1,IF(AND($I951="Fisico",U951=1),1,IF(AND(U951=1,$I951="Electronico"),2,IF(U951=1,VLOOKUP($C951&amp;"|"&amp;$B951&amp;"|"&amp;$D951,Empresas!$C$6:$CC$92,$G951+6+1,0),0))))</f>
        <v>0</v>
      </c>
      <c r="AM951" s="149">
        <f t="shared" si="149"/>
        <v>0</v>
      </c>
      <c r="AN951" s="149">
        <f t="shared" si="150"/>
        <v>0</v>
      </c>
      <c r="AO951" s="152">
        <f t="shared" si="151"/>
        <v>0</v>
      </c>
    </row>
    <row r="952" spans="1:41" x14ac:dyDescent="0.25">
      <c r="A952" s="137" t="str">
        <f>VLOOKUP(D952,Empresas!$D$7:$F$91,3,0)</f>
        <v>Omar</v>
      </c>
      <c r="B952" s="138" t="str">
        <f>VLOOKUP(D952,Empresas!$D$7:$G$91,4,0)</f>
        <v>Jhony</v>
      </c>
      <c r="C952" s="138" t="s">
        <v>544</v>
      </c>
      <c r="D952" s="138" t="s">
        <v>253</v>
      </c>
      <c r="E952" s="138" t="str">
        <f>VLOOKUP(D952,Empresas!$D$7:$E$92,2,0)</f>
        <v>ATTENTO DRY CLEANING SCRL</v>
      </c>
      <c r="F952" s="138" t="s">
        <v>162</v>
      </c>
      <c r="G952" s="139">
        <f t="shared" si="156"/>
        <v>19</v>
      </c>
      <c r="H952" s="139" t="str">
        <f>VLOOKUP(D952,Empresas!$D$6:$L$92,7,0)</f>
        <v>Semestral</v>
      </c>
      <c r="I952" s="138" t="str">
        <f>VLOOKUP(VLOOKUP(D952&amp;"|"&amp;B952,Empresas!$I$7:$CB$92,G952,0),Tablas!$A$3:$B$5,2,0)</f>
        <v>No aplica</v>
      </c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 t="str">
        <f>VLOOKUP(D952,Empresas!$D$7:$CF$91,81,0)</f>
        <v>D</v>
      </c>
      <c r="W952" s="78" t="str">
        <f>VLOOKUP(D952,Empresas!$D$7:$M$91,10,0)</f>
        <v>Mype</v>
      </c>
      <c r="X952" s="69" t="str">
        <f t="shared" si="147"/>
        <v>SI</v>
      </c>
      <c r="Y952" s="153" t="str">
        <f t="shared" si="148"/>
        <v>No aplica</v>
      </c>
      <c r="Z952" s="147">
        <f>IF(Y952="No aplica",0,IF(I952="no",0,IF(I952="No aplica",0,IF(I952="Si",1,IF(I952="Fisico",1,IF(I952="Electronico",2,VLOOKUP(C952&amp;"|"&amp;B952&amp;"|"&amp;D952,Empresas!$C$6:$CC$92,G952+6+1,0)))))))</f>
        <v>0</v>
      </c>
      <c r="AA952" s="147">
        <f>IF(AND($I952="Si",J952=1),1,IF(AND($I952="Fisico",J952=1),1,IF(AND(J952=1,$I952="Electronico"),2,IF(J952=1,VLOOKUP($C952&amp;"|"&amp;$B952&amp;"|"&amp;$D952,Empresas!$C$6:$CC$92,$G952+6+1,0),0))))</f>
        <v>0</v>
      </c>
      <c r="AB952" s="147">
        <f>IF(AND($I952="Si",K952=1),1,IF(AND($I952="Fisico",K952=1),1,IF(AND(K952=1,$I952="Electronico"),2,IF(K952=1,VLOOKUP($C952&amp;"|"&amp;$B952&amp;"|"&amp;$D952,Empresas!$C$6:$CC$92,$G952+6+1,0),0))))</f>
        <v>0</v>
      </c>
      <c r="AC952" s="147">
        <f>IF(AND($I952="Si",L952=1),1,IF(AND($I952="Fisico",L952=1),1,IF(AND(L952=1,$I952="Electronico"),2,IF(L952=1,VLOOKUP($C952&amp;"|"&amp;$B952&amp;"|"&amp;$D952,Empresas!$C$6:$CC$92,$G952+6+1,0),0))))</f>
        <v>0</v>
      </c>
      <c r="AD952" s="147">
        <f>IF(AND($I952="Si",M952=1),1,IF(AND($I952="Fisico",M952=1),1,IF(AND(M952=1,$I952="Electronico"),2,IF(M952=1,VLOOKUP($C952&amp;"|"&amp;$B952&amp;"|"&amp;$D952,Empresas!$C$6:$CC$92,$G952+6+1,0),0))))</f>
        <v>0</v>
      </c>
      <c r="AE952" s="147">
        <f>IF(AND($I952="Si",N952=1),1,IF(AND($I952="Fisico",N952=1),1,IF(AND(N952=1,$I952="Electronico"),2,IF(N952=1,VLOOKUP($C952&amp;"|"&amp;$B952&amp;"|"&amp;$D952,Empresas!$C$6:$CC$92,$G952+6+1,0),0))))</f>
        <v>0</v>
      </c>
      <c r="AF952" s="147">
        <f>IF(AND($I952="Si",O952=1),1,IF(AND($I952="Fisico",O952=1),1,IF(AND(O952=1,$I952="Electronico"),2,IF(O952=1,VLOOKUP($C952&amp;"|"&amp;$B952&amp;"|"&amp;$D952,Empresas!$C$6:$CC$92,$G952+6+1,0),0))))</f>
        <v>0</v>
      </c>
      <c r="AG952" s="147">
        <f>IF(AND($I952="Si",P952=1),1,IF(AND($I952="Fisico",P952=1),1,IF(AND(P952=1,$I952="Electronico"),2,IF(P952=1,VLOOKUP($C952&amp;"|"&amp;$B952&amp;"|"&amp;$D952,Empresas!$C$6:$CC$92,$G952+6+1,0),0))))</f>
        <v>0</v>
      </c>
      <c r="AH952" s="147">
        <f>IF(AND($I952="Si",Q952=1),1,IF(AND($I952="Fisico",Q952=1),1,IF(AND(Q952=1,$I952="Electronico"),2,IF(Q952=1,VLOOKUP($C952&amp;"|"&amp;$B952&amp;"|"&amp;$D952,Empresas!$C$6:$CC$92,$G952+6+1,0),0))))</f>
        <v>0</v>
      </c>
      <c r="AI952" s="147">
        <f>IF(AND($I952="Si",R952=1),1,IF(AND($I952="Fisico",R952=1),1,IF(AND(R952=1,$I952="Electronico"),2,IF(R952=1,VLOOKUP($C952&amp;"|"&amp;$B952&amp;"|"&amp;$D952,Empresas!$C$6:$CC$92,$G952+6+1,0),0))))</f>
        <v>0</v>
      </c>
      <c r="AJ952" s="147">
        <f>IF(AND($I952="Si",S952=1),1,IF(AND($I952="Fisico",S952=1),1,IF(AND(S952=1,$I952="Electronico"),2,IF(S952=1,VLOOKUP($C952&amp;"|"&amp;$B952&amp;"|"&amp;$D952,Empresas!$C$6:$CC$92,$G952+6+1,0),0))))</f>
        <v>0</v>
      </c>
      <c r="AK952" s="147">
        <f>IF(AND($I952="Si",T952=1),1,IF(AND($I952="Fisico",T952=1),1,IF(AND(T952=1,$I952="Electronico"),2,IF(T952=1,VLOOKUP($C952&amp;"|"&amp;$B952&amp;"|"&amp;$D952,Empresas!$C$6:$CC$92,$G952+6+1,0),0))))</f>
        <v>0</v>
      </c>
      <c r="AL952" s="147">
        <f>IF(AND($I952="Si",U952=1),1,IF(AND($I952="Fisico",U952=1),1,IF(AND(U952=1,$I952="Electronico"),2,IF(U952=1,VLOOKUP($C952&amp;"|"&amp;$B952&amp;"|"&amp;$D952,Empresas!$C$6:$CC$92,$G952+6+1,0),0))))</f>
        <v>0</v>
      </c>
      <c r="AM952" s="149">
        <f t="shared" si="149"/>
        <v>0</v>
      </c>
      <c r="AN952" s="149">
        <f t="shared" si="150"/>
        <v>0</v>
      </c>
      <c r="AO952" s="152">
        <f t="shared" si="151"/>
        <v>0</v>
      </c>
    </row>
    <row r="953" spans="1:41" x14ac:dyDescent="0.25">
      <c r="A953" s="137" t="str">
        <f>VLOOKUP(D953,Empresas!$D$7:$F$91,3,0)</f>
        <v>Omar</v>
      </c>
      <c r="B953" s="138" t="str">
        <f>VLOOKUP(D953,Empresas!$D$7:$G$91,4,0)</f>
        <v>Jhony</v>
      </c>
      <c r="C953" s="138" t="s">
        <v>544</v>
      </c>
      <c r="D953" s="138" t="s">
        <v>253</v>
      </c>
      <c r="E953" s="138" t="str">
        <f>VLOOKUP(D953,Empresas!$D$7:$E$92,2,0)</f>
        <v>ATTENTO DRY CLEANING SCRL</v>
      </c>
      <c r="F953" s="138" t="s">
        <v>163</v>
      </c>
      <c r="G953" s="139">
        <f t="shared" si="156"/>
        <v>22</v>
      </c>
      <c r="H953" s="139" t="str">
        <f>VLOOKUP(D953,Empresas!$D$6:$L$92,7,0)</f>
        <v>Semestral</v>
      </c>
      <c r="I953" s="138" t="str">
        <f>VLOOKUP(VLOOKUP(D953&amp;"|"&amp;B953,Empresas!$I$7:$CB$92,G953,0),Tablas!$A$3:$B$5,2,0)</f>
        <v>Registro y analisis</v>
      </c>
      <c r="J953" s="78">
        <v>1</v>
      </c>
      <c r="K953" s="78">
        <v>1</v>
      </c>
      <c r="L953" s="78">
        <v>1</v>
      </c>
      <c r="M953" s="78">
        <v>1</v>
      </c>
      <c r="N953" s="78">
        <v>1</v>
      </c>
      <c r="O953" s="78">
        <v>1</v>
      </c>
      <c r="P953" s="78">
        <v>1</v>
      </c>
      <c r="Q953" s="78">
        <v>1</v>
      </c>
      <c r="R953" s="78"/>
      <c r="S953" s="78"/>
      <c r="T953" s="78"/>
      <c r="U953" s="78"/>
      <c r="V953" s="78" t="str">
        <f>VLOOKUP(D953,Empresas!$D$7:$CF$91,81,0)</f>
        <v>D</v>
      </c>
      <c r="W953" s="78" t="str">
        <f>VLOOKUP(D953,Empresas!$D$7:$M$91,10,0)</f>
        <v>Mype</v>
      </c>
      <c r="X953" s="69" t="str">
        <f t="shared" si="147"/>
        <v>SI</v>
      </c>
      <c r="Y953" s="153" t="str">
        <f t="shared" si="148"/>
        <v>Si aplica</v>
      </c>
      <c r="Z953" s="147">
        <f>IF(Y953="No aplica",0,IF(I953="no",0,IF(I953="No aplica",0,IF(I953="Si",1,IF(I953="Fisico",1,IF(I953="Electronico",2,VLOOKUP(C953&amp;"|"&amp;B953&amp;"|"&amp;D953,Empresas!$C$6:$CC$92,G953+6+1,0)))))))</f>
        <v>2</v>
      </c>
      <c r="AA953" s="147">
        <f>IF(AND($I953="Si",J953=1),1,IF(AND($I953="Fisico",J953=1),1,IF(AND(J953=1,$I953="Electronico"),2,IF(J953=1,VLOOKUP($C953&amp;"|"&amp;$B953&amp;"|"&amp;$D953,Empresas!$C$6:$CC$92,$G953+6+1,0),0))))</f>
        <v>2</v>
      </c>
      <c r="AB953" s="147">
        <f>IF(AND($I953="Si",K953=1),1,IF(AND($I953="Fisico",K953=1),1,IF(AND(K953=1,$I953="Electronico"),2,IF(K953=1,VLOOKUP($C953&amp;"|"&amp;$B953&amp;"|"&amp;$D953,Empresas!$C$6:$CC$92,$G953+6+1,0),0))))</f>
        <v>2</v>
      </c>
      <c r="AC953" s="147">
        <f>IF(AND($I953="Si",L953=1),1,IF(AND($I953="Fisico",L953=1),1,IF(AND(L953=1,$I953="Electronico"),2,IF(L953=1,VLOOKUP($C953&amp;"|"&amp;$B953&amp;"|"&amp;$D953,Empresas!$C$6:$CC$92,$G953+6+1,0),0))))</f>
        <v>2</v>
      </c>
      <c r="AD953" s="147">
        <f>IF(AND($I953="Si",M953=1),1,IF(AND($I953="Fisico",M953=1),1,IF(AND(M953=1,$I953="Electronico"),2,IF(M953=1,VLOOKUP($C953&amp;"|"&amp;$B953&amp;"|"&amp;$D953,Empresas!$C$6:$CC$92,$G953+6+1,0),0))))</f>
        <v>2</v>
      </c>
      <c r="AE953" s="147">
        <f>IF(AND($I953="Si",N953=1),1,IF(AND($I953="Fisico",N953=1),1,IF(AND(N953=1,$I953="Electronico"),2,IF(N953=1,VLOOKUP($C953&amp;"|"&amp;$B953&amp;"|"&amp;$D953,Empresas!$C$6:$CC$92,$G953+6+1,0),0))))</f>
        <v>2</v>
      </c>
      <c r="AF953" s="147">
        <f>IF(AND($I953="Si",O953=1),1,IF(AND($I953="Fisico",O953=1),1,IF(AND(O953=1,$I953="Electronico"),2,IF(O953=1,VLOOKUP($C953&amp;"|"&amp;$B953&amp;"|"&amp;$D953,Empresas!$C$6:$CC$92,$G953+6+1,0),0))))</f>
        <v>2</v>
      </c>
      <c r="AG953" s="147">
        <f>IF(AND($I953="Si",P953=1),1,IF(AND($I953="Fisico",P953=1),1,IF(AND(P953=1,$I953="Electronico"),2,IF(P953=1,VLOOKUP($C953&amp;"|"&amp;$B953&amp;"|"&amp;$D953,Empresas!$C$6:$CC$92,$G953+6+1,0),0))))</f>
        <v>2</v>
      </c>
      <c r="AH953" s="147">
        <f>IF(AND($I953="Si",Q953=1),1,IF(AND($I953="Fisico",Q953=1),1,IF(AND(Q953=1,$I953="Electronico"),2,IF(Q953=1,VLOOKUP($C953&amp;"|"&amp;$B953&amp;"|"&amp;$D953,Empresas!$C$6:$CC$92,$G953+6+1,0),0))))</f>
        <v>2</v>
      </c>
      <c r="AI953" s="147">
        <f>IF(AND($I953="Si",R953=1),1,IF(AND($I953="Fisico",R953=1),1,IF(AND(R953=1,$I953="Electronico"),2,IF(R953=1,VLOOKUP($C953&amp;"|"&amp;$B953&amp;"|"&amp;$D953,Empresas!$C$6:$CC$92,$G953+6+1,0),0))))</f>
        <v>0</v>
      </c>
      <c r="AJ953" s="147">
        <f>IF(AND($I953="Si",S953=1),1,IF(AND($I953="Fisico",S953=1),1,IF(AND(S953=1,$I953="Electronico"),2,IF(S953=1,VLOOKUP($C953&amp;"|"&amp;$B953&amp;"|"&amp;$D953,Empresas!$C$6:$CC$92,$G953+6+1,0),0))))</f>
        <v>0</v>
      </c>
      <c r="AK953" s="147">
        <f>IF(AND($I953="Si",T953=1),1,IF(AND($I953="Fisico",T953=1),1,IF(AND(T953=1,$I953="Electronico"),2,IF(T953=1,VLOOKUP($C953&amp;"|"&amp;$B953&amp;"|"&amp;$D953,Empresas!$C$6:$CC$92,$G953+6+1,0),0))))</f>
        <v>0</v>
      </c>
      <c r="AL953" s="147">
        <f>IF(AND($I953="Si",U953=1),1,IF(AND($I953="Fisico",U953=1),1,IF(AND(U953=1,$I953="Electronico"),2,IF(U953=1,VLOOKUP($C953&amp;"|"&amp;$B953&amp;"|"&amp;$D953,Empresas!$C$6:$CC$92,$G953+6+1,0),0))))</f>
        <v>0</v>
      </c>
      <c r="AM953" s="149">
        <f t="shared" si="149"/>
        <v>16</v>
      </c>
      <c r="AN953" s="149">
        <f t="shared" si="150"/>
        <v>16</v>
      </c>
      <c r="AO953" s="152">
        <f t="shared" si="151"/>
        <v>1</v>
      </c>
    </row>
    <row r="954" spans="1:41" x14ac:dyDescent="0.25">
      <c r="A954" s="137" t="str">
        <f>VLOOKUP(D954,Empresas!$D$7:$F$91,3,0)</f>
        <v>Omar</v>
      </c>
      <c r="B954" s="138" t="str">
        <f>VLOOKUP(D954,Empresas!$D$7:$G$91,4,0)</f>
        <v>Jhony</v>
      </c>
      <c r="C954" s="138" t="s">
        <v>544</v>
      </c>
      <c r="D954" s="138" t="s">
        <v>253</v>
      </c>
      <c r="E954" s="138" t="str">
        <f>VLOOKUP(D954,Empresas!$D$7:$E$92,2,0)</f>
        <v>ATTENTO DRY CLEANING SCRL</v>
      </c>
      <c r="F954" s="138" t="s">
        <v>164</v>
      </c>
      <c r="G954" s="139">
        <f t="shared" si="156"/>
        <v>25</v>
      </c>
      <c r="H954" s="139" t="str">
        <f>VLOOKUP(D954,Empresas!$D$6:$L$92,7,0)</f>
        <v>Semestral</v>
      </c>
      <c r="I954" s="138" t="str">
        <f>VLOOKUP(VLOOKUP(D954&amp;"|"&amp;B954,Empresas!$I$7:$CB$92,G954,0),Tablas!$A$3:$B$5,2,0)</f>
        <v>No aplica</v>
      </c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 t="str">
        <f>VLOOKUP(D954,Empresas!$D$7:$CF$91,81,0)</f>
        <v>D</v>
      </c>
      <c r="W954" s="78" t="str">
        <f>VLOOKUP(D954,Empresas!$D$7:$M$91,10,0)</f>
        <v>Mype</v>
      </c>
      <c r="X954" s="69" t="str">
        <f t="shared" si="147"/>
        <v>SI</v>
      </c>
      <c r="Y954" s="153" t="str">
        <f t="shared" si="148"/>
        <v>No aplica</v>
      </c>
      <c r="Z954" s="147">
        <f>IF(Y954="No aplica",0,IF(I954="no",0,IF(I954="No aplica",0,IF(I954="Si",1,IF(I954="Fisico",1,IF(I954="Electronico",2,VLOOKUP(C954&amp;"|"&amp;B954&amp;"|"&amp;D954,Empresas!$C$6:$CC$92,G954+6+1,0)))))))</f>
        <v>0</v>
      </c>
      <c r="AA954" s="147">
        <f>IF(AND($I954="Si",J954=1),1,IF(AND($I954="Fisico",J954=1),1,IF(AND(J954=1,$I954="Electronico"),2,IF(J954=1,VLOOKUP($C954&amp;"|"&amp;$B954&amp;"|"&amp;$D954,Empresas!$C$6:$CC$92,$G954+6+1,0),0))))</f>
        <v>0</v>
      </c>
      <c r="AB954" s="147">
        <f>IF(AND($I954="Si",K954=1),1,IF(AND($I954="Fisico",K954=1),1,IF(AND(K954=1,$I954="Electronico"),2,IF(K954=1,VLOOKUP($C954&amp;"|"&amp;$B954&amp;"|"&amp;$D954,Empresas!$C$6:$CC$92,$G954+6+1,0),0))))</f>
        <v>0</v>
      </c>
      <c r="AC954" s="147">
        <f>IF(AND($I954="Si",L954=1),1,IF(AND($I954="Fisico",L954=1),1,IF(AND(L954=1,$I954="Electronico"),2,IF(L954=1,VLOOKUP($C954&amp;"|"&amp;$B954&amp;"|"&amp;$D954,Empresas!$C$6:$CC$92,$G954+6+1,0),0))))</f>
        <v>0</v>
      </c>
      <c r="AD954" s="147">
        <f>IF(AND($I954="Si",M954=1),1,IF(AND($I954="Fisico",M954=1),1,IF(AND(M954=1,$I954="Electronico"),2,IF(M954=1,VLOOKUP($C954&amp;"|"&amp;$B954&amp;"|"&amp;$D954,Empresas!$C$6:$CC$92,$G954+6+1,0),0))))</f>
        <v>0</v>
      </c>
      <c r="AE954" s="147">
        <f>IF(AND($I954="Si",N954=1),1,IF(AND($I954="Fisico",N954=1),1,IF(AND(N954=1,$I954="Electronico"),2,IF(N954=1,VLOOKUP($C954&amp;"|"&amp;$B954&amp;"|"&amp;$D954,Empresas!$C$6:$CC$92,$G954+6+1,0),0))))</f>
        <v>0</v>
      </c>
      <c r="AF954" s="147">
        <f>IF(AND($I954="Si",O954=1),1,IF(AND($I954="Fisico",O954=1),1,IF(AND(O954=1,$I954="Electronico"),2,IF(O954=1,VLOOKUP($C954&amp;"|"&amp;$B954&amp;"|"&amp;$D954,Empresas!$C$6:$CC$92,$G954+6+1,0),0))))</f>
        <v>0</v>
      </c>
      <c r="AG954" s="147">
        <f>IF(AND($I954="Si",P954=1),1,IF(AND($I954="Fisico",P954=1),1,IF(AND(P954=1,$I954="Electronico"),2,IF(P954=1,VLOOKUP($C954&amp;"|"&amp;$B954&amp;"|"&amp;$D954,Empresas!$C$6:$CC$92,$G954+6+1,0),0))))</f>
        <v>0</v>
      </c>
      <c r="AH954" s="147">
        <f>IF(AND($I954="Si",Q954=1),1,IF(AND($I954="Fisico",Q954=1),1,IF(AND(Q954=1,$I954="Electronico"),2,IF(Q954=1,VLOOKUP($C954&amp;"|"&amp;$B954&amp;"|"&amp;$D954,Empresas!$C$6:$CC$92,$G954+6+1,0),0))))</f>
        <v>0</v>
      </c>
      <c r="AI954" s="147">
        <f>IF(AND($I954="Si",R954=1),1,IF(AND($I954="Fisico",R954=1),1,IF(AND(R954=1,$I954="Electronico"),2,IF(R954=1,VLOOKUP($C954&amp;"|"&amp;$B954&amp;"|"&amp;$D954,Empresas!$C$6:$CC$92,$G954+6+1,0),0))))</f>
        <v>0</v>
      </c>
      <c r="AJ954" s="147">
        <f>IF(AND($I954="Si",S954=1),1,IF(AND($I954="Fisico",S954=1),1,IF(AND(S954=1,$I954="Electronico"),2,IF(S954=1,VLOOKUP($C954&amp;"|"&amp;$B954&amp;"|"&amp;$D954,Empresas!$C$6:$CC$92,$G954+6+1,0),0))))</f>
        <v>0</v>
      </c>
      <c r="AK954" s="147">
        <f>IF(AND($I954="Si",T954=1),1,IF(AND($I954="Fisico",T954=1),1,IF(AND(T954=1,$I954="Electronico"),2,IF(T954=1,VLOOKUP($C954&amp;"|"&amp;$B954&amp;"|"&amp;$D954,Empresas!$C$6:$CC$92,$G954+6+1,0),0))))</f>
        <v>0</v>
      </c>
      <c r="AL954" s="147">
        <f>IF(AND($I954="Si",U954=1),1,IF(AND($I954="Fisico",U954=1),1,IF(AND(U954=1,$I954="Electronico"),2,IF(U954=1,VLOOKUP($C954&amp;"|"&amp;$B954&amp;"|"&amp;$D954,Empresas!$C$6:$CC$92,$G954+6+1,0),0))))</f>
        <v>0</v>
      </c>
      <c r="AM954" s="149">
        <f t="shared" si="149"/>
        <v>0</v>
      </c>
      <c r="AN954" s="149">
        <f t="shared" si="150"/>
        <v>0</v>
      </c>
      <c r="AO954" s="152">
        <f t="shared" si="151"/>
        <v>0</v>
      </c>
    </row>
    <row r="955" spans="1:41" x14ac:dyDescent="0.25">
      <c r="A955" s="137" t="str">
        <f>VLOOKUP(D955,Empresas!$D$7:$F$91,3,0)</f>
        <v>Omar</v>
      </c>
      <c r="B955" s="138" t="str">
        <f>VLOOKUP(D955,Empresas!$D$7:$G$91,4,0)</f>
        <v>Jhony</v>
      </c>
      <c r="C955" s="138" t="s">
        <v>544</v>
      </c>
      <c r="D955" s="138" t="s">
        <v>253</v>
      </c>
      <c r="E955" s="138" t="str">
        <f>VLOOKUP(D955,Empresas!$D$7:$E$92,2,0)</f>
        <v>ATTENTO DRY CLEANING SCRL</v>
      </c>
      <c r="F955" s="138" t="s">
        <v>165</v>
      </c>
      <c r="G955" s="139">
        <f t="shared" si="156"/>
        <v>28</v>
      </c>
      <c r="H955" s="139" t="str">
        <f>VLOOKUP(D955,Empresas!$D$6:$L$92,7,0)</f>
        <v>Semestral</v>
      </c>
      <c r="I955" s="138" t="str">
        <f>VLOOKUP(VLOOKUP(D955&amp;"|"&amp;B955,Empresas!$I$7:$CB$92,G955,0),Tablas!$A$3:$B$5,2,0)</f>
        <v>No aplica</v>
      </c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 t="str">
        <f>VLOOKUP(D955,Empresas!$D$7:$CF$91,81,0)</f>
        <v>D</v>
      </c>
      <c r="W955" s="78" t="str">
        <f>VLOOKUP(D955,Empresas!$D$7:$M$91,10,0)</f>
        <v>Mype</v>
      </c>
      <c r="X955" s="69" t="str">
        <f t="shared" si="147"/>
        <v>SI</v>
      </c>
      <c r="Y955" s="153" t="str">
        <f t="shared" si="148"/>
        <v>No aplica</v>
      </c>
      <c r="Z955" s="147">
        <f>IF(Y955="No aplica",0,IF(I955="no",0,IF(I955="No aplica",0,IF(I955="Si",1,IF(I955="Fisico",1,IF(I955="Electronico",2,VLOOKUP(C955&amp;"|"&amp;B955&amp;"|"&amp;D955,Empresas!$C$6:$CC$92,G955+6+1,0)))))))</f>
        <v>0</v>
      </c>
      <c r="AA955" s="147">
        <f>IF(AND($I955="Si",J955=1),1,IF(AND($I955="Fisico",J955=1),1,IF(AND(J955=1,$I955="Electronico"),2,IF(J955=1,VLOOKUP($C955&amp;"|"&amp;$B955&amp;"|"&amp;$D955,Empresas!$C$6:$CC$92,$G955+6+1,0),0))))</f>
        <v>0</v>
      </c>
      <c r="AB955" s="147">
        <f>IF(AND($I955="Si",K955=1),1,IF(AND($I955="Fisico",K955=1),1,IF(AND(K955=1,$I955="Electronico"),2,IF(K955=1,VLOOKUP($C955&amp;"|"&amp;$B955&amp;"|"&amp;$D955,Empresas!$C$6:$CC$92,$G955+6+1,0),0))))</f>
        <v>0</v>
      </c>
      <c r="AC955" s="147">
        <f>IF(AND($I955="Si",L955=1),1,IF(AND($I955="Fisico",L955=1),1,IF(AND(L955=1,$I955="Electronico"),2,IF(L955=1,VLOOKUP($C955&amp;"|"&amp;$B955&amp;"|"&amp;$D955,Empresas!$C$6:$CC$92,$G955+6+1,0),0))))</f>
        <v>0</v>
      </c>
      <c r="AD955" s="147">
        <f>IF(AND($I955="Si",M955=1),1,IF(AND($I955="Fisico",M955=1),1,IF(AND(M955=1,$I955="Electronico"),2,IF(M955=1,VLOOKUP($C955&amp;"|"&amp;$B955&amp;"|"&amp;$D955,Empresas!$C$6:$CC$92,$G955+6+1,0),0))))</f>
        <v>0</v>
      </c>
      <c r="AE955" s="147">
        <f>IF(AND($I955="Si",N955=1),1,IF(AND($I955="Fisico",N955=1),1,IF(AND(N955=1,$I955="Electronico"),2,IF(N955=1,VLOOKUP($C955&amp;"|"&amp;$B955&amp;"|"&amp;$D955,Empresas!$C$6:$CC$92,$G955+6+1,0),0))))</f>
        <v>0</v>
      </c>
      <c r="AF955" s="147">
        <f>IF(AND($I955="Si",O955=1),1,IF(AND($I955="Fisico",O955=1),1,IF(AND(O955=1,$I955="Electronico"),2,IF(O955=1,VLOOKUP($C955&amp;"|"&amp;$B955&amp;"|"&amp;$D955,Empresas!$C$6:$CC$92,$G955+6+1,0),0))))</f>
        <v>0</v>
      </c>
      <c r="AG955" s="147">
        <f>IF(AND($I955="Si",P955=1),1,IF(AND($I955="Fisico",P955=1),1,IF(AND(P955=1,$I955="Electronico"),2,IF(P955=1,VLOOKUP($C955&amp;"|"&amp;$B955&amp;"|"&amp;$D955,Empresas!$C$6:$CC$92,$G955+6+1,0),0))))</f>
        <v>0</v>
      </c>
      <c r="AH955" s="147">
        <f>IF(AND($I955="Si",Q955=1),1,IF(AND($I955="Fisico",Q955=1),1,IF(AND(Q955=1,$I955="Electronico"),2,IF(Q955=1,VLOOKUP($C955&amp;"|"&amp;$B955&amp;"|"&amp;$D955,Empresas!$C$6:$CC$92,$G955+6+1,0),0))))</f>
        <v>0</v>
      </c>
      <c r="AI955" s="147">
        <f>IF(AND($I955="Si",R955=1),1,IF(AND($I955="Fisico",R955=1),1,IF(AND(R955=1,$I955="Electronico"),2,IF(R955=1,VLOOKUP($C955&amp;"|"&amp;$B955&amp;"|"&amp;$D955,Empresas!$C$6:$CC$92,$G955+6+1,0),0))))</f>
        <v>0</v>
      </c>
      <c r="AJ955" s="147">
        <f>IF(AND($I955="Si",S955=1),1,IF(AND($I955="Fisico",S955=1),1,IF(AND(S955=1,$I955="Electronico"),2,IF(S955=1,VLOOKUP($C955&amp;"|"&amp;$B955&amp;"|"&amp;$D955,Empresas!$C$6:$CC$92,$G955+6+1,0),0))))</f>
        <v>0</v>
      </c>
      <c r="AK955" s="147">
        <f>IF(AND($I955="Si",T955=1),1,IF(AND($I955="Fisico",T955=1),1,IF(AND(T955=1,$I955="Electronico"),2,IF(T955=1,VLOOKUP($C955&amp;"|"&amp;$B955&amp;"|"&amp;$D955,Empresas!$C$6:$CC$92,$G955+6+1,0),0))))</f>
        <v>0</v>
      </c>
      <c r="AL955" s="147">
        <f>IF(AND($I955="Si",U955=1),1,IF(AND($I955="Fisico",U955=1),1,IF(AND(U955=1,$I955="Electronico"),2,IF(U955=1,VLOOKUP($C955&amp;"|"&amp;$B955&amp;"|"&amp;$D955,Empresas!$C$6:$CC$92,$G955+6+1,0),0))))</f>
        <v>0</v>
      </c>
      <c r="AM955" s="149">
        <f t="shared" si="149"/>
        <v>0</v>
      </c>
      <c r="AN955" s="149">
        <f t="shared" si="150"/>
        <v>0</v>
      </c>
      <c r="AO955" s="152">
        <f t="shared" si="151"/>
        <v>0</v>
      </c>
    </row>
    <row r="956" spans="1:41" x14ac:dyDescent="0.25">
      <c r="A956" s="137" t="str">
        <f>VLOOKUP(D956,Empresas!$D$7:$F$91,3,0)</f>
        <v>Omar</v>
      </c>
      <c r="B956" s="138" t="str">
        <f>VLOOKUP(D956,Empresas!$D$7:$G$91,4,0)</f>
        <v>Jhony</v>
      </c>
      <c r="C956" s="138" t="s">
        <v>544</v>
      </c>
      <c r="D956" s="138" t="s">
        <v>253</v>
      </c>
      <c r="E956" s="138" t="str">
        <f>VLOOKUP(D956,Empresas!$D$7:$E$92,2,0)</f>
        <v>ATTENTO DRY CLEANING SCRL</v>
      </c>
      <c r="F956" s="138" t="s">
        <v>166</v>
      </c>
      <c r="G956" s="139">
        <f t="shared" si="156"/>
        <v>31</v>
      </c>
      <c r="H956" s="139" t="str">
        <f>VLOOKUP(D956,Empresas!$D$6:$L$92,7,0)</f>
        <v>Semestral</v>
      </c>
      <c r="I956" s="138" t="str">
        <f>VLOOKUP(VLOOKUP(D956&amp;"|"&amp;B956,Empresas!$I$7:$CB$92,G956,0),Tablas!$A$3:$B$5,2,0)</f>
        <v>No aplica</v>
      </c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 t="str">
        <f>VLOOKUP(D956,Empresas!$D$7:$CF$91,81,0)</f>
        <v>D</v>
      </c>
      <c r="W956" s="78" t="str">
        <f>VLOOKUP(D956,Empresas!$D$7:$M$91,10,0)</f>
        <v>Mype</v>
      </c>
      <c r="X956" s="69" t="str">
        <f t="shared" si="147"/>
        <v>SI</v>
      </c>
      <c r="Y956" s="153" t="str">
        <f t="shared" si="148"/>
        <v>No aplica</v>
      </c>
      <c r="Z956" s="147">
        <f>IF(Y956="No aplica",0,IF(I956="no",0,IF(I956="No aplica",0,IF(I956="Si",1,IF(I956="Fisico",1,IF(I956="Electronico",2,VLOOKUP(C956&amp;"|"&amp;B956&amp;"|"&amp;D956,Empresas!$C$6:$CC$92,G956+6+1,0)))))))</f>
        <v>0</v>
      </c>
      <c r="AA956" s="147">
        <f>IF(AND($I956="Si",J956=1),1,IF(AND($I956="Fisico",J956=1),1,IF(AND(J956=1,$I956="Electronico"),2,IF(J956=1,VLOOKUP($C956&amp;"|"&amp;$B956&amp;"|"&amp;$D956,Empresas!$C$6:$CC$92,$G956+6+1,0),0))))</f>
        <v>0</v>
      </c>
      <c r="AB956" s="147">
        <f>IF(AND($I956="Si",K956=1),1,IF(AND($I956="Fisico",K956=1),1,IF(AND(K956=1,$I956="Electronico"),2,IF(K956=1,VLOOKUP($C956&amp;"|"&amp;$B956&amp;"|"&amp;$D956,Empresas!$C$6:$CC$92,$G956+6+1,0),0))))</f>
        <v>0</v>
      </c>
      <c r="AC956" s="147">
        <f>IF(AND($I956="Si",L956=1),1,IF(AND($I956="Fisico",L956=1),1,IF(AND(L956=1,$I956="Electronico"),2,IF(L956=1,VLOOKUP($C956&amp;"|"&amp;$B956&amp;"|"&amp;$D956,Empresas!$C$6:$CC$92,$G956+6+1,0),0))))</f>
        <v>0</v>
      </c>
      <c r="AD956" s="147">
        <f>IF(AND($I956="Si",M956=1),1,IF(AND($I956="Fisico",M956=1),1,IF(AND(M956=1,$I956="Electronico"),2,IF(M956=1,VLOOKUP($C956&amp;"|"&amp;$B956&amp;"|"&amp;$D956,Empresas!$C$6:$CC$92,$G956+6+1,0),0))))</f>
        <v>0</v>
      </c>
      <c r="AE956" s="147">
        <f>IF(AND($I956="Si",N956=1),1,IF(AND($I956="Fisico",N956=1),1,IF(AND(N956=1,$I956="Electronico"),2,IF(N956=1,VLOOKUP($C956&amp;"|"&amp;$B956&amp;"|"&amp;$D956,Empresas!$C$6:$CC$92,$G956+6+1,0),0))))</f>
        <v>0</v>
      </c>
      <c r="AF956" s="147">
        <f>IF(AND($I956="Si",O956=1),1,IF(AND($I956="Fisico",O956=1),1,IF(AND(O956=1,$I956="Electronico"),2,IF(O956=1,VLOOKUP($C956&amp;"|"&amp;$B956&amp;"|"&amp;$D956,Empresas!$C$6:$CC$92,$G956+6+1,0),0))))</f>
        <v>0</v>
      </c>
      <c r="AG956" s="147">
        <f>IF(AND($I956="Si",P956=1),1,IF(AND($I956="Fisico",P956=1),1,IF(AND(P956=1,$I956="Electronico"),2,IF(P956=1,VLOOKUP($C956&amp;"|"&amp;$B956&amp;"|"&amp;$D956,Empresas!$C$6:$CC$92,$G956+6+1,0),0))))</f>
        <v>0</v>
      </c>
      <c r="AH956" s="147">
        <f>IF(AND($I956="Si",Q956=1),1,IF(AND($I956="Fisico",Q956=1),1,IF(AND(Q956=1,$I956="Electronico"),2,IF(Q956=1,VLOOKUP($C956&amp;"|"&amp;$B956&amp;"|"&amp;$D956,Empresas!$C$6:$CC$92,$G956+6+1,0),0))))</f>
        <v>0</v>
      </c>
      <c r="AI956" s="147">
        <f>IF(AND($I956="Si",R956=1),1,IF(AND($I956="Fisico",R956=1),1,IF(AND(R956=1,$I956="Electronico"),2,IF(R956=1,VLOOKUP($C956&amp;"|"&amp;$B956&amp;"|"&amp;$D956,Empresas!$C$6:$CC$92,$G956+6+1,0),0))))</f>
        <v>0</v>
      </c>
      <c r="AJ956" s="147">
        <f>IF(AND($I956="Si",S956=1),1,IF(AND($I956="Fisico",S956=1),1,IF(AND(S956=1,$I956="Electronico"),2,IF(S956=1,VLOOKUP($C956&amp;"|"&amp;$B956&amp;"|"&amp;$D956,Empresas!$C$6:$CC$92,$G956+6+1,0),0))))</f>
        <v>0</v>
      </c>
      <c r="AK956" s="147">
        <f>IF(AND($I956="Si",T956=1),1,IF(AND($I956="Fisico",T956=1),1,IF(AND(T956=1,$I956="Electronico"),2,IF(T956=1,VLOOKUP($C956&amp;"|"&amp;$B956&amp;"|"&amp;$D956,Empresas!$C$6:$CC$92,$G956+6+1,0),0))))</f>
        <v>0</v>
      </c>
      <c r="AL956" s="147">
        <f>IF(AND($I956="Si",U956=1),1,IF(AND($I956="Fisico",U956=1),1,IF(AND(U956=1,$I956="Electronico"),2,IF(U956=1,VLOOKUP($C956&amp;"|"&amp;$B956&amp;"|"&amp;$D956,Empresas!$C$6:$CC$92,$G956+6+1,0),0))))</f>
        <v>0</v>
      </c>
      <c r="AM956" s="149">
        <f t="shared" si="149"/>
        <v>0</v>
      </c>
      <c r="AN956" s="149">
        <f t="shared" si="150"/>
        <v>0</v>
      </c>
      <c r="AO956" s="152">
        <f t="shared" si="151"/>
        <v>0</v>
      </c>
    </row>
    <row r="957" spans="1:41" x14ac:dyDescent="0.25">
      <c r="A957" s="137" t="str">
        <f>VLOOKUP(D957,Empresas!$D$7:$F$91,3,0)</f>
        <v>Omar</v>
      </c>
      <c r="B957" s="138" t="str">
        <f>VLOOKUP(D957,Empresas!$D$7:$G$91,4,0)</f>
        <v>Jhony</v>
      </c>
      <c r="C957" s="138" t="s">
        <v>544</v>
      </c>
      <c r="D957" s="138" t="s">
        <v>253</v>
      </c>
      <c r="E957" s="138" t="str">
        <f>VLOOKUP(D957,Empresas!$D$7:$E$92,2,0)</f>
        <v>ATTENTO DRY CLEANING SCRL</v>
      </c>
      <c r="F957" s="138" t="s">
        <v>167</v>
      </c>
      <c r="G957" s="139">
        <f t="shared" si="156"/>
        <v>34</v>
      </c>
      <c r="H957" s="139" t="str">
        <f>VLOOKUP(D957,Empresas!$D$6:$L$92,7,0)</f>
        <v>Semestral</v>
      </c>
      <c r="I957" s="138" t="str">
        <f>VLOOKUP(VLOOKUP(D957&amp;"|"&amp;B957,Empresas!$I$7:$CB$92,G957,0),Tablas!$A$3:$B$5,2,0)</f>
        <v>No aplica</v>
      </c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 t="str">
        <f>VLOOKUP(D957,Empresas!$D$7:$CF$91,81,0)</f>
        <v>D</v>
      </c>
      <c r="W957" s="78" t="str">
        <f>VLOOKUP(D957,Empresas!$D$7:$M$91,10,0)</f>
        <v>Mype</v>
      </c>
      <c r="X957" s="69" t="str">
        <f t="shared" si="147"/>
        <v>SI</v>
      </c>
      <c r="Y957" s="153" t="str">
        <f t="shared" si="148"/>
        <v>No aplica</v>
      </c>
      <c r="Z957" s="147">
        <f>IF(Y957="No aplica",0,IF(I957="no",0,IF(I957="No aplica",0,IF(I957="Si",1,IF(I957="Fisico",1,IF(I957="Electronico",2,VLOOKUP(C957&amp;"|"&amp;B957&amp;"|"&amp;D957,Empresas!$C$6:$CC$92,G957+6+1,0)))))))</f>
        <v>0</v>
      </c>
      <c r="AA957" s="147">
        <f>IF(AND($I957="Si",J957=1),1,IF(AND($I957="Fisico",J957=1),1,IF(AND(J957=1,$I957="Electronico"),2,IF(J957=1,VLOOKUP($C957&amp;"|"&amp;$B957&amp;"|"&amp;$D957,Empresas!$C$6:$CC$92,$G957+6+1,0),0))))</f>
        <v>0</v>
      </c>
      <c r="AB957" s="147">
        <f>IF(AND($I957="Si",K957=1),1,IF(AND($I957="Fisico",K957=1),1,IF(AND(K957=1,$I957="Electronico"),2,IF(K957=1,VLOOKUP($C957&amp;"|"&amp;$B957&amp;"|"&amp;$D957,Empresas!$C$6:$CC$92,$G957+6+1,0),0))))</f>
        <v>0</v>
      </c>
      <c r="AC957" s="147">
        <f>IF(AND($I957="Si",L957=1),1,IF(AND($I957="Fisico",L957=1),1,IF(AND(L957=1,$I957="Electronico"),2,IF(L957=1,VLOOKUP($C957&amp;"|"&amp;$B957&amp;"|"&amp;$D957,Empresas!$C$6:$CC$92,$G957+6+1,0),0))))</f>
        <v>0</v>
      </c>
      <c r="AD957" s="147">
        <f>IF(AND($I957="Si",M957=1),1,IF(AND($I957="Fisico",M957=1),1,IF(AND(M957=1,$I957="Electronico"),2,IF(M957=1,VLOOKUP($C957&amp;"|"&amp;$B957&amp;"|"&amp;$D957,Empresas!$C$6:$CC$92,$G957+6+1,0),0))))</f>
        <v>0</v>
      </c>
      <c r="AE957" s="147">
        <f>IF(AND($I957="Si",N957=1),1,IF(AND($I957="Fisico",N957=1),1,IF(AND(N957=1,$I957="Electronico"),2,IF(N957=1,VLOOKUP($C957&amp;"|"&amp;$B957&amp;"|"&amp;$D957,Empresas!$C$6:$CC$92,$G957+6+1,0),0))))</f>
        <v>0</v>
      </c>
      <c r="AF957" s="147">
        <f>IF(AND($I957="Si",O957=1),1,IF(AND($I957="Fisico",O957=1),1,IF(AND(O957=1,$I957="Electronico"),2,IF(O957=1,VLOOKUP($C957&amp;"|"&amp;$B957&amp;"|"&amp;$D957,Empresas!$C$6:$CC$92,$G957+6+1,0),0))))</f>
        <v>0</v>
      </c>
      <c r="AG957" s="147">
        <f>IF(AND($I957="Si",P957=1),1,IF(AND($I957="Fisico",P957=1),1,IF(AND(P957=1,$I957="Electronico"),2,IF(P957=1,VLOOKUP($C957&amp;"|"&amp;$B957&amp;"|"&amp;$D957,Empresas!$C$6:$CC$92,$G957+6+1,0),0))))</f>
        <v>0</v>
      </c>
      <c r="AH957" s="147">
        <f>IF(AND($I957="Si",Q957=1),1,IF(AND($I957="Fisico",Q957=1),1,IF(AND(Q957=1,$I957="Electronico"),2,IF(Q957=1,VLOOKUP($C957&amp;"|"&amp;$B957&amp;"|"&amp;$D957,Empresas!$C$6:$CC$92,$G957+6+1,0),0))))</f>
        <v>0</v>
      </c>
      <c r="AI957" s="147">
        <f>IF(AND($I957="Si",R957=1),1,IF(AND($I957="Fisico",R957=1),1,IF(AND(R957=1,$I957="Electronico"),2,IF(R957=1,VLOOKUP($C957&amp;"|"&amp;$B957&amp;"|"&amp;$D957,Empresas!$C$6:$CC$92,$G957+6+1,0),0))))</f>
        <v>0</v>
      </c>
      <c r="AJ957" s="147">
        <f>IF(AND($I957="Si",S957=1),1,IF(AND($I957="Fisico",S957=1),1,IF(AND(S957=1,$I957="Electronico"),2,IF(S957=1,VLOOKUP($C957&amp;"|"&amp;$B957&amp;"|"&amp;$D957,Empresas!$C$6:$CC$92,$G957+6+1,0),0))))</f>
        <v>0</v>
      </c>
      <c r="AK957" s="147">
        <f>IF(AND($I957="Si",T957=1),1,IF(AND($I957="Fisico",T957=1),1,IF(AND(T957=1,$I957="Electronico"),2,IF(T957=1,VLOOKUP($C957&amp;"|"&amp;$B957&amp;"|"&amp;$D957,Empresas!$C$6:$CC$92,$G957+6+1,0),0))))</f>
        <v>0</v>
      </c>
      <c r="AL957" s="147">
        <f>IF(AND($I957="Si",U957=1),1,IF(AND($I957="Fisico",U957=1),1,IF(AND(U957=1,$I957="Electronico"),2,IF(U957=1,VLOOKUP($C957&amp;"|"&amp;$B957&amp;"|"&amp;$D957,Empresas!$C$6:$CC$92,$G957+6+1,0),0))))</f>
        <v>0</v>
      </c>
      <c r="AM957" s="149">
        <f t="shared" si="149"/>
        <v>0</v>
      </c>
      <c r="AN957" s="149">
        <f t="shared" si="150"/>
        <v>0</v>
      </c>
      <c r="AO957" s="152">
        <f t="shared" si="151"/>
        <v>0</v>
      </c>
    </row>
    <row r="958" spans="1:41" x14ac:dyDescent="0.25">
      <c r="A958" s="137" t="str">
        <f>VLOOKUP(D958,Empresas!$D$7:$F$91,3,0)</f>
        <v>Omar</v>
      </c>
      <c r="B958" s="138" t="str">
        <f>VLOOKUP(D958,Empresas!$D$7:$G$91,4,0)</f>
        <v>Jhony</v>
      </c>
      <c r="C958" s="138" t="s">
        <v>544</v>
      </c>
      <c r="D958" s="138" t="s">
        <v>253</v>
      </c>
      <c r="E958" s="138" t="str">
        <f>VLOOKUP(D958,Empresas!$D$7:$E$92,2,0)</f>
        <v>ATTENTO DRY CLEANING SCRL</v>
      </c>
      <c r="F958" s="138" t="s">
        <v>168</v>
      </c>
      <c r="G958" s="139">
        <f t="shared" si="156"/>
        <v>37</v>
      </c>
      <c r="H958" s="139" t="str">
        <f>VLOOKUP(D958,Empresas!$D$6:$L$92,7,0)</f>
        <v>Semestral</v>
      </c>
      <c r="I958" s="138" t="str">
        <f>VLOOKUP(VLOOKUP(D958&amp;"|"&amp;B958,Empresas!$I$7:$CB$92,G958,0),Tablas!$A$3:$B$5,2,0)</f>
        <v>No aplica</v>
      </c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 t="str">
        <f>VLOOKUP(D958,Empresas!$D$7:$CF$91,81,0)</f>
        <v>D</v>
      </c>
      <c r="W958" s="78" t="str">
        <f>VLOOKUP(D958,Empresas!$D$7:$M$91,10,0)</f>
        <v>Mype</v>
      </c>
      <c r="X958" s="69" t="str">
        <f t="shared" si="147"/>
        <v>SI</v>
      </c>
      <c r="Y958" s="153" t="str">
        <f t="shared" si="148"/>
        <v>No aplica</v>
      </c>
      <c r="Z958" s="147">
        <f>IF(Y958="No aplica",0,IF(I958="no",0,IF(I958="No aplica",0,IF(I958="Si",1,IF(I958="Fisico",1,IF(I958="Electronico",2,VLOOKUP(C958&amp;"|"&amp;B958&amp;"|"&amp;D958,Empresas!$C$6:$CC$92,G958+6+1,0)))))))</f>
        <v>0</v>
      </c>
      <c r="AA958" s="147">
        <f>IF(AND($I958="Si",J958=1),1,IF(AND($I958="Fisico",J958=1),1,IF(AND(J958=1,$I958="Electronico"),2,IF(J958=1,VLOOKUP($C958&amp;"|"&amp;$B958&amp;"|"&amp;$D958,Empresas!$C$6:$CC$92,$G958+6+1,0),0))))</f>
        <v>0</v>
      </c>
      <c r="AB958" s="147">
        <f>IF(AND($I958="Si",K958=1),1,IF(AND($I958="Fisico",K958=1),1,IF(AND(K958=1,$I958="Electronico"),2,IF(K958=1,VLOOKUP($C958&amp;"|"&amp;$B958&amp;"|"&amp;$D958,Empresas!$C$6:$CC$92,$G958+6+1,0),0))))</f>
        <v>0</v>
      </c>
      <c r="AC958" s="147">
        <f>IF(AND($I958="Si",L958=1),1,IF(AND($I958="Fisico",L958=1),1,IF(AND(L958=1,$I958="Electronico"),2,IF(L958=1,VLOOKUP($C958&amp;"|"&amp;$B958&amp;"|"&amp;$D958,Empresas!$C$6:$CC$92,$G958+6+1,0),0))))</f>
        <v>0</v>
      </c>
      <c r="AD958" s="147">
        <f>IF(AND($I958="Si",M958=1),1,IF(AND($I958="Fisico",M958=1),1,IF(AND(M958=1,$I958="Electronico"),2,IF(M958=1,VLOOKUP($C958&amp;"|"&amp;$B958&amp;"|"&amp;$D958,Empresas!$C$6:$CC$92,$G958+6+1,0),0))))</f>
        <v>0</v>
      </c>
      <c r="AE958" s="147">
        <f>IF(AND($I958="Si",N958=1),1,IF(AND($I958="Fisico",N958=1),1,IF(AND(N958=1,$I958="Electronico"),2,IF(N958=1,VLOOKUP($C958&amp;"|"&amp;$B958&amp;"|"&amp;$D958,Empresas!$C$6:$CC$92,$G958+6+1,0),0))))</f>
        <v>0</v>
      </c>
      <c r="AF958" s="147">
        <f>IF(AND($I958="Si",O958=1),1,IF(AND($I958="Fisico",O958=1),1,IF(AND(O958=1,$I958="Electronico"),2,IF(O958=1,VLOOKUP($C958&amp;"|"&amp;$B958&amp;"|"&amp;$D958,Empresas!$C$6:$CC$92,$G958+6+1,0),0))))</f>
        <v>0</v>
      </c>
      <c r="AG958" s="147">
        <f>IF(AND($I958="Si",P958=1),1,IF(AND($I958="Fisico",P958=1),1,IF(AND(P958=1,$I958="Electronico"),2,IF(P958=1,VLOOKUP($C958&amp;"|"&amp;$B958&amp;"|"&amp;$D958,Empresas!$C$6:$CC$92,$G958+6+1,0),0))))</f>
        <v>0</v>
      </c>
      <c r="AH958" s="147">
        <f>IF(AND($I958="Si",Q958=1),1,IF(AND($I958="Fisico",Q958=1),1,IF(AND(Q958=1,$I958="Electronico"),2,IF(Q958=1,VLOOKUP($C958&amp;"|"&amp;$B958&amp;"|"&amp;$D958,Empresas!$C$6:$CC$92,$G958+6+1,0),0))))</f>
        <v>0</v>
      </c>
      <c r="AI958" s="147">
        <f>IF(AND($I958="Si",R958=1),1,IF(AND($I958="Fisico",R958=1),1,IF(AND(R958=1,$I958="Electronico"),2,IF(R958=1,VLOOKUP($C958&amp;"|"&amp;$B958&amp;"|"&amp;$D958,Empresas!$C$6:$CC$92,$G958+6+1,0),0))))</f>
        <v>0</v>
      </c>
      <c r="AJ958" s="147">
        <f>IF(AND($I958="Si",S958=1),1,IF(AND($I958="Fisico",S958=1),1,IF(AND(S958=1,$I958="Electronico"),2,IF(S958=1,VLOOKUP($C958&amp;"|"&amp;$B958&amp;"|"&amp;$D958,Empresas!$C$6:$CC$92,$G958+6+1,0),0))))</f>
        <v>0</v>
      </c>
      <c r="AK958" s="147">
        <f>IF(AND($I958="Si",T958=1),1,IF(AND($I958="Fisico",T958=1),1,IF(AND(T958=1,$I958="Electronico"),2,IF(T958=1,VLOOKUP($C958&amp;"|"&amp;$B958&amp;"|"&amp;$D958,Empresas!$C$6:$CC$92,$G958+6+1,0),0))))</f>
        <v>0</v>
      </c>
      <c r="AL958" s="147">
        <f>IF(AND($I958="Si",U958=1),1,IF(AND($I958="Fisico",U958=1),1,IF(AND(U958=1,$I958="Electronico"),2,IF(U958=1,VLOOKUP($C958&amp;"|"&amp;$B958&amp;"|"&amp;$D958,Empresas!$C$6:$CC$92,$G958+6+1,0),0))))</f>
        <v>0</v>
      </c>
      <c r="AM958" s="149">
        <f t="shared" si="149"/>
        <v>0</v>
      </c>
      <c r="AN958" s="149">
        <f t="shared" si="150"/>
        <v>0</v>
      </c>
      <c r="AO958" s="152">
        <f t="shared" si="151"/>
        <v>0</v>
      </c>
    </row>
    <row r="959" spans="1:41" x14ac:dyDescent="0.25">
      <c r="A959" s="137" t="str">
        <f>VLOOKUP(D959,Empresas!$D$7:$F$91,3,0)</f>
        <v>Omar</v>
      </c>
      <c r="B959" s="138" t="str">
        <f>VLOOKUP(D959,Empresas!$D$7:$G$91,4,0)</f>
        <v>Jhony</v>
      </c>
      <c r="C959" s="138" t="s">
        <v>544</v>
      </c>
      <c r="D959" s="138" t="s">
        <v>253</v>
      </c>
      <c r="E959" s="138" t="str">
        <f>VLOOKUP(D959,Empresas!$D$7:$E$92,2,0)</f>
        <v>ATTENTO DRY CLEANING SCRL</v>
      </c>
      <c r="F959" s="138" t="s">
        <v>169</v>
      </c>
      <c r="G959" s="139">
        <f t="shared" si="156"/>
        <v>40</v>
      </c>
      <c r="H959" s="139" t="str">
        <f>VLOOKUP(D959,Empresas!$D$6:$L$92,7,0)</f>
        <v>Semestral</v>
      </c>
      <c r="I959" s="138" t="str">
        <f>VLOOKUP(VLOOKUP(D959&amp;"|"&amp;B959,Empresas!$I$7:$CB$92,G959,0),Tablas!$A$3:$B$5,2,0)</f>
        <v>No aplica</v>
      </c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 t="str">
        <f>VLOOKUP(D959,Empresas!$D$7:$CF$91,81,0)</f>
        <v>D</v>
      </c>
      <c r="W959" s="78" t="str">
        <f>VLOOKUP(D959,Empresas!$D$7:$M$91,10,0)</f>
        <v>Mype</v>
      </c>
      <c r="X959" s="69" t="str">
        <f t="shared" si="147"/>
        <v>SI</v>
      </c>
      <c r="Y959" s="153" t="str">
        <f t="shared" si="148"/>
        <v>No aplica</v>
      </c>
      <c r="Z959" s="147">
        <f>IF(Y959="No aplica",0,IF(I959="no",0,IF(I959="No aplica",0,IF(I959="Si",1,IF(I959="Fisico",1,IF(I959="Electronico",2,VLOOKUP(C959&amp;"|"&amp;B959&amp;"|"&amp;D959,Empresas!$C$6:$CC$92,G959+6+1,0)))))))</f>
        <v>0</v>
      </c>
      <c r="AA959" s="147">
        <f>IF(AND($I959="Si",J959=1),1,IF(AND($I959="Fisico",J959=1),1,IF(AND(J959=1,$I959="Electronico"),2,IF(J959=1,VLOOKUP($C959&amp;"|"&amp;$B959&amp;"|"&amp;$D959,Empresas!$C$6:$CC$92,$G959+6+1,0),0))))</f>
        <v>0</v>
      </c>
      <c r="AB959" s="147">
        <f>IF(AND($I959="Si",K959=1),1,IF(AND($I959="Fisico",K959=1),1,IF(AND(K959=1,$I959="Electronico"),2,IF(K959=1,VLOOKUP($C959&amp;"|"&amp;$B959&amp;"|"&amp;$D959,Empresas!$C$6:$CC$92,$G959+6+1,0),0))))</f>
        <v>0</v>
      </c>
      <c r="AC959" s="147">
        <f>IF(AND($I959="Si",L959=1),1,IF(AND($I959="Fisico",L959=1),1,IF(AND(L959=1,$I959="Electronico"),2,IF(L959=1,VLOOKUP($C959&amp;"|"&amp;$B959&amp;"|"&amp;$D959,Empresas!$C$6:$CC$92,$G959+6+1,0),0))))</f>
        <v>0</v>
      </c>
      <c r="AD959" s="147">
        <f>IF(AND($I959="Si",M959=1),1,IF(AND($I959="Fisico",M959=1),1,IF(AND(M959=1,$I959="Electronico"),2,IF(M959=1,VLOOKUP($C959&amp;"|"&amp;$B959&amp;"|"&amp;$D959,Empresas!$C$6:$CC$92,$G959+6+1,0),0))))</f>
        <v>0</v>
      </c>
      <c r="AE959" s="147">
        <f>IF(AND($I959="Si",N959=1),1,IF(AND($I959="Fisico",N959=1),1,IF(AND(N959=1,$I959="Electronico"),2,IF(N959=1,VLOOKUP($C959&amp;"|"&amp;$B959&amp;"|"&amp;$D959,Empresas!$C$6:$CC$92,$G959+6+1,0),0))))</f>
        <v>0</v>
      </c>
      <c r="AF959" s="147">
        <f>IF(AND($I959="Si",O959=1),1,IF(AND($I959="Fisico",O959=1),1,IF(AND(O959=1,$I959="Electronico"),2,IF(O959=1,VLOOKUP($C959&amp;"|"&amp;$B959&amp;"|"&amp;$D959,Empresas!$C$6:$CC$92,$G959+6+1,0),0))))</f>
        <v>0</v>
      </c>
      <c r="AG959" s="147">
        <f>IF(AND($I959="Si",P959=1),1,IF(AND($I959="Fisico",P959=1),1,IF(AND(P959=1,$I959="Electronico"),2,IF(P959=1,VLOOKUP($C959&amp;"|"&amp;$B959&amp;"|"&amp;$D959,Empresas!$C$6:$CC$92,$G959+6+1,0),0))))</f>
        <v>0</v>
      </c>
      <c r="AH959" s="147">
        <f>IF(AND($I959="Si",Q959=1),1,IF(AND($I959="Fisico",Q959=1),1,IF(AND(Q959=1,$I959="Electronico"),2,IF(Q959=1,VLOOKUP($C959&amp;"|"&amp;$B959&amp;"|"&amp;$D959,Empresas!$C$6:$CC$92,$G959+6+1,0),0))))</f>
        <v>0</v>
      </c>
      <c r="AI959" s="147">
        <f>IF(AND($I959="Si",R959=1),1,IF(AND($I959="Fisico",R959=1),1,IF(AND(R959=1,$I959="Electronico"),2,IF(R959=1,VLOOKUP($C959&amp;"|"&amp;$B959&amp;"|"&amp;$D959,Empresas!$C$6:$CC$92,$G959+6+1,0),0))))</f>
        <v>0</v>
      </c>
      <c r="AJ959" s="147">
        <f>IF(AND($I959="Si",S959=1),1,IF(AND($I959="Fisico",S959=1),1,IF(AND(S959=1,$I959="Electronico"),2,IF(S959=1,VLOOKUP($C959&amp;"|"&amp;$B959&amp;"|"&amp;$D959,Empresas!$C$6:$CC$92,$G959+6+1,0),0))))</f>
        <v>0</v>
      </c>
      <c r="AK959" s="147">
        <f>IF(AND($I959="Si",T959=1),1,IF(AND($I959="Fisico",T959=1),1,IF(AND(T959=1,$I959="Electronico"),2,IF(T959=1,VLOOKUP($C959&amp;"|"&amp;$B959&amp;"|"&amp;$D959,Empresas!$C$6:$CC$92,$G959+6+1,0),0))))</f>
        <v>0</v>
      </c>
      <c r="AL959" s="147">
        <f>IF(AND($I959="Si",U959=1),1,IF(AND($I959="Fisico",U959=1),1,IF(AND(U959=1,$I959="Electronico"),2,IF(U959=1,VLOOKUP($C959&amp;"|"&amp;$B959&amp;"|"&amp;$D959,Empresas!$C$6:$CC$92,$G959+6+1,0),0))))</f>
        <v>0</v>
      </c>
      <c r="AM959" s="149">
        <f t="shared" si="149"/>
        <v>0</v>
      </c>
      <c r="AN959" s="149">
        <f t="shared" si="150"/>
        <v>0</v>
      </c>
      <c r="AO959" s="152">
        <f t="shared" si="151"/>
        <v>0</v>
      </c>
    </row>
    <row r="960" spans="1:41" x14ac:dyDescent="0.25">
      <c r="A960" s="137" t="str">
        <f>VLOOKUP(D960,Empresas!$D$7:$F$91,3,0)</f>
        <v>Omar</v>
      </c>
      <c r="B960" s="138" t="str">
        <f>VLOOKUP(D960,Empresas!$D$7:$G$91,4,0)</f>
        <v>Jhony</v>
      </c>
      <c r="C960" s="138" t="s">
        <v>544</v>
      </c>
      <c r="D960" s="138" t="s">
        <v>253</v>
      </c>
      <c r="E960" s="138" t="str">
        <f>VLOOKUP(D960,Empresas!$D$7:$E$92,2,0)</f>
        <v>ATTENTO DRY CLEANING SCRL</v>
      </c>
      <c r="F960" s="138" t="s">
        <v>170</v>
      </c>
      <c r="G960" s="139">
        <f t="shared" si="156"/>
        <v>43</v>
      </c>
      <c r="H960" s="139" t="str">
        <f>VLOOKUP(D960,Empresas!$D$6:$L$92,7,0)</f>
        <v>Semestral</v>
      </c>
      <c r="I960" s="138" t="str">
        <f>VLOOKUP(VLOOKUP(D960&amp;"|"&amp;B960,Empresas!$I$7:$CB$92,G960,0),Tablas!$A$3:$B$5,2,0)</f>
        <v>No aplica</v>
      </c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 t="str">
        <f>VLOOKUP(D960,Empresas!$D$7:$CF$91,81,0)</f>
        <v>D</v>
      </c>
      <c r="W960" s="78" t="str">
        <f>VLOOKUP(D960,Empresas!$D$7:$M$91,10,0)</f>
        <v>Mype</v>
      </c>
      <c r="X960" s="69" t="str">
        <f t="shared" si="147"/>
        <v>SI</v>
      </c>
      <c r="Y960" s="153" t="str">
        <f t="shared" si="148"/>
        <v>No aplica</v>
      </c>
      <c r="Z960" s="147">
        <f>IF(Y960="No aplica",0,IF(I960="no",0,IF(I960="No aplica",0,IF(I960="Si",1,IF(I960="Fisico",1,IF(I960="Electronico",2,VLOOKUP(C960&amp;"|"&amp;B960&amp;"|"&amp;D960,Empresas!$C$6:$CC$92,G960+6+1,0)))))))</f>
        <v>0</v>
      </c>
      <c r="AA960" s="147">
        <f>IF(AND($I960="Si",J960=1),1,IF(AND($I960="Fisico",J960=1),1,IF(AND(J960=1,$I960="Electronico"),2,IF(J960=1,VLOOKUP($C960&amp;"|"&amp;$B960&amp;"|"&amp;$D960,Empresas!$C$6:$CC$92,$G960+6+1,0),0))))</f>
        <v>0</v>
      </c>
      <c r="AB960" s="147">
        <f>IF(AND($I960="Si",K960=1),1,IF(AND($I960="Fisico",K960=1),1,IF(AND(K960=1,$I960="Electronico"),2,IF(K960=1,VLOOKUP($C960&amp;"|"&amp;$B960&amp;"|"&amp;$D960,Empresas!$C$6:$CC$92,$G960+6+1,0),0))))</f>
        <v>0</v>
      </c>
      <c r="AC960" s="147">
        <f>IF(AND($I960="Si",L960=1),1,IF(AND($I960="Fisico",L960=1),1,IF(AND(L960=1,$I960="Electronico"),2,IF(L960=1,VLOOKUP($C960&amp;"|"&amp;$B960&amp;"|"&amp;$D960,Empresas!$C$6:$CC$92,$G960+6+1,0),0))))</f>
        <v>0</v>
      </c>
      <c r="AD960" s="147">
        <f>IF(AND($I960="Si",M960=1),1,IF(AND($I960="Fisico",M960=1),1,IF(AND(M960=1,$I960="Electronico"),2,IF(M960=1,VLOOKUP($C960&amp;"|"&amp;$B960&amp;"|"&amp;$D960,Empresas!$C$6:$CC$92,$G960+6+1,0),0))))</f>
        <v>0</v>
      </c>
      <c r="AE960" s="147">
        <f>IF(AND($I960="Si",N960=1),1,IF(AND($I960="Fisico",N960=1),1,IF(AND(N960=1,$I960="Electronico"),2,IF(N960=1,VLOOKUP($C960&amp;"|"&amp;$B960&amp;"|"&amp;$D960,Empresas!$C$6:$CC$92,$G960+6+1,0),0))))</f>
        <v>0</v>
      </c>
      <c r="AF960" s="147">
        <f>IF(AND($I960="Si",O960=1),1,IF(AND($I960="Fisico",O960=1),1,IF(AND(O960=1,$I960="Electronico"),2,IF(O960=1,VLOOKUP($C960&amp;"|"&amp;$B960&amp;"|"&amp;$D960,Empresas!$C$6:$CC$92,$G960+6+1,0),0))))</f>
        <v>0</v>
      </c>
      <c r="AG960" s="147">
        <f>IF(AND($I960="Si",P960=1),1,IF(AND($I960="Fisico",P960=1),1,IF(AND(P960=1,$I960="Electronico"),2,IF(P960=1,VLOOKUP($C960&amp;"|"&amp;$B960&amp;"|"&amp;$D960,Empresas!$C$6:$CC$92,$G960+6+1,0),0))))</f>
        <v>0</v>
      </c>
      <c r="AH960" s="147">
        <f>IF(AND($I960="Si",Q960=1),1,IF(AND($I960="Fisico",Q960=1),1,IF(AND(Q960=1,$I960="Electronico"),2,IF(Q960=1,VLOOKUP($C960&amp;"|"&amp;$B960&amp;"|"&amp;$D960,Empresas!$C$6:$CC$92,$G960+6+1,0),0))))</f>
        <v>0</v>
      </c>
      <c r="AI960" s="147">
        <f>IF(AND($I960="Si",R960=1),1,IF(AND($I960="Fisico",R960=1),1,IF(AND(R960=1,$I960="Electronico"),2,IF(R960=1,VLOOKUP($C960&amp;"|"&amp;$B960&amp;"|"&amp;$D960,Empresas!$C$6:$CC$92,$G960+6+1,0),0))))</f>
        <v>0</v>
      </c>
      <c r="AJ960" s="147">
        <f>IF(AND($I960="Si",S960=1),1,IF(AND($I960="Fisico",S960=1),1,IF(AND(S960=1,$I960="Electronico"),2,IF(S960=1,VLOOKUP($C960&amp;"|"&amp;$B960&amp;"|"&amp;$D960,Empresas!$C$6:$CC$92,$G960+6+1,0),0))))</f>
        <v>0</v>
      </c>
      <c r="AK960" s="147">
        <f>IF(AND($I960="Si",T960=1),1,IF(AND($I960="Fisico",T960=1),1,IF(AND(T960=1,$I960="Electronico"),2,IF(T960=1,VLOOKUP($C960&amp;"|"&amp;$B960&amp;"|"&amp;$D960,Empresas!$C$6:$CC$92,$G960+6+1,0),0))))</f>
        <v>0</v>
      </c>
      <c r="AL960" s="147">
        <f>IF(AND($I960="Si",U960=1),1,IF(AND($I960="Fisico",U960=1),1,IF(AND(U960=1,$I960="Electronico"),2,IF(U960=1,VLOOKUP($C960&amp;"|"&amp;$B960&amp;"|"&amp;$D960,Empresas!$C$6:$CC$92,$G960+6+1,0),0))))</f>
        <v>0</v>
      </c>
      <c r="AM960" s="149">
        <f t="shared" si="149"/>
        <v>0</v>
      </c>
      <c r="AN960" s="149">
        <f t="shared" si="150"/>
        <v>0</v>
      </c>
      <c r="AO960" s="152">
        <f t="shared" si="151"/>
        <v>0</v>
      </c>
    </row>
    <row r="961" spans="1:41" x14ac:dyDescent="0.25">
      <c r="A961" s="137" t="str">
        <f>VLOOKUP(D961,Empresas!$D$7:$F$91,3,0)</f>
        <v>Omar</v>
      </c>
      <c r="B961" s="138" t="str">
        <f>VLOOKUP(D961,Empresas!$D$7:$G$91,4,0)</f>
        <v>Jhony</v>
      </c>
      <c r="C961" s="138" t="s">
        <v>544</v>
      </c>
      <c r="D961" s="138" t="s">
        <v>253</v>
      </c>
      <c r="E961" s="138" t="str">
        <f>VLOOKUP(D961,Empresas!$D$7:$E$92,2,0)</f>
        <v>ATTENTO DRY CLEANING SCRL</v>
      </c>
      <c r="F961" s="138" t="s">
        <v>171</v>
      </c>
      <c r="G961" s="139">
        <f t="shared" si="156"/>
        <v>46</v>
      </c>
      <c r="H961" s="139" t="str">
        <f>VLOOKUP(D961,Empresas!$D$6:$L$92,7,0)</f>
        <v>Semestral</v>
      </c>
      <c r="I961" s="138" t="str">
        <f>VLOOKUP(VLOOKUP(D961&amp;"|"&amp;B961,Empresas!$I$7:$CB$92,G961,0),Tablas!$A$3:$B$5,2,0)</f>
        <v>No aplica</v>
      </c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 t="str">
        <f>VLOOKUP(D961,Empresas!$D$7:$CF$91,81,0)</f>
        <v>D</v>
      </c>
      <c r="W961" s="78" t="str">
        <f>VLOOKUP(D961,Empresas!$D$7:$M$91,10,0)</f>
        <v>Mype</v>
      </c>
      <c r="X961" s="69" t="str">
        <f t="shared" si="147"/>
        <v>SI</v>
      </c>
      <c r="Y961" s="153" t="str">
        <f t="shared" si="148"/>
        <v>No aplica</v>
      </c>
      <c r="Z961" s="147">
        <f>IF(Y961="No aplica",0,IF(I961="no",0,IF(I961="No aplica",0,IF(I961="Si",1,IF(I961="Fisico",1,IF(I961="Electronico",2,VLOOKUP(C961&amp;"|"&amp;B961&amp;"|"&amp;D961,Empresas!$C$6:$CC$92,G961+6+1,0)))))))</f>
        <v>0</v>
      </c>
      <c r="AA961" s="147">
        <f>IF(AND($I961="Si",J961=1),1,IF(AND($I961="Fisico",J961=1),1,IF(AND(J961=1,$I961="Electronico"),2,IF(J961=1,VLOOKUP($C961&amp;"|"&amp;$B961&amp;"|"&amp;$D961,Empresas!$C$6:$CC$92,$G961+6+1,0),0))))</f>
        <v>0</v>
      </c>
      <c r="AB961" s="147">
        <f>IF(AND($I961="Si",K961=1),1,IF(AND($I961="Fisico",K961=1),1,IF(AND(K961=1,$I961="Electronico"),2,IF(K961=1,VLOOKUP($C961&amp;"|"&amp;$B961&amp;"|"&amp;$D961,Empresas!$C$6:$CC$92,$G961+6+1,0),0))))</f>
        <v>0</v>
      </c>
      <c r="AC961" s="147">
        <f>IF(AND($I961="Si",L961=1),1,IF(AND($I961="Fisico",L961=1),1,IF(AND(L961=1,$I961="Electronico"),2,IF(L961=1,VLOOKUP($C961&amp;"|"&amp;$B961&amp;"|"&amp;$D961,Empresas!$C$6:$CC$92,$G961+6+1,0),0))))</f>
        <v>0</v>
      </c>
      <c r="AD961" s="147">
        <f>IF(AND($I961="Si",M961=1),1,IF(AND($I961="Fisico",M961=1),1,IF(AND(M961=1,$I961="Electronico"),2,IF(M961=1,VLOOKUP($C961&amp;"|"&amp;$B961&amp;"|"&amp;$D961,Empresas!$C$6:$CC$92,$G961+6+1,0),0))))</f>
        <v>0</v>
      </c>
      <c r="AE961" s="147">
        <f>IF(AND($I961="Si",N961=1),1,IF(AND($I961="Fisico",N961=1),1,IF(AND(N961=1,$I961="Electronico"),2,IF(N961=1,VLOOKUP($C961&amp;"|"&amp;$B961&amp;"|"&amp;$D961,Empresas!$C$6:$CC$92,$G961+6+1,0),0))))</f>
        <v>0</v>
      </c>
      <c r="AF961" s="147">
        <f>IF(AND($I961="Si",O961=1),1,IF(AND($I961="Fisico",O961=1),1,IF(AND(O961=1,$I961="Electronico"),2,IF(O961=1,VLOOKUP($C961&amp;"|"&amp;$B961&amp;"|"&amp;$D961,Empresas!$C$6:$CC$92,$G961+6+1,0),0))))</f>
        <v>0</v>
      </c>
      <c r="AG961" s="147">
        <f>IF(AND($I961="Si",P961=1),1,IF(AND($I961="Fisico",P961=1),1,IF(AND(P961=1,$I961="Electronico"),2,IF(P961=1,VLOOKUP($C961&amp;"|"&amp;$B961&amp;"|"&amp;$D961,Empresas!$C$6:$CC$92,$G961+6+1,0),0))))</f>
        <v>0</v>
      </c>
      <c r="AH961" s="147">
        <f>IF(AND($I961="Si",Q961=1),1,IF(AND($I961="Fisico",Q961=1),1,IF(AND(Q961=1,$I961="Electronico"),2,IF(Q961=1,VLOOKUP($C961&amp;"|"&amp;$B961&amp;"|"&amp;$D961,Empresas!$C$6:$CC$92,$G961+6+1,0),0))))</f>
        <v>0</v>
      </c>
      <c r="AI961" s="147">
        <f>IF(AND($I961="Si",R961=1),1,IF(AND($I961="Fisico",R961=1),1,IF(AND(R961=1,$I961="Electronico"),2,IF(R961=1,VLOOKUP($C961&amp;"|"&amp;$B961&amp;"|"&amp;$D961,Empresas!$C$6:$CC$92,$G961+6+1,0),0))))</f>
        <v>0</v>
      </c>
      <c r="AJ961" s="147">
        <f>IF(AND($I961="Si",S961=1),1,IF(AND($I961="Fisico",S961=1),1,IF(AND(S961=1,$I961="Electronico"),2,IF(S961=1,VLOOKUP($C961&amp;"|"&amp;$B961&amp;"|"&amp;$D961,Empresas!$C$6:$CC$92,$G961+6+1,0),0))))</f>
        <v>0</v>
      </c>
      <c r="AK961" s="147">
        <f>IF(AND($I961="Si",T961=1),1,IF(AND($I961="Fisico",T961=1),1,IF(AND(T961=1,$I961="Electronico"),2,IF(T961=1,VLOOKUP($C961&amp;"|"&amp;$B961&amp;"|"&amp;$D961,Empresas!$C$6:$CC$92,$G961+6+1,0),0))))</f>
        <v>0</v>
      </c>
      <c r="AL961" s="147">
        <f>IF(AND($I961="Si",U961=1),1,IF(AND($I961="Fisico",U961=1),1,IF(AND(U961=1,$I961="Electronico"),2,IF(U961=1,VLOOKUP($C961&amp;"|"&amp;$B961&amp;"|"&amp;$D961,Empresas!$C$6:$CC$92,$G961+6+1,0),0))))</f>
        <v>0</v>
      </c>
      <c r="AM961" s="149">
        <f t="shared" si="149"/>
        <v>0</v>
      </c>
      <c r="AN961" s="149">
        <f t="shared" si="150"/>
        <v>0</v>
      </c>
      <c r="AO961" s="152">
        <f t="shared" si="151"/>
        <v>0</v>
      </c>
    </row>
    <row r="962" spans="1:41" x14ac:dyDescent="0.25">
      <c r="A962" s="140" t="str">
        <f>VLOOKUP(D962,Empresas!$D$7:$F$91,3,0)</f>
        <v>Omar</v>
      </c>
      <c r="B962" s="141" t="str">
        <f>VLOOKUP(D962,Empresas!$D$7:$G$91,4,0)</f>
        <v>Jhony</v>
      </c>
      <c r="C962" s="141" t="s">
        <v>544</v>
      </c>
      <c r="D962" s="141" t="s">
        <v>253</v>
      </c>
      <c r="E962" s="141" t="str">
        <f>VLOOKUP(D962,Empresas!$D$7:$E$92,2,0)</f>
        <v>ATTENTO DRY CLEANING SCRL</v>
      </c>
      <c r="F962" s="141" t="s">
        <v>172</v>
      </c>
      <c r="G962" s="142">
        <f>+Empresas!$BF$2</f>
        <v>50</v>
      </c>
      <c r="H962" s="142" t="str">
        <f>VLOOKUP(D962,Empresas!$D$6:$L$92,7,0)</f>
        <v>Semestral</v>
      </c>
      <c r="I962" s="141" t="str">
        <f>VLOOKUP(VLOOKUP(D962&amp;"|"&amp;B962,Empresas!$I$7:$CB$92,G962,0),Tablas!$A$8:$B$10,2,0)</f>
        <v>Electronico</v>
      </c>
      <c r="J962" s="78">
        <v>1</v>
      </c>
      <c r="K962" s="78">
        <v>1</v>
      </c>
      <c r="L962" s="78">
        <v>1</v>
      </c>
      <c r="M962" s="78">
        <v>1</v>
      </c>
      <c r="N962" s="78">
        <v>1</v>
      </c>
      <c r="O962" s="78">
        <v>1</v>
      </c>
      <c r="P962" s="78">
        <v>1</v>
      </c>
      <c r="Q962" s="78">
        <v>2</v>
      </c>
      <c r="R962" s="78"/>
      <c r="S962" s="78"/>
      <c r="T962" s="78"/>
      <c r="U962" s="78"/>
      <c r="V962" s="78" t="str">
        <f>VLOOKUP(D962,Empresas!$D$7:$CF$91,81,0)</f>
        <v>D</v>
      </c>
      <c r="W962" s="78" t="str">
        <f>VLOOKUP(D962,Empresas!$D$7:$M$91,10,0)</f>
        <v>Mype</v>
      </c>
      <c r="X962" s="69" t="str">
        <f t="shared" si="147"/>
        <v>SI</v>
      </c>
      <c r="Y962" s="153" t="str">
        <f t="shared" si="148"/>
        <v>Si aplica</v>
      </c>
      <c r="Z962" s="147">
        <f>IF(Y962="No aplica",0,IF(I962="no",0,IF(I962="No aplica",0,IF(I962="Si",1,IF(I962="Fisico",1,IF(I962="Electronico",2,VLOOKUP(C962&amp;"|"&amp;B962&amp;"|"&amp;D962,Empresas!$C$6:$CC$92,G962+6+1,0)))))))</f>
        <v>2</v>
      </c>
      <c r="AA962" s="147">
        <f>IF(AND($I962="Si",J962=1),1,IF(AND($I962="Fisico",J962=1),1,IF(AND(J962=1,$I962="Electronico"),2,IF(J962=1,VLOOKUP($C962&amp;"|"&amp;$B962&amp;"|"&amp;$D962,Empresas!$C$6:$CC$92,$G962+6+1,0),0))))</f>
        <v>2</v>
      </c>
      <c r="AB962" s="147">
        <f>IF(AND($I962="Si",K962=1),1,IF(AND($I962="Fisico",K962=1),1,IF(AND(K962=1,$I962="Electronico"),2,IF(K962=1,VLOOKUP($C962&amp;"|"&amp;$B962&amp;"|"&amp;$D962,Empresas!$C$6:$CC$92,$G962+6+1,0),0))))</f>
        <v>2</v>
      </c>
      <c r="AC962" s="147">
        <f>IF(AND($I962="Si",L962=1),1,IF(AND($I962="Fisico",L962=1),1,IF(AND(L962=1,$I962="Electronico"),2,IF(L962=1,VLOOKUP($C962&amp;"|"&amp;$B962&amp;"|"&amp;$D962,Empresas!$C$6:$CC$92,$G962+6+1,0),0))))</f>
        <v>2</v>
      </c>
      <c r="AD962" s="147">
        <f>IF(AND($I962="Si",M962=1),1,IF(AND($I962="Fisico",M962=1),1,IF(AND(M962=1,$I962="Electronico"),2,IF(M962=1,VLOOKUP($C962&amp;"|"&amp;$B962&amp;"|"&amp;$D962,Empresas!$C$6:$CC$92,$G962+6+1,0),0))))</f>
        <v>2</v>
      </c>
      <c r="AE962" s="147">
        <f>IF(AND($I962="Si",N962=1),1,IF(AND($I962="Fisico",N962=1),1,IF(AND(N962=1,$I962="Electronico"),2,IF(N962=1,VLOOKUP($C962&amp;"|"&amp;$B962&amp;"|"&amp;$D962,Empresas!$C$6:$CC$92,$G962+6+1,0),0))))</f>
        <v>2</v>
      </c>
      <c r="AF962" s="147">
        <f>IF(AND($I962="Si",O962=1),1,IF(AND($I962="Fisico",O962=1),1,IF(AND(O962=1,$I962="Electronico"),2,IF(O962=1,VLOOKUP($C962&amp;"|"&amp;$B962&amp;"|"&amp;$D962,Empresas!$C$6:$CC$92,$G962+6+1,0),0))))</f>
        <v>2</v>
      </c>
      <c r="AG962" s="147">
        <f>IF(AND($I962="Si",P962=1),1,IF(AND($I962="Fisico",P962=1),1,IF(AND(P962=1,$I962="Electronico"),2,IF(P962=1,VLOOKUP($C962&amp;"|"&amp;$B962&amp;"|"&amp;$D962,Empresas!$C$6:$CC$92,$G962+6+1,0),0))))</f>
        <v>2</v>
      </c>
      <c r="AH962" s="147">
        <f>IF(AND($I962="Si",Q962=1),1,IF(AND($I962="Fisico",Q962=1),1,IF(AND(Q962=1,$I962="Electronico"),2,IF(Q962=1,VLOOKUP($C962&amp;"|"&amp;$B962&amp;"|"&amp;$D962,Empresas!$C$6:$CC$92,$G962+6+1,0),0))))</f>
        <v>0</v>
      </c>
      <c r="AI962" s="147">
        <f>IF(AND($I962="Si",R962=1),1,IF(AND($I962="Fisico",R962=1),1,IF(AND(R962=1,$I962="Electronico"),2,IF(R962=1,VLOOKUP($C962&amp;"|"&amp;$B962&amp;"|"&amp;$D962,Empresas!$C$6:$CC$92,$G962+6+1,0),0))))</f>
        <v>0</v>
      </c>
      <c r="AJ962" s="147">
        <f>IF(AND($I962="Si",S962=1),1,IF(AND($I962="Fisico",S962=1),1,IF(AND(S962=1,$I962="Electronico"),2,IF(S962=1,VLOOKUP($C962&amp;"|"&amp;$B962&amp;"|"&amp;$D962,Empresas!$C$6:$CC$92,$G962+6+1,0),0))))</f>
        <v>0</v>
      </c>
      <c r="AK962" s="147">
        <f>IF(AND($I962="Si",T962=1),1,IF(AND($I962="Fisico",T962=1),1,IF(AND(T962=1,$I962="Electronico"),2,IF(T962=1,VLOOKUP($C962&amp;"|"&amp;$B962&amp;"|"&amp;$D962,Empresas!$C$6:$CC$92,$G962+6+1,0),0))))</f>
        <v>0</v>
      </c>
      <c r="AL962" s="147">
        <f>IF(AND($I962="Si",U962=1),1,IF(AND($I962="Fisico",U962=1),1,IF(AND(U962=1,$I962="Electronico"),2,IF(U962=1,VLOOKUP($C962&amp;"|"&amp;$B962&amp;"|"&amp;$D962,Empresas!$C$6:$CC$92,$G962+6+1,0),0))))</f>
        <v>0</v>
      </c>
      <c r="AM962" s="149">
        <f t="shared" si="149"/>
        <v>14</v>
      </c>
      <c r="AN962" s="149">
        <f t="shared" si="150"/>
        <v>16</v>
      </c>
      <c r="AO962" s="152">
        <f t="shared" si="151"/>
        <v>0.875</v>
      </c>
    </row>
    <row r="963" spans="1:41" x14ac:dyDescent="0.25">
      <c r="A963" s="140" t="str">
        <f>VLOOKUP(D963,Empresas!$D$7:$F$91,3,0)</f>
        <v>Omar</v>
      </c>
      <c r="B963" s="141" t="str">
        <f>VLOOKUP(D963,Empresas!$D$7:$G$91,4,0)</f>
        <v>Jhony</v>
      </c>
      <c r="C963" s="141" t="s">
        <v>544</v>
      </c>
      <c r="D963" s="141" t="s">
        <v>253</v>
      </c>
      <c r="E963" s="141" t="str">
        <f>VLOOKUP(D963,Empresas!$D$7:$E$92,2,0)</f>
        <v>ATTENTO DRY CLEANING SCRL</v>
      </c>
      <c r="F963" s="141" t="s">
        <v>173</v>
      </c>
      <c r="G963" s="142">
        <f>+G962+1</f>
        <v>51</v>
      </c>
      <c r="H963" s="142" t="str">
        <f>VLOOKUP(D963,Empresas!$D$6:$L$92,7,0)</f>
        <v>Semestral</v>
      </c>
      <c r="I963" s="141" t="str">
        <f>VLOOKUP(VLOOKUP(D963&amp;"|"&amp;B963,Empresas!$I$7:$CB$92,G963,0),Tablas!$A$8:$B$10,2,0)</f>
        <v>Electronico</v>
      </c>
      <c r="J963" s="78">
        <v>1</v>
      </c>
      <c r="K963" s="78">
        <v>1</v>
      </c>
      <c r="L963" s="78">
        <v>1</v>
      </c>
      <c r="M963" s="78">
        <v>1</v>
      </c>
      <c r="N963" s="78">
        <v>1</v>
      </c>
      <c r="O963" s="78">
        <v>1</v>
      </c>
      <c r="P963" s="78">
        <v>1</v>
      </c>
      <c r="Q963" s="78">
        <v>2</v>
      </c>
      <c r="R963" s="78"/>
      <c r="S963" s="78"/>
      <c r="T963" s="78"/>
      <c r="U963" s="78"/>
      <c r="V963" s="78" t="str">
        <f>VLOOKUP(D963,Empresas!$D$7:$CF$91,81,0)</f>
        <v>D</v>
      </c>
      <c r="W963" s="78" t="str">
        <f>VLOOKUP(D963,Empresas!$D$7:$M$91,10,0)</f>
        <v>Mype</v>
      </c>
      <c r="X963" s="69" t="str">
        <f t="shared" si="147"/>
        <v>SI</v>
      </c>
      <c r="Y963" s="153" t="str">
        <f t="shared" si="148"/>
        <v>Si aplica</v>
      </c>
      <c r="Z963" s="147">
        <f>IF(Y963="No aplica",0,IF(I963="no",0,IF(I963="No aplica",0,IF(I963="Si",1,IF(I963="Fisico",1,IF(I963="Electronico",2,VLOOKUP(C963&amp;"|"&amp;B963&amp;"|"&amp;D963,Empresas!$C$6:$CC$92,G963+6+1,0)))))))</f>
        <v>2</v>
      </c>
      <c r="AA963" s="147">
        <f>IF(AND($I963="Si",J963=1),1,IF(AND($I963="Fisico",J963=1),1,IF(AND(J963=1,$I963="Electronico"),2,IF(J963=1,VLOOKUP($C963&amp;"|"&amp;$B963&amp;"|"&amp;$D963,Empresas!$C$6:$CC$92,$G963+6+1,0),0))))</f>
        <v>2</v>
      </c>
      <c r="AB963" s="147">
        <f>IF(AND($I963="Si",K963=1),1,IF(AND($I963="Fisico",K963=1),1,IF(AND(K963=1,$I963="Electronico"),2,IF(K963=1,VLOOKUP($C963&amp;"|"&amp;$B963&amp;"|"&amp;$D963,Empresas!$C$6:$CC$92,$G963+6+1,0),0))))</f>
        <v>2</v>
      </c>
      <c r="AC963" s="147">
        <f>IF(AND($I963="Si",L963=1),1,IF(AND($I963="Fisico",L963=1),1,IF(AND(L963=1,$I963="Electronico"),2,IF(L963=1,VLOOKUP($C963&amp;"|"&amp;$B963&amp;"|"&amp;$D963,Empresas!$C$6:$CC$92,$G963+6+1,0),0))))</f>
        <v>2</v>
      </c>
      <c r="AD963" s="147">
        <f>IF(AND($I963="Si",M963=1),1,IF(AND($I963="Fisico",M963=1),1,IF(AND(M963=1,$I963="Electronico"),2,IF(M963=1,VLOOKUP($C963&amp;"|"&amp;$B963&amp;"|"&amp;$D963,Empresas!$C$6:$CC$92,$G963+6+1,0),0))))</f>
        <v>2</v>
      </c>
      <c r="AE963" s="147">
        <f>IF(AND($I963="Si",N963=1),1,IF(AND($I963="Fisico",N963=1),1,IF(AND(N963=1,$I963="Electronico"),2,IF(N963=1,VLOOKUP($C963&amp;"|"&amp;$B963&amp;"|"&amp;$D963,Empresas!$C$6:$CC$92,$G963+6+1,0),0))))</f>
        <v>2</v>
      </c>
      <c r="AF963" s="147">
        <f>IF(AND($I963="Si",O963=1),1,IF(AND($I963="Fisico",O963=1),1,IF(AND(O963=1,$I963="Electronico"),2,IF(O963=1,VLOOKUP($C963&amp;"|"&amp;$B963&amp;"|"&amp;$D963,Empresas!$C$6:$CC$92,$G963+6+1,0),0))))</f>
        <v>2</v>
      </c>
      <c r="AG963" s="147">
        <f>IF(AND($I963="Si",P963=1),1,IF(AND($I963="Fisico",P963=1),1,IF(AND(P963=1,$I963="Electronico"),2,IF(P963=1,VLOOKUP($C963&amp;"|"&amp;$B963&amp;"|"&amp;$D963,Empresas!$C$6:$CC$92,$G963+6+1,0),0))))</f>
        <v>2</v>
      </c>
      <c r="AH963" s="147">
        <f>IF(AND($I963="Si",Q963=1),1,IF(AND($I963="Fisico",Q963=1),1,IF(AND(Q963=1,$I963="Electronico"),2,IF(Q963=1,VLOOKUP($C963&amp;"|"&amp;$B963&amp;"|"&amp;$D963,Empresas!$C$6:$CC$92,$G963+6+1,0),0))))</f>
        <v>0</v>
      </c>
      <c r="AI963" s="147">
        <f>IF(AND($I963="Si",R963=1),1,IF(AND($I963="Fisico",R963=1),1,IF(AND(R963=1,$I963="Electronico"),2,IF(R963=1,VLOOKUP($C963&amp;"|"&amp;$B963&amp;"|"&amp;$D963,Empresas!$C$6:$CC$92,$G963+6+1,0),0))))</f>
        <v>0</v>
      </c>
      <c r="AJ963" s="147">
        <f>IF(AND($I963="Si",S963=1),1,IF(AND($I963="Fisico",S963=1),1,IF(AND(S963=1,$I963="Electronico"),2,IF(S963=1,VLOOKUP($C963&amp;"|"&amp;$B963&amp;"|"&amp;$D963,Empresas!$C$6:$CC$92,$G963+6+1,0),0))))</f>
        <v>0</v>
      </c>
      <c r="AK963" s="147">
        <f>IF(AND($I963="Si",T963=1),1,IF(AND($I963="Fisico",T963=1),1,IF(AND(T963=1,$I963="Electronico"),2,IF(T963=1,VLOOKUP($C963&amp;"|"&amp;$B963&amp;"|"&amp;$D963,Empresas!$C$6:$CC$92,$G963+6+1,0),0))))</f>
        <v>0</v>
      </c>
      <c r="AL963" s="147">
        <f>IF(AND($I963="Si",U963=1),1,IF(AND($I963="Fisico",U963=1),1,IF(AND(U963=1,$I963="Electronico"),2,IF(U963=1,VLOOKUP($C963&amp;"|"&amp;$B963&amp;"|"&amp;$D963,Empresas!$C$6:$CC$92,$G963+6+1,0),0))))</f>
        <v>0</v>
      </c>
      <c r="AM963" s="149">
        <f t="shared" si="149"/>
        <v>14</v>
      </c>
      <c r="AN963" s="149">
        <f t="shared" si="150"/>
        <v>16</v>
      </c>
      <c r="AO963" s="152">
        <f t="shared" si="151"/>
        <v>0.875</v>
      </c>
    </row>
    <row r="964" spans="1:41" x14ac:dyDescent="0.25">
      <c r="A964" s="140" t="str">
        <f>VLOOKUP(D964,Empresas!$D$7:$F$91,3,0)</f>
        <v>Omar</v>
      </c>
      <c r="B964" s="141" t="str">
        <f>VLOOKUP(D964,Empresas!$D$7:$G$91,4,0)</f>
        <v>Jhony</v>
      </c>
      <c r="C964" s="141" t="s">
        <v>544</v>
      </c>
      <c r="D964" s="141" t="s">
        <v>253</v>
      </c>
      <c r="E964" s="141" t="str">
        <f>VLOOKUP(D964,Empresas!$D$7:$E$92,2,0)</f>
        <v>ATTENTO DRY CLEANING SCRL</v>
      </c>
      <c r="F964" s="141" t="s">
        <v>174</v>
      </c>
      <c r="G964" s="142">
        <f t="shared" ref="G964:G972" si="157">+G963+1</f>
        <v>52</v>
      </c>
      <c r="H964" s="142" t="str">
        <f>VLOOKUP(D964,Empresas!$D$6:$L$92,7,0)</f>
        <v>Semestral</v>
      </c>
      <c r="I964" s="141" t="str">
        <f>VLOOKUP(VLOOKUP(D964&amp;"|"&amp;B964,Empresas!$I$7:$CB$92,G964,0),Tablas!$A$8:$B$10,2,0)</f>
        <v>No aplica</v>
      </c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 t="str">
        <f>VLOOKUP(D964,Empresas!$D$7:$CF$91,81,0)</f>
        <v>D</v>
      </c>
      <c r="W964" s="78" t="str">
        <f>VLOOKUP(D964,Empresas!$D$7:$M$91,10,0)</f>
        <v>Mype</v>
      </c>
      <c r="X964" s="69" t="str">
        <f t="shared" ref="X964:X1027" si="158">IF(OR(LEFT(F964,5)="02.06",LEFT(F964,5)="02.08",LEFT(F964,5)="02.09",LEFT(F964,5)="02.10",LEFT(F964,5)="02.11",LEFT(F964,5)="03.08",LEFT(F964,5)="03.09",LEFT(F964,5)="03.10"),"NO","SI")</f>
        <v>SI</v>
      </c>
      <c r="Y964" s="153" t="str">
        <f t="shared" ref="Y964:Y1027" si="159">IF(SUM(J964:U964)=0,"No aplica","Si aplica")</f>
        <v>No aplica</v>
      </c>
      <c r="Z964" s="147">
        <f>IF(Y964="No aplica",0,IF(I964="no",0,IF(I964="No aplica",0,IF(I964="Si",1,IF(I964="Fisico",1,IF(I964="Electronico",2,VLOOKUP(C964&amp;"|"&amp;B964&amp;"|"&amp;D964,Empresas!$C$6:$CC$92,G964+6+1,0)))))))</f>
        <v>0</v>
      </c>
      <c r="AA964" s="147">
        <f>IF(AND($I964="Si",J964=1),1,IF(AND($I964="Fisico",J964=1),1,IF(AND(J964=1,$I964="Electronico"),2,IF(J964=1,VLOOKUP($C964&amp;"|"&amp;$B964&amp;"|"&amp;$D964,Empresas!$C$6:$CC$92,$G964+6+1,0),0))))</f>
        <v>0</v>
      </c>
      <c r="AB964" s="147">
        <f>IF(AND($I964="Si",K964=1),1,IF(AND($I964="Fisico",K964=1),1,IF(AND(K964=1,$I964="Electronico"),2,IF(K964=1,VLOOKUP($C964&amp;"|"&amp;$B964&amp;"|"&amp;$D964,Empresas!$C$6:$CC$92,$G964+6+1,0),0))))</f>
        <v>0</v>
      </c>
      <c r="AC964" s="147">
        <f>IF(AND($I964="Si",L964=1),1,IF(AND($I964="Fisico",L964=1),1,IF(AND(L964=1,$I964="Electronico"),2,IF(L964=1,VLOOKUP($C964&amp;"|"&amp;$B964&amp;"|"&amp;$D964,Empresas!$C$6:$CC$92,$G964+6+1,0),0))))</f>
        <v>0</v>
      </c>
      <c r="AD964" s="147">
        <f>IF(AND($I964="Si",M964=1),1,IF(AND($I964="Fisico",M964=1),1,IF(AND(M964=1,$I964="Electronico"),2,IF(M964=1,VLOOKUP($C964&amp;"|"&amp;$B964&amp;"|"&amp;$D964,Empresas!$C$6:$CC$92,$G964+6+1,0),0))))</f>
        <v>0</v>
      </c>
      <c r="AE964" s="147">
        <f>IF(AND($I964="Si",N964=1),1,IF(AND($I964="Fisico",N964=1),1,IF(AND(N964=1,$I964="Electronico"),2,IF(N964=1,VLOOKUP($C964&amp;"|"&amp;$B964&amp;"|"&amp;$D964,Empresas!$C$6:$CC$92,$G964+6+1,0),0))))</f>
        <v>0</v>
      </c>
      <c r="AF964" s="147">
        <f>IF(AND($I964="Si",O964=1),1,IF(AND($I964="Fisico",O964=1),1,IF(AND(O964=1,$I964="Electronico"),2,IF(O964=1,VLOOKUP($C964&amp;"|"&amp;$B964&amp;"|"&amp;$D964,Empresas!$C$6:$CC$92,$G964+6+1,0),0))))</f>
        <v>0</v>
      </c>
      <c r="AG964" s="147">
        <f>IF(AND($I964="Si",P964=1),1,IF(AND($I964="Fisico",P964=1),1,IF(AND(P964=1,$I964="Electronico"),2,IF(P964=1,VLOOKUP($C964&amp;"|"&amp;$B964&amp;"|"&amp;$D964,Empresas!$C$6:$CC$92,$G964+6+1,0),0))))</f>
        <v>0</v>
      </c>
      <c r="AH964" s="147">
        <f>IF(AND($I964="Si",Q964=1),1,IF(AND($I964="Fisico",Q964=1),1,IF(AND(Q964=1,$I964="Electronico"),2,IF(Q964=1,VLOOKUP($C964&amp;"|"&amp;$B964&amp;"|"&amp;$D964,Empresas!$C$6:$CC$92,$G964+6+1,0),0))))</f>
        <v>0</v>
      </c>
      <c r="AI964" s="147">
        <f>IF(AND($I964="Si",R964=1),1,IF(AND($I964="Fisico",R964=1),1,IF(AND(R964=1,$I964="Electronico"),2,IF(R964=1,VLOOKUP($C964&amp;"|"&amp;$B964&amp;"|"&amp;$D964,Empresas!$C$6:$CC$92,$G964+6+1,0),0))))</f>
        <v>0</v>
      </c>
      <c r="AJ964" s="147">
        <f>IF(AND($I964="Si",S964=1),1,IF(AND($I964="Fisico",S964=1),1,IF(AND(S964=1,$I964="Electronico"),2,IF(S964=1,VLOOKUP($C964&amp;"|"&amp;$B964&amp;"|"&amp;$D964,Empresas!$C$6:$CC$92,$G964+6+1,0),0))))</f>
        <v>0</v>
      </c>
      <c r="AK964" s="147">
        <f>IF(AND($I964="Si",T964=1),1,IF(AND($I964="Fisico",T964=1),1,IF(AND(T964=1,$I964="Electronico"),2,IF(T964=1,VLOOKUP($C964&amp;"|"&amp;$B964&amp;"|"&amp;$D964,Empresas!$C$6:$CC$92,$G964+6+1,0),0))))</f>
        <v>0</v>
      </c>
      <c r="AL964" s="147">
        <f>IF(AND($I964="Si",U964=1),1,IF(AND($I964="Fisico",U964=1),1,IF(AND(U964=1,$I964="Electronico"),2,IF(U964=1,VLOOKUP($C964&amp;"|"&amp;$B964&amp;"|"&amp;$D964,Empresas!$C$6:$CC$92,$G964+6+1,0),0))))</f>
        <v>0</v>
      </c>
      <c r="AM964" s="149">
        <f t="shared" ref="AM964:AM1027" si="160">SUM(AA964:AL964)</f>
        <v>0</v>
      </c>
      <c r="AN964" s="149">
        <f t="shared" ref="AN964:AN1027" si="161">Z964*RIGHT($AM$2,2)*1</f>
        <v>0</v>
      </c>
      <c r="AO964" s="152">
        <f t="shared" ref="AO964:AO1027" si="162">IFERROR(AM964/AN964,0)</f>
        <v>0</v>
      </c>
    </row>
    <row r="965" spans="1:41" x14ac:dyDescent="0.25">
      <c r="A965" s="140" t="str">
        <f>VLOOKUP(D965,Empresas!$D$7:$F$91,3,0)</f>
        <v>Omar</v>
      </c>
      <c r="B965" s="141" t="str">
        <f>VLOOKUP(D965,Empresas!$D$7:$G$91,4,0)</f>
        <v>Jhony</v>
      </c>
      <c r="C965" s="141" t="s">
        <v>544</v>
      </c>
      <c r="D965" s="141" t="s">
        <v>253</v>
      </c>
      <c r="E965" s="141" t="str">
        <f>VLOOKUP(D965,Empresas!$D$7:$E$92,2,0)</f>
        <v>ATTENTO DRY CLEANING SCRL</v>
      </c>
      <c r="F965" s="141" t="s">
        <v>175</v>
      </c>
      <c r="G965" s="142">
        <f t="shared" si="157"/>
        <v>53</v>
      </c>
      <c r="H965" s="142" t="str">
        <f>VLOOKUP(D965,Empresas!$D$6:$L$92,7,0)</f>
        <v>Semestral</v>
      </c>
      <c r="I965" s="141" t="str">
        <f>VLOOKUP(VLOOKUP(D965&amp;"|"&amp;B965,Empresas!$I$7:$CB$92,G965,0),Tablas!$A$8:$B$10,2,0)</f>
        <v>Fisico</v>
      </c>
      <c r="J965" s="78">
        <v>2</v>
      </c>
      <c r="K965" s="78">
        <v>2</v>
      </c>
      <c r="L965" s="78">
        <v>2</v>
      </c>
      <c r="M965" s="78">
        <v>2</v>
      </c>
      <c r="N965" s="78">
        <v>2</v>
      </c>
      <c r="O965" s="78">
        <v>2</v>
      </c>
      <c r="P965" s="78">
        <v>2</v>
      </c>
      <c r="Q965" s="78">
        <v>2</v>
      </c>
      <c r="R965" s="78"/>
      <c r="S965" s="78"/>
      <c r="T965" s="78"/>
      <c r="U965" s="78"/>
      <c r="V965" s="78" t="str">
        <f>VLOOKUP(D965,Empresas!$D$7:$CF$91,81,0)</f>
        <v>D</v>
      </c>
      <c r="W965" s="78" t="str">
        <f>VLOOKUP(D965,Empresas!$D$7:$M$91,10,0)</f>
        <v>Mype</v>
      </c>
      <c r="X965" s="69" t="str">
        <f t="shared" si="158"/>
        <v>SI</v>
      </c>
      <c r="Y965" s="153" t="str">
        <f t="shared" si="159"/>
        <v>Si aplica</v>
      </c>
      <c r="Z965" s="147">
        <f>IF(Y965="No aplica",0,IF(I965="no",0,IF(I965="No aplica",0,IF(I965="Si",1,IF(I965="Fisico",1,IF(I965="Electronico",2,VLOOKUP(C965&amp;"|"&amp;B965&amp;"|"&amp;D965,Empresas!$C$6:$CC$92,G965+6+1,0)))))))</f>
        <v>1</v>
      </c>
      <c r="AA965" s="147">
        <f>IF(AND($I965="Si",J965=1),1,IF(AND($I965="Fisico",J965=1),1,IF(AND(J965=1,$I965="Electronico"),2,IF(J965=1,VLOOKUP($C965&amp;"|"&amp;$B965&amp;"|"&amp;$D965,Empresas!$C$6:$CC$92,$G965+6+1,0),0))))</f>
        <v>0</v>
      </c>
      <c r="AB965" s="147">
        <f>IF(AND($I965="Si",K965=1),1,IF(AND($I965="Fisico",K965=1),1,IF(AND(K965=1,$I965="Electronico"),2,IF(K965=1,VLOOKUP($C965&amp;"|"&amp;$B965&amp;"|"&amp;$D965,Empresas!$C$6:$CC$92,$G965+6+1,0),0))))</f>
        <v>0</v>
      </c>
      <c r="AC965" s="147">
        <f>IF(AND($I965="Si",L965=1),1,IF(AND($I965="Fisico",L965=1),1,IF(AND(L965=1,$I965="Electronico"),2,IF(L965=1,VLOOKUP($C965&amp;"|"&amp;$B965&amp;"|"&amp;$D965,Empresas!$C$6:$CC$92,$G965+6+1,0),0))))</f>
        <v>0</v>
      </c>
      <c r="AD965" s="147">
        <f>IF(AND($I965="Si",M965=1),1,IF(AND($I965="Fisico",M965=1),1,IF(AND(M965=1,$I965="Electronico"),2,IF(M965=1,VLOOKUP($C965&amp;"|"&amp;$B965&amp;"|"&amp;$D965,Empresas!$C$6:$CC$92,$G965+6+1,0),0))))</f>
        <v>0</v>
      </c>
      <c r="AE965" s="147">
        <f>IF(AND($I965="Si",N965=1),1,IF(AND($I965="Fisico",N965=1),1,IF(AND(N965=1,$I965="Electronico"),2,IF(N965=1,VLOOKUP($C965&amp;"|"&amp;$B965&amp;"|"&amp;$D965,Empresas!$C$6:$CC$92,$G965+6+1,0),0))))</f>
        <v>0</v>
      </c>
      <c r="AF965" s="147">
        <f>IF(AND($I965="Si",O965=1),1,IF(AND($I965="Fisico",O965=1),1,IF(AND(O965=1,$I965="Electronico"),2,IF(O965=1,VLOOKUP($C965&amp;"|"&amp;$B965&amp;"|"&amp;$D965,Empresas!$C$6:$CC$92,$G965+6+1,0),0))))</f>
        <v>0</v>
      </c>
      <c r="AG965" s="147">
        <f>IF(AND($I965="Si",P965=1),1,IF(AND($I965="Fisico",P965=1),1,IF(AND(P965=1,$I965="Electronico"),2,IF(P965=1,VLOOKUP($C965&amp;"|"&amp;$B965&amp;"|"&amp;$D965,Empresas!$C$6:$CC$92,$G965+6+1,0),0))))</f>
        <v>0</v>
      </c>
      <c r="AH965" s="147">
        <f>IF(AND($I965="Si",Q965=1),1,IF(AND($I965="Fisico",Q965=1),1,IF(AND(Q965=1,$I965="Electronico"),2,IF(Q965=1,VLOOKUP($C965&amp;"|"&amp;$B965&amp;"|"&amp;$D965,Empresas!$C$6:$CC$92,$G965+6+1,0),0))))</f>
        <v>0</v>
      </c>
      <c r="AI965" s="147">
        <f>IF(AND($I965="Si",R965=1),1,IF(AND($I965="Fisico",R965=1),1,IF(AND(R965=1,$I965="Electronico"),2,IF(R965=1,VLOOKUP($C965&amp;"|"&amp;$B965&amp;"|"&amp;$D965,Empresas!$C$6:$CC$92,$G965+6+1,0),0))))</f>
        <v>0</v>
      </c>
      <c r="AJ965" s="147">
        <f>IF(AND($I965="Si",S965=1),1,IF(AND($I965="Fisico",S965=1),1,IF(AND(S965=1,$I965="Electronico"),2,IF(S965=1,VLOOKUP($C965&amp;"|"&amp;$B965&amp;"|"&amp;$D965,Empresas!$C$6:$CC$92,$G965+6+1,0),0))))</f>
        <v>0</v>
      </c>
      <c r="AK965" s="147">
        <f>IF(AND($I965="Si",T965=1),1,IF(AND($I965="Fisico",T965=1),1,IF(AND(T965=1,$I965="Electronico"),2,IF(T965=1,VLOOKUP($C965&amp;"|"&amp;$B965&amp;"|"&amp;$D965,Empresas!$C$6:$CC$92,$G965+6+1,0),0))))</f>
        <v>0</v>
      </c>
      <c r="AL965" s="147">
        <f>IF(AND($I965="Si",U965=1),1,IF(AND($I965="Fisico",U965=1),1,IF(AND(U965=1,$I965="Electronico"),2,IF(U965=1,VLOOKUP($C965&amp;"|"&amp;$B965&amp;"|"&amp;$D965,Empresas!$C$6:$CC$92,$G965+6+1,0),0))))</f>
        <v>0</v>
      </c>
      <c r="AM965" s="149">
        <f t="shared" si="160"/>
        <v>0</v>
      </c>
      <c r="AN965" s="149">
        <f t="shared" si="161"/>
        <v>8</v>
      </c>
      <c r="AO965" s="152">
        <f t="shared" si="162"/>
        <v>0</v>
      </c>
    </row>
    <row r="966" spans="1:41" x14ac:dyDescent="0.25">
      <c r="A966" s="140" t="str">
        <f>VLOOKUP(D966,Empresas!$D$7:$F$91,3,0)</f>
        <v>Omar</v>
      </c>
      <c r="B966" s="141" t="str">
        <f>VLOOKUP(D966,Empresas!$D$7:$G$91,4,0)</f>
        <v>Jhony</v>
      </c>
      <c r="C966" s="141" t="s">
        <v>544</v>
      </c>
      <c r="D966" s="141" t="s">
        <v>253</v>
      </c>
      <c r="E966" s="141" t="str">
        <f>VLOOKUP(D966,Empresas!$D$7:$E$92,2,0)</f>
        <v>ATTENTO DRY CLEANING SCRL</v>
      </c>
      <c r="F966" s="141" t="s">
        <v>176</v>
      </c>
      <c r="G966" s="142">
        <f t="shared" si="157"/>
        <v>54</v>
      </c>
      <c r="H966" s="142" t="str">
        <f>VLOOKUP(D966,Empresas!$D$6:$L$92,7,0)</f>
        <v>Semestral</v>
      </c>
      <c r="I966" s="141" t="str">
        <f>VLOOKUP(VLOOKUP(D966&amp;"|"&amp;B966,Empresas!$I$7:$CB$92,G966,0),Tablas!$A$8:$B$10,2,0)</f>
        <v>No aplica</v>
      </c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 t="str">
        <f>VLOOKUP(D966,Empresas!$D$7:$CF$91,81,0)</f>
        <v>D</v>
      </c>
      <c r="W966" s="78" t="str">
        <f>VLOOKUP(D966,Empresas!$D$7:$M$91,10,0)</f>
        <v>Mype</v>
      </c>
      <c r="X966" s="69" t="str">
        <f t="shared" si="158"/>
        <v>SI</v>
      </c>
      <c r="Y966" s="153" t="str">
        <f t="shared" si="159"/>
        <v>No aplica</v>
      </c>
      <c r="Z966" s="147">
        <f>IF(Y966="No aplica",0,IF(I966="no",0,IF(I966="No aplica",0,IF(I966="Si",1,IF(I966="Fisico",1,IF(I966="Electronico",2,VLOOKUP(C966&amp;"|"&amp;B966&amp;"|"&amp;D966,Empresas!$C$6:$CC$92,G966+6+1,0)))))))</f>
        <v>0</v>
      </c>
      <c r="AA966" s="147">
        <f>IF(AND($I966="Si",J966=1),1,IF(AND($I966="Fisico",J966=1),1,IF(AND(J966=1,$I966="Electronico"),2,IF(J966=1,VLOOKUP($C966&amp;"|"&amp;$B966&amp;"|"&amp;$D966,Empresas!$C$6:$CC$92,$G966+6+1,0),0))))</f>
        <v>0</v>
      </c>
      <c r="AB966" s="147">
        <f>IF(AND($I966="Si",K966=1),1,IF(AND($I966="Fisico",K966=1),1,IF(AND(K966=1,$I966="Electronico"),2,IF(K966=1,VLOOKUP($C966&amp;"|"&amp;$B966&amp;"|"&amp;$D966,Empresas!$C$6:$CC$92,$G966+6+1,0),0))))</f>
        <v>0</v>
      </c>
      <c r="AC966" s="147">
        <f>IF(AND($I966="Si",L966=1),1,IF(AND($I966="Fisico",L966=1),1,IF(AND(L966=1,$I966="Electronico"),2,IF(L966=1,VLOOKUP($C966&amp;"|"&amp;$B966&amp;"|"&amp;$D966,Empresas!$C$6:$CC$92,$G966+6+1,0),0))))</f>
        <v>0</v>
      </c>
      <c r="AD966" s="147">
        <f>IF(AND($I966="Si",M966=1),1,IF(AND($I966="Fisico",M966=1),1,IF(AND(M966=1,$I966="Electronico"),2,IF(M966=1,VLOOKUP($C966&amp;"|"&amp;$B966&amp;"|"&amp;$D966,Empresas!$C$6:$CC$92,$G966+6+1,0),0))))</f>
        <v>0</v>
      </c>
      <c r="AE966" s="147">
        <f>IF(AND($I966="Si",N966=1),1,IF(AND($I966="Fisico",N966=1),1,IF(AND(N966=1,$I966="Electronico"),2,IF(N966=1,VLOOKUP($C966&amp;"|"&amp;$B966&amp;"|"&amp;$D966,Empresas!$C$6:$CC$92,$G966+6+1,0),0))))</f>
        <v>0</v>
      </c>
      <c r="AF966" s="147">
        <f>IF(AND($I966="Si",O966=1),1,IF(AND($I966="Fisico",O966=1),1,IF(AND(O966=1,$I966="Electronico"),2,IF(O966=1,VLOOKUP($C966&amp;"|"&amp;$B966&amp;"|"&amp;$D966,Empresas!$C$6:$CC$92,$G966+6+1,0),0))))</f>
        <v>0</v>
      </c>
      <c r="AG966" s="147">
        <f>IF(AND($I966="Si",P966=1),1,IF(AND($I966="Fisico",P966=1),1,IF(AND(P966=1,$I966="Electronico"),2,IF(P966=1,VLOOKUP($C966&amp;"|"&amp;$B966&amp;"|"&amp;$D966,Empresas!$C$6:$CC$92,$G966+6+1,0),0))))</f>
        <v>0</v>
      </c>
      <c r="AH966" s="147">
        <f>IF(AND($I966="Si",Q966=1),1,IF(AND($I966="Fisico",Q966=1),1,IF(AND(Q966=1,$I966="Electronico"),2,IF(Q966=1,VLOOKUP($C966&amp;"|"&amp;$B966&amp;"|"&amp;$D966,Empresas!$C$6:$CC$92,$G966+6+1,0),0))))</f>
        <v>0</v>
      </c>
      <c r="AI966" s="147">
        <f>IF(AND($I966="Si",R966=1),1,IF(AND($I966="Fisico",R966=1),1,IF(AND(R966=1,$I966="Electronico"),2,IF(R966=1,VLOOKUP($C966&amp;"|"&amp;$B966&amp;"|"&amp;$D966,Empresas!$C$6:$CC$92,$G966+6+1,0),0))))</f>
        <v>0</v>
      </c>
      <c r="AJ966" s="147">
        <f>IF(AND($I966="Si",S966=1),1,IF(AND($I966="Fisico",S966=1),1,IF(AND(S966=1,$I966="Electronico"),2,IF(S966=1,VLOOKUP($C966&amp;"|"&amp;$B966&amp;"|"&amp;$D966,Empresas!$C$6:$CC$92,$G966+6+1,0),0))))</f>
        <v>0</v>
      </c>
      <c r="AK966" s="147">
        <f>IF(AND($I966="Si",T966=1),1,IF(AND($I966="Fisico",T966=1),1,IF(AND(T966=1,$I966="Electronico"),2,IF(T966=1,VLOOKUP($C966&amp;"|"&amp;$B966&amp;"|"&amp;$D966,Empresas!$C$6:$CC$92,$G966+6+1,0),0))))</f>
        <v>0</v>
      </c>
      <c r="AL966" s="147">
        <f>IF(AND($I966="Si",U966=1),1,IF(AND($I966="Fisico",U966=1),1,IF(AND(U966=1,$I966="Electronico"),2,IF(U966=1,VLOOKUP($C966&amp;"|"&amp;$B966&amp;"|"&amp;$D966,Empresas!$C$6:$CC$92,$G966+6+1,0),0))))</f>
        <v>0</v>
      </c>
      <c r="AM966" s="149">
        <f t="shared" si="160"/>
        <v>0</v>
      </c>
      <c r="AN966" s="149">
        <f t="shared" si="161"/>
        <v>0</v>
      </c>
      <c r="AO966" s="152">
        <f t="shared" si="162"/>
        <v>0</v>
      </c>
    </row>
    <row r="967" spans="1:41" x14ac:dyDescent="0.25">
      <c r="A967" s="140" t="str">
        <f>VLOOKUP(D967,Empresas!$D$7:$F$91,3,0)</f>
        <v>Omar</v>
      </c>
      <c r="B967" s="141" t="str">
        <f>VLOOKUP(D967,Empresas!$D$7:$G$91,4,0)</f>
        <v>Jhony</v>
      </c>
      <c r="C967" s="141" t="s">
        <v>544</v>
      </c>
      <c r="D967" s="141" t="s">
        <v>253</v>
      </c>
      <c r="E967" s="141" t="str">
        <f>VLOOKUP(D967,Empresas!$D$7:$E$92,2,0)</f>
        <v>ATTENTO DRY CLEANING SCRL</v>
      </c>
      <c r="F967" s="141" t="s">
        <v>177</v>
      </c>
      <c r="G967" s="142">
        <f t="shared" si="157"/>
        <v>55</v>
      </c>
      <c r="H967" s="142" t="str">
        <f>VLOOKUP(D967,Empresas!$D$6:$L$92,7,0)</f>
        <v>Semestral</v>
      </c>
      <c r="I967" s="141" t="str">
        <f>VLOOKUP(VLOOKUP(D967&amp;"|"&amp;B967,Empresas!$I$7:$CB$92,G967,0),Tablas!$A$8:$B$10,2,0)</f>
        <v>No aplica</v>
      </c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 t="str">
        <f>VLOOKUP(D967,Empresas!$D$7:$CF$91,81,0)</f>
        <v>D</v>
      </c>
      <c r="W967" s="78" t="str">
        <f>VLOOKUP(D967,Empresas!$D$7:$M$91,10,0)</f>
        <v>Mype</v>
      </c>
      <c r="X967" s="69" t="str">
        <f t="shared" si="158"/>
        <v>NO</v>
      </c>
      <c r="Y967" s="153" t="str">
        <f t="shared" si="159"/>
        <v>No aplica</v>
      </c>
      <c r="Z967" s="147">
        <f>IF(Y967="No aplica",0,IF(I967="no",0,IF(I967="No aplica",0,IF(I967="Si",1,IF(I967="Fisico",1,IF(I967="Electronico",2,VLOOKUP(C967&amp;"|"&amp;B967&amp;"|"&amp;D967,Empresas!$C$6:$CC$92,G967+6+1,0)))))))</f>
        <v>0</v>
      </c>
      <c r="AA967" s="147">
        <f>IF(AND($I967="Si",J967=1),1,IF(AND($I967="Fisico",J967=1),1,IF(AND(J967=1,$I967="Electronico"),2,IF(J967=1,VLOOKUP($C967&amp;"|"&amp;$B967&amp;"|"&amp;$D967,Empresas!$C$6:$CC$92,$G967+6+1,0),0))))</f>
        <v>0</v>
      </c>
      <c r="AB967" s="147">
        <f>IF(AND($I967="Si",K967=1),1,IF(AND($I967="Fisico",K967=1),1,IF(AND(K967=1,$I967="Electronico"),2,IF(K967=1,VLOOKUP($C967&amp;"|"&amp;$B967&amp;"|"&amp;$D967,Empresas!$C$6:$CC$92,$G967+6+1,0),0))))</f>
        <v>0</v>
      </c>
      <c r="AC967" s="147">
        <f>IF(AND($I967="Si",L967=1),1,IF(AND($I967="Fisico",L967=1),1,IF(AND(L967=1,$I967="Electronico"),2,IF(L967=1,VLOOKUP($C967&amp;"|"&amp;$B967&amp;"|"&amp;$D967,Empresas!$C$6:$CC$92,$G967+6+1,0),0))))</f>
        <v>0</v>
      </c>
      <c r="AD967" s="147">
        <f>IF(AND($I967="Si",M967=1),1,IF(AND($I967="Fisico",M967=1),1,IF(AND(M967=1,$I967="Electronico"),2,IF(M967=1,VLOOKUP($C967&amp;"|"&amp;$B967&amp;"|"&amp;$D967,Empresas!$C$6:$CC$92,$G967+6+1,0),0))))</f>
        <v>0</v>
      </c>
      <c r="AE967" s="147">
        <f>IF(AND($I967="Si",N967=1),1,IF(AND($I967="Fisico",N967=1),1,IF(AND(N967=1,$I967="Electronico"),2,IF(N967=1,VLOOKUP($C967&amp;"|"&amp;$B967&amp;"|"&amp;$D967,Empresas!$C$6:$CC$92,$G967+6+1,0),0))))</f>
        <v>0</v>
      </c>
      <c r="AF967" s="147">
        <f>IF(AND($I967="Si",O967=1),1,IF(AND($I967="Fisico",O967=1),1,IF(AND(O967=1,$I967="Electronico"),2,IF(O967=1,VLOOKUP($C967&amp;"|"&amp;$B967&amp;"|"&amp;$D967,Empresas!$C$6:$CC$92,$G967+6+1,0),0))))</f>
        <v>0</v>
      </c>
      <c r="AG967" s="147">
        <f>IF(AND($I967="Si",P967=1),1,IF(AND($I967="Fisico",P967=1),1,IF(AND(P967=1,$I967="Electronico"),2,IF(P967=1,VLOOKUP($C967&amp;"|"&amp;$B967&amp;"|"&amp;$D967,Empresas!$C$6:$CC$92,$G967+6+1,0),0))))</f>
        <v>0</v>
      </c>
      <c r="AH967" s="147">
        <f>IF(AND($I967="Si",Q967=1),1,IF(AND($I967="Fisico",Q967=1),1,IF(AND(Q967=1,$I967="Electronico"),2,IF(Q967=1,VLOOKUP($C967&amp;"|"&amp;$B967&amp;"|"&amp;$D967,Empresas!$C$6:$CC$92,$G967+6+1,0),0))))</f>
        <v>0</v>
      </c>
      <c r="AI967" s="147">
        <f>IF(AND($I967="Si",R967=1),1,IF(AND($I967="Fisico",R967=1),1,IF(AND(R967=1,$I967="Electronico"),2,IF(R967=1,VLOOKUP($C967&amp;"|"&amp;$B967&amp;"|"&amp;$D967,Empresas!$C$6:$CC$92,$G967+6+1,0),0))))</f>
        <v>0</v>
      </c>
      <c r="AJ967" s="147">
        <f>IF(AND($I967="Si",S967=1),1,IF(AND($I967="Fisico",S967=1),1,IF(AND(S967=1,$I967="Electronico"),2,IF(S967=1,VLOOKUP($C967&amp;"|"&amp;$B967&amp;"|"&amp;$D967,Empresas!$C$6:$CC$92,$G967+6+1,0),0))))</f>
        <v>0</v>
      </c>
      <c r="AK967" s="147">
        <f>IF(AND($I967="Si",T967=1),1,IF(AND($I967="Fisico",T967=1),1,IF(AND(T967=1,$I967="Electronico"),2,IF(T967=1,VLOOKUP($C967&amp;"|"&amp;$B967&amp;"|"&amp;$D967,Empresas!$C$6:$CC$92,$G967+6+1,0),0))))</f>
        <v>0</v>
      </c>
      <c r="AL967" s="147">
        <f>IF(AND($I967="Si",U967=1),1,IF(AND($I967="Fisico",U967=1),1,IF(AND(U967=1,$I967="Electronico"),2,IF(U967=1,VLOOKUP($C967&amp;"|"&amp;$B967&amp;"|"&amp;$D967,Empresas!$C$6:$CC$92,$G967+6+1,0),0))))</f>
        <v>0</v>
      </c>
      <c r="AM967" s="149">
        <f t="shared" si="160"/>
        <v>0</v>
      </c>
      <c r="AN967" s="149">
        <f t="shared" si="161"/>
        <v>0</v>
      </c>
      <c r="AO967" s="152">
        <f t="shared" si="162"/>
        <v>0</v>
      </c>
    </row>
    <row r="968" spans="1:41" x14ac:dyDescent="0.25">
      <c r="A968" s="140" t="str">
        <f>VLOOKUP(D968,Empresas!$D$7:$F$91,3,0)</f>
        <v>Omar</v>
      </c>
      <c r="B968" s="141" t="str">
        <f>VLOOKUP(D968,Empresas!$D$7:$G$91,4,0)</f>
        <v>Jhony</v>
      </c>
      <c r="C968" s="141" t="s">
        <v>544</v>
      </c>
      <c r="D968" s="141" t="s">
        <v>253</v>
      </c>
      <c r="E968" s="141" t="str">
        <f>VLOOKUP(D968,Empresas!$D$7:$E$92,2,0)</f>
        <v>ATTENTO DRY CLEANING SCRL</v>
      </c>
      <c r="F968" s="141" t="s">
        <v>178</v>
      </c>
      <c r="G968" s="142">
        <f t="shared" si="157"/>
        <v>56</v>
      </c>
      <c r="H968" s="142" t="str">
        <f>VLOOKUP(D968,Empresas!$D$6:$L$92,7,0)</f>
        <v>Semestral</v>
      </c>
      <c r="I968" s="141" t="str">
        <f>VLOOKUP(VLOOKUP(D968&amp;"|"&amp;B968,Empresas!$I$7:$CB$92,G968,0),Tablas!$A$8:$B$10,2,0)</f>
        <v>No aplica</v>
      </c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 t="str">
        <f>VLOOKUP(D968,Empresas!$D$7:$CF$91,81,0)</f>
        <v>D</v>
      </c>
      <c r="W968" s="78" t="str">
        <f>VLOOKUP(D968,Empresas!$D$7:$M$91,10,0)</f>
        <v>Mype</v>
      </c>
      <c r="X968" s="69" t="str">
        <f t="shared" si="158"/>
        <v>SI</v>
      </c>
      <c r="Y968" s="153" t="str">
        <f t="shared" si="159"/>
        <v>No aplica</v>
      </c>
      <c r="Z968" s="147">
        <f>IF(Y968="No aplica",0,IF(I968="no",0,IF(I968="No aplica",0,IF(I968="Si",1,IF(I968="Fisico",1,IF(I968="Electronico",2,VLOOKUP(C968&amp;"|"&amp;B968&amp;"|"&amp;D968,Empresas!$C$6:$CC$92,G968+6+1,0)))))))</f>
        <v>0</v>
      </c>
      <c r="AA968" s="147">
        <f>IF(AND($I968="Si",J968=1),1,IF(AND($I968="Fisico",J968=1),1,IF(AND(J968=1,$I968="Electronico"),2,IF(J968=1,VLOOKUP($C968&amp;"|"&amp;$B968&amp;"|"&amp;$D968,Empresas!$C$6:$CC$92,$G968+6+1,0),0))))</f>
        <v>0</v>
      </c>
      <c r="AB968" s="147">
        <f>IF(AND($I968="Si",K968=1),1,IF(AND($I968="Fisico",K968=1),1,IF(AND(K968=1,$I968="Electronico"),2,IF(K968=1,VLOOKUP($C968&amp;"|"&amp;$B968&amp;"|"&amp;$D968,Empresas!$C$6:$CC$92,$G968+6+1,0),0))))</f>
        <v>0</v>
      </c>
      <c r="AC968" s="147">
        <f>IF(AND($I968="Si",L968=1),1,IF(AND($I968="Fisico",L968=1),1,IF(AND(L968=1,$I968="Electronico"),2,IF(L968=1,VLOOKUP($C968&amp;"|"&amp;$B968&amp;"|"&amp;$D968,Empresas!$C$6:$CC$92,$G968+6+1,0),0))))</f>
        <v>0</v>
      </c>
      <c r="AD968" s="147">
        <f>IF(AND($I968="Si",M968=1),1,IF(AND($I968="Fisico",M968=1),1,IF(AND(M968=1,$I968="Electronico"),2,IF(M968=1,VLOOKUP($C968&amp;"|"&amp;$B968&amp;"|"&amp;$D968,Empresas!$C$6:$CC$92,$G968+6+1,0),0))))</f>
        <v>0</v>
      </c>
      <c r="AE968" s="147">
        <f>IF(AND($I968="Si",N968=1),1,IF(AND($I968="Fisico",N968=1),1,IF(AND(N968=1,$I968="Electronico"),2,IF(N968=1,VLOOKUP($C968&amp;"|"&amp;$B968&amp;"|"&amp;$D968,Empresas!$C$6:$CC$92,$G968+6+1,0),0))))</f>
        <v>0</v>
      </c>
      <c r="AF968" s="147">
        <f>IF(AND($I968="Si",O968=1),1,IF(AND($I968="Fisico",O968=1),1,IF(AND(O968=1,$I968="Electronico"),2,IF(O968=1,VLOOKUP($C968&amp;"|"&amp;$B968&amp;"|"&amp;$D968,Empresas!$C$6:$CC$92,$G968+6+1,0),0))))</f>
        <v>0</v>
      </c>
      <c r="AG968" s="147">
        <f>IF(AND($I968="Si",P968=1),1,IF(AND($I968="Fisico",P968=1),1,IF(AND(P968=1,$I968="Electronico"),2,IF(P968=1,VLOOKUP($C968&amp;"|"&amp;$B968&amp;"|"&amp;$D968,Empresas!$C$6:$CC$92,$G968+6+1,0),0))))</f>
        <v>0</v>
      </c>
      <c r="AH968" s="147">
        <f>IF(AND($I968="Si",Q968=1),1,IF(AND($I968="Fisico",Q968=1),1,IF(AND(Q968=1,$I968="Electronico"),2,IF(Q968=1,VLOOKUP($C968&amp;"|"&amp;$B968&amp;"|"&amp;$D968,Empresas!$C$6:$CC$92,$G968+6+1,0),0))))</f>
        <v>0</v>
      </c>
      <c r="AI968" s="147">
        <f>IF(AND($I968="Si",R968=1),1,IF(AND($I968="Fisico",R968=1),1,IF(AND(R968=1,$I968="Electronico"),2,IF(R968=1,VLOOKUP($C968&amp;"|"&amp;$B968&amp;"|"&amp;$D968,Empresas!$C$6:$CC$92,$G968+6+1,0),0))))</f>
        <v>0</v>
      </c>
      <c r="AJ968" s="147">
        <f>IF(AND($I968="Si",S968=1),1,IF(AND($I968="Fisico",S968=1),1,IF(AND(S968=1,$I968="Electronico"),2,IF(S968=1,VLOOKUP($C968&amp;"|"&amp;$B968&amp;"|"&amp;$D968,Empresas!$C$6:$CC$92,$G968+6+1,0),0))))</f>
        <v>0</v>
      </c>
      <c r="AK968" s="147">
        <f>IF(AND($I968="Si",T968=1),1,IF(AND($I968="Fisico",T968=1),1,IF(AND(T968=1,$I968="Electronico"),2,IF(T968=1,VLOOKUP($C968&amp;"|"&amp;$B968&amp;"|"&amp;$D968,Empresas!$C$6:$CC$92,$G968+6+1,0),0))))</f>
        <v>0</v>
      </c>
      <c r="AL968" s="147">
        <f>IF(AND($I968="Si",U968=1),1,IF(AND($I968="Fisico",U968=1),1,IF(AND(U968=1,$I968="Electronico"),2,IF(U968=1,VLOOKUP($C968&amp;"|"&amp;$B968&amp;"|"&amp;$D968,Empresas!$C$6:$CC$92,$G968+6+1,0),0))))</f>
        <v>0</v>
      </c>
      <c r="AM968" s="149">
        <f t="shared" si="160"/>
        <v>0</v>
      </c>
      <c r="AN968" s="149">
        <f t="shared" si="161"/>
        <v>0</v>
      </c>
      <c r="AO968" s="152">
        <f t="shared" si="162"/>
        <v>0</v>
      </c>
    </row>
    <row r="969" spans="1:41" x14ac:dyDescent="0.25">
      <c r="A969" s="140" t="str">
        <f>VLOOKUP(D969,Empresas!$D$7:$F$91,3,0)</f>
        <v>Omar</v>
      </c>
      <c r="B969" s="141" t="str">
        <f>VLOOKUP(D969,Empresas!$D$7:$G$91,4,0)</f>
        <v>Jhony</v>
      </c>
      <c r="C969" s="141" t="s">
        <v>544</v>
      </c>
      <c r="D969" s="141" t="s">
        <v>253</v>
      </c>
      <c r="E969" s="141" t="str">
        <f>VLOOKUP(D969,Empresas!$D$7:$E$92,2,0)</f>
        <v>ATTENTO DRY CLEANING SCRL</v>
      </c>
      <c r="F969" s="141" t="s">
        <v>179</v>
      </c>
      <c r="G969" s="142">
        <f t="shared" si="157"/>
        <v>57</v>
      </c>
      <c r="H969" s="142" t="str">
        <f>VLOOKUP(D969,Empresas!$D$6:$L$92,7,0)</f>
        <v>Semestral</v>
      </c>
      <c r="I969" s="141" t="str">
        <f>VLOOKUP(VLOOKUP(D969&amp;"|"&amp;B969,Empresas!$I$7:$CB$92,G969,0),Tablas!$A$8:$B$10,2,0)</f>
        <v>No aplica</v>
      </c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 t="str">
        <f>VLOOKUP(D969,Empresas!$D$7:$CF$91,81,0)</f>
        <v>D</v>
      </c>
      <c r="W969" s="78" t="str">
        <f>VLOOKUP(D969,Empresas!$D$7:$M$91,10,0)</f>
        <v>Mype</v>
      </c>
      <c r="X969" s="69" t="str">
        <f t="shared" si="158"/>
        <v>NO</v>
      </c>
      <c r="Y969" s="153" t="str">
        <f t="shared" si="159"/>
        <v>No aplica</v>
      </c>
      <c r="Z969" s="147">
        <f>IF(Y969="No aplica",0,IF(I969="no",0,IF(I969="No aplica",0,IF(I969="Si",1,IF(I969="Fisico",1,IF(I969="Electronico",2,VLOOKUP(C969&amp;"|"&amp;B969&amp;"|"&amp;D969,Empresas!$C$6:$CC$92,G969+6+1,0)))))))</f>
        <v>0</v>
      </c>
      <c r="AA969" s="147">
        <f>IF(AND($I969="Si",J969=1),1,IF(AND($I969="Fisico",J969=1),1,IF(AND(J969=1,$I969="Electronico"),2,IF(J969=1,VLOOKUP($C969&amp;"|"&amp;$B969&amp;"|"&amp;$D969,Empresas!$C$6:$CC$92,$G969+6+1,0),0))))</f>
        <v>0</v>
      </c>
      <c r="AB969" s="147">
        <f>IF(AND($I969="Si",K969=1),1,IF(AND($I969="Fisico",K969=1),1,IF(AND(K969=1,$I969="Electronico"),2,IF(K969=1,VLOOKUP($C969&amp;"|"&amp;$B969&amp;"|"&amp;$D969,Empresas!$C$6:$CC$92,$G969+6+1,0),0))))</f>
        <v>0</v>
      </c>
      <c r="AC969" s="147">
        <f>IF(AND($I969="Si",L969=1),1,IF(AND($I969="Fisico",L969=1),1,IF(AND(L969=1,$I969="Electronico"),2,IF(L969=1,VLOOKUP($C969&amp;"|"&amp;$B969&amp;"|"&amp;$D969,Empresas!$C$6:$CC$92,$G969+6+1,0),0))))</f>
        <v>0</v>
      </c>
      <c r="AD969" s="147">
        <f>IF(AND($I969="Si",M969=1),1,IF(AND($I969="Fisico",M969=1),1,IF(AND(M969=1,$I969="Electronico"),2,IF(M969=1,VLOOKUP($C969&amp;"|"&amp;$B969&amp;"|"&amp;$D969,Empresas!$C$6:$CC$92,$G969+6+1,0),0))))</f>
        <v>0</v>
      </c>
      <c r="AE969" s="147">
        <f>IF(AND($I969="Si",N969=1),1,IF(AND($I969="Fisico",N969=1),1,IF(AND(N969=1,$I969="Electronico"),2,IF(N969=1,VLOOKUP($C969&amp;"|"&amp;$B969&amp;"|"&amp;$D969,Empresas!$C$6:$CC$92,$G969+6+1,0),0))))</f>
        <v>0</v>
      </c>
      <c r="AF969" s="147">
        <f>IF(AND($I969="Si",O969=1),1,IF(AND($I969="Fisico",O969=1),1,IF(AND(O969=1,$I969="Electronico"),2,IF(O969=1,VLOOKUP($C969&amp;"|"&amp;$B969&amp;"|"&amp;$D969,Empresas!$C$6:$CC$92,$G969+6+1,0),0))))</f>
        <v>0</v>
      </c>
      <c r="AG969" s="147">
        <f>IF(AND($I969="Si",P969=1),1,IF(AND($I969="Fisico",P969=1),1,IF(AND(P969=1,$I969="Electronico"),2,IF(P969=1,VLOOKUP($C969&amp;"|"&amp;$B969&amp;"|"&amp;$D969,Empresas!$C$6:$CC$92,$G969+6+1,0),0))))</f>
        <v>0</v>
      </c>
      <c r="AH969" s="147">
        <f>IF(AND($I969="Si",Q969=1),1,IF(AND($I969="Fisico",Q969=1),1,IF(AND(Q969=1,$I969="Electronico"),2,IF(Q969=1,VLOOKUP($C969&amp;"|"&amp;$B969&amp;"|"&amp;$D969,Empresas!$C$6:$CC$92,$G969+6+1,0),0))))</f>
        <v>0</v>
      </c>
      <c r="AI969" s="147">
        <f>IF(AND($I969="Si",R969=1),1,IF(AND($I969="Fisico",R969=1),1,IF(AND(R969=1,$I969="Electronico"),2,IF(R969=1,VLOOKUP($C969&amp;"|"&amp;$B969&amp;"|"&amp;$D969,Empresas!$C$6:$CC$92,$G969+6+1,0),0))))</f>
        <v>0</v>
      </c>
      <c r="AJ969" s="147">
        <f>IF(AND($I969="Si",S969=1),1,IF(AND($I969="Fisico",S969=1),1,IF(AND(S969=1,$I969="Electronico"),2,IF(S969=1,VLOOKUP($C969&amp;"|"&amp;$B969&amp;"|"&amp;$D969,Empresas!$C$6:$CC$92,$G969+6+1,0),0))))</f>
        <v>0</v>
      </c>
      <c r="AK969" s="147">
        <f>IF(AND($I969="Si",T969=1),1,IF(AND($I969="Fisico",T969=1),1,IF(AND(T969=1,$I969="Electronico"),2,IF(T969=1,VLOOKUP($C969&amp;"|"&amp;$B969&amp;"|"&amp;$D969,Empresas!$C$6:$CC$92,$G969+6+1,0),0))))</f>
        <v>0</v>
      </c>
      <c r="AL969" s="147">
        <f>IF(AND($I969="Si",U969=1),1,IF(AND($I969="Fisico",U969=1),1,IF(AND(U969=1,$I969="Electronico"),2,IF(U969=1,VLOOKUP($C969&amp;"|"&amp;$B969&amp;"|"&amp;$D969,Empresas!$C$6:$CC$92,$G969+6+1,0),0))))</f>
        <v>0</v>
      </c>
      <c r="AM969" s="149">
        <f t="shared" si="160"/>
        <v>0</v>
      </c>
      <c r="AN969" s="149">
        <f t="shared" si="161"/>
        <v>0</v>
      </c>
      <c r="AO969" s="152">
        <f t="shared" si="162"/>
        <v>0</v>
      </c>
    </row>
    <row r="970" spans="1:41" x14ac:dyDescent="0.25">
      <c r="A970" s="140" t="str">
        <f>VLOOKUP(D970,Empresas!$D$7:$F$91,3,0)</f>
        <v>Omar</v>
      </c>
      <c r="B970" s="141" t="str">
        <f>VLOOKUP(D970,Empresas!$D$7:$G$91,4,0)</f>
        <v>Jhony</v>
      </c>
      <c r="C970" s="141" t="s">
        <v>544</v>
      </c>
      <c r="D970" s="141" t="s">
        <v>253</v>
      </c>
      <c r="E970" s="141" t="str">
        <f>VLOOKUP(D970,Empresas!$D$7:$E$92,2,0)</f>
        <v>ATTENTO DRY CLEANING SCRL</v>
      </c>
      <c r="F970" s="141" t="s">
        <v>180</v>
      </c>
      <c r="G970" s="142">
        <f t="shared" si="157"/>
        <v>58</v>
      </c>
      <c r="H970" s="142" t="str">
        <f>VLOOKUP(D970,Empresas!$D$6:$L$92,7,0)</f>
        <v>Semestral</v>
      </c>
      <c r="I970" s="141" t="str">
        <f>VLOOKUP(VLOOKUP(D970&amp;"|"&amp;B970,Empresas!$I$7:$CB$92,G970,0),Tablas!$A$8:$B$10,2,0)</f>
        <v>No aplica</v>
      </c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 t="str">
        <f>VLOOKUP(D970,Empresas!$D$7:$CF$91,81,0)</f>
        <v>D</v>
      </c>
      <c r="W970" s="78" t="str">
        <f>VLOOKUP(D970,Empresas!$D$7:$M$91,10,0)</f>
        <v>Mype</v>
      </c>
      <c r="X970" s="69" t="str">
        <f t="shared" si="158"/>
        <v>NO</v>
      </c>
      <c r="Y970" s="153" t="str">
        <f t="shared" si="159"/>
        <v>No aplica</v>
      </c>
      <c r="Z970" s="147">
        <f>IF(Y970="No aplica",0,IF(I970="no",0,IF(I970="No aplica",0,IF(I970="Si",1,IF(I970="Fisico",1,IF(I970="Electronico",2,VLOOKUP(C970&amp;"|"&amp;B970&amp;"|"&amp;D970,Empresas!$C$6:$CC$92,G970+6+1,0)))))))</f>
        <v>0</v>
      </c>
      <c r="AA970" s="147">
        <f>IF(AND($I970="Si",J970=1),1,IF(AND($I970="Fisico",J970=1),1,IF(AND(J970=1,$I970="Electronico"),2,IF(J970=1,VLOOKUP($C970&amp;"|"&amp;$B970&amp;"|"&amp;$D970,Empresas!$C$6:$CC$92,$G970+6+1,0),0))))</f>
        <v>0</v>
      </c>
      <c r="AB970" s="147">
        <f>IF(AND($I970="Si",K970=1),1,IF(AND($I970="Fisico",K970=1),1,IF(AND(K970=1,$I970="Electronico"),2,IF(K970=1,VLOOKUP($C970&amp;"|"&amp;$B970&amp;"|"&amp;$D970,Empresas!$C$6:$CC$92,$G970+6+1,0),0))))</f>
        <v>0</v>
      </c>
      <c r="AC970" s="147">
        <f>IF(AND($I970="Si",L970=1),1,IF(AND($I970="Fisico",L970=1),1,IF(AND(L970=1,$I970="Electronico"),2,IF(L970=1,VLOOKUP($C970&amp;"|"&amp;$B970&amp;"|"&amp;$D970,Empresas!$C$6:$CC$92,$G970+6+1,0),0))))</f>
        <v>0</v>
      </c>
      <c r="AD970" s="147">
        <f>IF(AND($I970="Si",M970=1),1,IF(AND($I970="Fisico",M970=1),1,IF(AND(M970=1,$I970="Electronico"),2,IF(M970=1,VLOOKUP($C970&amp;"|"&amp;$B970&amp;"|"&amp;$D970,Empresas!$C$6:$CC$92,$G970+6+1,0),0))))</f>
        <v>0</v>
      </c>
      <c r="AE970" s="147">
        <f>IF(AND($I970="Si",N970=1),1,IF(AND($I970="Fisico",N970=1),1,IF(AND(N970=1,$I970="Electronico"),2,IF(N970=1,VLOOKUP($C970&amp;"|"&amp;$B970&amp;"|"&amp;$D970,Empresas!$C$6:$CC$92,$G970+6+1,0),0))))</f>
        <v>0</v>
      </c>
      <c r="AF970" s="147">
        <f>IF(AND($I970="Si",O970=1),1,IF(AND($I970="Fisico",O970=1),1,IF(AND(O970=1,$I970="Electronico"),2,IF(O970=1,VLOOKUP($C970&amp;"|"&amp;$B970&amp;"|"&amp;$D970,Empresas!$C$6:$CC$92,$G970+6+1,0),0))))</f>
        <v>0</v>
      </c>
      <c r="AG970" s="147">
        <f>IF(AND($I970="Si",P970=1),1,IF(AND($I970="Fisico",P970=1),1,IF(AND(P970=1,$I970="Electronico"),2,IF(P970=1,VLOOKUP($C970&amp;"|"&amp;$B970&amp;"|"&amp;$D970,Empresas!$C$6:$CC$92,$G970+6+1,0),0))))</f>
        <v>0</v>
      </c>
      <c r="AH970" s="147">
        <f>IF(AND($I970="Si",Q970=1),1,IF(AND($I970="Fisico",Q970=1),1,IF(AND(Q970=1,$I970="Electronico"),2,IF(Q970=1,VLOOKUP($C970&amp;"|"&amp;$B970&amp;"|"&amp;$D970,Empresas!$C$6:$CC$92,$G970+6+1,0),0))))</f>
        <v>0</v>
      </c>
      <c r="AI970" s="147">
        <f>IF(AND($I970="Si",R970=1),1,IF(AND($I970="Fisico",R970=1),1,IF(AND(R970=1,$I970="Electronico"),2,IF(R970=1,VLOOKUP($C970&amp;"|"&amp;$B970&amp;"|"&amp;$D970,Empresas!$C$6:$CC$92,$G970+6+1,0),0))))</f>
        <v>0</v>
      </c>
      <c r="AJ970" s="147">
        <f>IF(AND($I970="Si",S970=1),1,IF(AND($I970="Fisico",S970=1),1,IF(AND(S970=1,$I970="Electronico"),2,IF(S970=1,VLOOKUP($C970&amp;"|"&amp;$B970&amp;"|"&amp;$D970,Empresas!$C$6:$CC$92,$G970+6+1,0),0))))</f>
        <v>0</v>
      </c>
      <c r="AK970" s="147">
        <f>IF(AND($I970="Si",T970=1),1,IF(AND($I970="Fisico",T970=1),1,IF(AND(T970=1,$I970="Electronico"),2,IF(T970=1,VLOOKUP($C970&amp;"|"&amp;$B970&amp;"|"&amp;$D970,Empresas!$C$6:$CC$92,$G970+6+1,0),0))))</f>
        <v>0</v>
      </c>
      <c r="AL970" s="147">
        <f>IF(AND($I970="Si",U970=1),1,IF(AND($I970="Fisico",U970=1),1,IF(AND(U970=1,$I970="Electronico"),2,IF(U970=1,VLOOKUP($C970&amp;"|"&amp;$B970&amp;"|"&amp;$D970,Empresas!$C$6:$CC$92,$G970+6+1,0),0))))</f>
        <v>0</v>
      </c>
      <c r="AM970" s="149">
        <f t="shared" si="160"/>
        <v>0</v>
      </c>
      <c r="AN970" s="149">
        <f t="shared" si="161"/>
        <v>0</v>
      </c>
      <c r="AO970" s="152">
        <f t="shared" si="162"/>
        <v>0</v>
      </c>
    </row>
    <row r="971" spans="1:41" x14ac:dyDescent="0.25">
      <c r="A971" s="140" t="str">
        <f>VLOOKUP(D971,Empresas!$D$7:$F$91,3,0)</f>
        <v>Omar</v>
      </c>
      <c r="B971" s="141" t="str">
        <f>VLOOKUP(D971,Empresas!$D$7:$G$91,4,0)</f>
        <v>Jhony</v>
      </c>
      <c r="C971" s="141" t="s">
        <v>544</v>
      </c>
      <c r="D971" s="141" t="s">
        <v>253</v>
      </c>
      <c r="E971" s="141" t="str">
        <f>VLOOKUP(D971,Empresas!$D$7:$E$92,2,0)</f>
        <v>ATTENTO DRY CLEANING SCRL</v>
      </c>
      <c r="F971" s="141" t="s">
        <v>181</v>
      </c>
      <c r="G971" s="142">
        <f t="shared" si="157"/>
        <v>59</v>
      </c>
      <c r="H971" s="142" t="str">
        <f>VLOOKUP(D971,Empresas!$D$6:$L$92,7,0)</f>
        <v>Semestral</v>
      </c>
      <c r="I971" s="141" t="str">
        <f>VLOOKUP(VLOOKUP(D971&amp;"|"&amp;B971,Empresas!$I$7:$CB$92,G971,0),Tablas!$A$8:$B$10,2,0)</f>
        <v>No aplica</v>
      </c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 t="str">
        <f>VLOOKUP(D971,Empresas!$D$7:$CF$91,81,0)</f>
        <v>D</v>
      </c>
      <c r="W971" s="78" t="str">
        <f>VLOOKUP(D971,Empresas!$D$7:$M$91,10,0)</f>
        <v>Mype</v>
      </c>
      <c r="X971" s="69" t="str">
        <f t="shared" si="158"/>
        <v>NO</v>
      </c>
      <c r="Y971" s="153" t="str">
        <f t="shared" si="159"/>
        <v>No aplica</v>
      </c>
      <c r="Z971" s="147">
        <f>IF(Y971="No aplica",0,IF(I971="no",0,IF(I971="No aplica",0,IF(I971="Si",1,IF(I971="Fisico",1,IF(I971="Electronico",2,VLOOKUP(C971&amp;"|"&amp;B971&amp;"|"&amp;D971,Empresas!$C$6:$CC$92,G971+6+1,0)))))))</f>
        <v>0</v>
      </c>
      <c r="AA971" s="147">
        <f>IF(AND($I971="Si",J971=1),1,IF(AND($I971="Fisico",J971=1),1,IF(AND(J971=1,$I971="Electronico"),2,IF(J971=1,VLOOKUP($C971&amp;"|"&amp;$B971&amp;"|"&amp;$D971,Empresas!$C$6:$CC$92,$G971+6+1,0),0))))</f>
        <v>0</v>
      </c>
      <c r="AB971" s="147">
        <f>IF(AND($I971="Si",K971=1),1,IF(AND($I971="Fisico",K971=1),1,IF(AND(K971=1,$I971="Electronico"),2,IF(K971=1,VLOOKUP($C971&amp;"|"&amp;$B971&amp;"|"&amp;$D971,Empresas!$C$6:$CC$92,$G971+6+1,0),0))))</f>
        <v>0</v>
      </c>
      <c r="AC971" s="147">
        <f>IF(AND($I971="Si",L971=1),1,IF(AND($I971="Fisico",L971=1),1,IF(AND(L971=1,$I971="Electronico"),2,IF(L971=1,VLOOKUP($C971&amp;"|"&amp;$B971&amp;"|"&amp;$D971,Empresas!$C$6:$CC$92,$G971+6+1,0),0))))</f>
        <v>0</v>
      </c>
      <c r="AD971" s="147">
        <f>IF(AND($I971="Si",M971=1),1,IF(AND($I971="Fisico",M971=1),1,IF(AND(M971=1,$I971="Electronico"),2,IF(M971=1,VLOOKUP($C971&amp;"|"&amp;$B971&amp;"|"&amp;$D971,Empresas!$C$6:$CC$92,$G971+6+1,0),0))))</f>
        <v>0</v>
      </c>
      <c r="AE971" s="147">
        <f>IF(AND($I971="Si",N971=1),1,IF(AND($I971="Fisico",N971=1),1,IF(AND(N971=1,$I971="Electronico"),2,IF(N971=1,VLOOKUP($C971&amp;"|"&amp;$B971&amp;"|"&amp;$D971,Empresas!$C$6:$CC$92,$G971+6+1,0),0))))</f>
        <v>0</v>
      </c>
      <c r="AF971" s="147">
        <f>IF(AND($I971="Si",O971=1),1,IF(AND($I971="Fisico",O971=1),1,IF(AND(O971=1,$I971="Electronico"),2,IF(O971=1,VLOOKUP($C971&amp;"|"&amp;$B971&amp;"|"&amp;$D971,Empresas!$C$6:$CC$92,$G971+6+1,0),0))))</f>
        <v>0</v>
      </c>
      <c r="AG971" s="147">
        <f>IF(AND($I971="Si",P971=1),1,IF(AND($I971="Fisico",P971=1),1,IF(AND(P971=1,$I971="Electronico"),2,IF(P971=1,VLOOKUP($C971&amp;"|"&amp;$B971&amp;"|"&amp;$D971,Empresas!$C$6:$CC$92,$G971+6+1,0),0))))</f>
        <v>0</v>
      </c>
      <c r="AH971" s="147">
        <f>IF(AND($I971="Si",Q971=1),1,IF(AND($I971="Fisico",Q971=1),1,IF(AND(Q971=1,$I971="Electronico"),2,IF(Q971=1,VLOOKUP($C971&amp;"|"&amp;$B971&amp;"|"&amp;$D971,Empresas!$C$6:$CC$92,$G971+6+1,0),0))))</f>
        <v>0</v>
      </c>
      <c r="AI971" s="147">
        <f>IF(AND($I971="Si",R971=1),1,IF(AND($I971="Fisico",R971=1),1,IF(AND(R971=1,$I971="Electronico"),2,IF(R971=1,VLOOKUP($C971&amp;"|"&amp;$B971&amp;"|"&amp;$D971,Empresas!$C$6:$CC$92,$G971+6+1,0),0))))</f>
        <v>0</v>
      </c>
      <c r="AJ971" s="147">
        <f>IF(AND($I971="Si",S971=1),1,IF(AND($I971="Fisico",S971=1),1,IF(AND(S971=1,$I971="Electronico"),2,IF(S971=1,VLOOKUP($C971&amp;"|"&amp;$B971&amp;"|"&amp;$D971,Empresas!$C$6:$CC$92,$G971+6+1,0),0))))</f>
        <v>0</v>
      </c>
      <c r="AK971" s="147">
        <f>IF(AND($I971="Si",T971=1),1,IF(AND($I971="Fisico",T971=1),1,IF(AND(T971=1,$I971="Electronico"),2,IF(T971=1,VLOOKUP($C971&amp;"|"&amp;$B971&amp;"|"&amp;$D971,Empresas!$C$6:$CC$92,$G971+6+1,0),0))))</f>
        <v>0</v>
      </c>
      <c r="AL971" s="147">
        <f>IF(AND($I971="Si",U971=1),1,IF(AND($I971="Fisico",U971=1),1,IF(AND(U971=1,$I971="Electronico"),2,IF(U971=1,VLOOKUP($C971&amp;"|"&amp;$B971&amp;"|"&amp;$D971,Empresas!$C$6:$CC$92,$G971+6+1,0),0))))</f>
        <v>0</v>
      </c>
      <c r="AM971" s="149">
        <f t="shared" si="160"/>
        <v>0</v>
      </c>
      <c r="AN971" s="149">
        <f t="shared" si="161"/>
        <v>0</v>
      </c>
      <c r="AO971" s="152">
        <f t="shared" si="162"/>
        <v>0</v>
      </c>
    </row>
    <row r="972" spans="1:41" x14ac:dyDescent="0.25">
      <c r="A972" s="140" t="str">
        <f>VLOOKUP(D972,Empresas!$D$7:$F$91,3,0)</f>
        <v>Omar</v>
      </c>
      <c r="B972" s="141" t="str">
        <f>VLOOKUP(D972,Empresas!$D$7:$G$91,4,0)</f>
        <v>Jhony</v>
      </c>
      <c r="C972" s="141" t="s">
        <v>544</v>
      </c>
      <c r="D972" s="141" t="s">
        <v>253</v>
      </c>
      <c r="E972" s="141" t="str">
        <f>VLOOKUP(D972,Empresas!$D$7:$E$92,2,0)</f>
        <v>ATTENTO DRY CLEANING SCRL</v>
      </c>
      <c r="F972" s="141" t="s">
        <v>182</v>
      </c>
      <c r="G972" s="142">
        <f t="shared" si="157"/>
        <v>60</v>
      </c>
      <c r="H972" s="142" t="str">
        <f>VLOOKUP(D972,Empresas!$D$6:$L$92,7,0)</f>
        <v>Semestral</v>
      </c>
      <c r="I972" s="141" t="str">
        <f>VLOOKUP(VLOOKUP(D972&amp;"|"&amp;B972,Empresas!$I$7:$CB$92,G972,0),Tablas!$A$8:$B$10,2,0)</f>
        <v>No aplica</v>
      </c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 t="str">
        <f>VLOOKUP(D972,Empresas!$D$7:$CF$91,81,0)</f>
        <v>D</v>
      </c>
      <c r="W972" s="78" t="str">
        <f>VLOOKUP(D972,Empresas!$D$7:$M$91,10,0)</f>
        <v>Mype</v>
      </c>
      <c r="X972" s="69" t="str">
        <f t="shared" si="158"/>
        <v>NO</v>
      </c>
      <c r="Y972" s="153" t="str">
        <f t="shared" si="159"/>
        <v>No aplica</v>
      </c>
      <c r="Z972" s="147">
        <f>IF(Y972="No aplica",0,IF(I972="no",0,IF(I972="No aplica",0,IF(I972="Si",1,IF(I972="Fisico",1,IF(I972="Electronico",2,VLOOKUP(C972&amp;"|"&amp;B972&amp;"|"&amp;D972,Empresas!$C$6:$CC$92,G972+6+1,0)))))))</f>
        <v>0</v>
      </c>
      <c r="AA972" s="147">
        <f>IF(AND($I972="Si",J972=1),1,IF(AND($I972="Fisico",J972=1),1,IF(AND(J972=1,$I972="Electronico"),2,IF(J972=1,VLOOKUP($C972&amp;"|"&amp;$B972&amp;"|"&amp;$D972,Empresas!$C$6:$CC$92,$G972+6+1,0),0))))</f>
        <v>0</v>
      </c>
      <c r="AB972" s="147">
        <f>IF(AND($I972="Si",K972=1),1,IF(AND($I972="Fisico",K972=1),1,IF(AND(K972=1,$I972="Electronico"),2,IF(K972=1,VLOOKUP($C972&amp;"|"&amp;$B972&amp;"|"&amp;$D972,Empresas!$C$6:$CC$92,$G972+6+1,0),0))))</f>
        <v>0</v>
      </c>
      <c r="AC972" s="147">
        <f>IF(AND($I972="Si",L972=1),1,IF(AND($I972="Fisico",L972=1),1,IF(AND(L972=1,$I972="Electronico"),2,IF(L972=1,VLOOKUP($C972&amp;"|"&amp;$B972&amp;"|"&amp;$D972,Empresas!$C$6:$CC$92,$G972+6+1,0),0))))</f>
        <v>0</v>
      </c>
      <c r="AD972" s="147">
        <f>IF(AND($I972="Si",M972=1),1,IF(AND($I972="Fisico",M972=1),1,IF(AND(M972=1,$I972="Electronico"),2,IF(M972=1,VLOOKUP($C972&amp;"|"&amp;$B972&amp;"|"&amp;$D972,Empresas!$C$6:$CC$92,$G972+6+1,0),0))))</f>
        <v>0</v>
      </c>
      <c r="AE972" s="147">
        <f>IF(AND($I972="Si",N972=1),1,IF(AND($I972="Fisico",N972=1),1,IF(AND(N972=1,$I972="Electronico"),2,IF(N972=1,VLOOKUP($C972&amp;"|"&amp;$B972&amp;"|"&amp;$D972,Empresas!$C$6:$CC$92,$G972+6+1,0),0))))</f>
        <v>0</v>
      </c>
      <c r="AF972" s="147">
        <f>IF(AND($I972="Si",O972=1),1,IF(AND($I972="Fisico",O972=1),1,IF(AND(O972=1,$I972="Electronico"),2,IF(O972=1,VLOOKUP($C972&amp;"|"&amp;$B972&amp;"|"&amp;$D972,Empresas!$C$6:$CC$92,$G972+6+1,0),0))))</f>
        <v>0</v>
      </c>
      <c r="AG972" s="147">
        <f>IF(AND($I972="Si",P972=1),1,IF(AND($I972="Fisico",P972=1),1,IF(AND(P972=1,$I972="Electronico"),2,IF(P972=1,VLOOKUP($C972&amp;"|"&amp;$B972&amp;"|"&amp;$D972,Empresas!$C$6:$CC$92,$G972+6+1,0),0))))</f>
        <v>0</v>
      </c>
      <c r="AH972" s="147">
        <f>IF(AND($I972="Si",Q972=1),1,IF(AND($I972="Fisico",Q972=1),1,IF(AND(Q972=1,$I972="Electronico"),2,IF(Q972=1,VLOOKUP($C972&amp;"|"&amp;$B972&amp;"|"&amp;$D972,Empresas!$C$6:$CC$92,$G972+6+1,0),0))))</f>
        <v>0</v>
      </c>
      <c r="AI972" s="147">
        <f>IF(AND($I972="Si",R972=1),1,IF(AND($I972="Fisico",R972=1),1,IF(AND(R972=1,$I972="Electronico"),2,IF(R972=1,VLOOKUP($C972&amp;"|"&amp;$B972&amp;"|"&amp;$D972,Empresas!$C$6:$CC$92,$G972+6+1,0),0))))</f>
        <v>0</v>
      </c>
      <c r="AJ972" s="147">
        <f>IF(AND($I972="Si",S972=1),1,IF(AND($I972="Fisico",S972=1),1,IF(AND(S972=1,$I972="Electronico"),2,IF(S972=1,VLOOKUP($C972&amp;"|"&amp;$B972&amp;"|"&amp;$D972,Empresas!$C$6:$CC$92,$G972+6+1,0),0))))</f>
        <v>0</v>
      </c>
      <c r="AK972" s="147">
        <f>IF(AND($I972="Si",T972=1),1,IF(AND($I972="Fisico",T972=1),1,IF(AND(T972=1,$I972="Electronico"),2,IF(T972=1,VLOOKUP($C972&amp;"|"&amp;$B972&amp;"|"&amp;$D972,Empresas!$C$6:$CC$92,$G972+6+1,0),0))))</f>
        <v>0</v>
      </c>
      <c r="AL972" s="147">
        <f>IF(AND($I972="Si",U972=1),1,IF(AND($I972="Fisico",U972=1),1,IF(AND(U972=1,$I972="Electronico"),2,IF(U972=1,VLOOKUP($C972&amp;"|"&amp;$B972&amp;"|"&amp;$D972,Empresas!$C$6:$CC$92,$G972+6+1,0),0))))</f>
        <v>0</v>
      </c>
      <c r="AM972" s="149">
        <f t="shared" si="160"/>
        <v>0</v>
      </c>
      <c r="AN972" s="149">
        <f t="shared" si="161"/>
        <v>0</v>
      </c>
      <c r="AO972" s="152">
        <f t="shared" si="162"/>
        <v>0</v>
      </c>
    </row>
    <row r="973" spans="1:41" x14ac:dyDescent="0.25">
      <c r="A973" s="143" t="str">
        <f>VLOOKUP(D973,Empresas!$D$7:$F$91,3,0)</f>
        <v>Omar</v>
      </c>
      <c r="B973" s="144" t="str">
        <f>VLOOKUP(D973,Empresas!$D$7:$G$91,4,0)</f>
        <v>Jhony</v>
      </c>
      <c r="C973" s="144" t="s">
        <v>544</v>
      </c>
      <c r="D973" s="144" t="s">
        <v>253</v>
      </c>
      <c r="E973" s="144" t="str">
        <f>VLOOKUP(D973,Empresas!$D$7:$E$92,2,0)</f>
        <v>ATTENTO DRY CLEANING SCRL</v>
      </c>
      <c r="F973" s="144" t="s">
        <v>183</v>
      </c>
      <c r="G973" s="145">
        <f>+Empresas!$BR$2</f>
        <v>62</v>
      </c>
      <c r="H973" s="145" t="str">
        <f>VLOOKUP(D973,Empresas!$D$6:$L$92,7,0)</f>
        <v>Semestral</v>
      </c>
      <c r="I973" s="144" t="str">
        <f>VLOOKUP(VLOOKUP(D973&amp;"|"&amp;B973,Empresas!$I$7:$CB$92,G973,0),Tablas!$A$13:$B$14,2,0)</f>
        <v>Si</v>
      </c>
      <c r="J973" s="78">
        <v>1</v>
      </c>
      <c r="K973" s="78">
        <v>1</v>
      </c>
      <c r="L973" s="78">
        <v>1</v>
      </c>
      <c r="M973" s="78">
        <v>1</v>
      </c>
      <c r="N973" s="78">
        <v>1</v>
      </c>
      <c r="O973" s="78">
        <v>1</v>
      </c>
      <c r="P973" s="78">
        <v>1</v>
      </c>
      <c r="Q973" s="78">
        <v>2</v>
      </c>
      <c r="R973" s="78"/>
      <c r="S973" s="78"/>
      <c r="T973" s="78"/>
      <c r="U973" s="78"/>
      <c r="V973" s="78" t="str">
        <f>VLOOKUP(D973,Empresas!$D$7:$CF$91,81,0)</f>
        <v>D</v>
      </c>
      <c r="W973" s="78" t="str">
        <f>VLOOKUP(D973,Empresas!$D$7:$M$91,10,0)</f>
        <v>Mype</v>
      </c>
      <c r="X973" s="69" t="str">
        <f t="shared" si="158"/>
        <v>SI</v>
      </c>
      <c r="Y973" s="153" t="str">
        <f t="shared" si="159"/>
        <v>Si aplica</v>
      </c>
      <c r="Z973" s="147">
        <f>IF(Y973="No aplica",0,IF(I973="no",0,IF(I973="No aplica",0,IF(I973="Si",1,IF(I973="Fisico",1,IF(I973="Electronico",2,VLOOKUP(C973&amp;"|"&amp;B973&amp;"|"&amp;D973,Empresas!$C$6:$CC$92,G973+6+1,0)))))))</f>
        <v>1</v>
      </c>
      <c r="AA973" s="147">
        <f>IF(AND($I973="Si",J973=1),1,IF(AND($I973="Fisico",J973=1),1,IF(AND(J973=1,$I973="Electronico"),2,IF(J973=1,VLOOKUP($C973&amp;"|"&amp;$B973&amp;"|"&amp;$D973,Empresas!$C$6:$CC$92,$G973+6+1,0),0))))</f>
        <v>1</v>
      </c>
      <c r="AB973" s="147">
        <f>IF(AND($I973="Si",K973=1),1,IF(AND($I973="Fisico",K973=1),1,IF(AND(K973=1,$I973="Electronico"),2,IF(K973=1,VLOOKUP($C973&amp;"|"&amp;$B973&amp;"|"&amp;$D973,Empresas!$C$6:$CC$92,$G973+6+1,0),0))))</f>
        <v>1</v>
      </c>
      <c r="AC973" s="147">
        <f>IF(AND($I973="Si",L973=1),1,IF(AND($I973="Fisico",L973=1),1,IF(AND(L973=1,$I973="Electronico"),2,IF(L973=1,VLOOKUP($C973&amp;"|"&amp;$B973&amp;"|"&amp;$D973,Empresas!$C$6:$CC$92,$G973+6+1,0),0))))</f>
        <v>1</v>
      </c>
      <c r="AD973" s="147">
        <f>IF(AND($I973="Si",M973=1),1,IF(AND($I973="Fisico",M973=1),1,IF(AND(M973=1,$I973="Electronico"),2,IF(M973=1,VLOOKUP($C973&amp;"|"&amp;$B973&amp;"|"&amp;$D973,Empresas!$C$6:$CC$92,$G973+6+1,0),0))))</f>
        <v>1</v>
      </c>
      <c r="AE973" s="147">
        <f>IF(AND($I973="Si",N973=1),1,IF(AND($I973="Fisico",N973=1),1,IF(AND(N973=1,$I973="Electronico"),2,IF(N973=1,VLOOKUP($C973&amp;"|"&amp;$B973&amp;"|"&amp;$D973,Empresas!$C$6:$CC$92,$G973+6+1,0),0))))</f>
        <v>1</v>
      </c>
      <c r="AF973" s="147">
        <f>IF(AND($I973="Si",O973=1),1,IF(AND($I973="Fisico",O973=1),1,IF(AND(O973=1,$I973="Electronico"),2,IF(O973=1,VLOOKUP($C973&amp;"|"&amp;$B973&amp;"|"&amp;$D973,Empresas!$C$6:$CC$92,$G973+6+1,0),0))))</f>
        <v>1</v>
      </c>
      <c r="AG973" s="147">
        <f>IF(AND($I973="Si",P973=1),1,IF(AND($I973="Fisico",P973=1),1,IF(AND(P973=1,$I973="Electronico"),2,IF(P973=1,VLOOKUP($C973&amp;"|"&amp;$B973&amp;"|"&amp;$D973,Empresas!$C$6:$CC$92,$G973+6+1,0),0))))</f>
        <v>1</v>
      </c>
      <c r="AH973" s="147">
        <f>IF(AND($I973="Si",Q973=1),1,IF(AND($I973="Fisico",Q973=1),1,IF(AND(Q973=1,$I973="Electronico"),2,IF(Q973=1,VLOOKUP($C973&amp;"|"&amp;$B973&amp;"|"&amp;$D973,Empresas!$C$6:$CC$92,$G973+6+1,0),0))))</f>
        <v>0</v>
      </c>
      <c r="AI973" s="147">
        <f>IF(AND($I973="Si",R973=1),1,IF(AND($I973="Fisico",R973=1),1,IF(AND(R973=1,$I973="Electronico"),2,IF(R973=1,VLOOKUP($C973&amp;"|"&amp;$B973&amp;"|"&amp;$D973,Empresas!$C$6:$CC$92,$G973+6+1,0),0))))</f>
        <v>0</v>
      </c>
      <c r="AJ973" s="147">
        <f>IF(AND($I973="Si",S973=1),1,IF(AND($I973="Fisico",S973=1),1,IF(AND(S973=1,$I973="Electronico"),2,IF(S973=1,VLOOKUP($C973&amp;"|"&amp;$B973&amp;"|"&amp;$D973,Empresas!$C$6:$CC$92,$G973+6+1,0),0))))</f>
        <v>0</v>
      </c>
      <c r="AK973" s="147">
        <f>IF(AND($I973="Si",T973=1),1,IF(AND($I973="Fisico",T973=1),1,IF(AND(T973=1,$I973="Electronico"),2,IF(T973=1,VLOOKUP($C973&amp;"|"&amp;$B973&amp;"|"&amp;$D973,Empresas!$C$6:$CC$92,$G973+6+1,0),0))))</f>
        <v>0</v>
      </c>
      <c r="AL973" s="147">
        <f>IF(AND($I973="Si",U973=1),1,IF(AND($I973="Fisico",U973=1),1,IF(AND(U973=1,$I973="Electronico"),2,IF(U973=1,VLOOKUP($C973&amp;"|"&amp;$B973&amp;"|"&amp;$D973,Empresas!$C$6:$CC$92,$G973+6+1,0),0))))</f>
        <v>0</v>
      </c>
      <c r="AM973" s="149">
        <f t="shared" si="160"/>
        <v>7</v>
      </c>
      <c r="AN973" s="149">
        <f t="shared" si="161"/>
        <v>8</v>
      </c>
      <c r="AO973" s="152">
        <f t="shared" si="162"/>
        <v>0.875</v>
      </c>
    </row>
    <row r="974" spans="1:41" x14ac:dyDescent="0.25">
      <c r="A974" s="143" t="str">
        <f>VLOOKUP(D974,Empresas!$D$7:$F$91,3,0)</f>
        <v>Omar</v>
      </c>
      <c r="B974" s="144" t="str">
        <f>VLOOKUP(D974,Empresas!$D$7:$G$91,4,0)</f>
        <v>Jhony</v>
      </c>
      <c r="C974" s="144" t="s">
        <v>544</v>
      </c>
      <c r="D974" s="144" t="s">
        <v>253</v>
      </c>
      <c r="E974" s="144" t="str">
        <f>VLOOKUP(D974,Empresas!$D$7:$E$92,2,0)</f>
        <v>ATTENTO DRY CLEANING SCRL</v>
      </c>
      <c r="F974" s="144" t="s">
        <v>184</v>
      </c>
      <c r="G974" s="145">
        <f>+G973+1</f>
        <v>63</v>
      </c>
      <c r="H974" s="145" t="str">
        <f>VLOOKUP(D974,Empresas!$D$6:$L$92,7,0)</f>
        <v>Semestral</v>
      </c>
      <c r="I974" s="144" t="str">
        <f>VLOOKUP(VLOOKUP(D974&amp;"|"&amp;B974,Empresas!$I$7:$CB$92,G974,0),Tablas!$A$13:$B$14,2,0)</f>
        <v>Si</v>
      </c>
      <c r="J974" s="78">
        <v>1</v>
      </c>
      <c r="K974" s="78">
        <v>1</v>
      </c>
      <c r="L974" s="78">
        <v>1</v>
      </c>
      <c r="M974" s="78">
        <v>1</v>
      </c>
      <c r="N974" s="78">
        <v>1</v>
      </c>
      <c r="O974" s="78">
        <v>1</v>
      </c>
      <c r="P974" s="78">
        <v>1</v>
      </c>
      <c r="Q974" s="78">
        <v>2</v>
      </c>
      <c r="R974" s="78"/>
      <c r="S974" s="78"/>
      <c r="T974" s="78"/>
      <c r="U974" s="78"/>
      <c r="V974" s="78" t="str">
        <f>VLOOKUP(D974,Empresas!$D$7:$CF$91,81,0)</f>
        <v>D</v>
      </c>
      <c r="W974" s="78" t="str">
        <f>VLOOKUP(D974,Empresas!$D$7:$M$91,10,0)</f>
        <v>Mype</v>
      </c>
      <c r="X974" s="69" t="str">
        <f t="shared" si="158"/>
        <v>SI</v>
      </c>
      <c r="Y974" s="153" t="str">
        <f t="shared" si="159"/>
        <v>Si aplica</v>
      </c>
      <c r="Z974" s="147">
        <f>IF(Y974="No aplica",0,IF(I974="no",0,IF(I974="No aplica",0,IF(I974="Si",1,IF(I974="Fisico",1,IF(I974="Electronico",2,VLOOKUP(C974&amp;"|"&amp;B974&amp;"|"&amp;D974,Empresas!$C$6:$CC$92,G974+6+1,0)))))))</f>
        <v>1</v>
      </c>
      <c r="AA974" s="147">
        <f>IF(AND($I974="Si",J974=1),1,IF(AND($I974="Fisico",J974=1),1,IF(AND(J974=1,$I974="Electronico"),2,IF(J974=1,VLOOKUP($C974&amp;"|"&amp;$B974&amp;"|"&amp;$D974,Empresas!$C$6:$CC$92,$G974+6+1,0),0))))</f>
        <v>1</v>
      </c>
      <c r="AB974" s="147">
        <f>IF(AND($I974="Si",K974=1),1,IF(AND($I974="Fisico",K974=1),1,IF(AND(K974=1,$I974="Electronico"),2,IF(K974=1,VLOOKUP($C974&amp;"|"&amp;$B974&amp;"|"&amp;$D974,Empresas!$C$6:$CC$92,$G974+6+1,0),0))))</f>
        <v>1</v>
      </c>
      <c r="AC974" s="147">
        <f>IF(AND($I974="Si",L974=1),1,IF(AND($I974="Fisico",L974=1),1,IF(AND(L974=1,$I974="Electronico"),2,IF(L974=1,VLOOKUP($C974&amp;"|"&amp;$B974&amp;"|"&amp;$D974,Empresas!$C$6:$CC$92,$G974+6+1,0),0))))</f>
        <v>1</v>
      </c>
      <c r="AD974" s="147">
        <f>IF(AND($I974="Si",M974=1),1,IF(AND($I974="Fisico",M974=1),1,IF(AND(M974=1,$I974="Electronico"),2,IF(M974=1,VLOOKUP($C974&amp;"|"&amp;$B974&amp;"|"&amp;$D974,Empresas!$C$6:$CC$92,$G974+6+1,0),0))))</f>
        <v>1</v>
      </c>
      <c r="AE974" s="147">
        <f>IF(AND($I974="Si",N974=1),1,IF(AND($I974="Fisico",N974=1),1,IF(AND(N974=1,$I974="Electronico"),2,IF(N974=1,VLOOKUP($C974&amp;"|"&amp;$B974&amp;"|"&amp;$D974,Empresas!$C$6:$CC$92,$G974+6+1,0),0))))</f>
        <v>1</v>
      </c>
      <c r="AF974" s="147">
        <f>IF(AND($I974="Si",O974=1),1,IF(AND($I974="Fisico",O974=1),1,IF(AND(O974=1,$I974="Electronico"),2,IF(O974=1,VLOOKUP($C974&amp;"|"&amp;$B974&amp;"|"&amp;$D974,Empresas!$C$6:$CC$92,$G974+6+1,0),0))))</f>
        <v>1</v>
      </c>
      <c r="AG974" s="147">
        <f>IF(AND($I974="Si",P974=1),1,IF(AND($I974="Fisico",P974=1),1,IF(AND(P974=1,$I974="Electronico"),2,IF(P974=1,VLOOKUP($C974&amp;"|"&amp;$B974&amp;"|"&amp;$D974,Empresas!$C$6:$CC$92,$G974+6+1,0),0))))</f>
        <v>1</v>
      </c>
      <c r="AH974" s="147">
        <f>IF(AND($I974="Si",Q974=1),1,IF(AND($I974="Fisico",Q974=1),1,IF(AND(Q974=1,$I974="Electronico"),2,IF(Q974=1,VLOOKUP($C974&amp;"|"&amp;$B974&amp;"|"&amp;$D974,Empresas!$C$6:$CC$92,$G974+6+1,0),0))))</f>
        <v>0</v>
      </c>
      <c r="AI974" s="147">
        <f>IF(AND($I974="Si",R974=1),1,IF(AND($I974="Fisico",R974=1),1,IF(AND(R974=1,$I974="Electronico"),2,IF(R974=1,VLOOKUP($C974&amp;"|"&amp;$B974&amp;"|"&amp;$D974,Empresas!$C$6:$CC$92,$G974+6+1,0),0))))</f>
        <v>0</v>
      </c>
      <c r="AJ974" s="147">
        <f>IF(AND($I974="Si",S974=1),1,IF(AND($I974="Fisico",S974=1),1,IF(AND(S974=1,$I974="Electronico"),2,IF(S974=1,VLOOKUP($C974&amp;"|"&amp;$B974&amp;"|"&amp;$D974,Empresas!$C$6:$CC$92,$G974+6+1,0),0))))</f>
        <v>0</v>
      </c>
      <c r="AK974" s="147">
        <f>IF(AND($I974="Si",T974=1),1,IF(AND($I974="Fisico",T974=1),1,IF(AND(T974=1,$I974="Electronico"),2,IF(T974=1,VLOOKUP($C974&amp;"|"&amp;$B974&amp;"|"&amp;$D974,Empresas!$C$6:$CC$92,$G974+6+1,0),0))))</f>
        <v>0</v>
      </c>
      <c r="AL974" s="147">
        <f>IF(AND($I974="Si",U974=1),1,IF(AND($I974="Fisico",U974=1),1,IF(AND(U974=1,$I974="Electronico"),2,IF(U974=1,VLOOKUP($C974&amp;"|"&amp;$B974&amp;"|"&amp;$D974,Empresas!$C$6:$CC$92,$G974+6+1,0),0))))</f>
        <v>0</v>
      </c>
      <c r="AM974" s="149">
        <f t="shared" si="160"/>
        <v>7</v>
      </c>
      <c r="AN974" s="149">
        <f t="shared" si="161"/>
        <v>8</v>
      </c>
      <c r="AO974" s="152">
        <f t="shared" si="162"/>
        <v>0.875</v>
      </c>
    </row>
    <row r="975" spans="1:41" x14ac:dyDescent="0.25">
      <c r="A975" s="143" t="str">
        <f>VLOOKUP(D975,Empresas!$D$7:$F$91,3,0)</f>
        <v>Omar</v>
      </c>
      <c r="B975" s="144" t="str">
        <f>VLOOKUP(D975,Empresas!$D$7:$G$91,4,0)</f>
        <v>Jhony</v>
      </c>
      <c r="C975" s="144" t="s">
        <v>544</v>
      </c>
      <c r="D975" s="144" t="s">
        <v>253</v>
      </c>
      <c r="E975" s="144" t="str">
        <f>VLOOKUP(D975,Empresas!$D$7:$E$92,2,0)</f>
        <v>ATTENTO DRY CLEANING SCRL</v>
      </c>
      <c r="F975" s="144" t="s">
        <v>185</v>
      </c>
      <c r="G975" s="145">
        <f t="shared" ref="G975:G982" si="163">+G974+1</f>
        <v>64</v>
      </c>
      <c r="H975" s="145" t="str">
        <f>VLOOKUP(D975,Empresas!$D$6:$L$92,7,0)</f>
        <v>Semestral</v>
      </c>
      <c r="I975" s="144" t="str">
        <f>VLOOKUP(VLOOKUP(D975&amp;"|"&amp;B975,Empresas!$I$7:$CB$92,G975,0),Tablas!$A$13:$B$14,2,0)</f>
        <v>No</v>
      </c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 t="str">
        <f>VLOOKUP(D975,Empresas!$D$7:$CF$91,81,0)</f>
        <v>D</v>
      </c>
      <c r="W975" s="78" t="str">
        <f>VLOOKUP(D975,Empresas!$D$7:$M$91,10,0)</f>
        <v>Mype</v>
      </c>
      <c r="X975" s="69" t="str">
        <f t="shared" si="158"/>
        <v>SI</v>
      </c>
      <c r="Y975" s="153" t="str">
        <f t="shared" si="159"/>
        <v>No aplica</v>
      </c>
      <c r="Z975" s="147">
        <f>IF(Y975="No aplica",0,IF(I975="no",0,IF(I975="No aplica",0,IF(I975="Si",1,IF(I975="Fisico",1,IF(I975="Electronico",2,VLOOKUP(C975&amp;"|"&amp;B975&amp;"|"&amp;D975,Empresas!$C$6:$CC$92,G975+6+1,0)))))))</f>
        <v>0</v>
      </c>
      <c r="AA975" s="147">
        <f>IF(AND($I975="Si",J975=1),1,IF(AND($I975="Fisico",J975=1),1,IF(AND(J975=1,$I975="Electronico"),2,IF(J975=1,VLOOKUP($C975&amp;"|"&amp;$B975&amp;"|"&amp;$D975,Empresas!$C$6:$CC$92,$G975+6+1,0),0))))</f>
        <v>0</v>
      </c>
      <c r="AB975" s="147">
        <f>IF(AND($I975="Si",K975=1),1,IF(AND($I975="Fisico",K975=1),1,IF(AND(K975=1,$I975="Electronico"),2,IF(K975=1,VLOOKUP($C975&amp;"|"&amp;$B975&amp;"|"&amp;$D975,Empresas!$C$6:$CC$92,$G975+6+1,0),0))))</f>
        <v>0</v>
      </c>
      <c r="AC975" s="147">
        <f>IF(AND($I975="Si",L975=1),1,IF(AND($I975="Fisico",L975=1),1,IF(AND(L975=1,$I975="Electronico"),2,IF(L975=1,VLOOKUP($C975&amp;"|"&amp;$B975&amp;"|"&amp;$D975,Empresas!$C$6:$CC$92,$G975+6+1,0),0))))</f>
        <v>0</v>
      </c>
      <c r="AD975" s="147">
        <f>IF(AND($I975="Si",M975=1),1,IF(AND($I975="Fisico",M975=1),1,IF(AND(M975=1,$I975="Electronico"),2,IF(M975=1,VLOOKUP($C975&amp;"|"&amp;$B975&amp;"|"&amp;$D975,Empresas!$C$6:$CC$92,$G975+6+1,0),0))))</f>
        <v>0</v>
      </c>
      <c r="AE975" s="147">
        <f>IF(AND($I975="Si",N975=1),1,IF(AND($I975="Fisico",N975=1),1,IF(AND(N975=1,$I975="Electronico"),2,IF(N975=1,VLOOKUP($C975&amp;"|"&amp;$B975&amp;"|"&amp;$D975,Empresas!$C$6:$CC$92,$G975+6+1,0),0))))</f>
        <v>0</v>
      </c>
      <c r="AF975" s="147">
        <f>IF(AND($I975="Si",O975=1),1,IF(AND($I975="Fisico",O975=1),1,IF(AND(O975=1,$I975="Electronico"),2,IF(O975=1,VLOOKUP($C975&amp;"|"&amp;$B975&amp;"|"&amp;$D975,Empresas!$C$6:$CC$92,$G975+6+1,0),0))))</f>
        <v>0</v>
      </c>
      <c r="AG975" s="147">
        <f>IF(AND($I975="Si",P975=1),1,IF(AND($I975="Fisico",P975=1),1,IF(AND(P975=1,$I975="Electronico"),2,IF(P975=1,VLOOKUP($C975&amp;"|"&amp;$B975&amp;"|"&amp;$D975,Empresas!$C$6:$CC$92,$G975+6+1,0),0))))</f>
        <v>0</v>
      </c>
      <c r="AH975" s="147">
        <f>IF(AND($I975="Si",Q975=1),1,IF(AND($I975="Fisico",Q975=1),1,IF(AND(Q975=1,$I975="Electronico"),2,IF(Q975=1,VLOOKUP($C975&amp;"|"&amp;$B975&amp;"|"&amp;$D975,Empresas!$C$6:$CC$92,$G975+6+1,0),0))))</f>
        <v>0</v>
      </c>
      <c r="AI975" s="147">
        <f>IF(AND($I975="Si",R975=1),1,IF(AND($I975="Fisico",R975=1),1,IF(AND(R975=1,$I975="Electronico"),2,IF(R975=1,VLOOKUP($C975&amp;"|"&amp;$B975&amp;"|"&amp;$D975,Empresas!$C$6:$CC$92,$G975+6+1,0),0))))</f>
        <v>0</v>
      </c>
      <c r="AJ975" s="147">
        <f>IF(AND($I975="Si",S975=1),1,IF(AND($I975="Fisico",S975=1),1,IF(AND(S975=1,$I975="Electronico"),2,IF(S975=1,VLOOKUP($C975&amp;"|"&amp;$B975&amp;"|"&amp;$D975,Empresas!$C$6:$CC$92,$G975+6+1,0),0))))</f>
        <v>0</v>
      </c>
      <c r="AK975" s="147">
        <f>IF(AND($I975="Si",T975=1),1,IF(AND($I975="Fisico",T975=1),1,IF(AND(T975=1,$I975="Electronico"),2,IF(T975=1,VLOOKUP($C975&amp;"|"&amp;$B975&amp;"|"&amp;$D975,Empresas!$C$6:$CC$92,$G975+6+1,0),0))))</f>
        <v>0</v>
      </c>
      <c r="AL975" s="147">
        <f>IF(AND($I975="Si",U975=1),1,IF(AND($I975="Fisico",U975=1),1,IF(AND(U975=1,$I975="Electronico"),2,IF(U975=1,VLOOKUP($C975&amp;"|"&amp;$B975&amp;"|"&amp;$D975,Empresas!$C$6:$CC$92,$G975+6+1,0),0))))</f>
        <v>0</v>
      </c>
      <c r="AM975" s="149">
        <f t="shared" si="160"/>
        <v>0</v>
      </c>
      <c r="AN975" s="149">
        <f t="shared" si="161"/>
        <v>0</v>
      </c>
      <c r="AO975" s="152">
        <f t="shared" si="162"/>
        <v>0</v>
      </c>
    </row>
    <row r="976" spans="1:41" x14ac:dyDescent="0.25">
      <c r="A976" s="143" t="str">
        <f>VLOOKUP(D976,Empresas!$D$7:$F$91,3,0)</f>
        <v>Omar</v>
      </c>
      <c r="B976" s="144" t="str">
        <f>VLOOKUP(D976,Empresas!$D$7:$G$91,4,0)</f>
        <v>Jhony</v>
      </c>
      <c r="C976" s="144" t="s">
        <v>544</v>
      </c>
      <c r="D976" s="144" t="s">
        <v>253</v>
      </c>
      <c r="E976" s="144" t="str">
        <f>VLOOKUP(D976,Empresas!$D$7:$E$92,2,0)</f>
        <v>ATTENTO DRY CLEANING SCRL</v>
      </c>
      <c r="F976" s="144" t="s">
        <v>186</v>
      </c>
      <c r="G976" s="145">
        <f t="shared" si="163"/>
        <v>65</v>
      </c>
      <c r="H976" s="145" t="str">
        <f>VLOOKUP(D976,Empresas!$D$6:$L$92,7,0)</f>
        <v>Semestral</v>
      </c>
      <c r="I976" s="144" t="str">
        <f>VLOOKUP(VLOOKUP(D976&amp;"|"&amp;B976,Empresas!$I$7:$CB$92,G976,0),Tablas!$A$13:$B$14,2,0)</f>
        <v>No</v>
      </c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 t="str">
        <f>VLOOKUP(D976,Empresas!$D$7:$CF$91,81,0)</f>
        <v>D</v>
      </c>
      <c r="W976" s="78" t="str">
        <f>VLOOKUP(D976,Empresas!$D$7:$M$91,10,0)</f>
        <v>Mype</v>
      </c>
      <c r="X976" s="69" t="str">
        <f t="shared" si="158"/>
        <v>SI</v>
      </c>
      <c r="Y976" s="153" t="str">
        <f t="shared" si="159"/>
        <v>No aplica</v>
      </c>
      <c r="Z976" s="147">
        <f>IF(Y976="No aplica",0,IF(I976="no",0,IF(I976="No aplica",0,IF(I976="Si",1,IF(I976="Fisico",1,IF(I976="Electronico",2,VLOOKUP(C976&amp;"|"&amp;B976&amp;"|"&amp;D976,Empresas!$C$6:$CC$92,G976+6+1,0)))))))</f>
        <v>0</v>
      </c>
      <c r="AA976" s="147">
        <f>IF(AND($I976="Si",J976=1),1,IF(AND($I976="Fisico",J976=1),1,IF(AND(J976=1,$I976="Electronico"),2,IF(J976=1,VLOOKUP($C976&amp;"|"&amp;$B976&amp;"|"&amp;$D976,Empresas!$C$6:$CC$92,$G976+6+1,0),0))))</f>
        <v>0</v>
      </c>
      <c r="AB976" s="147">
        <f>IF(AND($I976="Si",K976=1),1,IF(AND($I976="Fisico",K976=1),1,IF(AND(K976=1,$I976="Electronico"),2,IF(K976=1,VLOOKUP($C976&amp;"|"&amp;$B976&amp;"|"&amp;$D976,Empresas!$C$6:$CC$92,$G976+6+1,0),0))))</f>
        <v>0</v>
      </c>
      <c r="AC976" s="147">
        <f>IF(AND($I976="Si",L976=1),1,IF(AND($I976="Fisico",L976=1),1,IF(AND(L976=1,$I976="Electronico"),2,IF(L976=1,VLOOKUP($C976&amp;"|"&amp;$B976&amp;"|"&amp;$D976,Empresas!$C$6:$CC$92,$G976+6+1,0),0))))</f>
        <v>0</v>
      </c>
      <c r="AD976" s="147">
        <f>IF(AND($I976="Si",M976=1),1,IF(AND($I976="Fisico",M976=1),1,IF(AND(M976=1,$I976="Electronico"),2,IF(M976=1,VLOOKUP($C976&amp;"|"&amp;$B976&amp;"|"&amp;$D976,Empresas!$C$6:$CC$92,$G976+6+1,0),0))))</f>
        <v>0</v>
      </c>
      <c r="AE976" s="147">
        <f>IF(AND($I976="Si",N976=1),1,IF(AND($I976="Fisico",N976=1),1,IF(AND(N976=1,$I976="Electronico"),2,IF(N976=1,VLOOKUP($C976&amp;"|"&amp;$B976&amp;"|"&amp;$D976,Empresas!$C$6:$CC$92,$G976+6+1,0),0))))</f>
        <v>0</v>
      </c>
      <c r="AF976" s="147">
        <f>IF(AND($I976="Si",O976=1),1,IF(AND($I976="Fisico",O976=1),1,IF(AND(O976=1,$I976="Electronico"),2,IF(O976=1,VLOOKUP($C976&amp;"|"&amp;$B976&amp;"|"&amp;$D976,Empresas!$C$6:$CC$92,$G976+6+1,0),0))))</f>
        <v>0</v>
      </c>
      <c r="AG976" s="147">
        <f>IF(AND($I976="Si",P976=1),1,IF(AND($I976="Fisico",P976=1),1,IF(AND(P976=1,$I976="Electronico"),2,IF(P976=1,VLOOKUP($C976&amp;"|"&amp;$B976&amp;"|"&amp;$D976,Empresas!$C$6:$CC$92,$G976+6+1,0),0))))</f>
        <v>0</v>
      </c>
      <c r="AH976" s="147">
        <f>IF(AND($I976="Si",Q976=1),1,IF(AND($I976="Fisico",Q976=1),1,IF(AND(Q976=1,$I976="Electronico"),2,IF(Q976=1,VLOOKUP($C976&amp;"|"&amp;$B976&amp;"|"&amp;$D976,Empresas!$C$6:$CC$92,$G976+6+1,0),0))))</f>
        <v>0</v>
      </c>
      <c r="AI976" s="147">
        <f>IF(AND($I976="Si",R976=1),1,IF(AND($I976="Fisico",R976=1),1,IF(AND(R976=1,$I976="Electronico"),2,IF(R976=1,VLOOKUP($C976&amp;"|"&amp;$B976&amp;"|"&amp;$D976,Empresas!$C$6:$CC$92,$G976+6+1,0),0))))</f>
        <v>0</v>
      </c>
      <c r="AJ976" s="147">
        <f>IF(AND($I976="Si",S976=1),1,IF(AND($I976="Fisico",S976=1),1,IF(AND(S976=1,$I976="Electronico"),2,IF(S976=1,VLOOKUP($C976&amp;"|"&amp;$B976&amp;"|"&amp;$D976,Empresas!$C$6:$CC$92,$G976+6+1,0),0))))</f>
        <v>0</v>
      </c>
      <c r="AK976" s="147">
        <f>IF(AND($I976="Si",T976=1),1,IF(AND($I976="Fisico",T976=1),1,IF(AND(T976=1,$I976="Electronico"),2,IF(T976=1,VLOOKUP($C976&amp;"|"&amp;$B976&amp;"|"&amp;$D976,Empresas!$C$6:$CC$92,$G976+6+1,0),0))))</f>
        <v>0</v>
      </c>
      <c r="AL976" s="147">
        <f>IF(AND($I976="Si",U976=1),1,IF(AND($I976="Fisico",U976=1),1,IF(AND(U976=1,$I976="Electronico"),2,IF(U976=1,VLOOKUP($C976&amp;"|"&amp;$B976&amp;"|"&amp;$D976,Empresas!$C$6:$CC$92,$G976+6+1,0),0))))</f>
        <v>0</v>
      </c>
      <c r="AM976" s="149">
        <f t="shared" si="160"/>
        <v>0</v>
      </c>
      <c r="AN976" s="149">
        <f t="shared" si="161"/>
        <v>0</v>
      </c>
      <c r="AO976" s="152">
        <f t="shared" si="162"/>
        <v>0</v>
      </c>
    </row>
    <row r="977" spans="1:41" x14ac:dyDescent="0.25">
      <c r="A977" s="143" t="str">
        <f>VLOOKUP(D977,Empresas!$D$7:$F$91,3,0)</f>
        <v>Omar</v>
      </c>
      <c r="B977" s="144" t="str">
        <f>VLOOKUP(D977,Empresas!$D$7:$G$91,4,0)</f>
        <v>Jhony</v>
      </c>
      <c r="C977" s="144" t="s">
        <v>544</v>
      </c>
      <c r="D977" s="144" t="s">
        <v>253</v>
      </c>
      <c r="E977" s="144" t="str">
        <f>VLOOKUP(D977,Empresas!$D$7:$E$92,2,0)</f>
        <v>ATTENTO DRY CLEANING SCRL</v>
      </c>
      <c r="F977" s="144" t="s">
        <v>187</v>
      </c>
      <c r="G977" s="145">
        <f t="shared" si="163"/>
        <v>66</v>
      </c>
      <c r="H977" s="145" t="str">
        <f>VLOOKUP(D977,Empresas!$D$6:$L$92,7,0)</f>
        <v>Semestral</v>
      </c>
      <c r="I977" s="144" t="str">
        <f>VLOOKUP(VLOOKUP(D977&amp;"|"&amp;B977,Empresas!$I$7:$CB$92,G977,0),Tablas!$A$13:$B$14,2,0)</f>
        <v>Si</v>
      </c>
      <c r="J977" s="78">
        <v>1</v>
      </c>
      <c r="K977" s="78">
        <v>1</v>
      </c>
      <c r="L977" s="78">
        <v>1</v>
      </c>
      <c r="M977" s="78">
        <v>1</v>
      </c>
      <c r="N977" s="78">
        <v>1</v>
      </c>
      <c r="O977" s="78">
        <v>1</v>
      </c>
      <c r="P977" s="78">
        <v>1</v>
      </c>
      <c r="Q977" s="78">
        <v>1</v>
      </c>
      <c r="R977" s="78"/>
      <c r="S977" s="78"/>
      <c r="T977" s="78"/>
      <c r="U977" s="78"/>
      <c r="V977" s="78" t="str">
        <f>VLOOKUP(D977,Empresas!$D$7:$CF$91,81,0)</f>
        <v>D</v>
      </c>
      <c r="W977" s="78" t="str">
        <f>VLOOKUP(D977,Empresas!$D$7:$M$91,10,0)</f>
        <v>Mype</v>
      </c>
      <c r="X977" s="69" t="str">
        <f t="shared" si="158"/>
        <v>SI</v>
      </c>
      <c r="Y977" s="153" t="str">
        <f t="shared" si="159"/>
        <v>Si aplica</v>
      </c>
      <c r="Z977" s="147">
        <f>IF(Y977="No aplica",0,IF(I977="no",0,IF(I977="No aplica",0,IF(I977="Si",1,IF(I977="Fisico",1,IF(I977="Electronico",2,VLOOKUP(C977&amp;"|"&amp;B977&amp;"|"&amp;D977,Empresas!$C$6:$CC$92,G977+6+1,0)))))))</f>
        <v>1</v>
      </c>
      <c r="AA977" s="147">
        <f>IF(AND($I977="Si",J977=1),1,IF(AND($I977="Fisico",J977=1),1,IF(AND(J977=1,$I977="Electronico"),2,IF(J977=1,VLOOKUP($C977&amp;"|"&amp;$B977&amp;"|"&amp;$D977,Empresas!$C$6:$CC$92,$G977+6+1,0),0))))</f>
        <v>1</v>
      </c>
      <c r="AB977" s="147">
        <f>IF(AND($I977="Si",K977=1),1,IF(AND($I977="Fisico",K977=1),1,IF(AND(K977=1,$I977="Electronico"),2,IF(K977=1,VLOOKUP($C977&amp;"|"&amp;$B977&amp;"|"&amp;$D977,Empresas!$C$6:$CC$92,$G977+6+1,0),0))))</f>
        <v>1</v>
      </c>
      <c r="AC977" s="147">
        <f>IF(AND($I977="Si",L977=1),1,IF(AND($I977="Fisico",L977=1),1,IF(AND(L977=1,$I977="Electronico"),2,IF(L977=1,VLOOKUP($C977&amp;"|"&amp;$B977&amp;"|"&amp;$D977,Empresas!$C$6:$CC$92,$G977+6+1,0),0))))</f>
        <v>1</v>
      </c>
      <c r="AD977" s="147">
        <f>IF(AND($I977="Si",M977=1),1,IF(AND($I977="Fisico",M977=1),1,IF(AND(M977=1,$I977="Electronico"),2,IF(M977=1,VLOOKUP($C977&amp;"|"&amp;$B977&amp;"|"&amp;$D977,Empresas!$C$6:$CC$92,$G977+6+1,0),0))))</f>
        <v>1</v>
      </c>
      <c r="AE977" s="147">
        <f>IF(AND($I977="Si",N977=1),1,IF(AND($I977="Fisico",N977=1),1,IF(AND(N977=1,$I977="Electronico"),2,IF(N977=1,VLOOKUP($C977&amp;"|"&amp;$B977&amp;"|"&amp;$D977,Empresas!$C$6:$CC$92,$G977+6+1,0),0))))</f>
        <v>1</v>
      </c>
      <c r="AF977" s="147">
        <f>IF(AND($I977="Si",O977=1),1,IF(AND($I977="Fisico",O977=1),1,IF(AND(O977=1,$I977="Electronico"),2,IF(O977=1,VLOOKUP($C977&amp;"|"&amp;$B977&amp;"|"&amp;$D977,Empresas!$C$6:$CC$92,$G977+6+1,0),0))))</f>
        <v>1</v>
      </c>
      <c r="AG977" s="147">
        <f>IF(AND($I977="Si",P977=1),1,IF(AND($I977="Fisico",P977=1),1,IF(AND(P977=1,$I977="Electronico"),2,IF(P977=1,VLOOKUP($C977&amp;"|"&amp;$B977&amp;"|"&amp;$D977,Empresas!$C$6:$CC$92,$G977+6+1,0),0))))</f>
        <v>1</v>
      </c>
      <c r="AH977" s="147">
        <f>IF(AND($I977="Si",Q977=1),1,IF(AND($I977="Fisico",Q977=1),1,IF(AND(Q977=1,$I977="Electronico"),2,IF(Q977=1,VLOOKUP($C977&amp;"|"&amp;$B977&amp;"|"&amp;$D977,Empresas!$C$6:$CC$92,$G977+6+1,0),0))))</f>
        <v>1</v>
      </c>
      <c r="AI977" s="147">
        <f>IF(AND($I977="Si",R977=1),1,IF(AND($I977="Fisico",R977=1),1,IF(AND(R977=1,$I977="Electronico"),2,IF(R977=1,VLOOKUP($C977&amp;"|"&amp;$B977&amp;"|"&amp;$D977,Empresas!$C$6:$CC$92,$G977+6+1,0),0))))</f>
        <v>0</v>
      </c>
      <c r="AJ977" s="147">
        <f>IF(AND($I977="Si",S977=1),1,IF(AND($I977="Fisico",S977=1),1,IF(AND(S977=1,$I977="Electronico"),2,IF(S977=1,VLOOKUP($C977&amp;"|"&amp;$B977&amp;"|"&amp;$D977,Empresas!$C$6:$CC$92,$G977+6+1,0),0))))</f>
        <v>0</v>
      </c>
      <c r="AK977" s="147">
        <f>IF(AND($I977="Si",T977=1),1,IF(AND($I977="Fisico",T977=1),1,IF(AND(T977=1,$I977="Electronico"),2,IF(T977=1,VLOOKUP($C977&amp;"|"&amp;$B977&amp;"|"&amp;$D977,Empresas!$C$6:$CC$92,$G977+6+1,0),0))))</f>
        <v>0</v>
      </c>
      <c r="AL977" s="147">
        <f>IF(AND($I977="Si",U977=1),1,IF(AND($I977="Fisico",U977=1),1,IF(AND(U977=1,$I977="Electronico"),2,IF(U977=1,VLOOKUP($C977&amp;"|"&amp;$B977&amp;"|"&amp;$D977,Empresas!$C$6:$CC$92,$G977+6+1,0),0))))</f>
        <v>0</v>
      </c>
      <c r="AM977" s="149">
        <f t="shared" si="160"/>
        <v>8</v>
      </c>
      <c r="AN977" s="149">
        <f t="shared" si="161"/>
        <v>8</v>
      </c>
      <c r="AO977" s="152">
        <f t="shared" si="162"/>
        <v>1</v>
      </c>
    </row>
    <row r="978" spans="1:41" x14ac:dyDescent="0.25">
      <c r="A978" s="143" t="str">
        <f>VLOOKUP(D978,Empresas!$D$7:$F$91,3,0)</f>
        <v>Omar</v>
      </c>
      <c r="B978" s="144" t="str">
        <f>VLOOKUP(D978,Empresas!$D$7:$G$91,4,0)</f>
        <v>Jhony</v>
      </c>
      <c r="C978" s="144" t="s">
        <v>544</v>
      </c>
      <c r="D978" s="144" t="s">
        <v>253</v>
      </c>
      <c r="E978" s="144" t="str">
        <f>VLOOKUP(D978,Empresas!$D$7:$E$92,2,0)</f>
        <v>ATTENTO DRY CLEANING SCRL</v>
      </c>
      <c r="F978" s="144" t="s">
        <v>188</v>
      </c>
      <c r="G978" s="145">
        <f t="shared" si="163"/>
        <v>67</v>
      </c>
      <c r="H978" s="145" t="str">
        <f>VLOOKUP(D978,Empresas!$D$6:$L$92,7,0)</f>
        <v>Semestral</v>
      </c>
      <c r="I978" s="144" t="str">
        <f>VLOOKUP(VLOOKUP(D978&amp;"|"&amp;B978,Empresas!$I$7:$CB$92,G978,0),Tablas!$A$13:$B$14,2,0)</f>
        <v>No</v>
      </c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 t="str">
        <f>VLOOKUP(D978,Empresas!$D$7:$CF$91,81,0)</f>
        <v>D</v>
      </c>
      <c r="W978" s="78" t="str">
        <f>VLOOKUP(D978,Empresas!$D$7:$M$91,10,0)</f>
        <v>Mype</v>
      </c>
      <c r="X978" s="69" t="str">
        <f t="shared" si="158"/>
        <v>SI</v>
      </c>
      <c r="Y978" s="153" t="str">
        <f t="shared" si="159"/>
        <v>No aplica</v>
      </c>
      <c r="Z978" s="147">
        <f>IF(Y978="No aplica",0,IF(I978="no",0,IF(I978="No aplica",0,IF(I978="Si",1,IF(I978="Fisico",1,IF(I978="Electronico",2,VLOOKUP(C978&amp;"|"&amp;B978&amp;"|"&amp;D978,Empresas!$C$6:$CC$92,G978+6+1,0)))))))</f>
        <v>0</v>
      </c>
      <c r="AA978" s="147">
        <f>IF(AND($I978="Si",J978=1),1,IF(AND($I978="Fisico",J978=1),1,IF(AND(J978=1,$I978="Electronico"),2,IF(J978=1,VLOOKUP($C978&amp;"|"&amp;$B978&amp;"|"&amp;$D978,Empresas!$C$6:$CC$92,$G978+6+1,0),0))))</f>
        <v>0</v>
      </c>
      <c r="AB978" s="147">
        <f>IF(AND($I978="Si",K978=1),1,IF(AND($I978="Fisico",K978=1),1,IF(AND(K978=1,$I978="Electronico"),2,IF(K978=1,VLOOKUP($C978&amp;"|"&amp;$B978&amp;"|"&amp;$D978,Empresas!$C$6:$CC$92,$G978+6+1,0),0))))</f>
        <v>0</v>
      </c>
      <c r="AC978" s="147">
        <f>IF(AND($I978="Si",L978=1),1,IF(AND($I978="Fisico",L978=1),1,IF(AND(L978=1,$I978="Electronico"),2,IF(L978=1,VLOOKUP($C978&amp;"|"&amp;$B978&amp;"|"&amp;$D978,Empresas!$C$6:$CC$92,$G978+6+1,0),0))))</f>
        <v>0</v>
      </c>
      <c r="AD978" s="147">
        <f>IF(AND($I978="Si",M978=1),1,IF(AND($I978="Fisico",M978=1),1,IF(AND(M978=1,$I978="Electronico"),2,IF(M978=1,VLOOKUP($C978&amp;"|"&amp;$B978&amp;"|"&amp;$D978,Empresas!$C$6:$CC$92,$G978+6+1,0),0))))</f>
        <v>0</v>
      </c>
      <c r="AE978" s="147">
        <f>IF(AND($I978="Si",N978=1),1,IF(AND($I978="Fisico",N978=1),1,IF(AND(N978=1,$I978="Electronico"),2,IF(N978=1,VLOOKUP($C978&amp;"|"&amp;$B978&amp;"|"&amp;$D978,Empresas!$C$6:$CC$92,$G978+6+1,0),0))))</f>
        <v>0</v>
      </c>
      <c r="AF978" s="147">
        <f>IF(AND($I978="Si",O978=1),1,IF(AND($I978="Fisico",O978=1),1,IF(AND(O978=1,$I978="Electronico"),2,IF(O978=1,VLOOKUP($C978&amp;"|"&amp;$B978&amp;"|"&amp;$D978,Empresas!$C$6:$CC$92,$G978+6+1,0),0))))</f>
        <v>0</v>
      </c>
      <c r="AG978" s="147">
        <f>IF(AND($I978="Si",P978=1),1,IF(AND($I978="Fisico",P978=1),1,IF(AND(P978=1,$I978="Electronico"),2,IF(P978=1,VLOOKUP($C978&amp;"|"&amp;$B978&amp;"|"&amp;$D978,Empresas!$C$6:$CC$92,$G978+6+1,0),0))))</f>
        <v>0</v>
      </c>
      <c r="AH978" s="147">
        <f>IF(AND($I978="Si",Q978=1),1,IF(AND($I978="Fisico",Q978=1),1,IF(AND(Q978=1,$I978="Electronico"),2,IF(Q978=1,VLOOKUP($C978&amp;"|"&amp;$B978&amp;"|"&amp;$D978,Empresas!$C$6:$CC$92,$G978+6+1,0),0))))</f>
        <v>0</v>
      </c>
      <c r="AI978" s="147">
        <f>IF(AND($I978="Si",R978=1),1,IF(AND($I978="Fisico",R978=1),1,IF(AND(R978=1,$I978="Electronico"),2,IF(R978=1,VLOOKUP($C978&amp;"|"&amp;$B978&amp;"|"&amp;$D978,Empresas!$C$6:$CC$92,$G978+6+1,0),0))))</f>
        <v>0</v>
      </c>
      <c r="AJ978" s="147">
        <f>IF(AND($I978="Si",S978=1),1,IF(AND($I978="Fisico",S978=1),1,IF(AND(S978=1,$I978="Electronico"),2,IF(S978=1,VLOOKUP($C978&amp;"|"&amp;$B978&amp;"|"&amp;$D978,Empresas!$C$6:$CC$92,$G978+6+1,0),0))))</f>
        <v>0</v>
      </c>
      <c r="AK978" s="147">
        <f>IF(AND($I978="Si",T978=1),1,IF(AND($I978="Fisico",T978=1),1,IF(AND(T978=1,$I978="Electronico"),2,IF(T978=1,VLOOKUP($C978&amp;"|"&amp;$B978&amp;"|"&amp;$D978,Empresas!$C$6:$CC$92,$G978+6+1,0),0))))</f>
        <v>0</v>
      </c>
      <c r="AL978" s="147">
        <f>IF(AND($I978="Si",U978=1),1,IF(AND($I978="Fisico",U978=1),1,IF(AND(U978=1,$I978="Electronico"),2,IF(U978=1,VLOOKUP($C978&amp;"|"&amp;$B978&amp;"|"&amp;$D978,Empresas!$C$6:$CC$92,$G978+6+1,0),0))))</f>
        <v>0</v>
      </c>
      <c r="AM978" s="149">
        <f t="shared" si="160"/>
        <v>0</v>
      </c>
      <c r="AN978" s="149">
        <f t="shared" si="161"/>
        <v>0</v>
      </c>
      <c r="AO978" s="152">
        <f t="shared" si="162"/>
        <v>0</v>
      </c>
    </row>
    <row r="979" spans="1:41" x14ac:dyDescent="0.25">
      <c r="A979" s="143" t="str">
        <f>VLOOKUP(D979,Empresas!$D$7:$F$91,3,0)</f>
        <v>Omar</v>
      </c>
      <c r="B979" s="144" t="str">
        <f>VLOOKUP(D979,Empresas!$D$7:$G$91,4,0)</f>
        <v>Jhony</v>
      </c>
      <c r="C979" s="144" t="s">
        <v>544</v>
      </c>
      <c r="D979" s="144" t="s">
        <v>253</v>
      </c>
      <c r="E979" s="144" t="str">
        <f>VLOOKUP(D979,Empresas!$D$7:$E$92,2,0)</f>
        <v>ATTENTO DRY CLEANING SCRL</v>
      </c>
      <c r="F979" s="144" t="s">
        <v>189</v>
      </c>
      <c r="G979" s="145">
        <f t="shared" si="163"/>
        <v>68</v>
      </c>
      <c r="H979" s="145" t="str">
        <f>VLOOKUP(D979,Empresas!$D$6:$L$92,7,0)</f>
        <v>Semestral</v>
      </c>
      <c r="I979" s="144" t="str">
        <f>VLOOKUP(VLOOKUP(D979&amp;"|"&amp;B979,Empresas!$I$7:$CB$92,G979,0),Tablas!$A$13:$B$14,2,0)</f>
        <v>No</v>
      </c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 t="str">
        <f>VLOOKUP(D979,Empresas!$D$7:$CF$91,81,0)</f>
        <v>D</v>
      </c>
      <c r="W979" s="78" t="str">
        <f>VLOOKUP(D979,Empresas!$D$7:$M$91,10,0)</f>
        <v>Mype</v>
      </c>
      <c r="X979" s="69" t="str">
        <f t="shared" si="158"/>
        <v>SI</v>
      </c>
      <c r="Y979" s="153" t="str">
        <f t="shared" si="159"/>
        <v>No aplica</v>
      </c>
      <c r="Z979" s="147">
        <f>IF(Y979="No aplica",0,IF(I979="no",0,IF(I979="No aplica",0,IF(I979="Si",1,IF(I979="Fisico",1,IF(I979="Electronico",2,VLOOKUP(C979&amp;"|"&amp;B979&amp;"|"&amp;D979,Empresas!$C$6:$CC$92,G979+6+1,0)))))))</f>
        <v>0</v>
      </c>
      <c r="AA979" s="147">
        <f>IF(AND($I979="Si",J979=1),1,IF(AND($I979="Fisico",J979=1),1,IF(AND(J979=1,$I979="Electronico"),2,IF(J979=1,VLOOKUP($C979&amp;"|"&amp;$B979&amp;"|"&amp;$D979,Empresas!$C$6:$CC$92,$G979+6+1,0),0))))</f>
        <v>0</v>
      </c>
      <c r="AB979" s="147">
        <f>IF(AND($I979="Si",K979=1),1,IF(AND($I979="Fisico",K979=1),1,IF(AND(K979=1,$I979="Electronico"),2,IF(K979=1,VLOOKUP($C979&amp;"|"&amp;$B979&amp;"|"&amp;$D979,Empresas!$C$6:$CC$92,$G979+6+1,0),0))))</f>
        <v>0</v>
      </c>
      <c r="AC979" s="147">
        <f>IF(AND($I979="Si",L979=1),1,IF(AND($I979="Fisico",L979=1),1,IF(AND(L979=1,$I979="Electronico"),2,IF(L979=1,VLOOKUP($C979&amp;"|"&amp;$B979&amp;"|"&amp;$D979,Empresas!$C$6:$CC$92,$G979+6+1,0),0))))</f>
        <v>0</v>
      </c>
      <c r="AD979" s="147">
        <f>IF(AND($I979="Si",M979=1),1,IF(AND($I979="Fisico",M979=1),1,IF(AND(M979=1,$I979="Electronico"),2,IF(M979=1,VLOOKUP($C979&amp;"|"&amp;$B979&amp;"|"&amp;$D979,Empresas!$C$6:$CC$92,$G979+6+1,0),0))))</f>
        <v>0</v>
      </c>
      <c r="AE979" s="147">
        <f>IF(AND($I979="Si",N979=1),1,IF(AND($I979="Fisico",N979=1),1,IF(AND(N979=1,$I979="Electronico"),2,IF(N979=1,VLOOKUP($C979&amp;"|"&amp;$B979&amp;"|"&amp;$D979,Empresas!$C$6:$CC$92,$G979+6+1,0),0))))</f>
        <v>0</v>
      </c>
      <c r="AF979" s="147">
        <f>IF(AND($I979="Si",O979=1),1,IF(AND($I979="Fisico",O979=1),1,IF(AND(O979=1,$I979="Electronico"),2,IF(O979=1,VLOOKUP($C979&amp;"|"&amp;$B979&amp;"|"&amp;$D979,Empresas!$C$6:$CC$92,$G979+6+1,0),0))))</f>
        <v>0</v>
      </c>
      <c r="AG979" s="147">
        <f>IF(AND($I979="Si",P979=1),1,IF(AND($I979="Fisico",P979=1),1,IF(AND(P979=1,$I979="Electronico"),2,IF(P979=1,VLOOKUP($C979&amp;"|"&amp;$B979&amp;"|"&amp;$D979,Empresas!$C$6:$CC$92,$G979+6+1,0),0))))</f>
        <v>0</v>
      </c>
      <c r="AH979" s="147">
        <f>IF(AND($I979="Si",Q979=1),1,IF(AND($I979="Fisico",Q979=1),1,IF(AND(Q979=1,$I979="Electronico"),2,IF(Q979=1,VLOOKUP($C979&amp;"|"&amp;$B979&amp;"|"&amp;$D979,Empresas!$C$6:$CC$92,$G979+6+1,0),0))))</f>
        <v>0</v>
      </c>
      <c r="AI979" s="147">
        <f>IF(AND($I979="Si",R979=1),1,IF(AND($I979="Fisico",R979=1),1,IF(AND(R979=1,$I979="Electronico"),2,IF(R979=1,VLOOKUP($C979&amp;"|"&amp;$B979&amp;"|"&amp;$D979,Empresas!$C$6:$CC$92,$G979+6+1,0),0))))</f>
        <v>0</v>
      </c>
      <c r="AJ979" s="147">
        <f>IF(AND($I979="Si",S979=1),1,IF(AND($I979="Fisico",S979=1),1,IF(AND(S979=1,$I979="Electronico"),2,IF(S979=1,VLOOKUP($C979&amp;"|"&amp;$B979&amp;"|"&amp;$D979,Empresas!$C$6:$CC$92,$G979+6+1,0),0))))</f>
        <v>0</v>
      </c>
      <c r="AK979" s="147">
        <f>IF(AND($I979="Si",T979=1),1,IF(AND($I979="Fisico",T979=1),1,IF(AND(T979=1,$I979="Electronico"),2,IF(T979=1,VLOOKUP($C979&amp;"|"&amp;$B979&amp;"|"&amp;$D979,Empresas!$C$6:$CC$92,$G979+6+1,0),0))))</f>
        <v>0</v>
      </c>
      <c r="AL979" s="147">
        <f>IF(AND($I979="Si",U979=1),1,IF(AND($I979="Fisico",U979=1),1,IF(AND(U979=1,$I979="Electronico"),2,IF(U979=1,VLOOKUP($C979&amp;"|"&amp;$B979&amp;"|"&amp;$D979,Empresas!$C$6:$CC$92,$G979+6+1,0),0))))</f>
        <v>0</v>
      </c>
      <c r="AM979" s="149">
        <f t="shared" si="160"/>
        <v>0</v>
      </c>
      <c r="AN979" s="149">
        <f t="shared" si="161"/>
        <v>0</v>
      </c>
      <c r="AO979" s="152">
        <f t="shared" si="162"/>
        <v>0</v>
      </c>
    </row>
    <row r="980" spans="1:41" x14ac:dyDescent="0.25">
      <c r="A980" s="143" t="str">
        <f>VLOOKUP(D980,Empresas!$D$7:$F$91,3,0)</f>
        <v>Omar</v>
      </c>
      <c r="B980" s="144" t="str">
        <f>VLOOKUP(D980,Empresas!$D$7:$G$91,4,0)</f>
        <v>Jhony</v>
      </c>
      <c r="C980" s="144" t="s">
        <v>544</v>
      </c>
      <c r="D980" s="144" t="s">
        <v>253</v>
      </c>
      <c r="E980" s="144" t="str">
        <f>VLOOKUP(D980,Empresas!$D$7:$E$92,2,0)</f>
        <v>ATTENTO DRY CLEANING SCRL</v>
      </c>
      <c r="F980" s="144" t="s">
        <v>190</v>
      </c>
      <c r="G980" s="145">
        <f t="shared" si="163"/>
        <v>69</v>
      </c>
      <c r="H980" s="145" t="str">
        <f>VLOOKUP(D980,Empresas!$D$6:$L$92,7,0)</f>
        <v>Semestral</v>
      </c>
      <c r="I980" s="144" t="str">
        <f>VLOOKUP(VLOOKUP(D980&amp;"|"&amp;B980,Empresas!$I$7:$CB$92,G980,0),Tablas!$A$13:$B$14,2,0)</f>
        <v>No</v>
      </c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 t="str">
        <f>VLOOKUP(D980,Empresas!$D$7:$CF$91,81,0)</f>
        <v>D</v>
      </c>
      <c r="W980" s="78" t="str">
        <f>VLOOKUP(D980,Empresas!$D$7:$M$91,10,0)</f>
        <v>Mype</v>
      </c>
      <c r="X980" s="69" t="str">
        <f t="shared" si="158"/>
        <v>NO</v>
      </c>
      <c r="Y980" s="153" t="str">
        <f t="shared" si="159"/>
        <v>No aplica</v>
      </c>
      <c r="Z980" s="147">
        <f>IF(Y980="No aplica",0,IF(I980="no",0,IF(I980="No aplica",0,IF(I980="Si",1,IF(I980="Fisico",1,IF(I980="Electronico",2,VLOOKUP(C980&amp;"|"&amp;B980&amp;"|"&amp;D980,Empresas!$C$6:$CC$92,G980+6+1,0)))))))</f>
        <v>0</v>
      </c>
      <c r="AA980" s="147">
        <f>IF(AND($I980="Si",J980=1),1,IF(AND($I980="Fisico",J980=1),1,IF(AND(J980=1,$I980="Electronico"),2,IF(J980=1,VLOOKUP($C980&amp;"|"&amp;$B980&amp;"|"&amp;$D980,Empresas!$C$6:$CC$92,$G980+6+1,0),0))))</f>
        <v>0</v>
      </c>
      <c r="AB980" s="147">
        <f>IF(AND($I980="Si",K980=1),1,IF(AND($I980="Fisico",K980=1),1,IF(AND(K980=1,$I980="Electronico"),2,IF(K980=1,VLOOKUP($C980&amp;"|"&amp;$B980&amp;"|"&amp;$D980,Empresas!$C$6:$CC$92,$G980+6+1,0),0))))</f>
        <v>0</v>
      </c>
      <c r="AC980" s="147">
        <f>IF(AND($I980="Si",L980=1),1,IF(AND($I980="Fisico",L980=1),1,IF(AND(L980=1,$I980="Electronico"),2,IF(L980=1,VLOOKUP($C980&amp;"|"&amp;$B980&amp;"|"&amp;$D980,Empresas!$C$6:$CC$92,$G980+6+1,0),0))))</f>
        <v>0</v>
      </c>
      <c r="AD980" s="147">
        <f>IF(AND($I980="Si",M980=1),1,IF(AND($I980="Fisico",M980=1),1,IF(AND(M980=1,$I980="Electronico"),2,IF(M980=1,VLOOKUP($C980&amp;"|"&amp;$B980&amp;"|"&amp;$D980,Empresas!$C$6:$CC$92,$G980+6+1,0),0))))</f>
        <v>0</v>
      </c>
      <c r="AE980" s="147">
        <f>IF(AND($I980="Si",N980=1),1,IF(AND($I980="Fisico",N980=1),1,IF(AND(N980=1,$I980="Electronico"),2,IF(N980=1,VLOOKUP($C980&amp;"|"&amp;$B980&amp;"|"&amp;$D980,Empresas!$C$6:$CC$92,$G980+6+1,0),0))))</f>
        <v>0</v>
      </c>
      <c r="AF980" s="147">
        <f>IF(AND($I980="Si",O980=1),1,IF(AND($I980="Fisico",O980=1),1,IF(AND(O980=1,$I980="Electronico"),2,IF(O980=1,VLOOKUP($C980&amp;"|"&amp;$B980&amp;"|"&amp;$D980,Empresas!$C$6:$CC$92,$G980+6+1,0),0))))</f>
        <v>0</v>
      </c>
      <c r="AG980" s="147">
        <f>IF(AND($I980="Si",P980=1),1,IF(AND($I980="Fisico",P980=1),1,IF(AND(P980=1,$I980="Electronico"),2,IF(P980=1,VLOOKUP($C980&amp;"|"&amp;$B980&amp;"|"&amp;$D980,Empresas!$C$6:$CC$92,$G980+6+1,0),0))))</f>
        <v>0</v>
      </c>
      <c r="AH980" s="147">
        <f>IF(AND($I980="Si",Q980=1),1,IF(AND($I980="Fisico",Q980=1),1,IF(AND(Q980=1,$I980="Electronico"),2,IF(Q980=1,VLOOKUP($C980&amp;"|"&amp;$B980&amp;"|"&amp;$D980,Empresas!$C$6:$CC$92,$G980+6+1,0),0))))</f>
        <v>0</v>
      </c>
      <c r="AI980" s="147">
        <f>IF(AND($I980="Si",R980=1),1,IF(AND($I980="Fisico",R980=1),1,IF(AND(R980=1,$I980="Electronico"),2,IF(R980=1,VLOOKUP($C980&amp;"|"&amp;$B980&amp;"|"&amp;$D980,Empresas!$C$6:$CC$92,$G980+6+1,0),0))))</f>
        <v>0</v>
      </c>
      <c r="AJ980" s="147">
        <f>IF(AND($I980="Si",S980=1),1,IF(AND($I980="Fisico",S980=1),1,IF(AND(S980=1,$I980="Electronico"),2,IF(S980=1,VLOOKUP($C980&amp;"|"&amp;$B980&amp;"|"&amp;$D980,Empresas!$C$6:$CC$92,$G980+6+1,0),0))))</f>
        <v>0</v>
      </c>
      <c r="AK980" s="147">
        <f>IF(AND($I980="Si",T980=1),1,IF(AND($I980="Fisico",T980=1),1,IF(AND(T980=1,$I980="Electronico"),2,IF(T980=1,VLOOKUP($C980&amp;"|"&amp;$B980&amp;"|"&amp;$D980,Empresas!$C$6:$CC$92,$G980+6+1,0),0))))</f>
        <v>0</v>
      </c>
      <c r="AL980" s="147">
        <f>IF(AND($I980="Si",U980=1),1,IF(AND($I980="Fisico",U980=1),1,IF(AND(U980=1,$I980="Electronico"),2,IF(U980=1,VLOOKUP($C980&amp;"|"&amp;$B980&amp;"|"&amp;$D980,Empresas!$C$6:$CC$92,$G980+6+1,0),0))))</f>
        <v>0</v>
      </c>
      <c r="AM980" s="149">
        <f t="shared" si="160"/>
        <v>0</v>
      </c>
      <c r="AN980" s="149">
        <f t="shared" si="161"/>
        <v>0</v>
      </c>
      <c r="AO980" s="152">
        <f t="shared" si="162"/>
        <v>0</v>
      </c>
    </row>
    <row r="981" spans="1:41" x14ac:dyDescent="0.25">
      <c r="A981" s="143" t="str">
        <f>VLOOKUP(D981,Empresas!$D$7:$F$91,3,0)</f>
        <v>Omar</v>
      </c>
      <c r="B981" s="144" t="str">
        <f>VLOOKUP(D981,Empresas!$D$7:$G$91,4,0)</f>
        <v>Jhony</v>
      </c>
      <c r="C981" s="144" t="s">
        <v>544</v>
      </c>
      <c r="D981" s="144" t="s">
        <v>253</v>
      </c>
      <c r="E981" s="144" t="str">
        <f>VLOOKUP(D981,Empresas!$D$7:$E$92,2,0)</f>
        <v>ATTENTO DRY CLEANING SCRL</v>
      </c>
      <c r="F981" s="146" t="s">
        <v>191</v>
      </c>
      <c r="G981" s="145">
        <f t="shared" si="163"/>
        <v>70</v>
      </c>
      <c r="H981" s="145" t="str">
        <f>VLOOKUP(D981,Empresas!$D$6:$L$92,7,0)</f>
        <v>Semestral</v>
      </c>
      <c r="I981" s="144" t="str">
        <f>VLOOKUP(VLOOKUP(D981&amp;"|"&amp;B981,Empresas!$I$7:$CB$92,G981,0),Tablas!$A$13:$B$14,2,0)</f>
        <v>No</v>
      </c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 t="str">
        <f>VLOOKUP(D981,Empresas!$D$7:$CF$91,81,0)</f>
        <v>D</v>
      </c>
      <c r="W981" s="78" t="str">
        <f>VLOOKUP(D981,Empresas!$D$7:$M$91,10,0)</f>
        <v>Mype</v>
      </c>
      <c r="X981" s="69" t="str">
        <f t="shared" si="158"/>
        <v>NO</v>
      </c>
      <c r="Y981" s="153" t="str">
        <f t="shared" si="159"/>
        <v>No aplica</v>
      </c>
      <c r="Z981" s="147">
        <f>IF(Y981="No aplica",0,IF(I981="no",0,IF(I981="No aplica",0,IF(I981="Si",1,IF(I981="Fisico",1,IF(I981="Electronico",2,VLOOKUP(C981&amp;"|"&amp;B981&amp;"|"&amp;D981,Empresas!$C$6:$CC$92,G981+6+1,0)))))))</f>
        <v>0</v>
      </c>
      <c r="AA981" s="147">
        <f>IF(AND($I981="Si",J981=1),1,IF(AND($I981="Fisico",J981=1),1,IF(AND(J981=1,$I981="Electronico"),2,IF(J981=1,VLOOKUP($C981&amp;"|"&amp;$B981&amp;"|"&amp;$D981,Empresas!$C$6:$CC$92,$G981+6+1,0),0))))</f>
        <v>0</v>
      </c>
      <c r="AB981" s="147">
        <f>IF(AND($I981="Si",K981=1),1,IF(AND($I981="Fisico",K981=1),1,IF(AND(K981=1,$I981="Electronico"),2,IF(K981=1,VLOOKUP($C981&amp;"|"&amp;$B981&amp;"|"&amp;$D981,Empresas!$C$6:$CC$92,$G981+6+1,0),0))))</f>
        <v>0</v>
      </c>
      <c r="AC981" s="147">
        <f>IF(AND($I981="Si",L981=1),1,IF(AND($I981="Fisico",L981=1),1,IF(AND(L981=1,$I981="Electronico"),2,IF(L981=1,VLOOKUP($C981&amp;"|"&amp;$B981&amp;"|"&amp;$D981,Empresas!$C$6:$CC$92,$G981+6+1,0),0))))</f>
        <v>0</v>
      </c>
      <c r="AD981" s="147">
        <f>IF(AND($I981="Si",M981=1),1,IF(AND($I981="Fisico",M981=1),1,IF(AND(M981=1,$I981="Electronico"),2,IF(M981=1,VLOOKUP($C981&amp;"|"&amp;$B981&amp;"|"&amp;$D981,Empresas!$C$6:$CC$92,$G981+6+1,0),0))))</f>
        <v>0</v>
      </c>
      <c r="AE981" s="147">
        <f>IF(AND($I981="Si",N981=1),1,IF(AND($I981="Fisico",N981=1),1,IF(AND(N981=1,$I981="Electronico"),2,IF(N981=1,VLOOKUP($C981&amp;"|"&amp;$B981&amp;"|"&amp;$D981,Empresas!$C$6:$CC$92,$G981+6+1,0),0))))</f>
        <v>0</v>
      </c>
      <c r="AF981" s="147">
        <f>IF(AND($I981="Si",O981=1),1,IF(AND($I981="Fisico",O981=1),1,IF(AND(O981=1,$I981="Electronico"),2,IF(O981=1,VLOOKUP($C981&amp;"|"&amp;$B981&amp;"|"&amp;$D981,Empresas!$C$6:$CC$92,$G981+6+1,0),0))))</f>
        <v>0</v>
      </c>
      <c r="AG981" s="147">
        <f>IF(AND($I981="Si",P981=1),1,IF(AND($I981="Fisico",P981=1),1,IF(AND(P981=1,$I981="Electronico"),2,IF(P981=1,VLOOKUP($C981&amp;"|"&amp;$B981&amp;"|"&amp;$D981,Empresas!$C$6:$CC$92,$G981+6+1,0),0))))</f>
        <v>0</v>
      </c>
      <c r="AH981" s="147">
        <f>IF(AND($I981="Si",Q981=1),1,IF(AND($I981="Fisico",Q981=1),1,IF(AND(Q981=1,$I981="Electronico"),2,IF(Q981=1,VLOOKUP($C981&amp;"|"&amp;$B981&amp;"|"&amp;$D981,Empresas!$C$6:$CC$92,$G981+6+1,0),0))))</f>
        <v>0</v>
      </c>
      <c r="AI981" s="147">
        <f>IF(AND($I981="Si",R981=1),1,IF(AND($I981="Fisico",R981=1),1,IF(AND(R981=1,$I981="Electronico"),2,IF(R981=1,VLOOKUP($C981&amp;"|"&amp;$B981&amp;"|"&amp;$D981,Empresas!$C$6:$CC$92,$G981+6+1,0),0))))</f>
        <v>0</v>
      </c>
      <c r="AJ981" s="147">
        <f>IF(AND($I981="Si",S981=1),1,IF(AND($I981="Fisico",S981=1),1,IF(AND(S981=1,$I981="Electronico"),2,IF(S981=1,VLOOKUP($C981&amp;"|"&amp;$B981&amp;"|"&amp;$D981,Empresas!$C$6:$CC$92,$G981+6+1,0),0))))</f>
        <v>0</v>
      </c>
      <c r="AK981" s="147">
        <f>IF(AND($I981="Si",T981=1),1,IF(AND($I981="Fisico",T981=1),1,IF(AND(T981=1,$I981="Electronico"),2,IF(T981=1,VLOOKUP($C981&amp;"|"&amp;$B981&amp;"|"&amp;$D981,Empresas!$C$6:$CC$92,$G981+6+1,0),0))))</f>
        <v>0</v>
      </c>
      <c r="AL981" s="147">
        <f>IF(AND($I981="Si",U981=1),1,IF(AND($I981="Fisico",U981=1),1,IF(AND(U981=1,$I981="Electronico"),2,IF(U981=1,VLOOKUP($C981&amp;"|"&amp;$B981&amp;"|"&amp;$D981,Empresas!$C$6:$CC$92,$G981+6+1,0),0))))</f>
        <v>0</v>
      </c>
      <c r="AM981" s="149">
        <f t="shared" si="160"/>
        <v>0</v>
      </c>
      <c r="AN981" s="149">
        <f t="shared" si="161"/>
        <v>0</v>
      </c>
      <c r="AO981" s="152">
        <f t="shared" si="162"/>
        <v>0</v>
      </c>
    </row>
    <row r="982" spans="1:41" x14ac:dyDescent="0.25">
      <c r="A982" s="143" t="str">
        <f>VLOOKUP(D982,Empresas!$D$7:$F$91,3,0)</f>
        <v>Omar</v>
      </c>
      <c r="B982" s="144" t="str">
        <f>VLOOKUP(D982,Empresas!$D$7:$G$91,4,0)</f>
        <v>Jhony</v>
      </c>
      <c r="C982" s="144" t="s">
        <v>544</v>
      </c>
      <c r="D982" s="144" t="s">
        <v>253</v>
      </c>
      <c r="E982" s="144" t="str">
        <f>VLOOKUP(D982,Empresas!$D$7:$E$92,2,0)</f>
        <v>ATTENTO DRY CLEANING SCRL</v>
      </c>
      <c r="F982" s="144" t="s">
        <v>192</v>
      </c>
      <c r="G982" s="145">
        <f t="shared" si="163"/>
        <v>71</v>
      </c>
      <c r="H982" s="145" t="str">
        <f>VLOOKUP(D982,Empresas!$D$6:$L$92,7,0)</f>
        <v>Semestral</v>
      </c>
      <c r="I982" s="144" t="str">
        <f>VLOOKUP(VLOOKUP(D982&amp;"|"&amp;B982,Empresas!$I$7:$CB$92,G982,0),Tablas!$A$13:$B$14,2,0)</f>
        <v>No</v>
      </c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 t="str">
        <f>VLOOKUP(D982,Empresas!$D$7:$CF$91,81,0)</f>
        <v>D</v>
      </c>
      <c r="W982" s="78" t="str">
        <f>VLOOKUP(D982,Empresas!$D$7:$M$91,10,0)</f>
        <v>Mype</v>
      </c>
      <c r="X982" s="69" t="str">
        <f t="shared" si="158"/>
        <v>NO</v>
      </c>
      <c r="Y982" s="153" t="str">
        <f t="shared" si="159"/>
        <v>No aplica</v>
      </c>
      <c r="Z982" s="147">
        <f>IF(Y982="No aplica",0,IF(I982="no",0,IF(I982="No aplica",0,IF(I982="Si",1,IF(I982="Fisico",1,IF(I982="Electronico",2,VLOOKUP(C982&amp;"|"&amp;B982&amp;"|"&amp;D982,Empresas!$C$6:$CC$92,G982+6+1,0)))))))</f>
        <v>0</v>
      </c>
      <c r="AA982" s="147">
        <f>IF(AND($I982="Si",J982=1),1,IF(AND($I982="Fisico",J982=1),1,IF(AND(J982=1,$I982="Electronico"),2,IF(J982=1,VLOOKUP($C982&amp;"|"&amp;$B982&amp;"|"&amp;$D982,Empresas!$C$6:$CC$92,$G982+6+1,0),0))))</f>
        <v>0</v>
      </c>
      <c r="AB982" s="147">
        <f>IF(AND($I982="Si",K982=1),1,IF(AND($I982="Fisico",K982=1),1,IF(AND(K982=1,$I982="Electronico"),2,IF(K982=1,VLOOKUP($C982&amp;"|"&amp;$B982&amp;"|"&amp;$D982,Empresas!$C$6:$CC$92,$G982+6+1,0),0))))</f>
        <v>0</v>
      </c>
      <c r="AC982" s="147">
        <f>IF(AND($I982="Si",L982=1),1,IF(AND($I982="Fisico",L982=1),1,IF(AND(L982=1,$I982="Electronico"),2,IF(L982=1,VLOOKUP($C982&amp;"|"&amp;$B982&amp;"|"&amp;$D982,Empresas!$C$6:$CC$92,$G982+6+1,0),0))))</f>
        <v>0</v>
      </c>
      <c r="AD982" s="147">
        <f>IF(AND($I982="Si",M982=1),1,IF(AND($I982="Fisico",M982=1),1,IF(AND(M982=1,$I982="Electronico"),2,IF(M982=1,VLOOKUP($C982&amp;"|"&amp;$B982&amp;"|"&amp;$D982,Empresas!$C$6:$CC$92,$G982+6+1,0),0))))</f>
        <v>0</v>
      </c>
      <c r="AE982" s="147">
        <f>IF(AND($I982="Si",N982=1),1,IF(AND($I982="Fisico",N982=1),1,IF(AND(N982=1,$I982="Electronico"),2,IF(N982=1,VLOOKUP($C982&amp;"|"&amp;$B982&amp;"|"&amp;$D982,Empresas!$C$6:$CC$92,$G982+6+1,0),0))))</f>
        <v>0</v>
      </c>
      <c r="AF982" s="147">
        <f>IF(AND($I982="Si",O982=1),1,IF(AND($I982="Fisico",O982=1),1,IF(AND(O982=1,$I982="Electronico"),2,IF(O982=1,VLOOKUP($C982&amp;"|"&amp;$B982&amp;"|"&amp;$D982,Empresas!$C$6:$CC$92,$G982+6+1,0),0))))</f>
        <v>0</v>
      </c>
      <c r="AG982" s="147">
        <f>IF(AND($I982="Si",P982=1),1,IF(AND($I982="Fisico",P982=1),1,IF(AND(P982=1,$I982="Electronico"),2,IF(P982=1,VLOOKUP($C982&amp;"|"&amp;$B982&amp;"|"&amp;$D982,Empresas!$C$6:$CC$92,$G982+6+1,0),0))))</f>
        <v>0</v>
      </c>
      <c r="AH982" s="147">
        <f>IF(AND($I982="Si",Q982=1),1,IF(AND($I982="Fisico",Q982=1),1,IF(AND(Q982=1,$I982="Electronico"),2,IF(Q982=1,VLOOKUP($C982&amp;"|"&amp;$B982&amp;"|"&amp;$D982,Empresas!$C$6:$CC$92,$G982+6+1,0),0))))</f>
        <v>0</v>
      </c>
      <c r="AI982" s="147">
        <f>IF(AND($I982="Si",R982=1),1,IF(AND($I982="Fisico",R982=1),1,IF(AND(R982=1,$I982="Electronico"),2,IF(R982=1,VLOOKUP($C982&amp;"|"&amp;$B982&amp;"|"&amp;$D982,Empresas!$C$6:$CC$92,$G982+6+1,0),0))))</f>
        <v>0</v>
      </c>
      <c r="AJ982" s="147">
        <f>IF(AND($I982="Si",S982=1),1,IF(AND($I982="Fisico",S982=1),1,IF(AND(S982=1,$I982="Electronico"),2,IF(S982=1,VLOOKUP($C982&amp;"|"&amp;$B982&amp;"|"&amp;$D982,Empresas!$C$6:$CC$92,$G982+6+1,0),0))))</f>
        <v>0</v>
      </c>
      <c r="AK982" s="147">
        <f>IF(AND($I982="Si",T982=1),1,IF(AND($I982="Fisico",T982=1),1,IF(AND(T982=1,$I982="Electronico"),2,IF(T982=1,VLOOKUP($C982&amp;"|"&amp;$B982&amp;"|"&amp;$D982,Empresas!$C$6:$CC$92,$G982+6+1,0),0))))</f>
        <v>0</v>
      </c>
      <c r="AL982" s="147">
        <f>IF(AND($I982="Si",U982=1),1,IF(AND($I982="Fisico",U982=1),1,IF(AND(U982=1,$I982="Electronico"),2,IF(U982=1,VLOOKUP($C982&amp;"|"&amp;$B982&amp;"|"&amp;$D982,Empresas!$C$6:$CC$92,$G982+6+1,0),0))))</f>
        <v>0</v>
      </c>
      <c r="AM982" s="149">
        <f t="shared" si="160"/>
        <v>0</v>
      </c>
      <c r="AN982" s="149">
        <f t="shared" si="161"/>
        <v>0</v>
      </c>
      <c r="AO982" s="152">
        <f t="shared" si="162"/>
        <v>0</v>
      </c>
    </row>
    <row r="983" spans="1:41" x14ac:dyDescent="0.25">
      <c r="A983" s="137" t="str">
        <f>VLOOKUP(D983,Empresas!$D$7:$F$91,3,0)</f>
        <v>Yulisa</v>
      </c>
      <c r="B983" s="138" t="str">
        <f>VLOOKUP(D983,Empresas!$D$7:$G$91,4,0)</f>
        <v>Lorenzo</v>
      </c>
      <c r="C983" s="138" t="s">
        <v>544</v>
      </c>
      <c r="D983" s="138" t="s">
        <v>3</v>
      </c>
      <c r="E983" s="138" t="str">
        <f>VLOOKUP(D983,Empresas!$D$7:$E$92,2,0)</f>
        <v>TRANSPORTES VASSALLO S.A.C.</v>
      </c>
      <c r="F983" s="138" t="s">
        <v>158</v>
      </c>
      <c r="G983" s="139">
        <f>+Empresas!$O$2</f>
        <v>7</v>
      </c>
      <c r="H983" s="139" t="str">
        <f>VLOOKUP(D983,Empresas!$D$6:$L$92,7,0)</f>
        <v>Semestral</v>
      </c>
      <c r="I983" s="138" t="str">
        <f>VLOOKUP(VLOOKUP(D983&amp;"|"&amp;B983,Empresas!$I$7:$CB$92,G983,0),Tablas!$A$3:$B$5,2,0)</f>
        <v>Registro y analisis</v>
      </c>
      <c r="J983" s="78">
        <v>1</v>
      </c>
      <c r="K983" s="78">
        <v>1</v>
      </c>
      <c r="L983" s="78">
        <v>1</v>
      </c>
      <c r="M983" s="78">
        <v>1</v>
      </c>
      <c r="N983" s="78">
        <v>1</v>
      </c>
      <c r="O983" s="78">
        <v>1</v>
      </c>
      <c r="P983" s="78">
        <v>1</v>
      </c>
      <c r="Q983" s="78">
        <v>1</v>
      </c>
      <c r="R983" s="78"/>
      <c r="S983" s="78"/>
      <c r="T983" s="78"/>
      <c r="U983" s="78"/>
      <c r="V983" s="78" t="str">
        <f>VLOOKUP(D983,Empresas!$D$7:$CF$91,81,0)</f>
        <v>D</v>
      </c>
      <c r="W983" s="78" t="str">
        <f>VLOOKUP(D983,Empresas!$D$7:$M$91,10,0)</f>
        <v>Mype</v>
      </c>
      <c r="X983" s="69" t="str">
        <f t="shared" si="158"/>
        <v>SI</v>
      </c>
      <c r="Y983" s="153" t="str">
        <f t="shared" si="159"/>
        <v>Si aplica</v>
      </c>
      <c r="Z983" s="147">
        <f>IF(Y983="No aplica",0,IF(I983="no",0,IF(I983="No aplica",0,IF(I983="Si",1,IF(I983="Fisico",1,IF(I983="Electronico",2,VLOOKUP(C983&amp;"|"&amp;B983&amp;"|"&amp;D983,Empresas!$C$6:$CC$92,G983+6+1,0)))))))</f>
        <v>1</v>
      </c>
      <c r="AA983" s="147">
        <f>IF(AND($I983="Si",J983=1),1,IF(AND($I983="Fisico",J983=1),1,IF(AND(J983=1,$I983="Electronico"),2,IF(J983=1,VLOOKUP($C983&amp;"|"&amp;$B983&amp;"|"&amp;$D983,Empresas!$C$6:$CC$92,$G983+6+1,0),0))))</f>
        <v>1</v>
      </c>
      <c r="AB983" s="147">
        <f>IF(AND($I983="Si",K983=1),1,IF(AND($I983="Fisico",K983=1),1,IF(AND(K983=1,$I983="Electronico"),2,IF(K983=1,VLOOKUP($C983&amp;"|"&amp;$B983&amp;"|"&amp;$D983,Empresas!$C$6:$CC$92,$G983+6+1,0),0))))</f>
        <v>1</v>
      </c>
      <c r="AC983" s="147">
        <f>IF(AND($I983="Si",L983=1),1,IF(AND($I983="Fisico",L983=1),1,IF(AND(L983=1,$I983="Electronico"),2,IF(L983=1,VLOOKUP($C983&amp;"|"&amp;$B983&amp;"|"&amp;$D983,Empresas!$C$6:$CC$92,$G983+6+1,0),0))))</f>
        <v>1</v>
      </c>
      <c r="AD983" s="147">
        <f>IF(AND($I983="Si",M983=1),1,IF(AND($I983="Fisico",M983=1),1,IF(AND(M983=1,$I983="Electronico"),2,IF(M983=1,VLOOKUP($C983&amp;"|"&amp;$B983&amp;"|"&amp;$D983,Empresas!$C$6:$CC$92,$G983+6+1,0),0))))</f>
        <v>1</v>
      </c>
      <c r="AE983" s="147">
        <f>IF(AND($I983="Si",N983=1),1,IF(AND($I983="Fisico",N983=1),1,IF(AND(N983=1,$I983="Electronico"),2,IF(N983=1,VLOOKUP($C983&amp;"|"&amp;$B983&amp;"|"&amp;$D983,Empresas!$C$6:$CC$92,$G983+6+1,0),0))))</f>
        <v>1</v>
      </c>
      <c r="AF983" s="147">
        <f>IF(AND($I983="Si",O983=1),1,IF(AND($I983="Fisico",O983=1),1,IF(AND(O983=1,$I983="Electronico"),2,IF(O983=1,VLOOKUP($C983&amp;"|"&amp;$B983&amp;"|"&amp;$D983,Empresas!$C$6:$CC$92,$G983+6+1,0),0))))</f>
        <v>1</v>
      </c>
      <c r="AG983" s="147">
        <f>IF(AND($I983="Si",P983=1),1,IF(AND($I983="Fisico",P983=1),1,IF(AND(P983=1,$I983="Electronico"),2,IF(P983=1,VLOOKUP($C983&amp;"|"&amp;$B983&amp;"|"&amp;$D983,Empresas!$C$6:$CC$92,$G983+6+1,0),0))))</f>
        <v>1</v>
      </c>
      <c r="AH983" s="147">
        <f>IF(AND($I983="Si",Q983=1),1,IF(AND($I983="Fisico",Q983=1),1,IF(AND(Q983=1,$I983="Electronico"),2,IF(Q983=1,VLOOKUP($C983&amp;"|"&amp;$B983&amp;"|"&amp;$D983,Empresas!$C$6:$CC$92,$G983+6+1,0),0))))</f>
        <v>1</v>
      </c>
      <c r="AI983" s="147">
        <f>IF(AND($I983="Si",R983=1),1,IF(AND($I983="Fisico",R983=1),1,IF(AND(R983=1,$I983="Electronico"),2,IF(R983=1,VLOOKUP($C983&amp;"|"&amp;$B983&amp;"|"&amp;$D983,Empresas!$C$6:$CC$92,$G983+6+1,0),0))))</f>
        <v>0</v>
      </c>
      <c r="AJ983" s="147">
        <f>IF(AND($I983="Si",S983=1),1,IF(AND($I983="Fisico",S983=1),1,IF(AND(S983=1,$I983="Electronico"),2,IF(S983=1,VLOOKUP($C983&amp;"|"&amp;$B983&amp;"|"&amp;$D983,Empresas!$C$6:$CC$92,$G983+6+1,0),0))))</f>
        <v>0</v>
      </c>
      <c r="AK983" s="147">
        <f>IF(AND($I983="Si",T983=1),1,IF(AND($I983="Fisico",T983=1),1,IF(AND(T983=1,$I983="Electronico"),2,IF(T983=1,VLOOKUP($C983&amp;"|"&amp;$B983&amp;"|"&amp;$D983,Empresas!$C$6:$CC$92,$G983+6+1,0),0))))</f>
        <v>0</v>
      </c>
      <c r="AL983" s="147">
        <f>IF(AND($I983="Si",U983=1),1,IF(AND($I983="Fisico",U983=1),1,IF(AND(U983=1,$I983="Electronico"),2,IF(U983=1,VLOOKUP($C983&amp;"|"&amp;$B983&amp;"|"&amp;$D983,Empresas!$C$6:$CC$92,$G983+6+1,0),0))))</f>
        <v>0</v>
      </c>
      <c r="AM983" s="149">
        <f t="shared" si="160"/>
        <v>8</v>
      </c>
      <c r="AN983" s="149">
        <f t="shared" si="161"/>
        <v>8</v>
      </c>
      <c r="AO983" s="152">
        <f t="shared" si="162"/>
        <v>1</v>
      </c>
    </row>
    <row r="984" spans="1:41" x14ac:dyDescent="0.25">
      <c r="A984" s="137" t="str">
        <f>VLOOKUP(D984,Empresas!$D$7:$F$91,3,0)</f>
        <v>Yulisa</v>
      </c>
      <c r="B984" s="138" t="str">
        <f>VLOOKUP(D984,Empresas!$D$7:$G$91,4,0)</f>
        <v>Lorenzo</v>
      </c>
      <c r="C984" s="138" t="s">
        <v>544</v>
      </c>
      <c r="D984" s="138" t="s">
        <v>3</v>
      </c>
      <c r="E984" s="138" t="str">
        <f>VLOOKUP(D984,Empresas!$D$7:$E$92,2,0)</f>
        <v>TRANSPORTES VASSALLO S.A.C.</v>
      </c>
      <c r="F984" s="138" t="s">
        <v>159</v>
      </c>
      <c r="G984" s="139">
        <f>+G983+3</f>
        <v>10</v>
      </c>
      <c r="H984" s="139" t="str">
        <f>VLOOKUP(D984,Empresas!$D$6:$L$92,7,0)</f>
        <v>Semestral</v>
      </c>
      <c r="I984" s="138" t="str">
        <f>VLOOKUP(VLOOKUP(D984&amp;"|"&amp;B984,Empresas!$I$7:$CB$92,G984,0),Tablas!$A$3:$B$5,2,0)</f>
        <v>Registro y analisis</v>
      </c>
      <c r="J984" s="78">
        <v>1</v>
      </c>
      <c r="K984" s="78">
        <v>1</v>
      </c>
      <c r="L984" s="78">
        <v>1</v>
      </c>
      <c r="M984" s="78">
        <v>1</v>
      </c>
      <c r="N984" s="78">
        <v>1</v>
      </c>
      <c r="O984" s="78">
        <v>1</v>
      </c>
      <c r="P984" s="78">
        <v>1</v>
      </c>
      <c r="Q984" s="78">
        <v>1</v>
      </c>
      <c r="R984" s="78"/>
      <c r="S984" s="78"/>
      <c r="T984" s="78"/>
      <c r="U984" s="78"/>
      <c r="V984" s="78" t="str">
        <f>VLOOKUP(D984,Empresas!$D$7:$CF$91,81,0)</f>
        <v>D</v>
      </c>
      <c r="W984" s="78" t="str">
        <f>VLOOKUP(D984,Empresas!$D$7:$M$91,10,0)</f>
        <v>Mype</v>
      </c>
      <c r="X984" s="69" t="str">
        <f t="shared" si="158"/>
        <v>SI</v>
      </c>
      <c r="Y984" s="153" t="str">
        <f t="shared" si="159"/>
        <v>Si aplica</v>
      </c>
      <c r="Z984" s="147">
        <f>IF(Y984="No aplica",0,IF(I984="no",0,IF(I984="No aplica",0,IF(I984="Si",1,IF(I984="Fisico",1,IF(I984="Electronico",2,VLOOKUP(C984&amp;"|"&amp;B984&amp;"|"&amp;D984,Empresas!$C$6:$CC$92,G984+6+1,0)))))))</f>
        <v>1</v>
      </c>
      <c r="AA984" s="147">
        <f>IF(AND($I984="Si",J984=1),1,IF(AND($I984="Fisico",J984=1),1,IF(AND(J984=1,$I984="Electronico"),2,IF(J984=1,VLOOKUP($C984&amp;"|"&amp;$B984&amp;"|"&amp;$D984,Empresas!$C$6:$CC$92,$G984+6+1,0),0))))</f>
        <v>1</v>
      </c>
      <c r="AB984" s="147">
        <f>IF(AND($I984="Si",K984=1),1,IF(AND($I984="Fisico",K984=1),1,IF(AND(K984=1,$I984="Electronico"),2,IF(K984=1,VLOOKUP($C984&amp;"|"&amp;$B984&amp;"|"&amp;$D984,Empresas!$C$6:$CC$92,$G984+6+1,0),0))))</f>
        <v>1</v>
      </c>
      <c r="AC984" s="147">
        <f>IF(AND($I984="Si",L984=1),1,IF(AND($I984="Fisico",L984=1),1,IF(AND(L984=1,$I984="Electronico"),2,IF(L984=1,VLOOKUP($C984&amp;"|"&amp;$B984&amp;"|"&amp;$D984,Empresas!$C$6:$CC$92,$G984+6+1,0),0))))</f>
        <v>1</v>
      </c>
      <c r="AD984" s="147">
        <f>IF(AND($I984="Si",M984=1),1,IF(AND($I984="Fisico",M984=1),1,IF(AND(M984=1,$I984="Electronico"),2,IF(M984=1,VLOOKUP($C984&amp;"|"&amp;$B984&amp;"|"&amp;$D984,Empresas!$C$6:$CC$92,$G984+6+1,0),0))))</f>
        <v>1</v>
      </c>
      <c r="AE984" s="147">
        <f>IF(AND($I984="Si",N984=1),1,IF(AND($I984="Fisico",N984=1),1,IF(AND(N984=1,$I984="Electronico"),2,IF(N984=1,VLOOKUP($C984&amp;"|"&amp;$B984&amp;"|"&amp;$D984,Empresas!$C$6:$CC$92,$G984+6+1,0),0))))</f>
        <v>1</v>
      </c>
      <c r="AF984" s="147">
        <f>IF(AND($I984="Si",O984=1),1,IF(AND($I984="Fisico",O984=1),1,IF(AND(O984=1,$I984="Electronico"),2,IF(O984=1,VLOOKUP($C984&amp;"|"&amp;$B984&amp;"|"&amp;$D984,Empresas!$C$6:$CC$92,$G984+6+1,0),0))))</f>
        <v>1</v>
      </c>
      <c r="AG984" s="147">
        <f>IF(AND($I984="Si",P984=1),1,IF(AND($I984="Fisico",P984=1),1,IF(AND(P984=1,$I984="Electronico"),2,IF(P984=1,VLOOKUP($C984&amp;"|"&amp;$B984&amp;"|"&amp;$D984,Empresas!$C$6:$CC$92,$G984+6+1,0),0))))</f>
        <v>1</v>
      </c>
      <c r="AH984" s="147">
        <f>IF(AND($I984="Si",Q984=1),1,IF(AND($I984="Fisico",Q984=1),1,IF(AND(Q984=1,$I984="Electronico"),2,IF(Q984=1,VLOOKUP($C984&amp;"|"&amp;$B984&amp;"|"&amp;$D984,Empresas!$C$6:$CC$92,$G984+6+1,0),0))))</f>
        <v>1</v>
      </c>
      <c r="AI984" s="147">
        <f>IF(AND($I984="Si",R984=1),1,IF(AND($I984="Fisico",R984=1),1,IF(AND(R984=1,$I984="Electronico"),2,IF(R984=1,VLOOKUP($C984&amp;"|"&amp;$B984&amp;"|"&amp;$D984,Empresas!$C$6:$CC$92,$G984+6+1,0),0))))</f>
        <v>0</v>
      </c>
      <c r="AJ984" s="147">
        <f>IF(AND($I984="Si",S984=1),1,IF(AND($I984="Fisico",S984=1),1,IF(AND(S984=1,$I984="Electronico"),2,IF(S984=1,VLOOKUP($C984&amp;"|"&amp;$B984&amp;"|"&amp;$D984,Empresas!$C$6:$CC$92,$G984+6+1,0),0))))</f>
        <v>0</v>
      </c>
      <c r="AK984" s="147">
        <f>IF(AND($I984="Si",T984=1),1,IF(AND($I984="Fisico",T984=1),1,IF(AND(T984=1,$I984="Electronico"),2,IF(T984=1,VLOOKUP($C984&amp;"|"&amp;$B984&amp;"|"&amp;$D984,Empresas!$C$6:$CC$92,$G984+6+1,0),0))))</f>
        <v>0</v>
      </c>
      <c r="AL984" s="147">
        <f>IF(AND($I984="Si",U984=1),1,IF(AND($I984="Fisico",U984=1),1,IF(AND(U984=1,$I984="Electronico"),2,IF(U984=1,VLOOKUP($C984&amp;"|"&amp;$B984&amp;"|"&amp;$D984,Empresas!$C$6:$CC$92,$G984+6+1,0),0))))</f>
        <v>0</v>
      </c>
      <c r="AM984" s="149">
        <f t="shared" si="160"/>
        <v>8</v>
      </c>
      <c r="AN984" s="149">
        <f t="shared" si="161"/>
        <v>8</v>
      </c>
      <c r="AO984" s="152">
        <f t="shared" si="162"/>
        <v>1</v>
      </c>
    </row>
    <row r="985" spans="1:41" x14ac:dyDescent="0.25">
      <c r="A985" s="137" t="str">
        <f>VLOOKUP(D985,Empresas!$D$7:$F$91,3,0)</f>
        <v>Yulisa</v>
      </c>
      <c r="B985" s="138" t="str">
        <f>VLOOKUP(D985,Empresas!$D$7:$G$91,4,0)</f>
        <v>Lorenzo</v>
      </c>
      <c r="C985" s="138" t="s">
        <v>544</v>
      </c>
      <c r="D985" s="138" t="s">
        <v>3</v>
      </c>
      <c r="E985" s="138" t="str">
        <f>VLOOKUP(D985,Empresas!$D$7:$E$92,2,0)</f>
        <v>TRANSPORTES VASSALLO S.A.C.</v>
      </c>
      <c r="F985" s="138" t="s">
        <v>160</v>
      </c>
      <c r="G985" s="139">
        <f t="shared" ref="G985:G996" si="164">+G984+3</f>
        <v>13</v>
      </c>
      <c r="H985" s="139" t="str">
        <f>VLOOKUP(D985,Empresas!$D$6:$L$92,7,0)</f>
        <v>Semestral</v>
      </c>
      <c r="I985" s="138" t="str">
        <f>VLOOKUP(VLOOKUP(D985&amp;"|"&amp;B985,Empresas!$I$7:$CB$92,G985,0),Tablas!$A$3:$B$5,2,0)</f>
        <v>Registro y analisis</v>
      </c>
      <c r="J985" s="78">
        <v>1</v>
      </c>
      <c r="K985" s="78">
        <v>1</v>
      </c>
      <c r="L985" s="78">
        <v>1</v>
      </c>
      <c r="M985" s="78">
        <v>1</v>
      </c>
      <c r="N985" s="78">
        <v>1</v>
      </c>
      <c r="O985" s="78">
        <v>1</v>
      </c>
      <c r="P985" s="78">
        <v>2</v>
      </c>
      <c r="Q985" s="78">
        <v>2</v>
      </c>
      <c r="R985" s="78"/>
      <c r="S985" s="78"/>
      <c r="T985" s="78"/>
      <c r="U985" s="78"/>
      <c r="V985" s="78" t="str">
        <f>VLOOKUP(D985,Empresas!$D$7:$CF$91,81,0)</f>
        <v>D</v>
      </c>
      <c r="W985" s="78" t="str">
        <f>VLOOKUP(D985,Empresas!$D$7:$M$91,10,0)</f>
        <v>Mype</v>
      </c>
      <c r="X985" s="69" t="str">
        <f t="shared" si="158"/>
        <v>SI</v>
      </c>
      <c r="Y985" s="153" t="str">
        <f t="shared" si="159"/>
        <v>Si aplica</v>
      </c>
      <c r="Z985" s="147">
        <f>IF(Y985="No aplica",0,IF(I985="no",0,IF(I985="No aplica",0,IF(I985="Si",1,IF(I985="Fisico",1,IF(I985="Electronico",2,VLOOKUP(C985&amp;"|"&amp;B985&amp;"|"&amp;D985,Empresas!$C$6:$CC$92,G985+6+1,0)))))))</f>
        <v>2</v>
      </c>
      <c r="AA985" s="147">
        <f>IF(AND($I985="Si",J985=1),1,IF(AND($I985="Fisico",J985=1),1,IF(AND(J985=1,$I985="Electronico"),2,IF(J985=1,VLOOKUP($C985&amp;"|"&amp;$B985&amp;"|"&amp;$D985,Empresas!$C$6:$CC$92,$G985+6+1,0),0))))</f>
        <v>2</v>
      </c>
      <c r="AB985" s="147">
        <f>IF(AND($I985="Si",K985=1),1,IF(AND($I985="Fisico",K985=1),1,IF(AND(K985=1,$I985="Electronico"),2,IF(K985=1,VLOOKUP($C985&amp;"|"&amp;$B985&amp;"|"&amp;$D985,Empresas!$C$6:$CC$92,$G985+6+1,0),0))))</f>
        <v>2</v>
      </c>
      <c r="AC985" s="147">
        <f>IF(AND($I985="Si",L985=1),1,IF(AND($I985="Fisico",L985=1),1,IF(AND(L985=1,$I985="Electronico"),2,IF(L985=1,VLOOKUP($C985&amp;"|"&amp;$B985&amp;"|"&amp;$D985,Empresas!$C$6:$CC$92,$G985+6+1,0),0))))</f>
        <v>2</v>
      </c>
      <c r="AD985" s="147">
        <f>IF(AND($I985="Si",M985=1),1,IF(AND($I985="Fisico",M985=1),1,IF(AND(M985=1,$I985="Electronico"),2,IF(M985=1,VLOOKUP($C985&amp;"|"&amp;$B985&amp;"|"&amp;$D985,Empresas!$C$6:$CC$92,$G985+6+1,0),0))))</f>
        <v>2</v>
      </c>
      <c r="AE985" s="147">
        <f>IF(AND($I985="Si",N985=1),1,IF(AND($I985="Fisico",N985=1),1,IF(AND(N985=1,$I985="Electronico"),2,IF(N985=1,VLOOKUP($C985&amp;"|"&amp;$B985&amp;"|"&amp;$D985,Empresas!$C$6:$CC$92,$G985+6+1,0),0))))</f>
        <v>2</v>
      </c>
      <c r="AF985" s="147">
        <f>IF(AND($I985="Si",O985=1),1,IF(AND($I985="Fisico",O985=1),1,IF(AND(O985=1,$I985="Electronico"),2,IF(O985=1,VLOOKUP($C985&amp;"|"&amp;$B985&amp;"|"&amp;$D985,Empresas!$C$6:$CC$92,$G985+6+1,0),0))))</f>
        <v>2</v>
      </c>
      <c r="AG985" s="147">
        <f>IF(AND($I985="Si",P985=1),1,IF(AND($I985="Fisico",P985=1),1,IF(AND(P985=1,$I985="Electronico"),2,IF(P985=1,VLOOKUP($C985&amp;"|"&amp;$B985&amp;"|"&amp;$D985,Empresas!$C$6:$CC$92,$G985+6+1,0),0))))</f>
        <v>0</v>
      </c>
      <c r="AH985" s="147">
        <f>IF(AND($I985="Si",Q985=1),1,IF(AND($I985="Fisico",Q985=1),1,IF(AND(Q985=1,$I985="Electronico"),2,IF(Q985=1,VLOOKUP($C985&amp;"|"&amp;$B985&amp;"|"&amp;$D985,Empresas!$C$6:$CC$92,$G985+6+1,0),0))))</f>
        <v>0</v>
      </c>
      <c r="AI985" s="147">
        <f>IF(AND($I985="Si",R985=1),1,IF(AND($I985="Fisico",R985=1),1,IF(AND(R985=1,$I985="Electronico"),2,IF(R985=1,VLOOKUP($C985&amp;"|"&amp;$B985&amp;"|"&amp;$D985,Empresas!$C$6:$CC$92,$G985+6+1,0),0))))</f>
        <v>0</v>
      </c>
      <c r="AJ985" s="147">
        <f>IF(AND($I985="Si",S985=1),1,IF(AND($I985="Fisico",S985=1),1,IF(AND(S985=1,$I985="Electronico"),2,IF(S985=1,VLOOKUP($C985&amp;"|"&amp;$B985&amp;"|"&amp;$D985,Empresas!$C$6:$CC$92,$G985+6+1,0),0))))</f>
        <v>0</v>
      </c>
      <c r="AK985" s="147">
        <f>IF(AND($I985="Si",T985=1),1,IF(AND($I985="Fisico",T985=1),1,IF(AND(T985=1,$I985="Electronico"),2,IF(T985=1,VLOOKUP($C985&amp;"|"&amp;$B985&amp;"|"&amp;$D985,Empresas!$C$6:$CC$92,$G985+6+1,0),0))))</f>
        <v>0</v>
      </c>
      <c r="AL985" s="147">
        <f>IF(AND($I985="Si",U985=1),1,IF(AND($I985="Fisico",U985=1),1,IF(AND(U985=1,$I985="Electronico"),2,IF(U985=1,VLOOKUP($C985&amp;"|"&amp;$B985&amp;"|"&amp;$D985,Empresas!$C$6:$CC$92,$G985+6+1,0),0))))</f>
        <v>0</v>
      </c>
      <c r="AM985" s="149">
        <f t="shared" si="160"/>
        <v>12</v>
      </c>
      <c r="AN985" s="149">
        <f t="shared" si="161"/>
        <v>16</v>
      </c>
      <c r="AO985" s="152">
        <f t="shared" si="162"/>
        <v>0.75</v>
      </c>
    </row>
    <row r="986" spans="1:41" x14ac:dyDescent="0.25">
      <c r="A986" s="137" t="str">
        <f>VLOOKUP(D986,Empresas!$D$7:$F$91,3,0)</f>
        <v>Yulisa</v>
      </c>
      <c r="B986" s="138" t="str">
        <f>VLOOKUP(D986,Empresas!$D$7:$G$91,4,0)</f>
        <v>Lorenzo</v>
      </c>
      <c r="C986" s="138" t="s">
        <v>544</v>
      </c>
      <c r="D986" s="138" t="s">
        <v>3</v>
      </c>
      <c r="E986" s="138" t="str">
        <f>VLOOKUP(D986,Empresas!$D$7:$E$92,2,0)</f>
        <v>TRANSPORTES VASSALLO S.A.C.</v>
      </c>
      <c r="F986" s="138" t="s">
        <v>161</v>
      </c>
      <c r="G986" s="139">
        <f t="shared" si="164"/>
        <v>16</v>
      </c>
      <c r="H986" s="139" t="str">
        <f>VLOOKUP(D986,Empresas!$D$6:$L$92,7,0)</f>
        <v>Semestral</v>
      </c>
      <c r="I986" s="138" t="str">
        <f>VLOOKUP(VLOOKUP(D986&amp;"|"&amp;B986,Empresas!$I$7:$CB$92,G986,0),Tablas!$A$3:$B$5,2,0)</f>
        <v>No aplica</v>
      </c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 t="str">
        <f>VLOOKUP(D986,Empresas!$D$7:$CF$91,81,0)</f>
        <v>D</v>
      </c>
      <c r="W986" s="78" t="str">
        <f>VLOOKUP(D986,Empresas!$D$7:$M$91,10,0)</f>
        <v>Mype</v>
      </c>
      <c r="X986" s="69" t="str">
        <f t="shared" si="158"/>
        <v>SI</v>
      </c>
      <c r="Y986" s="153" t="str">
        <f t="shared" si="159"/>
        <v>No aplica</v>
      </c>
      <c r="Z986" s="147">
        <f>IF(Y986="No aplica",0,IF(I986="no",0,IF(I986="No aplica",0,IF(I986="Si",1,IF(I986="Fisico",1,IF(I986="Electronico",2,VLOOKUP(C986&amp;"|"&amp;B986&amp;"|"&amp;D986,Empresas!$C$6:$CC$92,G986+6+1,0)))))))</f>
        <v>0</v>
      </c>
      <c r="AA986" s="147">
        <f>IF(AND($I986="Si",J986=1),1,IF(AND($I986="Fisico",J986=1),1,IF(AND(J986=1,$I986="Electronico"),2,IF(J986=1,VLOOKUP($C986&amp;"|"&amp;$B986&amp;"|"&amp;$D986,Empresas!$C$6:$CC$92,$G986+6+1,0),0))))</f>
        <v>0</v>
      </c>
      <c r="AB986" s="147">
        <f>IF(AND($I986="Si",K986=1),1,IF(AND($I986="Fisico",K986=1),1,IF(AND(K986=1,$I986="Electronico"),2,IF(K986=1,VLOOKUP($C986&amp;"|"&amp;$B986&amp;"|"&amp;$D986,Empresas!$C$6:$CC$92,$G986+6+1,0),0))))</f>
        <v>0</v>
      </c>
      <c r="AC986" s="147">
        <f>IF(AND($I986="Si",L986=1),1,IF(AND($I986="Fisico",L986=1),1,IF(AND(L986=1,$I986="Electronico"),2,IF(L986=1,VLOOKUP($C986&amp;"|"&amp;$B986&amp;"|"&amp;$D986,Empresas!$C$6:$CC$92,$G986+6+1,0),0))))</f>
        <v>0</v>
      </c>
      <c r="AD986" s="147">
        <f>IF(AND($I986="Si",M986=1),1,IF(AND($I986="Fisico",M986=1),1,IF(AND(M986=1,$I986="Electronico"),2,IF(M986=1,VLOOKUP($C986&amp;"|"&amp;$B986&amp;"|"&amp;$D986,Empresas!$C$6:$CC$92,$G986+6+1,0),0))))</f>
        <v>0</v>
      </c>
      <c r="AE986" s="147">
        <f>IF(AND($I986="Si",N986=1),1,IF(AND($I986="Fisico",N986=1),1,IF(AND(N986=1,$I986="Electronico"),2,IF(N986=1,VLOOKUP($C986&amp;"|"&amp;$B986&amp;"|"&amp;$D986,Empresas!$C$6:$CC$92,$G986+6+1,0),0))))</f>
        <v>0</v>
      </c>
      <c r="AF986" s="147">
        <f>IF(AND($I986="Si",O986=1),1,IF(AND($I986="Fisico",O986=1),1,IF(AND(O986=1,$I986="Electronico"),2,IF(O986=1,VLOOKUP($C986&amp;"|"&amp;$B986&amp;"|"&amp;$D986,Empresas!$C$6:$CC$92,$G986+6+1,0),0))))</f>
        <v>0</v>
      </c>
      <c r="AG986" s="147">
        <f>IF(AND($I986="Si",P986=1),1,IF(AND($I986="Fisico",P986=1),1,IF(AND(P986=1,$I986="Electronico"),2,IF(P986=1,VLOOKUP($C986&amp;"|"&amp;$B986&amp;"|"&amp;$D986,Empresas!$C$6:$CC$92,$G986+6+1,0),0))))</f>
        <v>0</v>
      </c>
      <c r="AH986" s="147">
        <f>IF(AND($I986="Si",Q986=1),1,IF(AND($I986="Fisico",Q986=1),1,IF(AND(Q986=1,$I986="Electronico"),2,IF(Q986=1,VLOOKUP($C986&amp;"|"&amp;$B986&amp;"|"&amp;$D986,Empresas!$C$6:$CC$92,$G986+6+1,0),0))))</f>
        <v>0</v>
      </c>
      <c r="AI986" s="147">
        <f>IF(AND($I986="Si",R986=1),1,IF(AND($I986="Fisico",R986=1),1,IF(AND(R986=1,$I986="Electronico"),2,IF(R986=1,VLOOKUP($C986&amp;"|"&amp;$B986&amp;"|"&amp;$D986,Empresas!$C$6:$CC$92,$G986+6+1,0),0))))</f>
        <v>0</v>
      </c>
      <c r="AJ986" s="147">
        <f>IF(AND($I986="Si",S986=1),1,IF(AND($I986="Fisico",S986=1),1,IF(AND(S986=1,$I986="Electronico"),2,IF(S986=1,VLOOKUP($C986&amp;"|"&amp;$B986&amp;"|"&amp;$D986,Empresas!$C$6:$CC$92,$G986+6+1,0),0))))</f>
        <v>0</v>
      </c>
      <c r="AK986" s="147">
        <f>IF(AND($I986="Si",T986=1),1,IF(AND($I986="Fisico",T986=1),1,IF(AND(T986=1,$I986="Electronico"),2,IF(T986=1,VLOOKUP($C986&amp;"|"&amp;$B986&amp;"|"&amp;$D986,Empresas!$C$6:$CC$92,$G986+6+1,0),0))))</f>
        <v>0</v>
      </c>
      <c r="AL986" s="147">
        <f>IF(AND($I986="Si",U986=1),1,IF(AND($I986="Fisico",U986=1),1,IF(AND(U986=1,$I986="Electronico"),2,IF(U986=1,VLOOKUP($C986&amp;"|"&amp;$B986&amp;"|"&amp;$D986,Empresas!$C$6:$CC$92,$G986+6+1,0),0))))</f>
        <v>0</v>
      </c>
      <c r="AM986" s="149">
        <f t="shared" si="160"/>
        <v>0</v>
      </c>
      <c r="AN986" s="149">
        <f t="shared" si="161"/>
        <v>0</v>
      </c>
      <c r="AO986" s="152">
        <f t="shared" si="162"/>
        <v>0</v>
      </c>
    </row>
    <row r="987" spans="1:41" x14ac:dyDescent="0.25">
      <c r="A987" s="137" t="str">
        <f>VLOOKUP(D987,Empresas!$D$7:$F$91,3,0)</f>
        <v>Yulisa</v>
      </c>
      <c r="B987" s="138" t="str">
        <f>VLOOKUP(D987,Empresas!$D$7:$G$91,4,0)</f>
        <v>Lorenzo</v>
      </c>
      <c r="C987" s="138" t="s">
        <v>544</v>
      </c>
      <c r="D987" s="138" t="s">
        <v>3</v>
      </c>
      <c r="E987" s="138" t="str">
        <f>VLOOKUP(D987,Empresas!$D$7:$E$92,2,0)</f>
        <v>TRANSPORTES VASSALLO S.A.C.</v>
      </c>
      <c r="F987" s="138" t="s">
        <v>162</v>
      </c>
      <c r="G987" s="139">
        <f t="shared" si="164"/>
        <v>19</v>
      </c>
      <c r="H987" s="139" t="str">
        <f>VLOOKUP(D987,Empresas!$D$6:$L$92,7,0)</f>
        <v>Semestral</v>
      </c>
      <c r="I987" s="138" t="str">
        <f>VLOOKUP(VLOOKUP(D987&amp;"|"&amp;B987,Empresas!$I$7:$CB$92,G987,0),Tablas!$A$3:$B$5,2,0)</f>
        <v>No aplica</v>
      </c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 t="str">
        <f>VLOOKUP(D987,Empresas!$D$7:$CF$91,81,0)</f>
        <v>D</v>
      </c>
      <c r="W987" s="78" t="str">
        <f>VLOOKUP(D987,Empresas!$D$7:$M$91,10,0)</f>
        <v>Mype</v>
      </c>
      <c r="X987" s="69" t="str">
        <f t="shared" si="158"/>
        <v>SI</v>
      </c>
      <c r="Y987" s="153" t="str">
        <f t="shared" si="159"/>
        <v>No aplica</v>
      </c>
      <c r="Z987" s="147">
        <f>IF(Y987="No aplica",0,IF(I987="no",0,IF(I987="No aplica",0,IF(I987="Si",1,IF(I987="Fisico",1,IF(I987="Electronico",2,VLOOKUP(C987&amp;"|"&amp;B987&amp;"|"&amp;D987,Empresas!$C$6:$CC$92,G987+6+1,0)))))))</f>
        <v>0</v>
      </c>
      <c r="AA987" s="147">
        <f>IF(AND($I987="Si",J987=1),1,IF(AND($I987="Fisico",J987=1),1,IF(AND(J987=1,$I987="Electronico"),2,IF(J987=1,VLOOKUP($C987&amp;"|"&amp;$B987&amp;"|"&amp;$D987,Empresas!$C$6:$CC$92,$G987+6+1,0),0))))</f>
        <v>0</v>
      </c>
      <c r="AB987" s="147">
        <f>IF(AND($I987="Si",K987=1),1,IF(AND($I987="Fisico",K987=1),1,IF(AND(K987=1,$I987="Electronico"),2,IF(K987=1,VLOOKUP($C987&amp;"|"&amp;$B987&amp;"|"&amp;$D987,Empresas!$C$6:$CC$92,$G987+6+1,0),0))))</f>
        <v>0</v>
      </c>
      <c r="AC987" s="147">
        <f>IF(AND($I987="Si",L987=1),1,IF(AND($I987="Fisico",L987=1),1,IF(AND(L987=1,$I987="Electronico"),2,IF(L987=1,VLOOKUP($C987&amp;"|"&amp;$B987&amp;"|"&amp;$D987,Empresas!$C$6:$CC$92,$G987+6+1,0),0))))</f>
        <v>0</v>
      </c>
      <c r="AD987" s="147">
        <f>IF(AND($I987="Si",M987=1),1,IF(AND($I987="Fisico",M987=1),1,IF(AND(M987=1,$I987="Electronico"),2,IF(M987=1,VLOOKUP($C987&amp;"|"&amp;$B987&amp;"|"&amp;$D987,Empresas!$C$6:$CC$92,$G987+6+1,0),0))))</f>
        <v>0</v>
      </c>
      <c r="AE987" s="147">
        <f>IF(AND($I987="Si",N987=1),1,IF(AND($I987="Fisico",N987=1),1,IF(AND(N987=1,$I987="Electronico"),2,IF(N987=1,VLOOKUP($C987&amp;"|"&amp;$B987&amp;"|"&amp;$D987,Empresas!$C$6:$CC$92,$G987+6+1,0),0))))</f>
        <v>0</v>
      </c>
      <c r="AF987" s="147">
        <f>IF(AND($I987="Si",O987=1),1,IF(AND($I987="Fisico",O987=1),1,IF(AND(O987=1,$I987="Electronico"),2,IF(O987=1,VLOOKUP($C987&amp;"|"&amp;$B987&amp;"|"&amp;$D987,Empresas!$C$6:$CC$92,$G987+6+1,0),0))))</f>
        <v>0</v>
      </c>
      <c r="AG987" s="147">
        <f>IF(AND($I987="Si",P987=1),1,IF(AND($I987="Fisico",P987=1),1,IF(AND(P987=1,$I987="Electronico"),2,IF(P987=1,VLOOKUP($C987&amp;"|"&amp;$B987&amp;"|"&amp;$D987,Empresas!$C$6:$CC$92,$G987+6+1,0),0))))</f>
        <v>0</v>
      </c>
      <c r="AH987" s="147">
        <f>IF(AND($I987="Si",Q987=1),1,IF(AND($I987="Fisico",Q987=1),1,IF(AND(Q987=1,$I987="Electronico"),2,IF(Q987=1,VLOOKUP($C987&amp;"|"&amp;$B987&amp;"|"&amp;$D987,Empresas!$C$6:$CC$92,$G987+6+1,0),0))))</f>
        <v>0</v>
      </c>
      <c r="AI987" s="147">
        <f>IF(AND($I987="Si",R987=1),1,IF(AND($I987="Fisico",R987=1),1,IF(AND(R987=1,$I987="Electronico"),2,IF(R987=1,VLOOKUP($C987&amp;"|"&amp;$B987&amp;"|"&amp;$D987,Empresas!$C$6:$CC$92,$G987+6+1,0),0))))</f>
        <v>0</v>
      </c>
      <c r="AJ987" s="147">
        <f>IF(AND($I987="Si",S987=1),1,IF(AND($I987="Fisico",S987=1),1,IF(AND(S987=1,$I987="Electronico"),2,IF(S987=1,VLOOKUP($C987&amp;"|"&amp;$B987&amp;"|"&amp;$D987,Empresas!$C$6:$CC$92,$G987+6+1,0),0))))</f>
        <v>0</v>
      </c>
      <c r="AK987" s="147">
        <f>IF(AND($I987="Si",T987=1),1,IF(AND($I987="Fisico",T987=1),1,IF(AND(T987=1,$I987="Electronico"),2,IF(T987=1,VLOOKUP($C987&amp;"|"&amp;$B987&amp;"|"&amp;$D987,Empresas!$C$6:$CC$92,$G987+6+1,0),0))))</f>
        <v>0</v>
      </c>
      <c r="AL987" s="147">
        <f>IF(AND($I987="Si",U987=1),1,IF(AND($I987="Fisico",U987=1),1,IF(AND(U987=1,$I987="Electronico"),2,IF(U987=1,VLOOKUP($C987&amp;"|"&amp;$B987&amp;"|"&amp;$D987,Empresas!$C$6:$CC$92,$G987+6+1,0),0))))</f>
        <v>0</v>
      </c>
      <c r="AM987" s="149">
        <f t="shared" si="160"/>
        <v>0</v>
      </c>
      <c r="AN987" s="149">
        <f t="shared" si="161"/>
        <v>0</v>
      </c>
      <c r="AO987" s="152">
        <f t="shared" si="162"/>
        <v>0</v>
      </c>
    </row>
    <row r="988" spans="1:41" x14ac:dyDescent="0.25">
      <c r="A988" s="137" t="str">
        <f>VLOOKUP(D988,Empresas!$D$7:$F$91,3,0)</f>
        <v>Yulisa</v>
      </c>
      <c r="B988" s="138" t="str">
        <f>VLOOKUP(D988,Empresas!$D$7:$G$91,4,0)</f>
        <v>Lorenzo</v>
      </c>
      <c r="C988" s="138" t="s">
        <v>544</v>
      </c>
      <c r="D988" s="138" t="s">
        <v>3</v>
      </c>
      <c r="E988" s="138" t="str">
        <f>VLOOKUP(D988,Empresas!$D$7:$E$92,2,0)</f>
        <v>TRANSPORTES VASSALLO S.A.C.</v>
      </c>
      <c r="F988" s="138" t="s">
        <v>163</v>
      </c>
      <c r="G988" s="139">
        <f t="shared" si="164"/>
        <v>22</v>
      </c>
      <c r="H988" s="139" t="str">
        <f>VLOOKUP(D988,Empresas!$D$6:$L$92,7,0)</f>
        <v>Semestral</v>
      </c>
      <c r="I988" s="138" t="str">
        <f>VLOOKUP(VLOOKUP(D988&amp;"|"&amp;B988,Empresas!$I$7:$CB$92,G988,0),Tablas!$A$3:$B$5,2,0)</f>
        <v>Registro y analisis</v>
      </c>
      <c r="J988" s="78">
        <v>1</v>
      </c>
      <c r="K988" s="78">
        <v>1</v>
      </c>
      <c r="L988" s="78">
        <v>1</v>
      </c>
      <c r="M988" s="78">
        <v>1</v>
      </c>
      <c r="N988" s="78">
        <v>1</v>
      </c>
      <c r="O988" s="78">
        <v>1</v>
      </c>
      <c r="P988" s="78">
        <v>1</v>
      </c>
      <c r="Q988" s="78">
        <v>2</v>
      </c>
      <c r="R988" s="78"/>
      <c r="S988" s="78"/>
      <c r="T988" s="78"/>
      <c r="U988" s="78"/>
      <c r="V988" s="78" t="str">
        <f>VLOOKUP(D988,Empresas!$D$7:$CF$91,81,0)</f>
        <v>D</v>
      </c>
      <c r="W988" s="78" t="str">
        <f>VLOOKUP(D988,Empresas!$D$7:$M$91,10,0)</f>
        <v>Mype</v>
      </c>
      <c r="X988" s="69" t="str">
        <f t="shared" si="158"/>
        <v>SI</v>
      </c>
      <c r="Y988" s="153" t="str">
        <f t="shared" si="159"/>
        <v>Si aplica</v>
      </c>
      <c r="Z988" s="147">
        <f>IF(Y988="No aplica",0,IF(I988="no",0,IF(I988="No aplica",0,IF(I988="Si",1,IF(I988="Fisico",1,IF(I988="Electronico",2,VLOOKUP(C988&amp;"|"&amp;B988&amp;"|"&amp;D988,Empresas!$C$6:$CC$92,G988+6+1,0)))))))</f>
        <v>2</v>
      </c>
      <c r="AA988" s="147">
        <f>IF(AND($I988="Si",J988=1),1,IF(AND($I988="Fisico",J988=1),1,IF(AND(J988=1,$I988="Electronico"),2,IF(J988=1,VLOOKUP($C988&amp;"|"&amp;$B988&amp;"|"&amp;$D988,Empresas!$C$6:$CC$92,$G988+6+1,0),0))))</f>
        <v>2</v>
      </c>
      <c r="AB988" s="147">
        <f>IF(AND($I988="Si",K988=1),1,IF(AND($I988="Fisico",K988=1),1,IF(AND(K988=1,$I988="Electronico"),2,IF(K988=1,VLOOKUP($C988&amp;"|"&amp;$B988&amp;"|"&amp;$D988,Empresas!$C$6:$CC$92,$G988+6+1,0),0))))</f>
        <v>2</v>
      </c>
      <c r="AC988" s="147">
        <f>IF(AND($I988="Si",L988=1),1,IF(AND($I988="Fisico",L988=1),1,IF(AND(L988=1,$I988="Electronico"),2,IF(L988=1,VLOOKUP($C988&amp;"|"&amp;$B988&amp;"|"&amp;$D988,Empresas!$C$6:$CC$92,$G988+6+1,0),0))))</f>
        <v>2</v>
      </c>
      <c r="AD988" s="147">
        <f>IF(AND($I988="Si",M988=1),1,IF(AND($I988="Fisico",M988=1),1,IF(AND(M988=1,$I988="Electronico"),2,IF(M988=1,VLOOKUP($C988&amp;"|"&amp;$B988&amp;"|"&amp;$D988,Empresas!$C$6:$CC$92,$G988+6+1,0),0))))</f>
        <v>2</v>
      </c>
      <c r="AE988" s="147">
        <f>IF(AND($I988="Si",N988=1),1,IF(AND($I988="Fisico",N988=1),1,IF(AND(N988=1,$I988="Electronico"),2,IF(N988=1,VLOOKUP($C988&amp;"|"&amp;$B988&amp;"|"&amp;$D988,Empresas!$C$6:$CC$92,$G988+6+1,0),0))))</f>
        <v>2</v>
      </c>
      <c r="AF988" s="147">
        <f>IF(AND($I988="Si",O988=1),1,IF(AND($I988="Fisico",O988=1),1,IF(AND(O988=1,$I988="Electronico"),2,IF(O988=1,VLOOKUP($C988&amp;"|"&amp;$B988&amp;"|"&amp;$D988,Empresas!$C$6:$CC$92,$G988+6+1,0),0))))</f>
        <v>2</v>
      </c>
      <c r="AG988" s="147">
        <f>IF(AND($I988="Si",P988=1),1,IF(AND($I988="Fisico",P988=1),1,IF(AND(P988=1,$I988="Electronico"),2,IF(P988=1,VLOOKUP($C988&amp;"|"&amp;$B988&amp;"|"&amp;$D988,Empresas!$C$6:$CC$92,$G988+6+1,0),0))))</f>
        <v>2</v>
      </c>
      <c r="AH988" s="147">
        <f>IF(AND($I988="Si",Q988=1),1,IF(AND($I988="Fisico",Q988=1),1,IF(AND(Q988=1,$I988="Electronico"),2,IF(Q988=1,VLOOKUP($C988&amp;"|"&amp;$B988&amp;"|"&amp;$D988,Empresas!$C$6:$CC$92,$G988+6+1,0),0))))</f>
        <v>0</v>
      </c>
      <c r="AI988" s="147">
        <f>IF(AND($I988="Si",R988=1),1,IF(AND($I988="Fisico",R988=1),1,IF(AND(R988=1,$I988="Electronico"),2,IF(R988=1,VLOOKUP($C988&amp;"|"&amp;$B988&amp;"|"&amp;$D988,Empresas!$C$6:$CC$92,$G988+6+1,0),0))))</f>
        <v>0</v>
      </c>
      <c r="AJ988" s="147">
        <f>IF(AND($I988="Si",S988=1),1,IF(AND($I988="Fisico",S988=1),1,IF(AND(S988=1,$I988="Electronico"),2,IF(S988=1,VLOOKUP($C988&amp;"|"&amp;$B988&amp;"|"&amp;$D988,Empresas!$C$6:$CC$92,$G988+6+1,0),0))))</f>
        <v>0</v>
      </c>
      <c r="AK988" s="147">
        <f>IF(AND($I988="Si",T988=1),1,IF(AND($I988="Fisico",T988=1),1,IF(AND(T988=1,$I988="Electronico"),2,IF(T988=1,VLOOKUP($C988&amp;"|"&amp;$B988&amp;"|"&amp;$D988,Empresas!$C$6:$CC$92,$G988+6+1,0),0))))</f>
        <v>0</v>
      </c>
      <c r="AL988" s="147">
        <f>IF(AND($I988="Si",U988=1),1,IF(AND($I988="Fisico",U988=1),1,IF(AND(U988=1,$I988="Electronico"),2,IF(U988=1,VLOOKUP($C988&amp;"|"&amp;$B988&amp;"|"&amp;$D988,Empresas!$C$6:$CC$92,$G988+6+1,0),0))))</f>
        <v>0</v>
      </c>
      <c r="AM988" s="149">
        <f t="shared" si="160"/>
        <v>14</v>
      </c>
      <c r="AN988" s="149">
        <f t="shared" si="161"/>
        <v>16</v>
      </c>
      <c r="AO988" s="152">
        <f t="shared" si="162"/>
        <v>0.875</v>
      </c>
    </row>
    <row r="989" spans="1:41" x14ac:dyDescent="0.25">
      <c r="A989" s="137" t="str">
        <f>VLOOKUP(D989,Empresas!$D$7:$F$91,3,0)</f>
        <v>Yulisa</v>
      </c>
      <c r="B989" s="138" t="str">
        <f>VLOOKUP(D989,Empresas!$D$7:$G$91,4,0)</f>
        <v>Lorenzo</v>
      </c>
      <c r="C989" s="138" t="s">
        <v>544</v>
      </c>
      <c r="D989" s="138" t="s">
        <v>3</v>
      </c>
      <c r="E989" s="138" t="str">
        <f>VLOOKUP(D989,Empresas!$D$7:$E$92,2,0)</f>
        <v>TRANSPORTES VASSALLO S.A.C.</v>
      </c>
      <c r="F989" s="138" t="s">
        <v>164</v>
      </c>
      <c r="G989" s="139">
        <f t="shared" si="164"/>
        <v>25</v>
      </c>
      <c r="H989" s="139" t="str">
        <f>VLOOKUP(D989,Empresas!$D$6:$L$92,7,0)</f>
        <v>Semestral</v>
      </c>
      <c r="I989" s="138" t="str">
        <f>VLOOKUP(VLOOKUP(D989&amp;"|"&amp;B989,Empresas!$I$7:$CB$92,G989,0),Tablas!$A$3:$B$5,2,0)</f>
        <v>Registro y analisis</v>
      </c>
      <c r="J989" s="78">
        <v>1</v>
      </c>
      <c r="K989" s="78">
        <v>1</v>
      </c>
      <c r="L989" s="78">
        <v>1</v>
      </c>
      <c r="M989" s="78">
        <v>1</v>
      </c>
      <c r="N989" s="78">
        <v>1</v>
      </c>
      <c r="O989" s="78">
        <v>1</v>
      </c>
      <c r="P989" s="78">
        <v>1</v>
      </c>
      <c r="Q989" s="78">
        <v>2</v>
      </c>
      <c r="R989" s="78"/>
      <c r="S989" s="78"/>
      <c r="T989" s="78"/>
      <c r="U989" s="78"/>
      <c r="V989" s="78" t="str">
        <f>VLOOKUP(D989,Empresas!$D$7:$CF$91,81,0)</f>
        <v>D</v>
      </c>
      <c r="W989" s="78" t="str">
        <f>VLOOKUP(D989,Empresas!$D$7:$M$91,10,0)</f>
        <v>Mype</v>
      </c>
      <c r="X989" s="69" t="str">
        <f t="shared" si="158"/>
        <v>SI</v>
      </c>
      <c r="Y989" s="153" t="str">
        <f t="shared" si="159"/>
        <v>Si aplica</v>
      </c>
      <c r="Z989" s="147">
        <f>IF(Y989="No aplica",0,IF(I989="no",0,IF(I989="No aplica",0,IF(I989="Si",1,IF(I989="Fisico",1,IF(I989="Electronico",2,VLOOKUP(C989&amp;"|"&amp;B989&amp;"|"&amp;D989,Empresas!$C$6:$CC$92,G989+6+1,0)))))))</f>
        <v>1</v>
      </c>
      <c r="AA989" s="147">
        <f>IF(AND($I989="Si",J989=1),1,IF(AND($I989="Fisico",J989=1),1,IF(AND(J989=1,$I989="Electronico"),2,IF(J989=1,VLOOKUP($C989&amp;"|"&amp;$B989&amp;"|"&amp;$D989,Empresas!$C$6:$CC$92,$G989+6+1,0),0))))</f>
        <v>1</v>
      </c>
      <c r="AB989" s="147">
        <f>IF(AND($I989="Si",K989=1),1,IF(AND($I989="Fisico",K989=1),1,IF(AND(K989=1,$I989="Electronico"),2,IF(K989=1,VLOOKUP($C989&amp;"|"&amp;$B989&amp;"|"&amp;$D989,Empresas!$C$6:$CC$92,$G989+6+1,0),0))))</f>
        <v>1</v>
      </c>
      <c r="AC989" s="147">
        <f>IF(AND($I989="Si",L989=1),1,IF(AND($I989="Fisico",L989=1),1,IF(AND(L989=1,$I989="Electronico"),2,IF(L989=1,VLOOKUP($C989&amp;"|"&amp;$B989&amp;"|"&amp;$D989,Empresas!$C$6:$CC$92,$G989+6+1,0),0))))</f>
        <v>1</v>
      </c>
      <c r="AD989" s="147">
        <f>IF(AND($I989="Si",M989=1),1,IF(AND($I989="Fisico",M989=1),1,IF(AND(M989=1,$I989="Electronico"),2,IF(M989=1,VLOOKUP($C989&amp;"|"&amp;$B989&amp;"|"&amp;$D989,Empresas!$C$6:$CC$92,$G989+6+1,0),0))))</f>
        <v>1</v>
      </c>
      <c r="AE989" s="147">
        <f>IF(AND($I989="Si",N989=1),1,IF(AND($I989="Fisico",N989=1),1,IF(AND(N989=1,$I989="Electronico"),2,IF(N989=1,VLOOKUP($C989&amp;"|"&amp;$B989&amp;"|"&amp;$D989,Empresas!$C$6:$CC$92,$G989+6+1,0),0))))</f>
        <v>1</v>
      </c>
      <c r="AF989" s="147">
        <f>IF(AND($I989="Si",O989=1),1,IF(AND($I989="Fisico",O989=1),1,IF(AND(O989=1,$I989="Electronico"),2,IF(O989=1,VLOOKUP($C989&amp;"|"&amp;$B989&amp;"|"&amp;$D989,Empresas!$C$6:$CC$92,$G989+6+1,0),0))))</f>
        <v>1</v>
      </c>
      <c r="AG989" s="147">
        <f>IF(AND($I989="Si",P989=1),1,IF(AND($I989="Fisico",P989=1),1,IF(AND(P989=1,$I989="Electronico"),2,IF(P989=1,VLOOKUP($C989&amp;"|"&amp;$B989&amp;"|"&amp;$D989,Empresas!$C$6:$CC$92,$G989+6+1,0),0))))</f>
        <v>1</v>
      </c>
      <c r="AH989" s="147">
        <f>IF(AND($I989="Si",Q989=1),1,IF(AND($I989="Fisico",Q989=1),1,IF(AND(Q989=1,$I989="Electronico"),2,IF(Q989=1,VLOOKUP($C989&amp;"|"&amp;$B989&amp;"|"&amp;$D989,Empresas!$C$6:$CC$92,$G989+6+1,0),0))))</f>
        <v>0</v>
      </c>
      <c r="AI989" s="147">
        <f>IF(AND($I989="Si",R989=1),1,IF(AND($I989="Fisico",R989=1),1,IF(AND(R989=1,$I989="Electronico"),2,IF(R989=1,VLOOKUP($C989&amp;"|"&amp;$B989&amp;"|"&amp;$D989,Empresas!$C$6:$CC$92,$G989+6+1,0),0))))</f>
        <v>0</v>
      </c>
      <c r="AJ989" s="147">
        <f>IF(AND($I989="Si",S989=1),1,IF(AND($I989="Fisico",S989=1),1,IF(AND(S989=1,$I989="Electronico"),2,IF(S989=1,VLOOKUP($C989&amp;"|"&amp;$B989&amp;"|"&amp;$D989,Empresas!$C$6:$CC$92,$G989+6+1,0),0))))</f>
        <v>0</v>
      </c>
      <c r="AK989" s="147">
        <f>IF(AND($I989="Si",T989=1),1,IF(AND($I989="Fisico",T989=1),1,IF(AND(T989=1,$I989="Electronico"),2,IF(T989=1,VLOOKUP($C989&amp;"|"&amp;$B989&amp;"|"&amp;$D989,Empresas!$C$6:$CC$92,$G989+6+1,0),0))))</f>
        <v>0</v>
      </c>
      <c r="AL989" s="147">
        <f>IF(AND($I989="Si",U989=1),1,IF(AND($I989="Fisico",U989=1),1,IF(AND(U989=1,$I989="Electronico"),2,IF(U989=1,VLOOKUP($C989&amp;"|"&amp;$B989&amp;"|"&amp;$D989,Empresas!$C$6:$CC$92,$G989+6+1,0),0))))</f>
        <v>0</v>
      </c>
      <c r="AM989" s="149">
        <f t="shared" si="160"/>
        <v>7</v>
      </c>
      <c r="AN989" s="149">
        <f t="shared" si="161"/>
        <v>8</v>
      </c>
      <c r="AO989" s="152">
        <f t="shared" si="162"/>
        <v>0.875</v>
      </c>
    </row>
    <row r="990" spans="1:41" x14ac:dyDescent="0.25">
      <c r="A990" s="137" t="str">
        <f>VLOOKUP(D990,Empresas!$D$7:$F$91,3,0)</f>
        <v>Yulisa</v>
      </c>
      <c r="B990" s="138" t="str">
        <f>VLOOKUP(D990,Empresas!$D$7:$G$91,4,0)</f>
        <v>Lorenzo</v>
      </c>
      <c r="C990" s="138" t="s">
        <v>544</v>
      </c>
      <c r="D990" s="138" t="s">
        <v>3</v>
      </c>
      <c r="E990" s="138" t="str">
        <f>VLOOKUP(D990,Empresas!$D$7:$E$92,2,0)</f>
        <v>TRANSPORTES VASSALLO S.A.C.</v>
      </c>
      <c r="F990" s="138" t="s">
        <v>165</v>
      </c>
      <c r="G990" s="139">
        <f t="shared" si="164"/>
        <v>28</v>
      </c>
      <c r="H990" s="139" t="str">
        <f>VLOOKUP(D990,Empresas!$D$6:$L$92,7,0)</f>
        <v>Semestral</v>
      </c>
      <c r="I990" s="138" t="str">
        <f>VLOOKUP(VLOOKUP(D990&amp;"|"&amp;B990,Empresas!$I$7:$CB$92,G990,0),Tablas!$A$3:$B$5,2,0)</f>
        <v>Registro y analisis</v>
      </c>
      <c r="J990" s="78">
        <v>1</v>
      </c>
      <c r="K990" s="78">
        <v>1</v>
      </c>
      <c r="L990" s="78">
        <v>1</v>
      </c>
      <c r="M990" s="78">
        <v>1</v>
      </c>
      <c r="N990" s="78">
        <v>1</v>
      </c>
      <c r="O990" s="78">
        <v>1</v>
      </c>
      <c r="P990" s="78">
        <v>1</v>
      </c>
      <c r="Q990" s="78">
        <v>2</v>
      </c>
      <c r="R990" s="78"/>
      <c r="S990" s="78"/>
      <c r="T990" s="78"/>
      <c r="U990" s="78"/>
      <c r="V990" s="78" t="str">
        <f>VLOOKUP(D990,Empresas!$D$7:$CF$91,81,0)</f>
        <v>D</v>
      </c>
      <c r="W990" s="78" t="str">
        <f>VLOOKUP(D990,Empresas!$D$7:$M$91,10,0)</f>
        <v>Mype</v>
      </c>
      <c r="X990" s="69" t="str">
        <f t="shared" si="158"/>
        <v>SI</v>
      </c>
      <c r="Y990" s="153" t="str">
        <f t="shared" si="159"/>
        <v>Si aplica</v>
      </c>
      <c r="Z990" s="147">
        <f>IF(Y990="No aplica",0,IF(I990="no",0,IF(I990="No aplica",0,IF(I990="Si",1,IF(I990="Fisico",1,IF(I990="Electronico",2,VLOOKUP(C990&amp;"|"&amp;B990&amp;"|"&amp;D990,Empresas!$C$6:$CC$92,G990+6+1,0)))))))</f>
        <v>1</v>
      </c>
      <c r="AA990" s="147">
        <f>IF(AND($I990="Si",J990=1),1,IF(AND($I990="Fisico",J990=1),1,IF(AND(J990=1,$I990="Electronico"),2,IF(J990=1,VLOOKUP($C990&amp;"|"&amp;$B990&amp;"|"&amp;$D990,Empresas!$C$6:$CC$92,$G990+6+1,0),0))))</f>
        <v>1</v>
      </c>
      <c r="AB990" s="147">
        <f>IF(AND($I990="Si",K990=1),1,IF(AND($I990="Fisico",K990=1),1,IF(AND(K990=1,$I990="Electronico"),2,IF(K990=1,VLOOKUP($C990&amp;"|"&amp;$B990&amp;"|"&amp;$D990,Empresas!$C$6:$CC$92,$G990+6+1,0),0))))</f>
        <v>1</v>
      </c>
      <c r="AC990" s="147">
        <f>IF(AND($I990="Si",L990=1),1,IF(AND($I990="Fisico",L990=1),1,IF(AND(L990=1,$I990="Electronico"),2,IF(L990=1,VLOOKUP($C990&amp;"|"&amp;$B990&amp;"|"&amp;$D990,Empresas!$C$6:$CC$92,$G990+6+1,0),0))))</f>
        <v>1</v>
      </c>
      <c r="AD990" s="147">
        <f>IF(AND($I990="Si",M990=1),1,IF(AND($I990="Fisico",M990=1),1,IF(AND(M990=1,$I990="Electronico"),2,IF(M990=1,VLOOKUP($C990&amp;"|"&amp;$B990&amp;"|"&amp;$D990,Empresas!$C$6:$CC$92,$G990+6+1,0),0))))</f>
        <v>1</v>
      </c>
      <c r="AE990" s="147">
        <f>IF(AND($I990="Si",N990=1),1,IF(AND($I990="Fisico",N990=1),1,IF(AND(N990=1,$I990="Electronico"),2,IF(N990=1,VLOOKUP($C990&amp;"|"&amp;$B990&amp;"|"&amp;$D990,Empresas!$C$6:$CC$92,$G990+6+1,0),0))))</f>
        <v>1</v>
      </c>
      <c r="AF990" s="147">
        <f>IF(AND($I990="Si",O990=1),1,IF(AND($I990="Fisico",O990=1),1,IF(AND(O990=1,$I990="Electronico"),2,IF(O990=1,VLOOKUP($C990&amp;"|"&amp;$B990&amp;"|"&amp;$D990,Empresas!$C$6:$CC$92,$G990+6+1,0),0))))</f>
        <v>1</v>
      </c>
      <c r="AG990" s="147">
        <f>IF(AND($I990="Si",P990=1),1,IF(AND($I990="Fisico",P990=1),1,IF(AND(P990=1,$I990="Electronico"),2,IF(P990=1,VLOOKUP($C990&amp;"|"&amp;$B990&amp;"|"&amp;$D990,Empresas!$C$6:$CC$92,$G990+6+1,0),0))))</f>
        <v>1</v>
      </c>
      <c r="AH990" s="147">
        <f>IF(AND($I990="Si",Q990=1),1,IF(AND($I990="Fisico",Q990=1),1,IF(AND(Q990=1,$I990="Electronico"),2,IF(Q990=1,VLOOKUP($C990&amp;"|"&amp;$B990&amp;"|"&amp;$D990,Empresas!$C$6:$CC$92,$G990+6+1,0),0))))</f>
        <v>0</v>
      </c>
      <c r="AI990" s="147">
        <f>IF(AND($I990="Si",R990=1),1,IF(AND($I990="Fisico",R990=1),1,IF(AND(R990=1,$I990="Electronico"),2,IF(R990=1,VLOOKUP($C990&amp;"|"&amp;$B990&amp;"|"&amp;$D990,Empresas!$C$6:$CC$92,$G990+6+1,0),0))))</f>
        <v>0</v>
      </c>
      <c r="AJ990" s="147">
        <f>IF(AND($I990="Si",S990=1),1,IF(AND($I990="Fisico",S990=1),1,IF(AND(S990=1,$I990="Electronico"),2,IF(S990=1,VLOOKUP($C990&amp;"|"&amp;$B990&amp;"|"&amp;$D990,Empresas!$C$6:$CC$92,$G990+6+1,0),0))))</f>
        <v>0</v>
      </c>
      <c r="AK990" s="147">
        <f>IF(AND($I990="Si",T990=1),1,IF(AND($I990="Fisico",T990=1),1,IF(AND(T990=1,$I990="Electronico"),2,IF(T990=1,VLOOKUP($C990&amp;"|"&amp;$B990&amp;"|"&amp;$D990,Empresas!$C$6:$CC$92,$G990+6+1,0),0))))</f>
        <v>0</v>
      </c>
      <c r="AL990" s="147">
        <f>IF(AND($I990="Si",U990=1),1,IF(AND($I990="Fisico",U990=1),1,IF(AND(U990=1,$I990="Electronico"),2,IF(U990=1,VLOOKUP($C990&amp;"|"&amp;$B990&amp;"|"&amp;$D990,Empresas!$C$6:$CC$92,$G990+6+1,0),0))))</f>
        <v>0</v>
      </c>
      <c r="AM990" s="149">
        <f t="shared" si="160"/>
        <v>7</v>
      </c>
      <c r="AN990" s="149">
        <f t="shared" si="161"/>
        <v>8</v>
      </c>
      <c r="AO990" s="152">
        <f t="shared" si="162"/>
        <v>0.875</v>
      </c>
    </row>
    <row r="991" spans="1:41" x14ac:dyDescent="0.25">
      <c r="A991" s="137" t="str">
        <f>VLOOKUP(D991,Empresas!$D$7:$F$91,3,0)</f>
        <v>Yulisa</v>
      </c>
      <c r="B991" s="138" t="str">
        <f>VLOOKUP(D991,Empresas!$D$7:$G$91,4,0)</f>
        <v>Lorenzo</v>
      </c>
      <c r="C991" s="138" t="s">
        <v>544</v>
      </c>
      <c r="D991" s="138" t="s">
        <v>3</v>
      </c>
      <c r="E991" s="138" t="str">
        <f>VLOOKUP(D991,Empresas!$D$7:$E$92,2,0)</f>
        <v>TRANSPORTES VASSALLO S.A.C.</v>
      </c>
      <c r="F991" s="138" t="s">
        <v>166</v>
      </c>
      <c r="G991" s="139">
        <f t="shared" si="164"/>
        <v>31</v>
      </c>
      <c r="H991" s="139" t="str">
        <f>VLOOKUP(D991,Empresas!$D$6:$L$92,7,0)</f>
        <v>Semestral</v>
      </c>
      <c r="I991" s="138" t="str">
        <f>VLOOKUP(VLOOKUP(D991&amp;"|"&amp;B991,Empresas!$I$7:$CB$92,G991,0),Tablas!$A$3:$B$5,2,0)</f>
        <v>No aplica</v>
      </c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 t="str">
        <f>VLOOKUP(D991,Empresas!$D$7:$CF$91,81,0)</f>
        <v>D</v>
      </c>
      <c r="W991" s="78" t="str">
        <f>VLOOKUP(D991,Empresas!$D$7:$M$91,10,0)</f>
        <v>Mype</v>
      </c>
      <c r="X991" s="69" t="str">
        <f t="shared" si="158"/>
        <v>SI</v>
      </c>
      <c r="Y991" s="153" t="str">
        <f t="shared" si="159"/>
        <v>No aplica</v>
      </c>
      <c r="Z991" s="147">
        <f>IF(Y991="No aplica",0,IF(I991="no",0,IF(I991="No aplica",0,IF(I991="Si",1,IF(I991="Fisico",1,IF(I991="Electronico",2,VLOOKUP(C991&amp;"|"&amp;B991&amp;"|"&amp;D991,Empresas!$C$6:$CC$92,G991+6+1,0)))))))</f>
        <v>0</v>
      </c>
      <c r="AA991" s="147">
        <f>IF(AND($I991="Si",J991=1),1,IF(AND($I991="Fisico",J991=1),1,IF(AND(J991=1,$I991="Electronico"),2,IF(J991=1,VLOOKUP($C991&amp;"|"&amp;$B991&amp;"|"&amp;$D991,Empresas!$C$6:$CC$92,$G991+6+1,0),0))))</f>
        <v>0</v>
      </c>
      <c r="AB991" s="147">
        <f>IF(AND($I991="Si",K991=1),1,IF(AND($I991="Fisico",K991=1),1,IF(AND(K991=1,$I991="Electronico"),2,IF(K991=1,VLOOKUP($C991&amp;"|"&amp;$B991&amp;"|"&amp;$D991,Empresas!$C$6:$CC$92,$G991+6+1,0),0))))</f>
        <v>0</v>
      </c>
      <c r="AC991" s="147">
        <f>IF(AND($I991="Si",L991=1),1,IF(AND($I991="Fisico",L991=1),1,IF(AND(L991=1,$I991="Electronico"),2,IF(L991=1,VLOOKUP($C991&amp;"|"&amp;$B991&amp;"|"&amp;$D991,Empresas!$C$6:$CC$92,$G991+6+1,0),0))))</f>
        <v>0</v>
      </c>
      <c r="AD991" s="147">
        <f>IF(AND($I991="Si",M991=1),1,IF(AND($I991="Fisico",M991=1),1,IF(AND(M991=1,$I991="Electronico"),2,IF(M991=1,VLOOKUP($C991&amp;"|"&amp;$B991&amp;"|"&amp;$D991,Empresas!$C$6:$CC$92,$G991+6+1,0),0))))</f>
        <v>0</v>
      </c>
      <c r="AE991" s="147">
        <f>IF(AND($I991="Si",N991=1),1,IF(AND($I991="Fisico",N991=1),1,IF(AND(N991=1,$I991="Electronico"),2,IF(N991=1,VLOOKUP($C991&amp;"|"&amp;$B991&amp;"|"&amp;$D991,Empresas!$C$6:$CC$92,$G991+6+1,0),0))))</f>
        <v>0</v>
      </c>
      <c r="AF991" s="147">
        <f>IF(AND($I991="Si",O991=1),1,IF(AND($I991="Fisico",O991=1),1,IF(AND(O991=1,$I991="Electronico"),2,IF(O991=1,VLOOKUP($C991&amp;"|"&amp;$B991&amp;"|"&amp;$D991,Empresas!$C$6:$CC$92,$G991+6+1,0),0))))</f>
        <v>0</v>
      </c>
      <c r="AG991" s="147">
        <f>IF(AND($I991="Si",P991=1),1,IF(AND($I991="Fisico",P991=1),1,IF(AND(P991=1,$I991="Electronico"),2,IF(P991=1,VLOOKUP($C991&amp;"|"&amp;$B991&amp;"|"&amp;$D991,Empresas!$C$6:$CC$92,$G991+6+1,0),0))))</f>
        <v>0</v>
      </c>
      <c r="AH991" s="147">
        <f>IF(AND($I991="Si",Q991=1),1,IF(AND($I991="Fisico",Q991=1),1,IF(AND(Q991=1,$I991="Electronico"),2,IF(Q991=1,VLOOKUP($C991&amp;"|"&amp;$B991&amp;"|"&amp;$D991,Empresas!$C$6:$CC$92,$G991+6+1,0),0))))</f>
        <v>0</v>
      </c>
      <c r="AI991" s="147">
        <f>IF(AND($I991="Si",R991=1),1,IF(AND($I991="Fisico",R991=1),1,IF(AND(R991=1,$I991="Electronico"),2,IF(R991=1,VLOOKUP($C991&amp;"|"&amp;$B991&amp;"|"&amp;$D991,Empresas!$C$6:$CC$92,$G991+6+1,0),0))))</f>
        <v>0</v>
      </c>
      <c r="AJ991" s="147">
        <f>IF(AND($I991="Si",S991=1),1,IF(AND($I991="Fisico",S991=1),1,IF(AND(S991=1,$I991="Electronico"),2,IF(S991=1,VLOOKUP($C991&amp;"|"&amp;$B991&amp;"|"&amp;$D991,Empresas!$C$6:$CC$92,$G991+6+1,0),0))))</f>
        <v>0</v>
      </c>
      <c r="AK991" s="147">
        <f>IF(AND($I991="Si",T991=1),1,IF(AND($I991="Fisico",T991=1),1,IF(AND(T991=1,$I991="Electronico"),2,IF(T991=1,VLOOKUP($C991&amp;"|"&amp;$B991&amp;"|"&amp;$D991,Empresas!$C$6:$CC$92,$G991+6+1,0),0))))</f>
        <v>0</v>
      </c>
      <c r="AL991" s="147">
        <f>IF(AND($I991="Si",U991=1),1,IF(AND($I991="Fisico",U991=1),1,IF(AND(U991=1,$I991="Electronico"),2,IF(U991=1,VLOOKUP($C991&amp;"|"&amp;$B991&amp;"|"&amp;$D991,Empresas!$C$6:$CC$92,$G991+6+1,0),0))))</f>
        <v>0</v>
      </c>
      <c r="AM991" s="149">
        <f t="shared" si="160"/>
        <v>0</v>
      </c>
      <c r="AN991" s="149">
        <f t="shared" si="161"/>
        <v>0</v>
      </c>
      <c r="AO991" s="152">
        <f t="shared" si="162"/>
        <v>0</v>
      </c>
    </row>
    <row r="992" spans="1:41" x14ac:dyDescent="0.25">
      <c r="A992" s="137" t="str">
        <f>VLOOKUP(D992,Empresas!$D$7:$F$91,3,0)</f>
        <v>Yulisa</v>
      </c>
      <c r="B992" s="138" t="str">
        <f>VLOOKUP(D992,Empresas!$D$7:$G$91,4,0)</f>
        <v>Lorenzo</v>
      </c>
      <c r="C992" s="138" t="s">
        <v>544</v>
      </c>
      <c r="D992" s="138" t="s">
        <v>3</v>
      </c>
      <c r="E992" s="138" t="str">
        <f>VLOOKUP(D992,Empresas!$D$7:$E$92,2,0)</f>
        <v>TRANSPORTES VASSALLO S.A.C.</v>
      </c>
      <c r="F992" s="138" t="s">
        <v>167</v>
      </c>
      <c r="G992" s="139">
        <f t="shared" si="164"/>
        <v>34</v>
      </c>
      <c r="H992" s="139" t="str">
        <f>VLOOKUP(D992,Empresas!$D$6:$L$92,7,0)</f>
        <v>Semestral</v>
      </c>
      <c r="I992" s="138" t="str">
        <f>VLOOKUP(VLOOKUP(D992&amp;"|"&amp;B992,Empresas!$I$7:$CB$92,G992,0),Tablas!$A$3:$B$5,2,0)</f>
        <v>No aplica</v>
      </c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 t="str">
        <f>VLOOKUP(D992,Empresas!$D$7:$CF$91,81,0)</f>
        <v>D</v>
      </c>
      <c r="W992" s="78" t="str">
        <f>VLOOKUP(D992,Empresas!$D$7:$M$91,10,0)</f>
        <v>Mype</v>
      </c>
      <c r="X992" s="69" t="str">
        <f t="shared" si="158"/>
        <v>SI</v>
      </c>
      <c r="Y992" s="153" t="str">
        <f t="shared" si="159"/>
        <v>No aplica</v>
      </c>
      <c r="Z992" s="147">
        <f>IF(Y992="No aplica",0,IF(I992="no",0,IF(I992="No aplica",0,IF(I992="Si",1,IF(I992="Fisico",1,IF(I992="Electronico",2,VLOOKUP(C992&amp;"|"&amp;B992&amp;"|"&amp;D992,Empresas!$C$6:$CC$92,G992+6+1,0)))))))</f>
        <v>0</v>
      </c>
      <c r="AA992" s="147">
        <f>IF(AND($I992="Si",J992=1),1,IF(AND($I992="Fisico",J992=1),1,IF(AND(J992=1,$I992="Electronico"),2,IF(J992=1,VLOOKUP($C992&amp;"|"&amp;$B992&amp;"|"&amp;$D992,Empresas!$C$6:$CC$92,$G992+6+1,0),0))))</f>
        <v>0</v>
      </c>
      <c r="AB992" s="147">
        <f>IF(AND($I992="Si",K992=1),1,IF(AND($I992="Fisico",K992=1),1,IF(AND(K992=1,$I992="Electronico"),2,IF(K992=1,VLOOKUP($C992&amp;"|"&amp;$B992&amp;"|"&amp;$D992,Empresas!$C$6:$CC$92,$G992+6+1,0),0))))</f>
        <v>0</v>
      </c>
      <c r="AC992" s="147">
        <f>IF(AND($I992="Si",L992=1),1,IF(AND($I992="Fisico",L992=1),1,IF(AND(L992=1,$I992="Electronico"),2,IF(L992=1,VLOOKUP($C992&amp;"|"&amp;$B992&amp;"|"&amp;$D992,Empresas!$C$6:$CC$92,$G992+6+1,0),0))))</f>
        <v>0</v>
      </c>
      <c r="AD992" s="147">
        <f>IF(AND($I992="Si",M992=1),1,IF(AND($I992="Fisico",M992=1),1,IF(AND(M992=1,$I992="Electronico"),2,IF(M992=1,VLOOKUP($C992&amp;"|"&amp;$B992&amp;"|"&amp;$D992,Empresas!$C$6:$CC$92,$G992+6+1,0),0))))</f>
        <v>0</v>
      </c>
      <c r="AE992" s="147">
        <f>IF(AND($I992="Si",N992=1),1,IF(AND($I992="Fisico",N992=1),1,IF(AND(N992=1,$I992="Electronico"),2,IF(N992=1,VLOOKUP($C992&amp;"|"&amp;$B992&amp;"|"&amp;$D992,Empresas!$C$6:$CC$92,$G992+6+1,0),0))))</f>
        <v>0</v>
      </c>
      <c r="AF992" s="147">
        <f>IF(AND($I992="Si",O992=1),1,IF(AND($I992="Fisico",O992=1),1,IF(AND(O992=1,$I992="Electronico"),2,IF(O992=1,VLOOKUP($C992&amp;"|"&amp;$B992&amp;"|"&amp;$D992,Empresas!$C$6:$CC$92,$G992+6+1,0),0))))</f>
        <v>0</v>
      </c>
      <c r="AG992" s="147">
        <f>IF(AND($I992="Si",P992=1),1,IF(AND($I992="Fisico",P992=1),1,IF(AND(P992=1,$I992="Electronico"),2,IF(P992=1,VLOOKUP($C992&amp;"|"&amp;$B992&amp;"|"&amp;$D992,Empresas!$C$6:$CC$92,$G992+6+1,0),0))))</f>
        <v>0</v>
      </c>
      <c r="AH992" s="147">
        <f>IF(AND($I992="Si",Q992=1),1,IF(AND($I992="Fisico",Q992=1),1,IF(AND(Q992=1,$I992="Electronico"),2,IF(Q992=1,VLOOKUP($C992&amp;"|"&amp;$B992&amp;"|"&amp;$D992,Empresas!$C$6:$CC$92,$G992+6+1,0),0))))</f>
        <v>0</v>
      </c>
      <c r="AI992" s="147">
        <f>IF(AND($I992="Si",R992=1),1,IF(AND($I992="Fisico",R992=1),1,IF(AND(R992=1,$I992="Electronico"),2,IF(R992=1,VLOOKUP($C992&amp;"|"&amp;$B992&amp;"|"&amp;$D992,Empresas!$C$6:$CC$92,$G992+6+1,0),0))))</f>
        <v>0</v>
      </c>
      <c r="AJ992" s="147">
        <f>IF(AND($I992="Si",S992=1),1,IF(AND($I992="Fisico",S992=1),1,IF(AND(S992=1,$I992="Electronico"),2,IF(S992=1,VLOOKUP($C992&amp;"|"&amp;$B992&amp;"|"&amp;$D992,Empresas!$C$6:$CC$92,$G992+6+1,0),0))))</f>
        <v>0</v>
      </c>
      <c r="AK992" s="147">
        <f>IF(AND($I992="Si",T992=1),1,IF(AND($I992="Fisico",T992=1),1,IF(AND(T992=1,$I992="Electronico"),2,IF(T992=1,VLOOKUP($C992&amp;"|"&amp;$B992&amp;"|"&amp;$D992,Empresas!$C$6:$CC$92,$G992+6+1,0),0))))</f>
        <v>0</v>
      </c>
      <c r="AL992" s="147">
        <f>IF(AND($I992="Si",U992=1),1,IF(AND($I992="Fisico",U992=1),1,IF(AND(U992=1,$I992="Electronico"),2,IF(U992=1,VLOOKUP($C992&amp;"|"&amp;$B992&amp;"|"&amp;$D992,Empresas!$C$6:$CC$92,$G992+6+1,0),0))))</f>
        <v>0</v>
      </c>
      <c r="AM992" s="149">
        <f t="shared" si="160"/>
        <v>0</v>
      </c>
      <c r="AN992" s="149">
        <f t="shared" si="161"/>
        <v>0</v>
      </c>
      <c r="AO992" s="152">
        <f t="shared" si="162"/>
        <v>0</v>
      </c>
    </row>
    <row r="993" spans="1:41" x14ac:dyDescent="0.25">
      <c r="A993" s="137" t="str">
        <f>VLOOKUP(D993,Empresas!$D$7:$F$91,3,0)</f>
        <v>Yulisa</v>
      </c>
      <c r="B993" s="138" t="str">
        <f>VLOOKUP(D993,Empresas!$D$7:$G$91,4,0)</f>
        <v>Lorenzo</v>
      </c>
      <c r="C993" s="138" t="s">
        <v>544</v>
      </c>
      <c r="D993" s="138" t="s">
        <v>3</v>
      </c>
      <c r="E993" s="138" t="str">
        <f>VLOOKUP(D993,Empresas!$D$7:$E$92,2,0)</f>
        <v>TRANSPORTES VASSALLO S.A.C.</v>
      </c>
      <c r="F993" s="138" t="s">
        <v>168</v>
      </c>
      <c r="G993" s="139">
        <f t="shared" si="164"/>
        <v>37</v>
      </c>
      <c r="H993" s="139" t="str">
        <f>VLOOKUP(D993,Empresas!$D$6:$L$92,7,0)</f>
        <v>Semestral</v>
      </c>
      <c r="I993" s="138" t="str">
        <f>VLOOKUP(VLOOKUP(D993&amp;"|"&amp;B993,Empresas!$I$7:$CB$92,G993,0),Tablas!$A$3:$B$5,2,0)</f>
        <v>No aplica</v>
      </c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 t="str">
        <f>VLOOKUP(D993,Empresas!$D$7:$CF$91,81,0)</f>
        <v>D</v>
      </c>
      <c r="W993" s="78" t="str">
        <f>VLOOKUP(D993,Empresas!$D$7:$M$91,10,0)</f>
        <v>Mype</v>
      </c>
      <c r="X993" s="69" t="str">
        <f t="shared" si="158"/>
        <v>SI</v>
      </c>
      <c r="Y993" s="153" t="str">
        <f t="shared" si="159"/>
        <v>No aplica</v>
      </c>
      <c r="Z993" s="147">
        <f>IF(Y993="No aplica",0,IF(I993="no",0,IF(I993="No aplica",0,IF(I993="Si",1,IF(I993="Fisico",1,IF(I993="Electronico",2,VLOOKUP(C993&amp;"|"&amp;B993&amp;"|"&amp;D993,Empresas!$C$6:$CC$92,G993+6+1,0)))))))</f>
        <v>0</v>
      </c>
      <c r="AA993" s="147">
        <f>IF(AND($I993="Si",J993=1),1,IF(AND($I993="Fisico",J993=1),1,IF(AND(J993=1,$I993="Electronico"),2,IF(J993=1,VLOOKUP($C993&amp;"|"&amp;$B993&amp;"|"&amp;$D993,Empresas!$C$6:$CC$92,$G993+6+1,0),0))))</f>
        <v>0</v>
      </c>
      <c r="AB993" s="147">
        <f>IF(AND($I993="Si",K993=1),1,IF(AND($I993="Fisico",K993=1),1,IF(AND(K993=1,$I993="Electronico"),2,IF(K993=1,VLOOKUP($C993&amp;"|"&amp;$B993&amp;"|"&amp;$D993,Empresas!$C$6:$CC$92,$G993+6+1,0),0))))</f>
        <v>0</v>
      </c>
      <c r="AC993" s="147">
        <f>IF(AND($I993="Si",L993=1),1,IF(AND($I993="Fisico",L993=1),1,IF(AND(L993=1,$I993="Electronico"),2,IF(L993=1,VLOOKUP($C993&amp;"|"&amp;$B993&amp;"|"&amp;$D993,Empresas!$C$6:$CC$92,$G993+6+1,0),0))))</f>
        <v>0</v>
      </c>
      <c r="AD993" s="147">
        <f>IF(AND($I993="Si",M993=1),1,IF(AND($I993="Fisico",M993=1),1,IF(AND(M993=1,$I993="Electronico"),2,IF(M993=1,VLOOKUP($C993&amp;"|"&amp;$B993&amp;"|"&amp;$D993,Empresas!$C$6:$CC$92,$G993+6+1,0),0))))</f>
        <v>0</v>
      </c>
      <c r="AE993" s="147">
        <f>IF(AND($I993="Si",N993=1),1,IF(AND($I993="Fisico",N993=1),1,IF(AND(N993=1,$I993="Electronico"),2,IF(N993=1,VLOOKUP($C993&amp;"|"&amp;$B993&amp;"|"&amp;$D993,Empresas!$C$6:$CC$92,$G993+6+1,0),0))))</f>
        <v>0</v>
      </c>
      <c r="AF993" s="147">
        <f>IF(AND($I993="Si",O993=1),1,IF(AND($I993="Fisico",O993=1),1,IF(AND(O993=1,$I993="Electronico"),2,IF(O993=1,VLOOKUP($C993&amp;"|"&amp;$B993&amp;"|"&amp;$D993,Empresas!$C$6:$CC$92,$G993+6+1,0),0))))</f>
        <v>0</v>
      </c>
      <c r="AG993" s="147">
        <f>IF(AND($I993="Si",P993=1),1,IF(AND($I993="Fisico",P993=1),1,IF(AND(P993=1,$I993="Electronico"),2,IF(P993=1,VLOOKUP($C993&amp;"|"&amp;$B993&amp;"|"&amp;$D993,Empresas!$C$6:$CC$92,$G993+6+1,0),0))))</f>
        <v>0</v>
      </c>
      <c r="AH993" s="147">
        <f>IF(AND($I993="Si",Q993=1),1,IF(AND($I993="Fisico",Q993=1),1,IF(AND(Q993=1,$I993="Electronico"),2,IF(Q993=1,VLOOKUP($C993&amp;"|"&amp;$B993&amp;"|"&amp;$D993,Empresas!$C$6:$CC$92,$G993+6+1,0),0))))</f>
        <v>0</v>
      </c>
      <c r="AI993" s="147">
        <f>IF(AND($I993="Si",R993=1),1,IF(AND($I993="Fisico",R993=1),1,IF(AND(R993=1,$I993="Electronico"),2,IF(R993=1,VLOOKUP($C993&amp;"|"&amp;$B993&amp;"|"&amp;$D993,Empresas!$C$6:$CC$92,$G993+6+1,0),0))))</f>
        <v>0</v>
      </c>
      <c r="AJ993" s="147">
        <f>IF(AND($I993="Si",S993=1),1,IF(AND($I993="Fisico",S993=1),1,IF(AND(S993=1,$I993="Electronico"),2,IF(S993=1,VLOOKUP($C993&amp;"|"&amp;$B993&amp;"|"&amp;$D993,Empresas!$C$6:$CC$92,$G993+6+1,0),0))))</f>
        <v>0</v>
      </c>
      <c r="AK993" s="147">
        <f>IF(AND($I993="Si",T993=1),1,IF(AND($I993="Fisico",T993=1),1,IF(AND(T993=1,$I993="Electronico"),2,IF(T993=1,VLOOKUP($C993&amp;"|"&amp;$B993&amp;"|"&amp;$D993,Empresas!$C$6:$CC$92,$G993+6+1,0),0))))</f>
        <v>0</v>
      </c>
      <c r="AL993" s="147">
        <f>IF(AND($I993="Si",U993=1),1,IF(AND($I993="Fisico",U993=1),1,IF(AND(U993=1,$I993="Electronico"),2,IF(U993=1,VLOOKUP($C993&amp;"|"&amp;$B993&amp;"|"&amp;$D993,Empresas!$C$6:$CC$92,$G993+6+1,0),0))))</f>
        <v>0</v>
      </c>
      <c r="AM993" s="149">
        <f t="shared" si="160"/>
        <v>0</v>
      </c>
      <c r="AN993" s="149">
        <f t="shared" si="161"/>
        <v>0</v>
      </c>
      <c r="AO993" s="152">
        <f t="shared" si="162"/>
        <v>0</v>
      </c>
    </row>
    <row r="994" spans="1:41" x14ac:dyDescent="0.25">
      <c r="A994" s="137" t="str">
        <f>VLOOKUP(D994,Empresas!$D$7:$F$91,3,0)</f>
        <v>Yulisa</v>
      </c>
      <c r="B994" s="138" t="str">
        <f>VLOOKUP(D994,Empresas!$D$7:$G$91,4,0)</f>
        <v>Lorenzo</v>
      </c>
      <c r="C994" s="138" t="s">
        <v>544</v>
      </c>
      <c r="D994" s="138" t="s">
        <v>3</v>
      </c>
      <c r="E994" s="138" t="str">
        <f>VLOOKUP(D994,Empresas!$D$7:$E$92,2,0)</f>
        <v>TRANSPORTES VASSALLO S.A.C.</v>
      </c>
      <c r="F994" s="138" t="s">
        <v>169</v>
      </c>
      <c r="G994" s="139">
        <f t="shared" si="164"/>
        <v>40</v>
      </c>
      <c r="H994" s="139" t="str">
        <f>VLOOKUP(D994,Empresas!$D$6:$L$92,7,0)</f>
        <v>Semestral</v>
      </c>
      <c r="I994" s="138" t="str">
        <f>VLOOKUP(VLOOKUP(D994&amp;"|"&amp;B994,Empresas!$I$7:$CB$92,G994,0),Tablas!$A$3:$B$5,2,0)</f>
        <v>No aplica</v>
      </c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 t="str">
        <f>VLOOKUP(D994,Empresas!$D$7:$CF$91,81,0)</f>
        <v>D</v>
      </c>
      <c r="W994" s="78" t="str">
        <f>VLOOKUP(D994,Empresas!$D$7:$M$91,10,0)</f>
        <v>Mype</v>
      </c>
      <c r="X994" s="69" t="str">
        <f t="shared" si="158"/>
        <v>SI</v>
      </c>
      <c r="Y994" s="153" t="str">
        <f t="shared" si="159"/>
        <v>No aplica</v>
      </c>
      <c r="Z994" s="147">
        <f>IF(Y994="No aplica",0,IF(I994="no",0,IF(I994="No aplica",0,IF(I994="Si",1,IF(I994="Fisico",1,IF(I994="Electronico",2,VLOOKUP(C994&amp;"|"&amp;B994&amp;"|"&amp;D994,Empresas!$C$6:$CC$92,G994+6+1,0)))))))</f>
        <v>0</v>
      </c>
      <c r="AA994" s="147">
        <f>IF(AND($I994="Si",J994=1),1,IF(AND($I994="Fisico",J994=1),1,IF(AND(J994=1,$I994="Electronico"),2,IF(J994=1,VLOOKUP($C994&amp;"|"&amp;$B994&amp;"|"&amp;$D994,Empresas!$C$6:$CC$92,$G994+6+1,0),0))))</f>
        <v>0</v>
      </c>
      <c r="AB994" s="147">
        <f>IF(AND($I994="Si",K994=1),1,IF(AND($I994="Fisico",K994=1),1,IF(AND(K994=1,$I994="Electronico"),2,IF(K994=1,VLOOKUP($C994&amp;"|"&amp;$B994&amp;"|"&amp;$D994,Empresas!$C$6:$CC$92,$G994+6+1,0),0))))</f>
        <v>0</v>
      </c>
      <c r="AC994" s="147">
        <f>IF(AND($I994="Si",L994=1),1,IF(AND($I994="Fisico",L994=1),1,IF(AND(L994=1,$I994="Electronico"),2,IF(L994=1,VLOOKUP($C994&amp;"|"&amp;$B994&amp;"|"&amp;$D994,Empresas!$C$6:$CC$92,$G994+6+1,0),0))))</f>
        <v>0</v>
      </c>
      <c r="AD994" s="147">
        <f>IF(AND($I994="Si",M994=1),1,IF(AND($I994="Fisico",M994=1),1,IF(AND(M994=1,$I994="Electronico"),2,IF(M994=1,VLOOKUP($C994&amp;"|"&amp;$B994&amp;"|"&amp;$D994,Empresas!$C$6:$CC$92,$G994+6+1,0),0))))</f>
        <v>0</v>
      </c>
      <c r="AE994" s="147">
        <f>IF(AND($I994="Si",N994=1),1,IF(AND($I994="Fisico",N994=1),1,IF(AND(N994=1,$I994="Electronico"),2,IF(N994=1,VLOOKUP($C994&amp;"|"&amp;$B994&amp;"|"&amp;$D994,Empresas!$C$6:$CC$92,$G994+6+1,0),0))))</f>
        <v>0</v>
      </c>
      <c r="AF994" s="147">
        <f>IF(AND($I994="Si",O994=1),1,IF(AND($I994="Fisico",O994=1),1,IF(AND(O994=1,$I994="Electronico"),2,IF(O994=1,VLOOKUP($C994&amp;"|"&amp;$B994&amp;"|"&amp;$D994,Empresas!$C$6:$CC$92,$G994+6+1,0),0))))</f>
        <v>0</v>
      </c>
      <c r="AG994" s="147">
        <f>IF(AND($I994="Si",P994=1),1,IF(AND($I994="Fisico",P994=1),1,IF(AND(P994=1,$I994="Electronico"),2,IF(P994=1,VLOOKUP($C994&amp;"|"&amp;$B994&amp;"|"&amp;$D994,Empresas!$C$6:$CC$92,$G994+6+1,0),0))))</f>
        <v>0</v>
      </c>
      <c r="AH994" s="147">
        <f>IF(AND($I994="Si",Q994=1),1,IF(AND($I994="Fisico",Q994=1),1,IF(AND(Q994=1,$I994="Electronico"),2,IF(Q994=1,VLOOKUP($C994&amp;"|"&amp;$B994&amp;"|"&amp;$D994,Empresas!$C$6:$CC$92,$G994+6+1,0),0))))</f>
        <v>0</v>
      </c>
      <c r="AI994" s="147">
        <f>IF(AND($I994="Si",R994=1),1,IF(AND($I994="Fisico",R994=1),1,IF(AND(R994=1,$I994="Electronico"),2,IF(R994=1,VLOOKUP($C994&amp;"|"&amp;$B994&amp;"|"&amp;$D994,Empresas!$C$6:$CC$92,$G994+6+1,0),0))))</f>
        <v>0</v>
      </c>
      <c r="AJ994" s="147">
        <f>IF(AND($I994="Si",S994=1),1,IF(AND($I994="Fisico",S994=1),1,IF(AND(S994=1,$I994="Electronico"),2,IF(S994=1,VLOOKUP($C994&amp;"|"&amp;$B994&amp;"|"&amp;$D994,Empresas!$C$6:$CC$92,$G994+6+1,0),0))))</f>
        <v>0</v>
      </c>
      <c r="AK994" s="147">
        <f>IF(AND($I994="Si",T994=1),1,IF(AND($I994="Fisico",T994=1),1,IF(AND(T994=1,$I994="Electronico"),2,IF(T994=1,VLOOKUP($C994&amp;"|"&amp;$B994&amp;"|"&amp;$D994,Empresas!$C$6:$CC$92,$G994+6+1,0),0))))</f>
        <v>0</v>
      </c>
      <c r="AL994" s="147">
        <f>IF(AND($I994="Si",U994=1),1,IF(AND($I994="Fisico",U994=1),1,IF(AND(U994=1,$I994="Electronico"),2,IF(U994=1,VLOOKUP($C994&amp;"|"&amp;$B994&amp;"|"&amp;$D994,Empresas!$C$6:$CC$92,$G994+6+1,0),0))))</f>
        <v>0</v>
      </c>
      <c r="AM994" s="149">
        <f t="shared" si="160"/>
        <v>0</v>
      </c>
      <c r="AN994" s="149">
        <f t="shared" si="161"/>
        <v>0</v>
      </c>
      <c r="AO994" s="152">
        <f t="shared" si="162"/>
        <v>0</v>
      </c>
    </row>
    <row r="995" spans="1:41" x14ac:dyDescent="0.25">
      <c r="A995" s="137" t="str">
        <f>VLOOKUP(D995,Empresas!$D$7:$F$91,3,0)</f>
        <v>Yulisa</v>
      </c>
      <c r="B995" s="138" t="str">
        <f>VLOOKUP(D995,Empresas!$D$7:$G$91,4,0)</f>
        <v>Lorenzo</v>
      </c>
      <c r="C995" s="138" t="s">
        <v>544</v>
      </c>
      <c r="D995" s="138" t="s">
        <v>3</v>
      </c>
      <c r="E995" s="138" t="str">
        <f>VLOOKUP(D995,Empresas!$D$7:$E$92,2,0)</f>
        <v>TRANSPORTES VASSALLO S.A.C.</v>
      </c>
      <c r="F995" s="138" t="s">
        <v>170</v>
      </c>
      <c r="G995" s="139">
        <f t="shared" si="164"/>
        <v>43</v>
      </c>
      <c r="H995" s="139" t="str">
        <f>VLOOKUP(D995,Empresas!$D$6:$L$92,7,0)</f>
        <v>Semestral</v>
      </c>
      <c r="I995" s="138" t="str">
        <f>VLOOKUP(VLOOKUP(D995&amp;"|"&amp;B995,Empresas!$I$7:$CB$92,G995,0),Tablas!$A$3:$B$5,2,0)</f>
        <v>No aplica</v>
      </c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 t="str">
        <f>VLOOKUP(D995,Empresas!$D$7:$CF$91,81,0)</f>
        <v>D</v>
      </c>
      <c r="W995" s="78" t="str">
        <f>VLOOKUP(D995,Empresas!$D$7:$M$91,10,0)</f>
        <v>Mype</v>
      </c>
      <c r="X995" s="69" t="str">
        <f t="shared" si="158"/>
        <v>SI</v>
      </c>
      <c r="Y995" s="153" t="str">
        <f t="shared" si="159"/>
        <v>No aplica</v>
      </c>
      <c r="Z995" s="147">
        <f>IF(Y995="No aplica",0,IF(I995="no",0,IF(I995="No aplica",0,IF(I995="Si",1,IF(I995="Fisico",1,IF(I995="Electronico",2,VLOOKUP(C995&amp;"|"&amp;B995&amp;"|"&amp;D995,Empresas!$C$6:$CC$92,G995+6+1,0)))))))</f>
        <v>0</v>
      </c>
      <c r="AA995" s="147">
        <f>IF(AND($I995="Si",J995=1),1,IF(AND($I995="Fisico",J995=1),1,IF(AND(J995=1,$I995="Electronico"),2,IF(J995=1,VLOOKUP($C995&amp;"|"&amp;$B995&amp;"|"&amp;$D995,Empresas!$C$6:$CC$92,$G995+6+1,0),0))))</f>
        <v>0</v>
      </c>
      <c r="AB995" s="147">
        <f>IF(AND($I995="Si",K995=1),1,IF(AND($I995="Fisico",K995=1),1,IF(AND(K995=1,$I995="Electronico"),2,IF(K995=1,VLOOKUP($C995&amp;"|"&amp;$B995&amp;"|"&amp;$D995,Empresas!$C$6:$CC$92,$G995+6+1,0),0))))</f>
        <v>0</v>
      </c>
      <c r="AC995" s="147">
        <f>IF(AND($I995="Si",L995=1),1,IF(AND($I995="Fisico",L995=1),1,IF(AND(L995=1,$I995="Electronico"),2,IF(L995=1,VLOOKUP($C995&amp;"|"&amp;$B995&amp;"|"&amp;$D995,Empresas!$C$6:$CC$92,$G995+6+1,0),0))))</f>
        <v>0</v>
      </c>
      <c r="AD995" s="147">
        <f>IF(AND($I995="Si",M995=1),1,IF(AND($I995="Fisico",M995=1),1,IF(AND(M995=1,$I995="Electronico"),2,IF(M995=1,VLOOKUP($C995&amp;"|"&amp;$B995&amp;"|"&amp;$D995,Empresas!$C$6:$CC$92,$G995+6+1,0),0))))</f>
        <v>0</v>
      </c>
      <c r="AE995" s="147">
        <f>IF(AND($I995="Si",N995=1),1,IF(AND($I995="Fisico",N995=1),1,IF(AND(N995=1,$I995="Electronico"),2,IF(N995=1,VLOOKUP($C995&amp;"|"&amp;$B995&amp;"|"&amp;$D995,Empresas!$C$6:$CC$92,$G995+6+1,0),0))))</f>
        <v>0</v>
      </c>
      <c r="AF995" s="147">
        <f>IF(AND($I995="Si",O995=1),1,IF(AND($I995="Fisico",O995=1),1,IF(AND(O995=1,$I995="Electronico"),2,IF(O995=1,VLOOKUP($C995&amp;"|"&amp;$B995&amp;"|"&amp;$D995,Empresas!$C$6:$CC$92,$G995+6+1,0),0))))</f>
        <v>0</v>
      </c>
      <c r="AG995" s="147">
        <f>IF(AND($I995="Si",P995=1),1,IF(AND($I995="Fisico",P995=1),1,IF(AND(P995=1,$I995="Electronico"),2,IF(P995=1,VLOOKUP($C995&amp;"|"&amp;$B995&amp;"|"&amp;$D995,Empresas!$C$6:$CC$92,$G995+6+1,0),0))))</f>
        <v>0</v>
      </c>
      <c r="AH995" s="147">
        <f>IF(AND($I995="Si",Q995=1),1,IF(AND($I995="Fisico",Q995=1),1,IF(AND(Q995=1,$I995="Electronico"),2,IF(Q995=1,VLOOKUP($C995&amp;"|"&amp;$B995&amp;"|"&amp;$D995,Empresas!$C$6:$CC$92,$G995+6+1,0),0))))</f>
        <v>0</v>
      </c>
      <c r="AI995" s="147">
        <f>IF(AND($I995="Si",R995=1),1,IF(AND($I995="Fisico",R995=1),1,IF(AND(R995=1,$I995="Electronico"),2,IF(R995=1,VLOOKUP($C995&amp;"|"&amp;$B995&amp;"|"&amp;$D995,Empresas!$C$6:$CC$92,$G995+6+1,0),0))))</f>
        <v>0</v>
      </c>
      <c r="AJ995" s="147">
        <f>IF(AND($I995="Si",S995=1),1,IF(AND($I995="Fisico",S995=1),1,IF(AND(S995=1,$I995="Electronico"),2,IF(S995=1,VLOOKUP($C995&amp;"|"&amp;$B995&amp;"|"&amp;$D995,Empresas!$C$6:$CC$92,$G995+6+1,0),0))))</f>
        <v>0</v>
      </c>
      <c r="AK995" s="147">
        <f>IF(AND($I995="Si",T995=1),1,IF(AND($I995="Fisico",T995=1),1,IF(AND(T995=1,$I995="Electronico"),2,IF(T995=1,VLOOKUP($C995&amp;"|"&amp;$B995&amp;"|"&amp;$D995,Empresas!$C$6:$CC$92,$G995+6+1,0),0))))</f>
        <v>0</v>
      </c>
      <c r="AL995" s="147">
        <f>IF(AND($I995="Si",U995=1),1,IF(AND($I995="Fisico",U995=1),1,IF(AND(U995=1,$I995="Electronico"),2,IF(U995=1,VLOOKUP($C995&amp;"|"&amp;$B995&amp;"|"&amp;$D995,Empresas!$C$6:$CC$92,$G995+6+1,0),0))))</f>
        <v>0</v>
      </c>
      <c r="AM995" s="149">
        <f t="shared" si="160"/>
        <v>0</v>
      </c>
      <c r="AN995" s="149">
        <f t="shared" si="161"/>
        <v>0</v>
      </c>
      <c r="AO995" s="152">
        <f t="shared" si="162"/>
        <v>0</v>
      </c>
    </row>
    <row r="996" spans="1:41" x14ac:dyDescent="0.25">
      <c r="A996" s="137" t="str">
        <f>VLOOKUP(D996,Empresas!$D$7:$F$91,3,0)</f>
        <v>Yulisa</v>
      </c>
      <c r="B996" s="138" t="str">
        <f>VLOOKUP(D996,Empresas!$D$7:$G$91,4,0)</f>
        <v>Lorenzo</v>
      </c>
      <c r="C996" s="138" t="s">
        <v>544</v>
      </c>
      <c r="D996" s="138" t="s">
        <v>3</v>
      </c>
      <c r="E996" s="138" t="str">
        <f>VLOOKUP(D996,Empresas!$D$7:$E$92,2,0)</f>
        <v>TRANSPORTES VASSALLO S.A.C.</v>
      </c>
      <c r="F996" s="138" t="s">
        <v>171</v>
      </c>
      <c r="G996" s="139">
        <f t="shared" si="164"/>
        <v>46</v>
      </c>
      <c r="H996" s="139" t="str">
        <f>VLOOKUP(D996,Empresas!$D$6:$L$92,7,0)</f>
        <v>Semestral</v>
      </c>
      <c r="I996" s="138" t="str">
        <f>VLOOKUP(VLOOKUP(D996&amp;"|"&amp;B996,Empresas!$I$7:$CB$92,G996,0),Tablas!$A$3:$B$5,2,0)</f>
        <v>No aplica</v>
      </c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 t="str">
        <f>VLOOKUP(D996,Empresas!$D$7:$CF$91,81,0)</f>
        <v>D</v>
      </c>
      <c r="W996" s="78" t="str">
        <f>VLOOKUP(D996,Empresas!$D$7:$M$91,10,0)</f>
        <v>Mype</v>
      </c>
      <c r="X996" s="69" t="str">
        <f t="shared" si="158"/>
        <v>SI</v>
      </c>
      <c r="Y996" s="153" t="str">
        <f t="shared" si="159"/>
        <v>No aplica</v>
      </c>
      <c r="Z996" s="147">
        <f>IF(Y996="No aplica",0,IF(I996="no",0,IF(I996="No aplica",0,IF(I996="Si",1,IF(I996="Fisico",1,IF(I996="Electronico",2,VLOOKUP(C996&amp;"|"&amp;B996&amp;"|"&amp;D996,Empresas!$C$6:$CC$92,G996+6+1,0)))))))</f>
        <v>0</v>
      </c>
      <c r="AA996" s="147">
        <f>IF(AND($I996="Si",J996=1),1,IF(AND($I996="Fisico",J996=1),1,IF(AND(J996=1,$I996="Electronico"),2,IF(J996=1,VLOOKUP($C996&amp;"|"&amp;$B996&amp;"|"&amp;$D996,Empresas!$C$6:$CC$92,$G996+6+1,0),0))))</f>
        <v>0</v>
      </c>
      <c r="AB996" s="147">
        <f>IF(AND($I996="Si",K996=1),1,IF(AND($I996="Fisico",K996=1),1,IF(AND(K996=1,$I996="Electronico"),2,IF(K996=1,VLOOKUP($C996&amp;"|"&amp;$B996&amp;"|"&amp;$D996,Empresas!$C$6:$CC$92,$G996+6+1,0),0))))</f>
        <v>0</v>
      </c>
      <c r="AC996" s="147">
        <f>IF(AND($I996="Si",L996=1),1,IF(AND($I996="Fisico",L996=1),1,IF(AND(L996=1,$I996="Electronico"),2,IF(L996=1,VLOOKUP($C996&amp;"|"&amp;$B996&amp;"|"&amp;$D996,Empresas!$C$6:$CC$92,$G996+6+1,0),0))))</f>
        <v>0</v>
      </c>
      <c r="AD996" s="147">
        <f>IF(AND($I996="Si",M996=1),1,IF(AND($I996="Fisico",M996=1),1,IF(AND(M996=1,$I996="Electronico"),2,IF(M996=1,VLOOKUP($C996&amp;"|"&amp;$B996&amp;"|"&amp;$D996,Empresas!$C$6:$CC$92,$G996+6+1,0),0))))</f>
        <v>0</v>
      </c>
      <c r="AE996" s="147">
        <f>IF(AND($I996="Si",N996=1),1,IF(AND($I996="Fisico",N996=1),1,IF(AND(N996=1,$I996="Electronico"),2,IF(N996=1,VLOOKUP($C996&amp;"|"&amp;$B996&amp;"|"&amp;$D996,Empresas!$C$6:$CC$92,$G996+6+1,0),0))))</f>
        <v>0</v>
      </c>
      <c r="AF996" s="147">
        <f>IF(AND($I996="Si",O996=1),1,IF(AND($I996="Fisico",O996=1),1,IF(AND(O996=1,$I996="Electronico"),2,IF(O996=1,VLOOKUP($C996&amp;"|"&amp;$B996&amp;"|"&amp;$D996,Empresas!$C$6:$CC$92,$G996+6+1,0),0))))</f>
        <v>0</v>
      </c>
      <c r="AG996" s="147">
        <f>IF(AND($I996="Si",P996=1),1,IF(AND($I996="Fisico",P996=1),1,IF(AND(P996=1,$I996="Electronico"),2,IF(P996=1,VLOOKUP($C996&amp;"|"&amp;$B996&amp;"|"&amp;$D996,Empresas!$C$6:$CC$92,$G996+6+1,0),0))))</f>
        <v>0</v>
      </c>
      <c r="AH996" s="147">
        <f>IF(AND($I996="Si",Q996=1),1,IF(AND($I996="Fisico",Q996=1),1,IF(AND(Q996=1,$I996="Electronico"),2,IF(Q996=1,VLOOKUP($C996&amp;"|"&amp;$B996&amp;"|"&amp;$D996,Empresas!$C$6:$CC$92,$G996+6+1,0),0))))</f>
        <v>0</v>
      </c>
      <c r="AI996" s="147">
        <f>IF(AND($I996="Si",R996=1),1,IF(AND($I996="Fisico",R996=1),1,IF(AND(R996=1,$I996="Electronico"),2,IF(R996=1,VLOOKUP($C996&amp;"|"&amp;$B996&amp;"|"&amp;$D996,Empresas!$C$6:$CC$92,$G996+6+1,0),0))))</f>
        <v>0</v>
      </c>
      <c r="AJ996" s="147">
        <f>IF(AND($I996="Si",S996=1),1,IF(AND($I996="Fisico",S996=1),1,IF(AND(S996=1,$I996="Electronico"),2,IF(S996=1,VLOOKUP($C996&amp;"|"&amp;$B996&amp;"|"&amp;$D996,Empresas!$C$6:$CC$92,$G996+6+1,0),0))))</f>
        <v>0</v>
      </c>
      <c r="AK996" s="147">
        <f>IF(AND($I996="Si",T996=1),1,IF(AND($I996="Fisico",T996=1),1,IF(AND(T996=1,$I996="Electronico"),2,IF(T996=1,VLOOKUP($C996&amp;"|"&amp;$B996&amp;"|"&amp;$D996,Empresas!$C$6:$CC$92,$G996+6+1,0),0))))</f>
        <v>0</v>
      </c>
      <c r="AL996" s="147">
        <f>IF(AND($I996="Si",U996=1),1,IF(AND($I996="Fisico",U996=1),1,IF(AND(U996=1,$I996="Electronico"),2,IF(U996=1,VLOOKUP($C996&amp;"|"&amp;$B996&amp;"|"&amp;$D996,Empresas!$C$6:$CC$92,$G996+6+1,0),0))))</f>
        <v>0</v>
      </c>
      <c r="AM996" s="149">
        <f t="shared" si="160"/>
        <v>0</v>
      </c>
      <c r="AN996" s="149">
        <f t="shared" si="161"/>
        <v>0</v>
      </c>
      <c r="AO996" s="152">
        <f t="shared" si="162"/>
        <v>0</v>
      </c>
    </row>
    <row r="997" spans="1:41" x14ac:dyDescent="0.25">
      <c r="A997" s="140" t="str">
        <f>VLOOKUP(D997,Empresas!$D$7:$F$91,3,0)</f>
        <v>Yulisa</v>
      </c>
      <c r="B997" s="141" t="str">
        <f>VLOOKUP(D997,Empresas!$D$7:$G$91,4,0)</f>
        <v>Lorenzo</v>
      </c>
      <c r="C997" s="141" t="s">
        <v>544</v>
      </c>
      <c r="D997" s="141" t="s">
        <v>3</v>
      </c>
      <c r="E997" s="141" t="str">
        <f>VLOOKUP(D997,Empresas!$D$7:$E$92,2,0)</f>
        <v>TRANSPORTES VASSALLO S.A.C.</v>
      </c>
      <c r="F997" s="141" t="s">
        <v>172</v>
      </c>
      <c r="G997" s="142">
        <f>+Empresas!$BF$2</f>
        <v>50</v>
      </c>
      <c r="H997" s="142" t="str">
        <f>VLOOKUP(D997,Empresas!$D$6:$L$92,7,0)</f>
        <v>Semestral</v>
      </c>
      <c r="I997" s="141" t="str">
        <f>VLOOKUP(VLOOKUP(D997&amp;"|"&amp;B997,Empresas!$I$7:$CB$92,G997,0),Tablas!$A$8:$B$10,2,0)</f>
        <v>Fisico</v>
      </c>
      <c r="J997" s="78">
        <v>1</v>
      </c>
      <c r="K997" s="78">
        <v>1</v>
      </c>
      <c r="L997" s="78">
        <v>1</v>
      </c>
      <c r="M997" s="78">
        <v>1</v>
      </c>
      <c r="N997" s="78">
        <v>1</v>
      </c>
      <c r="O997" s="78">
        <v>1</v>
      </c>
      <c r="P997" s="78">
        <v>1</v>
      </c>
      <c r="Q997" s="78">
        <v>1</v>
      </c>
      <c r="R997" s="78"/>
      <c r="S997" s="78"/>
      <c r="T997" s="78"/>
      <c r="U997" s="78"/>
      <c r="V997" s="78" t="str">
        <f>VLOOKUP(D997,Empresas!$D$7:$CF$91,81,0)</f>
        <v>D</v>
      </c>
      <c r="W997" s="78" t="str">
        <f>VLOOKUP(D997,Empresas!$D$7:$M$91,10,0)</f>
        <v>Mype</v>
      </c>
      <c r="X997" s="69" t="str">
        <f t="shared" si="158"/>
        <v>SI</v>
      </c>
      <c r="Y997" s="153" t="str">
        <f t="shared" si="159"/>
        <v>Si aplica</v>
      </c>
      <c r="Z997" s="147">
        <f>IF(Y997="No aplica",0,IF(I997="no",0,IF(I997="No aplica",0,IF(I997="Si",1,IF(I997="Fisico",1,IF(I997="Electronico",2,VLOOKUP(C997&amp;"|"&amp;B997&amp;"|"&amp;D997,Empresas!$C$6:$CC$92,G997+6+1,0)))))))</f>
        <v>1</v>
      </c>
      <c r="AA997" s="147">
        <f>IF(AND($I997="Si",J997=1),1,IF(AND($I997="Fisico",J997=1),1,IF(AND(J997=1,$I997="Electronico"),2,IF(J997=1,VLOOKUP($C997&amp;"|"&amp;$B997&amp;"|"&amp;$D997,Empresas!$C$6:$CC$92,$G997+6+1,0),0))))</f>
        <v>1</v>
      </c>
      <c r="AB997" s="147">
        <f>IF(AND($I997="Si",K997=1),1,IF(AND($I997="Fisico",K997=1),1,IF(AND(K997=1,$I997="Electronico"),2,IF(K997=1,VLOOKUP($C997&amp;"|"&amp;$B997&amp;"|"&amp;$D997,Empresas!$C$6:$CC$92,$G997+6+1,0),0))))</f>
        <v>1</v>
      </c>
      <c r="AC997" s="147">
        <f>IF(AND($I997="Si",L997=1),1,IF(AND($I997="Fisico",L997=1),1,IF(AND(L997=1,$I997="Electronico"),2,IF(L997=1,VLOOKUP($C997&amp;"|"&amp;$B997&amp;"|"&amp;$D997,Empresas!$C$6:$CC$92,$G997+6+1,0),0))))</f>
        <v>1</v>
      </c>
      <c r="AD997" s="147">
        <f>IF(AND($I997="Si",M997=1),1,IF(AND($I997="Fisico",M997=1),1,IF(AND(M997=1,$I997="Electronico"),2,IF(M997=1,VLOOKUP($C997&amp;"|"&amp;$B997&amp;"|"&amp;$D997,Empresas!$C$6:$CC$92,$G997+6+1,0),0))))</f>
        <v>1</v>
      </c>
      <c r="AE997" s="147">
        <f>IF(AND($I997="Si",N997=1),1,IF(AND($I997="Fisico",N997=1),1,IF(AND(N997=1,$I997="Electronico"),2,IF(N997=1,VLOOKUP($C997&amp;"|"&amp;$B997&amp;"|"&amp;$D997,Empresas!$C$6:$CC$92,$G997+6+1,0),0))))</f>
        <v>1</v>
      </c>
      <c r="AF997" s="147">
        <f>IF(AND($I997="Si",O997=1),1,IF(AND($I997="Fisico",O997=1),1,IF(AND(O997=1,$I997="Electronico"),2,IF(O997=1,VLOOKUP($C997&amp;"|"&amp;$B997&amp;"|"&amp;$D997,Empresas!$C$6:$CC$92,$G997+6+1,0),0))))</f>
        <v>1</v>
      </c>
      <c r="AG997" s="147">
        <f>IF(AND($I997="Si",P997=1),1,IF(AND($I997="Fisico",P997=1),1,IF(AND(P997=1,$I997="Electronico"),2,IF(P997=1,VLOOKUP($C997&amp;"|"&amp;$B997&amp;"|"&amp;$D997,Empresas!$C$6:$CC$92,$G997+6+1,0),0))))</f>
        <v>1</v>
      </c>
      <c r="AH997" s="147">
        <f>IF(AND($I997="Si",Q997=1),1,IF(AND($I997="Fisico",Q997=1),1,IF(AND(Q997=1,$I997="Electronico"),2,IF(Q997=1,VLOOKUP($C997&amp;"|"&amp;$B997&amp;"|"&amp;$D997,Empresas!$C$6:$CC$92,$G997+6+1,0),0))))</f>
        <v>1</v>
      </c>
      <c r="AI997" s="147">
        <f>IF(AND($I997="Si",R997=1),1,IF(AND($I997="Fisico",R997=1),1,IF(AND(R997=1,$I997="Electronico"),2,IF(R997=1,VLOOKUP($C997&amp;"|"&amp;$B997&amp;"|"&amp;$D997,Empresas!$C$6:$CC$92,$G997+6+1,0),0))))</f>
        <v>0</v>
      </c>
      <c r="AJ997" s="147">
        <f>IF(AND($I997="Si",S997=1),1,IF(AND($I997="Fisico",S997=1),1,IF(AND(S997=1,$I997="Electronico"),2,IF(S997=1,VLOOKUP($C997&amp;"|"&amp;$B997&amp;"|"&amp;$D997,Empresas!$C$6:$CC$92,$G997+6+1,0),0))))</f>
        <v>0</v>
      </c>
      <c r="AK997" s="147">
        <f>IF(AND($I997="Si",T997=1),1,IF(AND($I997="Fisico",T997=1),1,IF(AND(T997=1,$I997="Electronico"),2,IF(T997=1,VLOOKUP($C997&amp;"|"&amp;$B997&amp;"|"&amp;$D997,Empresas!$C$6:$CC$92,$G997+6+1,0),0))))</f>
        <v>0</v>
      </c>
      <c r="AL997" s="147">
        <f>IF(AND($I997="Si",U997=1),1,IF(AND($I997="Fisico",U997=1),1,IF(AND(U997=1,$I997="Electronico"),2,IF(U997=1,VLOOKUP($C997&amp;"|"&amp;$B997&amp;"|"&amp;$D997,Empresas!$C$6:$CC$92,$G997+6+1,0),0))))</f>
        <v>0</v>
      </c>
      <c r="AM997" s="149">
        <f t="shared" si="160"/>
        <v>8</v>
      </c>
      <c r="AN997" s="149">
        <f t="shared" si="161"/>
        <v>8</v>
      </c>
      <c r="AO997" s="152">
        <f t="shared" si="162"/>
        <v>1</v>
      </c>
    </row>
    <row r="998" spans="1:41" x14ac:dyDescent="0.25">
      <c r="A998" s="140" t="str">
        <f>VLOOKUP(D998,Empresas!$D$7:$F$91,3,0)</f>
        <v>Yulisa</v>
      </c>
      <c r="B998" s="141" t="str">
        <f>VLOOKUP(D998,Empresas!$D$7:$G$91,4,0)</f>
        <v>Lorenzo</v>
      </c>
      <c r="C998" s="141" t="s">
        <v>544</v>
      </c>
      <c r="D998" s="141" t="s">
        <v>3</v>
      </c>
      <c r="E998" s="141" t="str">
        <f>VLOOKUP(D998,Empresas!$D$7:$E$92,2,0)</f>
        <v>TRANSPORTES VASSALLO S.A.C.</v>
      </c>
      <c r="F998" s="141" t="s">
        <v>173</v>
      </c>
      <c r="G998" s="142">
        <f>+G997+1</f>
        <v>51</v>
      </c>
      <c r="H998" s="142" t="str">
        <f>VLOOKUP(D998,Empresas!$D$6:$L$92,7,0)</f>
        <v>Semestral</v>
      </c>
      <c r="I998" s="141" t="str">
        <f>VLOOKUP(VLOOKUP(D998&amp;"|"&amp;B998,Empresas!$I$7:$CB$92,G998,0),Tablas!$A$8:$B$10,2,0)</f>
        <v>Fisico</v>
      </c>
      <c r="J998" s="78">
        <v>1</v>
      </c>
      <c r="K998" s="78">
        <v>1</v>
      </c>
      <c r="L998" s="78">
        <v>1</v>
      </c>
      <c r="M998" s="78">
        <v>1</v>
      </c>
      <c r="N998" s="78">
        <v>1</v>
      </c>
      <c r="O998" s="78">
        <v>1</v>
      </c>
      <c r="P998" s="78">
        <v>1</v>
      </c>
      <c r="Q998" s="78">
        <v>1</v>
      </c>
      <c r="R998" s="78"/>
      <c r="S998" s="78"/>
      <c r="T998" s="78"/>
      <c r="U998" s="78"/>
      <c r="V998" s="78" t="str">
        <f>VLOOKUP(D998,Empresas!$D$7:$CF$91,81,0)</f>
        <v>D</v>
      </c>
      <c r="W998" s="78" t="str">
        <f>VLOOKUP(D998,Empresas!$D$7:$M$91,10,0)</f>
        <v>Mype</v>
      </c>
      <c r="X998" s="69" t="str">
        <f t="shared" si="158"/>
        <v>SI</v>
      </c>
      <c r="Y998" s="153" t="str">
        <f t="shared" si="159"/>
        <v>Si aplica</v>
      </c>
      <c r="Z998" s="147">
        <f>IF(Y998="No aplica",0,IF(I998="no",0,IF(I998="No aplica",0,IF(I998="Si",1,IF(I998="Fisico",1,IF(I998="Electronico",2,VLOOKUP(C998&amp;"|"&amp;B998&amp;"|"&amp;D998,Empresas!$C$6:$CC$92,G998+6+1,0)))))))</f>
        <v>1</v>
      </c>
      <c r="AA998" s="147">
        <f>IF(AND($I998="Si",J998=1),1,IF(AND($I998="Fisico",J998=1),1,IF(AND(J998=1,$I998="Electronico"),2,IF(J998=1,VLOOKUP($C998&amp;"|"&amp;$B998&amp;"|"&amp;$D998,Empresas!$C$6:$CC$92,$G998+6+1,0),0))))</f>
        <v>1</v>
      </c>
      <c r="AB998" s="147">
        <f>IF(AND($I998="Si",K998=1),1,IF(AND($I998="Fisico",K998=1),1,IF(AND(K998=1,$I998="Electronico"),2,IF(K998=1,VLOOKUP($C998&amp;"|"&amp;$B998&amp;"|"&amp;$D998,Empresas!$C$6:$CC$92,$G998+6+1,0),0))))</f>
        <v>1</v>
      </c>
      <c r="AC998" s="147">
        <f>IF(AND($I998="Si",L998=1),1,IF(AND($I998="Fisico",L998=1),1,IF(AND(L998=1,$I998="Electronico"),2,IF(L998=1,VLOOKUP($C998&amp;"|"&amp;$B998&amp;"|"&amp;$D998,Empresas!$C$6:$CC$92,$G998+6+1,0),0))))</f>
        <v>1</v>
      </c>
      <c r="AD998" s="147">
        <f>IF(AND($I998="Si",M998=1),1,IF(AND($I998="Fisico",M998=1),1,IF(AND(M998=1,$I998="Electronico"),2,IF(M998=1,VLOOKUP($C998&amp;"|"&amp;$B998&amp;"|"&amp;$D998,Empresas!$C$6:$CC$92,$G998+6+1,0),0))))</f>
        <v>1</v>
      </c>
      <c r="AE998" s="147">
        <f>IF(AND($I998="Si",N998=1),1,IF(AND($I998="Fisico",N998=1),1,IF(AND(N998=1,$I998="Electronico"),2,IF(N998=1,VLOOKUP($C998&amp;"|"&amp;$B998&amp;"|"&amp;$D998,Empresas!$C$6:$CC$92,$G998+6+1,0),0))))</f>
        <v>1</v>
      </c>
      <c r="AF998" s="147">
        <f>IF(AND($I998="Si",O998=1),1,IF(AND($I998="Fisico",O998=1),1,IF(AND(O998=1,$I998="Electronico"),2,IF(O998=1,VLOOKUP($C998&amp;"|"&amp;$B998&amp;"|"&amp;$D998,Empresas!$C$6:$CC$92,$G998+6+1,0),0))))</f>
        <v>1</v>
      </c>
      <c r="AG998" s="147">
        <f>IF(AND($I998="Si",P998=1),1,IF(AND($I998="Fisico",P998=1),1,IF(AND(P998=1,$I998="Electronico"),2,IF(P998=1,VLOOKUP($C998&amp;"|"&amp;$B998&amp;"|"&amp;$D998,Empresas!$C$6:$CC$92,$G998+6+1,0),0))))</f>
        <v>1</v>
      </c>
      <c r="AH998" s="147">
        <f>IF(AND($I998="Si",Q998=1),1,IF(AND($I998="Fisico",Q998=1),1,IF(AND(Q998=1,$I998="Electronico"),2,IF(Q998=1,VLOOKUP($C998&amp;"|"&amp;$B998&amp;"|"&amp;$D998,Empresas!$C$6:$CC$92,$G998+6+1,0),0))))</f>
        <v>1</v>
      </c>
      <c r="AI998" s="147">
        <f>IF(AND($I998="Si",R998=1),1,IF(AND($I998="Fisico",R998=1),1,IF(AND(R998=1,$I998="Electronico"),2,IF(R998=1,VLOOKUP($C998&amp;"|"&amp;$B998&amp;"|"&amp;$D998,Empresas!$C$6:$CC$92,$G998+6+1,0),0))))</f>
        <v>0</v>
      </c>
      <c r="AJ998" s="147">
        <f>IF(AND($I998="Si",S998=1),1,IF(AND($I998="Fisico",S998=1),1,IF(AND(S998=1,$I998="Electronico"),2,IF(S998=1,VLOOKUP($C998&amp;"|"&amp;$B998&amp;"|"&amp;$D998,Empresas!$C$6:$CC$92,$G998+6+1,0),0))))</f>
        <v>0</v>
      </c>
      <c r="AK998" s="147">
        <f>IF(AND($I998="Si",T998=1),1,IF(AND($I998="Fisico",T998=1),1,IF(AND(T998=1,$I998="Electronico"),2,IF(T998=1,VLOOKUP($C998&amp;"|"&amp;$B998&amp;"|"&amp;$D998,Empresas!$C$6:$CC$92,$G998+6+1,0),0))))</f>
        <v>0</v>
      </c>
      <c r="AL998" s="147">
        <f>IF(AND($I998="Si",U998=1),1,IF(AND($I998="Fisico",U998=1),1,IF(AND(U998=1,$I998="Electronico"),2,IF(U998=1,VLOOKUP($C998&amp;"|"&amp;$B998&amp;"|"&amp;$D998,Empresas!$C$6:$CC$92,$G998+6+1,0),0))))</f>
        <v>0</v>
      </c>
      <c r="AM998" s="149">
        <f t="shared" si="160"/>
        <v>8</v>
      </c>
      <c r="AN998" s="149">
        <f t="shared" si="161"/>
        <v>8</v>
      </c>
      <c r="AO998" s="152">
        <f t="shared" si="162"/>
        <v>1</v>
      </c>
    </row>
    <row r="999" spans="1:41" x14ac:dyDescent="0.25">
      <c r="A999" s="140" t="str">
        <f>VLOOKUP(D999,Empresas!$D$7:$F$91,3,0)</f>
        <v>Yulisa</v>
      </c>
      <c r="B999" s="141" t="str">
        <f>VLOOKUP(D999,Empresas!$D$7:$G$91,4,0)</f>
        <v>Lorenzo</v>
      </c>
      <c r="C999" s="141" t="s">
        <v>544</v>
      </c>
      <c r="D999" s="141" t="s">
        <v>3</v>
      </c>
      <c r="E999" s="141" t="str">
        <f>VLOOKUP(D999,Empresas!$D$7:$E$92,2,0)</f>
        <v>TRANSPORTES VASSALLO S.A.C.</v>
      </c>
      <c r="F999" s="141" t="s">
        <v>174</v>
      </c>
      <c r="G999" s="142">
        <f t="shared" ref="G999:G1007" si="165">+G998+1</f>
        <v>52</v>
      </c>
      <c r="H999" s="142" t="str">
        <f>VLOOKUP(D999,Empresas!$D$6:$L$92,7,0)</f>
        <v>Semestral</v>
      </c>
      <c r="I999" s="141" t="str">
        <f>VLOOKUP(VLOOKUP(D999&amp;"|"&amp;B999,Empresas!$I$7:$CB$92,G999,0),Tablas!$A$8:$B$10,2,0)</f>
        <v>No aplica</v>
      </c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 t="str">
        <f>VLOOKUP(D999,Empresas!$D$7:$CF$91,81,0)</f>
        <v>D</v>
      </c>
      <c r="W999" s="78" t="str">
        <f>VLOOKUP(D999,Empresas!$D$7:$M$91,10,0)</f>
        <v>Mype</v>
      </c>
      <c r="X999" s="69" t="str">
        <f t="shared" si="158"/>
        <v>SI</v>
      </c>
      <c r="Y999" s="153" t="str">
        <f t="shared" si="159"/>
        <v>No aplica</v>
      </c>
      <c r="Z999" s="147">
        <f>IF(Y999="No aplica",0,IF(I999="no",0,IF(I999="No aplica",0,IF(I999="Si",1,IF(I999="Fisico",1,IF(I999="Electronico",2,VLOOKUP(C999&amp;"|"&amp;B999&amp;"|"&amp;D999,Empresas!$C$6:$CC$92,G999+6+1,0)))))))</f>
        <v>0</v>
      </c>
      <c r="AA999" s="147">
        <f>IF(AND($I999="Si",J999=1),1,IF(AND($I999="Fisico",J999=1),1,IF(AND(J999=1,$I999="Electronico"),2,IF(J999=1,VLOOKUP($C999&amp;"|"&amp;$B999&amp;"|"&amp;$D999,Empresas!$C$6:$CC$92,$G999+6+1,0),0))))</f>
        <v>0</v>
      </c>
      <c r="AB999" s="147">
        <f>IF(AND($I999="Si",K999=1),1,IF(AND($I999="Fisico",K999=1),1,IF(AND(K999=1,$I999="Electronico"),2,IF(K999=1,VLOOKUP($C999&amp;"|"&amp;$B999&amp;"|"&amp;$D999,Empresas!$C$6:$CC$92,$G999+6+1,0),0))))</f>
        <v>0</v>
      </c>
      <c r="AC999" s="147">
        <f>IF(AND($I999="Si",L999=1),1,IF(AND($I999="Fisico",L999=1),1,IF(AND(L999=1,$I999="Electronico"),2,IF(L999=1,VLOOKUP($C999&amp;"|"&amp;$B999&amp;"|"&amp;$D999,Empresas!$C$6:$CC$92,$G999+6+1,0),0))))</f>
        <v>0</v>
      </c>
      <c r="AD999" s="147">
        <f>IF(AND($I999="Si",M999=1),1,IF(AND($I999="Fisico",M999=1),1,IF(AND(M999=1,$I999="Electronico"),2,IF(M999=1,VLOOKUP($C999&amp;"|"&amp;$B999&amp;"|"&amp;$D999,Empresas!$C$6:$CC$92,$G999+6+1,0),0))))</f>
        <v>0</v>
      </c>
      <c r="AE999" s="147">
        <f>IF(AND($I999="Si",N999=1),1,IF(AND($I999="Fisico",N999=1),1,IF(AND(N999=1,$I999="Electronico"),2,IF(N999=1,VLOOKUP($C999&amp;"|"&amp;$B999&amp;"|"&amp;$D999,Empresas!$C$6:$CC$92,$G999+6+1,0),0))))</f>
        <v>0</v>
      </c>
      <c r="AF999" s="147">
        <f>IF(AND($I999="Si",O999=1),1,IF(AND($I999="Fisico",O999=1),1,IF(AND(O999=1,$I999="Electronico"),2,IF(O999=1,VLOOKUP($C999&amp;"|"&amp;$B999&amp;"|"&amp;$D999,Empresas!$C$6:$CC$92,$G999+6+1,0),0))))</f>
        <v>0</v>
      </c>
      <c r="AG999" s="147">
        <f>IF(AND($I999="Si",P999=1),1,IF(AND($I999="Fisico",P999=1),1,IF(AND(P999=1,$I999="Electronico"),2,IF(P999=1,VLOOKUP($C999&amp;"|"&amp;$B999&amp;"|"&amp;$D999,Empresas!$C$6:$CC$92,$G999+6+1,0),0))))</f>
        <v>0</v>
      </c>
      <c r="AH999" s="147">
        <f>IF(AND($I999="Si",Q999=1),1,IF(AND($I999="Fisico",Q999=1),1,IF(AND(Q999=1,$I999="Electronico"),2,IF(Q999=1,VLOOKUP($C999&amp;"|"&amp;$B999&amp;"|"&amp;$D999,Empresas!$C$6:$CC$92,$G999+6+1,0),0))))</f>
        <v>0</v>
      </c>
      <c r="AI999" s="147">
        <f>IF(AND($I999="Si",R999=1),1,IF(AND($I999="Fisico",R999=1),1,IF(AND(R999=1,$I999="Electronico"),2,IF(R999=1,VLOOKUP($C999&amp;"|"&amp;$B999&amp;"|"&amp;$D999,Empresas!$C$6:$CC$92,$G999+6+1,0),0))))</f>
        <v>0</v>
      </c>
      <c r="AJ999" s="147">
        <f>IF(AND($I999="Si",S999=1),1,IF(AND($I999="Fisico",S999=1),1,IF(AND(S999=1,$I999="Electronico"),2,IF(S999=1,VLOOKUP($C999&amp;"|"&amp;$B999&amp;"|"&amp;$D999,Empresas!$C$6:$CC$92,$G999+6+1,0),0))))</f>
        <v>0</v>
      </c>
      <c r="AK999" s="147">
        <f>IF(AND($I999="Si",T999=1),1,IF(AND($I999="Fisico",T999=1),1,IF(AND(T999=1,$I999="Electronico"),2,IF(T999=1,VLOOKUP($C999&amp;"|"&amp;$B999&amp;"|"&amp;$D999,Empresas!$C$6:$CC$92,$G999+6+1,0),0))))</f>
        <v>0</v>
      </c>
      <c r="AL999" s="147">
        <f>IF(AND($I999="Si",U999=1),1,IF(AND($I999="Fisico",U999=1),1,IF(AND(U999=1,$I999="Electronico"),2,IF(U999=1,VLOOKUP($C999&amp;"|"&amp;$B999&amp;"|"&amp;$D999,Empresas!$C$6:$CC$92,$G999+6+1,0),0))))</f>
        <v>0</v>
      </c>
      <c r="AM999" s="149">
        <f t="shared" si="160"/>
        <v>0</v>
      </c>
      <c r="AN999" s="149">
        <f t="shared" si="161"/>
        <v>0</v>
      </c>
      <c r="AO999" s="152">
        <f t="shared" si="162"/>
        <v>0</v>
      </c>
    </row>
    <row r="1000" spans="1:41" x14ac:dyDescent="0.25">
      <c r="A1000" s="140" t="str">
        <f>VLOOKUP(D1000,Empresas!$D$7:$F$91,3,0)</f>
        <v>Yulisa</v>
      </c>
      <c r="B1000" s="141" t="str">
        <f>VLOOKUP(D1000,Empresas!$D$7:$G$91,4,0)</f>
        <v>Lorenzo</v>
      </c>
      <c r="C1000" s="141" t="s">
        <v>544</v>
      </c>
      <c r="D1000" s="141" t="s">
        <v>3</v>
      </c>
      <c r="E1000" s="141" t="str">
        <f>VLOOKUP(D1000,Empresas!$D$7:$E$92,2,0)</f>
        <v>TRANSPORTES VASSALLO S.A.C.</v>
      </c>
      <c r="F1000" s="141" t="s">
        <v>175</v>
      </c>
      <c r="G1000" s="142">
        <f t="shared" si="165"/>
        <v>53</v>
      </c>
      <c r="H1000" s="142" t="str">
        <f>VLOOKUP(D1000,Empresas!$D$6:$L$92,7,0)</f>
        <v>Semestral</v>
      </c>
      <c r="I1000" s="141" t="str">
        <f>VLOOKUP(VLOOKUP(D1000&amp;"|"&amp;B1000,Empresas!$I$7:$CB$92,G1000,0),Tablas!$A$8:$B$10,2,0)</f>
        <v>Fisico</v>
      </c>
      <c r="J1000" s="78">
        <v>2</v>
      </c>
      <c r="K1000" s="78">
        <v>2</v>
      </c>
      <c r="L1000" s="78">
        <v>2</v>
      </c>
      <c r="M1000" s="78">
        <v>2</v>
      </c>
      <c r="N1000" s="78">
        <v>2</v>
      </c>
      <c r="O1000" s="78">
        <v>2</v>
      </c>
      <c r="P1000" s="78">
        <v>2</v>
      </c>
      <c r="Q1000" s="78">
        <v>2</v>
      </c>
      <c r="R1000" s="78"/>
      <c r="S1000" s="78"/>
      <c r="T1000" s="78"/>
      <c r="U1000" s="78"/>
      <c r="V1000" s="78" t="str">
        <f>VLOOKUP(D1000,Empresas!$D$7:$CF$91,81,0)</f>
        <v>D</v>
      </c>
      <c r="W1000" s="78" t="str">
        <f>VLOOKUP(D1000,Empresas!$D$7:$M$91,10,0)</f>
        <v>Mype</v>
      </c>
      <c r="X1000" s="69" t="str">
        <f t="shared" si="158"/>
        <v>SI</v>
      </c>
      <c r="Y1000" s="153" t="str">
        <f t="shared" si="159"/>
        <v>Si aplica</v>
      </c>
      <c r="Z1000" s="147">
        <f>IF(Y1000="No aplica",0,IF(I1000="no",0,IF(I1000="No aplica",0,IF(I1000="Si",1,IF(I1000="Fisico",1,IF(I1000="Electronico",2,VLOOKUP(C1000&amp;"|"&amp;B1000&amp;"|"&amp;D1000,Empresas!$C$6:$CC$92,G1000+6+1,0)))))))</f>
        <v>1</v>
      </c>
      <c r="AA1000" s="147">
        <f>IF(AND($I1000="Si",J1000=1),1,IF(AND($I1000="Fisico",J1000=1),1,IF(AND(J1000=1,$I1000="Electronico"),2,IF(J1000=1,VLOOKUP($C1000&amp;"|"&amp;$B1000&amp;"|"&amp;$D1000,Empresas!$C$6:$CC$92,$G1000+6+1,0),0))))</f>
        <v>0</v>
      </c>
      <c r="AB1000" s="147">
        <f>IF(AND($I1000="Si",K1000=1),1,IF(AND($I1000="Fisico",K1000=1),1,IF(AND(K1000=1,$I1000="Electronico"),2,IF(K1000=1,VLOOKUP($C1000&amp;"|"&amp;$B1000&amp;"|"&amp;$D1000,Empresas!$C$6:$CC$92,$G1000+6+1,0),0))))</f>
        <v>0</v>
      </c>
      <c r="AC1000" s="147">
        <f>IF(AND($I1000="Si",L1000=1),1,IF(AND($I1000="Fisico",L1000=1),1,IF(AND(L1000=1,$I1000="Electronico"),2,IF(L1000=1,VLOOKUP($C1000&amp;"|"&amp;$B1000&amp;"|"&amp;$D1000,Empresas!$C$6:$CC$92,$G1000+6+1,0),0))))</f>
        <v>0</v>
      </c>
      <c r="AD1000" s="147">
        <f>IF(AND($I1000="Si",M1000=1),1,IF(AND($I1000="Fisico",M1000=1),1,IF(AND(M1000=1,$I1000="Electronico"),2,IF(M1000=1,VLOOKUP($C1000&amp;"|"&amp;$B1000&amp;"|"&amp;$D1000,Empresas!$C$6:$CC$92,$G1000+6+1,0),0))))</f>
        <v>0</v>
      </c>
      <c r="AE1000" s="147">
        <f>IF(AND($I1000="Si",N1000=1),1,IF(AND($I1000="Fisico",N1000=1),1,IF(AND(N1000=1,$I1000="Electronico"),2,IF(N1000=1,VLOOKUP($C1000&amp;"|"&amp;$B1000&amp;"|"&amp;$D1000,Empresas!$C$6:$CC$92,$G1000+6+1,0),0))))</f>
        <v>0</v>
      </c>
      <c r="AF1000" s="147">
        <f>IF(AND($I1000="Si",O1000=1),1,IF(AND($I1000="Fisico",O1000=1),1,IF(AND(O1000=1,$I1000="Electronico"),2,IF(O1000=1,VLOOKUP($C1000&amp;"|"&amp;$B1000&amp;"|"&amp;$D1000,Empresas!$C$6:$CC$92,$G1000+6+1,0),0))))</f>
        <v>0</v>
      </c>
      <c r="AG1000" s="147">
        <f>IF(AND($I1000="Si",P1000=1),1,IF(AND($I1000="Fisico",P1000=1),1,IF(AND(P1000=1,$I1000="Electronico"),2,IF(P1000=1,VLOOKUP($C1000&amp;"|"&amp;$B1000&amp;"|"&amp;$D1000,Empresas!$C$6:$CC$92,$G1000+6+1,0),0))))</f>
        <v>0</v>
      </c>
      <c r="AH1000" s="147">
        <f>IF(AND($I1000="Si",Q1000=1),1,IF(AND($I1000="Fisico",Q1000=1),1,IF(AND(Q1000=1,$I1000="Electronico"),2,IF(Q1000=1,VLOOKUP($C1000&amp;"|"&amp;$B1000&amp;"|"&amp;$D1000,Empresas!$C$6:$CC$92,$G1000+6+1,0),0))))</f>
        <v>0</v>
      </c>
      <c r="AI1000" s="147">
        <f>IF(AND($I1000="Si",R1000=1),1,IF(AND($I1000="Fisico",R1000=1),1,IF(AND(R1000=1,$I1000="Electronico"),2,IF(R1000=1,VLOOKUP($C1000&amp;"|"&amp;$B1000&amp;"|"&amp;$D1000,Empresas!$C$6:$CC$92,$G1000+6+1,0),0))))</f>
        <v>0</v>
      </c>
      <c r="AJ1000" s="147">
        <f>IF(AND($I1000="Si",S1000=1),1,IF(AND($I1000="Fisico",S1000=1),1,IF(AND(S1000=1,$I1000="Electronico"),2,IF(S1000=1,VLOOKUP($C1000&amp;"|"&amp;$B1000&amp;"|"&amp;$D1000,Empresas!$C$6:$CC$92,$G1000+6+1,0),0))))</f>
        <v>0</v>
      </c>
      <c r="AK1000" s="147">
        <f>IF(AND($I1000="Si",T1000=1),1,IF(AND($I1000="Fisico",T1000=1),1,IF(AND(T1000=1,$I1000="Electronico"),2,IF(T1000=1,VLOOKUP($C1000&amp;"|"&amp;$B1000&amp;"|"&amp;$D1000,Empresas!$C$6:$CC$92,$G1000+6+1,0),0))))</f>
        <v>0</v>
      </c>
      <c r="AL1000" s="147">
        <f>IF(AND($I1000="Si",U1000=1),1,IF(AND($I1000="Fisico",U1000=1),1,IF(AND(U1000=1,$I1000="Electronico"),2,IF(U1000=1,VLOOKUP($C1000&amp;"|"&amp;$B1000&amp;"|"&amp;$D1000,Empresas!$C$6:$CC$92,$G1000+6+1,0),0))))</f>
        <v>0</v>
      </c>
      <c r="AM1000" s="149">
        <f t="shared" si="160"/>
        <v>0</v>
      </c>
      <c r="AN1000" s="149">
        <f t="shared" si="161"/>
        <v>8</v>
      </c>
      <c r="AO1000" s="152">
        <f t="shared" si="162"/>
        <v>0</v>
      </c>
    </row>
    <row r="1001" spans="1:41" x14ac:dyDescent="0.25">
      <c r="A1001" s="140" t="str">
        <f>VLOOKUP(D1001,Empresas!$D$7:$F$91,3,0)</f>
        <v>Yulisa</v>
      </c>
      <c r="B1001" s="141" t="str">
        <f>VLOOKUP(D1001,Empresas!$D$7:$G$91,4,0)</f>
        <v>Lorenzo</v>
      </c>
      <c r="C1001" s="141" t="s">
        <v>544</v>
      </c>
      <c r="D1001" s="141" t="s">
        <v>3</v>
      </c>
      <c r="E1001" s="141" t="str">
        <f>VLOOKUP(D1001,Empresas!$D$7:$E$92,2,0)</f>
        <v>TRANSPORTES VASSALLO S.A.C.</v>
      </c>
      <c r="F1001" s="141" t="s">
        <v>176</v>
      </c>
      <c r="G1001" s="142">
        <f t="shared" si="165"/>
        <v>54</v>
      </c>
      <c r="H1001" s="142" t="str">
        <f>VLOOKUP(D1001,Empresas!$D$6:$L$92,7,0)</f>
        <v>Semestral</v>
      </c>
      <c r="I1001" s="141" t="str">
        <f>VLOOKUP(VLOOKUP(D1001&amp;"|"&amp;B1001,Empresas!$I$7:$CB$92,G1001,0),Tablas!$A$8:$B$10,2,0)</f>
        <v>No aplica</v>
      </c>
      <c r="J1001" s="78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 t="str">
        <f>VLOOKUP(D1001,Empresas!$D$7:$CF$91,81,0)</f>
        <v>D</v>
      </c>
      <c r="W1001" s="78" t="str">
        <f>VLOOKUP(D1001,Empresas!$D$7:$M$91,10,0)</f>
        <v>Mype</v>
      </c>
      <c r="X1001" s="69" t="str">
        <f t="shared" si="158"/>
        <v>SI</v>
      </c>
      <c r="Y1001" s="153" t="str">
        <f t="shared" si="159"/>
        <v>No aplica</v>
      </c>
      <c r="Z1001" s="147">
        <f>IF(Y1001="No aplica",0,IF(I1001="no",0,IF(I1001="No aplica",0,IF(I1001="Si",1,IF(I1001="Fisico",1,IF(I1001="Electronico",2,VLOOKUP(C1001&amp;"|"&amp;B1001&amp;"|"&amp;D1001,Empresas!$C$6:$CC$92,G1001+6+1,0)))))))</f>
        <v>0</v>
      </c>
      <c r="AA1001" s="147">
        <f>IF(AND($I1001="Si",J1001=1),1,IF(AND($I1001="Fisico",J1001=1),1,IF(AND(J1001=1,$I1001="Electronico"),2,IF(J1001=1,VLOOKUP($C1001&amp;"|"&amp;$B1001&amp;"|"&amp;$D1001,Empresas!$C$6:$CC$92,$G1001+6+1,0),0))))</f>
        <v>0</v>
      </c>
      <c r="AB1001" s="147">
        <f>IF(AND($I1001="Si",K1001=1),1,IF(AND($I1001="Fisico",K1001=1),1,IF(AND(K1001=1,$I1001="Electronico"),2,IF(K1001=1,VLOOKUP($C1001&amp;"|"&amp;$B1001&amp;"|"&amp;$D1001,Empresas!$C$6:$CC$92,$G1001+6+1,0),0))))</f>
        <v>0</v>
      </c>
      <c r="AC1001" s="147">
        <f>IF(AND($I1001="Si",L1001=1),1,IF(AND($I1001="Fisico",L1001=1),1,IF(AND(L1001=1,$I1001="Electronico"),2,IF(L1001=1,VLOOKUP($C1001&amp;"|"&amp;$B1001&amp;"|"&amp;$D1001,Empresas!$C$6:$CC$92,$G1001+6+1,0),0))))</f>
        <v>0</v>
      </c>
      <c r="AD1001" s="147">
        <f>IF(AND($I1001="Si",M1001=1),1,IF(AND($I1001="Fisico",M1001=1),1,IF(AND(M1001=1,$I1001="Electronico"),2,IF(M1001=1,VLOOKUP($C1001&amp;"|"&amp;$B1001&amp;"|"&amp;$D1001,Empresas!$C$6:$CC$92,$G1001+6+1,0),0))))</f>
        <v>0</v>
      </c>
      <c r="AE1001" s="147">
        <f>IF(AND($I1001="Si",N1001=1),1,IF(AND($I1001="Fisico",N1001=1),1,IF(AND(N1001=1,$I1001="Electronico"),2,IF(N1001=1,VLOOKUP($C1001&amp;"|"&amp;$B1001&amp;"|"&amp;$D1001,Empresas!$C$6:$CC$92,$G1001+6+1,0),0))))</f>
        <v>0</v>
      </c>
      <c r="AF1001" s="147">
        <f>IF(AND($I1001="Si",O1001=1),1,IF(AND($I1001="Fisico",O1001=1),1,IF(AND(O1001=1,$I1001="Electronico"),2,IF(O1001=1,VLOOKUP($C1001&amp;"|"&amp;$B1001&amp;"|"&amp;$D1001,Empresas!$C$6:$CC$92,$G1001+6+1,0),0))))</f>
        <v>0</v>
      </c>
      <c r="AG1001" s="147">
        <f>IF(AND($I1001="Si",P1001=1),1,IF(AND($I1001="Fisico",P1001=1),1,IF(AND(P1001=1,$I1001="Electronico"),2,IF(P1001=1,VLOOKUP($C1001&amp;"|"&amp;$B1001&amp;"|"&amp;$D1001,Empresas!$C$6:$CC$92,$G1001+6+1,0),0))))</f>
        <v>0</v>
      </c>
      <c r="AH1001" s="147">
        <f>IF(AND($I1001="Si",Q1001=1),1,IF(AND($I1001="Fisico",Q1001=1),1,IF(AND(Q1001=1,$I1001="Electronico"),2,IF(Q1001=1,VLOOKUP($C1001&amp;"|"&amp;$B1001&amp;"|"&amp;$D1001,Empresas!$C$6:$CC$92,$G1001+6+1,0),0))))</f>
        <v>0</v>
      </c>
      <c r="AI1001" s="147">
        <f>IF(AND($I1001="Si",R1001=1),1,IF(AND($I1001="Fisico",R1001=1),1,IF(AND(R1001=1,$I1001="Electronico"),2,IF(R1001=1,VLOOKUP($C1001&amp;"|"&amp;$B1001&amp;"|"&amp;$D1001,Empresas!$C$6:$CC$92,$G1001+6+1,0),0))))</f>
        <v>0</v>
      </c>
      <c r="AJ1001" s="147">
        <f>IF(AND($I1001="Si",S1001=1),1,IF(AND($I1001="Fisico",S1001=1),1,IF(AND(S1001=1,$I1001="Electronico"),2,IF(S1001=1,VLOOKUP($C1001&amp;"|"&amp;$B1001&amp;"|"&amp;$D1001,Empresas!$C$6:$CC$92,$G1001+6+1,0),0))))</f>
        <v>0</v>
      </c>
      <c r="AK1001" s="147">
        <f>IF(AND($I1001="Si",T1001=1),1,IF(AND($I1001="Fisico",T1001=1),1,IF(AND(T1001=1,$I1001="Electronico"),2,IF(T1001=1,VLOOKUP($C1001&amp;"|"&amp;$B1001&amp;"|"&amp;$D1001,Empresas!$C$6:$CC$92,$G1001+6+1,0),0))))</f>
        <v>0</v>
      </c>
      <c r="AL1001" s="147">
        <f>IF(AND($I1001="Si",U1001=1),1,IF(AND($I1001="Fisico",U1001=1),1,IF(AND(U1001=1,$I1001="Electronico"),2,IF(U1001=1,VLOOKUP($C1001&amp;"|"&amp;$B1001&amp;"|"&amp;$D1001,Empresas!$C$6:$CC$92,$G1001+6+1,0),0))))</f>
        <v>0</v>
      </c>
      <c r="AM1001" s="149">
        <f t="shared" si="160"/>
        <v>0</v>
      </c>
      <c r="AN1001" s="149">
        <f t="shared" si="161"/>
        <v>0</v>
      </c>
      <c r="AO1001" s="152">
        <f t="shared" si="162"/>
        <v>0</v>
      </c>
    </row>
    <row r="1002" spans="1:41" x14ac:dyDescent="0.25">
      <c r="A1002" s="140" t="str">
        <f>VLOOKUP(D1002,Empresas!$D$7:$F$91,3,0)</f>
        <v>Yulisa</v>
      </c>
      <c r="B1002" s="141" t="str">
        <f>VLOOKUP(D1002,Empresas!$D$7:$G$91,4,0)</f>
        <v>Lorenzo</v>
      </c>
      <c r="C1002" s="141" t="s">
        <v>544</v>
      </c>
      <c r="D1002" s="141" t="s">
        <v>3</v>
      </c>
      <c r="E1002" s="141" t="str">
        <f>VLOOKUP(D1002,Empresas!$D$7:$E$92,2,0)</f>
        <v>TRANSPORTES VASSALLO S.A.C.</v>
      </c>
      <c r="F1002" s="141" t="s">
        <v>177</v>
      </c>
      <c r="G1002" s="142">
        <f t="shared" si="165"/>
        <v>55</v>
      </c>
      <c r="H1002" s="142" t="str">
        <f>VLOOKUP(D1002,Empresas!$D$6:$L$92,7,0)</f>
        <v>Semestral</v>
      </c>
      <c r="I1002" s="141" t="str">
        <f>VLOOKUP(VLOOKUP(D1002&amp;"|"&amp;B1002,Empresas!$I$7:$CB$92,G1002,0),Tablas!$A$8:$B$10,2,0)</f>
        <v>No aplica</v>
      </c>
      <c r="J1002" s="78"/>
      <c r="K1002" s="78"/>
      <c r="L1002" s="78"/>
      <c r="M1002" s="78"/>
      <c r="N1002" s="78"/>
      <c r="O1002" s="78"/>
      <c r="P1002" s="78"/>
      <c r="Q1002" s="78"/>
      <c r="R1002" s="78"/>
      <c r="S1002" s="78"/>
      <c r="T1002" s="78"/>
      <c r="U1002" s="78"/>
      <c r="V1002" s="78" t="str">
        <f>VLOOKUP(D1002,Empresas!$D$7:$CF$91,81,0)</f>
        <v>D</v>
      </c>
      <c r="W1002" s="78" t="str">
        <f>VLOOKUP(D1002,Empresas!$D$7:$M$91,10,0)</f>
        <v>Mype</v>
      </c>
      <c r="X1002" s="69" t="str">
        <f t="shared" si="158"/>
        <v>NO</v>
      </c>
      <c r="Y1002" s="153" t="str">
        <f t="shared" si="159"/>
        <v>No aplica</v>
      </c>
      <c r="Z1002" s="147">
        <f>IF(Y1002="No aplica",0,IF(I1002="no",0,IF(I1002="No aplica",0,IF(I1002="Si",1,IF(I1002="Fisico",1,IF(I1002="Electronico",2,VLOOKUP(C1002&amp;"|"&amp;B1002&amp;"|"&amp;D1002,Empresas!$C$6:$CC$92,G1002+6+1,0)))))))</f>
        <v>0</v>
      </c>
      <c r="AA1002" s="147">
        <f>IF(AND($I1002="Si",J1002=1),1,IF(AND($I1002="Fisico",J1002=1),1,IF(AND(J1002=1,$I1002="Electronico"),2,IF(J1002=1,VLOOKUP($C1002&amp;"|"&amp;$B1002&amp;"|"&amp;$D1002,Empresas!$C$6:$CC$92,$G1002+6+1,0),0))))</f>
        <v>0</v>
      </c>
      <c r="AB1002" s="147">
        <f>IF(AND($I1002="Si",K1002=1),1,IF(AND($I1002="Fisico",K1002=1),1,IF(AND(K1002=1,$I1002="Electronico"),2,IF(K1002=1,VLOOKUP($C1002&amp;"|"&amp;$B1002&amp;"|"&amp;$D1002,Empresas!$C$6:$CC$92,$G1002+6+1,0),0))))</f>
        <v>0</v>
      </c>
      <c r="AC1002" s="147">
        <f>IF(AND($I1002="Si",L1002=1),1,IF(AND($I1002="Fisico",L1002=1),1,IF(AND(L1002=1,$I1002="Electronico"),2,IF(L1002=1,VLOOKUP($C1002&amp;"|"&amp;$B1002&amp;"|"&amp;$D1002,Empresas!$C$6:$CC$92,$G1002+6+1,0),0))))</f>
        <v>0</v>
      </c>
      <c r="AD1002" s="147">
        <f>IF(AND($I1002="Si",M1002=1),1,IF(AND($I1002="Fisico",M1002=1),1,IF(AND(M1002=1,$I1002="Electronico"),2,IF(M1002=1,VLOOKUP($C1002&amp;"|"&amp;$B1002&amp;"|"&amp;$D1002,Empresas!$C$6:$CC$92,$G1002+6+1,0),0))))</f>
        <v>0</v>
      </c>
      <c r="AE1002" s="147">
        <f>IF(AND($I1002="Si",N1002=1),1,IF(AND($I1002="Fisico",N1002=1),1,IF(AND(N1002=1,$I1002="Electronico"),2,IF(N1002=1,VLOOKUP($C1002&amp;"|"&amp;$B1002&amp;"|"&amp;$D1002,Empresas!$C$6:$CC$92,$G1002+6+1,0),0))))</f>
        <v>0</v>
      </c>
      <c r="AF1002" s="147">
        <f>IF(AND($I1002="Si",O1002=1),1,IF(AND($I1002="Fisico",O1002=1),1,IF(AND(O1002=1,$I1002="Electronico"),2,IF(O1002=1,VLOOKUP($C1002&amp;"|"&amp;$B1002&amp;"|"&amp;$D1002,Empresas!$C$6:$CC$92,$G1002+6+1,0),0))))</f>
        <v>0</v>
      </c>
      <c r="AG1002" s="147">
        <f>IF(AND($I1002="Si",P1002=1),1,IF(AND($I1002="Fisico",P1002=1),1,IF(AND(P1002=1,$I1002="Electronico"),2,IF(P1002=1,VLOOKUP($C1002&amp;"|"&amp;$B1002&amp;"|"&amp;$D1002,Empresas!$C$6:$CC$92,$G1002+6+1,0),0))))</f>
        <v>0</v>
      </c>
      <c r="AH1002" s="147">
        <f>IF(AND($I1002="Si",Q1002=1),1,IF(AND($I1002="Fisico",Q1002=1),1,IF(AND(Q1002=1,$I1002="Electronico"),2,IF(Q1002=1,VLOOKUP($C1002&amp;"|"&amp;$B1002&amp;"|"&amp;$D1002,Empresas!$C$6:$CC$92,$G1002+6+1,0),0))))</f>
        <v>0</v>
      </c>
      <c r="AI1002" s="147">
        <f>IF(AND($I1002="Si",R1002=1),1,IF(AND($I1002="Fisico",R1002=1),1,IF(AND(R1002=1,$I1002="Electronico"),2,IF(R1002=1,VLOOKUP($C1002&amp;"|"&amp;$B1002&amp;"|"&amp;$D1002,Empresas!$C$6:$CC$92,$G1002+6+1,0),0))))</f>
        <v>0</v>
      </c>
      <c r="AJ1002" s="147">
        <f>IF(AND($I1002="Si",S1002=1),1,IF(AND($I1002="Fisico",S1002=1),1,IF(AND(S1002=1,$I1002="Electronico"),2,IF(S1002=1,VLOOKUP($C1002&amp;"|"&amp;$B1002&amp;"|"&amp;$D1002,Empresas!$C$6:$CC$92,$G1002+6+1,0),0))))</f>
        <v>0</v>
      </c>
      <c r="AK1002" s="147">
        <f>IF(AND($I1002="Si",T1002=1),1,IF(AND($I1002="Fisico",T1002=1),1,IF(AND(T1002=1,$I1002="Electronico"),2,IF(T1002=1,VLOOKUP($C1002&amp;"|"&amp;$B1002&amp;"|"&amp;$D1002,Empresas!$C$6:$CC$92,$G1002+6+1,0),0))))</f>
        <v>0</v>
      </c>
      <c r="AL1002" s="147">
        <f>IF(AND($I1002="Si",U1002=1),1,IF(AND($I1002="Fisico",U1002=1),1,IF(AND(U1002=1,$I1002="Electronico"),2,IF(U1002=1,VLOOKUP($C1002&amp;"|"&amp;$B1002&amp;"|"&amp;$D1002,Empresas!$C$6:$CC$92,$G1002+6+1,0),0))))</f>
        <v>0</v>
      </c>
      <c r="AM1002" s="149">
        <f t="shared" si="160"/>
        <v>0</v>
      </c>
      <c r="AN1002" s="149">
        <f t="shared" si="161"/>
        <v>0</v>
      </c>
      <c r="AO1002" s="152">
        <f t="shared" si="162"/>
        <v>0</v>
      </c>
    </row>
    <row r="1003" spans="1:41" x14ac:dyDescent="0.25">
      <c r="A1003" s="140" t="str">
        <f>VLOOKUP(D1003,Empresas!$D$7:$F$91,3,0)</f>
        <v>Yulisa</v>
      </c>
      <c r="B1003" s="141" t="str">
        <f>VLOOKUP(D1003,Empresas!$D$7:$G$91,4,0)</f>
        <v>Lorenzo</v>
      </c>
      <c r="C1003" s="141" t="s">
        <v>544</v>
      </c>
      <c r="D1003" s="141" t="s">
        <v>3</v>
      </c>
      <c r="E1003" s="141" t="str">
        <f>VLOOKUP(D1003,Empresas!$D$7:$E$92,2,0)</f>
        <v>TRANSPORTES VASSALLO S.A.C.</v>
      </c>
      <c r="F1003" s="141" t="s">
        <v>178</v>
      </c>
      <c r="G1003" s="142">
        <f t="shared" si="165"/>
        <v>56</v>
      </c>
      <c r="H1003" s="142" t="str">
        <f>VLOOKUP(D1003,Empresas!$D$6:$L$92,7,0)</f>
        <v>Semestral</v>
      </c>
      <c r="I1003" s="141" t="str">
        <f>VLOOKUP(VLOOKUP(D1003&amp;"|"&amp;B1003,Empresas!$I$7:$CB$92,G1003,0),Tablas!$A$8:$B$10,2,0)</f>
        <v>No aplica</v>
      </c>
      <c r="J1003" s="78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 t="str">
        <f>VLOOKUP(D1003,Empresas!$D$7:$CF$91,81,0)</f>
        <v>D</v>
      </c>
      <c r="W1003" s="78" t="str">
        <f>VLOOKUP(D1003,Empresas!$D$7:$M$91,10,0)</f>
        <v>Mype</v>
      </c>
      <c r="X1003" s="69" t="str">
        <f t="shared" si="158"/>
        <v>SI</v>
      </c>
      <c r="Y1003" s="153" t="str">
        <f t="shared" si="159"/>
        <v>No aplica</v>
      </c>
      <c r="Z1003" s="147">
        <f>IF(Y1003="No aplica",0,IF(I1003="no",0,IF(I1003="No aplica",0,IF(I1003="Si",1,IF(I1003="Fisico",1,IF(I1003="Electronico",2,VLOOKUP(C1003&amp;"|"&amp;B1003&amp;"|"&amp;D1003,Empresas!$C$6:$CC$92,G1003+6+1,0)))))))</f>
        <v>0</v>
      </c>
      <c r="AA1003" s="147">
        <f>IF(AND($I1003="Si",J1003=1),1,IF(AND($I1003="Fisico",J1003=1),1,IF(AND(J1003=1,$I1003="Electronico"),2,IF(J1003=1,VLOOKUP($C1003&amp;"|"&amp;$B1003&amp;"|"&amp;$D1003,Empresas!$C$6:$CC$92,$G1003+6+1,0),0))))</f>
        <v>0</v>
      </c>
      <c r="AB1003" s="147">
        <f>IF(AND($I1003="Si",K1003=1),1,IF(AND($I1003="Fisico",K1003=1),1,IF(AND(K1003=1,$I1003="Electronico"),2,IF(K1003=1,VLOOKUP($C1003&amp;"|"&amp;$B1003&amp;"|"&amp;$D1003,Empresas!$C$6:$CC$92,$G1003+6+1,0),0))))</f>
        <v>0</v>
      </c>
      <c r="AC1003" s="147">
        <f>IF(AND($I1003="Si",L1003=1),1,IF(AND($I1003="Fisico",L1003=1),1,IF(AND(L1003=1,$I1003="Electronico"),2,IF(L1003=1,VLOOKUP($C1003&amp;"|"&amp;$B1003&amp;"|"&amp;$D1003,Empresas!$C$6:$CC$92,$G1003+6+1,0),0))))</f>
        <v>0</v>
      </c>
      <c r="AD1003" s="147">
        <f>IF(AND($I1003="Si",M1003=1),1,IF(AND($I1003="Fisico",M1003=1),1,IF(AND(M1003=1,$I1003="Electronico"),2,IF(M1003=1,VLOOKUP($C1003&amp;"|"&amp;$B1003&amp;"|"&amp;$D1003,Empresas!$C$6:$CC$92,$G1003+6+1,0),0))))</f>
        <v>0</v>
      </c>
      <c r="AE1003" s="147">
        <f>IF(AND($I1003="Si",N1003=1),1,IF(AND($I1003="Fisico",N1003=1),1,IF(AND(N1003=1,$I1003="Electronico"),2,IF(N1003=1,VLOOKUP($C1003&amp;"|"&amp;$B1003&amp;"|"&amp;$D1003,Empresas!$C$6:$CC$92,$G1003+6+1,0),0))))</f>
        <v>0</v>
      </c>
      <c r="AF1003" s="147">
        <f>IF(AND($I1003="Si",O1003=1),1,IF(AND($I1003="Fisico",O1003=1),1,IF(AND(O1003=1,$I1003="Electronico"),2,IF(O1003=1,VLOOKUP($C1003&amp;"|"&amp;$B1003&amp;"|"&amp;$D1003,Empresas!$C$6:$CC$92,$G1003+6+1,0),0))))</f>
        <v>0</v>
      </c>
      <c r="AG1003" s="147">
        <f>IF(AND($I1003="Si",P1003=1),1,IF(AND($I1003="Fisico",P1003=1),1,IF(AND(P1003=1,$I1003="Electronico"),2,IF(P1003=1,VLOOKUP($C1003&amp;"|"&amp;$B1003&amp;"|"&amp;$D1003,Empresas!$C$6:$CC$92,$G1003+6+1,0),0))))</f>
        <v>0</v>
      </c>
      <c r="AH1003" s="147">
        <f>IF(AND($I1003="Si",Q1003=1),1,IF(AND($I1003="Fisico",Q1003=1),1,IF(AND(Q1003=1,$I1003="Electronico"),2,IF(Q1003=1,VLOOKUP($C1003&amp;"|"&amp;$B1003&amp;"|"&amp;$D1003,Empresas!$C$6:$CC$92,$G1003+6+1,0),0))))</f>
        <v>0</v>
      </c>
      <c r="AI1003" s="147">
        <f>IF(AND($I1003="Si",R1003=1),1,IF(AND($I1003="Fisico",R1003=1),1,IF(AND(R1003=1,$I1003="Electronico"),2,IF(R1003=1,VLOOKUP($C1003&amp;"|"&amp;$B1003&amp;"|"&amp;$D1003,Empresas!$C$6:$CC$92,$G1003+6+1,0),0))))</f>
        <v>0</v>
      </c>
      <c r="AJ1003" s="147">
        <f>IF(AND($I1003="Si",S1003=1),1,IF(AND($I1003="Fisico",S1003=1),1,IF(AND(S1003=1,$I1003="Electronico"),2,IF(S1003=1,VLOOKUP($C1003&amp;"|"&amp;$B1003&amp;"|"&amp;$D1003,Empresas!$C$6:$CC$92,$G1003+6+1,0),0))))</f>
        <v>0</v>
      </c>
      <c r="AK1003" s="147">
        <f>IF(AND($I1003="Si",T1003=1),1,IF(AND($I1003="Fisico",T1003=1),1,IF(AND(T1003=1,$I1003="Electronico"),2,IF(T1003=1,VLOOKUP($C1003&amp;"|"&amp;$B1003&amp;"|"&amp;$D1003,Empresas!$C$6:$CC$92,$G1003+6+1,0),0))))</f>
        <v>0</v>
      </c>
      <c r="AL1003" s="147">
        <f>IF(AND($I1003="Si",U1003=1),1,IF(AND($I1003="Fisico",U1003=1),1,IF(AND(U1003=1,$I1003="Electronico"),2,IF(U1003=1,VLOOKUP($C1003&amp;"|"&amp;$B1003&amp;"|"&amp;$D1003,Empresas!$C$6:$CC$92,$G1003+6+1,0),0))))</f>
        <v>0</v>
      </c>
      <c r="AM1003" s="149">
        <f t="shared" si="160"/>
        <v>0</v>
      </c>
      <c r="AN1003" s="149">
        <f t="shared" si="161"/>
        <v>0</v>
      </c>
      <c r="AO1003" s="152">
        <f t="shared" si="162"/>
        <v>0</v>
      </c>
    </row>
    <row r="1004" spans="1:41" x14ac:dyDescent="0.25">
      <c r="A1004" s="140" t="str">
        <f>VLOOKUP(D1004,Empresas!$D$7:$F$91,3,0)</f>
        <v>Yulisa</v>
      </c>
      <c r="B1004" s="141" t="str">
        <f>VLOOKUP(D1004,Empresas!$D$7:$G$91,4,0)</f>
        <v>Lorenzo</v>
      </c>
      <c r="C1004" s="141" t="s">
        <v>544</v>
      </c>
      <c r="D1004" s="141" t="s">
        <v>3</v>
      </c>
      <c r="E1004" s="141" t="str">
        <f>VLOOKUP(D1004,Empresas!$D$7:$E$92,2,0)</f>
        <v>TRANSPORTES VASSALLO S.A.C.</v>
      </c>
      <c r="F1004" s="141" t="s">
        <v>179</v>
      </c>
      <c r="G1004" s="142">
        <f t="shared" si="165"/>
        <v>57</v>
      </c>
      <c r="H1004" s="142" t="str">
        <f>VLOOKUP(D1004,Empresas!$D$6:$L$92,7,0)</f>
        <v>Semestral</v>
      </c>
      <c r="I1004" s="141" t="str">
        <f>VLOOKUP(VLOOKUP(D1004&amp;"|"&amp;B1004,Empresas!$I$7:$CB$92,G1004,0),Tablas!$A$8:$B$10,2,0)</f>
        <v>No aplica</v>
      </c>
      <c r="J1004" s="78"/>
      <c r="K1004" s="78"/>
      <c r="L1004" s="78"/>
      <c r="M1004" s="78"/>
      <c r="N1004" s="78"/>
      <c r="O1004" s="78"/>
      <c r="P1004" s="78"/>
      <c r="Q1004" s="78"/>
      <c r="R1004" s="78"/>
      <c r="S1004" s="78"/>
      <c r="T1004" s="78"/>
      <c r="U1004" s="78"/>
      <c r="V1004" s="78" t="str">
        <f>VLOOKUP(D1004,Empresas!$D$7:$CF$91,81,0)</f>
        <v>D</v>
      </c>
      <c r="W1004" s="78" t="str">
        <f>VLOOKUP(D1004,Empresas!$D$7:$M$91,10,0)</f>
        <v>Mype</v>
      </c>
      <c r="X1004" s="69" t="str">
        <f t="shared" si="158"/>
        <v>NO</v>
      </c>
      <c r="Y1004" s="153" t="str">
        <f t="shared" si="159"/>
        <v>No aplica</v>
      </c>
      <c r="Z1004" s="147">
        <f>IF(Y1004="No aplica",0,IF(I1004="no",0,IF(I1004="No aplica",0,IF(I1004="Si",1,IF(I1004="Fisico",1,IF(I1004="Electronico",2,VLOOKUP(C1004&amp;"|"&amp;B1004&amp;"|"&amp;D1004,Empresas!$C$6:$CC$92,G1004+6+1,0)))))))</f>
        <v>0</v>
      </c>
      <c r="AA1004" s="147">
        <f>IF(AND($I1004="Si",J1004=1),1,IF(AND($I1004="Fisico",J1004=1),1,IF(AND(J1004=1,$I1004="Electronico"),2,IF(J1004=1,VLOOKUP($C1004&amp;"|"&amp;$B1004&amp;"|"&amp;$D1004,Empresas!$C$6:$CC$92,$G1004+6+1,0),0))))</f>
        <v>0</v>
      </c>
      <c r="AB1004" s="147">
        <f>IF(AND($I1004="Si",K1004=1),1,IF(AND($I1004="Fisico",K1004=1),1,IF(AND(K1004=1,$I1004="Electronico"),2,IF(K1004=1,VLOOKUP($C1004&amp;"|"&amp;$B1004&amp;"|"&amp;$D1004,Empresas!$C$6:$CC$92,$G1004+6+1,0),0))))</f>
        <v>0</v>
      </c>
      <c r="AC1004" s="147">
        <f>IF(AND($I1004="Si",L1004=1),1,IF(AND($I1004="Fisico",L1004=1),1,IF(AND(L1004=1,$I1004="Electronico"),2,IF(L1004=1,VLOOKUP($C1004&amp;"|"&amp;$B1004&amp;"|"&amp;$D1004,Empresas!$C$6:$CC$92,$G1004+6+1,0),0))))</f>
        <v>0</v>
      </c>
      <c r="AD1004" s="147">
        <f>IF(AND($I1004="Si",M1004=1),1,IF(AND($I1004="Fisico",M1004=1),1,IF(AND(M1004=1,$I1004="Electronico"),2,IF(M1004=1,VLOOKUP($C1004&amp;"|"&amp;$B1004&amp;"|"&amp;$D1004,Empresas!$C$6:$CC$92,$G1004+6+1,0),0))))</f>
        <v>0</v>
      </c>
      <c r="AE1004" s="147">
        <f>IF(AND($I1004="Si",N1004=1),1,IF(AND($I1004="Fisico",N1004=1),1,IF(AND(N1004=1,$I1004="Electronico"),2,IF(N1004=1,VLOOKUP($C1004&amp;"|"&amp;$B1004&amp;"|"&amp;$D1004,Empresas!$C$6:$CC$92,$G1004+6+1,0),0))))</f>
        <v>0</v>
      </c>
      <c r="AF1004" s="147">
        <f>IF(AND($I1004="Si",O1004=1),1,IF(AND($I1004="Fisico",O1004=1),1,IF(AND(O1004=1,$I1004="Electronico"),2,IF(O1004=1,VLOOKUP($C1004&amp;"|"&amp;$B1004&amp;"|"&amp;$D1004,Empresas!$C$6:$CC$92,$G1004+6+1,0),0))))</f>
        <v>0</v>
      </c>
      <c r="AG1004" s="147">
        <f>IF(AND($I1004="Si",P1004=1),1,IF(AND($I1004="Fisico",P1004=1),1,IF(AND(P1004=1,$I1004="Electronico"),2,IF(P1004=1,VLOOKUP($C1004&amp;"|"&amp;$B1004&amp;"|"&amp;$D1004,Empresas!$C$6:$CC$92,$G1004+6+1,0),0))))</f>
        <v>0</v>
      </c>
      <c r="AH1004" s="147">
        <f>IF(AND($I1004="Si",Q1004=1),1,IF(AND($I1004="Fisico",Q1004=1),1,IF(AND(Q1004=1,$I1004="Electronico"),2,IF(Q1004=1,VLOOKUP($C1004&amp;"|"&amp;$B1004&amp;"|"&amp;$D1004,Empresas!$C$6:$CC$92,$G1004+6+1,0),0))))</f>
        <v>0</v>
      </c>
      <c r="AI1004" s="147">
        <f>IF(AND($I1004="Si",R1004=1),1,IF(AND($I1004="Fisico",R1004=1),1,IF(AND(R1004=1,$I1004="Electronico"),2,IF(R1004=1,VLOOKUP($C1004&amp;"|"&amp;$B1004&amp;"|"&amp;$D1004,Empresas!$C$6:$CC$92,$G1004+6+1,0),0))))</f>
        <v>0</v>
      </c>
      <c r="AJ1004" s="147">
        <f>IF(AND($I1004="Si",S1004=1),1,IF(AND($I1004="Fisico",S1004=1),1,IF(AND(S1004=1,$I1004="Electronico"),2,IF(S1004=1,VLOOKUP($C1004&amp;"|"&amp;$B1004&amp;"|"&amp;$D1004,Empresas!$C$6:$CC$92,$G1004+6+1,0),0))))</f>
        <v>0</v>
      </c>
      <c r="AK1004" s="147">
        <f>IF(AND($I1004="Si",T1004=1),1,IF(AND($I1004="Fisico",T1004=1),1,IF(AND(T1004=1,$I1004="Electronico"),2,IF(T1004=1,VLOOKUP($C1004&amp;"|"&amp;$B1004&amp;"|"&amp;$D1004,Empresas!$C$6:$CC$92,$G1004+6+1,0),0))))</f>
        <v>0</v>
      </c>
      <c r="AL1004" s="147">
        <f>IF(AND($I1004="Si",U1004=1),1,IF(AND($I1004="Fisico",U1004=1),1,IF(AND(U1004=1,$I1004="Electronico"),2,IF(U1004=1,VLOOKUP($C1004&amp;"|"&amp;$B1004&amp;"|"&amp;$D1004,Empresas!$C$6:$CC$92,$G1004+6+1,0),0))))</f>
        <v>0</v>
      </c>
      <c r="AM1004" s="149">
        <f t="shared" si="160"/>
        <v>0</v>
      </c>
      <c r="AN1004" s="149">
        <f t="shared" si="161"/>
        <v>0</v>
      </c>
      <c r="AO1004" s="152">
        <f t="shared" si="162"/>
        <v>0</v>
      </c>
    </row>
    <row r="1005" spans="1:41" x14ac:dyDescent="0.25">
      <c r="A1005" s="140" t="str">
        <f>VLOOKUP(D1005,Empresas!$D$7:$F$91,3,0)</f>
        <v>Yulisa</v>
      </c>
      <c r="B1005" s="141" t="str">
        <f>VLOOKUP(D1005,Empresas!$D$7:$G$91,4,0)</f>
        <v>Lorenzo</v>
      </c>
      <c r="C1005" s="141" t="s">
        <v>544</v>
      </c>
      <c r="D1005" s="141" t="s">
        <v>3</v>
      </c>
      <c r="E1005" s="141" t="str">
        <f>VLOOKUP(D1005,Empresas!$D$7:$E$92,2,0)</f>
        <v>TRANSPORTES VASSALLO S.A.C.</v>
      </c>
      <c r="F1005" s="141" t="s">
        <v>180</v>
      </c>
      <c r="G1005" s="142">
        <f t="shared" si="165"/>
        <v>58</v>
      </c>
      <c r="H1005" s="142" t="str">
        <f>VLOOKUP(D1005,Empresas!$D$6:$L$92,7,0)</f>
        <v>Semestral</v>
      </c>
      <c r="I1005" s="141" t="str">
        <f>VLOOKUP(VLOOKUP(D1005&amp;"|"&amp;B1005,Empresas!$I$7:$CB$92,G1005,0),Tablas!$A$8:$B$10,2,0)</f>
        <v>No aplica</v>
      </c>
      <c r="J1005" s="78"/>
      <c r="K1005" s="78"/>
      <c r="L1005" s="78"/>
      <c r="M1005" s="78"/>
      <c r="N1005" s="78"/>
      <c r="O1005" s="78"/>
      <c r="P1005" s="78"/>
      <c r="Q1005" s="78"/>
      <c r="R1005" s="78"/>
      <c r="S1005" s="78"/>
      <c r="T1005" s="78"/>
      <c r="U1005" s="78"/>
      <c r="V1005" s="78" t="str">
        <f>VLOOKUP(D1005,Empresas!$D$7:$CF$91,81,0)</f>
        <v>D</v>
      </c>
      <c r="W1005" s="78" t="str">
        <f>VLOOKUP(D1005,Empresas!$D$7:$M$91,10,0)</f>
        <v>Mype</v>
      </c>
      <c r="X1005" s="69" t="str">
        <f t="shared" si="158"/>
        <v>NO</v>
      </c>
      <c r="Y1005" s="153" t="str">
        <f t="shared" si="159"/>
        <v>No aplica</v>
      </c>
      <c r="Z1005" s="147">
        <f>IF(Y1005="No aplica",0,IF(I1005="no",0,IF(I1005="No aplica",0,IF(I1005="Si",1,IF(I1005="Fisico",1,IF(I1005="Electronico",2,VLOOKUP(C1005&amp;"|"&amp;B1005&amp;"|"&amp;D1005,Empresas!$C$6:$CC$92,G1005+6+1,0)))))))</f>
        <v>0</v>
      </c>
      <c r="AA1005" s="147">
        <f>IF(AND($I1005="Si",J1005=1),1,IF(AND($I1005="Fisico",J1005=1),1,IF(AND(J1005=1,$I1005="Electronico"),2,IF(J1005=1,VLOOKUP($C1005&amp;"|"&amp;$B1005&amp;"|"&amp;$D1005,Empresas!$C$6:$CC$92,$G1005+6+1,0),0))))</f>
        <v>0</v>
      </c>
      <c r="AB1005" s="147">
        <f>IF(AND($I1005="Si",K1005=1),1,IF(AND($I1005="Fisico",K1005=1),1,IF(AND(K1005=1,$I1005="Electronico"),2,IF(K1005=1,VLOOKUP($C1005&amp;"|"&amp;$B1005&amp;"|"&amp;$D1005,Empresas!$C$6:$CC$92,$G1005+6+1,0),0))))</f>
        <v>0</v>
      </c>
      <c r="AC1005" s="147">
        <f>IF(AND($I1005="Si",L1005=1),1,IF(AND($I1005="Fisico",L1005=1),1,IF(AND(L1005=1,$I1005="Electronico"),2,IF(L1005=1,VLOOKUP($C1005&amp;"|"&amp;$B1005&amp;"|"&amp;$D1005,Empresas!$C$6:$CC$92,$G1005+6+1,0),0))))</f>
        <v>0</v>
      </c>
      <c r="AD1005" s="147">
        <f>IF(AND($I1005="Si",M1005=1),1,IF(AND($I1005="Fisico",M1005=1),1,IF(AND(M1005=1,$I1005="Electronico"),2,IF(M1005=1,VLOOKUP($C1005&amp;"|"&amp;$B1005&amp;"|"&amp;$D1005,Empresas!$C$6:$CC$92,$G1005+6+1,0),0))))</f>
        <v>0</v>
      </c>
      <c r="AE1005" s="147">
        <f>IF(AND($I1005="Si",N1005=1),1,IF(AND($I1005="Fisico",N1005=1),1,IF(AND(N1005=1,$I1005="Electronico"),2,IF(N1005=1,VLOOKUP($C1005&amp;"|"&amp;$B1005&amp;"|"&amp;$D1005,Empresas!$C$6:$CC$92,$G1005+6+1,0),0))))</f>
        <v>0</v>
      </c>
      <c r="AF1005" s="147">
        <f>IF(AND($I1005="Si",O1005=1),1,IF(AND($I1005="Fisico",O1005=1),1,IF(AND(O1005=1,$I1005="Electronico"),2,IF(O1005=1,VLOOKUP($C1005&amp;"|"&amp;$B1005&amp;"|"&amp;$D1005,Empresas!$C$6:$CC$92,$G1005+6+1,0),0))))</f>
        <v>0</v>
      </c>
      <c r="AG1005" s="147">
        <f>IF(AND($I1005="Si",P1005=1),1,IF(AND($I1005="Fisico",P1005=1),1,IF(AND(P1005=1,$I1005="Electronico"),2,IF(P1005=1,VLOOKUP($C1005&amp;"|"&amp;$B1005&amp;"|"&amp;$D1005,Empresas!$C$6:$CC$92,$G1005+6+1,0),0))))</f>
        <v>0</v>
      </c>
      <c r="AH1005" s="147">
        <f>IF(AND($I1005="Si",Q1005=1),1,IF(AND($I1005="Fisico",Q1005=1),1,IF(AND(Q1005=1,$I1005="Electronico"),2,IF(Q1005=1,VLOOKUP($C1005&amp;"|"&amp;$B1005&amp;"|"&amp;$D1005,Empresas!$C$6:$CC$92,$G1005+6+1,0),0))))</f>
        <v>0</v>
      </c>
      <c r="AI1005" s="147">
        <f>IF(AND($I1005="Si",R1005=1),1,IF(AND($I1005="Fisico",R1005=1),1,IF(AND(R1005=1,$I1005="Electronico"),2,IF(R1005=1,VLOOKUP($C1005&amp;"|"&amp;$B1005&amp;"|"&amp;$D1005,Empresas!$C$6:$CC$92,$G1005+6+1,0),0))))</f>
        <v>0</v>
      </c>
      <c r="AJ1005" s="147">
        <f>IF(AND($I1005="Si",S1005=1),1,IF(AND($I1005="Fisico",S1005=1),1,IF(AND(S1005=1,$I1005="Electronico"),2,IF(S1005=1,VLOOKUP($C1005&amp;"|"&amp;$B1005&amp;"|"&amp;$D1005,Empresas!$C$6:$CC$92,$G1005+6+1,0),0))))</f>
        <v>0</v>
      </c>
      <c r="AK1005" s="147">
        <f>IF(AND($I1005="Si",T1005=1),1,IF(AND($I1005="Fisico",T1005=1),1,IF(AND(T1005=1,$I1005="Electronico"),2,IF(T1005=1,VLOOKUP($C1005&amp;"|"&amp;$B1005&amp;"|"&amp;$D1005,Empresas!$C$6:$CC$92,$G1005+6+1,0),0))))</f>
        <v>0</v>
      </c>
      <c r="AL1005" s="147">
        <f>IF(AND($I1005="Si",U1005=1),1,IF(AND($I1005="Fisico",U1005=1),1,IF(AND(U1005=1,$I1005="Electronico"),2,IF(U1005=1,VLOOKUP($C1005&amp;"|"&amp;$B1005&amp;"|"&amp;$D1005,Empresas!$C$6:$CC$92,$G1005+6+1,0),0))))</f>
        <v>0</v>
      </c>
      <c r="AM1005" s="149">
        <f t="shared" si="160"/>
        <v>0</v>
      </c>
      <c r="AN1005" s="149">
        <f t="shared" si="161"/>
        <v>0</v>
      </c>
      <c r="AO1005" s="152">
        <f t="shared" si="162"/>
        <v>0</v>
      </c>
    </row>
    <row r="1006" spans="1:41" x14ac:dyDescent="0.25">
      <c r="A1006" s="140" t="str">
        <f>VLOOKUP(D1006,Empresas!$D$7:$F$91,3,0)</f>
        <v>Yulisa</v>
      </c>
      <c r="B1006" s="141" t="str">
        <f>VLOOKUP(D1006,Empresas!$D$7:$G$91,4,0)</f>
        <v>Lorenzo</v>
      </c>
      <c r="C1006" s="141" t="s">
        <v>544</v>
      </c>
      <c r="D1006" s="141" t="s">
        <v>3</v>
      </c>
      <c r="E1006" s="141" t="str">
        <f>VLOOKUP(D1006,Empresas!$D$7:$E$92,2,0)</f>
        <v>TRANSPORTES VASSALLO S.A.C.</v>
      </c>
      <c r="F1006" s="141" t="s">
        <v>181</v>
      </c>
      <c r="G1006" s="142">
        <f t="shared" si="165"/>
        <v>59</v>
      </c>
      <c r="H1006" s="142" t="str">
        <f>VLOOKUP(D1006,Empresas!$D$6:$L$92,7,0)</f>
        <v>Semestral</v>
      </c>
      <c r="I1006" s="141" t="str">
        <f>VLOOKUP(VLOOKUP(D1006&amp;"|"&amp;B1006,Empresas!$I$7:$CB$92,G1006,0),Tablas!$A$8:$B$10,2,0)</f>
        <v>No aplica</v>
      </c>
      <c r="J1006" s="78"/>
      <c r="K1006" s="78"/>
      <c r="L1006" s="78"/>
      <c r="M1006" s="78"/>
      <c r="N1006" s="78"/>
      <c r="O1006" s="78"/>
      <c r="P1006" s="78"/>
      <c r="Q1006" s="78"/>
      <c r="R1006" s="78"/>
      <c r="S1006" s="78"/>
      <c r="T1006" s="78"/>
      <c r="U1006" s="78"/>
      <c r="V1006" s="78" t="str">
        <f>VLOOKUP(D1006,Empresas!$D$7:$CF$91,81,0)</f>
        <v>D</v>
      </c>
      <c r="W1006" s="78" t="str">
        <f>VLOOKUP(D1006,Empresas!$D$7:$M$91,10,0)</f>
        <v>Mype</v>
      </c>
      <c r="X1006" s="69" t="str">
        <f t="shared" si="158"/>
        <v>NO</v>
      </c>
      <c r="Y1006" s="153" t="str">
        <f t="shared" si="159"/>
        <v>No aplica</v>
      </c>
      <c r="Z1006" s="147">
        <f>IF(Y1006="No aplica",0,IF(I1006="no",0,IF(I1006="No aplica",0,IF(I1006="Si",1,IF(I1006="Fisico",1,IF(I1006="Electronico",2,VLOOKUP(C1006&amp;"|"&amp;B1006&amp;"|"&amp;D1006,Empresas!$C$6:$CC$92,G1006+6+1,0)))))))</f>
        <v>0</v>
      </c>
      <c r="AA1006" s="147">
        <f>IF(AND($I1006="Si",J1006=1),1,IF(AND($I1006="Fisico",J1006=1),1,IF(AND(J1006=1,$I1006="Electronico"),2,IF(J1006=1,VLOOKUP($C1006&amp;"|"&amp;$B1006&amp;"|"&amp;$D1006,Empresas!$C$6:$CC$92,$G1006+6+1,0),0))))</f>
        <v>0</v>
      </c>
      <c r="AB1006" s="147">
        <f>IF(AND($I1006="Si",K1006=1),1,IF(AND($I1006="Fisico",K1006=1),1,IF(AND(K1006=1,$I1006="Electronico"),2,IF(K1006=1,VLOOKUP($C1006&amp;"|"&amp;$B1006&amp;"|"&amp;$D1006,Empresas!$C$6:$CC$92,$G1006+6+1,0),0))))</f>
        <v>0</v>
      </c>
      <c r="AC1006" s="147">
        <f>IF(AND($I1006="Si",L1006=1),1,IF(AND($I1006="Fisico",L1006=1),1,IF(AND(L1006=1,$I1006="Electronico"),2,IF(L1006=1,VLOOKUP($C1006&amp;"|"&amp;$B1006&amp;"|"&amp;$D1006,Empresas!$C$6:$CC$92,$G1006+6+1,0),0))))</f>
        <v>0</v>
      </c>
      <c r="AD1006" s="147">
        <f>IF(AND($I1006="Si",M1006=1),1,IF(AND($I1006="Fisico",M1006=1),1,IF(AND(M1006=1,$I1006="Electronico"),2,IF(M1006=1,VLOOKUP($C1006&amp;"|"&amp;$B1006&amp;"|"&amp;$D1006,Empresas!$C$6:$CC$92,$G1006+6+1,0),0))))</f>
        <v>0</v>
      </c>
      <c r="AE1006" s="147">
        <f>IF(AND($I1006="Si",N1006=1),1,IF(AND($I1006="Fisico",N1006=1),1,IF(AND(N1006=1,$I1006="Electronico"),2,IF(N1006=1,VLOOKUP($C1006&amp;"|"&amp;$B1006&amp;"|"&amp;$D1006,Empresas!$C$6:$CC$92,$G1006+6+1,0),0))))</f>
        <v>0</v>
      </c>
      <c r="AF1006" s="147">
        <f>IF(AND($I1006="Si",O1006=1),1,IF(AND($I1006="Fisico",O1006=1),1,IF(AND(O1006=1,$I1006="Electronico"),2,IF(O1006=1,VLOOKUP($C1006&amp;"|"&amp;$B1006&amp;"|"&amp;$D1006,Empresas!$C$6:$CC$92,$G1006+6+1,0),0))))</f>
        <v>0</v>
      </c>
      <c r="AG1006" s="147">
        <f>IF(AND($I1006="Si",P1006=1),1,IF(AND($I1006="Fisico",P1006=1),1,IF(AND(P1006=1,$I1006="Electronico"),2,IF(P1006=1,VLOOKUP($C1006&amp;"|"&amp;$B1006&amp;"|"&amp;$D1006,Empresas!$C$6:$CC$92,$G1006+6+1,0),0))))</f>
        <v>0</v>
      </c>
      <c r="AH1006" s="147">
        <f>IF(AND($I1006="Si",Q1006=1),1,IF(AND($I1006="Fisico",Q1006=1),1,IF(AND(Q1006=1,$I1006="Electronico"),2,IF(Q1006=1,VLOOKUP($C1006&amp;"|"&amp;$B1006&amp;"|"&amp;$D1006,Empresas!$C$6:$CC$92,$G1006+6+1,0),0))))</f>
        <v>0</v>
      </c>
      <c r="AI1006" s="147">
        <f>IF(AND($I1006="Si",R1006=1),1,IF(AND($I1006="Fisico",R1006=1),1,IF(AND(R1006=1,$I1006="Electronico"),2,IF(R1006=1,VLOOKUP($C1006&amp;"|"&amp;$B1006&amp;"|"&amp;$D1006,Empresas!$C$6:$CC$92,$G1006+6+1,0),0))))</f>
        <v>0</v>
      </c>
      <c r="AJ1006" s="147">
        <f>IF(AND($I1006="Si",S1006=1),1,IF(AND($I1006="Fisico",S1006=1),1,IF(AND(S1006=1,$I1006="Electronico"),2,IF(S1006=1,VLOOKUP($C1006&amp;"|"&amp;$B1006&amp;"|"&amp;$D1006,Empresas!$C$6:$CC$92,$G1006+6+1,0),0))))</f>
        <v>0</v>
      </c>
      <c r="AK1006" s="147">
        <f>IF(AND($I1006="Si",T1006=1),1,IF(AND($I1006="Fisico",T1006=1),1,IF(AND(T1006=1,$I1006="Electronico"),2,IF(T1006=1,VLOOKUP($C1006&amp;"|"&amp;$B1006&amp;"|"&amp;$D1006,Empresas!$C$6:$CC$92,$G1006+6+1,0),0))))</f>
        <v>0</v>
      </c>
      <c r="AL1006" s="147">
        <f>IF(AND($I1006="Si",U1006=1),1,IF(AND($I1006="Fisico",U1006=1),1,IF(AND(U1006=1,$I1006="Electronico"),2,IF(U1006=1,VLOOKUP($C1006&amp;"|"&amp;$B1006&amp;"|"&amp;$D1006,Empresas!$C$6:$CC$92,$G1006+6+1,0),0))))</f>
        <v>0</v>
      </c>
      <c r="AM1006" s="149">
        <f t="shared" si="160"/>
        <v>0</v>
      </c>
      <c r="AN1006" s="149">
        <f t="shared" si="161"/>
        <v>0</v>
      </c>
      <c r="AO1006" s="152">
        <f t="shared" si="162"/>
        <v>0</v>
      </c>
    </row>
    <row r="1007" spans="1:41" x14ac:dyDescent="0.25">
      <c r="A1007" s="140" t="str">
        <f>VLOOKUP(D1007,Empresas!$D$7:$F$91,3,0)</f>
        <v>Yulisa</v>
      </c>
      <c r="B1007" s="141" t="str">
        <f>VLOOKUP(D1007,Empresas!$D$7:$G$91,4,0)</f>
        <v>Lorenzo</v>
      </c>
      <c r="C1007" s="141" t="s">
        <v>544</v>
      </c>
      <c r="D1007" s="141" t="s">
        <v>3</v>
      </c>
      <c r="E1007" s="141" t="str">
        <f>VLOOKUP(D1007,Empresas!$D$7:$E$92,2,0)</f>
        <v>TRANSPORTES VASSALLO S.A.C.</v>
      </c>
      <c r="F1007" s="141" t="s">
        <v>182</v>
      </c>
      <c r="G1007" s="142">
        <f t="shared" si="165"/>
        <v>60</v>
      </c>
      <c r="H1007" s="142" t="str">
        <f>VLOOKUP(D1007,Empresas!$D$6:$L$92,7,0)</f>
        <v>Semestral</v>
      </c>
      <c r="I1007" s="141" t="str">
        <f>VLOOKUP(VLOOKUP(D1007&amp;"|"&amp;B1007,Empresas!$I$7:$CB$92,G1007,0),Tablas!$A$8:$B$10,2,0)</f>
        <v>No aplica</v>
      </c>
      <c r="J1007" s="78"/>
      <c r="K1007" s="78"/>
      <c r="L1007" s="78"/>
      <c r="M1007" s="78"/>
      <c r="N1007" s="78"/>
      <c r="O1007" s="78"/>
      <c r="P1007" s="78"/>
      <c r="Q1007" s="78"/>
      <c r="R1007" s="78"/>
      <c r="S1007" s="78"/>
      <c r="T1007" s="78"/>
      <c r="U1007" s="78"/>
      <c r="V1007" s="78" t="str">
        <f>VLOOKUP(D1007,Empresas!$D$7:$CF$91,81,0)</f>
        <v>D</v>
      </c>
      <c r="W1007" s="78" t="str">
        <f>VLOOKUP(D1007,Empresas!$D$7:$M$91,10,0)</f>
        <v>Mype</v>
      </c>
      <c r="X1007" s="69" t="str">
        <f t="shared" si="158"/>
        <v>NO</v>
      </c>
      <c r="Y1007" s="153" t="str">
        <f t="shared" si="159"/>
        <v>No aplica</v>
      </c>
      <c r="Z1007" s="147">
        <f>IF(Y1007="No aplica",0,IF(I1007="no",0,IF(I1007="No aplica",0,IF(I1007="Si",1,IF(I1007="Fisico",1,IF(I1007="Electronico",2,VLOOKUP(C1007&amp;"|"&amp;B1007&amp;"|"&amp;D1007,Empresas!$C$6:$CC$92,G1007+6+1,0)))))))</f>
        <v>0</v>
      </c>
      <c r="AA1007" s="147">
        <f>IF(AND($I1007="Si",J1007=1),1,IF(AND($I1007="Fisico",J1007=1),1,IF(AND(J1007=1,$I1007="Electronico"),2,IF(J1007=1,VLOOKUP($C1007&amp;"|"&amp;$B1007&amp;"|"&amp;$D1007,Empresas!$C$6:$CC$92,$G1007+6+1,0),0))))</f>
        <v>0</v>
      </c>
      <c r="AB1007" s="147">
        <f>IF(AND($I1007="Si",K1007=1),1,IF(AND($I1007="Fisico",K1007=1),1,IF(AND(K1007=1,$I1007="Electronico"),2,IF(K1007=1,VLOOKUP($C1007&amp;"|"&amp;$B1007&amp;"|"&amp;$D1007,Empresas!$C$6:$CC$92,$G1007+6+1,0),0))))</f>
        <v>0</v>
      </c>
      <c r="AC1007" s="147">
        <f>IF(AND($I1007="Si",L1007=1),1,IF(AND($I1007="Fisico",L1007=1),1,IF(AND(L1007=1,$I1007="Electronico"),2,IF(L1007=1,VLOOKUP($C1007&amp;"|"&amp;$B1007&amp;"|"&amp;$D1007,Empresas!$C$6:$CC$92,$G1007+6+1,0),0))))</f>
        <v>0</v>
      </c>
      <c r="AD1007" s="147">
        <f>IF(AND($I1007="Si",M1007=1),1,IF(AND($I1007="Fisico",M1007=1),1,IF(AND(M1007=1,$I1007="Electronico"),2,IF(M1007=1,VLOOKUP($C1007&amp;"|"&amp;$B1007&amp;"|"&amp;$D1007,Empresas!$C$6:$CC$92,$G1007+6+1,0),0))))</f>
        <v>0</v>
      </c>
      <c r="AE1007" s="147">
        <f>IF(AND($I1007="Si",N1007=1),1,IF(AND($I1007="Fisico",N1007=1),1,IF(AND(N1007=1,$I1007="Electronico"),2,IF(N1007=1,VLOOKUP($C1007&amp;"|"&amp;$B1007&amp;"|"&amp;$D1007,Empresas!$C$6:$CC$92,$G1007+6+1,0),0))))</f>
        <v>0</v>
      </c>
      <c r="AF1007" s="147">
        <f>IF(AND($I1007="Si",O1007=1),1,IF(AND($I1007="Fisico",O1007=1),1,IF(AND(O1007=1,$I1007="Electronico"),2,IF(O1007=1,VLOOKUP($C1007&amp;"|"&amp;$B1007&amp;"|"&amp;$D1007,Empresas!$C$6:$CC$92,$G1007+6+1,0),0))))</f>
        <v>0</v>
      </c>
      <c r="AG1007" s="147">
        <f>IF(AND($I1007="Si",P1007=1),1,IF(AND($I1007="Fisico",P1007=1),1,IF(AND(P1007=1,$I1007="Electronico"),2,IF(P1007=1,VLOOKUP($C1007&amp;"|"&amp;$B1007&amp;"|"&amp;$D1007,Empresas!$C$6:$CC$92,$G1007+6+1,0),0))))</f>
        <v>0</v>
      </c>
      <c r="AH1007" s="147">
        <f>IF(AND($I1007="Si",Q1007=1),1,IF(AND($I1007="Fisico",Q1007=1),1,IF(AND(Q1007=1,$I1007="Electronico"),2,IF(Q1007=1,VLOOKUP($C1007&amp;"|"&amp;$B1007&amp;"|"&amp;$D1007,Empresas!$C$6:$CC$92,$G1007+6+1,0),0))))</f>
        <v>0</v>
      </c>
      <c r="AI1007" s="147">
        <f>IF(AND($I1007="Si",R1007=1),1,IF(AND($I1007="Fisico",R1007=1),1,IF(AND(R1007=1,$I1007="Electronico"),2,IF(R1007=1,VLOOKUP($C1007&amp;"|"&amp;$B1007&amp;"|"&amp;$D1007,Empresas!$C$6:$CC$92,$G1007+6+1,0),0))))</f>
        <v>0</v>
      </c>
      <c r="AJ1007" s="147">
        <f>IF(AND($I1007="Si",S1007=1),1,IF(AND($I1007="Fisico",S1007=1),1,IF(AND(S1007=1,$I1007="Electronico"),2,IF(S1007=1,VLOOKUP($C1007&amp;"|"&amp;$B1007&amp;"|"&amp;$D1007,Empresas!$C$6:$CC$92,$G1007+6+1,0),0))))</f>
        <v>0</v>
      </c>
      <c r="AK1007" s="147">
        <f>IF(AND($I1007="Si",T1007=1),1,IF(AND($I1007="Fisico",T1007=1),1,IF(AND(T1007=1,$I1007="Electronico"),2,IF(T1007=1,VLOOKUP($C1007&amp;"|"&amp;$B1007&amp;"|"&amp;$D1007,Empresas!$C$6:$CC$92,$G1007+6+1,0),0))))</f>
        <v>0</v>
      </c>
      <c r="AL1007" s="147">
        <f>IF(AND($I1007="Si",U1007=1),1,IF(AND($I1007="Fisico",U1007=1),1,IF(AND(U1007=1,$I1007="Electronico"),2,IF(U1007=1,VLOOKUP($C1007&amp;"|"&amp;$B1007&amp;"|"&amp;$D1007,Empresas!$C$6:$CC$92,$G1007+6+1,0),0))))</f>
        <v>0</v>
      </c>
      <c r="AM1007" s="149">
        <f t="shared" si="160"/>
        <v>0</v>
      </c>
      <c r="AN1007" s="149">
        <f t="shared" si="161"/>
        <v>0</v>
      </c>
      <c r="AO1007" s="152">
        <f t="shared" si="162"/>
        <v>0</v>
      </c>
    </row>
    <row r="1008" spans="1:41" x14ac:dyDescent="0.25">
      <c r="A1008" s="143" t="str">
        <f>VLOOKUP(D1008,Empresas!$D$7:$F$91,3,0)</f>
        <v>Yulisa</v>
      </c>
      <c r="B1008" s="144" t="str">
        <f>VLOOKUP(D1008,Empresas!$D$7:$G$91,4,0)</f>
        <v>Lorenzo</v>
      </c>
      <c r="C1008" s="144" t="s">
        <v>544</v>
      </c>
      <c r="D1008" s="144" t="s">
        <v>3</v>
      </c>
      <c r="E1008" s="144" t="str">
        <f>VLOOKUP(D1008,Empresas!$D$7:$E$92,2,0)</f>
        <v>TRANSPORTES VASSALLO S.A.C.</v>
      </c>
      <c r="F1008" s="144" t="s">
        <v>183</v>
      </c>
      <c r="G1008" s="145">
        <f>+Empresas!$BR$2</f>
        <v>62</v>
      </c>
      <c r="H1008" s="145" t="str">
        <f>VLOOKUP(D1008,Empresas!$D$6:$L$92,7,0)</f>
        <v>Semestral</v>
      </c>
      <c r="I1008" s="144" t="str">
        <f>VLOOKUP(VLOOKUP(D1008&amp;"|"&amp;B1008,Empresas!$I$7:$CB$92,G1008,0),Tablas!$A$13:$B$14,2,0)</f>
        <v>Si</v>
      </c>
      <c r="J1008" s="78">
        <v>1</v>
      </c>
      <c r="K1008" s="78">
        <v>1</v>
      </c>
      <c r="L1008" s="78">
        <v>1</v>
      </c>
      <c r="M1008" s="78">
        <v>1</v>
      </c>
      <c r="N1008" s="78">
        <v>1</v>
      </c>
      <c r="O1008" s="78">
        <v>1</v>
      </c>
      <c r="P1008" s="78">
        <v>1</v>
      </c>
      <c r="Q1008" s="78">
        <v>1</v>
      </c>
      <c r="R1008" s="78"/>
      <c r="S1008" s="78"/>
      <c r="T1008" s="78"/>
      <c r="U1008" s="78"/>
      <c r="V1008" s="78" t="str">
        <f>VLOOKUP(D1008,Empresas!$D$7:$CF$91,81,0)</f>
        <v>D</v>
      </c>
      <c r="W1008" s="78" t="str">
        <f>VLOOKUP(D1008,Empresas!$D$7:$M$91,10,0)</f>
        <v>Mype</v>
      </c>
      <c r="X1008" s="69" t="str">
        <f t="shared" si="158"/>
        <v>SI</v>
      </c>
      <c r="Y1008" s="153" t="str">
        <f t="shared" si="159"/>
        <v>Si aplica</v>
      </c>
      <c r="Z1008" s="147">
        <f>IF(Y1008="No aplica",0,IF(I1008="no",0,IF(I1008="No aplica",0,IF(I1008="Si",1,IF(I1008="Fisico",1,IF(I1008="Electronico",2,VLOOKUP(C1008&amp;"|"&amp;B1008&amp;"|"&amp;D1008,Empresas!$C$6:$CC$92,G1008+6+1,0)))))))</f>
        <v>1</v>
      </c>
      <c r="AA1008" s="147">
        <f>IF(AND($I1008="Si",J1008=1),1,IF(AND($I1008="Fisico",J1008=1),1,IF(AND(J1008=1,$I1008="Electronico"),2,IF(J1008=1,VLOOKUP($C1008&amp;"|"&amp;$B1008&amp;"|"&amp;$D1008,Empresas!$C$6:$CC$92,$G1008+6+1,0),0))))</f>
        <v>1</v>
      </c>
      <c r="AB1008" s="147">
        <f>IF(AND($I1008="Si",K1008=1),1,IF(AND($I1008="Fisico",K1008=1),1,IF(AND(K1008=1,$I1008="Electronico"),2,IF(K1008=1,VLOOKUP($C1008&amp;"|"&amp;$B1008&amp;"|"&amp;$D1008,Empresas!$C$6:$CC$92,$G1008+6+1,0),0))))</f>
        <v>1</v>
      </c>
      <c r="AC1008" s="147">
        <f>IF(AND($I1008="Si",L1008=1),1,IF(AND($I1008="Fisico",L1008=1),1,IF(AND(L1008=1,$I1008="Electronico"),2,IF(L1008=1,VLOOKUP($C1008&amp;"|"&amp;$B1008&amp;"|"&amp;$D1008,Empresas!$C$6:$CC$92,$G1008+6+1,0),0))))</f>
        <v>1</v>
      </c>
      <c r="AD1008" s="147">
        <f>IF(AND($I1008="Si",M1008=1),1,IF(AND($I1008="Fisico",M1008=1),1,IF(AND(M1008=1,$I1008="Electronico"),2,IF(M1008=1,VLOOKUP($C1008&amp;"|"&amp;$B1008&amp;"|"&amp;$D1008,Empresas!$C$6:$CC$92,$G1008+6+1,0),0))))</f>
        <v>1</v>
      </c>
      <c r="AE1008" s="147">
        <f>IF(AND($I1008="Si",N1008=1),1,IF(AND($I1008="Fisico",N1008=1),1,IF(AND(N1008=1,$I1008="Electronico"),2,IF(N1008=1,VLOOKUP($C1008&amp;"|"&amp;$B1008&amp;"|"&amp;$D1008,Empresas!$C$6:$CC$92,$G1008+6+1,0),0))))</f>
        <v>1</v>
      </c>
      <c r="AF1008" s="147">
        <f>IF(AND($I1008="Si",O1008=1),1,IF(AND($I1008="Fisico",O1008=1),1,IF(AND(O1008=1,$I1008="Electronico"),2,IF(O1008=1,VLOOKUP($C1008&amp;"|"&amp;$B1008&amp;"|"&amp;$D1008,Empresas!$C$6:$CC$92,$G1008+6+1,0),0))))</f>
        <v>1</v>
      </c>
      <c r="AG1008" s="147">
        <f>IF(AND($I1008="Si",P1008=1),1,IF(AND($I1008="Fisico",P1008=1),1,IF(AND(P1008=1,$I1008="Electronico"),2,IF(P1008=1,VLOOKUP($C1008&amp;"|"&amp;$B1008&amp;"|"&amp;$D1008,Empresas!$C$6:$CC$92,$G1008+6+1,0),0))))</f>
        <v>1</v>
      </c>
      <c r="AH1008" s="147">
        <f>IF(AND($I1008="Si",Q1008=1),1,IF(AND($I1008="Fisico",Q1008=1),1,IF(AND(Q1008=1,$I1008="Electronico"),2,IF(Q1008=1,VLOOKUP($C1008&amp;"|"&amp;$B1008&amp;"|"&amp;$D1008,Empresas!$C$6:$CC$92,$G1008+6+1,0),0))))</f>
        <v>1</v>
      </c>
      <c r="AI1008" s="147">
        <f>IF(AND($I1008="Si",R1008=1),1,IF(AND($I1008="Fisico",R1008=1),1,IF(AND(R1008=1,$I1008="Electronico"),2,IF(R1008=1,VLOOKUP($C1008&amp;"|"&amp;$B1008&amp;"|"&amp;$D1008,Empresas!$C$6:$CC$92,$G1008+6+1,0),0))))</f>
        <v>0</v>
      </c>
      <c r="AJ1008" s="147">
        <f>IF(AND($I1008="Si",S1008=1),1,IF(AND($I1008="Fisico",S1008=1),1,IF(AND(S1008=1,$I1008="Electronico"),2,IF(S1008=1,VLOOKUP($C1008&amp;"|"&amp;$B1008&amp;"|"&amp;$D1008,Empresas!$C$6:$CC$92,$G1008+6+1,0),0))))</f>
        <v>0</v>
      </c>
      <c r="AK1008" s="147">
        <f>IF(AND($I1008="Si",T1008=1),1,IF(AND($I1008="Fisico",T1008=1),1,IF(AND(T1008=1,$I1008="Electronico"),2,IF(T1008=1,VLOOKUP($C1008&amp;"|"&amp;$B1008&amp;"|"&amp;$D1008,Empresas!$C$6:$CC$92,$G1008+6+1,0),0))))</f>
        <v>0</v>
      </c>
      <c r="AL1008" s="147">
        <f>IF(AND($I1008="Si",U1008=1),1,IF(AND($I1008="Fisico",U1008=1),1,IF(AND(U1008=1,$I1008="Electronico"),2,IF(U1008=1,VLOOKUP($C1008&amp;"|"&amp;$B1008&amp;"|"&amp;$D1008,Empresas!$C$6:$CC$92,$G1008+6+1,0),0))))</f>
        <v>0</v>
      </c>
      <c r="AM1008" s="149">
        <f t="shared" si="160"/>
        <v>8</v>
      </c>
      <c r="AN1008" s="149">
        <f t="shared" si="161"/>
        <v>8</v>
      </c>
      <c r="AO1008" s="152">
        <f t="shared" si="162"/>
        <v>1</v>
      </c>
    </row>
    <row r="1009" spans="1:41" x14ac:dyDescent="0.25">
      <c r="A1009" s="143" t="str">
        <f>VLOOKUP(D1009,Empresas!$D$7:$F$91,3,0)</f>
        <v>Yulisa</v>
      </c>
      <c r="B1009" s="144" t="str">
        <f>VLOOKUP(D1009,Empresas!$D$7:$G$91,4,0)</f>
        <v>Lorenzo</v>
      </c>
      <c r="C1009" s="144" t="s">
        <v>544</v>
      </c>
      <c r="D1009" s="144" t="s">
        <v>3</v>
      </c>
      <c r="E1009" s="144" t="str">
        <f>VLOOKUP(D1009,Empresas!$D$7:$E$92,2,0)</f>
        <v>TRANSPORTES VASSALLO S.A.C.</v>
      </c>
      <c r="F1009" s="144" t="s">
        <v>184</v>
      </c>
      <c r="G1009" s="145">
        <f>+G1008+1</f>
        <v>63</v>
      </c>
      <c r="H1009" s="145" t="str">
        <f>VLOOKUP(D1009,Empresas!$D$6:$L$92,7,0)</f>
        <v>Semestral</v>
      </c>
      <c r="I1009" s="144" t="str">
        <f>VLOOKUP(VLOOKUP(D1009&amp;"|"&amp;B1009,Empresas!$I$7:$CB$92,G1009,0),Tablas!$A$13:$B$14,2,0)</f>
        <v>Si</v>
      </c>
      <c r="J1009" s="78">
        <v>1</v>
      </c>
      <c r="K1009" s="78">
        <v>1</v>
      </c>
      <c r="L1009" s="78">
        <v>1</v>
      </c>
      <c r="M1009" s="78">
        <v>1</v>
      </c>
      <c r="N1009" s="78">
        <v>1</v>
      </c>
      <c r="O1009" s="78">
        <v>1</v>
      </c>
      <c r="P1009" s="78">
        <v>1</v>
      </c>
      <c r="Q1009" s="78">
        <v>1</v>
      </c>
      <c r="R1009" s="78"/>
      <c r="S1009" s="78"/>
      <c r="T1009" s="78"/>
      <c r="U1009" s="78"/>
      <c r="V1009" s="78" t="str">
        <f>VLOOKUP(D1009,Empresas!$D$7:$CF$91,81,0)</f>
        <v>D</v>
      </c>
      <c r="W1009" s="78" t="str">
        <f>VLOOKUP(D1009,Empresas!$D$7:$M$91,10,0)</f>
        <v>Mype</v>
      </c>
      <c r="X1009" s="69" t="str">
        <f t="shared" si="158"/>
        <v>SI</v>
      </c>
      <c r="Y1009" s="153" t="str">
        <f t="shared" si="159"/>
        <v>Si aplica</v>
      </c>
      <c r="Z1009" s="147">
        <f>IF(Y1009="No aplica",0,IF(I1009="no",0,IF(I1009="No aplica",0,IF(I1009="Si",1,IF(I1009="Fisico",1,IF(I1009="Electronico",2,VLOOKUP(C1009&amp;"|"&amp;B1009&amp;"|"&amp;D1009,Empresas!$C$6:$CC$92,G1009+6+1,0)))))))</f>
        <v>1</v>
      </c>
      <c r="AA1009" s="147">
        <f>IF(AND($I1009="Si",J1009=1),1,IF(AND($I1009="Fisico",J1009=1),1,IF(AND(J1009=1,$I1009="Electronico"),2,IF(J1009=1,VLOOKUP($C1009&amp;"|"&amp;$B1009&amp;"|"&amp;$D1009,Empresas!$C$6:$CC$92,$G1009+6+1,0),0))))</f>
        <v>1</v>
      </c>
      <c r="AB1009" s="147">
        <f>IF(AND($I1009="Si",K1009=1),1,IF(AND($I1009="Fisico",K1009=1),1,IF(AND(K1009=1,$I1009="Electronico"),2,IF(K1009=1,VLOOKUP($C1009&amp;"|"&amp;$B1009&amp;"|"&amp;$D1009,Empresas!$C$6:$CC$92,$G1009+6+1,0),0))))</f>
        <v>1</v>
      </c>
      <c r="AC1009" s="147">
        <f>IF(AND($I1009="Si",L1009=1),1,IF(AND($I1009="Fisico",L1009=1),1,IF(AND(L1009=1,$I1009="Electronico"),2,IF(L1009=1,VLOOKUP($C1009&amp;"|"&amp;$B1009&amp;"|"&amp;$D1009,Empresas!$C$6:$CC$92,$G1009+6+1,0),0))))</f>
        <v>1</v>
      </c>
      <c r="AD1009" s="147">
        <f>IF(AND($I1009="Si",M1009=1),1,IF(AND($I1009="Fisico",M1009=1),1,IF(AND(M1009=1,$I1009="Electronico"),2,IF(M1009=1,VLOOKUP($C1009&amp;"|"&amp;$B1009&amp;"|"&amp;$D1009,Empresas!$C$6:$CC$92,$G1009+6+1,0),0))))</f>
        <v>1</v>
      </c>
      <c r="AE1009" s="147">
        <f>IF(AND($I1009="Si",N1009=1),1,IF(AND($I1009="Fisico",N1009=1),1,IF(AND(N1009=1,$I1009="Electronico"),2,IF(N1009=1,VLOOKUP($C1009&amp;"|"&amp;$B1009&amp;"|"&amp;$D1009,Empresas!$C$6:$CC$92,$G1009+6+1,0),0))))</f>
        <v>1</v>
      </c>
      <c r="AF1009" s="147">
        <f>IF(AND($I1009="Si",O1009=1),1,IF(AND($I1009="Fisico",O1009=1),1,IF(AND(O1009=1,$I1009="Electronico"),2,IF(O1009=1,VLOOKUP($C1009&amp;"|"&amp;$B1009&amp;"|"&amp;$D1009,Empresas!$C$6:$CC$92,$G1009+6+1,0),0))))</f>
        <v>1</v>
      </c>
      <c r="AG1009" s="147">
        <f>IF(AND($I1009="Si",P1009=1),1,IF(AND($I1009="Fisico",P1009=1),1,IF(AND(P1009=1,$I1009="Electronico"),2,IF(P1009=1,VLOOKUP($C1009&amp;"|"&amp;$B1009&amp;"|"&amp;$D1009,Empresas!$C$6:$CC$92,$G1009+6+1,0),0))))</f>
        <v>1</v>
      </c>
      <c r="AH1009" s="147">
        <f>IF(AND($I1009="Si",Q1009=1),1,IF(AND($I1009="Fisico",Q1009=1),1,IF(AND(Q1009=1,$I1009="Electronico"),2,IF(Q1009=1,VLOOKUP($C1009&amp;"|"&amp;$B1009&amp;"|"&amp;$D1009,Empresas!$C$6:$CC$92,$G1009+6+1,0),0))))</f>
        <v>1</v>
      </c>
      <c r="AI1009" s="147">
        <f>IF(AND($I1009="Si",R1009=1),1,IF(AND($I1009="Fisico",R1009=1),1,IF(AND(R1009=1,$I1009="Electronico"),2,IF(R1009=1,VLOOKUP($C1009&amp;"|"&amp;$B1009&amp;"|"&amp;$D1009,Empresas!$C$6:$CC$92,$G1009+6+1,0),0))))</f>
        <v>0</v>
      </c>
      <c r="AJ1009" s="147">
        <f>IF(AND($I1009="Si",S1009=1),1,IF(AND($I1009="Fisico",S1009=1),1,IF(AND(S1009=1,$I1009="Electronico"),2,IF(S1009=1,VLOOKUP($C1009&amp;"|"&amp;$B1009&amp;"|"&amp;$D1009,Empresas!$C$6:$CC$92,$G1009+6+1,0),0))))</f>
        <v>0</v>
      </c>
      <c r="AK1009" s="147">
        <f>IF(AND($I1009="Si",T1009=1),1,IF(AND($I1009="Fisico",T1009=1),1,IF(AND(T1009=1,$I1009="Electronico"),2,IF(T1009=1,VLOOKUP($C1009&amp;"|"&amp;$B1009&amp;"|"&amp;$D1009,Empresas!$C$6:$CC$92,$G1009+6+1,0),0))))</f>
        <v>0</v>
      </c>
      <c r="AL1009" s="147">
        <f>IF(AND($I1009="Si",U1009=1),1,IF(AND($I1009="Fisico",U1009=1),1,IF(AND(U1009=1,$I1009="Electronico"),2,IF(U1009=1,VLOOKUP($C1009&amp;"|"&amp;$B1009&amp;"|"&amp;$D1009,Empresas!$C$6:$CC$92,$G1009+6+1,0),0))))</f>
        <v>0</v>
      </c>
      <c r="AM1009" s="149">
        <f t="shared" si="160"/>
        <v>8</v>
      </c>
      <c r="AN1009" s="149">
        <f t="shared" si="161"/>
        <v>8</v>
      </c>
      <c r="AO1009" s="152">
        <f t="shared" si="162"/>
        <v>1</v>
      </c>
    </row>
    <row r="1010" spans="1:41" x14ac:dyDescent="0.25">
      <c r="A1010" s="143" t="str">
        <f>VLOOKUP(D1010,Empresas!$D$7:$F$91,3,0)</f>
        <v>Yulisa</v>
      </c>
      <c r="B1010" s="144" t="str">
        <f>VLOOKUP(D1010,Empresas!$D$7:$G$91,4,0)</f>
        <v>Lorenzo</v>
      </c>
      <c r="C1010" s="144" t="s">
        <v>544</v>
      </c>
      <c r="D1010" s="144" t="s">
        <v>3</v>
      </c>
      <c r="E1010" s="144" t="str">
        <f>VLOOKUP(D1010,Empresas!$D$7:$E$92,2,0)</f>
        <v>TRANSPORTES VASSALLO S.A.C.</v>
      </c>
      <c r="F1010" s="144" t="s">
        <v>185</v>
      </c>
      <c r="G1010" s="145">
        <f t="shared" ref="G1010:G1017" si="166">+G1009+1</f>
        <v>64</v>
      </c>
      <c r="H1010" s="145" t="str">
        <f>VLOOKUP(D1010,Empresas!$D$6:$L$92,7,0)</f>
        <v>Semestral</v>
      </c>
      <c r="I1010" s="144" t="str">
        <f>VLOOKUP(VLOOKUP(D1010&amp;"|"&amp;B1010,Empresas!$I$7:$CB$92,G1010,0),Tablas!$A$13:$B$14,2,0)</f>
        <v>No</v>
      </c>
      <c r="J1010" s="78"/>
      <c r="K1010" s="78"/>
      <c r="L1010" s="78"/>
      <c r="M1010" s="78"/>
      <c r="N1010" s="78"/>
      <c r="O1010" s="78"/>
      <c r="P1010" s="78"/>
      <c r="Q1010" s="78"/>
      <c r="R1010" s="78"/>
      <c r="S1010" s="78"/>
      <c r="T1010" s="78"/>
      <c r="U1010" s="78"/>
      <c r="V1010" s="78" t="str">
        <f>VLOOKUP(D1010,Empresas!$D$7:$CF$91,81,0)</f>
        <v>D</v>
      </c>
      <c r="W1010" s="78" t="str">
        <f>VLOOKUP(D1010,Empresas!$D$7:$M$91,10,0)</f>
        <v>Mype</v>
      </c>
      <c r="X1010" s="69" t="str">
        <f t="shared" si="158"/>
        <v>SI</v>
      </c>
      <c r="Y1010" s="153" t="str">
        <f t="shared" si="159"/>
        <v>No aplica</v>
      </c>
      <c r="Z1010" s="147">
        <f>IF(Y1010="No aplica",0,IF(I1010="no",0,IF(I1010="No aplica",0,IF(I1010="Si",1,IF(I1010="Fisico",1,IF(I1010="Electronico",2,VLOOKUP(C1010&amp;"|"&amp;B1010&amp;"|"&amp;D1010,Empresas!$C$6:$CC$92,G1010+6+1,0)))))))</f>
        <v>0</v>
      </c>
      <c r="AA1010" s="147">
        <f>IF(AND($I1010="Si",J1010=1),1,IF(AND($I1010="Fisico",J1010=1),1,IF(AND(J1010=1,$I1010="Electronico"),2,IF(J1010=1,VLOOKUP($C1010&amp;"|"&amp;$B1010&amp;"|"&amp;$D1010,Empresas!$C$6:$CC$92,$G1010+6+1,0),0))))</f>
        <v>0</v>
      </c>
      <c r="AB1010" s="147">
        <f>IF(AND($I1010="Si",K1010=1),1,IF(AND($I1010="Fisico",K1010=1),1,IF(AND(K1010=1,$I1010="Electronico"),2,IF(K1010=1,VLOOKUP($C1010&amp;"|"&amp;$B1010&amp;"|"&amp;$D1010,Empresas!$C$6:$CC$92,$G1010+6+1,0),0))))</f>
        <v>0</v>
      </c>
      <c r="AC1010" s="147">
        <f>IF(AND($I1010="Si",L1010=1),1,IF(AND($I1010="Fisico",L1010=1),1,IF(AND(L1010=1,$I1010="Electronico"),2,IF(L1010=1,VLOOKUP($C1010&amp;"|"&amp;$B1010&amp;"|"&amp;$D1010,Empresas!$C$6:$CC$92,$G1010+6+1,0),0))))</f>
        <v>0</v>
      </c>
      <c r="AD1010" s="147">
        <f>IF(AND($I1010="Si",M1010=1),1,IF(AND($I1010="Fisico",M1010=1),1,IF(AND(M1010=1,$I1010="Electronico"),2,IF(M1010=1,VLOOKUP($C1010&amp;"|"&amp;$B1010&amp;"|"&amp;$D1010,Empresas!$C$6:$CC$92,$G1010+6+1,0),0))))</f>
        <v>0</v>
      </c>
      <c r="AE1010" s="147">
        <f>IF(AND($I1010="Si",N1010=1),1,IF(AND($I1010="Fisico",N1010=1),1,IF(AND(N1010=1,$I1010="Electronico"),2,IF(N1010=1,VLOOKUP($C1010&amp;"|"&amp;$B1010&amp;"|"&amp;$D1010,Empresas!$C$6:$CC$92,$G1010+6+1,0),0))))</f>
        <v>0</v>
      </c>
      <c r="AF1010" s="147">
        <f>IF(AND($I1010="Si",O1010=1),1,IF(AND($I1010="Fisico",O1010=1),1,IF(AND(O1010=1,$I1010="Electronico"),2,IF(O1010=1,VLOOKUP($C1010&amp;"|"&amp;$B1010&amp;"|"&amp;$D1010,Empresas!$C$6:$CC$92,$G1010+6+1,0),0))))</f>
        <v>0</v>
      </c>
      <c r="AG1010" s="147">
        <f>IF(AND($I1010="Si",P1010=1),1,IF(AND($I1010="Fisico",P1010=1),1,IF(AND(P1010=1,$I1010="Electronico"),2,IF(P1010=1,VLOOKUP($C1010&amp;"|"&amp;$B1010&amp;"|"&amp;$D1010,Empresas!$C$6:$CC$92,$G1010+6+1,0),0))))</f>
        <v>0</v>
      </c>
      <c r="AH1010" s="147">
        <f>IF(AND($I1010="Si",Q1010=1),1,IF(AND($I1010="Fisico",Q1010=1),1,IF(AND(Q1010=1,$I1010="Electronico"),2,IF(Q1010=1,VLOOKUP($C1010&amp;"|"&amp;$B1010&amp;"|"&amp;$D1010,Empresas!$C$6:$CC$92,$G1010+6+1,0),0))))</f>
        <v>0</v>
      </c>
      <c r="AI1010" s="147">
        <f>IF(AND($I1010="Si",R1010=1),1,IF(AND($I1010="Fisico",R1010=1),1,IF(AND(R1010=1,$I1010="Electronico"),2,IF(R1010=1,VLOOKUP($C1010&amp;"|"&amp;$B1010&amp;"|"&amp;$D1010,Empresas!$C$6:$CC$92,$G1010+6+1,0),0))))</f>
        <v>0</v>
      </c>
      <c r="AJ1010" s="147">
        <f>IF(AND($I1010="Si",S1010=1),1,IF(AND($I1010="Fisico",S1010=1),1,IF(AND(S1010=1,$I1010="Electronico"),2,IF(S1010=1,VLOOKUP($C1010&amp;"|"&amp;$B1010&amp;"|"&amp;$D1010,Empresas!$C$6:$CC$92,$G1010+6+1,0),0))))</f>
        <v>0</v>
      </c>
      <c r="AK1010" s="147">
        <f>IF(AND($I1010="Si",T1010=1),1,IF(AND($I1010="Fisico",T1010=1),1,IF(AND(T1010=1,$I1010="Electronico"),2,IF(T1010=1,VLOOKUP($C1010&amp;"|"&amp;$B1010&amp;"|"&amp;$D1010,Empresas!$C$6:$CC$92,$G1010+6+1,0),0))))</f>
        <v>0</v>
      </c>
      <c r="AL1010" s="147">
        <f>IF(AND($I1010="Si",U1010=1),1,IF(AND($I1010="Fisico",U1010=1),1,IF(AND(U1010=1,$I1010="Electronico"),2,IF(U1010=1,VLOOKUP($C1010&amp;"|"&amp;$B1010&amp;"|"&amp;$D1010,Empresas!$C$6:$CC$92,$G1010+6+1,0),0))))</f>
        <v>0</v>
      </c>
      <c r="AM1010" s="149">
        <f t="shared" si="160"/>
        <v>0</v>
      </c>
      <c r="AN1010" s="149">
        <f t="shared" si="161"/>
        <v>0</v>
      </c>
      <c r="AO1010" s="152">
        <f t="shared" si="162"/>
        <v>0</v>
      </c>
    </row>
    <row r="1011" spans="1:41" x14ac:dyDescent="0.25">
      <c r="A1011" s="143" t="str">
        <f>VLOOKUP(D1011,Empresas!$D$7:$F$91,3,0)</f>
        <v>Yulisa</v>
      </c>
      <c r="B1011" s="144" t="str">
        <f>VLOOKUP(D1011,Empresas!$D$7:$G$91,4,0)</f>
        <v>Lorenzo</v>
      </c>
      <c r="C1011" s="144" t="s">
        <v>544</v>
      </c>
      <c r="D1011" s="144" t="s">
        <v>3</v>
      </c>
      <c r="E1011" s="144" t="str">
        <f>VLOOKUP(D1011,Empresas!$D$7:$E$92,2,0)</f>
        <v>TRANSPORTES VASSALLO S.A.C.</v>
      </c>
      <c r="F1011" s="144" t="s">
        <v>186</v>
      </c>
      <c r="G1011" s="145">
        <f t="shared" si="166"/>
        <v>65</v>
      </c>
      <c r="H1011" s="145" t="str">
        <f>VLOOKUP(D1011,Empresas!$D$6:$L$92,7,0)</f>
        <v>Semestral</v>
      </c>
      <c r="I1011" s="144" t="str">
        <f>VLOOKUP(VLOOKUP(D1011&amp;"|"&amp;B1011,Empresas!$I$7:$CB$92,G1011,0),Tablas!$A$13:$B$14,2,0)</f>
        <v>No</v>
      </c>
      <c r="J1011" s="78"/>
      <c r="K1011" s="78"/>
      <c r="L1011" s="78"/>
      <c r="M1011" s="78"/>
      <c r="N1011" s="78"/>
      <c r="O1011" s="78"/>
      <c r="P1011" s="78"/>
      <c r="Q1011" s="78"/>
      <c r="R1011" s="78"/>
      <c r="S1011" s="78"/>
      <c r="T1011" s="78"/>
      <c r="U1011" s="78"/>
      <c r="V1011" s="78" t="str">
        <f>VLOOKUP(D1011,Empresas!$D$7:$CF$91,81,0)</f>
        <v>D</v>
      </c>
      <c r="W1011" s="78" t="str">
        <f>VLOOKUP(D1011,Empresas!$D$7:$M$91,10,0)</f>
        <v>Mype</v>
      </c>
      <c r="X1011" s="69" t="str">
        <f t="shared" si="158"/>
        <v>SI</v>
      </c>
      <c r="Y1011" s="153" t="str">
        <f t="shared" si="159"/>
        <v>No aplica</v>
      </c>
      <c r="Z1011" s="147">
        <f>IF(Y1011="No aplica",0,IF(I1011="no",0,IF(I1011="No aplica",0,IF(I1011="Si",1,IF(I1011="Fisico",1,IF(I1011="Electronico",2,VLOOKUP(C1011&amp;"|"&amp;B1011&amp;"|"&amp;D1011,Empresas!$C$6:$CC$92,G1011+6+1,0)))))))</f>
        <v>0</v>
      </c>
      <c r="AA1011" s="147">
        <f>IF(AND($I1011="Si",J1011=1),1,IF(AND($I1011="Fisico",J1011=1),1,IF(AND(J1011=1,$I1011="Electronico"),2,IF(J1011=1,VLOOKUP($C1011&amp;"|"&amp;$B1011&amp;"|"&amp;$D1011,Empresas!$C$6:$CC$92,$G1011+6+1,0),0))))</f>
        <v>0</v>
      </c>
      <c r="AB1011" s="147">
        <f>IF(AND($I1011="Si",K1011=1),1,IF(AND($I1011="Fisico",K1011=1),1,IF(AND(K1011=1,$I1011="Electronico"),2,IF(K1011=1,VLOOKUP($C1011&amp;"|"&amp;$B1011&amp;"|"&amp;$D1011,Empresas!$C$6:$CC$92,$G1011+6+1,0),0))))</f>
        <v>0</v>
      </c>
      <c r="AC1011" s="147">
        <f>IF(AND($I1011="Si",L1011=1),1,IF(AND($I1011="Fisico",L1011=1),1,IF(AND(L1011=1,$I1011="Electronico"),2,IF(L1011=1,VLOOKUP($C1011&amp;"|"&amp;$B1011&amp;"|"&amp;$D1011,Empresas!$C$6:$CC$92,$G1011+6+1,0),0))))</f>
        <v>0</v>
      </c>
      <c r="AD1011" s="147">
        <f>IF(AND($I1011="Si",M1011=1),1,IF(AND($I1011="Fisico",M1011=1),1,IF(AND(M1011=1,$I1011="Electronico"),2,IF(M1011=1,VLOOKUP($C1011&amp;"|"&amp;$B1011&amp;"|"&amp;$D1011,Empresas!$C$6:$CC$92,$G1011+6+1,0),0))))</f>
        <v>0</v>
      </c>
      <c r="AE1011" s="147">
        <f>IF(AND($I1011="Si",N1011=1),1,IF(AND($I1011="Fisico",N1011=1),1,IF(AND(N1011=1,$I1011="Electronico"),2,IF(N1011=1,VLOOKUP($C1011&amp;"|"&amp;$B1011&amp;"|"&amp;$D1011,Empresas!$C$6:$CC$92,$G1011+6+1,0),0))))</f>
        <v>0</v>
      </c>
      <c r="AF1011" s="147">
        <f>IF(AND($I1011="Si",O1011=1),1,IF(AND($I1011="Fisico",O1011=1),1,IF(AND(O1011=1,$I1011="Electronico"),2,IF(O1011=1,VLOOKUP($C1011&amp;"|"&amp;$B1011&amp;"|"&amp;$D1011,Empresas!$C$6:$CC$92,$G1011+6+1,0),0))))</f>
        <v>0</v>
      </c>
      <c r="AG1011" s="147">
        <f>IF(AND($I1011="Si",P1011=1),1,IF(AND($I1011="Fisico",P1011=1),1,IF(AND(P1011=1,$I1011="Electronico"),2,IF(P1011=1,VLOOKUP($C1011&amp;"|"&amp;$B1011&amp;"|"&amp;$D1011,Empresas!$C$6:$CC$92,$G1011+6+1,0),0))))</f>
        <v>0</v>
      </c>
      <c r="AH1011" s="147">
        <f>IF(AND($I1011="Si",Q1011=1),1,IF(AND($I1011="Fisico",Q1011=1),1,IF(AND(Q1011=1,$I1011="Electronico"),2,IF(Q1011=1,VLOOKUP($C1011&amp;"|"&amp;$B1011&amp;"|"&amp;$D1011,Empresas!$C$6:$CC$92,$G1011+6+1,0),0))))</f>
        <v>0</v>
      </c>
      <c r="AI1011" s="147">
        <f>IF(AND($I1011="Si",R1011=1),1,IF(AND($I1011="Fisico",R1011=1),1,IF(AND(R1011=1,$I1011="Electronico"),2,IF(R1011=1,VLOOKUP($C1011&amp;"|"&amp;$B1011&amp;"|"&amp;$D1011,Empresas!$C$6:$CC$92,$G1011+6+1,0),0))))</f>
        <v>0</v>
      </c>
      <c r="AJ1011" s="147">
        <f>IF(AND($I1011="Si",S1011=1),1,IF(AND($I1011="Fisico",S1011=1),1,IF(AND(S1011=1,$I1011="Electronico"),2,IF(S1011=1,VLOOKUP($C1011&amp;"|"&amp;$B1011&amp;"|"&amp;$D1011,Empresas!$C$6:$CC$92,$G1011+6+1,0),0))))</f>
        <v>0</v>
      </c>
      <c r="AK1011" s="147">
        <f>IF(AND($I1011="Si",T1011=1),1,IF(AND($I1011="Fisico",T1011=1),1,IF(AND(T1011=1,$I1011="Electronico"),2,IF(T1011=1,VLOOKUP($C1011&amp;"|"&amp;$B1011&amp;"|"&amp;$D1011,Empresas!$C$6:$CC$92,$G1011+6+1,0),0))))</f>
        <v>0</v>
      </c>
      <c r="AL1011" s="147">
        <f>IF(AND($I1011="Si",U1011=1),1,IF(AND($I1011="Fisico",U1011=1),1,IF(AND(U1011=1,$I1011="Electronico"),2,IF(U1011=1,VLOOKUP($C1011&amp;"|"&amp;$B1011&amp;"|"&amp;$D1011,Empresas!$C$6:$CC$92,$G1011+6+1,0),0))))</f>
        <v>0</v>
      </c>
      <c r="AM1011" s="149">
        <f t="shared" si="160"/>
        <v>0</v>
      </c>
      <c r="AN1011" s="149">
        <f t="shared" si="161"/>
        <v>0</v>
      </c>
      <c r="AO1011" s="152">
        <f t="shared" si="162"/>
        <v>0</v>
      </c>
    </row>
    <row r="1012" spans="1:41" x14ac:dyDescent="0.25">
      <c r="A1012" s="143" t="str">
        <f>VLOOKUP(D1012,Empresas!$D$7:$F$91,3,0)</f>
        <v>Yulisa</v>
      </c>
      <c r="B1012" s="144" t="str">
        <f>VLOOKUP(D1012,Empresas!$D$7:$G$91,4,0)</f>
        <v>Lorenzo</v>
      </c>
      <c r="C1012" s="144" t="s">
        <v>544</v>
      </c>
      <c r="D1012" s="144" t="s">
        <v>3</v>
      </c>
      <c r="E1012" s="144" t="str">
        <f>VLOOKUP(D1012,Empresas!$D$7:$E$92,2,0)</f>
        <v>TRANSPORTES VASSALLO S.A.C.</v>
      </c>
      <c r="F1012" s="144" t="s">
        <v>187</v>
      </c>
      <c r="G1012" s="145">
        <f t="shared" si="166"/>
        <v>66</v>
      </c>
      <c r="H1012" s="145" t="str">
        <f>VLOOKUP(D1012,Empresas!$D$6:$L$92,7,0)</f>
        <v>Semestral</v>
      </c>
      <c r="I1012" s="144" t="str">
        <f>VLOOKUP(VLOOKUP(D1012&amp;"|"&amp;B1012,Empresas!$I$7:$CB$92,G1012,0),Tablas!$A$13:$B$14,2,0)</f>
        <v>Si</v>
      </c>
      <c r="J1012" s="78">
        <v>1</v>
      </c>
      <c r="K1012" s="78">
        <v>1</v>
      </c>
      <c r="L1012" s="78">
        <v>1</v>
      </c>
      <c r="M1012" s="78">
        <v>1</v>
      </c>
      <c r="N1012" s="78">
        <v>1</v>
      </c>
      <c r="O1012" s="78">
        <v>1</v>
      </c>
      <c r="P1012" s="78">
        <v>1</v>
      </c>
      <c r="Q1012" s="78">
        <v>1</v>
      </c>
      <c r="R1012" s="78"/>
      <c r="S1012" s="78"/>
      <c r="T1012" s="78"/>
      <c r="U1012" s="78"/>
      <c r="V1012" s="78" t="str">
        <f>VLOOKUP(D1012,Empresas!$D$7:$CF$91,81,0)</f>
        <v>D</v>
      </c>
      <c r="W1012" s="78" t="str">
        <f>VLOOKUP(D1012,Empresas!$D$7:$M$91,10,0)</f>
        <v>Mype</v>
      </c>
      <c r="X1012" s="69" t="str">
        <f t="shared" si="158"/>
        <v>SI</v>
      </c>
      <c r="Y1012" s="153" t="str">
        <f t="shared" si="159"/>
        <v>Si aplica</v>
      </c>
      <c r="Z1012" s="147">
        <f>IF(Y1012="No aplica",0,IF(I1012="no",0,IF(I1012="No aplica",0,IF(I1012="Si",1,IF(I1012="Fisico",1,IF(I1012="Electronico",2,VLOOKUP(C1012&amp;"|"&amp;B1012&amp;"|"&amp;D1012,Empresas!$C$6:$CC$92,G1012+6+1,0)))))))</f>
        <v>1</v>
      </c>
      <c r="AA1012" s="147">
        <f>IF(AND($I1012="Si",J1012=1),1,IF(AND($I1012="Fisico",J1012=1),1,IF(AND(J1012=1,$I1012="Electronico"),2,IF(J1012=1,VLOOKUP($C1012&amp;"|"&amp;$B1012&amp;"|"&amp;$D1012,Empresas!$C$6:$CC$92,$G1012+6+1,0),0))))</f>
        <v>1</v>
      </c>
      <c r="AB1012" s="147">
        <f>IF(AND($I1012="Si",K1012=1),1,IF(AND($I1012="Fisico",K1012=1),1,IF(AND(K1012=1,$I1012="Electronico"),2,IF(K1012=1,VLOOKUP($C1012&amp;"|"&amp;$B1012&amp;"|"&amp;$D1012,Empresas!$C$6:$CC$92,$G1012+6+1,0),0))))</f>
        <v>1</v>
      </c>
      <c r="AC1012" s="147">
        <f>IF(AND($I1012="Si",L1012=1),1,IF(AND($I1012="Fisico",L1012=1),1,IF(AND(L1012=1,$I1012="Electronico"),2,IF(L1012=1,VLOOKUP($C1012&amp;"|"&amp;$B1012&amp;"|"&amp;$D1012,Empresas!$C$6:$CC$92,$G1012+6+1,0),0))))</f>
        <v>1</v>
      </c>
      <c r="AD1012" s="147">
        <f>IF(AND($I1012="Si",M1012=1),1,IF(AND($I1012="Fisico",M1012=1),1,IF(AND(M1012=1,$I1012="Electronico"),2,IF(M1012=1,VLOOKUP($C1012&amp;"|"&amp;$B1012&amp;"|"&amp;$D1012,Empresas!$C$6:$CC$92,$G1012+6+1,0),0))))</f>
        <v>1</v>
      </c>
      <c r="AE1012" s="147">
        <f>IF(AND($I1012="Si",N1012=1),1,IF(AND($I1012="Fisico",N1012=1),1,IF(AND(N1012=1,$I1012="Electronico"),2,IF(N1012=1,VLOOKUP($C1012&amp;"|"&amp;$B1012&amp;"|"&amp;$D1012,Empresas!$C$6:$CC$92,$G1012+6+1,0),0))))</f>
        <v>1</v>
      </c>
      <c r="AF1012" s="147">
        <f>IF(AND($I1012="Si",O1012=1),1,IF(AND($I1012="Fisico",O1012=1),1,IF(AND(O1012=1,$I1012="Electronico"),2,IF(O1012=1,VLOOKUP($C1012&amp;"|"&amp;$B1012&amp;"|"&amp;$D1012,Empresas!$C$6:$CC$92,$G1012+6+1,0),0))))</f>
        <v>1</v>
      </c>
      <c r="AG1012" s="147">
        <f>IF(AND($I1012="Si",P1012=1),1,IF(AND($I1012="Fisico",P1012=1),1,IF(AND(P1012=1,$I1012="Electronico"),2,IF(P1012=1,VLOOKUP($C1012&amp;"|"&amp;$B1012&amp;"|"&amp;$D1012,Empresas!$C$6:$CC$92,$G1012+6+1,0),0))))</f>
        <v>1</v>
      </c>
      <c r="AH1012" s="147">
        <f>IF(AND($I1012="Si",Q1012=1),1,IF(AND($I1012="Fisico",Q1012=1),1,IF(AND(Q1012=1,$I1012="Electronico"),2,IF(Q1012=1,VLOOKUP($C1012&amp;"|"&amp;$B1012&amp;"|"&amp;$D1012,Empresas!$C$6:$CC$92,$G1012+6+1,0),0))))</f>
        <v>1</v>
      </c>
      <c r="AI1012" s="147">
        <f>IF(AND($I1012="Si",R1012=1),1,IF(AND($I1012="Fisico",R1012=1),1,IF(AND(R1012=1,$I1012="Electronico"),2,IF(R1012=1,VLOOKUP($C1012&amp;"|"&amp;$B1012&amp;"|"&amp;$D1012,Empresas!$C$6:$CC$92,$G1012+6+1,0),0))))</f>
        <v>0</v>
      </c>
      <c r="AJ1012" s="147">
        <f>IF(AND($I1012="Si",S1012=1),1,IF(AND($I1012="Fisico",S1012=1),1,IF(AND(S1012=1,$I1012="Electronico"),2,IF(S1012=1,VLOOKUP($C1012&amp;"|"&amp;$B1012&amp;"|"&amp;$D1012,Empresas!$C$6:$CC$92,$G1012+6+1,0),0))))</f>
        <v>0</v>
      </c>
      <c r="AK1012" s="147">
        <f>IF(AND($I1012="Si",T1012=1),1,IF(AND($I1012="Fisico",T1012=1),1,IF(AND(T1012=1,$I1012="Electronico"),2,IF(T1012=1,VLOOKUP($C1012&amp;"|"&amp;$B1012&amp;"|"&amp;$D1012,Empresas!$C$6:$CC$92,$G1012+6+1,0),0))))</f>
        <v>0</v>
      </c>
      <c r="AL1012" s="147">
        <f>IF(AND($I1012="Si",U1012=1),1,IF(AND($I1012="Fisico",U1012=1),1,IF(AND(U1012=1,$I1012="Electronico"),2,IF(U1012=1,VLOOKUP($C1012&amp;"|"&amp;$B1012&amp;"|"&amp;$D1012,Empresas!$C$6:$CC$92,$G1012+6+1,0),0))))</f>
        <v>0</v>
      </c>
      <c r="AM1012" s="149">
        <f t="shared" si="160"/>
        <v>8</v>
      </c>
      <c r="AN1012" s="149">
        <f t="shared" si="161"/>
        <v>8</v>
      </c>
      <c r="AO1012" s="152">
        <f t="shared" si="162"/>
        <v>1</v>
      </c>
    </row>
    <row r="1013" spans="1:41" x14ac:dyDescent="0.25">
      <c r="A1013" s="143" t="str">
        <f>VLOOKUP(D1013,Empresas!$D$7:$F$91,3,0)</f>
        <v>Yulisa</v>
      </c>
      <c r="B1013" s="144" t="str">
        <f>VLOOKUP(D1013,Empresas!$D$7:$G$91,4,0)</f>
        <v>Lorenzo</v>
      </c>
      <c r="C1013" s="144" t="s">
        <v>544</v>
      </c>
      <c r="D1013" s="144" t="s">
        <v>3</v>
      </c>
      <c r="E1013" s="144" t="str">
        <f>VLOOKUP(D1013,Empresas!$D$7:$E$92,2,0)</f>
        <v>TRANSPORTES VASSALLO S.A.C.</v>
      </c>
      <c r="F1013" s="144" t="s">
        <v>188</v>
      </c>
      <c r="G1013" s="145">
        <f t="shared" si="166"/>
        <v>67</v>
      </c>
      <c r="H1013" s="145" t="str">
        <f>VLOOKUP(D1013,Empresas!$D$6:$L$92,7,0)</f>
        <v>Semestral</v>
      </c>
      <c r="I1013" s="144" t="str">
        <f>VLOOKUP(VLOOKUP(D1013&amp;"|"&amp;B1013,Empresas!$I$7:$CB$92,G1013,0),Tablas!$A$13:$B$14,2,0)</f>
        <v>No</v>
      </c>
      <c r="J1013" s="78"/>
      <c r="K1013" s="78"/>
      <c r="L1013" s="78"/>
      <c r="M1013" s="78"/>
      <c r="N1013" s="78"/>
      <c r="O1013" s="78"/>
      <c r="P1013" s="78"/>
      <c r="Q1013" s="78"/>
      <c r="R1013" s="78"/>
      <c r="S1013" s="78"/>
      <c r="T1013" s="78"/>
      <c r="U1013" s="78"/>
      <c r="V1013" s="78" t="str">
        <f>VLOOKUP(D1013,Empresas!$D$7:$CF$91,81,0)</f>
        <v>D</v>
      </c>
      <c r="W1013" s="78" t="str">
        <f>VLOOKUP(D1013,Empresas!$D$7:$M$91,10,0)</f>
        <v>Mype</v>
      </c>
      <c r="X1013" s="69" t="str">
        <f t="shared" si="158"/>
        <v>SI</v>
      </c>
      <c r="Y1013" s="153" t="str">
        <f t="shared" si="159"/>
        <v>No aplica</v>
      </c>
      <c r="Z1013" s="147">
        <f>IF(Y1013="No aplica",0,IF(I1013="no",0,IF(I1013="No aplica",0,IF(I1013="Si",1,IF(I1013="Fisico",1,IF(I1013="Electronico",2,VLOOKUP(C1013&amp;"|"&amp;B1013&amp;"|"&amp;D1013,Empresas!$C$6:$CC$92,G1013+6+1,0)))))))</f>
        <v>0</v>
      </c>
      <c r="AA1013" s="147">
        <f>IF(AND($I1013="Si",J1013=1),1,IF(AND($I1013="Fisico",J1013=1),1,IF(AND(J1013=1,$I1013="Electronico"),2,IF(J1013=1,VLOOKUP($C1013&amp;"|"&amp;$B1013&amp;"|"&amp;$D1013,Empresas!$C$6:$CC$92,$G1013+6+1,0),0))))</f>
        <v>0</v>
      </c>
      <c r="AB1013" s="147">
        <f>IF(AND($I1013="Si",K1013=1),1,IF(AND($I1013="Fisico",K1013=1),1,IF(AND(K1013=1,$I1013="Electronico"),2,IF(K1013=1,VLOOKUP($C1013&amp;"|"&amp;$B1013&amp;"|"&amp;$D1013,Empresas!$C$6:$CC$92,$G1013+6+1,0),0))))</f>
        <v>0</v>
      </c>
      <c r="AC1013" s="147">
        <f>IF(AND($I1013="Si",L1013=1),1,IF(AND($I1013="Fisico",L1013=1),1,IF(AND(L1013=1,$I1013="Electronico"),2,IF(L1013=1,VLOOKUP($C1013&amp;"|"&amp;$B1013&amp;"|"&amp;$D1013,Empresas!$C$6:$CC$92,$G1013+6+1,0),0))))</f>
        <v>0</v>
      </c>
      <c r="AD1013" s="147">
        <f>IF(AND($I1013="Si",M1013=1),1,IF(AND($I1013="Fisico",M1013=1),1,IF(AND(M1013=1,$I1013="Electronico"),2,IF(M1013=1,VLOOKUP($C1013&amp;"|"&amp;$B1013&amp;"|"&amp;$D1013,Empresas!$C$6:$CC$92,$G1013+6+1,0),0))))</f>
        <v>0</v>
      </c>
      <c r="AE1013" s="147">
        <f>IF(AND($I1013="Si",N1013=1),1,IF(AND($I1013="Fisico",N1013=1),1,IF(AND(N1013=1,$I1013="Electronico"),2,IF(N1013=1,VLOOKUP($C1013&amp;"|"&amp;$B1013&amp;"|"&amp;$D1013,Empresas!$C$6:$CC$92,$G1013+6+1,0),0))))</f>
        <v>0</v>
      </c>
      <c r="AF1013" s="147">
        <f>IF(AND($I1013="Si",O1013=1),1,IF(AND($I1013="Fisico",O1013=1),1,IF(AND(O1013=1,$I1013="Electronico"),2,IF(O1013=1,VLOOKUP($C1013&amp;"|"&amp;$B1013&amp;"|"&amp;$D1013,Empresas!$C$6:$CC$92,$G1013+6+1,0),0))))</f>
        <v>0</v>
      </c>
      <c r="AG1013" s="147">
        <f>IF(AND($I1013="Si",P1013=1),1,IF(AND($I1013="Fisico",P1013=1),1,IF(AND(P1013=1,$I1013="Electronico"),2,IF(P1013=1,VLOOKUP($C1013&amp;"|"&amp;$B1013&amp;"|"&amp;$D1013,Empresas!$C$6:$CC$92,$G1013+6+1,0),0))))</f>
        <v>0</v>
      </c>
      <c r="AH1013" s="147">
        <f>IF(AND($I1013="Si",Q1013=1),1,IF(AND($I1013="Fisico",Q1013=1),1,IF(AND(Q1013=1,$I1013="Electronico"),2,IF(Q1013=1,VLOOKUP($C1013&amp;"|"&amp;$B1013&amp;"|"&amp;$D1013,Empresas!$C$6:$CC$92,$G1013+6+1,0),0))))</f>
        <v>0</v>
      </c>
      <c r="AI1013" s="147">
        <f>IF(AND($I1013="Si",R1013=1),1,IF(AND($I1013="Fisico",R1013=1),1,IF(AND(R1013=1,$I1013="Electronico"),2,IF(R1013=1,VLOOKUP($C1013&amp;"|"&amp;$B1013&amp;"|"&amp;$D1013,Empresas!$C$6:$CC$92,$G1013+6+1,0),0))))</f>
        <v>0</v>
      </c>
      <c r="AJ1013" s="147">
        <f>IF(AND($I1013="Si",S1013=1),1,IF(AND($I1013="Fisico",S1013=1),1,IF(AND(S1013=1,$I1013="Electronico"),2,IF(S1013=1,VLOOKUP($C1013&amp;"|"&amp;$B1013&amp;"|"&amp;$D1013,Empresas!$C$6:$CC$92,$G1013+6+1,0),0))))</f>
        <v>0</v>
      </c>
      <c r="AK1013" s="147">
        <f>IF(AND($I1013="Si",T1013=1),1,IF(AND($I1013="Fisico",T1013=1),1,IF(AND(T1013=1,$I1013="Electronico"),2,IF(T1013=1,VLOOKUP($C1013&amp;"|"&amp;$B1013&amp;"|"&amp;$D1013,Empresas!$C$6:$CC$92,$G1013+6+1,0),0))))</f>
        <v>0</v>
      </c>
      <c r="AL1013" s="147">
        <f>IF(AND($I1013="Si",U1013=1),1,IF(AND($I1013="Fisico",U1013=1),1,IF(AND(U1013=1,$I1013="Electronico"),2,IF(U1013=1,VLOOKUP($C1013&amp;"|"&amp;$B1013&amp;"|"&amp;$D1013,Empresas!$C$6:$CC$92,$G1013+6+1,0),0))))</f>
        <v>0</v>
      </c>
      <c r="AM1013" s="149">
        <f t="shared" si="160"/>
        <v>0</v>
      </c>
      <c r="AN1013" s="149">
        <f t="shared" si="161"/>
        <v>0</v>
      </c>
      <c r="AO1013" s="152">
        <f t="shared" si="162"/>
        <v>0</v>
      </c>
    </row>
    <row r="1014" spans="1:41" x14ac:dyDescent="0.25">
      <c r="A1014" s="143" t="str">
        <f>VLOOKUP(D1014,Empresas!$D$7:$F$91,3,0)</f>
        <v>Yulisa</v>
      </c>
      <c r="B1014" s="144" t="str">
        <f>VLOOKUP(D1014,Empresas!$D$7:$G$91,4,0)</f>
        <v>Lorenzo</v>
      </c>
      <c r="C1014" s="144" t="s">
        <v>544</v>
      </c>
      <c r="D1014" s="144" t="s">
        <v>3</v>
      </c>
      <c r="E1014" s="144" t="str">
        <f>VLOOKUP(D1014,Empresas!$D$7:$E$92,2,0)</f>
        <v>TRANSPORTES VASSALLO S.A.C.</v>
      </c>
      <c r="F1014" s="144" t="s">
        <v>189</v>
      </c>
      <c r="G1014" s="145">
        <f t="shared" si="166"/>
        <v>68</v>
      </c>
      <c r="H1014" s="145" t="str">
        <f>VLOOKUP(D1014,Empresas!$D$6:$L$92,7,0)</f>
        <v>Semestral</v>
      </c>
      <c r="I1014" s="144" t="str">
        <f>VLOOKUP(VLOOKUP(D1014&amp;"|"&amp;B1014,Empresas!$I$7:$CB$92,G1014,0),Tablas!$A$13:$B$14,2,0)</f>
        <v>No</v>
      </c>
      <c r="J1014" s="78"/>
      <c r="K1014" s="78"/>
      <c r="L1014" s="78"/>
      <c r="M1014" s="78"/>
      <c r="N1014" s="78"/>
      <c r="O1014" s="78"/>
      <c r="P1014" s="78"/>
      <c r="Q1014" s="78"/>
      <c r="R1014" s="78"/>
      <c r="S1014" s="78"/>
      <c r="T1014" s="78"/>
      <c r="U1014" s="78"/>
      <c r="V1014" s="78" t="str">
        <f>VLOOKUP(D1014,Empresas!$D$7:$CF$91,81,0)</f>
        <v>D</v>
      </c>
      <c r="W1014" s="78" t="str">
        <f>VLOOKUP(D1014,Empresas!$D$7:$M$91,10,0)</f>
        <v>Mype</v>
      </c>
      <c r="X1014" s="69" t="str">
        <f t="shared" si="158"/>
        <v>SI</v>
      </c>
      <c r="Y1014" s="153" t="str">
        <f t="shared" si="159"/>
        <v>No aplica</v>
      </c>
      <c r="Z1014" s="147">
        <f>IF(Y1014="No aplica",0,IF(I1014="no",0,IF(I1014="No aplica",0,IF(I1014="Si",1,IF(I1014="Fisico",1,IF(I1014="Electronico",2,VLOOKUP(C1014&amp;"|"&amp;B1014&amp;"|"&amp;D1014,Empresas!$C$6:$CC$92,G1014+6+1,0)))))))</f>
        <v>0</v>
      </c>
      <c r="AA1014" s="147">
        <f>IF(AND($I1014="Si",J1014=1),1,IF(AND($I1014="Fisico",J1014=1),1,IF(AND(J1014=1,$I1014="Electronico"),2,IF(J1014=1,VLOOKUP($C1014&amp;"|"&amp;$B1014&amp;"|"&amp;$D1014,Empresas!$C$6:$CC$92,$G1014+6+1,0),0))))</f>
        <v>0</v>
      </c>
      <c r="AB1014" s="147">
        <f>IF(AND($I1014="Si",K1014=1),1,IF(AND($I1014="Fisico",K1014=1),1,IF(AND(K1014=1,$I1014="Electronico"),2,IF(K1014=1,VLOOKUP($C1014&amp;"|"&amp;$B1014&amp;"|"&amp;$D1014,Empresas!$C$6:$CC$92,$G1014+6+1,0),0))))</f>
        <v>0</v>
      </c>
      <c r="AC1014" s="147">
        <f>IF(AND($I1014="Si",L1014=1),1,IF(AND($I1014="Fisico",L1014=1),1,IF(AND(L1014=1,$I1014="Electronico"),2,IF(L1014=1,VLOOKUP($C1014&amp;"|"&amp;$B1014&amp;"|"&amp;$D1014,Empresas!$C$6:$CC$92,$G1014+6+1,0),0))))</f>
        <v>0</v>
      </c>
      <c r="AD1014" s="147">
        <f>IF(AND($I1014="Si",M1014=1),1,IF(AND($I1014="Fisico",M1014=1),1,IF(AND(M1014=1,$I1014="Electronico"),2,IF(M1014=1,VLOOKUP($C1014&amp;"|"&amp;$B1014&amp;"|"&amp;$D1014,Empresas!$C$6:$CC$92,$G1014+6+1,0),0))))</f>
        <v>0</v>
      </c>
      <c r="AE1014" s="147">
        <f>IF(AND($I1014="Si",N1014=1),1,IF(AND($I1014="Fisico",N1014=1),1,IF(AND(N1014=1,$I1014="Electronico"),2,IF(N1014=1,VLOOKUP($C1014&amp;"|"&amp;$B1014&amp;"|"&amp;$D1014,Empresas!$C$6:$CC$92,$G1014+6+1,0),0))))</f>
        <v>0</v>
      </c>
      <c r="AF1014" s="147">
        <f>IF(AND($I1014="Si",O1014=1),1,IF(AND($I1014="Fisico",O1014=1),1,IF(AND(O1014=1,$I1014="Electronico"),2,IF(O1014=1,VLOOKUP($C1014&amp;"|"&amp;$B1014&amp;"|"&amp;$D1014,Empresas!$C$6:$CC$92,$G1014+6+1,0),0))))</f>
        <v>0</v>
      </c>
      <c r="AG1014" s="147">
        <f>IF(AND($I1014="Si",P1014=1),1,IF(AND($I1014="Fisico",P1014=1),1,IF(AND(P1014=1,$I1014="Electronico"),2,IF(P1014=1,VLOOKUP($C1014&amp;"|"&amp;$B1014&amp;"|"&amp;$D1014,Empresas!$C$6:$CC$92,$G1014+6+1,0),0))))</f>
        <v>0</v>
      </c>
      <c r="AH1014" s="147">
        <f>IF(AND($I1014="Si",Q1014=1),1,IF(AND($I1014="Fisico",Q1014=1),1,IF(AND(Q1014=1,$I1014="Electronico"),2,IF(Q1014=1,VLOOKUP($C1014&amp;"|"&amp;$B1014&amp;"|"&amp;$D1014,Empresas!$C$6:$CC$92,$G1014+6+1,0),0))))</f>
        <v>0</v>
      </c>
      <c r="AI1014" s="147">
        <f>IF(AND($I1014="Si",R1014=1),1,IF(AND($I1014="Fisico",R1014=1),1,IF(AND(R1014=1,$I1014="Electronico"),2,IF(R1014=1,VLOOKUP($C1014&amp;"|"&amp;$B1014&amp;"|"&amp;$D1014,Empresas!$C$6:$CC$92,$G1014+6+1,0),0))))</f>
        <v>0</v>
      </c>
      <c r="AJ1014" s="147">
        <f>IF(AND($I1014="Si",S1014=1),1,IF(AND($I1014="Fisico",S1014=1),1,IF(AND(S1014=1,$I1014="Electronico"),2,IF(S1014=1,VLOOKUP($C1014&amp;"|"&amp;$B1014&amp;"|"&amp;$D1014,Empresas!$C$6:$CC$92,$G1014+6+1,0),0))))</f>
        <v>0</v>
      </c>
      <c r="AK1014" s="147">
        <f>IF(AND($I1014="Si",T1014=1),1,IF(AND($I1014="Fisico",T1014=1),1,IF(AND(T1014=1,$I1014="Electronico"),2,IF(T1014=1,VLOOKUP($C1014&amp;"|"&amp;$B1014&amp;"|"&amp;$D1014,Empresas!$C$6:$CC$92,$G1014+6+1,0),0))))</f>
        <v>0</v>
      </c>
      <c r="AL1014" s="147">
        <f>IF(AND($I1014="Si",U1014=1),1,IF(AND($I1014="Fisico",U1014=1),1,IF(AND(U1014=1,$I1014="Electronico"),2,IF(U1014=1,VLOOKUP($C1014&amp;"|"&amp;$B1014&amp;"|"&amp;$D1014,Empresas!$C$6:$CC$92,$G1014+6+1,0),0))))</f>
        <v>0</v>
      </c>
      <c r="AM1014" s="149">
        <f t="shared" si="160"/>
        <v>0</v>
      </c>
      <c r="AN1014" s="149">
        <f t="shared" si="161"/>
        <v>0</v>
      </c>
      <c r="AO1014" s="152">
        <f t="shared" si="162"/>
        <v>0</v>
      </c>
    </row>
    <row r="1015" spans="1:41" x14ac:dyDescent="0.25">
      <c r="A1015" s="143" t="str">
        <f>VLOOKUP(D1015,Empresas!$D$7:$F$91,3,0)</f>
        <v>Yulisa</v>
      </c>
      <c r="B1015" s="144" t="str">
        <f>VLOOKUP(D1015,Empresas!$D$7:$G$91,4,0)</f>
        <v>Lorenzo</v>
      </c>
      <c r="C1015" s="144" t="s">
        <v>544</v>
      </c>
      <c r="D1015" s="144" t="s">
        <v>3</v>
      </c>
      <c r="E1015" s="144" t="str">
        <f>VLOOKUP(D1015,Empresas!$D$7:$E$92,2,0)</f>
        <v>TRANSPORTES VASSALLO S.A.C.</v>
      </c>
      <c r="F1015" s="144" t="s">
        <v>190</v>
      </c>
      <c r="G1015" s="145">
        <f t="shared" si="166"/>
        <v>69</v>
      </c>
      <c r="H1015" s="145" t="str">
        <f>VLOOKUP(D1015,Empresas!$D$6:$L$92,7,0)</f>
        <v>Semestral</v>
      </c>
      <c r="I1015" s="144" t="str">
        <f>VLOOKUP(VLOOKUP(D1015&amp;"|"&amp;B1015,Empresas!$I$7:$CB$92,G1015,0),Tablas!$A$13:$B$14,2,0)</f>
        <v>No</v>
      </c>
      <c r="J1015" s="78"/>
      <c r="K1015" s="78"/>
      <c r="L1015" s="78"/>
      <c r="M1015" s="78"/>
      <c r="N1015" s="78"/>
      <c r="O1015" s="78"/>
      <c r="P1015" s="78"/>
      <c r="Q1015" s="78"/>
      <c r="R1015" s="78"/>
      <c r="S1015" s="78"/>
      <c r="T1015" s="78"/>
      <c r="U1015" s="78"/>
      <c r="V1015" s="78" t="str">
        <f>VLOOKUP(D1015,Empresas!$D$7:$CF$91,81,0)</f>
        <v>D</v>
      </c>
      <c r="W1015" s="78" t="str">
        <f>VLOOKUP(D1015,Empresas!$D$7:$M$91,10,0)</f>
        <v>Mype</v>
      </c>
      <c r="X1015" s="69" t="str">
        <f t="shared" si="158"/>
        <v>NO</v>
      </c>
      <c r="Y1015" s="153" t="str">
        <f t="shared" si="159"/>
        <v>No aplica</v>
      </c>
      <c r="Z1015" s="147">
        <f>IF(Y1015="No aplica",0,IF(I1015="no",0,IF(I1015="No aplica",0,IF(I1015="Si",1,IF(I1015="Fisico",1,IF(I1015="Electronico",2,VLOOKUP(C1015&amp;"|"&amp;B1015&amp;"|"&amp;D1015,Empresas!$C$6:$CC$92,G1015+6+1,0)))))))</f>
        <v>0</v>
      </c>
      <c r="AA1015" s="147">
        <f>IF(AND($I1015="Si",J1015=1),1,IF(AND($I1015="Fisico",J1015=1),1,IF(AND(J1015=1,$I1015="Electronico"),2,IF(J1015=1,VLOOKUP($C1015&amp;"|"&amp;$B1015&amp;"|"&amp;$D1015,Empresas!$C$6:$CC$92,$G1015+6+1,0),0))))</f>
        <v>0</v>
      </c>
      <c r="AB1015" s="147">
        <f>IF(AND($I1015="Si",K1015=1),1,IF(AND($I1015="Fisico",K1015=1),1,IF(AND(K1015=1,$I1015="Electronico"),2,IF(K1015=1,VLOOKUP($C1015&amp;"|"&amp;$B1015&amp;"|"&amp;$D1015,Empresas!$C$6:$CC$92,$G1015+6+1,0),0))))</f>
        <v>0</v>
      </c>
      <c r="AC1015" s="147">
        <f>IF(AND($I1015="Si",L1015=1),1,IF(AND($I1015="Fisico",L1015=1),1,IF(AND(L1015=1,$I1015="Electronico"),2,IF(L1015=1,VLOOKUP($C1015&amp;"|"&amp;$B1015&amp;"|"&amp;$D1015,Empresas!$C$6:$CC$92,$G1015+6+1,0),0))))</f>
        <v>0</v>
      </c>
      <c r="AD1015" s="147">
        <f>IF(AND($I1015="Si",M1015=1),1,IF(AND($I1015="Fisico",M1015=1),1,IF(AND(M1015=1,$I1015="Electronico"),2,IF(M1015=1,VLOOKUP($C1015&amp;"|"&amp;$B1015&amp;"|"&amp;$D1015,Empresas!$C$6:$CC$92,$G1015+6+1,0),0))))</f>
        <v>0</v>
      </c>
      <c r="AE1015" s="147">
        <f>IF(AND($I1015="Si",N1015=1),1,IF(AND($I1015="Fisico",N1015=1),1,IF(AND(N1015=1,$I1015="Electronico"),2,IF(N1015=1,VLOOKUP($C1015&amp;"|"&amp;$B1015&amp;"|"&amp;$D1015,Empresas!$C$6:$CC$92,$G1015+6+1,0),0))))</f>
        <v>0</v>
      </c>
      <c r="AF1015" s="147">
        <f>IF(AND($I1015="Si",O1015=1),1,IF(AND($I1015="Fisico",O1015=1),1,IF(AND(O1015=1,$I1015="Electronico"),2,IF(O1015=1,VLOOKUP($C1015&amp;"|"&amp;$B1015&amp;"|"&amp;$D1015,Empresas!$C$6:$CC$92,$G1015+6+1,0),0))))</f>
        <v>0</v>
      </c>
      <c r="AG1015" s="147">
        <f>IF(AND($I1015="Si",P1015=1),1,IF(AND($I1015="Fisico",P1015=1),1,IF(AND(P1015=1,$I1015="Electronico"),2,IF(P1015=1,VLOOKUP($C1015&amp;"|"&amp;$B1015&amp;"|"&amp;$D1015,Empresas!$C$6:$CC$92,$G1015+6+1,0),0))))</f>
        <v>0</v>
      </c>
      <c r="AH1015" s="147">
        <f>IF(AND($I1015="Si",Q1015=1),1,IF(AND($I1015="Fisico",Q1015=1),1,IF(AND(Q1015=1,$I1015="Electronico"),2,IF(Q1015=1,VLOOKUP($C1015&amp;"|"&amp;$B1015&amp;"|"&amp;$D1015,Empresas!$C$6:$CC$92,$G1015+6+1,0),0))))</f>
        <v>0</v>
      </c>
      <c r="AI1015" s="147">
        <f>IF(AND($I1015="Si",R1015=1),1,IF(AND($I1015="Fisico",R1015=1),1,IF(AND(R1015=1,$I1015="Electronico"),2,IF(R1015=1,VLOOKUP($C1015&amp;"|"&amp;$B1015&amp;"|"&amp;$D1015,Empresas!$C$6:$CC$92,$G1015+6+1,0),0))))</f>
        <v>0</v>
      </c>
      <c r="AJ1015" s="147">
        <f>IF(AND($I1015="Si",S1015=1),1,IF(AND($I1015="Fisico",S1015=1),1,IF(AND(S1015=1,$I1015="Electronico"),2,IF(S1015=1,VLOOKUP($C1015&amp;"|"&amp;$B1015&amp;"|"&amp;$D1015,Empresas!$C$6:$CC$92,$G1015+6+1,0),0))))</f>
        <v>0</v>
      </c>
      <c r="AK1015" s="147">
        <f>IF(AND($I1015="Si",T1015=1),1,IF(AND($I1015="Fisico",T1015=1),1,IF(AND(T1015=1,$I1015="Electronico"),2,IF(T1015=1,VLOOKUP($C1015&amp;"|"&amp;$B1015&amp;"|"&amp;$D1015,Empresas!$C$6:$CC$92,$G1015+6+1,0),0))))</f>
        <v>0</v>
      </c>
      <c r="AL1015" s="147">
        <f>IF(AND($I1015="Si",U1015=1),1,IF(AND($I1015="Fisico",U1015=1),1,IF(AND(U1015=1,$I1015="Electronico"),2,IF(U1015=1,VLOOKUP($C1015&amp;"|"&amp;$B1015&amp;"|"&amp;$D1015,Empresas!$C$6:$CC$92,$G1015+6+1,0),0))))</f>
        <v>0</v>
      </c>
      <c r="AM1015" s="149">
        <f t="shared" si="160"/>
        <v>0</v>
      </c>
      <c r="AN1015" s="149">
        <f t="shared" si="161"/>
        <v>0</v>
      </c>
      <c r="AO1015" s="152">
        <f t="shared" si="162"/>
        <v>0</v>
      </c>
    </row>
    <row r="1016" spans="1:41" x14ac:dyDescent="0.25">
      <c r="A1016" s="143" t="str">
        <f>VLOOKUP(D1016,Empresas!$D$7:$F$91,3,0)</f>
        <v>Yulisa</v>
      </c>
      <c r="B1016" s="144" t="str">
        <f>VLOOKUP(D1016,Empresas!$D$7:$G$91,4,0)</f>
        <v>Lorenzo</v>
      </c>
      <c r="C1016" s="144" t="s">
        <v>544</v>
      </c>
      <c r="D1016" s="144" t="s">
        <v>3</v>
      </c>
      <c r="E1016" s="144" t="str">
        <f>VLOOKUP(D1016,Empresas!$D$7:$E$92,2,0)</f>
        <v>TRANSPORTES VASSALLO S.A.C.</v>
      </c>
      <c r="F1016" s="146" t="s">
        <v>191</v>
      </c>
      <c r="G1016" s="145">
        <f t="shared" si="166"/>
        <v>70</v>
      </c>
      <c r="H1016" s="145" t="str">
        <f>VLOOKUP(D1016,Empresas!$D$6:$L$92,7,0)</f>
        <v>Semestral</v>
      </c>
      <c r="I1016" s="144" t="str">
        <f>VLOOKUP(VLOOKUP(D1016&amp;"|"&amp;B1016,Empresas!$I$7:$CB$92,G1016,0),Tablas!$A$13:$B$14,2,0)</f>
        <v>No</v>
      </c>
      <c r="J1016" s="78"/>
      <c r="K1016" s="78"/>
      <c r="L1016" s="78"/>
      <c r="M1016" s="78"/>
      <c r="N1016" s="78"/>
      <c r="O1016" s="78"/>
      <c r="P1016" s="78"/>
      <c r="Q1016" s="78"/>
      <c r="R1016" s="78"/>
      <c r="S1016" s="78"/>
      <c r="T1016" s="78"/>
      <c r="U1016" s="78"/>
      <c r="V1016" s="78" t="str">
        <f>VLOOKUP(D1016,Empresas!$D$7:$CF$91,81,0)</f>
        <v>D</v>
      </c>
      <c r="W1016" s="78" t="str">
        <f>VLOOKUP(D1016,Empresas!$D$7:$M$91,10,0)</f>
        <v>Mype</v>
      </c>
      <c r="X1016" s="69" t="str">
        <f t="shared" si="158"/>
        <v>NO</v>
      </c>
      <c r="Y1016" s="153" t="str">
        <f t="shared" si="159"/>
        <v>No aplica</v>
      </c>
      <c r="Z1016" s="147">
        <f>IF(Y1016="No aplica",0,IF(I1016="no",0,IF(I1016="No aplica",0,IF(I1016="Si",1,IF(I1016="Fisico",1,IF(I1016="Electronico",2,VLOOKUP(C1016&amp;"|"&amp;B1016&amp;"|"&amp;D1016,Empresas!$C$6:$CC$92,G1016+6+1,0)))))))</f>
        <v>0</v>
      </c>
      <c r="AA1016" s="147">
        <f>IF(AND($I1016="Si",J1016=1),1,IF(AND($I1016="Fisico",J1016=1),1,IF(AND(J1016=1,$I1016="Electronico"),2,IF(J1016=1,VLOOKUP($C1016&amp;"|"&amp;$B1016&amp;"|"&amp;$D1016,Empresas!$C$6:$CC$92,$G1016+6+1,0),0))))</f>
        <v>0</v>
      </c>
      <c r="AB1016" s="147">
        <f>IF(AND($I1016="Si",K1016=1),1,IF(AND($I1016="Fisico",K1016=1),1,IF(AND(K1016=1,$I1016="Electronico"),2,IF(K1016=1,VLOOKUP($C1016&amp;"|"&amp;$B1016&amp;"|"&amp;$D1016,Empresas!$C$6:$CC$92,$G1016+6+1,0),0))))</f>
        <v>0</v>
      </c>
      <c r="AC1016" s="147">
        <f>IF(AND($I1016="Si",L1016=1),1,IF(AND($I1016="Fisico",L1016=1),1,IF(AND(L1016=1,$I1016="Electronico"),2,IF(L1016=1,VLOOKUP($C1016&amp;"|"&amp;$B1016&amp;"|"&amp;$D1016,Empresas!$C$6:$CC$92,$G1016+6+1,0),0))))</f>
        <v>0</v>
      </c>
      <c r="AD1016" s="147">
        <f>IF(AND($I1016="Si",M1016=1),1,IF(AND($I1016="Fisico",M1016=1),1,IF(AND(M1016=1,$I1016="Electronico"),2,IF(M1016=1,VLOOKUP($C1016&amp;"|"&amp;$B1016&amp;"|"&amp;$D1016,Empresas!$C$6:$CC$92,$G1016+6+1,0),0))))</f>
        <v>0</v>
      </c>
      <c r="AE1016" s="147">
        <f>IF(AND($I1016="Si",N1016=1),1,IF(AND($I1016="Fisico",N1016=1),1,IF(AND(N1016=1,$I1016="Electronico"),2,IF(N1016=1,VLOOKUP($C1016&amp;"|"&amp;$B1016&amp;"|"&amp;$D1016,Empresas!$C$6:$CC$92,$G1016+6+1,0),0))))</f>
        <v>0</v>
      </c>
      <c r="AF1016" s="147">
        <f>IF(AND($I1016="Si",O1016=1),1,IF(AND($I1016="Fisico",O1016=1),1,IF(AND(O1016=1,$I1016="Electronico"),2,IF(O1016=1,VLOOKUP($C1016&amp;"|"&amp;$B1016&amp;"|"&amp;$D1016,Empresas!$C$6:$CC$92,$G1016+6+1,0),0))))</f>
        <v>0</v>
      </c>
      <c r="AG1016" s="147">
        <f>IF(AND($I1016="Si",P1016=1),1,IF(AND($I1016="Fisico",P1016=1),1,IF(AND(P1016=1,$I1016="Electronico"),2,IF(P1016=1,VLOOKUP($C1016&amp;"|"&amp;$B1016&amp;"|"&amp;$D1016,Empresas!$C$6:$CC$92,$G1016+6+1,0),0))))</f>
        <v>0</v>
      </c>
      <c r="AH1016" s="147">
        <f>IF(AND($I1016="Si",Q1016=1),1,IF(AND($I1016="Fisico",Q1016=1),1,IF(AND(Q1016=1,$I1016="Electronico"),2,IF(Q1016=1,VLOOKUP($C1016&amp;"|"&amp;$B1016&amp;"|"&amp;$D1016,Empresas!$C$6:$CC$92,$G1016+6+1,0),0))))</f>
        <v>0</v>
      </c>
      <c r="AI1016" s="147">
        <f>IF(AND($I1016="Si",R1016=1),1,IF(AND($I1016="Fisico",R1016=1),1,IF(AND(R1016=1,$I1016="Electronico"),2,IF(R1016=1,VLOOKUP($C1016&amp;"|"&amp;$B1016&amp;"|"&amp;$D1016,Empresas!$C$6:$CC$92,$G1016+6+1,0),0))))</f>
        <v>0</v>
      </c>
      <c r="AJ1016" s="147">
        <f>IF(AND($I1016="Si",S1016=1),1,IF(AND($I1016="Fisico",S1016=1),1,IF(AND(S1016=1,$I1016="Electronico"),2,IF(S1016=1,VLOOKUP($C1016&amp;"|"&amp;$B1016&amp;"|"&amp;$D1016,Empresas!$C$6:$CC$92,$G1016+6+1,0),0))))</f>
        <v>0</v>
      </c>
      <c r="AK1016" s="147">
        <f>IF(AND($I1016="Si",T1016=1),1,IF(AND($I1016="Fisico",T1016=1),1,IF(AND(T1016=1,$I1016="Electronico"),2,IF(T1016=1,VLOOKUP($C1016&amp;"|"&amp;$B1016&amp;"|"&amp;$D1016,Empresas!$C$6:$CC$92,$G1016+6+1,0),0))))</f>
        <v>0</v>
      </c>
      <c r="AL1016" s="147">
        <f>IF(AND($I1016="Si",U1016=1),1,IF(AND($I1016="Fisico",U1016=1),1,IF(AND(U1016=1,$I1016="Electronico"),2,IF(U1016=1,VLOOKUP($C1016&amp;"|"&amp;$B1016&amp;"|"&amp;$D1016,Empresas!$C$6:$CC$92,$G1016+6+1,0),0))))</f>
        <v>0</v>
      </c>
      <c r="AM1016" s="149">
        <f t="shared" si="160"/>
        <v>0</v>
      </c>
      <c r="AN1016" s="149">
        <f t="shared" si="161"/>
        <v>0</v>
      </c>
      <c r="AO1016" s="152">
        <f t="shared" si="162"/>
        <v>0</v>
      </c>
    </row>
    <row r="1017" spans="1:41" x14ac:dyDescent="0.25">
      <c r="A1017" s="143" t="str">
        <f>VLOOKUP(D1017,Empresas!$D$7:$F$91,3,0)</f>
        <v>Yulisa</v>
      </c>
      <c r="B1017" s="144" t="str">
        <f>VLOOKUP(D1017,Empresas!$D$7:$G$91,4,0)</f>
        <v>Lorenzo</v>
      </c>
      <c r="C1017" s="144" t="s">
        <v>544</v>
      </c>
      <c r="D1017" s="144" t="s">
        <v>3</v>
      </c>
      <c r="E1017" s="144" t="str">
        <f>VLOOKUP(D1017,Empresas!$D$7:$E$92,2,0)</f>
        <v>TRANSPORTES VASSALLO S.A.C.</v>
      </c>
      <c r="F1017" s="144" t="s">
        <v>192</v>
      </c>
      <c r="G1017" s="145">
        <f t="shared" si="166"/>
        <v>71</v>
      </c>
      <c r="H1017" s="145" t="str">
        <f>VLOOKUP(D1017,Empresas!$D$6:$L$92,7,0)</f>
        <v>Semestral</v>
      </c>
      <c r="I1017" s="144" t="str">
        <f>VLOOKUP(VLOOKUP(D1017&amp;"|"&amp;B1017,Empresas!$I$7:$CB$92,G1017,0),Tablas!$A$13:$B$14,2,0)</f>
        <v>No</v>
      </c>
      <c r="J1017" s="78"/>
      <c r="K1017" s="78"/>
      <c r="L1017" s="78"/>
      <c r="M1017" s="78"/>
      <c r="N1017" s="78"/>
      <c r="O1017" s="78"/>
      <c r="P1017" s="78"/>
      <c r="Q1017" s="78"/>
      <c r="R1017" s="78"/>
      <c r="S1017" s="78"/>
      <c r="T1017" s="78"/>
      <c r="U1017" s="78"/>
      <c r="V1017" s="78" t="str">
        <f>VLOOKUP(D1017,Empresas!$D$7:$CF$91,81,0)</f>
        <v>D</v>
      </c>
      <c r="W1017" s="78" t="str">
        <f>VLOOKUP(D1017,Empresas!$D$7:$M$91,10,0)</f>
        <v>Mype</v>
      </c>
      <c r="X1017" s="69" t="str">
        <f t="shared" si="158"/>
        <v>NO</v>
      </c>
      <c r="Y1017" s="153" t="str">
        <f t="shared" si="159"/>
        <v>No aplica</v>
      </c>
      <c r="Z1017" s="147">
        <f>IF(Y1017="No aplica",0,IF(I1017="no",0,IF(I1017="No aplica",0,IF(I1017="Si",1,IF(I1017="Fisico",1,IF(I1017="Electronico",2,VLOOKUP(C1017&amp;"|"&amp;B1017&amp;"|"&amp;D1017,Empresas!$C$6:$CC$92,G1017+6+1,0)))))))</f>
        <v>0</v>
      </c>
      <c r="AA1017" s="147">
        <f>IF(AND($I1017="Si",J1017=1),1,IF(AND($I1017="Fisico",J1017=1),1,IF(AND(J1017=1,$I1017="Electronico"),2,IF(J1017=1,VLOOKUP($C1017&amp;"|"&amp;$B1017&amp;"|"&amp;$D1017,Empresas!$C$6:$CC$92,$G1017+6+1,0),0))))</f>
        <v>0</v>
      </c>
      <c r="AB1017" s="147">
        <f>IF(AND($I1017="Si",K1017=1),1,IF(AND($I1017="Fisico",K1017=1),1,IF(AND(K1017=1,$I1017="Electronico"),2,IF(K1017=1,VLOOKUP($C1017&amp;"|"&amp;$B1017&amp;"|"&amp;$D1017,Empresas!$C$6:$CC$92,$G1017+6+1,0),0))))</f>
        <v>0</v>
      </c>
      <c r="AC1017" s="147">
        <f>IF(AND($I1017="Si",L1017=1),1,IF(AND($I1017="Fisico",L1017=1),1,IF(AND(L1017=1,$I1017="Electronico"),2,IF(L1017=1,VLOOKUP($C1017&amp;"|"&amp;$B1017&amp;"|"&amp;$D1017,Empresas!$C$6:$CC$92,$G1017+6+1,0),0))))</f>
        <v>0</v>
      </c>
      <c r="AD1017" s="147">
        <f>IF(AND($I1017="Si",M1017=1),1,IF(AND($I1017="Fisico",M1017=1),1,IF(AND(M1017=1,$I1017="Electronico"),2,IF(M1017=1,VLOOKUP($C1017&amp;"|"&amp;$B1017&amp;"|"&amp;$D1017,Empresas!$C$6:$CC$92,$G1017+6+1,0),0))))</f>
        <v>0</v>
      </c>
      <c r="AE1017" s="147">
        <f>IF(AND($I1017="Si",N1017=1),1,IF(AND($I1017="Fisico",N1017=1),1,IF(AND(N1017=1,$I1017="Electronico"),2,IF(N1017=1,VLOOKUP($C1017&amp;"|"&amp;$B1017&amp;"|"&amp;$D1017,Empresas!$C$6:$CC$92,$G1017+6+1,0),0))))</f>
        <v>0</v>
      </c>
      <c r="AF1017" s="147">
        <f>IF(AND($I1017="Si",O1017=1),1,IF(AND($I1017="Fisico",O1017=1),1,IF(AND(O1017=1,$I1017="Electronico"),2,IF(O1017=1,VLOOKUP($C1017&amp;"|"&amp;$B1017&amp;"|"&amp;$D1017,Empresas!$C$6:$CC$92,$G1017+6+1,0),0))))</f>
        <v>0</v>
      </c>
      <c r="AG1017" s="147">
        <f>IF(AND($I1017="Si",P1017=1),1,IF(AND($I1017="Fisico",P1017=1),1,IF(AND(P1017=1,$I1017="Electronico"),2,IF(P1017=1,VLOOKUP($C1017&amp;"|"&amp;$B1017&amp;"|"&amp;$D1017,Empresas!$C$6:$CC$92,$G1017+6+1,0),0))))</f>
        <v>0</v>
      </c>
      <c r="AH1017" s="147">
        <f>IF(AND($I1017="Si",Q1017=1),1,IF(AND($I1017="Fisico",Q1017=1),1,IF(AND(Q1017=1,$I1017="Electronico"),2,IF(Q1017=1,VLOOKUP($C1017&amp;"|"&amp;$B1017&amp;"|"&amp;$D1017,Empresas!$C$6:$CC$92,$G1017+6+1,0),0))))</f>
        <v>0</v>
      </c>
      <c r="AI1017" s="147">
        <f>IF(AND($I1017="Si",R1017=1),1,IF(AND($I1017="Fisico",R1017=1),1,IF(AND(R1017=1,$I1017="Electronico"),2,IF(R1017=1,VLOOKUP($C1017&amp;"|"&amp;$B1017&amp;"|"&amp;$D1017,Empresas!$C$6:$CC$92,$G1017+6+1,0),0))))</f>
        <v>0</v>
      </c>
      <c r="AJ1017" s="147">
        <f>IF(AND($I1017="Si",S1017=1),1,IF(AND($I1017="Fisico",S1017=1),1,IF(AND(S1017=1,$I1017="Electronico"),2,IF(S1017=1,VLOOKUP($C1017&amp;"|"&amp;$B1017&amp;"|"&amp;$D1017,Empresas!$C$6:$CC$92,$G1017+6+1,0),0))))</f>
        <v>0</v>
      </c>
      <c r="AK1017" s="147">
        <f>IF(AND($I1017="Si",T1017=1),1,IF(AND($I1017="Fisico",T1017=1),1,IF(AND(T1017=1,$I1017="Electronico"),2,IF(T1017=1,VLOOKUP($C1017&amp;"|"&amp;$B1017&amp;"|"&amp;$D1017,Empresas!$C$6:$CC$92,$G1017+6+1,0),0))))</f>
        <v>0</v>
      </c>
      <c r="AL1017" s="147">
        <f>IF(AND($I1017="Si",U1017=1),1,IF(AND($I1017="Fisico",U1017=1),1,IF(AND(U1017=1,$I1017="Electronico"),2,IF(U1017=1,VLOOKUP($C1017&amp;"|"&amp;$B1017&amp;"|"&amp;$D1017,Empresas!$C$6:$CC$92,$G1017+6+1,0),0))))</f>
        <v>0</v>
      </c>
      <c r="AM1017" s="149">
        <f t="shared" si="160"/>
        <v>0</v>
      </c>
      <c r="AN1017" s="149">
        <f t="shared" si="161"/>
        <v>0</v>
      </c>
      <c r="AO1017" s="152">
        <f t="shared" si="162"/>
        <v>0</v>
      </c>
    </row>
    <row r="1018" spans="1:41" x14ac:dyDescent="0.25">
      <c r="A1018" s="137" t="str">
        <f>VLOOKUP(D1018,Empresas!$D$7:$F$91,3,0)</f>
        <v>Yulisa</v>
      </c>
      <c r="B1018" s="138" t="str">
        <f>VLOOKUP(D1018,Empresas!$D$7:$G$91,4,0)</f>
        <v>Mireya</v>
      </c>
      <c r="C1018" s="138" t="s">
        <v>544</v>
      </c>
      <c r="D1018" s="138" t="s">
        <v>7</v>
      </c>
      <c r="E1018" s="138" t="str">
        <f>VLOOKUP(D1018,Empresas!$D$7:$E$92,2,0)</f>
        <v>VILLEGAS NILUPU OSCAR ALEXANDER</v>
      </c>
      <c r="F1018" s="138" t="s">
        <v>158</v>
      </c>
      <c r="G1018" s="139">
        <f>+Empresas!$O$2</f>
        <v>7</v>
      </c>
      <c r="H1018" s="139" t="str">
        <f>VLOOKUP(D1018,Empresas!$D$6:$L$92,7,0)</f>
        <v>Semestral</v>
      </c>
      <c r="I1018" s="138" t="str">
        <f>VLOOKUP(VLOOKUP(D1018&amp;"|"&amp;B1018,Empresas!$I$7:$CB$92,G1018,0),Tablas!$A$3:$B$5,2,0)</f>
        <v>Registro y analisis</v>
      </c>
      <c r="J1018" s="78">
        <v>1</v>
      </c>
      <c r="K1018" s="78">
        <v>1</v>
      </c>
      <c r="L1018" s="78">
        <v>1</v>
      </c>
      <c r="M1018" s="78">
        <v>1</v>
      </c>
      <c r="N1018" s="78">
        <v>1</v>
      </c>
      <c r="O1018" s="78">
        <v>1</v>
      </c>
      <c r="P1018" s="78">
        <v>1</v>
      </c>
      <c r="Q1018" s="78">
        <v>1</v>
      </c>
      <c r="R1018" s="78"/>
      <c r="S1018" s="78"/>
      <c r="T1018" s="78"/>
      <c r="U1018" s="78"/>
      <c r="V1018" s="78" t="str">
        <f>VLOOKUP(D1018,Empresas!$D$7:$CF$91,81,0)</f>
        <v>D</v>
      </c>
      <c r="W1018" s="78" t="str">
        <f>VLOOKUP(D1018,Empresas!$D$7:$M$91,10,0)</f>
        <v>Rer</v>
      </c>
      <c r="X1018" s="69" t="str">
        <f t="shared" si="158"/>
        <v>SI</v>
      </c>
      <c r="Y1018" s="153" t="str">
        <f t="shared" si="159"/>
        <v>Si aplica</v>
      </c>
      <c r="Z1018" s="147">
        <f>IF(Y1018="No aplica",0,IF(I1018="no",0,IF(I1018="No aplica",0,IF(I1018="Si",1,IF(I1018="Fisico",1,IF(I1018="Electronico",2,VLOOKUP(C1018&amp;"|"&amp;B1018&amp;"|"&amp;D1018,Empresas!$C$6:$CC$92,G1018+6+1,0)))))))</f>
        <v>1</v>
      </c>
      <c r="AA1018" s="147">
        <f>IF(AND($I1018="Si",J1018=1),1,IF(AND($I1018="Fisico",J1018=1),1,IF(AND(J1018=1,$I1018="Electronico"),2,IF(J1018=1,VLOOKUP($C1018&amp;"|"&amp;$B1018&amp;"|"&amp;$D1018,Empresas!$C$6:$CC$92,$G1018+6+1,0),0))))</f>
        <v>1</v>
      </c>
      <c r="AB1018" s="147">
        <f>IF(AND($I1018="Si",K1018=1),1,IF(AND($I1018="Fisico",K1018=1),1,IF(AND(K1018=1,$I1018="Electronico"),2,IF(K1018=1,VLOOKUP($C1018&amp;"|"&amp;$B1018&amp;"|"&amp;$D1018,Empresas!$C$6:$CC$92,$G1018+6+1,0),0))))</f>
        <v>1</v>
      </c>
      <c r="AC1018" s="147">
        <f>IF(AND($I1018="Si",L1018=1),1,IF(AND($I1018="Fisico",L1018=1),1,IF(AND(L1018=1,$I1018="Electronico"),2,IF(L1018=1,VLOOKUP($C1018&amp;"|"&amp;$B1018&amp;"|"&amp;$D1018,Empresas!$C$6:$CC$92,$G1018+6+1,0),0))))</f>
        <v>1</v>
      </c>
      <c r="AD1018" s="147">
        <f>IF(AND($I1018="Si",M1018=1),1,IF(AND($I1018="Fisico",M1018=1),1,IF(AND(M1018=1,$I1018="Electronico"),2,IF(M1018=1,VLOOKUP($C1018&amp;"|"&amp;$B1018&amp;"|"&amp;$D1018,Empresas!$C$6:$CC$92,$G1018+6+1,0),0))))</f>
        <v>1</v>
      </c>
      <c r="AE1018" s="147">
        <f>IF(AND($I1018="Si",N1018=1),1,IF(AND($I1018="Fisico",N1018=1),1,IF(AND(N1018=1,$I1018="Electronico"),2,IF(N1018=1,VLOOKUP($C1018&amp;"|"&amp;$B1018&amp;"|"&amp;$D1018,Empresas!$C$6:$CC$92,$G1018+6+1,0),0))))</f>
        <v>1</v>
      </c>
      <c r="AF1018" s="147">
        <f>IF(AND($I1018="Si",O1018=1),1,IF(AND($I1018="Fisico",O1018=1),1,IF(AND(O1018=1,$I1018="Electronico"),2,IF(O1018=1,VLOOKUP($C1018&amp;"|"&amp;$B1018&amp;"|"&amp;$D1018,Empresas!$C$6:$CC$92,$G1018+6+1,0),0))))</f>
        <v>1</v>
      </c>
      <c r="AG1018" s="147">
        <f>IF(AND($I1018="Si",P1018=1),1,IF(AND($I1018="Fisico",P1018=1),1,IF(AND(P1018=1,$I1018="Electronico"),2,IF(P1018=1,VLOOKUP($C1018&amp;"|"&amp;$B1018&amp;"|"&amp;$D1018,Empresas!$C$6:$CC$92,$G1018+6+1,0),0))))</f>
        <v>1</v>
      </c>
      <c r="AH1018" s="147">
        <f>IF(AND($I1018="Si",Q1018=1),1,IF(AND($I1018="Fisico",Q1018=1),1,IF(AND(Q1018=1,$I1018="Electronico"),2,IF(Q1018=1,VLOOKUP($C1018&amp;"|"&amp;$B1018&amp;"|"&amp;$D1018,Empresas!$C$6:$CC$92,$G1018+6+1,0),0))))</f>
        <v>1</v>
      </c>
      <c r="AI1018" s="147">
        <f>IF(AND($I1018="Si",R1018=1),1,IF(AND($I1018="Fisico",R1018=1),1,IF(AND(R1018=1,$I1018="Electronico"),2,IF(R1018=1,VLOOKUP($C1018&amp;"|"&amp;$B1018&amp;"|"&amp;$D1018,Empresas!$C$6:$CC$92,$G1018+6+1,0),0))))</f>
        <v>0</v>
      </c>
      <c r="AJ1018" s="147">
        <f>IF(AND($I1018="Si",S1018=1),1,IF(AND($I1018="Fisico",S1018=1),1,IF(AND(S1018=1,$I1018="Electronico"),2,IF(S1018=1,VLOOKUP($C1018&amp;"|"&amp;$B1018&amp;"|"&amp;$D1018,Empresas!$C$6:$CC$92,$G1018+6+1,0),0))))</f>
        <v>0</v>
      </c>
      <c r="AK1018" s="147">
        <f>IF(AND($I1018="Si",T1018=1),1,IF(AND($I1018="Fisico",T1018=1),1,IF(AND(T1018=1,$I1018="Electronico"),2,IF(T1018=1,VLOOKUP($C1018&amp;"|"&amp;$B1018&amp;"|"&amp;$D1018,Empresas!$C$6:$CC$92,$G1018+6+1,0),0))))</f>
        <v>0</v>
      </c>
      <c r="AL1018" s="147">
        <f>IF(AND($I1018="Si",U1018=1),1,IF(AND($I1018="Fisico",U1018=1),1,IF(AND(U1018=1,$I1018="Electronico"),2,IF(U1018=1,VLOOKUP($C1018&amp;"|"&amp;$B1018&amp;"|"&amp;$D1018,Empresas!$C$6:$CC$92,$G1018+6+1,0),0))))</f>
        <v>0</v>
      </c>
      <c r="AM1018" s="149">
        <f t="shared" si="160"/>
        <v>8</v>
      </c>
      <c r="AN1018" s="149">
        <f t="shared" si="161"/>
        <v>8</v>
      </c>
      <c r="AO1018" s="152">
        <f t="shared" si="162"/>
        <v>1</v>
      </c>
    </row>
    <row r="1019" spans="1:41" x14ac:dyDescent="0.25">
      <c r="A1019" s="137" t="str">
        <f>VLOOKUP(D1019,Empresas!$D$7:$F$91,3,0)</f>
        <v>Yulisa</v>
      </c>
      <c r="B1019" s="138" t="str">
        <f>VLOOKUP(D1019,Empresas!$D$7:$G$91,4,0)</f>
        <v>Mireya</v>
      </c>
      <c r="C1019" s="138" t="s">
        <v>544</v>
      </c>
      <c r="D1019" s="138" t="s">
        <v>7</v>
      </c>
      <c r="E1019" s="138" t="str">
        <f>VLOOKUP(D1019,Empresas!$D$7:$E$92,2,0)</f>
        <v>VILLEGAS NILUPU OSCAR ALEXANDER</v>
      </c>
      <c r="F1019" s="138" t="s">
        <v>159</v>
      </c>
      <c r="G1019" s="139">
        <f>+G1018+3</f>
        <v>10</v>
      </c>
      <c r="H1019" s="139" t="str">
        <f>VLOOKUP(D1019,Empresas!$D$6:$L$92,7,0)</f>
        <v>Semestral</v>
      </c>
      <c r="I1019" s="138" t="str">
        <f>VLOOKUP(VLOOKUP(D1019&amp;"|"&amp;B1019,Empresas!$I$7:$CB$92,G1019,0),Tablas!$A$3:$B$5,2,0)</f>
        <v>Registro y analisis</v>
      </c>
      <c r="J1019" s="78">
        <v>1</v>
      </c>
      <c r="K1019" s="78">
        <v>1</v>
      </c>
      <c r="L1019" s="78">
        <v>1</v>
      </c>
      <c r="M1019" s="78">
        <v>1</v>
      </c>
      <c r="N1019" s="78">
        <v>1</v>
      </c>
      <c r="O1019" s="78">
        <v>1</v>
      </c>
      <c r="P1019" s="78">
        <v>1</v>
      </c>
      <c r="Q1019" s="78">
        <v>1</v>
      </c>
      <c r="R1019" s="78"/>
      <c r="S1019" s="78"/>
      <c r="T1019" s="78"/>
      <c r="U1019" s="78"/>
      <c r="V1019" s="78" t="str">
        <f>VLOOKUP(D1019,Empresas!$D$7:$CF$91,81,0)</f>
        <v>D</v>
      </c>
      <c r="W1019" s="78" t="str">
        <f>VLOOKUP(D1019,Empresas!$D$7:$M$91,10,0)</f>
        <v>Rer</v>
      </c>
      <c r="X1019" s="69" t="str">
        <f t="shared" si="158"/>
        <v>SI</v>
      </c>
      <c r="Y1019" s="153" t="str">
        <f t="shared" si="159"/>
        <v>Si aplica</v>
      </c>
      <c r="Z1019" s="147">
        <f>IF(Y1019="No aplica",0,IF(I1019="no",0,IF(I1019="No aplica",0,IF(I1019="Si",1,IF(I1019="Fisico",1,IF(I1019="Electronico",2,VLOOKUP(C1019&amp;"|"&amp;B1019&amp;"|"&amp;D1019,Empresas!$C$6:$CC$92,G1019+6+1,0)))))))</f>
        <v>1</v>
      </c>
      <c r="AA1019" s="147">
        <f>IF(AND($I1019="Si",J1019=1),1,IF(AND($I1019="Fisico",J1019=1),1,IF(AND(J1019=1,$I1019="Electronico"),2,IF(J1019=1,VLOOKUP($C1019&amp;"|"&amp;$B1019&amp;"|"&amp;$D1019,Empresas!$C$6:$CC$92,$G1019+6+1,0),0))))</f>
        <v>1</v>
      </c>
      <c r="AB1019" s="147">
        <f>IF(AND($I1019="Si",K1019=1),1,IF(AND($I1019="Fisico",K1019=1),1,IF(AND(K1019=1,$I1019="Electronico"),2,IF(K1019=1,VLOOKUP($C1019&amp;"|"&amp;$B1019&amp;"|"&amp;$D1019,Empresas!$C$6:$CC$92,$G1019+6+1,0),0))))</f>
        <v>1</v>
      </c>
      <c r="AC1019" s="147">
        <f>IF(AND($I1019="Si",L1019=1),1,IF(AND($I1019="Fisico",L1019=1),1,IF(AND(L1019=1,$I1019="Electronico"),2,IF(L1019=1,VLOOKUP($C1019&amp;"|"&amp;$B1019&amp;"|"&amp;$D1019,Empresas!$C$6:$CC$92,$G1019+6+1,0),0))))</f>
        <v>1</v>
      </c>
      <c r="AD1019" s="147">
        <f>IF(AND($I1019="Si",M1019=1),1,IF(AND($I1019="Fisico",M1019=1),1,IF(AND(M1019=1,$I1019="Electronico"),2,IF(M1019=1,VLOOKUP($C1019&amp;"|"&amp;$B1019&amp;"|"&amp;$D1019,Empresas!$C$6:$CC$92,$G1019+6+1,0),0))))</f>
        <v>1</v>
      </c>
      <c r="AE1019" s="147">
        <f>IF(AND($I1019="Si",N1019=1),1,IF(AND($I1019="Fisico",N1019=1),1,IF(AND(N1019=1,$I1019="Electronico"),2,IF(N1019=1,VLOOKUP($C1019&amp;"|"&amp;$B1019&amp;"|"&amp;$D1019,Empresas!$C$6:$CC$92,$G1019+6+1,0),0))))</f>
        <v>1</v>
      </c>
      <c r="AF1019" s="147">
        <f>IF(AND($I1019="Si",O1019=1),1,IF(AND($I1019="Fisico",O1019=1),1,IF(AND(O1019=1,$I1019="Electronico"),2,IF(O1019=1,VLOOKUP($C1019&amp;"|"&amp;$B1019&amp;"|"&amp;$D1019,Empresas!$C$6:$CC$92,$G1019+6+1,0),0))))</f>
        <v>1</v>
      </c>
      <c r="AG1019" s="147">
        <f>IF(AND($I1019="Si",P1019=1),1,IF(AND($I1019="Fisico",P1019=1),1,IF(AND(P1019=1,$I1019="Electronico"),2,IF(P1019=1,VLOOKUP($C1019&amp;"|"&amp;$B1019&amp;"|"&amp;$D1019,Empresas!$C$6:$CC$92,$G1019+6+1,0),0))))</f>
        <v>1</v>
      </c>
      <c r="AH1019" s="147">
        <f>IF(AND($I1019="Si",Q1019=1),1,IF(AND($I1019="Fisico",Q1019=1),1,IF(AND(Q1019=1,$I1019="Electronico"),2,IF(Q1019=1,VLOOKUP($C1019&amp;"|"&amp;$B1019&amp;"|"&amp;$D1019,Empresas!$C$6:$CC$92,$G1019+6+1,0),0))))</f>
        <v>1</v>
      </c>
      <c r="AI1019" s="147">
        <f>IF(AND($I1019="Si",R1019=1),1,IF(AND($I1019="Fisico",R1019=1),1,IF(AND(R1019=1,$I1019="Electronico"),2,IF(R1019=1,VLOOKUP($C1019&amp;"|"&amp;$B1019&amp;"|"&amp;$D1019,Empresas!$C$6:$CC$92,$G1019+6+1,0),0))))</f>
        <v>0</v>
      </c>
      <c r="AJ1019" s="147">
        <f>IF(AND($I1019="Si",S1019=1),1,IF(AND($I1019="Fisico",S1019=1),1,IF(AND(S1019=1,$I1019="Electronico"),2,IF(S1019=1,VLOOKUP($C1019&amp;"|"&amp;$B1019&amp;"|"&amp;$D1019,Empresas!$C$6:$CC$92,$G1019+6+1,0),0))))</f>
        <v>0</v>
      </c>
      <c r="AK1019" s="147">
        <f>IF(AND($I1019="Si",T1019=1),1,IF(AND($I1019="Fisico",T1019=1),1,IF(AND(T1019=1,$I1019="Electronico"),2,IF(T1019=1,VLOOKUP($C1019&amp;"|"&amp;$B1019&amp;"|"&amp;$D1019,Empresas!$C$6:$CC$92,$G1019+6+1,0),0))))</f>
        <v>0</v>
      </c>
      <c r="AL1019" s="147">
        <f>IF(AND($I1019="Si",U1019=1),1,IF(AND($I1019="Fisico",U1019=1),1,IF(AND(U1019=1,$I1019="Electronico"),2,IF(U1019=1,VLOOKUP($C1019&amp;"|"&amp;$B1019&amp;"|"&amp;$D1019,Empresas!$C$6:$CC$92,$G1019+6+1,0),0))))</f>
        <v>0</v>
      </c>
      <c r="AM1019" s="149">
        <f t="shared" si="160"/>
        <v>8</v>
      </c>
      <c r="AN1019" s="149">
        <f t="shared" si="161"/>
        <v>8</v>
      </c>
      <c r="AO1019" s="152">
        <f t="shared" si="162"/>
        <v>1</v>
      </c>
    </row>
    <row r="1020" spans="1:41" x14ac:dyDescent="0.25">
      <c r="A1020" s="137" t="str">
        <f>VLOOKUP(D1020,Empresas!$D$7:$F$91,3,0)</f>
        <v>Yulisa</v>
      </c>
      <c r="B1020" s="138" t="str">
        <f>VLOOKUP(D1020,Empresas!$D$7:$G$91,4,0)</f>
        <v>Mireya</v>
      </c>
      <c r="C1020" s="138" t="s">
        <v>544</v>
      </c>
      <c r="D1020" s="138" t="s">
        <v>7</v>
      </c>
      <c r="E1020" s="138" t="str">
        <f>VLOOKUP(D1020,Empresas!$D$7:$E$92,2,0)</f>
        <v>VILLEGAS NILUPU OSCAR ALEXANDER</v>
      </c>
      <c r="F1020" s="138" t="s">
        <v>160</v>
      </c>
      <c r="G1020" s="139">
        <f t="shared" ref="G1020:G1031" si="167">+G1019+3</f>
        <v>13</v>
      </c>
      <c r="H1020" s="139" t="str">
        <f>VLOOKUP(D1020,Empresas!$D$6:$L$92,7,0)</f>
        <v>Semestral</v>
      </c>
      <c r="I1020" s="138" t="str">
        <f>VLOOKUP(VLOOKUP(D1020&amp;"|"&amp;B1020,Empresas!$I$7:$CB$92,G1020,0),Tablas!$A$3:$B$5,2,0)</f>
        <v>No aplica</v>
      </c>
      <c r="J1020" s="78"/>
      <c r="K1020" s="78"/>
      <c r="L1020" s="78"/>
      <c r="M1020" s="78"/>
      <c r="N1020" s="78"/>
      <c r="O1020" s="78"/>
      <c r="P1020" s="78"/>
      <c r="Q1020" s="78"/>
      <c r="R1020" s="78"/>
      <c r="S1020" s="78"/>
      <c r="T1020" s="78"/>
      <c r="U1020" s="78"/>
      <c r="V1020" s="78" t="str">
        <f>VLOOKUP(D1020,Empresas!$D$7:$CF$91,81,0)</f>
        <v>D</v>
      </c>
      <c r="W1020" s="78" t="str">
        <f>VLOOKUP(D1020,Empresas!$D$7:$M$91,10,0)</f>
        <v>Rer</v>
      </c>
      <c r="X1020" s="69" t="str">
        <f t="shared" si="158"/>
        <v>SI</v>
      </c>
      <c r="Y1020" s="153" t="str">
        <f t="shared" si="159"/>
        <v>No aplica</v>
      </c>
      <c r="Z1020" s="147">
        <f>IF(Y1020="No aplica",0,IF(I1020="no",0,IF(I1020="No aplica",0,IF(I1020="Si",1,IF(I1020="Fisico",1,IF(I1020="Electronico",2,VLOOKUP(C1020&amp;"|"&amp;B1020&amp;"|"&amp;D1020,Empresas!$C$6:$CC$92,G1020+6+1,0)))))))</f>
        <v>0</v>
      </c>
      <c r="AA1020" s="147">
        <f>IF(AND($I1020="Si",J1020=1),1,IF(AND($I1020="Fisico",J1020=1),1,IF(AND(J1020=1,$I1020="Electronico"),2,IF(J1020=1,VLOOKUP($C1020&amp;"|"&amp;$B1020&amp;"|"&amp;$D1020,Empresas!$C$6:$CC$92,$G1020+6+1,0),0))))</f>
        <v>0</v>
      </c>
      <c r="AB1020" s="147">
        <f>IF(AND($I1020="Si",K1020=1),1,IF(AND($I1020="Fisico",K1020=1),1,IF(AND(K1020=1,$I1020="Electronico"),2,IF(K1020=1,VLOOKUP($C1020&amp;"|"&amp;$B1020&amp;"|"&amp;$D1020,Empresas!$C$6:$CC$92,$G1020+6+1,0),0))))</f>
        <v>0</v>
      </c>
      <c r="AC1020" s="147">
        <f>IF(AND($I1020="Si",L1020=1),1,IF(AND($I1020="Fisico",L1020=1),1,IF(AND(L1020=1,$I1020="Electronico"),2,IF(L1020=1,VLOOKUP($C1020&amp;"|"&amp;$B1020&amp;"|"&amp;$D1020,Empresas!$C$6:$CC$92,$G1020+6+1,0),0))))</f>
        <v>0</v>
      </c>
      <c r="AD1020" s="147">
        <f>IF(AND($I1020="Si",M1020=1),1,IF(AND($I1020="Fisico",M1020=1),1,IF(AND(M1020=1,$I1020="Electronico"),2,IF(M1020=1,VLOOKUP($C1020&amp;"|"&amp;$B1020&amp;"|"&amp;$D1020,Empresas!$C$6:$CC$92,$G1020+6+1,0),0))))</f>
        <v>0</v>
      </c>
      <c r="AE1020" s="147">
        <f>IF(AND($I1020="Si",N1020=1),1,IF(AND($I1020="Fisico",N1020=1),1,IF(AND(N1020=1,$I1020="Electronico"),2,IF(N1020=1,VLOOKUP($C1020&amp;"|"&amp;$B1020&amp;"|"&amp;$D1020,Empresas!$C$6:$CC$92,$G1020+6+1,0),0))))</f>
        <v>0</v>
      </c>
      <c r="AF1020" s="147">
        <f>IF(AND($I1020="Si",O1020=1),1,IF(AND($I1020="Fisico",O1020=1),1,IF(AND(O1020=1,$I1020="Electronico"),2,IF(O1020=1,VLOOKUP($C1020&amp;"|"&amp;$B1020&amp;"|"&amp;$D1020,Empresas!$C$6:$CC$92,$G1020+6+1,0),0))))</f>
        <v>0</v>
      </c>
      <c r="AG1020" s="147">
        <f>IF(AND($I1020="Si",P1020=1),1,IF(AND($I1020="Fisico",P1020=1),1,IF(AND(P1020=1,$I1020="Electronico"),2,IF(P1020=1,VLOOKUP($C1020&amp;"|"&amp;$B1020&amp;"|"&amp;$D1020,Empresas!$C$6:$CC$92,$G1020+6+1,0),0))))</f>
        <v>0</v>
      </c>
      <c r="AH1020" s="147">
        <f>IF(AND($I1020="Si",Q1020=1),1,IF(AND($I1020="Fisico",Q1020=1),1,IF(AND(Q1020=1,$I1020="Electronico"),2,IF(Q1020=1,VLOOKUP($C1020&amp;"|"&amp;$B1020&amp;"|"&amp;$D1020,Empresas!$C$6:$CC$92,$G1020+6+1,0),0))))</f>
        <v>0</v>
      </c>
      <c r="AI1020" s="147">
        <f>IF(AND($I1020="Si",R1020=1),1,IF(AND($I1020="Fisico",R1020=1),1,IF(AND(R1020=1,$I1020="Electronico"),2,IF(R1020=1,VLOOKUP($C1020&amp;"|"&amp;$B1020&amp;"|"&amp;$D1020,Empresas!$C$6:$CC$92,$G1020+6+1,0),0))))</f>
        <v>0</v>
      </c>
      <c r="AJ1020" s="147">
        <f>IF(AND($I1020="Si",S1020=1),1,IF(AND($I1020="Fisico",S1020=1),1,IF(AND(S1020=1,$I1020="Electronico"),2,IF(S1020=1,VLOOKUP($C1020&amp;"|"&amp;$B1020&amp;"|"&amp;$D1020,Empresas!$C$6:$CC$92,$G1020+6+1,0),0))))</f>
        <v>0</v>
      </c>
      <c r="AK1020" s="147">
        <f>IF(AND($I1020="Si",T1020=1),1,IF(AND($I1020="Fisico",T1020=1),1,IF(AND(T1020=1,$I1020="Electronico"),2,IF(T1020=1,VLOOKUP($C1020&amp;"|"&amp;$B1020&amp;"|"&amp;$D1020,Empresas!$C$6:$CC$92,$G1020+6+1,0),0))))</f>
        <v>0</v>
      </c>
      <c r="AL1020" s="147">
        <f>IF(AND($I1020="Si",U1020=1),1,IF(AND($I1020="Fisico",U1020=1),1,IF(AND(U1020=1,$I1020="Electronico"),2,IF(U1020=1,VLOOKUP($C1020&amp;"|"&amp;$B1020&amp;"|"&amp;$D1020,Empresas!$C$6:$CC$92,$G1020+6+1,0),0))))</f>
        <v>0</v>
      </c>
      <c r="AM1020" s="149">
        <f t="shared" si="160"/>
        <v>0</v>
      </c>
      <c r="AN1020" s="149">
        <f t="shared" si="161"/>
        <v>0</v>
      </c>
      <c r="AO1020" s="152">
        <f t="shared" si="162"/>
        <v>0</v>
      </c>
    </row>
    <row r="1021" spans="1:41" x14ac:dyDescent="0.25">
      <c r="A1021" s="137" t="str">
        <f>VLOOKUP(D1021,Empresas!$D$7:$F$91,3,0)</f>
        <v>Yulisa</v>
      </c>
      <c r="B1021" s="138" t="str">
        <f>VLOOKUP(D1021,Empresas!$D$7:$G$91,4,0)</f>
        <v>Mireya</v>
      </c>
      <c r="C1021" s="138" t="s">
        <v>544</v>
      </c>
      <c r="D1021" s="138" t="s">
        <v>7</v>
      </c>
      <c r="E1021" s="138" t="str">
        <f>VLOOKUP(D1021,Empresas!$D$7:$E$92,2,0)</f>
        <v>VILLEGAS NILUPU OSCAR ALEXANDER</v>
      </c>
      <c r="F1021" s="138" t="s">
        <v>161</v>
      </c>
      <c r="G1021" s="139">
        <f t="shared" si="167"/>
        <v>16</v>
      </c>
      <c r="H1021" s="139" t="str">
        <f>VLOOKUP(D1021,Empresas!$D$6:$L$92,7,0)</f>
        <v>Semestral</v>
      </c>
      <c r="I1021" s="138" t="str">
        <f>VLOOKUP(VLOOKUP(D1021&amp;"|"&amp;B1021,Empresas!$I$7:$CB$92,G1021,0),Tablas!$A$3:$B$5,2,0)</f>
        <v>No aplica</v>
      </c>
      <c r="J1021" s="78"/>
      <c r="K1021" s="78"/>
      <c r="L1021" s="78"/>
      <c r="M1021" s="78"/>
      <c r="N1021" s="78"/>
      <c r="O1021" s="78"/>
      <c r="P1021" s="78"/>
      <c r="Q1021" s="78"/>
      <c r="R1021" s="78"/>
      <c r="S1021" s="78"/>
      <c r="T1021" s="78"/>
      <c r="U1021" s="78"/>
      <c r="V1021" s="78" t="str">
        <f>VLOOKUP(D1021,Empresas!$D$7:$CF$91,81,0)</f>
        <v>D</v>
      </c>
      <c r="W1021" s="78" t="str">
        <f>VLOOKUP(D1021,Empresas!$D$7:$M$91,10,0)</f>
        <v>Rer</v>
      </c>
      <c r="X1021" s="69" t="str">
        <f t="shared" si="158"/>
        <v>SI</v>
      </c>
      <c r="Y1021" s="153" t="str">
        <f t="shared" si="159"/>
        <v>No aplica</v>
      </c>
      <c r="Z1021" s="147">
        <f>IF(Y1021="No aplica",0,IF(I1021="no",0,IF(I1021="No aplica",0,IF(I1021="Si",1,IF(I1021="Fisico",1,IF(I1021="Electronico",2,VLOOKUP(C1021&amp;"|"&amp;B1021&amp;"|"&amp;D1021,Empresas!$C$6:$CC$92,G1021+6+1,0)))))))</f>
        <v>0</v>
      </c>
      <c r="AA1021" s="147">
        <f>IF(AND($I1021="Si",J1021=1),1,IF(AND($I1021="Fisico",J1021=1),1,IF(AND(J1021=1,$I1021="Electronico"),2,IF(J1021=1,VLOOKUP($C1021&amp;"|"&amp;$B1021&amp;"|"&amp;$D1021,Empresas!$C$6:$CC$92,$G1021+6+1,0),0))))</f>
        <v>0</v>
      </c>
      <c r="AB1021" s="147">
        <f>IF(AND($I1021="Si",K1021=1),1,IF(AND($I1021="Fisico",K1021=1),1,IF(AND(K1021=1,$I1021="Electronico"),2,IF(K1021=1,VLOOKUP($C1021&amp;"|"&amp;$B1021&amp;"|"&amp;$D1021,Empresas!$C$6:$CC$92,$G1021+6+1,0),0))))</f>
        <v>0</v>
      </c>
      <c r="AC1021" s="147">
        <f>IF(AND($I1021="Si",L1021=1),1,IF(AND($I1021="Fisico",L1021=1),1,IF(AND(L1021=1,$I1021="Electronico"),2,IF(L1021=1,VLOOKUP($C1021&amp;"|"&amp;$B1021&amp;"|"&amp;$D1021,Empresas!$C$6:$CC$92,$G1021+6+1,0),0))))</f>
        <v>0</v>
      </c>
      <c r="AD1021" s="147">
        <f>IF(AND($I1021="Si",M1021=1),1,IF(AND($I1021="Fisico",M1021=1),1,IF(AND(M1021=1,$I1021="Electronico"),2,IF(M1021=1,VLOOKUP($C1021&amp;"|"&amp;$B1021&amp;"|"&amp;$D1021,Empresas!$C$6:$CC$92,$G1021+6+1,0),0))))</f>
        <v>0</v>
      </c>
      <c r="AE1021" s="147">
        <f>IF(AND($I1021="Si",N1021=1),1,IF(AND($I1021="Fisico",N1021=1),1,IF(AND(N1021=1,$I1021="Electronico"),2,IF(N1021=1,VLOOKUP($C1021&amp;"|"&amp;$B1021&amp;"|"&amp;$D1021,Empresas!$C$6:$CC$92,$G1021+6+1,0),0))))</f>
        <v>0</v>
      </c>
      <c r="AF1021" s="147">
        <f>IF(AND($I1021="Si",O1021=1),1,IF(AND($I1021="Fisico",O1021=1),1,IF(AND(O1021=1,$I1021="Electronico"),2,IF(O1021=1,VLOOKUP($C1021&amp;"|"&amp;$B1021&amp;"|"&amp;$D1021,Empresas!$C$6:$CC$92,$G1021+6+1,0),0))))</f>
        <v>0</v>
      </c>
      <c r="AG1021" s="147">
        <f>IF(AND($I1021="Si",P1021=1),1,IF(AND($I1021="Fisico",P1021=1),1,IF(AND(P1021=1,$I1021="Electronico"),2,IF(P1021=1,VLOOKUP($C1021&amp;"|"&amp;$B1021&amp;"|"&amp;$D1021,Empresas!$C$6:$CC$92,$G1021+6+1,0),0))))</f>
        <v>0</v>
      </c>
      <c r="AH1021" s="147">
        <f>IF(AND($I1021="Si",Q1021=1),1,IF(AND($I1021="Fisico",Q1021=1),1,IF(AND(Q1021=1,$I1021="Electronico"),2,IF(Q1021=1,VLOOKUP($C1021&amp;"|"&amp;$B1021&amp;"|"&amp;$D1021,Empresas!$C$6:$CC$92,$G1021+6+1,0),0))))</f>
        <v>0</v>
      </c>
      <c r="AI1021" s="147">
        <f>IF(AND($I1021="Si",R1021=1),1,IF(AND($I1021="Fisico",R1021=1),1,IF(AND(R1021=1,$I1021="Electronico"),2,IF(R1021=1,VLOOKUP($C1021&amp;"|"&amp;$B1021&amp;"|"&amp;$D1021,Empresas!$C$6:$CC$92,$G1021+6+1,0),0))))</f>
        <v>0</v>
      </c>
      <c r="AJ1021" s="147">
        <f>IF(AND($I1021="Si",S1021=1),1,IF(AND($I1021="Fisico",S1021=1),1,IF(AND(S1021=1,$I1021="Electronico"),2,IF(S1021=1,VLOOKUP($C1021&amp;"|"&amp;$B1021&amp;"|"&amp;$D1021,Empresas!$C$6:$CC$92,$G1021+6+1,0),0))))</f>
        <v>0</v>
      </c>
      <c r="AK1021" s="147">
        <f>IF(AND($I1021="Si",T1021=1),1,IF(AND($I1021="Fisico",T1021=1),1,IF(AND(T1021=1,$I1021="Electronico"),2,IF(T1021=1,VLOOKUP($C1021&amp;"|"&amp;$B1021&amp;"|"&amp;$D1021,Empresas!$C$6:$CC$92,$G1021+6+1,0),0))))</f>
        <v>0</v>
      </c>
      <c r="AL1021" s="147">
        <f>IF(AND($I1021="Si",U1021=1),1,IF(AND($I1021="Fisico",U1021=1),1,IF(AND(U1021=1,$I1021="Electronico"),2,IF(U1021=1,VLOOKUP($C1021&amp;"|"&amp;$B1021&amp;"|"&amp;$D1021,Empresas!$C$6:$CC$92,$G1021+6+1,0),0))))</f>
        <v>0</v>
      </c>
      <c r="AM1021" s="149">
        <f t="shared" si="160"/>
        <v>0</v>
      </c>
      <c r="AN1021" s="149">
        <f t="shared" si="161"/>
        <v>0</v>
      </c>
      <c r="AO1021" s="152">
        <f t="shared" si="162"/>
        <v>0</v>
      </c>
    </row>
    <row r="1022" spans="1:41" x14ac:dyDescent="0.25">
      <c r="A1022" s="137" t="str">
        <f>VLOOKUP(D1022,Empresas!$D$7:$F$91,3,0)</f>
        <v>Yulisa</v>
      </c>
      <c r="B1022" s="138" t="str">
        <f>VLOOKUP(D1022,Empresas!$D$7:$G$91,4,0)</f>
        <v>Mireya</v>
      </c>
      <c r="C1022" s="138" t="s">
        <v>544</v>
      </c>
      <c r="D1022" s="138" t="s">
        <v>7</v>
      </c>
      <c r="E1022" s="138" t="str">
        <f>VLOOKUP(D1022,Empresas!$D$7:$E$92,2,0)</f>
        <v>VILLEGAS NILUPU OSCAR ALEXANDER</v>
      </c>
      <c r="F1022" s="138" t="s">
        <v>162</v>
      </c>
      <c r="G1022" s="139">
        <f t="shared" si="167"/>
        <v>19</v>
      </c>
      <c r="H1022" s="139" t="str">
        <f>VLOOKUP(D1022,Empresas!$D$6:$L$92,7,0)</f>
        <v>Semestral</v>
      </c>
      <c r="I1022" s="138" t="str">
        <f>VLOOKUP(VLOOKUP(D1022&amp;"|"&amp;B1022,Empresas!$I$7:$CB$92,G1022,0),Tablas!$A$3:$B$5,2,0)</f>
        <v>No aplica</v>
      </c>
      <c r="J1022" s="78"/>
      <c r="K1022" s="78"/>
      <c r="L1022" s="78"/>
      <c r="M1022" s="78"/>
      <c r="N1022" s="78"/>
      <c r="O1022" s="78"/>
      <c r="P1022" s="78"/>
      <c r="Q1022" s="78"/>
      <c r="R1022" s="78"/>
      <c r="S1022" s="78"/>
      <c r="T1022" s="78"/>
      <c r="U1022" s="78"/>
      <c r="V1022" s="78" t="str">
        <f>VLOOKUP(D1022,Empresas!$D$7:$CF$91,81,0)</f>
        <v>D</v>
      </c>
      <c r="W1022" s="78" t="str">
        <f>VLOOKUP(D1022,Empresas!$D$7:$M$91,10,0)</f>
        <v>Rer</v>
      </c>
      <c r="X1022" s="69" t="str">
        <f t="shared" si="158"/>
        <v>SI</v>
      </c>
      <c r="Y1022" s="153" t="str">
        <f t="shared" si="159"/>
        <v>No aplica</v>
      </c>
      <c r="Z1022" s="147">
        <f>IF(Y1022="No aplica",0,IF(I1022="no",0,IF(I1022="No aplica",0,IF(I1022="Si",1,IF(I1022="Fisico",1,IF(I1022="Electronico",2,VLOOKUP(C1022&amp;"|"&amp;B1022&amp;"|"&amp;D1022,Empresas!$C$6:$CC$92,G1022+6+1,0)))))))</f>
        <v>0</v>
      </c>
      <c r="AA1022" s="147">
        <f>IF(AND($I1022="Si",J1022=1),1,IF(AND($I1022="Fisico",J1022=1),1,IF(AND(J1022=1,$I1022="Electronico"),2,IF(J1022=1,VLOOKUP($C1022&amp;"|"&amp;$B1022&amp;"|"&amp;$D1022,Empresas!$C$6:$CC$92,$G1022+6+1,0),0))))</f>
        <v>0</v>
      </c>
      <c r="AB1022" s="147">
        <f>IF(AND($I1022="Si",K1022=1),1,IF(AND($I1022="Fisico",K1022=1),1,IF(AND(K1022=1,$I1022="Electronico"),2,IF(K1022=1,VLOOKUP($C1022&amp;"|"&amp;$B1022&amp;"|"&amp;$D1022,Empresas!$C$6:$CC$92,$G1022+6+1,0),0))))</f>
        <v>0</v>
      </c>
      <c r="AC1022" s="147">
        <f>IF(AND($I1022="Si",L1022=1),1,IF(AND($I1022="Fisico",L1022=1),1,IF(AND(L1022=1,$I1022="Electronico"),2,IF(L1022=1,VLOOKUP($C1022&amp;"|"&amp;$B1022&amp;"|"&amp;$D1022,Empresas!$C$6:$CC$92,$G1022+6+1,0),0))))</f>
        <v>0</v>
      </c>
      <c r="AD1022" s="147">
        <f>IF(AND($I1022="Si",M1022=1),1,IF(AND($I1022="Fisico",M1022=1),1,IF(AND(M1022=1,$I1022="Electronico"),2,IF(M1022=1,VLOOKUP($C1022&amp;"|"&amp;$B1022&amp;"|"&amp;$D1022,Empresas!$C$6:$CC$92,$G1022+6+1,0),0))))</f>
        <v>0</v>
      </c>
      <c r="AE1022" s="147">
        <f>IF(AND($I1022="Si",N1022=1),1,IF(AND($I1022="Fisico",N1022=1),1,IF(AND(N1022=1,$I1022="Electronico"),2,IF(N1022=1,VLOOKUP($C1022&amp;"|"&amp;$B1022&amp;"|"&amp;$D1022,Empresas!$C$6:$CC$92,$G1022+6+1,0),0))))</f>
        <v>0</v>
      </c>
      <c r="AF1022" s="147">
        <f>IF(AND($I1022="Si",O1022=1),1,IF(AND($I1022="Fisico",O1022=1),1,IF(AND(O1022=1,$I1022="Electronico"),2,IF(O1022=1,VLOOKUP($C1022&amp;"|"&amp;$B1022&amp;"|"&amp;$D1022,Empresas!$C$6:$CC$92,$G1022+6+1,0),0))))</f>
        <v>0</v>
      </c>
      <c r="AG1022" s="147">
        <f>IF(AND($I1022="Si",P1022=1),1,IF(AND($I1022="Fisico",P1022=1),1,IF(AND(P1022=1,$I1022="Electronico"),2,IF(P1022=1,VLOOKUP($C1022&amp;"|"&amp;$B1022&amp;"|"&amp;$D1022,Empresas!$C$6:$CC$92,$G1022+6+1,0),0))))</f>
        <v>0</v>
      </c>
      <c r="AH1022" s="147">
        <f>IF(AND($I1022="Si",Q1022=1),1,IF(AND($I1022="Fisico",Q1022=1),1,IF(AND(Q1022=1,$I1022="Electronico"),2,IF(Q1022=1,VLOOKUP($C1022&amp;"|"&amp;$B1022&amp;"|"&amp;$D1022,Empresas!$C$6:$CC$92,$G1022+6+1,0),0))))</f>
        <v>0</v>
      </c>
      <c r="AI1022" s="147">
        <f>IF(AND($I1022="Si",R1022=1),1,IF(AND($I1022="Fisico",R1022=1),1,IF(AND(R1022=1,$I1022="Electronico"),2,IF(R1022=1,VLOOKUP($C1022&amp;"|"&amp;$B1022&amp;"|"&amp;$D1022,Empresas!$C$6:$CC$92,$G1022+6+1,0),0))))</f>
        <v>0</v>
      </c>
      <c r="AJ1022" s="147">
        <f>IF(AND($I1022="Si",S1022=1),1,IF(AND($I1022="Fisico",S1022=1),1,IF(AND(S1022=1,$I1022="Electronico"),2,IF(S1022=1,VLOOKUP($C1022&amp;"|"&amp;$B1022&amp;"|"&amp;$D1022,Empresas!$C$6:$CC$92,$G1022+6+1,0),0))))</f>
        <v>0</v>
      </c>
      <c r="AK1022" s="147">
        <f>IF(AND($I1022="Si",T1022=1),1,IF(AND($I1022="Fisico",T1022=1),1,IF(AND(T1022=1,$I1022="Electronico"),2,IF(T1022=1,VLOOKUP($C1022&amp;"|"&amp;$B1022&amp;"|"&amp;$D1022,Empresas!$C$6:$CC$92,$G1022+6+1,0),0))))</f>
        <v>0</v>
      </c>
      <c r="AL1022" s="147">
        <f>IF(AND($I1022="Si",U1022=1),1,IF(AND($I1022="Fisico",U1022=1),1,IF(AND(U1022=1,$I1022="Electronico"),2,IF(U1022=1,VLOOKUP($C1022&amp;"|"&amp;$B1022&amp;"|"&amp;$D1022,Empresas!$C$6:$CC$92,$G1022+6+1,0),0))))</f>
        <v>0</v>
      </c>
      <c r="AM1022" s="149">
        <f t="shared" si="160"/>
        <v>0</v>
      </c>
      <c r="AN1022" s="149">
        <f t="shared" si="161"/>
        <v>0</v>
      </c>
      <c r="AO1022" s="152">
        <f t="shared" si="162"/>
        <v>0</v>
      </c>
    </row>
    <row r="1023" spans="1:41" x14ac:dyDescent="0.25">
      <c r="A1023" s="137" t="str">
        <f>VLOOKUP(D1023,Empresas!$D$7:$F$91,3,0)</f>
        <v>Yulisa</v>
      </c>
      <c r="B1023" s="138" t="str">
        <f>VLOOKUP(D1023,Empresas!$D$7:$G$91,4,0)</f>
        <v>Mireya</v>
      </c>
      <c r="C1023" s="138" t="s">
        <v>544</v>
      </c>
      <c r="D1023" s="138" t="s">
        <v>7</v>
      </c>
      <c r="E1023" s="138" t="str">
        <f>VLOOKUP(D1023,Empresas!$D$7:$E$92,2,0)</f>
        <v>VILLEGAS NILUPU OSCAR ALEXANDER</v>
      </c>
      <c r="F1023" s="138" t="s">
        <v>163</v>
      </c>
      <c r="G1023" s="139">
        <f t="shared" si="167"/>
        <v>22</v>
      </c>
      <c r="H1023" s="139" t="str">
        <f>VLOOKUP(D1023,Empresas!$D$6:$L$92,7,0)</f>
        <v>Semestral</v>
      </c>
      <c r="I1023" s="138" t="str">
        <f>VLOOKUP(VLOOKUP(D1023&amp;"|"&amp;B1023,Empresas!$I$7:$CB$92,G1023,0),Tablas!$A$3:$B$5,2,0)</f>
        <v>No aplica</v>
      </c>
      <c r="J1023" s="78"/>
      <c r="K1023" s="78"/>
      <c r="L1023" s="78"/>
      <c r="M1023" s="78"/>
      <c r="N1023" s="78"/>
      <c r="O1023" s="78"/>
      <c r="P1023" s="78"/>
      <c r="Q1023" s="78"/>
      <c r="R1023" s="78"/>
      <c r="S1023" s="78"/>
      <c r="T1023" s="78"/>
      <c r="U1023" s="78"/>
      <c r="V1023" s="78" t="str">
        <f>VLOOKUP(D1023,Empresas!$D$7:$CF$91,81,0)</f>
        <v>D</v>
      </c>
      <c r="W1023" s="78" t="str">
        <f>VLOOKUP(D1023,Empresas!$D$7:$M$91,10,0)</f>
        <v>Rer</v>
      </c>
      <c r="X1023" s="69" t="str">
        <f t="shared" si="158"/>
        <v>SI</v>
      </c>
      <c r="Y1023" s="153" t="str">
        <f t="shared" si="159"/>
        <v>No aplica</v>
      </c>
      <c r="Z1023" s="147">
        <f>IF(Y1023="No aplica",0,IF(I1023="no",0,IF(I1023="No aplica",0,IF(I1023="Si",1,IF(I1023="Fisico",1,IF(I1023="Electronico",2,VLOOKUP(C1023&amp;"|"&amp;B1023&amp;"|"&amp;D1023,Empresas!$C$6:$CC$92,G1023+6+1,0)))))))</f>
        <v>0</v>
      </c>
      <c r="AA1023" s="147">
        <f>IF(AND($I1023="Si",J1023=1),1,IF(AND($I1023="Fisico",J1023=1),1,IF(AND(J1023=1,$I1023="Electronico"),2,IF(J1023=1,VLOOKUP($C1023&amp;"|"&amp;$B1023&amp;"|"&amp;$D1023,Empresas!$C$6:$CC$92,$G1023+6+1,0),0))))</f>
        <v>0</v>
      </c>
      <c r="AB1023" s="147">
        <f>IF(AND($I1023="Si",K1023=1),1,IF(AND($I1023="Fisico",K1023=1),1,IF(AND(K1023=1,$I1023="Electronico"),2,IF(K1023=1,VLOOKUP($C1023&amp;"|"&amp;$B1023&amp;"|"&amp;$D1023,Empresas!$C$6:$CC$92,$G1023+6+1,0),0))))</f>
        <v>0</v>
      </c>
      <c r="AC1023" s="147">
        <f>IF(AND($I1023="Si",L1023=1),1,IF(AND($I1023="Fisico",L1023=1),1,IF(AND(L1023=1,$I1023="Electronico"),2,IF(L1023=1,VLOOKUP($C1023&amp;"|"&amp;$B1023&amp;"|"&amp;$D1023,Empresas!$C$6:$CC$92,$G1023+6+1,0),0))))</f>
        <v>0</v>
      </c>
      <c r="AD1023" s="147">
        <f>IF(AND($I1023="Si",M1023=1),1,IF(AND($I1023="Fisico",M1023=1),1,IF(AND(M1023=1,$I1023="Electronico"),2,IF(M1023=1,VLOOKUP($C1023&amp;"|"&amp;$B1023&amp;"|"&amp;$D1023,Empresas!$C$6:$CC$92,$G1023+6+1,0),0))))</f>
        <v>0</v>
      </c>
      <c r="AE1023" s="147">
        <f>IF(AND($I1023="Si",N1023=1),1,IF(AND($I1023="Fisico",N1023=1),1,IF(AND(N1023=1,$I1023="Electronico"),2,IF(N1023=1,VLOOKUP($C1023&amp;"|"&amp;$B1023&amp;"|"&amp;$D1023,Empresas!$C$6:$CC$92,$G1023+6+1,0),0))))</f>
        <v>0</v>
      </c>
      <c r="AF1023" s="147">
        <f>IF(AND($I1023="Si",O1023=1),1,IF(AND($I1023="Fisico",O1023=1),1,IF(AND(O1023=1,$I1023="Electronico"),2,IF(O1023=1,VLOOKUP($C1023&amp;"|"&amp;$B1023&amp;"|"&amp;$D1023,Empresas!$C$6:$CC$92,$G1023+6+1,0),0))))</f>
        <v>0</v>
      </c>
      <c r="AG1023" s="147">
        <f>IF(AND($I1023="Si",P1023=1),1,IF(AND($I1023="Fisico",P1023=1),1,IF(AND(P1023=1,$I1023="Electronico"),2,IF(P1023=1,VLOOKUP($C1023&amp;"|"&amp;$B1023&amp;"|"&amp;$D1023,Empresas!$C$6:$CC$92,$G1023+6+1,0),0))))</f>
        <v>0</v>
      </c>
      <c r="AH1023" s="147">
        <f>IF(AND($I1023="Si",Q1023=1),1,IF(AND($I1023="Fisico",Q1023=1),1,IF(AND(Q1023=1,$I1023="Electronico"),2,IF(Q1023=1,VLOOKUP($C1023&amp;"|"&amp;$B1023&amp;"|"&amp;$D1023,Empresas!$C$6:$CC$92,$G1023+6+1,0),0))))</f>
        <v>0</v>
      </c>
      <c r="AI1023" s="147">
        <f>IF(AND($I1023="Si",R1023=1),1,IF(AND($I1023="Fisico",R1023=1),1,IF(AND(R1023=1,$I1023="Electronico"),2,IF(R1023=1,VLOOKUP($C1023&amp;"|"&amp;$B1023&amp;"|"&amp;$D1023,Empresas!$C$6:$CC$92,$G1023+6+1,0),0))))</f>
        <v>0</v>
      </c>
      <c r="AJ1023" s="147">
        <f>IF(AND($I1023="Si",S1023=1),1,IF(AND($I1023="Fisico",S1023=1),1,IF(AND(S1023=1,$I1023="Electronico"),2,IF(S1023=1,VLOOKUP($C1023&amp;"|"&amp;$B1023&amp;"|"&amp;$D1023,Empresas!$C$6:$CC$92,$G1023+6+1,0),0))))</f>
        <v>0</v>
      </c>
      <c r="AK1023" s="147">
        <f>IF(AND($I1023="Si",T1023=1),1,IF(AND($I1023="Fisico",T1023=1),1,IF(AND(T1023=1,$I1023="Electronico"),2,IF(T1023=1,VLOOKUP($C1023&amp;"|"&amp;$B1023&amp;"|"&amp;$D1023,Empresas!$C$6:$CC$92,$G1023+6+1,0),0))))</f>
        <v>0</v>
      </c>
      <c r="AL1023" s="147">
        <f>IF(AND($I1023="Si",U1023=1),1,IF(AND($I1023="Fisico",U1023=1),1,IF(AND(U1023=1,$I1023="Electronico"),2,IF(U1023=1,VLOOKUP($C1023&amp;"|"&amp;$B1023&amp;"|"&amp;$D1023,Empresas!$C$6:$CC$92,$G1023+6+1,0),0))))</f>
        <v>0</v>
      </c>
      <c r="AM1023" s="149">
        <f t="shared" si="160"/>
        <v>0</v>
      </c>
      <c r="AN1023" s="149">
        <f t="shared" si="161"/>
        <v>0</v>
      </c>
      <c r="AO1023" s="152">
        <f t="shared" si="162"/>
        <v>0</v>
      </c>
    </row>
    <row r="1024" spans="1:41" x14ac:dyDescent="0.25">
      <c r="A1024" s="137" t="str">
        <f>VLOOKUP(D1024,Empresas!$D$7:$F$91,3,0)</f>
        <v>Yulisa</v>
      </c>
      <c r="B1024" s="138" t="str">
        <f>VLOOKUP(D1024,Empresas!$D$7:$G$91,4,0)</f>
        <v>Mireya</v>
      </c>
      <c r="C1024" s="138" t="s">
        <v>544</v>
      </c>
      <c r="D1024" s="138" t="s">
        <v>7</v>
      </c>
      <c r="E1024" s="138" t="str">
        <f>VLOOKUP(D1024,Empresas!$D$7:$E$92,2,0)</f>
        <v>VILLEGAS NILUPU OSCAR ALEXANDER</v>
      </c>
      <c r="F1024" s="138" t="s">
        <v>164</v>
      </c>
      <c r="G1024" s="139">
        <f t="shared" si="167"/>
        <v>25</v>
      </c>
      <c r="H1024" s="139" t="str">
        <f>VLOOKUP(D1024,Empresas!$D$6:$L$92,7,0)</f>
        <v>Semestral</v>
      </c>
      <c r="I1024" s="138" t="str">
        <f>VLOOKUP(VLOOKUP(D1024&amp;"|"&amp;B1024,Empresas!$I$7:$CB$92,G1024,0),Tablas!$A$3:$B$5,2,0)</f>
        <v>No aplica</v>
      </c>
      <c r="J1024" s="78"/>
      <c r="K1024" s="78"/>
      <c r="L1024" s="78"/>
      <c r="M1024" s="78"/>
      <c r="N1024" s="78"/>
      <c r="O1024" s="78"/>
      <c r="P1024" s="78"/>
      <c r="Q1024" s="78"/>
      <c r="R1024" s="78"/>
      <c r="S1024" s="78"/>
      <c r="T1024" s="78"/>
      <c r="U1024" s="78"/>
      <c r="V1024" s="78" t="str">
        <f>VLOOKUP(D1024,Empresas!$D$7:$CF$91,81,0)</f>
        <v>D</v>
      </c>
      <c r="W1024" s="78" t="str">
        <f>VLOOKUP(D1024,Empresas!$D$7:$M$91,10,0)</f>
        <v>Rer</v>
      </c>
      <c r="X1024" s="69" t="str">
        <f t="shared" si="158"/>
        <v>SI</v>
      </c>
      <c r="Y1024" s="153" t="str">
        <f t="shared" si="159"/>
        <v>No aplica</v>
      </c>
      <c r="Z1024" s="147">
        <f>IF(Y1024="No aplica",0,IF(I1024="no",0,IF(I1024="No aplica",0,IF(I1024="Si",1,IF(I1024="Fisico",1,IF(I1024="Electronico",2,VLOOKUP(C1024&amp;"|"&amp;B1024&amp;"|"&amp;D1024,Empresas!$C$6:$CC$92,G1024+6+1,0)))))))</f>
        <v>0</v>
      </c>
      <c r="AA1024" s="147">
        <f>IF(AND($I1024="Si",J1024=1),1,IF(AND($I1024="Fisico",J1024=1),1,IF(AND(J1024=1,$I1024="Electronico"),2,IF(J1024=1,VLOOKUP($C1024&amp;"|"&amp;$B1024&amp;"|"&amp;$D1024,Empresas!$C$6:$CC$92,$G1024+6+1,0),0))))</f>
        <v>0</v>
      </c>
      <c r="AB1024" s="147">
        <f>IF(AND($I1024="Si",K1024=1),1,IF(AND($I1024="Fisico",K1024=1),1,IF(AND(K1024=1,$I1024="Electronico"),2,IF(K1024=1,VLOOKUP($C1024&amp;"|"&amp;$B1024&amp;"|"&amp;$D1024,Empresas!$C$6:$CC$92,$G1024+6+1,0),0))))</f>
        <v>0</v>
      </c>
      <c r="AC1024" s="147">
        <f>IF(AND($I1024="Si",L1024=1),1,IF(AND($I1024="Fisico",L1024=1),1,IF(AND(L1024=1,$I1024="Electronico"),2,IF(L1024=1,VLOOKUP($C1024&amp;"|"&amp;$B1024&amp;"|"&amp;$D1024,Empresas!$C$6:$CC$92,$G1024+6+1,0),0))))</f>
        <v>0</v>
      </c>
      <c r="AD1024" s="147">
        <f>IF(AND($I1024="Si",M1024=1),1,IF(AND($I1024="Fisico",M1024=1),1,IF(AND(M1024=1,$I1024="Electronico"),2,IF(M1024=1,VLOOKUP($C1024&amp;"|"&amp;$B1024&amp;"|"&amp;$D1024,Empresas!$C$6:$CC$92,$G1024+6+1,0),0))))</f>
        <v>0</v>
      </c>
      <c r="AE1024" s="147">
        <f>IF(AND($I1024="Si",N1024=1),1,IF(AND($I1024="Fisico",N1024=1),1,IF(AND(N1024=1,$I1024="Electronico"),2,IF(N1024=1,VLOOKUP($C1024&amp;"|"&amp;$B1024&amp;"|"&amp;$D1024,Empresas!$C$6:$CC$92,$G1024+6+1,0),0))))</f>
        <v>0</v>
      </c>
      <c r="AF1024" s="147">
        <f>IF(AND($I1024="Si",O1024=1),1,IF(AND($I1024="Fisico",O1024=1),1,IF(AND(O1024=1,$I1024="Electronico"),2,IF(O1024=1,VLOOKUP($C1024&amp;"|"&amp;$B1024&amp;"|"&amp;$D1024,Empresas!$C$6:$CC$92,$G1024+6+1,0),0))))</f>
        <v>0</v>
      </c>
      <c r="AG1024" s="147">
        <f>IF(AND($I1024="Si",P1024=1),1,IF(AND($I1024="Fisico",P1024=1),1,IF(AND(P1024=1,$I1024="Electronico"),2,IF(P1024=1,VLOOKUP($C1024&amp;"|"&amp;$B1024&amp;"|"&amp;$D1024,Empresas!$C$6:$CC$92,$G1024+6+1,0),0))))</f>
        <v>0</v>
      </c>
      <c r="AH1024" s="147">
        <f>IF(AND($I1024="Si",Q1024=1),1,IF(AND($I1024="Fisico",Q1024=1),1,IF(AND(Q1024=1,$I1024="Electronico"),2,IF(Q1024=1,VLOOKUP($C1024&amp;"|"&amp;$B1024&amp;"|"&amp;$D1024,Empresas!$C$6:$CC$92,$G1024+6+1,0),0))))</f>
        <v>0</v>
      </c>
      <c r="AI1024" s="147">
        <f>IF(AND($I1024="Si",R1024=1),1,IF(AND($I1024="Fisico",R1024=1),1,IF(AND(R1024=1,$I1024="Electronico"),2,IF(R1024=1,VLOOKUP($C1024&amp;"|"&amp;$B1024&amp;"|"&amp;$D1024,Empresas!$C$6:$CC$92,$G1024+6+1,0),0))))</f>
        <v>0</v>
      </c>
      <c r="AJ1024" s="147">
        <f>IF(AND($I1024="Si",S1024=1),1,IF(AND($I1024="Fisico",S1024=1),1,IF(AND(S1024=1,$I1024="Electronico"),2,IF(S1024=1,VLOOKUP($C1024&amp;"|"&amp;$B1024&amp;"|"&amp;$D1024,Empresas!$C$6:$CC$92,$G1024+6+1,0),0))))</f>
        <v>0</v>
      </c>
      <c r="AK1024" s="147">
        <f>IF(AND($I1024="Si",T1024=1),1,IF(AND($I1024="Fisico",T1024=1),1,IF(AND(T1024=1,$I1024="Electronico"),2,IF(T1024=1,VLOOKUP($C1024&amp;"|"&amp;$B1024&amp;"|"&amp;$D1024,Empresas!$C$6:$CC$92,$G1024+6+1,0),0))))</f>
        <v>0</v>
      </c>
      <c r="AL1024" s="147">
        <f>IF(AND($I1024="Si",U1024=1),1,IF(AND($I1024="Fisico",U1024=1),1,IF(AND(U1024=1,$I1024="Electronico"),2,IF(U1024=1,VLOOKUP($C1024&amp;"|"&amp;$B1024&amp;"|"&amp;$D1024,Empresas!$C$6:$CC$92,$G1024+6+1,0),0))))</f>
        <v>0</v>
      </c>
      <c r="AM1024" s="149">
        <f t="shared" si="160"/>
        <v>0</v>
      </c>
      <c r="AN1024" s="149">
        <f t="shared" si="161"/>
        <v>0</v>
      </c>
      <c r="AO1024" s="152">
        <f t="shared" si="162"/>
        <v>0</v>
      </c>
    </row>
    <row r="1025" spans="1:41" x14ac:dyDescent="0.25">
      <c r="A1025" s="137" t="str">
        <f>VLOOKUP(D1025,Empresas!$D$7:$F$91,3,0)</f>
        <v>Yulisa</v>
      </c>
      <c r="B1025" s="138" t="str">
        <f>VLOOKUP(D1025,Empresas!$D$7:$G$91,4,0)</f>
        <v>Mireya</v>
      </c>
      <c r="C1025" s="138" t="s">
        <v>544</v>
      </c>
      <c r="D1025" s="138" t="s">
        <v>7</v>
      </c>
      <c r="E1025" s="138" t="str">
        <f>VLOOKUP(D1025,Empresas!$D$7:$E$92,2,0)</f>
        <v>VILLEGAS NILUPU OSCAR ALEXANDER</v>
      </c>
      <c r="F1025" s="138" t="s">
        <v>165</v>
      </c>
      <c r="G1025" s="139">
        <f t="shared" si="167"/>
        <v>28</v>
      </c>
      <c r="H1025" s="139" t="str">
        <f>VLOOKUP(D1025,Empresas!$D$6:$L$92,7,0)</f>
        <v>Semestral</v>
      </c>
      <c r="I1025" s="138" t="str">
        <f>VLOOKUP(VLOOKUP(D1025&amp;"|"&amp;B1025,Empresas!$I$7:$CB$92,G1025,0),Tablas!$A$3:$B$5,2,0)</f>
        <v>No aplica</v>
      </c>
      <c r="J1025" s="78"/>
      <c r="K1025" s="78"/>
      <c r="L1025" s="78"/>
      <c r="M1025" s="78"/>
      <c r="N1025" s="78"/>
      <c r="O1025" s="78"/>
      <c r="P1025" s="78"/>
      <c r="Q1025" s="78"/>
      <c r="R1025" s="78"/>
      <c r="S1025" s="78"/>
      <c r="T1025" s="78"/>
      <c r="U1025" s="78"/>
      <c r="V1025" s="78" t="str">
        <f>VLOOKUP(D1025,Empresas!$D$7:$CF$91,81,0)</f>
        <v>D</v>
      </c>
      <c r="W1025" s="78" t="str">
        <f>VLOOKUP(D1025,Empresas!$D$7:$M$91,10,0)</f>
        <v>Rer</v>
      </c>
      <c r="X1025" s="69" t="str">
        <f t="shared" si="158"/>
        <v>SI</v>
      </c>
      <c r="Y1025" s="153" t="str">
        <f t="shared" si="159"/>
        <v>No aplica</v>
      </c>
      <c r="Z1025" s="147">
        <f>IF(Y1025="No aplica",0,IF(I1025="no",0,IF(I1025="No aplica",0,IF(I1025="Si",1,IF(I1025="Fisico",1,IF(I1025="Electronico",2,VLOOKUP(C1025&amp;"|"&amp;B1025&amp;"|"&amp;D1025,Empresas!$C$6:$CC$92,G1025+6+1,0)))))))</f>
        <v>0</v>
      </c>
      <c r="AA1025" s="147">
        <f>IF(AND($I1025="Si",J1025=1),1,IF(AND($I1025="Fisico",J1025=1),1,IF(AND(J1025=1,$I1025="Electronico"),2,IF(J1025=1,VLOOKUP($C1025&amp;"|"&amp;$B1025&amp;"|"&amp;$D1025,Empresas!$C$6:$CC$92,$G1025+6+1,0),0))))</f>
        <v>0</v>
      </c>
      <c r="AB1025" s="147">
        <f>IF(AND($I1025="Si",K1025=1),1,IF(AND($I1025="Fisico",K1025=1),1,IF(AND(K1025=1,$I1025="Electronico"),2,IF(K1025=1,VLOOKUP($C1025&amp;"|"&amp;$B1025&amp;"|"&amp;$D1025,Empresas!$C$6:$CC$92,$G1025+6+1,0),0))))</f>
        <v>0</v>
      </c>
      <c r="AC1025" s="147">
        <f>IF(AND($I1025="Si",L1025=1),1,IF(AND($I1025="Fisico",L1025=1),1,IF(AND(L1025=1,$I1025="Electronico"),2,IF(L1025=1,VLOOKUP($C1025&amp;"|"&amp;$B1025&amp;"|"&amp;$D1025,Empresas!$C$6:$CC$92,$G1025+6+1,0),0))))</f>
        <v>0</v>
      </c>
      <c r="AD1025" s="147">
        <f>IF(AND($I1025="Si",M1025=1),1,IF(AND($I1025="Fisico",M1025=1),1,IF(AND(M1025=1,$I1025="Electronico"),2,IF(M1025=1,VLOOKUP($C1025&amp;"|"&amp;$B1025&amp;"|"&amp;$D1025,Empresas!$C$6:$CC$92,$G1025+6+1,0),0))))</f>
        <v>0</v>
      </c>
      <c r="AE1025" s="147">
        <f>IF(AND($I1025="Si",N1025=1),1,IF(AND($I1025="Fisico",N1025=1),1,IF(AND(N1025=1,$I1025="Electronico"),2,IF(N1025=1,VLOOKUP($C1025&amp;"|"&amp;$B1025&amp;"|"&amp;$D1025,Empresas!$C$6:$CC$92,$G1025+6+1,0),0))))</f>
        <v>0</v>
      </c>
      <c r="AF1025" s="147">
        <f>IF(AND($I1025="Si",O1025=1),1,IF(AND($I1025="Fisico",O1025=1),1,IF(AND(O1025=1,$I1025="Electronico"),2,IF(O1025=1,VLOOKUP($C1025&amp;"|"&amp;$B1025&amp;"|"&amp;$D1025,Empresas!$C$6:$CC$92,$G1025+6+1,0),0))))</f>
        <v>0</v>
      </c>
      <c r="AG1025" s="147">
        <f>IF(AND($I1025="Si",P1025=1),1,IF(AND($I1025="Fisico",P1025=1),1,IF(AND(P1025=1,$I1025="Electronico"),2,IF(P1025=1,VLOOKUP($C1025&amp;"|"&amp;$B1025&amp;"|"&amp;$D1025,Empresas!$C$6:$CC$92,$G1025+6+1,0),0))))</f>
        <v>0</v>
      </c>
      <c r="AH1025" s="147">
        <f>IF(AND($I1025="Si",Q1025=1),1,IF(AND($I1025="Fisico",Q1025=1),1,IF(AND(Q1025=1,$I1025="Electronico"),2,IF(Q1025=1,VLOOKUP($C1025&amp;"|"&amp;$B1025&amp;"|"&amp;$D1025,Empresas!$C$6:$CC$92,$G1025+6+1,0),0))))</f>
        <v>0</v>
      </c>
      <c r="AI1025" s="147">
        <f>IF(AND($I1025="Si",R1025=1),1,IF(AND($I1025="Fisico",R1025=1),1,IF(AND(R1025=1,$I1025="Electronico"),2,IF(R1025=1,VLOOKUP($C1025&amp;"|"&amp;$B1025&amp;"|"&amp;$D1025,Empresas!$C$6:$CC$92,$G1025+6+1,0),0))))</f>
        <v>0</v>
      </c>
      <c r="AJ1025" s="147">
        <f>IF(AND($I1025="Si",S1025=1),1,IF(AND($I1025="Fisico",S1025=1),1,IF(AND(S1025=1,$I1025="Electronico"),2,IF(S1025=1,VLOOKUP($C1025&amp;"|"&amp;$B1025&amp;"|"&amp;$D1025,Empresas!$C$6:$CC$92,$G1025+6+1,0),0))))</f>
        <v>0</v>
      </c>
      <c r="AK1025" s="147">
        <f>IF(AND($I1025="Si",T1025=1),1,IF(AND($I1025="Fisico",T1025=1),1,IF(AND(T1025=1,$I1025="Electronico"),2,IF(T1025=1,VLOOKUP($C1025&amp;"|"&amp;$B1025&amp;"|"&amp;$D1025,Empresas!$C$6:$CC$92,$G1025+6+1,0),0))))</f>
        <v>0</v>
      </c>
      <c r="AL1025" s="147">
        <f>IF(AND($I1025="Si",U1025=1),1,IF(AND($I1025="Fisico",U1025=1),1,IF(AND(U1025=1,$I1025="Electronico"),2,IF(U1025=1,VLOOKUP($C1025&amp;"|"&amp;$B1025&amp;"|"&amp;$D1025,Empresas!$C$6:$CC$92,$G1025+6+1,0),0))))</f>
        <v>0</v>
      </c>
      <c r="AM1025" s="149">
        <f t="shared" si="160"/>
        <v>0</v>
      </c>
      <c r="AN1025" s="149">
        <f t="shared" si="161"/>
        <v>0</v>
      </c>
      <c r="AO1025" s="152">
        <f t="shared" si="162"/>
        <v>0</v>
      </c>
    </row>
    <row r="1026" spans="1:41" x14ac:dyDescent="0.25">
      <c r="A1026" s="137" t="str">
        <f>VLOOKUP(D1026,Empresas!$D$7:$F$91,3,0)</f>
        <v>Yulisa</v>
      </c>
      <c r="B1026" s="138" t="str">
        <f>VLOOKUP(D1026,Empresas!$D$7:$G$91,4,0)</f>
        <v>Mireya</v>
      </c>
      <c r="C1026" s="138" t="s">
        <v>544</v>
      </c>
      <c r="D1026" s="138" t="s">
        <v>7</v>
      </c>
      <c r="E1026" s="138" t="str">
        <f>VLOOKUP(D1026,Empresas!$D$7:$E$92,2,0)</f>
        <v>VILLEGAS NILUPU OSCAR ALEXANDER</v>
      </c>
      <c r="F1026" s="138" t="s">
        <v>166</v>
      </c>
      <c r="G1026" s="139">
        <f t="shared" si="167"/>
        <v>31</v>
      </c>
      <c r="H1026" s="139" t="str">
        <f>VLOOKUP(D1026,Empresas!$D$6:$L$92,7,0)</f>
        <v>Semestral</v>
      </c>
      <c r="I1026" s="138" t="str">
        <f>VLOOKUP(VLOOKUP(D1026&amp;"|"&amp;B1026,Empresas!$I$7:$CB$92,G1026,0),Tablas!$A$3:$B$5,2,0)</f>
        <v>No aplica</v>
      </c>
      <c r="J1026" s="78"/>
      <c r="K1026" s="78"/>
      <c r="L1026" s="78"/>
      <c r="M1026" s="78"/>
      <c r="N1026" s="78"/>
      <c r="O1026" s="78"/>
      <c r="P1026" s="78"/>
      <c r="Q1026" s="78"/>
      <c r="R1026" s="78"/>
      <c r="S1026" s="78"/>
      <c r="T1026" s="78"/>
      <c r="U1026" s="78"/>
      <c r="V1026" s="78" t="str">
        <f>VLOOKUP(D1026,Empresas!$D$7:$CF$91,81,0)</f>
        <v>D</v>
      </c>
      <c r="W1026" s="78" t="str">
        <f>VLOOKUP(D1026,Empresas!$D$7:$M$91,10,0)</f>
        <v>Rer</v>
      </c>
      <c r="X1026" s="69" t="str">
        <f t="shared" si="158"/>
        <v>SI</v>
      </c>
      <c r="Y1026" s="153" t="str">
        <f t="shared" si="159"/>
        <v>No aplica</v>
      </c>
      <c r="Z1026" s="147">
        <f>IF(Y1026="No aplica",0,IF(I1026="no",0,IF(I1026="No aplica",0,IF(I1026="Si",1,IF(I1026="Fisico",1,IF(I1026="Electronico",2,VLOOKUP(C1026&amp;"|"&amp;B1026&amp;"|"&amp;D1026,Empresas!$C$6:$CC$92,G1026+6+1,0)))))))</f>
        <v>0</v>
      </c>
      <c r="AA1026" s="147">
        <f>IF(AND($I1026="Si",J1026=1),1,IF(AND($I1026="Fisico",J1026=1),1,IF(AND(J1026=1,$I1026="Electronico"),2,IF(J1026=1,VLOOKUP($C1026&amp;"|"&amp;$B1026&amp;"|"&amp;$D1026,Empresas!$C$6:$CC$92,$G1026+6+1,0),0))))</f>
        <v>0</v>
      </c>
      <c r="AB1026" s="147">
        <f>IF(AND($I1026="Si",K1026=1),1,IF(AND($I1026="Fisico",K1026=1),1,IF(AND(K1026=1,$I1026="Electronico"),2,IF(K1026=1,VLOOKUP($C1026&amp;"|"&amp;$B1026&amp;"|"&amp;$D1026,Empresas!$C$6:$CC$92,$G1026+6+1,0),0))))</f>
        <v>0</v>
      </c>
      <c r="AC1026" s="147">
        <f>IF(AND($I1026="Si",L1026=1),1,IF(AND($I1026="Fisico",L1026=1),1,IF(AND(L1026=1,$I1026="Electronico"),2,IF(L1026=1,VLOOKUP($C1026&amp;"|"&amp;$B1026&amp;"|"&amp;$D1026,Empresas!$C$6:$CC$92,$G1026+6+1,0),0))))</f>
        <v>0</v>
      </c>
      <c r="AD1026" s="147">
        <f>IF(AND($I1026="Si",M1026=1),1,IF(AND($I1026="Fisico",M1026=1),1,IF(AND(M1026=1,$I1026="Electronico"),2,IF(M1026=1,VLOOKUP($C1026&amp;"|"&amp;$B1026&amp;"|"&amp;$D1026,Empresas!$C$6:$CC$92,$G1026+6+1,0),0))))</f>
        <v>0</v>
      </c>
      <c r="AE1026" s="147">
        <f>IF(AND($I1026="Si",N1026=1),1,IF(AND($I1026="Fisico",N1026=1),1,IF(AND(N1026=1,$I1026="Electronico"),2,IF(N1026=1,VLOOKUP($C1026&amp;"|"&amp;$B1026&amp;"|"&amp;$D1026,Empresas!$C$6:$CC$92,$G1026+6+1,0),0))))</f>
        <v>0</v>
      </c>
      <c r="AF1026" s="147">
        <f>IF(AND($I1026="Si",O1026=1),1,IF(AND($I1026="Fisico",O1026=1),1,IF(AND(O1026=1,$I1026="Electronico"),2,IF(O1026=1,VLOOKUP($C1026&amp;"|"&amp;$B1026&amp;"|"&amp;$D1026,Empresas!$C$6:$CC$92,$G1026+6+1,0),0))))</f>
        <v>0</v>
      </c>
      <c r="AG1026" s="147">
        <f>IF(AND($I1026="Si",P1026=1),1,IF(AND($I1026="Fisico",P1026=1),1,IF(AND(P1026=1,$I1026="Electronico"),2,IF(P1026=1,VLOOKUP($C1026&amp;"|"&amp;$B1026&amp;"|"&amp;$D1026,Empresas!$C$6:$CC$92,$G1026+6+1,0),0))))</f>
        <v>0</v>
      </c>
      <c r="AH1026" s="147">
        <f>IF(AND($I1026="Si",Q1026=1),1,IF(AND($I1026="Fisico",Q1026=1),1,IF(AND(Q1026=1,$I1026="Electronico"),2,IF(Q1026=1,VLOOKUP($C1026&amp;"|"&amp;$B1026&amp;"|"&amp;$D1026,Empresas!$C$6:$CC$92,$G1026+6+1,0),0))))</f>
        <v>0</v>
      </c>
      <c r="AI1026" s="147">
        <f>IF(AND($I1026="Si",R1026=1),1,IF(AND($I1026="Fisico",R1026=1),1,IF(AND(R1026=1,$I1026="Electronico"),2,IF(R1026=1,VLOOKUP($C1026&amp;"|"&amp;$B1026&amp;"|"&amp;$D1026,Empresas!$C$6:$CC$92,$G1026+6+1,0),0))))</f>
        <v>0</v>
      </c>
      <c r="AJ1026" s="147">
        <f>IF(AND($I1026="Si",S1026=1),1,IF(AND($I1026="Fisico",S1026=1),1,IF(AND(S1026=1,$I1026="Electronico"),2,IF(S1026=1,VLOOKUP($C1026&amp;"|"&amp;$B1026&amp;"|"&amp;$D1026,Empresas!$C$6:$CC$92,$G1026+6+1,0),0))))</f>
        <v>0</v>
      </c>
      <c r="AK1026" s="147">
        <f>IF(AND($I1026="Si",T1026=1),1,IF(AND($I1026="Fisico",T1026=1),1,IF(AND(T1026=1,$I1026="Electronico"),2,IF(T1026=1,VLOOKUP($C1026&amp;"|"&amp;$B1026&amp;"|"&amp;$D1026,Empresas!$C$6:$CC$92,$G1026+6+1,0),0))))</f>
        <v>0</v>
      </c>
      <c r="AL1026" s="147">
        <f>IF(AND($I1026="Si",U1026=1),1,IF(AND($I1026="Fisico",U1026=1),1,IF(AND(U1026=1,$I1026="Electronico"),2,IF(U1026=1,VLOOKUP($C1026&amp;"|"&amp;$B1026&amp;"|"&amp;$D1026,Empresas!$C$6:$CC$92,$G1026+6+1,0),0))))</f>
        <v>0</v>
      </c>
      <c r="AM1026" s="149">
        <f t="shared" si="160"/>
        <v>0</v>
      </c>
      <c r="AN1026" s="149">
        <f t="shared" si="161"/>
        <v>0</v>
      </c>
      <c r="AO1026" s="152">
        <f t="shared" si="162"/>
        <v>0</v>
      </c>
    </row>
    <row r="1027" spans="1:41" x14ac:dyDescent="0.25">
      <c r="A1027" s="137" t="str">
        <f>VLOOKUP(D1027,Empresas!$D$7:$F$91,3,0)</f>
        <v>Yulisa</v>
      </c>
      <c r="B1027" s="138" t="str">
        <f>VLOOKUP(D1027,Empresas!$D$7:$G$91,4,0)</f>
        <v>Mireya</v>
      </c>
      <c r="C1027" s="138" t="s">
        <v>544</v>
      </c>
      <c r="D1027" s="138" t="s">
        <v>7</v>
      </c>
      <c r="E1027" s="138" t="str">
        <f>VLOOKUP(D1027,Empresas!$D$7:$E$92,2,0)</f>
        <v>VILLEGAS NILUPU OSCAR ALEXANDER</v>
      </c>
      <c r="F1027" s="138" t="s">
        <v>167</v>
      </c>
      <c r="G1027" s="139">
        <f t="shared" si="167"/>
        <v>34</v>
      </c>
      <c r="H1027" s="139" t="str">
        <f>VLOOKUP(D1027,Empresas!$D$6:$L$92,7,0)</f>
        <v>Semestral</v>
      </c>
      <c r="I1027" s="138" t="str">
        <f>VLOOKUP(VLOOKUP(D1027&amp;"|"&amp;B1027,Empresas!$I$7:$CB$92,G1027,0),Tablas!$A$3:$B$5,2,0)</f>
        <v>No aplica</v>
      </c>
      <c r="J1027" s="78"/>
      <c r="K1027" s="78"/>
      <c r="L1027" s="78"/>
      <c r="M1027" s="78"/>
      <c r="N1027" s="78"/>
      <c r="O1027" s="78"/>
      <c r="P1027" s="78"/>
      <c r="Q1027" s="78"/>
      <c r="R1027" s="78"/>
      <c r="S1027" s="78"/>
      <c r="T1027" s="78"/>
      <c r="U1027" s="78"/>
      <c r="V1027" s="78" t="str">
        <f>VLOOKUP(D1027,Empresas!$D$7:$CF$91,81,0)</f>
        <v>D</v>
      </c>
      <c r="W1027" s="78" t="str">
        <f>VLOOKUP(D1027,Empresas!$D$7:$M$91,10,0)</f>
        <v>Rer</v>
      </c>
      <c r="X1027" s="69" t="str">
        <f t="shared" si="158"/>
        <v>SI</v>
      </c>
      <c r="Y1027" s="153" t="str">
        <f t="shared" si="159"/>
        <v>No aplica</v>
      </c>
      <c r="Z1027" s="147">
        <f>IF(Y1027="No aplica",0,IF(I1027="no",0,IF(I1027="No aplica",0,IF(I1027="Si",1,IF(I1027="Fisico",1,IF(I1027="Electronico",2,VLOOKUP(C1027&amp;"|"&amp;B1027&amp;"|"&amp;D1027,Empresas!$C$6:$CC$92,G1027+6+1,0)))))))</f>
        <v>0</v>
      </c>
      <c r="AA1027" s="147">
        <f>IF(AND($I1027="Si",J1027=1),1,IF(AND($I1027="Fisico",J1027=1),1,IF(AND(J1027=1,$I1027="Electronico"),2,IF(J1027=1,VLOOKUP($C1027&amp;"|"&amp;$B1027&amp;"|"&amp;$D1027,Empresas!$C$6:$CC$92,$G1027+6+1,0),0))))</f>
        <v>0</v>
      </c>
      <c r="AB1027" s="147">
        <f>IF(AND($I1027="Si",K1027=1),1,IF(AND($I1027="Fisico",K1027=1),1,IF(AND(K1027=1,$I1027="Electronico"),2,IF(K1027=1,VLOOKUP($C1027&amp;"|"&amp;$B1027&amp;"|"&amp;$D1027,Empresas!$C$6:$CC$92,$G1027+6+1,0),0))))</f>
        <v>0</v>
      </c>
      <c r="AC1027" s="147">
        <f>IF(AND($I1027="Si",L1027=1),1,IF(AND($I1027="Fisico",L1027=1),1,IF(AND(L1027=1,$I1027="Electronico"),2,IF(L1027=1,VLOOKUP($C1027&amp;"|"&amp;$B1027&amp;"|"&amp;$D1027,Empresas!$C$6:$CC$92,$G1027+6+1,0),0))))</f>
        <v>0</v>
      </c>
      <c r="AD1027" s="147">
        <f>IF(AND($I1027="Si",M1027=1),1,IF(AND($I1027="Fisico",M1027=1),1,IF(AND(M1027=1,$I1027="Electronico"),2,IF(M1027=1,VLOOKUP($C1027&amp;"|"&amp;$B1027&amp;"|"&amp;$D1027,Empresas!$C$6:$CC$92,$G1027+6+1,0),0))))</f>
        <v>0</v>
      </c>
      <c r="AE1027" s="147">
        <f>IF(AND($I1027="Si",N1027=1),1,IF(AND($I1027="Fisico",N1027=1),1,IF(AND(N1027=1,$I1027="Electronico"),2,IF(N1027=1,VLOOKUP($C1027&amp;"|"&amp;$B1027&amp;"|"&amp;$D1027,Empresas!$C$6:$CC$92,$G1027+6+1,0),0))))</f>
        <v>0</v>
      </c>
      <c r="AF1027" s="147">
        <f>IF(AND($I1027="Si",O1027=1),1,IF(AND($I1027="Fisico",O1027=1),1,IF(AND(O1027=1,$I1027="Electronico"),2,IF(O1027=1,VLOOKUP($C1027&amp;"|"&amp;$B1027&amp;"|"&amp;$D1027,Empresas!$C$6:$CC$92,$G1027+6+1,0),0))))</f>
        <v>0</v>
      </c>
      <c r="AG1027" s="147">
        <f>IF(AND($I1027="Si",P1027=1),1,IF(AND($I1027="Fisico",P1027=1),1,IF(AND(P1027=1,$I1027="Electronico"),2,IF(P1027=1,VLOOKUP($C1027&amp;"|"&amp;$B1027&amp;"|"&amp;$D1027,Empresas!$C$6:$CC$92,$G1027+6+1,0),0))))</f>
        <v>0</v>
      </c>
      <c r="AH1027" s="147">
        <f>IF(AND($I1027="Si",Q1027=1),1,IF(AND($I1027="Fisico",Q1027=1),1,IF(AND(Q1027=1,$I1027="Electronico"),2,IF(Q1027=1,VLOOKUP($C1027&amp;"|"&amp;$B1027&amp;"|"&amp;$D1027,Empresas!$C$6:$CC$92,$G1027+6+1,0),0))))</f>
        <v>0</v>
      </c>
      <c r="AI1027" s="147">
        <f>IF(AND($I1027="Si",R1027=1),1,IF(AND($I1027="Fisico",R1027=1),1,IF(AND(R1027=1,$I1027="Electronico"),2,IF(R1027=1,VLOOKUP($C1027&amp;"|"&amp;$B1027&amp;"|"&amp;$D1027,Empresas!$C$6:$CC$92,$G1027+6+1,0),0))))</f>
        <v>0</v>
      </c>
      <c r="AJ1027" s="147">
        <f>IF(AND($I1027="Si",S1027=1),1,IF(AND($I1027="Fisico",S1027=1),1,IF(AND(S1027=1,$I1027="Electronico"),2,IF(S1027=1,VLOOKUP($C1027&amp;"|"&amp;$B1027&amp;"|"&amp;$D1027,Empresas!$C$6:$CC$92,$G1027+6+1,0),0))))</f>
        <v>0</v>
      </c>
      <c r="AK1027" s="147">
        <f>IF(AND($I1027="Si",T1027=1),1,IF(AND($I1027="Fisico",T1027=1),1,IF(AND(T1027=1,$I1027="Electronico"),2,IF(T1027=1,VLOOKUP($C1027&amp;"|"&amp;$B1027&amp;"|"&amp;$D1027,Empresas!$C$6:$CC$92,$G1027+6+1,0),0))))</f>
        <v>0</v>
      </c>
      <c r="AL1027" s="147">
        <f>IF(AND($I1027="Si",U1027=1),1,IF(AND($I1027="Fisico",U1027=1),1,IF(AND(U1027=1,$I1027="Electronico"),2,IF(U1027=1,VLOOKUP($C1027&amp;"|"&amp;$B1027&amp;"|"&amp;$D1027,Empresas!$C$6:$CC$92,$G1027+6+1,0),0))))</f>
        <v>0</v>
      </c>
      <c r="AM1027" s="149">
        <f t="shared" si="160"/>
        <v>0</v>
      </c>
      <c r="AN1027" s="149">
        <f t="shared" si="161"/>
        <v>0</v>
      </c>
      <c r="AO1027" s="152">
        <f t="shared" si="162"/>
        <v>0</v>
      </c>
    </row>
    <row r="1028" spans="1:41" x14ac:dyDescent="0.25">
      <c r="A1028" s="137" t="str">
        <f>VLOOKUP(D1028,Empresas!$D$7:$F$91,3,0)</f>
        <v>Yulisa</v>
      </c>
      <c r="B1028" s="138" t="str">
        <f>VLOOKUP(D1028,Empresas!$D$7:$G$91,4,0)</f>
        <v>Mireya</v>
      </c>
      <c r="C1028" s="138" t="s">
        <v>544</v>
      </c>
      <c r="D1028" s="138" t="s">
        <v>7</v>
      </c>
      <c r="E1028" s="138" t="str">
        <f>VLOOKUP(D1028,Empresas!$D$7:$E$92,2,0)</f>
        <v>VILLEGAS NILUPU OSCAR ALEXANDER</v>
      </c>
      <c r="F1028" s="138" t="s">
        <v>168</v>
      </c>
      <c r="G1028" s="139">
        <f t="shared" si="167"/>
        <v>37</v>
      </c>
      <c r="H1028" s="139" t="str">
        <f>VLOOKUP(D1028,Empresas!$D$6:$L$92,7,0)</f>
        <v>Semestral</v>
      </c>
      <c r="I1028" s="138" t="str">
        <f>VLOOKUP(VLOOKUP(D1028&amp;"|"&amp;B1028,Empresas!$I$7:$CB$92,G1028,0),Tablas!$A$3:$B$5,2,0)</f>
        <v>No aplica</v>
      </c>
      <c r="J1028" s="78"/>
      <c r="K1028" s="78"/>
      <c r="L1028" s="78"/>
      <c r="M1028" s="78"/>
      <c r="N1028" s="78"/>
      <c r="O1028" s="78"/>
      <c r="P1028" s="78"/>
      <c r="Q1028" s="78"/>
      <c r="R1028" s="78"/>
      <c r="S1028" s="78"/>
      <c r="T1028" s="78"/>
      <c r="U1028" s="78"/>
      <c r="V1028" s="78" t="str">
        <f>VLOOKUP(D1028,Empresas!$D$7:$CF$91,81,0)</f>
        <v>D</v>
      </c>
      <c r="W1028" s="78" t="str">
        <f>VLOOKUP(D1028,Empresas!$D$7:$M$91,10,0)</f>
        <v>Rer</v>
      </c>
      <c r="X1028" s="69" t="str">
        <f t="shared" ref="X1028:X1091" si="168">IF(OR(LEFT(F1028,5)="02.06",LEFT(F1028,5)="02.08",LEFT(F1028,5)="02.09",LEFT(F1028,5)="02.10",LEFT(F1028,5)="02.11",LEFT(F1028,5)="03.08",LEFT(F1028,5)="03.09",LEFT(F1028,5)="03.10"),"NO","SI")</f>
        <v>SI</v>
      </c>
      <c r="Y1028" s="153" t="str">
        <f t="shared" ref="Y1028:Y1091" si="169">IF(SUM(J1028:U1028)=0,"No aplica","Si aplica")</f>
        <v>No aplica</v>
      </c>
      <c r="Z1028" s="147">
        <f>IF(Y1028="No aplica",0,IF(I1028="no",0,IF(I1028="No aplica",0,IF(I1028="Si",1,IF(I1028="Fisico",1,IF(I1028="Electronico",2,VLOOKUP(C1028&amp;"|"&amp;B1028&amp;"|"&amp;D1028,Empresas!$C$6:$CC$92,G1028+6+1,0)))))))</f>
        <v>0</v>
      </c>
      <c r="AA1028" s="147">
        <f>IF(AND($I1028="Si",J1028=1),1,IF(AND($I1028="Fisico",J1028=1),1,IF(AND(J1028=1,$I1028="Electronico"),2,IF(J1028=1,VLOOKUP($C1028&amp;"|"&amp;$B1028&amp;"|"&amp;$D1028,Empresas!$C$6:$CC$92,$G1028+6+1,0),0))))</f>
        <v>0</v>
      </c>
      <c r="AB1028" s="147">
        <f>IF(AND($I1028="Si",K1028=1),1,IF(AND($I1028="Fisico",K1028=1),1,IF(AND(K1028=1,$I1028="Electronico"),2,IF(K1028=1,VLOOKUP($C1028&amp;"|"&amp;$B1028&amp;"|"&amp;$D1028,Empresas!$C$6:$CC$92,$G1028+6+1,0),0))))</f>
        <v>0</v>
      </c>
      <c r="AC1028" s="147">
        <f>IF(AND($I1028="Si",L1028=1),1,IF(AND($I1028="Fisico",L1028=1),1,IF(AND(L1028=1,$I1028="Electronico"),2,IF(L1028=1,VLOOKUP($C1028&amp;"|"&amp;$B1028&amp;"|"&amp;$D1028,Empresas!$C$6:$CC$92,$G1028+6+1,0),0))))</f>
        <v>0</v>
      </c>
      <c r="AD1028" s="147">
        <f>IF(AND($I1028="Si",M1028=1),1,IF(AND($I1028="Fisico",M1028=1),1,IF(AND(M1028=1,$I1028="Electronico"),2,IF(M1028=1,VLOOKUP($C1028&amp;"|"&amp;$B1028&amp;"|"&amp;$D1028,Empresas!$C$6:$CC$92,$G1028+6+1,0),0))))</f>
        <v>0</v>
      </c>
      <c r="AE1028" s="147">
        <f>IF(AND($I1028="Si",N1028=1),1,IF(AND($I1028="Fisico",N1028=1),1,IF(AND(N1028=1,$I1028="Electronico"),2,IF(N1028=1,VLOOKUP($C1028&amp;"|"&amp;$B1028&amp;"|"&amp;$D1028,Empresas!$C$6:$CC$92,$G1028+6+1,0),0))))</f>
        <v>0</v>
      </c>
      <c r="AF1028" s="147">
        <f>IF(AND($I1028="Si",O1028=1),1,IF(AND($I1028="Fisico",O1028=1),1,IF(AND(O1028=1,$I1028="Electronico"),2,IF(O1028=1,VLOOKUP($C1028&amp;"|"&amp;$B1028&amp;"|"&amp;$D1028,Empresas!$C$6:$CC$92,$G1028+6+1,0),0))))</f>
        <v>0</v>
      </c>
      <c r="AG1028" s="147">
        <f>IF(AND($I1028="Si",P1028=1),1,IF(AND($I1028="Fisico",P1028=1),1,IF(AND(P1028=1,$I1028="Electronico"),2,IF(P1028=1,VLOOKUP($C1028&amp;"|"&amp;$B1028&amp;"|"&amp;$D1028,Empresas!$C$6:$CC$92,$G1028+6+1,0),0))))</f>
        <v>0</v>
      </c>
      <c r="AH1028" s="147">
        <f>IF(AND($I1028="Si",Q1028=1),1,IF(AND($I1028="Fisico",Q1028=1),1,IF(AND(Q1028=1,$I1028="Electronico"),2,IF(Q1028=1,VLOOKUP($C1028&amp;"|"&amp;$B1028&amp;"|"&amp;$D1028,Empresas!$C$6:$CC$92,$G1028+6+1,0),0))))</f>
        <v>0</v>
      </c>
      <c r="AI1028" s="147">
        <f>IF(AND($I1028="Si",R1028=1),1,IF(AND($I1028="Fisico",R1028=1),1,IF(AND(R1028=1,$I1028="Electronico"),2,IF(R1028=1,VLOOKUP($C1028&amp;"|"&amp;$B1028&amp;"|"&amp;$D1028,Empresas!$C$6:$CC$92,$G1028+6+1,0),0))))</f>
        <v>0</v>
      </c>
      <c r="AJ1028" s="147">
        <f>IF(AND($I1028="Si",S1028=1),1,IF(AND($I1028="Fisico",S1028=1),1,IF(AND(S1028=1,$I1028="Electronico"),2,IF(S1028=1,VLOOKUP($C1028&amp;"|"&amp;$B1028&amp;"|"&amp;$D1028,Empresas!$C$6:$CC$92,$G1028+6+1,0),0))))</f>
        <v>0</v>
      </c>
      <c r="AK1028" s="147">
        <f>IF(AND($I1028="Si",T1028=1),1,IF(AND($I1028="Fisico",T1028=1),1,IF(AND(T1028=1,$I1028="Electronico"),2,IF(T1028=1,VLOOKUP($C1028&amp;"|"&amp;$B1028&amp;"|"&amp;$D1028,Empresas!$C$6:$CC$92,$G1028+6+1,0),0))))</f>
        <v>0</v>
      </c>
      <c r="AL1028" s="147">
        <f>IF(AND($I1028="Si",U1028=1),1,IF(AND($I1028="Fisico",U1028=1),1,IF(AND(U1028=1,$I1028="Electronico"),2,IF(U1028=1,VLOOKUP($C1028&amp;"|"&amp;$B1028&amp;"|"&amp;$D1028,Empresas!$C$6:$CC$92,$G1028+6+1,0),0))))</f>
        <v>0</v>
      </c>
      <c r="AM1028" s="149">
        <f t="shared" ref="AM1028:AM1091" si="170">SUM(AA1028:AL1028)</f>
        <v>0</v>
      </c>
      <c r="AN1028" s="149">
        <f t="shared" ref="AN1028:AN1091" si="171">Z1028*RIGHT($AM$2,2)*1</f>
        <v>0</v>
      </c>
      <c r="AO1028" s="152">
        <f t="shared" ref="AO1028:AO1091" si="172">IFERROR(AM1028/AN1028,0)</f>
        <v>0</v>
      </c>
    </row>
    <row r="1029" spans="1:41" x14ac:dyDescent="0.25">
      <c r="A1029" s="137" t="str">
        <f>VLOOKUP(D1029,Empresas!$D$7:$F$91,3,0)</f>
        <v>Yulisa</v>
      </c>
      <c r="B1029" s="138" t="str">
        <f>VLOOKUP(D1029,Empresas!$D$7:$G$91,4,0)</f>
        <v>Mireya</v>
      </c>
      <c r="C1029" s="138" t="s">
        <v>544</v>
      </c>
      <c r="D1029" s="138" t="s">
        <v>7</v>
      </c>
      <c r="E1029" s="138" t="str">
        <f>VLOOKUP(D1029,Empresas!$D$7:$E$92,2,0)</f>
        <v>VILLEGAS NILUPU OSCAR ALEXANDER</v>
      </c>
      <c r="F1029" s="138" t="s">
        <v>169</v>
      </c>
      <c r="G1029" s="139">
        <f t="shared" si="167"/>
        <v>40</v>
      </c>
      <c r="H1029" s="139" t="str">
        <f>VLOOKUP(D1029,Empresas!$D$6:$L$92,7,0)</f>
        <v>Semestral</v>
      </c>
      <c r="I1029" s="138" t="str">
        <f>VLOOKUP(VLOOKUP(D1029&amp;"|"&amp;B1029,Empresas!$I$7:$CB$92,G1029,0),Tablas!$A$3:$B$5,2,0)</f>
        <v>No aplica</v>
      </c>
      <c r="J1029" s="78"/>
      <c r="K1029" s="78"/>
      <c r="L1029" s="78"/>
      <c r="M1029" s="78"/>
      <c r="N1029" s="78"/>
      <c r="O1029" s="78"/>
      <c r="P1029" s="78"/>
      <c r="Q1029" s="78"/>
      <c r="R1029" s="78"/>
      <c r="S1029" s="78"/>
      <c r="T1029" s="78"/>
      <c r="U1029" s="78"/>
      <c r="V1029" s="78" t="str">
        <f>VLOOKUP(D1029,Empresas!$D$7:$CF$91,81,0)</f>
        <v>D</v>
      </c>
      <c r="W1029" s="78" t="str">
        <f>VLOOKUP(D1029,Empresas!$D$7:$M$91,10,0)</f>
        <v>Rer</v>
      </c>
      <c r="X1029" s="69" t="str">
        <f t="shared" si="168"/>
        <v>SI</v>
      </c>
      <c r="Y1029" s="153" t="str">
        <f t="shared" si="169"/>
        <v>No aplica</v>
      </c>
      <c r="Z1029" s="147">
        <f>IF(Y1029="No aplica",0,IF(I1029="no",0,IF(I1029="No aplica",0,IF(I1029="Si",1,IF(I1029="Fisico",1,IF(I1029="Electronico",2,VLOOKUP(C1029&amp;"|"&amp;B1029&amp;"|"&amp;D1029,Empresas!$C$6:$CC$92,G1029+6+1,0)))))))</f>
        <v>0</v>
      </c>
      <c r="AA1029" s="147">
        <f>IF(AND($I1029="Si",J1029=1),1,IF(AND($I1029="Fisico",J1029=1),1,IF(AND(J1029=1,$I1029="Electronico"),2,IF(J1029=1,VLOOKUP($C1029&amp;"|"&amp;$B1029&amp;"|"&amp;$D1029,Empresas!$C$6:$CC$92,$G1029+6+1,0),0))))</f>
        <v>0</v>
      </c>
      <c r="AB1029" s="147">
        <f>IF(AND($I1029="Si",K1029=1),1,IF(AND($I1029="Fisico",K1029=1),1,IF(AND(K1029=1,$I1029="Electronico"),2,IF(K1029=1,VLOOKUP($C1029&amp;"|"&amp;$B1029&amp;"|"&amp;$D1029,Empresas!$C$6:$CC$92,$G1029+6+1,0),0))))</f>
        <v>0</v>
      </c>
      <c r="AC1029" s="147">
        <f>IF(AND($I1029="Si",L1029=1),1,IF(AND($I1029="Fisico",L1029=1),1,IF(AND(L1029=1,$I1029="Electronico"),2,IF(L1029=1,VLOOKUP($C1029&amp;"|"&amp;$B1029&amp;"|"&amp;$D1029,Empresas!$C$6:$CC$92,$G1029+6+1,0),0))))</f>
        <v>0</v>
      </c>
      <c r="AD1029" s="147">
        <f>IF(AND($I1029="Si",M1029=1),1,IF(AND($I1029="Fisico",M1029=1),1,IF(AND(M1029=1,$I1029="Electronico"),2,IF(M1029=1,VLOOKUP($C1029&amp;"|"&amp;$B1029&amp;"|"&amp;$D1029,Empresas!$C$6:$CC$92,$G1029+6+1,0),0))))</f>
        <v>0</v>
      </c>
      <c r="AE1029" s="147">
        <f>IF(AND($I1029="Si",N1029=1),1,IF(AND($I1029="Fisico",N1029=1),1,IF(AND(N1029=1,$I1029="Electronico"),2,IF(N1029=1,VLOOKUP($C1029&amp;"|"&amp;$B1029&amp;"|"&amp;$D1029,Empresas!$C$6:$CC$92,$G1029+6+1,0),0))))</f>
        <v>0</v>
      </c>
      <c r="AF1029" s="147">
        <f>IF(AND($I1029="Si",O1029=1),1,IF(AND($I1029="Fisico",O1029=1),1,IF(AND(O1029=1,$I1029="Electronico"),2,IF(O1029=1,VLOOKUP($C1029&amp;"|"&amp;$B1029&amp;"|"&amp;$D1029,Empresas!$C$6:$CC$92,$G1029+6+1,0),0))))</f>
        <v>0</v>
      </c>
      <c r="AG1029" s="147">
        <f>IF(AND($I1029="Si",P1029=1),1,IF(AND($I1029="Fisico",P1029=1),1,IF(AND(P1029=1,$I1029="Electronico"),2,IF(P1029=1,VLOOKUP($C1029&amp;"|"&amp;$B1029&amp;"|"&amp;$D1029,Empresas!$C$6:$CC$92,$G1029+6+1,0),0))))</f>
        <v>0</v>
      </c>
      <c r="AH1029" s="147">
        <f>IF(AND($I1029="Si",Q1029=1),1,IF(AND($I1029="Fisico",Q1029=1),1,IF(AND(Q1029=1,$I1029="Electronico"),2,IF(Q1029=1,VLOOKUP($C1029&amp;"|"&amp;$B1029&amp;"|"&amp;$D1029,Empresas!$C$6:$CC$92,$G1029+6+1,0),0))))</f>
        <v>0</v>
      </c>
      <c r="AI1029" s="147">
        <f>IF(AND($I1029="Si",R1029=1),1,IF(AND($I1029="Fisico",R1029=1),1,IF(AND(R1029=1,$I1029="Electronico"),2,IF(R1029=1,VLOOKUP($C1029&amp;"|"&amp;$B1029&amp;"|"&amp;$D1029,Empresas!$C$6:$CC$92,$G1029+6+1,0),0))))</f>
        <v>0</v>
      </c>
      <c r="AJ1029" s="147">
        <f>IF(AND($I1029="Si",S1029=1),1,IF(AND($I1029="Fisico",S1029=1),1,IF(AND(S1029=1,$I1029="Electronico"),2,IF(S1029=1,VLOOKUP($C1029&amp;"|"&amp;$B1029&amp;"|"&amp;$D1029,Empresas!$C$6:$CC$92,$G1029+6+1,0),0))))</f>
        <v>0</v>
      </c>
      <c r="AK1029" s="147">
        <f>IF(AND($I1029="Si",T1029=1),1,IF(AND($I1029="Fisico",T1029=1),1,IF(AND(T1029=1,$I1029="Electronico"),2,IF(T1029=1,VLOOKUP($C1029&amp;"|"&amp;$B1029&amp;"|"&amp;$D1029,Empresas!$C$6:$CC$92,$G1029+6+1,0),0))))</f>
        <v>0</v>
      </c>
      <c r="AL1029" s="147">
        <f>IF(AND($I1029="Si",U1029=1),1,IF(AND($I1029="Fisico",U1029=1),1,IF(AND(U1029=1,$I1029="Electronico"),2,IF(U1029=1,VLOOKUP($C1029&amp;"|"&amp;$B1029&amp;"|"&amp;$D1029,Empresas!$C$6:$CC$92,$G1029+6+1,0),0))))</f>
        <v>0</v>
      </c>
      <c r="AM1029" s="149">
        <f t="shared" si="170"/>
        <v>0</v>
      </c>
      <c r="AN1029" s="149">
        <f t="shared" si="171"/>
        <v>0</v>
      </c>
      <c r="AO1029" s="152">
        <f t="shared" si="172"/>
        <v>0</v>
      </c>
    </row>
    <row r="1030" spans="1:41" x14ac:dyDescent="0.25">
      <c r="A1030" s="137" t="str">
        <f>VLOOKUP(D1030,Empresas!$D$7:$F$91,3,0)</f>
        <v>Yulisa</v>
      </c>
      <c r="B1030" s="138" t="str">
        <f>VLOOKUP(D1030,Empresas!$D$7:$G$91,4,0)</f>
        <v>Mireya</v>
      </c>
      <c r="C1030" s="138" t="s">
        <v>544</v>
      </c>
      <c r="D1030" s="138" t="s">
        <v>7</v>
      </c>
      <c r="E1030" s="138" t="str">
        <f>VLOOKUP(D1030,Empresas!$D$7:$E$92,2,0)</f>
        <v>VILLEGAS NILUPU OSCAR ALEXANDER</v>
      </c>
      <c r="F1030" s="138" t="s">
        <v>170</v>
      </c>
      <c r="G1030" s="139">
        <f t="shared" si="167"/>
        <v>43</v>
      </c>
      <c r="H1030" s="139" t="str">
        <f>VLOOKUP(D1030,Empresas!$D$6:$L$92,7,0)</f>
        <v>Semestral</v>
      </c>
      <c r="I1030" s="138" t="str">
        <f>VLOOKUP(VLOOKUP(D1030&amp;"|"&amp;B1030,Empresas!$I$7:$CB$92,G1030,0),Tablas!$A$3:$B$5,2,0)</f>
        <v>No aplica</v>
      </c>
      <c r="J1030" s="78"/>
      <c r="K1030" s="78"/>
      <c r="L1030" s="78"/>
      <c r="M1030" s="78"/>
      <c r="N1030" s="78"/>
      <c r="O1030" s="78"/>
      <c r="P1030" s="78"/>
      <c r="Q1030" s="78"/>
      <c r="R1030" s="78"/>
      <c r="S1030" s="78"/>
      <c r="T1030" s="78"/>
      <c r="U1030" s="78"/>
      <c r="V1030" s="78" t="str">
        <f>VLOOKUP(D1030,Empresas!$D$7:$CF$91,81,0)</f>
        <v>D</v>
      </c>
      <c r="W1030" s="78" t="str">
        <f>VLOOKUP(D1030,Empresas!$D$7:$M$91,10,0)</f>
        <v>Rer</v>
      </c>
      <c r="X1030" s="69" t="str">
        <f t="shared" si="168"/>
        <v>SI</v>
      </c>
      <c r="Y1030" s="153" t="str">
        <f t="shared" si="169"/>
        <v>No aplica</v>
      </c>
      <c r="Z1030" s="147">
        <f>IF(Y1030="No aplica",0,IF(I1030="no",0,IF(I1030="No aplica",0,IF(I1030="Si",1,IF(I1030="Fisico",1,IF(I1030="Electronico",2,VLOOKUP(C1030&amp;"|"&amp;B1030&amp;"|"&amp;D1030,Empresas!$C$6:$CC$92,G1030+6+1,0)))))))</f>
        <v>0</v>
      </c>
      <c r="AA1030" s="147">
        <f>IF(AND($I1030="Si",J1030=1),1,IF(AND($I1030="Fisico",J1030=1),1,IF(AND(J1030=1,$I1030="Electronico"),2,IF(J1030=1,VLOOKUP($C1030&amp;"|"&amp;$B1030&amp;"|"&amp;$D1030,Empresas!$C$6:$CC$92,$G1030+6+1,0),0))))</f>
        <v>0</v>
      </c>
      <c r="AB1030" s="147">
        <f>IF(AND($I1030="Si",K1030=1),1,IF(AND($I1030="Fisico",K1030=1),1,IF(AND(K1030=1,$I1030="Electronico"),2,IF(K1030=1,VLOOKUP($C1030&amp;"|"&amp;$B1030&amp;"|"&amp;$D1030,Empresas!$C$6:$CC$92,$G1030+6+1,0),0))))</f>
        <v>0</v>
      </c>
      <c r="AC1030" s="147">
        <f>IF(AND($I1030="Si",L1030=1),1,IF(AND($I1030="Fisico",L1030=1),1,IF(AND(L1030=1,$I1030="Electronico"),2,IF(L1030=1,VLOOKUP($C1030&amp;"|"&amp;$B1030&amp;"|"&amp;$D1030,Empresas!$C$6:$CC$92,$G1030+6+1,0),0))))</f>
        <v>0</v>
      </c>
      <c r="AD1030" s="147">
        <f>IF(AND($I1030="Si",M1030=1),1,IF(AND($I1030="Fisico",M1030=1),1,IF(AND(M1030=1,$I1030="Electronico"),2,IF(M1030=1,VLOOKUP($C1030&amp;"|"&amp;$B1030&amp;"|"&amp;$D1030,Empresas!$C$6:$CC$92,$G1030+6+1,0),0))))</f>
        <v>0</v>
      </c>
      <c r="AE1030" s="147">
        <f>IF(AND($I1030="Si",N1030=1),1,IF(AND($I1030="Fisico",N1030=1),1,IF(AND(N1030=1,$I1030="Electronico"),2,IF(N1030=1,VLOOKUP($C1030&amp;"|"&amp;$B1030&amp;"|"&amp;$D1030,Empresas!$C$6:$CC$92,$G1030+6+1,0),0))))</f>
        <v>0</v>
      </c>
      <c r="AF1030" s="147">
        <f>IF(AND($I1030="Si",O1030=1),1,IF(AND($I1030="Fisico",O1030=1),1,IF(AND(O1030=1,$I1030="Electronico"),2,IF(O1030=1,VLOOKUP($C1030&amp;"|"&amp;$B1030&amp;"|"&amp;$D1030,Empresas!$C$6:$CC$92,$G1030+6+1,0),0))))</f>
        <v>0</v>
      </c>
      <c r="AG1030" s="147">
        <f>IF(AND($I1030="Si",P1030=1),1,IF(AND($I1030="Fisico",P1030=1),1,IF(AND(P1030=1,$I1030="Electronico"),2,IF(P1030=1,VLOOKUP($C1030&amp;"|"&amp;$B1030&amp;"|"&amp;$D1030,Empresas!$C$6:$CC$92,$G1030+6+1,0),0))))</f>
        <v>0</v>
      </c>
      <c r="AH1030" s="147">
        <f>IF(AND($I1030="Si",Q1030=1),1,IF(AND($I1030="Fisico",Q1030=1),1,IF(AND(Q1030=1,$I1030="Electronico"),2,IF(Q1030=1,VLOOKUP($C1030&amp;"|"&amp;$B1030&amp;"|"&amp;$D1030,Empresas!$C$6:$CC$92,$G1030+6+1,0),0))))</f>
        <v>0</v>
      </c>
      <c r="AI1030" s="147">
        <f>IF(AND($I1030="Si",R1030=1),1,IF(AND($I1030="Fisico",R1030=1),1,IF(AND(R1030=1,$I1030="Electronico"),2,IF(R1030=1,VLOOKUP($C1030&amp;"|"&amp;$B1030&amp;"|"&amp;$D1030,Empresas!$C$6:$CC$92,$G1030+6+1,0),0))))</f>
        <v>0</v>
      </c>
      <c r="AJ1030" s="147">
        <f>IF(AND($I1030="Si",S1030=1),1,IF(AND($I1030="Fisico",S1030=1),1,IF(AND(S1030=1,$I1030="Electronico"),2,IF(S1030=1,VLOOKUP($C1030&amp;"|"&amp;$B1030&amp;"|"&amp;$D1030,Empresas!$C$6:$CC$92,$G1030+6+1,0),0))))</f>
        <v>0</v>
      </c>
      <c r="AK1030" s="147">
        <f>IF(AND($I1030="Si",T1030=1),1,IF(AND($I1030="Fisico",T1030=1),1,IF(AND(T1030=1,$I1030="Electronico"),2,IF(T1030=1,VLOOKUP($C1030&amp;"|"&amp;$B1030&amp;"|"&amp;$D1030,Empresas!$C$6:$CC$92,$G1030+6+1,0),0))))</f>
        <v>0</v>
      </c>
      <c r="AL1030" s="147">
        <f>IF(AND($I1030="Si",U1030=1),1,IF(AND($I1030="Fisico",U1030=1),1,IF(AND(U1030=1,$I1030="Electronico"),2,IF(U1030=1,VLOOKUP($C1030&amp;"|"&amp;$B1030&amp;"|"&amp;$D1030,Empresas!$C$6:$CC$92,$G1030+6+1,0),0))))</f>
        <v>0</v>
      </c>
      <c r="AM1030" s="149">
        <f t="shared" si="170"/>
        <v>0</v>
      </c>
      <c r="AN1030" s="149">
        <f t="shared" si="171"/>
        <v>0</v>
      </c>
      <c r="AO1030" s="152">
        <f t="shared" si="172"/>
        <v>0</v>
      </c>
    </row>
    <row r="1031" spans="1:41" x14ac:dyDescent="0.25">
      <c r="A1031" s="137" t="str">
        <f>VLOOKUP(D1031,Empresas!$D$7:$F$91,3,0)</f>
        <v>Yulisa</v>
      </c>
      <c r="B1031" s="138" t="str">
        <f>VLOOKUP(D1031,Empresas!$D$7:$G$91,4,0)</f>
        <v>Mireya</v>
      </c>
      <c r="C1031" s="138" t="s">
        <v>544</v>
      </c>
      <c r="D1031" s="138" t="s">
        <v>7</v>
      </c>
      <c r="E1031" s="138" t="str">
        <f>VLOOKUP(D1031,Empresas!$D$7:$E$92,2,0)</f>
        <v>VILLEGAS NILUPU OSCAR ALEXANDER</v>
      </c>
      <c r="F1031" s="138" t="s">
        <v>171</v>
      </c>
      <c r="G1031" s="139">
        <f t="shared" si="167"/>
        <v>46</v>
      </c>
      <c r="H1031" s="139" t="str">
        <f>VLOOKUP(D1031,Empresas!$D$6:$L$92,7,0)</f>
        <v>Semestral</v>
      </c>
      <c r="I1031" s="138" t="str">
        <f>VLOOKUP(VLOOKUP(D1031&amp;"|"&amp;B1031,Empresas!$I$7:$CB$92,G1031,0),Tablas!$A$3:$B$5,2,0)</f>
        <v>No aplica</v>
      </c>
      <c r="J1031" s="78"/>
      <c r="K1031" s="78"/>
      <c r="L1031" s="78"/>
      <c r="M1031" s="78"/>
      <c r="N1031" s="78"/>
      <c r="O1031" s="78"/>
      <c r="P1031" s="78"/>
      <c r="Q1031" s="78"/>
      <c r="R1031" s="78"/>
      <c r="S1031" s="78"/>
      <c r="T1031" s="78"/>
      <c r="U1031" s="78"/>
      <c r="V1031" s="78" t="str">
        <f>VLOOKUP(D1031,Empresas!$D$7:$CF$91,81,0)</f>
        <v>D</v>
      </c>
      <c r="W1031" s="78" t="str">
        <f>VLOOKUP(D1031,Empresas!$D$7:$M$91,10,0)</f>
        <v>Rer</v>
      </c>
      <c r="X1031" s="69" t="str">
        <f t="shared" si="168"/>
        <v>SI</v>
      </c>
      <c r="Y1031" s="153" t="str">
        <f t="shared" si="169"/>
        <v>No aplica</v>
      </c>
      <c r="Z1031" s="147">
        <f>IF(Y1031="No aplica",0,IF(I1031="no",0,IF(I1031="No aplica",0,IF(I1031="Si",1,IF(I1031="Fisico",1,IF(I1031="Electronico",2,VLOOKUP(C1031&amp;"|"&amp;B1031&amp;"|"&amp;D1031,Empresas!$C$6:$CC$92,G1031+6+1,0)))))))</f>
        <v>0</v>
      </c>
      <c r="AA1031" s="147">
        <f>IF(AND($I1031="Si",J1031=1),1,IF(AND($I1031="Fisico",J1031=1),1,IF(AND(J1031=1,$I1031="Electronico"),2,IF(J1031=1,VLOOKUP($C1031&amp;"|"&amp;$B1031&amp;"|"&amp;$D1031,Empresas!$C$6:$CC$92,$G1031+6+1,0),0))))</f>
        <v>0</v>
      </c>
      <c r="AB1031" s="147">
        <f>IF(AND($I1031="Si",K1031=1),1,IF(AND($I1031="Fisico",K1031=1),1,IF(AND(K1031=1,$I1031="Electronico"),2,IF(K1031=1,VLOOKUP($C1031&amp;"|"&amp;$B1031&amp;"|"&amp;$D1031,Empresas!$C$6:$CC$92,$G1031+6+1,0),0))))</f>
        <v>0</v>
      </c>
      <c r="AC1031" s="147">
        <f>IF(AND($I1031="Si",L1031=1),1,IF(AND($I1031="Fisico",L1031=1),1,IF(AND(L1031=1,$I1031="Electronico"),2,IF(L1031=1,VLOOKUP($C1031&amp;"|"&amp;$B1031&amp;"|"&amp;$D1031,Empresas!$C$6:$CC$92,$G1031+6+1,0),0))))</f>
        <v>0</v>
      </c>
      <c r="AD1031" s="147">
        <f>IF(AND($I1031="Si",M1031=1),1,IF(AND($I1031="Fisico",M1031=1),1,IF(AND(M1031=1,$I1031="Electronico"),2,IF(M1031=1,VLOOKUP($C1031&amp;"|"&amp;$B1031&amp;"|"&amp;$D1031,Empresas!$C$6:$CC$92,$G1031+6+1,0),0))))</f>
        <v>0</v>
      </c>
      <c r="AE1031" s="147">
        <f>IF(AND($I1031="Si",N1031=1),1,IF(AND($I1031="Fisico",N1031=1),1,IF(AND(N1031=1,$I1031="Electronico"),2,IF(N1031=1,VLOOKUP($C1031&amp;"|"&amp;$B1031&amp;"|"&amp;$D1031,Empresas!$C$6:$CC$92,$G1031+6+1,0),0))))</f>
        <v>0</v>
      </c>
      <c r="AF1031" s="147">
        <f>IF(AND($I1031="Si",O1031=1),1,IF(AND($I1031="Fisico",O1031=1),1,IF(AND(O1031=1,$I1031="Electronico"),2,IF(O1031=1,VLOOKUP($C1031&amp;"|"&amp;$B1031&amp;"|"&amp;$D1031,Empresas!$C$6:$CC$92,$G1031+6+1,0),0))))</f>
        <v>0</v>
      </c>
      <c r="AG1031" s="147">
        <f>IF(AND($I1031="Si",P1031=1),1,IF(AND($I1031="Fisico",P1031=1),1,IF(AND(P1031=1,$I1031="Electronico"),2,IF(P1031=1,VLOOKUP($C1031&amp;"|"&amp;$B1031&amp;"|"&amp;$D1031,Empresas!$C$6:$CC$92,$G1031+6+1,0),0))))</f>
        <v>0</v>
      </c>
      <c r="AH1031" s="147">
        <f>IF(AND($I1031="Si",Q1031=1),1,IF(AND($I1031="Fisico",Q1031=1),1,IF(AND(Q1031=1,$I1031="Electronico"),2,IF(Q1031=1,VLOOKUP($C1031&amp;"|"&amp;$B1031&amp;"|"&amp;$D1031,Empresas!$C$6:$CC$92,$G1031+6+1,0),0))))</f>
        <v>0</v>
      </c>
      <c r="AI1031" s="147">
        <f>IF(AND($I1031="Si",R1031=1),1,IF(AND($I1031="Fisico",R1031=1),1,IF(AND(R1031=1,$I1031="Electronico"),2,IF(R1031=1,VLOOKUP($C1031&amp;"|"&amp;$B1031&amp;"|"&amp;$D1031,Empresas!$C$6:$CC$92,$G1031+6+1,0),0))))</f>
        <v>0</v>
      </c>
      <c r="AJ1031" s="147">
        <f>IF(AND($I1031="Si",S1031=1),1,IF(AND($I1031="Fisico",S1031=1),1,IF(AND(S1031=1,$I1031="Electronico"),2,IF(S1031=1,VLOOKUP($C1031&amp;"|"&amp;$B1031&amp;"|"&amp;$D1031,Empresas!$C$6:$CC$92,$G1031+6+1,0),0))))</f>
        <v>0</v>
      </c>
      <c r="AK1031" s="147">
        <f>IF(AND($I1031="Si",T1031=1),1,IF(AND($I1031="Fisico",T1031=1),1,IF(AND(T1031=1,$I1031="Electronico"),2,IF(T1031=1,VLOOKUP($C1031&amp;"|"&amp;$B1031&amp;"|"&amp;$D1031,Empresas!$C$6:$CC$92,$G1031+6+1,0),0))))</f>
        <v>0</v>
      </c>
      <c r="AL1031" s="147">
        <f>IF(AND($I1031="Si",U1031=1),1,IF(AND($I1031="Fisico",U1031=1),1,IF(AND(U1031=1,$I1031="Electronico"),2,IF(U1031=1,VLOOKUP($C1031&amp;"|"&amp;$B1031&amp;"|"&amp;$D1031,Empresas!$C$6:$CC$92,$G1031+6+1,0),0))))</f>
        <v>0</v>
      </c>
      <c r="AM1031" s="149">
        <f t="shared" si="170"/>
        <v>0</v>
      </c>
      <c r="AN1031" s="149">
        <f t="shared" si="171"/>
        <v>0</v>
      </c>
      <c r="AO1031" s="152">
        <f t="shared" si="172"/>
        <v>0</v>
      </c>
    </row>
    <row r="1032" spans="1:41" x14ac:dyDescent="0.25">
      <c r="A1032" s="140" t="str">
        <f>VLOOKUP(D1032,Empresas!$D$7:$F$91,3,0)</f>
        <v>Yulisa</v>
      </c>
      <c r="B1032" s="141" t="str">
        <f>VLOOKUP(D1032,Empresas!$D$7:$G$91,4,0)</f>
        <v>Mireya</v>
      </c>
      <c r="C1032" s="141" t="s">
        <v>544</v>
      </c>
      <c r="D1032" s="141" t="s">
        <v>7</v>
      </c>
      <c r="E1032" s="141" t="str">
        <f>VLOOKUP(D1032,Empresas!$D$7:$E$92,2,0)</f>
        <v>VILLEGAS NILUPU OSCAR ALEXANDER</v>
      </c>
      <c r="F1032" s="141" t="s">
        <v>172</v>
      </c>
      <c r="G1032" s="142">
        <f>+Empresas!$BF$2</f>
        <v>50</v>
      </c>
      <c r="H1032" s="142" t="str">
        <f>VLOOKUP(D1032,Empresas!$D$6:$L$92,7,0)</f>
        <v>Semestral</v>
      </c>
      <c r="I1032" s="141" t="str">
        <f>VLOOKUP(VLOOKUP(D1032&amp;"|"&amp;B1032,Empresas!$I$7:$CB$92,G1032,0),Tablas!$A$8:$B$10,2,0)</f>
        <v>Fisico</v>
      </c>
      <c r="J1032" s="78">
        <v>1</v>
      </c>
      <c r="K1032" s="78">
        <v>1</v>
      </c>
      <c r="L1032" s="78">
        <v>1</v>
      </c>
      <c r="M1032" s="78">
        <v>1</v>
      </c>
      <c r="N1032" s="78">
        <v>1</v>
      </c>
      <c r="O1032" s="78">
        <v>1</v>
      </c>
      <c r="P1032" s="78">
        <v>1</v>
      </c>
      <c r="Q1032" s="78">
        <v>1</v>
      </c>
      <c r="R1032" s="78"/>
      <c r="S1032" s="78"/>
      <c r="T1032" s="78"/>
      <c r="U1032" s="78"/>
      <c r="V1032" s="78" t="str">
        <f>VLOOKUP(D1032,Empresas!$D$7:$CF$91,81,0)</f>
        <v>D</v>
      </c>
      <c r="W1032" s="78" t="str">
        <f>VLOOKUP(D1032,Empresas!$D$7:$M$91,10,0)</f>
        <v>Rer</v>
      </c>
      <c r="X1032" s="69" t="str">
        <f t="shared" si="168"/>
        <v>SI</v>
      </c>
      <c r="Y1032" s="153" t="str">
        <f t="shared" si="169"/>
        <v>Si aplica</v>
      </c>
      <c r="Z1032" s="147">
        <f>IF(Y1032="No aplica",0,IF(I1032="no",0,IF(I1032="No aplica",0,IF(I1032="Si",1,IF(I1032="Fisico",1,IF(I1032="Electronico",2,VLOOKUP(C1032&amp;"|"&amp;B1032&amp;"|"&amp;D1032,Empresas!$C$6:$CC$92,G1032+6+1,0)))))))</f>
        <v>1</v>
      </c>
      <c r="AA1032" s="147">
        <f>IF(AND($I1032="Si",J1032=1),1,IF(AND($I1032="Fisico",J1032=1),1,IF(AND(J1032=1,$I1032="Electronico"),2,IF(J1032=1,VLOOKUP($C1032&amp;"|"&amp;$B1032&amp;"|"&amp;$D1032,Empresas!$C$6:$CC$92,$G1032+6+1,0),0))))</f>
        <v>1</v>
      </c>
      <c r="AB1032" s="147">
        <f>IF(AND($I1032="Si",K1032=1),1,IF(AND($I1032="Fisico",K1032=1),1,IF(AND(K1032=1,$I1032="Electronico"),2,IF(K1032=1,VLOOKUP($C1032&amp;"|"&amp;$B1032&amp;"|"&amp;$D1032,Empresas!$C$6:$CC$92,$G1032+6+1,0),0))))</f>
        <v>1</v>
      </c>
      <c r="AC1032" s="147">
        <f>IF(AND($I1032="Si",L1032=1),1,IF(AND($I1032="Fisico",L1032=1),1,IF(AND(L1032=1,$I1032="Electronico"),2,IF(L1032=1,VLOOKUP($C1032&amp;"|"&amp;$B1032&amp;"|"&amp;$D1032,Empresas!$C$6:$CC$92,$G1032+6+1,0),0))))</f>
        <v>1</v>
      </c>
      <c r="AD1032" s="147">
        <f>IF(AND($I1032="Si",M1032=1),1,IF(AND($I1032="Fisico",M1032=1),1,IF(AND(M1032=1,$I1032="Electronico"),2,IF(M1032=1,VLOOKUP($C1032&amp;"|"&amp;$B1032&amp;"|"&amp;$D1032,Empresas!$C$6:$CC$92,$G1032+6+1,0),0))))</f>
        <v>1</v>
      </c>
      <c r="AE1032" s="147">
        <f>IF(AND($I1032="Si",N1032=1),1,IF(AND($I1032="Fisico",N1032=1),1,IF(AND(N1032=1,$I1032="Electronico"),2,IF(N1032=1,VLOOKUP($C1032&amp;"|"&amp;$B1032&amp;"|"&amp;$D1032,Empresas!$C$6:$CC$92,$G1032+6+1,0),0))))</f>
        <v>1</v>
      </c>
      <c r="AF1032" s="147">
        <f>IF(AND($I1032="Si",O1032=1),1,IF(AND($I1032="Fisico",O1032=1),1,IF(AND(O1032=1,$I1032="Electronico"),2,IF(O1032=1,VLOOKUP($C1032&amp;"|"&amp;$B1032&amp;"|"&amp;$D1032,Empresas!$C$6:$CC$92,$G1032+6+1,0),0))))</f>
        <v>1</v>
      </c>
      <c r="AG1032" s="147">
        <f>IF(AND($I1032="Si",P1032=1),1,IF(AND($I1032="Fisico",P1032=1),1,IF(AND(P1032=1,$I1032="Electronico"),2,IF(P1032=1,VLOOKUP($C1032&amp;"|"&amp;$B1032&amp;"|"&amp;$D1032,Empresas!$C$6:$CC$92,$G1032+6+1,0),0))))</f>
        <v>1</v>
      </c>
      <c r="AH1032" s="147">
        <f>IF(AND($I1032="Si",Q1032=1),1,IF(AND($I1032="Fisico",Q1032=1),1,IF(AND(Q1032=1,$I1032="Electronico"),2,IF(Q1032=1,VLOOKUP($C1032&amp;"|"&amp;$B1032&amp;"|"&amp;$D1032,Empresas!$C$6:$CC$92,$G1032+6+1,0),0))))</f>
        <v>1</v>
      </c>
      <c r="AI1032" s="147">
        <f>IF(AND($I1032="Si",R1032=1),1,IF(AND($I1032="Fisico",R1032=1),1,IF(AND(R1032=1,$I1032="Electronico"),2,IF(R1032=1,VLOOKUP($C1032&amp;"|"&amp;$B1032&amp;"|"&amp;$D1032,Empresas!$C$6:$CC$92,$G1032+6+1,0),0))))</f>
        <v>0</v>
      </c>
      <c r="AJ1032" s="147">
        <f>IF(AND($I1032="Si",S1032=1),1,IF(AND($I1032="Fisico",S1032=1),1,IF(AND(S1032=1,$I1032="Electronico"),2,IF(S1032=1,VLOOKUP($C1032&amp;"|"&amp;$B1032&amp;"|"&amp;$D1032,Empresas!$C$6:$CC$92,$G1032+6+1,0),0))))</f>
        <v>0</v>
      </c>
      <c r="AK1032" s="147">
        <f>IF(AND($I1032="Si",T1032=1),1,IF(AND($I1032="Fisico",T1032=1),1,IF(AND(T1032=1,$I1032="Electronico"),2,IF(T1032=1,VLOOKUP($C1032&amp;"|"&amp;$B1032&amp;"|"&amp;$D1032,Empresas!$C$6:$CC$92,$G1032+6+1,0),0))))</f>
        <v>0</v>
      </c>
      <c r="AL1032" s="147">
        <f>IF(AND($I1032="Si",U1032=1),1,IF(AND($I1032="Fisico",U1032=1),1,IF(AND(U1032=1,$I1032="Electronico"),2,IF(U1032=1,VLOOKUP($C1032&amp;"|"&amp;$B1032&amp;"|"&amp;$D1032,Empresas!$C$6:$CC$92,$G1032+6+1,0),0))))</f>
        <v>0</v>
      </c>
      <c r="AM1032" s="149">
        <f t="shared" si="170"/>
        <v>8</v>
      </c>
      <c r="AN1032" s="149">
        <f t="shared" si="171"/>
        <v>8</v>
      </c>
      <c r="AO1032" s="152">
        <f t="shared" si="172"/>
        <v>1</v>
      </c>
    </row>
    <row r="1033" spans="1:41" x14ac:dyDescent="0.25">
      <c r="A1033" s="140" t="str">
        <f>VLOOKUP(D1033,Empresas!$D$7:$F$91,3,0)</f>
        <v>Yulisa</v>
      </c>
      <c r="B1033" s="141" t="str">
        <f>VLOOKUP(D1033,Empresas!$D$7:$G$91,4,0)</f>
        <v>Mireya</v>
      </c>
      <c r="C1033" s="141" t="s">
        <v>544</v>
      </c>
      <c r="D1033" s="141" t="s">
        <v>7</v>
      </c>
      <c r="E1033" s="141" t="str">
        <f>VLOOKUP(D1033,Empresas!$D$7:$E$92,2,0)</f>
        <v>VILLEGAS NILUPU OSCAR ALEXANDER</v>
      </c>
      <c r="F1033" s="141" t="s">
        <v>173</v>
      </c>
      <c r="G1033" s="142">
        <f>+G1032+1</f>
        <v>51</v>
      </c>
      <c r="H1033" s="142" t="str">
        <f>VLOOKUP(D1033,Empresas!$D$6:$L$92,7,0)</f>
        <v>Semestral</v>
      </c>
      <c r="I1033" s="141" t="str">
        <f>VLOOKUP(VLOOKUP(D1033&amp;"|"&amp;B1033,Empresas!$I$7:$CB$92,G1033,0),Tablas!$A$8:$B$10,2,0)</f>
        <v>Fisico</v>
      </c>
      <c r="J1033" s="78">
        <v>1</v>
      </c>
      <c r="K1033" s="78">
        <v>1</v>
      </c>
      <c r="L1033" s="78">
        <v>1</v>
      </c>
      <c r="M1033" s="78">
        <v>1</v>
      </c>
      <c r="N1033" s="78">
        <v>1</v>
      </c>
      <c r="O1033" s="78">
        <v>1</v>
      </c>
      <c r="P1033" s="78">
        <v>1</v>
      </c>
      <c r="Q1033" s="78">
        <v>1</v>
      </c>
      <c r="R1033" s="78"/>
      <c r="S1033" s="78"/>
      <c r="T1033" s="78"/>
      <c r="U1033" s="78"/>
      <c r="V1033" s="78" t="str">
        <f>VLOOKUP(D1033,Empresas!$D$7:$CF$91,81,0)</f>
        <v>D</v>
      </c>
      <c r="W1033" s="78" t="str">
        <f>VLOOKUP(D1033,Empresas!$D$7:$M$91,10,0)</f>
        <v>Rer</v>
      </c>
      <c r="X1033" s="69" t="str">
        <f t="shared" si="168"/>
        <v>SI</v>
      </c>
      <c r="Y1033" s="153" t="str">
        <f t="shared" si="169"/>
        <v>Si aplica</v>
      </c>
      <c r="Z1033" s="147">
        <f>IF(Y1033="No aplica",0,IF(I1033="no",0,IF(I1033="No aplica",0,IF(I1033="Si",1,IF(I1033="Fisico",1,IF(I1033="Electronico",2,VLOOKUP(C1033&amp;"|"&amp;B1033&amp;"|"&amp;D1033,Empresas!$C$6:$CC$92,G1033+6+1,0)))))))</f>
        <v>1</v>
      </c>
      <c r="AA1033" s="147">
        <f>IF(AND($I1033="Si",J1033=1),1,IF(AND($I1033="Fisico",J1033=1),1,IF(AND(J1033=1,$I1033="Electronico"),2,IF(J1033=1,VLOOKUP($C1033&amp;"|"&amp;$B1033&amp;"|"&amp;$D1033,Empresas!$C$6:$CC$92,$G1033+6+1,0),0))))</f>
        <v>1</v>
      </c>
      <c r="AB1033" s="147">
        <f>IF(AND($I1033="Si",K1033=1),1,IF(AND($I1033="Fisico",K1033=1),1,IF(AND(K1033=1,$I1033="Electronico"),2,IF(K1033=1,VLOOKUP($C1033&amp;"|"&amp;$B1033&amp;"|"&amp;$D1033,Empresas!$C$6:$CC$92,$G1033+6+1,0),0))))</f>
        <v>1</v>
      </c>
      <c r="AC1033" s="147">
        <f>IF(AND($I1033="Si",L1033=1),1,IF(AND($I1033="Fisico",L1033=1),1,IF(AND(L1033=1,$I1033="Electronico"),2,IF(L1033=1,VLOOKUP($C1033&amp;"|"&amp;$B1033&amp;"|"&amp;$D1033,Empresas!$C$6:$CC$92,$G1033+6+1,0),0))))</f>
        <v>1</v>
      </c>
      <c r="AD1033" s="147">
        <f>IF(AND($I1033="Si",M1033=1),1,IF(AND($I1033="Fisico",M1033=1),1,IF(AND(M1033=1,$I1033="Electronico"),2,IF(M1033=1,VLOOKUP($C1033&amp;"|"&amp;$B1033&amp;"|"&amp;$D1033,Empresas!$C$6:$CC$92,$G1033+6+1,0),0))))</f>
        <v>1</v>
      </c>
      <c r="AE1033" s="147">
        <f>IF(AND($I1033="Si",N1033=1),1,IF(AND($I1033="Fisico",N1033=1),1,IF(AND(N1033=1,$I1033="Electronico"),2,IF(N1033=1,VLOOKUP($C1033&amp;"|"&amp;$B1033&amp;"|"&amp;$D1033,Empresas!$C$6:$CC$92,$G1033+6+1,0),0))))</f>
        <v>1</v>
      </c>
      <c r="AF1033" s="147">
        <f>IF(AND($I1033="Si",O1033=1),1,IF(AND($I1033="Fisico",O1033=1),1,IF(AND(O1033=1,$I1033="Electronico"),2,IF(O1033=1,VLOOKUP($C1033&amp;"|"&amp;$B1033&amp;"|"&amp;$D1033,Empresas!$C$6:$CC$92,$G1033+6+1,0),0))))</f>
        <v>1</v>
      </c>
      <c r="AG1033" s="147">
        <f>IF(AND($I1033="Si",P1033=1),1,IF(AND($I1033="Fisico",P1033=1),1,IF(AND(P1033=1,$I1033="Electronico"),2,IF(P1033=1,VLOOKUP($C1033&amp;"|"&amp;$B1033&amp;"|"&amp;$D1033,Empresas!$C$6:$CC$92,$G1033+6+1,0),0))))</f>
        <v>1</v>
      </c>
      <c r="AH1033" s="147">
        <f>IF(AND($I1033="Si",Q1033=1),1,IF(AND($I1033="Fisico",Q1033=1),1,IF(AND(Q1033=1,$I1033="Electronico"),2,IF(Q1033=1,VLOOKUP($C1033&amp;"|"&amp;$B1033&amp;"|"&amp;$D1033,Empresas!$C$6:$CC$92,$G1033+6+1,0),0))))</f>
        <v>1</v>
      </c>
      <c r="AI1033" s="147">
        <f>IF(AND($I1033="Si",R1033=1),1,IF(AND($I1033="Fisico",R1033=1),1,IF(AND(R1033=1,$I1033="Electronico"),2,IF(R1033=1,VLOOKUP($C1033&amp;"|"&amp;$B1033&amp;"|"&amp;$D1033,Empresas!$C$6:$CC$92,$G1033+6+1,0),0))))</f>
        <v>0</v>
      </c>
      <c r="AJ1033" s="147">
        <f>IF(AND($I1033="Si",S1033=1),1,IF(AND($I1033="Fisico",S1033=1),1,IF(AND(S1033=1,$I1033="Electronico"),2,IF(S1033=1,VLOOKUP($C1033&amp;"|"&amp;$B1033&amp;"|"&amp;$D1033,Empresas!$C$6:$CC$92,$G1033+6+1,0),0))))</f>
        <v>0</v>
      </c>
      <c r="AK1033" s="147">
        <f>IF(AND($I1033="Si",T1033=1),1,IF(AND($I1033="Fisico",T1033=1),1,IF(AND(T1033=1,$I1033="Electronico"),2,IF(T1033=1,VLOOKUP($C1033&amp;"|"&amp;$B1033&amp;"|"&amp;$D1033,Empresas!$C$6:$CC$92,$G1033+6+1,0),0))))</f>
        <v>0</v>
      </c>
      <c r="AL1033" s="147">
        <f>IF(AND($I1033="Si",U1033=1),1,IF(AND($I1033="Fisico",U1033=1),1,IF(AND(U1033=1,$I1033="Electronico"),2,IF(U1033=1,VLOOKUP($C1033&amp;"|"&amp;$B1033&amp;"|"&amp;$D1033,Empresas!$C$6:$CC$92,$G1033+6+1,0),0))))</f>
        <v>0</v>
      </c>
      <c r="AM1033" s="149">
        <f t="shared" si="170"/>
        <v>8</v>
      </c>
      <c r="AN1033" s="149">
        <f t="shared" si="171"/>
        <v>8</v>
      </c>
      <c r="AO1033" s="152">
        <f t="shared" si="172"/>
        <v>1</v>
      </c>
    </row>
    <row r="1034" spans="1:41" x14ac:dyDescent="0.25">
      <c r="A1034" s="140" t="str">
        <f>VLOOKUP(D1034,Empresas!$D$7:$F$91,3,0)</f>
        <v>Yulisa</v>
      </c>
      <c r="B1034" s="141" t="str">
        <f>VLOOKUP(D1034,Empresas!$D$7:$G$91,4,0)</f>
        <v>Mireya</v>
      </c>
      <c r="C1034" s="141" t="s">
        <v>544</v>
      </c>
      <c r="D1034" s="141" t="s">
        <v>7</v>
      </c>
      <c r="E1034" s="141" t="str">
        <f>VLOOKUP(D1034,Empresas!$D$7:$E$92,2,0)</f>
        <v>VILLEGAS NILUPU OSCAR ALEXANDER</v>
      </c>
      <c r="F1034" s="141" t="s">
        <v>174</v>
      </c>
      <c r="G1034" s="142">
        <f t="shared" ref="G1034:G1042" si="173">+G1033+1</f>
        <v>52</v>
      </c>
      <c r="H1034" s="142" t="str">
        <f>VLOOKUP(D1034,Empresas!$D$6:$L$92,7,0)</f>
        <v>Semestral</v>
      </c>
      <c r="I1034" s="141" t="str">
        <f>VLOOKUP(VLOOKUP(D1034&amp;"|"&amp;B1034,Empresas!$I$7:$CB$92,G1034,0),Tablas!$A$8:$B$10,2,0)</f>
        <v>No aplica</v>
      </c>
      <c r="J1034" s="78"/>
      <c r="K1034" s="78"/>
      <c r="L1034" s="78"/>
      <c r="M1034" s="78"/>
      <c r="N1034" s="78"/>
      <c r="O1034" s="78"/>
      <c r="P1034" s="78"/>
      <c r="Q1034" s="78"/>
      <c r="R1034" s="78"/>
      <c r="S1034" s="78"/>
      <c r="T1034" s="78"/>
      <c r="U1034" s="78"/>
      <c r="V1034" s="78" t="str">
        <f>VLOOKUP(D1034,Empresas!$D$7:$CF$91,81,0)</f>
        <v>D</v>
      </c>
      <c r="W1034" s="78" t="str">
        <f>VLOOKUP(D1034,Empresas!$D$7:$M$91,10,0)</f>
        <v>Rer</v>
      </c>
      <c r="X1034" s="69" t="str">
        <f t="shared" si="168"/>
        <v>SI</v>
      </c>
      <c r="Y1034" s="153" t="str">
        <f t="shared" si="169"/>
        <v>No aplica</v>
      </c>
      <c r="Z1034" s="147">
        <f>IF(Y1034="No aplica",0,IF(I1034="no",0,IF(I1034="No aplica",0,IF(I1034="Si",1,IF(I1034="Fisico",1,IF(I1034="Electronico",2,VLOOKUP(C1034&amp;"|"&amp;B1034&amp;"|"&amp;D1034,Empresas!$C$6:$CC$92,G1034+6+1,0)))))))</f>
        <v>0</v>
      </c>
      <c r="AA1034" s="147">
        <f>IF(AND($I1034="Si",J1034=1),1,IF(AND($I1034="Fisico",J1034=1),1,IF(AND(J1034=1,$I1034="Electronico"),2,IF(J1034=1,VLOOKUP($C1034&amp;"|"&amp;$B1034&amp;"|"&amp;$D1034,Empresas!$C$6:$CC$92,$G1034+6+1,0),0))))</f>
        <v>0</v>
      </c>
      <c r="AB1034" s="147">
        <f>IF(AND($I1034="Si",K1034=1),1,IF(AND($I1034="Fisico",K1034=1),1,IF(AND(K1034=1,$I1034="Electronico"),2,IF(K1034=1,VLOOKUP($C1034&amp;"|"&amp;$B1034&amp;"|"&amp;$D1034,Empresas!$C$6:$CC$92,$G1034+6+1,0),0))))</f>
        <v>0</v>
      </c>
      <c r="AC1034" s="147">
        <f>IF(AND($I1034="Si",L1034=1),1,IF(AND($I1034="Fisico",L1034=1),1,IF(AND(L1034=1,$I1034="Electronico"),2,IF(L1034=1,VLOOKUP($C1034&amp;"|"&amp;$B1034&amp;"|"&amp;$D1034,Empresas!$C$6:$CC$92,$G1034+6+1,0),0))))</f>
        <v>0</v>
      </c>
      <c r="AD1034" s="147">
        <f>IF(AND($I1034="Si",M1034=1),1,IF(AND($I1034="Fisico",M1034=1),1,IF(AND(M1034=1,$I1034="Electronico"),2,IF(M1034=1,VLOOKUP($C1034&amp;"|"&amp;$B1034&amp;"|"&amp;$D1034,Empresas!$C$6:$CC$92,$G1034+6+1,0),0))))</f>
        <v>0</v>
      </c>
      <c r="AE1034" s="147">
        <f>IF(AND($I1034="Si",N1034=1),1,IF(AND($I1034="Fisico",N1034=1),1,IF(AND(N1034=1,$I1034="Electronico"),2,IF(N1034=1,VLOOKUP($C1034&amp;"|"&amp;$B1034&amp;"|"&amp;$D1034,Empresas!$C$6:$CC$92,$G1034+6+1,0),0))))</f>
        <v>0</v>
      </c>
      <c r="AF1034" s="147">
        <f>IF(AND($I1034="Si",O1034=1),1,IF(AND($I1034="Fisico",O1034=1),1,IF(AND(O1034=1,$I1034="Electronico"),2,IF(O1034=1,VLOOKUP($C1034&amp;"|"&amp;$B1034&amp;"|"&amp;$D1034,Empresas!$C$6:$CC$92,$G1034+6+1,0),0))))</f>
        <v>0</v>
      </c>
      <c r="AG1034" s="147">
        <f>IF(AND($I1034="Si",P1034=1),1,IF(AND($I1034="Fisico",P1034=1),1,IF(AND(P1034=1,$I1034="Electronico"),2,IF(P1034=1,VLOOKUP($C1034&amp;"|"&amp;$B1034&amp;"|"&amp;$D1034,Empresas!$C$6:$CC$92,$G1034+6+1,0),0))))</f>
        <v>0</v>
      </c>
      <c r="AH1034" s="147">
        <f>IF(AND($I1034="Si",Q1034=1),1,IF(AND($I1034="Fisico",Q1034=1),1,IF(AND(Q1034=1,$I1034="Electronico"),2,IF(Q1034=1,VLOOKUP($C1034&amp;"|"&amp;$B1034&amp;"|"&amp;$D1034,Empresas!$C$6:$CC$92,$G1034+6+1,0),0))))</f>
        <v>0</v>
      </c>
      <c r="AI1034" s="147">
        <f>IF(AND($I1034="Si",R1034=1),1,IF(AND($I1034="Fisico",R1034=1),1,IF(AND(R1034=1,$I1034="Electronico"),2,IF(R1034=1,VLOOKUP($C1034&amp;"|"&amp;$B1034&amp;"|"&amp;$D1034,Empresas!$C$6:$CC$92,$G1034+6+1,0),0))))</f>
        <v>0</v>
      </c>
      <c r="AJ1034" s="147">
        <f>IF(AND($I1034="Si",S1034=1),1,IF(AND($I1034="Fisico",S1034=1),1,IF(AND(S1034=1,$I1034="Electronico"),2,IF(S1034=1,VLOOKUP($C1034&amp;"|"&amp;$B1034&amp;"|"&amp;$D1034,Empresas!$C$6:$CC$92,$G1034+6+1,0),0))))</f>
        <v>0</v>
      </c>
      <c r="AK1034" s="147">
        <f>IF(AND($I1034="Si",T1034=1),1,IF(AND($I1034="Fisico",T1034=1),1,IF(AND(T1034=1,$I1034="Electronico"),2,IF(T1034=1,VLOOKUP($C1034&amp;"|"&amp;$B1034&amp;"|"&amp;$D1034,Empresas!$C$6:$CC$92,$G1034+6+1,0),0))))</f>
        <v>0</v>
      </c>
      <c r="AL1034" s="147">
        <f>IF(AND($I1034="Si",U1034=1),1,IF(AND($I1034="Fisico",U1034=1),1,IF(AND(U1034=1,$I1034="Electronico"),2,IF(U1034=1,VLOOKUP($C1034&amp;"|"&amp;$B1034&amp;"|"&amp;$D1034,Empresas!$C$6:$CC$92,$G1034+6+1,0),0))))</f>
        <v>0</v>
      </c>
      <c r="AM1034" s="149">
        <f t="shared" si="170"/>
        <v>0</v>
      </c>
      <c r="AN1034" s="149">
        <f t="shared" si="171"/>
        <v>0</v>
      </c>
      <c r="AO1034" s="152">
        <f t="shared" si="172"/>
        <v>0</v>
      </c>
    </row>
    <row r="1035" spans="1:41" x14ac:dyDescent="0.25">
      <c r="A1035" s="140" t="str">
        <f>VLOOKUP(D1035,Empresas!$D$7:$F$91,3,0)</f>
        <v>Yulisa</v>
      </c>
      <c r="B1035" s="141" t="str">
        <f>VLOOKUP(D1035,Empresas!$D$7:$G$91,4,0)</f>
        <v>Mireya</v>
      </c>
      <c r="C1035" s="141" t="s">
        <v>544</v>
      </c>
      <c r="D1035" s="141" t="s">
        <v>7</v>
      </c>
      <c r="E1035" s="141" t="str">
        <f>VLOOKUP(D1035,Empresas!$D$7:$E$92,2,0)</f>
        <v>VILLEGAS NILUPU OSCAR ALEXANDER</v>
      </c>
      <c r="F1035" s="141" t="s">
        <v>175</v>
      </c>
      <c r="G1035" s="142">
        <f t="shared" si="173"/>
        <v>53</v>
      </c>
      <c r="H1035" s="142" t="str">
        <f>VLOOKUP(D1035,Empresas!$D$6:$L$92,7,0)</f>
        <v>Semestral</v>
      </c>
      <c r="I1035" s="141" t="str">
        <f>VLOOKUP(VLOOKUP(D1035&amp;"|"&amp;B1035,Empresas!$I$7:$CB$92,G1035,0),Tablas!$A$8:$B$10,2,0)</f>
        <v>No aplica</v>
      </c>
      <c r="J1035" s="78"/>
      <c r="K1035" s="78"/>
      <c r="L1035" s="78"/>
      <c r="M1035" s="78"/>
      <c r="N1035" s="78"/>
      <c r="O1035" s="78"/>
      <c r="P1035" s="78"/>
      <c r="Q1035" s="78"/>
      <c r="R1035" s="78"/>
      <c r="S1035" s="78"/>
      <c r="T1035" s="78"/>
      <c r="U1035" s="78"/>
      <c r="V1035" s="78" t="str">
        <f>VLOOKUP(D1035,Empresas!$D$7:$CF$91,81,0)</f>
        <v>D</v>
      </c>
      <c r="W1035" s="78" t="str">
        <f>VLOOKUP(D1035,Empresas!$D$7:$M$91,10,0)</f>
        <v>Rer</v>
      </c>
      <c r="X1035" s="69" t="str">
        <f t="shared" si="168"/>
        <v>SI</v>
      </c>
      <c r="Y1035" s="153" t="str">
        <f t="shared" si="169"/>
        <v>No aplica</v>
      </c>
      <c r="Z1035" s="147">
        <f>IF(Y1035="No aplica",0,IF(I1035="no",0,IF(I1035="No aplica",0,IF(I1035="Si",1,IF(I1035="Fisico",1,IF(I1035="Electronico",2,VLOOKUP(C1035&amp;"|"&amp;B1035&amp;"|"&amp;D1035,Empresas!$C$6:$CC$92,G1035+6+1,0)))))))</f>
        <v>0</v>
      </c>
      <c r="AA1035" s="147">
        <f>IF(AND($I1035="Si",J1035=1),1,IF(AND($I1035="Fisico",J1035=1),1,IF(AND(J1035=1,$I1035="Electronico"),2,IF(J1035=1,VLOOKUP($C1035&amp;"|"&amp;$B1035&amp;"|"&amp;$D1035,Empresas!$C$6:$CC$92,$G1035+6+1,0),0))))</f>
        <v>0</v>
      </c>
      <c r="AB1035" s="147">
        <f>IF(AND($I1035="Si",K1035=1),1,IF(AND($I1035="Fisico",K1035=1),1,IF(AND(K1035=1,$I1035="Electronico"),2,IF(K1035=1,VLOOKUP($C1035&amp;"|"&amp;$B1035&amp;"|"&amp;$D1035,Empresas!$C$6:$CC$92,$G1035+6+1,0),0))))</f>
        <v>0</v>
      </c>
      <c r="AC1035" s="147">
        <f>IF(AND($I1035="Si",L1035=1),1,IF(AND($I1035="Fisico",L1035=1),1,IF(AND(L1035=1,$I1035="Electronico"),2,IF(L1035=1,VLOOKUP($C1035&amp;"|"&amp;$B1035&amp;"|"&amp;$D1035,Empresas!$C$6:$CC$92,$G1035+6+1,0),0))))</f>
        <v>0</v>
      </c>
      <c r="AD1035" s="147">
        <f>IF(AND($I1035="Si",M1035=1),1,IF(AND($I1035="Fisico",M1035=1),1,IF(AND(M1035=1,$I1035="Electronico"),2,IF(M1035=1,VLOOKUP($C1035&amp;"|"&amp;$B1035&amp;"|"&amp;$D1035,Empresas!$C$6:$CC$92,$G1035+6+1,0),0))))</f>
        <v>0</v>
      </c>
      <c r="AE1035" s="147">
        <f>IF(AND($I1035="Si",N1035=1),1,IF(AND($I1035="Fisico",N1035=1),1,IF(AND(N1035=1,$I1035="Electronico"),2,IF(N1035=1,VLOOKUP($C1035&amp;"|"&amp;$B1035&amp;"|"&amp;$D1035,Empresas!$C$6:$CC$92,$G1035+6+1,0),0))))</f>
        <v>0</v>
      </c>
      <c r="AF1035" s="147">
        <f>IF(AND($I1035="Si",O1035=1),1,IF(AND($I1035="Fisico",O1035=1),1,IF(AND(O1035=1,$I1035="Electronico"),2,IF(O1035=1,VLOOKUP($C1035&amp;"|"&amp;$B1035&amp;"|"&amp;$D1035,Empresas!$C$6:$CC$92,$G1035+6+1,0),0))))</f>
        <v>0</v>
      </c>
      <c r="AG1035" s="147">
        <f>IF(AND($I1035="Si",P1035=1),1,IF(AND($I1035="Fisico",P1035=1),1,IF(AND(P1035=1,$I1035="Electronico"),2,IF(P1035=1,VLOOKUP($C1035&amp;"|"&amp;$B1035&amp;"|"&amp;$D1035,Empresas!$C$6:$CC$92,$G1035+6+1,0),0))))</f>
        <v>0</v>
      </c>
      <c r="AH1035" s="147">
        <f>IF(AND($I1035="Si",Q1035=1),1,IF(AND($I1035="Fisico",Q1035=1),1,IF(AND(Q1035=1,$I1035="Electronico"),2,IF(Q1035=1,VLOOKUP($C1035&amp;"|"&amp;$B1035&amp;"|"&amp;$D1035,Empresas!$C$6:$CC$92,$G1035+6+1,0),0))))</f>
        <v>0</v>
      </c>
      <c r="AI1035" s="147">
        <f>IF(AND($I1035="Si",R1035=1),1,IF(AND($I1035="Fisico",R1035=1),1,IF(AND(R1035=1,$I1035="Electronico"),2,IF(R1035=1,VLOOKUP($C1035&amp;"|"&amp;$B1035&amp;"|"&amp;$D1035,Empresas!$C$6:$CC$92,$G1035+6+1,0),0))))</f>
        <v>0</v>
      </c>
      <c r="AJ1035" s="147">
        <f>IF(AND($I1035="Si",S1035=1),1,IF(AND($I1035="Fisico",S1035=1),1,IF(AND(S1035=1,$I1035="Electronico"),2,IF(S1035=1,VLOOKUP($C1035&amp;"|"&amp;$B1035&amp;"|"&amp;$D1035,Empresas!$C$6:$CC$92,$G1035+6+1,0),0))))</f>
        <v>0</v>
      </c>
      <c r="AK1035" s="147">
        <f>IF(AND($I1035="Si",T1035=1),1,IF(AND($I1035="Fisico",T1035=1),1,IF(AND(T1035=1,$I1035="Electronico"),2,IF(T1035=1,VLOOKUP($C1035&amp;"|"&amp;$B1035&amp;"|"&amp;$D1035,Empresas!$C$6:$CC$92,$G1035+6+1,0),0))))</f>
        <v>0</v>
      </c>
      <c r="AL1035" s="147">
        <f>IF(AND($I1035="Si",U1035=1),1,IF(AND($I1035="Fisico",U1035=1),1,IF(AND(U1035=1,$I1035="Electronico"),2,IF(U1035=1,VLOOKUP($C1035&amp;"|"&amp;$B1035&amp;"|"&amp;$D1035,Empresas!$C$6:$CC$92,$G1035+6+1,0),0))))</f>
        <v>0</v>
      </c>
      <c r="AM1035" s="149">
        <f t="shared" si="170"/>
        <v>0</v>
      </c>
      <c r="AN1035" s="149">
        <f t="shared" si="171"/>
        <v>0</v>
      </c>
      <c r="AO1035" s="152">
        <f t="shared" si="172"/>
        <v>0</v>
      </c>
    </row>
    <row r="1036" spans="1:41" x14ac:dyDescent="0.25">
      <c r="A1036" s="140" t="str">
        <f>VLOOKUP(D1036,Empresas!$D$7:$F$91,3,0)</f>
        <v>Yulisa</v>
      </c>
      <c r="B1036" s="141" t="str">
        <f>VLOOKUP(D1036,Empresas!$D$7:$G$91,4,0)</f>
        <v>Mireya</v>
      </c>
      <c r="C1036" s="141" t="s">
        <v>544</v>
      </c>
      <c r="D1036" s="141" t="s">
        <v>7</v>
      </c>
      <c r="E1036" s="141" t="str">
        <f>VLOOKUP(D1036,Empresas!$D$7:$E$92,2,0)</f>
        <v>VILLEGAS NILUPU OSCAR ALEXANDER</v>
      </c>
      <c r="F1036" s="141" t="s">
        <v>176</v>
      </c>
      <c r="G1036" s="142">
        <f t="shared" si="173"/>
        <v>54</v>
      </c>
      <c r="H1036" s="142" t="str">
        <f>VLOOKUP(D1036,Empresas!$D$6:$L$92,7,0)</f>
        <v>Semestral</v>
      </c>
      <c r="I1036" s="141" t="str">
        <f>VLOOKUP(VLOOKUP(D1036&amp;"|"&amp;B1036,Empresas!$I$7:$CB$92,G1036,0),Tablas!$A$8:$B$10,2,0)</f>
        <v>No aplica</v>
      </c>
      <c r="J1036" s="78"/>
      <c r="K1036" s="78"/>
      <c r="L1036" s="78"/>
      <c r="M1036" s="78"/>
      <c r="N1036" s="78"/>
      <c r="O1036" s="78"/>
      <c r="P1036" s="78"/>
      <c r="Q1036" s="78"/>
      <c r="R1036" s="78"/>
      <c r="S1036" s="78"/>
      <c r="T1036" s="78"/>
      <c r="U1036" s="78"/>
      <c r="V1036" s="78" t="str">
        <f>VLOOKUP(D1036,Empresas!$D$7:$CF$91,81,0)</f>
        <v>D</v>
      </c>
      <c r="W1036" s="78" t="str">
        <f>VLOOKUP(D1036,Empresas!$D$7:$M$91,10,0)</f>
        <v>Rer</v>
      </c>
      <c r="X1036" s="69" t="str">
        <f t="shared" si="168"/>
        <v>SI</v>
      </c>
      <c r="Y1036" s="153" t="str">
        <f t="shared" si="169"/>
        <v>No aplica</v>
      </c>
      <c r="Z1036" s="147">
        <f>IF(Y1036="No aplica",0,IF(I1036="no",0,IF(I1036="No aplica",0,IF(I1036="Si",1,IF(I1036="Fisico",1,IF(I1036="Electronico",2,VLOOKUP(C1036&amp;"|"&amp;B1036&amp;"|"&amp;D1036,Empresas!$C$6:$CC$92,G1036+6+1,0)))))))</f>
        <v>0</v>
      </c>
      <c r="AA1036" s="147">
        <f>IF(AND($I1036="Si",J1036=1),1,IF(AND($I1036="Fisico",J1036=1),1,IF(AND(J1036=1,$I1036="Electronico"),2,IF(J1036=1,VLOOKUP($C1036&amp;"|"&amp;$B1036&amp;"|"&amp;$D1036,Empresas!$C$6:$CC$92,$G1036+6+1,0),0))))</f>
        <v>0</v>
      </c>
      <c r="AB1036" s="147">
        <f>IF(AND($I1036="Si",K1036=1),1,IF(AND($I1036="Fisico",K1036=1),1,IF(AND(K1036=1,$I1036="Electronico"),2,IF(K1036=1,VLOOKUP($C1036&amp;"|"&amp;$B1036&amp;"|"&amp;$D1036,Empresas!$C$6:$CC$92,$G1036+6+1,0),0))))</f>
        <v>0</v>
      </c>
      <c r="AC1036" s="147">
        <f>IF(AND($I1036="Si",L1036=1),1,IF(AND($I1036="Fisico",L1036=1),1,IF(AND(L1036=1,$I1036="Electronico"),2,IF(L1036=1,VLOOKUP($C1036&amp;"|"&amp;$B1036&amp;"|"&amp;$D1036,Empresas!$C$6:$CC$92,$G1036+6+1,0),0))))</f>
        <v>0</v>
      </c>
      <c r="AD1036" s="147">
        <f>IF(AND($I1036="Si",M1036=1),1,IF(AND($I1036="Fisico",M1036=1),1,IF(AND(M1036=1,$I1036="Electronico"),2,IF(M1036=1,VLOOKUP($C1036&amp;"|"&amp;$B1036&amp;"|"&amp;$D1036,Empresas!$C$6:$CC$92,$G1036+6+1,0),0))))</f>
        <v>0</v>
      </c>
      <c r="AE1036" s="147">
        <f>IF(AND($I1036="Si",N1036=1),1,IF(AND($I1036="Fisico",N1036=1),1,IF(AND(N1036=1,$I1036="Electronico"),2,IF(N1036=1,VLOOKUP($C1036&amp;"|"&amp;$B1036&amp;"|"&amp;$D1036,Empresas!$C$6:$CC$92,$G1036+6+1,0),0))))</f>
        <v>0</v>
      </c>
      <c r="AF1036" s="147">
        <f>IF(AND($I1036="Si",O1036=1),1,IF(AND($I1036="Fisico",O1036=1),1,IF(AND(O1036=1,$I1036="Electronico"),2,IF(O1036=1,VLOOKUP($C1036&amp;"|"&amp;$B1036&amp;"|"&amp;$D1036,Empresas!$C$6:$CC$92,$G1036+6+1,0),0))))</f>
        <v>0</v>
      </c>
      <c r="AG1036" s="147">
        <f>IF(AND($I1036="Si",P1036=1),1,IF(AND($I1036="Fisico",P1036=1),1,IF(AND(P1036=1,$I1036="Electronico"),2,IF(P1036=1,VLOOKUP($C1036&amp;"|"&amp;$B1036&amp;"|"&amp;$D1036,Empresas!$C$6:$CC$92,$G1036+6+1,0),0))))</f>
        <v>0</v>
      </c>
      <c r="AH1036" s="147">
        <f>IF(AND($I1036="Si",Q1036=1),1,IF(AND($I1036="Fisico",Q1036=1),1,IF(AND(Q1036=1,$I1036="Electronico"),2,IF(Q1036=1,VLOOKUP($C1036&amp;"|"&amp;$B1036&amp;"|"&amp;$D1036,Empresas!$C$6:$CC$92,$G1036+6+1,0),0))))</f>
        <v>0</v>
      </c>
      <c r="AI1036" s="147">
        <f>IF(AND($I1036="Si",R1036=1),1,IF(AND($I1036="Fisico",R1036=1),1,IF(AND(R1036=1,$I1036="Electronico"),2,IF(R1036=1,VLOOKUP($C1036&amp;"|"&amp;$B1036&amp;"|"&amp;$D1036,Empresas!$C$6:$CC$92,$G1036+6+1,0),0))))</f>
        <v>0</v>
      </c>
      <c r="AJ1036" s="147">
        <f>IF(AND($I1036="Si",S1036=1),1,IF(AND($I1036="Fisico",S1036=1),1,IF(AND(S1036=1,$I1036="Electronico"),2,IF(S1036=1,VLOOKUP($C1036&amp;"|"&amp;$B1036&amp;"|"&amp;$D1036,Empresas!$C$6:$CC$92,$G1036+6+1,0),0))))</f>
        <v>0</v>
      </c>
      <c r="AK1036" s="147">
        <f>IF(AND($I1036="Si",T1036=1),1,IF(AND($I1036="Fisico",T1036=1),1,IF(AND(T1036=1,$I1036="Electronico"),2,IF(T1036=1,VLOOKUP($C1036&amp;"|"&amp;$B1036&amp;"|"&amp;$D1036,Empresas!$C$6:$CC$92,$G1036+6+1,0),0))))</f>
        <v>0</v>
      </c>
      <c r="AL1036" s="147">
        <f>IF(AND($I1036="Si",U1036=1),1,IF(AND($I1036="Fisico",U1036=1),1,IF(AND(U1036=1,$I1036="Electronico"),2,IF(U1036=1,VLOOKUP($C1036&amp;"|"&amp;$B1036&amp;"|"&amp;$D1036,Empresas!$C$6:$CC$92,$G1036+6+1,0),0))))</f>
        <v>0</v>
      </c>
      <c r="AM1036" s="149">
        <f t="shared" si="170"/>
        <v>0</v>
      </c>
      <c r="AN1036" s="149">
        <f t="shared" si="171"/>
        <v>0</v>
      </c>
      <c r="AO1036" s="152">
        <f t="shared" si="172"/>
        <v>0</v>
      </c>
    </row>
    <row r="1037" spans="1:41" x14ac:dyDescent="0.25">
      <c r="A1037" s="140" t="str">
        <f>VLOOKUP(D1037,Empresas!$D$7:$F$91,3,0)</f>
        <v>Yulisa</v>
      </c>
      <c r="B1037" s="141" t="str">
        <f>VLOOKUP(D1037,Empresas!$D$7:$G$91,4,0)</f>
        <v>Mireya</v>
      </c>
      <c r="C1037" s="141" t="s">
        <v>544</v>
      </c>
      <c r="D1037" s="141" t="s">
        <v>7</v>
      </c>
      <c r="E1037" s="141" t="str">
        <f>VLOOKUP(D1037,Empresas!$D$7:$E$92,2,0)</f>
        <v>VILLEGAS NILUPU OSCAR ALEXANDER</v>
      </c>
      <c r="F1037" s="141" t="s">
        <v>177</v>
      </c>
      <c r="G1037" s="142">
        <f t="shared" si="173"/>
        <v>55</v>
      </c>
      <c r="H1037" s="142" t="str">
        <f>VLOOKUP(D1037,Empresas!$D$6:$L$92,7,0)</f>
        <v>Semestral</v>
      </c>
      <c r="I1037" s="141" t="str">
        <f>VLOOKUP(VLOOKUP(D1037&amp;"|"&amp;B1037,Empresas!$I$7:$CB$92,G1037,0),Tablas!$A$8:$B$10,2,0)</f>
        <v>No aplica</v>
      </c>
      <c r="J1037" s="78"/>
      <c r="K1037" s="78"/>
      <c r="L1037" s="78"/>
      <c r="M1037" s="78"/>
      <c r="N1037" s="78"/>
      <c r="O1037" s="78"/>
      <c r="P1037" s="78"/>
      <c r="Q1037" s="78"/>
      <c r="R1037" s="78"/>
      <c r="S1037" s="78"/>
      <c r="T1037" s="78"/>
      <c r="U1037" s="78"/>
      <c r="V1037" s="78" t="str">
        <f>VLOOKUP(D1037,Empresas!$D$7:$CF$91,81,0)</f>
        <v>D</v>
      </c>
      <c r="W1037" s="78" t="str">
        <f>VLOOKUP(D1037,Empresas!$D$7:$M$91,10,0)</f>
        <v>Rer</v>
      </c>
      <c r="X1037" s="69" t="str">
        <f t="shared" si="168"/>
        <v>NO</v>
      </c>
      <c r="Y1037" s="153" t="str">
        <f t="shared" si="169"/>
        <v>No aplica</v>
      </c>
      <c r="Z1037" s="147">
        <f>IF(Y1037="No aplica",0,IF(I1037="no",0,IF(I1037="No aplica",0,IF(I1037="Si",1,IF(I1037="Fisico",1,IF(I1037="Electronico",2,VLOOKUP(C1037&amp;"|"&amp;B1037&amp;"|"&amp;D1037,Empresas!$C$6:$CC$92,G1037+6+1,0)))))))</f>
        <v>0</v>
      </c>
      <c r="AA1037" s="147">
        <f>IF(AND($I1037="Si",J1037=1),1,IF(AND($I1037="Fisico",J1037=1),1,IF(AND(J1037=1,$I1037="Electronico"),2,IF(J1037=1,VLOOKUP($C1037&amp;"|"&amp;$B1037&amp;"|"&amp;$D1037,Empresas!$C$6:$CC$92,$G1037+6+1,0),0))))</f>
        <v>0</v>
      </c>
      <c r="AB1037" s="147">
        <f>IF(AND($I1037="Si",K1037=1),1,IF(AND($I1037="Fisico",K1037=1),1,IF(AND(K1037=1,$I1037="Electronico"),2,IF(K1037=1,VLOOKUP($C1037&amp;"|"&amp;$B1037&amp;"|"&amp;$D1037,Empresas!$C$6:$CC$92,$G1037+6+1,0),0))))</f>
        <v>0</v>
      </c>
      <c r="AC1037" s="147">
        <f>IF(AND($I1037="Si",L1037=1),1,IF(AND($I1037="Fisico",L1037=1),1,IF(AND(L1037=1,$I1037="Electronico"),2,IF(L1037=1,VLOOKUP($C1037&amp;"|"&amp;$B1037&amp;"|"&amp;$D1037,Empresas!$C$6:$CC$92,$G1037+6+1,0),0))))</f>
        <v>0</v>
      </c>
      <c r="AD1037" s="147">
        <f>IF(AND($I1037="Si",M1037=1),1,IF(AND($I1037="Fisico",M1037=1),1,IF(AND(M1037=1,$I1037="Electronico"),2,IF(M1037=1,VLOOKUP($C1037&amp;"|"&amp;$B1037&amp;"|"&amp;$D1037,Empresas!$C$6:$CC$92,$G1037+6+1,0),0))))</f>
        <v>0</v>
      </c>
      <c r="AE1037" s="147">
        <f>IF(AND($I1037="Si",N1037=1),1,IF(AND($I1037="Fisico",N1037=1),1,IF(AND(N1037=1,$I1037="Electronico"),2,IF(N1037=1,VLOOKUP($C1037&amp;"|"&amp;$B1037&amp;"|"&amp;$D1037,Empresas!$C$6:$CC$92,$G1037+6+1,0),0))))</f>
        <v>0</v>
      </c>
      <c r="AF1037" s="147">
        <f>IF(AND($I1037="Si",O1037=1),1,IF(AND($I1037="Fisico",O1037=1),1,IF(AND(O1037=1,$I1037="Electronico"),2,IF(O1037=1,VLOOKUP($C1037&amp;"|"&amp;$B1037&amp;"|"&amp;$D1037,Empresas!$C$6:$CC$92,$G1037+6+1,0),0))))</f>
        <v>0</v>
      </c>
      <c r="AG1037" s="147">
        <f>IF(AND($I1037="Si",P1037=1),1,IF(AND($I1037="Fisico",P1037=1),1,IF(AND(P1037=1,$I1037="Electronico"),2,IF(P1037=1,VLOOKUP($C1037&amp;"|"&amp;$B1037&amp;"|"&amp;$D1037,Empresas!$C$6:$CC$92,$G1037+6+1,0),0))))</f>
        <v>0</v>
      </c>
      <c r="AH1037" s="147">
        <f>IF(AND($I1037="Si",Q1037=1),1,IF(AND($I1037="Fisico",Q1037=1),1,IF(AND(Q1037=1,$I1037="Electronico"),2,IF(Q1037=1,VLOOKUP($C1037&amp;"|"&amp;$B1037&amp;"|"&amp;$D1037,Empresas!$C$6:$CC$92,$G1037+6+1,0),0))))</f>
        <v>0</v>
      </c>
      <c r="AI1037" s="147">
        <f>IF(AND($I1037="Si",R1037=1),1,IF(AND($I1037="Fisico",R1037=1),1,IF(AND(R1037=1,$I1037="Electronico"),2,IF(R1037=1,VLOOKUP($C1037&amp;"|"&amp;$B1037&amp;"|"&amp;$D1037,Empresas!$C$6:$CC$92,$G1037+6+1,0),0))))</f>
        <v>0</v>
      </c>
      <c r="AJ1037" s="147">
        <f>IF(AND($I1037="Si",S1037=1),1,IF(AND($I1037="Fisico",S1037=1),1,IF(AND(S1037=1,$I1037="Electronico"),2,IF(S1037=1,VLOOKUP($C1037&amp;"|"&amp;$B1037&amp;"|"&amp;$D1037,Empresas!$C$6:$CC$92,$G1037+6+1,0),0))))</f>
        <v>0</v>
      </c>
      <c r="AK1037" s="147">
        <f>IF(AND($I1037="Si",T1037=1),1,IF(AND($I1037="Fisico",T1037=1),1,IF(AND(T1037=1,$I1037="Electronico"),2,IF(T1037=1,VLOOKUP($C1037&amp;"|"&amp;$B1037&amp;"|"&amp;$D1037,Empresas!$C$6:$CC$92,$G1037+6+1,0),0))))</f>
        <v>0</v>
      </c>
      <c r="AL1037" s="147">
        <f>IF(AND($I1037="Si",U1037=1),1,IF(AND($I1037="Fisico",U1037=1),1,IF(AND(U1037=1,$I1037="Electronico"),2,IF(U1037=1,VLOOKUP($C1037&amp;"|"&amp;$B1037&amp;"|"&amp;$D1037,Empresas!$C$6:$CC$92,$G1037+6+1,0),0))))</f>
        <v>0</v>
      </c>
      <c r="AM1037" s="149">
        <f t="shared" si="170"/>
        <v>0</v>
      </c>
      <c r="AN1037" s="149">
        <f t="shared" si="171"/>
        <v>0</v>
      </c>
      <c r="AO1037" s="152">
        <f t="shared" si="172"/>
        <v>0</v>
      </c>
    </row>
    <row r="1038" spans="1:41" x14ac:dyDescent="0.25">
      <c r="A1038" s="140" t="str">
        <f>VLOOKUP(D1038,Empresas!$D$7:$F$91,3,0)</f>
        <v>Yulisa</v>
      </c>
      <c r="B1038" s="141" t="str">
        <f>VLOOKUP(D1038,Empresas!$D$7:$G$91,4,0)</f>
        <v>Mireya</v>
      </c>
      <c r="C1038" s="141" t="s">
        <v>544</v>
      </c>
      <c r="D1038" s="141" t="s">
        <v>7</v>
      </c>
      <c r="E1038" s="141" t="str">
        <f>VLOOKUP(D1038,Empresas!$D$7:$E$92,2,0)</f>
        <v>VILLEGAS NILUPU OSCAR ALEXANDER</v>
      </c>
      <c r="F1038" s="141" t="s">
        <v>178</v>
      </c>
      <c r="G1038" s="142">
        <f t="shared" si="173"/>
        <v>56</v>
      </c>
      <c r="H1038" s="142" t="str">
        <f>VLOOKUP(D1038,Empresas!$D$6:$L$92,7,0)</f>
        <v>Semestral</v>
      </c>
      <c r="I1038" s="141" t="str">
        <f>VLOOKUP(VLOOKUP(D1038&amp;"|"&amp;B1038,Empresas!$I$7:$CB$92,G1038,0),Tablas!$A$8:$B$10,2,0)</f>
        <v>No aplica</v>
      </c>
      <c r="J1038" s="78"/>
      <c r="K1038" s="78"/>
      <c r="L1038" s="78"/>
      <c r="M1038" s="78"/>
      <c r="N1038" s="78"/>
      <c r="O1038" s="78"/>
      <c r="P1038" s="78"/>
      <c r="Q1038" s="78"/>
      <c r="R1038" s="78"/>
      <c r="S1038" s="78"/>
      <c r="T1038" s="78"/>
      <c r="U1038" s="78"/>
      <c r="V1038" s="78" t="str">
        <f>VLOOKUP(D1038,Empresas!$D$7:$CF$91,81,0)</f>
        <v>D</v>
      </c>
      <c r="W1038" s="78" t="str">
        <f>VLOOKUP(D1038,Empresas!$D$7:$M$91,10,0)</f>
        <v>Rer</v>
      </c>
      <c r="X1038" s="69" t="str">
        <f t="shared" si="168"/>
        <v>SI</v>
      </c>
      <c r="Y1038" s="153" t="str">
        <f t="shared" si="169"/>
        <v>No aplica</v>
      </c>
      <c r="Z1038" s="147">
        <f>IF(Y1038="No aplica",0,IF(I1038="no",0,IF(I1038="No aplica",0,IF(I1038="Si",1,IF(I1038="Fisico",1,IF(I1038="Electronico",2,VLOOKUP(C1038&amp;"|"&amp;B1038&amp;"|"&amp;D1038,Empresas!$C$6:$CC$92,G1038+6+1,0)))))))</f>
        <v>0</v>
      </c>
      <c r="AA1038" s="147">
        <f>IF(AND($I1038="Si",J1038=1),1,IF(AND($I1038="Fisico",J1038=1),1,IF(AND(J1038=1,$I1038="Electronico"),2,IF(J1038=1,VLOOKUP($C1038&amp;"|"&amp;$B1038&amp;"|"&amp;$D1038,Empresas!$C$6:$CC$92,$G1038+6+1,0),0))))</f>
        <v>0</v>
      </c>
      <c r="AB1038" s="147">
        <f>IF(AND($I1038="Si",K1038=1),1,IF(AND($I1038="Fisico",K1038=1),1,IF(AND(K1038=1,$I1038="Electronico"),2,IF(K1038=1,VLOOKUP($C1038&amp;"|"&amp;$B1038&amp;"|"&amp;$D1038,Empresas!$C$6:$CC$92,$G1038+6+1,0),0))))</f>
        <v>0</v>
      </c>
      <c r="AC1038" s="147">
        <f>IF(AND($I1038="Si",L1038=1),1,IF(AND($I1038="Fisico",L1038=1),1,IF(AND(L1038=1,$I1038="Electronico"),2,IF(L1038=1,VLOOKUP($C1038&amp;"|"&amp;$B1038&amp;"|"&amp;$D1038,Empresas!$C$6:$CC$92,$G1038+6+1,0),0))))</f>
        <v>0</v>
      </c>
      <c r="AD1038" s="147">
        <f>IF(AND($I1038="Si",M1038=1),1,IF(AND($I1038="Fisico",M1038=1),1,IF(AND(M1038=1,$I1038="Electronico"),2,IF(M1038=1,VLOOKUP($C1038&amp;"|"&amp;$B1038&amp;"|"&amp;$D1038,Empresas!$C$6:$CC$92,$G1038+6+1,0),0))))</f>
        <v>0</v>
      </c>
      <c r="AE1038" s="147">
        <f>IF(AND($I1038="Si",N1038=1),1,IF(AND($I1038="Fisico",N1038=1),1,IF(AND(N1038=1,$I1038="Electronico"),2,IF(N1038=1,VLOOKUP($C1038&amp;"|"&amp;$B1038&amp;"|"&amp;$D1038,Empresas!$C$6:$CC$92,$G1038+6+1,0),0))))</f>
        <v>0</v>
      </c>
      <c r="AF1038" s="147">
        <f>IF(AND($I1038="Si",O1038=1),1,IF(AND($I1038="Fisico",O1038=1),1,IF(AND(O1038=1,$I1038="Electronico"),2,IF(O1038=1,VLOOKUP($C1038&amp;"|"&amp;$B1038&amp;"|"&amp;$D1038,Empresas!$C$6:$CC$92,$G1038+6+1,0),0))))</f>
        <v>0</v>
      </c>
      <c r="AG1038" s="147">
        <f>IF(AND($I1038="Si",P1038=1),1,IF(AND($I1038="Fisico",P1038=1),1,IF(AND(P1038=1,$I1038="Electronico"),2,IF(P1038=1,VLOOKUP($C1038&amp;"|"&amp;$B1038&amp;"|"&amp;$D1038,Empresas!$C$6:$CC$92,$G1038+6+1,0),0))))</f>
        <v>0</v>
      </c>
      <c r="AH1038" s="147">
        <f>IF(AND($I1038="Si",Q1038=1),1,IF(AND($I1038="Fisico",Q1038=1),1,IF(AND(Q1038=1,$I1038="Electronico"),2,IF(Q1038=1,VLOOKUP($C1038&amp;"|"&amp;$B1038&amp;"|"&amp;$D1038,Empresas!$C$6:$CC$92,$G1038+6+1,0),0))))</f>
        <v>0</v>
      </c>
      <c r="AI1038" s="147">
        <f>IF(AND($I1038="Si",R1038=1),1,IF(AND($I1038="Fisico",R1038=1),1,IF(AND(R1038=1,$I1038="Electronico"),2,IF(R1038=1,VLOOKUP($C1038&amp;"|"&amp;$B1038&amp;"|"&amp;$D1038,Empresas!$C$6:$CC$92,$G1038+6+1,0),0))))</f>
        <v>0</v>
      </c>
      <c r="AJ1038" s="147">
        <f>IF(AND($I1038="Si",S1038=1),1,IF(AND($I1038="Fisico",S1038=1),1,IF(AND(S1038=1,$I1038="Electronico"),2,IF(S1038=1,VLOOKUP($C1038&amp;"|"&amp;$B1038&amp;"|"&amp;$D1038,Empresas!$C$6:$CC$92,$G1038+6+1,0),0))))</f>
        <v>0</v>
      </c>
      <c r="AK1038" s="147">
        <f>IF(AND($I1038="Si",T1038=1),1,IF(AND($I1038="Fisico",T1038=1),1,IF(AND(T1038=1,$I1038="Electronico"),2,IF(T1038=1,VLOOKUP($C1038&amp;"|"&amp;$B1038&amp;"|"&amp;$D1038,Empresas!$C$6:$CC$92,$G1038+6+1,0),0))))</f>
        <v>0</v>
      </c>
      <c r="AL1038" s="147">
        <f>IF(AND($I1038="Si",U1038=1),1,IF(AND($I1038="Fisico",U1038=1),1,IF(AND(U1038=1,$I1038="Electronico"),2,IF(U1038=1,VLOOKUP($C1038&amp;"|"&amp;$B1038&amp;"|"&amp;$D1038,Empresas!$C$6:$CC$92,$G1038+6+1,0),0))))</f>
        <v>0</v>
      </c>
      <c r="AM1038" s="149">
        <f t="shared" si="170"/>
        <v>0</v>
      </c>
      <c r="AN1038" s="149">
        <f t="shared" si="171"/>
        <v>0</v>
      </c>
      <c r="AO1038" s="152">
        <f t="shared" si="172"/>
        <v>0</v>
      </c>
    </row>
    <row r="1039" spans="1:41" x14ac:dyDescent="0.25">
      <c r="A1039" s="140" t="str">
        <f>VLOOKUP(D1039,Empresas!$D$7:$F$91,3,0)</f>
        <v>Yulisa</v>
      </c>
      <c r="B1039" s="141" t="str">
        <f>VLOOKUP(D1039,Empresas!$D$7:$G$91,4,0)</f>
        <v>Mireya</v>
      </c>
      <c r="C1039" s="141" t="s">
        <v>544</v>
      </c>
      <c r="D1039" s="141" t="s">
        <v>7</v>
      </c>
      <c r="E1039" s="141" t="str">
        <f>VLOOKUP(D1039,Empresas!$D$7:$E$92,2,0)</f>
        <v>VILLEGAS NILUPU OSCAR ALEXANDER</v>
      </c>
      <c r="F1039" s="141" t="s">
        <v>179</v>
      </c>
      <c r="G1039" s="142">
        <f t="shared" si="173"/>
        <v>57</v>
      </c>
      <c r="H1039" s="142" t="str">
        <f>VLOOKUP(D1039,Empresas!$D$6:$L$92,7,0)</f>
        <v>Semestral</v>
      </c>
      <c r="I1039" s="141" t="str">
        <f>VLOOKUP(VLOOKUP(D1039&amp;"|"&amp;B1039,Empresas!$I$7:$CB$92,G1039,0),Tablas!$A$8:$B$10,2,0)</f>
        <v>No aplica</v>
      </c>
      <c r="J1039" s="78"/>
      <c r="K1039" s="78"/>
      <c r="L1039" s="78"/>
      <c r="M1039" s="78"/>
      <c r="N1039" s="78"/>
      <c r="O1039" s="78"/>
      <c r="P1039" s="78"/>
      <c r="Q1039" s="78"/>
      <c r="R1039" s="78"/>
      <c r="S1039" s="78"/>
      <c r="T1039" s="78"/>
      <c r="U1039" s="78"/>
      <c r="V1039" s="78" t="str">
        <f>VLOOKUP(D1039,Empresas!$D$7:$CF$91,81,0)</f>
        <v>D</v>
      </c>
      <c r="W1039" s="78" t="str">
        <f>VLOOKUP(D1039,Empresas!$D$7:$M$91,10,0)</f>
        <v>Rer</v>
      </c>
      <c r="X1039" s="69" t="str">
        <f t="shared" si="168"/>
        <v>NO</v>
      </c>
      <c r="Y1039" s="153" t="str">
        <f t="shared" si="169"/>
        <v>No aplica</v>
      </c>
      <c r="Z1039" s="147">
        <f>IF(Y1039="No aplica",0,IF(I1039="no",0,IF(I1039="No aplica",0,IF(I1039="Si",1,IF(I1039="Fisico",1,IF(I1039="Electronico",2,VLOOKUP(C1039&amp;"|"&amp;B1039&amp;"|"&amp;D1039,Empresas!$C$6:$CC$92,G1039+6+1,0)))))))</f>
        <v>0</v>
      </c>
      <c r="AA1039" s="147">
        <f>IF(AND($I1039="Si",J1039=1),1,IF(AND($I1039="Fisico",J1039=1),1,IF(AND(J1039=1,$I1039="Electronico"),2,IF(J1039=1,VLOOKUP($C1039&amp;"|"&amp;$B1039&amp;"|"&amp;$D1039,Empresas!$C$6:$CC$92,$G1039+6+1,0),0))))</f>
        <v>0</v>
      </c>
      <c r="AB1039" s="147">
        <f>IF(AND($I1039="Si",K1039=1),1,IF(AND($I1039="Fisico",K1039=1),1,IF(AND(K1039=1,$I1039="Electronico"),2,IF(K1039=1,VLOOKUP($C1039&amp;"|"&amp;$B1039&amp;"|"&amp;$D1039,Empresas!$C$6:$CC$92,$G1039+6+1,0),0))))</f>
        <v>0</v>
      </c>
      <c r="AC1039" s="147">
        <f>IF(AND($I1039="Si",L1039=1),1,IF(AND($I1039="Fisico",L1039=1),1,IF(AND(L1039=1,$I1039="Electronico"),2,IF(L1039=1,VLOOKUP($C1039&amp;"|"&amp;$B1039&amp;"|"&amp;$D1039,Empresas!$C$6:$CC$92,$G1039+6+1,0),0))))</f>
        <v>0</v>
      </c>
      <c r="AD1039" s="147">
        <f>IF(AND($I1039="Si",M1039=1),1,IF(AND($I1039="Fisico",M1039=1),1,IF(AND(M1039=1,$I1039="Electronico"),2,IF(M1039=1,VLOOKUP($C1039&amp;"|"&amp;$B1039&amp;"|"&amp;$D1039,Empresas!$C$6:$CC$92,$G1039+6+1,0),0))))</f>
        <v>0</v>
      </c>
      <c r="AE1039" s="147">
        <f>IF(AND($I1039="Si",N1039=1),1,IF(AND($I1039="Fisico",N1039=1),1,IF(AND(N1039=1,$I1039="Electronico"),2,IF(N1039=1,VLOOKUP($C1039&amp;"|"&amp;$B1039&amp;"|"&amp;$D1039,Empresas!$C$6:$CC$92,$G1039+6+1,0),0))))</f>
        <v>0</v>
      </c>
      <c r="AF1039" s="147">
        <f>IF(AND($I1039="Si",O1039=1),1,IF(AND($I1039="Fisico",O1039=1),1,IF(AND(O1039=1,$I1039="Electronico"),2,IF(O1039=1,VLOOKUP($C1039&amp;"|"&amp;$B1039&amp;"|"&amp;$D1039,Empresas!$C$6:$CC$92,$G1039+6+1,0),0))))</f>
        <v>0</v>
      </c>
      <c r="AG1039" s="147">
        <f>IF(AND($I1039="Si",P1039=1),1,IF(AND($I1039="Fisico",P1039=1),1,IF(AND(P1039=1,$I1039="Electronico"),2,IF(P1039=1,VLOOKUP($C1039&amp;"|"&amp;$B1039&amp;"|"&amp;$D1039,Empresas!$C$6:$CC$92,$G1039+6+1,0),0))))</f>
        <v>0</v>
      </c>
      <c r="AH1039" s="147">
        <f>IF(AND($I1039="Si",Q1039=1),1,IF(AND($I1039="Fisico",Q1039=1),1,IF(AND(Q1039=1,$I1039="Electronico"),2,IF(Q1039=1,VLOOKUP($C1039&amp;"|"&amp;$B1039&amp;"|"&amp;$D1039,Empresas!$C$6:$CC$92,$G1039+6+1,0),0))))</f>
        <v>0</v>
      </c>
      <c r="AI1039" s="147">
        <f>IF(AND($I1039="Si",R1039=1),1,IF(AND($I1039="Fisico",R1039=1),1,IF(AND(R1039=1,$I1039="Electronico"),2,IF(R1039=1,VLOOKUP($C1039&amp;"|"&amp;$B1039&amp;"|"&amp;$D1039,Empresas!$C$6:$CC$92,$G1039+6+1,0),0))))</f>
        <v>0</v>
      </c>
      <c r="AJ1039" s="147">
        <f>IF(AND($I1039="Si",S1039=1),1,IF(AND($I1039="Fisico",S1039=1),1,IF(AND(S1039=1,$I1039="Electronico"),2,IF(S1039=1,VLOOKUP($C1039&amp;"|"&amp;$B1039&amp;"|"&amp;$D1039,Empresas!$C$6:$CC$92,$G1039+6+1,0),0))))</f>
        <v>0</v>
      </c>
      <c r="AK1039" s="147">
        <f>IF(AND($I1039="Si",T1039=1),1,IF(AND($I1039="Fisico",T1039=1),1,IF(AND(T1039=1,$I1039="Electronico"),2,IF(T1039=1,VLOOKUP($C1039&amp;"|"&amp;$B1039&amp;"|"&amp;$D1039,Empresas!$C$6:$CC$92,$G1039+6+1,0),0))))</f>
        <v>0</v>
      </c>
      <c r="AL1039" s="147">
        <f>IF(AND($I1039="Si",U1039=1),1,IF(AND($I1039="Fisico",U1039=1),1,IF(AND(U1039=1,$I1039="Electronico"),2,IF(U1039=1,VLOOKUP($C1039&amp;"|"&amp;$B1039&amp;"|"&amp;$D1039,Empresas!$C$6:$CC$92,$G1039+6+1,0),0))))</f>
        <v>0</v>
      </c>
      <c r="AM1039" s="149">
        <f t="shared" si="170"/>
        <v>0</v>
      </c>
      <c r="AN1039" s="149">
        <f t="shared" si="171"/>
        <v>0</v>
      </c>
      <c r="AO1039" s="152">
        <f t="shared" si="172"/>
        <v>0</v>
      </c>
    </row>
    <row r="1040" spans="1:41" x14ac:dyDescent="0.25">
      <c r="A1040" s="140" t="str">
        <f>VLOOKUP(D1040,Empresas!$D$7:$F$91,3,0)</f>
        <v>Yulisa</v>
      </c>
      <c r="B1040" s="141" t="str">
        <f>VLOOKUP(D1040,Empresas!$D$7:$G$91,4,0)</f>
        <v>Mireya</v>
      </c>
      <c r="C1040" s="141" t="s">
        <v>544</v>
      </c>
      <c r="D1040" s="141" t="s">
        <v>7</v>
      </c>
      <c r="E1040" s="141" t="str">
        <f>VLOOKUP(D1040,Empresas!$D$7:$E$92,2,0)</f>
        <v>VILLEGAS NILUPU OSCAR ALEXANDER</v>
      </c>
      <c r="F1040" s="141" t="s">
        <v>180</v>
      </c>
      <c r="G1040" s="142">
        <f t="shared" si="173"/>
        <v>58</v>
      </c>
      <c r="H1040" s="142" t="str">
        <f>VLOOKUP(D1040,Empresas!$D$6:$L$92,7,0)</f>
        <v>Semestral</v>
      </c>
      <c r="I1040" s="141" t="str">
        <f>VLOOKUP(VLOOKUP(D1040&amp;"|"&amp;B1040,Empresas!$I$7:$CB$92,G1040,0),Tablas!$A$8:$B$10,2,0)</f>
        <v>No aplica</v>
      </c>
      <c r="J1040" s="78"/>
      <c r="K1040" s="78"/>
      <c r="L1040" s="78"/>
      <c r="M1040" s="78"/>
      <c r="N1040" s="78"/>
      <c r="O1040" s="78"/>
      <c r="P1040" s="78"/>
      <c r="Q1040" s="78"/>
      <c r="R1040" s="78"/>
      <c r="S1040" s="78"/>
      <c r="T1040" s="78"/>
      <c r="U1040" s="78"/>
      <c r="V1040" s="78" t="str">
        <f>VLOOKUP(D1040,Empresas!$D$7:$CF$91,81,0)</f>
        <v>D</v>
      </c>
      <c r="W1040" s="78" t="str">
        <f>VLOOKUP(D1040,Empresas!$D$7:$M$91,10,0)</f>
        <v>Rer</v>
      </c>
      <c r="X1040" s="69" t="str">
        <f t="shared" si="168"/>
        <v>NO</v>
      </c>
      <c r="Y1040" s="153" t="str">
        <f t="shared" si="169"/>
        <v>No aplica</v>
      </c>
      <c r="Z1040" s="147">
        <f>IF(Y1040="No aplica",0,IF(I1040="no",0,IF(I1040="No aplica",0,IF(I1040="Si",1,IF(I1040="Fisico",1,IF(I1040="Electronico",2,VLOOKUP(C1040&amp;"|"&amp;B1040&amp;"|"&amp;D1040,Empresas!$C$6:$CC$92,G1040+6+1,0)))))))</f>
        <v>0</v>
      </c>
      <c r="AA1040" s="147">
        <f>IF(AND($I1040="Si",J1040=1),1,IF(AND($I1040="Fisico",J1040=1),1,IF(AND(J1040=1,$I1040="Electronico"),2,IF(J1040=1,VLOOKUP($C1040&amp;"|"&amp;$B1040&amp;"|"&amp;$D1040,Empresas!$C$6:$CC$92,$G1040+6+1,0),0))))</f>
        <v>0</v>
      </c>
      <c r="AB1040" s="147">
        <f>IF(AND($I1040="Si",K1040=1),1,IF(AND($I1040="Fisico",K1040=1),1,IF(AND(K1040=1,$I1040="Electronico"),2,IF(K1040=1,VLOOKUP($C1040&amp;"|"&amp;$B1040&amp;"|"&amp;$D1040,Empresas!$C$6:$CC$92,$G1040+6+1,0),0))))</f>
        <v>0</v>
      </c>
      <c r="AC1040" s="147">
        <f>IF(AND($I1040="Si",L1040=1),1,IF(AND($I1040="Fisico",L1040=1),1,IF(AND(L1040=1,$I1040="Electronico"),2,IF(L1040=1,VLOOKUP($C1040&amp;"|"&amp;$B1040&amp;"|"&amp;$D1040,Empresas!$C$6:$CC$92,$G1040+6+1,0),0))))</f>
        <v>0</v>
      </c>
      <c r="AD1040" s="147">
        <f>IF(AND($I1040="Si",M1040=1),1,IF(AND($I1040="Fisico",M1040=1),1,IF(AND(M1040=1,$I1040="Electronico"),2,IF(M1040=1,VLOOKUP($C1040&amp;"|"&amp;$B1040&amp;"|"&amp;$D1040,Empresas!$C$6:$CC$92,$G1040+6+1,0),0))))</f>
        <v>0</v>
      </c>
      <c r="AE1040" s="147">
        <f>IF(AND($I1040="Si",N1040=1),1,IF(AND($I1040="Fisico",N1040=1),1,IF(AND(N1040=1,$I1040="Electronico"),2,IF(N1040=1,VLOOKUP($C1040&amp;"|"&amp;$B1040&amp;"|"&amp;$D1040,Empresas!$C$6:$CC$92,$G1040+6+1,0),0))))</f>
        <v>0</v>
      </c>
      <c r="AF1040" s="147">
        <f>IF(AND($I1040="Si",O1040=1),1,IF(AND($I1040="Fisico",O1040=1),1,IF(AND(O1040=1,$I1040="Electronico"),2,IF(O1040=1,VLOOKUP($C1040&amp;"|"&amp;$B1040&amp;"|"&amp;$D1040,Empresas!$C$6:$CC$92,$G1040+6+1,0),0))))</f>
        <v>0</v>
      </c>
      <c r="AG1040" s="147">
        <f>IF(AND($I1040="Si",P1040=1),1,IF(AND($I1040="Fisico",P1040=1),1,IF(AND(P1040=1,$I1040="Electronico"),2,IF(P1040=1,VLOOKUP($C1040&amp;"|"&amp;$B1040&amp;"|"&amp;$D1040,Empresas!$C$6:$CC$92,$G1040+6+1,0),0))))</f>
        <v>0</v>
      </c>
      <c r="AH1040" s="147">
        <f>IF(AND($I1040="Si",Q1040=1),1,IF(AND($I1040="Fisico",Q1040=1),1,IF(AND(Q1040=1,$I1040="Electronico"),2,IF(Q1040=1,VLOOKUP($C1040&amp;"|"&amp;$B1040&amp;"|"&amp;$D1040,Empresas!$C$6:$CC$92,$G1040+6+1,0),0))))</f>
        <v>0</v>
      </c>
      <c r="AI1040" s="147">
        <f>IF(AND($I1040="Si",R1040=1),1,IF(AND($I1040="Fisico",R1040=1),1,IF(AND(R1040=1,$I1040="Electronico"),2,IF(R1040=1,VLOOKUP($C1040&amp;"|"&amp;$B1040&amp;"|"&amp;$D1040,Empresas!$C$6:$CC$92,$G1040+6+1,0),0))))</f>
        <v>0</v>
      </c>
      <c r="AJ1040" s="147">
        <f>IF(AND($I1040="Si",S1040=1),1,IF(AND($I1040="Fisico",S1040=1),1,IF(AND(S1040=1,$I1040="Electronico"),2,IF(S1040=1,VLOOKUP($C1040&amp;"|"&amp;$B1040&amp;"|"&amp;$D1040,Empresas!$C$6:$CC$92,$G1040+6+1,0),0))))</f>
        <v>0</v>
      </c>
      <c r="AK1040" s="147">
        <f>IF(AND($I1040="Si",T1040=1),1,IF(AND($I1040="Fisico",T1040=1),1,IF(AND(T1040=1,$I1040="Electronico"),2,IF(T1040=1,VLOOKUP($C1040&amp;"|"&amp;$B1040&amp;"|"&amp;$D1040,Empresas!$C$6:$CC$92,$G1040+6+1,0),0))))</f>
        <v>0</v>
      </c>
      <c r="AL1040" s="147">
        <f>IF(AND($I1040="Si",U1040=1),1,IF(AND($I1040="Fisico",U1040=1),1,IF(AND(U1040=1,$I1040="Electronico"),2,IF(U1040=1,VLOOKUP($C1040&amp;"|"&amp;$B1040&amp;"|"&amp;$D1040,Empresas!$C$6:$CC$92,$G1040+6+1,0),0))))</f>
        <v>0</v>
      </c>
      <c r="AM1040" s="149">
        <f t="shared" si="170"/>
        <v>0</v>
      </c>
      <c r="AN1040" s="149">
        <f t="shared" si="171"/>
        <v>0</v>
      </c>
      <c r="AO1040" s="152">
        <f t="shared" si="172"/>
        <v>0</v>
      </c>
    </row>
    <row r="1041" spans="1:41" x14ac:dyDescent="0.25">
      <c r="A1041" s="140" t="str">
        <f>VLOOKUP(D1041,Empresas!$D$7:$F$91,3,0)</f>
        <v>Yulisa</v>
      </c>
      <c r="B1041" s="141" t="str">
        <f>VLOOKUP(D1041,Empresas!$D$7:$G$91,4,0)</f>
        <v>Mireya</v>
      </c>
      <c r="C1041" s="141" t="s">
        <v>544</v>
      </c>
      <c r="D1041" s="141" t="s">
        <v>7</v>
      </c>
      <c r="E1041" s="141" t="str">
        <f>VLOOKUP(D1041,Empresas!$D$7:$E$92,2,0)</f>
        <v>VILLEGAS NILUPU OSCAR ALEXANDER</v>
      </c>
      <c r="F1041" s="141" t="s">
        <v>181</v>
      </c>
      <c r="G1041" s="142">
        <f t="shared" si="173"/>
        <v>59</v>
      </c>
      <c r="H1041" s="142" t="str">
        <f>VLOOKUP(D1041,Empresas!$D$6:$L$92,7,0)</f>
        <v>Semestral</v>
      </c>
      <c r="I1041" s="141" t="str">
        <f>VLOOKUP(VLOOKUP(D1041&amp;"|"&amp;B1041,Empresas!$I$7:$CB$92,G1041,0),Tablas!$A$8:$B$10,2,0)</f>
        <v>No aplica</v>
      </c>
      <c r="J1041" s="78"/>
      <c r="K1041" s="78"/>
      <c r="L1041" s="78"/>
      <c r="M1041" s="78"/>
      <c r="N1041" s="78"/>
      <c r="O1041" s="78"/>
      <c r="P1041" s="78"/>
      <c r="Q1041" s="78"/>
      <c r="R1041" s="78"/>
      <c r="S1041" s="78"/>
      <c r="T1041" s="78"/>
      <c r="U1041" s="78"/>
      <c r="V1041" s="78" t="str">
        <f>VLOOKUP(D1041,Empresas!$D$7:$CF$91,81,0)</f>
        <v>D</v>
      </c>
      <c r="W1041" s="78" t="str">
        <f>VLOOKUP(D1041,Empresas!$D$7:$M$91,10,0)</f>
        <v>Rer</v>
      </c>
      <c r="X1041" s="69" t="str">
        <f t="shared" si="168"/>
        <v>NO</v>
      </c>
      <c r="Y1041" s="153" t="str">
        <f t="shared" si="169"/>
        <v>No aplica</v>
      </c>
      <c r="Z1041" s="147">
        <f>IF(Y1041="No aplica",0,IF(I1041="no",0,IF(I1041="No aplica",0,IF(I1041="Si",1,IF(I1041="Fisico",1,IF(I1041="Electronico",2,VLOOKUP(C1041&amp;"|"&amp;B1041&amp;"|"&amp;D1041,Empresas!$C$6:$CC$92,G1041+6+1,0)))))))</f>
        <v>0</v>
      </c>
      <c r="AA1041" s="147">
        <f>IF(AND($I1041="Si",J1041=1),1,IF(AND($I1041="Fisico",J1041=1),1,IF(AND(J1041=1,$I1041="Electronico"),2,IF(J1041=1,VLOOKUP($C1041&amp;"|"&amp;$B1041&amp;"|"&amp;$D1041,Empresas!$C$6:$CC$92,$G1041+6+1,0),0))))</f>
        <v>0</v>
      </c>
      <c r="AB1041" s="147">
        <f>IF(AND($I1041="Si",K1041=1),1,IF(AND($I1041="Fisico",K1041=1),1,IF(AND(K1041=1,$I1041="Electronico"),2,IF(K1041=1,VLOOKUP($C1041&amp;"|"&amp;$B1041&amp;"|"&amp;$D1041,Empresas!$C$6:$CC$92,$G1041+6+1,0),0))))</f>
        <v>0</v>
      </c>
      <c r="AC1041" s="147">
        <f>IF(AND($I1041="Si",L1041=1),1,IF(AND($I1041="Fisico",L1041=1),1,IF(AND(L1041=1,$I1041="Electronico"),2,IF(L1041=1,VLOOKUP($C1041&amp;"|"&amp;$B1041&amp;"|"&amp;$D1041,Empresas!$C$6:$CC$92,$G1041+6+1,0),0))))</f>
        <v>0</v>
      </c>
      <c r="AD1041" s="147">
        <f>IF(AND($I1041="Si",M1041=1),1,IF(AND($I1041="Fisico",M1041=1),1,IF(AND(M1041=1,$I1041="Electronico"),2,IF(M1041=1,VLOOKUP($C1041&amp;"|"&amp;$B1041&amp;"|"&amp;$D1041,Empresas!$C$6:$CC$92,$G1041+6+1,0),0))))</f>
        <v>0</v>
      </c>
      <c r="AE1041" s="147">
        <f>IF(AND($I1041="Si",N1041=1),1,IF(AND($I1041="Fisico",N1041=1),1,IF(AND(N1041=1,$I1041="Electronico"),2,IF(N1041=1,VLOOKUP($C1041&amp;"|"&amp;$B1041&amp;"|"&amp;$D1041,Empresas!$C$6:$CC$92,$G1041+6+1,0),0))))</f>
        <v>0</v>
      </c>
      <c r="AF1041" s="147">
        <f>IF(AND($I1041="Si",O1041=1),1,IF(AND($I1041="Fisico",O1041=1),1,IF(AND(O1041=1,$I1041="Electronico"),2,IF(O1041=1,VLOOKUP($C1041&amp;"|"&amp;$B1041&amp;"|"&amp;$D1041,Empresas!$C$6:$CC$92,$G1041+6+1,0),0))))</f>
        <v>0</v>
      </c>
      <c r="AG1041" s="147">
        <f>IF(AND($I1041="Si",P1041=1),1,IF(AND($I1041="Fisico",P1041=1),1,IF(AND(P1041=1,$I1041="Electronico"),2,IF(P1041=1,VLOOKUP($C1041&amp;"|"&amp;$B1041&amp;"|"&amp;$D1041,Empresas!$C$6:$CC$92,$G1041+6+1,0),0))))</f>
        <v>0</v>
      </c>
      <c r="AH1041" s="147">
        <f>IF(AND($I1041="Si",Q1041=1),1,IF(AND($I1041="Fisico",Q1041=1),1,IF(AND(Q1041=1,$I1041="Electronico"),2,IF(Q1041=1,VLOOKUP($C1041&amp;"|"&amp;$B1041&amp;"|"&amp;$D1041,Empresas!$C$6:$CC$92,$G1041+6+1,0),0))))</f>
        <v>0</v>
      </c>
      <c r="AI1041" s="147">
        <f>IF(AND($I1041="Si",R1041=1),1,IF(AND($I1041="Fisico",R1041=1),1,IF(AND(R1041=1,$I1041="Electronico"),2,IF(R1041=1,VLOOKUP($C1041&amp;"|"&amp;$B1041&amp;"|"&amp;$D1041,Empresas!$C$6:$CC$92,$G1041+6+1,0),0))))</f>
        <v>0</v>
      </c>
      <c r="AJ1041" s="147">
        <f>IF(AND($I1041="Si",S1041=1),1,IF(AND($I1041="Fisico",S1041=1),1,IF(AND(S1041=1,$I1041="Electronico"),2,IF(S1041=1,VLOOKUP($C1041&amp;"|"&amp;$B1041&amp;"|"&amp;$D1041,Empresas!$C$6:$CC$92,$G1041+6+1,0),0))))</f>
        <v>0</v>
      </c>
      <c r="AK1041" s="147">
        <f>IF(AND($I1041="Si",T1041=1),1,IF(AND($I1041="Fisico",T1041=1),1,IF(AND(T1041=1,$I1041="Electronico"),2,IF(T1041=1,VLOOKUP($C1041&amp;"|"&amp;$B1041&amp;"|"&amp;$D1041,Empresas!$C$6:$CC$92,$G1041+6+1,0),0))))</f>
        <v>0</v>
      </c>
      <c r="AL1041" s="147">
        <f>IF(AND($I1041="Si",U1041=1),1,IF(AND($I1041="Fisico",U1041=1),1,IF(AND(U1041=1,$I1041="Electronico"),2,IF(U1041=1,VLOOKUP($C1041&amp;"|"&amp;$B1041&amp;"|"&amp;$D1041,Empresas!$C$6:$CC$92,$G1041+6+1,0),0))))</f>
        <v>0</v>
      </c>
      <c r="AM1041" s="149">
        <f t="shared" si="170"/>
        <v>0</v>
      </c>
      <c r="AN1041" s="149">
        <f t="shared" si="171"/>
        <v>0</v>
      </c>
      <c r="AO1041" s="152">
        <f t="shared" si="172"/>
        <v>0</v>
      </c>
    </row>
    <row r="1042" spans="1:41" x14ac:dyDescent="0.25">
      <c r="A1042" s="140" t="str">
        <f>VLOOKUP(D1042,Empresas!$D$7:$F$91,3,0)</f>
        <v>Yulisa</v>
      </c>
      <c r="B1042" s="141" t="str">
        <f>VLOOKUP(D1042,Empresas!$D$7:$G$91,4,0)</f>
        <v>Mireya</v>
      </c>
      <c r="C1042" s="141" t="s">
        <v>544</v>
      </c>
      <c r="D1042" s="141" t="s">
        <v>7</v>
      </c>
      <c r="E1042" s="141" t="str">
        <f>VLOOKUP(D1042,Empresas!$D$7:$E$92,2,0)</f>
        <v>VILLEGAS NILUPU OSCAR ALEXANDER</v>
      </c>
      <c r="F1042" s="141" t="s">
        <v>182</v>
      </c>
      <c r="G1042" s="142">
        <f t="shared" si="173"/>
        <v>60</v>
      </c>
      <c r="H1042" s="142" t="str">
        <f>VLOOKUP(D1042,Empresas!$D$6:$L$92,7,0)</f>
        <v>Semestral</v>
      </c>
      <c r="I1042" s="141" t="str">
        <f>VLOOKUP(VLOOKUP(D1042&amp;"|"&amp;B1042,Empresas!$I$7:$CB$92,G1042,0),Tablas!$A$8:$B$10,2,0)</f>
        <v>No aplica</v>
      </c>
      <c r="J1042" s="78"/>
      <c r="K1042" s="78"/>
      <c r="L1042" s="78"/>
      <c r="M1042" s="78"/>
      <c r="N1042" s="78"/>
      <c r="O1042" s="78"/>
      <c r="P1042" s="78"/>
      <c r="Q1042" s="78"/>
      <c r="R1042" s="78"/>
      <c r="S1042" s="78"/>
      <c r="T1042" s="78"/>
      <c r="U1042" s="78"/>
      <c r="V1042" s="78" t="str">
        <f>VLOOKUP(D1042,Empresas!$D$7:$CF$91,81,0)</f>
        <v>D</v>
      </c>
      <c r="W1042" s="78" t="str">
        <f>VLOOKUP(D1042,Empresas!$D$7:$M$91,10,0)</f>
        <v>Rer</v>
      </c>
      <c r="X1042" s="69" t="str">
        <f t="shared" si="168"/>
        <v>NO</v>
      </c>
      <c r="Y1042" s="153" t="str">
        <f t="shared" si="169"/>
        <v>No aplica</v>
      </c>
      <c r="Z1042" s="147">
        <f>IF(Y1042="No aplica",0,IF(I1042="no",0,IF(I1042="No aplica",0,IF(I1042="Si",1,IF(I1042="Fisico",1,IF(I1042="Electronico",2,VLOOKUP(C1042&amp;"|"&amp;B1042&amp;"|"&amp;D1042,Empresas!$C$6:$CC$92,G1042+6+1,0)))))))</f>
        <v>0</v>
      </c>
      <c r="AA1042" s="147">
        <f>IF(AND($I1042="Si",J1042=1),1,IF(AND($I1042="Fisico",J1042=1),1,IF(AND(J1042=1,$I1042="Electronico"),2,IF(J1042=1,VLOOKUP($C1042&amp;"|"&amp;$B1042&amp;"|"&amp;$D1042,Empresas!$C$6:$CC$92,$G1042+6+1,0),0))))</f>
        <v>0</v>
      </c>
      <c r="AB1042" s="147">
        <f>IF(AND($I1042="Si",K1042=1),1,IF(AND($I1042="Fisico",K1042=1),1,IF(AND(K1042=1,$I1042="Electronico"),2,IF(K1042=1,VLOOKUP($C1042&amp;"|"&amp;$B1042&amp;"|"&amp;$D1042,Empresas!$C$6:$CC$92,$G1042+6+1,0),0))))</f>
        <v>0</v>
      </c>
      <c r="AC1042" s="147">
        <f>IF(AND($I1042="Si",L1042=1),1,IF(AND($I1042="Fisico",L1042=1),1,IF(AND(L1042=1,$I1042="Electronico"),2,IF(L1042=1,VLOOKUP($C1042&amp;"|"&amp;$B1042&amp;"|"&amp;$D1042,Empresas!$C$6:$CC$92,$G1042+6+1,0),0))))</f>
        <v>0</v>
      </c>
      <c r="AD1042" s="147">
        <f>IF(AND($I1042="Si",M1042=1),1,IF(AND($I1042="Fisico",M1042=1),1,IF(AND(M1042=1,$I1042="Electronico"),2,IF(M1042=1,VLOOKUP($C1042&amp;"|"&amp;$B1042&amp;"|"&amp;$D1042,Empresas!$C$6:$CC$92,$G1042+6+1,0),0))))</f>
        <v>0</v>
      </c>
      <c r="AE1042" s="147">
        <f>IF(AND($I1042="Si",N1042=1),1,IF(AND($I1042="Fisico",N1042=1),1,IF(AND(N1042=1,$I1042="Electronico"),2,IF(N1042=1,VLOOKUP($C1042&amp;"|"&amp;$B1042&amp;"|"&amp;$D1042,Empresas!$C$6:$CC$92,$G1042+6+1,0),0))))</f>
        <v>0</v>
      </c>
      <c r="AF1042" s="147">
        <f>IF(AND($I1042="Si",O1042=1),1,IF(AND($I1042="Fisico",O1042=1),1,IF(AND(O1042=1,$I1042="Electronico"),2,IF(O1042=1,VLOOKUP($C1042&amp;"|"&amp;$B1042&amp;"|"&amp;$D1042,Empresas!$C$6:$CC$92,$G1042+6+1,0),0))))</f>
        <v>0</v>
      </c>
      <c r="AG1042" s="147">
        <f>IF(AND($I1042="Si",P1042=1),1,IF(AND($I1042="Fisico",P1042=1),1,IF(AND(P1042=1,$I1042="Electronico"),2,IF(P1042=1,VLOOKUP($C1042&amp;"|"&amp;$B1042&amp;"|"&amp;$D1042,Empresas!$C$6:$CC$92,$G1042+6+1,0),0))))</f>
        <v>0</v>
      </c>
      <c r="AH1042" s="147">
        <f>IF(AND($I1042="Si",Q1042=1),1,IF(AND($I1042="Fisico",Q1042=1),1,IF(AND(Q1042=1,$I1042="Electronico"),2,IF(Q1042=1,VLOOKUP($C1042&amp;"|"&amp;$B1042&amp;"|"&amp;$D1042,Empresas!$C$6:$CC$92,$G1042+6+1,0),0))))</f>
        <v>0</v>
      </c>
      <c r="AI1042" s="147">
        <f>IF(AND($I1042="Si",R1042=1),1,IF(AND($I1042="Fisico",R1042=1),1,IF(AND(R1042=1,$I1042="Electronico"),2,IF(R1042=1,VLOOKUP($C1042&amp;"|"&amp;$B1042&amp;"|"&amp;$D1042,Empresas!$C$6:$CC$92,$G1042+6+1,0),0))))</f>
        <v>0</v>
      </c>
      <c r="AJ1042" s="147">
        <f>IF(AND($I1042="Si",S1042=1),1,IF(AND($I1042="Fisico",S1042=1),1,IF(AND(S1042=1,$I1042="Electronico"),2,IF(S1042=1,VLOOKUP($C1042&amp;"|"&amp;$B1042&amp;"|"&amp;$D1042,Empresas!$C$6:$CC$92,$G1042+6+1,0),0))))</f>
        <v>0</v>
      </c>
      <c r="AK1042" s="147">
        <f>IF(AND($I1042="Si",T1042=1),1,IF(AND($I1042="Fisico",T1042=1),1,IF(AND(T1042=1,$I1042="Electronico"),2,IF(T1042=1,VLOOKUP($C1042&amp;"|"&amp;$B1042&amp;"|"&amp;$D1042,Empresas!$C$6:$CC$92,$G1042+6+1,0),0))))</f>
        <v>0</v>
      </c>
      <c r="AL1042" s="147">
        <f>IF(AND($I1042="Si",U1042=1),1,IF(AND($I1042="Fisico",U1042=1),1,IF(AND(U1042=1,$I1042="Electronico"),2,IF(U1042=1,VLOOKUP($C1042&amp;"|"&amp;$B1042&amp;"|"&amp;$D1042,Empresas!$C$6:$CC$92,$G1042+6+1,0),0))))</f>
        <v>0</v>
      </c>
      <c r="AM1042" s="149">
        <f t="shared" si="170"/>
        <v>0</v>
      </c>
      <c r="AN1042" s="149">
        <f t="shared" si="171"/>
        <v>0</v>
      </c>
      <c r="AO1042" s="152">
        <f t="shared" si="172"/>
        <v>0</v>
      </c>
    </row>
    <row r="1043" spans="1:41" x14ac:dyDescent="0.25">
      <c r="A1043" s="143" t="str">
        <f>VLOOKUP(D1043,Empresas!$D$7:$F$91,3,0)</f>
        <v>Yulisa</v>
      </c>
      <c r="B1043" s="144" t="str">
        <f>VLOOKUP(D1043,Empresas!$D$7:$G$91,4,0)</f>
        <v>Mireya</v>
      </c>
      <c r="C1043" s="144" t="s">
        <v>544</v>
      </c>
      <c r="D1043" s="144" t="s">
        <v>7</v>
      </c>
      <c r="E1043" s="144" t="str">
        <f>VLOOKUP(D1043,Empresas!$D$7:$E$92,2,0)</f>
        <v>VILLEGAS NILUPU OSCAR ALEXANDER</v>
      </c>
      <c r="F1043" s="144" t="s">
        <v>183</v>
      </c>
      <c r="G1043" s="145">
        <f>+Empresas!$BR$2</f>
        <v>62</v>
      </c>
      <c r="H1043" s="145" t="str">
        <f>VLOOKUP(D1043,Empresas!$D$6:$L$92,7,0)</f>
        <v>Semestral</v>
      </c>
      <c r="I1043" s="144" t="str">
        <f>VLOOKUP(VLOOKUP(D1043&amp;"|"&amp;B1043,Empresas!$I$7:$CB$92,G1043,0),Tablas!$A$13:$B$14,2,0)</f>
        <v>Si</v>
      </c>
      <c r="J1043" s="78">
        <v>1</v>
      </c>
      <c r="K1043" s="78">
        <v>1</v>
      </c>
      <c r="L1043" s="78">
        <v>1</v>
      </c>
      <c r="M1043" s="78">
        <v>1</v>
      </c>
      <c r="N1043" s="78">
        <v>1</v>
      </c>
      <c r="O1043" s="78">
        <v>1</v>
      </c>
      <c r="P1043" s="78">
        <v>1</v>
      </c>
      <c r="Q1043" s="78">
        <v>1</v>
      </c>
      <c r="R1043" s="78"/>
      <c r="S1043" s="78"/>
      <c r="T1043" s="78"/>
      <c r="U1043" s="78"/>
      <c r="V1043" s="78" t="str">
        <f>VLOOKUP(D1043,Empresas!$D$7:$CF$91,81,0)</f>
        <v>D</v>
      </c>
      <c r="W1043" s="78" t="str">
        <f>VLOOKUP(D1043,Empresas!$D$7:$M$91,10,0)</f>
        <v>Rer</v>
      </c>
      <c r="X1043" s="69" t="str">
        <f t="shared" si="168"/>
        <v>SI</v>
      </c>
      <c r="Y1043" s="153" t="str">
        <f t="shared" si="169"/>
        <v>Si aplica</v>
      </c>
      <c r="Z1043" s="147">
        <f>IF(Y1043="No aplica",0,IF(I1043="no",0,IF(I1043="No aplica",0,IF(I1043="Si",1,IF(I1043="Fisico",1,IF(I1043="Electronico",2,VLOOKUP(C1043&amp;"|"&amp;B1043&amp;"|"&amp;D1043,Empresas!$C$6:$CC$92,G1043+6+1,0)))))))</f>
        <v>1</v>
      </c>
      <c r="AA1043" s="147">
        <f>IF(AND($I1043="Si",J1043=1),1,IF(AND($I1043="Fisico",J1043=1),1,IF(AND(J1043=1,$I1043="Electronico"),2,IF(J1043=1,VLOOKUP($C1043&amp;"|"&amp;$B1043&amp;"|"&amp;$D1043,Empresas!$C$6:$CC$92,$G1043+6+1,0),0))))</f>
        <v>1</v>
      </c>
      <c r="AB1043" s="147">
        <f>IF(AND($I1043="Si",K1043=1),1,IF(AND($I1043="Fisico",K1043=1),1,IF(AND(K1043=1,$I1043="Electronico"),2,IF(K1043=1,VLOOKUP($C1043&amp;"|"&amp;$B1043&amp;"|"&amp;$D1043,Empresas!$C$6:$CC$92,$G1043+6+1,0),0))))</f>
        <v>1</v>
      </c>
      <c r="AC1043" s="147">
        <f>IF(AND($I1043="Si",L1043=1),1,IF(AND($I1043="Fisico",L1043=1),1,IF(AND(L1043=1,$I1043="Electronico"),2,IF(L1043=1,VLOOKUP($C1043&amp;"|"&amp;$B1043&amp;"|"&amp;$D1043,Empresas!$C$6:$CC$92,$G1043+6+1,0),0))))</f>
        <v>1</v>
      </c>
      <c r="AD1043" s="147">
        <f>IF(AND($I1043="Si",M1043=1),1,IF(AND($I1043="Fisico",M1043=1),1,IF(AND(M1043=1,$I1043="Electronico"),2,IF(M1043=1,VLOOKUP($C1043&amp;"|"&amp;$B1043&amp;"|"&amp;$D1043,Empresas!$C$6:$CC$92,$G1043+6+1,0),0))))</f>
        <v>1</v>
      </c>
      <c r="AE1043" s="147">
        <f>IF(AND($I1043="Si",N1043=1),1,IF(AND($I1043="Fisico",N1043=1),1,IF(AND(N1043=1,$I1043="Electronico"),2,IF(N1043=1,VLOOKUP($C1043&amp;"|"&amp;$B1043&amp;"|"&amp;$D1043,Empresas!$C$6:$CC$92,$G1043+6+1,0),0))))</f>
        <v>1</v>
      </c>
      <c r="AF1043" s="147">
        <f>IF(AND($I1043="Si",O1043=1),1,IF(AND($I1043="Fisico",O1043=1),1,IF(AND(O1043=1,$I1043="Electronico"),2,IF(O1043=1,VLOOKUP($C1043&amp;"|"&amp;$B1043&amp;"|"&amp;$D1043,Empresas!$C$6:$CC$92,$G1043+6+1,0),0))))</f>
        <v>1</v>
      </c>
      <c r="AG1043" s="147">
        <f>IF(AND($I1043="Si",P1043=1),1,IF(AND($I1043="Fisico",P1043=1),1,IF(AND(P1043=1,$I1043="Electronico"),2,IF(P1043=1,VLOOKUP($C1043&amp;"|"&amp;$B1043&amp;"|"&amp;$D1043,Empresas!$C$6:$CC$92,$G1043+6+1,0),0))))</f>
        <v>1</v>
      </c>
      <c r="AH1043" s="147">
        <f>IF(AND($I1043="Si",Q1043=1),1,IF(AND($I1043="Fisico",Q1043=1),1,IF(AND(Q1043=1,$I1043="Electronico"),2,IF(Q1043=1,VLOOKUP($C1043&amp;"|"&amp;$B1043&amp;"|"&amp;$D1043,Empresas!$C$6:$CC$92,$G1043+6+1,0),0))))</f>
        <v>1</v>
      </c>
      <c r="AI1043" s="147">
        <f>IF(AND($I1043="Si",R1043=1),1,IF(AND($I1043="Fisico",R1043=1),1,IF(AND(R1043=1,$I1043="Electronico"),2,IF(R1043=1,VLOOKUP($C1043&amp;"|"&amp;$B1043&amp;"|"&amp;$D1043,Empresas!$C$6:$CC$92,$G1043+6+1,0),0))))</f>
        <v>0</v>
      </c>
      <c r="AJ1043" s="147">
        <f>IF(AND($I1043="Si",S1043=1),1,IF(AND($I1043="Fisico",S1043=1),1,IF(AND(S1043=1,$I1043="Electronico"),2,IF(S1043=1,VLOOKUP($C1043&amp;"|"&amp;$B1043&amp;"|"&amp;$D1043,Empresas!$C$6:$CC$92,$G1043+6+1,0),0))))</f>
        <v>0</v>
      </c>
      <c r="AK1043" s="147">
        <f>IF(AND($I1043="Si",T1043=1),1,IF(AND($I1043="Fisico",T1043=1),1,IF(AND(T1043=1,$I1043="Electronico"),2,IF(T1043=1,VLOOKUP($C1043&amp;"|"&amp;$B1043&amp;"|"&amp;$D1043,Empresas!$C$6:$CC$92,$G1043+6+1,0),0))))</f>
        <v>0</v>
      </c>
      <c r="AL1043" s="147">
        <f>IF(AND($I1043="Si",U1043=1),1,IF(AND($I1043="Fisico",U1043=1),1,IF(AND(U1043=1,$I1043="Electronico"),2,IF(U1043=1,VLOOKUP($C1043&amp;"|"&amp;$B1043&amp;"|"&amp;$D1043,Empresas!$C$6:$CC$92,$G1043+6+1,0),0))))</f>
        <v>0</v>
      </c>
      <c r="AM1043" s="149">
        <f t="shared" si="170"/>
        <v>8</v>
      </c>
      <c r="AN1043" s="149">
        <f t="shared" si="171"/>
        <v>8</v>
      </c>
      <c r="AO1043" s="152">
        <f t="shared" si="172"/>
        <v>1</v>
      </c>
    </row>
    <row r="1044" spans="1:41" x14ac:dyDescent="0.25">
      <c r="A1044" s="143" t="str">
        <f>VLOOKUP(D1044,Empresas!$D$7:$F$91,3,0)</f>
        <v>Yulisa</v>
      </c>
      <c r="B1044" s="144" t="str">
        <f>VLOOKUP(D1044,Empresas!$D$7:$G$91,4,0)</f>
        <v>Mireya</v>
      </c>
      <c r="C1044" s="144" t="s">
        <v>544</v>
      </c>
      <c r="D1044" s="144" t="s">
        <v>7</v>
      </c>
      <c r="E1044" s="144" t="str">
        <f>VLOOKUP(D1044,Empresas!$D$7:$E$92,2,0)</f>
        <v>VILLEGAS NILUPU OSCAR ALEXANDER</v>
      </c>
      <c r="F1044" s="144" t="s">
        <v>184</v>
      </c>
      <c r="G1044" s="145">
        <f>+G1043+1</f>
        <v>63</v>
      </c>
      <c r="H1044" s="145" t="str">
        <f>VLOOKUP(D1044,Empresas!$D$6:$L$92,7,0)</f>
        <v>Semestral</v>
      </c>
      <c r="I1044" s="144" t="str">
        <f>VLOOKUP(VLOOKUP(D1044&amp;"|"&amp;B1044,Empresas!$I$7:$CB$92,G1044,0),Tablas!$A$13:$B$14,2,0)</f>
        <v>No</v>
      </c>
      <c r="J1044" s="78"/>
      <c r="K1044" s="78"/>
      <c r="L1044" s="78"/>
      <c r="M1044" s="78"/>
      <c r="N1044" s="78"/>
      <c r="O1044" s="78"/>
      <c r="P1044" s="78"/>
      <c r="Q1044" s="78"/>
      <c r="R1044" s="78"/>
      <c r="S1044" s="78"/>
      <c r="T1044" s="78"/>
      <c r="U1044" s="78"/>
      <c r="V1044" s="78" t="str">
        <f>VLOOKUP(D1044,Empresas!$D$7:$CF$91,81,0)</f>
        <v>D</v>
      </c>
      <c r="W1044" s="78" t="str">
        <f>VLOOKUP(D1044,Empresas!$D$7:$M$91,10,0)</f>
        <v>Rer</v>
      </c>
      <c r="X1044" s="69" t="str">
        <f t="shared" si="168"/>
        <v>SI</v>
      </c>
      <c r="Y1044" s="153" t="str">
        <f t="shared" si="169"/>
        <v>No aplica</v>
      </c>
      <c r="Z1044" s="147">
        <f>IF(Y1044="No aplica",0,IF(I1044="no",0,IF(I1044="No aplica",0,IF(I1044="Si",1,IF(I1044="Fisico",1,IF(I1044="Electronico",2,VLOOKUP(C1044&amp;"|"&amp;B1044&amp;"|"&amp;D1044,Empresas!$C$6:$CC$92,G1044+6+1,0)))))))</f>
        <v>0</v>
      </c>
      <c r="AA1044" s="147">
        <f>IF(AND($I1044="Si",J1044=1),1,IF(AND($I1044="Fisico",J1044=1),1,IF(AND(J1044=1,$I1044="Electronico"),2,IF(J1044=1,VLOOKUP($C1044&amp;"|"&amp;$B1044&amp;"|"&amp;$D1044,Empresas!$C$6:$CC$92,$G1044+6+1,0),0))))</f>
        <v>0</v>
      </c>
      <c r="AB1044" s="147">
        <f>IF(AND($I1044="Si",K1044=1),1,IF(AND($I1044="Fisico",K1044=1),1,IF(AND(K1044=1,$I1044="Electronico"),2,IF(K1044=1,VLOOKUP($C1044&amp;"|"&amp;$B1044&amp;"|"&amp;$D1044,Empresas!$C$6:$CC$92,$G1044+6+1,0),0))))</f>
        <v>0</v>
      </c>
      <c r="AC1044" s="147">
        <f>IF(AND($I1044="Si",L1044=1),1,IF(AND($I1044="Fisico",L1044=1),1,IF(AND(L1044=1,$I1044="Electronico"),2,IF(L1044=1,VLOOKUP($C1044&amp;"|"&amp;$B1044&amp;"|"&amp;$D1044,Empresas!$C$6:$CC$92,$G1044+6+1,0),0))))</f>
        <v>0</v>
      </c>
      <c r="AD1044" s="147">
        <f>IF(AND($I1044="Si",M1044=1),1,IF(AND($I1044="Fisico",M1044=1),1,IF(AND(M1044=1,$I1044="Electronico"),2,IF(M1044=1,VLOOKUP($C1044&amp;"|"&amp;$B1044&amp;"|"&amp;$D1044,Empresas!$C$6:$CC$92,$G1044+6+1,0),0))))</f>
        <v>0</v>
      </c>
      <c r="AE1044" s="147">
        <f>IF(AND($I1044="Si",N1044=1),1,IF(AND($I1044="Fisico",N1044=1),1,IF(AND(N1044=1,$I1044="Electronico"),2,IF(N1044=1,VLOOKUP($C1044&amp;"|"&amp;$B1044&amp;"|"&amp;$D1044,Empresas!$C$6:$CC$92,$G1044+6+1,0),0))))</f>
        <v>0</v>
      </c>
      <c r="AF1044" s="147">
        <f>IF(AND($I1044="Si",O1044=1),1,IF(AND($I1044="Fisico",O1044=1),1,IF(AND(O1044=1,$I1044="Electronico"),2,IF(O1044=1,VLOOKUP($C1044&amp;"|"&amp;$B1044&amp;"|"&amp;$D1044,Empresas!$C$6:$CC$92,$G1044+6+1,0),0))))</f>
        <v>0</v>
      </c>
      <c r="AG1044" s="147">
        <f>IF(AND($I1044="Si",P1044=1),1,IF(AND($I1044="Fisico",P1044=1),1,IF(AND(P1044=1,$I1044="Electronico"),2,IF(P1044=1,VLOOKUP($C1044&amp;"|"&amp;$B1044&amp;"|"&amp;$D1044,Empresas!$C$6:$CC$92,$G1044+6+1,0),0))))</f>
        <v>0</v>
      </c>
      <c r="AH1044" s="147">
        <f>IF(AND($I1044="Si",Q1044=1),1,IF(AND($I1044="Fisico",Q1044=1),1,IF(AND(Q1044=1,$I1044="Electronico"),2,IF(Q1044=1,VLOOKUP($C1044&amp;"|"&amp;$B1044&amp;"|"&amp;$D1044,Empresas!$C$6:$CC$92,$G1044+6+1,0),0))))</f>
        <v>0</v>
      </c>
      <c r="AI1044" s="147">
        <f>IF(AND($I1044="Si",R1044=1),1,IF(AND($I1044="Fisico",R1044=1),1,IF(AND(R1044=1,$I1044="Electronico"),2,IF(R1044=1,VLOOKUP($C1044&amp;"|"&amp;$B1044&amp;"|"&amp;$D1044,Empresas!$C$6:$CC$92,$G1044+6+1,0),0))))</f>
        <v>0</v>
      </c>
      <c r="AJ1044" s="147">
        <f>IF(AND($I1044="Si",S1044=1),1,IF(AND($I1044="Fisico",S1044=1),1,IF(AND(S1044=1,$I1044="Electronico"),2,IF(S1044=1,VLOOKUP($C1044&amp;"|"&amp;$B1044&amp;"|"&amp;$D1044,Empresas!$C$6:$CC$92,$G1044+6+1,0),0))))</f>
        <v>0</v>
      </c>
      <c r="AK1044" s="147">
        <f>IF(AND($I1044="Si",T1044=1),1,IF(AND($I1044="Fisico",T1044=1),1,IF(AND(T1044=1,$I1044="Electronico"),2,IF(T1044=1,VLOOKUP($C1044&amp;"|"&amp;$B1044&amp;"|"&amp;$D1044,Empresas!$C$6:$CC$92,$G1044+6+1,0),0))))</f>
        <v>0</v>
      </c>
      <c r="AL1044" s="147">
        <f>IF(AND($I1044="Si",U1044=1),1,IF(AND($I1044="Fisico",U1044=1),1,IF(AND(U1044=1,$I1044="Electronico"),2,IF(U1044=1,VLOOKUP($C1044&amp;"|"&amp;$B1044&amp;"|"&amp;$D1044,Empresas!$C$6:$CC$92,$G1044+6+1,0),0))))</f>
        <v>0</v>
      </c>
      <c r="AM1044" s="149">
        <f t="shared" si="170"/>
        <v>0</v>
      </c>
      <c r="AN1044" s="149">
        <f t="shared" si="171"/>
        <v>0</v>
      </c>
      <c r="AO1044" s="152">
        <f t="shared" si="172"/>
        <v>0</v>
      </c>
    </row>
    <row r="1045" spans="1:41" x14ac:dyDescent="0.25">
      <c r="A1045" s="143" t="str">
        <f>VLOOKUP(D1045,Empresas!$D$7:$F$91,3,0)</f>
        <v>Yulisa</v>
      </c>
      <c r="B1045" s="144" t="str">
        <f>VLOOKUP(D1045,Empresas!$D$7:$G$91,4,0)</f>
        <v>Mireya</v>
      </c>
      <c r="C1045" s="144" t="s">
        <v>544</v>
      </c>
      <c r="D1045" s="144" t="s">
        <v>7</v>
      </c>
      <c r="E1045" s="144" t="str">
        <f>VLOOKUP(D1045,Empresas!$D$7:$E$92,2,0)</f>
        <v>VILLEGAS NILUPU OSCAR ALEXANDER</v>
      </c>
      <c r="F1045" s="144" t="s">
        <v>185</v>
      </c>
      <c r="G1045" s="145">
        <f t="shared" ref="G1045:G1052" si="174">+G1044+1</f>
        <v>64</v>
      </c>
      <c r="H1045" s="145" t="str">
        <f>VLOOKUP(D1045,Empresas!$D$6:$L$92,7,0)</f>
        <v>Semestral</v>
      </c>
      <c r="I1045" s="144" t="str">
        <f>VLOOKUP(VLOOKUP(D1045&amp;"|"&amp;B1045,Empresas!$I$7:$CB$92,G1045,0),Tablas!$A$13:$B$14,2,0)</f>
        <v>No</v>
      </c>
      <c r="J1045" s="78"/>
      <c r="K1045" s="78"/>
      <c r="L1045" s="78"/>
      <c r="M1045" s="78"/>
      <c r="N1045" s="78"/>
      <c r="O1045" s="78"/>
      <c r="P1045" s="78"/>
      <c r="Q1045" s="78"/>
      <c r="R1045" s="78"/>
      <c r="S1045" s="78"/>
      <c r="T1045" s="78"/>
      <c r="U1045" s="78"/>
      <c r="V1045" s="78" t="str">
        <f>VLOOKUP(D1045,Empresas!$D$7:$CF$91,81,0)</f>
        <v>D</v>
      </c>
      <c r="W1045" s="78" t="str">
        <f>VLOOKUP(D1045,Empresas!$D$7:$M$91,10,0)</f>
        <v>Rer</v>
      </c>
      <c r="X1045" s="69" t="str">
        <f t="shared" si="168"/>
        <v>SI</v>
      </c>
      <c r="Y1045" s="153" t="str">
        <f t="shared" si="169"/>
        <v>No aplica</v>
      </c>
      <c r="Z1045" s="147">
        <f>IF(Y1045="No aplica",0,IF(I1045="no",0,IF(I1045="No aplica",0,IF(I1045="Si",1,IF(I1045="Fisico",1,IF(I1045="Electronico",2,VLOOKUP(C1045&amp;"|"&amp;B1045&amp;"|"&amp;D1045,Empresas!$C$6:$CC$92,G1045+6+1,0)))))))</f>
        <v>0</v>
      </c>
      <c r="AA1045" s="147">
        <f>IF(AND($I1045="Si",J1045=1),1,IF(AND($I1045="Fisico",J1045=1),1,IF(AND(J1045=1,$I1045="Electronico"),2,IF(J1045=1,VLOOKUP($C1045&amp;"|"&amp;$B1045&amp;"|"&amp;$D1045,Empresas!$C$6:$CC$92,$G1045+6+1,0),0))))</f>
        <v>0</v>
      </c>
      <c r="AB1045" s="147">
        <f>IF(AND($I1045="Si",K1045=1),1,IF(AND($I1045="Fisico",K1045=1),1,IF(AND(K1045=1,$I1045="Electronico"),2,IF(K1045=1,VLOOKUP($C1045&amp;"|"&amp;$B1045&amp;"|"&amp;$D1045,Empresas!$C$6:$CC$92,$G1045+6+1,0),0))))</f>
        <v>0</v>
      </c>
      <c r="AC1045" s="147">
        <f>IF(AND($I1045="Si",L1045=1),1,IF(AND($I1045="Fisico",L1045=1),1,IF(AND(L1045=1,$I1045="Electronico"),2,IF(L1045=1,VLOOKUP($C1045&amp;"|"&amp;$B1045&amp;"|"&amp;$D1045,Empresas!$C$6:$CC$92,$G1045+6+1,0),0))))</f>
        <v>0</v>
      </c>
      <c r="AD1045" s="147">
        <f>IF(AND($I1045="Si",M1045=1),1,IF(AND($I1045="Fisico",M1045=1),1,IF(AND(M1045=1,$I1045="Electronico"),2,IF(M1045=1,VLOOKUP($C1045&amp;"|"&amp;$B1045&amp;"|"&amp;$D1045,Empresas!$C$6:$CC$92,$G1045+6+1,0),0))))</f>
        <v>0</v>
      </c>
      <c r="AE1045" s="147">
        <f>IF(AND($I1045="Si",N1045=1),1,IF(AND($I1045="Fisico",N1045=1),1,IF(AND(N1045=1,$I1045="Electronico"),2,IF(N1045=1,VLOOKUP($C1045&amp;"|"&amp;$B1045&amp;"|"&amp;$D1045,Empresas!$C$6:$CC$92,$G1045+6+1,0),0))))</f>
        <v>0</v>
      </c>
      <c r="AF1045" s="147">
        <f>IF(AND($I1045="Si",O1045=1),1,IF(AND($I1045="Fisico",O1045=1),1,IF(AND(O1045=1,$I1045="Electronico"),2,IF(O1045=1,VLOOKUP($C1045&amp;"|"&amp;$B1045&amp;"|"&amp;$D1045,Empresas!$C$6:$CC$92,$G1045+6+1,0),0))))</f>
        <v>0</v>
      </c>
      <c r="AG1045" s="147">
        <f>IF(AND($I1045="Si",P1045=1),1,IF(AND($I1045="Fisico",P1045=1),1,IF(AND(P1045=1,$I1045="Electronico"),2,IF(P1045=1,VLOOKUP($C1045&amp;"|"&amp;$B1045&amp;"|"&amp;$D1045,Empresas!$C$6:$CC$92,$G1045+6+1,0),0))))</f>
        <v>0</v>
      </c>
      <c r="AH1045" s="147">
        <f>IF(AND($I1045="Si",Q1045=1),1,IF(AND($I1045="Fisico",Q1045=1),1,IF(AND(Q1045=1,$I1045="Electronico"),2,IF(Q1045=1,VLOOKUP($C1045&amp;"|"&amp;$B1045&amp;"|"&amp;$D1045,Empresas!$C$6:$CC$92,$G1045+6+1,0),0))))</f>
        <v>0</v>
      </c>
      <c r="AI1045" s="147">
        <f>IF(AND($I1045="Si",R1045=1),1,IF(AND($I1045="Fisico",R1045=1),1,IF(AND(R1045=1,$I1045="Electronico"),2,IF(R1045=1,VLOOKUP($C1045&amp;"|"&amp;$B1045&amp;"|"&amp;$D1045,Empresas!$C$6:$CC$92,$G1045+6+1,0),0))))</f>
        <v>0</v>
      </c>
      <c r="AJ1045" s="147">
        <f>IF(AND($I1045="Si",S1045=1),1,IF(AND($I1045="Fisico",S1045=1),1,IF(AND(S1045=1,$I1045="Electronico"),2,IF(S1045=1,VLOOKUP($C1045&amp;"|"&amp;$B1045&amp;"|"&amp;$D1045,Empresas!$C$6:$CC$92,$G1045+6+1,0),0))))</f>
        <v>0</v>
      </c>
      <c r="AK1045" s="147">
        <f>IF(AND($I1045="Si",T1045=1),1,IF(AND($I1045="Fisico",T1045=1),1,IF(AND(T1045=1,$I1045="Electronico"),2,IF(T1045=1,VLOOKUP($C1045&amp;"|"&amp;$B1045&amp;"|"&amp;$D1045,Empresas!$C$6:$CC$92,$G1045+6+1,0),0))))</f>
        <v>0</v>
      </c>
      <c r="AL1045" s="147">
        <f>IF(AND($I1045="Si",U1045=1),1,IF(AND($I1045="Fisico",U1045=1),1,IF(AND(U1045=1,$I1045="Electronico"),2,IF(U1045=1,VLOOKUP($C1045&amp;"|"&amp;$B1045&amp;"|"&amp;$D1045,Empresas!$C$6:$CC$92,$G1045+6+1,0),0))))</f>
        <v>0</v>
      </c>
      <c r="AM1045" s="149">
        <f t="shared" si="170"/>
        <v>0</v>
      </c>
      <c r="AN1045" s="149">
        <f t="shared" si="171"/>
        <v>0</v>
      </c>
      <c r="AO1045" s="152">
        <f t="shared" si="172"/>
        <v>0</v>
      </c>
    </row>
    <row r="1046" spans="1:41" x14ac:dyDescent="0.25">
      <c r="A1046" s="143" t="str">
        <f>VLOOKUP(D1046,Empresas!$D$7:$F$91,3,0)</f>
        <v>Yulisa</v>
      </c>
      <c r="B1046" s="144" t="str">
        <f>VLOOKUP(D1046,Empresas!$D$7:$G$91,4,0)</f>
        <v>Mireya</v>
      </c>
      <c r="C1046" s="144" t="s">
        <v>544</v>
      </c>
      <c r="D1046" s="144" t="s">
        <v>7</v>
      </c>
      <c r="E1046" s="144" t="str">
        <f>VLOOKUP(D1046,Empresas!$D$7:$E$92,2,0)</f>
        <v>VILLEGAS NILUPU OSCAR ALEXANDER</v>
      </c>
      <c r="F1046" s="144" t="s">
        <v>186</v>
      </c>
      <c r="G1046" s="145">
        <f t="shared" si="174"/>
        <v>65</v>
      </c>
      <c r="H1046" s="145" t="str">
        <f>VLOOKUP(D1046,Empresas!$D$6:$L$92,7,0)</f>
        <v>Semestral</v>
      </c>
      <c r="I1046" s="144" t="str">
        <f>VLOOKUP(VLOOKUP(D1046&amp;"|"&amp;B1046,Empresas!$I$7:$CB$92,G1046,0),Tablas!$A$13:$B$14,2,0)</f>
        <v>No</v>
      </c>
      <c r="J1046" s="78"/>
      <c r="K1046" s="78"/>
      <c r="L1046" s="78"/>
      <c r="M1046" s="78"/>
      <c r="N1046" s="78"/>
      <c r="O1046" s="78"/>
      <c r="P1046" s="78"/>
      <c r="Q1046" s="78"/>
      <c r="R1046" s="78"/>
      <c r="S1046" s="78"/>
      <c r="T1046" s="78"/>
      <c r="U1046" s="78"/>
      <c r="V1046" s="78" t="str">
        <f>VLOOKUP(D1046,Empresas!$D$7:$CF$91,81,0)</f>
        <v>D</v>
      </c>
      <c r="W1046" s="78" t="str">
        <f>VLOOKUP(D1046,Empresas!$D$7:$M$91,10,0)</f>
        <v>Rer</v>
      </c>
      <c r="X1046" s="69" t="str">
        <f t="shared" si="168"/>
        <v>SI</v>
      </c>
      <c r="Y1046" s="153" t="str">
        <f t="shared" si="169"/>
        <v>No aplica</v>
      </c>
      <c r="Z1046" s="147">
        <f>IF(Y1046="No aplica",0,IF(I1046="no",0,IF(I1046="No aplica",0,IF(I1046="Si",1,IF(I1046="Fisico",1,IF(I1046="Electronico",2,VLOOKUP(C1046&amp;"|"&amp;B1046&amp;"|"&amp;D1046,Empresas!$C$6:$CC$92,G1046+6+1,0)))))))</f>
        <v>0</v>
      </c>
      <c r="AA1046" s="147">
        <f>IF(AND($I1046="Si",J1046=1),1,IF(AND($I1046="Fisico",J1046=1),1,IF(AND(J1046=1,$I1046="Electronico"),2,IF(J1046=1,VLOOKUP($C1046&amp;"|"&amp;$B1046&amp;"|"&amp;$D1046,Empresas!$C$6:$CC$92,$G1046+6+1,0),0))))</f>
        <v>0</v>
      </c>
      <c r="AB1046" s="147">
        <f>IF(AND($I1046="Si",K1046=1),1,IF(AND($I1046="Fisico",K1046=1),1,IF(AND(K1046=1,$I1046="Electronico"),2,IF(K1046=1,VLOOKUP($C1046&amp;"|"&amp;$B1046&amp;"|"&amp;$D1046,Empresas!$C$6:$CC$92,$G1046+6+1,0),0))))</f>
        <v>0</v>
      </c>
      <c r="AC1046" s="147">
        <f>IF(AND($I1046="Si",L1046=1),1,IF(AND($I1046="Fisico",L1046=1),1,IF(AND(L1046=1,$I1046="Electronico"),2,IF(L1046=1,VLOOKUP($C1046&amp;"|"&amp;$B1046&amp;"|"&amp;$D1046,Empresas!$C$6:$CC$92,$G1046+6+1,0),0))))</f>
        <v>0</v>
      </c>
      <c r="AD1046" s="147">
        <f>IF(AND($I1046="Si",M1046=1),1,IF(AND($I1046="Fisico",M1046=1),1,IF(AND(M1046=1,$I1046="Electronico"),2,IF(M1046=1,VLOOKUP($C1046&amp;"|"&amp;$B1046&amp;"|"&amp;$D1046,Empresas!$C$6:$CC$92,$G1046+6+1,0),0))))</f>
        <v>0</v>
      </c>
      <c r="AE1046" s="147">
        <f>IF(AND($I1046="Si",N1046=1),1,IF(AND($I1046="Fisico",N1046=1),1,IF(AND(N1046=1,$I1046="Electronico"),2,IF(N1046=1,VLOOKUP($C1046&amp;"|"&amp;$B1046&amp;"|"&amp;$D1046,Empresas!$C$6:$CC$92,$G1046+6+1,0),0))))</f>
        <v>0</v>
      </c>
      <c r="AF1046" s="147">
        <f>IF(AND($I1046="Si",O1046=1),1,IF(AND($I1046="Fisico",O1046=1),1,IF(AND(O1046=1,$I1046="Electronico"),2,IF(O1046=1,VLOOKUP($C1046&amp;"|"&amp;$B1046&amp;"|"&amp;$D1046,Empresas!$C$6:$CC$92,$G1046+6+1,0),0))))</f>
        <v>0</v>
      </c>
      <c r="AG1046" s="147">
        <f>IF(AND($I1046="Si",P1046=1),1,IF(AND($I1046="Fisico",P1046=1),1,IF(AND(P1046=1,$I1046="Electronico"),2,IF(P1046=1,VLOOKUP($C1046&amp;"|"&amp;$B1046&amp;"|"&amp;$D1046,Empresas!$C$6:$CC$92,$G1046+6+1,0),0))))</f>
        <v>0</v>
      </c>
      <c r="AH1046" s="147">
        <f>IF(AND($I1046="Si",Q1046=1),1,IF(AND($I1046="Fisico",Q1046=1),1,IF(AND(Q1046=1,$I1046="Electronico"),2,IF(Q1046=1,VLOOKUP($C1046&amp;"|"&amp;$B1046&amp;"|"&amp;$D1046,Empresas!$C$6:$CC$92,$G1046+6+1,0),0))))</f>
        <v>0</v>
      </c>
      <c r="AI1046" s="147">
        <f>IF(AND($I1046="Si",R1046=1),1,IF(AND($I1046="Fisico",R1046=1),1,IF(AND(R1046=1,$I1046="Electronico"),2,IF(R1046=1,VLOOKUP($C1046&amp;"|"&amp;$B1046&amp;"|"&amp;$D1046,Empresas!$C$6:$CC$92,$G1046+6+1,0),0))))</f>
        <v>0</v>
      </c>
      <c r="AJ1046" s="147">
        <f>IF(AND($I1046="Si",S1046=1),1,IF(AND($I1046="Fisico",S1046=1),1,IF(AND(S1046=1,$I1046="Electronico"),2,IF(S1046=1,VLOOKUP($C1046&amp;"|"&amp;$B1046&amp;"|"&amp;$D1046,Empresas!$C$6:$CC$92,$G1046+6+1,0),0))))</f>
        <v>0</v>
      </c>
      <c r="AK1046" s="147">
        <f>IF(AND($I1046="Si",T1046=1),1,IF(AND($I1046="Fisico",T1046=1),1,IF(AND(T1046=1,$I1046="Electronico"),2,IF(T1046=1,VLOOKUP($C1046&amp;"|"&amp;$B1046&amp;"|"&amp;$D1046,Empresas!$C$6:$CC$92,$G1046+6+1,0),0))))</f>
        <v>0</v>
      </c>
      <c r="AL1046" s="147">
        <f>IF(AND($I1046="Si",U1046=1),1,IF(AND($I1046="Fisico",U1046=1),1,IF(AND(U1046=1,$I1046="Electronico"),2,IF(U1046=1,VLOOKUP($C1046&amp;"|"&amp;$B1046&amp;"|"&amp;$D1046,Empresas!$C$6:$CC$92,$G1046+6+1,0),0))))</f>
        <v>0</v>
      </c>
      <c r="AM1046" s="149">
        <f t="shared" si="170"/>
        <v>0</v>
      </c>
      <c r="AN1046" s="149">
        <f t="shared" si="171"/>
        <v>0</v>
      </c>
      <c r="AO1046" s="152">
        <f t="shared" si="172"/>
        <v>0</v>
      </c>
    </row>
    <row r="1047" spans="1:41" x14ac:dyDescent="0.25">
      <c r="A1047" s="143" t="str">
        <f>VLOOKUP(D1047,Empresas!$D$7:$F$91,3,0)</f>
        <v>Yulisa</v>
      </c>
      <c r="B1047" s="144" t="str">
        <f>VLOOKUP(D1047,Empresas!$D$7:$G$91,4,0)</f>
        <v>Mireya</v>
      </c>
      <c r="C1047" s="144" t="s">
        <v>544</v>
      </c>
      <c r="D1047" s="144" t="s">
        <v>7</v>
      </c>
      <c r="E1047" s="144" t="str">
        <f>VLOOKUP(D1047,Empresas!$D$7:$E$92,2,0)</f>
        <v>VILLEGAS NILUPU OSCAR ALEXANDER</v>
      </c>
      <c r="F1047" s="144" t="s">
        <v>187</v>
      </c>
      <c r="G1047" s="145">
        <f t="shared" si="174"/>
        <v>66</v>
      </c>
      <c r="H1047" s="145" t="str">
        <f>VLOOKUP(D1047,Empresas!$D$6:$L$92,7,0)</f>
        <v>Semestral</v>
      </c>
      <c r="I1047" s="144" t="str">
        <f>VLOOKUP(VLOOKUP(D1047&amp;"|"&amp;B1047,Empresas!$I$7:$CB$92,G1047,0),Tablas!$A$13:$B$14,2,0)</f>
        <v>No</v>
      </c>
      <c r="J1047" s="78"/>
      <c r="K1047" s="78"/>
      <c r="L1047" s="78"/>
      <c r="M1047" s="78"/>
      <c r="N1047" s="78"/>
      <c r="O1047" s="78"/>
      <c r="P1047" s="78"/>
      <c r="Q1047" s="78"/>
      <c r="R1047" s="78"/>
      <c r="S1047" s="78"/>
      <c r="T1047" s="78"/>
      <c r="U1047" s="78"/>
      <c r="V1047" s="78" t="str">
        <f>VLOOKUP(D1047,Empresas!$D$7:$CF$91,81,0)</f>
        <v>D</v>
      </c>
      <c r="W1047" s="78" t="str">
        <f>VLOOKUP(D1047,Empresas!$D$7:$M$91,10,0)</f>
        <v>Rer</v>
      </c>
      <c r="X1047" s="69" t="str">
        <f t="shared" si="168"/>
        <v>SI</v>
      </c>
      <c r="Y1047" s="153" t="str">
        <f t="shared" si="169"/>
        <v>No aplica</v>
      </c>
      <c r="Z1047" s="147">
        <f>IF(Y1047="No aplica",0,IF(I1047="no",0,IF(I1047="No aplica",0,IF(I1047="Si",1,IF(I1047="Fisico",1,IF(I1047="Electronico",2,VLOOKUP(C1047&amp;"|"&amp;B1047&amp;"|"&amp;D1047,Empresas!$C$6:$CC$92,G1047+6+1,0)))))))</f>
        <v>0</v>
      </c>
      <c r="AA1047" s="147">
        <f>IF(AND($I1047="Si",J1047=1),1,IF(AND($I1047="Fisico",J1047=1),1,IF(AND(J1047=1,$I1047="Electronico"),2,IF(J1047=1,VLOOKUP($C1047&amp;"|"&amp;$B1047&amp;"|"&amp;$D1047,Empresas!$C$6:$CC$92,$G1047+6+1,0),0))))</f>
        <v>0</v>
      </c>
      <c r="AB1047" s="147">
        <f>IF(AND($I1047="Si",K1047=1),1,IF(AND($I1047="Fisico",K1047=1),1,IF(AND(K1047=1,$I1047="Electronico"),2,IF(K1047=1,VLOOKUP($C1047&amp;"|"&amp;$B1047&amp;"|"&amp;$D1047,Empresas!$C$6:$CC$92,$G1047+6+1,0),0))))</f>
        <v>0</v>
      </c>
      <c r="AC1047" s="147">
        <f>IF(AND($I1047="Si",L1047=1),1,IF(AND($I1047="Fisico",L1047=1),1,IF(AND(L1047=1,$I1047="Electronico"),2,IF(L1047=1,VLOOKUP($C1047&amp;"|"&amp;$B1047&amp;"|"&amp;$D1047,Empresas!$C$6:$CC$92,$G1047+6+1,0),0))))</f>
        <v>0</v>
      </c>
      <c r="AD1047" s="147">
        <f>IF(AND($I1047="Si",M1047=1),1,IF(AND($I1047="Fisico",M1047=1),1,IF(AND(M1047=1,$I1047="Electronico"),2,IF(M1047=1,VLOOKUP($C1047&amp;"|"&amp;$B1047&amp;"|"&amp;$D1047,Empresas!$C$6:$CC$92,$G1047+6+1,0),0))))</f>
        <v>0</v>
      </c>
      <c r="AE1047" s="147">
        <f>IF(AND($I1047="Si",N1047=1),1,IF(AND($I1047="Fisico",N1047=1),1,IF(AND(N1047=1,$I1047="Electronico"),2,IF(N1047=1,VLOOKUP($C1047&amp;"|"&amp;$B1047&amp;"|"&amp;$D1047,Empresas!$C$6:$CC$92,$G1047+6+1,0),0))))</f>
        <v>0</v>
      </c>
      <c r="AF1047" s="147">
        <f>IF(AND($I1047="Si",O1047=1),1,IF(AND($I1047="Fisico",O1047=1),1,IF(AND(O1047=1,$I1047="Electronico"),2,IF(O1047=1,VLOOKUP($C1047&amp;"|"&amp;$B1047&amp;"|"&amp;$D1047,Empresas!$C$6:$CC$92,$G1047+6+1,0),0))))</f>
        <v>0</v>
      </c>
      <c r="AG1047" s="147">
        <f>IF(AND($I1047="Si",P1047=1),1,IF(AND($I1047="Fisico",P1047=1),1,IF(AND(P1047=1,$I1047="Electronico"),2,IF(P1047=1,VLOOKUP($C1047&amp;"|"&amp;$B1047&amp;"|"&amp;$D1047,Empresas!$C$6:$CC$92,$G1047+6+1,0),0))))</f>
        <v>0</v>
      </c>
      <c r="AH1047" s="147">
        <f>IF(AND($I1047="Si",Q1047=1),1,IF(AND($I1047="Fisico",Q1047=1),1,IF(AND(Q1047=1,$I1047="Electronico"),2,IF(Q1047=1,VLOOKUP($C1047&amp;"|"&amp;$B1047&amp;"|"&amp;$D1047,Empresas!$C$6:$CC$92,$G1047+6+1,0),0))))</f>
        <v>0</v>
      </c>
      <c r="AI1047" s="147">
        <f>IF(AND($I1047="Si",R1047=1),1,IF(AND($I1047="Fisico",R1047=1),1,IF(AND(R1047=1,$I1047="Electronico"),2,IF(R1047=1,VLOOKUP($C1047&amp;"|"&amp;$B1047&amp;"|"&amp;$D1047,Empresas!$C$6:$CC$92,$G1047+6+1,0),0))))</f>
        <v>0</v>
      </c>
      <c r="AJ1047" s="147">
        <f>IF(AND($I1047="Si",S1047=1),1,IF(AND($I1047="Fisico",S1047=1),1,IF(AND(S1047=1,$I1047="Electronico"),2,IF(S1047=1,VLOOKUP($C1047&amp;"|"&amp;$B1047&amp;"|"&amp;$D1047,Empresas!$C$6:$CC$92,$G1047+6+1,0),0))))</f>
        <v>0</v>
      </c>
      <c r="AK1047" s="147">
        <f>IF(AND($I1047="Si",T1047=1),1,IF(AND($I1047="Fisico",T1047=1),1,IF(AND(T1047=1,$I1047="Electronico"),2,IF(T1047=1,VLOOKUP($C1047&amp;"|"&amp;$B1047&amp;"|"&amp;$D1047,Empresas!$C$6:$CC$92,$G1047+6+1,0),0))))</f>
        <v>0</v>
      </c>
      <c r="AL1047" s="147">
        <f>IF(AND($I1047="Si",U1047=1),1,IF(AND($I1047="Fisico",U1047=1),1,IF(AND(U1047=1,$I1047="Electronico"),2,IF(U1047=1,VLOOKUP($C1047&amp;"|"&amp;$B1047&amp;"|"&amp;$D1047,Empresas!$C$6:$CC$92,$G1047+6+1,0),0))))</f>
        <v>0</v>
      </c>
      <c r="AM1047" s="149">
        <f t="shared" si="170"/>
        <v>0</v>
      </c>
      <c r="AN1047" s="149">
        <f t="shared" si="171"/>
        <v>0</v>
      </c>
      <c r="AO1047" s="152">
        <f t="shared" si="172"/>
        <v>0</v>
      </c>
    </row>
    <row r="1048" spans="1:41" x14ac:dyDescent="0.25">
      <c r="A1048" s="143" t="str">
        <f>VLOOKUP(D1048,Empresas!$D$7:$F$91,3,0)</f>
        <v>Yulisa</v>
      </c>
      <c r="B1048" s="144" t="str">
        <f>VLOOKUP(D1048,Empresas!$D$7:$G$91,4,0)</f>
        <v>Mireya</v>
      </c>
      <c r="C1048" s="144" t="s">
        <v>544</v>
      </c>
      <c r="D1048" s="144" t="s">
        <v>7</v>
      </c>
      <c r="E1048" s="144" t="str">
        <f>VLOOKUP(D1048,Empresas!$D$7:$E$92,2,0)</f>
        <v>VILLEGAS NILUPU OSCAR ALEXANDER</v>
      </c>
      <c r="F1048" s="144" t="s">
        <v>188</v>
      </c>
      <c r="G1048" s="145">
        <f t="shared" si="174"/>
        <v>67</v>
      </c>
      <c r="H1048" s="145" t="str">
        <f>VLOOKUP(D1048,Empresas!$D$6:$L$92,7,0)</f>
        <v>Semestral</v>
      </c>
      <c r="I1048" s="144" t="str">
        <f>VLOOKUP(VLOOKUP(D1048&amp;"|"&amp;B1048,Empresas!$I$7:$CB$92,G1048,0),Tablas!$A$13:$B$14,2,0)</f>
        <v>No</v>
      </c>
      <c r="J1048" s="78"/>
      <c r="K1048" s="78"/>
      <c r="L1048" s="78"/>
      <c r="M1048" s="78"/>
      <c r="N1048" s="78"/>
      <c r="O1048" s="78"/>
      <c r="P1048" s="78"/>
      <c r="Q1048" s="78"/>
      <c r="R1048" s="78"/>
      <c r="S1048" s="78"/>
      <c r="T1048" s="78"/>
      <c r="U1048" s="78"/>
      <c r="V1048" s="78" t="str">
        <f>VLOOKUP(D1048,Empresas!$D$7:$CF$91,81,0)</f>
        <v>D</v>
      </c>
      <c r="W1048" s="78" t="str">
        <f>VLOOKUP(D1048,Empresas!$D$7:$M$91,10,0)</f>
        <v>Rer</v>
      </c>
      <c r="X1048" s="69" t="str">
        <f t="shared" si="168"/>
        <v>SI</v>
      </c>
      <c r="Y1048" s="153" t="str">
        <f t="shared" si="169"/>
        <v>No aplica</v>
      </c>
      <c r="Z1048" s="147">
        <f>IF(Y1048="No aplica",0,IF(I1048="no",0,IF(I1048="No aplica",0,IF(I1048="Si",1,IF(I1048="Fisico",1,IF(I1048="Electronico",2,VLOOKUP(C1048&amp;"|"&amp;B1048&amp;"|"&amp;D1048,Empresas!$C$6:$CC$92,G1048+6+1,0)))))))</f>
        <v>0</v>
      </c>
      <c r="AA1048" s="147">
        <f>IF(AND($I1048="Si",J1048=1),1,IF(AND($I1048="Fisico",J1048=1),1,IF(AND(J1048=1,$I1048="Electronico"),2,IF(J1048=1,VLOOKUP($C1048&amp;"|"&amp;$B1048&amp;"|"&amp;$D1048,Empresas!$C$6:$CC$92,$G1048+6+1,0),0))))</f>
        <v>0</v>
      </c>
      <c r="AB1048" s="147">
        <f>IF(AND($I1048="Si",K1048=1),1,IF(AND($I1048="Fisico",K1048=1),1,IF(AND(K1048=1,$I1048="Electronico"),2,IF(K1048=1,VLOOKUP($C1048&amp;"|"&amp;$B1048&amp;"|"&amp;$D1048,Empresas!$C$6:$CC$92,$G1048+6+1,0),0))))</f>
        <v>0</v>
      </c>
      <c r="AC1048" s="147">
        <f>IF(AND($I1048="Si",L1048=1),1,IF(AND($I1048="Fisico",L1048=1),1,IF(AND(L1048=1,$I1048="Electronico"),2,IF(L1048=1,VLOOKUP($C1048&amp;"|"&amp;$B1048&amp;"|"&amp;$D1048,Empresas!$C$6:$CC$92,$G1048+6+1,0),0))))</f>
        <v>0</v>
      </c>
      <c r="AD1048" s="147">
        <f>IF(AND($I1048="Si",M1048=1),1,IF(AND($I1048="Fisico",M1048=1),1,IF(AND(M1048=1,$I1048="Electronico"),2,IF(M1048=1,VLOOKUP($C1048&amp;"|"&amp;$B1048&amp;"|"&amp;$D1048,Empresas!$C$6:$CC$92,$G1048+6+1,0),0))))</f>
        <v>0</v>
      </c>
      <c r="AE1048" s="147">
        <f>IF(AND($I1048="Si",N1048=1),1,IF(AND($I1048="Fisico",N1048=1),1,IF(AND(N1048=1,$I1048="Electronico"),2,IF(N1048=1,VLOOKUP($C1048&amp;"|"&amp;$B1048&amp;"|"&amp;$D1048,Empresas!$C$6:$CC$92,$G1048+6+1,0),0))))</f>
        <v>0</v>
      </c>
      <c r="AF1048" s="147">
        <f>IF(AND($I1048="Si",O1048=1),1,IF(AND($I1048="Fisico",O1048=1),1,IF(AND(O1048=1,$I1048="Electronico"),2,IF(O1048=1,VLOOKUP($C1048&amp;"|"&amp;$B1048&amp;"|"&amp;$D1048,Empresas!$C$6:$CC$92,$G1048+6+1,0),0))))</f>
        <v>0</v>
      </c>
      <c r="AG1048" s="147">
        <f>IF(AND($I1048="Si",P1048=1),1,IF(AND($I1048="Fisico",P1048=1),1,IF(AND(P1048=1,$I1048="Electronico"),2,IF(P1048=1,VLOOKUP($C1048&amp;"|"&amp;$B1048&amp;"|"&amp;$D1048,Empresas!$C$6:$CC$92,$G1048+6+1,0),0))))</f>
        <v>0</v>
      </c>
      <c r="AH1048" s="147">
        <f>IF(AND($I1048="Si",Q1048=1),1,IF(AND($I1048="Fisico",Q1048=1),1,IF(AND(Q1048=1,$I1048="Electronico"),2,IF(Q1048=1,VLOOKUP($C1048&amp;"|"&amp;$B1048&amp;"|"&amp;$D1048,Empresas!$C$6:$CC$92,$G1048+6+1,0),0))))</f>
        <v>0</v>
      </c>
      <c r="AI1048" s="147">
        <f>IF(AND($I1048="Si",R1048=1),1,IF(AND($I1048="Fisico",R1048=1),1,IF(AND(R1048=1,$I1048="Electronico"),2,IF(R1048=1,VLOOKUP($C1048&amp;"|"&amp;$B1048&amp;"|"&amp;$D1048,Empresas!$C$6:$CC$92,$G1048+6+1,0),0))))</f>
        <v>0</v>
      </c>
      <c r="AJ1048" s="147">
        <f>IF(AND($I1048="Si",S1048=1),1,IF(AND($I1048="Fisico",S1048=1),1,IF(AND(S1048=1,$I1048="Electronico"),2,IF(S1048=1,VLOOKUP($C1048&amp;"|"&amp;$B1048&amp;"|"&amp;$D1048,Empresas!$C$6:$CC$92,$G1048+6+1,0),0))))</f>
        <v>0</v>
      </c>
      <c r="AK1048" s="147">
        <f>IF(AND($I1048="Si",T1048=1),1,IF(AND($I1048="Fisico",T1048=1),1,IF(AND(T1048=1,$I1048="Electronico"),2,IF(T1048=1,VLOOKUP($C1048&amp;"|"&amp;$B1048&amp;"|"&amp;$D1048,Empresas!$C$6:$CC$92,$G1048+6+1,0),0))))</f>
        <v>0</v>
      </c>
      <c r="AL1048" s="147">
        <f>IF(AND($I1048="Si",U1048=1),1,IF(AND($I1048="Fisico",U1048=1),1,IF(AND(U1048=1,$I1048="Electronico"),2,IF(U1048=1,VLOOKUP($C1048&amp;"|"&amp;$B1048&amp;"|"&amp;$D1048,Empresas!$C$6:$CC$92,$G1048+6+1,0),0))))</f>
        <v>0</v>
      </c>
      <c r="AM1048" s="149">
        <f t="shared" si="170"/>
        <v>0</v>
      </c>
      <c r="AN1048" s="149">
        <f t="shared" si="171"/>
        <v>0</v>
      </c>
      <c r="AO1048" s="152">
        <f t="shared" si="172"/>
        <v>0</v>
      </c>
    </row>
    <row r="1049" spans="1:41" x14ac:dyDescent="0.25">
      <c r="A1049" s="143" t="str">
        <f>VLOOKUP(D1049,Empresas!$D$7:$F$91,3,0)</f>
        <v>Yulisa</v>
      </c>
      <c r="B1049" s="144" t="str">
        <f>VLOOKUP(D1049,Empresas!$D$7:$G$91,4,0)</f>
        <v>Mireya</v>
      </c>
      <c r="C1049" s="144" t="s">
        <v>544</v>
      </c>
      <c r="D1049" s="144" t="s">
        <v>7</v>
      </c>
      <c r="E1049" s="144" t="str">
        <f>VLOOKUP(D1049,Empresas!$D$7:$E$92,2,0)</f>
        <v>VILLEGAS NILUPU OSCAR ALEXANDER</v>
      </c>
      <c r="F1049" s="144" t="s">
        <v>189</v>
      </c>
      <c r="G1049" s="145">
        <f t="shared" si="174"/>
        <v>68</v>
      </c>
      <c r="H1049" s="145" t="str">
        <f>VLOOKUP(D1049,Empresas!$D$6:$L$92,7,0)</f>
        <v>Semestral</v>
      </c>
      <c r="I1049" s="144" t="str">
        <f>VLOOKUP(VLOOKUP(D1049&amp;"|"&amp;B1049,Empresas!$I$7:$CB$92,G1049,0),Tablas!$A$13:$B$14,2,0)</f>
        <v>No</v>
      </c>
      <c r="J1049" s="78"/>
      <c r="K1049" s="78"/>
      <c r="L1049" s="78"/>
      <c r="M1049" s="78"/>
      <c r="N1049" s="78"/>
      <c r="O1049" s="78"/>
      <c r="P1049" s="78"/>
      <c r="Q1049" s="78"/>
      <c r="R1049" s="78"/>
      <c r="S1049" s="78"/>
      <c r="T1049" s="78"/>
      <c r="U1049" s="78"/>
      <c r="V1049" s="78" t="str">
        <f>VLOOKUP(D1049,Empresas!$D$7:$CF$91,81,0)</f>
        <v>D</v>
      </c>
      <c r="W1049" s="78" t="str">
        <f>VLOOKUP(D1049,Empresas!$D$7:$M$91,10,0)</f>
        <v>Rer</v>
      </c>
      <c r="X1049" s="69" t="str">
        <f t="shared" si="168"/>
        <v>SI</v>
      </c>
      <c r="Y1049" s="153" t="str">
        <f t="shared" si="169"/>
        <v>No aplica</v>
      </c>
      <c r="Z1049" s="147">
        <f>IF(Y1049="No aplica",0,IF(I1049="no",0,IF(I1049="No aplica",0,IF(I1049="Si",1,IF(I1049="Fisico",1,IF(I1049="Electronico",2,VLOOKUP(C1049&amp;"|"&amp;B1049&amp;"|"&amp;D1049,Empresas!$C$6:$CC$92,G1049+6+1,0)))))))</f>
        <v>0</v>
      </c>
      <c r="AA1049" s="147">
        <f>IF(AND($I1049="Si",J1049=1),1,IF(AND($I1049="Fisico",J1049=1),1,IF(AND(J1049=1,$I1049="Electronico"),2,IF(J1049=1,VLOOKUP($C1049&amp;"|"&amp;$B1049&amp;"|"&amp;$D1049,Empresas!$C$6:$CC$92,$G1049+6+1,0),0))))</f>
        <v>0</v>
      </c>
      <c r="AB1049" s="147">
        <f>IF(AND($I1049="Si",K1049=1),1,IF(AND($I1049="Fisico",K1049=1),1,IF(AND(K1049=1,$I1049="Electronico"),2,IF(K1049=1,VLOOKUP($C1049&amp;"|"&amp;$B1049&amp;"|"&amp;$D1049,Empresas!$C$6:$CC$92,$G1049+6+1,0),0))))</f>
        <v>0</v>
      </c>
      <c r="AC1049" s="147">
        <f>IF(AND($I1049="Si",L1049=1),1,IF(AND($I1049="Fisico",L1049=1),1,IF(AND(L1049=1,$I1049="Electronico"),2,IF(L1049=1,VLOOKUP($C1049&amp;"|"&amp;$B1049&amp;"|"&amp;$D1049,Empresas!$C$6:$CC$92,$G1049+6+1,0),0))))</f>
        <v>0</v>
      </c>
      <c r="AD1049" s="147">
        <f>IF(AND($I1049="Si",M1049=1),1,IF(AND($I1049="Fisico",M1049=1),1,IF(AND(M1049=1,$I1049="Electronico"),2,IF(M1049=1,VLOOKUP($C1049&amp;"|"&amp;$B1049&amp;"|"&amp;$D1049,Empresas!$C$6:$CC$92,$G1049+6+1,0),0))))</f>
        <v>0</v>
      </c>
      <c r="AE1049" s="147">
        <f>IF(AND($I1049="Si",N1049=1),1,IF(AND($I1049="Fisico",N1049=1),1,IF(AND(N1049=1,$I1049="Electronico"),2,IF(N1049=1,VLOOKUP($C1049&amp;"|"&amp;$B1049&amp;"|"&amp;$D1049,Empresas!$C$6:$CC$92,$G1049+6+1,0),0))))</f>
        <v>0</v>
      </c>
      <c r="AF1049" s="147">
        <f>IF(AND($I1049="Si",O1049=1),1,IF(AND($I1049="Fisico",O1049=1),1,IF(AND(O1049=1,$I1049="Electronico"),2,IF(O1049=1,VLOOKUP($C1049&amp;"|"&amp;$B1049&amp;"|"&amp;$D1049,Empresas!$C$6:$CC$92,$G1049+6+1,0),0))))</f>
        <v>0</v>
      </c>
      <c r="AG1049" s="147">
        <f>IF(AND($I1049="Si",P1049=1),1,IF(AND($I1049="Fisico",P1049=1),1,IF(AND(P1049=1,$I1049="Electronico"),2,IF(P1049=1,VLOOKUP($C1049&amp;"|"&amp;$B1049&amp;"|"&amp;$D1049,Empresas!$C$6:$CC$92,$G1049+6+1,0),0))))</f>
        <v>0</v>
      </c>
      <c r="AH1049" s="147">
        <f>IF(AND($I1049="Si",Q1049=1),1,IF(AND($I1049="Fisico",Q1049=1),1,IF(AND(Q1049=1,$I1049="Electronico"),2,IF(Q1049=1,VLOOKUP($C1049&amp;"|"&amp;$B1049&amp;"|"&amp;$D1049,Empresas!$C$6:$CC$92,$G1049+6+1,0),0))))</f>
        <v>0</v>
      </c>
      <c r="AI1049" s="147">
        <f>IF(AND($I1049="Si",R1049=1),1,IF(AND($I1049="Fisico",R1049=1),1,IF(AND(R1049=1,$I1049="Electronico"),2,IF(R1049=1,VLOOKUP($C1049&amp;"|"&amp;$B1049&amp;"|"&amp;$D1049,Empresas!$C$6:$CC$92,$G1049+6+1,0),0))))</f>
        <v>0</v>
      </c>
      <c r="AJ1049" s="147">
        <f>IF(AND($I1049="Si",S1049=1),1,IF(AND($I1049="Fisico",S1049=1),1,IF(AND(S1049=1,$I1049="Electronico"),2,IF(S1049=1,VLOOKUP($C1049&amp;"|"&amp;$B1049&amp;"|"&amp;$D1049,Empresas!$C$6:$CC$92,$G1049+6+1,0),0))))</f>
        <v>0</v>
      </c>
      <c r="AK1049" s="147">
        <f>IF(AND($I1049="Si",T1049=1),1,IF(AND($I1049="Fisico",T1049=1),1,IF(AND(T1049=1,$I1049="Electronico"),2,IF(T1049=1,VLOOKUP($C1049&amp;"|"&amp;$B1049&amp;"|"&amp;$D1049,Empresas!$C$6:$CC$92,$G1049+6+1,0),0))))</f>
        <v>0</v>
      </c>
      <c r="AL1049" s="147">
        <f>IF(AND($I1049="Si",U1049=1),1,IF(AND($I1049="Fisico",U1049=1),1,IF(AND(U1049=1,$I1049="Electronico"),2,IF(U1049=1,VLOOKUP($C1049&amp;"|"&amp;$B1049&amp;"|"&amp;$D1049,Empresas!$C$6:$CC$92,$G1049+6+1,0),0))))</f>
        <v>0</v>
      </c>
      <c r="AM1049" s="149">
        <f t="shared" si="170"/>
        <v>0</v>
      </c>
      <c r="AN1049" s="149">
        <f t="shared" si="171"/>
        <v>0</v>
      </c>
      <c r="AO1049" s="152">
        <f t="shared" si="172"/>
        <v>0</v>
      </c>
    </row>
    <row r="1050" spans="1:41" x14ac:dyDescent="0.25">
      <c r="A1050" s="143" t="str">
        <f>VLOOKUP(D1050,Empresas!$D$7:$F$91,3,0)</f>
        <v>Yulisa</v>
      </c>
      <c r="B1050" s="144" t="str">
        <f>VLOOKUP(D1050,Empresas!$D$7:$G$91,4,0)</f>
        <v>Mireya</v>
      </c>
      <c r="C1050" s="144" t="s">
        <v>544</v>
      </c>
      <c r="D1050" s="144" t="s">
        <v>7</v>
      </c>
      <c r="E1050" s="144" t="str">
        <f>VLOOKUP(D1050,Empresas!$D$7:$E$92,2,0)</f>
        <v>VILLEGAS NILUPU OSCAR ALEXANDER</v>
      </c>
      <c r="F1050" s="144" t="s">
        <v>190</v>
      </c>
      <c r="G1050" s="145">
        <f t="shared" si="174"/>
        <v>69</v>
      </c>
      <c r="H1050" s="145" t="str">
        <f>VLOOKUP(D1050,Empresas!$D$6:$L$92,7,0)</f>
        <v>Semestral</v>
      </c>
      <c r="I1050" s="144" t="str">
        <f>VLOOKUP(VLOOKUP(D1050&amp;"|"&amp;B1050,Empresas!$I$7:$CB$92,G1050,0),Tablas!$A$13:$B$14,2,0)</f>
        <v>No</v>
      </c>
      <c r="J1050" s="78"/>
      <c r="K1050" s="78"/>
      <c r="L1050" s="78"/>
      <c r="M1050" s="78"/>
      <c r="N1050" s="78"/>
      <c r="O1050" s="78"/>
      <c r="P1050" s="78"/>
      <c r="Q1050" s="78"/>
      <c r="R1050" s="78"/>
      <c r="S1050" s="78"/>
      <c r="T1050" s="78"/>
      <c r="U1050" s="78"/>
      <c r="V1050" s="78" t="str">
        <f>VLOOKUP(D1050,Empresas!$D$7:$CF$91,81,0)</f>
        <v>D</v>
      </c>
      <c r="W1050" s="78" t="str">
        <f>VLOOKUP(D1050,Empresas!$D$7:$M$91,10,0)</f>
        <v>Rer</v>
      </c>
      <c r="X1050" s="69" t="str">
        <f t="shared" si="168"/>
        <v>NO</v>
      </c>
      <c r="Y1050" s="153" t="str">
        <f t="shared" si="169"/>
        <v>No aplica</v>
      </c>
      <c r="Z1050" s="147">
        <f>IF(Y1050="No aplica",0,IF(I1050="no",0,IF(I1050="No aplica",0,IF(I1050="Si",1,IF(I1050="Fisico",1,IF(I1050="Electronico",2,VLOOKUP(C1050&amp;"|"&amp;B1050&amp;"|"&amp;D1050,Empresas!$C$6:$CC$92,G1050+6+1,0)))))))</f>
        <v>0</v>
      </c>
      <c r="AA1050" s="147">
        <f>IF(AND($I1050="Si",J1050=1),1,IF(AND($I1050="Fisico",J1050=1),1,IF(AND(J1050=1,$I1050="Electronico"),2,IF(J1050=1,VLOOKUP($C1050&amp;"|"&amp;$B1050&amp;"|"&amp;$D1050,Empresas!$C$6:$CC$92,$G1050+6+1,0),0))))</f>
        <v>0</v>
      </c>
      <c r="AB1050" s="147">
        <f>IF(AND($I1050="Si",K1050=1),1,IF(AND($I1050="Fisico",K1050=1),1,IF(AND(K1050=1,$I1050="Electronico"),2,IF(K1050=1,VLOOKUP($C1050&amp;"|"&amp;$B1050&amp;"|"&amp;$D1050,Empresas!$C$6:$CC$92,$G1050+6+1,0),0))))</f>
        <v>0</v>
      </c>
      <c r="AC1050" s="147">
        <f>IF(AND($I1050="Si",L1050=1),1,IF(AND($I1050="Fisico",L1050=1),1,IF(AND(L1050=1,$I1050="Electronico"),2,IF(L1050=1,VLOOKUP($C1050&amp;"|"&amp;$B1050&amp;"|"&amp;$D1050,Empresas!$C$6:$CC$92,$G1050+6+1,0),0))))</f>
        <v>0</v>
      </c>
      <c r="AD1050" s="147">
        <f>IF(AND($I1050="Si",M1050=1),1,IF(AND($I1050="Fisico",M1050=1),1,IF(AND(M1050=1,$I1050="Electronico"),2,IF(M1050=1,VLOOKUP($C1050&amp;"|"&amp;$B1050&amp;"|"&amp;$D1050,Empresas!$C$6:$CC$92,$G1050+6+1,0),0))))</f>
        <v>0</v>
      </c>
      <c r="AE1050" s="147">
        <f>IF(AND($I1050="Si",N1050=1),1,IF(AND($I1050="Fisico",N1050=1),1,IF(AND(N1050=1,$I1050="Electronico"),2,IF(N1050=1,VLOOKUP($C1050&amp;"|"&amp;$B1050&amp;"|"&amp;$D1050,Empresas!$C$6:$CC$92,$G1050+6+1,0),0))))</f>
        <v>0</v>
      </c>
      <c r="AF1050" s="147">
        <f>IF(AND($I1050="Si",O1050=1),1,IF(AND($I1050="Fisico",O1050=1),1,IF(AND(O1050=1,$I1050="Electronico"),2,IF(O1050=1,VLOOKUP($C1050&amp;"|"&amp;$B1050&amp;"|"&amp;$D1050,Empresas!$C$6:$CC$92,$G1050+6+1,0),0))))</f>
        <v>0</v>
      </c>
      <c r="AG1050" s="147">
        <f>IF(AND($I1050="Si",P1050=1),1,IF(AND($I1050="Fisico",P1050=1),1,IF(AND(P1050=1,$I1050="Electronico"),2,IF(P1050=1,VLOOKUP($C1050&amp;"|"&amp;$B1050&amp;"|"&amp;$D1050,Empresas!$C$6:$CC$92,$G1050+6+1,0),0))))</f>
        <v>0</v>
      </c>
      <c r="AH1050" s="147">
        <f>IF(AND($I1050="Si",Q1050=1),1,IF(AND($I1050="Fisico",Q1050=1),1,IF(AND(Q1050=1,$I1050="Electronico"),2,IF(Q1050=1,VLOOKUP($C1050&amp;"|"&amp;$B1050&amp;"|"&amp;$D1050,Empresas!$C$6:$CC$92,$G1050+6+1,0),0))))</f>
        <v>0</v>
      </c>
      <c r="AI1050" s="147">
        <f>IF(AND($I1050="Si",R1050=1),1,IF(AND($I1050="Fisico",R1050=1),1,IF(AND(R1050=1,$I1050="Electronico"),2,IF(R1050=1,VLOOKUP($C1050&amp;"|"&amp;$B1050&amp;"|"&amp;$D1050,Empresas!$C$6:$CC$92,$G1050+6+1,0),0))))</f>
        <v>0</v>
      </c>
      <c r="AJ1050" s="147">
        <f>IF(AND($I1050="Si",S1050=1),1,IF(AND($I1050="Fisico",S1050=1),1,IF(AND(S1050=1,$I1050="Electronico"),2,IF(S1050=1,VLOOKUP($C1050&amp;"|"&amp;$B1050&amp;"|"&amp;$D1050,Empresas!$C$6:$CC$92,$G1050+6+1,0),0))))</f>
        <v>0</v>
      </c>
      <c r="AK1050" s="147">
        <f>IF(AND($I1050="Si",T1050=1),1,IF(AND($I1050="Fisico",T1050=1),1,IF(AND(T1050=1,$I1050="Electronico"),2,IF(T1050=1,VLOOKUP($C1050&amp;"|"&amp;$B1050&amp;"|"&amp;$D1050,Empresas!$C$6:$CC$92,$G1050+6+1,0),0))))</f>
        <v>0</v>
      </c>
      <c r="AL1050" s="147">
        <f>IF(AND($I1050="Si",U1050=1),1,IF(AND($I1050="Fisico",U1050=1),1,IF(AND(U1050=1,$I1050="Electronico"),2,IF(U1050=1,VLOOKUP($C1050&amp;"|"&amp;$B1050&amp;"|"&amp;$D1050,Empresas!$C$6:$CC$92,$G1050+6+1,0),0))))</f>
        <v>0</v>
      </c>
      <c r="AM1050" s="149">
        <f t="shared" si="170"/>
        <v>0</v>
      </c>
      <c r="AN1050" s="149">
        <f t="shared" si="171"/>
        <v>0</v>
      </c>
      <c r="AO1050" s="152">
        <f t="shared" si="172"/>
        <v>0</v>
      </c>
    </row>
    <row r="1051" spans="1:41" x14ac:dyDescent="0.25">
      <c r="A1051" s="143" t="str">
        <f>VLOOKUP(D1051,Empresas!$D$7:$F$91,3,0)</f>
        <v>Yulisa</v>
      </c>
      <c r="B1051" s="144" t="str">
        <f>VLOOKUP(D1051,Empresas!$D$7:$G$91,4,0)</f>
        <v>Mireya</v>
      </c>
      <c r="C1051" s="144" t="s">
        <v>544</v>
      </c>
      <c r="D1051" s="144" t="s">
        <v>7</v>
      </c>
      <c r="E1051" s="144" t="str">
        <f>VLOOKUP(D1051,Empresas!$D$7:$E$92,2,0)</f>
        <v>VILLEGAS NILUPU OSCAR ALEXANDER</v>
      </c>
      <c r="F1051" s="146" t="s">
        <v>191</v>
      </c>
      <c r="G1051" s="145">
        <f t="shared" si="174"/>
        <v>70</v>
      </c>
      <c r="H1051" s="145" t="str">
        <f>VLOOKUP(D1051,Empresas!$D$6:$L$92,7,0)</f>
        <v>Semestral</v>
      </c>
      <c r="I1051" s="144" t="str">
        <f>VLOOKUP(VLOOKUP(D1051&amp;"|"&amp;B1051,Empresas!$I$7:$CB$92,G1051,0),Tablas!$A$13:$B$14,2,0)</f>
        <v>No</v>
      </c>
      <c r="J1051" s="78"/>
      <c r="K1051" s="78"/>
      <c r="L1051" s="78"/>
      <c r="M1051" s="78"/>
      <c r="N1051" s="78"/>
      <c r="O1051" s="78"/>
      <c r="P1051" s="78"/>
      <c r="Q1051" s="78"/>
      <c r="R1051" s="78"/>
      <c r="S1051" s="78"/>
      <c r="T1051" s="78"/>
      <c r="U1051" s="78"/>
      <c r="V1051" s="78" t="str">
        <f>VLOOKUP(D1051,Empresas!$D$7:$CF$91,81,0)</f>
        <v>D</v>
      </c>
      <c r="W1051" s="78" t="str">
        <f>VLOOKUP(D1051,Empresas!$D$7:$M$91,10,0)</f>
        <v>Rer</v>
      </c>
      <c r="X1051" s="69" t="str">
        <f t="shared" si="168"/>
        <v>NO</v>
      </c>
      <c r="Y1051" s="153" t="str">
        <f t="shared" si="169"/>
        <v>No aplica</v>
      </c>
      <c r="Z1051" s="147">
        <f>IF(Y1051="No aplica",0,IF(I1051="no",0,IF(I1051="No aplica",0,IF(I1051="Si",1,IF(I1051="Fisico",1,IF(I1051="Electronico",2,VLOOKUP(C1051&amp;"|"&amp;B1051&amp;"|"&amp;D1051,Empresas!$C$6:$CC$92,G1051+6+1,0)))))))</f>
        <v>0</v>
      </c>
      <c r="AA1051" s="147">
        <f>IF(AND($I1051="Si",J1051=1),1,IF(AND($I1051="Fisico",J1051=1),1,IF(AND(J1051=1,$I1051="Electronico"),2,IF(J1051=1,VLOOKUP($C1051&amp;"|"&amp;$B1051&amp;"|"&amp;$D1051,Empresas!$C$6:$CC$92,$G1051+6+1,0),0))))</f>
        <v>0</v>
      </c>
      <c r="AB1051" s="147">
        <f>IF(AND($I1051="Si",K1051=1),1,IF(AND($I1051="Fisico",K1051=1),1,IF(AND(K1051=1,$I1051="Electronico"),2,IF(K1051=1,VLOOKUP($C1051&amp;"|"&amp;$B1051&amp;"|"&amp;$D1051,Empresas!$C$6:$CC$92,$G1051+6+1,0),0))))</f>
        <v>0</v>
      </c>
      <c r="AC1051" s="147">
        <f>IF(AND($I1051="Si",L1051=1),1,IF(AND($I1051="Fisico",L1051=1),1,IF(AND(L1051=1,$I1051="Electronico"),2,IF(L1051=1,VLOOKUP($C1051&amp;"|"&amp;$B1051&amp;"|"&amp;$D1051,Empresas!$C$6:$CC$92,$G1051+6+1,0),0))))</f>
        <v>0</v>
      </c>
      <c r="AD1051" s="147">
        <f>IF(AND($I1051="Si",M1051=1),1,IF(AND($I1051="Fisico",M1051=1),1,IF(AND(M1051=1,$I1051="Electronico"),2,IF(M1051=1,VLOOKUP($C1051&amp;"|"&amp;$B1051&amp;"|"&amp;$D1051,Empresas!$C$6:$CC$92,$G1051+6+1,0),0))))</f>
        <v>0</v>
      </c>
      <c r="AE1051" s="147">
        <f>IF(AND($I1051="Si",N1051=1),1,IF(AND($I1051="Fisico",N1051=1),1,IF(AND(N1051=1,$I1051="Electronico"),2,IF(N1051=1,VLOOKUP($C1051&amp;"|"&amp;$B1051&amp;"|"&amp;$D1051,Empresas!$C$6:$CC$92,$G1051+6+1,0),0))))</f>
        <v>0</v>
      </c>
      <c r="AF1051" s="147">
        <f>IF(AND($I1051="Si",O1051=1),1,IF(AND($I1051="Fisico",O1051=1),1,IF(AND(O1051=1,$I1051="Electronico"),2,IF(O1051=1,VLOOKUP($C1051&amp;"|"&amp;$B1051&amp;"|"&amp;$D1051,Empresas!$C$6:$CC$92,$G1051+6+1,0),0))))</f>
        <v>0</v>
      </c>
      <c r="AG1051" s="147">
        <f>IF(AND($I1051="Si",P1051=1),1,IF(AND($I1051="Fisico",P1051=1),1,IF(AND(P1051=1,$I1051="Electronico"),2,IF(P1051=1,VLOOKUP($C1051&amp;"|"&amp;$B1051&amp;"|"&amp;$D1051,Empresas!$C$6:$CC$92,$G1051+6+1,0),0))))</f>
        <v>0</v>
      </c>
      <c r="AH1051" s="147">
        <f>IF(AND($I1051="Si",Q1051=1),1,IF(AND($I1051="Fisico",Q1051=1),1,IF(AND(Q1051=1,$I1051="Electronico"),2,IF(Q1051=1,VLOOKUP($C1051&amp;"|"&amp;$B1051&amp;"|"&amp;$D1051,Empresas!$C$6:$CC$92,$G1051+6+1,0),0))))</f>
        <v>0</v>
      </c>
      <c r="AI1051" s="147">
        <f>IF(AND($I1051="Si",R1051=1),1,IF(AND($I1051="Fisico",R1051=1),1,IF(AND(R1051=1,$I1051="Electronico"),2,IF(R1051=1,VLOOKUP($C1051&amp;"|"&amp;$B1051&amp;"|"&amp;$D1051,Empresas!$C$6:$CC$92,$G1051+6+1,0),0))))</f>
        <v>0</v>
      </c>
      <c r="AJ1051" s="147">
        <f>IF(AND($I1051="Si",S1051=1),1,IF(AND($I1051="Fisico",S1051=1),1,IF(AND(S1051=1,$I1051="Electronico"),2,IF(S1051=1,VLOOKUP($C1051&amp;"|"&amp;$B1051&amp;"|"&amp;$D1051,Empresas!$C$6:$CC$92,$G1051+6+1,0),0))))</f>
        <v>0</v>
      </c>
      <c r="AK1051" s="147">
        <f>IF(AND($I1051="Si",T1051=1),1,IF(AND($I1051="Fisico",T1051=1),1,IF(AND(T1051=1,$I1051="Electronico"),2,IF(T1051=1,VLOOKUP($C1051&amp;"|"&amp;$B1051&amp;"|"&amp;$D1051,Empresas!$C$6:$CC$92,$G1051+6+1,0),0))))</f>
        <v>0</v>
      </c>
      <c r="AL1051" s="147">
        <f>IF(AND($I1051="Si",U1051=1),1,IF(AND($I1051="Fisico",U1051=1),1,IF(AND(U1051=1,$I1051="Electronico"),2,IF(U1051=1,VLOOKUP($C1051&amp;"|"&amp;$B1051&amp;"|"&amp;$D1051,Empresas!$C$6:$CC$92,$G1051+6+1,0),0))))</f>
        <v>0</v>
      </c>
      <c r="AM1051" s="149">
        <f t="shared" si="170"/>
        <v>0</v>
      </c>
      <c r="AN1051" s="149">
        <f t="shared" si="171"/>
        <v>0</v>
      </c>
      <c r="AO1051" s="152">
        <f t="shared" si="172"/>
        <v>0</v>
      </c>
    </row>
    <row r="1052" spans="1:41" x14ac:dyDescent="0.25">
      <c r="A1052" s="143" t="str">
        <f>VLOOKUP(D1052,Empresas!$D$7:$F$91,3,0)</f>
        <v>Yulisa</v>
      </c>
      <c r="B1052" s="144" t="str">
        <f>VLOOKUP(D1052,Empresas!$D$7:$G$91,4,0)</f>
        <v>Mireya</v>
      </c>
      <c r="C1052" s="144" t="s">
        <v>544</v>
      </c>
      <c r="D1052" s="144" t="s">
        <v>7</v>
      </c>
      <c r="E1052" s="144" t="str">
        <f>VLOOKUP(D1052,Empresas!$D$7:$E$92,2,0)</f>
        <v>VILLEGAS NILUPU OSCAR ALEXANDER</v>
      </c>
      <c r="F1052" s="144" t="s">
        <v>192</v>
      </c>
      <c r="G1052" s="145">
        <f t="shared" si="174"/>
        <v>71</v>
      </c>
      <c r="H1052" s="145" t="str">
        <f>VLOOKUP(D1052,Empresas!$D$6:$L$92,7,0)</f>
        <v>Semestral</v>
      </c>
      <c r="I1052" s="144" t="str">
        <f>VLOOKUP(VLOOKUP(D1052&amp;"|"&amp;B1052,Empresas!$I$7:$CB$92,G1052,0),Tablas!$A$13:$B$14,2,0)</f>
        <v>No</v>
      </c>
      <c r="J1052" s="78"/>
      <c r="K1052" s="78"/>
      <c r="L1052" s="78"/>
      <c r="M1052" s="78"/>
      <c r="N1052" s="78"/>
      <c r="O1052" s="78"/>
      <c r="P1052" s="78"/>
      <c r="Q1052" s="78"/>
      <c r="R1052" s="78"/>
      <c r="S1052" s="78"/>
      <c r="T1052" s="78"/>
      <c r="U1052" s="78"/>
      <c r="V1052" s="78" t="str">
        <f>VLOOKUP(D1052,Empresas!$D$7:$CF$91,81,0)</f>
        <v>D</v>
      </c>
      <c r="W1052" s="78" t="str">
        <f>VLOOKUP(D1052,Empresas!$D$7:$M$91,10,0)</f>
        <v>Rer</v>
      </c>
      <c r="X1052" s="69" t="str">
        <f t="shared" si="168"/>
        <v>NO</v>
      </c>
      <c r="Y1052" s="153" t="str">
        <f t="shared" si="169"/>
        <v>No aplica</v>
      </c>
      <c r="Z1052" s="147">
        <f>IF(Y1052="No aplica",0,IF(I1052="no",0,IF(I1052="No aplica",0,IF(I1052="Si",1,IF(I1052="Fisico",1,IF(I1052="Electronico",2,VLOOKUP(C1052&amp;"|"&amp;B1052&amp;"|"&amp;D1052,Empresas!$C$6:$CC$92,G1052+6+1,0)))))))</f>
        <v>0</v>
      </c>
      <c r="AA1052" s="147">
        <f>IF(AND($I1052="Si",J1052=1),1,IF(AND($I1052="Fisico",J1052=1),1,IF(AND(J1052=1,$I1052="Electronico"),2,IF(J1052=1,VLOOKUP($C1052&amp;"|"&amp;$B1052&amp;"|"&amp;$D1052,Empresas!$C$6:$CC$92,$G1052+6+1,0),0))))</f>
        <v>0</v>
      </c>
      <c r="AB1052" s="147">
        <f>IF(AND($I1052="Si",K1052=1),1,IF(AND($I1052="Fisico",K1052=1),1,IF(AND(K1052=1,$I1052="Electronico"),2,IF(K1052=1,VLOOKUP($C1052&amp;"|"&amp;$B1052&amp;"|"&amp;$D1052,Empresas!$C$6:$CC$92,$G1052+6+1,0),0))))</f>
        <v>0</v>
      </c>
      <c r="AC1052" s="147">
        <f>IF(AND($I1052="Si",L1052=1),1,IF(AND($I1052="Fisico",L1052=1),1,IF(AND(L1052=1,$I1052="Electronico"),2,IF(L1052=1,VLOOKUP($C1052&amp;"|"&amp;$B1052&amp;"|"&amp;$D1052,Empresas!$C$6:$CC$92,$G1052+6+1,0),0))))</f>
        <v>0</v>
      </c>
      <c r="AD1052" s="147">
        <f>IF(AND($I1052="Si",M1052=1),1,IF(AND($I1052="Fisico",M1052=1),1,IF(AND(M1052=1,$I1052="Electronico"),2,IF(M1052=1,VLOOKUP($C1052&amp;"|"&amp;$B1052&amp;"|"&amp;$D1052,Empresas!$C$6:$CC$92,$G1052+6+1,0),0))))</f>
        <v>0</v>
      </c>
      <c r="AE1052" s="147">
        <f>IF(AND($I1052="Si",N1052=1),1,IF(AND($I1052="Fisico",N1052=1),1,IF(AND(N1052=1,$I1052="Electronico"),2,IF(N1052=1,VLOOKUP($C1052&amp;"|"&amp;$B1052&amp;"|"&amp;$D1052,Empresas!$C$6:$CC$92,$G1052+6+1,0),0))))</f>
        <v>0</v>
      </c>
      <c r="AF1052" s="147">
        <f>IF(AND($I1052="Si",O1052=1),1,IF(AND($I1052="Fisico",O1052=1),1,IF(AND(O1052=1,$I1052="Electronico"),2,IF(O1052=1,VLOOKUP($C1052&amp;"|"&amp;$B1052&amp;"|"&amp;$D1052,Empresas!$C$6:$CC$92,$G1052+6+1,0),0))))</f>
        <v>0</v>
      </c>
      <c r="AG1052" s="147">
        <f>IF(AND($I1052="Si",P1052=1),1,IF(AND($I1052="Fisico",P1052=1),1,IF(AND(P1052=1,$I1052="Electronico"),2,IF(P1052=1,VLOOKUP($C1052&amp;"|"&amp;$B1052&amp;"|"&amp;$D1052,Empresas!$C$6:$CC$92,$G1052+6+1,0),0))))</f>
        <v>0</v>
      </c>
      <c r="AH1052" s="147">
        <f>IF(AND($I1052="Si",Q1052=1),1,IF(AND($I1052="Fisico",Q1052=1),1,IF(AND(Q1052=1,$I1052="Electronico"),2,IF(Q1052=1,VLOOKUP($C1052&amp;"|"&amp;$B1052&amp;"|"&amp;$D1052,Empresas!$C$6:$CC$92,$G1052+6+1,0),0))))</f>
        <v>0</v>
      </c>
      <c r="AI1052" s="147">
        <f>IF(AND($I1052="Si",R1052=1),1,IF(AND($I1052="Fisico",R1052=1),1,IF(AND(R1052=1,$I1052="Electronico"),2,IF(R1052=1,VLOOKUP($C1052&amp;"|"&amp;$B1052&amp;"|"&amp;$D1052,Empresas!$C$6:$CC$92,$G1052+6+1,0),0))))</f>
        <v>0</v>
      </c>
      <c r="AJ1052" s="147">
        <f>IF(AND($I1052="Si",S1052=1),1,IF(AND($I1052="Fisico",S1052=1),1,IF(AND(S1052=1,$I1052="Electronico"),2,IF(S1052=1,VLOOKUP($C1052&amp;"|"&amp;$B1052&amp;"|"&amp;$D1052,Empresas!$C$6:$CC$92,$G1052+6+1,0),0))))</f>
        <v>0</v>
      </c>
      <c r="AK1052" s="147">
        <f>IF(AND($I1052="Si",T1052=1),1,IF(AND($I1052="Fisico",T1052=1),1,IF(AND(T1052=1,$I1052="Electronico"),2,IF(T1052=1,VLOOKUP($C1052&amp;"|"&amp;$B1052&amp;"|"&amp;$D1052,Empresas!$C$6:$CC$92,$G1052+6+1,0),0))))</f>
        <v>0</v>
      </c>
      <c r="AL1052" s="147">
        <f>IF(AND($I1052="Si",U1052=1),1,IF(AND($I1052="Fisico",U1052=1),1,IF(AND(U1052=1,$I1052="Electronico"),2,IF(U1052=1,VLOOKUP($C1052&amp;"|"&amp;$B1052&amp;"|"&amp;$D1052,Empresas!$C$6:$CC$92,$G1052+6+1,0),0))))</f>
        <v>0</v>
      </c>
      <c r="AM1052" s="149">
        <f t="shared" si="170"/>
        <v>0</v>
      </c>
      <c r="AN1052" s="149">
        <f t="shared" si="171"/>
        <v>0</v>
      </c>
      <c r="AO1052" s="152">
        <f t="shared" si="172"/>
        <v>0</v>
      </c>
    </row>
    <row r="1053" spans="1:41" x14ac:dyDescent="0.25">
      <c r="A1053" s="137" t="str">
        <f>VLOOKUP(D1053,Empresas!$D$7:$F$91,3,0)</f>
        <v>Yulisa</v>
      </c>
      <c r="B1053" s="138" t="str">
        <f>VLOOKUP(D1053,Empresas!$D$7:$G$91,4,0)</f>
        <v>Carmen D.</v>
      </c>
      <c r="C1053" s="138" t="s">
        <v>544</v>
      </c>
      <c r="D1053" s="138" t="s">
        <v>216</v>
      </c>
      <c r="E1053" s="138" t="str">
        <f>VLOOKUP(D1053,Empresas!$D$7:$E$92,2,0)</f>
        <v>PC WORLD TRADING S.A.C.</v>
      </c>
      <c r="F1053" s="138" t="s">
        <v>158</v>
      </c>
      <c r="G1053" s="139">
        <f>+Empresas!$O$2</f>
        <v>7</v>
      </c>
      <c r="H1053" s="139" t="str">
        <f>VLOOKUP(D1053,Empresas!$D$6:$L$92,7,0)</f>
        <v>Semestral</v>
      </c>
      <c r="I1053" s="138" t="str">
        <f>VLOOKUP(VLOOKUP(D1053&amp;"|"&amp;B1053,Empresas!$I$7:$CB$92,G1053,0),Tablas!$A$3:$B$5,2,0)</f>
        <v>Registro y analisis</v>
      </c>
      <c r="J1053" s="78">
        <v>1</v>
      </c>
      <c r="K1053" s="78">
        <v>1</v>
      </c>
      <c r="L1053" s="78">
        <v>1</v>
      </c>
      <c r="M1053" s="78">
        <v>1</v>
      </c>
      <c r="N1053" s="78">
        <v>1</v>
      </c>
      <c r="O1053" s="78">
        <v>1</v>
      </c>
      <c r="P1053" s="78">
        <v>1</v>
      </c>
      <c r="Q1053" s="78">
        <v>1</v>
      </c>
      <c r="R1053" s="78"/>
      <c r="S1053" s="78"/>
      <c r="T1053" s="78"/>
      <c r="U1053" s="78"/>
      <c r="V1053" s="78" t="str">
        <f>VLOOKUP(D1053,Empresas!$D$7:$CF$91,81,0)</f>
        <v>D</v>
      </c>
      <c r="W1053" s="78" t="str">
        <f>VLOOKUP(D1053,Empresas!$D$7:$M$91,10,0)</f>
        <v>Mype</v>
      </c>
      <c r="X1053" s="69" t="str">
        <f t="shared" si="168"/>
        <v>SI</v>
      </c>
      <c r="Y1053" s="153" t="str">
        <f t="shared" si="169"/>
        <v>Si aplica</v>
      </c>
      <c r="Z1053" s="147">
        <f>IF(Y1053="No aplica",0,IF(I1053="no",0,IF(I1053="No aplica",0,IF(I1053="Si",1,IF(I1053="Fisico",1,IF(I1053="Electronico",2,VLOOKUP(C1053&amp;"|"&amp;B1053&amp;"|"&amp;D1053,Empresas!$C$6:$CC$92,G1053+6+1,0)))))))</f>
        <v>1</v>
      </c>
      <c r="AA1053" s="147">
        <f>IF(AND($I1053="Si",J1053=1),1,IF(AND($I1053="Fisico",J1053=1),1,IF(AND(J1053=1,$I1053="Electronico"),2,IF(J1053=1,VLOOKUP($C1053&amp;"|"&amp;$B1053&amp;"|"&amp;$D1053,Empresas!$C$6:$CC$92,$G1053+6+1,0),0))))</f>
        <v>1</v>
      </c>
      <c r="AB1053" s="147">
        <f>IF(AND($I1053="Si",K1053=1),1,IF(AND($I1053="Fisico",K1053=1),1,IF(AND(K1053=1,$I1053="Electronico"),2,IF(K1053=1,VLOOKUP($C1053&amp;"|"&amp;$B1053&amp;"|"&amp;$D1053,Empresas!$C$6:$CC$92,$G1053+6+1,0),0))))</f>
        <v>1</v>
      </c>
      <c r="AC1053" s="147">
        <f>IF(AND($I1053="Si",L1053=1),1,IF(AND($I1053="Fisico",L1053=1),1,IF(AND(L1053=1,$I1053="Electronico"),2,IF(L1053=1,VLOOKUP($C1053&amp;"|"&amp;$B1053&amp;"|"&amp;$D1053,Empresas!$C$6:$CC$92,$G1053+6+1,0),0))))</f>
        <v>1</v>
      </c>
      <c r="AD1053" s="147">
        <f>IF(AND($I1053="Si",M1053=1),1,IF(AND($I1053="Fisico",M1053=1),1,IF(AND(M1053=1,$I1053="Electronico"),2,IF(M1053=1,VLOOKUP($C1053&amp;"|"&amp;$B1053&amp;"|"&amp;$D1053,Empresas!$C$6:$CC$92,$G1053+6+1,0),0))))</f>
        <v>1</v>
      </c>
      <c r="AE1053" s="147">
        <f>IF(AND($I1053="Si",N1053=1),1,IF(AND($I1053="Fisico",N1053=1),1,IF(AND(N1053=1,$I1053="Electronico"),2,IF(N1053=1,VLOOKUP($C1053&amp;"|"&amp;$B1053&amp;"|"&amp;$D1053,Empresas!$C$6:$CC$92,$G1053+6+1,0),0))))</f>
        <v>1</v>
      </c>
      <c r="AF1053" s="147">
        <f>IF(AND($I1053="Si",O1053=1),1,IF(AND($I1053="Fisico",O1053=1),1,IF(AND(O1053=1,$I1053="Electronico"),2,IF(O1053=1,VLOOKUP($C1053&amp;"|"&amp;$B1053&amp;"|"&amp;$D1053,Empresas!$C$6:$CC$92,$G1053+6+1,0),0))))</f>
        <v>1</v>
      </c>
      <c r="AG1053" s="147">
        <f>IF(AND($I1053="Si",P1053=1),1,IF(AND($I1053="Fisico",P1053=1),1,IF(AND(P1053=1,$I1053="Electronico"),2,IF(P1053=1,VLOOKUP($C1053&amp;"|"&amp;$B1053&amp;"|"&amp;$D1053,Empresas!$C$6:$CC$92,$G1053+6+1,0),0))))</f>
        <v>1</v>
      </c>
      <c r="AH1053" s="147">
        <f>IF(AND($I1053="Si",Q1053=1),1,IF(AND($I1053="Fisico",Q1053=1),1,IF(AND(Q1053=1,$I1053="Electronico"),2,IF(Q1053=1,VLOOKUP($C1053&amp;"|"&amp;$B1053&amp;"|"&amp;$D1053,Empresas!$C$6:$CC$92,$G1053+6+1,0),0))))</f>
        <v>1</v>
      </c>
      <c r="AI1053" s="147">
        <f>IF(AND($I1053="Si",R1053=1),1,IF(AND($I1053="Fisico",R1053=1),1,IF(AND(R1053=1,$I1053="Electronico"),2,IF(R1053=1,VLOOKUP($C1053&amp;"|"&amp;$B1053&amp;"|"&amp;$D1053,Empresas!$C$6:$CC$92,$G1053+6+1,0),0))))</f>
        <v>0</v>
      </c>
      <c r="AJ1053" s="147">
        <f>IF(AND($I1053="Si",S1053=1),1,IF(AND($I1053="Fisico",S1053=1),1,IF(AND(S1053=1,$I1053="Electronico"),2,IF(S1053=1,VLOOKUP($C1053&amp;"|"&amp;$B1053&amp;"|"&amp;$D1053,Empresas!$C$6:$CC$92,$G1053+6+1,0),0))))</f>
        <v>0</v>
      </c>
      <c r="AK1053" s="147">
        <f>IF(AND($I1053="Si",T1053=1),1,IF(AND($I1053="Fisico",T1053=1),1,IF(AND(T1053=1,$I1053="Electronico"),2,IF(T1053=1,VLOOKUP($C1053&amp;"|"&amp;$B1053&amp;"|"&amp;$D1053,Empresas!$C$6:$CC$92,$G1053+6+1,0),0))))</f>
        <v>0</v>
      </c>
      <c r="AL1053" s="147">
        <f>IF(AND($I1053="Si",U1053=1),1,IF(AND($I1053="Fisico",U1053=1),1,IF(AND(U1053=1,$I1053="Electronico"),2,IF(U1053=1,VLOOKUP($C1053&amp;"|"&amp;$B1053&amp;"|"&amp;$D1053,Empresas!$C$6:$CC$92,$G1053+6+1,0),0))))</f>
        <v>0</v>
      </c>
      <c r="AM1053" s="149">
        <f t="shared" si="170"/>
        <v>8</v>
      </c>
      <c r="AN1053" s="149">
        <f t="shared" si="171"/>
        <v>8</v>
      </c>
      <c r="AO1053" s="152">
        <f t="shared" si="172"/>
        <v>1</v>
      </c>
    </row>
    <row r="1054" spans="1:41" x14ac:dyDescent="0.25">
      <c r="A1054" s="137" t="str">
        <f>VLOOKUP(D1054,Empresas!$D$7:$F$91,3,0)</f>
        <v>Yulisa</v>
      </c>
      <c r="B1054" s="138" t="str">
        <f>VLOOKUP(D1054,Empresas!$D$7:$G$91,4,0)</f>
        <v>Carmen D.</v>
      </c>
      <c r="C1054" s="138" t="s">
        <v>544</v>
      </c>
      <c r="D1054" s="138" t="s">
        <v>216</v>
      </c>
      <c r="E1054" s="138" t="str">
        <f>VLOOKUP(D1054,Empresas!$D$7:$E$92,2,0)</f>
        <v>PC WORLD TRADING S.A.C.</v>
      </c>
      <c r="F1054" s="138" t="s">
        <v>159</v>
      </c>
      <c r="G1054" s="139">
        <f>+G1053+3</f>
        <v>10</v>
      </c>
      <c r="H1054" s="139" t="str">
        <f>VLOOKUP(D1054,Empresas!$D$6:$L$92,7,0)</f>
        <v>Semestral</v>
      </c>
      <c r="I1054" s="138" t="str">
        <f>VLOOKUP(VLOOKUP(D1054&amp;"|"&amp;B1054,Empresas!$I$7:$CB$92,G1054,0),Tablas!$A$3:$B$5,2,0)</f>
        <v>Registro y analisis</v>
      </c>
      <c r="J1054" s="78">
        <v>1</v>
      </c>
      <c r="K1054" s="78">
        <v>1</v>
      </c>
      <c r="L1054" s="78">
        <v>1</v>
      </c>
      <c r="M1054" s="78">
        <v>1</v>
      </c>
      <c r="N1054" s="78">
        <v>1</v>
      </c>
      <c r="O1054" s="78">
        <v>1</v>
      </c>
      <c r="P1054" s="78">
        <v>1</v>
      </c>
      <c r="Q1054" s="78">
        <v>1</v>
      </c>
      <c r="R1054" s="78"/>
      <c r="S1054" s="78"/>
      <c r="T1054" s="78"/>
      <c r="U1054" s="78"/>
      <c r="V1054" s="78" t="str">
        <f>VLOOKUP(D1054,Empresas!$D$7:$CF$91,81,0)</f>
        <v>D</v>
      </c>
      <c r="W1054" s="78" t="str">
        <f>VLOOKUP(D1054,Empresas!$D$7:$M$91,10,0)</f>
        <v>Mype</v>
      </c>
      <c r="X1054" s="69" t="str">
        <f t="shared" si="168"/>
        <v>SI</v>
      </c>
      <c r="Y1054" s="153" t="str">
        <f t="shared" si="169"/>
        <v>Si aplica</v>
      </c>
      <c r="Z1054" s="147">
        <f>IF(Y1054="No aplica",0,IF(I1054="no",0,IF(I1054="No aplica",0,IF(I1054="Si",1,IF(I1054="Fisico",1,IF(I1054="Electronico",2,VLOOKUP(C1054&amp;"|"&amp;B1054&amp;"|"&amp;D1054,Empresas!$C$6:$CC$92,G1054+6+1,0)))))))</f>
        <v>1</v>
      </c>
      <c r="AA1054" s="147">
        <f>IF(AND($I1054="Si",J1054=1),1,IF(AND($I1054="Fisico",J1054=1),1,IF(AND(J1054=1,$I1054="Electronico"),2,IF(J1054=1,VLOOKUP($C1054&amp;"|"&amp;$B1054&amp;"|"&amp;$D1054,Empresas!$C$6:$CC$92,$G1054+6+1,0),0))))</f>
        <v>1</v>
      </c>
      <c r="AB1054" s="147">
        <f>IF(AND($I1054="Si",K1054=1),1,IF(AND($I1054="Fisico",K1054=1),1,IF(AND(K1054=1,$I1054="Electronico"),2,IF(K1054=1,VLOOKUP($C1054&amp;"|"&amp;$B1054&amp;"|"&amp;$D1054,Empresas!$C$6:$CC$92,$G1054+6+1,0),0))))</f>
        <v>1</v>
      </c>
      <c r="AC1054" s="147">
        <f>IF(AND($I1054="Si",L1054=1),1,IF(AND($I1054="Fisico",L1054=1),1,IF(AND(L1054=1,$I1054="Electronico"),2,IF(L1054=1,VLOOKUP($C1054&amp;"|"&amp;$B1054&amp;"|"&amp;$D1054,Empresas!$C$6:$CC$92,$G1054+6+1,0),0))))</f>
        <v>1</v>
      </c>
      <c r="AD1054" s="147">
        <f>IF(AND($I1054="Si",M1054=1),1,IF(AND($I1054="Fisico",M1054=1),1,IF(AND(M1054=1,$I1054="Electronico"),2,IF(M1054=1,VLOOKUP($C1054&amp;"|"&amp;$B1054&amp;"|"&amp;$D1054,Empresas!$C$6:$CC$92,$G1054+6+1,0),0))))</f>
        <v>1</v>
      </c>
      <c r="AE1054" s="147">
        <f>IF(AND($I1054="Si",N1054=1),1,IF(AND($I1054="Fisico",N1054=1),1,IF(AND(N1054=1,$I1054="Electronico"),2,IF(N1054=1,VLOOKUP($C1054&amp;"|"&amp;$B1054&amp;"|"&amp;$D1054,Empresas!$C$6:$CC$92,$G1054+6+1,0),0))))</f>
        <v>1</v>
      </c>
      <c r="AF1054" s="147">
        <f>IF(AND($I1054="Si",O1054=1),1,IF(AND($I1054="Fisico",O1054=1),1,IF(AND(O1054=1,$I1054="Electronico"),2,IF(O1054=1,VLOOKUP($C1054&amp;"|"&amp;$B1054&amp;"|"&amp;$D1054,Empresas!$C$6:$CC$92,$G1054+6+1,0),0))))</f>
        <v>1</v>
      </c>
      <c r="AG1054" s="147">
        <f>IF(AND($I1054="Si",P1054=1),1,IF(AND($I1054="Fisico",P1054=1),1,IF(AND(P1054=1,$I1054="Electronico"),2,IF(P1054=1,VLOOKUP($C1054&amp;"|"&amp;$B1054&amp;"|"&amp;$D1054,Empresas!$C$6:$CC$92,$G1054+6+1,0),0))))</f>
        <v>1</v>
      </c>
      <c r="AH1054" s="147">
        <f>IF(AND($I1054="Si",Q1054=1),1,IF(AND($I1054="Fisico",Q1054=1),1,IF(AND(Q1054=1,$I1054="Electronico"),2,IF(Q1054=1,VLOOKUP($C1054&amp;"|"&amp;$B1054&amp;"|"&amp;$D1054,Empresas!$C$6:$CC$92,$G1054+6+1,0),0))))</f>
        <v>1</v>
      </c>
      <c r="AI1054" s="147">
        <f>IF(AND($I1054="Si",R1054=1),1,IF(AND($I1054="Fisico",R1054=1),1,IF(AND(R1054=1,$I1054="Electronico"),2,IF(R1054=1,VLOOKUP($C1054&amp;"|"&amp;$B1054&amp;"|"&amp;$D1054,Empresas!$C$6:$CC$92,$G1054+6+1,0),0))))</f>
        <v>0</v>
      </c>
      <c r="AJ1054" s="147">
        <f>IF(AND($I1054="Si",S1054=1),1,IF(AND($I1054="Fisico",S1054=1),1,IF(AND(S1054=1,$I1054="Electronico"),2,IF(S1054=1,VLOOKUP($C1054&amp;"|"&amp;$B1054&amp;"|"&amp;$D1054,Empresas!$C$6:$CC$92,$G1054+6+1,0),0))))</f>
        <v>0</v>
      </c>
      <c r="AK1054" s="147">
        <f>IF(AND($I1054="Si",T1054=1),1,IF(AND($I1054="Fisico",T1054=1),1,IF(AND(T1054=1,$I1054="Electronico"),2,IF(T1054=1,VLOOKUP($C1054&amp;"|"&amp;$B1054&amp;"|"&amp;$D1054,Empresas!$C$6:$CC$92,$G1054+6+1,0),0))))</f>
        <v>0</v>
      </c>
      <c r="AL1054" s="147">
        <f>IF(AND($I1054="Si",U1054=1),1,IF(AND($I1054="Fisico",U1054=1),1,IF(AND(U1054=1,$I1054="Electronico"),2,IF(U1054=1,VLOOKUP($C1054&amp;"|"&amp;$B1054&amp;"|"&amp;$D1054,Empresas!$C$6:$CC$92,$G1054+6+1,0),0))))</f>
        <v>0</v>
      </c>
      <c r="AM1054" s="149">
        <f t="shared" si="170"/>
        <v>8</v>
      </c>
      <c r="AN1054" s="149">
        <f t="shared" si="171"/>
        <v>8</v>
      </c>
      <c r="AO1054" s="152">
        <f t="shared" si="172"/>
        <v>1</v>
      </c>
    </row>
    <row r="1055" spans="1:41" x14ac:dyDescent="0.25">
      <c r="A1055" s="137" t="str">
        <f>VLOOKUP(D1055,Empresas!$D$7:$F$91,3,0)</f>
        <v>Yulisa</v>
      </c>
      <c r="B1055" s="138" t="str">
        <f>VLOOKUP(D1055,Empresas!$D$7:$G$91,4,0)</f>
        <v>Carmen D.</v>
      </c>
      <c r="C1055" s="138" t="s">
        <v>544</v>
      </c>
      <c r="D1055" s="138" t="s">
        <v>216</v>
      </c>
      <c r="E1055" s="138" t="str">
        <f>VLOOKUP(D1055,Empresas!$D$7:$E$92,2,0)</f>
        <v>PC WORLD TRADING S.A.C.</v>
      </c>
      <c r="F1055" s="138" t="s">
        <v>160</v>
      </c>
      <c r="G1055" s="139">
        <f t="shared" ref="G1055:G1066" si="175">+G1054+3</f>
        <v>13</v>
      </c>
      <c r="H1055" s="139" t="str">
        <f>VLOOKUP(D1055,Empresas!$D$6:$L$92,7,0)</f>
        <v>Semestral</v>
      </c>
      <c r="I1055" s="138" t="str">
        <f>VLOOKUP(VLOOKUP(D1055&amp;"|"&amp;B1055,Empresas!$I$7:$CB$92,G1055,0),Tablas!$A$3:$B$5,2,0)</f>
        <v>Registro y analisis</v>
      </c>
      <c r="J1055" s="78">
        <v>1</v>
      </c>
      <c r="K1055" s="78">
        <v>1</v>
      </c>
      <c r="L1055" s="78">
        <v>1</v>
      </c>
      <c r="M1055" s="78">
        <v>1</v>
      </c>
      <c r="N1055" s="78">
        <v>1</v>
      </c>
      <c r="O1055" s="78">
        <v>1</v>
      </c>
      <c r="P1055" s="78">
        <v>1</v>
      </c>
      <c r="Q1055" s="78">
        <v>1</v>
      </c>
      <c r="R1055" s="78"/>
      <c r="S1055" s="78"/>
      <c r="T1055" s="78"/>
      <c r="U1055" s="78"/>
      <c r="V1055" s="78" t="str">
        <f>VLOOKUP(D1055,Empresas!$D$7:$CF$91,81,0)</f>
        <v>D</v>
      </c>
      <c r="W1055" s="78" t="str">
        <f>VLOOKUP(D1055,Empresas!$D$7:$M$91,10,0)</f>
        <v>Mype</v>
      </c>
      <c r="X1055" s="69" t="str">
        <f t="shared" si="168"/>
        <v>SI</v>
      </c>
      <c r="Y1055" s="153" t="str">
        <f t="shared" si="169"/>
        <v>Si aplica</v>
      </c>
      <c r="Z1055" s="147">
        <f>IF(Y1055="No aplica",0,IF(I1055="no",0,IF(I1055="No aplica",0,IF(I1055="Si",1,IF(I1055="Fisico",1,IF(I1055="Electronico",2,VLOOKUP(C1055&amp;"|"&amp;B1055&amp;"|"&amp;D1055,Empresas!$C$6:$CC$92,G1055+6+1,0)))))))</f>
        <v>1</v>
      </c>
      <c r="AA1055" s="147">
        <f>IF(AND($I1055="Si",J1055=1),1,IF(AND($I1055="Fisico",J1055=1),1,IF(AND(J1055=1,$I1055="Electronico"),2,IF(J1055=1,VLOOKUP($C1055&amp;"|"&amp;$B1055&amp;"|"&amp;$D1055,Empresas!$C$6:$CC$92,$G1055+6+1,0),0))))</f>
        <v>1</v>
      </c>
      <c r="AB1055" s="147">
        <f>IF(AND($I1055="Si",K1055=1),1,IF(AND($I1055="Fisico",K1055=1),1,IF(AND(K1055=1,$I1055="Electronico"),2,IF(K1055=1,VLOOKUP($C1055&amp;"|"&amp;$B1055&amp;"|"&amp;$D1055,Empresas!$C$6:$CC$92,$G1055+6+1,0),0))))</f>
        <v>1</v>
      </c>
      <c r="AC1055" s="147">
        <f>IF(AND($I1055="Si",L1055=1),1,IF(AND($I1055="Fisico",L1055=1),1,IF(AND(L1055=1,$I1055="Electronico"),2,IF(L1055=1,VLOOKUP($C1055&amp;"|"&amp;$B1055&amp;"|"&amp;$D1055,Empresas!$C$6:$CC$92,$G1055+6+1,0),0))))</f>
        <v>1</v>
      </c>
      <c r="AD1055" s="147">
        <f>IF(AND($I1055="Si",M1055=1),1,IF(AND($I1055="Fisico",M1055=1),1,IF(AND(M1055=1,$I1055="Electronico"),2,IF(M1055=1,VLOOKUP($C1055&amp;"|"&amp;$B1055&amp;"|"&amp;$D1055,Empresas!$C$6:$CC$92,$G1055+6+1,0),0))))</f>
        <v>1</v>
      </c>
      <c r="AE1055" s="147">
        <f>IF(AND($I1055="Si",N1055=1),1,IF(AND($I1055="Fisico",N1055=1),1,IF(AND(N1055=1,$I1055="Electronico"),2,IF(N1055=1,VLOOKUP($C1055&amp;"|"&amp;$B1055&amp;"|"&amp;$D1055,Empresas!$C$6:$CC$92,$G1055+6+1,0),0))))</f>
        <v>1</v>
      </c>
      <c r="AF1055" s="147">
        <f>IF(AND($I1055="Si",O1055=1),1,IF(AND($I1055="Fisico",O1055=1),1,IF(AND(O1055=1,$I1055="Electronico"),2,IF(O1055=1,VLOOKUP($C1055&amp;"|"&amp;$B1055&amp;"|"&amp;$D1055,Empresas!$C$6:$CC$92,$G1055+6+1,0),0))))</f>
        <v>1</v>
      </c>
      <c r="AG1055" s="147">
        <f>IF(AND($I1055="Si",P1055=1),1,IF(AND($I1055="Fisico",P1055=1),1,IF(AND(P1055=1,$I1055="Electronico"),2,IF(P1055=1,VLOOKUP($C1055&amp;"|"&amp;$B1055&amp;"|"&amp;$D1055,Empresas!$C$6:$CC$92,$G1055+6+1,0),0))))</f>
        <v>1</v>
      </c>
      <c r="AH1055" s="147">
        <f>IF(AND($I1055="Si",Q1055=1),1,IF(AND($I1055="Fisico",Q1055=1),1,IF(AND(Q1055=1,$I1055="Electronico"),2,IF(Q1055=1,VLOOKUP($C1055&amp;"|"&amp;$B1055&amp;"|"&amp;$D1055,Empresas!$C$6:$CC$92,$G1055+6+1,0),0))))</f>
        <v>1</v>
      </c>
      <c r="AI1055" s="147">
        <f>IF(AND($I1055="Si",R1055=1),1,IF(AND($I1055="Fisico",R1055=1),1,IF(AND(R1055=1,$I1055="Electronico"),2,IF(R1055=1,VLOOKUP($C1055&amp;"|"&amp;$B1055&amp;"|"&amp;$D1055,Empresas!$C$6:$CC$92,$G1055+6+1,0),0))))</f>
        <v>0</v>
      </c>
      <c r="AJ1055" s="147">
        <f>IF(AND($I1055="Si",S1055=1),1,IF(AND($I1055="Fisico",S1055=1),1,IF(AND(S1055=1,$I1055="Electronico"),2,IF(S1055=1,VLOOKUP($C1055&amp;"|"&amp;$B1055&amp;"|"&amp;$D1055,Empresas!$C$6:$CC$92,$G1055+6+1,0),0))))</f>
        <v>0</v>
      </c>
      <c r="AK1055" s="147">
        <f>IF(AND($I1055="Si",T1055=1),1,IF(AND($I1055="Fisico",T1055=1),1,IF(AND(T1055=1,$I1055="Electronico"),2,IF(T1055=1,VLOOKUP($C1055&amp;"|"&amp;$B1055&amp;"|"&amp;$D1055,Empresas!$C$6:$CC$92,$G1055+6+1,0),0))))</f>
        <v>0</v>
      </c>
      <c r="AL1055" s="147">
        <f>IF(AND($I1055="Si",U1055=1),1,IF(AND($I1055="Fisico",U1055=1),1,IF(AND(U1055=1,$I1055="Electronico"),2,IF(U1055=1,VLOOKUP($C1055&amp;"|"&amp;$B1055&amp;"|"&amp;$D1055,Empresas!$C$6:$CC$92,$G1055+6+1,0),0))))</f>
        <v>0</v>
      </c>
      <c r="AM1055" s="149">
        <f t="shared" si="170"/>
        <v>8</v>
      </c>
      <c r="AN1055" s="149">
        <f t="shared" si="171"/>
        <v>8</v>
      </c>
      <c r="AO1055" s="152">
        <f t="shared" si="172"/>
        <v>1</v>
      </c>
    </row>
    <row r="1056" spans="1:41" x14ac:dyDescent="0.25">
      <c r="A1056" s="137" t="str">
        <f>VLOOKUP(D1056,Empresas!$D$7:$F$91,3,0)</f>
        <v>Yulisa</v>
      </c>
      <c r="B1056" s="138" t="str">
        <f>VLOOKUP(D1056,Empresas!$D$7:$G$91,4,0)</f>
        <v>Carmen D.</v>
      </c>
      <c r="C1056" s="138" t="s">
        <v>544</v>
      </c>
      <c r="D1056" s="138" t="s">
        <v>216</v>
      </c>
      <c r="E1056" s="138" t="str">
        <f>VLOOKUP(D1056,Empresas!$D$7:$E$92,2,0)</f>
        <v>PC WORLD TRADING S.A.C.</v>
      </c>
      <c r="F1056" s="138" t="s">
        <v>161</v>
      </c>
      <c r="G1056" s="139">
        <f t="shared" si="175"/>
        <v>16</v>
      </c>
      <c r="H1056" s="139" t="str">
        <f>VLOOKUP(D1056,Empresas!$D$6:$L$92,7,0)</f>
        <v>Semestral</v>
      </c>
      <c r="I1056" s="138" t="str">
        <f>VLOOKUP(VLOOKUP(D1056&amp;"|"&amp;B1056,Empresas!$I$7:$CB$92,G1056,0),Tablas!$A$3:$B$5,2,0)</f>
        <v>No aplica</v>
      </c>
      <c r="J1056" s="78"/>
      <c r="K1056" s="78"/>
      <c r="L1056" s="78"/>
      <c r="M1056" s="78"/>
      <c r="N1056" s="78"/>
      <c r="O1056" s="78"/>
      <c r="P1056" s="78"/>
      <c r="Q1056" s="78"/>
      <c r="R1056" s="78"/>
      <c r="S1056" s="78"/>
      <c r="T1056" s="78"/>
      <c r="U1056" s="78"/>
      <c r="V1056" s="78" t="str">
        <f>VLOOKUP(D1056,Empresas!$D$7:$CF$91,81,0)</f>
        <v>D</v>
      </c>
      <c r="W1056" s="78" t="str">
        <f>VLOOKUP(D1056,Empresas!$D$7:$M$91,10,0)</f>
        <v>Mype</v>
      </c>
      <c r="X1056" s="69" t="str">
        <f t="shared" si="168"/>
        <v>SI</v>
      </c>
      <c r="Y1056" s="153" t="str">
        <f t="shared" si="169"/>
        <v>No aplica</v>
      </c>
      <c r="Z1056" s="147">
        <f>IF(Y1056="No aplica",0,IF(I1056="no",0,IF(I1056="No aplica",0,IF(I1056="Si",1,IF(I1056="Fisico",1,IF(I1056="Electronico",2,VLOOKUP(C1056&amp;"|"&amp;B1056&amp;"|"&amp;D1056,Empresas!$C$6:$CC$92,G1056+6+1,0)))))))</f>
        <v>0</v>
      </c>
      <c r="AA1056" s="147">
        <f>IF(AND($I1056="Si",J1056=1),1,IF(AND($I1056="Fisico",J1056=1),1,IF(AND(J1056=1,$I1056="Electronico"),2,IF(J1056=1,VLOOKUP($C1056&amp;"|"&amp;$B1056&amp;"|"&amp;$D1056,Empresas!$C$6:$CC$92,$G1056+6+1,0),0))))</f>
        <v>0</v>
      </c>
      <c r="AB1056" s="147">
        <f>IF(AND($I1056="Si",K1056=1),1,IF(AND($I1056="Fisico",K1056=1),1,IF(AND(K1056=1,$I1056="Electronico"),2,IF(K1056=1,VLOOKUP($C1056&amp;"|"&amp;$B1056&amp;"|"&amp;$D1056,Empresas!$C$6:$CC$92,$G1056+6+1,0),0))))</f>
        <v>0</v>
      </c>
      <c r="AC1056" s="147">
        <f>IF(AND($I1056="Si",L1056=1),1,IF(AND($I1056="Fisico",L1056=1),1,IF(AND(L1056=1,$I1056="Electronico"),2,IF(L1056=1,VLOOKUP($C1056&amp;"|"&amp;$B1056&amp;"|"&amp;$D1056,Empresas!$C$6:$CC$92,$G1056+6+1,0),0))))</f>
        <v>0</v>
      </c>
      <c r="AD1056" s="147">
        <f>IF(AND($I1056="Si",M1056=1),1,IF(AND($I1056="Fisico",M1056=1),1,IF(AND(M1056=1,$I1056="Electronico"),2,IF(M1056=1,VLOOKUP($C1056&amp;"|"&amp;$B1056&amp;"|"&amp;$D1056,Empresas!$C$6:$CC$92,$G1056+6+1,0),0))))</f>
        <v>0</v>
      </c>
      <c r="AE1056" s="147">
        <f>IF(AND($I1056="Si",N1056=1),1,IF(AND($I1056="Fisico",N1056=1),1,IF(AND(N1056=1,$I1056="Electronico"),2,IF(N1056=1,VLOOKUP($C1056&amp;"|"&amp;$B1056&amp;"|"&amp;$D1056,Empresas!$C$6:$CC$92,$G1056+6+1,0),0))))</f>
        <v>0</v>
      </c>
      <c r="AF1056" s="147">
        <f>IF(AND($I1056="Si",O1056=1),1,IF(AND($I1056="Fisico",O1056=1),1,IF(AND(O1056=1,$I1056="Electronico"),2,IF(O1056=1,VLOOKUP($C1056&amp;"|"&amp;$B1056&amp;"|"&amp;$D1056,Empresas!$C$6:$CC$92,$G1056+6+1,0),0))))</f>
        <v>0</v>
      </c>
      <c r="AG1056" s="147">
        <f>IF(AND($I1056="Si",P1056=1),1,IF(AND($I1056="Fisico",P1056=1),1,IF(AND(P1056=1,$I1056="Electronico"),2,IF(P1056=1,VLOOKUP($C1056&amp;"|"&amp;$B1056&amp;"|"&amp;$D1056,Empresas!$C$6:$CC$92,$G1056+6+1,0),0))))</f>
        <v>0</v>
      </c>
      <c r="AH1056" s="147">
        <f>IF(AND($I1056="Si",Q1056=1),1,IF(AND($I1056="Fisico",Q1056=1),1,IF(AND(Q1056=1,$I1056="Electronico"),2,IF(Q1056=1,VLOOKUP($C1056&amp;"|"&amp;$B1056&amp;"|"&amp;$D1056,Empresas!$C$6:$CC$92,$G1056+6+1,0),0))))</f>
        <v>0</v>
      </c>
      <c r="AI1056" s="147">
        <f>IF(AND($I1056="Si",R1056=1),1,IF(AND($I1056="Fisico",R1056=1),1,IF(AND(R1056=1,$I1056="Electronico"),2,IF(R1056=1,VLOOKUP($C1056&amp;"|"&amp;$B1056&amp;"|"&amp;$D1056,Empresas!$C$6:$CC$92,$G1056+6+1,0),0))))</f>
        <v>0</v>
      </c>
      <c r="AJ1056" s="147">
        <f>IF(AND($I1056="Si",S1056=1),1,IF(AND($I1056="Fisico",S1056=1),1,IF(AND(S1056=1,$I1056="Electronico"),2,IF(S1056=1,VLOOKUP($C1056&amp;"|"&amp;$B1056&amp;"|"&amp;$D1056,Empresas!$C$6:$CC$92,$G1056+6+1,0),0))))</f>
        <v>0</v>
      </c>
      <c r="AK1056" s="147">
        <f>IF(AND($I1056="Si",T1056=1),1,IF(AND($I1056="Fisico",T1056=1),1,IF(AND(T1056=1,$I1056="Electronico"),2,IF(T1056=1,VLOOKUP($C1056&amp;"|"&amp;$B1056&amp;"|"&amp;$D1056,Empresas!$C$6:$CC$92,$G1056+6+1,0),0))))</f>
        <v>0</v>
      </c>
      <c r="AL1056" s="147">
        <f>IF(AND($I1056="Si",U1056=1),1,IF(AND($I1056="Fisico",U1056=1),1,IF(AND(U1056=1,$I1056="Electronico"),2,IF(U1056=1,VLOOKUP($C1056&amp;"|"&amp;$B1056&amp;"|"&amp;$D1056,Empresas!$C$6:$CC$92,$G1056+6+1,0),0))))</f>
        <v>0</v>
      </c>
      <c r="AM1056" s="149">
        <f t="shared" si="170"/>
        <v>0</v>
      </c>
      <c r="AN1056" s="149">
        <f t="shared" si="171"/>
        <v>0</v>
      </c>
      <c r="AO1056" s="152">
        <f t="shared" si="172"/>
        <v>0</v>
      </c>
    </row>
    <row r="1057" spans="1:41" x14ac:dyDescent="0.25">
      <c r="A1057" s="137" t="str">
        <f>VLOOKUP(D1057,Empresas!$D$7:$F$91,3,0)</f>
        <v>Yulisa</v>
      </c>
      <c r="B1057" s="138" t="str">
        <f>VLOOKUP(D1057,Empresas!$D$7:$G$91,4,0)</f>
        <v>Carmen D.</v>
      </c>
      <c r="C1057" s="138" t="s">
        <v>544</v>
      </c>
      <c r="D1057" s="138" t="s">
        <v>216</v>
      </c>
      <c r="E1057" s="138" t="str">
        <f>VLOOKUP(D1057,Empresas!$D$7:$E$92,2,0)</f>
        <v>PC WORLD TRADING S.A.C.</v>
      </c>
      <c r="F1057" s="138" t="s">
        <v>162</v>
      </c>
      <c r="G1057" s="139">
        <f t="shared" si="175"/>
        <v>19</v>
      </c>
      <c r="H1057" s="139" t="str">
        <f>VLOOKUP(D1057,Empresas!$D$6:$L$92,7,0)</f>
        <v>Semestral</v>
      </c>
      <c r="I1057" s="138" t="str">
        <f>VLOOKUP(VLOOKUP(D1057&amp;"|"&amp;B1057,Empresas!$I$7:$CB$92,G1057,0),Tablas!$A$3:$B$5,2,0)</f>
        <v>No aplica</v>
      </c>
      <c r="J1057" s="78"/>
      <c r="K1057" s="78"/>
      <c r="L1057" s="78"/>
      <c r="M1057" s="78"/>
      <c r="N1057" s="78"/>
      <c r="O1057" s="78"/>
      <c r="P1057" s="78"/>
      <c r="Q1057" s="78"/>
      <c r="R1057" s="78"/>
      <c r="S1057" s="78"/>
      <c r="T1057" s="78"/>
      <c r="U1057" s="78"/>
      <c r="V1057" s="78" t="str">
        <f>VLOOKUP(D1057,Empresas!$D$7:$CF$91,81,0)</f>
        <v>D</v>
      </c>
      <c r="W1057" s="78" t="str">
        <f>VLOOKUP(D1057,Empresas!$D$7:$M$91,10,0)</f>
        <v>Mype</v>
      </c>
      <c r="X1057" s="69" t="str">
        <f t="shared" si="168"/>
        <v>SI</v>
      </c>
      <c r="Y1057" s="153" t="str">
        <f t="shared" si="169"/>
        <v>No aplica</v>
      </c>
      <c r="Z1057" s="147">
        <f>IF(Y1057="No aplica",0,IF(I1057="no",0,IF(I1057="No aplica",0,IF(I1057="Si",1,IF(I1057="Fisico",1,IF(I1057="Electronico",2,VLOOKUP(C1057&amp;"|"&amp;B1057&amp;"|"&amp;D1057,Empresas!$C$6:$CC$92,G1057+6+1,0)))))))</f>
        <v>0</v>
      </c>
      <c r="AA1057" s="147">
        <f>IF(AND($I1057="Si",J1057=1),1,IF(AND($I1057="Fisico",J1057=1),1,IF(AND(J1057=1,$I1057="Electronico"),2,IF(J1057=1,VLOOKUP($C1057&amp;"|"&amp;$B1057&amp;"|"&amp;$D1057,Empresas!$C$6:$CC$92,$G1057+6+1,0),0))))</f>
        <v>0</v>
      </c>
      <c r="AB1057" s="147">
        <f>IF(AND($I1057="Si",K1057=1),1,IF(AND($I1057="Fisico",K1057=1),1,IF(AND(K1057=1,$I1057="Electronico"),2,IF(K1057=1,VLOOKUP($C1057&amp;"|"&amp;$B1057&amp;"|"&amp;$D1057,Empresas!$C$6:$CC$92,$G1057+6+1,0),0))))</f>
        <v>0</v>
      </c>
      <c r="AC1057" s="147">
        <f>IF(AND($I1057="Si",L1057=1),1,IF(AND($I1057="Fisico",L1057=1),1,IF(AND(L1057=1,$I1057="Electronico"),2,IF(L1057=1,VLOOKUP($C1057&amp;"|"&amp;$B1057&amp;"|"&amp;$D1057,Empresas!$C$6:$CC$92,$G1057+6+1,0),0))))</f>
        <v>0</v>
      </c>
      <c r="AD1057" s="147">
        <f>IF(AND($I1057="Si",M1057=1),1,IF(AND($I1057="Fisico",M1057=1),1,IF(AND(M1057=1,$I1057="Electronico"),2,IF(M1057=1,VLOOKUP($C1057&amp;"|"&amp;$B1057&amp;"|"&amp;$D1057,Empresas!$C$6:$CC$92,$G1057+6+1,0),0))))</f>
        <v>0</v>
      </c>
      <c r="AE1057" s="147">
        <f>IF(AND($I1057="Si",N1057=1),1,IF(AND($I1057="Fisico",N1057=1),1,IF(AND(N1057=1,$I1057="Electronico"),2,IF(N1057=1,VLOOKUP($C1057&amp;"|"&amp;$B1057&amp;"|"&amp;$D1057,Empresas!$C$6:$CC$92,$G1057+6+1,0),0))))</f>
        <v>0</v>
      </c>
      <c r="AF1057" s="147">
        <f>IF(AND($I1057="Si",O1057=1),1,IF(AND($I1057="Fisico",O1057=1),1,IF(AND(O1057=1,$I1057="Electronico"),2,IF(O1057=1,VLOOKUP($C1057&amp;"|"&amp;$B1057&amp;"|"&amp;$D1057,Empresas!$C$6:$CC$92,$G1057+6+1,0),0))))</f>
        <v>0</v>
      </c>
      <c r="AG1057" s="147">
        <f>IF(AND($I1057="Si",P1057=1),1,IF(AND($I1057="Fisico",P1057=1),1,IF(AND(P1057=1,$I1057="Electronico"),2,IF(P1057=1,VLOOKUP($C1057&amp;"|"&amp;$B1057&amp;"|"&amp;$D1057,Empresas!$C$6:$CC$92,$G1057+6+1,0),0))))</f>
        <v>0</v>
      </c>
      <c r="AH1057" s="147">
        <f>IF(AND($I1057="Si",Q1057=1),1,IF(AND($I1057="Fisico",Q1057=1),1,IF(AND(Q1057=1,$I1057="Electronico"),2,IF(Q1057=1,VLOOKUP($C1057&amp;"|"&amp;$B1057&amp;"|"&amp;$D1057,Empresas!$C$6:$CC$92,$G1057+6+1,0),0))))</f>
        <v>0</v>
      </c>
      <c r="AI1057" s="147">
        <f>IF(AND($I1057="Si",R1057=1),1,IF(AND($I1057="Fisico",R1057=1),1,IF(AND(R1057=1,$I1057="Electronico"),2,IF(R1057=1,VLOOKUP($C1057&amp;"|"&amp;$B1057&amp;"|"&amp;$D1057,Empresas!$C$6:$CC$92,$G1057+6+1,0),0))))</f>
        <v>0</v>
      </c>
      <c r="AJ1057" s="147">
        <f>IF(AND($I1057="Si",S1057=1),1,IF(AND($I1057="Fisico",S1057=1),1,IF(AND(S1057=1,$I1057="Electronico"),2,IF(S1057=1,VLOOKUP($C1057&amp;"|"&amp;$B1057&amp;"|"&amp;$D1057,Empresas!$C$6:$CC$92,$G1057+6+1,0),0))))</f>
        <v>0</v>
      </c>
      <c r="AK1057" s="147">
        <f>IF(AND($I1057="Si",T1057=1),1,IF(AND($I1057="Fisico",T1057=1),1,IF(AND(T1057=1,$I1057="Electronico"),2,IF(T1057=1,VLOOKUP($C1057&amp;"|"&amp;$B1057&amp;"|"&amp;$D1057,Empresas!$C$6:$CC$92,$G1057+6+1,0),0))))</f>
        <v>0</v>
      </c>
      <c r="AL1057" s="147">
        <f>IF(AND($I1057="Si",U1057=1),1,IF(AND($I1057="Fisico",U1057=1),1,IF(AND(U1057=1,$I1057="Electronico"),2,IF(U1057=1,VLOOKUP($C1057&amp;"|"&amp;$B1057&amp;"|"&amp;$D1057,Empresas!$C$6:$CC$92,$G1057+6+1,0),0))))</f>
        <v>0</v>
      </c>
      <c r="AM1057" s="149">
        <f t="shared" si="170"/>
        <v>0</v>
      </c>
      <c r="AN1057" s="149">
        <f t="shared" si="171"/>
        <v>0</v>
      </c>
      <c r="AO1057" s="152">
        <f t="shared" si="172"/>
        <v>0</v>
      </c>
    </row>
    <row r="1058" spans="1:41" x14ac:dyDescent="0.25">
      <c r="A1058" s="137" t="str">
        <f>VLOOKUP(D1058,Empresas!$D$7:$F$91,3,0)</f>
        <v>Yulisa</v>
      </c>
      <c r="B1058" s="138" t="str">
        <f>VLOOKUP(D1058,Empresas!$D$7:$G$91,4,0)</f>
        <v>Carmen D.</v>
      </c>
      <c r="C1058" s="138" t="s">
        <v>544</v>
      </c>
      <c r="D1058" s="138" t="s">
        <v>216</v>
      </c>
      <c r="E1058" s="138" t="str">
        <f>VLOOKUP(D1058,Empresas!$D$7:$E$92,2,0)</f>
        <v>PC WORLD TRADING S.A.C.</v>
      </c>
      <c r="F1058" s="138" t="s">
        <v>163</v>
      </c>
      <c r="G1058" s="139">
        <f t="shared" si="175"/>
        <v>22</v>
      </c>
      <c r="H1058" s="139" t="str">
        <f>VLOOKUP(D1058,Empresas!$D$6:$L$92,7,0)</f>
        <v>Semestral</v>
      </c>
      <c r="I1058" s="138" t="str">
        <f>VLOOKUP(VLOOKUP(D1058&amp;"|"&amp;B1058,Empresas!$I$7:$CB$92,G1058,0),Tablas!$A$3:$B$5,2,0)</f>
        <v>Registro y analisis</v>
      </c>
      <c r="J1058" s="78">
        <v>1</v>
      </c>
      <c r="K1058" s="78">
        <v>1</v>
      </c>
      <c r="L1058" s="78">
        <v>1</v>
      </c>
      <c r="M1058" s="78">
        <v>1</v>
      </c>
      <c r="N1058" s="78">
        <v>1</v>
      </c>
      <c r="O1058" s="78">
        <v>1</v>
      </c>
      <c r="P1058" s="78">
        <v>1</v>
      </c>
      <c r="Q1058" s="78">
        <v>1</v>
      </c>
      <c r="R1058" s="78"/>
      <c r="S1058" s="78"/>
      <c r="T1058" s="78"/>
      <c r="U1058" s="78"/>
      <c r="V1058" s="78" t="str">
        <f>VLOOKUP(D1058,Empresas!$D$7:$CF$91,81,0)</f>
        <v>D</v>
      </c>
      <c r="W1058" s="78" t="str">
        <f>VLOOKUP(D1058,Empresas!$D$7:$M$91,10,0)</f>
        <v>Mype</v>
      </c>
      <c r="X1058" s="69" t="str">
        <f t="shared" si="168"/>
        <v>SI</v>
      </c>
      <c r="Y1058" s="153" t="str">
        <f t="shared" si="169"/>
        <v>Si aplica</v>
      </c>
      <c r="Z1058" s="147">
        <f>IF(Y1058="No aplica",0,IF(I1058="no",0,IF(I1058="No aplica",0,IF(I1058="Si",1,IF(I1058="Fisico",1,IF(I1058="Electronico",2,VLOOKUP(C1058&amp;"|"&amp;B1058&amp;"|"&amp;D1058,Empresas!$C$6:$CC$92,G1058+6+1,0)))))))</f>
        <v>2</v>
      </c>
      <c r="AA1058" s="147">
        <f>IF(AND($I1058="Si",J1058=1),1,IF(AND($I1058="Fisico",J1058=1),1,IF(AND(J1058=1,$I1058="Electronico"),2,IF(J1058=1,VLOOKUP($C1058&amp;"|"&amp;$B1058&amp;"|"&amp;$D1058,Empresas!$C$6:$CC$92,$G1058+6+1,0),0))))</f>
        <v>2</v>
      </c>
      <c r="AB1058" s="147">
        <f>IF(AND($I1058="Si",K1058=1),1,IF(AND($I1058="Fisico",K1058=1),1,IF(AND(K1058=1,$I1058="Electronico"),2,IF(K1058=1,VLOOKUP($C1058&amp;"|"&amp;$B1058&amp;"|"&amp;$D1058,Empresas!$C$6:$CC$92,$G1058+6+1,0),0))))</f>
        <v>2</v>
      </c>
      <c r="AC1058" s="147">
        <f>IF(AND($I1058="Si",L1058=1),1,IF(AND($I1058="Fisico",L1058=1),1,IF(AND(L1058=1,$I1058="Electronico"),2,IF(L1058=1,VLOOKUP($C1058&amp;"|"&amp;$B1058&amp;"|"&amp;$D1058,Empresas!$C$6:$CC$92,$G1058+6+1,0),0))))</f>
        <v>2</v>
      </c>
      <c r="AD1058" s="147">
        <f>IF(AND($I1058="Si",M1058=1),1,IF(AND($I1058="Fisico",M1058=1),1,IF(AND(M1058=1,$I1058="Electronico"),2,IF(M1058=1,VLOOKUP($C1058&amp;"|"&amp;$B1058&amp;"|"&amp;$D1058,Empresas!$C$6:$CC$92,$G1058+6+1,0),0))))</f>
        <v>2</v>
      </c>
      <c r="AE1058" s="147">
        <f>IF(AND($I1058="Si",N1058=1),1,IF(AND($I1058="Fisico",N1058=1),1,IF(AND(N1058=1,$I1058="Electronico"),2,IF(N1058=1,VLOOKUP($C1058&amp;"|"&amp;$B1058&amp;"|"&amp;$D1058,Empresas!$C$6:$CC$92,$G1058+6+1,0),0))))</f>
        <v>2</v>
      </c>
      <c r="AF1058" s="147">
        <f>IF(AND($I1058="Si",O1058=1),1,IF(AND($I1058="Fisico",O1058=1),1,IF(AND(O1058=1,$I1058="Electronico"),2,IF(O1058=1,VLOOKUP($C1058&amp;"|"&amp;$B1058&amp;"|"&amp;$D1058,Empresas!$C$6:$CC$92,$G1058+6+1,0),0))))</f>
        <v>2</v>
      </c>
      <c r="AG1058" s="147">
        <f>IF(AND($I1058="Si",P1058=1),1,IF(AND($I1058="Fisico",P1058=1),1,IF(AND(P1058=1,$I1058="Electronico"),2,IF(P1058=1,VLOOKUP($C1058&amp;"|"&amp;$B1058&amp;"|"&amp;$D1058,Empresas!$C$6:$CC$92,$G1058+6+1,0),0))))</f>
        <v>2</v>
      </c>
      <c r="AH1058" s="147">
        <f>IF(AND($I1058="Si",Q1058=1),1,IF(AND($I1058="Fisico",Q1058=1),1,IF(AND(Q1058=1,$I1058="Electronico"),2,IF(Q1058=1,VLOOKUP($C1058&amp;"|"&amp;$B1058&amp;"|"&amp;$D1058,Empresas!$C$6:$CC$92,$G1058+6+1,0),0))))</f>
        <v>2</v>
      </c>
      <c r="AI1058" s="147">
        <f>IF(AND($I1058="Si",R1058=1),1,IF(AND($I1058="Fisico",R1058=1),1,IF(AND(R1058=1,$I1058="Electronico"),2,IF(R1058=1,VLOOKUP($C1058&amp;"|"&amp;$B1058&amp;"|"&amp;$D1058,Empresas!$C$6:$CC$92,$G1058+6+1,0),0))))</f>
        <v>0</v>
      </c>
      <c r="AJ1058" s="147">
        <f>IF(AND($I1058="Si",S1058=1),1,IF(AND($I1058="Fisico",S1058=1),1,IF(AND(S1058=1,$I1058="Electronico"),2,IF(S1058=1,VLOOKUP($C1058&amp;"|"&amp;$B1058&amp;"|"&amp;$D1058,Empresas!$C$6:$CC$92,$G1058+6+1,0),0))))</f>
        <v>0</v>
      </c>
      <c r="AK1058" s="147">
        <f>IF(AND($I1058="Si",T1058=1),1,IF(AND($I1058="Fisico",T1058=1),1,IF(AND(T1058=1,$I1058="Electronico"),2,IF(T1058=1,VLOOKUP($C1058&amp;"|"&amp;$B1058&amp;"|"&amp;$D1058,Empresas!$C$6:$CC$92,$G1058+6+1,0),0))))</f>
        <v>0</v>
      </c>
      <c r="AL1058" s="147">
        <f>IF(AND($I1058="Si",U1058=1),1,IF(AND($I1058="Fisico",U1058=1),1,IF(AND(U1058=1,$I1058="Electronico"),2,IF(U1058=1,VLOOKUP($C1058&amp;"|"&amp;$B1058&amp;"|"&amp;$D1058,Empresas!$C$6:$CC$92,$G1058+6+1,0),0))))</f>
        <v>0</v>
      </c>
      <c r="AM1058" s="149">
        <f t="shared" si="170"/>
        <v>16</v>
      </c>
      <c r="AN1058" s="149">
        <f t="shared" si="171"/>
        <v>16</v>
      </c>
      <c r="AO1058" s="152">
        <f t="shared" si="172"/>
        <v>1</v>
      </c>
    </row>
    <row r="1059" spans="1:41" x14ac:dyDescent="0.25">
      <c r="A1059" s="137" t="str">
        <f>VLOOKUP(D1059,Empresas!$D$7:$F$91,3,0)</f>
        <v>Yulisa</v>
      </c>
      <c r="B1059" s="138" t="str">
        <f>VLOOKUP(D1059,Empresas!$D$7:$G$91,4,0)</f>
        <v>Carmen D.</v>
      </c>
      <c r="C1059" s="138" t="s">
        <v>544</v>
      </c>
      <c r="D1059" s="138" t="s">
        <v>216</v>
      </c>
      <c r="E1059" s="138" t="str">
        <f>VLOOKUP(D1059,Empresas!$D$7:$E$92,2,0)</f>
        <v>PC WORLD TRADING S.A.C.</v>
      </c>
      <c r="F1059" s="138" t="s">
        <v>164</v>
      </c>
      <c r="G1059" s="139">
        <f t="shared" si="175"/>
        <v>25</v>
      </c>
      <c r="H1059" s="139" t="str">
        <f>VLOOKUP(D1059,Empresas!$D$6:$L$92,7,0)</f>
        <v>Semestral</v>
      </c>
      <c r="I1059" s="138" t="str">
        <f>VLOOKUP(VLOOKUP(D1059&amp;"|"&amp;B1059,Empresas!$I$7:$CB$92,G1059,0),Tablas!$A$3:$B$5,2,0)</f>
        <v>No aplica</v>
      </c>
      <c r="J1059" s="78"/>
      <c r="K1059" s="78"/>
      <c r="L1059" s="78"/>
      <c r="M1059" s="78"/>
      <c r="N1059" s="78"/>
      <c r="O1059" s="78"/>
      <c r="P1059" s="78"/>
      <c r="Q1059" s="78"/>
      <c r="R1059" s="78"/>
      <c r="S1059" s="78"/>
      <c r="T1059" s="78"/>
      <c r="U1059" s="78"/>
      <c r="V1059" s="78" t="str">
        <f>VLOOKUP(D1059,Empresas!$D$7:$CF$91,81,0)</f>
        <v>D</v>
      </c>
      <c r="W1059" s="78" t="str">
        <f>VLOOKUP(D1059,Empresas!$D$7:$M$91,10,0)</f>
        <v>Mype</v>
      </c>
      <c r="X1059" s="69" t="str">
        <f t="shared" si="168"/>
        <v>SI</v>
      </c>
      <c r="Y1059" s="153" t="str">
        <f t="shared" si="169"/>
        <v>No aplica</v>
      </c>
      <c r="Z1059" s="147">
        <f>IF(Y1059="No aplica",0,IF(I1059="no",0,IF(I1059="No aplica",0,IF(I1059="Si",1,IF(I1059="Fisico",1,IF(I1059="Electronico",2,VLOOKUP(C1059&amp;"|"&amp;B1059&amp;"|"&amp;D1059,Empresas!$C$6:$CC$92,G1059+6+1,0)))))))</f>
        <v>0</v>
      </c>
      <c r="AA1059" s="147">
        <f>IF(AND($I1059="Si",J1059=1),1,IF(AND($I1059="Fisico",J1059=1),1,IF(AND(J1059=1,$I1059="Electronico"),2,IF(J1059=1,VLOOKUP($C1059&amp;"|"&amp;$B1059&amp;"|"&amp;$D1059,Empresas!$C$6:$CC$92,$G1059+6+1,0),0))))</f>
        <v>0</v>
      </c>
      <c r="AB1059" s="147">
        <f>IF(AND($I1059="Si",K1059=1),1,IF(AND($I1059="Fisico",K1059=1),1,IF(AND(K1059=1,$I1059="Electronico"),2,IF(K1059=1,VLOOKUP($C1059&amp;"|"&amp;$B1059&amp;"|"&amp;$D1059,Empresas!$C$6:$CC$92,$G1059+6+1,0),0))))</f>
        <v>0</v>
      </c>
      <c r="AC1059" s="147">
        <f>IF(AND($I1059="Si",L1059=1),1,IF(AND($I1059="Fisico",L1059=1),1,IF(AND(L1059=1,$I1059="Electronico"),2,IF(L1059=1,VLOOKUP($C1059&amp;"|"&amp;$B1059&amp;"|"&amp;$D1059,Empresas!$C$6:$CC$92,$G1059+6+1,0),0))))</f>
        <v>0</v>
      </c>
      <c r="AD1059" s="147">
        <f>IF(AND($I1059="Si",M1059=1),1,IF(AND($I1059="Fisico",M1059=1),1,IF(AND(M1059=1,$I1059="Electronico"),2,IF(M1059=1,VLOOKUP($C1059&amp;"|"&amp;$B1059&amp;"|"&amp;$D1059,Empresas!$C$6:$CC$92,$G1059+6+1,0),0))))</f>
        <v>0</v>
      </c>
      <c r="AE1059" s="147">
        <f>IF(AND($I1059="Si",N1059=1),1,IF(AND($I1059="Fisico",N1059=1),1,IF(AND(N1059=1,$I1059="Electronico"),2,IF(N1059=1,VLOOKUP($C1059&amp;"|"&amp;$B1059&amp;"|"&amp;$D1059,Empresas!$C$6:$CC$92,$G1059+6+1,0),0))))</f>
        <v>0</v>
      </c>
      <c r="AF1059" s="147">
        <f>IF(AND($I1059="Si",O1059=1),1,IF(AND($I1059="Fisico",O1059=1),1,IF(AND(O1059=1,$I1059="Electronico"),2,IF(O1059=1,VLOOKUP($C1059&amp;"|"&amp;$B1059&amp;"|"&amp;$D1059,Empresas!$C$6:$CC$92,$G1059+6+1,0),0))))</f>
        <v>0</v>
      </c>
      <c r="AG1059" s="147">
        <f>IF(AND($I1059="Si",P1059=1),1,IF(AND($I1059="Fisico",P1059=1),1,IF(AND(P1059=1,$I1059="Electronico"),2,IF(P1059=1,VLOOKUP($C1059&amp;"|"&amp;$B1059&amp;"|"&amp;$D1059,Empresas!$C$6:$CC$92,$G1059+6+1,0),0))))</f>
        <v>0</v>
      </c>
      <c r="AH1059" s="147">
        <f>IF(AND($I1059="Si",Q1059=1),1,IF(AND($I1059="Fisico",Q1059=1),1,IF(AND(Q1059=1,$I1059="Electronico"),2,IF(Q1059=1,VLOOKUP($C1059&amp;"|"&amp;$B1059&amp;"|"&amp;$D1059,Empresas!$C$6:$CC$92,$G1059+6+1,0),0))))</f>
        <v>0</v>
      </c>
      <c r="AI1059" s="147">
        <f>IF(AND($I1059="Si",R1059=1),1,IF(AND($I1059="Fisico",R1059=1),1,IF(AND(R1059=1,$I1059="Electronico"),2,IF(R1059=1,VLOOKUP($C1059&amp;"|"&amp;$B1059&amp;"|"&amp;$D1059,Empresas!$C$6:$CC$92,$G1059+6+1,0),0))))</f>
        <v>0</v>
      </c>
      <c r="AJ1059" s="147">
        <f>IF(AND($I1059="Si",S1059=1),1,IF(AND($I1059="Fisico",S1059=1),1,IF(AND(S1059=1,$I1059="Electronico"),2,IF(S1059=1,VLOOKUP($C1059&amp;"|"&amp;$B1059&amp;"|"&amp;$D1059,Empresas!$C$6:$CC$92,$G1059+6+1,0),0))))</f>
        <v>0</v>
      </c>
      <c r="AK1059" s="147">
        <f>IF(AND($I1059="Si",T1059=1),1,IF(AND($I1059="Fisico",T1059=1),1,IF(AND(T1059=1,$I1059="Electronico"),2,IF(T1059=1,VLOOKUP($C1059&amp;"|"&amp;$B1059&amp;"|"&amp;$D1059,Empresas!$C$6:$CC$92,$G1059+6+1,0),0))))</f>
        <v>0</v>
      </c>
      <c r="AL1059" s="147">
        <f>IF(AND($I1059="Si",U1059=1),1,IF(AND($I1059="Fisico",U1059=1),1,IF(AND(U1059=1,$I1059="Electronico"),2,IF(U1059=1,VLOOKUP($C1059&amp;"|"&amp;$B1059&amp;"|"&amp;$D1059,Empresas!$C$6:$CC$92,$G1059+6+1,0),0))))</f>
        <v>0</v>
      </c>
      <c r="AM1059" s="149">
        <f t="shared" si="170"/>
        <v>0</v>
      </c>
      <c r="AN1059" s="149">
        <f t="shared" si="171"/>
        <v>0</v>
      </c>
      <c r="AO1059" s="152">
        <f t="shared" si="172"/>
        <v>0</v>
      </c>
    </row>
    <row r="1060" spans="1:41" x14ac:dyDescent="0.25">
      <c r="A1060" s="137" t="str">
        <f>VLOOKUP(D1060,Empresas!$D$7:$F$91,3,0)</f>
        <v>Yulisa</v>
      </c>
      <c r="B1060" s="138" t="str">
        <f>VLOOKUP(D1060,Empresas!$D$7:$G$91,4,0)</f>
        <v>Carmen D.</v>
      </c>
      <c r="C1060" s="138" t="s">
        <v>544</v>
      </c>
      <c r="D1060" s="138" t="s">
        <v>216</v>
      </c>
      <c r="E1060" s="138" t="str">
        <f>VLOOKUP(D1060,Empresas!$D$7:$E$92,2,0)</f>
        <v>PC WORLD TRADING S.A.C.</v>
      </c>
      <c r="F1060" s="138" t="s">
        <v>165</v>
      </c>
      <c r="G1060" s="139">
        <f t="shared" si="175"/>
        <v>28</v>
      </c>
      <c r="H1060" s="139" t="str">
        <f>VLOOKUP(D1060,Empresas!$D$6:$L$92,7,0)</f>
        <v>Semestral</v>
      </c>
      <c r="I1060" s="138" t="str">
        <f>VLOOKUP(VLOOKUP(D1060&amp;"|"&amp;B1060,Empresas!$I$7:$CB$92,G1060,0),Tablas!$A$3:$B$5,2,0)</f>
        <v>No aplica</v>
      </c>
      <c r="J1060" s="78"/>
      <c r="K1060" s="78"/>
      <c r="L1060" s="78"/>
      <c r="M1060" s="78"/>
      <c r="N1060" s="78"/>
      <c r="O1060" s="78"/>
      <c r="P1060" s="78"/>
      <c r="Q1060" s="78"/>
      <c r="R1060" s="78"/>
      <c r="S1060" s="78"/>
      <c r="T1060" s="78"/>
      <c r="U1060" s="78"/>
      <c r="V1060" s="78" t="str">
        <f>VLOOKUP(D1060,Empresas!$D$7:$CF$91,81,0)</f>
        <v>D</v>
      </c>
      <c r="W1060" s="78" t="str">
        <f>VLOOKUP(D1060,Empresas!$D$7:$M$91,10,0)</f>
        <v>Mype</v>
      </c>
      <c r="X1060" s="69" t="str">
        <f t="shared" si="168"/>
        <v>SI</v>
      </c>
      <c r="Y1060" s="153" t="str">
        <f t="shared" si="169"/>
        <v>No aplica</v>
      </c>
      <c r="Z1060" s="147">
        <f>IF(Y1060="No aplica",0,IF(I1060="no",0,IF(I1060="No aplica",0,IF(I1060="Si",1,IF(I1060="Fisico",1,IF(I1060="Electronico",2,VLOOKUP(C1060&amp;"|"&amp;B1060&amp;"|"&amp;D1060,Empresas!$C$6:$CC$92,G1060+6+1,0)))))))</f>
        <v>0</v>
      </c>
      <c r="AA1060" s="147">
        <f>IF(AND($I1060="Si",J1060=1),1,IF(AND($I1060="Fisico",J1060=1),1,IF(AND(J1060=1,$I1060="Electronico"),2,IF(J1060=1,VLOOKUP($C1060&amp;"|"&amp;$B1060&amp;"|"&amp;$D1060,Empresas!$C$6:$CC$92,$G1060+6+1,0),0))))</f>
        <v>0</v>
      </c>
      <c r="AB1060" s="147">
        <f>IF(AND($I1060="Si",K1060=1),1,IF(AND($I1060="Fisico",K1060=1),1,IF(AND(K1060=1,$I1060="Electronico"),2,IF(K1060=1,VLOOKUP($C1060&amp;"|"&amp;$B1060&amp;"|"&amp;$D1060,Empresas!$C$6:$CC$92,$G1060+6+1,0),0))))</f>
        <v>0</v>
      </c>
      <c r="AC1060" s="147">
        <f>IF(AND($I1060="Si",L1060=1),1,IF(AND($I1060="Fisico",L1060=1),1,IF(AND(L1060=1,$I1060="Electronico"),2,IF(L1060=1,VLOOKUP($C1060&amp;"|"&amp;$B1060&amp;"|"&amp;$D1060,Empresas!$C$6:$CC$92,$G1060+6+1,0),0))))</f>
        <v>0</v>
      </c>
      <c r="AD1060" s="147">
        <f>IF(AND($I1060="Si",M1060=1),1,IF(AND($I1060="Fisico",M1060=1),1,IF(AND(M1060=1,$I1060="Electronico"),2,IF(M1060=1,VLOOKUP($C1060&amp;"|"&amp;$B1060&amp;"|"&amp;$D1060,Empresas!$C$6:$CC$92,$G1060+6+1,0),0))))</f>
        <v>0</v>
      </c>
      <c r="AE1060" s="147">
        <f>IF(AND($I1060="Si",N1060=1),1,IF(AND($I1060="Fisico",N1060=1),1,IF(AND(N1060=1,$I1060="Electronico"),2,IF(N1060=1,VLOOKUP($C1060&amp;"|"&amp;$B1060&amp;"|"&amp;$D1060,Empresas!$C$6:$CC$92,$G1060+6+1,0),0))))</f>
        <v>0</v>
      </c>
      <c r="AF1060" s="147">
        <f>IF(AND($I1060="Si",O1060=1),1,IF(AND($I1060="Fisico",O1060=1),1,IF(AND(O1060=1,$I1060="Electronico"),2,IF(O1060=1,VLOOKUP($C1060&amp;"|"&amp;$B1060&amp;"|"&amp;$D1060,Empresas!$C$6:$CC$92,$G1060+6+1,0),0))))</f>
        <v>0</v>
      </c>
      <c r="AG1060" s="147">
        <f>IF(AND($I1060="Si",P1060=1),1,IF(AND($I1060="Fisico",P1060=1),1,IF(AND(P1060=1,$I1060="Electronico"),2,IF(P1060=1,VLOOKUP($C1060&amp;"|"&amp;$B1060&amp;"|"&amp;$D1060,Empresas!$C$6:$CC$92,$G1060+6+1,0),0))))</f>
        <v>0</v>
      </c>
      <c r="AH1060" s="147">
        <f>IF(AND($I1060="Si",Q1060=1),1,IF(AND($I1060="Fisico",Q1060=1),1,IF(AND(Q1060=1,$I1060="Electronico"),2,IF(Q1060=1,VLOOKUP($C1060&amp;"|"&amp;$B1060&amp;"|"&amp;$D1060,Empresas!$C$6:$CC$92,$G1060+6+1,0),0))))</f>
        <v>0</v>
      </c>
      <c r="AI1060" s="147">
        <f>IF(AND($I1060="Si",R1060=1),1,IF(AND($I1060="Fisico",R1060=1),1,IF(AND(R1060=1,$I1060="Electronico"),2,IF(R1060=1,VLOOKUP($C1060&amp;"|"&amp;$B1060&amp;"|"&amp;$D1060,Empresas!$C$6:$CC$92,$G1060+6+1,0),0))))</f>
        <v>0</v>
      </c>
      <c r="AJ1060" s="147">
        <f>IF(AND($I1060="Si",S1060=1),1,IF(AND($I1060="Fisico",S1060=1),1,IF(AND(S1060=1,$I1060="Electronico"),2,IF(S1060=1,VLOOKUP($C1060&amp;"|"&amp;$B1060&amp;"|"&amp;$D1060,Empresas!$C$6:$CC$92,$G1060+6+1,0),0))))</f>
        <v>0</v>
      </c>
      <c r="AK1060" s="147">
        <f>IF(AND($I1060="Si",T1060=1),1,IF(AND($I1060="Fisico",T1060=1),1,IF(AND(T1060=1,$I1060="Electronico"),2,IF(T1060=1,VLOOKUP($C1060&amp;"|"&amp;$B1060&amp;"|"&amp;$D1060,Empresas!$C$6:$CC$92,$G1060+6+1,0),0))))</f>
        <v>0</v>
      </c>
      <c r="AL1060" s="147">
        <f>IF(AND($I1060="Si",U1060=1),1,IF(AND($I1060="Fisico",U1060=1),1,IF(AND(U1060=1,$I1060="Electronico"),2,IF(U1060=1,VLOOKUP($C1060&amp;"|"&amp;$B1060&amp;"|"&amp;$D1060,Empresas!$C$6:$CC$92,$G1060+6+1,0),0))))</f>
        <v>0</v>
      </c>
      <c r="AM1060" s="149">
        <f t="shared" si="170"/>
        <v>0</v>
      </c>
      <c r="AN1060" s="149">
        <f t="shared" si="171"/>
        <v>0</v>
      </c>
      <c r="AO1060" s="152">
        <f t="shared" si="172"/>
        <v>0</v>
      </c>
    </row>
    <row r="1061" spans="1:41" x14ac:dyDescent="0.25">
      <c r="A1061" s="137" t="str">
        <f>VLOOKUP(D1061,Empresas!$D$7:$F$91,3,0)</f>
        <v>Yulisa</v>
      </c>
      <c r="B1061" s="138" t="str">
        <f>VLOOKUP(D1061,Empresas!$D$7:$G$91,4,0)</f>
        <v>Carmen D.</v>
      </c>
      <c r="C1061" s="138" t="s">
        <v>544</v>
      </c>
      <c r="D1061" s="138" t="s">
        <v>216</v>
      </c>
      <c r="E1061" s="138" t="str">
        <f>VLOOKUP(D1061,Empresas!$D$7:$E$92,2,0)</f>
        <v>PC WORLD TRADING S.A.C.</v>
      </c>
      <c r="F1061" s="138" t="s">
        <v>166</v>
      </c>
      <c r="G1061" s="139">
        <f t="shared" si="175"/>
        <v>31</v>
      </c>
      <c r="H1061" s="139" t="str">
        <f>VLOOKUP(D1061,Empresas!$D$6:$L$92,7,0)</f>
        <v>Semestral</v>
      </c>
      <c r="I1061" s="138" t="str">
        <f>VLOOKUP(VLOOKUP(D1061&amp;"|"&amp;B1061,Empresas!$I$7:$CB$92,G1061,0),Tablas!$A$3:$B$5,2,0)</f>
        <v>No aplica</v>
      </c>
      <c r="J1061" s="78"/>
      <c r="K1061" s="78"/>
      <c r="L1061" s="78"/>
      <c r="M1061" s="78"/>
      <c r="N1061" s="78"/>
      <c r="O1061" s="78"/>
      <c r="P1061" s="78"/>
      <c r="Q1061" s="78"/>
      <c r="R1061" s="78"/>
      <c r="S1061" s="78"/>
      <c r="T1061" s="78"/>
      <c r="U1061" s="78"/>
      <c r="V1061" s="78" t="str">
        <f>VLOOKUP(D1061,Empresas!$D$7:$CF$91,81,0)</f>
        <v>D</v>
      </c>
      <c r="W1061" s="78" t="str">
        <f>VLOOKUP(D1061,Empresas!$D$7:$M$91,10,0)</f>
        <v>Mype</v>
      </c>
      <c r="X1061" s="69" t="str">
        <f t="shared" si="168"/>
        <v>SI</v>
      </c>
      <c r="Y1061" s="153" t="str">
        <f t="shared" si="169"/>
        <v>No aplica</v>
      </c>
      <c r="Z1061" s="147">
        <f>IF(Y1061="No aplica",0,IF(I1061="no",0,IF(I1061="No aplica",0,IF(I1061="Si",1,IF(I1061="Fisico",1,IF(I1061="Electronico",2,VLOOKUP(C1061&amp;"|"&amp;B1061&amp;"|"&amp;D1061,Empresas!$C$6:$CC$92,G1061+6+1,0)))))))</f>
        <v>0</v>
      </c>
      <c r="AA1061" s="147">
        <f>IF(AND($I1061="Si",J1061=1),1,IF(AND($I1061="Fisico",J1061=1),1,IF(AND(J1061=1,$I1061="Electronico"),2,IF(J1061=1,VLOOKUP($C1061&amp;"|"&amp;$B1061&amp;"|"&amp;$D1061,Empresas!$C$6:$CC$92,$G1061+6+1,0),0))))</f>
        <v>0</v>
      </c>
      <c r="AB1061" s="147">
        <f>IF(AND($I1061="Si",K1061=1),1,IF(AND($I1061="Fisico",K1061=1),1,IF(AND(K1061=1,$I1061="Electronico"),2,IF(K1061=1,VLOOKUP($C1061&amp;"|"&amp;$B1061&amp;"|"&amp;$D1061,Empresas!$C$6:$CC$92,$G1061+6+1,0),0))))</f>
        <v>0</v>
      </c>
      <c r="AC1061" s="147">
        <f>IF(AND($I1061="Si",L1061=1),1,IF(AND($I1061="Fisico",L1061=1),1,IF(AND(L1061=1,$I1061="Electronico"),2,IF(L1061=1,VLOOKUP($C1061&amp;"|"&amp;$B1061&amp;"|"&amp;$D1061,Empresas!$C$6:$CC$92,$G1061+6+1,0),0))))</f>
        <v>0</v>
      </c>
      <c r="AD1061" s="147">
        <f>IF(AND($I1061="Si",M1061=1),1,IF(AND($I1061="Fisico",M1061=1),1,IF(AND(M1061=1,$I1061="Electronico"),2,IF(M1061=1,VLOOKUP($C1061&amp;"|"&amp;$B1061&amp;"|"&amp;$D1061,Empresas!$C$6:$CC$92,$G1061+6+1,0),0))))</f>
        <v>0</v>
      </c>
      <c r="AE1061" s="147">
        <f>IF(AND($I1061="Si",N1061=1),1,IF(AND($I1061="Fisico",N1061=1),1,IF(AND(N1061=1,$I1061="Electronico"),2,IF(N1061=1,VLOOKUP($C1061&amp;"|"&amp;$B1061&amp;"|"&amp;$D1061,Empresas!$C$6:$CC$92,$G1061+6+1,0),0))))</f>
        <v>0</v>
      </c>
      <c r="AF1061" s="147">
        <f>IF(AND($I1061="Si",O1061=1),1,IF(AND($I1061="Fisico",O1061=1),1,IF(AND(O1061=1,$I1061="Electronico"),2,IF(O1061=1,VLOOKUP($C1061&amp;"|"&amp;$B1061&amp;"|"&amp;$D1061,Empresas!$C$6:$CC$92,$G1061+6+1,0),0))))</f>
        <v>0</v>
      </c>
      <c r="AG1061" s="147">
        <f>IF(AND($I1061="Si",P1061=1),1,IF(AND($I1061="Fisico",P1061=1),1,IF(AND(P1061=1,$I1061="Electronico"),2,IF(P1061=1,VLOOKUP($C1061&amp;"|"&amp;$B1061&amp;"|"&amp;$D1061,Empresas!$C$6:$CC$92,$G1061+6+1,0),0))))</f>
        <v>0</v>
      </c>
      <c r="AH1061" s="147">
        <f>IF(AND($I1061="Si",Q1061=1),1,IF(AND($I1061="Fisico",Q1061=1),1,IF(AND(Q1061=1,$I1061="Electronico"),2,IF(Q1061=1,VLOOKUP($C1061&amp;"|"&amp;$B1061&amp;"|"&amp;$D1061,Empresas!$C$6:$CC$92,$G1061+6+1,0),0))))</f>
        <v>0</v>
      </c>
      <c r="AI1061" s="147">
        <f>IF(AND($I1061="Si",R1061=1),1,IF(AND($I1061="Fisico",R1061=1),1,IF(AND(R1061=1,$I1061="Electronico"),2,IF(R1061=1,VLOOKUP($C1061&amp;"|"&amp;$B1061&amp;"|"&amp;$D1061,Empresas!$C$6:$CC$92,$G1061+6+1,0),0))))</f>
        <v>0</v>
      </c>
      <c r="AJ1061" s="147">
        <f>IF(AND($I1061="Si",S1061=1),1,IF(AND($I1061="Fisico",S1061=1),1,IF(AND(S1061=1,$I1061="Electronico"),2,IF(S1061=1,VLOOKUP($C1061&amp;"|"&amp;$B1061&amp;"|"&amp;$D1061,Empresas!$C$6:$CC$92,$G1061+6+1,0),0))))</f>
        <v>0</v>
      </c>
      <c r="AK1061" s="147">
        <f>IF(AND($I1061="Si",T1061=1),1,IF(AND($I1061="Fisico",T1061=1),1,IF(AND(T1061=1,$I1061="Electronico"),2,IF(T1061=1,VLOOKUP($C1061&amp;"|"&amp;$B1061&amp;"|"&amp;$D1061,Empresas!$C$6:$CC$92,$G1061+6+1,0),0))))</f>
        <v>0</v>
      </c>
      <c r="AL1061" s="147">
        <f>IF(AND($I1061="Si",U1061=1),1,IF(AND($I1061="Fisico",U1061=1),1,IF(AND(U1061=1,$I1061="Electronico"),2,IF(U1061=1,VLOOKUP($C1061&amp;"|"&amp;$B1061&amp;"|"&amp;$D1061,Empresas!$C$6:$CC$92,$G1061+6+1,0),0))))</f>
        <v>0</v>
      </c>
      <c r="AM1061" s="149">
        <f t="shared" si="170"/>
        <v>0</v>
      </c>
      <c r="AN1061" s="149">
        <f t="shared" si="171"/>
        <v>0</v>
      </c>
      <c r="AO1061" s="152">
        <f t="shared" si="172"/>
        <v>0</v>
      </c>
    </row>
    <row r="1062" spans="1:41" x14ac:dyDescent="0.25">
      <c r="A1062" s="137" t="str">
        <f>VLOOKUP(D1062,Empresas!$D$7:$F$91,3,0)</f>
        <v>Yulisa</v>
      </c>
      <c r="B1062" s="138" t="str">
        <f>VLOOKUP(D1062,Empresas!$D$7:$G$91,4,0)</f>
        <v>Carmen D.</v>
      </c>
      <c r="C1062" s="138" t="s">
        <v>544</v>
      </c>
      <c r="D1062" s="138" t="s">
        <v>216</v>
      </c>
      <c r="E1062" s="138" t="str">
        <f>VLOOKUP(D1062,Empresas!$D$7:$E$92,2,0)</f>
        <v>PC WORLD TRADING S.A.C.</v>
      </c>
      <c r="F1062" s="138" t="s">
        <v>167</v>
      </c>
      <c r="G1062" s="139">
        <f t="shared" si="175"/>
        <v>34</v>
      </c>
      <c r="H1062" s="139" t="str">
        <f>VLOOKUP(D1062,Empresas!$D$6:$L$92,7,0)</f>
        <v>Semestral</v>
      </c>
      <c r="I1062" s="138" t="str">
        <f>VLOOKUP(VLOOKUP(D1062&amp;"|"&amp;B1062,Empresas!$I$7:$CB$92,G1062,0),Tablas!$A$3:$B$5,2,0)</f>
        <v>No aplica</v>
      </c>
      <c r="J1062" s="78"/>
      <c r="K1062" s="78"/>
      <c r="L1062" s="78"/>
      <c r="M1062" s="78"/>
      <c r="N1062" s="78"/>
      <c r="O1062" s="78"/>
      <c r="P1062" s="78"/>
      <c r="Q1062" s="78"/>
      <c r="R1062" s="78"/>
      <c r="S1062" s="78"/>
      <c r="T1062" s="78"/>
      <c r="U1062" s="78"/>
      <c r="V1062" s="78" t="str">
        <f>VLOOKUP(D1062,Empresas!$D$7:$CF$91,81,0)</f>
        <v>D</v>
      </c>
      <c r="W1062" s="78" t="str">
        <f>VLOOKUP(D1062,Empresas!$D$7:$M$91,10,0)</f>
        <v>Mype</v>
      </c>
      <c r="X1062" s="69" t="str">
        <f t="shared" si="168"/>
        <v>SI</v>
      </c>
      <c r="Y1062" s="153" t="str">
        <f t="shared" si="169"/>
        <v>No aplica</v>
      </c>
      <c r="Z1062" s="147">
        <f>IF(Y1062="No aplica",0,IF(I1062="no",0,IF(I1062="No aplica",0,IF(I1062="Si",1,IF(I1062="Fisico",1,IF(I1062="Electronico",2,VLOOKUP(C1062&amp;"|"&amp;B1062&amp;"|"&amp;D1062,Empresas!$C$6:$CC$92,G1062+6+1,0)))))))</f>
        <v>0</v>
      </c>
      <c r="AA1062" s="147">
        <f>IF(AND($I1062="Si",J1062=1),1,IF(AND($I1062="Fisico",J1062=1),1,IF(AND(J1062=1,$I1062="Electronico"),2,IF(J1062=1,VLOOKUP($C1062&amp;"|"&amp;$B1062&amp;"|"&amp;$D1062,Empresas!$C$6:$CC$92,$G1062+6+1,0),0))))</f>
        <v>0</v>
      </c>
      <c r="AB1062" s="147">
        <f>IF(AND($I1062="Si",K1062=1),1,IF(AND($I1062="Fisico",K1062=1),1,IF(AND(K1062=1,$I1062="Electronico"),2,IF(K1062=1,VLOOKUP($C1062&amp;"|"&amp;$B1062&amp;"|"&amp;$D1062,Empresas!$C$6:$CC$92,$G1062+6+1,0),0))))</f>
        <v>0</v>
      </c>
      <c r="AC1062" s="147">
        <f>IF(AND($I1062="Si",L1062=1),1,IF(AND($I1062="Fisico",L1062=1),1,IF(AND(L1062=1,$I1062="Electronico"),2,IF(L1062=1,VLOOKUP($C1062&amp;"|"&amp;$B1062&amp;"|"&amp;$D1062,Empresas!$C$6:$CC$92,$G1062+6+1,0),0))))</f>
        <v>0</v>
      </c>
      <c r="AD1062" s="147">
        <f>IF(AND($I1062="Si",M1062=1),1,IF(AND($I1062="Fisico",M1062=1),1,IF(AND(M1062=1,$I1062="Electronico"),2,IF(M1062=1,VLOOKUP($C1062&amp;"|"&amp;$B1062&amp;"|"&amp;$D1062,Empresas!$C$6:$CC$92,$G1062+6+1,0),0))))</f>
        <v>0</v>
      </c>
      <c r="AE1062" s="147">
        <f>IF(AND($I1062="Si",N1062=1),1,IF(AND($I1062="Fisico",N1062=1),1,IF(AND(N1062=1,$I1062="Electronico"),2,IF(N1062=1,VLOOKUP($C1062&amp;"|"&amp;$B1062&amp;"|"&amp;$D1062,Empresas!$C$6:$CC$92,$G1062+6+1,0),0))))</f>
        <v>0</v>
      </c>
      <c r="AF1062" s="147">
        <f>IF(AND($I1062="Si",O1062=1),1,IF(AND($I1062="Fisico",O1062=1),1,IF(AND(O1062=1,$I1062="Electronico"),2,IF(O1062=1,VLOOKUP($C1062&amp;"|"&amp;$B1062&amp;"|"&amp;$D1062,Empresas!$C$6:$CC$92,$G1062+6+1,0),0))))</f>
        <v>0</v>
      </c>
      <c r="AG1062" s="147">
        <f>IF(AND($I1062="Si",P1062=1),1,IF(AND($I1062="Fisico",P1062=1),1,IF(AND(P1062=1,$I1062="Electronico"),2,IF(P1062=1,VLOOKUP($C1062&amp;"|"&amp;$B1062&amp;"|"&amp;$D1062,Empresas!$C$6:$CC$92,$G1062+6+1,0),0))))</f>
        <v>0</v>
      </c>
      <c r="AH1062" s="147">
        <f>IF(AND($I1062="Si",Q1062=1),1,IF(AND($I1062="Fisico",Q1062=1),1,IF(AND(Q1062=1,$I1062="Electronico"),2,IF(Q1062=1,VLOOKUP($C1062&amp;"|"&amp;$B1062&amp;"|"&amp;$D1062,Empresas!$C$6:$CC$92,$G1062+6+1,0),0))))</f>
        <v>0</v>
      </c>
      <c r="AI1062" s="147">
        <f>IF(AND($I1062="Si",R1062=1),1,IF(AND($I1062="Fisico",R1062=1),1,IF(AND(R1062=1,$I1062="Electronico"),2,IF(R1062=1,VLOOKUP($C1062&amp;"|"&amp;$B1062&amp;"|"&amp;$D1062,Empresas!$C$6:$CC$92,$G1062+6+1,0),0))))</f>
        <v>0</v>
      </c>
      <c r="AJ1062" s="147">
        <f>IF(AND($I1062="Si",S1062=1),1,IF(AND($I1062="Fisico",S1062=1),1,IF(AND(S1062=1,$I1062="Electronico"),2,IF(S1062=1,VLOOKUP($C1062&amp;"|"&amp;$B1062&amp;"|"&amp;$D1062,Empresas!$C$6:$CC$92,$G1062+6+1,0),0))))</f>
        <v>0</v>
      </c>
      <c r="AK1062" s="147">
        <f>IF(AND($I1062="Si",T1062=1),1,IF(AND($I1062="Fisico",T1062=1),1,IF(AND(T1062=1,$I1062="Electronico"),2,IF(T1062=1,VLOOKUP($C1062&amp;"|"&amp;$B1062&amp;"|"&amp;$D1062,Empresas!$C$6:$CC$92,$G1062+6+1,0),0))))</f>
        <v>0</v>
      </c>
      <c r="AL1062" s="147">
        <f>IF(AND($I1062="Si",U1062=1),1,IF(AND($I1062="Fisico",U1062=1),1,IF(AND(U1062=1,$I1062="Electronico"),2,IF(U1062=1,VLOOKUP($C1062&amp;"|"&amp;$B1062&amp;"|"&amp;$D1062,Empresas!$C$6:$CC$92,$G1062+6+1,0),0))))</f>
        <v>0</v>
      </c>
      <c r="AM1062" s="149">
        <f t="shared" si="170"/>
        <v>0</v>
      </c>
      <c r="AN1062" s="149">
        <f t="shared" si="171"/>
        <v>0</v>
      </c>
      <c r="AO1062" s="152">
        <f t="shared" si="172"/>
        <v>0</v>
      </c>
    </row>
    <row r="1063" spans="1:41" x14ac:dyDescent="0.25">
      <c r="A1063" s="137" t="str">
        <f>VLOOKUP(D1063,Empresas!$D$7:$F$91,3,0)</f>
        <v>Yulisa</v>
      </c>
      <c r="B1063" s="138" t="str">
        <f>VLOOKUP(D1063,Empresas!$D$7:$G$91,4,0)</f>
        <v>Carmen D.</v>
      </c>
      <c r="C1063" s="138" t="s">
        <v>544</v>
      </c>
      <c r="D1063" s="138" t="s">
        <v>216</v>
      </c>
      <c r="E1063" s="138" t="str">
        <f>VLOOKUP(D1063,Empresas!$D$7:$E$92,2,0)</f>
        <v>PC WORLD TRADING S.A.C.</v>
      </c>
      <c r="F1063" s="138" t="s">
        <v>168</v>
      </c>
      <c r="G1063" s="139">
        <f t="shared" si="175"/>
        <v>37</v>
      </c>
      <c r="H1063" s="139" t="str">
        <f>VLOOKUP(D1063,Empresas!$D$6:$L$92,7,0)</f>
        <v>Semestral</v>
      </c>
      <c r="I1063" s="138" t="str">
        <f>VLOOKUP(VLOOKUP(D1063&amp;"|"&amp;B1063,Empresas!$I$7:$CB$92,G1063,0),Tablas!$A$3:$B$5,2,0)</f>
        <v>No aplica</v>
      </c>
      <c r="J1063" s="78"/>
      <c r="K1063" s="78"/>
      <c r="L1063" s="78"/>
      <c r="M1063" s="78"/>
      <c r="N1063" s="78"/>
      <c r="O1063" s="78"/>
      <c r="P1063" s="78"/>
      <c r="Q1063" s="78"/>
      <c r="R1063" s="78"/>
      <c r="S1063" s="78"/>
      <c r="T1063" s="78"/>
      <c r="U1063" s="78"/>
      <c r="V1063" s="78" t="str">
        <f>VLOOKUP(D1063,Empresas!$D$7:$CF$91,81,0)</f>
        <v>D</v>
      </c>
      <c r="W1063" s="78" t="str">
        <f>VLOOKUP(D1063,Empresas!$D$7:$M$91,10,0)</f>
        <v>Mype</v>
      </c>
      <c r="X1063" s="69" t="str">
        <f t="shared" si="168"/>
        <v>SI</v>
      </c>
      <c r="Y1063" s="153" t="str">
        <f t="shared" si="169"/>
        <v>No aplica</v>
      </c>
      <c r="Z1063" s="147">
        <f>IF(Y1063="No aplica",0,IF(I1063="no",0,IF(I1063="No aplica",0,IF(I1063="Si",1,IF(I1063="Fisico",1,IF(I1063="Electronico",2,VLOOKUP(C1063&amp;"|"&amp;B1063&amp;"|"&amp;D1063,Empresas!$C$6:$CC$92,G1063+6+1,0)))))))</f>
        <v>0</v>
      </c>
      <c r="AA1063" s="147">
        <f>IF(AND($I1063="Si",J1063=1),1,IF(AND($I1063="Fisico",J1063=1),1,IF(AND(J1063=1,$I1063="Electronico"),2,IF(J1063=1,VLOOKUP($C1063&amp;"|"&amp;$B1063&amp;"|"&amp;$D1063,Empresas!$C$6:$CC$92,$G1063+6+1,0),0))))</f>
        <v>0</v>
      </c>
      <c r="AB1063" s="147">
        <f>IF(AND($I1063="Si",K1063=1),1,IF(AND($I1063="Fisico",K1063=1),1,IF(AND(K1063=1,$I1063="Electronico"),2,IF(K1063=1,VLOOKUP($C1063&amp;"|"&amp;$B1063&amp;"|"&amp;$D1063,Empresas!$C$6:$CC$92,$G1063+6+1,0),0))))</f>
        <v>0</v>
      </c>
      <c r="AC1063" s="147">
        <f>IF(AND($I1063="Si",L1063=1),1,IF(AND($I1063="Fisico",L1063=1),1,IF(AND(L1063=1,$I1063="Electronico"),2,IF(L1063=1,VLOOKUP($C1063&amp;"|"&amp;$B1063&amp;"|"&amp;$D1063,Empresas!$C$6:$CC$92,$G1063+6+1,0),0))))</f>
        <v>0</v>
      </c>
      <c r="AD1063" s="147">
        <f>IF(AND($I1063="Si",M1063=1),1,IF(AND($I1063="Fisico",M1063=1),1,IF(AND(M1063=1,$I1063="Electronico"),2,IF(M1063=1,VLOOKUP($C1063&amp;"|"&amp;$B1063&amp;"|"&amp;$D1063,Empresas!$C$6:$CC$92,$G1063+6+1,0),0))))</f>
        <v>0</v>
      </c>
      <c r="AE1063" s="147">
        <f>IF(AND($I1063="Si",N1063=1),1,IF(AND($I1063="Fisico",N1063=1),1,IF(AND(N1063=1,$I1063="Electronico"),2,IF(N1063=1,VLOOKUP($C1063&amp;"|"&amp;$B1063&amp;"|"&amp;$D1063,Empresas!$C$6:$CC$92,$G1063+6+1,0),0))))</f>
        <v>0</v>
      </c>
      <c r="AF1063" s="147">
        <f>IF(AND($I1063="Si",O1063=1),1,IF(AND($I1063="Fisico",O1063=1),1,IF(AND(O1063=1,$I1063="Electronico"),2,IF(O1063=1,VLOOKUP($C1063&amp;"|"&amp;$B1063&amp;"|"&amp;$D1063,Empresas!$C$6:$CC$92,$G1063+6+1,0),0))))</f>
        <v>0</v>
      </c>
      <c r="AG1063" s="147">
        <f>IF(AND($I1063="Si",P1063=1),1,IF(AND($I1063="Fisico",P1063=1),1,IF(AND(P1063=1,$I1063="Electronico"),2,IF(P1063=1,VLOOKUP($C1063&amp;"|"&amp;$B1063&amp;"|"&amp;$D1063,Empresas!$C$6:$CC$92,$G1063+6+1,0),0))))</f>
        <v>0</v>
      </c>
      <c r="AH1063" s="147">
        <f>IF(AND($I1063="Si",Q1063=1),1,IF(AND($I1063="Fisico",Q1063=1),1,IF(AND(Q1063=1,$I1063="Electronico"),2,IF(Q1063=1,VLOOKUP($C1063&amp;"|"&amp;$B1063&amp;"|"&amp;$D1063,Empresas!$C$6:$CC$92,$G1063+6+1,0),0))))</f>
        <v>0</v>
      </c>
      <c r="AI1063" s="147">
        <f>IF(AND($I1063="Si",R1063=1),1,IF(AND($I1063="Fisico",R1063=1),1,IF(AND(R1063=1,$I1063="Electronico"),2,IF(R1063=1,VLOOKUP($C1063&amp;"|"&amp;$B1063&amp;"|"&amp;$D1063,Empresas!$C$6:$CC$92,$G1063+6+1,0),0))))</f>
        <v>0</v>
      </c>
      <c r="AJ1063" s="147">
        <f>IF(AND($I1063="Si",S1063=1),1,IF(AND($I1063="Fisico",S1063=1),1,IF(AND(S1063=1,$I1063="Electronico"),2,IF(S1063=1,VLOOKUP($C1063&amp;"|"&amp;$B1063&amp;"|"&amp;$D1063,Empresas!$C$6:$CC$92,$G1063+6+1,0),0))))</f>
        <v>0</v>
      </c>
      <c r="AK1063" s="147">
        <f>IF(AND($I1063="Si",T1063=1),1,IF(AND($I1063="Fisico",T1063=1),1,IF(AND(T1063=1,$I1063="Electronico"),2,IF(T1063=1,VLOOKUP($C1063&amp;"|"&amp;$B1063&amp;"|"&amp;$D1063,Empresas!$C$6:$CC$92,$G1063+6+1,0),0))))</f>
        <v>0</v>
      </c>
      <c r="AL1063" s="147">
        <f>IF(AND($I1063="Si",U1063=1),1,IF(AND($I1063="Fisico",U1063=1),1,IF(AND(U1063=1,$I1063="Electronico"),2,IF(U1063=1,VLOOKUP($C1063&amp;"|"&amp;$B1063&amp;"|"&amp;$D1063,Empresas!$C$6:$CC$92,$G1063+6+1,0),0))))</f>
        <v>0</v>
      </c>
      <c r="AM1063" s="149">
        <f t="shared" si="170"/>
        <v>0</v>
      </c>
      <c r="AN1063" s="149">
        <f t="shared" si="171"/>
        <v>0</v>
      </c>
      <c r="AO1063" s="152">
        <f t="shared" si="172"/>
        <v>0</v>
      </c>
    </row>
    <row r="1064" spans="1:41" x14ac:dyDescent="0.25">
      <c r="A1064" s="137" t="str">
        <f>VLOOKUP(D1064,Empresas!$D$7:$F$91,3,0)</f>
        <v>Yulisa</v>
      </c>
      <c r="B1064" s="138" t="str">
        <f>VLOOKUP(D1064,Empresas!$D$7:$G$91,4,0)</f>
        <v>Carmen D.</v>
      </c>
      <c r="C1064" s="138" t="s">
        <v>544</v>
      </c>
      <c r="D1064" s="138" t="s">
        <v>216</v>
      </c>
      <c r="E1064" s="138" t="str">
        <f>VLOOKUP(D1064,Empresas!$D$7:$E$92,2,0)</f>
        <v>PC WORLD TRADING S.A.C.</v>
      </c>
      <c r="F1064" s="138" t="s">
        <v>169</v>
      </c>
      <c r="G1064" s="139">
        <f t="shared" si="175"/>
        <v>40</v>
      </c>
      <c r="H1064" s="139" t="str">
        <f>VLOOKUP(D1064,Empresas!$D$6:$L$92,7,0)</f>
        <v>Semestral</v>
      </c>
      <c r="I1064" s="138" t="str">
        <f>VLOOKUP(VLOOKUP(D1064&amp;"|"&amp;B1064,Empresas!$I$7:$CB$92,G1064,0),Tablas!$A$3:$B$5,2,0)</f>
        <v>No aplica</v>
      </c>
      <c r="J1064" s="78"/>
      <c r="K1064" s="78"/>
      <c r="L1064" s="78"/>
      <c r="M1064" s="78"/>
      <c r="N1064" s="78"/>
      <c r="O1064" s="78"/>
      <c r="P1064" s="78"/>
      <c r="Q1064" s="78"/>
      <c r="R1064" s="78"/>
      <c r="S1064" s="78"/>
      <c r="T1064" s="78"/>
      <c r="U1064" s="78"/>
      <c r="V1064" s="78" t="str">
        <f>VLOOKUP(D1064,Empresas!$D$7:$CF$91,81,0)</f>
        <v>D</v>
      </c>
      <c r="W1064" s="78" t="str">
        <f>VLOOKUP(D1064,Empresas!$D$7:$M$91,10,0)</f>
        <v>Mype</v>
      </c>
      <c r="X1064" s="69" t="str">
        <f t="shared" si="168"/>
        <v>SI</v>
      </c>
      <c r="Y1064" s="153" t="str">
        <f t="shared" si="169"/>
        <v>No aplica</v>
      </c>
      <c r="Z1064" s="147">
        <f>IF(Y1064="No aplica",0,IF(I1064="no",0,IF(I1064="No aplica",0,IF(I1064="Si",1,IF(I1064="Fisico",1,IF(I1064="Electronico",2,VLOOKUP(C1064&amp;"|"&amp;B1064&amp;"|"&amp;D1064,Empresas!$C$6:$CC$92,G1064+6+1,0)))))))</f>
        <v>0</v>
      </c>
      <c r="AA1064" s="147">
        <f>IF(AND($I1064="Si",J1064=1),1,IF(AND($I1064="Fisico",J1064=1),1,IF(AND(J1064=1,$I1064="Electronico"),2,IF(J1064=1,VLOOKUP($C1064&amp;"|"&amp;$B1064&amp;"|"&amp;$D1064,Empresas!$C$6:$CC$92,$G1064+6+1,0),0))))</f>
        <v>0</v>
      </c>
      <c r="AB1064" s="147">
        <f>IF(AND($I1064="Si",K1064=1),1,IF(AND($I1064="Fisico",K1064=1),1,IF(AND(K1064=1,$I1064="Electronico"),2,IF(K1064=1,VLOOKUP($C1064&amp;"|"&amp;$B1064&amp;"|"&amp;$D1064,Empresas!$C$6:$CC$92,$G1064+6+1,0),0))))</f>
        <v>0</v>
      </c>
      <c r="AC1064" s="147">
        <f>IF(AND($I1064="Si",L1064=1),1,IF(AND($I1064="Fisico",L1064=1),1,IF(AND(L1064=1,$I1064="Electronico"),2,IF(L1064=1,VLOOKUP($C1064&amp;"|"&amp;$B1064&amp;"|"&amp;$D1064,Empresas!$C$6:$CC$92,$G1064+6+1,0),0))))</f>
        <v>0</v>
      </c>
      <c r="AD1064" s="147">
        <f>IF(AND($I1064="Si",M1064=1),1,IF(AND($I1064="Fisico",M1064=1),1,IF(AND(M1064=1,$I1064="Electronico"),2,IF(M1064=1,VLOOKUP($C1064&amp;"|"&amp;$B1064&amp;"|"&amp;$D1064,Empresas!$C$6:$CC$92,$G1064+6+1,0),0))))</f>
        <v>0</v>
      </c>
      <c r="AE1064" s="147">
        <f>IF(AND($I1064="Si",N1064=1),1,IF(AND($I1064="Fisico",N1064=1),1,IF(AND(N1064=1,$I1064="Electronico"),2,IF(N1064=1,VLOOKUP($C1064&amp;"|"&amp;$B1064&amp;"|"&amp;$D1064,Empresas!$C$6:$CC$92,$G1064+6+1,0),0))))</f>
        <v>0</v>
      </c>
      <c r="AF1064" s="147">
        <f>IF(AND($I1064="Si",O1064=1),1,IF(AND($I1064="Fisico",O1064=1),1,IF(AND(O1064=1,$I1064="Electronico"),2,IF(O1064=1,VLOOKUP($C1064&amp;"|"&amp;$B1064&amp;"|"&amp;$D1064,Empresas!$C$6:$CC$92,$G1064+6+1,0),0))))</f>
        <v>0</v>
      </c>
      <c r="AG1064" s="147">
        <f>IF(AND($I1064="Si",P1064=1),1,IF(AND($I1064="Fisico",P1064=1),1,IF(AND(P1064=1,$I1064="Electronico"),2,IF(P1064=1,VLOOKUP($C1064&amp;"|"&amp;$B1064&amp;"|"&amp;$D1064,Empresas!$C$6:$CC$92,$G1064+6+1,0),0))))</f>
        <v>0</v>
      </c>
      <c r="AH1064" s="147">
        <f>IF(AND($I1064="Si",Q1064=1),1,IF(AND($I1064="Fisico",Q1064=1),1,IF(AND(Q1064=1,$I1064="Electronico"),2,IF(Q1064=1,VLOOKUP($C1064&amp;"|"&amp;$B1064&amp;"|"&amp;$D1064,Empresas!$C$6:$CC$92,$G1064+6+1,0),0))))</f>
        <v>0</v>
      </c>
      <c r="AI1064" s="147">
        <f>IF(AND($I1064="Si",R1064=1),1,IF(AND($I1064="Fisico",R1064=1),1,IF(AND(R1064=1,$I1064="Electronico"),2,IF(R1064=1,VLOOKUP($C1064&amp;"|"&amp;$B1064&amp;"|"&amp;$D1064,Empresas!$C$6:$CC$92,$G1064+6+1,0),0))))</f>
        <v>0</v>
      </c>
      <c r="AJ1064" s="147">
        <f>IF(AND($I1064="Si",S1064=1),1,IF(AND($I1064="Fisico",S1064=1),1,IF(AND(S1064=1,$I1064="Electronico"),2,IF(S1064=1,VLOOKUP($C1064&amp;"|"&amp;$B1064&amp;"|"&amp;$D1064,Empresas!$C$6:$CC$92,$G1064+6+1,0),0))))</f>
        <v>0</v>
      </c>
      <c r="AK1064" s="147">
        <f>IF(AND($I1064="Si",T1064=1),1,IF(AND($I1064="Fisico",T1064=1),1,IF(AND(T1064=1,$I1064="Electronico"),2,IF(T1064=1,VLOOKUP($C1064&amp;"|"&amp;$B1064&amp;"|"&amp;$D1064,Empresas!$C$6:$CC$92,$G1064+6+1,0),0))))</f>
        <v>0</v>
      </c>
      <c r="AL1064" s="147">
        <f>IF(AND($I1064="Si",U1064=1),1,IF(AND($I1064="Fisico",U1064=1),1,IF(AND(U1064=1,$I1064="Electronico"),2,IF(U1064=1,VLOOKUP($C1064&amp;"|"&amp;$B1064&amp;"|"&amp;$D1064,Empresas!$C$6:$CC$92,$G1064+6+1,0),0))))</f>
        <v>0</v>
      </c>
      <c r="AM1064" s="149">
        <f t="shared" si="170"/>
        <v>0</v>
      </c>
      <c r="AN1064" s="149">
        <f t="shared" si="171"/>
        <v>0</v>
      </c>
      <c r="AO1064" s="152">
        <f t="shared" si="172"/>
        <v>0</v>
      </c>
    </row>
    <row r="1065" spans="1:41" x14ac:dyDescent="0.25">
      <c r="A1065" s="137" t="str">
        <f>VLOOKUP(D1065,Empresas!$D$7:$F$91,3,0)</f>
        <v>Yulisa</v>
      </c>
      <c r="B1065" s="138" t="str">
        <f>VLOOKUP(D1065,Empresas!$D$7:$G$91,4,0)</f>
        <v>Carmen D.</v>
      </c>
      <c r="C1065" s="138" t="s">
        <v>544</v>
      </c>
      <c r="D1065" s="138" t="s">
        <v>216</v>
      </c>
      <c r="E1065" s="138" t="str">
        <f>VLOOKUP(D1065,Empresas!$D$7:$E$92,2,0)</f>
        <v>PC WORLD TRADING S.A.C.</v>
      </c>
      <c r="F1065" s="138" t="s">
        <v>170</v>
      </c>
      <c r="G1065" s="139">
        <f t="shared" si="175"/>
        <v>43</v>
      </c>
      <c r="H1065" s="139" t="str">
        <f>VLOOKUP(D1065,Empresas!$D$6:$L$92,7,0)</f>
        <v>Semestral</v>
      </c>
      <c r="I1065" s="138" t="str">
        <f>VLOOKUP(VLOOKUP(D1065&amp;"|"&amp;B1065,Empresas!$I$7:$CB$92,G1065,0),Tablas!$A$3:$B$5,2,0)</f>
        <v>Registro y analisis</v>
      </c>
      <c r="J1065" s="78">
        <v>1</v>
      </c>
      <c r="K1065" s="78">
        <v>1</v>
      </c>
      <c r="L1065" s="78">
        <v>1</v>
      </c>
      <c r="M1065" s="78">
        <v>1</v>
      </c>
      <c r="N1065" s="78">
        <v>1</v>
      </c>
      <c r="O1065" s="78">
        <v>1</v>
      </c>
      <c r="P1065" s="78">
        <v>1</v>
      </c>
      <c r="Q1065" s="78">
        <v>1</v>
      </c>
      <c r="R1065" s="78"/>
      <c r="S1065" s="78"/>
      <c r="T1065" s="78"/>
      <c r="U1065" s="78"/>
      <c r="V1065" s="78" t="str">
        <f>VLOOKUP(D1065,Empresas!$D$7:$CF$91,81,0)</f>
        <v>D</v>
      </c>
      <c r="W1065" s="78" t="str">
        <f>VLOOKUP(D1065,Empresas!$D$7:$M$91,10,0)</f>
        <v>Mype</v>
      </c>
      <c r="X1065" s="69" t="str">
        <f t="shared" si="168"/>
        <v>SI</v>
      </c>
      <c r="Y1065" s="153" t="str">
        <f t="shared" si="169"/>
        <v>Si aplica</v>
      </c>
      <c r="Z1065" s="147">
        <f>IF(Y1065="No aplica",0,IF(I1065="no",0,IF(I1065="No aplica",0,IF(I1065="Si",1,IF(I1065="Fisico",1,IF(I1065="Electronico",2,VLOOKUP(C1065&amp;"|"&amp;B1065&amp;"|"&amp;D1065,Empresas!$C$6:$CC$92,G1065+6+1,0)))))))</f>
        <v>1</v>
      </c>
      <c r="AA1065" s="147">
        <f>IF(AND($I1065="Si",J1065=1),1,IF(AND($I1065="Fisico",J1065=1),1,IF(AND(J1065=1,$I1065="Electronico"),2,IF(J1065=1,VLOOKUP($C1065&amp;"|"&amp;$B1065&amp;"|"&amp;$D1065,Empresas!$C$6:$CC$92,$G1065+6+1,0),0))))</f>
        <v>1</v>
      </c>
      <c r="AB1065" s="147">
        <f>IF(AND($I1065="Si",K1065=1),1,IF(AND($I1065="Fisico",K1065=1),1,IF(AND(K1065=1,$I1065="Electronico"),2,IF(K1065=1,VLOOKUP($C1065&amp;"|"&amp;$B1065&amp;"|"&amp;$D1065,Empresas!$C$6:$CC$92,$G1065+6+1,0),0))))</f>
        <v>1</v>
      </c>
      <c r="AC1065" s="147">
        <f>IF(AND($I1065="Si",L1065=1),1,IF(AND($I1065="Fisico",L1065=1),1,IF(AND(L1065=1,$I1065="Electronico"),2,IF(L1065=1,VLOOKUP($C1065&amp;"|"&amp;$B1065&amp;"|"&amp;$D1065,Empresas!$C$6:$CC$92,$G1065+6+1,0),0))))</f>
        <v>1</v>
      </c>
      <c r="AD1065" s="147">
        <f>IF(AND($I1065="Si",M1065=1),1,IF(AND($I1065="Fisico",M1065=1),1,IF(AND(M1065=1,$I1065="Electronico"),2,IF(M1065=1,VLOOKUP($C1065&amp;"|"&amp;$B1065&amp;"|"&amp;$D1065,Empresas!$C$6:$CC$92,$G1065+6+1,0),0))))</f>
        <v>1</v>
      </c>
      <c r="AE1065" s="147">
        <f>IF(AND($I1065="Si",N1065=1),1,IF(AND($I1065="Fisico",N1065=1),1,IF(AND(N1065=1,$I1065="Electronico"),2,IF(N1065=1,VLOOKUP($C1065&amp;"|"&amp;$B1065&amp;"|"&amp;$D1065,Empresas!$C$6:$CC$92,$G1065+6+1,0),0))))</f>
        <v>1</v>
      </c>
      <c r="AF1065" s="147">
        <f>IF(AND($I1065="Si",O1065=1),1,IF(AND($I1065="Fisico",O1065=1),1,IF(AND(O1065=1,$I1065="Electronico"),2,IF(O1065=1,VLOOKUP($C1065&amp;"|"&amp;$B1065&amp;"|"&amp;$D1065,Empresas!$C$6:$CC$92,$G1065+6+1,0),0))))</f>
        <v>1</v>
      </c>
      <c r="AG1065" s="147">
        <f>IF(AND($I1065="Si",P1065=1),1,IF(AND($I1065="Fisico",P1065=1),1,IF(AND(P1065=1,$I1065="Electronico"),2,IF(P1065=1,VLOOKUP($C1065&amp;"|"&amp;$B1065&amp;"|"&amp;$D1065,Empresas!$C$6:$CC$92,$G1065+6+1,0),0))))</f>
        <v>1</v>
      </c>
      <c r="AH1065" s="147">
        <f>IF(AND($I1065="Si",Q1065=1),1,IF(AND($I1065="Fisico",Q1065=1),1,IF(AND(Q1065=1,$I1065="Electronico"),2,IF(Q1065=1,VLOOKUP($C1065&amp;"|"&amp;$B1065&amp;"|"&amp;$D1065,Empresas!$C$6:$CC$92,$G1065+6+1,0),0))))</f>
        <v>1</v>
      </c>
      <c r="AI1065" s="147">
        <f>IF(AND($I1065="Si",R1065=1),1,IF(AND($I1065="Fisico",R1065=1),1,IF(AND(R1065=1,$I1065="Electronico"),2,IF(R1065=1,VLOOKUP($C1065&amp;"|"&amp;$B1065&amp;"|"&amp;$D1065,Empresas!$C$6:$CC$92,$G1065+6+1,0),0))))</f>
        <v>0</v>
      </c>
      <c r="AJ1065" s="147">
        <f>IF(AND($I1065="Si",S1065=1),1,IF(AND($I1065="Fisico",S1065=1),1,IF(AND(S1065=1,$I1065="Electronico"),2,IF(S1065=1,VLOOKUP($C1065&amp;"|"&amp;$B1065&amp;"|"&amp;$D1065,Empresas!$C$6:$CC$92,$G1065+6+1,0),0))))</f>
        <v>0</v>
      </c>
      <c r="AK1065" s="147">
        <f>IF(AND($I1065="Si",T1065=1),1,IF(AND($I1065="Fisico",T1065=1),1,IF(AND(T1065=1,$I1065="Electronico"),2,IF(T1065=1,VLOOKUP($C1065&amp;"|"&amp;$B1065&amp;"|"&amp;$D1065,Empresas!$C$6:$CC$92,$G1065+6+1,0),0))))</f>
        <v>0</v>
      </c>
      <c r="AL1065" s="147">
        <f>IF(AND($I1065="Si",U1065=1),1,IF(AND($I1065="Fisico",U1065=1),1,IF(AND(U1065=1,$I1065="Electronico"),2,IF(U1065=1,VLOOKUP($C1065&amp;"|"&amp;$B1065&amp;"|"&amp;$D1065,Empresas!$C$6:$CC$92,$G1065+6+1,0),0))))</f>
        <v>0</v>
      </c>
      <c r="AM1065" s="149">
        <f t="shared" si="170"/>
        <v>8</v>
      </c>
      <c r="AN1065" s="149">
        <f t="shared" si="171"/>
        <v>8</v>
      </c>
      <c r="AO1065" s="152">
        <f t="shared" si="172"/>
        <v>1</v>
      </c>
    </row>
    <row r="1066" spans="1:41" x14ac:dyDescent="0.25">
      <c r="A1066" s="137" t="str">
        <f>VLOOKUP(D1066,Empresas!$D$7:$F$91,3,0)</f>
        <v>Yulisa</v>
      </c>
      <c r="B1066" s="138" t="str">
        <f>VLOOKUP(D1066,Empresas!$D$7:$G$91,4,0)</f>
        <v>Carmen D.</v>
      </c>
      <c r="C1066" s="138" t="s">
        <v>544</v>
      </c>
      <c r="D1066" s="138" t="s">
        <v>216</v>
      </c>
      <c r="E1066" s="138" t="str">
        <f>VLOOKUP(D1066,Empresas!$D$7:$E$92,2,0)</f>
        <v>PC WORLD TRADING S.A.C.</v>
      </c>
      <c r="F1066" s="138" t="s">
        <v>171</v>
      </c>
      <c r="G1066" s="139">
        <f t="shared" si="175"/>
        <v>46</v>
      </c>
      <c r="H1066" s="139" t="str">
        <f>VLOOKUP(D1066,Empresas!$D$6:$L$92,7,0)</f>
        <v>Semestral</v>
      </c>
      <c r="I1066" s="138" t="str">
        <f>VLOOKUP(VLOOKUP(D1066&amp;"|"&amp;B1066,Empresas!$I$7:$CB$92,G1066,0),Tablas!$A$3:$B$5,2,0)</f>
        <v>No aplica</v>
      </c>
      <c r="J1066" s="78"/>
      <c r="K1066" s="78"/>
      <c r="L1066" s="78"/>
      <c r="M1066" s="78"/>
      <c r="N1066" s="78"/>
      <c r="O1066" s="78"/>
      <c r="P1066" s="78"/>
      <c r="Q1066" s="78"/>
      <c r="R1066" s="78"/>
      <c r="S1066" s="78"/>
      <c r="T1066" s="78"/>
      <c r="U1066" s="78"/>
      <c r="V1066" s="78" t="str">
        <f>VLOOKUP(D1066,Empresas!$D$7:$CF$91,81,0)</f>
        <v>D</v>
      </c>
      <c r="W1066" s="78" t="str">
        <f>VLOOKUP(D1066,Empresas!$D$7:$M$91,10,0)</f>
        <v>Mype</v>
      </c>
      <c r="X1066" s="69" t="str">
        <f t="shared" si="168"/>
        <v>SI</v>
      </c>
      <c r="Y1066" s="153" t="str">
        <f t="shared" si="169"/>
        <v>No aplica</v>
      </c>
      <c r="Z1066" s="147">
        <f>IF(Y1066="No aplica",0,IF(I1066="no",0,IF(I1066="No aplica",0,IF(I1066="Si",1,IF(I1066="Fisico",1,IF(I1066="Electronico",2,VLOOKUP(C1066&amp;"|"&amp;B1066&amp;"|"&amp;D1066,Empresas!$C$6:$CC$92,G1066+6+1,0)))))))</f>
        <v>0</v>
      </c>
      <c r="AA1066" s="147">
        <f>IF(AND($I1066="Si",J1066=1),1,IF(AND($I1066="Fisico",J1066=1),1,IF(AND(J1066=1,$I1066="Electronico"),2,IF(J1066=1,VLOOKUP($C1066&amp;"|"&amp;$B1066&amp;"|"&amp;$D1066,Empresas!$C$6:$CC$92,$G1066+6+1,0),0))))</f>
        <v>0</v>
      </c>
      <c r="AB1066" s="147">
        <f>IF(AND($I1066="Si",K1066=1),1,IF(AND($I1066="Fisico",K1066=1),1,IF(AND(K1066=1,$I1066="Electronico"),2,IF(K1066=1,VLOOKUP($C1066&amp;"|"&amp;$B1066&amp;"|"&amp;$D1066,Empresas!$C$6:$CC$92,$G1066+6+1,0),0))))</f>
        <v>0</v>
      </c>
      <c r="AC1066" s="147">
        <f>IF(AND($I1066="Si",L1066=1),1,IF(AND($I1066="Fisico",L1066=1),1,IF(AND(L1066=1,$I1066="Electronico"),2,IF(L1066=1,VLOOKUP($C1066&amp;"|"&amp;$B1066&amp;"|"&amp;$D1066,Empresas!$C$6:$CC$92,$G1066+6+1,0),0))))</f>
        <v>0</v>
      </c>
      <c r="AD1066" s="147">
        <f>IF(AND($I1066="Si",M1066=1),1,IF(AND($I1066="Fisico",M1066=1),1,IF(AND(M1066=1,$I1066="Electronico"),2,IF(M1066=1,VLOOKUP($C1066&amp;"|"&amp;$B1066&amp;"|"&amp;$D1066,Empresas!$C$6:$CC$92,$G1066+6+1,0),0))))</f>
        <v>0</v>
      </c>
      <c r="AE1066" s="147">
        <f>IF(AND($I1066="Si",N1066=1),1,IF(AND($I1066="Fisico",N1066=1),1,IF(AND(N1066=1,$I1066="Electronico"),2,IF(N1066=1,VLOOKUP($C1066&amp;"|"&amp;$B1066&amp;"|"&amp;$D1066,Empresas!$C$6:$CC$92,$G1066+6+1,0),0))))</f>
        <v>0</v>
      </c>
      <c r="AF1066" s="147">
        <f>IF(AND($I1066="Si",O1066=1),1,IF(AND($I1066="Fisico",O1066=1),1,IF(AND(O1066=1,$I1066="Electronico"),2,IF(O1066=1,VLOOKUP($C1066&amp;"|"&amp;$B1066&amp;"|"&amp;$D1066,Empresas!$C$6:$CC$92,$G1066+6+1,0),0))))</f>
        <v>0</v>
      </c>
      <c r="AG1066" s="147">
        <f>IF(AND($I1066="Si",P1066=1),1,IF(AND($I1066="Fisico",P1066=1),1,IF(AND(P1066=1,$I1066="Electronico"),2,IF(P1066=1,VLOOKUP($C1066&amp;"|"&amp;$B1066&amp;"|"&amp;$D1066,Empresas!$C$6:$CC$92,$G1066+6+1,0),0))))</f>
        <v>0</v>
      </c>
      <c r="AH1066" s="147">
        <f>IF(AND($I1066="Si",Q1066=1),1,IF(AND($I1066="Fisico",Q1066=1),1,IF(AND(Q1066=1,$I1066="Electronico"),2,IF(Q1066=1,VLOOKUP($C1066&amp;"|"&amp;$B1066&amp;"|"&amp;$D1066,Empresas!$C$6:$CC$92,$G1066+6+1,0),0))))</f>
        <v>0</v>
      </c>
      <c r="AI1066" s="147">
        <f>IF(AND($I1066="Si",R1066=1),1,IF(AND($I1066="Fisico",R1066=1),1,IF(AND(R1066=1,$I1066="Electronico"),2,IF(R1066=1,VLOOKUP($C1066&amp;"|"&amp;$B1066&amp;"|"&amp;$D1066,Empresas!$C$6:$CC$92,$G1066+6+1,0),0))))</f>
        <v>0</v>
      </c>
      <c r="AJ1066" s="147">
        <f>IF(AND($I1066="Si",S1066=1),1,IF(AND($I1066="Fisico",S1066=1),1,IF(AND(S1066=1,$I1066="Electronico"),2,IF(S1066=1,VLOOKUP($C1066&amp;"|"&amp;$B1066&amp;"|"&amp;$D1066,Empresas!$C$6:$CC$92,$G1066+6+1,0),0))))</f>
        <v>0</v>
      </c>
      <c r="AK1066" s="147">
        <f>IF(AND($I1066="Si",T1066=1),1,IF(AND($I1066="Fisico",T1066=1),1,IF(AND(T1066=1,$I1066="Electronico"),2,IF(T1066=1,VLOOKUP($C1066&amp;"|"&amp;$B1066&amp;"|"&amp;$D1066,Empresas!$C$6:$CC$92,$G1066+6+1,0),0))))</f>
        <v>0</v>
      </c>
      <c r="AL1066" s="147">
        <f>IF(AND($I1066="Si",U1066=1),1,IF(AND($I1066="Fisico",U1066=1),1,IF(AND(U1066=1,$I1066="Electronico"),2,IF(U1066=1,VLOOKUP($C1066&amp;"|"&amp;$B1066&amp;"|"&amp;$D1066,Empresas!$C$6:$CC$92,$G1066+6+1,0),0))))</f>
        <v>0</v>
      </c>
      <c r="AM1066" s="149">
        <f t="shared" si="170"/>
        <v>0</v>
      </c>
      <c r="AN1066" s="149">
        <f t="shared" si="171"/>
        <v>0</v>
      </c>
      <c r="AO1066" s="152">
        <f t="shared" si="172"/>
        <v>0</v>
      </c>
    </row>
    <row r="1067" spans="1:41" x14ac:dyDescent="0.25">
      <c r="A1067" s="140" t="str">
        <f>VLOOKUP(D1067,Empresas!$D$7:$F$91,3,0)</f>
        <v>Yulisa</v>
      </c>
      <c r="B1067" s="141" t="str">
        <f>VLOOKUP(D1067,Empresas!$D$7:$G$91,4,0)</f>
        <v>Carmen D.</v>
      </c>
      <c r="C1067" s="141" t="s">
        <v>544</v>
      </c>
      <c r="D1067" s="141" t="s">
        <v>216</v>
      </c>
      <c r="E1067" s="141" t="str">
        <f>VLOOKUP(D1067,Empresas!$D$7:$E$92,2,0)</f>
        <v>PC WORLD TRADING S.A.C.</v>
      </c>
      <c r="F1067" s="141" t="s">
        <v>172</v>
      </c>
      <c r="G1067" s="142">
        <f>+Empresas!$BF$2</f>
        <v>50</v>
      </c>
      <c r="H1067" s="142" t="str">
        <f>VLOOKUP(D1067,Empresas!$D$6:$L$92,7,0)</f>
        <v>Semestral</v>
      </c>
      <c r="I1067" s="141" t="str">
        <f>VLOOKUP(VLOOKUP(D1067&amp;"|"&amp;B1067,Empresas!$I$7:$CB$92,G1067,0),Tablas!$A$8:$B$10,2,0)</f>
        <v>Fisico</v>
      </c>
      <c r="J1067" s="78">
        <v>1</v>
      </c>
      <c r="K1067" s="78">
        <v>1</v>
      </c>
      <c r="L1067" s="78">
        <v>1</v>
      </c>
      <c r="M1067" s="78">
        <v>1</v>
      </c>
      <c r="N1067" s="78">
        <v>1</v>
      </c>
      <c r="O1067" s="78">
        <v>1</v>
      </c>
      <c r="P1067" s="78">
        <v>1</v>
      </c>
      <c r="Q1067" s="78">
        <v>1</v>
      </c>
      <c r="R1067" s="78"/>
      <c r="S1067" s="78"/>
      <c r="T1067" s="78"/>
      <c r="U1067" s="78"/>
      <c r="V1067" s="78" t="str">
        <f>VLOOKUP(D1067,Empresas!$D$7:$CF$91,81,0)</f>
        <v>D</v>
      </c>
      <c r="W1067" s="78" t="str">
        <f>VLOOKUP(D1067,Empresas!$D$7:$M$91,10,0)</f>
        <v>Mype</v>
      </c>
      <c r="X1067" s="69" t="str">
        <f t="shared" si="168"/>
        <v>SI</v>
      </c>
      <c r="Y1067" s="153" t="str">
        <f t="shared" si="169"/>
        <v>Si aplica</v>
      </c>
      <c r="Z1067" s="147">
        <f>IF(Y1067="No aplica",0,IF(I1067="no",0,IF(I1067="No aplica",0,IF(I1067="Si",1,IF(I1067="Fisico",1,IF(I1067="Electronico",2,VLOOKUP(C1067&amp;"|"&amp;B1067&amp;"|"&amp;D1067,Empresas!$C$6:$CC$92,G1067+6+1,0)))))))</f>
        <v>1</v>
      </c>
      <c r="AA1067" s="147">
        <f>IF(AND($I1067="Si",J1067=1),1,IF(AND($I1067="Fisico",J1067=1),1,IF(AND(J1067=1,$I1067="Electronico"),2,IF(J1067=1,VLOOKUP($C1067&amp;"|"&amp;$B1067&amp;"|"&amp;$D1067,Empresas!$C$6:$CC$92,$G1067+6+1,0),0))))</f>
        <v>1</v>
      </c>
      <c r="AB1067" s="147">
        <f>IF(AND($I1067="Si",K1067=1),1,IF(AND($I1067="Fisico",K1067=1),1,IF(AND(K1067=1,$I1067="Electronico"),2,IF(K1067=1,VLOOKUP($C1067&amp;"|"&amp;$B1067&amp;"|"&amp;$D1067,Empresas!$C$6:$CC$92,$G1067+6+1,0),0))))</f>
        <v>1</v>
      </c>
      <c r="AC1067" s="147">
        <f>IF(AND($I1067="Si",L1067=1),1,IF(AND($I1067="Fisico",L1067=1),1,IF(AND(L1067=1,$I1067="Electronico"),2,IF(L1067=1,VLOOKUP($C1067&amp;"|"&amp;$B1067&amp;"|"&amp;$D1067,Empresas!$C$6:$CC$92,$G1067+6+1,0),0))))</f>
        <v>1</v>
      </c>
      <c r="AD1067" s="147">
        <f>IF(AND($I1067="Si",M1067=1),1,IF(AND($I1067="Fisico",M1067=1),1,IF(AND(M1067=1,$I1067="Electronico"),2,IF(M1067=1,VLOOKUP($C1067&amp;"|"&amp;$B1067&amp;"|"&amp;$D1067,Empresas!$C$6:$CC$92,$G1067+6+1,0),0))))</f>
        <v>1</v>
      </c>
      <c r="AE1067" s="147">
        <f>IF(AND($I1067="Si",N1067=1),1,IF(AND($I1067="Fisico",N1067=1),1,IF(AND(N1067=1,$I1067="Electronico"),2,IF(N1067=1,VLOOKUP($C1067&amp;"|"&amp;$B1067&amp;"|"&amp;$D1067,Empresas!$C$6:$CC$92,$G1067+6+1,0),0))))</f>
        <v>1</v>
      </c>
      <c r="AF1067" s="147">
        <f>IF(AND($I1067="Si",O1067=1),1,IF(AND($I1067="Fisico",O1067=1),1,IF(AND(O1067=1,$I1067="Electronico"),2,IF(O1067=1,VLOOKUP($C1067&amp;"|"&amp;$B1067&amp;"|"&amp;$D1067,Empresas!$C$6:$CC$92,$G1067+6+1,0),0))))</f>
        <v>1</v>
      </c>
      <c r="AG1067" s="147">
        <f>IF(AND($I1067="Si",P1067=1),1,IF(AND($I1067="Fisico",P1067=1),1,IF(AND(P1067=1,$I1067="Electronico"),2,IF(P1067=1,VLOOKUP($C1067&amp;"|"&amp;$B1067&amp;"|"&amp;$D1067,Empresas!$C$6:$CC$92,$G1067+6+1,0),0))))</f>
        <v>1</v>
      </c>
      <c r="AH1067" s="147">
        <f>IF(AND($I1067="Si",Q1067=1),1,IF(AND($I1067="Fisico",Q1067=1),1,IF(AND(Q1067=1,$I1067="Electronico"),2,IF(Q1067=1,VLOOKUP($C1067&amp;"|"&amp;$B1067&amp;"|"&amp;$D1067,Empresas!$C$6:$CC$92,$G1067+6+1,0),0))))</f>
        <v>1</v>
      </c>
      <c r="AI1067" s="147">
        <f>IF(AND($I1067="Si",R1067=1),1,IF(AND($I1067="Fisico",R1067=1),1,IF(AND(R1067=1,$I1067="Electronico"),2,IF(R1067=1,VLOOKUP($C1067&amp;"|"&amp;$B1067&amp;"|"&amp;$D1067,Empresas!$C$6:$CC$92,$G1067+6+1,0),0))))</f>
        <v>0</v>
      </c>
      <c r="AJ1067" s="147">
        <f>IF(AND($I1067="Si",S1067=1),1,IF(AND($I1067="Fisico",S1067=1),1,IF(AND(S1067=1,$I1067="Electronico"),2,IF(S1067=1,VLOOKUP($C1067&amp;"|"&amp;$B1067&amp;"|"&amp;$D1067,Empresas!$C$6:$CC$92,$G1067+6+1,0),0))))</f>
        <v>0</v>
      </c>
      <c r="AK1067" s="147">
        <f>IF(AND($I1067="Si",T1067=1),1,IF(AND($I1067="Fisico",T1067=1),1,IF(AND(T1067=1,$I1067="Electronico"),2,IF(T1067=1,VLOOKUP($C1067&amp;"|"&amp;$B1067&amp;"|"&amp;$D1067,Empresas!$C$6:$CC$92,$G1067+6+1,0),0))))</f>
        <v>0</v>
      </c>
      <c r="AL1067" s="147">
        <f>IF(AND($I1067="Si",U1067=1),1,IF(AND($I1067="Fisico",U1067=1),1,IF(AND(U1067=1,$I1067="Electronico"),2,IF(U1067=1,VLOOKUP($C1067&amp;"|"&amp;$B1067&amp;"|"&amp;$D1067,Empresas!$C$6:$CC$92,$G1067+6+1,0),0))))</f>
        <v>0</v>
      </c>
      <c r="AM1067" s="149">
        <f t="shared" si="170"/>
        <v>8</v>
      </c>
      <c r="AN1067" s="149">
        <f t="shared" si="171"/>
        <v>8</v>
      </c>
      <c r="AO1067" s="152">
        <f t="shared" si="172"/>
        <v>1</v>
      </c>
    </row>
    <row r="1068" spans="1:41" x14ac:dyDescent="0.25">
      <c r="A1068" s="140" t="str">
        <f>VLOOKUP(D1068,Empresas!$D$7:$F$91,3,0)</f>
        <v>Yulisa</v>
      </c>
      <c r="B1068" s="141" t="str">
        <f>VLOOKUP(D1068,Empresas!$D$7:$G$91,4,0)</f>
        <v>Carmen D.</v>
      </c>
      <c r="C1068" s="141" t="s">
        <v>544</v>
      </c>
      <c r="D1068" s="141" t="s">
        <v>216</v>
      </c>
      <c r="E1068" s="141" t="str">
        <f>VLOOKUP(D1068,Empresas!$D$7:$E$92,2,0)</f>
        <v>PC WORLD TRADING S.A.C.</v>
      </c>
      <c r="F1068" s="141" t="s">
        <v>173</v>
      </c>
      <c r="G1068" s="142">
        <f>+G1067+1</f>
        <v>51</v>
      </c>
      <c r="H1068" s="142" t="str">
        <f>VLOOKUP(D1068,Empresas!$D$6:$L$92,7,0)</f>
        <v>Semestral</v>
      </c>
      <c r="I1068" s="141" t="str">
        <f>VLOOKUP(VLOOKUP(D1068&amp;"|"&amp;B1068,Empresas!$I$7:$CB$92,G1068,0),Tablas!$A$8:$B$10,2,0)</f>
        <v>Fisico</v>
      </c>
      <c r="J1068" s="78">
        <v>1</v>
      </c>
      <c r="K1068" s="78">
        <v>1</v>
      </c>
      <c r="L1068" s="78">
        <v>1</v>
      </c>
      <c r="M1068" s="78">
        <v>1</v>
      </c>
      <c r="N1068" s="78">
        <v>1</v>
      </c>
      <c r="O1068" s="78">
        <v>1</v>
      </c>
      <c r="P1068" s="78">
        <v>1</v>
      </c>
      <c r="Q1068" s="78">
        <v>1</v>
      </c>
      <c r="R1068" s="78"/>
      <c r="S1068" s="78"/>
      <c r="T1068" s="78"/>
      <c r="U1068" s="78"/>
      <c r="V1068" s="78" t="str">
        <f>VLOOKUP(D1068,Empresas!$D$7:$CF$91,81,0)</f>
        <v>D</v>
      </c>
      <c r="W1068" s="78" t="str">
        <f>VLOOKUP(D1068,Empresas!$D$7:$M$91,10,0)</f>
        <v>Mype</v>
      </c>
      <c r="X1068" s="69" t="str">
        <f t="shared" si="168"/>
        <v>SI</v>
      </c>
      <c r="Y1068" s="153" t="str">
        <f t="shared" si="169"/>
        <v>Si aplica</v>
      </c>
      <c r="Z1068" s="147">
        <f>IF(Y1068="No aplica",0,IF(I1068="no",0,IF(I1068="No aplica",0,IF(I1068="Si",1,IF(I1068="Fisico",1,IF(I1068="Electronico",2,VLOOKUP(C1068&amp;"|"&amp;B1068&amp;"|"&amp;D1068,Empresas!$C$6:$CC$92,G1068+6+1,0)))))))</f>
        <v>1</v>
      </c>
      <c r="AA1068" s="147">
        <f>IF(AND($I1068="Si",J1068=1),1,IF(AND($I1068="Fisico",J1068=1),1,IF(AND(J1068=1,$I1068="Electronico"),2,IF(J1068=1,VLOOKUP($C1068&amp;"|"&amp;$B1068&amp;"|"&amp;$D1068,Empresas!$C$6:$CC$92,$G1068+6+1,0),0))))</f>
        <v>1</v>
      </c>
      <c r="AB1068" s="147">
        <f>IF(AND($I1068="Si",K1068=1),1,IF(AND($I1068="Fisico",K1068=1),1,IF(AND(K1068=1,$I1068="Electronico"),2,IF(K1068=1,VLOOKUP($C1068&amp;"|"&amp;$B1068&amp;"|"&amp;$D1068,Empresas!$C$6:$CC$92,$G1068+6+1,0),0))))</f>
        <v>1</v>
      </c>
      <c r="AC1068" s="147">
        <f>IF(AND($I1068="Si",L1068=1),1,IF(AND($I1068="Fisico",L1068=1),1,IF(AND(L1068=1,$I1068="Electronico"),2,IF(L1068=1,VLOOKUP($C1068&amp;"|"&amp;$B1068&amp;"|"&amp;$D1068,Empresas!$C$6:$CC$92,$G1068+6+1,0),0))))</f>
        <v>1</v>
      </c>
      <c r="AD1068" s="147">
        <f>IF(AND($I1068="Si",M1068=1),1,IF(AND($I1068="Fisico",M1068=1),1,IF(AND(M1068=1,$I1068="Electronico"),2,IF(M1068=1,VLOOKUP($C1068&amp;"|"&amp;$B1068&amp;"|"&amp;$D1068,Empresas!$C$6:$CC$92,$G1068+6+1,0),0))))</f>
        <v>1</v>
      </c>
      <c r="AE1068" s="147">
        <f>IF(AND($I1068="Si",N1068=1),1,IF(AND($I1068="Fisico",N1068=1),1,IF(AND(N1068=1,$I1068="Electronico"),2,IF(N1068=1,VLOOKUP($C1068&amp;"|"&amp;$B1068&amp;"|"&amp;$D1068,Empresas!$C$6:$CC$92,$G1068+6+1,0),0))))</f>
        <v>1</v>
      </c>
      <c r="AF1068" s="147">
        <f>IF(AND($I1068="Si",O1068=1),1,IF(AND($I1068="Fisico",O1068=1),1,IF(AND(O1068=1,$I1068="Electronico"),2,IF(O1068=1,VLOOKUP($C1068&amp;"|"&amp;$B1068&amp;"|"&amp;$D1068,Empresas!$C$6:$CC$92,$G1068+6+1,0),0))))</f>
        <v>1</v>
      </c>
      <c r="AG1068" s="147">
        <f>IF(AND($I1068="Si",P1068=1),1,IF(AND($I1068="Fisico",P1068=1),1,IF(AND(P1068=1,$I1068="Electronico"),2,IF(P1068=1,VLOOKUP($C1068&amp;"|"&amp;$B1068&amp;"|"&amp;$D1068,Empresas!$C$6:$CC$92,$G1068+6+1,0),0))))</f>
        <v>1</v>
      </c>
      <c r="AH1068" s="147">
        <f>IF(AND($I1068="Si",Q1068=1),1,IF(AND($I1068="Fisico",Q1068=1),1,IF(AND(Q1068=1,$I1068="Electronico"),2,IF(Q1068=1,VLOOKUP($C1068&amp;"|"&amp;$B1068&amp;"|"&amp;$D1068,Empresas!$C$6:$CC$92,$G1068+6+1,0),0))))</f>
        <v>1</v>
      </c>
      <c r="AI1068" s="147">
        <f>IF(AND($I1068="Si",R1068=1),1,IF(AND($I1068="Fisico",R1068=1),1,IF(AND(R1068=1,$I1068="Electronico"),2,IF(R1068=1,VLOOKUP($C1068&amp;"|"&amp;$B1068&amp;"|"&amp;$D1068,Empresas!$C$6:$CC$92,$G1068+6+1,0),0))))</f>
        <v>0</v>
      </c>
      <c r="AJ1068" s="147">
        <f>IF(AND($I1068="Si",S1068=1),1,IF(AND($I1068="Fisico",S1068=1),1,IF(AND(S1068=1,$I1068="Electronico"),2,IF(S1068=1,VLOOKUP($C1068&amp;"|"&amp;$B1068&amp;"|"&amp;$D1068,Empresas!$C$6:$CC$92,$G1068+6+1,0),0))))</f>
        <v>0</v>
      </c>
      <c r="AK1068" s="147">
        <f>IF(AND($I1068="Si",T1068=1),1,IF(AND($I1068="Fisico",T1068=1),1,IF(AND(T1068=1,$I1068="Electronico"),2,IF(T1068=1,VLOOKUP($C1068&amp;"|"&amp;$B1068&amp;"|"&amp;$D1068,Empresas!$C$6:$CC$92,$G1068+6+1,0),0))))</f>
        <v>0</v>
      </c>
      <c r="AL1068" s="147">
        <f>IF(AND($I1068="Si",U1068=1),1,IF(AND($I1068="Fisico",U1068=1),1,IF(AND(U1068=1,$I1068="Electronico"),2,IF(U1068=1,VLOOKUP($C1068&amp;"|"&amp;$B1068&amp;"|"&amp;$D1068,Empresas!$C$6:$CC$92,$G1068+6+1,0),0))))</f>
        <v>0</v>
      </c>
      <c r="AM1068" s="149">
        <f t="shared" si="170"/>
        <v>8</v>
      </c>
      <c r="AN1068" s="149">
        <f t="shared" si="171"/>
        <v>8</v>
      </c>
      <c r="AO1068" s="152">
        <f t="shared" si="172"/>
        <v>1</v>
      </c>
    </row>
    <row r="1069" spans="1:41" x14ac:dyDescent="0.25">
      <c r="A1069" s="140" t="str">
        <f>VLOOKUP(D1069,Empresas!$D$7:$F$91,3,0)</f>
        <v>Yulisa</v>
      </c>
      <c r="B1069" s="141" t="str">
        <f>VLOOKUP(D1069,Empresas!$D$7:$G$91,4,0)</f>
        <v>Carmen D.</v>
      </c>
      <c r="C1069" s="141" t="s">
        <v>544</v>
      </c>
      <c r="D1069" s="141" t="s">
        <v>216</v>
      </c>
      <c r="E1069" s="141" t="str">
        <f>VLOOKUP(D1069,Empresas!$D$7:$E$92,2,0)</f>
        <v>PC WORLD TRADING S.A.C.</v>
      </c>
      <c r="F1069" s="141" t="s">
        <v>174</v>
      </c>
      <c r="G1069" s="142">
        <f t="shared" ref="G1069:G1077" si="176">+G1068+1</f>
        <v>52</v>
      </c>
      <c r="H1069" s="142" t="str">
        <f>VLOOKUP(D1069,Empresas!$D$6:$L$92,7,0)</f>
        <v>Semestral</v>
      </c>
      <c r="I1069" s="141" t="str">
        <f>VLOOKUP(VLOOKUP(D1069&amp;"|"&amp;B1069,Empresas!$I$7:$CB$92,G1069,0),Tablas!$A$8:$B$10,2,0)</f>
        <v>No aplica</v>
      </c>
      <c r="J1069" s="78"/>
      <c r="K1069" s="78"/>
      <c r="L1069" s="78"/>
      <c r="M1069" s="78"/>
      <c r="N1069" s="78"/>
      <c r="O1069" s="78"/>
      <c r="P1069" s="78"/>
      <c r="Q1069" s="78"/>
      <c r="R1069" s="78"/>
      <c r="S1069" s="78"/>
      <c r="T1069" s="78"/>
      <c r="U1069" s="78"/>
      <c r="V1069" s="78" t="str">
        <f>VLOOKUP(D1069,Empresas!$D$7:$CF$91,81,0)</f>
        <v>D</v>
      </c>
      <c r="W1069" s="78" t="str">
        <f>VLOOKUP(D1069,Empresas!$D$7:$M$91,10,0)</f>
        <v>Mype</v>
      </c>
      <c r="X1069" s="69" t="str">
        <f t="shared" si="168"/>
        <v>SI</v>
      </c>
      <c r="Y1069" s="153" t="str">
        <f t="shared" si="169"/>
        <v>No aplica</v>
      </c>
      <c r="Z1069" s="147">
        <f>IF(Y1069="No aplica",0,IF(I1069="no",0,IF(I1069="No aplica",0,IF(I1069="Si",1,IF(I1069="Fisico",1,IF(I1069="Electronico",2,VLOOKUP(C1069&amp;"|"&amp;B1069&amp;"|"&amp;D1069,Empresas!$C$6:$CC$92,G1069+6+1,0)))))))</f>
        <v>0</v>
      </c>
      <c r="AA1069" s="147">
        <f>IF(AND($I1069="Si",J1069=1),1,IF(AND($I1069="Fisico",J1069=1),1,IF(AND(J1069=1,$I1069="Electronico"),2,IF(J1069=1,VLOOKUP($C1069&amp;"|"&amp;$B1069&amp;"|"&amp;$D1069,Empresas!$C$6:$CC$92,$G1069+6+1,0),0))))</f>
        <v>0</v>
      </c>
      <c r="AB1069" s="147">
        <f>IF(AND($I1069="Si",K1069=1),1,IF(AND($I1069="Fisico",K1069=1),1,IF(AND(K1069=1,$I1069="Electronico"),2,IF(K1069=1,VLOOKUP($C1069&amp;"|"&amp;$B1069&amp;"|"&amp;$D1069,Empresas!$C$6:$CC$92,$G1069+6+1,0),0))))</f>
        <v>0</v>
      </c>
      <c r="AC1069" s="147">
        <f>IF(AND($I1069="Si",L1069=1),1,IF(AND($I1069="Fisico",L1069=1),1,IF(AND(L1069=1,$I1069="Electronico"),2,IF(L1069=1,VLOOKUP($C1069&amp;"|"&amp;$B1069&amp;"|"&amp;$D1069,Empresas!$C$6:$CC$92,$G1069+6+1,0),0))))</f>
        <v>0</v>
      </c>
      <c r="AD1069" s="147">
        <f>IF(AND($I1069="Si",M1069=1),1,IF(AND($I1069="Fisico",M1069=1),1,IF(AND(M1069=1,$I1069="Electronico"),2,IF(M1069=1,VLOOKUP($C1069&amp;"|"&amp;$B1069&amp;"|"&amp;$D1069,Empresas!$C$6:$CC$92,$G1069+6+1,0),0))))</f>
        <v>0</v>
      </c>
      <c r="AE1069" s="147">
        <f>IF(AND($I1069="Si",N1069=1),1,IF(AND($I1069="Fisico",N1069=1),1,IF(AND(N1069=1,$I1069="Electronico"),2,IF(N1069=1,VLOOKUP($C1069&amp;"|"&amp;$B1069&amp;"|"&amp;$D1069,Empresas!$C$6:$CC$92,$G1069+6+1,0),0))))</f>
        <v>0</v>
      </c>
      <c r="AF1069" s="147">
        <f>IF(AND($I1069="Si",O1069=1),1,IF(AND($I1069="Fisico",O1069=1),1,IF(AND(O1069=1,$I1069="Electronico"),2,IF(O1069=1,VLOOKUP($C1069&amp;"|"&amp;$B1069&amp;"|"&amp;$D1069,Empresas!$C$6:$CC$92,$G1069+6+1,0),0))))</f>
        <v>0</v>
      </c>
      <c r="AG1069" s="147">
        <f>IF(AND($I1069="Si",P1069=1),1,IF(AND($I1069="Fisico",P1069=1),1,IF(AND(P1069=1,$I1069="Electronico"),2,IF(P1069=1,VLOOKUP($C1069&amp;"|"&amp;$B1069&amp;"|"&amp;$D1069,Empresas!$C$6:$CC$92,$G1069+6+1,0),0))))</f>
        <v>0</v>
      </c>
      <c r="AH1069" s="147">
        <f>IF(AND($I1069="Si",Q1069=1),1,IF(AND($I1069="Fisico",Q1069=1),1,IF(AND(Q1069=1,$I1069="Electronico"),2,IF(Q1069=1,VLOOKUP($C1069&amp;"|"&amp;$B1069&amp;"|"&amp;$D1069,Empresas!$C$6:$CC$92,$G1069+6+1,0),0))))</f>
        <v>0</v>
      </c>
      <c r="AI1069" s="147">
        <f>IF(AND($I1069="Si",R1069=1),1,IF(AND($I1069="Fisico",R1069=1),1,IF(AND(R1069=1,$I1069="Electronico"),2,IF(R1069=1,VLOOKUP($C1069&amp;"|"&amp;$B1069&amp;"|"&amp;$D1069,Empresas!$C$6:$CC$92,$G1069+6+1,0),0))))</f>
        <v>0</v>
      </c>
      <c r="AJ1069" s="147">
        <f>IF(AND($I1069="Si",S1069=1),1,IF(AND($I1069="Fisico",S1069=1),1,IF(AND(S1069=1,$I1069="Electronico"),2,IF(S1069=1,VLOOKUP($C1069&amp;"|"&amp;$B1069&amp;"|"&amp;$D1069,Empresas!$C$6:$CC$92,$G1069+6+1,0),0))))</f>
        <v>0</v>
      </c>
      <c r="AK1069" s="147">
        <f>IF(AND($I1069="Si",T1069=1),1,IF(AND($I1069="Fisico",T1069=1),1,IF(AND(T1069=1,$I1069="Electronico"),2,IF(T1069=1,VLOOKUP($C1069&amp;"|"&amp;$B1069&amp;"|"&amp;$D1069,Empresas!$C$6:$CC$92,$G1069+6+1,0),0))))</f>
        <v>0</v>
      </c>
      <c r="AL1069" s="147">
        <f>IF(AND($I1069="Si",U1069=1),1,IF(AND($I1069="Fisico",U1069=1),1,IF(AND(U1069=1,$I1069="Electronico"),2,IF(U1069=1,VLOOKUP($C1069&amp;"|"&amp;$B1069&amp;"|"&amp;$D1069,Empresas!$C$6:$CC$92,$G1069+6+1,0),0))))</f>
        <v>0</v>
      </c>
      <c r="AM1069" s="149">
        <f t="shared" si="170"/>
        <v>0</v>
      </c>
      <c r="AN1069" s="149">
        <f t="shared" si="171"/>
        <v>0</v>
      </c>
      <c r="AO1069" s="152">
        <f t="shared" si="172"/>
        <v>0</v>
      </c>
    </row>
    <row r="1070" spans="1:41" x14ac:dyDescent="0.25">
      <c r="A1070" s="140" t="str">
        <f>VLOOKUP(D1070,Empresas!$D$7:$F$91,3,0)</f>
        <v>Yulisa</v>
      </c>
      <c r="B1070" s="141" t="str">
        <f>VLOOKUP(D1070,Empresas!$D$7:$G$91,4,0)</f>
        <v>Carmen D.</v>
      </c>
      <c r="C1070" s="141" t="s">
        <v>544</v>
      </c>
      <c r="D1070" s="141" t="s">
        <v>216</v>
      </c>
      <c r="E1070" s="141" t="str">
        <f>VLOOKUP(D1070,Empresas!$D$7:$E$92,2,0)</f>
        <v>PC WORLD TRADING S.A.C.</v>
      </c>
      <c r="F1070" s="141" t="s">
        <v>175</v>
      </c>
      <c r="G1070" s="142">
        <f t="shared" si="176"/>
        <v>53</v>
      </c>
      <c r="H1070" s="142" t="str">
        <f>VLOOKUP(D1070,Empresas!$D$6:$L$92,7,0)</f>
        <v>Semestral</v>
      </c>
      <c r="I1070" s="141" t="str">
        <f>VLOOKUP(VLOOKUP(D1070&amp;"|"&amp;B1070,Empresas!$I$7:$CB$92,G1070,0),Tablas!$A$8:$B$10,2,0)</f>
        <v>Fisico</v>
      </c>
      <c r="J1070" s="78">
        <v>2</v>
      </c>
      <c r="K1070" s="78">
        <v>2</v>
      </c>
      <c r="L1070" s="78">
        <v>2</v>
      </c>
      <c r="M1070" s="78">
        <v>2</v>
      </c>
      <c r="N1070" s="78">
        <v>2</v>
      </c>
      <c r="O1070" s="78">
        <v>2</v>
      </c>
      <c r="P1070" s="78">
        <v>2</v>
      </c>
      <c r="Q1070" s="78">
        <v>2</v>
      </c>
      <c r="R1070" s="78"/>
      <c r="S1070" s="78"/>
      <c r="T1070" s="78"/>
      <c r="U1070" s="78"/>
      <c r="V1070" s="78" t="str">
        <f>VLOOKUP(D1070,Empresas!$D$7:$CF$91,81,0)</f>
        <v>D</v>
      </c>
      <c r="W1070" s="78" t="str">
        <f>VLOOKUP(D1070,Empresas!$D$7:$M$91,10,0)</f>
        <v>Mype</v>
      </c>
      <c r="X1070" s="69" t="str">
        <f t="shared" si="168"/>
        <v>SI</v>
      </c>
      <c r="Y1070" s="153" t="str">
        <f t="shared" si="169"/>
        <v>Si aplica</v>
      </c>
      <c r="Z1070" s="147">
        <f>IF(Y1070="No aplica",0,IF(I1070="no",0,IF(I1070="No aplica",0,IF(I1070="Si",1,IF(I1070="Fisico",1,IF(I1070="Electronico",2,VLOOKUP(C1070&amp;"|"&amp;B1070&amp;"|"&amp;D1070,Empresas!$C$6:$CC$92,G1070+6+1,0)))))))</f>
        <v>1</v>
      </c>
      <c r="AA1070" s="147">
        <f>IF(AND($I1070="Si",J1070=1),1,IF(AND($I1070="Fisico",J1070=1),1,IF(AND(J1070=1,$I1070="Electronico"),2,IF(J1070=1,VLOOKUP($C1070&amp;"|"&amp;$B1070&amp;"|"&amp;$D1070,Empresas!$C$6:$CC$92,$G1070+6+1,0),0))))</f>
        <v>0</v>
      </c>
      <c r="AB1070" s="147">
        <f>IF(AND($I1070="Si",K1070=1),1,IF(AND($I1070="Fisico",K1070=1),1,IF(AND(K1070=1,$I1070="Electronico"),2,IF(K1070=1,VLOOKUP($C1070&amp;"|"&amp;$B1070&amp;"|"&amp;$D1070,Empresas!$C$6:$CC$92,$G1070+6+1,0),0))))</f>
        <v>0</v>
      </c>
      <c r="AC1070" s="147">
        <f>IF(AND($I1070="Si",L1070=1),1,IF(AND($I1070="Fisico",L1070=1),1,IF(AND(L1070=1,$I1070="Electronico"),2,IF(L1070=1,VLOOKUP($C1070&amp;"|"&amp;$B1070&amp;"|"&amp;$D1070,Empresas!$C$6:$CC$92,$G1070+6+1,0),0))))</f>
        <v>0</v>
      </c>
      <c r="AD1070" s="147">
        <f>IF(AND($I1070="Si",M1070=1),1,IF(AND($I1070="Fisico",M1070=1),1,IF(AND(M1070=1,$I1070="Electronico"),2,IF(M1070=1,VLOOKUP($C1070&amp;"|"&amp;$B1070&amp;"|"&amp;$D1070,Empresas!$C$6:$CC$92,$G1070+6+1,0),0))))</f>
        <v>0</v>
      </c>
      <c r="AE1070" s="147">
        <f>IF(AND($I1070="Si",N1070=1),1,IF(AND($I1070="Fisico",N1070=1),1,IF(AND(N1070=1,$I1070="Electronico"),2,IF(N1070=1,VLOOKUP($C1070&amp;"|"&amp;$B1070&amp;"|"&amp;$D1070,Empresas!$C$6:$CC$92,$G1070+6+1,0),0))))</f>
        <v>0</v>
      </c>
      <c r="AF1070" s="147">
        <f>IF(AND($I1070="Si",O1070=1),1,IF(AND($I1070="Fisico",O1070=1),1,IF(AND(O1070=1,$I1070="Electronico"),2,IF(O1070=1,VLOOKUP($C1070&amp;"|"&amp;$B1070&amp;"|"&amp;$D1070,Empresas!$C$6:$CC$92,$G1070+6+1,0),0))))</f>
        <v>0</v>
      </c>
      <c r="AG1070" s="147">
        <f>IF(AND($I1070="Si",P1070=1),1,IF(AND($I1070="Fisico",P1070=1),1,IF(AND(P1070=1,$I1070="Electronico"),2,IF(P1070=1,VLOOKUP($C1070&amp;"|"&amp;$B1070&amp;"|"&amp;$D1070,Empresas!$C$6:$CC$92,$G1070+6+1,0),0))))</f>
        <v>0</v>
      </c>
      <c r="AH1070" s="147">
        <f>IF(AND($I1070="Si",Q1070=1),1,IF(AND($I1070="Fisico",Q1070=1),1,IF(AND(Q1070=1,$I1070="Electronico"),2,IF(Q1070=1,VLOOKUP($C1070&amp;"|"&amp;$B1070&amp;"|"&amp;$D1070,Empresas!$C$6:$CC$92,$G1070+6+1,0),0))))</f>
        <v>0</v>
      </c>
      <c r="AI1070" s="147">
        <f>IF(AND($I1070="Si",R1070=1),1,IF(AND($I1070="Fisico",R1070=1),1,IF(AND(R1070=1,$I1070="Electronico"),2,IF(R1070=1,VLOOKUP($C1070&amp;"|"&amp;$B1070&amp;"|"&amp;$D1070,Empresas!$C$6:$CC$92,$G1070+6+1,0),0))))</f>
        <v>0</v>
      </c>
      <c r="AJ1070" s="147">
        <f>IF(AND($I1070="Si",S1070=1),1,IF(AND($I1070="Fisico",S1070=1),1,IF(AND(S1070=1,$I1070="Electronico"),2,IF(S1070=1,VLOOKUP($C1070&amp;"|"&amp;$B1070&amp;"|"&amp;$D1070,Empresas!$C$6:$CC$92,$G1070+6+1,0),0))))</f>
        <v>0</v>
      </c>
      <c r="AK1070" s="147">
        <f>IF(AND($I1070="Si",T1070=1),1,IF(AND($I1070="Fisico",T1070=1),1,IF(AND(T1070=1,$I1070="Electronico"),2,IF(T1070=1,VLOOKUP($C1070&amp;"|"&amp;$B1070&amp;"|"&amp;$D1070,Empresas!$C$6:$CC$92,$G1070+6+1,0),0))))</f>
        <v>0</v>
      </c>
      <c r="AL1070" s="147">
        <f>IF(AND($I1070="Si",U1070=1),1,IF(AND($I1070="Fisico",U1070=1),1,IF(AND(U1070=1,$I1070="Electronico"),2,IF(U1070=1,VLOOKUP($C1070&amp;"|"&amp;$B1070&amp;"|"&amp;$D1070,Empresas!$C$6:$CC$92,$G1070+6+1,0),0))))</f>
        <v>0</v>
      </c>
      <c r="AM1070" s="149">
        <f t="shared" si="170"/>
        <v>0</v>
      </c>
      <c r="AN1070" s="149">
        <f t="shared" si="171"/>
        <v>8</v>
      </c>
      <c r="AO1070" s="152">
        <f t="shared" si="172"/>
        <v>0</v>
      </c>
    </row>
    <row r="1071" spans="1:41" x14ac:dyDescent="0.25">
      <c r="A1071" s="140" t="str">
        <f>VLOOKUP(D1071,Empresas!$D$7:$F$91,3,0)</f>
        <v>Yulisa</v>
      </c>
      <c r="B1071" s="141" t="str">
        <f>VLOOKUP(D1071,Empresas!$D$7:$G$91,4,0)</f>
        <v>Carmen D.</v>
      </c>
      <c r="C1071" s="141" t="s">
        <v>544</v>
      </c>
      <c r="D1071" s="141" t="s">
        <v>216</v>
      </c>
      <c r="E1071" s="141" t="str">
        <f>VLOOKUP(D1071,Empresas!$D$7:$E$92,2,0)</f>
        <v>PC WORLD TRADING S.A.C.</v>
      </c>
      <c r="F1071" s="141" t="s">
        <v>176</v>
      </c>
      <c r="G1071" s="142">
        <f t="shared" si="176"/>
        <v>54</v>
      </c>
      <c r="H1071" s="142" t="str">
        <f>VLOOKUP(D1071,Empresas!$D$6:$L$92,7,0)</f>
        <v>Semestral</v>
      </c>
      <c r="I1071" s="141" t="str">
        <f>VLOOKUP(VLOOKUP(D1071&amp;"|"&amp;B1071,Empresas!$I$7:$CB$92,G1071,0),Tablas!$A$8:$B$10,2,0)</f>
        <v>No aplica</v>
      </c>
      <c r="J1071" s="78"/>
      <c r="K1071" s="78"/>
      <c r="L1071" s="78"/>
      <c r="M1071" s="78"/>
      <c r="N1071" s="78"/>
      <c r="O1071" s="78"/>
      <c r="P1071" s="78"/>
      <c r="Q1071" s="78"/>
      <c r="R1071" s="78"/>
      <c r="S1071" s="78"/>
      <c r="T1071" s="78"/>
      <c r="U1071" s="78"/>
      <c r="V1071" s="78" t="str">
        <f>VLOOKUP(D1071,Empresas!$D$7:$CF$91,81,0)</f>
        <v>D</v>
      </c>
      <c r="W1071" s="78" t="str">
        <f>VLOOKUP(D1071,Empresas!$D$7:$M$91,10,0)</f>
        <v>Mype</v>
      </c>
      <c r="X1071" s="69" t="str">
        <f t="shared" si="168"/>
        <v>SI</v>
      </c>
      <c r="Y1071" s="153" t="str">
        <f t="shared" si="169"/>
        <v>No aplica</v>
      </c>
      <c r="Z1071" s="147">
        <f>IF(Y1071="No aplica",0,IF(I1071="no",0,IF(I1071="No aplica",0,IF(I1071="Si",1,IF(I1071="Fisico",1,IF(I1071="Electronico",2,VLOOKUP(C1071&amp;"|"&amp;B1071&amp;"|"&amp;D1071,Empresas!$C$6:$CC$92,G1071+6+1,0)))))))</f>
        <v>0</v>
      </c>
      <c r="AA1071" s="147">
        <f>IF(AND($I1071="Si",J1071=1),1,IF(AND($I1071="Fisico",J1071=1),1,IF(AND(J1071=1,$I1071="Electronico"),2,IF(J1071=1,VLOOKUP($C1071&amp;"|"&amp;$B1071&amp;"|"&amp;$D1071,Empresas!$C$6:$CC$92,$G1071+6+1,0),0))))</f>
        <v>0</v>
      </c>
      <c r="AB1071" s="147">
        <f>IF(AND($I1071="Si",K1071=1),1,IF(AND($I1071="Fisico",K1071=1),1,IF(AND(K1071=1,$I1071="Electronico"),2,IF(K1071=1,VLOOKUP($C1071&amp;"|"&amp;$B1071&amp;"|"&amp;$D1071,Empresas!$C$6:$CC$92,$G1071+6+1,0),0))))</f>
        <v>0</v>
      </c>
      <c r="AC1071" s="147">
        <f>IF(AND($I1071="Si",L1071=1),1,IF(AND($I1071="Fisico",L1071=1),1,IF(AND(L1071=1,$I1071="Electronico"),2,IF(L1071=1,VLOOKUP($C1071&amp;"|"&amp;$B1071&amp;"|"&amp;$D1071,Empresas!$C$6:$CC$92,$G1071+6+1,0),0))))</f>
        <v>0</v>
      </c>
      <c r="AD1071" s="147">
        <f>IF(AND($I1071="Si",M1071=1),1,IF(AND($I1071="Fisico",M1071=1),1,IF(AND(M1071=1,$I1071="Electronico"),2,IF(M1071=1,VLOOKUP($C1071&amp;"|"&amp;$B1071&amp;"|"&amp;$D1071,Empresas!$C$6:$CC$92,$G1071+6+1,0),0))))</f>
        <v>0</v>
      </c>
      <c r="AE1071" s="147">
        <f>IF(AND($I1071="Si",N1071=1),1,IF(AND($I1071="Fisico",N1071=1),1,IF(AND(N1071=1,$I1071="Electronico"),2,IF(N1071=1,VLOOKUP($C1071&amp;"|"&amp;$B1071&amp;"|"&amp;$D1071,Empresas!$C$6:$CC$92,$G1071+6+1,0),0))))</f>
        <v>0</v>
      </c>
      <c r="AF1071" s="147">
        <f>IF(AND($I1071="Si",O1071=1),1,IF(AND($I1071="Fisico",O1071=1),1,IF(AND(O1071=1,$I1071="Electronico"),2,IF(O1071=1,VLOOKUP($C1071&amp;"|"&amp;$B1071&amp;"|"&amp;$D1071,Empresas!$C$6:$CC$92,$G1071+6+1,0),0))))</f>
        <v>0</v>
      </c>
      <c r="AG1071" s="147">
        <f>IF(AND($I1071="Si",P1071=1),1,IF(AND($I1071="Fisico",P1071=1),1,IF(AND(P1071=1,$I1071="Electronico"),2,IF(P1071=1,VLOOKUP($C1071&amp;"|"&amp;$B1071&amp;"|"&amp;$D1071,Empresas!$C$6:$CC$92,$G1071+6+1,0),0))))</f>
        <v>0</v>
      </c>
      <c r="AH1071" s="147">
        <f>IF(AND($I1071="Si",Q1071=1),1,IF(AND($I1071="Fisico",Q1071=1),1,IF(AND(Q1071=1,$I1071="Electronico"),2,IF(Q1071=1,VLOOKUP($C1071&amp;"|"&amp;$B1071&amp;"|"&amp;$D1071,Empresas!$C$6:$CC$92,$G1071+6+1,0),0))))</f>
        <v>0</v>
      </c>
      <c r="AI1071" s="147">
        <f>IF(AND($I1071="Si",R1071=1),1,IF(AND($I1071="Fisico",R1071=1),1,IF(AND(R1071=1,$I1071="Electronico"),2,IF(R1071=1,VLOOKUP($C1071&amp;"|"&amp;$B1071&amp;"|"&amp;$D1071,Empresas!$C$6:$CC$92,$G1071+6+1,0),0))))</f>
        <v>0</v>
      </c>
      <c r="AJ1071" s="147">
        <f>IF(AND($I1071="Si",S1071=1),1,IF(AND($I1071="Fisico",S1071=1),1,IF(AND(S1071=1,$I1071="Electronico"),2,IF(S1071=1,VLOOKUP($C1071&amp;"|"&amp;$B1071&amp;"|"&amp;$D1071,Empresas!$C$6:$CC$92,$G1071+6+1,0),0))))</f>
        <v>0</v>
      </c>
      <c r="AK1071" s="147">
        <f>IF(AND($I1071="Si",T1071=1),1,IF(AND($I1071="Fisico",T1071=1),1,IF(AND(T1071=1,$I1071="Electronico"),2,IF(T1071=1,VLOOKUP($C1071&amp;"|"&amp;$B1071&amp;"|"&amp;$D1071,Empresas!$C$6:$CC$92,$G1071+6+1,0),0))))</f>
        <v>0</v>
      </c>
      <c r="AL1071" s="147">
        <f>IF(AND($I1071="Si",U1071=1),1,IF(AND($I1071="Fisico",U1071=1),1,IF(AND(U1071=1,$I1071="Electronico"),2,IF(U1071=1,VLOOKUP($C1071&amp;"|"&amp;$B1071&amp;"|"&amp;$D1071,Empresas!$C$6:$CC$92,$G1071+6+1,0),0))))</f>
        <v>0</v>
      </c>
      <c r="AM1071" s="149">
        <f t="shared" si="170"/>
        <v>0</v>
      </c>
      <c r="AN1071" s="149">
        <f t="shared" si="171"/>
        <v>0</v>
      </c>
      <c r="AO1071" s="152">
        <f t="shared" si="172"/>
        <v>0</v>
      </c>
    </row>
    <row r="1072" spans="1:41" x14ac:dyDescent="0.25">
      <c r="A1072" s="140" t="str">
        <f>VLOOKUP(D1072,Empresas!$D$7:$F$91,3,0)</f>
        <v>Yulisa</v>
      </c>
      <c r="B1072" s="141" t="str">
        <f>VLOOKUP(D1072,Empresas!$D$7:$G$91,4,0)</f>
        <v>Carmen D.</v>
      </c>
      <c r="C1072" s="141" t="s">
        <v>544</v>
      </c>
      <c r="D1072" s="141" t="s">
        <v>216</v>
      </c>
      <c r="E1072" s="141" t="str">
        <f>VLOOKUP(D1072,Empresas!$D$7:$E$92,2,0)</f>
        <v>PC WORLD TRADING S.A.C.</v>
      </c>
      <c r="F1072" s="141" t="s">
        <v>177</v>
      </c>
      <c r="G1072" s="142">
        <f t="shared" si="176"/>
        <v>55</v>
      </c>
      <c r="H1072" s="142" t="str">
        <f>VLOOKUP(D1072,Empresas!$D$6:$L$92,7,0)</f>
        <v>Semestral</v>
      </c>
      <c r="I1072" s="141" t="str">
        <f>VLOOKUP(VLOOKUP(D1072&amp;"|"&amp;B1072,Empresas!$I$7:$CB$92,G1072,0),Tablas!$A$8:$B$10,2,0)</f>
        <v>No aplica</v>
      </c>
      <c r="J1072" s="78"/>
      <c r="K1072" s="78"/>
      <c r="L1072" s="78"/>
      <c r="M1072" s="78"/>
      <c r="N1072" s="78"/>
      <c r="O1072" s="78"/>
      <c r="P1072" s="78"/>
      <c r="Q1072" s="78"/>
      <c r="R1072" s="78"/>
      <c r="S1072" s="78"/>
      <c r="T1072" s="78"/>
      <c r="U1072" s="78"/>
      <c r="V1072" s="78" t="str">
        <f>VLOOKUP(D1072,Empresas!$D$7:$CF$91,81,0)</f>
        <v>D</v>
      </c>
      <c r="W1072" s="78" t="str">
        <f>VLOOKUP(D1072,Empresas!$D$7:$M$91,10,0)</f>
        <v>Mype</v>
      </c>
      <c r="X1072" s="69" t="str">
        <f t="shared" si="168"/>
        <v>NO</v>
      </c>
      <c r="Y1072" s="153" t="str">
        <f t="shared" si="169"/>
        <v>No aplica</v>
      </c>
      <c r="Z1072" s="147">
        <f>IF(Y1072="No aplica",0,IF(I1072="no",0,IF(I1072="No aplica",0,IF(I1072="Si",1,IF(I1072="Fisico",1,IF(I1072="Electronico",2,VLOOKUP(C1072&amp;"|"&amp;B1072&amp;"|"&amp;D1072,Empresas!$C$6:$CC$92,G1072+6+1,0)))))))</f>
        <v>0</v>
      </c>
      <c r="AA1072" s="147">
        <f>IF(AND($I1072="Si",J1072=1),1,IF(AND($I1072="Fisico",J1072=1),1,IF(AND(J1072=1,$I1072="Electronico"),2,IF(J1072=1,VLOOKUP($C1072&amp;"|"&amp;$B1072&amp;"|"&amp;$D1072,Empresas!$C$6:$CC$92,$G1072+6+1,0),0))))</f>
        <v>0</v>
      </c>
      <c r="AB1072" s="147">
        <f>IF(AND($I1072="Si",K1072=1),1,IF(AND($I1072="Fisico",K1072=1),1,IF(AND(K1072=1,$I1072="Electronico"),2,IF(K1072=1,VLOOKUP($C1072&amp;"|"&amp;$B1072&amp;"|"&amp;$D1072,Empresas!$C$6:$CC$92,$G1072+6+1,0),0))))</f>
        <v>0</v>
      </c>
      <c r="AC1072" s="147">
        <f>IF(AND($I1072="Si",L1072=1),1,IF(AND($I1072="Fisico",L1072=1),1,IF(AND(L1072=1,$I1072="Electronico"),2,IF(L1072=1,VLOOKUP($C1072&amp;"|"&amp;$B1072&amp;"|"&amp;$D1072,Empresas!$C$6:$CC$92,$G1072+6+1,0),0))))</f>
        <v>0</v>
      </c>
      <c r="AD1072" s="147">
        <f>IF(AND($I1072="Si",M1072=1),1,IF(AND($I1072="Fisico",M1072=1),1,IF(AND(M1072=1,$I1072="Electronico"),2,IF(M1072=1,VLOOKUP($C1072&amp;"|"&amp;$B1072&amp;"|"&amp;$D1072,Empresas!$C$6:$CC$92,$G1072+6+1,0),0))))</f>
        <v>0</v>
      </c>
      <c r="AE1072" s="147">
        <f>IF(AND($I1072="Si",N1072=1),1,IF(AND($I1072="Fisico",N1072=1),1,IF(AND(N1072=1,$I1072="Electronico"),2,IF(N1072=1,VLOOKUP($C1072&amp;"|"&amp;$B1072&amp;"|"&amp;$D1072,Empresas!$C$6:$CC$92,$G1072+6+1,0),0))))</f>
        <v>0</v>
      </c>
      <c r="AF1072" s="147">
        <f>IF(AND($I1072="Si",O1072=1),1,IF(AND($I1072="Fisico",O1072=1),1,IF(AND(O1072=1,$I1072="Electronico"),2,IF(O1072=1,VLOOKUP($C1072&amp;"|"&amp;$B1072&amp;"|"&amp;$D1072,Empresas!$C$6:$CC$92,$G1072+6+1,0),0))))</f>
        <v>0</v>
      </c>
      <c r="AG1072" s="147">
        <f>IF(AND($I1072="Si",P1072=1),1,IF(AND($I1072="Fisico",P1072=1),1,IF(AND(P1072=1,$I1072="Electronico"),2,IF(P1072=1,VLOOKUP($C1072&amp;"|"&amp;$B1072&amp;"|"&amp;$D1072,Empresas!$C$6:$CC$92,$G1072+6+1,0),0))))</f>
        <v>0</v>
      </c>
      <c r="AH1072" s="147">
        <f>IF(AND($I1072="Si",Q1072=1),1,IF(AND($I1072="Fisico",Q1072=1),1,IF(AND(Q1072=1,$I1072="Electronico"),2,IF(Q1072=1,VLOOKUP($C1072&amp;"|"&amp;$B1072&amp;"|"&amp;$D1072,Empresas!$C$6:$CC$92,$G1072+6+1,0),0))))</f>
        <v>0</v>
      </c>
      <c r="AI1072" s="147">
        <f>IF(AND($I1072="Si",R1072=1),1,IF(AND($I1072="Fisico",R1072=1),1,IF(AND(R1072=1,$I1072="Electronico"),2,IF(R1072=1,VLOOKUP($C1072&amp;"|"&amp;$B1072&amp;"|"&amp;$D1072,Empresas!$C$6:$CC$92,$G1072+6+1,0),0))))</f>
        <v>0</v>
      </c>
      <c r="AJ1072" s="147">
        <f>IF(AND($I1072="Si",S1072=1),1,IF(AND($I1072="Fisico",S1072=1),1,IF(AND(S1072=1,$I1072="Electronico"),2,IF(S1072=1,VLOOKUP($C1072&amp;"|"&amp;$B1072&amp;"|"&amp;$D1072,Empresas!$C$6:$CC$92,$G1072+6+1,0),0))))</f>
        <v>0</v>
      </c>
      <c r="AK1072" s="147">
        <f>IF(AND($I1072="Si",T1072=1),1,IF(AND($I1072="Fisico",T1072=1),1,IF(AND(T1072=1,$I1072="Electronico"),2,IF(T1072=1,VLOOKUP($C1072&amp;"|"&amp;$B1072&amp;"|"&amp;$D1072,Empresas!$C$6:$CC$92,$G1072+6+1,0),0))))</f>
        <v>0</v>
      </c>
      <c r="AL1072" s="147">
        <f>IF(AND($I1072="Si",U1072=1),1,IF(AND($I1072="Fisico",U1072=1),1,IF(AND(U1072=1,$I1072="Electronico"),2,IF(U1072=1,VLOOKUP($C1072&amp;"|"&amp;$B1072&amp;"|"&amp;$D1072,Empresas!$C$6:$CC$92,$G1072+6+1,0),0))))</f>
        <v>0</v>
      </c>
      <c r="AM1072" s="149">
        <f t="shared" si="170"/>
        <v>0</v>
      </c>
      <c r="AN1072" s="149">
        <f t="shared" si="171"/>
        <v>0</v>
      </c>
      <c r="AO1072" s="152">
        <f t="shared" si="172"/>
        <v>0</v>
      </c>
    </row>
    <row r="1073" spans="1:41" x14ac:dyDescent="0.25">
      <c r="A1073" s="140" t="str">
        <f>VLOOKUP(D1073,Empresas!$D$7:$F$91,3,0)</f>
        <v>Yulisa</v>
      </c>
      <c r="B1073" s="141" t="str">
        <f>VLOOKUP(D1073,Empresas!$D$7:$G$91,4,0)</f>
        <v>Carmen D.</v>
      </c>
      <c r="C1073" s="141" t="s">
        <v>544</v>
      </c>
      <c r="D1073" s="141" t="s">
        <v>216</v>
      </c>
      <c r="E1073" s="141" t="str">
        <f>VLOOKUP(D1073,Empresas!$D$7:$E$92,2,0)</f>
        <v>PC WORLD TRADING S.A.C.</v>
      </c>
      <c r="F1073" s="141" t="s">
        <v>178</v>
      </c>
      <c r="G1073" s="142">
        <f t="shared" si="176"/>
        <v>56</v>
      </c>
      <c r="H1073" s="142" t="str">
        <f>VLOOKUP(D1073,Empresas!$D$6:$L$92,7,0)</f>
        <v>Semestral</v>
      </c>
      <c r="I1073" s="141" t="str">
        <f>VLOOKUP(VLOOKUP(D1073&amp;"|"&amp;B1073,Empresas!$I$7:$CB$92,G1073,0),Tablas!$A$8:$B$10,2,0)</f>
        <v>No aplica</v>
      </c>
      <c r="J1073" s="78"/>
      <c r="K1073" s="78"/>
      <c r="L1073" s="78"/>
      <c r="M1073" s="78"/>
      <c r="N1073" s="78"/>
      <c r="O1073" s="78"/>
      <c r="P1073" s="78"/>
      <c r="Q1073" s="78"/>
      <c r="R1073" s="78"/>
      <c r="S1073" s="78"/>
      <c r="T1073" s="78"/>
      <c r="U1073" s="78"/>
      <c r="V1073" s="78" t="str">
        <f>VLOOKUP(D1073,Empresas!$D$7:$CF$91,81,0)</f>
        <v>D</v>
      </c>
      <c r="W1073" s="78" t="str">
        <f>VLOOKUP(D1073,Empresas!$D$7:$M$91,10,0)</f>
        <v>Mype</v>
      </c>
      <c r="X1073" s="69" t="str">
        <f t="shared" si="168"/>
        <v>SI</v>
      </c>
      <c r="Y1073" s="153" t="str">
        <f t="shared" si="169"/>
        <v>No aplica</v>
      </c>
      <c r="Z1073" s="147">
        <f>IF(Y1073="No aplica",0,IF(I1073="no",0,IF(I1073="No aplica",0,IF(I1073="Si",1,IF(I1073="Fisico",1,IF(I1073="Electronico",2,VLOOKUP(C1073&amp;"|"&amp;B1073&amp;"|"&amp;D1073,Empresas!$C$6:$CC$92,G1073+6+1,0)))))))</f>
        <v>0</v>
      </c>
      <c r="AA1073" s="147">
        <f>IF(AND($I1073="Si",J1073=1),1,IF(AND($I1073="Fisico",J1073=1),1,IF(AND(J1073=1,$I1073="Electronico"),2,IF(J1073=1,VLOOKUP($C1073&amp;"|"&amp;$B1073&amp;"|"&amp;$D1073,Empresas!$C$6:$CC$92,$G1073+6+1,0),0))))</f>
        <v>0</v>
      </c>
      <c r="AB1073" s="147">
        <f>IF(AND($I1073="Si",K1073=1),1,IF(AND($I1073="Fisico",K1073=1),1,IF(AND(K1073=1,$I1073="Electronico"),2,IF(K1073=1,VLOOKUP($C1073&amp;"|"&amp;$B1073&amp;"|"&amp;$D1073,Empresas!$C$6:$CC$92,$G1073+6+1,0),0))))</f>
        <v>0</v>
      </c>
      <c r="AC1073" s="147">
        <f>IF(AND($I1073="Si",L1073=1),1,IF(AND($I1073="Fisico",L1073=1),1,IF(AND(L1073=1,$I1073="Electronico"),2,IF(L1073=1,VLOOKUP($C1073&amp;"|"&amp;$B1073&amp;"|"&amp;$D1073,Empresas!$C$6:$CC$92,$G1073+6+1,0),0))))</f>
        <v>0</v>
      </c>
      <c r="AD1073" s="147">
        <f>IF(AND($I1073="Si",M1073=1),1,IF(AND($I1073="Fisico",M1073=1),1,IF(AND(M1073=1,$I1073="Electronico"),2,IF(M1073=1,VLOOKUP($C1073&amp;"|"&amp;$B1073&amp;"|"&amp;$D1073,Empresas!$C$6:$CC$92,$G1073+6+1,0),0))))</f>
        <v>0</v>
      </c>
      <c r="AE1073" s="147">
        <f>IF(AND($I1073="Si",N1073=1),1,IF(AND($I1073="Fisico",N1073=1),1,IF(AND(N1073=1,$I1073="Electronico"),2,IF(N1073=1,VLOOKUP($C1073&amp;"|"&amp;$B1073&amp;"|"&amp;$D1073,Empresas!$C$6:$CC$92,$G1073+6+1,0),0))))</f>
        <v>0</v>
      </c>
      <c r="AF1073" s="147">
        <f>IF(AND($I1073="Si",O1073=1),1,IF(AND($I1073="Fisico",O1073=1),1,IF(AND(O1073=1,$I1073="Electronico"),2,IF(O1073=1,VLOOKUP($C1073&amp;"|"&amp;$B1073&amp;"|"&amp;$D1073,Empresas!$C$6:$CC$92,$G1073+6+1,0),0))))</f>
        <v>0</v>
      </c>
      <c r="AG1073" s="147">
        <f>IF(AND($I1073="Si",P1073=1),1,IF(AND($I1073="Fisico",P1073=1),1,IF(AND(P1073=1,$I1073="Electronico"),2,IF(P1073=1,VLOOKUP($C1073&amp;"|"&amp;$B1073&amp;"|"&amp;$D1073,Empresas!$C$6:$CC$92,$G1073+6+1,0),0))))</f>
        <v>0</v>
      </c>
      <c r="AH1073" s="147">
        <f>IF(AND($I1073="Si",Q1073=1),1,IF(AND($I1073="Fisico",Q1073=1),1,IF(AND(Q1073=1,$I1073="Electronico"),2,IF(Q1073=1,VLOOKUP($C1073&amp;"|"&amp;$B1073&amp;"|"&amp;$D1073,Empresas!$C$6:$CC$92,$G1073+6+1,0),0))))</f>
        <v>0</v>
      </c>
      <c r="AI1073" s="147">
        <f>IF(AND($I1073="Si",R1073=1),1,IF(AND($I1073="Fisico",R1073=1),1,IF(AND(R1073=1,$I1073="Electronico"),2,IF(R1073=1,VLOOKUP($C1073&amp;"|"&amp;$B1073&amp;"|"&amp;$D1073,Empresas!$C$6:$CC$92,$G1073+6+1,0),0))))</f>
        <v>0</v>
      </c>
      <c r="AJ1073" s="147">
        <f>IF(AND($I1073="Si",S1073=1),1,IF(AND($I1073="Fisico",S1073=1),1,IF(AND(S1073=1,$I1073="Electronico"),2,IF(S1073=1,VLOOKUP($C1073&amp;"|"&amp;$B1073&amp;"|"&amp;$D1073,Empresas!$C$6:$CC$92,$G1073+6+1,0),0))))</f>
        <v>0</v>
      </c>
      <c r="AK1073" s="147">
        <f>IF(AND($I1073="Si",T1073=1),1,IF(AND($I1073="Fisico",T1073=1),1,IF(AND(T1073=1,$I1073="Electronico"),2,IF(T1073=1,VLOOKUP($C1073&amp;"|"&amp;$B1073&amp;"|"&amp;$D1073,Empresas!$C$6:$CC$92,$G1073+6+1,0),0))))</f>
        <v>0</v>
      </c>
      <c r="AL1073" s="147">
        <f>IF(AND($I1073="Si",U1073=1),1,IF(AND($I1073="Fisico",U1073=1),1,IF(AND(U1073=1,$I1073="Electronico"),2,IF(U1073=1,VLOOKUP($C1073&amp;"|"&amp;$B1073&amp;"|"&amp;$D1073,Empresas!$C$6:$CC$92,$G1073+6+1,0),0))))</f>
        <v>0</v>
      </c>
      <c r="AM1073" s="149">
        <f t="shared" si="170"/>
        <v>0</v>
      </c>
      <c r="AN1073" s="149">
        <f t="shared" si="171"/>
        <v>0</v>
      </c>
      <c r="AO1073" s="152">
        <f t="shared" si="172"/>
        <v>0</v>
      </c>
    </row>
    <row r="1074" spans="1:41" x14ac:dyDescent="0.25">
      <c r="A1074" s="140" t="str">
        <f>VLOOKUP(D1074,Empresas!$D$7:$F$91,3,0)</f>
        <v>Yulisa</v>
      </c>
      <c r="B1074" s="141" t="str">
        <f>VLOOKUP(D1074,Empresas!$D$7:$G$91,4,0)</f>
        <v>Carmen D.</v>
      </c>
      <c r="C1074" s="141" t="s">
        <v>544</v>
      </c>
      <c r="D1074" s="141" t="s">
        <v>216</v>
      </c>
      <c r="E1074" s="141" t="str">
        <f>VLOOKUP(D1074,Empresas!$D$7:$E$92,2,0)</f>
        <v>PC WORLD TRADING S.A.C.</v>
      </c>
      <c r="F1074" s="141" t="s">
        <v>179</v>
      </c>
      <c r="G1074" s="142">
        <f t="shared" si="176"/>
        <v>57</v>
      </c>
      <c r="H1074" s="142" t="str">
        <f>VLOOKUP(D1074,Empresas!$D$6:$L$92,7,0)</f>
        <v>Semestral</v>
      </c>
      <c r="I1074" s="141" t="str">
        <f>VLOOKUP(VLOOKUP(D1074&amp;"|"&amp;B1074,Empresas!$I$7:$CB$92,G1074,0),Tablas!$A$8:$B$10,2,0)</f>
        <v>No aplica</v>
      </c>
      <c r="J1074" s="78"/>
      <c r="K1074" s="78"/>
      <c r="L1074" s="78"/>
      <c r="M1074" s="78"/>
      <c r="N1074" s="78"/>
      <c r="O1074" s="78"/>
      <c r="P1074" s="78"/>
      <c r="Q1074" s="78"/>
      <c r="R1074" s="78"/>
      <c r="S1074" s="78"/>
      <c r="T1074" s="78"/>
      <c r="U1074" s="78"/>
      <c r="V1074" s="78" t="str">
        <f>VLOOKUP(D1074,Empresas!$D$7:$CF$91,81,0)</f>
        <v>D</v>
      </c>
      <c r="W1074" s="78" t="str">
        <f>VLOOKUP(D1074,Empresas!$D$7:$M$91,10,0)</f>
        <v>Mype</v>
      </c>
      <c r="X1074" s="69" t="str">
        <f t="shared" si="168"/>
        <v>NO</v>
      </c>
      <c r="Y1074" s="153" t="str">
        <f t="shared" si="169"/>
        <v>No aplica</v>
      </c>
      <c r="Z1074" s="147">
        <f>IF(Y1074="No aplica",0,IF(I1074="no",0,IF(I1074="No aplica",0,IF(I1074="Si",1,IF(I1074="Fisico",1,IF(I1074="Electronico",2,VLOOKUP(C1074&amp;"|"&amp;B1074&amp;"|"&amp;D1074,Empresas!$C$6:$CC$92,G1074+6+1,0)))))))</f>
        <v>0</v>
      </c>
      <c r="AA1074" s="147">
        <f>IF(AND($I1074="Si",J1074=1),1,IF(AND($I1074="Fisico",J1074=1),1,IF(AND(J1074=1,$I1074="Electronico"),2,IF(J1074=1,VLOOKUP($C1074&amp;"|"&amp;$B1074&amp;"|"&amp;$D1074,Empresas!$C$6:$CC$92,$G1074+6+1,0),0))))</f>
        <v>0</v>
      </c>
      <c r="AB1074" s="147">
        <f>IF(AND($I1074="Si",K1074=1),1,IF(AND($I1074="Fisico",K1074=1),1,IF(AND(K1074=1,$I1074="Electronico"),2,IF(K1074=1,VLOOKUP($C1074&amp;"|"&amp;$B1074&amp;"|"&amp;$D1074,Empresas!$C$6:$CC$92,$G1074+6+1,0),0))))</f>
        <v>0</v>
      </c>
      <c r="AC1074" s="147">
        <f>IF(AND($I1074="Si",L1074=1),1,IF(AND($I1074="Fisico",L1074=1),1,IF(AND(L1074=1,$I1074="Electronico"),2,IF(L1074=1,VLOOKUP($C1074&amp;"|"&amp;$B1074&amp;"|"&amp;$D1074,Empresas!$C$6:$CC$92,$G1074+6+1,0),0))))</f>
        <v>0</v>
      </c>
      <c r="AD1074" s="147">
        <f>IF(AND($I1074="Si",M1074=1),1,IF(AND($I1074="Fisico",M1074=1),1,IF(AND(M1074=1,$I1074="Electronico"),2,IF(M1074=1,VLOOKUP($C1074&amp;"|"&amp;$B1074&amp;"|"&amp;$D1074,Empresas!$C$6:$CC$92,$G1074+6+1,0),0))))</f>
        <v>0</v>
      </c>
      <c r="AE1074" s="147">
        <f>IF(AND($I1074="Si",N1074=1),1,IF(AND($I1074="Fisico",N1074=1),1,IF(AND(N1074=1,$I1074="Electronico"),2,IF(N1074=1,VLOOKUP($C1074&amp;"|"&amp;$B1074&amp;"|"&amp;$D1074,Empresas!$C$6:$CC$92,$G1074+6+1,0),0))))</f>
        <v>0</v>
      </c>
      <c r="AF1074" s="147">
        <f>IF(AND($I1074="Si",O1074=1),1,IF(AND($I1074="Fisico",O1074=1),1,IF(AND(O1074=1,$I1074="Electronico"),2,IF(O1074=1,VLOOKUP($C1074&amp;"|"&amp;$B1074&amp;"|"&amp;$D1074,Empresas!$C$6:$CC$92,$G1074+6+1,0),0))))</f>
        <v>0</v>
      </c>
      <c r="AG1074" s="147">
        <f>IF(AND($I1074="Si",P1074=1),1,IF(AND($I1074="Fisico",P1074=1),1,IF(AND(P1074=1,$I1074="Electronico"),2,IF(P1074=1,VLOOKUP($C1074&amp;"|"&amp;$B1074&amp;"|"&amp;$D1074,Empresas!$C$6:$CC$92,$G1074+6+1,0),0))))</f>
        <v>0</v>
      </c>
      <c r="AH1074" s="147">
        <f>IF(AND($I1074="Si",Q1074=1),1,IF(AND($I1074="Fisico",Q1074=1),1,IF(AND(Q1074=1,$I1074="Electronico"),2,IF(Q1074=1,VLOOKUP($C1074&amp;"|"&amp;$B1074&amp;"|"&amp;$D1074,Empresas!$C$6:$CC$92,$G1074+6+1,0),0))))</f>
        <v>0</v>
      </c>
      <c r="AI1074" s="147">
        <f>IF(AND($I1074="Si",R1074=1),1,IF(AND($I1074="Fisico",R1074=1),1,IF(AND(R1074=1,$I1074="Electronico"),2,IF(R1074=1,VLOOKUP($C1074&amp;"|"&amp;$B1074&amp;"|"&amp;$D1074,Empresas!$C$6:$CC$92,$G1074+6+1,0),0))))</f>
        <v>0</v>
      </c>
      <c r="AJ1074" s="147">
        <f>IF(AND($I1074="Si",S1074=1),1,IF(AND($I1074="Fisico",S1074=1),1,IF(AND(S1074=1,$I1074="Electronico"),2,IF(S1074=1,VLOOKUP($C1074&amp;"|"&amp;$B1074&amp;"|"&amp;$D1074,Empresas!$C$6:$CC$92,$G1074+6+1,0),0))))</f>
        <v>0</v>
      </c>
      <c r="AK1074" s="147">
        <f>IF(AND($I1074="Si",T1074=1),1,IF(AND($I1074="Fisico",T1074=1),1,IF(AND(T1074=1,$I1074="Electronico"),2,IF(T1074=1,VLOOKUP($C1074&amp;"|"&amp;$B1074&amp;"|"&amp;$D1074,Empresas!$C$6:$CC$92,$G1074+6+1,0),0))))</f>
        <v>0</v>
      </c>
      <c r="AL1074" s="147">
        <f>IF(AND($I1074="Si",U1074=1),1,IF(AND($I1074="Fisico",U1074=1),1,IF(AND(U1074=1,$I1074="Electronico"),2,IF(U1074=1,VLOOKUP($C1074&amp;"|"&amp;$B1074&amp;"|"&amp;$D1074,Empresas!$C$6:$CC$92,$G1074+6+1,0),0))))</f>
        <v>0</v>
      </c>
      <c r="AM1074" s="149">
        <f t="shared" si="170"/>
        <v>0</v>
      </c>
      <c r="AN1074" s="149">
        <f t="shared" si="171"/>
        <v>0</v>
      </c>
      <c r="AO1074" s="152">
        <f t="shared" si="172"/>
        <v>0</v>
      </c>
    </row>
    <row r="1075" spans="1:41" x14ac:dyDescent="0.25">
      <c r="A1075" s="140" t="str">
        <f>VLOOKUP(D1075,Empresas!$D$7:$F$91,3,0)</f>
        <v>Yulisa</v>
      </c>
      <c r="B1075" s="141" t="str">
        <f>VLOOKUP(D1075,Empresas!$D$7:$G$91,4,0)</f>
        <v>Carmen D.</v>
      </c>
      <c r="C1075" s="141" t="s">
        <v>544</v>
      </c>
      <c r="D1075" s="141" t="s">
        <v>216</v>
      </c>
      <c r="E1075" s="141" t="str">
        <f>VLOOKUP(D1075,Empresas!$D$7:$E$92,2,0)</f>
        <v>PC WORLD TRADING S.A.C.</v>
      </c>
      <c r="F1075" s="141" t="s">
        <v>180</v>
      </c>
      <c r="G1075" s="142">
        <f t="shared" si="176"/>
        <v>58</v>
      </c>
      <c r="H1075" s="142" t="str">
        <f>VLOOKUP(D1075,Empresas!$D$6:$L$92,7,0)</f>
        <v>Semestral</v>
      </c>
      <c r="I1075" s="141" t="str">
        <f>VLOOKUP(VLOOKUP(D1075&amp;"|"&amp;B1075,Empresas!$I$7:$CB$92,G1075,0),Tablas!$A$8:$B$10,2,0)</f>
        <v>No aplica</v>
      </c>
      <c r="J1075" s="78"/>
      <c r="K1075" s="78"/>
      <c r="L1075" s="78"/>
      <c r="M1075" s="78"/>
      <c r="N1075" s="78"/>
      <c r="O1075" s="78"/>
      <c r="P1075" s="78"/>
      <c r="Q1075" s="78"/>
      <c r="R1075" s="78"/>
      <c r="S1075" s="78"/>
      <c r="T1075" s="78"/>
      <c r="U1075" s="78"/>
      <c r="V1075" s="78" t="str">
        <f>VLOOKUP(D1075,Empresas!$D$7:$CF$91,81,0)</f>
        <v>D</v>
      </c>
      <c r="W1075" s="78" t="str">
        <f>VLOOKUP(D1075,Empresas!$D$7:$M$91,10,0)</f>
        <v>Mype</v>
      </c>
      <c r="X1075" s="69" t="str">
        <f t="shared" si="168"/>
        <v>NO</v>
      </c>
      <c r="Y1075" s="153" t="str">
        <f t="shared" si="169"/>
        <v>No aplica</v>
      </c>
      <c r="Z1075" s="147">
        <f>IF(Y1075="No aplica",0,IF(I1075="no",0,IF(I1075="No aplica",0,IF(I1075="Si",1,IF(I1075="Fisico",1,IF(I1075="Electronico",2,VLOOKUP(C1075&amp;"|"&amp;B1075&amp;"|"&amp;D1075,Empresas!$C$6:$CC$92,G1075+6+1,0)))))))</f>
        <v>0</v>
      </c>
      <c r="AA1075" s="147">
        <f>IF(AND($I1075="Si",J1075=1),1,IF(AND($I1075="Fisico",J1075=1),1,IF(AND(J1075=1,$I1075="Electronico"),2,IF(J1075=1,VLOOKUP($C1075&amp;"|"&amp;$B1075&amp;"|"&amp;$D1075,Empresas!$C$6:$CC$92,$G1075+6+1,0),0))))</f>
        <v>0</v>
      </c>
      <c r="AB1075" s="147">
        <f>IF(AND($I1075="Si",K1075=1),1,IF(AND($I1075="Fisico",K1075=1),1,IF(AND(K1075=1,$I1075="Electronico"),2,IF(K1075=1,VLOOKUP($C1075&amp;"|"&amp;$B1075&amp;"|"&amp;$D1075,Empresas!$C$6:$CC$92,$G1075+6+1,0),0))))</f>
        <v>0</v>
      </c>
      <c r="AC1075" s="147">
        <f>IF(AND($I1075="Si",L1075=1),1,IF(AND($I1075="Fisico",L1075=1),1,IF(AND(L1075=1,$I1075="Electronico"),2,IF(L1075=1,VLOOKUP($C1075&amp;"|"&amp;$B1075&amp;"|"&amp;$D1075,Empresas!$C$6:$CC$92,$G1075+6+1,0),0))))</f>
        <v>0</v>
      </c>
      <c r="AD1075" s="147">
        <f>IF(AND($I1075="Si",M1075=1),1,IF(AND($I1075="Fisico",M1075=1),1,IF(AND(M1075=1,$I1075="Electronico"),2,IF(M1075=1,VLOOKUP($C1075&amp;"|"&amp;$B1075&amp;"|"&amp;$D1075,Empresas!$C$6:$CC$92,$G1075+6+1,0),0))))</f>
        <v>0</v>
      </c>
      <c r="AE1075" s="147">
        <f>IF(AND($I1075="Si",N1075=1),1,IF(AND($I1075="Fisico",N1075=1),1,IF(AND(N1075=1,$I1075="Electronico"),2,IF(N1075=1,VLOOKUP($C1075&amp;"|"&amp;$B1075&amp;"|"&amp;$D1075,Empresas!$C$6:$CC$92,$G1075+6+1,0),0))))</f>
        <v>0</v>
      </c>
      <c r="AF1075" s="147">
        <f>IF(AND($I1075="Si",O1075=1),1,IF(AND($I1075="Fisico",O1075=1),1,IF(AND(O1075=1,$I1075="Electronico"),2,IF(O1075=1,VLOOKUP($C1075&amp;"|"&amp;$B1075&amp;"|"&amp;$D1075,Empresas!$C$6:$CC$92,$G1075+6+1,0),0))))</f>
        <v>0</v>
      </c>
      <c r="AG1075" s="147">
        <f>IF(AND($I1075="Si",P1075=1),1,IF(AND($I1075="Fisico",P1075=1),1,IF(AND(P1075=1,$I1075="Electronico"),2,IF(P1075=1,VLOOKUP($C1075&amp;"|"&amp;$B1075&amp;"|"&amp;$D1075,Empresas!$C$6:$CC$92,$G1075+6+1,0),0))))</f>
        <v>0</v>
      </c>
      <c r="AH1075" s="147">
        <f>IF(AND($I1075="Si",Q1075=1),1,IF(AND($I1075="Fisico",Q1075=1),1,IF(AND(Q1075=1,$I1075="Electronico"),2,IF(Q1075=1,VLOOKUP($C1075&amp;"|"&amp;$B1075&amp;"|"&amp;$D1075,Empresas!$C$6:$CC$92,$G1075+6+1,0),0))))</f>
        <v>0</v>
      </c>
      <c r="AI1075" s="147">
        <f>IF(AND($I1075="Si",R1075=1),1,IF(AND($I1075="Fisico",R1075=1),1,IF(AND(R1075=1,$I1075="Electronico"),2,IF(R1075=1,VLOOKUP($C1075&amp;"|"&amp;$B1075&amp;"|"&amp;$D1075,Empresas!$C$6:$CC$92,$G1075+6+1,0),0))))</f>
        <v>0</v>
      </c>
      <c r="AJ1075" s="147">
        <f>IF(AND($I1075="Si",S1075=1),1,IF(AND($I1075="Fisico",S1075=1),1,IF(AND(S1075=1,$I1075="Electronico"),2,IF(S1075=1,VLOOKUP($C1075&amp;"|"&amp;$B1075&amp;"|"&amp;$D1075,Empresas!$C$6:$CC$92,$G1075+6+1,0),0))))</f>
        <v>0</v>
      </c>
      <c r="AK1075" s="147">
        <f>IF(AND($I1075="Si",T1075=1),1,IF(AND($I1075="Fisico",T1075=1),1,IF(AND(T1075=1,$I1075="Electronico"),2,IF(T1075=1,VLOOKUP($C1075&amp;"|"&amp;$B1075&amp;"|"&amp;$D1075,Empresas!$C$6:$CC$92,$G1075+6+1,0),0))))</f>
        <v>0</v>
      </c>
      <c r="AL1075" s="147">
        <f>IF(AND($I1075="Si",U1075=1),1,IF(AND($I1075="Fisico",U1075=1),1,IF(AND(U1075=1,$I1075="Electronico"),2,IF(U1075=1,VLOOKUP($C1075&amp;"|"&amp;$B1075&amp;"|"&amp;$D1075,Empresas!$C$6:$CC$92,$G1075+6+1,0),0))))</f>
        <v>0</v>
      </c>
      <c r="AM1075" s="149">
        <f t="shared" si="170"/>
        <v>0</v>
      </c>
      <c r="AN1075" s="149">
        <f t="shared" si="171"/>
        <v>0</v>
      </c>
      <c r="AO1075" s="152">
        <f t="shared" si="172"/>
        <v>0</v>
      </c>
    </row>
    <row r="1076" spans="1:41" x14ac:dyDescent="0.25">
      <c r="A1076" s="140" t="str">
        <f>VLOOKUP(D1076,Empresas!$D$7:$F$91,3,0)</f>
        <v>Yulisa</v>
      </c>
      <c r="B1076" s="141" t="str">
        <f>VLOOKUP(D1076,Empresas!$D$7:$G$91,4,0)</f>
        <v>Carmen D.</v>
      </c>
      <c r="C1076" s="141" t="s">
        <v>544</v>
      </c>
      <c r="D1076" s="141" t="s">
        <v>216</v>
      </c>
      <c r="E1076" s="141" t="str">
        <f>VLOOKUP(D1076,Empresas!$D$7:$E$92,2,0)</f>
        <v>PC WORLD TRADING S.A.C.</v>
      </c>
      <c r="F1076" s="141" t="s">
        <v>181</v>
      </c>
      <c r="G1076" s="142">
        <f t="shared" si="176"/>
        <v>59</v>
      </c>
      <c r="H1076" s="142" t="str">
        <f>VLOOKUP(D1076,Empresas!$D$6:$L$92,7,0)</f>
        <v>Semestral</v>
      </c>
      <c r="I1076" s="141" t="str">
        <f>VLOOKUP(VLOOKUP(D1076&amp;"|"&amp;B1076,Empresas!$I$7:$CB$92,G1076,0),Tablas!$A$8:$B$10,2,0)</f>
        <v>No aplica</v>
      </c>
      <c r="J1076" s="78"/>
      <c r="K1076" s="78"/>
      <c r="L1076" s="78"/>
      <c r="M1076" s="78"/>
      <c r="N1076" s="78"/>
      <c r="O1076" s="78"/>
      <c r="P1076" s="78"/>
      <c r="Q1076" s="78"/>
      <c r="R1076" s="78"/>
      <c r="S1076" s="78"/>
      <c r="T1076" s="78"/>
      <c r="U1076" s="78"/>
      <c r="V1076" s="78" t="str">
        <f>VLOOKUP(D1076,Empresas!$D$7:$CF$91,81,0)</f>
        <v>D</v>
      </c>
      <c r="W1076" s="78" t="str">
        <f>VLOOKUP(D1076,Empresas!$D$7:$M$91,10,0)</f>
        <v>Mype</v>
      </c>
      <c r="X1076" s="69" t="str">
        <f t="shared" si="168"/>
        <v>NO</v>
      </c>
      <c r="Y1076" s="153" t="str">
        <f t="shared" si="169"/>
        <v>No aplica</v>
      </c>
      <c r="Z1076" s="147">
        <f>IF(Y1076="No aplica",0,IF(I1076="no",0,IF(I1076="No aplica",0,IF(I1076="Si",1,IF(I1076="Fisico",1,IF(I1076="Electronico",2,VLOOKUP(C1076&amp;"|"&amp;B1076&amp;"|"&amp;D1076,Empresas!$C$6:$CC$92,G1076+6+1,0)))))))</f>
        <v>0</v>
      </c>
      <c r="AA1076" s="147">
        <f>IF(AND($I1076="Si",J1076=1),1,IF(AND($I1076="Fisico",J1076=1),1,IF(AND(J1076=1,$I1076="Electronico"),2,IF(J1076=1,VLOOKUP($C1076&amp;"|"&amp;$B1076&amp;"|"&amp;$D1076,Empresas!$C$6:$CC$92,$G1076+6+1,0),0))))</f>
        <v>0</v>
      </c>
      <c r="AB1076" s="147">
        <f>IF(AND($I1076="Si",K1076=1),1,IF(AND($I1076="Fisico",K1076=1),1,IF(AND(K1076=1,$I1076="Electronico"),2,IF(K1076=1,VLOOKUP($C1076&amp;"|"&amp;$B1076&amp;"|"&amp;$D1076,Empresas!$C$6:$CC$92,$G1076+6+1,0),0))))</f>
        <v>0</v>
      </c>
      <c r="AC1076" s="147">
        <f>IF(AND($I1076="Si",L1076=1),1,IF(AND($I1076="Fisico",L1076=1),1,IF(AND(L1076=1,$I1076="Electronico"),2,IF(L1076=1,VLOOKUP($C1076&amp;"|"&amp;$B1076&amp;"|"&amp;$D1076,Empresas!$C$6:$CC$92,$G1076+6+1,0),0))))</f>
        <v>0</v>
      </c>
      <c r="AD1076" s="147">
        <f>IF(AND($I1076="Si",M1076=1),1,IF(AND($I1076="Fisico",M1076=1),1,IF(AND(M1076=1,$I1076="Electronico"),2,IF(M1076=1,VLOOKUP($C1076&amp;"|"&amp;$B1076&amp;"|"&amp;$D1076,Empresas!$C$6:$CC$92,$G1076+6+1,0),0))))</f>
        <v>0</v>
      </c>
      <c r="AE1076" s="147">
        <f>IF(AND($I1076="Si",N1076=1),1,IF(AND($I1076="Fisico",N1076=1),1,IF(AND(N1076=1,$I1076="Electronico"),2,IF(N1076=1,VLOOKUP($C1076&amp;"|"&amp;$B1076&amp;"|"&amp;$D1076,Empresas!$C$6:$CC$92,$G1076+6+1,0),0))))</f>
        <v>0</v>
      </c>
      <c r="AF1076" s="147">
        <f>IF(AND($I1076="Si",O1076=1),1,IF(AND($I1076="Fisico",O1076=1),1,IF(AND(O1076=1,$I1076="Electronico"),2,IF(O1076=1,VLOOKUP($C1076&amp;"|"&amp;$B1076&amp;"|"&amp;$D1076,Empresas!$C$6:$CC$92,$G1076+6+1,0),0))))</f>
        <v>0</v>
      </c>
      <c r="AG1076" s="147">
        <f>IF(AND($I1076="Si",P1076=1),1,IF(AND($I1076="Fisico",P1076=1),1,IF(AND(P1076=1,$I1076="Electronico"),2,IF(P1076=1,VLOOKUP($C1076&amp;"|"&amp;$B1076&amp;"|"&amp;$D1076,Empresas!$C$6:$CC$92,$G1076+6+1,0),0))))</f>
        <v>0</v>
      </c>
      <c r="AH1076" s="147">
        <f>IF(AND($I1076="Si",Q1076=1),1,IF(AND($I1076="Fisico",Q1076=1),1,IF(AND(Q1076=1,$I1076="Electronico"),2,IF(Q1076=1,VLOOKUP($C1076&amp;"|"&amp;$B1076&amp;"|"&amp;$D1076,Empresas!$C$6:$CC$92,$G1076+6+1,0),0))))</f>
        <v>0</v>
      </c>
      <c r="AI1076" s="147">
        <f>IF(AND($I1076="Si",R1076=1),1,IF(AND($I1076="Fisico",R1076=1),1,IF(AND(R1076=1,$I1076="Electronico"),2,IF(R1076=1,VLOOKUP($C1076&amp;"|"&amp;$B1076&amp;"|"&amp;$D1076,Empresas!$C$6:$CC$92,$G1076+6+1,0),0))))</f>
        <v>0</v>
      </c>
      <c r="AJ1076" s="147">
        <f>IF(AND($I1076="Si",S1076=1),1,IF(AND($I1076="Fisico",S1076=1),1,IF(AND(S1076=1,$I1076="Electronico"),2,IF(S1076=1,VLOOKUP($C1076&amp;"|"&amp;$B1076&amp;"|"&amp;$D1076,Empresas!$C$6:$CC$92,$G1076+6+1,0),0))))</f>
        <v>0</v>
      </c>
      <c r="AK1076" s="147">
        <f>IF(AND($I1076="Si",T1076=1),1,IF(AND($I1076="Fisico",T1076=1),1,IF(AND(T1076=1,$I1076="Electronico"),2,IF(T1076=1,VLOOKUP($C1076&amp;"|"&amp;$B1076&amp;"|"&amp;$D1076,Empresas!$C$6:$CC$92,$G1076+6+1,0),0))))</f>
        <v>0</v>
      </c>
      <c r="AL1076" s="147">
        <f>IF(AND($I1076="Si",U1076=1),1,IF(AND($I1076="Fisico",U1076=1),1,IF(AND(U1076=1,$I1076="Electronico"),2,IF(U1076=1,VLOOKUP($C1076&amp;"|"&amp;$B1076&amp;"|"&amp;$D1076,Empresas!$C$6:$CC$92,$G1076+6+1,0),0))))</f>
        <v>0</v>
      </c>
      <c r="AM1076" s="149">
        <f t="shared" si="170"/>
        <v>0</v>
      </c>
      <c r="AN1076" s="149">
        <f t="shared" si="171"/>
        <v>0</v>
      </c>
      <c r="AO1076" s="152">
        <f t="shared" si="172"/>
        <v>0</v>
      </c>
    </row>
    <row r="1077" spans="1:41" x14ac:dyDescent="0.25">
      <c r="A1077" s="140" t="str">
        <f>VLOOKUP(D1077,Empresas!$D$7:$F$91,3,0)</f>
        <v>Yulisa</v>
      </c>
      <c r="B1077" s="141" t="str">
        <f>VLOOKUP(D1077,Empresas!$D$7:$G$91,4,0)</f>
        <v>Carmen D.</v>
      </c>
      <c r="C1077" s="141" t="s">
        <v>544</v>
      </c>
      <c r="D1077" s="141" t="s">
        <v>216</v>
      </c>
      <c r="E1077" s="141" t="str">
        <f>VLOOKUP(D1077,Empresas!$D$7:$E$92,2,0)</f>
        <v>PC WORLD TRADING S.A.C.</v>
      </c>
      <c r="F1077" s="141" t="s">
        <v>182</v>
      </c>
      <c r="G1077" s="142">
        <f t="shared" si="176"/>
        <v>60</v>
      </c>
      <c r="H1077" s="142" t="str">
        <f>VLOOKUP(D1077,Empresas!$D$6:$L$92,7,0)</f>
        <v>Semestral</v>
      </c>
      <c r="I1077" s="141" t="str">
        <f>VLOOKUP(VLOOKUP(D1077&amp;"|"&amp;B1077,Empresas!$I$7:$CB$92,G1077,0),Tablas!$A$8:$B$10,2,0)</f>
        <v>No aplica</v>
      </c>
      <c r="J1077" s="78"/>
      <c r="K1077" s="78"/>
      <c r="L1077" s="78"/>
      <c r="M1077" s="78"/>
      <c r="N1077" s="78"/>
      <c r="O1077" s="78"/>
      <c r="P1077" s="78"/>
      <c r="Q1077" s="78"/>
      <c r="R1077" s="78"/>
      <c r="S1077" s="78"/>
      <c r="T1077" s="78"/>
      <c r="U1077" s="78"/>
      <c r="V1077" s="78" t="str">
        <f>VLOOKUP(D1077,Empresas!$D$7:$CF$91,81,0)</f>
        <v>D</v>
      </c>
      <c r="W1077" s="78" t="str">
        <f>VLOOKUP(D1077,Empresas!$D$7:$M$91,10,0)</f>
        <v>Mype</v>
      </c>
      <c r="X1077" s="69" t="str">
        <f t="shared" si="168"/>
        <v>NO</v>
      </c>
      <c r="Y1077" s="153" t="str">
        <f t="shared" si="169"/>
        <v>No aplica</v>
      </c>
      <c r="Z1077" s="147">
        <f>IF(Y1077="No aplica",0,IF(I1077="no",0,IF(I1077="No aplica",0,IF(I1077="Si",1,IF(I1077="Fisico",1,IF(I1077="Electronico",2,VLOOKUP(C1077&amp;"|"&amp;B1077&amp;"|"&amp;D1077,Empresas!$C$6:$CC$92,G1077+6+1,0)))))))</f>
        <v>0</v>
      </c>
      <c r="AA1077" s="147">
        <f>IF(AND($I1077="Si",J1077=1),1,IF(AND($I1077="Fisico",J1077=1),1,IF(AND(J1077=1,$I1077="Electronico"),2,IF(J1077=1,VLOOKUP($C1077&amp;"|"&amp;$B1077&amp;"|"&amp;$D1077,Empresas!$C$6:$CC$92,$G1077+6+1,0),0))))</f>
        <v>0</v>
      </c>
      <c r="AB1077" s="147">
        <f>IF(AND($I1077="Si",K1077=1),1,IF(AND($I1077="Fisico",K1077=1),1,IF(AND(K1077=1,$I1077="Electronico"),2,IF(K1077=1,VLOOKUP($C1077&amp;"|"&amp;$B1077&amp;"|"&amp;$D1077,Empresas!$C$6:$CC$92,$G1077+6+1,0),0))))</f>
        <v>0</v>
      </c>
      <c r="AC1077" s="147">
        <f>IF(AND($I1077="Si",L1077=1),1,IF(AND($I1077="Fisico",L1077=1),1,IF(AND(L1077=1,$I1077="Electronico"),2,IF(L1077=1,VLOOKUP($C1077&amp;"|"&amp;$B1077&amp;"|"&amp;$D1077,Empresas!$C$6:$CC$92,$G1077+6+1,0),0))))</f>
        <v>0</v>
      </c>
      <c r="AD1077" s="147">
        <f>IF(AND($I1077="Si",M1077=1),1,IF(AND($I1077="Fisico",M1077=1),1,IF(AND(M1077=1,$I1077="Electronico"),2,IF(M1077=1,VLOOKUP($C1077&amp;"|"&amp;$B1077&amp;"|"&amp;$D1077,Empresas!$C$6:$CC$92,$G1077+6+1,0),0))))</f>
        <v>0</v>
      </c>
      <c r="AE1077" s="147">
        <f>IF(AND($I1077="Si",N1077=1),1,IF(AND($I1077="Fisico",N1077=1),1,IF(AND(N1077=1,$I1077="Electronico"),2,IF(N1077=1,VLOOKUP($C1077&amp;"|"&amp;$B1077&amp;"|"&amp;$D1077,Empresas!$C$6:$CC$92,$G1077+6+1,0),0))))</f>
        <v>0</v>
      </c>
      <c r="AF1077" s="147">
        <f>IF(AND($I1077="Si",O1077=1),1,IF(AND($I1077="Fisico",O1077=1),1,IF(AND(O1077=1,$I1077="Electronico"),2,IF(O1077=1,VLOOKUP($C1077&amp;"|"&amp;$B1077&amp;"|"&amp;$D1077,Empresas!$C$6:$CC$92,$G1077+6+1,0),0))))</f>
        <v>0</v>
      </c>
      <c r="AG1077" s="147">
        <f>IF(AND($I1077="Si",P1077=1),1,IF(AND($I1077="Fisico",P1077=1),1,IF(AND(P1077=1,$I1077="Electronico"),2,IF(P1077=1,VLOOKUP($C1077&amp;"|"&amp;$B1077&amp;"|"&amp;$D1077,Empresas!$C$6:$CC$92,$G1077+6+1,0),0))))</f>
        <v>0</v>
      </c>
      <c r="AH1077" s="147">
        <f>IF(AND($I1077="Si",Q1077=1),1,IF(AND($I1077="Fisico",Q1077=1),1,IF(AND(Q1077=1,$I1077="Electronico"),2,IF(Q1077=1,VLOOKUP($C1077&amp;"|"&amp;$B1077&amp;"|"&amp;$D1077,Empresas!$C$6:$CC$92,$G1077+6+1,0),0))))</f>
        <v>0</v>
      </c>
      <c r="AI1077" s="147">
        <f>IF(AND($I1077="Si",R1077=1),1,IF(AND($I1077="Fisico",R1077=1),1,IF(AND(R1077=1,$I1077="Electronico"),2,IF(R1077=1,VLOOKUP($C1077&amp;"|"&amp;$B1077&amp;"|"&amp;$D1077,Empresas!$C$6:$CC$92,$G1077+6+1,0),0))))</f>
        <v>0</v>
      </c>
      <c r="AJ1077" s="147">
        <f>IF(AND($I1077="Si",S1077=1),1,IF(AND($I1077="Fisico",S1077=1),1,IF(AND(S1077=1,$I1077="Electronico"),2,IF(S1077=1,VLOOKUP($C1077&amp;"|"&amp;$B1077&amp;"|"&amp;$D1077,Empresas!$C$6:$CC$92,$G1077+6+1,0),0))))</f>
        <v>0</v>
      </c>
      <c r="AK1077" s="147">
        <f>IF(AND($I1077="Si",T1077=1),1,IF(AND($I1077="Fisico",T1077=1),1,IF(AND(T1077=1,$I1077="Electronico"),2,IF(T1077=1,VLOOKUP($C1077&amp;"|"&amp;$B1077&amp;"|"&amp;$D1077,Empresas!$C$6:$CC$92,$G1077+6+1,0),0))))</f>
        <v>0</v>
      </c>
      <c r="AL1077" s="147">
        <f>IF(AND($I1077="Si",U1077=1),1,IF(AND($I1077="Fisico",U1077=1),1,IF(AND(U1077=1,$I1077="Electronico"),2,IF(U1077=1,VLOOKUP($C1077&amp;"|"&amp;$B1077&amp;"|"&amp;$D1077,Empresas!$C$6:$CC$92,$G1077+6+1,0),0))))</f>
        <v>0</v>
      </c>
      <c r="AM1077" s="149">
        <f t="shared" si="170"/>
        <v>0</v>
      </c>
      <c r="AN1077" s="149">
        <f t="shared" si="171"/>
        <v>0</v>
      </c>
      <c r="AO1077" s="152">
        <f t="shared" si="172"/>
        <v>0</v>
      </c>
    </row>
    <row r="1078" spans="1:41" x14ac:dyDescent="0.25">
      <c r="A1078" s="143" t="str">
        <f>VLOOKUP(D1078,Empresas!$D$7:$F$91,3,0)</f>
        <v>Yulisa</v>
      </c>
      <c r="B1078" s="144" t="str">
        <f>VLOOKUP(D1078,Empresas!$D$7:$G$91,4,0)</f>
        <v>Carmen D.</v>
      </c>
      <c r="C1078" s="144" t="s">
        <v>544</v>
      </c>
      <c r="D1078" s="144" t="s">
        <v>216</v>
      </c>
      <c r="E1078" s="144" t="str">
        <f>VLOOKUP(D1078,Empresas!$D$7:$E$92,2,0)</f>
        <v>PC WORLD TRADING S.A.C.</v>
      </c>
      <c r="F1078" s="144" t="s">
        <v>183</v>
      </c>
      <c r="G1078" s="145">
        <f>+Empresas!$BR$2</f>
        <v>62</v>
      </c>
      <c r="H1078" s="145" t="str">
        <f>VLOOKUP(D1078,Empresas!$D$6:$L$92,7,0)</f>
        <v>Semestral</v>
      </c>
      <c r="I1078" s="144" t="str">
        <f>VLOOKUP(VLOOKUP(D1078&amp;"|"&amp;B1078,Empresas!$I$7:$CB$92,G1078,0),Tablas!$A$13:$B$14,2,0)</f>
        <v>Si</v>
      </c>
      <c r="J1078" s="78">
        <v>1</v>
      </c>
      <c r="K1078" s="78">
        <v>1</v>
      </c>
      <c r="L1078" s="78">
        <v>1</v>
      </c>
      <c r="M1078" s="78">
        <v>1</v>
      </c>
      <c r="N1078" s="78">
        <v>1</v>
      </c>
      <c r="O1078" s="78">
        <v>1</v>
      </c>
      <c r="P1078" s="78">
        <v>1</v>
      </c>
      <c r="Q1078" s="78">
        <v>1</v>
      </c>
      <c r="R1078" s="78"/>
      <c r="S1078" s="78"/>
      <c r="T1078" s="78"/>
      <c r="U1078" s="78"/>
      <c r="V1078" s="78" t="str">
        <f>VLOOKUP(D1078,Empresas!$D$7:$CF$91,81,0)</f>
        <v>D</v>
      </c>
      <c r="W1078" s="78" t="str">
        <f>VLOOKUP(D1078,Empresas!$D$7:$M$91,10,0)</f>
        <v>Mype</v>
      </c>
      <c r="X1078" s="69" t="str">
        <f t="shared" si="168"/>
        <v>SI</v>
      </c>
      <c r="Y1078" s="153" t="str">
        <f t="shared" si="169"/>
        <v>Si aplica</v>
      </c>
      <c r="Z1078" s="147">
        <f>IF(Y1078="No aplica",0,IF(I1078="no",0,IF(I1078="No aplica",0,IF(I1078="Si",1,IF(I1078="Fisico",1,IF(I1078="Electronico",2,VLOOKUP(C1078&amp;"|"&amp;B1078&amp;"|"&amp;D1078,Empresas!$C$6:$CC$92,G1078+6+1,0)))))))</f>
        <v>1</v>
      </c>
      <c r="AA1078" s="147">
        <f>IF(AND($I1078="Si",J1078=1),1,IF(AND($I1078="Fisico",J1078=1),1,IF(AND(J1078=1,$I1078="Electronico"),2,IF(J1078=1,VLOOKUP($C1078&amp;"|"&amp;$B1078&amp;"|"&amp;$D1078,Empresas!$C$6:$CC$92,$G1078+6+1,0),0))))</f>
        <v>1</v>
      </c>
      <c r="AB1078" s="147">
        <f>IF(AND($I1078="Si",K1078=1),1,IF(AND($I1078="Fisico",K1078=1),1,IF(AND(K1078=1,$I1078="Electronico"),2,IF(K1078=1,VLOOKUP($C1078&amp;"|"&amp;$B1078&amp;"|"&amp;$D1078,Empresas!$C$6:$CC$92,$G1078+6+1,0),0))))</f>
        <v>1</v>
      </c>
      <c r="AC1078" s="147">
        <f>IF(AND($I1078="Si",L1078=1),1,IF(AND($I1078="Fisico",L1078=1),1,IF(AND(L1078=1,$I1078="Electronico"),2,IF(L1078=1,VLOOKUP($C1078&amp;"|"&amp;$B1078&amp;"|"&amp;$D1078,Empresas!$C$6:$CC$92,$G1078+6+1,0),0))))</f>
        <v>1</v>
      </c>
      <c r="AD1078" s="147">
        <f>IF(AND($I1078="Si",M1078=1),1,IF(AND($I1078="Fisico",M1078=1),1,IF(AND(M1078=1,$I1078="Electronico"),2,IF(M1078=1,VLOOKUP($C1078&amp;"|"&amp;$B1078&amp;"|"&amp;$D1078,Empresas!$C$6:$CC$92,$G1078+6+1,0),0))))</f>
        <v>1</v>
      </c>
      <c r="AE1078" s="147">
        <f>IF(AND($I1078="Si",N1078=1),1,IF(AND($I1078="Fisico",N1078=1),1,IF(AND(N1078=1,$I1078="Electronico"),2,IF(N1078=1,VLOOKUP($C1078&amp;"|"&amp;$B1078&amp;"|"&amp;$D1078,Empresas!$C$6:$CC$92,$G1078+6+1,0),0))))</f>
        <v>1</v>
      </c>
      <c r="AF1078" s="147">
        <f>IF(AND($I1078="Si",O1078=1),1,IF(AND($I1078="Fisico",O1078=1),1,IF(AND(O1078=1,$I1078="Electronico"),2,IF(O1078=1,VLOOKUP($C1078&amp;"|"&amp;$B1078&amp;"|"&amp;$D1078,Empresas!$C$6:$CC$92,$G1078+6+1,0),0))))</f>
        <v>1</v>
      </c>
      <c r="AG1078" s="147">
        <f>IF(AND($I1078="Si",P1078=1),1,IF(AND($I1078="Fisico",P1078=1),1,IF(AND(P1078=1,$I1078="Electronico"),2,IF(P1078=1,VLOOKUP($C1078&amp;"|"&amp;$B1078&amp;"|"&amp;$D1078,Empresas!$C$6:$CC$92,$G1078+6+1,0),0))))</f>
        <v>1</v>
      </c>
      <c r="AH1078" s="147">
        <f>IF(AND($I1078="Si",Q1078=1),1,IF(AND($I1078="Fisico",Q1078=1),1,IF(AND(Q1078=1,$I1078="Electronico"),2,IF(Q1078=1,VLOOKUP($C1078&amp;"|"&amp;$B1078&amp;"|"&amp;$D1078,Empresas!$C$6:$CC$92,$G1078+6+1,0),0))))</f>
        <v>1</v>
      </c>
      <c r="AI1078" s="147">
        <f>IF(AND($I1078="Si",R1078=1),1,IF(AND($I1078="Fisico",R1078=1),1,IF(AND(R1078=1,$I1078="Electronico"),2,IF(R1078=1,VLOOKUP($C1078&amp;"|"&amp;$B1078&amp;"|"&amp;$D1078,Empresas!$C$6:$CC$92,$G1078+6+1,0),0))))</f>
        <v>0</v>
      </c>
      <c r="AJ1078" s="147">
        <f>IF(AND($I1078="Si",S1078=1),1,IF(AND($I1078="Fisico",S1078=1),1,IF(AND(S1078=1,$I1078="Electronico"),2,IF(S1078=1,VLOOKUP($C1078&amp;"|"&amp;$B1078&amp;"|"&amp;$D1078,Empresas!$C$6:$CC$92,$G1078+6+1,0),0))))</f>
        <v>0</v>
      </c>
      <c r="AK1078" s="147">
        <f>IF(AND($I1078="Si",T1078=1),1,IF(AND($I1078="Fisico",T1078=1),1,IF(AND(T1078=1,$I1078="Electronico"),2,IF(T1078=1,VLOOKUP($C1078&amp;"|"&amp;$B1078&amp;"|"&amp;$D1078,Empresas!$C$6:$CC$92,$G1078+6+1,0),0))))</f>
        <v>0</v>
      </c>
      <c r="AL1078" s="147">
        <f>IF(AND($I1078="Si",U1078=1),1,IF(AND($I1078="Fisico",U1078=1),1,IF(AND(U1078=1,$I1078="Electronico"),2,IF(U1078=1,VLOOKUP($C1078&amp;"|"&amp;$B1078&amp;"|"&amp;$D1078,Empresas!$C$6:$CC$92,$G1078+6+1,0),0))))</f>
        <v>0</v>
      </c>
      <c r="AM1078" s="149">
        <f t="shared" si="170"/>
        <v>8</v>
      </c>
      <c r="AN1078" s="149">
        <f t="shared" si="171"/>
        <v>8</v>
      </c>
      <c r="AO1078" s="152">
        <f t="shared" si="172"/>
        <v>1</v>
      </c>
    </row>
    <row r="1079" spans="1:41" x14ac:dyDescent="0.25">
      <c r="A1079" s="143" t="str">
        <f>VLOOKUP(D1079,Empresas!$D$7:$F$91,3,0)</f>
        <v>Yulisa</v>
      </c>
      <c r="B1079" s="144" t="str">
        <f>VLOOKUP(D1079,Empresas!$D$7:$G$91,4,0)</f>
        <v>Carmen D.</v>
      </c>
      <c r="C1079" s="144" t="s">
        <v>544</v>
      </c>
      <c r="D1079" s="144" t="s">
        <v>216</v>
      </c>
      <c r="E1079" s="144" t="str">
        <f>VLOOKUP(D1079,Empresas!$D$7:$E$92,2,0)</f>
        <v>PC WORLD TRADING S.A.C.</v>
      </c>
      <c r="F1079" s="144" t="s">
        <v>184</v>
      </c>
      <c r="G1079" s="145">
        <f>+G1078+1</f>
        <v>63</v>
      </c>
      <c r="H1079" s="145" t="str">
        <f>VLOOKUP(D1079,Empresas!$D$6:$L$92,7,0)</f>
        <v>Semestral</v>
      </c>
      <c r="I1079" s="144" t="str">
        <f>VLOOKUP(VLOOKUP(D1079&amp;"|"&amp;B1079,Empresas!$I$7:$CB$92,G1079,0),Tablas!$A$13:$B$14,2,0)</f>
        <v>Si</v>
      </c>
      <c r="J1079" s="78">
        <v>1</v>
      </c>
      <c r="K1079" s="78">
        <v>1</v>
      </c>
      <c r="L1079" s="78">
        <v>1</v>
      </c>
      <c r="M1079" s="78">
        <v>1</v>
      </c>
      <c r="N1079" s="78">
        <v>1</v>
      </c>
      <c r="O1079" s="78">
        <v>1</v>
      </c>
      <c r="P1079" s="78">
        <v>1</v>
      </c>
      <c r="Q1079" s="78">
        <v>1</v>
      </c>
      <c r="R1079" s="78"/>
      <c r="S1079" s="78"/>
      <c r="T1079" s="78"/>
      <c r="U1079" s="78"/>
      <c r="V1079" s="78" t="str">
        <f>VLOOKUP(D1079,Empresas!$D$7:$CF$91,81,0)</f>
        <v>D</v>
      </c>
      <c r="W1079" s="78" t="str">
        <f>VLOOKUP(D1079,Empresas!$D$7:$M$91,10,0)</f>
        <v>Mype</v>
      </c>
      <c r="X1079" s="69" t="str">
        <f t="shared" si="168"/>
        <v>SI</v>
      </c>
      <c r="Y1079" s="153" t="str">
        <f t="shared" si="169"/>
        <v>Si aplica</v>
      </c>
      <c r="Z1079" s="147">
        <f>IF(Y1079="No aplica",0,IF(I1079="no",0,IF(I1079="No aplica",0,IF(I1079="Si",1,IF(I1079="Fisico",1,IF(I1079="Electronico",2,VLOOKUP(C1079&amp;"|"&amp;B1079&amp;"|"&amp;D1079,Empresas!$C$6:$CC$92,G1079+6+1,0)))))))</f>
        <v>1</v>
      </c>
      <c r="AA1079" s="147">
        <f>IF(AND($I1079="Si",J1079=1),1,IF(AND($I1079="Fisico",J1079=1),1,IF(AND(J1079=1,$I1079="Electronico"),2,IF(J1079=1,VLOOKUP($C1079&amp;"|"&amp;$B1079&amp;"|"&amp;$D1079,Empresas!$C$6:$CC$92,$G1079+6+1,0),0))))</f>
        <v>1</v>
      </c>
      <c r="AB1079" s="147">
        <f>IF(AND($I1079="Si",K1079=1),1,IF(AND($I1079="Fisico",K1079=1),1,IF(AND(K1079=1,$I1079="Electronico"),2,IF(K1079=1,VLOOKUP($C1079&amp;"|"&amp;$B1079&amp;"|"&amp;$D1079,Empresas!$C$6:$CC$92,$G1079+6+1,0),0))))</f>
        <v>1</v>
      </c>
      <c r="AC1079" s="147">
        <f>IF(AND($I1079="Si",L1079=1),1,IF(AND($I1079="Fisico",L1079=1),1,IF(AND(L1079=1,$I1079="Electronico"),2,IF(L1079=1,VLOOKUP($C1079&amp;"|"&amp;$B1079&amp;"|"&amp;$D1079,Empresas!$C$6:$CC$92,$G1079+6+1,0),0))))</f>
        <v>1</v>
      </c>
      <c r="AD1079" s="147">
        <f>IF(AND($I1079="Si",M1079=1),1,IF(AND($I1079="Fisico",M1079=1),1,IF(AND(M1079=1,$I1079="Electronico"),2,IF(M1079=1,VLOOKUP($C1079&amp;"|"&amp;$B1079&amp;"|"&amp;$D1079,Empresas!$C$6:$CC$92,$G1079+6+1,0),0))))</f>
        <v>1</v>
      </c>
      <c r="AE1079" s="147">
        <f>IF(AND($I1079="Si",N1079=1),1,IF(AND($I1079="Fisico",N1079=1),1,IF(AND(N1079=1,$I1079="Electronico"),2,IF(N1079=1,VLOOKUP($C1079&amp;"|"&amp;$B1079&amp;"|"&amp;$D1079,Empresas!$C$6:$CC$92,$G1079+6+1,0),0))))</f>
        <v>1</v>
      </c>
      <c r="AF1079" s="147">
        <f>IF(AND($I1079="Si",O1079=1),1,IF(AND($I1079="Fisico",O1079=1),1,IF(AND(O1079=1,$I1079="Electronico"),2,IF(O1079=1,VLOOKUP($C1079&amp;"|"&amp;$B1079&amp;"|"&amp;$D1079,Empresas!$C$6:$CC$92,$G1079+6+1,0),0))))</f>
        <v>1</v>
      </c>
      <c r="AG1079" s="147">
        <f>IF(AND($I1079="Si",P1079=1),1,IF(AND($I1079="Fisico",P1079=1),1,IF(AND(P1079=1,$I1079="Electronico"),2,IF(P1079=1,VLOOKUP($C1079&amp;"|"&amp;$B1079&amp;"|"&amp;$D1079,Empresas!$C$6:$CC$92,$G1079+6+1,0),0))))</f>
        <v>1</v>
      </c>
      <c r="AH1079" s="147">
        <f>IF(AND($I1079="Si",Q1079=1),1,IF(AND($I1079="Fisico",Q1079=1),1,IF(AND(Q1079=1,$I1079="Electronico"),2,IF(Q1079=1,VLOOKUP($C1079&amp;"|"&amp;$B1079&amp;"|"&amp;$D1079,Empresas!$C$6:$CC$92,$G1079+6+1,0),0))))</f>
        <v>1</v>
      </c>
      <c r="AI1079" s="147">
        <f>IF(AND($I1079="Si",R1079=1),1,IF(AND($I1079="Fisico",R1079=1),1,IF(AND(R1079=1,$I1079="Electronico"),2,IF(R1079=1,VLOOKUP($C1079&amp;"|"&amp;$B1079&amp;"|"&amp;$D1079,Empresas!$C$6:$CC$92,$G1079+6+1,0),0))))</f>
        <v>0</v>
      </c>
      <c r="AJ1079" s="147">
        <f>IF(AND($I1079="Si",S1079=1),1,IF(AND($I1079="Fisico",S1079=1),1,IF(AND(S1079=1,$I1079="Electronico"),2,IF(S1079=1,VLOOKUP($C1079&amp;"|"&amp;$B1079&amp;"|"&amp;$D1079,Empresas!$C$6:$CC$92,$G1079+6+1,0),0))))</f>
        <v>0</v>
      </c>
      <c r="AK1079" s="147">
        <f>IF(AND($I1079="Si",T1079=1),1,IF(AND($I1079="Fisico",T1079=1),1,IF(AND(T1079=1,$I1079="Electronico"),2,IF(T1079=1,VLOOKUP($C1079&amp;"|"&amp;$B1079&amp;"|"&amp;$D1079,Empresas!$C$6:$CC$92,$G1079+6+1,0),0))))</f>
        <v>0</v>
      </c>
      <c r="AL1079" s="147">
        <f>IF(AND($I1079="Si",U1079=1),1,IF(AND($I1079="Fisico",U1079=1),1,IF(AND(U1079=1,$I1079="Electronico"),2,IF(U1079=1,VLOOKUP($C1079&amp;"|"&amp;$B1079&amp;"|"&amp;$D1079,Empresas!$C$6:$CC$92,$G1079+6+1,0),0))))</f>
        <v>0</v>
      </c>
      <c r="AM1079" s="149">
        <f t="shared" si="170"/>
        <v>8</v>
      </c>
      <c r="AN1079" s="149">
        <f t="shared" si="171"/>
        <v>8</v>
      </c>
      <c r="AO1079" s="152">
        <f t="shared" si="172"/>
        <v>1</v>
      </c>
    </row>
    <row r="1080" spans="1:41" x14ac:dyDescent="0.25">
      <c r="A1080" s="143" t="str">
        <f>VLOOKUP(D1080,Empresas!$D$7:$F$91,3,0)</f>
        <v>Yulisa</v>
      </c>
      <c r="B1080" s="144" t="str">
        <f>VLOOKUP(D1080,Empresas!$D$7:$G$91,4,0)</f>
        <v>Carmen D.</v>
      </c>
      <c r="C1080" s="144" t="s">
        <v>544</v>
      </c>
      <c r="D1080" s="144" t="s">
        <v>216</v>
      </c>
      <c r="E1080" s="144" t="str">
        <f>VLOOKUP(D1080,Empresas!$D$7:$E$92,2,0)</f>
        <v>PC WORLD TRADING S.A.C.</v>
      </c>
      <c r="F1080" s="144" t="s">
        <v>185</v>
      </c>
      <c r="G1080" s="145">
        <f t="shared" ref="G1080:G1087" si="177">+G1079+1</f>
        <v>64</v>
      </c>
      <c r="H1080" s="145" t="str">
        <f>VLOOKUP(D1080,Empresas!$D$6:$L$92,7,0)</f>
        <v>Semestral</v>
      </c>
      <c r="I1080" s="144" t="str">
        <f>VLOOKUP(VLOOKUP(D1080&amp;"|"&amp;B1080,Empresas!$I$7:$CB$92,G1080,0),Tablas!$A$13:$B$14,2,0)</f>
        <v>No</v>
      </c>
      <c r="J1080" s="78"/>
      <c r="K1080" s="78"/>
      <c r="L1080" s="78"/>
      <c r="M1080" s="78"/>
      <c r="N1080" s="78"/>
      <c r="O1080" s="78"/>
      <c r="P1080" s="78"/>
      <c r="Q1080" s="78"/>
      <c r="R1080" s="78"/>
      <c r="S1080" s="78"/>
      <c r="T1080" s="78"/>
      <c r="U1080" s="78"/>
      <c r="V1080" s="78" t="str">
        <f>VLOOKUP(D1080,Empresas!$D$7:$CF$91,81,0)</f>
        <v>D</v>
      </c>
      <c r="W1080" s="78" t="str">
        <f>VLOOKUP(D1080,Empresas!$D$7:$M$91,10,0)</f>
        <v>Mype</v>
      </c>
      <c r="X1080" s="69" t="str">
        <f t="shared" si="168"/>
        <v>SI</v>
      </c>
      <c r="Y1080" s="153" t="str">
        <f t="shared" si="169"/>
        <v>No aplica</v>
      </c>
      <c r="Z1080" s="147">
        <f>IF(Y1080="No aplica",0,IF(I1080="no",0,IF(I1080="No aplica",0,IF(I1080="Si",1,IF(I1080="Fisico",1,IF(I1080="Electronico",2,VLOOKUP(C1080&amp;"|"&amp;B1080&amp;"|"&amp;D1080,Empresas!$C$6:$CC$92,G1080+6+1,0)))))))</f>
        <v>0</v>
      </c>
      <c r="AA1080" s="147">
        <f>IF(AND($I1080="Si",J1080=1),1,IF(AND($I1080="Fisico",J1080=1),1,IF(AND(J1080=1,$I1080="Electronico"),2,IF(J1080=1,VLOOKUP($C1080&amp;"|"&amp;$B1080&amp;"|"&amp;$D1080,Empresas!$C$6:$CC$92,$G1080+6+1,0),0))))</f>
        <v>0</v>
      </c>
      <c r="AB1080" s="147">
        <f>IF(AND($I1080="Si",K1080=1),1,IF(AND($I1080="Fisico",K1080=1),1,IF(AND(K1080=1,$I1080="Electronico"),2,IF(K1080=1,VLOOKUP($C1080&amp;"|"&amp;$B1080&amp;"|"&amp;$D1080,Empresas!$C$6:$CC$92,$G1080+6+1,0),0))))</f>
        <v>0</v>
      </c>
      <c r="AC1080" s="147">
        <f>IF(AND($I1080="Si",L1080=1),1,IF(AND($I1080="Fisico",L1080=1),1,IF(AND(L1080=1,$I1080="Electronico"),2,IF(L1080=1,VLOOKUP($C1080&amp;"|"&amp;$B1080&amp;"|"&amp;$D1080,Empresas!$C$6:$CC$92,$G1080+6+1,0),0))))</f>
        <v>0</v>
      </c>
      <c r="AD1080" s="147">
        <f>IF(AND($I1080="Si",M1080=1),1,IF(AND($I1080="Fisico",M1080=1),1,IF(AND(M1080=1,$I1080="Electronico"),2,IF(M1080=1,VLOOKUP($C1080&amp;"|"&amp;$B1080&amp;"|"&amp;$D1080,Empresas!$C$6:$CC$92,$G1080+6+1,0),0))))</f>
        <v>0</v>
      </c>
      <c r="AE1080" s="147">
        <f>IF(AND($I1080="Si",N1080=1),1,IF(AND($I1080="Fisico",N1080=1),1,IF(AND(N1080=1,$I1080="Electronico"),2,IF(N1080=1,VLOOKUP($C1080&amp;"|"&amp;$B1080&amp;"|"&amp;$D1080,Empresas!$C$6:$CC$92,$G1080+6+1,0),0))))</f>
        <v>0</v>
      </c>
      <c r="AF1080" s="147">
        <f>IF(AND($I1080="Si",O1080=1),1,IF(AND($I1080="Fisico",O1080=1),1,IF(AND(O1080=1,$I1080="Electronico"),2,IF(O1080=1,VLOOKUP($C1080&amp;"|"&amp;$B1080&amp;"|"&amp;$D1080,Empresas!$C$6:$CC$92,$G1080+6+1,0),0))))</f>
        <v>0</v>
      </c>
      <c r="AG1080" s="147">
        <f>IF(AND($I1080="Si",P1080=1),1,IF(AND($I1080="Fisico",P1080=1),1,IF(AND(P1080=1,$I1080="Electronico"),2,IF(P1080=1,VLOOKUP($C1080&amp;"|"&amp;$B1080&amp;"|"&amp;$D1080,Empresas!$C$6:$CC$92,$G1080+6+1,0),0))))</f>
        <v>0</v>
      </c>
      <c r="AH1080" s="147">
        <f>IF(AND($I1080="Si",Q1080=1),1,IF(AND($I1080="Fisico",Q1080=1),1,IF(AND(Q1080=1,$I1080="Electronico"),2,IF(Q1080=1,VLOOKUP($C1080&amp;"|"&amp;$B1080&amp;"|"&amp;$D1080,Empresas!$C$6:$CC$92,$G1080+6+1,0),0))))</f>
        <v>0</v>
      </c>
      <c r="AI1080" s="147">
        <f>IF(AND($I1080="Si",R1080=1),1,IF(AND($I1080="Fisico",R1080=1),1,IF(AND(R1080=1,$I1080="Electronico"),2,IF(R1080=1,VLOOKUP($C1080&amp;"|"&amp;$B1080&amp;"|"&amp;$D1080,Empresas!$C$6:$CC$92,$G1080+6+1,0),0))))</f>
        <v>0</v>
      </c>
      <c r="AJ1080" s="147">
        <f>IF(AND($I1080="Si",S1080=1),1,IF(AND($I1080="Fisico",S1080=1),1,IF(AND(S1080=1,$I1080="Electronico"),2,IF(S1080=1,VLOOKUP($C1080&amp;"|"&amp;$B1080&amp;"|"&amp;$D1080,Empresas!$C$6:$CC$92,$G1080+6+1,0),0))))</f>
        <v>0</v>
      </c>
      <c r="AK1080" s="147">
        <f>IF(AND($I1080="Si",T1080=1),1,IF(AND($I1080="Fisico",T1080=1),1,IF(AND(T1080=1,$I1080="Electronico"),2,IF(T1080=1,VLOOKUP($C1080&amp;"|"&amp;$B1080&amp;"|"&amp;$D1080,Empresas!$C$6:$CC$92,$G1080+6+1,0),0))))</f>
        <v>0</v>
      </c>
      <c r="AL1080" s="147">
        <f>IF(AND($I1080="Si",U1080=1),1,IF(AND($I1080="Fisico",U1080=1),1,IF(AND(U1080=1,$I1080="Electronico"),2,IF(U1080=1,VLOOKUP($C1080&amp;"|"&amp;$B1080&amp;"|"&amp;$D1080,Empresas!$C$6:$CC$92,$G1080+6+1,0),0))))</f>
        <v>0</v>
      </c>
      <c r="AM1080" s="149">
        <f t="shared" si="170"/>
        <v>0</v>
      </c>
      <c r="AN1080" s="149">
        <f t="shared" si="171"/>
        <v>0</v>
      </c>
      <c r="AO1080" s="152">
        <f t="shared" si="172"/>
        <v>0</v>
      </c>
    </row>
    <row r="1081" spans="1:41" x14ac:dyDescent="0.25">
      <c r="A1081" s="143" t="str">
        <f>VLOOKUP(D1081,Empresas!$D$7:$F$91,3,0)</f>
        <v>Yulisa</v>
      </c>
      <c r="B1081" s="144" t="str">
        <f>VLOOKUP(D1081,Empresas!$D$7:$G$91,4,0)</f>
        <v>Carmen D.</v>
      </c>
      <c r="C1081" s="144" t="s">
        <v>544</v>
      </c>
      <c r="D1081" s="144" t="s">
        <v>216</v>
      </c>
      <c r="E1081" s="144" t="str">
        <f>VLOOKUP(D1081,Empresas!$D$7:$E$92,2,0)</f>
        <v>PC WORLD TRADING S.A.C.</v>
      </c>
      <c r="F1081" s="144" t="s">
        <v>186</v>
      </c>
      <c r="G1081" s="145">
        <f t="shared" si="177"/>
        <v>65</v>
      </c>
      <c r="H1081" s="145" t="str">
        <f>VLOOKUP(D1081,Empresas!$D$6:$L$92,7,0)</f>
        <v>Semestral</v>
      </c>
      <c r="I1081" s="144" t="str">
        <f>VLOOKUP(VLOOKUP(D1081&amp;"|"&amp;B1081,Empresas!$I$7:$CB$92,G1081,0),Tablas!$A$13:$B$14,2,0)</f>
        <v>No</v>
      </c>
      <c r="J1081" s="78"/>
      <c r="K1081" s="78"/>
      <c r="L1081" s="78"/>
      <c r="M1081" s="78"/>
      <c r="N1081" s="78"/>
      <c r="O1081" s="78"/>
      <c r="P1081" s="78"/>
      <c r="Q1081" s="78"/>
      <c r="R1081" s="78"/>
      <c r="S1081" s="78"/>
      <c r="T1081" s="78"/>
      <c r="U1081" s="78"/>
      <c r="V1081" s="78" t="str">
        <f>VLOOKUP(D1081,Empresas!$D$7:$CF$91,81,0)</f>
        <v>D</v>
      </c>
      <c r="W1081" s="78" t="str">
        <f>VLOOKUP(D1081,Empresas!$D$7:$M$91,10,0)</f>
        <v>Mype</v>
      </c>
      <c r="X1081" s="69" t="str">
        <f t="shared" si="168"/>
        <v>SI</v>
      </c>
      <c r="Y1081" s="153" t="str">
        <f t="shared" si="169"/>
        <v>No aplica</v>
      </c>
      <c r="Z1081" s="147">
        <f>IF(Y1081="No aplica",0,IF(I1081="no",0,IF(I1081="No aplica",0,IF(I1081="Si",1,IF(I1081="Fisico",1,IF(I1081="Electronico",2,VLOOKUP(C1081&amp;"|"&amp;B1081&amp;"|"&amp;D1081,Empresas!$C$6:$CC$92,G1081+6+1,0)))))))</f>
        <v>0</v>
      </c>
      <c r="AA1081" s="147">
        <f>IF(AND($I1081="Si",J1081=1),1,IF(AND($I1081="Fisico",J1081=1),1,IF(AND(J1081=1,$I1081="Electronico"),2,IF(J1081=1,VLOOKUP($C1081&amp;"|"&amp;$B1081&amp;"|"&amp;$D1081,Empresas!$C$6:$CC$92,$G1081+6+1,0),0))))</f>
        <v>0</v>
      </c>
      <c r="AB1081" s="147">
        <f>IF(AND($I1081="Si",K1081=1),1,IF(AND($I1081="Fisico",K1081=1),1,IF(AND(K1081=1,$I1081="Electronico"),2,IF(K1081=1,VLOOKUP($C1081&amp;"|"&amp;$B1081&amp;"|"&amp;$D1081,Empresas!$C$6:$CC$92,$G1081+6+1,0),0))))</f>
        <v>0</v>
      </c>
      <c r="AC1081" s="147">
        <f>IF(AND($I1081="Si",L1081=1),1,IF(AND($I1081="Fisico",L1081=1),1,IF(AND(L1081=1,$I1081="Electronico"),2,IF(L1081=1,VLOOKUP($C1081&amp;"|"&amp;$B1081&amp;"|"&amp;$D1081,Empresas!$C$6:$CC$92,$G1081+6+1,0),0))))</f>
        <v>0</v>
      </c>
      <c r="AD1081" s="147">
        <f>IF(AND($I1081="Si",M1081=1),1,IF(AND($I1081="Fisico",M1081=1),1,IF(AND(M1081=1,$I1081="Electronico"),2,IF(M1081=1,VLOOKUP($C1081&amp;"|"&amp;$B1081&amp;"|"&amp;$D1081,Empresas!$C$6:$CC$92,$G1081+6+1,0),0))))</f>
        <v>0</v>
      </c>
      <c r="AE1081" s="147">
        <f>IF(AND($I1081="Si",N1081=1),1,IF(AND($I1081="Fisico",N1081=1),1,IF(AND(N1081=1,$I1081="Electronico"),2,IF(N1081=1,VLOOKUP($C1081&amp;"|"&amp;$B1081&amp;"|"&amp;$D1081,Empresas!$C$6:$CC$92,$G1081+6+1,0),0))))</f>
        <v>0</v>
      </c>
      <c r="AF1081" s="147">
        <f>IF(AND($I1081="Si",O1081=1),1,IF(AND($I1081="Fisico",O1081=1),1,IF(AND(O1081=1,$I1081="Electronico"),2,IF(O1081=1,VLOOKUP($C1081&amp;"|"&amp;$B1081&amp;"|"&amp;$D1081,Empresas!$C$6:$CC$92,$G1081+6+1,0),0))))</f>
        <v>0</v>
      </c>
      <c r="AG1081" s="147">
        <f>IF(AND($I1081="Si",P1081=1),1,IF(AND($I1081="Fisico",P1081=1),1,IF(AND(P1081=1,$I1081="Electronico"),2,IF(P1081=1,VLOOKUP($C1081&amp;"|"&amp;$B1081&amp;"|"&amp;$D1081,Empresas!$C$6:$CC$92,$G1081+6+1,0),0))))</f>
        <v>0</v>
      </c>
      <c r="AH1081" s="147">
        <f>IF(AND($I1081="Si",Q1081=1),1,IF(AND($I1081="Fisico",Q1081=1),1,IF(AND(Q1081=1,$I1081="Electronico"),2,IF(Q1081=1,VLOOKUP($C1081&amp;"|"&amp;$B1081&amp;"|"&amp;$D1081,Empresas!$C$6:$CC$92,$G1081+6+1,0),0))))</f>
        <v>0</v>
      </c>
      <c r="AI1081" s="147">
        <f>IF(AND($I1081="Si",R1081=1),1,IF(AND($I1081="Fisico",R1081=1),1,IF(AND(R1081=1,$I1081="Electronico"),2,IF(R1081=1,VLOOKUP($C1081&amp;"|"&amp;$B1081&amp;"|"&amp;$D1081,Empresas!$C$6:$CC$92,$G1081+6+1,0),0))))</f>
        <v>0</v>
      </c>
      <c r="AJ1081" s="147">
        <f>IF(AND($I1081="Si",S1081=1),1,IF(AND($I1081="Fisico",S1081=1),1,IF(AND(S1081=1,$I1081="Electronico"),2,IF(S1081=1,VLOOKUP($C1081&amp;"|"&amp;$B1081&amp;"|"&amp;$D1081,Empresas!$C$6:$CC$92,$G1081+6+1,0),0))))</f>
        <v>0</v>
      </c>
      <c r="AK1081" s="147">
        <f>IF(AND($I1081="Si",T1081=1),1,IF(AND($I1081="Fisico",T1081=1),1,IF(AND(T1081=1,$I1081="Electronico"),2,IF(T1081=1,VLOOKUP($C1081&amp;"|"&amp;$B1081&amp;"|"&amp;$D1081,Empresas!$C$6:$CC$92,$G1081+6+1,0),0))))</f>
        <v>0</v>
      </c>
      <c r="AL1081" s="147">
        <f>IF(AND($I1081="Si",U1081=1),1,IF(AND($I1081="Fisico",U1081=1),1,IF(AND(U1081=1,$I1081="Electronico"),2,IF(U1081=1,VLOOKUP($C1081&amp;"|"&amp;$B1081&amp;"|"&amp;$D1081,Empresas!$C$6:$CC$92,$G1081+6+1,0),0))))</f>
        <v>0</v>
      </c>
      <c r="AM1081" s="149">
        <f t="shared" si="170"/>
        <v>0</v>
      </c>
      <c r="AN1081" s="149">
        <f t="shared" si="171"/>
        <v>0</v>
      </c>
      <c r="AO1081" s="152">
        <f t="shared" si="172"/>
        <v>0</v>
      </c>
    </row>
    <row r="1082" spans="1:41" x14ac:dyDescent="0.25">
      <c r="A1082" s="143" t="str">
        <f>VLOOKUP(D1082,Empresas!$D$7:$F$91,3,0)</f>
        <v>Yulisa</v>
      </c>
      <c r="B1082" s="144" t="str">
        <f>VLOOKUP(D1082,Empresas!$D$7:$G$91,4,0)</f>
        <v>Carmen D.</v>
      </c>
      <c r="C1082" s="144" t="s">
        <v>544</v>
      </c>
      <c r="D1082" s="144" t="s">
        <v>216</v>
      </c>
      <c r="E1082" s="144" t="str">
        <f>VLOOKUP(D1082,Empresas!$D$7:$E$92,2,0)</f>
        <v>PC WORLD TRADING S.A.C.</v>
      </c>
      <c r="F1082" s="144" t="s">
        <v>187</v>
      </c>
      <c r="G1082" s="145">
        <f t="shared" si="177"/>
        <v>66</v>
      </c>
      <c r="H1082" s="145" t="str">
        <f>VLOOKUP(D1082,Empresas!$D$6:$L$92,7,0)</f>
        <v>Semestral</v>
      </c>
      <c r="I1082" s="144" t="str">
        <f>VLOOKUP(VLOOKUP(D1082&amp;"|"&amp;B1082,Empresas!$I$7:$CB$92,G1082,0),Tablas!$A$13:$B$14,2,0)</f>
        <v>No</v>
      </c>
      <c r="J1082" s="78"/>
      <c r="K1082" s="78"/>
      <c r="L1082" s="78"/>
      <c r="M1082" s="78"/>
      <c r="N1082" s="78"/>
      <c r="O1082" s="78"/>
      <c r="P1082" s="78"/>
      <c r="Q1082" s="78"/>
      <c r="R1082" s="78"/>
      <c r="S1082" s="78"/>
      <c r="T1082" s="78"/>
      <c r="U1082" s="78"/>
      <c r="V1082" s="78" t="str">
        <f>VLOOKUP(D1082,Empresas!$D$7:$CF$91,81,0)</f>
        <v>D</v>
      </c>
      <c r="W1082" s="78" t="str">
        <f>VLOOKUP(D1082,Empresas!$D$7:$M$91,10,0)</f>
        <v>Mype</v>
      </c>
      <c r="X1082" s="69" t="str">
        <f t="shared" si="168"/>
        <v>SI</v>
      </c>
      <c r="Y1082" s="153" t="str">
        <f t="shared" si="169"/>
        <v>No aplica</v>
      </c>
      <c r="Z1082" s="147">
        <f>IF(Y1082="No aplica",0,IF(I1082="no",0,IF(I1082="No aplica",0,IF(I1082="Si",1,IF(I1082="Fisico",1,IF(I1082="Electronico",2,VLOOKUP(C1082&amp;"|"&amp;B1082&amp;"|"&amp;D1082,Empresas!$C$6:$CC$92,G1082+6+1,0)))))))</f>
        <v>0</v>
      </c>
      <c r="AA1082" s="147">
        <f>IF(AND($I1082="Si",J1082=1),1,IF(AND($I1082="Fisico",J1082=1),1,IF(AND(J1082=1,$I1082="Electronico"),2,IF(J1082=1,VLOOKUP($C1082&amp;"|"&amp;$B1082&amp;"|"&amp;$D1082,Empresas!$C$6:$CC$92,$G1082+6+1,0),0))))</f>
        <v>0</v>
      </c>
      <c r="AB1082" s="147">
        <f>IF(AND($I1082="Si",K1082=1),1,IF(AND($I1082="Fisico",K1082=1),1,IF(AND(K1082=1,$I1082="Electronico"),2,IF(K1082=1,VLOOKUP($C1082&amp;"|"&amp;$B1082&amp;"|"&amp;$D1082,Empresas!$C$6:$CC$92,$G1082+6+1,0),0))))</f>
        <v>0</v>
      </c>
      <c r="AC1082" s="147">
        <f>IF(AND($I1082="Si",L1082=1),1,IF(AND($I1082="Fisico",L1082=1),1,IF(AND(L1082=1,$I1082="Electronico"),2,IF(L1082=1,VLOOKUP($C1082&amp;"|"&amp;$B1082&amp;"|"&amp;$D1082,Empresas!$C$6:$CC$92,$G1082+6+1,0),0))))</f>
        <v>0</v>
      </c>
      <c r="AD1082" s="147">
        <f>IF(AND($I1082="Si",M1082=1),1,IF(AND($I1082="Fisico",M1082=1),1,IF(AND(M1082=1,$I1082="Electronico"),2,IF(M1082=1,VLOOKUP($C1082&amp;"|"&amp;$B1082&amp;"|"&amp;$D1082,Empresas!$C$6:$CC$92,$G1082+6+1,0),0))))</f>
        <v>0</v>
      </c>
      <c r="AE1082" s="147">
        <f>IF(AND($I1082="Si",N1082=1),1,IF(AND($I1082="Fisico",N1082=1),1,IF(AND(N1082=1,$I1082="Electronico"),2,IF(N1082=1,VLOOKUP($C1082&amp;"|"&amp;$B1082&amp;"|"&amp;$D1082,Empresas!$C$6:$CC$92,$G1082+6+1,0),0))))</f>
        <v>0</v>
      </c>
      <c r="AF1082" s="147">
        <f>IF(AND($I1082="Si",O1082=1),1,IF(AND($I1082="Fisico",O1082=1),1,IF(AND(O1082=1,$I1082="Electronico"),2,IF(O1082=1,VLOOKUP($C1082&amp;"|"&amp;$B1082&amp;"|"&amp;$D1082,Empresas!$C$6:$CC$92,$G1082+6+1,0),0))))</f>
        <v>0</v>
      </c>
      <c r="AG1082" s="147">
        <f>IF(AND($I1082="Si",P1082=1),1,IF(AND($I1082="Fisico",P1082=1),1,IF(AND(P1082=1,$I1082="Electronico"),2,IF(P1082=1,VLOOKUP($C1082&amp;"|"&amp;$B1082&amp;"|"&amp;$D1082,Empresas!$C$6:$CC$92,$G1082+6+1,0),0))))</f>
        <v>0</v>
      </c>
      <c r="AH1082" s="147">
        <f>IF(AND($I1082="Si",Q1082=1),1,IF(AND($I1082="Fisico",Q1082=1),1,IF(AND(Q1082=1,$I1082="Electronico"),2,IF(Q1082=1,VLOOKUP($C1082&amp;"|"&amp;$B1082&amp;"|"&amp;$D1082,Empresas!$C$6:$CC$92,$G1082+6+1,0),0))))</f>
        <v>0</v>
      </c>
      <c r="AI1082" s="147">
        <f>IF(AND($I1082="Si",R1082=1),1,IF(AND($I1082="Fisico",R1082=1),1,IF(AND(R1082=1,$I1082="Electronico"),2,IF(R1082=1,VLOOKUP($C1082&amp;"|"&amp;$B1082&amp;"|"&amp;$D1082,Empresas!$C$6:$CC$92,$G1082+6+1,0),0))))</f>
        <v>0</v>
      </c>
      <c r="AJ1082" s="147">
        <f>IF(AND($I1082="Si",S1082=1),1,IF(AND($I1082="Fisico",S1082=1),1,IF(AND(S1082=1,$I1082="Electronico"),2,IF(S1082=1,VLOOKUP($C1082&amp;"|"&amp;$B1082&amp;"|"&amp;$D1082,Empresas!$C$6:$CC$92,$G1082+6+1,0),0))))</f>
        <v>0</v>
      </c>
      <c r="AK1082" s="147">
        <f>IF(AND($I1082="Si",T1082=1),1,IF(AND($I1082="Fisico",T1082=1),1,IF(AND(T1082=1,$I1082="Electronico"),2,IF(T1082=1,VLOOKUP($C1082&amp;"|"&amp;$B1082&amp;"|"&amp;$D1082,Empresas!$C$6:$CC$92,$G1082+6+1,0),0))))</f>
        <v>0</v>
      </c>
      <c r="AL1082" s="147">
        <f>IF(AND($I1082="Si",U1082=1),1,IF(AND($I1082="Fisico",U1082=1),1,IF(AND(U1082=1,$I1082="Electronico"),2,IF(U1082=1,VLOOKUP($C1082&amp;"|"&amp;$B1082&amp;"|"&amp;$D1082,Empresas!$C$6:$CC$92,$G1082+6+1,0),0))))</f>
        <v>0</v>
      </c>
      <c r="AM1082" s="149">
        <f t="shared" si="170"/>
        <v>0</v>
      </c>
      <c r="AN1082" s="149">
        <f t="shared" si="171"/>
        <v>0</v>
      </c>
      <c r="AO1082" s="152">
        <f t="shared" si="172"/>
        <v>0</v>
      </c>
    </row>
    <row r="1083" spans="1:41" x14ac:dyDescent="0.25">
      <c r="A1083" s="143" t="str">
        <f>VLOOKUP(D1083,Empresas!$D$7:$F$91,3,0)</f>
        <v>Yulisa</v>
      </c>
      <c r="B1083" s="144" t="str">
        <f>VLOOKUP(D1083,Empresas!$D$7:$G$91,4,0)</f>
        <v>Carmen D.</v>
      </c>
      <c r="C1083" s="144" t="s">
        <v>544</v>
      </c>
      <c r="D1083" s="144" t="s">
        <v>216</v>
      </c>
      <c r="E1083" s="144" t="str">
        <f>VLOOKUP(D1083,Empresas!$D$7:$E$92,2,0)</f>
        <v>PC WORLD TRADING S.A.C.</v>
      </c>
      <c r="F1083" s="144" t="s">
        <v>188</v>
      </c>
      <c r="G1083" s="145">
        <f t="shared" si="177"/>
        <v>67</v>
      </c>
      <c r="H1083" s="145" t="str">
        <f>VLOOKUP(D1083,Empresas!$D$6:$L$92,7,0)</f>
        <v>Semestral</v>
      </c>
      <c r="I1083" s="144" t="str">
        <f>VLOOKUP(VLOOKUP(D1083&amp;"|"&amp;B1083,Empresas!$I$7:$CB$92,G1083,0),Tablas!$A$13:$B$14,2,0)</f>
        <v>No</v>
      </c>
      <c r="J1083" s="78"/>
      <c r="K1083" s="78"/>
      <c r="L1083" s="78"/>
      <c r="M1083" s="78"/>
      <c r="N1083" s="78"/>
      <c r="O1083" s="78"/>
      <c r="P1083" s="78"/>
      <c r="Q1083" s="78"/>
      <c r="R1083" s="78"/>
      <c r="S1083" s="78"/>
      <c r="T1083" s="78"/>
      <c r="U1083" s="78"/>
      <c r="V1083" s="78" t="str">
        <f>VLOOKUP(D1083,Empresas!$D$7:$CF$91,81,0)</f>
        <v>D</v>
      </c>
      <c r="W1083" s="78" t="str">
        <f>VLOOKUP(D1083,Empresas!$D$7:$M$91,10,0)</f>
        <v>Mype</v>
      </c>
      <c r="X1083" s="69" t="str">
        <f t="shared" si="168"/>
        <v>SI</v>
      </c>
      <c r="Y1083" s="153" t="str">
        <f t="shared" si="169"/>
        <v>No aplica</v>
      </c>
      <c r="Z1083" s="147">
        <f>IF(Y1083="No aplica",0,IF(I1083="no",0,IF(I1083="No aplica",0,IF(I1083="Si",1,IF(I1083="Fisico",1,IF(I1083="Electronico",2,VLOOKUP(C1083&amp;"|"&amp;B1083&amp;"|"&amp;D1083,Empresas!$C$6:$CC$92,G1083+6+1,0)))))))</f>
        <v>0</v>
      </c>
      <c r="AA1083" s="147">
        <f>IF(AND($I1083="Si",J1083=1),1,IF(AND($I1083="Fisico",J1083=1),1,IF(AND(J1083=1,$I1083="Electronico"),2,IF(J1083=1,VLOOKUP($C1083&amp;"|"&amp;$B1083&amp;"|"&amp;$D1083,Empresas!$C$6:$CC$92,$G1083+6+1,0),0))))</f>
        <v>0</v>
      </c>
      <c r="AB1083" s="147">
        <f>IF(AND($I1083="Si",K1083=1),1,IF(AND($I1083="Fisico",K1083=1),1,IF(AND(K1083=1,$I1083="Electronico"),2,IF(K1083=1,VLOOKUP($C1083&amp;"|"&amp;$B1083&amp;"|"&amp;$D1083,Empresas!$C$6:$CC$92,$G1083+6+1,0),0))))</f>
        <v>0</v>
      </c>
      <c r="AC1083" s="147">
        <f>IF(AND($I1083="Si",L1083=1),1,IF(AND($I1083="Fisico",L1083=1),1,IF(AND(L1083=1,$I1083="Electronico"),2,IF(L1083=1,VLOOKUP($C1083&amp;"|"&amp;$B1083&amp;"|"&amp;$D1083,Empresas!$C$6:$CC$92,$G1083+6+1,0),0))))</f>
        <v>0</v>
      </c>
      <c r="AD1083" s="147">
        <f>IF(AND($I1083="Si",M1083=1),1,IF(AND($I1083="Fisico",M1083=1),1,IF(AND(M1083=1,$I1083="Electronico"),2,IF(M1083=1,VLOOKUP($C1083&amp;"|"&amp;$B1083&amp;"|"&amp;$D1083,Empresas!$C$6:$CC$92,$G1083+6+1,0),0))))</f>
        <v>0</v>
      </c>
      <c r="AE1083" s="147">
        <f>IF(AND($I1083="Si",N1083=1),1,IF(AND($I1083="Fisico",N1083=1),1,IF(AND(N1083=1,$I1083="Electronico"),2,IF(N1083=1,VLOOKUP($C1083&amp;"|"&amp;$B1083&amp;"|"&amp;$D1083,Empresas!$C$6:$CC$92,$G1083+6+1,0),0))))</f>
        <v>0</v>
      </c>
      <c r="AF1083" s="147">
        <f>IF(AND($I1083="Si",O1083=1),1,IF(AND($I1083="Fisico",O1083=1),1,IF(AND(O1083=1,$I1083="Electronico"),2,IF(O1083=1,VLOOKUP($C1083&amp;"|"&amp;$B1083&amp;"|"&amp;$D1083,Empresas!$C$6:$CC$92,$G1083+6+1,0),0))))</f>
        <v>0</v>
      </c>
      <c r="AG1083" s="147">
        <f>IF(AND($I1083="Si",P1083=1),1,IF(AND($I1083="Fisico",P1083=1),1,IF(AND(P1083=1,$I1083="Electronico"),2,IF(P1083=1,VLOOKUP($C1083&amp;"|"&amp;$B1083&amp;"|"&amp;$D1083,Empresas!$C$6:$CC$92,$G1083+6+1,0),0))))</f>
        <v>0</v>
      </c>
      <c r="AH1083" s="147">
        <f>IF(AND($I1083="Si",Q1083=1),1,IF(AND($I1083="Fisico",Q1083=1),1,IF(AND(Q1083=1,$I1083="Electronico"),2,IF(Q1083=1,VLOOKUP($C1083&amp;"|"&amp;$B1083&amp;"|"&amp;$D1083,Empresas!$C$6:$CC$92,$G1083+6+1,0),0))))</f>
        <v>0</v>
      </c>
      <c r="AI1083" s="147">
        <f>IF(AND($I1083="Si",R1083=1),1,IF(AND($I1083="Fisico",R1083=1),1,IF(AND(R1083=1,$I1083="Electronico"),2,IF(R1083=1,VLOOKUP($C1083&amp;"|"&amp;$B1083&amp;"|"&amp;$D1083,Empresas!$C$6:$CC$92,$G1083+6+1,0),0))))</f>
        <v>0</v>
      </c>
      <c r="AJ1083" s="147">
        <f>IF(AND($I1083="Si",S1083=1),1,IF(AND($I1083="Fisico",S1083=1),1,IF(AND(S1083=1,$I1083="Electronico"),2,IF(S1083=1,VLOOKUP($C1083&amp;"|"&amp;$B1083&amp;"|"&amp;$D1083,Empresas!$C$6:$CC$92,$G1083+6+1,0),0))))</f>
        <v>0</v>
      </c>
      <c r="AK1083" s="147">
        <f>IF(AND($I1083="Si",T1083=1),1,IF(AND($I1083="Fisico",T1083=1),1,IF(AND(T1083=1,$I1083="Electronico"),2,IF(T1083=1,VLOOKUP($C1083&amp;"|"&amp;$B1083&amp;"|"&amp;$D1083,Empresas!$C$6:$CC$92,$G1083+6+1,0),0))))</f>
        <v>0</v>
      </c>
      <c r="AL1083" s="147">
        <f>IF(AND($I1083="Si",U1083=1),1,IF(AND($I1083="Fisico",U1083=1),1,IF(AND(U1083=1,$I1083="Electronico"),2,IF(U1083=1,VLOOKUP($C1083&amp;"|"&amp;$B1083&amp;"|"&amp;$D1083,Empresas!$C$6:$CC$92,$G1083+6+1,0),0))))</f>
        <v>0</v>
      </c>
      <c r="AM1083" s="149">
        <f t="shared" si="170"/>
        <v>0</v>
      </c>
      <c r="AN1083" s="149">
        <f t="shared" si="171"/>
        <v>0</v>
      </c>
      <c r="AO1083" s="152">
        <f t="shared" si="172"/>
        <v>0</v>
      </c>
    </row>
    <row r="1084" spans="1:41" x14ac:dyDescent="0.25">
      <c r="A1084" s="143" t="str">
        <f>VLOOKUP(D1084,Empresas!$D$7:$F$91,3,0)</f>
        <v>Yulisa</v>
      </c>
      <c r="B1084" s="144" t="str">
        <f>VLOOKUP(D1084,Empresas!$D$7:$G$91,4,0)</f>
        <v>Carmen D.</v>
      </c>
      <c r="C1084" s="144" t="s">
        <v>544</v>
      </c>
      <c r="D1084" s="144" t="s">
        <v>216</v>
      </c>
      <c r="E1084" s="144" t="str">
        <f>VLOOKUP(D1084,Empresas!$D$7:$E$92,2,0)</f>
        <v>PC WORLD TRADING S.A.C.</v>
      </c>
      <c r="F1084" s="144" t="s">
        <v>189</v>
      </c>
      <c r="G1084" s="145">
        <f t="shared" si="177"/>
        <v>68</v>
      </c>
      <c r="H1084" s="145" t="str">
        <f>VLOOKUP(D1084,Empresas!$D$6:$L$92,7,0)</f>
        <v>Semestral</v>
      </c>
      <c r="I1084" s="144" t="str">
        <f>VLOOKUP(VLOOKUP(D1084&amp;"|"&amp;B1084,Empresas!$I$7:$CB$92,G1084,0),Tablas!$A$13:$B$14,2,0)</f>
        <v>No</v>
      </c>
      <c r="J1084" s="78"/>
      <c r="K1084" s="78"/>
      <c r="L1084" s="78"/>
      <c r="M1084" s="78"/>
      <c r="N1084" s="78"/>
      <c r="O1084" s="78"/>
      <c r="P1084" s="78"/>
      <c r="Q1084" s="78"/>
      <c r="R1084" s="78"/>
      <c r="S1084" s="78"/>
      <c r="T1084" s="78"/>
      <c r="U1084" s="78"/>
      <c r="V1084" s="78" t="str">
        <f>VLOOKUP(D1084,Empresas!$D$7:$CF$91,81,0)</f>
        <v>D</v>
      </c>
      <c r="W1084" s="78" t="str">
        <f>VLOOKUP(D1084,Empresas!$D$7:$M$91,10,0)</f>
        <v>Mype</v>
      </c>
      <c r="X1084" s="69" t="str">
        <f t="shared" si="168"/>
        <v>SI</v>
      </c>
      <c r="Y1084" s="153" t="str">
        <f t="shared" si="169"/>
        <v>No aplica</v>
      </c>
      <c r="Z1084" s="147">
        <f>IF(Y1084="No aplica",0,IF(I1084="no",0,IF(I1084="No aplica",0,IF(I1084="Si",1,IF(I1084="Fisico",1,IF(I1084="Electronico",2,VLOOKUP(C1084&amp;"|"&amp;B1084&amp;"|"&amp;D1084,Empresas!$C$6:$CC$92,G1084+6+1,0)))))))</f>
        <v>0</v>
      </c>
      <c r="AA1084" s="147">
        <f>IF(AND($I1084="Si",J1084=1),1,IF(AND($I1084="Fisico",J1084=1),1,IF(AND(J1084=1,$I1084="Electronico"),2,IF(J1084=1,VLOOKUP($C1084&amp;"|"&amp;$B1084&amp;"|"&amp;$D1084,Empresas!$C$6:$CC$92,$G1084+6+1,0),0))))</f>
        <v>0</v>
      </c>
      <c r="AB1084" s="147">
        <f>IF(AND($I1084="Si",K1084=1),1,IF(AND($I1084="Fisico",K1084=1),1,IF(AND(K1084=1,$I1084="Electronico"),2,IF(K1084=1,VLOOKUP($C1084&amp;"|"&amp;$B1084&amp;"|"&amp;$D1084,Empresas!$C$6:$CC$92,$G1084+6+1,0),0))))</f>
        <v>0</v>
      </c>
      <c r="AC1084" s="147">
        <f>IF(AND($I1084="Si",L1084=1),1,IF(AND($I1084="Fisico",L1084=1),1,IF(AND(L1084=1,$I1084="Electronico"),2,IF(L1084=1,VLOOKUP($C1084&amp;"|"&amp;$B1084&amp;"|"&amp;$D1084,Empresas!$C$6:$CC$92,$G1084+6+1,0),0))))</f>
        <v>0</v>
      </c>
      <c r="AD1084" s="147">
        <f>IF(AND($I1084="Si",M1084=1),1,IF(AND($I1084="Fisico",M1084=1),1,IF(AND(M1084=1,$I1084="Electronico"),2,IF(M1084=1,VLOOKUP($C1084&amp;"|"&amp;$B1084&amp;"|"&amp;$D1084,Empresas!$C$6:$CC$92,$G1084+6+1,0),0))))</f>
        <v>0</v>
      </c>
      <c r="AE1084" s="147">
        <f>IF(AND($I1084="Si",N1084=1),1,IF(AND($I1084="Fisico",N1084=1),1,IF(AND(N1084=1,$I1084="Electronico"),2,IF(N1084=1,VLOOKUP($C1084&amp;"|"&amp;$B1084&amp;"|"&amp;$D1084,Empresas!$C$6:$CC$92,$G1084+6+1,0),0))))</f>
        <v>0</v>
      </c>
      <c r="AF1084" s="147">
        <f>IF(AND($I1084="Si",O1084=1),1,IF(AND($I1084="Fisico",O1084=1),1,IF(AND(O1084=1,$I1084="Electronico"),2,IF(O1084=1,VLOOKUP($C1084&amp;"|"&amp;$B1084&amp;"|"&amp;$D1084,Empresas!$C$6:$CC$92,$G1084+6+1,0),0))))</f>
        <v>0</v>
      </c>
      <c r="AG1084" s="147">
        <f>IF(AND($I1084="Si",P1084=1),1,IF(AND($I1084="Fisico",P1084=1),1,IF(AND(P1084=1,$I1084="Electronico"),2,IF(P1084=1,VLOOKUP($C1084&amp;"|"&amp;$B1084&amp;"|"&amp;$D1084,Empresas!$C$6:$CC$92,$G1084+6+1,0),0))))</f>
        <v>0</v>
      </c>
      <c r="AH1084" s="147">
        <f>IF(AND($I1084="Si",Q1084=1),1,IF(AND($I1084="Fisico",Q1084=1),1,IF(AND(Q1084=1,$I1084="Electronico"),2,IF(Q1084=1,VLOOKUP($C1084&amp;"|"&amp;$B1084&amp;"|"&amp;$D1084,Empresas!$C$6:$CC$92,$G1084+6+1,0),0))))</f>
        <v>0</v>
      </c>
      <c r="AI1084" s="147">
        <f>IF(AND($I1084="Si",R1084=1),1,IF(AND($I1084="Fisico",R1084=1),1,IF(AND(R1084=1,$I1084="Electronico"),2,IF(R1084=1,VLOOKUP($C1084&amp;"|"&amp;$B1084&amp;"|"&amp;$D1084,Empresas!$C$6:$CC$92,$G1084+6+1,0),0))))</f>
        <v>0</v>
      </c>
      <c r="AJ1084" s="147">
        <f>IF(AND($I1084="Si",S1084=1),1,IF(AND($I1084="Fisico",S1084=1),1,IF(AND(S1084=1,$I1084="Electronico"),2,IF(S1084=1,VLOOKUP($C1084&amp;"|"&amp;$B1084&amp;"|"&amp;$D1084,Empresas!$C$6:$CC$92,$G1084+6+1,0),0))))</f>
        <v>0</v>
      </c>
      <c r="AK1084" s="147">
        <f>IF(AND($I1084="Si",T1084=1),1,IF(AND($I1084="Fisico",T1084=1),1,IF(AND(T1084=1,$I1084="Electronico"),2,IF(T1084=1,VLOOKUP($C1084&amp;"|"&amp;$B1084&amp;"|"&amp;$D1084,Empresas!$C$6:$CC$92,$G1084+6+1,0),0))))</f>
        <v>0</v>
      </c>
      <c r="AL1084" s="147">
        <f>IF(AND($I1084="Si",U1084=1),1,IF(AND($I1084="Fisico",U1084=1),1,IF(AND(U1084=1,$I1084="Electronico"),2,IF(U1084=1,VLOOKUP($C1084&amp;"|"&amp;$B1084&amp;"|"&amp;$D1084,Empresas!$C$6:$CC$92,$G1084+6+1,0),0))))</f>
        <v>0</v>
      </c>
      <c r="AM1084" s="149">
        <f t="shared" si="170"/>
        <v>0</v>
      </c>
      <c r="AN1084" s="149">
        <f t="shared" si="171"/>
        <v>0</v>
      </c>
      <c r="AO1084" s="152">
        <f t="shared" si="172"/>
        <v>0</v>
      </c>
    </row>
    <row r="1085" spans="1:41" x14ac:dyDescent="0.25">
      <c r="A1085" s="143" t="str">
        <f>VLOOKUP(D1085,Empresas!$D$7:$F$91,3,0)</f>
        <v>Yulisa</v>
      </c>
      <c r="B1085" s="144" t="str">
        <f>VLOOKUP(D1085,Empresas!$D$7:$G$91,4,0)</f>
        <v>Carmen D.</v>
      </c>
      <c r="C1085" s="144" t="s">
        <v>544</v>
      </c>
      <c r="D1085" s="144" t="s">
        <v>216</v>
      </c>
      <c r="E1085" s="144" t="str">
        <f>VLOOKUP(D1085,Empresas!$D$7:$E$92,2,0)</f>
        <v>PC WORLD TRADING S.A.C.</v>
      </c>
      <c r="F1085" s="144" t="s">
        <v>190</v>
      </c>
      <c r="G1085" s="145">
        <f t="shared" si="177"/>
        <v>69</v>
      </c>
      <c r="H1085" s="145" t="str">
        <f>VLOOKUP(D1085,Empresas!$D$6:$L$92,7,0)</f>
        <v>Semestral</v>
      </c>
      <c r="I1085" s="144" t="str">
        <f>VLOOKUP(VLOOKUP(D1085&amp;"|"&amp;B1085,Empresas!$I$7:$CB$92,G1085,0),Tablas!$A$13:$B$14,2,0)</f>
        <v>No</v>
      </c>
      <c r="J1085" s="78"/>
      <c r="K1085" s="78"/>
      <c r="L1085" s="78"/>
      <c r="M1085" s="78"/>
      <c r="N1085" s="78"/>
      <c r="O1085" s="78"/>
      <c r="P1085" s="78"/>
      <c r="Q1085" s="78"/>
      <c r="R1085" s="78"/>
      <c r="S1085" s="78"/>
      <c r="T1085" s="78"/>
      <c r="U1085" s="78"/>
      <c r="V1085" s="78" t="str">
        <f>VLOOKUP(D1085,Empresas!$D$7:$CF$91,81,0)</f>
        <v>D</v>
      </c>
      <c r="W1085" s="78" t="str">
        <f>VLOOKUP(D1085,Empresas!$D$7:$M$91,10,0)</f>
        <v>Mype</v>
      </c>
      <c r="X1085" s="69" t="str">
        <f t="shared" si="168"/>
        <v>NO</v>
      </c>
      <c r="Y1085" s="153" t="str">
        <f t="shared" si="169"/>
        <v>No aplica</v>
      </c>
      <c r="Z1085" s="147">
        <f>IF(Y1085="No aplica",0,IF(I1085="no",0,IF(I1085="No aplica",0,IF(I1085="Si",1,IF(I1085="Fisico",1,IF(I1085="Electronico",2,VLOOKUP(C1085&amp;"|"&amp;B1085&amp;"|"&amp;D1085,Empresas!$C$6:$CC$92,G1085+6+1,0)))))))</f>
        <v>0</v>
      </c>
      <c r="AA1085" s="147">
        <f>IF(AND($I1085="Si",J1085=1),1,IF(AND($I1085="Fisico",J1085=1),1,IF(AND(J1085=1,$I1085="Electronico"),2,IF(J1085=1,VLOOKUP($C1085&amp;"|"&amp;$B1085&amp;"|"&amp;$D1085,Empresas!$C$6:$CC$92,$G1085+6+1,0),0))))</f>
        <v>0</v>
      </c>
      <c r="AB1085" s="147">
        <f>IF(AND($I1085="Si",K1085=1),1,IF(AND($I1085="Fisico",K1085=1),1,IF(AND(K1085=1,$I1085="Electronico"),2,IF(K1085=1,VLOOKUP($C1085&amp;"|"&amp;$B1085&amp;"|"&amp;$D1085,Empresas!$C$6:$CC$92,$G1085+6+1,0),0))))</f>
        <v>0</v>
      </c>
      <c r="AC1085" s="147">
        <f>IF(AND($I1085="Si",L1085=1),1,IF(AND($I1085="Fisico",L1085=1),1,IF(AND(L1085=1,$I1085="Electronico"),2,IF(L1085=1,VLOOKUP($C1085&amp;"|"&amp;$B1085&amp;"|"&amp;$D1085,Empresas!$C$6:$CC$92,$G1085+6+1,0),0))))</f>
        <v>0</v>
      </c>
      <c r="AD1085" s="147">
        <f>IF(AND($I1085="Si",M1085=1),1,IF(AND($I1085="Fisico",M1085=1),1,IF(AND(M1085=1,$I1085="Electronico"),2,IF(M1085=1,VLOOKUP($C1085&amp;"|"&amp;$B1085&amp;"|"&amp;$D1085,Empresas!$C$6:$CC$92,$G1085+6+1,0),0))))</f>
        <v>0</v>
      </c>
      <c r="AE1085" s="147">
        <f>IF(AND($I1085="Si",N1085=1),1,IF(AND($I1085="Fisico",N1085=1),1,IF(AND(N1085=1,$I1085="Electronico"),2,IF(N1085=1,VLOOKUP($C1085&amp;"|"&amp;$B1085&amp;"|"&amp;$D1085,Empresas!$C$6:$CC$92,$G1085+6+1,0),0))))</f>
        <v>0</v>
      </c>
      <c r="AF1085" s="147">
        <f>IF(AND($I1085="Si",O1085=1),1,IF(AND($I1085="Fisico",O1085=1),1,IF(AND(O1085=1,$I1085="Electronico"),2,IF(O1085=1,VLOOKUP($C1085&amp;"|"&amp;$B1085&amp;"|"&amp;$D1085,Empresas!$C$6:$CC$92,$G1085+6+1,0),0))))</f>
        <v>0</v>
      </c>
      <c r="AG1085" s="147">
        <f>IF(AND($I1085="Si",P1085=1),1,IF(AND($I1085="Fisico",P1085=1),1,IF(AND(P1085=1,$I1085="Electronico"),2,IF(P1085=1,VLOOKUP($C1085&amp;"|"&amp;$B1085&amp;"|"&amp;$D1085,Empresas!$C$6:$CC$92,$G1085+6+1,0),0))))</f>
        <v>0</v>
      </c>
      <c r="AH1085" s="147">
        <f>IF(AND($I1085="Si",Q1085=1),1,IF(AND($I1085="Fisico",Q1085=1),1,IF(AND(Q1085=1,$I1085="Electronico"),2,IF(Q1085=1,VLOOKUP($C1085&amp;"|"&amp;$B1085&amp;"|"&amp;$D1085,Empresas!$C$6:$CC$92,$G1085+6+1,0),0))))</f>
        <v>0</v>
      </c>
      <c r="AI1085" s="147">
        <f>IF(AND($I1085="Si",R1085=1),1,IF(AND($I1085="Fisico",R1085=1),1,IF(AND(R1085=1,$I1085="Electronico"),2,IF(R1085=1,VLOOKUP($C1085&amp;"|"&amp;$B1085&amp;"|"&amp;$D1085,Empresas!$C$6:$CC$92,$G1085+6+1,0),0))))</f>
        <v>0</v>
      </c>
      <c r="AJ1085" s="147">
        <f>IF(AND($I1085="Si",S1085=1),1,IF(AND($I1085="Fisico",S1085=1),1,IF(AND(S1085=1,$I1085="Electronico"),2,IF(S1085=1,VLOOKUP($C1085&amp;"|"&amp;$B1085&amp;"|"&amp;$D1085,Empresas!$C$6:$CC$92,$G1085+6+1,0),0))))</f>
        <v>0</v>
      </c>
      <c r="AK1085" s="147">
        <f>IF(AND($I1085="Si",T1085=1),1,IF(AND($I1085="Fisico",T1085=1),1,IF(AND(T1085=1,$I1085="Electronico"),2,IF(T1085=1,VLOOKUP($C1085&amp;"|"&amp;$B1085&amp;"|"&amp;$D1085,Empresas!$C$6:$CC$92,$G1085+6+1,0),0))))</f>
        <v>0</v>
      </c>
      <c r="AL1085" s="147">
        <f>IF(AND($I1085="Si",U1085=1),1,IF(AND($I1085="Fisico",U1085=1),1,IF(AND(U1085=1,$I1085="Electronico"),2,IF(U1085=1,VLOOKUP($C1085&amp;"|"&amp;$B1085&amp;"|"&amp;$D1085,Empresas!$C$6:$CC$92,$G1085+6+1,0),0))))</f>
        <v>0</v>
      </c>
      <c r="AM1085" s="149">
        <f t="shared" si="170"/>
        <v>0</v>
      </c>
      <c r="AN1085" s="149">
        <f t="shared" si="171"/>
        <v>0</v>
      </c>
      <c r="AO1085" s="152">
        <f t="shared" si="172"/>
        <v>0</v>
      </c>
    </row>
    <row r="1086" spans="1:41" x14ac:dyDescent="0.25">
      <c r="A1086" s="143" t="str">
        <f>VLOOKUP(D1086,Empresas!$D$7:$F$91,3,0)</f>
        <v>Yulisa</v>
      </c>
      <c r="B1086" s="144" t="str">
        <f>VLOOKUP(D1086,Empresas!$D$7:$G$91,4,0)</f>
        <v>Carmen D.</v>
      </c>
      <c r="C1086" s="144" t="s">
        <v>544</v>
      </c>
      <c r="D1086" s="144" t="s">
        <v>216</v>
      </c>
      <c r="E1086" s="144" t="str">
        <f>VLOOKUP(D1086,Empresas!$D$7:$E$92,2,0)</f>
        <v>PC WORLD TRADING S.A.C.</v>
      </c>
      <c r="F1086" s="146" t="s">
        <v>191</v>
      </c>
      <c r="G1086" s="145">
        <f t="shared" si="177"/>
        <v>70</v>
      </c>
      <c r="H1086" s="145" t="str">
        <f>VLOOKUP(D1086,Empresas!$D$6:$L$92,7,0)</f>
        <v>Semestral</v>
      </c>
      <c r="I1086" s="144" t="str">
        <f>VLOOKUP(VLOOKUP(D1086&amp;"|"&amp;B1086,Empresas!$I$7:$CB$92,G1086,0),Tablas!$A$13:$B$14,2,0)</f>
        <v>No</v>
      </c>
      <c r="J1086" s="78"/>
      <c r="K1086" s="78"/>
      <c r="L1086" s="78"/>
      <c r="M1086" s="78"/>
      <c r="N1086" s="78"/>
      <c r="O1086" s="78"/>
      <c r="P1086" s="78"/>
      <c r="Q1086" s="78"/>
      <c r="R1086" s="78"/>
      <c r="S1086" s="78"/>
      <c r="T1086" s="78"/>
      <c r="U1086" s="78"/>
      <c r="V1086" s="78" t="str">
        <f>VLOOKUP(D1086,Empresas!$D$7:$CF$91,81,0)</f>
        <v>D</v>
      </c>
      <c r="W1086" s="78" t="str">
        <f>VLOOKUP(D1086,Empresas!$D$7:$M$91,10,0)</f>
        <v>Mype</v>
      </c>
      <c r="X1086" s="69" t="str">
        <f t="shared" si="168"/>
        <v>NO</v>
      </c>
      <c r="Y1086" s="153" t="str">
        <f t="shared" si="169"/>
        <v>No aplica</v>
      </c>
      <c r="Z1086" s="147">
        <f>IF(Y1086="No aplica",0,IF(I1086="no",0,IF(I1086="No aplica",0,IF(I1086="Si",1,IF(I1086="Fisico",1,IF(I1086="Electronico",2,VLOOKUP(C1086&amp;"|"&amp;B1086&amp;"|"&amp;D1086,Empresas!$C$6:$CC$92,G1086+6+1,0)))))))</f>
        <v>0</v>
      </c>
      <c r="AA1086" s="147">
        <f>IF(AND($I1086="Si",J1086=1),1,IF(AND($I1086="Fisico",J1086=1),1,IF(AND(J1086=1,$I1086="Electronico"),2,IF(J1086=1,VLOOKUP($C1086&amp;"|"&amp;$B1086&amp;"|"&amp;$D1086,Empresas!$C$6:$CC$92,$G1086+6+1,0),0))))</f>
        <v>0</v>
      </c>
      <c r="AB1086" s="147">
        <f>IF(AND($I1086="Si",K1086=1),1,IF(AND($I1086="Fisico",K1086=1),1,IF(AND(K1086=1,$I1086="Electronico"),2,IF(K1086=1,VLOOKUP($C1086&amp;"|"&amp;$B1086&amp;"|"&amp;$D1086,Empresas!$C$6:$CC$92,$G1086+6+1,0),0))))</f>
        <v>0</v>
      </c>
      <c r="AC1086" s="147">
        <f>IF(AND($I1086="Si",L1086=1),1,IF(AND($I1086="Fisico",L1086=1),1,IF(AND(L1086=1,$I1086="Electronico"),2,IF(L1086=1,VLOOKUP($C1086&amp;"|"&amp;$B1086&amp;"|"&amp;$D1086,Empresas!$C$6:$CC$92,$G1086+6+1,0),0))))</f>
        <v>0</v>
      </c>
      <c r="AD1086" s="147">
        <f>IF(AND($I1086="Si",M1086=1),1,IF(AND($I1086="Fisico",M1086=1),1,IF(AND(M1086=1,$I1086="Electronico"),2,IF(M1086=1,VLOOKUP($C1086&amp;"|"&amp;$B1086&amp;"|"&amp;$D1086,Empresas!$C$6:$CC$92,$G1086+6+1,0),0))))</f>
        <v>0</v>
      </c>
      <c r="AE1086" s="147">
        <f>IF(AND($I1086="Si",N1086=1),1,IF(AND($I1086="Fisico",N1086=1),1,IF(AND(N1086=1,$I1086="Electronico"),2,IF(N1086=1,VLOOKUP($C1086&amp;"|"&amp;$B1086&amp;"|"&amp;$D1086,Empresas!$C$6:$CC$92,$G1086+6+1,0),0))))</f>
        <v>0</v>
      </c>
      <c r="AF1086" s="147">
        <f>IF(AND($I1086="Si",O1086=1),1,IF(AND($I1086="Fisico",O1086=1),1,IF(AND(O1086=1,$I1086="Electronico"),2,IF(O1086=1,VLOOKUP($C1086&amp;"|"&amp;$B1086&amp;"|"&amp;$D1086,Empresas!$C$6:$CC$92,$G1086+6+1,0),0))))</f>
        <v>0</v>
      </c>
      <c r="AG1086" s="147">
        <f>IF(AND($I1086="Si",P1086=1),1,IF(AND($I1086="Fisico",P1086=1),1,IF(AND(P1086=1,$I1086="Electronico"),2,IF(P1086=1,VLOOKUP($C1086&amp;"|"&amp;$B1086&amp;"|"&amp;$D1086,Empresas!$C$6:$CC$92,$G1086+6+1,0),0))))</f>
        <v>0</v>
      </c>
      <c r="AH1086" s="147">
        <f>IF(AND($I1086="Si",Q1086=1),1,IF(AND($I1086="Fisico",Q1086=1),1,IF(AND(Q1086=1,$I1086="Electronico"),2,IF(Q1086=1,VLOOKUP($C1086&amp;"|"&amp;$B1086&amp;"|"&amp;$D1086,Empresas!$C$6:$CC$92,$G1086+6+1,0),0))))</f>
        <v>0</v>
      </c>
      <c r="AI1086" s="147">
        <f>IF(AND($I1086="Si",R1086=1),1,IF(AND($I1086="Fisico",R1086=1),1,IF(AND(R1086=1,$I1086="Electronico"),2,IF(R1086=1,VLOOKUP($C1086&amp;"|"&amp;$B1086&amp;"|"&amp;$D1086,Empresas!$C$6:$CC$92,$G1086+6+1,0),0))))</f>
        <v>0</v>
      </c>
      <c r="AJ1086" s="147">
        <f>IF(AND($I1086="Si",S1086=1),1,IF(AND($I1086="Fisico",S1086=1),1,IF(AND(S1086=1,$I1086="Electronico"),2,IF(S1086=1,VLOOKUP($C1086&amp;"|"&amp;$B1086&amp;"|"&amp;$D1086,Empresas!$C$6:$CC$92,$G1086+6+1,0),0))))</f>
        <v>0</v>
      </c>
      <c r="AK1086" s="147">
        <f>IF(AND($I1086="Si",T1086=1),1,IF(AND($I1086="Fisico",T1086=1),1,IF(AND(T1086=1,$I1086="Electronico"),2,IF(T1086=1,VLOOKUP($C1086&amp;"|"&amp;$B1086&amp;"|"&amp;$D1086,Empresas!$C$6:$CC$92,$G1086+6+1,0),0))))</f>
        <v>0</v>
      </c>
      <c r="AL1086" s="147">
        <f>IF(AND($I1086="Si",U1086=1),1,IF(AND($I1086="Fisico",U1086=1),1,IF(AND(U1086=1,$I1086="Electronico"),2,IF(U1086=1,VLOOKUP($C1086&amp;"|"&amp;$B1086&amp;"|"&amp;$D1086,Empresas!$C$6:$CC$92,$G1086+6+1,0),0))))</f>
        <v>0</v>
      </c>
      <c r="AM1086" s="149">
        <f t="shared" si="170"/>
        <v>0</v>
      </c>
      <c r="AN1086" s="149">
        <f t="shared" si="171"/>
        <v>0</v>
      </c>
      <c r="AO1086" s="152">
        <f t="shared" si="172"/>
        <v>0</v>
      </c>
    </row>
    <row r="1087" spans="1:41" x14ac:dyDescent="0.25">
      <c r="A1087" s="143" t="str">
        <f>VLOOKUP(D1087,Empresas!$D$7:$F$91,3,0)</f>
        <v>Yulisa</v>
      </c>
      <c r="B1087" s="144" t="str">
        <f>VLOOKUP(D1087,Empresas!$D$7:$G$91,4,0)</f>
        <v>Carmen D.</v>
      </c>
      <c r="C1087" s="144" t="s">
        <v>544</v>
      </c>
      <c r="D1087" s="144" t="s">
        <v>216</v>
      </c>
      <c r="E1087" s="144" t="str">
        <f>VLOOKUP(D1087,Empresas!$D$7:$E$92,2,0)</f>
        <v>PC WORLD TRADING S.A.C.</v>
      </c>
      <c r="F1087" s="144" t="s">
        <v>192</v>
      </c>
      <c r="G1087" s="145">
        <f t="shared" si="177"/>
        <v>71</v>
      </c>
      <c r="H1087" s="145" t="str">
        <f>VLOOKUP(D1087,Empresas!$D$6:$L$92,7,0)</f>
        <v>Semestral</v>
      </c>
      <c r="I1087" s="144" t="str">
        <f>VLOOKUP(VLOOKUP(D1087&amp;"|"&amp;B1087,Empresas!$I$7:$CB$92,G1087,0),Tablas!$A$13:$B$14,2,0)</f>
        <v>No</v>
      </c>
      <c r="J1087" s="78"/>
      <c r="K1087" s="78"/>
      <c r="L1087" s="78"/>
      <c r="M1087" s="78"/>
      <c r="N1087" s="78"/>
      <c r="O1087" s="78"/>
      <c r="P1087" s="78"/>
      <c r="Q1087" s="78"/>
      <c r="R1087" s="78"/>
      <c r="S1087" s="78"/>
      <c r="T1087" s="78"/>
      <c r="U1087" s="78"/>
      <c r="V1087" s="78" t="str">
        <f>VLOOKUP(D1087,Empresas!$D$7:$CF$91,81,0)</f>
        <v>D</v>
      </c>
      <c r="W1087" s="78" t="str">
        <f>VLOOKUP(D1087,Empresas!$D$7:$M$91,10,0)</f>
        <v>Mype</v>
      </c>
      <c r="X1087" s="69" t="str">
        <f t="shared" si="168"/>
        <v>NO</v>
      </c>
      <c r="Y1087" s="153" t="str">
        <f t="shared" si="169"/>
        <v>No aplica</v>
      </c>
      <c r="Z1087" s="147">
        <f>IF(Y1087="No aplica",0,IF(I1087="no",0,IF(I1087="No aplica",0,IF(I1087="Si",1,IF(I1087="Fisico",1,IF(I1087="Electronico",2,VLOOKUP(C1087&amp;"|"&amp;B1087&amp;"|"&amp;D1087,Empresas!$C$6:$CC$92,G1087+6+1,0)))))))</f>
        <v>0</v>
      </c>
      <c r="AA1087" s="147">
        <f>IF(AND($I1087="Si",J1087=1),1,IF(AND($I1087="Fisico",J1087=1),1,IF(AND(J1087=1,$I1087="Electronico"),2,IF(J1087=1,VLOOKUP($C1087&amp;"|"&amp;$B1087&amp;"|"&amp;$D1087,Empresas!$C$6:$CC$92,$G1087+6+1,0),0))))</f>
        <v>0</v>
      </c>
      <c r="AB1087" s="147">
        <f>IF(AND($I1087="Si",K1087=1),1,IF(AND($I1087="Fisico",K1087=1),1,IF(AND(K1087=1,$I1087="Electronico"),2,IF(K1087=1,VLOOKUP($C1087&amp;"|"&amp;$B1087&amp;"|"&amp;$D1087,Empresas!$C$6:$CC$92,$G1087+6+1,0),0))))</f>
        <v>0</v>
      </c>
      <c r="AC1087" s="147">
        <f>IF(AND($I1087="Si",L1087=1),1,IF(AND($I1087="Fisico",L1087=1),1,IF(AND(L1087=1,$I1087="Electronico"),2,IF(L1087=1,VLOOKUP($C1087&amp;"|"&amp;$B1087&amp;"|"&amp;$D1087,Empresas!$C$6:$CC$92,$G1087+6+1,0),0))))</f>
        <v>0</v>
      </c>
      <c r="AD1087" s="147">
        <f>IF(AND($I1087="Si",M1087=1),1,IF(AND($I1087="Fisico",M1087=1),1,IF(AND(M1087=1,$I1087="Electronico"),2,IF(M1087=1,VLOOKUP($C1087&amp;"|"&amp;$B1087&amp;"|"&amp;$D1087,Empresas!$C$6:$CC$92,$G1087+6+1,0),0))))</f>
        <v>0</v>
      </c>
      <c r="AE1087" s="147">
        <f>IF(AND($I1087="Si",N1087=1),1,IF(AND($I1087="Fisico",N1087=1),1,IF(AND(N1087=1,$I1087="Electronico"),2,IF(N1087=1,VLOOKUP($C1087&amp;"|"&amp;$B1087&amp;"|"&amp;$D1087,Empresas!$C$6:$CC$92,$G1087+6+1,0),0))))</f>
        <v>0</v>
      </c>
      <c r="AF1087" s="147">
        <f>IF(AND($I1087="Si",O1087=1),1,IF(AND($I1087="Fisico",O1087=1),1,IF(AND(O1087=1,$I1087="Electronico"),2,IF(O1087=1,VLOOKUP($C1087&amp;"|"&amp;$B1087&amp;"|"&amp;$D1087,Empresas!$C$6:$CC$92,$G1087+6+1,0),0))))</f>
        <v>0</v>
      </c>
      <c r="AG1087" s="147">
        <f>IF(AND($I1087="Si",P1087=1),1,IF(AND($I1087="Fisico",P1087=1),1,IF(AND(P1087=1,$I1087="Electronico"),2,IF(P1087=1,VLOOKUP($C1087&amp;"|"&amp;$B1087&amp;"|"&amp;$D1087,Empresas!$C$6:$CC$92,$G1087+6+1,0),0))))</f>
        <v>0</v>
      </c>
      <c r="AH1087" s="147">
        <f>IF(AND($I1087="Si",Q1087=1),1,IF(AND($I1087="Fisico",Q1087=1),1,IF(AND(Q1087=1,$I1087="Electronico"),2,IF(Q1087=1,VLOOKUP($C1087&amp;"|"&amp;$B1087&amp;"|"&amp;$D1087,Empresas!$C$6:$CC$92,$G1087+6+1,0),0))))</f>
        <v>0</v>
      </c>
      <c r="AI1087" s="147">
        <f>IF(AND($I1087="Si",R1087=1),1,IF(AND($I1087="Fisico",R1087=1),1,IF(AND(R1087=1,$I1087="Electronico"),2,IF(R1087=1,VLOOKUP($C1087&amp;"|"&amp;$B1087&amp;"|"&amp;$D1087,Empresas!$C$6:$CC$92,$G1087+6+1,0),0))))</f>
        <v>0</v>
      </c>
      <c r="AJ1087" s="147">
        <f>IF(AND($I1087="Si",S1087=1),1,IF(AND($I1087="Fisico",S1087=1),1,IF(AND(S1087=1,$I1087="Electronico"),2,IF(S1087=1,VLOOKUP($C1087&amp;"|"&amp;$B1087&amp;"|"&amp;$D1087,Empresas!$C$6:$CC$92,$G1087+6+1,0),0))))</f>
        <v>0</v>
      </c>
      <c r="AK1087" s="147">
        <f>IF(AND($I1087="Si",T1087=1),1,IF(AND($I1087="Fisico",T1087=1),1,IF(AND(T1087=1,$I1087="Electronico"),2,IF(T1087=1,VLOOKUP($C1087&amp;"|"&amp;$B1087&amp;"|"&amp;$D1087,Empresas!$C$6:$CC$92,$G1087+6+1,0),0))))</f>
        <v>0</v>
      </c>
      <c r="AL1087" s="147">
        <f>IF(AND($I1087="Si",U1087=1),1,IF(AND($I1087="Fisico",U1087=1),1,IF(AND(U1087=1,$I1087="Electronico"),2,IF(U1087=1,VLOOKUP($C1087&amp;"|"&amp;$B1087&amp;"|"&amp;$D1087,Empresas!$C$6:$CC$92,$G1087+6+1,0),0))))</f>
        <v>0</v>
      </c>
      <c r="AM1087" s="149">
        <f t="shared" si="170"/>
        <v>0</v>
      </c>
      <c r="AN1087" s="149">
        <f t="shared" si="171"/>
        <v>0</v>
      </c>
      <c r="AO1087" s="152">
        <f t="shared" si="172"/>
        <v>0</v>
      </c>
    </row>
    <row r="1088" spans="1:41" x14ac:dyDescent="0.25">
      <c r="A1088" s="137" t="str">
        <f>VLOOKUP(D1088,Empresas!$D$7:$F$91,3,0)</f>
        <v>Yulisa</v>
      </c>
      <c r="B1088" s="138" t="str">
        <f>VLOOKUP(D1088,Empresas!$D$7:$G$91,4,0)</f>
        <v>Mireya</v>
      </c>
      <c r="C1088" s="138" t="s">
        <v>544</v>
      </c>
      <c r="D1088" s="138" t="s">
        <v>227</v>
      </c>
      <c r="E1088" s="138" t="str">
        <f>VLOOKUP(D1088,Empresas!$D$7:$E$92,2,0)</f>
        <v>WC MAKEUP S.A.C</v>
      </c>
      <c r="F1088" s="138" t="s">
        <v>158</v>
      </c>
      <c r="G1088" s="139">
        <f>+Empresas!$O$2</f>
        <v>7</v>
      </c>
      <c r="H1088" s="139" t="str">
        <f>VLOOKUP(D1088,Empresas!$D$6:$L$92,7,0)</f>
        <v>Semestral</v>
      </c>
      <c r="I1088" s="138" t="str">
        <f>VLOOKUP(VLOOKUP(D1088&amp;"|"&amp;B1088,Empresas!$I$7:$CB$92,G1088,0),Tablas!$A$3:$B$5,2,0)</f>
        <v>Registro y analisis</v>
      </c>
      <c r="J1088" s="78">
        <v>1</v>
      </c>
      <c r="K1088" s="78">
        <v>1</v>
      </c>
      <c r="L1088" s="78">
        <v>1</v>
      </c>
      <c r="M1088" s="78">
        <v>1</v>
      </c>
      <c r="N1088" s="78">
        <v>1</v>
      </c>
      <c r="O1088" s="78">
        <v>1</v>
      </c>
      <c r="P1088" s="78">
        <v>1</v>
      </c>
      <c r="Q1088" s="78">
        <v>1</v>
      </c>
      <c r="R1088" s="78"/>
      <c r="S1088" s="78"/>
      <c r="T1088" s="78"/>
      <c r="U1088" s="78"/>
      <c r="V1088" s="78" t="str">
        <f>VLOOKUP(D1088,Empresas!$D$7:$CF$91,81,0)</f>
        <v>C</v>
      </c>
      <c r="W1088" s="78" t="str">
        <f>VLOOKUP(D1088,Empresas!$D$7:$M$91,10,0)</f>
        <v>Rer</v>
      </c>
      <c r="X1088" s="69" t="str">
        <f t="shared" si="168"/>
        <v>SI</v>
      </c>
      <c r="Y1088" s="153" t="str">
        <f t="shared" si="169"/>
        <v>Si aplica</v>
      </c>
      <c r="Z1088" s="147">
        <f>IF(Y1088="No aplica",0,IF(I1088="no",0,IF(I1088="No aplica",0,IF(I1088="Si",1,IF(I1088="Fisico",1,IF(I1088="Electronico",2,VLOOKUP(C1088&amp;"|"&amp;B1088&amp;"|"&amp;D1088,Empresas!$C$6:$CC$92,G1088+6+1,0)))))))</f>
        <v>1</v>
      </c>
      <c r="AA1088" s="147">
        <f>IF(AND($I1088="Si",J1088=1),1,IF(AND($I1088="Fisico",J1088=1),1,IF(AND(J1088=1,$I1088="Electronico"),2,IF(J1088=1,VLOOKUP($C1088&amp;"|"&amp;$B1088&amp;"|"&amp;$D1088,Empresas!$C$6:$CC$92,$G1088+6+1,0),0))))</f>
        <v>1</v>
      </c>
      <c r="AB1088" s="147">
        <f>IF(AND($I1088="Si",K1088=1),1,IF(AND($I1088="Fisico",K1088=1),1,IF(AND(K1088=1,$I1088="Electronico"),2,IF(K1088=1,VLOOKUP($C1088&amp;"|"&amp;$B1088&amp;"|"&amp;$D1088,Empresas!$C$6:$CC$92,$G1088+6+1,0),0))))</f>
        <v>1</v>
      </c>
      <c r="AC1088" s="147">
        <f>IF(AND($I1088="Si",L1088=1),1,IF(AND($I1088="Fisico",L1088=1),1,IF(AND(L1088=1,$I1088="Electronico"),2,IF(L1088=1,VLOOKUP($C1088&amp;"|"&amp;$B1088&amp;"|"&amp;$D1088,Empresas!$C$6:$CC$92,$G1088+6+1,0),0))))</f>
        <v>1</v>
      </c>
      <c r="AD1088" s="147">
        <f>IF(AND($I1088="Si",M1088=1),1,IF(AND($I1088="Fisico",M1088=1),1,IF(AND(M1088=1,$I1088="Electronico"),2,IF(M1088=1,VLOOKUP($C1088&amp;"|"&amp;$B1088&amp;"|"&amp;$D1088,Empresas!$C$6:$CC$92,$G1088+6+1,0),0))))</f>
        <v>1</v>
      </c>
      <c r="AE1088" s="147">
        <f>IF(AND($I1088="Si",N1088=1),1,IF(AND($I1088="Fisico",N1088=1),1,IF(AND(N1088=1,$I1088="Electronico"),2,IF(N1088=1,VLOOKUP($C1088&amp;"|"&amp;$B1088&amp;"|"&amp;$D1088,Empresas!$C$6:$CC$92,$G1088+6+1,0),0))))</f>
        <v>1</v>
      </c>
      <c r="AF1088" s="147">
        <f>IF(AND($I1088="Si",O1088=1),1,IF(AND($I1088="Fisico",O1088=1),1,IF(AND(O1088=1,$I1088="Electronico"),2,IF(O1088=1,VLOOKUP($C1088&amp;"|"&amp;$B1088&amp;"|"&amp;$D1088,Empresas!$C$6:$CC$92,$G1088+6+1,0),0))))</f>
        <v>1</v>
      </c>
      <c r="AG1088" s="147">
        <f>IF(AND($I1088="Si",P1088=1),1,IF(AND($I1088="Fisico",P1088=1),1,IF(AND(P1088=1,$I1088="Electronico"),2,IF(P1088=1,VLOOKUP($C1088&amp;"|"&amp;$B1088&amp;"|"&amp;$D1088,Empresas!$C$6:$CC$92,$G1088+6+1,0),0))))</f>
        <v>1</v>
      </c>
      <c r="AH1088" s="147">
        <f>IF(AND($I1088="Si",Q1088=1),1,IF(AND($I1088="Fisico",Q1088=1),1,IF(AND(Q1088=1,$I1088="Electronico"),2,IF(Q1088=1,VLOOKUP($C1088&amp;"|"&amp;$B1088&amp;"|"&amp;$D1088,Empresas!$C$6:$CC$92,$G1088+6+1,0),0))))</f>
        <v>1</v>
      </c>
      <c r="AI1088" s="147">
        <f>IF(AND($I1088="Si",R1088=1),1,IF(AND($I1088="Fisico",R1088=1),1,IF(AND(R1088=1,$I1088="Electronico"),2,IF(R1088=1,VLOOKUP($C1088&amp;"|"&amp;$B1088&amp;"|"&amp;$D1088,Empresas!$C$6:$CC$92,$G1088+6+1,0),0))))</f>
        <v>0</v>
      </c>
      <c r="AJ1088" s="147">
        <f>IF(AND($I1088="Si",S1088=1),1,IF(AND($I1088="Fisico",S1088=1),1,IF(AND(S1088=1,$I1088="Electronico"),2,IF(S1088=1,VLOOKUP($C1088&amp;"|"&amp;$B1088&amp;"|"&amp;$D1088,Empresas!$C$6:$CC$92,$G1088+6+1,0),0))))</f>
        <v>0</v>
      </c>
      <c r="AK1088" s="147">
        <f>IF(AND($I1088="Si",T1088=1),1,IF(AND($I1088="Fisico",T1088=1),1,IF(AND(T1088=1,$I1088="Electronico"),2,IF(T1088=1,VLOOKUP($C1088&amp;"|"&amp;$B1088&amp;"|"&amp;$D1088,Empresas!$C$6:$CC$92,$G1088+6+1,0),0))))</f>
        <v>0</v>
      </c>
      <c r="AL1088" s="147">
        <f>IF(AND($I1088="Si",U1088=1),1,IF(AND($I1088="Fisico",U1088=1),1,IF(AND(U1088=1,$I1088="Electronico"),2,IF(U1088=1,VLOOKUP($C1088&amp;"|"&amp;$B1088&amp;"|"&amp;$D1088,Empresas!$C$6:$CC$92,$G1088+6+1,0),0))))</f>
        <v>0</v>
      </c>
      <c r="AM1088" s="149">
        <f t="shared" si="170"/>
        <v>8</v>
      </c>
      <c r="AN1088" s="149">
        <f t="shared" si="171"/>
        <v>8</v>
      </c>
      <c r="AO1088" s="152">
        <f t="shared" si="172"/>
        <v>1</v>
      </c>
    </row>
    <row r="1089" spans="1:41" x14ac:dyDescent="0.25">
      <c r="A1089" s="137" t="str">
        <f>VLOOKUP(D1089,Empresas!$D$7:$F$91,3,0)</f>
        <v>Yulisa</v>
      </c>
      <c r="B1089" s="138" t="str">
        <f>VLOOKUP(D1089,Empresas!$D$7:$G$91,4,0)</f>
        <v>Mireya</v>
      </c>
      <c r="C1089" s="138" t="s">
        <v>544</v>
      </c>
      <c r="D1089" s="138" t="s">
        <v>227</v>
      </c>
      <c r="E1089" s="138" t="str">
        <f>VLOOKUP(D1089,Empresas!$D$7:$E$92,2,0)</f>
        <v>WC MAKEUP S.A.C</v>
      </c>
      <c r="F1089" s="138" t="s">
        <v>159</v>
      </c>
      <c r="G1089" s="139">
        <f>+G1088+3</f>
        <v>10</v>
      </c>
      <c r="H1089" s="139" t="str">
        <f>VLOOKUP(D1089,Empresas!$D$6:$L$92,7,0)</f>
        <v>Semestral</v>
      </c>
      <c r="I1089" s="138" t="str">
        <f>VLOOKUP(VLOOKUP(D1089&amp;"|"&amp;B1089,Empresas!$I$7:$CB$92,G1089,0),Tablas!$A$3:$B$5,2,0)</f>
        <v>Registro y analisis</v>
      </c>
      <c r="J1089" s="78">
        <v>1</v>
      </c>
      <c r="K1089" s="78">
        <v>1</v>
      </c>
      <c r="L1089" s="78">
        <v>1</v>
      </c>
      <c r="M1089" s="78">
        <v>1</v>
      </c>
      <c r="N1089" s="78">
        <v>1</v>
      </c>
      <c r="O1089" s="78">
        <v>1</v>
      </c>
      <c r="P1089" s="78">
        <v>1</v>
      </c>
      <c r="Q1089" s="78">
        <v>1</v>
      </c>
      <c r="R1089" s="78"/>
      <c r="S1089" s="78"/>
      <c r="T1089" s="78"/>
      <c r="U1089" s="78"/>
      <c r="V1089" s="78" t="str">
        <f>VLOOKUP(D1089,Empresas!$D$7:$CF$91,81,0)</f>
        <v>C</v>
      </c>
      <c r="W1089" s="78" t="str">
        <f>VLOOKUP(D1089,Empresas!$D$7:$M$91,10,0)</f>
        <v>Rer</v>
      </c>
      <c r="X1089" s="69" t="str">
        <f t="shared" si="168"/>
        <v>SI</v>
      </c>
      <c r="Y1089" s="153" t="str">
        <f t="shared" si="169"/>
        <v>Si aplica</v>
      </c>
      <c r="Z1089" s="147">
        <f>IF(Y1089="No aplica",0,IF(I1089="no",0,IF(I1089="No aplica",0,IF(I1089="Si",1,IF(I1089="Fisico",1,IF(I1089="Electronico",2,VLOOKUP(C1089&amp;"|"&amp;B1089&amp;"|"&amp;D1089,Empresas!$C$6:$CC$92,G1089+6+1,0)))))))</f>
        <v>1</v>
      </c>
      <c r="AA1089" s="147">
        <f>IF(AND($I1089="Si",J1089=1),1,IF(AND($I1089="Fisico",J1089=1),1,IF(AND(J1089=1,$I1089="Electronico"),2,IF(J1089=1,VLOOKUP($C1089&amp;"|"&amp;$B1089&amp;"|"&amp;$D1089,Empresas!$C$6:$CC$92,$G1089+6+1,0),0))))</f>
        <v>1</v>
      </c>
      <c r="AB1089" s="147">
        <f>IF(AND($I1089="Si",K1089=1),1,IF(AND($I1089="Fisico",K1089=1),1,IF(AND(K1089=1,$I1089="Electronico"),2,IF(K1089=1,VLOOKUP($C1089&amp;"|"&amp;$B1089&amp;"|"&amp;$D1089,Empresas!$C$6:$CC$92,$G1089+6+1,0),0))))</f>
        <v>1</v>
      </c>
      <c r="AC1089" s="147">
        <f>IF(AND($I1089="Si",L1089=1),1,IF(AND($I1089="Fisico",L1089=1),1,IF(AND(L1089=1,$I1089="Electronico"),2,IF(L1089=1,VLOOKUP($C1089&amp;"|"&amp;$B1089&amp;"|"&amp;$D1089,Empresas!$C$6:$CC$92,$G1089+6+1,0),0))))</f>
        <v>1</v>
      </c>
      <c r="AD1089" s="147">
        <f>IF(AND($I1089="Si",M1089=1),1,IF(AND($I1089="Fisico",M1089=1),1,IF(AND(M1089=1,$I1089="Electronico"),2,IF(M1089=1,VLOOKUP($C1089&amp;"|"&amp;$B1089&amp;"|"&amp;$D1089,Empresas!$C$6:$CC$92,$G1089+6+1,0),0))))</f>
        <v>1</v>
      </c>
      <c r="AE1089" s="147">
        <f>IF(AND($I1089="Si",N1089=1),1,IF(AND($I1089="Fisico",N1089=1),1,IF(AND(N1089=1,$I1089="Electronico"),2,IF(N1089=1,VLOOKUP($C1089&amp;"|"&amp;$B1089&amp;"|"&amp;$D1089,Empresas!$C$6:$CC$92,$G1089+6+1,0),0))))</f>
        <v>1</v>
      </c>
      <c r="AF1089" s="147">
        <f>IF(AND($I1089="Si",O1089=1),1,IF(AND($I1089="Fisico",O1089=1),1,IF(AND(O1089=1,$I1089="Electronico"),2,IF(O1089=1,VLOOKUP($C1089&amp;"|"&amp;$B1089&amp;"|"&amp;$D1089,Empresas!$C$6:$CC$92,$G1089+6+1,0),0))))</f>
        <v>1</v>
      </c>
      <c r="AG1089" s="147">
        <f>IF(AND($I1089="Si",P1089=1),1,IF(AND($I1089="Fisico",P1089=1),1,IF(AND(P1089=1,$I1089="Electronico"),2,IF(P1089=1,VLOOKUP($C1089&amp;"|"&amp;$B1089&amp;"|"&amp;$D1089,Empresas!$C$6:$CC$92,$G1089+6+1,0),0))))</f>
        <v>1</v>
      </c>
      <c r="AH1089" s="147">
        <f>IF(AND($I1089="Si",Q1089=1),1,IF(AND($I1089="Fisico",Q1089=1),1,IF(AND(Q1089=1,$I1089="Electronico"),2,IF(Q1089=1,VLOOKUP($C1089&amp;"|"&amp;$B1089&amp;"|"&amp;$D1089,Empresas!$C$6:$CC$92,$G1089+6+1,0),0))))</f>
        <v>1</v>
      </c>
      <c r="AI1089" s="147">
        <f>IF(AND($I1089="Si",R1089=1),1,IF(AND($I1089="Fisico",R1089=1),1,IF(AND(R1089=1,$I1089="Electronico"),2,IF(R1089=1,VLOOKUP($C1089&amp;"|"&amp;$B1089&amp;"|"&amp;$D1089,Empresas!$C$6:$CC$92,$G1089+6+1,0),0))))</f>
        <v>0</v>
      </c>
      <c r="AJ1089" s="147">
        <f>IF(AND($I1089="Si",S1089=1),1,IF(AND($I1089="Fisico",S1089=1),1,IF(AND(S1089=1,$I1089="Electronico"),2,IF(S1089=1,VLOOKUP($C1089&amp;"|"&amp;$B1089&amp;"|"&amp;$D1089,Empresas!$C$6:$CC$92,$G1089+6+1,0),0))))</f>
        <v>0</v>
      </c>
      <c r="AK1089" s="147">
        <f>IF(AND($I1089="Si",T1089=1),1,IF(AND($I1089="Fisico",T1089=1),1,IF(AND(T1089=1,$I1089="Electronico"),2,IF(T1089=1,VLOOKUP($C1089&amp;"|"&amp;$B1089&amp;"|"&amp;$D1089,Empresas!$C$6:$CC$92,$G1089+6+1,0),0))))</f>
        <v>0</v>
      </c>
      <c r="AL1089" s="147">
        <f>IF(AND($I1089="Si",U1089=1),1,IF(AND($I1089="Fisico",U1089=1),1,IF(AND(U1089=1,$I1089="Electronico"),2,IF(U1089=1,VLOOKUP($C1089&amp;"|"&amp;$B1089&amp;"|"&amp;$D1089,Empresas!$C$6:$CC$92,$G1089+6+1,0),0))))</f>
        <v>0</v>
      </c>
      <c r="AM1089" s="149">
        <f t="shared" si="170"/>
        <v>8</v>
      </c>
      <c r="AN1089" s="149">
        <f t="shared" si="171"/>
        <v>8</v>
      </c>
      <c r="AO1089" s="152">
        <f t="shared" si="172"/>
        <v>1</v>
      </c>
    </row>
    <row r="1090" spans="1:41" x14ac:dyDescent="0.25">
      <c r="A1090" s="137" t="str">
        <f>VLOOKUP(D1090,Empresas!$D$7:$F$91,3,0)</f>
        <v>Yulisa</v>
      </c>
      <c r="B1090" s="138" t="str">
        <f>VLOOKUP(D1090,Empresas!$D$7:$G$91,4,0)</f>
        <v>Mireya</v>
      </c>
      <c r="C1090" s="138" t="s">
        <v>544</v>
      </c>
      <c r="D1090" s="138" t="s">
        <v>227</v>
      </c>
      <c r="E1090" s="138" t="str">
        <f>VLOOKUP(D1090,Empresas!$D$7:$E$92,2,0)</f>
        <v>WC MAKEUP S.A.C</v>
      </c>
      <c r="F1090" s="138" t="s">
        <v>160</v>
      </c>
      <c r="G1090" s="139">
        <f t="shared" ref="G1090:G1101" si="178">+G1089+3</f>
        <v>13</v>
      </c>
      <c r="H1090" s="139" t="str">
        <f>VLOOKUP(D1090,Empresas!$D$6:$L$92,7,0)</f>
        <v>Semestral</v>
      </c>
      <c r="I1090" s="138" t="str">
        <f>VLOOKUP(VLOOKUP(D1090&amp;"|"&amp;B1090,Empresas!$I$7:$CB$92,G1090,0),Tablas!$A$3:$B$5,2,0)</f>
        <v>No aplica</v>
      </c>
      <c r="J1090" s="78"/>
      <c r="K1090" s="78"/>
      <c r="L1090" s="78"/>
      <c r="M1090" s="78"/>
      <c r="N1090" s="78"/>
      <c r="O1090" s="78"/>
      <c r="P1090" s="78"/>
      <c r="Q1090" s="78"/>
      <c r="R1090" s="78"/>
      <c r="S1090" s="78"/>
      <c r="T1090" s="78"/>
      <c r="U1090" s="78"/>
      <c r="V1090" s="78" t="str">
        <f>VLOOKUP(D1090,Empresas!$D$7:$CF$91,81,0)</f>
        <v>C</v>
      </c>
      <c r="W1090" s="78" t="str">
        <f>VLOOKUP(D1090,Empresas!$D$7:$M$91,10,0)</f>
        <v>Rer</v>
      </c>
      <c r="X1090" s="69" t="str">
        <f t="shared" si="168"/>
        <v>SI</v>
      </c>
      <c r="Y1090" s="153" t="str">
        <f t="shared" si="169"/>
        <v>No aplica</v>
      </c>
      <c r="Z1090" s="147">
        <f>IF(Y1090="No aplica",0,IF(I1090="no",0,IF(I1090="No aplica",0,IF(I1090="Si",1,IF(I1090="Fisico",1,IF(I1090="Electronico",2,VLOOKUP(C1090&amp;"|"&amp;B1090&amp;"|"&amp;D1090,Empresas!$C$6:$CC$92,G1090+6+1,0)))))))</f>
        <v>0</v>
      </c>
      <c r="AA1090" s="147">
        <f>IF(AND($I1090="Si",J1090=1),1,IF(AND($I1090="Fisico",J1090=1),1,IF(AND(J1090=1,$I1090="Electronico"),2,IF(J1090=1,VLOOKUP($C1090&amp;"|"&amp;$B1090&amp;"|"&amp;$D1090,Empresas!$C$6:$CC$92,$G1090+6+1,0),0))))</f>
        <v>0</v>
      </c>
      <c r="AB1090" s="147">
        <f>IF(AND($I1090="Si",K1090=1),1,IF(AND($I1090="Fisico",K1090=1),1,IF(AND(K1090=1,$I1090="Electronico"),2,IF(K1090=1,VLOOKUP($C1090&amp;"|"&amp;$B1090&amp;"|"&amp;$D1090,Empresas!$C$6:$CC$92,$G1090+6+1,0),0))))</f>
        <v>0</v>
      </c>
      <c r="AC1090" s="147">
        <f>IF(AND($I1090="Si",L1090=1),1,IF(AND($I1090="Fisico",L1090=1),1,IF(AND(L1090=1,$I1090="Electronico"),2,IF(L1090=1,VLOOKUP($C1090&amp;"|"&amp;$B1090&amp;"|"&amp;$D1090,Empresas!$C$6:$CC$92,$G1090+6+1,0),0))))</f>
        <v>0</v>
      </c>
      <c r="AD1090" s="147">
        <f>IF(AND($I1090="Si",M1090=1),1,IF(AND($I1090="Fisico",M1090=1),1,IF(AND(M1090=1,$I1090="Electronico"),2,IF(M1090=1,VLOOKUP($C1090&amp;"|"&amp;$B1090&amp;"|"&amp;$D1090,Empresas!$C$6:$CC$92,$G1090+6+1,0),0))))</f>
        <v>0</v>
      </c>
      <c r="AE1090" s="147">
        <f>IF(AND($I1090="Si",N1090=1),1,IF(AND($I1090="Fisico",N1090=1),1,IF(AND(N1090=1,$I1090="Electronico"),2,IF(N1090=1,VLOOKUP($C1090&amp;"|"&amp;$B1090&amp;"|"&amp;$D1090,Empresas!$C$6:$CC$92,$G1090+6+1,0),0))))</f>
        <v>0</v>
      </c>
      <c r="AF1090" s="147">
        <f>IF(AND($I1090="Si",O1090=1),1,IF(AND($I1090="Fisico",O1090=1),1,IF(AND(O1090=1,$I1090="Electronico"),2,IF(O1090=1,VLOOKUP($C1090&amp;"|"&amp;$B1090&amp;"|"&amp;$D1090,Empresas!$C$6:$CC$92,$G1090+6+1,0),0))))</f>
        <v>0</v>
      </c>
      <c r="AG1090" s="147">
        <f>IF(AND($I1090="Si",P1090=1),1,IF(AND($I1090="Fisico",P1090=1),1,IF(AND(P1090=1,$I1090="Electronico"),2,IF(P1090=1,VLOOKUP($C1090&amp;"|"&amp;$B1090&amp;"|"&amp;$D1090,Empresas!$C$6:$CC$92,$G1090+6+1,0),0))))</f>
        <v>0</v>
      </c>
      <c r="AH1090" s="147">
        <f>IF(AND($I1090="Si",Q1090=1),1,IF(AND($I1090="Fisico",Q1090=1),1,IF(AND(Q1090=1,$I1090="Electronico"),2,IF(Q1090=1,VLOOKUP($C1090&amp;"|"&amp;$B1090&amp;"|"&amp;$D1090,Empresas!$C$6:$CC$92,$G1090+6+1,0),0))))</f>
        <v>0</v>
      </c>
      <c r="AI1090" s="147">
        <f>IF(AND($I1090="Si",R1090=1),1,IF(AND($I1090="Fisico",R1090=1),1,IF(AND(R1090=1,$I1090="Electronico"),2,IF(R1090=1,VLOOKUP($C1090&amp;"|"&amp;$B1090&amp;"|"&amp;$D1090,Empresas!$C$6:$CC$92,$G1090+6+1,0),0))))</f>
        <v>0</v>
      </c>
      <c r="AJ1090" s="147">
        <f>IF(AND($I1090="Si",S1090=1),1,IF(AND($I1090="Fisico",S1090=1),1,IF(AND(S1090=1,$I1090="Electronico"),2,IF(S1090=1,VLOOKUP($C1090&amp;"|"&amp;$B1090&amp;"|"&amp;$D1090,Empresas!$C$6:$CC$92,$G1090+6+1,0),0))))</f>
        <v>0</v>
      </c>
      <c r="AK1090" s="147">
        <f>IF(AND($I1090="Si",T1090=1),1,IF(AND($I1090="Fisico",T1090=1),1,IF(AND(T1090=1,$I1090="Electronico"),2,IF(T1090=1,VLOOKUP($C1090&amp;"|"&amp;$B1090&amp;"|"&amp;$D1090,Empresas!$C$6:$CC$92,$G1090+6+1,0),0))))</f>
        <v>0</v>
      </c>
      <c r="AL1090" s="147">
        <f>IF(AND($I1090="Si",U1090=1),1,IF(AND($I1090="Fisico",U1090=1),1,IF(AND(U1090=1,$I1090="Electronico"),2,IF(U1090=1,VLOOKUP($C1090&amp;"|"&amp;$B1090&amp;"|"&amp;$D1090,Empresas!$C$6:$CC$92,$G1090+6+1,0),0))))</f>
        <v>0</v>
      </c>
      <c r="AM1090" s="149">
        <f t="shared" si="170"/>
        <v>0</v>
      </c>
      <c r="AN1090" s="149">
        <f t="shared" si="171"/>
        <v>0</v>
      </c>
      <c r="AO1090" s="152">
        <f t="shared" si="172"/>
        <v>0</v>
      </c>
    </row>
    <row r="1091" spans="1:41" x14ac:dyDescent="0.25">
      <c r="A1091" s="137" t="str">
        <f>VLOOKUP(D1091,Empresas!$D$7:$F$91,3,0)</f>
        <v>Yulisa</v>
      </c>
      <c r="B1091" s="138" t="str">
        <f>VLOOKUP(D1091,Empresas!$D$7:$G$91,4,0)</f>
        <v>Mireya</v>
      </c>
      <c r="C1091" s="138" t="s">
        <v>544</v>
      </c>
      <c r="D1091" s="138" t="s">
        <v>227</v>
      </c>
      <c r="E1091" s="138" t="str">
        <f>VLOOKUP(D1091,Empresas!$D$7:$E$92,2,0)</f>
        <v>WC MAKEUP S.A.C</v>
      </c>
      <c r="F1091" s="138" t="s">
        <v>161</v>
      </c>
      <c r="G1091" s="139">
        <f t="shared" si="178"/>
        <v>16</v>
      </c>
      <c r="H1091" s="139" t="str">
        <f>VLOOKUP(D1091,Empresas!$D$6:$L$92,7,0)</f>
        <v>Semestral</v>
      </c>
      <c r="I1091" s="138" t="str">
        <f>VLOOKUP(VLOOKUP(D1091&amp;"|"&amp;B1091,Empresas!$I$7:$CB$92,G1091,0),Tablas!$A$3:$B$5,2,0)</f>
        <v>No aplica</v>
      </c>
      <c r="J1091" s="78"/>
      <c r="K1091" s="78"/>
      <c r="L1091" s="78"/>
      <c r="M1091" s="78"/>
      <c r="N1091" s="78"/>
      <c r="O1091" s="78"/>
      <c r="P1091" s="78"/>
      <c r="Q1091" s="78"/>
      <c r="R1091" s="78"/>
      <c r="S1091" s="78"/>
      <c r="T1091" s="78"/>
      <c r="U1091" s="78"/>
      <c r="V1091" s="78" t="str">
        <f>VLOOKUP(D1091,Empresas!$D$7:$CF$91,81,0)</f>
        <v>C</v>
      </c>
      <c r="W1091" s="78" t="str">
        <f>VLOOKUP(D1091,Empresas!$D$7:$M$91,10,0)</f>
        <v>Rer</v>
      </c>
      <c r="X1091" s="69" t="str">
        <f t="shared" si="168"/>
        <v>SI</v>
      </c>
      <c r="Y1091" s="153" t="str">
        <f t="shared" si="169"/>
        <v>No aplica</v>
      </c>
      <c r="Z1091" s="147">
        <f>IF(Y1091="No aplica",0,IF(I1091="no",0,IF(I1091="No aplica",0,IF(I1091="Si",1,IF(I1091="Fisico",1,IF(I1091="Electronico",2,VLOOKUP(C1091&amp;"|"&amp;B1091&amp;"|"&amp;D1091,Empresas!$C$6:$CC$92,G1091+6+1,0)))))))</f>
        <v>0</v>
      </c>
      <c r="AA1091" s="147">
        <f>IF(AND($I1091="Si",J1091=1),1,IF(AND($I1091="Fisico",J1091=1),1,IF(AND(J1091=1,$I1091="Electronico"),2,IF(J1091=1,VLOOKUP($C1091&amp;"|"&amp;$B1091&amp;"|"&amp;$D1091,Empresas!$C$6:$CC$92,$G1091+6+1,0),0))))</f>
        <v>0</v>
      </c>
      <c r="AB1091" s="147">
        <f>IF(AND($I1091="Si",K1091=1),1,IF(AND($I1091="Fisico",K1091=1),1,IF(AND(K1091=1,$I1091="Electronico"),2,IF(K1091=1,VLOOKUP($C1091&amp;"|"&amp;$B1091&amp;"|"&amp;$D1091,Empresas!$C$6:$CC$92,$G1091+6+1,0),0))))</f>
        <v>0</v>
      </c>
      <c r="AC1091" s="147">
        <f>IF(AND($I1091="Si",L1091=1),1,IF(AND($I1091="Fisico",L1091=1),1,IF(AND(L1091=1,$I1091="Electronico"),2,IF(L1091=1,VLOOKUP($C1091&amp;"|"&amp;$B1091&amp;"|"&amp;$D1091,Empresas!$C$6:$CC$92,$G1091+6+1,0),0))))</f>
        <v>0</v>
      </c>
      <c r="AD1091" s="147">
        <f>IF(AND($I1091="Si",M1091=1),1,IF(AND($I1091="Fisico",M1091=1),1,IF(AND(M1091=1,$I1091="Electronico"),2,IF(M1091=1,VLOOKUP($C1091&amp;"|"&amp;$B1091&amp;"|"&amp;$D1091,Empresas!$C$6:$CC$92,$G1091+6+1,0),0))))</f>
        <v>0</v>
      </c>
      <c r="AE1091" s="147">
        <f>IF(AND($I1091="Si",N1091=1),1,IF(AND($I1091="Fisico",N1091=1),1,IF(AND(N1091=1,$I1091="Electronico"),2,IF(N1091=1,VLOOKUP($C1091&amp;"|"&amp;$B1091&amp;"|"&amp;$D1091,Empresas!$C$6:$CC$92,$G1091+6+1,0),0))))</f>
        <v>0</v>
      </c>
      <c r="AF1091" s="147">
        <f>IF(AND($I1091="Si",O1091=1),1,IF(AND($I1091="Fisico",O1091=1),1,IF(AND(O1091=1,$I1091="Electronico"),2,IF(O1091=1,VLOOKUP($C1091&amp;"|"&amp;$B1091&amp;"|"&amp;$D1091,Empresas!$C$6:$CC$92,$G1091+6+1,0),0))))</f>
        <v>0</v>
      </c>
      <c r="AG1091" s="147">
        <f>IF(AND($I1091="Si",P1091=1),1,IF(AND($I1091="Fisico",P1091=1),1,IF(AND(P1091=1,$I1091="Electronico"),2,IF(P1091=1,VLOOKUP($C1091&amp;"|"&amp;$B1091&amp;"|"&amp;$D1091,Empresas!$C$6:$CC$92,$G1091+6+1,0),0))))</f>
        <v>0</v>
      </c>
      <c r="AH1091" s="147">
        <f>IF(AND($I1091="Si",Q1091=1),1,IF(AND($I1091="Fisico",Q1091=1),1,IF(AND(Q1091=1,$I1091="Electronico"),2,IF(Q1091=1,VLOOKUP($C1091&amp;"|"&amp;$B1091&amp;"|"&amp;$D1091,Empresas!$C$6:$CC$92,$G1091+6+1,0),0))))</f>
        <v>0</v>
      </c>
      <c r="AI1091" s="147">
        <f>IF(AND($I1091="Si",R1091=1),1,IF(AND($I1091="Fisico",R1091=1),1,IF(AND(R1091=1,$I1091="Electronico"),2,IF(R1091=1,VLOOKUP($C1091&amp;"|"&amp;$B1091&amp;"|"&amp;$D1091,Empresas!$C$6:$CC$92,$G1091+6+1,0),0))))</f>
        <v>0</v>
      </c>
      <c r="AJ1091" s="147">
        <f>IF(AND($I1091="Si",S1091=1),1,IF(AND($I1091="Fisico",S1091=1),1,IF(AND(S1091=1,$I1091="Electronico"),2,IF(S1091=1,VLOOKUP($C1091&amp;"|"&amp;$B1091&amp;"|"&amp;$D1091,Empresas!$C$6:$CC$92,$G1091+6+1,0),0))))</f>
        <v>0</v>
      </c>
      <c r="AK1091" s="147">
        <f>IF(AND($I1091="Si",T1091=1),1,IF(AND($I1091="Fisico",T1091=1),1,IF(AND(T1091=1,$I1091="Electronico"),2,IF(T1091=1,VLOOKUP($C1091&amp;"|"&amp;$B1091&amp;"|"&amp;$D1091,Empresas!$C$6:$CC$92,$G1091+6+1,0),0))))</f>
        <v>0</v>
      </c>
      <c r="AL1091" s="147">
        <f>IF(AND($I1091="Si",U1091=1),1,IF(AND($I1091="Fisico",U1091=1),1,IF(AND(U1091=1,$I1091="Electronico"),2,IF(U1091=1,VLOOKUP($C1091&amp;"|"&amp;$B1091&amp;"|"&amp;$D1091,Empresas!$C$6:$CC$92,$G1091+6+1,0),0))))</f>
        <v>0</v>
      </c>
      <c r="AM1091" s="149">
        <f t="shared" si="170"/>
        <v>0</v>
      </c>
      <c r="AN1091" s="149">
        <f t="shared" si="171"/>
        <v>0</v>
      </c>
      <c r="AO1091" s="152">
        <f t="shared" si="172"/>
        <v>0</v>
      </c>
    </row>
    <row r="1092" spans="1:41" x14ac:dyDescent="0.25">
      <c r="A1092" s="137" t="str">
        <f>VLOOKUP(D1092,Empresas!$D$7:$F$91,3,0)</f>
        <v>Yulisa</v>
      </c>
      <c r="B1092" s="138" t="str">
        <f>VLOOKUP(D1092,Empresas!$D$7:$G$91,4,0)</f>
        <v>Mireya</v>
      </c>
      <c r="C1092" s="138" t="s">
        <v>544</v>
      </c>
      <c r="D1092" s="138" t="s">
        <v>227</v>
      </c>
      <c r="E1092" s="138" t="str">
        <f>VLOOKUP(D1092,Empresas!$D$7:$E$92,2,0)</f>
        <v>WC MAKEUP S.A.C</v>
      </c>
      <c r="F1092" s="138" t="s">
        <v>162</v>
      </c>
      <c r="G1092" s="139">
        <f t="shared" si="178"/>
        <v>19</v>
      </c>
      <c r="H1092" s="139" t="str">
        <f>VLOOKUP(D1092,Empresas!$D$6:$L$92,7,0)</f>
        <v>Semestral</v>
      </c>
      <c r="I1092" s="138" t="str">
        <f>VLOOKUP(VLOOKUP(D1092&amp;"|"&amp;B1092,Empresas!$I$7:$CB$92,G1092,0),Tablas!$A$3:$B$5,2,0)</f>
        <v>No aplica</v>
      </c>
      <c r="J1092" s="78"/>
      <c r="K1092" s="78"/>
      <c r="L1092" s="78"/>
      <c r="M1092" s="78"/>
      <c r="N1092" s="78"/>
      <c r="O1092" s="78"/>
      <c r="P1092" s="78"/>
      <c r="Q1092" s="78"/>
      <c r="R1092" s="78"/>
      <c r="S1092" s="78"/>
      <c r="T1092" s="78"/>
      <c r="U1092" s="78"/>
      <c r="V1092" s="78" t="str">
        <f>VLOOKUP(D1092,Empresas!$D$7:$CF$91,81,0)</f>
        <v>C</v>
      </c>
      <c r="W1092" s="78" t="str">
        <f>VLOOKUP(D1092,Empresas!$D$7:$M$91,10,0)</f>
        <v>Rer</v>
      </c>
      <c r="X1092" s="69" t="str">
        <f t="shared" ref="X1092:X1155" si="179">IF(OR(LEFT(F1092,5)="02.06",LEFT(F1092,5)="02.08",LEFT(F1092,5)="02.09",LEFT(F1092,5)="02.10",LEFT(F1092,5)="02.11",LEFT(F1092,5)="03.08",LEFT(F1092,5)="03.09",LEFT(F1092,5)="03.10"),"NO","SI")</f>
        <v>SI</v>
      </c>
      <c r="Y1092" s="153" t="str">
        <f t="shared" ref="Y1092:Y1155" si="180">IF(SUM(J1092:U1092)=0,"No aplica","Si aplica")</f>
        <v>No aplica</v>
      </c>
      <c r="Z1092" s="147">
        <f>IF(Y1092="No aplica",0,IF(I1092="no",0,IF(I1092="No aplica",0,IF(I1092="Si",1,IF(I1092="Fisico",1,IF(I1092="Electronico",2,VLOOKUP(C1092&amp;"|"&amp;B1092&amp;"|"&amp;D1092,Empresas!$C$6:$CC$92,G1092+6+1,0)))))))</f>
        <v>0</v>
      </c>
      <c r="AA1092" s="147">
        <f>IF(AND($I1092="Si",J1092=1),1,IF(AND($I1092="Fisico",J1092=1),1,IF(AND(J1092=1,$I1092="Electronico"),2,IF(J1092=1,VLOOKUP($C1092&amp;"|"&amp;$B1092&amp;"|"&amp;$D1092,Empresas!$C$6:$CC$92,$G1092+6+1,0),0))))</f>
        <v>0</v>
      </c>
      <c r="AB1092" s="147">
        <f>IF(AND($I1092="Si",K1092=1),1,IF(AND($I1092="Fisico",K1092=1),1,IF(AND(K1092=1,$I1092="Electronico"),2,IF(K1092=1,VLOOKUP($C1092&amp;"|"&amp;$B1092&amp;"|"&amp;$D1092,Empresas!$C$6:$CC$92,$G1092+6+1,0),0))))</f>
        <v>0</v>
      </c>
      <c r="AC1092" s="147">
        <f>IF(AND($I1092="Si",L1092=1),1,IF(AND($I1092="Fisico",L1092=1),1,IF(AND(L1092=1,$I1092="Electronico"),2,IF(L1092=1,VLOOKUP($C1092&amp;"|"&amp;$B1092&amp;"|"&amp;$D1092,Empresas!$C$6:$CC$92,$G1092+6+1,0),0))))</f>
        <v>0</v>
      </c>
      <c r="AD1092" s="147">
        <f>IF(AND($I1092="Si",M1092=1),1,IF(AND($I1092="Fisico",M1092=1),1,IF(AND(M1092=1,$I1092="Electronico"),2,IF(M1092=1,VLOOKUP($C1092&amp;"|"&amp;$B1092&amp;"|"&amp;$D1092,Empresas!$C$6:$CC$92,$G1092+6+1,0),0))))</f>
        <v>0</v>
      </c>
      <c r="AE1092" s="147">
        <f>IF(AND($I1092="Si",N1092=1),1,IF(AND($I1092="Fisico",N1092=1),1,IF(AND(N1092=1,$I1092="Electronico"),2,IF(N1092=1,VLOOKUP($C1092&amp;"|"&amp;$B1092&amp;"|"&amp;$D1092,Empresas!$C$6:$CC$92,$G1092+6+1,0),0))))</f>
        <v>0</v>
      </c>
      <c r="AF1092" s="147">
        <f>IF(AND($I1092="Si",O1092=1),1,IF(AND($I1092="Fisico",O1092=1),1,IF(AND(O1092=1,$I1092="Electronico"),2,IF(O1092=1,VLOOKUP($C1092&amp;"|"&amp;$B1092&amp;"|"&amp;$D1092,Empresas!$C$6:$CC$92,$G1092+6+1,0),0))))</f>
        <v>0</v>
      </c>
      <c r="AG1092" s="147">
        <f>IF(AND($I1092="Si",P1092=1),1,IF(AND($I1092="Fisico",P1092=1),1,IF(AND(P1092=1,$I1092="Electronico"),2,IF(P1092=1,VLOOKUP($C1092&amp;"|"&amp;$B1092&amp;"|"&amp;$D1092,Empresas!$C$6:$CC$92,$G1092+6+1,0),0))))</f>
        <v>0</v>
      </c>
      <c r="AH1092" s="147">
        <f>IF(AND($I1092="Si",Q1092=1),1,IF(AND($I1092="Fisico",Q1092=1),1,IF(AND(Q1092=1,$I1092="Electronico"),2,IF(Q1092=1,VLOOKUP($C1092&amp;"|"&amp;$B1092&amp;"|"&amp;$D1092,Empresas!$C$6:$CC$92,$G1092+6+1,0),0))))</f>
        <v>0</v>
      </c>
      <c r="AI1092" s="147">
        <f>IF(AND($I1092="Si",R1092=1),1,IF(AND($I1092="Fisico",R1092=1),1,IF(AND(R1092=1,$I1092="Electronico"),2,IF(R1092=1,VLOOKUP($C1092&amp;"|"&amp;$B1092&amp;"|"&amp;$D1092,Empresas!$C$6:$CC$92,$G1092+6+1,0),0))))</f>
        <v>0</v>
      </c>
      <c r="AJ1092" s="147">
        <f>IF(AND($I1092="Si",S1092=1),1,IF(AND($I1092="Fisico",S1092=1),1,IF(AND(S1092=1,$I1092="Electronico"),2,IF(S1092=1,VLOOKUP($C1092&amp;"|"&amp;$B1092&amp;"|"&amp;$D1092,Empresas!$C$6:$CC$92,$G1092+6+1,0),0))))</f>
        <v>0</v>
      </c>
      <c r="AK1092" s="147">
        <f>IF(AND($I1092="Si",T1092=1),1,IF(AND($I1092="Fisico",T1092=1),1,IF(AND(T1092=1,$I1092="Electronico"),2,IF(T1092=1,VLOOKUP($C1092&amp;"|"&amp;$B1092&amp;"|"&amp;$D1092,Empresas!$C$6:$CC$92,$G1092+6+1,0),0))))</f>
        <v>0</v>
      </c>
      <c r="AL1092" s="147">
        <f>IF(AND($I1092="Si",U1092=1),1,IF(AND($I1092="Fisico",U1092=1),1,IF(AND(U1092=1,$I1092="Electronico"),2,IF(U1092=1,VLOOKUP($C1092&amp;"|"&amp;$B1092&amp;"|"&amp;$D1092,Empresas!$C$6:$CC$92,$G1092+6+1,0),0))))</f>
        <v>0</v>
      </c>
      <c r="AM1092" s="149">
        <f t="shared" ref="AM1092:AM1155" si="181">SUM(AA1092:AL1092)</f>
        <v>0</v>
      </c>
      <c r="AN1092" s="149">
        <f t="shared" ref="AN1092:AN1155" si="182">Z1092*RIGHT($AM$2,2)*1</f>
        <v>0</v>
      </c>
      <c r="AO1092" s="152">
        <f t="shared" ref="AO1092:AO1155" si="183">IFERROR(AM1092/AN1092,0)</f>
        <v>0</v>
      </c>
    </row>
    <row r="1093" spans="1:41" x14ac:dyDescent="0.25">
      <c r="A1093" s="137" t="str">
        <f>VLOOKUP(D1093,Empresas!$D$7:$F$91,3,0)</f>
        <v>Yulisa</v>
      </c>
      <c r="B1093" s="138" t="str">
        <f>VLOOKUP(D1093,Empresas!$D$7:$G$91,4,0)</f>
        <v>Mireya</v>
      </c>
      <c r="C1093" s="138" t="s">
        <v>544</v>
      </c>
      <c r="D1093" s="138" t="s">
        <v>227</v>
      </c>
      <c r="E1093" s="138" t="str">
        <f>VLOOKUP(D1093,Empresas!$D$7:$E$92,2,0)</f>
        <v>WC MAKEUP S.A.C</v>
      </c>
      <c r="F1093" s="138" t="s">
        <v>163</v>
      </c>
      <c r="G1093" s="139">
        <f t="shared" si="178"/>
        <v>22</v>
      </c>
      <c r="H1093" s="139" t="str">
        <f>VLOOKUP(D1093,Empresas!$D$6:$L$92,7,0)</f>
        <v>Semestral</v>
      </c>
      <c r="I1093" s="138" t="str">
        <f>VLOOKUP(VLOOKUP(D1093&amp;"|"&amp;B1093,Empresas!$I$7:$CB$92,G1093,0),Tablas!$A$3:$B$5,2,0)</f>
        <v>No aplica</v>
      </c>
      <c r="J1093" s="78"/>
      <c r="K1093" s="78"/>
      <c r="L1093" s="78"/>
      <c r="M1093" s="78"/>
      <c r="N1093" s="78"/>
      <c r="O1093" s="78"/>
      <c r="P1093" s="78"/>
      <c r="Q1093" s="78"/>
      <c r="R1093" s="78"/>
      <c r="S1093" s="78"/>
      <c r="T1093" s="78"/>
      <c r="U1093" s="78"/>
      <c r="V1093" s="78" t="str">
        <f>VLOOKUP(D1093,Empresas!$D$7:$CF$91,81,0)</f>
        <v>C</v>
      </c>
      <c r="W1093" s="78" t="str">
        <f>VLOOKUP(D1093,Empresas!$D$7:$M$91,10,0)</f>
        <v>Rer</v>
      </c>
      <c r="X1093" s="69" t="str">
        <f t="shared" si="179"/>
        <v>SI</v>
      </c>
      <c r="Y1093" s="153" t="str">
        <f t="shared" si="180"/>
        <v>No aplica</v>
      </c>
      <c r="Z1093" s="147">
        <f>IF(Y1093="No aplica",0,IF(I1093="no",0,IF(I1093="No aplica",0,IF(I1093="Si",1,IF(I1093="Fisico",1,IF(I1093="Electronico",2,VLOOKUP(C1093&amp;"|"&amp;B1093&amp;"|"&amp;D1093,Empresas!$C$6:$CC$92,G1093+6+1,0)))))))</f>
        <v>0</v>
      </c>
      <c r="AA1093" s="147">
        <f>IF(AND($I1093="Si",J1093=1),1,IF(AND($I1093="Fisico",J1093=1),1,IF(AND(J1093=1,$I1093="Electronico"),2,IF(J1093=1,VLOOKUP($C1093&amp;"|"&amp;$B1093&amp;"|"&amp;$D1093,Empresas!$C$6:$CC$92,$G1093+6+1,0),0))))</f>
        <v>0</v>
      </c>
      <c r="AB1093" s="147">
        <f>IF(AND($I1093="Si",K1093=1),1,IF(AND($I1093="Fisico",K1093=1),1,IF(AND(K1093=1,$I1093="Electronico"),2,IF(K1093=1,VLOOKUP($C1093&amp;"|"&amp;$B1093&amp;"|"&amp;$D1093,Empresas!$C$6:$CC$92,$G1093+6+1,0),0))))</f>
        <v>0</v>
      </c>
      <c r="AC1093" s="147">
        <f>IF(AND($I1093="Si",L1093=1),1,IF(AND($I1093="Fisico",L1093=1),1,IF(AND(L1093=1,$I1093="Electronico"),2,IF(L1093=1,VLOOKUP($C1093&amp;"|"&amp;$B1093&amp;"|"&amp;$D1093,Empresas!$C$6:$CC$92,$G1093+6+1,0),0))))</f>
        <v>0</v>
      </c>
      <c r="AD1093" s="147">
        <f>IF(AND($I1093="Si",M1093=1),1,IF(AND($I1093="Fisico",M1093=1),1,IF(AND(M1093=1,$I1093="Electronico"),2,IF(M1093=1,VLOOKUP($C1093&amp;"|"&amp;$B1093&amp;"|"&amp;$D1093,Empresas!$C$6:$CC$92,$G1093+6+1,0),0))))</f>
        <v>0</v>
      </c>
      <c r="AE1093" s="147">
        <f>IF(AND($I1093="Si",N1093=1),1,IF(AND($I1093="Fisico",N1093=1),1,IF(AND(N1093=1,$I1093="Electronico"),2,IF(N1093=1,VLOOKUP($C1093&amp;"|"&amp;$B1093&amp;"|"&amp;$D1093,Empresas!$C$6:$CC$92,$G1093+6+1,0),0))))</f>
        <v>0</v>
      </c>
      <c r="AF1093" s="147">
        <f>IF(AND($I1093="Si",O1093=1),1,IF(AND($I1093="Fisico",O1093=1),1,IF(AND(O1093=1,$I1093="Electronico"),2,IF(O1093=1,VLOOKUP($C1093&amp;"|"&amp;$B1093&amp;"|"&amp;$D1093,Empresas!$C$6:$CC$92,$G1093+6+1,0),0))))</f>
        <v>0</v>
      </c>
      <c r="AG1093" s="147">
        <f>IF(AND($I1093="Si",P1093=1),1,IF(AND($I1093="Fisico",P1093=1),1,IF(AND(P1093=1,$I1093="Electronico"),2,IF(P1093=1,VLOOKUP($C1093&amp;"|"&amp;$B1093&amp;"|"&amp;$D1093,Empresas!$C$6:$CC$92,$G1093+6+1,0),0))))</f>
        <v>0</v>
      </c>
      <c r="AH1093" s="147">
        <f>IF(AND($I1093="Si",Q1093=1),1,IF(AND($I1093="Fisico",Q1093=1),1,IF(AND(Q1093=1,$I1093="Electronico"),2,IF(Q1093=1,VLOOKUP($C1093&amp;"|"&amp;$B1093&amp;"|"&amp;$D1093,Empresas!$C$6:$CC$92,$G1093+6+1,0),0))))</f>
        <v>0</v>
      </c>
      <c r="AI1093" s="147">
        <f>IF(AND($I1093="Si",R1093=1),1,IF(AND($I1093="Fisico",R1093=1),1,IF(AND(R1093=1,$I1093="Electronico"),2,IF(R1093=1,VLOOKUP($C1093&amp;"|"&amp;$B1093&amp;"|"&amp;$D1093,Empresas!$C$6:$CC$92,$G1093+6+1,0),0))))</f>
        <v>0</v>
      </c>
      <c r="AJ1093" s="147">
        <f>IF(AND($I1093="Si",S1093=1),1,IF(AND($I1093="Fisico",S1093=1),1,IF(AND(S1093=1,$I1093="Electronico"),2,IF(S1093=1,VLOOKUP($C1093&amp;"|"&amp;$B1093&amp;"|"&amp;$D1093,Empresas!$C$6:$CC$92,$G1093+6+1,0),0))))</f>
        <v>0</v>
      </c>
      <c r="AK1093" s="147">
        <f>IF(AND($I1093="Si",T1093=1),1,IF(AND($I1093="Fisico",T1093=1),1,IF(AND(T1093=1,$I1093="Electronico"),2,IF(T1093=1,VLOOKUP($C1093&amp;"|"&amp;$B1093&amp;"|"&amp;$D1093,Empresas!$C$6:$CC$92,$G1093+6+1,0),0))))</f>
        <v>0</v>
      </c>
      <c r="AL1093" s="147">
        <f>IF(AND($I1093="Si",U1093=1),1,IF(AND($I1093="Fisico",U1093=1),1,IF(AND(U1093=1,$I1093="Electronico"),2,IF(U1093=1,VLOOKUP($C1093&amp;"|"&amp;$B1093&amp;"|"&amp;$D1093,Empresas!$C$6:$CC$92,$G1093+6+1,0),0))))</f>
        <v>0</v>
      </c>
      <c r="AM1093" s="149">
        <f t="shared" si="181"/>
        <v>0</v>
      </c>
      <c r="AN1093" s="149">
        <f t="shared" si="182"/>
        <v>0</v>
      </c>
      <c r="AO1093" s="152">
        <f t="shared" si="183"/>
        <v>0</v>
      </c>
    </row>
    <row r="1094" spans="1:41" x14ac:dyDescent="0.25">
      <c r="A1094" s="137" t="str">
        <f>VLOOKUP(D1094,Empresas!$D$7:$F$91,3,0)</f>
        <v>Yulisa</v>
      </c>
      <c r="B1094" s="138" t="str">
        <f>VLOOKUP(D1094,Empresas!$D$7:$G$91,4,0)</f>
        <v>Mireya</v>
      </c>
      <c r="C1094" s="138" t="s">
        <v>544</v>
      </c>
      <c r="D1094" s="138" t="s">
        <v>227</v>
      </c>
      <c r="E1094" s="138" t="str">
        <f>VLOOKUP(D1094,Empresas!$D$7:$E$92,2,0)</f>
        <v>WC MAKEUP S.A.C</v>
      </c>
      <c r="F1094" s="138" t="s">
        <v>164</v>
      </c>
      <c r="G1094" s="139">
        <f t="shared" si="178"/>
        <v>25</v>
      </c>
      <c r="H1094" s="139" t="str">
        <f>VLOOKUP(D1094,Empresas!$D$6:$L$92,7,0)</f>
        <v>Semestral</v>
      </c>
      <c r="I1094" s="138" t="str">
        <f>VLOOKUP(VLOOKUP(D1094&amp;"|"&amp;B1094,Empresas!$I$7:$CB$92,G1094,0),Tablas!$A$3:$B$5,2,0)</f>
        <v>No aplica</v>
      </c>
      <c r="J1094" s="78"/>
      <c r="K1094" s="78"/>
      <c r="L1094" s="78"/>
      <c r="M1094" s="78"/>
      <c r="N1094" s="78"/>
      <c r="O1094" s="78"/>
      <c r="P1094" s="78"/>
      <c r="Q1094" s="78"/>
      <c r="R1094" s="78"/>
      <c r="S1094" s="78"/>
      <c r="T1094" s="78"/>
      <c r="U1094" s="78"/>
      <c r="V1094" s="78" t="str">
        <f>VLOOKUP(D1094,Empresas!$D$7:$CF$91,81,0)</f>
        <v>C</v>
      </c>
      <c r="W1094" s="78" t="str">
        <f>VLOOKUP(D1094,Empresas!$D$7:$M$91,10,0)</f>
        <v>Rer</v>
      </c>
      <c r="X1094" s="69" t="str">
        <f t="shared" si="179"/>
        <v>SI</v>
      </c>
      <c r="Y1094" s="153" t="str">
        <f t="shared" si="180"/>
        <v>No aplica</v>
      </c>
      <c r="Z1094" s="147">
        <f>IF(Y1094="No aplica",0,IF(I1094="no",0,IF(I1094="No aplica",0,IF(I1094="Si",1,IF(I1094="Fisico",1,IF(I1094="Electronico",2,VLOOKUP(C1094&amp;"|"&amp;B1094&amp;"|"&amp;D1094,Empresas!$C$6:$CC$92,G1094+6+1,0)))))))</f>
        <v>0</v>
      </c>
      <c r="AA1094" s="147">
        <f>IF(AND($I1094="Si",J1094=1),1,IF(AND($I1094="Fisico",J1094=1),1,IF(AND(J1094=1,$I1094="Electronico"),2,IF(J1094=1,VLOOKUP($C1094&amp;"|"&amp;$B1094&amp;"|"&amp;$D1094,Empresas!$C$6:$CC$92,$G1094+6+1,0),0))))</f>
        <v>0</v>
      </c>
      <c r="AB1094" s="147">
        <f>IF(AND($I1094="Si",K1094=1),1,IF(AND($I1094="Fisico",K1094=1),1,IF(AND(K1094=1,$I1094="Electronico"),2,IF(K1094=1,VLOOKUP($C1094&amp;"|"&amp;$B1094&amp;"|"&amp;$D1094,Empresas!$C$6:$CC$92,$G1094+6+1,0),0))))</f>
        <v>0</v>
      </c>
      <c r="AC1094" s="147">
        <f>IF(AND($I1094="Si",L1094=1),1,IF(AND($I1094="Fisico",L1094=1),1,IF(AND(L1094=1,$I1094="Electronico"),2,IF(L1094=1,VLOOKUP($C1094&amp;"|"&amp;$B1094&amp;"|"&amp;$D1094,Empresas!$C$6:$CC$92,$G1094+6+1,0),0))))</f>
        <v>0</v>
      </c>
      <c r="AD1094" s="147">
        <f>IF(AND($I1094="Si",M1094=1),1,IF(AND($I1094="Fisico",M1094=1),1,IF(AND(M1094=1,$I1094="Electronico"),2,IF(M1094=1,VLOOKUP($C1094&amp;"|"&amp;$B1094&amp;"|"&amp;$D1094,Empresas!$C$6:$CC$92,$G1094+6+1,0),0))))</f>
        <v>0</v>
      </c>
      <c r="AE1094" s="147">
        <f>IF(AND($I1094="Si",N1094=1),1,IF(AND($I1094="Fisico",N1094=1),1,IF(AND(N1094=1,$I1094="Electronico"),2,IF(N1094=1,VLOOKUP($C1094&amp;"|"&amp;$B1094&amp;"|"&amp;$D1094,Empresas!$C$6:$CC$92,$G1094+6+1,0),0))))</f>
        <v>0</v>
      </c>
      <c r="AF1094" s="147">
        <f>IF(AND($I1094="Si",O1094=1),1,IF(AND($I1094="Fisico",O1094=1),1,IF(AND(O1094=1,$I1094="Electronico"),2,IF(O1094=1,VLOOKUP($C1094&amp;"|"&amp;$B1094&amp;"|"&amp;$D1094,Empresas!$C$6:$CC$92,$G1094+6+1,0),0))))</f>
        <v>0</v>
      </c>
      <c r="AG1094" s="147">
        <f>IF(AND($I1094="Si",P1094=1),1,IF(AND($I1094="Fisico",P1094=1),1,IF(AND(P1094=1,$I1094="Electronico"),2,IF(P1094=1,VLOOKUP($C1094&amp;"|"&amp;$B1094&amp;"|"&amp;$D1094,Empresas!$C$6:$CC$92,$G1094+6+1,0),0))))</f>
        <v>0</v>
      </c>
      <c r="AH1094" s="147">
        <f>IF(AND($I1094="Si",Q1094=1),1,IF(AND($I1094="Fisico",Q1094=1),1,IF(AND(Q1094=1,$I1094="Electronico"),2,IF(Q1094=1,VLOOKUP($C1094&amp;"|"&amp;$B1094&amp;"|"&amp;$D1094,Empresas!$C$6:$CC$92,$G1094+6+1,0),0))))</f>
        <v>0</v>
      </c>
      <c r="AI1094" s="147">
        <f>IF(AND($I1094="Si",R1094=1),1,IF(AND($I1094="Fisico",R1094=1),1,IF(AND(R1094=1,$I1094="Electronico"),2,IF(R1094=1,VLOOKUP($C1094&amp;"|"&amp;$B1094&amp;"|"&amp;$D1094,Empresas!$C$6:$CC$92,$G1094+6+1,0),0))))</f>
        <v>0</v>
      </c>
      <c r="AJ1094" s="147">
        <f>IF(AND($I1094="Si",S1094=1),1,IF(AND($I1094="Fisico",S1094=1),1,IF(AND(S1094=1,$I1094="Electronico"),2,IF(S1094=1,VLOOKUP($C1094&amp;"|"&amp;$B1094&amp;"|"&amp;$D1094,Empresas!$C$6:$CC$92,$G1094+6+1,0),0))))</f>
        <v>0</v>
      </c>
      <c r="AK1094" s="147">
        <f>IF(AND($I1094="Si",T1094=1),1,IF(AND($I1094="Fisico",T1094=1),1,IF(AND(T1094=1,$I1094="Electronico"),2,IF(T1094=1,VLOOKUP($C1094&amp;"|"&amp;$B1094&amp;"|"&amp;$D1094,Empresas!$C$6:$CC$92,$G1094+6+1,0),0))))</f>
        <v>0</v>
      </c>
      <c r="AL1094" s="147">
        <f>IF(AND($I1094="Si",U1094=1),1,IF(AND($I1094="Fisico",U1094=1),1,IF(AND(U1094=1,$I1094="Electronico"),2,IF(U1094=1,VLOOKUP($C1094&amp;"|"&amp;$B1094&amp;"|"&amp;$D1094,Empresas!$C$6:$CC$92,$G1094+6+1,0),0))))</f>
        <v>0</v>
      </c>
      <c r="AM1094" s="149">
        <f t="shared" si="181"/>
        <v>0</v>
      </c>
      <c r="AN1094" s="149">
        <f t="shared" si="182"/>
        <v>0</v>
      </c>
      <c r="AO1094" s="152">
        <f t="shared" si="183"/>
        <v>0</v>
      </c>
    </row>
    <row r="1095" spans="1:41" x14ac:dyDescent="0.25">
      <c r="A1095" s="137" t="str">
        <f>VLOOKUP(D1095,Empresas!$D$7:$F$91,3,0)</f>
        <v>Yulisa</v>
      </c>
      <c r="B1095" s="138" t="str">
        <f>VLOOKUP(D1095,Empresas!$D$7:$G$91,4,0)</f>
        <v>Mireya</v>
      </c>
      <c r="C1095" s="138" t="s">
        <v>544</v>
      </c>
      <c r="D1095" s="138" t="s">
        <v>227</v>
      </c>
      <c r="E1095" s="138" t="str">
        <f>VLOOKUP(D1095,Empresas!$D$7:$E$92,2,0)</f>
        <v>WC MAKEUP S.A.C</v>
      </c>
      <c r="F1095" s="138" t="s">
        <v>165</v>
      </c>
      <c r="G1095" s="139">
        <f t="shared" si="178"/>
        <v>28</v>
      </c>
      <c r="H1095" s="139" t="str">
        <f>VLOOKUP(D1095,Empresas!$D$6:$L$92,7,0)</f>
        <v>Semestral</v>
      </c>
      <c r="I1095" s="138" t="str">
        <f>VLOOKUP(VLOOKUP(D1095&amp;"|"&amp;B1095,Empresas!$I$7:$CB$92,G1095,0),Tablas!$A$3:$B$5,2,0)</f>
        <v>No aplica</v>
      </c>
      <c r="J1095" s="78"/>
      <c r="K1095" s="78"/>
      <c r="L1095" s="78"/>
      <c r="M1095" s="78"/>
      <c r="N1095" s="78"/>
      <c r="O1095" s="78"/>
      <c r="P1095" s="78"/>
      <c r="Q1095" s="78"/>
      <c r="R1095" s="78"/>
      <c r="S1095" s="78"/>
      <c r="T1095" s="78"/>
      <c r="U1095" s="78"/>
      <c r="V1095" s="78" t="str">
        <f>VLOOKUP(D1095,Empresas!$D$7:$CF$91,81,0)</f>
        <v>C</v>
      </c>
      <c r="W1095" s="78" t="str">
        <f>VLOOKUP(D1095,Empresas!$D$7:$M$91,10,0)</f>
        <v>Rer</v>
      </c>
      <c r="X1095" s="69" t="str">
        <f t="shared" si="179"/>
        <v>SI</v>
      </c>
      <c r="Y1095" s="153" t="str">
        <f t="shared" si="180"/>
        <v>No aplica</v>
      </c>
      <c r="Z1095" s="147">
        <f>IF(Y1095="No aplica",0,IF(I1095="no",0,IF(I1095="No aplica",0,IF(I1095="Si",1,IF(I1095="Fisico",1,IF(I1095="Electronico",2,VLOOKUP(C1095&amp;"|"&amp;B1095&amp;"|"&amp;D1095,Empresas!$C$6:$CC$92,G1095+6+1,0)))))))</f>
        <v>0</v>
      </c>
      <c r="AA1095" s="147">
        <f>IF(AND($I1095="Si",J1095=1),1,IF(AND($I1095="Fisico",J1095=1),1,IF(AND(J1095=1,$I1095="Electronico"),2,IF(J1095=1,VLOOKUP($C1095&amp;"|"&amp;$B1095&amp;"|"&amp;$D1095,Empresas!$C$6:$CC$92,$G1095+6+1,0),0))))</f>
        <v>0</v>
      </c>
      <c r="AB1095" s="147">
        <f>IF(AND($I1095="Si",K1095=1),1,IF(AND($I1095="Fisico",K1095=1),1,IF(AND(K1095=1,$I1095="Electronico"),2,IF(K1095=1,VLOOKUP($C1095&amp;"|"&amp;$B1095&amp;"|"&amp;$D1095,Empresas!$C$6:$CC$92,$G1095+6+1,0),0))))</f>
        <v>0</v>
      </c>
      <c r="AC1095" s="147">
        <f>IF(AND($I1095="Si",L1095=1),1,IF(AND($I1095="Fisico",L1095=1),1,IF(AND(L1095=1,$I1095="Electronico"),2,IF(L1095=1,VLOOKUP($C1095&amp;"|"&amp;$B1095&amp;"|"&amp;$D1095,Empresas!$C$6:$CC$92,$G1095+6+1,0),0))))</f>
        <v>0</v>
      </c>
      <c r="AD1095" s="147">
        <f>IF(AND($I1095="Si",M1095=1),1,IF(AND($I1095="Fisico",M1095=1),1,IF(AND(M1095=1,$I1095="Electronico"),2,IF(M1095=1,VLOOKUP($C1095&amp;"|"&amp;$B1095&amp;"|"&amp;$D1095,Empresas!$C$6:$CC$92,$G1095+6+1,0),0))))</f>
        <v>0</v>
      </c>
      <c r="AE1095" s="147">
        <f>IF(AND($I1095="Si",N1095=1),1,IF(AND($I1095="Fisico",N1095=1),1,IF(AND(N1095=1,$I1095="Electronico"),2,IF(N1095=1,VLOOKUP($C1095&amp;"|"&amp;$B1095&amp;"|"&amp;$D1095,Empresas!$C$6:$CC$92,$G1095+6+1,0),0))))</f>
        <v>0</v>
      </c>
      <c r="AF1095" s="147">
        <f>IF(AND($I1095="Si",O1095=1),1,IF(AND($I1095="Fisico",O1095=1),1,IF(AND(O1095=1,$I1095="Electronico"),2,IF(O1095=1,VLOOKUP($C1095&amp;"|"&amp;$B1095&amp;"|"&amp;$D1095,Empresas!$C$6:$CC$92,$G1095+6+1,0),0))))</f>
        <v>0</v>
      </c>
      <c r="AG1095" s="147">
        <f>IF(AND($I1095="Si",P1095=1),1,IF(AND($I1095="Fisico",P1095=1),1,IF(AND(P1095=1,$I1095="Electronico"),2,IF(P1095=1,VLOOKUP($C1095&amp;"|"&amp;$B1095&amp;"|"&amp;$D1095,Empresas!$C$6:$CC$92,$G1095+6+1,0),0))))</f>
        <v>0</v>
      </c>
      <c r="AH1095" s="147">
        <f>IF(AND($I1095="Si",Q1095=1),1,IF(AND($I1095="Fisico",Q1095=1),1,IF(AND(Q1095=1,$I1095="Electronico"),2,IF(Q1095=1,VLOOKUP($C1095&amp;"|"&amp;$B1095&amp;"|"&amp;$D1095,Empresas!$C$6:$CC$92,$G1095+6+1,0),0))))</f>
        <v>0</v>
      </c>
      <c r="AI1095" s="147">
        <f>IF(AND($I1095="Si",R1095=1),1,IF(AND($I1095="Fisico",R1095=1),1,IF(AND(R1095=1,$I1095="Electronico"),2,IF(R1095=1,VLOOKUP($C1095&amp;"|"&amp;$B1095&amp;"|"&amp;$D1095,Empresas!$C$6:$CC$92,$G1095+6+1,0),0))))</f>
        <v>0</v>
      </c>
      <c r="AJ1095" s="147">
        <f>IF(AND($I1095="Si",S1095=1),1,IF(AND($I1095="Fisico",S1095=1),1,IF(AND(S1095=1,$I1095="Electronico"),2,IF(S1095=1,VLOOKUP($C1095&amp;"|"&amp;$B1095&amp;"|"&amp;$D1095,Empresas!$C$6:$CC$92,$G1095+6+1,0),0))))</f>
        <v>0</v>
      </c>
      <c r="AK1095" s="147">
        <f>IF(AND($I1095="Si",T1095=1),1,IF(AND($I1095="Fisico",T1095=1),1,IF(AND(T1095=1,$I1095="Electronico"),2,IF(T1095=1,VLOOKUP($C1095&amp;"|"&amp;$B1095&amp;"|"&amp;$D1095,Empresas!$C$6:$CC$92,$G1095+6+1,0),0))))</f>
        <v>0</v>
      </c>
      <c r="AL1095" s="147">
        <f>IF(AND($I1095="Si",U1095=1),1,IF(AND($I1095="Fisico",U1095=1),1,IF(AND(U1095=1,$I1095="Electronico"),2,IF(U1095=1,VLOOKUP($C1095&amp;"|"&amp;$B1095&amp;"|"&amp;$D1095,Empresas!$C$6:$CC$92,$G1095+6+1,0),0))))</f>
        <v>0</v>
      </c>
      <c r="AM1095" s="149">
        <f t="shared" si="181"/>
        <v>0</v>
      </c>
      <c r="AN1095" s="149">
        <f t="shared" si="182"/>
        <v>0</v>
      </c>
      <c r="AO1095" s="152">
        <f t="shared" si="183"/>
        <v>0</v>
      </c>
    </row>
    <row r="1096" spans="1:41" x14ac:dyDescent="0.25">
      <c r="A1096" s="137" t="str">
        <f>VLOOKUP(D1096,Empresas!$D$7:$F$91,3,0)</f>
        <v>Yulisa</v>
      </c>
      <c r="B1096" s="138" t="str">
        <f>VLOOKUP(D1096,Empresas!$D$7:$G$91,4,0)</f>
        <v>Mireya</v>
      </c>
      <c r="C1096" s="138" t="s">
        <v>544</v>
      </c>
      <c r="D1096" s="138" t="s">
        <v>227</v>
      </c>
      <c r="E1096" s="138" t="str">
        <f>VLOOKUP(D1096,Empresas!$D$7:$E$92,2,0)</f>
        <v>WC MAKEUP S.A.C</v>
      </c>
      <c r="F1096" s="138" t="s">
        <v>166</v>
      </c>
      <c r="G1096" s="139">
        <f t="shared" si="178"/>
        <v>31</v>
      </c>
      <c r="H1096" s="139" t="str">
        <f>VLOOKUP(D1096,Empresas!$D$6:$L$92,7,0)</f>
        <v>Semestral</v>
      </c>
      <c r="I1096" s="138" t="str">
        <f>VLOOKUP(VLOOKUP(D1096&amp;"|"&amp;B1096,Empresas!$I$7:$CB$92,G1096,0),Tablas!$A$3:$B$5,2,0)</f>
        <v>No aplica</v>
      </c>
      <c r="J1096" s="78"/>
      <c r="K1096" s="78"/>
      <c r="L1096" s="78"/>
      <c r="M1096" s="78"/>
      <c r="N1096" s="78"/>
      <c r="O1096" s="78"/>
      <c r="P1096" s="78"/>
      <c r="Q1096" s="78"/>
      <c r="R1096" s="78"/>
      <c r="S1096" s="78"/>
      <c r="T1096" s="78"/>
      <c r="U1096" s="78"/>
      <c r="V1096" s="78" t="str">
        <f>VLOOKUP(D1096,Empresas!$D$7:$CF$91,81,0)</f>
        <v>C</v>
      </c>
      <c r="W1096" s="78" t="str">
        <f>VLOOKUP(D1096,Empresas!$D$7:$M$91,10,0)</f>
        <v>Rer</v>
      </c>
      <c r="X1096" s="69" t="str">
        <f t="shared" si="179"/>
        <v>SI</v>
      </c>
      <c r="Y1096" s="153" t="str">
        <f t="shared" si="180"/>
        <v>No aplica</v>
      </c>
      <c r="Z1096" s="147">
        <f>IF(Y1096="No aplica",0,IF(I1096="no",0,IF(I1096="No aplica",0,IF(I1096="Si",1,IF(I1096="Fisico",1,IF(I1096="Electronico",2,VLOOKUP(C1096&amp;"|"&amp;B1096&amp;"|"&amp;D1096,Empresas!$C$6:$CC$92,G1096+6+1,0)))))))</f>
        <v>0</v>
      </c>
      <c r="AA1096" s="147">
        <f>IF(AND($I1096="Si",J1096=1),1,IF(AND($I1096="Fisico",J1096=1),1,IF(AND(J1096=1,$I1096="Electronico"),2,IF(J1096=1,VLOOKUP($C1096&amp;"|"&amp;$B1096&amp;"|"&amp;$D1096,Empresas!$C$6:$CC$92,$G1096+6+1,0),0))))</f>
        <v>0</v>
      </c>
      <c r="AB1096" s="147">
        <f>IF(AND($I1096="Si",K1096=1),1,IF(AND($I1096="Fisico",K1096=1),1,IF(AND(K1096=1,$I1096="Electronico"),2,IF(K1096=1,VLOOKUP($C1096&amp;"|"&amp;$B1096&amp;"|"&amp;$D1096,Empresas!$C$6:$CC$92,$G1096+6+1,0),0))))</f>
        <v>0</v>
      </c>
      <c r="AC1096" s="147">
        <f>IF(AND($I1096="Si",L1096=1),1,IF(AND($I1096="Fisico",L1096=1),1,IF(AND(L1096=1,$I1096="Electronico"),2,IF(L1096=1,VLOOKUP($C1096&amp;"|"&amp;$B1096&amp;"|"&amp;$D1096,Empresas!$C$6:$CC$92,$G1096+6+1,0),0))))</f>
        <v>0</v>
      </c>
      <c r="AD1096" s="147">
        <f>IF(AND($I1096="Si",M1096=1),1,IF(AND($I1096="Fisico",M1096=1),1,IF(AND(M1096=1,$I1096="Electronico"),2,IF(M1096=1,VLOOKUP($C1096&amp;"|"&amp;$B1096&amp;"|"&amp;$D1096,Empresas!$C$6:$CC$92,$G1096+6+1,0),0))))</f>
        <v>0</v>
      </c>
      <c r="AE1096" s="147">
        <f>IF(AND($I1096="Si",N1096=1),1,IF(AND($I1096="Fisico",N1096=1),1,IF(AND(N1096=1,$I1096="Electronico"),2,IF(N1096=1,VLOOKUP($C1096&amp;"|"&amp;$B1096&amp;"|"&amp;$D1096,Empresas!$C$6:$CC$92,$G1096+6+1,0),0))))</f>
        <v>0</v>
      </c>
      <c r="AF1096" s="147">
        <f>IF(AND($I1096="Si",O1096=1),1,IF(AND($I1096="Fisico",O1096=1),1,IF(AND(O1096=1,$I1096="Electronico"),2,IF(O1096=1,VLOOKUP($C1096&amp;"|"&amp;$B1096&amp;"|"&amp;$D1096,Empresas!$C$6:$CC$92,$G1096+6+1,0),0))))</f>
        <v>0</v>
      </c>
      <c r="AG1096" s="147">
        <f>IF(AND($I1096="Si",P1096=1),1,IF(AND($I1096="Fisico",P1096=1),1,IF(AND(P1096=1,$I1096="Electronico"),2,IF(P1096=1,VLOOKUP($C1096&amp;"|"&amp;$B1096&amp;"|"&amp;$D1096,Empresas!$C$6:$CC$92,$G1096+6+1,0),0))))</f>
        <v>0</v>
      </c>
      <c r="AH1096" s="147">
        <f>IF(AND($I1096="Si",Q1096=1),1,IF(AND($I1096="Fisico",Q1096=1),1,IF(AND(Q1096=1,$I1096="Electronico"),2,IF(Q1096=1,VLOOKUP($C1096&amp;"|"&amp;$B1096&amp;"|"&amp;$D1096,Empresas!$C$6:$CC$92,$G1096+6+1,0),0))))</f>
        <v>0</v>
      </c>
      <c r="AI1096" s="147">
        <f>IF(AND($I1096="Si",R1096=1),1,IF(AND($I1096="Fisico",R1096=1),1,IF(AND(R1096=1,$I1096="Electronico"),2,IF(R1096=1,VLOOKUP($C1096&amp;"|"&amp;$B1096&amp;"|"&amp;$D1096,Empresas!$C$6:$CC$92,$G1096+6+1,0),0))))</f>
        <v>0</v>
      </c>
      <c r="AJ1096" s="147">
        <f>IF(AND($I1096="Si",S1096=1),1,IF(AND($I1096="Fisico",S1096=1),1,IF(AND(S1096=1,$I1096="Electronico"),2,IF(S1096=1,VLOOKUP($C1096&amp;"|"&amp;$B1096&amp;"|"&amp;$D1096,Empresas!$C$6:$CC$92,$G1096+6+1,0),0))))</f>
        <v>0</v>
      </c>
      <c r="AK1096" s="147">
        <f>IF(AND($I1096="Si",T1096=1),1,IF(AND($I1096="Fisico",T1096=1),1,IF(AND(T1096=1,$I1096="Electronico"),2,IF(T1096=1,VLOOKUP($C1096&amp;"|"&amp;$B1096&amp;"|"&amp;$D1096,Empresas!$C$6:$CC$92,$G1096+6+1,0),0))))</f>
        <v>0</v>
      </c>
      <c r="AL1096" s="147">
        <f>IF(AND($I1096="Si",U1096=1),1,IF(AND($I1096="Fisico",U1096=1),1,IF(AND(U1096=1,$I1096="Electronico"),2,IF(U1096=1,VLOOKUP($C1096&amp;"|"&amp;$B1096&amp;"|"&amp;$D1096,Empresas!$C$6:$CC$92,$G1096+6+1,0),0))))</f>
        <v>0</v>
      </c>
      <c r="AM1096" s="149">
        <f t="shared" si="181"/>
        <v>0</v>
      </c>
      <c r="AN1096" s="149">
        <f t="shared" si="182"/>
        <v>0</v>
      </c>
      <c r="AO1096" s="152">
        <f t="shared" si="183"/>
        <v>0</v>
      </c>
    </row>
    <row r="1097" spans="1:41" x14ac:dyDescent="0.25">
      <c r="A1097" s="137" t="str">
        <f>VLOOKUP(D1097,Empresas!$D$7:$F$91,3,0)</f>
        <v>Yulisa</v>
      </c>
      <c r="B1097" s="138" t="str">
        <f>VLOOKUP(D1097,Empresas!$D$7:$G$91,4,0)</f>
        <v>Mireya</v>
      </c>
      <c r="C1097" s="138" t="s">
        <v>544</v>
      </c>
      <c r="D1097" s="138" t="s">
        <v>227</v>
      </c>
      <c r="E1097" s="138" t="str">
        <f>VLOOKUP(D1097,Empresas!$D$7:$E$92,2,0)</f>
        <v>WC MAKEUP S.A.C</v>
      </c>
      <c r="F1097" s="138" t="s">
        <v>167</v>
      </c>
      <c r="G1097" s="139">
        <f t="shared" si="178"/>
        <v>34</v>
      </c>
      <c r="H1097" s="139" t="str">
        <f>VLOOKUP(D1097,Empresas!$D$6:$L$92,7,0)</f>
        <v>Semestral</v>
      </c>
      <c r="I1097" s="138" t="str">
        <f>VLOOKUP(VLOOKUP(D1097&amp;"|"&amp;B1097,Empresas!$I$7:$CB$92,G1097,0),Tablas!$A$3:$B$5,2,0)</f>
        <v>No aplica</v>
      </c>
      <c r="J1097" s="78"/>
      <c r="K1097" s="78"/>
      <c r="L1097" s="78"/>
      <c r="M1097" s="78"/>
      <c r="N1097" s="78"/>
      <c r="O1097" s="78"/>
      <c r="P1097" s="78"/>
      <c r="Q1097" s="78"/>
      <c r="R1097" s="78"/>
      <c r="S1097" s="78"/>
      <c r="T1097" s="78"/>
      <c r="U1097" s="78"/>
      <c r="V1097" s="78" t="str">
        <f>VLOOKUP(D1097,Empresas!$D$7:$CF$91,81,0)</f>
        <v>C</v>
      </c>
      <c r="W1097" s="78" t="str">
        <f>VLOOKUP(D1097,Empresas!$D$7:$M$91,10,0)</f>
        <v>Rer</v>
      </c>
      <c r="X1097" s="69" t="str">
        <f t="shared" si="179"/>
        <v>SI</v>
      </c>
      <c r="Y1097" s="153" t="str">
        <f t="shared" si="180"/>
        <v>No aplica</v>
      </c>
      <c r="Z1097" s="147">
        <f>IF(Y1097="No aplica",0,IF(I1097="no",0,IF(I1097="No aplica",0,IF(I1097="Si",1,IF(I1097="Fisico",1,IF(I1097="Electronico",2,VLOOKUP(C1097&amp;"|"&amp;B1097&amp;"|"&amp;D1097,Empresas!$C$6:$CC$92,G1097+6+1,0)))))))</f>
        <v>0</v>
      </c>
      <c r="AA1097" s="147">
        <f>IF(AND($I1097="Si",J1097=1),1,IF(AND($I1097="Fisico",J1097=1),1,IF(AND(J1097=1,$I1097="Electronico"),2,IF(J1097=1,VLOOKUP($C1097&amp;"|"&amp;$B1097&amp;"|"&amp;$D1097,Empresas!$C$6:$CC$92,$G1097+6+1,0),0))))</f>
        <v>0</v>
      </c>
      <c r="AB1097" s="147">
        <f>IF(AND($I1097="Si",K1097=1),1,IF(AND($I1097="Fisico",K1097=1),1,IF(AND(K1097=1,$I1097="Electronico"),2,IF(K1097=1,VLOOKUP($C1097&amp;"|"&amp;$B1097&amp;"|"&amp;$D1097,Empresas!$C$6:$CC$92,$G1097+6+1,0),0))))</f>
        <v>0</v>
      </c>
      <c r="AC1097" s="147">
        <f>IF(AND($I1097="Si",L1097=1),1,IF(AND($I1097="Fisico",L1097=1),1,IF(AND(L1097=1,$I1097="Electronico"),2,IF(L1097=1,VLOOKUP($C1097&amp;"|"&amp;$B1097&amp;"|"&amp;$D1097,Empresas!$C$6:$CC$92,$G1097+6+1,0),0))))</f>
        <v>0</v>
      </c>
      <c r="AD1097" s="147">
        <f>IF(AND($I1097="Si",M1097=1),1,IF(AND($I1097="Fisico",M1097=1),1,IF(AND(M1097=1,$I1097="Electronico"),2,IF(M1097=1,VLOOKUP($C1097&amp;"|"&amp;$B1097&amp;"|"&amp;$D1097,Empresas!$C$6:$CC$92,$G1097+6+1,0),0))))</f>
        <v>0</v>
      </c>
      <c r="AE1097" s="147">
        <f>IF(AND($I1097="Si",N1097=1),1,IF(AND($I1097="Fisico",N1097=1),1,IF(AND(N1097=1,$I1097="Electronico"),2,IF(N1097=1,VLOOKUP($C1097&amp;"|"&amp;$B1097&amp;"|"&amp;$D1097,Empresas!$C$6:$CC$92,$G1097+6+1,0),0))))</f>
        <v>0</v>
      </c>
      <c r="AF1097" s="147">
        <f>IF(AND($I1097="Si",O1097=1),1,IF(AND($I1097="Fisico",O1097=1),1,IF(AND(O1097=1,$I1097="Electronico"),2,IF(O1097=1,VLOOKUP($C1097&amp;"|"&amp;$B1097&amp;"|"&amp;$D1097,Empresas!$C$6:$CC$92,$G1097+6+1,0),0))))</f>
        <v>0</v>
      </c>
      <c r="AG1097" s="147">
        <f>IF(AND($I1097="Si",P1097=1),1,IF(AND($I1097="Fisico",P1097=1),1,IF(AND(P1097=1,$I1097="Electronico"),2,IF(P1097=1,VLOOKUP($C1097&amp;"|"&amp;$B1097&amp;"|"&amp;$D1097,Empresas!$C$6:$CC$92,$G1097+6+1,0),0))))</f>
        <v>0</v>
      </c>
      <c r="AH1097" s="147">
        <f>IF(AND($I1097="Si",Q1097=1),1,IF(AND($I1097="Fisico",Q1097=1),1,IF(AND(Q1097=1,$I1097="Electronico"),2,IF(Q1097=1,VLOOKUP($C1097&amp;"|"&amp;$B1097&amp;"|"&amp;$D1097,Empresas!$C$6:$CC$92,$G1097+6+1,0),0))))</f>
        <v>0</v>
      </c>
      <c r="AI1097" s="147">
        <f>IF(AND($I1097="Si",R1097=1),1,IF(AND($I1097="Fisico",R1097=1),1,IF(AND(R1097=1,$I1097="Electronico"),2,IF(R1097=1,VLOOKUP($C1097&amp;"|"&amp;$B1097&amp;"|"&amp;$D1097,Empresas!$C$6:$CC$92,$G1097+6+1,0),0))))</f>
        <v>0</v>
      </c>
      <c r="AJ1097" s="147">
        <f>IF(AND($I1097="Si",S1097=1),1,IF(AND($I1097="Fisico",S1097=1),1,IF(AND(S1097=1,$I1097="Electronico"),2,IF(S1097=1,VLOOKUP($C1097&amp;"|"&amp;$B1097&amp;"|"&amp;$D1097,Empresas!$C$6:$CC$92,$G1097+6+1,0),0))))</f>
        <v>0</v>
      </c>
      <c r="AK1097" s="147">
        <f>IF(AND($I1097="Si",T1097=1),1,IF(AND($I1097="Fisico",T1097=1),1,IF(AND(T1097=1,$I1097="Electronico"),2,IF(T1097=1,VLOOKUP($C1097&amp;"|"&amp;$B1097&amp;"|"&amp;$D1097,Empresas!$C$6:$CC$92,$G1097+6+1,0),0))))</f>
        <v>0</v>
      </c>
      <c r="AL1097" s="147">
        <f>IF(AND($I1097="Si",U1097=1),1,IF(AND($I1097="Fisico",U1097=1),1,IF(AND(U1097=1,$I1097="Electronico"),2,IF(U1097=1,VLOOKUP($C1097&amp;"|"&amp;$B1097&amp;"|"&amp;$D1097,Empresas!$C$6:$CC$92,$G1097+6+1,0),0))))</f>
        <v>0</v>
      </c>
      <c r="AM1097" s="149">
        <f t="shared" si="181"/>
        <v>0</v>
      </c>
      <c r="AN1097" s="149">
        <f t="shared" si="182"/>
        <v>0</v>
      </c>
      <c r="AO1097" s="152">
        <f t="shared" si="183"/>
        <v>0</v>
      </c>
    </row>
    <row r="1098" spans="1:41" x14ac:dyDescent="0.25">
      <c r="A1098" s="137" t="str">
        <f>VLOOKUP(D1098,Empresas!$D$7:$F$91,3,0)</f>
        <v>Yulisa</v>
      </c>
      <c r="B1098" s="138" t="str">
        <f>VLOOKUP(D1098,Empresas!$D$7:$G$91,4,0)</f>
        <v>Mireya</v>
      </c>
      <c r="C1098" s="138" t="s">
        <v>544</v>
      </c>
      <c r="D1098" s="138" t="s">
        <v>227</v>
      </c>
      <c r="E1098" s="138" t="str">
        <f>VLOOKUP(D1098,Empresas!$D$7:$E$92,2,0)</f>
        <v>WC MAKEUP S.A.C</v>
      </c>
      <c r="F1098" s="138" t="s">
        <v>168</v>
      </c>
      <c r="G1098" s="139">
        <f t="shared" si="178"/>
        <v>37</v>
      </c>
      <c r="H1098" s="139" t="str">
        <f>VLOOKUP(D1098,Empresas!$D$6:$L$92,7,0)</f>
        <v>Semestral</v>
      </c>
      <c r="I1098" s="138" t="str">
        <f>VLOOKUP(VLOOKUP(D1098&amp;"|"&amp;B1098,Empresas!$I$7:$CB$92,G1098,0),Tablas!$A$3:$B$5,2,0)</f>
        <v>No aplica</v>
      </c>
      <c r="J1098" s="78"/>
      <c r="K1098" s="78"/>
      <c r="L1098" s="78"/>
      <c r="M1098" s="78"/>
      <c r="N1098" s="78"/>
      <c r="O1098" s="78"/>
      <c r="P1098" s="78"/>
      <c r="Q1098" s="78"/>
      <c r="R1098" s="78"/>
      <c r="S1098" s="78"/>
      <c r="T1098" s="78"/>
      <c r="U1098" s="78"/>
      <c r="V1098" s="78" t="str">
        <f>VLOOKUP(D1098,Empresas!$D$7:$CF$91,81,0)</f>
        <v>C</v>
      </c>
      <c r="W1098" s="78" t="str">
        <f>VLOOKUP(D1098,Empresas!$D$7:$M$91,10,0)</f>
        <v>Rer</v>
      </c>
      <c r="X1098" s="69" t="str">
        <f t="shared" si="179"/>
        <v>SI</v>
      </c>
      <c r="Y1098" s="153" t="str">
        <f t="shared" si="180"/>
        <v>No aplica</v>
      </c>
      <c r="Z1098" s="147">
        <f>IF(Y1098="No aplica",0,IF(I1098="no",0,IF(I1098="No aplica",0,IF(I1098="Si",1,IF(I1098="Fisico",1,IF(I1098="Electronico",2,VLOOKUP(C1098&amp;"|"&amp;B1098&amp;"|"&amp;D1098,Empresas!$C$6:$CC$92,G1098+6+1,0)))))))</f>
        <v>0</v>
      </c>
      <c r="AA1098" s="147">
        <f>IF(AND($I1098="Si",J1098=1),1,IF(AND($I1098="Fisico",J1098=1),1,IF(AND(J1098=1,$I1098="Electronico"),2,IF(J1098=1,VLOOKUP($C1098&amp;"|"&amp;$B1098&amp;"|"&amp;$D1098,Empresas!$C$6:$CC$92,$G1098+6+1,0),0))))</f>
        <v>0</v>
      </c>
      <c r="AB1098" s="147">
        <f>IF(AND($I1098="Si",K1098=1),1,IF(AND($I1098="Fisico",K1098=1),1,IF(AND(K1098=1,$I1098="Electronico"),2,IF(K1098=1,VLOOKUP($C1098&amp;"|"&amp;$B1098&amp;"|"&amp;$D1098,Empresas!$C$6:$CC$92,$G1098+6+1,0),0))))</f>
        <v>0</v>
      </c>
      <c r="AC1098" s="147">
        <f>IF(AND($I1098="Si",L1098=1),1,IF(AND($I1098="Fisico",L1098=1),1,IF(AND(L1098=1,$I1098="Electronico"),2,IF(L1098=1,VLOOKUP($C1098&amp;"|"&amp;$B1098&amp;"|"&amp;$D1098,Empresas!$C$6:$CC$92,$G1098+6+1,0),0))))</f>
        <v>0</v>
      </c>
      <c r="AD1098" s="147">
        <f>IF(AND($I1098="Si",M1098=1),1,IF(AND($I1098="Fisico",M1098=1),1,IF(AND(M1098=1,$I1098="Electronico"),2,IF(M1098=1,VLOOKUP($C1098&amp;"|"&amp;$B1098&amp;"|"&amp;$D1098,Empresas!$C$6:$CC$92,$G1098+6+1,0),0))))</f>
        <v>0</v>
      </c>
      <c r="AE1098" s="147">
        <f>IF(AND($I1098="Si",N1098=1),1,IF(AND($I1098="Fisico",N1098=1),1,IF(AND(N1098=1,$I1098="Electronico"),2,IF(N1098=1,VLOOKUP($C1098&amp;"|"&amp;$B1098&amp;"|"&amp;$D1098,Empresas!$C$6:$CC$92,$G1098+6+1,0),0))))</f>
        <v>0</v>
      </c>
      <c r="AF1098" s="147">
        <f>IF(AND($I1098="Si",O1098=1),1,IF(AND($I1098="Fisico",O1098=1),1,IF(AND(O1098=1,$I1098="Electronico"),2,IF(O1098=1,VLOOKUP($C1098&amp;"|"&amp;$B1098&amp;"|"&amp;$D1098,Empresas!$C$6:$CC$92,$G1098+6+1,0),0))))</f>
        <v>0</v>
      </c>
      <c r="AG1098" s="147">
        <f>IF(AND($I1098="Si",P1098=1),1,IF(AND($I1098="Fisico",P1098=1),1,IF(AND(P1098=1,$I1098="Electronico"),2,IF(P1098=1,VLOOKUP($C1098&amp;"|"&amp;$B1098&amp;"|"&amp;$D1098,Empresas!$C$6:$CC$92,$G1098+6+1,0),0))))</f>
        <v>0</v>
      </c>
      <c r="AH1098" s="147">
        <f>IF(AND($I1098="Si",Q1098=1),1,IF(AND($I1098="Fisico",Q1098=1),1,IF(AND(Q1098=1,$I1098="Electronico"),2,IF(Q1098=1,VLOOKUP($C1098&amp;"|"&amp;$B1098&amp;"|"&amp;$D1098,Empresas!$C$6:$CC$92,$G1098+6+1,0),0))))</f>
        <v>0</v>
      </c>
      <c r="AI1098" s="147">
        <f>IF(AND($I1098="Si",R1098=1),1,IF(AND($I1098="Fisico",R1098=1),1,IF(AND(R1098=1,$I1098="Electronico"),2,IF(R1098=1,VLOOKUP($C1098&amp;"|"&amp;$B1098&amp;"|"&amp;$D1098,Empresas!$C$6:$CC$92,$G1098+6+1,0),0))))</f>
        <v>0</v>
      </c>
      <c r="AJ1098" s="147">
        <f>IF(AND($I1098="Si",S1098=1),1,IF(AND($I1098="Fisico",S1098=1),1,IF(AND(S1098=1,$I1098="Electronico"),2,IF(S1098=1,VLOOKUP($C1098&amp;"|"&amp;$B1098&amp;"|"&amp;$D1098,Empresas!$C$6:$CC$92,$G1098+6+1,0),0))))</f>
        <v>0</v>
      </c>
      <c r="AK1098" s="147">
        <f>IF(AND($I1098="Si",T1098=1),1,IF(AND($I1098="Fisico",T1098=1),1,IF(AND(T1098=1,$I1098="Electronico"),2,IF(T1098=1,VLOOKUP($C1098&amp;"|"&amp;$B1098&amp;"|"&amp;$D1098,Empresas!$C$6:$CC$92,$G1098+6+1,0),0))))</f>
        <v>0</v>
      </c>
      <c r="AL1098" s="147">
        <f>IF(AND($I1098="Si",U1098=1),1,IF(AND($I1098="Fisico",U1098=1),1,IF(AND(U1098=1,$I1098="Electronico"),2,IF(U1098=1,VLOOKUP($C1098&amp;"|"&amp;$B1098&amp;"|"&amp;$D1098,Empresas!$C$6:$CC$92,$G1098+6+1,0),0))))</f>
        <v>0</v>
      </c>
      <c r="AM1098" s="149">
        <f t="shared" si="181"/>
        <v>0</v>
      </c>
      <c r="AN1098" s="149">
        <f t="shared" si="182"/>
        <v>0</v>
      </c>
      <c r="AO1098" s="152">
        <f t="shared" si="183"/>
        <v>0</v>
      </c>
    </row>
    <row r="1099" spans="1:41" x14ac:dyDescent="0.25">
      <c r="A1099" s="137" t="str">
        <f>VLOOKUP(D1099,Empresas!$D$7:$F$91,3,0)</f>
        <v>Yulisa</v>
      </c>
      <c r="B1099" s="138" t="str">
        <f>VLOOKUP(D1099,Empresas!$D$7:$G$91,4,0)</f>
        <v>Mireya</v>
      </c>
      <c r="C1099" s="138" t="s">
        <v>544</v>
      </c>
      <c r="D1099" s="138" t="s">
        <v>227</v>
      </c>
      <c r="E1099" s="138" t="str">
        <f>VLOOKUP(D1099,Empresas!$D$7:$E$92,2,0)</f>
        <v>WC MAKEUP S.A.C</v>
      </c>
      <c r="F1099" s="138" t="s">
        <v>169</v>
      </c>
      <c r="G1099" s="139">
        <f t="shared" si="178"/>
        <v>40</v>
      </c>
      <c r="H1099" s="139" t="str">
        <f>VLOOKUP(D1099,Empresas!$D$6:$L$92,7,0)</f>
        <v>Semestral</v>
      </c>
      <c r="I1099" s="138" t="str">
        <f>VLOOKUP(VLOOKUP(D1099&amp;"|"&amp;B1099,Empresas!$I$7:$CB$92,G1099,0),Tablas!$A$3:$B$5,2,0)</f>
        <v>No aplica</v>
      </c>
      <c r="J1099" s="78"/>
      <c r="K1099" s="78"/>
      <c r="L1099" s="78"/>
      <c r="M1099" s="78"/>
      <c r="N1099" s="78"/>
      <c r="O1099" s="78"/>
      <c r="P1099" s="78"/>
      <c r="Q1099" s="78"/>
      <c r="R1099" s="78"/>
      <c r="S1099" s="78"/>
      <c r="T1099" s="78"/>
      <c r="U1099" s="78"/>
      <c r="V1099" s="78" t="str">
        <f>VLOOKUP(D1099,Empresas!$D$7:$CF$91,81,0)</f>
        <v>C</v>
      </c>
      <c r="W1099" s="78" t="str">
        <f>VLOOKUP(D1099,Empresas!$D$7:$M$91,10,0)</f>
        <v>Rer</v>
      </c>
      <c r="X1099" s="69" t="str">
        <f t="shared" si="179"/>
        <v>SI</v>
      </c>
      <c r="Y1099" s="153" t="str">
        <f t="shared" si="180"/>
        <v>No aplica</v>
      </c>
      <c r="Z1099" s="147">
        <f>IF(Y1099="No aplica",0,IF(I1099="no",0,IF(I1099="No aplica",0,IF(I1099="Si",1,IF(I1099="Fisico",1,IF(I1099="Electronico",2,VLOOKUP(C1099&amp;"|"&amp;B1099&amp;"|"&amp;D1099,Empresas!$C$6:$CC$92,G1099+6+1,0)))))))</f>
        <v>0</v>
      </c>
      <c r="AA1099" s="147">
        <f>IF(AND($I1099="Si",J1099=1),1,IF(AND($I1099="Fisico",J1099=1),1,IF(AND(J1099=1,$I1099="Electronico"),2,IF(J1099=1,VLOOKUP($C1099&amp;"|"&amp;$B1099&amp;"|"&amp;$D1099,Empresas!$C$6:$CC$92,$G1099+6+1,0),0))))</f>
        <v>0</v>
      </c>
      <c r="AB1099" s="147">
        <f>IF(AND($I1099="Si",K1099=1),1,IF(AND($I1099="Fisico",K1099=1),1,IF(AND(K1099=1,$I1099="Electronico"),2,IF(K1099=1,VLOOKUP($C1099&amp;"|"&amp;$B1099&amp;"|"&amp;$D1099,Empresas!$C$6:$CC$92,$G1099+6+1,0),0))))</f>
        <v>0</v>
      </c>
      <c r="AC1099" s="147">
        <f>IF(AND($I1099="Si",L1099=1),1,IF(AND($I1099="Fisico",L1099=1),1,IF(AND(L1099=1,$I1099="Electronico"),2,IF(L1099=1,VLOOKUP($C1099&amp;"|"&amp;$B1099&amp;"|"&amp;$D1099,Empresas!$C$6:$CC$92,$G1099+6+1,0),0))))</f>
        <v>0</v>
      </c>
      <c r="AD1099" s="147">
        <f>IF(AND($I1099="Si",M1099=1),1,IF(AND($I1099="Fisico",M1099=1),1,IF(AND(M1099=1,$I1099="Electronico"),2,IF(M1099=1,VLOOKUP($C1099&amp;"|"&amp;$B1099&amp;"|"&amp;$D1099,Empresas!$C$6:$CC$92,$G1099+6+1,0),0))))</f>
        <v>0</v>
      </c>
      <c r="AE1099" s="147">
        <f>IF(AND($I1099="Si",N1099=1),1,IF(AND($I1099="Fisico",N1099=1),1,IF(AND(N1099=1,$I1099="Electronico"),2,IF(N1099=1,VLOOKUP($C1099&amp;"|"&amp;$B1099&amp;"|"&amp;$D1099,Empresas!$C$6:$CC$92,$G1099+6+1,0),0))))</f>
        <v>0</v>
      </c>
      <c r="AF1099" s="147">
        <f>IF(AND($I1099="Si",O1099=1),1,IF(AND($I1099="Fisico",O1099=1),1,IF(AND(O1099=1,$I1099="Electronico"),2,IF(O1099=1,VLOOKUP($C1099&amp;"|"&amp;$B1099&amp;"|"&amp;$D1099,Empresas!$C$6:$CC$92,$G1099+6+1,0),0))))</f>
        <v>0</v>
      </c>
      <c r="AG1099" s="147">
        <f>IF(AND($I1099="Si",P1099=1),1,IF(AND($I1099="Fisico",P1099=1),1,IF(AND(P1099=1,$I1099="Electronico"),2,IF(P1099=1,VLOOKUP($C1099&amp;"|"&amp;$B1099&amp;"|"&amp;$D1099,Empresas!$C$6:$CC$92,$G1099+6+1,0),0))))</f>
        <v>0</v>
      </c>
      <c r="AH1099" s="147">
        <f>IF(AND($I1099="Si",Q1099=1),1,IF(AND($I1099="Fisico",Q1099=1),1,IF(AND(Q1099=1,$I1099="Electronico"),2,IF(Q1099=1,VLOOKUP($C1099&amp;"|"&amp;$B1099&amp;"|"&amp;$D1099,Empresas!$C$6:$CC$92,$G1099+6+1,0),0))))</f>
        <v>0</v>
      </c>
      <c r="AI1099" s="147">
        <f>IF(AND($I1099="Si",R1099=1),1,IF(AND($I1099="Fisico",R1099=1),1,IF(AND(R1099=1,$I1099="Electronico"),2,IF(R1099=1,VLOOKUP($C1099&amp;"|"&amp;$B1099&amp;"|"&amp;$D1099,Empresas!$C$6:$CC$92,$G1099+6+1,0),0))))</f>
        <v>0</v>
      </c>
      <c r="AJ1099" s="147">
        <f>IF(AND($I1099="Si",S1099=1),1,IF(AND($I1099="Fisico",S1099=1),1,IF(AND(S1099=1,$I1099="Electronico"),2,IF(S1099=1,VLOOKUP($C1099&amp;"|"&amp;$B1099&amp;"|"&amp;$D1099,Empresas!$C$6:$CC$92,$G1099+6+1,0),0))))</f>
        <v>0</v>
      </c>
      <c r="AK1099" s="147">
        <f>IF(AND($I1099="Si",T1099=1),1,IF(AND($I1099="Fisico",T1099=1),1,IF(AND(T1099=1,$I1099="Electronico"),2,IF(T1099=1,VLOOKUP($C1099&amp;"|"&amp;$B1099&amp;"|"&amp;$D1099,Empresas!$C$6:$CC$92,$G1099+6+1,0),0))))</f>
        <v>0</v>
      </c>
      <c r="AL1099" s="147">
        <f>IF(AND($I1099="Si",U1099=1),1,IF(AND($I1099="Fisico",U1099=1),1,IF(AND(U1099=1,$I1099="Electronico"),2,IF(U1099=1,VLOOKUP($C1099&amp;"|"&amp;$B1099&amp;"|"&amp;$D1099,Empresas!$C$6:$CC$92,$G1099+6+1,0),0))))</f>
        <v>0</v>
      </c>
      <c r="AM1099" s="149">
        <f t="shared" si="181"/>
        <v>0</v>
      </c>
      <c r="AN1099" s="149">
        <f t="shared" si="182"/>
        <v>0</v>
      </c>
      <c r="AO1099" s="152">
        <f t="shared" si="183"/>
        <v>0</v>
      </c>
    </row>
    <row r="1100" spans="1:41" x14ac:dyDescent="0.25">
      <c r="A1100" s="137" t="str">
        <f>VLOOKUP(D1100,Empresas!$D$7:$F$91,3,0)</f>
        <v>Yulisa</v>
      </c>
      <c r="B1100" s="138" t="str">
        <f>VLOOKUP(D1100,Empresas!$D$7:$G$91,4,0)</f>
        <v>Mireya</v>
      </c>
      <c r="C1100" s="138" t="s">
        <v>544</v>
      </c>
      <c r="D1100" s="138" t="s">
        <v>227</v>
      </c>
      <c r="E1100" s="138" t="str">
        <f>VLOOKUP(D1100,Empresas!$D$7:$E$92,2,0)</f>
        <v>WC MAKEUP S.A.C</v>
      </c>
      <c r="F1100" s="138" t="s">
        <v>170</v>
      </c>
      <c r="G1100" s="139">
        <f t="shared" si="178"/>
        <v>43</v>
      </c>
      <c r="H1100" s="139" t="str">
        <f>VLOOKUP(D1100,Empresas!$D$6:$L$92,7,0)</f>
        <v>Semestral</v>
      </c>
      <c r="I1100" s="138" t="str">
        <f>VLOOKUP(VLOOKUP(D1100&amp;"|"&amp;B1100,Empresas!$I$7:$CB$92,G1100,0),Tablas!$A$3:$B$5,2,0)</f>
        <v>No aplica</v>
      </c>
      <c r="J1100" s="78"/>
      <c r="K1100" s="78"/>
      <c r="L1100" s="78"/>
      <c r="M1100" s="78"/>
      <c r="N1100" s="78"/>
      <c r="O1100" s="78"/>
      <c r="P1100" s="78"/>
      <c r="Q1100" s="78"/>
      <c r="R1100" s="78"/>
      <c r="S1100" s="78"/>
      <c r="T1100" s="78"/>
      <c r="U1100" s="78"/>
      <c r="V1100" s="78" t="str">
        <f>VLOOKUP(D1100,Empresas!$D$7:$CF$91,81,0)</f>
        <v>C</v>
      </c>
      <c r="W1100" s="78" t="str">
        <f>VLOOKUP(D1100,Empresas!$D$7:$M$91,10,0)</f>
        <v>Rer</v>
      </c>
      <c r="X1100" s="69" t="str">
        <f t="shared" si="179"/>
        <v>SI</v>
      </c>
      <c r="Y1100" s="153" t="str">
        <f t="shared" si="180"/>
        <v>No aplica</v>
      </c>
      <c r="Z1100" s="147">
        <f>IF(Y1100="No aplica",0,IF(I1100="no",0,IF(I1100="No aplica",0,IF(I1100="Si",1,IF(I1100="Fisico",1,IF(I1100="Electronico",2,VLOOKUP(C1100&amp;"|"&amp;B1100&amp;"|"&amp;D1100,Empresas!$C$6:$CC$92,G1100+6+1,0)))))))</f>
        <v>0</v>
      </c>
      <c r="AA1100" s="147">
        <f>IF(AND($I1100="Si",J1100=1),1,IF(AND($I1100="Fisico",J1100=1),1,IF(AND(J1100=1,$I1100="Electronico"),2,IF(J1100=1,VLOOKUP($C1100&amp;"|"&amp;$B1100&amp;"|"&amp;$D1100,Empresas!$C$6:$CC$92,$G1100+6+1,0),0))))</f>
        <v>0</v>
      </c>
      <c r="AB1100" s="147">
        <f>IF(AND($I1100="Si",K1100=1),1,IF(AND($I1100="Fisico",K1100=1),1,IF(AND(K1100=1,$I1100="Electronico"),2,IF(K1100=1,VLOOKUP($C1100&amp;"|"&amp;$B1100&amp;"|"&amp;$D1100,Empresas!$C$6:$CC$92,$G1100+6+1,0),0))))</f>
        <v>0</v>
      </c>
      <c r="AC1100" s="147">
        <f>IF(AND($I1100="Si",L1100=1),1,IF(AND($I1100="Fisico",L1100=1),1,IF(AND(L1100=1,$I1100="Electronico"),2,IF(L1100=1,VLOOKUP($C1100&amp;"|"&amp;$B1100&amp;"|"&amp;$D1100,Empresas!$C$6:$CC$92,$G1100+6+1,0),0))))</f>
        <v>0</v>
      </c>
      <c r="AD1100" s="147">
        <f>IF(AND($I1100="Si",M1100=1),1,IF(AND($I1100="Fisico",M1100=1),1,IF(AND(M1100=1,$I1100="Electronico"),2,IF(M1100=1,VLOOKUP($C1100&amp;"|"&amp;$B1100&amp;"|"&amp;$D1100,Empresas!$C$6:$CC$92,$G1100+6+1,0),0))))</f>
        <v>0</v>
      </c>
      <c r="AE1100" s="147">
        <f>IF(AND($I1100="Si",N1100=1),1,IF(AND($I1100="Fisico",N1100=1),1,IF(AND(N1100=1,$I1100="Electronico"),2,IF(N1100=1,VLOOKUP($C1100&amp;"|"&amp;$B1100&amp;"|"&amp;$D1100,Empresas!$C$6:$CC$92,$G1100+6+1,0),0))))</f>
        <v>0</v>
      </c>
      <c r="AF1100" s="147">
        <f>IF(AND($I1100="Si",O1100=1),1,IF(AND($I1100="Fisico",O1100=1),1,IF(AND(O1100=1,$I1100="Electronico"),2,IF(O1100=1,VLOOKUP($C1100&amp;"|"&amp;$B1100&amp;"|"&amp;$D1100,Empresas!$C$6:$CC$92,$G1100+6+1,0),0))))</f>
        <v>0</v>
      </c>
      <c r="AG1100" s="147">
        <f>IF(AND($I1100="Si",P1100=1),1,IF(AND($I1100="Fisico",P1100=1),1,IF(AND(P1100=1,$I1100="Electronico"),2,IF(P1100=1,VLOOKUP($C1100&amp;"|"&amp;$B1100&amp;"|"&amp;$D1100,Empresas!$C$6:$CC$92,$G1100+6+1,0),0))))</f>
        <v>0</v>
      </c>
      <c r="AH1100" s="147">
        <f>IF(AND($I1100="Si",Q1100=1),1,IF(AND($I1100="Fisico",Q1100=1),1,IF(AND(Q1100=1,$I1100="Electronico"),2,IF(Q1100=1,VLOOKUP($C1100&amp;"|"&amp;$B1100&amp;"|"&amp;$D1100,Empresas!$C$6:$CC$92,$G1100+6+1,0),0))))</f>
        <v>0</v>
      </c>
      <c r="AI1100" s="147">
        <f>IF(AND($I1100="Si",R1100=1),1,IF(AND($I1100="Fisico",R1100=1),1,IF(AND(R1100=1,$I1100="Electronico"),2,IF(R1100=1,VLOOKUP($C1100&amp;"|"&amp;$B1100&amp;"|"&amp;$D1100,Empresas!$C$6:$CC$92,$G1100+6+1,0),0))))</f>
        <v>0</v>
      </c>
      <c r="AJ1100" s="147">
        <f>IF(AND($I1100="Si",S1100=1),1,IF(AND($I1100="Fisico",S1100=1),1,IF(AND(S1100=1,$I1100="Electronico"),2,IF(S1100=1,VLOOKUP($C1100&amp;"|"&amp;$B1100&amp;"|"&amp;$D1100,Empresas!$C$6:$CC$92,$G1100+6+1,0),0))))</f>
        <v>0</v>
      </c>
      <c r="AK1100" s="147">
        <f>IF(AND($I1100="Si",T1100=1),1,IF(AND($I1100="Fisico",T1100=1),1,IF(AND(T1100=1,$I1100="Electronico"),2,IF(T1100=1,VLOOKUP($C1100&amp;"|"&amp;$B1100&amp;"|"&amp;$D1100,Empresas!$C$6:$CC$92,$G1100+6+1,0),0))))</f>
        <v>0</v>
      </c>
      <c r="AL1100" s="147">
        <f>IF(AND($I1100="Si",U1100=1),1,IF(AND($I1100="Fisico",U1100=1),1,IF(AND(U1100=1,$I1100="Electronico"),2,IF(U1100=1,VLOOKUP($C1100&amp;"|"&amp;$B1100&amp;"|"&amp;$D1100,Empresas!$C$6:$CC$92,$G1100+6+1,0),0))))</f>
        <v>0</v>
      </c>
      <c r="AM1100" s="149">
        <f t="shared" si="181"/>
        <v>0</v>
      </c>
      <c r="AN1100" s="149">
        <f t="shared" si="182"/>
        <v>0</v>
      </c>
      <c r="AO1100" s="152">
        <f t="shared" si="183"/>
        <v>0</v>
      </c>
    </row>
    <row r="1101" spans="1:41" x14ac:dyDescent="0.25">
      <c r="A1101" s="137" t="str">
        <f>VLOOKUP(D1101,Empresas!$D$7:$F$91,3,0)</f>
        <v>Yulisa</v>
      </c>
      <c r="B1101" s="138" t="str">
        <f>VLOOKUP(D1101,Empresas!$D$7:$G$91,4,0)</f>
        <v>Mireya</v>
      </c>
      <c r="C1101" s="138" t="s">
        <v>544</v>
      </c>
      <c r="D1101" s="138" t="s">
        <v>227</v>
      </c>
      <c r="E1101" s="138" t="str">
        <f>VLOOKUP(D1101,Empresas!$D$7:$E$92,2,0)</f>
        <v>WC MAKEUP S.A.C</v>
      </c>
      <c r="F1101" s="138" t="s">
        <v>171</v>
      </c>
      <c r="G1101" s="139">
        <f t="shared" si="178"/>
        <v>46</v>
      </c>
      <c r="H1101" s="139" t="str">
        <f>VLOOKUP(D1101,Empresas!$D$6:$L$92,7,0)</f>
        <v>Semestral</v>
      </c>
      <c r="I1101" s="138" t="str">
        <f>VLOOKUP(VLOOKUP(D1101&amp;"|"&amp;B1101,Empresas!$I$7:$CB$92,G1101,0),Tablas!$A$3:$B$5,2,0)</f>
        <v>No aplica</v>
      </c>
      <c r="J1101" s="78"/>
      <c r="K1101" s="78"/>
      <c r="L1101" s="78"/>
      <c r="M1101" s="78"/>
      <c r="N1101" s="78"/>
      <c r="O1101" s="78"/>
      <c r="P1101" s="78"/>
      <c r="Q1101" s="78"/>
      <c r="R1101" s="78"/>
      <c r="S1101" s="78"/>
      <c r="T1101" s="78"/>
      <c r="U1101" s="78"/>
      <c r="V1101" s="78" t="str">
        <f>VLOOKUP(D1101,Empresas!$D$7:$CF$91,81,0)</f>
        <v>C</v>
      </c>
      <c r="W1101" s="78" t="str">
        <f>VLOOKUP(D1101,Empresas!$D$7:$M$91,10,0)</f>
        <v>Rer</v>
      </c>
      <c r="X1101" s="69" t="str">
        <f t="shared" si="179"/>
        <v>SI</v>
      </c>
      <c r="Y1101" s="153" t="str">
        <f t="shared" si="180"/>
        <v>No aplica</v>
      </c>
      <c r="Z1101" s="147">
        <f>IF(Y1101="No aplica",0,IF(I1101="no",0,IF(I1101="No aplica",0,IF(I1101="Si",1,IF(I1101="Fisico",1,IF(I1101="Electronico",2,VLOOKUP(C1101&amp;"|"&amp;B1101&amp;"|"&amp;D1101,Empresas!$C$6:$CC$92,G1101+6+1,0)))))))</f>
        <v>0</v>
      </c>
      <c r="AA1101" s="147">
        <f>IF(AND($I1101="Si",J1101=1),1,IF(AND($I1101="Fisico",J1101=1),1,IF(AND(J1101=1,$I1101="Electronico"),2,IF(J1101=1,VLOOKUP($C1101&amp;"|"&amp;$B1101&amp;"|"&amp;$D1101,Empresas!$C$6:$CC$92,$G1101+6+1,0),0))))</f>
        <v>0</v>
      </c>
      <c r="AB1101" s="147">
        <f>IF(AND($I1101="Si",K1101=1),1,IF(AND($I1101="Fisico",K1101=1),1,IF(AND(K1101=1,$I1101="Electronico"),2,IF(K1101=1,VLOOKUP($C1101&amp;"|"&amp;$B1101&amp;"|"&amp;$D1101,Empresas!$C$6:$CC$92,$G1101+6+1,0),0))))</f>
        <v>0</v>
      </c>
      <c r="AC1101" s="147">
        <f>IF(AND($I1101="Si",L1101=1),1,IF(AND($I1101="Fisico",L1101=1),1,IF(AND(L1101=1,$I1101="Electronico"),2,IF(L1101=1,VLOOKUP($C1101&amp;"|"&amp;$B1101&amp;"|"&amp;$D1101,Empresas!$C$6:$CC$92,$G1101+6+1,0),0))))</f>
        <v>0</v>
      </c>
      <c r="AD1101" s="147">
        <f>IF(AND($I1101="Si",M1101=1),1,IF(AND($I1101="Fisico",M1101=1),1,IF(AND(M1101=1,$I1101="Electronico"),2,IF(M1101=1,VLOOKUP($C1101&amp;"|"&amp;$B1101&amp;"|"&amp;$D1101,Empresas!$C$6:$CC$92,$G1101+6+1,0),0))))</f>
        <v>0</v>
      </c>
      <c r="AE1101" s="147">
        <f>IF(AND($I1101="Si",N1101=1),1,IF(AND($I1101="Fisico",N1101=1),1,IF(AND(N1101=1,$I1101="Electronico"),2,IF(N1101=1,VLOOKUP($C1101&amp;"|"&amp;$B1101&amp;"|"&amp;$D1101,Empresas!$C$6:$CC$92,$G1101+6+1,0),0))))</f>
        <v>0</v>
      </c>
      <c r="AF1101" s="147">
        <f>IF(AND($I1101="Si",O1101=1),1,IF(AND($I1101="Fisico",O1101=1),1,IF(AND(O1101=1,$I1101="Electronico"),2,IF(O1101=1,VLOOKUP($C1101&amp;"|"&amp;$B1101&amp;"|"&amp;$D1101,Empresas!$C$6:$CC$92,$G1101+6+1,0),0))))</f>
        <v>0</v>
      </c>
      <c r="AG1101" s="147">
        <f>IF(AND($I1101="Si",P1101=1),1,IF(AND($I1101="Fisico",P1101=1),1,IF(AND(P1101=1,$I1101="Electronico"),2,IF(P1101=1,VLOOKUP($C1101&amp;"|"&amp;$B1101&amp;"|"&amp;$D1101,Empresas!$C$6:$CC$92,$G1101+6+1,0),0))))</f>
        <v>0</v>
      </c>
      <c r="AH1101" s="147">
        <f>IF(AND($I1101="Si",Q1101=1),1,IF(AND($I1101="Fisico",Q1101=1),1,IF(AND(Q1101=1,$I1101="Electronico"),2,IF(Q1101=1,VLOOKUP($C1101&amp;"|"&amp;$B1101&amp;"|"&amp;$D1101,Empresas!$C$6:$CC$92,$G1101+6+1,0),0))))</f>
        <v>0</v>
      </c>
      <c r="AI1101" s="147">
        <f>IF(AND($I1101="Si",R1101=1),1,IF(AND($I1101="Fisico",R1101=1),1,IF(AND(R1101=1,$I1101="Electronico"),2,IF(R1101=1,VLOOKUP($C1101&amp;"|"&amp;$B1101&amp;"|"&amp;$D1101,Empresas!$C$6:$CC$92,$G1101+6+1,0),0))))</f>
        <v>0</v>
      </c>
      <c r="AJ1101" s="147">
        <f>IF(AND($I1101="Si",S1101=1),1,IF(AND($I1101="Fisico",S1101=1),1,IF(AND(S1101=1,$I1101="Electronico"),2,IF(S1101=1,VLOOKUP($C1101&amp;"|"&amp;$B1101&amp;"|"&amp;$D1101,Empresas!$C$6:$CC$92,$G1101+6+1,0),0))))</f>
        <v>0</v>
      </c>
      <c r="AK1101" s="147">
        <f>IF(AND($I1101="Si",T1101=1),1,IF(AND($I1101="Fisico",T1101=1),1,IF(AND(T1101=1,$I1101="Electronico"),2,IF(T1101=1,VLOOKUP($C1101&amp;"|"&amp;$B1101&amp;"|"&amp;$D1101,Empresas!$C$6:$CC$92,$G1101+6+1,0),0))))</f>
        <v>0</v>
      </c>
      <c r="AL1101" s="147">
        <f>IF(AND($I1101="Si",U1101=1),1,IF(AND($I1101="Fisico",U1101=1),1,IF(AND(U1101=1,$I1101="Electronico"),2,IF(U1101=1,VLOOKUP($C1101&amp;"|"&amp;$B1101&amp;"|"&amp;$D1101,Empresas!$C$6:$CC$92,$G1101+6+1,0),0))))</f>
        <v>0</v>
      </c>
      <c r="AM1101" s="149">
        <f t="shared" si="181"/>
        <v>0</v>
      </c>
      <c r="AN1101" s="149">
        <f t="shared" si="182"/>
        <v>0</v>
      </c>
      <c r="AO1101" s="152">
        <f t="shared" si="183"/>
        <v>0</v>
      </c>
    </row>
    <row r="1102" spans="1:41" x14ac:dyDescent="0.25">
      <c r="A1102" s="140" t="str">
        <f>VLOOKUP(D1102,Empresas!$D$7:$F$91,3,0)</f>
        <v>Yulisa</v>
      </c>
      <c r="B1102" s="141" t="str">
        <f>VLOOKUP(D1102,Empresas!$D$7:$G$91,4,0)</f>
        <v>Mireya</v>
      </c>
      <c r="C1102" s="141" t="s">
        <v>544</v>
      </c>
      <c r="D1102" s="141" t="s">
        <v>227</v>
      </c>
      <c r="E1102" s="141" t="str">
        <f>VLOOKUP(D1102,Empresas!$D$7:$E$92,2,0)</f>
        <v>WC MAKEUP S.A.C</v>
      </c>
      <c r="F1102" s="141" t="s">
        <v>172</v>
      </c>
      <c r="G1102" s="142">
        <f>+Empresas!$BF$2</f>
        <v>50</v>
      </c>
      <c r="H1102" s="142" t="str">
        <f>VLOOKUP(D1102,Empresas!$D$6:$L$92,7,0)</f>
        <v>Semestral</v>
      </c>
      <c r="I1102" s="141" t="str">
        <f>VLOOKUP(VLOOKUP(D1102&amp;"|"&amp;B1102,Empresas!$I$7:$CB$92,G1102,0),Tablas!$A$8:$B$10,2,0)</f>
        <v>Electronico</v>
      </c>
      <c r="J1102" s="78">
        <v>1</v>
      </c>
      <c r="K1102" s="78">
        <v>1</v>
      </c>
      <c r="L1102" s="78">
        <v>1</v>
      </c>
      <c r="M1102" s="78">
        <v>1</v>
      </c>
      <c r="N1102" s="78">
        <v>1</v>
      </c>
      <c r="O1102" s="78">
        <v>1</v>
      </c>
      <c r="P1102" s="78">
        <v>1</v>
      </c>
      <c r="Q1102" s="78">
        <v>1</v>
      </c>
      <c r="R1102" s="78"/>
      <c r="S1102" s="78"/>
      <c r="T1102" s="78"/>
      <c r="U1102" s="78"/>
      <c r="V1102" s="78" t="str">
        <f>VLOOKUP(D1102,Empresas!$D$7:$CF$91,81,0)</f>
        <v>C</v>
      </c>
      <c r="W1102" s="78" t="str">
        <f>VLOOKUP(D1102,Empresas!$D$7:$M$91,10,0)</f>
        <v>Rer</v>
      </c>
      <c r="X1102" s="69" t="str">
        <f t="shared" si="179"/>
        <v>SI</v>
      </c>
      <c r="Y1102" s="153" t="str">
        <f t="shared" si="180"/>
        <v>Si aplica</v>
      </c>
      <c r="Z1102" s="147">
        <f>IF(Y1102="No aplica",0,IF(I1102="no",0,IF(I1102="No aplica",0,IF(I1102="Si",1,IF(I1102="Fisico",1,IF(I1102="Electronico",2,VLOOKUP(C1102&amp;"|"&amp;B1102&amp;"|"&amp;D1102,Empresas!$C$6:$CC$92,G1102+6+1,0)))))))</f>
        <v>2</v>
      </c>
      <c r="AA1102" s="147">
        <f>IF(AND($I1102="Si",J1102=1),1,IF(AND($I1102="Fisico",J1102=1),1,IF(AND(J1102=1,$I1102="Electronico"),2,IF(J1102=1,VLOOKUP($C1102&amp;"|"&amp;$B1102&amp;"|"&amp;$D1102,Empresas!$C$6:$CC$92,$G1102+6+1,0),0))))</f>
        <v>2</v>
      </c>
      <c r="AB1102" s="147">
        <f>IF(AND($I1102="Si",K1102=1),1,IF(AND($I1102="Fisico",K1102=1),1,IF(AND(K1102=1,$I1102="Electronico"),2,IF(K1102=1,VLOOKUP($C1102&amp;"|"&amp;$B1102&amp;"|"&amp;$D1102,Empresas!$C$6:$CC$92,$G1102+6+1,0),0))))</f>
        <v>2</v>
      </c>
      <c r="AC1102" s="147">
        <f>IF(AND($I1102="Si",L1102=1),1,IF(AND($I1102="Fisico",L1102=1),1,IF(AND(L1102=1,$I1102="Electronico"),2,IF(L1102=1,VLOOKUP($C1102&amp;"|"&amp;$B1102&amp;"|"&amp;$D1102,Empresas!$C$6:$CC$92,$G1102+6+1,0),0))))</f>
        <v>2</v>
      </c>
      <c r="AD1102" s="147">
        <f>IF(AND($I1102="Si",M1102=1),1,IF(AND($I1102="Fisico",M1102=1),1,IF(AND(M1102=1,$I1102="Electronico"),2,IF(M1102=1,VLOOKUP($C1102&amp;"|"&amp;$B1102&amp;"|"&amp;$D1102,Empresas!$C$6:$CC$92,$G1102+6+1,0),0))))</f>
        <v>2</v>
      </c>
      <c r="AE1102" s="147">
        <f>IF(AND($I1102="Si",N1102=1),1,IF(AND($I1102="Fisico",N1102=1),1,IF(AND(N1102=1,$I1102="Electronico"),2,IF(N1102=1,VLOOKUP($C1102&amp;"|"&amp;$B1102&amp;"|"&amp;$D1102,Empresas!$C$6:$CC$92,$G1102+6+1,0),0))))</f>
        <v>2</v>
      </c>
      <c r="AF1102" s="147">
        <f>IF(AND($I1102="Si",O1102=1),1,IF(AND($I1102="Fisico",O1102=1),1,IF(AND(O1102=1,$I1102="Electronico"),2,IF(O1102=1,VLOOKUP($C1102&amp;"|"&amp;$B1102&amp;"|"&amp;$D1102,Empresas!$C$6:$CC$92,$G1102+6+1,0),0))))</f>
        <v>2</v>
      </c>
      <c r="AG1102" s="147">
        <f>IF(AND($I1102="Si",P1102=1),1,IF(AND($I1102="Fisico",P1102=1),1,IF(AND(P1102=1,$I1102="Electronico"),2,IF(P1102=1,VLOOKUP($C1102&amp;"|"&amp;$B1102&amp;"|"&amp;$D1102,Empresas!$C$6:$CC$92,$G1102+6+1,0),0))))</f>
        <v>2</v>
      </c>
      <c r="AH1102" s="147">
        <f>IF(AND($I1102="Si",Q1102=1),1,IF(AND($I1102="Fisico",Q1102=1),1,IF(AND(Q1102=1,$I1102="Electronico"),2,IF(Q1102=1,VLOOKUP($C1102&amp;"|"&amp;$B1102&amp;"|"&amp;$D1102,Empresas!$C$6:$CC$92,$G1102+6+1,0),0))))</f>
        <v>2</v>
      </c>
      <c r="AI1102" s="147">
        <f>IF(AND($I1102="Si",R1102=1),1,IF(AND($I1102="Fisico",R1102=1),1,IF(AND(R1102=1,$I1102="Electronico"),2,IF(R1102=1,VLOOKUP($C1102&amp;"|"&amp;$B1102&amp;"|"&amp;$D1102,Empresas!$C$6:$CC$92,$G1102+6+1,0),0))))</f>
        <v>0</v>
      </c>
      <c r="AJ1102" s="147">
        <f>IF(AND($I1102="Si",S1102=1),1,IF(AND($I1102="Fisico",S1102=1),1,IF(AND(S1102=1,$I1102="Electronico"),2,IF(S1102=1,VLOOKUP($C1102&amp;"|"&amp;$B1102&amp;"|"&amp;$D1102,Empresas!$C$6:$CC$92,$G1102+6+1,0),0))))</f>
        <v>0</v>
      </c>
      <c r="AK1102" s="147">
        <f>IF(AND($I1102="Si",T1102=1),1,IF(AND($I1102="Fisico",T1102=1),1,IF(AND(T1102=1,$I1102="Electronico"),2,IF(T1102=1,VLOOKUP($C1102&amp;"|"&amp;$B1102&amp;"|"&amp;$D1102,Empresas!$C$6:$CC$92,$G1102+6+1,0),0))))</f>
        <v>0</v>
      </c>
      <c r="AL1102" s="147">
        <f>IF(AND($I1102="Si",U1102=1),1,IF(AND($I1102="Fisico",U1102=1),1,IF(AND(U1102=1,$I1102="Electronico"),2,IF(U1102=1,VLOOKUP($C1102&amp;"|"&amp;$B1102&amp;"|"&amp;$D1102,Empresas!$C$6:$CC$92,$G1102+6+1,0),0))))</f>
        <v>0</v>
      </c>
      <c r="AM1102" s="149">
        <f t="shared" si="181"/>
        <v>16</v>
      </c>
      <c r="AN1102" s="149">
        <f t="shared" si="182"/>
        <v>16</v>
      </c>
      <c r="AO1102" s="152">
        <f t="shared" si="183"/>
        <v>1</v>
      </c>
    </row>
    <row r="1103" spans="1:41" x14ac:dyDescent="0.25">
      <c r="A1103" s="140" t="str">
        <f>VLOOKUP(D1103,Empresas!$D$7:$F$91,3,0)</f>
        <v>Yulisa</v>
      </c>
      <c r="B1103" s="141" t="str">
        <f>VLOOKUP(D1103,Empresas!$D$7:$G$91,4,0)</f>
        <v>Mireya</v>
      </c>
      <c r="C1103" s="141" t="s">
        <v>544</v>
      </c>
      <c r="D1103" s="141" t="s">
        <v>227</v>
      </c>
      <c r="E1103" s="141" t="str">
        <f>VLOOKUP(D1103,Empresas!$D$7:$E$92,2,0)</f>
        <v>WC MAKEUP S.A.C</v>
      </c>
      <c r="F1103" s="141" t="s">
        <v>173</v>
      </c>
      <c r="G1103" s="142">
        <f>+G1102+1</f>
        <v>51</v>
      </c>
      <c r="H1103" s="142" t="str">
        <f>VLOOKUP(D1103,Empresas!$D$6:$L$92,7,0)</f>
        <v>Semestral</v>
      </c>
      <c r="I1103" s="141" t="str">
        <f>VLOOKUP(VLOOKUP(D1103&amp;"|"&amp;B1103,Empresas!$I$7:$CB$92,G1103,0),Tablas!$A$8:$B$10,2,0)</f>
        <v>Electronico</v>
      </c>
      <c r="J1103" s="78">
        <v>1</v>
      </c>
      <c r="K1103" s="78">
        <v>1</v>
      </c>
      <c r="L1103" s="78">
        <v>1</v>
      </c>
      <c r="M1103" s="78">
        <v>1</v>
      </c>
      <c r="N1103" s="78">
        <v>1</v>
      </c>
      <c r="O1103" s="78">
        <v>1</v>
      </c>
      <c r="P1103" s="78">
        <v>1</v>
      </c>
      <c r="Q1103" s="78">
        <v>1</v>
      </c>
      <c r="R1103" s="78"/>
      <c r="S1103" s="78"/>
      <c r="T1103" s="78"/>
      <c r="U1103" s="78"/>
      <c r="V1103" s="78" t="str">
        <f>VLOOKUP(D1103,Empresas!$D$7:$CF$91,81,0)</f>
        <v>C</v>
      </c>
      <c r="W1103" s="78" t="str">
        <f>VLOOKUP(D1103,Empresas!$D$7:$M$91,10,0)</f>
        <v>Rer</v>
      </c>
      <c r="X1103" s="69" t="str">
        <f t="shared" si="179"/>
        <v>SI</v>
      </c>
      <c r="Y1103" s="153" t="str">
        <f t="shared" si="180"/>
        <v>Si aplica</v>
      </c>
      <c r="Z1103" s="147">
        <f>IF(Y1103="No aplica",0,IF(I1103="no",0,IF(I1103="No aplica",0,IF(I1103="Si",1,IF(I1103="Fisico",1,IF(I1103="Electronico",2,VLOOKUP(C1103&amp;"|"&amp;B1103&amp;"|"&amp;D1103,Empresas!$C$6:$CC$92,G1103+6+1,0)))))))</f>
        <v>2</v>
      </c>
      <c r="AA1103" s="147">
        <f>IF(AND($I1103="Si",J1103=1),1,IF(AND($I1103="Fisico",J1103=1),1,IF(AND(J1103=1,$I1103="Electronico"),2,IF(J1103=1,VLOOKUP($C1103&amp;"|"&amp;$B1103&amp;"|"&amp;$D1103,Empresas!$C$6:$CC$92,$G1103+6+1,0),0))))</f>
        <v>2</v>
      </c>
      <c r="AB1103" s="147">
        <f>IF(AND($I1103="Si",K1103=1),1,IF(AND($I1103="Fisico",K1103=1),1,IF(AND(K1103=1,$I1103="Electronico"),2,IF(K1103=1,VLOOKUP($C1103&amp;"|"&amp;$B1103&amp;"|"&amp;$D1103,Empresas!$C$6:$CC$92,$G1103+6+1,0),0))))</f>
        <v>2</v>
      </c>
      <c r="AC1103" s="147">
        <f>IF(AND($I1103="Si",L1103=1),1,IF(AND($I1103="Fisico",L1103=1),1,IF(AND(L1103=1,$I1103="Electronico"),2,IF(L1103=1,VLOOKUP($C1103&amp;"|"&amp;$B1103&amp;"|"&amp;$D1103,Empresas!$C$6:$CC$92,$G1103+6+1,0),0))))</f>
        <v>2</v>
      </c>
      <c r="AD1103" s="147">
        <f>IF(AND($I1103="Si",M1103=1),1,IF(AND($I1103="Fisico",M1103=1),1,IF(AND(M1103=1,$I1103="Electronico"),2,IF(M1103=1,VLOOKUP($C1103&amp;"|"&amp;$B1103&amp;"|"&amp;$D1103,Empresas!$C$6:$CC$92,$G1103+6+1,0),0))))</f>
        <v>2</v>
      </c>
      <c r="AE1103" s="147">
        <f>IF(AND($I1103="Si",N1103=1),1,IF(AND($I1103="Fisico",N1103=1),1,IF(AND(N1103=1,$I1103="Electronico"),2,IF(N1103=1,VLOOKUP($C1103&amp;"|"&amp;$B1103&amp;"|"&amp;$D1103,Empresas!$C$6:$CC$92,$G1103+6+1,0),0))))</f>
        <v>2</v>
      </c>
      <c r="AF1103" s="147">
        <f>IF(AND($I1103="Si",O1103=1),1,IF(AND($I1103="Fisico",O1103=1),1,IF(AND(O1103=1,$I1103="Electronico"),2,IF(O1103=1,VLOOKUP($C1103&amp;"|"&amp;$B1103&amp;"|"&amp;$D1103,Empresas!$C$6:$CC$92,$G1103+6+1,0),0))))</f>
        <v>2</v>
      </c>
      <c r="AG1103" s="147">
        <f>IF(AND($I1103="Si",P1103=1),1,IF(AND($I1103="Fisico",P1103=1),1,IF(AND(P1103=1,$I1103="Electronico"),2,IF(P1103=1,VLOOKUP($C1103&amp;"|"&amp;$B1103&amp;"|"&amp;$D1103,Empresas!$C$6:$CC$92,$G1103+6+1,0),0))))</f>
        <v>2</v>
      </c>
      <c r="AH1103" s="147">
        <f>IF(AND($I1103="Si",Q1103=1),1,IF(AND($I1103="Fisico",Q1103=1),1,IF(AND(Q1103=1,$I1103="Electronico"),2,IF(Q1103=1,VLOOKUP($C1103&amp;"|"&amp;$B1103&amp;"|"&amp;$D1103,Empresas!$C$6:$CC$92,$G1103+6+1,0),0))))</f>
        <v>2</v>
      </c>
      <c r="AI1103" s="147">
        <f>IF(AND($I1103="Si",R1103=1),1,IF(AND($I1103="Fisico",R1103=1),1,IF(AND(R1103=1,$I1103="Electronico"),2,IF(R1103=1,VLOOKUP($C1103&amp;"|"&amp;$B1103&amp;"|"&amp;$D1103,Empresas!$C$6:$CC$92,$G1103+6+1,0),0))))</f>
        <v>0</v>
      </c>
      <c r="AJ1103" s="147">
        <f>IF(AND($I1103="Si",S1103=1),1,IF(AND($I1103="Fisico",S1103=1),1,IF(AND(S1103=1,$I1103="Electronico"),2,IF(S1103=1,VLOOKUP($C1103&amp;"|"&amp;$B1103&amp;"|"&amp;$D1103,Empresas!$C$6:$CC$92,$G1103+6+1,0),0))))</f>
        <v>0</v>
      </c>
      <c r="AK1103" s="147">
        <f>IF(AND($I1103="Si",T1103=1),1,IF(AND($I1103="Fisico",T1103=1),1,IF(AND(T1103=1,$I1103="Electronico"),2,IF(T1103=1,VLOOKUP($C1103&amp;"|"&amp;$B1103&amp;"|"&amp;$D1103,Empresas!$C$6:$CC$92,$G1103+6+1,0),0))))</f>
        <v>0</v>
      </c>
      <c r="AL1103" s="147">
        <f>IF(AND($I1103="Si",U1103=1),1,IF(AND($I1103="Fisico",U1103=1),1,IF(AND(U1103=1,$I1103="Electronico"),2,IF(U1103=1,VLOOKUP($C1103&amp;"|"&amp;$B1103&amp;"|"&amp;$D1103,Empresas!$C$6:$CC$92,$G1103+6+1,0),0))))</f>
        <v>0</v>
      </c>
      <c r="AM1103" s="149">
        <f t="shared" si="181"/>
        <v>16</v>
      </c>
      <c r="AN1103" s="149">
        <f t="shared" si="182"/>
        <v>16</v>
      </c>
      <c r="AO1103" s="152">
        <f t="shared" si="183"/>
        <v>1</v>
      </c>
    </row>
    <row r="1104" spans="1:41" x14ac:dyDescent="0.25">
      <c r="A1104" s="140" t="str">
        <f>VLOOKUP(D1104,Empresas!$D$7:$F$91,3,0)</f>
        <v>Yulisa</v>
      </c>
      <c r="B1104" s="141" t="str">
        <f>VLOOKUP(D1104,Empresas!$D$7:$G$91,4,0)</f>
        <v>Mireya</v>
      </c>
      <c r="C1104" s="141" t="s">
        <v>544</v>
      </c>
      <c r="D1104" s="141" t="s">
        <v>227</v>
      </c>
      <c r="E1104" s="141" t="str">
        <f>VLOOKUP(D1104,Empresas!$D$7:$E$92,2,0)</f>
        <v>WC MAKEUP S.A.C</v>
      </c>
      <c r="F1104" s="141" t="s">
        <v>174</v>
      </c>
      <c r="G1104" s="142">
        <f t="shared" ref="G1104:G1112" si="184">+G1103+1</f>
        <v>52</v>
      </c>
      <c r="H1104" s="142" t="str">
        <f>VLOOKUP(D1104,Empresas!$D$6:$L$92,7,0)</f>
        <v>Semestral</v>
      </c>
      <c r="I1104" s="141" t="str">
        <f>VLOOKUP(VLOOKUP(D1104&amp;"|"&amp;B1104,Empresas!$I$7:$CB$92,G1104,0),Tablas!$A$8:$B$10,2,0)</f>
        <v>No aplica</v>
      </c>
      <c r="J1104" s="78"/>
      <c r="K1104" s="78"/>
      <c r="L1104" s="78"/>
      <c r="M1104" s="78"/>
      <c r="N1104" s="78"/>
      <c r="O1104" s="78"/>
      <c r="P1104" s="78"/>
      <c r="Q1104" s="78"/>
      <c r="R1104" s="78"/>
      <c r="S1104" s="78"/>
      <c r="T1104" s="78"/>
      <c r="U1104" s="78"/>
      <c r="V1104" s="78" t="str">
        <f>VLOOKUP(D1104,Empresas!$D$7:$CF$91,81,0)</f>
        <v>C</v>
      </c>
      <c r="W1104" s="78" t="str">
        <f>VLOOKUP(D1104,Empresas!$D$7:$M$91,10,0)</f>
        <v>Rer</v>
      </c>
      <c r="X1104" s="69" t="str">
        <f t="shared" si="179"/>
        <v>SI</v>
      </c>
      <c r="Y1104" s="153" t="str">
        <f t="shared" si="180"/>
        <v>No aplica</v>
      </c>
      <c r="Z1104" s="147">
        <f>IF(Y1104="No aplica",0,IF(I1104="no",0,IF(I1104="No aplica",0,IF(I1104="Si",1,IF(I1104="Fisico",1,IF(I1104="Electronico",2,VLOOKUP(C1104&amp;"|"&amp;B1104&amp;"|"&amp;D1104,Empresas!$C$6:$CC$92,G1104+6+1,0)))))))</f>
        <v>0</v>
      </c>
      <c r="AA1104" s="147">
        <f>IF(AND($I1104="Si",J1104=1),1,IF(AND($I1104="Fisico",J1104=1),1,IF(AND(J1104=1,$I1104="Electronico"),2,IF(J1104=1,VLOOKUP($C1104&amp;"|"&amp;$B1104&amp;"|"&amp;$D1104,Empresas!$C$6:$CC$92,$G1104+6+1,0),0))))</f>
        <v>0</v>
      </c>
      <c r="AB1104" s="147">
        <f>IF(AND($I1104="Si",K1104=1),1,IF(AND($I1104="Fisico",K1104=1),1,IF(AND(K1104=1,$I1104="Electronico"),2,IF(K1104=1,VLOOKUP($C1104&amp;"|"&amp;$B1104&amp;"|"&amp;$D1104,Empresas!$C$6:$CC$92,$G1104+6+1,0),0))))</f>
        <v>0</v>
      </c>
      <c r="AC1104" s="147">
        <f>IF(AND($I1104="Si",L1104=1),1,IF(AND($I1104="Fisico",L1104=1),1,IF(AND(L1104=1,$I1104="Electronico"),2,IF(L1104=1,VLOOKUP($C1104&amp;"|"&amp;$B1104&amp;"|"&amp;$D1104,Empresas!$C$6:$CC$92,$G1104+6+1,0),0))))</f>
        <v>0</v>
      </c>
      <c r="AD1104" s="147">
        <f>IF(AND($I1104="Si",M1104=1),1,IF(AND($I1104="Fisico",M1104=1),1,IF(AND(M1104=1,$I1104="Electronico"),2,IF(M1104=1,VLOOKUP($C1104&amp;"|"&amp;$B1104&amp;"|"&amp;$D1104,Empresas!$C$6:$CC$92,$G1104+6+1,0),0))))</f>
        <v>0</v>
      </c>
      <c r="AE1104" s="147">
        <f>IF(AND($I1104="Si",N1104=1),1,IF(AND($I1104="Fisico",N1104=1),1,IF(AND(N1104=1,$I1104="Electronico"),2,IF(N1104=1,VLOOKUP($C1104&amp;"|"&amp;$B1104&amp;"|"&amp;$D1104,Empresas!$C$6:$CC$92,$G1104+6+1,0),0))))</f>
        <v>0</v>
      </c>
      <c r="AF1104" s="147">
        <f>IF(AND($I1104="Si",O1104=1),1,IF(AND($I1104="Fisico",O1104=1),1,IF(AND(O1104=1,$I1104="Electronico"),2,IF(O1104=1,VLOOKUP($C1104&amp;"|"&amp;$B1104&amp;"|"&amp;$D1104,Empresas!$C$6:$CC$92,$G1104+6+1,0),0))))</f>
        <v>0</v>
      </c>
      <c r="AG1104" s="147">
        <f>IF(AND($I1104="Si",P1104=1),1,IF(AND($I1104="Fisico",P1104=1),1,IF(AND(P1104=1,$I1104="Electronico"),2,IF(P1104=1,VLOOKUP($C1104&amp;"|"&amp;$B1104&amp;"|"&amp;$D1104,Empresas!$C$6:$CC$92,$G1104+6+1,0),0))))</f>
        <v>0</v>
      </c>
      <c r="AH1104" s="147">
        <f>IF(AND($I1104="Si",Q1104=1),1,IF(AND($I1104="Fisico",Q1104=1),1,IF(AND(Q1104=1,$I1104="Electronico"),2,IF(Q1104=1,VLOOKUP($C1104&amp;"|"&amp;$B1104&amp;"|"&amp;$D1104,Empresas!$C$6:$CC$92,$G1104+6+1,0),0))))</f>
        <v>0</v>
      </c>
      <c r="AI1104" s="147">
        <f>IF(AND($I1104="Si",R1104=1),1,IF(AND($I1104="Fisico",R1104=1),1,IF(AND(R1104=1,$I1104="Electronico"),2,IF(R1104=1,VLOOKUP($C1104&amp;"|"&amp;$B1104&amp;"|"&amp;$D1104,Empresas!$C$6:$CC$92,$G1104+6+1,0),0))))</f>
        <v>0</v>
      </c>
      <c r="AJ1104" s="147">
        <f>IF(AND($I1104="Si",S1104=1),1,IF(AND($I1104="Fisico",S1104=1),1,IF(AND(S1104=1,$I1104="Electronico"),2,IF(S1104=1,VLOOKUP($C1104&amp;"|"&amp;$B1104&amp;"|"&amp;$D1104,Empresas!$C$6:$CC$92,$G1104+6+1,0),0))))</f>
        <v>0</v>
      </c>
      <c r="AK1104" s="147">
        <f>IF(AND($I1104="Si",T1104=1),1,IF(AND($I1104="Fisico",T1104=1),1,IF(AND(T1104=1,$I1104="Electronico"),2,IF(T1104=1,VLOOKUP($C1104&amp;"|"&amp;$B1104&amp;"|"&amp;$D1104,Empresas!$C$6:$CC$92,$G1104+6+1,0),0))))</f>
        <v>0</v>
      </c>
      <c r="AL1104" s="147">
        <f>IF(AND($I1104="Si",U1104=1),1,IF(AND($I1104="Fisico",U1104=1),1,IF(AND(U1104=1,$I1104="Electronico"),2,IF(U1104=1,VLOOKUP($C1104&amp;"|"&amp;$B1104&amp;"|"&amp;$D1104,Empresas!$C$6:$CC$92,$G1104+6+1,0),0))))</f>
        <v>0</v>
      </c>
      <c r="AM1104" s="149">
        <f t="shared" si="181"/>
        <v>0</v>
      </c>
      <c r="AN1104" s="149">
        <f t="shared" si="182"/>
        <v>0</v>
      </c>
      <c r="AO1104" s="152">
        <f t="shared" si="183"/>
        <v>0</v>
      </c>
    </row>
    <row r="1105" spans="1:41" x14ac:dyDescent="0.25">
      <c r="A1105" s="140" t="str">
        <f>VLOOKUP(D1105,Empresas!$D$7:$F$91,3,0)</f>
        <v>Yulisa</v>
      </c>
      <c r="B1105" s="141" t="str">
        <f>VLOOKUP(D1105,Empresas!$D$7:$G$91,4,0)</f>
        <v>Mireya</v>
      </c>
      <c r="C1105" s="141" t="s">
        <v>544</v>
      </c>
      <c r="D1105" s="141" t="s">
        <v>227</v>
      </c>
      <c r="E1105" s="141" t="str">
        <f>VLOOKUP(D1105,Empresas!$D$7:$E$92,2,0)</f>
        <v>WC MAKEUP S.A.C</v>
      </c>
      <c r="F1105" s="141" t="s">
        <v>175</v>
      </c>
      <c r="G1105" s="142">
        <f t="shared" si="184"/>
        <v>53</v>
      </c>
      <c r="H1105" s="142" t="str">
        <f>VLOOKUP(D1105,Empresas!$D$6:$L$92,7,0)</f>
        <v>Semestral</v>
      </c>
      <c r="I1105" s="141" t="str">
        <f>VLOOKUP(VLOOKUP(D1105&amp;"|"&amp;B1105,Empresas!$I$7:$CB$92,G1105,0),Tablas!$A$8:$B$10,2,0)</f>
        <v>No aplica</v>
      </c>
      <c r="J1105" s="78"/>
      <c r="K1105" s="78"/>
      <c r="L1105" s="78"/>
      <c r="M1105" s="78"/>
      <c r="N1105" s="78"/>
      <c r="O1105" s="78"/>
      <c r="P1105" s="78"/>
      <c r="Q1105" s="78"/>
      <c r="R1105" s="78"/>
      <c r="S1105" s="78"/>
      <c r="T1105" s="78"/>
      <c r="U1105" s="78"/>
      <c r="V1105" s="78" t="str">
        <f>VLOOKUP(D1105,Empresas!$D$7:$CF$91,81,0)</f>
        <v>C</v>
      </c>
      <c r="W1105" s="78" t="str">
        <f>VLOOKUP(D1105,Empresas!$D$7:$M$91,10,0)</f>
        <v>Rer</v>
      </c>
      <c r="X1105" s="69" t="str">
        <f t="shared" si="179"/>
        <v>SI</v>
      </c>
      <c r="Y1105" s="153" t="str">
        <f t="shared" si="180"/>
        <v>No aplica</v>
      </c>
      <c r="Z1105" s="147">
        <f>IF(Y1105="No aplica",0,IF(I1105="no",0,IF(I1105="No aplica",0,IF(I1105="Si",1,IF(I1105="Fisico",1,IF(I1105="Electronico",2,VLOOKUP(C1105&amp;"|"&amp;B1105&amp;"|"&amp;D1105,Empresas!$C$6:$CC$92,G1105+6+1,0)))))))</f>
        <v>0</v>
      </c>
      <c r="AA1105" s="147">
        <f>IF(AND($I1105="Si",J1105=1),1,IF(AND($I1105="Fisico",J1105=1),1,IF(AND(J1105=1,$I1105="Electronico"),2,IF(J1105=1,VLOOKUP($C1105&amp;"|"&amp;$B1105&amp;"|"&amp;$D1105,Empresas!$C$6:$CC$92,$G1105+6+1,0),0))))</f>
        <v>0</v>
      </c>
      <c r="AB1105" s="147">
        <f>IF(AND($I1105="Si",K1105=1),1,IF(AND($I1105="Fisico",K1105=1),1,IF(AND(K1105=1,$I1105="Electronico"),2,IF(K1105=1,VLOOKUP($C1105&amp;"|"&amp;$B1105&amp;"|"&amp;$D1105,Empresas!$C$6:$CC$92,$G1105+6+1,0),0))))</f>
        <v>0</v>
      </c>
      <c r="AC1105" s="147">
        <f>IF(AND($I1105="Si",L1105=1),1,IF(AND($I1105="Fisico",L1105=1),1,IF(AND(L1105=1,$I1105="Electronico"),2,IF(L1105=1,VLOOKUP($C1105&amp;"|"&amp;$B1105&amp;"|"&amp;$D1105,Empresas!$C$6:$CC$92,$G1105+6+1,0),0))))</f>
        <v>0</v>
      </c>
      <c r="AD1105" s="147">
        <f>IF(AND($I1105="Si",M1105=1),1,IF(AND($I1105="Fisico",M1105=1),1,IF(AND(M1105=1,$I1105="Electronico"),2,IF(M1105=1,VLOOKUP($C1105&amp;"|"&amp;$B1105&amp;"|"&amp;$D1105,Empresas!$C$6:$CC$92,$G1105+6+1,0),0))))</f>
        <v>0</v>
      </c>
      <c r="AE1105" s="147">
        <f>IF(AND($I1105="Si",N1105=1),1,IF(AND($I1105="Fisico",N1105=1),1,IF(AND(N1105=1,$I1105="Electronico"),2,IF(N1105=1,VLOOKUP($C1105&amp;"|"&amp;$B1105&amp;"|"&amp;$D1105,Empresas!$C$6:$CC$92,$G1105+6+1,0),0))))</f>
        <v>0</v>
      </c>
      <c r="AF1105" s="147">
        <f>IF(AND($I1105="Si",O1105=1),1,IF(AND($I1105="Fisico",O1105=1),1,IF(AND(O1105=1,$I1105="Electronico"),2,IF(O1105=1,VLOOKUP($C1105&amp;"|"&amp;$B1105&amp;"|"&amp;$D1105,Empresas!$C$6:$CC$92,$G1105+6+1,0),0))))</f>
        <v>0</v>
      </c>
      <c r="AG1105" s="147">
        <f>IF(AND($I1105="Si",P1105=1),1,IF(AND($I1105="Fisico",P1105=1),1,IF(AND(P1105=1,$I1105="Electronico"),2,IF(P1105=1,VLOOKUP($C1105&amp;"|"&amp;$B1105&amp;"|"&amp;$D1105,Empresas!$C$6:$CC$92,$G1105+6+1,0),0))))</f>
        <v>0</v>
      </c>
      <c r="AH1105" s="147">
        <f>IF(AND($I1105="Si",Q1105=1),1,IF(AND($I1105="Fisico",Q1105=1),1,IF(AND(Q1105=1,$I1105="Electronico"),2,IF(Q1105=1,VLOOKUP($C1105&amp;"|"&amp;$B1105&amp;"|"&amp;$D1105,Empresas!$C$6:$CC$92,$G1105+6+1,0),0))))</f>
        <v>0</v>
      </c>
      <c r="AI1105" s="147">
        <f>IF(AND($I1105="Si",R1105=1),1,IF(AND($I1105="Fisico",R1105=1),1,IF(AND(R1105=1,$I1105="Electronico"),2,IF(R1105=1,VLOOKUP($C1105&amp;"|"&amp;$B1105&amp;"|"&amp;$D1105,Empresas!$C$6:$CC$92,$G1105+6+1,0),0))))</f>
        <v>0</v>
      </c>
      <c r="AJ1105" s="147">
        <f>IF(AND($I1105="Si",S1105=1),1,IF(AND($I1105="Fisico",S1105=1),1,IF(AND(S1105=1,$I1105="Electronico"),2,IF(S1105=1,VLOOKUP($C1105&amp;"|"&amp;$B1105&amp;"|"&amp;$D1105,Empresas!$C$6:$CC$92,$G1105+6+1,0),0))))</f>
        <v>0</v>
      </c>
      <c r="AK1105" s="147">
        <f>IF(AND($I1105="Si",T1105=1),1,IF(AND($I1105="Fisico",T1105=1),1,IF(AND(T1105=1,$I1105="Electronico"),2,IF(T1105=1,VLOOKUP($C1105&amp;"|"&amp;$B1105&amp;"|"&amp;$D1105,Empresas!$C$6:$CC$92,$G1105+6+1,0),0))))</f>
        <v>0</v>
      </c>
      <c r="AL1105" s="147">
        <f>IF(AND($I1105="Si",U1105=1),1,IF(AND($I1105="Fisico",U1105=1),1,IF(AND(U1105=1,$I1105="Electronico"),2,IF(U1105=1,VLOOKUP($C1105&amp;"|"&amp;$B1105&amp;"|"&amp;$D1105,Empresas!$C$6:$CC$92,$G1105+6+1,0),0))))</f>
        <v>0</v>
      </c>
      <c r="AM1105" s="149">
        <f t="shared" si="181"/>
        <v>0</v>
      </c>
      <c r="AN1105" s="149">
        <f t="shared" si="182"/>
        <v>0</v>
      </c>
      <c r="AO1105" s="152">
        <f t="shared" si="183"/>
        <v>0</v>
      </c>
    </row>
    <row r="1106" spans="1:41" x14ac:dyDescent="0.25">
      <c r="A1106" s="140" t="str">
        <f>VLOOKUP(D1106,Empresas!$D$7:$F$91,3,0)</f>
        <v>Yulisa</v>
      </c>
      <c r="B1106" s="141" t="str">
        <f>VLOOKUP(D1106,Empresas!$D$7:$G$91,4,0)</f>
        <v>Mireya</v>
      </c>
      <c r="C1106" s="141" t="s">
        <v>544</v>
      </c>
      <c r="D1106" s="141" t="s">
        <v>227</v>
      </c>
      <c r="E1106" s="141" t="str">
        <f>VLOOKUP(D1106,Empresas!$D$7:$E$92,2,0)</f>
        <v>WC MAKEUP S.A.C</v>
      </c>
      <c r="F1106" s="141" t="s">
        <v>176</v>
      </c>
      <c r="G1106" s="142">
        <f t="shared" si="184"/>
        <v>54</v>
      </c>
      <c r="H1106" s="142" t="str">
        <f>VLOOKUP(D1106,Empresas!$D$6:$L$92,7,0)</f>
        <v>Semestral</v>
      </c>
      <c r="I1106" s="141" t="str">
        <f>VLOOKUP(VLOOKUP(D1106&amp;"|"&amp;B1106,Empresas!$I$7:$CB$92,G1106,0),Tablas!$A$8:$B$10,2,0)</f>
        <v>No aplica</v>
      </c>
      <c r="J1106" s="78"/>
      <c r="K1106" s="78"/>
      <c r="L1106" s="78"/>
      <c r="M1106" s="78"/>
      <c r="N1106" s="78"/>
      <c r="O1106" s="78"/>
      <c r="P1106" s="78"/>
      <c r="Q1106" s="78"/>
      <c r="R1106" s="78"/>
      <c r="S1106" s="78"/>
      <c r="T1106" s="78"/>
      <c r="U1106" s="78"/>
      <c r="V1106" s="78" t="str">
        <f>VLOOKUP(D1106,Empresas!$D$7:$CF$91,81,0)</f>
        <v>C</v>
      </c>
      <c r="W1106" s="78" t="str">
        <f>VLOOKUP(D1106,Empresas!$D$7:$M$91,10,0)</f>
        <v>Rer</v>
      </c>
      <c r="X1106" s="69" t="str">
        <f t="shared" si="179"/>
        <v>SI</v>
      </c>
      <c r="Y1106" s="153" t="str">
        <f t="shared" si="180"/>
        <v>No aplica</v>
      </c>
      <c r="Z1106" s="147">
        <f>IF(Y1106="No aplica",0,IF(I1106="no",0,IF(I1106="No aplica",0,IF(I1106="Si",1,IF(I1106="Fisico",1,IF(I1106="Electronico",2,VLOOKUP(C1106&amp;"|"&amp;B1106&amp;"|"&amp;D1106,Empresas!$C$6:$CC$92,G1106+6+1,0)))))))</f>
        <v>0</v>
      </c>
      <c r="AA1106" s="147">
        <f>IF(AND($I1106="Si",J1106=1),1,IF(AND($I1106="Fisico",J1106=1),1,IF(AND(J1106=1,$I1106="Electronico"),2,IF(J1106=1,VLOOKUP($C1106&amp;"|"&amp;$B1106&amp;"|"&amp;$D1106,Empresas!$C$6:$CC$92,$G1106+6+1,0),0))))</f>
        <v>0</v>
      </c>
      <c r="AB1106" s="147">
        <f>IF(AND($I1106="Si",K1106=1),1,IF(AND($I1106="Fisico",K1106=1),1,IF(AND(K1106=1,$I1106="Electronico"),2,IF(K1106=1,VLOOKUP($C1106&amp;"|"&amp;$B1106&amp;"|"&amp;$D1106,Empresas!$C$6:$CC$92,$G1106+6+1,0),0))))</f>
        <v>0</v>
      </c>
      <c r="AC1106" s="147">
        <f>IF(AND($I1106="Si",L1106=1),1,IF(AND($I1106="Fisico",L1106=1),1,IF(AND(L1106=1,$I1106="Electronico"),2,IF(L1106=1,VLOOKUP($C1106&amp;"|"&amp;$B1106&amp;"|"&amp;$D1106,Empresas!$C$6:$CC$92,$G1106+6+1,0),0))))</f>
        <v>0</v>
      </c>
      <c r="AD1106" s="147">
        <f>IF(AND($I1106="Si",M1106=1),1,IF(AND($I1106="Fisico",M1106=1),1,IF(AND(M1106=1,$I1106="Electronico"),2,IF(M1106=1,VLOOKUP($C1106&amp;"|"&amp;$B1106&amp;"|"&amp;$D1106,Empresas!$C$6:$CC$92,$G1106+6+1,0),0))))</f>
        <v>0</v>
      </c>
      <c r="AE1106" s="147">
        <f>IF(AND($I1106="Si",N1106=1),1,IF(AND($I1106="Fisico",N1106=1),1,IF(AND(N1106=1,$I1106="Electronico"),2,IF(N1106=1,VLOOKUP($C1106&amp;"|"&amp;$B1106&amp;"|"&amp;$D1106,Empresas!$C$6:$CC$92,$G1106+6+1,0),0))))</f>
        <v>0</v>
      </c>
      <c r="AF1106" s="147">
        <f>IF(AND($I1106="Si",O1106=1),1,IF(AND($I1106="Fisico",O1106=1),1,IF(AND(O1106=1,$I1106="Electronico"),2,IF(O1106=1,VLOOKUP($C1106&amp;"|"&amp;$B1106&amp;"|"&amp;$D1106,Empresas!$C$6:$CC$92,$G1106+6+1,0),0))))</f>
        <v>0</v>
      </c>
      <c r="AG1106" s="147">
        <f>IF(AND($I1106="Si",P1106=1),1,IF(AND($I1106="Fisico",P1106=1),1,IF(AND(P1106=1,$I1106="Electronico"),2,IF(P1106=1,VLOOKUP($C1106&amp;"|"&amp;$B1106&amp;"|"&amp;$D1106,Empresas!$C$6:$CC$92,$G1106+6+1,0),0))))</f>
        <v>0</v>
      </c>
      <c r="AH1106" s="147">
        <f>IF(AND($I1106="Si",Q1106=1),1,IF(AND($I1106="Fisico",Q1106=1),1,IF(AND(Q1106=1,$I1106="Electronico"),2,IF(Q1106=1,VLOOKUP($C1106&amp;"|"&amp;$B1106&amp;"|"&amp;$D1106,Empresas!$C$6:$CC$92,$G1106+6+1,0),0))))</f>
        <v>0</v>
      </c>
      <c r="AI1106" s="147">
        <f>IF(AND($I1106="Si",R1106=1),1,IF(AND($I1106="Fisico",R1106=1),1,IF(AND(R1106=1,$I1106="Electronico"),2,IF(R1106=1,VLOOKUP($C1106&amp;"|"&amp;$B1106&amp;"|"&amp;$D1106,Empresas!$C$6:$CC$92,$G1106+6+1,0),0))))</f>
        <v>0</v>
      </c>
      <c r="AJ1106" s="147">
        <f>IF(AND($I1106="Si",S1106=1),1,IF(AND($I1106="Fisico",S1106=1),1,IF(AND(S1106=1,$I1106="Electronico"),2,IF(S1106=1,VLOOKUP($C1106&amp;"|"&amp;$B1106&amp;"|"&amp;$D1106,Empresas!$C$6:$CC$92,$G1106+6+1,0),0))))</f>
        <v>0</v>
      </c>
      <c r="AK1106" s="147">
        <f>IF(AND($I1106="Si",T1106=1),1,IF(AND($I1106="Fisico",T1106=1),1,IF(AND(T1106=1,$I1106="Electronico"),2,IF(T1106=1,VLOOKUP($C1106&amp;"|"&amp;$B1106&amp;"|"&amp;$D1106,Empresas!$C$6:$CC$92,$G1106+6+1,0),0))))</f>
        <v>0</v>
      </c>
      <c r="AL1106" s="147">
        <f>IF(AND($I1106="Si",U1106=1),1,IF(AND($I1106="Fisico",U1106=1),1,IF(AND(U1106=1,$I1106="Electronico"),2,IF(U1106=1,VLOOKUP($C1106&amp;"|"&amp;$B1106&amp;"|"&amp;$D1106,Empresas!$C$6:$CC$92,$G1106+6+1,0),0))))</f>
        <v>0</v>
      </c>
      <c r="AM1106" s="149">
        <f t="shared" si="181"/>
        <v>0</v>
      </c>
      <c r="AN1106" s="149">
        <f t="shared" si="182"/>
        <v>0</v>
      </c>
      <c r="AO1106" s="152">
        <f t="shared" si="183"/>
        <v>0</v>
      </c>
    </row>
    <row r="1107" spans="1:41" x14ac:dyDescent="0.25">
      <c r="A1107" s="140" t="str">
        <f>VLOOKUP(D1107,Empresas!$D$7:$F$91,3,0)</f>
        <v>Yulisa</v>
      </c>
      <c r="B1107" s="141" t="str">
        <f>VLOOKUP(D1107,Empresas!$D$7:$G$91,4,0)</f>
        <v>Mireya</v>
      </c>
      <c r="C1107" s="141" t="s">
        <v>544</v>
      </c>
      <c r="D1107" s="141" t="s">
        <v>227</v>
      </c>
      <c r="E1107" s="141" t="str">
        <f>VLOOKUP(D1107,Empresas!$D$7:$E$92,2,0)</f>
        <v>WC MAKEUP S.A.C</v>
      </c>
      <c r="F1107" s="141" t="s">
        <v>177</v>
      </c>
      <c r="G1107" s="142">
        <f t="shared" si="184"/>
        <v>55</v>
      </c>
      <c r="H1107" s="142" t="str">
        <f>VLOOKUP(D1107,Empresas!$D$6:$L$92,7,0)</f>
        <v>Semestral</v>
      </c>
      <c r="I1107" s="141" t="str">
        <f>VLOOKUP(VLOOKUP(D1107&amp;"|"&amp;B1107,Empresas!$I$7:$CB$92,G1107,0),Tablas!$A$8:$B$10,2,0)</f>
        <v>No aplica</v>
      </c>
      <c r="J1107" s="78"/>
      <c r="K1107" s="78"/>
      <c r="L1107" s="78"/>
      <c r="M1107" s="78"/>
      <c r="N1107" s="78"/>
      <c r="O1107" s="78"/>
      <c r="P1107" s="78"/>
      <c r="Q1107" s="78"/>
      <c r="R1107" s="78"/>
      <c r="S1107" s="78"/>
      <c r="T1107" s="78"/>
      <c r="U1107" s="78"/>
      <c r="V1107" s="78" t="str">
        <f>VLOOKUP(D1107,Empresas!$D$7:$CF$91,81,0)</f>
        <v>C</v>
      </c>
      <c r="W1107" s="78" t="str">
        <f>VLOOKUP(D1107,Empresas!$D$7:$M$91,10,0)</f>
        <v>Rer</v>
      </c>
      <c r="X1107" s="69" t="str">
        <f t="shared" si="179"/>
        <v>NO</v>
      </c>
      <c r="Y1107" s="153" t="str">
        <f t="shared" si="180"/>
        <v>No aplica</v>
      </c>
      <c r="Z1107" s="147">
        <f>IF(Y1107="No aplica",0,IF(I1107="no",0,IF(I1107="No aplica",0,IF(I1107="Si",1,IF(I1107="Fisico",1,IF(I1107="Electronico",2,VLOOKUP(C1107&amp;"|"&amp;B1107&amp;"|"&amp;D1107,Empresas!$C$6:$CC$92,G1107+6+1,0)))))))</f>
        <v>0</v>
      </c>
      <c r="AA1107" s="147">
        <f>IF(AND($I1107="Si",J1107=1),1,IF(AND($I1107="Fisico",J1107=1),1,IF(AND(J1107=1,$I1107="Electronico"),2,IF(J1107=1,VLOOKUP($C1107&amp;"|"&amp;$B1107&amp;"|"&amp;$D1107,Empresas!$C$6:$CC$92,$G1107+6+1,0),0))))</f>
        <v>0</v>
      </c>
      <c r="AB1107" s="147">
        <f>IF(AND($I1107="Si",K1107=1),1,IF(AND($I1107="Fisico",K1107=1),1,IF(AND(K1107=1,$I1107="Electronico"),2,IF(K1107=1,VLOOKUP($C1107&amp;"|"&amp;$B1107&amp;"|"&amp;$D1107,Empresas!$C$6:$CC$92,$G1107+6+1,0),0))))</f>
        <v>0</v>
      </c>
      <c r="AC1107" s="147">
        <f>IF(AND($I1107="Si",L1107=1),1,IF(AND($I1107="Fisico",L1107=1),1,IF(AND(L1107=1,$I1107="Electronico"),2,IF(L1107=1,VLOOKUP($C1107&amp;"|"&amp;$B1107&amp;"|"&amp;$D1107,Empresas!$C$6:$CC$92,$G1107+6+1,0),0))))</f>
        <v>0</v>
      </c>
      <c r="AD1107" s="147">
        <f>IF(AND($I1107="Si",M1107=1),1,IF(AND($I1107="Fisico",M1107=1),1,IF(AND(M1107=1,$I1107="Electronico"),2,IF(M1107=1,VLOOKUP($C1107&amp;"|"&amp;$B1107&amp;"|"&amp;$D1107,Empresas!$C$6:$CC$92,$G1107+6+1,0),0))))</f>
        <v>0</v>
      </c>
      <c r="AE1107" s="147">
        <f>IF(AND($I1107="Si",N1107=1),1,IF(AND($I1107="Fisico",N1107=1),1,IF(AND(N1107=1,$I1107="Electronico"),2,IF(N1107=1,VLOOKUP($C1107&amp;"|"&amp;$B1107&amp;"|"&amp;$D1107,Empresas!$C$6:$CC$92,$G1107+6+1,0),0))))</f>
        <v>0</v>
      </c>
      <c r="AF1107" s="147">
        <f>IF(AND($I1107="Si",O1107=1),1,IF(AND($I1107="Fisico",O1107=1),1,IF(AND(O1107=1,$I1107="Electronico"),2,IF(O1107=1,VLOOKUP($C1107&amp;"|"&amp;$B1107&amp;"|"&amp;$D1107,Empresas!$C$6:$CC$92,$G1107+6+1,0),0))))</f>
        <v>0</v>
      </c>
      <c r="AG1107" s="147">
        <f>IF(AND($I1107="Si",P1107=1),1,IF(AND($I1107="Fisico",P1107=1),1,IF(AND(P1107=1,$I1107="Electronico"),2,IF(P1107=1,VLOOKUP($C1107&amp;"|"&amp;$B1107&amp;"|"&amp;$D1107,Empresas!$C$6:$CC$92,$G1107+6+1,0),0))))</f>
        <v>0</v>
      </c>
      <c r="AH1107" s="147">
        <f>IF(AND($I1107="Si",Q1107=1),1,IF(AND($I1107="Fisico",Q1107=1),1,IF(AND(Q1107=1,$I1107="Electronico"),2,IF(Q1107=1,VLOOKUP($C1107&amp;"|"&amp;$B1107&amp;"|"&amp;$D1107,Empresas!$C$6:$CC$92,$G1107+6+1,0),0))))</f>
        <v>0</v>
      </c>
      <c r="AI1107" s="147">
        <f>IF(AND($I1107="Si",R1107=1),1,IF(AND($I1107="Fisico",R1107=1),1,IF(AND(R1107=1,$I1107="Electronico"),2,IF(R1107=1,VLOOKUP($C1107&amp;"|"&amp;$B1107&amp;"|"&amp;$D1107,Empresas!$C$6:$CC$92,$G1107+6+1,0),0))))</f>
        <v>0</v>
      </c>
      <c r="AJ1107" s="147">
        <f>IF(AND($I1107="Si",S1107=1),1,IF(AND($I1107="Fisico",S1107=1),1,IF(AND(S1107=1,$I1107="Electronico"),2,IF(S1107=1,VLOOKUP($C1107&amp;"|"&amp;$B1107&amp;"|"&amp;$D1107,Empresas!$C$6:$CC$92,$G1107+6+1,0),0))))</f>
        <v>0</v>
      </c>
      <c r="AK1107" s="147">
        <f>IF(AND($I1107="Si",T1107=1),1,IF(AND($I1107="Fisico",T1107=1),1,IF(AND(T1107=1,$I1107="Electronico"),2,IF(T1107=1,VLOOKUP($C1107&amp;"|"&amp;$B1107&amp;"|"&amp;$D1107,Empresas!$C$6:$CC$92,$G1107+6+1,0),0))))</f>
        <v>0</v>
      </c>
      <c r="AL1107" s="147">
        <f>IF(AND($I1107="Si",U1107=1),1,IF(AND($I1107="Fisico",U1107=1),1,IF(AND(U1107=1,$I1107="Electronico"),2,IF(U1107=1,VLOOKUP($C1107&amp;"|"&amp;$B1107&amp;"|"&amp;$D1107,Empresas!$C$6:$CC$92,$G1107+6+1,0),0))))</f>
        <v>0</v>
      </c>
      <c r="AM1107" s="149">
        <f t="shared" si="181"/>
        <v>0</v>
      </c>
      <c r="AN1107" s="149">
        <f t="shared" si="182"/>
        <v>0</v>
      </c>
      <c r="AO1107" s="152">
        <f t="shared" si="183"/>
        <v>0</v>
      </c>
    </row>
    <row r="1108" spans="1:41" x14ac:dyDescent="0.25">
      <c r="A1108" s="140" t="str">
        <f>VLOOKUP(D1108,Empresas!$D$7:$F$91,3,0)</f>
        <v>Yulisa</v>
      </c>
      <c r="B1108" s="141" t="str">
        <f>VLOOKUP(D1108,Empresas!$D$7:$G$91,4,0)</f>
        <v>Mireya</v>
      </c>
      <c r="C1108" s="141" t="s">
        <v>544</v>
      </c>
      <c r="D1108" s="141" t="s">
        <v>227</v>
      </c>
      <c r="E1108" s="141" t="str">
        <f>VLOOKUP(D1108,Empresas!$D$7:$E$92,2,0)</f>
        <v>WC MAKEUP S.A.C</v>
      </c>
      <c r="F1108" s="141" t="s">
        <v>178</v>
      </c>
      <c r="G1108" s="142">
        <f t="shared" si="184"/>
        <v>56</v>
      </c>
      <c r="H1108" s="142" t="str">
        <f>VLOOKUP(D1108,Empresas!$D$6:$L$92,7,0)</f>
        <v>Semestral</v>
      </c>
      <c r="I1108" s="141" t="str">
        <f>VLOOKUP(VLOOKUP(D1108&amp;"|"&amp;B1108,Empresas!$I$7:$CB$92,G1108,0),Tablas!$A$8:$B$10,2,0)</f>
        <v>No aplica</v>
      </c>
      <c r="J1108" s="78"/>
      <c r="K1108" s="78"/>
      <c r="L1108" s="78"/>
      <c r="M1108" s="78"/>
      <c r="N1108" s="78"/>
      <c r="O1108" s="78"/>
      <c r="P1108" s="78"/>
      <c r="Q1108" s="78"/>
      <c r="R1108" s="78"/>
      <c r="S1108" s="78"/>
      <c r="T1108" s="78"/>
      <c r="U1108" s="78"/>
      <c r="V1108" s="78" t="str">
        <f>VLOOKUP(D1108,Empresas!$D$7:$CF$91,81,0)</f>
        <v>C</v>
      </c>
      <c r="W1108" s="78" t="str">
        <f>VLOOKUP(D1108,Empresas!$D$7:$M$91,10,0)</f>
        <v>Rer</v>
      </c>
      <c r="X1108" s="69" t="str">
        <f t="shared" si="179"/>
        <v>SI</v>
      </c>
      <c r="Y1108" s="153" t="str">
        <f t="shared" si="180"/>
        <v>No aplica</v>
      </c>
      <c r="Z1108" s="147">
        <f>IF(Y1108="No aplica",0,IF(I1108="no",0,IF(I1108="No aplica",0,IF(I1108="Si",1,IF(I1108="Fisico",1,IF(I1108="Electronico",2,VLOOKUP(C1108&amp;"|"&amp;B1108&amp;"|"&amp;D1108,Empresas!$C$6:$CC$92,G1108+6+1,0)))))))</f>
        <v>0</v>
      </c>
      <c r="AA1108" s="147">
        <f>IF(AND($I1108="Si",J1108=1),1,IF(AND($I1108="Fisico",J1108=1),1,IF(AND(J1108=1,$I1108="Electronico"),2,IF(J1108=1,VLOOKUP($C1108&amp;"|"&amp;$B1108&amp;"|"&amp;$D1108,Empresas!$C$6:$CC$92,$G1108+6+1,0),0))))</f>
        <v>0</v>
      </c>
      <c r="AB1108" s="147">
        <f>IF(AND($I1108="Si",K1108=1),1,IF(AND($I1108="Fisico",K1108=1),1,IF(AND(K1108=1,$I1108="Electronico"),2,IF(K1108=1,VLOOKUP($C1108&amp;"|"&amp;$B1108&amp;"|"&amp;$D1108,Empresas!$C$6:$CC$92,$G1108+6+1,0),0))))</f>
        <v>0</v>
      </c>
      <c r="AC1108" s="147">
        <f>IF(AND($I1108="Si",L1108=1),1,IF(AND($I1108="Fisico",L1108=1),1,IF(AND(L1108=1,$I1108="Electronico"),2,IF(L1108=1,VLOOKUP($C1108&amp;"|"&amp;$B1108&amp;"|"&amp;$D1108,Empresas!$C$6:$CC$92,$G1108+6+1,0),0))))</f>
        <v>0</v>
      </c>
      <c r="AD1108" s="147">
        <f>IF(AND($I1108="Si",M1108=1),1,IF(AND($I1108="Fisico",M1108=1),1,IF(AND(M1108=1,$I1108="Electronico"),2,IF(M1108=1,VLOOKUP($C1108&amp;"|"&amp;$B1108&amp;"|"&amp;$D1108,Empresas!$C$6:$CC$92,$G1108+6+1,0),0))))</f>
        <v>0</v>
      </c>
      <c r="AE1108" s="147">
        <f>IF(AND($I1108="Si",N1108=1),1,IF(AND($I1108="Fisico",N1108=1),1,IF(AND(N1108=1,$I1108="Electronico"),2,IF(N1108=1,VLOOKUP($C1108&amp;"|"&amp;$B1108&amp;"|"&amp;$D1108,Empresas!$C$6:$CC$92,$G1108+6+1,0),0))))</f>
        <v>0</v>
      </c>
      <c r="AF1108" s="147">
        <f>IF(AND($I1108="Si",O1108=1),1,IF(AND($I1108="Fisico",O1108=1),1,IF(AND(O1108=1,$I1108="Electronico"),2,IF(O1108=1,VLOOKUP($C1108&amp;"|"&amp;$B1108&amp;"|"&amp;$D1108,Empresas!$C$6:$CC$92,$G1108+6+1,0),0))))</f>
        <v>0</v>
      </c>
      <c r="AG1108" s="147">
        <f>IF(AND($I1108="Si",P1108=1),1,IF(AND($I1108="Fisico",P1108=1),1,IF(AND(P1108=1,$I1108="Electronico"),2,IF(P1108=1,VLOOKUP($C1108&amp;"|"&amp;$B1108&amp;"|"&amp;$D1108,Empresas!$C$6:$CC$92,$G1108+6+1,0),0))))</f>
        <v>0</v>
      </c>
      <c r="AH1108" s="147">
        <f>IF(AND($I1108="Si",Q1108=1),1,IF(AND($I1108="Fisico",Q1108=1),1,IF(AND(Q1108=1,$I1108="Electronico"),2,IF(Q1108=1,VLOOKUP($C1108&amp;"|"&amp;$B1108&amp;"|"&amp;$D1108,Empresas!$C$6:$CC$92,$G1108+6+1,0),0))))</f>
        <v>0</v>
      </c>
      <c r="AI1108" s="147">
        <f>IF(AND($I1108="Si",R1108=1),1,IF(AND($I1108="Fisico",R1108=1),1,IF(AND(R1108=1,$I1108="Electronico"),2,IF(R1108=1,VLOOKUP($C1108&amp;"|"&amp;$B1108&amp;"|"&amp;$D1108,Empresas!$C$6:$CC$92,$G1108+6+1,0),0))))</f>
        <v>0</v>
      </c>
      <c r="AJ1108" s="147">
        <f>IF(AND($I1108="Si",S1108=1),1,IF(AND($I1108="Fisico",S1108=1),1,IF(AND(S1108=1,$I1108="Electronico"),2,IF(S1108=1,VLOOKUP($C1108&amp;"|"&amp;$B1108&amp;"|"&amp;$D1108,Empresas!$C$6:$CC$92,$G1108+6+1,0),0))))</f>
        <v>0</v>
      </c>
      <c r="AK1108" s="147">
        <f>IF(AND($I1108="Si",T1108=1),1,IF(AND($I1108="Fisico",T1108=1),1,IF(AND(T1108=1,$I1108="Electronico"),2,IF(T1108=1,VLOOKUP($C1108&amp;"|"&amp;$B1108&amp;"|"&amp;$D1108,Empresas!$C$6:$CC$92,$G1108+6+1,0),0))))</f>
        <v>0</v>
      </c>
      <c r="AL1108" s="147">
        <f>IF(AND($I1108="Si",U1108=1),1,IF(AND($I1108="Fisico",U1108=1),1,IF(AND(U1108=1,$I1108="Electronico"),2,IF(U1108=1,VLOOKUP($C1108&amp;"|"&amp;$B1108&amp;"|"&amp;$D1108,Empresas!$C$6:$CC$92,$G1108+6+1,0),0))))</f>
        <v>0</v>
      </c>
      <c r="AM1108" s="149">
        <f t="shared" si="181"/>
        <v>0</v>
      </c>
      <c r="AN1108" s="149">
        <f t="shared" si="182"/>
        <v>0</v>
      </c>
      <c r="AO1108" s="152">
        <f t="shared" si="183"/>
        <v>0</v>
      </c>
    </row>
    <row r="1109" spans="1:41" x14ac:dyDescent="0.25">
      <c r="A1109" s="140" t="str">
        <f>VLOOKUP(D1109,Empresas!$D$7:$F$91,3,0)</f>
        <v>Yulisa</v>
      </c>
      <c r="B1109" s="141" t="str">
        <f>VLOOKUP(D1109,Empresas!$D$7:$G$91,4,0)</f>
        <v>Mireya</v>
      </c>
      <c r="C1109" s="141" t="s">
        <v>544</v>
      </c>
      <c r="D1109" s="141" t="s">
        <v>227</v>
      </c>
      <c r="E1109" s="141" t="str">
        <f>VLOOKUP(D1109,Empresas!$D$7:$E$92,2,0)</f>
        <v>WC MAKEUP S.A.C</v>
      </c>
      <c r="F1109" s="141" t="s">
        <v>179</v>
      </c>
      <c r="G1109" s="142">
        <f t="shared" si="184"/>
        <v>57</v>
      </c>
      <c r="H1109" s="142" t="str">
        <f>VLOOKUP(D1109,Empresas!$D$6:$L$92,7,0)</f>
        <v>Semestral</v>
      </c>
      <c r="I1109" s="141" t="str">
        <f>VLOOKUP(VLOOKUP(D1109&amp;"|"&amp;B1109,Empresas!$I$7:$CB$92,G1109,0),Tablas!$A$8:$B$10,2,0)</f>
        <v>No aplica</v>
      </c>
      <c r="J1109" s="78"/>
      <c r="K1109" s="78"/>
      <c r="L1109" s="78"/>
      <c r="M1109" s="78"/>
      <c r="N1109" s="78"/>
      <c r="O1109" s="78"/>
      <c r="P1109" s="78"/>
      <c r="Q1109" s="78"/>
      <c r="R1109" s="78"/>
      <c r="S1109" s="78"/>
      <c r="T1109" s="78"/>
      <c r="U1109" s="78"/>
      <c r="V1109" s="78" t="str">
        <f>VLOOKUP(D1109,Empresas!$D$7:$CF$91,81,0)</f>
        <v>C</v>
      </c>
      <c r="W1109" s="78" t="str">
        <f>VLOOKUP(D1109,Empresas!$D$7:$M$91,10,0)</f>
        <v>Rer</v>
      </c>
      <c r="X1109" s="69" t="str">
        <f t="shared" si="179"/>
        <v>NO</v>
      </c>
      <c r="Y1109" s="153" t="str">
        <f t="shared" si="180"/>
        <v>No aplica</v>
      </c>
      <c r="Z1109" s="147">
        <f>IF(Y1109="No aplica",0,IF(I1109="no",0,IF(I1109="No aplica",0,IF(I1109="Si",1,IF(I1109="Fisico",1,IF(I1109="Electronico",2,VLOOKUP(C1109&amp;"|"&amp;B1109&amp;"|"&amp;D1109,Empresas!$C$6:$CC$92,G1109+6+1,0)))))))</f>
        <v>0</v>
      </c>
      <c r="AA1109" s="147">
        <f>IF(AND($I1109="Si",J1109=1),1,IF(AND($I1109="Fisico",J1109=1),1,IF(AND(J1109=1,$I1109="Electronico"),2,IF(J1109=1,VLOOKUP($C1109&amp;"|"&amp;$B1109&amp;"|"&amp;$D1109,Empresas!$C$6:$CC$92,$G1109+6+1,0),0))))</f>
        <v>0</v>
      </c>
      <c r="AB1109" s="147">
        <f>IF(AND($I1109="Si",K1109=1),1,IF(AND($I1109="Fisico",K1109=1),1,IF(AND(K1109=1,$I1109="Electronico"),2,IF(K1109=1,VLOOKUP($C1109&amp;"|"&amp;$B1109&amp;"|"&amp;$D1109,Empresas!$C$6:$CC$92,$G1109+6+1,0),0))))</f>
        <v>0</v>
      </c>
      <c r="AC1109" s="147">
        <f>IF(AND($I1109="Si",L1109=1),1,IF(AND($I1109="Fisico",L1109=1),1,IF(AND(L1109=1,$I1109="Electronico"),2,IF(L1109=1,VLOOKUP($C1109&amp;"|"&amp;$B1109&amp;"|"&amp;$D1109,Empresas!$C$6:$CC$92,$G1109+6+1,0),0))))</f>
        <v>0</v>
      </c>
      <c r="AD1109" s="147">
        <f>IF(AND($I1109="Si",M1109=1),1,IF(AND($I1109="Fisico",M1109=1),1,IF(AND(M1109=1,$I1109="Electronico"),2,IF(M1109=1,VLOOKUP($C1109&amp;"|"&amp;$B1109&amp;"|"&amp;$D1109,Empresas!$C$6:$CC$92,$G1109+6+1,0),0))))</f>
        <v>0</v>
      </c>
      <c r="AE1109" s="147">
        <f>IF(AND($I1109="Si",N1109=1),1,IF(AND($I1109="Fisico",N1109=1),1,IF(AND(N1109=1,$I1109="Electronico"),2,IF(N1109=1,VLOOKUP($C1109&amp;"|"&amp;$B1109&amp;"|"&amp;$D1109,Empresas!$C$6:$CC$92,$G1109+6+1,0),0))))</f>
        <v>0</v>
      </c>
      <c r="AF1109" s="147">
        <f>IF(AND($I1109="Si",O1109=1),1,IF(AND($I1109="Fisico",O1109=1),1,IF(AND(O1109=1,$I1109="Electronico"),2,IF(O1109=1,VLOOKUP($C1109&amp;"|"&amp;$B1109&amp;"|"&amp;$D1109,Empresas!$C$6:$CC$92,$G1109+6+1,0),0))))</f>
        <v>0</v>
      </c>
      <c r="AG1109" s="147">
        <f>IF(AND($I1109="Si",P1109=1),1,IF(AND($I1109="Fisico",P1109=1),1,IF(AND(P1109=1,$I1109="Electronico"),2,IF(P1109=1,VLOOKUP($C1109&amp;"|"&amp;$B1109&amp;"|"&amp;$D1109,Empresas!$C$6:$CC$92,$G1109+6+1,0),0))))</f>
        <v>0</v>
      </c>
      <c r="AH1109" s="147">
        <f>IF(AND($I1109="Si",Q1109=1),1,IF(AND($I1109="Fisico",Q1109=1),1,IF(AND(Q1109=1,$I1109="Electronico"),2,IF(Q1109=1,VLOOKUP($C1109&amp;"|"&amp;$B1109&amp;"|"&amp;$D1109,Empresas!$C$6:$CC$92,$G1109+6+1,0),0))))</f>
        <v>0</v>
      </c>
      <c r="AI1109" s="147">
        <f>IF(AND($I1109="Si",R1109=1),1,IF(AND($I1109="Fisico",R1109=1),1,IF(AND(R1109=1,$I1109="Electronico"),2,IF(R1109=1,VLOOKUP($C1109&amp;"|"&amp;$B1109&amp;"|"&amp;$D1109,Empresas!$C$6:$CC$92,$G1109+6+1,0),0))))</f>
        <v>0</v>
      </c>
      <c r="AJ1109" s="147">
        <f>IF(AND($I1109="Si",S1109=1),1,IF(AND($I1109="Fisico",S1109=1),1,IF(AND(S1109=1,$I1109="Electronico"),2,IF(S1109=1,VLOOKUP($C1109&amp;"|"&amp;$B1109&amp;"|"&amp;$D1109,Empresas!$C$6:$CC$92,$G1109+6+1,0),0))))</f>
        <v>0</v>
      </c>
      <c r="AK1109" s="147">
        <f>IF(AND($I1109="Si",T1109=1),1,IF(AND($I1109="Fisico",T1109=1),1,IF(AND(T1109=1,$I1109="Electronico"),2,IF(T1109=1,VLOOKUP($C1109&amp;"|"&amp;$B1109&amp;"|"&amp;$D1109,Empresas!$C$6:$CC$92,$G1109+6+1,0),0))))</f>
        <v>0</v>
      </c>
      <c r="AL1109" s="147">
        <f>IF(AND($I1109="Si",U1109=1),1,IF(AND($I1109="Fisico",U1109=1),1,IF(AND(U1109=1,$I1109="Electronico"),2,IF(U1109=1,VLOOKUP($C1109&amp;"|"&amp;$B1109&amp;"|"&amp;$D1109,Empresas!$C$6:$CC$92,$G1109+6+1,0),0))))</f>
        <v>0</v>
      </c>
      <c r="AM1109" s="149">
        <f t="shared" si="181"/>
        <v>0</v>
      </c>
      <c r="AN1109" s="149">
        <f t="shared" si="182"/>
        <v>0</v>
      </c>
      <c r="AO1109" s="152">
        <f t="shared" si="183"/>
        <v>0</v>
      </c>
    </row>
    <row r="1110" spans="1:41" x14ac:dyDescent="0.25">
      <c r="A1110" s="140" t="str">
        <f>VLOOKUP(D1110,Empresas!$D$7:$F$91,3,0)</f>
        <v>Yulisa</v>
      </c>
      <c r="B1110" s="141" t="str">
        <f>VLOOKUP(D1110,Empresas!$D$7:$G$91,4,0)</f>
        <v>Mireya</v>
      </c>
      <c r="C1110" s="141" t="s">
        <v>544</v>
      </c>
      <c r="D1110" s="141" t="s">
        <v>227</v>
      </c>
      <c r="E1110" s="141" t="str">
        <f>VLOOKUP(D1110,Empresas!$D$7:$E$92,2,0)</f>
        <v>WC MAKEUP S.A.C</v>
      </c>
      <c r="F1110" s="141" t="s">
        <v>180</v>
      </c>
      <c r="G1110" s="142">
        <f t="shared" si="184"/>
        <v>58</v>
      </c>
      <c r="H1110" s="142" t="str">
        <f>VLOOKUP(D1110,Empresas!$D$6:$L$92,7,0)</f>
        <v>Semestral</v>
      </c>
      <c r="I1110" s="141" t="str">
        <f>VLOOKUP(VLOOKUP(D1110&amp;"|"&amp;B1110,Empresas!$I$7:$CB$92,G1110,0),Tablas!$A$8:$B$10,2,0)</f>
        <v>No aplica</v>
      </c>
      <c r="J1110" s="78"/>
      <c r="K1110" s="78"/>
      <c r="L1110" s="78"/>
      <c r="M1110" s="78"/>
      <c r="N1110" s="78"/>
      <c r="O1110" s="78"/>
      <c r="P1110" s="78"/>
      <c r="Q1110" s="78"/>
      <c r="R1110" s="78"/>
      <c r="S1110" s="78"/>
      <c r="T1110" s="78"/>
      <c r="U1110" s="78"/>
      <c r="V1110" s="78" t="str">
        <f>VLOOKUP(D1110,Empresas!$D$7:$CF$91,81,0)</f>
        <v>C</v>
      </c>
      <c r="W1110" s="78" t="str">
        <f>VLOOKUP(D1110,Empresas!$D$7:$M$91,10,0)</f>
        <v>Rer</v>
      </c>
      <c r="X1110" s="69" t="str">
        <f t="shared" si="179"/>
        <v>NO</v>
      </c>
      <c r="Y1110" s="153" t="str">
        <f t="shared" si="180"/>
        <v>No aplica</v>
      </c>
      <c r="Z1110" s="147">
        <f>IF(Y1110="No aplica",0,IF(I1110="no",0,IF(I1110="No aplica",0,IF(I1110="Si",1,IF(I1110="Fisico",1,IF(I1110="Electronico",2,VLOOKUP(C1110&amp;"|"&amp;B1110&amp;"|"&amp;D1110,Empresas!$C$6:$CC$92,G1110+6+1,0)))))))</f>
        <v>0</v>
      </c>
      <c r="AA1110" s="147">
        <f>IF(AND($I1110="Si",J1110=1),1,IF(AND($I1110="Fisico",J1110=1),1,IF(AND(J1110=1,$I1110="Electronico"),2,IF(J1110=1,VLOOKUP($C1110&amp;"|"&amp;$B1110&amp;"|"&amp;$D1110,Empresas!$C$6:$CC$92,$G1110+6+1,0),0))))</f>
        <v>0</v>
      </c>
      <c r="AB1110" s="147">
        <f>IF(AND($I1110="Si",K1110=1),1,IF(AND($I1110="Fisico",K1110=1),1,IF(AND(K1110=1,$I1110="Electronico"),2,IF(K1110=1,VLOOKUP($C1110&amp;"|"&amp;$B1110&amp;"|"&amp;$D1110,Empresas!$C$6:$CC$92,$G1110+6+1,0),0))))</f>
        <v>0</v>
      </c>
      <c r="AC1110" s="147">
        <f>IF(AND($I1110="Si",L1110=1),1,IF(AND($I1110="Fisico",L1110=1),1,IF(AND(L1110=1,$I1110="Electronico"),2,IF(L1110=1,VLOOKUP($C1110&amp;"|"&amp;$B1110&amp;"|"&amp;$D1110,Empresas!$C$6:$CC$92,$G1110+6+1,0),0))))</f>
        <v>0</v>
      </c>
      <c r="AD1110" s="147">
        <f>IF(AND($I1110="Si",M1110=1),1,IF(AND($I1110="Fisico",M1110=1),1,IF(AND(M1110=1,$I1110="Electronico"),2,IF(M1110=1,VLOOKUP($C1110&amp;"|"&amp;$B1110&amp;"|"&amp;$D1110,Empresas!$C$6:$CC$92,$G1110+6+1,0),0))))</f>
        <v>0</v>
      </c>
      <c r="AE1110" s="147">
        <f>IF(AND($I1110="Si",N1110=1),1,IF(AND($I1110="Fisico",N1110=1),1,IF(AND(N1110=1,$I1110="Electronico"),2,IF(N1110=1,VLOOKUP($C1110&amp;"|"&amp;$B1110&amp;"|"&amp;$D1110,Empresas!$C$6:$CC$92,$G1110+6+1,0),0))))</f>
        <v>0</v>
      </c>
      <c r="AF1110" s="147">
        <f>IF(AND($I1110="Si",O1110=1),1,IF(AND($I1110="Fisico",O1110=1),1,IF(AND(O1110=1,$I1110="Electronico"),2,IF(O1110=1,VLOOKUP($C1110&amp;"|"&amp;$B1110&amp;"|"&amp;$D1110,Empresas!$C$6:$CC$92,$G1110+6+1,0),0))))</f>
        <v>0</v>
      </c>
      <c r="AG1110" s="147">
        <f>IF(AND($I1110="Si",P1110=1),1,IF(AND($I1110="Fisico",P1110=1),1,IF(AND(P1110=1,$I1110="Electronico"),2,IF(P1110=1,VLOOKUP($C1110&amp;"|"&amp;$B1110&amp;"|"&amp;$D1110,Empresas!$C$6:$CC$92,$G1110+6+1,0),0))))</f>
        <v>0</v>
      </c>
      <c r="AH1110" s="147">
        <f>IF(AND($I1110="Si",Q1110=1),1,IF(AND($I1110="Fisico",Q1110=1),1,IF(AND(Q1110=1,$I1110="Electronico"),2,IF(Q1110=1,VLOOKUP($C1110&amp;"|"&amp;$B1110&amp;"|"&amp;$D1110,Empresas!$C$6:$CC$92,$G1110+6+1,0),0))))</f>
        <v>0</v>
      </c>
      <c r="AI1110" s="147">
        <f>IF(AND($I1110="Si",R1110=1),1,IF(AND($I1110="Fisico",R1110=1),1,IF(AND(R1110=1,$I1110="Electronico"),2,IF(R1110=1,VLOOKUP($C1110&amp;"|"&amp;$B1110&amp;"|"&amp;$D1110,Empresas!$C$6:$CC$92,$G1110+6+1,0),0))))</f>
        <v>0</v>
      </c>
      <c r="AJ1110" s="147">
        <f>IF(AND($I1110="Si",S1110=1),1,IF(AND($I1110="Fisico",S1110=1),1,IF(AND(S1110=1,$I1110="Electronico"),2,IF(S1110=1,VLOOKUP($C1110&amp;"|"&amp;$B1110&amp;"|"&amp;$D1110,Empresas!$C$6:$CC$92,$G1110+6+1,0),0))))</f>
        <v>0</v>
      </c>
      <c r="AK1110" s="147">
        <f>IF(AND($I1110="Si",T1110=1),1,IF(AND($I1110="Fisico",T1110=1),1,IF(AND(T1110=1,$I1110="Electronico"),2,IF(T1110=1,VLOOKUP($C1110&amp;"|"&amp;$B1110&amp;"|"&amp;$D1110,Empresas!$C$6:$CC$92,$G1110+6+1,0),0))))</f>
        <v>0</v>
      </c>
      <c r="AL1110" s="147">
        <f>IF(AND($I1110="Si",U1110=1),1,IF(AND($I1110="Fisico",U1110=1),1,IF(AND(U1110=1,$I1110="Electronico"),2,IF(U1110=1,VLOOKUP($C1110&amp;"|"&amp;$B1110&amp;"|"&amp;$D1110,Empresas!$C$6:$CC$92,$G1110+6+1,0),0))))</f>
        <v>0</v>
      </c>
      <c r="AM1110" s="149">
        <f t="shared" si="181"/>
        <v>0</v>
      </c>
      <c r="AN1110" s="149">
        <f t="shared" si="182"/>
        <v>0</v>
      </c>
      <c r="AO1110" s="152">
        <f t="shared" si="183"/>
        <v>0</v>
      </c>
    </row>
    <row r="1111" spans="1:41" x14ac:dyDescent="0.25">
      <c r="A1111" s="140" t="str">
        <f>VLOOKUP(D1111,Empresas!$D$7:$F$91,3,0)</f>
        <v>Yulisa</v>
      </c>
      <c r="B1111" s="141" t="str">
        <f>VLOOKUP(D1111,Empresas!$D$7:$G$91,4,0)</f>
        <v>Mireya</v>
      </c>
      <c r="C1111" s="141" t="s">
        <v>544</v>
      </c>
      <c r="D1111" s="141" t="s">
        <v>227</v>
      </c>
      <c r="E1111" s="141" t="str">
        <f>VLOOKUP(D1111,Empresas!$D$7:$E$92,2,0)</f>
        <v>WC MAKEUP S.A.C</v>
      </c>
      <c r="F1111" s="141" t="s">
        <v>181</v>
      </c>
      <c r="G1111" s="142">
        <f t="shared" si="184"/>
        <v>59</v>
      </c>
      <c r="H1111" s="142" t="str">
        <f>VLOOKUP(D1111,Empresas!$D$6:$L$92,7,0)</f>
        <v>Semestral</v>
      </c>
      <c r="I1111" s="141" t="str">
        <f>VLOOKUP(VLOOKUP(D1111&amp;"|"&amp;B1111,Empresas!$I$7:$CB$92,G1111,0),Tablas!$A$8:$B$10,2,0)</f>
        <v>No aplica</v>
      </c>
      <c r="J1111" s="78"/>
      <c r="K1111" s="78"/>
      <c r="L1111" s="78"/>
      <c r="M1111" s="78"/>
      <c r="N1111" s="78"/>
      <c r="O1111" s="78"/>
      <c r="P1111" s="78"/>
      <c r="Q1111" s="78"/>
      <c r="R1111" s="78"/>
      <c r="S1111" s="78"/>
      <c r="T1111" s="78"/>
      <c r="U1111" s="78"/>
      <c r="V1111" s="78" t="str">
        <f>VLOOKUP(D1111,Empresas!$D$7:$CF$91,81,0)</f>
        <v>C</v>
      </c>
      <c r="W1111" s="78" t="str">
        <f>VLOOKUP(D1111,Empresas!$D$7:$M$91,10,0)</f>
        <v>Rer</v>
      </c>
      <c r="X1111" s="69" t="str">
        <f t="shared" si="179"/>
        <v>NO</v>
      </c>
      <c r="Y1111" s="153" t="str">
        <f t="shared" si="180"/>
        <v>No aplica</v>
      </c>
      <c r="Z1111" s="147">
        <f>IF(Y1111="No aplica",0,IF(I1111="no",0,IF(I1111="No aplica",0,IF(I1111="Si",1,IF(I1111="Fisico",1,IF(I1111="Electronico",2,VLOOKUP(C1111&amp;"|"&amp;B1111&amp;"|"&amp;D1111,Empresas!$C$6:$CC$92,G1111+6+1,0)))))))</f>
        <v>0</v>
      </c>
      <c r="AA1111" s="147">
        <f>IF(AND($I1111="Si",J1111=1),1,IF(AND($I1111="Fisico",J1111=1),1,IF(AND(J1111=1,$I1111="Electronico"),2,IF(J1111=1,VLOOKUP($C1111&amp;"|"&amp;$B1111&amp;"|"&amp;$D1111,Empresas!$C$6:$CC$92,$G1111+6+1,0),0))))</f>
        <v>0</v>
      </c>
      <c r="AB1111" s="147">
        <f>IF(AND($I1111="Si",K1111=1),1,IF(AND($I1111="Fisico",K1111=1),1,IF(AND(K1111=1,$I1111="Electronico"),2,IF(K1111=1,VLOOKUP($C1111&amp;"|"&amp;$B1111&amp;"|"&amp;$D1111,Empresas!$C$6:$CC$92,$G1111+6+1,0),0))))</f>
        <v>0</v>
      </c>
      <c r="AC1111" s="147">
        <f>IF(AND($I1111="Si",L1111=1),1,IF(AND($I1111="Fisico",L1111=1),1,IF(AND(L1111=1,$I1111="Electronico"),2,IF(L1111=1,VLOOKUP($C1111&amp;"|"&amp;$B1111&amp;"|"&amp;$D1111,Empresas!$C$6:$CC$92,$G1111+6+1,0),0))))</f>
        <v>0</v>
      </c>
      <c r="AD1111" s="147">
        <f>IF(AND($I1111="Si",M1111=1),1,IF(AND($I1111="Fisico",M1111=1),1,IF(AND(M1111=1,$I1111="Electronico"),2,IF(M1111=1,VLOOKUP($C1111&amp;"|"&amp;$B1111&amp;"|"&amp;$D1111,Empresas!$C$6:$CC$92,$G1111+6+1,0),0))))</f>
        <v>0</v>
      </c>
      <c r="AE1111" s="147">
        <f>IF(AND($I1111="Si",N1111=1),1,IF(AND($I1111="Fisico",N1111=1),1,IF(AND(N1111=1,$I1111="Electronico"),2,IF(N1111=1,VLOOKUP($C1111&amp;"|"&amp;$B1111&amp;"|"&amp;$D1111,Empresas!$C$6:$CC$92,$G1111+6+1,0),0))))</f>
        <v>0</v>
      </c>
      <c r="AF1111" s="147">
        <f>IF(AND($I1111="Si",O1111=1),1,IF(AND($I1111="Fisico",O1111=1),1,IF(AND(O1111=1,$I1111="Electronico"),2,IF(O1111=1,VLOOKUP($C1111&amp;"|"&amp;$B1111&amp;"|"&amp;$D1111,Empresas!$C$6:$CC$92,$G1111+6+1,0),0))))</f>
        <v>0</v>
      </c>
      <c r="AG1111" s="147">
        <f>IF(AND($I1111="Si",P1111=1),1,IF(AND($I1111="Fisico",P1111=1),1,IF(AND(P1111=1,$I1111="Electronico"),2,IF(P1111=1,VLOOKUP($C1111&amp;"|"&amp;$B1111&amp;"|"&amp;$D1111,Empresas!$C$6:$CC$92,$G1111+6+1,0),0))))</f>
        <v>0</v>
      </c>
      <c r="AH1111" s="147">
        <f>IF(AND($I1111="Si",Q1111=1),1,IF(AND($I1111="Fisico",Q1111=1),1,IF(AND(Q1111=1,$I1111="Electronico"),2,IF(Q1111=1,VLOOKUP($C1111&amp;"|"&amp;$B1111&amp;"|"&amp;$D1111,Empresas!$C$6:$CC$92,$G1111+6+1,0),0))))</f>
        <v>0</v>
      </c>
      <c r="AI1111" s="147">
        <f>IF(AND($I1111="Si",R1111=1),1,IF(AND($I1111="Fisico",R1111=1),1,IF(AND(R1111=1,$I1111="Electronico"),2,IF(R1111=1,VLOOKUP($C1111&amp;"|"&amp;$B1111&amp;"|"&amp;$D1111,Empresas!$C$6:$CC$92,$G1111+6+1,0),0))))</f>
        <v>0</v>
      </c>
      <c r="AJ1111" s="147">
        <f>IF(AND($I1111="Si",S1111=1),1,IF(AND($I1111="Fisico",S1111=1),1,IF(AND(S1111=1,$I1111="Electronico"),2,IF(S1111=1,VLOOKUP($C1111&amp;"|"&amp;$B1111&amp;"|"&amp;$D1111,Empresas!$C$6:$CC$92,$G1111+6+1,0),0))))</f>
        <v>0</v>
      </c>
      <c r="AK1111" s="147">
        <f>IF(AND($I1111="Si",T1111=1),1,IF(AND($I1111="Fisico",T1111=1),1,IF(AND(T1111=1,$I1111="Electronico"),2,IF(T1111=1,VLOOKUP($C1111&amp;"|"&amp;$B1111&amp;"|"&amp;$D1111,Empresas!$C$6:$CC$92,$G1111+6+1,0),0))))</f>
        <v>0</v>
      </c>
      <c r="AL1111" s="147">
        <f>IF(AND($I1111="Si",U1111=1),1,IF(AND($I1111="Fisico",U1111=1),1,IF(AND(U1111=1,$I1111="Electronico"),2,IF(U1111=1,VLOOKUP($C1111&amp;"|"&amp;$B1111&amp;"|"&amp;$D1111,Empresas!$C$6:$CC$92,$G1111+6+1,0),0))))</f>
        <v>0</v>
      </c>
      <c r="AM1111" s="149">
        <f t="shared" si="181"/>
        <v>0</v>
      </c>
      <c r="AN1111" s="149">
        <f t="shared" si="182"/>
        <v>0</v>
      </c>
      <c r="AO1111" s="152">
        <f t="shared" si="183"/>
        <v>0</v>
      </c>
    </row>
    <row r="1112" spans="1:41" x14ac:dyDescent="0.25">
      <c r="A1112" s="140" t="str">
        <f>VLOOKUP(D1112,Empresas!$D$7:$F$91,3,0)</f>
        <v>Yulisa</v>
      </c>
      <c r="B1112" s="141" t="str">
        <f>VLOOKUP(D1112,Empresas!$D$7:$G$91,4,0)</f>
        <v>Mireya</v>
      </c>
      <c r="C1112" s="141" t="s">
        <v>544</v>
      </c>
      <c r="D1112" s="141" t="s">
        <v>227</v>
      </c>
      <c r="E1112" s="141" t="str">
        <f>VLOOKUP(D1112,Empresas!$D$7:$E$92,2,0)</f>
        <v>WC MAKEUP S.A.C</v>
      </c>
      <c r="F1112" s="141" t="s">
        <v>182</v>
      </c>
      <c r="G1112" s="142">
        <f t="shared" si="184"/>
        <v>60</v>
      </c>
      <c r="H1112" s="142" t="str">
        <f>VLOOKUP(D1112,Empresas!$D$6:$L$92,7,0)</f>
        <v>Semestral</v>
      </c>
      <c r="I1112" s="141" t="str">
        <f>VLOOKUP(VLOOKUP(D1112&amp;"|"&amp;B1112,Empresas!$I$7:$CB$92,G1112,0),Tablas!$A$8:$B$10,2,0)</f>
        <v>No aplica</v>
      </c>
      <c r="J1112" s="78"/>
      <c r="K1112" s="78"/>
      <c r="L1112" s="78"/>
      <c r="M1112" s="78"/>
      <c r="N1112" s="78"/>
      <c r="O1112" s="78"/>
      <c r="P1112" s="78"/>
      <c r="Q1112" s="78"/>
      <c r="R1112" s="78"/>
      <c r="S1112" s="78"/>
      <c r="T1112" s="78"/>
      <c r="U1112" s="78"/>
      <c r="V1112" s="78" t="str">
        <f>VLOOKUP(D1112,Empresas!$D$7:$CF$91,81,0)</f>
        <v>C</v>
      </c>
      <c r="W1112" s="78" t="str">
        <f>VLOOKUP(D1112,Empresas!$D$7:$M$91,10,0)</f>
        <v>Rer</v>
      </c>
      <c r="X1112" s="69" t="str">
        <f t="shared" si="179"/>
        <v>NO</v>
      </c>
      <c r="Y1112" s="153" t="str">
        <f t="shared" si="180"/>
        <v>No aplica</v>
      </c>
      <c r="Z1112" s="147">
        <f>IF(Y1112="No aplica",0,IF(I1112="no",0,IF(I1112="No aplica",0,IF(I1112="Si",1,IF(I1112="Fisico",1,IF(I1112="Electronico",2,VLOOKUP(C1112&amp;"|"&amp;B1112&amp;"|"&amp;D1112,Empresas!$C$6:$CC$92,G1112+6+1,0)))))))</f>
        <v>0</v>
      </c>
      <c r="AA1112" s="147">
        <f>IF(AND($I1112="Si",J1112=1),1,IF(AND($I1112="Fisico",J1112=1),1,IF(AND(J1112=1,$I1112="Electronico"),2,IF(J1112=1,VLOOKUP($C1112&amp;"|"&amp;$B1112&amp;"|"&amp;$D1112,Empresas!$C$6:$CC$92,$G1112+6+1,0),0))))</f>
        <v>0</v>
      </c>
      <c r="AB1112" s="147">
        <f>IF(AND($I1112="Si",K1112=1),1,IF(AND($I1112="Fisico",K1112=1),1,IF(AND(K1112=1,$I1112="Electronico"),2,IF(K1112=1,VLOOKUP($C1112&amp;"|"&amp;$B1112&amp;"|"&amp;$D1112,Empresas!$C$6:$CC$92,$G1112+6+1,0),0))))</f>
        <v>0</v>
      </c>
      <c r="AC1112" s="147">
        <f>IF(AND($I1112="Si",L1112=1),1,IF(AND($I1112="Fisico",L1112=1),1,IF(AND(L1112=1,$I1112="Electronico"),2,IF(L1112=1,VLOOKUP($C1112&amp;"|"&amp;$B1112&amp;"|"&amp;$D1112,Empresas!$C$6:$CC$92,$G1112+6+1,0),0))))</f>
        <v>0</v>
      </c>
      <c r="AD1112" s="147">
        <f>IF(AND($I1112="Si",M1112=1),1,IF(AND($I1112="Fisico",M1112=1),1,IF(AND(M1112=1,$I1112="Electronico"),2,IF(M1112=1,VLOOKUP($C1112&amp;"|"&amp;$B1112&amp;"|"&amp;$D1112,Empresas!$C$6:$CC$92,$G1112+6+1,0),0))))</f>
        <v>0</v>
      </c>
      <c r="AE1112" s="147">
        <f>IF(AND($I1112="Si",N1112=1),1,IF(AND($I1112="Fisico",N1112=1),1,IF(AND(N1112=1,$I1112="Electronico"),2,IF(N1112=1,VLOOKUP($C1112&amp;"|"&amp;$B1112&amp;"|"&amp;$D1112,Empresas!$C$6:$CC$92,$G1112+6+1,0),0))))</f>
        <v>0</v>
      </c>
      <c r="AF1112" s="147">
        <f>IF(AND($I1112="Si",O1112=1),1,IF(AND($I1112="Fisico",O1112=1),1,IF(AND(O1112=1,$I1112="Electronico"),2,IF(O1112=1,VLOOKUP($C1112&amp;"|"&amp;$B1112&amp;"|"&amp;$D1112,Empresas!$C$6:$CC$92,$G1112+6+1,0),0))))</f>
        <v>0</v>
      </c>
      <c r="AG1112" s="147">
        <f>IF(AND($I1112="Si",P1112=1),1,IF(AND($I1112="Fisico",P1112=1),1,IF(AND(P1112=1,$I1112="Electronico"),2,IF(P1112=1,VLOOKUP($C1112&amp;"|"&amp;$B1112&amp;"|"&amp;$D1112,Empresas!$C$6:$CC$92,$G1112+6+1,0),0))))</f>
        <v>0</v>
      </c>
      <c r="AH1112" s="147">
        <f>IF(AND($I1112="Si",Q1112=1),1,IF(AND($I1112="Fisico",Q1112=1),1,IF(AND(Q1112=1,$I1112="Electronico"),2,IF(Q1112=1,VLOOKUP($C1112&amp;"|"&amp;$B1112&amp;"|"&amp;$D1112,Empresas!$C$6:$CC$92,$G1112+6+1,0),0))))</f>
        <v>0</v>
      </c>
      <c r="AI1112" s="147">
        <f>IF(AND($I1112="Si",R1112=1),1,IF(AND($I1112="Fisico",R1112=1),1,IF(AND(R1112=1,$I1112="Electronico"),2,IF(R1112=1,VLOOKUP($C1112&amp;"|"&amp;$B1112&amp;"|"&amp;$D1112,Empresas!$C$6:$CC$92,$G1112+6+1,0),0))))</f>
        <v>0</v>
      </c>
      <c r="AJ1112" s="147">
        <f>IF(AND($I1112="Si",S1112=1),1,IF(AND($I1112="Fisico",S1112=1),1,IF(AND(S1112=1,$I1112="Electronico"),2,IF(S1112=1,VLOOKUP($C1112&amp;"|"&amp;$B1112&amp;"|"&amp;$D1112,Empresas!$C$6:$CC$92,$G1112+6+1,0),0))))</f>
        <v>0</v>
      </c>
      <c r="AK1112" s="147">
        <f>IF(AND($I1112="Si",T1112=1),1,IF(AND($I1112="Fisico",T1112=1),1,IF(AND(T1112=1,$I1112="Electronico"),2,IF(T1112=1,VLOOKUP($C1112&amp;"|"&amp;$B1112&amp;"|"&amp;$D1112,Empresas!$C$6:$CC$92,$G1112+6+1,0),0))))</f>
        <v>0</v>
      </c>
      <c r="AL1112" s="147">
        <f>IF(AND($I1112="Si",U1112=1),1,IF(AND($I1112="Fisico",U1112=1),1,IF(AND(U1112=1,$I1112="Electronico"),2,IF(U1112=1,VLOOKUP($C1112&amp;"|"&amp;$B1112&amp;"|"&amp;$D1112,Empresas!$C$6:$CC$92,$G1112+6+1,0),0))))</f>
        <v>0</v>
      </c>
      <c r="AM1112" s="149">
        <f t="shared" si="181"/>
        <v>0</v>
      </c>
      <c r="AN1112" s="149">
        <f t="shared" si="182"/>
        <v>0</v>
      </c>
      <c r="AO1112" s="152">
        <f t="shared" si="183"/>
        <v>0</v>
      </c>
    </row>
    <row r="1113" spans="1:41" x14ac:dyDescent="0.25">
      <c r="A1113" s="143" t="str">
        <f>VLOOKUP(D1113,Empresas!$D$7:$F$91,3,0)</f>
        <v>Yulisa</v>
      </c>
      <c r="B1113" s="144" t="str">
        <f>VLOOKUP(D1113,Empresas!$D$7:$G$91,4,0)</f>
        <v>Mireya</v>
      </c>
      <c r="C1113" s="144" t="s">
        <v>544</v>
      </c>
      <c r="D1113" s="144" t="s">
        <v>227</v>
      </c>
      <c r="E1113" s="144" t="str">
        <f>VLOOKUP(D1113,Empresas!$D$7:$E$92,2,0)</f>
        <v>WC MAKEUP S.A.C</v>
      </c>
      <c r="F1113" s="144" t="s">
        <v>183</v>
      </c>
      <c r="G1113" s="145">
        <f>+Empresas!$BR$2</f>
        <v>62</v>
      </c>
      <c r="H1113" s="145" t="str">
        <f>VLOOKUP(D1113,Empresas!$D$6:$L$92,7,0)</f>
        <v>Semestral</v>
      </c>
      <c r="I1113" s="144" t="str">
        <f>VLOOKUP(VLOOKUP(D1113&amp;"|"&amp;B1113,Empresas!$I$7:$CB$92,G1113,0),Tablas!$A$13:$B$14,2,0)</f>
        <v>Si</v>
      </c>
      <c r="J1113" s="78">
        <v>1</v>
      </c>
      <c r="K1113" s="78">
        <v>1</v>
      </c>
      <c r="L1113" s="78">
        <v>1</v>
      </c>
      <c r="M1113" s="78">
        <v>1</v>
      </c>
      <c r="N1113" s="78">
        <v>1</v>
      </c>
      <c r="O1113" s="78">
        <v>1</v>
      </c>
      <c r="P1113" s="78">
        <v>1</v>
      </c>
      <c r="Q1113" s="78">
        <v>1</v>
      </c>
      <c r="R1113" s="78"/>
      <c r="S1113" s="78"/>
      <c r="T1113" s="78"/>
      <c r="U1113" s="78"/>
      <c r="V1113" s="78" t="str">
        <f>VLOOKUP(D1113,Empresas!$D$7:$CF$91,81,0)</f>
        <v>C</v>
      </c>
      <c r="W1113" s="78" t="str">
        <f>VLOOKUP(D1113,Empresas!$D$7:$M$91,10,0)</f>
        <v>Rer</v>
      </c>
      <c r="X1113" s="69" t="str">
        <f t="shared" si="179"/>
        <v>SI</v>
      </c>
      <c r="Y1113" s="153" t="str">
        <f t="shared" si="180"/>
        <v>Si aplica</v>
      </c>
      <c r="Z1113" s="147">
        <f>IF(Y1113="No aplica",0,IF(I1113="no",0,IF(I1113="No aplica",0,IF(I1113="Si",1,IF(I1113="Fisico",1,IF(I1113="Electronico",2,VLOOKUP(C1113&amp;"|"&amp;B1113&amp;"|"&amp;D1113,Empresas!$C$6:$CC$92,G1113+6+1,0)))))))</f>
        <v>1</v>
      </c>
      <c r="AA1113" s="147">
        <f>IF(AND($I1113="Si",J1113=1),1,IF(AND($I1113="Fisico",J1113=1),1,IF(AND(J1113=1,$I1113="Electronico"),2,IF(J1113=1,VLOOKUP($C1113&amp;"|"&amp;$B1113&amp;"|"&amp;$D1113,Empresas!$C$6:$CC$92,$G1113+6+1,0),0))))</f>
        <v>1</v>
      </c>
      <c r="AB1113" s="147">
        <f>IF(AND($I1113="Si",K1113=1),1,IF(AND($I1113="Fisico",K1113=1),1,IF(AND(K1113=1,$I1113="Electronico"),2,IF(K1113=1,VLOOKUP($C1113&amp;"|"&amp;$B1113&amp;"|"&amp;$D1113,Empresas!$C$6:$CC$92,$G1113+6+1,0),0))))</f>
        <v>1</v>
      </c>
      <c r="AC1113" s="147">
        <f>IF(AND($I1113="Si",L1113=1),1,IF(AND($I1113="Fisico",L1113=1),1,IF(AND(L1113=1,$I1113="Electronico"),2,IF(L1113=1,VLOOKUP($C1113&amp;"|"&amp;$B1113&amp;"|"&amp;$D1113,Empresas!$C$6:$CC$92,$G1113+6+1,0),0))))</f>
        <v>1</v>
      </c>
      <c r="AD1113" s="147">
        <f>IF(AND($I1113="Si",M1113=1),1,IF(AND($I1113="Fisico",M1113=1),1,IF(AND(M1113=1,$I1113="Electronico"),2,IF(M1113=1,VLOOKUP($C1113&amp;"|"&amp;$B1113&amp;"|"&amp;$D1113,Empresas!$C$6:$CC$92,$G1113+6+1,0),0))))</f>
        <v>1</v>
      </c>
      <c r="AE1113" s="147">
        <f>IF(AND($I1113="Si",N1113=1),1,IF(AND($I1113="Fisico",N1113=1),1,IF(AND(N1113=1,$I1113="Electronico"),2,IF(N1113=1,VLOOKUP($C1113&amp;"|"&amp;$B1113&amp;"|"&amp;$D1113,Empresas!$C$6:$CC$92,$G1113+6+1,0),0))))</f>
        <v>1</v>
      </c>
      <c r="AF1113" s="147">
        <f>IF(AND($I1113="Si",O1113=1),1,IF(AND($I1113="Fisico",O1113=1),1,IF(AND(O1113=1,$I1113="Electronico"),2,IF(O1113=1,VLOOKUP($C1113&amp;"|"&amp;$B1113&amp;"|"&amp;$D1113,Empresas!$C$6:$CC$92,$G1113+6+1,0),0))))</f>
        <v>1</v>
      </c>
      <c r="AG1113" s="147">
        <f>IF(AND($I1113="Si",P1113=1),1,IF(AND($I1113="Fisico",P1113=1),1,IF(AND(P1113=1,$I1113="Electronico"),2,IF(P1113=1,VLOOKUP($C1113&amp;"|"&amp;$B1113&amp;"|"&amp;$D1113,Empresas!$C$6:$CC$92,$G1113+6+1,0),0))))</f>
        <v>1</v>
      </c>
      <c r="AH1113" s="147">
        <f>IF(AND($I1113="Si",Q1113=1),1,IF(AND($I1113="Fisico",Q1113=1),1,IF(AND(Q1113=1,$I1113="Electronico"),2,IF(Q1113=1,VLOOKUP($C1113&amp;"|"&amp;$B1113&amp;"|"&amp;$D1113,Empresas!$C$6:$CC$92,$G1113+6+1,0),0))))</f>
        <v>1</v>
      </c>
      <c r="AI1113" s="147">
        <f>IF(AND($I1113="Si",R1113=1),1,IF(AND($I1113="Fisico",R1113=1),1,IF(AND(R1113=1,$I1113="Electronico"),2,IF(R1113=1,VLOOKUP($C1113&amp;"|"&amp;$B1113&amp;"|"&amp;$D1113,Empresas!$C$6:$CC$92,$G1113+6+1,0),0))))</f>
        <v>0</v>
      </c>
      <c r="AJ1113" s="147">
        <f>IF(AND($I1113="Si",S1113=1),1,IF(AND($I1113="Fisico",S1113=1),1,IF(AND(S1113=1,$I1113="Electronico"),2,IF(S1113=1,VLOOKUP($C1113&amp;"|"&amp;$B1113&amp;"|"&amp;$D1113,Empresas!$C$6:$CC$92,$G1113+6+1,0),0))))</f>
        <v>0</v>
      </c>
      <c r="AK1113" s="147">
        <f>IF(AND($I1113="Si",T1113=1),1,IF(AND($I1113="Fisico",T1113=1),1,IF(AND(T1113=1,$I1113="Electronico"),2,IF(T1113=1,VLOOKUP($C1113&amp;"|"&amp;$B1113&amp;"|"&amp;$D1113,Empresas!$C$6:$CC$92,$G1113+6+1,0),0))))</f>
        <v>0</v>
      </c>
      <c r="AL1113" s="147">
        <f>IF(AND($I1113="Si",U1113=1),1,IF(AND($I1113="Fisico",U1113=1),1,IF(AND(U1113=1,$I1113="Electronico"),2,IF(U1113=1,VLOOKUP($C1113&amp;"|"&amp;$B1113&amp;"|"&amp;$D1113,Empresas!$C$6:$CC$92,$G1113+6+1,0),0))))</f>
        <v>0</v>
      </c>
      <c r="AM1113" s="149">
        <f t="shared" si="181"/>
        <v>8</v>
      </c>
      <c r="AN1113" s="149">
        <f t="shared" si="182"/>
        <v>8</v>
      </c>
      <c r="AO1113" s="152">
        <f t="shared" si="183"/>
        <v>1</v>
      </c>
    </row>
    <row r="1114" spans="1:41" x14ac:dyDescent="0.25">
      <c r="A1114" s="143" t="str">
        <f>VLOOKUP(D1114,Empresas!$D$7:$F$91,3,0)</f>
        <v>Yulisa</v>
      </c>
      <c r="B1114" s="144" t="str">
        <f>VLOOKUP(D1114,Empresas!$D$7:$G$91,4,0)</f>
        <v>Mireya</v>
      </c>
      <c r="C1114" s="144" t="s">
        <v>544</v>
      </c>
      <c r="D1114" s="144" t="s">
        <v>227</v>
      </c>
      <c r="E1114" s="144" t="str">
        <f>VLOOKUP(D1114,Empresas!$D$7:$E$92,2,0)</f>
        <v>WC MAKEUP S.A.C</v>
      </c>
      <c r="F1114" s="144" t="s">
        <v>184</v>
      </c>
      <c r="G1114" s="145">
        <f>+G1113+1</f>
        <v>63</v>
      </c>
      <c r="H1114" s="145" t="str">
        <f>VLOOKUP(D1114,Empresas!$D$6:$L$92,7,0)</f>
        <v>Semestral</v>
      </c>
      <c r="I1114" s="144" t="str">
        <f>VLOOKUP(VLOOKUP(D1114&amp;"|"&amp;B1114,Empresas!$I$7:$CB$92,G1114,0),Tablas!$A$13:$B$14,2,0)</f>
        <v>No</v>
      </c>
      <c r="J1114" s="78"/>
      <c r="K1114" s="78"/>
      <c r="L1114" s="78"/>
      <c r="M1114" s="78"/>
      <c r="N1114" s="78"/>
      <c r="O1114" s="78"/>
      <c r="P1114" s="78"/>
      <c r="Q1114" s="78"/>
      <c r="R1114" s="78"/>
      <c r="S1114" s="78"/>
      <c r="T1114" s="78"/>
      <c r="U1114" s="78"/>
      <c r="V1114" s="78" t="str">
        <f>VLOOKUP(D1114,Empresas!$D$7:$CF$91,81,0)</f>
        <v>C</v>
      </c>
      <c r="W1114" s="78" t="str">
        <f>VLOOKUP(D1114,Empresas!$D$7:$M$91,10,0)</f>
        <v>Rer</v>
      </c>
      <c r="X1114" s="69" t="str">
        <f t="shared" si="179"/>
        <v>SI</v>
      </c>
      <c r="Y1114" s="153" t="str">
        <f t="shared" si="180"/>
        <v>No aplica</v>
      </c>
      <c r="Z1114" s="147">
        <f>IF(Y1114="No aplica",0,IF(I1114="no",0,IF(I1114="No aplica",0,IF(I1114="Si",1,IF(I1114="Fisico",1,IF(I1114="Electronico",2,VLOOKUP(C1114&amp;"|"&amp;B1114&amp;"|"&amp;D1114,Empresas!$C$6:$CC$92,G1114+6+1,0)))))))</f>
        <v>0</v>
      </c>
      <c r="AA1114" s="147">
        <f>IF(AND($I1114="Si",J1114=1),1,IF(AND($I1114="Fisico",J1114=1),1,IF(AND(J1114=1,$I1114="Electronico"),2,IF(J1114=1,VLOOKUP($C1114&amp;"|"&amp;$B1114&amp;"|"&amp;$D1114,Empresas!$C$6:$CC$92,$G1114+6+1,0),0))))</f>
        <v>0</v>
      </c>
      <c r="AB1114" s="147">
        <f>IF(AND($I1114="Si",K1114=1),1,IF(AND($I1114="Fisico",K1114=1),1,IF(AND(K1114=1,$I1114="Electronico"),2,IF(K1114=1,VLOOKUP($C1114&amp;"|"&amp;$B1114&amp;"|"&amp;$D1114,Empresas!$C$6:$CC$92,$G1114+6+1,0),0))))</f>
        <v>0</v>
      </c>
      <c r="AC1114" s="147">
        <f>IF(AND($I1114="Si",L1114=1),1,IF(AND($I1114="Fisico",L1114=1),1,IF(AND(L1114=1,$I1114="Electronico"),2,IF(L1114=1,VLOOKUP($C1114&amp;"|"&amp;$B1114&amp;"|"&amp;$D1114,Empresas!$C$6:$CC$92,$G1114+6+1,0),0))))</f>
        <v>0</v>
      </c>
      <c r="AD1114" s="147">
        <f>IF(AND($I1114="Si",M1114=1),1,IF(AND($I1114="Fisico",M1114=1),1,IF(AND(M1114=1,$I1114="Electronico"),2,IF(M1114=1,VLOOKUP($C1114&amp;"|"&amp;$B1114&amp;"|"&amp;$D1114,Empresas!$C$6:$CC$92,$G1114+6+1,0),0))))</f>
        <v>0</v>
      </c>
      <c r="AE1114" s="147">
        <f>IF(AND($I1114="Si",N1114=1),1,IF(AND($I1114="Fisico",N1114=1),1,IF(AND(N1114=1,$I1114="Electronico"),2,IF(N1114=1,VLOOKUP($C1114&amp;"|"&amp;$B1114&amp;"|"&amp;$D1114,Empresas!$C$6:$CC$92,$G1114+6+1,0),0))))</f>
        <v>0</v>
      </c>
      <c r="AF1114" s="147">
        <f>IF(AND($I1114="Si",O1114=1),1,IF(AND($I1114="Fisico",O1114=1),1,IF(AND(O1114=1,$I1114="Electronico"),2,IF(O1114=1,VLOOKUP($C1114&amp;"|"&amp;$B1114&amp;"|"&amp;$D1114,Empresas!$C$6:$CC$92,$G1114+6+1,0),0))))</f>
        <v>0</v>
      </c>
      <c r="AG1114" s="147">
        <f>IF(AND($I1114="Si",P1114=1),1,IF(AND($I1114="Fisico",P1114=1),1,IF(AND(P1114=1,$I1114="Electronico"),2,IF(P1114=1,VLOOKUP($C1114&amp;"|"&amp;$B1114&amp;"|"&amp;$D1114,Empresas!$C$6:$CC$92,$G1114+6+1,0),0))))</f>
        <v>0</v>
      </c>
      <c r="AH1114" s="147">
        <f>IF(AND($I1114="Si",Q1114=1),1,IF(AND($I1114="Fisico",Q1114=1),1,IF(AND(Q1114=1,$I1114="Electronico"),2,IF(Q1114=1,VLOOKUP($C1114&amp;"|"&amp;$B1114&amp;"|"&amp;$D1114,Empresas!$C$6:$CC$92,$G1114+6+1,0),0))))</f>
        <v>0</v>
      </c>
      <c r="AI1114" s="147">
        <f>IF(AND($I1114="Si",R1114=1),1,IF(AND($I1114="Fisico",R1114=1),1,IF(AND(R1114=1,$I1114="Electronico"),2,IF(R1114=1,VLOOKUP($C1114&amp;"|"&amp;$B1114&amp;"|"&amp;$D1114,Empresas!$C$6:$CC$92,$G1114+6+1,0),0))))</f>
        <v>0</v>
      </c>
      <c r="AJ1114" s="147">
        <f>IF(AND($I1114="Si",S1114=1),1,IF(AND($I1114="Fisico",S1114=1),1,IF(AND(S1114=1,$I1114="Electronico"),2,IF(S1114=1,VLOOKUP($C1114&amp;"|"&amp;$B1114&amp;"|"&amp;$D1114,Empresas!$C$6:$CC$92,$G1114+6+1,0),0))))</f>
        <v>0</v>
      </c>
      <c r="AK1114" s="147">
        <f>IF(AND($I1114="Si",T1114=1),1,IF(AND($I1114="Fisico",T1114=1),1,IF(AND(T1114=1,$I1114="Electronico"),2,IF(T1114=1,VLOOKUP($C1114&amp;"|"&amp;$B1114&amp;"|"&amp;$D1114,Empresas!$C$6:$CC$92,$G1114+6+1,0),0))))</f>
        <v>0</v>
      </c>
      <c r="AL1114" s="147">
        <f>IF(AND($I1114="Si",U1114=1),1,IF(AND($I1114="Fisico",U1114=1),1,IF(AND(U1114=1,$I1114="Electronico"),2,IF(U1114=1,VLOOKUP($C1114&amp;"|"&amp;$B1114&amp;"|"&amp;$D1114,Empresas!$C$6:$CC$92,$G1114+6+1,0),0))))</f>
        <v>0</v>
      </c>
      <c r="AM1114" s="149">
        <f t="shared" si="181"/>
        <v>0</v>
      </c>
      <c r="AN1114" s="149">
        <f t="shared" si="182"/>
        <v>0</v>
      </c>
      <c r="AO1114" s="152">
        <f t="shared" si="183"/>
        <v>0</v>
      </c>
    </row>
    <row r="1115" spans="1:41" x14ac:dyDescent="0.25">
      <c r="A1115" s="143" t="str">
        <f>VLOOKUP(D1115,Empresas!$D$7:$F$91,3,0)</f>
        <v>Yulisa</v>
      </c>
      <c r="B1115" s="144" t="str">
        <f>VLOOKUP(D1115,Empresas!$D$7:$G$91,4,0)</f>
        <v>Mireya</v>
      </c>
      <c r="C1115" s="144" t="s">
        <v>544</v>
      </c>
      <c r="D1115" s="144" t="s">
        <v>227</v>
      </c>
      <c r="E1115" s="144" t="str">
        <f>VLOOKUP(D1115,Empresas!$D$7:$E$92,2,0)</f>
        <v>WC MAKEUP S.A.C</v>
      </c>
      <c r="F1115" s="144" t="s">
        <v>185</v>
      </c>
      <c r="G1115" s="145">
        <f t="shared" ref="G1115:G1122" si="185">+G1114+1</f>
        <v>64</v>
      </c>
      <c r="H1115" s="145" t="str">
        <f>VLOOKUP(D1115,Empresas!$D$6:$L$92,7,0)</f>
        <v>Semestral</v>
      </c>
      <c r="I1115" s="144" t="str">
        <f>VLOOKUP(VLOOKUP(D1115&amp;"|"&amp;B1115,Empresas!$I$7:$CB$92,G1115,0),Tablas!$A$13:$B$14,2,0)</f>
        <v>No</v>
      </c>
      <c r="J1115" s="78"/>
      <c r="K1115" s="78"/>
      <c r="L1115" s="78"/>
      <c r="M1115" s="78"/>
      <c r="N1115" s="78"/>
      <c r="O1115" s="78"/>
      <c r="P1115" s="78"/>
      <c r="Q1115" s="78"/>
      <c r="R1115" s="78"/>
      <c r="S1115" s="78"/>
      <c r="T1115" s="78"/>
      <c r="U1115" s="78"/>
      <c r="V1115" s="78" t="str">
        <f>VLOOKUP(D1115,Empresas!$D$7:$CF$91,81,0)</f>
        <v>C</v>
      </c>
      <c r="W1115" s="78" t="str">
        <f>VLOOKUP(D1115,Empresas!$D$7:$M$91,10,0)</f>
        <v>Rer</v>
      </c>
      <c r="X1115" s="69" t="str">
        <f t="shared" si="179"/>
        <v>SI</v>
      </c>
      <c r="Y1115" s="153" t="str">
        <f t="shared" si="180"/>
        <v>No aplica</v>
      </c>
      <c r="Z1115" s="147">
        <f>IF(Y1115="No aplica",0,IF(I1115="no",0,IF(I1115="No aplica",0,IF(I1115="Si",1,IF(I1115="Fisico",1,IF(I1115="Electronico",2,VLOOKUP(C1115&amp;"|"&amp;B1115&amp;"|"&amp;D1115,Empresas!$C$6:$CC$92,G1115+6+1,0)))))))</f>
        <v>0</v>
      </c>
      <c r="AA1115" s="147">
        <f>IF(AND($I1115="Si",J1115=1),1,IF(AND($I1115="Fisico",J1115=1),1,IF(AND(J1115=1,$I1115="Electronico"),2,IF(J1115=1,VLOOKUP($C1115&amp;"|"&amp;$B1115&amp;"|"&amp;$D1115,Empresas!$C$6:$CC$92,$G1115+6+1,0),0))))</f>
        <v>0</v>
      </c>
      <c r="AB1115" s="147">
        <f>IF(AND($I1115="Si",K1115=1),1,IF(AND($I1115="Fisico",K1115=1),1,IF(AND(K1115=1,$I1115="Electronico"),2,IF(K1115=1,VLOOKUP($C1115&amp;"|"&amp;$B1115&amp;"|"&amp;$D1115,Empresas!$C$6:$CC$92,$G1115+6+1,0),0))))</f>
        <v>0</v>
      </c>
      <c r="AC1115" s="147">
        <f>IF(AND($I1115="Si",L1115=1),1,IF(AND($I1115="Fisico",L1115=1),1,IF(AND(L1115=1,$I1115="Electronico"),2,IF(L1115=1,VLOOKUP($C1115&amp;"|"&amp;$B1115&amp;"|"&amp;$D1115,Empresas!$C$6:$CC$92,$G1115+6+1,0),0))))</f>
        <v>0</v>
      </c>
      <c r="AD1115" s="147">
        <f>IF(AND($I1115="Si",M1115=1),1,IF(AND($I1115="Fisico",M1115=1),1,IF(AND(M1115=1,$I1115="Electronico"),2,IF(M1115=1,VLOOKUP($C1115&amp;"|"&amp;$B1115&amp;"|"&amp;$D1115,Empresas!$C$6:$CC$92,$G1115+6+1,0),0))))</f>
        <v>0</v>
      </c>
      <c r="AE1115" s="147">
        <f>IF(AND($I1115="Si",N1115=1),1,IF(AND($I1115="Fisico",N1115=1),1,IF(AND(N1115=1,$I1115="Electronico"),2,IF(N1115=1,VLOOKUP($C1115&amp;"|"&amp;$B1115&amp;"|"&amp;$D1115,Empresas!$C$6:$CC$92,$G1115+6+1,0),0))))</f>
        <v>0</v>
      </c>
      <c r="AF1115" s="147">
        <f>IF(AND($I1115="Si",O1115=1),1,IF(AND($I1115="Fisico",O1115=1),1,IF(AND(O1115=1,$I1115="Electronico"),2,IF(O1115=1,VLOOKUP($C1115&amp;"|"&amp;$B1115&amp;"|"&amp;$D1115,Empresas!$C$6:$CC$92,$G1115+6+1,0),0))))</f>
        <v>0</v>
      </c>
      <c r="AG1115" s="147">
        <f>IF(AND($I1115="Si",P1115=1),1,IF(AND($I1115="Fisico",P1115=1),1,IF(AND(P1115=1,$I1115="Electronico"),2,IF(P1115=1,VLOOKUP($C1115&amp;"|"&amp;$B1115&amp;"|"&amp;$D1115,Empresas!$C$6:$CC$92,$G1115+6+1,0),0))))</f>
        <v>0</v>
      </c>
      <c r="AH1115" s="147">
        <f>IF(AND($I1115="Si",Q1115=1),1,IF(AND($I1115="Fisico",Q1115=1),1,IF(AND(Q1115=1,$I1115="Electronico"),2,IF(Q1115=1,VLOOKUP($C1115&amp;"|"&amp;$B1115&amp;"|"&amp;$D1115,Empresas!$C$6:$CC$92,$G1115+6+1,0),0))))</f>
        <v>0</v>
      </c>
      <c r="AI1115" s="147">
        <f>IF(AND($I1115="Si",R1115=1),1,IF(AND($I1115="Fisico",R1115=1),1,IF(AND(R1115=1,$I1115="Electronico"),2,IF(R1115=1,VLOOKUP($C1115&amp;"|"&amp;$B1115&amp;"|"&amp;$D1115,Empresas!$C$6:$CC$92,$G1115+6+1,0),0))))</f>
        <v>0</v>
      </c>
      <c r="AJ1115" s="147">
        <f>IF(AND($I1115="Si",S1115=1),1,IF(AND($I1115="Fisico",S1115=1),1,IF(AND(S1115=1,$I1115="Electronico"),2,IF(S1115=1,VLOOKUP($C1115&amp;"|"&amp;$B1115&amp;"|"&amp;$D1115,Empresas!$C$6:$CC$92,$G1115+6+1,0),0))))</f>
        <v>0</v>
      </c>
      <c r="AK1115" s="147">
        <f>IF(AND($I1115="Si",T1115=1),1,IF(AND($I1115="Fisico",T1115=1),1,IF(AND(T1115=1,$I1115="Electronico"),2,IF(T1115=1,VLOOKUP($C1115&amp;"|"&amp;$B1115&amp;"|"&amp;$D1115,Empresas!$C$6:$CC$92,$G1115+6+1,0),0))))</f>
        <v>0</v>
      </c>
      <c r="AL1115" s="147">
        <f>IF(AND($I1115="Si",U1115=1),1,IF(AND($I1115="Fisico",U1115=1),1,IF(AND(U1115=1,$I1115="Electronico"),2,IF(U1115=1,VLOOKUP($C1115&amp;"|"&amp;$B1115&amp;"|"&amp;$D1115,Empresas!$C$6:$CC$92,$G1115+6+1,0),0))))</f>
        <v>0</v>
      </c>
      <c r="AM1115" s="149">
        <f t="shared" si="181"/>
        <v>0</v>
      </c>
      <c r="AN1115" s="149">
        <f t="shared" si="182"/>
        <v>0</v>
      </c>
      <c r="AO1115" s="152">
        <f t="shared" si="183"/>
        <v>0</v>
      </c>
    </row>
    <row r="1116" spans="1:41" x14ac:dyDescent="0.25">
      <c r="A1116" s="143" t="str">
        <f>VLOOKUP(D1116,Empresas!$D$7:$F$91,3,0)</f>
        <v>Yulisa</v>
      </c>
      <c r="B1116" s="144" t="str">
        <f>VLOOKUP(D1116,Empresas!$D$7:$G$91,4,0)</f>
        <v>Mireya</v>
      </c>
      <c r="C1116" s="144" t="s">
        <v>544</v>
      </c>
      <c r="D1116" s="144" t="s">
        <v>227</v>
      </c>
      <c r="E1116" s="144" t="str">
        <f>VLOOKUP(D1116,Empresas!$D$7:$E$92,2,0)</f>
        <v>WC MAKEUP S.A.C</v>
      </c>
      <c r="F1116" s="144" t="s">
        <v>186</v>
      </c>
      <c r="G1116" s="145">
        <f t="shared" si="185"/>
        <v>65</v>
      </c>
      <c r="H1116" s="145" t="str">
        <f>VLOOKUP(D1116,Empresas!$D$6:$L$92,7,0)</f>
        <v>Semestral</v>
      </c>
      <c r="I1116" s="144" t="str">
        <f>VLOOKUP(VLOOKUP(D1116&amp;"|"&amp;B1116,Empresas!$I$7:$CB$92,G1116,0),Tablas!$A$13:$B$14,2,0)</f>
        <v>No</v>
      </c>
      <c r="J1116" s="78"/>
      <c r="K1116" s="78"/>
      <c r="L1116" s="78"/>
      <c r="M1116" s="78"/>
      <c r="N1116" s="78"/>
      <c r="O1116" s="78"/>
      <c r="P1116" s="78"/>
      <c r="Q1116" s="78"/>
      <c r="R1116" s="78"/>
      <c r="S1116" s="78"/>
      <c r="T1116" s="78"/>
      <c r="U1116" s="78"/>
      <c r="V1116" s="78" t="str">
        <f>VLOOKUP(D1116,Empresas!$D$7:$CF$91,81,0)</f>
        <v>C</v>
      </c>
      <c r="W1116" s="78" t="str">
        <f>VLOOKUP(D1116,Empresas!$D$7:$M$91,10,0)</f>
        <v>Rer</v>
      </c>
      <c r="X1116" s="69" t="str">
        <f t="shared" si="179"/>
        <v>SI</v>
      </c>
      <c r="Y1116" s="153" t="str">
        <f t="shared" si="180"/>
        <v>No aplica</v>
      </c>
      <c r="Z1116" s="147">
        <f>IF(Y1116="No aplica",0,IF(I1116="no",0,IF(I1116="No aplica",0,IF(I1116="Si",1,IF(I1116="Fisico",1,IF(I1116="Electronico",2,VLOOKUP(C1116&amp;"|"&amp;B1116&amp;"|"&amp;D1116,Empresas!$C$6:$CC$92,G1116+6+1,0)))))))</f>
        <v>0</v>
      </c>
      <c r="AA1116" s="147">
        <f>IF(AND($I1116="Si",J1116=1),1,IF(AND($I1116="Fisico",J1116=1),1,IF(AND(J1116=1,$I1116="Electronico"),2,IF(J1116=1,VLOOKUP($C1116&amp;"|"&amp;$B1116&amp;"|"&amp;$D1116,Empresas!$C$6:$CC$92,$G1116+6+1,0),0))))</f>
        <v>0</v>
      </c>
      <c r="AB1116" s="147">
        <f>IF(AND($I1116="Si",K1116=1),1,IF(AND($I1116="Fisico",K1116=1),1,IF(AND(K1116=1,$I1116="Electronico"),2,IF(K1116=1,VLOOKUP($C1116&amp;"|"&amp;$B1116&amp;"|"&amp;$D1116,Empresas!$C$6:$CC$92,$G1116+6+1,0),0))))</f>
        <v>0</v>
      </c>
      <c r="AC1116" s="147">
        <f>IF(AND($I1116="Si",L1116=1),1,IF(AND($I1116="Fisico",L1116=1),1,IF(AND(L1116=1,$I1116="Electronico"),2,IF(L1116=1,VLOOKUP($C1116&amp;"|"&amp;$B1116&amp;"|"&amp;$D1116,Empresas!$C$6:$CC$92,$G1116+6+1,0),0))))</f>
        <v>0</v>
      </c>
      <c r="AD1116" s="147">
        <f>IF(AND($I1116="Si",M1116=1),1,IF(AND($I1116="Fisico",M1116=1),1,IF(AND(M1116=1,$I1116="Electronico"),2,IF(M1116=1,VLOOKUP($C1116&amp;"|"&amp;$B1116&amp;"|"&amp;$D1116,Empresas!$C$6:$CC$92,$G1116+6+1,0),0))))</f>
        <v>0</v>
      </c>
      <c r="AE1116" s="147">
        <f>IF(AND($I1116="Si",N1116=1),1,IF(AND($I1116="Fisico",N1116=1),1,IF(AND(N1116=1,$I1116="Electronico"),2,IF(N1116=1,VLOOKUP($C1116&amp;"|"&amp;$B1116&amp;"|"&amp;$D1116,Empresas!$C$6:$CC$92,$G1116+6+1,0),0))))</f>
        <v>0</v>
      </c>
      <c r="AF1116" s="147">
        <f>IF(AND($I1116="Si",O1116=1),1,IF(AND($I1116="Fisico",O1116=1),1,IF(AND(O1116=1,$I1116="Electronico"),2,IF(O1116=1,VLOOKUP($C1116&amp;"|"&amp;$B1116&amp;"|"&amp;$D1116,Empresas!$C$6:$CC$92,$G1116+6+1,0),0))))</f>
        <v>0</v>
      </c>
      <c r="AG1116" s="147">
        <f>IF(AND($I1116="Si",P1116=1),1,IF(AND($I1116="Fisico",P1116=1),1,IF(AND(P1116=1,$I1116="Electronico"),2,IF(P1116=1,VLOOKUP($C1116&amp;"|"&amp;$B1116&amp;"|"&amp;$D1116,Empresas!$C$6:$CC$92,$G1116+6+1,0),0))))</f>
        <v>0</v>
      </c>
      <c r="AH1116" s="147">
        <f>IF(AND($I1116="Si",Q1116=1),1,IF(AND($I1116="Fisico",Q1116=1),1,IF(AND(Q1116=1,$I1116="Electronico"),2,IF(Q1116=1,VLOOKUP($C1116&amp;"|"&amp;$B1116&amp;"|"&amp;$D1116,Empresas!$C$6:$CC$92,$G1116+6+1,0),0))))</f>
        <v>0</v>
      </c>
      <c r="AI1116" s="147">
        <f>IF(AND($I1116="Si",R1116=1),1,IF(AND($I1116="Fisico",R1116=1),1,IF(AND(R1116=1,$I1116="Electronico"),2,IF(R1116=1,VLOOKUP($C1116&amp;"|"&amp;$B1116&amp;"|"&amp;$D1116,Empresas!$C$6:$CC$92,$G1116+6+1,0),0))))</f>
        <v>0</v>
      </c>
      <c r="AJ1116" s="147">
        <f>IF(AND($I1116="Si",S1116=1),1,IF(AND($I1116="Fisico",S1116=1),1,IF(AND(S1116=1,$I1116="Electronico"),2,IF(S1116=1,VLOOKUP($C1116&amp;"|"&amp;$B1116&amp;"|"&amp;$D1116,Empresas!$C$6:$CC$92,$G1116+6+1,0),0))))</f>
        <v>0</v>
      </c>
      <c r="AK1116" s="147">
        <f>IF(AND($I1116="Si",T1116=1),1,IF(AND($I1116="Fisico",T1116=1),1,IF(AND(T1116=1,$I1116="Electronico"),2,IF(T1116=1,VLOOKUP($C1116&amp;"|"&amp;$B1116&amp;"|"&amp;$D1116,Empresas!$C$6:$CC$92,$G1116+6+1,0),0))))</f>
        <v>0</v>
      </c>
      <c r="AL1116" s="147">
        <f>IF(AND($I1116="Si",U1116=1),1,IF(AND($I1116="Fisico",U1116=1),1,IF(AND(U1116=1,$I1116="Electronico"),2,IF(U1116=1,VLOOKUP($C1116&amp;"|"&amp;$B1116&amp;"|"&amp;$D1116,Empresas!$C$6:$CC$92,$G1116+6+1,0),0))))</f>
        <v>0</v>
      </c>
      <c r="AM1116" s="149">
        <f t="shared" si="181"/>
        <v>0</v>
      </c>
      <c r="AN1116" s="149">
        <f t="shared" si="182"/>
        <v>0</v>
      </c>
      <c r="AO1116" s="152">
        <f t="shared" si="183"/>
        <v>0</v>
      </c>
    </row>
    <row r="1117" spans="1:41" x14ac:dyDescent="0.25">
      <c r="A1117" s="143" t="str">
        <f>VLOOKUP(D1117,Empresas!$D$7:$F$91,3,0)</f>
        <v>Yulisa</v>
      </c>
      <c r="B1117" s="144" t="str">
        <f>VLOOKUP(D1117,Empresas!$D$7:$G$91,4,0)</f>
        <v>Mireya</v>
      </c>
      <c r="C1117" s="144" t="s">
        <v>544</v>
      </c>
      <c r="D1117" s="144" t="s">
        <v>227</v>
      </c>
      <c r="E1117" s="144" t="str">
        <f>VLOOKUP(D1117,Empresas!$D$7:$E$92,2,0)</f>
        <v>WC MAKEUP S.A.C</v>
      </c>
      <c r="F1117" s="144" t="s">
        <v>187</v>
      </c>
      <c r="G1117" s="145">
        <f t="shared" si="185"/>
        <v>66</v>
      </c>
      <c r="H1117" s="145" t="str">
        <f>VLOOKUP(D1117,Empresas!$D$6:$L$92,7,0)</f>
        <v>Semestral</v>
      </c>
      <c r="I1117" s="144" t="str">
        <f>VLOOKUP(VLOOKUP(D1117&amp;"|"&amp;B1117,Empresas!$I$7:$CB$92,G1117,0),Tablas!$A$13:$B$14,2,0)</f>
        <v>No</v>
      </c>
      <c r="J1117" s="78"/>
      <c r="K1117" s="78"/>
      <c r="L1117" s="78"/>
      <c r="M1117" s="78"/>
      <c r="N1117" s="78"/>
      <c r="O1117" s="78"/>
      <c r="P1117" s="78"/>
      <c r="Q1117" s="78"/>
      <c r="R1117" s="78"/>
      <c r="S1117" s="78"/>
      <c r="T1117" s="78"/>
      <c r="U1117" s="78"/>
      <c r="V1117" s="78" t="str">
        <f>VLOOKUP(D1117,Empresas!$D$7:$CF$91,81,0)</f>
        <v>C</v>
      </c>
      <c r="W1117" s="78" t="str">
        <f>VLOOKUP(D1117,Empresas!$D$7:$M$91,10,0)</f>
        <v>Rer</v>
      </c>
      <c r="X1117" s="69" t="str">
        <f t="shared" si="179"/>
        <v>SI</v>
      </c>
      <c r="Y1117" s="153" t="str">
        <f t="shared" si="180"/>
        <v>No aplica</v>
      </c>
      <c r="Z1117" s="147">
        <f>IF(Y1117="No aplica",0,IF(I1117="no",0,IF(I1117="No aplica",0,IF(I1117="Si",1,IF(I1117="Fisico",1,IF(I1117="Electronico",2,VLOOKUP(C1117&amp;"|"&amp;B1117&amp;"|"&amp;D1117,Empresas!$C$6:$CC$92,G1117+6+1,0)))))))</f>
        <v>0</v>
      </c>
      <c r="AA1117" s="147">
        <f>IF(AND($I1117="Si",J1117=1),1,IF(AND($I1117="Fisico",J1117=1),1,IF(AND(J1117=1,$I1117="Electronico"),2,IF(J1117=1,VLOOKUP($C1117&amp;"|"&amp;$B1117&amp;"|"&amp;$D1117,Empresas!$C$6:$CC$92,$G1117+6+1,0),0))))</f>
        <v>0</v>
      </c>
      <c r="AB1117" s="147">
        <f>IF(AND($I1117="Si",K1117=1),1,IF(AND($I1117="Fisico",K1117=1),1,IF(AND(K1117=1,$I1117="Electronico"),2,IF(K1117=1,VLOOKUP($C1117&amp;"|"&amp;$B1117&amp;"|"&amp;$D1117,Empresas!$C$6:$CC$92,$G1117+6+1,0),0))))</f>
        <v>0</v>
      </c>
      <c r="AC1117" s="147">
        <f>IF(AND($I1117="Si",L1117=1),1,IF(AND($I1117="Fisico",L1117=1),1,IF(AND(L1117=1,$I1117="Electronico"),2,IF(L1117=1,VLOOKUP($C1117&amp;"|"&amp;$B1117&amp;"|"&amp;$D1117,Empresas!$C$6:$CC$92,$G1117+6+1,0),0))))</f>
        <v>0</v>
      </c>
      <c r="AD1117" s="147">
        <f>IF(AND($I1117="Si",M1117=1),1,IF(AND($I1117="Fisico",M1117=1),1,IF(AND(M1117=1,$I1117="Electronico"),2,IF(M1117=1,VLOOKUP($C1117&amp;"|"&amp;$B1117&amp;"|"&amp;$D1117,Empresas!$C$6:$CC$92,$G1117+6+1,0),0))))</f>
        <v>0</v>
      </c>
      <c r="AE1117" s="147">
        <f>IF(AND($I1117="Si",N1117=1),1,IF(AND($I1117="Fisico",N1117=1),1,IF(AND(N1117=1,$I1117="Electronico"),2,IF(N1117=1,VLOOKUP($C1117&amp;"|"&amp;$B1117&amp;"|"&amp;$D1117,Empresas!$C$6:$CC$92,$G1117+6+1,0),0))))</f>
        <v>0</v>
      </c>
      <c r="AF1117" s="147">
        <f>IF(AND($I1117="Si",O1117=1),1,IF(AND($I1117="Fisico",O1117=1),1,IF(AND(O1117=1,$I1117="Electronico"),2,IF(O1117=1,VLOOKUP($C1117&amp;"|"&amp;$B1117&amp;"|"&amp;$D1117,Empresas!$C$6:$CC$92,$G1117+6+1,0),0))))</f>
        <v>0</v>
      </c>
      <c r="AG1117" s="147">
        <f>IF(AND($I1117="Si",P1117=1),1,IF(AND($I1117="Fisico",P1117=1),1,IF(AND(P1117=1,$I1117="Electronico"),2,IF(P1117=1,VLOOKUP($C1117&amp;"|"&amp;$B1117&amp;"|"&amp;$D1117,Empresas!$C$6:$CC$92,$G1117+6+1,0),0))))</f>
        <v>0</v>
      </c>
      <c r="AH1117" s="147">
        <f>IF(AND($I1117="Si",Q1117=1),1,IF(AND($I1117="Fisico",Q1117=1),1,IF(AND(Q1117=1,$I1117="Electronico"),2,IF(Q1117=1,VLOOKUP($C1117&amp;"|"&amp;$B1117&amp;"|"&amp;$D1117,Empresas!$C$6:$CC$92,$G1117+6+1,0),0))))</f>
        <v>0</v>
      </c>
      <c r="AI1117" s="147">
        <f>IF(AND($I1117="Si",R1117=1),1,IF(AND($I1117="Fisico",R1117=1),1,IF(AND(R1117=1,$I1117="Electronico"),2,IF(R1117=1,VLOOKUP($C1117&amp;"|"&amp;$B1117&amp;"|"&amp;$D1117,Empresas!$C$6:$CC$92,$G1117+6+1,0),0))))</f>
        <v>0</v>
      </c>
      <c r="AJ1117" s="147">
        <f>IF(AND($I1117="Si",S1117=1),1,IF(AND($I1117="Fisico",S1117=1),1,IF(AND(S1117=1,$I1117="Electronico"),2,IF(S1117=1,VLOOKUP($C1117&amp;"|"&amp;$B1117&amp;"|"&amp;$D1117,Empresas!$C$6:$CC$92,$G1117+6+1,0),0))))</f>
        <v>0</v>
      </c>
      <c r="AK1117" s="147">
        <f>IF(AND($I1117="Si",T1117=1),1,IF(AND($I1117="Fisico",T1117=1),1,IF(AND(T1117=1,$I1117="Electronico"),2,IF(T1117=1,VLOOKUP($C1117&amp;"|"&amp;$B1117&amp;"|"&amp;$D1117,Empresas!$C$6:$CC$92,$G1117+6+1,0),0))))</f>
        <v>0</v>
      </c>
      <c r="AL1117" s="147">
        <f>IF(AND($I1117="Si",U1117=1),1,IF(AND($I1117="Fisico",U1117=1),1,IF(AND(U1117=1,$I1117="Electronico"),2,IF(U1117=1,VLOOKUP($C1117&amp;"|"&amp;$B1117&amp;"|"&amp;$D1117,Empresas!$C$6:$CC$92,$G1117+6+1,0),0))))</f>
        <v>0</v>
      </c>
      <c r="AM1117" s="149">
        <f t="shared" si="181"/>
        <v>0</v>
      </c>
      <c r="AN1117" s="149">
        <f t="shared" si="182"/>
        <v>0</v>
      </c>
      <c r="AO1117" s="152">
        <f t="shared" si="183"/>
        <v>0</v>
      </c>
    </row>
    <row r="1118" spans="1:41" x14ac:dyDescent="0.25">
      <c r="A1118" s="143" t="str">
        <f>VLOOKUP(D1118,Empresas!$D$7:$F$91,3,0)</f>
        <v>Yulisa</v>
      </c>
      <c r="B1118" s="144" t="str">
        <f>VLOOKUP(D1118,Empresas!$D$7:$G$91,4,0)</f>
        <v>Mireya</v>
      </c>
      <c r="C1118" s="144" t="s">
        <v>544</v>
      </c>
      <c r="D1118" s="144" t="s">
        <v>227</v>
      </c>
      <c r="E1118" s="144" t="str">
        <f>VLOOKUP(D1118,Empresas!$D$7:$E$92,2,0)</f>
        <v>WC MAKEUP S.A.C</v>
      </c>
      <c r="F1118" s="144" t="s">
        <v>188</v>
      </c>
      <c r="G1118" s="145">
        <f t="shared" si="185"/>
        <v>67</v>
      </c>
      <c r="H1118" s="145" t="str">
        <f>VLOOKUP(D1118,Empresas!$D$6:$L$92,7,0)</f>
        <v>Semestral</v>
      </c>
      <c r="I1118" s="144" t="str">
        <f>VLOOKUP(VLOOKUP(D1118&amp;"|"&amp;B1118,Empresas!$I$7:$CB$92,G1118,0),Tablas!$A$13:$B$14,2,0)</f>
        <v>No</v>
      </c>
      <c r="J1118" s="78"/>
      <c r="K1118" s="78"/>
      <c r="L1118" s="78"/>
      <c r="M1118" s="78"/>
      <c r="N1118" s="78"/>
      <c r="O1118" s="78"/>
      <c r="P1118" s="78"/>
      <c r="Q1118" s="78"/>
      <c r="R1118" s="78"/>
      <c r="S1118" s="78"/>
      <c r="T1118" s="78"/>
      <c r="U1118" s="78"/>
      <c r="V1118" s="78" t="str">
        <f>VLOOKUP(D1118,Empresas!$D$7:$CF$91,81,0)</f>
        <v>C</v>
      </c>
      <c r="W1118" s="78" t="str">
        <f>VLOOKUP(D1118,Empresas!$D$7:$M$91,10,0)</f>
        <v>Rer</v>
      </c>
      <c r="X1118" s="69" t="str">
        <f t="shared" si="179"/>
        <v>SI</v>
      </c>
      <c r="Y1118" s="153" t="str">
        <f t="shared" si="180"/>
        <v>No aplica</v>
      </c>
      <c r="Z1118" s="147">
        <f>IF(Y1118="No aplica",0,IF(I1118="no",0,IF(I1118="No aplica",0,IF(I1118="Si",1,IF(I1118="Fisico",1,IF(I1118="Electronico",2,VLOOKUP(C1118&amp;"|"&amp;B1118&amp;"|"&amp;D1118,Empresas!$C$6:$CC$92,G1118+6+1,0)))))))</f>
        <v>0</v>
      </c>
      <c r="AA1118" s="147">
        <f>IF(AND($I1118="Si",J1118=1),1,IF(AND($I1118="Fisico",J1118=1),1,IF(AND(J1118=1,$I1118="Electronico"),2,IF(J1118=1,VLOOKUP($C1118&amp;"|"&amp;$B1118&amp;"|"&amp;$D1118,Empresas!$C$6:$CC$92,$G1118+6+1,0),0))))</f>
        <v>0</v>
      </c>
      <c r="AB1118" s="147">
        <f>IF(AND($I1118="Si",K1118=1),1,IF(AND($I1118="Fisico",K1118=1),1,IF(AND(K1118=1,$I1118="Electronico"),2,IF(K1118=1,VLOOKUP($C1118&amp;"|"&amp;$B1118&amp;"|"&amp;$D1118,Empresas!$C$6:$CC$92,$G1118+6+1,0),0))))</f>
        <v>0</v>
      </c>
      <c r="AC1118" s="147">
        <f>IF(AND($I1118="Si",L1118=1),1,IF(AND($I1118="Fisico",L1118=1),1,IF(AND(L1118=1,$I1118="Electronico"),2,IF(L1118=1,VLOOKUP($C1118&amp;"|"&amp;$B1118&amp;"|"&amp;$D1118,Empresas!$C$6:$CC$92,$G1118+6+1,0),0))))</f>
        <v>0</v>
      </c>
      <c r="AD1118" s="147">
        <f>IF(AND($I1118="Si",M1118=1),1,IF(AND($I1118="Fisico",M1118=1),1,IF(AND(M1118=1,$I1118="Electronico"),2,IF(M1118=1,VLOOKUP($C1118&amp;"|"&amp;$B1118&amp;"|"&amp;$D1118,Empresas!$C$6:$CC$92,$G1118+6+1,0),0))))</f>
        <v>0</v>
      </c>
      <c r="AE1118" s="147">
        <f>IF(AND($I1118="Si",N1118=1),1,IF(AND($I1118="Fisico",N1118=1),1,IF(AND(N1118=1,$I1118="Electronico"),2,IF(N1118=1,VLOOKUP($C1118&amp;"|"&amp;$B1118&amp;"|"&amp;$D1118,Empresas!$C$6:$CC$92,$G1118+6+1,0),0))))</f>
        <v>0</v>
      </c>
      <c r="AF1118" s="147">
        <f>IF(AND($I1118="Si",O1118=1),1,IF(AND($I1118="Fisico",O1118=1),1,IF(AND(O1118=1,$I1118="Electronico"),2,IF(O1118=1,VLOOKUP($C1118&amp;"|"&amp;$B1118&amp;"|"&amp;$D1118,Empresas!$C$6:$CC$92,$G1118+6+1,0),0))))</f>
        <v>0</v>
      </c>
      <c r="AG1118" s="147">
        <f>IF(AND($I1118="Si",P1118=1),1,IF(AND($I1118="Fisico",P1118=1),1,IF(AND(P1118=1,$I1118="Electronico"),2,IF(P1118=1,VLOOKUP($C1118&amp;"|"&amp;$B1118&amp;"|"&amp;$D1118,Empresas!$C$6:$CC$92,$G1118+6+1,0),0))))</f>
        <v>0</v>
      </c>
      <c r="AH1118" s="147">
        <f>IF(AND($I1118="Si",Q1118=1),1,IF(AND($I1118="Fisico",Q1118=1),1,IF(AND(Q1118=1,$I1118="Electronico"),2,IF(Q1118=1,VLOOKUP($C1118&amp;"|"&amp;$B1118&amp;"|"&amp;$D1118,Empresas!$C$6:$CC$92,$G1118+6+1,0),0))))</f>
        <v>0</v>
      </c>
      <c r="AI1118" s="147">
        <f>IF(AND($I1118="Si",R1118=1),1,IF(AND($I1118="Fisico",R1118=1),1,IF(AND(R1118=1,$I1118="Electronico"),2,IF(R1118=1,VLOOKUP($C1118&amp;"|"&amp;$B1118&amp;"|"&amp;$D1118,Empresas!$C$6:$CC$92,$G1118+6+1,0),0))))</f>
        <v>0</v>
      </c>
      <c r="AJ1118" s="147">
        <f>IF(AND($I1118="Si",S1118=1),1,IF(AND($I1118="Fisico",S1118=1),1,IF(AND(S1118=1,$I1118="Electronico"),2,IF(S1118=1,VLOOKUP($C1118&amp;"|"&amp;$B1118&amp;"|"&amp;$D1118,Empresas!$C$6:$CC$92,$G1118+6+1,0),0))))</f>
        <v>0</v>
      </c>
      <c r="AK1118" s="147">
        <f>IF(AND($I1118="Si",T1118=1),1,IF(AND($I1118="Fisico",T1118=1),1,IF(AND(T1118=1,$I1118="Electronico"),2,IF(T1118=1,VLOOKUP($C1118&amp;"|"&amp;$B1118&amp;"|"&amp;$D1118,Empresas!$C$6:$CC$92,$G1118+6+1,0),0))))</f>
        <v>0</v>
      </c>
      <c r="AL1118" s="147">
        <f>IF(AND($I1118="Si",U1118=1),1,IF(AND($I1118="Fisico",U1118=1),1,IF(AND(U1118=1,$I1118="Electronico"),2,IF(U1118=1,VLOOKUP($C1118&amp;"|"&amp;$B1118&amp;"|"&amp;$D1118,Empresas!$C$6:$CC$92,$G1118+6+1,0),0))))</f>
        <v>0</v>
      </c>
      <c r="AM1118" s="149">
        <f t="shared" si="181"/>
        <v>0</v>
      </c>
      <c r="AN1118" s="149">
        <f t="shared" si="182"/>
        <v>0</v>
      </c>
      <c r="AO1118" s="152">
        <f t="shared" si="183"/>
        <v>0</v>
      </c>
    </row>
    <row r="1119" spans="1:41" x14ac:dyDescent="0.25">
      <c r="A1119" s="143" t="str">
        <f>VLOOKUP(D1119,Empresas!$D$7:$F$91,3,0)</f>
        <v>Yulisa</v>
      </c>
      <c r="B1119" s="144" t="str">
        <f>VLOOKUP(D1119,Empresas!$D$7:$G$91,4,0)</f>
        <v>Mireya</v>
      </c>
      <c r="C1119" s="144" t="s">
        <v>544</v>
      </c>
      <c r="D1119" s="144" t="s">
        <v>227</v>
      </c>
      <c r="E1119" s="144" t="str">
        <f>VLOOKUP(D1119,Empresas!$D$7:$E$92,2,0)</f>
        <v>WC MAKEUP S.A.C</v>
      </c>
      <c r="F1119" s="144" t="s">
        <v>189</v>
      </c>
      <c r="G1119" s="145">
        <f t="shared" si="185"/>
        <v>68</v>
      </c>
      <c r="H1119" s="145" t="str">
        <f>VLOOKUP(D1119,Empresas!$D$6:$L$92,7,0)</f>
        <v>Semestral</v>
      </c>
      <c r="I1119" s="144" t="str">
        <f>VLOOKUP(VLOOKUP(D1119&amp;"|"&amp;B1119,Empresas!$I$7:$CB$92,G1119,0),Tablas!$A$13:$B$14,2,0)</f>
        <v>No</v>
      </c>
      <c r="J1119" s="78"/>
      <c r="K1119" s="78"/>
      <c r="L1119" s="78"/>
      <c r="M1119" s="78"/>
      <c r="N1119" s="78"/>
      <c r="O1119" s="78"/>
      <c r="P1119" s="78"/>
      <c r="Q1119" s="78"/>
      <c r="R1119" s="78"/>
      <c r="S1119" s="78"/>
      <c r="T1119" s="78"/>
      <c r="U1119" s="78"/>
      <c r="V1119" s="78" t="str">
        <f>VLOOKUP(D1119,Empresas!$D$7:$CF$91,81,0)</f>
        <v>C</v>
      </c>
      <c r="W1119" s="78" t="str">
        <f>VLOOKUP(D1119,Empresas!$D$7:$M$91,10,0)</f>
        <v>Rer</v>
      </c>
      <c r="X1119" s="69" t="str">
        <f t="shared" si="179"/>
        <v>SI</v>
      </c>
      <c r="Y1119" s="153" t="str">
        <f t="shared" si="180"/>
        <v>No aplica</v>
      </c>
      <c r="Z1119" s="147">
        <f>IF(Y1119="No aplica",0,IF(I1119="no",0,IF(I1119="No aplica",0,IF(I1119="Si",1,IF(I1119="Fisico",1,IF(I1119="Electronico",2,VLOOKUP(C1119&amp;"|"&amp;B1119&amp;"|"&amp;D1119,Empresas!$C$6:$CC$92,G1119+6+1,0)))))))</f>
        <v>0</v>
      </c>
      <c r="AA1119" s="147">
        <f>IF(AND($I1119="Si",J1119=1),1,IF(AND($I1119="Fisico",J1119=1),1,IF(AND(J1119=1,$I1119="Electronico"),2,IF(J1119=1,VLOOKUP($C1119&amp;"|"&amp;$B1119&amp;"|"&amp;$D1119,Empresas!$C$6:$CC$92,$G1119+6+1,0),0))))</f>
        <v>0</v>
      </c>
      <c r="AB1119" s="147">
        <f>IF(AND($I1119="Si",K1119=1),1,IF(AND($I1119="Fisico",K1119=1),1,IF(AND(K1119=1,$I1119="Electronico"),2,IF(K1119=1,VLOOKUP($C1119&amp;"|"&amp;$B1119&amp;"|"&amp;$D1119,Empresas!$C$6:$CC$92,$G1119+6+1,0),0))))</f>
        <v>0</v>
      </c>
      <c r="AC1119" s="147">
        <f>IF(AND($I1119="Si",L1119=1),1,IF(AND($I1119="Fisico",L1119=1),1,IF(AND(L1119=1,$I1119="Electronico"),2,IF(L1119=1,VLOOKUP($C1119&amp;"|"&amp;$B1119&amp;"|"&amp;$D1119,Empresas!$C$6:$CC$92,$G1119+6+1,0),0))))</f>
        <v>0</v>
      </c>
      <c r="AD1119" s="147">
        <f>IF(AND($I1119="Si",M1119=1),1,IF(AND($I1119="Fisico",M1119=1),1,IF(AND(M1119=1,$I1119="Electronico"),2,IF(M1119=1,VLOOKUP($C1119&amp;"|"&amp;$B1119&amp;"|"&amp;$D1119,Empresas!$C$6:$CC$92,$G1119+6+1,0),0))))</f>
        <v>0</v>
      </c>
      <c r="AE1119" s="147">
        <f>IF(AND($I1119="Si",N1119=1),1,IF(AND($I1119="Fisico",N1119=1),1,IF(AND(N1119=1,$I1119="Electronico"),2,IF(N1119=1,VLOOKUP($C1119&amp;"|"&amp;$B1119&amp;"|"&amp;$D1119,Empresas!$C$6:$CC$92,$G1119+6+1,0),0))))</f>
        <v>0</v>
      </c>
      <c r="AF1119" s="147">
        <f>IF(AND($I1119="Si",O1119=1),1,IF(AND($I1119="Fisico",O1119=1),1,IF(AND(O1119=1,$I1119="Electronico"),2,IF(O1119=1,VLOOKUP($C1119&amp;"|"&amp;$B1119&amp;"|"&amp;$D1119,Empresas!$C$6:$CC$92,$G1119+6+1,0),0))))</f>
        <v>0</v>
      </c>
      <c r="AG1119" s="147">
        <f>IF(AND($I1119="Si",P1119=1),1,IF(AND($I1119="Fisico",P1119=1),1,IF(AND(P1119=1,$I1119="Electronico"),2,IF(P1119=1,VLOOKUP($C1119&amp;"|"&amp;$B1119&amp;"|"&amp;$D1119,Empresas!$C$6:$CC$92,$G1119+6+1,0),0))))</f>
        <v>0</v>
      </c>
      <c r="AH1119" s="147">
        <f>IF(AND($I1119="Si",Q1119=1),1,IF(AND($I1119="Fisico",Q1119=1),1,IF(AND(Q1119=1,$I1119="Electronico"),2,IF(Q1119=1,VLOOKUP($C1119&amp;"|"&amp;$B1119&amp;"|"&amp;$D1119,Empresas!$C$6:$CC$92,$G1119+6+1,0),0))))</f>
        <v>0</v>
      </c>
      <c r="AI1119" s="147">
        <f>IF(AND($I1119="Si",R1119=1),1,IF(AND($I1119="Fisico",R1119=1),1,IF(AND(R1119=1,$I1119="Electronico"),2,IF(R1119=1,VLOOKUP($C1119&amp;"|"&amp;$B1119&amp;"|"&amp;$D1119,Empresas!$C$6:$CC$92,$G1119+6+1,0),0))))</f>
        <v>0</v>
      </c>
      <c r="AJ1119" s="147">
        <f>IF(AND($I1119="Si",S1119=1),1,IF(AND($I1119="Fisico",S1119=1),1,IF(AND(S1119=1,$I1119="Electronico"),2,IF(S1119=1,VLOOKUP($C1119&amp;"|"&amp;$B1119&amp;"|"&amp;$D1119,Empresas!$C$6:$CC$92,$G1119+6+1,0),0))))</f>
        <v>0</v>
      </c>
      <c r="AK1119" s="147">
        <f>IF(AND($I1119="Si",T1119=1),1,IF(AND($I1119="Fisico",T1119=1),1,IF(AND(T1119=1,$I1119="Electronico"),2,IF(T1119=1,VLOOKUP($C1119&amp;"|"&amp;$B1119&amp;"|"&amp;$D1119,Empresas!$C$6:$CC$92,$G1119+6+1,0),0))))</f>
        <v>0</v>
      </c>
      <c r="AL1119" s="147">
        <f>IF(AND($I1119="Si",U1119=1),1,IF(AND($I1119="Fisico",U1119=1),1,IF(AND(U1119=1,$I1119="Electronico"),2,IF(U1119=1,VLOOKUP($C1119&amp;"|"&amp;$B1119&amp;"|"&amp;$D1119,Empresas!$C$6:$CC$92,$G1119+6+1,0),0))))</f>
        <v>0</v>
      </c>
      <c r="AM1119" s="149">
        <f t="shared" si="181"/>
        <v>0</v>
      </c>
      <c r="AN1119" s="149">
        <f t="shared" si="182"/>
        <v>0</v>
      </c>
      <c r="AO1119" s="152">
        <f t="shared" si="183"/>
        <v>0</v>
      </c>
    </row>
    <row r="1120" spans="1:41" x14ac:dyDescent="0.25">
      <c r="A1120" s="143" t="str">
        <f>VLOOKUP(D1120,Empresas!$D$7:$F$91,3,0)</f>
        <v>Yulisa</v>
      </c>
      <c r="B1120" s="144" t="str">
        <f>VLOOKUP(D1120,Empresas!$D$7:$G$91,4,0)</f>
        <v>Mireya</v>
      </c>
      <c r="C1120" s="144" t="s">
        <v>544</v>
      </c>
      <c r="D1120" s="144" t="s">
        <v>227</v>
      </c>
      <c r="E1120" s="144" t="str">
        <f>VLOOKUP(D1120,Empresas!$D$7:$E$92,2,0)</f>
        <v>WC MAKEUP S.A.C</v>
      </c>
      <c r="F1120" s="144" t="s">
        <v>190</v>
      </c>
      <c r="G1120" s="145">
        <f t="shared" si="185"/>
        <v>69</v>
      </c>
      <c r="H1120" s="145" t="str">
        <f>VLOOKUP(D1120,Empresas!$D$6:$L$92,7,0)</f>
        <v>Semestral</v>
      </c>
      <c r="I1120" s="144" t="str">
        <f>VLOOKUP(VLOOKUP(D1120&amp;"|"&amp;B1120,Empresas!$I$7:$CB$92,G1120,0),Tablas!$A$13:$B$14,2,0)</f>
        <v>No</v>
      </c>
      <c r="J1120" s="78"/>
      <c r="K1120" s="78"/>
      <c r="L1120" s="78"/>
      <c r="M1120" s="78"/>
      <c r="N1120" s="78"/>
      <c r="O1120" s="78"/>
      <c r="P1120" s="78"/>
      <c r="Q1120" s="78"/>
      <c r="R1120" s="78"/>
      <c r="S1120" s="78"/>
      <c r="T1120" s="78"/>
      <c r="U1120" s="78"/>
      <c r="V1120" s="78" t="str">
        <f>VLOOKUP(D1120,Empresas!$D$7:$CF$91,81,0)</f>
        <v>C</v>
      </c>
      <c r="W1120" s="78" t="str">
        <f>VLOOKUP(D1120,Empresas!$D$7:$M$91,10,0)</f>
        <v>Rer</v>
      </c>
      <c r="X1120" s="69" t="str">
        <f t="shared" si="179"/>
        <v>NO</v>
      </c>
      <c r="Y1120" s="153" t="str">
        <f t="shared" si="180"/>
        <v>No aplica</v>
      </c>
      <c r="Z1120" s="147">
        <f>IF(Y1120="No aplica",0,IF(I1120="no",0,IF(I1120="No aplica",0,IF(I1120="Si",1,IF(I1120="Fisico",1,IF(I1120="Electronico",2,VLOOKUP(C1120&amp;"|"&amp;B1120&amp;"|"&amp;D1120,Empresas!$C$6:$CC$92,G1120+6+1,0)))))))</f>
        <v>0</v>
      </c>
      <c r="AA1120" s="147">
        <f>IF(AND($I1120="Si",J1120=1),1,IF(AND($I1120="Fisico",J1120=1),1,IF(AND(J1120=1,$I1120="Electronico"),2,IF(J1120=1,VLOOKUP($C1120&amp;"|"&amp;$B1120&amp;"|"&amp;$D1120,Empresas!$C$6:$CC$92,$G1120+6+1,0),0))))</f>
        <v>0</v>
      </c>
      <c r="AB1120" s="147">
        <f>IF(AND($I1120="Si",K1120=1),1,IF(AND($I1120="Fisico",K1120=1),1,IF(AND(K1120=1,$I1120="Electronico"),2,IF(K1120=1,VLOOKUP($C1120&amp;"|"&amp;$B1120&amp;"|"&amp;$D1120,Empresas!$C$6:$CC$92,$G1120+6+1,0),0))))</f>
        <v>0</v>
      </c>
      <c r="AC1120" s="147">
        <f>IF(AND($I1120="Si",L1120=1),1,IF(AND($I1120="Fisico",L1120=1),1,IF(AND(L1120=1,$I1120="Electronico"),2,IF(L1120=1,VLOOKUP($C1120&amp;"|"&amp;$B1120&amp;"|"&amp;$D1120,Empresas!$C$6:$CC$92,$G1120+6+1,0),0))))</f>
        <v>0</v>
      </c>
      <c r="AD1120" s="147">
        <f>IF(AND($I1120="Si",M1120=1),1,IF(AND($I1120="Fisico",M1120=1),1,IF(AND(M1120=1,$I1120="Electronico"),2,IF(M1120=1,VLOOKUP($C1120&amp;"|"&amp;$B1120&amp;"|"&amp;$D1120,Empresas!$C$6:$CC$92,$G1120+6+1,0),0))))</f>
        <v>0</v>
      </c>
      <c r="AE1120" s="147">
        <f>IF(AND($I1120="Si",N1120=1),1,IF(AND($I1120="Fisico",N1120=1),1,IF(AND(N1120=1,$I1120="Electronico"),2,IF(N1120=1,VLOOKUP($C1120&amp;"|"&amp;$B1120&amp;"|"&amp;$D1120,Empresas!$C$6:$CC$92,$G1120+6+1,0),0))))</f>
        <v>0</v>
      </c>
      <c r="AF1120" s="147">
        <f>IF(AND($I1120="Si",O1120=1),1,IF(AND($I1120="Fisico",O1120=1),1,IF(AND(O1120=1,$I1120="Electronico"),2,IF(O1120=1,VLOOKUP($C1120&amp;"|"&amp;$B1120&amp;"|"&amp;$D1120,Empresas!$C$6:$CC$92,$G1120+6+1,0),0))))</f>
        <v>0</v>
      </c>
      <c r="AG1120" s="147">
        <f>IF(AND($I1120="Si",P1120=1),1,IF(AND($I1120="Fisico",P1120=1),1,IF(AND(P1120=1,$I1120="Electronico"),2,IF(P1120=1,VLOOKUP($C1120&amp;"|"&amp;$B1120&amp;"|"&amp;$D1120,Empresas!$C$6:$CC$92,$G1120+6+1,0),0))))</f>
        <v>0</v>
      </c>
      <c r="AH1120" s="147">
        <f>IF(AND($I1120="Si",Q1120=1),1,IF(AND($I1120="Fisico",Q1120=1),1,IF(AND(Q1120=1,$I1120="Electronico"),2,IF(Q1120=1,VLOOKUP($C1120&amp;"|"&amp;$B1120&amp;"|"&amp;$D1120,Empresas!$C$6:$CC$92,$G1120+6+1,0),0))))</f>
        <v>0</v>
      </c>
      <c r="AI1120" s="147">
        <f>IF(AND($I1120="Si",R1120=1),1,IF(AND($I1120="Fisico",R1120=1),1,IF(AND(R1120=1,$I1120="Electronico"),2,IF(R1120=1,VLOOKUP($C1120&amp;"|"&amp;$B1120&amp;"|"&amp;$D1120,Empresas!$C$6:$CC$92,$G1120+6+1,0),0))))</f>
        <v>0</v>
      </c>
      <c r="AJ1120" s="147">
        <f>IF(AND($I1120="Si",S1120=1),1,IF(AND($I1120="Fisico",S1120=1),1,IF(AND(S1120=1,$I1120="Electronico"),2,IF(S1120=1,VLOOKUP($C1120&amp;"|"&amp;$B1120&amp;"|"&amp;$D1120,Empresas!$C$6:$CC$92,$G1120+6+1,0),0))))</f>
        <v>0</v>
      </c>
      <c r="AK1120" s="147">
        <f>IF(AND($I1120="Si",T1120=1),1,IF(AND($I1120="Fisico",T1120=1),1,IF(AND(T1120=1,$I1120="Electronico"),2,IF(T1120=1,VLOOKUP($C1120&amp;"|"&amp;$B1120&amp;"|"&amp;$D1120,Empresas!$C$6:$CC$92,$G1120+6+1,0),0))))</f>
        <v>0</v>
      </c>
      <c r="AL1120" s="147">
        <f>IF(AND($I1120="Si",U1120=1),1,IF(AND($I1120="Fisico",U1120=1),1,IF(AND(U1120=1,$I1120="Electronico"),2,IF(U1120=1,VLOOKUP($C1120&amp;"|"&amp;$B1120&amp;"|"&amp;$D1120,Empresas!$C$6:$CC$92,$G1120+6+1,0),0))))</f>
        <v>0</v>
      </c>
      <c r="AM1120" s="149">
        <f t="shared" si="181"/>
        <v>0</v>
      </c>
      <c r="AN1120" s="149">
        <f t="shared" si="182"/>
        <v>0</v>
      </c>
      <c r="AO1120" s="152">
        <f t="shared" si="183"/>
        <v>0</v>
      </c>
    </row>
    <row r="1121" spans="1:41" x14ac:dyDescent="0.25">
      <c r="A1121" s="143" t="str">
        <f>VLOOKUP(D1121,Empresas!$D$7:$F$91,3,0)</f>
        <v>Yulisa</v>
      </c>
      <c r="B1121" s="144" t="str">
        <f>VLOOKUP(D1121,Empresas!$D$7:$G$91,4,0)</f>
        <v>Mireya</v>
      </c>
      <c r="C1121" s="144" t="s">
        <v>544</v>
      </c>
      <c r="D1121" s="144" t="s">
        <v>227</v>
      </c>
      <c r="E1121" s="144" t="str">
        <f>VLOOKUP(D1121,Empresas!$D$7:$E$92,2,0)</f>
        <v>WC MAKEUP S.A.C</v>
      </c>
      <c r="F1121" s="146" t="s">
        <v>191</v>
      </c>
      <c r="G1121" s="145">
        <f t="shared" si="185"/>
        <v>70</v>
      </c>
      <c r="H1121" s="145" t="str">
        <f>VLOOKUP(D1121,Empresas!$D$6:$L$92,7,0)</f>
        <v>Semestral</v>
      </c>
      <c r="I1121" s="144" t="str">
        <f>VLOOKUP(VLOOKUP(D1121&amp;"|"&amp;B1121,Empresas!$I$7:$CB$92,G1121,0),Tablas!$A$13:$B$14,2,0)</f>
        <v>No</v>
      </c>
      <c r="J1121" s="78"/>
      <c r="K1121" s="78"/>
      <c r="L1121" s="78"/>
      <c r="M1121" s="78"/>
      <c r="N1121" s="78"/>
      <c r="O1121" s="78"/>
      <c r="P1121" s="78"/>
      <c r="Q1121" s="78"/>
      <c r="R1121" s="78"/>
      <c r="S1121" s="78"/>
      <c r="T1121" s="78"/>
      <c r="U1121" s="78"/>
      <c r="V1121" s="78" t="str">
        <f>VLOOKUP(D1121,Empresas!$D$7:$CF$91,81,0)</f>
        <v>C</v>
      </c>
      <c r="W1121" s="78" t="str">
        <f>VLOOKUP(D1121,Empresas!$D$7:$M$91,10,0)</f>
        <v>Rer</v>
      </c>
      <c r="X1121" s="69" t="str">
        <f t="shared" si="179"/>
        <v>NO</v>
      </c>
      <c r="Y1121" s="153" t="str">
        <f t="shared" si="180"/>
        <v>No aplica</v>
      </c>
      <c r="Z1121" s="147">
        <f>IF(Y1121="No aplica",0,IF(I1121="no",0,IF(I1121="No aplica",0,IF(I1121="Si",1,IF(I1121="Fisico",1,IF(I1121="Electronico",2,VLOOKUP(C1121&amp;"|"&amp;B1121&amp;"|"&amp;D1121,Empresas!$C$6:$CC$92,G1121+6+1,0)))))))</f>
        <v>0</v>
      </c>
      <c r="AA1121" s="147">
        <f>IF(AND($I1121="Si",J1121=1),1,IF(AND($I1121="Fisico",J1121=1),1,IF(AND(J1121=1,$I1121="Electronico"),2,IF(J1121=1,VLOOKUP($C1121&amp;"|"&amp;$B1121&amp;"|"&amp;$D1121,Empresas!$C$6:$CC$92,$G1121+6+1,0),0))))</f>
        <v>0</v>
      </c>
      <c r="AB1121" s="147">
        <f>IF(AND($I1121="Si",K1121=1),1,IF(AND($I1121="Fisico",K1121=1),1,IF(AND(K1121=1,$I1121="Electronico"),2,IF(K1121=1,VLOOKUP($C1121&amp;"|"&amp;$B1121&amp;"|"&amp;$D1121,Empresas!$C$6:$CC$92,$G1121+6+1,0),0))))</f>
        <v>0</v>
      </c>
      <c r="AC1121" s="147">
        <f>IF(AND($I1121="Si",L1121=1),1,IF(AND($I1121="Fisico",L1121=1),1,IF(AND(L1121=1,$I1121="Electronico"),2,IF(L1121=1,VLOOKUP($C1121&amp;"|"&amp;$B1121&amp;"|"&amp;$D1121,Empresas!$C$6:$CC$92,$G1121+6+1,0),0))))</f>
        <v>0</v>
      </c>
      <c r="AD1121" s="147">
        <f>IF(AND($I1121="Si",M1121=1),1,IF(AND($I1121="Fisico",M1121=1),1,IF(AND(M1121=1,$I1121="Electronico"),2,IF(M1121=1,VLOOKUP($C1121&amp;"|"&amp;$B1121&amp;"|"&amp;$D1121,Empresas!$C$6:$CC$92,$G1121+6+1,0),0))))</f>
        <v>0</v>
      </c>
      <c r="AE1121" s="147">
        <f>IF(AND($I1121="Si",N1121=1),1,IF(AND($I1121="Fisico",N1121=1),1,IF(AND(N1121=1,$I1121="Electronico"),2,IF(N1121=1,VLOOKUP($C1121&amp;"|"&amp;$B1121&amp;"|"&amp;$D1121,Empresas!$C$6:$CC$92,$G1121+6+1,0),0))))</f>
        <v>0</v>
      </c>
      <c r="AF1121" s="147">
        <f>IF(AND($I1121="Si",O1121=1),1,IF(AND($I1121="Fisico",O1121=1),1,IF(AND(O1121=1,$I1121="Electronico"),2,IF(O1121=1,VLOOKUP($C1121&amp;"|"&amp;$B1121&amp;"|"&amp;$D1121,Empresas!$C$6:$CC$92,$G1121+6+1,0),0))))</f>
        <v>0</v>
      </c>
      <c r="AG1121" s="147">
        <f>IF(AND($I1121="Si",P1121=1),1,IF(AND($I1121="Fisico",P1121=1),1,IF(AND(P1121=1,$I1121="Electronico"),2,IF(P1121=1,VLOOKUP($C1121&amp;"|"&amp;$B1121&amp;"|"&amp;$D1121,Empresas!$C$6:$CC$92,$G1121+6+1,0),0))))</f>
        <v>0</v>
      </c>
      <c r="AH1121" s="147">
        <f>IF(AND($I1121="Si",Q1121=1),1,IF(AND($I1121="Fisico",Q1121=1),1,IF(AND(Q1121=1,$I1121="Electronico"),2,IF(Q1121=1,VLOOKUP($C1121&amp;"|"&amp;$B1121&amp;"|"&amp;$D1121,Empresas!$C$6:$CC$92,$G1121+6+1,0),0))))</f>
        <v>0</v>
      </c>
      <c r="AI1121" s="147">
        <f>IF(AND($I1121="Si",R1121=1),1,IF(AND($I1121="Fisico",R1121=1),1,IF(AND(R1121=1,$I1121="Electronico"),2,IF(R1121=1,VLOOKUP($C1121&amp;"|"&amp;$B1121&amp;"|"&amp;$D1121,Empresas!$C$6:$CC$92,$G1121+6+1,0),0))))</f>
        <v>0</v>
      </c>
      <c r="AJ1121" s="147">
        <f>IF(AND($I1121="Si",S1121=1),1,IF(AND($I1121="Fisico",S1121=1),1,IF(AND(S1121=1,$I1121="Electronico"),2,IF(S1121=1,VLOOKUP($C1121&amp;"|"&amp;$B1121&amp;"|"&amp;$D1121,Empresas!$C$6:$CC$92,$G1121+6+1,0),0))))</f>
        <v>0</v>
      </c>
      <c r="AK1121" s="147">
        <f>IF(AND($I1121="Si",T1121=1),1,IF(AND($I1121="Fisico",T1121=1),1,IF(AND(T1121=1,$I1121="Electronico"),2,IF(T1121=1,VLOOKUP($C1121&amp;"|"&amp;$B1121&amp;"|"&amp;$D1121,Empresas!$C$6:$CC$92,$G1121+6+1,0),0))))</f>
        <v>0</v>
      </c>
      <c r="AL1121" s="147">
        <f>IF(AND($I1121="Si",U1121=1),1,IF(AND($I1121="Fisico",U1121=1),1,IF(AND(U1121=1,$I1121="Electronico"),2,IF(U1121=1,VLOOKUP($C1121&amp;"|"&amp;$B1121&amp;"|"&amp;$D1121,Empresas!$C$6:$CC$92,$G1121+6+1,0),0))))</f>
        <v>0</v>
      </c>
      <c r="AM1121" s="149">
        <f t="shared" si="181"/>
        <v>0</v>
      </c>
      <c r="AN1121" s="149">
        <f t="shared" si="182"/>
        <v>0</v>
      </c>
      <c r="AO1121" s="152">
        <f t="shared" si="183"/>
        <v>0</v>
      </c>
    </row>
    <row r="1122" spans="1:41" x14ac:dyDescent="0.25">
      <c r="A1122" s="143" t="str">
        <f>VLOOKUP(D1122,Empresas!$D$7:$F$91,3,0)</f>
        <v>Yulisa</v>
      </c>
      <c r="B1122" s="144" t="str">
        <f>VLOOKUP(D1122,Empresas!$D$7:$G$91,4,0)</f>
        <v>Mireya</v>
      </c>
      <c r="C1122" s="144" t="s">
        <v>544</v>
      </c>
      <c r="D1122" s="144" t="s">
        <v>227</v>
      </c>
      <c r="E1122" s="144" t="str">
        <f>VLOOKUP(D1122,Empresas!$D$7:$E$92,2,0)</f>
        <v>WC MAKEUP S.A.C</v>
      </c>
      <c r="F1122" s="144" t="s">
        <v>192</v>
      </c>
      <c r="G1122" s="145">
        <f t="shared" si="185"/>
        <v>71</v>
      </c>
      <c r="H1122" s="145" t="str">
        <f>VLOOKUP(D1122,Empresas!$D$6:$L$92,7,0)</f>
        <v>Semestral</v>
      </c>
      <c r="I1122" s="144" t="str">
        <f>VLOOKUP(VLOOKUP(D1122&amp;"|"&amp;B1122,Empresas!$I$7:$CB$92,G1122,0),Tablas!$A$13:$B$14,2,0)</f>
        <v>No</v>
      </c>
      <c r="J1122" s="78"/>
      <c r="K1122" s="78"/>
      <c r="L1122" s="78"/>
      <c r="M1122" s="78"/>
      <c r="N1122" s="78"/>
      <c r="O1122" s="78"/>
      <c r="P1122" s="78"/>
      <c r="Q1122" s="78"/>
      <c r="R1122" s="78"/>
      <c r="S1122" s="78"/>
      <c r="T1122" s="78"/>
      <c r="U1122" s="78"/>
      <c r="V1122" s="78" t="str">
        <f>VLOOKUP(D1122,Empresas!$D$7:$CF$91,81,0)</f>
        <v>C</v>
      </c>
      <c r="W1122" s="78" t="str">
        <f>VLOOKUP(D1122,Empresas!$D$7:$M$91,10,0)</f>
        <v>Rer</v>
      </c>
      <c r="X1122" s="69" t="str">
        <f t="shared" si="179"/>
        <v>NO</v>
      </c>
      <c r="Y1122" s="153" t="str">
        <f t="shared" si="180"/>
        <v>No aplica</v>
      </c>
      <c r="Z1122" s="147">
        <f>IF(Y1122="No aplica",0,IF(I1122="no",0,IF(I1122="No aplica",0,IF(I1122="Si",1,IF(I1122="Fisico",1,IF(I1122="Electronico",2,VLOOKUP(C1122&amp;"|"&amp;B1122&amp;"|"&amp;D1122,Empresas!$C$6:$CC$92,G1122+6+1,0)))))))</f>
        <v>0</v>
      </c>
      <c r="AA1122" s="147">
        <f>IF(AND($I1122="Si",J1122=1),1,IF(AND($I1122="Fisico",J1122=1),1,IF(AND(J1122=1,$I1122="Electronico"),2,IF(J1122=1,VLOOKUP($C1122&amp;"|"&amp;$B1122&amp;"|"&amp;$D1122,Empresas!$C$6:$CC$92,$G1122+6+1,0),0))))</f>
        <v>0</v>
      </c>
      <c r="AB1122" s="147">
        <f>IF(AND($I1122="Si",K1122=1),1,IF(AND($I1122="Fisico",K1122=1),1,IF(AND(K1122=1,$I1122="Electronico"),2,IF(K1122=1,VLOOKUP($C1122&amp;"|"&amp;$B1122&amp;"|"&amp;$D1122,Empresas!$C$6:$CC$92,$G1122+6+1,0),0))))</f>
        <v>0</v>
      </c>
      <c r="AC1122" s="147">
        <f>IF(AND($I1122="Si",L1122=1),1,IF(AND($I1122="Fisico",L1122=1),1,IF(AND(L1122=1,$I1122="Electronico"),2,IF(L1122=1,VLOOKUP($C1122&amp;"|"&amp;$B1122&amp;"|"&amp;$D1122,Empresas!$C$6:$CC$92,$G1122+6+1,0),0))))</f>
        <v>0</v>
      </c>
      <c r="AD1122" s="147">
        <f>IF(AND($I1122="Si",M1122=1),1,IF(AND($I1122="Fisico",M1122=1),1,IF(AND(M1122=1,$I1122="Electronico"),2,IF(M1122=1,VLOOKUP($C1122&amp;"|"&amp;$B1122&amp;"|"&amp;$D1122,Empresas!$C$6:$CC$92,$G1122+6+1,0),0))))</f>
        <v>0</v>
      </c>
      <c r="AE1122" s="147">
        <f>IF(AND($I1122="Si",N1122=1),1,IF(AND($I1122="Fisico",N1122=1),1,IF(AND(N1122=1,$I1122="Electronico"),2,IF(N1122=1,VLOOKUP($C1122&amp;"|"&amp;$B1122&amp;"|"&amp;$D1122,Empresas!$C$6:$CC$92,$G1122+6+1,0),0))))</f>
        <v>0</v>
      </c>
      <c r="AF1122" s="147">
        <f>IF(AND($I1122="Si",O1122=1),1,IF(AND($I1122="Fisico",O1122=1),1,IF(AND(O1122=1,$I1122="Electronico"),2,IF(O1122=1,VLOOKUP($C1122&amp;"|"&amp;$B1122&amp;"|"&amp;$D1122,Empresas!$C$6:$CC$92,$G1122+6+1,0),0))))</f>
        <v>0</v>
      </c>
      <c r="AG1122" s="147">
        <f>IF(AND($I1122="Si",P1122=1),1,IF(AND($I1122="Fisico",P1122=1),1,IF(AND(P1122=1,$I1122="Electronico"),2,IF(P1122=1,VLOOKUP($C1122&amp;"|"&amp;$B1122&amp;"|"&amp;$D1122,Empresas!$C$6:$CC$92,$G1122+6+1,0),0))))</f>
        <v>0</v>
      </c>
      <c r="AH1122" s="147">
        <f>IF(AND($I1122="Si",Q1122=1),1,IF(AND($I1122="Fisico",Q1122=1),1,IF(AND(Q1122=1,$I1122="Electronico"),2,IF(Q1122=1,VLOOKUP($C1122&amp;"|"&amp;$B1122&amp;"|"&amp;$D1122,Empresas!$C$6:$CC$92,$G1122+6+1,0),0))))</f>
        <v>0</v>
      </c>
      <c r="AI1122" s="147">
        <f>IF(AND($I1122="Si",R1122=1),1,IF(AND($I1122="Fisico",R1122=1),1,IF(AND(R1122=1,$I1122="Electronico"),2,IF(R1122=1,VLOOKUP($C1122&amp;"|"&amp;$B1122&amp;"|"&amp;$D1122,Empresas!$C$6:$CC$92,$G1122+6+1,0),0))))</f>
        <v>0</v>
      </c>
      <c r="AJ1122" s="147">
        <f>IF(AND($I1122="Si",S1122=1),1,IF(AND($I1122="Fisico",S1122=1),1,IF(AND(S1122=1,$I1122="Electronico"),2,IF(S1122=1,VLOOKUP($C1122&amp;"|"&amp;$B1122&amp;"|"&amp;$D1122,Empresas!$C$6:$CC$92,$G1122+6+1,0),0))))</f>
        <v>0</v>
      </c>
      <c r="AK1122" s="147">
        <f>IF(AND($I1122="Si",T1122=1),1,IF(AND($I1122="Fisico",T1122=1),1,IF(AND(T1122=1,$I1122="Electronico"),2,IF(T1122=1,VLOOKUP($C1122&amp;"|"&amp;$B1122&amp;"|"&amp;$D1122,Empresas!$C$6:$CC$92,$G1122+6+1,0),0))))</f>
        <v>0</v>
      </c>
      <c r="AL1122" s="147">
        <f>IF(AND($I1122="Si",U1122=1),1,IF(AND($I1122="Fisico",U1122=1),1,IF(AND(U1122=1,$I1122="Electronico"),2,IF(U1122=1,VLOOKUP($C1122&amp;"|"&amp;$B1122&amp;"|"&amp;$D1122,Empresas!$C$6:$CC$92,$G1122+6+1,0),0))))</f>
        <v>0</v>
      </c>
      <c r="AM1122" s="149">
        <f t="shared" si="181"/>
        <v>0</v>
      </c>
      <c r="AN1122" s="149">
        <f t="shared" si="182"/>
        <v>0</v>
      </c>
      <c r="AO1122" s="152">
        <f t="shared" si="183"/>
        <v>0</v>
      </c>
    </row>
    <row r="1123" spans="1:41" x14ac:dyDescent="0.25">
      <c r="A1123" s="137" t="str">
        <f>VLOOKUP(D1123,Empresas!$D$7:$F$91,3,0)</f>
        <v>Jose</v>
      </c>
      <c r="B1123" s="138" t="str">
        <f>VLOOKUP(D1123,Empresas!$D$7:$G$91,4,0)</f>
        <v>Wildor</v>
      </c>
      <c r="C1123" s="138" t="s">
        <v>544</v>
      </c>
      <c r="D1123" s="138" t="s">
        <v>229</v>
      </c>
      <c r="E1123" s="138" t="str">
        <f>VLOOKUP(D1123,Empresas!$D$7:$E$92,2,0)</f>
        <v>BARRETO ABAL YULI MABEL</v>
      </c>
      <c r="F1123" s="138" t="s">
        <v>158</v>
      </c>
      <c r="G1123" s="139">
        <f>+Empresas!$O$2</f>
        <v>7</v>
      </c>
      <c r="H1123" s="139" t="str">
        <f>VLOOKUP(D1123,Empresas!$D$6:$L$92,7,0)</f>
        <v>Trimestral</v>
      </c>
      <c r="I1123" s="138" t="str">
        <f>VLOOKUP(VLOOKUP(D1123&amp;"|"&amp;B1123,Empresas!$I$7:$CB$92,G1123,0),Tablas!$A$3:$B$5,2,0)</f>
        <v>Registro y analisis</v>
      </c>
      <c r="J1123" s="78">
        <v>1</v>
      </c>
      <c r="K1123" s="78">
        <v>1</v>
      </c>
      <c r="L1123" s="78">
        <v>1</v>
      </c>
      <c r="M1123" s="78">
        <v>1</v>
      </c>
      <c r="N1123" s="78">
        <v>1</v>
      </c>
      <c r="O1123" s="78">
        <v>1</v>
      </c>
      <c r="P1123" s="78">
        <v>1</v>
      </c>
      <c r="Q1123" s="78">
        <v>1</v>
      </c>
      <c r="R1123" s="78"/>
      <c r="S1123" s="78"/>
      <c r="T1123" s="78"/>
      <c r="U1123" s="78"/>
      <c r="V1123" s="78" t="str">
        <f>VLOOKUP(D1123,Empresas!$D$7:$CF$91,81,0)</f>
        <v>B</v>
      </c>
      <c r="W1123" s="78" t="str">
        <f>VLOOKUP(D1123,Empresas!$D$7:$M$91,10,0)</f>
        <v>Rer</v>
      </c>
      <c r="X1123" s="69" t="str">
        <f t="shared" si="179"/>
        <v>SI</v>
      </c>
      <c r="Y1123" s="153" t="str">
        <f t="shared" si="180"/>
        <v>Si aplica</v>
      </c>
      <c r="Z1123" s="147">
        <f>IF(Y1123="No aplica",0,IF(I1123="no",0,IF(I1123="No aplica",0,IF(I1123="Si",1,IF(I1123="Fisico",1,IF(I1123="Electronico",2,VLOOKUP(C1123&amp;"|"&amp;B1123&amp;"|"&amp;D1123,Empresas!$C$6:$CC$92,G1123+6+1,0)))))))</f>
        <v>1</v>
      </c>
      <c r="AA1123" s="147">
        <f>IF(AND($I1123="Si",J1123=1),1,IF(AND($I1123="Fisico",J1123=1),1,IF(AND(J1123=1,$I1123="Electronico"),2,IF(J1123=1,VLOOKUP($C1123&amp;"|"&amp;$B1123&amp;"|"&amp;$D1123,Empresas!$C$6:$CC$92,$G1123+6+1,0),0))))</f>
        <v>1</v>
      </c>
      <c r="AB1123" s="147">
        <f>IF(AND($I1123="Si",K1123=1),1,IF(AND($I1123="Fisico",K1123=1),1,IF(AND(K1123=1,$I1123="Electronico"),2,IF(K1123=1,VLOOKUP($C1123&amp;"|"&amp;$B1123&amp;"|"&amp;$D1123,Empresas!$C$6:$CC$92,$G1123+6+1,0),0))))</f>
        <v>1</v>
      </c>
      <c r="AC1123" s="147">
        <f>IF(AND($I1123="Si",L1123=1),1,IF(AND($I1123="Fisico",L1123=1),1,IF(AND(L1123=1,$I1123="Electronico"),2,IF(L1123=1,VLOOKUP($C1123&amp;"|"&amp;$B1123&amp;"|"&amp;$D1123,Empresas!$C$6:$CC$92,$G1123+6+1,0),0))))</f>
        <v>1</v>
      </c>
      <c r="AD1123" s="147">
        <f>IF(AND($I1123="Si",M1123=1),1,IF(AND($I1123="Fisico",M1123=1),1,IF(AND(M1123=1,$I1123="Electronico"),2,IF(M1123=1,VLOOKUP($C1123&amp;"|"&amp;$B1123&amp;"|"&amp;$D1123,Empresas!$C$6:$CC$92,$G1123+6+1,0),0))))</f>
        <v>1</v>
      </c>
      <c r="AE1123" s="147">
        <f>IF(AND($I1123="Si",N1123=1),1,IF(AND($I1123="Fisico",N1123=1),1,IF(AND(N1123=1,$I1123="Electronico"),2,IF(N1123=1,VLOOKUP($C1123&amp;"|"&amp;$B1123&amp;"|"&amp;$D1123,Empresas!$C$6:$CC$92,$G1123+6+1,0),0))))</f>
        <v>1</v>
      </c>
      <c r="AF1123" s="147">
        <f>IF(AND($I1123="Si",O1123=1),1,IF(AND($I1123="Fisico",O1123=1),1,IF(AND(O1123=1,$I1123="Electronico"),2,IF(O1123=1,VLOOKUP($C1123&amp;"|"&amp;$B1123&amp;"|"&amp;$D1123,Empresas!$C$6:$CC$92,$G1123+6+1,0),0))))</f>
        <v>1</v>
      </c>
      <c r="AG1123" s="147">
        <f>IF(AND($I1123="Si",P1123=1),1,IF(AND($I1123="Fisico",P1123=1),1,IF(AND(P1123=1,$I1123="Electronico"),2,IF(P1123=1,VLOOKUP($C1123&amp;"|"&amp;$B1123&amp;"|"&amp;$D1123,Empresas!$C$6:$CC$92,$G1123+6+1,0),0))))</f>
        <v>1</v>
      </c>
      <c r="AH1123" s="147">
        <f>IF(AND($I1123="Si",Q1123=1),1,IF(AND($I1123="Fisico",Q1123=1),1,IF(AND(Q1123=1,$I1123="Electronico"),2,IF(Q1123=1,VLOOKUP($C1123&amp;"|"&amp;$B1123&amp;"|"&amp;$D1123,Empresas!$C$6:$CC$92,$G1123+6+1,0),0))))</f>
        <v>1</v>
      </c>
      <c r="AI1123" s="147">
        <f>IF(AND($I1123="Si",R1123=1),1,IF(AND($I1123="Fisico",R1123=1),1,IF(AND(R1123=1,$I1123="Electronico"),2,IF(R1123=1,VLOOKUP($C1123&amp;"|"&amp;$B1123&amp;"|"&amp;$D1123,Empresas!$C$6:$CC$92,$G1123+6+1,0),0))))</f>
        <v>0</v>
      </c>
      <c r="AJ1123" s="147">
        <f>IF(AND($I1123="Si",S1123=1),1,IF(AND($I1123="Fisico",S1123=1),1,IF(AND(S1123=1,$I1123="Electronico"),2,IF(S1123=1,VLOOKUP($C1123&amp;"|"&amp;$B1123&amp;"|"&amp;$D1123,Empresas!$C$6:$CC$92,$G1123+6+1,0),0))))</f>
        <v>0</v>
      </c>
      <c r="AK1123" s="147">
        <f>IF(AND($I1123="Si",T1123=1),1,IF(AND($I1123="Fisico",T1123=1),1,IF(AND(T1123=1,$I1123="Electronico"),2,IF(T1123=1,VLOOKUP($C1123&amp;"|"&amp;$B1123&amp;"|"&amp;$D1123,Empresas!$C$6:$CC$92,$G1123+6+1,0),0))))</f>
        <v>0</v>
      </c>
      <c r="AL1123" s="147">
        <f>IF(AND($I1123="Si",U1123=1),1,IF(AND($I1123="Fisico",U1123=1),1,IF(AND(U1123=1,$I1123="Electronico"),2,IF(U1123=1,VLOOKUP($C1123&amp;"|"&amp;$B1123&amp;"|"&amp;$D1123,Empresas!$C$6:$CC$92,$G1123+6+1,0),0))))</f>
        <v>0</v>
      </c>
      <c r="AM1123" s="149">
        <f t="shared" si="181"/>
        <v>8</v>
      </c>
      <c r="AN1123" s="149">
        <f t="shared" si="182"/>
        <v>8</v>
      </c>
      <c r="AO1123" s="152">
        <f t="shared" si="183"/>
        <v>1</v>
      </c>
    </row>
    <row r="1124" spans="1:41" x14ac:dyDescent="0.25">
      <c r="A1124" s="137" t="str">
        <f>VLOOKUP(D1124,Empresas!$D$7:$F$91,3,0)</f>
        <v>Jose</v>
      </c>
      <c r="B1124" s="138" t="str">
        <f>VLOOKUP(D1124,Empresas!$D$7:$G$91,4,0)</f>
        <v>Wildor</v>
      </c>
      <c r="C1124" s="138" t="s">
        <v>544</v>
      </c>
      <c r="D1124" s="138" t="s">
        <v>229</v>
      </c>
      <c r="E1124" s="138" t="str">
        <f>VLOOKUP(D1124,Empresas!$D$7:$E$92,2,0)</f>
        <v>BARRETO ABAL YULI MABEL</v>
      </c>
      <c r="F1124" s="138" t="s">
        <v>159</v>
      </c>
      <c r="G1124" s="139">
        <f>+G1123+3</f>
        <v>10</v>
      </c>
      <c r="H1124" s="139" t="str">
        <f>VLOOKUP(D1124,Empresas!$D$6:$L$92,7,0)</f>
        <v>Trimestral</v>
      </c>
      <c r="I1124" s="138" t="str">
        <f>VLOOKUP(VLOOKUP(D1124&amp;"|"&amp;B1124,Empresas!$I$7:$CB$92,G1124,0),Tablas!$A$3:$B$5,2,0)</f>
        <v>Registro y analisis</v>
      </c>
      <c r="J1124" s="78">
        <v>1</v>
      </c>
      <c r="K1124" s="78">
        <v>1</v>
      </c>
      <c r="L1124" s="78">
        <v>1</v>
      </c>
      <c r="M1124" s="78">
        <v>1</v>
      </c>
      <c r="N1124" s="78">
        <v>1</v>
      </c>
      <c r="O1124" s="78">
        <v>1</v>
      </c>
      <c r="P1124" s="78">
        <v>1</v>
      </c>
      <c r="Q1124" s="78">
        <v>1</v>
      </c>
      <c r="R1124" s="78"/>
      <c r="S1124" s="78"/>
      <c r="T1124" s="78"/>
      <c r="U1124" s="78"/>
      <c r="V1124" s="78" t="str">
        <f>VLOOKUP(D1124,Empresas!$D$7:$CF$91,81,0)</f>
        <v>B</v>
      </c>
      <c r="W1124" s="78" t="str">
        <f>VLOOKUP(D1124,Empresas!$D$7:$M$91,10,0)</f>
        <v>Rer</v>
      </c>
      <c r="X1124" s="69" t="str">
        <f t="shared" si="179"/>
        <v>SI</v>
      </c>
      <c r="Y1124" s="153" t="str">
        <f t="shared" si="180"/>
        <v>Si aplica</v>
      </c>
      <c r="Z1124" s="147">
        <f>IF(Y1124="No aplica",0,IF(I1124="no",0,IF(I1124="No aplica",0,IF(I1124="Si",1,IF(I1124="Fisico",1,IF(I1124="Electronico",2,VLOOKUP(C1124&amp;"|"&amp;B1124&amp;"|"&amp;D1124,Empresas!$C$6:$CC$92,G1124+6+1,0)))))))</f>
        <v>2</v>
      </c>
      <c r="AA1124" s="147">
        <f>IF(AND($I1124="Si",J1124=1),1,IF(AND($I1124="Fisico",J1124=1),1,IF(AND(J1124=1,$I1124="Electronico"),2,IF(J1124=1,VLOOKUP($C1124&amp;"|"&amp;$B1124&amp;"|"&amp;$D1124,Empresas!$C$6:$CC$92,$G1124+6+1,0),0))))</f>
        <v>2</v>
      </c>
      <c r="AB1124" s="147">
        <f>IF(AND($I1124="Si",K1124=1),1,IF(AND($I1124="Fisico",K1124=1),1,IF(AND(K1124=1,$I1124="Electronico"),2,IF(K1124=1,VLOOKUP($C1124&amp;"|"&amp;$B1124&amp;"|"&amp;$D1124,Empresas!$C$6:$CC$92,$G1124+6+1,0),0))))</f>
        <v>2</v>
      </c>
      <c r="AC1124" s="147">
        <f>IF(AND($I1124="Si",L1124=1),1,IF(AND($I1124="Fisico",L1124=1),1,IF(AND(L1124=1,$I1124="Electronico"),2,IF(L1124=1,VLOOKUP($C1124&amp;"|"&amp;$B1124&amp;"|"&amp;$D1124,Empresas!$C$6:$CC$92,$G1124+6+1,0),0))))</f>
        <v>2</v>
      </c>
      <c r="AD1124" s="147">
        <f>IF(AND($I1124="Si",M1124=1),1,IF(AND($I1124="Fisico",M1124=1),1,IF(AND(M1124=1,$I1124="Electronico"),2,IF(M1124=1,VLOOKUP($C1124&amp;"|"&amp;$B1124&amp;"|"&amp;$D1124,Empresas!$C$6:$CC$92,$G1124+6+1,0),0))))</f>
        <v>2</v>
      </c>
      <c r="AE1124" s="147">
        <f>IF(AND($I1124="Si",N1124=1),1,IF(AND($I1124="Fisico",N1124=1),1,IF(AND(N1124=1,$I1124="Electronico"),2,IF(N1124=1,VLOOKUP($C1124&amp;"|"&amp;$B1124&amp;"|"&amp;$D1124,Empresas!$C$6:$CC$92,$G1124+6+1,0),0))))</f>
        <v>2</v>
      </c>
      <c r="AF1124" s="147">
        <f>IF(AND($I1124="Si",O1124=1),1,IF(AND($I1124="Fisico",O1124=1),1,IF(AND(O1124=1,$I1124="Electronico"),2,IF(O1124=1,VLOOKUP($C1124&amp;"|"&amp;$B1124&amp;"|"&amp;$D1124,Empresas!$C$6:$CC$92,$G1124+6+1,0),0))))</f>
        <v>2</v>
      </c>
      <c r="AG1124" s="147">
        <f>IF(AND($I1124="Si",P1124=1),1,IF(AND($I1124="Fisico",P1124=1),1,IF(AND(P1124=1,$I1124="Electronico"),2,IF(P1124=1,VLOOKUP($C1124&amp;"|"&amp;$B1124&amp;"|"&amp;$D1124,Empresas!$C$6:$CC$92,$G1124+6+1,0),0))))</f>
        <v>2</v>
      </c>
      <c r="AH1124" s="147">
        <f>IF(AND($I1124="Si",Q1124=1),1,IF(AND($I1124="Fisico",Q1124=1),1,IF(AND(Q1124=1,$I1124="Electronico"),2,IF(Q1124=1,VLOOKUP($C1124&amp;"|"&amp;$B1124&amp;"|"&amp;$D1124,Empresas!$C$6:$CC$92,$G1124+6+1,0),0))))</f>
        <v>2</v>
      </c>
      <c r="AI1124" s="147">
        <f>IF(AND($I1124="Si",R1124=1),1,IF(AND($I1124="Fisico",R1124=1),1,IF(AND(R1124=1,$I1124="Electronico"),2,IF(R1124=1,VLOOKUP($C1124&amp;"|"&amp;$B1124&amp;"|"&amp;$D1124,Empresas!$C$6:$CC$92,$G1124+6+1,0),0))))</f>
        <v>0</v>
      </c>
      <c r="AJ1124" s="147">
        <f>IF(AND($I1124="Si",S1124=1),1,IF(AND($I1124="Fisico",S1124=1),1,IF(AND(S1124=1,$I1124="Electronico"),2,IF(S1124=1,VLOOKUP($C1124&amp;"|"&amp;$B1124&amp;"|"&amp;$D1124,Empresas!$C$6:$CC$92,$G1124+6+1,0),0))))</f>
        <v>0</v>
      </c>
      <c r="AK1124" s="147">
        <f>IF(AND($I1124="Si",T1124=1),1,IF(AND($I1124="Fisico",T1124=1),1,IF(AND(T1124=1,$I1124="Electronico"),2,IF(T1124=1,VLOOKUP($C1124&amp;"|"&amp;$B1124&amp;"|"&amp;$D1124,Empresas!$C$6:$CC$92,$G1124+6+1,0),0))))</f>
        <v>0</v>
      </c>
      <c r="AL1124" s="147">
        <f>IF(AND($I1124="Si",U1124=1),1,IF(AND($I1124="Fisico",U1124=1),1,IF(AND(U1124=1,$I1124="Electronico"),2,IF(U1124=1,VLOOKUP($C1124&amp;"|"&amp;$B1124&amp;"|"&amp;$D1124,Empresas!$C$6:$CC$92,$G1124+6+1,0),0))))</f>
        <v>0</v>
      </c>
      <c r="AM1124" s="149">
        <f t="shared" si="181"/>
        <v>16</v>
      </c>
      <c r="AN1124" s="149">
        <f t="shared" si="182"/>
        <v>16</v>
      </c>
      <c r="AO1124" s="152">
        <f t="shared" si="183"/>
        <v>1</v>
      </c>
    </row>
    <row r="1125" spans="1:41" x14ac:dyDescent="0.25">
      <c r="A1125" s="137" t="str">
        <f>VLOOKUP(D1125,Empresas!$D$7:$F$91,3,0)</f>
        <v>Jose</v>
      </c>
      <c r="B1125" s="138" t="str">
        <f>VLOOKUP(D1125,Empresas!$D$7:$G$91,4,0)</f>
        <v>Wildor</v>
      </c>
      <c r="C1125" s="138" t="s">
        <v>544</v>
      </c>
      <c r="D1125" s="138" t="s">
        <v>229</v>
      </c>
      <c r="E1125" s="138" t="str">
        <f>VLOOKUP(D1125,Empresas!$D$7:$E$92,2,0)</f>
        <v>BARRETO ABAL YULI MABEL</v>
      </c>
      <c r="F1125" s="138" t="s">
        <v>160</v>
      </c>
      <c r="G1125" s="139">
        <f t="shared" ref="G1125:G1136" si="186">+G1124+3</f>
        <v>13</v>
      </c>
      <c r="H1125" s="139" t="str">
        <f>VLOOKUP(D1125,Empresas!$D$6:$L$92,7,0)</f>
        <v>Trimestral</v>
      </c>
      <c r="I1125" s="138" t="str">
        <f>VLOOKUP(VLOOKUP(D1125&amp;"|"&amp;B1125,Empresas!$I$7:$CB$92,G1125,0),Tablas!$A$3:$B$5,2,0)</f>
        <v>No aplica</v>
      </c>
      <c r="J1125" s="78"/>
      <c r="K1125" s="78"/>
      <c r="L1125" s="78"/>
      <c r="M1125" s="78"/>
      <c r="N1125" s="78"/>
      <c r="O1125" s="78"/>
      <c r="P1125" s="78"/>
      <c r="Q1125" s="78"/>
      <c r="R1125" s="78"/>
      <c r="S1125" s="78"/>
      <c r="T1125" s="78"/>
      <c r="U1125" s="78"/>
      <c r="V1125" s="78" t="str">
        <f>VLOOKUP(D1125,Empresas!$D$7:$CF$91,81,0)</f>
        <v>B</v>
      </c>
      <c r="W1125" s="78" t="str">
        <f>VLOOKUP(D1125,Empresas!$D$7:$M$91,10,0)</f>
        <v>Rer</v>
      </c>
      <c r="X1125" s="69" t="str">
        <f t="shared" si="179"/>
        <v>SI</v>
      </c>
      <c r="Y1125" s="153" t="str">
        <f t="shared" si="180"/>
        <v>No aplica</v>
      </c>
      <c r="Z1125" s="147">
        <f>IF(Y1125="No aplica",0,IF(I1125="no",0,IF(I1125="No aplica",0,IF(I1125="Si",1,IF(I1125="Fisico",1,IF(I1125="Electronico",2,VLOOKUP(C1125&amp;"|"&amp;B1125&amp;"|"&amp;D1125,Empresas!$C$6:$CC$92,G1125+6+1,0)))))))</f>
        <v>0</v>
      </c>
      <c r="AA1125" s="147">
        <f>IF(AND($I1125="Si",J1125=1),1,IF(AND($I1125="Fisico",J1125=1),1,IF(AND(J1125=1,$I1125="Electronico"),2,IF(J1125=1,VLOOKUP($C1125&amp;"|"&amp;$B1125&amp;"|"&amp;$D1125,Empresas!$C$6:$CC$92,$G1125+6+1,0),0))))</f>
        <v>0</v>
      </c>
      <c r="AB1125" s="147">
        <f>IF(AND($I1125="Si",K1125=1),1,IF(AND($I1125="Fisico",K1125=1),1,IF(AND(K1125=1,$I1125="Electronico"),2,IF(K1125=1,VLOOKUP($C1125&amp;"|"&amp;$B1125&amp;"|"&amp;$D1125,Empresas!$C$6:$CC$92,$G1125+6+1,0),0))))</f>
        <v>0</v>
      </c>
      <c r="AC1125" s="147">
        <f>IF(AND($I1125="Si",L1125=1),1,IF(AND($I1125="Fisico",L1125=1),1,IF(AND(L1125=1,$I1125="Electronico"),2,IF(L1125=1,VLOOKUP($C1125&amp;"|"&amp;$B1125&amp;"|"&amp;$D1125,Empresas!$C$6:$CC$92,$G1125+6+1,0),0))))</f>
        <v>0</v>
      </c>
      <c r="AD1125" s="147">
        <f>IF(AND($I1125="Si",M1125=1),1,IF(AND($I1125="Fisico",M1125=1),1,IF(AND(M1125=1,$I1125="Electronico"),2,IF(M1125=1,VLOOKUP($C1125&amp;"|"&amp;$B1125&amp;"|"&amp;$D1125,Empresas!$C$6:$CC$92,$G1125+6+1,0),0))))</f>
        <v>0</v>
      </c>
      <c r="AE1125" s="147">
        <f>IF(AND($I1125="Si",N1125=1),1,IF(AND($I1125="Fisico",N1125=1),1,IF(AND(N1125=1,$I1125="Electronico"),2,IF(N1125=1,VLOOKUP($C1125&amp;"|"&amp;$B1125&amp;"|"&amp;$D1125,Empresas!$C$6:$CC$92,$G1125+6+1,0),0))))</f>
        <v>0</v>
      </c>
      <c r="AF1125" s="147">
        <f>IF(AND($I1125="Si",O1125=1),1,IF(AND($I1125="Fisico",O1125=1),1,IF(AND(O1125=1,$I1125="Electronico"),2,IF(O1125=1,VLOOKUP($C1125&amp;"|"&amp;$B1125&amp;"|"&amp;$D1125,Empresas!$C$6:$CC$92,$G1125+6+1,0),0))))</f>
        <v>0</v>
      </c>
      <c r="AG1125" s="147">
        <f>IF(AND($I1125="Si",P1125=1),1,IF(AND($I1125="Fisico",P1125=1),1,IF(AND(P1125=1,$I1125="Electronico"),2,IF(P1125=1,VLOOKUP($C1125&amp;"|"&amp;$B1125&amp;"|"&amp;$D1125,Empresas!$C$6:$CC$92,$G1125+6+1,0),0))))</f>
        <v>0</v>
      </c>
      <c r="AH1125" s="147">
        <f>IF(AND($I1125="Si",Q1125=1),1,IF(AND($I1125="Fisico",Q1125=1),1,IF(AND(Q1125=1,$I1125="Electronico"),2,IF(Q1125=1,VLOOKUP($C1125&amp;"|"&amp;$B1125&amp;"|"&amp;$D1125,Empresas!$C$6:$CC$92,$G1125+6+1,0),0))))</f>
        <v>0</v>
      </c>
      <c r="AI1125" s="147">
        <f>IF(AND($I1125="Si",R1125=1),1,IF(AND($I1125="Fisico",R1125=1),1,IF(AND(R1125=1,$I1125="Electronico"),2,IF(R1125=1,VLOOKUP($C1125&amp;"|"&amp;$B1125&amp;"|"&amp;$D1125,Empresas!$C$6:$CC$92,$G1125+6+1,0),0))))</f>
        <v>0</v>
      </c>
      <c r="AJ1125" s="147">
        <f>IF(AND($I1125="Si",S1125=1),1,IF(AND($I1125="Fisico",S1125=1),1,IF(AND(S1125=1,$I1125="Electronico"),2,IF(S1125=1,VLOOKUP($C1125&amp;"|"&amp;$B1125&amp;"|"&amp;$D1125,Empresas!$C$6:$CC$92,$G1125+6+1,0),0))))</f>
        <v>0</v>
      </c>
      <c r="AK1125" s="147">
        <f>IF(AND($I1125="Si",T1125=1),1,IF(AND($I1125="Fisico",T1125=1),1,IF(AND(T1125=1,$I1125="Electronico"),2,IF(T1125=1,VLOOKUP($C1125&amp;"|"&amp;$B1125&amp;"|"&amp;$D1125,Empresas!$C$6:$CC$92,$G1125+6+1,0),0))))</f>
        <v>0</v>
      </c>
      <c r="AL1125" s="147">
        <f>IF(AND($I1125="Si",U1125=1),1,IF(AND($I1125="Fisico",U1125=1),1,IF(AND(U1125=1,$I1125="Electronico"),2,IF(U1125=1,VLOOKUP($C1125&amp;"|"&amp;$B1125&amp;"|"&amp;$D1125,Empresas!$C$6:$CC$92,$G1125+6+1,0),0))))</f>
        <v>0</v>
      </c>
      <c r="AM1125" s="149">
        <f t="shared" si="181"/>
        <v>0</v>
      </c>
      <c r="AN1125" s="149">
        <f t="shared" si="182"/>
        <v>0</v>
      </c>
      <c r="AO1125" s="152">
        <f t="shared" si="183"/>
        <v>0</v>
      </c>
    </row>
    <row r="1126" spans="1:41" x14ac:dyDescent="0.25">
      <c r="A1126" s="137" t="str">
        <f>VLOOKUP(D1126,Empresas!$D$7:$F$91,3,0)</f>
        <v>Jose</v>
      </c>
      <c r="B1126" s="138" t="str">
        <f>VLOOKUP(D1126,Empresas!$D$7:$G$91,4,0)</f>
        <v>Wildor</v>
      </c>
      <c r="C1126" s="138" t="s">
        <v>544</v>
      </c>
      <c r="D1126" s="138" t="s">
        <v>229</v>
      </c>
      <c r="E1126" s="138" t="str">
        <f>VLOOKUP(D1126,Empresas!$D$7:$E$92,2,0)</f>
        <v>BARRETO ABAL YULI MABEL</v>
      </c>
      <c r="F1126" s="138" t="s">
        <v>161</v>
      </c>
      <c r="G1126" s="139">
        <f t="shared" si="186"/>
        <v>16</v>
      </c>
      <c r="H1126" s="139" t="str">
        <f>VLOOKUP(D1126,Empresas!$D$6:$L$92,7,0)</f>
        <v>Trimestral</v>
      </c>
      <c r="I1126" s="138" t="str">
        <f>VLOOKUP(VLOOKUP(D1126&amp;"|"&amp;B1126,Empresas!$I$7:$CB$92,G1126,0),Tablas!$A$3:$B$5,2,0)</f>
        <v>No aplica</v>
      </c>
      <c r="J1126" s="78"/>
      <c r="K1126" s="78"/>
      <c r="L1126" s="78"/>
      <c r="M1126" s="78"/>
      <c r="N1126" s="78"/>
      <c r="O1126" s="78"/>
      <c r="P1126" s="78"/>
      <c r="Q1126" s="78"/>
      <c r="R1126" s="78"/>
      <c r="S1126" s="78"/>
      <c r="T1126" s="78"/>
      <c r="U1126" s="78"/>
      <c r="V1126" s="78" t="str">
        <f>VLOOKUP(D1126,Empresas!$D$7:$CF$91,81,0)</f>
        <v>B</v>
      </c>
      <c r="W1126" s="78" t="str">
        <f>VLOOKUP(D1126,Empresas!$D$7:$M$91,10,0)</f>
        <v>Rer</v>
      </c>
      <c r="X1126" s="69" t="str">
        <f t="shared" si="179"/>
        <v>SI</v>
      </c>
      <c r="Y1126" s="153" t="str">
        <f t="shared" si="180"/>
        <v>No aplica</v>
      </c>
      <c r="Z1126" s="147">
        <f>IF(Y1126="No aplica",0,IF(I1126="no",0,IF(I1126="No aplica",0,IF(I1126="Si",1,IF(I1126="Fisico",1,IF(I1126="Electronico",2,VLOOKUP(C1126&amp;"|"&amp;B1126&amp;"|"&amp;D1126,Empresas!$C$6:$CC$92,G1126+6+1,0)))))))</f>
        <v>0</v>
      </c>
      <c r="AA1126" s="147">
        <f>IF(AND($I1126="Si",J1126=1),1,IF(AND($I1126="Fisico",J1126=1),1,IF(AND(J1126=1,$I1126="Electronico"),2,IF(J1126=1,VLOOKUP($C1126&amp;"|"&amp;$B1126&amp;"|"&amp;$D1126,Empresas!$C$6:$CC$92,$G1126+6+1,0),0))))</f>
        <v>0</v>
      </c>
      <c r="AB1126" s="147">
        <f>IF(AND($I1126="Si",K1126=1),1,IF(AND($I1126="Fisico",K1126=1),1,IF(AND(K1126=1,$I1126="Electronico"),2,IF(K1126=1,VLOOKUP($C1126&amp;"|"&amp;$B1126&amp;"|"&amp;$D1126,Empresas!$C$6:$CC$92,$G1126+6+1,0),0))))</f>
        <v>0</v>
      </c>
      <c r="AC1126" s="147">
        <f>IF(AND($I1126="Si",L1126=1),1,IF(AND($I1126="Fisico",L1126=1),1,IF(AND(L1126=1,$I1126="Electronico"),2,IF(L1126=1,VLOOKUP($C1126&amp;"|"&amp;$B1126&amp;"|"&amp;$D1126,Empresas!$C$6:$CC$92,$G1126+6+1,0),0))))</f>
        <v>0</v>
      </c>
      <c r="AD1126" s="147">
        <f>IF(AND($I1126="Si",M1126=1),1,IF(AND($I1126="Fisico",M1126=1),1,IF(AND(M1126=1,$I1126="Electronico"),2,IF(M1126=1,VLOOKUP($C1126&amp;"|"&amp;$B1126&amp;"|"&amp;$D1126,Empresas!$C$6:$CC$92,$G1126+6+1,0),0))))</f>
        <v>0</v>
      </c>
      <c r="AE1126" s="147">
        <f>IF(AND($I1126="Si",N1126=1),1,IF(AND($I1126="Fisico",N1126=1),1,IF(AND(N1126=1,$I1126="Electronico"),2,IF(N1126=1,VLOOKUP($C1126&amp;"|"&amp;$B1126&amp;"|"&amp;$D1126,Empresas!$C$6:$CC$92,$G1126+6+1,0),0))))</f>
        <v>0</v>
      </c>
      <c r="AF1126" s="147">
        <f>IF(AND($I1126="Si",O1126=1),1,IF(AND($I1126="Fisico",O1126=1),1,IF(AND(O1126=1,$I1126="Electronico"),2,IF(O1126=1,VLOOKUP($C1126&amp;"|"&amp;$B1126&amp;"|"&amp;$D1126,Empresas!$C$6:$CC$92,$G1126+6+1,0),0))))</f>
        <v>0</v>
      </c>
      <c r="AG1126" s="147">
        <f>IF(AND($I1126="Si",P1126=1),1,IF(AND($I1126="Fisico",P1126=1),1,IF(AND(P1126=1,$I1126="Electronico"),2,IF(P1126=1,VLOOKUP($C1126&amp;"|"&amp;$B1126&amp;"|"&amp;$D1126,Empresas!$C$6:$CC$92,$G1126+6+1,0),0))))</f>
        <v>0</v>
      </c>
      <c r="AH1126" s="147">
        <f>IF(AND($I1126="Si",Q1126=1),1,IF(AND($I1126="Fisico",Q1126=1),1,IF(AND(Q1126=1,$I1126="Electronico"),2,IF(Q1126=1,VLOOKUP($C1126&amp;"|"&amp;$B1126&amp;"|"&amp;$D1126,Empresas!$C$6:$CC$92,$G1126+6+1,0),0))))</f>
        <v>0</v>
      </c>
      <c r="AI1126" s="147">
        <f>IF(AND($I1126="Si",R1126=1),1,IF(AND($I1126="Fisico",R1126=1),1,IF(AND(R1126=1,$I1126="Electronico"),2,IF(R1126=1,VLOOKUP($C1126&amp;"|"&amp;$B1126&amp;"|"&amp;$D1126,Empresas!$C$6:$CC$92,$G1126+6+1,0),0))))</f>
        <v>0</v>
      </c>
      <c r="AJ1126" s="147">
        <f>IF(AND($I1126="Si",S1126=1),1,IF(AND($I1126="Fisico",S1126=1),1,IF(AND(S1126=1,$I1126="Electronico"),2,IF(S1126=1,VLOOKUP($C1126&amp;"|"&amp;$B1126&amp;"|"&amp;$D1126,Empresas!$C$6:$CC$92,$G1126+6+1,0),0))))</f>
        <v>0</v>
      </c>
      <c r="AK1126" s="147">
        <f>IF(AND($I1126="Si",T1126=1),1,IF(AND($I1126="Fisico",T1126=1),1,IF(AND(T1126=1,$I1126="Electronico"),2,IF(T1126=1,VLOOKUP($C1126&amp;"|"&amp;$B1126&amp;"|"&amp;$D1126,Empresas!$C$6:$CC$92,$G1126+6+1,0),0))))</f>
        <v>0</v>
      </c>
      <c r="AL1126" s="147">
        <f>IF(AND($I1126="Si",U1126=1),1,IF(AND($I1126="Fisico",U1126=1),1,IF(AND(U1126=1,$I1126="Electronico"),2,IF(U1126=1,VLOOKUP($C1126&amp;"|"&amp;$B1126&amp;"|"&amp;$D1126,Empresas!$C$6:$CC$92,$G1126+6+1,0),0))))</f>
        <v>0</v>
      </c>
      <c r="AM1126" s="149">
        <f t="shared" si="181"/>
        <v>0</v>
      </c>
      <c r="AN1126" s="149">
        <f t="shared" si="182"/>
        <v>0</v>
      </c>
      <c r="AO1126" s="152">
        <f t="shared" si="183"/>
        <v>0</v>
      </c>
    </row>
    <row r="1127" spans="1:41" x14ac:dyDescent="0.25">
      <c r="A1127" s="137" t="str">
        <f>VLOOKUP(D1127,Empresas!$D$7:$F$91,3,0)</f>
        <v>Jose</v>
      </c>
      <c r="B1127" s="138" t="str">
        <f>VLOOKUP(D1127,Empresas!$D$7:$G$91,4,0)</f>
        <v>Wildor</v>
      </c>
      <c r="C1127" s="138" t="s">
        <v>544</v>
      </c>
      <c r="D1127" s="138" t="s">
        <v>229</v>
      </c>
      <c r="E1127" s="138" t="str">
        <f>VLOOKUP(D1127,Empresas!$D$7:$E$92,2,0)</f>
        <v>BARRETO ABAL YULI MABEL</v>
      </c>
      <c r="F1127" s="138" t="s">
        <v>162</v>
      </c>
      <c r="G1127" s="139">
        <f t="shared" si="186"/>
        <v>19</v>
      </c>
      <c r="H1127" s="139" t="str">
        <f>VLOOKUP(D1127,Empresas!$D$6:$L$92,7,0)</f>
        <v>Trimestral</v>
      </c>
      <c r="I1127" s="138" t="str">
        <f>VLOOKUP(VLOOKUP(D1127&amp;"|"&amp;B1127,Empresas!$I$7:$CB$92,G1127,0),Tablas!$A$3:$B$5,2,0)</f>
        <v>No aplica</v>
      </c>
      <c r="J1127" s="78"/>
      <c r="K1127" s="78"/>
      <c r="L1127" s="78"/>
      <c r="M1127" s="78"/>
      <c r="N1127" s="78"/>
      <c r="O1127" s="78"/>
      <c r="P1127" s="78"/>
      <c r="Q1127" s="78"/>
      <c r="R1127" s="78"/>
      <c r="S1127" s="78"/>
      <c r="T1127" s="78"/>
      <c r="U1127" s="78"/>
      <c r="V1127" s="78" t="str">
        <f>VLOOKUP(D1127,Empresas!$D$7:$CF$91,81,0)</f>
        <v>B</v>
      </c>
      <c r="W1127" s="78" t="str">
        <f>VLOOKUP(D1127,Empresas!$D$7:$M$91,10,0)</f>
        <v>Rer</v>
      </c>
      <c r="X1127" s="69" t="str">
        <f t="shared" si="179"/>
        <v>SI</v>
      </c>
      <c r="Y1127" s="153" t="str">
        <f t="shared" si="180"/>
        <v>No aplica</v>
      </c>
      <c r="Z1127" s="147">
        <f>IF(Y1127="No aplica",0,IF(I1127="no",0,IF(I1127="No aplica",0,IF(I1127="Si",1,IF(I1127="Fisico",1,IF(I1127="Electronico",2,VLOOKUP(C1127&amp;"|"&amp;B1127&amp;"|"&amp;D1127,Empresas!$C$6:$CC$92,G1127+6+1,0)))))))</f>
        <v>0</v>
      </c>
      <c r="AA1127" s="147">
        <f>IF(AND($I1127="Si",J1127=1),1,IF(AND($I1127="Fisico",J1127=1),1,IF(AND(J1127=1,$I1127="Electronico"),2,IF(J1127=1,VLOOKUP($C1127&amp;"|"&amp;$B1127&amp;"|"&amp;$D1127,Empresas!$C$6:$CC$92,$G1127+6+1,0),0))))</f>
        <v>0</v>
      </c>
      <c r="AB1127" s="147">
        <f>IF(AND($I1127="Si",K1127=1),1,IF(AND($I1127="Fisico",K1127=1),1,IF(AND(K1127=1,$I1127="Electronico"),2,IF(K1127=1,VLOOKUP($C1127&amp;"|"&amp;$B1127&amp;"|"&amp;$D1127,Empresas!$C$6:$CC$92,$G1127+6+1,0),0))))</f>
        <v>0</v>
      </c>
      <c r="AC1127" s="147">
        <f>IF(AND($I1127="Si",L1127=1),1,IF(AND($I1127="Fisico",L1127=1),1,IF(AND(L1127=1,$I1127="Electronico"),2,IF(L1127=1,VLOOKUP($C1127&amp;"|"&amp;$B1127&amp;"|"&amp;$D1127,Empresas!$C$6:$CC$92,$G1127+6+1,0),0))))</f>
        <v>0</v>
      </c>
      <c r="AD1127" s="147">
        <f>IF(AND($I1127="Si",M1127=1),1,IF(AND($I1127="Fisico",M1127=1),1,IF(AND(M1127=1,$I1127="Electronico"),2,IF(M1127=1,VLOOKUP($C1127&amp;"|"&amp;$B1127&amp;"|"&amp;$D1127,Empresas!$C$6:$CC$92,$G1127+6+1,0),0))))</f>
        <v>0</v>
      </c>
      <c r="AE1127" s="147">
        <f>IF(AND($I1127="Si",N1127=1),1,IF(AND($I1127="Fisico",N1127=1),1,IF(AND(N1127=1,$I1127="Electronico"),2,IF(N1127=1,VLOOKUP($C1127&amp;"|"&amp;$B1127&amp;"|"&amp;$D1127,Empresas!$C$6:$CC$92,$G1127+6+1,0),0))))</f>
        <v>0</v>
      </c>
      <c r="AF1127" s="147">
        <f>IF(AND($I1127="Si",O1127=1),1,IF(AND($I1127="Fisico",O1127=1),1,IF(AND(O1127=1,$I1127="Electronico"),2,IF(O1127=1,VLOOKUP($C1127&amp;"|"&amp;$B1127&amp;"|"&amp;$D1127,Empresas!$C$6:$CC$92,$G1127+6+1,0),0))))</f>
        <v>0</v>
      </c>
      <c r="AG1127" s="147">
        <f>IF(AND($I1127="Si",P1127=1),1,IF(AND($I1127="Fisico",P1127=1),1,IF(AND(P1127=1,$I1127="Electronico"),2,IF(P1127=1,VLOOKUP($C1127&amp;"|"&amp;$B1127&amp;"|"&amp;$D1127,Empresas!$C$6:$CC$92,$G1127+6+1,0),0))))</f>
        <v>0</v>
      </c>
      <c r="AH1127" s="147">
        <f>IF(AND($I1127="Si",Q1127=1),1,IF(AND($I1127="Fisico",Q1127=1),1,IF(AND(Q1127=1,$I1127="Electronico"),2,IF(Q1127=1,VLOOKUP($C1127&amp;"|"&amp;$B1127&amp;"|"&amp;$D1127,Empresas!$C$6:$CC$92,$G1127+6+1,0),0))))</f>
        <v>0</v>
      </c>
      <c r="AI1127" s="147">
        <f>IF(AND($I1127="Si",R1127=1),1,IF(AND($I1127="Fisico",R1127=1),1,IF(AND(R1127=1,$I1127="Electronico"),2,IF(R1127=1,VLOOKUP($C1127&amp;"|"&amp;$B1127&amp;"|"&amp;$D1127,Empresas!$C$6:$CC$92,$G1127+6+1,0),0))))</f>
        <v>0</v>
      </c>
      <c r="AJ1127" s="147">
        <f>IF(AND($I1127="Si",S1127=1),1,IF(AND($I1127="Fisico",S1127=1),1,IF(AND(S1127=1,$I1127="Electronico"),2,IF(S1127=1,VLOOKUP($C1127&amp;"|"&amp;$B1127&amp;"|"&amp;$D1127,Empresas!$C$6:$CC$92,$G1127+6+1,0),0))))</f>
        <v>0</v>
      </c>
      <c r="AK1127" s="147">
        <f>IF(AND($I1127="Si",T1127=1),1,IF(AND($I1127="Fisico",T1127=1),1,IF(AND(T1127=1,$I1127="Electronico"),2,IF(T1127=1,VLOOKUP($C1127&amp;"|"&amp;$B1127&amp;"|"&amp;$D1127,Empresas!$C$6:$CC$92,$G1127+6+1,0),0))))</f>
        <v>0</v>
      </c>
      <c r="AL1127" s="147">
        <f>IF(AND($I1127="Si",U1127=1),1,IF(AND($I1127="Fisico",U1127=1),1,IF(AND(U1127=1,$I1127="Electronico"),2,IF(U1127=1,VLOOKUP($C1127&amp;"|"&amp;$B1127&amp;"|"&amp;$D1127,Empresas!$C$6:$CC$92,$G1127+6+1,0),0))))</f>
        <v>0</v>
      </c>
      <c r="AM1127" s="149">
        <f t="shared" si="181"/>
        <v>0</v>
      </c>
      <c r="AN1127" s="149">
        <f t="shared" si="182"/>
        <v>0</v>
      </c>
      <c r="AO1127" s="152">
        <f t="shared" si="183"/>
        <v>0</v>
      </c>
    </row>
    <row r="1128" spans="1:41" x14ac:dyDescent="0.25">
      <c r="A1128" s="137" t="str">
        <f>VLOOKUP(D1128,Empresas!$D$7:$F$91,3,0)</f>
        <v>Jose</v>
      </c>
      <c r="B1128" s="138" t="str">
        <f>VLOOKUP(D1128,Empresas!$D$7:$G$91,4,0)</f>
        <v>Wildor</v>
      </c>
      <c r="C1128" s="138" t="s">
        <v>544</v>
      </c>
      <c r="D1128" s="138" t="s">
        <v>229</v>
      </c>
      <c r="E1128" s="138" t="str">
        <f>VLOOKUP(D1128,Empresas!$D$7:$E$92,2,0)</f>
        <v>BARRETO ABAL YULI MABEL</v>
      </c>
      <c r="F1128" s="138" t="s">
        <v>163</v>
      </c>
      <c r="G1128" s="139">
        <f t="shared" si="186"/>
        <v>22</v>
      </c>
      <c r="H1128" s="139" t="str">
        <f>VLOOKUP(D1128,Empresas!$D$6:$L$92,7,0)</f>
        <v>Trimestral</v>
      </c>
      <c r="I1128" s="138" t="str">
        <f>VLOOKUP(VLOOKUP(D1128&amp;"|"&amp;B1128,Empresas!$I$7:$CB$92,G1128,0),Tablas!$A$3:$B$5,2,0)</f>
        <v>Registro y analisis</v>
      </c>
      <c r="J1128" s="78">
        <v>1</v>
      </c>
      <c r="K1128" s="78">
        <v>1</v>
      </c>
      <c r="L1128" s="78">
        <v>1</v>
      </c>
      <c r="M1128" s="78">
        <v>1</v>
      </c>
      <c r="N1128" s="78">
        <v>1</v>
      </c>
      <c r="O1128" s="78">
        <v>1</v>
      </c>
      <c r="P1128" s="78">
        <v>1</v>
      </c>
      <c r="Q1128" s="78">
        <v>1</v>
      </c>
      <c r="R1128" s="78"/>
      <c r="S1128" s="78"/>
      <c r="T1128" s="78"/>
      <c r="U1128" s="78"/>
      <c r="V1128" s="78" t="str">
        <f>VLOOKUP(D1128,Empresas!$D$7:$CF$91,81,0)</f>
        <v>B</v>
      </c>
      <c r="W1128" s="78" t="str">
        <f>VLOOKUP(D1128,Empresas!$D$7:$M$91,10,0)</f>
        <v>Rer</v>
      </c>
      <c r="X1128" s="69" t="str">
        <f t="shared" si="179"/>
        <v>SI</v>
      </c>
      <c r="Y1128" s="153" t="str">
        <f t="shared" si="180"/>
        <v>Si aplica</v>
      </c>
      <c r="Z1128" s="147">
        <f>IF(Y1128="No aplica",0,IF(I1128="no",0,IF(I1128="No aplica",0,IF(I1128="Si",1,IF(I1128="Fisico",1,IF(I1128="Electronico",2,VLOOKUP(C1128&amp;"|"&amp;B1128&amp;"|"&amp;D1128,Empresas!$C$6:$CC$92,G1128+6+1,0)))))))</f>
        <v>2</v>
      </c>
      <c r="AA1128" s="147">
        <f>IF(AND($I1128="Si",J1128=1),1,IF(AND($I1128="Fisico",J1128=1),1,IF(AND(J1128=1,$I1128="Electronico"),2,IF(J1128=1,VLOOKUP($C1128&amp;"|"&amp;$B1128&amp;"|"&amp;$D1128,Empresas!$C$6:$CC$92,$G1128+6+1,0),0))))</f>
        <v>2</v>
      </c>
      <c r="AB1128" s="147">
        <f>IF(AND($I1128="Si",K1128=1),1,IF(AND($I1128="Fisico",K1128=1),1,IF(AND(K1128=1,$I1128="Electronico"),2,IF(K1128=1,VLOOKUP($C1128&amp;"|"&amp;$B1128&amp;"|"&amp;$D1128,Empresas!$C$6:$CC$92,$G1128+6+1,0),0))))</f>
        <v>2</v>
      </c>
      <c r="AC1128" s="147">
        <f>IF(AND($I1128="Si",L1128=1),1,IF(AND($I1128="Fisico",L1128=1),1,IF(AND(L1128=1,$I1128="Electronico"),2,IF(L1128=1,VLOOKUP($C1128&amp;"|"&amp;$B1128&amp;"|"&amp;$D1128,Empresas!$C$6:$CC$92,$G1128+6+1,0),0))))</f>
        <v>2</v>
      </c>
      <c r="AD1128" s="147">
        <f>IF(AND($I1128="Si",M1128=1),1,IF(AND($I1128="Fisico",M1128=1),1,IF(AND(M1128=1,$I1128="Electronico"),2,IF(M1128=1,VLOOKUP($C1128&amp;"|"&amp;$B1128&amp;"|"&amp;$D1128,Empresas!$C$6:$CC$92,$G1128+6+1,0),0))))</f>
        <v>2</v>
      </c>
      <c r="AE1128" s="147">
        <f>IF(AND($I1128="Si",N1128=1),1,IF(AND($I1128="Fisico",N1128=1),1,IF(AND(N1128=1,$I1128="Electronico"),2,IF(N1128=1,VLOOKUP($C1128&amp;"|"&amp;$B1128&amp;"|"&amp;$D1128,Empresas!$C$6:$CC$92,$G1128+6+1,0),0))))</f>
        <v>2</v>
      </c>
      <c r="AF1128" s="147">
        <f>IF(AND($I1128="Si",O1128=1),1,IF(AND($I1128="Fisico",O1128=1),1,IF(AND(O1128=1,$I1128="Electronico"),2,IF(O1128=1,VLOOKUP($C1128&amp;"|"&amp;$B1128&amp;"|"&amp;$D1128,Empresas!$C$6:$CC$92,$G1128+6+1,0),0))))</f>
        <v>2</v>
      </c>
      <c r="AG1128" s="147">
        <f>IF(AND($I1128="Si",P1128=1),1,IF(AND($I1128="Fisico",P1128=1),1,IF(AND(P1128=1,$I1128="Electronico"),2,IF(P1128=1,VLOOKUP($C1128&amp;"|"&amp;$B1128&amp;"|"&amp;$D1128,Empresas!$C$6:$CC$92,$G1128+6+1,0),0))))</f>
        <v>2</v>
      </c>
      <c r="AH1128" s="147">
        <f>IF(AND($I1128="Si",Q1128=1),1,IF(AND($I1128="Fisico",Q1128=1),1,IF(AND(Q1128=1,$I1128="Electronico"),2,IF(Q1128=1,VLOOKUP($C1128&amp;"|"&amp;$B1128&amp;"|"&amp;$D1128,Empresas!$C$6:$CC$92,$G1128+6+1,0),0))))</f>
        <v>2</v>
      </c>
      <c r="AI1128" s="147">
        <f>IF(AND($I1128="Si",R1128=1),1,IF(AND($I1128="Fisico",R1128=1),1,IF(AND(R1128=1,$I1128="Electronico"),2,IF(R1128=1,VLOOKUP($C1128&amp;"|"&amp;$B1128&amp;"|"&amp;$D1128,Empresas!$C$6:$CC$92,$G1128+6+1,0),0))))</f>
        <v>0</v>
      </c>
      <c r="AJ1128" s="147">
        <f>IF(AND($I1128="Si",S1128=1),1,IF(AND($I1128="Fisico",S1128=1),1,IF(AND(S1128=1,$I1128="Electronico"),2,IF(S1128=1,VLOOKUP($C1128&amp;"|"&amp;$B1128&amp;"|"&amp;$D1128,Empresas!$C$6:$CC$92,$G1128+6+1,0),0))))</f>
        <v>0</v>
      </c>
      <c r="AK1128" s="147">
        <f>IF(AND($I1128="Si",T1128=1),1,IF(AND($I1128="Fisico",T1128=1),1,IF(AND(T1128=1,$I1128="Electronico"),2,IF(T1128=1,VLOOKUP($C1128&amp;"|"&amp;$B1128&amp;"|"&amp;$D1128,Empresas!$C$6:$CC$92,$G1128+6+1,0),0))))</f>
        <v>0</v>
      </c>
      <c r="AL1128" s="147">
        <f>IF(AND($I1128="Si",U1128=1),1,IF(AND($I1128="Fisico",U1128=1),1,IF(AND(U1128=1,$I1128="Electronico"),2,IF(U1128=1,VLOOKUP($C1128&amp;"|"&amp;$B1128&amp;"|"&amp;$D1128,Empresas!$C$6:$CC$92,$G1128+6+1,0),0))))</f>
        <v>0</v>
      </c>
      <c r="AM1128" s="149">
        <f t="shared" si="181"/>
        <v>16</v>
      </c>
      <c r="AN1128" s="149">
        <f t="shared" si="182"/>
        <v>16</v>
      </c>
      <c r="AO1128" s="152">
        <f t="shared" si="183"/>
        <v>1</v>
      </c>
    </row>
    <row r="1129" spans="1:41" x14ac:dyDescent="0.25">
      <c r="A1129" s="137" t="str">
        <f>VLOOKUP(D1129,Empresas!$D$7:$F$91,3,0)</f>
        <v>Jose</v>
      </c>
      <c r="B1129" s="138" t="str">
        <f>VLOOKUP(D1129,Empresas!$D$7:$G$91,4,0)</f>
        <v>Wildor</v>
      </c>
      <c r="C1129" s="138" t="s">
        <v>544</v>
      </c>
      <c r="D1129" s="138" t="s">
        <v>229</v>
      </c>
      <c r="E1129" s="138" t="str">
        <f>VLOOKUP(D1129,Empresas!$D$7:$E$92,2,0)</f>
        <v>BARRETO ABAL YULI MABEL</v>
      </c>
      <c r="F1129" s="138" t="s">
        <v>164</v>
      </c>
      <c r="G1129" s="139">
        <f t="shared" si="186"/>
        <v>25</v>
      </c>
      <c r="H1129" s="139" t="str">
        <f>VLOOKUP(D1129,Empresas!$D$6:$L$92,7,0)</f>
        <v>Trimestral</v>
      </c>
      <c r="I1129" s="138" t="str">
        <f>VLOOKUP(VLOOKUP(D1129&amp;"|"&amp;B1129,Empresas!$I$7:$CB$92,G1129,0),Tablas!$A$3:$B$5,2,0)</f>
        <v>No aplica</v>
      </c>
      <c r="J1129" s="78"/>
      <c r="K1129" s="78"/>
      <c r="L1129" s="78"/>
      <c r="M1129" s="78"/>
      <c r="N1129" s="78"/>
      <c r="O1129" s="78"/>
      <c r="P1129" s="78"/>
      <c r="Q1129" s="78"/>
      <c r="R1129" s="78"/>
      <c r="S1129" s="78"/>
      <c r="T1129" s="78"/>
      <c r="U1129" s="78"/>
      <c r="V1129" s="78" t="str">
        <f>VLOOKUP(D1129,Empresas!$D$7:$CF$91,81,0)</f>
        <v>B</v>
      </c>
      <c r="W1129" s="78" t="str">
        <f>VLOOKUP(D1129,Empresas!$D$7:$M$91,10,0)</f>
        <v>Rer</v>
      </c>
      <c r="X1129" s="69" t="str">
        <f t="shared" si="179"/>
        <v>SI</v>
      </c>
      <c r="Y1129" s="153" t="str">
        <f t="shared" si="180"/>
        <v>No aplica</v>
      </c>
      <c r="Z1129" s="147">
        <f>IF(Y1129="No aplica",0,IF(I1129="no",0,IF(I1129="No aplica",0,IF(I1129="Si",1,IF(I1129="Fisico",1,IF(I1129="Electronico",2,VLOOKUP(C1129&amp;"|"&amp;B1129&amp;"|"&amp;D1129,Empresas!$C$6:$CC$92,G1129+6+1,0)))))))</f>
        <v>0</v>
      </c>
      <c r="AA1129" s="147">
        <f>IF(AND($I1129="Si",J1129=1),1,IF(AND($I1129="Fisico",J1129=1),1,IF(AND(J1129=1,$I1129="Electronico"),2,IF(J1129=1,VLOOKUP($C1129&amp;"|"&amp;$B1129&amp;"|"&amp;$D1129,Empresas!$C$6:$CC$92,$G1129+6+1,0),0))))</f>
        <v>0</v>
      </c>
      <c r="AB1129" s="147">
        <f>IF(AND($I1129="Si",K1129=1),1,IF(AND($I1129="Fisico",K1129=1),1,IF(AND(K1129=1,$I1129="Electronico"),2,IF(K1129=1,VLOOKUP($C1129&amp;"|"&amp;$B1129&amp;"|"&amp;$D1129,Empresas!$C$6:$CC$92,$G1129+6+1,0),0))))</f>
        <v>0</v>
      </c>
      <c r="AC1129" s="147">
        <f>IF(AND($I1129="Si",L1129=1),1,IF(AND($I1129="Fisico",L1129=1),1,IF(AND(L1129=1,$I1129="Electronico"),2,IF(L1129=1,VLOOKUP($C1129&amp;"|"&amp;$B1129&amp;"|"&amp;$D1129,Empresas!$C$6:$CC$92,$G1129+6+1,0),0))))</f>
        <v>0</v>
      </c>
      <c r="AD1129" s="147">
        <f>IF(AND($I1129="Si",M1129=1),1,IF(AND($I1129="Fisico",M1129=1),1,IF(AND(M1129=1,$I1129="Electronico"),2,IF(M1129=1,VLOOKUP($C1129&amp;"|"&amp;$B1129&amp;"|"&amp;$D1129,Empresas!$C$6:$CC$92,$G1129+6+1,0),0))))</f>
        <v>0</v>
      </c>
      <c r="AE1129" s="147">
        <f>IF(AND($I1129="Si",N1129=1),1,IF(AND($I1129="Fisico",N1129=1),1,IF(AND(N1129=1,$I1129="Electronico"),2,IF(N1129=1,VLOOKUP($C1129&amp;"|"&amp;$B1129&amp;"|"&amp;$D1129,Empresas!$C$6:$CC$92,$G1129+6+1,0),0))))</f>
        <v>0</v>
      </c>
      <c r="AF1129" s="147">
        <f>IF(AND($I1129="Si",O1129=1),1,IF(AND($I1129="Fisico",O1129=1),1,IF(AND(O1129=1,$I1129="Electronico"),2,IF(O1129=1,VLOOKUP($C1129&amp;"|"&amp;$B1129&amp;"|"&amp;$D1129,Empresas!$C$6:$CC$92,$G1129+6+1,0),0))))</f>
        <v>0</v>
      </c>
      <c r="AG1129" s="147">
        <f>IF(AND($I1129="Si",P1129=1),1,IF(AND($I1129="Fisico",P1129=1),1,IF(AND(P1129=1,$I1129="Electronico"),2,IF(P1129=1,VLOOKUP($C1129&amp;"|"&amp;$B1129&amp;"|"&amp;$D1129,Empresas!$C$6:$CC$92,$G1129+6+1,0),0))))</f>
        <v>0</v>
      </c>
      <c r="AH1129" s="147">
        <f>IF(AND($I1129="Si",Q1129=1),1,IF(AND($I1129="Fisico",Q1129=1),1,IF(AND(Q1129=1,$I1129="Electronico"),2,IF(Q1129=1,VLOOKUP($C1129&amp;"|"&amp;$B1129&amp;"|"&amp;$D1129,Empresas!$C$6:$CC$92,$G1129+6+1,0),0))))</f>
        <v>0</v>
      </c>
      <c r="AI1129" s="147">
        <f>IF(AND($I1129="Si",R1129=1),1,IF(AND($I1129="Fisico",R1129=1),1,IF(AND(R1129=1,$I1129="Electronico"),2,IF(R1129=1,VLOOKUP($C1129&amp;"|"&amp;$B1129&amp;"|"&amp;$D1129,Empresas!$C$6:$CC$92,$G1129+6+1,0),0))))</f>
        <v>0</v>
      </c>
      <c r="AJ1129" s="147">
        <f>IF(AND($I1129="Si",S1129=1),1,IF(AND($I1129="Fisico",S1129=1),1,IF(AND(S1129=1,$I1129="Electronico"),2,IF(S1129=1,VLOOKUP($C1129&amp;"|"&amp;$B1129&amp;"|"&amp;$D1129,Empresas!$C$6:$CC$92,$G1129+6+1,0),0))))</f>
        <v>0</v>
      </c>
      <c r="AK1129" s="147">
        <f>IF(AND($I1129="Si",T1129=1),1,IF(AND($I1129="Fisico",T1129=1),1,IF(AND(T1129=1,$I1129="Electronico"),2,IF(T1129=1,VLOOKUP($C1129&amp;"|"&amp;$B1129&amp;"|"&amp;$D1129,Empresas!$C$6:$CC$92,$G1129+6+1,0),0))))</f>
        <v>0</v>
      </c>
      <c r="AL1129" s="147">
        <f>IF(AND($I1129="Si",U1129=1),1,IF(AND($I1129="Fisico",U1129=1),1,IF(AND(U1129=1,$I1129="Electronico"),2,IF(U1129=1,VLOOKUP($C1129&amp;"|"&amp;$B1129&amp;"|"&amp;$D1129,Empresas!$C$6:$CC$92,$G1129+6+1,0),0))))</f>
        <v>0</v>
      </c>
      <c r="AM1129" s="149">
        <f t="shared" si="181"/>
        <v>0</v>
      </c>
      <c r="AN1129" s="149">
        <f t="shared" si="182"/>
        <v>0</v>
      </c>
      <c r="AO1129" s="152">
        <f t="shared" si="183"/>
        <v>0</v>
      </c>
    </row>
    <row r="1130" spans="1:41" x14ac:dyDescent="0.25">
      <c r="A1130" s="137" t="str">
        <f>VLOOKUP(D1130,Empresas!$D$7:$F$91,3,0)</f>
        <v>Jose</v>
      </c>
      <c r="B1130" s="138" t="str">
        <f>VLOOKUP(D1130,Empresas!$D$7:$G$91,4,0)</f>
        <v>Wildor</v>
      </c>
      <c r="C1130" s="138" t="s">
        <v>544</v>
      </c>
      <c r="D1130" s="138" t="s">
        <v>229</v>
      </c>
      <c r="E1130" s="138" t="str">
        <f>VLOOKUP(D1130,Empresas!$D$7:$E$92,2,0)</f>
        <v>BARRETO ABAL YULI MABEL</v>
      </c>
      <c r="F1130" s="138" t="s">
        <v>165</v>
      </c>
      <c r="G1130" s="139">
        <f t="shared" si="186"/>
        <v>28</v>
      </c>
      <c r="H1130" s="139" t="str">
        <f>VLOOKUP(D1130,Empresas!$D$6:$L$92,7,0)</f>
        <v>Trimestral</v>
      </c>
      <c r="I1130" s="138" t="str">
        <f>VLOOKUP(VLOOKUP(D1130&amp;"|"&amp;B1130,Empresas!$I$7:$CB$92,G1130,0),Tablas!$A$3:$B$5,2,0)</f>
        <v>No aplica</v>
      </c>
      <c r="J1130" s="78"/>
      <c r="K1130" s="78"/>
      <c r="L1130" s="78"/>
      <c r="M1130" s="78"/>
      <c r="N1130" s="78"/>
      <c r="O1130" s="78"/>
      <c r="P1130" s="78"/>
      <c r="Q1130" s="78"/>
      <c r="R1130" s="78"/>
      <c r="S1130" s="78"/>
      <c r="T1130" s="78"/>
      <c r="U1130" s="78"/>
      <c r="V1130" s="78" t="str">
        <f>VLOOKUP(D1130,Empresas!$D$7:$CF$91,81,0)</f>
        <v>B</v>
      </c>
      <c r="W1130" s="78" t="str">
        <f>VLOOKUP(D1130,Empresas!$D$7:$M$91,10,0)</f>
        <v>Rer</v>
      </c>
      <c r="X1130" s="69" t="str">
        <f t="shared" si="179"/>
        <v>SI</v>
      </c>
      <c r="Y1130" s="153" t="str">
        <f t="shared" si="180"/>
        <v>No aplica</v>
      </c>
      <c r="Z1130" s="147">
        <f>IF(Y1130="No aplica",0,IF(I1130="no",0,IF(I1130="No aplica",0,IF(I1130="Si",1,IF(I1130="Fisico",1,IF(I1130="Electronico",2,VLOOKUP(C1130&amp;"|"&amp;B1130&amp;"|"&amp;D1130,Empresas!$C$6:$CC$92,G1130+6+1,0)))))))</f>
        <v>0</v>
      </c>
      <c r="AA1130" s="147">
        <f>IF(AND($I1130="Si",J1130=1),1,IF(AND($I1130="Fisico",J1130=1),1,IF(AND(J1130=1,$I1130="Electronico"),2,IF(J1130=1,VLOOKUP($C1130&amp;"|"&amp;$B1130&amp;"|"&amp;$D1130,Empresas!$C$6:$CC$92,$G1130+6+1,0),0))))</f>
        <v>0</v>
      </c>
      <c r="AB1130" s="147">
        <f>IF(AND($I1130="Si",K1130=1),1,IF(AND($I1130="Fisico",K1130=1),1,IF(AND(K1130=1,$I1130="Electronico"),2,IF(K1130=1,VLOOKUP($C1130&amp;"|"&amp;$B1130&amp;"|"&amp;$D1130,Empresas!$C$6:$CC$92,$G1130+6+1,0),0))))</f>
        <v>0</v>
      </c>
      <c r="AC1130" s="147">
        <f>IF(AND($I1130="Si",L1130=1),1,IF(AND($I1130="Fisico",L1130=1),1,IF(AND(L1130=1,$I1130="Electronico"),2,IF(L1130=1,VLOOKUP($C1130&amp;"|"&amp;$B1130&amp;"|"&amp;$D1130,Empresas!$C$6:$CC$92,$G1130+6+1,0),0))))</f>
        <v>0</v>
      </c>
      <c r="AD1130" s="147">
        <f>IF(AND($I1130="Si",M1130=1),1,IF(AND($I1130="Fisico",M1130=1),1,IF(AND(M1130=1,$I1130="Electronico"),2,IF(M1130=1,VLOOKUP($C1130&amp;"|"&amp;$B1130&amp;"|"&amp;$D1130,Empresas!$C$6:$CC$92,$G1130+6+1,0),0))))</f>
        <v>0</v>
      </c>
      <c r="AE1130" s="147">
        <f>IF(AND($I1130="Si",N1130=1),1,IF(AND($I1130="Fisico",N1130=1),1,IF(AND(N1130=1,$I1130="Electronico"),2,IF(N1130=1,VLOOKUP($C1130&amp;"|"&amp;$B1130&amp;"|"&amp;$D1130,Empresas!$C$6:$CC$92,$G1130+6+1,0),0))))</f>
        <v>0</v>
      </c>
      <c r="AF1130" s="147">
        <f>IF(AND($I1130="Si",O1130=1),1,IF(AND($I1130="Fisico",O1130=1),1,IF(AND(O1130=1,$I1130="Electronico"),2,IF(O1130=1,VLOOKUP($C1130&amp;"|"&amp;$B1130&amp;"|"&amp;$D1130,Empresas!$C$6:$CC$92,$G1130+6+1,0),0))))</f>
        <v>0</v>
      </c>
      <c r="AG1130" s="147">
        <f>IF(AND($I1130="Si",P1130=1),1,IF(AND($I1130="Fisico",P1130=1),1,IF(AND(P1130=1,$I1130="Electronico"),2,IF(P1130=1,VLOOKUP($C1130&amp;"|"&amp;$B1130&amp;"|"&amp;$D1130,Empresas!$C$6:$CC$92,$G1130+6+1,0),0))))</f>
        <v>0</v>
      </c>
      <c r="AH1130" s="147">
        <f>IF(AND($I1130="Si",Q1130=1),1,IF(AND($I1130="Fisico",Q1130=1),1,IF(AND(Q1130=1,$I1130="Electronico"),2,IF(Q1130=1,VLOOKUP($C1130&amp;"|"&amp;$B1130&amp;"|"&amp;$D1130,Empresas!$C$6:$CC$92,$G1130+6+1,0),0))))</f>
        <v>0</v>
      </c>
      <c r="AI1130" s="147">
        <f>IF(AND($I1130="Si",R1130=1),1,IF(AND($I1130="Fisico",R1130=1),1,IF(AND(R1130=1,$I1130="Electronico"),2,IF(R1130=1,VLOOKUP($C1130&amp;"|"&amp;$B1130&amp;"|"&amp;$D1130,Empresas!$C$6:$CC$92,$G1130+6+1,0),0))))</f>
        <v>0</v>
      </c>
      <c r="AJ1130" s="147">
        <f>IF(AND($I1130="Si",S1130=1),1,IF(AND($I1130="Fisico",S1130=1),1,IF(AND(S1130=1,$I1130="Electronico"),2,IF(S1130=1,VLOOKUP($C1130&amp;"|"&amp;$B1130&amp;"|"&amp;$D1130,Empresas!$C$6:$CC$92,$G1130+6+1,0),0))))</f>
        <v>0</v>
      </c>
      <c r="AK1130" s="147">
        <f>IF(AND($I1130="Si",T1130=1),1,IF(AND($I1130="Fisico",T1130=1),1,IF(AND(T1130=1,$I1130="Electronico"),2,IF(T1130=1,VLOOKUP($C1130&amp;"|"&amp;$B1130&amp;"|"&amp;$D1130,Empresas!$C$6:$CC$92,$G1130+6+1,0),0))))</f>
        <v>0</v>
      </c>
      <c r="AL1130" s="147">
        <f>IF(AND($I1130="Si",U1130=1),1,IF(AND($I1130="Fisico",U1130=1),1,IF(AND(U1130=1,$I1130="Electronico"),2,IF(U1130=1,VLOOKUP($C1130&amp;"|"&amp;$B1130&amp;"|"&amp;$D1130,Empresas!$C$6:$CC$92,$G1130+6+1,0),0))))</f>
        <v>0</v>
      </c>
      <c r="AM1130" s="149">
        <f t="shared" si="181"/>
        <v>0</v>
      </c>
      <c r="AN1130" s="149">
        <f t="shared" si="182"/>
        <v>0</v>
      </c>
      <c r="AO1130" s="152">
        <f t="shared" si="183"/>
        <v>0</v>
      </c>
    </row>
    <row r="1131" spans="1:41" x14ac:dyDescent="0.25">
      <c r="A1131" s="137" t="str">
        <f>VLOOKUP(D1131,Empresas!$D$7:$F$91,3,0)</f>
        <v>Jose</v>
      </c>
      <c r="B1131" s="138" t="str">
        <f>VLOOKUP(D1131,Empresas!$D$7:$G$91,4,0)</f>
        <v>Wildor</v>
      </c>
      <c r="C1131" s="138" t="s">
        <v>544</v>
      </c>
      <c r="D1131" s="138" t="s">
        <v>229</v>
      </c>
      <c r="E1131" s="138" t="str">
        <f>VLOOKUP(D1131,Empresas!$D$7:$E$92,2,0)</f>
        <v>BARRETO ABAL YULI MABEL</v>
      </c>
      <c r="F1131" s="138" t="s">
        <v>166</v>
      </c>
      <c r="G1131" s="139">
        <f t="shared" si="186"/>
        <v>31</v>
      </c>
      <c r="H1131" s="139" t="str">
        <f>VLOOKUP(D1131,Empresas!$D$6:$L$92,7,0)</f>
        <v>Trimestral</v>
      </c>
      <c r="I1131" s="138" t="str">
        <f>VLOOKUP(VLOOKUP(D1131&amp;"|"&amp;B1131,Empresas!$I$7:$CB$92,G1131,0),Tablas!$A$3:$B$5,2,0)</f>
        <v>No aplica</v>
      </c>
      <c r="J1131" s="78"/>
      <c r="K1131" s="78"/>
      <c r="L1131" s="78"/>
      <c r="M1131" s="78"/>
      <c r="N1131" s="78"/>
      <c r="O1131" s="78"/>
      <c r="P1131" s="78"/>
      <c r="Q1131" s="78"/>
      <c r="R1131" s="78"/>
      <c r="S1131" s="78"/>
      <c r="T1131" s="78"/>
      <c r="U1131" s="78"/>
      <c r="V1131" s="78" t="str">
        <f>VLOOKUP(D1131,Empresas!$D$7:$CF$91,81,0)</f>
        <v>B</v>
      </c>
      <c r="W1131" s="78" t="str">
        <f>VLOOKUP(D1131,Empresas!$D$7:$M$91,10,0)</f>
        <v>Rer</v>
      </c>
      <c r="X1131" s="69" t="str">
        <f t="shared" si="179"/>
        <v>SI</v>
      </c>
      <c r="Y1131" s="153" t="str">
        <f t="shared" si="180"/>
        <v>No aplica</v>
      </c>
      <c r="Z1131" s="147">
        <f>IF(Y1131="No aplica",0,IF(I1131="no",0,IF(I1131="No aplica",0,IF(I1131="Si",1,IF(I1131="Fisico",1,IF(I1131="Electronico",2,VLOOKUP(C1131&amp;"|"&amp;B1131&amp;"|"&amp;D1131,Empresas!$C$6:$CC$92,G1131+6+1,0)))))))</f>
        <v>0</v>
      </c>
      <c r="AA1131" s="147">
        <f>IF(AND($I1131="Si",J1131=1),1,IF(AND($I1131="Fisico",J1131=1),1,IF(AND(J1131=1,$I1131="Electronico"),2,IF(J1131=1,VLOOKUP($C1131&amp;"|"&amp;$B1131&amp;"|"&amp;$D1131,Empresas!$C$6:$CC$92,$G1131+6+1,0),0))))</f>
        <v>0</v>
      </c>
      <c r="AB1131" s="147">
        <f>IF(AND($I1131="Si",K1131=1),1,IF(AND($I1131="Fisico",K1131=1),1,IF(AND(K1131=1,$I1131="Electronico"),2,IF(K1131=1,VLOOKUP($C1131&amp;"|"&amp;$B1131&amp;"|"&amp;$D1131,Empresas!$C$6:$CC$92,$G1131+6+1,0),0))))</f>
        <v>0</v>
      </c>
      <c r="AC1131" s="147">
        <f>IF(AND($I1131="Si",L1131=1),1,IF(AND($I1131="Fisico",L1131=1),1,IF(AND(L1131=1,$I1131="Electronico"),2,IF(L1131=1,VLOOKUP($C1131&amp;"|"&amp;$B1131&amp;"|"&amp;$D1131,Empresas!$C$6:$CC$92,$G1131+6+1,0),0))))</f>
        <v>0</v>
      </c>
      <c r="AD1131" s="147">
        <f>IF(AND($I1131="Si",M1131=1),1,IF(AND($I1131="Fisico",M1131=1),1,IF(AND(M1131=1,$I1131="Electronico"),2,IF(M1131=1,VLOOKUP($C1131&amp;"|"&amp;$B1131&amp;"|"&amp;$D1131,Empresas!$C$6:$CC$92,$G1131+6+1,0),0))))</f>
        <v>0</v>
      </c>
      <c r="AE1131" s="147">
        <f>IF(AND($I1131="Si",N1131=1),1,IF(AND($I1131="Fisico",N1131=1),1,IF(AND(N1131=1,$I1131="Electronico"),2,IF(N1131=1,VLOOKUP($C1131&amp;"|"&amp;$B1131&amp;"|"&amp;$D1131,Empresas!$C$6:$CC$92,$G1131+6+1,0),0))))</f>
        <v>0</v>
      </c>
      <c r="AF1131" s="147">
        <f>IF(AND($I1131="Si",O1131=1),1,IF(AND($I1131="Fisico",O1131=1),1,IF(AND(O1131=1,$I1131="Electronico"),2,IF(O1131=1,VLOOKUP($C1131&amp;"|"&amp;$B1131&amp;"|"&amp;$D1131,Empresas!$C$6:$CC$92,$G1131+6+1,0),0))))</f>
        <v>0</v>
      </c>
      <c r="AG1131" s="147">
        <f>IF(AND($I1131="Si",P1131=1),1,IF(AND($I1131="Fisico",P1131=1),1,IF(AND(P1131=1,$I1131="Electronico"),2,IF(P1131=1,VLOOKUP($C1131&amp;"|"&amp;$B1131&amp;"|"&amp;$D1131,Empresas!$C$6:$CC$92,$G1131+6+1,0),0))))</f>
        <v>0</v>
      </c>
      <c r="AH1131" s="147">
        <f>IF(AND($I1131="Si",Q1131=1),1,IF(AND($I1131="Fisico",Q1131=1),1,IF(AND(Q1131=1,$I1131="Electronico"),2,IF(Q1131=1,VLOOKUP($C1131&amp;"|"&amp;$B1131&amp;"|"&amp;$D1131,Empresas!$C$6:$CC$92,$G1131+6+1,0),0))))</f>
        <v>0</v>
      </c>
      <c r="AI1131" s="147">
        <f>IF(AND($I1131="Si",R1131=1),1,IF(AND($I1131="Fisico",R1131=1),1,IF(AND(R1131=1,$I1131="Electronico"),2,IF(R1131=1,VLOOKUP($C1131&amp;"|"&amp;$B1131&amp;"|"&amp;$D1131,Empresas!$C$6:$CC$92,$G1131+6+1,0),0))))</f>
        <v>0</v>
      </c>
      <c r="AJ1131" s="147">
        <f>IF(AND($I1131="Si",S1131=1),1,IF(AND($I1131="Fisico",S1131=1),1,IF(AND(S1131=1,$I1131="Electronico"),2,IF(S1131=1,VLOOKUP($C1131&amp;"|"&amp;$B1131&amp;"|"&amp;$D1131,Empresas!$C$6:$CC$92,$G1131+6+1,0),0))))</f>
        <v>0</v>
      </c>
      <c r="AK1131" s="147">
        <f>IF(AND($I1131="Si",T1131=1),1,IF(AND($I1131="Fisico",T1131=1),1,IF(AND(T1131=1,$I1131="Electronico"),2,IF(T1131=1,VLOOKUP($C1131&amp;"|"&amp;$B1131&amp;"|"&amp;$D1131,Empresas!$C$6:$CC$92,$G1131+6+1,0),0))))</f>
        <v>0</v>
      </c>
      <c r="AL1131" s="147">
        <f>IF(AND($I1131="Si",U1131=1),1,IF(AND($I1131="Fisico",U1131=1),1,IF(AND(U1131=1,$I1131="Electronico"),2,IF(U1131=1,VLOOKUP($C1131&amp;"|"&amp;$B1131&amp;"|"&amp;$D1131,Empresas!$C$6:$CC$92,$G1131+6+1,0),0))))</f>
        <v>0</v>
      </c>
      <c r="AM1131" s="149">
        <f t="shared" si="181"/>
        <v>0</v>
      </c>
      <c r="AN1131" s="149">
        <f t="shared" si="182"/>
        <v>0</v>
      </c>
      <c r="AO1131" s="152">
        <f t="shared" si="183"/>
        <v>0</v>
      </c>
    </row>
    <row r="1132" spans="1:41" x14ac:dyDescent="0.25">
      <c r="A1132" s="137" t="str">
        <f>VLOOKUP(D1132,Empresas!$D$7:$F$91,3,0)</f>
        <v>Jose</v>
      </c>
      <c r="B1132" s="138" t="str">
        <f>VLOOKUP(D1132,Empresas!$D$7:$G$91,4,0)</f>
        <v>Wildor</v>
      </c>
      <c r="C1132" s="138" t="s">
        <v>544</v>
      </c>
      <c r="D1132" s="138" t="s">
        <v>229</v>
      </c>
      <c r="E1132" s="138" t="str">
        <f>VLOOKUP(D1132,Empresas!$D$7:$E$92,2,0)</f>
        <v>BARRETO ABAL YULI MABEL</v>
      </c>
      <c r="F1132" s="138" t="s">
        <v>167</v>
      </c>
      <c r="G1132" s="139">
        <f t="shared" si="186"/>
        <v>34</v>
      </c>
      <c r="H1132" s="139" t="str">
        <f>VLOOKUP(D1132,Empresas!$D$6:$L$92,7,0)</f>
        <v>Trimestral</v>
      </c>
      <c r="I1132" s="138" t="str">
        <f>VLOOKUP(VLOOKUP(D1132&amp;"|"&amp;B1132,Empresas!$I$7:$CB$92,G1132,0),Tablas!$A$3:$B$5,2,0)</f>
        <v>No aplica</v>
      </c>
      <c r="J1132" s="78"/>
      <c r="K1132" s="78"/>
      <c r="L1132" s="78"/>
      <c r="M1132" s="78"/>
      <c r="N1132" s="78"/>
      <c r="O1132" s="78"/>
      <c r="P1132" s="78"/>
      <c r="Q1132" s="78"/>
      <c r="R1132" s="78"/>
      <c r="S1132" s="78"/>
      <c r="T1132" s="78"/>
      <c r="U1132" s="78"/>
      <c r="V1132" s="78" t="str">
        <f>VLOOKUP(D1132,Empresas!$D$7:$CF$91,81,0)</f>
        <v>B</v>
      </c>
      <c r="W1132" s="78" t="str">
        <f>VLOOKUP(D1132,Empresas!$D$7:$M$91,10,0)</f>
        <v>Rer</v>
      </c>
      <c r="X1132" s="69" t="str">
        <f t="shared" si="179"/>
        <v>SI</v>
      </c>
      <c r="Y1132" s="153" t="str">
        <f t="shared" si="180"/>
        <v>No aplica</v>
      </c>
      <c r="Z1132" s="147">
        <f>IF(Y1132="No aplica",0,IF(I1132="no",0,IF(I1132="No aplica",0,IF(I1132="Si",1,IF(I1132="Fisico",1,IF(I1132="Electronico",2,VLOOKUP(C1132&amp;"|"&amp;B1132&amp;"|"&amp;D1132,Empresas!$C$6:$CC$92,G1132+6+1,0)))))))</f>
        <v>0</v>
      </c>
      <c r="AA1132" s="147">
        <f>IF(AND($I1132="Si",J1132=1),1,IF(AND($I1132="Fisico",J1132=1),1,IF(AND(J1132=1,$I1132="Electronico"),2,IF(J1132=1,VLOOKUP($C1132&amp;"|"&amp;$B1132&amp;"|"&amp;$D1132,Empresas!$C$6:$CC$92,$G1132+6+1,0),0))))</f>
        <v>0</v>
      </c>
      <c r="AB1132" s="147">
        <f>IF(AND($I1132="Si",K1132=1),1,IF(AND($I1132="Fisico",K1132=1),1,IF(AND(K1132=1,$I1132="Electronico"),2,IF(K1132=1,VLOOKUP($C1132&amp;"|"&amp;$B1132&amp;"|"&amp;$D1132,Empresas!$C$6:$CC$92,$G1132+6+1,0),0))))</f>
        <v>0</v>
      </c>
      <c r="AC1132" s="147">
        <f>IF(AND($I1132="Si",L1132=1),1,IF(AND($I1132="Fisico",L1132=1),1,IF(AND(L1132=1,$I1132="Electronico"),2,IF(L1132=1,VLOOKUP($C1132&amp;"|"&amp;$B1132&amp;"|"&amp;$D1132,Empresas!$C$6:$CC$92,$G1132+6+1,0),0))))</f>
        <v>0</v>
      </c>
      <c r="AD1132" s="147">
        <f>IF(AND($I1132="Si",M1132=1),1,IF(AND($I1132="Fisico",M1132=1),1,IF(AND(M1132=1,$I1132="Electronico"),2,IF(M1132=1,VLOOKUP($C1132&amp;"|"&amp;$B1132&amp;"|"&amp;$D1132,Empresas!$C$6:$CC$92,$G1132+6+1,0),0))))</f>
        <v>0</v>
      </c>
      <c r="AE1132" s="147">
        <f>IF(AND($I1132="Si",N1132=1),1,IF(AND($I1132="Fisico",N1132=1),1,IF(AND(N1132=1,$I1132="Electronico"),2,IF(N1132=1,VLOOKUP($C1132&amp;"|"&amp;$B1132&amp;"|"&amp;$D1132,Empresas!$C$6:$CC$92,$G1132+6+1,0),0))))</f>
        <v>0</v>
      </c>
      <c r="AF1132" s="147">
        <f>IF(AND($I1132="Si",O1132=1),1,IF(AND($I1132="Fisico",O1132=1),1,IF(AND(O1132=1,$I1132="Electronico"),2,IF(O1132=1,VLOOKUP($C1132&amp;"|"&amp;$B1132&amp;"|"&amp;$D1132,Empresas!$C$6:$CC$92,$G1132+6+1,0),0))))</f>
        <v>0</v>
      </c>
      <c r="AG1132" s="147">
        <f>IF(AND($I1132="Si",P1132=1),1,IF(AND($I1132="Fisico",P1132=1),1,IF(AND(P1132=1,$I1132="Electronico"),2,IF(P1132=1,VLOOKUP($C1132&amp;"|"&amp;$B1132&amp;"|"&amp;$D1132,Empresas!$C$6:$CC$92,$G1132+6+1,0),0))))</f>
        <v>0</v>
      </c>
      <c r="AH1132" s="147">
        <f>IF(AND($I1132="Si",Q1132=1),1,IF(AND($I1132="Fisico",Q1132=1),1,IF(AND(Q1132=1,$I1132="Electronico"),2,IF(Q1132=1,VLOOKUP($C1132&amp;"|"&amp;$B1132&amp;"|"&amp;$D1132,Empresas!$C$6:$CC$92,$G1132+6+1,0),0))))</f>
        <v>0</v>
      </c>
      <c r="AI1132" s="147">
        <f>IF(AND($I1132="Si",R1132=1),1,IF(AND($I1132="Fisico",R1132=1),1,IF(AND(R1132=1,$I1132="Electronico"),2,IF(R1132=1,VLOOKUP($C1132&amp;"|"&amp;$B1132&amp;"|"&amp;$D1132,Empresas!$C$6:$CC$92,$G1132+6+1,0),0))))</f>
        <v>0</v>
      </c>
      <c r="AJ1132" s="147">
        <f>IF(AND($I1132="Si",S1132=1),1,IF(AND($I1132="Fisico",S1132=1),1,IF(AND(S1132=1,$I1132="Electronico"),2,IF(S1132=1,VLOOKUP($C1132&amp;"|"&amp;$B1132&amp;"|"&amp;$D1132,Empresas!$C$6:$CC$92,$G1132+6+1,0),0))))</f>
        <v>0</v>
      </c>
      <c r="AK1132" s="147">
        <f>IF(AND($I1132="Si",T1132=1),1,IF(AND($I1132="Fisico",T1132=1),1,IF(AND(T1132=1,$I1132="Electronico"),2,IF(T1132=1,VLOOKUP($C1132&amp;"|"&amp;$B1132&amp;"|"&amp;$D1132,Empresas!$C$6:$CC$92,$G1132+6+1,0),0))))</f>
        <v>0</v>
      </c>
      <c r="AL1132" s="147">
        <f>IF(AND($I1132="Si",U1132=1),1,IF(AND($I1132="Fisico",U1132=1),1,IF(AND(U1132=1,$I1132="Electronico"),2,IF(U1132=1,VLOOKUP($C1132&amp;"|"&amp;$B1132&amp;"|"&amp;$D1132,Empresas!$C$6:$CC$92,$G1132+6+1,0),0))))</f>
        <v>0</v>
      </c>
      <c r="AM1132" s="149">
        <f t="shared" si="181"/>
        <v>0</v>
      </c>
      <c r="AN1132" s="149">
        <f t="shared" si="182"/>
        <v>0</v>
      </c>
      <c r="AO1132" s="152">
        <f t="shared" si="183"/>
        <v>0</v>
      </c>
    </row>
    <row r="1133" spans="1:41" x14ac:dyDescent="0.25">
      <c r="A1133" s="137" t="str">
        <f>VLOOKUP(D1133,Empresas!$D$7:$F$91,3,0)</f>
        <v>Jose</v>
      </c>
      <c r="B1133" s="138" t="str">
        <f>VLOOKUP(D1133,Empresas!$D$7:$G$91,4,0)</f>
        <v>Wildor</v>
      </c>
      <c r="C1133" s="138" t="s">
        <v>544</v>
      </c>
      <c r="D1133" s="138" t="s">
        <v>229</v>
      </c>
      <c r="E1133" s="138" t="str">
        <f>VLOOKUP(D1133,Empresas!$D$7:$E$92,2,0)</f>
        <v>BARRETO ABAL YULI MABEL</v>
      </c>
      <c r="F1133" s="138" t="s">
        <v>168</v>
      </c>
      <c r="G1133" s="139">
        <f t="shared" si="186"/>
        <v>37</v>
      </c>
      <c r="H1133" s="139" t="str">
        <f>VLOOKUP(D1133,Empresas!$D$6:$L$92,7,0)</f>
        <v>Trimestral</v>
      </c>
      <c r="I1133" s="138" t="str">
        <f>VLOOKUP(VLOOKUP(D1133&amp;"|"&amp;B1133,Empresas!$I$7:$CB$92,G1133,0),Tablas!$A$3:$B$5,2,0)</f>
        <v>No aplica</v>
      </c>
      <c r="J1133" s="78"/>
      <c r="K1133" s="78"/>
      <c r="L1133" s="78"/>
      <c r="M1133" s="78"/>
      <c r="N1133" s="78"/>
      <c r="O1133" s="78"/>
      <c r="P1133" s="78"/>
      <c r="Q1133" s="78"/>
      <c r="R1133" s="78"/>
      <c r="S1133" s="78"/>
      <c r="T1133" s="78"/>
      <c r="U1133" s="78"/>
      <c r="V1133" s="78" t="str">
        <f>VLOOKUP(D1133,Empresas!$D$7:$CF$91,81,0)</f>
        <v>B</v>
      </c>
      <c r="W1133" s="78" t="str">
        <f>VLOOKUP(D1133,Empresas!$D$7:$M$91,10,0)</f>
        <v>Rer</v>
      </c>
      <c r="X1133" s="69" t="str">
        <f t="shared" si="179"/>
        <v>SI</v>
      </c>
      <c r="Y1133" s="153" t="str">
        <f t="shared" si="180"/>
        <v>No aplica</v>
      </c>
      <c r="Z1133" s="147">
        <f>IF(Y1133="No aplica",0,IF(I1133="no",0,IF(I1133="No aplica",0,IF(I1133="Si",1,IF(I1133="Fisico",1,IF(I1133="Electronico",2,VLOOKUP(C1133&amp;"|"&amp;B1133&amp;"|"&amp;D1133,Empresas!$C$6:$CC$92,G1133+6+1,0)))))))</f>
        <v>0</v>
      </c>
      <c r="AA1133" s="147">
        <f>IF(AND($I1133="Si",J1133=1),1,IF(AND($I1133="Fisico",J1133=1),1,IF(AND(J1133=1,$I1133="Electronico"),2,IF(J1133=1,VLOOKUP($C1133&amp;"|"&amp;$B1133&amp;"|"&amp;$D1133,Empresas!$C$6:$CC$92,$G1133+6+1,0),0))))</f>
        <v>0</v>
      </c>
      <c r="AB1133" s="147">
        <f>IF(AND($I1133="Si",K1133=1),1,IF(AND($I1133="Fisico",K1133=1),1,IF(AND(K1133=1,$I1133="Electronico"),2,IF(K1133=1,VLOOKUP($C1133&amp;"|"&amp;$B1133&amp;"|"&amp;$D1133,Empresas!$C$6:$CC$92,$G1133+6+1,0),0))))</f>
        <v>0</v>
      </c>
      <c r="AC1133" s="147">
        <f>IF(AND($I1133="Si",L1133=1),1,IF(AND($I1133="Fisico",L1133=1),1,IF(AND(L1133=1,$I1133="Electronico"),2,IF(L1133=1,VLOOKUP($C1133&amp;"|"&amp;$B1133&amp;"|"&amp;$D1133,Empresas!$C$6:$CC$92,$G1133+6+1,0),0))))</f>
        <v>0</v>
      </c>
      <c r="AD1133" s="147">
        <f>IF(AND($I1133="Si",M1133=1),1,IF(AND($I1133="Fisico",M1133=1),1,IF(AND(M1133=1,$I1133="Electronico"),2,IF(M1133=1,VLOOKUP($C1133&amp;"|"&amp;$B1133&amp;"|"&amp;$D1133,Empresas!$C$6:$CC$92,$G1133+6+1,0),0))))</f>
        <v>0</v>
      </c>
      <c r="AE1133" s="147">
        <f>IF(AND($I1133="Si",N1133=1),1,IF(AND($I1133="Fisico",N1133=1),1,IF(AND(N1133=1,$I1133="Electronico"),2,IF(N1133=1,VLOOKUP($C1133&amp;"|"&amp;$B1133&amp;"|"&amp;$D1133,Empresas!$C$6:$CC$92,$G1133+6+1,0),0))))</f>
        <v>0</v>
      </c>
      <c r="AF1133" s="147">
        <f>IF(AND($I1133="Si",O1133=1),1,IF(AND($I1133="Fisico",O1133=1),1,IF(AND(O1133=1,$I1133="Electronico"),2,IF(O1133=1,VLOOKUP($C1133&amp;"|"&amp;$B1133&amp;"|"&amp;$D1133,Empresas!$C$6:$CC$92,$G1133+6+1,0),0))))</f>
        <v>0</v>
      </c>
      <c r="AG1133" s="147">
        <f>IF(AND($I1133="Si",P1133=1),1,IF(AND($I1133="Fisico",P1133=1),1,IF(AND(P1133=1,$I1133="Electronico"),2,IF(P1133=1,VLOOKUP($C1133&amp;"|"&amp;$B1133&amp;"|"&amp;$D1133,Empresas!$C$6:$CC$92,$G1133+6+1,0),0))))</f>
        <v>0</v>
      </c>
      <c r="AH1133" s="147">
        <f>IF(AND($I1133="Si",Q1133=1),1,IF(AND($I1133="Fisico",Q1133=1),1,IF(AND(Q1133=1,$I1133="Electronico"),2,IF(Q1133=1,VLOOKUP($C1133&amp;"|"&amp;$B1133&amp;"|"&amp;$D1133,Empresas!$C$6:$CC$92,$G1133+6+1,0),0))))</f>
        <v>0</v>
      </c>
      <c r="AI1133" s="147">
        <f>IF(AND($I1133="Si",R1133=1),1,IF(AND($I1133="Fisico",R1133=1),1,IF(AND(R1133=1,$I1133="Electronico"),2,IF(R1133=1,VLOOKUP($C1133&amp;"|"&amp;$B1133&amp;"|"&amp;$D1133,Empresas!$C$6:$CC$92,$G1133+6+1,0),0))))</f>
        <v>0</v>
      </c>
      <c r="AJ1133" s="147">
        <f>IF(AND($I1133="Si",S1133=1),1,IF(AND($I1133="Fisico",S1133=1),1,IF(AND(S1133=1,$I1133="Electronico"),2,IF(S1133=1,VLOOKUP($C1133&amp;"|"&amp;$B1133&amp;"|"&amp;$D1133,Empresas!$C$6:$CC$92,$G1133+6+1,0),0))))</f>
        <v>0</v>
      </c>
      <c r="AK1133" s="147">
        <f>IF(AND($I1133="Si",T1133=1),1,IF(AND($I1133="Fisico",T1133=1),1,IF(AND(T1133=1,$I1133="Electronico"),2,IF(T1133=1,VLOOKUP($C1133&amp;"|"&amp;$B1133&amp;"|"&amp;$D1133,Empresas!$C$6:$CC$92,$G1133+6+1,0),0))))</f>
        <v>0</v>
      </c>
      <c r="AL1133" s="147">
        <f>IF(AND($I1133="Si",U1133=1),1,IF(AND($I1133="Fisico",U1133=1),1,IF(AND(U1133=1,$I1133="Electronico"),2,IF(U1133=1,VLOOKUP($C1133&amp;"|"&amp;$B1133&amp;"|"&amp;$D1133,Empresas!$C$6:$CC$92,$G1133+6+1,0),0))))</f>
        <v>0</v>
      </c>
      <c r="AM1133" s="149">
        <f t="shared" si="181"/>
        <v>0</v>
      </c>
      <c r="AN1133" s="149">
        <f t="shared" si="182"/>
        <v>0</v>
      </c>
      <c r="AO1133" s="152">
        <f t="shared" si="183"/>
        <v>0</v>
      </c>
    </row>
    <row r="1134" spans="1:41" x14ac:dyDescent="0.25">
      <c r="A1134" s="137" t="str">
        <f>VLOOKUP(D1134,Empresas!$D$7:$F$91,3,0)</f>
        <v>Jose</v>
      </c>
      <c r="B1134" s="138" t="str">
        <f>VLOOKUP(D1134,Empresas!$D$7:$G$91,4,0)</f>
        <v>Wildor</v>
      </c>
      <c r="C1134" s="138" t="s">
        <v>544</v>
      </c>
      <c r="D1134" s="138" t="s">
        <v>229</v>
      </c>
      <c r="E1134" s="138" t="str">
        <f>VLOOKUP(D1134,Empresas!$D$7:$E$92,2,0)</f>
        <v>BARRETO ABAL YULI MABEL</v>
      </c>
      <c r="F1134" s="138" t="s">
        <v>169</v>
      </c>
      <c r="G1134" s="139">
        <f t="shared" si="186"/>
        <v>40</v>
      </c>
      <c r="H1134" s="139" t="str">
        <f>VLOOKUP(D1134,Empresas!$D$6:$L$92,7,0)</f>
        <v>Trimestral</v>
      </c>
      <c r="I1134" s="138" t="str">
        <f>VLOOKUP(VLOOKUP(D1134&amp;"|"&amp;B1134,Empresas!$I$7:$CB$92,G1134,0),Tablas!$A$3:$B$5,2,0)</f>
        <v>No aplica</v>
      </c>
      <c r="J1134" s="78"/>
      <c r="K1134" s="78"/>
      <c r="L1134" s="78"/>
      <c r="M1134" s="78"/>
      <c r="N1134" s="78"/>
      <c r="O1134" s="78"/>
      <c r="P1134" s="78"/>
      <c r="Q1134" s="78"/>
      <c r="R1134" s="78"/>
      <c r="S1134" s="78"/>
      <c r="T1134" s="78"/>
      <c r="U1134" s="78"/>
      <c r="V1134" s="78" t="str">
        <f>VLOOKUP(D1134,Empresas!$D$7:$CF$91,81,0)</f>
        <v>B</v>
      </c>
      <c r="W1134" s="78" t="str">
        <f>VLOOKUP(D1134,Empresas!$D$7:$M$91,10,0)</f>
        <v>Rer</v>
      </c>
      <c r="X1134" s="69" t="str">
        <f t="shared" si="179"/>
        <v>SI</v>
      </c>
      <c r="Y1134" s="153" t="str">
        <f t="shared" si="180"/>
        <v>No aplica</v>
      </c>
      <c r="Z1134" s="147">
        <f>IF(Y1134="No aplica",0,IF(I1134="no",0,IF(I1134="No aplica",0,IF(I1134="Si",1,IF(I1134="Fisico",1,IF(I1134="Electronico",2,VLOOKUP(C1134&amp;"|"&amp;B1134&amp;"|"&amp;D1134,Empresas!$C$6:$CC$92,G1134+6+1,0)))))))</f>
        <v>0</v>
      </c>
      <c r="AA1134" s="147">
        <f>IF(AND($I1134="Si",J1134=1),1,IF(AND($I1134="Fisico",J1134=1),1,IF(AND(J1134=1,$I1134="Electronico"),2,IF(J1134=1,VLOOKUP($C1134&amp;"|"&amp;$B1134&amp;"|"&amp;$D1134,Empresas!$C$6:$CC$92,$G1134+6+1,0),0))))</f>
        <v>0</v>
      </c>
      <c r="AB1134" s="147">
        <f>IF(AND($I1134="Si",K1134=1),1,IF(AND($I1134="Fisico",K1134=1),1,IF(AND(K1134=1,$I1134="Electronico"),2,IF(K1134=1,VLOOKUP($C1134&amp;"|"&amp;$B1134&amp;"|"&amp;$D1134,Empresas!$C$6:$CC$92,$G1134+6+1,0),0))))</f>
        <v>0</v>
      </c>
      <c r="AC1134" s="147">
        <f>IF(AND($I1134="Si",L1134=1),1,IF(AND($I1134="Fisico",L1134=1),1,IF(AND(L1134=1,$I1134="Electronico"),2,IF(L1134=1,VLOOKUP($C1134&amp;"|"&amp;$B1134&amp;"|"&amp;$D1134,Empresas!$C$6:$CC$92,$G1134+6+1,0),0))))</f>
        <v>0</v>
      </c>
      <c r="AD1134" s="147">
        <f>IF(AND($I1134="Si",M1134=1),1,IF(AND($I1134="Fisico",M1134=1),1,IF(AND(M1134=1,$I1134="Electronico"),2,IF(M1134=1,VLOOKUP($C1134&amp;"|"&amp;$B1134&amp;"|"&amp;$D1134,Empresas!$C$6:$CC$92,$G1134+6+1,0),0))))</f>
        <v>0</v>
      </c>
      <c r="AE1134" s="147">
        <f>IF(AND($I1134="Si",N1134=1),1,IF(AND($I1134="Fisico",N1134=1),1,IF(AND(N1134=1,$I1134="Electronico"),2,IF(N1134=1,VLOOKUP($C1134&amp;"|"&amp;$B1134&amp;"|"&amp;$D1134,Empresas!$C$6:$CC$92,$G1134+6+1,0),0))))</f>
        <v>0</v>
      </c>
      <c r="AF1134" s="147">
        <f>IF(AND($I1134="Si",O1134=1),1,IF(AND($I1134="Fisico",O1134=1),1,IF(AND(O1134=1,$I1134="Electronico"),2,IF(O1134=1,VLOOKUP($C1134&amp;"|"&amp;$B1134&amp;"|"&amp;$D1134,Empresas!$C$6:$CC$92,$G1134+6+1,0),0))))</f>
        <v>0</v>
      </c>
      <c r="AG1134" s="147">
        <f>IF(AND($I1134="Si",P1134=1),1,IF(AND($I1134="Fisico",P1134=1),1,IF(AND(P1134=1,$I1134="Electronico"),2,IF(P1134=1,VLOOKUP($C1134&amp;"|"&amp;$B1134&amp;"|"&amp;$D1134,Empresas!$C$6:$CC$92,$G1134+6+1,0),0))))</f>
        <v>0</v>
      </c>
      <c r="AH1134" s="147">
        <f>IF(AND($I1134="Si",Q1134=1),1,IF(AND($I1134="Fisico",Q1134=1),1,IF(AND(Q1134=1,$I1134="Electronico"),2,IF(Q1134=1,VLOOKUP($C1134&amp;"|"&amp;$B1134&amp;"|"&amp;$D1134,Empresas!$C$6:$CC$92,$G1134+6+1,0),0))))</f>
        <v>0</v>
      </c>
      <c r="AI1134" s="147">
        <f>IF(AND($I1134="Si",R1134=1),1,IF(AND($I1134="Fisico",R1134=1),1,IF(AND(R1134=1,$I1134="Electronico"),2,IF(R1134=1,VLOOKUP($C1134&amp;"|"&amp;$B1134&amp;"|"&amp;$D1134,Empresas!$C$6:$CC$92,$G1134+6+1,0),0))))</f>
        <v>0</v>
      </c>
      <c r="AJ1134" s="147">
        <f>IF(AND($I1134="Si",S1134=1),1,IF(AND($I1134="Fisico",S1134=1),1,IF(AND(S1134=1,$I1134="Electronico"),2,IF(S1134=1,VLOOKUP($C1134&amp;"|"&amp;$B1134&amp;"|"&amp;$D1134,Empresas!$C$6:$CC$92,$G1134+6+1,0),0))))</f>
        <v>0</v>
      </c>
      <c r="AK1134" s="147">
        <f>IF(AND($I1134="Si",T1134=1),1,IF(AND($I1134="Fisico",T1134=1),1,IF(AND(T1134=1,$I1134="Electronico"),2,IF(T1134=1,VLOOKUP($C1134&amp;"|"&amp;$B1134&amp;"|"&amp;$D1134,Empresas!$C$6:$CC$92,$G1134+6+1,0),0))))</f>
        <v>0</v>
      </c>
      <c r="AL1134" s="147">
        <f>IF(AND($I1134="Si",U1134=1),1,IF(AND($I1134="Fisico",U1134=1),1,IF(AND(U1134=1,$I1134="Electronico"),2,IF(U1134=1,VLOOKUP($C1134&amp;"|"&amp;$B1134&amp;"|"&amp;$D1134,Empresas!$C$6:$CC$92,$G1134+6+1,0),0))))</f>
        <v>0</v>
      </c>
      <c r="AM1134" s="149">
        <f t="shared" si="181"/>
        <v>0</v>
      </c>
      <c r="AN1134" s="149">
        <f t="shared" si="182"/>
        <v>0</v>
      </c>
      <c r="AO1134" s="152">
        <f t="shared" si="183"/>
        <v>0</v>
      </c>
    </row>
    <row r="1135" spans="1:41" x14ac:dyDescent="0.25">
      <c r="A1135" s="137" t="str">
        <f>VLOOKUP(D1135,Empresas!$D$7:$F$91,3,0)</f>
        <v>Jose</v>
      </c>
      <c r="B1135" s="138" t="str">
        <f>VLOOKUP(D1135,Empresas!$D$7:$G$91,4,0)</f>
        <v>Wildor</v>
      </c>
      <c r="C1135" s="138" t="s">
        <v>544</v>
      </c>
      <c r="D1135" s="138" t="s">
        <v>229</v>
      </c>
      <c r="E1135" s="138" t="str">
        <f>VLOOKUP(D1135,Empresas!$D$7:$E$92,2,0)</f>
        <v>BARRETO ABAL YULI MABEL</v>
      </c>
      <c r="F1135" s="138" t="s">
        <v>170</v>
      </c>
      <c r="G1135" s="139">
        <f t="shared" si="186"/>
        <v>43</v>
      </c>
      <c r="H1135" s="139" t="str">
        <f>VLOOKUP(D1135,Empresas!$D$6:$L$92,7,0)</f>
        <v>Trimestral</v>
      </c>
      <c r="I1135" s="138" t="str">
        <f>VLOOKUP(VLOOKUP(D1135&amp;"|"&amp;B1135,Empresas!$I$7:$CB$92,G1135,0),Tablas!$A$3:$B$5,2,0)</f>
        <v>No aplica</v>
      </c>
      <c r="J1135" s="78"/>
      <c r="K1135" s="78"/>
      <c r="L1135" s="78"/>
      <c r="M1135" s="78"/>
      <c r="N1135" s="78"/>
      <c r="O1135" s="78"/>
      <c r="P1135" s="78"/>
      <c r="Q1135" s="78"/>
      <c r="R1135" s="78"/>
      <c r="S1135" s="78"/>
      <c r="T1135" s="78"/>
      <c r="U1135" s="78"/>
      <c r="V1135" s="78" t="str">
        <f>VLOOKUP(D1135,Empresas!$D$7:$CF$91,81,0)</f>
        <v>B</v>
      </c>
      <c r="W1135" s="78" t="str">
        <f>VLOOKUP(D1135,Empresas!$D$7:$M$91,10,0)</f>
        <v>Rer</v>
      </c>
      <c r="X1135" s="69" t="str">
        <f t="shared" si="179"/>
        <v>SI</v>
      </c>
      <c r="Y1135" s="153" t="str">
        <f t="shared" si="180"/>
        <v>No aplica</v>
      </c>
      <c r="Z1135" s="147">
        <f>IF(Y1135="No aplica",0,IF(I1135="no",0,IF(I1135="No aplica",0,IF(I1135="Si",1,IF(I1135="Fisico",1,IF(I1135="Electronico",2,VLOOKUP(C1135&amp;"|"&amp;B1135&amp;"|"&amp;D1135,Empresas!$C$6:$CC$92,G1135+6+1,0)))))))</f>
        <v>0</v>
      </c>
      <c r="AA1135" s="147">
        <f>IF(AND($I1135="Si",J1135=1),1,IF(AND($I1135="Fisico",J1135=1),1,IF(AND(J1135=1,$I1135="Electronico"),2,IF(J1135=1,VLOOKUP($C1135&amp;"|"&amp;$B1135&amp;"|"&amp;$D1135,Empresas!$C$6:$CC$92,$G1135+6+1,0),0))))</f>
        <v>0</v>
      </c>
      <c r="AB1135" s="147">
        <f>IF(AND($I1135="Si",K1135=1),1,IF(AND($I1135="Fisico",K1135=1),1,IF(AND(K1135=1,$I1135="Electronico"),2,IF(K1135=1,VLOOKUP($C1135&amp;"|"&amp;$B1135&amp;"|"&amp;$D1135,Empresas!$C$6:$CC$92,$G1135+6+1,0),0))))</f>
        <v>0</v>
      </c>
      <c r="AC1135" s="147">
        <f>IF(AND($I1135="Si",L1135=1),1,IF(AND($I1135="Fisico",L1135=1),1,IF(AND(L1135=1,$I1135="Electronico"),2,IF(L1135=1,VLOOKUP($C1135&amp;"|"&amp;$B1135&amp;"|"&amp;$D1135,Empresas!$C$6:$CC$92,$G1135+6+1,0),0))))</f>
        <v>0</v>
      </c>
      <c r="AD1135" s="147">
        <f>IF(AND($I1135="Si",M1135=1),1,IF(AND($I1135="Fisico",M1135=1),1,IF(AND(M1135=1,$I1135="Electronico"),2,IF(M1135=1,VLOOKUP($C1135&amp;"|"&amp;$B1135&amp;"|"&amp;$D1135,Empresas!$C$6:$CC$92,$G1135+6+1,0),0))))</f>
        <v>0</v>
      </c>
      <c r="AE1135" s="147">
        <f>IF(AND($I1135="Si",N1135=1),1,IF(AND($I1135="Fisico",N1135=1),1,IF(AND(N1135=1,$I1135="Electronico"),2,IF(N1135=1,VLOOKUP($C1135&amp;"|"&amp;$B1135&amp;"|"&amp;$D1135,Empresas!$C$6:$CC$92,$G1135+6+1,0),0))))</f>
        <v>0</v>
      </c>
      <c r="AF1135" s="147">
        <f>IF(AND($I1135="Si",O1135=1),1,IF(AND($I1135="Fisico",O1135=1),1,IF(AND(O1135=1,$I1135="Electronico"),2,IF(O1135=1,VLOOKUP($C1135&amp;"|"&amp;$B1135&amp;"|"&amp;$D1135,Empresas!$C$6:$CC$92,$G1135+6+1,0),0))))</f>
        <v>0</v>
      </c>
      <c r="AG1135" s="147">
        <f>IF(AND($I1135="Si",P1135=1),1,IF(AND($I1135="Fisico",P1135=1),1,IF(AND(P1135=1,$I1135="Electronico"),2,IF(P1135=1,VLOOKUP($C1135&amp;"|"&amp;$B1135&amp;"|"&amp;$D1135,Empresas!$C$6:$CC$92,$G1135+6+1,0),0))))</f>
        <v>0</v>
      </c>
      <c r="AH1135" s="147">
        <f>IF(AND($I1135="Si",Q1135=1),1,IF(AND($I1135="Fisico",Q1135=1),1,IF(AND(Q1135=1,$I1135="Electronico"),2,IF(Q1135=1,VLOOKUP($C1135&amp;"|"&amp;$B1135&amp;"|"&amp;$D1135,Empresas!$C$6:$CC$92,$G1135+6+1,0),0))))</f>
        <v>0</v>
      </c>
      <c r="AI1135" s="147">
        <f>IF(AND($I1135="Si",R1135=1),1,IF(AND($I1135="Fisico",R1135=1),1,IF(AND(R1135=1,$I1135="Electronico"),2,IF(R1135=1,VLOOKUP($C1135&amp;"|"&amp;$B1135&amp;"|"&amp;$D1135,Empresas!$C$6:$CC$92,$G1135+6+1,0),0))))</f>
        <v>0</v>
      </c>
      <c r="AJ1135" s="147">
        <f>IF(AND($I1135="Si",S1135=1),1,IF(AND($I1135="Fisico",S1135=1),1,IF(AND(S1135=1,$I1135="Electronico"),2,IF(S1135=1,VLOOKUP($C1135&amp;"|"&amp;$B1135&amp;"|"&amp;$D1135,Empresas!$C$6:$CC$92,$G1135+6+1,0),0))))</f>
        <v>0</v>
      </c>
      <c r="AK1135" s="147">
        <f>IF(AND($I1135="Si",T1135=1),1,IF(AND($I1135="Fisico",T1135=1),1,IF(AND(T1135=1,$I1135="Electronico"),2,IF(T1135=1,VLOOKUP($C1135&amp;"|"&amp;$B1135&amp;"|"&amp;$D1135,Empresas!$C$6:$CC$92,$G1135+6+1,0),0))))</f>
        <v>0</v>
      </c>
      <c r="AL1135" s="147">
        <f>IF(AND($I1135="Si",U1135=1),1,IF(AND($I1135="Fisico",U1135=1),1,IF(AND(U1135=1,$I1135="Electronico"),2,IF(U1135=1,VLOOKUP($C1135&amp;"|"&amp;$B1135&amp;"|"&amp;$D1135,Empresas!$C$6:$CC$92,$G1135+6+1,0),0))))</f>
        <v>0</v>
      </c>
      <c r="AM1135" s="149">
        <f t="shared" si="181"/>
        <v>0</v>
      </c>
      <c r="AN1135" s="149">
        <f t="shared" si="182"/>
        <v>0</v>
      </c>
      <c r="AO1135" s="152">
        <f t="shared" si="183"/>
        <v>0</v>
      </c>
    </row>
    <row r="1136" spans="1:41" x14ac:dyDescent="0.25">
      <c r="A1136" s="137" t="str">
        <f>VLOOKUP(D1136,Empresas!$D$7:$F$91,3,0)</f>
        <v>Jose</v>
      </c>
      <c r="B1136" s="138" t="str">
        <f>VLOOKUP(D1136,Empresas!$D$7:$G$91,4,0)</f>
        <v>Wildor</v>
      </c>
      <c r="C1136" s="138" t="s">
        <v>544</v>
      </c>
      <c r="D1136" s="138" t="s">
        <v>229</v>
      </c>
      <c r="E1136" s="138" t="str">
        <f>VLOOKUP(D1136,Empresas!$D$7:$E$92,2,0)</f>
        <v>BARRETO ABAL YULI MABEL</v>
      </c>
      <c r="F1136" s="138" t="s">
        <v>171</v>
      </c>
      <c r="G1136" s="139">
        <f t="shared" si="186"/>
        <v>46</v>
      </c>
      <c r="H1136" s="139" t="str">
        <f>VLOOKUP(D1136,Empresas!$D$6:$L$92,7,0)</f>
        <v>Trimestral</v>
      </c>
      <c r="I1136" s="138" t="str">
        <f>VLOOKUP(VLOOKUP(D1136&amp;"|"&amp;B1136,Empresas!$I$7:$CB$92,G1136,0),Tablas!$A$3:$B$5,2,0)</f>
        <v>No aplica</v>
      </c>
      <c r="J1136" s="78"/>
      <c r="K1136" s="78"/>
      <c r="L1136" s="78"/>
      <c r="M1136" s="78"/>
      <c r="N1136" s="78"/>
      <c r="O1136" s="78"/>
      <c r="P1136" s="78"/>
      <c r="Q1136" s="78"/>
      <c r="R1136" s="78"/>
      <c r="S1136" s="78"/>
      <c r="T1136" s="78"/>
      <c r="U1136" s="78"/>
      <c r="V1136" s="78" t="str">
        <f>VLOOKUP(D1136,Empresas!$D$7:$CF$91,81,0)</f>
        <v>B</v>
      </c>
      <c r="W1136" s="78" t="str">
        <f>VLOOKUP(D1136,Empresas!$D$7:$M$91,10,0)</f>
        <v>Rer</v>
      </c>
      <c r="X1136" s="69" t="str">
        <f t="shared" si="179"/>
        <v>SI</v>
      </c>
      <c r="Y1136" s="153" t="str">
        <f t="shared" si="180"/>
        <v>No aplica</v>
      </c>
      <c r="Z1136" s="147">
        <f>IF(Y1136="No aplica",0,IF(I1136="no",0,IF(I1136="No aplica",0,IF(I1136="Si",1,IF(I1136="Fisico",1,IF(I1136="Electronico",2,VLOOKUP(C1136&amp;"|"&amp;B1136&amp;"|"&amp;D1136,Empresas!$C$6:$CC$92,G1136+6+1,0)))))))</f>
        <v>0</v>
      </c>
      <c r="AA1136" s="147">
        <f>IF(AND($I1136="Si",J1136=1),1,IF(AND($I1136="Fisico",J1136=1),1,IF(AND(J1136=1,$I1136="Electronico"),2,IF(J1136=1,VLOOKUP($C1136&amp;"|"&amp;$B1136&amp;"|"&amp;$D1136,Empresas!$C$6:$CC$92,$G1136+6+1,0),0))))</f>
        <v>0</v>
      </c>
      <c r="AB1136" s="147">
        <f>IF(AND($I1136="Si",K1136=1),1,IF(AND($I1136="Fisico",K1136=1),1,IF(AND(K1136=1,$I1136="Electronico"),2,IF(K1136=1,VLOOKUP($C1136&amp;"|"&amp;$B1136&amp;"|"&amp;$D1136,Empresas!$C$6:$CC$92,$G1136+6+1,0),0))))</f>
        <v>0</v>
      </c>
      <c r="AC1136" s="147">
        <f>IF(AND($I1136="Si",L1136=1),1,IF(AND($I1136="Fisico",L1136=1),1,IF(AND(L1136=1,$I1136="Electronico"),2,IF(L1136=1,VLOOKUP($C1136&amp;"|"&amp;$B1136&amp;"|"&amp;$D1136,Empresas!$C$6:$CC$92,$G1136+6+1,0),0))))</f>
        <v>0</v>
      </c>
      <c r="AD1136" s="147">
        <f>IF(AND($I1136="Si",M1136=1),1,IF(AND($I1136="Fisico",M1136=1),1,IF(AND(M1136=1,$I1136="Electronico"),2,IF(M1136=1,VLOOKUP($C1136&amp;"|"&amp;$B1136&amp;"|"&amp;$D1136,Empresas!$C$6:$CC$92,$G1136+6+1,0),0))))</f>
        <v>0</v>
      </c>
      <c r="AE1136" s="147">
        <f>IF(AND($I1136="Si",N1136=1),1,IF(AND($I1136="Fisico",N1136=1),1,IF(AND(N1136=1,$I1136="Electronico"),2,IF(N1136=1,VLOOKUP($C1136&amp;"|"&amp;$B1136&amp;"|"&amp;$D1136,Empresas!$C$6:$CC$92,$G1136+6+1,0),0))))</f>
        <v>0</v>
      </c>
      <c r="AF1136" s="147">
        <f>IF(AND($I1136="Si",O1136=1),1,IF(AND($I1136="Fisico",O1136=1),1,IF(AND(O1136=1,$I1136="Electronico"),2,IF(O1136=1,VLOOKUP($C1136&amp;"|"&amp;$B1136&amp;"|"&amp;$D1136,Empresas!$C$6:$CC$92,$G1136+6+1,0),0))))</f>
        <v>0</v>
      </c>
      <c r="AG1136" s="147">
        <f>IF(AND($I1136="Si",P1136=1),1,IF(AND($I1136="Fisico",P1136=1),1,IF(AND(P1136=1,$I1136="Electronico"),2,IF(P1136=1,VLOOKUP($C1136&amp;"|"&amp;$B1136&amp;"|"&amp;$D1136,Empresas!$C$6:$CC$92,$G1136+6+1,0),0))))</f>
        <v>0</v>
      </c>
      <c r="AH1136" s="147">
        <f>IF(AND($I1136="Si",Q1136=1),1,IF(AND($I1136="Fisico",Q1136=1),1,IF(AND(Q1136=1,$I1136="Electronico"),2,IF(Q1136=1,VLOOKUP($C1136&amp;"|"&amp;$B1136&amp;"|"&amp;$D1136,Empresas!$C$6:$CC$92,$G1136+6+1,0),0))))</f>
        <v>0</v>
      </c>
      <c r="AI1136" s="147">
        <f>IF(AND($I1136="Si",R1136=1),1,IF(AND($I1136="Fisico",R1136=1),1,IF(AND(R1136=1,$I1136="Electronico"),2,IF(R1136=1,VLOOKUP($C1136&amp;"|"&amp;$B1136&amp;"|"&amp;$D1136,Empresas!$C$6:$CC$92,$G1136+6+1,0),0))))</f>
        <v>0</v>
      </c>
      <c r="AJ1136" s="147">
        <f>IF(AND($I1136="Si",S1136=1),1,IF(AND($I1136="Fisico",S1136=1),1,IF(AND(S1136=1,$I1136="Electronico"),2,IF(S1136=1,VLOOKUP($C1136&amp;"|"&amp;$B1136&amp;"|"&amp;$D1136,Empresas!$C$6:$CC$92,$G1136+6+1,0),0))))</f>
        <v>0</v>
      </c>
      <c r="AK1136" s="147">
        <f>IF(AND($I1136="Si",T1136=1),1,IF(AND($I1136="Fisico",T1136=1),1,IF(AND(T1136=1,$I1136="Electronico"),2,IF(T1136=1,VLOOKUP($C1136&amp;"|"&amp;$B1136&amp;"|"&amp;$D1136,Empresas!$C$6:$CC$92,$G1136+6+1,0),0))))</f>
        <v>0</v>
      </c>
      <c r="AL1136" s="147">
        <f>IF(AND($I1136="Si",U1136=1),1,IF(AND($I1136="Fisico",U1136=1),1,IF(AND(U1136=1,$I1136="Electronico"),2,IF(U1136=1,VLOOKUP($C1136&amp;"|"&amp;$B1136&amp;"|"&amp;$D1136,Empresas!$C$6:$CC$92,$G1136+6+1,0),0))))</f>
        <v>0</v>
      </c>
      <c r="AM1136" s="149">
        <f t="shared" si="181"/>
        <v>0</v>
      </c>
      <c r="AN1136" s="149">
        <f t="shared" si="182"/>
        <v>0</v>
      </c>
      <c r="AO1136" s="152">
        <f t="shared" si="183"/>
        <v>0</v>
      </c>
    </row>
    <row r="1137" spans="1:41" x14ac:dyDescent="0.25">
      <c r="A1137" s="140" t="str">
        <f>VLOOKUP(D1137,Empresas!$D$7:$F$91,3,0)</f>
        <v>Jose</v>
      </c>
      <c r="B1137" s="141" t="str">
        <f>VLOOKUP(D1137,Empresas!$D$7:$G$91,4,0)</f>
        <v>Wildor</v>
      </c>
      <c r="C1137" s="141" t="s">
        <v>544</v>
      </c>
      <c r="D1137" s="141" t="s">
        <v>229</v>
      </c>
      <c r="E1137" s="141" t="str">
        <f>VLOOKUP(D1137,Empresas!$D$7:$E$92,2,0)</f>
        <v>BARRETO ABAL YULI MABEL</v>
      </c>
      <c r="F1137" s="141" t="s">
        <v>172</v>
      </c>
      <c r="G1137" s="142">
        <f>+Empresas!$BF$2</f>
        <v>50</v>
      </c>
      <c r="H1137" s="142" t="str">
        <f>VLOOKUP(D1137,Empresas!$D$6:$L$92,7,0)</f>
        <v>Trimestral</v>
      </c>
      <c r="I1137" s="141" t="str">
        <f>VLOOKUP(VLOOKUP(D1137&amp;"|"&amp;B1137,Empresas!$I$7:$CB$92,G1137,0),Tablas!$A$8:$B$10,2,0)</f>
        <v>Electronico</v>
      </c>
      <c r="J1137" s="78">
        <v>1</v>
      </c>
      <c r="K1137" s="78">
        <v>1</v>
      </c>
      <c r="L1137" s="78">
        <v>1</v>
      </c>
      <c r="M1137" s="78">
        <v>1</v>
      </c>
      <c r="N1137" s="78">
        <v>1</v>
      </c>
      <c r="O1137" s="78">
        <v>1</v>
      </c>
      <c r="P1137" s="78">
        <v>1</v>
      </c>
      <c r="Q1137" s="78">
        <v>1</v>
      </c>
      <c r="R1137" s="78"/>
      <c r="S1137" s="78"/>
      <c r="T1137" s="78"/>
      <c r="U1137" s="78"/>
      <c r="V1137" s="78" t="str">
        <f>VLOOKUP(D1137,Empresas!$D$7:$CF$91,81,0)</f>
        <v>B</v>
      </c>
      <c r="W1137" s="78" t="str">
        <f>VLOOKUP(D1137,Empresas!$D$7:$M$91,10,0)</f>
        <v>Rer</v>
      </c>
      <c r="X1137" s="69" t="str">
        <f t="shared" si="179"/>
        <v>SI</v>
      </c>
      <c r="Y1137" s="153" t="str">
        <f t="shared" si="180"/>
        <v>Si aplica</v>
      </c>
      <c r="Z1137" s="147">
        <f>IF(Y1137="No aplica",0,IF(I1137="no",0,IF(I1137="No aplica",0,IF(I1137="Si",1,IF(I1137="Fisico",1,IF(I1137="Electronico",2,VLOOKUP(C1137&amp;"|"&amp;B1137&amp;"|"&amp;D1137,Empresas!$C$6:$CC$92,G1137+6+1,0)))))))</f>
        <v>2</v>
      </c>
      <c r="AA1137" s="147">
        <f>IF(AND($I1137="Si",J1137=1),1,IF(AND($I1137="Fisico",J1137=1),1,IF(AND(J1137=1,$I1137="Electronico"),2,IF(J1137=1,VLOOKUP($C1137&amp;"|"&amp;$B1137&amp;"|"&amp;$D1137,Empresas!$C$6:$CC$92,$G1137+6+1,0),0))))</f>
        <v>2</v>
      </c>
      <c r="AB1137" s="147">
        <f>IF(AND($I1137="Si",K1137=1),1,IF(AND($I1137="Fisico",K1137=1),1,IF(AND(K1137=1,$I1137="Electronico"),2,IF(K1137=1,VLOOKUP($C1137&amp;"|"&amp;$B1137&amp;"|"&amp;$D1137,Empresas!$C$6:$CC$92,$G1137+6+1,0),0))))</f>
        <v>2</v>
      </c>
      <c r="AC1137" s="147">
        <f>IF(AND($I1137="Si",L1137=1),1,IF(AND($I1137="Fisico",L1137=1),1,IF(AND(L1137=1,$I1137="Electronico"),2,IF(L1137=1,VLOOKUP($C1137&amp;"|"&amp;$B1137&amp;"|"&amp;$D1137,Empresas!$C$6:$CC$92,$G1137+6+1,0),0))))</f>
        <v>2</v>
      </c>
      <c r="AD1137" s="147">
        <f>IF(AND($I1137="Si",M1137=1),1,IF(AND($I1137="Fisico",M1137=1),1,IF(AND(M1137=1,$I1137="Electronico"),2,IF(M1137=1,VLOOKUP($C1137&amp;"|"&amp;$B1137&amp;"|"&amp;$D1137,Empresas!$C$6:$CC$92,$G1137+6+1,0),0))))</f>
        <v>2</v>
      </c>
      <c r="AE1137" s="147">
        <f>IF(AND($I1137="Si",N1137=1),1,IF(AND($I1137="Fisico",N1137=1),1,IF(AND(N1137=1,$I1137="Electronico"),2,IF(N1137=1,VLOOKUP($C1137&amp;"|"&amp;$B1137&amp;"|"&amp;$D1137,Empresas!$C$6:$CC$92,$G1137+6+1,0),0))))</f>
        <v>2</v>
      </c>
      <c r="AF1137" s="147">
        <f>IF(AND($I1137="Si",O1137=1),1,IF(AND($I1137="Fisico",O1137=1),1,IF(AND(O1137=1,$I1137="Electronico"),2,IF(O1137=1,VLOOKUP($C1137&amp;"|"&amp;$B1137&amp;"|"&amp;$D1137,Empresas!$C$6:$CC$92,$G1137+6+1,0),0))))</f>
        <v>2</v>
      </c>
      <c r="AG1137" s="147">
        <f>IF(AND($I1137="Si",P1137=1),1,IF(AND($I1137="Fisico",P1137=1),1,IF(AND(P1137=1,$I1137="Electronico"),2,IF(P1137=1,VLOOKUP($C1137&amp;"|"&amp;$B1137&amp;"|"&amp;$D1137,Empresas!$C$6:$CC$92,$G1137+6+1,0),0))))</f>
        <v>2</v>
      </c>
      <c r="AH1137" s="147">
        <f>IF(AND($I1137="Si",Q1137=1),1,IF(AND($I1137="Fisico",Q1137=1),1,IF(AND(Q1137=1,$I1137="Electronico"),2,IF(Q1137=1,VLOOKUP($C1137&amp;"|"&amp;$B1137&amp;"|"&amp;$D1137,Empresas!$C$6:$CC$92,$G1137+6+1,0),0))))</f>
        <v>2</v>
      </c>
      <c r="AI1137" s="147">
        <f>IF(AND($I1137="Si",R1137=1),1,IF(AND($I1137="Fisico",R1137=1),1,IF(AND(R1137=1,$I1137="Electronico"),2,IF(R1137=1,VLOOKUP($C1137&amp;"|"&amp;$B1137&amp;"|"&amp;$D1137,Empresas!$C$6:$CC$92,$G1137+6+1,0),0))))</f>
        <v>0</v>
      </c>
      <c r="AJ1137" s="147">
        <f>IF(AND($I1137="Si",S1137=1),1,IF(AND($I1137="Fisico",S1137=1),1,IF(AND(S1137=1,$I1137="Electronico"),2,IF(S1137=1,VLOOKUP($C1137&amp;"|"&amp;$B1137&amp;"|"&amp;$D1137,Empresas!$C$6:$CC$92,$G1137+6+1,0),0))))</f>
        <v>0</v>
      </c>
      <c r="AK1137" s="147">
        <f>IF(AND($I1137="Si",T1137=1),1,IF(AND($I1137="Fisico",T1137=1),1,IF(AND(T1137=1,$I1137="Electronico"),2,IF(T1137=1,VLOOKUP($C1137&amp;"|"&amp;$B1137&amp;"|"&amp;$D1137,Empresas!$C$6:$CC$92,$G1137+6+1,0),0))))</f>
        <v>0</v>
      </c>
      <c r="AL1137" s="147">
        <f>IF(AND($I1137="Si",U1137=1),1,IF(AND($I1137="Fisico",U1137=1),1,IF(AND(U1137=1,$I1137="Electronico"),2,IF(U1137=1,VLOOKUP($C1137&amp;"|"&amp;$B1137&amp;"|"&amp;$D1137,Empresas!$C$6:$CC$92,$G1137+6+1,0),0))))</f>
        <v>0</v>
      </c>
      <c r="AM1137" s="149">
        <f t="shared" si="181"/>
        <v>16</v>
      </c>
      <c r="AN1137" s="149">
        <f t="shared" si="182"/>
        <v>16</v>
      </c>
      <c r="AO1137" s="152">
        <f t="shared" si="183"/>
        <v>1</v>
      </c>
    </row>
    <row r="1138" spans="1:41" x14ac:dyDescent="0.25">
      <c r="A1138" s="140" t="str">
        <f>VLOOKUP(D1138,Empresas!$D$7:$F$91,3,0)</f>
        <v>Jose</v>
      </c>
      <c r="B1138" s="141" t="str">
        <f>VLOOKUP(D1138,Empresas!$D$7:$G$91,4,0)</f>
        <v>Wildor</v>
      </c>
      <c r="C1138" s="141" t="s">
        <v>544</v>
      </c>
      <c r="D1138" s="141" t="s">
        <v>229</v>
      </c>
      <c r="E1138" s="141" t="str">
        <f>VLOOKUP(D1138,Empresas!$D$7:$E$92,2,0)</f>
        <v>BARRETO ABAL YULI MABEL</v>
      </c>
      <c r="F1138" s="141" t="s">
        <v>173</v>
      </c>
      <c r="G1138" s="142">
        <f>+G1137+1</f>
        <v>51</v>
      </c>
      <c r="H1138" s="142" t="str">
        <f>VLOOKUP(D1138,Empresas!$D$6:$L$92,7,0)</f>
        <v>Trimestral</v>
      </c>
      <c r="I1138" s="141" t="str">
        <f>VLOOKUP(VLOOKUP(D1138&amp;"|"&amp;B1138,Empresas!$I$7:$CB$92,G1138,0),Tablas!$A$8:$B$10,2,0)</f>
        <v>Electronico</v>
      </c>
      <c r="J1138" s="78">
        <v>1</v>
      </c>
      <c r="K1138" s="78">
        <v>1</v>
      </c>
      <c r="L1138" s="78">
        <v>1</v>
      </c>
      <c r="M1138" s="78">
        <v>1</v>
      </c>
      <c r="N1138" s="78">
        <v>1</v>
      </c>
      <c r="O1138" s="78">
        <v>1</v>
      </c>
      <c r="P1138" s="78">
        <v>1</v>
      </c>
      <c r="Q1138" s="78">
        <v>1</v>
      </c>
      <c r="R1138" s="78"/>
      <c r="S1138" s="78"/>
      <c r="T1138" s="78"/>
      <c r="U1138" s="78"/>
      <c r="V1138" s="78" t="str">
        <f>VLOOKUP(D1138,Empresas!$D$7:$CF$91,81,0)</f>
        <v>B</v>
      </c>
      <c r="W1138" s="78" t="str">
        <f>VLOOKUP(D1138,Empresas!$D$7:$M$91,10,0)</f>
        <v>Rer</v>
      </c>
      <c r="X1138" s="69" t="str">
        <f t="shared" si="179"/>
        <v>SI</v>
      </c>
      <c r="Y1138" s="153" t="str">
        <f t="shared" si="180"/>
        <v>Si aplica</v>
      </c>
      <c r="Z1138" s="147">
        <f>IF(Y1138="No aplica",0,IF(I1138="no",0,IF(I1138="No aplica",0,IF(I1138="Si",1,IF(I1138="Fisico",1,IF(I1138="Electronico",2,VLOOKUP(C1138&amp;"|"&amp;B1138&amp;"|"&amp;D1138,Empresas!$C$6:$CC$92,G1138+6+1,0)))))))</f>
        <v>2</v>
      </c>
      <c r="AA1138" s="147">
        <f>IF(AND($I1138="Si",J1138=1),1,IF(AND($I1138="Fisico",J1138=1),1,IF(AND(J1138=1,$I1138="Electronico"),2,IF(J1138=1,VLOOKUP($C1138&amp;"|"&amp;$B1138&amp;"|"&amp;$D1138,Empresas!$C$6:$CC$92,$G1138+6+1,0),0))))</f>
        <v>2</v>
      </c>
      <c r="AB1138" s="147">
        <f>IF(AND($I1138="Si",K1138=1),1,IF(AND($I1138="Fisico",K1138=1),1,IF(AND(K1138=1,$I1138="Electronico"),2,IF(K1138=1,VLOOKUP($C1138&amp;"|"&amp;$B1138&amp;"|"&amp;$D1138,Empresas!$C$6:$CC$92,$G1138+6+1,0),0))))</f>
        <v>2</v>
      </c>
      <c r="AC1138" s="147">
        <f>IF(AND($I1138="Si",L1138=1),1,IF(AND($I1138="Fisico",L1138=1),1,IF(AND(L1138=1,$I1138="Electronico"),2,IF(L1138=1,VLOOKUP($C1138&amp;"|"&amp;$B1138&amp;"|"&amp;$D1138,Empresas!$C$6:$CC$92,$G1138+6+1,0),0))))</f>
        <v>2</v>
      </c>
      <c r="AD1138" s="147">
        <f>IF(AND($I1138="Si",M1138=1),1,IF(AND($I1138="Fisico",M1138=1),1,IF(AND(M1138=1,$I1138="Electronico"),2,IF(M1138=1,VLOOKUP($C1138&amp;"|"&amp;$B1138&amp;"|"&amp;$D1138,Empresas!$C$6:$CC$92,$G1138+6+1,0),0))))</f>
        <v>2</v>
      </c>
      <c r="AE1138" s="147">
        <f>IF(AND($I1138="Si",N1138=1),1,IF(AND($I1138="Fisico",N1138=1),1,IF(AND(N1138=1,$I1138="Electronico"),2,IF(N1138=1,VLOOKUP($C1138&amp;"|"&amp;$B1138&amp;"|"&amp;$D1138,Empresas!$C$6:$CC$92,$G1138+6+1,0),0))))</f>
        <v>2</v>
      </c>
      <c r="AF1138" s="147">
        <f>IF(AND($I1138="Si",O1138=1),1,IF(AND($I1138="Fisico",O1138=1),1,IF(AND(O1138=1,$I1138="Electronico"),2,IF(O1138=1,VLOOKUP($C1138&amp;"|"&amp;$B1138&amp;"|"&amp;$D1138,Empresas!$C$6:$CC$92,$G1138+6+1,0),0))))</f>
        <v>2</v>
      </c>
      <c r="AG1138" s="147">
        <f>IF(AND($I1138="Si",P1138=1),1,IF(AND($I1138="Fisico",P1138=1),1,IF(AND(P1138=1,$I1138="Electronico"),2,IF(P1138=1,VLOOKUP($C1138&amp;"|"&amp;$B1138&amp;"|"&amp;$D1138,Empresas!$C$6:$CC$92,$G1138+6+1,0),0))))</f>
        <v>2</v>
      </c>
      <c r="AH1138" s="147">
        <f>IF(AND($I1138="Si",Q1138=1),1,IF(AND($I1138="Fisico",Q1138=1),1,IF(AND(Q1138=1,$I1138="Electronico"),2,IF(Q1138=1,VLOOKUP($C1138&amp;"|"&amp;$B1138&amp;"|"&amp;$D1138,Empresas!$C$6:$CC$92,$G1138+6+1,0),0))))</f>
        <v>2</v>
      </c>
      <c r="AI1138" s="147">
        <f>IF(AND($I1138="Si",R1138=1),1,IF(AND($I1138="Fisico",R1138=1),1,IF(AND(R1138=1,$I1138="Electronico"),2,IF(R1138=1,VLOOKUP($C1138&amp;"|"&amp;$B1138&amp;"|"&amp;$D1138,Empresas!$C$6:$CC$92,$G1138+6+1,0),0))))</f>
        <v>0</v>
      </c>
      <c r="AJ1138" s="147">
        <f>IF(AND($I1138="Si",S1138=1),1,IF(AND($I1138="Fisico",S1138=1),1,IF(AND(S1138=1,$I1138="Electronico"),2,IF(S1138=1,VLOOKUP($C1138&amp;"|"&amp;$B1138&amp;"|"&amp;$D1138,Empresas!$C$6:$CC$92,$G1138+6+1,0),0))))</f>
        <v>0</v>
      </c>
      <c r="AK1138" s="147">
        <f>IF(AND($I1138="Si",T1138=1),1,IF(AND($I1138="Fisico",T1138=1),1,IF(AND(T1138=1,$I1138="Electronico"),2,IF(T1138=1,VLOOKUP($C1138&amp;"|"&amp;$B1138&amp;"|"&amp;$D1138,Empresas!$C$6:$CC$92,$G1138+6+1,0),0))))</f>
        <v>0</v>
      </c>
      <c r="AL1138" s="147">
        <f>IF(AND($I1138="Si",U1138=1),1,IF(AND($I1138="Fisico",U1138=1),1,IF(AND(U1138=1,$I1138="Electronico"),2,IF(U1138=1,VLOOKUP($C1138&amp;"|"&amp;$B1138&amp;"|"&amp;$D1138,Empresas!$C$6:$CC$92,$G1138+6+1,0),0))))</f>
        <v>0</v>
      </c>
      <c r="AM1138" s="149">
        <f t="shared" si="181"/>
        <v>16</v>
      </c>
      <c r="AN1138" s="149">
        <f t="shared" si="182"/>
        <v>16</v>
      </c>
      <c r="AO1138" s="152">
        <f t="shared" si="183"/>
        <v>1</v>
      </c>
    </row>
    <row r="1139" spans="1:41" x14ac:dyDescent="0.25">
      <c r="A1139" s="140" t="str">
        <f>VLOOKUP(D1139,Empresas!$D$7:$F$91,3,0)</f>
        <v>Jose</v>
      </c>
      <c r="B1139" s="141" t="str">
        <f>VLOOKUP(D1139,Empresas!$D$7:$G$91,4,0)</f>
        <v>Wildor</v>
      </c>
      <c r="C1139" s="141" t="s">
        <v>544</v>
      </c>
      <c r="D1139" s="141" t="s">
        <v>229</v>
      </c>
      <c r="E1139" s="141" t="str">
        <f>VLOOKUP(D1139,Empresas!$D$7:$E$92,2,0)</f>
        <v>BARRETO ABAL YULI MABEL</v>
      </c>
      <c r="F1139" s="141" t="s">
        <v>174</v>
      </c>
      <c r="G1139" s="142">
        <f t="shared" ref="G1139:G1147" si="187">+G1138+1</f>
        <v>52</v>
      </c>
      <c r="H1139" s="142" t="str">
        <f>VLOOKUP(D1139,Empresas!$D$6:$L$92,7,0)</f>
        <v>Trimestral</v>
      </c>
      <c r="I1139" s="141" t="str">
        <f>VLOOKUP(VLOOKUP(D1139&amp;"|"&amp;B1139,Empresas!$I$7:$CB$92,G1139,0),Tablas!$A$8:$B$10,2,0)</f>
        <v>No aplica</v>
      </c>
      <c r="J1139" s="78"/>
      <c r="K1139" s="78"/>
      <c r="L1139" s="78"/>
      <c r="M1139" s="78"/>
      <c r="N1139" s="78"/>
      <c r="O1139" s="78"/>
      <c r="P1139" s="78"/>
      <c r="Q1139" s="78"/>
      <c r="R1139" s="78"/>
      <c r="S1139" s="78"/>
      <c r="T1139" s="78"/>
      <c r="U1139" s="78"/>
      <c r="V1139" s="78" t="str">
        <f>VLOOKUP(D1139,Empresas!$D$7:$CF$91,81,0)</f>
        <v>B</v>
      </c>
      <c r="W1139" s="78" t="str">
        <f>VLOOKUP(D1139,Empresas!$D$7:$M$91,10,0)</f>
        <v>Rer</v>
      </c>
      <c r="X1139" s="69" t="str">
        <f t="shared" si="179"/>
        <v>SI</v>
      </c>
      <c r="Y1139" s="153" t="str">
        <f t="shared" si="180"/>
        <v>No aplica</v>
      </c>
      <c r="Z1139" s="147">
        <f>IF(Y1139="No aplica",0,IF(I1139="no",0,IF(I1139="No aplica",0,IF(I1139="Si",1,IF(I1139="Fisico",1,IF(I1139="Electronico",2,VLOOKUP(C1139&amp;"|"&amp;B1139&amp;"|"&amp;D1139,Empresas!$C$6:$CC$92,G1139+6+1,0)))))))</f>
        <v>0</v>
      </c>
      <c r="AA1139" s="147">
        <f>IF(AND($I1139="Si",J1139=1),1,IF(AND($I1139="Fisico",J1139=1),1,IF(AND(J1139=1,$I1139="Electronico"),2,IF(J1139=1,VLOOKUP($C1139&amp;"|"&amp;$B1139&amp;"|"&amp;$D1139,Empresas!$C$6:$CC$92,$G1139+6+1,0),0))))</f>
        <v>0</v>
      </c>
      <c r="AB1139" s="147">
        <f>IF(AND($I1139="Si",K1139=1),1,IF(AND($I1139="Fisico",K1139=1),1,IF(AND(K1139=1,$I1139="Electronico"),2,IF(K1139=1,VLOOKUP($C1139&amp;"|"&amp;$B1139&amp;"|"&amp;$D1139,Empresas!$C$6:$CC$92,$G1139+6+1,0),0))))</f>
        <v>0</v>
      </c>
      <c r="AC1139" s="147">
        <f>IF(AND($I1139="Si",L1139=1),1,IF(AND($I1139="Fisico",L1139=1),1,IF(AND(L1139=1,$I1139="Electronico"),2,IF(L1139=1,VLOOKUP($C1139&amp;"|"&amp;$B1139&amp;"|"&amp;$D1139,Empresas!$C$6:$CC$92,$G1139+6+1,0),0))))</f>
        <v>0</v>
      </c>
      <c r="AD1139" s="147">
        <f>IF(AND($I1139="Si",M1139=1),1,IF(AND($I1139="Fisico",M1139=1),1,IF(AND(M1139=1,$I1139="Electronico"),2,IF(M1139=1,VLOOKUP($C1139&amp;"|"&amp;$B1139&amp;"|"&amp;$D1139,Empresas!$C$6:$CC$92,$G1139+6+1,0),0))))</f>
        <v>0</v>
      </c>
      <c r="AE1139" s="147">
        <f>IF(AND($I1139="Si",N1139=1),1,IF(AND($I1139="Fisico",N1139=1),1,IF(AND(N1139=1,$I1139="Electronico"),2,IF(N1139=1,VLOOKUP($C1139&amp;"|"&amp;$B1139&amp;"|"&amp;$D1139,Empresas!$C$6:$CC$92,$G1139+6+1,0),0))))</f>
        <v>0</v>
      </c>
      <c r="AF1139" s="147">
        <f>IF(AND($I1139="Si",O1139=1),1,IF(AND($I1139="Fisico",O1139=1),1,IF(AND(O1139=1,$I1139="Electronico"),2,IF(O1139=1,VLOOKUP($C1139&amp;"|"&amp;$B1139&amp;"|"&amp;$D1139,Empresas!$C$6:$CC$92,$G1139+6+1,0),0))))</f>
        <v>0</v>
      </c>
      <c r="AG1139" s="147">
        <f>IF(AND($I1139="Si",P1139=1),1,IF(AND($I1139="Fisico",P1139=1),1,IF(AND(P1139=1,$I1139="Electronico"),2,IF(P1139=1,VLOOKUP($C1139&amp;"|"&amp;$B1139&amp;"|"&amp;$D1139,Empresas!$C$6:$CC$92,$G1139+6+1,0),0))))</f>
        <v>0</v>
      </c>
      <c r="AH1139" s="147">
        <f>IF(AND($I1139="Si",Q1139=1),1,IF(AND($I1139="Fisico",Q1139=1),1,IF(AND(Q1139=1,$I1139="Electronico"),2,IF(Q1139=1,VLOOKUP($C1139&amp;"|"&amp;$B1139&amp;"|"&amp;$D1139,Empresas!$C$6:$CC$92,$G1139+6+1,0),0))))</f>
        <v>0</v>
      </c>
      <c r="AI1139" s="147">
        <f>IF(AND($I1139="Si",R1139=1),1,IF(AND($I1139="Fisico",R1139=1),1,IF(AND(R1139=1,$I1139="Electronico"),2,IF(R1139=1,VLOOKUP($C1139&amp;"|"&amp;$B1139&amp;"|"&amp;$D1139,Empresas!$C$6:$CC$92,$G1139+6+1,0),0))))</f>
        <v>0</v>
      </c>
      <c r="AJ1139" s="147">
        <f>IF(AND($I1139="Si",S1139=1),1,IF(AND($I1139="Fisico",S1139=1),1,IF(AND(S1139=1,$I1139="Electronico"),2,IF(S1139=1,VLOOKUP($C1139&amp;"|"&amp;$B1139&amp;"|"&amp;$D1139,Empresas!$C$6:$CC$92,$G1139+6+1,0),0))))</f>
        <v>0</v>
      </c>
      <c r="AK1139" s="147">
        <f>IF(AND($I1139="Si",T1139=1),1,IF(AND($I1139="Fisico",T1139=1),1,IF(AND(T1139=1,$I1139="Electronico"),2,IF(T1139=1,VLOOKUP($C1139&amp;"|"&amp;$B1139&amp;"|"&amp;$D1139,Empresas!$C$6:$CC$92,$G1139+6+1,0),0))))</f>
        <v>0</v>
      </c>
      <c r="AL1139" s="147">
        <f>IF(AND($I1139="Si",U1139=1),1,IF(AND($I1139="Fisico",U1139=1),1,IF(AND(U1139=1,$I1139="Electronico"),2,IF(U1139=1,VLOOKUP($C1139&amp;"|"&amp;$B1139&amp;"|"&amp;$D1139,Empresas!$C$6:$CC$92,$G1139+6+1,0),0))))</f>
        <v>0</v>
      </c>
      <c r="AM1139" s="149">
        <f t="shared" si="181"/>
        <v>0</v>
      </c>
      <c r="AN1139" s="149">
        <f t="shared" si="182"/>
        <v>0</v>
      </c>
      <c r="AO1139" s="152">
        <f t="shared" si="183"/>
        <v>0</v>
      </c>
    </row>
    <row r="1140" spans="1:41" x14ac:dyDescent="0.25">
      <c r="A1140" s="140" t="str">
        <f>VLOOKUP(D1140,Empresas!$D$7:$F$91,3,0)</f>
        <v>Jose</v>
      </c>
      <c r="B1140" s="141" t="str">
        <f>VLOOKUP(D1140,Empresas!$D$7:$G$91,4,0)</f>
        <v>Wildor</v>
      </c>
      <c r="C1140" s="141" t="s">
        <v>544</v>
      </c>
      <c r="D1140" s="141" t="s">
        <v>229</v>
      </c>
      <c r="E1140" s="141" t="str">
        <f>VLOOKUP(D1140,Empresas!$D$7:$E$92,2,0)</f>
        <v>BARRETO ABAL YULI MABEL</v>
      </c>
      <c r="F1140" s="141" t="s">
        <v>175</v>
      </c>
      <c r="G1140" s="142">
        <f t="shared" si="187"/>
        <v>53</v>
      </c>
      <c r="H1140" s="142" t="str">
        <f>VLOOKUP(D1140,Empresas!$D$6:$L$92,7,0)</f>
        <v>Trimestral</v>
      </c>
      <c r="I1140" s="141" t="str">
        <f>VLOOKUP(VLOOKUP(D1140&amp;"|"&amp;B1140,Empresas!$I$7:$CB$92,G1140,0),Tablas!$A$8:$B$10,2,0)</f>
        <v>Fisico</v>
      </c>
      <c r="J1140" s="78">
        <v>2</v>
      </c>
      <c r="K1140" s="78">
        <v>2</v>
      </c>
      <c r="L1140" s="78">
        <v>2</v>
      </c>
      <c r="M1140" s="78">
        <v>2</v>
      </c>
      <c r="N1140" s="78">
        <v>2</v>
      </c>
      <c r="O1140" s="78">
        <v>2</v>
      </c>
      <c r="P1140" s="78">
        <v>2</v>
      </c>
      <c r="Q1140" s="78">
        <v>2</v>
      </c>
      <c r="R1140" s="78"/>
      <c r="S1140" s="78"/>
      <c r="T1140" s="78"/>
      <c r="U1140" s="78"/>
      <c r="V1140" s="78" t="str">
        <f>VLOOKUP(D1140,Empresas!$D$7:$CF$91,81,0)</f>
        <v>B</v>
      </c>
      <c r="W1140" s="78" t="str">
        <f>VLOOKUP(D1140,Empresas!$D$7:$M$91,10,0)</f>
        <v>Rer</v>
      </c>
      <c r="X1140" s="69" t="str">
        <f t="shared" si="179"/>
        <v>SI</v>
      </c>
      <c r="Y1140" s="153" t="str">
        <f t="shared" si="180"/>
        <v>Si aplica</v>
      </c>
      <c r="Z1140" s="147">
        <f>IF(Y1140="No aplica",0,IF(I1140="no",0,IF(I1140="No aplica",0,IF(I1140="Si",1,IF(I1140="Fisico",1,IF(I1140="Electronico",2,VLOOKUP(C1140&amp;"|"&amp;B1140&amp;"|"&amp;D1140,Empresas!$C$6:$CC$92,G1140+6+1,0)))))))</f>
        <v>1</v>
      </c>
      <c r="AA1140" s="147">
        <f>IF(AND($I1140="Si",J1140=1),1,IF(AND($I1140="Fisico",J1140=1),1,IF(AND(J1140=1,$I1140="Electronico"),2,IF(J1140=1,VLOOKUP($C1140&amp;"|"&amp;$B1140&amp;"|"&amp;$D1140,Empresas!$C$6:$CC$92,$G1140+6+1,0),0))))</f>
        <v>0</v>
      </c>
      <c r="AB1140" s="147">
        <f>IF(AND($I1140="Si",K1140=1),1,IF(AND($I1140="Fisico",K1140=1),1,IF(AND(K1140=1,$I1140="Electronico"),2,IF(K1140=1,VLOOKUP($C1140&amp;"|"&amp;$B1140&amp;"|"&amp;$D1140,Empresas!$C$6:$CC$92,$G1140+6+1,0),0))))</f>
        <v>0</v>
      </c>
      <c r="AC1140" s="147">
        <f>IF(AND($I1140="Si",L1140=1),1,IF(AND($I1140="Fisico",L1140=1),1,IF(AND(L1140=1,$I1140="Electronico"),2,IF(L1140=1,VLOOKUP($C1140&amp;"|"&amp;$B1140&amp;"|"&amp;$D1140,Empresas!$C$6:$CC$92,$G1140+6+1,0),0))))</f>
        <v>0</v>
      </c>
      <c r="AD1140" s="147">
        <f>IF(AND($I1140="Si",M1140=1),1,IF(AND($I1140="Fisico",M1140=1),1,IF(AND(M1140=1,$I1140="Electronico"),2,IF(M1140=1,VLOOKUP($C1140&amp;"|"&amp;$B1140&amp;"|"&amp;$D1140,Empresas!$C$6:$CC$92,$G1140+6+1,0),0))))</f>
        <v>0</v>
      </c>
      <c r="AE1140" s="147">
        <f>IF(AND($I1140="Si",N1140=1),1,IF(AND($I1140="Fisico",N1140=1),1,IF(AND(N1140=1,$I1140="Electronico"),2,IF(N1140=1,VLOOKUP($C1140&amp;"|"&amp;$B1140&amp;"|"&amp;$D1140,Empresas!$C$6:$CC$92,$G1140+6+1,0),0))))</f>
        <v>0</v>
      </c>
      <c r="AF1140" s="147">
        <f>IF(AND($I1140="Si",O1140=1),1,IF(AND($I1140="Fisico",O1140=1),1,IF(AND(O1140=1,$I1140="Electronico"),2,IF(O1140=1,VLOOKUP($C1140&amp;"|"&amp;$B1140&amp;"|"&amp;$D1140,Empresas!$C$6:$CC$92,$G1140+6+1,0),0))))</f>
        <v>0</v>
      </c>
      <c r="AG1140" s="147">
        <f>IF(AND($I1140="Si",P1140=1),1,IF(AND($I1140="Fisico",P1140=1),1,IF(AND(P1140=1,$I1140="Electronico"),2,IF(P1140=1,VLOOKUP($C1140&amp;"|"&amp;$B1140&amp;"|"&amp;$D1140,Empresas!$C$6:$CC$92,$G1140+6+1,0),0))))</f>
        <v>0</v>
      </c>
      <c r="AH1140" s="147">
        <f>IF(AND($I1140="Si",Q1140=1),1,IF(AND($I1140="Fisico",Q1140=1),1,IF(AND(Q1140=1,$I1140="Electronico"),2,IF(Q1140=1,VLOOKUP($C1140&amp;"|"&amp;$B1140&amp;"|"&amp;$D1140,Empresas!$C$6:$CC$92,$G1140+6+1,0),0))))</f>
        <v>0</v>
      </c>
      <c r="AI1140" s="147">
        <f>IF(AND($I1140="Si",R1140=1),1,IF(AND($I1140="Fisico",R1140=1),1,IF(AND(R1140=1,$I1140="Electronico"),2,IF(R1140=1,VLOOKUP($C1140&amp;"|"&amp;$B1140&amp;"|"&amp;$D1140,Empresas!$C$6:$CC$92,$G1140+6+1,0),0))))</f>
        <v>0</v>
      </c>
      <c r="AJ1140" s="147">
        <f>IF(AND($I1140="Si",S1140=1),1,IF(AND($I1140="Fisico",S1140=1),1,IF(AND(S1140=1,$I1140="Electronico"),2,IF(S1140=1,VLOOKUP($C1140&amp;"|"&amp;$B1140&amp;"|"&amp;$D1140,Empresas!$C$6:$CC$92,$G1140+6+1,0),0))))</f>
        <v>0</v>
      </c>
      <c r="AK1140" s="147">
        <f>IF(AND($I1140="Si",T1140=1),1,IF(AND($I1140="Fisico",T1140=1),1,IF(AND(T1140=1,$I1140="Electronico"),2,IF(T1140=1,VLOOKUP($C1140&amp;"|"&amp;$B1140&amp;"|"&amp;$D1140,Empresas!$C$6:$CC$92,$G1140+6+1,0),0))))</f>
        <v>0</v>
      </c>
      <c r="AL1140" s="147">
        <f>IF(AND($I1140="Si",U1140=1),1,IF(AND($I1140="Fisico",U1140=1),1,IF(AND(U1140=1,$I1140="Electronico"),2,IF(U1140=1,VLOOKUP($C1140&amp;"|"&amp;$B1140&amp;"|"&amp;$D1140,Empresas!$C$6:$CC$92,$G1140+6+1,0),0))))</f>
        <v>0</v>
      </c>
      <c r="AM1140" s="149">
        <f t="shared" si="181"/>
        <v>0</v>
      </c>
      <c r="AN1140" s="149">
        <f t="shared" si="182"/>
        <v>8</v>
      </c>
      <c r="AO1140" s="152">
        <f t="shared" si="183"/>
        <v>0</v>
      </c>
    </row>
    <row r="1141" spans="1:41" x14ac:dyDescent="0.25">
      <c r="A1141" s="140" t="str">
        <f>VLOOKUP(D1141,Empresas!$D$7:$F$91,3,0)</f>
        <v>Jose</v>
      </c>
      <c r="B1141" s="141" t="str">
        <f>VLOOKUP(D1141,Empresas!$D$7:$G$91,4,0)</f>
        <v>Wildor</v>
      </c>
      <c r="C1141" s="141" t="s">
        <v>544</v>
      </c>
      <c r="D1141" s="141" t="s">
        <v>229</v>
      </c>
      <c r="E1141" s="141" t="str">
        <f>VLOOKUP(D1141,Empresas!$D$7:$E$92,2,0)</f>
        <v>BARRETO ABAL YULI MABEL</v>
      </c>
      <c r="F1141" s="141" t="s">
        <v>176</v>
      </c>
      <c r="G1141" s="142">
        <f t="shared" si="187"/>
        <v>54</v>
      </c>
      <c r="H1141" s="142" t="str">
        <f>VLOOKUP(D1141,Empresas!$D$6:$L$92,7,0)</f>
        <v>Trimestral</v>
      </c>
      <c r="I1141" s="141" t="str">
        <f>VLOOKUP(VLOOKUP(D1141&amp;"|"&amp;B1141,Empresas!$I$7:$CB$92,G1141,0),Tablas!$A$8:$B$10,2,0)</f>
        <v>No aplica</v>
      </c>
      <c r="J1141" s="78"/>
      <c r="K1141" s="78"/>
      <c r="L1141" s="78"/>
      <c r="M1141" s="78"/>
      <c r="N1141" s="78"/>
      <c r="O1141" s="78"/>
      <c r="P1141" s="78"/>
      <c r="Q1141" s="78"/>
      <c r="R1141" s="78"/>
      <c r="S1141" s="78"/>
      <c r="T1141" s="78"/>
      <c r="U1141" s="78"/>
      <c r="V1141" s="78" t="str">
        <f>VLOOKUP(D1141,Empresas!$D$7:$CF$91,81,0)</f>
        <v>B</v>
      </c>
      <c r="W1141" s="78" t="str">
        <f>VLOOKUP(D1141,Empresas!$D$7:$M$91,10,0)</f>
        <v>Rer</v>
      </c>
      <c r="X1141" s="69" t="str">
        <f t="shared" si="179"/>
        <v>SI</v>
      </c>
      <c r="Y1141" s="153" t="str">
        <f t="shared" si="180"/>
        <v>No aplica</v>
      </c>
      <c r="Z1141" s="147">
        <f>IF(Y1141="No aplica",0,IF(I1141="no",0,IF(I1141="No aplica",0,IF(I1141="Si",1,IF(I1141="Fisico",1,IF(I1141="Electronico",2,VLOOKUP(C1141&amp;"|"&amp;B1141&amp;"|"&amp;D1141,Empresas!$C$6:$CC$92,G1141+6+1,0)))))))</f>
        <v>0</v>
      </c>
      <c r="AA1141" s="147">
        <f>IF(AND($I1141="Si",J1141=1),1,IF(AND($I1141="Fisico",J1141=1),1,IF(AND(J1141=1,$I1141="Electronico"),2,IF(J1141=1,VLOOKUP($C1141&amp;"|"&amp;$B1141&amp;"|"&amp;$D1141,Empresas!$C$6:$CC$92,$G1141+6+1,0),0))))</f>
        <v>0</v>
      </c>
      <c r="AB1141" s="147">
        <f>IF(AND($I1141="Si",K1141=1),1,IF(AND($I1141="Fisico",K1141=1),1,IF(AND(K1141=1,$I1141="Electronico"),2,IF(K1141=1,VLOOKUP($C1141&amp;"|"&amp;$B1141&amp;"|"&amp;$D1141,Empresas!$C$6:$CC$92,$G1141+6+1,0),0))))</f>
        <v>0</v>
      </c>
      <c r="AC1141" s="147">
        <f>IF(AND($I1141="Si",L1141=1),1,IF(AND($I1141="Fisico",L1141=1),1,IF(AND(L1141=1,$I1141="Electronico"),2,IF(L1141=1,VLOOKUP($C1141&amp;"|"&amp;$B1141&amp;"|"&amp;$D1141,Empresas!$C$6:$CC$92,$G1141+6+1,0),0))))</f>
        <v>0</v>
      </c>
      <c r="AD1141" s="147">
        <f>IF(AND($I1141="Si",M1141=1),1,IF(AND($I1141="Fisico",M1141=1),1,IF(AND(M1141=1,$I1141="Electronico"),2,IF(M1141=1,VLOOKUP($C1141&amp;"|"&amp;$B1141&amp;"|"&amp;$D1141,Empresas!$C$6:$CC$92,$G1141+6+1,0),0))))</f>
        <v>0</v>
      </c>
      <c r="AE1141" s="147">
        <f>IF(AND($I1141="Si",N1141=1),1,IF(AND($I1141="Fisico",N1141=1),1,IF(AND(N1141=1,$I1141="Electronico"),2,IF(N1141=1,VLOOKUP($C1141&amp;"|"&amp;$B1141&amp;"|"&amp;$D1141,Empresas!$C$6:$CC$92,$G1141+6+1,0),0))))</f>
        <v>0</v>
      </c>
      <c r="AF1141" s="147">
        <f>IF(AND($I1141="Si",O1141=1),1,IF(AND($I1141="Fisico",O1141=1),1,IF(AND(O1141=1,$I1141="Electronico"),2,IF(O1141=1,VLOOKUP($C1141&amp;"|"&amp;$B1141&amp;"|"&amp;$D1141,Empresas!$C$6:$CC$92,$G1141+6+1,0),0))))</f>
        <v>0</v>
      </c>
      <c r="AG1141" s="147">
        <f>IF(AND($I1141="Si",P1141=1),1,IF(AND($I1141="Fisico",P1141=1),1,IF(AND(P1141=1,$I1141="Electronico"),2,IF(P1141=1,VLOOKUP($C1141&amp;"|"&amp;$B1141&amp;"|"&amp;$D1141,Empresas!$C$6:$CC$92,$G1141+6+1,0),0))))</f>
        <v>0</v>
      </c>
      <c r="AH1141" s="147">
        <f>IF(AND($I1141="Si",Q1141=1),1,IF(AND($I1141="Fisico",Q1141=1),1,IF(AND(Q1141=1,$I1141="Electronico"),2,IF(Q1141=1,VLOOKUP($C1141&amp;"|"&amp;$B1141&amp;"|"&amp;$D1141,Empresas!$C$6:$CC$92,$G1141+6+1,0),0))))</f>
        <v>0</v>
      </c>
      <c r="AI1141" s="147">
        <f>IF(AND($I1141="Si",R1141=1),1,IF(AND($I1141="Fisico",R1141=1),1,IF(AND(R1141=1,$I1141="Electronico"),2,IF(R1141=1,VLOOKUP($C1141&amp;"|"&amp;$B1141&amp;"|"&amp;$D1141,Empresas!$C$6:$CC$92,$G1141+6+1,0),0))))</f>
        <v>0</v>
      </c>
      <c r="AJ1141" s="147">
        <f>IF(AND($I1141="Si",S1141=1),1,IF(AND($I1141="Fisico",S1141=1),1,IF(AND(S1141=1,$I1141="Electronico"),2,IF(S1141=1,VLOOKUP($C1141&amp;"|"&amp;$B1141&amp;"|"&amp;$D1141,Empresas!$C$6:$CC$92,$G1141+6+1,0),0))))</f>
        <v>0</v>
      </c>
      <c r="AK1141" s="147">
        <f>IF(AND($I1141="Si",T1141=1),1,IF(AND($I1141="Fisico",T1141=1),1,IF(AND(T1141=1,$I1141="Electronico"),2,IF(T1141=1,VLOOKUP($C1141&amp;"|"&amp;$B1141&amp;"|"&amp;$D1141,Empresas!$C$6:$CC$92,$G1141+6+1,0),0))))</f>
        <v>0</v>
      </c>
      <c r="AL1141" s="147">
        <f>IF(AND($I1141="Si",U1141=1),1,IF(AND($I1141="Fisico",U1141=1),1,IF(AND(U1141=1,$I1141="Electronico"),2,IF(U1141=1,VLOOKUP($C1141&amp;"|"&amp;$B1141&amp;"|"&amp;$D1141,Empresas!$C$6:$CC$92,$G1141+6+1,0),0))))</f>
        <v>0</v>
      </c>
      <c r="AM1141" s="149">
        <f t="shared" si="181"/>
        <v>0</v>
      </c>
      <c r="AN1141" s="149">
        <f t="shared" si="182"/>
        <v>0</v>
      </c>
      <c r="AO1141" s="152">
        <f t="shared" si="183"/>
        <v>0</v>
      </c>
    </row>
    <row r="1142" spans="1:41" x14ac:dyDescent="0.25">
      <c r="A1142" s="140" t="str">
        <f>VLOOKUP(D1142,Empresas!$D$7:$F$91,3,0)</f>
        <v>Jose</v>
      </c>
      <c r="B1142" s="141" t="str">
        <f>VLOOKUP(D1142,Empresas!$D$7:$G$91,4,0)</f>
        <v>Wildor</v>
      </c>
      <c r="C1142" s="141" t="s">
        <v>544</v>
      </c>
      <c r="D1142" s="141" t="s">
        <v>229</v>
      </c>
      <c r="E1142" s="141" t="str">
        <f>VLOOKUP(D1142,Empresas!$D$7:$E$92,2,0)</f>
        <v>BARRETO ABAL YULI MABEL</v>
      </c>
      <c r="F1142" s="141" t="s">
        <v>177</v>
      </c>
      <c r="G1142" s="142">
        <f t="shared" si="187"/>
        <v>55</v>
      </c>
      <c r="H1142" s="142" t="str">
        <f>VLOOKUP(D1142,Empresas!$D$6:$L$92,7,0)</f>
        <v>Trimestral</v>
      </c>
      <c r="I1142" s="141" t="str">
        <f>VLOOKUP(VLOOKUP(D1142&amp;"|"&amp;B1142,Empresas!$I$7:$CB$92,G1142,0),Tablas!$A$8:$B$10,2,0)</f>
        <v>No aplica</v>
      </c>
      <c r="J1142" s="78"/>
      <c r="K1142" s="78"/>
      <c r="L1142" s="78"/>
      <c r="M1142" s="78"/>
      <c r="N1142" s="78"/>
      <c r="O1142" s="78"/>
      <c r="P1142" s="78"/>
      <c r="Q1142" s="78"/>
      <c r="R1142" s="78"/>
      <c r="S1142" s="78"/>
      <c r="T1142" s="78"/>
      <c r="U1142" s="78"/>
      <c r="V1142" s="78" t="str">
        <f>VLOOKUP(D1142,Empresas!$D$7:$CF$91,81,0)</f>
        <v>B</v>
      </c>
      <c r="W1142" s="78" t="str">
        <f>VLOOKUP(D1142,Empresas!$D$7:$M$91,10,0)</f>
        <v>Rer</v>
      </c>
      <c r="X1142" s="69" t="str">
        <f t="shared" si="179"/>
        <v>NO</v>
      </c>
      <c r="Y1142" s="153" t="str">
        <f t="shared" si="180"/>
        <v>No aplica</v>
      </c>
      <c r="Z1142" s="147">
        <f>IF(Y1142="No aplica",0,IF(I1142="no",0,IF(I1142="No aplica",0,IF(I1142="Si",1,IF(I1142="Fisico",1,IF(I1142="Electronico",2,VLOOKUP(C1142&amp;"|"&amp;B1142&amp;"|"&amp;D1142,Empresas!$C$6:$CC$92,G1142+6+1,0)))))))</f>
        <v>0</v>
      </c>
      <c r="AA1142" s="147">
        <f>IF(AND($I1142="Si",J1142=1),1,IF(AND($I1142="Fisico",J1142=1),1,IF(AND(J1142=1,$I1142="Electronico"),2,IF(J1142=1,VLOOKUP($C1142&amp;"|"&amp;$B1142&amp;"|"&amp;$D1142,Empresas!$C$6:$CC$92,$G1142+6+1,0),0))))</f>
        <v>0</v>
      </c>
      <c r="AB1142" s="147">
        <f>IF(AND($I1142="Si",K1142=1),1,IF(AND($I1142="Fisico",K1142=1),1,IF(AND(K1142=1,$I1142="Electronico"),2,IF(K1142=1,VLOOKUP($C1142&amp;"|"&amp;$B1142&amp;"|"&amp;$D1142,Empresas!$C$6:$CC$92,$G1142+6+1,0),0))))</f>
        <v>0</v>
      </c>
      <c r="AC1142" s="147">
        <f>IF(AND($I1142="Si",L1142=1),1,IF(AND($I1142="Fisico",L1142=1),1,IF(AND(L1142=1,$I1142="Electronico"),2,IF(L1142=1,VLOOKUP($C1142&amp;"|"&amp;$B1142&amp;"|"&amp;$D1142,Empresas!$C$6:$CC$92,$G1142+6+1,0),0))))</f>
        <v>0</v>
      </c>
      <c r="AD1142" s="147">
        <f>IF(AND($I1142="Si",M1142=1),1,IF(AND($I1142="Fisico",M1142=1),1,IF(AND(M1142=1,$I1142="Electronico"),2,IF(M1142=1,VLOOKUP($C1142&amp;"|"&amp;$B1142&amp;"|"&amp;$D1142,Empresas!$C$6:$CC$92,$G1142+6+1,0),0))))</f>
        <v>0</v>
      </c>
      <c r="AE1142" s="147">
        <f>IF(AND($I1142="Si",N1142=1),1,IF(AND($I1142="Fisico",N1142=1),1,IF(AND(N1142=1,$I1142="Electronico"),2,IF(N1142=1,VLOOKUP($C1142&amp;"|"&amp;$B1142&amp;"|"&amp;$D1142,Empresas!$C$6:$CC$92,$G1142+6+1,0),0))))</f>
        <v>0</v>
      </c>
      <c r="AF1142" s="147">
        <f>IF(AND($I1142="Si",O1142=1),1,IF(AND($I1142="Fisico",O1142=1),1,IF(AND(O1142=1,$I1142="Electronico"),2,IF(O1142=1,VLOOKUP($C1142&amp;"|"&amp;$B1142&amp;"|"&amp;$D1142,Empresas!$C$6:$CC$92,$G1142+6+1,0),0))))</f>
        <v>0</v>
      </c>
      <c r="AG1142" s="147">
        <f>IF(AND($I1142="Si",P1142=1),1,IF(AND($I1142="Fisico",P1142=1),1,IF(AND(P1142=1,$I1142="Electronico"),2,IF(P1142=1,VLOOKUP($C1142&amp;"|"&amp;$B1142&amp;"|"&amp;$D1142,Empresas!$C$6:$CC$92,$G1142+6+1,0),0))))</f>
        <v>0</v>
      </c>
      <c r="AH1142" s="147">
        <f>IF(AND($I1142="Si",Q1142=1),1,IF(AND($I1142="Fisico",Q1142=1),1,IF(AND(Q1142=1,$I1142="Electronico"),2,IF(Q1142=1,VLOOKUP($C1142&amp;"|"&amp;$B1142&amp;"|"&amp;$D1142,Empresas!$C$6:$CC$92,$G1142+6+1,0),0))))</f>
        <v>0</v>
      </c>
      <c r="AI1142" s="147">
        <f>IF(AND($I1142="Si",R1142=1),1,IF(AND($I1142="Fisico",R1142=1),1,IF(AND(R1142=1,$I1142="Electronico"),2,IF(R1142=1,VLOOKUP($C1142&amp;"|"&amp;$B1142&amp;"|"&amp;$D1142,Empresas!$C$6:$CC$92,$G1142+6+1,0),0))))</f>
        <v>0</v>
      </c>
      <c r="AJ1142" s="147">
        <f>IF(AND($I1142="Si",S1142=1),1,IF(AND($I1142="Fisico",S1142=1),1,IF(AND(S1142=1,$I1142="Electronico"),2,IF(S1142=1,VLOOKUP($C1142&amp;"|"&amp;$B1142&amp;"|"&amp;$D1142,Empresas!$C$6:$CC$92,$G1142+6+1,0),0))))</f>
        <v>0</v>
      </c>
      <c r="AK1142" s="147">
        <f>IF(AND($I1142="Si",T1142=1),1,IF(AND($I1142="Fisico",T1142=1),1,IF(AND(T1142=1,$I1142="Electronico"),2,IF(T1142=1,VLOOKUP($C1142&amp;"|"&amp;$B1142&amp;"|"&amp;$D1142,Empresas!$C$6:$CC$92,$G1142+6+1,0),0))))</f>
        <v>0</v>
      </c>
      <c r="AL1142" s="147">
        <f>IF(AND($I1142="Si",U1142=1),1,IF(AND($I1142="Fisico",U1142=1),1,IF(AND(U1142=1,$I1142="Electronico"),2,IF(U1142=1,VLOOKUP($C1142&amp;"|"&amp;$B1142&amp;"|"&amp;$D1142,Empresas!$C$6:$CC$92,$G1142+6+1,0),0))))</f>
        <v>0</v>
      </c>
      <c r="AM1142" s="149">
        <f t="shared" si="181"/>
        <v>0</v>
      </c>
      <c r="AN1142" s="149">
        <f t="shared" si="182"/>
        <v>0</v>
      </c>
      <c r="AO1142" s="152">
        <f t="shared" si="183"/>
        <v>0</v>
      </c>
    </row>
    <row r="1143" spans="1:41" x14ac:dyDescent="0.25">
      <c r="A1143" s="140" t="str">
        <f>VLOOKUP(D1143,Empresas!$D$7:$F$91,3,0)</f>
        <v>Jose</v>
      </c>
      <c r="B1143" s="141" t="str">
        <f>VLOOKUP(D1143,Empresas!$D$7:$G$91,4,0)</f>
        <v>Wildor</v>
      </c>
      <c r="C1143" s="141" t="s">
        <v>544</v>
      </c>
      <c r="D1143" s="141" t="s">
        <v>229</v>
      </c>
      <c r="E1143" s="141" t="str">
        <f>VLOOKUP(D1143,Empresas!$D$7:$E$92,2,0)</f>
        <v>BARRETO ABAL YULI MABEL</v>
      </c>
      <c r="F1143" s="141" t="s">
        <v>178</v>
      </c>
      <c r="G1143" s="142">
        <f t="shared" si="187"/>
        <v>56</v>
      </c>
      <c r="H1143" s="142" t="str">
        <f>VLOOKUP(D1143,Empresas!$D$6:$L$92,7,0)</f>
        <v>Trimestral</v>
      </c>
      <c r="I1143" s="141" t="str">
        <f>VLOOKUP(VLOOKUP(D1143&amp;"|"&amp;B1143,Empresas!$I$7:$CB$92,G1143,0),Tablas!$A$8:$B$10,2,0)</f>
        <v>No aplica</v>
      </c>
      <c r="J1143" s="78"/>
      <c r="K1143" s="78"/>
      <c r="L1143" s="78"/>
      <c r="M1143" s="78"/>
      <c r="N1143" s="78"/>
      <c r="O1143" s="78"/>
      <c r="P1143" s="78"/>
      <c r="Q1143" s="78"/>
      <c r="R1143" s="78"/>
      <c r="S1143" s="78"/>
      <c r="T1143" s="78"/>
      <c r="U1143" s="78"/>
      <c r="V1143" s="78" t="str">
        <f>VLOOKUP(D1143,Empresas!$D$7:$CF$91,81,0)</f>
        <v>B</v>
      </c>
      <c r="W1143" s="78" t="str">
        <f>VLOOKUP(D1143,Empresas!$D$7:$M$91,10,0)</f>
        <v>Rer</v>
      </c>
      <c r="X1143" s="69" t="str">
        <f t="shared" si="179"/>
        <v>SI</v>
      </c>
      <c r="Y1143" s="153" t="str">
        <f t="shared" si="180"/>
        <v>No aplica</v>
      </c>
      <c r="Z1143" s="147">
        <f>IF(Y1143="No aplica",0,IF(I1143="no",0,IF(I1143="No aplica",0,IF(I1143="Si",1,IF(I1143="Fisico",1,IF(I1143="Electronico",2,VLOOKUP(C1143&amp;"|"&amp;B1143&amp;"|"&amp;D1143,Empresas!$C$6:$CC$92,G1143+6+1,0)))))))</f>
        <v>0</v>
      </c>
      <c r="AA1143" s="147">
        <f>IF(AND($I1143="Si",J1143=1),1,IF(AND($I1143="Fisico",J1143=1),1,IF(AND(J1143=1,$I1143="Electronico"),2,IF(J1143=1,VLOOKUP($C1143&amp;"|"&amp;$B1143&amp;"|"&amp;$D1143,Empresas!$C$6:$CC$92,$G1143+6+1,0),0))))</f>
        <v>0</v>
      </c>
      <c r="AB1143" s="147">
        <f>IF(AND($I1143="Si",K1143=1),1,IF(AND($I1143="Fisico",K1143=1),1,IF(AND(K1143=1,$I1143="Electronico"),2,IF(K1143=1,VLOOKUP($C1143&amp;"|"&amp;$B1143&amp;"|"&amp;$D1143,Empresas!$C$6:$CC$92,$G1143+6+1,0),0))))</f>
        <v>0</v>
      </c>
      <c r="AC1143" s="147">
        <f>IF(AND($I1143="Si",L1143=1),1,IF(AND($I1143="Fisico",L1143=1),1,IF(AND(L1143=1,$I1143="Electronico"),2,IF(L1143=1,VLOOKUP($C1143&amp;"|"&amp;$B1143&amp;"|"&amp;$D1143,Empresas!$C$6:$CC$92,$G1143+6+1,0),0))))</f>
        <v>0</v>
      </c>
      <c r="AD1143" s="147">
        <f>IF(AND($I1143="Si",M1143=1),1,IF(AND($I1143="Fisico",M1143=1),1,IF(AND(M1143=1,$I1143="Electronico"),2,IF(M1143=1,VLOOKUP($C1143&amp;"|"&amp;$B1143&amp;"|"&amp;$D1143,Empresas!$C$6:$CC$92,$G1143+6+1,0),0))))</f>
        <v>0</v>
      </c>
      <c r="AE1143" s="147">
        <f>IF(AND($I1143="Si",N1143=1),1,IF(AND($I1143="Fisico",N1143=1),1,IF(AND(N1143=1,$I1143="Electronico"),2,IF(N1143=1,VLOOKUP($C1143&amp;"|"&amp;$B1143&amp;"|"&amp;$D1143,Empresas!$C$6:$CC$92,$G1143+6+1,0),0))))</f>
        <v>0</v>
      </c>
      <c r="AF1143" s="147">
        <f>IF(AND($I1143="Si",O1143=1),1,IF(AND($I1143="Fisico",O1143=1),1,IF(AND(O1143=1,$I1143="Electronico"),2,IF(O1143=1,VLOOKUP($C1143&amp;"|"&amp;$B1143&amp;"|"&amp;$D1143,Empresas!$C$6:$CC$92,$G1143+6+1,0),0))))</f>
        <v>0</v>
      </c>
      <c r="AG1143" s="147">
        <f>IF(AND($I1143="Si",P1143=1),1,IF(AND($I1143="Fisico",P1143=1),1,IF(AND(P1143=1,$I1143="Electronico"),2,IF(P1143=1,VLOOKUP($C1143&amp;"|"&amp;$B1143&amp;"|"&amp;$D1143,Empresas!$C$6:$CC$92,$G1143+6+1,0),0))))</f>
        <v>0</v>
      </c>
      <c r="AH1143" s="147">
        <f>IF(AND($I1143="Si",Q1143=1),1,IF(AND($I1143="Fisico",Q1143=1),1,IF(AND(Q1143=1,$I1143="Electronico"),2,IF(Q1143=1,VLOOKUP($C1143&amp;"|"&amp;$B1143&amp;"|"&amp;$D1143,Empresas!$C$6:$CC$92,$G1143+6+1,0),0))))</f>
        <v>0</v>
      </c>
      <c r="AI1143" s="147">
        <f>IF(AND($I1143="Si",R1143=1),1,IF(AND($I1143="Fisico",R1143=1),1,IF(AND(R1143=1,$I1143="Electronico"),2,IF(R1143=1,VLOOKUP($C1143&amp;"|"&amp;$B1143&amp;"|"&amp;$D1143,Empresas!$C$6:$CC$92,$G1143+6+1,0),0))))</f>
        <v>0</v>
      </c>
      <c r="AJ1143" s="147">
        <f>IF(AND($I1143="Si",S1143=1),1,IF(AND($I1143="Fisico",S1143=1),1,IF(AND(S1143=1,$I1143="Electronico"),2,IF(S1143=1,VLOOKUP($C1143&amp;"|"&amp;$B1143&amp;"|"&amp;$D1143,Empresas!$C$6:$CC$92,$G1143+6+1,0),0))))</f>
        <v>0</v>
      </c>
      <c r="AK1143" s="147">
        <f>IF(AND($I1143="Si",T1143=1),1,IF(AND($I1143="Fisico",T1143=1),1,IF(AND(T1143=1,$I1143="Electronico"),2,IF(T1143=1,VLOOKUP($C1143&amp;"|"&amp;$B1143&amp;"|"&amp;$D1143,Empresas!$C$6:$CC$92,$G1143+6+1,0),0))))</f>
        <v>0</v>
      </c>
      <c r="AL1143" s="147">
        <f>IF(AND($I1143="Si",U1143=1),1,IF(AND($I1143="Fisico",U1143=1),1,IF(AND(U1143=1,$I1143="Electronico"),2,IF(U1143=1,VLOOKUP($C1143&amp;"|"&amp;$B1143&amp;"|"&amp;$D1143,Empresas!$C$6:$CC$92,$G1143+6+1,0),0))))</f>
        <v>0</v>
      </c>
      <c r="AM1143" s="149">
        <f t="shared" si="181"/>
        <v>0</v>
      </c>
      <c r="AN1143" s="149">
        <f t="shared" si="182"/>
        <v>0</v>
      </c>
      <c r="AO1143" s="152">
        <f t="shared" si="183"/>
        <v>0</v>
      </c>
    </row>
    <row r="1144" spans="1:41" x14ac:dyDescent="0.25">
      <c r="A1144" s="140" t="str">
        <f>VLOOKUP(D1144,Empresas!$D$7:$F$91,3,0)</f>
        <v>Jose</v>
      </c>
      <c r="B1144" s="141" t="str">
        <f>VLOOKUP(D1144,Empresas!$D$7:$G$91,4,0)</f>
        <v>Wildor</v>
      </c>
      <c r="C1144" s="141" t="s">
        <v>544</v>
      </c>
      <c r="D1144" s="141" t="s">
        <v>229</v>
      </c>
      <c r="E1144" s="141" t="str">
        <f>VLOOKUP(D1144,Empresas!$D$7:$E$92,2,0)</f>
        <v>BARRETO ABAL YULI MABEL</v>
      </c>
      <c r="F1144" s="141" t="s">
        <v>179</v>
      </c>
      <c r="G1144" s="142">
        <f t="shared" si="187"/>
        <v>57</v>
      </c>
      <c r="H1144" s="142" t="str">
        <f>VLOOKUP(D1144,Empresas!$D$6:$L$92,7,0)</f>
        <v>Trimestral</v>
      </c>
      <c r="I1144" s="141" t="str">
        <f>VLOOKUP(VLOOKUP(D1144&amp;"|"&amp;B1144,Empresas!$I$7:$CB$92,G1144,0),Tablas!$A$8:$B$10,2,0)</f>
        <v>No aplica</v>
      </c>
      <c r="J1144" s="78"/>
      <c r="K1144" s="78"/>
      <c r="L1144" s="78"/>
      <c r="M1144" s="78"/>
      <c r="N1144" s="78"/>
      <c r="O1144" s="78"/>
      <c r="P1144" s="78"/>
      <c r="Q1144" s="78"/>
      <c r="R1144" s="78"/>
      <c r="S1144" s="78"/>
      <c r="T1144" s="78"/>
      <c r="U1144" s="78"/>
      <c r="V1144" s="78" t="str">
        <f>VLOOKUP(D1144,Empresas!$D$7:$CF$91,81,0)</f>
        <v>B</v>
      </c>
      <c r="W1144" s="78" t="str">
        <f>VLOOKUP(D1144,Empresas!$D$7:$M$91,10,0)</f>
        <v>Rer</v>
      </c>
      <c r="X1144" s="69" t="str">
        <f t="shared" si="179"/>
        <v>NO</v>
      </c>
      <c r="Y1144" s="153" t="str">
        <f t="shared" si="180"/>
        <v>No aplica</v>
      </c>
      <c r="Z1144" s="147">
        <f>IF(Y1144="No aplica",0,IF(I1144="no",0,IF(I1144="No aplica",0,IF(I1144="Si",1,IF(I1144="Fisico",1,IF(I1144="Electronico",2,VLOOKUP(C1144&amp;"|"&amp;B1144&amp;"|"&amp;D1144,Empresas!$C$6:$CC$92,G1144+6+1,0)))))))</f>
        <v>0</v>
      </c>
      <c r="AA1144" s="147">
        <f>IF(AND($I1144="Si",J1144=1),1,IF(AND($I1144="Fisico",J1144=1),1,IF(AND(J1144=1,$I1144="Electronico"),2,IF(J1144=1,VLOOKUP($C1144&amp;"|"&amp;$B1144&amp;"|"&amp;$D1144,Empresas!$C$6:$CC$92,$G1144+6+1,0),0))))</f>
        <v>0</v>
      </c>
      <c r="AB1144" s="147">
        <f>IF(AND($I1144="Si",K1144=1),1,IF(AND($I1144="Fisico",K1144=1),1,IF(AND(K1144=1,$I1144="Electronico"),2,IF(K1144=1,VLOOKUP($C1144&amp;"|"&amp;$B1144&amp;"|"&amp;$D1144,Empresas!$C$6:$CC$92,$G1144+6+1,0),0))))</f>
        <v>0</v>
      </c>
      <c r="AC1144" s="147">
        <f>IF(AND($I1144="Si",L1144=1),1,IF(AND($I1144="Fisico",L1144=1),1,IF(AND(L1144=1,$I1144="Electronico"),2,IF(L1144=1,VLOOKUP($C1144&amp;"|"&amp;$B1144&amp;"|"&amp;$D1144,Empresas!$C$6:$CC$92,$G1144+6+1,0),0))))</f>
        <v>0</v>
      </c>
      <c r="AD1144" s="147">
        <f>IF(AND($I1144="Si",M1144=1),1,IF(AND($I1144="Fisico",M1144=1),1,IF(AND(M1144=1,$I1144="Electronico"),2,IF(M1144=1,VLOOKUP($C1144&amp;"|"&amp;$B1144&amp;"|"&amp;$D1144,Empresas!$C$6:$CC$92,$G1144+6+1,0),0))))</f>
        <v>0</v>
      </c>
      <c r="AE1144" s="147">
        <f>IF(AND($I1144="Si",N1144=1),1,IF(AND($I1144="Fisico",N1144=1),1,IF(AND(N1144=1,$I1144="Electronico"),2,IF(N1144=1,VLOOKUP($C1144&amp;"|"&amp;$B1144&amp;"|"&amp;$D1144,Empresas!$C$6:$CC$92,$G1144+6+1,0),0))))</f>
        <v>0</v>
      </c>
      <c r="AF1144" s="147">
        <f>IF(AND($I1144="Si",O1144=1),1,IF(AND($I1144="Fisico",O1144=1),1,IF(AND(O1144=1,$I1144="Electronico"),2,IF(O1144=1,VLOOKUP($C1144&amp;"|"&amp;$B1144&amp;"|"&amp;$D1144,Empresas!$C$6:$CC$92,$G1144+6+1,0),0))))</f>
        <v>0</v>
      </c>
      <c r="AG1144" s="147">
        <f>IF(AND($I1144="Si",P1144=1),1,IF(AND($I1144="Fisico",P1144=1),1,IF(AND(P1144=1,$I1144="Electronico"),2,IF(P1144=1,VLOOKUP($C1144&amp;"|"&amp;$B1144&amp;"|"&amp;$D1144,Empresas!$C$6:$CC$92,$G1144+6+1,0),0))))</f>
        <v>0</v>
      </c>
      <c r="AH1144" s="147">
        <f>IF(AND($I1144="Si",Q1144=1),1,IF(AND($I1144="Fisico",Q1144=1),1,IF(AND(Q1144=1,$I1144="Electronico"),2,IF(Q1144=1,VLOOKUP($C1144&amp;"|"&amp;$B1144&amp;"|"&amp;$D1144,Empresas!$C$6:$CC$92,$G1144+6+1,0),0))))</f>
        <v>0</v>
      </c>
      <c r="AI1144" s="147">
        <f>IF(AND($I1144="Si",R1144=1),1,IF(AND($I1144="Fisico",R1144=1),1,IF(AND(R1144=1,$I1144="Electronico"),2,IF(R1144=1,VLOOKUP($C1144&amp;"|"&amp;$B1144&amp;"|"&amp;$D1144,Empresas!$C$6:$CC$92,$G1144+6+1,0),0))))</f>
        <v>0</v>
      </c>
      <c r="AJ1144" s="147">
        <f>IF(AND($I1144="Si",S1144=1),1,IF(AND($I1144="Fisico",S1144=1),1,IF(AND(S1144=1,$I1144="Electronico"),2,IF(S1144=1,VLOOKUP($C1144&amp;"|"&amp;$B1144&amp;"|"&amp;$D1144,Empresas!$C$6:$CC$92,$G1144+6+1,0),0))))</f>
        <v>0</v>
      </c>
      <c r="AK1144" s="147">
        <f>IF(AND($I1144="Si",T1144=1),1,IF(AND($I1144="Fisico",T1144=1),1,IF(AND(T1144=1,$I1144="Electronico"),2,IF(T1144=1,VLOOKUP($C1144&amp;"|"&amp;$B1144&amp;"|"&amp;$D1144,Empresas!$C$6:$CC$92,$G1144+6+1,0),0))))</f>
        <v>0</v>
      </c>
      <c r="AL1144" s="147">
        <f>IF(AND($I1144="Si",U1144=1),1,IF(AND($I1144="Fisico",U1144=1),1,IF(AND(U1144=1,$I1144="Electronico"),2,IF(U1144=1,VLOOKUP($C1144&amp;"|"&amp;$B1144&amp;"|"&amp;$D1144,Empresas!$C$6:$CC$92,$G1144+6+1,0),0))))</f>
        <v>0</v>
      </c>
      <c r="AM1144" s="149">
        <f t="shared" si="181"/>
        <v>0</v>
      </c>
      <c r="AN1144" s="149">
        <f t="shared" si="182"/>
        <v>0</v>
      </c>
      <c r="AO1144" s="152">
        <f t="shared" si="183"/>
        <v>0</v>
      </c>
    </row>
    <row r="1145" spans="1:41" x14ac:dyDescent="0.25">
      <c r="A1145" s="140" t="str">
        <f>VLOOKUP(D1145,Empresas!$D$7:$F$91,3,0)</f>
        <v>Jose</v>
      </c>
      <c r="B1145" s="141" t="str">
        <f>VLOOKUP(D1145,Empresas!$D$7:$G$91,4,0)</f>
        <v>Wildor</v>
      </c>
      <c r="C1145" s="141" t="s">
        <v>544</v>
      </c>
      <c r="D1145" s="141" t="s">
        <v>229</v>
      </c>
      <c r="E1145" s="141" t="str">
        <f>VLOOKUP(D1145,Empresas!$D$7:$E$92,2,0)</f>
        <v>BARRETO ABAL YULI MABEL</v>
      </c>
      <c r="F1145" s="141" t="s">
        <v>180</v>
      </c>
      <c r="G1145" s="142">
        <f t="shared" si="187"/>
        <v>58</v>
      </c>
      <c r="H1145" s="142" t="str">
        <f>VLOOKUP(D1145,Empresas!$D$6:$L$92,7,0)</f>
        <v>Trimestral</v>
      </c>
      <c r="I1145" s="141" t="str">
        <f>VLOOKUP(VLOOKUP(D1145&amp;"|"&amp;B1145,Empresas!$I$7:$CB$92,G1145,0),Tablas!$A$8:$B$10,2,0)</f>
        <v>No aplica</v>
      </c>
      <c r="J1145" s="78"/>
      <c r="K1145" s="78"/>
      <c r="L1145" s="78"/>
      <c r="M1145" s="78"/>
      <c r="N1145" s="78"/>
      <c r="O1145" s="78"/>
      <c r="P1145" s="78"/>
      <c r="Q1145" s="78"/>
      <c r="R1145" s="78"/>
      <c r="S1145" s="78"/>
      <c r="T1145" s="78"/>
      <c r="U1145" s="78"/>
      <c r="V1145" s="78" t="str">
        <f>VLOOKUP(D1145,Empresas!$D$7:$CF$91,81,0)</f>
        <v>B</v>
      </c>
      <c r="W1145" s="78" t="str">
        <f>VLOOKUP(D1145,Empresas!$D$7:$M$91,10,0)</f>
        <v>Rer</v>
      </c>
      <c r="X1145" s="69" t="str">
        <f t="shared" si="179"/>
        <v>NO</v>
      </c>
      <c r="Y1145" s="153" t="str">
        <f t="shared" si="180"/>
        <v>No aplica</v>
      </c>
      <c r="Z1145" s="147">
        <f>IF(Y1145="No aplica",0,IF(I1145="no",0,IF(I1145="No aplica",0,IF(I1145="Si",1,IF(I1145="Fisico",1,IF(I1145="Electronico",2,VLOOKUP(C1145&amp;"|"&amp;B1145&amp;"|"&amp;D1145,Empresas!$C$6:$CC$92,G1145+6+1,0)))))))</f>
        <v>0</v>
      </c>
      <c r="AA1145" s="147">
        <f>IF(AND($I1145="Si",J1145=1),1,IF(AND($I1145="Fisico",J1145=1),1,IF(AND(J1145=1,$I1145="Electronico"),2,IF(J1145=1,VLOOKUP($C1145&amp;"|"&amp;$B1145&amp;"|"&amp;$D1145,Empresas!$C$6:$CC$92,$G1145+6+1,0),0))))</f>
        <v>0</v>
      </c>
      <c r="AB1145" s="147">
        <f>IF(AND($I1145="Si",K1145=1),1,IF(AND($I1145="Fisico",K1145=1),1,IF(AND(K1145=1,$I1145="Electronico"),2,IF(K1145=1,VLOOKUP($C1145&amp;"|"&amp;$B1145&amp;"|"&amp;$D1145,Empresas!$C$6:$CC$92,$G1145+6+1,0),0))))</f>
        <v>0</v>
      </c>
      <c r="AC1145" s="147">
        <f>IF(AND($I1145="Si",L1145=1),1,IF(AND($I1145="Fisico",L1145=1),1,IF(AND(L1145=1,$I1145="Electronico"),2,IF(L1145=1,VLOOKUP($C1145&amp;"|"&amp;$B1145&amp;"|"&amp;$D1145,Empresas!$C$6:$CC$92,$G1145+6+1,0),0))))</f>
        <v>0</v>
      </c>
      <c r="AD1145" s="147">
        <f>IF(AND($I1145="Si",M1145=1),1,IF(AND($I1145="Fisico",M1145=1),1,IF(AND(M1145=1,$I1145="Electronico"),2,IF(M1145=1,VLOOKUP($C1145&amp;"|"&amp;$B1145&amp;"|"&amp;$D1145,Empresas!$C$6:$CC$92,$G1145+6+1,0),0))))</f>
        <v>0</v>
      </c>
      <c r="AE1145" s="147">
        <f>IF(AND($I1145="Si",N1145=1),1,IF(AND($I1145="Fisico",N1145=1),1,IF(AND(N1145=1,$I1145="Electronico"),2,IF(N1145=1,VLOOKUP($C1145&amp;"|"&amp;$B1145&amp;"|"&amp;$D1145,Empresas!$C$6:$CC$92,$G1145+6+1,0),0))))</f>
        <v>0</v>
      </c>
      <c r="AF1145" s="147">
        <f>IF(AND($I1145="Si",O1145=1),1,IF(AND($I1145="Fisico",O1145=1),1,IF(AND(O1145=1,$I1145="Electronico"),2,IF(O1145=1,VLOOKUP($C1145&amp;"|"&amp;$B1145&amp;"|"&amp;$D1145,Empresas!$C$6:$CC$92,$G1145+6+1,0),0))))</f>
        <v>0</v>
      </c>
      <c r="AG1145" s="147">
        <f>IF(AND($I1145="Si",P1145=1),1,IF(AND($I1145="Fisico",P1145=1),1,IF(AND(P1145=1,$I1145="Electronico"),2,IF(P1145=1,VLOOKUP($C1145&amp;"|"&amp;$B1145&amp;"|"&amp;$D1145,Empresas!$C$6:$CC$92,$G1145+6+1,0),0))))</f>
        <v>0</v>
      </c>
      <c r="AH1145" s="147">
        <f>IF(AND($I1145="Si",Q1145=1),1,IF(AND($I1145="Fisico",Q1145=1),1,IF(AND(Q1145=1,$I1145="Electronico"),2,IF(Q1145=1,VLOOKUP($C1145&amp;"|"&amp;$B1145&amp;"|"&amp;$D1145,Empresas!$C$6:$CC$92,$G1145+6+1,0),0))))</f>
        <v>0</v>
      </c>
      <c r="AI1145" s="147">
        <f>IF(AND($I1145="Si",R1145=1),1,IF(AND($I1145="Fisico",R1145=1),1,IF(AND(R1145=1,$I1145="Electronico"),2,IF(R1145=1,VLOOKUP($C1145&amp;"|"&amp;$B1145&amp;"|"&amp;$D1145,Empresas!$C$6:$CC$92,$G1145+6+1,0),0))))</f>
        <v>0</v>
      </c>
      <c r="AJ1145" s="147">
        <f>IF(AND($I1145="Si",S1145=1),1,IF(AND($I1145="Fisico",S1145=1),1,IF(AND(S1145=1,$I1145="Electronico"),2,IF(S1145=1,VLOOKUP($C1145&amp;"|"&amp;$B1145&amp;"|"&amp;$D1145,Empresas!$C$6:$CC$92,$G1145+6+1,0),0))))</f>
        <v>0</v>
      </c>
      <c r="AK1145" s="147">
        <f>IF(AND($I1145="Si",T1145=1),1,IF(AND($I1145="Fisico",T1145=1),1,IF(AND(T1145=1,$I1145="Electronico"),2,IF(T1145=1,VLOOKUP($C1145&amp;"|"&amp;$B1145&amp;"|"&amp;$D1145,Empresas!$C$6:$CC$92,$G1145+6+1,0),0))))</f>
        <v>0</v>
      </c>
      <c r="AL1145" s="147">
        <f>IF(AND($I1145="Si",U1145=1),1,IF(AND($I1145="Fisico",U1145=1),1,IF(AND(U1145=1,$I1145="Electronico"),2,IF(U1145=1,VLOOKUP($C1145&amp;"|"&amp;$B1145&amp;"|"&amp;$D1145,Empresas!$C$6:$CC$92,$G1145+6+1,0),0))))</f>
        <v>0</v>
      </c>
      <c r="AM1145" s="149">
        <f t="shared" si="181"/>
        <v>0</v>
      </c>
      <c r="AN1145" s="149">
        <f t="shared" si="182"/>
        <v>0</v>
      </c>
      <c r="AO1145" s="152">
        <f t="shared" si="183"/>
        <v>0</v>
      </c>
    </row>
    <row r="1146" spans="1:41" x14ac:dyDescent="0.25">
      <c r="A1146" s="140" t="str">
        <f>VLOOKUP(D1146,Empresas!$D$7:$F$91,3,0)</f>
        <v>Jose</v>
      </c>
      <c r="B1146" s="141" t="str">
        <f>VLOOKUP(D1146,Empresas!$D$7:$G$91,4,0)</f>
        <v>Wildor</v>
      </c>
      <c r="C1146" s="141" t="s">
        <v>544</v>
      </c>
      <c r="D1146" s="141" t="s">
        <v>229</v>
      </c>
      <c r="E1146" s="141" t="str">
        <f>VLOOKUP(D1146,Empresas!$D$7:$E$92,2,0)</f>
        <v>BARRETO ABAL YULI MABEL</v>
      </c>
      <c r="F1146" s="141" t="s">
        <v>181</v>
      </c>
      <c r="G1146" s="142">
        <f t="shared" si="187"/>
        <v>59</v>
      </c>
      <c r="H1146" s="142" t="str">
        <f>VLOOKUP(D1146,Empresas!$D$6:$L$92,7,0)</f>
        <v>Trimestral</v>
      </c>
      <c r="I1146" s="141" t="str">
        <f>VLOOKUP(VLOOKUP(D1146&amp;"|"&amp;B1146,Empresas!$I$7:$CB$92,G1146,0),Tablas!$A$8:$B$10,2,0)</f>
        <v>No aplica</v>
      </c>
      <c r="J1146" s="78"/>
      <c r="K1146" s="78"/>
      <c r="L1146" s="78"/>
      <c r="M1146" s="78"/>
      <c r="N1146" s="78"/>
      <c r="O1146" s="78"/>
      <c r="P1146" s="78"/>
      <c r="Q1146" s="78"/>
      <c r="R1146" s="78"/>
      <c r="S1146" s="78"/>
      <c r="T1146" s="78"/>
      <c r="U1146" s="78"/>
      <c r="V1146" s="78" t="str">
        <f>VLOOKUP(D1146,Empresas!$D$7:$CF$91,81,0)</f>
        <v>B</v>
      </c>
      <c r="W1146" s="78" t="str">
        <f>VLOOKUP(D1146,Empresas!$D$7:$M$91,10,0)</f>
        <v>Rer</v>
      </c>
      <c r="X1146" s="69" t="str">
        <f t="shared" si="179"/>
        <v>NO</v>
      </c>
      <c r="Y1146" s="153" t="str">
        <f t="shared" si="180"/>
        <v>No aplica</v>
      </c>
      <c r="Z1146" s="147">
        <f>IF(Y1146="No aplica",0,IF(I1146="no",0,IF(I1146="No aplica",0,IF(I1146="Si",1,IF(I1146="Fisico",1,IF(I1146="Electronico",2,VLOOKUP(C1146&amp;"|"&amp;B1146&amp;"|"&amp;D1146,Empresas!$C$6:$CC$92,G1146+6+1,0)))))))</f>
        <v>0</v>
      </c>
      <c r="AA1146" s="147">
        <f>IF(AND($I1146="Si",J1146=1),1,IF(AND($I1146="Fisico",J1146=1),1,IF(AND(J1146=1,$I1146="Electronico"),2,IF(J1146=1,VLOOKUP($C1146&amp;"|"&amp;$B1146&amp;"|"&amp;$D1146,Empresas!$C$6:$CC$92,$G1146+6+1,0),0))))</f>
        <v>0</v>
      </c>
      <c r="AB1146" s="147">
        <f>IF(AND($I1146="Si",K1146=1),1,IF(AND($I1146="Fisico",K1146=1),1,IF(AND(K1146=1,$I1146="Electronico"),2,IF(K1146=1,VLOOKUP($C1146&amp;"|"&amp;$B1146&amp;"|"&amp;$D1146,Empresas!$C$6:$CC$92,$G1146+6+1,0),0))))</f>
        <v>0</v>
      </c>
      <c r="AC1146" s="147">
        <f>IF(AND($I1146="Si",L1146=1),1,IF(AND($I1146="Fisico",L1146=1),1,IF(AND(L1146=1,$I1146="Electronico"),2,IF(L1146=1,VLOOKUP($C1146&amp;"|"&amp;$B1146&amp;"|"&amp;$D1146,Empresas!$C$6:$CC$92,$G1146+6+1,0),0))))</f>
        <v>0</v>
      </c>
      <c r="AD1146" s="147">
        <f>IF(AND($I1146="Si",M1146=1),1,IF(AND($I1146="Fisico",M1146=1),1,IF(AND(M1146=1,$I1146="Electronico"),2,IF(M1146=1,VLOOKUP($C1146&amp;"|"&amp;$B1146&amp;"|"&amp;$D1146,Empresas!$C$6:$CC$92,$G1146+6+1,0),0))))</f>
        <v>0</v>
      </c>
      <c r="AE1146" s="147">
        <f>IF(AND($I1146="Si",N1146=1),1,IF(AND($I1146="Fisico",N1146=1),1,IF(AND(N1146=1,$I1146="Electronico"),2,IF(N1146=1,VLOOKUP($C1146&amp;"|"&amp;$B1146&amp;"|"&amp;$D1146,Empresas!$C$6:$CC$92,$G1146+6+1,0),0))))</f>
        <v>0</v>
      </c>
      <c r="AF1146" s="147">
        <f>IF(AND($I1146="Si",O1146=1),1,IF(AND($I1146="Fisico",O1146=1),1,IF(AND(O1146=1,$I1146="Electronico"),2,IF(O1146=1,VLOOKUP($C1146&amp;"|"&amp;$B1146&amp;"|"&amp;$D1146,Empresas!$C$6:$CC$92,$G1146+6+1,0),0))))</f>
        <v>0</v>
      </c>
      <c r="AG1146" s="147">
        <f>IF(AND($I1146="Si",P1146=1),1,IF(AND($I1146="Fisico",P1146=1),1,IF(AND(P1146=1,$I1146="Electronico"),2,IF(P1146=1,VLOOKUP($C1146&amp;"|"&amp;$B1146&amp;"|"&amp;$D1146,Empresas!$C$6:$CC$92,$G1146+6+1,0),0))))</f>
        <v>0</v>
      </c>
      <c r="AH1146" s="147">
        <f>IF(AND($I1146="Si",Q1146=1),1,IF(AND($I1146="Fisico",Q1146=1),1,IF(AND(Q1146=1,$I1146="Electronico"),2,IF(Q1146=1,VLOOKUP($C1146&amp;"|"&amp;$B1146&amp;"|"&amp;$D1146,Empresas!$C$6:$CC$92,$G1146+6+1,0),0))))</f>
        <v>0</v>
      </c>
      <c r="AI1146" s="147">
        <f>IF(AND($I1146="Si",R1146=1),1,IF(AND($I1146="Fisico",R1146=1),1,IF(AND(R1146=1,$I1146="Electronico"),2,IF(R1146=1,VLOOKUP($C1146&amp;"|"&amp;$B1146&amp;"|"&amp;$D1146,Empresas!$C$6:$CC$92,$G1146+6+1,0),0))))</f>
        <v>0</v>
      </c>
      <c r="AJ1146" s="147">
        <f>IF(AND($I1146="Si",S1146=1),1,IF(AND($I1146="Fisico",S1146=1),1,IF(AND(S1146=1,$I1146="Electronico"),2,IF(S1146=1,VLOOKUP($C1146&amp;"|"&amp;$B1146&amp;"|"&amp;$D1146,Empresas!$C$6:$CC$92,$G1146+6+1,0),0))))</f>
        <v>0</v>
      </c>
      <c r="AK1146" s="147">
        <f>IF(AND($I1146="Si",T1146=1),1,IF(AND($I1146="Fisico",T1146=1),1,IF(AND(T1146=1,$I1146="Electronico"),2,IF(T1146=1,VLOOKUP($C1146&amp;"|"&amp;$B1146&amp;"|"&amp;$D1146,Empresas!$C$6:$CC$92,$G1146+6+1,0),0))))</f>
        <v>0</v>
      </c>
      <c r="AL1146" s="147">
        <f>IF(AND($I1146="Si",U1146=1),1,IF(AND($I1146="Fisico",U1146=1),1,IF(AND(U1146=1,$I1146="Electronico"),2,IF(U1146=1,VLOOKUP($C1146&amp;"|"&amp;$B1146&amp;"|"&amp;$D1146,Empresas!$C$6:$CC$92,$G1146+6+1,0),0))))</f>
        <v>0</v>
      </c>
      <c r="AM1146" s="149">
        <f t="shared" si="181"/>
        <v>0</v>
      </c>
      <c r="AN1146" s="149">
        <f t="shared" si="182"/>
        <v>0</v>
      </c>
      <c r="AO1146" s="152">
        <f t="shared" si="183"/>
        <v>0</v>
      </c>
    </row>
    <row r="1147" spans="1:41" x14ac:dyDescent="0.25">
      <c r="A1147" s="140" t="str">
        <f>VLOOKUP(D1147,Empresas!$D$7:$F$91,3,0)</f>
        <v>Jose</v>
      </c>
      <c r="B1147" s="141" t="str">
        <f>VLOOKUP(D1147,Empresas!$D$7:$G$91,4,0)</f>
        <v>Wildor</v>
      </c>
      <c r="C1147" s="141" t="s">
        <v>544</v>
      </c>
      <c r="D1147" s="141" t="s">
        <v>229</v>
      </c>
      <c r="E1147" s="141" t="str">
        <f>VLOOKUP(D1147,Empresas!$D$7:$E$92,2,0)</f>
        <v>BARRETO ABAL YULI MABEL</v>
      </c>
      <c r="F1147" s="141" t="s">
        <v>182</v>
      </c>
      <c r="G1147" s="142">
        <f t="shared" si="187"/>
        <v>60</v>
      </c>
      <c r="H1147" s="142" t="str">
        <f>VLOOKUP(D1147,Empresas!$D$6:$L$92,7,0)</f>
        <v>Trimestral</v>
      </c>
      <c r="I1147" s="141" t="str">
        <f>VLOOKUP(VLOOKUP(D1147&amp;"|"&amp;B1147,Empresas!$I$7:$CB$92,G1147,0),Tablas!$A$8:$B$10,2,0)</f>
        <v>No aplica</v>
      </c>
      <c r="J1147" s="78"/>
      <c r="K1147" s="78"/>
      <c r="L1147" s="78"/>
      <c r="M1147" s="78"/>
      <c r="N1147" s="78"/>
      <c r="O1147" s="78"/>
      <c r="P1147" s="78"/>
      <c r="Q1147" s="78"/>
      <c r="R1147" s="78"/>
      <c r="S1147" s="78"/>
      <c r="T1147" s="78"/>
      <c r="U1147" s="78"/>
      <c r="V1147" s="78" t="str">
        <f>VLOOKUP(D1147,Empresas!$D$7:$CF$91,81,0)</f>
        <v>B</v>
      </c>
      <c r="W1147" s="78" t="str">
        <f>VLOOKUP(D1147,Empresas!$D$7:$M$91,10,0)</f>
        <v>Rer</v>
      </c>
      <c r="X1147" s="69" t="str">
        <f t="shared" si="179"/>
        <v>NO</v>
      </c>
      <c r="Y1147" s="153" t="str">
        <f t="shared" si="180"/>
        <v>No aplica</v>
      </c>
      <c r="Z1147" s="147">
        <f>IF(Y1147="No aplica",0,IF(I1147="no",0,IF(I1147="No aplica",0,IF(I1147="Si",1,IF(I1147="Fisico",1,IF(I1147="Electronico",2,VLOOKUP(C1147&amp;"|"&amp;B1147&amp;"|"&amp;D1147,Empresas!$C$6:$CC$92,G1147+6+1,0)))))))</f>
        <v>0</v>
      </c>
      <c r="AA1147" s="147">
        <f>IF(AND($I1147="Si",J1147=1),1,IF(AND($I1147="Fisico",J1147=1),1,IF(AND(J1147=1,$I1147="Electronico"),2,IF(J1147=1,VLOOKUP($C1147&amp;"|"&amp;$B1147&amp;"|"&amp;$D1147,Empresas!$C$6:$CC$92,$G1147+6+1,0),0))))</f>
        <v>0</v>
      </c>
      <c r="AB1147" s="147">
        <f>IF(AND($I1147="Si",K1147=1),1,IF(AND($I1147="Fisico",K1147=1),1,IF(AND(K1147=1,$I1147="Electronico"),2,IF(K1147=1,VLOOKUP($C1147&amp;"|"&amp;$B1147&amp;"|"&amp;$D1147,Empresas!$C$6:$CC$92,$G1147+6+1,0),0))))</f>
        <v>0</v>
      </c>
      <c r="AC1147" s="147">
        <f>IF(AND($I1147="Si",L1147=1),1,IF(AND($I1147="Fisico",L1147=1),1,IF(AND(L1147=1,$I1147="Electronico"),2,IF(L1147=1,VLOOKUP($C1147&amp;"|"&amp;$B1147&amp;"|"&amp;$D1147,Empresas!$C$6:$CC$92,$G1147+6+1,0),0))))</f>
        <v>0</v>
      </c>
      <c r="AD1147" s="147">
        <f>IF(AND($I1147="Si",M1147=1),1,IF(AND($I1147="Fisico",M1147=1),1,IF(AND(M1147=1,$I1147="Electronico"),2,IF(M1147=1,VLOOKUP($C1147&amp;"|"&amp;$B1147&amp;"|"&amp;$D1147,Empresas!$C$6:$CC$92,$G1147+6+1,0),0))))</f>
        <v>0</v>
      </c>
      <c r="AE1147" s="147">
        <f>IF(AND($I1147="Si",N1147=1),1,IF(AND($I1147="Fisico",N1147=1),1,IF(AND(N1147=1,$I1147="Electronico"),2,IF(N1147=1,VLOOKUP($C1147&amp;"|"&amp;$B1147&amp;"|"&amp;$D1147,Empresas!$C$6:$CC$92,$G1147+6+1,0),0))))</f>
        <v>0</v>
      </c>
      <c r="AF1147" s="147">
        <f>IF(AND($I1147="Si",O1147=1),1,IF(AND($I1147="Fisico",O1147=1),1,IF(AND(O1147=1,$I1147="Electronico"),2,IF(O1147=1,VLOOKUP($C1147&amp;"|"&amp;$B1147&amp;"|"&amp;$D1147,Empresas!$C$6:$CC$92,$G1147+6+1,0),0))))</f>
        <v>0</v>
      </c>
      <c r="AG1147" s="147">
        <f>IF(AND($I1147="Si",P1147=1),1,IF(AND($I1147="Fisico",P1147=1),1,IF(AND(P1147=1,$I1147="Electronico"),2,IF(P1147=1,VLOOKUP($C1147&amp;"|"&amp;$B1147&amp;"|"&amp;$D1147,Empresas!$C$6:$CC$92,$G1147+6+1,0),0))))</f>
        <v>0</v>
      </c>
      <c r="AH1147" s="147">
        <f>IF(AND($I1147="Si",Q1147=1),1,IF(AND($I1147="Fisico",Q1147=1),1,IF(AND(Q1147=1,$I1147="Electronico"),2,IF(Q1147=1,VLOOKUP($C1147&amp;"|"&amp;$B1147&amp;"|"&amp;$D1147,Empresas!$C$6:$CC$92,$G1147+6+1,0),0))))</f>
        <v>0</v>
      </c>
      <c r="AI1147" s="147">
        <f>IF(AND($I1147="Si",R1147=1),1,IF(AND($I1147="Fisico",R1147=1),1,IF(AND(R1147=1,$I1147="Electronico"),2,IF(R1147=1,VLOOKUP($C1147&amp;"|"&amp;$B1147&amp;"|"&amp;$D1147,Empresas!$C$6:$CC$92,$G1147+6+1,0),0))))</f>
        <v>0</v>
      </c>
      <c r="AJ1147" s="147">
        <f>IF(AND($I1147="Si",S1147=1),1,IF(AND($I1147="Fisico",S1147=1),1,IF(AND(S1147=1,$I1147="Electronico"),2,IF(S1147=1,VLOOKUP($C1147&amp;"|"&amp;$B1147&amp;"|"&amp;$D1147,Empresas!$C$6:$CC$92,$G1147+6+1,0),0))))</f>
        <v>0</v>
      </c>
      <c r="AK1147" s="147">
        <f>IF(AND($I1147="Si",T1147=1),1,IF(AND($I1147="Fisico",T1147=1),1,IF(AND(T1147=1,$I1147="Electronico"),2,IF(T1147=1,VLOOKUP($C1147&amp;"|"&amp;$B1147&amp;"|"&amp;$D1147,Empresas!$C$6:$CC$92,$G1147+6+1,0),0))))</f>
        <v>0</v>
      </c>
      <c r="AL1147" s="147">
        <f>IF(AND($I1147="Si",U1147=1),1,IF(AND($I1147="Fisico",U1147=1),1,IF(AND(U1147=1,$I1147="Electronico"),2,IF(U1147=1,VLOOKUP($C1147&amp;"|"&amp;$B1147&amp;"|"&amp;$D1147,Empresas!$C$6:$CC$92,$G1147+6+1,0),0))))</f>
        <v>0</v>
      </c>
      <c r="AM1147" s="149">
        <f t="shared" si="181"/>
        <v>0</v>
      </c>
      <c r="AN1147" s="149">
        <f t="shared" si="182"/>
        <v>0</v>
      </c>
      <c r="AO1147" s="152">
        <f t="shared" si="183"/>
        <v>0</v>
      </c>
    </row>
    <row r="1148" spans="1:41" x14ac:dyDescent="0.25">
      <c r="A1148" s="143" t="str">
        <f>VLOOKUP(D1148,Empresas!$D$7:$F$91,3,0)</f>
        <v>Jose</v>
      </c>
      <c r="B1148" s="144" t="str">
        <f>VLOOKUP(D1148,Empresas!$D$7:$G$91,4,0)</f>
        <v>Wildor</v>
      </c>
      <c r="C1148" s="144" t="s">
        <v>544</v>
      </c>
      <c r="D1148" s="144" t="s">
        <v>229</v>
      </c>
      <c r="E1148" s="144" t="str">
        <f>VLOOKUP(D1148,Empresas!$D$7:$E$92,2,0)</f>
        <v>BARRETO ABAL YULI MABEL</v>
      </c>
      <c r="F1148" s="144" t="s">
        <v>183</v>
      </c>
      <c r="G1148" s="145">
        <f>+Empresas!$BR$2</f>
        <v>62</v>
      </c>
      <c r="H1148" s="145" t="str">
        <f>VLOOKUP(D1148,Empresas!$D$6:$L$92,7,0)</f>
        <v>Trimestral</v>
      </c>
      <c r="I1148" s="144" t="str">
        <f>VLOOKUP(VLOOKUP(D1148&amp;"|"&amp;B1148,Empresas!$I$7:$CB$92,G1148,0),Tablas!$A$13:$B$14,2,0)</f>
        <v>Si</v>
      </c>
      <c r="J1148" s="78">
        <v>1</v>
      </c>
      <c r="K1148" s="78">
        <v>1</v>
      </c>
      <c r="L1148" s="78">
        <v>1</v>
      </c>
      <c r="M1148" s="78">
        <v>1</v>
      </c>
      <c r="N1148" s="78">
        <v>1</v>
      </c>
      <c r="O1148" s="78">
        <v>1</v>
      </c>
      <c r="P1148" s="78">
        <v>1</v>
      </c>
      <c r="Q1148" s="78">
        <v>1</v>
      </c>
      <c r="R1148" s="78"/>
      <c r="S1148" s="78"/>
      <c r="T1148" s="78"/>
      <c r="U1148" s="78"/>
      <c r="V1148" s="78" t="str">
        <f>VLOOKUP(D1148,Empresas!$D$7:$CF$91,81,0)</f>
        <v>B</v>
      </c>
      <c r="W1148" s="78" t="str">
        <f>VLOOKUP(D1148,Empresas!$D$7:$M$91,10,0)</f>
        <v>Rer</v>
      </c>
      <c r="X1148" s="69" t="str">
        <f t="shared" si="179"/>
        <v>SI</v>
      </c>
      <c r="Y1148" s="153" t="str">
        <f t="shared" si="180"/>
        <v>Si aplica</v>
      </c>
      <c r="Z1148" s="147">
        <f>IF(Y1148="No aplica",0,IF(I1148="no",0,IF(I1148="No aplica",0,IF(I1148="Si",1,IF(I1148="Fisico",1,IF(I1148="Electronico",2,VLOOKUP(C1148&amp;"|"&amp;B1148&amp;"|"&amp;D1148,Empresas!$C$6:$CC$92,G1148+6+1,0)))))))</f>
        <v>1</v>
      </c>
      <c r="AA1148" s="147">
        <f>IF(AND($I1148="Si",J1148=1),1,IF(AND($I1148="Fisico",J1148=1),1,IF(AND(J1148=1,$I1148="Electronico"),2,IF(J1148=1,VLOOKUP($C1148&amp;"|"&amp;$B1148&amp;"|"&amp;$D1148,Empresas!$C$6:$CC$92,$G1148+6+1,0),0))))</f>
        <v>1</v>
      </c>
      <c r="AB1148" s="147">
        <f>IF(AND($I1148="Si",K1148=1),1,IF(AND($I1148="Fisico",K1148=1),1,IF(AND(K1148=1,$I1148="Electronico"),2,IF(K1148=1,VLOOKUP($C1148&amp;"|"&amp;$B1148&amp;"|"&amp;$D1148,Empresas!$C$6:$CC$92,$G1148+6+1,0),0))))</f>
        <v>1</v>
      </c>
      <c r="AC1148" s="147">
        <f>IF(AND($I1148="Si",L1148=1),1,IF(AND($I1148="Fisico",L1148=1),1,IF(AND(L1148=1,$I1148="Electronico"),2,IF(L1148=1,VLOOKUP($C1148&amp;"|"&amp;$B1148&amp;"|"&amp;$D1148,Empresas!$C$6:$CC$92,$G1148+6+1,0),0))))</f>
        <v>1</v>
      </c>
      <c r="AD1148" s="147">
        <f>IF(AND($I1148="Si",M1148=1),1,IF(AND($I1148="Fisico",M1148=1),1,IF(AND(M1148=1,$I1148="Electronico"),2,IF(M1148=1,VLOOKUP($C1148&amp;"|"&amp;$B1148&amp;"|"&amp;$D1148,Empresas!$C$6:$CC$92,$G1148+6+1,0),0))))</f>
        <v>1</v>
      </c>
      <c r="AE1148" s="147">
        <f>IF(AND($I1148="Si",N1148=1),1,IF(AND($I1148="Fisico",N1148=1),1,IF(AND(N1148=1,$I1148="Electronico"),2,IF(N1148=1,VLOOKUP($C1148&amp;"|"&amp;$B1148&amp;"|"&amp;$D1148,Empresas!$C$6:$CC$92,$G1148+6+1,0),0))))</f>
        <v>1</v>
      </c>
      <c r="AF1148" s="147">
        <f>IF(AND($I1148="Si",O1148=1),1,IF(AND($I1148="Fisico",O1148=1),1,IF(AND(O1148=1,$I1148="Electronico"),2,IF(O1148=1,VLOOKUP($C1148&amp;"|"&amp;$B1148&amp;"|"&amp;$D1148,Empresas!$C$6:$CC$92,$G1148+6+1,0),0))))</f>
        <v>1</v>
      </c>
      <c r="AG1148" s="147">
        <f>IF(AND($I1148="Si",P1148=1),1,IF(AND($I1148="Fisico",P1148=1),1,IF(AND(P1148=1,$I1148="Electronico"),2,IF(P1148=1,VLOOKUP($C1148&amp;"|"&amp;$B1148&amp;"|"&amp;$D1148,Empresas!$C$6:$CC$92,$G1148+6+1,0),0))))</f>
        <v>1</v>
      </c>
      <c r="AH1148" s="147">
        <f>IF(AND($I1148="Si",Q1148=1),1,IF(AND($I1148="Fisico",Q1148=1),1,IF(AND(Q1148=1,$I1148="Electronico"),2,IF(Q1148=1,VLOOKUP($C1148&amp;"|"&amp;$B1148&amp;"|"&amp;$D1148,Empresas!$C$6:$CC$92,$G1148+6+1,0),0))))</f>
        <v>1</v>
      </c>
      <c r="AI1148" s="147">
        <f>IF(AND($I1148="Si",R1148=1),1,IF(AND($I1148="Fisico",R1148=1),1,IF(AND(R1148=1,$I1148="Electronico"),2,IF(R1148=1,VLOOKUP($C1148&amp;"|"&amp;$B1148&amp;"|"&amp;$D1148,Empresas!$C$6:$CC$92,$G1148+6+1,0),0))))</f>
        <v>0</v>
      </c>
      <c r="AJ1148" s="147">
        <f>IF(AND($I1148="Si",S1148=1),1,IF(AND($I1148="Fisico",S1148=1),1,IF(AND(S1148=1,$I1148="Electronico"),2,IF(S1148=1,VLOOKUP($C1148&amp;"|"&amp;$B1148&amp;"|"&amp;$D1148,Empresas!$C$6:$CC$92,$G1148+6+1,0),0))))</f>
        <v>0</v>
      </c>
      <c r="AK1148" s="147">
        <f>IF(AND($I1148="Si",T1148=1),1,IF(AND($I1148="Fisico",T1148=1),1,IF(AND(T1148=1,$I1148="Electronico"),2,IF(T1148=1,VLOOKUP($C1148&amp;"|"&amp;$B1148&amp;"|"&amp;$D1148,Empresas!$C$6:$CC$92,$G1148+6+1,0),0))))</f>
        <v>0</v>
      </c>
      <c r="AL1148" s="147">
        <f>IF(AND($I1148="Si",U1148=1),1,IF(AND($I1148="Fisico",U1148=1),1,IF(AND(U1148=1,$I1148="Electronico"),2,IF(U1148=1,VLOOKUP($C1148&amp;"|"&amp;$B1148&amp;"|"&amp;$D1148,Empresas!$C$6:$CC$92,$G1148+6+1,0),0))))</f>
        <v>0</v>
      </c>
      <c r="AM1148" s="149">
        <f t="shared" si="181"/>
        <v>8</v>
      </c>
      <c r="AN1148" s="149">
        <f t="shared" si="182"/>
        <v>8</v>
      </c>
      <c r="AO1148" s="152">
        <f t="shared" si="183"/>
        <v>1</v>
      </c>
    </row>
    <row r="1149" spans="1:41" x14ac:dyDescent="0.25">
      <c r="A1149" s="143" t="str">
        <f>VLOOKUP(D1149,Empresas!$D$7:$F$91,3,0)</f>
        <v>Jose</v>
      </c>
      <c r="B1149" s="144" t="str">
        <f>VLOOKUP(D1149,Empresas!$D$7:$G$91,4,0)</f>
        <v>Wildor</v>
      </c>
      <c r="C1149" s="144" t="s">
        <v>544</v>
      </c>
      <c r="D1149" s="144" t="s">
        <v>229</v>
      </c>
      <c r="E1149" s="144" t="str">
        <f>VLOOKUP(D1149,Empresas!$D$7:$E$92,2,0)</f>
        <v>BARRETO ABAL YULI MABEL</v>
      </c>
      <c r="F1149" s="144" t="s">
        <v>184</v>
      </c>
      <c r="G1149" s="145">
        <f>+G1148+1</f>
        <v>63</v>
      </c>
      <c r="H1149" s="145" t="str">
        <f>VLOOKUP(D1149,Empresas!$D$6:$L$92,7,0)</f>
        <v>Trimestral</v>
      </c>
      <c r="I1149" s="144" t="str">
        <f>VLOOKUP(VLOOKUP(D1149&amp;"|"&amp;B1149,Empresas!$I$7:$CB$92,G1149,0),Tablas!$A$13:$B$14,2,0)</f>
        <v>Si</v>
      </c>
      <c r="J1149" s="78">
        <v>1</v>
      </c>
      <c r="K1149" s="78">
        <v>1</v>
      </c>
      <c r="L1149" s="78">
        <v>1</v>
      </c>
      <c r="M1149" s="78">
        <v>1</v>
      </c>
      <c r="N1149" s="78">
        <v>1</v>
      </c>
      <c r="O1149" s="78">
        <v>1</v>
      </c>
      <c r="P1149" s="78">
        <v>1</v>
      </c>
      <c r="Q1149" s="78">
        <v>1</v>
      </c>
      <c r="R1149" s="78"/>
      <c r="S1149" s="78"/>
      <c r="T1149" s="78"/>
      <c r="U1149" s="78"/>
      <c r="V1149" s="78" t="str">
        <f>VLOOKUP(D1149,Empresas!$D$7:$CF$91,81,0)</f>
        <v>B</v>
      </c>
      <c r="W1149" s="78" t="str">
        <f>VLOOKUP(D1149,Empresas!$D$7:$M$91,10,0)</f>
        <v>Rer</v>
      </c>
      <c r="X1149" s="69" t="str">
        <f t="shared" si="179"/>
        <v>SI</v>
      </c>
      <c r="Y1149" s="153" t="str">
        <f t="shared" si="180"/>
        <v>Si aplica</v>
      </c>
      <c r="Z1149" s="147">
        <f>IF(Y1149="No aplica",0,IF(I1149="no",0,IF(I1149="No aplica",0,IF(I1149="Si",1,IF(I1149="Fisico",1,IF(I1149="Electronico",2,VLOOKUP(C1149&amp;"|"&amp;B1149&amp;"|"&amp;D1149,Empresas!$C$6:$CC$92,G1149+6+1,0)))))))</f>
        <v>1</v>
      </c>
      <c r="AA1149" s="147">
        <f>IF(AND($I1149="Si",J1149=1),1,IF(AND($I1149="Fisico",J1149=1),1,IF(AND(J1149=1,$I1149="Electronico"),2,IF(J1149=1,VLOOKUP($C1149&amp;"|"&amp;$B1149&amp;"|"&amp;$D1149,Empresas!$C$6:$CC$92,$G1149+6+1,0),0))))</f>
        <v>1</v>
      </c>
      <c r="AB1149" s="147">
        <f>IF(AND($I1149="Si",K1149=1),1,IF(AND($I1149="Fisico",K1149=1),1,IF(AND(K1149=1,$I1149="Electronico"),2,IF(K1149=1,VLOOKUP($C1149&amp;"|"&amp;$B1149&amp;"|"&amp;$D1149,Empresas!$C$6:$CC$92,$G1149+6+1,0),0))))</f>
        <v>1</v>
      </c>
      <c r="AC1149" s="147">
        <f>IF(AND($I1149="Si",L1149=1),1,IF(AND($I1149="Fisico",L1149=1),1,IF(AND(L1149=1,$I1149="Electronico"),2,IF(L1149=1,VLOOKUP($C1149&amp;"|"&amp;$B1149&amp;"|"&amp;$D1149,Empresas!$C$6:$CC$92,$G1149+6+1,0),0))))</f>
        <v>1</v>
      </c>
      <c r="AD1149" s="147">
        <f>IF(AND($I1149="Si",M1149=1),1,IF(AND($I1149="Fisico",M1149=1),1,IF(AND(M1149=1,$I1149="Electronico"),2,IF(M1149=1,VLOOKUP($C1149&amp;"|"&amp;$B1149&amp;"|"&amp;$D1149,Empresas!$C$6:$CC$92,$G1149+6+1,0),0))))</f>
        <v>1</v>
      </c>
      <c r="AE1149" s="147">
        <f>IF(AND($I1149="Si",N1149=1),1,IF(AND($I1149="Fisico",N1149=1),1,IF(AND(N1149=1,$I1149="Electronico"),2,IF(N1149=1,VLOOKUP($C1149&amp;"|"&amp;$B1149&amp;"|"&amp;$D1149,Empresas!$C$6:$CC$92,$G1149+6+1,0),0))))</f>
        <v>1</v>
      </c>
      <c r="AF1149" s="147">
        <f>IF(AND($I1149="Si",O1149=1),1,IF(AND($I1149="Fisico",O1149=1),1,IF(AND(O1149=1,$I1149="Electronico"),2,IF(O1149=1,VLOOKUP($C1149&amp;"|"&amp;$B1149&amp;"|"&amp;$D1149,Empresas!$C$6:$CC$92,$G1149+6+1,0),0))))</f>
        <v>1</v>
      </c>
      <c r="AG1149" s="147">
        <f>IF(AND($I1149="Si",P1149=1),1,IF(AND($I1149="Fisico",P1149=1),1,IF(AND(P1149=1,$I1149="Electronico"),2,IF(P1149=1,VLOOKUP($C1149&amp;"|"&amp;$B1149&amp;"|"&amp;$D1149,Empresas!$C$6:$CC$92,$G1149+6+1,0),0))))</f>
        <v>1</v>
      </c>
      <c r="AH1149" s="147">
        <f>IF(AND($I1149="Si",Q1149=1),1,IF(AND($I1149="Fisico",Q1149=1),1,IF(AND(Q1149=1,$I1149="Electronico"),2,IF(Q1149=1,VLOOKUP($C1149&amp;"|"&amp;$B1149&amp;"|"&amp;$D1149,Empresas!$C$6:$CC$92,$G1149+6+1,0),0))))</f>
        <v>1</v>
      </c>
      <c r="AI1149" s="147">
        <f>IF(AND($I1149="Si",R1149=1),1,IF(AND($I1149="Fisico",R1149=1),1,IF(AND(R1149=1,$I1149="Electronico"),2,IF(R1149=1,VLOOKUP($C1149&amp;"|"&amp;$B1149&amp;"|"&amp;$D1149,Empresas!$C$6:$CC$92,$G1149+6+1,0),0))))</f>
        <v>0</v>
      </c>
      <c r="AJ1149" s="147">
        <f>IF(AND($I1149="Si",S1149=1),1,IF(AND($I1149="Fisico",S1149=1),1,IF(AND(S1149=1,$I1149="Electronico"),2,IF(S1149=1,VLOOKUP($C1149&amp;"|"&amp;$B1149&amp;"|"&amp;$D1149,Empresas!$C$6:$CC$92,$G1149+6+1,0),0))))</f>
        <v>0</v>
      </c>
      <c r="AK1149" s="147">
        <f>IF(AND($I1149="Si",T1149=1),1,IF(AND($I1149="Fisico",T1149=1),1,IF(AND(T1149=1,$I1149="Electronico"),2,IF(T1149=1,VLOOKUP($C1149&amp;"|"&amp;$B1149&amp;"|"&amp;$D1149,Empresas!$C$6:$CC$92,$G1149+6+1,0),0))))</f>
        <v>0</v>
      </c>
      <c r="AL1149" s="147">
        <f>IF(AND($I1149="Si",U1149=1),1,IF(AND($I1149="Fisico",U1149=1),1,IF(AND(U1149=1,$I1149="Electronico"),2,IF(U1149=1,VLOOKUP($C1149&amp;"|"&amp;$B1149&amp;"|"&amp;$D1149,Empresas!$C$6:$CC$92,$G1149+6+1,0),0))))</f>
        <v>0</v>
      </c>
      <c r="AM1149" s="149">
        <f t="shared" si="181"/>
        <v>8</v>
      </c>
      <c r="AN1149" s="149">
        <f t="shared" si="182"/>
        <v>8</v>
      </c>
      <c r="AO1149" s="152">
        <f t="shared" si="183"/>
        <v>1</v>
      </c>
    </row>
    <row r="1150" spans="1:41" x14ac:dyDescent="0.25">
      <c r="A1150" s="143" t="str">
        <f>VLOOKUP(D1150,Empresas!$D$7:$F$91,3,0)</f>
        <v>Jose</v>
      </c>
      <c r="B1150" s="144" t="str">
        <f>VLOOKUP(D1150,Empresas!$D$7:$G$91,4,0)</f>
        <v>Wildor</v>
      </c>
      <c r="C1150" s="144" t="s">
        <v>544</v>
      </c>
      <c r="D1150" s="144" t="s">
        <v>229</v>
      </c>
      <c r="E1150" s="144" t="str">
        <f>VLOOKUP(D1150,Empresas!$D$7:$E$92,2,0)</f>
        <v>BARRETO ABAL YULI MABEL</v>
      </c>
      <c r="F1150" s="144" t="s">
        <v>185</v>
      </c>
      <c r="G1150" s="145">
        <f t="shared" ref="G1150:G1157" si="188">+G1149+1</f>
        <v>64</v>
      </c>
      <c r="H1150" s="145" t="str">
        <f>VLOOKUP(D1150,Empresas!$D$6:$L$92,7,0)</f>
        <v>Trimestral</v>
      </c>
      <c r="I1150" s="144" t="str">
        <f>VLOOKUP(VLOOKUP(D1150&amp;"|"&amp;B1150,Empresas!$I$7:$CB$92,G1150,0),Tablas!$A$13:$B$14,2,0)</f>
        <v>No</v>
      </c>
      <c r="J1150" s="78"/>
      <c r="K1150" s="78"/>
      <c r="L1150" s="78"/>
      <c r="M1150" s="78"/>
      <c r="N1150" s="78"/>
      <c r="O1150" s="78"/>
      <c r="P1150" s="78"/>
      <c r="Q1150" s="78"/>
      <c r="R1150" s="78"/>
      <c r="S1150" s="78"/>
      <c r="T1150" s="78"/>
      <c r="U1150" s="78"/>
      <c r="V1150" s="78" t="str">
        <f>VLOOKUP(D1150,Empresas!$D$7:$CF$91,81,0)</f>
        <v>B</v>
      </c>
      <c r="W1150" s="78" t="str">
        <f>VLOOKUP(D1150,Empresas!$D$7:$M$91,10,0)</f>
        <v>Rer</v>
      </c>
      <c r="X1150" s="69" t="str">
        <f t="shared" si="179"/>
        <v>SI</v>
      </c>
      <c r="Y1150" s="153" t="str">
        <f t="shared" si="180"/>
        <v>No aplica</v>
      </c>
      <c r="Z1150" s="147">
        <f>IF(Y1150="No aplica",0,IF(I1150="no",0,IF(I1150="No aplica",0,IF(I1150="Si",1,IF(I1150="Fisico",1,IF(I1150="Electronico",2,VLOOKUP(C1150&amp;"|"&amp;B1150&amp;"|"&amp;D1150,Empresas!$C$6:$CC$92,G1150+6+1,0)))))))</f>
        <v>0</v>
      </c>
      <c r="AA1150" s="147">
        <f>IF(AND($I1150="Si",J1150=1),1,IF(AND($I1150="Fisico",J1150=1),1,IF(AND(J1150=1,$I1150="Electronico"),2,IF(J1150=1,VLOOKUP($C1150&amp;"|"&amp;$B1150&amp;"|"&amp;$D1150,Empresas!$C$6:$CC$92,$G1150+6+1,0),0))))</f>
        <v>0</v>
      </c>
      <c r="AB1150" s="147">
        <f>IF(AND($I1150="Si",K1150=1),1,IF(AND($I1150="Fisico",K1150=1),1,IF(AND(K1150=1,$I1150="Electronico"),2,IF(K1150=1,VLOOKUP($C1150&amp;"|"&amp;$B1150&amp;"|"&amp;$D1150,Empresas!$C$6:$CC$92,$G1150+6+1,0),0))))</f>
        <v>0</v>
      </c>
      <c r="AC1150" s="147">
        <f>IF(AND($I1150="Si",L1150=1),1,IF(AND($I1150="Fisico",L1150=1),1,IF(AND(L1150=1,$I1150="Electronico"),2,IF(L1150=1,VLOOKUP($C1150&amp;"|"&amp;$B1150&amp;"|"&amp;$D1150,Empresas!$C$6:$CC$92,$G1150+6+1,0),0))))</f>
        <v>0</v>
      </c>
      <c r="AD1150" s="147">
        <f>IF(AND($I1150="Si",M1150=1),1,IF(AND($I1150="Fisico",M1150=1),1,IF(AND(M1150=1,$I1150="Electronico"),2,IF(M1150=1,VLOOKUP($C1150&amp;"|"&amp;$B1150&amp;"|"&amp;$D1150,Empresas!$C$6:$CC$92,$G1150+6+1,0),0))))</f>
        <v>0</v>
      </c>
      <c r="AE1150" s="147">
        <f>IF(AND($I1150="Si",N1150=1),1,IF(AND($I1150="Fisico",N1150=1),1,IF(AND(N1150=1,$I1150="Electronico"),2,IF(N1150=1,VLOOKUP($C1150&amp;"|"&amp;$B1150&amp;"|"&amp;$D1150,Empresas!$C$6:$CC$92,$G1150+6+1,0),0))))</f>
        <v>0</v>
      </c>
      <c r="AF1150" s="147">
        <f>IF(AND($I1150="Si",O1150=1),1,IF(AND($I1150="Fisico",O1150=1),1,IF(AND(O1150=1,$I1150="Electronico"),2,IF(O1150=1,VLOOKUP($C1150&amp;"|"&amp;$B1150&amp;"|"&amp;$D1150,Empresas!$C$6:$CC$92,$G1150+6+1,0),0))))</f>
        <v>0</v>
      </c>
      <c r="AG1150" s="147">
        <f>IF(AND($I1150="Si",P1150=1),1,IF(AND($I1150="Fisico",P1150=1),1,IF(AND(P1150=1,$I1150="Electronico"),2,IF(P1150=1,VLOOKUP($C1150&amp;"|"&amp;$B1150&amp;"|"&amp;$D1150,Empresas!$C$6:$CC$92,$G1150+6+1,0),0))))</f>
        <v>0</v>
      </c>
      <c r="AH1150" s="147">
        <f>IF(AND($I1150="Si",Q1150=1),1,IF(AND($I1150="Fisico",Q1150=1),1,IF(AND(Q1150=1,$I1150="Electronico"),2,IF(Q1150=1,VLOOKUP($C1150&amp;"|"&amp;$B1150&amp;"|"&amp;$D1150,Empresas!$C$6:$CC$92,$G1150+6+1,0),0))))</f>
        <v>0</v>
      </c>
      <c r="AI1150" s="147">
        <f>IF(AND($I1150="Si",R1150=1),1,IF(AND($I1150="Fisico",R1150=1),1,IF(AND(R1150=1,$I1150="Electronico"),2,IF(R1150=1,VLOOKUP($C1150&amp;"|"&amp;$B1150&amp;"|"&amp;$D1150,Empresas!$C$6:$CC$92,$G1150+6+1,0),0))))</f>
        <v>0</v>
      </c>
      <c r="AJ1150" s="147">
        <f>IF(AND($I1150="Si",S1150=1),1,IF(AND($I1150="Fisico",S1150=1),1,IF(AND(S1150=1,$I1150="Electronico"),2,IF(S1150=1,VLOOKUP($C1150&amp;"|"&amp;$B1150&amp;"|"&amp;$D1150,Empresas!$C$6:$CC$92,$G1150+6+1,0),0))))</f>
        <v>0</v>
      </c>
      <c r="AK1150" s="147">
        <f>IF(AND($I1150="Si",T1150=1),1,IF(AND($I1150="Fisico",T1150=1),1,IF(AND(T1150=1,$I1150="Electronico"),2,IF(T1150=1,VLOOKUP($C1150&amp;"|"&amp;$B1150&amp;"|"&amp;$D1150,Empresas!$C$6:$CC$92,$G1150+6+1,0),0))))</f>
        <v>0</v>
      </c>
      <c r="AL1150" s="147">
        <f>IF(AND($I1150="Si",U1150=1),1,IF(AND($I1150="Fisico",U1150=1),1,IF(AND(U1150=1,$I1150="Electronico"),2,IF(U1150=1,VLOOKUP($C1150&amp;"|"&amp;$B1150&amp;"|"&amp;$D1150,Empresas!$C$6:$CC$92,$G1150+6+1,0),0))))</f>
        <v>0</v>
      </c>
      <c r="AM1150" s="149">
        <f t="shared" si="181"/>
        <v>0</v>
      </c>
      <c r="AN1150" s="149">
        <f t="shared" si="182"/>
        <v>0</v>
      </c>
      <c r="AO1150" s="152">
        <f t="shared" si="183"/>
        <v>0</v>
      </c>
    </row>
    <row r="1151" spans="1:41" x14ac:dyDescent="0.25">
      <c r="A1151" s="143" t="str">
        <f>VLOOKUP(D1151,Empresas!$D$7:$F$91,3,0)</f>
        <v>Jose</v>
      </c>
      <c r="B1151" s="144" t="str">
        <f>VLOOKUP(D1151,Empresas!$D$7:$G$91,4,0)</f>
        <v>Wildor</v>
      </c>
      <c r="C1151" s="144" t="s">
        <v>544</v>
      </c>
      <c r="D1151" s="144" t="s">
        <v>229</v>
      </c>
      <c r="E1151" s="144" t="str">
        <f>VLOOKUP(D1151,Empresas!$D$7:$E$92,2,0)</f>
        <v>BARRETO ABAL YULI MABEL</v>
      </c>
      <c r="F1151" s="144" t="s">
        <v>186</v>
      </c>
      <c r="G1151" s="145">
        <f t="shared" si="188"/>
        <v>65</v>
      </c>
      <c r="H1151" s="145" t="str">
        <f>VLOOKUP(D1151,Empresas!$D$6:$L$92,7,0)</f>
        <v>Trimestral</v>
      </c>
      <c r="I1151" s="144" t="str">
        <f>VLOOKUP(VLOOKUP(D1151&amp;"|"&amp;B1151,Empresas!$I$7:$CB$92,G1151,0),Tablas!$A$13:$B$14,2,0)</f>
        <v>No</v>
      </c>
      <c r="J1151" s="78"/>
      <c r="K1151" s="78"/>
      <c r="L1151" s="78"/>
      <c r="M1151" s="78"/>
      <c r="N1151" s="78"/>
      <c r="O1151" s="78"/>
      <c r="P1151" s="78"/>
      <c r="Q1151" s="78"/>
      <c r="R1151" s="78"/>
      <c r="S1151" s="78"/>
      <c r="T1151" s="78"/>
      <c r="U1151" s="78"/>
      <c r="V1151" s="78" t="str">
        <f>VLOOKUP(D1151,Empresas!$D$7:$CF$91,81,0)</f>
        <v>B</v>
      </c>
      <c r="W1151" s="78" t="str">
        <f>VLOOKUP(D1151,Empresas!$D$7:$M$91,10,0)</f>
        <v>Rer</v>
      </c>
      <c r="X1151" s="69" t="str">
        <f t="shared" si="179"/>
        <v>SI</v>
      </c>
      <c r="Y1151" s="153" t="str">
        <f t="shared" si="180"/>
        <v>No aplica</v>
      </c>
      <c r="Z1151" s="147">
        <f>IF(Y1151="No aplica",0,IF(I1151="no",0,IF(I1151="No aplica",0,IF(I1151="Si",1,IF(I1151="Fisico",1,IF(I1151="Electronico",2,VLOOKUP(C1151&amp;"|"&amp;B1151&amp;"|"&amp;D1151,Empresas!$C$6:$CC$92,G1151+6+1,0)))))))</f>
        <v>0</v>
      </c>
      <c r="AA1151" s="147">
        <f>IF(AND($I1151="Si",J1151=1),1,IF(AND($I1151="Fisico",J1151=1),1,IF(AND(J1151=1,$I1151="Electronico"),2,IF(J1151=1,VLOOKUP($C1151&amp;"|"&amp;$B1151&amp;"|"&amp;$D1151,Empresas!$C$6:$CC$92,$G1151+6+1,0),0))))</f>
        <v>0</v>
      </c>
      <c r="AB1151" s="147">
        <f>IF(AND($I1151="Si",K1151=1),1,IF(AND($I1151="Fisico",K1151=1),1,IF(AND(K1151=1,$I1151="Electronico"),2,IF(K1151=1,VLOOKUP($C1151&amp;"|"&amp;$B1151&amp;"|"&amp;$D1151,Empresas!$C$6:$CC$92,$G1151+6+1,0),0))))</f>
        <v>0</v>
      </c>
      <c r="AC1151" s="147">
        <f>IF(AND($I1151="Si",L1151=1),1,IF(AND($I1151="Fisico",L1151=1),1,IF(AND(L1151=1,$I1151="Electronico"),2,IF(L1151=1,VLOOKUP($C1151&amp;"|"&amp;$B1151&amp;"|"&amp;$D1151,Empresas!$C$6:$CC$92,$G1151+6+1,0),0))))</f>
        <v>0</v>
      </c>
      <c r="AD1151" s="147">
        <f>IF(AND($I1151="Si",M1151=1),1,IF(AND($I1151="Fisico",M1151=1),1,IF(AND(M1151=1,$I1151="Electronico"),2,IF(M1151=1,VLOOKUP($C1151&amp;"|"&amp;$B1151&amp;"|"&amp;$D1151,Empresas!$C$6:$CC$92,$G1151+6+1,0),0))))</f>
        <v>0</v>
      </c>
      <c r="AE1151" s="147">
        <f>IF(AND($I1151="Si",N1151=1),1,IF(AND($I1151="Fisico",N1151=1),1,IF(AND(N1151=1,$I1151="Electronico"),2,IF(N1151=1,VLOOKUP($C1151&amp;"|"&amp;$B1151&amp;"|"&amp;$D1151,Empresas!$C$6:$CC$92,$G1151+6+1,0),0))))</f>
        <v>0</v>
      </c>
      <c r="AF1151" s="147">
        <f>IF(AND($I1151="Si",O1151=1),1,IF(AND($I1151="Fisico",O1151=1),1,IF(AND(O1151=1,$I1151="Electronico"),2,IF(O1151=1,VLOOKUP($C1151&amp;"|"&amp;$B1151&amp;"|"&amp;$D1151,Empresas!$C$6:$CC$92,$G1151+6+1,0),0))))</f>
        <v>0</v>
      </c>
      <c r="AG1151" s="147">
        <f>IF(AND($I1151="Si",P1151=1),1,IF(AND($I1151="Fisico",P1151=1),1,IF(AND(P1151=1,$I1151="Electronico"),2,IF(P1151=1,VLOOKUP($C1151&amp;"|"&amp;$B1151&amp;"|"&amp;$D1151,Empresas!$C$6:$CC$92,$G1151+6+1,0),0))))</f>
        <v>0</v>
      </c>
      <c r="AH1151" s="147">
        <f>IF(AND($I1151="Si",Q1151=1),1,IF(AND($I1151="Fisico",Q1151=1),1,IF(AND(Q1151=1,$I1151="Electronico"),2,IF(Q1151=1,VLOOKUP($C1151&amp;"|"&amp;$B1151&amp;"|"&amp;$D1151,Empresas!$C$6:$CC$92,$G1151+6+1,0),0))))</f>
        <v>0</v>
      </c>
      <c r="AI1151" s="147">
        <f>IF(AND($I1151="Si",R1151=1),1,IF(AND($I1151="Fisico",R1151=1),1,IF(AND(R1151=1,$I1151="Electronico"),2,IF(R1151=1,VLOOKUP($C1151&amp;"|"&amp;$B1151&amp;"|"&amp;$D1151,Empresas!$C$6:$CC$92,$G1151+6+1,0),0))))</f>
        <v>0</v>
      </c>
      <c r="AJ1151" s="147">
        <f>IF(AND($I1151="Si",S1151=1),1,IF(AND($I1151="Fisico",S1151=1),1,IF(AND(S1151=1,$I1151="Electronico"),2,IF(S1151=1,VLOOKUP($C1151&amp;"|"&amp;$B1151&amp;"|"&amp;$D1151,Empresas!$C$6:$CC$92,$G1151+6+1,0),0))))</f>
        <v>0</v>
      </c>
      <c r="AK1151" s="147">
        <f>IF(AND($I1151="Si",T1151=1),1,IF(AND($I1151="Fisico",T1151=1),1,IF(AND(T1151=1,$I1151="Electronico"),2,IF(T1151=1,VLOOKUP($C1151&amp;"|"&amp;$B1151&amp;"|"&amp;$D1151,Empresas!$C$6:$CC$92,$G1151+6+1,0),0))))</f>
        <v>0</v>
      </c>
      <c r="AL1151" s="147">
        <f>IF(AND($I1151="Si",U1151=1),1,IF(AND($I1151="Fisico",U1151=1),1,IF(AND(U1151=1,$I1151="Electronico"),2,IF(U1151=1,VLOOKUP($C1151&amp;"|"&amp;$B1151&amp;"|"&amp;$D1151,Empresas!$C$6:$CC$92,$G1151+6+1,0),0))))</f>
        <v>0</v>
      </c>
      <c r="AM1151" s="149">
        <f t="shared" si="181"/>
        <v>0</v>
      </c>
      <c r="AN1151" s="149">
        <f t="shared" si="182"/>
        <v>0</v>
      </c>
      <c r="AO1151" s="152">
        <f t="shared" si="183"/>
        <v>0</v>
      </c>
    </row>
    <row r="1152" spans="1:41" x14ac:dyDescent="0.25">
      <c r="A1152" s="143" t="str">
        <f>VLOOKUP(D1152,Empresas!$D$7:$F$91,3,0)</f>
        <v>Jose</v>
      </c>
      <c r="B1152" s="144" t="str">
        <f>VLOOKUP(D1152,Empresas!$D$7:$G$91,4,0)</f>
        <v>Wildor</v>
      </c>
      <c r="C1152" s="144" t="s">
        <v>544</v>
      </c>
      <c r="D1152" s="144" t="s">
        <v>229</v>
      </c>
      <c r="E1152" s="144" t="str">
        <f>VLOOKUP(D1152,Empresas!$D$7:$E$92,2,0)</f>
        <v>BARRETO ABAL YULI MABEL</v>
      </c>
      <c r="F1152" s="144" t="s">
        <v>187</v>
      </c>
      <c r="G1152" s="145">
        <f t="shared" si="188"/>
        <v>66</v>
      </c>
      <c r="H1152" s="145" t="str">
        <f>VLOOKUP(D1152,Empresas!$D$6:$L$92,7,0)</f>
        <v>Trimestral</v>
      </c>
      <c r="I1152" s="144" t="str">
        <f>VLOOKUP(VLOOKUP(D1152&amp;"|"&amp;B1152,Empresas!$I$7:$CB$92,G1152,0),Tablas!$A$13:$B$14,2,0)</f>
        <v>Si</v>
      </c>
      <c r="J1152" s="78">
        <v>1</v>
      </c>
      <c r="K1152" s="78">
        <v>1</v>
      </c>
      <c r="L1152" s="78">
        <v>1</v>
      </c>
      <c r="M1152" s="78">
        <v>1</v>
      </c>
      <c r="N1152" s="78">
        <v>1</v>
      </c>
      <c r="O1152" s="78">
        <v>1</v>
      </c>
      <c r="P1152" s="78">
        <v>1</v>
      </c>
      <c r="Q1152" s="78">
        <v>1</v>
      </c>
      <c r="R1152" s="78"/>
      <c r="S1152" s="78"/>
      <c r="T1152" s="78"/>
      <c r="U1152" s="78"/>
      <c r="V1152" s="78" t="str">
        <f>VLOOKUP(D1152,Empresas!$D$7:$CF$91,81,0)</f>
        <v>B</v>
      </c>
      <c r="W1152" s="78" t="str">
        <f>VLOOKUP(D1152,Empresas!$D$7:$M$91,10,0)</f>
        <v>Rer</v>
      </c>
      <c r="X1152" s="69" t="str">
        <f t="shared" si="179"/>
        <v>SI</v>
      </c>
      <c r="Y1152" s="153" t="str">
        <f t="shared" si="180"/>
        <v>Si aplica</v>
      </c>
      <c r="Z1152" s="147">
        <f>IF(Y1152="No aplica",0,IF(I1152="no",0,IF(I1152="No aplica",0,IF(I1152="Si",1,IF(I1152="Fisico",1,IF(I1152="Electronico",2,VLOOKUP(C1152&amp;"|"&amp;B1152&amp;"|"&amp;D1152,Empresas!$C$6:$CC$92,G1152+6+1,0)))))))</f>
        <v>1</v>
      </c>
      <c r="AA1152" s="147">
        <f>IF(AND($I1152="Si",J1152=1),1,IF(AND($I1152="Fisico",J1152=1),1,IF(AND(J1152=1,$I1152="Electronico"),2,IF(J1152=1,VLOOKUP($C1152&amp;"|"&amp;$B1152&amp;"|"&amp;$D1152,Empresas!$C$6:$CC$92,$G1152+6+1,0),0))))</f>
        <v>1</v>
      </c>
      <c r="AB1152" s="147">
        <f>IF(AND($I1152="Si",K1152=1),1,IF(AND($I1152="Fisico",K1152=1),1,IF(AND(K1152=1,$I1152="Electronico"),2,IF(K1152=1,VLOOKUP($C1152&amp;"|"&amp;$B1152&amp;"|"&amp;$D1152,Empresas!$C$6:$CC$92,$G1152+6+1,0),0))))</f>
        <v>1</v>
      </c>
      <c r="AC1152" s="147">
        <f>IF(AND($I1152="Si",L1152=1),1,IF(AND($I1152="Fisico",L1152=1),1,IF(AND(L1152=1,$I1152="Electronico"),2,IF(L1152=1,VLOOKUP($C1152&amp;"|"&amp;$B1152&amp;"|"&amp;$D1152,Empresas!$C$6:$CC$92,$G1152+6+1,0),0))))</f>
        <v>1</v>
      </c>
      <c r="AD1152" s="147">
        <f>IF(AND($I1152="Si",M1152=1),1,IF(AND($I1152="Fisico",M1152=1),1,IF(AND(M1152=1,$I1152="Electronico"),2,IF(M1152=1,VLOOKUP($C1152&amp;"|"&amp;$B1152&amp;"|"&amp;$D1152,Empresas!$C$6:$CC$92,$G1152+6+1,0),0))))</f>
        <v>1</v>
      </c>
      <c r="AE1152" s="147">
        <f>IF(AND($I1152="Si",N1152=1),1,IF(AND($I1152="Fisico",N1152=1),1,IF(AND(N1152=1,$I1152="Electronico"),2,IF(N1152=1,VLOOKUP($C1152&amp;"|"&amp;$B1152&amp;"|"&amp;$D1152,Empresas!$C$6:$CC$92,$G1152+6+1,0),0))))</f>
        <v>1</v>
      </c>
      <c r="AF1152" s="147">
        <f>IF(AND($I1152="Si",O1152=1),1,IF(AND($I1152="Fisico",O1152=1),1,IF(AND(O1152=1,$I1152="Electronico"),2,IF(O1152=1,VLOOKUP($C1152&amp;"|"&amp;$B1152&amp;"|"&amp;$D1152,Empresas!$C$6:$CC$92,$G1152+6+1,0),0))))</f>
        <v>1</v>
      </c>
      <c r="AG1152" s="147">
        <f>IF(AND($I1152="Si",P1152=1),1,IF(AND($I1152="Fisico",P1152=1),1,IF(AND(P1152=1,$I1152="Electronico"),2,IF(P1152=1,VLOOKUP($C1152&amp;"|"&amp;$B1152&amp;"|"&amp;$D1152,Empresas!$C$6:$CC$92,$G1152+6+1,0),0))))</f>
        <v>1</v>
      </c>
      <c r="AH1152" s="147">
        <f>IF(AND($I1152="Si",Q1152=1),1,IF(AND($I1152="Fisico",Q1152=1),1,IF(AND(Q1152=1,$I1152="Electronico"),2,IF(Q1152=1,VLOOKUP($C1152&amp;"|"&amp;$B1152&amp;"|"&amp;$D1152,Empresas!$C$6:$CC$92,$G1152+6+1,0),0))))</f>
        <v>1</v>
      </c>
      <c r="AI1152" s="147">
        <f>IF(AND($I1152="Si",R1152=1),1,IF(AND($I1152="Fisico",R1152=1),1,IF(AND(R1152=1,$I1152="Electronico"),2,IF(R1152=1,VLOOKUP($C1152&amp;"|"&amp;$B1152&amp;"|"&amp;$D1152,Empresas!$C$6:$CC$92,$G1152+6+1,0),0))))</f>
        <v>0</v>
      </c>
      <c r="AJ1152" s="147">
        <f>IF(AND($I1152="Si",S1152=1),1,IF(AND($I1152="Fisico",S1152=1),1,IF(AND(S1152=1,$I1152="Electronico"),2,IF(S1152=1,VLOOKUP($C1152&amp;"|"&amp;$B1152&amp;"|"&amp;$D1152,Empresas!$C$6:$CC$92,$G1152+6+1,0),0))))</f>
        <v>0</v>
      </c>
      <c r="AK1152" s="147">
        <f>IF(AND($I1152="Si",T1152=1),1,IF(AND($I1152="Fisico",T1152=1),1,IF(AND(T1152=1,$I1152="Electronico"),2,IF(T1152=1,VLOOKUP($C1152&amp;"|"&amp;$B1152&amp;"|"&amp;$D1152,Empresas!$C$6:$CC$92,$G1152+6+1,0),0))))</f>
        <v>0</v>
      </c>
      <c r="AL1152" s="147">
        <f>IF(AND($I1152="Si",U1152=1),1,IF(AND($I1152="Fisico",U1152=1),1,IF(AND(U1152=1,$I1152="Electronico"),2,IF(U1152=1,VLOOKUP($C1152&amp;"|"&amp;$B1152&amp;"|"&amp;$D1152,Empresas!$C$6:$CC$92,$G1152+6+1,0),0))))</f>
        <v>0</v>
      </c>
      <c r="AM1152" s="149">
        <f t="shared" si="181"/>
        <v>8</v>
      </c>
      <c r="AN1152" s="149">
        <f t="shared" si="182"/>
        <v>8</v>
      </c>
      <c r="AO1152" s="152">
        <f t="shared" si="183"/>
        <v>1</v>
      </c>
    </row>
    <row r="1153" spans="1:41" x14ac:dyDescent="0.25">
      <c r="A1153" s="143" t="str">
        <f>VLOOKUP(D1153,Empresas!$D$7:$F$91,3,0)</f>
        <v>Jose</v>
      </c>
      <c r="B1153" s="144" t="str">
        <f>VLOOKUP(D1153,Empresas!$D$7:$G$91,4,0)</f>
        <v>Wildor</v>
      </c>
      <c r="C1153" s="144" t="s">
        <v>544</v>
      </c>
      <c r="D1153" s="144" t="s">
        <v>229</v>
      </c>
      <c r="E1153" s="144" t="str">
        <f>VLOOKUP(D1153,Empresas!$D$7:$E$92,2,0)</f>
        <v>BARRETO ABAL YULI MABEL</v>
      </c>
      <c r="F1153" s="144" t="s">
        <v>188</v>
      </c>
      <c r="G1153" s="145">
        <f t="shared" si="188"/>
        <v>67</v>
      </c>
      <c r="H1153" s="145" t="str">
        <f>VLOOKUP(D1153,Empresas!$D$6:$L$92,7,0)</f>
        <v>Trimestral</v>
      </c>
      <c r="I1153" s="144" t="str">
        <f>VLOOKUP(VLOOKUP(D1153&amp;"|"&amp;B1153,Empresas!$I$7:$CB$92,G1153,0),Tablas!$A$13:$B$14,2,0)</f>
        <v>No</v>
      </c>
      <c r="J1153" s="78"/>
      <c r="K1153" s="78"/>
      <c r="L1153" s="78"/>
      <c r="M1153" s="78"/>
      <c r="N1153" s="78"/>
      <c r="O1153" s="78"/>
      <c r="P1153" s="78"/>
      <c r="Q1153" s="78"/>
      <c r="R1153" s="78"/>
      <c r="S1153" s="78"/>
      <c r="T1153" s="78"/>
      <c r="U1153" s="78"/>
      <c r="V1153" s="78" t="str">
        <f>VLOOKUP(D1153,Empresas!$D$7:$CF$91,81,0)</f>
        <v>B</v>
      </c>
      <c r="W1153" s="78" t="str">
        <f>VLOOKUP(D1153,Empresas!$D$7:$M$91,10,0)</f>
        <v>Rer</v>
      </c>
      <c r="X1153" s="69" t="str">
        <f t="shared" si="179"/>
        <v>SI</v>
      </c>
      <c r="Y1153" s="153" t="str">
        <f t="shared" si="180"/>
        <v>No aplica</v>
      </c>
      <c r="Z1153" s="147">
        <f>IF(Y1153="No aplica",0,IF(I1153="no",0,IF(I1153="No aplica",0,IF(I1153="Si",1,IF(I1153="Fisico",1,IF(I1153="Electronico",2,VLOOKUP(C1153&amp;"|"&amp;B1153&amp;"|"&amp;D1153,Empresas!$C$6:$CC$92,G1153+6+1,0)))))))</f>
        <v>0</v>
      </c>
      <c r="AA1153" s="147">
        <f>IF(AND($I1153="Si",J1153=1),1,IF(AND($I1153="Fisico",J1153=1),1,IF(AND(J1153=1,$I1153="Electronico"),2,IF(J1153=1,VLOOKUP($C1153&amp;"|"&amp;$B1153&amp;"|"&amp;$D1153,Empresas!$C$6:$CC$92,$G1153+6+1,0),0))))</f>
        <v>0</v>
      </c>
      <c r="AB1153" s="147">
        <f>IF(AND($I1153="Si",K1153=1),1,IF(AND($I1153="Fisico",K1153=1),1,IF(AND(K1153=1,$I1153="Electronico"),2,IF(K1153=1,VLOOKUP($C1153&amp;"|"&amp;$B1153&amp;"|"&amp;$D1153,Empresas!$C$6:$CC$92,$G1153+6+1,0),0))))</f>
        <v>0</v>
      </c>
      <c r="AC1153" s="147">
        <f>IF(AND($I1153="Si",L1153=1),1,IF(AND($I1153="Fisico",L1153=1),1,IF(AND(L1153=1,$I1153="Electronico"),2,IF(L1153=1,VLOOKUP($C1153&amp;"|"&amp;$B1153&amp;"|"&amp;$D1153,Empresas!$C$6:$CC$92,$G1153+6+1,0),0))))</f>
        <v>0</v>
      </c>
      <c r="AD1153" s="147">
        <f>IF(AND($I1153="Si",M1153=1),1,IF(AND($I1153="Fisico",M1153=1),1,IF(AND(M1153=1,$I1153="Electronico"),2,IF(M1153=1,VLOOKUP($C1153&amp;"|"&amp;$B1153&amp;"|"&amp;$D1153,Empresas!$C$6:$CC$92,$G1153+6+1,0),0))))</f>
        <v>0</v>
      </c>
      <c r="AE1153" s="147">
        <f>IF(AND($I1153="Si",N1153=1),1,IF(AND($I1153="Fisico",N1153=1),1,IF(AND(N1153=1,$I1153="Electronico"),2,IF(N1153=1,VLOOKUP($C1153&amp;"|"&amp;$B1153&amp;"|"&amp;$D1153,Empresas!$C$6:$CC$92,$G1153+6+1,0),0))))</f>
        <v>0</v>
      </c>
      <c r="AF1153" s="147">
        <f>IF(AND($I1153="Si",O1153=1),1,IF(AND($I1153="Fisico",O1153=1),1,IF(AND(O1153=1,$I1153="Electronico"),2,IF(O1153=1,VLOOKUP($C1153&amp;"|"&amp;$B1153&amp;"|"&amp;$D1153,Empresas!$C$6:$CC$92,$G1153+6+1,0),0))))</f>
        <v>0</v>
      </c>
      <c r="AG1153" s="147">
        <f>IF(AND($I1153="Si",P1153=1),1,IF(AND($I1153="Fisico",P1153=1),1,IF(AND(P1153=1,$I1153="Electronico"),2,IF(P1153=1,VLOOKUP($C1153&amp;"|"&amp;$B1153&amp;"|"&amp;$D1153,Empresas!$C$6:$CC$92,$G1153+6+1,0),0))))</f>
        <v>0</v>
      </c>
      <c r="AH1153" s="147">
        <f>IF(AND($I1153="Si",Q1153=1),1,IF(AND($I1153="Fisico",Q1153=1),1,IF(AND(Q1153=1,$I1153="Electronico"),2,IF(Q1153=1,VLOOKUP($C1153&amp;"|"&amp;$B1153&amp;"|"&amp;$D1153,Empresas!$C$6:$CC$92,$G1153+6+1,0),0))))</f>
        <v>0</v>
      </c>
      <c r="AI1153" s="147">
        <f>IF(AND($I1153="Si",R1153=1),1,IF(AND($I1153="Fisico",R1153=1),1,IF(AND(R1153=1,$I1153="Electronico"),2,IF(R1153=1,VLOOKUP($C1153&amp;"|"&amp;$B1153&amp;"|"&amp;$D1153,Empresas!$C$6:$CC$92,$G1153+6+1,0),0))))</f>
        <v>0</v>
      </c>
      <c r="AJ1153" s="147">
        <f>IF(AND($I1153="Si",S1153=1),1,IF(AND($I1153="Fisico",S1153=1),1,IF(AND(S1153=1,$I1153="Electronico"),2,IF(S1153=1,VLOOKUP($C1153&amp;"|"&amp;$B1153&amp;"|"&amp;$D1153,Empresas!$C$6:$CC$92,$G1153+6+1,0),0))))</f>
        <v>0</v>
      </c>
      <c r="AK1153" s="147">
        <f>IF(AND($I1153="Si",T1153=1),1,IF(AND($I1153="Fisico",T1153=1),1,IF(AND(T1153=1,$I1153="Electronico"),2,IF(T1153=1,VLOOKUP($C1153&amp;"|"&amp;$B1153&amp;"|"&amp;$D1153,Empresas!$C$6:$CC$92,$G1153+6+1,0),0))))</f>
        <v>0</v>
      </c>
      <c r="AL1153" s="147">
        <f>IF(AND($I1153="Si",U1153=1),1,IF(AND($I1153="Fisico",U1153=1),1,IF(AND(U1153=1,$I1153="Electronico"),2,IF(U1153=1,VLOOKUP($C1153&amp;"|"&amp;$B1153&amp;"|"&amp;$D1153,Empresas!$C$6:$CC$92,$G1153+6+1,0),0))))</f>
        <v>0</v>
      </c>
      <c r="AM1153" s="149">
        <f t="shared" si="181"/>
        <v>0</v>
      </c>
      <c r="AN1153" s="149">
        <f t="shared" si="182"/>
        <v>0</v>
      </c>
      <c r="AO1153" s="152">
        <f t="shared" si="183"/>
        <v>0</v>
      </c>
    </row>
    <row r="1154" spans="1:41" x14ac:dyDescent="0.25">
      <c r="A1154" s="143" t="str">
        <f>VLOOKUP(D1154,Empresas!$D$7:$F$91,3,0)</f>
        <v>Jose</v>
      </c>
      <c r="B1154" s="144" t="str">
        <f>VLOOKUP(D1154,Empresas!$D$7:$G$91,4,0)</f>
        <v>Wildor</v>
      </c>
      <c r="C1154" s="144" t="s">
        <v>544</v>
      </c>
      <c r="D1154" s="144" t="s">
        <v>229</v>
      </c>
      <c r="E1154" s="144" t="str">
        <f>VLOOKUP(D1154,Empresas!$D$7:$E$92,2,0)</f>
        <v>BARRETO ABAL YULI MABEL</v>
      </c>
      <c r="F1154" s="144" t="s">
        <v>189</v>
      </c>
      <c r="G1154" s="145">
        <f t="shared" si="188"/>
        <v>68</v>
      </c>
      <c r="H1154" s="145" t="str">
        <f>VLOOKUP(D1154,Empresas!$D$6:$L$92,7,0)</f>
        <v>Trimestral</v>
      </c>
      <c r="I1154" s="144" t="str">
        <f>VLOOKUP(VLOOKUP(D1154&amp;"|"&amp;B1154,Empresas!$I$7:$CB$92,G1154,0),Tablas!$A$13:$B$14,2,0)</f>
        <v>No</v>
      </c>
      <c r="J1154" s="78"/>
      <c r="K1154" s="78"/>
      <c r="L1154" s="78"/>
      <c r="M1154" s="78"/>
      <c r="N1154" s="78"/>
      <c r="O1154" s="78"/>
      <c r="P1154" s="78"/>
      <c r="Q1154" s="78"/>
      <c r="R1154" s="78"/>
      <c r="S1154" s="78"/>
      <c r="T1154" s="78"/>
      <c r="U1154" s="78"/>
      <c r="V1154" s="78" t="str">
        <f>VLOOKUP(D1154,Empresas!$D$7:$CF$91,81,0)</f>
        <v>B</v>
      </c>
      <c r="W1154" s="78" t="str">
        <f>VLOOKUP(D1154,Empresas!$D$7:$M$91,10,0)</f>
        <v>Rer</v>
      </c>
      <c r="X1154" s="69" t="str">
        <f t="shared" si="179"/>
        <v>SI</v>
      </c>
      <c r="Y1154" s="153" t="str">
        <f t="shared" si="180"/>
        <v>No aplica</v>
      </c>
      <c r="Z1154" s="147">
        <f>IF(Y1154="No aplica",0,IF(I1154="no",0,IF(I1154="No aplica",0,IF(I1154="Si",1,IF(I1154="Fisico",1,IF(I1154="Electronico",2,VLOOKUP(C1154&amp;"|"&amp;B1154&amp;"|"&amp;D1154,Empresas!$C$6:$CC$92,G1154+6+1,0)))))))</f>
        <v>0</v>
      </c>
      <c r="AA1154" s="147">
        <f>IF(AND($I1154="Si",J1154=1),1,IF(AND($I1154="Fisico",J1154=1),1,IF(AND(J1154=1,$I1154="Electronico"),2,IF(J1154=1,VLOOKUP($C1154&amp;"|"&amp;$B1154&amp;"|"&amp;$D1154,Empresas!$C$6:$CC$92,$G1154+6+1,0),0))))</f>
        <v>0</v>
      </c>
      <c r="AB1154" s="147">
        <f>IF(AND($I1154="Si",K1154=1),1,IF(AND($I1154="Fisico",K1154=1),1,IF(AND(K1154=1,$I1154="Electronico"),2,IF(K1154=1,VLOOKUP($C1154&amp;"|"&amp;$B1154&amp;"|"&amp;$D1154,Empresas!$C$6:$CC$92,$G1154+6+1,0),0))))</f>
        <v>0</v>
      </c>
      <c r="AC1154" s="147">
        <f>IF(AND($I1154="Si",L1154=1),1,IF(AND($I1154="Fisico",L1154=1),1,IF(AND(L1154=1,$I1154="Electronico"),2,IF(L1154=1,VLOOKUP($C1154&amp;"|"&amp;$B1154&amp;"|"&amp;$D1154,Empresas!$C$6:$CC$92,$G1154+6+1,0),0))))</f>
        <v>0</v>
      </c>
      <c r="AD1154" s="147">
        <f>IF(AND($I1154="Si",M1154=1),1,IF(AND($I1154="Fisico",M1154=1),1,IF(AND(M1154=1,$I1154="Electronico"),2,IF(M1154=1,VLOOKUP($C1154&amp;"|"&amp;$B1154&amp;"|"&amp;$D1154,Empresas!$C$6:$CC$92,$G1154+6+1,0),0))))</f>
        <v>0</v>
      </c>
      <c r="AE1154" s="147">
        <f>IF(AND($I1154="Si",N1154=1),1,IF(AND($I1154="Fisico",N1154=1),1,IF(AND(N1154=1,$I1154="Electronico"),2,IF(N1154=1,VLOOKUP($C1154&amp;"|"&amp;$B1154&amp;"|"&amp;$D1154,Empresas!$C$6:$CC$92,$G1154+6+1,0),0))))</f>
        <v>0</v>
      </c>
      <c r="AF1154" s="147">
        <f>IF(AND($I1154="Si",O1154=1),1,IF(AND($I1154="Fisico",O1154=1),1,IF(AND(O1154=1,$I1154="Electronico"),2,IF(O1154=1,VLOOKUP($C1154&amp;"|"&amp;$B1154&amp;"|"&amp;$D1154,Empresas!$C$6:$CC$92,$G1154+6+1,0),0))))</f>
        <v>0</v>
      </c>
      <c r="AG1154" s="147">
        <f>IF(AND($I1154="Si",P1154=1),1,IF(AND($I1154="Fisico",P1154=1),1,IF(AND(P1154=1,$I1154="Electronico"),2,IF(P1154=1,VLOOKUP($C1154&amp;"|"&amp;$B1154&amp;"|"&amp;$D1154,Empresas!$C$6:$CC$92,$G1154+6+1,0),0))))</f>
        <v>0</v>
      </c>
      <c r="AH1154" s="147">
        <f>IF(AND($I1154="Si",Q1154=1),1,IF(AND($I1154="Fisico",Q1154=1),1,IF(AND(Q1154=1,$I1154="Electronico"),2,IF(Q1154=1,VLOOKUP($C1154&amp;"|"&amp;$B1154&amp;"|"&amp;$D1154,Empresas!$C$6:$CC$92,$G1154+6+1,0),0))))</f>
        <v>0</v>
      </c>
      <c r="AI1154" s="147">
        <f>IF(AND($I1154="Si",R1154=1),1,IF(AND($I1154="Fisico",R1154=1),1,IF(AND(R1154=1,$I1154="Electronico"),2,IF(R1154=1,VLOOKUP($C1154&amp;"|"&amp;$B1154&amp;"|"&amp;$D1154,Empresas!$C$6:$CC$92,$G1154+6+1,0),0))))</f>
        <v>0</v>
      </c>
      <c r="AJ1154" s="147">
        <f>IF(AND($I1154="Si",S1154=1),1,IF(AND($I1154="Fisico",S1154=1),1,IF(AND(S1154=1,$I1154="Electronico"),2,IF(S1154=1,VLOOKUP($C1154&amp;"|"&amp;$B1154&amp;"|"&amp;$D1154,Empresas!$C$6:$CC$92,$G1154+6+1,0),0))))</f>
        <v>0</v>
      </c>
      <c r="AK1154" s="147">
        <f>IF(AND($I1154="Si",T1154=1),1,IF(AND($I1154="Fisico",T1154=1),1,IF(AND(T1154=1,$I1154="Electronico"),2,IF(T1154=1,VLOOKUP($C1154&amp;"|"&amp;$B1154&amp;"|"&amp;$D1154,Empresas!$C$6:$CC$92,$G1154+6+1,0),0))))</f>
        <v>0</v>
      </c>
      <c r="AL1154" s="147">
        <f>IF(AND($I1154="Si",U1154=1),1,IF(AND($I1154="Fisico",U1154=1),1,IF(AND(U1154=1,$I1154="Electronico"),2,IF(U1154=1,VLOOKUP($C1154&amp;"|"&amp;$B1154&amp;"|"&amp;$D1154,Empresas!$C$6:$CC$92,$G1154+6+1,0),0))))</f>
        <v>0</v>
      </c>
      <c r="AM1154" s="149">
        <f t="shared" si="181"/>
        <v>0</v>
      </c>
      <c r="AN1154" s="149">
        <f t="shared" si="182"/>
        <v>0</v>
      </c>
      <c r="AO1154" s="152">
        <f t="shared" si="183"/>
        <v>0</v>
      </c>
    </row>
    <row r="1155" spans="1:41" x14ac:dyDescent="0.25">
      <c r="A1155" s="143" t="str">
        <f>VLOOKUP(D1155,Empresas!$D$7:$F$91,3,0)</f>
        <v>Jose</v>
      </c>
      <c r="B1155" s="144" t="str">
        <f>VLOOKUP(D1155,Empresas!$D$7:$G$91,4,0)</f>
        <v>Wildor</v>
      </c>
      <c r="C1155" s="144" t="s">
        <v>544</v>
      </c>
      <c r="D1155" s="144" t="s">
        <v>229</v>
      </c>
      <c r="E1155" s="144" t="str">
        <f>VLOOKUP(D1155,Empresas!$D$7:$E$92,2,0)</f>
        <v>BARRETO ABAL YULI MABEL</v>
      </c>
      <c r="F1155" s="144" t="s">
        <v>190</v>
      </c>
      <c r="G1155" s="145">
        <f t="shared" si="188"/>
        <v>69</v>
      </c>
      <c r="H1155" s="145" t="str">
        <f>VLOOKUP(D1155,Empresas!$D$6:$L$92,7,0)</f>
        <v>Trimestral</v>
      </c>
      <c r="I1155" s="144" t="str">
        <f>VLOOKUP(VLOOKUP(D1155&amp;"|"&amp;B1155,Empresas!$I$7:$CB$92,G1155,0),Tablas!$A$13:$B$14,2,0)</f>
        <v>No</v>
      </c>
      <c r="J1155" s="78"/>
      <c r="K1155" s="78"/>
      <c r="L1155" s="78"/>
      <c r="M1155" s="78"/>
      <c r="N1155" s="78"/>
      <c r="O1155" s="78"/>
      <c r="P1155" s="78"/>
      <c r="Q1155" s="78"/>
      <c r="R1155" s="78"/>
      <c r="S1155" s="78"/>
      <c r="T1155" s="78"/>
      <c r="U1155" s="78"/>
      <c r="V1155" s="78" t="str">
        <f>VLOOKUP(D1155,Empresas!$D$7:$CF$91,81,0)</f>
        <v>B</v>
      </c>
      <c r="W1155" s="78" t="str">
        <f>VLOOKUP(D1155,Empresas!$D$7:$M$91,10,0)</f>
        <v>Rer</v>
      </c>
      <c r="X1155" s="69" t="str">
        <f t="shared" si="179"/>
        <v>NO</v>
      </c>
      <c r="Y1155" s="153" t="str">
        <f t="shared" si="180"/>
        <v>No aplica</v>
      </c>
      <c r="Z1155" s="147">
        <f>IF(Y1155="No aplica",0,IF(I1155="no",0,IF(I1155="No aplica",0,IF(I1155="Si",1,IF(I1155="Fisico",1,IF(I1155="Electronico",2,VLOOKUP(C1155&amp;"|"&amp;B1155&amp;"|"&amp;D1155,Empresas!$C$6:$CC$92,G1155+6+1,0)))))))</f>
        <v>0</v>
      </c>
      <c r="AA1155" s="147">
        <f>IF(AND($I1155="Si",J1155=1),1,IF(AND($I1155="Fisico",J1155=1),1,IF(AND(J1155=1,$I1155="Electronico"),2,IF(J1155=1,VLOOKUP($C1155&amp;"|"&amp;$B1155&amp;"|"&amp;$D1155,Empresas!$C$6:$CC$92,$G1155+6+1,0),0))))</f>
        <v>0</v>
      </c>
      <c r="AB1155" s="147">
        <f>IF(AND($I1155="Si",K1155=1),1,IF(AND($I1155="Fisico",K1155=1),1,IF(AND(K1155=1,$I1155="Electronico"),2,IF(K1155=1,VLOOKUP($C1155&amp;"|"&amp;$B1155&amp;"|"&amp;$D1155,Empresas!$C$6:$CC$92,$G1155+6+1,0),0))))</f>
        <v>0</v>
      </c>
      <c r="AC1155" s="147">
        <f>IF(AND($I1155="Si",L1155=1),1,IF(AND($I1155="Fisico",L1155=1),1,IF(AND(L1155=1,$I1155="Electronico"),2,IF(L1155=1,VLOOKUP($C1155&amp;"|"&amp;$B1155&amp;"|"&amp;$D1155,Empresas!$C$6:$CC$92,$G1155+6+1,0),0))))</f>
        <v>0</v>
      </c>
      <c r="AD1155" s="147">
        <f>IF(AND($I1155="Si",M1155=1),1,IF(AND($I1155="Fisico",M1155=1),1,IF(AND(M1155=1,$I1155="Electronico"),2,IF(M1155=1,VLOOKUP($C1155&amp;"|"&amp;$B1155&amp;"|"&amp;$D1155,Empresas!$C$6:$CC$92,$G1155+6+1,0),0))))</f>
        <v>0</v>
      </c>
      <c r="AE1155" s="147">
        <f>IF(AND($I1155="Si",N1155=1),1,IF(AND($I1155="Fisico",N1155=1),1,IF(AND(N1155=1,$I1155="Electronico"),2,IF(N1155=1,VLOOKUP($C1155&amp;"|"&amp;$B1155&amp;"|"&amp;$D1155,Empresas!$C$6:$CC$92,$G1155+6+1,0),0))))</f>
        <v>0</v>
      </c>
      <c r="AF1155" s="147">
        <f>IF(AND($I1155="Si",O1155=1),1,IF(AND($I1155="Fisico",O1155=1),1,IF(AND(O1155=1,$I1155="Electronico"),2,IF(O1155=1,VLOOKUP($C1155&amp;"|"&amp;$B1155&amp;"|"&amp;$D1155,Empresas!$C$6:$CC$92,$G1155+6+1,0),0))))</f>
        <v>0</v>
      </c>
      <c r="AG1155" s="147">
        <f>IF(AND($I1155="Si",P1155=1),1,IF(AND($I1155="Fisico",P1155=1),1,IF(AND(P1155=1,$I1155="Electronico"),2,IF(P1155=1,VLOOKUP($C1155&amp;"|"&amp;$B1155&amp;"|"&amp;$D1155,Empresas!$C$6:$CC$92,$G1155+6+1,0),0))))</f>
        <v>0</v>
      </c>
      <c r="AH1155" s="147">
        <f>IF(AND($I1155="Si",Q1155=1),1,IF(AND($I1155="Fisico",Q1155=1),1,IF(AND(Q1155=1,$I1155="Electronico"),2,IF(Q1155=1,VLOOKUP($C1155&amp;"|"&amp;$B1155&amp;"|"&amp;$D1155,Empresas!$C$6:$CC$92,$G1155+6+1,0),0))))</f>
        <v>0</v>
      </c>
      <c r="AI1155" s="147">
        <f>IF(AND($I1155="Si",R1155=1),1,IF(AND($I1155="Fisico",R1155=1),1,IF(AND(R1155=1,$I1155="Electronico"),2,IF(R1155=1,VLOOKUP($C1155&amp;"|"&amp;$B1155&amp;"|"&amp;$D1155,Empresas!$C$6:$CC$92,$G1155+6+1,0),0))))</f>
        <v>0</v>
      </c>
      <c r="AJ1155" s="147">
        <f>IF(AND($I1155="Si",S1155=1),1,IF(AND($I1155="Fisico",S1155=1),1,IF(AND(S1155=1,$I1155="Electronico"),2,IF(S1155=1,VLOOKUP($C1155&amp;"|"&amp;$B1155&amp;"|"&amp;$D1155,Empresas!$C$6:$CC$92,$G1155+6+1,0),0))))</f>
        <v>0</v>
      </c>
      <c r="AK1155" s="147">
        <f>IF(AND($I1155="Si",T1155=1),1,IF(AND($I1155="Fisico",T1155=1),1,IF(AND(T1155=1,$I1155="Electronico"),2,IF(T1155=1,VLOOKUP($C1155&amp;"|"&amp;$B1155&amp;"|"&amp;$D1155,Empresas!$C$6:$CC$92,$G1155+6+1,0),0))))</f>
        <v>0</v>
      </c>
      <c r="AL1155" s="147">
        <f>IF(AND($I1155="Si",U1155=1),1,IF(AND($I1155="Fisico",U1155=1),1,IF(AND(U1155=1,$I1155="Electronico"),2,IF(U1155=1,VLOOKUP($C1155&amp;"|"&amp;$B1155&amp;"|"&amp;$D1155,Empresas!$C$6:$CC$92,$G1155+6+1,0),0))))</f>
        <v>0</v>
      </c>
      <c r="AM1155" s="149">
        <f t="shared" si="181"/>
        <v>0</v>
      </c>
      <c r="AN1155" s="149">
        <f t="shared" si="182"/>
        <v>0</v>
      </c>
      <c r="AO1155" s="152">
        <f t="shared" si="183"/>
        <v>0</v>
      </c>
    </row>
    <row r="1156" spans="1:41" x14ac:dyDescent="0.25">
      <c r="A1156" s="143" t="str">
        <f>VLOOKUP(D1156,Empresas!$D$7:$F$91,3,0)</f>
        <v>Jose</v>
      </c>
      <c r="B1156" s="144" t="str">
        <f>VLOOKUP(D1156,Empresas!$D$7:$G$91,4,0)</f>
        <v>Wildor</v>
      </c>
      <c r="C1156" s="144" t="s">
        <v>544</v>
      </c>
      <c r="D1156" s="144" t="s">
        <v>229</v>
      </c>
      <c r="E1156" s="144" t="str">
        <f>VLOOKUP(D1156,Empresas!$D$7:$E$92,2,0)</f>
        <v>BARRETO ABAL YULI MABEL</v>
      </c>
      <c r="F1156" s="146" t="s">
        <v>191</v>
      </c>
      <c r="G1156" s="145">
        <f t="shared" si="188"/>
        <v>70</v>
      </c>
      <c r="H1156" s="145" t="str">
        <f>VLOOKUP(D1156,Empresas!$D$6:$L$92,7,0)</f>
        <v>Trimestral</v>
      </c>
      <c r="I1156" s="144" t="str">
        <f>VLOOKUP(VLOOKUP(D1156&amp;"|"&amp;B1156,Empresas!$I$7:$CB$92,G1156,0),Tablas!$A$13:$B$14,2,0)</f>
        <v>No</v>
      </c>
      <c r="J1156" s="78"/>
      <c r="K1156" s="78"/>
      <c r="L1156" s="78"/>
      <c r="M1156" s="78"/>
      <c r="N1156" s="78"/>
      <c r="O1156" s="78"/>
      <c r="P1156" s="78"/>
      <c r="Q1156" s="78"/>
      <c r="R1156" s="78"/>
      <c r="S1156" s="78"/>
      <c r="T1156" s="78"/>
      <c r="U1156" s="78"/>
      <c r="V1156" s="78" t="str">
        <f>VLOOKUP(D1156,Empresas!$D$7:$CF$91,81,0)</f>
        <v>B</v>
      </c>
      <c r="W1156" s="78" t="str">
        <f>VLOOKUP(D1156,Empresas!$D$7:$M$91,10,0)</f>
        <v>Rer</v>
      </c>
      <c r="X1156" s="69" t="str">
        <f t="shared" ref="X1156:X1219" si="189">IF(OR(LEFT(F1156,5)="02.06",LEFT(F1156,5)="02.08",LEFT(F1156,5)="02.09",LEFT(F1156,5)="02.10",LEFT(F1156,5)="02.11",LEFT(F1156,5)="03.08",LEFT(F1156,5)="03.09",LEFT(F1156,5)="03.10"),"NO","SI")</f>
        <v>NO</v>
      </c>
      <c r="Y1156" s="153" t="str">
        <f t="shared" ref="Y1156:Y1219" si="190">IF(SUM(J1156:U1156)=0,"No aplica","Si aplica")</f>
        <v>No aplica</v>
      </c>
      <c r="Z1156" s="147">
        <f>IF(Y1156="No aplica",0,IF(I1156="no",0,IF(I1156="No aplica",0,IF(I1156="Si",1,IF(I1156="Fisico",1,IF(I1156="Electronico",2,VLOOKUP(C1156&amp;"|"&amp;B1156&amp;"|"&amp;D1156,Empresas!$C$6:$CC$92,G1156+6+1,0)))))))</f>
        <v>0</v>
      </c>
      <c r="AA1156" s="147">
        <f>IF(AND($I1156="Si",J1156=1),1,IF(AND($I1156="Fisico",J1156=1),1,IF(AND(J1156=1,$I1156="Electronico"),2,IF(J1156=1,VLOOKUP($C1156&amp;"|"&amp;$B1156&amp;"|"&amp;$D1156,Empresas!$C$6:$CC$92,$G1156+6+1,0),0))))</f>
        <v>0</v>
      </c>
      <c r="AB1156" s="147">
        <f>IF(AND($I1156="Si",K1156=1),1,IF(AND($I1156="Fisico",K1156=1),1,IF(AND(K1156=1,$I1156="Electronico"),2,IF(K1156=1,VLOOKUP($C1156&amp;"|"&amp;$B1156&amp;"|"&amp;$D1156,Empresas!$C$6:$CC$92,$G1156+6+1,0),0))))</f>
        <v>0</v>
      </c>
      <c r="AC1156" s="147">
        <f>IF(AND($I1156="Si",L1156=1),1,IF(AND($I1156="Fisico",L1156=1),1,IF(AND(L1156=1,$I1156="Electronico"),2,IF(L1156=1,VLOOKUP($C1156&amp;"|"&amp;$B1156&amp;"|"&amp;$D1156,Empresas!$C$6:$CC$92,$G1156+6+1,0),0))))</f>
        <v>0</v>
      </c>
      <c r="AD1156" s="147">
        <f>IF(AND($I1156="Si",M1156=1),1,IF(AND($I1156="Fisico",M1156=1),1,IF(AND(M1156=1,$I1156="Electronico"),2,IF(M1156=1,VLOOKUP($C1156&amp;"|"&amp;$B1156&amp;"|"&amp;$D1156,Empresas!$C$6:$CC$92,$G1156+6+1,0),0))))</f>
        <v>0</v>
      </c>
      <c r="AE1156" s="147">
        <f>IF(AND($I1156="Si",N1156=1),1,IF(AND($I1156="Fisico",N1156=1),1,IF(AND(N1156=1,$I1156="Electronico"),2,IF(N1156=1,VLOOKUP($C1156&amp;"|"&amp;$B1156&amp;"|"&amp;$D1156,Empresas!$C$6:$CC$92,$G1156+6+1,0),0))))</f>
        <v>0</v>
      </c>
      <c r="AF1156" s="147">
        <f>IF(AND($I1156="Si",O1156=1),1,IF(AND($I1156="Fisico",O1156=1),1,IF(AND(O1156=1,$I1156="Electronico"),2,IF(O1156=1,VLOOKUP($C1156&amp;"|"&amp;$B1156&amp;"|"&amp;$D1156,Empresas!$C$6:$CC$92,$G1156+6+1,0),0))))</f>
        <v>0</v>
      </c>
      <c r="AG1156" s="147">
        <f>IF(AND($I1156="Si",P1156=1),1,IF(AND($I1156="Fisico",P1156=1),1,IF(AND(P1156=1,$I1156="Electronico"),2,IF(P1156=1,VLOOKUP($C1156&amp;"|"&amp;$B1156&amp;"|"&amp;$D1156,Empresas!$C$6:$CC$92,$G1156+6+1,0),0))))</f>
        <v>0</v>
      </c>
      <c r="AH1156" s="147">
        <f>IF(AND($I1156="Si",Q1156=1),1,IF(AND($I1156="Fisico",Q1156=1),1,IF(AND(Q1156=1,$I1156="Electronico"),2,IF(Q1156=1,VLOOKUP($C1156&amp;"|"&amp;$B1156&amp;"|"&amp;$D1156,Empresas!$C$6:$CC$92,$G1156+6+1,0),0))))</f>
        <v>0</v>
      </c>
      <c r="AI1156" s="147">
        <f>IF(AND($I1156="Si",R1156=1),1,IF(AND($I1156="Fisico",R1156=1),1,IF(AND(R1156=1,$I1156="Electronico"),2,IF(R1156=1,VLOOKUP($C1156&amp;"|"&amp;$B1156&amp;"|"&amp;$D1156,Empresas!$C$6:$CC$92,$G1156+6+1,0),0))))</f>
        <v>0</v>
      </c>
      <c r="AJ1156" s="147">
        <f>IF(AND($I1156="Si",S1156=1),1,IF(AND($I1156="Fisico",S1156=1),1,IF(AND(S1156=1,$I1156="Electronico"),2,IF(S1156=1,VLOOKUP($C1156&amp;"|"&amp;$B1156&amp;"|"&amp;$D1156,Empresas!$C$6:$CC$92,$G1156+6+1,0),0))))</f>
        <v>0</v>
      </c>
      <c r="AK1156" s="147">
        <f>IF(AND($I1156="Si",T1156=1),1,IF(AND($I1156="Fisico",T1156=1),1,IF(AND(T1156=1,$I1156="Electronico"),2,IF(T1156=1,VLOOKUP($C1156&amp;"|"&amp;$B1156&amp;"|"&amp;$D1156,Empresas!$C$6:$CC$92,$G1156+6+1,0),0))))</f>
        <v>0</v>
      </c>
      <c r="AL1156" s="147">
        <f>IF(AND($I1156="Si",U1156=1),1,IF(AND($I1156="Fisico",U1156=1),1,IF(AND(U1156=1,$I1156="Electronico"),2,IF(U1156=1,VLOOKUP($C1156&amp;"|"&amp;$B1156&amp;"|"&amp;$D1156,Empresas!$C$6:$CC$92,$G1156+6+1,0),0))))</f>
        <v>0</v>
      </c>
      <c r="AM1156" s="149">
        <f t="shared" ref="AM1156:AM1219" si="191">SUM(AA1156:AL1156)</f>
        <v>0</v>
      </c>
      <c r="AN1156" s="149">
        <f t="shared" ref="AN1156:AN1219" si="192">Z1156*RIGHT($AM$2,2)*1</f>
        <v>0</v>
      </c>
      <c r="AO1156" s="152">
        <f t="shared" ref="AO1156:AO1219" si="193">IFERROR(AM1156/AN1156,0)</f>
        <v>0</v>
      </c>
    </row>
    <row r="1157" spans="1:41" x14ac:dyDescent="0.25">
      <c r="A1157" s="143" t="str">
        <f>VLOOKUP(D1157,Empresas!$D$7:$F$91,3,0)</f>
        <v>Jose</v>
      </c>
      <c r="B1157" s="144" t="str">
        <f>VLOOKUP(D1157,Empresas!$D$7:$G$91,4,0)</f>
        <v>Wildor</v>
      </c>
      <c r="C1157" s="144" t="s">
        <v>544</v>
      </c>
      <c r="D1157" s="144" t="s">
        <v>229</v>
      </c>
      <c r="E1157" s="144" t="str">
        <f>VLOOKUP(D1157,Empresas!$D$7:$E$92,2,0)</f>
        <v>BARRETO ABAL YULI MABEL</v>
      </c>
      <c r="F1157" s="144" t="s">
        <v>192</v>
      </c>
      <c r="G1157" s="145">
        <f t="shared" si="188"/>
        <v>71</v>
      </c>
      <c r="H1157" s="145" t="str">
        <f>VLOOKUP(D1157,Empresas!$D$6:$L$92,7,0)</f>
        <v>Trimestral</v>
      </c>
      <c r="I1157" s="144" t="str">
        <f>VLOOKUP(VLOOKUP(D1157&amp;"|"&amp;B1157,Empresas!$I$7:$CB$92,G1157,0),Tablas!$A$13:$B$14,2,0)</f>
        <v>No</v>
      </c>
      <c r="J1157" s="78"/>
      <c r="K1157" s="78"/>
      <c r="L1157" s="78"/>
      <c r="M1157" s="78"/>
      <c r="N1157" s="78"/>
      <c r="O1157" s="78"/>
      <c r="P1157" s="78"/>
      <c r="Q1157" s="78"/>
      <c r="R1157" s="78"/>
      <c r="S1157" s="78"/>
      <c r="T1157" s="78"/>
      <c r="U1157" s="78"/>
      <c r="V1157" s="78" t="str">
        <f>VLOOKUP(D1157,Empresas!$D$7:$CF$91,81,0)</f>
        <v>B</v>
      </c>
      <c r="W1157" s="78" t="str">
        <f>VLOOKUP(D1157,Empresas!$D$7:$M$91,10,0)</f>
        <v>Rer</v>
      </c>
      <c r="X1157" s="69" t="str">
        <f t="shared" si="189"/>
        <v>NO</v>
      </c>
      <c r="Y1157" s="153" t="str">
        <f t="shared" si="190"/>
        <v>No aplica</v>
      </c>
      <c r="Z1157" s="147">
        <f>IF(Y1157="No aplica",0,IF(I1157="no",0,IF(I1157="No aplica",0,IF(I1157="Si",1,IF(I1157="Fisico",1,IF(I1157="Electronico",2,VLOOKUP(C1157&amp;"|"&amp;B1157&amp;"|"&amp;D1157,Empresas!$C$6:$CC$92,G1157+6+1,0)))))))</f>
        <v>0</v>
      </c>
      <c r="AA1157" s="147">
        <f>IF(AND($I1157="Si",J1157=1),1,IF(AND($I1157="Fisico",J1157=1),1,IF(AND(J1157=1,$I1157="Electronico"),2,IF(J1157=1,VLOOKUP($C1157&amp;"|"&amp;$B1157&amp;"|"&amp;$D1157,Empresas!$C$6:$CC$92,$G1157+6+1,0),0))))</f>
        <v>0</v>
      </c>
      <c r="AB1157" s="147">
        <f>IF(AND($I1157="Si",K1157=1),1,IF(AND($I1157="Fisico",K1157=1),1,IF(AND(K1157=1,$I1157="Electronico"),2,IF(K1157=1,VLOOKUP($C1157&amp;"|"&amp;$B1157&amp;"|"&amp;$D1157,Empresas!$C$6:$CC$92,$G1157+6+1,0),0))))</f>
        <v>0</v>
      </c>
      <c r="AC1157" s="147">
        <f>IF(AND($I1157="Si",L1157=1),1,IF(AND($I1157="Fisico",L1157=1),1,IF(AND(L1157=1,$I1157="Electronico"),2,IF(L1157=1,VLOOKUP($C1157&amp;"|"&amp;$B1157&amp;"|"&amp;$D1157,Empresas!$C$6:$CC$92,$G1157+6+1,0),0))))</f>
        <v>0</v>
      </c>
      <c r="AD1157" s="147">
        <f>IF(AND($I1157="Si",M1157=1),1,IF(AND($I1157="Fisico",M1157=1),1,IF(AND(M1157=1,$I1157="Electronico"),2,IF(M1157=1,VLOOKUP($C1157&amp;"|"&amp;$B1157&amp;"|"&amp;$D1157,Empresas!$C$6:$CC$92,$G1157+6+1,0),0))))</f>
        <v>0</v>
      </c>
      <c r="AE1157" s="147">
        <f>IF(AND($I1157="Si",N1157=1),1,IF(AND($I1157="Fisico",N1157=1),1,IF(AND(N1157=1,$I1157="Electronico"),2,IF(N1157=1,VLOOKUP($C1157&amp;"|"&amp;$B1157&amp;"|"&amp;$D1157,Empresas!$C$6:$CC$92,$G1157+6+1,0),0))))</f>
        <v>0</v>
      </c>
      <c r="AF1157" s="147">
        <f>IF(AND($I1157="Si",O1157=1),1,IF(AND($I1157="Fisico",O1157=1),1,IF(AND(O1157=1,$I1157="Electronico"),2,IF(O1157=1,VLOOKUP($C1157&amp;"|"&amp;$B1157&amp;"|"&amp;$D1157,Empresas!$C$6:$CC$92,$G1157+6+1,0),0))))</f>
        <v>0</v>
      </c>
      <c r="AG1157" s="147">
        <f>IF(AND($I1157="Si",P1157=1),1,IF(AND($I1157="Fisico",P1157=1),1,IF(AND(P1157=1,$I1157="Electronico"),2,IF(P1157=1,VLOOKUP($C1157&amp;"|"&amp;$B1157&amp;"|"&amp;$D1157,Empresas!$C$6:$CC$92,$G1157+6+1,0),0))))</f>
        <v>0</v>
      </c>
      <c r="AH1157" s="147">
        <f>IF(AND($I1157="Si",Q1157=1),1,IF(AND($I1157="Fisico",Q1157=1),1,IF(AND(Q1157=1,$I1157="Electronico"),2,IF(Q1157=1,VLOOKUP($C1157&amp;"|"&amp;$B1157&amp;"|"&amp;$D1157,Empresas!$C$6:$CC$92,$G1157+6+1,0),0))))</f>
        <v>0</v>
      </c>
      <c r="AI1157" s="147">
        <f>IF(AND($I1157="Si",R1157=1),1,IF(AND($I1157="Fisico",R1157=1),1,IF(AND(R1157=1,$I1157="Electronico"),2,IF(R1157=1,VLOOKUP($C1157&amp;"|"&amp;$B1157&amp;"|"&amp;$D1157,Empresas!$C$6:$CC$92,$G1157+6+1,0),0))))</f>
        <v>0</v>
      </c>
      <c r="AJ1157" s="147">
        <f>IF(AND($I1157="Si",S1157=1),1,IF(AND($I1157="Fisico",S1157=1),1,IF(AND(S1157=1,$I1157="Electronico"),2,IF(S1157=1,VLOOKUP($C1157&amp;"|"&amp;$B1157&amp;"|"&amp;$D1157,Empresas!$C$6:$CC$92,$G1157+6+1,0),0))))</f>
        <v>0</v>
      </c>
      <c r="AK1157" s="147">
        <f>IF(AND($I1157="Si",T1157=1),1,IF(AND($I1157="Fisico",T1157=1),1,IF(AND(T1157=1,$I1157="Electronico"),2,IF(T1157=1,VLOOKUP($C1157&amp;"|"&amp;$B1157&amp;"|"&amp;$D1157,Empresas!$C$6:$CC$92,$G1157+6+1,0),0))))</f>
        <v>0</v>
      </c>
      <c r="AL1157" s="147">
        <f>IF(AND($I1157="Si",U1157=1),1,IF(AND($I1157="Fisico",U1157=1),1,IF(AND(U1157=1,$I1157="Electronico"),2,IF(U1157=1,VLOOKUP($C1157&amp;"|"&amp;$B1157&amp;"|"&amp;$D1157,Empresas!$C$6:$CC$92,$G1157+6+1,0),0))))</f>
        <v>0</v>
      </c>
      <c r="AM1157" s="149">
        <f t="shared" si="191"/>
        <v>0</v>
      </c>
      <c r="AN1157" s="149">
        <f t="shared" si="192"/>
        <v>0</v>
      </c>
      <c r="AO1157" s="152">
        <f t="shared" si="193"/>
        <v>0</v>
      </c>
    </row>
    <row r="1158" spans="1:41" x14ac:dyDescent="0.25">
      <c r="A1158" s="137" t="str">
        <f>VLOOKUP(D1158,Empresas!$D$7:$F$91,3,0)</f>
        <v>Yulisa</v>
      </c>
      <c r="B1158" s="138" t="str">
        <f>VLOOKUP(D1158,Empresas!$D$7:$G$91,4,0)</f>
        <v>Lorenzo</v>
      </c>
      <c r="C1158" s="138" t="s">
        <v>544</v>
      </c>
      <c r="D1158" s="138" t="s">
        <v>305</v>
      </c>
      <c r="E1158" s="138" t="str">
        <f>VLOOKUP(D1158,Empresas!$D$7:$E$92,2,0)</f>
        <v>FUNDO LAS DELICIAS S.A.C</v>
      </c>
      <c r="F1158" s="138" t="s">
        <v>158</v>
      </c>
      <c r="G1158" s="139">
        <f>+Empresas!$O$2</f>
        <v>7</v>
      </c>
      <c r="H1158" s="139" t="str">
        <f>VLOOKUP(D1158,Empresas!$D$6:$L$92,7,0)</f>
        <v>Trimestral</v>
      </c>
      <c r="I1158" s="138" t="str">
        <f>VLOOKUP(VLOOKUP(D1158&amp;"|"&amp;B1158,Empresas!$I$7:$CB$92,G1158,0),Tablas!$A$3:$B$5,2,0)</f>
        <v>Solo analisis</v>
      </c>
      <c r="J1158" s="78">
        <v>2</v>
      </c>
      <c r="K1158" s="78">
        <v>2</v>
      </c>
      <c r="L1158" s="78">
        <v>2</v>
      </c>
      <c r="M1158" s="78">
        <v>2</v>
      </c>
      <c r="N1158" s="78">
        <v>2</v>
      </c>
      <c r="O1158" s="78">
        <v>2</v>
      </c>
      <c r="P1158" s="78">
        <v>2</v>
      </c>
      <c r="Q1158" s="78">
        <v>2</v>
      </c>
      <c r="R1158" s="78"/>
      <c r="S1158" s="78"/>
      <c r="T1158" s="78"/>
      <c r="U1158" s="78"/>
      <c r="V1158" s="78" t="str">
        <f>VLOOKUP(D1158,Empresas!$D$7:$CF$91,81,0)</f>
        <v>B</v>
      </c>
      <c r="W1158" s="78" t="str">
        <f>VLOOKUP(D1158,Empresas!$D$7:$M$91,10,0)</f>
        <v>Agrario</v>
      </c>
      <c r="X1158" s="69" t="str">
        <f t="shared" si="189"/>
        <v>SI</v>
      </c>
      <c r="Y1158" s="153" t="str">
        <f t="shared" si="190"/>
        <v>Si aplica</v>
      </c>
      <c r="Z1158" s="147">
        <f>IF(Y1158="No aplica",0,IF(I1158="no",0,IF(I1158="No aplica",0,IF(I1158="Si",1,IF(I1158="Fisico",1,IF(I1158="Electronico",2,VLOOKUP(C1158&amp;"|"&amp;B1158&amp;"|"&amp;D1158,Empresas!$C$6:$CC$92,G1158+6+1,0)))))))</f>
        <v>0.5</v>
      </c>
      <c r="AA1158" s="147">
        <f>IF(AND($I1158="Si",J1158=1),1,IF(AND($I1158="Fisico",J1158=1),1,IF(AND(J1158=1,$I1158="Electronico"),2,IF(J1158=1,VLOOKUP($C1158&amp;"|"&amp;$B1158&amp;"|"&amp;$D1158,Empresas!$C$6:$CC$92,$G1158+6+1,0),0))))</f>
        <v>0</v>
      </c>
      <c r="AB1158" s="147">
        <f>IF(AND($I1158="Si",K1158=1),1,IF(AND($I1158="Fisico",K1158=1),1,IF(AND(K1158=1,$I1158="Electronico"),2,IF(K1158=1,VLOOKUP($C1158&amp;"|"&amp;$B1158&amp;"|"&amp;$D1158,Empresas!$C$6:$CC$92,$G1158+6+1,0),0))))</f>
        <v>0</v>
      </c>
      <c r="AC1158" s="147">
        <f>IF(AND($I1158="Si",L1158=1),1,IF(AND($I1158="Fisico",L1158=1),1,IF(AND(L1158=1,$I1158="Electronico"),2,IF(L1158=1,VLOOKUP($C1158&amp;"|"&amp;$B1158&amp;"|"&amp;$D1158,Empresas!$C$6:$CC$92,$G1158+6+1,0),0))))</f>
        <v>0</v>
      </c>
      <c r="AD1158" s="147">
        <f>IF(AND($I1158="Si",M1158=1),1,IF(AND($I1158="Fisico",M1158=1),1,IF(AND(M1158=1,$I1158="Electronico"),2,IF(M1158=1,VLOOKUP($C1158&amp;"|"&amp;$B1158&amp;"|"&amp;$D1158,Empresas!$C$6:$CC$92,$G1158+6+1,0),0))))</f>
        <v>0</v>
      </c>
      <c r="AE1158" s="147">
        <f>IF(AND($I1158="Si",N1158=1),1,IF(AND($I1158="Fisico",N1158=1),1,IF(AND(N1158=1,$I1158="Electronico"),2,IF(N1158=1,VLOOKUP($C1158&amp;"|"&amp;$B1158&amp;"|"&amp;$D1158,Empresas!$C$6:$CC$92,$G1158+6+1,0),0))))</f>
        <v>0</v>
      </c>
      <c r="AF1158" s="147">
        <f>IF(AND($I1158="Si",O1158=1),1,IF(AND($I1158="Fisico",O1158=1),1,IF(AND(O1158=1,$I1158="Electronico"),2,IF(O1158=1,VLOOKUP($C1158&amp;"|"&amp;$B1158&amp;"|"&amp;$D1158,Empresas!$C$6:$CC$92,$G1158+6+1,0),0))))</f>
        <v>0</v>
      </c>
      <c r="AG1158" s="147">
        <f>IF(AND($I1158="Si",P1158=1),1,IF(AND($I1158="Fisico",P1158=1),1,IF(AND(P1158=1,$I1158="Electronico"),2,IF(P1158=1,VLOOKUP($C1158&amp;"|"&amp;$B1158&amp;"|"&amp;$D1158,Empresas!$C$6:$CC$92,$G1158+6+1,0),0))))</f>
        <v>0</v>
      </c>
      <c r="AH1158" s="147">
        <f>IF(AND($I1158="Si",Q1158=1),1,IF(AND($I1158="Fisico",Q1158=1),1,IF(AND(Q1158=1,$I1158="Electronico"),2,IF(Q1158=1,VLOOKUP($C1158&amp;"|"&amp;$B1158&amp;"|"&amp;$D1158,Empresas!$C$6:$CC$92,$G1158+6+1,0),0))))</f>
        <v>0</v>
      </c>
      <c r="AI1158" s="147">
        <f>IF(AND($I1158="Si",R1158=1),1,IF(AND($I1158="Fisico",R1158=1),1,IF(AND(R1158=1,$I1158="Electronico"),2,IF(R1158=1,VLOOKUP($C1158&amp;"|"&amp;$B1158&amp;"|"&amp;$D1158,Empresas!$C$6:$CC$92,$G1158+6+1,0),0))))</f>
        <v>0</v>
      </c>
      <c r="AJ1158" s="147">
        <f>IF(AND($I1158="Si",S1158=1),1,IF(AND($I1158="Fisico",S1158=1),1,IF(AND(S1158=1,$I1158="Electronico"),2,IF(S1158=1,VLOOKUP($C1158&amp;"|"&amp;$B1158&amp;"|"&amp;$D1158,Empresas!$C$6:$CC$92,$G1158+6+1,0),0))))</f>
        <v>0</v>
      </c>
      <c r="AK1158" s="147">
        <f>IF(AND($I1158="Si",T1158=1),1,IF(AND($I1158="Fisico",T1158=1),1,IF(AND(T1158=1,$I1158="Electronico"),2,IF(T1158=1,VLOOKUP($C1158&amp;"|"&amp;$B1158&amp;"|"&amp;$D1158,Empresas!$C$6:$CC$92,$G1158+6+1,0),0))))</f>
        <v>0</v>
      </c>
      <c r="AL1158" s="147">
        <f>IF(AND($I1158="Si",U1158=1),1,IF(AND($I1158="Fisico",U1158=1),1,IF(AND(U1158=1,$I1158="Electronico"),2,IF(U1158=1,VLOOKUP($C1158&amp;"|"&amp;$B1158&amp;"|"&amp;$D1158,Empresas!$C$6:$CC$92,$G1158+6+1,0),0))))</f>
        <v>0</v>
      </c>
      <c r="AM1158" s="149">
        <f t="shared" si="191"/>
        <v>0</v>
      </c>
      <c r="AN1158" s="149">
        <f t="shared" si="192"/>
        <v>4</v>
      </c>
      <c r="AO1158" s="152">
        <f t="shared" si="193"/>
        <v>0</v>
      </c>
    </row>
    <row r="1159" spans="1:41" x14ac:dyDescent="0.25">
      <c r="A1159" s="137" t="str">
        <f>VLOOKUP(D1159,Empresas!$D$7:$F$91,3,0)</f>
        <v>Yulisa</v>
      </c>
      <c r="B1159" s="138" t="str">
        <f>VLOOKUP(D1159,Empresas!$D$7:$G$91,4,0)</f>
        <v>Lorenzo</v>
      </c>
      <c r="C1159" s="138" t="s">
        <v>544</v>
      </c>
      <c r="D1159" s="138" t="s">
        <v>305</v>
      </c>
      <c r="E1159" s="138" t="str">
        <f>VLOOKUP(D1159,Empresas!$D$7:$E$92,2,0)</f>
        <v>FUNDO LAS DELICIAS S.A.C</v>
      </c>
      <c r="F1159" s="138" t="s">
        <v>159</v>
      </c>
      <c r="G1159" s="139">
        <f>+G1158+3</f>
        <v>10</v>
      </c>
      <c r="H1159" s="139" t="str">
        <f>VLOOKUP(D1159,Empresas!$D$6:$L$92,7,0)</f>
        <v>Trimestral</v>
      </c>
      <c r="I1159" s="138" t="str">
        <f>VLOOKUP(VLOOKUP(D1159&amp;"|"&amp;B1159,Empresas!$I$7:$CB$92,G1159,0),Tablas!$A$3:$B$5,2,0)</f>
        <v>Solo analisis</v>
      </c>
      <c r="J1159" s="78">
        <v>2</v>
      </c>
      <c r="K1159" s="78">
        <v>2</v>
      </c>
      <c r="L1159" s="78">
        <v>2</v>
      </c>
      <c r="M1159" s="78">
        <v>2</v>
      </c>
      <c r="N1159" s="78">
        <v>2</v>
      </c>
      <c r="O1159" s="78">
        <v>2</v>
      </c>
      <c r="P1159" s="78">
        <v>2</v>
      </c>
      <c r="Q1159" s="78">
        <v>2</v>
      </c>
      <c r="R1159" s="78"/>
      <c r="S1159" s="78"/>
      <c r="T1159" s="78"/>
      <c r="U1159" s="78"/>
      <c r="V1159" s="78" t="str">
        <f>VLOOKUP(D1159,Empresas!$D$7:$CF$91,81,0)</f>
        <v>B</v>
      </c>
      <c r="W1159" s="78" t="str">
        <f>VLOOKUP(D1159,Empresas!$D$7:$M$91,10,0)</f>
        <v>Agrario</v>
      </c>
      <c r="X1159" s="69" t="str">
        <f t="shared" si="189"/>
        <v>SI</v>
      </c>
      <c r="Y1159" s="153" t="str">
        <f t="shared" si="190"/>
        <v>Si aplica</v>
      </c>
      <c r="Z1159" s="147">
        <f>IF(Y1159="No aplica",0,IF(I1159="no",0,IF(I1159="No aplica",0,IF(I1159="Si",1,IF(I1159="Fisico",1,IF(I1159="Electronico",2,VLOOKUP(C1159&amp;"|"&amp;B1159&amp;"|"&amp;D1159,Empresas!$C$6:$CC$92,G1159+6+1,0)))))))</f>
        <v>0.5</v>
      </c>
      <c r="AA1159" s="147">
        <f>IF(AND($I1159="Si",J1159=1),1,IF(AND($I1159="Fisico",J1159=1),1,IF(AND(J1159=1,$I1159="Electronico"),2,IF(J1159=1,VLOOKUP($C1159&amp;"|"&amp;$B1159&amp;"|"&amp;$D1159,Empresas!$C$6:$CC$92,$G1159+6+1,0),0))))</f>
        <v>0</v>
      </c>
      <c r="AB1159" s="147">
        <f>IF(AND($I1159="Si",K1159=1),1,IF(AND($I1159="Fisico",K1159=1),1,IF(AND(K1159=1,$I1159="Electronico"),2,IF(K1159=1,VLOOKUP($C1159&amp;"|"&amp;$B1159&amp;"|"&amp;$D1159,Empresas!$C$6:$CC$92,$G1159+6+1,0),0))))</f>
        <v>0</v>
      </c>
      <c r="AC1159" s="147">
        <f>IF(AND($I1159="Si",L1159=1),1,IF(AND($I1159="Fisico",L1159=1),1,IF(AND(L1159=1,$I1159="Electronico"),2,IF(L1159=1,VLOOKUP($C1159&amp;"|"&amp;$B1159&amp;"|"&amp;$D1159,Empresas!$C$6:$CC$92,$G1159+6+1,0),0))))</f>
        <v>0</v>
      </c>
      <c r="AD1159" s="147">
        <f>IF(AND($I1159="Si",M1159=1),1,IF(AND($I1159="Fisico",M1159=1),1,IF(AND(M1159=1,$I1159="Electronico"),2,IF(M1159=1,VLOOKUP($C1159&amp;"|"&amp;$B1159&amp;"|"&amp;$D1159,Empresas!$C$6:$CC$92,$G1159+6+1,0),0))))</f>
        <v>0</v>
      </c>
      <c r="AE1159" s="147">
        <f>IF(AND($I1159="Si",N1159=1),1,IF(AND($I1159="Fisico",N1159=1),1,IF(AND(N1159=1,$I1159="Electronico"),2,IF(N1159=1,VLOOKUP($C1159&amp;"|"&amp;$B1159&amp;"|"&amp;$D1159,Empresas!$C$6:$CC$92,$G1159+6+1,0),0))))</f>
        <v>0</v>
      </c>
      <c r="AF1159" s="147">
        <f>IF(AND($I1159="Si",O1159=1),1,IF(AND($I1159="Fisico",O1159=1),1,IF(AND(O1159=1,$I1159="Electronico"),2,IF(O1159=1,VLOOKUP($C1159&amp;"|"&amp;$B1159&amp;"|"&amp;$D1159,Empresas!$C$6:$CC$92,$G1159+6+1,0),0))))</f>
        <v>0</v>
      </c>
      <c r="AG1159" s="147">
        <f>IF(AND($I1159="Si",P1159=1),1,IF(AND($I1159="Fisico",P1159=1),1,IF(AND(P1159=1,$I1159="Electronico"),2,IF(P1159=1,VLOOKUP($C1159&amp;"|"&amp;$B1159&amp;"|"&amp;$D1159,Empresas!$C$6:$CC$92,$G1159+6+1,0),0))))</f>
        <v>0</v>
      </c>
      <c r="AH1159" s="147">
        <f>IF(AND($I1159="Si",Q1159=1),1,IF(AND($I1159="Fisico",Q1159=1),1,IF(AND(Q1159=1,$I1159="Electronico"),2,IF(Q1159=1,VLOOKUP($C1159&amp;"|"&amp;$B1159&amp;"|"&amp;$D1159,Empresas!$C$6:$CC$92,$G1159+6+1,0),0))))</f>
        <v>0</v>
      </c>
      <c r="AI1159" s="147">
        <f>IF(AND($I1159="Si",R1159=1),1,IF(AND($I1159="Fisico",R1159=1),1,IF(AND(R1159=1,$I1159="Electronico"),2,IF(R1159=1,VLOOKUP($C1159&amp;"|"&amp;$B1159&amp;"|"&amp;$D1159,Empresas!$C$6:$CC$92,$G1159+6+1,0),0))))</f>
        <v>0</v>
      </c>
      <c r="AJ1159" s="147">
        <f>IF(AND($I1159="Si",S1159=1),1,IF(AND($I1159="Fisico",S1159=1),1,IF(AND(S1159=1,$I1159="Electronico"),2,IF(S1159=1,VLOOKUP($C1159&amp;"|"&amp;$B1159&amp;"|"&amp;$D1159,Empresas!$C$6:$CC$92,$G1159+6+1,0),0))))</f>
        <v>0</v>
      </c>
      <c r="AK1159" s="147">
        <f>IF(AND($I1159="Si",T1159=1),1,IF(AND($I1159="Fisico",T1159=1),1,IF(AND(T1159=1,$I1159="Electronico"),2,IF(T1159=1,VLOOKUP($C1159&amp;"|"&amp;$B1159&amp;"|"&amp;$D1159,Empresas!$C$6:$CC$92,$G1159+6+1,0),0))))</f>
        <v>0</v>
      </c>
      <c r="AL1159" s="147">
        <f>IF(AND($I1159="Si",U1159=1),1,IF(AND($I1159="Fisico",U1159=1),1,IF(AND(U1159=1,$I1159="Electronico"),2,IF(U1159=1,VLOOKUP($C1159&amp;"|"&amp;$B1159&amp;"|"&amp;$D1159,Empresas!$C$6:$CC$92,$G1159+6+1,0),0))))</f>
        <v>0</v>
      </c>
      <c r="AM1159" s="149">
        <f t="shared" si="191"/>
        <v>0</v>
      </c>
      <c r="AN1159" s="149">
        <f t="shared" si="192"/>
        <v>4</v>
      </c>
      <c r="AO1159" s="152">
        <f t="shared" si="193"/>
        <v>0</v>
      </c>
    </row>
    <row r="1160" spans="1:41" x14ac:dyDescent="0.25">
      <c r="A1160" s="137" t="str">
        <f>VLOOKUP(D1160,Empresas!$D$7:$F$91,3,0)</f>
        <v>Yulisa</v>
      </c>
      <c r="B1160" s="138" t="str">
        <f>VLOOKUP(D1160,Empresas!$D$7:$G$91,4,0)</f>
        <v>Lorenzo</v>
      </c>
      <c r="C1160" s="138" t="s">
        <v>544</v>
      </c>
      <c r="D1160" s="138" t="s">
        <v>305</v>
      </c>
      <c r="E1160" s="138" t="str">
        <f>VLOOKUP(D1160,Empresas!$D$7:$E$92,2,0)</f>
        <v>FUNDO LAS DELICIAS S.A.C</v>
      </c>
      <c r="F1160" s="138" t="s">
        <v>160</v>
      </c>
      <c r="G1160" s="139">
        <f t="shared" ref="G1160:G1171" si="194">+G1159+3</f>
        <v>13</v>
      </c>
      <c r="H1160" s="139" t="str">
        <f>VLOOKUP(D1160,Empresas!$D$6:$L$92,7,0)</f>
        <v>Trimestral</v>
      </c>
      <c r="I1160" s="138" t="str">
        <f>VLOOKUP(VLOOKUP(D1160&amp;"|"&amp;B1160,Empresas!$I$7:$CB$92,G1160,0),Tablas!$A$3:$B$5,2,0)</f>
        <v>Solo analisis</v>
      </c>
      <c r="J1160" s="78">
        <v>2</v>
      </c>
      <c r="K1160" s="78">
        <v>2</v>
      </c>
      <c r="L1160" s="78">
        <v>2</v>
      </c>
      <c r="M1160" s="78">
        <v>2</v>
      </c>
      <c r="N1160" s="78">
        <v>2</v>
      </c>
      <c r="O1160" s="78">
        <v>2</v>
      </c>
      <c r="P1160" s="78">
        <v>2</v>
      </c>
      <c r="Q1160" s="78">
        <v>2</v>
      </c>
      <c r="R1160" s="78"/>
      <c r="S1160" s="78"/>
      <c r="T1160" s="78"/>
      <c r="U1160" s="78"/>
      <c r="V1160" s="78" t="str">
        <f>VLOOKUP(D1160,Empresas!$D$7:$CF$91,81,0)</f>
        <v>B</v>
      </c>
      <c r="W1160" s="78" t="str">
        <f>VLOOKUP(D1160,Empresas!$D$7:$M$91,10,0)</f>
        <v>Agrario</v>
      </c>
      <c r="X1160" s="69" t="str">
        <f t="shared" si="189"/>
        <v>SI</v>
      </c>
      <c r="Y1160" s="153" t="str">
        <f t="shared" si="190"/>
        <v>Si aplica</v>
      </c>
      <c r="Z1160" s="147">
        <f>IF(Y1160="No aplica",0,IF(I1160="no",0,IF(I1160="No aplica",0,IF(I1160="Si",1,IF(I1160="Fisico",1,IF(I1160="Electronico",2,VLOOKUP(C1160&amp;"|"&amp;B1160&amp;"|"&amp;D1160,Empresas!$C$6:$CC$92,G1160+6+1,0)))))))</f>
        <v>1</v>
      </c>
      <c r="AA1160" s="147">
        <f>IF(AND($I1160="Si",J1160=1),1,IF(AND($I1160="Fisico",J1160=1),1,IF(AND(J1160=1,$I1160="Electronico"),2,IF(J1160=1,VLOOKUP($C1160&amp;"|"&amp;$B1160&amp;"|"&amp;$D1160,Empresas!$C$6:$CC$92,$G1160+6+1,0),0))))</f>
        <v>0</v>
      </c>
      <c r="AB1160" s="147">
        <f>IF(AND($I1160="Si",K1160=1),1,IF(AND($I1160="Fisico",K1160=1),1,IF(AND(K1160=1,$I1160="Electronico"),2,IF(K1160=1,VLOOKUP($C1160&amp;"|"&amp;$B1160&amp;"|"&amp;$D1160,Empresas!$C$6:$CC$92,$G1160+6+1,0),0))))</f>
        <v>0</v>
      </c>
      <c r="AC1160" s="147">
        <f>IF(AND($I1160="Si",L1160=1),1,IF(AND($I1160="Fisico",L1160=1),1,IF(AND(L1160=1,$I1160="Electronico"),2,IF(L1160=1,VLOOKUP($C1160&amp;"|"&amp;$B1160&amp;"|"&amp;$D1160,Empresas!$C$6:$CC$92,$G1160+6+1,0),0))))</f>
        <v>0</v>
      </c>
      <c r="AD1160" s="147">
        <f>IF(AND($I1160="Si",M1160=1),1,IF(AND($I1160="Fisico",M1160=1),1,IF(AND(M1160=1,$I1160="Electronico"),2,IF(M1160=1,VLOOKUP($C1160&amp;"|"&amp;$B1160&amp;"|"&amp;$D1160,Empresas!$C$6:$CC$92,$G1160+6+1,0),0))))</f>
        <v>0</v>
      </c>
      <c r="AE1160" s="147">
        <f>IF(AND($I1160="Si",N1160=1),1,IF(AND($I1160="Fisico",N1160=1),1,IF(AND(N1160=1,$I1160="Electronico"),2,IF(N1160=1,VLOOKUP($C1160&amp;"|"&amp;$B1160&amp;"|"&amp;$D1160,Empresas!$C$6:$CC$92,$G1160+6+1,0),0))))</f>
        <v>0</v>
      </c>
      <c r="AF1160" s="147">
        <f>IF(AND($I1160="Si",O1160=1),1,IF(AND($I1160="Fisico",O1160=1),1,IF(AND(O1160=1,$I1160="Electronico"),2,IF(O1160=1,VLOOKUP($C1160&amp;"|"&amp;$B1160&amp;"|"&amp;$D1160,Empresas!$C$6:$CC$92,$G1160+6+1,0),0))))</f>
        <v>0</v>
      </c>
      <c r="AG1160" s="147">
        <f>IF(AND($I1160="Si",P1160=1),1,IF(AND($I1160="Fisico",P1160=1),1,IF(AND(P1160=1,$I1160="Electronico"),2,IF(P1160=1,VLOOKUP($C1160&amp;"|"&amp;$B1160&amp;"|"&amp;$D1160,Empresas!$C$6:$CC$92,$G1160+6+1,0),0))))</f>
        <v>0</v>
      </c>
      <c r="AH1160" s="147">
        <f>IF(AND($I1160="Si",Q1160=1),1,IF(AND($I1160="Fisico",Q1160=1),1,IF(AND(Q1160=1,$I1160="Electronico"),2,IF(Q1160=1,VLOOKUP($C1160&amp;"|"&amp;$B1160&amp;"|"&amp;$D1160,Empresas!$C$6:$CC$92,$G1160+6+1,0),0))))</f>
        <v>0</v>
      </c>
      <c r="AI1160" s="147">
        <f>IF(AND($I1160="Si",R1160=1),1,IF(AND($I1160="Fisico",R1160=1),1,IF(AND(R1160=1,$I1160="Electronico"),2,IF(R1160=1,VLOOKUP($C1160&amp;"|"&amp;$B1160&amp;"|"&amp;$D1160,Empresas!$C$6:$CC$92,$G1160+6+1,0),0))))</f>
        <v>0</v>
      </c>
      <c r="AJ1160" s="147">
        <f>IF(AND($I1160="Si",S1160=1),1,IF(AND($I1160="Fisico",S1160=1),1,IF(AND(S1160=1,$I1160="Electronico"),2,IF(S1160=1,VLOOKUP($C1160&amp;"|"&amp;$B1160&amp;"|"&amp;$D1160,Empresas!$C$6:$CC$92,$G1160+6+1,0),0))))</f>
        <v>0</v>
      </c>
      <c r="AK1160" s="147">
        <f>IF(AND($I1160="Si",T1160=1),1,IF(AND($I1160="Fisico",T1160=1),1,IF(AND(T1160=1,$I1160="Electronico"),2,IF(T1160=1,VLOOKUP($C1160&amp;"|"&amp;$B1160&amp;"|"&amp;$D1160,Empresas!$C$6:$CC$92,$G1160+6+1,0),0))))</f>
        <v>0</v>
      </c>
      <c r="AL1160" s="147">
        <f>IF(AND($I1160="Si",U1160=1),1,IF(AND($I1160="Fisico",U1160=1),1,IF(AND(U1160=1,$I1160="Electronico"),2,IF(U1160=1,VLOOKUP($C1160&amp;"|"&amp;$B1160&amp;"|"&amp;$D1160,Empresas!$C$6:$CC$92,$G1160+6+1,0),0))))</f>
        <v>0</v>
      </c>
      <c r="AM1160" s="149">
        <f t="shared" si="191"/>
        <v>0</v>
      </c>
      <c r="AN1160" s="149">
        <f t="shared" si="192"/>
        <v>8</v>
      </c>
      <c r="AO1160" s="152">
        <f t="shared" si="193"/>
        <v>0</v>
      </c>
    </row>
    <row r="1161" spans="1:41" x14ac:dyDescent="0.25">
      <c r="A1161" s="137" t="str">
        <f>VLOOKUP(D1161,Empresas!$D$7:$F$91,3,0)</f>
        <v>Yulisa</v>
      </c>
      <c r="B1161" s="138" t="str">
        <f>VLOOKUP(D1161,Empresas!$D$7:$G$91,4,0)</f>
        <v>Lorenzo</v>
      </c>
      <c r="C1161" s="138" t="s">
        <v>544</v>
      </c>
      <c r="D1161" s="138" t="s">
        <v>305</v>
      </c>
      <c r="E1161" s="138" t="str">
        <f>VLOOKUP(D1161,Empresas!$D$7:$E$92,2,0)</f>
        <v>FUNDO LAS DELICIAS S.A.C</v>
      </c>
      <c r="F1161" s="138" t="s">
        <v>161</v>
      </c>
      <c r="G1161" s="139">
        <f t="shared" si="194"/>
        <v>16</v>
      </c>
      <c r="H1161" s="139" t="str">
        <f>VLOOKUP(D1161,Empresas!$D$6:$L$92,7,0)</f>
        <v>Trimestral</v>
      </c>
      <c r="I1161" s="138" t="str">
        <f>VLOOKUP(VLOOKUP(D1161&amp;"|"&amp;B1161,Empresas!$I$7:$CB$92,G1161,0),Tablas!$A$3:$B$5,2,0)</f>
        <v>Solo analisis</v>
      </c>
      <c r="J1161" s="78">
        <v>2</v>
      </c>
      <c r="K1161" s="78">
        <v>2</v>
      </c>
      <c r="L1161" s="78">
        <v>2</v>
      </c>
      <c r="M1161" s="78">
        <v>2</v>
      </c>
      <c r="N1161" s="78">
        <v>2</v>
      </c>
      <c r="O1161" s="78">
        <v>2</v>
      </c>
      <c r="P1161" s="78">
        <v>2</v>
      </c>
      <c r="Q1161" s="78">
        <v>2</v>
      </c>
      <c r="R1161" s="78"/>
      <c r="S1161" s="78"/>
      <c r="T1161" s="78"/>
      <c r="U1161" s="78"/>
      <c r="V1161" s="78" t="str">
        <f>VLOOKUP(D1161,Empresas!$D$7:$CF$91,81,0)</f>
        <v>B</v>
      </c>
      <c r="W1161" s="78" t="str">
        <f>VLOOKUP(D1161,Empresas!$D$7:$M$91,10,0)</f>
        <v>Agrario</v>
      </c>
      <c r="X1161" s="69" t="str">
        <f t="shared" si="189"/>
        <v>SI</v>
      </c>
      <c r="Y1161" s="153" t="str">
        <f t="shared" si="190"/>
        <v>Si aplica</v>
      </c>
      <c r="Z1161" s="147">
        <f>IF(Y1161="No aplica",0,IF(I1161="no",0,IF(I1161="No aplica",0,IF(I1161="Si",1,IF(I1161="Fisico",1,IF(I1161="Electronico",2,VLOOKUP(C1161&amp;"|"&amp;B1161&amp;"|"&amp;D1161,Empresas!$C$6:$CC$92,G1161+6+1,0)))))))</f>
        <v>1</v>
      </c>
      <c r="AA1161" s="147">
        <f>IF(AND($I1161="Si",J1161=1),1,IF(AND($I1161="Fisico",J1161=1),1,IF(AND(J1161=1,$I1161="Electronico"),2,IF(J1161=1,VLOOKUP($C1161&amp;"|"&amp;$B1161&amp;"|"&amp;$D1161,Empresas!$C$6:$CC$92,$G1161+6+1,0),0))))</f>
        <v>0</v>
      </c>
      <c r="AB1161" s="147">
        <f>IF(AND($I1161="Si",K1161=1),1,IF(AND($I1161="Fisico",K1161=1),1,IF(AND(K1161=1,$I1161="Electronico"),2,IF(K1161=1,VLOOKUP($C1161&amp;"|"&amp;$B1161&amp;"|"&amp;$D1161,Empresas!$C$6:$CC$92,$G1161+6+1,0),0))))</f>
        <v>0</v>
      </c>
      <c r="AC1161" s="147">
        <f>IF(AND($I1161="Si",L1161=1),1,IF(AND($I1161="Fisico",L1161=1),1,IF(AND(L1161=1,$I1161="Electronico"),2,IF(L1161=1,VLOOKUP($C1161&amp;"|"&amp;$B1161&amp;"|"&amp;$D1161,Empresas!$C$6:$CC$92,$G1161+6+1,0),0))))</f>
        <v>0</v>
      </c>
      <c r="AD1161" s="147">
        <f>IF(AND($I1161="Si",M1161=1),1,IF(AND($I1161="Fisico",M1161=1),1,IF(AND(M1161=1,$I1161="Electronico"),2,IF(M1161=1,VLOOKUP($C1161&amp;"|"&amp;$B1161&amp;"|"&amp;$D1161,Empresas!$C$6:$CC$92,$G1161+6+1,0),0))))</f>
        <v>0</v>
      </c>
      <c r="AE1161" s="147">
        <f>IF(AND($I1161="Si",N1161=1),1,IF(AND($I1161="Fisico",N1161=1),1,IF(AND(N1161=1,$I1161="Electronico"),2,IF(N1161=1,VLOOKUP($C1161&amp;"|"&amp;$B1161&amp;"|"&amp;$D1161,Empresas!$C$6:$CC$92,$G1161+6+1,0),0))))</f>
        <v>0</v>
      </c>
      <c r="AF1161" s="147">
        <f>IF(AND($I1161="Si",O1161=1),1,IF(AND($I1161="Fisico",O1161=1),1,IF(AND(O1161=1,$I1161="Electronico"),2,IF(O1161=1,VLOOKUP($C1161&amp;"|"&amp;$B1161&amp;"|"&amp;$D1161,Empresas!$C$6:$CC$92,$G1161+6+1,0),0))))</f>
        <v>0</v>
      </c>
      <c r="AG1161" s="147">
        <f>IF(AND($I1161="Si",P1161=1),1,IF(AND($I1161="Fisico",P1161=1),1,IF(AND(P1161=1,$I1161="Electronico"),2,IF(P1161=1,VLOOKUP($C1161&amp;"|"&amp;$B1161&amp;"|"&amp;$D1161,Empresas!$C$6:$CC$92,$G1161+6+1,0),0))))</f>
        <v>0</v>
      </c>
      <c r="AH1161" s="147">
        <f>IF(AND($I1161="Si",Q1161=1),1,IF(AND($I1161="Fisico",Q1161=1),1,IF(AND(Q1161=1,$I1161="Electronico"),2,IF(Q1161=1,VLOOKUP($C1161&amp;"|"&amp;$B1161&amp;"|"&amp;$D1161,Empresas!$C$6:$CC$92,$G1161+6+1,0),0))))</f>
        <v>0</v>
      </c>
      <c r="AI1161" s="147">
        <f>IF(AND($I1161="Si",R1161=1),1,IF(AND($I1161="Fisico",R1161=1),1,IF(AND(R1161=1,$I1161="Electronico"),2,IF(R1161=1,VLOOKUP($C1161&amp;"|"&amp;$B1161&amp;"|"&amp;$D1161,Empresas!$C$6:$CC$92,$G1161+6+1,0),0))))</f>
        <v>0</v>
      </c>
      <c r="AJ1161" s="147">
        <f>IF(AND($I1161="Si",S1161=1),1,IF(AND($I1161="Fisico",S1161=1),1,IF(AND(S1161=1,$I1161="Electronico"),2,IF(S1161=1,VLOOKUP($C1161&amp;"|"&amp;$B1161&amp;"|"&amp;$D1161,Empresas!$C$6:$CC$92,$G1161+6+1,0),0))))</f>
        <v>0</v>
      </c>
      <c r="AK1161" s="147">
        <f>IF(AND($I1161="Si",T1161=1),1,IF(AND($I1161="Fisico",T1161=1),1,IF(AND(T1161=1,$I1161="Electronico"),2,IF(T1161=1,VLOOKUP($C1161&amp;"|"&amp;$B1161&amp;"|"&amp;$D1161,Empresas!$C$6:$CC$92,$G1161+6+1,0),0))))</f>
        <v>0</v>
      </c>
      <c r="AL1161" s="147">
        <f>IF(AND($I1161="Si",U1161=1),1,IF(AND($I1161="Fisico",U1161=1),1,IF(AND(U1161=1,$I1161="Electronico"),2,IF(U1161=1,VLOOKUP($C1161&amp;"|"&amp;$B1161&amp;"|"&amp;$D1161,Empresas!$C$6:$CC$92,$G1161+6+1,0),0))))</f>
        <v>0</v>
      </c>
      <c r="AM1161" s="149">
        <f t="shared" si="191"/>
        <v>0</v>
      </c>
      <c r="AN1161" s="149">
        <f t="shared" si="192"/>
        <v>8</v>
      </c>
      <c r="AO1161" s="152">
        <f t="shared" si="193"/>
        <v>0</v>
      </c>
    </row>
    <row r="1162" spans="1:41" x14ac:dyDescent="0.25">
      <c r="A1162" s="137" t="str">
        <f>VLOOKUP(D1162,Empresas!$D$7:$F$91,3,0)</f>
        <v>Yulisa</v>
      </c>
      <c r="B1162" s="138" t="str">
        <f>VLOOKUP(D1162,Empresas!$D$7:$G$91,4,0)</f>
        <v>Lorenzo</v>
      </c>
      <c r="C1162" s="138" t="s">
        <v>544</v>
      </c>
      <c r="D1162" s="138" t="s">
        <v>305</v>
      </c>
      <c r="E1162" s="138" t="str">
        <f>VLOOKUP(D1162,Empresas!$D$7:$E$92,2,0)</f>
        <v>FUNDO LAS DELICIAS S.A.C</v>
      </c>
      <c r="F1162" s="138" t="s">
        <v>162</v>
      </c>
      <c r="G1162" s="139">
        <f t="shared" si="194"/>
        <v>19</v>
      </c>
      <c r="H1162" s="139" t="str">
        <f>VLOOKUP(D1162,Empresas!$D$6:$L$92,7,0)</f>
        <v>Trimestral</v>
      </c>
      <c r="I1162" s="138" t="str">
        <f>VLOOKUP(VLOOKUP(D1162&amp;"|"&amp;B1162,Empresas!$I$7:$CB$92,G1162,0),Tablas!$A$3:$B$5,2,0)</f>
        <v>No aplica</v>
      </c>
      <c r="J1162" s="78"/>
      <c r="K1162" s="78"/>
      <c r="L1162" s="78"/>
      <c r="M1162" s="78"/>
      <c r="N1162" s="78"/>
      <c r="O1162" s="78"/>
      <c r="P1162" s="78"/>
      <c r="Q1162" s="78"/>
      <c r="R1162" s="78"/>
      <c r="S1162" s="78"/>
      <c r="T1162" s="78"/>
      <c r="U1162" s="78"/>
      <c r="V1162" s="78" t="str">
        <f>VLOOKUP(D1162,Empresas!$D$7:$CF$91,81,0)</f>
        <v>B</v>
      </c>
      <c r="W1162" s="78" t="str">
        <f>VLOOKUP(D1162,Empresas!$D$7:$M$91,10,0)</f>
        <v>Agrario</v>
      </c>
      <c r="X1162" s="69" t="str">
        <f t="shared" si="189"/>
        <v>SI</v>
      </c>
      <c r="Y1162" s="153" t="str">
        <f t="shared" si="190"/>
        <v>No aplica</v>
      </c>
      <c r="Z1162" s="147">
        <f>IF(Y1162="No aplica",0,IF(I1162="no",0,IF(I1162="No aplica",0,IF(I1162="Si",1,IF(I1162="Fisico",1,IF(I1162="Electronico",2,VLOOKUP(C1162&amp;"|"&amp;B1162&amp;"|"&amp;D1162,Empresas!$C$6:$CC$92,G1162+6+1,0)))))))</f>
        <v>0</v>
      </c>
      <c r="AA1162" s="147">
        <f>IF(AND($I1162="Si",J1162=1),1,IF(AND($I1162="Fisico",J1162=1),1,IF(AND(J1162=1,$I1162="Electronico"),2,IF(J1162=1,VLOOKUP($C1162&amp;"|"&amp;$B1162&amp;"|"&amp;$D1162,Empresas!$C$6:$CC$92,$G1162+6+1,0),0))))</f>
        <v>0</v>
      </c>
      <c r="AB1162" s="147">
        <f>IF(AND($I1162="Si",K1162=1),1,IF(AND($I1162="Fisico",K1162=1),1,IF(AND(K1162=1,$I1162="Electronico"),2,IF(K1162=1,VLOOKUP($C1162&amp;"|"&amp;$B1162&amp;"|"&amp;$D1162,Empresas!$C$6:$CC$92,$G1162+6+1,0),0))))</f>
        <v>0</v>
      </c>
      <c r="AC1162" s="147">
        <f>IF(AND($I1162="Si",L1162=1),1,IF(AND($I1162="Fisico",L1162=1),1,IF(AND(L1162=1,$I1162="Electronico"),2,IF(L1162=1,VLOOKUP($C1162&amp;"|"&amp;$B1162&amp;"|"&amp;$D1162,Empresas!$C$6:$CC$92,$G1162+6+1,0),0))))</f>
        <v>0</v>
      </c>
      <c r="AD1162" s="147">
        <f>IF(AND($I1162="Si",M1162=1),1,IF(AND($I1162="Fisico",M1162=1),1,IF(AND(M1162=1,$I1162="Electronico"),2,IF(M1162=1,VLOOKUP($C1162&amp;"|"&amp;$B1162&amp;"|"&amp;$D1162,Empresas!$C$6:$CC$92,$G1162+6+1,0),0))))</f>
        <v>0</v>
      </c>
      <c r="AE1162" s="147">
        <f>IF(AND($I1162="Si",N1162=1),1,IF(AND($I1162="Fisico",N1162=1),1,IF(AND(N1162=1,$I1162="Electronico"),2,IF(N1162=1,VLOOKUP($C1162&amp;"|"&amp;$B1162&amp;"|"&amp;$D1162,Empresas!$C$6:$CC$92,$G1162+6+1,0),0))))</f>
        <v>0</v>
      </c>
      <c r="AF1162" s="147">
        <f>IF(AND($I1162="Si",O1162=1),1,IF(AND($I1162="Fisico",O1162=1),1,IF(AND(O1162=1,$I1162="Electronico"),2,IF(O1162=1,VLOOKUP($C1162&amp;"|"&amp;$B1162&amp;"|"&amp;$D1162,Empresas!$C$6:$CC$92,$G1162+6+1,0),0))))</f>
        <v>0</v>
      </c>
      <c r="AG1162" s="147">
        <f>IF(AND($I1162="Si",P1162=1),1,IF(AND($I1162="Fisico",P1162=1),1,IF(AND(P1162=1,$I1162="Electronico"),2,IF(P1162=1,VLOOKUP($C1162&amp;"|"&amp;$B1162&amp;"|"&amp;$D1162,Empresas!$C$6:$CC$92,$G1162+6+1,0),0))))</f>
        <v>0</v>
      </c>
      <c r="AH1162" s="147">
        <f>IF(AND($I1162="Si",Q1162=1),1,IF(AND($I1162="Fisico",Q1162=1),1,IF(AND(Q1162=1,$I1162="Electronico"),2,IF(Q1162=1,VLOOKUP($C1162&amp;"|"&amp;$B1162&amp;"|"&amp;$D1162,Empresas!$C$6:$CC$92,$G1162+6+1,0),0))))</f>
        <v>0</v>
      </c>
      <c r="AI1162" s="147">
        <f>IF(AND($I1162="Si",R1162=1),1,IF(AND($I1162="Fisico",R1162=1),1,IF(AND(R1162=1,$I1162="Electronico"),2,IF(R1162=1,VLOOKUP($C1162&amp;"|"&amp;$B1162&amp;"|"&amp;$D1162,Empresas!$C$6:$CC$92,$G1162+6+1,0),0))))</f>
        <v>0</v>
      </c>
      <c r="AJ1162" s="147">
        <f>IF(AND($I1162="Si",S1162=1),1,IF(AND($I1162="Fisico",S1162=1),1,IF(AND(S1162=1,$I1162="Electronico"),2,IF(S1162=1,VLOOKUP($C1162&amp;"|"&amp;$B1162&amp;"|"&amp;$D1162,Empresas!$C$6:$CC$92,$G1162+6+1,0),0))))</f>
        <v>0</v>
      </c>
      <c r="AK1162" s="147">
        <f>IF(AND($I1162="Si",T1162=1),1,IF(AND($I1162="Fisico",T1162=1),1,IF(AND(T1162=1,$I1162="Electronico"),2,IF(T1162=1,VLOOKUP($C1162&amp;"|"&amp;$B1162&amp;"|"&amp;$D1162,Empresas!$C$6:$CC$92,$G1162+6+1,0),0))))</f>
        <v>0</v>
      </c>
      <c r="AL1162" s="147">
        <f>IF(AND($I1162="Si",U1162=1),1,IF(AND($I1162="Fisico",U1162=1),1,IF(AND(U1162=1,$I1162="Electronico"),2,IF(U1162=1,VLOOKUP($C1162&amp;"|"&amp;$B1162&amp;"|"&amp;$D1162,Empresas!$C$6:$CC$92,$G1162+6+1,0),0))))</f>
        <v>0</v>
      </c>
      <c r="AM1162" s="149">
        <f t="shared" si="191"/>
        <v>0</v>
      </c>
      <c r="AN1162" s="149">
        <f t="shared" si="192"/>
        <v>0</v>
      </c>
      <c r="AO1162" s="152">
        <f t="shared" si="193"/>
        <v>0</v>
      </c>
    </row>
    <row r="1163" spans="1:41" x14ac:dyDescent="0.25">
      <c r="A1163" s="137" t="str">
        <f>VLOOKUP(D1163,Empresas!$D$7:$F$91,3,0)</f>
        <v>Yulisa</v>
      </c>
      <c r="B1163" s="138" t="str">
        <f>VLOOKUP(D1163,Empresas!$D$7:$G$91,4,0)</f>
        <v>Lorenzo</v>
      </c>
      <c r="C1163" s="138" t="s">
        <v>544</v>
      </c>
      <c r="D1163" s="138" t="s">
        <v>305</v>
      </c>
      <c r="E1163" s="138" t="str">
        <f>VLOOKUP(D1163,Empresas!$D$7:$E$92,2,0)</f>
        <v>FUNDO LAS DELICIAS S.A.C</v>
      </c>
      <c r="F1163" s="138" t="s">
        <v>163</v>
      </c>
      <c r="G1163" s="139">
        <f t="shared" si="194"/>
        <v>22</v>
      </c>
      <c r="H1163" s="139" t="str">
        <f>VLOOKUP(D1163,Empresas!$D$6:$L$92,7,0)</f>
        <v>Trimestral</v>
      </c>
      <c r="I1163" s="138" t="str">
        <f>VLOOKUP(VLOOKUP(D1163&amp;"|"&amp;B1163,Empresas!$I$7:$CB$92,G1163,0),Tablas!$A$3:$B$5,2,0)</f>
        <v>Solo analisis</v>
      </c>
      <c r="J1163" s="78">
        <v>2</v>
      </c>
      <c r="K1163" s="78">
        <v>2</v>
      </c>
      <c r="L1163" s="78">
        <v>2</v>
      </c>
      <c r="M1163" s="78">
        <v>2</v>
      </c>
      <c r="N1163" s="78">
        <v>2</v>
      </c>
      <c r="O1163" s="78">
        <v>2</v>
      </c>
      <c r="P1163" s="78">
        <v>2</v>
      </c>
      <c r="Q1163" s="78">
        <v>2</v>
      </c>
      <c r="R1163" s="78"/>
      <c r="S1163" s="78"/>
      <c r="T1163" s="78"/>
      <c r="U1163" s="78"/>
      <c r="V1163" s="78" t="str">
        <f>VLOOKUP(D1163,Empresas!$D$7:$CF$91,81,0)</f>
        <v>B</v>
      </c>
      <c r="W1163" s="78" t="str">
        <f>VLOOKUP(D1163,Empresas!$D$7:$M$91,10,0)</f>
        <v>Agrario</v>
      </c>
      <c r="X1163" s="69" t="str">
        <f t="shared" si="189"/>
        <v>SI</v>
      </c>
      <c r="Y1163" s="153" t="str">
        <f t="shared" si="190"/>
        <v>Si aplica</v>
      </c>
      <c r="Z1163" s="147">
        <f>IF(Y1163="No aplica",0,IF(I1163="no",0,IF(I1163="No aplica",0,IF(I1163="Si",1,IF(I1163="Fisico",1,IF(I1163="Electronico",2,VLOOKUP(C1163&amp;"|"&amp;B1163&amp;"|"&amp;D1163,Empresas!$C$6:$CC$92,G1163+6+1,0)))))))</f>
        <v>3</v>
      </c>
      <c r="AA1163" s="147">
        <f>IF(AND($I1163="Si",J1163=1),1,IF(AND($I1163="Fisico",J1163=1),1,IF(AND(J1163=1,$I1163="Electronico"),2,IF(J1163=1,VLOOKUP($C1163&amp;"|"&amp;$B1163&amp;"|"&amp;$D1163,Empresas!$C$6:$CC$92,$G1163+6+1,0),0))))</f>
        <v>0</v>
      </c>
      <c r="AB1163" s="147">
        <f>IF(AND($I1163="Si",K1163=1),1,IF(AND($I1163="Fisico",K1163=1),1,IF(AND(K1163=1,$I1163="Electronico"),2,IF(K1163=1,VLOOKUP($C1163&amp;"|"&amp;$B1163&amp;"|"&amp;$D1163,Empresas!$C$6:$CC$92,$G1163+6+1,0),0))))</f>
        <v>0</v>
      </c>
      <c r="AC1163" s="147">
        <f>IF(AND($I1163="Si",L1163=1),1,IF(AND($I1163="Fisico",L1163=1),1,IF(AND(L1163=1,$I1163="Electronico"),2,IF(L1163=1,VLOOKUP($C1163&amp;"|"&amp;$B1163&amp;"|"&amp;$D1163,Empresas!$C$6:$CC$92,$G1163+6+1,0),0))))</f>
        <v>0</v>
      </c>
      <c r="AD1163" s="147">
        <f>IF(AND($I1163="Si",M1163=1),1,IF(AND($I1163="Fisico",M1163=1),1,IF(AND(M1163=1,$I1163="Electronico"),2,IF(M1163=1,VLOOKUP($C1163&amp;"|"&amp;$B1163&amp;"|"&amp;$D1163,Empresas!$C$6:$CC$92,$G1163+6+1,0),0))))</f>
        <v>0</v>
      </c>
      <c r="AE1163" s="147">
        <f>IF(AND($I1163="Si",N1163=1),1,IF(AND($I1163="Fisico",N1163=1),1,IF(AND(N1163=1,$I1163="Electronico"),2,IF(N1163=1,VLOOKUP($C1163&amp;"|"&amp;$B1163&amp;"|"&amp;$D1163,Empresas!$C$6:$CC$92,$G1163+6+1,0),0))))</f>
        <v>0</v>
      </c>
      <c r="AF1163" s="147">
        <f>IF(AND($I1163="Si",O1163=1),1,IF(AND($I1163="Fisico",O1163=1),1,IF(AND(O1163=1,$I1163="Electronico"),2,IF(O1163=1,VLOOKUP($C1163&amp;"|"&amp;$B1163&amp;"|"&amp;$D1163,Empresas!$C$6:$CC$92,$G1163+6+1,0),0))))</f>
        <v>0</v>
      </c>
      <c r="AG1163" s="147">
        <f>IF(AND($I1163="Si",P1163=1),1,IF(AND($I1163="Fisico",P1163=1),1,IF(AND(P1163=1,$I1163="Electronico"),2,IF(P1163=1,VLOOKUP($C1163&amp;"|"&amp;$B1163&amp;"|"&amp;$D1163,Empresas!$C$6:$CC$92,$G1163+6+1,0),0))))</f>
        <v>0</v>
      </c>
      <c r="AH1163" s="147">
        <f>IF(AND($I1163="Si",Q1163=1),1,IF(AND($I1163="Fisico",Q1163=1),1,IF(AND(Q1163=1,$I1163="Electronico"),2,IF(Q1163=1,VLOOKUP($C1163&amp;"|"&amp;$B1163&amp;"|"&amp;$D1163,Empresas!$C$6:$CC$92,$G1163+6+1,0),0))))</f>
        <v>0</v>
      </c>
      <c r="AI1163" s="147">
        <f>IF(AND($I1163="Si",R1163=1),1,IF(AND($I1163="Fisico",R1163=1),1,IF(AND(R1163=1,$I1163="Electronico"),2,IF(R1163=1,VLOOKUP($C1163&amp;"|"&amp;$B1163&amp;"|"&amp;$D1163,Empresas!$C$6:$CC$92,$G1163+6+1,0),0))))</f>
        <v>0</v>
      </c>
      <c r="AJ1163" s="147">
        <f>IF(AND($I1163="Si",S1163=1),1,IF(AND($I1163="Fisico",S1163=1),1,IF(AND(S1163=1,$I1163="Electronico"),2,IF(S1163=1,VLOOKUP($C1163&amp;"|"&amp;$B1163&amp;"|"&amp;$D1163,Empresas!$C$6:$CC$92,$G1163+6+1,0),0))))</f>
        <v>0</v>
      </c>
      <c r="AK1163" s="147">
        <f>IF(AND($I1163="Si",T1163=1),1,IF(AND($I1163="Fisico",T1163=1),1,IF(AND(T1163=1,$I1163="Electronico"),2,IF(T1163=1,VLOOKUP($C1163&amp;"|"&amp;$B1163&amp;"|"&amp;$D1163,Empresas!$C$6:$CC$92,$G1163+6+1,0),0))))</f>
        <v>0</v>
      </c>
      <c r="AL1163" s="147">
        <f>IF(AND($I1163="Si",U1163=1),1,IF(AND($I1163="Fisico",U1163=1),1,IF(AND(U1163=1,$I1163="Electronico"),2,IF(U1163=1,VLOOKUP($C1163&amp;"|"&amp;$B1163&amp;"|"&amp;$D1163,Empresas!$C$6:$CC$92,$G1163+6+1,0),0))))</f>
        <v>0</v>
      </c>
      <c r="AM1163" s="149">
        <f t="shared" si="191"/>
        <v>0</v>
      </c>
      <c r="AN1163" s="149">
        <f t="shared" si="192"/>
        <v>24</v>
      </c>
      <c r="AO1163" s="152">
        <f t="shared" si="193"/>
        <v>0</v>
      </c>
    </row>
    <row r="1164" spans="1:41" x14ac:dyDescent="0.25">
      <c r="A1164" s="137" t="str">
        <f>VLOOKUP(D1164,Empresas!$D$7:$F$91,3,0)</f>
        <v>Yulisa</v>
      </c>
      <c r="B1164" s="138" t="str">
        <f>VLOOKUP(D1164,Empresas!$D$7:$G$91,4,0)</f>
        <v>Lorenzo</v>
      </c>
      <c r="C1164" s="138" t="s">
        <v>544</v>
      </c>
      <c r="D1164" s="138" t="s">
        <v>305</v>
      </c>
      <c r="E1164" s="138" t="str">
        <f>VLOOKUP(D1164,Empresas!$D$7:$E$92,2,0)</f>
        <v>FUNDO LAS DELICIAS S.A.C</v>
      </c>
      <c r="F1164" s="138" t="s">
        <v>164</v>
      </c>
      <c r="G1164" s="139">
        <f t="shared" si="194"/>
        <v>25</v>
      </c>
      <c r="H1164" s="139" t="str">
        <f>VLOOKUP(D1164,Empresas!$D$6:$L$92,7,0)</f>
        <v>Trimestral</v>
      </c>
      <c r="I1164" s="138" t="str">
        <f>VLOOKUP(VLOOKUP(D1164&amp;"|"&amp;B1164,Empresas!$I$7:$CB$92,G1164,0),Tablas!$A$3:$B$5,2,0)</f>
        <v>No aplica</v>
      </c>
      <c r="J1164" s="78"/>
      <c r="K1164" s="78"/>
      <c r="L1164" s="78"/>
      <c r="M1164" s="78"/>
      <c r="N1164" s="78"/>
      <c r="O1164" s="78"/>
      <c r="P1164" s="78"/>
      <c r="Q1164" s="78"/>
      <c r="R1164" s="78"/>
      <c r="S1164" s="78"/>
      <c r="T1164" s="78"/>
      <c r="U1164" s="78"/>
      <c r="V1164" s="78" t="str">
        <f>VLOOKUP(D1164,Empresas!$D$7:$CF$91,81,0)</f>
        <v>B</v>
      </c>
      <c r="W1164" s="78" t="str">
        <f>VLOOKUP(D1164,Empresas!$D$7:$M$91,10,0)</f>
        <v>Agrario</v>
      </c>
      <c r="X1164" s="69" t="str">
        <f t="shared" si="189"/>
        <v>SI</v>
      </c>
      <c r="Y1164" s="153" t="str">
        <f t="shared" si="190"/>
        <v>No aplica</v>
      </c>
      <c r="Z1164" s="147">
        <f>IF(Y1164="No aplica",0,IF(I1164="no",0,IF(I1164="No aplica",0,IF(I1164="Si",1,IF(I1164="Fisico",1,IF(I1164="Electronico",2,VLOOKUP(C1164&amp;"|"&amp;B1164&amp;"|"&amp;D1164,Empresas!$C$6:$CC$92,G1164+6+1,0)))))))</f>
        <v>0</v>
      </c>
      <c r="AA1164" s="147">
        <f>IF(AND($I1164="Si",J1164=1),1,IF(AND($I1164="Fisico",J1164=1),1,IF(AND(J1164=1,$I1164="Electronico"),2,IF(J1164=1,VLOOKUP($C1164&amp;"|"&amp;$B1164&amp;"|"&amp;$D1164,Empresas!$C$6:$CC$92,$G1164+6+1,0),0))))</f>
        <v>0</v>
      </c>
      <c r="AB1164" s="147">
        <f>IF(AND($I1164="Si",K1164=1),1,IF(AND($I1164="Fisico",K1164=1),1,IF(AND(K1164=1,$I1164="Electronico"),2,IF(K1164=1,VLOOKUP($C1164&amp;"|"&amp;$B1164&amp;"|"&amp;$D1164,Empresas!$C$6:$CC$92,$G1164+6+1,0),0))))</f>
        <v>0</v>
      </c>
      <c r="AC1164" s="147">
        <f>IF(AND($I1164="Si",L1164=1),1,IF(AND($I1164="Fisico",L1164=1),1,IF(AND(L1164=1,$I1164="Electronico"),2,IF(L1164=1,VLOOKUP($C1164&amp;"|"&amp;$B1164&amp;"|"&amp;$D1164,Empresas!$C$6:$CC$92,$G1164+6+1,0),0))))</f>
        <v>0</v>
      </c>
      <c r="AD1164" s="147">
        <f>IF(AND($I1164="Si",M1164=1),1,IF(AND($I1164="Fisico",M1164=1),1,IF(AND(M1164=1,$I1164="Electronico"),2,IF(M1164=1,VLOOKUP($C1164&amp;"|"&amp;$B1164&amp;"|"&amp;$D1164,Empresas!$C$6:$CC$92,$G1164+6+1,0),0))))</f>
        <v>0</v>
      </c>
      <c r="AE1164" s="147">
        <f>IF(AND($I1164="Si",N1164=1),1,IF(AND($I1164="Fisico",N1164=1),1,IF(AND(N1164=1,$I1164="Electronico"),2,IF(N1164=1,VLOOKUP($C1164&amp;"|"&amp;$B1164&amp;"|"&amp;$D1164,Empresas!$C$6:$CC$92,$G1164+6+1,0),0))))</f>
        <v>0</v>
      </c>
      <c r="AF1164" s="147">
        <f>IF(AND($I1164="Si",O1164=1),1,IF(AND($I1164="Fisico",O1164=1),1,IF(AND(O1164=1,$I1164="Electronico"),2,IF(O1164=1,VLOOKUP($C1164&amp;"|"&amp;$B1164&amp;"|"&amp;$D1164,Empresas!$C$6:$CC$92,$G1164+6+1,0),0))))</f>
        <v>0</v>
      </c>
      <c r="AG1164" s="147">
        <f>IF(AND($I1164="Si",P1164=1),1,IF(AND($I1164="Fisico",P1164=1),1,IF(AND(P1164=1,$I1164="Electronico"),2,IF(P1164=1,VLOOKUP($C1164&amp;"|"&amp;$B1164&amp;"|"&amp;$D1164,Empresas!$C$6:$CC$92,$G1164+6+1,0),0))))</f>
        <v>0</v>
      </c>
      <c r="AH1164" s="147">
        <f>IF(AND($I1164="Si",Q1164=1),1,IF(AND($I1164="Fisico",Q1164=1),1,IF(AND(Q1164=1,$I1164="Electronico"),2,IF(Q1164=1,VLOOKUP($C1164&amp;"|"&amp;$B1164&amp;"|"&amp;$D1164,Empresas!$C$6:$CC$92,$G1164+6+1,0),0))))</f>
        <v>0</v>
      </c>
      <c r="AI1164" s="147">
        <f>IF(AND($I1164="Si",R1164=1),1,IF(AND($I1164="Fisico",R1164=1),1,IF(AND(R1164=1,$I1164="Electronico"),2,IF(R1164=1,VLOOKUP($C1164&amp;"|"&amp;$B1164&amp;"|"&amp;$D1164,Empresas!$C$6:$CC$92,$G1164+6+1,0),0))))</f>
        <v>0</v>
      </c>
      <c r="AJ1164" s="147">
        <f>IF(AND($I1164="Si",S1164=1),1,IF(AND($I1164="Fisico",S1164=1),1,IF(AND(S1164=1,$I1164="Electronico"),2,IF(S1164=1,VLOOKUP($C1164&amp;"|"&amp;$B1164&amp;"|"&amp;$D1164,Empresas!$C$6:$CC$92,$G1164+6+1,0),0))))</f>
        <v>0</v>
      </c>
      <c r="AK1164" s="147">
        <f>IF(AND($I1164="Si",T1164=1),1,IF(AND($I1164="Fisico",T1164=1),1,IF(AND(T1164=1,$I1164="Electronico"),2,IF(T1164=1,VLOOKUP($C1164&amp;"|"&amp;$B1164&amp;"|"&amp;$D1164,Empresas!$C$6:$CC$92,$G1164+6+1,0),0))))</f>
        <v>0</v>
      </c>
      <c r="AL1164" s="147">
        <f>IF(AND($I1164="Si",U1164=1),1,IF(AND($I1164="Fisico",U1164=1),1,IF(AND(U1164=1,$I1164="Electronico"),2,IF(U1164=1,VLOOKUP($C1164&amp;"|"&amp;$B1164&amp;"|"&amp;$D1164,Empresas!$C$6:$CC$92,$G1164+6+1,0),0))))</f>
        <v>0</v>
      </c>
      <c r="AM1164" s="149">
        <f t="shared" si="191"/>
        <v>0</v>
      </c>
      <c r="AN1164" s="149">
        <f t="shared" si="192"/>
        <v>0</v>
      </c>
      <c r="AO1164" s="152">
        <f t="shared" si="193"/>
        <v>0</v>
      </c>
    </row>
    <row r="1165" spans="1:41" x14ac:dyDescent="0.25">
      <c r="A1165" s="137" t="str">
        <f>VLOOKUP(D1165,Empresas!$D$7:$F$91,3,0)</f>
        <v>Yulisa</v>
      </c>
      <c r="B1165" s="138" t="str">
        <f>VLOOKUP(D1165,Empresas!$D$7:$G$91,4,0)</f>
        <v>Lorenzo</v>
      </c>
      <c r="C1165" s="138" t="s">
        <v>544</v>
      </c>
      <c r="D1165" s="138" t="s">
        <v>305</v>
      </c>
      <c r="E1165" s="138" t="str">
        <f>VLOOKUP(D1165,Empresas!$D$7:$E$92,2,0)</f>
        <v>FUNDO LAS DELICIAS S.A.C</v>
      </c>
      <c r="F1165" s="138" t="s">
        <v>165</v>
      </c>
      <c r="G1165" s="139">
        <f t="shared" si="194"/>
        <v>28</v>
      </c>
      <c r="H1165" s="139" t="str">
        <f>VLOOKUP(D1165,Empresas!$D$6:$L$92,7,0)</f>
        <v>Trimestral</v>
      </c>
      <c r="I1165" s="138" t="str">
        <f>VLOOKUP(VLOOKUP(D1165&amp;"|"&amp;B1165,Empresas!$I$7:$CB$92,G1165,0),Tablas!$A$3:$B$5,2,0)</f>
        <v>No aplica</v>
      </c>
      <c r="J1165" s="78"/>
      <c r="K1165" s="78"/>
      <c r="L1165" s="78"/>
      <c r="M1165" s="78"/>
      <c r="N1165" s="78"/>
      <c r="O1165" s="78"/>
      <c r="P1165" s="78"/>
      <c r="Q1165" s="78"/>
      <c r="R1165" s="78"/>
      <c r="S1165" s="78"/>
      <c r="T1165" s="78"/>
      <c r="U1165" s="78"/>
      <c r="V1165" s="78" t="str">
        <f>VLOOKUP(D1165,Empresas!$D$7:$CF$91,81,0)</f>
        <v>B</v>
      </c>
      <c r="W1165" s="78" t="str">
        <f>VLOOKUP(D1165,Empresas!$D$7:$M$91,10,0)</f>
        <v>Agrario</v>
      </c>
      <c r="X1165" s="69" t="str">
        <f t="shared" si="189"/>
        <v>SI</v>
      </c>
      <c r="Y1165" s="153" t="str">
        <f t="shared" si="190"/>
        <v>No aplica</v>
      </c>
      <c r="Z1165" s="147">
        <f>IF(Y1165="No aplica",0,IF(I1165="no",0,IF(I1165="No aplica",0,IF(I1165="Si",1,IF(I1165="Fisico",1,IF(I1165="Electronico",2,VLOOKUP(C1165&amp;"|"&amp;B1165&amp;"|"&amp;D1165,Empresas!$C$6:$CC$92,G1165+6+1,0)))))))</f>
        <v>0</v>
      </c>
      <c r="AA1165" s="147">
        <f>IF(AND($I1165="Si",J1165=1),1,IF(AND($I1165="Fisico",J1165=1),1,IF(AND(J1165=1,$I1165="Electronico"),2,IF(J1165=1,VLOOKUP($C1165&amp;"|"&amp;$B1165&amp;"|"&amp;$D1165,Empresas!$C$6:$CC$92,$G1165+6+1,0),0))))</f>
        <v>0</v>
      </c>
      <c r="AB1165" s="147">
        <f>IF(AND($I1165="Si",K1165=1),1,IF(AND($I1165="Fisico",K1165=1),1,IF(AND(K1165=1,$I1165="Electronico"),2,IF(K1165=1,VLOOKUP($C1165&amp;"|"&amp;$B1165&amp;"|"&amp;$D1165,Empresas!$C$6:$CC$92,$G1165+6+1,0),0))))</f>
        <v>0</v>
      </c>
      <c r="AC1165" s="147">
        <f>IF(AND($I1165="Si",L1165=1),1,IF(AND($I1165="Fisico",L1165=1),1,IF(AND(L1165=1,$I1165="Electronico"),2,IF(L1165=1,VLOOKUP($C1165&amp;"|"&amp;$B1165&amp;"|"&amp;$D1165,Empresas!$C$6:$CC$92,$G1165+6+1,0),0))))</f>
        <v>0</v>
      </c>
      <c r="AD1165" s="147">
        <f>IF(AND($I1165="Si",M1165=1),1,IF(AND($I1165="Fisico",M1165=1),1,IF(AND(M1165=1,$I1165="Electronico"),2,IF(M1165=1,VLOOKUP($C1165&amp;"|"&amp;$B1165&amp;"|"&amp;$D1165,Empresas!$C$6:$CC$92,$G1165+6+1,0),0))))</f>
        <v>0</v>
      </c>
      <c r="AE1165" s="147">
        <f>IF(AND($I1165="Si",N1165=1),1,IF(AND($I1165="Fisico",N1165=1),1,IF(AND(N1165=1,$I1165="Electronico"),2,IF(N1165=1,VLOOKUP($C1165&amp;"|"&amp;$B1165&amp;"|"&amp;$D1165,Empresas!$C$6:$CC$92,$G1165+6+1,0),0))))</f>
        <v>0</v>
      </c>
      <c r="AF1165" s="147">
        <f>IF(AND($I1165="Si",O1165=1),1,IF(AND($I1165="Fisico",O1165=1),1,IF(AND(O1165=1,$I1165="Electronico"),2,IF(O1165=1,VLOOKUP($C1165&amp;"|"&amp;$B1165&amp;"|"&amp;$D1165,Empresas!$C$6:$CC$92,$G1165+6+1,0),0))))</f>
        <v>0</v>
      </c>
      <c r="AG1165" s="147">
        <f>IF(AND($I1165="Si",P1165=1),1,IF(AND($I1165="Fisico",P1165=1),1,IF(AND(P1165=1,$I1165="Electronico"),2,IF(P1165=1,VLOOKUP($C1165&amp;"|"&amp;$B1165&amp;"|"&amp;$D1165,Empresas!$C$6:$CC$92,$G1165+6+1,0),0))))</f>
        <v>0</v>
      </c>
      <c r="AH1165" s="147">
        <f>IF(AND($I1165="Si",Q1165=1),1,IF(AND($I1165="Fisico",Q1165=1),1,IF(AND(Q1165=1,$I1165="Electronico"),2,IF(Q1165=1,VLOOKUP($C1165&amp;"|"&amp;$B1165&amp;"|"&amp;$D1165,Empresas!$C$6:$CC$92,$G1165+6+1,0),0))))</f>
        <v>0</v>
      </c>
      <c r="AI1165" s="147">
        <f>IF(AND($I1165="Si",R1165=1),1,IF(AND($I1165="Fisico",R1165=1),1,IF(AND(R1165=1,$I1165="Electronico"),2,IF(R1165=1,VLOOKUP($C1165&amp;"|"&amp;$B1165&amp;"|"&amp;$D1165,Empresas!$C$6:$CC$92,$G1165+6+1,0),0))))</f>
        <v>0</v>
      </c>
      <c r="AJ1165" s="147">
        <f>IF(AND($I1165="Si",S1165=1),1,IF(AND($I1165="Fisico",S1165=1),1,IF(AND(S1165=1,$I1165="Electronico"),2,IF(S1165=1,VLOOKUP($C1165&amp;"|"&amp;$B1165&amp;"|"&amp;$D1165,Empresas!$C$6:$CC$92,$G1165+6+1,0),0))))</f>
        <v>0</v>
      </c>
      <c r="AK1165" s="147">
        <f>IF(AND($I1165="Si",T1165=1),1,IF(AND($I1165="Fisico",T1165=1),1,IF(AND(T1165=1,$I1165="Electronico"),2,IF(T1165=1,VLOOKUP($C1165&amp;"|"&amp;$B1165&amp;"|"&amp;$D1165,Empresas!$C$6:$CC$92,$G1165+6+1,0),0))))</f>
        <v>0</v>
      </c>
      <c r="AL1165" s="147">
        <f>IF(AND($I1165="Si",U1165=1),1,IF(AND($I1165="Fisico",U1165=1),1,IF(AND(U1165=1,$I1165="Electronico"),2,IF(U1165=1,VLOOKUP($C1165&amp;"|"&amp;$B1165&amp;"|"&amp;$D1165,Empresas!$C$6:$CC$92,$G1165+6+1,0),0))))</f>
        <v>0</v>
      </c>
      <c r="AM1165" s="149">
        <f t="shared" si="191"/>
        <v>0</v>
      </c>
      <c r="AN1165" s="149">
        <f t="shared" si="192"/>
        <v>0</v>
      </c>
      <c r="AO1165" s="152">
        <f t="shared" si="193"/>
        <v>0</v>
      </c>
    </row>
    <row r="1166" spans="1:41" x14ac:dyDescent="0.25">
      <c r="A1166" s="137" t="str">
        <f>VLOOKUP(D1166,Empresas!$D$7:$F$91,3,0)</f>
        <v>Yulisa</v>
      </c>
      <c r="B1166" s="138" t="str">
        <f>VLOOKUP(D1166,Empresas!$D$7:$G$91,4,0)</f>
        <v>Lorenzo</v>
      </c>
      <c r="C1166" s="138" t="s">
        <v>544</v>
      </c>
      <c r="D1166" s="138" t="s">
        <v>305</v>
      </c>
      <c r="E1166" s="138" t="str">
        <f>VLOOKUP(D1166,Empresas!$D$7:$E$92,2,0)</f>
        <v>FUNDO LAS DELICIAS S.A.C</v>
      </c>
      <c r="F1166" s="138" t="s">
        <v>166</v>
      </c>
      <c r="G1166" s="139">
        <f t="shared" si="194"/>
        <v>31</v>
      </c>
      <c r="H1166" s="139" t="str">
        <f>VLOOKUP(D1166,Empresas!$D$6:$L$92,7,0)</f>
        <v>Trimestral</v>
      </c>
      <c r="I1166" s="138" t="str">
        <f>VLOOKUP(VLOOKUP(D1166&amp;"|"&amp;B1166,Empresas!$I$7:$CB$92,G1166,0),Tablas!$A$3:$B$5,2,0)</f>
        <v>No aplica</v>
      </c>
      <c r="J1166" s="78"/>
      <c r="K1166" s="78"/>
      <c r="L1166" s="78"/>
      <c r="M1166" s="78"/>
      <c r="N1166" s="78"/>
      <c r="O1166" s="78"/>
      <c r="P1166" s="78"/>
      <c r="Q1166" s="78"/>
      <c r="R1166" s="78"/>
      <c r="S1166" s="78"/>
      <c r="T1166" s="78"/>
      <c r="U1166" s="78"/>
      <c r="V1166" s="78" t="str">
        <f>VLOOKUP(D1166,Empresas!$D$7:$CF$91,81,0)</f>
        <v>B</v>
      </c>
      <c r="W1166" s="78" t="str">
        <f>VLOOKUP(D1166,Empresas!$D$7:$M$91,10,0)</f>
        <v>Agrario</v>
      </c>
      <c r="X1166" s="69" t="str">
        <f t="shared" si="189"/>
        <v>SI</v>
      </c>
      <c r="Y1166" s="153" t="str">
        <f t="shared" si="190"/>
        <v>No aplica</v>
      </c>
      <c r="Z1166" s="147">
        <f>IF(Y1166="No aplica",0,IF(I1166="no",0,IF(I1166="No aplica",0,IF(I1166="Si",1,IF(I1166="Fisico",1,IF(I1166="Electronico",2,VLOOKUP(C1166&amp;"|"&amp;B1166&amp;"|"&amp;D1166,Empresas!$C$6:$CC$92,G1166+6+1,0)))))))</f>
        <v>0</v>
      </c>
      <c r="AA1166" s="147">
        <f>IF(AND($I1166="Si",J1166=1),1,IF(AND($I1166="Fisico",J1166=1),1,IF(AND(J1166=1,$I1166="Electronico"),2,IF(J1166=1,VLOOKUP($C1166&amp;"|"&amp;$B1166&amp;"|"&amp;$D1166,Empresas!$C$6:$CC$92,$G1166+6+1,0),0))))</f>
        <v>0</v>
      </c>
      <c r="AB1166" s="147">
        <f>IF(AND($I1166="Si",K1166=1),1,IF(AND($I1166="Fisico",K1166=1),1,IF(AND(K1166=1,$I1166="Electronico"),2,IF(K1166=1,VLOOKUP($C1166&amp;"|"&amp;$B1166&amp;"|"&amp;$D1166,Empresas!$C$6:$CC$92,$G1166+6+1,0),0))))</f>
        <v>0</v>
      </c>
      <c r="AC1166" s="147">
        <f>IF(AND($I1166="Si",L1166=1),1,IF(AND($I1166="Fisico",L1166=1),1,IF(AND(L1166=1,$I1166="Electronico"),2,IF(L1166=1,VLOOKUP($C1166&amp;"|"&amp;$B1166&amp;"|"&amp;$D1166,Empresas!$C$6:$CC$92,$G1166+6+1,0),0))))</f>
        <v>0</v>
      </c>
      <c r="AD1166" s="147">
        <f>IF(AND($I1166="Si",M1166=1),1,IF(AND($I1166="Fisico",M1166=1),1,IF(AND(M1166=1,$I1166="Electronico"),2,IF(M1166=1,VLOOKUP($C1166&amp;"|"&amp;$B1166&amp;"|"&amp;$D1166,Empresas!$C$6:$CC$92,$G1166+6+1,0),0))))</f>
        <v>0</v>
      </c>
      <c r="AE1166" s="147">
        <f>IF(AND($I1166="Si",N1166=1),1,IF(AND($I1166="Fisico",N1166=1),1,IF(AND(N1166=1,$I1166="Electronico"),2,IF(N1166=1,VLOOKUP($C1166&amp;"|"&amp;$B1166&amp;"|"&amp;$D1166,Empresas!$C$6:$CC$92,$G1166+6+1,0),0))))</f>
        <v>0</v>
      </c>
      <c r="AF1166" s="147">
        <f>IF(AND($I1166="Si",O1166=1),1,IF(AND($I1166="Fisico",O1166=1),1,IF(AND(O1166=1,$I1166="Electronico"),2,IF(O1166=1,VLOOKUP($C1166&amp;"|"&amp;$B1166&amp;"|"&amp;$D1166,Empresas!$C$6:$CC$92,$G1166+6+1,0),0))))</f>
        <v>0</v>
      </c>
      <c r="AG1166" s="147">
        <f>IF(AND($I1166="Si",P1166=1),1,IF(AND($I1166="Fisico",P1166=1),1,IF(AND(P1166=1,$I1166="Electronico"),2,IF(P1166=1,VLOOKUP($C1166&amp;"|"&amp;$B1166&amp;"|"&amp;$D1166,Empresas!$C$6:$CC$92,$G1166+6+1,0),0))))</f>
        <v>0</v>
      </c>
      <c r="AH1166" s="147">
        <f>IF(AND($I1166="Si",Q1166=1),1,IF(AND($I1166="Fisico",Q1166=1),1,IF(AND(Q1166=1,$I1166="Electronico"),2,IF(Q1166=1,VLOOKUP($C1166&amp;"|"&amp;$B1166&amp;"|"&amp;$D1166,Empresas!$C$6:$CC$92,$G1166+6+1,0),0))))</f>
        <v>0</v>
      </c>
      <c r="AI1166" s="147">
        <f>IF(AND($I1166="Si",R1166=1),1,IF(AND($I1166="Fisico",R1166=1),1,IF(AND(R1166=1,$I1166="Electronico"),2,IF(R1166=1,VLOOKUP($C1166&amp;"|"&amp;$B1166&amp;"|"&amp;$D1166,Empresas!$C$6:$CC$92,$G1166+6+1,0),0))))</f>
        <v>0</v>
      </c>
      <c r="AJ1166" s="147">
        <f>IF(AND($I1166="Si",S1166=1),1,IF(AND($I1166="Fisico",S1166=1),1,IF(AND(S1166=1,$I1166="Electronico"),2,IF(S1166=1,VLOOKUP($C1166&amp;"|"&amp;$B1166&amp;"|"&amp;$D1166,Empresas!$C$6:$CC$92,$G1166+6+1,0),0))))</f>
        <v>0</v>
      </c>
      <c r="AK1166" s="147">
        <f>IF(AND($I1166="Si",T1166=1),1,IF(AND($I1166="Fisico",T1166=1),1,IF(AND(T1166=1,$I1166="Electronico"),2,IF(T1166=1,VLOOKUP($C1166&amp;"|"&amp;$B1166&amp;"|"&amp;$D1166,Empresas!$C$6:$CC$92,$G1166+6+1,0),0))))</f>
        <v>0</v>
      </c>
      <c r="AL1166" s="147">
        <f>IF(AND($I1166="Si",U1166=1),1,IF(AND($I1166="Fisico",U1166=1),1,IF(AND(U1166=1,$I1166="Electronico"),2,IF(U1166=1,VLOOKUP($C1166&amp;"|"&amp;$B1166&amp;"|"&amp;$D1166,Empresas!$C$6:$CC$92,$G1166+6+1,0),0))))</f>
        <v>0</v>
      </c>
      <c r="AM1166" s="149">
        <f t="shared" si="191"/>
        <v>0</v>
      </c>
      <c r="AN1166" s="149">
        <f t="shared" si="192"/>
        <v>0</v>
      </c>
      <c r="AO1166" s="152">
        <f t="shared" si="193"/>
        <v>0</v>
      </c>
    </row>
    <row r="1167" spans="1:41" x14ac:dyDescent="0.25">
      <c r="A1167" s="137" t="str">
        <f>VLOOKUP(D1167,Empresas!$D$7:$F$91,3,0)</f>
        <v>Yulisa</v>
      </c>
      <c r="B1167" s="138" t="str">
        <f>VLOOKUP(D1167,Empresas!$D$7:$G$91,4,0)</f>
        <v>Lorenzo</v>
      </c>
      <c r="C1167" s="138" t="s">
        <v>544</v>
      </c>
      <c r="D1167" s="138" t="s">
        <v>305</v>
      </c>
      <c r="E1167" s="138" t="str">
        <f>VLOOKUP(D1167,Empresas!$D$7:$E$92,2,0)</f>
        <v>FUNDO LAS DELICIAS S.A.C</v>
      </c>
      <c r="F1167" s="138" t="s">
        <v>167</v>
      </c>
      <c r="G1167" s="139">
        <f t="shared" si="194"/>
        <v>34</v>
      </c>
      <c r="H1167" s="139" t="str">
        <f>VLOOKUP(D1167,Empresas!$D$6:$L$92,7,0)</f>
        <v>Trimestral</v>
      </c>
      <c r="I1167" s="138" t="str">
        <f>VLOOKUP(VLOOKUP(D1167&amp;"|"&amp;B1167,Empresas!$I$7:$CB$92,G1167,0),Tablas!$A$3:$B$5,2,0)</f>
        <v>No aplica</v>
      </c>
      <c r="J1167" s="78"/>
      <c r="K1167" s="78"/>
      <c r="L1167" s="78"/>
      <c r="M1167" s="78"/>
      <c r="N1167" s="78"/>
      <c r="O1167" s="78"/>
      <c r="P1167" s="78"/>
      <c r="Q1167" s="78"/>
      <c r="R1167" s="78"/>
      <c r="S1167" s="78"/>
      <c r="T1167" s="78"/>
      <c r="U1167" s="78"/>
      <c r="V1167" s="78" t="str">
        <f>VLOOKUP(D1167,Empresas!$D$7:$CF$91,81,0)</f>
        <v>B</v>
      </c>
      <c r="W1167" s="78" t="str">
        <f>VLOOKUP(D1167,Empresas!$D$7:$M$91,10,0)</f>
        <v>Agrario</v>
      </c>
      <c r="X1167" s="69" t="str">
        <f t="shared" si="189"/>
        <v>SI</v>
      </c>
      <c r="Y1167" s="153" t="str">
        <f t="shared" si="190"/>
        <v>No aplica</v>
      </c>
      <c r="Z1167" s="147">
        <f>IF(Y1167="No aplica",0,IF(I1167="no",0,IF(I1167="No aplica",0,IF(I1167="Si",1,IF(I1167="Fisico",1,IF(I1167="Electronico",2,VLOOKUP(C1167&amp;"|"&amp;B1167&amp;"|"&amp;D1167,Empresas!$C$6:$CC$92,G1167+6+1,0)))))))</f>
        <v>0</v>
      </c>
      <c r="AA1167" s="147">
        <f>IF(AND($I1167="Si",J1167=1),1,IF(AND($I1167="Fisico",J1167=1),1,IF(AND(J1167=1,$I1167="Electronico"),2,IF(J1167=1,VLOOKUP($C1167&amp;"|"&amp;$B1167&amp;"|"&amp;$D1167,Empresas!$C$6:$CC$92,$G1167+6+1,0),0))))</f>
        <v>0</v>
      </c>
      <c r="AB1167" s="147">
        <f>IF(AND($I1167="Si",K1167=1),1,IF(AND($I1167="Fisico",K1167=1),1,IF(AND(K1167=1,$I1167="Electronico"),2,IF(K1167=1,VLOOKUP($C1167&amp;"|"&amp;$B1167&amp;"|"&amp;$D1167,Empresas!$C$6:$CC$92,$G1167+6+1,0),0))))</f>
        <v>0</v>
      </c>
      <c r="AC1167" s="147">
        <f>IF(AND($I1167="Si",L1167=1),1,IF(AND($I1167="Fisico",L1167=1),1,IF(AND(L1167=1,$I1167="Electronico"),2,IF(L1167=1,VLOOKUP($C1167&amp;"|"&amp;$B1167&amp;"|"&amp;$D1167,Empresas!$C$6:$CC$92,$G1167+6+1,0),0))))</f>
        <v>0</v>
      </c>
      <c r="AD1167" s="147">
        <f>IF(AND($I1167="Si",M1167=1),1,IF(AND($I1167="Fisico",M1167=1),1,IF(AND(M1167=1,$I1167="Electronico"),2,IF(M1167=1,VLOOKUP($C1167&amp;"|"&amp;$B1167&amp;"|"&amp;$D1167,Empresas!$C$6:$CC$92,$G1167+6+1,0),0))))</f>
        <v>0</v>
      </c>
      <c r="AE1167" s="147">
        <f>IF(AND($I1167="Si",N1167=1),1,IF(AND($I1167="Fisico",N1167=1),1,IF(AND(N1167=1,$I1167="Electronico"),2,IF(N1167=1,VLOOKUP($C1167&amp;"|"&amp;$B1167&amp;"|"&amp;$D1167,Empresas!$C$6:$CC$92,$G1167+6+1,0),0))))</f>
        <v>0</v>
      </c>
      <c r="AF1167" s="147">
        <f>IF(AND($I1167="Si",O1167=1),1,IF(AND($I1167="Fisico",O1167=1),1,IF(AND(O1167=1,$I1167="Electronico"),2,IF(O1167=1,VLOOKUP($C1167&amp;"|"&amp;$B1167&amp;"|"&amp;$D1167,Empresas!$C$6:$CC$92,$G1167+6+1,0),0))))</f>
        <v>0</v>
      </c>
      <c r="AG1167" s="147">
        <f>IF(AND($I1167="Si",P1167=1),1,IF(AND($I1167="Fisico",P1167=1),1,IF(AND(P1167=1,$I1167="Electronico"),2,IF(P1167=1,VLOOKUP($C1167&amp;"|"&amp;$B1167&amp;"|"&amp;$D1167,Empresas!$C$6:$CC$92,$G1167+6+1,0),0))))</f>
        <v>0</v>
      </c>
      <c r="AH1167" s="147">
        <f>IF(AND($I1167="Si",Q1167=1),1,IF(AND($I1167="Fisico",Q1167=1),1,IF(AND(Q1167=1,$I1167="Electronico"),2,IF(Q1167=1,VLOOKUP($C1167&amp;"|"&amp;$B1167&amp;"|"&amp;$D1167,Empresas!$C$6:$CC$92,$G1167+6+1,0),0))))</f>
        <v>0</v>
      </c>
      <c r="AI1167" s="147">
        <f>IF(AND($I1167="Si",R1167=1),1,IF(AND($I1167="Fisico",R1167=1),1,IF(AND(R1167=1,$I1167="Electronico"),2,IF(R1167=1,VLOOKUP($C1167&amp;"|"&amp;$B1167&amp;"|"&amp;$D1167,Empresas!$C$6:$CC$92,$G1167+6+1,0),0))))</f>
        <v>0</v>
      </c>
      <c r="AJ1167" s="147">
        <f>IF(AND($I1167="Si",S1167=1),1,IF(AND($I1167="Fisico",S1167=1),1,IF(AND(S1167=1,$I1167="Electronico"),2,IF(S1167=1,VLOOKUP($C1167&amp;"|"&amp;$B1167&amp;"|"&amp;$D1167,Empresas!$C$6:$CC$92,$G1167+6+1,0),0))))</f>
        <v>0</v>
      </c>
      <c r="AK1167" s="147">
        <f>IF(AND($I1167="Si",T1167=1),1,IF(AND($I1167="Fisico",T1167=1),1,IF(AND(T1167=1,$I1167="Electronico"),2,IF(T1167=1,VLOOKUP($C1167&amp;"|"&amp;$B1167&amp;"|"&amp;$D1167,Empresas!$C$6:$CC$92,$G1167+6+1,0),0))))</f>
        <v>0</v>
      </c>
      <c r="AL1167" s="147">
        <f>IF(AND($I1167="Si",U1167=1),1,IF(AND($I1167="Fisico",U1167=1),1,IF(AND(U1167=1,$I1167="Electronico"),2,IF(U1167=1,VLOOKUP($C1167&amp;"|"&amp;$B1167&amp;"|"&amp;$D1167,Empresas!$C$6:$CC$92,$G1167+6+1,0),0))))</f>
        <v>0</v>
      </c>
      <c r="AM1167" s="149">
        <f t="shared" si="191"/>
        <v>0</v>
      </c>
      <c r="AN1167" s="149">
        <f t="shared" si="192"/>
        <v>0</v>
      </c>
      <c r="AO1167" s="152">
        <f t="shared" si="193"/>
        <v>0</v>
      </c>
    </row>
    <row r="1168" spans="1:41" x14ac:dyDescent="0.25">
      <c r="A1168" s="137" t="str">
        <f>VLOOKUP(D1168,Empresas!$D$7:$F$91,3,0)</f>
        <v>Yulisa</v>
      </c>
      <c r="B1168" s="138" t="str">
        <f>VLOOKUP(D1168,Empresas!$D$7:$G$91,4,0)</f>
        <v>Lorenzo</v>
      </c>
      <c r="C1168" s="138" t="s">
        <v>544</v>
      </c>
      <c r="D1168" s="138" t="s">
        <v>305</v>
      </c>
      <c r="E1168" s="138" t="str">
        <f>VLOOKUP(D1168,Empresas!$D$7:$E$92,2,0)</f>
        <v>FUNDO LAS DELICIAS S.A.C</v>
      </c>
      <c r="F1168" s="138" t="s">
        <v>168</v>
      </c>
      <c r="G1168" s="139">
        <f t="shared" si="194"/>
        <v>37</v>
      </c>
      <c r="H1168" s="139" t="str">
        <f>VLOOKUP(D1168,Empresas!$D$6:$L$92,7,0)</f>
        <v>Trimestral</v>
      </c>
      <c r="I1168" s="138" t="str">
        <f>VLOOKUP(VLOOKUP(D1168&amp;"|"&amp;B1168,Empresas!$I$7:$CB$92,G1168,0),Tablas!$A$3:$B$5,2,0)</f>
        <v>Solo analisis</v>
      </c>
      <c r="J1168" s="78">
        <v>2</v>
      </c>
      <c r="K1168" s="78">
        <v>2</v>
      </c>
      <c r="L1168" s="78">
        <v>2</v>
      </c>
      <c r="M1168" s="78">
        <v>2</v>
      </c>
      <c r="N1168" s="78">
        <v>2</v>
      </c>
      <c r="O1168" s="78">
        <v>2</v>
      </c>
      <c r="P1168" s="78">
        <v>2</v>
      </c>
      <c r="Q1168" s="78">
        <v>2</v>
      </c>
      <c r="R1168" s="78"/>
      <c r="S1168" s="78"/>
      <c r="T1168" s="78"/>
      <c r="U1168" s="78"/>
      <c r="V1168" s="78" t="str">
        <f>VLOOKUP(D1168,Empresas!$D$7:$CF$91,81,0)</f>
        <v>B</v>
      </c>
      <c r="W1168" s="78" t="str">
        <f>VLOOKUP(D1168,Empresas!$D$7:$M$91,10,0)</f>
        <v>Agrario</v>
      </c>
      <c r="X1168" s="69" t="str">
        <f t="shared" si="189"/>
        <v>SI</v>
      </c>
      <c r="Y1168" s="153" t="str">
        <f t="shared" si="190"/>
        <v>Si aplica</v>
      </c>
      <c r="Z1168" s="147">
        <f>IF(Y1168="No aplica",0,IF(I1168="no",0,IF(I1168="No aplica",0,IF(I1168="Si",1,IF(I1168="Fisico",1,IF(I1168="Electronico",2,VLOOKUP(C1168&amp;"|"&amp;B1168&amp;"|"&amp;D1168,Empresas!$C$6:$CC$92,G1168+6+1,0)))))))</f>
        <v>1</v>
      </c>
      <c r="AA1168" s="147">
        <f>IF(AND($I1168="Si",J1168=1),1,IF(AND($I1168="Fisico",J1168=1),1,IF(AND(J1168=1,$I1168="Electronico"),2,IF(J1168=1,VLOOKUP($C1168&amp;"|"&amp;$B1168&amp;"|"&amp;$D1168,Empresas!$C$6:$CC$92,$G1168+6+1,0),0))))</f>
        <v>0</v>
      </c>
      <c r="AB1168" s="147">
        <f>IF(AND($I1168="Si",K1168=1),1,IF(AND($I1168="Fisico",K1168=1),1,IF(AND(K1168=1,$I1168="Electronico"),2,IF(K1168=1,VLOOKUP($C1168&amp;"|"&amp;$B1168&amp;"|"&amp;$D1168,Empresas!$C$6:$CC$92,$G1168+6+1,0),0))))</f>
        <v>0</v>
      </c>
      <c r="AC1168" s="147">
        <f>IF(AND($I1168="Si",L1168=1),1,IF(AND($I1168="Fisico",L1168=1),1,IF(AND(L1168=1,$I1168="Electronico"),2,IF(L1168=1,VLOOKUP($C1168&amp;"|"&amp;$B1168&amp;"|"&amp;$D1168,Empresas!$C$6:$CC$92,$G1168+6+1,0),0))))</f>
        <v>0</v>
      </c>
      <c r="AD1168" s="147">
        <f>IF(AND($I1168="Si",M1168=1),1,IF(AND($I1168="Fisico",M1168=1),1,IF(AND(M1168=1,$I1168="Electronico"),2,IF(M1168=1,VLOOKUP($C1168&amp;"|"&amp;$B1168&amp;"|"&amp;$D1168,Empresas!$C$6:$CC$92,$G1168+6+1,0),0))))</f>
        <v>0</v>
      </c>
      <c r="AE1168" s="147">
        <f>IF(AND($I1168="Si",N1168=1),1,IF(AND($I1168="Fisico",N1168=1),1,IF(AND(N1168=1,$I1168="Electronico"),2,IF(N1168=1,VLOOKUP($C1168&amp;"|"&amp;$B1168&amp;"|"&amp;$D1168,Empresas!$C$6:$CC$92,$G1168+6+1,0),0))))</f>
        <v>0</v>
      </c>
      <c r="AF1168" s="147">
        <f>IF(AND($I1168="Si",O1168=1),1,IF(AND($I1168="Fisico",O1168=1),1,IF(AND(O1168=1,$I1168="Electronico"),2,IF(O1168=1,VLOOKUP($C1168&amp;"|"&amp;$B1168&amp;"|"&amp;$D1168,Empresas!$C$6:$CC$92,$G1168+6+1,0),0))))</f>
        <v>0</v>
      </c>
      <c r="AG1168" s="147">
        <f>IF(AND($I1168="Si",P1168=1),1,IF(AND($I1168="Fisico",P1168=1),1,IF(AND(P1168=1,$I1168="Electronico"),2,IF(P1168=1,VLOOKUP($C1168&amp;"|"&amp;$B1168&amp;"|"&amp;$D1168,Empresas!$C$6:$CC$92,$G1168+6+1,0),0))))</f>
        <v>0</v>
      </c>
      <c r="AH1168" s="147">
        <f>IF(AND($I1168="Si",Q1168=1),1,IF(AND($I1168="Fisico",Q1168=1),1,IF(AND(Q1168=1,$I1168="Electronico"),2,IF(Q1168=1,VLOOKUP($C1168&amp;"|"&amp;$B1168&amp;"|"&amp;$D1168,Empresas!$C$6:$CC$92,$G1168+6+1,0),0))))</f>
        <v>0</v>
      </c>
      <c r="AI1168" s="147">
        <f>IF(AND($I1168="Si",R1168=1),1,IF(AND($I1168="Fisico",R1168=1),1,IF(AND(R1168=1,$I1168="Electronico"),2,IF(R1168=1,VLOOKUP($C1168&amp;"|"&amp;$B1168&amp;"|"&amp;$D1168,Empresas!$C$6:$CC$92,$G1168+6+1,0),0))))</f>
        <v>0</v>
      </c>
      <c r="AJ1168" s="147">
        <f>IF(AND($I1168="Si",S1168=1),1,IF(AND($I1168="Fisico",S1168=1),1,IF(AND(S1168=1,$I1168="Electronico"),2,IF(S1168=1,VLOOKUP($C1168&amp;"|"&amp;$B1168&amp;"|"&amp;$D1168,Empresas!$C$6:$CC$92,$G1168+6+1,0),0))))</f>
        <v>0</v>
      </c>
      <c r="AK1168" s="147">
        <f>IF(AND($I1168="Si",T1168=1),1,IF(AND($I1168="Fisico",T1168=1),1,IF(AND(T1168=1,$I1168="Electronico"),2,IF(T1168=1,VLOOKUP($C1168&amp;"|"&amp;$B1168&amp;"|"&amp;$D1168,Empresas!$C$6:$CC$92,$G1168+6+1,0),0))))</f>
        <v>0</v>
      </c>
      <c r="AL1168" s="147">
        <f>IF(AND($I1168="Si",U1168=1),1,IF(AND($I1168="Fisico",U1168=1),1,IF(AND(U1168=1,$I1168="Electronico"),2,IF(U1168=1,VLOOKUP($C1168&amp;"|"&amp;$B1168&amp;"|"&amp;$D1168,Empresas!$C$6:$CC$92,$G1168+6+1,0),0))))</f>
        <v>0</v>
      </c>
      <c r="AM1168" s="149">
        <f t="shared" si="191"/>
        <v>0</v>
      </c>
      <c r="AN1168" s="149">
        <f t="shared" si="192"/>
        <v>8</v>
      </c>
      <c r="AO1168" s="152">
        <f t="shared" si="193"/>
        <v>0</v>
      </c>
    </row>
    <row r="1169" spans="1:41" x14ac:dyDescent="0.25">
      <c r="A1169" s="137" t="str">
        <f>VLOOKUP(D1169,Empresas!$D$7:$F$91,3,0)</f>
        <v>Yulisa</v>
      </c>
      <c r="B1169" s="138" t="str">
        <f>VLOOKUP(D1169,Empresas!$D$7:$G$91,4,0)</f>
        <v>Lorenzo</v>
      </c>
      <c r="C1169" s="138" t="s">
        <v>544</v>
      </c>
      <c r="D1169" s="138" t="s">
        <v>305</v>
      </c>
      <c r="E1169" s="138" t="str">
        <f>VLOOKUP(D1169,Empresas!$D$7:$E$92,2,0)</f>
        <v>FUNDO LAS DELICIAS S.A.C</v>
      </c>
      <c r="F1169" s="138" t="s">
        <v>169</v>
      </c>
      <c r="G1169" s="139">
        <f t="shared" si="194"/>
        <v>40</v>
      </c>
      <c r="H1169" s="139" t="str">
        <f>VLOOKUP(D1169,Empresas!$D$6:$L$92,7,0)</f>
        <v>Trimestral</v>
      </c>
      <c r="I1169" s="138" t="str">
        <f>VLOOKUP(VLOOKUP(D1169&amp;"|"&amp;B1169,Empresas!$I$7:$CB$92,G1169,0),Tablas!$A$3:$B$5,2,0)</f>
        <v>No aplica</v>
      </c>
      <c r="J1169" s="78"/>
      <c r="K1169" s="78"/>
      <c r="L1169" s="78"/>
      <c r="M1169" s="78"/>
      <c r="N1169" s="78"/>
      <c r="O1169" s="78"/>
      <c r="P1169" s="78"/>
      <c r="Q1169" s="78"/>
      <c r="R1169" s="78"/>
      <c r="S1169" s="78"/>
      <c r="T1169" s="78"/>
      <c r="U1169" s="78"/>
      <c r="V1169" s="78" t="str">
        <f>VLOOKUP(D1169,Empresas!$D$7:$CF$91,81,0)</f>
        <v>B</v>
      </c>
      <c r="W1169" s="78" t="str">
        <f>VLOOKUP(D1169,Empresas!$D$7:$M$91,10,0)</f>
        <v>Agrario</v>
      </c>
      <c r="X1169" s="69" t="str">
        <f t="shared" si="189"/>
        <v>SI</v>
      </c>
      <c r="Y1169" s="153" t="str">
        <f t="shared" si="190"/>
        <v>No aplica</v>
      </c>
      <c r="Z1169" s="147">
        <f>IF(Y1169="No aplica",0,IF(I1169="no",0,IF(I1169="No aplica",0,IF(I1169="Si",1,IF(I1169="Fisico",1,IF(I1169="Electronico",2,VLOOKUP(C1169&amp;"|"&amp;B1169&amp;"|"&amp;D1169,Empresas!$C$6:$CC$92,G1169+6+1,0)))))))</f>
        <v>0</v>
      </c>
      <c r="AA1169" s="147">
        <f>IF(AND($I1169="Si",J1169=1),1,IF(AND($I1169="Fisico",J1169=1),1,IF(AND(J1169=1,$I1169="Electronico"),2,IF(J1169=1,VLOOKUP($C1169&amp;"|"&amp;$B1169&amp;"|"&amp;$D1169,Empresas!$C$6:$CC$92,$G1169+6+1,0),0))))</f>
        <v>0</v>
      </c>
      <c r="AB1169" s="147">
        <f>IF(AND($I1169="Si",K1169=1),1,IF(AND($I1169="Fisico",K1169=1),1,IF(AND(K1169=1,$I1169="Electronico"),2,IF(K1169=1,VLOOKUP($C1169&amp;"|"&amp;$B1169&amp;"|"&amp;$D1169,Empresas!$C$6:$CC$92,$G1169+6+1,0),0))))</f>
        <v>0</v>
      </c>
      <c r="AC1169" s="147">
        <f>IF(AND($I1169="Si",L1169=1),1,IF(AND($I1169="Fisico",L1169=1),1,IF(AND(L1169=1,$I1169="Electronico"),2,IF(L1169=1,VLOOKUP($C1169&amp;"|"&amp;$B1169&amp;"|"&amp;$D1169,Empresas!$C$6:$CC$92,$G1169+6+1,0),0))))</f>
        <v>0</v>
      </c>
      <c r="AD1169" s="147">
        <f>IF(AND($I1169="Si",M1169=1),1,IF(AND($I1169="Fisico",M1169=1),1,IF(AND(M1169=1,$I1169="Electronico"),2,IF(M1169=1,VLOOKUP($C1169&amp;"|"&amp;$B1169&amp;"|"&amp;$D1169,Empresas!$C$6:$CC$92,$G1169+6+1,0),0))))</f>
        <v>0</v>
      </c>
      <c r="AE1169" s="147">
        <f>IF(AND($I1169="Si",N1169=1),1,IF(AND($I1169="Fisico",N1169=1),1,IF(AND(N1169=1,$I1169="Electronico"),2,IF(N1169=1,VLOOKUP($C1169&amp;"|"&amp;$B1169&amp;"|"&amp;$D1169,Empresas!$C$6:$CC$92,$G1169+6+1,0),0))))</f>
        <v>0</v>
      </c>
      <c r="AF1169" s="147">
        <f>IF(AND($I1169="Si",O1169=1),1,IF(AND($I1169="Fisico",O1169=1),1,IF(AND(O1169=1,$I1169="Electronico"),2,IF(O1169=1,VLOOKUP($C1169&amp;"|"&amp;$B1169&amp;"|"&amp;$D1169,Empresas!$C$6:$CC$92,$G1169+6+1,0),0))))</f>
        <v>0</v>
      </c>
      <c r="AG1169" s="147">
        <f>IF(AND($I1169="Si",P1169=1),1,IF(AND($I1169="Fisico",P1169=1),1,IF(AND(P1169=1,$I1169="Electronico"),2,IF(P1169=1,VLOOKUP($C1169&amp;"|"&amp;$B1169&amp;"|"&amp;$D1169,Empresas!$C$6:$CC$92,$G1169+6+1,0),0))))</f>
        <v>0</v>
      </c>
      <c r="AH1169" s="147">
        <f>IF(AND($I1169="Si",Q1169=1),1,IF(AND($I1169="Fisico",Q1169=1),1,IF(AND(Q1169=1,$I1169="Electronico"),2,IF(Q1169=1,VLOOKUP($C1169&amp;"|"&amp;$B1169&amp;"|"&amp;$D1169,Empresas!$C$6:$CC$92,$G1169+6+1,0),0))))</f>
        <v>0</v>
      </c>
      <c r="AI1169" s="147">
        <f>IF(AND($I1169="Si",R1169=1),1,IF(AND($I1169="Fisico",R1169=1),1,IF(AND(R1169=1,$I1169="Electronico"),2,IF(R1169=1,VLOOKUP($C1169&amp;"|"&amp;$B1169&amp;"|"&amp;$D1169,Empresas!$C$6:$CC$92,$G1169+6+1,0),0))))</f>
        <v>0</v>
      </c>
      <c r="AJ1169" s="147">
        <f>IF(AND($I1169="Si",S1169=1),1,IF(AND($I1169="Fisico",S1169=1),1,IF(AND(S1169=1,$I1169="Electronico"),2,IF(S1169=1,VLOOKUP($C1169&amp;"|"&amp;$B1169&amp;"|"&amp;$D1169,Empresas!$C$6:$CC$92,$G1169+6+1,0),0))))</f>
        <v>0</v>
      </c>
      <c r="AK1169" s="147">
        <f>IF(AND($I1169="Si",T1169=1),1,IF(AND($I1169="Fisico",T1169=1),1,IF(AND(T1169=1,$I1169="Electronico"),2,IF(T1169=1,VLOOKUP($C1169&amp;"|"&amp;$B1169&amp;"|"&amp;$D1169,Empresas!$C$6:$CC$92,$G1169+6+1,0),0))))</f>
        <v>0</v>
      </c>
      <c r="AL1169" s="147">
        <f>IF(AND($I1169="Si",U1169=1),1,IF(AND($I1169="Fisico",U1169=1),1,IF(AND(U1169=1,$I1169="Electronico"),2,IF(U1169=1,VLOOKUP($C1169&amp;"|"&amp;$B1169&amp;"|"&amp;$D1169,Empresas!$C$6:$CC$92,$G1169+6+1,0),0))))</f>
        <v>0</v>
      </c>
      <c r="AM1169" s="149">
        <f t="shared" si="191"/>
        <v>0</v>
      </c>
      <c r="AN1169" s="149">
        <f t="shared" si="192"/>
        <v>0</v>
      </c>
      <c r="AO1169" s="152">
        <f t="shared" si="193"/>
        <v>0</v>
      </c>
    </row>
    <row r="1170" spans="1:41" x14ac:dyDescent="0.25">
      <c r="A1170" s="137" t="str">
        <f>VLOOKUP(D1170,Empresas!$D$7:$F$91,3,0)</f>
        <v>Yulisa</v>
      </c>
      <c r="B1170" s="138" t="str">
        <f>VLOOKUP(D1170,Empresas!$D$7:$G$91,4,0)</f>
        <v>Lorenzo</v>
      </c>
      <c r="C1170" s="138" t="s">
        <v>544</v>
      </c>
      <c r="D1170" s="138" t="s">
        <v>305</v>
      </c>
      <c r="E1170" s="138" t="str">
        <f>VLOOKUP(D1170,Empresas!$D$7:$E$92,2,0)</f>
        <v>FUNDO LAS DELICIAS S.A.C</v>
      </c>
      <c r="F1170" s="138" t="s">
        <v>170</v>
      </c>
      <c r="G1170" s="139">
        <f t="shared" si="194"/>
        <v>43</v>
      </c>
      <c r="H1170" s="139" t="str">
        <f>VLOOKUP(D1170,Empresas!$D$6:$L$92,7,0)</f>
        <v>Trimestral</v>
      </c>
      <c r="I1170" s="138" t="str">
        <f>VLOOKUP(VLOOKUP(D1170&amp;"|"&amp;B1170,Empresas!$I$7:$CB$92,G1170,0),Tablas!$A$3:$B$5,2,0)</f>
        <v>No aplica</v>
      </c>
      <c r="J1170" s="78"/>
      <c r="K1170" s="78"/>
      <c r="L1170" s="78"/>
      <c r="M1170" s="78"/>
      <c r="N1170" s="78"/>
      <c r="O1170" s="78"/>
      <c r="P1170" s="78"/>
      <c r="Q1170" s="78"/>
      <c r="R1170" s="78"/>
      <c r="S1170" s="78"/>
      <c r="T1170" s="78"/>
      <c r="U1170" s="78"/>
      <c r="V1170" s="78" t="str">
        <f>VLOOKUP(D1170,Empresas!$D$7:$CF$91,81,0)</f>
        <v>B</v>
      </c>
      <c r="W1170" s="78" t="str">
        <f>VLOOKUP(D1170,Empresas!$D$7:$M$91,10,0)</f>
        <v>Agrario</v>
      </c>
      <c r="X1170" s="69" t="str">
        <f t="shared" si="189"/>
        <v>SI</v>
      </c>
      <c r="Y1170" s="153" t="str">
        <f t="shared" si="190"/>
        <v>No aplica</v>
      </c>
      <c r="Z1170" s="147">
        <f>IF(Y1170="No aplica",0,IF(I1170="no",0,IF(I1170="No aplica",0,IF(I1170="Si",1,IF(I1170="Fisico",1,IF(I1170="Electronico",2,VLOOKUP(C1170&amp;"|"&amp;B1170&amp;"|"&amp;D1170,Empresas!$C$6:$CC$92,G1170+6+1,0)))))))</f>
        <v>0</v>
      </c>
      <c r="AA1170" s="147">
        <f>IF(AND($I1170="Si",J1170=1),1,IF(AND($I1170="Fisico",J1170=1),1,IF(AND(J1170=1,$I1170="Electronico"),2,IF(J1170=1,VLOOKUP($C1170&amp;"|"&amp;$B1170&amp;"|"&amp;$D1170,Empresas!$C$6:$CC$92,$G1170+6+1,0),0))))</f>
        <v>0</v>
      </c>
      <c r="AB1170" s="147">
        <f>IF(AND($I1170="Si",K1170=1),1,IF(AND($I1170="Fisico",K1170=1),1,IF(AND(K1170=1,$I1170="Electronico"),2,IF(K1170=1,VLOOKUP($C1170&amp;"|"&amp;$B1170&amp;"|"&amp;$D1170,Empresas!$C$6:$CC$92,$G1170+6+1,0),0))))</f>
        <v>0</v>
      </c>
      <c r="AC1170" s="147">
        <f>IF(AND($I1170="Si",L1170=1),1,IF(AND($I1170="Fisico",L1170=1),1,IF(AND(L1170=1,$I1170="Electronico"),2,IF(L1170=1,VLOOKUP($C1170&amp;"|"&amp;$B1170&amp;"|"&amp;$D1170,Empresas!$C$6:$CC$92,$G1170+6+1,0),0))))</f>
        <v>0</v>
      </c>
      <c r="AD1170" s="147">
        <f>IF(AND($I1170="Si",M1170=1),1,IF(AND($I1170="Fisico",M1170=1),1,IF(AND(M1170=1,$I1170="Electronico"),2,IF(M1170=1,VLOOKUP($C1170&amp;"|"&amp;$B1170&amp;"|"&amp;$D1170,Empresas!$C$6:$CC$92,$G1170+6+1,0),0))))</f>
        <v>0</v>
      </c>
      <c r="AE1170" s="147">
        <f>IF(AND($I1170="Si",N1170=1),1,IF(AND($I1170="Fisico",N1170=1),1,IF(AND(N1170=1,$I1170="Electronico"),2,IF(N1170=1,VLOOKUP($C1170&amp;"|"&amp;$B1170&amp;"|"&amp;$D1170,Empresas!$C$6:$CC$92,$G1170+6+1,0),0))))</f>
        <v>0</v>
      </c>
      <c r="AF1170" s="147">
        <f>IF(AND($I1170="Si",O1170=1),1,IF(AND($I1170="Fisico",O1170=1),1,IF(AND(O1170=1,$I1170="Electronico"),2,IF(O1170=1,VLOOKUP($C1170&amp;"|"&amp;$B1170&amp;"|"&amp;$D1170,Empresas!$C$6:$CC$92,$G1170+6+1,0),0))))</f>
        <v>0</v>
      </c>
      <c r="AG1170" s="147">
        <f>IF(AND($I1170="Si",P1170=1),1,IF(AND($I1170="Fisico",P1170=1),1,IF(AND(P1170=1,$I1170="Electronico"),2,IF(P1170=1,VLOOKUP($C1170&amp;"|"&amp;$B1170&amp;"|"&amp;$D1170,Empresas!$C$6:$CC$92,$G1170+6+1,0),0))))</f>
        <v>0</v>
      </c>
      <c r="AH1170" s="147">
        <f>IF(AND($I1170="Si",Q1170=1),1,IF(AND($I1170="Fisico",Q1170=1),1,IF(AND(Q1170=1,$I1170="Electronico"),2,IF(Q1170=1,VLOOKUP($C1170&amp;"|"&amp;$B1170&amp;"|"&amp;$D1170,Empresas!$C$6:$CC$92,$G1170+6+1,0),0))))</f>
        <v>0</v>
      </c>
      <c r="AI1170" s="147">
        <f>IF(AND($I1170="Si",R1170=1),1,IF(AND($I1170="Fisico",R1170=1),1,IF(AND(R1170=1,$I1170="Electronico"),2,IF(R1170=1,VLOOKUP($C1170&amp;"|"&amp;$B1170&amp;"|"&amp;$D1170,Empresas!$C$6:$CC$92,$G1170+6+1,0),0))))</f>
        <v>0</v>
      </c>
      <c r="AJ1170" s="147">
        <f>IF(AND($I1170="Si",S1170=1),1,IF(AND($I1170="Fisico",S1170=1),1,IF(AND(S1170=1,$I1170="Electronico"),2,IF(S1170=1,VLOOKUP($C1170&amp;"|"&amp;$B1170&amp;"|"&amp;$D1170,Empresas!$C$6:$CC$92,$G1170+6+1,0),0))))</f>
        <v>0</v>
      </c>
      <c r="AK1170" s="147">
        <f>IF(AND($I1170="Si",T1170=1),1,IF(AND($I1170="Fisico",T1170=1),1,IF(AND(T1170=1,$I1170="Electronico"),2,IF(T1170=1,VLOOKUP($C1170&amp;"|"&amp;$B1170&amp;"|"&amp;$D1170,Empresas!$C$6:$CC$92,$G1170+6+1,0),0))))</f>
        <v>0</v>
      </c>
      <c r="AL1170" s="147">
        <f>IF(AND($I1170="Si",U1170=1),1,IF(AND($I1170="Fisico",U1170=1),1,IF(AND(U1170=1,$I1170="Electronico"),2,IF(U1170=1,VLOOKUP($C1170&amp;"|"&amp;$B1170&amp;"|"&amp;$D1170,Empresas!$C$6:$CC$92,$G1170+6+1,0),0))))</f>
        <v>0</v>
      </c>
      <c r="AM1170" s="149">
        <f t="shared" si="191"/>
        <v>0</v>
      </c>
      <c r="AN1170" s="149">
        <f t="shared" si="192"/>
        <v>0</v>
      </c>
      <c r="AO1170" s="152">
        <f t="shared" si="193"/>
        <v>0</v>
      </c>
    </row>
    <row r="1171" spans="1:41" x14ac:dyDescent="0.25">
      <c r="A1171" s="137" t="str">
        <f>VLOOKUP(D1171,Empresas!$D$7:$F$91,3,0)</f>
        <v>Yulisa</v>
      </c>
      <c r="B1171" s="138" t="str">
        <f>VLOOKUP(D1171,Empresas!$D$7:$G$91,4,0)</f>
        <v>Lorenzo</v>
      </c>
      <c r="C1171" s="138" t="s">
        <v>544</v>
      </c>
      <c r="D1171" s="138" t="s">
        <v>305</v>
      </c>
      <c r="E1171" s="138" t="str">
        <f>VLOOKUP(D1171,Empresas!$D$7:$E$92,2,0)</f>
        <v>FUNDO LAS DELICIAS S.A.C</v>
      </c>
      <c r="F1171" s="138" t="s">
        <v>171</v>
      </c>
      <c r="G1171" s="139">
        <f t="shared" si="194"/>
        <v>46</v>
      </c>
      <c r="H1171" s="139" t="str">
        <f>VLOOKUP(D1171,Empresas!$D$6:$L$92,7,0)</f>
        <v>Trimestral</v>
      </c>
      <c r="I1171" s="138" t="str">
        <f>VLOOKUP(VLOOKUP(D1171&amp;"|"&amp;B1171,Empresas!$I$7:$CB$92,G1171,0),Tablas!$A$3:$B$5,2,0)</f>
        <v>No aplica</v>
      </c>
      <c r="J1171" s="78"/>
      <c r="K1171" s="78"/>
      <c r="L1171" s="78"/>
      <c r="M1171" s="78"/>
      <c r="N1171" s="78"/>
      <c r="O1171" s="78"/>
      <c r="P1171" s="78"/>
      <c r="Q1171" s="78"/>
      <c r="R1171" s="78"/>
      <c r="S1171" s="78"/>
      <c r="T1171" s="78"/>
      <c r="U1171" s="78"/>
      <c r="V1171" s="78" t="str">
        <f>VLOOKUP(D1171,Empresas!$D$7:$CF$91,81,0)</f>
        <v>B</v>
      </c>
      <c r="W1171" s="78" t="str">
        <f>VLOOKUP(D1171,Empresas!$D$7:$M$91,10,0)</f>
        <v>Agrario</v>
      </c>
      <c r="X1171" s="69" t="str">
        <f t="shared" si="189"/>
        <v>SI</v>
      </c>
      <c r="Y1171" s="153" t="str">
        <f t="shared" si="190"/>
        <v>No aplica</v>
      </c>
      <c r="Z1171" s="147">
        <f>IF(Y1171="No aplica",0,IF(I1171="no",0,IF(I1171="No aplica",0,IF(I1171="Si",1,IF(I1171="Fisico",1,IF(I1171="Electronico",2,VLOOKUP(C1171&amp;"|"&amp;B1171&amp;"|"&amp;D1171,Empresas!$C$6:$CC$92,G1171+6+1,0)))))))</f>
        <v>0</v>
      </c>
      <c r="AA1171" s="147">
        <f>IF(AND($I1171="Si",J1171=1),1,IF(AND($I1171="Fisico",J1171=1),1,IF(AND(J1171=1,$I1171="Electronico"),2,IF(J1171=1,VLOOKUP($C1171&amp;"|"&amp;$B1171&amp;"|"&amp;$D1171,Empresas!$C$6:$CC$92,$G1171+6+1,0),0))))</f>
        <v>0</v>
      </c>
      <c r="AB1171" s="147">
        <f>IF(AND($I1171="Si",K1171=1),1,IF(AND($I1171="Fisico",K1171=1),1,IF(AND(K1171=1,$I1171="Electronico"),2,IF(K1171=1,VLOOKUP($C1171&amp;"|"&amp;$B1171&amp;"|"&amp;$D1171,Empresas!$C$6:$CC$92,$G1171+6+1,0),0))))</f>
        <v>0</v>
      </c>
      <c r="AC1171" s="147">
        <f>IF(AND($I1171="Si",L1171=1),1,IF(AND($I1171="Fisico",L1171=1),1,IF(AND(L1171=1,$I1171="Electronico"),2,IF(L1171=1,VLOOKUP($C1171&amp;"|"&amp;$B1171&amp;"|"&amp;$D1171,Empresas!$C$6:$CC$92,$G1171+6+1,0),0))))</f>
        <v>0</v>
      </c>
      <c r="AD1171" s="147">
        <f>IF(AND($I1171="Si",M1171=1),1,IF(AND($I1171="Fisico",M1171=1),1,IF(AND(M1171=1,$I1171="Electronico"),2,IF(M1171=1,VLOOKUP($C1171&amp;"|"&amp;$B1171&amp;"|"&amp;$D1171,Empresas!$C$6:$CC$92,$G1171+6+1,0),0))))</f>
        <v>0</v>
      </c>
      <c r="AE1171" s="147">
        <f>IF(AND($I1171="Si",N1171=1),1,IF(AND($I1171="Fisico",N1171=1),1,IF(AND(N1171=1,$I1171="Electronico"),2,IF(N1171=1,VLOOKUP($C1171&amp;"|"&amp;$B1171&amp;"|"&amp;$D1171,Empresas!$C$6:$CC$92,$G1171+6+1,0),0))))</f>
        <v>0</v>
      </c>
      <c r="AF1171" s="147">
        <f>IF(AND($I1171="Si",O1171=1),1,IF(AND($I1171="Fisico",O1171=1),1,IF(AND(O1171=1,$I1171="Electronico"),2,IF(O1171=1,VLOOKUP($C1171&amp;"|"&amp;$B1171&amp;"|"&amp;$D1171,Empresas!$C$6:$CC$92,$G1171+6+1,0),0))))</f>
        <v>0</v>
      </c>
      <c r="AG1171" s="147">
        <f>IF(AND($I1171="Si",P1171=1),1,IF(AND($I1171="Fisico",P1171=1),1,IF(AND(P1171=1,$I1171="Electronico"),2,IF(P1171=1,VLOOKUP($C1171&amp;"|"&amp;$B1171&amp;"|"&amp;$D1171,Empresas!$C$6:$CC$92,$G1171+6+1,0),0))))</f>
        <v>0</v>
      </c>
      <c r="AH1171" s="147">
        <f>IF(AND($I1171="Si",Q1171=1),1,IF(AND($I1171="Fisico",Q1171=1),1,IF(AND(Q1171=1,$I1171="Electronico"),2,IF(Q1171=1,VLOOKUP($C1171&amp;"|"&amp;$B1171&amp;"|"&amp;$D1171,Empresas!$C$6:$CC$92,$G1171+6+1,0),0))))</f>
        <v>0</v>
      </c>
      <c r="AI1171" s="147">
        <f>IF(AND($I1171="Si",R1171=1),1,IF(AND($I1171="Fisico",R1171=1),1,IF(AND(R1171=1,$I1171="Electronico"),2,IF(R1171=1,VLOOKUP($C1171&amp;"|"&amp;$B1171&amp;"|"&amp;$D1171,Empresas!$C$6:$CC$92,$G1171+6+1,0),0))))</f>
        <v>0</v>
      </c>
      <c r="AJ1171" s="147">
        <f>IF(AND($I1171="Si",S1171=1),1,IF(AND($I1171="Fisico",S1171=1),1,IF(AND(S1171=1,$I1171="Electronico"),2,IF(S1171=1,VLOOKUP($C1171&amp;"|"&amp;$B1171&amp;"|"&amp;$D1171,Empresas!$C$6:$CC$92,$G1171+6+1,0),0))))</f>
        <v>0</v>
      </c>
      <c r="AK1171" s="147">
        <f>IF(AND($I1171="Si",T1171=1),1,IF(AND($I1171="Fisico",T1171=1),1,IF(AND(T1171=1,$I1171="Electronico"),2,IF(T1171=1,VLOOKUP($C1171&amp;"|"&amp;$B1171&amp;"|"&amp;$D1171,Empresas!$C$6:$CC$92,$G1171+6+1,0),0))))</f>
        <v>0</v>
      </c>
      <c r="AL1171" s="147">
        <f>IF(AND($I1171="Si",U1171=1),1,IF(AND($I1171="Fisico",U1171=1),1,IF(AND(U1171=1,$I1171="Electronico"),2,IF(U1171=1,VLOOKUP($C1171&amp;"|"&amp;$B1171&amp;"|"&amp;$D1171,Empresas!$C$6:$CC$92,$G1171+6+1,0),0))))</f>
        <v>0</v>
      </c>
      <c r="AM1171" s="149">
        <f t="shared" si="191"/>
        <v>0</v>
      </c>
      <c r="AN1171" s="149">
        <f t="shared" si="192"/>
        <v>0</v>
      </c>
      <c r="AO1171" s="152">
        <f t="shared" si="193"/>
        <v>0</v>
      </c>
    </row>
    <row r="1172" spans="1:41" x14ac:dyDescent="0.25">
      <c r="A1172" s="140" t="str">
        <f>VLOOKUP(D1172,Empresas!$D$7:$F$91,3,0)</f>
        <v>Yulisa</v>
      </c>
      <c r="B1172" s="141" t="str">
        <f>VLOOKUP(D1172,Empresas!$D$7:$G$91,4,0)</f>
        <v>Lorenzo</v>
      </c>
      <c r="C1172" s="141" t="s">
        <v>544</v>
      </c>
      <c r="D1172" s="141" t="s">
        <v>305</v>
      </c>
      <c r="E1172" s="141" t="str">
        <f>VLOOKUP(D1172,Empresas!$D$7:$E$92,2,0)</f>
        <v>FUNDO LAS DELICIAS S.A.C</v>
      </c>
      <c r="F1172" s="141" t="s">
        <v>172</v>
      </c>
      <c r="G1172" s="142">
        <f>+Empresas!$BF$2</f>
        <v>50</v>
      </c>
      <c r="H1172" s="142" t="str">
        <f>VLOOKUP(D1172,Empresas!$D$6:$L$92,7,0)</f>
        <v>Trimestral</v>
      </c>
      <c r="I1172" s="141" t="str">
        <f>VLOOKUP(VLOOKUP(D1172&amp;"|"&amp;B1172,Empresas!$I$7:$CB$92,G1172,0),Tablas!$A$8:$B$10,2,0)</f>
        <v>Electronico</v>
      </c>
      <c r="J1172" s="78">
        <v>1</v>
      </c>
      <c r="K1172" s="78">
        <v>1</v>
      </c>
      <c r="L1172" s="78">
        <v>1</v>
      </c>
      <c r="M1172" s="78">
        <v>1</v>
      </c>
      <c r="N1172" s="78">
        <v>1</v>
      </c>
      <c r="O1172" s="78">
        <v>1</v>
      </c>
      <c r="P1172" s="78">
        <v>1</v>
      </c>
      <c r="Q1172" s="78">
        <v>1</v>
      </c>
      <c r="R1172" s="78"/>
      <c r="S1172" s="78"/>
      <c r="T1172" s="78"/>
      <c r="U1172" s="78"/>
      <c r="V1172" s="78" t="str">
        <f>VLOOKUP(D1172,Empresas!$D$7:$CF$91,81,0)</f>
        <v>B</v>
      </c>
      <c r="W1172" s="78" t="str">
        <f>VLOOKUP(D1172,Empresas!$D$7:$M$91,10,0)</f>
        <v>Agrario</v>
      </c>
      <c r="X1172" s="69" t="str">
        <f t="shared" si="189"/>
        <v>SI</v>
      </c>
      <c r="Y1172" s="153" t="str">
        <f t="shared" si="190"/>
        <v>Si aplica</v>
      </c>
      <c r="Z1172" s="147">
        <f>IF(Y1172="No aplica",0,IF(I1172="no",0,IF(I1172="No aplica",0,IF(I1172="Si",1,IF(I1172="Fisico",1,IF(I1172="Electronico",2,VLOOKUP(C1172&amp;"|"&amp;B1172&amp;"|"&amp;D1172,Empresas!$C$6:$CC$92,G1172+6+1,0)))))))</f>
        <v>2</v>
      </c>
      <c r="AA1172" s="147">
        <f>IF(AND($I1172="Si",J1172=1),1,IF(AND($I1172="Fisico",J1172=1),1,IF(AND(J1172=1,$I1172="Electronico"),2,IF(J1172=1,VLOOKUP($C1172&amp;"|"&amp;$B1172&amp;"|"&amp;$D1172,Empresas!$C$6:$CC$92,$G1172+6+1,0),0))))</f>
        <v>2</v>
      </c>
      <c r="AB1172" s="147">
        <f>IF(AND($I1172="Si",K1172=1),1,IF(AND($I1172="Fisico",K1172=1),1,IF(AND(K1172=1,$I1172="Electronico"),2,IF(K1172=1,VLOOKUP($C1172&amp;"|"&amp;$B1172&amp;"|"&amp;$D1172,Empresas!$C$6:$CC$92,$G1172+6+1,0),0))))</f>
        <v>2</v>
      </c>
      <c r="AC1172" s="147">
        <f>IF(AND($I1172="Si",L1172=1),1,IF(AND($I1172="Fisico",L1172=1),1,IF(AND(L1172=1,$I1172="Electronico"),2,IF(L1172=1,VLOOKUP($C1172&amp;"|"&amp;$B1172&amp;"|"&amp;$D1172,Empresas!$C$6:$CC$92,$G1172+6+1,0),0))))</f>
        <v>2</v>
      </c>
      <c r="AD1172" s="147">
        <f>IF(AND($I1172="Si",M1172=1),1,IF(AND($I1172="Fisico",M1172=1),1,IF(AND(M1172=1,$I1172="Electronico"),2,IF(M1172=1,VLOOKUP($C1172&amp;"|"&amp;$B1172&amp;"|"&amp;$D1172,Empresas!$C$6:$CC$92,$G1172+6+1,0),0))))</f>
        <v>2</v>
      </c>
      <c r="AE1172" s="147">
        <f>IF(AND($I1172="Si",N1172=1),1,IF(AND($I1172="Fisico",N1172=1),1,IF(AND(N1172=1,$I1172="Electronico"),2,IF(N1172=1,VLOOKUP($C1172&amp;"|"&amp;$B1172&amp;"|"&amp;$D1172,Empresas!$C$6:$CC$92,$G1172+6+1,0),0))))</f>
        <v>2</v>
      </c>
      <c r="AF1172" s="147">
        <f>IF(AND($I1172="Si",O1172=1),1,IF(AND($I1172="Fisico",O1172=1),1,IF(AND(O1172=1,$I1172="Electronico"),2,IF(O1172=1,VLOOKUP($C1172&amp;"|"&amp;$B1172&amp;"|"&amp;$D1172,Empresas!$C$6:$CC$92,$G1172+6+1,0),0))))</f>
        <v>2</v>
      </c>
      <c r="AG1172" s="147">
        <f>IF(AND($I1172="Si",P1172=1),1,IF(AND($I1172="Fisico",P1172=1),1,IF(AND(P1172=1,$I1172="Electronico"),2,IF(P1172=1,VLOOKUP($C1172&amp;"|"&amp;$B1172&amp;"|"&amp;$D1172,Empresas!$C$6:$CC$92,$G1172+6+1,0),0))))</f>
        <v>2</v>
      </c>
      <c r="AH1172" s="147">
        <f>IF(AND($I1172="Si",Q1172=1),1,IF(AND($I1172="Fisico",Q1172=1),1,IF(AND(Q1172=1,$I1172="Electronico"),2,IF(Q1172=1,VLOOKUP($C1172&amp;"|"&amp;$B1172&amp;"|"&amp;$D1172,Empresas!$C$6:$CC$92,$G1172+6+1,0),0))))</f>
        <v>2</v>
      </c>
      <c r="AI1172" s="147">
        <f>IF(AND($I1172="Si",R1172=1),1,IF(AND($I1172="Fisico",R1172=1),1,IF(AND(R1172=1,$I1172="Electronico"),2,IF(R1172=1,VLOOKUP($C1172&amp;"|"&amp;$B1172&amp;"|"&amp;$D1172,Empresas!$C$6:$CC$92,$G1172+6+1,0),0))))</f>
        <v>0</v>
      </c>
      <c r="AJ1172" s="147">
        <f>IF(AND($I1172="Si",S1172=1),1,IF(AND($I1172="Fisico",S1172=1),1,IF(AND(S1172=1,$I1172="Electronico"),2,IF(S1172=1,VLOOKUP($C1172&amp;"|"&amp;$B1172&amp;"|"&amp;$D1172,Empresas!$C$6:$CC$92,$G1172+6+1,0),0))))</f>
        <v>0</v>
      </c>
      <c r="AK1172" s="147">
        <f>IF(AND($I1172="Si",T1172=1),1,IF(AND($I1172="Fisico",T1172=1),1,IF(AND(T1172=1,$I1172="Electronico"),2,IF(T1172=1,VLOOKUP($C1172&amp;"|"&amp;$B1172&amp;"|"&amp;$D1172,Empresas!$C$6:$CC$92,$G1172+6+1,0),0))))</f>
        <v>0</v>
      </c>
      <c r="AL1172" s="147">
        <f>IF(AND($I1172="Si",U1172=1),1,IF(AND($I1172="Fisico",U1172=1),1,IF(AND(U1172=1,$I1172="Electronico"),2,IF(U1172=1,VLOOKUP($C1172&amp;"|"&amp;$B1172&amp;"|"&amp;$D1172,Empresas!$C$6:$CC$92,$G1172+6+1,0),0))))</f>
        <v>0</v>
      </c>
      <c r="AM1172" s="149">
        <f t="shared" si="191"/>
        <v>16</v>
      </c>
      <c r="AN1172" s="149">
        <f t="shared" si="192"/>
        <v>16</v>
      </c>
      <c r="AO1172" s="152">
        <f t="shared" si="193"/>
        <v>1</v>
      </c>
    </row>
    <row r="1173" spans="1:41" x14ac:dyDescent="0.25">
      <c r="A1173" s="140" t="str">
        <f>VLOOKUP(D1173,Empresas!$D$7:$F$91,3,0)</f>
        <v>Yulisa</v>
      </c>
      <c r="B1173" s="141" t="str">
        <f>VLOOKUP(D1173,Empresas!$D$7:$G$91,4,0)</f>
        <v>Lorenzo</v>
      </c>
      <c r="C1173" s="141" t="s">
        <v>544</v>
      </c>
      <c r="D1173" s="141" t="s">
        <v>305</v>
      </c>
      <c r="E1173" s="141" t="str">
        <f>VLOOKUP(D1173,Empresas!$D$7:$E$92,2,0)</f>
        <v>FUNDO LAS DELICIAS S.A.C</v>
      </c>
      <c r="F1173" s="141" t="s">
        <v>173</v>
      </c>
      <c r="G1173" s="142">
        <f>+G1172+1</f>
        <v>51</v>
      </c>
      <c r="H1173" s="142" t="str">
        <f>VLOOKUP(D1173,Empresas!$D$6:$L$92,7,0)</f>
        <v>Trimestral</v>
      </c>
      <c r="I1173" s="141" t="str">
        <f>VLOOKUP(VLOOKUP(D1173&amp;"|"&amp;B1173,Empresas!$I$7:$CB$92,G1173,0),Tablas!$A$8:$B$10,2,0)</f>
        <v>Electronico</v>
      </c>
      <c r="J1173" s="78">
        <v>1</v>
      </c>
      <c r="K1173" s="78">
        <v>1</v>
      </c>
      <c r="L1173" s="78">
        <v>1</v>
      </c>
      <c r="M1173" s="78">
        <v>1</v>
      </c>
      <c r="N1173" s="78">
        <v>1</v>
      </c>
      <c r="O1173" s="78">
        <v>1</v>
      </c>
      <c r="P1173" s="78">
        <v>1</v>
      </c>
      <c r="Q1173" s="78">
        <v>1</v>
      </c>
      <c r="R1173" s="78"/>
      <c r="S1173" s="78"/>
      <c r="T1173" s="78"/>
      <c r="U1173" s="78"/>
      <c r="V1173" s="78" t="str">
        <f>VLOOKUP(D1173,Empresas!$D$7:$CF$91,81,0)</f>
        <v>B</v>
      </c>
      <c r="W1173" s="78" t="str">
        <f>VLOOKUP(D1173,Empresas!$D$7:$M$91,10,0)</f>
        <v>Agrario</v>
      </c>
      <c r="X1173" s="69" t="str">
        <f t="shared" si="189"/>
        <v>SI</v>
      </c>
      <c r="Y1173" s="153" t="str">
        <f t="shared" si="190"/>
        <v>Si aplica</v>
      </c>
      <c r="Z1173" s="147">
        <f>IF(Y1173="No aplica",0,IF(I1173="no",0,IF(I1173="No aplica",0,IF(I1173="Si",1,IF(I1173="Fisico",1,IF(I1173="Electronico",2,VLOOKUP(C1173&amp;"|"&amp;B1173&amp;"|"&amp;D1173,Empresas!$C$6:$CC$92,G1173+6+1,0)))))))</f>
        <v>2</v>
      </c>
      <c r="AA1173" s="147">
        <f>IF(AND($I1173="Si",J1173=1),1,IF(AND($I1173="Fisico",J1173=1),1,IF(AND(J1173=1,$I1173="Electronico"),2,IF(J1173=1,VLOOKUP($C1173&amp;"|"&amp;$B1173&amp;"|"&amp;$D1173,Empresas!$C$6:$CC$92,$G1173+6+1,0),0))))</f>
        <v>2</v>
      </c>
      <c r="AB1173" s="147">
        <f>IF(AND($I1173="Si",K1173=1),1,IF(AND($I1173="Fisico",K1173=1),1,IF(AND(K1173=1,$I1173="Electronico"),2,IF(K1173=1,VLOOKUP($C1173&amp;"|"&amp;$B1173&amp;"|"&amp;$D1173,Empresas!$C$6:$CC$92,$G1173+6+1,0),0))))</f>
        <v>2</v>
      </c>
      <c r="AC1173" s="147">
        <f>IF(AND($I1173="Si",L1173=1),1,IF(AND($I1173="Fisico",L1173=1),1,IF(AND(L1173=1,$I1173="Electronico"),2,IF(L1173=1,VLOOKUP($C1173&amp;"|"&amp;$B1173&amp;"|"&amp;$D1173,Empresas!$C$6:$CC$92,$G1173+6+1,0),0))))</f>
        <v>2</v>
      </c>
      <c r="AD1173" s="147">
        <f>IF(AND($I1173="Si",M1173=1),1,IF(AND($I1173="Fisico",M1173=1),1,IF(AND(M1173=1,$I1173="Electronico"),2,IF(M1173=1,VLOOKUP($C1173&amp;"|"&amp;$B1173&amp;"|"&amp;$D1173,Empresas!$C$6:$CC$92,$G1173+6+1,0),0))))</f>
        <v>2</v>
      </c>
      <c r="AE1173" s="147">
        <f>IF(AND($I1173="Si",N1173=1),1,IF(AND($I1173="Fisico",N1173=1),1,IF(AND(N1173=1,$I1173="Electronico"),2,IF(N1173=1,VLOOKUP($C1173&amp;"|"&amp;$B1173&amp;"|"&amp;$D1173,Empresas!$C$6:$CC$92,$G1173+6+1,0),0))))</f>
        <v>2</v>
      </c>
      <c r="AF1173" s="147">
        <f>IF(AND($I1173="Si",O1173=1),1,IF(AND($I1173="Fisico",O1173=1),1,IF(AND(O1173=1,$I1173="Electronico"),2,IF(O1173=1,VLOOKUP($C1173&amp;"|"&amp;$B1173&amp;"|"&amp;$D1173,Empresas!$C$6:$CC$92,$G1173+6+1,0),0))))</f>
        <v>2</v>
      </c>
      <c r="AG1173" s="147">
        <f>IF(AND($I1173="Si",P1173=1),1,IF(AND($I1173="Fisico",P1173=1),1,IF(AND(P1173=1,$I1173="Electronico"),2,IF(P1173=1,VLOOKUP($C1173&amp;"|"&amp;$B1173&amp;"|"&amp;$D1173,Empresas!$C$6:$CC$92,$G1173+6+1,0),0))))</f>
        <v>2</v>
      </c>
      <c r="AH1173" s="147">
        <f>IF(AND($I1173="Si",Q1173=1),1,IF(AND($I1173="Fisico",Q1173=1),1,IF(AND(Q1173=1,$I1173="Electronico"),2,IF(Q1173=1,VLOOKUP($C1173&amp;"|"&amp;$B1173&amp;"|"&amp;$D1173,Empresas!$C$6:$CC$92,$G1173+6+1,0),0))))</f>
        <v>2</v>
      </c>
      <c r="AI1173" s="147">
        <f>IF(AND($I1173="Si",R1173=1),1,IF(AND($I1173="Fisico",R1173=1),1,IF(AND(R1173=1,$I1173="Electronico"),2,IF(R1173=1,VLOOKUP($C1173&amp;"|"&amp;$B1173&amp;"|"&amp;$D1173,Empresas!$C$6:$CC$92,$G1173+6+1,0),0))))</f>
        <v>0</v>
      </c>
      <c r="AJ1173" s="147">
        <f>IF(AND($I1173="Si",S1173=1),1,IF(AND($I1173="Fisico",S1173=1),1,IF(AND(S1173=1,$I1173="Electronico"),2,IF(S1173=1,VLOOKUP($C1173&amp;"|"&amp;$B1173&amp;"|"&amp;$D1173,Empresas!$C$6:$CC$92,$G1173+6+1,0),0))))</f>
        <v>0</v>
      </c>
      <c r="AK1173" s="147">
        <f>IF(AND($I1173="Si",T1173=1),1,IF(AND($I1173="Fisico",T1173=1),1,IF(AND(T1173=1,$I1173="Electronico"),2,IF(T1173=1,VLOOKUP($C1173&amp;"|"&amp;$B1173&amp;"|"&amp;$D1173,Empresas!$C$6:$CC$92,$G1173+6+1,0),0))))</f>
        <v>0</v>
      </c>
      <c r="AL1173" s="147">
        <f>IF(AND($I1173="Si",U1173=1),1,IF(AND($I1173="Fisico",U1173=1),1,IF(AND(U1173=1,$I1173="Electronico"),2,IF(U1173=1,VLOOKUP($C1173&amp;"|"&amp;$B1173&amp;"|"&amp;$D1173,Empresas!$C$6:$CC$92,$G1173+6+1,0),0))))</f>
        <v>0</v>
      </c>
      <c r="AM1173" s="149">
        <f t="shared" si="191"/>
        <v>16</v>
      </c>
      <c r="AN1173" s="149">
        <f t="shared" si="192"/>
        <v>16</v>
      </c>
      <c r="AO1173" s="152">
        <f t="shared" si="193"/>
        <v>1</v>
      </c>
    </row>
    <row r="1174" spans="1:41" x14ac:dyDescent="0.25">
      <c r="A1174" s="140" t="str">
        <f>VLOOKUP(D1174,Empresas!$D$7:$F$91,3,0)</f>
        <v>Yulisa</v>
      </c>
      <c r="B1174" s="141" t="str">
        <f>VLOOKUP(D1174,Empresas!$D$7:$G$91,4,0)</f>
        <v>Lorenzo</v>
      </c>
      <c r="C1174" s="141" t="s">
        <v>544</v>
      </c>
      <c r="D1174" s="141" t="s">
        <v>305</v>
      </c>
      <c r="E1174" s="141" t="str">
        <f>VLOOKUP(D1174,Empresas!$D$7:$E$92,2,0)</f>
        <v>FUNDO LAS DELICIAS S.A.C</v>
      </c>
      <c r="F1174" s="141" t="s">
        <v>174</v>
      </c>
      <c r="G1174" s="142">
        <f t="shared" ref="G1174:G1182" si="195">+G1173+1</f>
        <v>52</v>
      </c>
      <c r="H1174" s="142" t="str">
        <f>VLOOKUP(D1174,Empresas!$D$6:$L$92,7,0)</f>
        <v>Trimestral</v>
      </c>
      <c r="I1174" s="141" t="str">
        <f>VLOOKUP(VLOOKUP(D1174&amp;"|"&amp;B1174,Empresas!$I$7:$CB$92,G1174,0),Tablas!$A$8:$B$10,2,0)</f>
        <v>No aplica</v>
      </c>
      <c r="J1174" s="78"/>
      <c r="K1174" s="78"/>
      <c r="L1174" s="78"/>
      <c r="M1174" s="78"/>
      <c r="N1174" s="78"/>
      <c r="O1174" s="78"/>
      <c r="P1174" s="78"/>
      <c r="Q1174" s="78"/>
      <c r="R1174" s="78"/>
      <c r="S1174" s="78"/>
      <c r="T1174" s="78"/>
      <c r="U1174" s="78"/>
      <c r="V1174" s="78" t="str">
        <f>VLOOKUP(D1174,Empresas!$D$7:$CF$91,81,0)</f>
        <v>B</v>
      </c>
      <c r="W1174" s="78" t="str">
        <f>VLOOKUP(D1174,Empresas!$D$7:$M$91,10,0)</f>
        <v>Agrario</v>
      </c>
      <c r="X1174" s="69" t="str">
        <f t="shared" si="189"/>
        <v>SI</v>
      </c>
      <c r="Y1174" s="153" t="str">
        <f t="shared" si="190"/>
        <v>No aplica</v>
      </c>
      <c r="Z1174" s="147">
        <f>IF(Y1174="No aplica",0,IF(I1174="no",0,IF(I1174="No aplica",0,IF(I1174="Si",1,IF(I1174="Fisico",1,IF(I1174="Electronico",2,VLOOKUP(C1174&amp;"|"&amp;B1174&amp;"|"&amp;D1174,Empresas!$C$6:$CC$92,G1174+6+1,0)))))))</f>
        <v>0</v>
      </c>
      <c r="AA1174" s="147">
        <f>IF(AND($I1174="Si",J1174=1),1,IF(AND($I1174="Fisico",J1174=1),1,IF(AND(J1174=1,$I1174="Electronico"),2,IF(J1174=1,VLOOKUP($C1174&amp;"|"&amp;$B1174&amp;"|"&amp;$D1174,Empresas!$C$6:$CC$92,$G1174+6+1,0),0))))</f>
        <v>0</v>
      </c>
      <c r="AB1174" s="147">
        <f>IF(AND($I1174="Si",K1174=1),1,IF(AND($I1174="Fisico",K1174=1),1,IF(AND(K1174=1,$I1174="Electronico"),2,IF(K1174=1,VLOOKUP($C1174&amp;"|"&amp;$B1174&amp;"|"&amp;$D1174,Empresas!$C$6:$CC$92,$G1174+6+1,0),0))))</f>
        <v>0</v>
      </c>
      <c r="AC1174" s="147">
        <f>IF(AND($I1174="Si",L1174=1),1,IF(AND($I1174="Fisico",L1174=1),1,IF(AND(L1174=1,$I1174="Electronico"),2,IF(L1174=1,VLOOKUP($C1174&amp;"|"&amp;$B1174&amp;"|"&amp;$D1174,Empresas!$C$6:$CC$92,$G1174+6+1,0),0))))</f>
        <v>0</v>
      </c>
      <c r="AD1174" s="147">
        <f>IF(AND($I1174="Si",M1174=1),1,IF(AND($I1174="Fisico",M1174=1),1,IF(AND(M1174=1,$I1174="Electronico"),2,IF(M1174=1,VLOOKUP($C1174&amp;"|"&amp;$B1174&amp;"|"&amp;$D1174,Empresas!$C$6:$CC$92,$G1174+6+1,0),0))))</f>
        <v>0</v>
      </c>
      <c r="AE1174" s="147">
        <f>IF(AND($I1174="Si",N1174=1),1,IF(AND($I1174="Fisico",N1174=1),1,IF(AND(N1174=1,$I1174="Electronico"),2,IF(N1174=1,VLOOKUP($C1174&amp;"|"&amp;$B1174&amp;"|"&amp;$D1174,Empresas!$C$6:$CC$92,$G1174+6+1,0),0))))</f>
        <v>0</v>
      </c>
      <c r="AF1174" s="147">
        <f>IF(AND($I1174="Si",O1174=1),1,IF(AND($I1174="Fisico",O1174=1),1,IF(AND(O1174=1,$I1174="Electronico"),2,IF(O1174=1,VLOOKUP($C1174&amp;"|"&amp;$B1174&amp;"|"&amp;$D1174,Empresas!$C$6:$CC$92,$G1174+6+1,0),0))))</f>
        <v>0</v>
      </c>
      <c r="AG1174" s="147">
        <f>IF(AND($I1174="Si",P1174=1),1,IF(AND($I1174="Fisico",P1174=1),1,IF(AND(P1174=1,$I1174="Electronico"),2,IF(P1174=1,VLOOKUP($C1174&amp;"|"&amp;$B1174&amp;"|"&amp;$D1174,Empresas!$C$6:$CC$92,$G1174+6+1,0),0))))</f>
        <v>0</v>
      </c>
      <c r="AH1174" s="147">
        <f>IF(AND($I1174="Si",Q1174=1),1,IF(AND($I1174="Fisico",Q1174=1),1,IF(AND(Q1174=1,$I1174="Electronico"),2,IF(Q1174=1,VLOOKUP($C1174&amp;"|"&amp;$B1174&amp;"|"&amp;$D1174,Empresas!$C$6:$CC$92,$G1174+6+1,0),0))))</f>
        <v>0</v>
      </c>
      <c r="AI1174" s="147">
        <f>IF(AND($I1174="Si",R1174=1),1,IF(AND($I1174="Fisico",R1174=1),1,IF(AND(R1174=1,$I1174="Electronico"),2,IF(R1174=1,VLOOKUP($C1174&amp;"|"&amp;$B1174&amp;"|"&amp;$D1174,Empresas!$C$6:$CC$92,$G1174+6+1,0),0))))</f>
        <v>0</v>
      </c>
      <c r="AJ1174" s="147">
        <f>IF(AND($I1174="Si",S1174=1),1,IF(AND($I1174="Fisico",S1174=1),1,IF(AND(S1174=1,$I1174="Electronico"),2,IF(S1174=1,VLOOKUP($C1174&amp;"|"&amp;$B1174&amp;"|"&amp;$D1174,Empresas!$C$6:$CC$92,$G1174+6+1,0),0))))</f>
        <v>0</v>
      </c>
      <c r="AK1174" s="147">
        <f>IF(AND($I1174="Si",T1174=1),1,IF(AND($I1174="Fisico",T1174=1),1,IF(AND(T1174=1,$I1174="Electronico"),2,IF(T1174=1,VLOOKUP($C1174&amp;"|"&amp;$B1174&amp;"|"&amp;$D1174,Empresas!$C$6:$CC$92,$G1174+6+1,0),0))))</f>
        <v>0</v>
      </c>
      <c r="AL1174" s="147">
        <f>IF(AND($I1174="Si",U1174=1),1,IF(AND($I1174="Fisico",U1174=1),1,IF(AND(U1174=1,$I1174="Electronico"),2,IF(U1174=1,VLOOKUP($C1174&amp;"|"&amp;$B1174&amp;"|"&amp;$D1174,Empresas!$C$6:$CC$92,$G1174+6+1,0),0))))</f>
        <v>0</v>
      </c>
      <c r="AM1174" s="149">
        <f t="shared" si="191"/>
        <v>0</v>
      </c>
      <c r="AN1174" s="149">
        <f t="shared" si="192"/>
        <v>0</v>
      </c>
      <c r="AO1174" s="152">
        <f t="shared" si="193"/>
        <v>0</v>
      </c>
    </row>
    <row r="1175" spans="1:41" x14ac:dyDescent="0.25">
      <c r="A1175" s="140" t="str">
        <f>VLOOKUP(D1175,Empresas!$D$7:$F$91,3,0)</f>
        <v>Yulisa</v>
      </c>
      <c r="B1175" s="141" t="str">
        <f>VLOOKUP(D1175,Empresas!$D$7:$G$91,4,0)</f>
        <v>Lorenzo</v>
      </c>
      <c r="C1175" s="141" t="s">
        <v>544</v>
      </c>
      <c r="D1175" s="141" t="s">
        <v>305</v>
      </c>
      <c r="E1175" s="141" t="str">
        <f>VLOOKUP(D1175,Empresas!$D$7:$E$92,2,0)</f>
        <v>FUNDO LAS DELICIAS S.A.C</v>
      </c>
      <c r="F1175" s="141" t="s">
        <v>175</v>
      </c>
      <c r="G1175" s="142">
        <f t="shared" si="195"/>
        <v>53</v>
      </c>
      <c r="H1175" s="142" t="str">
        <f>VLOOKUP(D1175,Empresas!$D$6:$L$92,7,0)</f>
        <v>Trimestral</v>
      </c>
      <c r="I1175" s="141" t="str">
        <f>VLOOKUP(VLOOKUP(D1175&amp;"|"&amp;B1175,Empresas!$I$7:$CB$92,G1175,0),Tablas!$A$8:$B$10,2,0)</f>
        <v>Fisico</v>
      </c>
      <c r="J1175" s="78">
        <v>2</v>
      </c>
      <c r="K1175" s="78">
        <v>2</v>
      </c>
      <c r="L1175" s="78">
        <v>2</v>
      </c>
      <c r="M1175" s="78">
        <v>2</v>
      </c>
      <c r="N1175" s="78">
        <v>2</v>
      </c>
      <c r="O1175" s="78">
        <v>2</v>
      </c>
      <c r="P1175" s="78">
        <v>2</v>
      </c>
      <c r="Q1175" s="78">
        <v>2</v>
      </c>
      <c r="R1175" s="78"/>
      <c r="S1175" s="78"/>
      <c r="T1175" s="78"/>
      <c r="U1175" s="78"/>
      <c r="V1175" s="78" t="str">
        <f>VLOOKUP(D1175,Empresas!$D$7:$CF$91,81,0)</f>
        <v>B</v>
      </c>
      <c r="W1175" s="78" t="str">
        <f>VLOOKUP(D1175,Empresas!$D$7:$M$91,10,0)</f>
        <v>Agrario</v>
      </c>
      <c r="X1175" s="69" t="str">
        <f t="shared" si="189"/>
        <v>SI</v>
      </c>
      <c r="Y1175" s="153" t="str">
        <f t="shared" si="190"/>
        <v>Si aplica</v>
      </c>
      <c r="Z1175" s="147">
        <f>IF(Y1175="No aplica",0,IF(I1175="no",0,IF(I1175="No aplica",0,IF(I1175="Si",1,IF(I1175="Fisico",1,IF(I1175="Electronico",2,VLOOKUP(C1175&amp;"|"&amp;B1175&amp;"|"&amp;D1175,Empresas!$C$6:$CC$92,G1175+6+1,0)))))))</f>
        <v>1</v>
      </c>
      <c r="AA1175" s="147">
        <f>IF(AND($I1175="Si",J1175=1),1,IF(AND($I1175="Fisico",J1175=1),1,IF(AND(J1175=1,$I1175="Electronico"),2,IF(J1175=1,VLOOKUP($C1175&amp;"|"&amp;$B1175&amp;"|"&amp;$D1175,Empresas!$C$6:$CC$92,$G1175+6+1,0),0))))</f>
        <v>0</v>
      </c>
      <c r="AB1175" s="147">
        <f>IF(AND($I1175="Si",K1175=1),1,IF(AND($I1175="Fisico",K1175=1),1,IF(AND(K1175=1,$I1175="Electronico"),2,IF(K1175=1,VLOOKUP($C1175&amp;"|"&amp;$B1175&amp;"|"&amp;$D1175,Empresas!$C$6:$CC$92,$G1175+6+1,0),0))))</f>
        <v>0</v>
      </c>
      <c r="AC1175" s="147">
        <f>IF(AND($I1175="Si",L1175=1),1,IF(AND($I1175="Fisico",L1175=1),1,IF(AND(L1175=1,$I1175="Electronico"),2,IF(L1175=1,VLOOKUP($C1175&amp;"|"&amp;$B1175&amp;"|"&amp;$D1175,Empresas!$C$6:$CC$92,$G1175+6+1,0),0))))</f>
        <v>0</v>
      </c>
      <c r="AD1175" s="147">
        <f>IF(AND($I1175="Si",M1175=1),1,IF(AND($I1175="Fisico",M1175=1),1,IF(AND(M1175=1,$I1175="Electronico"),2,IF(M1175=1,VLOOKUP($C1175&amp;"|"&amp;$B1175&amp;"|"&amp;$D1175,Empresas!$C$6:$CC$92,$G1175+6+1,0),0))))</f>
        <v>0</v>
      </c>
      <c r="AE1175" s="147">
        <f>IF(AND($I1175="Si",N1175=1),1,IF(AND($I1175="Fisico",N1175=1),1,IF(AND(N1175=1,$I1175="Electronico"),2,IF(N1175=1,VLOOKUP($C1175&amp;"|"&amp;$B1175&amp;"|"&amp;$D1175,Empresas!$C$6:$CC$92,$G1175+6+1,0),0))))</f>
        <v>0</v>
      </c>
      <c r="AF1175" s="147">
        <f>IF(AND($I1175="Si",O1175=1),1,IF(AND($I1175="Fisico",O1175=1),1,IF(AND(O1175=1,$I1175="Electronico"),2,IF(O1175=1,VLOOKUP($C1175&amp;"|"&amp;$B1175&amp;"|"&amp;$D1175,Empresas!$C$6:$CC$92,$G1175+6+1,0),0))))</f>
        <v>0</v>
      </c>
      <c r="AG1175" s="147">
        <f>IF(AND($I1175="Si",P1175=1),1,IF(AND($I1175="Fisico",P1175=1),1,IF(AND(P1175=1,$I1175="Electronico"),2,IF(P1175=1,VLOOKUP($C1175&amp;"|"&amp;$B1175&amp;"|"&amp;$D1175,Empresas!$C$6:$CC$92,$G1175+6+1,0),0))))</f>
        <v>0</v>
      </c>
      <c r="AH1175" s="147">
        <f>IF(AND($I1175="Si",Q1175=1),1,IF(AND($I1175="Fisico",Q1175=1),1,IF(AND(Q1175=1,$I1175="Electronico"),2,IF(Q1175=1,VLOOKUP($C1175&amp;"|"&amp;$B1175&amp;"|"&amp;$D1175,Empresas!$C$6:$CC$92,$G1175+6+1,0),0))))</f>
        <v>0</v>
      </c>
      <c r="AI1175" s="147">
        <f>IF(AND($I1175="Si",R1175=1),1,IF(AND($I1175="Fisico",R1175=1),1,IF(AND(R1175=1,$I1175="Electronico"),2,IF(R1175=1,VLOOKUP($C1175&amp;"|"&amp;$B1175&amp;"|"&amp;$D1175,Empresas!$C$6:$CC$92,$G1175+6+1,0),0))))</f>
        <v>0</v>
      </c>
      <c r="AJ1175" s="147">
        <f>IF(AND($I1175="Si",S1175=1),1,IF(AND($I1175="Fisico",S1175=1),1,IF(AND(S1175=1,$I1175="Electronico"),2,IF(S1175=1,VLOOKUP($C1175&amp;"|"&amp;$B1175&amp;"|"&amp;$D1175,Empresas!$C$6:$CC$92,$G1175+6+1,0),0))))</f>
        <v>0</v>
      </c>
      <c r="AK1175" s="147">
        <f>IF(AND($I1175="Si",T1175=1),1,IF(AND($I1175="Fisico",T1175=1),1,IF(AND(T1175=1,$I1175="Electronico"),2,IF(T1175=1,VLOOKUP($C1175&amp;"|"&amp;$B1175&amp;"|"&amp;$D1175,Empresas!$C$6:$CC$92,$G1175+6+1,0),0))))</f>
        <v>0</v>
      </c>
      <c r="AL1175" s="147">
        <f>IF(AND($I1175="Si",U1175=1),1,IF(AND($I1175="Fisico",U1175=1),1,IF(AND(U1175=1,$I1175="Electronico"),2,IF(U1175=1,VLOOKUP($C1175&amp;"|"&amp;$B1175&amp;"|"&amp;$D1175,Empresas!$C$6:$CC$92,$G1175+6+1,0),0))))</f>
        <v>0</v>
      </c>
      <c r="AM1175" s="149">
        <f t="shared" si="191"/>
        <v>0</v>
      </c>
      <c r="AN1175" s="149">
        <f t="shared" si="192"/>
        <v>8</v>
      </c>
      <c r="AO1175" s="152">
        <f t="shared" si="193"/>
        <v>0</v>
      </c>
    </row>
    <row r="1176" spans="1:41" x14ac:dyDescent="0.25">
      <c r="A1176" s="140" t="str">
        <f>VLOOKUP(D1176,Empresas!$D$7:$F$91,3,0)</f>
        <v>Yulisa</v>
      </c>
      <c r="B1176" s="141" t="str">
        <f>VLOOKUP(D1176,Empresas!$D$7:$G$91,4,0)</f>
        <v>Lorenzo</v>
      </c>
      <c r="C1176" s="141" t="s">
        <v>544</v>
      </c>
      <c r="D1176" s="141" t="s">
        <v>305</v>
      </c>
      <c r="E1176" s="141" t="str">
        <f>VLOOKUP(D1176,Empresas!$D$7:$E$92,2,0)</f>
        <v>FUNDO LAS DELICIAS S.A.C</v>
      </c>
      <c r="F1176" s="141" t="s">
        <v>176</v>
      </c>
      <c r="G1176" s="142">
        <f t="shared" si="195"/>
        <v>54</v>
      </c>
      <c r="H1176" s="142" t="str">
        <f>VLOOKUP(D1176,Empresas!$D$6:$L$92,7,0)</f>
        <v>Trimestral</v>
      </c>
      <c r="I1176" s="141" t="str">
        <f>VLOOKUP(VLOOKUP(D1176&amp;"|"&amp;B1176,Empresas!$I$7:$CB$92,G1176,0),Tablas!$A$8:$B$10,2,0)</f>
        <v>No aplica</v>
      </c>
      <c r="J1176" s="78"/>
      <c r="K1176" s="78"/>
      <c r="L1176" s="78"/>
      <c r="M1176" s="78"/>
      <c r="N1176" s="78"/>
      <c r="O1176" s="78"/>
      <c r="P1176" s="78"/>
      <c r="Q1176" s="78"/>
      <c r="R1176" s="78"/>
      <c r="S1176" s="78"/>
      <c r="T1176" s="78"/>
      <c r="U1176" s="78"/>
      <c r="V1176" s="78" t="str">
        <f>VLOOKUP(D1176,Empresas!$D$7:$CF$91,81,0)</f>
        <v>B</v>
      </c>
      <c r="W1176" s="78" t="str">
        <f>VLOOKUP(D1176,Empresas!$D$7:$M$91,10,0)</f>
        <v>Agrario</v>
      </c>
      <c r="X1176" s="69" t="str">
        <f t="shared" si="189"/>
        <v>SI</v>
      </c>
      <c r="Y1176" s="153" t="str">
        <f t="shared" si="190"/>
        <v>No aplica</v>
      </c>
      <c r="Z1176" s="147">
        <f>IF(Y1176="No aplica",0,IF(I1176="no",0,IF(I1176="No aplica",0,IF(I1176="Si",1,IF(I1176="Fisico",1,IF(I1176="Electronico",2,VLOOKUP(C1176&amp;"|"&amp;B1176&amp;"|"&amp;D1176,Empresas!$C$6:$CC$92,G1176+6+1,0)))))))</f>
        <v>0</v>
      </c>
      <c r="AA1176" s="147">
        <f>IF(AND($I1176="Si",J1176=1),1,IF(AND($I1176="Fisico",J1176=1),1,IF(AND(J1176=1,$I1176="Electronico"),2,IF(J1176=1,VLOOKUP($C1176&amp;"|"&amp;$B1176&amp;"|"&amp;$D1176,Empresas!$C$6:$CC$92,$G1176+6+1,0),0))))</f>
        <v>0</v>
      </c>
      <c r="AB1176" s="147">
        <f>IF(AND($I1176="Si",K1176=1),1,IF(AND($I1176="Fisico",K1176=1),1,IF(AND(K1176=1,$I1176="Electronico"),2,IF(K1176=1,VLOOKUP($C1176&amp;"|"&amp;$B1176&amp;"|"&amp;$D1176,Empresas!$C$6:$CC$92,$G1176+6+1,0),0))))</f>
        <v>0</v>
      </c>
      <c r="AC1176" s="147">
        <f>IF(AND($I1176="Si",L1176=1),1,IF(AND($I1176="Fisico",L1176=1),1,IF(AND(L1176=1,$I1176="Electronico"),2,IF(L1176=1,VLOOKUP($C1176&amp;"|"&amp;$B1176&amp;"|"&amp;$D1176,Empresas!$C$6:$CC$92,$G1176+6+1,0),0))))</f>
        <v>0</v>
      </c>
      <c r="AD1176" s="147">
        <f>IF(AND($I1176="Si",M1176=1),1,IF(AND($I1176="Fisico",M1176=1),1,IF(AND(M1176=1,$I1176="Electronico"),2,IF(M1176=1,VLOOKUP($C1176&amp;"|"&amp;$B1176&amp;"|"&amp;$D1176,Empresas!$C$6:$CC$92,$G1176+6+1,0),0))))</f>
        <v>0</v>
      </c>
      <c r="AE1176" s="147">
        <f>IF(AND($I1176="Si",N1176=1),1,IF(AND($I1176="Fisico",N1176=1),1,IF(AND(N1176=1,$I1176="Electronico"),2,IF(N1176=1,VLOOKUP($C1176&amp;"|"&amp;$B1176&amp;"|"&amp;$D1176,Empresas!$C$6:$CC$92,$G1176+6+1,0),0))))</f>
        <v>0</v>
      </c>
      <c r="AF1176" s="147">
        <f>IF(AND($I1176="Si",O1176=1),1,IF(AND($I1176="Fisico",O1176=1),1,IF(AND(O1176=1,$I1176="Electronico"),2,IF(O1176=1,VLOOKUP($C1176&amp;"|"&amp;$B1176&amp;"|"&amp;$D1176,Empresas!$C$6:$CC$92,$G1176+6+1,0),0))))</f>
        <v>0</v>
      </c>
      <c r="AG1176" s="147">
        <f>IF(AND($I1176="Si",P1176=1),1,IF(AND($I1176="Fisico",P1176=1),1,IF(AND(P1176=1,$I1176="Electronico"),2,IF(P1176=1,VLOOKUP($C1176&amp;"|"&amp;$B1176&amp;"|"&amp;$D1176,Empresas!$C$6:$CC$92,$G1176+6+1,0),0))))</f>
        <v>0</v>
      </c>
      <c r="AH1176" s="147">
        <f>IF(AND($I1176="Si",Q1176=1),1,IF(AND($I1176="Fisico",Q1176=1),1,IF(AND(Q1176=1,$I1176="Electronico"),2,IF(Q1176=1,VLOOKUP($C1176&amp;"|"&amp;$B1176&amp;"|"&amp;$D1176,Empresas!$C$6:$CC$92,$G1176+6+1,0),0))))</f>
        <v>0</v>
      </c>
      <c r="AI1176" s="147">
        <f>IF(AND($I1176="Si",R1176=1),1,IF(AND($I1176="Fisico",R1176=1),1,IF(AND(R1176=1,$I1176="Electronico"),2,IF(R1176=1,VLOOKUP($C1176&amp;"|"&amp;$B1176&amp;"|"&amp;$D1176,Empresas!$C$6:$CC$92,$G1176+6+1,0),0))))</f>
        <v>0</v>
      </c>
      <c r="AJ1176" s="147">
        <f>IF(AND($I1176="Si",S1176=1),1,IF(AND($I1176="Fisico",S1176=1),1,IF(AND(S1176=1,$I1176="Electronico"),2,IF(S1176=1,VLOOKUP($C1176&amp;"|"&amp;$B1176&amp;"|"&amp;$D1176,Empresas!$C$6:$CC$92,$G1176+6+1,0),0))))</f>
        <v>0</v>
      </c>
      <c r="AK1176" s="147">
        <f>IF(AND($I1176="Si",T1176=1),1,IF(AND($I1176="Fisico",T1176=1),1,IF(AND(T1176=1,$I1176="Electronico"),2,IF(T1176=1,VLOOKUP($C1176&amp;"|"&amp;$B1176&amp;"|"&amp;$D1176,Empresas!$C$6:$CC$92,$G1176+6+1,0),0))))</f>
        <v>0</v>
      </c>
      <c r="AL1176" s="147">
        <f>IF(AND($I1176="Si",U1176=1),1,IF(AND($I1176="Fisico",U1176=1),1,IF(AND(U1176=1,$I1176="Electronico"),2,IF(U1176=1,VLOOKUP($C1176&amp;"|"&amp;$B1176&amp;"|"&amp;$D1176,Empresas!$C$6:$CC$92,$G1176+6+1,0),0))))</f>
        <v>0</v>
      </c>
      <c r="AM1176" s="149">
        <f t="shared" si="191"/>
        <v>0</v>
      </c>
      <c r="AN1176" s="149">
        <f t="shared" si="192"/>
        <v>0</v>
      </c>
      <c r="AO1176" s="152">
        <f t="shared" si="193"/>
        <v>0</v>
      </c>
    </row>
    <row r="1177" spans="1:41" x14ac:dyDescent="0.25">
      <c r="A1177" s="140" t="str">
        <f>VLOOKUP(D1177,Empresas!$D$7:$F$91,3,0)</f>
        <v>Yulisa</v>
      </c>
      <c r="B1177" s="141" t="str">
        <f>VLOOKUP(D1177,Empresas!$D$7:$G$91,4,0)</f>
        <v>Lorenzo</v>
      </c>
      <c r="C1177" s="141" t="s">
        <v>544</v>
      </c>
      <c r="D1177" s="141" t="s">
        <v>305</v>
      </c>
      <c r="E1177" s="141" t="str">
        <f>VLOOKUP(D1177,Empresas!$D$7:$E$92,2,0)</f>
        <v>FUNDO LAS DELICIAS S.A.C</v>
      </c>
      <c r="F1177" s="141" t="s">
        <v>177</v>
      </c>
      <c r="G1177" s="142">
        <f t="shared" si="195"/>
        <v>55</v>
      </c>
      <c r="H1177" s="142" t="str">
        <f>VLOOKUP(D1177,Empresas!$D$6:$L$92,7,0)</f>
        <v>Trimestral</v>
      </c>
      <c r="I1177" s="141" t="str">
        <f>VLOOKUP(VLOOKUP(D1177&amp;"|"&amp;B1177,Empresas!$I$7:$CB$92,G1177,0),Tablas!$A$8:$B$10,2,0)</f>
        <v>No aplica</v>
      </c>
      <c r="J1177" s="78"/>
      <c r="K1177" s="78"/>
      <c r="L1177" s="78"/>
      <c r="M1177" s="78"/>
      <c r="N1177" s="78"/>
      <c r="O1177" s="78"/>
      <c r="P1177" s="78"/>
      <c r="Q1177" s="78"/>
      <c r="R1177" s="78"/>
      <c r="S1177" s="78"/>
      <c r="T1177" s="78"/>
      <c r="U1177" s="78"/>
      <c r="V1177" s="78" t="str">
        <f>VLOOKUP(D1177,Empresas!$D$7:$CF$91,81,0)</f>
        <v>B</v>
      </c>
      <c r="W1177" s="78" t="str">
        <f>VLOOKUP(D1177,Empresas!$D$7:$M$91,10,0)</f>
        <v>Agrario</v>
      </c>
      <c r="X1177" s="69" t="str">
        <f t="shared" si="189"/>
        <v>NO</v>
      </c>
      <c r="Y1177" s="153" t="str">
        <f t="shared" si="190"/>
        <v>No aplica</v>
      </c>
      <c r="Z1177" s="147">
        <f>IF(Y1177="No aplica",0,IF(I1177="no",0,IF(I1177="No aplica",0,IF(I1177="Si",1,IF(I1177="Fisico",1,IF(I1177="Electronico",2,VLOOKUP(C1177&amp;"|"&amp;B1177&amp;"|"&amp;D1177,Empresas!$C$6:$CC$92,G1177+6+1,0)))))))</f>
        <v>0</v>
      </c>
      <c r="AA1177" s="147">
        <f>IF(AND($I1177="Si",J1177=1),1,IF(AND($I1177="Fisico",J1177=1),1,IF(AND(J1177=1,$I1177="Electronico"),2,IF(J1177=1,VLOOKUP($C1177&amp;"|"&amp;$B1177&amp;"|"&amp;$D1177,Empresas!$C$6:$CC$92,$G1177+6+1,0),0))))</f>
        <v>0</v>
      </c>
      <c r="AB1177" s="147">
        <f>IF(AND($I1177="Si",K1177=1),1,IF(AND($I1177="Fisico",K1177=1),1,IF(AND(K1177=1,$I1177="Electronico"),2,IF(K1177=1,VLOOKUP($C1177&amp;"|"&amp;$B1177&amp;"|"&amp;$D1177,Empresas!$C$6:$CC$92,$G1177+6+1,0),0))))</f>
        <v>0</v>
      </c>
      <c r="AC1177" s="147">
        <f>IF(AND($I1177="Si",L1177=1),1,IF(AND($I1177="Fisico",L1177=1),1,IF(AND(L1177=1,$I1177="Electronico"),2,IF(L1177=1,VLOOKUP($C1177&amp;"|"&amp;$B1177&amp;"|"&amp;$D1177,Empresas!$C$6:$CC$92,$G1177+6+1,0),0))))</f>
        <v>0</v>
      </c>
      <c r="AD1177" s="147">
        <f>IF(AND($I1177="Si",M1177=1),1,IF(AND($I1177="Fisico",M1177=1),1,IF(AND(M1177=1,$I1177="Electronico"),2,IF(M1177=1,VLOOKUP($C1177&amp;"|"&amp;$B1177&amp;"|"&amp;$D1177,Empresas!$C$6:$CC$92,$G1177+6+1,0),0))))</f>
        <v>0</v>
      </c>
      <c r="AE1177" s="147">
        <f>IF(AND($I1177="Si",N1177=1),1,IF(AND($I1177="Fisico",N1177=1),1,IF(AND(N1177=1,$I1177="Electronico"),2,IF(N1177=1,VLOOKUP($C1177&amp;"|"&amp;$B1177&amp;"|"&amp;$D1177,Empresas!$C$6:$CC$92,$G1177+6+1,0),0))))</f>
        <v>0</v>
      </c>
      <c r="AF1177" s="147">
        <f>IF(AND($I1177="Si",O1177=1),1,IF(AND($I1177="Fisico",O1177=1),1,IF(AND(O1177=1,$I1177="Electronico"),2,IF(O1177=1,VLOOKUP($C1177&amp;"|"&amp;$B1177&amp;"|"&amp;$D1177,Empresas!$C$6:$CC$92,$G1177+6+1,0),0))))</f>
        <v>0</v>
      </c>
      <c r="AG1177" s="147">
        <f>IF(AND($I1177="Si",P1177=1),1,IF(AND($I1177="Fisico",P1177=1),1,IF(AND(P1177=1,$I1177="Electronico"),2,IF(P1177=1,VLOOKUP($C1177&amp;"|"&amp;$B1177&amp;"|"&amp;$D1177,Empresas!$C$6:$CC$92,$G1177+6+1,0),0))))</f>
        <v>0</v>
      </c>
      <c r="AH1177" s="147">
        <f>IF(AND($I1177="Si",Q1177=1),1,IF(AND($I1177="Fisico",Q1177=1),1,IF(AND(Q1177=1,$I1177="Electronico"),2,IF(Q1177=1,VLOOKUP($C1177&amp;"|"&amp;$B1177&amp;"|"&amp;$D1177,Empresas!$C$6:$CC$92,$G1177+6+1,0),0))))</f>
        <v>0</v>
      </c>
      <c r="AI1177" s="147">
        <f>IF(AND($I1177="Si",R1177=1),1,IF(AND($I1177="Fisico",R1177=1),1,IF(AND(R1177=1,$I1177="Electronico"),2,IF(R1177=1,VLOOKUP($C1177&amp;"|"&amp;$B1177&amp;"|"&amp;$D1177,Empresas!$C$6:$CC$92,$G1177+6+1,0),0))))</f>
        <v>0</v>
      </c>
      <c r="AJ1177" s="147">
        <f>IF(AND($I1177="Si",S1177=1),1,IF(AND($I1177="Fisico",S1177=1),1,IF(AND(S1177=1,$I1177="Electronico"),2,IF(S1177=1,VLOOKUP($C1177&amp;"|"&amp;$B1177&amp;"|"&amp;$D1177,Empresas!$C$6:$CC$92,$G1177+6+1,0),0))))</f>
        <v>0</v>
      </c>
      <c r="AK1177" s="147">
        <f>IF(AND($I1177="Si",T1177=1),1,IF(AND($I1177="Fisico",T1177=1),1,IF(AND(T1177=1,$I1177="Electronico"),2,IF(T1177=1,VLOOKUP($C1177&amp;"|"&amp;$B1177&amp;"|"&amp;$D1177,Empresas!$C$6:$CC$92,$G1177+6+1,0),0))))</f>
        <v>0</v>
      </c>
      <c r="AL1177" s="147">
        <f>IF(AND($I1177="Si",U1177=1),1,IF(AND($I1177="Fisico",U1177=1),1,IF(AND(U1177=1,$I1177="Electronico"),2,IF(U1177=1,VLOOKUP($C1177&amp;"|"&amp;$B1177&amp;"|"&amp;$D1177,Empresas!$C$6:$CC$92,$G1177+6+1,0),0))))</f>
        <v>0</v>
      </c>
      <c r="AM1177" s="149">
        <f t="shared" si="191"/>
        <v>0</v>
      </c>
      <c r="AN1177" s="149">
        <f t="shared" si="192"/>
        <v>0</v>
      </c>
      <c r="AO1177" s="152">
        <f t="shared" si="193"/>
        <v>0</v>
      </c>
    </row>
    <row r="1178" spans="1:41" x14ac:dyDescent="0.25">
      <c r="A1178" s="140" t="str">
        <f>VLOOKUP(D1178,Empresas!$D$7:$F$91,3,0)</f>
        <v>Yulisa</v>
      </c>
      <c r="B1178" s="141" t="str">
        <f>VLOOKUP(D1178,Empresas!$D$7:$G$91,4,0)</f>
        <v>Lorenzo</v>
      </c>
      <c r="C1178" s="141" t="s">
        <v>544</v>
      </c>
      <c r="D1178" s="141" t="s">
        <v>305</v>
      </c>
      <c r="E1178" s="141" t="str">
        <f>VLOOKUP(D1178,Empresas!$D$7:$E$92,2,0)</f>
        <v>FUNDO LAS DELICIAS S.A.C</v>
      </c>
      <c r="F1178" s="141" t="s">
        <v>178</v>
      </c>
      <c r="G1178" s="142">
        <f t="shared" si="195"/>
        <v>56</v>
      </c>
      <c r="H1178" s="142" t="str">
        <f>VLOOKUP(D1178,Empresas!$D$6:$L$92,7,0)</f>
        <v>Trimestral</v>
      </c>
      <c r="I1178" s="141" t="str">
        <f>VLOOKUP(VLOOKUP(D1178&amp;"|"&amp;B1178,Empresas!$I$7:$CB$92,G1178,0),Tablas!$A$8:$B$10,2,0)</f>
        <v>No aplica</v>
      </c>
      <c r="J1178" s="78"/>
      <c r="K1178" s="78"/>
      <c r="L1178" s="78"/>
      <c r="M1178" s="78"/>
      <c r="N1178" s="78"/>
      <c r="O1178" s="78"/>
      <c r="P1178" s="78"/>
      <c r="Q1178" s="78"/>
      <c r="R1178" s="78"/>
      <c r="S1178" s="78"/>
      <c r="T1178" s="78"/>
      <c r="U1178" s="78"/>
      <c r="V1178" s="78" t="str">
        <f>VLOOKUP(D1178,Empresas!$D$7:$CF$91,81,0)</f>
        <v>B</v>
      </c>
      <c r="W1178" s="78" t="str">
        <f>VLOOKUP(D1178,Empresas!$D$7:$M$91,10,0)</f>
        <v>Agrario</v>
      </c>
      <c r="X1178" s="69" t="str">
        <f t="shared" si="189"/>
        <v>SI</v>
      </c>
      <c r="Y1178" s="153" t="str">
        <f t="shared" si="190"/>
        <v>No aplica</v>
      </c>
      <c r="Z1178" s="147">
        <f>IF(Y1178="No aplica",0,IF(I1178="no",0,IF(I1178="No aplica",0,IF(I1178="Si",1,IF(I1178="Fisico",1,IF(I1178="Electronico",2,VLOOKUP(C1178&amp;"|"&amp;B1178&amp;"|"&amp;D1178,Empresas!$C$6:$CC$92,G1178+6+1,0)))))))</f>
        <v>0</v>
      </c>
      <c r="AA1178" s="147">
        <f>IF(AND($I1178="Si",J1178=1),1,IF(AND($I1178="Fisico",J1178=1),1,IF(AND(J1178=1,$I1178="Electronico"),2,IF(J1178=1,VLOOKUP($C1178&amp;"|"&amp;$B1178&amp;"|"&amp;$D1178,Empresas!$C$6:$CC$92,$G1178+6+1,0),0))))</f>
        <v>0</v>
      </c>
      <c r="AB1178" s="147">
        <f>IF(AND($I1178="Si",K1178=1),1,IF(AND($I1178="Fisico",K1178=1),1,IF(AND(K1178=1,$I1178="Electronico"),2,IF(K1178=1,VLOOKUP($C1178&amp;"|"&amp;$B1178&amp;"|"&amp;$D1178,Empresas!$C$6:$CC$92,$G1178+6+1,0),0))))</f>
        <v>0</v>
      </c>
      <c r="AC1178" s="147">
        <f>IF(AND($I1178="Si",L1178=1),1,IF(AND($I1178="Fisico",L1178=1),1,IF(AND(L1178=1,$I1178="Electronico"),2,IF(L1178=1,VLOOKUP($C1178&amp;"|"&amp;$B1178&amp;"|"&amp;$D1178,Empresas!$C$6:$CC$92,$G1178+6+1,0),0))))</f>
        <v>0</v>
      </c>
      <c r="AD1178" s="147">
        <f>IF(AND($I1178="Si",M1178=1),1,IF(AND($I1178="Fisico",M1178=1),1,IF(AND(M1178=1,$I1178="Electronico"),2,IF(M1178=1,VLOOKUP($C1178&amp;"|"&amp;$B1178&amp;"|"&amp;$D1178,Empresas!$C$6:$CC$92,$G1178+6+1,0),0))))</f>
        <v>0</v>
      </c>
      <c r="AE1178" s="147">
        <f>IF(AND($I1178="Si",N1178=1),1,IF(AND($I1178="Fisico",N1178=1),1,IF(AND(N1178=1,$I1178="Electronico"),2,IF(N1178=1,VLOOKUP($C1178&amp;"|"&amp;$B1178&amp;"|"&amp;$D1178,Empresas!$C$6:$CC$92,$G1178+6+1,0),0))))</f>
        <v>0</v>
      </c>
      <c r="AF1178" s="147">
        <f>IF(AND($I1178="Si",O1178=1),1,IF(AND($I1178="Fisico",O1178=1),1,IF(AND(O1178=1,$I1178="Electronico"),2,IF(O1178=1,VLOOKUP($C1178&amp;"|"&amp;$B1178&amp;"|"&amp;$D1178,Empresas!$C$6:$CC$92,$G1178+6+1,0),0))))</f>
        <v>0</v>
      </c>
      <c r="AG1178" s="147">
        <f>IF(AND($I1178="Si",P1178=1),1,IF(AND($I1178="Fisico",P1178=1),1,IF(AND(P1178=1,$I1178="Electronico"),2,IF(P1178=1,VLOOKUP($C1178&amp;"|"&amp;$B1178&amp;"|"&amp;$D1178,Empresas!$C$6:$CC$92,$G1178+6+1,0),0))))</f>
        <v>0</v>
      </c>
      <c r="AH1178" s="147">
        <f>IF(AND($I1178="Si",Q1178=1),1,IF(AND($I1178="Fisico",Q1178=1),1,IF(AND(Q1178=1,$I1178="Electronico"),2,IF(Q1178=1,VLOOKUP($C1178&amp;"|"&amp;$B1178&amp;"|"&amp;$D1178,Empresas!$C$6:$CC$92,$G1178+6+1,0),0))))</f>
        <v>0</v>
      </c>
      <c r="AI1178" s="147">
        <f>IF(AND($I1178="Si",R1178=1),1,IF(AND($I1178="Fisico",R1178=1),1,IF(AND(R1178=1,$I1178="Electronico"),2,IF(R1178=1,VLOOKUP($C1178&amp;"|"&amp;$B1178&amp;"|"&amp;$D1178,Empresas!$C$6:$CC$92,$G1178+6+1,0),0))))</f>
        <v>0</v>
      </c>
      <c r="AJ1178" s="147">
        <f>IF(AND($I1178="Si",S1178=1),1,IF(AND($I1178="Fisico",S1178=1),1,IF(AND(S1178=1,$I1178="Electronico"),2,IF(S1178=1,VLOOKUP($C1178&amp;"|"&amp;$B1178&amp;"|"&amp;$D1178,Empresas!$C$6:$CC$92,$G1178+6+1,0),0))))</f>
        <v>0</v>
      </c>
      <c r="AK1178" s="147">
        <f>IF(AND($I1178="Si",T1178=1),1,IF(AND($I1178="Fisico",T1178=1),1,IF(AND(T1178=1,$I1178="Electronico"),2,IF(T1178=1,VLOOKUP($C1178&amp;"|"&amp;$B1178&amp;"|"&amp;$D1178,Empresas!$C$6:$CC$92,$G1178+6+1,0),0))))</f>
        <v>0</v>
      </c>
      <c r="AL1178" s="147">
        <f>IF(AND($I1178="Si",U1178=1),1,IF(AND($I1178="Fisico",U1178=1),1,IF(AND(U1178=1,$I1178="Electronico"),2,IF(U1178=1,VLOOKUP($C1178&amp;"|"&amp;$B1178&amp;"|"&amp;$D1178,Empresas!$C$6:$CC$92,$G1178+6+1,0),0))))</f>
        <v>0</v>
      </c>
      <c r="AM1178" s="149">
        <f t="shared" si="191"/>
        <v>0</v>
      </c>
      <c r="AN1178" s="149">
        <f t="shared" si="192"/>
        <v>0</v>
      </c>
      <c r="AO1178" s="152">
        <f t="shared" si="193"/>
        <v>0</v>
      </c>
    </row>
    <row r="1179" spans="1:41" x14ac:dyDescent="0.25">
      <c r="A1179" s="140" t="str">
        <f>VLOOKUP(D1179,Empresas!$D$7:$F$91,3,0)</f>
        <v>Yulisa</v>
      </c>
      <c r="B1179" s="141" t="str">
        <f>VLOOKUP(D1179,Empresas!$D$7:$G$91,4,0)</f>
        <v>Lorenzo</v>
      </c>
      <c r="C1179" s="141" t="s">
        <v>544</v>
      </c>
      <c r="D1179" s="141" t="s">
        <v>305</v>
      </c>
      <c r="E1179" s="141" t="str">
        <f>VLOOKUP(D1179,Empresas!$D$7:$E$92,2,0)</f>
        <v>FUNDO LAS DELICIAS S.A.C</v>
      </c>
      <c r="F1179" s="141" t="s">
        <v>179</v>
      </c>
      <c r="G1179" s="142">
        <f t="shared" si="195"/>
        <v>57</v>
      </c>
      <c r="H1179" s="142" t="str">
        <f>VLOOKUP(D1179,Empresas!$D$6:$L$92,7,0)</f>
        <v>Trimestral</v>
      </c>
      <c r="I1179" s="141" t="str">
        <f>VLOOKUP(VLOOKUP(D1179&amp;"|"&amp;B1179,Empresas!$I$7:$CB$92,G1179,0),Tablas!$A$8:$B$10,2,0)</f>
        <v>No aplica</v>
      </c>
      <c r="J1179" s="78"/>
      <c r="K1179" s="78"/>
      <c r="L1179" s="78"/>
      <c r="M1179" s="78"/>
      <c r="N1179" s="78"/>
      <c r="O1179" s="78"/>
      <c r="P1179" s="78"/>
      <c r="Q1179" s="78"/>
      <c r="R1179" s="78"/>
      <c r="S1179" s="78"/>
      <c r="T1179" s="78"/>
      <c r="U1179" s="78"/>
      <c r="V1179" s="78" t="str">
        <f>VLOOKUP(D1179,Empresas!$D$7:$CF$91,81,0)</f>
        <v>B</v>
      </c>
      <c r="W1179" s="78" t="str">
        <f>VLOOKUP(D1179,Empresas!$D$7:$M$91,10,0)</f>
        <v>Agrario</v>
      </c>
      <c r="X1179" s="69" t="str">
        <f t="shared" si="189"/>
        <v>NO</v>
      </c>
      <c r="Y1179" s="153" t="str">
        <f t="shared" si="190"/>
        <v>No aplica</v>
      </c>
      <c r="Z1179" s="147">
        <f>IF(Y1179="No aplica",0,IF(I1179="no",0,IF(I1179="No aplica",0,IF(I1179="Si",1,IF(I1179="Fisico",1,IF(I1179="Electronico",2,VLOOKUP(C1179&amp;"|"&amp;B1179&amp;"|"&amp;D1179,Empresas!$C$6:$CC$92,G1179+6+1,0)))))))</f>
        <v>0</v>
      </c>
      <c r="AA1179" s="147">
        <f>IF(AND($I1179="Si",J1179=1),1,IF(AND($I1179="Fisico",J1179=1),1,IF(AND(J1179=1,$I1179="Electronico"),2,IF(J1179=1,VLOOKUP($C1179&amp;"|"&amp;$B1179&amp;"|"&amp;$D1179,Empresas!$C$6:$CC$92,$G1179+6+1,0),0))))</f>
        <v>0</v>
      </c>
      <c r="AB1179" s="147">
        <f>IF(AND($I1179="Si",K1179=1),1,IF(AND($I1179="Fisico",K1179=1),1,IF(AND(K1179=1,$I1179="Electronico"),2,IF(K1179=1,VLOOKUP($C1179&amp;"|"&amp;$B1179&amp;"|"&amp;$D1179,Empresas!$C$6:$CC$92,$G1179+6+1,0),0))))</f>
        <v>0</v>
      </c>
      <c r="AC1179" s="147">
        <f>IF(AND($I1179="Si",L1179=1),1,IF(AND($I1179="Fisico",L1179=1),1,IF(AND(L1179=1,$I1179="Electronico"),2,IF(L1179=1,VLOOKUP($C1179&amp;"|"&amp;$B1179&amp;"|"&amp;$D1179,Empresas!$C$6:$CC$92,$G1179+6+1,0),0))))</f>
        <v>0</v>
      </c>
      <c r="AD1179" s="147">
        <f>IF(AND($I1179="Si",M1179=1),1,IF(AND($I1179="Fisico",M1179=1),1,IF(AND(M1179=1,$I1179="Electronico"),2,IF(M1179=1,VLOOKUP($C1179&amp;"|"&amp;$B1179&amp;"|"&amp;$D1179,Empresas!$C$6:$CC$92,$G1179+6+1,0),0))))</f>
        <v>0</v>
      </c>
      <c r="AE1179" s="147">
        <f>IF(AND($I1179="Si",N1179=1),1,IF(AND($I1179="Fisico",N1179=1),1,IF(AND(N1179=1,$I1179="Electronico"),2,IF(N1179=1,VLOOKUP($C1179&amp;"|"&amp;$B1179&amp;"|"&amp;$D1179,Empresas!$C$6:$CC$92,$G1179+6+1,0),0))))</f>
        <v>0</v>
      </c>
      <c r="AF1179" s="147">
        <f>IF(AND($I1179="Si",O1179=1),1,IF(AND($I1179="Fisico",O1179=1),1,IF(AND(O1179=1,$I1179="Electronico"),2,IF(O1179=1,VLOOKUP($C1179&amp;"|"&amp;$B1179&amp;"|"&amp;$D1179,Empresas!$C$6:$CC$92,$G1179+6+1,0),0))))</f>
        <v>0</v>
      </c>
      <c r="AG1179" s="147">
        <f>IF(AND($I1179="Si",P1179=1),1,IF(AND($I1179="Fisico",P1179=1),1,IF(AND(P1179=1,$I1179="Electronico"),2,IF(P1179=1,VLOOKUP($C1179&amp;"|"&amp;$B1179&amp;"|"&amp;$D1179,Empresas!$C$6:$CC$92,$G1179+6+1,0),0))))</f>
        <v>0</v>
      </c>
      <c r="AH1179" s="147">
        <f>IF(AND($I1179="Si",Q1179=1),1,IF(AND($I1179="Fisico",Q1179=1),1,IF(AND(Q1179=1,$I1179="Electronico"),2,IF(Q1179=1,VLOOKUP($C1179&amp;"|"&amp;$B1179&amp;"|"&amp;$D1179,Empresas!$C$6:$CC$92,$G1179+6+1,0),0))))</f>
        <v>0</v>
      </c>
      <c r="AI1179" s="147">
        <f>IF(AND($I1179="Si",R1179=1),1,IF(AND($I1179="Fisico",R1179=1),1,IF(AND(R1179=1,$I1179="Electronico"),2,IF(R1179=1,VLOOKUP($C1179&amp;"|"&amp;$B1179&amp;"|"&amp;$D1179,Empresas!$C$6:$CC$92,$G1179+6+1,0),0))))</f>
        <v>0</v>
      </c>
      <c r="AJ1179" s="147">
        <f>IF(AND($I1179="Si",S1179=1),1,IF(AND($I1179="Fisico",S1179=1),1,IF(AND(S1179=1,$I1179="Electronico"),2,IF(S1179=1,VLOOKUP($C1179&amp;"|"&amp;$B1179&amp;"|"&amp;$D1179,Empresas!$C$6:$CC$92,$G1179+6+1,0),0))))</f>
        <v>0</v>
      </c>
      <c r="AK1179" s="147">
        <f>IF(AND($I1179="Si",T1179=1),1,IF(AND($I1179="Fisico",T1179=1),1,IF(AND(T1179=1,$I1179="Electronico"),2,IF(T1179=1,VLOOKUP($C1179&amp;"|"&amp;$B1179&amp;"|"&amp;$D1179,Empresas!$C$6:$CC$92,$G1179+6+1,0),0))))</f>
        <v>0</v>
      </c>
      <c r="AL1179" s="147">
        <f>IF(AND($I1179="Si",U1179=1),1,IF(AND($I1179="Fisico",U1179=1),1,IF(AND(U1179=1,$I1179="Electronico"),2,IF(U1179=1,VLOOKUP($C1179&amp;"|"&amp;$B1179&amp;"|"&amp;$D1179,Empresas!$C$6:$CC$92,$G1179+6+1,0),0))))</f>
        <v>0</v>
      </c>
      <c r="AM1179" s="149">
        <f t="shared" si="191"/>
        <v>0</v>
      </c>
      <c r="AN1179" s="149">
        <f t="shared" si="192"/>
        <v>0</v>
      </c>
      <c r="AO1179" s="152">
        <f t="shared" si="193"/>
        <v>0</v>
      </c>
    </row>
    <row r="1180" spans="1:41" x14ac:dyDescent="0.25">
      <c r="A1180" s="140" t="str">
        <f>VLOOKUP(D1180,Empresas!$D$7:$F$91,3,0)</f>
        <v>Yulisa</v>
      </c>
      <c r="B1180" s="141" t="str">
        <f>VLOOKUP(D1180,Empresas!$D$7:$G$91,4,0)</f>
        <v>Lorenzo</v>
      </c>
      <c r="C1180" s="141" t="s">
        <v>544</v>
      </c>
      <c r="D1180" s="141" t="s">
        <v>305</v>
      </c>
      <c r="E1180" s="141" t="str">
        <f>VLOOKUP(D1180,Empresas!$D$7:$E$92,2,0)</f>
        <v>FUNDO LAS DELICIAS S.A.C</v>
      </c>
      <c r="F1180" s="141" t="s">
        <v>180</v>
      </c>
      <c r="G1180" s="142">
        <f t="shared" si="195"/>
        <v>58</v>
      </c>
      <c r="H1180" s="142" t="str">
        <f>VLOOKUP(D1180,Empresas!$D$6:$L$92,7,0)</f>
        <v>Trimestral</v>
      </c>
      <c r="I1180" s="141" t="str">
        <f>VLOOKUP(VLOOKUP(D1180&amp;"|"&amp;B1180,Empresas!$I$7:$CB$92,G1180,0),Tablas!$A$8:$B$10,2,0)</f>
        <v>No aplica</v>
      </c>
      <c r="J1180" s="78"/>
      <c r="K1180" s="78"/>
      <c r="L1180" s="78"/>
      <c r="M1180" s="78"/>
      <c r="N1180" s="78"/>
      <c r="O1180" s="78"/>
      <c r="P1180" s="78"/>
      <c r="Q1180" s="78"/>
      <c r="R1180" s="78"/>
      <c r="S1180" s="78"/>
      <c r="T1180" s="78"/>
      <c r="U1180" s="78"/>
      <c r="V1180" s="78" t="str">
        <f>VLOOKUP(D1180,Empresas!$D$7:$CF$91,81,0)</f>
        <v>B</v>
      </c>
      <c r="W1180" s="78" t="str">
        <f>VLOOKUP(D1180,Empresas!$D$7:$M$91,10,0)</f>
        <v>Agrario</v>
      </c>
      <c r="X1180" s="69" t="str">
        <f t="shared" si="189"/>
        <v>NO</v>
      </c>
      <c r="Y1180" s="153" t="str">
        <f t="shared" si="190"/>
        <v>No aplica</v>
      </c>
      <c r="Z1180" s="147">
        <f>IF(Y1180="No aplica",0,IF(I1180="no",0,IF(I1180="No aplica",0,IF(I1180="Si",1,IF(I1180="Fisico",1,IF(I1180="Electronico",2,VLOOKUP(C1180&amp;"|"&amp;B1180&amp;"|"&amp;D1180,Empresas!$C$6:$CC$92,G1180+6+1,0)))))))</f>
        <v>0</v>
      </c>
      <c r="AA1180" s="147">
        <f>IF(AND($I1180="Si",J1180=1),1,IF(AND($I1180="Fisico",J1180=1),1,IF(AND(J1180=1,$I1180="Electronico"),2,IF(J1180=1,VLOOKUP($C1180&amp;"|"&amp;$B1180&amp;"|"&amp;$D1180,Empresas!$C$6:$CC$92,$G1180+6+1,0),0))))</f>
        <v>0</v>
      </c>
      <c r="AB1180" s="147">
        <f>IF(AND($I1180="Si",K1180=1),1,IF(AND($I1180="Fisico",K1180=1),1,IF(AND(K1180=1,$I1180="Electronico"),2,IF(K1180=1,VLOOKUP($C1180&amp;"|"&amp;$B1180&amp;"|"&amp;$D1180,Empresas!$C$6:$CC$92,$G1180+6+1,0),0))))</f>
        <v>0</v>
      </c>
      <c r="AC1180" s="147">
        <f>IF(AND($I1180="Si",L1180=1),1,IF(AND($I1180="Fisico",L1180=1),1,IF(AND(L1180=1,$I1180="Electronico"),2,IF(L1180=1,VLOOKUP($C1180&amp;"|"&amp;$B1180&amp;"|"&amp;$D1180,Empresas!$C$6:$CC$92,$G1180+6+1,0),0))))</f>
        <v>0</v>
      </c>
      <c r="AD1180" s="147">
        <f>IF(AND($I1180="Si",M1180=1),1,IF(AND($I1180="Fisico",M1180=1),1,IF(AND(M1180=1,$I1180="Electronico"),2,IF(M1180=1,VLOOKUP($C1180&amp;"|"&amp;$B1180&amp;"|"&amp;$D1180,Empresas!$C$6:$CC$92,$G1180+6+1,0),0))))</f>
        <v>0</v>
      </c>
      <c r="AE1180" s="147">
        <f>IF(AND($I1180="Si",N1180=1),1,IF(AND($I1180="Fisico",N1180=1),1,IF(AND(N1180=1,$I1180="Electronico"),2,IF(N1180=1,VLOOKUP($C1180&amp;"|"&amp;$B1180&amp;"|"&amp;$D1180,Empresas!$C$6:$CC$92,$G1180+6+1,0),0))))</f>
        <v>0</v>
      </c>
      <c r="AF1180" s="147">
        <f>IF(AND($I1180="Si",O1180=1),1,IF(AND($I1180="Fisico",O1180=1),1,IF(AND(O1180=1,$I1180="Electronico"),2,IF(O1180=1,VLOOKUP($C1180&amp;"|"&amp;$B1180&amp;"|"&amp;$D1180,Empresas!$C$6:$CC$92,$G1180+6+1,0),0))))</f>
        <v>0</v>
      </c>
      <c r="AG1180" s="147">
        <f>IF(AND($I1180="Si",P1180=1),1,IF(AND($I1180="Fisico",P1180=1),1,IF(AND(P1180=1,$I1180="Electronico"),2,IF(P1180=1,VLOOKUP($C1180&amp;"|"&amp;$B1180&amp;"|"&amp;$D1180,Empresas!$C$6:$CC$92,$G1180+6+1,0),0))))</f>
        <v>0</v>
      </c>
      <c r="AH1180" s="147">
        <f>IF(AND($I1180="Si",Q1180=1),1,IF(AND($I1180="Fisico",Q1180=1),1,IF(AND(Q1180=1,$I1180="Electronico"),2,IF(Q1180=1,VLOOKUP($C1180&amp;"|"&amp;$B1180&amp;"|"&amp;$D1180,Empresas!$C$6:$CC$92,$G1180+6+1,0),0))))</f>
        <v>0</v>
      </c>
      <c r="AI1180" s="147">
        <f>IF(AND($I1180="Si",R1180=1),1,IF(AND($I1180="Fisico",R1180=1),1,IF(AND(R1180=1,$I1180="Electronico"),2,IF(R1180=1,VLOOKUP($C1180&amp;"|"&amp;$B1180&amp;"|"&amp;$D1180,Empresas!$C$6:$CC$92,$G1180+6+1,0),0))))</f>
        <v>0</v>
      </c>
      <c r="AJ1180" s="147">
        <f>IF(AND($I1180="Si",S1180=1),1,IF(AND($I1180="Fisico",S1180=1),1,IF(AND(S1180=1,$I1180="Electronico"),2,IF(S1180=1,VLOOKUP($C1180&amp;"|"&amp;$B1180&amp;"|"&amp;$D1180,Empresas!$C$6:$CC$92,$G1180+6+1,0),0))))</f>
        <v>0</v>
      </c>
      <c r="AK1180" s="147">
        <f>IF(AND($I1180="Si",T1180=1),1,IF(AND($I1180="Fisico",T1180=1),1,IF(AND(T1180=1,$I1180="Electronico"),2,IF(T1180=1,VLOOKUP($C1180&amp;"|"&amp;$B1180&amp;"|"&amp;$D1180,Empresas!$C$6:$CC$92,$G1180+6+1,0),0))))</f>
        <v>0</v>
      </c>
      <c r="AL1180" s="147">
        <f>IF(AND($I1180="Si",U1180=1),1,IF(AND($I1180="Fisico",U1180=1),1,IF(AND(U1180=1,$I1180="Electronico"),2,IF(U1180=1,VLOOKUP($C1180&amp;"|"&amp;$B1180&amp;"|"&amp;$D1180,Empresas!$C$6:$CC$92,$G1180+6+1,0),0))))</f>
        <v>0</v>
      </c>
      <c r="AM1180" s="149">
        <f t="shared" si="191"/>
        <v>0</v>
      </c>
      <c r="AN1180" s="149">
        <f t="shared" si="192"/>
        <v>0</v>
      </c>
      <c r="AO1180" s="152">
        <f t="shared" si="193"/>
        <v>0</v>
      </c>
    </row>
    <row r="1181" spans="1:41" x14ac:dyDescent="0.25">
      <c r="A1181" s="140" t="str">
        <f>VLOOKUP(D1181,Empresas!$D$7:$F$91,3,0)</f>
        <v>Yulisa</v>
      </c>
      <c r="B1181" s="141" t="str">
        <f>VLOOKUP(D1181,Empresas!$D$7:$G$91,4,0)</f>
        <v>Lorenzo</v>
      </c>
      <c r="C1181" s="141" t="s">
        <v>544</v>
      </c>
      <c r="D1181" s="141" t="s">
        <v>305</v>
      </c>
      <c r="E1181" s="141" t="str">
        <f>VLOOKUP(D1181,Empresas!$D$7:$E$92,2,0)</f>
        <v>FUNDO LAS DELICIAS S.A.C</v>
      </c>
      <c r="F1181" s="141" t="s">
        <v>181</v>
      </c>
      <c r="G1181" s="142">
        <f t="shared" si="195"/>
        <v>59</v>
      </c>
      <c r="H1181" s="142" t="str">
        <f>VLOOKUP(D1181,Empresas!$D$6:$L$92,7,0)</f>
        <v>Trimestral</v>
      </c>
      <c r="I1181" s="141" t="str">
        <f>VLOOKUP(VLOOKUP(D1181&amp;"|"&amp;B1181,Empresas!$I$7:$CB$92,G1181,0),Tablas!$A$8:$B$10,2,0)</f>
        <v>No aplica</v>
      </c>
      <c r="J1181" s="78"/>
      <c r="K1181" s="78"/>
      <c r="L1181" s="78"/>
      <c r="M1181" s="78"/>
      <c r="N1181" s="78"/>
      <c r="O1181" s="78"/>
      <c r="P1181" s="78"/>
      <c r="Q1181" s="78"/>
      <c r="R1181" s="78"/>
      <c r="S1181" s="78"/>
      <c r="T1181" s="78"/>
      <c r="U1181" s="78"/>
      <c r="V1181" s="78" t="str">
        <f>VLOOKUP(D1181,Empresas!$D$7:$CF$91,81,0)</f>
        <v>B</v>
      </c>
      <c r="W1181" s="78" t="str">
        <f>VLOOKUP(D1181,Empresas!$D$7:$M$91,10,0)</f>
        <v>Agrario</v>
      </c>
      <c r="X1181" s="69" t="str">
        <f t="shared" si="189"/>
        <v>NO</v>
      </c>
      <c r="Y1181" s="153" t="str">
        <f t="shared" si="190"/>
        <v>No aplica</v>
      </c>
      <c r="Z1181" s="147">
        <f>IF(Y1181="No aplica",0,IF(I1181="no",0,IF(I1181="No aplica",0,IF(I1181="Si",1,IF(I1181="Fisico",1,IF(I1181="Electronico",2,VLOOKUP(C1181&amp;"|"&amp;B1181&amp;"|"&amp;D1181,Empresas!$C$6:$CC$92,G1181+6+1,0)))))))</f>
        <v>0</v>
      </c>
      <c r="AA1181" s="147">
        <f>IF(AND($I1181="Si",J1181=1),1,IF(AND($I1181="Fisico",J1181=1),1,IF(AND(J1181=1,$I1181="Electronico"),2,IF(J1181=1,VLOOKUP($C1181&amp;"|"&amp;$B1181&amp;"|"&amp;$D1181,Empresas!$C$6:$CC$92,$G1181+6+1,0),0))))</f>
        <v>0</v>
      </c>
      <c r="AB1181" s="147">
        <f>IF(AND($I1181="Si",K1181=1),1,IF(AND($I1181="Fisico",K1181=1),1,IF(AND(K1181=1,$I1181="Electronico"),2,IF(K1181=1,VLOOKUP($C1181&amp;"|"&amp;$B1181&amp;"|"&amp;$D1181,Empresas!$C$6:$CC$92,$G1181+6+1,0),0))))</f>
        <v>0</v>
      </c>
      <c r="AC1181" s="147">
        <f>IF(AND($I1181="Si",L1181=1),1,IF(AND($I1181="Fisico",L1181=1),1,IF(AND(L1181=1,$I1181="Electronico"),2,IF(L1181=1,VLOOKUP($C1181&amp;"|"&amp;$B1181&amp;"|"&amp;$D1181,Empresas!$C$6:$CC$92,$G1181+6+1,0),0))))</f>
        <v>0</v>
      </c>
      <c r="AD1181" s="147">
        <f>IF(AND($I1181="Si",M1181=1),1,IF(AND($I1181="Fisico",M1181=1),1,IF(AND(M1181=1,$I1181="Electronico"),2,IF(M1181=1,VLOOKUP($C1181&amp;"|"&amp;$B1181&amp;"|"&amp;$D1181,Empresas!$C$6:$CC$92,$G1181+6+1,0),0))))</f>
        <v>0</v>
      </c>
      <c r="AE1181" s="147">
        <f>IF(AND($I1181="Si",N1181=1),1,IF(AND($I1181="Fisico",N1181=1),1,IF(AND(N1181=1,$I1181="Electronico"),2,IF(N1181=1,VLOOKUP($C1181&amp;"|"&amp;$B1181&amp;"|"&amp;$D1181,Empresas!$C$6:$CC$92,$G1181+6+1,0),0))))</f>
        <v>0</v>
      </c>
      <c r="AF1181" s="147">
        <f>IF(AND($I1181="Si",O1181=1),1,IF(AND($I1181="Fisico",O1181=1),1,IF(AND(O1181=1,$I1181="Electronico"),2,IF(O1181=1,VLOOKUP($C1181&amp;"|"&amp;$B1181&amp;"|"&amp;$D1181,Empresas!$C$6:$CC$92,$G1181+6+1,0),0))))</f>
        <v>0</v>
      </c>
      <c r="AG1181" s="147">
        <f>IF(AND($I1181="Si",P1181=1),1,IF(AND($I1181="Fisico",P1181=1),1,IF(AND(P1181=1,$I1181="Electronico"),2,IF(P1181=1,VLOOKUP($C1181&amp;"|"&amp;$B1181&amp;"|"&amp;$D1181,Empresas!$C$6:$CC$92,$G1181+6+1,0),0))))</f>
        <v>0</v>
      </c>
      <c r="AH1181" s="147">
        <f>IF(AND($I1181="Si",Q1181=1),1,IF(AND($I1181="Fisico",Q1181=1),1,IF(AND(Q1181=1,$I1181="Electronico"),2,IF(Q1181=1,VLOOKUP($C1181&amp;"|"&amp;$B1181&amp;"|"&amp;$D1181,Empresas!$C$6:$CC$92,$G1181+6+1,0),0))))</f>
        <v>0</v>
      </c>
      <c r="AI1181" s="147">
        <f>IF(AND($I1181="Si",R1181=1),1,IF(AND($I1181="Fisico",R1181=1),1,IF(AND(R1181=1,$I1181="Electronico"),2,IF(R1181=1,VLOOKUP($C1181&amp;"|"&amp;$B1181&amp;"|"&amp;$D1181,Empresas!$C$6:$CC$92,$G1181+6+1,0),0))))</f>
        <v>0</v>
      </c>
      <c r="AJ1181" s="147">
        <f>IF(AND($I1181="Si",S1181=1),1,IF(AND($I1181="Fisico",S1181=1),1,IF(AND(S1181=1,$I1181="Electronico"),2,IF(S1181=1,VLOOKUP($C1181&amp;"|"&amp;$B1181&amp;"|"&amp;$D1181,Empresas!$C$6:$CC$92,$G1181+6+1,0),0))))</f>
        <v>0</v>
      </c>
      <c r="AK1181" s="147">
        <f>IF(AND($I1181="Si",T1181=1),1,IF(AND($I1181="Fisico",T1181=1),1,IF(AND(T1181=1,$I1181="Electronico"),2,IF(T1181=1,VLOOKUP($C1181&amp;"|"&amp;$B1181&amp;"|"&amp;$D1181,Empresas!$C$6:$CC$92,$G1181+6+1,0),0))))</f>
        <v>0</v>
      </c>
      <c r="AL1181" s="147">
        <f>IF(AND($I1181="Si",U1181=1),1,IF(AND($I1181="Fisico",U1181=1),1,IF(AND(U1181=1,$I1181="Electronico"),2,IF(U1181=1,VLOOKUP($C1181&amp;"|"&amp;$B1181&amp;"|"&amp;$D1181,Empresas!$C$6:$CC$92,$G1181+6+1,0),0))))</f>
        <v>0</v>
      </c>
      <c r="AM1181" s="149">
        <f t="shared" si="191"/>
        <v>0</v>
      </c>
      <c r="AN1181" s="149">
        <f t="shared" si="192"/>
        <v>0</v>
      </c>
      <c r="AO1181" s="152">
        <f t="shared" si="193"/>
        <v>0</v>
      </c>
    </row>
    <row r="1182" spans="1:41" x14ac:dyDescent="0.25">
      <c r="A1182" s="140" t="str">
        <f>VLOOKUP(D1182,Empresas!$D$7:$F$91,3,0)</f>
        <v>Yulisa</v>
      </c>
      <c r="B1182" s="141" t="str">
        <f>VLOOKUP(D1182,Empresas!$D$7:$G$91,4,0)</f>
        <v>Lorenzo</v>
      </c>
      <c r="C1182" s="141" t="s">
        <v>544</v>
      </c>
      <c r="D1182" s="141" t="s">
        <v>305</v>
      </c>
      <c r="E1182" s="141" t="str">
        <f>VLOOKUP(D1182,Empresas!$D$7:$E$92,2,0)</f>
        <v>FUNDO LAS DELICIAS S.A.C</v>
      </c>
      <c r="F1182" s="141" t="s">
        <v>182</v>
      </c>
      <c r="G1182" s="142">
        <f t="shared" si="195"/>
        <v>60</v>
      </c>
      <c r="H1182" s="142" t="str">
        <f>VLOOKUP(D1182,Empresas!$D$6:$L$92,7,0)</f>
        <v>Trimestral</v>
      </c>
      <c r="I1182" s="141" t="str">
        <f>VLOOKUP(VLOOKUP(D1182&amp;"|"&amp;B1182,Empresas!$I$7:$CB$92,G1182,0),Tablas!$A$8:$B$10,2,0)</f>
        <v>No aplica</v>
      </c>
      <c r="J1182" s="78"/>
      <c r="K1182" s="78"/>
      <c r="L1182" s="78"/>
      <c r="M1182" s="78"/>
      <c r="N1182" s="78"/>
      <c r="O1182" s="78"/>
      <c r="P1182" s="78"/>
      <c r="Q1182" s="78"/>
      <c r="R1182" s="78"/>
      <c r="S1182" s="78"/>
      <c r="T1182" s="78"/>
      <c r="U1182" s="78"/>
      <c r="V1182" s="78" t="str">
        <f>VLOOKUP(D1182,Empresas!$D$7:$CF$91,81,0)</f>
        <v>B</v>
      </c>
      <c r="W1182" s="78" t="str">
        <f>VLOOKUP(D1182,Empresas!$D$7:$M$91,10,0)</f>
        <v>Agrario</v>
      </c>
      <c r="X1182" s="69" t="str">
        <f t="shared" si="189"/>
        <v>NO</v>
      </c>
      <c r="Y1182" s="153" t="str">
        <f t="shared" si="190"/>
        <v>No aplica</v>
      </c>
      <c r="Z1182" s="147">
        <f>IF(Y1182="No aplica",0,IF(I1182="no",0,IF(I1182="No aplica",0,IF(I1182="Si",1,IF(I1182="Fisico",1,IF(I1182="Electronico",2,VLOOKUP(C1182&amp;"|"&amp;B1182&amp;"|"&amp;D1182,Empresas!$C$6:$CC$92,G1182+6+1,0)))))))</f>
        <v>0</v>
      </c>
      <c r="AA1182" s="147">
        <f>IF(AND($I1182="Si",J1182=1),1,IF(AND($I1182="Fisico",J1182=1),1,IF(AND(J1182=1,$I1182="Electronico"),2,IF(J1182=1,VLOOKUP($C1182&amp;"|"&amp;$B1182&amp;"|"&amp;$D1182,Empresas!$C$6:$CC$92,$G1182+6+1,0),0))))</f>
        <v>0</v>
      </c>
      <c r="AB1182" s="147">
        <f>IF(AND($I1182="Si",K1182=1),1,IF(AND($I1182="Fisico",K1182=1),1,IF(AND(K1182=1,$I1182="Electronico"),2,IF(K1182=1,VLOOKUP($C1182&amp;"|"&amp;$B1182&amp;"|"&amp;$D1182,Empresas!$C$6:$CC$92,$G1182+6+1,0),0))))</f>
        <v>0</v>
      </c>
      <c r="AC1182" s="147">
        <f>IF(AND($I1182="Si",L1182=1),1,IF(AND($I1182="Fisico",L1182=1),1,IF(AND(L1182=1,$I1182="Electronico"),2,IF(L1182=1,VLOOKUP($C1182&amp;"|"&amp;$B1182&amp;"|"&amp;$D1182,Empresas!$C$6:$CC$92,$G1182+6+1,0),0))))</f>
        <v>0</v>
      </c>
      <c r="AD1182" s="147">
        <f>IF(AND($I1182="Si",M1182=1),1,IF(AND($I1182="Fisico",M1182=1),1,IF(AND(M1182=1,$I1182="Electronico"),2,IF(M1182=1,VLOOKUP($C1182&amp;"|"&amp;$B1182&amp;"|"&amp;$D1182,Empresas!$C$6:$CC$92,$G1182+6+1,0),0))))</f>
        <v>0</v>
      </c>
      <c r="AE1182" s="147">
        <f>IF(AND($I1182="Si",N1182=1),1,IF(AND($I1182="Fisico",N1182=1),1,IF(AND(N1182=1,$I1182="Electronico"),2,IF(N1182=1,VLOOKUP($C1182&amp;"|"&amp;$B1182&amp;"|"&amp;$D1182,Empresas!$C$6:$CC$92,$G1182+6+1,0),0))))</f>
        <v>0</v>
      </c>
      <c r="AF1182" s="147">
        <f>IF(AND($I1182="Si",O1182=1),1,IF(AND($I1182="Fisico",O1182=1),1,IF(AND(O1182=1,$I1182="Electronico"),2,IF(O1182=1,VLOOKUP($C1182&amp;"|"&amp;$B1182&amp;"|"&amp;$D1182,Empresas!$C$6:$CC$92,$G1182+6+1,0),0))))</f>
        <v>0</v>
      </c>
      <c r="AG1182" s="147">
        <f>IF(AND($I1182="Si",P1182=1),1,IF(AND($I1182="Fisico",P1182=1),1,IF(AND(P1182=1,$I1182="Electronico"),2,IF(P1182=1,VLOOKUP($C1182&amp;"|"&amp;$B1182&amp;"|"&amp;$D1182,Empresas!$C$6:$CC$92,$G1182+6+1,0),0))))</f>
        <v>0</v>
      </c>
      <c r="AH1182" s="147">
        <f>IF(AND($I1182="Si",Q1182=1),1,IF(AND($I1182="Fisico",Q1182=1),1,IF(AND(Q1182=1,$I1182="Electronico"),2,IF(Q1182=1,VLOOKUP($C1182&amp;"|"&amp;$B1182&amp;"|"&amp;$D1182,Empresas!$C$6:$CC$92,$G1182+6+1,0),0))))</f>
        <v>0</v>
      </c>
      <c r="AI1182" s="147">
        <f>IF(AND($I1182="Si",R1182=1),1,IF(AND($I1182="Fisico",R1182=1),1,IF(AND(R1182=1,$I1182="Electronico"),2,IF(R1182=1,VLOOKUP($C1182&amp;"|"&amp;$B1182&amp;"|"&amp;$D1182,Empresas!$C$6:$CC$92,$G1182+6+1,0),0))))</f>
        <v>0</v>
      </c>
      <c r="AJ1182" s="147">
        <f>IF(AND($I1182="Si",S1182=1),1,IF(AND($I1182="Fisico",S1182=1),1,IF(AND(S1182=1,$I1182="Electronico"),2,IF(S1182=1,VLOOKUP($C1182&amp;"|"&amp;$B1182&amp;"|"&amp;$D1182,Empresas!$C$6:$CC$92,$G1182+6+1,0),0))))</f>
        <v>0</v>
      </c>
      <c r="AK1182" s="147">
        <f>IF(AND($I1182="Si",T1182=1),1,IF(AND($I1182="Fisico",T1182=1),1,IF(AND(T1182=1,$I1182="Electronico"),2,IF(T1182=1,VLOOKUP($C1182&amp;"|"&amp;$B1182&amp;"|"&amp;$D1182,Empresas!$C$6:$CC$92,$G1182+6+1,0),0))))</f>
        <v>0</v>
      </c>
      <c r="AL1182" s="147">
        <f>IF(AND($I1182="Si",U1182=1),1,IF(AND($I1182="Fisico",U1182=1),1,IF(AND(U1182=1,$I1182="Electronico"),2,IF(U1182=1,VLOOKUP($C1182&amp;"|"&amp;$B1182&amp;"|"&amp;$D1182,Empresas!$C$6:$CC$92,$G1182+6+1,0),0))))</f>
        <v>0</v>
      </c>
      <c r="AM1182" s="149">
        <f t="shared" si="191"/>
        <v>0</v>
      </c>
      <c r="AN1182" s="149">
        <f t="shared" si="192"/>
        <v>0</v>
      </c>
      <c r="AO1182" s="152">
        <f t="shared" si="193"/>
        <v>0</v>
      </c>
    </row>
    <row r="1183" spans="1:41" x14ac:dyDescent="0.25">
      <c r="A1183" s="143" t="str">
        <f>VLOOKUP(D1183,Empresas!$D$7:$F$91,3,0)</f>
        <v>Yulisa</v>
      </c>
      <c r="B1183" s="144" t="str">
        <f>VLOOKUP(D1183,Empresas!$D$7:$G$91,4,0)</f>
        <v>Lorenzo</v>
      </c>
      <c r="C1183" s="144" t="s">
        <v>544</v>
      </c>
      <c r="D1183" s="144" t="s">
        <v>305</v>
      </c>
      <c r="E1183" s="144" t="str">
        <f>VLOOKUP(D1183,Empresas!$D$7:$E$92,2,0)</f>
        <v>FUNDO LAS DELICIAS S.A.C</v>
      </c>
      <c r="F1183" s="144" t="s">
        <v>183</v>
      </c>
      <c r="G1183" s="145">
        <f>+Empresas!$BR$2</f>
        <v>62</v>
      </c>
      <c r="H1183" s="145" t="str">
        <f>VLOOKUP(D1183,Empresas!$D$6:$L$92,7,0)</f>
        <v>Trimestral</v>
      </c>
      <c r="I1183" s="144" t="str">
        <f>VLOOKUP(VLOOKUP(D1183&amp;"|"&amp;B1183,Empresas!$I$7:$CB$92,G1183,0),Tablas!$A$13:$B$14,2,0)</f>
        <v>Si</v>
      </c>
      <c r="J1183" s="78">
        <v>1</v>
      </c>
      <c r="K1183" s="78">
        <v>1</v>
      </c>
      <c r="L1183" s="78">
        <v>1</v>
      </c>
      <c r="M1183" s="78">
        <v>1</v>
      </c>
      <c r="N1183" s="78">
        <v>1</v>
      </c>
      <c r="O1183" s="78">
        <v>1</v>
      </c>
      <c r="P1183" s="78">
        <v>1</v>
      </c>
      <c r="Q1183" s="78">
        <v>1</v>
      </c>
      <c r="R1183" s="78"/>
      <c r="S1183" s="78"/>
      <c r="T1183" s="78"/>
      <c r="U1183" s="78"/>
      <c r="V1183" s="78" t="str">
        <f>VLOOKUP(D1183,Empresas!$D$7:$CF$91,81,0)</f>
        <v>B</v>
      </c>
      <c r="W1183" s="78" t="str">
        <f>VLOOKUP(D1183,Empresas!$D$7:$M$91,10,0)</f>
        <v>Agrario</v>
      </c>
      <c r="X1183" s="69" t="str">
        <f t="shared" si="189"/>
        <v>SI</v>
      </c>
      <c r="Y1183" s="153" t="str">
        <f t="shared" si="190"/>
        <v>Si aplica</v>
      </c>
      <c r="Z1183" s="147">
        <f>IF(Y1183="No aplica",0,IF(I1183="no",0,IF(I1183="No aplica",0,IF(I1183="Si",1,IF(I1183="Fisico",1,IF(I1183="Electronico",2,VLOOKUP(C1183&amp;"|"&amp;B1183&amp;"|"&amp;D1183,Empresas!$C$6:$CC$92,G1183+6+1,0)))))))</f>
        <v>1</v>
      </c>
      <c r="AA1183" s="147">
        <f>IF(AND($I1183="Si",J1183=1),1,IF(AND($I1183="Fisico",J1183=1),1,IF(AND(J1183=1,$I1183="Electronico"),2,IF(J1183=1,VLOOKUP($C1183&amp;"|"&amp;$B1183&amp;"|"&amp;$D1183,Empresas!$C$6:$CC$92,$G1183+6+1,0),0))))</f>
        <v>1</v>
      </c>
      <c r="AB1183" s="147">
        <f>IF(AND($I1183="Si",K1183=1),1,IF(AND($I1183="Fisico",K1183=1),1,IF(AND(K1183=1,$I1183="Electronico"),2,IF(K1183=1,VLOOKUP($C1183&amp;"|"&amp;$B1183&amp;"|"&amp;$D1183,Empresas!$C$6:$CC$92,$G1183+6+1,0),0))))</f>
        <v>1</v>
      </c>
      <c r="AC1183" s="147">
        <f>IF(AND($I1183="Si",L1183=1),1,IF(AND($I1183="Fisico",L1183=1),1,IF(AND(L1183=1,$I1183="Electronico"),2,IF(L1183=1,VLOOKUP($C1183&amp;"|"&amp;$B1183&amp;"|"&amp;$D1183,Empresas!$C$6:$CC$92,$G1183+6+1,0),0))))</f>
        <v>1</v>
      </c>
      <c r="AD1183" s="147">
        <f>IF(AND($I1183="Si",M1183=1),1,IF(AND($I1183="Fisico",M1183=1),1,IF(AND(M1183=1,$I1183="Electronico"),2,IF(M1183=1,VLOOKUP($C1183&amp;"|"&amp;$B1183&amp;"|"&amp;$D1183,Empresas!$C$6:$CC$92,$G1183+6+1,0),0))))</f>
        <v>1</v>
      </c>
      <c r="AE1183" s="147">
        <f>IF(AND($I1183="Si",N1183=1),1,IF(AND($I1183="Fisico",N1183=1),1,IF(AND(N1183=1,$I1183="Electronico"),2,IF(N1183=1,VLOOKUP($C1183&amp;"|"&amp;$B1183&amp;"|"&amp;$D1183,Empresas!$C$6:$CC$92,$G1183+6+1,0),0))))</f>
        <v>1</v>
      </c>
      <c r="AF1183" s="147">
        <f>IF(AND($I1183="Si",O1183=1),1,IF(AND($I1183="Fisico",O1183=1),1,IF(AND(O1183=1,$I1183="Electronico"),2,IF(O1183=1,VLOOKUP($C1183&amp;"|"&amp;$B1183&amp;"|"&amp;$D1183,Empresas!$C$6:$CC$92,$G1183+6+1,0),0))))</f>
        <v>1</v>
      </c>
      <c r="AG1183" s="147">
        <f>IF(AND($I1183="Si",P1183=1),1,IF(AND($I1183="Fisico",P1183=1),1,IF(AND(P1183=1,$I1183="Electronico"),2,IF(P1183=1,VLOOKUP($C1183&amp;"|"&amp;$B1183&amp;"|"&amp;$D1183,Empresas!$C$6:$CC$92,$G1183+6+1,0),0))))</f>
        <v>1</v>
      </c>
      <c r="AH1183" s="147">
        <f>IF(AND($I1183="Si",Q1183=1),1,IF(AND($I1183="Fisico",Q1183=1),1,IF(AND(Q1183=1,$I1183="Electronico"),2,IF(Q1183=1,VLOOKUP($C1183&amp;"|"&amp;$B1183&amp;"|"&amp;$D1183,Empresas!$C$6:$CC$92,$G1183+6+1,0),0))))</f>
        <v>1</v>
      </c>
      <c r="AI1183" s="147">
        <f>IF(AND($I1183="Si",R1183=1),1,IF(AND($I1183="Fisico",R1183=1),1,IF(AND(R1183=1,$I1183="Electronico"),2,IF(R1183=1,VLOOKUP($C1183&amp;"|"&amp;$B1183&amp;"|"&amp;$D1183,Empresas!$C$6:$CC$92,$G1183+6+1,0),0))))</f>
        <v>0</v>
      </c>
      <c r="AJ1183" s="147">
        <f>IF(AND($I1183="Si",S1183=1),1,IF(AND($I1183="Fisico",S1183=1),1,IF(AND(S1183=1,$I1183="Electronico"),2,IF(S1183=1,VLOOKUP($C1183&amp;"|"&amp;$B1183&amp;"|"&amp;$D1183,Empresas!$C$6:$CC$92,$G1183+6+1,0),0))))</f>
        <v>0</v>
      </c>
      <c r="AK1183" s="147">
        <f>IF(AND($I1183="Si",T1183=1),1,IF(AND($I1183="Fisico",T1183=1),1,IF(AND(T1183=1,$I1183="Electronico"),2,IF(T1183=1,VLOOKUP($C1183&amp;"|"&amp;$B1183&amp;"|"&amp;$D1183,Empresas!$C$6:$CC$92,$G1183+6+1,0),0))))</f>
        <v>0</v>
      </c>
      <c r="AL1183" s="147">
        <f>IF(AND($I1183="Si",U1183=1),1,IF(AND($I1183="Fisico",U1183=1),1,IF(AND(U1183=1,$I1183="Electronico"),2,IF(U1183=1,VLOOKUP($C1183&amp;"|"&amp;$B1183&amp;"|"&amp;$D1183,Empresas!$C$6:$CC$92,$G1183+6+1,0),0))))</f>
        <v>0</v>
      </c>
      <c r="AM1183" s="149">
        <f t="shared" si="191"/>
        <v>8</v>
      </c>
      <c r="AN1183" s="149">
        <f t="shared" si="192"/>
        <v>8</v>
      </c>
      <c r="AO1183" s="152">
        <f t="shared" si="193"/>
        <v>1</v>
      </c>
    </row>
    <row r="1184" spans="1:41" x14ac:dyDescent="0.25">
      <c r="A1184" s="143" t="str">
        <f>VLOOKUP(D1184,Empresas!$D$7:$F$91,3,0)</f>
        <v>Yulisa</v>
      </c>
      <c r="B1184" s="144" t="str">
        <f>VLOOKUP(D1184,Empresas!$D$7:$G$91,4,0)</f>
        <v>Lorenzo</v>
      </c>
      <c r="C1184" s="144" t="s">
        <v>544</v>
      </c>
      <c r="D1184" s="144" t="s">
        <v>305</v>
      </c>
      <c r="E1184" s="144" t="str">
        <f>VLOOKUP(D1184,Empresas!$D$7:$E$92,2,0)</f>
        <v>FUNDO LAS DELICIAS S.A.C</v>
      </c>
      <c r="F1184" s="144" t="s">
        <v>184</v>
      </c>
      <c r="G1184" s="145">
        <f>+G1183+1</f>
        <v>63</v>
      </c>
      <c r="H1184" s="145" t="str">
        <f>VLOOKUP(D1184,Empresas!$D$6:$L$92,7,0)</f>
        <v>Trimestral</v>
      </c>
      <c r="I1184" s="144" t="str">
        <f>VLOOKUP(VLOOKUP(D1184&amp;"|"&amp;B1184,Empresas!$I$7:$CB$92,G1184,0),Tablas!$A$13:$B$14,2,0)</f>
        <v>Si</v>
      </c>
      <c r="J1184" s="78">
        <v>1</v>
      </c>
      <c r="K1184" s="78">
        <v>1</v>
      </c>
      <c r="L1184" s="78">
        <v>1</v>
      </c>
      <c r="M1184" s="78">
        <v>1</v>
      </c>
      <c r="N1184" s="78">
        <v>1</v>
      </c>
      <c r="O1184" s="78">
        <v>1</v>
      </c>
      <c r="P1184" s="78">
        <v>1</v>
      </c>
      <c r="Q1184" s="78">
        <v>1</v>
      </c>
      <c r="R1184" s="78"/>
      <c r="S1184" s="78"/>
      <c r="T1184" s="78"/>
      <c r="U1184" s="78"/>
      <c r="V1184" s="78" t="str">
        <f>VLOOKUP(D1184,Empresas!$D$7:$CF$91,81,0)</f>
        <v>B</v>
      </c>
      <c r="W1184" s="78" t="str">
        <f>VLOOKUP(D1184,Empresas!$D$7:$M$91,10,0)</f>
        <v>Agrario</v>
      </c>
      <c r="X1184" s="69" t="str">
        <f t="shared" si="189"/>
        <v>SI</v>
      </c>
      <c r="Y1184" s="153" t="str">
        <f t="shared" si="190"/>
        <v>Si aplica</v>
      </c>
      <c r="Z1184" s="147">
        <f>IF(Y1184="No aplica",0,IF(I1184="no",0,IF(I1184="No aplica",0,IF(I1184="Si",1,IF(I1184="Fisico",1,IF(I1184="Electronico",2,VLOOKUP(C1184&amp;"|"&amp;B1184&amp;"|"&amp;D1184,Empresas!$C$6:$CC$92,G1184+6+1,0)))))))</f>
        <v>1</v>
      </c>
      <c r="AA1184" s="147">
        <f>IF(AND($I1184="Si",J1184=1),1,IF(AND($I1184="Fisico",J1184=1),1,IF(AND(J1184=1,$I1184="Electronico"),2,IF(J1184=1,VLOOKUP($C1184&amp;"|"&amp;$B1184&amp;"|"&amp;$D1184,Empresas!$C$6:$CC$92,$G1184+6+1,0),0))))</f>
        <v>1</v>
      </c>
      <c r="AB1184" s="147">
        <f>IF(AND($I1184="Si",K1184=1),1,IF(AND($I1184="Fisico",K1184=1),1,IF(AND(K1184=1,$I1184="Electronico"),2,IF(K1184=1,VLOOKUP($C1184&amp;"|"&amp;$B1184&amp;"|"&amp;$D1184,Empresas!$C$6:$CC$92,$G1184+6+1,0),0))))</f>
        <v>1</v>
      </c>
      <c r="AC1184" s="147">
        <f>IF(AND($I1184="Si",L1184=1),1,IF(AND($I1184="Fisico",L1184=1),1,IF(AND(L1184=1,$I1184="Electronico"),2,IF(L1184=1,VLOOKUP($C1184&amp;"|"&amp;$B1184&amp;"|"&amp;$D1184,Empresas!$C$6:$CC$92,$G1184+6+1,0),0))))</f>
        <v>1</v>
      </c>
      <c r="AD1184" s="147">
        <f>IF(AND($I1184="Si",M1184=1),1,IF(AND($I1184="Fisico",M1184=1),1,IF(AND(M1184=1,$I1184="Electronico"),2,IF(M1184=1,VLOOKUP($C1184&amp;"|"&amp;$B1184&amp;"|"&amp;$D1184,Empresas!$C$6:$CC$92,$G1184+6+1,0),0))))</f>
        <v>1</v>
      </c>
      <c r="AE1184" s="147">
        <f>IF(AND($I1184="Si",N1184=1),1,IF(AND($I1184="Fisico",N1184=1),1,IF(AND(N1184=1,$I1184="Electronico"),2,IF(N1184=1,VLOOKUP($C1184&amp;"|"&amp;$B1184&amp;"|"&amp;$D1184,Empresas!$C$6:$CC$92,$G1184+6+1,0),0))))</f>
        <v>1</v>
      </c>
      <c r="AF1184" s="147">
        <f>IF(AND($I1184="Si",O1184=1),1,IF(AND($I1184="Fisico",O1184=1),1,IF(AND(O1184=1,$I1184="Electronico"),2,IF(O1184=1,VLOOKUP($C1184&amp;"|"&amp;$B1184&amp;"|"&amp;$D1184,Empresas!$C$6:$CC$92,$G1184+6+1,0),0))))</f>
        <v>1</v>
      </c>
      <c r="AG1184" s="147">
        <f>IF(AND($I1184="Si",P1184=1),1,IF(AND($I1184="Fisico",P1184=1),1,IF(AND(P1184=1,$I1184="Electronico"),2,IF(P1184=1,VLOOKUP($C1184&amp;"|"&amp;$B1184&amp;"|"&amp;$D1184,Empresas!$C$6:$CC$92,$G1184+6+1,0),0))))</f>
        <v>1</v>
      </c>
      <c r="AH1184" s="147">
        <f>IF(AND($I1184="Si",Q1184=1),1,IF(AND($I1184="Fisico",Q1184=1),1,IF(AND(Q1184=1,$I1184="Electronico"),2,IF(Q1184=1,VLOOKUP($C1184&amp;"|"&amp;$B1184&amp;"|"&amp;$D1184,Empresas!$C$6:$CC$92,$G1184+6+1,0),0))))</f>
        <v>1</v>
      </c>
      <c r="AI1184" s="147">
        <f>IF(AND($I1184="Si",R1184=1),1,IF(AND($I1184="Fisico",R1184=1),1,IF(AND(R1184=1,$I1184="Electronico"),2,IF(R1184=1,VLOOKUP($C1184&amp;"|"&amp;$B1184&amp;"|"&amp;$D1184,Empresas!$C$6:$CC$92,$G1184+6+1,0),0))))</f>
        <v>0</v>
      </c>
      <c r="AJ1184" s="147">
        <f>IF(AND($I1184="Si",S1184=1),1,IF(AND($I1184="Fisico",S1184=1),1,IF(AND(S1184=1,$I1184="Electronico"),2,IF(S1184=1,VLOOKUP($C1184&amp;"|"&amp;$B1184&amp;"|"&amp;$D1184,Empresas!$C$6:$CC$92,$G1184+6+1,0),0))))</f>
        <v>0</v>
      </c>
      <c r="AK1184" s="147">
        <f>IF(AND($I1184="Si",T1184=1),1,IF(AND($I1184="Fisico",T1184=1),1,IF(AND(T1184=1,$I1184="Electronico"),2,IF(T1184=1,VLOOKUP($C1184&amp;"|"&amp;$B1184&amp;"|"&amp;$D1184,Empresas!$C$6:$CC$92,$G1184+6+1,0),0))))</f>
        <v>0</v>
      </c>
      <c r="AL1184" s="147">
        <f>IF(AND($I1184="Si",U1184=1),1,IF(AND($I1184="Fisico",U1184=1),1,IF(AND(U1184=1,$I1184="Electronico"),2,IF(U1184=1,VLOOKUP($C1184&amp;"|"&amp;$B1184&amp;"|"&amp;$D1184,Empresas!$C$6:$CC$92,$G1184+6+1,0),0))))</f>
        <v>0</v>
      </c>
      <c r="AM1184" s="149">
        <f t="shared" si="191"/>
        <v>8</v>
      </c>
      <c r="AN1184" s="149">
        <f t="shared" si="192"/>
        <v>8</v>
      </c>
      <c r="AO1184" s="152">
        <f t="shared" si="193"/>
        <v>1</v>
      </c>
    </row>
    <row r="1185" spans="1:41" x14ac:dyDescent="0.25">
      <c r="A1185" s="143" t="str">
        <f>VLOOKUP(D1185,Empresas!$D$7:$F$91,3,0)</f>
        <v>Yulisa</v>
      </c>
      <c r="B1185" s="144" t="str">
        <f>VLOOKUP(D1185,Empresas!$D$7:$G$91,4,0)</f>
        <v>Lorenzo</v>
      </c>
      <c r="C1185" s="144" t="s">
        <v>544</v>
      </c>
      <c r="D1185" s="144" t="s">
        <v>305</v>
      </c>
      <c r="E1185" s="144" t="str">
        <f>VLOOKUP(D1185,Empresas!$D$7:$E$92,2,0)</f>
        <v>FUNDO LAS DELICIAS S.A.C</v>
      </c>
      <c r="F1185" s="144" t="s">
        <v>185</v>
      </c>
      <c r="G1185" s="145">
        <f t="shared" ref="G1185:G1192" si="196">+G1184+1</f>
        <v>64</v>
      </c>
      <c r="H1185" s="145" t="str">
        <f>VLOOKUP(D1185,Empresas!$D$6:$L$92,7,0)</f>
        <v>Trimestral</v>
      </c>
      <c r="I1185" s="144" t="str">
        <f>VLOOKUP(VLOOKUP(D1185&amp;"|"&amp;B1185,Empresas!$I$7:$CB$92,G1185,0),Tablas!$A$13:$B$14,2,0)</f>
        <v>No</v>
      </c>
      <c r="J1185" s="78"/>
      <c r="K1185" s="78"/>
      <c r="L1185" s="78"/>
      <c r="M1185" s="78"/>
      <c r="N1185" s="78"/>
      <c r="O1185" s="78"/>
      <c r="P1185" s="78"/>
      <c r="Q1185" s="78"/>
      <c r="R1185" s="78"/>
      <c r="S1185" s="78"/>
      <c r="T1185" s="78"/>
      <c r="U1185" s="78"/>
      <c r="V1185" s="78" t="str">
        <f>VLOOKUP(D1185,Empresas!$D$7:$CF$91,81,0)</f>
        <v>B</v>
      </c>
      <c r="W1185" s="78" t="str">
        <f>VLOOKUP(D1185,Empresas!$D$7:$M$91,10,0)</f>
        <v>Agrario</v>
      </c>
      <c r="X1185" s="69" t="str">
        <f t="shared" si="189"/>
        <v>SI</v>
      </c>
      <c r="Y1185" s="153" t="str">
        <f t="shared" si="190"/>
        <v>No aplica</v>
      </c>
      <c r="Z1185" s="147">
        <f>IF(Y1185="No aplica",0,IF(I1185="no",0,IF(I1185="No aplica",0,IF(I1185="Si",1,IF(I1185="Fisico",1,IF(I1185="Electronico",2,VLOOKUP(C1185&amp;"|"&amp;B1185&amp;"|"&amp;D1185,Empresas!$C$6:$CC$92,G1185+6+1,0)))))))</f>
        <v>0</v>
      </c>
      <c r="AA1185" s="147">
        <f>IF(AND($I1185="Si",J1185=1),1,IF(AND($I1185="Fisico",J1185=1),1,IF(AND(J1185=1,$I1185="Electronico"),2,IF(J1185=1,VLOOKUP($C1185&amp;"|"&amp;$B1185&amp;"|"&amp;$D1185,Empresas!$C$6:$CC$92,$G1185+6+1,0),0))))</f>
        <v>0</v>
      </c>
      <c r="AB1185" s="147">
        <f>IF(AND($I1185="Si",K1185=1),1,IF(AND($I1185="Fisico",K1185=1),1,IF(AND(K1185=1,$I1185="Electronico"),2,IF(K1185=1,VLOOKUP($C1185&amp;"|"&amp;$B1185&amp;"|"&amp;$D1185,Empresas!$C$6:$CC$92,$G1185+6+1,0),0))))</f>
        <v>0</v>
      </c>
      <c r="AC1185" s="147">
        <f>IF(AND($I1185="Si",L1185=1),1,IF(AND($I1185="Fisico",L1185=1),1,IF(AND(L1185=1,$I1185="Electronico"),2,IF(L1185=1,VLOOKUP($C1185&amp;"|"&amp;$B1185&amp;"|"&amp;$D1185,Empresas!$C$6:$CC$92,$G1185+6+1,0),0))))</f>
        <v>0</v>
      </c>
      <c r="AD1185" s="147">
        <f>IF(AND($I1185="Si",M1185=1),1,IF(AND($I1185="Fisico",M1185=1),1,IF(AND(M1185=1,$I1185="Electronico"),2,IF(M1185=1,VLOOKUP($C1185&amp;"|"&amp;$B1185&amp;"|"&amp;$D1185,Empresas!$C$6:$CC$92,$G1185+6+1,0),0))))</f>
        <v>0</v>
      </c>
      <c r="AE1185" s="147">
        <f>IF(AND($I1185="Si",N1185=1),1,IF(AND($I1185="Fisico",N1185=1),1,IF(AND(N1185=1,$I1185="Electronico"),2,IF(N1185=1,VLOOKUP($C1185&amp;"|"&amp;$B1185&amp;"|"&amp;$D1185,Empresas!$C$6:$CC$92,$G1185+6+1,0),0))))</f>
        <v>0</v>
      </c>
      <c r="AF1185" s="147">
        <f>IF(AND($I1185="Si",O1185=1),1,IF(AND($I1185="Fisico",O1185=1),1,IF(AND(O1185=1,$I1185="Electronico"),2,IF(O1185=1,VLOOKUP($C1185&amp;"|"&amp;$B1185&amp;"|"&amp;$D1185,Empresas!$C$6:$CC$92,$G1185+6+1,0),0))))</f>
        <v>0</v>
      </c>
      <c r="AG1185" s="147">
        <f>IF(AND($I1185="Si",P1185=1),1,IF(AND($I1185="Fisico",P1185=1),1,IF(AND(P1185=1,$I1185="Electronico"),2,IF(P1185=1,VLOOKUP($C1185&amp;"|"&amp;$B1185&amp;"|"&amp;$D1185,Empresas!$C$6:$CC$92,$G1185+6+1,0),0))))</f>
        <v>0</v>
      </c>
      <c r="AH1185" s="147">
        <f>IF(AND($I1185="Si",Q1185=1),1,IF(AND($I1185="Fisico",Q1185=1),1,IF(AND(Q1185=1,$I1185="Electronico"),2,IF(Q1185=1,VLOOKUP($C1185&amp;"|"&amp;$B1185&amp;"|"&amp;$D1185,Empresas!$C$6:$CC$92,$G1185+6+1,0),0))))</f>
        <v>0</v>
      </c>
      <c r="AI1185" s="147">
        <f>IF(AND($I1185="Si",R1185=1),1,IF(AND($I1185="Fisico",R1185=1),1,IF(AND(R1185=1,$I1185="Electronico"),2,IF(R1185=1,VLOOKUP($C1185&amp;"|"&amp;$B1185&amp;"|"&amp;$D1185,Empresas!$C$6:$CC$92,$G1185+6+1,0),0))))</f>
        <v>0</v>
      </c>
      <c r="AJ1185" s="147">
        <f>IF(AND($I1185="Si",S1185=1),1,IF(AND($I1185="Fisico",S1185=1),1,IF(AND(S1185=1,$I1185="Electronico"),2,IF(S1185=1,VLOOKUP($C1185&amp;"|"&amp;$B1185&amp;"|"&amp;$D1185,Empresas!$C$6:$CC$92,$G1185+6+1,0),0))))</f>
        <v>0</v>
      </c>
      <c r="AK1185" s="147">
        <f>IF(AND($I1185="Si",T1185=1),1,IF(AND($I1185="Fisico",T1185=1),1,IF(AND(T1185=1,$I1185="Electronico"),2,IF(T1185=1,VLOOKUP($C1185&amp;"|"&amp;$B1185&amp;"|"&amp;$D1185,Empresas!$C$6:$CC$92,$G1185+6+1,0),0))))</f>
        <v>0</v>
      </c>
      <c r="AL1185" s="147">
        <f>IF(AND($I1185="Si",U1185=1),1,IF(AND($I1185="Fisico",U1185=1),1,IF(AND(U1185=1,$I1185="Electronico"),2,IF(U1185=1,VLOOKUP($C1185&amp;"|"&amp;$B1185&amp;"|"&amp;$D1185,Empresas!$C$6:$CC$92,$G1185+6+1,0),0))))</f>
        <v>0</v>
      </c>
      <c r="AM1185" s="149">
        <f t="shared" si="191"/>
        <v>0</v>
      </c>
      <c r="AN1185" s="149">
        <f t="shared" si="192"/>
        <v>0</v>
      </c>
      <c r="AO1185" s="152">
        <f t="shared" si="193"/>
        <v>0</v>
      </c>
    </row>
    <row r="1186" spans="1:41" x14ac:dyDescent="0.25">
      <c r="A1186" s="143" t="str">
        <f>VLOOKUP(D1186,Empresas!$D$7:$F$91,3,0)</f>
        <v>Yulisa</v>
      </c>
      <c r="B1186" s="144" t="str">
        <f>VLOOKUP(D1186,Empresas!$D$7:$G$91,4,0)</f>
        <v>Lorenzo</v>
      </c>
      <c r="C1186" s="144" t="s">
        <v>544</v>
      </c>
      <c r="D1186" s="144" t="s">
        <v>305</v>
      </c>
      <c r="E1186" s="144" t="str">
        <f>VLOOKUP(D1186,Empresas!$D$7:$E$92,2,0)</f>
        <v>FUNDO LAS DELICIAS S.A.C</v>
      </c>
      <c r="F1186" s="144" t="s">
        <v>186</v>
      </c>
      <c r="G1186" s="145">
        <f t="shared" si="196"/>
        <v>65</v>
      </c>
      <c r="H1186" s="145" t="str">
        <f>VLOOKUP(D1186,Empresas!$D$6:$L$92,7,0)</f>
        <v>Trimestral</v>
      </c>
      <c r="I1186" s="144" t="str">
        <f>VLOOKUP(VLOOKUP(D1186&amp;"|"&amp;B1186,Empresas!$I$7:$CB$92,G1186,0),Tablas!$A$13:$B$14,2,0)</f>
        <v>No</v>
      </c>
      <c r="J1186" s="78"/>
      <c r="K1186" s="78"/>
      <c r="L1186" s="78"/>
      <c r="M1186" s="78"/>
      <c r="N1186" s="78"/>
      <c r="O1186" s="78"/>
      <c r="P1186" s="78"/>
      <c r="Q1186" s="78"/>
      <c r="R1186" s="78"/>
      <c r="S1186" s="78"/>
      <c r="T1186" s="78"/>
      <c r="U1186" s="78"/>
      <c r="V1186" s="78" t="str">
        <f>VLOOKUP(D1186,Empresas!$D$7:$CF$91,81,0)</f>
        <v>B</v>
      </c>
      <c r="W1186" s="78" t="str">
        <f>VLOOKUP(D1186,Empresas!$D$7:$M$91,10,0)</f>
        <v>Agrario</v>
      </c>
      <c r="X1186" s="69" t="str">
        <f t="shared" si="189"/>
        <v>SI</v>
      </c>
      <c r="Y1186" s="153" t="str">
        <f t="shared" si="190"/>
        <v>No aplica</v>
      </c>
      <c r="Z1186" s="147">
        <f>IF(Y1186="No aplica",0,IF(I1186="no",0,IF(I1186="No aplica",0,IF(I1186="Si",1,IF(I1186="Fisico",1,IF(I1186="Electronico",2,VLOOKUP(C1186&amp;"|"&amp;B1186&amp;"|"&amp;D1186,Empresas!$C$6:$CC$92,G1186+6+1,0)))))))</f>
        <v>0</v>
      </c>
      <c r="AA1186" s="147">
        <f>IF(AND($I1186="Si",J1186=1),1,IF(AND($I1186="Fisico",J1186=1),1,IF(AND(J1186=1,$I1186="Electronico"),2,IF(J1186=1,VLOOKUP($C1186&amp;"|"&amp;$B1186&amp;"|"&amp;$D1186,Empresas!$C$6:$CC$92,$G1186+6+1,0),0))))</f>
        <v>0</v>
      </c>
      <c r="AB1186" s="147">
        <f>IF(AND($I1186="Si",K1186=1),1,IF(AND($I1186="Fisico",K1186=1),1,IF(AND(K1186=1,$I1186="Electronico"),2,IF(K1186=1,VLOOKUP($C1186&amp;"|"&amp;$B1186&amp;"|"&amp;$D1186,Empresas!$C$6:$CC$92,$G1186+6+1,0),0))))</f>
        <v>0</v>
      </c>
      <c r="AC1186" s="147">
        <f>IF(AND($I1186="Si",L1186=1),1,IF(AND($I1186="Fisico",L1186=1),1,IF(AND(L1186=1,$I1186="Electronico"),2,IF(L1186=1,VLOOKUP($C1186&amp;"|"&amp;$B1186&amp;"|"&amp;$D1186,Empresas!$C$6:$CC$92,$G1186+6+1,0),0))))</f>
        <v>0</v>
      </c>
      <c r="AD1186" s="147">
        <f>IF(AND($I1186="Si",M1186=1),1,IF(AND($I1186="Fisico",M1186=1),1,IF(AND(M1186=1,$I1186="Electronico"),2,IF(M1186=1,VLOOKUP($C1186&amp;"|"&amp;$B1186&amp;"|"&amp;$D1186,Empresas!$C$6:$CC$92,$G1186+6+1,0),0))))</f>
        <v>0</v>
      </c>
      <c r="AE1186" s="147">
        <f>IF(AND($I1186="Si",N1186=1),1,IF(AND($I1186="Fisico",N1186=1),1,IF(AND(N1186=1,$I1186="Electronico"),2,IF(N1186=1,VLOOKUP($C1186&amp;"|"&amp;$B1186&amp;"|"&amp;$D1186,Empresas!$C$6:$CC$92,$G1186+6+1,0),0))))</f>
        <v>0</v>
      </c>
      <c r="AF1186" s="147">
        <f>IF(AND($I1186="Si",O1186=1),1,IF(AND($I1186="Fisico",O1186=1),1,IF(AND(O1186=1,$I1186="Electronico"),2,IF(O1186=1,VLOOKUP($C1186&amp;"|"&amp;$B1186&amp;"|"&amp;$D1186,Empresas!$C$6:$CC$92,$G1186+6+1,0),0))))</f>
        <v>0</v>
      </c>
      <c r="AG1186" s="147">
        <f>IF(AND($I1186="Si",P1186=1),1,IF(AND($I1186="Fisico",P1186=1),1,IF(AND(P1186=1,$I1186="Electronico"),2,IF(P1186=1,VLOOKUP($C1186&amp;"|"&amp;$B1186&amp;"|"&amp;$D1186,Empresas!$C$6:$CC$92,$G1186+6+1,0),0))))</f>
        <v>0</v>
      </c>
      <c r="AH1186" s="147">
        <f>IF(AND($I1186="Si",Q1186=1),1,IF(AND($I1186="Fisico",Q1186=1),1,IF(AND(Q1186=1,$I1186="Electronico"),2,IF(Q1186=1,VLOOKUP($C1186&amp;"|"&amp;$B1186&amp;"|"&amp;$D1186,Empresas!$C$6:$CC$92,$G1186+6+1,0),0))))</f>
        <v>0</v>
      </c>
      <c r="AI1186" s="147">
        <f>IF(AND($I1186="Si",R1186=1),1,IF(AND($I1186="Fisico",R1186=1),1,IF(AND(R1186=1,$I1186="Electronico"),2,IF(R1186=1,VLOOKUP($C1186&amp;"|"&amp;$B1186&amp;"|"&amp;$D1186,Empresas!$C$6:$CC$92,$G1186+6+1,0),0))))</f>
        <v>0</v>
      </c>
      <c r="AJ1186" s="147">
        <f>IF(AND($I1186="Si",S1186=1),1,IF(AND($I1186="Fisico",S1186=1),1,IF(AND(S1186=1,$I1186="Electronico"),2,IF(S1186=1,VLOOKUP($C1186&amp;"|"&amp;$B1186&amp;"|"&amp;$D1186,Empresas!$C$6:$CC$92,$G1186+6+1,0),0))))</f>
        <v>0</v>
      </c>
      <c r="AK1186" s="147">
        <f>IF(AND($I1186="Si",T1186=1),1,IF(AND($I1186="Fisico",T1186=1),1,IF(AND(T1186=1,$I1186="Electronico"),2,IF(T1186=1,VLOOKUP($C1186&amp;"|"&amp;$B1186&amp;"|"&amp;$D1186,Empresas!$C$6:$CC$92,$G1186+6+1,0),0))))</f>
        <v>0</v>
      </c>
      <c r="AL1186" s="147">
        <f>IF(AND($I1186="Si",U1186=1),1,IF(AND($I1186="Fisico",U1186=1),1,IF(AND(U1186=1,$I1186="Electronico"),2,IF(U1186=1,VLOOKUP($C1186&amp;"|"&amp;$B1186&amp;"|"&amp;$D1186,Empresas!$C$6:$CC$92,$G1186+6+1,0),0))))</f>
        <v>0</v>
      </c>
      <c r="AM1186" s="149">
        <f t="shared" si="191"/>
        <v>0</v>
      </c>
      <c r="AN1186" s="149">
        <f t="shared" si="192"/>
        <v>0</v>
      </c>
      <c r="AO1186" s="152">
        <f t="shared" si="193"/>
        <v>0</v>
      </c>
    </row>
    <row r="1187" spans="1:41" x14ac:dyDescent="0.25">
      <c r="A1187" s="143" t="str">
        <f>VLOOKUP(D1187,Empresas!$D$7:$F$91,3,0)</f>
        <v>Yulisa</v>
      </c>
      <c r="B1187" s="144" t="str">
        <f>VLOOKUP(D1187,Empresas!$D$7:$G$91,4,0)</f>
        <v>Lorenzo</v>
      </c>
      <c r="C1187" s="144" t="s">
        <v>544</v>
      </c>
      <c r="D1187" s="144" t="s">
        <v>305</v>
      </c>
      <c r="E1187" s="144" t="str">
        <f>VLOOKUP(D1187,Empresas!$D$7:$E$92,2,0)</f>
        <v>FUNDO LAS DELICIAS S.A.C</v>
      </c>
      <c r="F1187" s="144" t="s">
        <v>187</v>
      </c>
      <c r="G1187" s="145">
        <f t="shared" si="196"/>
        <v>66</v>
      </c>
      <c r="H1187" s="145" t="str">
        <f>VLOOKUP(D1187,Empresas!$D$6:$L$92,7,0)</f>
        <v>Trimestral</v>
      </c>
      <c r="I1187" s="144" t="str">
        <f>VLOOKUP(VLOOKUP(D1187&amp;"|"&amp;B1187,Empresas!$I$7:$CB$92,G1187,0),Tablas!$A$13:$B$14,2,0)</f>
        <v>Si</v>
      </c>
      <c r="J1187" s="78">
        <v>1</v>
      </c>
      <c r="K1187" s="78">
        <v>1</v>
      </c>
      <c r="L1187" s="78">
        <v>1</v>
      </c>
      <c r="M1187" s="78">
        <v>1</v>
      </c>
      <c r="N1187" s="78">
        <v>1</v>
      </c>
      <c r="O1187" s="78">
        <v>1</v>
      </c>
      <c r="P1187" s="78">
        <v>1</v>
      </c>
      <c r="Q1187" s="78">
        <v>1</v>
      </c>
      <c r="R1187" s="78"/>
      <c r="S1187" s="78"/>
      <c r="T1187" s="78"/>
      <c r="U1187" s="78"/>
      <c r="V1187" s="78" t="str">
        <f>VLOOKUP(D1187,Empresas!$D$7:$CF$91,81,0)</f>
        <v>B</v>
      </c>
      <c r="W1187" s="78" t="str">
        <f>VLOOKUP(D1187,Empresas!$D$7:$M$91,10,0)</f>
        <v>Agrario</v>
      </c>
      <c r="X1187" s="69" t="str">
        <f t="shared" si="189"/>
        <v>SI</v>
      </c>
      <c r="Y1187" s="153" t="str">
        <f t="shared" si="190"/>
        <v>Si aplica</v>
      </c>
      <c r="Z1187" s="147">
        <f>IF(Y1187="No aplica",0,IF(I1187="no",0,IF(I1187="No aplica",0,IF(I1187="Si",1,IF(I1187="Fisico",1,IF(I1187="Electronico",2,VLOOKUP(C1187&amp;"|"&amp;B1187&amp;"|"&amp;D1187,Empresas!$C$6:$CC$92,G1187+6+1,0)))))))</f>
        <v>1</v>
      </c>
      <c r="AA1187" s="147">
        <f>IF(AND($I1187="Si",J1187=1),1,IF(AND($I1187="Fisico",J1187=1),1,IF(AND(J1187=1,$I1187="Electronico"),2,IF(J1187=1,VLOOKUP($C1187&amp;"|"&amp;$B1187&amp;"|"&amp;$D1187,Empresas!$C$6:$CC$92,$G1187+6+1,0),0))))</f>
        <v>1</v>
      </c>
      <c r="AB1187" s="147">
        <f>IF(AND($I1187="Si",K1187=1),1,IF(AND($I1187="Fisico",K1187=1),1,IF(AND(K1187=1,$I1187="Electronico"),2,IF(K1187=1,VLOOKUP($C1187&amp;"|"&amp;$B1187&amp;"|"&amp;$D1187,Empresas!$C$6:$CC$92,$G1187+6+1,0),0))))</f>
        <v>1</v>
      </c>
      <c r="AC1187" s="147">
        <f>IF(AND($I1187="Si",L1187=1),1,IF(AND($I1187="Fisico",L1187=1),1,IF(AND(L1187=1,$I1187="Electronico"),2,IF(L1187=1,VLOOKUP($C1187&amp;"|"&amp;$B1187&amp;"|"&amp;$D1187,Empresas!$C$6:$CC$92,$G1187+6+1,0),0))))</f>
        <v>1</v>
      </c>
      <c r="AD1187" s="147">
        <f>IF(AND($I1187="Si",M1187=1),1,IF(AND($I1187="Fisico",M1187=1),1,IF(AND(M1187=1,$I1187="Electronico"),2,IF(M1187=1,VLOOKUP($C1187&amp;"|"&amp;$B1187&amp;"|"&amp;$D1187,Empresas!$C$6:$CC$92,$G1187+6+1,0),0))))</f>
        <v>1</v>
      </c>
      <c r="AE1187" s="147">
        <f>IF(AND($I1187="Si",N1187=1),1,IF(AND($I1187="Fisico",N1187=1),1,IF(AND(N1187=1,$I1187="Electronico"),2,IF(N1187=1,VLOOKUP($C1187&amp;"|"&amp;$B1187&amp;"|"&amp;$D1187,Empresas!$C$6:$CC$92,$G1187+6+1,0),0))))</f>
        <v>1</v>
      </c>
      <c r="AF1187" s="147">
        <f>IF(AND($I1187="Si",O1187=1),1,IF(AND($I1187="Fisico",O1187=1),1,IF(AND(O1187=1,$I1187="Electronico"),2,IF(O1187=1,VLOOKUP($C1187&amp;"|"&amp;$B1187&amp;"|"&amp;$D1187,Empresas!$C$6:$CC$92,$G1187+6+1,0),0))))</f>
        <v>1</v>
      </c>
      <c r="AG1187" s="147">
        <f>IF(AND($I1187="Si",P1187=1),1,IF(AND($I1187="Fisico",P1187=1),1,IF(AND(P1187=1,$I1187="Electronico"),2,IF(P1187=1,VLOOKUP($C1187&amp;"|"&amp;$B1187&amp;"|"&amp;$D1187,Empresas!$C$6:$CC$92,$G1187+6+1,0),0))))</f>
        <v>1</v>
      </c>
      <c r="AH1187" s="147">
        <f>IF(AND($I1187="Si",Q1187=1),1,IF(AND($I1187="Fisico",Q1187=1),1,IF(AND(Q1187=1,$I1187="Electronico"),2,IF(Q1187=1,VLOOKUP($C1187&amp;"|"&amp;$B1187&amp;"|"&amp;$D1187,Empresas!$C$6:$CC$92,$G1187+6+1,0),0))))</f>
        <v>1</v>
      </c>
      <c r="AI1187" s="147">
        <f>IF(AND($I1187="Si",R1187=1),1,IF(AND($I1187="Fisico",R1187=1),1,IF(AND(R1187=1,$I1187="Electronico"),2,IF(R1187=1,VLOOKUP($C1187&amp;"|"&amp;$B1187&amp;"|"&amp;$D1187,Empresas!$C$6:$CC$92,$G1187+6+1,0),0))))</f>
        <v>0</v>
      </c>
      <c r="AJ1187" s="147">
        <f>IF(AND($I1187="Si",S1187=1),1,IF(AND($I1187="Fisico",S1187=1),1,IF(AND(S1187=1,$I1187="Electronico"),2,IF(S1187=1,VLOOKUP($C1187&amp;"|"&amp;$B1187&amp;"|"&amp;$D1187,Empresas!$C$6:$CC$92,$G1187+6+1,0),0))))</f>
        <v>0</v>
      </c>
      <c r="AK1187" s="147">
        <f>IF(AND($I1187="Si",T1187=1),1,IF(AND($I1187="Fisico",T1187=1),1,IF(AND(T1187=1,$I1187="Electronico"),2,IF(T1187=1,VLOOKUP($C1187&amp;"|"&amp;$B1187&amp;"|"&amp;$D1187,Empresas!$C$6:$CC$92,$G1187+6+1,0),0))))</f>
        <v>0</v>
      </c>
      <c r="AL1187" s="147">
        <f>IF(AND($I1187="Si",U1187=1),1,IF(AND($I1187="Fisico",U1187=1),1,IF(AND(U1187=1,$I1187="Electronico"),2,IF(U1187=1,VLOOKUP($C1187&amp;"|"&amp;$B1187&amp;"|"&amp;$D1187,Empresas!$C$6:$CC$92,$G1187+6+1,0),0))))</f>
        <v>0</v>
      </c>
      <c r="AM1187" s="149">
        <f t="shared" si="191"/>
        <v>8</v>
      </c>
      <c r="AN1187" s="149">
        <f t="shared" si="192"/>
        <v>8</v>
      </c>
      <c r="AO1187" s="152">
        <f t="shared" si="193"/>
        <v>1</v>
      </c>
    </row>
    <row r="1188" spans="1:41" x14ac:dyDescent="0.25">
      <c r="A1188" s="143" t="str">
        <f>VLOOKUP(D1188,Empresas!$D$7:$F$91,3,0)</f>
        <v>Yulisa</v>
      </c>
      <c r="B1188" s="144" t="str">
        <f>VLOOKUP(D1188,Empresas!$D$7:$G$91,4,0)</f>
        <v>Lorenzo</v>
      </c>
      <c r="C1188" s="144" t="s">
        <v>544</v>
      </c>
      <c r="D1188" s="144" t="s">
        <v>305</v>
      </c>
      <c r="E1188" s="144" t="str">
        <f>VLOOKUP(D1188,Empresas!$D$7:$E$92,2,0)</f>
        <v>FUNDO LAS DELICIAS S.A.C</v>
      </c>
      <c r="F1188" s="144" t="s">
        <v>188</v>
      </c>
      <c r="G1188" s="145">
        <f t="shared" si="196"/>
        <v>67</v>
      </c>
      <c r="H1188" s="145" t="str">
        <f>VLOOKUP(D1188,Empresas!$D$6:$L$92,7,0)</f>
        <v>Trimestral</v>
      </c>
      <c r="I1188" s="144" t="str">
        <f>VLOOKUP(VLOOKUP(D1188&amp;"|"&amp;B1188,Empresas!$I$7:$CB$92,G1188,0),Tablas!$A$13:$B$14,2,0)</f>
        <v>No</v>
      </c>
      <c r="J1188" s="78"/>
      <c r="K1188" s="78"/>
      <c r="L1188" s="78"/>
      <c r="M1188" s="78"/>
      <c r="N1188" s="78"/>
      <c r="O1188" s="78"/>
      <c r="P1188" s="78"/>
      <c r="Q1188" s="78"/>
      <c r="R1188" s="78"/>
      <c r="S1188" s="78"/>
      <c r="T1188" s="78"/>
      <c r="U1188" s="78"/>
      <c r="V1188" s="78" t="str">
        <f>VLOOKUP(D1188,Empresas!$D$7:$CF$91,81,0)</f>
        <v>B</v>
      </c>
      <c r="W1188" s="78" t="str">
        <f>VLOOKUP(D1188,Empresas!$D$7:$M$91,10,0)</f>
        <v>Agrario</v>
      </c>
      <c r="X1188" s="69" t="str">
        <f t="shared" si="189"/>
        <v>SI</v>
      </c>
      <c r="Y1188" s="153" t="str">
        <f t="shared" si="190"/>
        <v>No aplica</v>
      </c>
      <c r="Z1188" s="147">
        <f>IF(Y1188="No aplica",0,IF(I1188="no",0,IF(I1188="No aplica",0,IF(I1188="Si",1,IF(I1188="Fisico",1,IF(I1188="Electronico",2,VLOOKUP(C1188&amp;"|"&amp;B1188&amp;"|"&amp;D1188,Empresas!$C$6:$CC$92,G1188+6+1,0)))))))</f>
        <v>0</v>
      </c>
      <c r="AA1188" s="147">
        <f>IF(AND($I1188="Si",J1188=1),1,IF(AND($I1188="Fisico",J1188=1),1,IF(AND(J1188=1,$I1188="Electronico"),2,IF(J1188=1,VLOOKUP($C1188&amp;"|"&amp;$B1188&amp;"|"&amp;$D1188,Empresas!$C$6:$CC$92,$G1188+6+1,0),0))))</f>
        <v>0</v>
      </c>
      <c r="AB1188" s="147">
        <f>IF(AND($I1188="Si",K1188=1),1,IF(AND($I1188="Fisico",K1188=1),1,IF(AND(K1188=1,$I1188="Electronico"),2,IF(K1188=1,VLOOKUP($C1188&amp;"|"&amp;$B1188&amp;"|"&amp;$D1188,Empresas!$C$6:$CC$92,$G1188+6+1,0),0))))</f>
        <v>0</v>
      </c>
      <c r="AC1188" s="147">
        <f>IF(AND($I1188="Si",L1188=1),1,IF(AND($I1188="Fisico",L1188=1),1,IF(AND(L1188=1,$I1188="Electronico"),2,IF(L1188=1,VLOOKUP($C1188&amp;"|"&amp;$B1188&amp;"|"&amp;$D1188,Empresas!$C$6:$CC$92,$G1188+6+1,0),0))))</f>
        <v>0</v>
      </c>
      <c r="AD1188" s="147">
        <f>IF(AND($I1188="Si",M1188=1),1,IF(AND($I1188="Fisico",M1188=1),1,IF(AND(M1188=1,$I1188="Electronico"),2,IF(M1188=1,VLOOKUP($C1188&amp;"|"&amp;$B1188&amp;"|"&amp;$D1188,Empresas!$C$6:$CC$92,$G1188+6+1,0),0))))</f>
        <v>0</v>
      </c>
      <c r="AE1188" s="147">
        <f>IF(AND($I1188="Si",N1188=1),1,IF(AND($I1188="Fisico",N1188=1),1,IF(AND(N1188=1,$I1188="Electronico"),2,IF(N1188=1,VLOOKUP($C1188&amp;"|"&amp;$B1188&amp;"|"&amp;$D1188,Empresas!$C$6:$CC$92,$G1188+6+1,0),0))))</f>
        <v>0</v>
      </c>
      <c r="AF1188" s="147">
        <f>IF(AND($I1188="Si",O1188=1),1,IF(AND($I1188="Fisico",O1188=1),1,IF(AND(O1188=1,$I1188="Electronico"),2,IF(O1188=1,VLOOKUP($C1188&amp;"|"&amp;$B1188&amp;"|"&amp;$D1188,Empresas!$C$6:$CC$92,$G1188+6+1,0),0))))</f>
        <v>0</v>
      </c>
      <c r="AG1188" s="147">
        <f>IF(AND($I1188="Si",P1188=1),1,IF(AND($I1188="Fisico",P1188=1),1,IF(AND(P1188=1,$I1188="Electronico"),2,IF(P1188=1,VLOOKUP($C1188&amp;"|"&amp;$B1188&amp;"|"&amp;$D1188,Empresas!$C$6:$CC$92,$G1188+6+1,0),0))))</f>
        <v>0</v>
      </c>
      <c r="AH1188" s="147">
        <f>IF(AND($I1188="Si",Q1188=1),1,IF(AND($I1188="Fisico",Q1188=1),1,IF(AND(Q1188=1,$I1188="Electronico"),2,IF(Q1188=1,VLOOKUP($C1188&amp;"|"&amp;$B1188&amp;"|"&amp;$D1188,Empresas!$C$6:$CC$92,$G1188+6+1,0),0))))</f>
        <v>0</v>
      </c>
      <c r="AI1188" s="147">
        <f>IF(AND($I1188="Si",R1188=1),1,IF(AND($I1188="Fisico",R1188=1),1,IF(AND(R1188=1,$I1188="Electronico"),2,IF(R1188=1,VLOOKUP($C1188&amp;"|"&amp;$B1188&amp;"|"&amp;$D1188,Empresas!$C$6:$CC$92,$G1188+6+1,0),0))))</f>
        <v>0</v>
      </c>
      <c r="AJ1188" s="147">
        <f>IF(AND($I1188="Si",S1188=1),1,IF(AND($I1188="Fisico",S1188=1),1,IF(AND(S1188=1,$I1188="Electronico"),2,IF(S1188=1,VLOOKUP($C1188&amp;"|"&amp;$B1188&amp;"|"&amp;$D1188,Empresas!$C$6:$CC$92,$G1188+6+1,0),0))))</f>
        <v>0</v>
      </c>
      <c r="AK1188" s="147">
        <f>IF(AND($I1188="Si",T1188=1),1,IF(AND($I1188="Fisico",T1188=1),1,IF(AND(T1188=1,$I1188="Electronico"),2,IF(T1188=1,VLOOKUP($C1188&amp;"|"&amp;$B1188&amp;"|"&amp;$D1188,Empresas!$C$6:$CC$92,$G1188+6+1,0),0))))</f>
        <v>0</v>
      </c>
      <c r="AL1188" s="147">
        <f>IF(AND($I1188="Si",U1188=1),1,IF(AND($I1188="Fisico",U1188=1),1,IF(AND(U1188=1,$I1188="Electronico"),2,IF(U1188=1,VLOOKUP($C1188&amp;"|"&amp;$B1188&amp;"|"&amp;$D1188,Empresas!$C$6:$CC$92,$G1188+6+1,0),0))))</f>
        <v>0</v>
      </c>
      <c r="AM1188" s="149">
        <f t="shared" si="191"/>
        <v>0</v>
      </c>
      <c r="AN1188" s="149">
        <f t="shared" si="192"/>
        <v>0</v>
      </c>
      <c r="AO1188" s="152">
        <f t="shared" si="193"/>
        <v>0</v>
      </c>
    </row>
    <row r="1189" spans="1:41" x14ac:dyDescent="0.25">
      <c r="A1189" s="143" t="str">
        <f>VLOOKUP(D1189,Empresas!$D$7:$F$91,3,0)</f>
        <v>Yulisa</v>
      </c>
      <c r="B1189" s="144" t="str">
        <f>VLOOKUP(D1189,Empresas!$D$7:$G$91,4,0)</f>
        <v>Lorenzo</v>
      </c>
      <c r="C1189" s="144" t="s">
        <v>544</v>
      </c>
      <c r="D1189" s="144" t="s">
        <v>305</v>
      </c>
      <c r="E1189" s="144" t="str">
        <f>VLOOKUP(D1189,Empresas!$D$7:$E$92,2,0)</f>
        <v>FUNDO LAS DELICIAS S.A.C</v>
      </c>
      <c r="F1189" s="144" t="s">
        <v>189</v>
      </c>
      <c r="G1189" s="145">
        <f t="shared" si="196"/>
        <v>68</v>
      </c>
      <c r="H1189" s="145" t="str">
        <f>VLOOKUP(D1189,Empresas!$D$6:$L$92,7,0)</f>
        <v>Trimestral</v>
      </c>
      <c r="I1189" s="144" t="str">
        <f>VLOOKUP(VLOOKUP(D1189&amp;"|"&amp;B1189,Empresas!$I$7:$CB$92,G1189,0),Tablas!$A$13:$B$14,2,0)</f>
        <v>No</v>
      </c>
      <c r="J1189" s="78"/>
      <c r="K1189" s="78"/>
      <c r="L1189" s="78"/>
      <c r="M1189" s="78"/>
      <c r="N1189" s="78"/>
      <c r="O1189" s="78"/>
      <c r="P1189" s="78"/>
      <c r="Q1189" s="78"/>
      <c r="R1189" s="78"/>
      <c r="S1189" s="78"/>
      <c r="T1189" s="78"/>
      <c r="U1189" s="78"/>
      <c r="V1189" s="78" t="str">
        <f>VLOOKUP(D1189,Empresas!$D$7:$CF$91,81,0)</f>
        <v>B</v>
      </c>
      <c r="W1189" s="78" t="str">
        <f>VLOOKUP(D1189,Empresas!$D$7:$M$91,10,0)</f>
        <v>Agrario</v>
      </c>
      <c r="X1189" s="69" t="str">
        <f t="shared" si="189"/>
        <v>SI</v>
      </c>
      <c r="Y1189" s="153" t="str">
        <f t="shared" si="190"/>
        <v>No aplica</v>
      </c>
      <c r="Z1189" s="147">
        <f>IF(Y1189="No aplica",0,IF(I1189="no",0,IF(I1189="No aplica",0,IF(I1189="Si",1,IF(I1189="Fisico",1,IF(I1189="Electronico",2,VLOOKUP(C1189&amp;"|"&amp;B1189&amp;"|"&amp;D1189,Empresas!$C$6:$CC$92,G1189+6+1,0)))))))</f>
        <v>0</v>
      </c>
      <c r="AA1189" s="147">
        <f>IF(AND($I1189="Si",J1189=1),1,IF(AND($I1189="Fisico",J1189=1),1,IF(AND(J1189=1,$I1189="Electronico"),2,IF(J1189=1,VLOOKUP($C1189&amp;"|"&amp;$B1189&amp;"|"&amp;$D1189,Empresas!$C$6:$CC$92,$G1189+6+1,0),0))))</f>
        <v>0</v>
      </c>
      <c r="AB1189" s="147">
        <f>IF(AND($I1189="Si",K1189=1),1,IF(AND($I1189="Fisico",K1189=1),1,IF(AND(K1189=1,$I1189="Electronico"),2,IF(K1189=1,VLOOKUP($C1189&amp;"|"&amp;$B1189&amp;"|"&amp;$D1189,Empresas!$C$6:$CC$92,$G1189+6+1,0),0))))</f>
        <v>0</v>
      </c>
      <c r="AC1189" s="147">
        <f>IF(AND($I1189="Si",L1189=1),1,IF(AND($I1189="Fisico",L1189=1),1,IF(AND(L1189=1,$I1189="Electronico"),2,IF(L1189=1,VLOOKUP($C1189&amp;"|"&amp;$B1189&amp;"|"&amp;$D1189,Empresas!$C$6:$CC$92,$G1189+6+1,0),0))))</f>
        <v>0</v>
      </c>
      <c r="AD1189" s="147">
        <f>IF(AND($I1189="Si",M1189=1),1,IF(AND($I1189="Fisico",M1189=1),1,IF(AND(M1189=1,$I1189="Electronico"),2,IF(M1189=1,VLOOKUP($C1189&amp;"|"&amp;$B1189&amp;"|"&amp;$D1189,Empresas!$C$6:$CC$92,$G1189+6+1,0),0))))</f>
        <v>0</v>
      </c>
      <c r="AE1189" s="147">
        <f>IF(AND($I1189="Si",N1189=1),1,IF(AND($I1189="Fisico",N1189=1),1,IF(AND(N1189=1,$I1189="Electronico"),2,IF(N1189=1,VLOOKUP($C1189&amp;"|"&amp;$B1189&amp;"|"&amp;$D1189,Empresas!$C$6:$CC$92,$G1189+6+1,0),0))))</f>
        <v>0</v>
      </c>
      <c r="AF1189" s="147">
        <f>IF(AND($I1189="Si",O1189=1),1,IF(AND($I1189="Fisico",O1189=1),1,IF(AND(O1189=1,$I1189="Electronico"),2,IF(O1189=1,VLOOKUP($C1189&amp;"|"&amp;$B1189&amp;"|"&amp;$D1189,Empresas!$C$6:$CC$92,$G1189+6+1,0),0))))</f>
        <v>0</v>
      </c>
      <c r="AG1189" s="147">
        <f>IF(AND($I1189="Si",P1189=1),1,IF(AND($I1189="Fisico",P1189=1),1,IF(AND(P1189=1,$I1189="Electronico"),2,IF(P1189=1,VLOOKUP($C1189&amp;"|"&amp;$B1189&amp;"|"&amp;$D1189,Empresas!$C$6:$CC$92,$G1189+6+1,0),0))))</f>
        <v>0</v>
      </c>
      <c r="AH1189" s="147">
        <f>IF(AND($I1189="Si",Q1189=1),1,IF(AND($I1189="Fisico",Q1189=1),1,IF(AND(Q1189=1,$I1189="Electronico"),2,IF(Q1189=1,VLOOKUP($C1189&amp;"|"&amp;$B1189&amp;"|"&amp;$D1189,Empresas!$C$6:$CC$92,$G1189+6+1,0),0))))</f>
        <v>0</v>
      </c>
      <c r="AI1189" s="147">
        <f>IF(AND($I1189="Si",R1189=1),1,IF(AND($I1189="Fisico",R1189=1),1,IF(AND(R1189=1,$I1189="Electronico"),2,IF(R1189=1,VLOOKUP($C1189&amp;"|"&amp;$B1189&amp;"|"&amp;$D1189,Empresas!$C$6:$CC$92,$G1189+6+1,0),0))))</f>
        <v>0</v>
      </c>
      <c r="AJ1189" s="147">
        <f>IF(AND($I1189="Si",S1189=1),1,IF(AND($I1189="Fisico",S1189=1),1,IF(AND(S1189=1,$I1189="Electronico"),2,IF(S1189=1,VLOOKUP($C1189&amp;"|"&amp;$B1189&amp;"|"&amp;$D1189,Empresas!$C$6:$CC$92,$G1189+6+1,0),0))))</f>
        <v>0</v>
      </c>
      <c r="AK1189" s="147">
        <f>IF(AND($I1189="Si",T1189=1),1,IF(AND($I1189="Fisico",T1189=1),1,IF(AND(T1189=1,$I1189="Electronico"),2,IF(T1189=1,VLOOKUP($C1189&amp;"|"&amp;$B1189&amp;"|"&amp;$D1189,Empresas!$C$6:$CC$92,$G1189+6+1,0),0))))</f>
        <v>0</v>
      </c>
      <c r="AL1189" s="147">
        <f>IF(AND($I1189="Si",U1189=1),1,IF(AND($I1189="Fisico",U1189=1),1,IF(AND(U1189=1,$I1189="Electronico"),2,IF(U1189=1,VLOOKUP($C1189&amp;"|"&amp;$B1189&amp;"|"&amp;$D1189,Empresas!$C$6:$CC$92,$G1189+6+1,0),0))))</f>
        <v>0</v>
      </c>
      <c r="AM1189" s="149">
        <f t="shared" si="191"/>
        <v>0</v>
      </c>
      <c r="AN1189" s="149">
        <f t="shared" si="192"/>
        <v>0</v>
      </c>
      <c r="AO1189" s="152">
        <f t="shared" si="193"/>
        <v>0</v>
      </c>
    </row>
    <row r="1190" spans="1:41" x14ac:dyDescent="0.25">
      <c r="A1190" s="143" t="str">
        <f>VLOOKUP(D1190,Empresas!$D$7:$F$91,3,0)</f>
        <v>Yulisa</v>
      </c>
      <c r="B1190" s="144" t="str">
        <f>VLOOKUP(D1190,Empresas!$D$7:$G$91,4,0)</f>
        <v>Lorenzo</v>
      </c>
      <c r="C1190" s="144" t="s">
        <v>544</v>
      </c>
      <c r="D1190" s="144" t="s">
        <v>305</v>
      </c>
      <c r="E1190" s="144" t="str">
        <f>VLOOKUP(D1190,Empresas!$D$7:$E$92,2,0)</f>
        <v>FUNDO LAS DELICIAS S.A.C</v>
      </c>
      <c r="F1190" s="144" t="s">
        <v>190</v>
      </c>
      <c r="G1190" s="145">
        <f t="shared" si="196"/>
        <v>69</v>
      </c>
      <c r="H1190" s="145" t="str">
        <f>VLOOKUP(D1190,Empresas!$D$6:$L$92,7,0)</f>
        <v>Trimestral</v>
      </c>
      <c r="I1190" s="144" t="str">
        <f>VLOOKUP(VLOOKUP(D1190&amp;"|"&amp;B1190,Empresas!$I$7:$CB$92,G1190,0),Tablas!$A$13:$B$14,2,0)</f>
        <v>No</v>
      </c>
      <c r="J1190" s="78"/>
      <c r="K1190" s="78"/>
      <c r="L1190" s="78"/>
      <c r="M1190" s="78"/>
      <c r="N1190" s="78"/>
      <c r="O1190" s="78"/>
      <c r="P1190" s="78"/>
      <c r="Q1190" s="78"/>
      <c r="R1190" s="78"/>
      <c r="S1190" s="78"/>
      <c r="T1190" s="78"/>
      <c r="U1190" s="78"/>
      <c r="V1190" s="78" t="str">
        <f>VLOOKUP(D1190,Empresas!$D$7:$CF$91,81,0)</f>
        <v>B</v>
      </c>
      <c r="W1190" s="78" t="str">
        <f>VLOOKUP(D1190,Empresas!$D$7:$M$91,10,0)</f>
        <v>Agrario</v>
      </c>
      <c r="X1190" s="69" t="str">
        <f t="shared" si="189"/>
        <v>NO</v>
      </c>
      <c r="Y1190" s="153" t="str">
        <f t="shared" si="190"/>
        <v>No aplica</v>
      </c>
      <c r="Z1190" s="147">
        <f>IF(Y1190="No aplica",0,IF(I1190="no",0,IF(I1190="No aplica",0,IF(I1190="Si",1,IF(I1190="Fisico",1,IF(I1190="Electronico",2,VLOOKUP(C1190&amp;"|"&amp;B1190&amp;"|"&amp;D1190,Empresas!$C$6:$CC$92,G1190+6+1,0)))))))</f>
        <v>0</v>
      </c>
      <c r="AA1190" s="147">
        <f>IF(AND($I1190="Si",J1190=1),1,IF(AND($I1190="Fisico",J1190=1),1,IF(AND(J1190=1,$I1190="Electronico"),2,IF(J1190=1,VLOOKUP($C1190&amp;"|"&amp;$B1190&amp;"|"&amp;$D1190,Empresas!$C$6:$CC$92,$G1190+6+1,0),0))))</f>
        <v>0</v>
      </c>
      <c r="AB1190" s="147">
        <f>IF(AND($I1190="Si",K1190=1),1,IF(AND($I1190="Fisico",K1190=1),1,IF(AND(K1190=1,$I1190="Electronico"),2,IF(K1190=1,VLOOKUP($C1190&amp;"|"&amp;$B1190&amp;"|"&amp;$D1190,Empresas!$C$6:$CC$92,$G1190+6+1,0),0))))</f>
        <v>0</v>
      </c>
      <c r="AC1190" s="147">
        <f>IF(AND($I1190="Si",L1190=1),1,IF(AND($I1190="Fisico",L1190=1),1,IF(AND(L1190=1,$I1190="Electronico"),2,IF(L1190=1,VLOOKUP($C1190&amp;"|"&amp;$B1190&amp;"|"&amp;$D1190,Empresas!$C$6:$CC$92,$G1190+6+1,0),0))))</f>
        <v>0</v>
      </c>
      <c r="AD1190" s="147">
        <f>IF(AND($I1190="Si",M1190=1),1,IF(AND($I1190="Fisico",M1190=1),1,IF(AND(M1190=1,$I1190="Electronico"),2,IF(M1190=1,VLOOKUP($C1190&amp;"|"&amp;$B1190&amp;"|"&amp;$D1190,Empresas!$C$6:$CC$92,$G1190+6+1,0),0))))</f>
        <v>0</v>
      </c>
      <c r="AE1190" s="147">
        <f>IF(AND($I1190="Si",N1190=1),1,IF(AND($I1190="Fisico",N1190=1),1,IF(AND(N1190=1,$I1190="Electronico"),2,IF(N1190=1,VLOOKUP($C1190&amp;"|"&amp;$B1190&amp;"|"&amp;$D1190,Empresas!$C$6:$CC$92,$G1190+6+1,0),0))))</f>
        <v>0</v>
      </c>
      <c r="AF1190" s="147">
        <f>IF(AND($I1190="Si",O1190=1),1,IF(AND($I1190="Fisico",O1190=1),1,IF(AND(O1190=1,$I1190="Electronico"),2,IF(O1190=1,VLOOKUP($C1190&amp;"|"&amp;$B1190&amp;"|"&amp;$D1190,Empresas!$C$6:$CC$92,$G1190+6+1,0),0))))</f>
        <v>0</v>
      </c>
      <c r="AG1190" s="147">
        <f>IF(AND($I1190="Si",P1190=1),1,IF(AND($I1190="Fisico",P1190=1),1,IF(AND(P1190=1,$I1190="Electronico"),2,IF(P1190=1,VLOOKUP($C1190&amp;"|"&amp;$B1190&amp;"|"&amp;$D1190,Empresas!$C$6:$CC$92,$G1190+6+1,0),0))))</f>
        <v>0</v>
      </c>
      <c r="AH1190" s="147">
        <f>IF(AND($I1190="Si",Q1190=1),1,IF(AND($I1190="Fisico",Q1190=1),1,IF(AND(Q1190=1,$I1190="Electronico"),2,IF(Q1190=1,VLOOKUP($C1190&amp;"|"&amp;$B1190&amp;"|"&amp;$D1190,Empresas!$C$6:$CC$92,$G1190+6+1,0),0))))</f>
        <v>0</v>
      </c>
      <c r="AI1190" s="147">
        <f>IF(AND($I1190="Si",R1190=1),1,IF(AND($I1190="Fisico",R1190=1),1,IF(AND(R1190=1,$I1190="Electronico"),2,IF(R1190=1,VLOOKUP($C1190&amp;"|"&amp;$B1190&amp;"|"&amp;$D1190,Empresas!$C$6:$CC$92,$G1190+6+1,0),0))))</f>
        <v>0</v>
      </c>
      <c r="AJ1190" s="147">
        <f>IF(AND($I1190="Si",S1190=1),1,IF(AND($I1190="Fisico",S1190=1),1,IF(AND(S1190=1,$I1190="Electronico"),2,IF(S1190=1,VLOOKUP($C1190&amp;"|"&amp;$B1190&amp;"|"&amp;$D1190,Empresas!$C$6:$CC$92,$G1190+6+1,0),0))))</f>
        <v>0</v>
      </c>
      <c r="AK1190" s="147">
        <f>IF(AND($I1190="Si",T1190=1),1,IF(AND($I1190="Fisico",T1190=1),1,IF(AND(T1190=1,$I1190="Electronico"),2,IF(T1190=1,VLOOKUP($C1190&amp;"|"&amp;$B1190&amp;"|"&amp;$D1190,Empresas!$C$6:$CC$92,$G1190+6+1,0),0))))</f>
        <v>0</v>
      </c>
      <c r="AL1190" s="147">
        <f>IF(AND($I1190="Si",U1190=1),1,IF(AND($I1190="Fisico",U1190=1),1,IF(AND(U1190=1,$I1190="Electronico"),2,IF(U1190=1,VLOOKUP($C1190&amp;"|"&amp;$B1190&amp;"|"&amp;$D1190,Empresas!$C$6:$CC$92,$G1190+6+1,0),0))))</f>
        <v>0</v>
      </c>
      <c r="AM1190" s="149">
        <f t="shared" si="191"/>
        <v>0</v>
      </c>
      <c r="AN1190" s="149">
        <f t="shared" si="192"/>
        <v>0</v>
      </c>
      <c r="AO1190" s="152">
        <f t="shared" si="193"/>
        <v>0</v>
      </c>
    </row>
    <row r="1191" spans="1:41" x14ac:dyDescent="0.25">
      <c r="A1191" s="143" t="str">
        <f>VLOOKUP(D1191,Empresas!$D$7:$F$91,3,0)</f>
        <v>Yulisa</v>
      </c>
      <c r="B1191" s="144" t="str">
        <f>VLOOKUP(D1191,Empresas!$D$7:$G$91,4,0)</f>
        <v>Lorenzo</v>
      </c>
      <c r="C1191" s="144" t="s">
        <v>544</v>
      </c>
      <c r="D1191" s="144" t="s">
        <v>305</v>
      </c>
      <c r="E1191" s="144" t="str">
        <f>VLOOKUP(D1191,Empresas!$D$7:$E$92,2,0)</f>
        <v>FUNDO LAS DELICIAS S.A.C</v>
      </c>
      <c r="F1191" s="146" t="s">
        <v>191</v>
      </c>
      <c r="G1191" s="145">
        <f t="shared" si="196"/>
        <v>70</v>
      </c>
      <c r="H1191" s="145" t="str">
        <f>VLOOKUP(D1191,Empresas!$D$6:$L$92,7,0)</f>
        <v>Trimestral</v>
      </c>
      <c r="I1191" s="144" t="str">
        <f>VLOOKUP(VLOOKUP(D1191&amp;"|"&amp;B1191,Empresas!$I$7:$CB$92,G1191,0),Tablas!$A$13:$B$14,2,0)</f>
        <v>No</v>
      </c>
      <c r="J1191" s="78"/>
      <c r="K1191" s="78"/>
      <c r="L1191" s="78"/>
      <c r="M1191" s="78"/>
      <c r="N1191" s="78"/>
      <c r="O1191" s="78"/>
      <c r="P1191" s="78"/>
      <c r="Q1191" s="78"/>
      <c r="R1191" s="78"/>
      <c r="S1191" s="78"/>
      <c r="T1191" s="78"/>
      <c r="U1191" s="78"/>
      <c r="V1191" s="78" t="str">
        <f>VLOOKUP(D1191,Empresas!$D$7:$CF$91,81,0)</f>
        <v>B</v>
      </c>
      <c r="W1191" s="78" t="str">
        <f>VLOOKUP(D1191,Empresas!$D$7:$M$91,10,0)</f>
        <v>Agrario</v>
      </c>
      <c r="X1191" s="69" t="str">
        <f t="shared" si="189"/>
        <v>NO</v>
      </c>
      <c r="Y1191" s="153" t="str">
        <f t="shared" si="190"/>
        <v>No aplica</v>
      </c>
      <c r="Z1191" s="147">
        <f>IF(Y1191="No aplica",0,IF(I1191="no",0,IF(I1191="No aplica",0,IF(I1191="Si",1,IF(I1191="Fisico",1,IF(I1191="Electronico",2,VLOOKUP(C1191&amp;"|"&amp;B1191&amp;"|"&amp;D1191,Empresas!$C$6:$CC$92,G1191+6+1,0)))))))</f>
        <v>0</v>
      </c>
      <c r="AA1191" s="147">
        <f>IF(AND($I1191="Si",J1191=1),1,IF(AND($I1191="Fisico",J1191=1),1,IF(AND(J1191=1,$I1191="Electronico"),2,IF(J1191=1,VLOOKUP($C1191&amp;"|"&amp;$B1191&amp;"|"&amp;$D1191,Empresas!$C$6:$CC$92,$G1191+6+1,0),0))))</f>
        <v>0</v>
      </c>
      <c r="AB1191" s="147">
        <f>IF(AND($I1191="Si",K1191=1),1,IF(AND($I1191="Fisico",K1191=1),1,IF(AND(K1191=1,$I1191="Electronico"),2,IF(K1191=1,VLOOKUP($C1191&amp;"|"&amp;$B1191&amp;"|"&amp;$D1191,Empresas!$C$6:$CC$92,$G1191+6+1,0),0))))</f>
        <v>0</v>
      </c>
      <c r="AC1191" s="147">
        <f>IF(AND($I1191="Si",L1191=1),1,IF(AND($I1191="Fisico",L1191=1),1,IF(AND(L1191=1,$I1191="Electronico"),2,IF(L1191=1,VLOOKUP($C1191&amp;"|"&amp;$B1191&amp;"|"&amp;$D1191,Empresas!$C$6:$CC$92,$G1191+6+1,0),0))))</f>
        <v>0</v>
      </c>
      <c r="AD1191" s="147">
        <f>IF(AND($I1191="Si",M1191=1),1,IF(AND($I1191="Fisico",M1191=1),1,IF(AND(M1191=1,$I1191="Electronico"),2,IF(M1191=1,VLOOKUP($C1191&amp;"|"&amp;$B1191&amp;"|"&amp;$D1191,Empresas!$C$6:$CC$92,$G1191+6+1,0),0))))</f>
        <v>0</v>
      </c>
      <c r="AE1191" s="147">
        <f>IF(AND($I1191="Si",N1191=1),1,IF(AND($I1191="Fisico",N1191=1),1,IF(AND(N1191=1,$I1191="Electronico"),2,IF(N1191=1,VLOOKUP($C1191&amp;"|"&amp;$B1191&amp;"|"&amp;$D1191,Empresas!$C$6:$CC$92,$G1191+6+1,0),0))))</f>
        <v>0</v>
      </c>
      <c r="AF1191" s="147">
        <f>IF(AND($I1191="Si",O1191=1),1,IF(AND($I1191="Fisico",O1191=1),1,IF(AND(O1191=1,$I1191="Electronico"),2,IF(O1191=1,VLOOKUP($C1191&amp;"|"&amp;$B1191&amp;"|"&amp;$D1191,Empresas!$C$6:$CC$92,$G1191+6+1,0),0))))</f>
        <v>0</v>
      </c>
      <c r="AG1191" s="147">
        <f>IF(AND($I1191="Si",P1191=1),1,IF(AND($I1191="Fisico",P1191=1),1,IF(AND(P1191=1,$I1191="Electronico"),2,IF(P1191=1,VLOOKUP($C1191&amp;"|"&amp;$B1191&amp;"|"&amp;$D1191,Empresas!$C$6:$CC$92,$G1191+6+1,0),0))))</f>
        <v>0</v>
      </c>
      <c r="AH1191" s="147">
        <f>IF(AND($I1191="Si",Q1191=1),1,IF(AND($I1191="Fisico",Q1191=1),1,IF(AND(Q1191=1,$I1191="Electronico"),2,IF(Q1191=1,VLOOKUP($C1191&amp;"|"&amp;$B1191&amp;"|"&amp;$D1191,Empresas!$C$6:$CC$92,$G1191+6+1,0),0))))</f>
        <v>0</v>
      </c>
      <c r="AI1191" s="147">
        <f>IF(AND($I1191="Si",R1191=1),1,IF(AND($I1191="Fisico",R1191=1),1,IF(AND(R1191=1,$I1191="Electronico"),2,IF(R1191=1,VLOOKUP($C1191&amp;"|"&amp;$B1191&amp;"|"&amp;$D1191,Empresas!$C$6:$CC$92,$G1191+6+1,0),0))))</f>
        <v>0</v>
      </c>
      <c r="AJ1191" s="147">
        <f>IF(AND($I1191="Si",S1191=1),1,IF(AND($I1191="Fisico",S1191=1),1,IF(AND(S1191=1,$I1191="Electronico"),2,IF(S1191=1,VLOOKUP($C1191&amp;"|"&amp;$B1191&amp;"|"&amp;$D1191,Empresas!$C$6:$CC$92,$G1191+6+1,0),0))))</f>
        <v>0</v>
      </c>
      <c r="AK1191" s="147">
        <f>IF(AND($I1191="Si",T1191=1),1,IF(AND($I1191="Fisico",T1191=1),1,IF(AND(T1191=1,$I1191="Electronico"),2,IF(T1191=1,VLOOKUP($C1191&amp;"|"&amp;$B1191&amp;"|"&amp;$D1191,Empresas!$C$6:$CC$92,$G1191+6+1,0),0))))</f>
        <v>0</v>
      </c>
      <c r="AL1191" s="147">
        <f>IF(AND($I1191="Si",U1191=1),1,IF(AND($I1191="Fisico",U1191=1),1,IF(AND(U1191=1,$I1191="Electronico"),2,IF(U1191=1,VLOOKUP($C1191&amp;"|"&amp;$B1191&amp;"|"&amp;$D1191,Empresas!$C$6:$CC$92,$G1191+6+1,0),0))))</f>
        <v>0</v>
      </c>
      <c r="AM1191" s="149">
        <f t="shared" si="191"/>
        <v>0</v>
      </c>
      <c r="AN1191" s="149">
        <f t="shared" si="192"/>
        <v>0</v>
      </c>
      <c r="AO1191" s="152">
        <f t="shared" si="193"/>
        <v>0</v>
      </c>
    </row>
    <row r="1192" spans="1:41" x14ac:dyDescent="0.25">
      <c r="A1192" s="143" t="str">
        <f>VLOOKUP(D1192,Empresas!$D$7:$F$91,3,0)</f>
        <v>Yulisa</v>
      </c>
      <c r="B1192" s="144" t="str">
        <f>VLOOKUP(D1192,Empresas!$D$7:$G$91,4,0)</f>
        <v>Lorenzo</v>
      </c>
      <c r="C1192" s="144" t="s">
        <v>544</v>
      </c>
      <c r="D1192" s="144" t="s">
        <v>305</v>
      </c>
      <c r="E1192" s="144" t="str">
        <f>VLOOKUP(D1192,Empresas!$D$7:$E$92,2,0)</f>
        <v>FUNDO LAS DELICIAS S.A.C</v>
      </c>
      <c r="F1192" s="144" t="s">
        <v>192</v>
      </c>
      <c r="G1192" s="145">
        <f t="shared" si="196"/>
        <v>71</v>
      </c>
      <c r="H1192" s="145" t="str">
        <f>VLOOKUP(D1192,Empresas!$D$6:$L$92,7,0)</f>
        <v>Trimestral</v>
      </c>
      <c r="I1192" s="144" t="str">
        <f>VLOOKUP(VLOOKUP(D1192&amp;"|"&amp;B1192,Empresas!$I$7:$CB$92,G1192,0),Tablas!$A$13:$B$14,2,0)</f>
        <v>No</v>
      </c>
      <c r="J1192" s="78"/>
      <c r="K1192" s="78"/>
      <c r="L1192" s="78"/>
      <c r="M1192" s="78"/>
      <c r="N1192" s="78"/>
      <c r="O1192" s="78"/>
      <c r="P1192" s="78"/>
      <c r="Q1192" s="78"/>
      <c r="R1192" s="78"/>
      <c r="S1192" s="78"/>
      <c r="T1192" s="78"/>
      <c r="U1192" s="78"/>
      <c r="V1192" s="78" t="str">
        <f>VLOOKUP(D1192,Empresas!$D$7:$CF$91,81,0)</f>
        <v>B</v>
      </c>
      <c r="W1192" s="78" t="str">
        <f>VLOOKUP(D1192,Empresas!$D$7:$M$91,10,0)</f>
        <v>Agrario</v>
      </c>
      <c r="X1192" s="69" t="str">
        <f t="shared" si="189"/>
        <v>NO</v>
      </c>
      <c r="Y1192" s="153" t="str">
        <f t="shared" si="190"/>
        <v>No aplica</v>
      </c>
      <c r="Z1192" s="147">
        <f>IF(Y1192="No aplica",0,IF(I1192="no",0,IF(I1192="No aplica",0,IF(I1192="Si",1,IF(I1192="Fisico",1,IF(I1192="Electronico",2,VLOOKUP(C1192&amp;"|"&amp;B1192&amp;"|"&amp;D1192,Empresas!$C$6:$CC$92,G1192+6+1,0)))))))</f>
        <v>0</v>
      </c>
      <c r="AA1192" s="147">
        <f>IF(AND($I1192="Si",J1192=1),1,IF(AND($I1192="Fisico",J1192=1),1,IF(AND(J1192=1,$I1192="Electronico"),2,IF(J1192=1,VLOOKUP($C1192&amp;"|"&amp;$B1192&amp;"|"&amp;$D1192,Empresas!$C$6:$CC$92,$G1192+6+1,0),0))))</f>
        <v>0</v>
      </c>
      <c r="AB1192" s="147">
        <f>IF(AND($I1192="Si",K1192=1),1,IF(AND($I1192="Fisico",K1192=1),1,IF(AND(K1192=1,$I1192="Electronico"),2,IF(K1192=1,VLOOKUP($C1192&amp;"|"&amp;$B1192&amp;"|"&amp;$D1192,Empresas!$C$6:$CC$92,$G1192+6+1,0),0))))</f>
        <v>0</v>
      </c>
      <c r="AC1192" s="147">
        <f>IF(AND($I1192="Si",L1192=1),1,IF(AND($I1192="Fisico",L1192=1),1,IF(AND(L1192=1,$I1192="Electronico"),2,IF(L1192=1,VLOOKUP($C1192&amp;"|"&amp;$B1192&amp;"|"&amp;$D1192,Empresas!$C$6:$CC$92,$G1192+6+1,0),0))))</f>
        <v>0</v>
      </c>
      <c r="AD1192" s="147">
        <f>IF(AND($I1192="Si",M1192=1),1,IF(AND($I1192="Fisico",M1192=1),1,IF(AND(M1192=1,$I1192="Electronico"),2,IF(M1192=1,VLOOKUP($C1192&amp;"|"&amp;$B1192&amp;"|"&amp;$D1192,Empresas!$C$6:$CC$92,$G1192+6+1,0),0))))</f>
        <v>0</v>
      </c>
      <c r="AE1192" s="147">
        <f>IF(AND($I1192="Si",N1192=1),1,IF(AND($I1192="Fisico",N1192=1),1,IF(AND(N1192=1,$I1192="Electronico"),2,IF(N1192=1,VLOOKUP($C1192&amp;"|"&amp;$B1192&amp;"|"&amp;$D1192,Empresas!$C$6:$CC$92,$G1192+6+1,0),0))))</f>
        <v>0</v>
      </c>
      <c r="AF1192" s="147">
        <f>IF(AND($I1192="Si",O1192=1),1,IF(AND($I1192="Fisico",O1192=1),1,IF(AND(O1192=1,$I1192="Electronico"),2,IF(O1192=1,VLOOKUP($C1192&amp;"|"&amp;$B1192&amp;"|"&amp;$D1192,Empresas!$C$6:$CC$92,$G1192+6+1,0),0))))</f>
        <v>0</v>
      </c>
      <c r="AG1192" s="147">
        <f>IF(AND($I1192="Si",P1192=1),1,IF(AND($I1192="Fisico",P1192=1),1,IF(AND(P1192=1,$I1192="Electronico"),2,IF(P1192=1,VLOOKUP($C1192&amp;"|"&amp;$B1192&amp;"|"&amp;$D1192,Empresas!$C$6:$CC$92,$G1192+6+1,0),0))))</f>
        <v>0</v>
      </c>
      <c r="AH1192" s="147">
        <f>IF(AND($I1192="Si",Q1192=1),1,IF(AND($I1192="Fisico",Q1192=1),1,IF(AND(Q1192=1,$I1192="Electronico"),2,IF(Q1192=1,VLOOKUP($C1192&amp;"|"&amp;$B1192&amp;"|"&amp;$D1192,Empresas!$C$6:$CC$92,$G1192+6+1,0),0))))</f>
        <v>0</v>
      </c>
      <c r="AI1192" s="147">
        <f>IF(AND($I1192="Si",R1192=1),1,IF(AND($I1192="Fisico",R1192=1),1,IF(AND(R1192=1,$I1192="Electronico"),2,IF(R1192=1,VLOOKUP($C1192&amp;"|"&amp;$B1192&amp;"|"&amp;$D1192,Empresas!$C$6:$CC$92,$G1192+6+1,0),0))))</f>
        <v>0</v>
      </c>
      <c r="AJ1192" s="147">
        <f>IF(AND($I1192="Si",S1192=1),1,IF(AND($I1192="Fisico",S1192=1),1,IF(AND(S1192=1,$I1192="Electronico"),2,IF(S1192=1,VLOOKUP($C1192&amp;"|"&amp;$B1192&amp;"|"&amp;$D1192,Empresas!$C$6:$CC$92,$G1192+6+1,0),0))))</f>
        <v>0</v>
      </c>
      <c r="AK1192" s="147">
        <f>IF(AND($I1192="Si",T1192=1),1,IF(AND($I1192="Fisico",T1192=1),1,IF(AND(T1192=1,$I1192="Electronico"),2,IF(T1192=1,VLOOKUP($C1192&amp;"|"&amp;$B1192&amp;"|"&amp;$D1192,Empresas!$C$6:$CC$92,$G1192+6+1,0),0))))</f>
        <v>0</v>
      </c>
      <c r="AL1192" s="147">
        <f>IF(AND($I1192="Si",U1192=1),1,IF(AND($I1192="Fisico",U1192=1),1,IF(AND(U1192=1,$I1192="Electronico"),2,IF(U1192=1,VLOOKUP($C1192&amp;"|"&amp;$B1192&amp;"|"&amp;$D1192,Empresas!$C$6:$CC$92,$G1192+6+1,0),0))))</f>
        <v>0</v>
      </c>
      <c r="AM1192" s="149">
        <f t="shared" si="191"/>
        <v>0</v>
      </c>
      <c r="AN1192" s="149">
        <f t="shared" si="192"/>
        <v>0</v>
      </c>
      <c r="AO1192" s="152">
        <f t="shared" si="193"/>
        <v>0</v>
      </c>
    </row>
    <row r="1193" spans="1:41" x14ac:dyDescent="0.25">
      <c r="A1193" s="137" t="str">
        <f>VLOOKUP(D1193,Empresas!$D$7:$F$91,3,0)</f>
        <v>Jose</v>
      </c>
      <c r="B1193" s="138" t="str">
        <f>VLOOKUP(D1193,Empresas!$D$7:$G$91,4,0)</f>
        <v>Wildor</v>
      </c>
      <c r="C1193" s="138" t="s">
        <v>544</v>
      </c>
      <c r="D1193" s="138" t="s">
        <v>231</v>
      </c>
      <c r="E1193" s="138" t="str">
        <f>VLOOKUP(D1193,Empresas!$D$7:$E$92,2,0)</f>
        <v>SUBDITEX</v>
      </c>
      <c r="F1193" s="138" t="s">
        <v>158</v>
      </c>
      <c r="G1193" s="139">
        <f>+Empresas!$O$2</f>
        <v>7</v>
      </c>
      <c r="H1193" s="139" t="str">
        <f>VLOOKUP(D1193,Empresas!$D$6:$L$92,7,0)</f>
        <v>Trimestral</v>
      </c>
      <c r="I1193" s="138" t="str">
        <f>VLOOKUP(VLOOKUP(D1193&amp;"|"&amp;B1193,Empresas!$I$7:$CB$92,G1193,0),Tablas!$A$3:$B$5,2,0)</f>
        <v>Solo analisis</v>
      </c>
      <c r="J1193" s="78">
        <v>1</v>
      </c>
      <c r="K1193" s="78">
        <v>1</v>
      </c>
      <c r="L1193" s="78">
        <v>1</v>
      </c>
      <c r="M1193" s="78">
        <v>1</v>
      </c>
      <c r="N1193" s="78">
        <v>1</v>
      </c>
      <c r="O1193" s="78">
        <v>1</v>
      </c>
      <c r="P1193" s="78">
        <v>1</v>
      </c>
      <c r="Q1193" s="78">
        <v>1</v>
      </c>
      <c r="R1193" s="78"/>
      <c r="S1193" s="78"/>
      <c r="T1193" s="78"/>
      <c r="U1193" s="78"/>
      <c r="V1193" s="78" t="str">
        <f>VLOOKUP(D1193,Empresas!$D$7:$CF$91,81,0)</f>
        <v>B</v>
      </c>
      <c r="W1193" s="78" t="str">
        <f>VLOOKUP(D1193,Empresas!$D$7:$M$91,10,0)</f>
        <v>Mype</v>
      </c>
      <c r="X1193" s="69" t="str">
        <f t="shared" si="189"/>
        <v>SI</v>
      </c>
      <c r="Y1193" s="153" t="str">
        <f t="shared" si="190"/>
        <v>Si aplica</v>
      </c>
      <c r="Z1193" s="147">
        <f>IF(Y1193="No aplica",0,IF(I1193="no",0,IF(I1193="No aplica",0,IF(I1193="Si",1,IF(I1193="Fisico",1,IF(I1193="Electronico",2,VLOOKUP(C1193&amp;"|"&amp;B1193&amp;"|"&amp;D1193,Empresas!$C$6:$CC$92,G1193+6+1,0)))))))</f>
        <v>0.5</v>
      </c>
      <c r="AA1193" s="147">
        <f>IF(AND($I1193="Si",J1193=1),1,IF(AND($I1193="Fisico",J1193=1),1,IF(AND(J1193=1,$I1193="Electronico"),2,IF(J1193=1,VLOOKUP($C1193&amp;"|"&amp;$B1193&amp;"|"&amp;$D1193,Empresas!$C$6:$CC$92,$G1193+6+1,0),0))))</f>
        <v>0.5</v>
      </c>
      <c r="AB1193" s="147">
        <f>IF(AND($I1193="Si",K1193=1),1,IF(AND($I1193="Fisico",K1193=1),1,IF(AND(K1193=1,$I1193="Electronico"),2,IF(K1193=1,VLOOKUP($C1193&amp;"|"&amp;$B1193&amp;"|"&amp;$D1193,Empresas!$C$6:$CC$92,$G1193+6+1,0),0))))</f>
        <v>0.5</v>
      </c>
      <c r="AC1193" s="147">
        <f>IF(AND($I1193="Si",L1193=1),1,IF(AND($I1193="Fisico",L1193=1),1,IF(AND(L1193=1,$I1193="Electronico"),2,IF(L1193=1,VLOOKUP($C1193&amp;"|"&amp;$B1193&amp;"|"&amp;$D1193,Empresas!$C$6:$CC$92,$G1193+6+1,0),0))))</f>
        <v>0.5</v>
      </c>
      <c r="AD1193" s="147">
        <f>IF(AND($I1193="Si",M1193=1),1,IF(AND($I1193="Fisico",M1193=1),1,IF(AND(M1193=1,$I1193="Electronico"),2,IF(M1193=1,VLOOKUP($C1193&amp;"|"&amp;$B1193&amp;"|"&amp;$D1193,Empresas!$C$6:$CC$92,$G1193+6+1,0),0))))</f>
        <v>0.5</v>
      </c>
      <c r="AE1193" s="147">
        <f>IF(AND($I1193="Si",N1193=1),1,IF(AND($I1193="Fisico",N1193=1),1,IF(AND(N1193=1,$I1193="Electronico"),2,IF(N1193=1,VLOOKUP($C1193&amp;"|"&amp;$B1193&amp;"|"&amp;$D1193,Empresas!$C$6:$CC$92,$G1193+6+1,0),0))))</f>
        <v>0.5</v>
      </c>
      <c r="AF1193" s="147">
        <f>IF(AND($I1193="Si",O1193=1),1,IF(AND($I1193="Fisico",O1193=1),1,IF(AND(O1193=1,$I1193="Electronico"),2,IF(O1193=1,VLOOKUP($C1193&amp;"|"&amp;$B1193&amp;"|"&amp;$D1193,Empresas!$C$6:$CC$92,$G1193+6+1,0),0))))</f>
        <v>0.5</v>
      </c>
      <c r="AG1193" s="147">
        <f>IF(AND($I1193="Si",P1193=1),1,IF(AND($I1193="Fisico",P1193=1),1,IF(AND(P1193=1,$I1193="Electronico"),2,IF(P1193=1,VLOOKUP($C1193&amp;"|"&amp;$B1193&amp;"|"&amp;$D1193,Empresas!$C$6:$CC$92,$G1193+6+1,0),0))))</f>
        <v>0.5</v>
      </c>
      <c r="AH1193" s="147">
        <f>IF(AND($I1193="Si",Q1193=1),1,IF(AND($I1193="Fisico",Q1193=1),1,IF(AND(Q1193=1,$I1193="Electronico"),2,IF(Q1193=1,VLOOKUP($C1193&amp;"|"&amp;$B1193&amp;"|"&amp;$D1193,Empresas!$C$6:$CC$92,$G1193+6+1,0),0))))</f>
        <v>0.5</v>
      </c>
      <c r="AI1193" s="147">
        <f>IF(AND($I1193="Si",R1193=1),1,IF(AND($I1193="Fisico",R1193=1),1,IF(AND(R1193=1,$I1193="Electronico"),2,IF(R1193=1,VLOOKUP($C1193&amp;"|"&amp;$B1193&amp;"|"&amp;$D1193,Empresas!$C$6:$CC$92,$G1193+6+1,0),0))))</f>
        <v>0</v>
      </c>
      <c r="AJ1193" s="147">
        <f>IF(AND($I1193="Si",S1193=1),1,IF(AND($I1193="Fisico",S1193=1),1,IF(AND(S1193=1,$I1193="Electronico"),2,IF(S1193=1,VLOOKUP($C1193&amp;"|"&amp;$B1193&amp;"|"&amp;$D1193,Empresas!$C$6:$CC$92,$G1193+6+1,0),0))))</f>
        <v>0</v>
      </c>
      <c r="AK1193" s="147">
        <f>IF(AND($I1193="Si",T1193=1),1,IF(AND($I1193="Fisico",T1193=1),1,IF(AND(T1193=1,$I1193="Electronico"),2,IF(T1193=1,VLOOKUP($C1193&amp;"|"&amp;$B1193&amp;"|"&amp;$D1193,Empresas!$C$6:$CC$92,$G1193+6+1,0),0))))</f>
        <v>0</v>
      </c>
      <c r="AL1193" s="147">
        <f>IF(AND($I1193="Si",U1193=1),1,IF(AND($I1193="Fisico",U1193=1),1,IF(AND(U1193=1,$I1193="Electronico"),2,IF(U1193=1,VLOOKUP($C1193&amp;"|"&amp;$B1193&amp;"|"&amp;$D1193,Empresas!$C$6:$CC$92,$G1193+6+1,0),0))))</f>
        <v>0</v>
      </c>
      <c r="AM1193" s="149">
        <f t="shared" si="191"/>
        <v>4</v>
      </c>
      <c r="AN1193" s="149">
        <f t="shared" si="192"/>
        <v>4</v>
      </c>
      <c r="AO1193" s="152">
        <f t="shared" si="193"/>
        <v>1</v>
      </c>
    </row>
    <row r="1194" spans="1:41" x14ac:dyDescent="0.25">
      <c r="A1194" s="137" t="str">
        <f>VLOOKUP(D1194,Empresas!$D$7:$F$91,3,0)</f>
        <v>Jose</v>
      </c>
      <c r="B1194" s="138" t="str">
        <f>VLOOKUP(D1194,Empresas!$D$7:$G$91,4,0)</f>
        <v>Wildor</v>
      </c>
      <c r="C1194" s="138" t="s">
        <v>544</v>
      </c>
      <c r="D1194" s="138" t="s">
        <v>231</v>
      </c>
      <c r="E1194" s="138" t="str">
        <f>VLOOKUP(D1194,Empresas!$D$7:$E$92,2,0)</f>
        <v>SUBDITEX</v>
      </c>
      <c r="F1194" s="138" t="s">
        <v>159</v>
      </c>
      <c r="G1194" s="139">
        <f>+G1193+3</f>
        <v>10</v>
      </c>
      <c r="H1194" s="139" t="str">
        <f>VLOOKUP(D1194,Empresas!$D$6:$L$92,7,0)</f>
        <v>Trimestral</v>
      </c>
      <c r="I1194" s="138" t="str">
        <f>VLOOKUP(VLOOKUP(D1194&amp;"|"&amp;B1194,Empresas!$I$7:$CB$92,G1194,0),Tablas!$A$3:$B$5,2,0)</f>
        <v>Solo analisis</v>
      </c>
      <c r="J1194" s="78">
        <v>1</v>
      </c>
      <c r="K1194" s="78">
        <v>1</v>
      </c>
      <c r="L1194" s="78">
        <v>1</v>
      </c>
      <c r="M1194" s="78">
        <v>1</v>
      </c>
      <c r="N1194" s="78">
        <v>1</v>
      </c>
      <c r="O1194" s="78">
        <v>1</v>
      </c>
      <c r="P1194" s="78">
        <v>1</v>
      </c>
      <c r="Q1194" s="78">
        <v>1</v>
      </c>
      <c r="R1194" s="78"/>
      <c r="S1194" s="78"/>
      <c r="T1194" s="78"/>
      <c r="U1194" s="78"/>
      <c r="V1194" s="78" t="str">
        <f>VLOOKUP(D1194,Empresas!$D$7:$CF$91,81,0)</f>
        <v>B</v>
      </c>
      <c r="W1194" s="78" t="str">
        <f>VLOOKUP(D1194,Empresas!$D$7:$M$91,10,0)</f>
        <v>Mype</v>
      </c>
      <c r="X1194" s="69" t="str">
        <f t="shared" si="189"/>
        <v>SI</v>
      </c>
      <c r="Y1194" s="153" t="str">
        <f t="shared" si="190"/>
        <v>Si aplica</v>
      </c>
      <c r="Z1194" s="147">
        <f>IF(Y1194="No aplica",0,IF(I1194="no",0,IF(I1194="No aplica",0,IF(I1194="Si",1,IF(I1194="Fisico",1,IF(I1194="Electronico",2,VLOOKUP(C1194&amp;"|"&amp;B1194&amp;"|"&amp;D1194,Empresas!$C$6:$CC$92,G1194+6+1,0)))))))</f>
        <v>2</v>
      </c>
      <c r="AA1194" s="147">
        <f>IF(AND($I1194="Si",J1194=1),1,IF(AND($I1194="Fisico",J1194=1),1,IF(AND(J1194=1,$I1194="Electronico"),2,IF(J1194=1,VLOOKUP($C1194&amp;"|"&amp;$B1194&amp;"|"&amp;$D1194,Empresas!$C$6:$CC$92,$G1194+6+1,0),0))))</f>
        <v>2</v>
      </c>
      <c r="AB1194" s="147">
        <f>IF(AND($I1194="Si",K1194=1),1,IF(AND($I1194="Fisico",K1194=1),1,IF(AND(K1194=1,$I1194="Electronico"),2,IF(K1194=1,VLOOKUP($C1194&amp;"|"&amp;$B1194&amp;"|"&amp;$D1194,Empresas!$C$6:$CC$92,$G1194+6+1,0),0))))</f>
        <v>2</v>
      </c>
      <c r="AC1194" s="147">
        <f>IF(AND($I1194="Si",L1194=1),1,IF(AND($I1194="Fisico",L1194=1),1,IF(AND(L1194=1,$I1194="Electronico"),2,IF(L1194=1,VLOOKUP($C1194&amp;"|"&amp;$B1194&amp;"|"&amp;$D1194,Empresas!$C$6:$CC$92,$G1194+6+1,0),0))))</f>
        <v>2</v>
      </c>
      <c r="AD1194" s="147">
        <f>IF(AND($I1194="Si",M1194=1),1,IF(AND($I1194="Fisico",M1194=1),1,IF(AND(M1194=1,$I1194="Electronico"),2,IF(M1194=1,VLOOKUP($C1194&amp;"|"&amp;$B1194&amp;"|"&amp;$D1194,Empresas!$C$6:$CC$92,$G1194+6+1,0),0))))</f>
        <v>2</v>
      </c>
      <c r="AE1194" s="147">
        <f>IF(AND($I1194="Si",N1194=1),1,IF(AND($I1194="Fisico",N1194=1),1,IF(AND(N1194=1,$I1194="Electronico"),2,IF(N1194=1,VLOOKUP($C1194&amp;"|"&amp;$B1194&amp;"|"&amp;$D1194,Empresas!$C$6:$CC$92,$G1194+6+1,0),0))))</f>
        <v>2</v>
      </c>
      <c r="AF1194" s="147">
        <f>IF(AND($I1194="Si",O1194=1),1,IF(AND($I1194="Fisico",O1194=1),1,IF(AND(O1194=1,$I1194="Electronico"),2,IF(O1194=1,VLOOKUP($C1194&amp;"|"&amp;$B1194&amp;"|"&amp;$D1194,Empresas!$C$6:$CC$92,$G1194+6+1,0),0))))</f>
        <v>2</v>
      </c>
      <c r="AG1194" s="147">
        <f>IF(AND($I1194="Si",P1194=1),1,IF(AND($I1194="Fisico",P1194=1),1,IF(AND(P1194=1,$I1194="Electronico"),2,IF(P1194=1,VLOOKUP($C1194&amp;"|"&amp;$B1194&amp;"|"&amp;$D1194,Empresas!$C$6:$CC$92,$G1194+6+1,0),0))))</f>
        <v>2</v>
      </c>
      <c r="AH1194" s="147">
        <f>IF(AND($I1194="Si",Q1194=1),1,IF(AND($I1194="Fisico",Q1194=1),1,IF(AND(Q1194=1,$I1194="Electronico"),2,IF(Q1194=1,VLOOKUP($C1194&amp;"|"&amp;$B1194&amp;"|"&amp;$D1194,Empresas!$C$6:$CC$92,$G1194+6+1,0),0))))</f>
        <v>2</v>
      </c>
      <c r="AI1194" s="147">
        <f>IF(AND($I1194="Si",R1194=1),1,IF(AND($I1194="Fisico",R1194=1),1,IF(AND(R1194=1,$I1194="Electronico"),2,IF(R1194=1,VLOOKUP($C1194&amp;"|"&amp;$B1194&amp;"|"&amp;$D1194,Empresas!$C$6:$CC$92,$G1194+6+1,0),0))))</f>
        <v>0</v>
      </c>
      <c r="AJ1194" s="147">
        <f>IF(AND($I1194="Si",S1194=1),1,IF(AND($I1194="Fisico",S1194=1),1,IF(AND(S1194=1,$I1194="Electronico"),2,IF(S1194=1,VLOOKUP($C1194&amp;"|"&amp;$B1194&amp;"|"&amp;$D1194,Empresas!$C$6:$CC$92,$G1194+6+1,0),0))))</f>
        <v>0</v>
      </c>
      <c r="AK1194" s="147">
        <f>IF(AND($I1194="Si",T1194=1),1,IF(AND($I1194="Fisico",T1194=1),1,IF(AND(T1194=1,$I1194="Electronico"),2,IF(T1194=1,VLOOKUP($C1194&amp;"|"&amp;$B1194&amp;"|"&amp;$D1194,Empresas!$C$6:$CC$92,$G1194+6+1,0),0))))</f>
        <v>0</v>
      </c>
      <c r="AL1194" s="147">
        <f>IF(AND($I1194="Si",U1194=1),1,IF(AND($I1194="Fisico",U1194=1),1,IF(AND(U1194=1,$I1194="Electronico"),2,IF(U1194=1,VLOOKUP($C1194&amp;"|"&amp;$B1194&amp;"|"&amp;$D1194,Empresas!$C$6:$CC$92,$G1194+6+1,0),0))))</f>
        <v>0</v>
      </c>
      <c r="AM1194" s="149">
        <f t="shared" si="191"/>
        <v>16</v>
      </c>
      <c r="AN1194" s="149">
        <f t="shared" si="192"/>
        <v>16</v>
      </c>
      <c r="AO1194" s="152">
        <f t="shared" si="193"/>
        <v>1</v>
      </c>
    </row>
    <row r="1195" spans="1:41" x14ac:dyDescent="0.25">
      <c r="A1195" s="137" t="str">
        <f>VLOOKUP(D1195,Empresas!$D$7:$F$91,3,0)</f>
        <v>Jose</v>
      </c>
      <c r="B1195" s="138" t="str">
        <f>VLOOKUP(D1195,Empresas!$D$7:$G$91,4,0)</f>
        <v>Wildor</v>
      </c>
      <c r="C1195" s="138" t="s">
        <v>544</v>
      </c>
      <c r="D1195" s="138" t="s">
        <v>231</v>
      </c>
      <c r="E1195" s="138" t="str">
        <f>VLOOKUP(D1195,Empresas!$D$7:$E$92,2,0)</f>
        <v>SUBDITEX</v>
      </c>
      <c r="F1195" s="138" t="s">
        <v>160</v>
      </c>
      <c r="G1195" s="139">
        <f t="shared" ref="G1195:G1206" si="197">+G1194+3</f>
        <v>13</v>
      </c>
      <c r="H1195" s="139" t="str">
        <f>VLOOKUP(D1195,Empresas!$D$6:$L$92,7,0)</f>
        <v>Trimestral</v>
      </c>
      <c r="I1195" s="138" t="str">
        <f>VLOOKUP(VLOOKUP(D1195&amp;"|"&amp;B1195,Empresas!$I$7:$CB$92,G1195,0),Tablas!$A$3:$B$5,2,0)</f>
        <v>Solo analisis</v>
      </c>
      <c r="J1195" s="78">
        <v>1</v>
      </c>
      <c r="K1195" s="78">
        <v>1</v>
      </c>
      <c r="L1195" s="78">
        <v>1</v>
      </c>
      <c r="M1195" s="78">
        <v>1</v>
      </c>
      <c r="N1195" s="78">
        <v>1</v>
      </c>
      <c r="O1195" s="78">
        <v>1</v>
      </c>
      <c r="P1195" s="78">
        <v>1</v>
      </c>
      <c r="Q1195" s="78">
        <v>1</v>
      </c>
      <c r="R1195" s="78"/>
      <c r="S1195" s="78"/>
      <c r="T1195" s="78"/>
      <c r="U1195" s="78"/>
      <c r="V1195" s="78" t="str">
        <f>VLOOKUP(D1195,Empresas!$D$7:$CF$91,81,0)</f>
        <v>B</v>
      </c>
      <c r="W1195" s="78" t="str">
        <f>VLOOKUP(D1195,Empresas!$D$7:$M$91,10,0)</f>
        <v>Mype</v>
      </c>
      <c r="X1195" s="69" t="str">
        <f t="shared" si="189"/>
        <v>SI</v>
      </c>
      <c r="Y1195" s="153" t="str">
        <f t="shared" si="190"/>
        <v>Si aplica</v>
      </c>
      <c r="Z1195" s="147">
        <f>IF(Y1195="No aplica",0,IF(I1195="no",0,IF(I1195="No aplica",0,IF(I1195="Si",1,IF(I1195="Fisico",1,IF(I1195="Electronico",2,VLOOKUP(C1195&amp;"|"&amp;B1195&amp;"|"&amp;D1195,Empresas!$C$6:$CC$92,G1195+6+1,0)))))))</f>
        <v>2</v>
      </c>
      <c r="AA1195" s="147">
        <f>IF(AND($I1195="Si",J1195=1),1,IF(AND($I1195="Fisico",J1195=1),1,IF(AND(J1195=1,$I1195="Electronico"),2,IF(J1195=1,VLOOKUP($C1195&amp;"|"&amp;$B1195&amp;"|"&amp;$D1195,Empresas!$C$6:$CC$92,$G1195+6+1,0),0))))</f>
        <v>2</v>
      </c>
      <c r="AB1195" s="147">
        <f>IF(AND($I1195="Si",K1195=1),1,IF(AND($I1195="Fisico",K1195=1),1,IF(AND(K1195=1,$I1195="Electronico"),2,IF(K1195=1,VLOOKUP($C1195&amp;"|"&amp;$B1195&amp;"|"&amp;$D1195,Empresas!$C$6:$CC$92,$G1195+6+1,0),0))))</f>
        <v>2</v>
      </c>
      <c r="AC1195" s="147">
        <f>IF(AND($I1195="Si",L1195=1),1,IF(AND($I1195="Fisico",L1195=1),1,IF(AND(L1195=1,$I1195="Electronico"),2,IF(L1195=1,VLOOKUP($C1195&amp;"|"&amp;$B1195&amp;"|"&amp;$D1195,Empresas!$C$6:$CC$92,$G1195+6+1,0),0))))</f>
        <v>2</v>
      </c>
      <c r="AD1195" s="147">
        <f>IF(AND($I1195="Si",M1195=1),1,IF(AND($I1195="Fisico",M1195=1),1,IF(AND(M1195=1,$I1195="Electronico"),2,IF(M1195=1,VLOOKUP($C1195&amp;"|"&amp;$B1195&amp;"|"&amp;$D1195,Empresas!$C$6:$CC$92,$G1195+6+1,0),0))))</f>
        <v>2</v>
      </c>
      <c r="AE1195" s="147">
        <f>IF(AND($I1195="Si",N1195=1),1,IF(AND($I1195="Fisico",N1195=1),1,IF(AND(N1195=1,$I1195="Electronico"),2,IF(N1195=1,VLOOKUP($C1195&amp;"|"&amp;$B1195&amp;"|"&amp;$D1195,Empresas!$C$6:$CC$92,$G1195+6+1,0),0))))</f>
        <v>2</v>
      </c>
      <c r="AF1195" s="147">
        <f>IF(AND($I1195="Si",O1195=1),1,IF(AND($I1195="Fisico",O1195=1),1,IF(AND(O1195=1,$I1195="Electronico"),2,IF(O1195=1,VLOOKUP($C1195&amp;"|"&amp;$B1195&amp;"|"&amp;$D1195,Empresas!$C$6:$CC$92,$G1195+6+1,0),0))))</f>
        <v>2</v>
      </c>
      <c r="AG1195" s="147">
        <f>IF(AND($I1195="Si",P1195=1),1,IF(AND($I1195="Fisico",P1195=1),1,IF(AND(P1195=1,$I1195="Electronico"),2,IF(P1195=1,VLOOKUP($C1195&amp;"|"&amp;$B1195&amp;"|"&amp;$D1195,Empresas!$C$6:$CC$92,$G1195+6+1,0),0))))</f>
        <v>2</v>
      </c>
      <c r="AH1195" s="147">
        <f>IF(AND($I1195="Si",Q1195=1),1,IF(AND($I1195="Fisico",Q1195=1),1,IF(AND(Q1195=1,$I1195="Electronico"),2,IF(Q1195=1,VLOOKUP($C1195&amp;"|"&amp;$B1195&amp;"|"&amp;$D1195,Empresas!$C$6:$CC$92,$G1195+6+1,0),0))))</f>
        <v>2</v>
      </c>
      <c r="AI1195" s="147">
        <f>IF(AND($I1195="Si",R1195=1),1,IF(AND($I1195="Fisico",R1195=1),1,IF(AND(R1195=1,$I1195="Electronico"),2,IF(R1195=1,VLOOKUP($C1195&amp;"|"&amp;$B1195&amp;"|"&amp;$D1195,Empresas!$C$6:$CC$92,$G1195+6+1,0),0))))</f>
        <v>0</v>
      </c>
      <c r="AJ1195" s="147">
        <f>IF(AND($I1195="Si",S1195=1),1,IF(AND($I1195="Fisico",S1195=1),1,IF(AND(S1195=1,$I1195="Electronico"),2,IF(S1195=1,VLOOKUP($C1195&amp;"|"&amp;$B1195&amp;"|"&amp;$D1195,Empresas!$C$6:$CC$92,$G1195+6+1,0),0))))</f>
        <v>0</v>
      </c>
      <c r="AK1195" s="147">
        <f>IF(AND($I1195="Si",T1195=1),1,IF(AND($I1195="Fisico",T1195=1),1,IF(AND(T1195=1,$I1195="Electronico"),2,IF(T1195=1,VLOOKUP($C1195&amp;"|"&amp;$B1195&amp;"|"&amp;$D1195,Empresas!$C$6:$CC$92,$G1195+6+1,0),0))))</f>
        <v>0</v>
      </c>
      <c r="AL1195" s="147">
        <f>IF(AND($I1195="Si",U1195=1),1,IF(AND($I1195="Fisico",U1195=1),1,IF(AND(U1195=1,$I1195="Electronico"),2,IF(U1195=1,VLOOKUP($C1195&amp;"|"&amp;$B1195&amp;"|"&amp;$D1195,Empresas!$C$6:$CC$92,$G1195+6+1,0),0))))</f>
        <v>0</v>
      </c>
      <c r="AM1195" s="149">
        <f t="shared" si="191"/>
        <v>16</v>
      </c>
      <c r="AN1195" s="149">
        <f t="shared" si="192"/>
        <v>16</v>
      </c>
      <c r="AO1195" s="152">
        <f t="shared" si="193"/>
        <v>1</v>
      </c>
    </row>
    <row r="1196" spans="1:41" x14ac:dyDescent="0.25">
      <c r="A1196" s="137" t="str">
        <f>VLOOKUP(D1196,Empresas!$D$7:$F$91,3,0)</f>
        <v>Jose</v>
      </c>
      <c r="B1196" s="138" t="str">
        <f>VLOOKUP(D1196,Empresas!$D$7:$G$91,4,0)</f>
        <v>Wildor</v>
      </c>
      <c r="C1196" s="138" t="s">
        <v>544</v>
      </c>
      <c r="D1196" s="138" t="s">
        <v>231</v>
      </c>
      <c r="E1196" s="138" t="str">
        <f>VLOOKUP(D1196,Empresas!$D$7:$E$92,2,0)</f>
        <v>SUBDITEX</v>
      </c>
      <c r="F1196" s="138" t="s">
        <v>161</v>
      </c>
      <c r="G1196" s="139">
        <f t="shared" si="197"/>
        <v>16</v>
      </c>
      <c r="H1196" s="139" t="str">
        <f>VLOOKUP(D1196,Empresas!$D$6:$L$92,7,0)</f>
        <v>Trimestral</v>
      </c>
      <c r="I1196" s="138" t="str">
        <f>VLOOKUP(VLOOKUP(D1196&amp;"|"&amp;B1196,Empresas!$I$7:$CB$92,G1196,0),Tablas!$A$3:$B$5,2,0)</f>
        <v>Solo analisis</v>
      </c>
      <c r="J1196" s="78">
        <v>2</v>
      </c>
      <c r="K1196" s="78">
        <v>2</v>
      </c>
      <c r="L1196" s="78">
        <v>2</v>
      </c>
      <c r="M1196" s="78">
        <v>2</v>
      </c>
      <c r="N1196" s="78">
        <v>2</v>
      </c>
      <c r="O1196" s="78">
        <v>2</v>
      </c>
      <c r="P1196" s="78">
        <v>2</v>
      </c>
      <c r="Q1196" s="78">
        <v>2</v>
      </c>
      <c r="R1196" s="78"/>
      <c r="S1196" s="78"/>
      <c r="T1196" s="78"/>
      <c r="U1196" s="78"/>
      <c r="V1196" s="78" t="str">
        <f>VLOOKUP(D1196,Empresas!$D$7:$CF$91,81,0)</f>
        <v>B</v>
      </c>
      <c r="W1196" s="78" t="str">
        <f>VLOOKUP(D1196,Empresas!$D$7:$M$91,10,0)</f>
        <v>Mype</v>
      </c>
      <c r="X1196" s="69" t="str">
        <f t="shared" si="189"/>
        <v>SI</v>
      </c>
      <c r="Y1196" s="153" t="str">
        <f t="shared" si="190"/>
        <v>Si aplica</v>
      </c>
      <c r="Z1196" s="147">
        <f>IF(Y1196="No aplica",0,IF(I1196="no",0,IF(I1196="No aplica",0,IF(I1196="Si",1,IF(I1196="Fisico",1,IF(I1196="Electronico",2,VLOOKUP(C1196&amp;"|"&amp;B1196&amp;"|"&amp;D1196,Empresas!$C$6:$CC$92,G1196+6+1,0)))))))</f>
        <v>3</v>
      </c>
      <c r="AA1196" s="147">
        <f>IF(AND($I1196="Si",J1196=1),1,IF(AND($I1196="Fisico",J1196=1),1,IF(AND(J1196=1,$I1196="Electronico"),2,IF(J1196=1,VLOOKUP($C1196&amp;"|"&amp;$B1196&amp;"|"&amp;$D1196,Empresas!$C$6:$CC$92,$G1196+6+1,0),0))))</f>
        <v>0</v>
      </c>
      <c r="AB1196" s="147">
        <f>IF(AND($I1196="Si",K1196=1),1,IF(AND($I1196="Fisico",K1196=1),1,IF(AND(K1196=1,$I1196="Electronico"),2,IF(K1196=1,VLOOKUP($C1196&amp;"|"&amp;$B1196&amp;"|"&amp;$D1196,Empresas!$C$6:$CC$92,$G1196+6+1,0),0))))</f>
        <v>0</v>
      </c>
      <c r="AC1196" s="147">
        <f>IF(AND($I1196="Si",L1196=1),1,IF(AND($I1196="Fisico",L1196=1),1,IF(AND(L1196=1,$I1196="Electronico"),2,IF(L1196=1,VLOOKUP($C1196&amp;"|"&amp;$B1196&amp;"|"&amp;$D1196,Empresas!$C$6:$CC$92,$G1196+6+1,0),0))))</f>
        <v>0</v>
      </c>
      <c r="AD1196" s="147">
        <f>IF(AND($I1196="Si",M1196=1),1,IF(AND($I1196="Fisico",M1196=1),1,IF(AND(M1196=1,$I1196="Electronico"),2,IF(M1196=1,VLOOKUP($C1196&amp;"|"&amp;$B1196&amp;"|"&amp;$D1196,Empresas!$C$6:$CC$92,$G1196+6+1,0),0))))</f>
        <v>0</v>
      </c>
      <c r="AE1196" s="147">
        <f>IF(AND($I1196="Si",N1196=1),1,IF(AND($I1196="Fisico",N1196=1),1,IF(AND(N1196=1,$I1196="Electronico"),2,IF(N1196=1,VLOOKUP($C1196&amp;"|"&amp;$B1196&amp;"|"&amp;$D1196,Empresas!$C$6:$CC$92,$G1196+6+1,0),0))))</f>
        <v>0</v>
      </c>
      <c r="AF1196" s="147">
        <f>IF(AND($I1196="Si",O1196=1),1,IF(AND($I1196="Fisico",O1196=1),1,IF(AND(O1196=1,$I1196="Electronico"),2,IF(O1196=1,VLOOKUP($C1196&amp;"|"&amp;$B1196&amp;"|"&amp;$D1196,Empresas!$C$6:$CC$92,$G1196+6+1,0),0))))</f>
        <v>0</v>
      </c>
      <c r="AG1196" s="147">
        <f>IF(AND($I1196="Si",P1196=1),1,IF(AND($I1196="Fisico",P1196=1),1,IF(AND(P1196=1,$I1196="Electronico"),2,IF(P1196=1,VLOOKUP($C1196&amp;"|"&amp;$B1196&amp;"|"&amp;$D1196,Empresas!$C$6:$CC$92,$G1196+6+1,0),0))))</f>
        <v>0</v>
      </c>
      <c r="AH1196" s="147">
        <f>IF(AND($I1196="Si",Q1196=1),1,IF(AND($I1196="Fisico",Q1196=1),1,IF(AND(Q1196=1,$I1196="Electronico"),2,IF(Q1196=1,VLOOKUP($C1196&amp;"|"&amp;$B1196&amp;"|"&amp;$D1196,Empresas!$C$6:$CC$92,$G1196+6+1,0),0))))</f>
        <v>0</v>
      </c>
      <c r="AI1196" s="147">
        <f>IF(AND($I1196="Si",R1196=1),1,IF(AND($I1196="Fisico",R1196=1),1,IF(AND(R1196=1,$I1196="Electronico"),2,IF(R1196=1,VLOOKUP($C1196&amp;"|"&amp;$B1196&amp;"|"&amp;$D1196,Empresas!$C$6:$CC$92,$G1196+6+1,0),0))))</f>
        <v>0</v>
      </c>
      <c r="AJ1196" s="147">
        <f>IF(AND($I1196="Si",S1196=1),1,IF(AND($I1196="Fisico",S1196=1),1,IF(AND(S1196=1,$I1196="Electronico"),2,IF(S1196=1,VLOOKUP($C1196&amp;"|"&amp;$B1196&amp;"|"&amp;$D1196,Empresas!$C$6:$CC$92,$G1196+6+1,0),0))))</f>
        <v>0</v>
      </c>
      <c r="AK1196" s="147">
        <f>IF(AND($I1196="Si",T1196=1),1,IF(AND($I1196="Fisico",T1196=1),1,IF(AND(T1196=1,$I1196="Electronico"),2,IF(T1196=1,VLOOKUP($C1196&amp;"|"&amp;$B1196&amp;"|"&amp;$D1196,Empresas!$C$6:$CC$92,$G1196+6+1,0),0))))</f>
        <v>0</v>
      </c>
      <c r="AL1196" s="147">
        <f>IF(AND($I1196="Si",U1196=1),1,IF(AND($I1196="Fisico",U1196=1),1,IF(AND(U1196=1,$I1196="Electronico"),2,IF(U1196=1,VLOOKUP($C1196&amp;"|"&amp;$B1196&amp;"|"&amp;$D1196,Empresas!$C$6:$CC$92,$G1196+6+1,0),0))))</f>
        <v>0</v>
      </c>
      <c r="AM1196" s="149">
        <f t="shared" si="191"/>
        <v>0</v>
      </c>
      <c r="AN1196" s="149">
        <f t="shared" si="192"/>
        <v>24</v>
      </c>
      <c r="AO1196" s="152">
        <f t="shared" si="193"/>
        <v>0</v>
      </c>
    </row>
    <row r="1197" spans="1:41" x14ac:dyDescent="0.25">
      <c r="A1197" s="137" t="str">
        <f>VLOOKUP(D1197,Empresas!$D$7:$F$91,3,0)</f>
        <v>Jose</v>
      </c>
      <c r="B1197" s="138" t="str">
        <f>VLOOKUP(D1197,Empresas!$D$7:$G$91,4,0)</f>
        <v>Wildor</v>
      </c>
      <c r="C1197" s="138" t="s">
        <v>544</v>
      </c>
      <c r="D1197" s="138" t="s">
        <v>231</v>
      </c>
      <c r="E1197" s="138" t="str">
        <f>VLOOKUP(D1197,Empresas!$D$7:$E$92,2,0)</f>
        <v>SUBDITEX</v>
      </c>
      <c r="F1197" s="138" t="s">
        <v>162</v>
      </c>
      <c r="G1197" s="139">
        <f t="shared" si="197"/>
        <v>19</v>
      </c>
      <c r="H1197" s="139" t="str">
        <f>VLOOKUP(D1197,Empresas!$D$6:$L$92,7,0)</f>
        <v>Trimestral</v>
      </c>
      <c r="I1197" s="138" t="str">
        <f>VLOOKUP(VLOOKUP(D1197&amp;"|"&amp;B1197,Empresas!$I$7:$CB$92,G1197,0),Tablas!$A$3:$B$5,2,0)</f>
        <v>Registro y analisis</v>
      </c>
      <c r="J1197" s="78">
        <v>1</v>
      </c>
      <c r="K1197" s="78">
        <v>1</v>
      </c>
      <c r="L1197" s="78">
        <v>1</v>
      </c>
      <c r="M1197" s="78">
        <v>1</v>
      </c>
      <c r="N1197" s="78">
        <v>1</v>
      </c>
      <c r="O1197" s="78">
        <v>1</v>
      </c>
      <c r="P1197" s="78">
        <v>1</v>
      </c>
      <c r="Q1197" s="78">
        <v>1</v>
      </c>
      <c r="R1197" s="78"/>
      <c r="S1197" s="78"/>
      <c r="T1197" s="78"/>
      <c r="U1197" s="78"/>
      <c r="V1197" s="78" t="str">
        <f>VLOOKUP(D1197,Empresas!$D$7:$CF$91,81,0)</f>
        <v>B</v>
      </c>
      <c r="W1197" s="78" t="str">
        <f>VLOOKUP(D1197,Empresas!$D$7:$M$91,10,0)</f>
        <v>Mype</v>
      </c>
      <c r="X1197" s="69" t="str">
        <f t="shared" si="189"/>
        <v>SI</v>
      </c>
      <c r="Y1197" s="153" t="str">
        <f t="shared" si="190"/>
        <v>Si aplica</v>
      </c>
      <c r="Z1197" s="147">
        <f>IF(Y1197="No aplica",0,IF(I1197="no",0,IF(I1197="No aplica",0,IF(I1197="Si",1,IF(I1197="Fisico",1,IF(I1197="Electronico",2,VLOOKUP(C1197&amp;"|"&amp;B1197&amp;"|"&amp;D1197,Empresas!$C$6:$CC$92,G1197+6+1,0)))))))</f>
        <v>1</v>
      </c>
      <c r="AA1197" s="147">
        <f>IF(AND($I1197="Si",J1197=1),1,IF(AND($I1197="Fisico",J1197=1),1,IF(AND(J1197=1,$I1197="Electronico"),2,IF(J1197=1,VLOOKUP($C1197&amp;"|"&amp;$B1197&amp;"|"&amp;$D1197,Empresas!$C$6:$CC$92,$G1197+6+1,0),0))))</f>
        <v>1</v>
      </c>
      <c r="AB1197" s="147">
        <f>IF(AND($I1197="Si",K1197=1),1,IF(AND($I1197="Fisico",K1197=1),1,IF(AND(K1197=1,$I1197="Electronico"),2,IF(K1197=1,VLOOKUP($C1197&amp;"|"&amp;$B1197&amp;"|"&amp;$D1197,Empresas!$C$6:$CC$92,$G1197+6+1,0),0))))</f>
        <v>1</v>
      </c>
      <c r="AC1197" s="147">
        <f>IF(AND($I1197="Si",L1197=1),1,IF(AND($I1197="Fisico",L1197=1),1,IF(AND(L1197=1,$I1197="Electronico"),2,IF(L1197=1,VLOOKUP($C1197&amp;"|"&amp;$B1197&amp;"|"&amp;$D1197,Empresas!$C$6:$CC$92,$G1197+6+1,0),0))))</f>
        <v>1</v>
      </c>
      <c r="AD1197" s="147">
        <f>IF(AND($I1197="Si",M1197=1),1,IF(AND($I1197="Fisico",M1197=1),1,IF(AND(M1197=1,$I1197="Electronico"),2,IF(M1197=1,VLOOKUP($C1197&amp;"|"&amp;$B1197&amp;"|"&amp;$D1197,Empresas!$C$6:$CC$92,$G1197+6+1,0),0))))</f>
        <v>1</v>
      </c>
      <c r="AE1197" s="147">
        <f>IF(AND($I1197="Si",N1197=1),1,IF(AND($I1197="Fisico",N1197=1),1,IF(AND(N1197=1,$I1197="Electronico"),2,IF(N1197=1,VLOOKUP($C1197&amp;"|"&amp;$B1197&amp;"|"&amp;$D1197,Empresas!$C$6:$CC$92,$G1197+6+1,0),0))))</f>
        <v>1</v>
      </c>
      <c r="AF1197" s="147">
        <f>IF(AND($I1197="Si",O1197=1),1,IF(AND($I1197="Fisico",O1197=1),1,IF(AND(O1197=1,$I1197="Electronico"),2,IF(O1197=1,VLOOKUP($C1197&amp;"|"&amp;$B1197&amp;"|"&amp;$D1197,Empresas!$C$6:$CC$92,$G1197+6+1,0),0))))</f>
        <v>1</v>
      </c>
      <c r="AG1197" s="147">
        <f>IF(AND($I1197="Si",P1197=1),1,IF(AND($I1197="Fisico",P1197=1),1,IF(AND(P1197=1,$I1197="Electronico"),2,IF(P1197=1,VLOOKUP($C1197&amp;"|"&amp;$B1197&amp;"|"&amp;$D1197,Empresas!$C$6:$CC$92,$G1197+6+1,0),0))))</f>
        <v>1</v>
      </c>
      <c r="AH1197" s="147">
        <f>IF(AND($I1197="Si",Q1197=1),1,IF(AND($I1197="Fisico",Q1197=1),1,IF(AND(Q1197=1,$I1197="Electronico"),2,IF(Q1197=1,VLOOKUP($C1197&amp;"|"&amp;$B1197&amp;"|"&amp;$D1197,Empresas!$C$6:$CC$92,$G1197+6+1,0),0))))</f>
        <v>1</v>
      </c>
      <c r="AI1197" s="147">
        <f>IF(AND($I1197="Si",R1197=1),1,IF(AND($I1197="Fisico",R1197=1),1,IF(AND(R1197=1,$I1197="Electronico"),2,IF(R1197=1,VLOOKUP($C1197&amp;"|"&amp;$B1197&amp;"|"&amp;$D1197,Empresas!$C$6:$CC$92,$G1197+6+1,0),0))))</f>
        <v>0</v>
      </c>
      <c r="AJ1197" s="147">
        <f>IF(AND($I1197="Si",S1197=1),1,IF(AND($I1197="Fisico",S1197=1),1,IF(AND(S1197=1,$I1197="Electronico"),2,IF(S1197=1,VLOOKUP($C1197&amp;"|"&amp;$B1197&amp;"|"&amp;$D1197,Empresas!$C$6:$CC$92,$G1197+6+1,0),0))))</f>
        <v>0</v>
      </c>
      <c r="AK1197" s="147">
        <f>IF(AND($I1197="Si",T1197=1),1,IF(AND($I1197="Fisico",T1197=1),1,IF(AND(T1197=1,$I1197="Electronico"),2,IF(T1197=1,VLOOKUP($C1197&amp;"|"&amp;$B1197&amp;"|"&amp;$D1197,Empresas!$C$6:$CC$92,$G1197+6+1,0),0))))</f>
        <v>0</v>
      </c>
      <c r="AL1197" s="147">
        <f>IF(AND($I1197="Si",U1197=1),1,IF(AND($I1197="Fisico",U1197=1),1,IF(AND(U1197=1,$I1197="Electronico"),2,IF(U1197=1,VLOOKUP($C1197&amp;"|"&amp;$B1197&amp;"|"&amp;$D1197,Empresas!$C$6:$CC$92,$G1197+6+1,0),0))))</f>
        <v>0</v>
      </c>
      <c r="AM1197" s="149">
        <f t="shared" si="191"/>
        <v>8</v>
      </c>
      <c r="AN1197" s="149">
        <f t="shared" si="192"/>
        <v>8</v>
      </c>
      <c r="AO1197" s="152">
        <f t="shared" si="193"/>
        <v>1</v>
      </c>
    </row>
    <row r="1198" spans="1:41" x14ac:dyDescent="0.25">
      <c r="A1198" s="137" t="str">
        <f>VLOOKUP(D1198,Empresas!$D$7:$F$91,3,0)</f>
        <v>Jose</v>
      </c>
      <c r="B1198" s="138" t="str">
        <f>VLOOKUP(D1198,Empresas!$D$7:$G$91,4,0)</f>
        <v>Wildor</v>
      </c>
      <c r="C1198" s="138" t="s">
        <v>544</v>
      </c>
      <c r="D1198" s="138" t="s">
        <v>231</v>
      </c>
      <c r="E1198" s="138" t="str">
        <f>VLOOKUP(D1198,Empresas!$D$7:$E$92,2,0)</f>
        <v>SUBDITEX</v>
      </c>
      <c r="F1198" s="138" t="s">
        <v>163</v>
      </c>
      <c r="G1198" s="139">
        <f t="shared" si="197"/>
        <v>22</v>
      </c>
      <c r="H1198" s="139" t="str">
        <f>VLOOKUP(D1198,Empresas!$D$6:$L$92,7,0)</f>
        <v>Trimestral</v>
      </c>
      <c r="I1198" s="138" t="str">
        <f>VLOOKUP(VLOOKUP(D1198&amp;"|"&amp;B1198,Empresas!$I$7:$CB$92,G1198,0),Tablas!$A$3:$B$5,2,0)</f>
        <v>Registro y analisis</v>
      </c>
      <c r="J1198" s="78">
        <v>1</v>
      </c>
      <c r="K1198" s="78">
        <v>1</v>
      </c>
      <c r="L1198" s="78">
        <v>1</v>
      </c>
      <c r="M1198" s="78">
        <v>1</v>
      </c>
      <c r="N1198" s="78">
        <v>1</v>
      </c>
      <c r="O1198" s="78">
        <v>1</v>
      </c>
      <c r="P1198" s="78">
        <v>1</v>
      </c>
      <c r="Q1198" s="78">
        <v>1</v>
      </c>
      <c r="R1198" s="78"/>
      <c r="S1198" s="78"/>
      <c r="T1198" s="78"/>
      <c r="U1198" s="78"/>
      <c r="V1198" s="78" t="str">
        <f>VLOOKUP(D1198,Empresas!$D$7:$CF$91,81,0)</f>
        <v>B</v>
      </c>
      <c r="W1198" s="78" t="str">
        <f>VLOOKUP(D1198,Empresas!$D$7:$M$91,10,0)</f>
        <v>Mype</v>
      </c>
      <c r="X1198" s="69" t="str">
        <f t="shared" si="189"/>
        <v>SI</v>
      </c>
      <c r="Y1198" s="153" t="str">
        <f t="shared" si="190"/>
        <v>Si aplica</v>
      </c>
      <c r="Z1198" s="147">
        <f>IF(Y1198="No aplica",0,IF(I1198="no",0,IF(I1198="No aplica",0,IF(I1198="Si",1,IF(I1198="Fisico",1,IF(I1198="Electronico",2,VLOOKUP(C1198&amp;"|"&amp;B1198&amp;"|"&amp;D1198,Empresas!$C$6:$CC$92,G1198+6+1,0)))))))</f>
        <v>2</v>
      </c>
      <c r="AA1198" s="147">
        <f>IF(AND($I1198="Si",J1198=1),1,IF(AND($I1198="Fisico",J1198=1),1,IF(AND(J1198=1,$I1198="Electronico"),2,IF(J1198=1,VLOOKUP($C1198&amp;"|"&amp;$B1198&amp;"|"&amp;$D1198,Empresas!$C$6:$CC$92,$G1198+6+1,0),0))))</f>
        <v>2</v>
      </c>
      <c r="AB1198" s="147">
        <f>IF(AND($I1198="Si",K1198=1),1,IF(AND($I1198="Fisico",K1198=1),1,IF(AND(K1198=1,$I1198="Electronico"),2,IF(K1198=1,VLOOKUP($C1198&amp;"|"&amp;$B1198&amp;"|"&amp;$D1198,Empresas!$C$6:$CC$92,$G1198+6+1,0),0))))</f>
        <v>2</v>
      </c>
      <c r="AC1198" s="147">
        <f>IF(AND($I1198="Si",L1198=1),1,IF(AND($I1198="Fisico",L1198=1),1,IF(AND(L1198=1,$I1198="Electronico"),2,IF(L1198=1,VLOOKUP($C1198&amp;"|"&amp;$B1198&amp;"|"&amp;$D1198,Empresas!$C$6:$CC$92,$G1198+6+1,0),0))))</f>
        <v>2</v>
      </c>
      <c r="AD1198" s="147">
        <f>IF(AND($I1198="Si",M1198=1),1,IF(AND($I1198="Fisico",M1198=1),1,IF(AND(M1198=1,$I1198="Electronico"),2,IF(M1198=1,VLOOKUP($C1198&amp;"|"&amp;$B1198&amp;"|"&amp;$D1198,Empresas!$C$6:$CC$92,$G1198+6+1,0),0))))</f>
        <v>2</v>
      </c>
      <c r="AE1198" s="147">
        <f>IF(AND($I1198="Si",N1198=1),1,IF(AND($I1198="Fisico",N1198=1),1,IF(AND(N1198=1,$I1198="Electronico"),2,IF(N1198=1,VLOOKUP($C1198&amp;"|"&amp;$B1198&amp;"|"&amp;$D1198,Empresas!$C$6:$CC$92,$G1198+6+1,0),0))))</f>
        <v>2</v>
      </c>
      <c r="AF1198" s="147">
        <f>IF(AND($I1198="Si",O1198=1),1,IF(AND($I1198="Fisico",O1198=1),1,IF(AND(O1198=1,$I1198="Electronico"),2,IF(O1198=1,VLOOKUP($C1198&amp;"|"&amp;$B1198&amp;"|"&amp;$D1198,Empresas!$C$6:$CC$92,$G1198+6+1,0),0))))</f>
        <v>2</v>
      </c>
      <c r="AG1198" s="147">
        <f>IF(AND($I1198="Si",P1198=1),1,IF(AND($I1198="Fisico",P1198=1),1,IF(AND(P1198=1,$I1198="Electronico"),2,IF(P1198=1,VLOOKUP($C1198&amp;"|"&amp;$B1198&amp;"|"&amp;$D1198,Empresas!$C$6:$CC$92,$G1198+6+1,0),0))))</f>
        <v>2</v>
      </c>
      <c r="AH1198" s="147">
        <f>IF(AND($I1198="Si",Q1198=1),1,IF(AND($I1198="Fisico",Q1198=1),1,IF(AND(Q1198=1,$I1198="Electronico"),2,IF(Q1198=1,VLOOKUP($C1198&amp;"|"&amp;$B1198&amp;"|"&amp;$D1198,Empresas!$C$6:$CC$92,$G1198+6+1,0),0))))</f>
        <v>2</v>
      </c>
      <c r="AI1198" s="147">
        <f>IF(AND($I1198="Si",R1198=1),1,IF(AND($I1198="Fisico",R1198=1),1,IF(AND(R1198=1,$I1198="Electronico"),2,IF(R1198=1,VLOOKUP($C1198&amp;"|"&amp;$B1198&amp;"|"&amp;$D1198,Empresas!$C$6:$CC$92,$G1198+6+1,0),0))))</f>
        <v>0</v>
      </c>
      <c r="AJ1198" s="147">
        <f>IF(AND($I1198="Si",S1198=1),1,IF(AND($I1198="Fisico",S1198=1),1,IF(AND(S1198=1,$I1198="Electronico"),2,IF(S1198=1,VLOOKUP($C1198&amp;"|"&amp;$B1198&amp;"|"&amp;$D1198,Empresas!$C$6:$CC$92,$G1198+6+1,0),0))))</f>
        <v>0</v>
      </c>
      <c r="AK1198" s="147">
        <f>IF(AND($I1198="Si",T1198=1),1,IF(AND($I1198="Fisico",T1198=1),1,IF(AND(T1198=1,$I1198="Electronico"),2,IF(T1198=1,VLOOKUP($C1198&amp;"|"&amp;$B1198&amp;"|"&amp;$D1198,Empresas!$C$6:$CC$92,$G1198+6+1,0),0))))</f>
        <v>0</v>
      </c>
      <c r="AL1198" s="147">
        <f>IF(AND($I1198="Si",U1198=1),1,IF(AND($I1198="Fisico",U1198=1),1,IF(AND(U1198=1,$I1198="Electronico"),2,IF(U1198=1,VLOOKUP($C1198&amp;"|"&amp;$B1198&amp;"|"&amp;$D1198,Empresas!$C$6:$CC$92,$G1198+6+1,0),0))))</f>
        <v>0</v>
      </c>
      <c r="AM1198" s="149">
        <f t="shared" si="191"/>
        <v>16</v>
      </c>
      <c r="AN1198" s="149">
        <f t="shared" si="192"/>
        <v>16</v>
      </c>
      <c r="AO1198" s="152">
        <f t="shared" si="193"/>
        <v>1</v>
      </c>
    </row>
    <row r="1199" spans="1:41" x14ac:dyDescent="0.25">
      <c r="A1199" s="137" t="str">
        <f>VLOOKUP(D1199,Empresas!$D$7:$F$91,3,0)</f>
        <v>Jose</v>
      </c>
      <c r="B1199" s="138" t="str">
        <f>VLOOKUP(D1199,Empresas!$D$7:$G$91,4,0)</f>
        <v>Wildor</v>
      </c>
      <c r="C1199" s="138" t="s">
        <v>544</v>
      </c>
      <c r="D1199" s="138" t="s">
        <v>231</v>
      </c>
      <c r="E1199" s="138" t="str">
        <f>VLOOKUP(D1199,Empresas!$D$7:$E$92,2,0)</f>
        <v>SUBDITEX</v>
      </c>
      <c r="F1199" s="138" t="s">
        <v>164</v>
      </c>
      <c r="G1199" s="139">
        <f t="shared" si="197"/>
        <v>25</v>
      </c>
      <c r="H1199" s="139" t="str">
        <f>VLOOKUP(D1199,Empresas!$D$6:$L$92,7,0)</f>
        <v>Trimestral</v>
      </c>
      <c r="I1199" s="138" t="str">
        <f>VLOOKUP(VLOOKUP(D1199&amp;"|"&amp;B1199,Empresas!$I$7:$CB$92,G1199,0),Tablas!$A$3:$B$5,2,0)</f>
        <v>No aplica</v>
      </c>
      <c r="J1199" s="78"/>
      <c r="K1199" s="78"/>
      <c r="L1199" s="78"/>
      <c r="M1199" s="78"/>
      <c r="N1199" s="78"/>
      <c r="O1199" s="78"/>
      <c r="P1199" s="78"/>
      <c r="Q1199" s="78"/>
      <c r="R1199" s="78"/>
      <c r="S1199" s="78"/>
      <c r="T1199" s="78"/>
      <c r="U1199" s="78"/>
      <c r="V1199" s="78" t="str">
        <f>VLOOKUP(D1199,Empresas!$D$7:$CF$91,81,0)</f>
        <v>B</v>
      </c>
      <c r="W1199" s="78" t="str">
        <f>VLOOKUP(D1199,Empresas!$D$7:$M$91,10,0)</f>
        <v>Mype</v>
      </c>
      <c r="X1199" s="69" t="str">
        <f t="shared" si="189"/>
        <v>SI</v>
      </c>
      <c r="Y1199" s="153" t="str">
        <f t="shared" si="190"/>
        <v>No aplica</v>
      </c>
      <c r="Z1199" s="147">
        <f>IF(Y1199="No aplica",0,IF(I1199="no",0,IF(I1199="No aplica",0,IF(I1199="Si",1,IF(I1199="Fisico",1,IF(I1199="Electronico",2,VLOOKUP(C1199&amp;"|"&amp;B1199&amp;"|"&amp;D1199,Empresas!$C$6:$CC$92,G1199+6+1,0)))))))</f>
        <v>0</v>
      </c>
      <c r="AA1199" s="147">
        <f>IF(AND($I1199="Si",J1199=1),1,IF(AND($I1199="Fisico",J1199=1),1,IF(AND(J1199=1,$I1199="Electronico"),2,IF(J1199=1,VLOOKUP($C1199&amp;"|"&amp;$B1199&amp;"|"&amp;$D1199,Empresas!$C$6:$CC$92,$G1199+6+1,0),0))))</f>
        <v>0</v>
      </c>
      <c r="AB1199" s="147">
        <f>IF(AND($I1199="Si",K1199=1),1,IF(AND($I1199="Fisico",K1199=1),1,IF(AND(K1199=1,$I1199="Electronico"),2,IF(K1199=1,VLOOKUP($C1199&amp;"|"&amp;$B1199&amp;"|"&amp;$D1199,Empresas!$C$6:$CC$92,$G1199+6+1,0),0))))</f>
        <v>0</v>
      </c>
      <c r="AC1199" s="147">
        <f>IF(AND($I1199="Si",L1199=1),1,IF(AND($I1199="Fisico",L1199=1),1,IF(AND(L1199=1,$I1199="Electronico"),2,IF(L1199=1,VLOOKUP($C1199&amp;"|"&amp;$B1199&amp;"|"&amp;$D1199,Empresas!$C$6:$CC$92,$G1199+6+1,0),0))))</f>
        <v>0</v>
      </c>
      <c r="AD1199" s="147">
        <f>IF(AND($I1199="Si",M1199=1),1,IF(AND($I1199="Fisico",M1199=1),1,IF(AND(M1199=1,$I1199="Electronico"),2,IF(M1199=1,VLOOKUP($C1199&amp;"|"&amp;$B1199&amp;"|"&amp;$D1199,Empresas!$C$6:$CC$92,$G1199+6+1,0),0))))</f>
        <v>0</v>
      </c>
      <c r="AE1199" s="147">
        <f>IF(AND($I1199="Si",N1199=1),1,IF(AND($I1199="Fisico",N1199=1),1,IF(AND(N1199=1,$I1199="Electronico"),2,IF(N1199=1,VLOOKUP($C1199&amp;"|"&amp;$B1199&amp;"|"&amp;$D1199,Empresas!$C$6:$CC$92,$G1199+6+1,0),0))))</f>
        <v>0</v>
      </c>
      <c r="AF1199" s="147">
        <f>IF(AND($I1199="Si",O1199=1),1,IF(AND($I1199="Fisico",O1199=1),1,IF(AND(O1199=1,$I1199="Electronico"),2,IF(O1199=1,VLOOKUP($C1199&amp;"|"&amp;$B1199&amp;"|"&amp;$D1199,Empresas!$C$6:$CC$92,$G1199+6+1,0),0))))</f>
        <v>0</v>
      </c>
      <c r="AG1199" s="147">
        <f>IF(AND($I1199="Si",P1199=1),1,IF(AND($I1199="Fisico",P1199=1),1,IF(AND(P1199=1,$I1199="Electronico"),2,IF(P1199=1,VLOOKUP($C1199&amp;"|"&amp;$B1199&amp;"|"&amp;$D1199,Empresas!$C$6:$CC$92,$G1199+6+1,0),0))))</f>
        <v>0</v>
      </c>
      <c r="AH1199" s="147">
        <f>IF(AND($I1199="Si",Q1199=1),1,IF(AND($I1199="Fisico",Q1199=1),1,IF(AND(Q1199=1,$I1199="Electronico"),2,IF(Q1199=1,VLOOKUP($C1199&amp;"|"&amp;$B1199&amp;"|"&amp;$D1199,Empresas!$C$6:$CC$92,$G1199+6+1,0),0))))</f>
        <v>0</v>
      </c>
      <c r="AI1199" s="147">
        <f>IF(AND($I1199="Si",R1199=1),1,IF(AND($I1199="Fisico",R1199=1),1,IF(AND(R1199=1,$I1199="Electronico"),2,IF(R1199=1,VLOOKUP($C1199&amp;"|"&amp;$B1199&amp;"|"&amp;$D1199,Empresas!$C$6:$CC$92,$G1199+6+1,0),0))))</f>
        <v>0</v>
      </c>
      <c r="AJ1199" s="147">
        <f>IF(AND($I1199="Si",S1199=1),1,IF(AND($I1199="Fisico",S1199=1),1,IF(AND(S1199=1,$I1199="Electronico"),2,IF(S1199=1,VLOOKUP($C1199&amp;"|"&amp;$B1199&amp;"|"&amp;$D1199,Empresas!$C$6:$CC$92,$G1199+6+1,0),0))))</f>
        <v>0</v>
      </c>
      <c r="AK1199" s="147">
        <f>IF(AND($I1199="Si",T1199=1),1,IF(AND($I1199="Fisico",T1199=1),1,IF(AND(T1199=1,$I1199="Electronico"),2,IF(T1199=1,VLOOKUP($C1199&amp;"|"&amp;$B1199&amp;"|"&amp;$D1199,Empresas!$C$6:$CC$92,$G1199+6+1,0),0))))</f>
        <v>0</v>
      </c>
      <c r="AL1199" s="147">
        <f>IF(AND($I1199="Si",U1199=1),1,IF(AND($I1199="Fisico",U1199=1),1,IF(AND(U1199=1,$I1199="Electronico"),2,IF(U1199=1,VLOOKUP($C1199&amp;"|"&amp;$B1199&amp;"|"&amp;$D1199,Empresas!$C$6:$CC$92,$G1199+6+1,0),0))))</f>
        <v>0</v>
      </c>
      <c r="AM1199" s="149">
        <f t="shared" si="191"/>
        <v>0</v>
      </c>
      <c r="AN1199" s="149">
        <f t="shared" si="192"/>
        <v>0</v>
      </c>
      <c r="AO1199" s="152">
        <f t="shared" si="193"/>
        <v>0</v>
      </c>
    </row>
    <row r="1200" spans="1:41" x14ac:dyDescent="0.25">
      <c r="A1200" s="137" t="str">
        <f>VLOOKUP(D1200,Empresas!$D$7:$F$91,3,0)</f>
        <v>Jose</v>
      </c>
      <c r="B1200" s="138" t="str">
        <f>VLOOKUP(D1200,Empresas!$D$7:$G$91,4,0)</f>
        <v>Wildor</v>
      </c>
      <c r="C1200" s="138" t="s">
        <v>544</v>
      </c>
      <c r="D1200" s="138" t="s">
        <v>231</v>
      </c>
      <c r="E1200" s="138" t="str">
        <f>VLOOKUP(D1200,Empresas!$D$7:$E$92,2,0)</f>
        <v>SUBDITEX</v>
      </c>
      <c r="F1200" s="138" t="s">
        <v>165</v>
      </c>
      <c r="G1200" s="139">
        <f t="shared" si="197"/>
        <v>28</v>
      </c>
      <c r="H1200" s="139" t="str">
        <f>VLOOKUP(D1200,Empresas!$D$6:$L$92,7,0)</f>
        <v>Trimestral</v>
      </c>
      <c r="I1200" s="138" t="str">
        <f>VLOOKUP(VLOOKUP(D1200&amp;"|"&amp;B1200,Empresas!$I$7:$CB$92,G1200,0),Tablas!$A$3:$B$5,2,0)</f>
        <v>Registro y analisis</v>
      </c>
      <c r="J1200" s="78">
        <v>1</v>
      </c>
      <c r="K1200" s="78">
        <v>1</v>
      </c>
      <c r="L1200" s="78">
        <v>1</v>
      </c>
      <c r="M1200" s="78">
        <v>1</v>
      </c>
      <c r="N1200" s="78">
        <v>1</v>
      </c>
      <c r="O1200" s="78">
        <v>1</v>
      </c>
      <c r="P1200" s="78">
        <v>1</v>
      </c>
      <c r="Q1200" s="78">
        <v>1</v>
      </c>
      <c r="R1200" s="78"/>
      <c r="S1200" s="78"/>
      <c r="T1200" s="78"/>
      <c r="U1200" s="78"/>
      <c r="V1200" s="78" t="str">
        <f>VLOOKUP(D1200,Empresas!$D$7:$CF$91,81,0)</f>
        <v>B</v>
      </c>
      <c r="W1200" s="78" t="str">
        <f>VLOOKUP(D1200,Empresas!$D$7:$M$91,10,0)</f>
        <v>Mype</v>
      </c>
      <c r="X1200" s="69" t="str">
        <f t="shared" si="189"/>
        <v>SI</v>
      </c>
      <c r="Y1200" s="153" t="str">
        <f t="shared" si="190"/>
        <v>Si aplica</v>
      </c>
      <c r="Z1200" s="147">
        <f>IF(Y1200="No aplica",0,IF(I1200="no",0,IF(I1200="No aplica",0,IF(I1200="Si",1,IF(I1200="Fisico",1,IF(I1200="Electronico",2,VLOOKUP(C1200&amp;"|"&amp;B1200&amp;"|"&amp;D1200,Empresas!$C$6:$CC$92,G1200+6+1,0)))))))</f>
        <v>1</v>
      </c>
      <c r="AA1200" s="147">
        <f>IF(AND($I1200="Si",J1200=1),1,IF(AND($I1200="Fisico",J1200=1),1,IF(AND(J1200=1,$I1200="Electronico"),2,IF(J1200=1,VLOOKUP($C1200&amp;"|"&amp;$B1200&amp;"|"&amp;$D1200,Empresas!$C$6:$CC$92,$G1200+6+1,0),0))))</f>
        <v>1</v>
      </c>
      <c r="AB1200" s="147">
        <f>IF(AND($I1200="Si",K1200=1),1,IF(AND($I1200="Fisico",K1200=1),1,IF(AND(K1200=1,$I1200="Electronico"),2,IF(K1200=1,VLOOKUP($C1200&amp;"|"&amp;$B1200&amp;"|"&amp;$D1200,Empresas!$C$6:$CC$92,$G1200+6+1,0),0))))</f>
        <v>1</v>
      </c>
      <c r="AC1200" s="147">
        <f>IF(AND($I1200="Si",L1200=1),1,IF(AND($I1200="Fisico",L1200=1),1,IF(AND(L1200=1,$I1200="Electronico"),2,IF(L1200=1,VLOOKUP($C1200&amp;"|"&amp;$B1200&amp;"|"&amp;$D1200,Empresas!$C$6:$CC$92,$G1200+6+1,0),0))))</f>
        <v>1</v>
      </c>
      <c r="AD1200" s="147">
        <f>IF(AND($I1200="Si",M1200=1),1,IF(AND($I1200="Fisico",M1200=1),1,IF(AND(M1200=1,$I1200="Electronico"),2,IF(M1200=1,VLOOKUP($C1200&amp;"|"&amp;$B1200&amp;"|"&amp;$D1200,Empresas!$C$6:$CC$92,$G1200+6+1,0),0))))</f>
        <v>1</v>
      </c>
      <c r="AE1200" s="147">
        <f>IF(AND($I1200="Si",N1200=1),1,IF(AND($I1200="Fisico",N1200=1),1,IF(AND(N1200=1,$I1200="Electronico"),2,IF(N1200=1,VLOOKUP($C1200&amp;"|"&amp;$B1200&amp;"|"&amp;$D1200,Empresas!$C$6:$CC$92,$G1200+6+1,0),0))))</f>
        <v>1</v>
      </c>
      <c r="AF1200" s="147">
        <f>IF(AND($I1200="Si",O1200=1),1,IF(AND($I1200="Fisico",O1200=1),1,IF(AND(O1200=1,$I1200="Electronico"),2,IF(O1200=1,VLOOKUP($C1200&amp;"|"&amp;$B1200&amp;"|"&amp;$D1200,Empresas!$C$6:$CC$92,$G1200+6+1,0),0))))</f>
        <v>1</v>
      </c>
      <c r="AG1200" s="147">
        <f>IF(AND($I1200="Si",P1200=1),1,IF(AND($I1200="Fisico",P1200=1),1,IF(AND(P1200=1,$I1200="Electronico"),2,IF(P1200=1,VLOOKUP($C1200&amp;"|"&amp;$B1200&amp;"|"&amp;$D1200,Empresas!$C$6:$CC$92,$G1200+6+1,0),0))))</f>
        <v>1</v>
      </c>
      <c r="AH1200" s="147">
        <f>IF(AND($I1200="Si",Q1200=1),1,IF(AND($I1200="Fisico",Q1200=1),1,IF(AND(Q1200=1,$I1200="Electronico"),2,IF(Q1200=1,VLOOKUP($C1200&amp;"|"&amp;$B1200&amp;"|"&amp;$D1200,Empresas!$C$6:$CC$92,$G1200+6+1,0),0))))</f>
        <v>1</v>
      </c>
      <c r="AI1200" s="147">
        <f>IF(AND($I1200="Si",R1200=1),1,IF(AND($I1200="Fisico",R1200=1),1,IF(AND(R1200=1,$I1200="Electronico"),2,IF(R1200=1,VLOOKUP($C1200&amp;"|"&amp;$B1200&amp;"|"&amp;$D1200,Empresas!$C$6:$CC$92,$G1200+6+1,0),0))))</f>
        <v>0</v>
      </c>
      <c r="AJ1200" s="147">
        <f>IF(AND($I1200="Si",S1200=1),1,IF(AND($I1200="Fisico",S1200=1),1,IF(AND(S1200=1,$I1200="Electronico"),2,IF(S1200=1,VLOOKUP($C1200&amp;"|"&amp;$B1200&amp;"|"&amp;$D1200,Empresas!$C$6:$CC$92,$G1200+6+1,0),0))))</f>
        <v>0</v>
      </c>
      <c r="AK1200" s="147">
        <f>IF(AND($I1200="Si",T1200=1),1,IF(AND($I1200="Fisico",T1200=1),1,IF(AND(T1200=1,$I1200="Electronico"),2,IF(T1200=1,VLOOKUP($C1200&amp;"|"&amp;$B1200&amp;"|"&amp;$D1200,Empresas!$C$6:$CC$92,$G1200+6+1,0),0))))</f>
        <v>0</v>
      </c>
      <c r="AL1200" s="147">
        <f>IF(AND($I1200="Si",U1200=1),1,IF(AND($I1200="Fisico",U1200=1),1,IF(AND(U1200=1,$I1200="Electronico"),2,IF(U1200=1,VLOOKUP($C1200&amp;"|"&amp;$B1200&amp;"|"&amp;$D1200,Empresas!$C$6:$CC$92,$G1200+6+1,0),0))))</f>
        <v>0</v>
      </c>
      <c r="AM1200" s="149">
        <f t="shared" si="191"/>
        <v>8</v>
      </c>
      <c r="AN1200" s="149">
        <f t="shared" si="192"/>
        <v>8</v>
      </c>
      <c r="AO1200" s="152">
        <f t="shared" si="193"/>
        <v>1</v>
      </c>
    </row>
    <row r="1201" spans="1:41" x14ac:dyDescent="0.25">
      <c r="A1201" s="137" t="str">
        <f>VLOOKUP(D1201,Empresas!$D$7:$F$91,3,0)</f>
        <v>Jose</v>
      </c>
      <c r="B1201" s="138" t="str">
        <f>VLOOKUP(D1201,Empresas!$D$7:$G$91,4,0)</f>
        <v>Wildor</v>
      </c>
      <c r="C1201" s="138" t="s">
        <v>544</v>
      </c>
      <c r="D1201" s="138" t="s">
        <v>231</v>
      </c>
      <c r="E1201" s="138" t="str">
        <f>VLOOKUP(D1201,Empresas!$D$7:$E$92,2,0)</f>
        <v>SUBDITEX</v>
      </c>
      <c r="F1201" s="138" t="s">
        <v>166</v>
      </c>
      <c r="G1201" s="139">
        <f t="shared" si="197"/>
        <v>31</v>
      </c>
      <c r="H1201" s="139" t="str">
        <f>VLOOKUP(D1201,Empresas!$D$6:$L$92,7,0)</f>
        <v>Trimestral</v>
      </c>
      <c r="I1201" s="138" t="str">
        <f>VLOOKUP(VLOOKUP(D1201&amp;"|"&amp;B1201,Empresas!$I$7:$CB$92,G1201,0),Tablas!$A$3:$B$5,2,0)</f>
        <v>Solo analisis</v>
      </c>
      <c r="J1201" s="78">
        <v>1</v>
      </c>
      <c r="K1201" s="78">
        <v>1</v>
      </c>
      <c r="L1201" s="78">
        <v>1</v>
      </c>
      <c r="M1201" s="78">
        <v>1</v>
      </c>
      <c r="N1201" s="78">
        <v>1</v>
      </c>
      <c r="O1201" s="78">
        <v>1</v>
      </c>
      <c r="P1201" s="78">
        <v>1</v>
      </c>
      <c r="Q1201" s="78">
        <v>1</v>
      </c>
      <c r="R1201" s="78"/>
      <c r="S1201" s="78"/>
      <c r="T1201" s="78"/>
      <c r="U1201" s="78"/>
      <c r="V1201" s="78" t="str">
        <f>VLOOKUP(D1201,Empresas!$D$7:$CF$91,81,0)</f>
        <v>B</v>
      </c>
      <c r="W1201" s="78" t="str">
        <f>VLOOKUP(D1201,Empresas!$D$7:$M$91,10,0)</f>
        <v>Mype</v>
      </c>
      <c r="X1201" s="69" t="str">
        <f t="shared" si="189"/>
        <v>SI</v>
      </c>
      <c r="Y1201" s="153" t="str">
        <f t="shared" si="190"/>
        <v>Si aplica</v>
      </c>
      <c r="Z1201" s="147">
        <f>IF(Y1201="No aplica",0,IF(I1201="no",0,IF(I1201="No aplica",0,IF(I1201="Si",1,IF(I1201="Fisico",1,IF(I1201="Electronico",2,VLOOKUP(C1201&amp;"|"&amp;B1201&amp;"|"&amp;D1201,Empresas!$C$6:$CC$92,G1201+6+1,0)))))))</f>
        <v>1</v>
      </c>
      <c r="AA1201" s="147">
        <f>IF(AND($I1201="Si",J1201=1),1,IF(AND($I1201="Fisico",J1201=1),1,IF(AND(J1201=1,$I1201="Electronico"),2,IF(J1201=1,VLOOKUP($C1201&amp;"|"&amp;$B1201&amp;"|"&amp;$D1201,Empresas!$C$6:$CC$92,$G1201+6+1,0),0))))</f>
        <v>1</v>
      </c>
      <c r="AB1201" s="147">
        <f>IF(AND($I1201="Si",K1201=1),1,IF(AND($I1201="Fisico",K1201=1),1,IF(AND(K1201=1,$I1201="Electronico"),2,IF(K1201=1,VLOOKUP($C1201&amp;"|"&amp;$B1201&amp;"|"&amp;$D1201,Empresas!$C$6:$CC$92,$G1201+6+1,0),0))))</f>
        <v>1</v>
      </c>
      <c r="AC1201" s="147">
        <f>IF(AND($I1201="Si",L1201=1),1,IF(AND($I1201="Fisico",L1201=1),1,IF(AND(L1201=1,$I1201="Electronico"),2,IF(L1201=1,VLOOKUP($C1201&amp;"|"&amp;$B1201&amp;"|"&amp;$D1201,Empresas!$C$6:$CC$92,$G1201+6+1,0),0))))</f>
        <v>1</v>
      </c>
      <c r="AD1201" s="147">
        <f>IF(AND($I1201="Si",M1201=1),1,IF(AND($I1201="Fisico",M1201=1),1,IF(AND(M1201=1,$I1201="Electronico"),2,IF(M1201=1,VLOOKUP($C1201&amp;"|"&amp;$B1201&amp;"|"&amp;$D1201,Empresas!$C$6:$CC$92,$G1201+6+1,0),0))))</f>
        <v>1</v>
      </c>
      <c r="AE1201" s="147">
        <f>IF(AND($I1201="Si",N1201=1),1,IF(AND($I1201="Fisico",N1201=1),1,IF(AND(N1201=1,$I1201="Electronico"),2,IF(N1201=1,VLOOKUP($C1201&amp;"|"&amp;$B1201&amp;"|"&amp;$D1201,Empresas!$C$6:$CC$92,$G1201+6+1,0),0))))</f>
        <v>1</v>
      </c>
      <c r="AF1201" s="147">
        <f>IF(AND($I1201="Si",O1201=1),1,IF(AND($I1201="Fisico",O1201=1),1,IF(AND(O1201=1,$I1201="Electronico"),2,IF(O1201=1,VLOOKUP($C1201&amp;"|"&amp;$B1201&amp;"|"&amp;$D1201,Empresas!$C$6:$CC$92,$G1201+6+1,0),0))))</f>
        <v>1</v>
      </c>
      <c r="AG1201" s="147">
        <f>IF(AND($I1201="Si",P1201=1),1,IF(AND($I1201="Fisico",P1201=1),1,IF(AND(P1201=1,$I1201="Electronico"),2,IF(P1201=1,VLOOKUP($C1201&amp;"|"&amp;$B1201&amp;"|"&amp;$D1201,Empresas!$C$6:$CC$92,$G1201+6+1,0),0))))</f>
        <v>1</v>
      </c>
      <c r="AH1201" s="147">
        <f>IF(AND($I1201="Si",Q1201=1),1,IF(AND($I1201="Fisico",Q1201=1),1,IF(AND(Q1201=1,$I1201="Electronico"),2,IF(Q1201=1,VLOOKUP($C1201&amp;"|"&amp;$B1201&amp;"|"&amp;$D1201,Empresas!$C$6:$CC$92,$G1201+6+1,0),0))))</f>
        <v>1</v>
      </c>
      <c r="AI1201" s="147">
        <f>IF(AND($I1201="Si",R1201=1),1,IF(AND($I1201="Fisico",R1201=1),1,IF(AND(R1201=1,$I1201="Electronico"),2,IF(R1201=1,VLOOKUP($C1201&amp;"|"&amp;$B1201&amp;"|"&amp;$D1201,Empresas!$C$6:$CC$92,$G1201+6+1,0),0))))</f>
        <v>0</v>
      </c>
      <c r="AJ1201" s="147">
        <f>IF(AND($I1201="Si",S1201=1),1,IF(AND($I1201="Fisico",S1201=1),1,IF(AND(S1201=1,$I1201="Electronico"),2,IF(S1201=1,VLOOKUP($C1201&amp;"|"&amp;$B1201&amp;"|"&amp;$D1201,Empresas!$C$6:$CC$92,$G1201+6+1,0),0))))</f>
        <v>0</v>
      </c>
      <c r="AK1201" s="147">
        <f>IF(AND($I1201="Si",T1201=1),1,IF(AND($I1201="Fisico",T1201=1),1,IF(AND(T1201=1,$I1201="Electronico"),2,IF(T1201=1,VLOOKUP($C1201&amp;"|"&amp;$B1201&amp;"|"&amp;$D1201,Empresas!$C$6:$CC$92,$G1201+6+1,0),0))))</f>
        <v>0</v>
      </c>
      <c r="AL1201" s="147">
        <f>IF(AND($I1201="Si",U1201=1),1,IF(AND($I1201="Fisico",U1201=1),1,IF(AND(U1201=1,$I1201="Electronico"),2,IF(U1201=1,VLOOKUP($C1201&amp;"|"&amp;$B1201&amp;"|"&amp;$D1201,Empresas!$C$6:$CC$92,$G1201+6+1,0),0))))</f>
        <v>0</v>
      </c>
      <c r="AM1201" s="149">
        <f t="shared" si="191"/>
        <v>8</v>
      </c>
      <c r="AN1201" s="149">
        <f t="shared" si="192"/>
        <v>8</v>
      </c>
      <c r="AO1201" s="152">
        <f t="shared" si="193"/>
        <v>1</v>
      </c>
    </row>
    <row r="1202" spans="1:41" x14ac:dyDescent="0.25">
      <c r="A1202" s="137" t="str">
        <f>VLOOKUP(D1202,Empresas!$D$7:$F$91,3,0)</f>
        <v>Jose</v>
      </c>
      <c r="B1202" s="138" t="str">
        <f>VLOOKUP(D1202,Empresas!$D$7:$G$91,4,0)</f>
        <v>Wildor</v>
      </c>
      <c r="C1202" s="138" t="s">
        <v>544</v>
      </c>
      <c r="D1202" s="138" t="s">
        <v>231</v>
      </c>
      <c r="E1202" s="138" t="str">
        <f>VLOOKUP(D1202,Empresas!$D$7:$E$92,2,0)</f>
        <v>SUBDITEX</v>
      </c>
      <c r="F1202" s="138" t="s">
        <v>167</v>
      </c>
      <c r="G1202" s="139">
        <f t="shared" si="197"/>
        <v>34</v>
      </c>
      <c r="H1202" s="139" t="str">
        <f>VLOOKUP(D1202,Empresas!$D$6:$L$92,7,0)</f>
        <v>Trimestral</v>
      </c>
      <c r="I1202" s="138" t="str">
        <f>VLOOKUP(VLOOKUP(D1202&amp;"|"&amp;B1202,Empresas!$I$7:$CB$92,G1202,0),Tablas!$A$3:$B$5,2,0)</f>
        <v>No aplica</v>
      </c>
      <c r="J1202" s="78"/>
      <c r="K1202" s="78"/>
      <c r="L1202" s="78"/>
      <c r="M1202" s="78"/>
      <c r="N1202" s="78"/>
      <c r="O1202" s="78"/>
      <c r="P1202" s="78"/>
      <c r="Q1202" s="78"/>
      <c r="R1202" s="78"/>
      <c r="S1202" s="78"/>
      <c r="T1202" s="78"/>
      <c r="U1202" s="78"/>
      <c r="V1202" s="78" t="str">
        <f>VLOOKUP(D1202,Empresas!$D$7:$CF$91,81,0)</f>
        <v>B</v>
      </c>
      <c r="W1202" s="78" t="str">
        <f>VLOOKUP(D1202,Empresas!$D$7:$M$91,10,0)</f>
        <v>Mype</v>
      </c>
      <c r="X1202" s="69" t="str">
        <f t="shared" si="189"/>
        <v>SI</v>
      </c>
      <c r="Y1202" s="153" t="str">
        <f t="shared" si="190"/>
        <v>No aplica</v>
      </c>
      <c r="Z1202" s="147">
        <f>IF(Y1202="No aplica",0,IF(I1202="no",0,IF(I1202="No aplica",0,IF(I1202="Si",1,IF(I1202="Fisico",1,IF(I1202="Electronico",2,VLOOKUP(C1202&amp;"|"&amp;B1202&amp;"|"&amp;D1202,Empresas!$C$6:$CC$92,G1202+6+1,0)))))))</f>
        <v>0</v>
      </c>
      <c r="AA1202" s="147">
        <f>IF(AND($I1202="Si",J1202=1),1,IF(AND($I1202="Fisico",J1202=1),1,IF(AND(J1202=1,$I1202="Electronico"),2,IF(J1202=1,VLOOKUP($C1202&amp;"|"&amp;$B1202&amp;"|"&amp;$D1202,Empresas!$C$6:$CC$92,$G1202+6+1,0),0))))</f>
        <v>0</v>
      </c>
      <c r="AB1202" s="147">
        <f>IF(AND($I1202="Si",K1202=1),1,IF(AND($I1202="Fisico",K1202=1),1,IF(AND(K1202=1,$I1202="Electronico"),2,IF(K1202=1,VLOOKUP($C1202&amp;"|"&amp;$B1202&amp;"|"&amp;$D1202,Empresas!$C$6:$CC$92,$G1202+6+1,0),0))))</f>
        <v>0</v>
      </c>
      <c r="AC1202" s="147">
        <f>IF(AND($I1202="Si",L1202=1),1,IF(AND($I1202="Fisico",L1202=1),1,IF(AND(L1202=1,$I1202="Electronico"),2,IF(L1202=1,VLOOKUP($C1202&amp;"|"&amp;$B1202&amp;"|"&amp;$D1202,Empresas!$C$6:$CC$92,$G1202+6+1,0),0))))</f>
        <v>0</v>
      </c>
      <c r="AD1202" s="147">
        <f>IF(AND($I1202="Si",M1202=1),1,IF(AND($I1202="Fisico",M1202=1),1,IF(AND(M1202=1,$I1202="Electronico"),2,IF(M1202=1,VLOOKUP($C1202&amp;"|"&amp;$B1202&amp;"|"&amp;$D1202,Empresas!$C$6:$CC$92,$G1202+6+1,0),0))))</f>
        <v>0</v>
      </c>
      <c r="AE1202" s="147">
        <f>IF(AND($I1202="Si",N1202=1),1,IF(AND($I1202="Fisico",N1202=1),1,IF(AND(N1202=1,$I1202="Electronico"),2,IF(N1202=1,VLOOKUP($C1202&amp;"|"&amp;$B1202&amp;"|"&amp;$D1202,Empresas!$C$6:$CC$92,$G1202+6+1,0),0))))</f>
        <v>0</v>
      </c>
      <c r="AF1202" s="147">
        <f>IF(AND($I1202="Si",O1202=1),1,IF(AND($I1202="Fisico",O1202=1),1,IF(AND(O1202=1,$I1202="Electronico"),2,IF(O1202=1,VLOOKUP($C1202&amp;"|"&amp;$B1202&amp;"|"&amp;$D1202,Empresas!$C$6:$CC$92,$G1202+6+1,0),0))))</f>
        <v>0</v>
      </c>
      <c r="AG1202" s="147">
        <f>IF(AND($I1202="Si",P1202=1),1,IF(AND($I1202="Fisico",P1202=1),1,IF(AND(P1202=1,$I1202="Electronico"),2,IF(P1202=1,VLOOKUP($C1202&amp;"|"&amp;$B1202&amp;"|"&amp;$D1202,Empresas!$C$6:$CC$92,$G1202+6+1,0),0))))</f>
        <v>0</v>
      </c>
      <c r="AH1202" s="147">
        <f>IF(AND($I1202="Si",Q1202=1),1,IF(AND($I1202="Fisico",Q1202=1),1,IF(AND(Q1202=1,$I1202="Electronico"),2,IF(Q1202=1,VLOOKUP($C1202&amp;"|"&amp;$B1202&amp;"|"&amp;$D1202,Empresas!$C$6:$CC$92,$G1202+6+1,0),0))))</f>
        <v>0</v>
      </c>
      <c r="AI1202" s="147">
        <f>IF(AND($I1202="Si",R1202=1),1,IF(AND($I1202="Fisico",R1202=1),1,IF(AND(R1202=1,$I1202="Electronico"),2,IF(R1202=1,VLOOKUP($C1202&amp;"|"&amp;$B1202&amp;"|"&amp;$D1202,Empresas!$C$6:$CC$92,$G1202+6+1,0),0))))</f>
        <v>0</v>
      </c>
      <c r="AJ1202" s="147">
        <f>IF(AND($I1202="Si",S1202=1),1,IF(AND($I1202="Fisico",S1202=1),1,IF(AND(S1202=1,$I1202="Electronico"),2,IF(S1202=1,VLOOKUP($C1202&amp;"|"&amp;$B1202&amp;"|"&amp;$D1202,Empresas!$C$6:$CC$92,$G1202+6+1,0),0))))</f>
        <v>0</v>
      </c>
      <c r="AK1202" s="147">
        <f>IF(AND($I1202="Si",T1202=1),1,IF(AND($I1202="Fisico",T1202=1),1,IF(AND(T1202=1,$I1202="Electronico"),2,IF(T1202=1,VLOOKUP($C1202&amp;"|"&amp;$B1202&amp;"|"&amp;$D1202,Empresas!$C$6:$CC$92,$G1202+6+1,0),0))))</f>
        <v>0</v>
      </c>
      <c r="AL1202" s="147">
        <f>IF(AND($I1202="Si",U1202=1),1,IF(AND($I1202="Fisico",U1202=1),1,IF(AND(U1202=1,$I1202="Electronico"),2,IF(U1202=1,VLOOKUP($C1202&amp;"|"&amp;$B1202&amp;"|"&amp;$D1202,Empresas!$C$6:$CC$92,$G1202+6+1,0),0))))</f>
        <v>0</v>
      </c>
      <c r="AM1202" s="149">
        <f t="shared" si="191"/>
        <v>0</v>
      </c>
      <c r="AN1202" s="149">
        <f t="shared" si="192"/>
        <v>0</v>
      </c>
      <c r="AO1202" s="152">
        <f t="shared" si="193"/>
        <v>0</v>
      </c>
    </row>
    <row r="1203" spans="1:41" x14ac:dyDescent="0.25">
      <c r="A1203" s="137" t="str">
        <f>VLOOKUP(D1203,Empresas!$D$7:$F$91,3,0)</f>
        <v>Jose</v>
      </c>
      <c r="B1203" s="138" t="str">
        <f>VLOOKUP(D1203,Empresas!$D$7:$G$91,4,0)</f>
        <v>Wildor</v>
      </c>
      <c r="C1203" s="138" t="s">
        <v>544</v>
      </c>
      <c r="D1203" s="138" t="s">
        <v>231</v>
      </c>
      <c r="E1203" s="138" t="str">
        <f>VLOOKUP(D1203,Empresas!$D$7:$E$92,2,0)</f>
        <v>SUBDITEX</v>
      </c>
      <c r="F1203" s="138" t="s">
        <v>168</v>
      </c>
      <c r="G1203" s="139">
        <f t="shared" si="197"/>
        <v>37</v>
      </c>
      <c r="H1203" s="139" t="str">
        <f>VLOOKUP(D1203,Empresas!$D$6:$L$92,7,0)</f>
        <v>Trimestral</v>
      </c>
      <c r="I1203" s="138" t="str">
        <f>VLOOKUP(VLOOKUP(D1203&amp;"|"&amp;B1203,Empresas!$I$7:$CB$92,G1203,0),Tablas!$A$3:$B$5,2,0)</f>
        <v>Solo analisis</v>
      </c>
      <c r="J1203" s="78">
        <v>1</v>
      </c>
      <c r="K1203" s="78">
        <v>1</v>
      </c>
      <c r="L1203" s="78">
        <v>1</v>
      </c>
      <c r="M1203" s="78">
        <v>1</v>
      </c>
      <c r="N1203" s="78">
        <v>1</v>
      </c>
      <c r="O1203" s="78">
        <v>1</v>
      </c>
      <c r="P1203" s="78">
        <v>1</v>
      </c>
      <c r="Q1203" s="78">
        <v>1</v>
      </c>
      <c r="R1203" s="78"/>
      <c r="S1203" s="78"/>
      <c r="T1203" s="78"/>
      <c r="U1203" s="78"/>
      <c r="V1203" s="78" t="str">
        <f>VLOOKUP(D1203,Empresas!$D$7:$CF$91,81,0)</f>
        <v>B</v>
      </c>
      <c r="W1203" s="78" t="str">
        <f>VLOOKUP(D1203,Empresas!$D$7:$M$91,10,0)</f>
        <v>Mype</v>
      </c>
      <c r="X1203" s="69" t="str">
        <f t="shared" si="189"/>
        <v>SI</v>
      </c>
      <c r="Y1203" s="153" t="str">
        <f t="shared" si="190"/>
        <v>Si aplica</v>
      </c>
      <c r="Z1203" s="147">
        <f>IF(Y1203="No aplica",0,IF(I1203="no",0,IF(I1203="No aplica",0,IF(I1203="Si",1,IF(I1203="Fisico",1,IF(I1203="Electronico",2,VLOOKUP(C1203&amp;"|"&amp;B1203&amp;"|"&amp;D1203,Empresas!$C$6:$CC$92,G1203+6+1,0)))))))</f>
        <v>3</v>
      </c>
      <c r="AA1203" s="147">
        <f>IF(AND($I1203="Si",J1203=1),1,IF(AND($I1203="Fisico",J1203=1),1,IF(AND(J1203=1,$I1203="Electronico"),2,IF(J1203=1,VLOOKUP($C1203&amp;"|"&amp;$B1203&amp;"|"&amp;$D1203,Empresas!$C$6:$CC$92,$G1203+6+1,0),0))))</f>
        <v>3</v>
      </c>
      <c r="AB1203" s="147">
        <f>IF(AND($I1203="Si",K1203=1),1,IF(AND($I1203="Fisico",K1203=1),1,IF(AND(K1203=1,$I1203="Electronico"),2,IF(K1203=1,VLOOKUP($C1203&amp;"|"&amp;$B1203&amp;"|"&amp;$D1203,Empresas!$C$6:$CC$92,$G1203+6+1,0),0))))</f>
        <v>3</v>
      </c>
      <c r="AC1203" s="147">
        <f>IF(AND($I1203="Si",L1203=1),1,IF(AND($I1203="Fisico",L1203=1),1,IF(AND(L1203=1,$I1203="Electronico"),2,IF(L1203=1,VLOOKUP($C1203&amp;"|"&amp;$B1203&amp;"|"&amp;$D1203,Empresas!$C$6:$CC$92,$G1203+6+1,0),0))))</f>
        <v>3</v>
      </c>
      <c r="AD1203" s="147">
        <f>IF(AND($I1203="Si",M1203=1),1,IF(AND($I1203="Fisico",M1203=1),1,IF(AND(M1203=1,$I1203="Electronico"),2,IF(M1203=1,VLOOKUP($C1203&amp;"|"&amp;$B1203&amp;"|"&amp;$D1203,Empresas!$C$6:$CC$92,$G1203+6+1,0),0))))</f>
        <v>3</v>
      </c>
      <c r="AE1203" s="147">
        <f>IF(AND($I1203="Si",N1203=1),1,IF(AND($I1203="Fisico",N1203=1),1,IF(AND(N1203=1,$I1203="Electronico"),2,IF(N1203=1,VLOOKUP($C1203&amp;"|"&amp;$B1203&amp;"|"&amp;$D1203,Empresas!$C$6:$CC$92,$G1203+6+1,0),0))))</f>
        <v>3</v>
      </c>
      <c r="AF1203" s="147">
        <f>IF(AND($I1203="Si",O1203=1),1,IF(AND($I1203="Fisico",O1203=1),1,IF(AND(O1203=1,$I1203="Electronico"),2,IF(O1203=1,VLOOKUP($C1203&amp;"|"&amp;$B1203&amp;"|"&amp;$D1203,Empresas!$C$6:$CC$92,$G1203+6+1,0),0))))</f>
        <v>3</v>
      </c>
      <c r="AG1203" s="147">
        <f>IF(AND($I1203="Si",P1203=1),1,IF(AND($I1203="Fisico",P1203=1),1,IF(AND(P1203=1,$I1203="Electronico"),2,IF(P1203=1,VLOOKUP($C1203&amp;"|"&amp;$B1203&amp;"|"&amp;$D1203,Empresas!$C$6:$CC$92,$G1203+6+1,0),0))))</f>
        <v>3</v>
      </c>
      <c r="AH1203" s="147">
        <f>IF(AND($I1203="Si",Q1203=1),1,IF(AND($I1203="Fisico",Q1203=1),1,IF(AND(Q1203=1,$I1203="Electronico"),2,IF(Q1203=1,VLOOKUP($C1203&amp;"|"&amp;$B1203&amp;"|"&amp;$D1203,Empresas!$C$6:$CC$92,$G1203+6+1,0),0))))</f>
        <v>3</v>
      </c>
      <c r="AI1203" s="147">
        <f>IF(AND($I1203="Si",R1203=1),1,IF(AND($I1203="Fisico",R1203=1),1,IF(AND(R1203=1,$I1203="Electronico"),2,IF(R1203=1,VLOOKUP($C1203&amp;"|"&amp;$B1203&amp;"|"&amp;$D1203,Empresas!$C$6:$CC$92,$G1203+6+1,0),0))))</f>
        <v>0</v>
      </c>
      <c r="AJ1203" s="147">
        <f>IF(AND($I1203="Si",S1203=1),1,IF(AND($I1203="Fisico",S1203=1),1,IF(AND(S1203=1,$I1203="Electronico"),2,IF(S1203=1,VLOOKUP($C1203&amp;"|"&amp;$B1203&amp;"|"&amp;$D1203,Empresas!$C$6:$CC$92,$G1203+6+1,0),0))))</f>
        <v>0</v>
      </c>
      <c r="AK1203" s="147">
        <f>IF(AND($I1203="Si",T1203=1),1,IF(AND($I1203="Fisico",T1203=1),1,IF(AND(T1203=1,$I1203="Electronico"),2,IF(T1203=1,VLOOKUP($C1203&amp;"|"&amp;$B1203&amp;"|"&amp;$D1203,Empresas!$C$6:$CC$92,$G1203+6+1,0),0))))</f>
        <v>0</v>
      </c>
      <c r="AL1203" s="147">
        <f>IF(AND($I1203="Si",U1203=1),1,IF(AND($I1203="Fisico",U1203=1),1,IF(AND(U1203=1,$I1203="Electronico"),2,IF(U1203=1,VLOOKUP($C1203&amp;"|"&amp;$B1203&amp;"|"&amp;$D1203,Empresas!$C$6:$CC$92,$G1203+6+1,0),0))))</f>
        <v>0</v>
      </c>
      <c r="AM1203" s="149">
        <f t="shared" si="191"/>
        <v>24</v>
      </c>
      <c r="AN1203" s="149">
        <f t="shared" si="192"/>
        <v>24</v>
      </c>
      <c r="AO1203" s="152">
        <f t="shared" si="193"/>
        <v>1</v>
      </c>
    </row>
    <row r="1204" spans="1:41" x14ac:dyDescent="0.25">
      <c r="A1204" s="137" t="str">
        <f>VLOOKUP(D1204,Empresas!$D$7:$F$91,3,0)</f>
        <v>Jose</v>
      </c>
      <c r="B1204" s="138" t="str">
        <f>VLOOKUP(D1204,Empresas!$D$7:$G$91,4,0)</f>
        <v>Wildor</v>
      </c>
      <c r="C1204" s="138" t="s">
        <v>544</v>
      </c>
      <c r="D1204" s="138" t="s">
        <v>231</v>
      </c>
      <c r="E1204" s="138" t="str">
        <f>VLOOKUP(D1204,Empresas!$D$7:$E$92,2,0)</f>
        <v>SUBDITEX</v>
      </c>
      <c r="F1204" s="138" t="s">
        <v>169</v>
      </c>
      <c r="G1204" s="139">
        <f t="shared" si="197"/>
        <v>40</v>
      </c>
      <c r="H1204" s="139" t="str">
        <f>VLOOKUP(D1204,Empresas!$D$6:$L$92,7,0)</f>
        <v>Trimestral</v>
      </c>
      <c r="I1204" s="138" t="str">
        <f>VLOOKUP(VLOOKUP(D1204&amp;"|"&amp;B1204,Empresas!$I$7:$CB$92,G1204,0),Tablas!$A$3:$B$5,2,0)</f>
        <v>No aplica</v>
      </c>
      <c r="J1204" s="78"/>
      <c r="K1204" s="78"/>
      <c r="L1204" s="78"/>
      <c r="M1204" s="78"/>
      <c r="N1204" s="78"/>
      <c r="O1204" s="78"/>
      <c r="P1204" s="78"/>
      <c r="Q1204" s="78"/>
      <c r="R1204" s="78"/>
      <c r="S1204" s="78"/>
      <c r="T1204" s="78"/>
      <c r="U1204" s="78"/>
      <c r="V1204" s="78" t="str">
        <f>VLOOKUP(D1204,Empresas!$D$7:$CF$91,81,0)</f>
        <v>B</v>
      </c>
      <c r="W1204" s="78" t="str">
        <f>VLOOKUP(D1204,Empresas!$D$7:$M$91,10,0)</f>
        <v>Mype</v>
      </c>
      <c r="X1204" s="69" t="str">
        <f t="shared" si="189"/>
        <v>SI</v>
      </c>
      <c r="Y1204" s="153" t="str">
        <f t="shared" si="190"/>
        <v>No aplica</v>
      </c>
      <c r="Z1204" s="147">
        <f>IF(Y1204="No aplica",0,IF(I1204="no",0,IF(I1204="No aplica",0,IF(I1204="Si",1,IF(I1204="Fisico",1,IF(I1204="Electronico",2,VLOOKUP(C1204&amp;"|"&amp;B1204&amp;"|"&amp;D1204,Empresas!$C$6:$CC$92,G1204+6+1,0)))))))</f>
        <v>0</v>
      </c>
      <c r="AA1204" s="147">
        <f>IF(AND($I1204="Si",J1204=1),1,IF(AND($I1204="Fisico",J1204=1),1,IF(AND(J1204=1,$I1204="Electronico"),2,IF(J1204=1,VLOOKUP($C1204&amp;"|"&amp;$B1204&amp;"|"&amp;$D1204,Empresas!$C$6:$CC$92,$G1204+6+1,0),0))))</f>
        <v>0</v>
      </c>
      <c r="AB1204" s="147">
        <f>IF(AND($I1204="Si",K1204=1),1,IF(AND($I1204="Fisico",K1204=1),1,IF(AND(K1204=1,$I1204="Electronico"),2,IF(K1204=1,VLOOKUP($C1204&amp;"|"&amp;$B1204&amp;"|"&amp;$D1204,Empresas!$C$6:$CC$92,$G1204+6+1,0),0))))</f>
        <v>0</v>
      </c>
      <c r="AC1204" s="147">
        <f>IF(AND($I1204="Si",L1204=1),1,IF(AND($I1204="Fisico",L1204=1),1,IF(AND(L1204=1,$I1204="Electronico"),2,IF(L1204=1,VLOOKUP($C1204&amp;"|"&amp;$B1204&amp;"|"&amp;$D1204,Empresas!$C$6:$CC$92,$G1204+6+1,0),0))))</f>
        <v>0</v>
      </c>
      <c r="AD1204" s="147">
        <f>IF(AND($I1204="Si",M1204=1),1,IF(AND($I1204="Fisico",M1204=1),1,IF(AND(M1204=1,$I1204="Electronico"),2,IF(M1204=1,VLOOKUP($C1204&amp;"|"&amp;$B1204&amp;"|"&amp;$D1204,Empresas!$C$6:$CC$92,$G1204+6+1,0),0))))</f>
        <v>0</v>
      </c>
      <c r="AE1204" s="147">
        <f>IF(AND($I1204="Si",N1204=1),1,IF(AND($I1204="Fisico",N1204=1),1,IF(AND(N1204=1,$I1204="Electronico"),2,IF(N1204=1,VLOOKUP($C1204&amp;"|"&amp;$B1204&amp;"|"&amp;$D1204,Empresas!$C$6:$CC$92,$G1204+6+1,0),0))))</f>
        <v>0</v>
      </c>
      <c r="AF1204" s="147">
        <f>IF(AND($I1204="Si",O1204=1),1,IF(AND($I1204="Fisico",O1204=1),1,IF(AND(O1204=1,$I1204="Electronico"),2,IF(O1204=1,VLOOKUP($C1204&amp;"|"&amp;$B1204&amp;"|"&amp;$D1204,Empresas!$C$6:$CC$92,$G1204+6+1,0),0))))</f>
        <v>0</v>
      </c>
      <c r="AG1204" s="147">
        <f>IF(AND($I1204="Si",P1204=1),1,IF(AND($I1204="Fisico",P1204=1),1,IF(AND(P1204=1,$I1204="Electronico"),2,IF(P1204=1,VLOOKUP($C1204&amp;"|"&amp;$B1204&amp;"|"&amp;$D1204,Empresas!$C$6:$CC$92,$G1204+6+1,0),0))))</f>
        <v>0</v>
      </c>
      <c r="AH1204" s="147">
        <f>IF(AND($I1204="Si",Q1204=1),1,IF(AND($I1204="Fisico",Q1204=1),1,IF(AND(Q1204=1,$I1204="Electronico"),2,IF(Q1204=1,VLOOKUP($C1204&amp;"|"&amp;$B1204&amp;"|"&amp;$D1204,Empresas!$C$6:$CC$92,$G1204+6+1,0),0))))</f>
        <v>0</v>
      </c>
      <c r="AI1204" s="147">
        <f>IF(AND($I1204="Si",R1204=1),1,IF(AND($I1204="Fisico",R1204=1),1,IF(AND(R1204=1,$I1204="Electronico"),2,IF(R1204=1,VLOOKUP($C1204&amp;"|"&amp;$B1204&amp;"|"&amp;$D1204,Empresas!$C$6:$CC$92,$G1204+6+1,0),0))))</f>
        <v>0</v>
      </c>
      <c r="AJ1204" s="147">
        <f>IF(AND($I1204="Si",S1204=1),1,IF(AND($I1204="Fisico",S1204=1),1,IF(AND(S1204=1,$I1204="Electronico"),2,IF(S1204=1,VLOOKUP($C1204&amp;"|"&amp;$B1204&amp;"|"&amp;$D1204,Empresas!$C$6:$CC$92,$G1204+6+1,0),0))))</f>
        <v>0</v>
      </c>
      <c r="AK1204" s="147">
        <f>IF(AND($I1204="Si",T1204=1),1,IF(AND($I1204="Fisico",T1204=1),1,IF(AND(T1204=1,$I1204="Electronico"),2,IF(T1204=1,VLOOKUP($C1204&amp;"|"&amp;$B1204&amp;"|"&amp;$D1204,Empresas!$C$6:$CC$92,$G1204+6+1,0),0))))</f>
        <v>0</v>
      </c>
      <c r="AL1204" s="147">
        <f>IF(AND($I1204="Si",U1204=1),1,IF(AND($I1204="Fisico",U1204=1),1,IF(AND(U1204=1,$I1204="Electronico"),2,IF(U1204=1,VLOOKUP($C1204&amp;"|"&amp;$B1204&amp;"|"&amp;$D1204,Empresas!$C$6:$CC$92,$G1204+6+1,0),0))))</f>
        <v>0</v>
      </c>
      <c r="AM1204" s="149">
        <f t="shared" si="191"/>
        <v>0</v>
      </c>
      <c r="AN1204" s="149">
        <f t="shared" si="192"/>
        <v>0</v>
      </c>
      <c r="AO1204" s="152">
        <f t="shared" si="193"/>
        <v>0</v>
      </c>
    </row>
    <row r="1205" spans="1:41" x14ac:dyDescent="0.25">
      <c r="A1205" s="137" t="str">
        <f>VLOOKUP(D1205,Empresas!$D$7:$F$91,3,0)</f>
        <v>Jose</v>
      </c>
      <c r="B1205" s="138" t="str">
        <f>VLOOKUP(D1205,Empresas!$D$7:$G$91,4,0)</f>
        <v>Wildor</v>
      </c>
      <c r="C1205" s="138" t="s">
        <v>544</v>
      </c>
      <c r="D1205" s="138" t="s">
        <v>231</v>
      </c>
      <c r="E1205" s="138" t="str">
        <f>VLOOKUP(D1205,Empresas!$D$7:$E$92,2,0)</f>
        <v>SUBDITEX</v>
      </c>
      <c r="F1205" s="138" t="s">
        <v>170</v>
      </c>
      <c r="G1205" s="139">
        <f t="shared" si="197"/>
        <v>43</v>
      </c>
      <c r="H1205" s="139" t="str">
        <f>VLOOKUP(D1205,Empresas!$D$6:$L$92,7,0)</f>
        <v>Trimestral</v>
      </c>
      <c r="I1205" s="138" t="str">
        <f>VLOOKUP(VLOOKUP(D1205&amp;"|"&amp;B1205,Empresas!$I$7:$CB$92,G1205,0),Tablas!$A$3:$B$5,2,0)</f>
        <v>No aplica</v>
      </c>
      <c r="J1205" s="78"/>
      <c r="K1205" s="78"/>
      <c r="L1205" s="78"/>
      <c r="M1205" s="78"/>
      <c r="N1205" s="78"/>
      <c r="O1205" s="78"/>
      <c r="P1205" s="78"/>
      <c r="Q1205" s="78"/>
      <c r="R1205" s="78"/>
      <c r="S1205" s="78"/>
      <c r="T1205" s="78"/>
      <c r="U1205" s="78"/>
      <c r="V1205" s="78" t="str">
        <f>VLOOKUP(D1205,Empresas!$D$7:$CF$91,81,0)</f>
        <v>B</v>
      </c>
      <c r="W1205" s="78" t="str">
        <f>VLOOKUP(D1205,Empresas!$D$7:$M$91,10,0)</f>
        <v>Mype</v>
      </c>
      <c r="X1205" s="69" t="str">
        <f t="shared" si="189"/>
        <v>SI</v>
      </c>
      <c r="Y1205" s="153" t="str">
        <f t="shared" si="190"/>
        <v>No aplica</v>
      </c>
      <c r="Z1205" s="147">
        <f>IF(Y1205="No aplica",0,IF(I1205="no",0,IF(I1205="No aplica",0,IF(I1205="Si",1,IF(I1205="Fisico",1,IF(I1205="Electronico",2,VLOOKUP(C1205&amp;"|"&amp;B1205&amp;"|"&amp;D1205,Empresas!$C$6:$CC$92,G1205+6+1,0)))))))</f>
        <v>0</v>
      </c>
      <c r="AA1205" s="147">
        <f>IF(AND($I1205="Si",J1205=1),1,IF(AND($I1205="Fisico",J1205=1),1,IF(AND(J1205=1,$I1205="Electronico"),2,IF(J1205=1,VLOOKUP($C1205&amp;"|"&amp;$B1205&amp;"|"&amp;$D1205,Empresas!$C$6:$CC$92,$G1205+6+1,0),0))))</f>
        <v>0</v>
      </c>
      <c r="AB1205" s="147">
        <f>IF(AND($I1205="Si",K1205=1),1,IF(AND($I1205="Fisico",K1205=1),1,IF(AND(K1205=1,$I1205="Electronico"),2,IF(K1205=1,VLOOKUP($C1205&amp;"|"&amp;$B1205&amp;"|"&amp;$D1205,Empresas!$C$6:$CC$92,$G1205+6+1,0),0))))</f>
        <v>0</v>
      </c>
      <c r="AC1205" s="147">
        <f>IF(AND($I1205="Si",L1205=1),1,IF(AND($I1205="Fisico",L1205=1),1,IF(AND(L1205=1,$I1205="Electronico"),2,IF(L1205=1,VLOOKUP($C1205&amp;"|"&amp;$B1205&amp;"|"&amp;$D1205,Empresas!$C$6:$CC$92,$G1205+6+1,0),0))))</f>
        <v>0</v>
      </c>
      <c r="AD1205" s="147">
        <f>IF(AND($I1205="Si",M1205=1),1,IF(AND($I1205="Fisico",M1205=1),1,IF(AND(M1205=1,$I1205="Electronico"),2,IF(M1205=1,VLOOKUP($C1205&amp;"|"&amp;$B1205&amp;"|"&amp;$D1205,Empresas!$C$6:$CC$92,$G1205+6+1,0),0))))</f>
        <v>0</v>
      </c>
      <c r="AE1205" s="147">
        <f>IF(AND($I1205="Si",N1205=1),1,IF(AND($I1205="Fisico",N1205=1),1,IF(AND(N1205=1,$I1205="Electronico"),2,IF(N1205=1,VLOOKUP($C1205&amp;"|"&amp;$B1205&amp;"|"&amp;$D1205,Empresas!$C$6:$CC$92,$G1205+6+1,0),0))))</f>
        <v>0</v>
      </c>
      <c r="AF1205" s="147">
        <f>IF(AND($I1205="Si",O1205=1),1,IF(AND($I1205="Fisico",O1205=1),1,IF(AND(O1205=1,$I1205="Electronico"),2,IF(O1205=1,VLOOKUP($C1205&amp;"|"&amp;$B1205&amp;"|"&amp;$D1205,Empresas!$C$6:$CC$92,$G1205+6+1,0),0))))</f>
        <v>0</v>
      </c>
      <c r="AG1205" s="147">
        <f>IF(AND($I1205="Si",P1205=1),1,IF(AND($I1205="Fisico",P1205=1),1,IF(AND(P1205=1,$I1205="Electronico"),2,IF(P1205=1,VLOOKUP($C1205&amp;"|"&amp;$B1205&amp;"|"&amp;$D1205,Empresas!$C$6:$CC$92,$G1205+6+1,0),0))))</f>
        <v>0</v>
      </c>
      <c r="AH1205" s="147">
        <f>IF(AND($I1205="Si",Q1205=1),1,IF(AND($I1205="Fisico",Q1205=1),1,IF(AND(Q1205=1,$I1205="Electronico"),2,IF(Q1205=1,VLOOKUP($C1205&amp;"|"&amp;$B1205&amp;"|"&amp;$D1205,Empresas!$C$6:$CC$92,$G1205+6+1,0),0))))</f>
        <v>0</v>
      </c>
      <c r="AI1205" s="147">
        <f>IF(AND($I1205="Si",R1205=1),1,IF(AND($I1205="Fisico",R1205=1),1,IF(AND(R1205=1,$I1205="Electronico"),2,IF(R1205=1,VLOOKUP($C1205&amp;"|"&amp;$B1205&amp;"|"&amp;$D1205,Empresas!$C$6:$CC$92,$G1205+6+1,0),0))))</f>
        <v>0</v>
      </c>
      <c r="AJ1205" s="147">
        <f>IF(AND($I1205="Si",S1205=1),1,IF(AND($I1205="Fisico",S1205=1),1,IF(AND(S1205=1,$I1205="Electronico"),2,IF(S1205=1,VLOOKUP($C1205&amp;"|"&amp;$B1205&amp;"|"&amp;$D1205,Empresas!$C$6:$CC$92,$G1205+6+1,0),0))))</f>
        <v>0</v>
      </c>
      <c r="AK1205" s="147">
        <f>IF(AND($I1205="Si",T1205=1),1,IF(AND($I1205="Fisico",T1205=1),1,IF(AND(T1205=1,$I1205="Electronico"),2,IF(T1205=1,VLOOKUP($C1205&amp;"|"&amp;$B1205&amp;"|"&amp;$D1205,Empresas!$C$6:$CC$92,$G1205+6+1,0),0))))</f>
        <v>0</v>
      </c>
      <c r="AL1205" s="147">
        <f>IF(AND($I1205="Si",U1205=1),1,IF(AND($I1205="Fisico",U1205=1),1,IF(AND(U1205=1,$I1205="Electronico"),2,IF(U1205=1,VLOOKUP($C1205&amp;"|"&amp;$B1205&amp;"|"&amp;$D1205,Empresas!$C$6:$CC$92,$G1205+6+1,0),0))))</f>
        <v>0</v>
      </c>
      <c r="AM1205" s="149">
        <f t="shared" si="191"/>
        <v>0</v>
      </c>
      <c r="AN1205" s="149">
        <f t="shared" si="192"/>
        <v>0</v>
      </c>
      <c r="AO1205" s="152">
        <f t="shared" si="193"/>
        <v>0</v>
      </c>
    </row>
    <row r="1206" spans="1:41" x14ac:dyDescent="0.25">
      <c r="A1206" s="137" t="str">
        <f>VLOOKUP(D1206,Empresas!$D$7:$F$91,3,0)</f>
        <v>Jose</v>
      </c>
      <c r="B1206" s="138" t="str">
        <f>VLOOKUP(D1206,Empresas!$D$7:$G$91,4,0)</f>
        <v>Wildor</v>
      </c>
      <c r="C1206" s="138" t="s">
        <v>544</v>
      </c>
      <c r="D1206" s="138" t="s">
        <v>231</v>
      </c>
      <c r="E1206" s="138" t="str">
        <f>VLOOKUP(D1206,Empresas!$D$7:$E$92,2,0)</f>
        <v>SUBDITEX</v>
      </c>
      <c r="F1206" s="138" t="s">
        <v>171</v>
      </c>
      <c r="G1206" s="139">
        <f t="shared" si="197"/>
        <v>46</v>
      </c>
      <c r="H1206" s="139" t="str">
        <f>VLOOKUP(D1206,Empresas!$D$6:$L$92,7,0)</f>
        <v>Trimestral</v>
      </c>
      <c r="I1206" s="138" t="str">
        <f>VLOOKUP(VLOOKUP(D1206&amp;"|"&amp;B1206,Empresas!$I$7:$CB$92,G1206,0),Tablas!$A$3:$B$5,2,0)</f>
        <v>No aplica</v>
      </c>
      <c r="J1206" s="78"/>
      <c r="K1206" s="78"/>
      <c r="L1206" s="78"/>
      <c r="M1206" s="78"/>
      <c r="N1206" s="78"/>
      <c r="O1206" s="78"/>
      <c r="P1206" s="78"/>
      <c r="Q1206" s="78"/>
      <c r="R1206" s="78"/>
      <c r="S1206" s="78"/>
      <c r="T1206" s="78"/>
      <c r="U1206" s="78"/>
      <c r="V1206" s="78" t="str">
        <f>VLOOKUP(D1206,Empresas!$D$7:$CF$91,81,0)</f>
        <v>B</v>
      </c>
      <c r="W1206" s="78" t="str">
        <f>VLOOKUP(D1206,Empresas!$D$7:$M$91,10,0)</f>
        <v>Mype</v>
      </c>
      <c r="X1206" s="69" t="str">
        <f t="shared" si="189"/>
        <v>SI</v>
      </c>
      <c r="Y1206" s="153" t="str">
        <f t="shared" si="190"/>
        <v>No aplica</v>
      </c>
      <c r="Z1206" s="147">
        <f>IF(Y1206="No aplica",0,IF(I1206="no",0,IF(I1206="No aplica",0,IF(I1206="Si",1,IF(I1206="Fisico",1,IF(I1206="Electronico",2,VLOOKUP(C1206&amp;"|"&amp;B1206&amp;"|"&amp;D1206,Empresas!$C$6:$CC$92,G1206+6+1,0)))))))</f>
        <v>0</v>
      </c>
      <c r="AA1206" s="147">
        <f>IF(AND($I1206="Si",J1206=1),1,IF(AND($I1206="Fisico",J1206=1),1,IF(AND(J1206=1,$I1206="Electronico"),2,IF(J1206=1,VLOOKUP($C1206&amp;"|"&amp;$B1206&amp;"|"&amp;$D1206,Empresas!$C$6:$CC$92,$G1206+6+1,0),0))))</f>
        <v>0</v>
      </c>
      <c r="AB1206" s="147">
        <f>IF(AND($I1206="Si",K1206=1),1,IF(AND($I1206="Fisico",K1206=1),1,IF(AND(K1206=1,$I1206="Electronico"),2,IF(K1206=1,VLOOKUP($C1206&amp;"|"&amp;$B1206&amp;"|"&amp;$D1206,Empresas!$C$6:$CC$92,$G1206+6+1,0),0))))</f>
        <v>0</v>
      </c>
      <c r="AC1206" s="147">
        <f>IF(AND($I1206="Si",L1206=1),1,IF(AND($I1206="Fisico",L1206=1),1,IF(AND(L1206=1,$I1206="Electronico"),2,IF(L1206=1,VLOOKUP($C1206&amp;"|"&amp;$B1206&amp;"|"&amp;$D1206,Empresas!$C$6:$CC$92,$G1206+6+1,0),0))))</f>
        <v>0</v>
      </c>
      <c r="AD1206" s="147">
        <f>IF(AND($I1206="Si",M1206=1),1,IF(AND($I1206="Fisico",M1206=1),1,IF(AND(M1206=1,$I1206="Electronico"),2,IF(M1206=1,VLOOKUP($C1206&amp;"|"&amp;$B1206&amp;"|"&amp;$D1206,Empresas!$C$6:$CC$92,$G1206+6+1,0),0))))</f>
        <v>0</v>
      </c>
      <c r="AE1206" s="147">
        <f>IF(AND($I1206="Si",N1206=1),1,IF(AND($I1206="Fisico",N1206=1),1,IF(AND(N1206=1,$I1206="Electronico"),2,IF(N1206=1,VLOOKUP($C1206&amp;"|"&amp;$B1206&amp;"|"&amp;$D1206,Empresas!$C$6:$CC$92,$G1206+6+1,0),0))))</f>
        <v>0</v>
      </c>
      <c r="AF1206" s="147">
        <f>IF(AND($I1206="Si",O1206=1),1,IF(AND($I1206="Fisico",O1206=1),1,IF(AND(O1206=1,$I1206="Electronico"),2,IF(O1206=1,VLOOKUP($C1206&amp;"|"&amp;$B1206&amp;"|"&amp;$D1206,Empresas!$C$6:$CC$92,$G1206+6+1,0),0))))</f>
        <v>0</v>
      </c>
      <c r="AG1206" s="147">
        <f>IF(AND($I1206="Si",P1206=1),1,IF(AND($I1206="Fisico",P1206=1),1,IF(AND(P1206=1,$I1206="Electronico"),2,IF(P1206=1,VLOOKUP($C1206&amp;"|"&amp;$B1206&amp;"|"&amp;$D1206,Empresas!$C$6:$CC$92,$G1206+6+1,0),0))))</f>
        <v>0</v>
      </c>
      <c r="AH1206" s="147">
        <f>IF(AND($I1206="Si",Q1206=1),1,IF(AND($I1206="Fisico",Q1206=1),1,IF(AND(Q1206=1,$I1206="Electronico"),2,IF(Q1206=1,VLOOKUP($C1206&amp;"|"&amp;$B1206&amp;"|"&amp;$D1206,Empresas!$C$6:$CC$92,$G1206+6+1,0),0))))</f>
        <v>0</v>
      </c>
      <c r="AI1206" s="147">
        <f>IF(AND($I1206="Si",R1206=1),1,IF(AND($I1206="Fisico",R1206=1),1,IF(AND(R1206=1,$I1206="Electronico"),2,IF(R1206=1,VLOOKUP($C1206&amp;"|"&amp;$B1206&amp;"|"&amp;$D1206,Empresas!$C$6:$CC$92,$G1206+6+1,0),0))))</f>
        <v>0</v>
      </c>
      <c r="AJ1206" s="147">
        <f>IF(AND($I1206="Si",S1206=1),1,IF(AND($I1206="Fisico",S1206=1),1,IF(AND(S1206=1,$I1206="Electronico"),2,IF(S1206=1,VLOOKUP($C1206&amp;"|"&amp;$B1206&amp;"|"&amp;$D1206,Empresas!$C$6:$CC$92,$G1206+6+1,0),0))))</f>
        <v>0</v>
      </c>
      <c r="AK1206" s="147">
        <f>IF(AND($I1206="Si",T1206=1),1,IF(AND($I1206="Fisico",T1206=1),1,IF(AND(T1206=1,$I1206="Electronico"),2,IF(T1206=1,VLOOKUP($C1206&amp;"|"&amp;$B1206&amp;"|"&amp;$D1206,Empresas!$C$6:$CC$92,$G1206+6+1,0),0))))</f>
        <v>0</v>
      </c>
      <c r="AL1206" s="147">
        <f>IF(AND($I1206="Si",U1206=1),1,IF(AND($I1206="Fisico",U1206=1),1,IF(AND(U1206=1,$I1206="Electronico"),2,IF(U1206=1,VLOOKUP($C1206&amp;"|"&amp;$B1206&amp;"|"&amp;$D1206,Empresas!$C$6:$CC$92,$G1206+6+1,0),0))))</f>
        <v>0</v>
      </c>
      <c r="AM1206" s="149">
        <f t="shared" si="191"/>
        <v>0</v>
      </c>
      <c r="AN1206" s="149">
        <f t="shared" si="192"/>
        <v>0</v>
      </c>
      <c r="AO1206" s="152">
        <f t="shared" si="193"/>
        <v>0</v>
      </c>
    </row>
    <row r="1207" spans="1:41" x14ac:dyDescent="0.25">
      <c r="A1207" s="140" t="str">
        <f>VLOOKUP(D1207,Empresas!$D$7:$F$91,3,0)</f>
        <v>Jose</v>
      </c>
      <c r="B1207" s="141" t="str">
        <f>VLOOKUP(D1207,Empresas!$D$7:$G$91,4,0)</f>
        <v>Wildor</v>
      </c>
      <c r="C1207" s="141" t="s">
        <v>544</v>
      </c>
      <c r="D1207" s="141" t="s">
        <v>231</v>
      </c>
      <c r="E1207" s="141" t="str">
        <f>VLOOKUP(D1207,Empresas!$D$7:$E$92,2,0)</f>
        <v>SUBDITEX</v>
      </c>
      <c r="F1207" s="141" t="s">
        <v>172</v>
      </c>
      <c r="G1207" s="142">
        <f>+Empresas!$BF$2</f>
        <v>50</v>
      </c>
      <c r="H1207" s="142" t="str">
        <f>VLOOKUP(D1207,Empresas!$D$6:$L$92,7,0)</f>
        <v>Trimestral</v>
      </c>
      <c r="I1207" s="141" t="str">
        <f>VLOOKUP(VLOOKUP(D1207&amp;"|"&amp;B1207,Empresas!$I$7:$CB$92,G1207,0),Tablas!$A$8:$B$10,2,0)</f>
        <v>Electronico</v>
      </c>
      <c r="J1207" s="78">
        <v>1</v>
      </c>
      <c r="K1207" s="78">
        <v>1</v>
      </c>
      <c r="L1207" s="78">
        <v>1</v>
      </c>
      <c r="M1207" s="78">
        <v>1</v>
      </c>
      <c r="N1207" s="78">
        <v>1</v>
      </c>
      <c r="O1207" s="78">
        <v>1</v>
      </c>
      <c r="P1207" s="78">
        <v>1</v>
      </c>
      <c r="Q1207" s="78">
        <v>2</v>
      </c>
      <c r="R1207" s="78"/>
      <c r="S1207" s="78"/>
      <c r="T1207" s="78"/>
      <c r="U1207" s="78"/>
      <c r="V1207" s="78" t="str">
        <f>VLOOKUP(D1207,Empresas!$D$7:$CF$91,81,0)</f>
        <v>B</v>
      </c>
      <c r="W1207" s="78" t="str">
        <f>VLOOKUP(D1207,Empresas!$D$7:$M$91,10,0)</f>
        <v>Mype</v>
      </c>
      <c r="X1207" s="69" t="str">
        <f t="shared" si="189"/>
        <v>SI</v>
      </c>
      <c r="Y1207" s="153" t="str">
        <f t="shared" si="190"/>
        <v>Si aplica</v>
      </c>
      <c r="Z1207" s="147">
        <f>IF(Y1207="No aplica",0,IF(I1207="no",0,IF(I1207="No aplica",0,IF(I1207="Si",1,IF(I1207="Fisico",1,IF(I1207="Electronico",2,VLOOKUP(C1207&amp;"|"&amp;B1207&amp;"|"&amp;D1207,Empresas!$C$6:$CC$92,G1207+6+1,0)))))))</f>
        <v>2</v>
      </c>
      <c r="AA1207" s="147">
        <f>IF(AND($I1207="Si",J1207=1),1,IF(AND($I1207="Fisico",J1207=1),1,IF(AND(J1207=1,$I1207="Electronico"),2,IF(J1207=1,VLOOKUP($C1207&amp;"|"&amp;$B1207&amp;"|"&amp;$D1207,Empresas!$C$6:$CC$92,$G1207+6+1,0),0))))</f>
        <v>2</v>
      </c>
      <c r="AB1207" s="147">
        <f>IF(AND($I1207="Si",K1207=1),1,IF(AND($I1207="Fisico",K1207=1),1,IF(AND(K1207=1,$I1207="Electronico"),2,IF(K1207=1,VLOOKUP($C1207&amp;"|"&amp;$B1207&amp;"|"&amp;$D1207,Empresas!$C$6:$CC$92,$G1207+6+1,0),0))))</f>
        <v>2</v>
      </c>
      <c r="AC1207" s="147">
        <f>IF(AND($I1207="Si",L1207=1),1,IF(AND($I1207="Fisico",L1207=1),1,IF(AND(L1207=1,$I1207="Electronico"),2,IF(L1207=1,VLOOKUP($C1207&amp;"|"&amp;$B1207&amp;"|"&amp;$D1207,Empresas!$C$6:$CC$92,$G1207+6+1,0),0))))</f>
        <v>2</v>
      </c>
      <c r="AD1207" s="147">
        <f>IF(AND($I1207="Si",M1207=1),1,IF(AND($I1207="Fisico",M1207=1),1,IF(AND(M1207=1,$I1207="Electronico"),2,IF(M1207=1,VLOOKUP($C1207&amp;"|"&amp;$B1207&amp;"|"&amp;$D1207,Empresas!$C$6:$CC$92,$G1207+6+1,0),0))))</f>
        <v>2</v>
      </c>
      <c r="AE1207" s="147">
        <f>IF(AND($I1207="Si",N1207=1),1,IF(AND($I1207="Fisico",N1207=1),1,IF(AND(N1207=1,$I1207="Electronico"),2,IF(N1207=1,VLOOKUP($C1207&amp;"|"&amp;$B1207&amp;"|"&amp;$D1207,Empresas!$C$6:$CC$92,$G1207+6+1,0),0))))</f>
        <v>2</v>
      </c>
      <c r="AF1207" s="147">
        <f>IF(AND($I1207="Si",O1207=1),1,IF(AND($I1207="Fisico",O1207=1),1,IF(AND(O1207=1,$I1207="Electronico"),2,IF(O1207=1,VLOOKUP($C1207&amp;"|"&amp;$B1207&amp;"|"&amp;$D1207,Empresas!$C$6:$CC$92,$G1207+6+1,0),0))))</f>
        <v>2</v>
      </c>
      <c r="AG1207" s="147">
        <f>IF(AND($I1207="Si",P1207=1),1,IF(AND($I1207="Fisico",P1207=1),1,IF(AND(P1207=1,$I1207="Electronico"),2,IF(P1207=1,VLOOKUP($C1207&amp;"|"&amp;$B1207&amp;"|"&amp;$D1207,Empresas!$C$6:$CC$92,$G1207+6+1,0),0))))</f>
        <v>2</v>
      </c>
      <c r="AH1207" s="147">
        <f>IF(AND($I1207="Si",Q1207=1),1,IF(AND($I1207="Fisico",Q1207=1),1,IF(AND(Q1207=1,$I1207="Electronico"),2,IF(Q1207=1,VLOOKUP($C1207&amp;"|"&amp;$B1207&amp;"|"&amp;$D1207,Empresas!$C$6:$CC$92,$G1207+6+1,0),0))))</f>
        <v>0</v>
      </c>
      <c r="AI1207" s="147">
        <f>IF(AND($I1207="Si",R1207=1),1,IF(AND($I1207="Fisico",R1207=1),1,IF(AND(R1207=1,$I1207="Electronico"),2,IF(R1207=1,VLOOKUP($C1207&amp;"|"&amp;$B1207&amp;"|"&amp;$D1207,Empresas!$C$6:$CC$92,$G1207+6+1,0),0))))</f>
        <v>0</v>
      </c>
      <c r="AJ1207" s="147">
        <f>IF(AND($I1207="Si",S1207=1),1,IF(AND($I1207="Fisico",S1207=1),1,IF(AND(S1207=1,$I1207="Electronico"),2,IF(S1207=1,VLOOKUP($C1207&amp;"|"&amp;$B1207&amp;"|"&amp;$D1207,Empresas!$C$6:$CC$92,$G1207+6+1,0),0))))</f>
        <v>0</v>
      </c>
      <c r="AK1207" s="147">
        <f>IF(AND($I1207="Si",T1207=1),1,IF(AND($I1207="Fisico",T1207=1),1,IF(AND(T1207=1,$I1207="Electronico"),2,IF(T1207=1,VLOOKUP($C1207&amp;"|"&amp;$B1207&amp;"|"&amp;$D1207,Empresas!$C$6:$CC$92,$G1207+6+1,0),0))))</f>
        <v>0</v>
      </c>
      <c r="AL1207" s="147">
        <f>IF(AND($I1207="Si",U1207=1),1,IF(AND($I1207="Fisico",U1207=1),1,IF(AND(U1207=1,$I1207="Electronico"),2,IF(U1207=1,VLOOKUP($C1207&amp;"|"&amp;$B1207&amp;"|"&amp;$D1207,Empresas!$C$6:$CC$92,$G1207+6+1,0),0))))</f>
        <v>0</v>
      </c>
      <c r="AM1207" s="149">
        <f t="shared" si="191"/>
        <v>14</v>
      </c>
      <c r="AN1207" s="149">
        <f t="shared" si="192"/>
        <v>16</v>
      </c>
      <c r="AO1207" s="152">
        <f t="shared" si="193"/>
        <v>0.875</v>
      </c>
    </row>
    <row r="1208" spans="1:41" x14ac:dyDescent="0.25">
      <c r="A1208" s="140" t="str">
        <f>VLOOKUP(D1208,Empresas!$D$7:$F$91,3,0)</f>
        <v>Jose</v>
      </c>
      <c r="B1208" s="141" t="str">
        <f>VLOOKUP(D1208,Empresas!$D$7:$G$91,4,0)</f>
        <v>Wildor</v>
      </c>
      <c r="C1208" s="141" t="s">
        <v>544</v>
      </c>
      <c r="D1208" s="141" t="s">
        <v>231</v>
      </c>
      <c r="E1208" s="141" t="str">
        <f>VLOOKUP(D1208,Empresas!$D$7:$E$92,2,0)</f>
        <v>SUBDITEX</v>
      </c>
      <c r="F1208" s="141" t="s">
        <v>173</v>
      </c>
      <c r="G1208" s="142">
        <f>+G1207+1</f>
        <v>51</v>
      </c>
      <c r="H1208" s="142" t="str">
        <f>VLOOKUP(D1208,Empresas!$D$6:$L$92,7,0)</f>
        <v>Trimestral</v>
      </c>
      <c r="I1208" s="141" t="str">
        <f>VLOOKUP(VLOOKUP(D1208&amp;"|"&amp;B1208,Empresas!$I$7:$CB$92,G1208,0),Tablas!$A$8:$B$10,2,0)</f>
        <v>Electronico</v>
      </c>
      <c r="J1208" s="78">
        <v>1</v>
      </c>
      <c r="K1208" s="78">
        <v>1</v>
      </c>
      <c r="L1208" s="78">
        <v>1</v>
      </c>
      <c r="M1208" s="78">
        <v>1</v>
      </c>
      <c r="N1208" s="78">
        <v>1</v>
      </c>
      <c r="O1208" s="78">
        <v>1</v>
      </c>
      <c r="P1208" s="78">
        <v>1</v>
      </c>
      <c r="Q1208" s="78">
        <v>2</v>
      </c>
      <c r="R1208" s="78"/>
      <c r="S1208" s="78"/>
      <c r="T1208" s="78"/>
      <c r="U1208" s="78"/>
      <c r="V1208" s="78" t="str">
        <f>VLOOKUP(D1208,Empresas!$D$7:$CF$91,81,0)</f>
        <v>B</v>
      </c>
      <c r="W1208" s="78" t="str">
        <f>VLOOKUP(D1208,Empresas!$D$7:$M$91,10,0)</f>
        <v>Mype</v>
      </c>
      <c r="X1208" s="69" t="str">
        <f t="shared" si="189"/>
        <v>SI</v>
      </c>
      <c r="Y1208" s="153" t="str">
        <f t="shared" si="190"/>
        <v>Si aplica</v>
      </c>
      <c r="Z1208" s="147">
        <f>IF(Y1208="No aplica",0,IF(I1208="no",0,IF(I1208="No aplica",0,IF(I1208="Si",1,IF(I1208="Fisico",1,IF(I1208="Electronico",2,VLOOKUP(C1208&amp;"|"&amp;B1208&amp;"|"&amp;D1208,Empresas!$C$6:$CC$92,G1208+6+1,0)))))))</f>
        <v>2</v>
      </c>
      <c r="AA1208" s="147">
        <f>IF(AND($I1208="Si",J1208=1),1,IF(AND($I1208="Fisico",J1208=1),1,IF(AND(J1208=1,$I1208="Electronico"),2,IF(J1208=1,VLOOKUP($C1208&amp;"|"&amp;$B1208&amp;"|"&amp;$D1208,Empresas!$C$6:$CC$92,$G1208+6+1,0),0))))</f>
        <v>2</v>
      </c>
      <c r="AB1208" s="147">
        <f>IF(AND($I1208="Si",K1208=1),1,IF(AND($I1208="Fisico",K1208=1),1,IF(AND(K1208=1,$I1208="Electronico"),2,IF(K1208=1,VLOOKUP($C1208&amp;"|"&amp;$B1208&amp;"|"&amp;$D1208,Empresas!$C$6:$CC$92,$G1208+6+1,0),0))))</f>
        <v>2</v>
      </c>
      <c r="AC1208" s="147">
        <f>IF(AND($I1208="Si",L1208=1),1,IF(AND($I1208="Fisico",L1208=1),1,IF(AND(L1208=1,$I1208="Electronico"),2,IF(L1208=1,VLOOKUP($C1208&amp;"|"&amp;$B1208&amp;"|"&amp;$D1208,Empresas!$C$6:$CC$92,$G1208+6+1,0),0))))</f>
        <v>2</v>
      </c>
      <c r="AD1208" s="147">
        <f>IF(AND($I1208="Si",M1208=1),1,IF(AND($I1208="Fisico",M1208=1),1,IF(AND(M1208=1,$I1208="Electronico"),2,IF(M1208=1,VLOOKUP($C1208&amp;"|"&amp;$B1208&amp;"|"&amp;$D1208,Empresas!$C$6:$CC$92,$G1208+6+1,0),0))))</f>
        <v>2</v>
      </c>
      <c r="AE1208" s="147">
        <f>IF(AND($I1208="Si",N1208=1),1,IF(AND($I1208="Fisico",N1208=1),1,IF(AND(N1208=1,$I1208="Electronico"),2,IF(N1208=1,VLOOKUP($C1208&amp;"|"&amp;$B1208&amp;"|"&amp;$D1208,Empresas!$C$6:$CC$92,$G1208+6+1,0),0))))</f>
        <v>2</v>
      </c>
      <c r="AF1208" s="147">
        <f>IF(AND($I1208="Si",O1208=1),1,IF(AND($I1208="Fisico",O1208=1),1,IF(AND(O1208=1,$I1208="Electronico"),2,IF(O1208=1,VLOOKUP($C1208&amp;"|"&amp;$B1208&amp;"|"&amp;$D1208,Empresas!$C$6:$CC$92,$G1208+6+1,0),0))))</f>
        <v>2</v>
      </c>
      <c r="AG1208" s="147">
        <f>IF(AND($I1208="Si",P1208=1),1,IF(AND($I1208="Fisico",P1208=1),1,IF(AND(P1208=1,$I1208="Electronico"),2,IF(P1208=1,VLOOKUP($C1208&amp;"|"&amp;$B1208&amp;"|"&amp;$D1208,Empresas!$C$6:$CC$92,$G1208+6+1,0),0))))</f>
        <v>2</v>
      </c>
      <c r="AH1208" s="147">
        <f>IF(AND($I1208="Si",Q1208=1),1,IF(AND($I1208="Fisico",Q1208=1),1,IF(AND(Q1208=1,$I1208="Electronico"),2,IF(Q1208=1,VLOOKUP($C1208&amp;"|"&amp;$B1208&amp;"|"&amp;$D1208,Empresas!$C$6:$CC$92,$G1208+6+1,0),0))))</f>
        <v>0</v>
      </c>
      <c r="AI1208" s="147">
        <f>IF(AND($I1208="Si",R1208=1),1,IF(AND($I1208="Fisico",R1208=1),1,IF(AND(R1208=1,$I1208="Electronico"),2,IF(R1208=1,VLOOKUP($C1208&amp;"|"&amp;$B1208&amp;"|"&amp;$D1208,Empresas!$C$6:$CC$92,$G1208+6+1,0),0))))</f>
        <v>0</v>
      </c>
      <c r="AJ1208" s="147">
        <f>IF(AND($I1208="Si",S1208=1),1,IF(AND($I1208="Fisico",S1208=1),1,IF(AND(S1208=1,$I1208="Electronico"),2,IF(S1208=1,VLOOKUP($C1208&amp;"|"&amp;$B1208&amp;"|"&amp;$D1208,Empresas!$C$6:$CC$92,$G1208+6+1,0),0))))</f>
        <v>0</v>
      </c>
      <c r="AK1208" s="147">
        <f>IF(AND($I1208="Si",T1208=1),1,IF(AND($I1208="Fisico",T1208=1),1,IF(AND(T1208=1,$I1208="Electronico"),2,IF(T1208=1,VLOOKUP($C1208&amp;"|"&amp;$B1208&amp;"|"&amp;$D1208,Empresas!$C$6:$CC$92,$G1208+6+1,0),0))))</f>
        <v>0</v>
      </c>
      <c r="AL1208" s="147">
        <f>IF(AND($I1208="Si",U1208=1),1,IF(AND($I1208="Fisico",U1208=1),1,IF(AND(U1208=1,$I1208="Electronico"),2,IF(U1208=1,VLOOKUP($C1208&amp;"|"&amp;$B1208&amp;"|"&amp;$D1208,Empresas!$C$6:$CC$92,$G1208+6+1,0),0))))</f>
        <v>0</v>
      </c>
      <c r="AM1208" s="149">
        <f t="shared" si="191"/>
        <v>14</v>
      </c>
      <c r="AN1208" s="149">
        <f t="shared" si="192"/>
        <v>16</v>
      </c>
      <c r="AO1208" s="152">
        <f t="shared" si="193"/>
        <v>0.875</v>
      </c>
    </row>
    <row r="1209" spans="1:41" x14ac:dyDescent="0.25">
      <c r="A1209" s="140" t="str">
        <f>VLOOKUP(D1209,Empresas!$D$7:$F$91,3,0)</f>
        <v>Jose</v>
      </c>
      <c r="B1209" s="141" t="str">
        <f>VLOOKUP(D1209,Empresas!$D$7:$G$91,4,0)</f>
        <v>Wildor</v>
      </c>
      <c r="C1209" s="141" t="s">
        <v>544</v>
      </c>
      <c r="D1209" s="141" t="s">
        <v>231</v>
      </c>
      <c r="E1209" s="141" t="str">
        <f>VLOOKUP(D1209,Empresas!$D$7:$E$92,2,0)</f>
        <v>SUBDITEX</v>
      </c>
      <c r="F1209" s="141" t="s">
        <v>174</v>
      </c>
      <c r="G1209" s="142">
        <f t="shared" ref="G1209:G1217" si="198">+G1208+1</f>
        <v>52</v>
      </c>
      <c r="H1209" s="142" t="str">
        <f>VLOOKUP(D1209,Empresas!$D$6:$L$92,7,0)</f>
        <v>Trimestral</v>
      </c>
      <c r="I1209" s="141" t="str">
        <f>VLOOKUP(VLOOKUP(D1209&amp;"|"&amp;B1209,Empresas!$I$7:$CB$92,G1209,0),Tablas!$A$8:$B$10,2,0)</f>
        <v>Fisico</v>
      </c>
      <c r="J1209" s="78">
        <v>2</v>
      </c>
      <c r="K1209" s="78">
        <v>2</v>
      </c>
      <c r="L1209" s="78">
        <v>2</v>
      </c>
      <c r="M1209" s="78">
        <v>2</v>
      </c>
      <c r="N1209" s="78">
        <v>2</v>
      </c>
      <c r="O1209" s="78">
        <v>2</v>
      </c>
      <c r="P1209" s="78">
        <v>2</v>
      </c>
      <c r="Q1209" s="78">
        <v>2</v>
      </c>
      <c r="R1209" s="78"/>
      <c r="S1209" s="78"/>
      <c r="T1209" s="78"/>
      <c r="U1209" s="78"/>
      <c r="V1209" s="78" t="str">
        <f>VLOOKUP(D1209,Empresas!$D$7:$CF$91,81,0)</f>
        <v>B</v>
      </c>
      <c r="W1209" s="78" t="str">
        <f>VLOOKUP(D1209,Empresas!$D$7:$M$91,10,0)</f>
        <v>Mype</v>
      </c>
      <c r="X1209" s="69" t="str">
        <f t="shared" si="189"/>
        <v>SI</v>
      </c>
      <c r="Y1209" s="153" t="str">
        <f t="shared" si="190"/>
        <v>Si aplica</v>
      </c>
      <c r="Z1209" s="147">
        <f>IF(Y1209="No aplica",0,IF(I1209="no",0,IF(I1209="No aplica",0,IF(I1209="Si",1,IF(I1209="Fisico",1,IF(I1209="Electronico",2,VLOOKUP(C1209&amp;"|"&amp;B1209&amp;"|"&amp;D1209,Empresas!$C$6:$CC$92,G1209+6+1,0)))))))</f>
        <v>1</v>
      </c>
      <c r="AA1209" s="147">
        <f>IF(AND($I1209="Si",J1209=1),1,IF(AND($I1209="Fisico",J1209=1),1,IF(AND(J1209=1,$I1209="Electronico"),2,IF(J1209=1,VLOOKUP($C1209&amp;"|"&amp;$B1209&amp;"|"&amp;$D1209,Empresas!$C$6:$CC$92,$G1209+6+1,0),0))))</f>
        <v>0</v>
      </c>
      <c r="AB1209" s="147">
        <f>IF(AND($I1209="Si",K1209=1),1,IF(AND($I1209="Fisico",K1209=1),1,IF(AND(K1209=1,$I1209="Electronico"),2,IF(K1209=1,VLOOKUP($C1209&amp;"|"&amp;$B1209&amp;"|"&amp;$D1209,Empresas!$C$6:$CC$92,$G1209+6+1,0),0))))</f>
        <v>0</v>
      </c>
      <c r="AC1209" s="147">
        <f>IF(AND($I1209="Si",L1209=1),1,IF(AND($I1209="Fisico",L1209=1),1,IF(AND(L1209=1,$I1209="Electronico"),2,IF(L1209=1,VLOOKUP($C1209&amp;"|"&amp;$B1209&amp;"|"&amp;$D1209,Empresas!$C$6:$CC$92,$G1209+6+1,0),0))))</f>
        <v>0</v>
      </c>
      <c r="AD1209" s="147">
        <f>IF(AND($I1209="Si",M1209=1),1,IF(AND($I1209="Fisico",M1209=1),1,IF(AND(M1209=1,$I1209="Electronico"),2,IF(M1209=1,VLOOKUP($C1209&amp;"|"&amp;$B1209&amp;"|"&amp;$D1209,Empresas!$C$6:$CC$92,$G1209+6+1,0),0))))</f>
        <v>0</v>
      </c>
      <c r="AE1209" s="147">
        <f>IF(AND($I1209="Si",N1209=1),1,IF(AND($I1209="Fisico",N1209=1),1,IF(AND(N1209=1,$I1209="Electronico"),2,IF(N1209=1,VLOOKUP($C1209&amp;"|"&amp;$B1209&amp;"|"&amp;$D1209,Empresas!$C$6:$CC$92,$G1209+6+1,0),0))))</f>
        <v>0</v>
      </c>
      <c r="AF1209" s="147">
        <f>IF(AND($I1209="Si",O1209=1),1,IF(AND($I1209="Fisico",O1209=1),1,IF(AND(O1209=1,$I1209="Electronico"),2,IF(O1209=1,VLOOKUP($C1209&amp;"|"&amp;$B1209&amp;"|"&amp;$D1209,Empresas!$C$6:$CC$92,$G1209+6+1,0),0))))</f>
        <v>0</v>
      </c>
      <c r="AG1209" s="147">
        <f>IF(AND($I1209="Si",P1209=1),1,IF(AND($I1209="Fisico",P1209=1),1,IF(AND(P1209=1,$I1209="Electronico"),2,IF(P1209=1,VLOOKUP($C1209&amp;"|"&amp;$B1209&amp;"|"&amp;$D1209,Empresas!$C$6:$CC$92,$G1209+6+1,0),0))))</f>
        <v>0</v>
      </c>
      <c r="AH1209" s="147">
        <f>IF(AND($I1209="Si",Q1209=1),1,IF(AND($I1209="Fisico",Q1209=1),1,IF(AND(Q1209=1,$I1209="Electronico"),2,IF(Q1209=1,VLOOKUP($C1209&amp;"|"&amp;$B1209&amp;"|"&amp;$D1209,Empresas!$C$6:$CC$92,$G1209+6+1,0),0))))</f>
        <v>0</v>
      </c>
      <c r="AI1209" s="147">
        <f>IF(AND($I1209="Si",R1209=1),1,IF(AND($I1209="Fisico",R1209=1),1,IF(AND(R1209=1,$I1209="Electronico"),2,IF(R1209=1,VLOOKUP($C1209&amp;"|"&amp;$B1209&amp;"|"&amp;$D1209,Empresas!$C$6:$CC$92,$G1209+6+1,0),0))))</f>
        <v>0</v>
      </c>
      <c r="AJ1209" s="147">
        <f>IF(AND($I1209="Si",S1209=1),1,IF(AND($I1209="Fisico",S1209=1),1,IF(AND(S1209=1,$I1209="Electronico"),2,IF(S1209=1,VLOOKUP($C1209&amp;"|"&amp;$B1209&amp;"|"&amp;$D1209,Empresas!$C$6:$CC$92,$G1209+6+1,0),0))))</f>
        <v>0</v>
      </c>
      <c r="AK1209" s="147">
        <f>IF(AND($I1209="Si",T1209=1),1,IF(AND($I1209="Fisico",T1209=1),1,IF(AND(T1209=1,$I1209="Electronico"),2,IF(T1209=1,VLOOKUP($C1209&amp;"|"&amp;$B1209&amp;"|"&amp;$D1209,Empresas!$C$6:$CC$92,$G1209+6+1,0),0))))</f>
        <v>0</v>
      </c>
      <c r="AL1209" s="147">
        <f>IF(AND($I1209="Si",U1209=1),1,IF(AND($I1209="Fisico",U1209=1),1,IF(AND(U1209=1,$I1209="Electronico"),2,IF(U1209=1,VLOOKUP($C1209&amp;"|"&amp;$B1209&amp;"|"&amp;$D1209,Empresas!$C$6:$CC$92,$G1209+6+1,0),0))))</f>
        <v>0</v>
      </c>
      <c r="AM1209" s="149">
        <f t="shared" si="191"/>
        <v>0</v>
      </c>
      <c r="AN1209" s="149">
        <f t="shared" si="192"/>
        <v>8</v>
      </c>
      <c r="AO1209" s="152">
        <f t="shared" si="193"/>
        <v>0</v>
      </c>
    </row>
    <row r="1210" spans="1:41" x14ac:dyDescent="0.25">
      <c r="A1210" s="140" t="str">
        <f>VLOOKUP(D1210,Empresas!$D$7:$F$91,3,0)</f>
        <v>Jose</v>
      </c>
      <c r="B1210" s="141" t="str">
        <f>VLOOKUP(D1210,Empresas!$D$7:$G$91,4,0)</f>
        <v>Wildor</v>
      </c>
      <c r="C1210" s="141" t="s">
        <v>544</v>
      </c>
      <c r="D1210" s="141" t="s">
        <v>231</v>
      </c>
      <c r="E1210" s="141" t="str">
        <f>VLOOKUP(D1210,Empresas!$D$7:$E$92,2,0)</f>
        <v>SUBDITEX</v>
      </c>
      <c r="F1210" s="141" t="s">
        <v>175</v>
      </c>
      <c r="G1210" s="142">
        <f t="shared" si="198"/>
        <v>53</v>
      </c>
      <c r="H1210" s="142" t="str">
        <f>VLOOKUP(D1210,Empresas!$D$6:$L$92,7,0)</f>
        <v>Trimestral</v>
      </c>
      <c r="I1210" s="141" t="str">
        <f>VLOOKUP(VLOOKUP(D1210&amp;"|"&amp;B1210,Empresas!$I$7:$CB$92,G1210,0),Tablas!$A$8:$B$10,2,0)</f>
        <v>No aplica</v>
      </c>
      <c r="J1210" s="78"/>
      <c r="K1210" s="78"/>
      <c r="L1210" s="78"/>
      <c r="M1210" s="78"/>
      <c r="N1210" s="78"/>
      <c r="O1210" s="78"/>
      <c r="P1210" s="78"/>
      <c r="Q1210" s="78"/>
      <c r="R1210" s="78"/>
      <c r="S1210" s="78"/>
      <c r="T1210" s="78"/>
      <c r="U1210" s="78"/>
      <c r="V1210" s="78" t="str">
        <f>VLOOKUP(D1210,Empresas!$D$7:$CF$91,81,0)</f>
        <v>B</v>
      </c>
      <c r="W1210" s="78" t="str">
        <f>VLOOKUP(D1210,Empresas!$D$7:$M$91,10,0)</f>
        <v>Mype</v>
      </c>
      <c r="X1210" s="69" t="str">
        <f t="shared" si="189"/>
        <v>SI</v>
      </c>
      <c r="Y1210" s="153" t="str">
        <f t="shared" si="190"/>
        <v>No aplica</v>
      </c>
      <c r="Z1210" s="147">
        <f>IF(Y1210="No aplica",0,IF(I1210="no",0,IF(I1210="No aplica",0,IF(I1210="Si",1,IF(I1210="Fisico",1,IF(I1210="Electronico",2,VLOOKUP(C1210&amp;"|"&amp;B1210&amp;"|"&amp;D1210,Empresas!$C$6:$CC$92,G1210+6+1,0)))))))</f>
        <v>0</v>
      </c>
      <c r="AA1210" s="147">
        <f>IF(AND($I1210="Si",J1210=1),1,IF(AND($I1210="Fisico",J1210=1),1,IF(AND(J1210=1,$I1210="Electronico"),2,IF(J1210=1,VLOOKUP($C1210&amp;"|"&amp;$B1210&amp;"|"&amp;$D1210,Empresas!$C$6:$CC$92,$G1210+6+1,0),0))))</f>
        <v>0</v>
      </c>
      <c r="AB1210" s="147">
        <f>IF(AND($I1210="Si",K1210=1),1,IF(AND($I1210="Fisico",K1210=1),1,IF(AND(K1210=1,$I1210="Electronico"),2,IF(K1210=1,VLOOKUP($C1210&amp;"|"&amp;$B1210&amp;"|"&amp;$D1210,Empresas!$C$6:$CC$92,$G1210+6+1,0),0))))</f>
        <v>0</v>
      </c>
      <c r="AC1210" s="147">
        <f>IF(AND($I1210="Si",L1210=1),1,IF(AND($I1210="Fisico",L1210=1),1,IF(AND(L1210=1,$I1210="Electronico"),2,IF(L1210=1,VLOOKUP($C1210&amp;"|"&amp;$B1210&amp;"|"&amp;$D1210,Empresas!$C$6:$CC$92,$G1210+6+1,0),0))))</f>
        <v>0</v>
      </c>
      <c r="AD1210" s="147">
        <f>IF(AND($I1210="Si",M1210=1),1,IF(AND($I1210="Fisico",M1210=1),1,IF(AND(M1210=1,$I1210="Electronico"),2,IF(M1210=1,VLOOKUP($C1210&amp;"|"&amp;$B1210&amp;"|"&amp;$D1210,Empresas!$C$6:$CC$92,$G1210+6+1,0),0))))</f>
        <v>0</v>
      </c>
      <c r="AE1210" s="147">
        <f>IF(AND($I1210="Si",N1210=1),1,IF(AND($I1210="Fisico",N1210=1),1,IF(AND(N1210=1,$I1210="Electronico"),2,IF(N1210=1,VLOOKUP($C1210&amp;"|"&amp;$B1210&amp;"|"&amp;$D1210,Empresas!$C$6:$CC$92,$G1210+6+1,0),0))))</f>
        <v>0</v>
      </c>
      <c r="AF1210" s="147">
        <f>IF(AND($I1210="Si",O1210=1),1,IF(AND($I1210="Fisico",O1210=1),1,IF(AND(O1210=1,$I1210="Electronico"),2,IF(O1210=1,VLOOKUP($C1210&amp;"|"&amp;$B1210&amp;"|"&amp;$D1210,Empresas!$C$6:$CC$92,$G1210+6+1,0),0))))</f>
        <v>0</v>
      </c>
      <c r="AG1210" s="147">
        <f>IF(AND($I1210="Si",P1210=1),1,IF(AND($I1210="Fisico",P1210=1),1,IF(AND(P1210=1,$I1210="Electronico"),2,IF(P1210=1,VLOOKUP($C1210&amp;"|"&amp;$B1210&amp;"|"&amp;$D1210,Empresas!$C$6:$CC$92,$G1210+6+1,0),0))))</f>
        <v>0</v>
      </c>
      <c r="AH1210" s="147">
        <f>IF(AND($I1210="Si",Q1210=1),1,IF(AND($I1210="Fisico",Q1210=1),1,IF(AND(Q1210=1,$I1210="Electronico"),2,IF(Q1210=1,VLOOKUP($C1210&amp;"|"&amp;$B1210&amp;"|"&amp;$D1210,Empresas!$C$6:$CC$92,$G1210+6+1,0),0))))</f>
        <v>0</v>
      </c>
      <c r="AI1210" s="147">
        <f>IF(AND($I1210="Si",R1210=1),1,IF(AND($I1210="Fisico",R1210=1),1,IF(AND(R1210=1,$I1210="Electronico"),2,IF(R1210=1,VLOOKUP($C1210&amp;"|"&amp;$B1210&amp;"|"&amp;$D1210,Empresas!$C$6:$CC$92,$G1210+6+1,0),0))))</f>
        <v>0</v>
      </c>
      <c r="AJ1210" s="147">
        <f>IF(AND($I1210="Si",S1210=1),1,IF(AND($I1210="Fisico",S1210=1),1,IF(AND(S1210=1,$I1210="Electronico"),2,IF(S1210=1,VLOOKUP($C1210&amp;"|"&amp;$B1210&amp;"|"&amp;$D1210,Empresas!$C$6:$CC$92,$G1210+6+1,0),0))))</f>
        <v>0</v>
      </c>
      <c r="AK1210" s="147">
        <f>IF(AND($I1210="Si",T1210=1),1,IF(AND($I1210="Fisico",T1210=1),1,IF(AND(T1210=1,$I1210="Electronico"),2,IF(T1210=1,VLOOKUP($C1210&amp;"|"&amp;$B1210&amp;"|"&amp;$D1210,Empresas!$C$6:$CC$92,$G1210+6+1,0),0))))</f>
        <v>0</v>
      </c>
      <c r="AL1210" s="147">
        <f>IF(AND($I1210="Si",U1210=1),1,IF(AND($I1210="Fisico",U1210=1),1,IF(AND(U1210=1,$I1210="Electronico"),2,IF(U1210=1,VLOOKUP($C1210&amp;"|"&amp;$B1210&amp;"|"&amp;$D1210,Empresas!$C$6:$CC$92,$G1210+6+1,0),0))))</f>
        <v>0</v>
      </c>
      <c r="AM1210" s="149">
        <f t="shared" si="191"/>
        <v>0</v>
      </c>
      <c r="AN1210" s="149">
        <f t="shared" si="192"/>
        <v>0</v>
      </c>
      <c r="AO1210" s="152">
        <f t="shared" si="193"/>
        <v>0</v>
      </c>
    </row>
    <row r="1211" spans="1:41" x14ac:dyDescent="0.25">
      <c r="A1211" s="140" t="str">
        <f>VLOOKUP(D1211,Empresas!$D$7:$F$91,3,0)</f>
        <v>Jose</v>
      </c>
      <c r="B1211" s="141" t="str">
        <f>VLOOKUP(D1211,Empresas!$D$7:$G$91,4,0)</f>
        <v>Wildor</v>
      </c>
      <c r="C1211" s="141" t="s">
        <v>544</v>
      </c>
      <c r="D1211" s="141" t="s">
        <v>231</v>
      </c>
      <c r="E1211" s="141" t="str">
        <f>VLOOKUP(D1211,Empresas!$D$7:$E$92,2,0)</f>
        <v>SUBDITEX</v>
      </c>
      <c r="F1211" s="141" t="s">
        <v>176</v>
      </c>
      <c r="G1211" s="142">
        <f t="shared" si="198"/>
        <v>54</v>
      </c>
      <c r="H1211" s="142" t="str">
        <f>VLOOKUP(D1211,Empresas!$D$6:$L$92,7,0)</f>
        <v>Trimestral</v>
      </c>
      <c r="I1211" s="141" t="str">
        <f>VLOOKUP(VLOOKUP(D1211&amp;"|"&amp;B1211,Empresas!$I$7:$CB$92,G1211,0),Tablas!$A$8:$B$10,2,0)</f>
        <v>Fisico</v>
      </c>
      <c r="J1211" s="78">
        <v>2</v>
      </c>
      <c r="K1211" s="78">
        <v>2</v>
      </c>
      <c r="L1211" s="78">
        <v>2</v>
      </c>
      <c r="M1211" s="78">
        <v>2</v>
      </c>
      <c r="N1211" s="78">
        <v>2</v>
      </c>
      <c r="O1211" s="78">
        <v>2</v>
      </c>
      <c r="P1211" s="78">
        <v>2</v>
      </c>
      <c r="Q1211" s="78">
        <v>2</v>
      </c>
      <c r="R1211" s="78"/>
      <c r="S1211" s="78"/>
      <c r="T1211" s="78"/>
      <c r="U1211" s="78"/>
      <c r="V1211" s="78" t="str">
        <f>VLOOKUP(D1211,Empresas!$D$7:$CF$91,81,0)</f>
        <v>B</v>
      </c>
      <c r="W1211" s="78" t="str">
        <f>VLOOKUP(D1211,Empresas!$D$7:$M$91,10,0)</f>
        <v>Mype</v>
      </c>
      <c r="X1211" s="69" t="str">
        <f t="shared" si="189"/>
        <v>SI</v>
      </c>
      <c r="Y1211" s="153" t="str">
        <f t="shared" si="190"/>
        <v>Si aplica</v>
      </c>
      <c r="Z1211" s="147">
        <f>IF(Y1211="No aplica",0,IF(I1211="no",0,IF(I1211="No aplica",0,IF(I1211="Si",1,IF(I1211="Fisico",1,IF(I1211="Electronico",2,VLOOKUP(C1211&amp;"|"&amp;B1211&amp;"|"&amp;D1211,Empresas!$C$6:$CC$92,G1211+6+1,0)))))))</f>
        <v>1</v>
      </c>
      <c r="AA1211" s="147">
        <f>IF(AND($I1211="Si",J1211=1),1,IF(AND($I1211="Fisico",J1211=1),1,IF(AND(J1211=1,$I1211="Electronico"),2,IF(J1211=1,VLOOKUP($C1211&amp;"|"&amp;$B1211&amp;"|"&amp;$D1211,Empresas!$C$6:$CC$92,$G1211+6+1,0),0))))</f>
        <v>0</v>
      </c>
      <c r="AB1211" s="147">
        <f>IF(AND($I1211="Si",K1211=1),1,IF(AND($I1211="Fisico",K1211=1),1,IF(AND(K1211=1,$I1211="Electronico"),2,IF(K1211=1,VLOOKUP($C1211&amp;"|"&amp;$B1211&amp;"|"&amp;$D1211,Empresas!$C$6:$CC$92,$G1211+6+1,0),0))))</f>
        <v>0</v>
      </c>
      <c r="AC1211" s="147">
        <f>IF(AND($I1211="Si",L1211=1),1,IF(AND($I1211="Fisico",L1211=1),1,IF(AND(L1211=1,$I1211="Electronico"),2,IF(L1211=1,VLOOKUP($C1211&amp;"|"&amp;$B1211&amp;"|"&amp;$D1211,Empresas!$C$6:$CC$92,$G1211+6+1,0),0))))</f>
        <v>0</v>
      </c>
      <c r="AD1211" s="147">
        <f>IF(AND($I1211="Si",M1211=1),1,IF(AND($I1211="Fisico",M1211=1),1,IF(AND(M1211=1,$I1211="Electronico"),2,IF(M1211=1,VLOOKUP($C1211&amp;"|"&amp;$B1211&amp;"|"&amp;$D1211,Empresas!$C$6:$CC$92,$G1211+6+1,0),0))))</f>
        <v>0</v>
      </c>
      <c r="AE1211" s="147">
        <f>IF(AND($I1211="Si",N1211=1),1,IF(AND($I1211="Fisico",N1211=1),1,IF(AND(N1211=1,$I1211="Electronico"),2,IF(N1211=1,VLOOKUP($C1211&amp;"|"&amp;$B1211&amp;"|"&amp;$D1211,Empresas!$C$6:$CC$92,$G1211+6+1,0),0))))</f>
        <v>0</v>
      </c>
      <c r="AF1211" s="147">
        <f>IF(AND($I1211="Si",O1211=1),1,IF(AND($I1211="Fisico",O1211=1),1,IF(AND(O1211=1,$I1211="Electronico"),2,IF(O1211=1,VLOOKUP($C1211&amp;"|"&amp;$B1211&amp;"|"&amp;$D1211,Empresas!$C$6:$CC$92,$G1211+6+1,0),0))))</f>
        <v>0</v>
      </c>
      <c r="AG1211" s="147">
        <f>IF(AND($I1211="Si",P1211=1),1,IF(AND($I1211="Fisico",P1211=1),1,IF(AND(P1211=1,$I1211="Electronico"),2,IF(P1211=1,VLOOKUP($C1211&amp;"|"&amp;$B1211&amp;"|"&amp;$D1211,Empresas!$C$6:$CC$92,$G1211+6+1,0),0))))</f>
        <v>0</v>
      </c>
      <c r="AH1211" s="147">
        <f>IF(AND($I1211="Si",Q1211=1),1,IF(AND($I1211="Fisico",Q1211=1),1,IF(AND(Q1211=1,$I1211="Electronico"),2,IF(Q1211=1,VLOOKUP($C1211&amp;"|"&amp;$B1211&amp;"|"&amp;$D1211,Empresas!$C$6:$CC$92,$G1211+6+1,0),0))))</f>
        <v>0</v>
      </c>
      <c r="AI1211" s="147">
        <f>IF(AND($I1211="Si",R1211=1),1,IF(AND($I1211="Fisico",R1211=1),1,IF(AND(R1211=1,$I1211="Electronico"),2,IF(R1211=1,VLOOKUP($C1211&amp;"|"&amp;$B1211&amp;"|"&amp;$D1211,Empresas!$C$6:$CC$92,$G1211+6+1,0),0))))</f>
        <v>0</v>
      </c>
      <c r="AJ1211" s="147">
        <f>IF(AND($I1211="Si",S1211=1),1,IF(AND($I1211="Fisico",S1211=1),1,IF(AND(S1211=1,$I1211="Electronico"),2,IF(S1211=1,VLOOKUP($C1211&amp;"|"&amp;$B1211&amp;"|"&amp;$D1211,Empresas!$C$6:$CC$92,$G1211+6+1,0),0))))</f>
        <v>0</v>
      </c>
      <c r="AK1211" s="147">
        <f>IF(AND($I1211="Si",T1211=1),1,IF(AND($I1211="Fisico",T1211=1),1,IF(AND(T1211=1,$I1211="Electronico"),2,IF(T1211=1,VLOOKUP($C1211&amp;"|"&amp;$B1211&amp;"|"&amp;$D1211,Empresas!$C$6:$CC$92,$G1211+6+1,0),0))))</f>
        <v>0</v>
      </c>
      <c r="AL1211" s="147">
        <f>IF(AND($I1211="Si",U1211=1),1,IF(AND($I1211="Fisico",U1211=1),1,IF(AND(U1211=1,$I1211="Electronico"),2,IF(U1211=1,VLOOKUP($C1211&amp;"|"&amp;$B1211&amp;"|"&amp;$D1211,Empresas!$C$6:$CC$92,$G1211+6+1,0),0))))</f>
        <v>0</v>
      </c>
      <c r="AM1211" s="149">
        <f t="shared" si="191"/>
        <v>0</v>
      </c>
      <c r="AN1211" s="149">
        <f t="shared" si="192"/>
        <v>8</v>
      </c>
      <c r="AO1211" s="152">
        <f t="shared" si="193"/>
        <v>0</v>
      </c>
    </row>
    <row r="1212" spans="1:41" x14ac:dyDescent="0.25">
      <c r="A1212" s="140" t="str">
        <f>VLOOKUP(D1212,Empresas!$D$7:$F$91,3,0)</f>
        <v>Jose</v>
      </c>
      <c r="B1212" s="141" t="str">
        <f>VLOOKUP(D1212,Empresas!$D$7:$G$91,4,0)</f>
        <v>Wildor</v>
      </c>
      <c r="C1212" s="141" t="s">
        <v>544</v>
      </c>
      <c r="D1212" s="141" t="s">
        <v>231</v>
      </c>
      <c r="E1212" s="141" t="str">
        <f>VLOOKUP(D1212,Empresas!$D$7:$E$92,2,0)</f>
        <v>SUBDITEX</v>
      </c>
      <c r="F1212" s="141" t="s">
        <v>177</v>
      </c>
      <c r="G1212" s="142">
        <f t="shared" si="198"/>
        <v>55</v>
      </c>
      <c r="H1212" s="142" t="str">
        <f>VLOOKUP(D1212,Empresas!$D$6:$L$92,7,0)</f>
        <v>Trimestral</v>
      </c>
      <c r="I1212" s="141" t="str">
        <f>VLOOKUP(VLOOKUP(D1212&amp;"|"&amp;B1212,Empresas!$I$7:$CB$92,G1212,0),Tablas!$A$8:$B$10,2,0)</f>
        <v>Fisico</v>
      </c>
      <c r="J1212" s="78">
        <v>2</v>
      </c>
      <c r="K1212" s="78">
        <v>2</v>
      </c>
      <c r="L1212" s="78">
        <v>2</v>
      </c>
      <c r="M1212" s="78">
        <v>2</v>
      </c>
      <c r="N1212" s="78">
        <v>2</v>
      </c>
      <c r="O1212" s="78">
        <v>2</v>
      </c>
      <c r="P1212" s="78">
        <v>2</v>
      </c>
      <c r="Q1212" s="78">
        <v>2</v>
      </c>
      <c r="R1212" s="78"/>
      <c r="S1212" s="78"/>
      <c r="T1212" s="78"/>
      <c r="U1212" s="78"/>
      <c r="V1212" s="78" t="str">
        <f>VLOOKUP(D1212,Empresas!$D$7:$CF$91,81,0)</f>
        <v>B</v>
      </c>
      <c r="W1212" s="78" t="str">
        <f>VLOOKUP(D1212,Empresas!$D$7:$M$91,10,0)</f>
        <v>Mype</v>
      </c>
      <c r="X1212" s="69" t="str">
        <f t="shared" si="189"/>
        <v>NO</v>
      </c>
      <c r="Y1212" s="153" t="str">
        <f t="shared" si="190"/>
        <v>Si aplica</v>
      </c>
      <c r="Z1212" s="147">
        <f>IF(Y1212="No aplica",0,IF(I1212="no",0,IF(I1212="No aplica",0,IF(I1212="Si",1,IF(I1212="Fisico",1,IF(I1212="Electronico",2,VLOOKUP(C1212&amp;"|"&amp;B1212&amp;"|"&amp;D1212,Empresas!$C$6:$CC$92,G1212+6+1,0)))))))</f>
        <v>1</v>
      </c>
      <c r="AA1212" s="147">
        <f>IF(AND($I1212="Si",J1212=1),1,IF(AND($I1212="Fisico",J1212=1),1,IF(AND(J1212=1,$I1212="Electronico"),2,IF(J1212=1,VLOOKUP($C1212&amp;"|"&amp;$B1212&amp;"|"&amp;$D1212,Empresas!$C$6:$CC$92,$G1212+6+1,0),0))))</f>
        <v>0</v>
      </c>
      <c r="AB1212" s="147">
        <f>IF(AND($I1212="Si",K1212=1),1,IF(AND($I1212="Fisico",K1212=1),1,IF(AND(K1212=1,$I1212="Electronico"),2,IF(K1212=1,VLOOKUP($C1212&amp;"|"&amp;$B1212&amp;"|"&amp;$D1212,Empresas!$C$6:$CC$92,$G1212+6+1,0),0))))</f>
        <v>0</v>
      </c>
      <c r="AC1212" s="147">
        <f>IF(AND($I1212="Si",L1212=1),1,IF(AND($I1212="Fisico",L1212=1),1,IF(AND(L1212=1,$I1212="Electronico"),2,IF(L1212=1,VLOOKUP($C1212&amp;"|"&amp;$B1212&amp;"|"&amp;$D1212,Empresas!$C$6:$CC$92,$G1212+6+1,0),0))))</f>
        <v>0</v>
      </c>
      <c r="AD1212" s="147">
        <f>IF(AND($I1212="Si",M1212=1),1,IF(AND($I1212="Fisico",M1212=1),1,IF(AND(M1212=1,$I1212="Electronico"),2,IF(M1212=1,VLOOKUP($C1212&amp;"|"&amp;$B1212&amp;"|"&amp;$D1212,Empresas!$C$6:$CC$92,$G1212+6+1,0),0))))</f>
        <v>0</v>
      </c>
      <c r="AE1212" s="147">
        <f>IF(AND($I1212="Si",N1212=1),1,IF(AND($I1212="Fisico",N1212=1),1,IF(AND(N1212=1,$I1212="Electronico"),2,IF(N1212=1,VLOOKUP($C1212&amp;"|"&amp;$B1212&amp;"|"&amp;$D1212,Empresas!$C$6:$CC$92,$G1212+6+1,0),0))))</f>
        <v>0</v>
      </c>
      <c r="AF1212" s="147">
        <f>IF(AND($I1212="Si",O1212=1),1,IF(AND($I1212="Fisico",O1212=1),1,IF(AND(O1212=1,$I1212="Electronico"),2,IF(O1212=1,VLOOKUP($C1212&amp;"|"&amp;$B1212&amp;"|"&amp;$D1212,Empresas!$C$6:$CC$92,$G1212+6+1,0),0))))</f>
        <v>0</v>
      </c>
      <c r="AG1212" s="147">
        <f>IF(AND($I1212="Si",P1212=1),1,IF(AND($I1212="Fisico",P1212=1),1,IF(AND(P1212=1,$I1212="Electronico"),2,IF(P1212=1,VLOOKUP($C1212&amp;"|"&amp;$B1212&amp;"|"&amp;$D1212,Empresas!$C$6:$CC$92,$G1212+6+1,0),0))))</f>
        <v>0</v>
      </c>
      <c r="AH1212" s="147">
        <f>IF(AND($I1212="Si",Q1212=1),1,IF(AND($I1212="Fisico",Q1212=1),1,IF(AND(Q1212=1,$I1212="Electronico"),2,IF(Q1212=1,VLOOKUP($C1212&amp;"|"&amp;$B1212&amp;"|"&amp;$D1212,Empresas!$C$6:$CC$92,$G1212+6+1,0),0))))</f>
        <v>0</v>
      </c>
      <c r="AI1212" s="147">
        <f>IF(AND($I1212="Si",R1212=1),1,IF(AND($I1212="Fisico",R1212=1),1,IF(AND(R1212=1,$I1212="Electronico"),2,IF(R1212=1,VLOOKUP($C1212&amp;"|"&amp;$B1212&amp;"|"&amp;$D1212,Empresas!$C$6:$CC$92,$G1212+6+1,0),0))))</f>
        <v>0</v>
      </c>
      <c r="AJ1212" s="147">
        <f>IF(AND($I1212="Si",S1212=1),1,IF(AND($I1212="Fisico",S1212=1),1,IF(AND(S1212=1,$I1212="Electronico"),2,IF(S1212=1,VLOOKUP($C1212&amp;"|"&amp;$B1212&amp;"|"&amp;$D1212,Empresas!$C$6:$CC$92,$G1212+6+1,0),0))))</f>
        <v>0</v>
      </c>
      <c r="AK1212" s="147">
        <f>IF(AND($I1212="Si",T1212=1),1,IF(AND($I1212="Fisico",T1212=1),1,IF(AND(T1212=1,$I1212="Electronico"),2,IF(T1212=1,VLOOKUP($C1212&amp;"|"&amp;$B1212&amp;"|"&amp;$D1212,Empresas!$C$6:$CC$92,$G1212+6+1,0),0))))</f>
        <v>0</v>
      </c>
      <c r="AL1212" s="147">
        <f>IF(AND($I1212="Si",U1212=1),1,IF(AND($I1212="Fisico",U1212=1),1,IF(AND(U1212=1,$I1212="Electronico"),2,IF(U1212=1,VLOOKUP($C1212&amp;"|"&amp;$B1212&amp;"|"&amp;$D1212,Empresas!$C$6:$CC$92,$G1212+6+1,0),0))))</f>
        <v>0</v>
      </c>
      <c r="AM1212" s="149">
        <f t="shared" si="191"/>
        <v>0</v>
      </c>
      <c r="AN1212" s="149">
        <f t="shared" si="192"/>
        <v>8</v>
      </c>
      <c r="AO1212" s="152">
        <f t="shared" si="193"/>
        <v>0</v>
      </c>
    </row>
    <row r="1213" spans="1:41" x14ac:dyDescent="0.25">
      <c r="A1213" s="140" t="str">
        <f>VLOOKUP(D1213,Empresas!$D$7:$F$91,3,0)</f>
        <v>Jose</v>
      </c>
      <c r="B1213" s="141" t="str">
        <f>VLOOKUP(D1213,Empresas!$D$7:$G$91,4,0)</f>
        <v>Wildor</v>
      </c>
      <c r="C1213" s="141" t="s">
        <v>544</v>
      </c>
      <c r="D1213" s="141" t="s">
        <v>231</v>
      </c>
      <c r="E1213" s="141" t="str">
        <f>VLOOKUP(D1213,Empresas!$D$7:$E$92,2,0)</f>
        <v>SUBDITEX</v>
      </c>
      <c r="F1213" s="141" t="s">
        <v>178</v>
      </c>
      <c r="G1213" s="142">
        <f t="shared" si="198"/>
        <v>56</v>
      </c>
      <c r="H1213" s="142" t="str">
        <f>VLOOKUP(D1213,Empresas!$D$6:$L$92,7,0)</f>
        <v>Trimestral</v>
      </c>
      <c r="I1213" s="141" t="str">
        <f>VLOOKUP(VLOOKUP(D1213&amp;"|"&amp;B1213,Empresas!$I$7:$CB$92,G1213,0),Tablas!$A$8:$B$10,2,0)</f>
        <v>No aplica</v>
      </c>
      <c r="J1213" s="78"/>
      <c r="K1213" s="78"/>
      <c r="L1213" s="78"/>
      <c r="M1213" s="78"/>
      <c r="N1213" s="78"/>
      <c r="O1213" s="78"/>
      <c r="P1213" s="78"/>
      <c r="Q1213" s="78"/>
      <c r="R1213" s="78"/>
      <c r="S1213" s="78"/>
      <c r="T1213" s="78"/>
      <c r="U1213" s="78"/>
      <c r="V1213" s="78" t="str">
        <f>VLOOKUP(D1213,Empresas!$D$7:$CF$91,81,0)</f>
        <v>B</v>
      </c>
      <c r="W1213" s="78" t="str">
        <f>VLOOKUP(D1213,Empresas!$D$7:$M$91,10,0)</f>
        <v>Mype</v>
      </c>
      <c r="X1213" s="69" t="str">
        <f t="shared" si="189"/>
        <v>SI</v>
      </c>
      <c r="Y1213" s="153" t="str">
        <f t="shared" si="190"/>
        <v>No aplica</v>
      </c>
      <c r="Z1213" s="147">
        <f>IF(Y1213="No aplica",0,IF(I1213="no",0,IF(I1213="No aplica",0,IF(I1213="Si",1,IF(I1213="Fisico",1,IF(I1213="Electronico",2,VLOOKUP(C1213&amp;"|"&amp;B1213&amp;"|"&amp;D1213,Empresas!$C$6:$CC$92,G1213+6+1,0)))))))</f>
        <v>0</v>
      </c>
      <c r="AA1213" s="147">
        <f>IF(AND($I1213="Si",J1213=1),1,IF(AND($I1213="Fisico",J1213=1),1,IF(AND(J1213=1,$I1213="Electronico"),2,IF(J1213=1,VLOOKUP($C1213&amp;"|"&amp;$B1213&amp;"|"&amp;$D1213,Empresas!$C$6:$CC$92,$G1213+6+1,0),0))))</f>
        <v>0</v>
      </c>
      <c r="AB1213" s="147">
        <f>IF(AND($I1213="Si",K1213=1),1,IF(AND($I1213="Fisico",K1213=1),1,IF(AND(K1213=1,$I1213="Electronico"),2,IF(K1213=1,VLOOKUP($C1213&amp;"|"&amp;$B1213&amp;"|"&amp;$D1213,Empresas!$C$6:$CC$92,$G1213+6+1,0),0))))</f>
        <v>0</v>
      </c>
      <c r="AC1213" s="147">
        <f>IF(AND($I1213="Si",L1213=1),1,IF(AND($I1213="Fisico",L1213=1),1,IF(AND(L1213=1,$I1213="Electronico"),2,IF(L1213=1,VLOOKUP($C1213&amp;"|"&amp;$B1213&amp;"|"&amp;$D1213,Empresas!$C$6:$CC$92,$G1213+6+1,0),0))))</f>
        <v>0</v>
      </c>
      <c r="AD1213" s="147">
        <f>IF(AND($I1213="Si",M1213=1),1,IF(AND($I1213="Fisico",M1213=1),1,IF(AND(M1213=1,$I1213="Electronico"),2,IF(M1213=1,VLOOKUP($C1213&amp;"|"&amp;$B1213&amp;"|"&amp;$D1213,Empresas!$C$6:$CC$92,$G1213+6+1,0),0))))</f>
        <v>0</v>
      </c>
      <c r="AE1213" s="147">
        <f>IF(AND($I1213="Si",N1213=1),1,IF(AND($I1213="Fisico",N1213=1),1,IF(AND(N1213=1,$I1213="Electronico"),2,IF(N1213=1,VLOOKUP($C1213&amp;"|"&amp;$B1213&amp;"|"&amp;$D1213,Empresas!$C$6:$CC$92,$G1213+6+1,0),0))))</f>
        <v>0</v>
      </c>
      <c r="AF1213" s="147">
        <f>IF(AND($I1213="Si",O1213=1),1,IF(AND($I1213="Fisico",O1213=1),1,IF(AND(O1213=1,$I1213="Electronico"),2,IF(O1213=1,VLOOKUP($C1213&amp;"|"&amp;$B1213&amp;"|"&amp;$D1213,Empresas!$C$6:$CC$92,$G1213+6+1,0),0))))</f>
        <v>0</v>
      </c>
      <c r="AG1213" s="147">
        <f>IF(AND($I1213="Si",P1213=1),1,IF(AND($I1213="Fisico",P1213=1),1,IF(AND(P1213=1,$I1213="Electronico"),2,IF(P1213=1,VLOOKUP($C1213&amp;"|"&amp;$B1213&amp;"|"&amp;$D1213,Empresas!$C$6:$CC$92,$G1213+6+1,0),0))))</f>
        <v>0</v>
      </c>
      <c r="AH1213" s="147">
        <f>IF(AND($I1213="Si",Q1213=1),1,IF(AND($I1213="Fisico",Q1213=1),1,IF(AND(Q1213=1,$I1213="Electronico"),2,IF(Q1213=1,VLOOKUP($C1213&amp;"|"&amp;$B1213&amp;"|"&amp;$D1213,Empresas!$C$6:$CC$92,$G1213+6+1,0),0))))</f>
        <v>0</v>
      </c>
      <c r="AI1213" s="147">
        <f>IF(AND($I1213="Si",R1213=1),1,IF(AND($I1213="Fisico",R1213=1),1,IF(AND(R1213=1,$I1213="Electronico"),2,IF(R1213=1,VLOOKUP($C1213&amp;"|"&amp;$B1213&amp;"|"&amp;$D1213,Empresas!$C$6:$CC$92,$G1213+6+1,0),0))))</f>
        <v>0</v>
      </c>
      <c r="AJ1213" s="147">
        <f>IF(AND($I1213="Si",S1213=1),1,IF(AND($I1213="Fisico",S1213=1),1,IF(AND(S1213=1,$I1213="Electronico"),2,IF(S1213=1,VLOOKUP($C1213&amp;"|"&amp;$B1213&amp;"|"&amp;$D1213,Empresas!$C$6:$CC$92,$G1213+6+1,0),0))))</f>
        <v>0</v>
      </c>
      <c r="AK1213" s="147">
        <f>IF(AND($I1213="Si",T1213=1),1,IF(AND($I1213="Fisico",T1213=1),1,IF(AND(T1213=1,$I1213="Electronico"),2,IF(T1213=1,VLOOKUP($C1213&amp;"|"&amp;$B1213&amp;"|"&amp;$D1213,Empresas!$C$6:$CC$92,$G1213+6+1,0),0))))</f>
        <v>0</v>
      </c>
      <c r="AL1213" s="147">
        <f>IF(AND($I1213="Si",U1213=1),1,IF(AND($I1213="Fisico",U1213=1),1,IF(AND(U1213=1,$I1213="Electronico"),2,IF(U1213=1,VLOOKUP($C1213&amp;"|"&amp;$B1213&amp;"|"&amp;$D1213,Empresas!$C$6:$CC$92,$G1213+6+1,0),0))))</f>
        <v>0</v>
      </c>
      <c r="AM1213" s="149">
        <f t="shared" si="191"/>
        <v>0</v>
      </c>
      <c r="AN1213" s="149">
        <f t="shared" si="192"/>
        <v>0</v>
      </c>
      <c r="AO1213" s="152">
        <f t="shared" si="193"/>
        <v>0</v>
      </c>
    </row>
    <row r="1214" spans="1:41" x14ac:dyDescent="0.25">
      <c r="A1214" s="140" t="str">
        <f>VLOOKUP(D1214,Empresas!$D$7:$F$91,3,0)</f>
        <v>Jose</v>
      </c>
      <c r="B1214" s="141" t="str">
        <f>VLOOKUP(D1214,Empresas!$D$7:$G$91,4,0)</f>
        <v>Wildor</v>
      </c>
      <c r="C1214" s="141" t="s">
        <v>544</v>
      </c>
      <c r="D1214" s="141" t="s">
        <v>231</v>
      </c>
      <c r="E1214" s="141" t="str">
        <f>VLOOKUP(D1214,Empresas!$D$7:$E$92,2,0)</f>
        <v>SUBDITEX</v>
      </c>
      <c r="F1214" s="141" t="s">
        <v>179</v>
      </c>
      <c r="G1214" s="142">
        <f t="shared" si="198"/>
        <v>57</v>
      </c>
      <c r="H1214" s="142" t="str">
        <f>VLOOKUP(D1214,Empresas!$D$6:$L$92,7,0)</f>
        <v>Trimestral</v>
      </c>
      <c r="I1214" s="141" t="str">
        <f>VLOOKUP(VLOOKUP(D1214&amp;"|"&amp;B1214,Empresas!$I$7:$CB$92,G1214,0),Tablas!$A$8:$B$10,2,0)</f>
        <v>Fisico</v>
      </c>
      <c r="J1214" s="78">
        <v>2</v>
      </c>
      <c r="K1214" s="78">
        <v>2</v>
      </c>
      <c r="L1214" s="78">
        <v>2</v>
      </c>
      <c r="M1214" s="78">
        <v>2</v>
      </c>
      <c r="N1214" s="78">
        <v>2</v>
      </c>
      <c r="O1214" s="78">
        <v>2</v>
      </c>
      <c r="P1214" s="78">
        <v>2</v>
      </c>
      <c r="Q1214" s="78">
        <v>2</v>
      </c>
      <c r="R1214" s="78"/>
      <c r="S1214" s="78"/>
      <c r="T1214" s="78"/>
      <c r="U1214" s="78"/>
      <c r="V1214" s="78" t="str">
        <f>VLOOKUP(D1214,Empresas!$D$7:$CF$91,81,0)</f>
        <v>B</v>
      </c>
      <c r="W1214" s="78" t="str">
        <f>VLOOKUP(D1214,Empresas!$D$7:$M$91,10,0)</f>
        <v>Mype</v>
      </c>
      <c r="X1214" s="69" t="str">
        <f t="shared" si="189"/>
        <v>NO</v>
      </c>
      <c r="Y1214" s="153" t="str">
        <f t="shared" si="190"/>
        <v>Si aplica</v>
      </c>
      <c r="Z1214" s="147">
        <f>IF(Y1214="No aplica",0,IF(I1214="no",0,IF(I1214="No aplica",0,IF(I1214="Si",1,IF(I1214="Fisico",1,IF(I1214="Electronico",2,VLOOKUP(C1214&amp;"|"&amp;B1214&amp;"|"&amp;D1214,Empresas!$C$6:$CC$92,G1214+6+1,0)))))))</f>
        <v>1</v>
      </c>
      <c r="AA1214" s="147">
        <f>IF(AND($I1214="Si",J1214=1),1,IF(AND($I1214="Fisico",J1214=1),1,IF(AND(J1214=1,$I1214="Electronico"),2,IF(J1214=1,VLOOKUP($C1214&amp;"|"&amp;$B1214&amp;"|"&amp;$D1214,Empresas!$C$6:$CC$92,$G1214+6+1,0),0))))</f>
        <v>0</v>
      </c>
      <c r="AB1214" s="147">
        <f>IF(AND($I1214="Si",K1214=1),1,IF(AND($I1214="Fisico",K1214=1),1,IF(AND(K1214=1,$I1214="Electronico"),2,IF(K1214=1,VLOOKUP($C1214&amp;"|"&amp;$B1214&amp;"|"&amp;$D1214,Empresas!$C$6:$CC$92,$G1214+6+1,0),0))))</f>
        <v>0</v>
      </c>
      <c r="AC1214" s="147">
        <f>IF(AND($I1214="Si",L1214=1),1,IF(AND($I1214="Fisico",L1214=1),1,IF(AND(L1214=1,$I1214="Electronico"),2,IF(L1214=1,VLOOKUP($C1214&amp;"|"&amp;$B1214&amp;"|"&amp;$D1214,Empresas!$C$6:$CC$92,$G1214+6+1,0),0))))</f>
        <v>0</v>
      </c>
      <c r="AD1214" s="147">
        <f>IF(AND($I1214="Si",M1214=1),1,IF(AND($I1214="Fisico",M1214=1),1,IF(AND(M1214=1,$I1214="Electronico"),2,IF(M1214=1,VLOOKUP($C1214&amp;"|"&amp;$B1214&amp;"|"&amp;$D1214,Empresas!$C$6:$CC$92,$G1214+6+1,0),0))))</f>
        <v>0</v>
      </c>
      <c r="AE1214" s="147">
        <f>IF(AND($I1214="Si",N1214=1),1,IF(AND($I1214="Fisico",N1214=1),1,IF(AND(N1214=1,$I1214="Electronico"),2,IF(N1214=1,VLOOKUP($C1214&amp;"|"&amp;$B1214&amp;"|"&amp;$D1214,Empresas!$C$6:$CC$92,$G1214+6+1,0),0))))</f>
        <v>0</v>
      </c>
      <c r="AF1214" s="147">
        <f>IF(AND($I1214="Si",O1214=1),1,IF(AND($I1214="Fisico",O1214=1),1,IF(AND(O1214=1,$I1214="Electronico"),2,IF(O1214=1,VLOOKUP($C1214&amp;"|"&amp;$B1214&amp;"|"&amp;$D1214,Empresas!$C$6:$CC$92,$G1214+6+1,0),0))))</f>
        <v>0</v>
      </c>
      <c r="AG1214" s="147">
        <f>IF(AND($I1214="Si",P1214=1),1,IF(AND($I1214="Fisico",P1214=1),1,IF(AND(P1214=1,$I1214="Electronico"),2,IF(P1214=1,VLOOKUP($C1214&amp;"|"&amp;$B1214&amp;"|"&amp;$D1214,Empresas!$C$6:$CC$92,$G1214+6+1,0),0))))</f>
        <v>0</v>
      </c>
      <c r="AH1214" s="147">
        <f>IF(AND($I1214="Si",Q1214=1),1,IF(AND($I1214="Fisico",Q1214=1),1,IF(AND(Q1214=1,$I1214="Electronico"),2,IF(Q1214=1,VLOOKUP($C1214&amp;"|"&amp;$B1214&amp;"|"&amp;$D1214,Empresas!$C$6:$CC$92,$G1214+6+1,0),0))))</f>
        <v>0</v>
      </c>
      <c r="AI1214" s="147">
        <f>IF(AND($I1214="Si",R1214=1),1,IF(AND($I1214="Fisico",R1214=1),1,IF(AND(R1214=1,$I1214="Electronico"),2,IF(R1214=1,VLOOKUP($C1214&amp;"|"&amp;$B1214&amp;"|"&amp;$D1214,Empresas!$C$6:$CC$92,$G1214+6+1,0),0))))</f>
        <v>0</v>
      </c>
      <c r="AJ1214" s="147">
        <f>IF(AND($I1214="Si",S1214=1),1,IF(AND($I1214="Fisico",S1214=1),1,IF(AND(S1214=1,$I1214="Electronico"),2,IF(S1214=1,VLOOKUP($C1214&amp;"|"&amp;$B1214&amp;"|"&amp;$D1214,Empresas!$C$6:$CC$92,$G1214+6+1,0),0))))</f>
        <v>0</v>
      </c>
      <c r="AK1214" s="147">
        <f>IF(AND($I1214="Si",T1214=1),1,IF(AND($I1214="Fisico",T1214=1),1,IF(AND(T1214=1,$I1214="Electronico"),2,IF(T1214=1,VLOOKUP($C1214&amp;"|"&amp;$B1214&amp;"|"&amp;$D1214,Empresas!$C$6:$CC$92,$G1214+6+1,0),0))))</f>
        <v>0</v>
      </c>
      <c r="AL1214" s="147">
        <f>IF(AND($I1214="Si",U1214=1),1,IF(AND($I1214="Fisico",U1214=1),1,IF(AND(U1214=1,$I1214="Electronico"),2,IF(U1214=1,VLOOKUP($C1214&amp;"|"&amp;$B1214&amp;"|"&amp;$D1214,Empresas!$C$6:$CC$92,$G1214+6+1,0),0))))</f>
        <v>0</v>
      </c>
      <c r="AM1214" s="149">
        <f t="shared" si="191"/>
        <v>0</v>
      </c>
      <c r="AN1214" s="149">
        <f t="shared" si="192"/>
        <v>8</v>
      </c>
      <c r="AO1214" s="152">
        <f t="shared" si="193"/>
        <v>0</v>
      </c>
    </row>
    <row r="1215" spans="1:41" x14ac:dyDescent="0.25">
      <c r="A1215" s="140" t="str">
        <f>VLOOKUP(D1215,Empresas!$D$7:$F$91,3,0)</f>
        <v>Jose</v>
      </c>
      <c r="B1215" s="141" t="str">
        <f>VLOOKUP(D1215,Empresas!$D$7:$G$91,4,0)</f>
        <v>Wildor</v>
      </c>
      <c r="C1215" s="141" t="s">
        <v>544</v>
      </c>
      <c r="D1215" s="141" t="s">
        <v>231</v>
      </c>
      <c r="E1215" s="141" t="str">
        <f>VLOOKUP(D1215,Empresas!$D$7:$E$92,2,0)</f>
        <v>SUBDITEX</v>
      </c>
      <c r="F1215" s="141" t="s">
        <v>180</v>
      </c>
      <c r="G1215" s="142">
        <f t="shared" si="198"/>
        <v>58</v>
      </c>
      <c r="H1215" s="142" t="str">
        <f>VLOOKUP(D1215,Empresas!$D$6:$L$92,7,0)</f>
        <v>Trimestral</v>
      </c>
      <c r="I1215" s="141" t="str">
        <f>VLOOKUP(VLOOKUP(D1215&amp;"|"&amp;B1215,Empresas!$I$7:$CB$92,G1215,0),Tablas!$A$8:$B$10,2,0)</f>
        <v>No aplica</v>
      </c>
      <c r="J1215" s="78"/>
      <c r="K1215" s="78"/>
      <c r="L1215" s="78"/>
      <c r="M1215" s="78"/>
      <c r="N1215" s="78"/>
      <c r="O1215" s="78"/>
      <c r="P1215" s="78"/>
      <c r="Q1215" s="78"/>
      <c r="R1215" s="78"/>
      <c r="S1215" s="78"/>
      <c r="T1215" s="78"/>
      <c r="U1215" s="78"/>
      <c r="V1215" s="78" t="str">
        <f>VLOOKUP(D1215,Empresas!$D$7:$CF$91,81,0)</f>
        <v>B</v>
      </c>
      <c r="W1215" s="78" t="str">
        <f>VLOOKUP(D1215,Empresas!$D$7:$M$91,10,0)</f>
        <v>Mype</v>
      </c>
      <c r="X1215" s="69" t="str">
        <f t="shared" si="189"/>
        <v>NO</v>
      </c>
      <c r="Y1215" s="153" t="str">
        <f t="shared" si="190"/>
        <v>No aplica</v>
      </c>
      <c r="Z1215" s="147">
        <f>IF(Y1215="No aplica",0,IF(I1215="no",0,IF(I1215="No aplica",0,IF(I1215="Si",1,IF(I1215="Fisico",1,IF(I1215="Electronico",2,VLOOKUP(C1215&amp;"|"&amp;B1215&amp;"|"&amp;D1215,Empresas!$C$6:$CC$92,G1215+6+1,0)))))))</f>
        <v>0</v>
      </c>
      <c r="AA1215" s="147">
        <f>IF(AND($I1215="Si",J1215=1),1,IF(AND($I1215="Fisico",J1215=1),1,IF(AND(J1215=1,$I1215="Electronico"),2,IF(J1215=1,VLOOKUP($C1215&amp;"|"&amp;$B1215&amp;"|"&amp;$D1215,Empresas!$C$6:$CC$92,$G1215+6+1,0),0))))</f>
        <v>0</v>
      </c>
      <c r="AB1215" s="147">
        <f>IF(AND($I1215="Si",K1215=1),1,IF(AND($I1215="Fisico",K1215=1),1,IF(AND(K1215=1,$I1215="Electronico"),2,IF(K1215=1,VLOOKUP($C1215&amp;"|"&amp;$B1215&amp;"|"&amp;$D1215,Empresas!$C$6:$CC$92,$G1215+6+1,0),0))))</f>
        <v>0</v>
      </c>
      <c r="AC1215" s="147">
        <f>IF(AND($I1215="Si",L1215=1),1,IF(AND($I1215="Fisico",L1215=1),1,IF(AND(L1215=1,$I1215="Electronico"),2,IF(L1215=1,VLOOKUP($C1215&amp;"|"&amp;$B1215&amp;"|"&amp;$D1215,Empresas!$C$6:$CC$92,$G1215+6+1,0),0))))</f>
        <v>0</v>
      </c>
      <c r="AD1215" s="147">
        <f>IF(AND($I1215="Si",M1215=1),1,IF(AND($I1215="Fisico",M1215=1),1,IF(AND(M1215=1,$I1215="Electronico"),2,IF(M1215=1,VLOOKUP($C1215&amp;"|"&amp;$B1215&amp;"|"&amp;$D1215,Empresas!$C$6:$CC$92,$G1215+6+1,0),0))))</f>
        <v>0</v>
      </c>
      <c r="AE1215" s="147">
        <f>IF(AND($I1215="Si",N1215=1),1,IF(AND($I1215="Fisico",N1215=1),1,IF(AND(N1215=1,$I1215="Electronico"),2,IF(N1215=1,VLOOKUP($C1215&amp;"|"&amp;$B1215&amp;"|"&amp;$D1215,Empresas!$C$6:$CC$92,$G1215+6+1,0),0))))</f>
        <v>0</v>
      </c>
      <c r="AF1215" s="147">
        <f>IF(AND($I1215="Si",O1215=1),1,IF(AND($I1215="Fisico",O1215=1),1,IF(AND(O1215=1,$I1215="Electronico"),2,IF(O1215=1,VLOOKUP($C1215&amp;"|"&amp;$B1215&amp;"|"&amp;$D1215,Empresas!$C$6:$CC$92,$G1215+6+1,0),0))))</f>
        <v>0</v>
      </c>
      <c r="AG1215" s="147">
        <f>IF(AND($I1215="Si",P1215=1),1,IF(AND($I1215="Fisico",P1215=1),1,IF(AND(P1215=1,$I1215="Electronico"),2,IF(P1215=1,VLOOKUP($C1215&amp;"|"&amp;$B1215&amp;"|"&amp;$D1215,Empresas!$C$6:$CC$92,$G1215+6+1,0),0))))</f>
        <v>0</v>
      </c>
      <c r="AH1215" s="147">
        <f>IF(AND($I1215="Si",Q1215=1),1,IF(AND($I1215="Fisico",Q1215=1),1,IF(AND(Q1215=1,$I1215="Electronico"),2,IF(Q1215=1,VLOOKUP($C1215&amp;"|"&amp;$B1215&amp;"|"&amp;$D1215,Empresas!$C$6:$CC$92,$G1215+6+1,0),0))))</f>
        <v>0</v>
      </c>
      <c r="AI1215" s="147">
        <f>IF(AND($I1215="Si",R1215=1),1,IF(AND($I1215="Fisico",R1215=1),1,IF(AND(R1215=1,$I1215="Electronico"),2,IF(R1215=1,VLOOKUP($C1215&amp;"|"&amp;$B1215&amp;"|"&amp;$D1215,Empresas!$C$6:$CC$92,$G1215+6+1,0),0))))</f>
        <v>0</v>
      </c>
      <c r="AJ1215" s="147">
        <f>IF(AND($I1215="Si",S1215=1),1,IF(AND($I1215="Fisico",S1215=1),1,IF(AND(S1215=1,$I1215="Electronico"),2,IF(S1215=1,VLOOKUP($C1215&amp;"|"&amp;$B1215&amp;"|"&amp;$D1215,Empresas!$C$6:$CC$92,$G1215+6+1,0),0))))</f>
        <v>0</v>
      </c>
      <c r="AK1215" s="147">
        <f>IF(AND($I1215="Si",T1215=1),1,IF(AND($I1215="Fisico",T1215=1),1,IF(AND(T1215=1,$I1215="Electronico"),2,IF(T1215=1,VLOOKUP($C1215&amp;"|"&amp;$B1215&amp;"|"&amp;$D1215,Empresas!$C$6:$CC$92,$G1215+6+1,0),0))))</f>
        <v>0</v>
      </c>
      <c r="AL1215" s="147">
        <f>IF(AND($I1215="Si",U1215=1),1,IF(AND($I1215="Fisico",U1215=1),1,IF(AND(U1215=1,$I1215="Electronico"),2,IF(U1215=1,VLOOKUP($C1215&amp;"|"&amp;$B1215&amp;"|"&amp;$D1215,Empresas!$C$6:$CC$92,$G1215+6+1,0),0))))</f>
        <v>0</v>
      </c>
      <c r="AM1215" s="149">
        <f t="shared" si="191"/>
        <v>0</v>
      </c>
      <c r="AN1215" s="149">
        <f t="shared" si="192"/>
        <v>0</v>
      </c>
      <c r="AO1215" s="152">
        <f t="shared" si="193"/>
        <v>0</v>
      </c>
    </row>
    <row r="1216" spans="1:41" x14ac:dyDescent="0.25">
      <c r="A1216" s="140" t="str">
        <f>VLOOKUP(D1216,Empresas!$D$7:$F$91,3,0)</f>
        <v>Jose</v>
      </c>
      <c r="B1216" s="141" t="str">
        <f>VLOOKUP(D1216,Empresas!$D$7:$G$91,4,0)</f>
        <v>Wildor</v>
      </c>
      <c r="C1216" s="141" t="s">
        <v>544</v>
      </c>
      <c r="D1216" s="141" t="s">
        <v>231</v>
      </c>
      <c r="E1216" s="141" t="str">
        <f>VLOOKUP(D1216,Empresas!$D$7:$E$92,2,0)</f>
        <v>SUBDITEX</v>
      </c>
      <c r="F1216" s="141" t="s">
        <v>181</v>
      </c>
      <c r="G1216" s="142">
        <f t="shared" si="198"/>
        <v>59</v>
      </c>
      <c r="H1216" s="142" t="str">
        <f>VLOOKUP(D1216,Empresas!$D$6:$L$92,7,0)</f>
        <v>Trimestral</v>
      </c>
      <c r="I1216" s="141" t="str">
        <f>VLOOKUP(VLOOKUP(D1216&amp;"|"&amp;B1216,Empresas!$I$7:$CB$92,G1216,0),Tablas!$A$8:$B$10,2,0)</f>
        <v>Fisico</v>
      </c>
      <c r="J1216" s="78">
        <v>2</v>
      </c>
      <c r="K1216" s="78">
        <v>2</v>
      </c>
      <c r="L1216" s="78">
        <v>2</v>
      </c>
      <c r="M1216" s="78">
        <v>2</v>
      </c>
      <c r="N1216" s="78">
        <v>2</v>
      </c>
      <c r="O1216" s="78">
        <v>2</v>
      </c>
      <c r="P1216" s="78">
        <v>2</v>
      </c>
      <c r="Q1216" s="78">
        <v>2</v>
      </c>
      <c r="R1216" s="78"/>
      <c r="S1216" s="78"/>
      <c r="T1216" s="78"/>
      <c r="U1216" s="78"/>
      <c r="V1216" s="78" t="str">
        <f>VLOOKUP(D1216,Empresas!$D$7:$CF$91,81,0)</f>
        <v>B</v>
      </c>
      <c r="W1216" s="78" t="str">
        <f>VLOOKUP(D1216,Empresas!$D$7:$M$91,10,0)</f>
        <v>Mype</v>
      </c>
      <c r="X1216" s="69" t="str">
        <f t="shared" si="189"/>
        <v>NO</v>
      </c>
      <c r="Y1216" s="153" t="str">
        <f t="shared" si="190"/>
        <v>Si aplica</v>
      </c>
      <c r="Z1216" s="147">
        <f>IF(Y1216="No aplica",0,IF(I1216="no",0,IF(I1216="No aplica",0,IF(I1216="Si",1,IF(I1216="Fisico",1,IF(I1216="Electronico",2,VLOOKUP(C1216&amp;"|"&amp;B1216&amp;"|"&amp;D1216,Empresas!$C$6:$CC$92,G1216+6+1,0)))))))</f>
        <v>1</v>
      </c>
      <c r="AA1216" s="147">
        <f>IF(AND($I1216="Si",J1216=1),1,IF(AND($I1216="Fisico",J1216=1),1,IF(AND(J1216=1,$I1216="Electronico"),2,IF(J1216=1,VLOOKUP($C1216&amp;"|"&amp;$B1216&amp;"|"&amp;$D1216,Empresas!$C$6:$CC$92,$G1216+6+1,0),0))))</f>
        <v>0</v>
      </c>
      <c r="AB1216" s="147">
        <f>IF(AND($I1216="Si",K1216=1),1,IF(AND($I1216="Fisico",K1216=1),1,IF(AND(K1216=1,$I1216="Electronico"),2,IF(K1216=1,VLOOKUP($C1216&amp;"|"&amp;$B1216&amp;"|"&amp;$D1216,Empresas!$C$6:$CC$92,$G1216+6+1,0),0))))</f>
        <v>0</v>
      </c>
      <c r="AC1216" s="147">
        <f>IF(AND($I1216="Si",L1216=1),1,IF(AND($I1216="Fisico",L1216=1),1,IF(AND(L1216=1,$I1216="Electronico"),2,IF(L1216=1,VLOOKUP($C1216&amp;"|"&amp;$B1216&amp;"|"&amp;$D1216,Empresas!$C$6:$CC$92,$G1216+6+1,0),0))))</f>
        <v>0</v>
      </c>
      <c r="AD1216" s="147">
        <f>IF(AND($I1216="Si",M1216=1),1,IF(AND($I1216="Fisico",M1216=1),1,IF(AND(M1216=1,$I1216="Electronico"),2,IF(M1216=1,VLOOKUP($C1216&amp;"|"&amp;$B1216&amp;"|"&amp;$D1216,Empresas!$C$6:$CC$92,$G1216+6+1,0),0))))</f>
        <v>0</v>
      </c>
      <c r="AE1216" s="147">
        <f>IF(AND($I1216="Si",N1216=1),1,IF(AND($I1216="Fisico",N1216=1),1,IF(AND(N1216=1,$I1216="Electronico"),2,IF(N1216=1,VLOOKUP($C1216&amp;"|"&amp;$B1216&amp;"|"&amp;$D1216,Empresas!$C$6:$CC$92,$G1216+6+1,0),0))))</f>
        <v>0</v>
      </c>
      <c r="AF1216" s="147">
        <f>IF(AND($I1216="Si",O1216=1),1,IF(AND($I1216="Fisico",O1216=1),1,IF(AND(O1216=1,$I1216="Electronico"),2,IF(O1216=1,VLOOKUP($C1216&amp;"|"&amp;$B1216&amp;"|"&amp;$D1216,Empresas!$C$6:$CC$92,$G1216+6+1,0),0))))</f>
        <v>0</v>
      </c>
      <c r="AG1216" s="147">
        <f>IF(AND($I1216="Si",P1216=1),1,IF(AND($I1216="Fisico",P1216=1),1,IF(AND(P1216=1,$I1216="Electronico"),2,IF(P1216=1,VLOOKUP($C1216&amp;"|"&amp;$B1216&amp;"|"&amp;$D1216,Empresas!$C$6:$CC$92,$G1216+6+1,0),0))))</f>
        <v>0</v>
      </c>
      <c r="AH1216" s="147">
        <f>IF(AND($I1216="Si",Q1216=1),1,IF(AND($I1216="Fisico",Q1216=1),1,IF(AND(Q1216=1,$I1216="Electronico"),2,IF(Q1216=1,VLOOKUP($C1216&amp;"|"&amp;$B1216&amp;"|"&amp;$D1216,Empresas!$C$6:$CC$92,$G1216+6+1,0),0))))</f>
        <v>0</v>
      </c>
      <c r="AI1216" s="147">
        <f>IF(AND($I1216="Si",R1216=1),1,IF(AND($I1216="Fisico",R1216=1),1,IF(AND(R1216=1,$I1216="Electronico"),2,IF(R1216=1,VLOOKUP($C1216&amp;"|"&amp;$B1216&amp;"|"&amp;$D1216,Empresas!$C$6:$CC$92,$G1216+6+1,0),0))))</f>
        <v>0</v>
      </c>
      <c r="AJ1216" s="147">
        <f>IF(AND($I1216="Si",S1216=1),1,IF(AND($I1216="Fisico",S1216=1),1,IF(AND(S1216=1,$I1216="Electronico"),2,IF(S1216=1,VLOOKUP($C1216&amp;"|"&amp;$B1216&amp;"|"&amp;$D1216,Empresas!$C$6:$CC$92,$G1216+6+1,0),0))))</f>
        <v>0</v>
      </c>
      <c r="AK1216" s="147">
        <f>IF(AND($I1216="Si",T1216=1),1,IF(AND($I1216="Fisico",T1216=1),1,IF(AND(T1216=1,$I1216="Electronico"),2,IF(T1216=1,VLOOKUP($C1216&amp;"|"&amp;$B1216&amp;"|"&amp;$D1216,Empresas!$C$6:$CC$92,$G1216+6+1,0),0))))</f>
        <v>0</v>
      </c>
      <c r="AL1216" s="147">
        <f>IF(AND($I1216="Si",U1216=1),1,IF(AND($I1216="Fisico",U1216=1),1,IF(AND(U1216=1,$I1216="Electronico"),2,IF(U1216=1,VLOOKUP($C1216&amp;"|"&amp;$B1216&amp;"|"&amp;$D1216,Empresas!$C$6:$CC$92,$G1216+6+1,0),0))))</f>
        <v>0</v>
      </c>
      <c r="AM1216" s="149">
        <f t="shared" si="191"/>
        <v>0</v>
      </c>
      <c r="AN1216" s="149">
        <f t="shared" si="192"/>
        <v>8</v>
      </c>
      <c r="AO1216" s="152">
        <f t="shared" si="193"/>
        <v>0</v>
      </c>
    </row>
    <row r="1217" spans="1:41" x14ac:dyDescent="0.25">
      <c r="A1217" s="140" t="str">
        <f>VLOOKUP(D1217,Empresas!$D$7:$F$91,3,0)</f>
        <v>Jose</v>
      </c>
      <c r="B1217" s="141" t="str">
        <f>VLOOKUP(D1217,Empresas!$D$7:$G$91,4,0)</f>
        <v>Wildor</v>
      </c>
      <c r="C1217" s="141" t="s">
        <v>544</v>
      </c>
      <c r="D1217" s="141" t="s">
        <v>231</v>
      </c>
      <c r="E1217" s="141" t="str">
        <f>VLOOKUP(D1217,Empresas!$D$7:$E$92,2,0)</f>
        <v>SUBDITEX</v>
      </c>
      <c r="F1217" s="141" t="s">
        <v>182</v>
      </c>
      <c r="G1217" s="142">
        <f t="shared" si="198"/>
        <v>60</v>
      </c>
      <c r="H1217" s="142" t="str">
        <f>VLOOKUP(D1217,Empresas!$D$6:$L$92,7,0)</f>
        <v>Trimestral</v>
      </c>
      <c r="I1217" s="141" t="str">
        <f>VLOOKUP(VLOOKUP(D1217&amp;"|"&amp;B1217,Empresas!$I$7:$CB$92,G1217,0),Tablas!$A$8:$B$10,2,0)</f>
        <v>Fisico</v>
      </c>
      <c r="J1217" s="78">
        <v>2</v>
      </c>
      <c r="K1217" s="78">
        <v>2</v>
      </c>
      <c r="L1217" s="78">
        <v>2</v>
      </c>
      <c r="M1217" s="78">
        <v>2</v>
      </c>
      <c r="N1217" s="78">
        <v>2</v>
      </c>
      <c r="O1217" s="78">
        <v>2</v>
      </c>
      <c r="P1217" s="78">
        <v>2</v>
      </c>
      <c r="Q1217" s="78">
        <v>2</v>
      </c>
      <c r="R1217" s="78"/>
      <c r="S1217" s="78"/>
      <c r="T1217" s="78"/>
      <c r="U1217" s="78"/>
      <c r="V1217" s="78" t="str">
        <f>VLOOKUP(D1217,Empresas!$D$7:$CF$91,81,0)</f>
        <v>B</v>
      </c>
      <c r="W1217" s="78" t="str">
        <f>VLOOKUP(D1217,Empresas!$D$7:$M$91,10,0)</f>
        <v>Mype</v>
      </c>
      <c r="X1217" s="69" t="str">
        <f t="shared" si="189"/>
        <v>NO</v>
      </c>
      <c r="Y1217" s="153" t="str">
        <f t="shared" si="190"/>
        <v>Si aplica</v>
      </c>
      <c r="Z1217" s="147">
        <f>IF(Y1217="No aplica",0,IF(I1217="no",0,IF(I1217="No aplica",0,IF(I1217="Si",1,IF(I1217="Fisico",1,IF(I1217="Electronico",2,VLOOKUP(C1217&amp;"|"&amp;B1217&amp;"|"&amp;D1217,Empresas!$C$6:$CC$92,G1217+6+1,0)))))))</f>
        <v>1</v>
      </c>
      <c r="AA1217" s="147">
        <f>IF(AND($I1217="Si",J1217=1),1,IF(AND($I1217="Fisico",J1217=1),1,IF(AND(J1217=1,$I1217="Electronico"),2,IF(J1217=1,VLOOKUP($C1217&amp;"|"&amp;$B1217&amp;"|"&amp;$D1217,Empresas!$C$6:$CC$92,$G1217+6+1,0),0))))</f>
        <v>0</v>
      </c>
      <c r="AB1217" s="147">
        <f>IF(AND($I1217="Si",K1217=1),1,IF(AND($I1217="Fisico",K1217=1),1,IF(AND(K1217=1,$I1217="Electronico"),2,IF(K1217=1,VLOOKUP($C1217&amp;"|"&amp;$B1217&amp;"|"&amp;$D1217,Empresas!$C$6:$CC$92,$G1217+6+1,0),0))))</f>
        <v>0</v>
      </c>
      <c r="AC1217" s="147">
        <f>IF(AND($I1217="Si",L1217=1),1,IF(AND($I1217="Fisico",L1217=1),1,IF(AND(L1217=1,$I1217="Electronico"),2,IF(L1217=1,VLOOKUP($C1217&amp;"|"&amp;$B1217&amp;"|"&amp;$D1217,Empresas!$C$6:$CC$92,$G1217+6+1,0),0))))</f>
        <v>0</v>
      </c>
      <c r="AD1217" s="147">
        <f>IF(AND($I1217="Si",M1217=1),1,IF(AND($I1217="Fisico",M1217=1),1,IF(AND(M1217=1,$I1217="Electronico"),2,IF(M1217=1,VLOOKUP($C1217&amp;"|"&amp;$B1217&amp;"|"&amp;$D1217,Empresas!$C$6:$CC$92,$G1217+6+1,0),0))))</f>
        <v>0</v>
      </c>
      <c r="AE1217" s="147">
        <f>IF(AND($I1217="Si",N1217=1),1,IF(AND($I1217="Fisico",N1217=1),1,IF(AND(N1217=1,$I1217="Electronico"),2,IF(N1217=1,VLOOKUP($C1217&amp;"|"&amp;$B1217&amp;"|"&amp;$D1217,Empresas!$C$6:$CC$92,$G1217+6+1,0),0))))</f>
        <v>0</v>
      </c>
      <c r="AF1217" s="147">
        <f>IF(AND($I1217="Si",O1217=1),1,IF(AND($I1217="Fisico",O1217=1),1,IF(AND(O1217=1,$I1217="Electronico"),2,IF(O1217=1,VLOOKUP($C1217&amp;"|"&amp;$B1217&amp;"|"&amp;$D1217,Empresas!$C$6:$CC$92,$G1217+6+1,0),0))))</f>
        <v>0</v>
      </c>
      <c r="AG1217" s="147">
        <f>IF(AND($I1217="Si",P1217=1),1,IF(AND($I1217="Fisico",P1217=1),1,IF(AND(P1217=1,$I1217="Electronico"),2,IF(P1217=1,VLOOKUP($C1217&amp;"|"&amp;$B1217&amp;"|"&amp;$D1217,Empresas!$C$6:$CC$92,$G1217+6+1,0),0))))</f>
        <v>0</v>
      </c>
      <c r="AH1217" s="147">
        <f>IF(AND($I1217="Si",Q1217=1),1,IF(AND($I1217="Fisico",Q1217=1),1,IF(AND(Q1217=1,$I1217="Electronico"),2,IF(Q1217=1,VLOOKUP($C1217&amp;"|"&amp;$B1217&amp;"|"&amp;$D1217,Empresas!$C$6:$CC$92,$G1217+6+1,0),0))))</f>
        <v>0</v>
      </c>
      <c r="AI1217" s="147">
        <f>IF(AND($I1217="Si",R1217=1),1,IF(AND($I1217="Fisico",R1217=1),1,IF(AND(R1217=1,$I1217="Electronico"),2,IF(R1217=1,VLOOKUP($C1217&amp;"|"&amp;$B1217&amp;"|"&amp;$D1217,Empresas!$C$6:$CC$92,$G1217+6+1,0),0))))</f>
        <v>0</v>
      </c>
      <c r="AJ1217" s="147">
        <f>IF(AND($I1217="Si",S1217=1),1,IF(AND($I1217="Fisico",S1217=1),1,IF(AND(S1217=1,$I1217="Electronico"),2,IF(S1217=1,VLOOKUP($C1217&amp;"|"&amp;$B1217&amp;"|"&amp;$D1217,Empresas!$C$6:$CC$92,$G1217+6+1,0),0))))</f>
        <v>0</v>
      </c>
      <c r="AK1217" s="147">
        <f>IF(AND($I1217="Si",T1217=1),1,IF(AND($I1217="Fisico",T1217=1),1,IF(AND(T1217=1,$I1217="Electronico"),2,IF(T1217=1,VLOOKUP($C1217&amp;"|"&amp;$B1217&amp;"|"&amp;$D1217,Empresas!$C$6:$CC$92,$G1217+6+1,0),0))))</f>
        <v>0</v>
      </c>
      <c r="AL1217" s="147">
        <f>IF(AND($I1217="Si",U1217=1),1,IF(AND($I1217="Fisico",U1217=1),1,IF(AND(U1217=1,$I1217="Electronico"),2,IF(U1217=1,VLOOKUP($C1217&amp;"|"&amp;$B1217&amp;"|"&amp;$D1217,Empresas!$C$6:$CC$92,$G1217+6+1,0),0))))</f>
        <v>0</v>
      </c>
      <c r="AM1217" s="149">
        <f t="shared" si="191"/>
        <v>0</v>
      </c>
      <c r="AN1217" s="149">
        <f t="shared" si="192"/>
        <v>8</v>
      </c>
      <c r="AO1217" s="152">
        <f t="shared" si="193"/>
        <v>0</v>
      </c>
    </row>
    <row r="1218" spans="1:41" x14ac:dyDescent="0.25">
      <c r="A1218" s="143" t="str">
        <f>VLOOKUP(D1218,Empresas!$D$7:$F$91,3,0)</f>
        <v>Jose</v>
      </c>
      <c r="B1218" s="144" t="str">
        <f>VLOOKUP(D1218,Empresas!$D$7:$G$91,4,0)</f>
        <v>Wildor</v>
      </c>
      <c r="C1218" s="144" t="s">
        <v>544</v>
      </c>
      <c r="D1218" s="144" t="s">
        <v>231</v>
      </c>
      <c r="E1218" s="144" t="str">
        <f>VLOOKUP(D1218,Empresas!$D$7:$E$92,2,0)</f>
        <v>SUBDITEX</v>
      </c>
      <c r="F1218" s="144" t="s">
        <v>183</v>
      </c>
      <c r="G1218" s="145">
        <f>+Empresas!$BR$2</f>
        <v>62</v>
      </c>
      <c r="H1218" s="145" t="str">
        <f>VLOOKUP(D1218,Empresas!$D$6:$L$92,7,0)</f>
        <v>Trimestral</v>
      </c>
      <c r="I1218" s="144" t="str">
        <f>VLOOKUP(VLOOKUP(D1218&amp;"|"&amp;B1218,Empresas!$I$7:$CB$92,G1218,0),Tablas!$A$13:$B$14,2,0)</f>
        <v>Si</v>
      </c>
      <c r="J1218" s="78">
        <v>1</v>
      </c>
      <c r="K1218" s="78">
        <v>1</v>
      </c>
      <c r="L1218" s="78">
        <v>1</v>
      </c>
      <c r="M1218" s="78">
        <v>1</v>
      </c>
      <c r="N1218" s="78">
        <v>1</v>
      </c>
      <c r="O1218" s="78">
        <v>1</v>
      </c>
      <c r="P1218" s="78">
        <v>1</v>
      </c>
      <c r="Q1218" s="78">
        <v>2</v>
      </c>
      <c r="R1218" s="78"/>
      <c r="S1218" s="78"/>
      <c r="T1218" s="78"/>
      <c r="U1218" s="78"/>
      <c r="V1218" s="78" t="str">
        <f>VLOOKUP(D1218,Empresas!$D$7:$CF$91,81,0)</f>
        <v>B</v>
      </c>
      <c r="W1218" s="78" t="str">
        <f>VLOOKUP(D1218,Empresas!$D$7:$M$91,10,0)</f>
        <v>Mype</v>
      </c>
      <c r="X1218" s="69" t="str">
        <f t="shared" si="189"/>
        <v>SI</v>
      </c>
      <c r="Y1218" s="153" t="str">
        <f t="shared" si="190"/>
        <v>Si aplica</v>
      </c>
      <c r="Z1218" s="147">
        <f>IF(Y1218="No aplica",0,IF(I1218="no",0,IF(I1218="No aplica",0,IF(I1218="Si",1,IF(I1218="Fisico",1,IF(I1218="Electronico",2,VLOOKUP(C1218&amp;"|"&amp;B1218&amp;"|"&amp;D1218,Empresas!$C$6:$CC$92,G1218+6+1,0)))))))</f>
        <v>1</v>
      </c>
      <c r="AA1218" s="147">
        <f>IF(AND($I1218="Si",J1218=1),1,IF(AND($I1218="Fisico",J1218=1),1,IF(AND(J1218=1,$I1218="Electronico"),2,IF(J1218=1,VLOOKUP($C1218&amp;"|"&amp;$B1218&amp;"|"&amp;$D1218,Empresas!$C$6:$CC$92,$G1218+6+1,0),0))))</f>
        <v>1</v>
      </c>
      <c r="AB1218" s="147">
        <f>IF(AND($I1218="Si",K1218=1),1,IF(AND($I1218="Fisico",K1218=1),1,IF(AND(K1218=1,$I1218="Electronico"),2,IF(K1218=1,VLOOKUP($C1218&amp;"|"&amp;$B1218&amp;"|"&amp;$D1218,Empresas!$C$6:$CC$92,$G1218+6+1,0),0))))</f>
        <v>1</v>
      </c>
      <c r="AC1218" s="147">
        <f>IF(AND($I1218="Si",L1218=1),1,IF(AND($I1218="Fisico",L1218=1),1,IF(AND(L1218=1,$I1218="Electronico"),2,IF(L1218=1,VLOOKUP($C1218&amp;"|"&amp;$B1218&amp;"|"&amp;$D1218,Empresas!$C$6:$CC$92,$G1218+6+1,0),0))))</f>
        <v>1</v>
      </c>
      <c r="AD1218" s="147">
        <f>IF(AND($I1218="Si",M1218=1),1,IF(AND($I1218="Fisico",M1218=1),1,IF(AND(M1218=1,$I1218="Electronico"),2,IF(M1218=1,VLOOKUP($C1218&amp;"|"&amp;$B1218&amp;"|"&amp;$D1218,Empresas!$C$6:$CC$92,$G1218+6+1,0),0))))</f>
        <v>1</v>
      </c>
      <c r="AE1218" s="147">
        <f>IF(AND($I1218="Si",N1218=1),1,IF(AND($I1218="Fisico",N1218=1),1,IF(AND(N1218=1,$I1218="Electronico"),2,IF(N1218=1,VLOOKUP($C1218&amp;"|"&amp;$B1218&amp;"|"&amp;$D1218,Empresas!$C$6:$CC$92,$G1218+6+1,0),0))))</f>
        <v>1</v>
      </c>
      <c r="AF1218" s="147">
        <f>IF(AND($I1218="Si",O1218=1),1,IF(AND($I1218="Fisico",O1218=1),1,IF(AND(O1218=1,$I1218="Electronico"),2,IF(O1218=1,VLOOKUP($C1218&amp;"|"&amp;$B1218&amp;"|"&amp;$D1218,Empresas!$C$6:$CC$92,$G1218+6+1,0),0))))</f>
        <v>1</v>
      </c>
      <c r="AG1218" s="147">
        <f>IF(AND($I1218="Si",P1218=1),1,IF(AND($I1218="Fisico",P1218=1),1,IF(AND(P1218=1,$I1218="Electronico"),2,IF(P1218=1,VLOOKUP($C1218&amp;"|"&amp;$B1218&amp;"|"&amp;$D1218,Empresas!$C$6:$CC$92,$G1218+6+1,0),0))))</f>
        <v>1</v>
      </c>
      <c r="AH1218" s="147">
        <f>IF(AND($I1218="Si",Q1218=1),1,IF(AND($I1218="Fisico",Q1218=1),1,IF(AND(Q1218=1,$I1218="Electronico"),2,IF(Q1218=1,VLOOKUP($C1218&amp;"|"&amp;$B1218&amp;"|"&amp;$D1218,Empresas!$C$6:$CC$92,$G1218+6+1,0),0))))</f>
        <v>0</v>
      </c>
      <c r="AI1218" s="147">
        <f>IF(AND($I1218="Si",R1218=1),1,IF(AND($I1218="Fisico",R1218=1),1,IF(AND(R1218=1,$I1218="Electronico"),2,IF(R1218=1,VLOOKUP($C1218&amp;"|"&amp;$B1218&amp;"|"&amp;$D1218,Empresas!$C$6:$CC$92,$G1218+6+1,0),0))))</f>
        <v>0</v>
      </c>
      <c r="AJ1218" s="147">
        <f>IF(AND($I1218="Si",S1218=1),1,IF(AND($I1218="Fisico",S1218=1),1,IF(AND(S1218=1,$I1218="Electronico"),2,IF(S1218=1,VLOOKUP($C1218&amp;"|"&amp;$B1218&amp;"|"&amp;$D1218,Empresas!$C$6:$CC$92,$G1218+6+1,0),0))))</f>
        <v>0</v>
      </c>
      <c r="AK1218" s="147">
        <f>IF(AND($I1218="Si",T1218=1),1,IF(AND($I1218="Fisico",T1218=1),1,IF(AND(T1218=1,$I1218="Electronico"),2,IF(T1218=1,VLOOKUP($C1218&amp;"|"&amp;$B1218&amp;"|"&amp;$D1218,Empresas!$C$6:$CC$92,$G1218+6+1,0),0))))</f>
        <v>0</v>
      </c>
      <c r="AL1218" s="147">
        <f>IF(AND($I1218="Si",U1218=1),1,IF(AND($I1218="Fisico",U1218=1),1,IF(AND(U1218=1,$I1218="Electronico"),2,IF(U1218=1,VLOOKUP($C1218&amp;"|"&amp;$B1218&amp;"|"&amp;$D1218,Empresas!$C$6:$CC$92,$G1218+6+1,0),0))))</f>
        <v>0</v>
      </c>
      <c r="AM1218" s="149">
        <f t="shared" si="191"/>
        <v>7</v>
      </c>
      <c r="AN1218" s="149">
        <f t="shared" si="192"/>
        <v>8</v>
      </c>
      <c r="AO1218" s="152">
        <f t="shared" si="193"/>
        <v>0.875</v>
      </c>
    </row>
    <row r="1219" spans="1:41" x14ac:dyDescent="0.25">
      <c r="A1219" s="143" t="str">
        <f>VLOOKUP(D1219,Empresas!$D$7:$F$91,3,0)</f>
        <v>Jose</v>
      </c>
      <c r="B1219" s="144" t="str">
        <f>VLOOKUP(D1219,Empresas!$D$7:$G$91,4,0)</f>
        <v>Wildor</v>
      </c>
      <c r="C1219" s="144" t="s">
        <v>544</v>
      </c>
      <c r="D1219" s="144" t="s">
        <v>231</v>
      </c>
      <c r="E1219" s="144" t="str">
        <f>VLOOKUP(D1219,Empresas!$D$7:$E$92,2,0)</f>
        <v>SUBDITEX</v>
      </c>
      <c r="F1219" s="144" t="s">
        <v>184</v>
      </c>
      <c r="G1219" s="145">
        <f>+G1218+1</f>
        <v>63</v>
      </c>
      <c r="H1219" s="145" t="str">
        <f>VLOOKUP(D1219,Empresas!$D$6:$L$92,7,0)</f>
        <v>Trimestral</v>
      </c>
      <c r="I1219" s="144" t="str">
        <f>VLOOKUP(VLOOKUP(D1219&amp;"|"&amp;B1219,Empresas!$I$7:$CB$92,G1219,0),Tablas!$A$13:$B$14,2,0)</f>
        <v>Si</v>
      </c>
      <c r="J1219" s="78">
        <v>1</v>
      </c>
      <c r="K1219" s="78">
        <v>1</v>
      </c>
      <c r="L1219" s="78">
        <v>1</v>
      </c>
      <c r="M1219" s="78">
        <v>1</v>
      </c>
      <c r="N1219" s="78">
        <v>1</v>
      </c>
      <c r="O1219" s="78">
        <v>1</v>
      </c>
      <c r="P1219" s="78">
        <v>1</v>
      </c>
      <c r="Q1219" s="78">
        <v>2</v>
      </c>
      <c r="R1219" s="78"/>
      <c r="S1219" s="78"/>
      <c r="T1219" s="78"/>
      <c r="U1219" s="78"/>
      <c r="V1219" s="78" t="str">
        <f>VLOOKUP(D1219,Empresas!$D$7:$CF$91,81,0)</f>
        <v>B</v>
      </c>
      <c r="W1219" s="78" t="str">
        <f>VLOOKUP(D1219,Empresas!$D$7:$M$91,10,0)</f>
        <v>Mype</v>
      </c>
      <c r="X1219" s="69" t="str">
        <f t="shared" si="189"/>
        <v>SI</v>
      </c>
      <c r="Y1219" s="153" t="str">
        <f t="shared" si="190"/>
        <v>Si aplica</v>
      </c>
      <c r="Z1219" s="147">
        <f>IF(Y1219="No aplica",0,IF(I1219="no",0,IF(I1219="No aplica",0,IF(I1219="Si",1,IF(I1219="Fisico",1,IF(I1219="Electronico",2,VLOOKUP(C1219&amp;"|"&amp;B1219&amp;"|"&amp;D1219,Empresas!$C$6:$CC$92,G1219+6+1,0)))))))</f>
        <v>1</v>
      </c>
      <c r="AA1219" s="147">
        <f>IF(AND($I1219="Si",J1219=1),1,IF(AND($I1219="Fisico",J1219=1),1,IF(AND(J1219=1,$I1219="Electronico"),2,IF(J1219=1,VLOOKUP($C1219&amp;"|"&amp;$B1219&amp;"|"&amp;$D1219,Empresas!$C$6:$CC$92,$G1219+6+1,0),0))))</f>
        <v>1</v>
      </c>
      <c r="AB1219" s="147">
        <f>IF(AND($I1219="Si",K1219=1),1,IF(AND($I1219="Fisico",K1219=1),1,IF(AND(K1219=1,$I1219="Electronico"),2,IF(K1219=1,VLOOKUP($C1219&amp;"|"&amp;$B1219&amp;"|"&amp;$D1219,Empresas!$C$6:$CC$92,$G1219+6+1,0),0))))</f>
        <v>1</v>
      </c>
      <c r="AC1219" s="147">
        <f>IF(AND($I1219="Si",L1219=1),1,IF(AND($I1219="Fisico",L1219=1),1,IF(AND(L1219=1,$I1219="Electronico"),2,IF(L1219=1,VLOOKUP($C1219&amp;"|"&amp;$B1219&amp;"|"&amp;$D1219,Empresas!$C$6:$CC$92,$G1219+6+1,0),0))))</f>
        <v>1</v>
      </c>
      <c r="AD1219" s="147">
        <f>IF(AND($I1219="Si",M1219=1),1,IF(AND($I1219="Fisico",M1219=1),1,IF(AND(M1219=1,$I1219="Electronico"),2,IF(M1219=1,VLOOKUP($C1219&amp;"|"&amp;$B1219&amp;"|"&amp;$D1219,Empresas!$C$6:$CC$92,$G1219+6+1,0),0))))</f>
        <v>1</v>
      </c>
      <c r="AE1219" s="147">
        <f>IF(AND($I1219="Si",N1219=1),1,IF(AND($I1219="Fisico",N1219=1),1,IF(AND(N1219=1,$I1219="Electronico"),2,IF(N1219=1,VLOOKUP($C1219&amp;"|"&amp;$B1219&amp;"|"&amp;$D1219,Empresas!$C$6:$CC$92,$G1219+6+1,0),0))))</f>
        <v>1</v>
      </c>
      <c r="AF1219" s="147">
        <f>IF(AND($I1219="Si",O1219=1),1,IF(AND($I1219="Fisico",O1219=1),1,IF(AND(O1219=1,$I1219="Electronico"),2,IF(O1219=1,VLOOKUP($C1219&amp;"|"&amp;$B1219&amp;"|"&amp;$D1219,Empresas!$C$6:$CC$92,$G1219+6+1,0),0))))</f>
        <v>1</v>
      </c>
      <c r="AG1219" s="147">
        <f>IF(AND($I1219="Si",P1219=1),1,IF(AND($I1219="Fisico",P1219=1),1,IF(AND(P1219=1,$I1219="Electronico"),2,IF(P1219=1,VLOOKUP($C1219&amp;"|"&amp;$B1219&amp;"|"&amp;$D1219,Empresas!$C$6:$CC$92,$G1219+6+1,0),0))))</f>
        <v>1</v>
      </c>
      <c r="AH1219" s="147">
        <f>IF(AND($I1219="Si",Q1219=1),1,IF(AND($I1219="Fisico",Q1219=1),1,IF(AND(Q1219=1,$I1219="Electronico"),2,IF(Q1219=1,VLOOKUP($C1219&amp;"|"&amp;$B1219&amp;"|"&amp;$D1219,Empresas!$C$6:$CC$92,$G1219+6+1,0),0))))</f>
        <v>0</v>
      </c>
      <c r="AI1219" s="147">
        <f>IF(AND($I1219="Si",R1219=1),1,IF(AND($I1219="Fisico",R1219=1),1,IF(AND(R1219=1,$I1219="Electronico"),2,IF(R1219=1,VLOOKUP($C1219&amp;"|"&amp;$B1219&amp;"|"&amp;$D1219,Empresas!$C$6:$CC$92,$G1219+6+1,0),0))))</f>
        <v>0</v>
      </c>
      <c r="AJ1219" s="147">
        <f>IF(AND($I1219="Si",S1219=1),1,IF(AND($I1219="Fisico",S1219=1),1,IF(AND(S1219=1,$I1219="Electronico"),2,IF(S1219=1,VLOOKUP($C1219&amp;"|"&amp;$B1219&amp;"|"&amp;$D1219,Empresas!$C$6:$CC$92,$G1219+6+1,0),0))))</f>
        <v>0</v>
      </c>
      <c r="AK1219" s="147">
        <f>IF(AND($I1219="Si",T1219=1),1,IF(AND($I1219="Fisico",T1219=1),1,IF(AND(T1219=1,$I1219="Electronico"),2,IF(T1219=1,VLOOKUP($C1219&amp;"|"&amp;$B1219&amp;"|"&amp;$D1219,Empresas!$C$6:$CC$92,$G1219+6+1,0),0))))</f>
        <v>0</v>
      </c>
      <c r="AL1219" s="147">
        <f>IF(AND($I1219="Si",U1219=1),1,IF(AND($I1219="Fisico",U1219=1),1,IF(AND(U1219=1,$I1219="Electronico"),2,IF(U1219=1,VLOOKUP($C1219&amp;"|"&amp;$B1219&amp;"|"&amp;$D1219,Empresas!$C$6:$CC$92,$G1219+6+1,0),0))))</f>
        <v>0</v>
      </c>
      <c r="AM1219" s="149">
        <f t="shared" si="191"/>
        <v>7</v>
      </c>
      <c r="AN1219" s="149">
        <f t="shared" si="192"/>
        <v>8</v>
      </c>
      <c r="AO1219" s="152">
        <f t="shared" si="193"/>
        <v>0.875</v>
      </c>
    </row>
    <row r="1220" spans="1:41" x14ac:dyDescent="0.25">
      <c r="A1220" s="143" t="str">
        <f>VLOOKUP(D1220,Empresas!$D$7:$F$91,3,0)</f>
        <v>Jose</v>
      </c>
      <c r="B1220" s="144" t="str">
        <f>VLOOKUP(D1220,Empresas!$D$7:$G$91,4,0)</f>
        <v>Wildor</v>
      </c>
      <c r="C1220" s="144" t="s">
        <v>544</v>
      </c>
      <c r="D1220" s="144" t="s">
        <v>231</v>
      </c>
      <c r="E1220" s="144" t="str">
        <f>VLOOKUP(D1220,Empresas!$D$7:$E$92,2,0)</f>
        <v>SUBDITEX</v>
      </c>
      <c r="F1220" s="144" t="s">
        <v>185</v>
      </c>
      <c r="G1220" s="145">
        <f t="shared" ref="G1220:G1227" si="199">+G1219+1</f>
        <v>64</v>
      </c>
      <c r="H1220" s="145" t="str">
        <f>VLOOKUP(D1220,Empresas!$D$6:$L$92,7,0)</f>
        <v>Trimestral</v>
      </c>
      <c r="I1220" s="144" t="str">
        <f>VLOOKUP(VLOOKUP(D1220&amp;"|"&amp;B1220,Empresas!$I$7:$CB$92,G1220,0),Tablas!$A$13:$B$14,2,0)</f>
        <v>No</v>
      </c>
      <c r="J1220" s="78"/>
      <c r="K1220" s="78"/>
      <c r="L1220" s="78"/>
      <c r="M1220" s="78"/>
      <c r="N1220" s="78"/>
      <c r="O1220" s="78"/>
      <c r="P1220" s="78"/>
      <c r="Q1220" s="78"/>
      <c r="R1220" s="78"/>
      <c r="S1220" s="78"/>
      <c r="T1220" s="78"/>
      <c r="U1220" s="78"/>
      <c r="V1220" s="78" t="str">
        <f>VLOOKUP(D1220,Empresas!$D$7:$CF$91,81,0)</f>
        <v>B</v>
      </c>
      <c r="W1220" s="78" t="str">
        <f>VLOOKUP(D1220,Empresas!$D$7:$M$91,10,0)</f>
        <v>Mype</v>
      </c>
      <c r="X1220" s="69" t="str">
        <f t="shared" ref="X1220:X1283" si="200">IF(OR(LEFT(F1220,5)="02.06",LEFT(F1220,5)="02.08",LEFT(F1220,5)="02.09",LEFT(F1220,5)="02.10",LEFT(F1220,5)="02.11",LEFT(F1220,5)="03.08",LEFT(F1220,5)="03.09",LEFT(F1220,5)="03.10"),"NO","SI")</f>
        <v>SI</v>
      </c>
      <c r="Y1220" s="153" t="str">
        <f t="shared" ref="Y1220:Y1283" si="201">IF(SUM(J1220:U1220)=0,"No aplica","Si aplica")</f>
        <v>No aplica</v>
      </c>
      <c r="Z1220" s="147">
        <f>IF(Y1220="No aplica",0,IF(I1220="no",0,IF(I1220="No aplica",0,IF(I1220="Si",1,IF(I1220="Fisico",1,IF(I1220="Electronico",2,VLOOKUP(C1220&amp;"|"&amp;B1220&amp;"|"&amp;D1220,Empresas!$C$6:$CC$92,G1220+6+1,0)))))))</f>
        <v>0</v>
      </c>
      <c r="AA1220" s="147">
        <f>IF(AND($I1220="Si",J1220=1),1,IF(AND($I1220="Fisico",J1220=1),1,IF(AND(J1220=1,$I1220="Electronico"),2,IF(J1220=1,VLOOKUP($C1220&amp;"|"&amp;$B1220&amp;"|"&amp;$D1220,Empresas!$C$6:$CC$92,$G1220+6+1,0),0))))</f>
        <v>0</v>
      </c>
      <c r="AB1220" s="147">
        <f>IF(AND($I1220="Si",K1220=1),1,IF(AND($I1220="Fisico",K1220=1),1,IF(AND(K1220=1,$I1220="Electronico"),2,IF(K1220=1,VLOOKUP($C1220&amp;"|"&amp;$B1220&amp;"|"&amp;$D1220,Empresas!$C$6:$CC$92,$G1220+6+1,0),0))))</f>
        <v>0</v>
      </c>
      <c r="AC1220" s="147">
        <f>IF(AND($I1220="Si",L1220=1),1,IF(AND($I1220="Fisico",L1220=1),1,IF(AND(L1220=1,$I1220="Electronico"),2,IF(L1220=1,VLOOKUP($C1220&amp;"|"&amp;$B1220&amp;"|"&amp;$D1220,Empresas!$C$6:$CC$92,$G1220+6+1,0),0))))</f>
        <v>0</v>
      </c>
      <c r="AD1220" s="147">
        <f>IF(AND($I1220="Si",M1220=1),1,IF(AND($I1220="Fisico",M1220=1),1,IF(AND(M1220=1,$I1220="Electronico"),2,IF(M1220=1,VLOOKUP($C1220&amp;"|"&amp;$B1220&amp;"|"&amp;$D1220,Empresas!$C$6:$CC$92,$G1220+6+1,0),0))))</f>
        <v>0</v>
      </c>
      <c r="AE1220" s="147">
        <f>IF(AND($I1220="Si",N1220=1),1,IF(AND($I1220="Fisico",N1220=1),1,IF(AND(N1220=1,$I1220="Electronico"),2,IF(N1220=1,VLOOKUP($C1220&amp;"|"&amp;$B1220&amp;"|"&amp;$D1220,Empresas!$C$6:$CC$92,$G1220+6+1,0),0))))</f>
        <v>0</v>
      </c>
      <c r="AF1220" s="147">
        <f>IF(AND($I1220="Si",O1220=1),1,IF(AND($I1220="Fisico",O1220=1),1,IF(AND(O1220=1,$I1220="Electronico"),2,IF(O1220=1,VLOOKUP($C1220&amp;"|"&amp;$B1220&amp;"|"&amp;$D1220,Empresas!$C$6:$CC$92,$G1220+6+1,0),0))))</f>
        <v>0</v>
      </c>
      <c r="AG1220" s="147">
        <f>IF(AND($I1220="Si",P1220=1),1,IF(AND($I1220="Fisico",P1220=1),1,IF(AND(P1220=1,$I1220="Electronico"),2,IF(P1220=1,VLOOKUP($C1220&amp;"|"&amp;$B1220&amp;"|"&amp;$D1220,Empresas!$C$6:$CC$92,$G1220+6+1,0),0))))</f>
        <v>0</v>
      </c>
      <c r="AH1220" s="147">
        <f>IF(AND($I1220="Si",Q1220=1),1,IF(AND($I1220="Fisico",Q1220=1),1,IF(AND(Q1220=1,$I1220="Electronico"),2,IF(Q1220=1,VLOOKUP($C1220&amp;"|"&amp;$B1220&amp;"|"&amp;$D1220,Empresas!$C$6:$CC$92,$G1220+6+1,0),0))))</f>
        <v>0</v>
      </c>
      <c r="AI1220" s="147">
        <f>IF(AND($I1220="Si",R1220=1),1,IF(AND($I1220="Fisico",R1220=1),1,IF(AND(R1220=1,$I1220="Electronico"),2,IF(R1220=1,VLOOKUP($C1220&amp;"|"&amp;$B1220&amp;"|"&amp;$D1220,Empresas!$C$6:$CC$92,$G1220+6+1,0),0))))</f>
        <v>0</v>
      </c>
      <c r="AJ1220" s="147">
        <f>IF(AND($I1220="Si",S1220=1),1,IF(AND($I1220="Fisico",S1220=1),1,IF(AND(S1220=1,$I1220="Electronico"),2,IF(S1220=1,VLOOKUP($C1220&amp;"|"&amp;$B1220&amp;"|"&amp;$D1220,Empresas!$C$6:$CC$92,$G1220+6+1,0),0))))</f>
        <v>0</v>
      </c>
      <c r="AK1220" s="147">
        <f>IF(AND($I1220="Si",T1220=1),1,IF(AND($I1220="Fisico",T1220=1),1,IF(AND(T1220=1,$I1220="Electronico"),2,IF(T1220=1,VLOOKUP($C1220&amp;"|"&amp;$B1220&amp;"|"&amp;$D1220,Empresas!$C$6:$CC$92,$G1220+6+1,0),0))))</f>
        <v>0</v>
      </c>
      <c r="AL1220" s="147">
        <f>IF(AND($I1220="Si",U1220=1),1,IF(AND($I1220="Fisico",U1220=1),1,IF(AND(U1220=1,$I1220="Electronico"),2,IF(U1220=1,VLOOKUP($C1220&amp;"|"&amp;$B1220&amp;"|"&amp;$D1220,Empresas!$C$6:$CC$92,$G1220+6+1,0),0))))</f>
        <v>0</v>
      </c>
      <c r="AM1220" s="149">
        <f t="shared" ref="AM1220:AM1283" si="202">SUM(AA1220:AL1220)</f>
        <v>0</v>
      </c>
      <c r="AN1220" s="149">
        <f t="shared" ref="AN1220:AN1283" si="203">Z1220*RIGHT($AM$2,2)*1</f>
        <v>0</v>
      </c>
      <c r="AO1220" s="152">
        <f t="shared" ref="AO1220:AO1283" si="204">IFERROR(AM1220/AN1220,0)</f>
        <v>0</v>
      </c>
    </row>
    <row r="1221" spans="1:41" x14ac:dyDescent="0.25">
      <c r="A1221" s="143" t="str">
        <f>VLOOKUP(D1221,Empresas!$D$7:$F$91,3,0)</f>
        <v>Jose</v>
      </c>
      <c r="B1221" s="144" t="str">
        <f>VLOOKUP(D1221,Empresas!$D$7:$G$91,4,0)</f>
        <v>Wildor</v>
      </c>
      <c r="C1221" s="144" t="s">
        <v>544</v>
      </c>
      <c r="D1221" s="144" t="s">
        <v>231</v>
      </c>
      <c r="E1221" s="144" t="str">
        <f>VLOOKUP(D1221,Empresas!$D$7:$E$92,2,0)</f>
        <v>SUBDITEX</v>
      </c>
      <c r="F1221" s="144" t="s">
        <v>186</v>
      </c>
      <c r="G1221" s="145">
        <f t="shared" si="199"/>
        <v>65</v>
      </c>
      <c r="H1221" s="145" t="str">
        <f>VLOOKUP(D1221,Empresas!$D$6:$L$92,7,0)</f>
        <v>Trimestral</v>
      </c>
      <c r="I1221" s="144" t="str">
        <f>VLOOKUP(VLOOKUP(D1221&amp;"|"&amp;B1221,Empresas!$I$7:$CB$92,G1221,0),Tablas!$A$13:$B$14,2,0)</f>
        <v>No</v>
      </c>
      <c r="J1221" s="78"/>
      <c r="K1221" s="78"/>
      <c r="L1221" s="78"/>
      <c r="M1221" s="78"/>
      <c r="N1221" s="78"/>
      <c r="O1221" s="78"/>
      <c r="P1221" s="78"/>
      <c r="Q1221" s="78"/>
      <c r="R1221" s="78"/>
      <c r="S1221" s="78"/>
      <c r="T1221" s="78"/>
      <c r="U1221" s="78"/>
      <c r="V1221" s="78" t="str">
        <f>VLOOKUP(D1221,Empresas!$D$7:$CF$91,81,0)</f>
        <v>B</v>
      </c>
      <c r="W1221" s="78" t="str">
        <f>VLOOKUP(D1221,Empresas!$D$7:$M$91,10,0)</f>
        <v>Mype</v>
      </c>
      <c r="X1221" s="69" t="str">
        <f t="shared" si="200"/>
        <v>SI</v>
      </c>
      <c r="Y1221" s="153" t="str">
        <f t="shared" si="201"/>
        <v>No aplica</v>
      </c>
      <c r="Z1221" s="147">
        <f>IF(Y1221="No aplica",0,IF(I1221="no",0,IF(I1221="No aplica",0,IF(I1221="Si",1,IF(I1221="Fisico",1,IF(I1221="Electronico",2,VLOOKUP(C1221&amp;"|"&amp;B1221&amp;"|"&amp;D1221,Empresas!$C$6:$CC$92,G1221+6+1,0)))))))</f>
        <v>0</v>
      </c>
      <c r="AA1221" s="147">
        <f>IF(AND($I1221="Si",J1221=1),1,IF(AND($I1221="Fisico",J1221=1),1,IF(AND(J1221=1,$I1221="Electronico"),2,IF(J1221=1,VLOOKUP($C1221&amp;"|"&amp;$B1221&amp;"|"&amp;$D1221,Empresas!$C$6:$CC$92,$G1221+6+1,0),0))))</f>
        <v>0</v>
      </c>
      <c r="AB1221" s="147">
        <f>IF(AND($I1221="Si",K1221=1),1,IF(AND($I1221="Fisico",K1221=1),1,IF(AND(K1221=1,$I1221="Electronico"),2,IF(K1221=1,VLOOKUP($C1221&amp;"|"&amp;$B1221&amp;"|"&amp;$D1221,Empresas!$C$6:$CC$92,$G1221+6+1,0),0))))</f>
        <v>0</v>
      </c>
      <c r="AC1221" s="147">
        <f>IF(AND($I1221="Si",L1221=1),1,IF(AND($I1221="Fisico",L1221=1),1,IF(AND(L1221=1,$I1221="Electronico"),2,IF(L1221=1,VLOOKUP($C1221&amp;"|"&amp;$B1221&amp;"|"&amp;$D1221,Empresas!$C$6:$CC$92,$G1221+6+1,0),0))))</f>
        <v>0</v>
      </c>
      <c r="AD1221" s="147">
        <f>IF(AND($I1221="Si",M1221=1),1,IF(AND($I1221="Fisico",M1221=1),1,IF(AND(M1221=1,$I1221="Electronico"),2,IF(M1221=1,VLOOKUP($C1221&amp;"|"&amp;$B1221&amp;"|"&amp;$D1221,Empresas!$C$6:$CC$92,$G1221+6+1,0),0))))</f>
        <v>0</v>
      </c>
      <c r="AE1221" s="147">
        <f>IF(AND($I1221="Si",N1221=1),1,IF(AND($I1221="Fisico",N1221=1),1,IF(AND(N1221=1,$I1221="Electronico"),2,IF(N1221=1,VLOOKUP($C1221&amp;"|"&amp;$B1221&amp;"|"&amp;$D1221,Empresas!$C$6:$CC$92,$G1221+6+1,0),0))))</f>
        <v>0</v>
      </c>
      <c r="AF1221" s="147">
        <f>IF(AND($I1221="Si",O1221=1),1,IF(AND($I1221="Fisico",O1221=1),1,IF(AND(O1221=1,$I1221="Electronico"),2,IF(O1221=1,VLOOKUP($C1221&amp;"|"&amp;$B1221&amp;"|"&amp;$D1221,Empresas!$C$6:$CC$92,$G1221+6+1,0),0))))</f>
        <v>0</v>
      </c>
      <c r="AG1221" s="147">
        <f>IF(AND($I1221="Si",P1221=1),1,IF(AND($I1221="Fisico",P1221=1),1,IF(AND(P1221=1,$I1221="Electronico"),2,IF(P1221=1,VLOOKUP($C1221&amp;"|"&amp;$B1221&amp;"|"&amp;$D1221,Empresas!$C$6:$CC$92,$G1221+6+1,0),0))))</f>
        <v>0</v>
      </c>
      <c r="AH1221" s="147">
        <f>IF(AND($I1221="Si",Q1221=1),1,IF(AND($I1221="Fisico",Q1221=1),1,IF(AND(Q1221=1,$I1221="Electronico"),2,IF(Q1221=1,VLOOKUP($C1221&amp;"|"&amp;$B1221&amp;"|"&amp;$D1221,Empresas!$C$6:$CC$92,$G1221+6+1,0),0))))</f>
        <v>0</v>
      </c>
      <c r="AI1221" s="147">
        <f>IF(AND($I1221="Si",R1221=1),1,IF(AND($I1221="Fisico",R1221=1),1,IF(AND(R1221=1,$I1221="Electronico"),2,IF(R1221=1,VLOOKUP($C1221&amp;"|"&amp;$B1221&amp;"|"&amp;$D1221,Empresas!$C$6:$CC$92,$G1221+6+1,0),0))))</f>
        <v>0</v>
      </c>
      <c r="AJ1221" s="147">
        <f>IF(AND($I1221="Si",S1221=1),1,IF(AND($I1221="Fisico",S1221=1),1,IF(AND(S1221=1,$I1221="Electronico"),2,IF(S1221=1,VLOOKUP($C1221&amp;"|"&amp;$B1221&amp;"|"&amp;$D1221,Empresas!$C$6:$CC$92,$G1221+6+1,0),0))))</f>
        <v>0</v>
      </c>
      <c r="AK1221" s="147">
        <f>IF(AND($I1221="Si",T1221=1),1,IF(AND($I1221="Fisico",T1221=1),1,IF(AND(T1221=1,$I1221="Electronico"),2,IF(T1221=1,VLOOKUP($C1221&amp;"|"&amp;$B1221&amp;"|"&amp;$D1221,Empresas!$C$6:$CC$92,$G1221+6+1,0),0))))</f>
        <v>0</v>
      </c>
      <c r="AL1221" s="147">
        <f>IF(AND($I1221="Si",U1221=1),1,IF(AND($I1221="Fisico",U1221=1),1,IF(AND(U1221=1,$I1221="Electronico"),2,IF(U1221=1,VLOOKUP($C1221&amp;"|"&amp;$B1221&amp;"|"&amp;$D1221,Empresas!$C$6:$CC$92,$G1221+6+1,0),0))))</f>
        <v>0</v>
      </c>
      <c r="AM1221" s="149">
        <f t="shared" si="202"/>
        <v>0</v>
      </c>
      <c r="AN1221" s="149">
        <f t="shared" si="203"/>
        <v>0</v>
      </c>
      <c r="AO1221" s="152">
        <f t="shared" si="204"/>
        <v>0</v>
      </c>
    </row>
    <row r="1222" spans="1:41" x14ac:dyDescent="0.25">
      <c r="A1222" s="143" t="str">
        <f>VLOOKUP(D1222,Empresas!$D$7:$F$91,3,0)</f>
        <v>Jose</v>
      </c>
      <c r="B1222" s="144" t="str">
        <f>VLOOKUP(D1222,Empresas!$D$7:$G$91,4,0)</f>
        <v>Wildor</v>
      </c>
      <c r="C1222" s="144" t="s">
        <v>544</v>
      </c>
      <c r="D1222" s="144" t="s">
        <v>231</v>
      </c>
      <c r="E1222" s="144" t="str">
        <f>VLOOKUP(D1222,Empresas!$D$7:$E$92,2,0)</f>
        <v>SUBDITEX</v>
      </c>
      <c r="F1222" s="144" t="s">
        <v>187</v>
      </c>
      <c r="G1222" s="145">
        <f t="shared" si="199"/>
        <v>66</v>
      </c>
      <c r="H1222" s="145" t="str">
        <f>VLOOKUP(D1222,Empresas!$D$6:$L$92,7,0)</f>
        <v>Trimestral</v>
      </c>
      <c r="I1222" s="144" t="str">
        <f>VLOOKUP(VLOOKUP(D1222&amp;"|"&amp;B1222,Empresas!$I$7:$CB$92,G1222,0),Tablas!$A$13:$B$14,2,0)</f>
        <v>Si</v>
      </c>
      <c r="J1222" s="78">
        <v>1</v>
      </c>
      <c r="K1222" s="78">
        <v>1</v>
      </c>
      <c r="L1222" s="78">
        <v>1</v>
      </c>
      <c r="M1222" s="78">
        <v>1</v>
      </c>
      <c r="N1222" s="78">
        <v>1</v>
      </c>
      <c r="O1222" s="78">
        <v>1</v>
      </c>
      <c r="P1222" s="78">
        <v>1</v>
      </c>
      <c r="Q1222" s="78">
        <v>1</v>
      </c>
      <c r="R1222" s="78"/>
      <c r="S1222" s="78"/>
      <c r="T1222" s="78"/>
      <c r="U1222" s="78"/>
      <c r="V1222" s="78" t="str">
        <f>VLOOKUP(D1222,Empresas!$D$7:$CF$91,81,0)</f>
        <v>B</v>
      </c>
      <c r="W1222" s="78" t="str">
        <f>VLOOKUP(D1222,Empresas!$D$7:$M$91,10,0)</f>
        <v>Mype</v>
      </c>
      <c r="X1222" s="69" t="str">
        <f t="shared" si="200"/>
        <v>SI</v>
      </c>
      <c r="Y1222" s="153" t="str">
        <f t="shared" si="201"/>
        <v>Si aplica</v>
      </c>
      <c r="Z1222" s="147">
        <f>IF(Y1222="No aplica",0,IF(I1222="no",0,IF(I1222="No aplica",0,IF(I1222="Si",1,IF(I1222="Fisico",1,IF(I1222="Electronico",2,VLOOKUP(C1222&amp;"|"&amp;B1222&amp;"|"&amp;D1222,Empresas!$C$6:$CC$92,G1222+6+1,0)))))))</f>
        <v>1</v>
      </c>
      <c r="AA1222" s="147">
        <f>IF(AND($I1222="Si",J1222=1),1,IF(AND($I1222="Fisico",J1222=1),1,IF(AND(J1222=1,$I1222="Electronico"),2,IF(J1222=1,VLOOKUP($C1222&amp;"|"&amp;$B1222&amp;"|"&amp;$D1222,Empresas!$C$6:$CC$92,$G1222+6+1,0),0))))</f>
        <v>1</v>
      </c>
      <c r="AB1222" s="147">
        <f>IF(AND($I1222="Si",K1222=1),1,IF(AND($I1222="Fisico",K1222=1),1,IF(AND(K1222=1,$I1222="Electronico"),2,IF(K1222=1,VLOOKUP($C1222&amp;"|"&amp;$B1222&amp;"|"&amp;$D1222,Empresas!$C$6:$CC$92,$G1222+6+1,0),0))))</f>
        <v>1</v>
      </c>
      <c r="AC1222" s="147">
        <f>IF(AND($I1222="Si",L1222=1),1,IF(AND($I1222="Fisico",L1222=1),1,IF(AND(L1222=1,$I1222="Electronico"),2,IF(L1222=1,VLOOKUP($C1222&amp;"|"&amp;$B1222&amp;"|"&amp;$D1222,Empresas!$C$6:$CC$92,$G1222+6+1,0),0))))</f>
        <v>1</v>
      </c>
      <c r="AD1222" s="147">
        <f>IF(AND($I1222="Si",M1222=1),1,IF(AND($I1222="Fisico",M1222=1),1,IF(AND(M1222=1,$I1222="Electronico"),2,IF(M1222=1,VLOOKUP($C1222&amp;"|"&amp;$B1222&amp;"|"&amp;$D1222,Empresas!$C$6:$CC$92,$G1222+6+1,0),0))))</f>
        <v>1</v>
      </c>
      <c r="AE1222" s="147">
        <f>IF(AND($I1222="Si",N1222=1),1,IF(AND($I1222="Fisico",N1222=1),1,IF(AND(N1222=1,$I1222="Electronico"),2,IF(N1222=1,VLOOKUP($C1222&amp;"|"&amp;$B1222&amp;"|"&amp;$D1222,Empresas!$C$6:$CC$92,$G1222+6+1,0),0))))</f>
        <v>1</v>
      </c>
      <c r="AF1222" s="147">
        <f>IF(AND($I1222="Si",O1222=1),1,IF(AND($I1222="Fisico",O1222=1),1,IF(AND(O1222=1,$I1222="Electronico"),2,IF(O1222=1,VLOOKUP($C1222&amp;"|"&amp;$B1222&amp;"|"&amp;$D1222,Empresas!$C$6:$CC$92,$G1222+6+1,0),0))))</f>
        <v>1</v>
      </c>
      <c r="AG1222" s="147">
        <f>IF(AND($I1222="Si",P1222=1),1,IF(AND($I1222="Fisico",P1222=1),1,IF(AND(P1222=1,$I1222="Electronico"),2,IF(P1222=1,VLOOKUP($C1222&amp;"|"&amp;$B1222&amp;"|"&amp;$D1222,Empresas!$C$6:$CC$92,$G1222+6+1,0),0))))</f>
        <v>1</v>
      </c>
      <c r="AH1222" s="147">
        <f>IF(AND($I1222="Si",Q1222=1),1,IF(AND($I1222="Fisico",Q1222=1),1,IF(AND(Q1222=1,$I1222="Electronico"),2,IF(Q1222=1,VLOOKUP($C1222&amp;"|"&amp;$B1222&amp;"|"&amp;$D1222,Empresas!$C$6:$CC$92,$G1222+6+1,0),0))))</f>
        <v>1</v>
      </c>
      <c r="AI1222" s="147">
        <f>IF(AND($I1222="Si",R1222=1),1,IF(AND($I1222="Fisico",R1222=1),1,IF(AND(R1222=1,$I1222="Electronico"),2,IF(R1222=1,VLOOKUP($C1222&amp;"|"&amp;$B1222&amp;"|"&amp;$D1222,Empresas!$C$6:$CC$92,$G1222+6+1,0),0))))</f>
        <v>0</v>
      </c>
      <c r="AJ1222" s="147">
        <f>IF(AND($I1222="Si",S1222=1),1,IF(AND($I1222="Fisico",S1222=1),1,IF(AND(S1222=1,$I1222="Electronico"),2,IF(S1222=1,VLOOKUP($C1222&amp;"|"&amp;$B1222&amp;"|"&amp;$D1222,Empresas!$C$6:$CC$92,$G1222+6+1,0),0))))</f>
        <v>0</v>
      </c>
      <c r="AK1222" s="147">
        <f>IF(AND($I1222="Si",T1222=1),1,IF(AND($I1222="Fisico",T1222=1),1,IF(AND(T1222=1,$I1222="Electronico"),2,IF(T1222=1,VLOOKUP($C1222&amp;"|"&amp;$B1222&amp;"|"&amp;$D1222,Empresas!$C$6:$CC$92,$G1222+6+1,0),0))))</f>
        <v>0</v>
      </c>
      <c r="AL1222" s="147">
        <f>IF(AND($I1222="Si",U1222=1),1,IF(AND($I1222="Fisico",U1222=1),1,IF(AND(U1222=1,$I1222="Electronico"),2,IF(U1222=1,VLOOKUP($C1222&amp;"|"&amp;$B1222&amp;"|"&amp;$D1222,Empresas!$C$6:$CC$92,$G1222+6+1,0),0))))</f>
        <v>0</v>
      </c>
      <c r="AM1222" s="149">
        <f t="shared" si="202"/>
        <v>8</v>
      </c>
      <c r="AN1222" s="149">
        <f t="shared" si="203"/>
        <v>8</v>
      </c>
      <c r="AO1222" s="152">
        <f t="shared" si="204"/>
        <v>1</v>
      </c>
    </row>
    <row r="1223" spans="1:41" x14ac:dyDescent="0.25">
      <c r="A1223" s="143" t="str">
        <f>VLOOKUP(D1223,Empresas!$D$7:$F$91,3,0)</f>
        <v>Jose</v>
      </c>
      <c r="B1223" s="144" t="str">
        <f>VLOOKUP(D1223,Empresas!$D$7:$G$91,4,0)</f>
        <v>Wildor</v>
      </c>
      <c r="C1223" s="144" t="s">
        <v>544</v>
      </c>
      <c r="D1223" s="144" t="s">
        <v>231</v>
      </c>
      <c r="E1223" s="144" t="str">
        <f>VLOOKUP(D1223,Empresas!$D$7:$E$92,2,0)</f>
        <v>SUBDITEX</v>
      </c>
      <c r="F1223" s="144" t="s">
        <v>188</v>
      </c>
      <c r="G1223" s="145">
        <f t="shared" si="199"/>
        <v>67</v>
      </c>
      <c r="H1223" s="145" t="str">
        <f>VLOOKUP(D1223,Empresas!$D$6:$L$92,7,0)</f>
        <v>Trimestral</v>
      </c>
      <c r="I1223" s="144" t="str">
        <f>VLOOKUP(VLOOKUP(D1223&amp;"|"&amp;B1223,Empresas!$I$7:$CB$92,G1223,0),Tablas!$A$13:$B$14,2,0)</f>
        <v>No</v>
      </c>
      <c r="J1223" s="78"/>
      <c r="K1223" s="78"/>
      <c r="L1223" s="78"/>
      <c r="M1223" s="78"/>
      <c r="N1223" s="78"/>
      <c r="O1223" s="78"/>
      <c r="P1223" s="78"/>
      <c r="Q1223" s="78"/>
      <c r="R1223" s="78"/>
      <c r="S1223" s="78"/>
      <c r="T1223" s="78"/>
      <c r="U1223" s="78"/>
      <c r="V1223" s="78" t="str">
        <f>VLOOKUP(D1223,Empresas!$D$7:$CF$91,81,0)</f>
        <v>B</v>
      </c>
      <c r="W1223" s="78" t="str">
        <f>VLOOKUP(D1223,Empresas!$D$7:$M$91,10,0)</f>
        <v>Mype</v>
      </c>
      <c r="X1223" s="69" t="str">
        <f t="shared" si="200"/>
        <v>SI</v>
      </c>
      <c r="Y1223" s="153" t="str">
        <f t="shared" si="201"/>
        <v>No aplica</v>
      </c>
      <c r="Z1223" s="147">
        <f>IF(Y1223="No aplica",0,IF(I1223="no",0,IF(I1223="No aplica",0,IF(I1223="Si",1,IF(I1223="Fisico",1,IF(I1223="Electronico",2,VLOOKUP(C1223&amp;"|"&amp;B1223&amp;"|"&amp;D1223,Empresas!$C$6:$CC$92,G1223+6+1,0)))))))</f>
        <v>0</v>
      </c>
      <c r="AA1223" s="147">
        <f>IF(AND($I1223="Si",J1223=1),1,IF(AND($I1223="Fisico",J1223=1),1,IF(AND(J1223=1,$I1223="Electronico"),2,IF(J1223=1,VLOOKUP($C1223&amp;"|"&amp;$B1223&amp;"|"&amp;$D1223,Empresas!$C$6:$CC$92,$G1223+6+1,0),0))))</f>
        <v>0</v>
      </c>
      <c r="AB1223" s="147">
        <f>IF(AND($I1223="Si",K1223=1),1,IF(AND($I1223="Fisico",K1223=1),1,IF(AND(K1223=1,$I1223="Electronico"),2,IF(K1223=1,VLOOKUP($C1223&amp;"|"&amp;$B1223&amp;"|"&amp;$D1223,Empresas!$C$6:$CC$92,$G1223+6+1,0),0))))</f>
        <v>0</v>
      </c>
      <c r="AC1223" s="147">
        <f>IF(AND($I1223="Si",L1223=1),1,IF(AND($I1223="Fisico",L1223=1),1,IF(AND(L1223=1,$I1223="Electronico"),2,IF(L1223=1,VLOOKUP($C1223&amp;"|"&amp;$B1223&amp;"|"&amp;$D1223,Empresas!$C$6:$CC$92,$G1223+6+1,0),0))))</f>
        <v>0</v>
      </c>
      <c r="AD1223" s="147">
        <f>IF(AND($I1223="Si",M1223=1),1,IF(AND($I1223="Fisico",M1223=1),1,IF(AND(M1223=1,$I1223="Electronico"),2,IF(M1223=1,VLOOKUP($C1223&amp;"|"&amp;$B1223&amp;"|"&amp;$D1223,Empresas!$C$6:$CC$92,$G1223+6+1,0),0))))</f>
        <v>0</v>
      </c>
      <c r="AE1223" s="147">
        <f>IF(AND($I1223="Si",N1223=1),1,IF(AND($I1223="Fisico",N1223=1),1,IF(AND(N1223=1,$I1223="Electronico"),2,IF(N1223=1,VLOOKUP($C1223&amp;"|"&amp;$B1223&amp;"|"&amp;$D1223,Empresas!$C$6:$CC$92,$G1223+6+1,0),0))))</f>
        <v>0</v>
      </c>
      <c r="AF1223" s="147">
        <f>IF(AND($I1223="Si",O1223=1),1,IF(AND($I1223="Fisico",O1223=1),1,IF(AND(O1223=1,$I1223="Electronico"),2,IF(O1223=1,VLOOKUP($C1223&amp;"|"&amp;$B1223&amp;"|"&amp;$D1223,Empresas!$C$6:$CC$92,$G1223+6+1,0),0))))</f>
        <v>0</v>
      </c>
      <c r="AG1223" s="147">
        <f>IF(AND($I1223="Si",P1223=1),1,IF(AND($I1223="Fisico",P1223=1),1,IF(AND(P1223=1,$I1223="Electronico"),2,IF(P1223=1,VLOOKUP($C1223&amp;"|"&amp;$B1223&amp;"|"&amp;$D1223,Empresas!$C$6:$CC$92,$G1223+6+1,0),0))))</f>
        <v>0</v>
      </c>
      <c r="AH1223" s="147">
        <f>IF(AND($I1223="Si",Q1223=1),1,IF(AND($I1223="Fisico",Q1223=1),1,IF(AND(Q1223=1,$I1223="Electronico"),2,IF(Q1223=1,VLOOKUP($C1223&amp;"|"&amp;$B1223&amp;"|"&amp;$D1223,Empresas!$C$6:$CC$92,$G1223+6+1,0),0))))</f>
        <v>0</v>
      </c>
      <c r="AI1223" s="147">
        <f>IF(AND($I1223="Si",R1223=1),1,IF(AND($I1223="Fisico",R1223=1),1,IF(AND(R1223=1,$I1223="Electronico"),2,IF(R1223=1,VLOOKUP($C1223&amp;"|"&amp;$B1223&amp;"|"&amp;$D1223,Empresas!$C$6:$CC$92,$G1223+6+1,0),0))))</f>
        <v>0</v>
      </c>
      <c r="AJ1223" s="147">
        <f>IF(AND($I1223="Si",S1223=1),1,IF(AND($I1223="Fisico",S1223=1),1,IF(AND(S1223=1,$I1223="Electronico"),2,IF(S1223=1,VLOOKUP($C1223&amp;"|"&amp;$B1223&amp;"|"&amp;$D1223,Empresas!$C$6:$CC$92,$G1223+6+1,0),0))))</f>
        <v>0</v>
      </c>
      <c r="AK1223" s="147">
        <f>IF(AND($I1223="Si",T1223=1),1,IF(AND($I1223="Fisico",T1223=1),1,IF(AND(T1223=1,$I1223="Electronico"),2,IF(T1223=1,VLOOKUP($C1223&amp;"|"&amp;$B1223&amp;"|"&amp;$D1223,Empresas!$C$6:$CC$92,$G1223+6+1,0),0))))</f>
        <v>0</v>
      </c>
      <c r="AL1223" s="147">
        <f>IF(AND($I1223="Si",U1223=1),1,IF(AND($I1223="Fisico",U1223=1),1,IF(AND(U1223=1,$I1223="Electronico"),2,IF(U1223=1,VLOOKUP($C1223&amp;"|"&amp;$B1223&amp;"|"&amp;$D1223,Empresas!$C$6:$CC$92,$G1223+6+1,0),0))))</f>
        <v>0</v>
      </c>
      <c r="AM1223" s="149">
        <f t="shared" si="202"/>
        <v>0</v>
      </c>
      <c r="AN1223" s="149">
        <f t="shared" si="203"/>
        <v>0</v>
      </c>
      <c r="AO1223" s="152">
        <f t="shared" si="204"/>
        <v>0</v>
      </c>
    </row>
    <row r="1224" spans="1:41" x14ac:dyDescent="0.25">
      <c r="A1224" s="143" t="str">
        <f>VLOOKUP(D1224,Empresas!$D$7:$F$91,3,0)</f>
        <v>Jose</v>
      </c>
      <c r="B1224" s="144" t="str">
        <f>VLOOKUP(D1224,Empresas!$D$7:$G$91,4,0)</f>
        <v>Wildor</v>
      </c>
      <c r="C1224" s="144" t="s">
        <v>544</v>
      </c>
      <c r="D1224" s="144" t="s">
        <v>231</v>
      </c>
      <c r="E1224" s="144" t="str">
        <f>VLOOKUP(D1224,Empresas!$D$7:$E$92,2,0)</f>
        <v>SUBDITEX</v>
      </c>
      <c r="F1224" s="144" t="s">
        <v>189</v>
      </c>
      <c r="G1224" s="145">
        <f t="shared" si="199"/>
        <v>68</v>
      </c>
      <c r="H1224" s="145" t="str">
        <f>VLOOKUP(D1224,Empresas!$D$6:$L$92,7,0)</f>
        <v>Trimestral</v>
      </c>
      <c r="I1224" s="144" t="str">
        <f>VLOOKUP(VLOOKUP(D1224&amp;"|"&amp;B1224,Empresas!$I$7:$CB$92,G1224,0),Tablas!$A$13:$B$14,2,0)</f>
        <v>No</v>
      </c>
      <c r="J1224" s="78"/>
      <c r="K1224" s="78"/>
      <c r="L1224" s="78"/>
      <c r="M1224" s="78"/>
      <c r="N1224" s="78"/>
      <c r="O1224" s="78"/>
      <c r="P1224" s="78"/>
      <c r="Q1224" s="78"/>
      <c r="R1224" s="78"/>
      <c r="S1224" s="78"/>
      <c r="T1224" s="78"/>
      <c r="U1224" s="78"/>
      <c r="V1224" s="78" t="str">
        <f>VLOOKUP(D1224,Empresas!$D$7:$CF$91,81,0)</f>
        <v>B</v>
      </c>
      <c r="W1224" s="78" t="str">
        <f>VLOOKUP(D1224,Empresas!$D$7:$M$91,10,0)</f>
        <v>Mype</v>
      </c>
      <c r="X1224" s="69" t="str">
        <f t="shared" si="200"/>
        <v>SI</v>
      </c>
      <c r="Y1224" s="153" t="str">
        <f t="shared" si="201"/>
        <v>No aplica</v>
      </c>
      <c r="Z1224" s="147">
        <f>IF(Y1224="No aplica",0,IF(I1224="no",0,IF(I1224="No aplica",0,IF(I1224="Si",1,IF(I1224="Fisico",1,IF(I1224="Electronico",2,VLOOKUP(C1224&amp;"|"&amp;B1224&amp;"|"&amp;D1224,Empresas!$C$6:$CC$92,G1224+6+1,0)))))))</f>
        <v>0</v>
      </c>
      <c r="AA1224" s="147">
        <f>IF(AND($I1224="Si",J1224=1),1,IF(AND($I1224="Fisico",J1224=1),1,IF(AND(J1224=1,$I1224="Electronico"),2,IF(J1224=1,VLOOKUP($C1224&amp;"|"&amp;$B1224&amp;"|"&amp;$D1224,Empresas!$C$6:$CC$92,$G1224+6+1,0),0))))</f>
        <v>0</v>
      </c>
      <c r="AB1224" s="147">
        <f>IF(AND($I1224="Si",K1224=1),1,IF(AND($I1224="Fisico",K1224=1),1,IF(AND(K1224=1,$I1224="Electronico"),2,IF(K1224=1,VLOOKUP($C1224&amp;"|"&amp;$B1224&amp;"|"&amp;$D1224,Empresas!$C$6:$CC$92,$G1224+6+1,0),0))))</f>
        <v>0</v>
      </c>
      <c r="AC1224" s="147">
        <f>IF(AND($I1224="Si",L1224=1),1,IF(AND($I1224="Fisico",L1224=1),1,IF(AND(L1224=1,$I1224="Electronico"),2,IF(L1224=1,VLOOKUP($C1224&amp;"|"&amp;$B1224&amp;"|"&amp;$D1224,Empresas!$C$6:$CC$92,$G1224+6+1,0),0))))</f>
        <v>0</v>
      </c>
      <c r="AD1224" s="147">
        <f>IF(AND($I1224="Si",M1224=1),1,IF(AND($I1224="Fisico",M1224=1),1,IF(AND(M1224=1,$I1224="Electronico"),2,IF(M1224=1,VLOOKUP($C1224&amp;"|"&amp;$B1224&amp;"|"&amp;$D1224,Empresas!$C$6:$CC$92,$G1224+6+1,0),0))))</f>
        <v>0</v>
      </c>
      <c r="AE1224" s="147">
        <f>IF(AND($I1224="Si",N1224=1),1,IF(AND($I1224="Fisico",N1224=1),1,IF(AND(N1224=1,$I1224="Electronico"),2,IF(N1224=1,VLOOKUP($C1224&amp;"|"&amp;$B1224&amp;"|"&amp;$D1224,Empresas!$C$6:$CC$92,$G1224+6+1,0),0))))</f>
        <v>0</v>
      </c>
      <c r="AF1224" s="147">
        <f>IF(AND($I1224="Si",O1224=1),1,IF(AND($I1224="Fisico",O1224=1),1,IF(AND(O1224=1,$I1224="Electronico"),2,IF(O1224=1,VLOOKUP($C1224&amp;"|"&amp;$B1224&amp;"|"&amp;$D1224,Empresas!$C$6:$CC$92,$G1224+6+1,0),0))))</f>
        <v>0</v>
      </c>
      <c r="AG1224" s="147">
        <f>IF(AND($I1224="Si",P1224=1),1,IF(AND($I1224="Fisico",P1224=1),1,IF(AND(P1224=1,$I1224="Electronico"),2,IF(P1224=1,VLOOKUP($C1224&amp;"|"&amp;$B1224&amp;"|"&amp;$D1224,Empresas!$C$6:$CC$92,$G1224+6+1,0),0))))</f>
        <v>0</v>
      </c>
      <c r="AH1224" s="147">
        <f>IF(AND($I1224="Si",Q1224=1),1,IF(AND($I1224="Fisico",Q1224=1),1,IF(AND(Q1224=1,$I1224="Electronico"),2,IF(Q1224=1,VLOOKUP($C1224&amp;"|"&amp;$B1224&amp;"|"&amp;$D1224,Empresas!$C$6:$CC$92,$G1224+6+1,0),0))))</f>
        <v>0</v>
      </c>
      <c r="AI1224" s="147">
        <f>IF(AND($I1224="Si",R1224=1),1,IF(AND($I1224="Fisico",R1224=1),1,IF(AND(R1224=1,$I1224="Electronico"),2,IF(R1224=1,VLOOKUP($C1224&amp;"|"&amp;$B1224&amp;"|"&amp;$D1224,Empresas!$C$6:$CC$92,$G1224+6+1,0),0))))</f>
        <v>0</v>
      </c>
      <c r="AJ1224" s="147">
        <f>IF(AND($I1224="Si",S1224=1),1,IF(AND($I1224="Fisico",S1224=1),1,IF(AND(S1224=1,$I1224="Electronico"),2,IF(S1224=1,VLOOKUP($C1224&amp;"|"&amp;$B1224&amp;"|"&amp;$D1224,Empresas!$C$6:$CC$92,$G1224+6+1,0),0))))</f>
        <v>0</v>
      </c>
      <c r="AK1224" s="147">
        <f>IF(AND($I1224="Si",T1224=1),1,IF(AND($I1224="Fisico",T1224=1),1,IF(AND(T1224=1,$I1224="Electronico"),2,IF(T1224=1,VLOOKUP($C1224&amp;"|"&amp;$B1224&amp;"|"&amp;$D1224,Empresas!$C$6:$CC$92,$G1224+6+1,0),0))))</f>
        <v>0</v>
      </c>
      <c r="AL1224" s="147">
        <f>IF(AND($I1224="Si",U1224=1),1,IF(AND($I1224="Fisico",U1224=1),1,IF(AND(U1224=1,$I1224="Electronico"),2,IF(U1224=1,VLOOKUP($C1224&amp;"|"&amp;$B1224&amp;"|"&amp;$D1224,Empresas!$C$6:$CC$92,$G1224+6+1,0),0))))</f>
        <v>0</v>
      </c>
      <c r="AM1224" s="149">
        <f t="shared" si="202"/>
        <v>0</v>
      </c>
      <c r="AN1224" s="149">
        <f t="shared" si="203"/>
        <v>0</v>
      </c>
      <c r="AO1224" s="152">
        <f t="shared" si="204"/>
        <v>0</v>
      </c>
    </row>
    <row r="1225" spans="1:41" x14ac:dyDescent="0.25">
      <c r="A1225" s="143" t="str">
        <f>VLOOKUP(D1225,Empresas!$D$7:$F$91,3,0)</f>
        <v>Jose</v>
      </c>
      <c r="B1225" s="144" t="str">
        <f>VLOOKUP(D1225,Empresas!$D$7:$G$91,4,0)</f>
        <v>Wildor</v>
      </c>
      <c r="C1225" s="144" t="s">
        <v>544</v>
      </c>
      <c r="D1225" s="144" t="s">
        <v>231</v>
      </c>
      <c r="E1225" s="144" t="str">
        <f>VLOOKUP(D1225,Empresas!$D$7:$E$92,2,0)</f>
        <v>SUBDITEX</v>
      </c>
      <c r="F1225" s="144" t="s">
        <v>190</v>
      </c>
      <c r="G1225" s="145">
        <f t="shared" si="199"/>
        <v>69</v>
      </c>
      <c r="H1225" s="145" t="str">
        <f>VLOOKUP(D1225,Empresas!$D$6:$L$92,7,0)</f>
        <v>Trimestral</v>
      </c>
      <c r="I1225" s="144" t="str">
        <f>VLOOKUP(VLOOKUP(D1225&amp;"|"&amp;B1225,Empresas!$I$7:$CB$92,G1225,0),Tablas!$A$13:$B$14,2,0)</f>
        <v>No</v>
      </c>
      <c r="J1225" s="78"/>
      <c r="K1225" s="78"/>
      <c r="L1225" s="78"/>
      <c r="M1225" s="78"/>
      <c r="N1225" s="78"/>
      <c r="O1225" s="78"/>
      <c r="P1225" s="78"/>
      <c r="Q1225" s="78"/>
      <c r="R1225" s="78"/>
      <c r="S1225" s="78"/>
      <c r="T1225" s="78"/>
      <c r="U1225" s="78"/>
      <c r="V1225" s="78" t="str">
        <f>VLOOKUP(D1225,Empresas!$D$7:$CF$91,81,0)</f>
        <v>B</v>
      </c>
      <c r="W1225" s="78" t="str">
        <f>VLOOKUP(D1225,Empresas!$D$7:$M$91,10,0)</f>
        <v>Mype</v>
      </c>
      <c r="X1225" s="69" t="str">
        <f t="shared" si="200"/>
        <v>NO</v>
      </c>
      <c r="Y1225" s="153" t="str">
        <f t="shared" si="201"/>
        <v>No aplica</v>
      </c>
      <c r="Z1225" s="147">
        <f>IF(Y1225="No aplica",0,IF(I1225="no",0,IF(I1225="No aplica",0,IF(I1225="Si",1,IF(I1225="Fisico",1,IF(I1225="Electronico",2,VLOOKUP(C1225&amp;"|"&amp;B1225&amp;"|"&amp;D1225,Empresas!$C$6:$CC$92,G1225+6+1,0)))))))</f>
        <v>0</v>
      </c>
      <c r="AA1225" s="147">
        <f>IF(AND($I1225="Si",J1225=1),1,IF(AND($I1225="Fisico",J1225=1),1,IF(AND(J1225=1,$I1225="Electronico"),2,IF(J1225=1,VLOOKUP($C1225&amp;"|"&amp;$B1225&amp;"|"&amp;$D1225,Empresas!$C$6:$CC$92,$G1225+6+1,0),0))))</f>
        <v>0</v>
      </c>
      <c r="AB1225" s="147">
        <f>IF(AND($I1225="Si",K1225=1),1,IF(AND($I1225="Fisico",K1225=1),1,IF(AND(K1225=1,$I1225="Electronico"),2,IF(K1225=1,VLOOKUP($C1225&amp;"|"&amp;$B1225&amp;"|"&amp;$D1225,Empresas!$C$6:$CC$92,$G1225+6+1,0),0))))</f>
        <v>0</v>
      </c>
      <c r="AC1225" s="147">
        <f>IF(AND($I1225="Si",L1225=1),1,IF(AND($I1225="Fisico",L1225=1),1,IF(AND(L1225=1,$I1225="Electronico"),2,IF(L1225=1,VLOOKUP($C1225&amp;"|"&amp;$B1225&amp;"|"&amp;$D1225,Empresas!$C$6:$CC$92,$G1225+6+1,0),0))))</f>
        <v>0</v>
      </c>
      <c r="AD1225" s="147">
        <f>IF(AND($I1225="Si",M1225=1),1,IF(AND($I1225="Fisico",M1225=1),1,IF(AND(M1225=1,$I1225="Electronico"),2,IF(M1225=1,VLOOKUP($C1225&amp;"|"&amp;$B1225&amp;"|"&amp;$D1225,Empresas!$C$6:$CC$92,$G1225+6+1,0),0))))</f>
        <v>0</v>
      </c>
      <c r="AE1225" s="147">
        <f>IF(AND($I1225="Si",N1225=1),1,IF(AND($I1225="Fisico",N1225=1),1,IF(AND(N1225=1,$I1225="Electronico"),2,IF(N1225=1,VLOOKUP($C1225&amp;"|"&amp;$B1225&amp;"|"&amp;$D1225,Empresas!$C$6:$CC$92,$G1225+6+1,0),0))))</f>
        <v>0</v>
      </c>
      <c r="AF1225" s="147">
        <f>IF(AND($I1225="Si",O1225=1),1,IF(AND($I1225="Fisico",O1225=1),1,IF(AND(O1225=1,$I1225="Electronico"),2,IF(O1225=1,VLOOKUP($C1225&amp;"|"&amp;$B1225&amp;"|"&amp;$D1225,Empresas!$C$6:$CC$92,$G1225+6+1,0),0))))</f>
        <v>0</v>
      </c>
      <c r="AG1225" s="147">
        <f>IF(AND($I1225="Si",P1225=1),1,IF(AND($I1225="Fisico",P1225=1),1,IF(AND(P1225=1,$I1225="Electronico"),2,IF(P1225=1,VLOOKUP($C1225&amp;"|"&amp;$B1225&amp;"|"&amp;$D1225,Empresas!$C$6:$CC$92,$G1225+6+1,0),0))))</f>
        <v>0</v>
      </c>
      <c r="AH1225" s="147">
        <f>IF(AND($I1225="Si",Q1225=1),1,IF(AND($I1225="Fisico",Q1225=1),1,IF(AND(Q1225=1,$I1225="Electronico"),2,IF(Q1225=1,VLOOKUP($C1225&amp;"|"&amp;$B1225&amp;"|"&amp;$D1225,Empresas!$C$6:$CC$92,$G1225+6+1,0),0))))</f>
        <v>0</v>
      </c>
      <c r="AI1225" s="147">
        <f>IF(AND($I1225="Si",R1225=1),1,IF(AND($I1225="Fisico",R1225=1),1,IF(AND(R1225=1,$I1225="Electronico"),2,IF(R1225=1,VLOOKUP($C1225&amp;"|"&amp;$B1225&amp;"|"&amp;$D1225,Empresas!$C$6:$CC$92,$G1225+6+1,0),0))))</f>
        <v>0</v>
      </c>
      <c r="AJ1225" s="147">
        <f>IF(AND($I1225="Si",S1225=1),1,IF(AND($I1225="Fisico",S1225=1),1,IF(AND(S1225=1,$I1225="Electronico"),2,IF(S1225=1,VLOOKUP($C1225&amp;"|"&amp;$B1225&amp;"|"&amp;$D1225,Empresas!$C$6:$CC$92,$G1225+6+1,0),0))))</f>
        <v>0</v>
      </c>
      <c r="AK1225" s="147">
        <f>IF(AND($I1225="Si",T1225=1),1,IF(AND($I1225="Fisico",T1225=1),1,IF(AND(T1225=1,$I1225="Electronico"),2,IF(T1225=1,VLOOKUP($C1225&amp;"|"&amp;$B1225&amp;"|"&amp;$D1225,Empresas!$C$6:$CC$92,$G1225+6+1,0),0))))</f>
        <v>0</v>
      </c>
      <c r="AL1225" s="147">
        <f>IF(AND($I1225="Si",U1225=1),1,IF(AND($I1225="Fisico",U1225=1),1,IF(AND(U1225=1,$I1225="Electronico"),2,IF(U1225=1,VLOOKUP($C1225&amp;"|"&amp;$B1225&amp;"|"&amp;$D1225,Empresas!$C$6:$CC$92,$G1225+6+1,0),0))))</f>
        <v>0</v>
      </c>
      <c r="AM1225" s="149">
        <f t="shared" si="202"/>
        <v>0</v>
      </c>
      <c r="AN1225" s="149">
        <f t="shared" si="203"/>
        <v>0</v>
      </c>
      <c r="AO1225" s="152">
        <f t="shared" si="204"/>
        <v>0</v>
      </c>
    </row>
    <row r="1226" spans="1:41" x14ac:dyDescent="0.25">
      <c r="A1226" s="143" t="str">
        <f>VLOOKUP(D1226,Empresas!$D$7:$F$91,3,0)</f>
        <v>Jose</v>
      </c>
      <c r="B1226" s="144" t="str">
        <f>VLOOKUP(D1226,Empresas!$D$7:$G$91,4,0)</f>
        <v>Wildor</v>
      </c>
      <c r="C1226" s="144" t="s">
        <v>544</v>
      </c>
      <c r="D1226" s="144" t="s">
        <v>231</v>
      </c>
      <c r="E1226" s="144" t="str">
        <f>VLOOKUP(D1226,Empresas!$D$7:$E$92,2,0)</f>
        <v>SUBDITEX</v>
      </c>
      <c r="F1226" s="146" t="s">
        <v>191</v>
      </c>
      <c r="G1226" s="145">
        <f t="shared" si="199"/>
        <v>70</v>
      </c>
      <c r="H1226" s="145" t="str">
        <f>VLOOKUP(D1226,Empresas!$D$6:$L$92,7,0)</f>
        <v>Trimestral</v>
      </c>
      <c r="I1226" s="144" t="str">
        <f>VLOOKUP(VLOOKUP(D1226&amp;"|"&amp;B1226,Empresas!$I$7:$CB$92,G1226,0),Tablas!$A$13:$B$14,2,0)</f>
        <v>No</v>
      </c>
      <c r="J1226" s="78"/>
      <c r="K1226" s="78"/>
      <c r="L1226" s="78"/>
      <c r="M1226" s="78"/>
      <c r="N1226" s="78"/>
      <c r="O1226" s="78"/>
      <c r="P1226" s="78"/>
      <c r="Q1226" s="78"/>
      <c r="R1226" s="78"/>
      <c r="S1226" s="78"/>
      <c r="T1226" s="78"/>
      <c r="U1226" s="78"/>
      <c r="V1226" s="78" t="str">
        <f>VLOOKUP(D1226,Empresas!$D$7:$CF$91,81,0)</f>
        <v>B</v>
      </c>
      <c r="W1226" s="78" t="str">
        <f>VLOOKUP(D1226,Empresas!$D$7:$M$91,10,0)</f>
        <v>Mype</v>
      </c>
      <c r="X1226" s="69" t="str">
        <f t="shared" si="200"/>
        <v>NO</v>
      </c>
      <c r="Y1226" s="153" t="str">
        <f t="shared" si="201"/>
        <v>No aplica</v>
      </c>
      <c r="Z1226" s="147">
        <f>IF(Y1226="No aplica",0,IF(I1226="no",0,IF(I1226="No aplica",0,IF(I1226="Si",1,IF(I1226="Fisico",1,IF(I1226="Electronico",2,VLOOKUP(C1226&amp;"|"&amp;B1226&amp;"|"&amp;D1226,Empresas!$C$6:$CC$92,G1226+6+1,0)))))))</f>
        <v>0</v>
      </c>
      <c r="AA1226" s="147">
        <f>IF(AND($I1226="Si",J1226=1),1,IF(AND($I1226="Fisico",J1226=1),1,IF(AND(J1226=1,$I1226="Electronico"),2,IF(J1226=1,VLOOKUP($C1226&amp;"|"&amp;$B1226&amp;"|"&amp;$D1226,Empresas!$C$6:$CC$92,$G1226+6+1,0),0))))</f>
        <v>0</v>
      </c>
      <c r="AB1226" s="147">
        <f>IF(AND($I1226="Si",K1226=1),1,IF(AND($I1226="Fisico",K1226=1),1,IF(AND(K1226=1,$I1226="Electronico"),2,IF(K1226=1,VLOOKUP($C1226&amp;"|"&amp;$B1226&amp;"|"&amp;$D1226,Empresas!$C$6:$CC$92,$G1226+6+1,0),0))))</f>
        <v>0</v>
      </c>
      <c r="AC1226" s="147">
        <f>IF(AND($I1226="Si",L1226=1),1,IF(AND($I1226="Fisico",L1226=1),1,IF(AND(L1226=1,$I1226="Electronico"),2,IF(L1226=1,VLOOKUP($C1226&amp;"|"&amp;$B1226&amp;"|"&amp;$D1226,Empresas!$C$6:$CC$92,$G1226+6+1,0),0))))</f>
        <v>0</v>
      </c>
      <c r="AD1226" s="147">
        <f>IF(AND($I1226="Si",M1226=1),1,IF(AND($I1226="Fisico",M1226=1),1,IF(AND(M1226=1,$I1226="Electronico"),2,IF(M1226=1,VLOOKUP($C1226&amp;"|"&amp;$B1226&amp;"|"&amp;$D1226,Empresas!$C$6:$CC$92,$G1226+6+1,0),0))))</f>
        <v>0</v>
      </c>
      <c r="AE1226" s="147">
        <f>IF(AND($I1226="Si",N1226=1),1,IF(AND($I1226="Fisico",N1226=1),1,IF(AND(N1226=1,$I1226="Electronico"),2,IF(N1226=1,VLOOKUP($C1226&amp;"|"&amp;$B1226&amp;"|"&amp;$D1226,Empresas!$C$6:$CC$92,$G1226+6+1,0),0))))</f>
        <v>0</v>
      </c>
      <c r="AF1226" s="147">
        <f>IF(AND($I1226="Si",O1226=1),1,IF(AND($I1226="Fisico",O1226=1),1,IF(AND(O1226=1,$I1226="Electronico"),2,IF(O1226=1,VLOOKUP($C1226&amp;"|"&amp;$B1226&amp;"|"&amp;$D1226,Empresas!$C$6:$CC$92,$G1226+6+1,0),0))))</f>
        <v>0</v>
      </c>
      <c r="AG1226" s="147">
        <f>IF(AND($I1226="Si",P1226=1),1,IF(AND($I1226="Fisico",P1226=1),1,IF(AND(P1226=1,$I1226="Electronico"),2,IF(P1226=1,VLOOKUP($C1226&amp;"|"&amp;$B1226&amp;"|"&amp;$D1226,Empresas!$C$6:$CC$92,$G1226+6+1,0),0))))</f>
        <v>0</v>
      </c>
      <c r="AH1226" s="147">
        <f>IF(AND($I1226="Si",Q1226=1),1,IF(AND($I1226="Fisico",Q1226=1),1,IF(AND(Q1226=1,$I1226="Electronico"),2,IF(Q1226=1,VLOOKUP($C1226&amp;"|"&amp;$B1226&amp;"|"&amp;$D1226,Empresas!$C$6:$CC$92,$G1226+6+1,0),0))))</f>
        <v>0</v>
      </c>
      <c r="AI1226" s="147">
        <f>IF(AND($I1226="Si",R1226=1),1,IF(AND($I1226="Fisico",R1226=1),1,IF(AND(R1226=1,$I1226="Electronico"),2,IF(R1226=1,VLOOKUP($C1226&amp;"|"&amp;$B1226&amp;"|"&amp;$D1226,Empresas!$C$6:$CC$92,$G1226+6+1,0),0))))</f>
        <v>0</v>
      </c>
      <c r="AJ1226" s="147">
        <f>IF(AND($I1226="Si",S1226=1),1,IF(AND($I1226="Fisico",S1226=1),1,IF(AND(S1226=1,$I1226="Electronico"),2,IF(S1226=1,VLOOKUP($C1226&amp;"|"&amp;$B1226&amp;"|"&amp;$D1226,Empresas!$C$6:$CC$92,$G1226+6+1,0),0))))</f>
        <v>0</v>
      </c>
      <c r="AK1226" s="147">
        <f>IF(AND($I1226="Si",T1226=1),1,IF(AND($I1226="Fisico",T1226=1),1,IF(AND(T1226=1,$I1226="Electronico"),2,IF(T1226=1,VLOOKUP($C1226&amp;"|"&amp;$B1226&amp;"|"&amp;$D1226,Empresas!$C$6:$CC$92,$G1226+6+1,0),0))))</f>
        <v>0</v>
      </c>
      <c r="AL1226" s="147">
        <f>IF(AND($I1226="Si",U1226=1),1,IF(AND($I1226="Fisico",U1226=1),1,IF(AND(U1226=1,$I1226="Electronico"),2,IF(U1226=1,VLOOKUP($C1226&amp;"|"&amp;$B1226&amp;"|"&amp;$D1226,Empresas!$C$6:$CC$92,$G1226+6+1,0),0))))</f>
        <v>0</v>
      </c>
      <c r="AM1226" s="149">
        <f t="shared" si="202"/>
        <v>0</v>
      </c>
      <c r="AN1226" s="149">
        <f t="shared" si="203"/>
        <v>0</v>
      </c>
      <c r="AO1226" s="152">
        <f t="shared" si="204"/>
        <v>0</v>
      </c>
    </row>
    <row r="1227" spans="1:41" x14ac:dyDescent="0.25">
      <c r="A1227" s="143" t="str">
        <f>VLOOKUP(D1227,Empresas!$D$7:$F$91,3,0)</f>
        <v>Jose</v>
      </c>
      <c r="B1227" s="144" t="str">
        <f>VLOOKUP(D1227,Empresas!$D$7:$G$91,4,0)</f>
        <v>Wildor</v>
      </c>
      <c r="C1227" s="144" t="s">
        <v>544</v>
      </c>
      <c r="D1227" s="144" t="s">
        <v>231</v>
      </c>
      <c r="E1227" s="144" t="str">
        <f>VLOOKUP(D1227,Empresas!$D$7:$E$92,2,0)</f>
        <v>SUBDITEX</v>
      </c>
      <c r="F1227" s="144" t="s">
        <v>192</v>
      </c>
      <c r="G1227" s="145">
        <f t="shared" si="199"/>
        <v>71</v>
      </c>
      <c r="H1227" s="145" t="str">
        <f>VLOOKUP(D1227,Empresas!$D$6:$L$92,7,0)</f>
        <v>Trimestral</v>
      </c>
      <c r="I1227" s="144" t="str">
        <f>VLOOKUP(VLOOKUP(D1227&amp;"|"&amp;B1227,Empresas!$I$7:$CB$92,G1227,0),Tablas!$A$13:$B$14,2,0)</f>
        <v>No</v>
      </c>
      <c r="J1227" s="78"/>
      <c r="K1227" s="78"/>
      <c r="L1227" s="78"/>
      <c r="M1227" s="78"/>
      <c r="N1227" s="78"/>
      <c r="O1227" s="78"/>
      <c r="P1227" s="78"/>
      <c r="Q1227" s="78"/>
      <c r="R1227" s="78"/>
      <c r="S1227" s="78"/>
      <c r="T1227" s="78"/>
      <c r="U1227" s="78"/>
      <c r="V1227" s="78" t="str">
        <f>VLOOKUP(D1227,Empresas!$D$7:$CF$91,81,0)</f>
        <v>B</v>
      </c>
      <c r="W1227" s="78" t="str">
        <f>VLOOKUP(D1227,Empresas!$D$7:$M$91,10,0)</f>
        <v>Mype</v>
      </c>
      <c r="X1227" s="69" t="str">
        <f t="shared" si="200"/>
        <v>NO</v>
      </c>
      <c r="Y1227" s="153" t="str">
        <f t="shared" si="201"/>
        <v>No aplica</v>
      </c>
      <c r="Z1227" s="147">
        <f>IF(Y1227="No aplica",0,IF(I1227="no",0,IF(I1227="No aplica",0,IF(I1227="Si",1,IF(I1227="Fisico",1,IF(I1227="Electronico",2,VLOOKUP(C1227&amp;"|"&amp;B1227&amp;"|"&amp;D1227,Empresas!$C$6:$CC$92,G1227+6+1,0)))))))</f>
        <v>0</v>
      </c>
      <c r="AA1227" s="147">
        <f>IF(AND($I1227="Si",J1227=1),1,IF(AND($I1227="Fisico",J1227=1),1,IF(AND(J1227=1,$I1227="Electronico"),2,IF(J1227=1,VLOOKUP($C1227&amp;"|"&amp;$B1227&amp;"|"&amp;$D1227,Empresas!$C$6:$CC$92,$G1227+6+1,0),0))))</f>
        <v>0</v>
      </c>
      <c r="AB1227" s="147">
        <f>IF(AND($I1227="Si",K1227=1),1,IF(AND($I1227="Fisico",K1227=1),1,IF(AND(K1227=1,$I1227="Electronico"),2,IF(K1227=1,VLOOKUP($C1227&amp;"|"&amp;$B1227&amp;"|"&amp;$D1227,Empresas!$C$6:$CC$92,$G1227+6+1,0),0))))</f>
        <v>0</v>
      </c>
      <c r="AC1227" s="147">
        <f>IF(AND($I1227="Si",L1227=1),1,IF(AND($I1227="Fisico",L1227=1),1,IF(AND(L1227=1,$I1227="Electronico"),2,IF(L1227=1,VLOOKUP($C1227&amp;"|"&amp;$B1227&amp;"|"&amp;$D1227,Empresas!$C$6:$CC$92,$G1227+6+1,0),0))))</f>
        <v>0</v>
      </c>
      <c r="AD1227" s="147">
        <f>IF(AND($I1227="Si",M1227=1),1,IF(AND($I1227="Fisico",M1227=1),1,IF(AND(M1227=1,$I1227="Electronico"),2,IF(M1227=1,VLOOKUP($C1227&amp;"|"&amp;$B1227&amp;"|"&amp;$D1227,Empresas!$C$6:$CC$92,$G1227+6+1,0),0))))</f>
        <v>0</v>
      </c>
      <c r="AE1227" s="147">
        <f>IF(AND($I1227="Si",N1227=1),1,IF(AND($I1227="Fisico",N1227=1),1,IF(AND(N1227=1,$I1227="Electronico"),2,IF(N1227=1,VLOOKUP($C1227&amp;"|"&amp;$B1227&amp;"|"&amp;$D1227,Empresas!$C$6:$CC$92,$G1227+6+1,0),0))))</f>
        <v>0</v>
      </c>
      <c r="AF1227" s="147">
        <f>IF(AND($I1227="Si",O1227=1),1,IF(AND($I1227="Fisico",O1227=1),1,IF(AND(O1227=1,$I1227="Electronico"),2,IF(O1227=1,VLOOKUP($C1227&amp;"|"&amp;$B1227&amp;"|"&amp;$D1227,Empresas!$C$6:$CC$92,$G1227+6+1,0),0))))</f>
        <v>0</v>
      </c>
      <c r="AG1227" s="147">
        <f>IF(AND($I1227="Si",P1227=1),1,IF(AND($I1227="Fisico",P1227=1),1,IF(AND(P1227=1,$I1227="Electronico"),2,IF(P1227=1,VLOOKUP($C1227&amp;"|"&amp;$B1227&amp;"|"&amp;$D1227,Empresas!$C$6:$CC$92,$G1227+6+1,0),0))))</f>
        <v>0</v>
      </c>
      <c r="AH1227" s="147">
        <f>IF(AND($I1227="Si",Q1227=1),1,IF(AND($I1227="Fisico",Q1227=1),1,IF(AND(Q1227=1,$I1227="Electronico"),2,IF(Q1227=1,VLOOKUP($C1227&amp;"|"&amp;$B1227&amp;"|"&amp;$D1227,Empresas!$C$6:$CC$92,$G1227+6+1,0),0))))</f>
        <v>0</v>
      </c>
      <c r="AI1227" s="147">
        <f>IF(AND($I1227="Si",R1227=1),1,IF(AND($I1227="Fisico",R1227=1),1,IF(AND(R1227=1,$I1227="Electronico"),2,IF(R1227=1,VLOOKUP($C1227&amp;"|"&amp;$B1227&amp;"|"&amp;$D1227,Empresas!$C$6:$CC$92,$G1227+6+1,0),0))))</f>
        <v>0</v>
      </c>
      <c r="AJ1227" s="147">
        <f>IF(AND($I1227="Si",S1227=1),1,IF(AND($I1227="Fisico",S1227=1),1,IF(AND(S1227=1,$I1227="Electronico"),2,IF(S1227=1,VLOOKUP($C1227&amp;"|"&amp;$B1227&amp;"|"&amp;$D1227,Empresas!$C$6:$CC$92,$G1227+6+1,0),0))))</f>
        <v>0</v>
      </c>
      <c r="AK1227" s="147">
        <f>IF(AND($I1227="Si",T1227=1),1,IF(AND($I1227="Fisico",T1227=1),1,IF(AND(T1227=1,$I1227="Electronico"),2,IF(T1227=1,VLOOKUP($C1227&amp;"|"&amp;$B1227&amp;"|"&amp;$D1227,Empresas!$C$6:$CC$92,$G1227+6+1,0),0))))</f>
        <v>0</v>
      </c>
      <c r="AL1227" s="147">
        <f>IF(AND($I1227="Si",U1227=1),1,IF(AND($I1227="Fisico",U1227=1),1,IF(AND(U1227=1,$I1227="Electronico"),2,IF(U1227=1,VLOOKUP($C1227&amp;"|"&amp;$B1227&amp;"|"&amp;$D1227,Empresas!$C$6:$CC$92,$G1227+6+1,0),0))))</f>
        <v>0</v>
      </c>
      <c r="AM1227" s="149">
        <f t="shared" si="202"/>
        <v>0</v>
      </c>
      <c r="AN1227" s="149">
        <f t="shared" si="203"/>
        <v>0</v>
      </c>
      <c r="AO1227" s="152">
        <f t="shared" si="204"/>
        <v>0</v>
      </c>
    </row>
    <row r="1228" spans="1:41" x14ac:dyDescent="0.25">
      <c r="A1228" s="137" t="str">
        <f>VLOOKUP(D1228,Empresas!$D$7:$F$91,3,0)</f>
        <v>Omar</v>
      </c>
      <c r="B1228" s="138" t="str">
        <f>VLOOKUP(D1228,Empresas!$D$7:$G$91,4,0)</f>
        <v>Kheilly</v>
      </c>
      <c r="C1228" s="138" t="s">
        <v>544</v>
      </c>
      <c r="D1228" s="138" t="s">
        <v>271</v>
      </c>
      <c r="E1228" s="138" t="str">
        <f>VLOOKUP(D1228,Empresas!$D$7:$E$92,2,0)</f>
        <v>NOMADS EQUIPMENT S.R.L.</v>
      </c>
      <c r="F1228" s="138" t="s">
        <v>158</v>
      </c>
      <c r="G1228" s="139">
        <f>+Empresas!$O$2</f>
        <v>7</v>
      </c>
      <c r="H1228" s="139" t="str">
        <f>VLOOKUP(D1228,Empresas!$D$6:$L$92,7,0)</f>
        <v>Trimestral</v>
      </c>
      <c r="I1228" s="138" t="str">
        <f>VLOOKUP(VLOOKUP(D1228&amp;"|"&amp;B1228,Empresas!$I$7:$CB$92,G1228,0),Tablas!$A$3:$B$5,2,0)</f>
        <v>Solo analisis</v>
      </c>
      <c r="J1228" s="78">
        <v>1</v>
      </c>
      <c r="K1228" s="78">
        <v>1</v>
      </c>
      <c r="L1228" s="78">
        <v>1</v>
      </c>
      <c r="M1228" s="78">
        <v>1</v>
      </c>
      <c r="N1228" s="78">
        <v>1</v>
      </c>
      <c r="O1228" s="78">
        <v>1</v>
      </c>
      <c r="P1228" s="78">
        <v>1</v>
      </c>
      <c r="Q1228" s="78">
        <v>1</v>
      </c>
      <c r="R1228" s="78"/>
      <c r="S1228" s="78"/>
      <c r="T1228" s="78"/>
      <c r="U1228" s="78"/>
      <c r="V1228" s="78" t="str">
        <f>VLOOKUP(D1228,Empresas!$D$7:$CF$91,81,0)</f>
        <v>B</v>
      </c>
      <c r="W1228" s="78" t="str">
        <f>VLOOKUP(D1228,Empresas!$D$7:$M$91,10,0)</f>
        <v>Mype</v>
      </c>
      <c r="X1228" s="69" t="str">
        <f t="shared" si="200"/>
        <v>SI</v>
      </c>
      <c r="Y1228" s="153" t="str">
        <f t="shared" si="201"/>
        <v>Si aplica</v>
      </c>
      <c r="Z1228" s="147">
        <f>IF(Y1228="No aplica",0,IF(I1228="no",0,IF(I1228="No aplica",0,IF(I1228="Si",1,IF(I1228="Fisico",1,IF(I1228="Electronico",2,VLOOKUP(C1228&amp;"|"&amp;B1228&amp;"|"&amp;D1228,Empresas!$C$6:$CC$92,G1228+6+1,0)))))))</f>
        <v>1</v>
      </c>
      <c r="AA1228" s="147">
        <f>IF(AND($I1228="Si",J1228=1),1,IF(AND($I1228="Fisico",J1228=1),1,IF(AND(J1228=1,$I1228="Electronico"),2,IF(J1228=1,VLOOKUP($C1228&amp;"|"&amp;$B1228&amp;"|"&amp;$D1228,Empresas!$C$6:$CC$92,$G1228+6+1,0),0))))</f>
        <v>1</v>
      </c>
      <c r="AB1228" s="147">
        <f>IF(AND($I1228="Si",K1228=1),1,IF(AND($I1228="Fisico",K1228=1),1,IF(AND(K1228=1,$I1228="Electronico"),2,IF(K1228=1,VLOOKUP($C1228&amp;"|"&amp;$B1228&amp;"|"&amp;$D1228,Empresas!$C$6:$CC$92,$G1228+6+1,0),0))))</f>
        <v>1</v>
      </c>
      <c r="AC1228" s="147">
        <f>IF(AND($I1228="Si",L1228=1),1,IF(AND($I1228="Fisico",L1228=1),1,IF(AND(L1228=1,$I1228="Electronico"),2,IF(L1228=1,VLOOKUP($C1228&amp;"|"&amp;$B1228&amp;"|"&amp;$D1228,Empresas!$C$6:$CC$92,$G1228+6+1,0),0))))</f>
        <v>1</v>
      </c>
      <c r="AD1228" s="147">
        <f>IF(AND($I1228="Si",M1228=1),1,IF(AND($I1228="Fisico",M1228=1),1,IF(AND(M1228=1,$I1228="Electronico"),2,IF(M1228=1,VLOOKUP($C1228&amp;"|"&amp;$B1228&amp;"|"&amp;$D1228,Empresas!$C$6:$CC$92,$G1228+6+1,0),0))))</f>
        <v>1</v>
      </c>
      <c r="AE1228" s="147">
        <f>IF(AND($I1228="Si",N1228=1),1,IF(AND($I1228="Fisico",N1228=1),1,IF(AND(N1228=1,$I1228="Electronico"),2,IF(N1228=1,VLOOKUP($C1228&amp;"|"&amp;$B1228&amp;"|"&amp;$D1228,Empresas!$C$6:$CC$92,$G1228+6+1,0),0))))</f>
        <v>1</v>
      </c>
      <c r="AF1228" s="147">
        <f>IF(AND($I1228="Si",O1228=1),1,IF(AND($I1228="Fisico",O1228=1),1,IF(AND(O1228=1,$I1228="Electronico"),2,IF(O1228=1,VLOOKUP($C1228&amp;"|"&amp;$B1228&amp;"|"&amp;$D1228,Empresas!$C$6:$CC$92,$G1228+6+1,0),0))))</f>
        <v>1</v>
      </c>
      <c r="AG1228" s="147">
        <f>IF(AND($I1228="Si",P1228=1),1,IF(AND($I1228="Fisico",P1228=1),1,IF(AND(P1228=1,$I1228="Electronico"),2,IF(P1228=1,VLOOKUP($C1228&amp;"|"&amp;$B1228&amp;"|"&amp;$D1228,Empresas!$C$6:$CC$92,$G1228+6+1,0),0))))</f>
        <v>1</v>
      </c>
      <c r="AH1228" s="147">
        <f>IF(AND($I1228="Si",Q1228=1),1,IF(AND($I1228="Fisico",Q1228=1),1,IF(AND(Q1228=1,$I1228="Electronico"),2,IF(Q1228=1,VLOOKUP($C1228&amp;"|"&amp;$B1228&amp;"|"&amp;$D1228,Empresas!$C$6:$CC$92,$G1228+6+1,0),0))))</f>
        <v>1</v>
      </c>
      <c r="AI1228" s="147">
        <f>IF(AND($I1228="Si",R1228=1),1,IF(AND($I1228="Fisico",R1228=1),1,IF(AND(R1228=1,$I1228="Electronico"),2,IF(R1228=1,VLOOKUP($C1228&amp;"|"&amp;$B1228&amp;"|"&amp;$D1228,Empresas!$C$6:$CC$92,$G1228+6+1,0),0))))</f>
        <v>0</v>
      </c>
      <c r="AJ1228" s="147">
        <f>IF(AND($I1228="Si",S1228=1),1,IF(AND($I1228="Fisico",S1228=1),1,IF(AND(S1228=1,$I1228="Electronico"),2,IF(S1228=1,VLOOKUP($C1228&amp;"|"&amp;$B1228&amp;"|"&amp;$D1228,Empresas!$C$6:$CC$92,$G1228+6+1,0),0))))</f>
        <v>0</v>
      </c>
      <c r="AK1228" s="147">
        <f>IF(AND($I1228="Si",T1228=1),1,IF(AND($I1228="Fisico",T1228=1),1,IF(AND(T1228=1,$I1228="Electronico"),2,IF(T1228=1,VLOOKUP($C1228&amp;"|"&amp;$B1228&amp;"|"&amp;$D1228,Empresas!$C$6:$CC$92,$G1228+6+1,0),0))))</f>
        <v>0</v>
      </c>
      <c r="AL1228" s="147">
        <f>IF(AND($I1228="Si",U1228=1),1,IF(AND($I1228="Fisico",U1228=1),1,IF(AND(U1228=1,$I1228="Electronico"),2,IF(U1228=1,VLOOKUP($C1228&amp;"|"&amp;$B1228&amp;"|"&amp;$D1228,Empresas!$C$6:$CC$92,$G1228+6+1,0),0))))</f>
        <v>0</v>
      </c>
      <c r="AM1228" s="149">
        <f t="shared" si="202"/>
        <v>8</v>
      </c>
      <c r="AN1228" s="149">
        <f t="shared" si="203"/>
        <v>8</v>
      </c>
      <c r="AO1228" s="152">
        <f t="shared" si="204"/>
        <v>1</v>
      </c>
    </row>
    <row r="1229" spans="1:41" x14ac:dyDescent="0.25">
      <c r="A1229" s="137" t="str">
        <f>VLOOKUP(D1229,Empresas!$D$7:$F$91,3,0)</f>
        <v>Omar</v>
      </c>
      <c r="B1229" s="138" t="str">
        <f>VLOOKUP(D1229,Empresas!$D$7:$G$91,4,0)</f>
        <v>Kheilly</v>
      </c>
      <c r="C1229" s="138" t="s">
        <v>544</v>
      </c>
      <c r="D1229" s="138" t="s">
        <v>271</v>
      </c>
      <c r="E1229" s="138" t="str">
        <f>VLOOKUP(D1229,Empresas!$D$7:$E$92,2,0)</f>
        <v>NOMADS EQUIPMENT S.R.L.</v>
      </c>
      <c r="F1229" s="138" t="s">
        <v>159</v>
      </c>
      <c r="G1229" s="139">
        <f>+G1228+3</f>
        <v>10</v>
      </c>
      <c r="H1229" s="139" t="str">
        <f>VLOOKUP(D1229,Empresas!$D$6:$L$92,7,0)</f>
        <v>Trimestral</v>
      </c>
      <c r="I1229" s="138" t="str">
        <f>VLOOKUP(VLOOKUP(D1229&amp;"|"&amp;B1229,Empresas!$I$7:$CB$92,G1229,0),Tablas!$A$3:$B$5,2,0)</f>
        <v>Solo analisis</v>
      </c>
      <c r="J1229" s="78">
        <v>1</v>
      </c>
      <c r="K1229" s="78">
        <v>1</v>
      </c>
      <c r="L1229" s="78">
        <v>1</v>
      </c>
      <c r="M1229" s="78">
        <v>1</v>
      </c>
      <c r="N1229" s="78">
        <v>1</v>
      </c>
      <c r="O1229" s="78">
        <v>1</v>
      </c>
      <c r="P1229" s="78">
        <v>1</v>
      </c>
      <c r="Q1229" s="78">
        <v>1</v>
      </c>
      <c r="R1229" s="78"/>
      <c r="S1229" s="78"/>
      <c r="T1229" s="78"/>
      <c r="U1229" s="78"/>
      <c r="V1229" s="78" t="str">
        <f>VLOOKUP(D1229,Empresas!$D$7:$CF$91,81,0)</f>
        <v>B</v>
      </c>
      <c r="W1229" s="78" t="str">
        <f>VLOOKUP(D1229,Empresas!$D$7:$M$91,10,0)</f>
        <v>Mype</v>
      </c>
      <c r="X1229" s="69" t="str">
        <f t="shared" si="200"/>
        <v>SI</v>
      </c>
      <c r="Y1229" s="153" t="str">
        <f t="shared" si="201"/>
        <v>Si aplica</v>
      </c>
      <c r="Z1229" s="147">
        <f>IF(Y1229="No aplica",0,IF(I1229="no",0,IF(I1229="No aplica",0,IF(I1229="Si",1,IF(I1229="Fisico",1,IF(I1229="Electronico",2,VLOOKUP(C1229&amp;"|"&amp;B1229&amp;"|"&amp;D1229,Empresas!$C$6:$CC$92,G1229+6+1,0)))))))</f>
        <v>1</v>
      </c>
      <c r="AA1229" s="147">
        <f>IF(AND($I1229="Si",J1229=1),1,IF(AND($I1229="Fisico",J1229=1),1,IF(AND(J1229=1,$I1229="Electronico"),2,IF(J1229=1,VLOOKUP($C1229&amp;"|"&amp;$B1229&amp;"|"&amp;$D1229,Empresas!$C$6:$CC$92,$G1229+6+1,0),0))))</f>
        <v>1</v>
      </c>
      <c r="AB1229" s="147">
        <f>IF(AND($I1229="Si",K1229=1),1,IF(AND($I1229="Fisico",K1229=1),1,IF(AND(K1229=1,$I1229="Electronico"),2,IF(K1229=1,VLOOKUP($C1229&amp;"|"&amp;$B1229&amp;"|"&amp;$D1229,Empresas!$C$6:$CC$92,$G1229+6+1,0),0))))</f>
        <v>1</v>
      </c>
      <c r="AC1229" s="147">
        <f>IF(AND($I1229="Si",L1229=1),1,IF(AND($I1229="Fisico",L1229=1),1,IF(AND(L1229=1,$I1229="Electronico"),2,IF(L1229=1,VLOOKUP($C1229&amp;"|"&amp;$B1229&amp;"|"&amp;$D1229,Empresas!$C$6:$CC$92,$G1229+6+1,0),0))))</f>
        <v>1</v>
      </c>
      <c r="AD1229" s="147">
        <f>IF(AND($I1229="Si",M1229=1),1,IF(AND($I1229="Fisico",M1229=1),1,IF(AND(M1229=1,$I1229="Electronico"),2,IF(M1229=1,VLOOKUP($C1229&amp;"|"&amp;$B1229&amp;"|"&amp;$D1229,Empresas!$C$6:$CC$92,$G1229+6+1,0),0))))</f>
        <v>1</v>
      </c>
      <c r="AE1229" s="147">
        <f>IF(AND($I1229="Si",N1229=1),1,IF(AND($I1229="Fisico",N1229=1),1,IF(AND(N1229=1,$I1229="Electronico"),2,IF(N1229=1,VLOOKUP($C1229&amp;"|"&amp;$B1229&amp;"|"&amp;$D1229,Empresas!$C$6:$CC$92,$G1229+6+1,0),0))))</f>
        <v>1</v>
      </c>
      <c r="AF1229" s="147">
        <f>IF(AND($I1229="Si",O1229=1),1,IF(AND($I1229="Fisico",O1229=1),1,IF(AND(O1229=1,$I1229="Electronico"),2,IF(O1229=1,VLOOKUP($C1229&amp;"|"&amp;$B1229&amp;"|"&amp;$D1229,Empresas!$C$6:$CC$92,$G1229+6+1,0),0))))</f>
        <v>1</v>
      </c>
      <c r="AG1229" s="147">
        <f>IF(AND($I1229="Si",P1229=1),1,IF(AND($I1229="Fisico",P1229=1),1,IF(AND(P1229=1,$I1229="Electronico"),2,IF(P1229=1,VLOOKUP($C1229&amp;"|"&amp;$B1229&amp;"|"&amp;$D1229,Empresas!$C$6:$CC$92,$G1229+6+1,0),0))))</f>
        <v>1</v>
      </c>
      <c r="AH1229" s="147">
        <f>IF(AND($I1229="Si",Q1229=1),1,IF(AND($I1229="Fisico",Q1229=1),1,IF(AND(Q1229=1,$I1229="Electronico"),2,IF(Q1229=1,VLOOKUP($C1229&amp;"|"&amp;$B1229&amp;"|"&amp;$D1229,Empresas!$C$6:$CC$92,$G1229+6+1,0),0))))</f>
        <v>1</v>
      </c>
      <c r="AI1229" s="147">
        <f>IF(AND($I1229="Si",R1229=1),1,IF(AND($I1229="Fisico",R1229=1),1,IF(AND(R1229=1,$I1229="Electronico"),2,IF(R1229=1,VLOOKUP($C1229&amp;"|"&amp;$B1229&amp;"|"&amp;$D1229,Empresas!$C$6:$CC$92,$G1229+6+1,0),0))))</f>
        <v>0</v>
      </c>
      <c r="AJ1229" s="147">
        <f>IF(AND($I1229="Si",S1229=1),1,IF(AND($I1229="Fisico",S1229=1),1,IF(AND(S1229=1,$I1229="Electronico"),2,IF(S1229=1,VLOOKUP($C1229&amp;"|"&amp;$B1229&amp;"|"&amp;$D1229,Empresas!$C$6:$CC$92,$G1229+6+1,0),0))))</f>
        <v>0</v>
      </c>
      <c r="AK1229" s="147">
        <f>IF(AND($I1229="Si",T1229=1),1,IF(AND($I1229="Fisico",T1229=1),1,IF(AND(T1229=1,$I1229="Electronico"),2,IF(T1229=1,VLOOKUP($C1229&amp;"|"&amp;$B1229&amp;"|"&amp;$D1229,Empresas!$C$6:$CC$92,$G1229+6+1,0),0))))</f>
        <v>0</v>
      </c>
      <c r="AL1229" s="147">
        <f>IF(AND($I1229="Si",U1229=1),1,IF(AND($I1229="Fisico",U1229=1),1,IF(AND(U1229=1,$I1229="Electronico"),2,IF(U1229=1,VLOOKUP($C1229&amp;"|"&amp;$B1229&amp;"|"&amp;$D1229,Empresas!$C$6:$CC$92,$G1229+6+1,0),0))))</f>
        <v>0</v>
      </c>
      <c r="AM1229" s="149">
        <f t="shared" si="202"/>
        <v>8</v>
      </c>
      <c r="AN1229" s="149">
        <f t="shared" si="203"/>
        <v>8</v>
      </c>
      <c r="AO1229" s="152">
        <f t="shared" si="204"/>
        <v>1</v>
      </c>
    </row>
    <row r="1230" spans="1:41" x14ac:dyDescent="0.25">
      <c r="A1230" s="137" t="str">
        <f>VLOOKUP(D1230,Empresas!$D$7:$F$91,3,0)</f>
        <v>Omar</v>
      </c>
      <c r="B1230" s="138" t="str">
        <f>VLOOKUP(D1230,Empresas!$D$7:$G$91,4,0)</f>
        <v>Kheilly</v>
      </c>
      <c r="C1230" s="138" t="s">
        <v>544</v>
      </c>
      <c r="D1230" s="138" t="s">
        <v>271</v>
      </c>
      <c r="E1230" s="138" t="str">
        <f>VLOOKUP(D1230,Empresas!$D$7:$E$92,2,0)</f>
        <v>NOMADS EQUIPMENT S.R.L.</v>
      </c>
      <c r="F1230" s="138" t="s">
        <v>160</v>
      </c>
      <c r="G1230" s="139">
        <f t="shared" ref="G1230:G1241" si="205">+G1229+3</f>
        <v>13</v>
      </c>
      <c r="H1230" s="139" t="str">
        <f>VLOOKUP(D1230,Empresas!$D$6:$L$92,7,0)</f>
        <v>Trimestral</v>
      </c>
      <c r="I1230" s="138" t="str">
        <f>VLOOKUP(VLOOKUP(D1230&amp;"|"&amp;B1230,Empresas!$I$7:$CB$92,G1230,0),Tablas!$A$3:$B$5,2,0)</f>
        <v>Solo analisis</v>
      </c>
      <c r="J1230" s="78">
        <v>1</v>
      </c>
      <c r="K1230" s="78">
        <v>1</v>
      </c>
      <c r="L1230" s="78">
        <v>1</v>
      </c>
      <c r="M1230" s="78">
        <v>1</v>
      </c>
      <c r="N1230" s="78">
        <v>1</v>
      </c>
      <c r="O1230" s="78">
        <v>1</v>
      </c>
      <c r="P1230" s="78">
        <v>1</v>
      </c>
      <c r="Q1230" s="78">
        <v>2</v>
      </c>
      <c r="R1230" s="78"/>
      <c r="S1230" s="78"/>
      <c r="T1230" s="78"/>
      <c r="U1230" s="78"/>
      <c r="V1230" s="78" t="str">
        <f>VLOOKUP(D1230,Empresas!$D$7:$CF$91,81,0)</f>
        <v>B</v>
      </c>
      <c r="W1230" s="78" t="str">
        <f>VLOOKUP(D1230,Empresas!$D$7:$M$91,10,0)</f>
        <v>Mype</v>
      </c>
      <c r="X1230" s="69" t="str">
        <f t="shared" si="200"/>
        <v>SI</v>
      </c>
      <c r="Y1230" s="153" t="str">
        <f t="shared" si="201"/>
        <v>Si aplica</v>
      </c>
      <c r="Z1230" s="147">
        <f>IF(Y1230="No aplica",0,IF(I1230="no",0,IF(I1230="No aplica",0,IF(I1230="Si",1,IF(I1230="Fisico",1,IF(I1230="Electronico",2,VLOOKUP(C1230&amp;"|"&amp;B1230&amp;"|"&amp;D1230,Empresas!$C$6:$CC$92,G1230+6+1,0)))))))</f>
        <v>2</v>
      </c>
      <c r="AA1230" s="147">
        <f>IF(AND($I1230="Si",J1230=1),1,IF(AND($I1230="Fisico",J1230=1),1,IF(AND(J1230=1,$I1230="Electronico"),2,IF(J1230=1,VLOOKUP($C1230&amp;"|"&amp;$B1230&amp;"|"&amp;$D1230,Empresas!$C$6:$CC$92,$G1230+6+1,0),0))))</f>
        <v>2</v>
      </c>
      <c r="AB1230" s="147">
        <f>IF(AND($I1230="Si",K1230=1),1,IF(AND($I1230="Fisico",K1230=1),1,IF(AND(K1230=1,$I1230="Electronico"),2,IF(K1230=1,VLOOKUP($C1230&amp;"|"&amp;$B1230&amp;"|"&amp;$D1230,Empresas!$C$6:$CC$92,$G1230+6+1,0),0))))</f>
        <v>2</v>
      </c>
      <c r="AC1230" s="147">
        <f>IF(AND($I1230="Si",L1230=1),1,IF(AND($I1230="Fisico",L1230=1),1,IF(AND(L1230=1,$I1230="Electronico"),2,IF(L1230=1,VLOOKUP($C1230&amp;"|"&amp;$B1230&amp;"|"&amp;$D1230,Empresas!$C$6:$CC$92,$G1230+6+1,0),0))))</f>
        <v>2</v>
      </c>
      <c r="AD1230" s="147">
        <f>IF(AND($I1230="Si",M1230=1),1,IF(AND($I1230="Fisico",M1230=1),1,IF(AND(M1230=1,$I1230="Electronico"),2,IF(M1230=1,VLOOKUP($C1230&amp;"|"&amp;$B1230&amp;"|"&amp;$D1230,Empresas!$C$6:$CC$92,$G1230+6+1,0),0))))</f>
        <v>2</v>
      </c>
      <c r="AE1230" s="147">
        <f>IF(AND($I1230="Si",N1230=1),1,IF(AND($I1230="Fisico",N1230=1),1,IF(AND(N1230=1,$I1230="Electronico"),2,IF(N1230=1,VLOOKUP($C1230&amp;"|"&amp;$B1230&amp;"|"&amp;$D1230,Empresas!$C$6:$CC$92,$G1230+6+1,0),0))))</f>
        <v>2</v>
      </c>
      <c r="AF1230" s="147">
        <f>IF(AND($I1230="Si",O1230=1),1,IF(AND($I1230="Fisico",O1230=1),1,IF(AND(O1230=1,$I1230="Electronico"),2,IF(O1230=1,VLOOKUP($C1230&amp;"|"&amp;$B1230&amp;"|"&amp;$D1230,Empresas!$C$6:$CC$92,$G1230+6+1,0),0))))</f>
        <v>2</v>
      </c>
      <c r="AG1230" s="147">
        <f>IF(AND($I1230="Si",P1230=1),1,IF(AND($I1230="Fisico",P1230=1),1,IF(AND(P1230=1,$I1230="Electronico"),2,IF(P1230=1,VLOOKUP($C1230&amp;"|"&amp;$B1230&amp;"|"&amp;$D1230,Empresas!$C$6:$CC$92,$G1230+6+1,0),0))))</f>
        <v>2</v>
      </c>
      <c r="AH1230" s="147">
        <f>IF(AND($I1230="Si",Q1230=1),1,IF(AND($I1230="Fisico",Q1230=1),1,IF(AND(Q1230=1,$I1230="Electronico"),2,IF(Q1230=1,VLOOKUP($C1230&amp;"|"&amp;$B1230&amp;"|"&amp;$D1230,Empresas!$C$6:$CC$92,$G1230+6+1,0),0))))</f>
        <v>0</v>
      </c>
      <c r="AI1230" s="147">
        <f>IF(AND($I1230="Si",R1230=1),1,IF(AND($I1230="Fisico",R1230=1),1,IF(AND(R1230=1,$I1230="Electronico"),2,IF(R1230=1,VLOOKUP($C1230&amp;"|"&amp;$B1230&amp;"|"&amp;$D1230,Empresas!$C$6:$CC$92,$G1230+6+1,0),0))))</f>
        <v>0</v>
      </c>
      <c r="AJ1230" s="147">
        <f>IF(AND($I1230="Si",S1230=1),1,IF(AND($I1230="Fisico",S1230=1),1,IF(AND(S1230=1,$I1230="Electronico"),2,IF(S1230=1,VLOOKUP($C1230&amp;"|"&amp;$B1230&amp;"|"&amp;$D1230,Empresas!$C$6:$CC$92,$G1230+6+1,0),0))))</f>
        <v>0</v>
      </c>
      <c r="AK1230" s="147">
        <f>IF(AND($I1230="Si",T1230=1),1,IF(AND($I1230="Fisico",T1230=1),1,IF(AND(T1230=1,$I1230="Electronico"),2,IF(T1230=1,VLOOKUP($C1230&amp;"|"&amp;$B1230&amp;"|"&amp;$D1230,Empresas!$C$6:$CC$92,$G1230+6+1,0),0))))</f>
        <v>0</v>
      </c>
      <c r="AL1230" s="147">
        <f>IF(AND($I1230="Si",U1230=1),1,IF(AND($I1230="Fisico",U1230=1),1,IF(AND(U1230=1,$I1230="Electronico"),2,IF(U1230=1,VLOOKUP($C1230&amp;"|"&amp;$B1230&amp;"|"&amp;$D1230,Empresas!$C$6:$CC$92,$G1230+6+1,0),0))))</f>
        <v>0</v>
      </c>
      <c r="AM1230" s="149">
        <f t="shared" si="202"/>
        <v>14</v>
      </c>
      <c r="AN1230" s="149">
        <f t="shared" si="203"/>
        <v>16</v>
      </c>
      <c r="AO1230" s="152">
        <f t="shared" si="204"/>
        <v>0.875</v>
      </c>
    </row>
    <row r="1231" spans="1:41" x14ac:dyDescent="0.25">
      <c r="A1231" s="137" t="str">
        <f>VLOOKUP(D1231,Empresas!$D$7:$F$91,3,0)</f>
        <v>Omar</v>
      </c>
      <c r="B1231" s="138" t="str">
        <f>VLOOKUP(D1231,Empresas!$D$7:$G$91,4,0)</f>
        <v>Kheilly</v>
      </c>
      <c r="C1231" s="138" t="s">
        <v>544</v>
      </c>
      <c r="D1231" s="138" t="s">
        <v>271</v>
      </c>
      <c r="E1231" s="138" t="str">
        <f>VLOOKUP(D1231,Empresas!$D$7:$E$92,2,0)</f>
        <v>NOMADS EQUIPMENT S.R.L.</v>
      </c>
      <c r="F1231" s="138" t="s">
        <v>161</v>
      </c>
      <c r="G1231" s="139">
        <f t="shared" si="205"/>
        <v>16</v>
      </c>
      <c r="H1231" s="139" t="str">
        <f>VLOOKUP(D1231,Empresas!$D$6:$L$92,7,0)</f>
        <v>Trimestral</v>
      </c>
      <c r="I1231" s="138" t="str">
        <f>VLOOKUP(VLOOKUP(D1231&amp;"|"&amp;B1231,Empresas!$I$7:$CB$92,G1231,0),Tablas!$A$3:$B$5,2,0)</f>
        <v>Solo analisis</v>
      </c>
      <c r="J1231" s="78">
        <v>1</v>
      </c>
      <c r="K1231" s="78">
        <v>1</v>
      </c>
      <c r="L1231" s="78">
        <v>1</v>
      </c>
      <c r="M1231" s="78">
        <v>1</v>
      </c>
      <c r="N1231" s="78">
        <v>1</v>
      </c>
      <c r="O1231" s="78">
        <v>1</v>
      </c>
      <c r="P1231" s="78">
        <v>1</v>
      </c>
      <c r="Q1231" s="78">
        <v>2</v>
      </c>
      <c r="R1231" s="78"/>
      <c r="S1231" s="78"/>
      <c r="T1231" s="78"/>
      <c r="U1231" s="78"/>
      <c r="V1231" s="78" t="str">
        <f>VLOOKUP(D1231,Empresas!$D$7:$CF$91,81,0)</f>
        <v>B</v>
      </c>
      <c r="W1231" s="78" t="str">
        <f>VLOOKUP(D1231,Empresas!$D$7:$M$91,10,0)</f>
        <v>Mype</v>
      </c>
      <c r="X1231" s="69" t="str">
        <f t="shared" si="200"/>
        <v>SI</v>
      </c>
      <c r="Y1231" s="153" t="str">
        <f t="shared" si="201"/>
        <v>Si aplica</v>
      </c>
      <c r="Z1231" s="147">
        <f>IF(Y1231="No aplica",0,IF(I1231="no",0,IF(I1231="No aplica",0,IF(I1231="Si",1,IF(I1231="Fisico",1,IF(I1231="Electronico",2,VLOOKUP(C1231&amp;"|"&amp;B1231&amp;"|"&amp;D1231,Empresas!$C$6:$CC$92,G1231+6+1,0)))))))</f>
        <v>5</v>
      </c>
      <c r="AA1231" s="147">
        <f>IF(AND($I1231="Si",J1231=1),1,IF(AND($I1231="Fisico",J1231=1),1,IF(AND(J1231=1,$I1231="Electronico"),2,IF(J1231=1,VLOOKUP($C1231&amp;"|"&amp;$B1231&amp;"|"&amp;$D1231,Empresas!$C$6:$CC$92,$G1231+6+1,0),0))))</f>
        <v>5</v>
      </c>
      <c r="AB1231" s="147">
        <f>IF(AND($I1231="Si",K1231=1),1,IF(AND($I1231="Fisico",K1231=1),1,IF(AND(K1231=1,$I1231="Electronico"),2,IF(K1231=1,VLOOKUP($C1231&amp;"|"&amp;$B1231&amp;"|"&amp;$D1231,Empresas!$C$6:$CC$92,$G1231+6+1,0),0))))</f>
        <v>5</v>
      </c>
      <c r="AC1231" s="147">
        <f>IF(AND($I1231="Si",L1231=1),1,IF(AND($I1231="Fisico",L1231=1),1,IF(AND(L1231=1,$I1231="Electronico"),2,IF(L1231=1,VLOOKUP($C1231&amp;"|"&amp;$B1231&amp;"|"&amp;$D1231,Empresas!$C$6:$CC$92,$G1231+6+1,0),0))))</f>
        <v>5</v>
      </c>
      <c r="AD1231" s="147">
        <f>IF(AND($I1231="Si",M1231=1),1,IF(AND($I1231="Fisico",M1231=1),1,IF(AND(M1231=1,$I1231="Electronico"),2,IF(M1231=1,VLOOKUP($C1231&amp;"|"&amp;$B1231&amp;"|"&amp;$D1231,Empresas!$C$6:$CC$92,$G1231+6+1,0),0))))</f>
        <v>5</v>
      </c>
      <c r="AE1231" s="147">
        <f>IF(AND($I1231="Si",N1231=1),1,IF(AND($I1231="Fisico",N1231=1),1,IF(AND(N1231=1,$I1231="Electronico"),2,IF(N1231=1,VLOOKUP($C1231&amp;"|"&amp;$B1231&amp;"|"&amp;$D1231,Empresas!$C$6:$CC$92,$G1231+6+1,0),0))))</f>
        <v>5</v>
      </c>
      <c r="AF1231" s="147">
        <f>IF(AND($I1231="Si",O1231=1),1,IF(AND($I1231="Fisico",O1231=1),1,IF(AND(O1231=1,$I1231="Electronico"),2,IF(O1231=1,VLOOKUP($C1231&amp;"|"&amp;$B1231&amp;"|"&amp;$D1231,Empresas!$C$6:$CC$92,$G1231+6+1,0),0))))</f>
        <v>5</v>
      </c>
      <c r="AG1231" s="147">
        <f>IF(AND($I1231="Si",P1231=1),1,IF(AND($I1231="Fisico",P1231=1),1,IF(AND(P1231=1,$I1231="Electronico"),2,IF(P1231=1,VLOOKUP($C1231&amp;"|"&amp;$B1231&amp;"|"&amp;$D1231,Empresas!$C$6:$CC$92,$G1231+6+1,0),0))))</f>
        <v>5</v>
      </c>
      <c r="AH1231" s="147">
        <f>IF(AND($I1231="Si",Q1231=1),1,IF(AND($I1231="Fisico",Q1231=1),1,IF(AND(Q1231=1,$I1231="Electronico"),2,IF(Q1231=1,VLOOKUP($C1231&amp;"|"&amp;$B1231&amp;"|"&amp;$D1231,Empresas!$C$6:$CC$92,$G1231+6+1,0),0))))</f>
        <v>0</v>
      </c>
      <c r="AI1231" s="147">
        <f>IF(AND($I1231="Si",R1231=1),1,IF(AND($I1231="Fisico",R1231=1),1,IF(AND(R1231=1,$I1231="Electronico"),2,IF(R1231=1,VLOOKUP($C1231&amp;"|"&amp;$B1231&amp;"|"&amp;$D1231,Empresas!$C$6:$CC$92,$G1231+6+1,0),0))))</f>
        <v>0</v>
      </c>
      <c r="AJ1231" s="147">
        <f>IF(AND($I1231="Si",S1231=1),1,IF(AND($I1231="Fisico",S1231=1),1,IF(AND(S1231=1,$I1231="Electronico"),2,IF(S1231=1,VLOOKUP($C1231&amp;"|"&amp;$B1231&amp;"|"&amp;$D1231,Empresas!$C$6:$CC$92,$G1231+6+1,0),0))))</f>
        <v>0</v>
      </c>
      <c r="AK1231" s="147">
        <f>IF(AND($I1231="Si",T1231=1),1,IF(AND($I1231="Fisico",T1231=1),1,IF(AND(T1231=1,$I1231="Electronico"),2,IF(T1231=1,VLOOKUP($C1231&amp;"|"&amp;$B1231&amp;"|"&amp;$D1231,Empresas!$C$6:$CC$92,$G1231+6+1,0),0))))</f>
        <v>0</v>
      </c>
      <c r="AL1231" s="147">
        <f>IF(AND($I1231="Si",U1231=1),1,IF(AND($I1231="Fisico",U1231=1),1,IF(AND(U1231=1,$I1231="Electronico"),2,IF(U1231=1,VLOOKUP($C1231&amp;"|"&amp;$B1231&amp;"|"&amp;$D1231,Empresas!$C$6:$CC$92,$G1231+6+1,0),0))))</f>
        <v>0</v>
      </c>
      <c r="AM1231" s="149">
        <f t="shared" si="202"/>
        <v>35</v>
      </c>
      <c r="AN1231" s="149">
        <f t="shared" si="203"/>
        <v>40</v>
      </c>
      <c r="AO1231" s="152">
        <f t="shared" si="204"/>
        <v>0.875</v>
      </c>
    </row>
    <row r="1232" spans="1:41" x14ac:dyDescent="0.25">
      <c r="A1232" s="137" t="str">
        <f>VLOOKUP(D1232,Empresas!$D$7:$F$91,3,0)</f>
        <v>Omar</v>
      </c>
      <c r="B1232" s="138" t="str">
        <f>VLOOKUP(D1232,Empresas!$D$7:$G$91,4,0)</f>
        <v>Kheilly</v>
      </c>
      <c r="C1232" s="138" t="s">
        <v>544</v>
      </c>
      <c r="D1232" s="138" t="s">
        <v>271</v>
      </c>
      <c r="E1232" s="138" t="str">
        <f>VLOOKUP(D1232,Empresas!$D$7:$E$92,2,0)</f>
        <v>NOMADS EQUIPMENT S.R.L.</v>
      </c>
      <c r="F1232" s="138" t="s">
        <v>162</v>
      </c>
      <c r="G1232" s="139">
        <f t="shared" si="205"/>
        <v>19</v>
      </c>
      <c r="H1232" s="139" t="str">
        <f>VLOOKUP(D1232,Empresas!$D$6:$L$92,7,0)</f>
        <v>Trimestral</v>
      </c>
      <c r="I1232" s="138" t="str">
        <f>VLOOKUP(VLOOKUP(D1232&amp;"|"&amp;B1232,Empresas!$I$7:$CB$92,G1232,0),Tablas!$A$3:$B$5,2,0)</f>
        <v>No aplica</v>
      </c>
      <c r="J1232" s="78"/>
      <c r="K1232" s="78"/>
      <c r="L1232" s="78"/>
      <c r="M1232" s="78"/>
      <c r="N1232" s="78"/>
      <c r="O1232" s="78"/>
      <c r="P1232" s="78"/>
      <c r="Q1232" s="78"/>
      <c r="R1232" s="78"/>
      <c r="S1232" s="78"/>
      <c r="T1232" s="78"/>
      <c r="U1232" s="78"/>
      <c r="V1232" s="78" t="str">
        <f>VLOOKUP(D1232,Empresas!$D$7:$CF$91,81,0)</f>
        <v>B</v>
      </c>
      <c r="W1232" s="78" t="str">
        <f>VLOOKUP(D1232,Empresas!$D$7:$M$91,10,0)</f>
        <v>Mype</v>
      </c>
      <c r="X1232" s="69" t="str">
        <f t="shared" si="200"/>
        <v>SI</v>
      </c>
      <c r="Y1232" s="153" t="str">
        <f t="shared" si="201"/>
        <v>No aplica</v>
      </c>
      <c r="Z1232" s="147">
        <f>IF(Y1232="No aplica",0,IF(I1232="no",0,IF(I1232="No aplica",0,IF(I1232="Si",1,IF(I1232="Fisico",1,IF(I1232="Electronico",2,VLOOKUP(C1232&amp;"|"&amp;B1232&amp;"|"&amp;D1232,Empresas!$C$6:$CC$92,G1232+6+1,0)))))))</f>
        <v>0</v>
      </c>
      <c r="AA1232" s="147">
        <f>IF(AND($I1232="Si",J1232=1),1,IF(AND($I1232="Fisico",J1232=1),1,IF(AND(J1232=1,$I1232="Electronico"),2,IF(J1232=1,VLOOKUP($C1232&amp;"|"&amp;$B1232&amp;"|"&amp;$D1232,Empresas!$C$6:$CC$92,$G1232+6+1,0),0))))</f>
        <v>0</v>
      </c>
      <c r="AB1232" s="147">
        <f>IF(AND($I1232="Si",K1232=1),1,IF(AND($I1232="Fisico",K1232=1),1,IF(AND(K1232=1,$I1232="Electronico"),2,IF(K1232=1,VLOOKUP($C1232&amp;"|"&amp;$B1232&amp;"|"&amp;$D1232,Empresas!$C$6:$CC$92,$G1232+6+1,0),0))))</f>
        <v>0</v>
      </c>
      <c r="AC1232" s="147">
        <f>IF(AND($I1232="Si",L1232=1),1,IF(AND($I1232="Fisico",L1232=1),1,IF(AND(L1232=1,$I1232="Electronico"),2,IF(L1232=1,VLOOKUP($C1232&amp;"|"&amp;$B1232&amp;"|"&amp;$D1232,Empresas!$C$6:$CC$92,$G1232+6+1,0),0))))</f>
        <v>0</v>
      </c>
      <c r="AD1232" s="147">
        <f>IF(AND($I1232="Si",M1232=1),1,IF(AND($I1232="Fisico",M1232=1),1,IF(AND(M1232=1,$I1232="Electronico"),2,IF(M1232=1,VLOOKUP($C1232&amp;"|"&amp;$B1232&amp;"|"&amp;$D1232,Empresas!$C$6:$CC$92,$G1232+6+1,0),0))))</f>
        <v>0</v>
      </c>
      <c r="AE1232" s="147">
        <f>IF(AND($I1232="Si",N1232=1),1,IF(AND($I1232="Fisico",N1232=1),1,IF(AND(N1232=1,$I1232="Electronico"),2,IF(N1232=1,VLOOKUP($C1232&amp;"|"&amp;$B1232&amp;"|"&amp;$D1232,Empresas!$C$6:$CC$92,$G1232+6+1,0),0))))</f>
        <v>0</v>
      </c>
      <c r="AF1232" s="147">
        <f>IF(AND($I1232="Si",O1232=1),1,IF(AND($I1232="Fisico",O1232=1),1,IF(AND(O1232=1,$I1232="Electronico"),2,IF(O1232=1,VLOOKUP($C1232&amp;"|"&amp;$B1232&amp;"|"&amp;$D1232,Empresas!$C$6:$CC$92,$G1232+6+1,0),0))))</f>
        <v>0</v>
      </c>
      <c r="AG1232" s="147">
        <f>IF(AND($I1232="Si",P1232=1),1,IF(AND($I1232="Fisico",P1232=1),1,IF(AND(P1232=1,$I1232="Electronico"),2,IF(P1232=1,VLOOKUP($C1232&amp;"|"&amp;$B1232&amp;"|"&amp;$D1232,Empresas!$C$6:$CC$92,$G1232+6+1,0),0))))</f>
        <v>0</v>
      </c>
      <c r="AH1232" s="147">
        <f>IF(AND($I1232="Si",Q1232=1),1,IF(AND($I1232="Fisico",Q1232=1),1,IF(AND(Q1232=1,$I1232="Electronico"),2,IF(Q1232=1,VLOOKUP($C1232&amp;"|"&amp;$B1232&amp;"|"&amp;$D1232,Empresas!$C$6:$CC$92,$G1232+6+1,0),0))))</f>
        <v>0</v>
      </c>
      <c r="AI1232" s="147">
        <f>IF(AND($I1232="Si",R1232=1),1,IF(AND($I1232="Fisico",R1232=1),1,IF(AND(R1232=1,$I1232="Electronico"),2,IF(R1232=1,VLOOKUP($C1232&amp;"|"&amp;$B1232&amp;"|"&amp;$D1232,Empresas!$C$6:$CC$92,$G1232+6+1,0),0))))</f>
        <v>0</v>
      </c>
      <c r="AJ1232" s="147">
        <f>IF(AND($I1232="Si",S1232=1),1,IF(AND($I1232="Fisico",S1232=1),1,IF(AND(S1232=1,$I1232="Electronico"),2,IF(S1232=1,VLOOKUP($C1232&amp;"|"&amp;$B1232&amp;"|"&amp;$D1232,Empresas!$C$6:$CC$92,$G1232+6+1,0),0))))</f>
        <v>0</v>
      </c>
      <c r="AK1232" s="147">
        <f>IF(AND($I1232="Si",T1232=1),1,IF(AND($I1232="Fisico",T1232=1),1,IF(AND(T1232=1,$I1232="Electronico"),2,IF(T1232=1,VLOOKUP($C1232&amp;"|"&amp;$B1232&amp;"|"&amp;$D1232,Empresas!$C$6:$CC$92,$G1232+6+1,0),0))))</f>
        <v>0</v>
      </c>
      <c r="AL1232" s="147">
        <f>IF(AND($I1232="Si",U1232=1),1,IF(AND($I1232="Fisico",U1232=1),1,IF(AND(U1232=1,$I1232="Electronico"),2,IF(U1232=1,VLOOKUP($C1232&amp;"|"&amp;$B1232&amp;"|"&amp;$D1232,Empresas!$C$6:$CC$92,$G1232+6+1,0),0))))</f>
        <v>0</v>
      </c>
      <c r="AM1232" s="149">
        <f t="shared" si="202"/>
        <v>0</v>
      </c>
      <c r="AN1232" s="149">
        <f t="shared" si="203"/>
        <v>0</v>
      </c>
      <c r="AO1232" s="152">
        <f t="shared" si="204"/>
        <v>0</v>
      </c>
    </row>
    <row r="1233" spans="1:41" x14ac:dyDescent="0.25">
      <c r="A1233" s="137" t="str">
        <f>VLOOKUP(D1233,Empresas!$D$7:$F$91,3,0)</f>
        <v>Omar</v>
      </c>
      <c r="B1233" s="138" t="str">
        <f>VLOOKUP(D1233,Empresas!$D$7:$G$91,4,0)</f>
        <v>Kheilly</v>
      </c>
      <c r="C1233" s="138" t="s">
        <v>544</v>
      </c>
      <c r="D1233" s="138" t="s">
        <v>271</v>
      </c>
      <c r="E1233" s="138" t="str">
        <f>VLOOKUP(D1233,Empresas!$D$7:$E$92,2,0)</f>
        <v>NOMADS EQUIPMENT S.R.L.</v>
      </c>
      <c r="F1233" s="138" t="s">
        <v>163</v>
      </c>
      <c r="G1233" s="139">
        <f t="shared" si="205"/>
        <v>22</v>
      </c>
      <c r="H1233" s="139" t="str">
        <f>VLOOKUP(D1233,Empresas!$D$6:$L$92,7,0)</f>
        <v>Trimestral</v>
      </c>
      <c r="I1233" s="138" t="str">
        <f>VLOOKUP(VLOOKUP(D1233&amp;"|"&amp;B1233,Empresas!$I$7:$CB$92,G1233,0),Tablas!$A$3:$B$5,2,0)</f>
        <v>Registro y analisis</v>
      </c>
      <c r="J1233" s="78">
        <v>1</v>
      </c>
      <c r="K1233" s="78">
        <v>1</v>
      </c>
      <c r="L1233" s="78">
        <v>1</v>
      </c>
      <c r="M1233" s="78">
        <v>1</v>
      </c>
      <c r="N1233" s="78">
        <v>1</v>
      </c>
      <c r="O1233" s="78">
        <v>1</v>
      </c>
      <c r="P1233" s="78">
        <v>1</v>
      </c>
      <c r="Q1233" s="78">
        <v>2</v>
      </c>
      <c r="R1233" s="78"/>
      <c r="S1233" s="78"/>
      <c r="T1233" s="78"/>
      <c r="U1233" s="78"/>
      <c r="V1233" s="78" t="str">
        <f>VLOOKUP(D1233,Empresas!$D$7:$CF$91,81,0)</f>
        <v>B</v>
      </c>
      <c r="W1233" s="78" t="str">
        <f>VLOOKUP(D1233,Empresas!$D$7:$M$91,10,0)</f>
        <v>Mype</v>
      </c>
      <c r="X1233" s="69" t="str">
        <f t="shared" si="200"/>
        <v>SI</v>
      </c>
      <c r="Y1233" s="153" t="str">
        <f t="shared" si="201"/>
        <v>Si aplica</v>
      </c>
      <c r="Z1233" s="147">
        <f>IF(Y1233="No aplica",0,IF(I1233="no",0,IF(I1233="No aplica",0,IF(I1233="Si",1,IF(I1233="Fisico",1,IF(I1233="Electronico",2,VLOOKUP(C1233&amp;"|"&amp;B1233&amp;"|"&amp;D1233,Empresas!$C$6:$CC$92,G1233+6+1,0)))))))</f>
        <v>4</v>
      </c>
      <c r="AA1233" s="147">
        <f>IF(AND($I1233="Si",J1233=1),1,IF(AND($I1233="Fisico",J1233=1),1,IF(AND(J1233=1,$I1233="Electronico"),2,IF(J1233=1,VLOOKUP($C1233&amp;"|"&amp;$B1233&amp;"|"&amp;$D1233,Empresas!$C$6:$CC$92,$G1233+6+1,0),0))))</f>
        <v>4</v>
      </c>
      <c r="AB1233" s="147">
        <f>IF(AND($I1233="Si",K1233=1),1,IF(AND($I1233="Fisico",K1233=1),1,IF(AND(K1233=1,$I1233="Electronico"),2,IF(K1233=1,VLOOKUP($C1233&amp;"|"&amp;$B1233&amp;"|"&amp;$D1233,Empresas!$C$6:$CC$92,$G1233+6+1,0),0))))</f>
        <v>4</v>
      </c>
      <c r="AC1233" s="147">
        <f>IF(AND($I1233="Si",L1233=1),1,IF(AND($I1233="Fisico",L1233=1),1,IF(AND(L1233=1,$I1233="Electronico"),2,IF(L1233=1,VLOOKUP($C1233&amp;"|"&amp;$B1233&amp;"|"&amp;$D1233,Empresas!$C$6:$CC$92,$G1233+6+1,0),0))))</f>
        <v>4</v>
      </c>
      <c r="AD1233" s="147">
        <f>IF(AND($I1233="Si",M1233=1),1,IF(AND($I1233="Fisico",M1233=1),1,IF(AND(M1233=1,$I1233="Electronico"),2,IF(M1233=1,VLOOKUP($C1233&amp;"|"&amp;$B1233&amp;"|"&amp;$D1233,Empresas!$C$6:$CC$92,$G1233+6+1,0),0))))</f>
        <v>4</v>
      </c>
      <c r="AE1233" s="147">
        <f>IF(AND($I1233="Si",N1233=1),1,IF(AND($I1233="Fisico",N1233=1),1,IF(AND(N1233=1,$I1233="Electronico"),2,IF(N1233=1,VLOOKUP($C1233&amp;"|"&amp;$B1233&amp;"|"&amp;$D1233,Empresas!$C$6:$CC$92,$G1233+6+1,0),0))))</f>
        <v>4</v>
      </c>
      <c r="AF1233" s="147">
        <f>IF(AND($I1233="Si",O1233=1),1,IF(AND($I1233="Fisico",O1233=1),1,IF(AND(O1233=1,$I1233="Electronico"),2,IF(O1233=1,VLOOKUP($C1233&amp;"|"&amp;$B1233&amp;"|"&amp;$D1233,Empresas!$C$6:$CC$92,$G1233+6+1,0),0))))</f>
        <v>4</v>
      </c>
      <c r="AG1233" s="147">
        <f>IF(AND($I1233="Si",P1233=1),1,IF(AND($I1233="Fisico",P1233=1),1,IF(AND(P1233=1,$I1233="Electronico"),2,IF(P1233=1,VLOOKUP($C1233&amp;"|"&amp;$B1233&amp;"|"&amp;$D1233,Empresas!$C$6:$CC$92,$G1233+6+1,0),0))))</f>
        <v>4</v>
      </c>
      <c r="AH1233" s="147">
        <f>IF(AND($I1233="Si",Q1233=1),1,IF(AND($I1233="Fisico",Q1233=1),1,IF(AND(Q1233=1,$I1233="Electronico"),2,IF(Q1233=1,VLOOKUP($C1233&amp;"|"&amp;$B1233&amp;"|"&amp;$D1233,Empresas!$C$6:$CC$92,$G1233+6+1,0),0))))</f>
        <v>0</v>
      </c>
      <c r="AI1233" s="147">
        <f>IF(AND($I1233="Si",R1233=1),1,IF(AND($I1233="Fisico",R1233=1),1,IF(AND(R1233=1,$I1233="Electronico"),2,IF(R1233=1,VLOOKUP($C1233&amp;"|"&amp;$B1233&amp;"|"&amp;$D1233,Empresas!$C$6:$CC$92,$G1233+6+1,0),0))))</f>
        <v>0</v>
      </c>
      <c r="AJ1233" s="147">
        <f>IF(AND($I1233="Si",S1233=1),1,IF(AND($I1233="Fisico",S1233=1),1,IF(AND(S1233=1,$I1233="Electronico"),2,IF(S1233=1,VLOOKUP($C1233&amp;"|"&amp;$B1233&amp;"|"&amp;$D1233,Empresas!$C$6:$CC$92,$G1233+6+1,0),0))))</f>
        <v>0</v>
      </c>
      <c r="AK1233" s="147">
        <f>IF(AND($I1233="Si",T1233=1),1,IF(AND($I1233="Fisico",T1233=1),1,IF(AND(T1233=1,$I1233="Electronico"),2,IF(T1233=1,VLOOKUP($C1233&amp;"|"&amp;$B1233&amp;"|"&amp;$D1233,Empresas!$C$6:$CC$92,$G1233+6+1,0),0))))</f>
        <v>0</v>
      </c>
      <c r="AL1233" s="147">
        <f>IF(AND($I1233="Si",U1233=1),1,IF(AND($I1233="Fisico",U1233=1),1,IF(AND(U1233=1,$I1233="Electronico"),2,IF(U1233=1,VLOOKUP($C1233&amp;"|"&amp;$B1233&amp;"|"&amp;$D1233,Empresas!$C$6:$CC$92,$G1233+6+1,0),0))))</f>
        <v>0</v>
      </c>
      <c r="AM1233" s="149">
        <f t="shared" si="202"/>
        <v>28</v>
      </c>
      <c r="AN1233" s="149">
        <f t="shared" si="203"/>
        <v>32</v>
      </c>
      <c r="AO1233" s="152">
        <f t="shared" si="204"/>
        <v>0.875</v>
      </c>
    </row>
    <row r="1234" spans="1:41" x14ac:dyDescent="0.25">
      <c r="A1234" s="137" t="str">
        <f>VLOOKUP(D1234,Empresas!$D$7:$F$91,3,0)</f>
        <v>Omar</v>
      </c>
      <c r="B1234" s="138" t="str">
        <f>VLOOKUP(D1234,Empresas!$D$7:$G$91,4,0)</f>
        <v>Kheilly</v>
      </c>
      <c r="C1234" s="138" t="s">
        <v>544</v>
      </c>
      <c r="D1234" s="138" t="s">
        <v>271</v>
      </c>
      <c r="E1234" s="138" t="str">
        <f>VLOOKUP(D1234,Empresas!$D$7:$E$92,2,0)</f>
        <v>NOMADS EQUIPMENT S.R.L.</v>
      </c>
      <c r="F1234" s="138" t="s">
        <v>164</v>
      </c>
      <c r="G1234" s="139">
        <f t="shared" si="205"/>
        <v>25</v>
      </c>
      <c r="H1234" s="139" t="str">
        <f>VLOOKUP(D1234,Empresas!$D$6:$L$92,7,0)</f>
        <v>Trimestral</v>
      </c>
      <c r="I1234" s="138" t="str">
        <f>VLOOKUP(VLOOKUP(D1234&amp;"|"&amp;B1234,Empresas!$I$7:$CB$92,G1234,0),Tablas!$A$3:$B$5,2,0)</f>
        <v>Registro y analisis</v>
      </c>
      <c r="J1234" s="78">
        <v>1</v>
      </c>
      <c r="K1234" s="78">
        <v>1</v>
      </c>
      <c r="L1234" s="78">
        <v>1</v>
      </c>
      <c r="M1234" s="78">
        <v>1</v>
      </c>
      <c r="N1234" s="78">
        <v>1</v>
      </c>
      <c r="O1234" s="78">
        <v>1</v>
      </c>
      <c r="P1234" s="78">
        <v>1</v>
      </c>
      <c r="Q1234" s="78">
        <v>2</v>
      </c>
      <c r="R1234" s="78"/>
      <c r="S1234" s="78"/>
      <c r="T1234" s="78"/>
      <c r="U1234" s="78"/>
      <c r="V1234" s="78" t="str">
        <f>VLOOKUP(D1234,Empresas!$D$7:$CF$91,81,0)</f>
        <v>B</v>
      </c>
      <c r="W1234" s="78" t="str">
        <f>VLOOKUP(D1234,Empresas!$D$7:$M$91,10,0)</f>
        <v>Mype</v>
      </c>
      <c r="X1234" s="69" t="str">
        <f t="shared" si="200"/>
        <v>SI</v>
      </c>
      <c r="Y1234" s="153" t="str">
        <f t="shared" si="201"/>
        <v>Si aplica</v>
      </c>
      <c r="Z1234" s="147">
        <f>IF(Y1234="No aplica",0,IF(I1234="no",0,IF(I1234="No aplica",0,IF(I1234="Si",1,IF(I1234="Fisico",1,IF(I1234="Electronico",2,VLOOKUP(C1234&amp;"|"&amp;B1234&amp;"|"&amp;D1234,Empresas!$C$6:$CC$92,G1234+6+1,0)))))))</f>
        <v>1</v>
      </c>
      <c r="AA1234" s="147">
        <f>IF(AND($I1234="Si",J1234=1),1,IF(AND($I1234="Fisico",J1234=1),1,IF(AND(J1234=1,$I1234="Electronico"),2,IF(J1234=1,VLOOKUP($C1234&amp;"|"&amp;$B1234&amp;"|"&amp;$D1234,Empresas!$C$6:$CC$92,$G1234+6+1,0),0))))</f>
        <v>1</v>
      </c>
      <c r="AB1234" s="147">
        <f>IF(AND($I1234="Si",K1234=1),1,IF(AND($I1234="Fisico",K1234=1),1,IF(AND(K1234=1,$I1234="Electronico"),2,IF(K1234=1,VLOOKUP($C1234&amp;"|"&amp;$B1234&amp;"|"&amp;$D1234,Empresas!$C$6:$CC$92,$G1234+6+1,0),0))))</f>
        <v>1</v>
      </c>
      <c r="AC1234" s="147">
        <f>IF(AND($I1234="Si",L1234=1),1,IF(AND($I1234="Fisico",L1234=1),1,IF(AND(L1234=1,$I1234="Electronico"),2,IF(L1234=1,VLOOKUP($C1234&amp;"|"&amp;$B1234&amp;"|"&amp;$D1234,Empresas!$C$6:$CC$92,$G1234+6+1,0),0))))</f>
        <v>1</v>
      </c>
      <c r="AD1234" s="147">
        <f>IF(AND($I1234="Si",M1234=1),1,IF(AND($I1234="Fisico",M1234=1),1,IF(AND(M1234=1,$I1234="Electronico"),2,IF(M1234=1,VLOOKUP($C1234&amp;"|"&amp;$B1234&amp;"|"&amp;$D1234,Empresas!$C$6:$CC$92,$G1234+6+1,0),0))))</f>
        <v>1</v>
      </c>
      <c r="AE1234" s="147">
        <f>IF(AND($I1234="Si",N1234=1),1,IF(AND($I1234="Fisico",N1234=1),1,IF(AND(N1234=1,$I1234="Electronico"),2,IF(N1234=1,VLOOKUP($C1234&amp;"|"&amp;$B1234&amp;"|"&amp;$D1234,Empresas!$C$6:$CC$92,$G1234+6+1,0),0))))</f>
        <v>1</v>
      </c>
      <c r="AF1234" s="147">
        <f>IF(AND($I1234="Si",O1234=1),1,IF(AND($I1234="Fisico",O1234=1),1,IF(AND(O1234=1,$I1234="Electronico"),2,IF(O1234=1,VLOOKUP($C1234&amp;"|"&amp;$B1234&amp;"|"&amp;$D1234,Empresas!$C$6:$CC$92,$G1234+6+1,0),0))))</f>
        <v>1</v>
      </c>
      <c r="AG1234" s="147">
        <f>IF(AND($I1234="Si",P1234=1),1,IF(AND($I1234="Fisico",P1234=1),1,IF(AND(P1234=1,$I1234="Electronico"),2,IF(P1234=1,VLOOKUP($C1234&amp;"|"&amp;$B1234&amp;"|"&amp;$D1234,Empresas!$C$6:$CC$92,$G1234+6+1,0),0))))</f>
        <v>1</v>
      </c>
      <c r="AH1234" s="147">
        <f>IF(AND($I1234="Si",Q1234=1),1,IF(AND($I1234="Fisico",Q1234=1),1,IF(AND(Q1234=1,$I1234="Electronico"),2,IF(Q1234=1,VLOOKUP($C1234&amp;"|"&amp;$B1234&amp;"|"&amp;$D1234,Empresas!$C$6:$CC$92,$G1234+6+1,0),0))))</f>
        <v>0</v>
      </c>
      <c r="AI1234" s="147">
        <f>IF(AND($I1234="Si",R1234=1),1,IF(AND($I1234="Fisico",R1234=1),1,IF(AND(R1234=1,$I1234="Electronico"),2,IF(R1234=1,VLOOKUP($C1234&amp;"|"&amp;$B1234&amp;"|"&amp;$D1234,Empresas!$C$6:$CC$92,$G1234+6+1,0),0))))</f>
        <v>0</v>
      </c>
      <c r="AJ1234" s="147">
        <f>IF(AND($I1234="Si",S1234=1),1,IF(AND($I1234="Fisico",S1234=1),1,IF(AND(S1234=1,$I1234="Electronico"),2,IF(S1234=1,VLOOKUP($C1234&amp;"|"&amp;$B1234&amp;"|"&amp;$D1234,Empresas!$C$6:$CC$92,$G1234+6+1,0),0))))</f>
        <v>0</v>
      </c>
      <c r="AK1234" s="147">
        <f>IF(AND($I1234="Si",T1234=1),1,IF(AND($I1234="Fisico",T1234=1),1,IF(AND(T1234=1,$I1234="Electronico"),2,IF(T1234=1,VLOOKUP($C1234&amp;"|"&amp;$B1234&amp;"|"&amp;$D1234,Empresas!$C$6:$CC$92,$G1234+6+1,0),0))))</f>
        <v>0</v>
      </c>
      <c r="AL1234" s="147">
        <f>IF(AND($I1234="Si",U1234=1),1,IF(AND($I1234="Fisico",U1234=1),1,IF(AND(U1234=1,$I1234="Electronico"),2,IF(U1234=1,VLOOKUP($C1234&amp;"|"&amp;$B1234&amp;"|"&amp;$D1234,Empresas!$C$6:$CC$92,$G1234+6+1,0),0))))</f>
        <v>0</v>
      </c>
      <c r="AM1234" s="149">
        <f t="shared" si="202"/>
        <v>7</v>
      </c>
      <c r="AN1234" s="149">
        <f t="shared" si="203"/>
        <v>8</v>
      </c>
      <c r="AO1234" s="152">
        <f t="shared" si="204"/>
        <v>0.875</v>
      </c>
    </row>
    <row r="1235" spans="1:41" x14ac:dyDescent="0.25">
      <c r="A1235" s="137" t="str">
        <f>VLOOKUP(D1235,Empresas!$D$7:$F$91,3,0)</f>
        <v>Omar</v>
      </c>
      <c r="B1235" s="138" t="str">
        <f>VLOOKUP(D1235,Empresas!$D$7:$G$91,4,0)</f>
        <v>Kheilly</v>
      </c>
      <c r="C1235" s="138" t="s">
        <v>544</v>
      </c>
      <c r="D1235" s="138" t="s">
        <v>271</v>
      </c>
      <c r="E1235" s="138" t="str">
        <f>VLOOKUP(D1235,Empresas!$D$7:$E$92,2,0)</f>
        <v>NOMADS EQUIPMENT S.R.L.</v>
      </c>
      <c r="F1235" s="138" t="s">
        <v>165</v>
      </c>
      <c r="G1235" s="139">
        <f t="shared" si="205"/>
        <v>28</v>
      </c>
      <c r="H1235" s="139" t="str">
        <f>VLOOKUP(D1235,Empresas!$D$6:$L$92,7,0)</f>
        <v>Trimestral</v>
      </c>
      <c r="I1235" s="138" t="str">
        <f>VLOOKUP(VLOOKUP(D1235&amp;"|"&amp;B1235,Empresas!$I$7:$CB$92,G1235,0),Tablas!$A$3:$B$5,2,0)</f>
        <v>No aplica</v>
      </c>
      <c r="J1235" s="78"/>
      <c r="K1235" s="78"/>
      <c r="L1235" s="78"/>
      <c r="M1235" s="78"/>
      <c r="N1235" s="78"/>
      <c r="O1235" s="78"/>
      <c r="P1235" s="78"/>
      <c r="Q1235" s="78"/>
      <c r="R1235" s="78"/>
      <c r="S1235" s="78"/>
      <c r="T1235" s="78"/>
      <c r="U1235" s="78"/>
      <c r="V1235" s="78" t="str">
        <f>VLOOKUP(D1235,Empresas!$D$7:$CF$91,81,0)</f>
        <v>B</v>
      </c>
      <c r="W1235" s="78" t="str">
        <f>VLOOKUP(D1235,Empresas!$D$7:$M$91,10,0)</f>
        <v>Mype</v>
      </c>
      <c r="X1235" s="69" t="str">
        <f t="shared" si="200"/>
        <v>SI</v>
      </c>
      <c r="Y1235" s="153" t="str">
        <f t="shared" si="201"/>
        <v>No aplica</v>
      </c>
      <c r="Z1235" s="147">
        <f>IF(Y1235="No aplica",0,IF(I1235="no",0,IF(I1235="No aplica",0,IF(I1235="Si",1,IF(I1235="Fisico",1,IF(I1235="Electronico",2,VLOOKUP(C1235&amp;"|"&amp;B1235&amp;"|"&amp;D1235,Empresas!$C$6:$CC$92,G1235+6+1,0)))))))</f>
        <v>0</v>
      </c>
      <c r="AA1235" s="147">
        <f>IF(AND($I1235="Si",J1235=1),1,IF(AND($I1235="Fisico",J1235=1),1,IF(AND(J1235=1,$I1235="Electronico"),2,IF(J1235=1,VLOOKUP($C1235&amp;"|"&amp;$B1235&amp;"|"&amp;$D1235,Empresas!$C$6:$CC$92,$G1235+6+1,0),0))))</f>
        <v>0</v>
      </c>
      <c r="AB1235" s="147">
        <f>IF(AND($I1235="Si",K1235=1),1,IF(AND($I1235="Fisico",K1235=1),1,IF(AND(K1235=1,$I1235="Electronico"),2,IF(K1235=1,VLOOKUP($C1235&amp;"|"&amp;$B1235&amp;"|"&amp;$D1235,Empresas!$C$6:$CC$92,$G1235+6+1,0),0))))</f>
        <v>0</v>
      </c>
      <c r="AC1235" s="147">
        <f>IF(AND($I1235="Si",L1235=1),1,IF(AND($I1235="Fisico",L1235=1),1,IF(AND(L1235=1,$I1235="Electronico"),2,IF(L1235=1,VLOOKUP($C1235&amp;"|"&amp;$B1235&amp;"|"&amp;$D1235,Empresas!$C$6:$CC$92,$G1235+6+1,0),0))))</f>
        <v>0</v>
      </c>
      <c r="AD1235" s="147">
        <f>IF(AND($I1235="Si",M1235=1),1,IF(AND($I1235="Fisico",M1235=1),1,IF(AND(M1235=1,$I1235="Electronico"),2,IF(M1235=1,VLOOKUP($C1235&amp;"|"&amp;$B1235&amp;"|"&amp;$D1235,Empresas!$C$6:$CC$92,$G1235+6+1,0),0))))</f>
        <v>0</v>
      </c>
      <c r="AE1235" s="147">
        <f>IF(AND($I1235="Si",N1235=1),1,IF(AND($I1235="Fisico",N1235=1),1,IF(AND(N1235=1,$I1235="Electronico"),2,IF(N1235=1,VLOOKUP($C1235&amp;"|"&amp;$B1235&amp;"|"&amp;$D1235,Empresas!$C$6:$CC$92,$G1235+6+1,0),0))))</f>
        <v>0</v>
      </c>
      <c r="AF1235" s="147">
        <f>IF(AND($I1235="Si",O1235=1),1,IF(AND($I1235="Fisico",O1235=1),1,IF(AND(O1235=1,$I1235="Electronico"),2,IF(O1235=1,VLOOKUP($C1235&amp;"|"&amp;$B1235&amp;"|"&amp;$D1235,Empresas!$C$6:$CC$92,$G1235+6+1,0),0))))</f>
        <v>0</v>
      </c>
      <c r="AG1235" s="147">
        <f>IF(AND($I1235="Si",P1235=1),1,IF(AND($I1235="Fisico",P1235=1),1,IF(AND(P1235=1,$I1235="Electronico"),2,IF(P1235=1,VLOOKUP($C1235&amp;"|"&amp;$B1235&amp;"|"&amp;$D1235,Empresas!$C$6:$CC$92,$G1235+6+1,0),0))))</f>
        <v>0</v>
      </c>
      <c r="AH1235" s="147">
        <f>IF(AND($I1235="Si",Q1235=1),1,IF(AND($I1235="Fisico",Q1235=1),1,IF(AND(Q1235=1,$I1235="Electronico"),2,IF(Q1235=1,VLOOKUP($C1235&amp;"|"&amp;$B1235&amp;"|"&amp;$D1235,Empresas!$C$6:$CC$92,$G1235+6+1,0),0))))</f>
        <v>0</v>
      </c>
      <c r="AI1235" s="147">
        <f>IF(AND($I1235="Si",R1235=1),1,IF(AND($I1235="Fisico",R1235=1),1,IF(AND(R1235=1,$I1235="Electronico"),2,IF(R1235=1,VLOOKUP($C1235&amp;"|"&amp;$B1235&amp;"|"&amp;$D1235,Empresas!$C$6:$CC$92,$G1235+6+1,0),0))))</f>
        <v>0</v>
      </c>
      <c r="AJ1235" s="147">
        <f>IF(AND($I1235="Si",S1235=1),1,IF(AND($I1235="Fisico",S1235=1),1,IF(AND(S1235=1,$I1235="Electronico"),2,IF(S1235=1,VLOOKUP($C1235&amp;"|"&amp;$B1235&amp;"|"&amp;$D1235,Empresas!$C$6:$CC$92,$G1235+6+1,0),0))))</f>
        <v>0</v>
      </c>
      <c r="AK1235" s="147">
        <f>IF(AND($I1235="Si",T1235=1),1,IF(AND($I1235="Fisico",T1235=1),1,IF(AND(T1235=1,$I1235="Electronico"),2,IF(T1235=1,VLOOKUP($C1235&amp;"|"&amp;$B1235&amp;"|"&amp;$D1235,Empresas!$C$6:$CC$92,$G1235+6+1,0),0))))</f>
        <v>0</v>
      </c>
      <c r="AL1235" s="147">
        <f>IF(AND($I1235="Si",U1235=1),1,IF(AND($I1235="Fisico",U1235=1),1,IF(AND(U1235=1,$I1235="Electronico"),2,IF(U1235=1,VLOOKUP($C1235&amp;"|"&amp;$B1235&amp;"|"&amp;$D1235,Empresas!$C$6:$CC$92,$G1235+6+1,0),0))))</f>
        <v>0</v>
      </c>
      <c r="AM1235" s="149">
        <f t="shared" si="202"/>
        <v>0</v>
      </c>
      <c r="AN1235" s="149">
        <f t="shared" si="203"/>
        <v>0</v>
      </c>
      <c r="AO1235" s="152">
        <f t="shared" si="204"/>
        <v>0</v>
      </c>
    </row>
    <row r="1236" spans="1:41" x14ac:dyDescent="0.25">
      <c r="A1236" s="137" t="str">
        <f>VLOOKUP(D1236,Empresas!$D$7:$F$91,3,0)</f>
        <v>Omar</v>
      </c>
      <c r="B1236" s="138" t="str">
        <f>VLOOKUP(D1236,Empresas!$D$7:$G$91,4,0)</f>
        <v>Kheilly</v>
      </c>
      <c r="C1236" s="138" t="s">
        <v>544</v>
      </c>
      <c r="D1236" s="138" t="s">
        <v>271</v>
      </c>
      <c r="E1236" s="138" t="str">
        <f>VLOOKUP(D1236,Empresas!$D$7:$E$92,2,0)</f>
        <v>NOMADS EQUIPMENT S.R.L.</v>
      </c>
      <c r="F1236" s="138" t="s">
        <v>166</v>
      </c>
      <c r="G1236" s="139">
        <f t="shared" si="205"/>
        <v>31</v>
      </c>
      <c r="H1236" s="139" t="str">
        <f>VLOOKUP(D1236,Empresas!$D$6:$L$92,7,0)</f>
        <v>Trimestral</v>
      </c>
      <c r="I1236" s="138" t="str">
        <f>VLOOKUP(VLOOKUP(D1236&amp;"|"&amp;B1236,Empresas!$I$7:$CB$92,G1236,0),Tablas!$A$3:$B$5,2,0)</f>
        <v>Registro y analisis</v>
      </c>
      <c r="J1236" s="78">
        <v>1</v>
      </c>
      <c r="K1236" s="78">
        <v>1</v>
      </c>
      <c r="L1236" s="78">
        <v>1</v>
      </c>
      <c r="M1236" s="78">
        <v>1</v>
      </c>
      <c r="N1236" s="78">
        <v>1</v>
      </c>
      <c r="O1236" s="78">
        <v>1</v>
      </c>
      <c r="P1236" s="78">
        <v>1</v>
      </c>
      <c r="Q1236" s="78">
        <v>2</v>
      </c>
      <c r="R1236" s="78"/>
      <c r="S1236" s="78"/>
      <c r="T1236" s="78"/>
      <c r="U1236" s="78"/>
      <c r="V1236" s="78" t="str">
        <f>VLOOKUP(D1236,Empresas!$D$7:$CF$91,81,0)</f>
        <v>B</v>
      </c>
      <c r="W1236" s="78" t="str">
        <f>VLOOKUP(D1236,Empresas!$D$7:$M$91,10,0)</f>
        <v>Mype</v>
      </c>
      <c r="X1236" s="69" t="str">
        <f t="shared" si="200"/>
        <v>SI</v>
      </c>
      <c r="Y1236" s="153" t="str">
        <f t="shared" si="201"/>
        <v>Si aplica</v>
      </c>
      <c r="Z1236" s="147">
        <f>IF(Y1236="No aplica",0,IF(I1236="no",0,IF(I1236="No aplica",0,IF(I1236="Si",1,IF(I1236="Fisico",1,IF(I1236="Electronico",2,VLOOKUP(C1236&amp;"|"&amp;B1236&amp;"|"&amp;D1236,Empresas!$C$6:$CC$92,G1236+6+1,0)))))))</f>
        <v>4</v>
      </c>
      <c r="AA1236" s="147">
        <f>IF(AND($I1236="Si",J1236=1),1,IF(AND($I1236="Fisico",J1236=1),1,IF(AND(J1236=1,$I1236="Electronico"),2,IF(J1236=1,VLOOKUP($C1236&amp;"|"&amp;$B1236&amp;"|"&amp;$D1236,Empresas!$C$6:$CC$92,$G1236+6+1,0),0))))</f>
        <v>4</v>
      </c>
      <c r="AB1236" s="147">
        <f>IF(AND($I1236="Si",K1236=1),1,IF(AND($I1236="Fisico",K1236=1),1,IF(AND(K1236=1,$I1236="Electronico"),2,IF(K1236=1,VLOOKUP($C1236&amp;"|"&amp;$B1236&amp;"|"&amp;$D1236,Empresas!$C$6:$CC$92,$G1236+6+1,0),0))))</f>
        <v>4</v>
      </c>
      <c r="AC1236" s="147">
        <f>IF(AND($I1236="Si",L1236=1),1,IF(AND($I1236="Fisico",L1236=1),1,IF(AND(L1236=1,$I1236="Electronico"),2,IF(L1236=1,VLOOKUP($C1236&amp;"|"&amp;$B1236&amp;"|"&amp;$D1236,Empresas!$C$6:$CC$92,$G1236+6+1,0),0))))</f>
        <v>4</v>
      </c>
      <c r="AD1236" s="147">
        <f>IF(AND($I1236="Si",M1236=1),1,IF(AND($I1236="Fisico",M1236=1),1,IF(AND(M1236=1,$I1236="Electronico"),2,IF(M1236=1,VLOOKUP($C1236&amp;"|"&amp;$B1236&amp;"|"&amp;$D1236,Empresas!$C$6:$CC$92,$G1236+6+1,0),0))))</f>
        <v>4</v>
      </c>
      <c r="AE1236" s="147">
        <f>IF(AND($I1236="Si",N1236=1),1,IF(AND($I1236="Fisico",N1236=1),1,IF(AND(N1236=1,$I1236="Electronico"),2,IF(N1236=1,VLOOKUP($C1236&amp;"|"&amp;$B1236&amp;"|"&amp;$D1236,Empresas!$C$6:$CC$92,$G1236+6+1,0),0))))</f>
        <v>4</v>
      </c>
      <c r="AF1236" s="147">
        <f>IF(AND($I1236="Si",O1236=1),1,IF(AND($I1236="Fisico",O1236=1),1,IF(AND(O1236=1,$I1236="Electronico"),2,IF(O1236=1,VLOOKUP($C1236&amp;"|"&amp;$B1236&amp;"|"&amp;$D1236,Empresas!$C$6:$CC$92,$G1236+6+1,0),0))))</f>
        <v>4</v>
      </c>
      <c r="AG1236" s="147">
        <f>IF(AND($I1236="Si",P1236=1),1,IF(AND($I1236="Fisico",P1236=1),1,IF(AND(P1236=1,$I1236="Electronico"),2,IF(P1236=1,VLOOKUP($C1236&amp;"|"&amp;$B1236&amp;"|"&amp;$D1236,Empresas!$C$6:$CC$92,$G1236+6+1,0),0))))</f>
        <v>4</v>
      </c>
      <c r="AH1236" s="147">
        <f>IF(AND($I1236="Si",Q1236=1),1,IF(AND($I1236="Fisico",Q1236=1),1,IF(AND(Q1236=1,$I1236="Electronico"),2,IF(Q1236=1,VLOOKUP($C1236&amp;"|"&amp;$B1236&amp;"|"&amp;$D1236,Empresas!$C$6:$CC$92,$G1236+6+1,0),0))))</f>
        <v>0</v>
      </c>
      <c r="AI1236" s="147">
        <f>IF(AND($I1236="Si",R1236=1),1,IF(AND($I1236="Fisico",R1236=1),1,IF(AND(R1236=1,$I1236="Electronico"),2,IF(R1236=1,VLOOKUP($C1236&amp;"|"&amp;$B1236&amp;"|"&amp;$D1236,Empresas!$C$6:$CC$92,$G1236+6+1,0),0))))</f>
        <v>0</v>
      </c>
      <c r="AJ1236" s="147">
        <f>IF(AND($I1236="Si",S1236=1),1,IF(AND($I1236="Fisico",S1236=1),1,IF(AND(S1236=1,$I1236="Electronico"),2,IF(S1236=1,VLOOKUP($C1236&amp;"|"&amp;$B1236&amp;"|"&amp;$D1236,Empresas!$C$6:$CC$92,$G1236+6+1,0),0))))</f>
        <v>0</v>
      </c>
      <c r="AK1236" s="147">
        <f>IF(AND($I1236="Si",T1236=1),1,IF(AND($I1236="Fisico",T1236=1),1,IF(AND(T1236=1,$I1236="Electronico"),2,IF(T1236=1,VLOOKUP($C1236&amp;"|"&amp;$B1236&amp;"|"&amp;$D1236,Empresas!$C$6:$CC$92,$G1236+6+1,0),0))))</f>
        <v>0</v>
      </c>
      <c r="AL1236" s="147">
        <f>IF(AND($I1236="Si",U1236=1),1,IF(AND($I1236="Fisico",U1236=1),1,IF(AND(U1236=1,$I1236="Electronico"),2,IF(U1236=1,VLOOKUP($C1236&amp;"|"&amp;$B1236&amp;"|"&amp;$D1236,Empresas!$C$6:$CC$92,$G1236+6+1,0),0))))</f>
        <v>0</v>
      </c>
      <c r="AM1236" s="149">
        <f t="shared" si="202"/>
        <v>28</v>
      </c>
      <c r="AN1236" s="149">
        <f t="shared" si="203"/>
        <v>32</v>
      </c>
      <c r="AO1236" s="152">
        <f t="shared" si="204"/>
        <v>0.875</v>
      </c>
    </row>
    <row r="1237" spans="1:41" x14ac:dyDescent="0.25">
      <c r="A1237" s="137" t="str">
        <f>VLOOKUP(D1237,Empresas!$D$7:$F$91,3,0)</f>
        <v>Omar</v>
      </c>
      <c r="B1237" s="138" t="str">
        <f>VLOOKUP(D1237,Empresas!$D$7:$G$91,4,0)</f>
        <v>Kheilly</v>
      </c>
      <c r="C1237" s="138" t="s">
        <v>544</v>
      </c>
      <c r="D1237" s="138" t="s">
        <v>271</v>
      </c>
      <c r="E1237" s="138" t="str">
        <f>VLOOKUP(D1237,Empresas!$D$7:$E$92,2,0)</f>
        <v>NOMADS EQUIPMENT S.R.L.</v>
      </c>
      <c r="F1237" s="138" t="s">
        <v>167</v>
      </c>
      <c r="G1237" s="139">
        <f t="shared" si="205"/>
        <v>34</v>
      </c>
      <c r="H1237" s="139" t="str">
        <f>VLOOKUP(D1237,Empresas!$D$6:$L$92,7,0)</f>
        <v>Trimestral</v>
      </c>
      <c r="I1237" s="138" t="str">
        <f>VLOOKUP(VLOOKUP(D1237&amp;"|"&amp;B1237,Empresas!$I$7:$CB$92,G1237,0),Tablas!$A$3:$B$5,2,0)</f>
        <v>No aplica</v>
      </c>
      <c r="J1237" s="78"/>
      <c r="K1237" s="78"/>
      <c r="L1237" s="78"/>
      <c r="M1237" s="78"/>
      <c r="N1237" s="78"/>
      <c r="O1237" s="78"/>
      <c r="P1237" s="78"/>
      <c r="Q1237" s="78"/>
      <c r="R1237" s="78"/>
      <c r="S1237" s="78"/>
      <c r="T1237" s="78"/>
      <c r="U1237" s="78"/>
      <c r="V1237" s="78" t="str">
        <f>VLOOKUP(D1237,Empresas!$D$7:$CF$91,81,0)</f>
        <v>B</v>
      </c>
      <c r="W1237" s="78" t="str">
        <f>VLOOKUP(D1237,Empresas!$D$7:$M$91,10,0)</f>
        <v>Mype</v>
      </c>
      <c r="X1237" s="69" t="str">
        <f t="shared" si="200"/>
        <v>SI</v>
      </c>
      <c r="Y1237" s="153" t="str">
        <f t="shared" si="201"/>
        <v>No aplica</v>
      </c>
      <c r="Z1237" s="147">
        <f>IF(Y1237="No aplica",0,IF(I1237="no",0,IF(I1237="No aplica",0,IF(I1237="Si",1,IF(I1237="Fisico",1,IF(I1237="Electronico",2,VLOOKUP(C1237&amp;"|"&amp;B1237&amp;"|"&amp;D1237,Empresas!$C$6:$CC$92,G1237+6+1,0)))))))</f>
        <v>0</v>
      </c>
      <c r="AA1237" s="147">
        <f>IF(AND($I1237="Si",J1237=1),1,IF(AND($I1237="Fisico",J1237=1),1,IF(AND(J1237=1,$I1237="Electronico"),2,IF(J1237=1,VLOOKUP($C1237&amp;"|"&amp;$B1237&amp;"|"&amp;$D1237,Empresas!$C$6:$CC$92,$G1237+6+1,0),0))))</f>
        <v>0</v>
      </c>
      <c r="AB1237" s="147">
        <f>IF(AND($I1237="Si",K1237=1),1,IF(AND($I1237="Fisico",K1237=1),1,IF(AND(K1237=1,$I1237="Electronico"),2,IF(K1237=1,VLOOKUP($C1237&amp;"|"&amp;$B1237&amp;"|"&amp;$D1237,Empresas!$C$6:$CC$92,$G1237+6+1,0),0))))</f>
        <v>0</v>
      </c>
      <c r="AC1237" s="147">
        <f>IF(AND($I1237="Si",L1237=1),1,IF(AND($I1237="Fisico",L1237=1),1,IF(AND(L1237=1,$I1237="Electronico"),2,IF(L1237=1,VLOOKUP($C1237&amp;"|"&amp;$B1237&amp;"|"&amp;$D1237,Empresas!$C$6:$CC$92,$G1237+6+1,0),0))))</f>
        <v>0</v>
      </c>
      <c r="AD1237" s="147">
        <f>IF(AND($I1237="Si",M1237=1),1,IF(AND($I1237="Fisico",M1237=1),1,IF(AND(M1237=1,$I1237="Electronico"),2,IF(M1237=1,VLOOKUP($C1237&amp;"|"&amp;$B1237&amp;"|"&amp;$D1237,Empresas!$C$6:$CC$92,$G1237+6+1,0),0))))</f>
        <v>0</v>
      </c>
      <c r="AE1237" s="147">
        <f>IF(AND($I1237="Si",N1237=1),1,IF(AND($I1237="Fisico",N1237=1),1,IF(AND(N1237=1,$I1237="Electronico"),2,IF(N1237=1,VLOOKUP($C1237&amp;"|"&amp;$B1237&amp;"|"&amp;$D1237,Empresas!$C$6:$CC$92,$G1237+6+1,0),0))))</f>
        <v>0</v>
      </c>
      <c r="AF1237" s="147">
        <f>IF(AND($I1237="Si",O1237=1),1,IF(AND($I1237="Fisico",O1237=1),1,IF(AND(O1237=1,$I1237="Electronico"),2,IF(O1237=1,VLOOKUP($C1237&amp;"|"&amp;$B1237&amp;"|"&amp;$D1237,Empresas!$C$6:$CC$92,$G1237+6+1,0),0))))</f>
        <v>0</v>
      </c>
      <c r="AG1237" s="147">
        <f>IF(AND($I1237="Si",P1237=1),1,IF(AND($I1237="Fisico",P1237=1),1,IF(AND(P1237=1,$I1237="Electronico"),2,IF(P1237=1,VLOOKUP($C1237&amp;"|"&amp;$B1237&amp;"|"&amp;$D1237,Empresas!$C$6:$CC$92,$G1237+6+1,0),0))))</f>
        <v>0</v>
      </c>
      <c r="AH1237" s="147">
        <f>IF(AND($I1237="Si",Q1237=1),1,IF(AND($I1237="Fisico",Q1237=1),1,IF(AND(Q1237=1,$I1237="Electronico"),2,IF(Q1237=1,VLOOKUP($C1237&amp;"|"&amp;$B1237&amp;"|"&amp;$D1237,Empresas!$C$6:$CC$92,$G1237+6+1,0),0))))</f>
        <v>0</v>
      </c>
      <c r="AI1237" s="147">
        <f>IF(AND($I1237="Si",R1237=1),1,IF(AND($I1237="Fisico",R1237=1),1,IF(AND(R1237=1,$I1237="Electronico"),2,IF(R1237=1,VLOOKUP($C1237&amp;"|"&amp;$B1237&amp;"|"&amp;$D1237,Empresas!$C$6:$CC$92,$G1237+6+1,0),0))))</f>
        <v>0</v>
      </c>
      <c r="AJ1237" s="147">
        <f>IF(AND($I1237="Si",S1237=1),1,IF(AND($I1237="Fisico",S1237=1),1,IF(AND(S1237=1,$I1237="Electronico"),2,IF(S1237=1,VLOOKUP($C1237&amp;"|"&amp;$B1237&amp;"|"&amp;$D1237,Empresas!$C$6:$CC$92,$G1237+6+1,0),0))))</f>
        <v>0</v>
      </c>
      <c r="AK1237" s="147">
        <f>IF(AND($I1237="Si",T1237=1),1,IF(AND($I1237="Fisico",T1237=1),1,IF(AND(T1237=1,$I1237="Electronico"),2,IF(T1237=1,VLOOKUP($C1237&amp;"|"&amp;$B1237&amp;"|"&amp;$D1237,Empresas!$C$6:$CC$92,$G1237+6+1,0),0))))</f>
        <v>0</v>
      </c>
      <c r="AL1237" s="147">
        <f>IF(AND($I1237="Si",U1237=1),1,IF(AND($I1237="Fisico",U1237=1),1,IF(AND(U1237=1,$I1237="Electronico"),2,IF(U1237=1,VLOOKUP($C1237&amp;"|"&amp;$B1237&amp;"|"&amp;$D1237,Empresas!$C$6:$CC$92,$G1237+6+1,0),0))))</f>
        <v>0</v>
      </c>
      <c r="AM1237" s="149">
        <f t="shared" si="202"/>
        <v>0</v>
      </c>
      <c r="AN1237" s="149">
        <f t="shared" si="203"/>
        <v>0</v>
      </c>
      <c r="AO1237" s="152">
        <f t="shared" si="204"/>
        <v>0</v>
      </c>
    </row>
    <row r="1238" spans="1:41" x14ac:dyDescent="0.25">
      <c r="A1238" s="137" t="str">
        <f>VLOOKUP(D1238,Empresas!$D$7:$F$91,3,0)</f>
        <v>Omar</v>
      </c>
      <c r="B1238" s="138" t="str">
        <f>VLOOKUP(D1238,Empresas!$D$7:$G$91,4,0)</f>
        <v>Kheilly</v>
      </c>
      <c r="C1238" s="138" t="s">
        <v>544</v>
      </c>
      <c r="D1238" s="138" t="s">
        <v>271</v>
      </c>
      <c r="E1238" s="138" t="str">
        <f>VLOOKUP(D1238,Empresas!$D$7:$E$92,2,0)</f>
        <v>NOMADS EQUIPMENT S.R.L.</v>
      </c>
      <c r="F1238" s="138" t="s">
        <v>168</v>
      </c>
      <c r="G1238" s="139">
        <f t="shared" si="205"/>
        <v>37</v>
      </c>
      <c r="H1238" s="139" t="str">
        <f>VLOOKUP(D1238,Empresas!$D$6:$L$92,7,0)</f>
        <v>Trimestral</v>
      </c>
      <c r="I1238" s="138" t="str">
        <f>VLOOKUP(VLOOKUP(D1238&amp;"|"&amp;B1238,Empresas!$I$7:$CB$92,G1238,0),Tablas!$A$3:$B$5,2,0)</f>
        <v>Solo analisis</v>
      </c>
      <c r="J1238" s="78">
        <v>1</v>
      </c>
      <c r="K1238" s="78">
        <v>1</v>
      </c>
      <c r="L1238" s="78">
        <v>1</v>
      </c>
      <c r="M1238" s="78">
        <v>1</v>
      </c>
      <c r="N1238" s="78">
        <v>1</v>
      </c>
      <c r="O1238" s="78">
        <v>1</v>
      </c>
      <c r="P1238" s="78">
        <v>1</v>
      </c>
      <c r="Q1238" s="78">
        <v>2</v>
      </c>
      <c r="R1238" s="78"/>
      <c r="S1238" s="78"/>
      <c r="T1238" s="78"/>
      <c r="U1238" s="78"/>
      <c r="V1238" s="78" t="str">
        <f>VLOOKUP(D1238,Empresas!$D$7:$CF$91,81,0)</f>
        <v>B</v>
      </c>
      <c r="W1238" s="78" t="str">
        <f>VLOOKUP(D1238,Empresas!$D$7:$M$91,10,0)</f>
        <v>Mype</v>
      </c>
      <c r="X1238" s="69" t="str">
        <f t="shared" si="200"/>
        <v>SI</v>
      </c>
      <c r="Y1238" s="153" t="str">
        <f t="shared" si="201"/>
        <v>Si aplica</v>
      </c>
      <c r="Z1238" s="147">
        <f>IF(Y1238="No aplica",0,IF(I1238="no",0,IF(I1238="No aplica",0,IF(I1238="Si",1,IF(I1238="Fisico",1,IF(I1238="Electronico",2,VLOOKUP(C1238&amp;"|"&amp;B1238&amp;"|"&amp;D1238,Empresas!$C$6:$CC$92,G1238+6+1,0)))))))</f>
        <v>5</v>
      </c>
      <c r="AA1238" s="147">
        <f>IF(AND($I1238="Si",J1238=1),1,IF(AND($I1238="Fisico",J1238=1),1,IF(AND(J1238=1,$I1238="Electronico"),2,IF(J1238=1,VLOOKUP($C1238&amp;"|"&amp;$B1238&amp;"|"&amp;$D1238,Empresas!$C$6:$CC$92,$G1238+6+1,0),0))))</f>
        <v>5</v>
      </c>
      <c r="AB1238" s="147">
        <f>IF(AND($I1238="Si",K1238=1),1,IF(AND($I1238="Fisico",K1238=1),1,IF(AND(K1238=1,$I1238="Electronico"),2,IF(K1238=1,VLOOKUP($C1238&amp;"|"&amp;$B1238&amp;"|"&amp;$D1238,Empresas!$C$6:$CC$92,$G1238+6+1,0),0))))</f>
        <v>5</v>
      </c>
      <c r="AC1238" s="147">
        <f>IF(AND($I1238="Si",L1238=1),1,IF(AND($I1238="Fisico",L1238=1),1,IF(AND(L1238=1,$I1238="Electronico"),2,IF(L1238=1,VLOOKUP($C1238&amp;"|"&amp;$B1238&amp;"|"&amp;$D1238,Empresas!$C$6:$CC$92,$G1238+6+1,0),0))))</f>
        <v>5</v>
      </c>
      <c r="AD1238" s="147">
        <f>IF(AND($I1238="Si",M1238=1),1,IF(AND($I1238="Fisico",M1238=1),1,IF(AND(M1238=1,$I1238="Electronico"),2,IF(M1238=1,VLOOKUP($C1238&amp;"|"&amp;$B1238&amp;"|"&amp;$D1238,Empresas!$C$6:$CC$92,$G1238+6+1,0),0))))</f>
        <v>5</v>
      </c>
      <c r="AE1238" s="147">
        <f>IF(AND($I1238="Si",N1238=1),1,IF(AND($I1238="Fisico",N1238=1),1,IF(AND(N1238=1,$I1238="Electronico"),2,IF(N1238=1,VLOOKUP($C1238&amp;"|"&amp;$B1238&amp;"|"&amp;$D1238,Empresas!$C$6:$CC$92,$G1238+6+1,0),0))))</f>
        <v>5</v>
      </c>
      <c r="AF1238" s="147">
        <f>IF(AND($I1238="Si",O1238=1),1,IF(AND($I1238="Fisico",O1238=1),1,IF(AND(O1238=1,$I1238="Electronico"),2,IF(O1238=1,VLOOKUP($C1238&amp;"|"&amp;$B1238&amp;"|"&amp;$D1238,Empresas!$C$6:$CC$92,$G1238+6+1,0),0))))</f>
        <v>5</v>
      </c>
      <c r="AG1238" s="147">
        <f>IF(AND($I1238="Si",P1238=1),1,IF(AND($I1238="Fisico",P1238=1),1,IF(AND(P1238=1,$I1238="Electronico"),2,IF(P1238=1,VLOOKUP($C1238&amp;"|"&amp;$B1238&amp;"|"&amp;$D1238,Empresas!$C$6:$CC$92,$G1238+6+1,0),0))))</f>
        <v>5</v>
      </c>
      <c r="AH1238" s="147">
        <f>IF(AND($I1238="Si",Q1238=1),1,IF(AND($I1238="Fisico",Q1238=1),1,IF(AND(Q1238=1,$I1238="Electronico"),2,IF(Q1238=1,VLOOKUP($C1238&amp;"|"&amp;$B1238&amp;"|"&amp;$D1238,Empresas!$C$6:$CC$92,$G1238+6+1,0),0))))</f>
        <v>0</v>
      </c>
      <c r="AI1238" s="147">
        <f>IF(AND($I1238="Si",R1238=1),1,IF(AND($I1238="Fisico",R1238=1),1,IF(AND(R1238=1,$I1238="Electronico"),2,IF(R1238=1,VLOOKUP($C1238&amp;"|"&amp;$B1238&amp;"|"&amp;$D1238,Empresas!$C$6:$CC$92,$G1238+6+1,0),0))))</f>
        <v>0</v>
      </c>
      <c r="AJ1238" s="147">
        <f>IF(AND($I1238="Si",S1238=1),1,IF(AND($I1238="Fisico",S1238=1),1,IF(AND(S1238=1,$I1238="Electronico"),2,IF(S1238=1,VLOOKUP($C1238&amp;"|"&amp;$B1238&amp;"|"&amp;$D1238,Empresas!$C$6:$CC$92,$G1238+6+1,0),0))))</f>
        <v>0</v>
      </c>
      <c r="AK1238" s="147">
        <f>IF(AND($I1238="Si",T1238=1),1,IF(AND($I1238="Fisico",T1238=1),1,IF(AND(T1238=1,$I1238="Electronico"),2,IF(T1238=1,VLOOKUP($C1238&amp;"|"&amp;$B1238&amp;"|"&amp;$D1238,Empresas!$C$6:$CC$92,$G1238+6+1,0),0))))</f>
        <v>0</v>
      </c>
      <c r="AL1238" s="147">
        <f>IF(AND($I1238="Si",U1238=1),1,IF(AND($I1238="Fisico",U1238=1),1,IF(AND(U1238=1,$I1238="Electronico"),2,IF(U1238=1,VLOOKUP($C1238&amp;"|"&amp;$B1238&amp;"|"&amp;$D1238,Empresas!$C$6:$CC$92,$G1238+6+1,0),0))))</f>
        <v>0</v>
      </c>
      <c r="AM1238" s="149">
        <f t="shared" si="202"/>
        <v>35</v>
      </c>
      <c r="AN1238" s="149">
        <f t="shared" si="203"/>
        <v>40</v>
      </c>
      <c r="AO1238" s="152">
        <f t="shared" si="204"/>
        <v>0.875</v>
      </c>
    </row>
    <row r="1239" spans="1:41" x14ac:dyDescent="0.25">
      <c r="A1239" s="137" t="str">
        <f>VLOOKUP(D1239,Empresas!$D$7:$F$91,3,0)</f>
        <v>Omar</v>
      </c>
      <c r="B1239" s="138" t="str">
        <f>VLOOKUP(D1239,Empresas!$D$7:$G$91,4,0)</f>
        <v>Kheilly</v>
      </c>
      <c r="C1239" s="138" t="s">
        <v>544</v>
      </c>
      <c r="D1239" s="138" t="s">
        <v>271</v>
      </c>
      <c r="E1239" s="138" t="str">
        <f>VLOOKUP(D1239,Empresas!$D$7:$E$92,2,0)</f>
        <v>NOMADS EQUIPMENT S.R.L.</v>
      </c>
      <c r="F1239" s="138" t="s">
        <v>169</v>
      </c>
      <c r="G1239" s="139">
        <f t="shared" si="205"/>
        <v>40</v>
      </c>
      <c r="H1239" s="139" t="str">
        <f>VLOOKUP(D1239,Empresas!$D$6:$L$92,7,0)</f>
        <v>Trimestral</v>
      </c>
      <c r="I1239" s="138" t="str">
        <f>VLOOKUP(VLOOKUP(D1239&amp;"|"&amp;B1239,Empresas!$I$7:$CB$92,G1239,0),Tablas!$A$3:$B$5,2,0)</f>
        <v>No aplica</v>
      </c>
      <c r="J1239" s="78"/>
      <c r="K1239" s="78"/>
      <c r="L1239" s="78"/>
      <c r="M1239" s="78"/>
      <c r="N1239" s="78"/>
      <c r="O1239" s="78"/>
      <c r="P1239" s="78"/>
      <c r="Q1239" s="78"/>
      <c r="R1239" s="78"/>
      <c r="S1239" s="78"/>
      <c r="T1239" s="78"/>
      <c r="U1239" s="78"/>
      <c r="V1239" s="78" t="str">
        <f>VLOOKUP(D1239,Empresas!$D$7:$CF$91,81,0)</f>
        <v>B</v>
      </c>
      <c r="W1239" s="78" t="str">
        <f>VLOOKUP(D1239,Empresas!$D$7:$M$91,10,0)</f>
        <v>Mype</v>
      </c>
      <c r="X1239" s="69" t="str">
        <f t="shared" si="200"/>
        <v>SI</v>
      </c>
      <c r="Y1239" s="153" t="str">
        <f t="shared" si="201"/>
        <v>No aplica</v>
      </c>
      <c r="Z1239" s="147">
        <f>IF(Y1239="No aplica",0,IF(I1239="no",0,IF(I1239="No aplica",0,IF(I1239="Si",1,IF(I1239="Fisico",1,IF(I1239="Electronico",2,VLOOKUP(C1239&amp;"|"&amp;B1239&amp;"|"&amp;D1239,Empresas!$C$6:$CC$92,G1239+6+1,0)))))))</f>
        <v>0</v>
      </c>
      <c r="AA1239" s="147">
        <f>IF(AND($I1239="Si",J1239=1),1,IF(AND($I1239="Fisico",J1239=1),1,IF(AND(J1239=1,$I1239="Electronico"),2,IF(J1239=1,VLOOKUP($C1239&amp;"|"&amp;$B1239&amp;"|"&amp;$D1239,Empresas!$C$6:$CC$92,$G1239+6+1,0),0))))</f>
        <v>0</v>
      </c>
      <c r="AB1239" s="147">
        <f>IF(AND($I1239="Si",K1239=1),1,IF(AND($I1239="Fisico",K1239=1),1,IF(AND(K1239=1,$I1239="Electronico"),2,IF(K1239=1,VLOOKUP($C1239&amp;"|"&amp;$B1239&amp;"|"&amp;$D1239,Empresas!$C$6:$CC$92,$G1239+6+1,0),0))))</f>
        <v>0</v>
      </c>
      <c r="AC1239" s="147">
        <f>IF(AND($I1239="Si",L1239=1),1,IF(AND($I1239="Fisico",L1239=1),1,IF(AND(L1239=1,$I1239="Electronico"),2,IF(L1239=1,VLOOKUP($C1239&amp;"|"&amp;$B1239&amp;"|"&amp;$D1239,Empresas!$C$6:$CC$92,$G1239+6+1,0),0))))</f>
        <v>0</v>
      </c>
      <c r="AD1239" s="147">
        <f>IF(AND($I1239="Si",M1239=1),1,IF(AND($I1239="Fisico",M1239=1),1,IF(AND(M1239=1,$I1239="Electronico"),2,IF(M1239=1,VLOOKUP($C1239&amp;"|"&amp;$B1239&amp;"|"&amp;$D1239,Empresas!$C$6:$CC$92,$G1239+6+1,0),0))))</f>
        <v>0</v>
      </c>
      <c r="AE1239" s="147">
        <f>IF(AND($I1239="Si",N1239=1),1,IF(AND($I1239="Fisico",N1239=1),1,IF(AND(N1239=1,$I1239="Electronico"),2,IF(N1239=1,VLOOKUP($C1239&amp;"|"&amp;$B1239&amp;"|"&amp;$D1239,Empresas!$C$6:$CC$92,$G1239+6+1,0),0))))</f>
        <v>0</v>
      </c>
      <c r="AF1239" s="147">
        <f>IF(AND($I1239="Si",O1239=1),1,IF(AND($I1239="Fisico",O1239=1),1,IF(AND(O1239=1,$I1239="Electronico"),2,IF(O1239=1,VLOOKUP($C1239&amp;"|"&amp;$B1239&amp;"|"&amp;$D1239,Empresas!$C$6:$CC$92,$G1239+6+1,0),0))))</f>
        <v>0</v>
      </c>
      <c r="AG1239" s="147">
        <f>IF(AND($I1239="Si",P1239=1),1,IF(AND($I1239="Fisico",P1239=1),1,IF(AND(P1239=1,$I1239="Electronico"),2,IF(P1239=1,VLOOKUP($C1239&amp;"|"&amp;$B1239&amp;"|"&amp;$D1239,Empresas!$C$6:$CC$92,$G1239+6+1,0),0))))</f>
        <v>0</v>
      </c>
      <c r="AH1239" s="147">
        <f>IF(AND($I1239="Si",Q1239=1),1,IF(AND($I1239="Fisico",Q1239=1),1,IF(AND(Q1239=1,$I1239="Electronico"),2,IF(Q1239=1,VLOOKUP($C1239&amp;"|"&amp;$B1239&amp;"|"&amp;$D1239,Empresas!$C$6:$CC$92,$G1239+6+1,0),0))))</f>
        <v>0</v>
      </c>
      <c r="AI1239" s="147">
        <f>IF(AND($I1239="Si",R1239=1),1,IF(AND($I1239="Fisico",R1239=1),1,IF(AND(R1239=1,$I1239="Electronico"),2,IF(R1239=1,VLOOKUP($C1239&amp;"|"&amp;$B1239&amp;"|"&amp;$D1239,Empresas!$C$6:$CC$92,$G1239+6+1,0),0))))</f>
        <v>0</v>
      </c>
      <c r="AJ1239" s="147">
        <f>IF(AND($I1239="Si",S1239=1),1,IF(AND($I1239="Fisico",S1239=1),1,IF(AND(S1239=1,$I1239="Electronico"),2,IF(S1239=1,VLOOKUP($C1239&amp;"|"&amp;$B1239&amp;"|"&amp;$D1239,Empresas!$C$6:$CC$92,$G1239+6+1,0),0))))</f>
        <v>0</v>
      </c>
      <c r="AK1239" s="147">
        <f>IF(AND($I1239="Si",T1239=1),1,IF(AND($I1239="Fisico",T1239=1),1,IF(AND(T1239=1,$I1239="Electronico"),2,IF(T1239=1,VLOOKUP($C1239&amp;"|"&amp;$B1239&amp;"|"&amp;$D1239,Empresas!$C$6:$CC$92,$G1239+6+1,0),0))))</f>
        <v>0</v>
      </c>
      <c r="AL1239" s="147">
        <f>IF(AND($I1239="Si",U1239=1),1,IF(AND($I1239="Fisico",U1239=1),1,IF(AND(U1239=1,$I1239="Electronico"),2,IF(U1239=1,VLOOKUP($C1239&amp;"|"&amp;$B1239&amp;"|"&amp;$D1239,Empresas!$C$6:$CC$92,$G1239+6+1,0),0))))</f>
        <v>0</v>
      </c>
      <c r="AM1239" s="149">
        <f t="shared" si="202"/>
        <v>0</v>
      </c>
      <c r="AN1239" s="149">
        <f t="shared" si="203"/>
        <v>0</v>
      </c>
      <c r="AO1239" s="152">
        <f t="shared" si="204"/>
        <v>0</v>
      </c>
    </row>
    <row r="1240" spans="1:41" x14ac:dyDescent="0.25">
      <c r="A1240" s="137" t="str">
        <f>VLOOKUP(D1240,Empresas!$D$7:$F$91,3,0)</f>
        <v>Omar</v>
      </c>
      <c r="B1240" s="138" t="str">
        <f>VLOOKUP(D1240,Empresas!$D$7:$G$91,4,0)</f>
        <v>Kheilly</v>
      </c>
      <c r="C1240" s="138" t="s">
        <v>544</v>
      </c>
      <c r="D1240" s="138" t="s">
        <v>271</v>
      </c>
      <c r="E1240" s="138" t="str">
        <f>VLOOKUP(D1240,Empresas!$D$7:$E$92,2,0)</f>
        <v>NOMADS EQUIPMENT S.R.L.</v>
      </c>
      <c r="F1240" s="138" t="s">
        <v>170</v>
      </c>
      <c r="G1240" s="139">
        <f t="shared" si="205"/>
        <v>43</v>
      </c>
      <c r="H1240" s="139" t="str">
        <f>VLOOKUP(D1240,Empresas!$D$6:$L$92,7,0)</f>
        <v>Trimestral</v>
      </c>
      <c r="I1240" s="138" t="str">
        <f>VLOOKUP(VLOOKUP(D1240&amp;"|"&amp;B1240,Empresas!$I$7:$CB$92,G1240,0),Tablas!$A$3:$B$5,2,0)</f>
        <v>No aplica</v>
      </c>
      <c r="J1240" s="78"/>
      <c r="K1240" s="78"/>
      <c r="L1240" s="78"/>
      <c r="M1240" s="78"/>
      <c r="N1240" s="78"/>
      <c r="O1240" s="78"/>
      <c r="P1240" s="78"/>
      <c r="Q1240" s="78"/>
      <c r="R1240" s="78"/>
      <c r="S1240" s="78"/>
      <c r="T1240" s="78"/>
      <c r="U1240" s="78"/>
      <c r="V1240" s="78" t="str">
        <f>VLOOKUP(D1240,Empresas!$D$7:$CF$91,81,0)</f>
        <v>B</v>
      </c>
      <c r="W1240" s="78" t="str">
        <f>VLOOKUP(D1240,Empresas!$D$7:$M$91,10,0)</f>
        <v>Mype</v>
      </c>
      <c r="X1240" s="69" t="str">
        <f t="shared" si="200"/>
        <v>SI</v>
      </c>
      <c r="Y1240" s="153" t="str">
        <f t="shared" si="201"/>
        <v>No aplica</v>
      </c>
      <c r="Z1240" s="147">
        <f>IF(Y1240="No aplica",0,IF(I1240="no",0,IF(I1240="No aplica",0,IF(I1240="Si",1,IF(I1240="Fisico",1,IF(I1240="Electronico",2,VLOOKUP(C1240&amp;"|"&amp;B1240&amp;"|"&amp;D1240,Empresas!$C$6:$CC$92,G1240+6+1,0)))))))</f>
        <v>0</v>
      </c>
      <c r="AA1240" s="147">
        <f>IF(AND($I1240="Si",J1240=1),1,IF(AND($I1240="Fisico",J1240=1),1,IF(AND(J1240=1,$I1240="Electronico"),2,IF(J1240=1,VLOOKUP($C1240&amp;"|"&amp;$B1240&amp;"|"&amp;$D1240,Empresas!$C$6:$CC$92,$G1240+6+1,0),0))))</f>
        <v>0</v>
      </c>
      <c r="AB1240" s="147">
        <f>IF(AND($I1240="Si",K1240=1),1,IF(AND($I1240="Fisico",K1240=1),1,IF(AND(K1240=1,$I1240="Electronico"),2,IF(K1240=1,VLOOKUP($C1240&amp;"|"&amp;$B1240&amp;"|"&amp;$D1240,Empresas!$C$6:$CC$92,$G1240+6+1,0),0))))</f>
        <v>0</v>
      </c>
      <c r="AC1240" s="147">
        <f>IF(AND($I1240="Si",L1240=1),1,IF(AND($I1240="Fisico",L1240=1),1,IF(AND(L1240=1,$I1240="Electronico"),2,IF(L1240=1,VLOOKUP($C1240&amp;"|"&amp;$B1240&amp;"|"&amp;$D1240,Empresas!$C$6:$CC$92,$G1240+6+1,0),0))))</f>
        <v>0</v>
      </c>
      <c r="AD1240" s="147">
        <f>IF(AND($I1240="Si",M1240=1),1,IF(AND($I1240="Fisico",M1240=1),1,IF(AND(M1240=1,$I1240="Electronico"),2,IF(M1240=1,VLOOKUP($C1240&amp;"|"&amp;$B1240&amp;"|"&amp;$D1240,Empresas!$C$6:$CC$92,$G1240+6+1,0),0))))</f>
        <v>0</v>
      </c>
      <c r="AE1240" s="147">
        <f>IF(AND($I1240="Si",N1240=1),1,IF(AND($I1240="Fisico",N1240=1),1,IF(AND(N1240=1,$I1240="Electronico"),2,IF(N1240=1,VLOOKUP($C1240&amp;"|"&amp;$B1240&amp;"|"&amp;$D1240,Empresas!$C$6:$CC$92,$G1240+6+1,0),0))))</f>
        <v>0</v>
      </c>
      <c r="AF1240" s="147">
        <f>IF(AND($I1240="Si",O1240=1),1,IF(AND($I1240="Fisico",O1240=1),1,IF(AND(O1240=1,$I1240="Electronico"),2,IF(O1240=1,VLOOKUP($C1240&amp;"|"&amp;$B1240&amp;"|"&amp;$D1240,Empresas!$C$6:$CC$92,$G1240+6+1,0),0))))</f>
        <v>0</v>
      </c>
      <c r="AG1240" s="147">
        <f>IF(AND($I1240="Si",P1240=1),1,IF(AND($I1240="Fisico",P1240=1),1,IF(AND(P1240=1,$I1240="Electronico"),2,IF(P1240=1,VLOOKUP($C1240&amp;"|"&amp;$B1240&amp;"|"&amp;$D1240,Empresas!$C$6:$CC$92,$G1240+6+1,0),0))))</f>
        <v>0</v>
      </c>
      <c r="AH1240" s="147">
        <f>IF(AND($I1240="Si",Q1240=1),1,IF(AND($I1240="Fisico",Q1240=1),1,IF(AND(Q1240=1,$I1240="Electronico"),2,IF(Q1240=1,VLOOKUP($C1240&amp;"|"&amp;$B1240&amp;"|"&amp;$D1240,Empresas!$C$6:$CC$92,$G1240+6+1,0),0))))</f>
        <v>0</v>
      </c>
      <c r="AI1240" s="147">
        <f>IF(AND($I1240="Si",R1240=1),1,IF(AND($I1240="Fisico",R1240=1),1,IF(AND(R1240=1,$I1240="Electronico"),2,IF(R1240=1,VLOOKUP($C1240&amp;"|"&amp;$B1240&amp;"|"&amp;$D1240,Empresas!$C$6:$CC$92,$G1240+6+1,0),0))))</f>
        <v>0</v>
      </c>
      <c r="AJ1240" s="147">
        <f>IF(AND($I1240="Si",S1240=1),1,IF(AND($I1240="Fisico",S1240=1),1,IF(AND(S1240=1,$I1240="Electronico"),2,IF(S1240=1,VLOOKUP($C1240&amp;"|"&amp;$B1240&amp;"|"&amp;$D1240,Empresas!$C$6:$CC$92,$G1240+6+1,0),0))))</f>
        <v>0</v>
      </c>
      <c r="AK1240" s="147">
        <f>IF(AND($I1240="Si",T1240=1),1,IF(AND($I1240="Fisico",T1240=1),1,IF(AND(T1240=1,$I1240="Electronico"),2,IF(T1240=1,VLOOKUP($C1240&amp;"|"&amp;$B1240&amp;"|"&amp;$D1240,Empresas!$C$6:$CC$92,$G1240+6+1,0),0))))</f>
        <v>0</v>
      </c>
      <c r="AL1240" s="147">
        <f>IF(AND($I1240="Si",U1240=1),1,IF(AND($I1240="Fisico",U1240=1),1,IF(AND(U1240=1,$I1240="Electronico"),2,IF(U1240=1,VLOOKUP($C1240&amp;"|"&amp;$B1240&amp;"|"&amp;$D1240,Empresas!$C$6:$CC$92,$G1240+6+1,0),0))))</f>
        <v>0</v>
      </c>
      <c r="AM1240" s="149">
        <f t="shared" si="202"/>
        <v>0</v>
      </c>
      <c r="AN1240" s="149">
        <f t="shared" si="203"/>
        <v>0</v>
      </c>
      <c r="AO1240" s="152">
        <f t="shared" si="204"/>
        <v>0</v>
      </c>
    </row>
    <row r="1241" spans="1:41" x14ac:dyDescent="0.25">
      <c r="A1241" s="137" t="str">
        <f>VLOOKUP(D1241,Empresas!$D$7:$F$91,3,0)</f>
        <v>Omar</v>
      </c>
      <c r="B1241" s="138" t="str">
        <f>VLOOKUP(D1241,Empresas!$D$7:$G$91,4,0)</f>
        <v>Kheilly</v>
      </c>
      <c r="C1241" s="138" t="s">
        <v>544</v>
      </c>
      <c r="D1241" s="138" t="s">
        <v>271</v>
      </c>
      <c r="E1241" s="138" t="str">
        <f>VLOOKUP(D1241,Empresas!$D$7:$E$92,2,0)</f>
        <v>NOMADS EQUIPMENT S.R.L.</v>
      </c>
      <c r="F1241" s="138" t="s">
        <v>171</v>
      </c>
      <c r="G1241" s="139">
        <f t="shared" si="205"/>
        <v>46</v>
      </c>
      <c r="H1241" s="139" t="str">
        <f>VLOOKUP(D1241,Empresas!$D$6:$L$92,7,0)</f>
        <v>Trimestral</v>
      </c>
      <c r="I1241" s="138" t="str">
        <f>VLOOKUP(VLOOKUP(D1241&amp;"|"&amp;B1241,Empresas!$I$7:$CB$92,G1241,0),Tablas!$A$3:$B$5,2,0)</f>
        <v>No aplica</v>
      </c>
      <c r="J1241" s="78"/>
      <c r="K1241" s="78"/>
      <c r="L1241" s="78"/>
      <c r="M1241" s="78"/>
      <c r="N1241" s="78"/>
      <c r="O1241" s="78"/>
      <c r="P1241" s="78"/>
      <c r="Q1241" s="78"/>
      <c r="R1241" s="78"/>
      <c r="S1241" s="78"/>
      <c r="T1241" s="78"/>
      <c r="U1241" s="78"/>
      <c r="V1241" s="78" t="str">
        <f>VLOOKUP(D1241,Empresas!$D$7:$CF$91,81,0)</f>
        <v>B</v>
      </c>
      <c r="W1241" s="78" t="str">
        <f>VLOOKUP(D1241,Empresas!$D$7:$M$91,10,0)</f>
        <v>Mype</v>
      </c>
      <c r="X1241" s="69" t="str">
        <f t="shared" si="200"/>
        <v>SI</v>
      </c>
      <c r="Y1241" s="153" t="str">
        <f t="shared" si="201"/>
        <v>No aplica</v>
      </c>
      <c r="Z1241" s="147">
        <f>IF(Y1241="No aplica",0,IF(I1241="no",0,IF(I1241="No aplica",0,IF(I1241="Si",1,IF(I1241="Fisico",1,IF(I1241="Electronico",2,VLOOKUP(C1241&amp;"|"&amp;B1241&amp;"|"&amp;D1241,Empresas!$C$6:$CC$92,G1241+6+1,0)))))))</f>
        <v>0</v>
      </c>
      <c r="AA1241" s="147">
        <f>IF(AND($I1241="Si",J1241=1),1,IF(AND($I1241="Fisico",J1241=1),1,IF(AND(J1241=1,$I1241="Electronico"),2,IF(J1241=1,VLOOKUP($C1241&amp;"|"&amp;$B1241&amp;"|"&amp;$D1241,Empresas!$C$6:$CC$92,$G1241+6+1,0),0))))</f>
        <v>0</v>
      </c>
      <c r="AB1241" s="147">
        <f>IF(AND($I1241="Si",K1241=1),1,IF(AND($I1241="Fisico",K1241=1),1,IF(AND(K1241=1,$I1241="Electronico"),2,IF(K1241=1,VLOOKUP($C1241&amp;"|"&amp;$B1241&amp;"|"&amp;$D1241,Empresas!$C$6:$CC$92,$G1241+6+1,0),0))))</f>
        <v>0</v>
      </c>
      <c r="AC1241" s="147">
        <f>IF(AND($I1241="Si",L1241=1),1,IF(AND($I1241="Fisico",L1241=1),1,IF(AND(L1241=1,$I1241="Electronico"),2,IF(L1241=1,VLOOKUP($C1241&amp;"|"&amp;$B1241&amp;"|"&amp;$D1241,Empresas!$C$6:$CC$92,$G1241+6+1,0),0))))</f>
        <v>0</v>
      </c>
      <c r="AD1241" s="147">
        <f>IF(AND($I1241="Si",M1241=1),1,IF(AND($I1241="Fisico",M1241=1),1,IF(AND(M1241=1,$I1241="Electronico"),2,IF(M1241=1,VLOOKUP($C1241&amp;"|"&amp;$B1241&amp;"|"&amp;$D1241,Empresas!$C$6:$CC$92,$G1241+6+1,0),0))))</f>
        <v>0</v>
      </c>
      <c r="AE1241" s="147">
        <f>IF(AND($I1241="Si",N1241=1),1,IF(AND($I1241="Fisico",N1241=1),1,IF(AND(N1241=1,$I1241="Electronico"),2,IF(N1241=1,VLOOKUP($C1241&amp;"|"&amp;$B1241&amp;"|"&amp;$D1241,Empresas!$C$6:$CC$92,$G1241+6+1,0),0))))</f>
        <v>0</v>
      </c>
      <c r="AF1241" s="147">
        <f>IF(AND($I1241="Si",O1241=1),1,IF(AND($I1241="Fisico",O1241=1),1,IF(AND(O1241=1,$I1241="Electronico"),2,IF(O1241=1,VLOOKUP($C1241&amp;"|"&amp;$B1241&amp;"|"&amp;$D1241,Empresas!$C$6:$CC$92,$G1241+6+1,0),0))))</f>
        <v>0</v>
      </c>
      <c r="AG1241" s="147">
        <f>IF(AND($I1241="Si",P1241=1),1,IF(AND($I1241="Fisico",P1241=1),1,IF(AND(P1241=1,$I1241="Electronico"),2,IF(P1241=1,VLOOKUP($C1241&amp;"|"&amp;$B1241&amp;"|"&amp;$D1241,Empresas!$C$6:$CC$92,$G1241+6+1,0),0))))</f>
        <v>0</v>
      </c>
      <c r="AH1241" s="147">
        <f>IF(AND($I1241="Si",Q1241=1),1,IF(AND($I1241="Fisico",Q1241=1),1,IF(AND(Q1241=1,$I1241="Electronico"),2,IF(Q1241=1,VLOOKUP($C1241&amp;"|"&amp;$B1241&amp;"|"&amp;$D1241,Empresas!$C$6:$CC$92,$G1241+6+1,0),0))))</f>
        <v>0</v>
      </c>
      <c r="AI1241" s="147">
        <f>IF(AND($I1241="Si",R1241=1),1,IF(AND($I1241="Fisico",R1241=1),1,IF(AND(R1241=1,$I1241="Electronico"),2,IF(R1241=1,VLOOKUP($C1241&amp;"|"&amp;$B1241&amp;"|"&amp;$D1241,Empresas!$C$6:$CC$92,$G1241+6+1,0),0))))</f>
        <v>0</v>
      </c>
      <c r="AJ1241" s="147">
        <f>IF(AND($I1241="Si",S1241=1),1,IF(AND($I1241="Fisico",S1241=1),1,IF(AND(S1241=1,$I1241="Electronico"),2,IF(S1241=1,VLOOKUP($C1241&amp;"|"&amp;$B1241&amp;"|"&amp;$D1241,Empresas!$C$6:$CC$92,$G1241+6+1,0),0))))</f>
        <v>0</v>
      </c>
      <c r="AK1241" s="147">
        <f>IF(AND($I1241="Si",T1241=1),1,IF(AND($I1241="Fisico",T1241=1),1,IF(AND(T1241=1,$I1241="Electronico"),2,IF(T1241=1,VLOOKUP($C1241&amp;"|"&amp;$B1241&amp;"|"&amp;$D1241,Empresas!$C$6:$CC$92,$G1241+6+1,0),0))))</f>
        <v>0</v>
      </c>
      <c r="AL1241" s="147">
        <f>IF(AND($I1241="Si",U1241=1),1,IF(AND($I1241="Fisico",U1241=1),1,IF(AND(U1241=1,$I1241="Electronico"),2,IF(U1241=1,VLOOKUP($C1241&amp;"|"&amp;$B1241&amp;"|"&amp;$D1241,Empresas!$C$6:$CC$92,$G1241+6+1,0),0))))</f>
        <v>0</v>
      </c>
      <c r="AM1241" s="149">
        <f t="shared" si="202"/>
        <v>0</v>
      </c>
      <c r="AN1241" s="149">
        <f t="shared" si="203"/>
        <v>0</v>
      </c>
      <c r="AO1241" s="152">
        <f t="shared" si="204"/>
        <v>0</v>
      </c>
    </row>
    <row r="1242" spans="1:41" x14ac:dyDescent="0.25">
      <c r="A1242" s="140" t="str">
        <f>VLOOKUP(D1242,Empresas!$D$7:$F$91,3,0)</f>
        <v>Omar</v>
      </c>
      <c r="B1242" s="141" t="str">
        <f>VLOOKUP(D1242,Empresas!$D$7:$G$91,4,0)</f>
        <v>Kheilly</v>
      </c>
      <c r="C1242" s="141" t="s">
        <v>544</v>
      </c>
      <c r="D1242" s="141" t="s">
        <v>271</v>
      </c>
      <c r="E1242" s="141" t="str">
        <f>VLOOKUP(D1242,Empresas!$D$7:$E$92,2,0)</f>
        <v>NOMADS EQUIPMENT S.R.L.</v>
      </c>
      <c r="F1242" s="141" t="s">
        <v>172</v>
      </c>
      <c r="G1242" s="142">
        <f>+Empresas!$BF$2</f>
        <v>50</v>
      </c>
      <c r="H1242" s="142" t="str">
        <f>VLOOKUP(D1242,Empresas!$D$6:$L$92,7,0)</f>
        <v>Trimestral</v>
      </c>
      <c r="I1242" s="141" t="str">
        <f>VLOOKUP(VLOOKUP(D1242&amp;"|"&amp;B1242,Empresas!$I$7:$CB$92,G1242,0),Tablas!$A$8:$B$10,2,0)</f>
        <v>Electronico</v>
      </c>
      <c r="J1242" s="78">
        <v>1</v>
      </c>
      <c r="K1242" s="78">
        <v>1</v>
      </c>
      <c r="L1242" s="78">
        <v>1</v>
      </c>
      <c r="M1242" s="78">
        <v>1</v>
      </c>
      <c r="N1242" s="78">
        <v>1</v>
      </c>
      <c r="O1242" s="78">
        <v>1</v>
      </c>
      <c r="P1242" s="78">
        <v>1</v>
      </c>
      <c r="Q1242" s="78">
        <v>2</v>
      </c>
      <c r="R1242" s="78"/>
      <c r="S1242" s="78"/>
      <c r="T1242" s="78"/>
      <c r="U1242" s="78"/>
      <c r="V1242" s="78" t="str">
        <f>VLOOKUP(D1242,Empresas!$D$7:$CF$91,81,0)</f>
        <v>B</v>
      </c>
      <c r="W1242" s="78" t="str">
        <f>VLOOKUP(D1242,Empresas!$D$7:$M$91,10,0)</f>
        <v>Mype</v>
      </c>
      <c r="X1242" s="69" t="str">
        <f t="shared" si="200"/>
        <v>SI</v>
      </c>
      <c r="Y1242" s="153" t="str">
        <f t="shared" si="201"/>
        <v>Si aplica</v>
      </c>
      <c r="Z1242" s="147">
        <f>IF(Y1242="No aplica",0,IF(I1242="no",0,IF(I1242="No aplica",0,IF(I1242="Si",1,IF(I1242="Fisico",1,IF(I1242="Electronico",2,VLOOKUP(C1242&amp;"|"&amp;B1242&amp;"|"&amp;D1242,Empresas!$C$6:$CC$92,G1242+6+1,0)))))))</f>
        <v>2</v>
      </c>
      <c r="AA1242" s="147">
        <f>IF(AND($I1242="Si",J1242=1),1,IF(AND($I1242="Fisico",J1242=1),1,IF(AND(J1242=1,$I1242="Electronico"),2,IF(J1242=1,VLOOKUP($C1242&amp;"|"&amp;$B1242&amp;"|"&amp;$D1242,Empresas!$C$6:$CC$92,$G1242+6+1,0),0))))</f>
        <v>2</v>
      </c>
      <c r="AB1242" s="147">
        <f>IF(AND($I1242="Si",K1242=1),1,IF(AND($I1242="Fisico",K1242=1),1,IF(AND(K1242=1,$I1242="Electronico"),2,IF(K1242=1,VLOOKUP($C1242&amp;"|"&amp;$B1242&amp;"|"&amp;$D1242,Empresas!$C$6:$CC$92,$G1242+6+1,0),0))))</f>
        <v>2</v>
      </c>
      <c r="AC1242" s="147">
        <f>IF(AND($I1242="Si",L1242=1),1,IF(AND($I1242="Fisico",L1242=1),1,IF(AND(L1242=1,$I1242="Electronico"),2,IF(L1242=1,VLOOKUP($C1242&amp;"|"&amp;$B1242&amp;"|"&amp;$D1242,Empresas!$C$6:$CC$92,$G1242+6+1,0),0))))</f>
        <v>2</v>
      </c>
      <c r="AD1242" s="147">
        <f>IF(AND($I1242="Si",M1242=1),1,IF(AND($I1242="Fisico",M1242=1),1,IF(AND(M1242=1,$I1242="Electronico"),2,IF(M1242=1,VLOOKUP($C1242&amp;"|"&amp;$B1242&amp;"|"&amp;$D1242,Empresas!$C$6:$CC$92,$G1242+6+1,0),0))))</f>
        <v>2</v>
      </c>
      <c r="AE1242" s="147">
        <f>IF(AND($I1242="Si",N1242=1),1,IF(AND($I1242="Fisico",N1242=1),1,IF(AND(N1242=1,$I1242="Electronico"),2,IF(N1242=1,VLOOKUP($C1242&amp;"|"&amp;$B1242&amp;"|"&amp;$D1242,Empresas!$C$6:$CC$92,$G1242+6+1,0),0))))</f>
        <v>2</v>
      </c>
      <c r="AF1242" s="147">
        <f>IF(AND($I1242="Si",O1242=1),1,IF(AND($I1242="Fisico",O1242=1),1,IF(AND(O1242=1,$I1242="Electronico"),2,IF(O1242=1,VLOOKUP($C1242&amp;"|"&amp;$B1242&amp;"|"&amp;$D1242,Empresas!$C$6:$CC$92,$G1242+6+1,0),0))))</f>
        <v>2</v>
      </c>
      <c r="AG1242" s="147">
        <f>IF(AND($I1242="Si",P1242=1),1,IF(AND($I1242="Fisico",P1242=1),1,IF(AND(P1242=1,$I1242="Electronico"),2,IF(P1242=1,VLOOKUP($C1242&amp;"|"&amp;$B1242&amp;"|"&amp;$D1242,Empresas!$C$6:$CC$92,$G1242+6+1,0),0))))</f>
        <v>2</v>
      </c>
      <c r="AH1242" s="147">
        <f>IF(AND($I1242="Si",Q1242=1),1,IF(AND($I1242="Fisico",Q1242=1),1,IF(AND(Q1242=1,$I1242="Electronico"),2,IF(Q1242=1,VLOOKUP($C1242&amp;"|"&amp;$B1242&amp;"|"&amp;$D1242,Empresas!$C$6:$CC$92,$G1242+6+1,0),0))))</f>
        <v>0</v>
      </c>
      <c r="AI1242" s="147">
        <f>IF(AND($I1242="Si",R1242=1),1,IF(AND($I1242="Fisico",R1242=1),1,IF(AND(R1242=1,$I1242="Electronico"),2,IF(R1242=1,VLOOKUP($C1242&amp;"|"&amp;$B1242&amp;"|"&amp;$D1242,Empresas!$C$6:$CC$92,$G1242+6+1,0),0))))</f>
        <v>0</v>
      </c>
      <c r="AJ1242" s="147">
        <f>IF(AND($I1242="Si",S1242=1),1,IF(AND($I1242="Fisico",S1242=1),1,IF(AND(S1242=1,$I1242="Electronico"),2,IF(S1242=1,VLOOKUP($C1242&amp;"|"&amp;$B1242&amp;"|"&amp;$D1242,Empresas!$C$6:$CC$92,$G1242+6+1,0),0))))</f>
        <v>0</v>
      </c>
      <c r="AK1242" s="147">
        <f>IF(AND($I1242="Si",T1242=1),1,IF(AND($I1242="Fisico",T1242=1),1,IF(AND(T1242=1,$I1242="Electronico"),2,IF(T1242=1,VLOOKUP($C1242&amp;"|"&amp;$B1242&amp;"|"&amp;$D1242,Empresas!$C$6:$CC$92,$G1242+6+1,0),0))))</f>
        <v>0</v>
      </c>
      <c r="AL1242" s="147">
        <f>IF(AND($I1242="Si",U1242=1),1,IF(AND($I1242="Fisico",U1242=1),1,IF(AND(U1242=1,$I1242="Electronico"),2,IF(U1242=1,VLOOKUP($C1242&amp;"|"&amp;$B1242&amp;"|"&amp;$D1242,Empresas!$C$6:$CC$92,$G1242+6+1,0),0))))</f>
        <v>0</v>
      </c>
      <c r="AM1242" s="149">
        <f t="shared" si="202"/>
        <v>14</v>
      </c>
      <c r="AN1242" s="149">
        <f t="shared" si="203"/>
        <v>16</v>
      </c>
      <c r="AO1242" s="152">
        <f t="shared" si="204"/>
        <v>0.875</v>
      </c>
    </row>
    <row r="1243" spans="1:41" x14ac:dyDescent="0.25">
      <c r="A1243" s="140" t="str">
        <f>VLOOKUP(D1243,Empresas!$D$7:$F$91,3,0)</f>
        <v>Omar</v>
      </c>
      <c r="B1243" s="141" t="str">
        <f>VLOOKUP(D1243,Empresas!$D$7:$G$91,4,0)</f>
        <v>Kheilly</v>
      </c>
      <c r="C1243" s="141" t="s">
        <v>544</v>
      </c>
      <c r="D1243" s="141" t="s">
        <v>271</v>
      </c>
      <c r="E1243" s="141" t="str">
        <f>VLOOKUP(D1243,Empresas!$D$7:$E$92,2,0)</f>
        <v>NOMADS EQUIPMENT S.R.L.</v>
      </c>
      <c r="F1243" s="141" t="s">
        <v>173</v>
      </c>
      <c r="G1243" s="142">
        <f>+G1242+1</f>
        <v>51</v>
      </c>
      <c r="H1243" s="142" t="str">
        <f>VLOOKUP(D1243,Empresas!$D$6:$L$92,7,0)</f>
        <v>Trimestral</v>
      </c>
      <c r="I1243" s="141" t="str">
        <f>VLOOKUP(VLOOKUP(D1243&amp;"|"&amp;B1243,Empresas!$I$7:$CB$92,G1243,0),Tablas!$A$8:$B$10,2,0)</f>
        <v>Electronico</v>
      </c>
      <c r="J1243" s="78">
        <v>1</v>
      </c>
      <c r="K1243" s="78">
        <v>1</v>
      </c>
      <c r="L1243" s="78">
        <v>1</v>
      </c>
      <c r="M1243" s="78">
        <v>1</v>
      </c>
      <c r="N1243" s="78">
        <v>1</v>
      </c>
      <c r="O1243" s="78">
        <v>1</v>
      </c>
      <c r="P1243" s="78">
        <v>1</v>
      </c>
      <c r="Q1243" s="78">
        <v>2</v>
      </c>
      <c r="R1243" s="78"/>
      <c r="S1243" s="78"/>
      <c r="T1243" s="78"/>
      <c r="U1243" s="78"/>
      <c r="V1243" s="78" t="str">
        <f>VLOOKUP(D1243,Empresas!$D$7:$CF$91,81,0)</f>
        <v>B</v>
      </c>
      <c r="W1243" s="78" t="str">
        <f>VLOOKUP(D1243,Empresas!$D$7:$M$91,10,0)</f>
        <v>Mype</v>
      </c>
      <c r="X1243" s="69" t="str">
        <f t="shared" si="200"/>
        <v>SI</v>
      </c>
      <c r="Y1243" s="153" t="str">
        <f t="shared" si="201"/>
        <v>Si aplica</v>
      </c>
      <c r="Z1243" s="147">
        <f>IF(Y1243="No aplica",0,IF(I1243="no",0,IF(I1243="No aplica",0,IF(I1243="Si",1,IF(I1243="Fisico",1,IF(I1243="Electronico",2,VLOOKUP(C1243&amp;"|"&amp;B1243&amp;"|"&amp;D1243,Empresas!$C$6:$CC$92,G1243+6+1,0)))))))</f>
        <v>2</v>
      </c>
      <c r="AA1243" s="147">
        <f>IF(AND($I1243="Si",J1243=1),1,IF(AND($I1243="Fisico",J1243=1),1,IF(AND(J1243=1,$I1243="Electronico"),2,IF(J1243=1,VLOOKUP($C1243&amp;"|"&amp;$B1243&amp;"|"&amp;$D1243,Empresas!$C$6:$CC$92,$G1243+6+1,0),0))))</f>
        <v>2</v>
      </c>
      <c r="AB1243" s="147">
        <f>IF(AND($I1243="Si",K1243=1),1,IF(AND($I1243="Fisico",K1243=1),1,IF(AND(K1243=1,$I1243="Electronico"),2,IF(K1243=1,VLOOKUP($C1243&amp;"|"&amp;$B1243&amp;"|"&amp;$D1243,Empresas!$C$6:$CC$92,$G1243+6+1,0),0))))</f>
        <v>2</v>
      </c>
      <c r="AC1243" s="147">
        <f>IF(AND($I1243="Si",L1243=1),1,IF(AND($I1243="Fisico",L1243=1),1,IF(AND(L1243=1,$I1243="Electronico"),2,IF(L1243=1,VLOOKUP($C1243&amp;"|"&amp;$B1243&amp;"|"&amp;$D1243,Empresas!$C$6:$CC$92,$G1243+6+1,0),0))))</f>
        <v>2</v>
      </c>
      <c r="AD1243" s="147">
        <f>IF(AND($I1243="Si",M1243=1),1,IF(AND($I1243="Fisico",M1243=1),1,IF(AND(M1243=1,$I1243="Electronico"),2,IF(M1243=1,VLOOKUP($C1243&amp;"|"&amp;$B1243&amp;"|"&amp;$D1243,Empresas!$C$6:$CC$92,$G1243+6+1,0),0))))</f>
        <v>2</v>
      </c>
      <c r="AE1243" s="147">
        <f>IF(AND($I1243="Si",N1243=1),1,IF(AND($I1243="Fisico",N1243=1),1,IF(AND(N1243=1,$I1243="Electronico"),2,IF(N1243=1,VLOOKUP($C1243&amp;"|"&amp;$B1243&amp;"|"&amp;$D1243,Empresas!$C$6:$CC$92,$G1243+6+1,0),0))))</f>
        <v>2</v>
      </c>
      <c r="AF1243" s="147">
        <f>IF(AND($I1243="Si",O1243=1),1,IF(AND($I1243="Fisico",O1243=1),1,IF(AND(O1243=1,$I1243="Electronico"),2,IF(O1243=1,VLOOKUP($C1243&amp;"|"&amp;$B1243&amp;"|"&amp;$D1243,Empresas!$C$6:$CC$92,$G1243+6+1,0),0))))</f>
        <v>2</v>
      </c>
      <c r="AG1243" s="147">
        <f>IF(AND($I1243="Si",P1243=1),1,IF(AND($I1243="Fisico",P1243=1),1,IF(AND(P1243=1,$I1243="Electronico"),2,IF(P1243=1,VLOOKUP($C1243&amp;"|"&amp;$B1243&amp;"|"&amp;$D1243,Empresas!$C$6:$CC$92,$G1243+6+1,0),0))))</f>
        <v>2</v>
      </c>
      <c r="AH1243" s="147">
        <f>IF(AND($I1243="Si",Q1243=1),1,IF(AND($I1243="Fisico",Q1243=1),1,IF(AND(Q1243=1,$I1243="Electronico"),2,IF(Q1243=1,VLOOKUP($C1243&amp;"|"&amp;$B1243&amp;"|"&amp;$D1243,Empresas!$C$6:$CC$92,$G1243+6+1,0),0))))</f>
        <v>0</v>
      </c>
      <c r="AI1243" s="147">
        <f>IF(AND($I1243="Si",R1243=1),1,IF(AND($I1243="Fisico",R1243=1),1,IF(AND(R1243=1,$I1243="Electronico"),2,IF(R1243=1,VLOOKUP($C1243&amp;"|"&amp;$B1243&amp;"|"&amp;$D1243,Empresas!$C$6:$CC$92,$G1243+6+1,0),0))))</f>
        <v>0</v>
      </c>
      <c r="AJ1243" s="147">
        <f>IF(AND($I1243="Si",S1243=1),1,IF(AND($I1243="Fisico",S1243=1),1,IF(AND(S1243=1,$I1243="Electronico"),2,IF(S1243=1,VLOOKUP($C1243&amp;"|"&amp;$B1243&amp;"|"&amp;$D1243,Empresas!$C$6:$CC$92,$G1243+6+1,0),0))))</f>
        <v>0</v>
      </c>
      <c r="AK1243" s="147">
        <f>IF(AND($I1243="Si",T1243=1),1,IF(AND($I1243="Fisico",T1243=1),1,IF(AND(T1243=1,$I1243="Electronico"),2,IF(T1243=1,VLOOKUP($C1243&amp;"|"&amp;$B1243&amp;"|"&amp;$D1243,Empresas!$C$6:$CC$92,$G1243+6+1,0),0))))</f>
        <v>0</v>
      </c>
      <c r="AL1243" s="147">
        <f>IF(AND($I1243="Si",U1243=1),1,IF(AND($I1243="Fisico",U1243=1),1,IF(AND(U1243=1,$I1243="Electronico"),2,IF(U1243=1,VLOOKUP($C1243&amp;"|"&amp;$B1243&amp;"|"&amp;$D1243,Empresas!$C$6:$CC$92,$G1243+6+1,0),0))))</f>
        <v>0</v>
      </c>
      <c r="AM1243" s="149">
        <f t="shared" si="202"/>
        <v>14</v>
      </c>
      <c r="AN1243" s="149">
        <f t="shared" si="203"/>
        <v>16</v>
      </c>
      <c r="AO1243" s="152">
        <f t="shared" si="204"/>
        <v>0.875</v>
      </c>
    </row>
    <row r="1244" spans="1:41" x14ac:dyDescent="0.25">
      <c r="A1244" s="140" t="str">
        <f>VLOOKUP(D1244,Empresas!$D$7:$F$91,3,0)</f>
        <v>Omar</v>
      </c>
      <c r="B1244" s="141" t="str">
        <f>VLOOKUP(D1244,Empresas!$D$7:$G$91,4,0)</f>
        <v>Kheilly</v>
      </c>
      <c r="C1244" s="141" t="s">
        <v>544</v>
      </c>
      <c r="D1244" s="141" t="s">
        <v>271</v>
      </c>
      <c r="E1244" s="141" t="str">
        <f>VLOOKUP(D1244,Empresas!$D$7:$E$92,2,0)</f>
        <v>NOMADS EQUIPMENT S.R.L.</v>
      </c>
      <c r="F1244" s="141" t="s">
        <v>174</v>
      </c>
      <c r="G1244" s="142">
        <f t="shared" ref="G1244:G1252" si="206">+G1243+1</f>
        <v>52</v>
      </c>
      <c r="H1244" s="142" t="str">
        <f>VLOOKUP(D1244,Empresas!$D$6:$L$92,7,0)</f>
        <v>Trimestral</v>
      </c>
      <c r="I1244" s="141" t="str">
        <f>VLOOKUP(VLOOKUP(D1244&amp;"|"&amp;B1244,Empresas!$I$7:$CB$92,G1244,0),Tablas!$A$8:$B$10,2,0)</f>
        <v>No aplica</v>
      </c>
      <c r="J1244" s="78"/>
      <c r="K1244" s="78"/>
      <c r="L1244" s="78"/>
      <c r="M1244" s="78"/>
      <c r="N1244" s="78"/>
      <c r="O1244" s="78"/>
      <c r="P1244" s="78"/>
      <c r="Q1244" s="78"/>
      <c r="R1244" s="78"/>
      <c r="S1244" s="78"/>
      <c r="T1244" s="78"/>
      <c r="U1244" s="78"/>
      <c r="V1244" s="78" t="str">
        <f>VLOOKUP(D1244,Empresas!$D$7:$CF$91,81,0)</f>
        <v>B</v>
      </c>
      <c r="W1244" s="78" t="str">
        <f>VLOOKUP(D1244,Empresas!$D$7:$M$91,10,0)</f>
        <v>Mype</v>
      </c>
      <c r="X1244" s="69" t="str">
        <f t="shared" si="200"/>
        <v>SI</v>
      </c>
      <c r="Y1244" s="153" t="str">
        <f t="shared" si="201"/>
        <v>No aplica</v>
      </c>
      <c r="Z1244" s="147">
        <f>IF(Y1244="No aplica",0,IF(I1244="no",0,IF(I1244="No aplica",0,IF(I1244="Si",1,IF(I1244="Fisico",1,IF(I1244="Electronico",2,VLOOKUP(C1244&amp;"|"&amp;B1244&amp;"|"&amp;D1244,Empresas!$C$6:$CC$92,G1244+6+1,0)))))))</f>
        <v>0</v>
      </c>
      <c r="AA1244" s="147">
        <f>IF(AND($I1244="Si",J1244=1),1,IF(AND($I1244="Fisico",J1244=1),1,IF(AND(J1244=1,$I1244="Electronico"),2,IF(J1244=1,VLOOKUP($C1244&amp;"|"&amp;$B1244&amp;"|"&amp;$D1244,Empresas!$C$6:$CC$92,$G1244+6+1,0),0))))</f>
        <v>0</v>
      </c>
      <c r="AB1244" s="147">
        <f>IF(AND($I1244="Si",K1244=1),1,IF(AND($I1244="Fisico",K1244=1),1,IF(AND(K1244=1,$I1244="Electronico"),2,IF(K1244=1,VLOOKUP($C1244&amp;"|"&amp;$B1244&amp;"|"&amp;$D1244,Empresas!$C$6:$CC$92,$G1244+6+1,0),0))))</f>
        <v>0</v>
      </c>
      <c r="AC1244" s="147">
        <f>IF(AND($I1244="Si",L1244=1),1,IF(AND($I1244="Fisico",L1244=1),1,IF(AND(L1244=1,$I1244="Electronico"),2,IF(L1244=1,VLOOKUP($C1244&amp;"|"&amp;$B1244&amp;"|"&amp;$D1244,Empresas!$C$6:$CC$92,$G1244+6+1,0),0))))</f>
        <v>0</v>
      </c>
      <c r="AD1244" s="147">
        <f>IF(AND($I1244="Si",M1244=1),1,IF(AND($I1244="Fisico",M1244=1),1,IF(AND(M1244=1,$I1244="Electronico"),2,IF(M1244=1,VLOOKUP($C1244&amp;"|"&amp;$B1244&amp;"|"&amp;$D1244,Empresas!$C$6:$CC$92,$G1244+6+1,0),0))))</f>
        <v>0</v>
      </c>
      <c r="AE1244" s="147">
        <f>IF(AND($I1244="Si",N1244=1),1,IF(AND($I1244="Fisico",N1244=1),1,IF(AND(N1244=1,$I1244="Electronico"),2,IF(N1244=1,VLOOKUP($C1244&amp;"|"&amp;$B1244&amp;"|"&amp;$D1244,Empresas!$C$6:$CC$92,$G1244+6+1,0),0))))</f>
        <v>0</v>
      </c>
      <c r="AF1244" s="147">
        <f>IF(AND($I1244="Si",O1244=1),1,IF(AND($I1244="Fisico",O1244=1),1,IF(AND(O1244=1,$I1244="Electronico"),2,IF(O1244=1,VLOOKUP($C1244&amp;"|"&amp;$B1244&amp;"|"&amp;$D1244,Empresas!$C$6:$CC$92,$G1244+6+1,0),0))))</f>
        <v>0</v>
      </c>
      <c r="AG1244" s="147">
        <f>IF(AND($I1244="Si",P1244=1),1,IF(AND($I1244="Fisico",P1244=1),1,IF(AND(P1244=1,$I1244="Electronico"),2,IF(P1244=1,VLOOKUP($C1244&amp;"|"&amp;$B1244&amp;"|"&amp;$D1244,Empresas!$C$6:$CC$92,$G1244+6+1,0),0))))</f>
        <v>0</v>
      </c>
      <c r="AH1244" s="147">
        <f>IF(AND($I1244="Si",Q1244=1),1,IF(AND($I1244="Fisico",Q1244=1),1,IF(AND(Q1244=1,$I1244="Electronico"),2,IF(Q1244=1,VLOOKUP($C1244&amp;"|"&amp;$B1244&amp;"|"&amp;$D1244,Empresas!$C$6:$CC$92,$G1244+6+1,0),0))))</f>
        <v>0</v>
      </c>
      <c r="AI1244" s="147">
        <f>IF(AND($I1244="Si",R1244=1),1,IF(AND($I1244="Fisico",R1244=1),1,IF(AND(R1244=1,$I1244="Electronico"),2,IF(R1244=1,VLOOKUP($C1244&amp;"|"&amp;$B1244&amp;"|"&amp;$D1244,Empresas!$C$6:$CC$92,$G1244+6+1,0),0))))</f>
        <v>0</v>
      </c>
      <c r="AJ1244" s="147">
        <f>IF(AND($I1244="Si",S1244=1),1,IF(AND($I1244="Fisico",S1244=1),1,IF(AND(S1244=1,$I1244="Electronico"),2,IF(S1244=1,VLOOKUP($C1244&amp;"|"&amp;$B1244&amp;"|"&amp;$D1244,Empresas!$C$6:$CC$92,$G1244+6+1,0),0))))</f>
        <v>0</v>
      </c>
      <c r="AK1244" s="147">
        <f>IF(AND($I1244="Si",T1244=1),1,IF(AND($I1244="Fisico",T1244=1),1,IF(AND(T1244=1,$I1244="Electronico"),2,IF(T1244=1,VLOOKUP($C1244&amp;"|"&amp;$B1244&amp;"|"&amp;$D1244,Empresas!$C$6:$CC$92,$G1244+6+1,0),0))))</f>
        <v>0</v>
      </c>
      <c r="AL1244" s="147">
        <f>IF(AND($I1244="Si",U1244=1),1,IF(AND($I1244="Fisico",U1244=1),1,IF(AND(U1244=1,$I1244="Electronico"),2,IF(U1244=1,VLOOKUP($C1244&amp;"|"&amp;$B1244&amp;"|"&amp;$D1244,Empresas!$C$6:$CC$92,$G1244+6+1,0),0))))</f>
        <v>0</v>
      </c>
      <c r="AM1244" s="149">
        <f t="shared" si="202"/>
        <v>0</v>
      </c>
      <c r="AN1244" s="149">
        <f t="shared" si="203"/>
        <v>0</v>
      </c>
      <c r="AO1244" s="152">
        <f t="shared" si="204"/>
        <v>0</v>
      </c>
    </row>
    <row r="1245" spans="1:41" x14ac:dyDescent="0.25">
      <c r="A1245" s="140" t="str">
        <f>VLOOKUP(D1245,Empresas!$D$7:$F$91,3,0)</f>
        <v>Omar</v>
      </c>
      <c r="B1245" s="141" t="str">
        <f>VLOOKUP(D1245,Empresas!$D$7:$G$91,4,0)</f>
        <v>Kheilly</v>
      </c>
      <c r="C1245" s="141" t="s">
        <v>544</v>
      </c>
      <c r="D1245" s="141" t="s">
        <v>271</v>
      </c>
      <c r="E1245" s="141" t="str">
        <f>VLOOKUP(D1245,Empresas!$D$7:$E$92,2,0)</f>
        <v>NOMADS EQUIPMENT S.R.L.</v>
      </c>
      <c r="F1245" s="141" t="s">
        <v>175</v>
      </c>
      <c r="G1245" s="142">
        <f t="shared" si="206"/>
        <v>53</v>
      </c>
      <c r="H1245" s="142" t="str">
        <f>VLOOKUP(D1245,Empresas!$D$6:$L$92,7,0)</f>
        <v>Trimestral</v>
      </c>
      <c r="I1245" s="141" t="str">
        <f>VLOOKUP(VLOOKUP(D1245&amp;"|"&amp;B1245,Empresas!$I$7:$CB$92,G1245,0),Tablas!$A$8:$B$10,2,0)</f>
        <v>Fisico</v>
      </c>
      <c r="J1245" s="78">
        <v>2</v>
      </c>
      <c r="K1245" s="78">
        <v>2</v>
      </c>
      <c r="L1245" s="78">
        <v>2</v>
      </c>
      <c r="M1245" s="78">
        <v>2</v>
      </c>
      <c r="N1245" s="78">
        <v>2</v>
      </c>
      <c r="O1245" s="78">
        <v>2</v>
      </c>
      <c r="P1245" s="78">
        <v>2</v>
      </c>
      <c r="Q1245" s="78">
        <v>2</v>
      </c>
      <c r="R1245" s="78"/>
      <c r="S1245" s="78"/>
      <c r="T1245" s="78"/>
      <c r="U1245" s="78"/>
      <c r="V1245" s="78" t="str">
        <f>VLOOKUP(D1245,Empresas!$D$7:$CF$91,81,0)</f>
        <v>B</v>
      </c>
      <c r="W1245" s="78" t="str">
        <f>VLOOKUP(D1245,Empresas!$D$7:$M$91,10,0)</f>
        <v>Mype</v>
      </c>
      <c r="X1245" s="69" t="str">
        <f t="shared" si="200"/>
        <v>SI</v>
      </c>
      <c r="Y1245" s="153" t="str">
        <f t="shared" si="201"/>
        <v>Si aplica</v>
      </c>
      <c r="Z1245" s="147">
        <f>IF(Y1245="No aplica",0,IF(I1245="no",0,IF(I1245="No aplica",0,IF(I1245="Si",1,IF(I1245="Fisico",1,IF(I1245="Electronico",2,VLOOKUP(C1245&amp;"|"&amp;B1245&amp;"|"&amp;D1245,Empresas!$C$6:$CC$92,G1245+6+1,0)))))))</f>
        <v>1</v>
      </c>
      <c r="AA1245" s="147">
        <f>IF(AND($I1245="Si",J1245=1),1,IF(AND($I1245="Fisico",J1245=1),1,IF(AND(J1245=1,$I1245="Electronico"),2,IF(J1245=1,VLOOKUP($C1245&amp;"|"&amp;$B1245&amp;"|"&amp;$D1245,Empresas!$C$6:$CC$92,$G1245+6+1,0),0))))</f>
        <v>0</v>
      </c>
      <c r="AB1245" s="147">
        <f>IF(AND($I1245="Si",K1245=1),1,IF(AND($I1245="Fisico",K1245=1),1,IF(AND(K1245=1,$I1245="Electronico"),2,IF(K1245=1,VLOOKUP($C1245&amp;"|"&amp;$B1245&amp;"|"&amp;$D1245,Empresas!$C$6:$CC$92,$G1245+6+1,0),0))))</f>
        <v>0</v>
      </c>
      <c r="AC1245" s="147">
        <f>IF(AND($I1245="Si",L1245=1),1,IF(AND($I1245="Fisico",L1245=1),1,IF(AND(L1245=1,$I1245="Electronico"),2,IF(L1245=1,VLOOKUP($C1245&amp;"|"&amp;$B1245&amp;"|"&amp;$D1245,Empresas!$C$6:$CC$92,$G1245+6+1,0),0))))</f>
        <v>0</v>
      </c>
      <c r="AD1245" s="147">
        <f>IF(AND($I1245="Si",M1245=1),1,IF(AND($I1245="Fisico",M1245=1),1,IF(AND(M1245=1,$I1245="Electronico"),2,IF(M1245=1,VLOOKUP($C1245&amp;"|"&amp;$B1245&amp;"|"&amp;$D1245,Empresas!$C$6:$CC$92,$G1245+6+1,0),0))))</f>
        <v>0</v>
      </c>
      <c r="AE1245" s="147">
        <f>IF(AND($I1245="Si",N1245=1),1,IF(AND($I1245="Fisico",N1245=1),1,IF(AND(N1245=1,$I1245="Electronico"),2,IF(N1245=1,VLOOKUP($C1245&amp;"|"&amp;$B1245&amp;"|"&amp;$D1245,Empresas!$C$6:$CC$92,$G1245+6+1,0),0))))</f>
        <v>0</v>
      </c>
      <c r="AF1245" s="147">
        <f>IF(AND($I1245="Si",O1245=1),1,IF(AND($I1245="Fisico",O1245=1),1,IF(AND(O1245=1,$I1245="Electronico"),2,IF(O1245=1,VLOOKUP($C1245&amp;"|"&amp;$B1245&amp;"|"&amp;$D1245,Empresas!$C$6:$CC$92,$G1245+6+1,0),0))))</f>
        <v>0</v>
      </c>
      <c r="AG1245" s="147">
        <f>IF(AND($I1245="Si",P1245=1),1,IF(AND($I1245="Fisico",P1245=1),1,IF(AND(P1245=1,$I1245="Electronico"),2,IF(P1245=1,VLOOKUP($C1245&amp;"|"&amp;$B1245&amp;"|"&amp;$D1245,Empresas!$C$6:$CC$92,$G1245+6+1,0),0))))</f>
        <v>0</v>
      </c>
      <c r="AH1245" s="147">
        <f>IF(AND($I1245="Si",Q1245=1),1,IF(AND($I1245="Fisico",Q1245=1),1,IF(AND(Q1245=1,$I1245="Electronico"),2,IF(Q1245=1,VLOOKUP($C1245&amp;"|"&amp;$B1245&amp;"|"&amp;$D1245,Empresas!$C$6:$CC$92,$G1245+6+1,0),0))))</f>
        <v>0</v>
      </c>
      <c r="AI1245" s="147">
        <f>IF(AND($I1245="Si",R1245=1),1,IF(AND($I1245="Fisico",R1245=1),1,IF(AND(R1245=1,$I1245="Electronico"),2,IF(R1245=1,VLOOKUP($C1245&amp;"|"&amp;$B1245&amp;"|"&amp;$D1245,Empresas!$C$6:$CC$92,$G1245+6+1,0),0))))</f>
        <v>0</v>
      </c>
      <c r="AJ1245" s="147">
        <f>IF(AND($I1245="Si",S1245=1),1,IF(AND($I1245="Fisico",S1245=1),1,IF(AND(S1245=1,$I1245="Electronico"),2,IF(S1245=1,VLOOKUP($C1245&amp;"|"&amp;$B1245&amp;"|"&amp;$D1245,Empresas!$C$6:$CC$92,$G1245+6+1,0),0))))</f>
        <v>0</v>
      </c>
      <c r="AK1245" s="147">
        <f>IF(AND($I1245="Si",T1245=1),1,IF(AND($I1245="Fisico",T1245=1),1,IF(AND(T1245=1,$I1245="Electronico"),2,IF(T1245=1,VLOOKUP($C1245&amp;"|"&amp;$B1245&amp;"|"&amp;$D1245,Empresas!$C$6:$CC$92,$G1245+6+1,0),0))))</f>
        <v>0</v>
      </c>
      <c r="AL1245" s="147">
        <f>IF(AND($I1245="Si",U1245=1),1,IF(AND($I1245="Fisico",U1245=1),1,IF(AND(U1245=1,$I1245="Electronico"),2,IF(U1245=1,VLOOKUP($C1245&amp;"|"&amp;$B1245&amp;"|"&amp;$D1245,Empresas!$C$6:$CC$92,$G1245+6+1,0),0))))</f>
        <v>0</v>
      </c>
      <c r="AM1245" s="149">
        <f t="shared" si="202"/>
        <v>0</v>
      </c>
      <c r="AN1245" s="149">
        <f t="shared" si="203"/>
        <v>8</v>
      </c>
      <c r="AO1245" s="152">
        <f t="shared" si="204"/>
        <v>0</v>
      </c>
    </row>
    <row r="1246" spans="1:41" x14ac:dyDescent="0.25">
      <c r="A1246" s="140" t="str">
        <f>VLOOKUP(D1246,Empresas!$D$7:$F$91,3,0)</f>
        <v>Omar</v>
      </c>
      <c r="B1246" s="141" t="str">
        <f>VLOOKUP(D1246,Empresas!$D$7:$G$91,4,0)</f>
        <v>Kheilly</v>
      </c>
      <c r="C1246" s="141" t="s">
        <v>544</v>
      </c>
      <c r="D1246" s="141" t="s">
        <v>271</v>
      </c>
      <c r="E1246" s="141" t="str">
        <f>VLOOKUP(D1246,Empresas!$D$7:$E$92,2,0)</f>
        <v>NOMADS EQUIPMENT S.R.L.</v>
      </c>
      <c r="F1246" s="141" t="s">
        <v>176</v>
      </c>
      <c r="G1246" s="142">
        <f t="shared" si="206"/>
        <v>54</v>
      </c>
      <c r="H1246" s="142" t="str">
        <f>VLOOKUP(D1246,Empresas!$D$6:$L$92,7,0)</f>
        <v>Trimestral</v>
      </c>
      <c r="I1246" s="141" t="str">
        <f>VLOOKUP(VLOOKUP(D1246&amp;"|"&amp;B1246,Empresas!$I$7:$CB$92,G1246,0),Tablas!$A$8:$B$10,2,0)</f>
        <v>No aplica</v>
      </c>
      <c r="J1246" s="78"/>
      <c r="K1246" s="78"/>
      <c r="L1246" s="78"/>
      <c r="M1246" s="78"/>
      <c r="N1246" s="78"/>
      <c r="O1246" s="78"/>
      <c r="P1246" s="78"/>
      <c r="Q1246" s="78"/>
      <c r="R1246" s="78"/>
      <c r="S1246" s="78"/>
      <c r="T1246" s="78"/>
      <c r="U1246" s="78"/>
      <c r="V1246" s="78" t="str">
        <f>VLOOKUP(D1246,Empresas!$D$7:$CF$91,81,0)</f>
        <v>B</v>
      </c>
      <c r="W1246" s="78" t="str">
        <f>VLOOKUP(D1246,Empresas!$D$7:$M$91,10,0)</f>
        <v>Mype</v>
      </c>
      <c r="X1246" s="69" t="str">
        <f t="shared" si="200"/>
        <v>SI</v>
      </c>
      <c r="Y1246" s="153" t="str">
        <f t="shared" si="201"/>
        <v>No aplica</v>
      </c>
      <c r="Z1246" s="147">
        <f>IF(Y1246="No aplica",0,IF(I1246="no",0,IF(I1246="No aplica",0,IF(I1246="Si",1,IF(I1246="Fisico",1,IF(I1246="Electronico",2,VLOOKUP(C1246&amp;"|"&amp;B1246&amp;"|"&amp;D1246,Empresas!$C$6:$CC$92,G1246+6+1,0)))))))</f>
        <v>0</v>
      </c>
      <c r="AA1246" s="147">
        <f>IF(AND($I1246="Si",J1246=1),1,IF(AND($I1246="Fisico",J1246=1),1,IF(AND(J1246=1,$I1246="Electronico"),2,IF(J1246=1,VLOOKUP($C1246&amp;"|"&amp;$B1246&amp;"|"&amp;$D1246,Empresas!$C$6:$CC$92,$G1246+6+1,0),0))))</f>
        <v>0</v>
      </c>
      <c r="AB1246" s="147">
        <f>IF(AND($I1246="Si",K1246=1),1,IF(AND($I1246="Fisico",K1246=1),1,IF(AND(K1246=1,$I1246="Electronico"),2,IF(K1246=1,VLOOKUP($C1246&amp;"|"&amp;$B1246&amp;"|"&amp;$D1246,Empresas!$C$6:$CC$92,$G1246+6+1,0),0))))</f>
        <v>0</v>
      </c>
      <c r="AC1246" s="147">
        <f>IF(AND($I1246="Si",L1246=1),1,IF(AND($I1246="Fisico",L1246=1),1,IF(AND(L1246=1,$I1246="Electronico"),2,IF(L1246=1,VLOOKUP($C1246&amp;"|"&amp;$B1246&amp;"|"&amp;$D1246,Empresas!$C$6:$CC$92,$G1246+6+1,0),0))))</f>
        <v>0</v>
      </c>
      <c r="AD1246" s="147">
        <f>IF(AND($I1246="Si",M1246=1),1,IF(AND($I1246="Fisico",M1246=1),1,IF(AND(M1246=1,$I1246="Electronico"),2,IF(M1246=1,VLOOKUP($C1246&amp;"|"&amp;$B1246&amp;"|"&amp;$D1246,Empresas!$C$6:$CC$92,$G1246+6+1,0),0))))</f>
        <v>0</v>
      </c>
      <c r="AE1246" s="147">
        <f>IF(AND($I1246="Si",N1246=1),1,IF(AND($I1246="Fisico",N1246=1),1,IF(AND(N1246=1,$I1246="Electronico"),2,IF(N1246=1,VLOOKUP($C1246&amp;"|"&amp;$B1246&amp;"|"&amp;$D1246,Empresas!$C$6:$CC$92,$G1246+6+1,0),0))))</f>
        <v>0</v>
      </c>
      <c r="AF1246" s="147">
        <f>IF(AND($I1246="Si",O1246=1),1,IF(AND($I1246="Fisico",O1246=1),1,IF(AND(O1246=1,$I1246="Electronico"),2,IF(O1246=1,VLOOKUP($C1246&amp;"|"&amp;$B1246&amp;"|"&amp;$D1246,Empresas!$C$6:$CC$92,$G1246+6+1,0),0))))</f>
        <v>0</v>
      </c>
      <c r="AG1246" s="147">
        <f>IF(AND($I1246="Si",P1246=1),1,IF(AND($I1246="Fisico",P1246=1),1,IF(AND(P1246=1,$I1246="Electronico"),2,IF(P1246=1,VLOOKUP($C1246&amp;"|"&amp;$B1246&amp;"|"&amp;$D1246,Empresas!$C$6:$CC$92,$G1246+6+1,0),0))))</f>
        <v>0</v>
      </c>
      <c r="AH1246" s="147">
        <f>IF(AND($I1246="Si",Q1246=1),1,IF(AND($I1246="Fisico",Q1246=1),1,IF(AND(Q1246=1,$I1246="Electronico"),2,IF(Q1246=1,VLOOKUP($C1246&amp;"|"&amp;$B1246&amp;"|"&amp;$D1246,Empresas!$C$6:$CC$92,$G1246+6+1,0),0))))</f>
        <v>0</v>
      </c>
      <c r="AI1246" s="147">
        <f>IF(AND($I1246="Si",R1246=1),1,IF(AND($I1246="Fisico",R1246=1),1,IF(AND(R1246=1,$I1246="Electronico"),2,IF(R1246=1,VLOOKUP($C1246&amp;"|"&amp;$B1246&amp;"|"&amp;$D1246,Empresas!$C$6:$CC$92,$G1246+6+1,0),0))))</f>
        <v>0</v>
      </c>
      <c r="AJ1246" s="147">
        <f>IF(AND($I1246="Si",S1246=1),1,IF(AND($I1246="Fisico",S1246=1),1,IF(AND(S1246=1,$I1246="Electronico"),2,IF(S1246=1,VLOOKUP($C1246&amp;"|"&amp;$B1246&amp;"|"&amp;$D1246,Empresas!$C$6:$CC$92,$G1246+6+1,0),0))))</f>
        <v>0</v>
      </c>
      <c r="AK1246" s="147">
        <f>IF(AND($I1246="Si",T1246=1),1,IF(AND($I1246="Fisico",T1246=1),1,IF(AND(T1246=1,$I1246="Electronico"),2,IF(T1246=1,VLOOKUP($C1246&amp;"|"&amp;$B1246&amp;"|"&amp;$D1246,Empresas!$C$6:$CC$92,$G1246+6+1,0),0))))</f>
        <v>0</v>
      </c>
      <c r="AL1246" s="147">
        <f>IF(AND($I1246="Si",U1246=1),1,IF(AND($I1246="Fisico",U1246=1),1,IF(AND(U1246=1,$I1246="Electronico"),2,IF(U1246=1,VLOOKUP($C1246&amp;"|"&amp;$B1246&amp;"|"&amp;$D1246,Empresas!$C$6:$CC$92,$G1246+6+1,0),0))))</f>
        <v>0</v>
      </c>
      <c r="AM1246" s="149">
        <f t="shared" si="202"/>
        <v>0</v>
      </c>
      <c r="AN1246" s="149">
        <f t="shared" si="203"/>
        <v>0</v>
      </c>
      <c r="AO1246" s="152">
        <f t="shared" si="204"/>
        <v>0</v>
      </c>
    </row>
    <row r="1247" spans="1:41" x14ac:dyDescent="0.25">
      <c r="A1247" s="140" t="str">
        <f>VLOOKUP(D1247,Empresas!$D$7:$F$91,3,0)</f>
        <v>Omar</v>
      </c>
      <c r="B1247" s="141" t="str">
        <f>VLOOKUP(D1247,Empresas!$D$7:$G$91,4,0)</f>
        <v>Kheilly</v>
      </c>
      <c r="C1247" s="141" t="s">
        <v>544</v>
      </c>
      <c r="D1247" s="141" t="s">
        <v>271</v>
      </c>
      <c r="E1247" s="141" t="str">
        <f>VLOOKUP(D1247,Empresas!$D$7:$E$92,2,0)</f>
        <v>NOMADS EQUIPMENT S.R.L.</v>
      </c>
      <c r="F1247" s="141" t="s">
        <v>177</v>
      </c>
      <c r="G1247" s="142">
        <f t="shared" si="206"/>
        <v>55</v>
      </c>
      <c r="H1247" s="142" t="str">
        <f>VLOOKUP(D1247,Empresas!$D$6:$L$92,7,0)</f>
        <v>Trimestral</v>
      </c>
      <c r="I1247" s="141" t="str">
        <f>VLOOKUP(VLOOKUP(D1247&amp;"|"&amp;B1247,Empresas!$I$7:$CB$92,G1247,0),Tablas!$A$8:$B$10,2,0)</f>
        <v>No aplica</v>
      </c>
      <c r="J1247" s="78"/>
      <c r="K1247" s="78"/>
      <c r="L1247" s="78"/>
      <c r="M1247" s="78"/>
      <c r="N1247" s="78"/>
      <c r="O1247" s="78"/>
      <c r="P1247" s="78"/>
      <c r="Q1247" s="78"/>
      <c r="R1247" s="78"/>
      <c r="S1247" s="78"/>
      <c r="T1247" s="78"/>
      <c r="U1247" s="78"/>
      <c r="V1247" s="78" t="str">
        <f>VLOOKUP(D1247,Empresas!$D$7:$CF$91,81,0)</f>
        <v>B</v>
      </c>
      <c r="W1247" s="78" t="str">
        <f>VLOOKUP(D1247,Empresas!$D$7:$M$91,10,0)</f>
        <v>Mype</v>
      </c>
      <c r="X1247" s="69" t="str">
        <f t="shared" si="200"/>
        <v>NO</v>
      </c>
      <c r="Y1247" s="153" t="str">
        <f t="shared" si="201"/>
        <v>No aplica</v>
      </c>
      <c r="Z1247" s="147">
        <f>IF(Y1247="No aplica",0,IF(I1247="no",0,IF(I1247="No aplica",0,IF(I1247="Si",1,IF(I1247="Fisico",1,IF(I1247="Electronico",2,VLOOKUP(C1247&amp;"|"&amp;B1247&amp;"|"&amp;D1247,Empresas!$C$6:$CC$92,G1247+6+1,0)))))))</f>
        <v>0</v>
      </c>
      <c r="AA1247" s="147">
        <f>IF(AND($I1247="Si",J1247=1),1,IF(AND($I1247="Fisico",J1247=1),1,IF(AND(J1247=1,$I1247="Electronico"),2,IF(J1247=1,VLOOKUP($C1247&amp;"|"&amp;$B1247&amp;"|"&amp;$D1247,Empresas!$C$6:$CC$92,$G1247+6+1,0),0))))</f>
        <v>0</v>
      </c>
      <c r="AB1247" s="147">
        <f>IF(AND($I1247="Si",K1247=1),1,IF(AND($I1247="Fisico",K1247=1),1,IF(AND(K1247=1,$I1247="Electronico"),2,IF(K1247=1,VLOOKUP($C1247&amp;"|"&amp;$B1247&amp;"|"&amp;$D1247,Empresas!$C$6:$CC$92,$G1247+6+1,0),0))))</f>
        <v>0</v>
      </c>
      <c r="AC1247" s="147">
        <f>IF(AND($I1247="Si",L1247=1),1,IF(AND($I1247="Fisico",L1247=1),1,IF(AND(L1247=1,$I1247="Electronico"),2,IF(L1247=1,VLOOKUP($C1247&amp;"|"&amp;$B1247&amp;"|"&amp;$D1247,Empresas!$C$6:$CC$92,$G1247+6+1,0),0))))</f>
        <v>0</v>
      </c>
      <c r="AD1247" s="147">
        <f>IF(AND($I1247="Si",M1247=1),1,IF(AND($I1247="Fisico",M1247=1),1,IF(AND(M1247=1,$I1247="Electronico"),2,IF(M1247=1,VLOOKUP($C1247&amp;"|"&amp;$B1247&amp;"|"&amp;$D1247,Empresas!$C$6:$CC$92,$G1247+6+1,0),0))))</f>
        <v>0</v>
      </c>
      <c r="AE1247" s="147">
        <f>IF(AND($I1247="Si",N1247=1),1,IF(AND($I1247="Fisico",N1247=1),1,IF(AND(N1247=1,$I1247="Electronico"),2,IF(N1247=1,VLOOKUP($C1247&amp;"|"&amp;$B1247&amp;"|"&amp;$D1247,Empresas!$C$6:$CC$92,$G1247+6+1,0),0))))</f>
        <v>0</v>
      </c>
      <c r="AF1247" s="147">
        <f>IF(AND($I1247="Si",O1247=1),1,IF(AND($I1247="Fisico",O1247=1),1,IF(AND(O1247=1,$I1247="Electronico"),2,IF(O1247=1,VLOOKUP($C1247&amp;"|"&amp;$B1247&amp;"|"&amp;$D1247,Empresas!$C$6:$CC$92,$G1247+6+1,0),0))))</f>
        <v>0</v>
      </c>
      <c r="AG1247" s="147">
        <f>IF(AND($I1247="Si",P1247=1),1,IF(AND($I1247="Fisico",P1247=1),1,IF(AND(P1247=1,$I1247="Electronico"),2,IF(P1247=1,VLOOKUP($C1247&amp;"|"&amp;$B1247&amp;"|"&amp;$D1247,Empresas!$C$6:$CC$92,$G1247+6+1,0),0))))</f>
        <v>0</v>
      </c>
      <c r="AH1247" s="147">
        <f>IF(AND($I1247="Si",Q1247=1),1,IF(AND($I1247="Fisico",Q1247=1),1,IF(AND(Q1247=1,$I1247="Electronico"),2,IF(Q1247=1,VLOOKUP($C1247&amp;"|"&amp;$B1247&amp;"|"&amp;$D1247,Empresas!$C$6:$CC$92,$G1247+6+1,0),0))))</f>
        <v>0</v>
      </c>
      <c r="AI1247" s="147">
        <f>IF(AND($I1247="Si",R1247=1),1,IF(AND($I1247="Fisico",R1247=1),1,IF(AND(R1247=1,$I1247="Electronico"),2,IF(R1247=1,VLOOKUP($C1247&amp;"|"&amp;$B1247&amp;"|"&amp;$D1247,Empresas!$C$6:$CC$92,$G1247+6+1,0),0))))</f>
        <v>0</v>
      </c>
      <c r="AJ1247" s="147">
        <f>IF(AND($I1247="Si",S1247=1),1,IF(AND($I1247="Fisico",S1247=1),1,IF(AND(S1247=1,$I1247="Electronico"),2,IF(S1247=1,VLOOKUP($C1247&amp;"|"&amp;$B1247&amp;"|"&amp;$D1247,Empresas!$C$6:$CC$92,$G1247+6+1,0),0))))</f>
        <v>0</v>
      </c>
      <c r="AK1247" s="147">
        <f>IF(AND($I1247="Si",T1247=1),1,IF(AND($I1247="Fisico",T1247=1),1,IF(AND(T1247=1,$I1247="Electronico"),2,IF(T1247=1,VLOOKUP($C1247&amp;"|"&amp;$B1247&amp;"|"&amp;$D1247,Empresas!$C$6:$CC$92,$G1247+6+1,0),0))))</f>
        <v>0</v>
      </c>
      <c r="AL1247" s="147">
        <f>IF(AND($I1247="Si",U1247=1),1,IF(AND($I1247="Fisico",U1247=1),1,IF(AND(U1247=1,$I1247="Electronico"),2,IF(U1247=1,VLOOKUP($C1247&amp;"|"&amp;$B1247&amp;"|"&amp;$D1247,Empresas!$C$6:$CC$92,$G1247+6+1,0),0))))</f>
        <v>0</v>
      </c>
      <c r="AM1247" s="149">
        <f t="shared" si="202"/>
        <v>0</v>
      </c>
      <c r="AN1247" s="149">
        <f t="shared" si="203"/>
        <v>0</v>
      </c>
      <c r="AO1247" s="152">
        <f t="shared" si="204"/>
        <v>0</v>
      </c>
    </row>
    <row r="1248" spans="1:41" x14ac:dyDescent="0.25">
      <c r="A1248" s="140" t="str">
        <f>VLOOKUP(D1248,Empresas!$D$7:$F$91,3,0)</f>
        <v>Omar</v>
      </c>
      <c r="B1248" s="141" t="str">
        <f>VLOOKUP(D1248,Empresas!$D$7:$G$91,4,0)</f>
        <v>Kheilly</v>
      </c>
      <c r="C1248" s="141" t="s">
        <v>544</v>
      </c>
      <c r="D1248" s="141" t="s">
        <v>271</v>
      </c>
      <c r="E1248" s="141" t="str">
        <f>VLOOKUP(D1248,Empresas!$D$7:$E$92,2,0)</f>
        <v>NOMADS EQUIPMENT S.R.L.</v>
      </c>
      <c r="F1248" s="141" t="s">
        <v>178</v>
      </c>
      <c r="G1248" s="142">
        <f t="shared" si="206"/>
        <v>56</v>
      </c>
      <c r="H1248" s="142" t="str">
        <f>VLOOKUP(D1248,Empresas!$D$6:$L$92,7,0)</f>
        <v>Trimestral</v>
      </c>
      <c r="I1248" s="141" t="str">
        <f>VLOOKUP(VLOOKUP(D1248&amp;"|"&amp;B1248,Empresas!$I$7:$CB$92,G1248,0),Tablas!$A$8:$B$10,2,0)</f>
        <v>No aplica</v>
      </c>
      <c r="J1248" s="78"/>
      <c r="K1248" s="78"/>
      <c r="L1248" s="78"/>
      <c r="M1248" s="78"/>
      <c r="N1248" s="78"/>
      <c r="O1248" s="78"/>
      <c r="P1248" s="78"/>
      <c r="Q1248" s="78"/>
      <c r="R1248" s="78"/>
      <c r="S1248" s="78"/>
      <c r="T1248" s="78"/>
      <c r="U1248" s="78"/>
      <c r="V1248" s="78" t="str">
        <f>VLOOKUP(D1248,Empresas!$D$7:$CF$91,81,0)</f>
        <v>B</v>
      </c>
      <c r="W1248" s="78" t="str">
        <f>VLOOKUP(D1248,Empresas!$D$7:$M$91,10,0)</f>
        <v>Mype</v>
      </c>
      <c r="X1248" s="69" t="str">
        <f t="shared" si="200"/>
        <v>SI</v>
      </c>
      <c r="Y1248" s="153" t="str">
        <f t="shared" si="201"/>
        <v>No aplica</v>
      </c>
      <c r="Z1248" s="147">
        <f>IF(Y1248="No aplica",0,IF(I1248="no",0,IF(I1248="No aplica",0,IF(I1248="Si",1,IF(I1248="Fisico",1,IF(I1248="Electronico",2,VLOOKUP(C1248&amp;"|"&amp;B1248&amp;"|"&amp;D1248,Empresas!$C$6:$CC$92,G1248+6+1,0)))))))</f>
        <v>0</v>
      </c>
      <c r="AA1248" s="147">
        <f>IF(AND($I1248="Si",J1248=1),1,IF(AND($I1248="Fisico",J1248=1),1,IF(AND(J1248=1,$I1248="Electronico"),2,IF(J1248=1,VLOOKUP($C1248&amp;"|"&amp;$B1248&amp;"|"&amp;$D1248,Empresas!$C$6:$CC$92,$G1248+6+1,0),0))))</f>
        <v>0</v>
      </c>
      <c r="AB1248" s="147">
        <f>IF(AND($I1248="Si",K1248=1),1,IF(AND($I1248="Fisico",K1248=1),1,IF(AND(K1248=1,$I1248="Electronico"),2,IF(K1248=1,VLOOKUP($C1248&amp;"|"&amp;$B1248&amp;"|"&amp;$D1248,Empresas!$C$6:$CC$92,$G1248+6+1,0),0))))</f>
        <v>0</v>
      </c>
      <c r="AC1248" s="147">
        <f>IF(AND($I1248="Si",L1248=1),1,IF(AND($I1248="Fisico",L1248=1),1,IF(AND(L1248=1,$I1248="Electronico"),2,IF(L1248=1,VLOOKUP($C1248&amp;"|"&amp;$B1248&amp;"|"&amp;$D1248,Empresas!$C$6:$CC$92,$G1248+6+1,0),0))))</f>
        <v>0</v>
      </c>
      <c r="AD1248" s="147">
        <f>IF(AND($I1248="Si",M1248=1),1,IF(AND($I1248="Fisico",M1248=1),1,IF(AND(M1248=1,$I1248="Electronico"),2,IF(M1248=1,VLOOKUP($C1248&amp;"|"&amp;$B1248&amp;"|"&amp;$D1248,Empresas!$C$6:$CC$92,$G1248+6+1,0),0))))</f>
        <v>0</v>
      </c>
      <c r="AE1248" s="147">
        <f>IF(AND($I1248="Si",N1248=1),1,IF(AND($I1248="Fisico",N1248=1),1,IF(AND(N1248=1,$I1248="Electronico"),2,IF(N1248=1,VLOOKUP($C1248&amp;"|"&amp;$B1248&amp;"|"&amp;$D1248,Empresas!$C$6:$CC$92,$G1248+6+1,0),0))))</f>
        <v>0</v>
      </c>
      <c r="AF1248" s="147">
        <f>IF(AND($I1248="Si",O1248=1),1,IF(AND($I1248="Fisico",O1248=1),1,IF(AND(O1248=1,$I1248="Electronico"),2,IF(O1248=1,VLOOKUP($C1248&amp;"|"&amp;$B1248&amp;"|"&amp;$D1248,Empresas!$C$6:$CC$92,$G1248+6+1,0),0))))</f>
        <v>0</v>
      </c>
      <c r="AG1248" s="147">
        <f>IF(AND($I1248="Si",P1248=1),1,IF(AND($I1248="Fisico",P1248=1),1,IF(AND(P1248=1,$I1248="Electronico"),2,IF(P1248=1,VLOOKUP($C1248&amp;"|"&amp;$B1248&amp;"|"&amp;$D1248,Empresas!$C$6:$CC$92,$G1248+6+1,0),0))))</f>
        <v>0</v>
      </c>
      <c r="AH1248" s="147">
        <f>IF(AND($I1248="Si",Q1248=1),1,IF(AND($I1248="Fisico",Q1248=1),1,IF(AND(Q1248=1,$I1248="Electronico"),2,IF(Q1248=1,VLOOKUP($C1248&amp;"|"&amp;$B1248&amp;"|"&amp;$D1248,Empresas!$C$6:$CC$92,$G1248+6+1,0),0))))</f>
        <v>0</v>
      </c>
      <c r="AI1248" s="147">
        <f>IF(AND($I1248="Si",R1248=1),1,IF(AND($I1248="Fisico",R1248=1),1,IF(AND(R1248=1,$I1248="Electronico"),2,IF(R1248=1,VLOOKUP($C1248&amp;"|"&amp;$B1248&amp;"|"&amp;$D1248,Empresas!$C$6:$CC$92,$G1248+6+1,0),0))))</f>
        <v>0</v>
      </c>
      <c r="AJ1248" s="147">
        <f>IF(AND($I1248="Si",S1248=1),1,IF(AND($I1248="Fisico",S1248=1),1,IF(AND(S1248=1,$I1248="Electronico"),2,IF(S1248=1,VLOOKUP($C1248&amp;"|"&amp;$B1248&amp;"|"&amp;$D1248,Empresas!$C$6:$CC$92,$G1248+6+1,0),0))))</f>
        <v>0</v>
      </c>
      <c r="AK1248" s="147">
        <f>IF(AND($I1248="Si",T1248=1),1,IF(AND($I1248="Fisico",T1248=1),1,IF(AND(T1248=1,$I1248="Electronico"),2,IF(T1248=1,VLOOKUP($C1248&amp;"|"&amp;$B1248&amp;"|"&amp;$D1248,Empresas!$C$6:$CC$92,$G1248+6+1,0),0))))</f>
        <v>0</v>
      </c>
      <c r="AL1248" s="147">
        <f>IF(AND($I1248="Si",U1248=1),1,IF(AND($I1248="Fisico",U1248=1),1,IF(AND(U1248=1,$I1248="Electronico"),2,IF(U1248=1,VLOOKUP($C1248&amp;"|"&amp;$B1248&amp;"|"&amp;$D1248,Empresas!$C$6:$CC$92,$G1248+6+1,0),0))))</f>
        <v>0</v>
      </c>
      <c r="AM1248" s="149">
        <f t="shared" si="202"/>
        <v>0</v>
      </c>
      <c r="AN1248" s="149">
        <f t="shared" si="203"/>
        <v>0</v>
      </c>
      <c r="AO1248" s="152">
        <f t="shared" si="204"/>
        <v>0</v>
      </c>
    </row>
    <row r="1249" spans="1:41" x14ac:dyDescent="0.25">
      <c r="A1249" s="140" t="str">
        <f>VLOOKUP(D1249,Empresas!$D$7:$F$91,3,0)</f>
        <v>Omar</v>
      </c>
      <c r="B1249" s="141" t="str">
        <f>VLOOKUP(D1249,Empresas!$D$7:$G$91,4,0)</f>
        <v>Kheilly</v>
      </c>
      <c r="C1249" s="141" t="s">
        <v>544</v>
      </c>
      <c r="D1249" s="141" t="s">
        <v>271</v>
      </c>
      <c r="E1249" s="141" t="str">
        <f>VLOOKUP(D1249,Empresas!$D$7:$E$92,2,0)</f>
        <v>NOMADS EQUIPMENT S.R.L.</v>
      </c>
      <c r="F1249" s="141" t="s">
        <v>179</v>
      </c>
      <c r="G1249" s="142">
        <f t="shared" si="206"/>
        <v>57</v>
      </c>
      <c r="H1249" s="142" t="str">
        <f>VLOOKUP(D1249,Empresas!$D$6:$L$92,7,0)</f>
        <v>Trimestral</v>
      </c>
      <c r="I1249" s="141" t="str">
        <f>VLOOKUP(VLOOKUP(D1249&amp;"|"&amp;B1249,Empresas!$I$7:$CB$92,G1249,0),Tablas!$A$8:$B$10,2,0)</f>
        <v>No aplica</v>
      </c>
      <c r="J1249" s="78"/>
      <c r="K1249" s="78"/>
      <c r="L1249" s="78"/>
      <c r="M1249" s="78"/>
      <c r="N1249" s="78"/>
      <c r="O1249" s="78"/>
      <c r="P1249" s="78"/>
      <c r="Q1249" s="78"/>
      <c r="R1249" s="78"/>
      <c r="S1249" s="78"/>
      <c r="T1249" s="78"/>
      <c r="U1249" s="78"/>
      <c r="V1249" s="78" t="str">
        <f>VLOOKUP(D1249,Empresas!$D$7:$CF$91,81,0)</f>
        <v>B</v>
      </c>
      <c r="W1249" s="78" t="str">
        <f>VLOOKUP(D1249,Empresas!$D$7:$M$91,10,0)</f>
        <v>Mype</v>
      </c>
      <c r="X1249" s="69" t="str">
        <f t="shared" si="200"/>
        <v>NO</v>
      </c>
      <c r="Y1249" s="153" t="str">
        <f t="shared" si="201"/>
        <v>No aplica</v>
      </c>
      <c r="Z1249" s="147">
        <f>IF(Y1249="No aplica",0,IF(I1249="no",0,IF(I1249="No aplica",0,IF(I1249="Si",1,IF(I1249="Fisico",1,IF(I1249="Electronico",2,VLOOKUP(C1249&amp;"|"&amp;B1249&amp;"|"&amp;D1249,Empresas!$C$6:$CC$92,G1249+6+1,0)))))))</f>
        <v>0</v>
      </c>
      <c r="AA1249" s="147">
        <f>IF(AND($I1249="Si",J1249=1),1,IF(AND($I1249="Fisico",J1249=1),1,IF(AND(J1249=1,$I1249="Electronico"),2,IF(J1249=1,VLOOKUP($C1249&amp;"|"&amp;$B1249&amp;"|"&amp;$D1249,Empresas!$C$6:$CC$92,$G1249+6+1,0),0))))</f>
        <v>0</v>
      </c>
      <c r="AB1249" s="147">
        <f>IF(AND($I1249="Si",K1249=1),1,IF(AND($I1249="Fisico",K1249=1),1,IF(AND(K1249=1,$I1249="Electronico"),2,IF(K1249=1,VLOOKUP($C1249&amp;"|"&amp;$B1249&amp;"|"&amp;$D1249,Empresas!$C$6:$CC$92,$G1249+6+1,0),0))))</f>
        <v>0</v>
      </c>
      <c r="AC1249" s="147">
        <f>IF(AND($I1249="Si",L1249=1),1,IF(AND($I1249="Fisico",L1249=1),1,IF(AND(L1249=1,$I1249="Electronico"),2,IF(L1249=1,VLOOKUP($C1249&amp;"|"&amp;$B1249&amp;"|"&amp;$D1249,Empresas!$C$6:$CC$92,$G1249+6+1,0),0))))</f>
        <v>0</v>
      </c>
      <c r="AD1249" s="147">
        <f>IF(AND($I1249="Si",M1249=1),1,IF(AND($I1249="Fisico",M1249=1),1,IF(AND(M1249=1,$I1249="Electronico"),2,IF(M1249=1,VLOOKUP($C1249&amp;"|"&amp;$B1249&amp;"|"&amp;$D1249,Empresas!$C$6:$CC$92,$G1249+6+1,0),0))))</f>
        <v>0</v>
      </c>
      <c r="AE1249" s="147">
        <f>IF(AND($I1249="Si",N1249=1),1,IF(AND($I1249="Fisico",N1249=1),1,IF(AND(N1249=1,$I1249="Electronico"),2,IF(N1249=1,VLOOKUP($C1249&amp;"|"&amp;$B1249&amp;"|"&amp;$D1249,Empresas!$C$6:$CC$92,$G1249+6+1,0),0))))</f>
        <v>0</v>
      </c>
      <c r="AF1249" s="147">
        <f>IF(AND($I1249="Si",O1249=1),1,IF(AND($I1249="Fisico",O1249=1),1,IF(AND(O1249=1,$I1249="Electronico"),2,IF(O1249=1,VLOOKUP($C1249&amp;"|"&amp;$B1249&amp;"|"&amp;$D1249,Empresas!$C$6:$CC$92,$G1249+6+1,0),0))))</f>
        <v>0</v>
      </c>
      <c r="AG1249" s="147">
        <f>IF(AND($I1249="Si",P1249=1),1,IF(AND($I1249="Fisico",P1249=1),1,IF(AND(P1249=1,$I1249="Electronico"),2,IF(P1249=1,VLOOKUP($C1249&amp;"|"&amp;$B1249&amp;"|"&amp;$D1249,Empresas!$C$6:$CC$92,$G1249+6+1,0),0))))</f>
        <v>0</v>
      </c>
      <c r="AH1249" s="147">
        <f>IF(AND($I1249="Si",Q1249=1),1,IF(AND($I1249="Fisico",Q1249=1),1,IF(AND(Q1249=1,$I1249="Electronico"),2,IF(Q1249=1,VLOOKUP($C1249&amp;"|"&amp;$B1249&amp;"|"&amp;$D1249,Empresas!$C$6:$CC$92,$G1249+6+1,0),0))))</f>
        <v>0</v>
      </c>
      <c r="AI1249" s="147">
        <f>IF(AND($I1249="Si",R1249=1),1,IF(AND($I1249="Fisico",R1249=1),1,IF(AND(R1249=1,$I1249="Electronico"),2,IF(R1249=1,VLOOKUP($C1249&amp;"|"&amp;$B1249&amp;"|"&amp;$D1249,Empresas!$C$6:$CC$92,$G1249+6+1,0),0))))</f>
        <v>0</v>
      </c>
      <c r="AJ1249" s="147">
        <f>IF(AND($I1249="Si",S1249=1),1,IF(AND($I1249="Fisico",S1249=1),1,IF(AND(S1249=1,$I1249="Electronico"),2,IF(S1249=1,VLOOKUP($C1249&amp;"|"&amp;$B1249&amp;"|"&amp;$D1249,Empresas!$C$6:$CC$92,$G1249+6+1,0),0))))</f>
        <v>0</v>
      </c>
      <c r="AK1249" s="147">
        <f>IF(AND($I1249="Si",T1249=1),1,IF(AND($I1249="Fisico",T1249=1),1,IF(AND(T1249=1,$I1249="Electronico"),2,IF(T1249=1,VLOOKUP($C1249&amp;"|"&amp;$B1249&amp;"|"&amp;$D1249,Empresas!$C$6:$CC$92,$G1249+6+1,0),0))))</f>
        <v>0</v>
      </c>
      <c r="AL1249" s="147">
        <f>IF(AND($I1249="Si",U1249=1),1,IF(AND($I1249="Fisico",U1249=1),1,IF(AND(U1249=1,$I1249="Electronico"),2,IF(U1249=1,VLOOKUP($C1249&amp;"|"&amp;$B1249&amp;"|"&amp;$D1249,Empresas!$C$6:$CC$92,$G1249+6+1,0),0))))</f>
        <v>0</v>
      </c>
      <c r="AM1249" s="149">
        <f t="shared" si="202"/>
        <v>0</v>
      </c>
      <c r="AN1249" s="149">
        <f t="shared" si="203"/>
        <v>0</v>
      </c>
      <c r="AO1249" s="152">
        <f t="shared" si="204"/>
        <v>0</v>
      </c>
    </row>
    <row r="1250" spans="1:41" x14ac:dyDescent="0.25">
      <c r="A1250" s="140" t="str">
        <f>VLOOKUP(D1250,Empresas!$D$7:$F$91,3,0)</f>
        <v>Omar</v>
      </c>
      <c r="B1250" s="141" t="str">
        <f>VLOOKUP(D1250,Empresas!$D$7:$G$91,4,0)</f>
        <v>Kheilly</v>
      </c>
      <c r="C1250" s="141" t="s">
        <v>544</v>
      </c>
      <c r="D1250" s="141" t="s">
        <v>271</v>
      </c>
      <c r="E1250" s="141" t="str">
        <f>VLOOKUP(D1250,Empresas!$D$7:$E$92,2,0)</f>
        <v>NOMADS EQUIPMENT S.R.L.</v>
      </c>
      <c r="F1250" s="141" t="s">
        <v>180</v>
      </c>
      <c r="G1250" s="142">
        <f t="shared" si="206"/>
        <v>58</v>
      </c>
      <c r="H1250" s="142" t="str">
        <f>VLOOKUP(D1250,Empresas!$D$6:$L$92,7,0)</f>
        <v>Trimestral</v>
      </c>
      <c r="I1250" s="141" t="str">
        <f>VLOOKUP(VLOOKUP(D1250&amp;"|"&amp;B1250,Empresas!$I$7:$CB$92,G1250,0),Tablas!$A$8:$B$10,2,0)</f>
        <v>No aplica</v>
      </c>
      <c r="J1250" s="78"/>
      <c r="K1250" s="78"/>
      <c r="L1250" s="78"/>
      <c r="M1250" s="78"/>
      <c r="N1250" s="78"/>
      <c r="O1250" s="78"/>
      <c r="P1250" s="78"/>
      <c r="Q1250" s="78"/>
      <c r="R1250" s="78"/>
      <c r="S1250" s="78"/>
      <c r="T1250" s="78"/>
      <c r="U1250" s="78"/>
      <c r="V1250" s="78" t="str">
        <f>VLOOKUP(D1250,Empresas!$D$7:$CF$91,81,0)</f>
        <v>B</v>
      </c>
      <c r="W1250" s="78" t="str">
        <f>VLOOKUP(D1250,Empresas!$D$7:$M$91,10,0)</f>
        <v>Mype</v>
      </c>
      <c r="X1250" s="69" t="str">
        <f t="shared" si="200"/>
        <v>NO</v>
      </c>
      <c r="Y1250" s="153" t="str">
        <f t="shared" si="201"/>
        <v>No aplica</v>
      </c>
      <c r="Z1250" s="147">
        <f>IF(Y1250="No aplica",0,IF(I1250="no",0,IF(I1250="No aplica",0,IF(I1250="Si",1,IF(I1250="Fisico",1,IF(I1250="Electronico",2,VLOOKUP(C1250&amp;"|"&amp;B1250&amp;"|"&amp;D1250,Empresas!$C$6:$CC$92,G1250+6+1,0)))))))</f>
        <v>0</v>
      </c>
      <c r="AA1250" s="147">
        <f>IF(AND($I1250="Si",J1250=1),1,IF(AND($I1250="Fisico",J1250=1),1,IF(AND(J1250=1,$I1250="Electronico"),2,IF(J1250=1,VLOOKUP($C1250&amp;"|"&amp;$B1250&amp;"|"&amp;$D1250,Empresas!$C$6:$CC$92,$G1250+6+1,0),0))))</f>
        <v>0</v>
      </c>
      <c r="AB1250" s="147">
        <f>IF(AND($I1250="Si",K1250=1),1,IF(AND($I1250="Fisico",K1250=1),1,IF(AND(K1250=1,$I1250="Electronico"),2,IF(K1250=1,VLOOKUP($C1250&amp;"|"&amp;$B1250&amp;"|"&amp;$D1250,Empresas!$C$6:$CC$92,$G1250+6+1,0),0))))</f>
        <v>0</v>
      </c>
      <c r="AC1250" s="147">
        <f>IF(AND($I1250="Si",L1250=1),1,IF(AND($I1250="Fisico",L1250=1),1,IF(AND(L1250=1,$I1250="Electronico"),2,IF(L1250=1,VLOOKUP($C1250&amp;"|"&amp;$B1250&amp;"|"&amp;$D1250,Empresas!$C$6:$CC$92,$G1250+6+1,0),0))))</f>
        <v>0</v>
      </c>
      <c r="AD1250" s="147">
        <f>IF(AND($I1250="Si",M1250=1),1,IF(AND($I1250="Fisico",M1250=1),1,IF(AND(M1250=1,$I1250="Electronico"),2,IF(M1250=1,VLOOKUP($C1250&amp;"|"&amp;$B1250&amp;"|"&amp;$D1250,Empresas!$C$6:$CC$92,$G1250+6+1,0),0))))</f>
        <v>0</v>
      </c>
      <c r="AE1250" s="147">
        <f>IF(AND($I1250="Si",N1250=1),1,IF(AND($I1250="Fisico",N1250=1),1,IF(AND(N1250=1,$I1250="Electronico"),2,IF(N1250=1,VLOOKUP($C1250&amp;"|"&amp;$B1250&amp;"|"&amp;$D1250,Empresas!$C$6:$CC$92,$G1250+6+1,0),0))))</f>
        <v>0</v>
      </c>
      <c r="AF1250" s="147">
        <f>IF(AND($I1250="Si",O1250=1),1,IF(AND($I1250="Fisico",O1250=1),1,IF(AND(O1250=1,$I1250="Electronico"),2,IF(O1250=1,VLOOKUP($C1250&amp;"|"&amp;$B1250&amp;"|"&amp;$D1250,Empresas!$C$6:$CC$92,$G1250+6+1,0),0))))</f>
        <v>0</v>
      </c>
      <c r="AG1250" s="147">
        <f>IF(AND($I1250="Si",P1250=1),1,IF(AND($I1250="Fisico",P1250=1),1,IF(AND(P1250=1,$I1250="Electronico"),2,IF(P1250=1,VLOOKUP($C1250&amp;"|"&amp;$B1250&amp;"|"&amp;$D1250,Empresas!$C$6:$CC$92,$G1250+6+1,0),0))))</f>
        <v>0</v>
      </c>
      <c r="AH1250" s="147">
        <f>IF(AND($I1250="Si",Q1250=1),1,IF(AND($I1250="Fisico",Q1250=1),1,IF(AND(Q1250=1,$I1250="Electronico"),2,IF(Q1250=1,VLOOKUP($C1250&amp;"|"&amp;$B1250&amp;"|"&amp;$D1250,Empresas!$C$6:$CC$92,$G1250+6+1,0),0))))</f>
        <v>0</v>
      </c>
      <c r="AI1250" s="147">
        <f>IF(AND($I1250="Si",R1250=1),1,IF(AND($I1250="Fisico",R1250=1),1,IF(AND(R1250=1,$I1250="Electronico"),2,IF(R1250=1,VLOOKUP($C1250&amp;"|"&amp;$B1250&amp;"|"&amp;$D1250,Empresas!$C$6:$CC$92,$G1250+6+1,0),0))))</f>
        <v>0</v>
      </c>
      <c r="AJ1250" s="147">
        <f>IF(AND($I1250="Si",S1250=1),1,IF(AND($I1250="Fisico",S1250=1),1,IF(AND(S1250=1,$I1250="Electronico"),2,IF(S1250=1,VLOOKUP($C1250&amp;"|"&amp;$B1250&amp;"|"&amp;$D1250,Empresas!$C$6:$CC$92,$G1250+6+1,0),0))))</f>
        <v>0</v>
      </c>
      <c r="AK1250" s="147">
        <f>IF(AND($I1250="Si",T1250=1),1,IF(AND($I1250="Fisico",T1250=1),1,IF(AND(T1250=1,$I1250="Electronico"),2,IF(T1250=1,VLOOKUP($C1250&amp;"|"&amp;$B1250&amp;"|"&amp;$D1250,Empresas!$C$6:$CC$92,$G1250+6+1,0),0))))</f>
        <v>0</v>
      </c>
      <c r="AL1250" s="147">
        <f>IF(AND($I1250="Si",U1250=1),1,IF(AND($I1250="Fisico",U1250=1),1,IF(AND(U1250=1,$I1250="Electronico"),2,IF(U1250=1,VLOOKUP($C1250&amp;"|"&amp;$B1250&amp;"|"&amp;$D1250,Empresas!$C$6:$CC$92,$G1250+6+1,0),0))))</f>
        <v>0</v>
      </c>
      <c r="AM1250" s="149">
        <f t="shared" si="202"/>
        <v>0</v>
      </c>
      <c r="AN1250" s="149">
        <f t="shared" si="203"/>
        <v>0</v>
      </c>
      <c r="AO1250" s="152">
        <f t="shared" si="204"/>
        <v>0</v>
      </c>
    </row>
    <row r="1251" spans="1:41" x14ac:dyDescent="0.25">
      <c r="A1251" s="140" t="str">
        <f>VLOOKUP(D1251,Empresas!$D$7:$F$91,3,0)</f>
        <v>Omar</v>
      </c>
      <c r="B1251" s="141" t="str">
        <f>VLOOKUP(D1251,Empresas!$D$7:$G$91,4,0)</f>
        <v>Kheilly</v>
      </c>
      <c r="C1251" s="141" t="s">
        <v>544</v>
      </c>
      <c r="D1251" s="141" t="s">
        <v>271</v>
      </c>
      <c r="E1251" s="141" t="str">
        <f>VLOOKUP(D1251,Empresas!$D$7:$E$92,2,0)</f>
        <v>NOMADS EQUIPMENT S.R.L.</v>
      </c>
      <c r="F1251" s="141" t="s">
        <v>181</v>
      </c>
      <c r="G1251" s="142">
        <f t="shared" si="206"/>
        <v>59</v>
      </c>
      <c r="H1251" s="142" t="str">
        <f>VLOOKUP(D1251,Empresas!$D$6:$L$92,7,0)</f>
        <v>Trimestral</v>
      </c>
      <c r="I1251" s="141" t="str">
        <f>VLOOKUP(VLOOKUP(D1251&amp;"|"&amp;B1251,Empresas!$I$7:$CB$92,G1251,0),Tablas!$A$8:$B$10,2,0)</f>
        <v>No aplica</v>
      </c>
      <c r="J1251" s="78"/>
      <c r="K1251" s="78"/>
      <c r="L1251" s="78"/>
      <c r="M1251" s="78"/>
      <c r="N1251" s="78"/>
      <c r="O1251" s="78"/>
      <c r="P1251" s="78"/>
      <c r="Q1251" s="78"/>
      <c r="R1251" s="78"/>
      <c r="S1251" s="78"/>
      <c r="T1251" s="78"/>
      <c r="U1251" s="78"/>
      <c r="V1251" s="78" t="str">
        <f>VLOOKUP(D1251,Empresas!$D$7:$CF$91,81,0)</f>
        <v>B</v>
      </c>
      <c r="W1251" s="78" t="str">
        <f>VLOOKUP(D1251,Empresas!$D$7:$M$91,10,0)</f>
        <v>Mype</v>
      </c>
      <c r="X1251" s="69" t="str">
        <f t="shared" si="200"/>
        <v>NO</v>
      </c>
      <c r="Y1251" s="153" t="str">
        <f t="shared" si="201"/>
        <v>No aplica</v>
      </c>
      <c r="Z1251" s="147">
        <f>IF(Y1251="No aplica",0,IF(I1251="no",0,IF(I1251="No aplica",0,IF(I1251="Si",1,IF(I1251="Fisico",1,IF(I1251="Electronico",2,VLOOKUP(C1251&amp;"|"&amp;B1251&amp;"|"&amp;D1251,Empresas!$C$6:$CC$92,G1251+6+1,0)))))))</f>
        <v>0</v>
      </c>
      <c r="AA1251" s="147">
        <f>IF(AND($I1251="Si",J1251=1),1,IF(AND($I1251="Fisico",J1251=1),1,IF(AND(J1251=1,$I1251="Electronico"),2,IF(J1251=1,VLOOKUP($C1251&amp;"|"&amp;$B1251&amp;"|"&amp;$D1251,Empresas!$C$6:$CC$92,$G1251+6+1,0),0))))</f>
        <v>0</v>
      </c>
      <c r="AB1251" s="147">
        <f>IF(AND($I1251="Si",K1251=1),1,IF(AND($I1251="Fisico",K1251=1),1,IF(AND(K1251=1,$I1251="Electronico"),2,IF(K1251=1,VLOOKUP($C1251&amp;"|"&amp;$B1251&amp;"|"&amp;$D1251,Empresas!$C$6:$CC$92,$G1251+6+1,0),0))))</f>
        <v>0</v>
      </c>
      <c r="AC1251" s="147">
        <f>IF(AND($I1251="Si",L1251=1),1,IF(AND($I1251="Fisico",L1251=1),1,IF(AND(L1251=1,$I1251="Electronico"),2,IF(L1251=1,VLOOKUP($C1251&amp;"|"&amp;$B1251&amp;"|"&amp;$D1251,Empresas!$C$6:$CC$92,$G1251+6+1,0),0))))</f>
        <v>0</v>
      </c>
      <c r="AD1251" s="147">
        <f>IF(AND($I1251="Si",M1251=1),1,IF(AND($I1251="Fisico",M1251=1),1,IF(AND(M1251=1,$I1251="Electronico"),2,IF(M1251=1,VLOOKUP($C1251&amp;"|"&amp;$B1251&amp;"|"&amp;$D1251,Empresas!$C$6:$CC$92,$G1251+6+1,0),0))))</f>
        <v>0</v>
      </c>
      <c r="AE1251" s="147">
        <f>IF(AND($I1251="Si",N1251=1),1,IF(AND($I1251="Fisico",N1251=1),1,IF(AND(N1251=1,$I1251="Electronico"),2,IF(N1251=1,VLOOKUP($C1251&amp;"|"&amp;$B1251&amp;"|"&amp;$D1251,Empresas!$C$6:$CC$92,$G1251+6+1,0),0))))</f>
        <v>0</v>
      </c>
      <c r="AF1251" s="147">
        <f>IF(AND($I1251="Si",O1251=1),1,IF(AND($I1251="Fisico",O1251=1),1,IF(AND(O1251=1,$I1251="Electronico"),2,IF(O1251=1,VLOOKUP($C1251&amp;"|"&amp;$B1251&amp;"|"&amp;$D1251,Empresas!$C$6:$CC$92,$G1251+6+1,0),0))))</f>
        <v>0</v>
      </c>
      <c r="AG1251" s="147">
        <f>IF(AND($I1251="Si",P1251=1),1,IF(AND($I1251="Fisico",P1251=1),1,IF(AND(P1251=1,$I1251="Electronico"),2,IF(P1251=1,VLOOKUP($C1251&amp;"|"&amp;$B1251&amp;"|"&amp;$D1251,Empresas!$C$6:$CC$92,$G1251+6+1,0),0))))</f>
        <v>0</v>
      </c>
      <c r="AH1251" s="147">
        <f>IF(AND($I1251="Si",Q1251=1),1,IF(AND($I1251="Fisico",Q1251=1),1,IF(AND(Q1251=1,$I1251="Electronico"),2,IF(Q1251=1,VLOOKUP($C1251&amp;"|"&amp;$B1251&amp;"|"&amp;$D1251,Empresas!$C$6:$CC$92,$G1251+6+1,0),0))))</f>
        <v>0</v>
      </c>
      <c r="AI1251" s="147">
        <f>IF(AND($I1251="Si",R1251=1),1,IF(AND($I1251="Fisico",R1251=1),1,IF(AND(R1251=1,$I1251="Electronico"),2,IF(R1251=1,VLOOKUP($C1251&amp;"|"&amp;$B1251&amp;"|"&amp;$D1251,Empresas!$C$6:$CC$92,$G1251+6+1,0),0))))</f>
        <v>0</v>
      </c>
      <c r="AJ1251" s="147">
        <f>IF(AND($I1251="Si",S1251=1),1,IF(AND($I1251="Fisico",S1251=1),1,IF(AND(S1251=1,$I1251="Electronico"),2,IF(S1251=1,VLOOKUP($C1251&amp;"|"&amp;$B1251&amp;"|"&amp;$D1251,Empresas!$C$6:$CC$92,$G1251+6+1,0),0))))</f>
        <v>0</v>
      </c>
      <c r="AK1251" s="147">
        <f>IF(AND($I1251="Si",T1251=1),1,IF(AND($I1251="Fisico",T1251=1),1,IF(AND(T1251=1,$I1251="Electronico"),2,IF(T1251=1,VLOOKUP($C1251&amp;"|"&amp;$B1251&amp;"|"&amp;$D1251,Empresas!$C$6:$CC$92,$G1251+6+1,0),0))))</f>
        <v>0</v>
      </c>
      <c r="AL1251" s="147">
        <f>IF(AND($I1251="Si",U1251=1),1,IF(AND($I1251="Fisico",U1251=1),1,IF(AND(U1251=1,$I1251="Electronico"),2,IF(U1251=1,VLOOKUP($C1251&amp;"|"&amp;$B1251&amp;"|"&amp;$D1251,Empresas!$C$6:$CC$92,$G1251+6+1,0),0))))</f>
        <v>0</v>
      </c>
      <c r="AM1251" s="149">
        <f t="shared" si="202"/>
        <v>0</v>
      </c>
      <c r="AN1251" s="149">
        <f t="shared" si="203"/>
        <v>0</v>
      </c>
      <c r="AO1251" s="152">
        <f t="shared" si="204"/>
        <v>0</v>
      </c>
    </row>
    <row r="1252" spans="1:41" x14ac:dyDescent="0.25">
      <c r="A1252" s="140" t="str">
        <f>VLOOKUP(D1252,Empresas!$D$7:$F$91,3,0)</f>
        <v>Omar</v>
      </c>
      <c r="B1252" s="141" t="str">
        <f>VLOOKUP(D1252,Empresas!$D$7:$G$91,4,0)</f>
        <v>Kheilly</v>
      </c>
      <c r="C1252" s="141" t="s">
        <v>544</v>
      </c>
      <c r="D1252" s="141" t="s">
        <v>271</v>
      </c>
      <c r="E1252" s="141" t="str">
        <f>VLOOKUP(D1252,Empresas!$D$7:$E$92,2,0)</f>
        <v>NOMADS EQUIPMENT S.R.L.</v>
      </c>
      <c r="F1252" s="141" t="s">
        <v>182</v>
      </c>
      <c r="G1252" s="142">
        <f t="shared" si="206"/>
        <v>60</v>
      </c>
      <c r="H1252" s="142" t="str">
        <f>VLOOKUP(D1252,Empresas!$D$6:$L$92,7,0)</f>
        <v>Trimestral</v>
      </c>
      <c r="I1252" s="141" t="str">
        <f>VLOOKUP(VLOOKUP(D1252&amp;"|"&amp;B1252,Empresas!$I$7:$CB$92,G1252,0),Tablas!$A$8:$B$10,2,0)</f>
        <v>No aplica</v>
      </c>
      <c r="J1252" s="78"/>
      <c r="K1252" s="78"/>
      <c r="L1252" s="78"/>
      <c r="M1252" s="78"/>
      <c r="N1252" s="78"/>
      <c r="O1252" s="78"/>
      <c r="P1252" s="78"/>
      <c r="Q1252" s="78"/>
      <c r="R1252" s="78"/>
      <c r="S1252" s="78"/>
      <c r="T1252" s="78"/>
      <c r="U1252" s="78"/>
      <c r="V1252" s="78" t="str">
        <f>VLOOKUP(D1252,Empresas!$D$7:$CF$91,81,0)</f>
        <v>B</v>
      </c>
      <c r="W1252" s="78" t="str">
        <f>VLOOKUP(D1252,Empresas!$D$7:$M$91,10,0)</f>
        <v>Mype</v>
      </c>
      <c r="X1252" s="69" t="str">
        <f t="shared" si="200"/>
        <v>NO</v>
      </c>
      <c r="Y1252" s="153" t="str">
        <f t="shared" si="201"/>
        <v>No aplica</v>
      </c>
      <c r="Z1252" s="147">
        <f>IF(Y1252="No aplica",0,IF(I1252="no",0,IF(I1252="No aplica",0,IF(I1252="Si",1,IF(I1252="Fisico",1,IF(I1252="Electronico",2,VLOOKUP(C1252&amp;"|"&amp;B1252&amp;"|"&amp;D1252,Empresas!$C$6:$CC$92,G1252+6+1,0)))))))</f>
        <v>0</v>
      </c>
      <c r="AA1252" s="147">
        <f>IF(AND($I1252="Si",J1252=1),1,IF(AND($I1252="Fisico",J1252=1),1,IF(AND(J1252=1,$I1252="Electronico"),2,IF(J1252=1,VLOOKUP($C1252&amp;"|"&amp;$B1252&amp;"|"&amp;$D1252,Empresas!$C$6:$CC$92,$G1252+6+1,0),0))))</f>
        <v>0</v>
      </c>
      <c r="AB1252" s="147">
        <f>IF(AND($I1252="Si",K1252=1),1,IF(AND($I1252="Fisico",K1252=1),1,IF(AND(K1252=1,$I1252="Electronico"),2,IF(K1252=1,VLOOKUP($C1252&amp;"|"&amp;$B1252&amp;"|"&amp;$D1252,Empresas!$C$6:$CC$92,$G1252+6+1,0),0))))</f>
        <v>0</v>
      </c>
      <c r="AC1252" s="147">
        <f>IF(AND($I1252="Si",L1252=1),1,IF(AND($I1252="Fisico",L1252=1),1,IF(AND(L1252=1,$I1252="Electronico"),2,IF(L1252=1,VLOOKUP($C1252&amp;"|"&amp;$B1252&amp;"|"&amp;$D1252,Empresas!$C$6:$CC$92,$G1252+6+1,0),0))))</f>
        <v>0</v>
      </c>
      <c r="AD1252" s="147">
        <f>IF(AND($I1252="Si",M1252=1),1,IF(AND($I1252="Fisico",M1252=1),1,IF(AND(M1252=1,$I1252="Electronico"),2,IF(M1252=1,VLOOKUP($C1252&amp;"|"&amp;$B1252&amp;"|"&amp;$D1252,Empresas!$C$6:$CC$92,$G1252+6+1,0),0))))</f>
        <v>0</v>
      </c>
      <c r="AE1252" s="147">
        <f>IF(AND($I1252="Si",N1252=1),1,IF(AND($I1252="Fisico",N1252=1),1,IF(AND(N1252=1,$I1252="Electronico"),2,IF(N1252=1,VLOOKUP($C1252&amp;"|"&amp;$B1252&amp;"|"&amp;$D1252,Empresas!$C$6:$CC$92,$G1252+6+1,0),0))))</f>
        <v>0</v>
      </c>
      <c r="AF1252" s="147">
        <f>IF(AND($I1252="Si",O1252=1),1,IF(AND($I1252="Fisico",O1252=1),1,IF(AND(O1252=1,$I1252="Electronico"),2,IF(O1252=1,VLOOKUP($C1252&amp;"|"&amp;$B1252&amp;"|"&amp;$D1252,Empresas!$C$6:$CC$92,$G1252+6+1,0),0))))</f>
        <v>0</v>
      </c>
      <c r="AG1252" s="147">
        <f>IF(AND($I1252="Si",P1252=1),1,IF(AND($I1252="Fisico",P1252=1),1,IF(AND(P1252=1,$I1252="Electronico"),2,IF(P1252=1,VLOOKUP($C1252&amp;"|"&amp;$B1252&amp;"|"&amp;$D1252,Empresas!$C$6:$CC$92,$G1252+6+1,0),0))))</f>
        <v>0</v>
      </c>
      <c r="AH1252" s="147">
        <f>IF(AND($I1252="Si",Q1252=1),1,IF(AND($I1252="Fisico",Q1252=1),1,IF(AND(Q1252=1,$I1252="Electronico"),2,IF(Q1252=1,VLOOKUP($C1252&amp;"|"&amp;$B1252&amp;"|"&amp;$D1252,Empresas!$C$6:$CC$92,$G1252+6+1,0),0))))</f>
        <v>0</v>
      </c>
      <c r="AI1252" s="147">
        <f>IF(AND($I1252="Si",R1252=1),1,IF(AND($I1252="Fisico",R1252=1),1,IF(AND(R1252=1,$I1252="Electronico"),2,IF(R1252=1,VLOOKUP($C1252&amp;"|"&amp;$B1252&amp;"|"&amp;$D1252,Empresas!$C$6:$CC$92,$G1252+6+1,0),0))))</f>
        <v>0</v>
      </c>
      <c r="AJ1252" s="147">
        <f>IF(AND($I1252="Si",S1252=1),1,IF(AND($I1252="Fisico",S1252=1),1,IF(AND(S1252=1,$I1252="Electronico"),2,IF(S1252=1,VLOOKUP($C1252&amp;"|"&amp;$B1252&amp;"|"&amp;$D1252,Empresas!$C$6:$CC$92,$G1252+6+1,0),0))))</f>
        <v>0</v>
      </c>
      <c r="AK1252" s="147">
        <f>IF(AND($I1252="Si",T1252=1),1,IF(AND($I1252="Fisico",T1252=1),1,IF(AND(T1252=1,$I1252="Electronico"),2,IF(T1252=1,VLOOKUP($C1252&amp;"|"&amp;$B1252&amp;"|"&amp;$D1252,Empresas!$C$6:$CC$92,$G1252+6+1,0),0))))</f>
        <v>0</v>
      </c>
      <c r="AL1252" s="147">
        <f>IF(AND($I1252="Si",U1252=1),1,IF(AND($I1252="Fisico",U1252=1),1,IF(AND(U1252=1,$I1252="Electronico"),2,IF(U1252=1,VLOOKUP($C1252&amp;"|"&amp;$B1252&amp;"|"&amp;$D1252,Empresas!$C$6:$CC$92,$G1252+6+1,0),0))))</f>
        <v>0</v>
      </c>
      <c r="AM1252" s="149">
        <f t="shared" si="202"/>
        <v>0</v>
      </c>
      <c r="AN1252" s="149">
        <f t="shared" si="203"/>
        <v>0</v>
      </c>
      <c r="AO1252" s="152">
        <f t="shared" si="204"/>
        <v>0</v>
      </c>
    </row>
    <row r="1253" spans="1:41" x14ac:dyDescent="0.25">
      <c r="A1253" s="143" t="str">
        <f>VLOOKUP(D1253,Empresas!$D$7:$F$91,3,0)</f>
        <v>Omar</v>
      </c>
      <c r="B1253" s="144" t="str">
        <f>VLOOKUP(D1253,Empresas!$D$7:$G$91,4,0)</f>
        <v>Kheilly</v>
      </c>
      <c r="C1253" s="144" t="s">
        <v>544</v>
      </c>
      <c r="D1253" s="144" t="s">
        <v>271</v>
      </c>
      <c r="E1253" s="144" t="str">
        <f>VLOOKUP(D1253,Empresas!$D$7:$E$92,2,0)</f>
        <v>NOMADS EQUIPMENT S.R.L.</v>
      </c>
      <c r="F1253" s="144" t="s">
        <v>183</v>
      </c>
      <c r="G1253" s="145">
        <f>+Empresas!$BR$2</f>
        <v>62</v>
      </c>
      <c r="H1253" s="145" t="str">
        <f>VLOOKUP(D1253,Empresas!$D$6:$L$92,7,0)</f>
        <v>Trimestral</v>
      </c>
      <c r="I1253" s="144" t="str">
        <f>VLOOKUP(VLOOKUP(D1253&amp;"|"&amp;B1253,Empresas!$I$7:$CB$92,G1253,0),Tablas!$A$13:$B$14,2,0)</f>
        <v>Si</v>
      </c>
      <c r="J1253" s="78">
        <v>1</v>
      </c>
      <c r="K1253" s="78">
        <v>1</v>
      </c>
      <c r="L1253" s="78">
        <v>1</v>
      </c>
      <c r="M1253" s="78">
        <v>1</v>
      </c>
      <c r="N1253" s="78">
        <v>1</v>
      </c>
      <c r="O1253" s="78">
        <v>1</v>
      </c>
      <c r="P1253" s="78">
        <v>1</v>
      </c>
      <c r="Q1253" s="78">
        <v>2</v>
      </c>
      <c r="R1253" s="78"/>
      <c r="S1253" s="78"/>
      <c r="T1253" s="78"/>
      <c r="U1253" s="78"/>
      <c r="V1253" s="78" t="str">
        <f>VLOOKUP(D1253,Empresas!$D$7:$CF$91,81,0)</f>
        <v>B</v>
      </c>
      <c r="W1253" s="78" t="str">
        <f>VLOOKUP(D1253,Empresas!$D$7:$M$91,10,0)</f>
        <v>Mype</v>
      </c>
      <c r="X1253" s="69" t="str">
        <f t="shared" si="200"/>
        <v>SI</v>
      </c>
      <c r="Y1253" s="153" t="str">
        <f t="shared" si="201"/>
        <v>Si aplica</v>
      </c>
      <c r="Z1253" s="147">
        <f>IF(Y1253="No aplica",0,IF(I1253="no",0,IF(I1253="No aplica",0,IF(I1253="Si",1,IF(I1253="Fisico",1,IF(I1253="Electronico",2,VLOOKUP(C1253&amp;"|"&amp;B1253&amp;"|"&amp;D1253,Empresas!$C$6:$CC$92,G1253+6+1,0)))))))</f>
        <v>1</v>
      </c>
      <c r="AA1253" s="147">
        <f>IF(AND($I1253="Si",J1253=1),1,IF(AND($I1253="Fisico",J1253=1),1,IF(AND(J1253=1,$I1253="Electronico"),2,IF(J1253=1,VLOOKUP($C1253&amp;"|"&amp;$B1253&amp;"|"&amp;$D1253,Empresas!$C$6:$CC$92,$G1253+6+1,0),0))))</f>
        <v>1</v>
      </c>
      <c r="AB1253" s="147">
        <f>IF(AND($I1253="Si",K1253=1),1,IF(AND($I1253="Fisico",K1253=1),1,IF(AND(K1253=1,$I1253="Electronico"),2,IF(K1253=1,VLOOKUP($C1253&amp;"|"&amp;$B1253&amp;"|"&amp;$D1253,Empresas!$C$6:$CC$92,$G1253+6+1,0),0))))</f>
        <v>1</v>
      </c>
      <c r="AC1253" s="147">
        <f>IF(AND($I1253="Si",L1253=1),1,IF(AND($I1253="Fisico",L1253=1),1,IF(AND(L1253=1,$I1253="Electronico"),2,IF(L1253=1,VLOOKUP($C1253&amp;"|"&amp;$B1253&amp;"|"&amp;$D1253,Empresas!$C$6:$CC$92,$G1253+6+1,0),0))))</f>
        <v>1</v>
      </c>
      <c r="AD1253" s="147">
        <f>IF(AND($I1253="Si",M1253=1),1,IF(AND($I1253="Fisico",M1253=1),1,IF(AND(M1253=1,$I1253="Electronico"),2,IF(M1253=1,VLOOKUP($C1253&amp;"|"&amp;$B1253&amp;"|"&amp;$D1253,Empresas!$C$6:$CC$92,$G1253+6+1,0),0))))</f>
        <v>1</v>
      </c>
      <c r="AE1253" s="147">
        <f>IF(AND($I1253="Si",N1253=1),1,IF(AND($I1253="Fisico",N1253=1),1,IF(AND(N1253=1,$I1253="Electronico"),2,IF(N1253=1,VLOOKUP($C1253&amp;"|"&amp;$B1253&amp;"|"&amp;$D1253,Empresas!$C$6:$CC$92,$G1253+6+1,0),0))))</f>
        <v>1</v>
      </c>
      <c r="AF1253" s="147">
        <f>IF(AND($I1253="Si",O1253=1),1,IF(AND($I1253="Fisico",O1253=1),1,IF(AND(O1253=1,$I1253="Electronico"),2,IF(O1253=1,VLOOKUP($C1253&amp;"|"&amp;$B1253&amp;"|"&amp;$D1253,Empresas!$C$6:$CC$92,$G1253+6+1,0),0))))</f>
        <v>1</v>
      </c>
      <c r="AG1253" s="147">
        <f>IF(AND($I1253="Si",P1253=1),1,IF(AND($I1253="Fisico",P1253=1),1,IF(AND(P1253=1,$I1253="Electronico"),2,IF(P1253=1,VLOOKUP($C1253&amp;"|"&amp;$B1253&amp;"|"&amp;$D1253,Empresas!$C$6:$CC$92,$G1253+6+1,0),0))))</f>
        <v>1</v>
      </c>
      <c r="AH1253" s="147">
        <f>IF(AND($I1253="Si",Q1253=1),1,IF(AND($I1253="Fisico",Q1253=1),1,IF(AND(Q1253=1,$I1253="Electronico"),2,IF(Q1253=1,VLOOKUP($C1253&amp;"|"&amp;$B1253&amp;"|"&amp;$D1253,Empresas!$C$6:$CC$92,$G1253+6+1,0),0))))</f>
        <v>0</v>
      </c>
      <c r="AI1253" s="147">
        <f>IF(AND($I1253="Si",R1253=1),1,IF(AND($I1253="Fisico",R1253=1),1,IF(AND(R1253=1,$I1253="Electronico"),2,IF(R1253=1,VLOOKUP($C1253&amp;"|"&amp;$B1253&amp;"|"&amp;$D1253,Empresas!$C$6:$CC$92,$G1253+6+1,0),0))))</f>
        <v>0</v>
      </c>
      <c r="AJ1253" s="147">
        <f>IF(AND($I1253="Si",S1253=1),1,IF(AND($I1253="Fisico",S1253=1),1,IF(AND(S1253=1,$I1253="Electronico"),2,IF(S1253=1,VLOOKUP($C1253&amp;"|"&amp;$B1253&amp;"|"&amp;$D1253,Empresas!$C$6:$CC$92,$G1253+6+1,0),0))))</f>
        <v>0</v>
      </c>
      <c r="AK1253" s="147">
        <f>IF(AND($I1253="Si",T1253=1),1,IF(AND($I1253="Fisico",T1253=1),1,IF(AND(T1253=1,$I1253="Electronico"),2,IF(T1253=1,VLOOKUP($C1253&amp;"|"&amp;$B1253&amp;"|"&amp;$D1253,Empresas!$C$6:$CC$92,$G1253+6+1,0),0))))</f>
        <v>0</v>
      </c>
      <c r="AL1253" s="147">
        <f>IF(AND($I1253="Si",U1253=1),1,IF(AND($I1253="Fisico",U1253=1),1,IF(AND(U1253=1,$I1253="Electronico"),2,IF(U1253=1,VLOOKUP($C1253&amp;"|"&amp;$B1253&amp;"|"&amp;$D1253,Empresas!$C$6:$CC$92,$G1253+6+1,0),0))))</f>
        <v>0</v>
      </c>
      <c r="AM1253" s="149">
        <f t="shared" si="202"/>
        <v>7</v>
      </c>
      <c r="AN1253" s="149">
        <f t="shared" si="203"/>
        <v>8</v>
      </c>
      <c r="AO1253" s="152">
        <f t="shared" si="204"/>
        <v>0.875</v>
      </c>
    </row>
    <row r="1254" spans="1:41" x14ac:dyDescent="0.25">
      <c r="A1254" s="143" t="str">
        <f>VLOOKUP(D1254,Empresas!$D$7:$F$91,3,0)</f>
        <v>Omar</v>
      </c>
      <c r="B1254" s="144" t="str">
        <f>VLOOKUP(D1254,Empresas!$D$7:$G$91,4,0)</f>
        <v>Kheilly</v>
      </c>
      <c r="C1254" s="144" t="s">
        <v>544</v>
      </c>
      <c r="D1254" s="144" t="s">
        <v>271</v>
      </c>
      <c r="E1254" s="144" t="str">
        <f>VLOOKUP(D1254,Empresas!$D$7:$E$92,2,0)</f>
        <v>NOMADS EQUIPMENT S.R.L.</v>
      </c>
      <c r="F1254" s="144" t="s">
        <v>184</v>
      </c>
      <c r="G1254" s="145">
        <f>+G1253+1</f>
        <v>63</v>
      </c>
      <c r="H1254" s="145" t="str">
        <f>VLOOKUP(D1254,Empresas!$D$6:$L$92,7,0)</f>
        <v>Trimestral</v>
      </c>
      <c r="I1254" s="144" t="str">
        <f>VLOOKUP(VLOOKUP(D1254&amp;"|"&amp;B1254,Empresas!$I$7:$CB$92,G1254,0),Tablas!$A$13:$B$14,2,0)</f>
        <v>Si</v>
      </c>
      <c r="J1254" s="78">
        <v>1</v>
      </c>
      <c r="K1254" s="78">
        <v>1</v>
      </c>
      <c r="L1254" s="78">
        <v>1</v>
      </c>
      <c r="M1254" s="78">
        <v>1</v>
      </c>
      <c r="N1254" s="78">
        <v>1</v>
      </c>
      <c r="O1254" s="78">
        <v>1</v>
      </c>
      <c r="P1254" s="78">
        <v>1</v>
      </c>
      <c r="Q1254" s="78">
        <v>2</v>
      </c>
      <c r="R1254" s="78"/>
      <c r="S1254" s="78"/>
      <c r="T1254" s="78"/>
      <c r="U1254" s="78"/>
      <c r="V1254" s="78" t="str">
        <f>VLOOKUP(D1254,Empresas!$D$7:$CF$91,81,0)</f>
        <v>B</v>
      </c>
      <c r="W1254" s="78" t="str">
        <f>VLOOKUP(D1254,Empresas!$D$7:$M$91,10,0)</f>
        <v>Mype</v>
      </c>
      <c r="X1254" s="69" t="str">
        <f t="shared" si="200"/>
        <v>SI</v>
      </c>
      <c r="Y1254" s="153" t="str">
        <f t="shared" si="201"/>
        <v>Si aplica</v>
      </c>
      <c r="Z1254" s="147">
        <f>IF(Y1254="No aplica",0,IF(I1254="no",0,IF(I1254="No aplica",0,IF(I1254="Si",1,IF(I1254="Fisico",1,IF(I1254="Electronico",2,VLOOKUP(C1254&amp;"|"&amp;B1254&amp;"|"&amp;D1254,Empresas!$C$6:$CC$92,G1254+6+1,0)))))))</f>
        <v>1</v>
      </c>
      <c r="AA1254" s="147">
        <f>IF(AND($I1254="Si",J1254=1),1,IF(AND($I1254="Fisico",J1254=1),1,IF(AND(J1254=1,$I1254="Electronico"),2,IF(J1254=1,VLOOKUP($C1254&amp;"|"&amp;$B1254&amp;"|"&amp;$D1254,Empresas!$C$6:$CC$92,$G1254+6+1,0),0))))</f>
        <v>1</v>
      </c>
      <c r="AB1254" s="147">
        <f>IF(AND($I1254="Si",K1254=1),1,IF(AND($I1254="Fisico",K1254=1),1,IF(AND(K1254=1,$I1254="Electronico"),2,IF(K1254=1,VLOOKUP($C1254&amp;"|"&amp;$B1254&amp;"|"&amp;$D1254,Empresas!$C$6:$CC$92,$G1254+6+1,0),0))))</f>
        <v>1</v>
      </c>
      <c r="AC1254" s="147">
        <f>IF(AND($I1254="Si",L1254=1),1,IF(AND($I1254="Fisico",L1254=1),1,IF(AND(L1254=1,$I1254="Electronico"),2,IF(L1254=1,VLOOKUP($C1254&amp;"|"&amp;$B1254&amp;"|"&amp;$D1254,Empresas!$C$6:$CC$92,$G1254+6+1,0),0))))</f>
        <v>1</v>
      </c>
      <c r="AD1254" s="147">
        <f>IF(AND($I1254="Si",M1254=1),1,IF(AND($I1254="Fisico",M1254=1),1,IF(AND(M1254=1,$I1254="Electronico"),2,IF(M1254=1,VLOOKUP($C1254&amp;"|"&amp;$B1254&amp;"|"&amp;$D1254,Empresas!$C$6:$CC$92,$G1254+6+1,0),0))))</f>
        <v>1</v>
      </c>
      <c r="AE1254" s="147">
        <f>IF(AND($I1254="Si",N1254=1),1,IF(AND($I1254="Fisico",N1254=1),1,IF(AND(N1254=1,$I1254="Electronico"),2,IF(N1254=1,VLOOKUP($C1254&amp;"|"&amp;$B1254&amp;"|"&amp;$D1254,Empresas!$C$6:$CC$92,$G1254+6+1,0),0))))</f>
        <v>1</v>
      </c>
      <c r="AF1254" s="147">
        <f>IF(AND($I1254="Si",O1254=1),1,IF(AND($I1254="Fisico",O1254=1),1,IF(AND(O1254=1,$I1254="Electronico"),2,IF(O1254=1,VLOOKUP($C1254&amp;"|"&amp;$B1254&amp;"|"&amp;$D1254,Empresas!$C$6:$CC$92,$G1254+6+1,0),0))))</f>
        <v>1</v>
      </c>
      <c r="AG1254" s="147">
        <f>IF(AND($I1254="Si",P1254=1),1,IF(AND($I1254="Fisico",P1254=1),1,IF(AND(P1254=1,$I1254="Electronico"),2,IF(P1254=1,VLOOKUP($C1254&amp;"|"&amp;$B1254&amp;"|"&amp;$D1254,Empresas!$C$6:$CC$92,$G1254+6+1,0),0))))</f>
        <v>1</v>
      </c>
      <c r="AH1254" s="147">
        <f>IF(AND($I1254="Si",Q1254=1),1,IF(AND($I1254="Fisico",Q1254=1),1,IF(AND(Q1254=1,$I1254="Electronico"),2,IF(Q1254=1,VLOOKUP($C1254&amp;"|"&amp;$B1254&amp;"|"&amp;$D1254,Empresas!$C$6:$CC$92,$G1254+6+1,0),0))))</f>
        <v>0</v>
      </c>
      <c r="AI1254" s="147">
        <f>IF(AND($I1254="Si",R1254=1),1,IF(AND($I1254="Fisico",R1254=1),1,IF(AND(R1254=1,$I1254="Electronico"),2,IF(R1254=1,VLOOKUP($C1254&amp;"|"&amp;$B1254&amp;"|"&amp;$D1254,Empresas!$C$6:$CC$92,$G1254+6+1,0),0))))</f>
        <v>0</v>
      </c>
      <c r="AJ1254" s="147">
        <f>IF(AND($I1254="Si",S1254=1),1,IF(AND($I1254="Fisico",S1254=1),1,IF(AND(S1254=1,$I1254="Electronico"),2,IF(S1254=1,VLOOKUP($C1254&amp;"|"&amp;$B1254&amp;"|"&amp;$D1254,Empresas!$C$6:$CC$92,$G1254+6+1,0),0))))</f>
        <v>0</v>
      </c>
      <c r="AK1254" s="147">
        <f>IF(AND($I1254="Si",T1254=1),1,IF(AND($I1254="Fisico",T1254=1),1,IF(AND(T1254=1,$I1254="Electronico"),2,IF(T1254=1,VLOOKUP($C1254&amp;"|"&amp;$B1254&amp;"|"&amp;$D1254,Empresas!$C$6:$CC$92,$G1254+6+1,0),0))))</f>
        <v>0</v>
      </c>
      <c r="AL1254" s="147">
        <f>IF(AND($I1254="Si",U1254=1),1,IF(AND($I1254="Fisico",U1254=1),1,IF(AND(U1254=1,$I1254="Electronico"),2,IF(U1254=1,VLOOKUP($C1254&amp;"|"&amp;$B1254&amp;"|"&amp;$D1254,Empresas!$C$6:$CC$92,$G1254+6+1,0),0))))</f>
        <v>0</v>
      </c>
      <c r="AM1254" s="149">
        <f t="shared" si="202"/>
        <v>7</v>
      </c>
      <c r="AN1254" s="149">
        <f t="shared" si="203"/>
        <v>8</v>
      </c>
      <c r="AO1254" s="152">
        <f t="shared" si="204"/>
        <v>0.875</v>
      </c>
    </row>
    <row r="1255" spans="1:41" x14ac:dyDescent="0.25">
      <c r="A1255" s="143" t="str">
        <f>VLOOKUP(D1255,Empresas!$D$7:$F$91,3,0)</f>
        <v>Omar</v>
      </c>
      <c r="B1255" s="144" t="str">
        <f>VLOOKUP(D1255,Empresas!$D$7:$G$91,4,0)</f>
        <v>Kheilly</v>
      </c>
      <c r="C1255" s="144" t="s">
        <v>544</v>
      </c>
      <c r="D1255" s="144" t="s">
        <v>271</v>
      </c>
      <c r="E1255" s="144" t="str">
        <f>VLOOKUP(D1255,Empresas!$D$7:$E$92,2,0)</f>
        <v>NOMADS EQUIPMENT S.R.L.</v>
      </c>
      <c r="F1255" s="144" t="s">
        <v>185</v>
      </c>
      <c r="G1255" s="145">
        <f t="shared" ref="G1255:G1262" si="207">+G1254+1</f>
        <v>64</v>
      </c>
      <c r="H1255" s="145" t="str">
        <f>VLOOKUP(D1255,Empresas!$D$6:$L$92,7,0)</f>
        <v>Trimestral</v>
      </c>
      <c r="I1255" s="144" t="str">
        <f>VLOOKUP(VLOOKUP(D1255&amp;"|"&amp;B1255,Empresas!$I$7:$CB$92,G1255,0),Tablas!$A$13:$B$14,2,0)</f>
        <v>Si</v>
      </c>
      <c r="J1255" s="78">
        <v>1</v>
      </c>
      <c r="K1255" s="78">
        <v>1</v>
      </c>
      <c r="L1255" s="78">
        <v>1</v>
      </c>
      <c r="M1255" s="78">
        <v>1</v>
      </c>
      <c r="N1255" s="78">
        <v>1</v>
      </c>
      <c r="O1255" s="78">
        <v>1</v>
      </c>
      <c r="P1255" s="78">
        <v>1</v>
      </c>
      <c r="Q1255" s="78">
        <v>2</v>
      </c>
      <c r="R1255" s="78"/>
      <c r="S1255" s="78"/>
      <c r="T1255" s="78"/>
      <c r="U1255" s="78"/>
      <c r="V1255" s="78" t="str">
        <f>VLOOKUP(D1255,Empresas!$D$7:$CF$91,81,0)</f>
        <v>B</v>
      </c>
      <c r="W1255" s="78" t="str">
        <f>VLOOKUP(D1255,Empresas!$D$7:$M$91,10,0)</f>
        <v>Mype</v>
      </c>
      <c r="X1255" s="69" t="str">
        <f t="shared" si="200"/>
        <v>SI</v>
      </c>
      <c r="Y1255" s="153" t="str">
        <f t="shared" si="201"/>
        <v>Si aplica</v>
      </c>
      <c r="Z1255" s="147">
        <f>IF(Y1255="No aplica",0,IF(I1255="no",0,IF(I1255="No aplica",0,IF(I1255="Si",1,IF(I1255="Fisico",1,IF(I1255="Electronico",2,VLOOKUP(C1255&amp;"|"&amp;B1255&amp;"|"&amp;D1255,Empresas!$C$6:$CC$92,G1255+6+1,0)))))))</f>
        <v>1</v>
      </c>
      <c r="AA1255" s="147">
        <f>IF(AND($I1255="Si",J1255=1),1,IF(AND($I1255="Fisico",J1255=1),1,IF(AND(J1255=1,$I1255="Electronico"),2,IF(J1255=1,VLOOKUP($C1255&amp;"|"&amp;$B1255&amp;"|"&amp;$D1255,Empresas!$C$6:$CC$92,$G1255+6+1,0),0))))</f>
        <v>1</v>
      </c>
      <c r="AB1255" s="147">
        <f>IF(AND($I1255="Si",K1255=1),1,IF(AND($I1255="Fisico",K1255=1),1,IF(AND(K1255=1,$I1255="Electronico"),2,IF(K1255=1,VLOOKUP($C1255&amp;"|"&amp;$B1255&amp;"|"&amp;$D1255,Empresas!$C$6:$CC$92,$G1255+6+1,0),0))))</f>
        <v>1</v>
      </c>
      <c r="AC1255" s="147">
        <f>IF(AND($I1255="Si",L1255=1),1,IF(AND($I1255="Fisico",L1255=1),1,IF(AND(L1255=1,$I1255="Electronico"),2,IF(L1255=1,VLOOKUP($C1255&amp;"|"&amp;$B1255&amp;"|"&amp;$D1255,Empresas!$C$6:$CC$92,$G1255+6+1,0),0))))</f>
        <v>1</v>
      </c>
      <c r="AD1255" s="147">
        <f>IF(AND($I1255="Si",M1255=1),1,IF(AND($I1255="Fisico",M1255=1),1,IF(AND(M1255=1,$I1255="Electronico"),2,IF(M1255=1,VLOOKUP($C1255&amp;"|"&amp;$B1255&amp;"|"&amp;$D1255,Empresas!$C$6:$CC$92,$G1255+6+1,0),0))))</f>
        <v>1</v>
      </c>
      <c r="AE1255" s="147">
        <f>IF(AND($I1255="Si",N1255=1),1,IF(AND($I1255="Fisico",N1255=1),1,IF(AND(N1255=1,$I1255="Electronico"),2,IF(N1255=1,VLOOKUP($C1255&amp;"|"&amp;$B1255&amp;"|"&amp;$D1255,Empresas!$C$6:$CC$92,$G1255+6+1,0),0))))</f>
        <v>1</v>
      </c>
      <c r="AF1255" s="147">
        <f>IF(AND($I1255="Si",O1255=1),1,IF(AND($I1255="Fisico",O1255=1),1,IF(AND(O1255=1,$I1255="Electronico"),2,IF(O1255=1,VLOOKUP($C1255&amp;"|"&amp;$B1255&amp;"|"&amp;$D1255,Empresas!$C$6:$CC$92,$G1255+6+1,0),0))))</f>
        <v>1</v>
      </c>
      <c r="AG1255" s="147">
        <f>IF(AND($I1255="Si",P1255=1),1,IF(AND($I1255="Fisico",P1255=1),1,IF(AND(P1255=1,$I1255="Electronico"),2,IF(P1255=1,VLOOKUP($C1255&amp;"|"&amp;$B1255&amp;"|"&amp;$D1255,Empresas!$C$6:$CC$92,$G1255+6+1,0),0))))</f>
        <v>1</v>
      </c>
      <c r="AH1255" s="147">
        <f>IF(AND($I1255="Si",Q1255=1),1,IF(AND($I1255="Fisico",Q1255=1),1,IF(AND(Q1255=1,$I1255="Electronico"),2,IF(Q1255=1,VLOOKUP($C1255&amp;"|"&amp;$B1255&amp;"|"&amp;$D1255,Empresas!$C$6:$CC$92,$G1255+6+1,0),0))))</f>
        <v>0</v>
      </c>
      <c r="AI1255" s="147">
        <f>IF(AND($I1255="Si",R1255=1),1,IF(AND($I1255="Fisico",R1255=1),1,IF(AND(R1255=1,$I1255="Electronico"),2,IF(R1255=1,VLOOKUP($C1255&amp;"|"&amp;$B1255&amp;"|"&amp;$D1255,Empresas!$C$6:$CC$92,$G1255+6+1,0),0))))</f>
        <v>0</v>
      </c>
      <c r="AJ1255" s="147">
        <f>IF(AND($I1255="Si",S1255=1),1,IF(AND($I1255="Fisico",S1255=1),1,IF(AND(S1255=1,$I1255="Electronico"),2,IF(S1255=1,VLOOKUP($C1255&amp;"|"&amp;$B1255&amp;"|"&amp;$D1255,Empresas!$C$6:$CC$92,$G1255+6+1,0),0))))</f>
        <v>0</v>
      </c>
      <c r="AK1255" s="147">
        <f>IF(AND($I1255="Si",T1255=1),1,IF(AND($I1255="Fisico",T1255=1),1,IF(AND(T1255=1,$I1255="Electronico"),2,IF(T1255=1,VLOOKUP($C1255&amp;"|"&amp;$B1255&amp;"|"&amp;$D1255,Empresas!$C$6:$CC$92,$G1255+6+1,0),0))))</f>
        <v>0</v>
      </c>
      <c r="AL1255" s="147">
        <f>IF(AND($I1255="Si",U1255=1),1,IF(AND($I1255="Fisico",U1255=1),1,IF(AND(U1255=1,$I1255="Electronico"),2,IF(U1255=1,VLOOKUP($C1255&amp;"|"&amp;$B1255&amp;"|"&amp;$D1255,Empresas!$C$6:$CC$92,$G1255+6+1,0),0))))</f>
        <v>0</v>
      </c>
      <c r="AM1255" s="149">
        <f t="shared" si="202"/>
        <v>7</v>
      </c>
      <c r="AN1255" s="149">
        <f t="shared" si="203"/>
        <v>8</v>
      </c>
      <c r="AO1255" s="152">
        <f t="shared" si="204"/>
        <v>0.875</v>
      </c>
    </row>
    <row r="1256" spans="1:41" x14ac:dyDescent="0.25">
      <c r="A1256" s="143" t="str">
        <f>VLOOKUP(D1256,Empresas!$D$7:$F$91,3,0)</f>
        <v>Omar</v>
      </c>
      <c r="B1256" s="144" t="str">
        <f>VLOOKUP(D1256,Empresas!$D$7:$G$91,4,0)</f>
        <v>Kheilly</v>
      </c>
      <c r="C1256" s="144" t="s">
        <v>544</v>
      </c>
      <c r="D1256" s="144" t="s">
        <v>271</v>
      </c>
      <c r="E1256" s="144" t="str">
        <f>VLOOKUP(D1256,Empresas!$D$7:$E$92,2,0)</f>
        <v>NOMADS EQUIPMENT S.R.L.</v>
      </c>
      <c r="F1256" s="144" t="s">
        <v>186</v>
      </c>
      <c r="G1256" s="145">
        <f t="shared" si="207"/>
        <v>65</v>
      </c>
      <c r="H1256" s="145" t="str">
        <f>VLOOKUP(D1256,Empresas!$D$6:$L$92,7,0)</f>
        <v>Trimestral</v>
      </c>
      <c r="I1256" s="144" t="str">
        <f>VLOOKUP(VLOOKUP(D1256&amp;"|"&amp;B1256,Empresas!$I$7:$CB$92,G1256,0),Tablas!$A$13:$B$14,2,0)</f>
        <v>No</v>
      </c>
      <c r="J1256" s="78"/>
      <c r="K1256" s="78"/>
      <c r="L1256" s="78"/>
      <c r="M1256" s="78"/>
      <c r="N1256" s="78"/>
      <c r="O1256" s="78"/>
      <c r="P1256" s="78"/>
      <c r="Q1256" s="78"/>
      <c r="R1256" s="78"/>
      <c r="S1256" s="78"/>
      <c r="T1256" s="78"/>
      <c r="U1256" s="78"/>
      <c r="V1256" s="78" t="str">
        <f>VLOOKUP(D1256,Empresas!$D$7:$CF$91,81,0)</f>
        <v>B</v>
      </c>
      <c r="W1256" s="78" t="str">
        <f>VLOOKUP(D1256,Empresas!$D$7:$M$91,10,0)</f>
        <v>Mype</v>
      </c>
      <c r="X1256" s="69" t="str">
        <f t="shared" si="200"/>
        <v>SI</v>
      </c>
      <c r="Y1256" s="153" t="str">
        <f t="shared" si="201"/>
        <v>No aplica</v>
      </c>
      <c r="Z1256" s="147">
        <f>IF(Y1256="No aplica",0,IF(I1256="no",0,IF(I1256="No aplica",0,IF(I1256="Si",1,IF(I1256="Fisico",1,IF(I1256="Electronico",2,VLOOKUP(C1256&amp;"|"&amp;B1256&amp;"|"&amp;D1256,Empresas!$C$6:$CC$92,G1256+6+1,0)))))))</f>
        <v>0</v>
      </c>
      <c r="AA1256" s="147">
        <f>IF(AND($I1256="Si",J1256=1),1,IF(AND($I1256="Fisico",J1256=1),1,IF(AND(J1256=1,$I1256="Electronico"),2,IF(J1256=1,VLOOKUP($C1256&amp;"|"&amp;$B1256&amp;"|"&amp;$D1256,Empresas!$C$6:$CC$92,$G1256+6+1,0),0))))</f>
        <v>0</v>
      </c>
      <c r="AB1256" s="147">
        <f>IF(AND($I1256="Si",K1256=1),1,IF(AND($I1256="Fisico",K1256=1),1,IF(AND(K1256=1,$I1256="Electronico"),2,IF(K1256=1,VLOOKUP($C1256&amp;"|"&amp;$B1256&amp;"|"&amp;$D1256,Empresas!$C$6:$CC$92,$G1256+6+1,0),0))))</f>
        <v>0</v>
      </c>
      <c r="AC1256" s="147">
        <f>IF(AND($I1256="Si",L1256=1),1,IF(AND($I1256="Fisico",L1256=1),1,IF(AND(L1256=1,$I1256="Electronico"),2,IF(L1256=1,VLOOKUP($C1256&amp;"|"&amp;$B1256&amp;"|"&amp;$D1256,Empresas!$C$6:$CC$92,$G1256+6+1,0),0))))</f>
        <v>0</v>
      </c>
      <c r="AD1256" s="147">
        <f>IF(AND($I1256="Si",M1256=1),1,IF(AND($I1256="Fisico",M1256=1),1,IF(AND(M1256=1,$I1256="Electronico"),2,IF(M1256=1,VLOOKUP($C1256&amp;"|"&amp;$B1256&amp;"|"&amp;$D1256,Empresas!$C$6:$CC$92,$G1256+6+1,0),0))))</f>
        <v>0</v>
      </c>
      <c r="AE1256" s="147">
        <f>IF(AND($I1256="Si",N1256=1),1,IF(AND($I1256="Fisico",N1256=1),1,IF(AND(N1256=1,$I1256="Electronico"),2,IF(N1256=1,VLOOKUP($C1256&amp;"|"&amp;$B1256&amp;"|"&amp;$D1256,Empresas!$C$6:$CC$92,$G1256+6+1,0),0))))</f>
        <v>0</v>
      </c>
      <c r="AF1256" s="147">
        <f>IF(AND($I1256="Si",O1256=1),1,IF(AND($I1256="Fisico",O1256=1),1,IF(AND(O1256=1,$I1256="Electronico"),2,IF(O1256=1,VLOOKUP($C1256&amp;"|"&amp;$B1256&amp;"|"&amp;$D1256,Empresas!$C$6:$CC$92,$G1256+6+1,0),0))))</f>
        <v>0</v>
      </c>
      <c r="AG1256" s="147">
        <f>IF(AND($I1256="Si",P1256=1),1,IF(AND($I1256="Fisico",P1256=1),1,IF(AND(P1256=1,$I1256="Electronico"),2,IF(P1256=1,VLOOKUP($C1256&amp;"|"&amp;$B1256&amp;"|"&amp;$D1256,Empresas!$C$6:$CC$92,$G1256+6+1,0),0))))</f>
        <v>0</v>
      </c>
      <c r="AH1256" s="147">
        <f>IF(AND($I1256="Si",Q1256=1),1,IF(AND($I1256="Fisico",Q1256=1),1,IF(AND(Q1256=1,$I1256="Electronico"),2,IF(Q1256=1,VLOOKUP($C1256&amp;"|"&amp;$B1256&amp;"|"&amp;$D1256,Empresas!$C$6:$CC$92,$G1256+6+1,0),0))))</f>
        <v>0</v>
      </c>
      <c r="AI1256" s="147">
        <f>IF(AND($I1256="Si",R1256=1),1,IF(AND($I1256="Fisico",R1256=1),1,IF(AND(R1256=1,$I1256="Electronico"),2,IF(R1256=1,VLOOKUP($C1256&amp;"|"&amp;$B1256&amp;"|"&amp;$D1256,Empresas!$C$6:$CC$92,$G1256+6+1,0),0))))</f>
        <v>0</v>
      </c>
      <c r="AJ1256" s="147">
        <f>IF(AND($I1256="Si",S1256=1),1,IF(AND($I1256="Fisico",S1256=1),1,IF(AND(S1256=1,$I1256="Electronico"),2,IF(S1256=1,VLOOKUP($C1256&amp;"|"&amp;$B1256&amp;"|"&amp;$D1256,Empresas!$C$6:$CC$92,$G1256+6+1,0),0))))</f>
        <v>0</v>
      </c>
      <c r="AK1256" s="147">
        <f>IF(AND($I1256="Si",T1256=1),1,IF(AND($I1256="Fisico",T1256=1),1,IF(AND(T1256=1,$I1256="Electronico"),2,IF(T1256=1,VLOOKUP($C1256&amp;"|"&amp;$B1256&amp;"|"&amp;$D1256,Empresas!$C$6:$CC$92,$G1256+6+1,0),0))))</f>
        <v>0</v>
      </c>
      <c r="AL1256" s="147">
        <f>IF(AND($I1256="Si",U1256=1),1,IF(AND($I1256="Fisico",U1256=1),1,IF(AND(U1256=1,$I1256="Electronico"),2,IF(U1256=1,VLOOKUP($C1256&amp;"|"&amp;$B1256&amp;"|"&amp;$D1256,Empresas!$C$6:$CC$92,$G1256+6+1,0),0))))</f>
        <v>0</v>
      </c>
      <c r="AM1256" s="149">
        <f t="shared" si="202"/>
        <v>0</v>
      </c>
      <c r="AN1256" s="149">
        <f t="shared" si="203"/>
        <v>0</v>
      </c>
      <c r="AO1256" s="152">
        <f t="shared" si="204"/>
        <v>0</v>
      </c>
    </row>
    <row r="1257" spans="1:41" x14ac:dyDescent="0.25">
      <c r="A1257" s="143" t="str">
        <f>VLOOKUP(D1257,Empresas!$D$7:$F$91,3,0)</f>
        <v>Omar</v>
      </c>
      <c r="B1257" s="144" t="str">
        <f>VLOOKUP(D1257,Empresas!$D$7:$G$91,4,0)</f>
        <v>Kheilly</v>
      </c>
      <c r="C1257" s="144" t="s">
        <v>544</v>
      </c>
      <c r="D1257" s="144" t="s">
        <v>271</v>
      </c>
      <c r="E1257" s="144" t="str">
        <f>VLOOKUP(D1257,Empresas!$D$7:$E$92,2,0)</f>
        <v>NOMADS EQUIPMENT S.R.L.</v>
      </c>
      <c r="F1257" s="144" t="s">
        <v>187</v>
      </c>
      <c r="G1257" s="145">
        <f t="shared" si="207"/>
        <v>66</v>
      </c>
      <c r="H1257" s="145" t="str">
        <f>VLOOKUP(D1257,Empresas!$D$6:$L$92,7,0)</f>
        <v>Trimestral</v>
      </c>
      <c r="I1257" s="144" t="str">
        <f>VLOOKUP(VLOOKUP(D1257&amp;"|"&amp;B1257,Empresas!$I$7:$CB$92,G1257,0),Tablas!$A$13:$B$14,2,0)</f>
        <v>Si</v>
      </c>
      <c r="J1257" s="78">
        <v>1</v>
      </c>
      <c r="K1257" s="78">
        <v>1</v>
      </c>
      <c r="L1257" s="78">
        <v>1</v>
      </c>
      <c r="M1257" s="78">
        <v>1</v>
      </c>
      <c r="N1257" s="78">
        <v>1</v>
      </c>
      <c r="O1257" s="78">
        <v>1</v>
      </c>
      <c r="P1257" s="78">
        <v>1</v>
      </c>
      <c r="Q1257" s="78">
        <v>1</v>
      </c>
      <c r="R1257" s="78"/>
      <c r="S1257" s="78"/>
      <c r="T1257" s="78"/>
      <c r="U1257" s="78"/>
      <c r="V1257" s="78" t="str">
        <f>VLOOKUP(D1257,Empresas!$D$7:$CF$91,81,0)</f>
        <v>B</v>
      </c>
      <c r="W1257" s="78" t="str">
        <f>VLOOKUP(D1257,Empresas!$D$7:$M$91,10,0)</f>
        <v>Mype</v>
      </c>
      <c r="X1257" s="69" t="str">
        <f t="shared" si="200"/>
        <v>SI</v>
      </c>
      <c r="Y1257" s="153" t="str">
        <f t="shared" si="201"/>
        <v>Si aplica</v>
      </c>
      <c r="Z1257" s="147">
        <f>IF(Y1257="No aplica",0,IF(I1257="no",0,IF(I1257="No aplica",0,IF(I1257="Si",1,IF(I1257="Fisico",1,IF(I1257="Electronico",2,VLOOKUP(C1257&amp;"|"&amp;B1257&amp;"|"&amp;D1257,Empresas!$C$6:$CC$92,G1257+6+1,0)))))))</f>
        <v>1</v>
      </c>
      <c r="AA1257" s="147">
        <f>IF(AND($I1257="Si",J1257=1),1,IF(AND($I1257="Fisico",J1257=1),1,IF(AND(J1257=1,$I1257="Electronico"),2,IF(J1257=1,VLOOKUP($C1257&amp;"|"&amp;$B1257&amp;"|"&amp;$D1257,Empresas!$C$6:$CC$92,$G1257+6+1,0),0))))</f>
        <v>1</v>
      </c>
      <c r="AB1257" s="147">
        <f>IF(AND($I1257="Si",K1257=1),1,IF(AND($I1257="Fisico",K1257=1),1,IF(AND(K1257=1,$I1257="Electronico"),2,IF(K1257=1,VLOOKUP($C1257&amp;"|"&amp;$B1257&amp;"|"&amp;$D1257,Empresas!$C$6:$CC$92,$G1257+6+1,0),0))))</f>
        <v>1</v>
      </c>
      <c r="AC1257" s="147">
        <f>IF(AND($I1257="Si",L1257=1),1,IF(AND($I1257="Fisico",L1257=1),1,IF(AND(L1257=1,$I1257="Electronico"),2,IF(L1257=1,VLOOKUP($C1257&amp;"|"&amp;$B1257&amp;"|"&amp;$D1257,Empresas!$C$6:$CC$92,$G1257+6+1,0),0))))</f>
        <v>1</v>
      </c>
      <c r="AD1257" s="147">
        <f>IF(AND($I1257="Si",M1257=1),1,IF(AND($I1257="Fisico",M1257=1),1,IF(AND(M1257=1,$I1257="Electronico"),2,IF(M1257=1,VLOOKUP($C1257&amp;"|"&amp;$B1257&amp;"|"&amp;$D1257,Empresas!$C$6:$CC$92,$G1257+6+1,0),0))))</f>
        <v>1</v>
      </c>
      <c r="AE1257" s="147">
        <f>IF(AND($I1257="Si",N1257=1),1,IF(AND($I1257="Fisico",N1257=1),1,IF(AND(N1257=1,$I1257="Electronico"),2,IF(N1257=1,VLOOKUP($C1257&amp;"|"&amp;$B1257&amp;"|"&amp;$D1257,Empresas!$C$6:$CC$92,$G1257+6+1,0),0))))</f>
        <v>1</v>
      </c>
      <c r="AF1257" s="147">
        <f>IF(AND($I1257="Si",O1257=1),1,IF(AND($I1257="Fisico",O1257=1),1,IF(AND(O1257=1,$I1257="Electronico"),2,IF(O1257=1,VLOOKUP($C1257&amp;"|"&amp;$B1257&amp;"|"&amp;$D1257,Empresas!$C$6:$CC$92,$G1257+6+1,0),0))))</f>
        <v>1</v>
      </c>
      <c r="AG1257" s="147">
        <f>IF(AND($I1257="Si",P1257=1),1,IF(AND($I1257="Fisico",P1257=1),1,IF(AND(P1257=1,$I1257="Electronico"),2,IF(P1257=1,VLOOKUP($C1257&amp;"|"&amp;$B1257&amp;"|"&amp;$D1257,Empresas!$C$6:$CC$92,$G1257+6+1,0),0))))</f>
        <v>1</v>
      </c>
      <c r="AH1257" s="147">
        <f>IF(AND($I1257="Si",Q1257=1),1,IF(AND($I1257="Fisico",Q1257=1),1,IF(AND(Q1257=1,$I1257="Electronico"),2,IF(Q1257=1,VLOOKUP($C1257&amp;"|"&amp;$B1257&amp;"|"&amp;$D1257,Empresas!$C$6:$CC$92,$G1257+6+1,0),0))))</f>
        <v>1</v>
      </c>
      <c r="AI1257" s="147">
        <f>IF(AND($I1257="Si",R1257=1),1,IF(AND($I1257="Fisico",R1257=1),1,IF(AND(R1257=1,$I1257="Electronico"),2,IF(R1257=1,VLOOKUP($C1257&amp;"|"&amp;$B1257&amp;"|"&amp;$D1257,Empresas!$C$6:$CC$92,$G1257+6+1,0),0))))</f>
        <v>0</v>
      </c>
      <c r="AJ1257" s="147">
        <f>IF(AND($I1257="Si",S1257=1),1,IF(AND($I1257="Fisico",S1257=1),1,IF(AND(S1257=1,$I1257="Electronico"),2,IF(S1257=1,VLOOKUP($C1257&amp;"|"&amp;$B1257&amp;"|"&amp;$D1257,Empresas!$C$6:$CC$92,$G1257+6+1,0),0))))</f>
        <v>0</v>
      </c>
      <c r="AK1257" s="147">
        <f>IF(AND($I1257="Si",T1257=1),1,IF(AND($I1257="Fisico",T1257=1),1,IF(AND(T1257=1,$I1257="Electronico"),2,IF(T1257=1,VLOOKUP($C1257&amp;"|"&amp;$B1257&amp;"|"&amp;$D1257,Empresas!$C$6:$CC$92,$G1257+6+1,0),0))))</f>
        <v>0</v>
      </c>
      <c r="AL1257" s="147">
        <f>IF(AND($I1257="Si",U1257=1),1,IF(AND($I1257="Fisico",U1257=1),1,IF(AND(U1257=1,$I1257="Electronico"),2,IF(U1257=1,VLOOKUP($C1257&amp;"|"&amp;$B1257&amp;"|"&amp;$D1257,Empresas!$C$6:$CC$92,$G1257+6+1,0),0))))</f>
        <v>0</v>
      </c>
      <c r="AM1257" s="149">
        <f t="shared" si="202"/>
        <v>8</v>
      </c>
      <c r="AN1257" s="149">
        <f t="shared" si="203"/>
        <v>8</v>
      </c>
      <c r="AO1257" s="152">
        <f t="shared" si="204"/>
        <v>1</v>
      </c>
    </row>
    <row r="1258" spans="1:41" x14ac:dyDescent="0.25">
      <c r="A1258" s="143" t="str">
        <f>VLOOKUP(D1258,Empresas!$D$7:$F$91,3,0)</f>
        <v>Omar</v>
      </c>
      <c r="B1258" s="144" t="str">
        <f>VLOOKUP(D1258,Empresas!$D$7:$G$91,4,0)</f>
        <v>Kheilly</v>
      </c>
      <c r="C1258" s="144" t="s">
        <v>544</v>
      </c>
      <c r="D1258" s="144" t="s">
        <v>271</v>
      </c>
      <c r="E1258" s="144" t="str">
        <f>VLOOKUP(D1258,Empresas!$D$7:$E$92,2,0)</f>
        <v>NOMADS EQUIPMENT S.R.L.</v>
      </c>
      <c r="F1258" s="144" t="s">
        <v>188</v>
      </c>
      <c r="G1258" s="145">
        <f t="shared" si="207"/>
        <v>67</v>
      </c>
      <c r="H1258" s="145" t="str">
        <f>VLOOKUP(D1258,Empresas!$D$6:$L$92,7,0)</f>
        <v>Trimestral</v>
      </c>
      <c r="I1258" s="144" t="str">
        <f>VLOOKUP(VLOOKUP(D1258&amp;"|"&amp;B1258,Empresas!$I$7:$CB$92,G1258,0),Tablas!$A$13:$B$14,2,0)</f>
        <v>No</v>
      </c>
      <c r="J1258" s="78"/>
      <c r="K1258" s="78"/>
      <c r="L1258" s="78"/>
      <c r="M1258" s="78"/>
      <c r="N1258" s="78"/>
      <c r="O1258" s="78"/>
      <c r="P1258" s="78"/>
      <c r="Q1258" s="78"/>
      <c r="R1258" s="78"/>
      <c r="S1258" s="78"/>
      <c r="T1258" s="78"/>
      <c r="U1258" s="78"/>
      <c r="V1258" s="78" t="str">
        <f>VLOOKUP(D1258,Empresas!$D$7:$CF$91,81,0)</f>
        <v>B</v>
      </c>
      <c r="W1258" s="78" t="str">
        <f>VLOOKUP(D1258,Empresas!$D$7:$M$91,10,0)</f>
        <v>Mype</v>
      </c>
      <c r="X1258" s="69" t="str">
        <f t="shared" si="200"/>
        <v>SI</v>
      </c>
      <c r="Y1258" s="153" t="str">
        <f t="shared" si="201"/>
        <v>No aplica</v>
      </c>
      <c r="Z1258" s="147">
        <f>IF(Y1258="No aplica",0,IF(I1258="no",0,IF(I1258="No aplica",0,IF(I1258="Si",1,IF(I1258="Fisico",1,IF(I1258="Electronico",2,VLOOKUP(C1258&amp;"|"&amp;B1258&amp;"|"&amp;D1258,Empresas!$C$6:$CC$92,G1258+6+1,0)))))))</f>
        <v>0</v>
      </c>
      <c r="AA1258" s="147">
        <f>IF(AND($I1258="Si",J1258=1),1,IF(AND($I1258="Fisico",J1258=1),1,IF(AND(J1258=1,$I1258="Electronico"),2,IF(J1258=1,VLOOKUP($C1258&amp;"|"&amp;$B1258&amp;"|"&amp;$D1258,Empresas!$C$6:$CC$92,$G1258+6+1,0),0))))</f>
        <v>0</v>
      </c>
      <c r="AB1258" s="147">
        <f>IF(AND($I1258="Si",K1258=1),1,IF(AND($I1258="Fisico",K1258=1),1,IF(AND(K1258=1,$I1258="Electronico"),2,IF(K1258=1,VLOOKUP($C1258&amp;"|"&amp;$B1258&amp;"|"&amp;$D1258,Empresas!$C$6:$CC$92,$G1258+6+1,0),0))))</f>
        <v>0</v>
      </c>
      <c r="AC1258" s="147">
        <f>IF(AND($I1258="Si",L1258=1),1,IF(AND($I1258="Fisico",L1258=1),1,IF(AND(L1258=1,$I1258="Electronico"),2,IF(L1258=1,VLOOKUP($C1258&amp;"|"&amp;$B1258&amp;"|"&amp;$D1258,Empresas!$C$6:$CC$92,$G1258+6+1,0),0))))</f>
        <v>0</v>
      </c>
      <c r="AD1258" s="147">
        <f>IF(AND($I1258="Si",M1258=1),1,IF(AND($I1258="Fisico",M1258=1),1,IF(AND(M1258=1,$I1258="Electronico"),2,IF(M1258=1,VLOOKUP($C1258&amp;"|"&amp;$B1258&amp;"|"&amp;$D1258,Empresas!$C$6:$CC$92,$G1258+6+1,0),0))))</f>
        <v>0</v>
      </c>
      <c r="AE1258" s="147">
        <f>IF(AND($I1258="Si",N1258=1),1,IF(AND($I1258="Fisico",N1258=1),1,IF(AND(N1258=1,$I1258="Electronico"),2,IF(N1258=1,VLOOKUP($C1258&amp;"|"&amp;$B1258&amp;"|"&amp;$D1258,Empresas!$C$6:$CC$92,$G1258+6+1,0),0))))</f>
        <v>0</v>
      </c>
      <c r="AF1258" s="147">
        <f>IF(AND($I1258="Si",O1258=1),1,IF(AND($I1258="Fisico",O1258=1),1,IF(AND(O1258=1,$I1258="Electronico"),2,IF(O1258=1,VLOOKUP($C1258&amp;"|"&amp;$B1258&amp;"|"&amp;$D1258,Empresas!$C$6:$CC$92,$G1258+6+1,0),0))))</f>
        <v>0</v>
      </c>
      <c r="AG1258" s="147">
        <f>IF(AND($I1258="Si",P1258=1),1,IF(AND($I1258="Fisico",P1258=1),1,IF(AND(P1258=1,$I1258="Electronico"),2,IF(P1258=1,VLOOKUP($C1258&amp;"|"&amp;$B1258&amp;"|"&amp;$D1258,Empresas!$C$6:$CC$92,$G1258+6+1,0),0))))</f>
        <v>0</v>
      </c>
      <c r="AH1258" s="147">
        <f>IF(AND($I1258="Si",Q1258=1),1,IF(AND($I1258="Fisico",Q1258=1),1,IF(AND(Q1258=1,$I1258="Electronico"),2,IF(Q1258=1,VLOOKUP($C1258&amp;"|"&amp;$B1258&amp;"|"&amp;$D1258,Empresas!$C$6:$CC$92,$G1258+6+1,0),0))))</f>
        <v>0</v>
      </c>
      <c r="AI1258" s="147">
        <f>IF(AND($I1258="Si",R1258=1),1,IF(AND($I1258="Fisico",R1258=1),1,IF(AND(R1258=1,$I1258="Electronico"),2,IF(R1258=1,VLOOKUP($C1258&amp;"|"&amp;$B1258&amp;"|"&amp;$D1258,Empresas!$C$6:$CC$92,$G1258+6+1,0),0))))</f>
        <v>0</v>
      </c>
      <c r="AJ1258" s="147">
        <f>IF(AND($I1258="Si",S1258=1),1,IF(AND($I1258="Fisico",S1258=1),1,IF(AND(S1258=1,$I1258="Electronico"),2,IF(S1258=1,VLOOKUP($C1258&amp;"|"&amp;$B1258&amp;"|"&amp;$D1258,Empresas!$C$6:$CC$92,$G1258+6+1,0),0))))</f>
        <v>0</v>
      </c>
      <c r="AK1258" s="147">
        <f>IF(AND($I1258="Si",T1258=1),1,IF(AND($I1258="Fisico",T1258=1),1,IF(AND(T1258=1,$I1258="Electronico"),2,IF(T1258=1,VLOOKUP($C1258&amp;"|"&amp;$B1258&amp;"|"&amp;$D1258,Empresas!$C$6:$CC$92,$G1258+6+1,0),0))))</f>
        <v>0</v>
      </c>
      <c r="AL1258" s="147">
        <f>IF(AND($I1258="Si",U1258=1),1,IF(AND($I1258="Fisico",U1258=1),1,IF(AND(U1258=1,$I1258="Electronico"),2,IF(U1258=1,VLOOKUP($C1258&amp;"|"&amp;$B1258&amp;"|"&amp;$D1258,Empresas!$C$6:$CC$92,$G1258+6+1,0),0))))</f>
        <v>0</v>
      </c>
      <c r="AM1258" s="149">
        <f t="shared" si="202"/>
        <v>0</v>
      </c>
      <c r="AN1258" s="149">
        <f t="shared" si="203"/>
        <v>0</v>
      </c>
      <c r="AO1258" s="152">
        <f t="shared" si="204"/>
        <v>0</v>
      </c>
    </row>
    <row r="1259" spans="1:41" x14ac:dyDescent="0.25">
      <c r="A1259" s="143" t="str">
        <f>VLOOKUP(D1259,Empresas!$D$7:$F$91,3,0)</f>
        <v>Omar</v>
      </c>
      <c r="B1259" s="144" t="str">
        <f>VLOOKUP(D1259,Empresas!$D$7:$G$91,4,0)</f>
        <v>Kheilly</v>
      </c>
      <c r="C1259" s="144" t="s">
        <v>544</v>
      </c>
      <c r="D1259" s="144" t="s">
        <v>271</v>
      </c>
      <c r="E1259" s="144" t="str">
        <f>VLOOKUP(D1259,Empresas!$D$7:$E$92,2,0)</f>
        <v>NOMADS EQUIPMENT S.R.L.</v>
      </c>
      <c r="F1259" s="144" t="s">
        <v>189</v>
      </c>
      <c r="G1259" s="145">
        <f t="shared" si="207"/>
        <v>68</v>
      </c>
      <c r="H1259" s="145" t="str">
        <f>VLOOKUP(D1259,Empresas!$D$6:$L$92,7,0)</f>
        <v>Trimestral</v>
      </c>
      <c r="I1259" s="144" t="str">
        <f>VLOOKUP(VLOOKUP(D1259&amp;"|"&amp;B1259,Empresas!$I$7:$CB$92,G1259,0),Tablas!$A$13:$B$14,2,0)</f>
        <v>No</v>
      </c>
      <c r="J1259" s="78"/>
      <c r="K1259" s="78"/>
      <c r="L1259" s="78"/>
      <c r="M1259" s="78"/>
      <c r="N1259" s="78"/>
      <c r="O1259" s="78"/>
      <c r="P1259" s="78"/>
      <c r="Q1259" s="78"/>
      <c r="R1259" s="78"/>
      <c r="S1259" s="78"/>
      <c r="T1259" s="78"/>
      <c r="U1259" s="78"/>
      <c r="V1259" s="78" t="str">
        <f>VLOOKUP(D1259,Empresas!$D$7:$CF$91,81,0)</f>
        <v>B</v>
      </c>
      <c r="W1259" s="78" t="str">
        <f>VLOOKUP(D1259,Empresas!$D$7:$M$91,10,0)</f>
        <v>Mype</v>
      </c>
      <c r="X1259" s="69" t="str">
        <f t="shared" si="200"/>
        <v>SI</v>
      </c>
      <c r="Y1259" s="153" t="str">
        <f t="shared" si="201"/>
        <v>No aplica</v>
      </c>
      <c r="Z1259" s="147">
        <f>IF(Y1259="No aplica",0,IF(I1259="no",0,IF(I1259="No aplica",0,IF(I1259="Si",1,IF(I1259="Fisico",1,IF(I1259="Electronico",2,VLOOKUP(C1259&amp;"|"&amp;B1259&amp;"|"&amp;D1259,Empresas!$C$6:$CC$92,G1259+6+1,0)))))))</f>
        <v>0</v>
      </c>
      <c r="AA1259" s="147">
        <f>IF(AND($I1259="Si",J1259=1),1,IF(AND($I1259="Fisico",J1259=1),1,IF(AND(J1259=1,$I1259="Electronico"),2,IF(J1259=1,VLOOKUP($C1259&amp;"|"&amp;$B1259&amp;"|"&amp;$D1259,Empresas!$C$6:$CC$92,$G1259+6+1,0),0))))</f>
        <v>0</v>
      </c>
      <c r="AB1259" s="147">
        <f>IF(AND($I1259="Si",K1259=1),1,IF(AND($I1259="Fisico",K1259=1),1,IF(AND(K1259=1,$I1259="Electronico"),2,IF(K1259=1,VLOOKUP($C1259&amp;"|"&amp;$B1259&amp;"|"&amp;$D1259,Empresas!$C$6:$CC$92,$G1259+6+1,0),0))))</f>
        <v>0</v>
      </c>
      <c r="AC1259" s="147">
        <f>IF(AND($I1259="Si",L1259=1),1,IF(AND($I1259="Fisico",L1259=1),1,IF(AND(L1259=1,$I1259="Electronico"),2,IF(L1259=1,VLOOKUP($C1259&amp;"|"&amp;$B1259&amp;"|"&amp;$D1259,Empresas!$C$6:$CC$92,$G1259+6+1,0),0))))</f>
        <v>0</v>
      </c>
      <c r="AD1259" s="147">
        <f>IF(AND($I1259="Si",M1259=1),1,IF(AND($I1259="Fisico",M1259=1),1,IF(AND(M1259=1,$I1259="Electronico"),2,IF(M1259=1,VLOOKUP($C1259&amp;"|"&amp;$B1259&amp;"|"&amp;$D1259,Empresas!$C$6:$CC$92,$G1259+6+1,0),0))))</f>
        <v>0</v>
      </c>
      <c r="AE1259" s="147">
        <f>IF(AND($I1259="Si",N1259=1),1,IF(AND($I1259="Fisico",N1259=1),1,IF(AND(N1259=1,$I1259="Electronico"),2,IF(N1259=1,VLOOKUP($C1259&amp;"|"&amp;$B1259&amp;"|"&amp;$D1259,Empresas!$C$6:$CC$92,$G1259+6+1,0),0))))</f>
        <v>0</v>
      </c>
      <c r="AF1259" s="147">
        <f>IF(AND($I1259="Si",O1259=1),1,IF(AND($I1259="Fisico",O1259=1),1,IF(AND(O1259=1,$I1259="Electronico"),2,IF(O1259=1,VLOOKUP($C1259&amp;"|"&amp;$B1259&amp;"|"&amp;$D1259,Empresas!$C$6:$CC$92,$G1259+6+1,0),0))))</f>
        <v>0</v>
      </c>
      <c r="AG1259" s="147">
        <f>IF(AND($I1259="Si",P1259=1),1,IF(AND($I1259="Fisico",P1259=1),1,IF(AND(P1259=1,$I1259="Electronico"),2,IF(P1259=1,VLOOKUP($C1259&amp;"|"&amp;$B1259&amp;"|"&amp;$D1259,Empresas!$C$6:$CC$92,$G1259+6+1,0),0))))</f>
        <v>0</v>
      </c>
      <c r="AH1259" s="147">
        <f>IF(AND($I1259="Si",Q1259=1),1,IF(AND($I1259="Fisico",Q1259=1),1,IF(AND(Q1259=1,$I1259="Electronico"),2,IF(Q1259=1,VLOOKUP($C1259&amp;"|"&amp;$B1259&amp;"|"&amp;$D1259,Empresas!$C$6:$CC$92,$G1259+6+1,0),0))))</f>
        <v>0</v>
      </c>
      <c r="AI1259" s="147">
        <f>IF(AND($I1259="Si",R1259=1),1,IF(AND($I1259="Fisico",R1259=1),1,IF(AND(R1259=1,$I1259="Electronico"),2,IF(R1259=1,VLOOKUP($C1259&amp;"|"&amp;$B1259&amp;"|"&amp;$D1259,Empresas!$C$6:$CC$92,$G1259+6+1,0),0))))</f>
        <v>0</v>
      </c>
      <c r="AJ1259" s="147">
        <f>IF(AND($I1259="Si",S1259=1),1,IF(AND($I1259="Fisico",S1259=1),1,IF(AND(S1259=1,$I1259="Electronico"),2,IF(S1259=1,VLOOKUP($C1259&amp;"|"&amp;$B1259&amp;"|"&amp;$D1259,Empresas!$C$6:$CC$92,$G1259+6+1,0),0))))</f>
        <v>0</v>
      </c>
      <c r="AK1259" s="147">
        <f>IF(AND($I1259="Si",T1259=1),1,IF(AND($I1259="Fisico",T1259=1),1,IF(AND(T1259=1,$I1259="Electronico"),2,IF(T1259=1,VLOOKUP($C1259&amp;"|"&amp;$B1259&amp;"|"&amp;$D1259,Empresas!$C$6:$CC$92,$G1259+6+1,0),0))))</f>
        <v>0</v>
      </c>
      <c r="AL1259" s="147">
        <f>IF(AND($I1259="Si",U1259=1),1,IF(AND($I1259="Fisico",U1259=1),1,IF(AND(U1259=1,$I1259="Electronico"),2,IF(U1259=1,VLOOKUP($C1259&amp;"|"&amp;$B1259&amp;"|"&amp;$D1259,Empresas!$C$6:$CC$92,$G1259+6+1,0),0))))</f>
        <v>0</v>
      </c>
      <c r="AM1259" s="149">
        <f t="shared" si="202"/>
        <v>0</v>
      </c>
      <c r="AN1259" s="149">
        <f t="shared" si="203"/>
        <v>0</v>
      </c>
      <c r="AO1259" s="152">
        <f t="shared" si="204"/>
        <v>0</v>
      </c>
    </row>
    <row r="1260" spans="1:41" x14ac:dyDescent="0.25">
      <c r="A1260" s="143" t="str">
        <f>VLOOKUP(D1260,Empresas!$D$7:$F$91,3,0)</f>
        <v>Omar</v>
      </c>
      <c r="B1260" s="144" t="str">
        <f>VLOOKUP(D1260,Empresas!$D$7:$G$91,4,0)</f>
        <v>Kheilly</v>
      </c>
      <c r="C1260" s="144" t="s">
        <v>544</v>
      </c>
      <c r="D1260" s="144" t="s">
        <v>271</v>
      </c>
      <c r="E1260" s="144" t="str">
        <f>VLOOKUP(D1260,Empresas!$D$7:$E$92,2,0)</f>
        <v>NOMADS EQUIPMENT S.R.L.</v>
      </c>
      <c r="F1260" s="144" t="s">
        <v>190</v>
      </c>
      <c r="G1260" s="145">
        <f t="shared" si="207"/>
        <v>69</v>
      </c>
      <c r="H1260" s="145" t="str">
        <f>VLOOKUP(D1260,Empresas!$D$6:$L$92,7,0)</f>
        <v>Trimestral</v>
      </c>
      <c r="I1260" s="144" t="str">
        <f>VLOOKUP(VLOOKUP(D1260&amp;"|"&amp;B1260,Empresas!$I$7:$CB$92,G1260,0),Tablas!$A$13:$B$14,2,0)</f>
        <v>No</v>
      </c>
      <c r="J1260" s="78"/>
      <c r="K1260" s="78"/>
      <c r="L1260" s="78"/>
      <c r="M1260" s="78"/>
      <c r="N1260" s="78"/>
      <c r="O1260" s="78"/>
      <c r="P1260" s="78"/>
      <c r="Q1260" s="78"/>
      <c r="R1260" s="78"/>
      <c r="S1260" s="78"/>
      <c r="T1260" s="78"/>
      <c r="U1260" s="78"/>
      <c r="V1260" s="78" t="str">
        <f>VLOOKUP(D1260,Empresas!$D$7:$CF$91,81,0)</f>
        <v>B</v>
      </c>
      <c r="W1260" s="78" t="str">
        <f>VLOOKUP(D1260,Empresas!$D$7:$M$91,10,0)</f>
        <v>Mype</v>
      </c>
      <c r="X1260" s="69" t="str">
        <f t="shared" si="200"/>
        <v>NO</v>
      </c>
      <c r="Y1260" s="153" t="str">
        <f t="shared" si="201"/>
        <v>No aplica</v>
      </c>
      <c r="Z1260" s="147">
        <f>IF(Y1260="No aplica",0,IF(I1260="no",0,IF(I1260="No aplica",0,IF(I1260="Si",1,IF(I1260="Fisico",1,IF(I1260="Electronico",2,VLOOKUP(C1260&amp;"|"&amp;B1260&amp;"|"&amp;D1260,Empresas!$C$6:$CC$92,G1260+6+1,0)))))))</f>
        <v>0</v>
      </c>
      <c r="AA1260" s="147">
        <f>IF(AND($I1260="Si",J1260=1),1,IF(AND($I1260="Fisico",J1260=1),1,IF(AND(J1260=1,$I1260="Electronico"),2,IF(J1260=1,VLOOKUP($C1260&amp;"|"&amp;$B1260&amp;"|"&amp;$D1260,Empresas!$C$6:$CC$92,$G1260+6+1,0),0))))</f>
        <v>0</v>
      </c>
      <c r="AB1260" s="147">
        <f>IF(AND($I1260="Si",K1260=1),1,IF(AND($I1260="Fisico",K1260=1),1,IF(AND(K1260=1,$I1260="Electronico"),2,IF(K1260=1,VLOOKUP($C1260&amp;"|"&amp;$B1260&amp;"|"&amp;$D1260,Empresas!$C$6:$CC$92,$G1260+6+1,0),0))))</f>
        <v>0</v>
      </c>
      <c r="AC1260" s="147">
        <f>IF(AND($I1260="Si",L1260=1),1,IF(AND($I1260="Fisico",L1260=1),1,IF(AND(L1260=1,$I1260="Electronico"),2,IF(L1260=1,VLOOKUP($C1260&amp;"|"&amp;$B1260&amp;"|"&amp;$D1260,Empresas!$C$6:$CC$92,$G1260+6+1,0),0))))</f>
        <v>0</v>
      </c>
      <c r="AD1260" s="147">
        <f>IF(AND($I1260="Si",M1260=1),1,IF(AND($I1260="Fisico",M1260=1),1,IF(AND(M1260=1,$I1260="Electronico"),2,IF(M1260=1,VLOOKUP($C1260&amp;"|"&amp;$B1260&amp;"|"&amp;$D1260,Empresas!$C$6:$CC$92,$G1260+6+1,0),0))))</f>
        <v>0</v>
      </c>
      <c r="AE1260" s="147">
        <f>IF(AND($I1260="Si",N1260=1),1,IF(AND($I1260="Fisico",N1260=1),1,IF(AND(N1260=1,$I1260="Electronico"),2,IF(N1260=1,VLOOKUP($C1260&amp;"|"&amp;$B1260&amp;"|"&amp;$D1260,Empresas!$C$6:$CC$92,$G1260+6+1,0),0))))</f>
        <v>0</v>
      </c>
      <c r="AF1260" s="147">
        <f>IF(AND($I1260="Si",O1260=1),1,IF(AND($I1260="Fisico",O1260=1),1,IF(AND(O1260=1,$I1260="Electronico"),2,IF(O1260=1,VLOOKUP($C1260&amp;"|"&amp;$B1260&amp;"|"&amp;$D1260,Empresas!$C$6:$CC$92,$G1260+6+1,0),0))))</f>
        <v>0</v>
      </c>
      <c r="AG1260" s="147">
        <f>IF(AND($I1260="Si",P1260=1),1,IF(AND($I1260="Fisico",P1260=1),1,IF(AND(P1260=1,$I1260="Electronico"),2,IF(P1260=1,VLOOKUP($C1260&amp;"|"&amp;$B1260&amp;"|"&amp;$D1260,Empresas!$C$6:$CC$92,$G1260+6+1,0),0))))</f>
        <v>0</v>
      </c>
      <c r="AH1260" s="147">
        <f>IF(AND($I1260="Si",Q1260=1),1,IF(AND($I1260="Fisico",Q1260=1),1,IF(AND(Q1260=1,$I1260="Electronico"),2,IF(Q1260=1,VLOOKUP($C1260&amp;"|"&amp;$B1260&amp;"|"&amp;$D1260,Empresas!$C$6:$CC$92,$G1260+6+1,0),0))))</f>
        <v>0</v>
      </c>
      <c r="AI1260" s="147">
        <f>IF(AND($I1260="Si",R1260=1),1,IF(AND($I1260="Fisico",R1260=1),1,IF(AND(R1260=1,$I1260="Electronico"),2,IF(R1260=1,VLOOKUP($C1260&amp;"|"&amp;$B1260&amp;"|"&amp;$D1260,Empresas!$C$6:$CC$92,$G1260+6+1,0),0))))</f>
        <v>0</v>
      </c>
      <c r="AJ1260" s="147">
        <f>IF(AND($I1260="Si",S1260=1),1,IF(AND($I1260="Fisico",S1260=1),1,IF(AND(S1260=1,$I1260="Electronico"),2,IF(S1260=1,VLOOKUP($C1260&amp;"|"&amp;$B1260&amp;"|"&amp;$D1260,Empresas!$C$6:$CC$92,$G1260+6+1,0),0))))</f>
        <v>0</v>
      </c>
      <c r="AK1260" s="147">
        <f>IF(AND($I1260="Si",T1260=1),1,IF(AND($I1260="Fisico",T1260=1),1,IF(AND(T1260=1,$I1260="Electronico"),2,IF(T1260=1,VLOOKUP($C1260&amp;"|"&amp;$B1260&amp;"|"&amp;$D1260,Empresas!$C$6:$CC$92,$G1260+6+1,0),0))))</f>
        <v>0</v>
      </c>
      <c r="AL1260" s="147">
        <f>IF(AND($I1260="Si",U1260=1),1,IF(AND($I1260="Fisico",U1260=1),1,IF(AND(U1260=1,$I1260="Electronico"),2,IF(U1260=1,VLOOKUP($C1260&amp;"|"&amp;$B1260&amp;"|"&amp;$D1260,Empresas!$C$6:$CC$92,$G1260+6+1,0),0))))</f>
        <v>0</v>
      </c>
      <c r="AM1260" s="149">
        <f t="shared" si="202"/>
        <v>0</v>
      </c>
      <c r="AN1260" s="149">
        <f t="shared" si="203"/>
        <v>0</v>
      </c>
      <c r="AO1260" s="152">
        <f t="shared" si="204"/>
        <v>0</v>
      </c>
    </row>
    <row r="1261" spans="1:41" x14ac:dyDescent="0.25">
      <c r="A1261" s="143" t="str">
        <f>VLOOKUP(D1261,Empresas!$D$7:$F$91,3,0)</f>
        <v>Omar</v>
      </c>
      <c r="B1261" s="144" t="str">
        <f>VLOOKUP(D1261,Empresas!$D$7:$G$91,4,0)</f>
        <v>Kheilly</v>
      </c>
      <c r="C1261" s="144" t="s">
        <v>544</v>
      </c>
      <c r="D1261" s="144" t="s">
        <v>271</v>
      </c>
      <c r="E1261" s="144" t="str">
        <f>VLOOKUP(D1261,Empresas!$D$7:$E$92,2,0)</f>
        <v>NOMADS EQUIPMENT S.R.L.</v>
      </c>
      <c r="F1261" s="146" t="s">
        <v>191</v>
      </c>
      <c r="G1261" s="145">
        <f t="shared" si="207"/>
        <v>70</v>
      </c>
      <c r="H1261" s="145" t="str">
        <f>VLOOKUP(D1261,Empresas!$D$6:$L$92,7,0)</f>
        <v>Trimestral</v>
      </c>
      <c r="I1261" s="144" t="str">
        <f>VLOOKUP(VLOOKUP(D1261&amp;"|"&amp;B1261,Empresas!$I$7:$CB$92,G1261,0),Tablas!$A$13:$B$14,2,0)</f>
        <v>No</v>
      </c>
      <c r="J1261" s="78"/>
      <c r="K1261" s="78"/>
      <c r="L1261" s="78"/>
      <c r="M1261" s="78"/>
      <c r="N1261" s="78"/>
      <c r="O1261" s="78"/>
      <c r="P1261" s="78"/>
      <c r="Q1261" s="78"/>
      <c r="R1261" s="78"/>
      <c r="S1261" s="78"/>
      <c r="T1261" s="78"/>
      <c r="U1261" s="78"/>
      <c r="V1261" s="78" t="str">
        <f>VLOOKUP(D1261,Empresas!$D$7:$CF$91,81,0)</f>
        <v>B</v>
      </c>
      <c r="W1261" s="78" t="str">
        <f>VLOOKUP(D1261,Empresas!$D$7:$M$91,10,0)</f>
        <v>Mype</v>
      </c>
      <c r="X1261" s="69" t="str">
        <f t="shared" si="200"/>
        <v>NO</v>
      </c>
      <c r="Y1261" s="153" t="str">
        <f t="shared" si="201"/>
        <v>No aplica</v>
      </c>
      <c r="Z1261" s="147">
        <f>IF(Y1261="No aplica",0,IF(I1261="no",0,IF(I1261="No aplica",0,IF(I1261="Si",1,IF(I1261="Fisico",1,IF(I1261="Electronico",2,VLOOKUP(C1261&amp;"|"&amp;B1261&amp;"|"&amp;D1261,Empresas!$C$6:$CC$92,G1261+6+1,0)))))))</f>
        <v>0</v>
      </c>
      <c r="AA1261" s="147">
        <f>IF(AND($I1261="Si",J1261=1),1,IF(AND($I1261="Fisico",J1261=1),1,IF(AND(J1261=1,$I1261="Electronico"),2,IF(J1261=1,VLOOKUP($C1261&amp;"|"&amp;$B1261&amp;"|"&amp;$D1261,Empresas!$C$6:$CC$92,$G1261+6+1,0),0))))</f>
        <v>0</v>
      </c>
      <c r="AB1261" s="147">
        <f>IF(AND($I1261="Si",K1261=1),1,IF(AND($I1261="Fisico",K1261=1),1,IF(AND(K1261=1,$I1261="Electronico"),2,IF(K1261=1,VLOOKUP($C1261&amp;"|"&amp;$B1261&amp;"|"&amp;$D1261,Empresas!$C$6:$CC$92,$G1261+6+1,0),0))))</f>
        <v>0</v>
      </c>
      <c r="AC1261" s="147">
        <f>IF(AND($I1261="Si",L1261=1),1,IF(AND($I1261="Fisico",L1261=1),1,IF(AND(L1261=1,$I1261="Electronico"),2,IF(L1261=1,VLOOKUP($C1261&amp;"|"&amp;$B1261&amp;"|"&amp;$D1261,Empresas!$C$6:$CC$92,$G1261+6+1,0),0))))</f>
        <v>0</v>
      </c>
      <c r="AD1261" s="147">
        <f>IF(AND($I1261="Si",M1261=1),1,IF(AND($I1261="Fisico",M1261=1),1,IF(AND(M1261=1,$I1261="Electronico"),2,IF(M1261=1,VLOOKUP($C1261&amp;"|"&amp;$B1261&amp;"|"&amp;$D1261,Empresas!$C$6:$CC$92,$G1261+6+1,0),0))))</f>
        <v>0</v>
      </c>
      <c r="AE1261" s="147">
        <f>IF(AND($I1261="Si",N1261=1),1,IF(AND($I1261="Fisico",N1261=1),1,IF(AND(N1261=1,$I1261="Electronico"),2,IF(N1261=1,VLOOKUP($C1261&amp;"|"&amp;$B1261&amp;"|"&amp;$D1261,Empresas!$C$6:$CC$92,$G1261+6+1,0),0))))</f>
        <v>0</v>
      </c>
      <c r="AF1261" s="147">
        <f>IF(AND($I1261="Si",O1261=1),1,IF(AND($I1261="Fisico",O1261=1),1,IF(AND(O1261=1,$I1261="Electronico"),2,IF(O1261=1,VLOOKUP($C1261&amp;"|"&amp;$B1261&amp;"|"&amp;$D1261,Empresas!$C$6:$CC$92,$G1261+6+1,0),0))))</f>
        <v>0</v>
      </c>
      <c r="AG1261" s="147">
        <f>IF(AND($I1261="Si",P1261=1),1,IF(AND($I1261="Fisico",P1261=1),1,IF(AND(P1261=1,$I1261="Electronico"),2,IF(P1261=1,VLOOKUP($C1261&amp;"|"&amp;$B1261&amp;"|"&amp;$D1261,Empresas!$C$6:$CC$92,$G1261+6+1,0),0))))</f>
        <v>0</v>
      </c>
      <c r="AH1261" s="147">
        <f>IF(AND($I1261="Si",Q1261=1),1,IF(AND($I1261="Fisico",Q1261=1),1,IF(AND(Q1261=1,$I1261="Electronico"),2,IF(Q1261=1,VLOOKUP($C1261&amp;"|"&amp;$B1261&amp;"|"&amp;$D1261,Empresas!$C$6:$CC$92,$G1261+6+1,0),0))))</f>
        <v>0</v>
      </c>
      <c r="AI1261" s="147">
        <f>IF(AND($I1261="Si",R1261=1),1,IF(AND($I1261="Fisico",R1261=1),1,IF(AND(R1261=1,$I1261="Electronico"),2,IF(R1261=1,VLOOKUP($C1261&amp;"|"&amp;$B1261&amp;"|"&amp;$D1261,Empresas!$C$6:$CC$92,$G1261+6+1,0),0))))</f>
        <v>0</v>
      </c>
      <c r="AJ1261" s="147">
        <f>IF(AND($I1261="Si",S1261=1),1,IF(AND($I1261="Fisico",S1261=1),1,IF(AND(S1261=1,$I1261="Electronico"),2,IF(S1261=1,VLOOKUP($C1261&amp;"|"&amp;$B1261&amp;"|"&amp;$D1261,Empresas!$C$6:$CC$92,$G1261+6+1,0),0))))</f>
        <v>0</v>
      </c>
      <c r="AK1261" s="147">
        <f>IF(AND($I1261="Si",T1261=1),1,IF(AND($I1261="Fisico",T1261=1),1,IF(AND(T1261=1,$I1261="Electronico"),2,IF(T1261=1,VLOOKUP($C1261&amp;"|"&amp;$B1261&amp;"|"&amp;$D1261,Empresas!$C$6:$CC$92,$G1261+6+1,0),0))))</f>
        <v>0</v>
      </c>
      <c r="AL1261" s="147">
        <f>IF(AND($I1261="Si",U1261=1),1,IF(AND($I1261="Fisico",U1261=1),1,IF(AND(U1261=1,$I1261="Electronico"),2,IF(U1261=1,VLOOKUP($C1261&amp;"|"&amp;$B1261&amp;"|"&amp;$D1261,Empresas!$C$6:$CC$92,$G1261+6+1,0),0))))</f>
        <v>0</v>
      </c>
      <c r="AM1261" s="149">
        <f t="shared" si="202"/>
        <v>0</v>
      </c>
      <c r="AN1261" s="149">
        <f t="shared" si="203"/>
        <v>0</v>
      </c>
      <c r="AO1261" s="152">
        <f t="shared" si="204"/>
        <v>0</v>
      </c>
    </row>
    <row r="1262" spans="1:41" x14ac:dyDescent="0.25">
      <c r="A1262" s="143" t="str">
        <f>VLOOKUP(D1262,Empresas!$D$7:$F$91,3,0)</f>
        <v>Omar</v>
      </c>
      <c r="B1262" s="144" t="str">
        <f>VLOOKUP(D1262,Empresas!$D$7:$G$91,4,0)</f>
        <v>Kheilly</v>
      </c>
      <c r="C1262" s="144" t="s">
        <v>544</v>
      </c>
      <c r="D1262" s="144" t="s">
        <v>271</v>
      </c>
      <c r="E1262" s="144" t="str">
        <f>VLOOKUP(D1262,Empresas!$D$7:$E$92,2,0)</f>
        <v>NOMADS EQUIPMENT S.R.L.</v>
      </c>
      <c r="F1262" s="144" t="s">
        <v>192</v>
      </c>
      <c r="G1262" s="145">
        <f t="shared" si="207"/>
        <v>71</v>
      </c>
      <c r="H1262" s="145" t="str">
        <f>VLOOKUP(D1262,Empresas!$D$6:$L$92,7,0)</f>
        <v>Trimestral</v>
      </c>
      <c r="I1262" s="144" t="str">
        <f>VLOOKUP(VLOOKUP(D1262&amp;"|"&amp;B1262,Empresas!$I$7:$CB$92,G1262,0),Tablas!$A$13:$B$14,2,0)</f>
        <v>No</v>
      </c>
      <c r="J1262" s="78"/>
      <c r="K1262" s="78"/>
      <c r="L1262" s="78"/>
      <c r="M1262" s="78"/>
      <c r="N1262" s="78"/>
      <c r="O1262" s="78"/>
      <c r="P1262" s="78"/>
      <c r="Q1262" s="78"/>
      <c r="R1262" s="78"/>
      <c r="S1262" s="78"/>
      <c r="T1262" s="78"/>
      <c r="U1262" s="78"/>
      <c r="V1262" s="78" t="str">
        <f>VLOOKUP(D1262,Empresas!$D$7:$CF$91,81,0)</f>
        <v>B</v>
      </c>
      <c r="W1262" s="78" t="str">
        <f>VLOOKUP(D1262,Empresas!$D$7:$M$91,10,0)</f>
        <v>Mype</v>
      </c>
      <c r="X1262" s="69" t="str">
        <f t="shared" si="200"/>
        <v>NO</v>
      </c>
      <c r="Y1262" s="153" t="str">
        <f t="shared" si="201"/>
        <v>No aplica</v>
      </c>
      <c r="Z1262" s="147">
        <f>IF(Y1262="No aplica",0,IF(I1262="no",0,IF(I1262="No aplica",0,IF(I1262="Si",1,IF(I1262="Fisico",1,IF(I1262="Electronico",2,VLOOKUP(C1262&amp;"|"&amp;B1262&amp;"|"&amp;D1262,Empresas!$C$6:$CC$92,G1262+6+1,0)))))))</f>
        <v>0</v>
      </c>
      <c r="AA1262" s="147">
        <f>IF(AND($I1262="Si",J1262=1),1,IF(AND($I1262="Fisico",J1262=1),1,IF(AND(J1262=1,$I1262="Electronico"),2,IF(J1262=1,VLOOKUP($C1262&amp;"|"&amp;$B1262&amp;"|"&amp;$D1262,Empresas!$C$6:$CC$92,$G1262+6+1,0),0))))</f>
        <v>0</v>
      </c>
      <c r="AB1262" s="147">
        <f>IF(AND($I1262="Si",K1262=1),1,IF(AND($I1262="Fisico",K1262=1),1,IF(AND(K1262=1,$I1262="Electronico"),2,IF(K1262=1,VLOOKUP($C1262&amp;"|"&amp;$B1262&amp;"|"&amp;$D1262,Empresas!$C$6:$CC$92,$G1262+6+1,0),0))))</f>
        <v>0</v>
      </c>
      <c r="AC1262" s="147">
        <f>IF(AND($I1262="Si",L1262=1),1,IF(AND($I1262="Fisico",L1262=1),1,IF(AND(L1262=1,$I1262="Electronico"),2,IF(L1262=1,VLOOKUP($C1262&amp;"|"&amp;$B1262&amp;"|"&amp;$D1262,Empresas!$C$6:$CC$92,$G1262+6+1,0),0))))</f>
        <v>0</v>
      </c>
      <c r="AD1262" s="147">
        <f>IF(AND($I1262="Si",M1262=1),1,IF(AND($I1262="Fisico",M1262=1),1,IF(AND(M1262=1,$I1262="Electronico"),2,IF(M1262=1,VLOOKUP($C1262&amp;"|"&amp;$B1262&amp;"|"&amp;$D1262,Empresas!$C$6:$CC$92,$G1262+6+1,0),0))))</f>
        <v>0</v>
      </c>
      <c r="AE1262" s="147">
        <f>IF(AND($I1262="Si",N1262=1),1,IF(AND($I1262="Fisico",N1262=1),1,IF(AND(N1262=1,$I1262="Electronico"),2,IF(N1262=1,VLOOKUP($C1262&amp;"|"&amp;$B1262&amp;"|"&amp;$D1262,Empresas!$C$6:$CC$92,$G1262+6+1,0),0))))</f>
        <v>0</v>
      </c>
      <c r="AF1262" s="147">
        <f>IF(AND($I1262="Si",O1262=1),1,IF(AND($I1262="Fisico",O1262=1),1,IF(AND(O1262=1,$I1262="Electronico"),2,IF(O1262=1,VLOOKUP($C1262&amp;"|"&amp;$B1262&amp;"|"&amp;$D1262,Empresas!$C$6:$CC$92,$G1262+6+1,0),0))))</f>
        <v>0</v>
      </c>
      <c r="AG1262" s="147">
        <f>IF(AND($I1262="Si",P1262=1),1,IF(AND($I1262="Fisico",P1262=1),1,IF(AND(P1262=1,$I1262="Electronico"),2,IF(P1262=1,VLOOKUP($C1262&amp;"|"&amp;$B1262&amp;"|"&amp;$D1262,Empresas!$C$6:$CC$92,$G1262+6+1,0),0))))</f>
        <v>0</v>
      </c>
      <c r="AH1262" s="147">
        <f>IF(AND($I1262="Si",Q1262=1),1,IF(AND($I1262="Fisico",Q1262=1),1,IF(AND(Q1262=1,$I1262="Electronico"),2,IF(Q1262=1,VLOOKUP($C1262&amp;"|"&amp;$B1262&amp;"|"&amp;$D1262,Empresas!$C$6:$CC$92,$G1262+6+1,0),0))))</f>
        <v>0</v>
      </c>
      <c r="AI1262" s="147">
        <f>IF(AND($I1262="Si",R1262=1),1,IF(AND($I1262="Fisico",R1262=1),1,IF(AND(R1262=1,$I1262="Electronico"),2,IF(R1262=1,VLOOKUP($C1262&amp;"|"&amp;$B1262&amp;"|"&amp;$D1262,Empresas!$C$6:$CC$92,$G1262+6+1,0),0))))</f>
        <v>0</v>
      </c>
      <c r="AJ1262" s="147">
        <f>IF(AND($I1262="Si",S1262=1),1,IF(AND($I1262="Fisico",S1262=1),1,IF(AND(S1262=1,$I1262="Electronico"),2,IF(S1262=1,VLOOKUP($C1262&amp;"|"&amp;$B1262&amp;"|"&amp;$D1262,Empresas!$C$6:$CC$92,$G1262+6+1,0),0))))</f>
        <v>0</v>
      </c>
      <c r="AK1262" s="147">
        <f>IF(AND($I1262="Si",T1262=1),1,IF(AND($I1262="Fisico",T1262=1),1,IF(AND(T1262=1,$I1262="Electronico"),2,IF(T1262=1,VLOOKUP($C1262&amp;"|"&amp;$B1262&amp;"|"&amp;$D1262,Empresas!$C$6:$CC$92,$G1262+6+1,0),0))))</f>
        <v>0</v>
      </c>
      <c r="AL1262" s="147">
        <f>IF(AND($I1262="Si",U1262=1),1,IF(AND($I1262="Fisico",U1262=1),1,IF(AND(U1262=1,$I1262="Electronico"),2,IF(U1262=1,VLOOKUP($C1262&amp;"|"&amp;$B1262&amp;"|"&amp;$D1262,Empresas!$C$6:$CC$92,$G1262+6+1,0),0))))</f>
        <v>0</v>
      </c>
      <c r="AM1262" s="149">
        <f t="shared" si="202"/>
        <v>0</v>
      </c>
      <c r="AN1262" s="149">
        <f t="shared" si="203"/>
        <v>0</v>
      </c>
      <c r="AO1262" s="152">
        <f t="shared" si="204"/>
        <v>0</v>
      </c>
    </row>
    <row r="1263" spans="1:41" x14ac:dyDescent="0.25">
      <c r="A1263" s="137" t="str">
        <f>VLOOKUP(D1263,Empresas!$D$7:$F$91,3,0)</f>
        <v>Omar</v>
      </c>
      <c r="B1263" s="138" t="str">
        <f>VLOOKUP(D1263,Empresas!$D$7:$G$91,4,0)</f>
        <v>Melisa N.</v>
      </c>
      <c r="C1263" s="138" t="s">
        <v>544</v>
      </c>
      <c r="D1263" s="138" t="s">
        <v>247</v>
      </c>
      <c r="E1263" s="138" t="str">
        <f>VLOOKUP(D1263,Empresas!$D$7:$E$92,2,0)</f>
        <v>NAYRA YULIANA IMPORT E.I.R.L.</v>
      </c>
      <c r="F1263" s="138" t="s">
        <v>158</v>
      </c>
      <c r="G1263" s="139">
        <f>+Empresas!$O$2</f>
        <v>7</v>
      </c>
      <c r="H1263" s="139" t="str">
        <f>VLOOKUP(D1263,Empresas!$D$6:$L$92,7,0)</f>
        <v>Mensual</v>
      </c>
      <c r="I1263" s="138" t="str">
        <f>VLOOKUP(VLOOKUP(D1263&amp;"|"&amp;B1263,Empresas!$I$7:$CB$92,G1263,0),Tablas!$A$3:$B$5,2,0)</f>
        <v>Registro y analisis</v>
      </c>
      <c r="J1263" s="78">
        <v>1</v>
      </c>
      <c r="K1263" s="78">
        <v>1</v>
      </c>
      <c r="L1263" s="78">
        <v>1</v>
      </c>
      <c r="M1263" s="78">
        <v>1</v>
      </c>
      <c r="N1263" s="78">
        <v>1</v>
      </c>
      <c r="O1263" s="78">
        <v>1</v>
      </c>
      <c r="P1263" s="78">
        <v>1</v>
      </c>
      <c r="Q1263" s="78">
        <v>1</v>
      </c>
      <c r="R1263" s="78"/>
      <c r="S1263" s="78"/>
      <c r="T1263" s="78"/>
      <c r="U1263" s="78"/>
      <c r="V1263" s="78" t="str">
        <f>VLOOKUP(D1263,Empresas!$D$7:$CF$91,81,0)</f>
        <v>A</v>
      </c>
      <c r="W1263" s="78" t="str">
        <f>VLOOKUP(D1263,Empresas!$D$7:$M$91,10,0)</f>
        <v>General/Prico</v>
      </c>
      <c r="X1263" s="69" t="str">
        <f t="shared" si="200"/>
        <v>SI</v>
      </c>
      <c r="Y1263" s="153" t="str">
        <f t="shared" si="201"/>
        <v>Si aplica</v>
      </c>
      <c r="Z1263" s="147">
        <f>IF(Y1263="No aplica",0,IF(I1263="no",0,IF(I1263="No aplica",0,IF(I1263="Si",1,IF(I1263="Fisico",1,IF(I1263="Electronico",2,VLOOKUP(C1263&amp;"|"&amp;B1263&amp;"|"&amp;D1263,Empresas!$C$6:$CC$92,G1263+6+1,0)))))))</f>
        <v>1</v>
      </c>
      <c r="AA1263" s="147">
        <f>IF(AND($I1263="Si",J1263=1),1,IF(AND($I1263="Fisico",J1263=1),1,IF(AND(J1263=1,$I1263="Electronico"),2,IF(J1263=1,VLOOKUP($C1263&amp;"|"&amp;$B1263&amp;"|"&amp;$D1263,Empresas!$C$6:$CC$92,$G1263+6+1,0),0))))</f>
        <v>1</v>
      </c>
      <c r="AB1263" s="147">
        <f>IF(AND($I1263="Si",K1263=1),1,IF(AND($I1263="Fisico",K1263=1),1,IF(AND(K1263=1,$I1263="Electronico"),2,IF(K1263=1,VLOOKUP($C1263&amp;"|"&amp;$B1263&amp;"|"&amp;$D1263,Empresas!$C$6:$CC$92,$G1263+6+1,0),0))))</f>
        <v>1</v>
      </c>
      <c r="AC1263" s="147">
        <f>IF(AND($I1263="Si",L1263=1),1,IF(AND($I1263="Fisico",L1263=1),1,IF(AND(L1263=1,$I1263="Electronico"),2,IF(L1263=1,VLOOKUP($C1263&amp;"|"&amp;$B1263&amp;"|"&amp;$D1263,Empresas!$C$6:$CC$92,$G1263+6+1,0),0))))</f>
        <v>1</v>
      </c>
      <c r="AD1263" s="147">
        <f>IF(AND($I1263="Si",M1263=1),1,IF(AND($I1263="Fisico",M1263=1),1,IF(AND(M1263=1,$I1263="Electronico"),2,IF(M1263=1,VLOOKUP($C1263&amp;"|"&amp;$B1263&amp;"|"&amp;$D1263,Empresas!$C$6:$CC$92,$G1263+6+1,0),0))))</f>
        <v>1</v>
      </c>
      <c r="AE1263" s="147">
        <f>IF(AND($I1263="Si",N1263=1),1,IF(AND($I1263="Fisico",N1263=1),1,IF(AND(N1263=1,$I1263="Electronico"),2,IF(N1263=1,VLOOKUP($C1263&amp;"|"&amp;$B1263&amp;"|"&amp;$D1263,Empresas!$C$6:$CC$92,$G1263+6+1,0),0))))</f>
        <v>1</v>
      </c>
      <c r="AF1263" s="147">
        <f>IF(AND($I1263="Si",O1263=1),1,IF(AND($I1263="Fisico",O1263=1),1,IF(AND(O1263=1,$I1263="Electronico"),2,IF(O1263=1,VLOOKUP($C1263&amp;"|"&amp;$B1263&amp;"|"&amp;$D1263,Empresas!$C$6:$CC$92,$G1263+6+1,0),0))))</f>
        <v>1</v>
      </c>
      <c r="AG1263" s="147">
        <f>IF(AND($I1263="Si",P1263=1),1,IF(AND($I1263="Fisico",P1263=1),1,IF(AND(P1263=1,$I1263="Electronico"),2,IF(P1263=1,VLOOKUP($C1263&amp;"|"&amp;$B1263&amp;"|"&amp;$D1263,Empresas!$C$6:$CC$92,$G1263+6+1,0),0))))</f>
        <v>1</v>
      </c>
      <c r="AH1263" s="147">
        <f>IF(AND($I1263="Si",Q1263=1),1,IF(AND($I1263="Fisico",Q1263=1),1,IF(AND(Q1263=1,$I1263="Electronico"),2,IF(Q1263=1,VLOOKUP($C1263&amp;"|"&amp;$B1263&amp;"|"&amp;$D1263,Empresas!$C$6:$CC$92,$G1263+6+1,0),0))))</f>
        <v>1</v>
      </c>
      <c r="AI1263" s="147">
        <f>IF(AND($I1263="Si",R1263=1),1,IF(AND($I1263="Fisico",R1263=1),1,IF(AND(R1263=1,$I1263="Electronico"),2,IF(R1263=1,VLOOKUP($C1263&amp;"|"&amp;$B1263&amp;"|"&amp;$D1263,Empresas!$C$6:$CC$92,$G1263+6+1,0),0))))</f>
        <v>0</v>
      </c>
      <c r="AJ1263" s="147">
        <f>IF(AND($I1263="Si",S1263=1),1,IF(AND($I1263="Fisico",S1263=1),1,IF(AND(S1263=1,$I1263="Electronico"),2,IF(S1263=1,VLOOKUP($C1263&amp;"|"&amp;$B1263&amp;"|"&amp;$D1263,Empresas!$C$6:$CC$92,$G1263+6+1,0),0))))</f>
        <v>0</v>
      </c>
      <c r="AK1263" s="147">
        <f>IF(AND($I1263="Si",T1263=1),1,IF(AND($I1263="Fisico",T1263=1),1,IF(AND(T1263=1,$I1263="Electronico"),2,IF(T1263=1,VLOOKUP($C1263&amp;"|"&amp;$B1263&amp;"|"&amp;$D1263,Empresas!$C$6:$CC$92,$G1263+6+1,0),0))))</f>
        <v>0</v>
      </c>
      <c r="AL1263" s="147">
        <f>IF(AND($I1263="Si",U1263=1),1,IF(AND($I1263="Fisico",U1263=1),1,IF(AND(U1263=1,$I1263="Electronico"),2,IF(U1263=1,VLOOKUP($C1263&amp;"|"&amp;$B1263&amp;"|"&amp;$D1263,Empresas!$C$6:$CC$92,$G1263+6+1,0),0))))</f>
        <v>0</v>
      </c>
      <c r="AM1263" s="149">
        <f t="shared" si="202"/>
        <v>8</v>
      </c>
      <c r="AN1263" s="149">
        <f t="shared" si="203"/>
        <v>8</v>
      </c>
      <c r="AO1263" s="152">
        <f t="shared" si="204"/>
        <v>1</v>
      </c>
    </row>
    <row r="1264" spans="1:41" x14ac:dyDescent="0.25">
      <c r="A1264" s="137" t="str">
        <f>VLOOKUP(D1264,Empresas!$D$7:$F$91,3,0)</f>
        <v>Omar</v>
      </c>
      <c r="B1264" s="138" t="str">
        <f>VLOOKUP(D1264,Empresas!$D$7:$G$91,4,0)</f>
        <v>Melisa N.</v>
      </c>
      <c r="C1264" s="138" t="s">
        <v>544</v>
      </c>
      <c r="D1264" s="138" t="s">
        <v>247</v>
      </c>
      <c r="E1264" s="138" t="str">
        <f>VLOOKUP(D1264,Empresas!$D$7:$E$92,2,0)</f>
        <v>NAYRA YULIANA IMPORT E.I.R.L.</v>
      </c>
      <c r="F1264" s="138" t="s">
        <v>159</v>
      </c>
      <c r="G1264" s="139">
        <f>+G1263+3</f>
        <v>10</v>
      </c>
      <c r="H1264" s="139" t="str">
        <f>VLOOKUP(D1264,Empresas!$D$6:$L$92,7,0)</f>
        <v>Mensual</v>
      </c>
      <c r="I1264" s="138" t="str">
        <f>VLOOKUP(VLOOKUP(D1264&amp;"|"&amp;B1264,Empresas!$I$7:$CB$92,G1264,0),Tablas!$A$3:$B$5,2,0)</f>
        <v>Solo analisis</v>
      </c>
      <c r="J1264" s="78">
        <v>1</v>
      </c>
      <c r="K1264" s="78">
        <v>1</v>
      </c>
      <c r="L1264" s="78">
        <v>1</v>
      </c>
      <c r="M1264" s="78">
        <v>1</v>
      </c>
      <c r="N1264" s="78">
        <v>1</v>
      </c>
      <c r="O1264" s="78">
        <v>1</v>
      </c>
      <c r="P1264" s="78">
        <v>1</v>
      </c>
      <c r="Q1264" s="78">
        <v>1</v>
      </c>
      <c r="R1264" s="78"/>
      <c r="S1264" s="78"/>
      <c r="T1264" s="78"/>
      <c r="U1264" s="78"/>
      <c r="V1264" s="78" t="str">
        <f>VLOOKUP(D1264,Empresas!$D$7:$CF$91,81,0)</f>
        <v>A</v>
      </c>
      <c r="W1264" s="78" t="str">
        <f>VLOOKUP(D1264,Empresas!$D$7:$M$91,10,0)</f>
        <v>General/Prico</v>
      </c>
      <c r="X1264" s="69" t="str">
        <f t="shared" si="200"/>
        <v>SI</v>
      </c>
      <c r="Y1264" s="153" t="str">
        <f t="shared" si="201"/>
        <v>Si aplica</v>
      </c>
      <c r="Z1264" s="147">
        <f>IF(Y1264="No aplica",0,IF(I1264="no",0,IF(I1264="No aplica",0,IF(I1264="Si",1,IF(I1264="Fisico",1,IF(I1264="Electronico",2,VLOOKUP(C1264&amp;"|"&amp;B1264&amp;"|"&amp;D1264,Empresas!$C$6:$CC$92,G1264+6+1,0)))))))</f>
        <v>0.5</v>
      </c>
      <c r="AA1264" s="147">
        <f>IF(AND($I1264="Si",J1264=1),1,IF(AND($I1264="Fisico",J1264=1),1,IF(AND(J1264=1,$I1264="Electronico"),2,IF(J1264=1,VLOOKUP($C1264&amp;"|"&amp;$B1264&amp;"|"&amp;$D1264,Empresas!$C$6:$CC$92,$G1264+6+1,0),0))))</f>
        <v>0.5</v>
      </c>
      <c r="AB1264" s="147">
        <f>IF(AND($I1264="Si",K1264=1),1,IF(AND($I1264="Fisico",K1264=1),1,IF(AND(K1264=1,$I1264="Electronico"),2,IF(K1264=1,VLOOKUP($C1264&amp;"|"&amp;$B1264&amp;"|"&amp;$D1264,Empresas!$C$6:$CC$92,$G1264+6+1,0),0))))</f>
        <v>0.5</v>
      </c>
      <c r="AC1264" s="147">
        <f>IF(AND($I1264="Si",L1264=1),1,IF(AND($I1264="Fisico",L1264=1),1,IF(AND(L1264=1,$I1264="Electronico"),2,IF(L1264=1,VLOOKUP($C1264&amp;"|"&amp;$B1264&amp;"|"&amp;$D1264,Empresas!$C$6:$CC$92,$G1264+6+1,0),0))))</f>
        <v>0.5</v>
      </c>
      <c r="AD1264" s="147">
        <f>IF(AND($I1264="Si",M1264=1),1,IF(AND($I1264="Fisico",M1264=1),1,IF(AND(M1264=1,$I1264="Electronico"),2,IF(M1264=1,VLOOKUP($C1264&amp;"|"&amp;$B1264&amp;"|"&amp;$D1264,Empresas!$C$6:$CC$92,$G1264+6+1,0),0))))</f>
        <v>0.5</v>
      </c>
      <c r="AE1264" s="147">
        <f>IF(AND($I1264="Si",N1264=1),1,IF(AND($I1264="Fisico",N1264=1),1,IF(AND(N1264=1,$I1264="Electronico"),2,IF(N1264=1,VLOOKUP($C1264&amp;"|"&amp;$B1264&amp;"|"&amp;$D1264,Empresas!$C$6:$CC$92,$G1264+6+1,0),0))))</f>
        <v>0.5</v>
      </c>
      <c r="AF1264" s="147">
        <f>IF(AND($I1264="Si",O1264=1),1,IF(AND($I1264="Fisico",O1264=1),1,IF(AND(O1264=1,$I1264="Electronico"),2,IF(O1264=1,VLOOKUP($C1264&amp;"|"&amp;$B1264&amp;"|"&amp;$D1264,Empresas!$C$6:$CC$92,$G1264+6+1,0),0))))</f>
        <v>0.5</v>
      </c>
      <c r="AG1264" s="147">
        <f>IF(AND($I1264="Si",P1264=1),1,IF(AND($I1264="Fisico",P1264=1),1,IF(AND(P1264=1,$I1264="Electronico"),2,IF(P1264=1,VLOOKUP($C1264&amp;"|"&amp;$B1264&amp;"|"&amp;$D1264,Empresas!$C$6:$CC$92,$G1264+6+1,0),0))))</f>
        <v>0.5</v>
      </c>
      <c r="AH1264" s="147">
        <f>IF(AND($I1264="Si",Q1264=1),1,IF(AND($I1264="Fisico",Q1264=1),1,IF(AND(Q1264=1,$I1264="Electronico"),2,IF(Q1264=1,VLOOKUP($C1264&amp;"|"&amp;$B1264&amp;"|"&amp;$D1264,Empresas!$C$6:$CC$92,$G1264+6+1,0),0))))</f>
        <v>0.5</v>
      </c>
      <c r="AI1264" s="147">
        <f>IF(AND($I1264="Si",R1264=1),1,IF(AND($I1264="Fisico",R1264=1),1,IF(AND(R1264=1,$I1264="Electronico"),2,IF(R1264=1,VLOOKUP($C1264&amp;"|"&amp;$B1264&amp;"|"&amp;$D1264,Empresas!$C$6:$CC$92,$G1264+6+1,0),0))))</f>
        <v>0</v>
      </c>
      <c r="AJ1264" s="147">
        <f>IF(AND($I1264="Si",S1264=1),1,IF(AND($I1264="Fisico",S1264=1),1,IF(AND(S1264=1,$I1264="Electronico"),2,IF(S1264=1,VLOOKUP($C1264&amp;"|"&amp;$B1264&amp;"|"&amp;$D1264,Empresas!$C$6:$CC$92,$G1264+6+1,0),0))))</f>
        <v>0</v>
      </c>
      <c r="AK1264" s="147">
        <f>IF(AND($I1264="Si",T1264=1),1,IF(AND($I1264="Fisico",T1264=1),1,IF(AND(T1264=1,$I1264="Electronico"),2,IF(T1264=1,VLOOKUP($C1264&amp;"|"&amp;$B1264&amp;"|"&amp;$D1264,Empresas!$C$6:$CC$92,$G1264+6+1,0),0))))</f>
        <v>0</v>
      </c>
      <c r="AL1264" s="147">
        <f>IF(AND($I1264="Si",U1264=1),1,IF(AND($I1264="Fisico",U1264=1),1,IF(AND(U1264=1,$I1264="Electronico"),2,IF(U1264=1,VLOOKUP($C1264&amp;"|"&amp;$B1264&amp;"|"&amp;$D1264,Empresas!$C$6:$CC$92,$G1264+6+1,0),0))))</f>
        <v>0</v>
      </c>
      <c r="AM1264" s="149">
        <f t="shared" si="202"/>
        <v>4</v>
      </c>
      <c r="AN1264" s="149">
        <f t="shared" si="203"/>
        <v>4</v>
      </c>
      <c r="AO1264" s="152">
        <f t="shared" si="204"/>
        <v>1</v>
      </c>
    </row>
    <row r="1265" spans="1:41" x14ac:dyDescent="0.25">
      <c r="A1265" s="137" t="str">
        <f>VLOOKUP(D1265,Empresas!$D$7:$F$91,3,0)</f>
        <v>Omar</v>
      </c>
      <c r="B1265" s="138" t="str">
        <f>VLOOKUP(D1265,Empresas!$D$7:$G$91,4,0)</f>
        <v>Melisa N.</v>
      </c>
      <c r="C1265" s="138" t="s">
        <v>544</v>
      </c>
      <c r="D1265" s="138" t="s">
        <v>247</v>
      </c>
      <c r="E1265" s="138" t="str">
        <f>VLOOKUP(D1265,Empresas!$D$7:$E$92,2,0)</f>
        <v>NAYRA YULIANA IMPORT E.I.R.L.</v>
      </c>
      <c r="F1265" s="138" t="s">
        <v>160</v>
      </c>
      <c r="G1265" s="139">
        <f t="shared" ref="G1265:G1276" si="208">+G1264+3</f>
        <v>13</v>
      </c>
      <c r="H1265" s="139" t="str">
        <f>VLOOKUP(D1265,Empresas!$D$6:$L$92,7,0)</f>
        <v>Mensual</v>
      </c>
      <c r="I1265" s="138" t="str">
        <f>VLOOKUP(VLOOKUP(D1265&amp;"|"&amp;B1265,Empresas!$I$7:$CB$92,G1265,0),Tablas!$A$3:$B$5,2,0)</f>
        <v>Registro y analisis</v>
      </c>
      <c r="J1265" s="78">
        <v>1</v>
      </c>
      <c r="K1265" s="78">
        <v>1</v>
      </c>
      <c r="L1265" s="78">
        <v>1</v>
      </c>
      <c r="M1265" s="78">
        <v>1</v>
      </c>
      <c r="N1265" s="78">
        <v>1</v>
      </c>
      <c r="O1265" s="78">
        <v>1</v>
      </c>
      <c r="P1265" s="78">
        <v>1</v>
      </c>
      <c r="Q1265" s="78">
        <v>2</v>
      </c>
      <c r="R1265" s="78"/>
      <c r="S1265" s="78"/>
      <c r="T1265" s="78"/>
      <c r="U1265" s="78"/>
      <c r="V1265" s="78" t="str">
        <f>VLOOKUP(D1265,Empresas!$D$7:$CF$91,81,0)</f>
        <v>A</v>
      </c>
      <c r="W1265" s="78" t="str">
        <f>VLOOKUP(D1265,Empresas!$D$7:$M$91,10,0)</f>
        <v>General/Prico</v>
      </c>
      <c r="X1265" s="69" t="str">
        <f t="shared" si="200"/>
        <v>SI</v>
      </c>
      <c r="Y1265" s="153" t="str">
        <f t="shared" si="201"/>
        <v>Si aplica</v>
      </c>
      <c r="Z1265" s="147">
        <f>IF(Y1265="No aplica",0,IF(I1265="no",0,IF(I1265="No aplica",0,IF(I1265="Si",1,IF(I1265="Fisico",1,IF(I1265="Electronico",2,VLOOKUP(C1265&amp;"|"&amp;B1265&amp;"|"&amp;D1265,Empresas!$C$6:$CC$92,G1265+6+1,0)))))))</f>
        <v>2</v>
      </c>
      <c r="AA1265" s="147">
        <f>IF(AND($I1265="Si",J1265=1),1,IF(AND($I1265="Fisico",J1265=1),1,IF(AND(J1265=1,$I1265="Electronico"),2,IF(J1265=1,VLOOKUP($C1265&amp;"|"&amp;$B1265&amp;"|"&amp;$D1265,Empresas!$C$6:$CC$92,$G1265+6+1,0),0))))</f>
        <v>2</v>
      </c>
      <c r="AB1265" s="147">
        <f>IF(AND($I1265="Si",K1265=1),1,IF(AND($I1265="Fisico",K1265=1),1,IF(AND(K1265=1,$I1265="Electronico"),2,IF(K1265=1,VLOOKUP($C1265&amp;"|"&amp;$B1265&amp;"|"&amp;$D1265,Empresas!$C$6:$CC$92,$G1265+6+1,0),0))))</f>
        <v>2</v>
      </c>
      <c r="AC1265" s="147">
        <f>IF(AND($I1265="Si",L1265=1),1,IF(AND($I1265="Fisico",L1265=1),1,IF(AND(L1265=1,$I1265="Electronico"),2,IF(L1265=1,VLOOKUP($C1265&amp;"|"&amp;$B1265&amp;"|"&amp;$D1265,Empresas!$C$6:$CC$92,$G1265+6+1,0),0))))</f>
        <v>2</v>
      </c>
      <c r="AD1265" s="147">
        <f>IF(AND($I1265="Si",M1265=1),1,IF(AND($I1265="Fisico",M1265=1),1,IF(AND(M1265=1,$I1265="Electronico"),2,IF(M1265=1,VLOOKUP($C1265&amp;"|"&amp;$B1265&amp;"|"&amp;$D1265,Empresas!$C$6:$CC$92,$G1265+6+1,0),0))))</f>
        <v>2</v>
      </c>
      <c r="AE1265" s="147">
        <f>IF(AND($I1265="Si",N1265=1),1,IF(AND($I1265="Fisico",N1265=1),1,IF(AND(N1265=1,$I1265="Electronico"),2,IF(N1265=1,VLOOKUP($C1265&amp;"|"&amp;$B1265&amp;"|"&amp;$D1265,Empresas!$C$6:$CC$92,$G1265+6+1,0),0))))</f>
        <v>2</v>
      </c>
      <c r="AF1265" s="147">
        <f>IF(AND($I1265="Si",O1265=1),1,IF(AND($I1265="Fisico",O1265=1),1,IF(AND(O1265=1,$I1265="Electronico"),2,IF(O1265=1,VLOOKUP($C1265&amp;"|"&amp;$B1265&amp;"|"&amp;$D1265,Empresas!$C$6:$CC$92,$G1265+6+1,0),0))))</f>
        <v>2</v>
      </c>
      <c r="AG1265" s="147">
        <f>IF(AND($I1265="Si",P1265=1),1,IF(AND($I1265="Fisico",P1265=1),1,IF(AND(P1265=1,$I1265="Electronico"),2,IF(P1265=1,VLOOKUP($C1265&amp;"|"&amp;$B1265&amp;"|"&amp;$D1265,Empresas!$C$6:$CC$92,$G1265+6+1,0),0))))</f>
        <v>2</v>
      </c>
      <c r="AH1265" s="147">
        <f>IF(AND($I1265="Si",Q1265=1),1,IF(AND($I1265="Fisico",Q1265=1),1,IF(AND(Q1265=1,$I1265="Electronico"),2,IF(Q1265=1,VLOOKUP($C1265&amp;"|"&amp;$B1265&amp;"|"&amp;$D1265,Empresas!$C$6:$CC$92,$G1265+6+1,0),0))))</f>
        <v>0</v>
      </c>
      <c r="AI1265" s="147">
        <f>IF(AND($I1265="Si",R1265=1),1,IF(AND($I1265="Fisico",R1265=1),1,IF(AND(R1265=1,$I1265="Electronico"),2,IF(R1265=1,VLOOKUP($C1265&amp;"|"&amp;$B1265&amp;"|"&amp;$D1265,Empresas!$C$6:$CC$92,$G1265+6+1,0),0))))</f>
        <v>0</v>
      </c>
      <c r="AJ1265" s="147">
        <f>IF(AND($I1265="Si",S1265=1),1,IF(AND($I1265="Fisico",S1265=1),1,IF(AND(S1265=1,$I1265="Electronico"),2,IF(S1265=1,VLOOKUP($C1265&amp;"|"&amp;$B1265&amp;"|"&amp;$D1265,Empresas!$C$6:$CC$92,$G1265+6+1,0),0))))</f>
        <v>0</v>
      </c>
      <c r="AK1265" s="147">
        <f>IF(AND($I1265="Si",T1265=1),1,IF(AND($I1265="Fisico",T1265=1),1,IF(AND(T1265=1,$I1265="Electronico"),2,IF(T1265=1,VLOOKUP($C1265&amp;"|"&amp;$B1265&amp;"|"&amp;$D1265,Empresas!$C$6:$CC$92,$G1265+6+1,0),0))))</f>
        <v>0</v>
      </c>
      <c r="AL1265" s="147">
        <f>IF(AND($I1265="Si",U1265=1),1,IF(AND($I1265="Fisico",U1265=1),1,IF(AND(U1265=1,$I1265="Electronico"),2,IF(U1265=1,VLOOKUP($C1265&amp;"|"&amp;$B1265&amp;"|"&amp;$D1265,Empresas!$C$6:$CC$92,$G1265+6+1,0),0))))</f>
        <v>0</v>
      </c>
      <c r="AM1265" s="149">
        <f t="shared" si="202"/>
        <v>14</v>
      </c>
      <c r="AN1265" s="149">
        <f t="shared" si="203"/>
        <v>16</v>
      </c>
      <c r="AO1265" s="152">
        <f t="shared" si="204"/>
        <v>0.875</v>
      </c>
    </row>
    <row r="1266" spans="1:41" x14ac:dyDescent="0.25">
      <c r="A1266" s="137" t="str">
        <f>VLOOKUP(D1266,Empresas!$D$7:$F$91,3,0)</f>
        <v>Omar</v>
      </c>
      <c r="B1266" s="138" t="str">
        <f>VLOOKUP(D1266,Empresas!$D$7:$G$91,4,0)</f>
        <v>Melisa N.</v>
      </c>
      <c r="C1266" s="138" t="s">
        <v>544</v>
      </c>
      <c r="D1266" s="138" t="s">
        <v>247</v>
      </c>
      <c r="E1266" s="138" t="str">
        <f>VLOOKUP(D1266,Empresas!$D$7:$E$92,2,0)</f>
        <v>NAYRA YULIANA IMPORT E.I.R.L.</v>
      </c>
      <c r="F1266" s="138" t="s">
        <v>161</v>
      </c>
      <c r="G1266" s="139">
        <f t="shared" si="208"/>
        <v>16</v>
      </c>
      <c r="H1266" s="139" t="str">
        <f>VLOOKUP(D1266,Empresas!$D$6:$L$92,7,0)</f>
        <v>Mensual</v>
      </c>
      <c r="I1266" s="138" t="str">
        <f>VLOOKUP(VLOOKUP(D1266&amp;"|"&amp;B1266,Empresas!$I$7:$CB$92,G1266,0),Tablas!$A$3:$B$5,2,0)</f>
        <v>Registro y analisis</v>
      </c>
      <c r="J1266" s="78">
        <v>2</v>
      </c>
      <c r="K1266" s="78">
        <v>2</v>
      </c>
      <c r="L1266" s="78">
        <v>2</v>
      </c>
      <c r="M1266" s="78">
        <v>2</v>
      </c>
      <c r="N1266" s="78">
        <v>2</v>
      </c>
      <c r="O1266" s="78">
        <v>2</v>
      </c>
      <c r="P1266" s="78">
        <v>2</v>
      </c>
      <c r="Q1266" s="78">
        <v>2</v>
      </c>
      <c r="R1266" s="78"/>
      <c r="S1266" s="78"/>
      <c r="T1266" s="78"/>
      <c r="U1266" s="78"/>
      <c r="V1266" s="78" t="str">
        <f>VLOOKUP(D1266,Empresas!$D$7:$CF$91,81,0)</f>
        <v>A</v>
      </c>
      <c r="W1266" s="78" t="str">
        <f>VLOOKUP(D1266,Empresas!$D$7:$M$91,10,0)</f>
        <v>General/Prico</v>
      </c>
      <c r="X1266" s="69" t="str">
        <f t="shared" si="200"/>
        <v>SI</v>
      </c>
      <c r="Y1266" s="153" t="str">
        <f t="shared" si="201"/>
        <v>Si aplica</v>
      </c>
      <c r="Z1266" s="147">
        <f>IF(Y1266="No aplica",0,IF(I1266="no",0,IF(I1266="No aplica",0,IF(I1266="Si",1,IF(I1266="Fisico",1,IF(I1266="Electronico",2,VLOOKUP(C1266&amp;"|"&amp;B1266&amp;"|"&amp;D1266,Empresas!$C$6:$CC$92,G1266+6+1,0)))))))</f>
        <v>6</v>
      </c>
      <c r="AA1266" s="147">
        <f>IF(AND($I1266="Si",J1266=1),1,IF(AND($I1266="Fisico",J1266=1),1,IF(AND(J1266=1,$I1266="Electronico"),2,IF(J1266=1,VLOOKUP($C1266&amp;"|"&amp;$B1266&amp;"|"&amp;$D1266,Empresas!$C$6:$CC$92,$G1266+6+1,0),0))))</f>
        <v>0</v>
      </c>
      <c r="AB1266" s="147">
        <f>IF(AND($I1266="Si",K1266=1),1,IF(AND($I1266="Fisico",K1266=1),1,IF(AND(K1266=1,$I1266="Electronico"),2,IF(K1266=1,VLOOKUP($C1266&amp;"|"&amp;$B1266&amp;"|"&amp;$D1266,Empresas!$C$6:$CC$92,$G1266+6+1,0),0))))</f>
        <v>0</v>
      </c>
      <c r="AC1266" s="147">
        <f>IF(AND($I1266="Si",L1266=1),1,IF(AND($I1266="Fisico",L1266=1),1,IF(AND(L1266=1,$I1266="Electronico"),2,IF(L1266=1,VLOOKUP($C1266&amp;"|"&amp;$B1266&amp;"|"&amp;$D1266,Empresas!$C$6:$CC$92,$G1266+6+1,0),0))))</f>
        <v>0</v>
      </c>
      <c r="AD1266" s="147">
        <f>IF(AND($I1266="Si",M1266=1),1,IF(AND($I1266="Fisico",M1266=1),1,IF(AND(M1266=1,$I1266="Electronico"),2,IF(M1266=1,VLOOKUP($C1266&amp;"|"&amp;$B1266&amp;"|"&amp;$D1266,Empresas!$C$6:$CC$92,$G1266+6+1,0),0))))</f>
        <v>0</v>
      </c>
      <c r="AE1266" s="147">
        <f>IF(AND($I1266="Si",N1266=1),1,IF(AND($I1266="Fisico",N1266=1),1,IF(AND(N1266=1,$I1266="Electronico"),2,IF(N1266=1,VLOOKUP($C1266&amp;"|"&amp;$B1266&amp;"|"&amp;$D1266,Empresas!$C$6:$CC$92,$G1266+6+1,0),0))))</f>
        <v>0</v>
      </c>
      <c r="AF1266" s="147">
        <f>IF(AND($I1266="Si",O1266=1),1,IF(AND($I1266="Fisico",O1266=1),1,IF(AND(O1266=1,$I1266="Electronico"),2,IF(O1266=1,VLOOKUP($C1266&amp;"|"&amp;$B1266&amp;"|"&amp;$D1266,Empresas!$C$6:$CC$92,$G1266+6+1,0),0))))</f>
        <v>0</v>
      </c>
      <c r="AG1266" s="147">
        <f>IF(AND($I1266="Si",P1266=1),1,IF(AND($I1266="Fisico",P1266=1),1,IF(AND(P1266=1,$I1266="Electronico"),2,IF(P1266=1,VLOOKUP($C1266&amp;"|"&amp;$B1266&amp;"|"&amp;$D1266,Empresas!$C$6:$CC$92,$G1266+6+1,0),0))))</f>
        <v>0</v>
      </c>
      <c r="AH1266" s="147">
        <f>IF(AND($I1266="Si",Q1266=1),1,IF(AND($I1266="Fisico",Q1266=1),1,IF(AND(Q1266=1,$I1266="Electronico"),2,IF(Q1266=1,VLOOKUP($C1266&amp;"|"&amp;$B1266&amp;"|"&amp;$D1266,Empresas!$C$6:$CC$92,$G1266+6+1,0),0))))</f>
        <v>0</v>
      </c>
      <c r="AI1266" s="147">
        <f>IF(AND($I1266="Si",R1266=1),1,IF(AND($I1266="Fisico",R1266=1),1,IF(AND(R1266=1,$I1266="Electronico"),2,IF(R1266=1,VLOOKUP($C1266&amp;"|"&amp;$B1266&amp;"|"&amp;$D1266,Empresas!$C$6:$CC$92,$G1266+6+1,0),0))))</f>
        <v>0</v>
      </c>
      <c r="AJ1266" s="147">
        <f>IF(AND($I1266="Si",S1266=1),1,IF(AND($I1266="Fisico",S1266=1),1,IF(AND(S1266=1,$I1266="Electronico"),2,IF(S1266=1,VLOOKUP($C1266&amp;"|"&amp;$B1266&amp;"|"&amp;$D1266,Empresas!$C$6:$CC$92,$G1266+6+1,0),0))))</f>
        <v>0</v>
      </c>
      <c r="AK1266" s="147">
        <f>IF(AND($I1266="Si",T1266=1),1,IF(AND($I1266="Fisico",T1266=1),1,IF(AND(T1266=1,$I1266="Electronico"),2,IF(T1266=1,VLOOKUP($C1266&amp;"|"&amp;$B1266&amp;"|"&amp;$D1266,Empresas!$C$6:$CC$92,$G1266+6+1,0),0))))</f>
        <v>0</v>
      </c>
      <c r="AL1266" s="147">
        <f>IF(AND($I1266="Si",U1266=1),1,IF(AND($I1266="Fisico",U1266=1),1,IF(AND(U1266=1,$I1266="Electronico"),2,IF(U1266=1,VLOOKUP($C1266&amp;"|"&amp;$B1266&amp;"|"&amp;$D1266,Empresas!$C$6:$CC$92,$G1266+6+1,0),0))))</f>
        <v>0</v>
      </c>
      <c r="AM1266" s="149">
        <f t="shared" si="202"/>
        <v>0</v>
      </c>
      <c r="AN1266" s="149">
        <f t="shared" si="203"/>
        <v>48</v>
      </c>
      <c r="AO1266" s="152">
        <f t="shared" si="204"/>
        <v>0</v>
      </c>
    </row>
    <row r="1267" spans="1:41" x14ac:dyDescent="0.25">
      <c r="A1267" s="137" t="str">
        <f>VLOOKUP(D1267,Empresas!$D$7:$F$91,3,0)</f>
        <v>Omar</v>
      </c>
      <c r="B1267" s="138" t="str">
        <f>VLOOKUP(D1267,Empresas!$D$7:$G$91,4,0)</f>
        <v>Melisa N.</v>
      </c>
      <c r="C1267" s="138" t="s">
        <v>544</v>
      </c>
      <c r="D1267" s="138" t="s">
        <v>247</v>
      </c>
      <c r="E1267" s="138" t="str">
        <f>VLOOKUP(D1267,Empresas!$D$7:$E$92,2,0)</f>
        <v>NAYRA YULIANA IMPORT E.I.R.L.</v>
      </c>
      <c r="F1267" s="138" t="s">
        <v>162</v>
      </c>
      <c r="G1267" s="139">
        <f t="shared" si="208"/>
        <v>19</v>
      </c>
      <c r="H1267" s="139" t="str">
        <f>VLOOKUP(D1267,Empresas!$D$6:$L$92,7,0)</f>
        <v>Mensual</v>
      </c>
      <c r="I1267" s="138" t="str">
        <f>VLOOKUP(VLOOKUP(D1267&amp;"|"&amp;B1267,Empresas!$I$7:$CB$92,G1267,0),Tablas!$A$3:$B$5,2,0)</f>
        <v>Registro y analisis</v>
      </c>
      <c r="J1267" s="78">
        <v>1</v>
      </c>
      <c r="K1267" s="78">
        <v>1</v>
      </c>
      <c r="L1267" s="78">
        <v>1</v>
      </c>
      <c r="M1267" s="78">
        <v>1</v>
      </c>
      <c r="N1267" s="78">
        <v>1</v>
      </c>
      <c r="O1267" s="78">
        <v>1</v>
      </c>
      <c r="P1267" s="78">
        <v>1</v>
      </c>
      <c r="Q1267" s="78">
        <v>2</v>
      </c>
      <c r="R1267" s="78"/>
      <c r="S1267" s="78"/>
      <c r="T1267" s="78"/>
      <c r="U1267" s="78"/>
      <c r="V1267" s="78" t="str">
        <f>VLOOKUP(D1267,Empresas!$D$7:$CF$91,81,0)</f>
        <v>A</v>
      </c>
      <c r="W1267" s="78" t="str">
        <f>VLOOKUP(D1267,Empresas!$D$7:$M$91,10,0)</f>
        <v>General/Prico</v>
      </c>
      <c r="X1267" s="69" t="str">
        <f t="shared" si="200"/>
        <v>SI</v>
      </c>
      <c r="Y1267" s="153" t="str">
        <f t="shared" si="201"/>
        <v>Si aplica</v>
      </c>
      <c r="Z1267" s="147">
        <f>IF(Y1267="No aplica",0,IF(I1267="no",0,IF(I1267="No aplica",0,IF(I1267="Si",1,IF(I1267="Fisico",1,IF(I1267="Electronico",2,VLOOKUP(C1267&amp;"|"&amp;B1267&amp;"|"&amp;D1267,Empresas!$C$6:$CC$92,G1267+6+1,0)))))))</f>
        <v>1</v>
      </c>
      <c r="AA1267" s="147">
        <f>IF(AND($I1267="Si",J1267=1),1,IF(AND($I1267="Fisico",J1267=1),1,IF(AND(J1267=1,$I1267="Electronico"),2,IF(J1267=1,VLOOKUP($C1267&amp;"|"&amp;$B1267&amp;"|"&amp;$D1267,Empresas!$C$6:$CC$92,$G1267+6+1,0),0))))</f>
        <v>1</v>
      </c>
      <c r="AB1267" s="147">
        <f>IF(AND($I1267="Si",K1267=1),1,IF(AND($I1267="Fisico",K1267=1),1,IF(AND(K1267=1,$I1267="Electronico"),2,IF(K1267=1,VLOOKUP($C1267&amp;"|"&amp;$B1267&amp;"|"&amp;$D1267,Empresas!$C$6:$CC$92,$G1267+6+1,0),0))))</f>
        <v>1</v>
      </c>
      <c r="AC1267" s="147">
        <f>IF(AND($I1267="Si",L1267=1),1,IF(AND($I1267="Fisico",L1267=1),1,IF(AND(L1267=1,$I1267="Electronico"),2,IF(L1267=1,VLOOKUP($C1267&amp;"|"&amp;$B1267&amp;"|"&amp;$D1267,Empresas!$C$6:$CC$92,$G1267+6+1,0),0))))</f>
        <v>1</v>
      </c>
      <c r="AD1267" s="147">
        <f>IF(AND($I1267="Si",M1267=1),1,IF(AND($I1267="Fisico",M1267=1),1,IF(AND(M1267=1,$I1267="Electronico"),2,IF(M1267=1,VLOOKUP($C1267&amp;"|"&amp;$B1267&amp;"|"&amp;$D1267,Empresas!$C$6:$CC$92,$G1267+6+1,0),0))))</f>
        <v>1</v>
      </c>
      <c r="AE1267" s="147">
        <f>IF(AND($I1267="Si",N1267=1),1,IF(AND($I1267="Fisico",N1267=1),1,IF(AND(N1267=1,$I1267="Electronico"),2,IF(N1267=1,VLOOKUP($C1267&amp;"|"&amp;$B1267&amp;"|"&amp;$D1267,Empresas!$C$6:$CC$92,$G1267+6+1,0),0))))</f>
        <v>1</v>
      </c>
      <c r="AF1267" s="147">
        <f>IF(AND($I1267="Si",O1267=1),1,IF(AND($I1267="Fisico",O1267=1),1,IF(AND(O1267=1,$I1267="Electronico"),2,IF(O1267=1,VLOOKUP($C1267&amp;"|"&amp;$B1267&amp;"|"&amp;$D1267,Empresas!$C$6:$CC$92,$G1267+6+1,0),0))))</f>
        <v>1</v>
      </c>
      <c r="AG1267" s="147">
        <f>IF(AND($I1267="Si",P1267=1),1,IF(AND($I1267="Fisico",P1267=1),1,IF(AND(P1267=1,$I1267="Electronico"),2,IF(P1267=1,VLOOKUP($C1267&amp;"|"&amp;$B1267&amp;"|"&amp;$D1267,Empresas!$C$6:$CC$92,$G1267+6+1,0),0))))</f>
        <v>1</v>
      </c>
      <c r="AH1267" s="147">
        <f>IF(AND($I1267="Si",Q1267=1),1,IF(AND($I1267="Fisico",Q1267=1),1,IF(AND(Q1267=1,$I1267="Electronico"),2,IF(Q1267=1,VLOOKUP($C1267&amp;"|"&amp;$B1267&amp;"|"&amp;$D1267,Empresas!$C$6:$CC$92,$G1267+6+1,0),0))))</f>
        <v>0</v>
      </c>
      <c r="AI1267" s="147">
        <f>IF(AND($I1267="Si",R1267=1),1,IF(AND($I1267="Fisico",R1267=1),1,IF(AND(R1267=1,$I1267="Electronico"),2,IF(R1267=1,VLOOKUP($C1267&amp;"|"&amp;$B1267&amp;"|"&amp;$D1267,Empresas!$C$6:$CC$92,$G1267+6+1,0),0))))</f>
        <v>0</v>
      </c>
      <c r="AJ1267" s="147">
        <f>IF(AND($I1267="Si",S1267=1),1,IF(AND($I1267="Fisico",S1267=1),1,IF(AND(S1267=1,$I1267="Electronico"),2,IF(S1267=1,VLOOKUP($C1267&amp;"|"&amp;$B1267&amp;"|"&amp;$D1267,Empresas!$C$6:$CC$92,$G1267+6+1,0),0))))</f>
        <v>0</v>
      </c>
      <c r="AK1267" s="147">
        <f>IF(AND($I1267="Si",T1267=1),1,IF(AND($I1267="Fisico",T1267=1),1,IF(AND(T1267=1,$I1267="Electronico"),2,IF(T1267=1,VLOOKUP($C1267&amp;"|"&amp;$B1267&amp;"|"&amp;$D1267,Empresas!$C$6:$CC$92,$G1267+6+1,0),0))))</f>
        <v>0</v>
      </c>
      <c r="AL1267" s="147">
        <f>IF(AND($I1267="Si",U1267=1),1,IF(AND($I1267="Fisico",U1267=1),1,IF(AND(U1267=1,$I1267="Electronico"),2,IF(U1267=1,VLOOKUP($C1267&amp;"|"&amp;$B1267&amp;"|"&amp;$D1267,Empresas!$C$6:$CC$92,$G1267+6+1,0),0))))</f>
        <v>0</v>
      </c>
      <c r="AM1267" s="149">
        <f t="shared" si="202"/>
        <v>7</v>
      </c>
      <c r="AN1267" s="149">
        <f t="shared" si="203"/>
        <v>8</v>
      </c>
      <c r="AO1267" s="152">
        <f t="shared" si="204"/>
        <v>0.875</v>
      </c>
    </row>
    <row r="1268" spans="1:41" x14ac:dyDescent="0.25">
      <c r="A1268" s="137" t="str">
        <f>VLOOKUP(D1268,Empresas!$D$7:$F$91,3,0)</f>
        <v>Omar</v>
      </c>
      <c r="B1268" s="138" t="str">
        <f>VLOOKUP(D1268,Empresas!$D$7:$G$91,4,0)</f>
        <v>Melisa N.</v>
      </c>
      <c r="C1268" s="138" t="s">
        <v>544</v>
      </c>
      <c r="D1268" s="138" t="s">
        <v>247</v>
      </c>
      <c r="E1268" s="138" t="str">
        <f>VLOOKUP(D1268,Empresas!$D$7:$E$92,2,0)</f>
        <v>NAYRA YULIANA IMPORT E.I.R.L.</v>
      </c>
      <c r="F1268" s="138" t="s">
        <v>163</v>
      </c>
      <c r="G1268" s="139">
        <f t="shared" si="208"/>
        <v>22</v>
      </c>
      <c r="H1268" s="139" t="str">
        <f>VLOOKUP(D1268,Empresas!$D$6:$L$92,7,0)</f>
        <v>Mensual</v>
      </c>
      <c r="I1268" s="138" t="str">
        <f>VLOOKUP(VLOOKUP(D1268&amp;"|"&amp;B1268,Empresas!$I$7:$CB$92,G1268,0),Tablas!$A$3:$B$5,2,0)</f>
        <v>Registro y analisis</v>
      </c>
      <c r="J1268" s="78">
        <v>1</v>
      </c>
      <c r="K1268" s="78">
        <v>1</v>
      </c>
      <c r="L1268" s="78">
        <v>1</v>
      </c>
      <c r="M1268" s="78">
        <v>1</v>
      </c>
      <c r="N1268" s="78">
        <v>1</v>
      </c>
      <c r="O1268" s="78">
        <v>1</v>
      </c>
      <c r="P1268" s="78">
        <v>1</v>
      </c>
      <c r="Q1268" s="78">
        <v>2</v>
      </c>
      <c r="R1268" s="78"/>
      <c r="S1268" s="78"/>
      <c r="T1268" s="78"/>
      <c r="U1268" s="78"/>
      <c r="V1268" s="78" t="str">
        <f>VLOOKUP(D1268,Empresas!$D$7:$CF$91,81,0)</f>
        <v>A</v>
      </c>
      <c r="W1268" s="78" t="str">
        <f>VLOOKUP(D1268,Empresas!$D$7:$M$91,10,0)</f>
        <v>General/Prico</v>
      </c>
      <c r="X1268" s="69" t="str">
        <f t="shared" si="200"/>
        <v>SI</v>
      </c>
      <c r="Y1268" s="153" t="str">
        <f t="shared" si="201"/>
        <v>Si aplica</v>
      </c>
      <c r="Z1268" s="147">
        <f>IF(Y1268="No aplica",0,IF(I1268="no",0,IF(I1268="No aplica",0,IF(I1268="Si",1,IF(I1268="Fisico",1,IF(I1268="Electronico",2,VLOOKUP(C1268&amp;"|"&amp;B1268&amp;"|"&amp;D1268,Empresas!$C$6:$CC$92,G1268+6+1,0)))))))</f>
        <v>2</v>
      </c>
      <c r="AA1268" s="147">
        <f>IF(AND($I1268="Si",J1268=1),1,IF(AND($I1268="Fisico",J1268=1),1,IF(AND(J1268=1,$I1268="Electronico"),2,IF(J1268=1,VLOOKUP($C1268&amp;"|"&amp;$B1268&amp;"|"&amp;$D1268,Empresas!$C$6:$CC$92,$G1268+6+1,0),0))))</f>
        <v>2</v>
      </c>
      <c r="AB1268" s="147">
        <f>IF(AND($I1268="Si",K1268=1),1,IF(AND($I1268="Fisico",K1268=1),1,IF(AND(K1268=1,$I1268="Electronico"),2,IF(K1268=1,VLOOKUP($C1268&amp;"|"&amp;$B1268&amp;"|"&amp;$D1268,Empresas!$C$6:$CC$92,$G1268+6+1,0),0))))</f>
        <v>2</v>
      </c>
      <c r="AC1268" s="147">
        <f>IF(AND($I1268="Si",L1268=1),1,IF(AND($I1268="Fisico",L1268=1),1,IF(AND(L1268=1,$I1268="Electronico"),2,IF(L1268=1,VLOOKUP($C1268&amp;"|"&amp;$B1268&amp;"|"&amp;$D1268,Empresas!$C$6:$CC$92,$G1268+6+1,0),0))))</f>
        <v>2</v>
      </c>
      <c r="AD1268" s="147">
        <f>IF(AND($I1268="Si",M1268=1),1,IF(AND($I1268="Fisico",M1268=1),1,IF(AND(M1268=1,$I1268="Electronico"),2,IF(M1268=1,VLOOKUP($C1268&amp;"|"&amp;$B1268&amp;"|"&amp;$D1268,Empresas!$C$6:$CC$92,$G1268+6+1,0),0))))</f>
        <v>2</v>
      </c>
      <c r="AE1268" s="147">
        <f>IF(AND($I1268="Si",N1268=1),1,IF(AND($I1268="Fisico",N1268=1),1,IF(AND(N1268=1,$I1268="Electronico"),2,IF(N1268=1,VLOOKUP($C1268&amp;"|"&amp;$B1268&amp;"|"&amp;$D1268,Empresas!$C$6:$CC$92,$G1268+6+1,0),0))))</f>
        <v>2</v>
      </c>
      <c r="AF1268" s="147">
        <f>IF(AND($I1268="Si",O1268=1),1,IF(AND($I1268="Fisico",O1268=1),1,IF(AND(O1268=1,$I1268="Electronico"),2,IF(O1268=1,VLOOKUP($C1268&amp;"|"&amp;$B1268&amp;"|"&amp;$D1268,Empresas!$C$6:$CC$92,$G1268+6+1,0),0))))</f>
        <v>2</v>
      </c>
      <c r="AG1268" s="147">
        <f>IF(AND($I1268="Si",P1268=1),1,IF(AND($I1268="Fisico",P1268=1),1,IF(AND(P1268=1,$I1268="Electronico"),2,IF(P1268=1,VLOOKUP($C1268&amp;"|"&amp;$B1268&amp;"|"&amp;$D1268,Empresas!$C$6:$CC$92,$G1268+6+1,0),0))))</f>
        <v>2</v>
      </c>
      <c r="AH1268" s="147">
        <f>IF(AND($I1268="Si",Q1268=1),1,IF(AND($I1268="Fisico",Q1268=1),1,IF(AND(Q1268=1,$I1268="Electronico"),2,IF(Q1268=1,VLOOKUP($C1268&amp;"|"&amp;$B1268&amp;"|"&amp;$D1268,Empresas!$C$6:$CC$92,$G1268+6+1,0),0))))</f>
        <v>0</v>
      </c>
      <c r="AI1268" s="147">
        <f>IF(AND($I1268="Si",R1268=1),1,IF(AND($I1268="Fisico",R1268=1),1,IF(AND(R1268=1,$I1268="Electronico"),2,IF(R1268=1,VLOOKUP($C1268&amp;"|"&amp;$B1268&amp;"|"&amp;$D1268,Empresas!$C$6:$CC$92,$G1268+6+1,0),0))))</f>
        <v>0</v>
      </c>
      <c r="AJ1268" s="147">
        <f>IF(AND($I1268="Si",S1268=1),1,IF(AND($I1268="Fisico",S1268=1),1,IF(AND(S1268=1,$I1268="Electronico"),2,IF(S1268=1,VLOOKUP($C1268&amp;"|"&amp;$B1268&amp;"|"&amp;$D1268,Empresas!$C$6:$CC$92,$G1268+6+1,0),0))))</f>
        <v>0</v>
      </c>
      <c r="AK1268" s="147">
        <f>IF(AND($I1268="Si",T1268=1),1,IF(AND($I1268="Fisico",T1268=1),1,IF(AND(T1268=1,$I1268="Electronico"),2,IF(T1268=1,VLOOKUP($C1268&amp;"|"&amp;$B1268&amp;"|"&amp;$D1268,Empresas!$C$6:$CC$92,$G1268+6+1,0),0))))</f>
        <v>0</v>
      </c>
      <c r="AL1268" s="147">
        <f>IF(AND($I1268="Si",U1268=1),1,IF(AND($I1268="Fisico",U1268=1),1,IF(AND(U1268=1,$I1268="Electronico"),2,IF(U1268=1,VLOOKUP($C1268&amp;"|"&amp;$B1268&amp;"|"&amp;$D1268,Empresas!$C$6:$CC$92,$G1268+6+1,0),0))))</f>
        <v>0</v>
      </c>
      <c r="AM1268" s="149">
        <f t="shared" si="202"/>
        <v>14</v>
      </c>
      <c r="AN1268" s="149">
        <f t="shared" si="203"/>
        <v>16</v>
      </c>
      <c r="AO1268" s="152">
        <f t="shared" si="204"/>
        <v>0.875</v>
      </c>
    </row>
    <row r="1269" spans="1:41" x14ac:dyDescent="0.25">
      <c r="A1269" s="137" t="str">
        <f>VLOOKUP(D1269,Empresas!$D$7:$F$91,3,0)</f>
        <v>Omar</v>
      </c>
      <c r="B1269" s="138" t="str">
        <f>VLOOKUP(D1269,Empresas!$D$7:$G$91,4,0)</f>
        <v>Melisa N.</v>
      </c>
      <c r="C1269" s="138" t="s">
        <v>544</v>
      </c>
      <c r="D1269" s="138" t="s">
        <v>247</v>
      </c>
      <c r="E1269" s="138" t="str">
        <f>VLOOKUP(D1269,Empresas!$D$7:$E$92,2,0)</f>
        <v>NAYRA YULIANA IMPORT E.I.R.L.</v>
      </c>
      <c r="F1269" s="138" t="s">
        <v>164</v>
      </c>
      <c r="G1269" s="139">
        <f t="shared" si="208"/>
        <v>25</v>
      </c>
      <c r="H1269" s="139" t="str">
        <f>VLOOKUP(D1269,Empresas!$D$6:$L$92,7,0)</f>
        <v>Mensual</v>
      </c>
      <c r="I1269" s="138" t="str">
        <f>VLOOKUP(VLOOKUP(D1269&amp;"|"&amp;B1269,Empresas!$I$7:$CB$92,G1269,0),Tablas!$A$3:$B$5,2,0)</f>
        <v>Registro y analisis</v>
      </c>
      <c r="J1269" s="78">
        <v>1</v>
      </c>
      <c r="K1269" s="78">
        <v>1</v>
      </c>
      <c r="L1269" s="78">
        <v>1</v>
      </c>
      <c r="M1269" s="78">
        <v>1</v>
      </c>
      <c r="N1269" s="78">
        <v>1</v>
      </c>
      <c r="O1269" s="78">
        <v>1</v>
      </c>
      <c r="P1269" s="78">
        <v>1</v>
      </c>
      <c r="Q1269" s="78">
        <v>2</v>
      </c>
      <c r="R1269" s="78"/>
      <c r="S1269" s="78"/>
      <c r="T1269" s="78"/>
      <c r="U1269" s="78"/>
      <c r="V1269" s="78" t="str">
        <f>VLOOKUP(D1269,Empresas!$D$7:$CF$91,81,0)</f>
        <v>A</v>
      </c>
      <c r="W1269" s="78" t="str">
        <f>VLOOKUP(D1269,Empresas!$D$7:$M$91,10,0)</f>
        <v>General/Prico</v>
      </c>
      <c r="X1269" s="69" t="str">
        <f t="shared" si="200"/>
        <v>SI</v>
      </c>
      <c r="Y1269" s="153" t="str">
        <f t="shared" si="201"/>
        <v>Si aplica</v>
      </c>
      <c r="Z1269" s="147">
        <f>IF(Y1269="No aplica",0,IF(I1269="no",0,IF(I1269="No aplica",0,IF(I1269="Si",1,IF(I1269="Fisico",1,IF(I1269="Electronico",2,VLOOKUP(C1269&amp;"|"&amp;B1269&amp;"|"&amp;D1269,Empresas!$C$6:$CC$92,G1269+6+1,0)))))))</f>
        <v>1</v>
      </c>
      <c r="AA1269" s="147">
        <f>IF(AND($I1269="Si",J1269=1),1,IF(AND($I1269="Fisico",J1269=1),1,IF(AND(J1269=1,$I1269="Electronico"),2,IF(J1269=1,VLOOKUP($C1269&amp;"|"&amp;$B1269&amp;"|"&amp;$D1269,Empresas!$C$6:$CC$92,$G1269+6+1,0),0))))</f>
        <v>1</v>
      </c>
      <c r="AB1269" s="147">
        <f>IF(AND($I1269="Si",K1269=1),1,IF(AND($I1269="Fisico",K1269=1),1,IF(AND(K1269=1,$I1269="Electronico"),2,IF(K1269=1,VLOOKUP($C1269&amp;"|"&amp;$B1269&amp;"|"&amp;$D1269,Empresas!$C$6:$CC$92,$G1269+6+1,0),0))))</f>
        <v>1</v>
      </c>
      <c r="AC1269" s="147">
        <f>IF(AND($I1269="Si",L1269=1),1,IF(AND($I1269="Fisico",L1269=1),1,IF(AND(L1269=1,$I1269="Electronico"),2,IF(L1269=1,VLOOKUP($C1269&amp;"|"&amp;$B1269&amp;"|"&amp;$D1269,Empresas!$C$6:$CC$92,$G1269+6+1,0),0))))</f>
        <v>1</v>
      </c>
      <c r="AD1269" s="147">
        <f>IF(AND($I1269="Si",M1269=1),1,IF(AND($I1269="Fisico",M1269=1),1,IF(AND(M1269=1,$I1269="Electronico"),2,IF(M1269=1,VLOOKUP($C1269&amp;"|"&amp;$B1269&amp;"|"&amp;$D1269,Empresas!$C$6:$CC$92,$G1269+6+1,0),0))))</f>
        <v>1</v>
      </c>
      <c r="AE1269" s="147">
        <f>IF(AND($I1269="Si",N1269=1),1,IF(AND($I1269="Fisico",N1269=1),1,IF(AND(N1269=1,$I1269="Electronico"),2,IF(N1269=1,VLOOKUP($C1269&amp;"|"&amp;$B1269&amp;"|"&amp;$D1269,Empresas!$C$6:$CC$92,$G1269+6+1,0),0))))</f>
        <v>1</v>
      </c>
      <c r="AF1269" s="147">
        <f>IF(AND($I1269="Si",O1269=1),1,IF(AND($I1269="Fisico",O1269=1),1,IF(AND(O1269=1,$I1269="Electronico"),2,IF(O1269=1,VLOOKUP($C1269&amp;"|"&amp;$B1269&amp;"|"&amp;$D1269,Empresas!$C$6:$CC$92,$G1269+6+1,0),0))))</f>
        <v>1</v>
      </c>
      <c r="AG1269" s="147">
        <f>IF(AND($I1269="Si",P1269=1),1,IF(AND($I1269="Fisico",P1269=1),1,IF(AND(P1269=1,$I1269="Electronico"),2,IF(P1269=1,VLOOKUP($C1269&amp;"|"&amp;$B1269&amp;"|"&amp;$D1269,Empresas!$C$6:$CC$92,$G1269+6+1,0),0))))</f>
        <v>1</v>
      </c>
      <c r="AH1269" s="147">
        <f>IF(AND($I1269="Si",Q1269=1),1,IF(AND($I1269="Fisico",Q1269=1),1,IF(AND(Q1269=1,$I1269="Electronico"),2,IF(Q1269=1,VLOOKUP($C1269&amp;"|"&amp;$B1269&amp;"|"&amp;$D1269,Empresas!$C$6:$CC$92,$G1269+6+1,0),0))))</f>
        <v>0</v>
      </c>
      <c r="AI1269" s="147">
        <f>IF(AND($I1269="Si",R1269=1),1,IF(AND($I1269="Fisico",R1269=1),1,IF(AND(R1269=1,$I1269="Electronico"),2,IF(R1269=1,VLOOKUP($C1269&amp;"|"&amp;$B1269&amp;"|"&amp;$D1269,Empresas!$C$6:$CC$92,$G1269+6+1,0),0))))</f>
        <v>0</v>
      </c>
      <c r="AJ1269" s="147">
        <f>IF(AND($I1269="Si",S1269=1),1,IF(AND($I1269="Fisico",S1269=1),1,IF(AND(S1269=1,$I1269="Electronico"),2,IF(S1269=1,VLOOKUP($C1269&amp;"|"&amp;$B1269&amp;"|"&amp;$D1269,Empresas!$C$6:$CC$92,$G1269+6+1,0),0))))</f>
        <v>0</v>
      </c>
      <c r="AK1269" s="147">
        <f>IF(AND($I1269="Si",T1269=1),1,IF(AND($I1269="Fisico",T1269=1),1,IF(AND(T1269=1,$I1269="Electronico"),2,IF(T1269=1,VLOOKUP($C1269&amp;"|"&amp;$B1269&amp;"|"&amp;$D1269,Empresas!$C$6:$CC$92,$G1269+6+1,0),0))))</f>
        <v>0</v>
      </c>
      <c r="AL1269" s="147">
        <f>IF(AND($I1269="Si",U1269=1),1,IF(AND($I1269="Fisico",U1269=1),1,IF(AND(U1269=1,$I1269="Electronico"),2,IF(U1269=1,VLOOKUP($C1269&amp;"|"&amp;$B1269&amp;"|"&amp;$D1269,Empresas!$C$6:$CC$92,$G1269+6+1,0),0))))</f>
        <v>0</v>
      </c>
      <c r="AM1269" s="149">
        <f t="shared" si="202"/>
        <v>7</v>
      </c>
      <c r="AN1269" s="149">
        <f t="shared" si="203"/>
        <v>8</v>
      </c>
      <c r="AO1269" s="152">
        <f t="shared" si="204"/>
        <v>0.875</v>
      </c>
    </row>
    <row r="1270" spans="1:41" x14ac:dyDescent="0.25">
      <c r="A1270" s="137" t="str">
        <f>VLOOKUP(D1270,Empresas!$D$7:$F$91,3,0)</f>
        <v>Omar</v>
      </c>
      <c r="B1270" s="138" t="str">
        <f>VLOOKUP(D1270,Empresas!$D$7:$G$91,4,0)</f>
        <v>Melisa N.</v>
      </c>
      <c r="C1270" s="138" t="s">
        <v>544</v>
      </c>
      <c r="D1270" s="138" t="s">
        <v>247</v>
      </c>
      <c r="E1270" s="138" t="str">
        <f>VLOOKUP(D1270,Empresas!$D$7:$E$92,2,0)</f>
        <v>NAYRA YULIANA IMPORT E.I.R.L.</v>
      </c>
      <c r="F1270" s="138" t="s">
        <v>165</v>
      </c>
      <c r="G1270" s="139">
        <f t="shared" si="208"/>
        <v>28</v>
      </c>
      <c r="H1270" s="139" t="str">
        <f>VLOOKUP(D1270,Empresas!$D$6:$L$92,7,0)</f>
        <v>Mensual</v>
      </c>
      <c r="I1270" s="138" t="str">
        <f>VLOOKUP(VLOOKUP(D1270&amp;"|"&amp;B1270,Empresas!$I$7:$CB$92,G1270,0),Tablas!$A$3:$B$5,2,0)</f>
        <v>Registro y analisis</v>
      </c>
      <c r="J1270" s="78">
        <v>1</v>
      </c>
      <c r="K1270" s="78">
        <v>1</v>
      </c>
      <c r="L1270" s="78">
        <v>1</v>
      </c>
      <c r="M1270" s="78">
        <v>1</v>
      </c>
      <c r="N1270" s="78">
        <v>1</v>
      </c>
      <c r="O1270" s="78">
        <v>1</v>
      </c>
      <c r="P1270" s="78">
        <v>1</v>
      </c>
      <c r="Q1270" s="78">
        <v>2</v>
      </c>
      <c r="R1270" s="78"/>
      <c r="S1270" s="78"/>
      <c r="T1270" s="78"/>
      <c r="U1270" s="78"/>
      <c r="V1270" s="78" t="str">
        <f>VLOOKUP(D1270,Empresas!$D$7:$CF$91,81,0)</f>
        <v>A</v>
      </c>
      <c r="W1270" s="78" t="str">
        <f>VLOOKUP(D1270,Empresas!$D$7:$M$91,10,0)</f>
        <v>General/Prico</v>
      </c>
      <c r="X1270" s="69" t="str">
        <f t="shared" si="200"/>
        <v>SI</v>
      </c>
      <c r="Y1270" s="153" t="str">
        <f t="shared" si="201"/>
        <v>Si aplica</v>
      </c>
      <c r="Z1270" s="147">
        <f>IF(Y1270="No aplica",0,IF(I1270="no",0,IF(I1270="No aplica",0,IF(I1270="Si",1,IF(I1270="Fisico",1,IF(I1270="Electronico",2,VLOOKUP(C1270&amp;"|"&amp;B1270&amp;"|"&amp;D1270,Empresas!$C$6:$CC$92,G1270+6+1,0)))))))</f>
        <v>1</v>
      </c>
      <c r="AA1270" s="147">
        <f>IF(AND($I1270="Si",J1270=1),1,IF(AND($I1270="Fisico",J1270=1),1,IF(AND(J1270=1,$I1270="Electronico"),2,IF(J1270=1,VLOOKUP($C1270&amp;"|"&amp;$B1270&amp;"|"&amp;$D1270,Empresas!$C$6:$CC$92,$G1270+6+1,0),0))))</f>
        <v>1</v>
      </c>
      <c r="AB1270" s="147">
        <f>IF(AND($I1270="Si",K1270=1),1,IF(AND($I1270="Fisico",K1270=1),1,IF(AND(K1270=1,$I1270="Electronico"),2,IF(K1270=1,VLOOKUP($C1270&amp;"|"&amp;$B1270&amp;"|"&amp;$D1270,Empresas!$C$6:$CC$92,$G1270+6+1,0),0))))</f>
        <v>1</v>
      </c>
      <c r="AC1270" s="147">
        <f>IF(AND($I1270="Si",L1270=1),1,IF(AND($I1270="Fisico",L1270=1),1,IF(AND(L1270=1,$I1270="Electronico"),2,IF(L1270=1,VLOOKUP($C1270&amp;"|"&amp;$B1270&amp;"|"&amp;$D1270,Empresas!$C$6:$CC$92,$G1270+6+1,0),0))))</f>
        <v>1</v>
      </c>
      <c r="AD1270" s="147">
        <f>IF(AND($I1270="Si",M1270=1),1,IF(AND($I1270="Fisico",M1270=1),1,IF(AND(M1270=1,$I1270="Electronico"),2,IF(M1270=1,VLOOKUP($C1270&amp;"|"&amp;$B1270&amp;"|"&amp;$D1270,Empresas!$C$6:$CC$92,$G1270+6+1,0),0))))</f>
        <v>1</v>
      </c>
      <c r="AE1270" s="147">
        <f>IF(AND($I1270="Si",N1270=1),1,IF(AND($I1270="Fisico",N1270=1),1,IF(AND(N1270=1,$I1270="Electronico"),2,IF(N1270=1,VLOOKUP($C1270&amp;"|"&amp;$B1270&amp;"|"&amp;$D1270,Empresas!$C$6:$CC$92,$G1270+6+1,0),0))))</f>
        <v>1</v>
      </c>
      <c r="AF1270" s="147">
        <f>IF(AND($I1270="Si",O1270=1),1,IF(AND($I1270="Fisico",O1270=1),1,IF(AND(O1270=1,$I1270="Electronico"),2,IF(O1270=1,VLOOKUP($C1270&amp;"|"&amp;$B1270&amp;"|"&amp;$D1270,Empresas!$C$6:$CC$92,$G1270+6+1,0),0))))</f>
        <v>1</v>
      </c>
      <c r="AG1270" s="147">
        <f>IF(AND($I1270="Si",P1270=1),1,IF(AND($I1270="Fisico",P1270=1),1,IF(AND(P1270=1,$I1270="Electronico"),2,IF(P1270=1,VLOOKUP($C1270&amp;"|"&amp;$B1270&amp;"|"&amp;$D1270,Empresas!$C$6:$CC$92,$G1270+6+1,0),0))))</f>
        <v>1</v>
      </c>
      <c r="AH1270" s="147">
        <f>IF(AND($I1270="Si",Q1270=1),1,IF(AND($I1270="Fisico",Q1270=1),1,IF(AND(Q1270=1,$I1270="Electronico"),2,IF(Q1270=1,VLOOKUP($C1270&amp;"|"&amp;$B1270&amp;"|"&amp;$D1270,Empresas!$C$6:$CC$92,$G1270+6+1,0),0))))</f>
        <v>0</v>
      </c>
      <c r="AI1270" s="147">
        <f>IF(AND($I1270="Si",R1270=1),1,IF(AND($I1270="Fisico",R1270=1),1,IF(AND(R1270=1,$I1270="Electronico"),2,IF(R1270=1,VLOOKUP($C1270&amp;"|"&amp;$B1270&amp;"|"&amp;$D1270,Empresas!$C$6:$CC$92,$G1270+6+1,0),0))))</f>
        <v>0</v>
      </c>
      <c r="AJ1270" s="147">
        <f>IF(AND($I1270="Si",S1270=1),1,IF(AND($I1270="Fisico",S1270=1),1,IF(AND(S1270=1,$I1270="Electronico"),2,IF(S1270=1,VLOOKUP($C1270&amp;"|"&amp;$B1270&amp;"|"&amp;$D1270,Empresas!$C$6:$CC$92,$G1270+6+1,0),0))))</f>
        <v>0</v>
      </c>
      <c r="AK1270" s="147">
        <f>IF(AND($I1270="Si",T1270=1),1,IF(AND($I1270="Fisico",T1270=1),1,IF(AND(T1270=1,$I1270="Electronico"),2,IF(T1270=1,VLOOKUP($C1270&amp;"|"&amp;$B1270&amp;"|"&amp;$D1270,Empresas!$C$6:$CC$92,$G1270+6+1,0),0))))</f>
        <v>0</v>
      </c>
      <c r="AL1270" s="147">
        <f>IF(AND($I1270="Si",U1270=1),1,IF(AND($I1270="Fisico",U1270=1),1,IF(AND(U1270=1,$I1270="Electronico"),2,IF(U1270=1,VLOOKUP($C1270&amp;"|"&amp;$B1270&amp;"|"&amp;$D1270,Empresas!$C$6:$CC$92,$G1270+6+1,0),0))))</f>
        <v>0</v>
      </c>
      <c r="AM1270" s="149">
        <f t="shared" si="202"/>
        <v>7</v>
      </c>
      <c r="AN1270" s="149">
        <f t="shared" si="203"/>
        <v>8</v>
      </c>
      <c r="AO1270" s="152">
        <f t="shared" si="204"/>
        <v>0.875</v>
      </c>
    </row>
    <row r="1271" spans="1:41" x14ac:dyDescent="0.25">
      <c r="A1271" s="137" t="str">
        <f>VLOOKUP(D1271,Empresas!$D$7:$F$91,3,0)</f>
        <v>Omar</v>
      </c>
      <c r="B1271" s="138" t="str">
        <f>VLOOKUP(D1271,Empresas!$D$7:$G$91,4,0)</f>
        <v>Melisa N.</v>
      </c>
      <c r="C1271" s="138" t="s">
        <v>544</v>
      </c>
      <c r="D1271" s="138" t="s">
        <v>247</v>
      </c>
      <c r="E1271" s="138" t="str">
        <f>VLOOKUP(D1271,Empresas!$D$7:$E$92,2,0)</f>
        <v>NAYRA YULIANA IMPORT E.I.R.L.</v>
      </c>
      <c r="F1271" s="138" t="s">
        <v>166</v>
      </c>
      <c r="G1271" s="139">
        <f t="shared" si="208"/>
        <v>31</v>
      </c>
      <c r="H1271" s="139" t="str">
        <f>VLOOKUP(D1271,Empresas!$D$6:$L$92,7,0)</f>
        <v>Mensual</v>
      </c>
      <c r="I1271" s="138" t="str">
        <f>VLOOKUP(VLOOKUP(D1271&amp;"|"&amp;B1271,Empresas!$I$7:$CB$92,G1271,0),Tablas!$A$3:$B$5,2,0)</f>
        <v>Registro y analisis</v>
      </c>
      <c r="J1271" s="78">
        <v>1</v>
      </c>
      <c r="K1271" s="78">
        <v>1</v>
      </c>
      <c r="L1271" s="78">
        <v>1</v>
      </c>
      <c r="M1271" s="78">
        <v>1</v>
      </c>
      <c r="N1271" s="78">
        <v>1</v>
      </c>
      <c r="O1271" s="78">
        <v>1</v>
      </c>
      <c r="P1271" s="78">
        <v>1</v>
      </c>
      <c r="Q1271" s="78">
        <v>2</v>
      </c>
      <c r="R1271" s="78"/>
      <c r="S1271" s="78"/>
      <c r="T1271" s="78"/>
      <c r="U1271" s="78"/>
      <c r="V1271" s="78" t="str">
        <f>VLOOKUP(D1271,Empresas!$D$7:$CF$91,81,0)</f>
        <v>A</v>
      </c>
      <c r="W1271" s="78" t="str">
        <f>VLOOKUP(D1271,Empresas!$D$7:$M$91,10,0)</f>
        <v>General/Prico</v>
      </c>
      <c r="X1271" s="69" t="str">
        <f t="shared" si="200"/>
        <v>SI</v>
      </c>
      <c r="Y1271" s="153" t="str">
        <f t="shared" si="201"/>
        <v>Si aplica</v>
      </c>
      <c r="Z1271" s="147">
        <f>IF(Y1271="No aplica",0,IF(I1271="no",0,IF(I1271="No aplica",0,IF(I1271="Si",1,IF(I1271="Fisico",1,IF(I1271="Electronico",2,VLOOKUP(C1271&amp;"|"&amp;B1271&amp;"|"&amp;D1271,Empresas!$C$6:$CC$92,G1271+6+1,0)))))))</f>
        <v>4</v>
      </c>
      <c r="AA1271" s="147">
        <f>IF(AND($I1271="Si",J1271=1),1,IF(AND($I1271="Fisico",J1271=1),1,IF(AND(J1271=1,$I1271="Electronico"),2,IF(J1271=1,VLOOKUP($C1271&amp;"|"&amp;$B1271&amp;"|"&amp;$D1271,Empresas!$C$6:$CC$92,$G1271+6+1,0),0))))</f>
        <v>4</v>
      </c>
      <c r="AB1271" s="147">
        <f>IF(AND($I1271="Si",K1271=1),1,IF(AND($I1271="Fisico",K1271=1),1,IF(AND(K1271=1,$I1271="Electronico"),2,IF(K1271=1,VLOOKUP($C1271&amp;"|"&amp;$B1271&amp;"|"&amp;$D1271,Empresas!$C$6:$CC$92,$G1271+6+1,0),0))))</f>
        <v>4</v>
      </c>
      <c r="AC1271" s="147">
        <f>IF(AND($I1271="Si",L1271=1),1,IF(AND($I1271="Fisico",L1271=1),1,IF(AND(L1271=1,$I1271="Electronico"),2,IF(L1271=1,VLOOKUP($C1271&amp;"|"&amp;$B1271&amp;"|"&amp;$D1271,Empresas!$C$6:$CC$92,$G1271+6+1,0),0))))</f>
        <v>4</v>
      </c>
      <c r="AD1271" s="147">
        <f>IF(AND($I1271="Si",M1271=1),1,IF(AND($I1271="Fisico",M1271=1),1,IF(AND(M1271=1,$I1271="Electronico"),2,IF(M1271=1,VLOOKUP($C1271&amp;"|"&amp;$B1271&amp;"|"&amp;$D1271,Empresas!$C$6:$CC$92,$G1271+6+1,0),0))))</f>
        <v>4</v>
      </c>
      <c r="AE1271" s="147">
        <f>IF(AND($I1271="Si",N1271=1),1,IF(AND($I1271="Fisico",N1271=1),1,IF(AND(N1271=1,$I1271="Electronico"),2,IF(N1271=1,VLOOKUP($C1271&amp;"|"&amp;$B1271&amp;"|"&amp;$D1271,Empresas!$C$6:$CC$92,$G1271+6+1,0),0))))</f>
        <v>4</v>
      </c>
      <c r="AF1271" s="147">
        <f>IF(AND($I1271="Si",O1271=1),1,IF(AND($I1271="Fisico",O1271=1),1,IF(AND(O1271=1,$I1271="Electronico"),2,IF(O1271=1,VLOOKUP($C1271&amp;"|"&amp;$B1271&amp;"|"&amp;$D1271,Empresas!$C$6:$CC$92,$G1271+6+1,0),0))))</f>
        <v>4</v>
      </c>
      <c r="AG1271" s="147">
        <f>IF(AND($I1271="Si",P1271=1),1,IF(AND($I1271="Fisico",P1271=1),1,IF(AND(P1271=1,$I1271="Electronico"),2,IF(P1271=1,VLOOKUP($C1271&amp;"|"&amp;$B1271&amp;"|"&amp;$D1271,Empresas!$C$6:$CC$92,$G1271+6+1,0),0))))</f>
        <v>4</v>
      </c>
      <c r="AH1271" s="147">
        <f>IF(AND($I1271="Si",Q1271=1),1,IF(AND($I1271="Fisico",Q1271=1),1,IF(AND(Q1271=1,$I1271="Electronico"),2,IF(Q1271=1,VLOOKUP($C1271&amp;"|"&amp;$B1271&amp;"|"&amp;$D1271,Empresas!$C$6:$CC$92,$G1271+6+1,0),0))))</f>
        <v>0</v>
      </c>
      <c r="AI1271" s="147">
        <f>IF(AND($I1271="Si",R1271=1),1,IF(AND($I1271="Fisico",R1271=1),1,IF(AND(R1271=1,$I1271="Electronico"),2,IF(R1271=1,VLOOKUP($C1271&amp;"|"&amp;$B1271&amp;"|"&amp;$D1271,Empresas!$C$6:$CC$92,$G1271+6+1,0),0))))</f>
        <v>0</v>
      </c>
      <c r="AJ1271" s="147">
        <f>IF(AND($I1271="Si",S1271=1),1,IF(AND($I1271="Fisico",S1271=1),1,IF(AND(S1271=1,$I1271="Electronico"),2,IF(S1271=1,VLOOKUP($C1271&amp;"|"&amp;$B1271&amp;"|"&amp;$D1271,Empresas!$C$6:$CC$92,$G1271+6+1,0),0))))</f>
        <v>0</v>
      </c>
      <c r="AK1271" s="147">
        <f>IF(AND($I1271="Si",T1271=1),1,IF(AND($I1271="Fisico",T1271=1),1,IF(AND(T1271=1,$I1271="Electronico"),2,IF(T1271=1,VLOOKUP($C1271&amp;"|"&amp;$B1271&amp;"|"&amp;$D1271,Empresas!$C$6:$CC$92,$G1271+6+1,0),0))))</f>
        <v>0</v>
      </c>
      <c r="AL1271" s="147">
        <f>IF(AND($I1271="Si",U1271=1),1,IF(AND($I1271="Fisico",U1271=1),1,IF(AND(U1271=1,$I1271="Electronico"),2,IF(U1271=1,VLOOKUP($C1271&amp;"|"&amp;$B1271&amp;"|"&amp;$D1271,Empresas!$C$6:$CC$92,$G1271+6+1,0),0))))</f>
        <v>0</v>
      </c>
      <c r="AM1271" s="149">
        <f t="shared" si="202"/>
        <v>28</v>
      </c>
      <c r="AN1271" s="149">
        <f t="shared" si="203"/>
        <v>32</v>
      </c>
      <c r="AO1271" s="152">
        <f t="shared" si="204"/>
        <v>0.875</v>
      </c>
    </row>
    <row r="1272" spans="1:41" x14ac:dyDescent="0.25">
      <c r="A1272" s="137" t="str">
        <f>VLOOKUP(D1272,Empresas!$D$7:$F$91,3,0)</f>
        <v>Omar</v>
      </c>
      <c r="B1272" s="138" t="str">
        <f>VLOOKUP(D1272,Empresas!$D$7:$G$91,4,0)</f>
        <v>Melisa N.</v>
      </c>
      <c r="C1272" s="138" t="s">
        <v>544</v>
      </c>
      <c r="D1272" s="138" t="s">
        <v>247</v>
      </c>
      <c r="E1272" s="138" t="str">
        <f>VLOOKUP(D1272,Empresas!$D$7:$E$92,2,0)</f>
        <v>NAYRA YULIANA IMPORT E.I.R.L.</v>
      </c>
      <c r="F1272" s="138" t="s">
        <v>167</v>
      </c>
      <c r="G1272" s="139">
        <f t="shared" si="208"/>
        <v>34</v>
      </c>
      <c r="H1272" s="139" t="str">
        <f>VLOOKUP(D1272,Empresas!$D$6:$L$92,7,0)</f>
        <v>Mensual</v>
      </c>
      <c r="I1272" s="138" t="str">
        <f>VLOOKUP(VLOOKUP(D1272&amp;"|"&amp;B1272,Empresas!$I$7:$CB$92,G1272,0),Tablas!$A$3:$B$5,2,0)</f>
        <v>No aplica</v>
      </c>
      <c r="J1272" s="78"/>
      <c r="K1272" s="78"/>
      <c r="L1272" s="78"/>
      <c r="M1272" s="78"/>
      <c r="N1272" s="78"/>
      <c r="O1272" s="78"/>
      <c r="P1272" s="78"/>
      <c r="Q1272" s="78"/>
      <c r="R1272" s="78"/>
      <c r="S1272" s="78"/>
      <c r="T1272" s="78"/>
      <c r="U1272" s="78"/>
      <c r="V1272" s="78" t="str">
        <f>VLOOKUP(D1272,Empresas!$D$7:$CF$91,81,0)</f>
        <v>A</v>
      </c>
      <c r="W1272" s="78" t="str">
        <f>VLOOKUP(D1272,Empresas!$D$7:$M$91,10,0)</f>
        <v>General/Prico</v>
      </c>
      <c r="X1272" s="69" t="str">
        <f t="shared" si="200"/>
        <v>SI</v>
      </c>
      <c r="Y1272" s="153" t="str">
        <f t="shared" si="201"/>
        <v>No aplica</v>
      </c>
      <c r="Z1272" s="147">
        <f>IF(Y1272="No aplica",0,IF(I1272="no",0,IF(I1272="No aplica",0,IF(I1272="Si",1,IF(I1272="Fisico",1,IF(I1272="Electronico",2,VLOOKUP(C1272&amp;"|"&amp;B1272&amp;"|"&amp;D1272,Empresas!$C$6:$CC$92,G1272+6+1,0)))))))</f>
        <v>0</v>
      </c>
      <c r="AA1272" s="147">
        <f>IF(AND($I1272="Si",J1272=1),1,IF(AND($I1272="Fisico",J1272=1),1,IF(AND(J1272=1,$I1272="Electronico"),2,IF(J1272=1,VLOOKUP($C1272&amp;"|"&amp;$B1272&amp;"|"&amp;$D1272,Empresas!$C$6:$CC$92,$G1272+6+1,0),0))))</f>
        <v>0</v>
      </c>
      <c r="AB1272" s="147">
        <f>IF(AND($I1272="Si",K1272=1),1,IF(AND($I1272="Fisico",K1272=1),1,IF(AND(K1272=1,$I1272="Electronico"),2,IF(K1272=1,VLOOKUP($C1272&amp;"|"&amp;$B1272&amp;"|"&amp;$D1272,Empresas!$C$6:$CC$92,$G1272+6+1,0),0))))</f>
        <v>0</v>
      </c>
      <c r="AC1272" s="147">
        <f>IF(AND($I1272="Si",L1272=1),1,IF(AND($I1272="Fisico",L1272=1),1,IF(AND(L1272=1,$I1272="Electronico"),2,IF(L1272=1,VLOOKUP($C1272&amp;"|"&amp;$B1272&amp;"|"&amp;$D1272,Empresas!$C$6:$CC$92,$G1272+6+1,0),0))))</f>
        <v>0</v>
      </c>
      <c r="AD1272" s="147">
        <f>IF(AND($I1272="Si",M1272=1),1,IF(AND($I1272="Fisico",M1272=1),1,IF(AND(M1272=1,$I1272="Electronico"),2,IF(M1272=1,VLOOKUP($C1272&amp;"|"&amp;$B1272&amp;"|"&amp;$D1272,Empresas!$C$6:$CC$92,$G1272+6+1,0),0))))</f>
        <v>0</v>
      </c>
      <c r="AE1272" s="147">
        <f>IF(AND($I1272="Si",N1272=1),1,IF(AND($I1272="Fisico",N1272=1),1,IF(AND(N1272=1,$I1272="Electronico"),2,IF(N1272=1,VLOOKUP($C1272&amp;"|"&amp;$B1272&amp;"|"&amp;$D1272,Empresas!$C$6:$CC$92,$G1272+6+1,0),0))))</f>
        <v>0</v>
      </c>
      <c r="AF1272" s="147">
        <f>IF(AND($I1272="Si",O1272=1),1,IF(AND($I1272="Fisico",O1272=1),1,IF(AND(O1272=1,$I1272="Electronico"),2,IF(O1272=1,VLOOKUP($C1272&amp;"|"&amp;$B1272&amp;"|"&amp;$D1272,Empresas!$C$6:$CC$92,$G1272+6+1,0),0))))</f>
        <v>0</v>
      </c>
      <c r="AG1272" s="147">
        <f>IF(AND($I1272="Si",P1272=1),1,IF(AND($I1272="Fisico",P1272=1),1,IF(AND(P1272=1,$I1272="Electronico"),2,IF(P1272=1,VLOOKUP($C1272&amp;"|"&amp;$B1272&amp;"|"&amp;$D1272,Empresas!$C$6:$CC$92,$G1272+6+1,0),0))))</f>
        <v>0</v>
      </c>
      <c r="AH1272" s="147">
        <f>IF(AND($I1272="Si",Q1272=1),1,IF(AND($I1272="Fisico",Q1272=1),1,IF(AND(Q1272=1,$I1272="Electronico"),2,IF(Q1272=1,VLOOKUP($C1272&amp;"|"&amp;$B1272&amp;"|"&amp;$D1272,Empresas!$C$6:$CC$92,$G1272+6+1,0),0))))</f>
        <v>0</v>
      </c>
      <c r="AI1272" s="147">
        <f>IF(AND($I1272="Si",R1272=1),1,IF(AND($I1272="Fisico",R1272=1),1,IF(AND(R1272=1,$I1272="Electronico"),2,IF(R1272=1,VLOOKUP($C1272&amp;"|"&amp;$B1272&amp;"|"&amp;$D1272,Empresas!$C$6:$CC$92,$G1272+6+1,0),0))))</f>
        <v>0</v>
      </c>
      <c r="AJ1272" s="147">
        <f>IF(AND($I1272="Si",S1272=1),1,IF(AND($I1272="Fisico",S1272=1),1,IF(AND(S1272=1,$I1272="Electronico"),2,IF(S1272=1,VLOOKUP($C1272&amp;"|"&amp;$B1272&amp;"|"&amp;$D1272,Empresas!$C$6:$CC$92,$G1272+6+1,0),0))))</f>
        <v>0</v>
      </c>
      <c r="AK1272" s="147">
        <f>IF(AND($I1272="Si",T1272=1),1,IF(AND($I1272="Fisico",T1272=1),1,IF(AND(T1272=1,$I1272="Electronico"),2,IF(T1272=1,VLOOKUP($C1272&amp;"|"&amp;$B1272&amp;"|"&amp;$D1272,Empresas!$C$6:$CC$92,$G1272+6+1,0),0))))</f>
        <v>0</v>
      </c>
      <c r="AL1272" s="147">
        <f>IF(AND($I1272="Si",U1272=1),1,IF(AND($I1272="Fisico",U1272=1),1,IF(AND(U1272=1,$I1272="Electronico"),2,IF(U1272=1,VLOOKUP($C1272&amp;"|"&amp;$B1272&amp;"|"&amp;$D1272,Empresas!$C$6:$CC$92,$G1272+6+1,0),0))))</f>
        <v>0</v>
      </c>
      <c r="AM1272" s="149">
        <f t="shared" si="202"/>
        <v>0</v>
      </c>
      <c r="AN1272" s="149">
        <f t="shared" si="203"/>
        <v>0</v>
      </c>
      <c r="AO1272" s="152">
        <f t="shared" si="204"/>
        <v>0</v>
      </c>
    </row>
    <row r="1273" spans="1:41" x14ac:dyDescent="0.25">
      <c r="A1273" s="137" t="str">
        <f>VLOOKUP(D1273,Empresas!$D$7:$F$91,3,0)</f>
        <v>Omar</v>
      </c>
      <c r="B1273" s="138" t="str">
        <f>VLOOKUP(D1273,Empresas!$D$7:$G$91,4,0)</f>
        <v>Melisa N.</v>
      </c>
      <c r="C1273" s="138" t="s">
        <v>544</v>
      </c>
      <c r="D1273" s="138" t="s">
        <v>247</v>
      </c>
      <c r="E1273" s="138" t="str">
        <f>VLOOKUP(D1273,Empresas!$D$7:$E$92,2,0)</f>
        <v>NAYRA YULIANA IMPORT E.I.R.L.</v>
      </c>
      <c r="F1273" s="138" t="s">
        <v>168</v>
      </c>
      <c r="G1273" s="139">
        <f t="shared" si="208"/>
        <v>37</v>
      </c>
      <c r="H1273" s="139" t="str">
        <f>VLOOKUP(D1273,Empresas!$D$6:$L$92,7,0)</f>
        <v>Mensual</v>
      </c>
      <c r="I1273" s="138" t="str">
        <f>VLOOKUP(VLOOKUP(D1273&amp;"|"&amp;B1273,Empresas!$I$7:$CB$92,G1273,0),Tablas!$A$3:$B$5,2,0)</f>
        <v>Registro y analisis</v>
      </c>
      <c r="J1273" s="78">
        <v>1</v>
      </c>
      <c r="K1273" s="78">
        <v>1</v>
      </c>
      <c r="L1273" s="78">
        <v>1</v>
      </c>
      <c r="M1273" s="78">
        <v>1</v>
      </c>
      <c r="N1273" s="78">
        <v>1</v>
      </c>
      <c r="O1273" s="78">
        <v>1</v>
      </c>
      <c r="P1273" s="78">
        <v>1</v>
      </c>
      <c r="Q1273" s="78">
        <v>2</v>
      </c>
      <c r="R1273" s="78"/>
      <c r="S1273" s="78"/>
      <c r="T1273" s="78"/>
      <c r="U1273" s="78"/>
      <c r="V1273" s="78" t="str">
        <f>VLOOKUP(D1273,Empresas!$D$7:$CF$91,81,0)</f>
        <v>A</v>
      </c>
      <c r="W1273" s="78" t="str">
        <f>VLOOKUP(D1273,Empresas!$D$7:$M$91,10,0)</f>
        <v>General/Prico</v>
      </c>
      <c r="X1273" s="69" t="str">
        <f t="shared" si="200"/>
        <v>SI</v>
      </c>
      <c r="Y1273" s="153" t="str">
        <f t="shared" si="201"/>
        <v>Si aplica</v>
      </c>
      <c r="Z1273" s="147">
        <f>IF(Y1273="No aplica",0,IF(I1273="no",0,IF(I1273="No aplica",0,IF(I1273="Si",1,IF(I1273="Fisico",1,IF(I1273="Electronico",2,VLOOKUP(C1273&amp;"|"&amp;B1273&amp;"|"&amp;D1273,Empresas!$C$6:$CC$92,G1273+6+1,0)))))))</f>
        <v>6</v>
      </c>
      <c r="AA1273" s="147">
        <f>IF(AND($I1273="Si",J1273=1),1,IF(AND($I1273="Fisico",J1273=1),1,IF(AND(J1273=1,$I1273="Electronico"),2,IF(J1273=1,VLOOKUP($C1273&amp;"|"&amp;$B1273&amp;"|"&amp;$D1273,Empresas!$C$6:$CC$92,$G1273+6+1,0),0))))</f>
        <v>6</v>
      </c>
      <c r="AB1273" s="147">
        <f>IF(AND($I1273="Si",K1273=1),1,IF(AND($I1273="Fisico",K1273=1),1,IF(AND(K1273=1,$I1273="Electronico"),2,IF(K1273=1,VLOOKUP($C1273&amp;"|"&amp;$B1273&amp;"|"&amp;$D1273,Empresas!$C$6:$CC$92,$G1273+6+1,0),0))))</f>
        <v>6</v>
      </c>
      <c r="AC1273" s="147">
        <f>IF(AND($I1273="Si",L1273=1),1,IF(AND($I1273="Fisico",L1273=1),1,IF(AND(L1273=1,$I1273="Electronico"),2,IF(L1273=1,VLOOKUP($C1273&amp;"|"&amp;$B1273&amp;"|"&amp;$D1273,Empresas!$C$6:$CC$92,$G1273+6+1,0),0))))</f>
        <v>6</v>
      </c>
      <c r="AD1273" s="147">
        <f>IF(AND($I1273="Si",M1273=1),1,IF(AND($I1273="Fisico",M1273=1),1,IF(AND(M1273=1,$I1273="Electronico"),2,IF(M1273=1,VLOOKUP($C1273&amp;"|"&amp;$B1273&amp;"|"&amp;$D1273,Empresas!$C$6:$CC$92,$G1273+6+1,0),0))))</f>
        <v>6</v>
      </c>
      <c r="AE1273" s="147">
        <f>IF(AND($I1273="Si",N1273=1),1,IF(AND($I1273="Fisico",N1273=1),1,IF(AND(N1273=1,$I1273="Electronico"),2,IF(N1273=1,VLOOKUP($C1273&amp;"|"&amp;$B1273&amp;"|"&amp;$D1273,Empresas!$C$6:$CC$92,$G1273+6+1,0),0))))</f>
        <v>6</v>
      </c>
      <c r="AF1273" s="147">
        <f>IF(AND($I1273="Si",O1273=1),1,IF(AND($I1273="Fisico",O1273=1),1,IF(AND(O1273=1,$I1273="Electronico"),2,IF(O1273=1,VLOOKUP($C1273&amp;"|"&amp;$B1273&amp;"|"&amp;$D1273,Empresas!$C$6:$CC$92,$G1273+6+1,0),0))))</f>
        <v>6</v>
      </c>
      <c r="AG1273" s="147">
        <f>IF(AND($I1273="Si",P1273=1),1,IF(AND($I1273="Fisico",P1273=1),1,IF(AND(P1273=1,$I1273="Electronico"),2,IF(P1273=1,VLOOKUP($C1273&amp;"|"&amp;$B1273&amp;"|"&amp;$D1273,Empresas!$C$6:$CC$92,$G1273+6+1,0),0))))</f>
        <v>6</v>
      </c>
      <c r="AH1273" s="147">
        <f>IF(AND($I1273="Si",Q1273=1),1,IF(AND($I1273="Fisico",Q1273=1),1,IF(AND(Q1273=1,$I1273="Electronico"),2,IF(Q1273=1,VLOOKUP($C1273&amp;"|"&amp;$B1273&amp;"|"&amp;$D1273,Empresas!$C$6:$CC$92,$G1273+6+1,0),0))))</f>
        <v>0</v>
      </c>
      <c r="AI1273" s="147">
        <f>IF(AND($I1273="Si",R1273=1),1,IF(AND($I1273="Fisico",R1273=1),1,IF(AND(R1273=1,$I1273="Electronico"),2,IF(R1273=1,VLOOKUP($C1273&amp;"|"&amp;$B1273&amp;"|"&amp;$D1273,Empresas!$C$6:$CC$92,$G1273+6+1,0),0))))</f>
        <v>0</v>
      </c>
      <c r="AJ1273" s="147">
        <f>IF(AND($I1273="Si",S1273=1),1,IF(AND($I1273="Fisico",S1273=1),1,IF(AND(S1273=1,$I1273="Electronico"),2,IF(S1273=1,VLOOKUP($C1273&amp;"|"&amp;$B1273&amp;"|"&amp;$D1273,Empresas!$C$6:$CC$92,$G1273+6+1,0),0))))</f>
        <v>0</v>
      </c>
      <c r="AK1273" s="147">
        <f>IF(AND($I1273="Si",T1273=1),1,IF(AND($I1273="Fisico",T1273=1),1,IF(AND(T1273=1,$I1273="Electronico"),2,IF(T1273=1,VLOOKUP($C1273&amp;"|"&amp;$B1273&amp;"|"&amp;$D1273,Empresas!$C$6:$CC$92,$G1273+6+1,0),0))))</f>
        <v>0</v>
      </c>
      <c r="AL1273" s="147">
        <f>IF(AND($I1273="Si",U1273=1),1,IF(AND($I1273="Fisico",U1273=1),1,IF(AND(U1273=1,$I1273="Electronico"),2,IF(U1273=1,VLOOKUP($C1273&amp;"|"&amp;$B1273&amp;"|"&amp;$D1273,Empresas!$C$6:$CC$92,$G1273+6+1,0),0))))</f>
        <v>0</v>
      </c>
      <c r="AM1273" s="149">
        <f t="shared" si="202"/>
        <v>42</v>
      </c>
      <c r="AN1273" s="149">
        <f t="shared" si="203"/>
        <v>48</v>
      </c>
      <c r="AO1273" s="152">
        <f t="shared" si="204"/>
        <v>0.875</v>
      </c>
    </row>
    <row r="1274" spans="1:41" x14ac:dyDescent="0.25">
      <c r="A1274" s="137" t="str">
        <f>VLOOKUP(D1274,Empresas!$D$7:$F$91,3,0)</f>
        <v>Omar</v>
      </c>
      <c r="B1274" s="138" t="str">
        <f>VLOOKUP(D1274,Empresas!$D$7:$G$91,4,0)</f>
        <v>Melisa N.</v>
      </c>
      <c r="C1274" s="138" t="s">
        <v>544</v>
      </c>
      <c r="D1274" s="138" t="s">
        <v>247</v>
      </c>
      <c r="E1274" s="138" t="str">
        <f>VLOOKUP(D1274,Empresas!$D$7:$E$92,2,0)</f>
        <v>NAYRA YULIANA IMPORT E.I.R.L.</v>
      </c>
      <c r="F1274" s="138" t="s">
        <v>169</v>
      </c>
      <c r="G1274" s="139">
        <f t="shared" si="208"/>
        <v>40</v>
      </c>
      <c r="H1274" s="139" t="str">
        <f>VLOOKUP(D1274,Empresas!$D$6:$L$92,7,0)</f>
        <v>Mensual</v>
      </c>
      <c r="I1274" s="138" t="str">
        <f>VLOOKUP(VLOOKUP(D1274&amp;"|"&amp;B1274,Empresas!$I$7:$CB$92,G1274,0),Tablas!$A$3:$B$5,2,0)</f>
        <v>No aplica</v>
      </c>
      <c r="J1274" s="78"/>
      <c r="K1274" s="78"/>
      <c r="L1274" s="78"/>
      <c r="M1274" s="78"/>
      <c r="N1274" s="78"/>
      <c r="O1274" s="78"/>
      <c r="P1274" s="78"/>
      <c r="Q1274" s="78"/>
      <c r="R1274" s="78"/>
      <c r="S1274" s="78"/>
      <c r="T1274" s="78"/>
      <c r="U1274" s="78"/>
      <c r="V1274" s="78" t="str">
        <f>VLOOKUP(D1274,Empresas!$D$7:$CF$91,81,0)</f>
        <v>A</v>
      </c>
      <c r="W1274" s="78" t="str">
        <f>VLOOKUP(D1274,Empresas!$D$7:$M$91,10,0)</f>
        <v>General/Prico</v>
      </c>
      <c r="X1274" s="69" t="str">
        <f t="shared" si="200"/>
        <v>SI</v>
      </c>
      <c r="Y1274" s="153" t="str">
        <f t="shared" si="201"/>
        <v>No aplica</v>
      </c>
      <c r="Z1274" s="147">
        <f>IF(Y1274="No aplica",0,IF(I1274="no",0,IF(I1274="No aplica",0,IF(I1274="Si",1,IF(I1274="Fisico",1,IF(I1274="Electronico",2,VLOOKUP(C1274&amp;"|"&amp;B1274&amp;"|"&amp;D1274,Empresas!$C$6:$CC$92,G1274+6+1,0)))))))</f>
        <v>0</v>
      </c>
      <c r="AA1274" s="147">
        <f>IF(AND($I1274="Si",J1274=1),1,IF(AND($I1274="Fisico",J1274=1),1,IF(AND(J1274=1,$I1274="Electronico"),2,IF(J1274=1,VLOOKUP($C1274&amp;"|"&amp;$B1274&amp;"|"&amp;$D1274,Empresas!$C$6:$CC$92,$G1274+6+1,0),0))))</f>
        <v>0</v>
      </c>
      <c r="AB1274" s="147">
        <f>IF(AND($I1274="Si",K1274=1),1,IF(AND($I1274="Fisico",K1274=1),1,IF(AND(K1274=1,$I1274="Electronico"),2,IF(K1274=1,VLOOKUP($C1274&amp;"|"&amp;$B1274&amp;"|"&amp;$D1274,Empresas!$C$6:$CC$92,$G1274+6+1,0),0))))</f>
        <v>0</v>
      </c>
      <c r="AC1274" s="147">
        <f>IF(AND($I1274="Si",L1274=1),1,IF(AND($I1274="Fisico",L1274=1),1,IF(AND(L1274=1,$I1274="Electronico"),2,IF(L1274=1,VLOOKUP($C1274&amp;"|"&amp;$B1274&amp;"|"&amp;$D1274,Empresas!$C$6:$CC$92,$G1274+6+1,0),0))))</f>
        <v>0</v>
      </c>
      <c r="AD1274" s="147">
        <f>IF(AND($I1274="Si",M1274=1),1,IF(AND($I1274="Fisico",M1274=1),1,IF(AND(M1274=1,$I1274="Electronico"),2,IF(M1274=1,VLOOKUP($C1274&amp;"|"&amp;$B1274&amp;"|"&amp;$D1274,Empresas!$C$6:$CC$92,$G1274+6+1,0),0))))</f>
        <v>0</v>
      </c>
      <c r="AE1274" s="147">
        <f>IF(AND($I1274="Si",N1274=1),1,IF(AND($I1274="Fisico",N1274=1),1,IF(AND(N1274=1,$I1274="Electronico"),2,IF(N1274=1,VLOOKUP($C1274&amp;"|"&amp;$B1274&amp;"|"&amp;$D1274,Empresas!$C$6:$CC$92,$G1274+6+1,0),0))))</f>
        <v>0</v>
      </c>
      <c r="AF1274" s="147">
        <f>IF(AND($I1274="Si",O1274=1),1,IF(AND($I1274="Fisico",O1274=1),1,IF(AND(O1274=1,$I1274="Electronico"),2,IF(O1274=1,VLOOKUP($C1274&amp;"|"&amp;$B1274&amp;"|"&amp;$D1274,Empresas!$C$6:$CC$92,$G1274+6+1,0),0))))</f>
        <v>0</v>
      </c>
      <c r="AG1274" s="147">
        <f>IF(AND($I1274="Si",P1274=1),1,IF(AND($I1274="Fisico",P1274=1),1,IF(AND(P1274=1,$I1274="Electronico"),2,IF(P1274=1,VLOOKUP($C1274&amp;"|"&amp;$B1274&amp;"|"&amp;$D1274,Empresas!$C$6:$CC$92,$G1274+6+1,0),0))))</f>
        <v>0</v>
      </c>
      <c r="AH1274" s="147">
        <f>IF(AND($I1274="Si",Q1274=1),1,IF(AND($I1274="Fisico",Q1274=1),1,IF(AND(Q1274=1,$I1274="Electronico"),2,IF(Q1274=1,VLOOKUP($C1274&amp;"|"&amp;$B1274&amp;"|"&amp;$D1274,Empresas!$C$6:$CC$92,$G1274+6+1,0),0))))</f>
        <v>0</v>
      </c>
      <c r="AI1274" s="147">
        <f>IF(AND($I1274="Si",R1274=1),1,IF(AND($I1274="Fisico",R1274=1),1,IF(AND(R1274=1,$I1274="Electronico"),2,IF(R1274=1,VLOOKUP($C1274&amp;"|"&amp;$B1274&amp;"|"&amp;$D1274,Empresas!$C$6:$CC$92,$G1274+6+1,0),0))))</f>
        <v>0</v>
      </c>
      <c r="AJ1274" s="147">
        <f>IF(AND($I1274="Si",S1274=1),1,IF(AND($I1274="Fisico",S1274=1),1,IF(AND(S1274=1,$I1274="Electronico"),2,IF(S1274=1,VLOOKUP($C1274&amp;"|"&amp;$B1274&amp;"|"&amp;$D1274,Empresas!$C$6:$CC$92,$G1274+6+1,0),0))))</f>
        <v>0</v>
      </c>
      <c r="AK1274" s="147">
        <f>IF(AND($I1274="Si",T1274=1),1,IF(AND($I1274="Fisico",T1274=1),1,IF(AND(T1274=1,$I1274="Electronico"),2,IF(T1274=1,VLOOKUP($C1274&amp;"|"&amp;$B1274&amp;"|"&amp;$D1274,Empresas!$C$6:$CC$92,$G1274+6+1,0),0))))</f>
        <v>0</v>
      </c>
      <c r="AL1274" s="147">
        <f>IF(AND($I1274="Si",U1274=1),1,IF(AND($I1274="Fisico",U1274=1),1,IF(AND(U1274=1,$I1274="Electronico"),2,IF(U1274=1,VLOOKUP($C1274&amp;"|"&amp;$B1274&amp;"|"&amp;$D1274,Empresas!$C$6:$CC$92,$G1274+6+1,0),0))))</f>
        <v>0</v>
      </c>
      <c r="AM1274" s="149">
        <f t="shared" si="202"/>
        <v>0</v>
      </c>
      <c r="AN1274" s="149">
        <f t="shared" si="203"/>
        <v>0</v>
      </c>
      <c r="AO1274" s="152">
        <f t="shared" si="204"/>
        <v>0</v>
      </c>
    </row>
    <row r="1275" spans="1:41" x14ac:dyDescent="0.25">
      <c r="A1275" s="137" t="str">
        <f>VLOOKUP(D1275,Empresas!$D$7:$F$91,3,0)</f>
        <v>Omar</v>
      </c>
      <c r="B1275" s="138" t="str">
        <f>VLOOKUP(D1275,Empresas!$D$7:$G$91,4,0)</f>
        <v>Melisa N.</v>
      </c>
      <c r="C1275" s="138" t="s">
        <v>544</v>
      </c>
      <c r="D1275" s="138" t="s">
        <v>247</v>
      </c>
      <c r="E1275" s="138" t="str">
        <f>VLOOKUP(D1275,Empresas!$D$7:$E$92,2,0)</f>
        <v>NAYRA YULIANA IMPORT E.I.R.L.</v>
      </c>
      <c r="F1275" s="138" t="s">
        <v>170</v>
      </c>
      <c r="G1275" s="139">
        <f t="shared" si="208"/>
        <v>43</v>
      </c>
      <c r="H1275" s="139" t="str">
        <f>VLOOKUP(D1275,Empresas!$D$6:$L$92,7,0)</f>
        <v>Mensual</v>
      </c>
      <c r="I1275" s="138" t="str">
        <f>VLOOKUP(VLOOKUP(D1275&amp;"|"&amp;B1275,Empresas!$I$7:$CB$92,G1275,0),Tablas!$A$3:$B$5,2,0)</f>
        <v>No aplica</v>
      </c>
      <c r="J1275" s="78"/>
      <c r="K1275" s="78"/>
      <c r="L1275" s="78"/>
      <c r="M1275" s="78"/>
      <c r="N1275" s="78"/>
      <c r="O1275" s="78"/>
      <c r="P1275" s="78"/>
      <c r="Q1275" s="78"/>
      <c r="R1275" s="78"/>
      <c r="S1275" s="78"/>
      <c r="T1275" s="78"/>
      <c r="U1275" s="78"/>
      <c r="V1275" s="78" t="str">
        <f>VLOOKUP(D1275,Empresas!$D$7:$CF$91,81,0)</f>
        <v>A</v>
      </c>
      <c r="W1275" s="78" t="str">
        <f>VLOOKUP(D1275,Empresas!$D$7:$M$91,10,0)</f>
        <v>General/Prico</v>
      </c>
      <c r="X1275" s="69" t="str">
        <f t="shared" si="200"/>
        <v>SI</v>
      </c>
      <c r="Y1275" s="153" t="str">
        <f t="shared" si="201"/>
        <v>No aplica</v>
      </c>
      <c r="Z1275" s="147">
        <f>IF(Y1275="No aplica",0,IF(I1275="no",0,IF(I1275="No aplica",0,IF(I1275="Si",1,IF(I1275="Fisico",1,IF(I1275="Electronico",2,VLOOKUP(C1275&amp;"|"&amp;B1275&amp;"|"&amp;D1275,Empresas!$C$6:$CC$92,G1275+6+1,0)))))))</f>
        <v>0</v>
      </c>
      <c r="AA1275" s="147">
        <f>IF(AND($I1275="Si",J1275=1),1,IF(AND($I1275="Fisico",J1275=1),1,IF(AND(J1275=1,$I1275="Electronico"),2,IF(J1275=1,VLOOKUP($C1275&amp;"|"&amp;$B1275&amp;"|"&amp;$D1275,Empresas!$C$6:$CC$92,$G1275+6+1,0),0))))</f>
        <v>0</v>
      </c>
      <c r="AB1275" s="147">
        <f>IF(AND($I1275="Si",K1275=1),1,IF(AND($I1275="Fisico",K1275=1),1,IF(AND(K1275=1,$I1275="Electronico"),2,IF(K1275=1,VLOOKUP($C1275&amp;"|"&amp;$B1275&amp;"|"&amp;$D1275,Empresas!$C$6:$CC$92,$G1275+6+1,0),0))))</f>
        <v>0</v>
      </c>
      <c r="AC1275" s="147">
        <f>IF(AND($I1275="Si",L1275=1),1,IF(AND($I1275="Fisico",L1275=1),1,IF(AND(L1275=1,$I1275="Electronico"),2,IF(L1275=1,VLOOKUP($C1275&amp;"|"&amp;$B1275&amp;"|"&amp;$D1275,Empresas!$C$6:$CC$92,$G1275+6+1,0),0))))</f>
        <v>0</v>
      </c>
      <c r="AD1275" s="147">
        <f>IF(AND($I1275="Si",M1275=1),1,IF(AND($I1275="Fisico",M1275=1),1,IF(AND(M1275=1,$I1275="Electronico"),2,IF(M1275=1,VLOOKUP($C1275&amp;"|"&amp;$B1275&amp;"|"&amp;$D1275,Empresas!$C$6:$CC$92,$G1275+6+1,0),0))))</f>
        <v>0</v>
      </c>
      <c r="AE1275" s="147">
        <f>IF(AND($I1275="Si",N1275=1),1,IF(AND($I1275="Fisico",N1275=1),1,IF(AND(N1275=1,$I1275="Electronico"),2,IF(N1275=1,VLOOKUP($C1275&amp;"|"&amp;$B1275&amp;"|"&amp;$D1275,Empresas!$C$6:$CC$92,$G1275+6+1,0),0))))</f>
        <v>0</v>
      </c>
      <c r="AF1275" s="147">
        <f>IF(AND($I1275="Si",O1275=1),1,IF(AND($I1275="Fisico",O1275=1),1,IF(AND(O1275=1,$I1275="Electronico"),2,IF(O1275=1,VLOOKUP($C1275&amp;"|"&amp;$B1275&amp;"|"&amp;$D1275,Empresas!$C$6:$CC$92,$G1275+6+1,0),0))))</f>
        <v>0</v>
      </c>
      <c r="AG1275" s="147">
        <f>IF(AND($I1275="Si",P1275=1),1,IF(AND($I1275="Fisico",P1275=1),1,IF(AND(P1275=1,$I1275="Electronico"),2,IF(P1275=1,VLOOKUP($C1275&amp;"|"&amp;$B1275&amp;"|"&amp;$D1275,Empresas!$C$6:$CC$92,$G1275+6+1,0),0))))</f>
        <v>0</v>
      </c>
      <c r="AH1275" s="147">
        <f>IF(AND($I1275="Si",Q1275=1),1,IF(AND($I1275="Fisico",Q1275=1),1,IF(AND(Q1275=1,$I1275="Electronico"),2,IF(Q1275=1,VLOOKUP($C1275&amp;"|"&amp;$B1275&amp;"|"&amp;$D1275,Empresas!$C$6:$CC$92,$G1275+6+1,0),0))))</f>
        <v>0</v>
      </c>
      <c r="AI1275" s="147">
        <f>IF(AND($I1275="Si",R1275=1),1,IF(AND($I1275="Fisico",R1275=1),1,IF(AND(R1275=1,$I1275="Electronico"),2,IF(R1275=1,VLOOKUP($C1275&amp;"|"&amp;$B1275&amp;"|"&amp;$D1275,Empresas!$C$6:$CC$92,$G1275+6+1,0),0))))</f>
        <v>0</v>
      </c>
      <c r="AJ1275" s="147">
        <f>IF(AND($I1275="Si",S1275=1),1,IF(AND($I1275="Fisico",S1275=1),1,IF(AND(S1275=1,$I1275="Electronico"),2,IF(S1275=1,VLOOKUP($C1275&amp;"|"&amp;$B1275&amp;"|"&amp;$D1275,Empresas!$C$6:$CC$92,$G1275+6+1,0),0))))</f>
        <v>0</v>
      </c>
      <c r="AK1275" s="147">
        <f>IF(AND($I1275="Si",T1275=1),1,IF(AND($I1275="Fisico",T1275=1),1,IF(AND(T1275=1,$I1275="Electronico"),2,IF(T1275=1,VLOOKUP($C1275&amp;"|"&amp;$B1275&amp;"|"&amp;$D1275,Empresas!$C$6:$CC$92,$G1275+6+1,0),0))))</f>
        <v>0</v>
      </c>
      <c r="AL1275" s="147">
        <f>IF(AND($I1275="Si",U1275=1),1,IF(AND($I1275="Fisico",U1275=1),1,IF(AND(U1275=1,$I1275="Electronico"),2,IF(U1275=1,VLOOKUP($C1275&amp;"|"&amp;$B1275&amp;"|"&amp;$D1275,Empresas!$C$6:$CC$92,$G1275+6+1,0),0))))</f>
        <v>0</v>
      </c>
      <c r="AM1275" s="149">
        <f t="shared" si="202"/>
        <v>0</v>
      </c>
      <c r="AN1275" s="149">
        <f t="shared" si="203"/>
        <v>0</v>
      </c>
      <c r="AO1275" s="152">
        <f t="shared" si="204"/>
        <v>0</v>
      </c>
    </row>
    <row r="1276" spans="1:41" x14ac:dyDescent="0.25">
      <c r="A1276" s="137" t="str">
        <f>VLOOKUP(D1276,Empresas!$D$7:$F$91,3,0)</f>
        <v>Omar</v>
      </c>
      <c r="B1276" s="138" t="str">
        <f>VLOOKUP(D1276,Empresas!$D$7:$G$91,4,0)</f>
        <v>Melisa N.</v>
      </c>
      <c r="C1276" s="138" t="s">
        <v>544</v>
      </c>
      <c r="D1276" s="138" t="s">
        <v>247</v>
      </c>
      <c r="E1276" s="138" t="str">
        <f>VLOOKUP(D1276,Empresas!$D$7:$E$92,2,0)</f>
        <v>NAYRA YULIANA IMPORT E.I.R.L.</v>
      </c>
      <c r="F1276" s="138" t="s">
        <v>171</v>
      </c>
      <c r="G1276" s="139">
        <f t="shared" si="208"/>
        <v>46</v>
      </c>
      <c r="H1276" s="139" t="str">
        <f>VLOOKUP(D1276,Empresas!$D$6:$L$92,7,0)</f>
        <v>Mensual</v>
      </c>
      <c r="I1276" s="138" t="str">
        <f>VLOOKUP(VLOOKUP(D1276&amp;"|"&amp;B1276,Empresas!$I$7:$CB$92,G1276,0),Tablas!$A$3:$B$5,2,0)</f>
        <v>No aplica</v>
      </c>
      <c r="J1276" s="78"/>
      <c r="K1276" s="78"/>
      <c r="L1276" s="78"/>
      <c r="M1276" s="78"/>
      <c r="N1276" s="78"/>
      <c r="O1276" s="78"/>
      <c r="P1276" s="78"/>
      <c r="Q1276" s="78"/>
      <c r="R1276" s="78"/>
      <c r="S1276" s="78"/>
      <c r="T1276" s="78"/>
      <c r="U1276" s="78"/>
      <c r="V1276" s="78" t="str">
        <f>VLOOKUP(D1276,Empresas!$D$7:$CF$91,81,0)</f>
        <v>A</v>
      </c>
      <c r="W1276" s="78" t="str">
        <f>VLOOKUP(D1276,Empresas!$D$7:$M$91,10,0)</f>
        <v>General/Prico</v>
      </c>
      <c r="X1276" s="69" t="str">
        <f t="shared" si="200"/>
        <v>SI</v>
      </c>
      <c r="Y1276" s="153" t="str">
        <f t="shared" si="201"/>
        <v>No aplica</v>
      </c>
      <c r="Z1276" s="147">
        <f>IF(Y1276="No aplica",0,IF(I1276="no",0,IF(I1276="No aplica",0,IF(I1276="Si",1,IF(I1276="Fisico",1,IF(I1276="Electronico",2,VLOOKUP(C1276&amp;"|"&amp;B1276&amp;"|"&amp;D1276,Empresas!$C$6:$CC$92,G1276+6+1,0)))))))</f>
        <v>0</v>
      </c>
      <c r="AA1276" s="147">
        <f>IF(AND($I1276="Si",J1276=1),1,IF(AND($I1276="Fisico",J1276=1),1,IF(AND(J1276=1,$I1276="Electronico"),2,IF(J1276=1,VLOOKUP($C1276&amp;"|"&amp;$B1276&amp;"|"&amp;$D1276,Empresas!$C$6:$CC$92,$G1276+6+1,0),0))))</f>
        <v>0</v>
      </c>
      <c r="AB1276" s="147">
        <f>IF(AND($I1276="Si",K1276=1),1,IF(AND($I1276="Fisico",K1276=1),1,IF(AND(K1276=1,$I1276="Electronico"),2,IF(K1276=1,VLOOKUP($C1276&amp;"|"&amp;$B1276&amp;"|"&amp;$D1276,Empresas!$C$6:$CC$92,$G1276+6+1,0),0))))</f>
        <v>0</v>
      </c>
      <c r="AC1276" s="147">
        <f>IF(AND($I1276="Si",L1276=1),1,IF(AND($I1276="Fisico",L1276=1),1,IF(AND(L1276=1,$I1276="Electronico"),2,IF(L1276=1,VLOOKUP($C1276&amp;"|"&amp;$B1276&amp;"|"&amp;$D1276,Empresas!$C$6:$CC$92,$G1276+6+1,0),0))))</f>
        <v>0</v>
      </c>
      <c r="AD1276" s="147">
        <f>IF(AND($I1276="Si",M1276=1),1,IF(AND($I1276="Fisico",M1276=1),1,IF(AND(M1276=1,$I1276="Electronico"),2,IF(M1276=1,VLOOKUP($C1276&amp;"|"&amp;$B1276&amp;"|"&amp;$D1276,Empresas!$C$6:$CC$92,$G1276+6+1,0),0))))</f>
        <v>0</v>
      </c>
      <c r="AE1276" s="147">
        <f>IF(AND($I1276="Si",N1276=1),1,IF(AND($I1276="Fisico",N1276=1),1,IF(AND(N1276=1,$I1276="Electronico"),2,IF(N1276=1,VLOOKUP($C1276&amp;"|"&amp;$B1276&amp;"|"&amp;$D1276,Empresas!$C$6:$CC$92,$G1276+6+1,0),0))))</f>
        <v>0</v>
      </c>
      <c r="AF1276" s="147">
        <f>IF(AND($I1276="Si",O1276=1),1,IF(AND($I1276="Fisico",O1276=1),1,IF(AND(O1276=1,$I1276="Electronico"),2,IF(O1276=1,VLOOKUP($C1276&amp;"|"&amp;$B1276&amp;"|"&amp;$D1276,Empresas!$C$6:$CC$92,$G1276+6+1,0),0))))</f>
        <v>0</v>
      </c>
      <c r="AG1276" s="147">
        <f>IF(AND($I1276="Si",P1276=1),1,IF(AND($I1276="Fisico",P1276=1),1,IF(AND(P1276=1,$I1276="Electronico"),2,IF(P1276=1,VLOOKUP($C1276&amp;"|"&amp;$B1276&amp;"|"&amp;$D1276,Empresas!$C$6:$CC$92,$G1276+6+1,0),0))))</f>
        <v>0</v>
      </c>
      <c r="AH1276" s="147">
        <f>IF(AND($I1276="Si",Q1276=1),1,IF(AND($I1276="Fisico",Q1276=1),1,IF(AND(Q1276=1,$I1276="Electronico"),2,IF(Q1276=1,VLOOKUP($C1276&amp;"|"&amp;$B1276&amp;"|"&amp;$D1276,Empresas!$C$6:$CC$92,$G1276+6+1,0),0))))</f>
        <v>0</v>
      </c>
      <c r="AI1276" s="147">
        <f>IF(AND($I1276="Si",R1276=1),1,IF(AND($I1276="Fisico",R1276=1),1,IF(AND(R1276=1,$I1276="Electronico"),2,IF(R1276=1,VLOOKUP($C1276&amp;"|"&amp;$B1276&amp;"|"&amp;$D1276,Empresas!$C$6:$CC$92,$G1276+6+1,0),0))))</f>
        <v>0</v>
      </c>
      <c r="AJ1276" s="147">
        <f>IF(AND($I1276="Si",S1276=1),1,IF(AND($I1276="Fisico",S1276=1),1,IF(AND(S1276=1,$I1276="Electronico"),2,IF(S1276=1,VLOOKUP($C1276&amp;"|"&amp;$B1276&amp;"|"&amp;$D1276,Empresas!$C$6:$CC$92,$G1276+6+1,0),0))))</f>
        <v>0</v>
      </c>
      <c r="AK1276" s="147">
        <f>IF(AND($I1276="Si",T1276=1),1,IF(AND($I1276="Fisico",T1276=1),1,IF(AND(T1276=1,$I1276="Electronico"),2,IF(T1276=1,VLOOKUP($C1276&amp;"|"&amp;$B1276&amp;"|"&amp;$D1276,Empresas!$C$6:$CC$92,$G1276+6+1,0),0))))</f>
        <v>0</v>
      </c>
      <c r="AL1276" s="147">
        <f>IF(AND($I1276="Si",U1276=1),1,IF(AND($I1276="Fisico",U1276=1),1,IF(AND(U1276=1,$I1276="Electronico"),2,IF(U1276=1,VLOOKUP($C1276&amp;"|"&amp;$B1276&amp;"|"&amp;$D1276,Empresas!$C$6:$CC$92,$G1276+6+1,0),0))))</f>
        <v>0</v>
      </c>
      <c r="AM1276" s="149">
        <f t="shared" si="202"/>
        <v>0</v>
      </c>
      <c r="AN1276" s="149">
        <f t="shared" si="203"/>
        <v>0</v>
      </c>
      <c r="AO1276" s="152">
        <f t="shared" si="204"/>
        <v>0</v>
      </c>
    </row>
    <row r="1277" spans="1:41" x14ac:dyDescent="0.25">
      <c r="A1277" s="140" t="str">
        <f>VLOOKUP(D1277,Empresas!$D$7:$F$91,3,0)</f>
        <v>Omar</v>
      </c>
      <c r="B1277" s="141" t="str">
        <f>VLOOKUP(D1277,Empresas!$D$7:$G$91,4,0)</f>
        <v>Melisa N.</v>
      </c>
      <c r="C1277" s="141" t="s">
        <v>544</v>
      </c>
      <c r="D1277" s="141" t="s">
        <v>247</v>
      </c>
      <c r="E1277" s="141" t="str">
        <f>VLOOKUP(D1277,Empresas!$D$7:$E$92,2,0)</f>
        <v>NAYRA YULIANA IMPORT E.I.R.L.</v>
      </c>
      <c r="F1277" s="141" t="s">
        <v>172</v>
      </c>
      <c r="G1277" s="142">
        <f>+Empresas!$BF$2</f>
        <v>50</v>
      </c>
      <c r="H1277" s="142" t="str">
        <f>VLOOKUP(D1277,Empresas!$D$6:$L$92,7,0)</f>
        <v>Mensual</v>
      </c>
      <c r="I1277" s="141" t="str">
        <f>VLOOKUP(VLOOKUP(D1277&amp;"|"&amp;B1277,Empresas!$I$7:$CB$92,G1277,0),Tablas!$A$8:$B$10,2,0)</f>
        <v>Electronico</v>
      </c>
      <c r="J1277" s="78">
        <v>1</v>
      </c>
      <c r="K1277" s="78">
        <v>1</v>
      </c>
      <c r="L1277" s="78">
        <v>1</v>
      </c>
      <c r="M1277" s="78">
        <v>1</v>
      </c>
      <c r="N1277" s="78">
        <v>1</v>
      </c>
      <c r="O1277" s="78">
        <v>1</v>
      </c>
      <c r="P1277" s="78">
        <v>1</v>
      </c>
      <c r="Q1277" s="78">
        <v>2</v>
      </c>
      <c r="R1277" s="78"/>
      <c r="S1277" s="78"/>
      <c r="T1277" s="78"/>
      <c r="U1277" s="78"/>
      <c r="V1277" s="78" t="str">
        <f>VLOOKUP(D1277,Empresas!$D$7:$CF$91,81,0)</f>
        <v>A</v>
      </c>
      <c r="W1277" s="78" t="str">
        <f>VLOOKUP(D1277,Empresas!$D$7:$M$91,10,0)</f>
        <v>General/Prico</v>
      </c>
      <c r="X1277" s="69" t="str">
        <f t="shared" si="200"/>
        <v>SI</v>
      </c>
      <c r="Y1277" s="153" t="str">
        <f t="shared" si="201"/>
        <v>Si aplica</v>
      </c>
      <c r="Z1277" s="147">
        <f>IF(Y1277="No aplica",0,IF(I1277="no",0,IF(I1277="No aplica",0,IF(I1277="Si",1,IF(I1277="Fisico",1,IF(I1277="Electronico",2,VLOOKUP(C1277&amp;"|"&amp;B1277&amp;"|"&amp;D1277,Empresas!$C$6:$CC$92,G1277+6+1,0)))))))</f>
        <v>2</v>
      </c>
      <c r="AA1277" s="147">
        <f>IF(AND($I1277="Si",J1277=1),1,IF(AND($I1277="Fisico",J1277=1),1,IF(AND(J1277=1,$I1277="Electronico"),2,IF(J1277=1,VLOOKUP($C1277&amp;"|"&amp;$B1277&amp;"|"&amp;$D1277,Empresas!$C$6:$CC$92,$G1277+6+1,0),0))))</f>
        <v>2</v>
      </c>
      <c r="AB1277" s="147">
        <f>IF(AND($I1277="Si",K1277=1),1,IF(AND($I1277="Fisico",K1277=1),1,IF(AND(K1277=1,$I1277="Electronico"),2,IF(K1277=1,VLOOKUP($C1277&amp;"|"&amp;$B1277&amp;"|"&amp;$D1277,Empresas!$C$6:$CC$92,$G1277+6+1,0),0))))</f>
        <v>2</v>
      </c>
      <c r="AC1277" s="147">
        <f>IF(AND($I1277="Si",L1277=1),1,IF(AND($I1277="Fisico",L1277=1),1,IF(AND(L1277=1,$I1277="Electronico"),2,IF(L1277=1,VLOOKUP($C1277&amp;"|"&amp;$B1277&amp;"|"&amp;$D1277,Empresas!$C$6:$CC$92,$G1277+6+1,0),0))))</f>
        <v>2</v>
      </c>
      <c r="AD1277" s="147">
        <f>IF(AND($I1277="Si",M1277=1),1,IF(AND($I1277="Fisico",M1277=1),1,IF(AND(M1277=1,$I1277="Electronico"),2,IF(M1277=1,VLOOKUP($C1277&amp;"|"&amp;$B1277&amp;"|"&amp;$D1277,Empresas!$C$6:$CC$92,$G1277+6+1,0),0))))</f>
        <v>2</v>
      </c>
      <c r="AE1277" s="147">
        <f>IF(AND($I1277="Si",N1277=1),1,IF(AND($I1277="Fisico",N1277=1),1,IF(AND(N1277=1,$I1277="Electronico"),2,IF(N1277=1,VLOOKUP($C1277&amp;"|"&amp;$B1277&amp;"|"&amp;$D1277,Empresas!$C$6:$CC$92,$G1277+6+1,0),0))))</f>
        <v>2</v>
      </c>
      <c r="AF1277" s="147">
        <f>IF(AND($I1277="Si",O1277=1),1,IF(AND($I1277="Fisico",O1277=1),1,IF(AND(O1277=1,$I1277="Electronico"),2,IF(O1277=1,VLOOKUP($C1277&amp;"|"&amp;$B1277&amp;"|"&amp;$D1277,Empresas!$C$6:$CC$92,$G1277+6+1,0),0))))</f>
        <v>2</v>
      </c>
      <c r="AG1277" s="147">
        <f>IF(AND($I1277="Si",P1277=1),1,IF(AND($I1277="Fisico",P1277=1),1,IF(AND(P1277=1,$I1277="Electronico"),2,IF(P1277=1,VLOOKUP($C1277&amp;"|"&amp;$B1277&amp;"|"&amp;$D1277,Empresas!$C$6:$CC$92,$G1277+6+1,0),0))))</f>
        <v>2</v>
      </c>
      <c r="AH1277" s="147">
        <f>IF(AND($I1277="Si",Q1277=1),1,IF(AND($I1277="Fisico",Q1277=1),1,IF(AND(Q1277=1,$I1277="Electronico"),2,IF(Q1277=1,VLOOKUP($C1277&amp;"|"&amp;$B1277&amp;"|"&amp;$D1277,Empresas!$C$6:$CC$92,$G1277+6+1,0),0))))</f>
        <v>0</v>
      </c>
      <c r="AI1277" s="147">
        <f>IF(AND($I1277="Si",R1277=1),1,IF(AND($I1277="Fisico",R1277=1),1,IF(AND(R1277=1,$I1277="Electronico"),2,IF(R1277=1,VLOOKUP($C1277&amp;"|"&amp;$B1277&amp;"|"&amp;$D1277,Empresas!$C$6:$CC$92,$G1277+6+1,0),0))))</f>
        <v>0</v>
      </c>
      <c r="AJ1277" s="147">
        <f>IF(AND($I1277="Si",S1277=1),1,IF(AND($I1277="Fisico",S1277=1),1,IF(AND(S1277=1,$I1277="Electronico"),2,IF(S1277=1,VLOOKUP($C1277&amp;"|"&amp;$B1277&amp;"|"&amp;$D1277,Empresas!$C$6:$CC$92,$G1277+6+1,0),0))))</f>
        <v>0</v>
      </c>
      <c r="AK1277" s="147">
        <f>IF(AND($I1277="Si",T1277=1),1,IF(AND($I1277="Fisico",T1277=1),1,IF(AND(T1277=1,$I1277="Electronico"),2,IF(T1277=1,VLOOKUP($C1277&amp;"|"&amp;$B1277&amp;"|"&amp;$D1277,Empresas!$C$6:$CC$92,$G1277+6+1,0),0))))</f>
        <v>0</v>
      </c>
      <c r="AL1277" s="147">
        <f>IF(AND($I1277="Si",U1277=1),1,IF(AND($I1277="Fisico",U1277=1),1,IF(AND(U1277=1,$I1277="Electronico"),2,IF(U1277=1,VLOOKUP($C1277&amp;"|"&amp;$B1277&amp;"|"&amp;$D1277,Empresas!$C$6:$CC$92,$G1277+6+1,0),0))))</f>
        <v>0</v>
      </c>
      <c r="AM1277" s="149">
        <f t="shared" si="202"/>
        <v>14</v>
      </c>
      <c r="AN1277" s="149">
        <f t="shared" si="203"/>
        <v>16</v>
      </c>
      <c r="AO1277" s="152">
        <f t="shared" si="204"/>
        <v>0.875</v>
      </c>
    </row>
    <row r="1278" spans="1:41" x14ac:dyDescent="0.25">
      <c r="A1278" s="140" t="str">
        <f>VLOOKUP(D1278,Empresas!$D$7:$F$91,3,0)</f>
        <v>Omar</v>
      </c>
      <c r="B1278" s="141" t="str">
        <f>VLOOKUP(D1278,Empresas!$D$7:$G$91,4,0)</f>
        <v>Melisa N.</v>
      </c>
      <c r="C1278" s="141" t="s">
        <v>544</v>
      </c>
      <c r="D1278" s="141" t="s">
        <v>247</v>
      </c>
      <c r="E1278" s="141" t="str">
        <f>VLOOKUP(D1278,Empresas!$D$7:$E$92,2,0)</f>
        <v>NAYRA YULIANA IMPORT E.I.R.L.</v>
      </c>
      <c r="F1278" s="141" t="s">
        <v>173</v>
      </c>
      <c r="G1278" s="142">
        <f>+G1277+1</f>
        <v>51</v>
      </c>
      <c r="H1278" s="142" t="str">
        <f>VLOOKUP(D1278,Empresas!$D$6:$L$92,7,0)</f>
        <v>Mensual</v>
      </c>
      <c r="I1278" s="141" t="str">
        <f>VLOOKUP(VLOOKUP(D1278&amp;"|"&amp;B1278,Empresas!$I$7:$CB$92,G1278,0),Tablas!$A$8:$B$10,2,0)</f>
        <v>Electronico</v>
      </c>
      <c r="J1278" s="78">
        <v>1</v>
      </c>
      <c r="K1278" s="78">
        <v>1</v>
      </c>
      <c r="L1278" s="78">
        <v>1</v>
      </c>
      <c r="M1278" s="78">
        <v>1</v>
      </c>
      <c r="N1278" s="78">
        <v>1</v>
      </c>
      <c r="O1278" s="78">
        <v>1</v>
      </c>
      <c r="P1278" s="78">
        <v>1</v>
      </c>
      <c r="Q1278" s="78">
        <v>2</v>
      </c>
      <c r="R1278" s="78"/>
      <c r="S1278" s="78"/>
      <c r="T1278" s="78"/>
      <c r="U1278" s="78"/>
      <c r="V1278" s="78" t="str">
        <f>VLOOKUP(D1278,Empresas!$D$7:$CF$91,81,0)</f>
        <v>A</v>
      </c>
      <c r="W1278" s="78" t="str">
        <f>VLOOKUP(D1278,Empresas!$D$7:$M$91,10,0)</f>
        <v>General/Prico</v>
      </c>
      <c r="X1278" s="69" t="str">
        <f t="shared" si="200"/>
        <v>SI</v>
      </c>
      <c r="Y1278" s="153" t="str">
        <f t="shared" si="201"/>
        <v>Si aplica</v>
      </c>
      <c r="Z1278" s="147">
        <f>IF(Y1278="No aplica",0,IF(I1278="no",0,IF(I1278="No aplica",0,IF(I1278="Si",1,IF(I1278="Fisico",1,IF(I1278="Electronico",2,VLOOKUP(C1278&amp;"|"&amp;B1278&amp;"|"&amp;D1278,Empresas!$C$6:$CC$92,G1278+6+1,0)))))))</f>
        <v>2</v>
      </c>
      <c r="AA1278" s="147">
        <f>IF(AND($I1278="Si",J1278=1),1,IF(AND($I1278="Fisico",J1278=1),1,IF(AND(J1278=1,$I1278="Electronico"),2,IF(J1278=1,VLOOKUP($C1278&amp;"|"&amp;$B1278&amp;"|"&amp;$D1278,Empresas!$C$6:$CC$92,$G1278+6+1,0),0))))</f>
        <v>2</v>
      </c>
      <c r="AB1278" s="147">
        <f>IF(AND($I1278="Si",K1278=1),1,IF(AND($I1278="Fisico",K1278=1),1,IF(AND(K1278=1,$I1278="Electronico"),2,IF(K1278=1,VLOOKUP($C1278&amp;"|"&amp;$B1278&amp;"|"&amp;$D1278,Empresas!$C$6:$CC$92,$G1278+6+1,0),0))))</f>
        <v>2</v>
      </c>
      <c r="AC1278" s="147">
        <f>IF(AND($I1278="Si",L1278=1),1,IF(AND($I1278="Fisico",L1278=1),1,IF(AND(L1278=1,$I1278="Electronico"),2,IF(L1278=1,VLOOKUP($C1278&amp;"|"&amp;$B1278&amp;"|"&amp;$D1278,Empresas!$C$6:$CC$92,$G1278+6+1,0),0))))</f>
        <v>2</v>
      </c>
      <c r="AD1278" s="147">
        <f>IF(AND($I1278="Si",M1278=1),1,IF(AND($I1278="Fisico",M1278=1),1,IF(AND(M1278=1,$I1278="Electronico"),2,IF(M1278=1,VLOOKUP($C1278&amp;"|"&amp;$B1278&amp;"|"&amp;$D1278,Empresas!$C$6:$CC$92,$G1278+6+1,0),0))))</f>
        <v>2</v>
      </c>
      <c r="AE1278" s="147">
        <f>IF(AND($I1278="Si",N1278=1),1,IF(AND($I1278="Fisico",N1278=1),1,IF(AND(N1278=1,$I1278="Electronico"),2,IF(N1278=1,VLOOKUP($C1278&amp;"|"&amp;$B1278&amp;"|"&amp;$D1278,Empresas!$C$6:$CC$92,$G1278+6+1,0),0))))</f>
        <v>2</v>
      </c>
      <c r="AF1278" s="147">
        <f>IF(AND($I1278="Si",O1278=1),1,IF(AND($I1278="Fisico",O1278=1),1,IF(AND(O1278=1,$I1278="Electronico"),2,IF(O1278=1,VLOOKUP($C1278&amp;"|"&amp;$B1278&amp;"|"&amp;$D1278,Empresas!$C$6:$CC$92,$G1278+6+1,0),0))))</f>
        <v>2</v>
      </c>
      <c r="AG1278" s="147">
        <f>IF(AND($I1278="Si",P1278=1),1,IF(AND($I1278="Fisico",P1278=1),1,IF(AND(P1278=1,$I1278="Electronico"),2,IF(P1278=1,VLOOKUP($C1278&amp;"|"&amp;$B1278&amp;"|"&amp;$D1278,Empresas!$C$6:$CC$92,$G1278+6+1,0),0))))</f>
        <v>2</v>
      </c>
      <c r="AH1278" s="147">
        <f>IF(AND($I1278="Si",Q1278=1),1,IF(AND($I1278="Fisico",Q1278=1),1,IF(AND(Q1278=1,$I1278="Electronico"),2,IF(Q1278=1,VLOOKUP($C1278&amp;"|"&amp;$B1278&amp;"|"&amp;$D1278,Empresas!$C$6:$CC$92,$G1278+6+1,0),0))))</f>
        <v>0</v>
      </c>
      <c r="AI1278" s="147">
        <f>IF(AND($I1278="Si",R1278=1),1,IF(AND($I1278="Fisico",R1278=1),1,IF(AND(R1278=1,$I1278="Electronico"),2,IF(R1278=1,VLOOKUP($C1278&amp;"|"&amp;$B1278&amp;"|"&amp;$D1278,Empresas!$C$6:$CC$92,$G1278+6+1,0),0))))</f>
        <v>0</v>
      </c>
      <c r="AJ1278" s="147">
        <f>IF(AND($I1278="Si",S1278=1),1,IF(AND($I1278="Fisico",S1278=1),1,IF(AND(S1278=1,$I1278="Electronico"),2,IF(S1278=1,VLOOKUP($C1278&amp;"|"&amp;$B1278&amp;"|"&amp;$D1278,Empresas!$C$6:$CC$92,$G1278+6+1,0),0))))</f>
        <v>0</v>
      </c>
      <c r="AK1278" s="147">
        <f>IF(AND($I1278="Si",T1278=1),1,IF(AND($I1278="Fisico",T1278=1),1,IF(AND(T1278=1,$I1278="Electronico"),2,IF(T1278=1,VLOOKUP($C1278&amp;"|"&amp;$B1278&amp;"|"&amp;$D1278,Empresas!$C$6:$CC$92,$G1278+6+1,0),0))))</f>
        <v>0</v>
      </c>
      <c r="AL1278" s="147">
        <f>IF(AND($I1278="Si",U1278=1),1,IF(AND($I1278="Fisico",U1278=1),1,IF(AND(U1278=1,$I1278="Electronico"),2,IF(U1278=1,VLOOKUP($C1278&amp;"|"&amp;$B1278&amp;"|"&amp;$D1278,Empresas!$C$6:$CC$92,$G1278+6+1,0),0))))</f>
        <v>0</v>
      </c>
      <c r="AM1278" s="149">
        <f t="shared" si="202"/>
        <v>14</v>
      </c>
      <c r="AN1278" s="149">
        <f t="shared" si="203"/>
        <v>16</v>
      </c>
      <c r="AO1278" s="152">
        <f t="shared" si="204"/>
        <v>0.875</v>
      </c>
    </row>
    <row r="1279" spans="1:41" x14ac:dyDescent="0.25">
      <c r="A1279" s="140" t="str">
        <f>VLOOKUP(D1279,Empresas!$D$7:$F$91,3,0)</f>
        <v>Omar</v>
      </c>
      <c r="B1279" s="141" t="str">
        <f>VLOOKUP(D1279,Empresas!$D$7:$G$91,4,0)</f>
        <v>Melisa N.</v>
      </c>
      <c r="C1279" s="141" t="s">
        <v>544</v>
      </c>
      <c r="D1279" s="141" t="s">
        <v>247</v>
      </c>
      <c r="E1279" s="141" t="str">
        <f>VLOOKUP(D1279,Empresas!$D$7:$E$92,2,0)</f>
        <v>NAYRA YULIANA IMPORT E.I.R.L.</v>
      </c>
      <c r="F1279" s="141" t="s">
        <v>174</v>
      </c>
      <c r="G1279" s="142">
        <f t="shared" ref="G1279:G1287" si="209">+G1278+1</f>
        <v>52</v>
      </c>
      <c r="H1279" s="142" t="str">
        <f>VLOOKUP(D1279,Empresas!$D$6:$L$92,7,0)</f>
        <v>Mensual</v>
      </c>
      <c r="I1279" s="141" t="str">
        <f>VLOOKUP(VLOOKUP(D1279&amp;"|"&amp;B1279,Empresas!$I$7:$CB$92,G1279,0),Tablas!$A$8:$B$10,2,0)</f>
        <v>Fisico</v>
      </c>
      <c r="J1279" s="78">
        <v>1</v>
      </c>
      <c r="K1279" s="78">
        <v>1</v>
      </c>
      <c r="L1279" s="78">
        <v>1</v>
      </c>
      <c r="M1279" s="78">
        <v>1</v>
      </c>
      <c r="N1279" s="78">
        <v>1</v>
      </c>
      <c r="O1279" s="78">
        <v>1</v>
      </c>
      <c r="P1279" s="78">
        <v>1</v>
      </c>
      <c r="Q1279" s="78">
        <v>2</v>
      </c>
      <c r="R1279" s="78"/>
      <c r="S1279" s="78"/>
      <c r="T1279" s="78"/>
      <c r="U1279" s="78"/>
      <c r="V1279" s="78" t="str">
        <f>VLOOKUP(D1279,Empresas!$D$7:$CF$91,81,0)</f>
        <v>A</v>
      </c>
      <c r="W1279" s="78" t="str">
        <f>VLOOKUP(D1279,Empresas!$D$7:$M$91,10,0)</f>
        <v>General/Prico</v>
      </c>
      <c r="X1279" s="69" t="str">
        <f t="shared" si="200"/>
        <v>SI</v>
      </c>
      <c r="Y1279" s="153" t="str">
        <f t="shared" si="201"/>
        <v>Si aplica</v>
      </c>
      <c r="Z1279" s="147">
        <f>IF(Y1279="No aplica",0,IF(I1279="no",0,IF(I1279="No aplica",0,IF(I1279="Si",1,IF(I1279="Fisico",1,IF(I1279="Electronico",2,VLOOKUP(C1279&amp;"|"&amp;B1279&amp;"|"&amp;D1279,Empresas!$C$6:$CC$92,G1279+6+1,0)))))))</f>
        <v>1</v>
      </c>
      <c r="AA1279" s="147">
        <f>IF(AND($I1279="Si",J1279=1),1,IF(AND($I1279="Fisico",J1279=1),1,IF(AND(J1279=1,$I1279="Electronico"),2,IF(J1279=1,VLOOKUP($C1279&amp;"|"&amp;$B1279&amp;"|"&amp;$D1279,Empresas!$C$6:$CC$92,$G1279+6+1,0),0))))</f>
        <v>1</v>
      </c>
      <c r="AB1279" s="147">
        <f>IF(AND($I1279="Si",K1279=1),1,IF(AND($I1279="Fisico",K1279=1),1,IF(AND(K1279=1,$I1279="Electronico"),2,IF(K1279=1,VLOOKUP($C1279&amp;"|"&amp;$B1279&amp;"|"&amp;$D1279,Empresas!$C$6:$CC$92,$G1279+6+1,0),0))))</f>
        <v>1</v>
      </c>
      <c r="AC1279" s="147">
        <f>IF(AND($I1279="Si",L1279=1),1,IF(AND($I1279="Fisico",L1279=1),1,IF(AND(L1279=1,$I1279="Electronico"),2,IF(L1279=1,VLOOKUP($C1279&amp;"|"&amp;$B1279&amp;"|"&amp;$D1279,Empresas!$C$6:$CC$92,$G1279+6+1,0),0))))</f>
        <v>1</v>
      </c>
      <c r="AD1279" s="147">
        <f>IF(AND($I1279="Si",M1279=1),1,IF(AND($I1279="Fisico",M1279=1),1,IF(AND(M1279=1,$I1279="Electronico"),2,IF(M1279=1,VLOOKUP($C1279&amp;"|"&amp;$B1279&amp;"|"&amp;$D1279,Empresas!$C$6:$CC$92,$G1279+6+1,0),0))))</f>
        <v>1</v>
      </c>
      <c r="AE1279" s="147">
        <f>IF(AND($I1279="Si",N1279=1),1,IF(AND($I1279="Fisico",N1279=1),1,IF(AND(N1279=1,$I1279="Electronico"),2,IF(N1279=1,VLOOKUP($C1279&amp;"|"&amp;$B1279&amp;"|"&amp;$D1279,Empresas!$C$6:$CC$92,$G1279+6+1,0),0))))</f>
        <v>1</v>
      </c>
      <c r="AF1279" s="147">
        <f>IF(AND($I1279="Si",O1279=1),1,IF(AND($I1279="Fisico",O1279=1),1,IF(AND(O1279=1,$I1279="Electronico"),2,IF(O1279=1,VLOOKUP($C1279&amp;"|"&amp;$B1279&amp;"|"&amp;$D1279,Empresas!$C$6:$CC$92,$G1279+6+1,0),0))))</f>
        <v>1</v>
      </c>
      <c r="AG1279" s="147">
        <f>IF(AND($I1279="Si",P1279=1),1,IF(AND($I1279="Fisico",P1279=1),1,IF(AND(P1279=1,$I1279="Electronico"),2,IF(P1279=1,VLOOKUP($C1279&amp;"|"&amp;$B1279&amp;"|"&amp;$D1279,Empresas!$C$6:$CC$92,$G1279+6+1,0),0))))</f>
        <v>1</v>
      </c>
      <c r="AH1279" s="147">
        <f>IF(AND($I1279="Si",Q1279=1),1,IF(AND($I1279="Fisico",Q1279=1),1,IF(AND(Q1279=1,$I1279="Electronico"),2,IF(Q1279=1,VLOOKUP($C1279&amp;"|"&amp;$B1279&amp;"|"&amp;$D1279,Empresas!$C$6:$CC$92,$G1279+6+1,0),0))))</f>
        <v>0</v>
      </c>
      <c r="AI1279" s="147">
        <f>IF(AND($I1279="Si",R1279=1),1,IF(AND($I1279="Fisico",R1279=1),1,IF(AND(R1279=1,$I1279="Electronico"),2,IF(R1279=1,VLOOKUP($C1279&amp;"|"&amp;$B1279&amp;"|"&amp;$D1279,Empresas!$C$6:$CC$92,$G1279+6+1,0),0))))</f>
        <v>0</v>
      </c>
      <c r="AJ1279" s="147">
        <f>IF(AND($I1279="Si",S1279=1),1,IF(AND($I1279="Fisico",S1279=1),1,IF(AND(S1279=1,$I1279="Electronico"),2,IF(S1279=1,VLOOKUP($C1279&amp;"|"&amp;$B1279&amp;"|"&amp;$D1279,Empresas!$C$6:$CC$92,$G1279+6+1,0),0))))</f>
        <v>0</v>
      </c>
      <c r="AK1279" s="147">
        <f>IF(AND($I1279="Si",T1279=1),1,IF(AND($I1279="Fisico",T1279=1),1,IF(AND(T1279=1,$I1279="Electronico"),2,IF(T1279=1,VLOOKUP($C1279&amp;"|"&amp;$B1279&amp;"|"&amp;$D1279,Empresas!$C$6:$CC$92,$G1279+6+1,0),0))))</f>
        <v>0</v>
      </c>
      <c r="AL1279" s="147">
        <f>IF(AND($I1279="Si",U1279=1),1,IF(AND($I1279="Fisico",U1279=1),1,IF(AND(U1279=1,$I1279="Electronico"),2,IF(U1279=1,VLOOKUP($C1279&amp;"|"&amp;$B1279&amp;"|"&amp;$D1279,Empresas!$C$6:$CC$92,$G1279+6+1,0),0))))</f>
        <v>0</v>
      </c>
      <c r="AM1279" s="149">
        <f t="shared" si="202"/>
        <v>7</v>
      </c>
      <c r="AN1279" s="149">
        <f t="shared" si="203"/>
        <v>8</v>
      </c>
      <c r="AO1279" s="152">
        <f t="shared" si="204"/>
        <v>0.875</v>
      </c>
    </row>
    <row r="1280" spans="1:41" x14ac:dyDescent="0.25">
      <c r="A1280" s="140" t="str">
        <f>VLOOKUP(D1280,Empresas!$D$7:$F$91,3,0)</f>
        <v>Omar</v>
      </c>
      <c r="B1280" s="141" t="str">
        <f>VLOOKUP(D1280,Empresas!$D$7:$G$91,4,0)</f>
        <v>Melisa N.</v>
      </c>
      <c r="C1280" s="141" t="s">
        <v>544</v>
      </c>
      <c r="D1280" s="141" t="s">
        <v>247</v>
      </c>
      <c r="E1280" s="141" t="str">
        <f>VLOOKUP(D1280,Empresas!$D$7:$E$92,2,0)</f>
        <v>NAYRA YULIANA IMPORT E.I.R.L.</v>
      </c>
      <c r="F1280" s="141" t="s">
        <v>175</v>
      </c>
      <c r="G1280" s="142">
        <f t="shared" si="209"/>
        <v>53</v>
      </c>
      <c r="H1280" s="142" t="str">
        <f>VLOOKUP(D1280,Empresas!$D$6:$L$92,7,0)</f>
        <v>Mensual</v>
      </c>
      <c r="I1280" s="141" t="str">
        <f>VLOOKUP(VLOOKUP(D1280&amp;"|"&amp;B1280,Empresas!$I$7:$CB$92,G1280,0),Tablas!$A$8:$B$10,2,0)</f>
        <v>No aplica</v>
      </c>
      <c r="J1280" s="78"/>
      <c r="K1280" s="78"/>
      <c r="L1280" s="78"/>
      <c r="M1280" s="78"/>
      <c r="N1280" s="78"/>
      <c r="O1280" s="78"/>
      <c r="P1280" s="78"/>
      <c r="Q1280" s="78"/>
      <c r="R1280" s="78"/>
      <c r="S1280" s="78"/>
      <c r="T1280" s="78"/>
      <c r="U1280" s="78"/>
      <c r="V1280" s="78" t="str">
        <f>VLOOKUP(D1280,Empresas!$D$7:$CF$91,81,0)</f>
        <v>A</v>
      </c>
      <c r="W1280" s="78" t="str">
        <f>VLOOKUP(D1280,Empresas!$D$7:$M$91,10,0)</f>
        <v>General/Prico</v>
      </c>
      <c r="X1280" s="69" t="str">
        <f t="shared" si="200"/>
        <v>SI</v>
      </c>
      <c r="Y1280" s="153" t="str">
        <f t="shared" si="201"/>
        <v>No aplica</v>
      </c>
      <c r="Z1280" s="147">
        <f>IF(Y1280="No aplica",0,IF(I1280="no",0,IF(I1280="No aplica",0,IF(I1280="Si",1,IF(I1280="Fisico",1,IF(I1280="Electronico",2,VLOOKUP(C1280&amp;"|"&amp;B1280&amp;"|"&amp;D1280,Empresas!$C$6:$CC$92,G1280+6+1,0)))))))</f>
        <v>0</v>
      </c>
      <c r="AA1280" s="147">
        <f>IF(AND($I1280="Si",J1280=1),1,IF(AND($I1280="Fisico",J1280=1),1,IF(AND(J1280=1,$I1280="Electronico"),2,IF(J1280=1,VLOOKUP($C1280&amp;"|"&amp;$B1280&amp;"|"&amp;$D1280,Empresas!$C$6:$CC$92,$G1280+6+1,0),0))))</f>
        <v>0</v>
      </c>
      <c r="AB1280" s="147">
        <f>IF(AND($I1280="Si",K1280=1),1,IF(AND($I1280="Fisico",K1280=1),1,IF(AND(K1280=1,$I1280="Electronico"),2,IF(K1280=1,VLOOKUP($C1280&amp;"|"&amp;$B1280&amp;"|"&amp;$D1280,Empresas!$C$6:$CC$92,$G1280+6+1,0),0))))</f>
        <v>0</v>
      </c>
      <c r="AC1280" s="147">
        <f>IF(AND($I1280="Si",L1280=1),1,IF(AND($I1280="Fisico",L1280=1),1,IF(AND(L1280=1,$I1280="Electronico"),2,IF(L1280=1,VLOOKUP($C1280&amp;"|"&amp;$B1280&amp;"|"&amp;$D1280,Empresas!$C$6:$CC$92,$G1280+6+1,0),0))))</f>
        <v>0</v>
      </c>
      <c r="AD1280" s="147">
        <f>IF(AND($I1280="Si",M1280=1),1,IF(AND($I1280="Fisico",M1280=1),1,IF(AND(M1280=1,$I1280="Electronico"),2,IF(M1280=1,VLOOKUP($C1280&amp;"|"&amp;$B1280&amp;"|"&amp;$D1280,Empresas!$C$6:$CC$92,$G1280+6+1,0),0))))</f>
        <v>0</v>
      </c>
      <c r="AE1280" s="147">
        <f>IF(AND($I1280="Si",N1280=1),1,IF(AND($I1280="Fisico",N1280=1),1,IF(AND(N1280=1,$I1280="Electronico"),2,IF(N1280=1,VLOOKUP($C1280&amp;"|"&amp;$B1280&amp;"|"&amp;$D1280,Empresas!$C$6:$CC$92,$G1280+6+1,0),0))))</f>
        <v>0</v>
      </c>
      <c r="AF1280" s="147">
        <f>IF(AND($I1280="Si",O1280=1),1,IF(AND($I1280="Fisico",O1280=1),1,IF(AND(O1280=1,$I1280="Electronico"),2,IF(O1280=1,VLOOKUP($C1280&amp;"|"&amp;$B1280&amp;"|"&amp;$D1280,Empresas!$C$6:$CC$92,$G1280+6+1,0),0))))</f>
        <v>0</v>
      </c>
      <c r="AG1280" s="147">
        <f>IF(AND($I1280="Si",P1280=1),1,IF(AND($I1280="Fisico",P1280=1),1,IF(AND(P1280=1,$I1280="Electronico"),2,IF(P1280=1,VLOOKUP($C1280&amp;"|"&amp;$B1280&amp;"|"&amp;$D1280,Empresas!$C$6:$CC$92,$G1280+6+1,0),0))))</f>
        <v>0</v>
      </c>
      <c r="AH1280" s="147">
        <f>IF(AND($I1280="Si",Q1280=1),1,IF(AND($I1280="Fisico",Q1280=1),1,IF(AND(Q1280=1,$I1280="Electronico"),2,IF(Q1280=1,VLOOKUP($C1280&amp;"|"&amp;$B1280&amp;"|"&amp;$D1280,Empresas!$C$6:$CC$92,$G1280+6+1,0),0))))</f>
        <v>0</v>
      </c>
      <c r="AI1280" s="147">
        <f>IF(AND($I1280="Si",R1280=1),1,IF(AND($I1280="Fisico",R1280=1),1,IF(AND(R1280=1,$I1280="Electronico"),2,IF(R1280=1,VLOOKUP($C1280&amp;"|"&amp;$B1280&amp;"|"&amp;$D1280,Empresas!$C$6:$CC$92,$G1280+6+1,0),0))))</f>
        <v>0</v>
      </c>
      <c r="AJ1280" s="147">
        <f>IF(AND($I1280="Si",S1280=1),1,IF(AND($I1280="Fisico",S1280=1),1,IF(AND(S1280=1,$I1280="Electronico"),2,IF(S1280=1,VLOOKUP($C1280&amp;"|"&amp;$B1280&amp;"|"&amp;$D1280,Empresas!$C$6:$CC$92,$G1280+6+1,0),0))))</f>
        <v>0</v>
      </c>
      <c r="AK1280" s="147">
        <f>IF(AND($I1280="Si",T1280=1),1,IF(AND($I1280="Fisico",T1280=1),1,IF(AND(T1280=1,$I1280="Electronico"),2,IF(T1280=1,VLOOKUP($C1280&amp;"|"&amp;$B1280&amp;"|"&amp;$D1280,Empresas!$C$6:$CC$92,$G1280+6+1,0),0))))</f>
        <v>0</v>
      </c>
      <c r="AL1280" s="147">
        <f>IF(AND($I1280="Si",U1280=1),1,IF(AND($I1280="Fisico",U1280=1),1,IF(AND(U1280=1,$I1280="Electronico"),2,IF(U1280=1,VLOOKUP($C1280&amp;"|"&amp;$B1280&amp;"|"&amp;$D1280,Empresas!$C$6:$CC$92,$G1280+6+1,0),0))))</f>
        <v>0</v>
      </c>
      <c r="AM1280" s="149">
        <f t="shared" si="202"/>
        <v>0</v>
      </c>
      <c r="AN1280" s="149">
        <f t="shared" si="203"/>
        <v>0</v>
      </c>
      <c r="AO1280" s="152">
        <f t="shared" si="204"/>
        <v>0</v>
      </c>
    </row>
    <row r="1281" spans="1:41" x14ac:dyDescent="0.25">
      <c r="A1281" s="140" t="str">
        <f>VLOOKUP(D1281,Empresas!$D$7:$F$91,3,0)</f>
        <v>Omar</v>
      </c>
      <c r="B1281" s="141" t="str">
        <f>VLOOKUP(D1281,Empresas!$D$7:$G$91,4,0)</f>
        <v>Melisa N.</v>
      </c>
      <c r="C1281" s="141" t="s">
        <v>544</v>
      </c>
      <c r="D1281" s="141" t="s">
        <v>247</v>
      </c>
      <c r="E1281" s="141" t="str">
        <f>VLOOKUP(D1281,Empresas!$D$7:$E$92,2,0)</f>
        <v>NAYRA YULIANA IMPORT E.I.R.L.</v>
      </c>
      <c r="F1281" s="141" t="s">
        <v>176</v>
      </c>
      <c r="G1281" s="142">
        <f t="shared" si="209"/>
        <v>54</v>
      </c>
      <c r="H1281" s="142" t="str">
        <f>VLOOKUP(D1281,Empresas!$D$6:$L$92,7,0)</f>
        <v>Mensual</v>
      </c>
      <c r="I1281" s="141" t="str">
        <f>VLOOKUP(VLOOKUP(D1281&amp;"|"&amp;B1281,Empresas!$I$7:$CB$92,G1281,0),Tablas!$A$8:$B$10,2,0)</f>
        <v>Fisico</v>
      </c>
      <c r="J1281" s="78">
        <v>2</v>
      </c>
      <c r="K1281" s="78">
        <v>2</v>
      </c>
      <c r="L1281" s="78">
        <v>2</v>
      </c>
      <c r="M1281" s="78">
        <v>2</v>
      </c>
      <c r="N1281" s="78">
        <v>2</v>
      </c>
      <c r="O1281" s="78">
        <v>2</v>
      </c>
      <c r="P1281" s="78">
        <v>2</v>
      </c>
      <c r="Q1281" s="78">
        <v>2</v>
      </c>
      <c r="R1281" s="78"/>
      <c r="S1281" s="78"/>
      <c r="T1281" s="78"/>
      <c r="U1281" s="78"/>
      <c r="V1281" s="78" t="str">
        <f>VLOOKUP(D1281,Empresas!$D$7:$CF$91,81,0)</f>
        <v>A</v>
      </c>
      <c r="W1281" s="78" t="str">
        <f>VLOOKUP(D1281,Empresas!$D$7:$M$91,10,0)</f>
        <v>General/Prico</v>
      </c>
      <c r="X1281" s="69" t="str">
        <f t="shared" si="200"/>
        <v>SI</v>
      </c>
      <c r="Y1281" s="153" t="str">
        <f t="shared" si="201"/>
        <v>Si aplica</v>
      </c>
      <c r="Z1281" s="147">
        <f>IF(Y1281="No aplica",0,IF(I1281="no",0,IF(I1281="No aplica",0,IF(I1281="Si",1,IF(I1281="Fisico",1,IF(I1281="Electronico",2,VLOOKUP(C1281&amp;"|"&amp;B1281&amp;"|"&amp;D1281,Empresas!$C$6:$CC$92,G1281+6+1,0)))))))</f>
        <v>1</v>
      </c>
      <c r="AA1281" s="147">
        <f>IF(AND($I1281="Si",J1281=1),1,IF(AND($I1281="Fisico",J1281=1),1,IF(AND(J1281=1,$I1281="Electronico"),2,IF(J1281=1,VLOOKUP($C1281&amp;"|"&amp;$B1281&amp;"|"&amp;$D1281,Empresas!$C$6:$CC$92,$G1281+6+1,0),0))))</f>
        <v>0</v>
      </c>
      <c r="AB1281" s="147">
        <f>IF(AND($I1281="Si",K1281=1),1,IF(AND($I1281="Fisico",K1281=1),1,IF(AND(K1281=1,$I1281="Electronico"),2,IF(K1281=1,VLOOKUP($C1281&amp;"|"&amp;$B1281&amp;"|"&amp;$D1281,Empresas!$C$6:$CC$92,$G1281+6+1,0),0))))</f>
        <v>0</v>
      </c>
      <c r="AC1281" s="147">
        <f>IF(AND($I1281="Si",L1281=1),1,IF(AND($I1281="Fisico",L1281=1),1,IF(AND(L1281=1,$I1281="Electronico"),2,IF(L1281=1,VLOOKUP($C1281&amp;"|"&amp;$B1281&amp;"|"&amp;$D1281,Empresas!$C$6:$CC$92,$G1281+6+1,0),0))))</f>
        <v>0</v>
      </c>
      <c r="AD1281" s="147">
        <f>IF(AND($I1281="Si",M1281=1),1,IF(AND($I1281="Fisico",M1281=1),1,IF(AND(M1281=1,$I1281="Electronico"),2,IF(M1281=1,VLOOKUP($C1281&amp;"|"&amp;$B1281&amp;"|"&amp;$D1281,Empresas!$C$6:$CC$92,$G1281+6+1,0),0))))</f>
        <v>0</v>
      </c>
      <c r="AE1281" s="147">
        <f>IF(AND($I1281="Si",N1281=1),1,IF(AND($I1281="Fisico",N1281=1),1,IF(AND(N1281=1,$I1281="Electronico"),2,IF(N1281=1,VLOOKUP($C1281&amp;"|"&amp;$B1281&amp;"|"&amp;$D1281,Empresas!$C$6:$CC$92,$G1281+6+1,0),0))))</f>
        <v>0</v>
      </c>
      <c r="AF1281" s="147">
        <f>IF(AND($I1281="Si",O1281=1),1,IF(AND($I1281="Fisico",O1281=1),1,IF(AND(O1281=1,$I1281="Electronico"),2,IF(O1281=1,VLOOKUP($C1281&amp;"|"&amp;$B1281&amp;"|"&amp;$D1281,Empresas!$C$6:$CC$92,$G1281+6+1,0),0))))</f>
        <v>0</v>
      </c>
      <c r="AG1281" s="147">
        <f>IF(AND($I1281="Si",P1281=1),1,IF(AND($I1281="Fisico",P1281=1),1,IF(AND(P1281=1,$I1281="Electronico"),2,IF(P1281=1,VLOOKUP($C1281&amp;"|"&amp;$B1281&amp;"|"&amp;$D1281,Empresas!$C$6:$CC$92,$G1281+6+1,0),0))))</f>
        <v>0</v>
      </c>
      <c r="AH1281" s="147">
        <f>IF(AND($I1281="Si",Q1281=1),1,IF(AND($I1281="Fisico",Q1281=1),1,IF(AND(Q1281=1,$I1281="Electronico"),2,IF(Q1281=1,VLOOKUP($C1281&amp;"|"&amp;$B1281&amp;"|"&amp;$D1281,Empresas!$C$6:$CC$92,$G1281+6+1,0),0))))</f>
        <v>0</v>
      </c>
      <c r="AI1281" s="147">
        <f>IF(AND($I1281="Si",R1281=1),1,IF(AND($I1281="Fisico",R1281=1),1,IF(AND(R1281=1,$I1281="Electronico"),2,IF(R1281=1,VLOOKUP($C1281&amp;"|"&amp;$B1281&amp;"|"&amp;$D1281,Empresas!$C$6:$CC$92,$G1281+6+1,0),0))))</f>
        <v>0</v>
      </c>
      <c r="AJ1281" s="147">
        <f>IF(AND($I1281="Si",S1281=1),1,IF(AND($I1281="Fisico",S1281=1),1,IF(AND(S1281=1,$I1281="Electronico"),2,IF(S1281=1,VLOOKUP($C1281&amp;"|"&amp;$B1281&amp;"|"&amp;$D1281,Empresas!$C$6:$CC$92,$G1281+6+1,0),0))))</f>
        <v>0</v>
      </c>
      <c r="AK1281" s="147">
        <f>IF(AND($I1281="Si",T1281=1),1,IF(AND($I1281="Fisico",T1281=1),1,IF(AND(T1281=1,$I1281="Electronico"),2,IF(T1281=1,VLOOKUP($C1281&amp;"|"&amp;$B1281&amp;"|"&amp;$D1281,Empresas!$C$6:$CC$92,$G1281+6+1,0),0))))</f>
        <v>0</v>
      </c>
      <c r="AL1281" s="147">
        <f>IF(AND($I1281="Si",U1281=1),1,IF(AND($I1281="Fisico",U1281=1),1,IF(AND(U1281=1,$I1281="Electronico"),2,IF(U1281=1,VLOOKUP($C1281&amp;"|"&amp;$B1281&amp;"|"&amp;$D1281,Empresas!$C$6:$CC$92,$G1281+6+1,0),0))))</f>
        <v>0</v>
      </c>
      <c r="AM1281" s="149">
        <f t="shared" si="202"/>
        <v>0</v>
      </c>
      <c r="AN1281" s="149">
        <f t="shared" si="203"/>
        <v>8</v>
      </c>
      <c r="AO1281" s="152">
        <f t="shared" si="204"/>
        <v>0</v>
      </c>
    </row>
    <row r="1282" spans="1:41" x14ac:dyDescent="0.25">
      <c r="A1282" s="140" t="str">
        <f>VLOOKUP(D1282,Empresas!$D$7:$F$91,3,0)</f>
        <v>Omar</v>
      </c>
      <c r="B1282" s="141" t="str">
        <f>VLOOKUP(D1282,Empresas!$D$7:$G$91,4,0)</f>
        <v>Melisa N.</v>
      </c>
      <c r="C1282" s="141" t="s">
        <v>544</v>
      </c>
      <c r="D1282" s="141" t="s">
        <v>247</v>
      </c>
      <c r="E1282" s="141" t="str">
        <f>VLOOKUP(D1282,Empresas!$D$7:$E$92,2,0)</f>
        <v>NAYRA YULIANA IMPORT E.I.R.L.</v>
      </c>
      <c r="F1282" s="141" t="s">
        <v>177</v>
      </c>
      <c r="G1282" s="142">
        <f t="shared" si="209"/>
        <v>55</v>
      </c>
      <c r="H1282" s="142" t="str">
        <f>VLOOKUP(D1282,Empresas!$D$6:$L$92,7,0)</f>
        <v>Mensual</v>
      </c>
      <c r="I1282" s="141" t="str">
        <f>VLOOKUP(VLOOKUP(D1282&amp;"|"&amp;B1282,Empresas!$I$7:$CB$92,G1282,0),Tablas!$A$8:$B$10,2,0)</f>
        <v>Fisico</v>
      </c>
      <c r="J1282" s="78">
        <v>2</v>
      </c>
      <c r="K1282" s="78">
        <v>2</v>
      </c>
      <c r="L1282" s="78">
        <v>2</v>
      </c>
      <c r="M1282" s="78">
        <v>2</v>
      </c>
      <c r="N1282" s="78">
        <v>2</v>
      </c>
      <c r="O1282" s="78">
        <v>2</v>
      </c>
      <c r="P1282" s="78">
        <v>2</v>
      </c>
      <c r="Q1282" s="78">
        <v>2</v>
      </c>
      <c r="R1282" s="78"/>
      <c r="S1282" s="78"/>
      <c r="T1282" s="78"/>
      <c r="U1282" s="78"/>
      <c r="V1282" s="78" t="str">
        <f>VLOOKUP(D1282,Empresas!$D$7:$CF$91,81,0)</f>
        <v>A</v>
      </c>
      <c r="W1282" s="78" t="str">
        <f>VLOOKUP(D1282,Empresas!$D$7:$M$91,10,0)</f>
        <v>General/Prico</v>
      </c>
      <c r="X1282" s="69" t="str">
        <f t="shared" si="200"/>
        <v>NO</v>
      </c>
      <c r="Y1282" s="153" t="str">
        <f t="shared" si="201"/>
        <v>Si aplica</v>
      </c>
      <c r="Z1282" s="147">
        <f>IF(Y1282="No aplica",0,IF(I1282="no",0,IF(I1282="No aplica",0,IF(I1282="Si",1,IF(I1282="Fisico",1,IF(I1282="Electronico",2,VLOOKUP(C1282&amp;"|"&amp;B1282&amp;"|"&amp;D1282,Empresas!$C$6:$CC$92,G1282+6+1,0)))))))</f>
        <v>1</v>
      </c>
      <c r="AA1282" s="147">
        <f>IF(AND($I1282="Si",J1282=1),1,IF(AND($I1282="Fisico",J1282=1),1,IF(AND(J1282=1,$I1282="Electronico"),2,IF(J1282=1,VLOOKUP($C1282&amp;"|"&amp;$B1282&amp;"|"&amp;$D1282,Empresas!$C$6:$CC$92,$G1282+6+1,0),0))))</f>
        <v>0</v>
      </c>
      <c r="AB1282" s="147">
        <f>IF(AND($I1282="Si",K1282=1),1,IF(AND($I1282="Fisico",K1282=1),1,IF(AND(K1282=1,$I1282="Electronico"),2,IF(K1282=1,VLOOKUP($C1282&amp;"|"&amp;$B1282&amp;"|"&amp;$D1282,Empresas!$C$6:$CC$92,$G1282+6+1,0),0))))</f>
        <v>0</v>
      </c>
      <c r="AC1282" s="147">
        <f>IF(AND($I1282="Si",L1282=1),1,IF(AND($I1282="Fisico",L1282=1),1,IF(AND(L1282=1,$I1282="Electronico"),2,IF(L1282=1,VLOOKUP($C1282&amp;"|"&amp;$B1282&amp;"|"&amp;$D1282,Empresas!$C$6:$CC$92,$G1282+6+1,0),0))))</f>
        <v>0</v>
      </c>
      <c r="AD1282" s="147">
        <f>IF(AND($I1282="Si",M1282=1),1,IF(AND($I1282="Fisico",M1282=1),1,IF(AND(M1282=1,$I1282="Electronico"),2,IF(M1282=1,VLOOKUP($C1282&amp;"|"&amp;$B1282&amp;"|"&amp;$D1282,Empresas!$C$6:$CC$92,$G1282+6+1,0),0))))</f>
        <v>0</v>
      </c>
      <c r="AE1282" s="147">
        <f>IF(AND($I1282="Si",N1282=1),1,IF(AND($I1282="Fisico",N1282=1),1,IF(AND(N1282=1,$I1282="Electronico"),2,IF(N1282=1,VLOOKUP($C1282&amp;"|"&amp;$B1282&amp;"|"&amp;$D1282,Empresas!$C$6:$CC$92,$G1282+6+1,0),0))))</f>
        <v>0</v>
      </c>
      <c r="AF1282" s="147">
        <f>IF(AND($I1282="Si",O1282=1),1,IF(AND($I1282="Fisico",O1282=1),1,IF(AND(O1282=1,$I1282="Electronico"),2,IF(O1282=1,VLOOKUP($C1282&amp;"|"&amp;$B1282&amp;"|"&amp;$D1282,Empresas!$C$6:$CC$92,$G1282+6+1,0),0))))</f>
        <v>0</v>
      </c>
      <c r="AG1282" s="147">
        <f>IF(AND($I1282="Si",P1282=1),1,IF(AND($I1282="Fisico",P1282=1),1,IF(AND(P1282=1,$I1282="Electronico"),2,IF(P1282=1,VLOOKUP($C1282&amp;"|"&amp;$B1282&amp;"|"&amp;$D1282,Empresas!$C$6:$CC$92,$G1282+6+1,0),0))))</f>
        <v>0</v>
      </c>
      <c r="AH1282" s="147">
        <f>IF(AND($I1282="Si",Q1282=1),1,IF(AND($I1282="Fisico",Q1282=1),1,IF(AND(Q1282=1,$I1282="Electronico"),2,IF(Q1282=1,VLOOKUP($C1282&amp;"|"&amp;$B1282&amp;"|"&amp;$D1282,Empresas!$C$6:$CC$92,$G1282+6+1,0),0))))</f>
        <v>0</v>
      </c>
      <c r="AI1282" s="147">
        <f>IF(AND($I1282="Si",R1282=1),1,IF(AND($I1282="Fisico",R1282=1),1,IF(AND(R1282=1,$I1282="Electronico"),2,IF(R1282=1,VLOOKUP($C1282&amp;"|"&amp;$B1282&amp;"|"&amp;$D1282,Empresas!$C$6:$CC$92,$G1282+6+1,0),0))))</f>
        <v>0</v>
      </c>
      <c r="AJ1282" s="147">
        <f>IF(AND($I1282="Si",S1282=1),1,IF(AND($I1282="Fisico",S1282=1),1,IF(AND(S1282=1,$I1282="Electronico"),2,IF(S1282=1,VLOOKUP($C1282&amp;"|"&amp;$B1282&amp;"|"&amp;$D1282,Empresas!$C$6:$CC$92,$G1282+6+1,0),0))))</f>
        <v>0</v>
      </c>
      <c r="AK1282" s="147">
        <f>IF(AND($I1282="Si",T1282=1),1,IF(AND($I1282="Fisico",T1282=1),1,IF(AND(T1282=1,$I1282="Electronico"),2,IF(T1282=1,VLOOKUP($C1282&amp;"|"&amp;$B1282&amp;"|"&amp;$D1282,Empresas!$C$6:$CC$92,$G1282+6+1,0),0))))</f>
        <v>0</v>
      </c>
      <c r="AL1282" s="147">
        <f>IF(AND($I1282="Si",U1282=1),1,IF(AND($I1282="Fisico",U1282=1),1,IF(AND(U1282=1,$I1282="Electronico"),2,IF(U1282=1,VLOOKUP($C1282&amp;"|"&amp;$B1282&amp;"|"&amp;$D1282,Empresas!$C$6:$CC$92,$G1282+6+1,0),0))))</f>
        <v>0</v>
      </c>
      <c r="AM1282" s="149">
        <f t="shared" si="202"/>
        <v>0</v>
      </c>
      <c r="AN1282" s="149">
        <f t="shared" si="203"/>
        <v>8</v>
      </c>
      <c r="AO1282" s="152">
        <f t="shared" si="204"/>
        <v>0</v>
      </c>
    </row>
    <row r="1283" spans="1:41" x14ac:dyDescent="0.25">
      <c r="A1283" s="140" t="str">
        <f>VLOOKUP(D1283,Empresas!$D$7:$F$91,3,0)</f>
        <v>Omar</v>
      </c>
      <c r="B1283" s="141" t="str">
        <f>VLOOKUP(D1283,Empresas!$D$7:$G$91,4,0)</f>
        <v>Melisa N.</v>
      </c>
      <c r="C1283" s="141" t="s">
        <v>544</v>
      </c>
      <c r="D1283" s="141" t="s">
        <v>247</v>
      </c>
      <c r="E1283" s="141" t="str">
        <f>VLOOKUP(D1283,Empresas!$D$7:$E$92,2,0)</f>
        <v>NAYRA YULIANA IMPORT E.I.R.L.</v>
      </c>
      <c r="F1283" s="141" t="s">
        <v>178</v>
      </c>
      <c r="G1283" s="142">
        <f t="shared" si="209"/>
        <v>56</v>
      </c>
      <c r="H1283" s="142" t="str">
        <f>VLOOKUP(D1283,Empresas!$D$6:$L$92,7,0)</f>
        <v>Mensual</v>
      </c>
      <c r="I1283" s="141" t="str">
        <f>VLOOKUP(VLOOKUP(D1283&amp;"|"&amp;B1283,Empresas!$I$7:$CB$92,G1283,0),Tablas!$A$8:$B$10,2,0)</f>
        <v>No aplica</v>
      </c>
      <c r="J1283" s="78"/>
      <c r="K1283" s="78"/>
      <c r="L1283" s="78"/>
      <c r="M1283" s="78"/>
      <c r="N1283" s="78"/>
      <c r="O1283" s="78"/>
      <c r="P1283" s="78"/>
      <c r="Q1283" s="78"/>
      <c r="R1283" s="78"/>
      <c r="S1283" s="78"/>
      <c r="T1283" s="78"/>
      <c r="U1283" s="78"/>
      <c r="V1283" s="78" t="str">
        <f>VLOOKUP(D1283,Empresas!$D$7:$CF$91,81,0)</f>
        <v>A</v>
      </c>
      <c r="W1283" s="78" t="str">
        <f>VLOOKUP(D1283,Empresas!$D$7:$M$91,10,0)</f>
        <v>General/Prico</v>
      </c>
      <c r="X1283" s="69" t="str">
        <f t="shared" si="200"/>
        <v>SI</v>
      </c>
      <c r="Y1283" s="153" t="str">
        <f t="shared" si="201"/>
        <v>No aplica</v>
      </c>
      <c r="Z1283" s="147">
        <f>IF(Y1283="No aplica",0,IF(I1283="no",0,IF(I1283="No aplica",0,IF(I1283="Si",1,IF(I1283="Fisico",1,IF(I1283="Electronico",2,VLOOKUP(C1283&amp;"|"&amp;B1283&amp;"|"&amp;D1283,Empresas!$C$6:$CC$92,G1283+6+1,0)))))))</f>
        <v>0</v>
      </c>
      <c r="AA1283" s="147">
        <f>IF(AND($I1283="Si",J1283=1),1,IF(AND($I1283="Fisico",J1283=1),1,IF(AND(J1283=1,$I1283="Electronico"),2,IF(J1283=1,VLOOKUP($C1283&amp;"|"&amp;$B1283&amp;"|"&amp;$D1283,Empresas!$C$6:$CC$92,$G1283+6+1,0),0))))</f>
        <v>0</v>
      </c>
      <c r="AB1283" s="147">
        <f>IF(AND($I1283="Si",K1283=1),1,IF(AND($I1283="Fisico",K1283=1),1,IF(AND(K1283=1,$I1283="Electronico"),2,IF(K1283=1,VLOOKUP($C1283&amp;"|"&amp;$B1283&amp;"|"&amp;$D1283,Empresas!$C$6:$CC$92,$G1283+6+1,0),0))))</f>
        <v>0</v>
      </c>
      <c r="AC1283" s="147">
        <f>IF(AND($I1283="Si",L1283=1),1,IF(AND($I1283="Fisico",L1283=1),1,IF(AND(L1283=1,$I1283="Electronico"),2,IF(L1283=1,VLOOKUP($C1283&amp;"|"&amp;$B1283&amp;"|"&amp;$D1283,Empresas!$C$6:$CC$92,$G1283+6+1,0),0))))</f>
        <v>0</v>
      </c>
      <c r="AD1283" s="147">
        <f>IF(AND($I1283="Si",M1283=1),1,IF(AND($I1283="Fisico",M1283=1),1,IF(AND(M1283=1,$I1283="Electronico"),2,IF(M1283=1,VLOOKUP($C1283&amp;"|"&amp;$B1283&amp;"|"&amp;$D1283,Empresas!$C$6:$CC$92,$G1283+6+1,0),0))))</f>
        <v>0</v>
      </c>
      <c r="AE1283" s="147">
        <f>IF(AND($I1283="Si",N1283=1),1,IF(AND($I1283="Fisico",N1283=1),1,IF(AND(N1283=1,$I1283="Electronico"),2,IF(N1283=1,VLOOKUP($C1283&amp;"|"&amp;$B1283&amp;"|"&amp;$D1283,Empresas!$C$6:$CC$92,$G1283+6+1,0),0))))</f>
        <v>0</v>
      </c>
      <c r="AF1283" s="147">
        <f>IF(AND($I1283="Si",O1283=1),1,IF(AND($I1283="Fisico",O1283=1),1,IF(AND(O1283=1,$I1283="Electronico"),2,IF(O1283=1,VLOOKUP($C1283&amp;"|"&amp;$B1283&amp;"|"&amp;$D1283,Empresas!$C$6:$CC$92,$G1283+6+1,0),0))))</f>
        <v>0</v>
      </c>
      <c r="AG1283" s="147">
        <f>IF(AND($I1283="Si",P1283=1),1,IF(AND($I1283="Fisico",P1283=1),1,IF(AND(P1283=1,$I1283="Electronico"),2,IF(P1283=1,VLOOKUP($C1283&amp;"|"&amp;$B1283&amp;"|"&amp;$D1283,Empresas!$C$6:$CC$92,$G1283+6+1,0),0))))</f>
        <v>0</v>
      </c>
      <c r="AH1283" s="147">
        <f>IF(AND($I1283="Si",Q1283=1),1,IF(AND($I1283="Fisico",Q1283=1),1,IF(AND(Q1283=1,$I1283="Electronico"),2,IF(Q1283=1,VLOOKUP($C1283&amp;"|"&amp;$B1283&amp;"|"&amp;$D1283,Empresas!$C$6:$CC$92,$G1283+6+1,0),0))))</f>
        <v>0</v>
      </c>
      <c r="AI1283" s="147">
        <f>IF(AND($I1283="Si",R1283=1),1,IF(AND($I1283="Fisico",R1283=1),1,IF(AND(R1283=1,$I1283="Electronico"),2,IF(R1283=1,VLOOKUP($C1283&amp;"|"&amp;$B1283&amp;"|"&amp;$D1283,Empresas!$C$6:$CC$92,$G1283+6+1,0),0))))</f>
        <v>0</v>
      </c>
      <c r="AJ1283" s="147">
        <f>IF(AND($I1283="Si",S1283=1),1,IF(AND($I1283="Fisico",S1283=1),1,IF(AND(S1283=1,$I1283="Electronico"),2,IF(S1283=1,VLOOKUP($C1283&amp;"|"&amp;$B1283&amp;"|"&amp;$D1283,Empresas!$C$6:$CC$92,$G1283+6+1,0),0))))</f>
        <v>0</v>
      </c>
      <c r="AK1283" s="147">
        <f>IF(AND($I1283="Si",T1283=1),1,IF(AND($I1283="Fisico",T1283=1),1,IF(AND(T1283=1,$I1283="Electronico"),2,IF(T1283=1,VLOOKUP($C1283&amp;"|"&amp;$B1283&amp;"|"&amp;$D1283,Empresas!$C$6:$CC$92,$G1283+6+1,0),0))))</f>
        <v>0</v>
      </c>
      <c r="AL1283" s="147">
        <f>IF(AND($I1283="Si",U1283=1),1,IF(AND($I1283="Fisico",U1283=1),1,IF(AND(U1283=1,$I1283="Electronico"),2,IF(U1283=1,VLOOKUP($C1283&amp;"|"&amp;$B1283&amp;"|"&amp;$D1283,Empresas!$C$6:$CC$92,$G1283+6+1,0),0))))</f>
        <v>0</v>
      </c>
      <c r="AM1283" s="149">
        <f t="shared" si="202"/>
        <v>0</v>
      </c>
      <c r="AN1283" s="149">
        <f t="shared" si="203"/>
        <v>0</v>
      </c>
      <c r="AO1283" s="152">
        <f t="shared" si="204"/>
        <v>0</v>
      </c>
    </row>
    <row r="1284" spans="1:41" x14ac:dyDescent="0.25">
      <c r="A1284" s="140" t="str">
        <f>VLOOKUP(D1284,Empresas!$D$7:$F$91,3,0)</f>
        <v>Omar</v>
      </c>
      <c r="B1284" s="141" t="str">
        <f>VLOOKUP(D1284,Empresas!$D$7:$G$91,4,0)</f>
        <v>Melisa N.</v>
      </c>
      <c r="C1284" s="141" t="s">
        <v>544</v>
      </c>
      <c r="D1284" s="141" t="s">
        <v>247</v>
      </c>
      <c r="E1284" s="141" t="str">
        <f>VLOOKUP(D1284,Empresas!$D$7:$E$92,2,0)</f>
        <v>NAYRA YULIANA IMPORT E.I.R.L.</v>
      </c>
      <c r="F1284" s="141" t="s">
        <v>179</v>
      </c>
      <c r="G1284" s="142">
        <f t="shared" si="209"/>
        <v>57</v>
      </c>
      <c r="H1284" s="142" t="str">
        <f>VLOOKUP(D1284,Empresas!$D$6:$L$92,7,0)</f>
        <v>Mensual</v>
      </c>
      <c r="I1284" s="141" t="str">
        <f>VLOOKUP(VLOOKUP(D1284&amp;"|"&amp;B1284,Empresas!$I$7:$CB$92,G1284,0),Tablas!$A$8:$B$10,2,0)</f>
        <v>Fisico</v>
      </c>
      <c r="J1284" s="78">
        <v>2</v>
      </c>
      <c r="K1284" s="78">
        <v>2</v>
      </c>
      <c r="L1284" s="78">
        <v>2</v>
      </c>
      <c r="M1284" s="78">
        <v>2</v>
      </c>
      <c r="N1284" s="78">
        <v>2</v>
      </c>
      <c r="O1284" s="78">
        <v>2</v>
      </c>
      <c r="P1284" s="78">
        <v>2</v>
      </c>
      <c r="Q1284" s="78">
        <v>2</v>
      </c>
      <c r="R1284" s="78"/>
      <c r="S1284" s="78"/>
      <c r="T1284" s="78"/>
      <c r="U1284" s="78"/>
      <c r="V1284" s="78" t="str">
        <f>VLOOKUP(D1284,Empresas!$D$7:$CF$91,81,0)</f>
        <v>A</v>
      </c>
      <c r="W1284" s="78" t="str">
        <f>VLOOKUP(D1284,Empresas!$D$7:$M$91,10,0)</f>
        <v>General/Prico</v>
      </c>
      <c r="X1284" s="69" t="str">
        <f t="shared" ref="X1284:X1347" si="210">IF(OR(LEFT(F1284,5)="02.06",LEFT(F1284,5)="02.08",LEFT(F1284,5)="02.09",LEFT(F1284,5)="02.10",LEFT(F1284,5)="02.11",LEFT(F1284,5)="03.08",LEFT(F1284,5)="03.09",LEFT(F1284,5)="03.10"),"NO","SI")</f>
        <v>NO</v>
      </c>
      <c r="Y1284" s="153" t="str">
        <f t="shared" ref="Y1284:Y1347" si="211">IF(SUM(J1284:U1284)=0,"No aplica","Si aplica")</f>
        <v>Si aplica</v>
      </c>
      <c r="Z1284" s="147">
        <f>IF(Y1284="No aplica",0,IF(I1284="no",0,IF(I1284="No aplica",0,IF(I1284="Si",1,IF(I1284="Fisico",1,IF(I1284="Electronico",2,VLOOKUP(C1284&amp;"|"&amp;B1284&amp;"|"&amp;D1284,Empresas!$C$6:$CC$92,G1284+6+1,0)))))))</f>
        <v>1</v>
      </c>
      <c r="AA1284" s="147">
        <f>IF(AND($I1284="Si",J1284=1),1,IF(AND($I1284="Fisico",J1284=1),1,IF(AND(J1284=1,$I1284="Electronico"),2,IF(J1284=1,VLOOKUP($C1284&amp;"|"&amp;$B1284&amp;"|"&amp;$D1284,Empresas!$C$6:$CC$92,$G1284+6+1,0),0))))</f>
        <v>0</v>
      </c>
      <c r="AB1284" s="147">
        <f>IF(AND($I1284="Si",K1284=1),1,IF(AND($I1284="Fisico",K1284=1),1,IF(AND(K1284=1,$I1284="Electronico"),2,IF(K1284=1,VLOOKUP($C1284&amp;"|"&amp;$B1284&amp;"|"&amp;$D1284,Empresas!$C$6:$CC$92,$G1284+6+1,0),0))))</f>
        <v>0</v>
      </c>
      <c r="AC1284" s="147">
        <f>IF(AND($I1284="Si",L1284=1),1,IF(AND($I1284="Fisico",L1284=1),1,IF(AND(L1284=1,$I1284="Electronico"),2,IF(L1284=1,VLOOKUP($C1284&amp;"|"&amp;$B1284&amp;"|"&amp;$D1284,Empresas!$C$6:$CC$92,$G1284+6+1,0),0))))</f>
        <v>0</v>
      </c>
      <c r="AD1284" s="147">
        <f>IF(AND($I1284="Si",M1284=1),1,IF(AND($I1284="Fisico",M1284=1),1,IF(AND(M1284=1,$I1284="Electronico"),2,IF(M1284=1,VLOOKUP($C1284&amp;"|"&amp;$B1284&amp;"|"&amp;$D1284,Empresas!$C$6:$CC$92,$G1284+6+1,0),0))))</f>
        <v>0</v>
      </c>
      <c r="AE1284" s="147">
        <f>IF(AND($I1284="Si",N1284=1),1,IF(AND($I1284="Fisico",N1284=1),1,IF(AND(N1284=1,$I1284="Electronico"),2,IF(N1284=1,VLOOKUP($C1284&amp;"|"&amp;$B1284&amp;"|"&amp;$D1284,Empresas!$C$6:$CC$92,$G1284+6+1,0),0))))</f>
        <v>0</v>
      </c>
      <c r="AF1284" s="147">
        <f>IF(AND($I1284="Si",O1284=1),1,IF(AND($I1284="Fisico",O1284=1),1,IF(AND(O1284=1,$I1284="Electronico"),2,IF(O1284=1,VLOOKUP($C1284&amp;"|"&amp;$B1284&amp;"|"&amp;$D1284,Empresas!$C$6:$CC$92,$G1284+6+1,0),0))))</f>
        <v>0</v>
      </c>
      <c r="AG1284" s="147">
        <f>IF(AND($I1284="Si",P1284=1),1,IF(AND($I1284="Fisico",P1284=1),1,IF(AND(P1284=1,$I1284="Electronico"),2,IF(P1284=1,VLOOKUP($C1284&amp;"|"&amp;$B1284&amp;"|"&amp;$D1284,Empresas!$C$6:$CC$92,$G1284+6+1,0),0))))</f>
        <v>0</v>
      </c>
      <c r="AH1284" s="147">
        <f>IF(AND($I1284="Si",Q1284=1),1,IF(AND($I1284="Fisico",Q1284=1),1,IF(AND(Q1284=1,$I1284="Electronico"),2,IF(Q1284=1,VLOOKUP($C1284&amp;"|"&amp;$B1284&amp;"|"&amp;$D1284,Empresas!$C$6:$CC$92,$G1284+6+1,0),0))))</f>
        <v>0</v>
      </c>
      <c r="AI1284" s="147">
        <f>IF(AND($I1284="Si",R1284=1),1,IF(AND($I1284="Fisico",R1284=1),1,IF(AND(R1284=1,$I1284="Electronico"),2,IF(R1284=1,VLOOKUP($C1284&amp;"|"&amp;$B1284&amp;"|"&amp;$D1284,Empresas!$C$6:$CC$92,$G1284+6+1,0),0))))</f>
        <v>0</v>
      </c>
      <c r="AJ1284" s="147">
        <f>IF(AND($I1284="Si",S1284=1),1,IF(AND($I1284="Fisico",S1284=1),1,IF(AND(S1284=1,$I1284="Electronico"),2,IF(S1284=1,VLOOKUP($C1284&amp;"|"&amp;$B1284&amp;"|"&amp;$D1284,Empresas!$C$6:$CC$92,$G1284+6+1,0),0))))</f>
        <v>0</v>
      </c>
      <c r="AK1284" s="147">
        <f>IF(AND($I1284="Si",T1284=1),1,IF(AND($I1284="Fisico",T1284=1),1,IF(AND(T1284=1,$I1284="Electronico"),2,IF(T1284=1,VLOOKUP($C1284&amp;"|"&amp;$B1284&amp;"|"&amp;$D1284,Empresas!$C$6:$CC$92,$G1284+6+1,0),0))))</f>
        <v>0</v>
      </c>
      <c r="AL1284" s="147">
        <f>IF(AND($I1284="Si",U1284=1),1,IF(AND($I1284="Fisico",U1284=1),1,IF(AND(U1284=1,$I1284="Electronico"),2,IF(U1284=1,VLOOKUP($C1284&amp;"|"&amp;$B1284&amp;"|"&amp;$D1284,Empresas!$C$6:$CC$92,$G1284+6+1,0),0))))</f>
        <v>0</v>
      </c>
      <c r="AM1284" s="149">
        <f t="shared" ref="AM1284:AM1347" si="212">SUM(AA1284:AL1284)</f>
        <v>0</v>
      </c>
      <c r="AN1284" s="149">
        <f t="shared" ref="AN1284:AN1347" si="213">Z1284*RIGHT($AM$2,2)*1</f>
        <v>8</v>
      </c>
      <c r="AO1284" s="152">
        <f t="shared" ref="AO1284:AO1347" si="214">IFERROR(AM1284/AN1284,0)</f>
        <v>0</v>
      </c>
    </row>
    <row r="1285" spans="1:41" x14ac:dyDescent="0.25">
      <c r="A1285" s="140" t="str">
        <f>VLOOKUP(D1285,Empresas!$D$7:$F$91,3,0)</f>
        <v>Omar</v>
      </c>
      <c r="B1285" s="141" t="str">
        <f>VLOOKUP(D1285,Empresas!$D$7:$G$91,4,0)</f>
        <v>Melisa N.</v>
      </c>
      <c r="C1285" s="141" t="s">
        <v>544</v>
      </c>
      <c r="D1285" s="141" t="s">
        <v>247</v>
      </c>
      <c r="E1285" s="141" t="str">
        <f>VLOOKUP(D1285,Empresas!$D$7:$E$92,2,0)</f>
        <v>NAYRA YULIANA IMPORT E.I.R.L.</v>
      </c>
      <c r="F1285" s="141" t="s">
        <v>180</v>
      </c>
      <c r="G1285" s="142">
        <f t="shared" si="209"/>
        <v>58</v>
      </c>
      <c r="H1285" s="142" t="str">
        <f>VLOOKUP(D1285,Empresas!$D$6:$L$92,7,0)</f>
        <v>Mensual</v>
      </c>
      <c r="I1285" s="141" t="str">
        <f>VLOOKUP(VLOOKUP(D1285&amp;"|"&amp;B1285,Empresas!$I$7:$CB$92,G1285,0),Tablas!$A$8:$B$10,2,0)</f>
        <v>No aplica</v>
      </c>
      <c r="J1285" s="78"/>
      <c r="K1285" s="78"/>
      <c r="L1285" s="78"/>
      <c r="M1285" s="78"/>
      <c r="N1285" s="78"/>
      <c r="O1285" s="78"/>
      <c r="P1285" s="78"/>
      <c r="Q1285" s="78"/>
      <c r="R1285" s="78"/>
      <c r="S1285" s="78"/>
      <c r="T1285" s="78"/>
      <c r="U1285" s="78"/>
      <c r="V1285" s="78" t="str">
        <f>VLOOKUP(D1285,Empresas!$D$7:$CF$91,81,0)</f>
        <v>A</v>
      </c>
      <c r="W1285" s="78" t="str">
        <f>VLOOKUP(D1285,Empresas!$D$7:$M$91,10,0)</f>
        <v>General/Prico</v>
      </c>
      <c r="X1285" s="69" t="str">
        <f t="shared" si="210"/>
        <v>NO</v>
      </c>
      <c r="Y1285" s="153" t="str">
        <f t="shared" si="211"/>
        <v>No aplica</v>
      </c>
      <c r="Z1285" s="147">
        <f>IF(Y1285="No aplica",0,IF(I1285="no",0,IF(I1285="No aplica",0,IF(I1285="Si",1,IF(I1285="Fisico",1,IF(I1285="Electronico",2,VLOOKUP(C1285&amp;"|"&amp;B1285&amp;"|"&amp;D1285,Empresas!$C$6:$CC$92,G1285+6+1,0)))))))</f>
        <v>0</v>
      </c>
      <c r="AA1285" s="147">
        <f>IF(AND($I1285="Si",J1285=1),1,IF(AND($I1285="Fisico",J1285=1),1,IF(AND(J1285=1,$I1285="Electronico"),2,IF(J1285=1,VLOOKUP($C1285&amp;"|"&amp;$B1285&amp;"|"&amp;$D1285,Empresas!$C$6:$CC$92,$G1285+6+1,0),0))))</f>
        <v>0</v>
      </c>
      <c r="AB1285" s="147">
        <f>IF(AND($I1285="Si",K1285=1),1,IF(AND($I1285="Fisico",K1285=1),1,IF(AND(K1285=1,$I1285="Electronico"),2,IF(K1285=1,VLOOKUP($C1285&amp;"|"&amp;$B1285&amp;"|"&amp;$D1285,Empresas!$C$6:$CC$92,$G1285+6+1,0),0))))</f>
        <v>0</v>
      </c>
      <c r="AC1285" s="147">
        <f>IF(AND($I1285="Si",L1285=1),1,IF(AND($I1285="Fisico",L1285=1),1,IF(AND(L1285=1,$I1285="Electronico"),2,IF(L1285=1,VLOOKUP($C1285&amp;"|"&amp;$B1285&amp;"|"&amp;$D1285,Empresas!$C$6:$CC$92,$G1285+6+1,0),0))))</f>
        <v>0</v>
      </c>
      <c r="AD1285" s="147">
        <f>IF(AND($I1285="Si",M1285=1),1,IF(AND($I1285="Fisico",M1285=1),1,IF(AND(M1285=1,$I1285="Electronico"),2,IF(M1285=1,VLOOKUP($C1285&amp;"|"&amp;$B1285&amp;"|"&amp;$D1285,Empresas!$C$6:$CC$92,$G1285+6+1,0),0))))</f>
        <v>0</v>
      </c>
      <c r="AE1285" s="147">
        <f>IF(AND($I1285="Si",N1285=1),1,IF(AND($I1285="Fisico",N1285=1),1,IF(AND(N1285=1,$I1285="Electronico"),2,IF(N1285=1,VLOOKUP($C1285&amp;"|"&amp;$B1285&amp;"|"&amp;$D1285,Empresas!$C$6:$CC$92,$G1285+6+1,0),0))))</f>
        <v>0</v>
      </c>
      <c r="AF1285" s="147">
        <f>IF(AND($I1285="Si",O1285=1),1,IF(AND($I1285="Fisico",O1285=1),1,IF(AND(O1285=1,$I1285="Electronico"),2,IF(O1285=1,VLOOKUP($C1285&amp;"|"&amp;$B1285&amp;"|"&amp;$D1285,Empresas!$C$6:$CC$92,$G1285+6+1,0),0))))</f>
        <v>0</v>
      </c>
      <c r="AG1285" s="147">
        <f>IF(AND($I1285="Si",P1285=1),1,IF(AND($I1285="Fisico",P1285=1),1,IF(AND(P1285=1,$I1285="Electronico"),2,IF(P1285=1,VLOOKUP($C1285&amp;"|"&amp;$B1285&amp;"|"&amp;$D1285,Empresas!$C$6:$CC$92,$G1285+6+1,0),0))))</f>
        <v>0</v>
      </c>
      <c r="AH1285" s="147">
        <f>IF(AND($I1285="Si",Q1285=1),1,IF(AND($I1285="Fisico",Q1285=1),1,IF(AND(Q1285=1,$I1285="Electronico"),2,IF(Q1285=1,VLOOKUP($C1285&amp;"|"&amp;$B1285&amp;"|"&amp;$D1285,Empresas!$C$6:$CC$92,$G1285+6+1,0),0))))</f>
        <v>0</v>
      </c>
      <c r="AI1285" s="147">
        <f>IF(AND($I1285="Si",R1285=1),1,IF(AND($I1285="Fisico",R1285=1),1,IF(AND(R1285=1,$I1285="Electronico"),2,IF(R1285=1,VLOOKUP($C1285&amp;"|"&amp;$B1285&amp;"|"&amp;$D1285,Empresas!$C$6:$CC$92,$G1285+6+1,0),0))))</f>
        <v>0</v>
      </c>
      <c r="AJ1285" s="147">
        <f>IF(AND($I1285="Si",S1285=1),1,IF(AND($I1285="Fisico",S1285=1),1,IF(AND(S1285=1,$I1285="Electronico"),2,IF(S1285=1,VLOOKUP($C1285&amp;"|"&amp;$B1285&amp;"|"&amp;$D1285,Empresas!$C$6:$CC$92,$G1285+6+1,0),0))))</f>
        <v>0</v>
      </c>
      <c r="AK1285" s="147">
        <f>IF(AND($I1285="Si",T1285=1),1,IF(AND($I1285="Fisico",T1285=1),1,IF(AND(T1285=1,$I1285="Electronico"),2,IF(T1285=1,VLOOKUP($C1285&amp;"|"&amp;$B1285&amp;"|"&amp;$D1285,Empresas!$C$6:$CC$92,$G1285+6+1,0),0))))</f>
        <v>0</v>
      </c>
      <c r="AL1285" s="147">
        <f>IF(AND($I1285="Si",U1285=1),1,IF(AND($I1285="Fisico",U1285=1),1,IF(AND(U1285=1,$I1285="Electronico"),2,IF(U1285=1,VLOOKUP($C1285&amp;"|"&amp;$B1285&amp;"|"&amp;$D1285,Empresas!$C$6:$CC$92,$G1285+6+1,0),0))))</f>
        <v>0</v>
      </c>
      <c r="AM1285" s="149">
        <f t="shared" si="212"/>
        <v>0</v>
      </c>
      <c r="AN1285" s="149">
        <f t="shared" si="213"/>
        <v>0</v>
      </c>
      <c r="AO1285" s="152">
        <f t="shared" si="214"/>
        <v>0</v>
      </c>
    </row>
    <row r="1286" spans="1:41" x14ac:dyDescent="0.25">
      <c r="A1286" s="140" t="str">
        <f>VLOOKUP(D1286,Empresas!$D$7:$F$91,3,0)</f>
        <v>Omar</v>
      </c>
      <c r="B1286" s="141" t="str">
        <f>VLOOKUP(D1286,Empresas!$D$7:$G$91,4,0)</f>
        <v>Melisa N.</v>
      </c>
      <c r="C1286" s="141" t="s">
        <v>544</v>
      </c>
      <c r="D1286" s="141" t="s">
        <v>247</v>
      </c>
      <c r="E1286" s="141" t="str">
        <f>VLOOKUP(D1286,Empresas!$D$7:$E$92,2,0)</f>
        <v>NAYRA YULIANA IMPORT E.I.R.L.</v>
      </c>
      <c r="F1286" s="141" t="s">
        <v>181</v>
      </c>
      <c r="G1286" s="142">
        <f t="shared" si="209"/>
        <v>59</v>
      </c>
      <c r="H1286" s="142" t="str">
        <f>VLOOKUP(D1286,Empresas!$D$6:$L$92,7,0)</f>
        <v>Mensual</v>
      </c>
      <c r="I1286" s="141" t="str">
        <f>VLOOKUP(VLOOKUP(D1286&amp;"|"&amp;B1286,Empresas!$I$7:$CB$92,G1286,0),Tablas!$A$8:$B$10,2,0)</f>
        <v>No aplica</v>
      </c>
      <c r="J1286" s="78"/>
      <c r="K1286" s="78"/>
      <c r="L1286" s="78"/>
      <c r="M1286" s="78"/>
      <c r="N1286" s="78"/>
      <c r="O1286" s="78"/>
      <c r="P1286" s="78"/>
      <c r="Q1286" s="78"/>
      <c r="R1286" s="78"/>
      <c r="S1286" s="78"/>
      <c r="T1286" s="78"/>
      <c r="U1286" s="78"/>
      <c r="V1286" s="78" t="str">
        <f>VLOOKUP(D1286,Empresas!$D$7:$CF$91,81,0)</f>
        <v>A</v>
      </c>
      <c r="W1286" s="78" t="str">
        <f>VLOOKUP(D1286,Empresas!$D$7:$M$91,10,0)</f>
        <v>General/Prico</v>
      </c>
      <c r="X1286" s="69" t="str">
        <f t="shared" si="210"/>
        <v>NO</v>
      </c>
      <c r="Y1286" s="153" t="str">
        <f t="shared" si="211"/>
        <v>No aplica</v>
      </c>
      <c r="Z1286" s="147">
        <f>IF(Y1286="No aplica",0,IF(I1286="no",0,IF(I1286="No aplica",0,IF(I1286="Si",1,IF(I1286="Fisico",1,IF(I1286="Electronico",2,VLOOKUP(C1286&amp;"|"&amp;B1286&amp;"|"&amp;D1286,Empresas!$C$6:$CC$92,G1286+6+1,0)))))))</f>
        <v>0</v>
      </c>
      <c r="AA1286" s="147">
        <f>IF(AND($I1286="Si",J1286=1),1,IF(AND($I1286="Fisico",J1286=1),1,IF(AND(J1286=1,$I1286="Electronico"),2,IF(J1286=1,VLOOKUP($C1286&amp;"|"&amp;$B1286&amp;"|"&amp;$D1286,Empresas!$C$6:$CC$92,$G1286+6+1,0),0))))</f>
        <v>0</v>
      </c>
      <c r="AB1286" s="147">
        <f>IF(AND($I1286="Si",K1286=1),1,IF(AND($I1286="Fisico",K1286=1),1,IF(AND(K1286=1,$I1286="Electronico"),2,IF(K1286=1,VLOOKUP($C1286&amp;"|"&amp;$B1286&amp;"|"&amp;$D1286,Empresas!$C$6:$CC$92,$G1286+6+1,0),0))))</f>
        <v>0</v>
      </c>
      <c r="AC1286" s="147">
        <f>IF(AND($I1286="Si",L1286=1),1,IF(AND($I1286="Fisico",L1286=1),1,IF(AND(L1286=1,$I1286="Electronico"),2,IF(L1286=1,VLOOKUP($C1286&amp;"|"&amp;$B1286&amp;"|"&amp;$D1286,Empresas!$C$6:$CC$92,$G1286+6+1,0),0))))</f>
        <v>0</v>
      </c>
      <c r="AD1286" s="147">
        <f>IF(AND($I1286="Si",M1286=1),1,IF(AND($I1286="Fisico",M1286=1),1,IF(AND(M1286=1,$I1286="Electronico"),2,IF(M1286=1,VLOOKUP($C1286&amp;"|"&amp;$B1286&amp;"|"&amp;$D1286,Empresas!$C$6:$CC$92,$G1286+6+1,0),0))))</f>
        <v>0</v>
      </c>
      <c r="AE1286" s="147">
        <f>IF(AND($I1286="Si",N1286=1),1,IF(AND($I1286="Fisico",N1286=1),1,IF(AND(N1286=1,$I1286="Electronico"),2,IF(N1286=1,VLOOKUP($C1286&amp;"|"&amp;$B1286&amp;"|"&amp;$D1286,Empresas!$C$6:$CC$92,$G1286+6+1,0),0))))</f>
        <v>0</v>
      </c>
      <c r="AF1286" s="147">
        <f>IF(AND($I1286="Si",O1286=1),1,IF(AND($I1286="Fisico",O1286=1),1,IF(AND(O1286=1,$I1286="Electronico"),2,IF(O1286=1,VLOOKUP($C1286&amp;"|"&amp;$B1286&amp;"|"&amp;$D1286,Empresas!$C$6:$CC$92,$G1286+6+1,0),0))))</f>
        <v>0</v>
      </c>
      <c r="AG1286" s="147">
        <f>IF(AND($I1286="Si",P1286=1),1,IF(AND($I1286="Fisico",P1286=1),1,IF(AND(P1286=1,$I1286="Electronico"),2,IF(P1286=1,VLOOKUP($C1286&amp;"|"&amp;$B1286&amp;"|"&amp;$D1286,Empresas!$C$6:$CC$92,$G1286+6+1,0),0))))</f>
        <v>0</v>
      </c>
      <c r="AH1286" s="147">
        <f>IF(AND($I1286="Si",Q1286=1),1,IF(AND($I1286="Fisico",Q1286=1),1,IF(AND(Q1286=1,$I1286="Electronico"),2,IF(Q1286=1,VLOOKUP($C1286&amp;"|"&amp;$B1286&amp;"|"&amp;$D1286,Empresas!$C$6:$CC$92,$G1286+6+1,0),0))))</f>
        <v>0</v>
      </c>
      <c r="AI1286" s="147">
        <f>IF(AND($I1286="Si",R1286=1),1,IF(AND($I1286="Fisico",R1286=1),1,IF(AND(R1286=1,$I1286="Electronico"),2,IF(R1286=1,VLOOKUP($C1286&amp;"|"&amp;$B1286&amp;"|"&amp;$D1286,Empresas!$C$6:$CC$92,$G1286+6+1,0),0))))</f>
        <v>0</v>
      </c>
      <c r="AJ1286" s="147">
        <f>IF(AND($I1286="Si",S1286=1),1,IF(AND($I1286="Fisico",S1286=1),1,IF(AND(S1286=1,$I1286="Electronico"),2,IF(S1286=1,VLOOKUP($C1286&amp;"|"&amp;$B1286&amp;"|"&amp;$D1286,Empresas!$C$6:$CC$92,$G1286+6+1,0),0))))</f>
        <v>0</v>
      </c>
      <c r="AK1286" s="147">
        <f>IF(AND($I1286="Si",T1286=1),1,IF(AND($I1286="Fisico",T1286=1),1,IF(AND(T1286=1,$I1286="Electronico"),2,IF(T1286=1,VLOOKUP($C1286&amp;"|"&amp;$B1286&amp;"|"&amp;$D1286,Empresas!$C$6:$CC$92,$G1286+6+1,0),0))))</f>
        <v>0</v>
      </c>
      <c r="AL1286" s="147">
        <f>IF(AND($I1286="Si",U1286=1),1,IF(AND($I1286="Fisico",U1286=1),1,IF(AND(U1286=1,$I1286="Electronico"),2,IF(U1286=1,VLOOKUP($C1286&amp;"|"&amp;$B1286&amp;"|"&amp;$D1286,Empresas!$C$6:$CC$92,$G1286+6+1,0),0))))</f>
        <v>0</v>
      </c>
      <c r="AM1286" s="149">
        <f t="shared" si="212"/>
        <v>0</v>
      </c>
      <c r="AN1286" s="149">
        <f t="shared" si="213"/>
        <v>0</v>
      </c>
      <c r="AO1286" s="152">
        <f t="shared" si="214"/>
        <v>0</v>
      </c>
    </row>
    <row r="1287" spans="1:41" x14ac:dyDescent="0.25">
      <c r="A1287" s="140" t="str">
        <f>VLOOKUP(D1287,Empresas!$D$7:$F$91,3,0)</f>
        <v>Omar</v>
      </c>
      <c r="B1287" s="141" t="str">
        <f>VLOOKUP(D1287,Empresas!$D$7:$G$91,4,0)</f>
        <v>Melisa N.</v>
      </c>
      <c r="C1287" s="141" t="s">
        <v>544</v>
      </c>
      <c r="D1287" s="141" t="s">
        <v>247</v>
      </c>
      <c r="E1287" s="141" t="str">
        <f>VLOOKUP(D1287,Empresas!$D$7:$E$92,2,0)</f>
        <v>NAYRA YULIANA IMPORT E.I.R.L.</v>
      </c>
      <c r="F1287" s="141" t="s">
        <v>182</v>
      </c>
      <c r="G1287" s="142">
        <f t="shared" si="209"/>
        <v>60</v>
      </c>
      <c r="H1287" s="142" t="str">
        <f>VLOOKUP(D1287,Empresas!$D$6:$L$92,7,0)</f>
        <v>Mensual</v>
      </c>
      <c r="I1287" s="141" t="str">
        <f>VLOOKUP(VLOOKUP(D1287&amp;"|"&amp;B1287,Empresas!$I$7:$CB$92,G1287,0),Tablas!$A$8:$B$10,2,0)</f>
        <v>Fisico</v>
      </c>
      <c r="J1287" s="78">
        <v>2</v>
      </c>
      <c r="K1287" s="78">
        <v>2</v>
      </c>
      <c r="L1287" s="78">
        <v>2</v>
      </c>
      <c r="M1287" s="78">
        <v>2</v>
      </c>
      <c r="N1287" s="78">
        <v>2</v>
      </c>
      <c r="O1287" s="78">
        <v>2</v>
      </c>
      <c r="P1287" s="78">
        <v>2</v>
      </c>
      <c r="Q1287" s="78">
        <v>2</v>
      </c>
      <c r="R1287" s="78"/>
      <c r="S1287" s="78"/>
      <c r="T1287" s="78"/>
      <c r="U1287" s="78"/>
      <c r="V1287" s="78" t="str">
        <f>VLOOKUP(D1287,Empresas!$D$7:$CF$91,81,0)</f>
        <v>A</v>
      </c>
      <c r="W1287" s="78" t="str">
        <f>VLOOKUP(D1287,Empresas!$D$7:$M$91,10,0)</f>
        <v>General/Prico</v>
      </c>
      <c r="X1287" s="69" t="str">
        <f t="shared" si="210"/>
        <v>NO</v>
      </c>
      <c r="Y1287" s="153" t="str">
        <f t="shared" si="211"/>
        <v>Si aplica</v>
      </c>
      <c r="Z1287" s="147">
        <f>IF(Y1287="No aplica",0,IF(I1287="no",0,IF(I1287="No aplica",0,IF(I1287="Si",1,IF(I1287="Fisico",1,IF(I1287="Electronico",2,VLOOKUP(C1287&amp;"|"&amp;B1287&amp;"|"&amp;D1287,Empresas!$C$6:$CC$92,G1287+6+1,0)))))))</f>
        <v>1</v>
      </c>
      <c r="AA1287" s="147">
        <f>IF(AND($I1287="Si",J1287=1),1,IF(AND($I1287="Fisico",J1287=1),1,IF(AND(J1287=1,$I1287="Electronico"),2,IF(J1287=1,VLOOKUP($C1287&amp;"|"&amp;$B1287&amp;"|"&amp;$D1287,Empresas!$C$6:$CC$92,$G1287+6+1,0),0))))</f>
        <v>0</v>
      </c>
      <c r="AB1287" s="147">
        <f>IF(AND($I1287="Si",K1287=1),1,IF(AND($I1287="Fisico",K1287=1),1,IF(AND(K1287=1,$I1287="Electronico"),2,IF(K1287=1,VLOOKUP($C1287&amp;"|"&amp;$B1287&amp;"|"&amp;$D1287,Empresas!$C$6:$CC$92,$G1287+6+1,0),0))))</f>
        <v>0</v>
      </c>
      <c r="AC1287" s="147">
        <f>IF(AND($I1287="Si",L1287=1),1,IF(AND($I1287="Fisico",L1287=1),1,IF(AND(L1287=1,$I1287="Electronico"),2,IF(L1287=1,VLOOKUP($C1287&amp;"|"&amp;$B1287&amp;"|"&amp;$D1287,Empresas!$C$6:$CC$92,$G1287+6+1,0),0))))</f>
        <v>0</v>
      </c>
      <c r="AD1287" s="147">
        <f>IF(AND($I1287="Si",M1287=1),1,IF(AND($I1287="Fisico",M1287=1),1,IF(AND(M1287=1,$I1287="Electronico"),2,IF(M1287=1,VLOOKUP($C1287&amp;"|"&amp;$B1287&amp;"|"&amp;$D1287,Empresas!$C$6:$CC$92,$G1287+6+1,0),0))))</f>
        <v>0</v>
      </c>
      <c r="AE1287" s="147">
        <f>IF(AND($I1287="Si",N1287=1),1,IF(AND($I1287="Fisico",N1287=1),1,IF(AND(N1287=1,$I1287="Electronico"),2,IF(N1287=1,VLOOKUP($C1287&amp;"|"&amp;$B1287&amp;"|"&amp;$D1287,Empresas!$C$6:$CC$92,$G1287+6+1,0),0))))</f>
        <v>0</v>
      </c>
      <c r="AF1287" s="147">
        <f>IF(AND($I1287="Si",O1287=1),1,IF(AND($I1287="Fisico",O1287=1),1,IF(AND(O1287=1,$I1287="Electronico"),2,IF(O1287=1,VLOOKUP($C1287&amp;"|"&amp;$B1287&amp;"|"&amp;$D1287,Empresas!$C$6:$CC$92,$G1287+6+1,0),0))))</f>
        <v>0</v>
      </c>
      <c r="AG1287" s="147">
        <f>IF(AND($I1287="Si",P1287=1),1,IF(AND($I1287="Fisico",P1287=1),1,IF(AND(P1287=1,$I1287="Electronico"),2,IF(P1287=1,VLOOKUP($C1287&amp;"|"&amp;$B1287&amp;"|"&amp;$D1287,Empresas!$C$6:$CC$92,$G1287+6+1,0),0))))</f>
        <v>0</v>
      </c>
      <c r="AH1287" s="147">
        <f>IF(AND($I1287="Si",Q1287=1),1,IF(AND($I1287="Fisico",Q1287=1),1,IF(AND(Q1287=1,$I1287="Electronico"),2,IF(Q1287=1,VLOOKUP($C1287&amp;"|"&amp;$B1287&amp;"|"&amp;$D1287,Empresas!$C$6:$CC$92,$G1287+6+1,0),0))))</f>
        <v>0</v>
      </c>
      <c r="AI1287" s="147">
        <f>IF(AND($I1287="Si",R1287=1),1,IF(AND($I1287="Fisico",R1287=1),1,IF(AND(R1287=1,$I1287="Electronico"),2,IF(R1287=1,VLOOKUP($C1287&amp;"|"&amp;$B1287&amp;"|"&amp;$D1287,Empresas!$C$6:$CC$92,$G1287+6+1,0),0))))</f>
        <v>0</v>
      </c>
      <c r="AJ1287" s="147">
        <f>IF(AND($I1287="Si",S1287=1),1,IF(AND($I1287="Fisico",S1287=1),1,IF(AND(S1287=1,$I1287="Electronico"),2,IF(S1287=1,VLOOKUP($C1287&amp;"|"&amp;$B1287&amp;"|"&amp;$D1287,Empresas!$C$6:$CC$92,$G1287+6+1,0),0))))</f>
        <v>0</v>
      </c>
      <c r="AK1287" s="147">
        <f>IF(AND($I1287="Si",T1287=1),1,IF(AND($I1287="Fisico",T1287=1),1,IF(AND(T1287=1,$I1287="Electronico"),2,IF(T1287=1,VLOOKUP($C1287&amp;"|"&amp;$B1287&amp;"|"&amp;$D1287,Empresas!$C$6:$CC$92,$G1287+6+1,0),0))))</f>
        <v>0</v>
      </c>
      <c r="AL1287" s="147">
        <f>IF(AND($I1287="Si",U1287=1),1,IF(AND($I1287="Fisico",U1287=1),1,IF(AND(U1287=1,$I1287="Electronico"),2,IF(U1287=1,VLOOKUP($C1287&amp;"|"&amp;$B1287&amp;"|"&amp;$D1287,Empresas!$C$6:$CC$92,$G1287+6+1,0),0))))</f>
        <v>0</v>
      </c>
      <c r="AM1287" s="149">
        <f t="shared" si="212"/>
        <v>0</v>
      </c>
      <c r="AN1287" s="149">
        <f t="shared" si="213"/>
        <v>8</v>
      </c>
      <c r="AO1287" s="152">
        <f t="shared" si="214"/>
        <v>0</v>
      </c>
    </row>
    <row r="1288" spans="1:41" x14ac:dyDescent="0.25">
      <c r="A1288" s="143" t="str">
        <f>VLOOKUP(D1288,Empresas!$D$7:$F$91,3,0)</f>
        <v>Omar</v>
      </c>
      <c r="B1288" s="144" t="str">
        <f>VLOOKUP(D1288,Empresas!$D$7:$G$91,4,0)</f>
        <v>Melisa N.</v>
      </c>
      <c r="C1288" s="144" t="s">
        <v>544</v>
      </c>
      <c r="D1288" s="144" t="s">
        <v>247</v>
      </c>
      <c r="E1288" s="144" t="str">
        <f>VLOOKUP(D1288,Empresas!$D$7:$E$92,2,0)</f>
        <v>NAYRA YULIANA IMPORT E.I.R.L.</v>
      </c>
      <c r="F1288" s="144" t="s">
        <v>183</v>
      </c>
      <c r="G1288" s="145">
        <f>+Empresas!$BR$2</f>
        <v>62</v>
      </c>
      <c r="H1288" s="145" t="str">
        <f>VLOOKUP(D1288,Empresas!$D$6:$L$92,7,0)</f>
        <v>Mensual</v>
      </c>
      <c r="I1288" s="144" t="str">
        <f>VLOOKUP(VLOOKUP(D1288&amp;"|"&amp;B1288,Empresas!$I$7:$CB$92,G1288,0),Tablas!$A$13:$B$14,2,0)</f>
        <v>Si</v>
      </c>
      <c r="J1288" s="78">
        <v>1</v>
      </c>
      <c r="K1288" s="78">
        <v>1</v>
      </c>
      <c r="L1288" s="78">
        <v>1</v>
      </c>
      <c r="M1288" s="78">
        <v>1</v>
      </c>
      <c r="N1288" s="78">
        <v>1</v>
      </c>
      <c r="O1288" s="78">
        <v>1</v>
      </c>
      <c r="P1288" s="78">
        <v>1</v>
      </c>
      <c r="Q1288" s="78">
        <v>2</v>
      </c>
      <c r="R1288" s="78"/>
      <c r="S1288" s="78"/>
      <c r="T1288" s="78"/>
      <c r="U1288" s="78"/>
      <c r="V1288" s="78" t="str">
        <f>VLOOKUP(D1288,Empresas!$D$7:$CF$91,81,0)</f>
        <v>A</v>
      </c>
      <c r="W1288" s="78" t="str">
        <f>VLOOKUP(D1288,Empresas!$D$7:$M$91,10,0)</f>
        <v>General/Prico</v>
      </c>
      <c r="X1288" s="69" t="str">
        <f t="shared" si="210"/>
        <v>SI</v>
      </c>
      <c r="Y1288" s="153" t="str">
        <f t="shared" si="211"/>
        <v>Si aplica</v>
      </c>
      <c r="Z1288" s="147">
        <f>IF(Y1288="No aplica",0,IF(I1288="no",0,IF(I1288="No aplica",0,IF(I1288="Si",1,IF(I1288="Fisico",1,IF(I1288="Electronico",2,VLOOKUP(C1288&amp;"|"&amp;B1288&amp;"|"&amp;D1288,Empresas!$C$6:$CC$92,G1288+6+1,0)))))))</f>
        <v>1</v>
      </c>
      <c r="AA1288" s="147">
        <f>IF(AND($I1288="Si",J1288=1),1,IF(AND($I1288="Fisico",J1288=1),1,IF(AND(J1288=1,$I1288="Electronico"),2,IF(J1288=1,VLOOKUP($C1288&amp;"|"&amp;$B1288&amp;"|"&amp;$D1288,Empresas!$C$6:$CC$92,$G1288+6+1,0),0))))</f>
        <v>1</v>
      </c>
      <c r="AB1288" s="147">
        <f>IF(AND($I1288="Si",K1288=1),1,IF(AND($I1288="Fisico",K1288=1),1,IF(AND(K1288=1,$I1288="Electronico"),2,IF(K1288=1,VLOOKUP($C1288&amp;"|"&amp;$B1288&amp;"|"&amp;$D1288,Empresas!$C$6:$CC$92,$G1288+6+1,0),0))))</f>
        <v>1</v>
      </c>
      <c r="AC1288" s="147">
        <f>IF(AND($I1288="Si",L1288=1),1,IF(AND($I1288="Fisico",L1288=1),1,IF(AND(L1288=1,$I1288="Electronico"),2,IF(L1288=1,VLOOKUP($C1288&amp;"|"&amp;$B1288&amp;"|"&amp;$D1288,Empresas!$C$6:$CC$92,$G1288+6+1,0),0))))</f>
        <v>1</v>
      </c>
      <c r="AD1288" s="147">
        <f>IF(AND($I1288="Si",M1288=1),1,IF(AND($I1288="Fisico",M1288=1),1,IF(AND(M1288=1,$I1288="Electronico"),2,IF(M1288=1,VLOOKUP($C1288&amp;"|"&amp;$B1288&amp;"|"&amp;$D1288,Empresas!$C$6:$CC$92,$G1288+6+1,0),0))))</f>
        <v>1</v>
      </c>
      <c r="AE1288" s="147">
        <f>IF(AND($I1288="Si",N1288=1),1,IF(AND($I1288="Fisico",N1288=1),1,IF(AND(N1288=1,$I1288="Electronico"),2,IF(N1288=1,VLOOKUP($C1288&amp;"|"&amp;$B1288&amp;"|"&amp;$D1288,Empresas!$C$6:$CC$92,$G1288+6+1,0),0))))</f>
        <v>1</v>
      </c>
      <c r="AF1288" s="147">
        <f>IF(AND($I1288="Si",O1288=1),1,IF(AND($I1288="Fisico",O1288=1),1,IF(AND(O1288=1,$I1288="Electronico"),2,IF(O1288=1,VLOOKUP($C1288&amp;"|"&amp;$B1288&amp;"|"&amp;$D1288,Empresas!$C$6:$CC$92,$G1288+6+1,0),0))))</f>
        <v>1</v>
      </c>
      <c r="AG1288" s="147">
        <f>IF(AND($I1288="Si",P1288=1),1,IF(AND($I1288="Fisico",P1288=1),1,IF(AND(P1288=1,$I1288="Electronico"),2,IF(P1288=1,VLOOKUP($C1288&amp;"|"&amp;$B1288&amp;"|"&amp;$D1288,Empresas!$C$6:$CC$92,$G1288+6+1,0),0))))</f>
        <v>1</v>
      </c>
      <c r="AH1288" s="147">
        <f>IF(AND($I1288="Si",Q1288=1),1,IF(AND($I1288="Fisico",Q1288=1),1,IF(AND(Q1288=1,$I1288="Electronico"),2,IF(Q1288=1,VLOOKUP($C1288&amp;"|"&amp;$B1288&amp;"|"&amp;$D1288,Empresas!$C$6:$CC$92,$G1288+6+1,0),0))))</f>
        <v>0</v>
      </c>
      <c r="AI1288" s="147">
        <f>IF(AND($I1288="Si",R1288=1),1,IF(AND($I1288="Fisico",R1288=1),1,IF(AND(R1288=1,$I1288="Electronico"),2,IF(R1288=1,VLOOKUP($C1288&amp;"|"&amp;$B1288&amp;"|"&amp;$D1288,Empresas!$C$6:$CC$92,$G1288+6+1,0),0))))</f>
        <v>0</v>
      </c>
      <c r="AJ1288" s="147">
        <f>IF(AND($I1288="Si",S1288=1),1,IF(AND($I1288="Fisico",S1288=1),1,IF(AND(S1288=1,$I1288="Electronico"),2,IF(S1288=1,VLOOKUP($C1288&amp;"|"&amp;$B1288&amp;"|"&amp;$D1288,Empresas!$C$6:$CC$92,$G1288+6+1,0),0))))</f>
        <v>0</v>
      </c>
      <c r="AK1288" s="147">
        <f>IF(AND($I1288="Si",T1288=1),1,IF(AND($I1288="Fisico",T1288=1),1,IF(AND(T1288=1,$I1288="Electronico"),2,IF(T1288=1,VLOOKUP($C1288&amp;"|"&amp;$B1288&amp;"|"&amp;$D1288,Empresas!$C$6:$CC$92,$G1288+6+1,0),0))))</f>
        <v>0</v>
      </c>
      <c r="AL1288" s="147">
        <f>IF(AND($I1288="Si",U1288=1),1,IF(AND($I1288="Fisico",U1288=1),1,IF(AND(U1288=1,$I1288="Electronico"),2,IF(U1288=1,VLOOKUP($C1288&amp;"|"&amp;$B1288&amp;"|"&amp;$D1288,Empresas!$C$6:$CC$92,$G1288+6+1,0),0))))</f>
        <v>0</v>
      </c>
      <c r="AM1288" s="149">
        <f t="shared" si="212"/>
        <v>7</v>
      </c>
      <c r="AN1288" s="149">
        <f t="shared" si="213"/>
        <v>8</v>
      </c>
      <c r="AO1288" s="152">
        <f t="shared" si="214"/>
        <v>0.875</v>
      </c>
    </row>
    <row r="1289" spans="1:41" x14ac:dyDescent="0.25">
      <c r="A1289" s="143" t="str">
        <f>VLOOKUP(D1289,Empresas!$D$7:$F$91,3,0)</f>
        <v>Omar</v>
      </c>
      <c r="B1289" s="144" t="str">
        <f>VLOOKUP(D1289,Empresas!$D$7:$G$91,4,0)</f>
        <v>Melisa N.</v>
      </c>
      <c r="C1289" s="144" t="s">
        <v>544</v>
      </c>
      <c r="D1289" s="144" t="s">
        <v>247</v>
      </c>
      <c r="E1289" s="144" t="str">
        <f>VLOOKUP(D1289,Empresas!$D$7:$E$92,2,0)</f>
        <v>NAYRA YULIANA IMPORT E.I.R.L.</v>
      </c>
      <c r="F1289" s="144" t="s">
        <v>184</v>
      </c>
      <c r="G1289" s="145">
        <f>+G1288+1</f>
        <v>63</v>
      </c>
      <c r="H1289" s="145" t="str">
        <f>VLOOKUP(D1289,Empresas!$D$6:$L$92,7,0)</f>
        <v>Mensual</v>
      </c>
      <c r="I1289" s="144" t="str">
        <f>VLOOKUP(VLOOKUP(D1289&amp;"|"&amp;B1289,Empresas!$I$7:$CB$92,G1289,0),Tablas!$A$13:$B$14,2,0)</f>
        <v>Si</v>
      </c>
      <c r="J1289" s="78">
        <v>1</v>
      </c>
      <c r="K1289" s="78">
        <v>1</v>
      </c>
      <c r="L1289" s="78">
        <v>1</v>
      </c>
      <c r="M1289" s="78">
        <v>1</v>
      </c>
      <c r="N1289" s="78">
        <v>1</v>
      </c>
      <c r="O1289" s="78">
        <v>1</v>
      </c>
      <c r="P1289" s="78">
        <v>1</v>
      </c>
      <c r="Q1289" s="78">
        <v>2</v>
      </c>
      <c r="R1289" s="78"/>
      <c r="S1289" s="78"/>
      <c r="T1289" s="78"/>
      <c r="U1289" s="78"/>
      <c r="V1289" s="78" t="str">
        <f>VLOOKUP(D1289,Empresas!$D$7:$CF$91,81,0)</f>
        <v>A</v>
      </c>
      <c r="W1289" s="78" t="str">
        <f>VLOOKUP(D1289,Empresas!$D$7:$M$91,10,0)</f>
        <v>General/Prico</v>
      </c>
      <c r="X1289" s="69" t="str">
        <f t="shared" si="210"/>
        <v>SI</v>
      </c>
      <c r="Y1289" s="153" t="str">
        <f t="shared" si="211"/>
        <v>Si aplica</v>
      </c>
      <c r="Z1289" s="147">
        <f>IF(Y1289="No aplica",0,IF(I1289="no",0,IF(I1289="No aplica",0,IF(I1289="Si",1,IF(I1289="Fisico",1,IF(I1289="Electronico",2,VLOOKUP(C1289&amp;"|"&amp;B1289&amp;"|"&amp;D1289,Empresas!$C$6:$CC$92,G1289+6+1,0)))))))</f>
        <v>1</v>
      </c>
      <c r="AA1289" s="147">
        <f>IF(AND($I1289="Si",J1289=1),1,IF(AND($I1289="Fisico",J1289=1),1,IF(AND(J1289=1,$I1289="Electronico"),2,IF(J1289=1,VLOOKUP($C1289&amp;"|"&amp;$B1289&amp;"|"&amp;$D1289,Empresas!$C$6:$CC$92,$G1289+6+1,0),0))))</f>
        <v>1</v>
      </c>
      <c r="AB1289" s="147">
        <f>IF(AND($I1289="Si",K1289=1),1,IF(AND($I1289="Fisico",K1289=1),1,IF(AND(K1289=1,$I1289="Electronico"),2,IF(K1289=1,VLOOKUP($C1289&amp;"|"&amp;$B1289&amp;"|"&amp;$D1289,Empresas!$C$6:$CC$92,$G1289+6+1,0),0))))</f>
        <v>1</v>
      </c>
      <c r="AC1289" s="147">
        <f>IF(AND($I1289="Si",L1289=1),1,IF(AND($I1289="Fisico",L1289=1),1,IF(AND(L1289=1,$I1289="Electronico"),2,IF(L1289=1,VLOOKUP($C1289&amp;"|"&amp;$B1289&amp;"|"&amp;$D1289,Empresas!$C$6:$CC$92,$G1289+6+1,0),0))))</f>
        <v>1</v>
      </c>
      <c r="AD1289" s="147">
        <f>IF(AND($I1289="Si",M1289=1),1,IF(AND($I1289="Fisico",M1289=1),1,IF(AND(M1289=1,$I1289="Electronico"),2,IF(M1289=1,VLOOKUP($C1289&amp;"|"&amp;$B1289&amp;"|"&amp;$D1289,Empresas!$C$6:$CC$92,$G1289+6+1,0),0))))</f>
        <v>1</v>
      </c>
      <c r="AE1289" s="147">
        <f>IF(AND($I1289="Si",N1289=1),1,IF(AND($I1289="Fisico",N1289=1),1,IF(AND(N1289=1,$I1289="Electronico"),2,IF(N1289=1,VLOOKUP($C1289&amp;"|"&amp;$B1289&amp;"|"&amp;$D1289,Empresas!$C$6:$CC$92,$G1289+6+1,0),0))))</f>
        <v>1</v>
      </c>
      <c r="AF1289" s="147">
        <f>IF(AND($I1289="Si",O1289=1),1,IF(AND($I1289="Fisico",O1289=1),1,IF(AND(O1289=1,$I1289="Electronico"),2,IF(O1289=1,VLOOKUP($C1289&amp;"|"&amp;$B1289&amp;"|"&amp;$D1289,Empresas!$C$6:$CC$92,$G1289+6+1,0),0))))</f>
        <v>1</v>
      </c>
      <c r="AG1289" s="147">
        <f>IF(AND($I1289="Si",P1289=1),1,IF(AND($I1289="Fisico",P1289=1),1,IF(AND(P1289=1,$I1289="Electronico"),2,IF(P1289=1,VLOOKUP($C1289&amp;"|"&amp;$B1289&amp;"|"&amp;$D1289,Empresas!$C$6:$CC$92,$G1289+6+1,0),0))))</f>
        <v>1</v>
      </c>
      <c r="AH1289" s="147">
        <f>IF(AND($I1289="Si",Q1289=1),1,IF(AND($I1289="Fisico",Q1289=1),1,IF(AND(Q1289=1,$I1289="Electronico"),2,IF(Q1289=1,VLOOKUP($C1289&amp;"|"&amp;$B1289&amp;"|"&amp;$D1289,Empresas!$C$6:$CC$92,$G1289+6+1,0),0))))</f>
        <v>0</v>
      </c>
      <c r="AI1289" s="147">
        <f>IF(AND($I1289="Si",R1289=1),1,IF(AND($I1289="Fisico",R1289=1),1,IF(AND(R1289=1,$I1289="Electronico"),2,IF(R1289=1,VLOOKUP($C1289&amp;"|"&amp;$B1289&amp;"|"&amp;$D1289,Empresas!$C$6:$CC$92,$G1289+6+1,0),0))))</f>
        <v>0</v>
      </c>
      <c r="AJ1289" s="147">
        <f>IF(AND($I1289="Si",S1289=1),1,IF(AND($I1289="Fisico",S1289=1),1,IF(AND(S1289=1,$I1289="Electronico"),2,IF(S1289=1,VLOOKUP($C1289&amp;"|"&amp;$B1289&amp;"|"&amp;$D1289,Empresas!$C$6:$CC$92,$G1289+6+1,0),0))))</f>
        <v>0</v>
      </c>
      <c r="AK1289" s="147">
        <f>IF(AND($I1289="Si",T1289=1),1,IF(AND($I1289="Fisico",T1289=1),1,IF(AND(T1289=1,$I1289="Electronico"),2,IF(T1289=1,VLOOKUP($C1289&amp;"|"&amp;$B1289&amp;"|"&amp;$D1289,Empresas!$C$6:$CC$92,$G1289+6+1,0),0))))</f>
        <v>0</v>
      </c>
      <c r="AL1289" s="147">
        <f>IF(AND($I1289="Si",U1289=1),1,IF(AND($I1289="Fisico",U1289=1),1,IF(AND(U1289=1,$I1289="Electronico"),2,IF(U1289=1,VLOOKUP($C1289&amp;"|"&amp;$B1289&amp;"|"&amp;$D1289,Empresas!$C$6:$CC$92,$G1289+6+1,0),0))))</f>
        <v>0</v>
      </c>
      <c r="AM1289" s="149">
        <f t="shared" si="212"/>
        <v>7</v>
      </c>
      <c r="AN1289" s="149">
        <f t="shared" si="213"/>
        <v>8</v>
      </c>
      <c r="AO1289" s="152">
        <f t="shared" si="214"/>
        <v>0.875</v>
      </c>
    </row>
    <row r="1290" spans="1:41" x14ac:dyDescent="0.25">
      <c r="A1290" s="143" t="str">
        <f>VLOOKUP(D1290,Empresas!$D$7:$F$91,3,0)</f>
        <v>Omar</v>
      </c>
      <c r="B1290" s="144" t="str">
        <f>VLOOKUP(D1290,Empresas!$D$7:$G$91,4,0)</f>
        <v>Melisa N.</v>
      </c>
      <c r="C1290" s="144" t="s">
        <v>544</v>
      </c>
      <c r="D1290" s="144" t="s">
        <v>247</v>
      </c>
      <c r="E1290" s="144" t="str">
        <f>VLOOKUP(D1290,Empresas!$D$7:$E$92,2,0)</f>
        <v>NAYRA YULIANA IMPORT E.I.R.L.</v>
      </c>
      <c r="F1290" s="144" t="s">
        <v>185</v>
      </c>
      <c r="G1290" s="145">
        <f t="shared" ref="G1290:G1297" si="215">+G1289+1</f>
        <v>64</v>
      </c>
      <c r="H1290" s="145" t="str">
        <f>VLOOKUP(D1290,Empresas!$D$6:$L$92,7,0)</f>
        <v>Mensual</v>
      </c>
      <c r="I1290" s="144" t="str">
        <f>VLOOKUP(VLOOKUP(D1290&amp;"|"&amp;B1290,Empresas!$I$7:$CB$92,G1290,0),Tablas!$A$13:$B$14,2,0)</f>
        <v>No</v>
      </c>
      <c r="J1290" s="78"/>
      <c r="K1290" s="78"/>
      <c r="L1290" s="78"/>
      <c r="M1290" s="78"/>
      <c r="N1290" s="78"/>
      <c r="O1290" s="78"/>
      <c r="P1290" s="78"/>
      <c r="Q1290" s="78"/>
      <c r="R1290" s="78"/>
      <c r="S1290" s="78"/>
      <c r="T1290" s="78"/>
      <c r="U1290" s="78"/>
      <c r="V1290" s="78" t="str">
        <f>VLOOKUP(D1290,Empresas!$D$7:$CF$91,81,0)</f>
        <v>A</v>
      </c>
      <c r="W1290" s="78" t="str">
        <f>VLOOKUP(D1290,Empresas!$D$7:$M$91,10,0)</f>
        <v>General/Prico</v>
      </c>
      <c r="X1290" s="69" t="str">
        <f t="shared" si="210"/>
        <v>SI</v>
      </c>
      <c r="Y1290" s="153" t="str">
        <f t="shared" si="211"/>
        <v>No aplica</v>
      </c>
      <c r="Z1290" s="147">
        <f>IF(Y1290="No aplica",0,IF(I1290="no",0,IF(I1290="No aplica",0,IF(I1290="Si",1,IF(I1290="Fisico",1,IF(I1290="Electronico",2,VLOOKUP(C1290&amp;"|"&amp;B1290&amp;"|"&amp;D1290,Empresas!$C$6:$CC$92,G1290+6+1,0)))))))</f>
        <v>0</v>
      </c>
      <c r="AA1290" s="147">
        <f>IF(AND($I1290="Si",J1290=1),1,IF(AND($I1290="Fisico",J1290=1),1,IF(AND(J1290=1,$I1290="Electronico"),2,IF(J1290=1,VLOOKUP($C1290&amp;"|"&amp;$B1290&amp;"|"&amp;$D1290,Empresas!$C$6:$CC$92,$G1290+6+1,0),0))))</f>
        <v>0</v>
      </c>
      <c r="AB1290" s="147">
        <f>IF(AND($I1290="Si",K1290=1),1,IF(AND($I1290="Fisico",K1290=1),1,IF(AND(K1290=1,$I1290="Electronico"),2,IF(K1290=1,VLOOKUP($C1290&amp;"|"&amp;$B1290&amp;"|"&amp;$D1290,Empresas!$C$6:$CC$92,$G1290+6+1,0),0))))</f>
        <v>0</v>
      </c>
      <c r="AC1290" s="147">
        <f>IF(AND($I1290="Si",L1290=1),1,IF(AND($I1290="Fisico",L1290=1),1,IF(AND(L1290=1,$I1290="Electronico"),2,IF(L1290=1,VLOOKUP($C1290&amp;"|"&amp;$B1290&amp;"|"&amp;$D1290,Empresas!$C$6:$CC$92,$G1290+6+1,0),0))))</f>
        <v>0</v>
      </c>
      <c r="AD1290" s="147">
        <f>IF(AND($I1290="Si",M1290=1),1,IF(AND($I1290="Fisico",M1290=1),1,IF(AND(M1290=1,$I1290="Electronico"),2,IF(M1290=1,VLOOKUP($C1290&amp;"|"&amp;$B1290&amp;"|"&amp;$D1290,Empresas!$C$6:$CC$92,$G1290+6+1,0),0))))</f>
        <v>0</v>
      </c>
      <c r="AE1290" s="147">
        <f>IF(AND($I1290="Si",N1290=1),1,IF(AND($I1290="Fisico",N1290=1),1,IF(AND(N1290=1,$I1290="Electronico"),2,IF(N1290=1,VLOOKUP($C1290&amp;"|"&amp;$B1290&amp;"|"&amp;$D1290,Empresas!$C$6:$CC$92,$G1290+6+1,0),0))))</f>
        <v>0</v>
      </c>
      <c r="AF1290" s="147">
        <f>IF(AND($I1290="Si",O1290=1),1,IF(AND($I1290="Fisico",O1290=1),1,IF(AND(O1290=1,$I1290="Electronico"),2,IF(O1290=1,VLOOKUP($C1290&amp;"|"&amp;$B1290&amp;"|"&amp;$D1290,Empresas!$C$6:$CC$92,$G1290+6+1,0),0))))</f>
        <v>0</v>
      </c>
      <c r="AG1290" s="147">
        <f>IF(AND($I1290="Si",P1290=1),1,IF(AND($I1290="Fisico",P1290=1),1,IF(AND(P1290=1,$I1290="Electronico"),2,IF(P1290=1,VLOOKUP($C1290&amp;"|"&amp;$B1290&amp;"|"&amp;$D1290,Empresas!$C$6:$CC$92,$G1290+6+1,0),0))))</f>
        <v>0</v>
      </c>
      <c r="AH1290" s="147">
        <f>IF(AND($I1290="Si",Q1290=1),1,IF(AND($I1290="Fisico",Q1290=1),1,IF(AND(Q1290=1,$I1290="Electronico"),2,IF(Q1290=1,VLOOKUP($C1290&amp;"|"&amp;$B1290&amp;"|"&amp;$D1290,Empresas!$C$6:$CC$92,$G1290+6+1,0),0))))</f>
        <v>0</v>
      </c>
      <c r="AI1290" s="147">
        <f>IF(AND($I1290="Si",R1290=1),1,IF(AND($I1290="Fisico",R1290=1),1,IF(AND(R1290=1,$I1290="Electronico"),2,IF(R1290=1,VLOOKUP($C1290&amp;"|"&amp;$B1290&amp;"|"&amp;$D1290,Empresas!$C$6:$CC$92,$G1290+6+1,0),0))))</f>
        <v>0</v>
      </c>
      <c r="AJ1290" s="147">
        <f>IF(AND($I1290="Si",S1290=1),1,IF(AND($I1290="Fisico",S1290=1),1,IF(AND(S1290=1,$I1290="Electronico"),2,IF(S1290=1,VLOOKUP($C1290&amp;"|"&amp;$B1290&amp;"|"&amp;$D1290,Empresas!$C$6:$CC$92,$G1290+6+1,0),0))))</f>
        <v>0</v>
      </c>
      <c r="AK1290" s="147">
        <f>IF(AND($I1290="Si",T1290=1),1,IF(AND($I1290="Fisico",T1290=1),1,IF(AND(T1290=1,$I1290="Electronico"),2,IF(T1290=1,VLOOKUP($C1290&amp;"|"&amp;$B1290&amp;"|"&amp;$D1290,Empresas!$C$6:$CC$92,$G1290+6+1,0),0))))</f>
        <v>0</v>
      </c>
      <c r="AL1290" s="147">
        <f>IF(AND($I1290="Si",U1290=1),1,IF(AND($I1290="Fisico",U1290=1),1,IF(AND(U1290=1,$I1290="Electronico"),2,IF(U1290=1,VLOOKUP($C1290&amp;"|"&amp;$B1290&amp;"|"&amp;$D1290,Empresas!$C$6:$CC$92,$G1290+6+1,0),0))))</f>
        <v>0</v>
      </c>
      <c r="AM1290" s="149">
        <f t="shared" si="212"/>
        <v>0</v>
      </c>
      <c r="AN1290" s="149">
        <f t="shared" si="213"/>
        <v>0</v>
      </c>
      <c r="AO1290" s="152">
        <f t="shared" si="214"/>
        <v>0</v>
      </c>
    </row>
    <row r="1291" spans="1:41" x14ac:dyDescent="0.25">
      <c r="A1291" s="143" t="str">
        <f>VLOOKUP(D1291,Empresas!$D$7:$F$91,3,0)</f>
        <v>Omar</v>
      </c>
      <c r="B1291" s="144" t="str">
        <f>VLOOKUP(D1291,Empresas!$D$7:$G$91,4,0)</f>
        <v>Melisa N.</v>
      </c>
      <c r="C1291" s="144" t="s">
        <v>544</v>
      </c>
      <c r="D1291" s="144" t="s">
        <v>247</v>
      </c>
      <c r="E1291" s="144" t="str">
        <f>VLOOKUP(D1291,Empresas!$D$7:$E$92,2,0)</f>
        <v>NAYRA YULIANA IMPORT E.I.R.L.</v>
      </c>
      <c r="F1291" s="144" t="s">
        <v>186</v>
      </c>
      <c r="G1291" s="145">
        <f t="shared" si="215"/>
        <v>65</v>
      </c>
      <c r="H1291" s="145" t="str">
        <f>VLOOKUP(D1291,Empresas!$D$6:$L$92,7,0)</f>
        <v>Mensual</v>
      </c>
      <c r="I1291" s="144" t="str">
        <f>VLOOKUP(VLOOKUP(D1291&amp;"|"&amp;B1291,Empresas!$I$7:$CB$92,G1291,0),Tablas!$A$13:$B$14,2,0)</f>
        <v>No</v>
      </c>
      <c r="J1291" s="78"/>
      <c r="K1291" s="78"/>
      <c r="L1291" s="78"/>
      <c r="M1291" s="78"/>
      <c r="N1291" s="78"/>
      <c r="O1291" s="78"/>
      <c r="P1291" s="78"/>
      <c r="Q1291" s="78"/>
      <c r="R1291" s="78"/>
      <c r="S1291" s="78"/>
      <c r="T1291" s="78"/>
      <c r="U1291" s="78"/>
      <c r="V1291" s="78" t="str">
        <f>VLOOKUP(D1291,Empresas!$D$7:$CF$91,81,0)</f>
        <v>A</v>
      </c>
      <c r="W1291" s="78" t="str">
        <f>VLOOKUP(D1291,Empresas!$D$7:$M$91,10,0)</f>
        <v>General/Prico</v>
      </c>
      <c r="X1291" s="69" t="str">
        <f t="shared" si="210"/>
        <v>SI</v>
      </c>
      <c r="Y1291" s="153" t="str">
        <f t="shared" si="211"/>
        <v>No aplica</v>
      </c>
      <c r="Z1291" s="147">
        <f>IF(Y1291="No aplica",0,IF(I1291="no",0,IF(I1291="No aplica",0,IF(I1291="Si",1,IF(I1291="Fisico",1,IF(I1291="Electronico",2,VLOOKUP(C1291&amp;"|"&amp;B1291&amp;"|"&amp;D1291,Empresas!$C$6:$CC$92,G1291+6+1,0)))))))</f>
        <v>0</v>
      </c>
      <c r="AA1291" s="147">
        <f>IF(AND($I1291="Si",J1291=1),1,IF(AND($I1291="Fisico",J1291=1),1,IF(AND(J1291=1,$I1291="Electronico"),2,IF(J1291=1,VLOOKUP($C1291&amp;"|"&amp;$B1291&amp;"|"&amp;$D1291,Empresas!$C$6:$CC$92,$G1291+6+1,0),0))))</f>
        <v>0</v>
      </c>
      <c r="AB1291" s="147">
        <f>IF(AND($I1291="Si",K1291=1),1,IF(AND($I1291="Fisico",K1291=1),1,IF(AND(K1291=1,$I1291="Electronico"),2,IF(K1291=1,VLOOKUP($C1291&amp;"|"&amp;$B1291&amp;"|"&amp;$D1291,Empresas!$C$6:$CC$92,$G1291+6+1,0),0))))</f>
        <v>0</v>
      </c>
      <c r="AC1291" s="147">
        <f>IF(AND($I1291="Si",L1291=1),1,IF(AND($I1291="Fisico",L1291=1),1,IF(AND(L1291=1,$I1291="Electronico"),2,IF(L1291=1,VLOOKUP($C1291&amp;"|"&amp;$B1291&amp;"|"&amp;$D1291,Empresas!$C$6:$CC$92,$G1291+6+1,0),0))))</f>
        <v>0</v>
      </c>
      <c r="AD1291" s="147">
        <f>IF(AND($I1291="Si",M1291=1),1,IF(AND($I1291="Fisico",M1291=1),1,IF(AND(M1291=1,$I1291="Electronico"),2,IF(M1291=1,VLOOKUP($C1291&amp;"|"&amp;$B1291&amp;"|"&amp;$D1291,Empresas!$C$6:$CC$92,$G1291+6+1,0),0))))</f>
        <v>0</v>
      </c>
      <c r="AE1291" s="147">
        <f>IF(AND($I1291="Si",N1291=1),1,IF(AND($I1291="Fisico",N1291=1),1,IF(AND(N1291=1,$I1291="Electronico"),2,IF(N1291=1,VLOOKUP($C1291&amp;"|"&amp;$B1291&amp;"|"&amp;$D1291,Empresas!$C$6:$CC$92,$G1291+6+1,0),0))))</f>
        <v>0</v>
      </c>
      <c r="AF1291" s="147">
        <f>IF(AND($I1291="Si",O1291=1),1,IF(AND($I1291="Fisico",O1291=1),1,IF(AND(O1291=1,$I1291="Electronico"),2,IF(O1291=1,VLOOKUP($C1291&amp;"|"&amp;$B1291&amp;"|"&amp;$D1291,Empresas!$C$6:$CC$92,$G1291+6+1,0),0))))</f>
        <v>0</v>
      </c>
      <c r="AG1291" s="147">
        <f>IF(AND($I1291="Si",P1291=1),1,IF(AND($I1291="Fisico",P1291=1),1,IF(AND(P1291=1,$I1291="Electronico"),2,IF(P1291=1,VLOOKUP($C1291&amp;"|"&amp;$B1291&amp;"|"&amp;$D1291,Empresas!$C$6:$CC$92,$G1291+6+1,0),0))))</f>
        <v>0</v>
      </c>
      <c r="AH1291" s="147">
        <f>IF(AND($I1291="Si",Q1291=1),1,IF(AND($I1291="Fisico",Q1291=1),1,IF(AND(Q1291=1,$I1291="Electronico"),2,IF(Q1291=1,VLOOKUP($C1291&amp;"|"&amp;$B1291&amp;"|"&amp;$D1291,Empresas!$C$6:$CC$92,$G1291+6+1,0),0))))</f>
        <v>0</v>
      </c>
      <c r="AI1291" s="147">
        <f>IF(AND($I1291="Si",R1291=1),1,IF(AND($I1291="Fisico",R1291=1),1,IF(AND(R1291=1,$I1291="Electronico"),2,IF(R1291=1,VLOOKUP($C1291&amp;"|"&amp;$B1291&amp;"|"&amp;$D1291,Empresas!$C$6:$CC$92,$G1291+6+1,0),0))))</f>
        <v>0</v>
      </c>
      <c r="AJ1291" s="147">
        <f>IF(AND($I1291="Si",S1291=1),1,IF(AND($I1291="Fisico",S1291=1),1,IF(AND(S1291=1,$I1291="Electronico"),2,IF(S1291=1,VLOOKUP($C1291&amp;"|"&amp;$B1291&amp;"|"&amp;$D1291,Empresas!$C$6:$CC$92,$G1291+6+1,0),0))))</f>
        <v>0</v>
      </c>
      <c r="AK1291" s="147">
        <f>IF(AND($I1291="Si",T1291=1),1,IF(AND($I1291="Fisico",T1291=1),1,IF(AND(T1291=1,$I1291="Electronico"),2,IF(T1291=1,VLOOKUP($C1291&amp;"|"&amp;$B1291&amp;"|"&amp;$D1291,Empresas!$C$6:$CC$92,$G1291+6+1,0),0))))</f>
        <v>0</v>
      </c>
      <c r="AL1291" s="147">
        <f>IF(AND($I1291="Si",U1291=1),1,IF(AND($I1291="Fisico",U1291=1),1,IF(AND(U1291=1,$I1291="Electronico"),2,IF(U1291=1,VLOOKUP($C1291&amp;"|"&amp;$B1291&amp;"|"&amp;$D1291,Empresas!$C$6:$CC$92,$G1291+6+1,0),0))))</f>
        <v>0</v>
      </c>
      <c r="AM1291" s="149">
        <f t="shared" si="212"/>
        <v>0</v>
      </c>
      <c r="AN1291" s="149">
        <f t="shared" si="213"/>
        <v>0</v>
      </c>
      <c r="AO1291" s="152">
        <f t="shared" si="214"/>
        <v>0</v>
      </c>
    </row>
    <row r="1292" spans="1:41" x14ac:dyDescent="0.25">
      <c r="A1292" s="143" t="str">
        <f>VLOOKUP(D1292,Empresas!$D$7:$F$91,3,0)</f>
        <v>Omar</v>
      </c>
      <c r="B1292" s="144" t="str">
        <f>VLOOKUP(D1292,Empresas!$D$7:$G$91,4,0)</f>
        <v>Melisa N.</v>
      </c>
      <c r="C1292" s="144" t="s">
        <v>544</v>
      </c>
      <c r="D1292" s="144" t="s">
        <v>247</v>
      </c>
      <c r="E1292" s="144" t="str">
        <f>VLOOKUP(D1292,Empresas!$D$7:$E$92,2,0)</f>
        <v>NAYRA YULIANA IMPORT E.I.R.L.</v>
      </c>
      <c r="F1292" s="144" t="s">
        <v>187</v>
      </c>
      <c r="G1292" s="145">
        <f t="shared" si="215"/>
        <v>66</v>
      </c>
      <c r="H1292" s="145" t="str">
        <f>VLOOKUP(D1292,Empresas!$D$6:$L$92,7,0)</f>
        <v>Mensual</v>
      </c>
      <c r="I1292" s="144" t="str">
        <f>VLOOKUP(VLOOKUP(D1292&amp;"|"&amp;B1292,Empresas!$I$7:$CB$92,G1292,0),Tablas!$A$13:$B$14,2,0)</f>
        <v>Si</v>
      </c>
      <c r="J1292" s="78">
        <v>1</v>
      </c>
      <c r="K1292" s="78">
        <v>1</v>
      </c>
      <c r="L1292" s="78">
        <v>1</v>
      </c>
      <c r="M1292" s="78">
        <v>1</v>
      </c>
      <c r="N1292" s="78">
        <v>1</v>
      </c>
      <c r="O1292" s="78">
        <v>1</v>
      </c>
      <c r="P1292" s="78">
        <v>1</v>
      </c>
      <c r="Q1292" s="78">
        <v>1</v>
      </c>
      <c r="R1292" s="78"/>
      <c r="S1292" s="78"/>
      <c r="T1292" s="78"/>
      <c r="U1292" s="78"/>
      <c r="V1292" s="78" t="str">
        <f>VLOOKUP(D1292,Empresas!$D$7:$CF$91,81,0)</f>
        <v>A</v>
      </c>
      <c r="W1292" s="78" t="str">
        <f>VLOOKUP(D1292,Empresas!$D$7:$M$91,10,0)</f>
        <v>General/Prico</v>
      </c>
      <c r="X1292" s="69" t="str">
        <f t="shared" si="210"/>
        <v>SI</v>
      </c>
      <c r="Y1292" s="153" t="str">
        <f t="shared" si="211"/>
        <v>Si aplica</v>
      </c>
      <c r="Z1292" s="147">
        <f>IF(Y1292="No aplica",0,IF(I1292="no",0,IF(I1292="No aplica",0,IF(I1292="Si",1,IF(I1292="Fisico",1,IF(I1292="Electronico",2,VLOOKUP(C1292&amp;"|"&amp;B1292&amp;"|"&amp;D1292,Empresas!$C$6:$CC$92,G1292+6+1,0)))))))</f>
        <v>1</v>
      </c>
      <c r="AA1292" s="147">
        <f>IF(AND($I1292="Si",J1292=1),1,IF(AND($I1292="Fisico",J1292=1),1,IF(AND(J1292=1,$I1292="Electronico"),2,IF(J1292=1,VLOOKUP($C1292&amp;"|"&amp;$B1292&amp;"|"&amp;$D1292,Empresas!$C$6:$CC$92,$G1292+6+1,0),0))))</f>
        <v>1</v>
      </c>
      <c r="AB1292" s="147">
        <f>IF(AND($I1292="Si",K1292=1),1,IF(AND($I1292="Fisico",K1292=1),1,IF(AND(K1292=1,$I1292="Electronico"),2,IF(K1292=1,VLOOKUP($C1292&amp;"|"&amp;$B1292&amp;"|"&amp;$D1292,Empresas!$C$6:$CC$92,$G1292+6+1,0),0))))</f>
        <v>1</v>
      </c>
      <c r="AC1292" s="147">
        <f>IF(AND($I1292="Si",L1292=1),1,IF(AND($I1292="Fisico",L1292=1),1,IF(AND(L1292=1,$I1292="Electronico"),2,IF(L1292=1,VLOOKUP($C1292&amp;"|"&amp;$B1292&amp;"|"&amp;$D1292,Empresas!$C$6:$CC$92,$G1292+6+1,0),0))))</f>
        <v>1</v>
      </c>
      <c r="AD1292" s="147">
        <f>IF(AND($I1292="Si",M1292=1),1,IF(AND($I1292="Fisico",M1292=1),1,IF(AND(M1292=1,$I1292="Electronico"),2,IF(M1292=1,VLOOKUP($C1292&amp;"|"&amp;$B1292&amp;"|"&amp;$D1292,Empresas!$C$6:$CC$92,$G1292+6+1,0),0))))</f>
        <v>1</v>
      </c>
      <c r="AE1292" s="147">
        <f>IF(AND($I1292="Si",N1292=1),1,IF(AND($I1292="Fisico",N1292=1),1,IF(AND(N1292=1,$I1292="Electronico"),2,IF(N1292=1,VLOOKUP($C1292&amp;"|"&amp;$B1292&amp;"|"&amp;$D1292,Empresas!$C$6:$CC$92,$G1292+6+1,0),0))))</f>
        <v>1</v>
      </c>
      <c r="AF1292" s="147">
        <f>IF(AND($I1292="Si",O1292=1),1,IF(AND($I1292="Fisico",O1292=1),1,IF(AND(O1292=1,$I1292="Electronico"),2,IF(O1292=1,VLOOKUP($C1292&amp;"|"&amp;$B1292&amp;"|"&amp;$D1292,Empresas!$C$6:$CC$92,$G1292+6+1,0),0))))</f>
        <v>1</v>
      </c>
      <c r="AG1292" s="147">
        <f>IF(AND($I1292="Si",P1292=1),1,IF(AND($I1292="Fisico",P1292=1),1,IF(AND(P1292=1,$I1292="Electronico"),2,IF(P1292=1,VLOOKUP($C1292&amp;"|"&amp;$B1292&amp;"|"&amp;$D1292,Empresas!$C$6:$CC$92,$G1292+6+1,0),0))))</f>
        <v>1</v>
      </c>
      <c r="AH1292" s="147">
        <f>IF(AND($I1292="Si",Q1292=1),1,IF(AND($I1292="Fisico",Q1292=1),1,IF(AND(Q1292=1,$I1292="Electronico"),2,IF(Q1292=1,VLOOKUP($C1292&amp;"|"&amp;$B1292&amp;"|"&amp;$D1292,Empresas!$C$6:$CC$92,$G1292+6+1,0),0))))</f>
        <v>1</v>
      </c>
      <c r="AI1292" s="147">
        <f>IF(AND($I1292="Si",R1292=1),1,IF(AND($I1292="Fisico",R1292=1),1,IF(AND(R1292=1,$I1292="Electronico"),2,IF(R1292=1,VLOOKUP($C1292&amp;"|"&amp;$B1292&amp;"|"&amp;$D1292,Empresas!$C$6:$CC$92,$G1292+6+1,0),0))))</f>
        <v>0</v>
      </c>
      <c r="AJ1292" s="147">
        <f>IF(AND($I1292="Si",S1292=1),1,IF(AND($I1292="Fisico",S1292=1),1,IF(AND(S1292=1,$I1292="Electronico"),2,IF(S1292=1,VLOOKUP($C1292&amp;"|"&amp;$B1292&amp;"|"&amp;$D1292,Empresas!$C$6:$CC$92,$G1292+6+1,0),0))))</f>
        <v>0</v>
      </c>
      <c r="AK1292" s="147">
        <f>IF(AND($I1292="Si",T1292=1),1,IF(AND($I1292="Fisico",T1292=1),1,IF(AND(T1292=1,$I1292="Electronico"),2,IF(T1292=1,VLOOKUP($C1292&amp;"|"&amp;$B1292&amp;"|"&amp;$D1292,Empresas!$C$6:$CC$92,$G1292+6+1,0),0))))</f>
        <v>0</v>
      </c>
      <c r="AL1292" s="147">
        <f>IF(AND($I1292="Si",U1292=1),1,IF(AND($I1292="Fisico",U1292=1),1,IF(AND(U1292=1,$I1292="Electronico"),2,IF(U1292=1,VLOOKUP($C1292&amp;"|"&amp;$B1292&amp;"|"&amp;$D1292,Empresas!$C$6:$CC$92,$G1292+6+1,0),0))))</f>
        <v>0</v>
      </c>
      <c r="AM1292" s="149">
        <f t="shared" si="212"/>
        <v>8</v>
      </c>
      <c r="AN1292" s="149">
        <f t="shared" si="213"/>
        <v>8</v>
      </c>
      <c r="AO1292" s="152">
        <f t="shared" si="214"/>
        <v>1</v>
      </c>
    </row>
    <row r="1293" spans="1:41" x14ac:dyDescent="0.25">
      <c r="A1293" s="143" t="str">
        <f>VLOOKUP(D1293,Empresas!$D$7:$F$91,3,0)</f>
        <v>Omar</v>
      </c>
      <c r="B1293" s="144" t="str">
        <f>VLOOKUP(D1293,Empresas!$D$7:$G$91,4,0)</f>
        <v>Melisa N.</v>
      </c>
      <c r="C1293" s="144" t="s">
        <v>544</v>
      </c>
      <c r="D1293" s="144" t="s">
        <v>247</v>
      </c>
      <c r="E1293" s="144" t="str">
        <f>VLOOKUP(D1293,Empresas!$D$7:$E$92,2,0)</f>
        <v>NAYRA YULIANA IMPORT E.I.R.L.</v>
      </c>
      <c r="F1293" s="144" t="s">
        <v>188</v>
      </c>
      <c r="G1293" s="145">
        <f t="shared" si="215"/>
        <v>67</v>
      </c>
      <c r="H1293" s="145" t="str">
        <f>VLOOKUP(D1293,Empresas!$D$6:$L$92,7,0)</f>
        <v>Mensual</v>
      </c>
      <c r="I1293" s="144" t="str">
        <f>VLOOKUP(VLOOKUP(D1293&amp;"|"&amp;B1293,Empresas!$I$7:$CB$92,G1293,0),Tablas!$A$13:$B$14,2,0)</f>
        <v>No</v>
      </c>
      <c r="J1293" s="78"/>
      <c r="K1293" s="78"/>
      <c r="L1293" s="78"/>
      <c r="M1293" s="78"/>
      <c r="N1293" s="78"/>
      <c r="O1293" s="78"/>
      <c r="P1293" s="78"/>
      <c r="Q1293" s="78"/>
      <c r="R1293" s="78"/>
      <c r="S1293" s="78"/>
      <c r="T1293" s="78"/>
      <c r="U1293" s="78"/>
      <c r="V1293" s="78" t="str">
        <f>VLOOKUP(D1293,Empresas!$D$7:$CF$91,81,0)</f>
        <v>A</v>
      </c>
      <c r="W1293" s="78" t="str">
        <f>VLOOKUP(D1293,Empresas!$D$7:$M$91,10,0)</f>
        <v>General/Prico</v>
      </c>
      <c r="X1293" s="69" t="str">
        <f t="shared" si="210"/>
        <v>SI</v>
      </c>
      <c r="Y1293" s="153" t="str">
        <f t="shared" si="211"/>
        <v>No aplica</v>
      </c>
      <c r="Z1293" s="147">
        <f>IF(Y1293="No aplica",0,IF(I1293="no",0,IF(I1293="No aplica",0,IF(I1293="Si",1,IF(I1293="Fisico",1,IF(I1293="Electronico",2,VLOOKUP(C1293&amp;"|"&amp;B1293&amp;"|"&amp;D1293,Empresas!$C$6:$CC$92,G1293+6+1,0)))))))</f>
        <v>0</v>
      </c>
      <c r="AA1293" s="147">
        <f>IF(AND($I1293="Si",J1293=1),1,IF(AND($I1293="Fisico",J1293=1),1,IF(AND(J1293=1,$I1293="Electronico"),2,IF(J1293=1,VLOOKUP($C1293&amp;"|"&amp;$B1293&amp;"|"&amp;$D1293,Empresas!$C$6:$CC$92,$G1293+6+1,0),0))))</f>
        <v>0</v>
      </c>
      <c r="AB1293" s="147">
        <f>IF(AND($I1293="Si",K1293=1),1,IF(AND($I1293="Fisico",K1293=1),1,IF(AND(K1293=1,$I1293="Electronico"),2,IF(K1293=1,VLOOKUP($C1293&amp;"|"&amp;$B1293&amp;"|"&amp;$D1293,Empresas!$C$6:$CC$92,$G1293+6+1,0),0))))</f>
        <v>0</v>
      </c>
      <c r="AC1293" s="147">
        <f>IF(AND($I1293="Si",L1293=1),1,IF(AND($I1293="Fisico",L1293=1),1,IF(AND(L1293=1,$I1293="Electronico"),2,IF(L1293=1,VLOOKUP($C1293&amp;"|"&amp;$B1293&amp;"|"&amp;$D1293,Empresas!$C$6:$CC$92,$G1293+6+1,0),0))))</f>
        <v>0</v>
      </c>
      <c r="AD1293" s="147">
        <f>IF(AND($I1293="Si",M1293=1),1,IF(AND($I1293="Fisico",M1293=1),1,IF(AND(M1293=1,$I1293="Electronico"),2,IF(M1293=1,VLOOKUP($C1293&amp;"|"&amp;$B1293&amp;"|"&amp;$D1293,Empresas!$C$6:$CC$92,$G1293+6+1,0),0))))</f>
        <v>0</v>
      </c>
      <c r="AE1293" s="147">
        <f>IF(AND($I1293="Si",N1293=1),1,IF(AND($I1293="Fisico",N1293=1),1,IF(AND(N1293=1,$I1293="Electronico"),2,IF(N1293=1,VLOOKUP($C1293&amp;"|"&amp;$B1293&amp;"|"&amp;$D1293,Empresas!$C$6:$CC$92,$G1293+6+1,0),0))))</f>
        <v>0</v>
      </c>
      <c r="AF1293" s="147">
        <f>IF(AND($I1293="Si",O1293=1),1,IF(AND($I1293="Fisico",O1293=1),1,IF(AND(O1293=1,$I1293="Electronico"),2,IF(O1293=1,VLOOKUP($C1293&amp;"|"&amp;$B1293&amp;"|"&amp;$D1293,Empresas!$C$6:$CC$92,$G1293+6+1,0),0))))</f>
        <v>0</v>
      </c>
      <c r="AG1293" s="147">
        <f>IF(AND($I1293="Si",P1293=1),1,IF(AND($I1293="Fisico",P1293=1),1,IF(AND(P1293=1,$I1293="Electronico"),2,IF(P1293=1,VLOOKUP($C1293&amp;"|"&amp;$B1293&amp;"|"&amp;$D1293,Empresas!$C$6:$CC$92,$G1293+6+1,0),0))))</f>
        <v>0</v>
      </c>
      <c r="AH1293" s="147">
        <f>IF(AND($I1293="Si",Q1293=1),1,IF(AND($I1293="Fisico",Q1293=1),1,IF(AND(Q1293=1,$I1293="Electronico"),2,IF(Q1293=1,VLOOKUP($C1293&amp;"|"&amp;$B1293&amp;"|"&amp;$D1293,Empresas!$C$6:$CC$92,$G1293+6+1,0),0))))</f>
        <v>0</v>
      </c>
      <c r="AI1293" s="147">
        <f>IF(AND($I1293="Si",R1293=1),1,IF(AND($I1293="Fisico",R1293=1),1,IF(AND(R1293=1,$I1293="Electronico"),2,IF(R1293=1,VLOOKUP($C1293&amp;"|"&amp;$B1293&amp;"|"&amp;$D1293,Empresas!$C$6:$CC$92,$G1293+6+1,0),0))))</f>
        <v>0</v>
      </c>
      <c r="AJ1293" s="147">
        <f>IF(AND($I1293="Si",S1293=1),1,IF(AND($I1293="Fisico",S1293=1),1,IF(AND(S1293=1,$I1293="Electronico"),2,IF(S1293=1,VLOOKUP($C1293&amp;"|"&amp;$B1293&amp;"|"&amp;$D1293,Empresas!$C$6:$CC$92,$G1293+6+1,0),0))))</f>
        <v>0</v>
      </c>
      <c r="AK1293" s="147">
        <f>IF(AND($I1293="Si",T1293=1),1,IF(AND($I1293="Fisico",T1293=1),1,IF(AND(T1293=1,$I1293="Electronico"),2,IF(T1293=1,VLOOKUP($C1293&amp;"|"&amp;$B1293&amp;"|"&amp;$D1293,Empresas!$C$6:$CC$92,$G1293+6+1,0),0))))</f>
        <v>0</v>
      </c>
      <c r="AL1293" s="147">
        <f>IF(AND($I1293="Si",U1293=1),1,IF(AND($I1293="Fisico",U1293=1),1,IF(AND(U1293=1,$I1293="Electronico"),2,IF(U1293=1,VLOOKUP($C1293&amp;"|"&amp;$B1293&amp;"|"&amp;$D1293,Empresas!$C$6:$CC$92,$G1293+6+1,0),0))))</f>
        <v>0</v>
      </c>
      <c r="AM1293" s="149">
        <f t="shared" si="212"/>
        <v>0</v>
      </c>
      <c r="AN1293" s="149">
        <f t="shared" si="213"/>
        <v>0</v>
      </c>
      <c r="AO1293" s="152">
        <f t="shared" si="214"/>
        <v>0</v>
      </c>
    </row>
    <row r="1294" spans="1:41" x14ac:dyDescent="0.25">
      <c r="A1294" s="143" t="str">
        <f>VLOOKUP(D1294,Empresas!$D$7:$F$91,3,0)</f>
        <v>Omar</v>
      </c>
      <c r="B1294" s="144" t="str">
        <f>VLOOKUP(D1294,Empresas!$D$7:$G$91,4,0)</f>
        <v>Melisa N.</v>
      </c>
      <c r="C1294" s="144" t="s">
        <v>544</v>
      </c>
      <c r="D1294" s="144" t="s">
        <v>247</v>
      </c>
      <c r="E1294" s="144" t="str">
        <f>VLOOKUP(D1294,Empresas!$D$7:$E$92,2,0)</f>
        <v>NAYRA YULIANA IMPORT E.I.R.L.</v>
      </c>
      <c r="F1294" s="144" t="s">
        <v>189</v>
      </c>
      <c r="G1294" s="145">
        <f t="shared" si="215"/>
        <v>68</v>
      </c>
      <c r="H1294" s="145" t="str">
        <f>VLOOKUP(D1294,Empresas!$D$6:$L$92,7,0)</f>
        <v>Mensual</v>
      </c>
      <c r="I1294" s="144" t="str">
        <f>VLOOKUP(VLOOKUP(D1294&amp;"|"&amp;B1294,Empresas!$I$7:$CB$92,G1294,0),Tablas!$A$13:$B$14,2,0)</f>
        <v>No</v>
      </c>
      <c r="J1294" s="78"/>
      <c r="K1294" s="78"/>
      <c r="L1294" s="78"/>
      <c r="M1294" s="78"/>
      <c r="N1294" s="78"/>
      <c r="O1294" s="78"/>
      <c r="P1294" s="78"/>
      <c r="Q1294" s="78"/>
      <c r="R1294" s="78"/>
      <c r="S1294" s="78"/>
      <c r="T1294" s="78"/>
      <c r="U1294" s="78"/>
      <c r="V1294" s="78" t="str">
        <f>VLOOKUP(D1294,Empresas!$D$7:$CF$91,81,0)</f>
        <v>A</v>
      </c>
      <c r="W1294" s="78" t="str">
        <f>VLOOKUP(D1294,Empresas!$D$7:$M$91,10,0)</f>
        <v>General/Prico</v>
      </c>
      <c r="X1294" s="69" t="str">
        <f t="shared" si="210"/>
        <v>SI</v>
      </c>
      <c r="Y1294" s="153" t="str">
        <f t="shared" si="211"/>
        <v>No aplica</v>
      </c>
      <c r="Z1294" s="147">
        <f>IF(Y1294="No aplica",0,IF(I1294="no",0,IF(I1294="No aplica",0,IF(I1294="Si",1,IF(I1294="Fisico",1,IF(I1294="Electronico",2,VLOOKUP(C1294&amp;"|"&amp;B1294&amp;"|"&amp;D1294,Empresas!$C$6:$CC$92,G1294+6+1,0)))))))</f>
        <v>0</v>
      </c>
      <c r="AA1294" s="147">
        <f>IF(AND($I1294="Si",J1294=1),1,IF(AND($I1294="Fisico",J1294=1),1,IF(AND(J1294=1,$I1294="Electronico"),2,IF(J1294=1,VLOOKUP($C1294&amp;"|"&amp;$B1294&amp;"|"&amp;$D1294,Empresas!$C$6:$CC$92,$G1294+6+1,0),0))))</f>
        <v>0</v>
      </c>
      <c r="AB1294" s="147">
        <f>IF(AND($I1294="Si",K1294=1),1,IF(AND($I1294="Fisico",K1294=1),1,IF(AND(K1294=1,$I1294="Electronico"),2,IF(K1294=1,VLOOKUP($C1294&amp;"|"&amp;$B1294&amp;"|"&amp;$D1294,Empresas!$C$6:$CC$92,$G1294+6+1,0),0))))</f>
        <v>0</v>
      </c>
      <c r="AC1294" s="147">
        <f>IF(AND($I1294="Si",L1294=1),1,IF(AND($I1294="Fisico",L1294=1),1,IF(AND(L1294=1,$I1294="Electronico"),2,IF(L1294=1,VLOOKUP($C1294&amp;"|"&amp;$B1294&amp;"|"&amp;$D1294,Empresas!$C$6:$CC$92,$G1294+6+1,0),0))))</f>
        <v>0</v>
      </c>
      <c r="AD1294" s="147">
        <f>IF(AND($I1294="Si",M1294=1),1,IF(AND($I1294="Fisico",M1294=1),1,IF(AND(M1294=1,$I1294="Electronico"),2,IF(M1294=1,VLOOKUP($C1294&amp;"|"&amp;$B1294&amp;"|"&amp;$D1294,Empresas!$C$6:$CC$92,$G1294+6+1,0),0))))</f>
        <v>0</v>
      </c>
      <c r="AE1294" s="147">
        <f>IF(AND($I1294="Si",N1294=1),1,IF(AND($I1294="Fisico",N1294=1),1,IF(AND(N1294=1,$I1294="Electronico"),2,IF(N1294=1,VLOOKUP($C1294&amp;"|"&amp;$B1294&amp;"|"&amp;$D1294,Empresas!$C$6:$CC$92,$G1294+6+1,0),0))))</f>
        <v>0</v>
      </c>
      <c r="AF1294" s="147">
        <f>IF(AND($I1294="Si",O1294=1),1,IF(AND($I1294="Fisico",O1294=1),1,IF(AND(O1294=1,$I1294="Electronico"),2,IF(O1294=1,VLOOKUP($C1294&amp;"|"&amp;$B1294&amp;"|"&amp;$D1294,Empresas!$C$6:$CC$92,$G1294+6+1,0),0))))</f>
        <v>0</v>
      </c>
      <c r="AG1294" s="147">
        <f>IF(AND($I1294="Si",P1294=1),1,IF(AND($I1294="Fisico",P1294=1),1,IF(AND(P1294=1,$I1294="Electronico"),2,IF(P1294=1,VLOOKUP($C1294&amp;"|"&amp;$B1294&amp;"|"&amp;$D1294,Empresas!$C$6:$CC$92,$G1294+6+1,0),0))))</f>
        <v>0</v>
      </c>
      <c r="AH1294" s="147">
        <f>IF(AND($I1294="Si",Q1294=1),1,IF(AND($I1294="Fisico",Q1294=1),1,IF(AND(Q1294=1,$I1294="Electronico"),2,IF(Q1294=1,VLOOKUP($C1294&amp;"|"&amp;$B1294&amp;"|"&amp;$D1294,Empresas!$C$6:$CC$92,$G1294+6+1,0),0))))</f>
        <v>0</v>
      </c>
      <c r="AI1294" s="147">
        <f>IF(AND($I1294="Si",R1294=1),1,IF(AND($I1294="Fisico",R1294=1),1,IF(AND(R1294=1,$I1294="Electronico"),2,IF(R1294=1,VLOOKUP($C1294&amp;"|"&amp;$B1294&amp;"|"&amp;$D1294,Empresas!$C$6:$CC$92,$G1294+6+1,0),0))))</f>
        <v>0</v>
      </c>
      <c r="AJ1294" s="147">
        <f>IF(AND($I1294="Si",S1294=1),1,IF(AND($I1294="Fisico",S1294=1),1,IF(AND(S1294=1,$I1294="Electronico"),2,IF(S1294=1,VLOOKUP($C1294&amp;"|"&amp;$B1294&amp;"|"&amp;$D1294,Empresas!$C$6:$CC$92,$G1294+6+1,0),0))))</f>
        <v>0</v>
      </c>
      <c r="AK1294" s="147">
        <f>IF(AND($I1294="Si",T1294=1),1,IF(AND($I1294="Fisico",T1294=1),1,IF(AND(T1294=1,$I1294="Electronico"),2,IF(T1294=1,VLOOKUP($C1294&amp;"|"&amp;$B1294&amp;"|"&amp;$D1294,Empresas!$C$6:$CC$92,$G1294+6+1,0),0))))</f>
        <v>0</v>
      </c>
      <c r="AL1294" s="147">
        <f>IF(AND($I1294="Si",U1294=1),1,IF(AND($I1294="Fisico",U1294=1),1,IF(AND(U1294=1,$I1294="Electronico"),2,IF(U1294=1,VLOOKUP($C1294&amp;"|"&amp;$B1294&amp;"|"&amp;$D1294,Empresas!$C$6:$CC$92,$G1294+6+1,0),0))))</f>
        <v>0</v>
      </c>
      <c r="AM1294" s="149">
        <f t="shared" si="212"/>
        <v>0</v>
      </c>
      <c r="AN1294" s="149">
        <f t="shared" si="213"/>
        <v>0</v>
      </c>
      <c r="AO1294" s="152">
        <f t="shared" si="214"/>
        <v>0</v>
      </c>
    </row>
    <row r="1295" spans="1:41" x14ac:dyDescent="0.25">
      <c r="A1295" s="143" t="str">
        <f>VLOOKUP(D1295,Empresas!$D$7:$F$91,3,0)</f>
        <v>Omar</v>
      </c>
      <c r="B1295" s="144" t="str">
        <f>VLOOKUP(D1295,Empresas!$D$7:$G$91,4,0)</f>
        <v>Melisa N.</v>
      </c>
      <c r="C1295" s="144" t="s">
        <v>544</v>
      </c>
      <c r="D1295" s="144" t="s">
        <v>247</v>
      </c>
      <c r="E1295" s="144" t="str">
        <f>VLOOKUP(D1295,Empresas!$D$7:$E$92,2,0)</f>
        <v>NAYRA YULIANA IMPORT E.I.R.L.</v>
      </c>
      <c r="F1295" s="144" t="s">
        <v>190</v>
      </c>
      <c r="G1295" s="145">
        <f t="shared" si="215"/>
        <v>69</v>
      </c>
      <c r="H1295" s="145" t="str">
        <f>VLOOKUP(D1295,Empresas!$D$6:$L$92,7,0)</f>
        <v>Mensual</v>
      </c>
      <c r="I1295" s="144" t="str">
        <f>VLOOKUP(VLOOKUP(D1295&amp;"|"&amp;B1295,Empresas!$I$7:$CB$92,G1295,0),Tablas!$A$13:$B$14,2,0)</f>
        <v>No</v>
      </c>
      <c r="J1295" s="78"/>
      <c r="K1295" s="78"/>
      <c r="L1295" s="78"/>
      <c r="M1295" s="78"/>
      <c r="N1295" s="78"/>
      <c r="O1295" s="78"/>
      <c r="P1295" s="78"/>
      <c r="Q1295" s="78"/>
      <c r="R1295" s="78"/>
      <c r="S1295" s="78"/>
      <c r="T1295" s="78"/>
      <c r="U1295" s="78"/>
      <c r="V1295" s="78" t="str">
        <f>VLOOKUP(D1295,Empresas!$D$7:$CF$91,81,0)</f>
        <v>A</v>
      </c>
      <c r="W1295" s="78" t="str">
        <f>VLOOKUP(D1295,Empresas!$D$7:$M$91,10,0)</f>
        <v>General/Prico</v>
      </c>
      <c r="X1295" s="69" t="str">
        <f t="shared" si="210"/>
        <v>NO</v>
      </c>
      <c r="Y1295" s="153" t="str">
        <f t="shared" si="211"/>
        <v>No aplica</v>
      </c>
      <c r="Z1295" s="147">
        <f>IF(Y1295="No aplica",0,IF(I1295="no",0,IF(I1295="No aplica",0,IF(I1295="Si",1,IF(I1295="Fisico",1,IF(I1295="Electronico",2,VLOOKUP(C1295&amp;"|"&amp;B1295&amp;"|"&amp;D1295,Empresas!$C$6:$CC$92,G1295+6+1,0)))))))</f>
        <v>0</v>
      </c>
      <c r="AA1295" s="147">
        <f>IF(AND($I1295="Si",J1295=1),1,IF(AND($I1295="Fisico",J1295=1),1,IF(AND(J1295=1,$I1295="Electronico"),2,IF(J1295=1,VLOOKUP($C1295&amp;"|"&amp;$B1295&amp;"|"&amp;$D1295,Empresas!$C$6:$CC$92,$G1295+6+1,0),0))))</f>
        <v>0</v>
      </c>
      <c r="AB1295" s="147">
        <f>IF(AND($I1295="Si",K1295=1),1,IF(AND($I1295="Fisico",K1295=1),1,IF(AND(K1295=1,$I1295="Electronico"),2,IF(K1295=1,VLOOKUP($C1295&amp;"|"&amp;$B1295&amp;"|"&amp;$D1295,Empresas!$C$6:$CC$92,$G1295+6+1,0),0))))</f>
        <v>0</v>
      </c>
      <c r="AC1295" s="147">
        <f>IF(AND($I1295="Si",L1295=1),1,IF(AND($I1295="Fisico",L1295=1),1,IF(AND(L1295=1,$I1295="Electronico"),2,IF(L1295=1,VLOOKUP($C1295&amp;"|"&amp;$B1295&amp;"|"&amp;$D1295,Empresas!$C$6:$CC$92,$G1295+6+1,0),0))))</f>
        <v>0</v>
      </c>
      <c r="AD1295" s="147">
        <f>IF(AND($I1295="Si",M1295=1),1,IF(AND($I1295="Fisico",M1295=1),1,IF(AND(M1295=1,$I1295="Electronico"),2,IF(M1295=1,VLOOKUP($C1295&amp;"|"&amp;$B1295&amp;"|"&amp;$D1295,Empresas!$C$6:$CC$92,$G1295+6+1,0),0))))</f>
        <v>0</v>
      </c>
      <c r="AE1295" s="147">
        <f>IF(AND($I1295="Si",N1295=1),1,IF(AND($I1295="Fisico",N1295=1),1,IF(AND(N1295=1,$I1295="Electronico"),2,IF(N1295=1,VLOOKUP($C1295&amp;"|"&amp;$B1295&amp;"|"&amp;$D1295,Empresas!$C$6:$CC$92,$G1295+6+1,0),0))))</f>
        <v>0</v>
      </c>
      <c r="AF1295" s="147">
        <f>IF(AND($I1295="Si",O1295=1),1,IF(AND($I1295="Fisico",O1295=1),1,IF(AND(O1295=1,$I1295="Electronico"),2,IF(O1295=1,VLOOKUP($C1295&amp;"|"&amp;$B1295&amp;"|"&amp;$D1295,Empresas!$C$6:$CC$92,$G1295+6+1,0),0))))</f>
        <v>0</v>
      </c>
      <c r="AG1295" s="147">
        <f>IF(AND($I1295="Si",P1295=1),1,IF(AND($I1295="Fisico",P1295=1),1,IF(AND(P1295=1,$I1295="Electronico"),2,IF(P1295=1,VLOOKUP($C1295&amp;"|"&amp;$B1295&amp;"|"&amp;$D1295,Empresas!$C$6:$CC$92,$G1295+6+1,0),0))))</f>
        <v>0</v>
      </c>
      <c r="AH1295" s="147">
        <f>IF(AND($I1295="Si",Q1295=1),1,IF(AND($I1295="Fisico",Q1295=1),1,IF(AND(Q1295=1,$I1295="Electronico"),2,IF(Q1295=1,VLOOKUP($C1295&amp;"|"&amp;$B1295&amp;"|"&amp;$D1295,Empresas!$C$6:$CC$92,$G1295+6+1,0),0))))</f>
        <v>0</v>
      </c>
      <c r="AI1295" s="147">
        <f>IF(AND($I1295="Si",R1295=1),1,IF(AND($I1295="Fisico",R1295=1),1,IF(AND(R1295=1,$I1295="Electronico"),2,IF(R1295=1,VLOOKUP($C1295&amp;"|"&amp;$B1295&amp;"|"&amp;$D1295,Empresas!$C$6:$CC$92,$G1295+6+1,0),0))))</f>
        <v>0</v>
      </c>
      <c r="AJ1295" s="147">
        <f>IF(AND($I1295="Si",S1295=1),1,IF(AND($I1295="Fisico",S1295=1),1,IF(AND(S1295=1,$I1295="Electronico"),2,IF(S1295=1,VLOOKUP($C1295&amp;"|"&amp;$B1295&amp;"|"&amp;$D1295,Empresas!$C$6:$CC$92,$G1295+6+1,0),0))))</f>
        <v>0</v>
      </c>
      <c r="AK1295" s="147">
        <f>IF(AND($I1295="Si",T1295=1),1,IF(AND($I1295="Fisico",T1295=1),1,IF(AND(T1295=1,$I1295="Electronico"),2,IF(T1295=1,VLOOKUP($C1295&amp;"|"&amp;$B1295&amp;"|"&amp;$D1295,Empresas!$C$6:$CC$92,$G1295+6+1,0),0))))</f>
        <v>0</v>
      </c>
      <c r="AL1295" s="147">
        <f>IF(AND($I1295="Si",U1295=1),1,IF(AND($I1295="Fisico",U1295=1),1,IF(AND(U1295=1,$I1295="Electronico"),2,IF(U1295=1,VLOOKUP($C1295&amp;"|"&amp;$B1295&amp;"|"&amp;$D1295,Empresas!$C$6:$CC$92,$G1295+6+1,0),0))))</f>
        <v>0</v>
      </c>
      <c r="AM1295" s="149">
        <f t="shared" si="212"/>
        <v>0</v>
      </c>
      <c r="AN1295" s="149">
        <f t="shared" si="213"/>
        <v>0</v>
      </c>
      <c r="AO1295" s="152">
        <f t="shared" si="214"/>
        <v>0</v>
      </c>
    </row>
    <row r="1296" spans="1:41" x14ac:dyDescent="0.25">
      <c r="A1296" s="143" t="str">
        <f>VLOOKUP(D1296,Empresas!$D$7:$F$91,3,0)</f>
        <v>Omar</v>
      </c>
      <c r="B1296" s="144" t="str">
        <f>VLOOKUP(D1296,Empresas!$D$7:$G$91,4,0)</f>
        <v>Melisa N.</v>
      </c>
      <c r="C1296" s="144" t="s">
        <v>544</v>
      </c>
      <c r="D1296" s="144" t="s">
        <v>247</v>
      </c>
      <c r="E1296" s="144" t="str">
        <f>VLOOKUP(D1296,Empresas!$D$7:$E$92,2,0)</f>
        <v>NAYRA YULIANA IMPORT E.I.R.L.</v>
      </c>
      <c r="F1296" s="146" t="s">
        <v>191</v>
      </c>
      <c r="G1296" s="145">
        <f t="shared" si="215"/>
        <v>70</v>
      </c>
      <c r="H1296" s="145" t="str">
        <f>VLOOKUP(D1296,Empresas!$D$6:$L$92,7,0)</f>
        <v>Mensual</v>
      </c>
      <c r="I1296" s="144" t="str">
        <f>VLOOKUP(VLOOKUP(D1296&amp;"|"&amp;B1296,Empresas!$I$7:$CB$92,G1296,0),Tablas!$A$13:$B$14,2,0)</f>
        <v>No</v>
      </c>
      <c r="J1296" s="78"/>
      <c r="K1296" s="78"/>
      <c r="L1296" s="78"/>
      <c r="M1296" s="78"/>
      <c r="N1296" s="78"/>
      <c r="O1296" s="78"/>
      <c r="P1296" s="78"/>
      <c r="Q1296" s="78"/>
      <c r="R1296" s="78"/>
      <c r="S1296" s="78"/>
      <c r="T1296" s="78"/>
      <c r="U1296" s="78"/>
      <c r="V1296" s="78" t="str">
        <f>VLOOKUP(D1296,Empresas!$D$7:$CF$91,81,0)</f>
        <v>A</v>
      </c>
      <c r="W1296" s="78" t="str">
        <f>VLOOKUP(D1296,Empresas!$D$7:$M$91,10,0)</f>
        <v>General/Prico</v>
      </c>
      <c r="X1296" s="69" t="str">
        <f t="shared" si="210"/>
        <v>NO</v>
      </c>
      <c r="Y1296" s="153" t="str">
        <f t="shared" si="211"/>
        <v>No aplica</v>
      </c>
      <c r="Z1296" s="147">
        <f>IF(Y1296="No aplica",0,IF(I1296="no",0,IF(I1296="No aplica",0,IF(I1296="Si",1,IF(I1296="Fisico",1,IF(I1296="Electronico",2,VLOOKUP(C1296&amp;"|"&amp;B1296&amp;"|"&amp;D1296,Empresas!$C$6:$CC$92,G1296+6+1,0)))))))</f>
        <v>0</v>
      </c>
      <c r="AA1296" s="147">
        <f>IF(AND($I1296="Si",J1296=1),1,IF(AND($I1296="Fisico",J1296=1),1,IF(AND(J1296=1,$I1296="Electronico"),2,IF(J1296=1,VLOOKUP($C1296&amp;"|"&amp;$B1296&amp;"|"&amp;$D1296,Empresas!$C$6:$CC$92,$G1296+6+1,0),0))))</f>
        <v>0</v>
      </c>
      <c r="AB1296" s="147">
        <f>IF(AND($I1296="Si",K1296=1),1,IF(AND($I1296="Fisico",K1296=1),1,IF(AND(K1296=1,$I1296="Electronico"),2,IF(K1296=1,VLOOKUP($C1296&amp;"|"&amp;$B1296&amp;"|"&amp;$D1296,Empresas!$C$6:$CC$92,$G1296+6+1,0),0))))</f>
        <v>0</v>
      </c>
      <c r="AC1296" s="147">
        <f>IF(AND($I1296="Si",L1296=1),1,IF(AND($I1296="Fisico",L1296=1),1,IF(AND(L1296=1,$I1296="Electronico"),2,IF(L1296=1,VLOOKUP($C1296&amp;"|"&amp;$B1296&amp;"|"&amp;$D1296,Empresas!$C$6:$CC$92,$G1296+6+1,0),0))))</f>
        <v>0</v>
      </c>
      <c r="AD1296" s="147">
        <f>IF(AND($I1296="Si",M1296=1),1,IF(AND($I1296="Fisico",M1296=1),1,IF(AND(M1296=1,$I1296="Electronico"),2,IF(M1296=1,VLOOKUP($C1296&amp;"|"&amp;$B1296&amp;"|"&amp;$D1296,Empresas!$C$6:$CC$92,$G1296+6+1,0),0))))</f>
        <v>0</v>
      </c>
      <c r="AE1296" s="147">
        <f>IF(AND($I1296="Si",N1296=1),1,IF(AND($I1296="Fisico",N1296=1),1,IF(AND(N1296=1,$I1296="Electronico"),2,IF(N1296=1,VLOOKUP($C1296&amp;"|"&amp;$B1296&amp;"|"&amp;$D1296,Empresas!$C$6:$CC$92,$G1296+6+1,0),0))))</f>
        <v>0</v>
      </c>
      <c r="AF1296" s="147">
        <f>IF(AND($I1296="Si",O1296=1),1,IF(AND($I1296="Fisico",O1296=1),1,IF(AND(O1296=1,$I1296="Electronico"),2,IF(O1296=1,VLOOKUP($C1296&amp;"|"&amp;$B1296&amp;"|"&amp;$D1296,Empresas!$C$6:$CC$92,$G1296+6+1,0),0))))</f>
        <v>0</v>
      </c>
      <c r="AG1296" s="147">
        <f>IF(AND($I1296="Si",P1296=1),1,IF(AND($I1296="Fisico",P1296=1),1,IF(AND(P1296=1,$I1296="Electronico"),2,IF(P1296=1,VLOOKUP($C1296&amp;"|"&amp;$B1296&amp;"|"&amp;$D1296,Empresas!$C$6:$CC$92,$G1296+6+1,0),0))))</f>
        <v>0</v>
      </c>
      <c r="AH1296" s="147">
        <f>IF(AND($I1296="Si",Q1296=1),1,IF(AND($I1296="Fisico",Q1296=1),1,IF(AND(Q1296=1,$I1296="Electronico"),2,IF(Q1296=1,VLOOKUP($C1296&amp;"|"&amp;$B1296&amp;"|"&amp;$D1296,Empresas!$C$6:$CC$92,$G1296+6+1,0),0))))</f>
        <v>0</v>
      </c>
      <c r="AI1296" s="147">
        <f>IF(AND($I1296="Si",R1296=1),1,IF(AND($I1296="Fisico",R1296=1),1,IF(AND(R1296=1,$I1296="Electronico"),2,IF(R1296=1,VLOOKUP($C1296&amp;"|"&amp;$B1296&amp;"|"&amp;$D1296,Empresas!$C$6:$CC$92,$G1296+6+1,0),0))))</f>
        <v>0</v>
      </c>
      <c r="AJ1296" s="147">
        <f>IF(AND($I1296="Si",S1296=1),1,IF(AND($I1296="Fisico",S1296=1),1,IF(AND(S1296=1,$I1296="Electronico"),2,IF(S1296=1,VLOOKUP($C1296&amp;"|"&amp;$B1296&amp;"|"&amp;$D1296,Empresas!$C$6:$CC$92,$G1296+6+1,0),0))))</f>
        <v>0</v>
      </c>
      <c r="AK1296" s="147">
        <f>IF(AND($I1296="Si",T1296=1),1,IF(AND($I1296="Fisico",T1296=1),1,IF(AND(T1296=1,$I1296="Electronico"),2,IF(T1296=1,VLOOKUP($C1296&amp;"|"&amp;$B1296&amp;"|"&amp;$D1296,Empresas!$C$6:$CC$92,$G1296+6+1,0),0))))</f>
        <v>0</v>
      </c>
      <c r="AL1296" s="147">
        <f>IF(AND($I1296="Si",U1296=1),1,IF(AND($I1296="Fisico",U1296=1),1,IF(AND(U1296=1,$I1296="Electronico"),2,IF(U1296=1,VLOOKUP($C1296&amp;"|"&amp;$B1296&amp;"|"&amp;$D1296,Empresas!$C$6:$CC$92,$G1296+6+1,0),0))))</f>
        <v>0</v>
      </c>
      <c r="AM1296" s="149">
        <f t="shared" si="212"/>
        <v>0</v>
      </c>
      <c r="AN1296" s="149">
        <f t="shared" si="213"/>
        <v>0</v>
      </c>
      <c r="AO1296" s="152">
        <f t="shared" si="214"/>
        <v>0</v>
      </c>
    </row>
    <row r="1297" spans="1:41" x14ac:dyDescent="0.25">
      <c r="A1297" s="143" t="str">
        <f>VLOOKUP(D1297,Empresas!$D$7:$F$91,3,0)</f>
        <v>Omar</v>
      </c>
      <c r="B1297" s="144" t="str">
        <f>VLOOKUP(D1297,Empresas!$D$7:$G$91,4,0)</f>
        <v>Melisa N.</v>
      </c>
      <c r="C1297" s="144" t="s">
        <v>544</v>
      </c>
      <c r="D1297" s="144" t="s">
        <v>247</v>
      </c>
      <c r="E1297" s="144" t="str">
        <f>VLOOKUP(D1297,Empresas!$D$7:$E$92,2,0)</f>
        <v>NAYRA YULIANA IMPORT E.I.R.L.</v>
      </c>
      <c r="F1297" s="144" t="s">
        <v>192</v>
      </c>
      <c r="G1297" s="145">
        <f t="shared" si="215"/>
        <v>71</v>
      </c>
      <c r="H1297" s="145" t="str">
        <f>VLOOKUP(D1297,Empresas!$D$6:$L$92,7,0)</f>
        <v>Mensual</v>
      </c>
      <c r="I1297" s="144" t="str">
        <f>VLOOKUP(VLOOKUP(D1297&amp;"|"&amp;B1297,Empresas!$I$7:$CB$92,G1297,0),Tablas!$A$13:$B$14,2,0)</f>
        <v>No</v>
      </c>
      <c r="J1297" s="78"/>
      <c r="K1297" s="78"/>
      <c r="L1297" s="78"/>
      <c r="M1297" s="78"/>
      <c r="N1297" s="78"/>
      <c r="O1297" s="78"/>
      <c r="P1297" s="78"/>
      <c r="Q1297" s="78"/>
      <c r="R1297" s="78"/>
      <c r="S1297" s="78"/>
      <c r="T1297" s="78"/>
      <c r="U1297" s="78"/>
      <c r="V1297" s="78" t="str">
        <f>VLOOKUP(D1297,Empresas!$D$7:$CF$91,81,0)</f>
        <v>A</v>
      </c>
      <c r="W1297" s="78" t="str">
        <f>VLOOKUP(D1297,Empresas!$D$7:$M$91,10,0)</f>
        <v>General/Prico</v>
      </c>
      <c r="X1297" s="69" t="str">
        <f t="shared" si="210"/>
        <v>NO</v>
      </c>
      <c r="Y1297" s="153" t="str">
        <f t="shared" si="211"/>
        <v>No aplica</v>
      </c>
      <c r="Z1297" s="147">
        <f>IF(Y1297="No aplica",0,IF(I1297="no",0,IF(I1297="No aplica",0,IF(I1297="Si",1,IF(I1297="Fisico",1,IF(I1297="Electronico",2,VLOOKUP(C1297&amp;"|"&amp;B1297&amp;"|"&amp;D1297,Empresas!$C$6:$CC$92,G1297+6+1,0)))))))</f>
        <v>0</v>
      </c>
      <c r="AA1297" s="147">
        <f>IF(AND($I1297="Si",J1297=1),1,IF(AND($I1297="Fisico",J1297=1),1,IF(AND(J1297=1,$I1297="Electronico"),2,IF(J1297=1,VLOOKUP($C1297&amp;"|"&amp;$B1297&amp;"|"&amp;$D1297,Empresas!$C$6:$CC$92,$G1297+6+1,0),0))))</f>
        <v>0</v>
      </c>
      <c r="AB1297" s="147">
        <f>IF(AND($I1297="Si",K1297=1),1,IF(AND($I1297="Fisico",K1297=1),1,IF(AND(K1297=1,$I1297="Electronico"),2,IF(K1297=1,VLOOKUP($C1297&amp;"|"&amp;$B1297&amp;"|"&amp;$D1297,Empresas!$C$6:$CC$92,$G1297+6+1,0),0))))</f>
        <v>0</v>
      </c>
      <c r="AC1297" s="147">
        <f>IF(AND($I1297="Si",L1297=1),1,IF(AND($I1297="Fisico",L1297=1),1,IF(AND(L1297=1,$I1297="Electronico"),2,IF(L1297=1,VLOOKUP($C1297&amp;"|"&amp;$B1297&amp;"|"&amp;$D1297,Empresas!$C$6:$CC$92,$G1297+6+1,0),0))))</f>
        <v>0</v>
      </c>
      <c r="AD1297" s="147">
        <f>IF(AND($I1297="Si",M1297=1),1,IF(AND($I1297="Fisico",M1297=1),1,IF(AND(M1297=1,$I1297="Electronico"),2,IF(M1297=1,VLOOKUP($C1297&amp;"|"&amp;$B1297&amp;"|"&amp;$D1297,Empresas!$C$6:$CC$92,$G1297+6+1,0),0))))</f>
        <v>0</v>
      </c>
      <c r="AE1297" s="147">
        <f>IF(AND($I1297="Si",N1297=1),1,IF(AND($I1297="Fisico",N1297=1),1,IF(AND(N1297=1,$I1297="Electronico"),2,IF(N1297=1,VLOOKUP($C1297&amp;"|"&amp;$B1297&amp;"|"&amp;$D1297,Empresas!$C$6:$CC$92,$G1297+6+1,0),0))))</f>
        <v>0</v>
      </c>
      <c r="AF1297" s="147">
        <f>IF(AND($I1297="Si",O1297=1),1,IF(AND($I1297="Fisico",O1297=1),1,IF(AND(O1297=1,$I1297="Electronico"),2,IF(O1297=1,VLOOKUP($C1297&amp;"|"&amp;$B1297&amp;"|"&amp;$D1297,Empresas!$C$6:$CC$92,$G1297+6+1,0),0))))</f>
        <v>0</v>
      </c>
      <c r="AG1297" s="147">
        <f>IF(AND($I1297="Si",P1297=1),1,IF(AND($I1297="Fisico",P1297=1),1,IF(AND(P1297=1,$I1297="Electronico"),2,IF(P1297=1,VLOOKUP($C1297&amp;"|"&amp;$B1297&amp;"|"&amp;$D1297,Empresas!$C$6:$CC$92,$G1297+6+1,0),0))))</f>
        <v>0</v>
      </c>
      <c r="AH1297" s="147">
        <f>IF(AND($I1297="Si",Q1297=1),1,IF(AND($I1297="Fisico",Q1297=1),1,IF(AND(Q1297=1,$I1297="Electronico"),2,IF(Q1297=1,VLOOKUP($C1297&amp;"|"&amp;$B1297&amp;"|"&amp;$D1297,Empresas!$C$6:$CC$92,$G1297+6+1,0),0))))</f>
        <v>0</v>
      </c>
      <c r="AI1297" s="147">
        <f>IF(AND($I1297="Si",R1297=1),1,IF(AND($I1297="Fisico",R1297=1),1,IF(AND(R1297=1,$I1297="Electronico"),2,IF(R1297=1,VLOOKUP($C1297&amp;"|"&amp;$B1297&amp;"|"&amp;$D1297,Empresas!$C$6:$CC$92,$G1297+6+1,0),0))))</f>
        <v>0</v>
      </c>
      <c r="AJ1297" s="147">
        <f>IF(AND($I1297="Si",S1297=1),1,IF(AND($I1297="Fisico",S1297=1),1,IF(AND(S1297=1,$I1297="Electronico"),2,IF(S1297=1,VLOOKUP($C1297&amp;"|"&amp;$B1297&amp;"|"&amp;$D1297,Empresas!$C$6:$CC$92,$G1297+6+1,0),0))))</f>
        <v>0</v>
      </c>
      <c r="AK1297" s="147">
        <f>IF(AND($I1297="Si",T1297=1),1,IF(AND($I1297="Fisico",T1297=1),1,IF(AND(T1297=1,$I1297="Electronico"),2,IF(T1297=1,VLOOKUP($C1297&amp;"|"&amp;$B1297&amp;"|"&amp;$D1297,Empresas!$C$6:$CC$92,$G1297+6+1,0),0))))</f>
        <v>0</v>
      </c>
      <c r="AL1297" s="147">
        <f>IF(AND($I1297="Si",U1297=1),1,IF(AND($I1297="Fisico",U1297=1),1,IF(AND(U1297=1,$I1297="Electronico"),2,IF(U1297=1,VLOOKUP($C1297&amp;"|"&amp;$B1297&amp;"|"&amp;$D1297,Empresas!$C$6:$CC$92,$G1297+6+1,0),0))))</f>
        <v>0</v>
      </c>
      <c r="AM1297" s="149">
        <f t="shared" si="212"/>
        <v>0</v>
      </c>
      <c r="AN1297" s="149">
        <f t="shared" si="213"/>
        <v>0</v>
      </c>
      <c r="AO1297" s="152">
        <f t="shared" si="214"/>
        <v>0</v>
      </c>
    </row>
    <row r="1298" spans="1:41" x14ac:dyDescent="0.25">
      <c r="A1298" s="137" t="str">
        <f>VLOOKUP(D1298,Empresas!$D$7:$F$91,3,0)</f>
        <v>Omar</v>
      </c>
      <c r="B1298" s="138" t="str">
        <f>VLOOKUP(D1298,Empresas!$D$7:$G$91,4,0)</f>
        <v>Melisa N.</v>
      </c>
      <c r="C1298" s="138" t="s">
        <v>544</v>
      </c>
      <c r="D1298" s="138" t="s">
        <v>233</v>
      </c>
      <c r="E1298" s="138" t="str">
        <f>VLOOKUP(D1298,Empresas!$D$7:$E$92,2,0)</f>
        <v>YULIANA LIBERTAD DEL AGUILA MESCO</v>
      </c>
      <c r="F1298" s="138" t="s">
        <v>158</v>
      </c>
      <c r="G1298" s="139">
        <f>+Empresas!$O$2</f>
        <v>7</v>
      </c>
      <c r="H1298" s="139" t="str">
        <f>VLOOKUP(D1298,Empresas!$D$6:$L$92,7,0)</f>
        <v>Mensual</v>
      </c>
      <c r="I1298" s="138" t="str">
        <f>VLOOKUP(VLOOKUP(D1298&amp;"|"&amp;B1298,Empresas!$I$7:$CB$92,G1298,0),Tablas!$A$3:$B$5,2,0)</f>
        <v>Registro y analisis</v>
      </c>
      <c r="J1298" s="78">
        <v>1</v>
      </c>
      <c r="K1298" s="78">
        <v>1</v>
      </c>
      <c r="L1298" s="78">
        <v>1</v>
      </c>
      <c r="M1298" s="78">
        <v>1</v>
      </c>
      <c r="N1298" s="78">
        <v>1</v>
      </c>
      <c r="O1298" s="78">
        <v>1</v>
      </c>
      <c r="P1298" s="78">
        <v>1</v>
      </c>
      <c r="Q1298" s="78">
        <v>1</v>
      </c>
      <c r="R1298" s="78"/>
      <c r="S1298" s="78"/>
      <c r="T1298" s="78"/>
      <c r="U1298" s="78"/>
      <c r="V1298" s="78" t="str">
        <f>VLOOKUP(D1298,Empresas!$D$7:$CF$91,81,0)</f>
        <v>A</v>
      </c>
      <c r="W1298" s="78" t="str">
        <f>VLOOKUP(D1298,Empresas!$D$7:$M$91,10,0)</f>
        <v>General/Prico</v>
      </c>
      <c r="X1298" s="69" t="str">
        <f t="shared" si="210"/>
        <v>SI</v>
      </c>
      <c r="Y1298" s="153" t="str">
        <f t="shared" si="211"/>
        <v>Si aplica</v>
      </c>
      <c r="Z1298" s="147">
        <f>IF(Y1298="No aplica",0,IF(I1298="no",0,IF(I1298="No aplica",0,IF(I1298="Si",1,IF(I1298="Fisico",1,IF(I1298="Electronico",2,VLOOKUP(C1298&amp;"|"&amp;B1298&amp;"|"&amp;D1298,Empresas!$C$6:$CC$92,G1298+6+1,0)))))))</f>
        <v>1</v>
      </c>
      <c r="AA1298" s="147">
        <f>IF(AND($I1298="Si",J1298=1),1,IF(AND($I1298="Fisico",J1298=1),1,IF(AND(J1298=1,$I1298="Electronico"),2,IF(J1298=1,VLOOKUP($C1298&amp;"|"&amp;$B1298&amp;"|"&amp;$D1298,Empresas!$C$6:$CC$92,$G1298+6+1,0),0))))</f>
        <v>1</v>
      </c>
      <c r="AB1298" s="147">
        <f>IF(AND($I1298="Si",K1298=1),1,IF(AND($I1298="Fisico",K1298=1),1,IF(AND(K1298=1,$I1298="Electronico"),2,IF(K1298=1,VLOOKUP($C1298&amp;"|"&amp;$B1298&amp;"|"&amp;$D1298,Empresas!$C$6:$CC$92,$G1298+6+1,0),0))))</f>
        <v>1</v>
      </c>
      <c r="AC1298" s="147">
        <f>IF(AND($I1298="Si",L1298=1),1,IF(AND($I1298="Fisico",L1298=1),1,IF(AND(L1298=1,$I1298="Electronico"),2,IF(L1298=1,VLOOKUP($C1298&amp;"|"&amp;$B1298&amp;"|"&amp;$D1298,Empresas!$C$6:$CC$92,$G1298+6+1,0),0))))</f>
        <v>1</v>
      </c>
      <c r="AD1298" s="147">
        <f>IF(AND($I1298="Si",M1298=1),1,IF(AND($I1298="Fisico",M1298=1),1,IF(AND(M1298=1,$I1298="Electronico"),2,IF(M1298=1,VLOOKUP($C1298&amp;"|"&amp;$B1298&amp;"|"&amp;$D1298,Empresas!$C$6:$CC$92,$G1298+6+1,0),0))))</f>
        <v>1</v>
      </c>
      <c r="AE1298" s="147">
        <f>IF(AND($I1298="Si",N1298=1),1,IF(AND($I1298="Fisico",N1298=1),1,IF(AND(N1298=1,$I1298="Electronico"),2,IF(N1298=1,VLOOKUP($C1298&amp;"|"&amp;$B1298&amp;"|"&amp;$D1298,Empresas!$C$6:$CC$92,$G1298+6+1,0),0))))</f>
        <v>1</v>
      </c>
      <c r="AF1298" s="147">
        <f>IF(AND($I1298="Si",O1298=1),1,IF(AND($I1298="Fisico",O1298=1),1,IF(AND(O1298=1,$I1298="Electronico"),2,IF(O1298=1,VLOOKUP($C1298&amp;"|"&amp;$B1298&amp;"|"&amp;$D1298,Empresas!$C$6:$CC$92,$G1298+6+1,0),0))))</f>
        <v>1</v>
      </c>
      <c r="AG1298" s="147">
        <f>IF(AND($I1298="Si",P1298=1),1,IF(AND($I1298="Fisico",P1298=1),1,IF(AND(P1298=1,$I1298="Electronico"),2,IF(P1298=1,VLOOKUP($C1298&amp;"|"&amp;$B1298&amp;"|"&amp;$D1298,Empresas!$C$6:$CC$92,$G1298+6+1,0),0))))</f>
        <v>1</v>
      </c>
      <c r="AH1298" s="147">
        <f>IF(AND($I1298="Si",Q1298=1),1,IF(AND($I1298="Fisico",Q1298=1),1,IF(AND(Q1298=1,$I1298="Electronico"),2,IF(Q1298=1,VLOOKUP($C1298&amp;"|"&amp;$B1298&amp;"|"&amp;$D1298,Empresas!$C$6:$CC$92,$G1298+6+1,0),0))))</f>
        <v>1</v>
      </c>
      <c r="AI1298" s="147">
        <f>IF(AND($I1298="Si",R1298=1),1,IF(AND($I1298="Fisico",R1298=1),1,IF(AND(R1298=1,$I1298="Electronico"),2,IF(R1298=1,VLOOKUP($C1298&amp;"|"&amp;$B1298&amp;"|"&amp;$D1298,Empresas!$C$6:$CC$92,$G1298+6+1,0),0))))</f>
        <v>0</v>
      </c>
      <c r="AJ1298" s="147">
        <f>IF(AND($I1298="Si",S1298=1),1,IF(AND($I1298="Fisico",S1298=1),1,IF(AND(S1298=1,$I1298="Electronico"),2,IF(S1298=1,VLOOKUP($C1298&amp;"|"&amp;$B1298&amp;"|"&amp;$D1298,Empresas!$C$6:$CC$92,$G1298+6+1,0),0))))</f>
        <v>0</v>
      </c>
      <c r="AK1298" s="147">
        <f>IF(AND($I1298="Si",T1298=1),1,IF(AND($I1298="Fisico",T1298=1),1,IF(AND(T1298=1,$I1298="Electronico"),2,IF(T1298=1,VLOOKUP($C1298&amp;"|"&amp;$B1298&amp;"|"&amp;$D1298,Empresas!$C$6:$CC$92,$G1298+6+1,0),0))))</f>
        <v>0</v>
      </c>
      <c r="AL1298" s="147">
        <f>IF(AND($I1298="Si",U1298=1),1,IF(AND($I1298="Fisico",U1298=1),1,IF(AND(U1298=1,$I1298="Electronico"),2,IF(U1298=1,VLOOKUP($C1298&amp;"|"&amp;$B1298&amp;"|"&amp;$D1298,Empresas!$C$6:$CC$92,$G1298+6+1,0),0))))</f>
        <v>0</v>
      </c>
      <c r="AM1298" s="149">
        <f t="shared" si="212"/>
        <v>8</v>
      </c>
      <c r="AN1298" s="149">
        <f t="shared" si="213"/>
        <v>8</v>
      </c>
      <c r="AO1298" s="152">
        <f t="shared" si="214"/>
        <v>1</v>
      </c>
    </row>
    <row r="1299" spans="1:41" x14ac:dyDescent="0.25">
      <c r="A1299" s="137" t="str">
        <f>VLOOKUP(D1299,Empresas!$D$7:$F$91,3,0)</f>
        <v>Omar</v>
      </c>
      <c r="B1299" s="138" t="str">
        <f>VLOOKUP(D1299,Empresas!$D$7:$G$91,4,0)</f>
        <v>Melisa N.</v>
      </c>
      <c r="C1299" s="138" t="s">
        <v>544</v>
      </c>
      <c r="D1299" s="138" t="s">
        <v>233</v>
      </c>
      <c r="E1299" s="138" t="str">
        <f>VLOOKUP(D1299,Empresas!$D$7:$E$92,2,0)</f>
        <v>YULIANA LIBERTAD DEL AGUILA MESCO</v>
      </c>
      <c r="F1299" s="138" t="s">
        <v>159</v>
      </c>
      <c r="G1299" s="139">
        <f>+G1298+3</f>
        <v>10</v>
      </c>
      <c r="H1299" s="139" t="str">
        <f>VLOOKUP(D1299,Empresas!$D$6:$L$92,7,0)</f>
        <v>Mensual</v>
      </c>
      <c r="I1299" s="138" t="str">
        <f>VLOOKUP(VLOOKUP(D1299&amp;"|"&amp;B1299,Empresas!$I$7:$CB$92,G1299,0),Tablas!$A$3:$B$5,2,0)</f>
        <v>Solo analisis</v>
      </c>
      <c r="J1299" s="78">
        <v>1</v>
      </c>
      <c r="K1299" s="78">
        <v>1</v>
      </c>
      <c r="L1299" s="78">
        <v>1</v>
      </c>
      <c r="M1299" s="78">
        <v>1</v>
      </c>
      <c r="N1299" s="78">
        <v>1</v>
      </c>
      <c r="O1299" s="78">
        <v>1</v>
      </c>
      <c r="P1299" s="78">
        <v>1</v>
      </c>
      <c r="Q1299" s="78">
        <v>1</v>
      </c>
      <c r="R1299" s="78"/>
      <c r="S1299" s="78"/>
      <c r="T1299" s="78"/>
      <c r="U1299" s="78"/>
      <c r="V1299" s="78" t="str">
        <f>VLOOKUP(D1299,Empresas!$D$7:$CF$91,81,0)</f>
        <v>A</v>
      </c>
      <c r="W1299" s="78" t="str">
        <f>VLOOKUP(D1299,Empresas!$D$7:$M$91,10,0)</f>
        <v>General/Prico</v>
      </c>
      <c r="X1299" s="69" t="str">
        <f t="shared" si="210"/>
        <v>SI</v>
      </c>
      <c r="Y1299" s="153" t="str">
        <f t="shared" si="211"/>
        <v>Si aplica</v>
      </c>
      <c r="Z1299" s="147">
        <f>IF(Y1299="No aplica",0,IF(I1299="no",0,IF(I1299="No aplica",0,IF(I1299="Si",1,IF(I1299="Fisico",1,IF(I1299="Electronico",2,VLOOKUP(C1299&amp;"|"&amp;B1299&amp;"|"&amp;D1299,Empresas!$C$6:$CC$92,G1299+6+1,0)))))))</f>
        <v>0.5</v>
      </c>
      <c r="AA1299" s="147">
        <f>IF(AND($I1299="Si",J1299=1),1,IF(AND($I1299="Fisico",J1299=1),1,IF(AND(J1299=1,$I1299="Electronico"),2,IF(J1299=1,VLOOKUP($C1299&amp;"|"&amp;$B1299&amp;"|"&amp;$D1299,Empresas!$C$6:$CC$92,$G1299+6+1,0),0))))</f>
        <v>0.5</v>
      </c>
      <c r="AB1299" s="147">
        <f>IF(AND($I1299="Si",K1299=1),1,IF(AND($I1299="Fisico",K1299=1),1,IF(AND(K1299=1,$I1299="Electronico"),2,IF(K1299=1,VLOOKUP($C1299&amp;"|"&amp;$B1299&amp;"|"&amp;$D1299,Empresas!$C$6:$CC$92,$G1299+6+1,0),0))))</f>
        <v>0.5</v>
      </c>
      <c r="AC1299" s="147">
        <f>IF(AND($I1299="Si",L1299=1),1,IF(AND($I1299="Fisico",L1299=1),1,IF(AND(L1299=1,$I1299="Electronico"),2,IF(L1299=1,VLOOKUP($C1299&amp;"|"&amp;$B1299&amp;"|"&amp;$D1299,Empresas!$C$6:$CC$92,$G1299+6+1,0),0))))</f>
        <v>0.5</v>
      </c>
      <c r="AD1299" s="147">
        <f>IF(AND($I1299="Si",M1299=1),1,IF(AND($I1299="Fisico",M1299=1),1,IF(AND(M1299=1,$I1299="Electronico"),2,IF(M1299=1,VLOOKUP($C1299&amp;"|"&amp;$B1299&amp;"|"&amp;$D1299,Empresas!$C$6:$CC$92,$G1299+6+1,0),0))))</f>
        <v>0.5</v>
      </c>
      <c r="AE1299" s="147">
        <f>IF(AND($I1299="Si",N1299=1),1,IF(AND($I1299="Fisico",N1299=1),1,IF(AND(N1299=1,$I1299="Electronico"),2,IF(N1299=1,VLOOKUP($C1299&amp;"|"&amp;$B1299&amp;"|"&amp;$D1299,Empresas!$C$6:$CC$92,$G1299+6+1,0),0))))</f>
        <v>0.5</v>
      </c>
      <c r="AF1299" s="147">
        <f>IF(AND($I1299="Si",O1299=1),1,IF(AND($I1299="Fisico",O1299=1),1,IF(AND(O1299=1,$I1299="Electronico"),2,IF(O1299=1,VLOOKUP($C1299&amp;"|"&amp;$B1299&amp;"|"&amp;$D1299,Empresas!$C$6:$CC$92,$G1299+6+1,0),0))))</f>
        <v>0.5</v>
      </c>
      <c r="AG1299" s="147">
        <f>IF(AND($I1299="Si",P1299=1),1,IF(AND($I1299="Fisico",P1299=1),1,IF(AND(P1299=1,$I1299="Electronico"),2,IF(P1299=1,VLOOKUP($C1299&amp;"|"&amp;$B1299&amp;"|"&amp;$D1299,Empresas!$C$6:$CC$92,$G1299+6+1,0),0))))</f>
        <v>0.5</v>
      </c>
      <c r="AH1299" s="147">
        <f>IF(AND($I1299="Si",Q1299=1),1,IF(AND($I1299="Fisico",Q1299=1),1,IF(AND(Q1299=1,$I1299="Electronico"),2,IF(Q1299=1,VLOOKUP($C1299&amp;"|"&amp;$B1299&amp;"|"&amp;$D1299,Empresas!$C$6:$CC$92,$G1299+6+1,0),0))))</f>
        <v>0.5</v>
      </c>
      <c r="AI1299" s="147">
        <f>IF(AND($I1299="Si",R1299=1),1,IF(AND($I1299="Fisico",R1299=1),1,IF(AND(R1299=1,$I1299="Electronico"),2,IF(R1299=1,VLOOKUP($C1299&amp;"|"&amp;$B1299&amp;"|"&amp;$D1299,Empresas!$C$6:$CC$92,$G1299+6+1,0),0))))</f>
        <v>0</v>
      </c>
      <c r="AJ1299" s="147">
        <f>IF(AND($I1299="Si",S1299=1),1,IF(AND($I1299="Fisico",S1299=1),1,IF(AND(S1299=1,$I1299="Electronico"),2,IF(S1299=1,VLOOKUP($C1299&amp;"|"&amp;$B1299&amp;"|"&amp;$D1299,Empresas!$C$6:$CC$92,$G1299+6+1,0),0))))</f>
        <v>0</v>
      </c>
      <c r="AK1299" s="147">
        <f>IF(AND($I1299="Si",T1299=1),1,IF(AND($I1299="Fisico",T1299=1),1,IF(AND(T1299=1,$I1299="Electronico"),2,IF(T1299=1,VLOOKUP($C1299&amp;"|"&amp;$B1299&amp;"|"&amp;$D1299,Empresas!$C$6:$CC$92,$G1299+6+1,0),0))))</f>
        <v>0</v>
      </c>
      <c r="AL1299" s="147">
        <f>IF(AND($I1299="Si",U1299=1),1,IF(AND($I1299="Fisico",U1299=1),1,IF(AND(U1299=1,$I1299="Electronico"),2,IF(U1299=1,VLOOKUP($C1299&amp;"|"&amp;$B1299&amp;"|"&amp;$D1299,Empresas!$C$6:$CC$92,$G1299+6+1,0),0))))</f>
        <v>0</v>
      </c>
      <c r="AM1299" s="149">
        <f t="shared" si="212"/>
        <v>4</v>
      </c>
      <c r="AN1299" s="149">
        <f t="shared" si="213"/>
        <v>4</v>
      </c>
      <c r="AO1299" s="152">
        <f t="shared" si="214"/>
        <v>1</v>
      </c>
    </row>
    <row r="1300" spans="1:41" x14ac:dyDescent="0.25">
      <c r="A1300" s="137" t="str">
        <f>VLOOKUP(D1300,Empresas!$D$7:$F$91,3,0)</f>
        <v>Omar</v>
      </c>
      <c r="B1300" s="138" t="str">
        <f>VLOOKUP(D1300,Empresas!$D$7:$G$91,4,0)</f>
        <v>Melisa N.</v>
      </c>
      <c r="C1300" s="138" t="s">
        <v>544</v>
      </c>
      <c r="D1300" s="138" t="s">
        <v>233</v>
      </c>
      <c r="E1300" s="138" t="str">
        <f>VLOOKUP(D1300,Empresas!$D$7:$E$92,2,0)</f>
        <v>YULIANA LIBERTAD DEL AGUILA MESCO</v>
      </c>
      <c r="F1300" s="138" t="s">
        <v>160</v>
      </c>
      <c r="G1300" s="139">
        <f t="shared" ref="G1300:G1311" si="216">+G1299+3</f>
        <v>13</v>
      </c>
      <c r="H1300" s="139" t="str">
        <f>VLOOKUP(D1300,Empresas!$D$6:$L$92,7,0)</f>
        <v>Mensual</v>
      </c>
      <c r="I1300" s="138" t="str">
        <f>VLOOKUP(VLOOKUP(D1300&amp;"|"&amp;B1300,Empresas!$I$7:$CB$92,G1300,0),Tablas!$A$3:$B$5,2,0)</f>
        <v>Registro y analisis</v>
      </c>
      <c r="J1300" s="78">
        <v>1</v>
      </c>
      <c r="K1300" s="78">
        <v>1</v>
      </c>
      <c r="L1300" s="78">
        <v>1</v>
      </c>
      <c r="M1300" s="78">
        <v>1</v>
      </c>
      <c r="N1300" s="78">
        <v>1</v>
      </c>
      <c r="O1300" s="78">
        <v>1</v>
      </c>
      <c r="P1300" s="78">
        <v>1</v>
      </c>
      <c r="Q1300" s="78">
        <v>2</v>
      </c>
      <c r="R1300" s="78"/>
      <c r="S1300" s="78"/>
      <c r="T1300" s="78"/>
      <c r="U1300" s="78"/>
      <c r="V1300" s="78" t="str">
        <f>VLOOKUP(D1300,Empresas!$D$7:$CF$91,81,0)</f>
        <v>A</v>
      </c>
      <c r="W1300" s="78" t="str">
        <f>VLOOKUP(D1300,Empresas!$D$7:$M$91,10,0)</f>
        <v>General/Prico</v>
      </c>
      <c r="X1300" s="69" t="str">
        <f t="shared" si="210"/>
        <v>SI</v>
      </c>
      <c r="Y1300" s="153" t="str">
        <f t="shared" si="211"/>
        <v>Si aplica</v>
      </c>
      <c r="Z1300" s="147">
        <f>IF(Y1300="No aplica",0,IF(I1300="no",0,IF(I1300="No aplica",0,IF(I1300="Si",1,IF(I1300="Fisico",1,IF(I1300="Electronico",2,VLOOKUP(C1300&amp;"|"&amp;B1300&amp;"|"&amp;D1300,Empresas!$C$6:$CC$92,G1300+6+1,0)))))))</f>
        <v>2</v>
      </c>
      <c r="AA1300" s="147">
        <f>IF(AND($I1300="Si",J1300=1),1,IF(AND($I1300="Fisico",J1300=1),1,IF(AND(J1300=1,$I1300="Electronico"),2,IF(J1300=1,VLOOKUP($C1300&amp;"|"&amp;$B1300&amp;"|"&amp;$D1300,Empresas!$C$6:$CC$92,$G1300+6+1,0),0))))</f>
        <v>2</v>
      </c>
      <c r="AB1300" s="147">
        <f>IF(AND($I1300="Si",K1300=1),1,IF(AND($I1300="Fisico",K1300=1),1,IF(AND(K1300=1,$I1300="Electronico"),2,IF(K1300=1,VLOOKUP($C1300&amp;"|"&amp;$B1300&amp;"|"&amp;$D1300,Empresas!$C$6:$CC$92,$G1300+6+1,0),0))))</f>
        <v>2</v>
      </c>
      <c r="AC1300" s="147">
        <f>IF(AND($I1300="Si",L1300=1),1,IF(AND($I1300="Fisico",L1300=1),1,IF(AND(L1300=1,$I1300="Electronico"),2,IF(L1300=1,VLOOKUP($C1300&amp;"|"&amp;$B1300&amp;"|"&amp;$D1300,Empresas!$C$6:$CC$92,$G1300+6+1,0),0))))</f>
        <v>2</v>
      </c>
      <c r="AD1300" s="147">
        <f>IF(AND($I1300="Si",M1300=1),1,IF(AND($I1300="Fisico",M1300=1),1,IF(AND(M1300=1,$I1300="Electronico"),2,IF(M1300=1,VLOOKUP($C1300&amp;"|"&amp;$B1300&amp;"|"&amp;$D1300,Empresas!$C$6:$CC$92,$G1300+6+1,0),0))))</f>
        <v>2</v>
      </c>
      <c r="AE1300" s="147">
        <f>IF(AND($I1300="Si",N1300=1),1,IF(AND($I1300="Fisico",N1300=1),1,IF(AND(N1300=1,$I1300="Electronico"),2,IF(N1300=1,VLOOKUP($C1300&amp;"|"&amp;$B1300&amp;"|"&amp;$D1300,Empresas!$C$6:$CC$92,$G1300+6+1,0),0))))</f>
        <v>2</v>
      </c>
      <c r="AF1300" s="147">
        <f>IF(AND($I1300="Si",O1300=1),1,IF(AND($I1300="Fisico",O1300=1),1,IF(AND(O1300=1,$I1300="Electronico"),2,IF(O1300=1,VLOOKUP($C1300&amp;"|"&amp;$B1300&amp;"|"&amp;$D1300,Empresas!$C$6:$CC$92,$G1300+6+1,0),0))))</f>
        <v>2</v>
      </c>
      <c r="AG1300" s="147">
        <f>IF(AND($I1300="Si",P1300=1),1,IF(AND($I1300="Fisico",P1300=1),1,IF(AND(P1300=1,$I1300="Electronico"),2,IF(P1300=1,VLOOKUP($C1300&amp;"|"&amp;$B1300&amp;"|"&amp;$D1300,Empresas!$C$6:$CC$92,$G1300+6+1,0),0))))</f>
        <v>2</v>
      </c>
      <c r="AH1300" s="147">
        <f>IF(AND($I1300="Si",Q1300=1),1,IF(AND($I1300="Fisico",Q1300=1),1,IF(AND(Q1300=1,$I1300="Electronico"),2,IF(Q1300=1,VLOOKUP($C1300&amp;"|"&amp;$B1300&amp;"|"&amp;$D1300,Empresas!$C$6:$CC$92,$G1300+6+1,0),0))))</f>
        <v>0</v>
      </c>
      <c r="AI1300" s="147">
        <f>IF(AND($I1300="Si",R1300=1),1,IF(AND($I1300="Fisico",R1300=1),1,IF(AND(R1300=1,$I1300="Electronico"),2,IF(R1300=1,VLOOKUP($C1300&amp;"|"&amp;$B1300&amp;"|"&amp;$D1300,Empresas!$C$6:$CC$92,$G1300+6+1,0),0))))</f>
        <v>0</v>
      </c>
      <c r="AJ1300" s="147">
        <f>IF(AND($I1300="Si",S1300=1),1,IF(AND($I1300="Fisico",S1300=1),1,IF(AND(S1300=1,$I1300="Electronico"),2,IF(S1300=1,VLOOKUP($C1300&amp;"|"&amp;$B1300&amp;"|"&amp;$D1300,Empresas!$C$6:$CC$92,$G1300+6+1,0),0))))</f>
        <v>0</v>
      </c>
      <c r="AK1300" s="147">
        <f>IF(AND($I1300="Si",T1300=1),1,IF(AND($I1300="Fisico",T1300=1),1,IF(AND(T1300=1,$I1300="Electronico"),2,IF(T1300=1,VLOOKUP($C1300&amp;"|"&amp;$B1300&amp;"|"&amp;$D1300,Empresas!$C$6:$CC$92,$G1300+6+1,0),0))))</f>
        <v>0</v>
      </c>
      <c r="AL1300" s="147">
        <f>IF(AND($I1300="Si",U1300=1),1,IF(AND($I1300="Fisico",U1300=1),1,IF(AND(U1300=1,$I1300="Electronico"),2,IF(U1300=1,VLOOKUP($C1300&amp;"|"&amp;$B1300&amp;"|"&amp;$D1300,Empresas!$C$6:$CC$92,$G1300+6+1,0),0))))</f>
        <v>0</v>
      </c>
      <c r="AM1300" s="149">
        <f t="shared" si="212"/>
        <v>14</v>
      </c>
      <c r="AN1300" s="149">
        <f t="shared" si="213"/>
        <v>16</v>
      </c>
      <c r="AO1300" s="152">
        <f t="shared" si="214"/>
        <v>0.875</v>
      </c>
    </row>
    <row r="1301" spans="1:41" x14ac:dyDescent="0.25">
      <c r="A1301" s="137" t="str">
        <f>VLOOKUP(D1301,Empresas!$D$7:$F$91,3,0)</f>
        <v>Omar</v>
      </c>
      <c r="B1301" s="138" t="str">
        <f>VLOOKUP(D1301,Empresas!$D$7:$G$91,4,0)</f>
        <v>Melisa N.</v>
      </c>
      <c r="C1301" s="138" t="s">
        <v>544</v>
      </c>
      <c r="D1301" s="138" t="s">
        <v>233</v>
      </c>
      <c r="E1301" s="138" t="str">
        <f>VLOOKUP(D1301,Empresas!$D$7:$E$92,2,0)</f>
        <v>YULIANA LIBERTAD DEL AGUILA MESCO</v>
      </c>
      <c r="F1301" s="138" t="s">
        <v>161</v>
      </c>
      <c r="G1301" s="139">
        <f t="shared" si="216"/>
        <v>16</v>
      </c>
      <c r="H1301" s="139" t="str">
        <f>VLOOKUP(D1301,Empresas!$D$6:$L$92,7,0)</f>
        <v>Mensual</v>
      </c>
      <c r="I1301" s="138" t="str">
        <f>VLOOKUP(VLOOKUP(D1301&amp;"|"&amp;B1301,Empresas!$I$7:$CB$92,G1301,0),Tablas!$A$3:$B$5,2,0)</f>
        <v>Registro y analisis</v>
      </c>
      <c r="J1301" s="78">
        <v>2</v>
      </c>
      <c r="K1301" s="78">
        <v>2</v>
      </c>
      <c r="L1301" s="78">
        <v>2</v>
      </c>
      <c r="M1301" s="78">
        <v>2</v>
      </c>
      <c r="N1301" s="78">
        <v>2</v>
      </c>
      <c r="O1301" s="78">
        <v>2</v>
      </c>
      <c r="P1301" s="78">
        <v>2</v>
      </c>
      <c r="Q1301" s="78">
        <v>2</v>
      </c>
      <c r="R1301" s="78"/>
      <c r="S1301" s="78"/>
      <c r="T1301" s="78"/>
      <c r="U1301" s="78"/>
      <c r="V1301" s="78" t="str">
        <f>VLOOKUP(D1301,Empresas!$D$7:$CF$91,81,0)</f>
        <v>A</v>
      </c>
      <c r="W1301" s="78" t="str">
        <f>VLOOKUP(D1301,Empresas!$D$7:$M$91,10,0)</f>
        <v>General/Prico</v>
      </c>
      <c r="X1301" s="69" t="str">
        <f t="shared" si="210"/>
        <v>SI</v>
      </c>
      <c r="Y1301" s="153" t="str">
        <f t="shared" si="211"/>
        <v>Si aplica</v>
      </c>
      <c r="Z1301" s="147">
        <f>IF(Y1301="No aplica",0,IF(I1301="no",0,IF(I1301="No aplica",0,IF(I1301="Si",1,IF(I1301="Fisico",1,IF(I1301="Electronico",2,VLOOKUP(C1301&amp;"|"&amp;B1301&amp;"|"&amp;D1301,Empresas!$C$6:$CC$92,G1301+6+1,0)))))))</f>
        <v>6</v>
      </c>
      <c r="AA1301" s="147">
        <f>IF(AND($I1301="Si",J1301=1),1,IF(AND($I1301="Fisico",J1301=1),1,IF(AND(J1301=1,$I1301="Electronico"),2,IF(J1301=1,VLOOKUP($C1301&amp;"|"&amp;$B1301&amp;"|"&amp;$D1301,Empresas!$C$6:$CC$92,$G1301+6+1,0),0))))</f>
        <v>0</v>
      </c>
      <c r="AB1301" s="147">
        <f>IF(AND($I1301="Si",K1301=1),1,IF(AND($I1301="Fisico",K1301=1),1,IF(AND(K1301=1,$I1301="Electronico"),2,IF(K1301=1,VLOOKUP($C1301&amp;"|"&amp;$B1301&amp;"|"&amp;$D1301,Empresas!$C$6:$CC$92,$G1301+6+1,0),0))))</f>
        <v>0</v>
      </c>
      <c r="AC1301" s="147">
        <f>IF(AND($I1301="Si",L1301=1),1,IF(AND($I1301="Fisico",L1301=1),1,IF(AND(L1301=1,$I1301="Electronico"),2,IF(L1301=1,VLOOKUP($C1301&amp;"|"&amp;$B1301&amp;"|"&amp;$D1301,Empresas!$C$6:$CC$92,$G1301+6+1,0),0))))</f>
        <v>0</v>
      </c>
      <c r="AD1301" s="147">
        <f>IF(AND($I1301="Si",M1301=1),1,IF(AND($I1301="Fisico",M1301=1),1,IF(AND(M1301=1,$I1301="Electronico"),2,IF(M1301=1,VLOOKUP($C1301&amp;"|"&amp;$B1301&amp;"|"&amp;$D1301,Empresas!$C$6:$CC$92,$G1301+6+1,0),0))))</f>
        <v>0</v>
      </c>
      <c r="AE1301" s="147">
        <f>IF(AND($I1301="Si",N1301=1),1,IF(AND($I1301="Fisico",N1301=1),1,IF(AND(N1301=1,$I1301="Electronico"),2,IF(N1301=1,VLOOKUP($C1301&amp;"|"&amp;$B1301&amp;"|"&amp;$D1301,Empresas!$C$6:$CC$92,$G1301+6+1,0),0))))</f>
        <v>0</v>
      </c>
      <c r="AF1301" s="147">
        <f>IF(AND($I1301="Si",O1301=1),1,IF(AND($I1301="Fisico",O1301=1),1,IF(AND(O1301=1,$I1301="Electronico"),2,IF(O1301=1,VLOOKUP($C1301&amp;"|"&amp;$B1301&amp;"|"&amp;$D1301,Empresas!$C$6:$CC$92,$G1301+6+1,0),0))))</f>
        <v>0</v>
      </c>
      <c r="AG1301" s="147">
        <f>IF(AND($I1301="Si",P1301=1),1,IF(AND($I1301="Fisico",P1301=1),1,IF(AND(P1301=1,$I1301="Electronico"),2,IF(P1301=1,VLOOKUP($C1301&amp;"|"&amp;$B1301&amp;"|"&amp;$D1301,Empresas!$C$6:$CC$92,$G1301+6+1,0),0))))</f>
        <v>0</v>
      </c>
      <c r="AH1301" s="147">
        <f>IF(AND($I1301="Si",Q1301=1),1,IF(AND($I1301="Fisico",Q1301=1),1,IF(AND(Q1301=1,$I1301="Electronico"),2,IF(Q1301=1,VLOOKUP($C1301&amp;"|"&amp;$B1301&amp;"|"&amp;$D1301,Empresas!$C$6:$CC$92,$G1301+6+1,0),0))))</f>
        <v>0</v>
      </c>
      <c r="AI1301" s="147">
        <f>IF(AND($I1301="Si",R1301=1),1,IF(AND($I1301="Fisico",R1301=1),1,IF(AND(R1301=1,$I1301="Electronico"),2,IF(R1301=1,VLOOKUP($C1301&amp;"|"&amp;$B1301&amp;"|"&amp;$D1301,Empresas!$C$6:$CC$92,$G1301+6+1,0),0))))</f>
        <v>0</v>
      </c>
      <c r="AJ1301" s="147">
        <f>IF(AND($I1301="Si",S1301=1),1,IF(AND($I1301="Fisico",S1301=1),1,IF(AND(S1301=1,$I1301="Electronico"),2,IF(S1301=1,VLOOKUP($C1301&amp;"|"&amp;$B1301&amp;"|"&amp;$D1301,Empresas!$C$6:$CC$92,$G1301+6+1,0),0))))</f>
        <v>0</v>
      </c>
      <c r="AK1301" s="147">
        <f>IF(AND($I1301="Si",T1301=1),1,IF(AND($I1301="Fisico",T1301=1),1,IF(AND(T1301=1,$I1301="Electronico"),2,IF(T1301=1,VLOOKUP($C1301&amp;"|"&amp;$B1301&amp;"|"&amp;$D1301,Empresas!$C$6:$CC$92,$G1301+6+1,0),0))))</f>
        <v>0</v>
      </c>
      <c r="AL1301" s="147">
        <f>IF(AND($I1301="Si",U1301=1),1,IF(AND($I1301="Fisico",U1301=1),1,IF(AND(U1301=1,$I1301="Electronico"),2,IF(U1301=1,VLOOKUP($C1301&amp;"|"&amp;$B1301&amp;"|"&amp;$D1301,Empresas!$C$6:$CC$92,$G1301+6+1,0),0))))</f>
        <v>0</v>
      </c>
      <c r="AM1301" s="149">
        <f t="shared" si="212"/>
        <v>0</v>
      </c>
      <c r="AN1301" s="149">
        <f t="shared" si="213"/>
        <v>48</v>
      </c>
      <c r="AO1301" s="152">
        <f t="shared" si="214"/>
        <v>0</v>
      </c>
    </row>
    <row r="1302" spans="1:41" x14ac:dyDescent="0.25">
      <c r="A1302" s="137" t="str">
        <f>VLOOKUP(D1302,Empresas!$D$7:$F$91,3,0)</f>
        <v>Omar</v>
      </c>
      <c r="B1302" s="138" t="str">
        <f>VLOOKUP(D1302,Empresas!$D$7:$G$91,4,0)</f>
        <v>Melisa N.</v>
      </c>
      <c r="C1302" s="138" t="s">
        <v>544</v>
      </c>
      <c r="D1302" s="138" t="s">
        <v>233</v>
      </c>
      <c r="E1302" s="138" t="str">
        <f>VLOOKUP(D1302,Empresas!$D$7:$E$92,2,0)</f>
        <v>YULIANA LIBERTAD DEL AGUILA MESCO</v>
      </c>
      <c r="F1302" s="138" t="s">
        <v>162</v>
      </c>
      <c r="G1302" s="139">
        <f t="shared" si="216"/>
        <v>19</v>
      </c>
      <c r="H1302" s="139" t="str">
        <f>VLOOKUP(D1302,Empresas!$D$6:$L$92,7,0)</f>
        <v>Mensual</v>
      </c>
      <c r="I1302" s="138" t="str">
        <f>VLOOKUP(VLOOKUP(D1302&amp;"|"&amp;B1302,Empresas!$I$7:$CB$92,G1302,0),Tablas!$A$3:$B$5,2,0)</f>
        <v>Registro y analisis</v>
      </c>
      <c r="J1302" s="78">
        <v>1</v>
      </c>
      <c r="K1302" s="78">
        <v>1</v>
      </c>
      <c r="L1302" s="78">
        <v>1</v>
      </c>
      <c r="M1302" s="78">
        <v>1</v>
      </c>
      <c r="N1302" s="78">
        <v>1</v>
      </c>
      <c r="O1302" s="78">
        <v>1</v>
      </c>
      <c r="P1302" s="78">
        <v>1</v>
      </c>
      <c r="Q1302" s="78">
        <v>2</v>
      </c>
      <c r="R1302" s="78"/>
      <c r="S1302" s="78"/>
      <c r="T1302" s="78"/>
      <c r="U1302" s="78"/>
      <c r="V1302" s="78" t="str">
        <f>VLOOKUP(D1302,Empresas!$D$7:$CF$91,81,0)</f>
        <v>A</v>
      </c>
      <c r="W1302" s="78" t="str">
        <f>VLOOKUP(D1302,Empresas!$D$7:$M$91,10,0)</f>
        <v>General/Prico</v>
      </c>
      <c r="X1302" s="69" t="str">
        <f t="shared" si="210"/>
        <v>SI</v>
      </c>
      <c r="Y1302" s="153" t="str">
        <f t="shared" si="211"/>
        <v>Si aplica</v>
      </c>
      <c r="Z1302" s="147">
        <f>IF(Y1302="No aplica",0,IF(I1302="no",0,IF(I1302="No aplica",0,IF(I1302="Si",1,IF(I1302="Fisico",1,IF(I1302="Electronico",2,VLOOKUP(C1302&amp;"|"&amp;B1302&amp;"|"&amp;D1302,Empresas!$C$6:$CC$92,G1302+6+1,0)))))))</f>
        <v>1</v>
      </c>
      <c r="AA1302" s="147">
        <f>IF(AND($I1302="Si",J1302=1),1,IF(AND($I1302="Fisico",J1302=1),1,IF(AND(J1302=1,$I1302="Electronico"),2,IF(J1302=1,VLOOKUP($C1302&amp;"|"&amp;$B1302&amp;"|"&amp;$D1302,Empresas!$C$6:$CC$92,$G1302+6+1,0),0))))</f>
        <v>1</v>
      </c>
      <c r="AB1302" s="147">
        <f>IF(AND($I1302="Si",K1302=1),1,IF(AND($I1302="Fisico",K1302=1),1,IF(AND(K1302=1,$I1302="Electronico"),2,IF(K1302=1,VLOOKUP($C1302&amp;"|"&amp;$B1302&amp;"|"&amp;$D1302,Empresas!$C$6:$CC$92,$G1302+6+1,0),0))))</f>
        <v>1</v>
      </c>
      <c r="AC1302" s="147">
        <f>IF(AND($I1302="Si",L1302=1),1,IF(AND($I1302="Fisico",L1302=1),1,IF(AND(L1302=1,$I1302="Electronico"),2,IF(L1302=1,VLOOKUP($C1302&amp;"|"&amp;$B1302&amp;"|"&amp;$D1302,Empresas!$C$6:$CC$92,$G1302+6+1,0),0))))</f>
        <v>1</v>
      </c>
      <c r="AD1302" s="147">
        <f>IF(AND($I1302="Si",M1302=1),1,IF(AND($I1302="Fisico",M1302=1),1,IF(AND(M1302=1,$I1302="Electronico"),2,IF(M1302=1,VLOOKUP($C1302&amp;"|"&amp;$B1302&amp;"|"&amp;$D1302,Empresas!$C$6:$CC$92,$G1302+6+1,0),0))))</f>
        <v>1</v>
      </c>
      <c r="AE1302" s="147">
        <f>IF(AND($I1302="Si",N1302=1),1,IF(AND($I1302="Fisico",N1302=1),1,IF(AND(N1302=1,$I1302="Electronico"),2,IF(N1302=1,VLOOKUP($C1302&amp;"|"&amp;$B1302&amp;"|"&amp;$D1302,Empresas!$C$6:$CC$92,$G1302+6+1,0),0))))</f>
        <v>1</v>
      </c>
      <c r="AF1302" s="147">
        <f>IF(AND($I1302="Si",O1302=1),1,IF(AND($I1302="Fisico",O1302=1),1,IF(AND(O1302=1,$I1302="Electronico"),2,IF(O1302=1,VLOOKUP($C1302&amp;"|"&amp;$B1302&amp;"|"&amp;$D1302,Empresas!$C$6:$CC$92,$G1302+6+1,0),0))))</f>
        <v>1</v>
      </c>
      <c r="AG1302" s="147">
        <f>IF(AND($I1302="Si",P1302=1),1,IF(AND($I1302="Fisico",P1302=1),1,IF(AND(P1302=1,$I1302="Electronico"),2,IF(P1302=1,VLOOKUP($C1302&amp;"|"&amp;$B1302&amp;"|"&amp;$D1302,Empresas!$C$6:$CC$92,$G1302+6+1,0),0))))</f>
        <v>1</v>
      </c>
      <c r="AH1302" s="147">
        <f>IF(AND($I1302="Si",Q1302=1),1,IF(AND($I1302="Fisico",Q1302=1),1,IF(AND(Q1302=1,$I1302="Electronico"),2,IF(Q1302=1,VLOOKUP($C1302&amp;"|"&amp;$B1302&amp;"|"&amp;$D1302,Empresas!$C$6:$CC$92,$G1302+6+1,0),0))))</f>
        <v>0</v>
      </c>
      <c r="AI1302" s="147">
        <f>IF(AND($I1302="Si",R1302=1),1,IF(AND($I1302="Fisico",R1302=1),1,IF(AND(R1302=1,$I1302="Electronico"),2,IF(R1302=1,VLOOKUP($C1302&amp;"|"&amp;$B1302&amp;"|"&amp;$D1302,Empresas!$C$6:$CC$92,$G1302+6+1,0),0))))</f>
        <v>0</v>
      </c>
      <c r="AJ1302" s="147">
        <f>IF(AND($I1302="Si",S1302=1),1,IF(AND($I1302="Fisico",S1302=1),1,IF(AND(S1302=1,$I1302="Electronico"),2,IF(S1302=1,VLOOKUP($C1302&amp;"|"&amp;$B1302&amp;"|"&amp;$D1302,Empresas!$C$6:$CC$92,$G1302+6+1,0),0))))</f>
        <v>0</v>
      </c>
      <c r="AK1302" s="147">
        <f>IF(AND($I1302="Si",T1302=1),1,IF(AND($I1302="Fisico",T1302=1),1,IF(AND(T1302=1,$I1302="Electronico"),2,IF(T1302=1,VLOOKUP($C1302&amp;"|"&amp;$B1302&amp;"|"&amp;$D1302,Empresas!$C$6:$CC$92,$G1302+6+1,0),0))))</f>
        <v>0</v>
      </c>
      <c r="AL1302" s="147">
        <f>IF(AND($I1302="Si",U1302=1),1,IF(AND($I1302="Fisico",U1302=1),1,IF(AND(U1302=1,$I1302="Electronico"),2,IF(U1302=1,VLOOKUP($C1302&amp;"|"&amp;$B1302&amp;"|"&amp;$D1302,Empresas!$C$6:$CC$92,$G1302+6+1,0),0))))</f>
        <v>0</v>
      </c>
      <c r="AM1302" s="149">
        <f t="shared" si="212"/>
        <v>7</v>
      </c>
      <c r="AN1302" s="149">
        <f t="shared" si="213"/>
        <v>8</v>
      </c>
      <c r="AO1302" s="152">
        <f t="shared" si="214"/>
        <v>0.875</v>
      </c>
    </row>
    <row r="1303" spans="1:41" x14ac:dyDescent="0.25">
      <c r="A1303" s="137" t="str">
        <f>VLOOKUP(D1303,Empresas!$D$7:$F$91,3,0)</f>
        <v>Omar</v>
      </c>
      <c r="B1303" s="138" t="str">
        <f>VLOOKUP(D1303,Empresas!$D$7:$G$91,4,0)</f>
        <v>Melisa N.</v>
      </c>
      <c r="C1303" s="138" t="s">
        <v>544</v>
      </c>
      <c r="D1303" s="138" t="s">
        <v>233</v>
      </c>
      <c r="E1303" s="138" t="str">
        <f>VLOOKUP(D1303,Empresas!$D$7:$E$92,2,0)</f>
        <v>YULIANA LIBERTAD DEL AGUILA MESCO</v>
      </c>
      <c r="F1303" s="138" t="s">
        <v>163</v>
      </c>
      <c r="G1303" s="139">
        <f t="shared" si="216"/>
        <v>22</v>
      </c>
      <c r="H1303" s="139" t="str">
        <f>VLOOKUP(D1303,Empresas!$D$6:$L$92,7,0)</f>
        <v>Mensual</v>
      </c>
      <c r="I1303" s="138" t="str">
        <f>VLOOKUP(VLOOKUP(D1303&amp;"|"&amp;B1303,Empresas!$I$7:$CB$92,G1303,0),Tablas!$A$3:$B$5,2,0)</f>
        <v>Registro y analisis</v>
      </c>
      <c r="J1303" s="78">
        <v>1</v>
      </c>
      <c r="K1303" s="78">
        <v>1</v>
      </c>
      <c r="L1303" s="78">
        <v>1</v>
      </c>
      <c r="M1303" s="78">
        <v>1</v>
      </c>
      <c r="N1303" s="78">
        <v>1</v>
      </c>
      <c r="O1303" s="78">
        <v>1</v>
      </c>
      <c r="P1303" s="78">
        <v>1</v>
      </c>
      <c r="Q1303" s="78">
        <v>2</v>
      </c>
      <c r="R1303" s="78"/>
      <c r="S1303" s="78"/>
      <c r="T1303" s="78"/>
      <c r="U1303" s="78"/>
      <c r="V1303" s="78" t="str">
        <f>VLOOKUP(D1303,Empresas!$D$7:$CF$91,81,0)</f>
        <v>A</v>
      </c>
      <c r="W1303" s="78" t="str">
        <f>VLOOKUP(D1303,Empresas!$D$7:$M$91,10,0)</f>
        <v>General/Prico</v>
      </c>
      <c r="X1303" s="69" t="str">
        <f t="shared" si="210"/>
        <v>SI</v>
      </c>
      <c r="Y1303" s="153" t="str">
        <f t="shared" si="211"/>
        <v>Si aplica</v>
      </c>
      <c r="Z1303" s="147">
        <f>IF(Y1303="No aplica",0,IF(I1303="no",0,IF(I1303="No aplica",0,IF(I1303="Si",1,IF(I1303="Fisico",1,IF(I1303="Electronico",2,VLOOKUP(C1303&amp;"|"&amp;B1303&amp;"|"&amp;D1303,Empresas!$C$6:$CC$92,G1303+6+1,0)))))))</f>
        <v>2</v>
      </c>
      <c r="AA1303" s="147">
        <f>IF(AND($I1303="Si",J1303=1),1,IF(AND($I1303="Fisico",J1303=1),1,IF(AND(J1303=1,$I1303="Electronico"),2,IF(J1303=1,VLOOKUP($C1303&amp;"|"&amp;$B1303&amp;"|"&amp;$D1303,Empresas!$C$6:$CC$92,$G1303+6+1,0),0))))</f>
        <v>2</v>
      </c>
      <c r="AB1303" s="147">
        <f>IF(AND($I1303="Si",K1303=1),1,IF(AND($I1303="Fisico",K1303=1),1,IF(AND(K1303=1,$I1303="Electronico"),2,IF(K1303=1,VLOOKUP($C1303&amp;"|"&amp;$B1303&amp;"|"&amp;$D1303,Empresas!$C$6:$CC$92,$G1303+6+1,0),0))))</f>
        <v>2</v>
      </c>
      <c r="AC1303" s="147">
        <f>IF(AND($I1303="Si",L1303=1),1,IF(AND($I1303="Fisico",L1303=1),1,IF(AND(L1303=1,$I1303="Electronico"),2,IF(L1303=1,VLOOKUP($C1303&amp;"|"&amp;$B1303&amp;"|"&amp;$D1303,Empresas!$C$6:$CC$92,$G1303+6+1,0),0))))</f>
        <v>2</v>
      </c>
      <c r="AD1303" s="147">
        <f>IF(AND($I1303="Si",M1303=1),1,IF(AND($I1303="Fisico",M1303=1),1,IF(AND(M1303=1,$I1303="Electronico"),2,IF(M1303=1,VLOOKUP($C1303&amp;"|"&amp;$B1303&amp;"|"&amp;$D1303,Empresas!$C$6:$CC$92,$G1303+6+1,0),0))))</f>
        <v>2</v>
      </c>
      <c r="AE1303" s="147">
        <f>IF(AND($I1303="Si",N1303=1),1,IF(AND($I1303="Fisico",N1303=1),1,IF(AND(N1303=1,$I1303="Electronico"),2,IF(N1303=1,VLOOKUP($C1303&amp;"|"&amp;$B1303&amp;"|"&amp;$D1303,Empresas!$C$6:$CC$92,$G1303+6+1,0),0))))</f>
        <v>2</v>
      </c>
      <c r="AF1303" s="147">
        <f>IF(AND($I1303="Si",O1303=1),1,IF(AND($I1303="Fisico",O1303=1),1,IF(AND(O1303=1,$I1303="Electronico"),2,IF(O1303=1,VLOOKUP($C1303&amp;"|"&amp;$B1303&amp;"|"&amp;$D1303,Empresas!$C$6:$CC$92,$G1303+6+1,0),0))))</f>
        <v>2</v>
      </c>
      <c r="AG1303" s="147">
        <f>IF(AND($I1303="Si",P1303=1),1,IF(AND($I1303="Fisico",P1303=1),1,IF(AND(P1303=1,$I1303="Electronico"),2,IF(P1303=1,VLOOKUP($C1303&amp;"|"&amp;$B1303&amp;"|"&amp;$D1303,Empresas!$C$6:$CC$92,$G1303+6+1,0),0))))</f>
        <v>2</v>
      </c>
      <c r="AH1303" s="147">
        <f>IF(AND($I1303="Si",Q1303=1),1,IF(AND($I1303="Fisico",Q1303=1),1,IF(AND(Q1303=1,$I1303="Electronico"),2,IF(Q1303=1,VLOOKUP($C1303&amp;"|"&amp;$B1303&amp;"|"&amp;$D1303,Empresas!$C$6:$CC$92,$G1303+6+1,0),0))))</f>
        <v>0</v>
      </c>
      <c r="AI1303" s="147">
        <f>IF(AND($I1303="Si",R1303=1),1,IF(AND($I1303="Fisico",R1303=1),1,IF(AND(R1303=1,$I1303="Electronico"),2,IF(R1303=1,VLOOKUP($C1303&amp;"|"&amp;$B1303&amp;"|"&amp;$D1303,Empresas!$C$6:$CC$92,$G1303+6+1,0),0))))</f>
        <v>0</v>
      </c>
      <c r="AJ1303" s="147">
        <f>IF(AND($I1303="Si",S1303=1),1,IF(AND($I1303="Fisico",S1303=1),1,IF(AND(S1303=1,$I1303="Electronico"),2,IF(S1303=1,VLOOKUP($C1303&amp;"|"&amp;$B1303&amp;"|"&amp;$D1303,Empresas!$C$6:$CC$92,$G1303+6+1,0),0))))</f>
        <v>0</v>
      </c>
      <c r="AK1303" s="147">
        <f>IF(AND($I1303="Si",T1303=1),1,IF(AND($I1303="Fisico",T1303=1),1,IF(AND(T1303=1,$I1303="Electronico"),2,IF(T1303=1,VLOOKUP($C1303&amp;"|"&amp;$B1303&amp;"|"&amp;$D1303,Empresas!$C$6:$CC$92,$G1303+6+1,0),0))))</f>
        <v>0</v>
      </c>
      <c r="AL1303" s="147">
        <f>IF(AND($I1303="Si",U1303=1),1,IF(AND($I1303="Fisico",U1303=1),1,IF(AND(U1303=1,$I1303="Electronico"),2,IF(U1303=1,VLOOKUP($C1303&amp;"|"&amp;$B1303&amp;"|"&amp;$D1303,Empresas!$C$6:$CC$92,$G1303+6+1,0),0))))</f>
        <v>0</v>
      </c>
      <c r="AM1303" s="149">
        <f t="shared" si="212"/>
        <v>14</v>
      </c>
      <c r="AN1303" s="149">
        <f t="shared" si="213"/>
        <v>16</v>
      </c>
      <c r="AO1303" s="152">
        <f t="shared" si="214"/>
        <v>0.875</v>
      </c>
    </row>
    <row r="1304" spans="1:41" x14ac:dyDescent="0.25">
      <c r="A1304" s="137" t="str">
        <f>VLOOKUP(D1304,Empresas!$D$7:$F$91,3,0)</f>
        <v>Omar</v>
      </c>
      <c r="B1304" s="138" t="str">
        <f>VLOOKUP(D1304,Empresas!$D$7:$G$91,4,0)</f>
        <v>Melisa N.</v>
      </c>
      <c r="C1304" s="138" t="s">
        <v>544</v>
      </c>
      <c r="D1304" s="138" t="s">
        <v>233</v>
      </c>
      <c r="E1304" s="138" t="str">
        <f>VLOOKUP(D1304,Empresas!$D$7:$E$92,2,0)</f>
        <v>YULIANA LIBERTAD DEL AGUILA MESCO</v>
      </c>
      <c r="F1304" s="138" t="s">
        <v>164</v>
      </c>
      <c r="G1304" s="139">
        <f t="shared" si="216"/>
        <v>25</v>
      </c>
      <c r="H1304" s="139" t="str">
        <f>VLOOKUP(D1304,Empresas!$D$6:$L$92,7,0)</f>
        <v>Mensual</v>
      </c>
      <c r="I1304" s="138" t="str">
        <f>VLOOKUP(VLOOKUP(D1304&amp;"|"&amp;B1304,Empresas!$I$7:$CB$92,G1304,0),Tablas!$A$3:$B$5,2,0)</f>
        <v>Registro y analisis</v>
      </c>
      <c r="J1304" s="78">
        <v>1</v>
      </c>
      <c r="K1304" s="78">
        <v>1</v>
      </c>
      <c r="L1304" s="78">
        <v>1</v>
      </c>
      <c r="M1304" s="78">
        <v>1</v>
      </c>
      <c r="N1304" s="78">
        <v>1</v>
      </c>
      <c r="O1304" s="78">
        <v>1</v>
      </c>
      <c r="P1304" s="78">
        <v>1</v>
      </c>
      <c r="Q1304" s="78">
        <v>2</v>
      </c>
      <c r="R1304" s="78"/>
      <c r="S1304" s="78"/>
      <c r="T1304" s="78"/>
      <c r="U1304" s="78"/>
      <c r="V1304" s="78" t="str">
        <f>VLOOKUP(D1304,Empresas!$D$7:$CF$91,81,0)</f>
        <v>A</v>
      </c>
      <c r="W1304" s="78" t="str">
        <f>VLOOKUP(D1304,Empresas!$D$7:$M$91,10,0)</f>
        <v>General/Prico</v>
      </c>
      <c r="X1304" s="69" t="str">
        <f t="shared" si="210"/>
        <v>SI</v>
      </c>
      <c r="Y1304" s="153" t="str">
        <f t="shared" si="211"/>
        <v>Si aplica</v>
      </c>
      <c r="Z1304" s="147">
        <f>IF(Y1304="No aplica",0,IF(I1304="no",0,IF(I1304="No aplica",0,IF(I1304="Si",1,IF(I1304="Fisico",1,IF(I1304="Electronico",2,VLOOKUP(C1304&amp;"|"&amp;B1304&amp;"|"&amp;D1304,Empresas!$C$6:$CC$92,G1304+6+1,0)))))))</f>
        <v>1</v>
      </c>
      <c r="AA1304" s="147">
        <f>IF(AND($I1304="Si",J1304=1),1,IF(AND($I1304="Fisico",J1304=1),1,IF(AND(J1304=1,$I1304="Electronico"),2,IF(J1304=1,VLOOKUP($C1304&amp;"|"&amp;$B1304&amp;"|"&amp;$D1304,Empresas!$C$6:$CC$92,$G1304+6+1,0),0))))</f>
        <v>1</v>
      </c>
      <c r="AB1304" s="147">
        <f>IF(AND($I1304="Si",K1304=1),1,IF(AND($I1304="Fisico",K1304=1),1,IF(AND(K1304=1,$I1304="Electronico"),2,IF(K1304=1,VLOOKUP($C1304&amp;"|"&amp;$B1304&amp;"|"&amp;$D1304,Empresas!$C$6:$CC$92,$G1304+6+1,0),0))))</f>
        <v>1</v>
      </c>
      <c r="AC1304" s="147">
        <f>IF(AND($I1304="Si",L1304=1),1,IF(AND($I1304="Fisico",L1304=1),1,IF(AND(L1304=1,$I1304="Electronico"),2,IF(L1304=1,VLOOKUP($C1304&amp;"|"&amp;$B1304&amp;"|"&amp;$D1304,Empresas!$C$6:$CC$92,$G1304+6+1,0),0))))</f>
        <v>1</v>
      </c>
      <c r="AD1304" s="147">
        <f>IF(AND($I1304="Si",M1304=1),1,IF(AND($I1304="Fisico",M1304=1),1,IF(AND(M1304=1,$I1304="Electronico"),2,IF(M1304=1,VLOOKUP($C1304&amp;"|"&amp;$B1304&amp;"|"&amp;$D1304,Empresas!$C$6:$CC$92,$G1304+6+1,0),0))))</f>
        <v>1</v>
      </c>
      <c r="AE1304" s="147">
        <f>IF(AND($I1304="Si",N1304=1),1,IF(AND($I1304="Fisico",N1304=1),1,IF(AND(N1304=1,$I1304="Electronico"),2,IF(N1304=1,VLOOKUP($C1304&amp;"|"&amp;$B1304&amp;"|"&amp;$D1304,Empresas!$C$6:$CC$92,$G1304+6+1,0),0))))</f>
        <v>1</v>
      </c>
      <c r="AF1304" s="147">
        <f>IF(AND($I1304="Si",O1304=1),1,IF(AND($I1304="Fisico",O1304=1),1,IF(AND(O1304=1,$I1304="Electronico"),2,IF(O1304=1,VLOOKUP($C1304&amp;"|"&amp;$B1304&amp;"|"&amp;$D1304,Empresas!$C$6:$CC$92,$G1304+6+1,0),0))))</f>
        <v>1</v>
      </c>
      <c r="AG1304" s="147">
        <f>IF(AND($I1304="Si",P1304=1),1,IF(AND($I1304="Fisico",P1304=1),1,IF(AND(P1304=1,$I1304="Electronico"),2,IF(P1304=1,VLOOKUP($C1304&amp;"|"&amp;$B1304&amp;"|"&amp;$D1304,Empresas!$C$6:$CC$92,$G1304+6+1,0),0))))</f>
        <v>1</v>
      </c>
      <c r="AH1304" s="147">
        <f>IF(AND($I1304="Si",Q1304=1),1,IF(AND($I1304="Fisico",Q1304=1),1,IF(AND(Q1304=1,$I1304="Electronico"),2,IF(Q1304=1,VLOOKUP($C1304&amp;"|"&amp;$B1304&amp;"|"&amp;$D1304,Empresas!$C$6:$CC$92,$G1304+6+1,0),0))))</f>
        <v>0</v>
      </c>
      <c r="AI1304" s="147">
        <f>IF(AND($I1304="Si",R1304=1),1,IF(AND($I1304="Fisico",R1304=1),1,IF(AND(R1304=1,$I1304="Electronico"),2,IF(R1304=1,VLOOKUP($C1304&amp;"|"&amp;$B1304&amp;"|"&amp;$D1304,Empresas!$C$6:$CC$92,$G1304+6+1,0),0))))</f>
        <v>0</v>
      </c>
      <c r="AJ1304" s="147">
        <f>IF(AND($I1304="Si",S1304=1),1,IF(AND($I1304="Fisico",S1304=1),1,IF(AND(S1304=1,$I1304="Electronico"),2,IF(S1304=1,VLOOKUP($C1304&amp;"|"&amp;$B1304&amp;"|"&amp;$D1304,Empresas!$C$6:$CC$92,$G1304+6+1,0),0))))</f>
        <v>0</v>
      </c>
      <c r="AK1304" s="147">
        <f>IF(AND($I1304="Si",T1304=1),1,IF(AND($I1304="Fisico",T1304=1),1,IF(AND(T1304=1,$I1304="Electronico"),2,IF(T1304=1,VLOOKUP($C1304&amp;"|"&amp;$B1304&amp;"|"&amp;$D1304,Empresas!$C$6:$CC$92,$G1304+6+1,0),0))))</f>
        <v>0</v>
      </c>
      <c r="AL1304" s="147">
        <f>IF(AND($I1304="Si",U1304=1),1,IF(AND($I1304="Fisico",U1304=1),1,IF(AND(U1304=1,$I1304="Electronico"),2,IF(U1304=1,VLOOKUP($C1304&amp;"|"&amp;$B1304&amp;"|"&amp;$D1304,Empresas!$C$6:$CC$92,$G1304+6+1,0),0))))</f>
        <v>0</v>
      </c>
      <c r="AM1304" s="149">
        <f t="shared" si="212"/>
        <v>7</v>
      </c>
      <c r="AN1304" s="149">
        <f t="shared" si="213"/>
        <v>8</v>
      </c>
      <c r="AO1304" s="152">
        <f t="shared" si="214"/>
        <v>0.875</v>
      </c>
    </row>
    <row r="1305" spans="1:41" x14ac:dyDescent="0.25">
      <c r="A1305" s="137" t="str">
        <f>VLOOKUP(D1305,Empresas!$D$7:$F$91,3,0)</f>
        <v>Omar</v>
      </c>
      <c r="B1305" s="138" t="str">
        <f>VLOOKUP(D1305,Empresas!$D$7:$G$91,4,0)</f>
        <v>Melisa N.</v>
      </c>
      <c r="C1305" s="138" t="s">
        <v>544</v>
      </c>
      <c r="D1305" s="138" t="s">
        <v>233</v>
      </c>
      <c r="E1305" s="138" t="str">
        <f>VLOOKUP(D1305,Empresas!$D$7:$E$92,2,0)</f>
        <v>YULIANA LIBERTAD DEL AGUILA MESCO</v>
      </c>
      <c r="F1305" s="138" t="s">
        <v>165</v>
      </c>
      <c r="G1305" s="139">
        <f t="shared" si="216"/>
        <v>28</v>
      </c>
      <c r="H1305" s="139" t="str">
        <f>VLOOKUP(D1305,Empresas!$D$6:$L$92,7,0)</f>
        <v>Mensual</v>
      </c>
      <c r="I1305" s="138" t="str">
        <f>VLOOKUP(VLOOKUP(D1305&amp;"|"&amp;B1305,Empresas!$I$7:$CB$92,G1305,0),Tablas!$A$3:$B$5,2,0)</f>
        <v>Registro y analisis</v>
      </c>
      <c r="J1305" s="78">
        <v>1</v>
      </c>
      <c r="K1305" s="78">
        <v>1</v>
      </c>
      <c r="L1305" s="78">
        <v>1</v>
      </c>
      <c r="M1305" s="78">
        <v>1</v>
      </c>
      <c r="N1305" s="78">
        <v>1</v>
      </c>
      <c r="O1305" s="78">
        <v>1</v>
      </c>
      <c r="P1305" s="78">
        <v>1</v>
      </c>
      <c r="Q1305" s="78">
        <v>2</v>
      </c>
      <c r="R1305" s="78"/>
      <c r="S1305" s="78"/>
      <c r="T1305" s="78"/>
      <c r="U1305" s="78"/>
      <c r="V1305" s="78" t="str">
        <f>VLOOKUP(D1305,Empresas!$D$7:$CF$91,81,0)</f>
        <v>A</v>
      </c>
      <c r="W1305" s="78" t="str">
        <f>VLOOKUP(D1305,Empresas!$D$7:$M$91,10,0)</f>
        <v>General/Prico</v>
      </c>
      <c r="X1305" s="69" t="str">
        <f t="shared" si="210"/>
        <v>SI</v>
      </c>
      <c r="Y1305" s="153" t="str">
        <f t="shared" si="211"/>
        <v>Si aplica</v>
      </c>
      <c r="Z1305" s="147">
        <f>IF(Y1305="No aplica",0,IF(I1305="no",0,IF(I1305="No aplica",0,IF(I1305="Si",1,IF(I1305="Fisico",1,IF(I1305="Electronico",2,VLOOKUP(C1305&amp;"|"&amp;B1305&amp;"|"&amp;D1305,Empresas!$C$6:$CC$92,G1305+6+1,0)))))))</f>
        <v>1</v>
      </c>
      <c r="AA1305" s="147">
        <f>IF(AND($I1305="Si",J1305=1),1,IF(AND($I1305="Fisico",J1305=1),1,IF(AND(J1305=1,$I1305="Electronico"),2,IF(J1305=1,VLOOKUP($C1305&amp;"|"&amp;$B1305&amp;"|"&amp;$D1305,Empresas!$C$6:$CC$92,$G1305+6+1,0),0))))</f>
        <v>1</v>
      </c>
      <c r="AB1305" s="147">
        <f>IF(AND($I1305="Si",K1305=1),1,IF(AND($I1305="Fisico",K1305=1),1,IF(AND(K1305=1,$I1305="Electronico"),2,IF(K1305=1,VLOOKUP($C1305&amp;"|"&amp;$B1305&amp;"|"&amp;$D1305,Empresas!$C$6:$CC$92,$G1305+6+1,0),0))))</f>
        <v>1</v>
      </c>
      <c r="AC1305" s="147">
        <f>IF(AND($I1305="Si",L1305=1),1,IF(AND($I1305="Fisico",L1305=1),1,IF(AND(L1305=1,$I1305="Electronico"),2,IF(L1305=1,VLOOKUP($C1305&amp;"|"&amp;$B1305&amp;"|"&amp;$D1305,Empresas!$C$6:$CC$92,$G1305+6+1,0),0))))</f>
        <v>1</v>
      </c>
      <c r="AD1305" s="147">
        <f>IF(AND($I1305="Si",M1305=1),1,IF(AND($I1305="Fisico",M1305=1),1,IF(AND(M1305=1,$I1305="Electronico"),2,IF(M1305=1,VLOOKUP($C1305&amp;"|"&amp;$B1305&amp;"|"&amp;$D1305,Empresas!$C$6:$CC$92,$G1305+6+1,0),0))))</f>
        <v>1</v>
      </c>
      <c r="AE1305" s="147">
        <f>IF(AND($I1305="Si",N1305=1),1,IF(AND($I1305="Fisico",N1305=1),1,IF(AND(N1305=1,$I1305="Electronico"),2,IF(N1305=1,VLOOKUP($C1305&amp;"|"&amp;$B1305&amp;"|"&amp;$D1305,Empresas!$C$6:$CC$92,$G1305+6+1,0),0))))</f>
        <v>1</v>
      </c>
      <c r="AF1305" s="147">
        <f>IF(AND($I1305="Si",O1305=1),1,IF(AND($I1305="Fisico",O1305=1),1,IF(AND(O1305=1,$I1305="Electronico"),2,IF(O1305=1,VLOOKUP($C1305&amp;"|"&amp;$B1305&amp;"|"&amp;$D1305,Empresas!$C$6:$CC$92,$G1305+6+1,0),0))))</f>
        <v>1</v>
      </c>
      <c r="AG1305" s="147">
        <f>IF(AND($I1305="Si",P1305=1),1,IF(AND($I1305="Fisico",P1305=1),1,IF(AND(P1305=1,$I1305="Electronico"),2,IF(P1305=1,VLOOKUP($C1305&amp;"|"&amp;$B1305&amp;"|"&amp;$D1305,Empresas!$C$6:$CC$92,$G1305+6+1,0),0))))</f>
        <v>1</v>
      </c>
      <c r="AH1305" s="147">
        <f>IF(AND($I1305="Si",Q1305=1),1,IF(AND($I1305="Fisico",Q1305=1),1,IF(AND(Q1305=1,$I1305="Electronico"),2,IF(Q1305=1,VLOOKUP($C1305&amp;"|"&amp;$B1305&amp;"|"&amp;$D1305,Empresas!$C$6:$CC$92,$G1305+6+1,0),0))))</f>
        <v>0</v>
      </c>
      <c r="AI1305" s="147">
        <f>IF(AND($I1305="Si",R1305=1),1,IF(AND($I1305="Fisico",R1305=1),1,IF(AND(R1305=1,$I1305="Electronico"),2,IF(R1305=1,VLOOKUP($C1305&amp;"|"&amp;$B1305&amp;"|"&amp;$D1305,Empresas!$C$6:$CC$92,$G1305+6+1,0),0))))</f>
        <v>0</v>
      </c>
      <c r="AJ1305" s="147">
        <f>IF(AND($I1305="Si",S1305=1),1,IF(AND($I1305="Fisico",S1305=1),1,IF(AND(S1305=1,$I1305="Electronico"),2,IF(S1305=1,VLOOKUP($C1305&amp;"|"&amp;$B1305&amp;"|"&amp;$D1305,Empresas!$C$6:$CC$92,$G1305+6+1,0),0))))</f>
        <v>0</v>
      </c>
      <c r="AK1305" s="147">
        <f>IF(AND($I1305="Si",T1305=1),1,IF(AND($I1305="Fisico",T1305=1),1,IF(AND(T1305=1,$I1305="Electronico"),2,IF(T1305=1,VLOOKUP($C1305&amp;"|"&amp;$B1305&amp;"|"&amp;$D1305,Empresas!$C$6:$CC$92,$G1305+6+1,0),0))))</f>
        <v>0</v>
      </c>
      <c r="AL1305" s="147">
        <f>IF(AND($I1305="Si",U1305=1),1,IF(AND($I1305="Fisico",U1305=1),1,IF(AND(U1305=1,$I1305="Electronico"),2,IF(U1305=1,VLOOKUP($C1305&amp;"|"&amp;$B1305&amp;"|"&amp;$D1305,Empresas!$C$6:$CC$92,$G1305+6+1,0),0))))</f>
        <v>0</v>
      </c>
      <c r="AM1305" s="149">
        <f t="shared" si="212"/>
        <v>7</v>
      </c>
      <c r="AN1305" s="149">
        <f t="shared" si="213"/>
        <v>8</v>
      </c>
      <c r="AO1305" s="152">
        <f t="shared" si="214"/>
        <v>0.875</v>
      </c>
    </row>
    <row r="1306" spans="1:41" x14ac:dyDescent="0.25">
      <c r="A1306" s="137" t="str">
        <f>VLOOKUP(D1306,Empresas!$D$7:$F$91,3,0)</f>
        <v>Omar</v>
      </c>
      <c r="B1306" s="138" t="str">
        <f>VLOOKUP(D1306,Empresas!$D$7:$G$91,4,0)</f>
        <v>Melisa N.</v>
      </c>
      <c r="C1306" s="138" t="s">
        <v>544</v>
      </c>
      <c r="D1306" s="138" t="s">
        <v>233</v>
      </c>
      <c r="E1306" s="138" t="str">
        <f>VLOOKUP(D1306,Empresas!$D$7:$E$92,2,0)</f>
        <v>YULIANA LIBERTAD DEL AGUILA MESCO</v>
      </c>
      <c r="F1306" s="138" t="s">
        <v>166</v>
      </c>
      <c r="G1306" s="139">
        <f t="shared" si="216"/>
        <v>31</v>
      </c>
      <c r="H1306" s="139" t="str">
        <f>VLOOKUP(D1306,Empresas!$D$6:$L$92,7,0)</f>
        <v>Mensual</v>
      </c>
      <c r="I1306" s="138" t="str">
        <f>VLOOKUP(VLOOKUP(D1306&amp;"|"&amp;B1306,Empresas!$I$7:$CB$92,G1306,0),Tablas!$A$3:$B$5,2,0)</f>
        <v>Registro y analisis</v>
      </c>
      <c r="J1306" s="78">
        <v>1</v>
      </c>
      <c r="K1306" s="78">
        <v>1</v>
      </c>
      <c r="L1306" s="78">
        <v>1</v>
      </c>
      <c r="M1306" s="78">
        <v>1</v>
      </c>
      <c r="N1306" s="78">
        <v>1</v>
      </c>
      <c r="O1306" s="78">
        <v>1</v>
      </c>
      <c r="P1306" s="78">
        <v>1</v>
      </c>
      <c r="Q1306" s="78">
        <v>2</v>
      </c>
      <c r="R1306" s="78"/>
      <c r="S1306" s="78"/>
      <c r="T1306" s="78"/>
      <c r="U1306" s="78"/>
      <c r="V1306" s="78" t="str">
        <f>VLOOKUP(D1306,Empresas!$D$7:$CF$91,81,0)</f>
        <v>A</v>
      </c>
      <c r="W1306" s="78" t="str">
        <f>VLOOKUP(D1306,Empresas!$D$7:$M$91,10,0)</f>
        <v>General/Prico</v>
      </c>
      <c r="X1306" s="69" t="str">
        <f t="shared" si="210"/>
        <v>SI</v>
      </c>
      <c r="Y1306" s="153" t="str">
        <f t="shared" si="211"/>
        <v>Si aplica</v>
      </c>
      <c r="Z1306" s="147">
        <f>IF(Y1306="No aplica",0,IF(I1306="no",0,IF(I1306="No aplica",0,IF(I1306="Si",1,IF(I1306="Fisico",1,IF(I1306="Electronico",2,VLOOKUP(C1306&amp;"|"&amp;B1306&amp;"|"&amp;D1306,Empresas!$C$6:$CC$92,G1306+6+1,0)))))))</f>
        <v>4</v>
      </c>
      <c r="AA1306" s="147">
        <f>IF(AND($I1306="Si",J1306=1),1,IF(AND($I1306="Fisico",J1306=1),1,IF(AND(J1306=1,$I1306="Electronico"),2,IF(J1306=1,VLOOKUP($C1306&amp;"|"&amp;$B1306&amp;"|"&amp;$D1306,Empresas!$C$6:$CC$92,$G1306+6+1,0),0))))</f>
        <v>4</v>
      </c>
      <c r="AB1306" s="147">
        <f>IF(AND($I1306="Si",K1306=1),1,IF(AND($I1306="Fisico",K1306=1),1,IF(AND(K1306=1,$I1306="Electronico"),2,IF(K1306=1,VLOOKUP($C1306&amp;"|"&amp;$B1306&amp;"|"&amp;$D1306,Empresas!$C$6:$CC$92,$G1306+6+1,0),0))))</f>
        <v>4</v>
      </c>
      <c r="AC1306" s="147">
        <f>IF(AND($I1306="Si",L1306=1),1,IF(AND($I1306="Fisico",L1306=1),1,IF(AND(L1306=1,$I1306="Electronico"),2,IF(L1306=1,VLOOKUP($C1306&amp;"|"&amp;$B1306&amp;"|"&amp;$D1306,Empresas!$C$6:$CC$92,$G1306+6+1,0),0))))</f>
        <v>4</v>
      </c>
      <c r="AD1306" s="147">
        <f>IF(AND($I1306="Si",M1306=1),1,IF(AND($I1306="Fisico",M1306=1),1,IF(AND(M1306=1,$I1306="Electronico"),2,IF(M1306=1,VLOOKUP($C1306&amp;"|"&amp;$B1306&amp;"|"&amp;$D1306,Empresas!$C$6:$CC$92,$G1306+6+1,0),0))))</f>
        <v>4</v>
      </c>
      <c r="AE1306" s="147">
        <f>IF(AND($I1306="Si",N1306=1),1,IF(AND($I1306="Fisico",N1306=1),1,IF(AND(N1306=1,$I1306="Electronico"),2,IF(N1306=1,VLOOKUP($C1306&amp;"|"&amp;$B1306&amp;"|"&amp;$D1306,Empresas!$C$6:$CC$92,$G1306+6+1,0),0))))</f>
        <v>4</v>
      </c>
      <c r="AF1306" s="147">
        <f>IF(AND($I1306="Si",O1306=1),1,IF(AND($I1306="Fisico",O1306=1),1,IF(AND(O1306=1,$I1306="Electronico"),2,IF(O1306=1,VLOOKUP($C1306&amp;"|"&amp;$B1306&amp;"|"&amp;$D1306,Empresas!$C$6:$CC$92,$G1306+6+1,0),0))))</f>
        <v>4</v>
      </c>
      <c r="AG1306" s="147">
        <f>IF(AND($I1306="Si",P1306=1),1,IF(AND($I1306="Fisico",P1306=1),1,IF(AND(P1306=1,$I1306="Electronico"),2,IF(P1306=1,VLOOKUP($C1306&amp;"|"&amp;$B1306&amp;"|"&amp;$D1306,Empresas!$C$6:$CC$92,$G1306+6+1,0),0))))</f>
        <v>4</v>
      </c>
      <c r="AH1306" s="147">
        <f>IF(AND($I1306="Si",Q1306=1),1,IF(AND($I1306="Fisico",Q1306=1),1,IF(AND(Q1306=1,$I1306="Electronico"),2,IF(Q1306=1,VLOOKUP($C1306&amp;"|"&amp;$B1306&amp;"|"&amp;$D1306,Empresas!$C$6:$CC$92,$G1306+6+1,0),0))))</f>
        <v>0</v>
      </c>
      <c r="AI1306" s="147">
        <f>IF(AND($I1306="Si",R1306=1),1,IF(AND($I1306="Fisico",R1306=1),1,IF(AND(R1306=1,$I1306="Electronico"),2,IF(R1306=1,VLOOKUP($C1306&amp;"|"&amp;$B1306&amp;"|"&amp;$D1306,Empresas!$C$6:$CC$92,$G1306+6+1,0),0))))</f>
        <v>0</v>
      </c>
      <c r="AJ1306" s="147">
        <f>IF(AND($I1306="Si",S1306=1),1,IF(AND($I1306="Fisico",S1306=1),1,IF(AND(S1306=1,$I1306="Electronico"),2,IF(S1306=1,VLOOKUP($C1306&amp;"|"&amp;$B1306&amp;"|"&amp;$D1306,Empresas!$C$6:$CC$92,$G1306+6+1,0),0))))</f>
        <v>0</v>
      </c>
      <c r="AK1306" s="147">
        <f>IF(AND($I1306="Si",T1306=1),1,IF(AND($I1306="Fisico",T1306=1),1,IF(AND(T1306=1,$I1306="Electronico"),2,IF(T1306=1,VLOOKUP($C1306&amp;"|"&amp;$B1306&amp;"|"&amp;$D1306,Empresas!$C$6:$CC$92,$G1306+6+1,0),0))))</f>
        <v>0</v>
      </c>
      <c r="AL1306" s="147">
        <f>IF(AND($I1306="Si",U1306=1),1,IF(AND($I1306="Fisico",U1306=1),1,IF(AND(U1306=1,$I1306="Electronico"),2,IF(U1306=1,VLOOKUP($C1306&amp;"|"&amp;$B1306&amp;"|"&amp;$D1306,Empresas!$C$6:$CC$92,$G1306+6+1,0),0))))</f>
        <v>0</v>
      </c>
      <c r="AM1306" s="149">
        <f t="shared" si="212"/>
        <v>28</v>
      </c>
      <c r="AN1306" s="149">
        <f t="shared" si="213"/>
        <v>32</v>
      </c>
      <c r="AO1306" s="152">
        <f t="shared" si="214"/>
        <v>0.875</v>
      </c>
    </row>
    <row r="1307" spans="1:41" x14ac:dyDescent="0.25">
      <c r="A1307" s="137" t="str">
        <f>VLOOKUP(D1307,Empresas!$D$7:$F$91,3,0)</f>
        <v>Omar</v>
      </c>
      <c r="B1307" s="138" t="str">
        <f>VLOOKUP(D1307,Empresas!$D$7:$G$91,4,0)</f>
        <v>Melisa N.</v>
      </c>
      <c r="C1307" s="138" t="s">
        <v>544</v>
      </c>
      <c r="D1307" s="138" t="s">
        <v>233</v>
      </c>
      <c r="E1307" s="138" t="str">
        <f>VLOOKUP(D1307,Empresas!$D$7:$E$92,2,0)</f>
        <v>YULIANA LIBERTAD DEL AGUILA MESCO</v>
      </c>
      <c r="F1307" s="138" t="s">
        <v>167</v>
      </c>
      <c r="G1307" s="139">
        <f t="shared" si="216"/>
        <v>34</v>
      </c>
      <c r="H1307" s="139" t="str">
        <f>VLOOKUP(D1307,Empresas!$D$6:$L$92,7,0)</f>
        <v>Mensual</v>
      </c>
      <c r="I1307" s="138" t="str">
        <f>VLOOKUP(VLOOKUP(D1307&amp;"|"&amp;B1307,Empresas!$I$7:$CB$92,G1307,0),Tablas!$A$3:$B$5,2,0)</f>
        <v>No aplica</v>
      </c>
      <c r="J1307" s="78"/>
      <c r="K1307" s="78"/>
      <c r="L1307" s="78"/>
      <c r="M1307" s="78"/>
      <c r="N1307" s="78"/>
      <c r="O1307" s="78"/>
      <c r="P1307" s="78"/>
      <c r="Q1307" s="78"/>
      <c r="R1307" s="78"/>
      <c r="S1307" s="78"/>
      <c r="T1307" s="78"/>
      <c r="U1307" s="78"/>
      <c r="V1307" s="78" t="str">
        <f>VLOOKUP(D1307,Empresas!$D$7:$CF$91,81,0)</f>
        <v>A</v>
      </c>
      <c r="W1307" s="78" t="str">
        <f>VLOOKUP(D1307,Empresas!$D$7:$M$91,10,0)</f>
        <v>General/Prico</v>
      </c>
      <c r="X1307" s="69" t="str">
        <f t="shared" si="210"/>
        <v>SI</v>
      </c>
      <c r="Y1307" s="153" t="str">
        <f t="shared" si="211"/>
        <v>No aplica</v>
      </c>
      <c r="Z1307" s="147">
        <f>IF(Y1307="No aplica",0,IF(I1307="no",0,IF(I1307="No aplica",0,IF(I1307="Si",1,IF(I1307="Fisico",1,IF(I1307="Electronico",2,VLOOKUP(C1307&amp;"|"&amp;B1307&amp;"|"&amp;D1307,Empresas!$C$6:$CC$92,G1307+6+1,0)))))))</f>
        <v>0</v>
      </c>
      <c r="AA1307" s="147">
        <f>IF(AND($I1307="Si",J1307=1),1,IF(AND($I1307="Fisico",J1307=1),1,IF(AND(J1307=1,$I1307="Electronico"),2,IF(J1307=1,VLOOKUP($C1307&amp;"|"&amp;$B1307&amp;"|"&amp;$D1307,Empresas!$C$6:$CC$92,$G1307+6+1,0),0))))</f>
        <v>0</v>
      </c>
      <c r="AB1307" s="147">
        <f>IF(AND($I1307="Si",K1307=1),1,IF(AND($I1307="Fisico",K1307=1),1,IF(AND(K1307=1,$I1307="Electronico"),2,IF(K1307=1,VLOOKUP($C1307&amp;"|"&amp;$B1307&amp;"|"&amp;$D1307,Empresas!$C$6:$CC$92,$G1307+6+1,0),0))))</f>
        <v>0</v>
      </c>
      <c r="AC1307" s="147">
        <f>IF(AND($I1307="Si",L1307=1),1,IF(AND($I1307="Fisico",L1307=1),1,IF(AND(L1307=1,$I1307="Electronico"),2,IF(L1307=1,VLOOKUP($C1307&amp;"|"&amp;$B1307&amp;"|"&amp;$D1307,Empresas!$C$6:$CC$92,$G1307+6+1,0),0))))</f>
        <v>0</v>
      </c>
      <c r="AD1307" s="147">
        <f>IF(AND($I1307="Si",M1307=1),1,IF(AND($I1307="Fisico",M1307=1),1,IF(AND(M1307=1,$I1307="Electronico"),2,IF(M1307=1,VLOOKUP($C1307&amp;"|"&amp;$B1307&amp;"|"&amp;$D1307,Empresas!$C$6:$CC$92,$G1307+6+1,0),0))))</f>
        <v>0</v>
      </c>
      <c r="AE1307" s="147">
        <f>IF(AND($I1307="Si",N1307=1),1,IF(AND($I1307="Fisico",N1307=1),1,IF(AND(N1307=1,$I1307="Electronico"),2,IF(N1307=1,VLOOKUP($C1307&amp;"|"&amp;$B1307&amp;"|"&amp;$D1307,Empresas!$C$6:$CC$92,$G1307+6+1,0),0))))</f>
        <v>0</v>
      </c>
      <c r="AF1307" s="147">
        <f>IF(AND($I1307="Si",O1307=1),1,IF(AND($I1307="Fisico",O1307=1),1,IF(AND(O1307=1,$I1307="Electronico"),2,IF(O1307=1,VLOOKUP($C1307&amp;"|"&amp;$B1307&amp;"|"&amp;$D1307,Empresas!$C$6:$CC$92,$G1307+6+1,0),0))))</f>
        <v>0</v>
      </c>
      <c r="AG1307" s="147">
        <f>IF(AND($I1307="Si",P1307=1),1,IF(AND($I1307="Fisico",P1307=1),1,IF(AND(P1307=1,$I1307="Electronico"),2,IF(P1307=1,VLOOKUP($C1307&amp;"|"&amp;$B1307&amp;"|"&amp;$D1307,Empresas!$C$6:$CC$92,$G1307+6+1,0),0))))</f>
        <v>0</v>
      </c>
      <c r="AH1307" s="147">
        <f>IF(AND($I1307="Si",Q1307=1),1,IF(AND($I1307="Fisico",Q1307=1),1,IF(AND(Q1307=1,$I1307="Electronico"),2,IF(Q1307=1,VLOOKUP($C1307&amp;"|"&amp;$B1307&amp;"|"&amp;$D1307,Empresas!$C$6:$CC$92,$G1307+6+1,0),0))))</f>
        <v>0</v>
      </c>
      <c r="AI1307" s="147">
        <f>IF(AND($I1307="Si",R1307=1),1,IF(AND($I1307="Fisico",R1307=1),1,IF(AND(R1307=1,$I1307="Electronico"),2,IF(R1307=1,VLOOKUP($C1307&amp;"|"&amp;$B1307&amp;"|"&amp;$D1307,Empresas!$C$6:$CC$92,$G1307+6+1,0),0))))</f>
        <v>0</v>
      </c>
      <c r="AJ1307" s="147">
        <f>IF(AND($I1307="Si",S1307=1),1,IF(AND($I1307="Fisico",S1307=1),1,IF(AND(S1307=1,$I1307="Electronico"),2,IF(S1307=1,VLOOKUP($C1307&amp;"|"&amp;$B1307&amp;"|"&amp;$D1307,Empresas!$C$6:$CC$92,$G1307+6+1,0),0))))</f>
        <v>0</v>
      </c>
      <c r="AK1307" s="147">
        <f>IF(AND($I1307="Si",T1307=1),1,IF(AND($I1307="Fisico",T1307=1),1,IF(AND(T1307=1,$I1307="Electronico"),2,IF(T1307=1,VLOOKUP($C1307&amp;"|"&amp;$B1307&amp;"|"&amp;$D1307,Empresas!$C$6:$CC$92,$G1307+6+1,0),0))))</f>
        <v>0</v>
      </c>
      <c r="AL1307" s="147">
        <f>IF(AND($I1307="Si",U1307=1),1,IF(AND($I1307="Fisico",U1307=1),1,IF(AND(U1307=1,$I1307="Electronico"),2,IF(U1307=1,VLOOKUP($C1307&amp;"|"&amp;$B1307&amp;"|"&amp;$D1307,Empresas!$C$6:$CC$92,$G1307+6+1,0),0))))</f>
        <v>0</v>
      </c>
      <c r="AM1307" s="149">
        <f t="shared" si="212"/>
        <v>0</v>
      </c>
      <c r="AN1307" s="149">
        <f t="shared" si="213"/>
        <v>0</v>
      </c>
      <c r="AO1307" s="152">
        <f t="shared" si="214"/>
        <v>0</v>
      </c>
    </row>
    <row r="1308" spans="1:41" x14ac:dyDescent="0.25">
      <c r="A1308" s="137" t="str">
        <f>VLOOKUP(D1308,Empresas!$D$7:$F$91,3,0)</f>
        <v>Omar</v>
      </c>
      <c r="B1308" s="138" t="str">
        <f>VLOOKUP(D1308,Empresas!$D$7:$G$91,4,0)</f>
        <v>Melisa N.</v>
      </c>
      <c r="C1308" s="138" t="s">
        <v>544</v>
      </c>
      <c r="D1308" s="138" t="s">
        <v>233</v>
      </c>
      <c r="E1308" s="138" t="str">
        <f>VLOOKUP(D1308,Empresas!$D$7:$E$92,2,0)</f>
        <v>YULIANA LIBERTAD DEL AGUILA MESCO</v>
      </c>
      <c r="F1308" s="138" t="s">
        <v>168</v>
      </c>
      <c r="G1308" s="139">
        <f t="shared" si="216"/>
        <v>37</v>
      </c>
      <c r="H1308" s="139" t="str">
        <f>VLOOKUP(D1308,Empresas!$D$6:$L$92,7,0)</f>
        <v>Mensual</v>
      </c>
      <c r="I1308" s="138" t="str">
        <f>VLOOKUP(VLOOKUP(D1308&amp;"|"&amp;B1308,Empresas!$I$7:$CB$92,G1308,0),Tablas!$A$3:$B$5,2,0)</f>
        <v>Registro y analisis</v>
      </c>
      <c r="J1308" s="78">
        <v>1</v>
      </c>
      <c r="K1308" s="78">
        <v>1</v>
      </c>
      <c r="L1308" s="78">
        <v>1</v>
      </c>
      <c r="M1308" s="78">
        <v>1</v>
      </c>
      <c r="N1308" s="78">
        <v>1</v>
      </c>
      <c r="O1308" s="78">
        <v>1</v>
      </c>
      <c r="P1308" s="78">
        <v>1</v>
      </c>
      <c r="Q1308" s="78">
        <v>2</v>
      </c>
      <c r="R1308" s="78"/>
      <c r="S1308" s="78"/>
      <c r="T1308" s="78"/>
      <c r="U1308" s="78"/>
      <c r="V1308" s="78" t="str">
        <f>VLOOKUP(D1308,Empresas!$D$7:$CF$91,81,0)</f>
        <v>A</v>
      </c>
      <c r="W1308" s="78" t="str">
        <f>VLOOKUP(D1308,Empresas!$D$7:$M$91,10,0)</f>
        <v>General/Prico</v>
      </c>
      <c r="X1308" s="69" t="str">
        <f t="shared" si="210"/>
        <v>SI</v>
      </c>
      <c r="Y1308" s="153" t="str">
        <f t="shared" si="211"/>
        <v>Si aplica</v>
      </c>
      <c r="Z1308" s="147">
        <f>IF(Y1308="No aplica",0,IF(I1308="no",0,IF(I1308="No aplica",0,IF(I1308="Si",1,IF(I1308="Fisico",1,IF(I1308="Electronico",2,VLOOKUP(C1308&amp;"|"&amp;B1308&amp;"|"&amp;D1308,Empresas!$C$6:$CC$92,G1308+6+1,0)))))))</f>
        <v>6</v>
      </c>
      <c r="AA1308" s="147">
        <f>IF(AND($I1308="Si",J1308=1),1,IF(AND($I1308="Fisico",J1308=1),1,IF(AND(J1308=1,$I1308="Electronico"),2,IF(J1308=1,VLOOKUP($C1308&amp;"|"&amp;$B1308&amp;"|"&amp;$D1308,Empresas!$C$6:$CC$92,$G1308+6+1,0),0))))</f>
        <v>6</v>
      </c>
      <c r="AB1308" s="147">
        <f>IF(AND($I1308="Si",K1308=1),1,IF(AND($I1308="Fisico",K1308=1),1,IF(AND(K1308=1,$I1308="Electronico"),2,IF(K1308=1,VLOOKUP($C1308&amp;"|"&amp;$B1308&amp;"|"&amp;$D1308,Empresas!$C$6:$CC$92,$G1308+6+1,0),0))))</f>
        <v>6</v>
      </c>
      <c r="AC1308" s="147">
        <f>IF(AND($I1308="Si",L1308=1),1,IF(AND($I1308="Fisico",L1308=1),1,IF(AND(L1308=1,$I1308="Electronico"),2,IF(L1308=1,VLOOKUP($C1308&amp;"|"&amp;$B1308&amp;"|"&amp;$D1308,Empresas!$C$6:$CC$92,$G1308+6+1,0),0))))</f>
        <v>6</v>
      </c>
      <c r="AD1308" s="147">
        <f>IF(AND($I1308="Si",M1308=1),1,IF(AND($I1308="Fisico",M1308=1),1,IF(AND(M1308=1,$I1308="Electronico"),2,IF(M1308=1,VLOOKUP($C1308&amp;"|"&amp;$B1308&amp;"|"&amp;$D1308,Empresas!$C$6:$CC$92,$G1308+6+1,0),0))))</f>
        <v>6</v>
      </c>
      <c r="AE1308" s="147">
        <f>IF(AND($I1308="Si",N1308=1),1,IF(AND($I1308="Fisico",N1308=1),1,IF(AND(N1308=1,$I1308="Electronico"),2,IF(N1308=1,VLOOKUP($C1308&amp;"|"&amp;$B1308&amp;"|"&amp;$D1308,Empresas!$C$6:$CC$92,$G1308+6+1,0),0))))</f>
        <v>6</v>
      </c>
      <c r="AF1308" s="147">
        <f>IF(AND($I1308="Si",O1308=1),1,IF(AND($I1308="Fisico",O1308=1),1,IF(AND(O1308=1,$I1308="Electronico"),2,IF(O1308=1,VLOOKUP($C1308&amp;"|"&amp;$B1308&amp;"|"&amp;$D1308,Empresas!$C$6:$CC$92,$G1308+6+1,0),0))))</f>
        <v>6</v>
      </c>
      <c r="AG1308" s="147">
        <f>IF(AND($I1308="Si",P1308=1),1,IF(AND($I1308="Fisico",P1308=1),1,IF(AND(P1308=1,$I1308="Electronico"),2,IF(P1308=1,VLOOKUP($C1308&amp;"|"&amp;$B1308&amp;"|"&amp;$D1308,Empresas!$C$6:$CC$92,$G1308+6+1,0),0))))</f>
        <v>6</v>
      </c>
      <c r="AH1308" s="147">
        <f>IF(AND($I1308="Si",Q1308=1),1,IF(AND($I1308="Fisico",Q1308=1),1,IF(AND(Q1308=1,$I1308="Electronico"),2,IF(Q1308=1,VLOOKUP($C1308&amp;"|"&amp;$B1308&amp;"|"&amp;$D1308,Empresas!$C$6:$CC$92,$G1308+6+1,0),0))))</f>
        <v>0</v>
      </c>
      <c r="AI1308" s="147">
        <f>IF(AND($I1308="Si",R1308=1),1,IF(AND($I1308="Fisico",R1308=1),1,IF(AND(R1308=1,$I1308="Electronico"),2,IF(R1308=1,VLOOKUP($C1308&amp;"|"&amp;$B1308&amp;"|"&amp;$D1308,Empresas!$C$6:$CC$92,$G1308+6+1,0),0))))</f>
        <v>0</v>
      </c>
      <c r="AJ1308" s="147">
        <f>IF(AND($I1308="Si",S1308=1),1,IF(AND($I1308="Fisico",S1308=1),1,IF(AND(S1308=1,$I1308="Electronico"),2,IF(S1308=1,VLOOKUP($C1308&amp;"|"&amp;$B1308&amp;"|"&amp;$D1308,Empresas!$C$6:$CC$92,$G1308+6+1,0),0))))</f>
        <v>0</v>
      </c>
      <c r="AK1308" s="147">
        <f>IF(AND($I1308="Si",T1308=1),1,IF(AND($I1308="Fisico",T1308=1),1,IF(AND(T1308=1,$I1308="Electronico"),2,IF(T1308=1,VLOOKUP($C1308&amp;"|"&amp;$B1308&amp;"|"&amp;$D1308,Empresas!$C$6:$CC$92,$G1308+6+1,0),0))))</f>
        <v>0</v>
      </c>
      <c r="AL1308" s="147">
        <f>IF(AND($I1308="Si",U1308=1),1,IF(AND($I1308="Fisico",U1308=1),1,IF(AND(U1308=1,$I1308="Electronico"),2,IF(U1308=1,VLOOKUP($C1308&amp;"|"&amp;$B1308&amp;"|"&amp;$D1308,Empresas!$C$6:$CC$92,$G1308+6+1,0),0))))</f>
        <v>0</v>
      </c>
      <c r="AM1308" s="149">
        <f t="shared" si="212"/>
        <v>42</v>
      </c>
      <c r="AN1308" s="149">
        <f t="shared" si="213"/>
        <v>48</v>
      </c>
      <c r="AO1308" s="152">
        <f t="shared" si="214"/>
        <v>0.875</v>
      </c>
    </row>
    <row r="1309" spans="1:41" x14ac:dyDescent="0.25">
      <c r="A1309" s="137" t="str">
        <f>VLOOKUP(D1309,Empresas!$D$7:$F$91,3,0)</f>
        <v>Omar</v>
      </c>
      <c r="B1309" s="138" t="str">
        <f>VLOOKUP(D1309,Empresas!$D$7:$G$91,4,0)</f>
        <v>Melisa N.</v>
      </c>
      <c r="C1309" s="138" t="s">
        <v>544</v>
      </c>
      <c r="D1309" s="138" t="s">
        <v>233</v>
      </c>
      <c r="E1309" s="138" t="str">
        <f>VLOOKUP(D1309,Empresas!$D$7:$E$92,2,0)</f>
        <v>YULIANA LIBERTAD DEL AGUILA MESCO</v>
      </c>
      <c r="F1309" s="138" t="s">
        <v>169</v>
      </c>
      <c r="G1309" s="139">
        <f t="shared" si="216"/>
        <v>40</v>
      </c>
      <c r="H1309" s="139" t="str">
        <f>VLOOKUP(D1309,Empresas!$D$6:$L$92,7,0)</f>
        <v>Mensual</v>
      </c>
      <c r="I1309" s="138" t="str">
        <f>VLOOKUP(VLOOKUP(D1309&amp;"|"&amp;B1309,Empresas!$I$7:$CB$92,G1309,0),Tablas!$A$3:$B$5,2,0)</f>
        <v>No aplica</v>
      </c>
      <c r="J1309" s="78"/>
      <c r="K1309" s="78"/>
      <c r="L1309" s="78"/>
      <c r="M1309" s="78"/>
      <c r="N1309" s="78"/>
      <c r="O1309" s="78"/>
      <c r="P1309" s="78"/>
      <c r="Q1309" s="78"/>
      <c r="R1309" s="78"/>
      <c r="S1309" s="78"/>
      <c r="T1309" s="78"/>
      <c r="U1309" s="78"/>
      <c r="V1309" s="78" t="str">
        <f>VLOOKUP(D1309,Empresas!$D$7:$CF$91,81,0)</f>
        <v>A</v>
      </c>
      <c r="W1309" s="78" t="str">
        <f>VLOOKUP(D1309,Empresas!$D$7:$M$91,10,0)</f>
        <v>General/Prico</v>
      </c>
      <c r="X1309" s="69" t="str">
        <f t="shared" si="210"/>
        <v>SI</v>
      </c>
      <c r="Y1309" s="153" t="str">
        <f t="shared" si="211"/>
        <v>No aplica</v>
      </c>
      <c r="Z1309" s="147">
        <f>IF(Y1309="No aplica",0,IF(I1309="no",0,IF(I1309="No aplica",0,IF(I1309="Si",1,IF(I1309="Fisico",1,IF(I1309="Electronico",2,VLOOKUP(C1309&amp;"|"&amp;B1309&amp;"|"&amp;D1309,Empresas!$C$6:$CC$92,G1309+6+1,0)))))))</f>
        <v>0</v>
      </c>
      <c r="AA1309" s="147">
        <f>IF(AND($I1309="Si",J1309=1),1,IF(AND($I1309="Fisico",J1309=1),1,IF(AND(J1309=1,$I1309="Electronico"),2,IF(J1309=1,VLOOKUP($C1309&amp;"|"&amp;$B1309&amp;"|"&amp;$D1309,Empresas!$C$6:$CC$92,$G1309+6+1,0),0))))</f>
        <v>0</v>
      </c>
      <c r="AB1309" s="147">
        <f>IF(AND($I1309="Si",K1309=1),1,IF(AND($I1309="Fisico",K1309=1),1,IF(AND(K1309=1,$I1309="Electronico"),2,IF(K1309=1,VLOOKUP($C1309&amp;"|"&amp;$B1309&amp;"|"&amp;$D1309,Empresas!$C$6:$CC$92,$G1309+6+1,0),0))))</f>
        <v>0</v>
      </c>
      <c r="AC1309" s="147">
        <f>IF(AND($I1309="Si",L1309=1),1,IF(AND($I1309="Fisico",L1309=1),1,IF(AND(L1309=1,$I1309="Electronico"),2,IF(L1309=1,VLOOKUP($C1309&amp;"|"&amp;$B1309&amp;"|"&amp;$D1309,Empresas!$C$6:$CC$92,$G1309+6+1,0),0))))</f>
        <v>0</v>
      </c>
      <c r="AD1309" s="147">
        <f>IF(AND($I1309="Si",M1309=1),1,IF(AND($I1309="Fisico",M1309=1),1,IF(AND(M1309=1,$I1309="Electronico"),2,IF(M1309=1,VLOOKUP($C1309&amp;"|"&amp;$B1309&amp;"|"&amp;$D1309,Empresas!$C$6:$CC$92,$G1309+6+1,0),0))))</f>
        <v>0</v>
      </c>
      <c r="AE1309" s="147">
        <f>IF(AND($I1309="Si",N1309=1),1,IF(AND($I1309="Fisico",N1309=1),1,IF(AND(N1309=1,$I1309="Electronico"),2,IF(N1309=1,VLOOKUP($C1309&amp;"|"&amp;$B1309&amp;"|"&amp;$D1309,Empresas!$C$6:$CC$92,$G1309+6+1,0),0))))</f>
        <v>0</v>
      </c>
      <c r="AF1309" s="147">
        <f>IF(AND($I1309="Si",O1309=1),1,IF(AND($I1309="Fisico",O1309=1),1,IF(AND(O1309=1,$I1309="Electronico"),2,IF(O1309=1,VLOOKUP($C1309&amp;"|"&amp;$B1309&amp;"|"&amp;$D1309,Empresas!$C$6:$CC$92,$G1309+6+1,0),0))))</f>
        <v>0</v>
      </c>
      <c r="AG1309" s="147">
        <f>IF(AND($I1309="Si",P1309=1),1,IF(AND($I1309="Fisico",P1309=1),1,IF(AND(P1309=1,$I1309="Electronico"),2,IF(P1309=1,VLOOKUP($C1309&amp;"|"&amp;$B1309&amp;"|"&amp;$D1309,Empresas!$C$6:$CC$92,$G1309+6+1,0),0))))</f>
        <v>0</v>
      </c>
      <c r="AH1309" s="147">
        <f>IF(AND($I1309="Si",Q1309=1),1,IF(AND($I1309="Fisico",Q1309=1),1,IF(AND(Q1309=1,$I1309="Electronico"),2,IF(Q1309=1,VLOOKUP($C1309&amp;"|"&amp;$B1309&amp;"|"&amp;$D1309,Empresas!$C$6:$CC$92,$G1309+6+1,0),0))))</f>
        <v>0</v>
      </c>
      <c r="AI1309" s="147">
        <f>IF(AND($I1309="Si",R1309=1),1,IF(AND($I1309="Fisico",R1309=1),1,IF(AND(R1309=1,$I1309="Electronico"),2,IF(R1309=1,VLOOKUP($C1309&amp;"|"&amp;$B1309&amp;"|"&amp;$D1309,Empresas!$C$6:$CC$92,$G1309+6+1,0),0))))</f>
        <v>0</v>
      </c>
      <c r="AJ1309" s="147">
        <f>IF(AND($I1309="Si",S1309=1),1,IF(AND($I1309="Fisico",S1309=1),1,IF(AND(S1309=1,$I1309="Electronico"),2,IF(S1309=1,VLOOKUP($C1309&amp;"|"&amp;$B1309&amp;"|"&amp;$D1309,Empresas!$C$6:$CC$92,$G1309+6+1,0),0))))</f>
        <v>0</v>
      </c>
      <c r="AK1309" s="147">
        <f>IF(AND($I1309="Si",T1309=1),1,IF(AND($I1309="Fisico",T1309=1),1,IF(AND(T1309=1,$I1309="Electronico"),2,IF(T1309=1,VLOOKUP($C1309&amp;"|"&amp;$B1309&amp;"|"&amp;$D1309,Empresas!$C$6:$CC$92,$G1309+6+1,0),0))))</f>
        <v>0</v>
      </c>
      <c r="AL1309" s="147">
        <f>IF(AND($I1309="Si",U1309=1),1,IF(AND($I1309="Fisico",U1309=1),1,IF(AND(U1309=1,$I1309="Electronico"),2,IF(U1309=1,VLOOKUP($C1309&amp;"|"&amp;$B1309&amp;"|"&amp;$D1309,Empresas!$C$6:$CC$92,$G1309+6+1,0),0))))</f>
        <v>0</v>
      </c>
      <c r="AM1309" s="149">
        <f t="shared" si="212"/>
        <v>0</v>
      </c>
      <c r="AN1309" s="149">
        <f t="shared" si="213"/>
        <v>0</v>
      </c>
      <c r="AO1309" s="152">
        <f t="shared" si="214"/>
        <v>0</v>
      </c>
    </row>
    <row r="1310" spans="1:41" x14ac:dyDescent="0.25">
      <c r="A1310" s="137" t="str">
        <f>VLOOKUP(D1310,Empresas!$D$7:$F$91,3,0)</f>
        <v>Omar</v>
      </c>
      <c r="B1310" s="138" t="str">
        <f>VLOOKUP(D1310,Empresas!$D$7:$G$91,4,0)</f>
        <v>Melisa N.</v>
      </c>
      <c r="C1310" s="138" t="s">
        <v>544</v>
      </c>
      <c r="D1310" s="138" t="s">
        <v>233</v>
      </c>
      <c r="E1310" s="138" t="str">
        <f>VLOOKUP(D1310,Empresas!$D$7:$E$92,2,0)</f>
        <v>YULIANA LIBERTAD DEL AGUILA MESCO</v>
      </c>
      <c r="F1310" s="138" t="s">
        <v>170</v>
      </c>
      <c r="G1310" s="139">
        <f t="shared" si="216"/>
        <v>43</v>
      </c>
      <c r="H1310" s="139" t="str">
        <f>VLOOKUP(D1310,Empresas!$D$6:$L$92,7,0)</f>
        <v>Mensual</v>
      </c>
      <c r="I1310" s="138" t="str">
        <f>VLOOKUP(VLOOKUP(D1310&amp;"|"&amp;B1310,Empresas!$I$7:$CB$92,G1310,0),Tablas!$A$3:$B$5,2,0)</f>
        <v>No aplica</v>
      </c>
      <c r="J1310" s="78"/>
      <c r="K1310" s="78"/>
      <c r="L1310" s="78"/>
      <c r="M1310" s="78"/>
      <c r="N1310" s="78"/>
      <c r="O1310" s="78"/>
      <c r="P1310" s="78"/>
      <c r="Q1310" s="78"/>
      <c r="R1310" s="78"/>
      <c r="S1310" s="78"/>
      <c r="T1310" s="78"/>
      <c r="U1310" s="78"/>
      <c r="V1310" s="78" t="str">
        <f>VLOOKUP(D1310,Empresas!$D$7:$CF$91,81,0)</f>
        <v>A</v>
      </c>
      <c r="W1310" s="78" t="str">
        <f>VLOOKUP(D1310,Empresas!$D$7:$M$91,10,0)</f>
        <v>General/Prico</v>
      </c>
      <c r="X1310" s="69" t="str">
        <f t="shared" si="210"/>
        <v>SI</v>
      </c>
      <c r="Y1310" s="153" t="str">
        <f t="shared" si="211"/>
        <v>No aplica</v>
      </c>
      <c r="Z1310" s="147">
        <f>IF(Y1310="No aplica",0,IF(I1310="no",0,IF(I1310="No aplica",0,IF(I1310="Si",1,IF(I1310="Fisico",1,IF(I1310="Electronico",2,VLOOKUP(C1310&amp;"|"&amp;B1310&amp;"|"&amp;D1310,Empresas!$C$6:$CC$92,G1310+6+1,0)))))))</f>
        <v>0</v>
      </c>
      <c r="AA1310" s="147">
        <f>IF(AND($I1310="Si",J1310=1),1,IF(AND($I1310="Fisico",J1310=1),1,IF(AND(J1310=1,$I1310="Electronico"),2,IF(J1310=1,VLOOKUP($C1310&amp;"|"&amp;$B1310&amp;"|"&amp;$D1310,Empresas!$C$6:$CC$92,$G1310+6+1,0),0))))</f>
        <v>0</v>
      </c>
      <c r="AB1310" s="147">
        <f>IF(AND($I1310="Si",K1310=1),1,IF(AND($I1310="Fisico",K1310=1),1,IF(AND(K1310=1,$I1310="Electronico"),2,IF(K1310=1,VLOOKUP($C1310&amp;"|"&amp;$B1310&amp;"|"&amp;$D1310,Empresas!$C$6:$CC$92,$G1310+6+1,0),0))))</f>
        <v>0</v>
      </c>
      <c r="AC1310" s="147">
        <f>IF(AND($I1310="Si",L1310=1),1,IF(AND($I1310="Fisico",L1310=1),1,IF(AND(L1310=1,$I1310="Electronico"),2,IF(L1310=1,VLOOKUP($C1310&amp;"|"&amp;$B1310&amp;"|"&amp;$D1310,Empresas!$C$6:$CC$92,$G1310+6+1,0),0))))</f>
        <v>0</v>
      </c>
      <c r="AD1310" s="147">
        <f>IF(AND($I1310="Si",M1310=1),1,IF(AND($I1310="Fisico",M1310=1),1,IF(AND(M1310=1,$I1310="Electronico"),2,IF(M1310=1,VLOOKUP($C1310&amp;"|"&amp;$B1310&amp;"|"&amp;$D1310,Empresas!$C$6:$CC$92,$G1310+6+1,0),0))))</f>
        <v>0</v>
      </c>
      <c r="AE1310" s="147">
        <f>IF(AND($I1310="Si",N1310=1),1,IF(AND($I1310="Fisico",N1310=1),1,IF(AND(N1310=1,$I1310="Electronico"),2,IF(N1310=1,VLOOKUP($C1310&amp;"|"&amp;$B1310&amp;"|"&amp;$D1310,Empresas!$C$6:$CC$92,$G1310+6+1,0),0))))</f>
        <v>0</v>
      </c>
      <c r="AF1310" s="147">
        <f>IF(AND($I1310="Si",O1310=1),1,IF(AND($I1310="Fisico",O1310=1),1,IF(AND(O1310=1,$I1310="Electronico"),2,IF(O1310=1,VLOOKUP($C1310&amp;"|"&amp;$B1310&amp;"|"&amp;$D1310,Empresas!$C$6:$CC$92,$G1310+6+1,0),0))))</f>
        <v>0</v>
      </c>
      <c r="AG1310" s="147">
        <f>IF(AND($I1310="Si",P1310=1),1,IF(AND($I1310="Fisico",P1310=1),1,IF(AND(P1310=1,$I1310="Electronico"),2,IF(P1310=1,VLOOKUP($C1310&amp;"|"&amp;$B1310&amp;"|"&amp;$D1310,Empresas!$C$6:$CC$92,$G1310+6+1,0),0))))</f>
        <v>0</v>
      </c>
      <c r="AH1310" s="147">
        <f>IF(AND($I1310="Si",Q1310=1),1,IF(AND($I1310="Fisico",Q1310=1),1,IF(AND(Q1310=1,$I1310="Electronico"),2,IF(Q1310=1,VLOOKUP($C1310&amp;"|"&amp;$B1310&amp;"|"&amp;$D1310,Empresas!$C$6:$CC$92,$G1310+6+1,0),0))))</f>
        <v>0</v>
      </c>
      <c r="AI1310" s="147">
        <f>IF(AND($I1310="Si",R1310=1),1,IF(AND($I1310="Fisico",R1310=1),1,IF(AND(R1310=1,$I1310="Electronico"),2,IF(R1310=1,VLOOKUP($C1310&amp;"|"&amp;$B1310&amp;"|"&amp;$D1310,Empresas!$C$6:$CC$92,$G1310+6+1,0),0))))</f>
        <v>0</v>
      </c>
      <c r="AJ1310" s="147">
        <f>IF(AND($I1310="Si",S1310=1),1,IF(AND($I1310="Fisico",S1310=1),1,IF(AND(S1310=1,$I1310="Electronico"),2,IF(S1310=1,VLOOKUP($C1310&amp;"|"&amp;$B1310&amp;"|"&amp;$D1310,Empresas!$C$6:$CC$92,$G1310+6+1,0),0))))</f>
        <v>0</v>
      </c>
      <c r="AK1310" s="147">
        <f>IF(AND($I1310="Si",T1310=1),1,IF(AND($I1310="Fisico",T1310=1),1,IF(AND(T1310=1,$I1310="Electronico"),2,IF(T1310=1,VLOOKUP($C1310&amp;"|"&amp;$B1310&amp;"|"&amp;$D1310,Empresas!$C$6:$CC$92,$G1310+6+1,0),0))))</f>
        <v>0</v>
      </c>
      <c r="AL1310" s="147">
        <f>IF(AND($I1310="Si",U1310=1),1,IF(AND($I1310="Fisico",U1310=1),1,IF(AND(U1310=1,$I1310="Electronico"),2,IF(U1310=1,VLOOKUP($C1310&amp;"|"&amp;$B1310&amp;"|"&amp;$D1310,Empresas!$C$6:$CC$92,$G1310+6+1,0),0))))</f>
        <v>0</v>
      </c>
      <c r="AM1310" s="149">
        <f t="shared" si="212"/>
        <v>0</v>
      </c>
      <c r="AN1310" s="149">
        <f t="shared" si="213"/>
        <v>0</v>
      </c>
      <c r="AO1310" s="152">
        <f t="shared" si="214"/>
        <v>0</v>
      </c>
    </row>
    <row r="1311" spans="1:41" x14ac:dyDescent="0.25">
      <c r="A1311" s="137" t="str">
        <f>VLOOKUP(D1311,Empresas!$D$7:$F$91,3,0)</f>
        <v>Omar</v>
      </c>
      <c r="B1311" s="138" t="str">
        <f>VLOOKUP(D1311,Empresas!$D$7:$G$91,4,0)</f>
        <v>Melisa N.</v>
      </c>
      <c r="C1311" s="138" t="s">
        <v>544</v>
      </c>
      <c r="D1311" s="138" t="s">
        <v>233</v>
      </c>
      <c r="E1311" s="138" t="str">
        <f>VLOOKUP(D1311,Empresas!$D$7:$E$92,2,0)</f>
        <v>YULIANA LIBERTAD DEL AGUILA MESCO</v>
      </c>
      <c r="F1311" s="138" t="s">
        <v>171</v>
      </c>
      <c r="G1311" s="139">
        <f t="shared" si="216"/>
        <v>46</v>
      </c>
      <c r="H1311" s="139" t="str">
        <f>VLOOKUP(D1311,Empresas!$D$6:$L$92,7,0)</f>
        <v>Mensual</v>
      </c>
      <c r="I1311" s="138" t="str">
        <f>VLOOKUP(VLOOKUP(D1311&amp;"|"&amp;B1311,Empresas!$I$7:$CB$92,G1311,0),Tablas!$A$3:$B$5,2,0)</f>
        <v>No aplica</v>
      </c>
      <c r="J1311" s="78"/>
      <c r="K1311" s="78"/>
      <c r="L1311" s="78"/>
      <c r="M1311" s="78"/>
      <c r="N1311" s="78"/>
      <c r="O1311" s="78"/>
      <c r="P1311" s="78"/>
      <c r="Q1311" s="78"/>
      <c r="R1311" s="78"/>
      <c r="S1311" s="78"/>
      <c r="T1311" s="78"/>
      <c r="U1311" s="78"/>
      <c r="V1311" s="78" t="str">
        <f>VLOOKUP(D1311,Empresas!$D$7:$CF$91,81,0)</f>
        <v>A</v>
      </c>
      <c r="W1311" s="78" t="str">
        <f>VLOOKUP(D1311,Empresas!$D$7:$M$91,10,0)</f>
        <v>General/Prico</v>
      </c>
      <c r="X1311" s="69" t="str">
        <f t="shared" si="210"/>
        <v>SI</v>
      </c>
      <c r="Y1311" s="153" t="str">
        <f t="shared" si="211"/>
        <v>No aplica</v>
      </c>
      <c r="Z1311" s="147">
        <f>IF(Y1311="No aplica",0,IF(I1311="no",0,IF(I1311="No aplica",0,IF(I1311="Si",1,IF(I1311="Fisico",1,IF(I1311="Electronico",2,VLOOKUP(C1311&amp;"|"&amp;B1311&amp;"|"&amp;D1311,Empresas!$C$6:$CC$92,G1311+6+1,0)))))))</f>
        <v>0</v>
      </c>
      <c r="AA1311" s="147">
        <f>IF(AND($I1311="Si",J1311=1),1,IF(AND($I1311="Fisico",J1311=1),1,IF(AND(J1311=1,$I1311="Electronico"),2,IF(J1311=1,VLOOKUP($C1311&amp;"|"&amp;$B1311&amp;"|"&amp;$D1311,Empresas!$C$6:$CC$92,$G1311+6+1,0),0))))</f>
        <v>0</v>
      </c>
      <c r="AB1311" s="147">
        <f>IF(AND($I1311="Si",K1311=1),1,IF(AND($I1311="Fisico",K1311=1),1,IF(AND(K1311=1,$I1311="Electronico"),2,IF(K1311=1,VLOOKUP($C1311&amp;"|"&amp;$B1311&amp;"|"&amp;$D1311,Empresas!$C$6:$CC$92,$G1311+6+1,0),0))))</f>
        <v>0</v>
      </c>
      <c r="AC1311" s="147">
        <f>IF(AND($I1311="Si",L1311=1),1,IF(AND($I1311="Fisico",L1311=1),1,IF(AND(L1311=1,$I1311="Electronico"),2,IF(L1311=1,VLOOKUP($C1311&amp;"|"&amp;$B1311&amp;"|"&amp;$D1311,Empresas!$C$6:$CC$92,$G1311+6+1,0),0))))</f>
        <v>0</v>
      </c>
      <c r="AD1311" s="147">
        <f>IF(AND($I1311="Si",M1311=1),1,IF(AND($I1311="Fisico",M1311=1),1,IF(AND(M1311=1,$I1311="Electronico"),2,IF(M1311=1,VLOOKUP($C1311&amp;"|"&amp;$B1311&amp;"|"&amp;$D1311,Empresas!$C$6:$CC$92,$G1311+6+1,0),0))))</f>
        <v>0</v>
      </c>
      <c r="AE1311" s="147">
        <f>IF(AND($I1311="Si",N1311=1),1,IF(AND($I1311="Fisico",N1311=1),1,IF(AND(N1311=1,$I1311="Electronico"),2,IF(N1311=1,VLOOKUP($C1311&amp;"|"&amp;$B1311&amp;"|"&amp;$D1311,Empresas!$C$6:$CC$92,$G1311+6+1,0),0))))</f>
        <v>0</v>
      </c>
      <c r="AF1311" s="147">
        <f>IF(AND($I1311="Si",O1311=1),1,IF(AND($I1311="Fisico",O1311=1),1,IF(AND(O1311=1,$I1311="Electronico"),2,IF(O1311=1,VLOOKUP($C1311&amp;"|"&amp;$B1311&amp;"|"&amp;$D1311,Empresas!$C$6:$CC$92,$G1311+6+1,0),0))))</f>
        <v>0</v>
      </c>
      <c r="AG1311" s="147">
        <f>IF(AND($I1311="Si",P1311=1),1,IF(AND($I1311="Fisico",P1311=1),1,IF(AND(P1311=1,$I1311="Electronico"),2,IF(P1311=1,VLOOKUP($C1311&amp;"|"&amp;$B1311&amp;"|"&amp;$D1311,Empresas!$C$6:$CC$92,$G1311+6+1,0),0))))</f>
        <v>0</v>
      </c>
      <c r="AH1311" s="147">
        <f>IF(AND($I1311="Si",Q1311=1),1,IF(AND($I1311="Fisico",Q1311=1),1,IF(AND(Q1311=1,$I1311="Electronico"),2,IF(Q1311=1,VLOOKUP($C1311&amp;"|"&amp;$B1311&amp;"|"&amp;$D1311,Empresas!$C$6:$CC$92,$G1311+6+1,0),0))))</f>
        <v>0</v>
      </c>
      <c r="AI1311" s="147">
        <f>IF(AND($I1311="Si",R1311=1),1,IF(AND($I1311="Fisico",R1311=1),1,IF(AND(R1311=1,$I1311="Electronico"),2,IF(R1311=1,VLOOKUP($C1311&amp;"|"&amp;$B1311&amp;"|"&amp;$D1311,Empresas!$C$6:$CC$92,$G1311+6+1,0),0))))</f>
        <v>0</v>
      </c>
      <c r="AJ1311" s="147">
        <f>IF(AND($I1311="Si",S1311=1),1,IF(AND($I1311="Fisico",S1311=1),1,IF(AND(S1311=1,$I1311="Electronico"),2,IF(S1311=1,VLOOKUP($C1311&amp;"|"&amp;$B1311&amp;"|"&amp;$D1311,Empresas!$C$6:$CC$92,$G1311+6+1,0),0))))</f>
        <v>0</v>
      </c>
      <c r="AK1311" s="147">
        <f>IF(AND($I1311="Si",T1311=1),1,IF(AND($I1311="Fisico",T1311=1),1,IF(AND(T1311=1,$I1311="Electronico"),2,IF(T1311=1,VLOOKUP($C1311&amp;"|"&amp;$B1311&amp;"|"&amp;$D1311,Empresas!$C$6:$CC$92,$G1311+6+1,0),0))))</f>
        <v>0</v>
      </c>
      <c r="AL1311" s="147">
        <f>IF(AND($I1311="Si",U1311=1),1,IF(AND($I1311="Fisico",U1311=1),1,IF(AND(U1311=1,$I1311="Electronico"),2,IF(U1311=1,VLOOKUP($C1311&amp;"|"&amp;$B1311&amp;"|"&amp;$D1311,Empresas!$C$6:$CC$92,$G1311+6+1,0),0))))</f>
        <v>0</v>
      </c>
      <c r="AM1311" s="149">
        <f t="shared" si="212"/>
        <v>0</v>
      </c>
      <c r="AN1311" s="149">
        <f t="shared" si="213"/>
        <v>0</v>
      </c>
      <c r="AO1311" s="152">
        <f t="shared" si="214"/>
        <v>0</v>
      </c>
    </row>
    <row r="1312" spans="1:41" x14ac:dyDescent="0.25">
      <c r="A1312" s="140" t="str">
        <f>VLOOKUP(D1312,Empresas!$D$7:$F$91,3,0)</f>
        <v>Omar</v>
      </c>
      <c r="B1312" s="141" t="str">
        <f>VLOOKUP(D1312,Empresas!$D$7:$G$91,4,0)</f>
        <v>Melisa N.</v>
      </c>
      <c r="C1312" s="141" t="s">
        <v>544</v>
      </c>
      <c r="D1312" s="141" t="s">
        <v>233</v>
      </c>
      <c r="E1312" s="141" t="str">
        <f>VLOOKUP(D1312,Empresas!$D$7:$E$92,2,0)</f>
        <v>YULIANA LIBERTAD DEL AGUILA MESCO</v>
      </c>
      <c r="F1312" s="141" t="s">
        <v>172</v>
      </c>
      <c r="G1312" s="142">
        <f>+Empresas!$BF$2</f>
        <v>50</v>
      </c>
      <c r="H1312" s="142" t="str">
        <f>VLOOKUP(D1312,Empresas!$D$6:$L$92,7,0)</f>
        <v>Mensual</v>
      </c>
      <c r="I1312" s="141" t="str">
        <f>VLOOKUP(VLOOKUP(D1312&amp;"|"&amp;B1312,Empresas!$I$7:$CB$92,G1312,0),Tablas!$A$8:$B$10,2,0)</f>
        <v>Electronico</v>
      </c>
      <c r="J1312" s="78">
        <v>1</v>
      </c>
      <c r="K1312" s="78">
        <v>1</v>
      </c>
      <c r="L1312" s="78">
        <v>1</v>
      </c>
      <c r="M1312" s="78">
        <v>1</v>
      </c>
      <c r="N1312" s="78">
        <v>1</v>
      </c>
      <c r="O1312" s="78">
        <v>1</v>
      </c>
      <c r="P1312" s="78">
        <v>1</v>
      </c>
      <c r="Q1312" s="78">
        <v>2</v>
      </c>
      <c r="R1312" s="78"/>
      <c r="S1312" s="78"/>
      <c r="T1312" s="78"/>
      <c r="U1312" s="78"/>
      <c r="V1312" s="78" t="str">
        <f>VLOOKUP(D1312,Empresas!$D$7:$CF$91,81,0)</f>
        <v>A</v>
      </c>
      <c r="W1312" s="78" t="str">
        <f>VLOOKUP(D1312,Empresas!$D$7:$M$91,10,0)</f>
        <v>General/Prico</v>
      </c>
      <c r="X1312" s="69" t="str">
        <f t="shared" si="210"/>
        <v>SI</v>
      </c>
      <c r="Y1312" s="153" t="str">
        <f t="shared" si="211"/>
        <v>Si aplica</v>
      </c>
      <c r="Z1312" s="147">
        <f>IF(Y1312="No aplica",0,IF(I1312="no",0,IF(I1312="No aplica",0,IF(I1312="Si",1,IF(I1312="Fisico",1,IF(I1312="Electronico",2,VLOOKUP(C1312&amp;"|"&amp;B1312&amp;"|"&amp;D1312,Empresas!$C$6:$CC$92,G1312+6+1,0)))))))</f>
        <v>2</v>
      </c>
      <c r="AA1312" s="147">
        <f>IF(AND($I1312="Si",J1312=1),1,IF(AND($I1312="Fisico",J1312=1),1,IF(AND(J1312=1,$I1312="Electronico"),2,IF(J1312=1,VLOOKUP($C1312&amp;"|"&amp;$B1312&amp;"|"&amp;$D1312,Empresas!$C$6:$CC$92,$G1312+6+1,0),0))))</f>
        <v>2</v>
      </c>
      <c r="AB1312" s="147">
        <f>IF(AND($I1312="Si",K1312=1),1,IF(AND($I1312="Fisico",K1312=1),1,IF(AND(K1312=1,$I1312="Electronico"),2,IF(K1312=1,VLOOKUP($C1312&amp;"|"&amp;$B1312&amp;"|"&amp;$D1312,Empresas!$C$6:$CC$92,$G1312+6+1,0),0))))</f>
        <v>2</v>
      </c>
      <c r="AC1312" s="147">
        <f>IF(AND($I1312="Si",L1312=1),1,IF(AND($I1312="Fisico",L1312=1),1,IF(AND(L1312=1,$I1312="Electronico"),2,IF(L1312=1,VLOOKUP($C1312&amp;"|"&amp;$B1312&amp;"|"&amp;$D1312,Empresas!$C$6:$CC$92,$G1312+6+1,0),0))))</f>
        <v>2</v>
      </c>
      <c r="AD1312" s="147">
        <f>IF(AND($I1312="Si",M1312=1),1,IF(AND($I1312="Fisico",M1312=1),1,IF(AND(M1312=1,$I1312="Electronico"),2,IF(M1312=1,VLOOKUP($C1312&amp;"|"&amp;$B1312&amp;"|"&amp;$D1312,Empresas!$C$6:$CC$92,$G1312+6+1,0),0))))</f>
        <v>2</v>
      </c>
      <c r="AE1312" s="147">
        <f>IF(AND($I1312="Si",N1312=1),1,IF(AND($I1312="Fisico",N1312=1),1,IF(AND(N1312=1,$I1312="Electronico"),2,IF(N1312=1,VLOOKUP($C1312&amp;"|"&amp;$B1312&amp;"|"&amp;$D1312,Empresas!$C$6:$CC$92,$G1312+6+1,0),0))))</f>
        <v>2</v>
      </c>
      <c r="AF1312" s="147">
        <f>IF(AND($I1312="Si",O1312=1),1,IF(AND($I1312="Fisico",O1312=1),1,IF(AND(O1312=1,$I1312="Electronico"),2,IF(O1312=1,VLOOKUP($C1312&amp;"|"&amp;$B1312&amp;"|"&amp;$D1312,Empresas!$C$6:$CC$92,$G1312+6+1,0),0))))</f>
        <v>2</v>
      </c>
      <c r="AG1312" s="147">
        <f>IF(AND($I1312="Si",P1312=1),1,IF(AND($I1312="Fisico",P1312=1),1,IF(AND(P1312=1,$I1312="Electronico"),2,IF(P1312=1,VLOOKUP($C1312&amp;"|"&amp;$B1312&amp;"|"&amp;$D1312,Empresas!$C$6:$CC$92,$G1312+6+1,0),0))))</f>
        <v>2</v>
      </c>
      <c r="AH1312" s="147">
        <f>IF(AND($I1312="Si",Q1312=1),1,IF(AND($I1312="Fisico",Q1312=1),1,IF(AND(Q1312=1,$I1312="Electronico"),2,IF(Q1312=1,VLOOKUP($C1312&amp;"|"&amp;$B1312&amp;"|"&amp;$D1312,Empresas!$C$6:$CC$92,$G1312+6+1,0),0))))</f>
        <v>0</v>
      </c>
      <c r="AI1312" s="147">
        <f>IF(AND($I1312="Si",R1312=1),1,IF(AND($I1312="Fisico",R1312=1),1,IF(AND(R1312=1,$I1312="Electronico"),2,IF(R1312=1,VLOOKUP($C1312&amp;"|"&amp;$B1312&amp;"|"&amp;$D1312,Empresas!$C$6:$CC$92,$G1312+6+1,0),0))))</f>
        <v>0</v>
      </c>
      <c r="AJ1312" s="147">
        <f>IF(AND($I1312="Si",S1312=1),1,IF(AND($I1312="Fisico",S1312=1),1,IF(AND(S1312=1,$I1312="Electronico"),2,IF(S1312=1,VLOOKUP($C1312&amp;"|"&amp;$B1312&amp;"|"&amp;$D1312,Empresas!$C$6:$CC$92,$G1312+6+1,0),0))))</f>
        <v>0</v>
      </c>
      <c r="AK1312" s="147">
        <f>IF(AND($I1312="Si",T1312=1),1,IF(AND($I1312="Fisico",T1312=1),1,IF(AND(T1312=1,$I1312="Electronico"),2,IF(T1312=1,VLOOKUP($C1312&amp;"|"&amp;$B1312&amp;"|"&amp;$D1312,Empresas!$C$6:$CC$92,$G1312+6+1,0),0))))</f>
        <v>0</v>
      </c>
      <c r="AL1312" s="147">
        <f>IF(AND($I1312="Si",U1312=1),1,IF(AND($I1312="Fisico",U1312=1),1,IF(AND(U1312=1,$I1312="Electronico"),2,IF(U1312=1,VLOOKUP($C1312&amp;"|"&amp;$B1312&amp;"|"&amp;$D1312,Empresas!$C$6:$CC$92,$G1312+6+1,0),0))))</f>
        <v>0</v>
      </c>
      <c r="AM1312" s="149">
        <f t="shared" si="212"/>
        <v>14</v>
      </c>
      <c r="AN1312" s="149">
        <f t="shared" si="213"/>
        <v>16</v>
      </c>
      <c r="AO1312" s="152">
        <f t="shared" si="214"/>
        <v>0.875</v>
      </c>
    </row>
    <row r="1313" spans="1:41" x14ac:dyDescent="0.25">
      <c r="A1313" s="140" t="str">
        <f>VLOOKUP(D1313,Empresas!$D$7:$F$91,3,0)</f>
        <v>Omar</v>
      </c>
      <c r="B1313" s="141" t="str">
        <f>VLOOKUP(D1313,Empresas!$D$7:$G$91,4,0)</f>
        <v>Melisa N.</v>
      </c>
      <c r="C1313" s="141" t="s">
        <v>544</v>
      </c>
      <c r="D1313" s="141" t="s">
        <v>233</v>
      </c>
      <c r="E1313" s="141" t="str">
        <f>VLOOKUP(D1313,Empresas!$D$7:$E$92,2,0)</f>
        <v>YULIANA LIBERTAD DEL AGUILA MESCO</v>
      </c>
      <c r="F1313" s="141" t="s">
        <v>173</v>
      </c>
      <c r="G1313" s="142">
        <f>+G1312+1</f>
        <v>51</v>
      </c>
      <c r="H1313" s="142" t="str">
        <f>VLOOKUP(D1313,Empresas!$D$6:$L$92,7,0)</f>
        <v>Mensual</v>
      </c>
      <c r="I1313" s="141" t="str">
        <f>VLOOKUP(VLOOKUP(D1313&amp;"|"&amp;B1313,Empresas!$I$7:$CB$92,G1313,0),Tablas!$A$8:$B$10,2,0)</f>
        <v>Electronico</v>
      </c>
      <c r="J1313" s="78">
        <v>1</v>
      </c>
      <c r="K1313" s="78">
        <v>1</v>
      </c>
      <c r="L1313" s="78">
        <v>1</v>
      </c>
      <c r="M1313" s="78">
        <v>1</v>
      </c>
      <c r="N1313" s="78">
        <v>1</v>
      </c>
      <c r="O1313" s="78">
        <v>1</v>
      </c>
      <c r="P1313" s="78">
        <v>1</v>
      </c>
      <c r="Q1313" s="78">
        <v>2</v>
      </c>
      <c r="R1313" s="78"/>
      <c r="S1313" s="78"/>
      <c r="T1313" s="78"/>
      <c r="U1313" s="78"/>
      <c r="V1313" s="78" t="str">
        <f>VLOOKUP(D1313,Empresas!$D$7:$CF$91,81,0)</f>
        <v>A</v>
      </c>
      <c r="W1313" s="78" t="str">
        <f>VLOOKUP(D1313,Empresas!$D$7:$M$91,10,0)</f>
        <v>General/Prico</v>
      </c>
      <c r="X1313" s="69" t="str">
        <f t="shared" si="210"/>
        <v>SI</v>
      </c>
      <c r="Y1313" s="153" t="str">
        <f t="shared" si="211"/>
        <v>Si aplica</v>
      </c>
      <c r="Z1313" s="147">
        <f>IF(Y1313="No aplica",0,IF(I1313="no",0,IF(I1313="No aplica",0,IF(I1313="Si",1,IF(I1313="Fisico",1,IF(I1313="Electronico",2,VLOOKUP(C1313&amp;"|"&amp;B1313&amp;"|"&amp;D1313,Empresas!$C$6:$CC$92,G1313+6+1,0)))))))</f>
        <v>2</v>
      </c>
      <c r="AA1313" s="147">
        <f>IF(AND($I1313="Si",J1313=1),1,IF(AND($I1313="Fisico",J1313=1),1,IF(AND(J1313=1,$I1313="Electronico"),2,IF(J1313=1,VLOOKUP($C1313&amp;"|"&amp;$B1313&amp;"|"&amp;$D1313,Empresas!$C$6:$CC$92,$G1313+6+1,0),0))))</f>
        <v>2</v>
      </c>
      <c r="AB1313" s="147">
        <f>IF(AND($I1313="Si",K1313=1),1,IF(AND($I1313="Fisico",K1313=1),1,IF(AND(K1313=1,$I1313="Electronico"),2,IF(K1313=1,VLOOKUP($C1313&amp;"|"&amp;$B1313&amp;"|"&amp;$D1313,Empresas!$C$6:$CC$92,$G1313+6+1,0),0))))</f>
        <v>2</v>
      </c>
      <c r="AC1313" s="147">
        <f>IF(AND($I1313="Si",L1313=1),1,IF(AND($I1313="Fisico",L1313=1),1,IF(AND(L1313=1,$I1313="Electronico"),2,IF(L1313=1,VLOOKUP($C1313&amp;"|"&amp;$B1313&amp;"|"&amp;$D1313,Empresas!$C$6:$CC$92,$G1313+6+1,0),0))))</f>
        <v>2</v>
      </c>
      <c r="AD1313" s="147">
        <f>IF(AND($I1313="Si",M1313=1),1,IF(AND($I1313="Fisico",M1313=1),1,IF(AND(M1313=1,$I1313="Electronico"),2,IF(M1313=1,VLOOKUP($C1313&amp;"|"&amp;$B1313&amp;"|"&amp;$D1313,Empresas!$C$6:$CC$92,$G1313+6+1,0),0))))</f>
        <v>2</v>
      </c>
      <c r="AE1313" s="147">
        <f>IF(AND($I1313="Si",N1313=1),1,IF(AND($I1313="Fisico",N1313=1),1,IF(AND(N1313=1,$I1313="Electronico"),2,IF(N1313=1,VLOOKUP($C1313&amp;"|"&amp;$B1313&amp;"|"&amp;$D1313,Empresas!$C$6:$CC$92,$G1313+6+1,0),0))))</f>
        <v>2</v>
      </c>
      <c r="AF1313" s="147">
        <f>IF(AND($I1313="Si",O1313=1),1,IF(AND($I1313="Fisico",O1313=1),1,IF(AND(O1313=1,$I1313="Electronico"),2,IF(O1313=1,VLOOKUP($C1313&amp;"|"&amp;$B1313&amp;"|"&amp;$D1313,Empresas!$C$6:$CC$92,$G1313+6+1,0),0))))</f>
        <v>2</v>
      </c>
      <c r="AG1313" s="147">
        <f>IF(AND($I1313="Si",P1313=1),1,IF(AND($I1313="Fisico",P1313=1),1,IF(AND(P1313=1,$I1313="Electronico"),2,IF(P1313=1,VLOOKUP($C1313&amp;"|"&amp;$B1313&amp;"|"&amp;$D1313,Empresas!$C$6:$CC$92,$G1313+6+1,0),0))))</f>
        <v>2</v>
      </c>
      <c r="AH1313" s="147">
        <f>IF(AND($I1313="Si",Q1313=1),1,IF(AND($I1313="Fisico",Q1313=1),1,IF(AND(Q1313=1,$I1313="Electronico"),2,IF(Q1313=1,VLOOKUP($C1313&amp;"|"&amp;$B1313&amp;"|"&amp;$D1313,Empresas!$C$6:$CC$92,$G1313+6+1,0),0))))</f>
        <v>0</v>
      </c>
      <c r="AI1313" s="147">
        <f>IF(AND($I1313="Si",R1313=1),1,IF(AND($I1313="Fisico",R1313=1),1,IF(AND(R1313=1,$I1313="Electronico"),2,IF(R1313=1,VLOOKUP($C1313&amp;"|"&amp;$B1313&amp;"|"&amp;$D1313,Empresas!$C$6:$CC$92,$G1313+6+1,0),0))))</f>
        <v>0</v>
      </c>
      <c r="AJ1313" s="147">
        <f>IF(AND($I1313="Si",S1313=1),1,IF(AND($I1313="Fisico",S1313=1),1,IF(AND(S1313=1,$I1313="Electronico"),2,IF(S1313=1,VLOOKUP($C1313&amp;"|"&amp;$B1313&amp;"|"&amp;$D1313,Empresas!$C$6:$CC$92,$G1313+6+1,0),0))))</f>
        <v>0</v>
      </c>
      <c r="AK1313" s="147">
        <f>IF(AND($I1313="Si",T1313=1),1,IF(AND($I1313="Fisico",T1313=1),1,IF(AND(T1313=1,$I1313="Electronico"),2,IF(T1313=1,VLOOKUP($C1313&amp;"|"&amp;$B1313&amp;"|"&amp;$D1313,Empresas!$C$6:$CC$92,$G1313+6+1,0),0))))</f>
        <v>0</v>
      </c>
      <c r="AL1313" s="147">
        <f>IF(AND($I1313="Si",U1313=1),1,IF(AND($I1313="Fisico",U1313=1),1,IF(AND(U1313=1,$I1313="Electronico"),2,IF(U1313=1,VLOOKUP($C1313&amp;"|"&amp;$B1313&amp;"|"&amp;$D1313,Empresas!$C$6:$CC$92,$G1313+6+1,0),0))))</f>
        <v>0</v>
      </c>
      <c r="AM1313" s="149">
        <f t="shared" si="212"/>
        <v>14</v>
      </c>
      <c r="AN1313" s="149">
        <f t="shared" si="213"/>
        <v>16</v>
      </c>
      <c r="AO1313" s="152">
        <f t="shared" si="214"/>
        <v>0.875</v>
      </c>
    </row>
    <row r="1314" spans="1:41" x14ac:dyDescent="0.25">
      <c r="A1314" s="140" t="str">
        <f>VLOOKUP(D1314,Empresas!$D$7:$F$91,3,0)</f>
        <v>Omar</v>
      </c>
      <c r="B1314" s="141" t="str">
        <f>VLOOKUP(D1314,Empresas!$D$7:$G$91,4,0)</f>
        <v>Melisa N.</v>
      </c>
      <c r="C1314" s="141" t="s">
        <v>544</v>
      </c>
      <c r="D1314" s="141" t="s">
        <v>233</v>
      </c>
      <c r="E1314" s="141" t="str">
        <f>VLOOKUP(D1314,Empresas!$D$7:$E$92,2,0)</f>
        <v>YULIANA LIBERTAD DEL AGUILA MESCO</v>
      </c>
      <c r="F1314" s="141" t="s">
        <v>174</v>
      </c>
      <c r="G1314" s="142">
        <f t="shared" ref="G1314:G1322" si="217">+G1313+1</f>
        <v>52</v>
      </c>
      <c r="H1314" s="142" t="str">
        <f>VLOOKUP(D1314,Empresas!$D$6:$L$92,7,0)</f>
        <v>Mensual</v>
      </c>
      <c r="I1314" s="141" t="str">
        <f>VLOOKUP(VLOOKUP(D1314&amp;"|"&amp;B1314,Empresas!$I$7:$CB$92,G1314,0),Tablas!$A$8:$B$10,2,0)</f>
        <v>Fisico</v>
      </c>
      <c r="J1314" s="78">
        <v>1</v>
      </c>
      <c r="K1314" s="78">
        <v>1</v>
      </c>
      <c r="L1314" s="78">
        <v>1</v>
      </c>
      <c r="M1314" s="78">
        <v>1</v>
      </c>
      <c r="N1314" s="78">
        <v>1</v>
      </c>
      <c r="O1314" s="78">
        <v>1</v>
      </c>
      <c r="P1314" s="78">
        <v>1</v>
      </c>
      <c r="Q1314" s="78">
        <v>2</v>
      </c>
      <c r="R1314" s="78"/>
      <c r="S1314" s="78"/>
      <c r="T1314" s="78"/>
      <c r="U1314" s="78"/>
      <c r="V1314" s="78" t="str">
        <f>VLOOKUP(D1314,Empresas!$D$7:$CF$91,81,0)</f>
        <v>A</v>
      </c>
      <c r="W1314" s="78" t="str">
        <f>VLOOKUP(D1314,Empresas!$D$7:$M$91,10,0)</f>
        <v>General/Prico</v>
      </c>
      <c r="X1314" s="69" t="str">
        <f t="shared" si="210"/>
        <v>SI</v>
      </c>
      <c r="Y1314" s="153" t="str">
        <f t="shared" si="211"/>
        <v>Si aplica</v>
      </c>
      <c r="Z1314" s="147">
        <f>IF(Y1314="No aplica",0,IF(I1314="no",0,IF(I1314="No aplica",0,IF(I1314="Si",1,IF(I1314="Fisico",1,IF(I1314="Electronico",2,VLOOKUP(C1314&amp;"|"&amp;B1314&amp;"|"&amp;D1314,Empresas!$C$6:$CC$92,G1314+6+1,0)))))))</f>
        <v>1</v>
      </c>
      <c r="AA1314" s="147">
        <f>IF(AND($I1314="Si",J1314=1),1,IF(AND($I1314="Fisico",J1314=1),1,IF(AND(J1314=1,$I1314="Electronico"),2,IF(J1314=1,VLOOKUP($C1314&amp;"|"&amp;$B1314&amp;"|"&amp;$D1314,Empresas!$C$6:$CC$92,$G1314+6+1,0),0))))</f>
        <v>1</v>
      </c>
      <c r="AB1314" s="147">
        <f>IF(AND($I1314="Si",K1314=1),1,IF(AND($I1314="Fisico",K1314=1),1,IF(AND(K1314=1,$I1314="Electronico"),2,IF(K1314=1,VLOOKUP($C1314&amp;"|"&amp;$B1314&amp;"|"&amp;$D1314,Empresas!$C$6:$CC$92,$G1314+6+1,0),0))))</f>
        <v>1</v>
      </c>
      <c r="AC1314" s="147">
        <f>IF(AND($I1314="Si",L1314=1),1,IF(AND($I1314="Fisico",L1314=1),1,IF(AND(L1314=1,$I1314="Electronico"),2,IF(L1314=1,VLOOKUP($C1314&amp;"|"&amp;$B1314&amp;"|"&amp;$D1314,Empresas!$C$6:$CC$92,$G1314+6+1,0),0))))</f>
        <v>1</v>
      </c>
      <c r="AD1314" s="147">
        <f>IF(AND($I1314="Si",M1314=1),1,IF(AND($I1314="Fisico",M1314=1),1,IF(AND(M1314=1,$I1314="Electronico"),2,IF(M1314=1,VLOOKUP($C1314&amp;"|"&amp;$B1314&amp;"|"&amp;$D1314,Empresas!$C$6:$CC$92,$G1314+6+1,0),0))))</f>
        <v>1</v>
      </c>
      <c r="AE1314" s="147">
        <f>IF(AND($I1314="Si",N1314=1),1,IF(AND($I1314="Fisico",N1314=1),1,IF(AND(N1314=1,$I1314="Electronico"),2,IF(N1314=1,VLOOKUP($C1314&amp;"|"&amp;$B1314&amp;"|"&amp;$D1314,Empresas!$C$6:$CC$92,$G1314+6+1,0),0))))</f>
        <v>1</v>
      </c>
      <c r="AF1314" s="147">
        <f>IF(AND($I1314="Si",O1314=1),1,IF(AND($I1314="Fisico",O1314=1),1,IF(AND(O1314=1,$I1314="Electronico"),2,IF(O1314=1,VLOOKUP($C1314&amp;"|"&amp;$B1314&amp;"|"&amp;$D1314,Empresas!$C$6:$CC$92,$G1314+6+1,0),0))))</f>
        <v>1</v>
      </c>
      <c r="AG1314" s="147">
        <f>IF(AND($I1314="Si",P1314=1),1,IF(AND($I1314="Fisico",P1314=1),1,IF(AND(P1314=1,$I1314="Electronico"),2,IF(P1314=1,VLOOKUP($C1314&amp;"|"&amp;$B1314&amp;"|"&amp;$D1314,Empresas!$C$6:$CC$92,$G1314+6+1,0),0))))</f>
        <v>1</v>
      </c>
      <c r="AH1314" s="147">
        <f>IF(AND($I1314="Si",Q1314=1),1,IF(AND($I1314="Fisico",Q1314=1),1,IF(AND(Q1314=1,$I1314="Electronico"),2,IF(Q1314=1,VLOOKUP($C1314&amp;"|"&amp;$B1314&amp;"|"&amp;$D1314,Empresas!$C$6:$CC$92,$G1314+6+1,0),0))))</f>
        <v>0</v>
      </c>
      <c r="AI1314" s="147">
        <f>IF(AND($I1314="Si",R1314=1),1,IF(AND($I1314="Fisico",R1314=1),1,IF(AND(R1314=1,$I1314="Electronico"),2,IF(R1314=1,VLOOKUP($C1314&amp;"|"&amp;$B1314&amp;"|"&amp;$D1314,Empresas!$C$6:$CC$92,$G1314+6+1,0),0))))</f>
        <v>0</v>
      </c>
      <c r="AJ1314" s="147">
        <f>IF(AND($I1314="Si",S1314=1),1,IF(AND($I1314="Fisico",S1314=1),1,IF(AND(S1314=1,$I1314="Electronico"),2,IF(S1314=1,VLOOKUP($C1314&amp;"|"&amp;$B1314&amp;"|"&amp;$D1314,Empresas!$C$6:$CC$92,$G1314+6+1,0),0))))</f>
        <v>0</v>
      </c>
      <c r="AK1314" s="147">
        <f>IF(AND($I1314="Si",T1314=1),1,IF(AND($I1314="Fisico",T1314=1),1,IF(AND(T1314=1,$I1314="Electronico"),2,IF(T1314=1,VLOOKUP($C1314&amp;"|"&amp;$B1314&amp;"|"&amp;$D1314,Empresas!$C$6:$CC$92,$G1314+6+1,0),0))))</f>
        <v>0</v>
      </c>
      <c r="AL1314" s="147">
        <f>IF(AND($I1314="Si",U1314=1),1,IF(AND($I1314="Fisico",U1314=1),1,IF(AND(U1314=1,$I1314="Electronico"),2,IF(U1314=1,VLOOKUP($C1314&amp;"|"&amp;$B1314&amp;"|"&amp;$D1314,Empresas!$C$6:$CC$92,$G1314+6+1,0),0))))</f>
        <v>0</v>
      </c>
      <c r="AM1314" s="149">
        <f t="shared" si="212"/>
        <v>7</v>
      </c>
      <c r="AN1314" s="149">
        <f t="shared" si="213"/>
        <v>8</v>
      </c>
      <c r="AO1314" s="152">
        <f t="shared" si="214"/>
        <v>0.875</v>
      </c>
    </row>
    <row r="1315" spans="1:41" x14ac:dyDescent="0.25">
      <c r="A1315" s="140" t="str">
        <f>VLOOKUP(D1315,Empresas!$D$7:$F$91,3,0)</f>
        <v>Omar</v>
      </c>
      <c r="B1315" s="141" t="str">
        <f>VLOOKUP(D1315,Empresas!$D$7:$G$91,4,0)</f>
        <v>Melisa N.</v>
      </c>
      <c r="C1315" s="141" t="s">
        <v>544</v>
      </c>
      <c r="D1315" s="141" t="s">
        <v>233</v>
      </c>
      <c r="E1315" s="141" t="str">
        <f>VLOOKUP(D1315,Empresas!$D$7:$E$92,2,0)</f>
        <v>YULIANA LIBERTAD DEL AGUILA MESCO</v>
      </c>
      <c r="F1315" s="141" t="s">
        <v>175</v>
      </c>
      <c r="G1315" s="142">
        <f t="shared" si="217"/>
        <v>53</v>
      </c>
      <c r="H1315" s="142" t="str">
        <f>VLOOKUP(D1315,Empresas!$D$6:$L$92,7,0)</f>
        <v>Mensual</v>
      </c>
      <c r="I1315" s="141" t="str">
        <f>VLOOKUP(VLOOKUP(D1315&amp;"|"&amp;B1315,Empresas!$I$7:$CB$92,G1315,0),Tablas!$A$8:$B$10,2,0)</f>
        <v>No aplica</v>
      </c>
      <c r="J1315" s="78"/>
      <c r="K1315" s="78"/>
      <c r="L1315" s="78"/>
      <c r="M1315" s="78"/>
      <c r="N1315" s="78"/>
      <c r="O1315" s="78"/>
      <c r="P1315" s="78"/>
      <c r="Q1315" s="78"/>
      <c r="R1315" s="78"/>
      <c r="S1315" s="78"/>
      <c r="T1315" s="78"/>
      <c r="U1315" s="78"/>
      <c r="V1315" s="78" t="str">
        <f>VLOOKUP(D1315,Empresas!$D$7:$CF$91,81,0)</f>
        <v>A</v>
      </c>
      <c r="W1315" s="78" t="str">
        <f>VLOOKUP(D1315,Empresas!$D$7:$M$91,10,0)</f>
        <v>General/Prico</v>
      </c>
      <c r="X1315" s="69" t="str">
        <f t="shared" si="210"/>
        <v>SI</v>
      </c>
      <c r="Y1315" s="153" t="str">
        <f t="shared" si="211"/>
        <v>No aplica</v>
      </c>
      <c r="Z1315" s="147">
        <f>IF(Y1315="No aplica",0,IF(I1315="no",0,IF(I1315="No aplica",0,IF(I1315="Si",1,IF(I1315="Fisico",1,IF(I1315="Electronico",2,VLOOKUP(C1315&amp;"|"&amp;B1315&amp;"|"&amp;D1315,Empresas!$C$6:$CC$92,G1315+6+1,0)))))))</f>
        <v>0</v>
      </c>
      <c r="AA1315" s="147">
        <f>IF(AND($I1315="Si",J1315=1),1,IF(AND($I1315="Fisico",J1315=1),1,IF(AND(J1315=1,$I1315="Electronico"),2,IF(J1315=1,VLOOKUP($C1315&amp;"|"&amp;$B1315&amp;"|"&amp;$D1315,Empresas!$C$6:$CC$92,$G1315+6+1,0),0))))</f>
        <v>0</v>
      </c>
      <c r="AB1315" s="147">
        <f>IF(AND($I1315="Si",K1315=1),1,IF(AND($I1315="Fisico",K1315=1),1,IF(AND(K1315=1,$I1315="Electronico"),2,IF(K1315=1,VLOOKUP($C1315&amp;"|"&amp;$B1315&amp;"|"&amp;$D1315,Empresas!$C$6:$CC$92,$G1315+6+1,0),0))))</f>
        <v>0</v>
      </c>
      <c r="AC1315" s="147">
        <f>IF(AND($I1315="Si",L1315=1),1,IF(AND($I1315="Fisico",L1315=1),1,IF(AND(L1315=1,$I1315="Electronico"),2,IF(L1315=1,VLOOKUP($C1315&amp;"|"&amp;$B1315&amp;"|"&amp;$D1315,Empresas!$C$6:$CC$92,$G1315+6+1,0),0))))</f>
        <v>0</v>
      </c>
      <c r="AD1315" s="147">
        <f>IF(AND($I1315="Si",M1315=1),1,IF(AND($I1315="Fisico",M1315=1),1,IF(AND(M1315=1,$I1315="Electronico"),2,IF(M1315=1,VLOOKUP($C1315&amp;"|"&amp;$B1315&amp;"|"&amp;$D1315,Empresas!$C$6:$CC$92,$G1315+6+1,0),0))))</f>
        <v>0</v>
      </c>
      <c r="AE1315" s="147">
        <f>IF(AND($I1315="Si",N1315=1),1,IF(AND($I1315="Fisico",N1315=1),1,IF(AND(N1315=1,$I1315="Electronico"),2,IF(N1315=1,VLOOKUP($C1315&amp;"|"&amp;$B1315&amp;"|"&amp;$D1315,Empresas!$C$6:$CC$92,$G1315+6+1,0),0))))</f>
        <v>0</v>
      </c>
      <c r="AF1315" s="147">
        <f>IF(AND($I1315="Si",O1315=1),1,IF(AND($I1315="Fisico",O1315=1),1,IF(AND(O1315=1,$I1315="Electronico"),2,IF(O1315=1,VLOOKUP($C1315&amp;"|"&amp;$B1315&amp;"|"&amp;$D1315,Empresas!$C$6:$CC$92,$G1315+6+1,0),0))))</f>
        <v>0</v>
      </c>
      <c r="AG1315" s="147">
        <f>IF(AND($I1315="Si",P1315=1),1,IF(AND($I1315="Fisico",P1315=1),1,IF(AND(P1315=1,$I1315="Electronico"),2,IF(P1315=1,VLOOKUP($C1315&amp;"|"&amp;$B1315&amp;"|"&amp;$D1315,Empresas!$C$6:$CC$92,$G1315+6+1,0),0))))</f>
        <v>0</v>
      </c>
      <c r="AH1315" s="147">
        <f>IF(AND($I1315="Si",Q1315=1),1,IF(AND($I1315="Fisico",Q1315=1),1,IF(AND(Q1315=1,$I1315="Electronico"),2,IF(Q1315=1,VLOOKUP($C1315&amp;"|"&amp;$B1315&amp;"|"&amp;$D1315,Empresas!$C$6:$CC$92,$G1315+6+1,0),0))))</f>
        <v>0</v>
      </c>
      <c r="AI1315" s="147">
        <f>IF(AND($I1315="Si",R1315=1),1,IF(AND($I1315="Fisico",R1315=1),1,IF(AND(R1315=1,$I1315="Electronico"),2,IF(R1315=1,VLOOKUP($C1315&amp;"|"&amp;$B1315&amp;"|"&amp;$D1315,Empresas!$C$6:$CC$92,$G1315+6+1,0),0))))</f>
        <v>0</v>
      </c>
      <c r="AJ1315" s="147">
        <f>IF(AND($I1315="Si",S1315=1),1,IF(AND($I1315="Fisico",S1315=1),1,IF(AND(S1315=1,$I1315="Electronico"),2,IF(S1315=1,VLOOKUP($C1315&amp;"|"&amp;$B1315&amp;"|"&amp;$D1315,Empresas!$C$6:$CC$92,$G1315+6+1,0),0))))</f>
        <v>0</v>
      </c>
      <c r="AK1315" s="147">
        <f>IF(AND($I1315="Si",T1315=1),1,IF(AND($I1315="Fisico",T1315=1),1,IF(AND(T1315=1,$I1315="Electronico"),2,IF(T1315=1,VLOOKUP($C1315&amp;"|"&amp;$B1315&amp;"|"&amp;$D1315,Empresas!$C$6:$CC$92,$G1315+6+1,0),0))))</f>
        <v>0</v>
      </c>
      <c r="AL1315" s="147">
        <f>IF(AND($I1315="Si",U1315=1),1,IF(AND($I1315="Fisico",U1315=1),1,IF(AND(U1315=1,$I1315="Electronico"),2,IF(U1315=1,VLOOKUP($C1315&amp;"|"&amp;$B1315&amp;"|"&amp;$D1315,Empresas!$C$6:$CC$92,$G1315+6+1,0),0))))</f>
        <v>0</v>
      </c>
      <c r="AM1315" s="149">
        <f t="shared" si="212"/>
        <v>0</v>
      </c>
      <c r="AN1315" s="149">
        <f t="shared" si="213"/>
        <v>0</v>
      </c>
      <c r="AO1315" s="152">
        <f t="shared" si="214"/>
        <v>0</v>
      </c>
    </row>
    <row r="1316" spans="1:41" x14ac:dyDescent="0.25">
      <c r="A1316" s="140" t="str">
        <f>VLOOKUP(D1316,Empresas!$D$7:$F$91,3,0)</f>
        <v>Omar</v>
      </c>
      <c r="B1316" s="141" t="str">
        <f>VLOOKUP(D1316,Empresas!$D$7:$G$91,4,0)</f>
        <v>Melisa N.</v>
      </c>
      <c r="C1316" s="141" t="s">
        <v>544</v>
      </c>
      <c r="D1316" s="141" t="s">
        <v>233</v>
      </c>
      <c r="E1316" s="141" t="str">
        <f>VLOOKUP(D1316,Empresas!$D$7:$E$92,2,0)</f>
        <v>YULIANA LIBERTAD DEL AGUILA MESCO</v>
      </c>
      <c r="F1316" s="141" t="s">
        <v>176</v>
      </c>
      <c r="G1316" s="142">
        <f t="shared" si="217"/>
        <v>54</v>
      </c>
      <c r="H1316" s="142" t="str">
        <f>VLOOKUP(D1316,Empresas!$D$6:$L$92,7,0)</f>
        <v>Mensual</v>
      </c>
      <c r="I1316" s="141" t="str">
        <f>VLOOKUP(VLOOKUP(D1316&amp;"|"&amp;B1316,Empresas!$I$7:$CB$92,G1316,0),Tablas!$A$8:$B$10,2,0)</f>
        <v>Fisico</v>
      </c>
      <c r="J1316" s="78">
        <v>2</v>
      </c>
      <c r="K1316" s="78">
        <v>2</v>
      </c>
      <c r="L1316" s="78">
        <v>2</v>
      </c>
      <c r="M1316" s="78">
        <v>2</v>
      </c>
      <c r="N1316" s="78">
        <v>2</v>
      </c>
      <c r="O1316" s="78">
        <v>2</v>
      </c>
      <c r="P1316" s="78">
        <v>2</v>
      </c>
      <c r="Q1316" s="78">
        <v>2</v>
      </c>
      <c r="R1316" s="78"/>
      <c r="S1316" s="78"/>
      <c r="T1316" s="78"/>
      <c r="U1316" s="78"/>
      <c r="V1316" s="78" t="str">
        <f>VLOOKUP(D1316,Empresas!$D$7:$CF$91,81,0)</f>
        <v>A</v>
      </c>
      <c r="W1316" s="78" t="str">
        <f>VLOOKUP(D1316,Empresas!$D$7:$M$91,10,0)</f>
        <v>General/Prico</v>
      </c>
      <c r="X1316" s="69" t="str">
        <f t="shared" si="210"/>
        <v>SI</v>
      </c>
      <c r="Y1316" s="153" t="str">
        <f t="shared" si="211"/>
        <v>Si aplica</v>
      </c>
      <c r="Z1316" s="147">
        <f>IF(Y1316="No aplica",0,IF(I1316="no",0,IF(I1316="No aplica",0,IF(I1316="Si",1,IF(I1316="Fisico",1,IF(I1316="Electronico",2,VLOOKUP(C1316&amp;"|"&amp;B1316&amp;"|"&amp;D1316,Empresas!$C$6:$CC$92,G1316+6+1,0)))))))</f>
        <v>1</v>
      </c>
      <c r="AA1316" s="147">
        <f>IF(AND($I1316="Si",J1316=1),1,IF(AND($I1316="Fisico",J1316=1),1,IF(AND(J1316=1,$I1316="Electronico"),2,IF(J1316=1,VLOOKUP($C1316&amp;"|"&amp;$B1316&amp;"|"&amp;$D1316,Empresas!$C$6:$CC$92,$G1316+6+1,0),0))))</f>
        <v>0</v>
      </c>
      <c r="AB1316" s="147">
        <f>IF(AND($I1316="Si",K1316=1),1,IF(AND($I1316="Fisico",K1316=1),1,IF(AND(K1316=1,$I1316="Electronico"),2,IF(K1316=1,VLOOKUP($C1316&amp;"|"&amp;$B1316&amp;"|"&amp;$D1316,Empresas!$C$6:$CC$92,$G1316+6+1,0),0))))</f>
        <v>0</v>
      </c>
      <c r="AC1316" s="147">
        <f>IF(AND($I1316="Si",L1316=1),1,IF(AND($I1316="Fisico",L1316=1),1,IF(AND(L1316=1,$I1316="Electronico"),2,IF(L1316=1,VLOOKUP($C1316&amp;"|"&amp;$B1316&amp;"|"&amp;$D1316,Empresas!$C$6:$CC$92,$G1316+6+1,0),0))))</f>
        <v>0</v>
      </c>
      <c r="AD1316" s="147">
        <f>IF(AND($I1316="Si",M1316=1),1,IF(AND($I1316="Fisico",M1316=1),1,IF(AND(M1316=1,$I1316="Electronico"),2,IF(M1316=1,VLOOKUP($C1316&amp;"|"&amp;$B1316&amp;"|"&amp;$D1316,Empresas!$C$6:$CC$92,$G1316+6+1,0),0))))</f>
        <v>0</v>
      </c>
      <c r="AE1316" s="147">
        <f>IF(AND($I1316="Si",N1316=1),1,IF(AND($I1316="Fisico",N1316=1),1,IF(AND(N1316=1,$I1316="Electronico"),2,IF(N1316=1,VLOOKUP($C1316&amp;"|"&amp;$B1316&amp;"|"&amp;$D1316,Empresas!$C$6:$CC$92,$G1316+6+1,0),0))))</f>
        <v>0</v>
      </c>
      <c r="AF1316" s="147">
        <f>IF(AND($I1316="Si",O1316=1),1,IF(AND($I1316="Fisico",O1316=1),1,IF(AND(O1316=1,$I1316="Electronico"),2,IF(O1316=1,VLOOKUP($C1316&amp;"|"&amp;$B1316&amp;"|"&amp;$D1316,Empresas!$C$6:$CC$92,$G1316+6+1,0),0))))</f>
        <v>0</v>
      </c>
      <c r="AG1316" s="147">
        <f>IF(AND($I1316="Si",P1316=1),1,IF(AND($I1316="Fisico",P1316=1),1,IF(AND(P1316=1,$I1316="Electronico"),2,IF(P1316=1,VLOOKUP($C1316&amp;"|"&amp;$B1316&amp;"|"&amp;$D1316,Empresas!$C$6:$CC$92,$G1316+6+1,0),0))))</f>
        <v>0</v>
      </c>
      <c r="AH1316" s="147">
        <f>IF(AND($I1316="Si",Q1316=1),1,IF(AND($I1316="Fisico",Q1316=1),1,IF(AND(Q1316=1,$I1316="Electronico"),2,IF(Q1316=1,VLOOKUP($C1316&amp;"|"&amp;$B1316&amp;"|"&amp;$D1316,Empresas!$C$6:$CC$92,$G1316+6+1,0),0))))</f>
        <v>0</v>
      </c>
      <c r="AI1316" s="147">
        <f>IF(AND($I1316="Si",R1316=1),1,IF(AND($I1316="Fisico",R1316=1),1,IF(AND(R1316=1,$I1316="Electronico"),2,IF(R1316=1,VLOOKUP($C1316&amp;"|"&amp;$B1316&amp;"|"&amp;$D1316,Empresas!$C$6:$CC$92,$G1316+6+1,0),0))))</f>
        <v>0</v>
      </c>
      <c r="AJ1316" s="147">
        <f>IF(AND($I1316="Si",S1316=1),1,IF(AND($I1316="Fisico",S1316=1),1,IF(AND(S1316=1,$I1316="Electronico"),2,IF(S1316=1,VLOOKUP($C1316&amp;"|"&amp;$B1316&amp;"|"&amp;$D1316,Empresas!$C$6:$CC$92,$G1316+6+1,0),0))))</f>
        <v>0</v>
      </c>
      <c r="AK1316" s="147">
        <f>IF(AND($I1316="Si",T1316=1),1,IF(AND($I1316="Fisico",T1316=1),1,IF(AND(T1316=1,$I1316="Electronico"),2,IF(T1316=1,VLOOKUP($C1316&amp;"|"&amp;$B1316&amp;"|"&amp;$D1316,Empresas!$C$6:$CC$92,$G1316+6+1,0),0))))</f>
        <v>0</v>
      </c>
      <c r="AL1316" s="147">
        <f>IF(AND($I1316="Si",U1316=1),1,IF(AND($I1316="Fisico",U1316=1),1,IF(AND(U1316=1,$I1316="Electronico"),2,IF(U1316=1,VLOOKUP($C1316&amp;"|"&amp;$B1316&amp;"|"&amp;$D1316,Empresas!$C$6:$CC$92,$G1316+6+1,0),0))))</f>
        <v>0</v>
      </c>
      <c r="AM1316" s="149">
        <f t="shared" si="212"/>
        <v>0</v>
      </c>
      <c r="AN1316" s="149">
        <f t="shared" si="213"/>
        <v>8</v>
      </c>
      <c r="AO1316" s="152">
        <f t="shared" si="214"/>
        <v>0</v>
      </c>
    </row>
    <row r="1317" spans="1:41" x14ac:dyDescent="0.25">
      <c r="A1317" s="140" t="str">
        <f>VLOOKUP(D1317,Empresas!$D$7:$F$91,3,0)</f>
        <v>Omar</v>
      </c>
      <c r="B1317" s="141" t="str">
        <f>VLOOKUP(D1317,Empresas!$D$7:$G$91,4,0)</f>
        <v>Melisa N.</v>
      </c>
      <c r="C1317" s="141" t="s">
        <v>544</v>
      </c>
      <c r="D1317" s="141" t="s">
        <v>233</v>
      </c>
      <c r="E1317" s="141" t="str">
        <f>VLOOKUP(D1317,Empresas!$D$7:$E$92,2,0)</f>
        <v>YULIANA LIBERTAD DEL AGUILA MESCO</v>
      </c>
      <c r="F1317" s="141" t="s">
        <v>177</v>
      </c>
      <c r="G1317" s="142">
        <f t="shared" si="217"/>
        <v>55</v>
      </c>
      <c r="H1317" s="142" t="str">
        <f>VLOOKUP(D1317,Empresas!$D$6:$L$92,7,0)</f>
        <v>Mensual</v>
      </c>
      <c r="I1317" s="141" t="str">
        <f>VLOOKUP(VLOOKUP(D1317&amp;"|"&amp;B1317,Empresas!$I$7:$CB$92,G1317,0),Tablas!$A$8:$B$10,2,0)</f>
        <v>Fisico</v>
      </c>
      <c r="J1317" s="78">
        <v>2</v>
      </c>
      <c r="K1317" s="78">
        <v>2</v>
      </c>
      <c r="L1317" s="78">
        <v>2</v>
      </c>
      <c r="M1317" s="78">
        <v>2</v>
      </c>
      <c r="N1317" s="78">
        <v>2</v>
      </c>
      <c r="O1317" s="78">
        <v>2</v>
      </c>
      <c r="P1317" s="78">
        <v>2</v>
      </c>
      <c r="Q1317" s="78">
        <v>2</v>
      </c>
      <c r="R1317" s="78"/>
      <c r="S1317" s="78"/>
      <c r="T1317" s="78"/>
      <c r="U1317" s="78"/>
      <c r="V1317" s="78" t="str">
        <f>VLOOKUP(D1317,Empresas!$D$7:$CF$91,81,0)</f>
        <v>A</v>
      </c>
      <c r="W1317" s="78" t="str">
        <f>VLOOKUP(D1317,Empresas!$D$7:$M$91,10,0)</f>
        <v>General/Prico</v>
      </c>
      <c r="X1317" s="69" t="str">
        <f t="shared" si="210"/>
        <v>NO</v>
      </c>
      <c r="Y1317" s="153" t="str">
        <f t="shared" si="211"/>
        <v>Si aplica</v>
      </c>
      <c r="Z1317" s="147">
        <f>IF(Y1317="No aplica",0,IF(I1317="no",0,IF(I1317="No aplica",0,IF(I1317="Si",1,IF(I1317="Fisico",1,IF(I1317="Electronico",2,VLOOKUP(C1317&amp;"|"&amp;B1317&amp;"|"&amp;D1317,Empresas!$C$6:$CC$92,G1317+6+1,0)))))))</f>
        <v>1</v>
      </c>
      <c r="AA1317" s="147">
        <f>IF(AND($I1317="Si",J1317=1),1,IF(AND($I1317="Fisico",J1317=1),1,IF(AND(J1317=1,$I1317="Electronico"),2,IF(J1317=1,VLOOKUP($C1317&amp;"|"&amp;$B1317&amp;"|"&amp;$D1317,Empresas!$C$6:$CC$92,$G1317+6+1,0),0))))</f>
        <v>0</v>
      </c>
      <c r="AB1317" s="147">
        <f>IF(AND($I1317="Si",K1317=1),1,IF(AND($I1317="Fisico",K1317=1),1,IF(AND(K1317=1,$I1317="Electronico"),2,IF(K1317=1,VLOOKUP($C1317&amp;"|"&amp;$B1317&amp;"|"&amp;$D1317,Empresas!$C$6:$CC$92,$G1317+6+1,0),0))))</f>
        <v>0</v>
      </c>
      <c r="AC1317" s="147">
        <f>IF(AND($I1317="Si",L1317=1),1,IF(AND($I1317="Fisico",L1317=1),1,IF(AND(L1317=1,$I1317="Electronico"),2,IF(L1317=1,VLOOKUP($C1317&amp;"|"&amp;$B1317&amp;"|"&amp;$D1317,Empresas!$C$6:$CC$92,$G1317+6+1,0),0))))</f>
        <v>0</v>
      </c>
      <c r="AD1317" s="147">
        <f>IF(AND($I1317="Si",M1317=1),1,IF(AND($I1317="Fisico",M1317=1),1,IF(AND(M1317=1,$I1317="Electronico"),2,IF(M1317=1,VLOOKUP($C1317&amp;"|"&amp;$B1317&amp;"|"&amp;$D1317,Empresas!$C$6:$CC$92,$G1317+6+1,0),0))))</f>
        <v>0</v>
      </c>
      <c r="AE1317" s="147">
        <f>IF(AND($I1317="Si",N1317=1),1,IF(AND($I1317="Fisico",N1317=1),1,IF(AND(N1317=1,$I1317="Electronico"),2,IF(N1317=1,VLOOKUP($C1317&amp;"|"&amp;$B1317&amp;"|"&amp;$D1317,Empresas!$C$6:$CC$92,$G1317+6+1,0),0))))</f>
        <v>0</v>
      </c>
      <c r="AF1317" s="147">
        <f>IF(AND($I1317="Si",O1317=1),1,IF(AND($I1317="Fisico",O1317=1),1,IF(AND(O1317=1,$I1317="Electronico"),2,IF(O1317=1,VLOOKUP($C1317&amp;"|"&amp;$B1317&amp;"|"&amp;$D1317,Empresas!$C$6:$CC$92,$G1317+6+1,0),0))))</f>
        <v>0</v>
      </c>
      <c r="AG1317" s="147">
        <f>IF(AND($I1317="Si",P1317=1),1,IF(AND($I1317="Fisico",P1317=1),1,IF(AND(P1317=1,$I1317="Electronico"),2,IF(P1317=1,VLOOKUP($C1317&amp;"|"&amp;$B1317&amp;"|"&amp;$D1317,Empresas!$C$6:$CC$92,$G1317+6+1,0),0))))</f>
        <v>0</v>
      </c>
      <c r="AH1317" s="147">
        <f>IF(AND($I1317="Si",Q1317=1),1,IF(AND($I1317="Fisico",Q1317=1),1,IF(AND(Q1317=1,$I1317="Electronico"),2,IF(Q1317=1,VLOOKUP($C1317&amp;"|"&amp;$B1317&amp;"|"&amp;$D1317,Empresas!$C$6:$CC$92,$G1317+6+1,0),0))))</f>
        <v>0</v>
      </c>
      <c r="AI1317" s="147">
        <f>IF(AND($I1317="Si",R1317=1),1,IF(AND($I1317="Fisico",R1317=1),1,IF(AND(R1317=1,$I1317="Electronico"),2,IF(R1317=1,VLOOKUP($C1317&amp;"|"&amp;$B1317&amp;"|"&amp;$D1317,Empresas!$C$6:$CC$92,$G1317+6+1,0),0))))</f>
        <v>0</v>
      </c>
      <c r="AJ1317" s="147">
        <f>IF(AND($I1317="Si",S1317=1),1,IF(AND($I1317="Fisico",S1317=1),1,IF(AND(S1317=1,$I1317="Electronico"),2,IF(S1317=1,VLOOKUP($C1317&amp;"|"&amp;$B1317&amp;"|"&amp;$D1317,Empresas!$C$6:$CC$92,$G1317+6+1,0),0))))</f>
        <v>0</v>
      </c>
      <c r="AK1317" s="147">
        <f>IF(AND($I1317="Si",T1317=1),1,IF(AND($I1317="Fisico",T1317=1),1,IF(AND(T1317=1,$I1317="Electronico"),2,IF(T1317=1,VLOOKUP($C1317&amp;"|"&amp;$B1317&amp;"|"&amp;$D1317,Empresas!$C$6:$CC$92,$G1317+6+1,0),0))))</f>
        <v>0</v>
      </c>
      <c r="AL1317" s="147">
        <f>IF(AND($I1317="Si",U1317=1),1,IF(AND($I1317="Fisico",U1317=1),1,IF(AND(U1317=1,$I1317="Electronico"),2,IF(U1317=1,VLOOKUP($C1317&amp;"|"&amp;$B1317&amp;"|"&amp;$D1317,Empresas!$C$6:$CC$92,$G1317+6+1,0),0))))</f>
        <v>0</v>
      </c>
      <c r="AM1317" s="149">
        <f t="shared" si="212"/>
        <v>0</v>
      </c>
      <c r="AN1317" s="149">
        <f t="shared" si="213"/>
        <v>8</v>
      </c>
      <c r="AO1317" s="152">
        <f t="shared" si="214"/>
        <v>0</v>
      </c>
    </row>
    <row r="1318" spans="1:41" x14ac:dyDescent="0.25">
      <c r="A1318" s="140" t="str">
        <f>VLOOKUP(D1318,Empresas!$D$7:$F$91,3,0)</f>
        <v>Omar</v>
      </c>
      <c r="B1318" s="141" t="str">
        <f>VLOOKUP(D1318,Empresas!$D$7:$G$91,4,0)</f>
        <v>Melisa N.</v>
      </c>
      <c r="C1318" s="141" t="s">
        <v>544</v>
      </c>
      <c r="D1318" s="141" t="s">
        <v>233</v>
      </c>
      <c r="E1318" s="141" t="str">
        <f>VLOOKUP(D1318,Empresas!$D$7:$E$92,2,0)</f>
        <v>YULIANA LIBERTAD DEL AGUILA MESCO</v>
      </c>
      <c r="F1318" s="141" t="s">
        <v>178</v>
      </c>
      <c r="G1318" s="142">
        <f t="shared" si="217"/>
        <v>56</v>
      </c>
      <c r="H1318" s="142" t="str">
        <f>VLOOKUP(D1318,Empresas!$D$6:$L$92,7,0)</f>
        <v>Mensual</v>
      </c>
      <c r="I1318" s="141" t="str">
        <f>VLOOKUP(VLOOKUP(D1318&amp;"|"&amp;B1318,Empresas!$I$7:$CB$92,G1318,0),Tablas!$A$8:$B$10,2,0)</f>
        <v>No aplica</v>
      </c>
      <c r="J1318" s="78"/>
      <c r="K1318" s="78"/>
      <c r="L1318" s="78"/>
      <c r="M1318" s="78"/>
      <c r="N1318" s="78"/>
      <c r="O1318" s="78"/>
      <c r="P1318" s="78"/>
      <c r="Q1318" s="78"/>
      <c r="R1318" s="78"/>
      <c r="S1318" s="78"/>
      <c r="T1318" s="78"/>
      <c r="U1318" s="78"/>
      <c r="V1318" s="78" t="str">
        <f>VLOOKUP(D1318,Empresas!$D$7:$CF$91,81,0)</f>
        <v>A</v>
      </c>
      <c r="W1318" s="78" t="str">
        <f>VLOOKUP(D1318,Empresas!$D$7:$M$91,10,0)</f>
        <v>General/Prico</v>
      </c>
      <c r="X1318" s="69" t="str">
        <f t="shared" si="210"/>
        <v>SI</v>
      </c>
      <c r="Y1318" s="153" t="str">
        <f t="shared" si="211"/>
        <v>No aplica</v>
      </c>
      <c r="Z1318" s="147">
        <f>IF(Y1318="No aplica",0,IF(I1318="no",0,IF(I1318="No aplica",0,IF(I1318="Si",1,IF(I1318="Fisico",1,IF(I1318="Electronico",2,VLOOKUP(C1318&amp;"|"&amp;B1318&amp;"|"&amp;D1318,Empresas!$C$6:$CC$92,G1318+6+1,0)))))))</f>
        <v>0</v>
      </c>
      <c r="AA1318" s="147">
        <f>IF(AND($I1318="Si",J1318=1),1,IF(AND($I1318="Fisico",J1318=1),1,IF(AND(J1318=1,$I1318="Electronico"),2,IF(J1318=1,VLOOKUP($C1318&amp;"|"&amp;$B1318&amp;"|"&amp;$D1318,Empresas!$C$6:$CC$92,$G1318+6+1,0),0))))</f>
        <v>0</v>
      </c>
      <c r="AB1318" s="147">
        <f>IF(AND($I1318="Si",K1318=1),1,IF(AND($I1318="Fisico",K1318=1),1,IF(AND(K1318=1,$I1318="Electronico"),2,IF(K1318=1,VLOOKUP($C1318&amp;"|"&amp;$B1318&amp;"|"&amp;$D1318,Empresas!$C$6:$CC$92,$G1318+6+1,0),0))))</f>
        <v>0</v>
      </c>
      <c r="AC1318" s="147">
        <f>IF(AND($I1318="Si",L1318=1),1,IF(AND($I1318="Fisico",L1318=1),1,IF(AND(L1318=1,$I1318="Electronico"),2,IF(L1318=1,VLOOKUP($C1318&amp;"|"&amp;$B1318&amp;"|"&amp;$D1318,Empresas!$C$6:$CC$92,$G1318+6+1,0),0))))</f>
        <v>0</v>
      </c>
      <c r="AD1318" s="147">
        <f>IF(AND($I1318="Si",M1318=1),1,IF(AND($I1318="Fisico",M1318=1),1,IF(AND(M1318=1,$I1318="Electronico"),2,IF(M1318=1,VLOOKUP($C1318&amp;"|"&amp;$B1318&amp;"|"&amp;$D1318,Empresas!$C$6:$CC$92,$G1318+6+1,0),0))))</f>
        <v>0</v>
      </c>
      <c r="AE1318" s="147">
        <f>IF(AND($I1318="Si",N1318=1),1,IF(AND($I1318="Fisico",N1318=1),1,IF(AND(N1318=1,$I1318="Electronico"),2,IF(N1318=1,VLOOKUP($C1318&amp;"|"&amp;$B1318&amp;"|"&amp;$D1318,Empresas!$C$6:$CC$92,$G1318+6+1,0),0))))</f>
        <v>0</v>
      </c>
      <c r="AF1318" s="147">
        <f>IF(AND($I1318="Si",O1318=1),1,IF(AND($I1318="Fisico",O1318=1),1,IF(AND(O1318=1,$I1318="Electronico"),2,IF(O1318=1,VLOOKUP($C1318&amp;"|"&amp;$B1318&amp;"|"&amp;$D1318,Empresas!$C$6:$CC$92,$G1318+6+1,0),0))))</f>
        <v>0</v>
      </c>
      <c r="AG1318" s="147">
        <f>IF(AND($I1318="Si",P1318=1),1,IF(AND($I1318="Fisico",P1318=1),1,IF(AND(P1318=1,$I1318="Electronico"),2,IF(P1318=1,VLOOKUP($C1318&amp;"|"&amp;$B1318&amp;"|"&amp;$D1318,Empresas!$C$6:$CC$92,$G1318+6+1,0),0))))</f>
        <v>0</v>
      </c>
      <c r="AH1318" s="147">
        <f>IF(AND($I1318="Si",Q1318=1),1,IF(AND($I1318="Fisico",Q1318=1),1,IF(AND(Q1318=1,$I1318="Electronico"),2,IF(Q1318=1,VLOOKUP($C1318&amp;"|"&amp;$B1318&amp;"|"&amp;$D1318,Empresas!$C$6:$CC$92,$G1318+6+1,0),0))))</f>
        <v>0</v>
      </c>
      <c r="AI1318" s="147">
        <f>IF(AND($I1318="Si",R1318=1),1,IF(AND($I1318="Fisico",R1318=1),1,IF(AND(R1318=1,$I1318="Electronico"),2,IF(R1318=1,VLOOKUP($C1318&amp;"|"&amp;$B1318&amp;"|"&amp;$D1318,Empresas!$C$6:$CC$92,$G1318+6+1,0),0))))</f>
        <v>0</v>
      </c>
      <c r="AJ1318" s="147">
        <f>IF(AND($I1318="Si",S1318=1),1,IF(AND($I1318="Fisico",S1318=1),1,IF(AND(S1318=1,$I1318="Electronico"),2,IF(S1318=1,VLOOKUP($C1318&amp;"|"&amp;$B1318&amp;"|"&amp;$D1318,Empresas!$C$6:$CC$92,$G1318+6+1,0),0))))</f>
        <v>0</v>
      </c>
      <c r="AK1318" s="147">
        <f>IF(AND($I1318="Si",T1318=1),1,IF(AND($I1318="Fisico",T1318=1),1,IF(AND(T1318=1,$I1318="Electronico"),2,IF(T1318=1,VLOOKUP($C1318&amp;"|"&amp;$B1318&amp;"|"&amp;$D1318,Empresas!$C$6:$CC$92,$G1318+6+1,0),0))))</f>
        <v>0</v>
      </c>
      <c r="AL1318" s="147">
        <f>IF(AND($I1318="Si",U1318=1),1,IF(AND($I1318="Fisico",U1318=1),1,IF(AND(U1318=1,$I1318="Electronico"),2,IF(U1318=1,VLOOKUP($C1318&amp;"|"&amp;$B1318&amp;"|"&amp;$D1318,Empresas!$C$6:$CC$92,$G1318+6+1,0),0))))</f>
        <v>0</v>
      </c>
      <c r="AM1318" s="149">
        <f t="shared" si="212"/>
        <v>0</v>
      </c>
      <c r="AN1318" s="149">
        <f t="shared" si="213"/>
        <v>0</v>
      </c>
      <c r="AO1318" s="152">
        <f t="shared" si="214"/>
        <v>0</v>
      </c>
    </row>
    <row r="1319" spans="1:41" x14ac:dyDescent="0.25">
      <c r="A1319" s="140" t="str">
        <f>VLOOKUP(D1319,Empresas!$D$7:$F$91,3,0)</f>
        <v>Omar</v>
      </c>
      <c r="B1319" s="141" t="str">
        <f>VLOOKUP(D1319,Empresas!$D$7:$G$91,4,0)</f>
        <v>Melisa N.</v>
      </c>
      <c r="C1319" s="141" t="s">
        <v>544</v>
      </c>
      <c r="D1319" s="141" t="s">
        <v>233</v>
      </c>
      <c r="E1319" s="141" t="str">
        <f>VLOOKUP(D1319,Empresas!$D$7:$E$92,2,0)</f>
        <v>YULIANA LIBERTAD DEL AGUILA MESCO</v>
      </c>
      <c r="F1319" s="141" t="s">
        <v>179</v>
      </c>
      <c r="G1319" s="142">
        <f t="shared" si="217"/>
        <v>57</v>
      </c>
      <c r="H1319" s="142" t="str">
        <f>VLOOKUP(D1319,Empresas!$D$6:$L$92,7,0)</f>
        <v>Mensual</v>
      </c>
      <c r="I1319" s="141" t="str">
        <f>VLOOKUP(VLOOKUP(D1319&amp;"|"&amp;B1319,Empresas!$I$7:$CB$92,G1319,0),Tablas!$A$8:$B$10,2,0)</f>
        <v>Fisico</v>
      </c>
      <c r="J1319" s="78">
        <v>2</v>
      </c>
      <c r="K1319" s="78">
        <v>2</v>
      </c>
      <c r="L1319" s="78">
        <v>2</v>
      </c>
      <c r="M1319" s="78">
        <v>2</v>
      </c>
      <c r="N1319" s="78">
        <v>2</v>
      </c>
      <c r="O1319" s="78">
        <v>2</v>
      </c>
      <c r="P1319" s="78">
        <v>2</v>
      </c>
      <c r="Q1319" s="78">
        <v>2</v>
      </c>
      <c r="R1319" s="78"/>
      <c r="S1319" s="78"/>
      <c r="T1319" s="78"/>
      <c r="U1319" s="78"/>
      <c r="V1319" s="78" t="str">
        <f>VLOOKUP(D1319,Empresas!$D$7:$CF$91,81,0)</f>
        <v>A</v>
      </c>
      <c r="W1319" s="78" t="str">
        <f>VLOOKUP(D1319,Empresas!$D$7:$M$91,10,0)</f>
        <v>General/Prico</v>
      </c>
      <c r="X1319" s="69" t="str">
        <f t="shared" si="210"/>
        <v>NO</v>
      </c>
      <c r="Y1319" s="153" t="str">
        <f t="shared" si="211"/>
        <v>Si aplica</v>
      </c>
      <c r="Z1319" s="147">
        <f>IF(Y1319="No aplica",0,IF(I1319="no",0,IF(I1319="No aplica",0,IF(I1319="Si",1,IF(I1319="Fisico",1,IF(I1319="Electronico",2,VLOOKUP(C1319&amp;"|"&amp;B1319&amp;"|"&amp;D1319,Empresas!$C$6:$CC$92,G1319+6+1,0)))))))</f>
        <v>1</v>
      </c>
      <c r="AA1319" s="147">
        <f>IF(AND($I1319="Si",J1319=1),1,IF(AND($I1319="Fisico",J1319=1),1,IF(AND(J1319=1,$I1319="Electronico"),2,IF(J1319=1,VLOOKUP($C1319&amp;"|"&amp;$B1319&amp;"|"&amp;$D1319,Empresas!$C$6:$CC$92,$G1319+6+1,0),0))))</f>
        <v>0</v>
      </c>
      <c r="AB1319" s="147">
        <f>IF(AND($I1319="Si",K1319=1),1,IF(AND($I1319="Fisico",K1319=1),1,IF(AND(K1319=1,$I1319="Electronico"),2,IF(K1319=1,VLOOKUP($C1319&amp;"|"&amp;$B1319&amp;"|"&amp;$D1319,Empresas!$C$6:$CC$92,$G1319+6+1,0),0))))</f>
        <v>0</v>
      </c>
      <c r="AC1319" s="147">
        <f>IF(AND($I1319="Si",L1319=1),1,IF(AND($I1319="Fisico",L1319=1),1,IF(AND(L1319=1,$I1319="Electronico"),2,IF(L1319=1,VLOOKUP($C1319&amp;"|"&amp;$B1319&amp;"|"&amp;$D1319,Empresas!$C$6:$CC$92,$G1319+6+1,0),0))))</f>
        <v>0</v>
      </c>
      <c r="AD1319" s="147">
        <f>IF(AND($I1319="Si",M1319=1),1,IF(AND($I1319="Fisico",M1319=1),1,IF(AND(M1319=1,$I1319="Electronico"),2,IF(M1319=1,VLOOKUP($C1319&amp;"|"&amp;$B1319&amp;"|"&amp;$D1319,Empresas!$C$6:$CC$92,$G1319+6+1,0),0))))</f>
        <v>0</v>
      </c>
      <c r="AE1319" s="147">
        <f>IF(AND($I1319="Si",N1319=1),1,IF(AND($I1319="Fisico",N1319=1),1,IF(AND(N1319=1,$I1319="Electronico"),2,IF(N1319=1,VLOOKUP($C1319&amp;"|"&amp;$B1319&amp;"|"&amp;$D1319,Empresas!$C$6:$CC$92,$G1319+6+1,0),0))))</f>
        <v>0</v>
      </c>
      <c r="AF1319" s="147">
        <f>IF(AND($I1319="Si",O1319=1),1,IF(AND($I1319="Fisico",O1319=1),1,IF(AND(O1319=1,$I1319="Electronico"),2,IF(O1319=1,VLOOKUP($C1319&amp;"|"&amp;$B1319&amp;"|"&amp;$D1319,Empresas!$C$6:$CC$92,$G1319+6+1,0),0))))</f>
        <v>0</v>
      </c>
      <c r="AG1319" s="147">
        <f>IF(AND($I1319="Si",P1319=1),1,IF(AND($I1319="Fisico",P1319=1),1,IF(AND(P1319=1,$I1319="Electronico"),2,IF(P1319=1,VLOOKUP($C1319&amp;"|"&amp;$B1319&amp;"|"&amp;$D1319,Empresas!$C$6:$CC$92,$G1319+6+1,0),0))))</f>
        <v>0</v>
      </c>
      <c r="AH1319" s="147">
        <f>IF(AND($I1319="Si",Q1319=1),1,IF(AND($I1319="Fisico",Q1319=1),1,IF(AND(Q1319=1,$I1319="Electronico"),2,IF(Q1319=1,VLOOKUP($C1319&amp;"|"&amp;$B1319&amp;"|"&amp;$D1319,Empresas!$C$6:$CC$92,$G1319+6+1,0),0))))</f>
        <v>0</v>
      </c>
      <c r="AI1319" s="147">
        <f>IF(AND($I1319="Si",R1319=1),1,IF(AND($I1319="Fisico",R1319=1),1,IF(AND(R1319=1,$I1319="Electronico"),2,IF(R1319=1,VLOOKUP($C1319&amp;"|"&amp;$B1319&amp;"|"&amp;$D1319,Empresas!$C$6:$CC$92,$G1319+6+1,0),0))))</f>
        <v>0</v>
      </c>
      <c r="AJ1319" s="147">
        <f>IF(AND($I1319="Si",S1319=1),1,IF(AND($I1319="Fisico",S1319=1),1,IF(AND(S1319=1,$I1319="Electronico"),2,IF(S1319=1,VLOOKUP($C1319&amp;"|"&amp;$B1319&amp;"|"&amp;$D1319,Empresas!$C$6:$CC$92,$G1319+6+1,0),0))))</f>
        <v>0</v>
      </c>
      <c r="AK1319" s="147">
        <f>IF(AND($I1319="Si",T1319=1),1,IF(AND($I1319="Fisico",T1319=1),1,IF(AND(T1319=1,$I1319="Electronico"),2,IF(T1319=1,VLOOKUP($C1319&amp;"|"&amp;$B1319&amp;"|"&amp;$D1319,Empresas!$C$6:$CC$92,$G1319+6+1,0),0))))</f>
        <v>0</v>
      </c>
      <c r="AL1319" s="147">
        <f>IF(AND($I1319="Si",U1319=1),1,IF(AND($I1319="Fisico",U1319=1),1,IF(AND(U1319=1,$I1319="Electronico"),2,IF(U1319=1,VLOOKUP($C1319&amp;"|"&amp;$B1319&amp;"|"&amp;$D1319,Empresas!$C$6:$CC$92,$G1319+6+1,0),0))))</f>
        <v>0</v>
      </c>
      <c r="AM1319" s="149">
        <f t="shared" si="212"/>
        <v>0</v>
      </c>
      <c r="AN1319" s="149">
        <f t="shared" si="213"/>
        <v>8</v>
      </c>
      <c r="AO1319" s="152">
        <f t="shared" si="214"/>
        <v>0</v>
      </c>
    </row>
    <row r="1320" spans="1:41" x14ac:dyDescent="0.25">
      <c r="A1320" s="140" t="str">
        <f>VLOOKUP(D1320,Empresas!$D$7:$F$91,3,0)</f>
        <v>Omar</v>
      </c>
      <c r="B1320" s="141" t="str">
        <f>VLOOKUP(D1320,Empresas!$D$7:$G$91,4,0)</f>
        <v>Melisa N.</v>
      </c>
      <c r="C1320" s="141" t="s">
        <v>544</v>
      </c>
      <c r="D1320" s="141" t="s">
        <v>233</v>
      </c>
      <c r="E1320" s="141" t="str">
        <f>VLOOKUP(D1320,Empresas!$D$7:$E$92,2,0)</f>
        <v>YULIANA LIBERTAD DEL AGUILA MESCO</v>
      </c>
      <c r="F1320" s="141" t="s">
        <v>180</v>
      </c>
      <c r="G1320" s="142">
        <f t="shared" si="217"/>
        <v>58</v>
      </c>
      <c r="H1320" s="142" t="str">
        <f>VLOOKUP(D1320,Empresas!$D$6:$L$92,7,0)</f>
        <v>Mensual</v>
      </c>
      <c r="I1320" s="141" t="str">
        <f>VLOOKUP(VLOOKUP(D1320&amp;"|"&amp;B1320,Empresas!$I$7:$CB$92,G1320,0),Tablas!$A$8:$B$10,2,0)</f>
        <v>No aplica</v>
      </c>
      <c r="J1320" s="78"/>
      <c r="K1320" s="78"/>
      <c r="L1320" s="78"/>
      <c r="M1320" s="78"/>
      <c r="N1320" s="78"/>
      <c r="O1320" s="78"/>
      <c r="P1320" s="78"/>
      <c r="Q1320" s="78"/>
      <c r="R1320" s="78"/>
      <c r="S1320" s="78"/>
      <c r="T1320" s="78"/>
      <c r="U1320" s="78"/>
      <c r="V1320" s="78" t="str">
        <f>VLOOKUP(D1320,Empresas!$D$7:$CF$91,81,0)</f>
        <v>A</v>
      </c>
      <c r="W1320" s="78" t="str">
        <f>VLOOKUP(D1320,Empresas!$D$7:$M$91,10,0)</f>
        <v>General/Prico</v>
      </c>
      <c r="X1320" s="69" t="str">
        <f t="shared" si="210"/>
        <v>NO</v>
      </c>
      <c r="Y1320" s="153" t="str">
        <f t="shared" si="211"/>
        <v>No aplica</v>
      </c>
      <c r="Z1320" s="147">
        <f>IF(Y1320="No aplica",0,IF(I1320="no",0,IF(I1320="No aplica",0,IF(I1320="Si",1,IF(I1320="Fisico",1,IF(I1320="Electronico",2,VLOOKUP(C1320&amp;"|"&amp;B1320&amp;"|"&amp;D1320,Empresas!$C$6:$CC$92,G1320+6+1,0)))))))</f>
        <v>0</v>
      </c>
      <c r="AA1320" s="147">
        <f>IF(AND($I1320="Si",J1320=1),1,IF(AND($I1320="Fisico",J1320=1),1,IF(AND(J1320=1,$I1320="Electronico"),2,IF(J1320=1,VLOOKUP($C1320&amp;"|"&amp;$B1320&amp;"|"&amp;$D1320,Empresas!$C$6:$CC$92,$G1320+6+1,0),0))))</f>
        <v>0</v>
      </c>
      <c r="AB1320" s="147">
        <f>IF(AND($I1320="Si",K1320=1),1,IF(AND($I1320="Fisico",K1320=1),1,IF(AND(K1320=1,$I1320="Electronico"),2,IF(K1320=1,VLOOKUP($C1320&amp;"|"&amp;$B1320&amp;"|"&amp;$D1320,Empresas!$C$6:$CC$92,$G1320+6+1,0),0))))</f>
        <v>0</v>
      </c>
      <c r="AC1320" s="147">
        <f>IF(AND($I1320="Si",L1320=1),1,IF(AND($I1320="Fisico",L1320=1),1,IF(AND(L1320=1,$I1320="Electronico"),2,IF(L1320=1,VLOOKUP($C1320&amp;"|"&amp;$B1320&amp;"|"&amp;$D1320,Empresas!$C$6:$CC$92,$G1320+6+1,0),0))))</f>
        <v>0</v>
      </c>
      <c r="AD1320" s="147">
        <f>IF(AND($I1320="Si",M1320=1),1,IF(AND($I1320="Fisico",M1320=1),1,IF(AND(M1320=1,$I1320="Electronico"),2,IF(M1320=1,VLOOKUP($C1320&amp;"|"&amp;$B1320&amp;"|"&amp;$D1320,Empresas!$C$6:$CC$92,$G1320+6+1,0),0))))</f>
        <v>0</v>
      </c>
      <c r="AE1320" s="147">
        <f>IF(AND($I1320="Si",N1320=1),1,IF(AND($I1320="Fisico",N1320=1),1,IF(AND(N1320=1,$I1320="Electronico"),2,IF(N1320=1,VLOOKUP($C1320&amp;"|"&amp;$B1320&amp;"|"&amp;$D1320,Empresas!$C$6:$CC$92,$G1320+6+1,0),0))))</f>
        <v>0</v>
      </c>
      <c r="AF1320" s="147">
        <f>IF(AND($I1320="Si",O1320=1),1,IF(AND($I1320="Fisico",O1320=1),1,IF(AND(O1320=1,$I1320="Electronico"),2,IF(O1320=1,VLOOKUP($C1320&amp;"|"&amp;$B1320&amp;"|"&amp;$D1320,Empresas!$C$6:$CC$92,$G1320+6+1,0),0))))</f>
        <v>0</v>
      </c>
      <c r="AG1320" s="147">
        <f>IF(AND($I1320="Si",P1320=1),1,IF(AND($I1320="Fisico",P1320=1),1,IF(AND(P1320=1,$I1320="Electronico"),2,IF(P1320=1,VLOOKUP($C1320&amp;"|"&amp;$B1320&amp;"|"&amp;$D1320,Empresas!$C$6:$CC$92,$G1320+6+1,0),0))))</f>
        <v>0</v>
      </c>
      <c r="AH1320" s="147">
        <f>IF(AND($I1320="Si",Q1320=1),1,IF(AND($I1320="Fisico",Q1320=1),1,IF(AND(Q1320=1,$I1320="Electronico"),2,IF(Q1320=1,VLOOKUP($C1320&amp;"|"&amp;$B1320&amp;"|"&amp;$D1320,Empresas!$C$6:$CC$92,$G1320+6+1,0),0))))</f>
        <v>0</v>
      </c>
      <c r="AI1320" s="147">
        <f>IF(AND($I1320="Si",R1320=1),1,IF(AND($I1320="Fisico",R1320=1),1,IF(AND(R1320=1,$I1320="Electronico"),2,IF(R1320=1,VLOOKUP($C1320&amp;"|"&amp;$B1320&amp;"|"&amp;$D1320,Empresas!$C$6:$CC$92,$G1320+6+1,0),0))))</f>
        <v>0</v>
      </c>
      <c r="AJ1320" s="147">
        <f>IF(AND($I1320="Si",S1320=1),1,IF(AND($I1320="Fisico",S1320=1),1,IF(AND(S1320=1,$I1320="Electronico"),2,IF(S1320=1,VLOOKUP($C1320&amp;"|"&amp;$B1320&amp;"|"&amp;$D1320,Empresas!$C$6:$CC$92,$G1320+6+1,0),0))))</f>
        <v>0</v>
      </c>
      <c r="AK1320" s="147">
        <f>IF(AND($I1320="Si",T1320=1),1,IF(AND($I1320="Fisico",T1320=1),1,IF(AND(T1320=1,$I1320="Electronico"),2,IF(T1320=1,VLOOKUP($C1320&amp;"|"&amp;$B1320&amp;"|"&amp;$D1320,Empresas!$C$6:$CC$92,$G1320+6+1,0),0))))</f>
        <v>0</v>
      </c>
      <c r="AL1320" s="147">
        <f>IF(AND($I1320="Si",U1320=1),1,IF(AND($I1320="Fisico",U1320=1),1,IF(AND(U1320=1,$I1320="Electronico"),2,IF(U1320=1,VLOOKUP($C1320&amp;"|"&amp;$B1320&amp;"|"&amp;$D1320,Empresas!$C$6:$CC$92,$G1320+6+1,0),0))))</f>
        <v>0</v>
      </c>
      <c r="AM1320" s="149">
        <f t="shared" si="212"/>
        <v>0</v>
      </c>
      <c r="AN1320" s="149">
        <f t="shared" si="213"/>
        <v>0</v>
      </c>
      <c r="AO1320" s="152">
        <f t="shared" si="214"/>
        <v>0</v>
      </c>
    </row>
    <row r="1321" spans="1:41" x14ac:dyDescent="0.25">
      <c r="A1321" s="140" t="str">
        <f>VLOOKUP(D1321,Empresas!$D$7:$F$91,3,0)</f>
        <v>Omar</v>
      </c>
      <c r="B1321" s="141" t="str">
        <f>VLOOKUP(D1321,Empresas!$D$7:$G$91,4,0)</f>
        <v>Melisa N.</v>
      </c>
      <c r="C1321" s="141" t="s">
        <v>544</v>
      </c>
      <c r="D1321" s="141" t="s">
        <v>233</v>
      </c>
      <c r="E1321" s="141" t="str">
        <f>VLOOKUP(D1321,Empresas!$D$7:$E$92,2,0)</f>
        <v>YULIANA LIBERTAD DEL AGUILA MESCO</v>
      </c>
      <c r="F1321" s="141" t="s">
        <v>181</v>
      </c>
      <c r="G1321" s="142">
        <f t="shared" si="217"/>
        <v>59</v>
      </c>
      <c r="H1321" s="142" t="str">
        <f>VLOOKUP(D1321,Empresas!$D$6:$L$92,7,0)</f>
        <v>Mensual</v>
      </c>
      <c r="I1321" s="141" t="str">
        <f>VLOOKUP(VLOOKUP(D1321&amp;"|"&amp;B1321,Empresas!$I$7:$CB$92,G1321,0),Tablas!$A$8:$B$10,2,0)</f>
        <v>No aplica</v>
      </c>
      <c r="J1321" s="78"/>
      <c r="K1321" s="78"/>
      <c r="L1321" s="78"/>
      <c r="M1321" s="78"/>
      <c r="N1321" s="78"/>
      <c r="O1321" s="78"/>
      <c r="P1321" s="78"/>
      <c r="Q1321" s="78"/>
      <c r="R1321" s="78"/>
      <c r="S1321" s="78"/>
      <c r="T1321" s="78"/>
      <c r="U1321" s="78"/>
      <c r="V1321" s="78" t="str">
        <f>VLOOKUP(D1321,Empresas!$D$7:$CF$91,81,0)</f>
        <v>A</v>
      </c>
      <c r="W1321" s="78" t="str">
        <f>VLOOKUP(D1321,Empresas!$D$7:$M$91,10,0)</f>
        <v>General/Prico</v>
      </c>
      <c r="X1321" s="69" t="str">
        <f t="shared" si="210"/>
        <v>NO</v>
      </c>
      <c r="Y1321" s="153" t="str">
        <f t="shared" si="211"/>
        <v>No aplica</v>
      </c>
      <c r="Z1321" s="147">
        <f>IF(Y1321="No aplica",0,IF(I1321="no",0,IF(I1321="No aplica",0,IF(I1321="Si",1,IF(I1321="Fisico",1,IF(I1321="Electronico",2,VLOOKUP(C1321&amp;"|"&amp;B1321&amp;"|"&amp;D1321,Empresas!$C$6:$CC$92,G1321+6+1,0)))))))</f>
        <v>0</v>
      </c>
      <c r="AA1321" s="147">
        <f>IF(AND($I1321="Si",J1321=1),1,IF(AND($I1321="Fisico",J1321=1),1,IF(AND(J1321=1,$I1321="Electronico"),2,IF(J1321=1,VLOOKUP($C1321&amp;"|"&amp;$B1321&amp;"|"&amp;$D1321,Empresas!$C$6:$CC$92,$G1321+6+1,0),0))))</f>
        <v>0</v>
      </c>
      <c r="AB1321" s="147">
        <f>IF(AND($I1321="Si",K1321=1),1,IF(AND($I1321="Fisico",K1321=1),1,IF(AND(K1321=1,$I1321="Electronico"),2,IF(K1321=1,VLOOKUP($C1321&amp;"|"&amp;$B1321&amp;"|"&amp;$D1321,Empresas!$C$6:$CC$92,$G1321+6+1,0),0))))</f>
        <v>0</v>
      </c>
      <c r="AC1321" s="147">
        <f>IF(AND($I1321="Si",L1321=1),1,IF(AND($I1321="Fisico",L1321=1),1,IF(AND(L1321=1,$I1321="Electronico"),2,IF(L1321=1,VLOOKUP($C1321&amp;"|"&amp;$B1321&amp;"|"&amp;$D1321,Empresas!$C$6:$CC$92,$G1321+6+1,0),0))))</f>
        <v>0</v>
      </c>
      <c r="AD1321" s="147">
        <f>IF(AND($I1321="Si",M1321=1),1,IF(AND($I1321="Fisico",M1321=1),1,IF(AND(M1321=1,$I1321="Electronico"),2,IF(M1321=1,VLOOKUP($C1321&amp;"|"&amp;$B1321&amp;"|"&amp;$D1321,Empresas!$C$6:$CC$92,$G1321+6+1,0),0))))</f>
        <v>0</v>
      </c>
      <c r="AE1321" s="147">
        <f>IF(AND($I1321="Si",N1321=1),1,IF(AND($I1321="Fisico",N1321=1),1,IF(AND(N1321=1,$I1321="Electronico"),2,IF(N1321=1,VLOOKUP($C1321&amp;"|"&amp;$B1321&amp;"|"&amp;$D1321,Empresas!$C$6:$CC$92,$G1321+6+1,0),0))))</f>
        <v>0</v>
      </c>
      <c r="AF1321" s="147">
        <f>IF(AND($I1321="Si",O1321=1),1,IF(AND($I1321="Fisico",O1321=1),1,IF(AND(O1321=1,$I1321="Electronico"),2,IF(O1321=1,VLOOKUP($C1321&amp;"|"&amp;$B1321&amp;"|"&amp;$D1321,Empresas!$C$6:$CC$92,$G1321+6+1,0),0))))</f>
        <v>0</v>
      </c>
      <c r="AG1321" s="147">
        <f>IF(AND($I1321="Si",P1321=1),1,IF(AND($I1321="Fisico",P1321=1),1,IF(AND(P1321=1,$I1321="Electronico"),2,IF(P1321=1,VLOOKUP($C1321&amp;"|"&amp;$B1321&amp;"|"&amp;$D1321,Empresas!$C$6:$CC$92,$G1321+6+1,0),0))))</f>
        <v>0</v>
      </c>
      <c r="AH1321" s="147">
        <f>IF(AND($I1321="Si",Q1321=1),1,IF(AND($I1321="Fisico",Q1321=1),1,IF(AND(Q1321=1,$I1321="Electronico"),2,IF(Q1321=1,VLOOKUP($C1321&amp;"|"&amp;$B1321&amp;"|"&amp;$D1321,Empresas!$C$6:$CC$92,$G1321+6+1,0),0))))</f>
        <v>0</v>
      </c>
      <c r="AI1321" s="147">
        <f>IF(AND($I1321="Si",R1321=1),1,IF(AND($I1321="Fisico",R1321=1),1,IF(AND(R1321=1,$I1321="Electronico"),2,IF(R1321=1,VLOOKUP($C1321&amp;"|"&amp;$B1321&amp;"|"&amp;$D1321,Empresas!$C$6:$CC$92,$G1321+6+1,0),0))))</f>
        <v>0</v>
      </c>
      <c r="AJ1321" s="147">
        <f>IF(AND($I1321="Si",S1321=1),1,IF(AND($I1321="Fisico",S1321=1),1,IF(AND(S1321=1,$I1321="Electronico"),2,IF(S1321=1,VLOOKUP($C1321&amp;"|"&amp;$B1321&amp;"|"&amp;$D1321,Empresas!$C$6:$CC$92,$G1321+6+1,0),0))))</f>
        <v>0</v>
      </c>
      <c r="AK1321" s="147">
        <f>IF(AND($I1321="Si",T1321=1),1,IF(AND($I1321="Fisico",T1321=1),1,IF(AND(T1321=1,$I1321="Electronico"),2,IF(T1321=1,VLOOKUP($C1321&amp;"|"&amp;$B1321&amp;"|"&amp;$D1321,Empresas!$C$6:$CC$92,$G1321+6+1,0),0))))</f>
        <v>0</v>
      </c>
      <c r="AL1321" s="147">
        <f>IF(AND($I1321="Si",U1321=1),1,IF(AND($I1321="Fisico",U1321=1),1,IF(AND(U1321=1,$I1321="Electronico"),2,IF(U1321=1,VLOOKUP($C1321&amp;"|"&amp;$B1321&amp;"|"&amp;$D1321,Empresas!$C$6:$CC$92,$G1321+6+1,0),0))))</f>
        <v>0</v>
      </c>
      <c r="AM1321" s="149">
        <f t="shared" si="212"/>
        <v>0</v>
      </c>
      <c r="AN1321" s="149">
        <f t="shared" si="213"/>
        <v>0</v>
      </c>
      <c r="AO1321" s="152">
        <f t="shared" si="214"/>
        <v>0</v>
      </c>
    </row>
    <row r="1322" spans="1:41" x14ac:dyDescent="0.25">
      <c r="A1322" s="140" t="str">
        <f>VLOOKUP(D1322,Empresas!$D$7:$F$91,3,0)</f>
        <v>Omar</v>
      </c>
      <c r="B1322" s="141" t="str">
        <f>VLOOKUP(D1322,Empresas!$D$7:$G$91,4,0)</f>
        <v>Melisa N.</v>
      </c>
      <c r="C1322" s="141" t="s">
        <v>544</v>
      </c>
      <c r="D1322" s="141" t="s">
        <v>233</v>
      </c>
      <c r="E1322" s="141" t="str">
        <f>VLOOKUP(D1322,Empresas!$D$7:$E$92,2,0)</f>
        <v>YULIANA LIBERTAD DEL AGUILA MESCO</v>
      </c>
      <c r="F1322" s="141" t="s">
        <v>182</v>
      </c>
      <c r="G1322" s="142">
        <f t="shared" si="217"/>
        <v>60</v>
      </c>
      <c r="H1322" s="142" t="str">
        <f>VLOOKUP(D1322,Empresas!$D$6:$L$92,7,0)</f>
        <v>Mensual</v>
      </c>
      <c r="I1322" s="141" t="str">
        <f>VLOOKUP(VLOOKUP(D1322&amp;"|"&amp;B1322,Empresas!$I$7:$CB$92,G1322,0),Tablas!$A$8:$B$10,2,0)</f>
        <v>Fisico</v>
      </c>
      <c r="J1322" s="78">
        <v>2</v>
      </c>
      <c r="K1322" s="78">
        <v>2</v>
      </c>
      <c r="L1322" s="78">
        <v>2</v>
      </c>
      <c r="M1322" s="78">
        <v>2</v>
      </c>
      <c r="N1322" s="78">
        <v>2</v>
      </c>
      <c r="O1322" s="78">
        <v>2</v>
      </c>
      <c r="P1322" s="78">
        <v>2</v>
      </c>
      <c r="Q1322" s="78">
        <v>2</v>
      </c>
      <c r="R1322" s="78"/>
      <c r="S1322" s="78"/>
      <c r="T1322" s="78"/>
      <c r="U1322" s="78"/>
      <c r="V1322" s="78" t="str">
        <f>VLOOKUP(D1322,Empresas!$D$7:$CF$91,81,0)</f>
        <v>A</v>
      </c>
      <c r="W1322" s="78" t="str">
        <f>VLOOKUP(D1322,Empresas!$D$7:$M$91,10,0)</f>
        <v>General/Prico</v>
      </c>
      <c r="X1322" s="69" t="str">
        <f t="shared" si="210"/>
        <v>NO</v>
      </c>
      <c r="Y1322" s="153" t="str">
        <f t="shared" si="211"/>
        <v>Si aplica</v>
      </c>
      <c r="Z1322" s="147">
        <f>IF(Y1322="No aplica",0,IF(I1322="no",0,IF(I1322="No aplica",0,IF(I1322="Si",1,IF(I1322="Fisico",1,IF(I1322="Electronico",2,VLOOKUP(C1322&amp;"|"&amp;B1322&amp;"|"&amp;D1322,Empresas!$C$6:$CC$92,G1322+6+1,0)))))))</f>
        <v>1</v>
      </c>
      <c r="AA1322" s="147">
        <f>IF(AND($I1322="Si",J1322=1),1,IF(AND($I1322="Fisico",J1322=1),1,IF(AND(J1322=1,$I1322="Electronico"),2,IF(J1322=1,VLOOKUP($C1322&amp;"|"&amp;$B1322&amp;"|"&amp;$D1322,Empresas!$C$6:$CC$92,$G1322+6+1,0),0))))</f>
        <v>0</v>
      </c>
      <c r="AB1322" s="147">
        <f>IF(AND($I1322="Si",K1322=1),1,IF(AND($I1322="Fisico",K1322=1),1,IF(AND(K1322=1,$I1322="Electronico"),2,IF(K1322=1,VLOOKUP($C1322&amp;"|"&amp;$B1322&amp;"|"&amp;$D1322,Empresas!$C$6:$CC$92,$G1322+6+1,0),0))))</f>
        <v>0</v>
      </c>
      <c r="AC1322" s="147">
        <f>IF(AND($I1322="Si",L1322=1),1,IF(AND($I1322="Fisico",L1322=1),1,IF(AND(L1322=1,$I1322="Electronico"),2,IF(L1322=1,VLOOKUP($C1322&amp;"|"&amp;$B1322&amp;"|"&amp;$D1322,Empresas!$C$6:$CC$92,$G1322+6+1,0),0))))</f>
        <v>0</v>
      </c>
      <c r="AD1322" s="147">
        <f>IF(AND($I1322="Si",M1322=1),1,IF(AND($I1322="Fisico",M1322=1),1,IF(AND(M1322=1,$I1322="Electronico"),2,IF(M1322=1,VLOOKUP($C1322&amp;"|"&amp;$B1322&amp;"|"&amp;$D1322,Empresas!$C$6:$CC$92,$G1322+6+1,0),0))))</f>
        <v>0</v>
      </c>
      <c r="AE1322" s="147">
        <f>IF(AND($I1322="Si",N1322=1),1,IF(AND($I1322="Fisico",N1322=1),1,IF(AND(N1322=1,$I1322="Electronico"),2,IF(N1322=1,VLOOKUP($C1322&amp;"|"&amp;$B1322&amp;"|"&amp;$D1322,Empresas!$C$6:$CC$92,$G1322+6+1,0),0))))</f>
        <v>0</v>
      </c>
      <c r="AF1322" s="147">
        <f>IF(AND($I1322="Si",O1322=1),1,IF(AND($I1322="Fisico",O1322=1),1,IF(AND(O1322=1,$I1322="Electronico"),2,IF(O1322=1,VLOOKUP($C1322&amp;"|"&amp;$B1322&amp;"|"&amp;$D1322,Empresas!$C$6:$CC$92,$G1322+6+1,0),0))))</f>
        <v>0</v>
      </c>
      <c r="AG1322" s="147">
        <f>IF(AND($I1322="Si",P1322=1),1,IF(AND($I1322="Fisico",P1322=1),1,IF(AND(P1322=1,$I1322="Electronico"),2,IF(P1322=1,VLOOKUP($C1322&amp;"|"&amp;$B1322&amp;"|"&amp;$D1322,Empresas!$C$6:$CC$92,$G1322+6+1,0),0))))</f>
        <v>0</v>
      </c>
      <c r="AH1322" s="147">
        <f>IF(AND($I1322="Si",Q1322=1),1,IF(AND($I1322="Fisico",Q1322=1),1,IF(AND(Q1322=1,$I1322="Electronico"),2,IF(Q1322=1,VLOOKUP($C1322&amp;"|"&amp;$B1322&amp;"|"&amp;$D1322,Empresas!$C$6:$CC$92,$G1322+6+1,0),0))))</f>
        <v>0</v>
      </c>
      <c r="AI1322" s="147">
        <f>IF(AND($I1322="Si",R1322=1),1,IF(AND($I1322="Fisico",R1322=1),1,IF(AND(R1322=1,$I1322="Electronico"),2,IF(R1322=1,VLOOKUP($C1322&amp;"|"&amp;$B1322&amp;"|"&amp;$D1322,Empresas!$C$6:$CC$92,$G1322+6+1,0),0))))</f>
        <v>0</v>
      </c>
      <c r="AJ1322" s="147">
        <f>IF(AND($I1322="Si",S1322=1),1,IF(AND($I1322="Fisico",S1322=1),1,IF(AND(S1322=1,$I1322="Electronico"),2,IF(S1322=1,VLOOKUP($C1322&amp;"|"&amp;$B1322&amp;"|"&amp;$D1322,Empresas!$C$6:$CC$92,$G1322+6+1,0),0))))</f>
        <v>0</v>
      </c>
      <c r="AK1322" s="147">
        <f>IF(AND($I1322="Si",T1322=1),1,IF(AND($I1322="Fisico",T1322=1),1,IF(AND(T1322=1,$I1322="Electronico"),2,IF(T1322=1,VLOOKUP($C1322&amp;"|"&amp;$B1322&amp;"|"&amp;$D1322,Empresas!$C$6:$CC$92,$G1322+6+1,0),0))))</f>
        <v>0</v>
      </c>
      <c r="AL1322" s="147">
        <f>IF(AND($I1322="Si",U1322=1),1,IF(AND($I1322="Fisico",U1322=1),1,IF(AND(U1322=1,$I1322="Electronico"),2,IF(U1322=1,VLOOKUP($C1322&amp;"|"&amp;$B1322&amp;"|"&amp;$D1322,Empresas!$C$6:$CC$92,$G1322+6+1,0),0))))</f>
        <v>0</v>
      </c>
      <c r="AM1322" s="149">
        <f t="shared" si="212"/>
        <v>0</v>
      </c>
      <c r="AN1322" s="149">
        <f t="shared" si="213"/>
        <v>8</v>
      </c>
      <c r="AO1322" s="152">
        <f t="shared" si="214"/>
        <v>0</v>
      </c>
    </row>
    <row r="1323" spans="1:41" x14ac:dyDescent="0.25">
      <c r="A1323" s="143" t="str">
        <f>VLOOKUP(D1323,Empresas!$D$7:$F$91,3,0)</f>
        <v>Omar</v>
      </c>
      <c r="B1323" s="144" t="str">
        <f>VLOOKUP(D1323,Empresas!$D$7:$G$91,4,0)</f>
        <v>Melisa N.</v>
      </c>
      <c r="C1323" s="144" t="s">
        <v>544</v>
      </c>
      <c r="D1323" s="144" t="s">
        <v>233</v>
      </c>
      <c r="E1323" s="144" t="str">
        <f>VLOOKUP(D1323,Empresas!$D$7:$E$92,2,0)</f>
        <v>YULIANA LIBERTAD DEL AGUILA MESCO</v>
      </c>
      <c r="F1323" s="144" t="s">
        <v>183</v>
      </c>
      <c r="G1323" s="145">
        <f>+Empresas!$BR$2</f>
        <v>62</v>
      </c>
      <c r="H1323" s="145" t="str">
        <f>VLOOKUP(D1323,Empresas!$D$6:$L$92,7,0)</f>
        <v>Mensual</v>
      </c>
      <c r="I1323" s="144" t="str">
        <f>VLOOKUP(VLOOKUP(D1323&amp;"|"&amp;B1323,Empresas!$I$7:$CB$92,G1323,0),Tablas!$A$13:$B$14,2,0)</f>
        <v>Si</v>
      </c>
      <c r="J1323" s="78">
        <v>1</v>
      </c>
      <c r="K1323" s="78">
        <v>1</v>
      </c>
      <c r="L1323" s="78">
        <v>1</v>
      </c>
      <c r="M1323" s="78">
        <v>1</v>
      </c>
      <c r="N1323" s="78">
        <v>1</v>
      </c>
      <c r="O1323" s="78">
        <v>1</v>
      </c>
      <c r="P1323" s="78">
        <v>1</v>
      </c>
      <c r="Q1323" s="78">
        <v>2</v>
      </c>
      <c r="R1323" s="78"/>
      <c r="S1323" s="78"/>
      <c r="T1323" s="78"/>
      <c r="U1323" s="78"/>
      <c r="V1323" s="78" t="str">
        <f>VLOOKUP(D1323,Empresas!$D$7:$CF$91,81,0)</f>
        <v>A</v>
      </c>
      <c r="W1323" s="78" t="str">
        <f>VLOOKUP(D1323,Empresas!$D$7:$M$91,10,0)</f>
        <v>General/Prico</v>
      </c>
      <c r="X1323" s="69" t="str">
        <f t="shared" si="210"/>
        <v>SI</v>
      </c>
      <c r="Y1323" s="153" t="str">
        <f t="shared" si="211"/>
        <v>Si aplica</v>
      </c>
      <c r="Z1323" s="147">
        <f>IF(Y1323="No aplica",0,IF(I1323="no",0,IF(I1323="No aplica",0,IF(I1323="Si",1,IF(I1323="Fisico",1,IF(I1323="Electronico",2,VLOOKUP(C1323&amp;"|"&amp;B1323&amp;"|"&amp;D1323,Empresas!$C$6:$CC$92,G1323+6+1,0)))))))</f>
        <v>1</v>
      </c>
      <c r="AA1323" s="147">
        <f>IF(AND($I1323="Si",J1323=1),1,IF(AND($I1323="Fisico",J1323=1),1,IF(AND(J1323=1,$I1323="Electronico"),2,IF(J1323=1,VLOOKUP($C1323&amp;"|"&amp;$B1323&amp;"|"&amp;$D1323,Empresas!$C$6:$CC$92,$G1323+6+1,0),0))))</f>
        <v>1</v>
      </c>
      <c r="AB1323" s="147">
        <f>IF(AND($I1323="Si",K1323=1),1,IF(AND($I1323="Fisico",K1323=1),1,IF(AND(K1323=1,$I1323="Electronico"),2,IF(K1323=1,VLOOKUP($C1323&amp;"|"&amp;$B1323&amp;"|"&amp;$D1323,Empresas!$C$6:$CC$92,$G1323+6+1,0),0))))</f>
        <v>1</v>
      </c>
      <c r="AC1323" s="147">
        <f>IF(AND($I1323="Si",L1323=1),1,IF(AND($I1323="Fisico",L1323=1),1,IF(AND(L1323=1,$I1323="Electronico"),2,IF(L1323=1,VLOOKUP($C1323&amp;"|"&amp;$B1323&amp;"|"&amp;$D1323,Empresas!$C$6:$CC$92,$G1323+6+1,0),0))))</f>
        <v>1</v>
      </c>
      <c r="AD1323" s="147">
        <f>IF(AND($I1323="Si",M1323=1),1,IF(AND($I1323="Fisico",M1323=1),1,IF(AND(M1323=1,$I1323="Electronico"),2,IF(M1323=1,VLOOKUP($C1323&amp;"|"&amp;$B1323&amp;"|"&amp;$D1323,Empresas!$C$6:$CC$92,$G1323+6+1,0),0))))</f>
        <v>1</v>
      </c>
      <c r="AE1323" s="147">
        <f>IF(AND($I1323="Si",N1323=1),1,IF(AND($I1323="Fisico",N1323=1),1,IF(AND(N1323=1,$I1323="Electronico"),2,IF(N1323=1,VLOOKUP($C1323&amp;"|"&amp;$B1323&amp;"|"&amp;$D1323,Empresas!$C$6:$CC$92,$G1323+6+1,0),0))))</f>
        <v>1</v>
      </c>
      <c r="AF1323" s="147">
        <f>IF(AND($I1323="Si",O1323=1),1,IF(AND($I1323="Fisico",O1323=1),1,IF(AND(O1323=1,$I1323="Electronico"),2,IF(O1323=1,VLOOKUP($C1323&amp;"|"&amp;$B1323&amp;"|"&amp;$D1323,Empresas!$C$6:$CC$92,$G1323+6+1,0),0))))</f>
        <v>1</v>
      </c>
      <c r="AG1323" s="147">
        <f>IF(AND($I1323="Si",P1323=1),1,IF(AND($I1323="Fisico",P1323=1),1,IF(AND(P1323=1,$I1323="Electronico"),2,IF(P1323=1,VLOOKUP($C1323&amp;"|"&amp;$B1323&amp;"|"&amp;$D1323,Empresas!$C$6:$CC$92,$G1323+6+1,0),0))))</f>
        <v>1</v>
      </c>
      <c r="AH1323" s="147">
        <f>IF(AND($I1323="Si",Q1323=1),1,IF(AND($I1323="Fisico",Q1323=1),1,IF(AND(Q1323=1,$I1323="Electronico"),2,IF(Q1323=1,VLOOKUP($C1323&amp;"|"&amp;$B1323&amp;"|"&amp;$D1323,Empresas!$C$6:$CC$92,$G1323+6+1,0),0))))</f>
        <v>0</v>
      </c>
      <c r="AI1323" s="147">
        <f>IF(AND($I1323="Si",R1323=1),1,IF(AND($I1323="Fisico",R1323=1),1,IF(AND(R1323=1,$I1323="Electronico"),2,IF(R1323=1,VLOOKUP($C1323&amp;"|"&amp;$B1323&amp;"|"&amp;$D1323,Empresas!$C$6:$CC$92,$G1323+6+1,0),0))))</f>
        <v>0</v>
      </c>
      <c r="AJ1323" s="147">
        <f>IF(AND($I1323="Si",S1323=1),1,IF(AND($I1323="Fisico",S1323=1),1,IF(AND(S1323=1,$I1323="Electronico"),2,IF(S1323=1,VLOOKUP($C1323&amp;"|"&amp;$B1323&amp;"|"&amp;$D1323,Empresas!$C$6:$CC$92,$G1323+6+1,0),0))))</f>
        <v>0</v>
      </c>
      <c r="AK1323" s="147">
        <f>IF(AND($I1323="Si",T1323=1),1,IF(AND($I1323="Fisico",T1323=1),1,IF(AND(T1323=1,$I1323="Electronico"),2,IF(T1323=1,VLOOKUP($C1323&amp;"|"&amp;$B1323&amp;"|"&amp;$D1323,Empresas!$C$6:$CC$92,$G1323+6+1,0),0))))</f>
        <v>0</v>
      </c>
      <c r="AL1323" s="147">
        <f>IF(AND($I1323="Si",U1323=1),1,IF(AND($I1323="Fisico",U1323=1),1,IF(AND(U1323=1,$I1323="Electronico"),2,IF(U1323=1,VLOOKUP($C1323&amp;"|"&amp;$B1323&amp;"|"&amp;$D1323,Empresas!$C$6:$CC$92,$G1323+6+1,0),0))))</f>
        <v>0</v>
      </c>
      <c r="AM1323" s="149">
        <f t="shared" si="212"/>
        <v>7</v>
      </c>
      <c r="AN1323" s="149">
        <f t="shared" si="213"/>
        <v>8</v>
      </c>
      <c r="AO1323" s="152">
        <f t="shared" si="214"/>
        <v>0.875</v>
      </c>
    </row>
    <row r="1324" spans="1:41" x14ac:dyDescent="0.25">
      <c r="A1324" s="143" t="str">
        <f>VLOOKUP(D1324,Empresas!$D$7:$F$91,3,0)</f>
        <v>Omar</v>
      </c>
      <c r="B1324" s="144" t="str">
        <f>VLOOKUP(D1324,Empresas!$D$7:$G$91,4,0)</f>
        <v>Melisa N.</v>
      </c>
      <c r="C1324" s="144" t="s">
        <v>544</v>
      </c>
      <c r="D1324" s="144" t="s">
        <v>233</v>
      </c>
      <c r="E1324" s="144" t="str">
        <f>VLOOKUP(D1324,Empresas!$D$7:$E$92,2,0)</f>
        <v>YULIANA LIBERTAD DEL AGUILA MESCO</v>
      </c>
      <c r="F1324" s="144" t="s">
        <v>184</v>
      </c>
      <c r="G1324" s="145">
        <f>+G1323+1</f>
        <v>63</v>
      </c>
      <c r="H1324" s="145" t="str">
        <f>VLOOKUP(D1324,Empresas!$D$6:$L$92,7,0)</f>
        <v>Mensual</v>
      </c>
      <c r="I1324" s="144" t="str">
        <f>VLOOKUP(VLOOKUP(D1324&amp;"|"&amp;B1324,Empresas!$I$7:$CB$92,G1324,0),Tablas!$A$13:$B$14,2,0)</f>
        <v>Si</v>
      </c>
      <c r="J1324" s="78">
        <v>1</v>
      </c>
      <c r="K1324" s="78">
        <v>1</v>
      </c>
      <c r="L1324" s="78">
        <v>1</v>
      </c>
      <c r="M1324" s="78">
        <v>1</v>
      </c>
      <c r="N1324" s="78">
        <v>1</v>
      </c>
      <c r="O1324" s="78">
        <v>1</v>
      </c>
      <c r="P1324" s="78">
        <v>1</v>
      </c>
      <c r="Q1324" s="78">
        <v>2</v>
      </c>
      <c r="R1324" s="78"/>
      <c r="S1324" s="78"/>
      <c r="T1324" s="78"/>
      <c r="U1324" s="78"/>
      <c r="V1324" s="78" t="str">
        <f>VLOOKUP(D1324,Empresas!$D$7:$CF$91,81,0)</f>
        <v>A</v>
      </c>
      <c r="W1324" s="78" t="str">
        <f>VLOOKUP(D1324,Empresas!$D$7:$M$91,10,0)</f>
        <v>General/Prico</v>
      </c>
      <c r="X1324" s="69" t="str">
        <f t="shared" si="210"/>
        <v>SI</v>
      </c>
      <c r="Y1324" s="153" t="str">
        <f t="shared" si="211"/>
        <v>Si aplica</v>
      </c>
      <c r="Z1324" s="147">
        <f>IF(Y1324="No aplica",0,IF(I1324="no",0,IF(I1324="No aplica",0,IF(I1324="Si",1,IF(I1324="Fisico",1,IF(I1324="Electronico",2,VLOOKUP(C1324&amp;"|"&amp;B1324&amp;"|"&amp;D1324,Empresas!$C$6:$CC$92,G1324+6+1,0)))))))</f>
        <v>1</v>
      </c>
      <c r="AA1324" s="147">
        <f>IF(AND($I1324="Si",J1324=1),1,IF(AND($I1324="Fisico",J1324=1),1,IF(AND(J1324=1,$I1324="Electronico"),2,IF(J1324=1,VLOOKUP($C1324&amp;"|"&amp;$B1324&amp;"|"&amp;$D1324,Empresas!$C$6:$CC$92,$G1324+6+1,0),0))))</f>
        <v>1</v>
      </c>
      <c r="AB1324" s="147">
        <f>IF(AND($I1324="Si",K1324=1),1,IF(AND($I1324="Fisico",K1324=1),1,IF(AND(K1324=1,$I1324="Electronico"),2,IF(K1324=1,VLOOKUP($C1324&amp;"|"&amp;$B1324&amp;"|"&amp;$D1324,Empresas!$C$6:$CC$92,$G1324+6+1,0),0))))</f>
        <v>1</v>
      </c>
      <c r="AC1324" s="147">
        <f>IF(AND($I1324="Si",L1324=1),1,IF(AND($I1324="Fisico",L1324=1),1,IF(AND(L1324=1,$I1324="Electronico"),2,IF(L1324=1,VLOOKUP($C1324&amp;"|"&amp;$B1324&amp;"|"&amp;$D1324,Empresas!$C$6:$CC$92,$G1324+6+1,0),0))))</f>
        <v>1</v>
      </c>
      <c r="AD1324" s="147">
        <f>IF(AND($I1324="Si",M1324=1),1,IF(AND($I1324="Fisico",M1324=1),1,IF(AND(M1324=1,$I1324="Electronico"),2,IF(M1324=1,VLOOKUP($C1324&amp;"|"&amp;$B1324&amp;"|"&amp;$D1324,Empresas!$C$6:$CC$92,$G1324+6+1,0),0))))</f>
        <v>1</v>
      </c>
      <c r="AE1324" s="147">
        <f>IF(AND($I1324="Si",N1324=1),1,IF(AND($I1324="Fisico",N1324=1),1,IF(AND(N1324=1,$I1324="Electronico"),2,IF(N1324=1,VLOOKUP($C1324&amp;"|"&amp;$B1324&amp;"|"&amp;$D1324,Empresas!$C$6:$CC$92,$G1324+6+1,0),0))))</f>
        <v>1</v>
      </c>
      <c r="AF1324" s="147">
        <f>IF(AND($I1324="Si",O1324=1),1,IF(AND($I1324="Fisico",O1324=1),1,IF(AND(O1324=1,$I1324="Electronico"),2,IF(O1324=1,VLOOKUP($C1324&amp;"|"&amp;$B1324&amp;"|"&amp;$D1324,Empresas!$C$6:$CC$92,$G1324+6+1,0),0))))</f>
        <v>1</v>
      </c>
      <c r="AG1324" s="147">
        <f>IF(AND($I1324="Si",P1324=1),1,IF(AND($I1324="Fisico",P1324=1),1,IF(AND(P1324=1,$I1324="Electronico"),2,IF(P1324=1,VLOOKUP($C1324&amp;"|"&amp;$B1324&amp;"|"&amp;$D1324,Empresas!$C$6:$CC$92,$G1324+6+1,0),0))))</f>
        <v>1</v>
      </c>
      <c r="AH1324" s="147">
        <f>IF(AND($I1324="Si",Q1324=1),1,IF(AND($I1324="Fisico",Q1324=1),1,IF(AND(Q1324=1,$I1324="Electronico"),2,IF(Q1324=1,VLOOKUP($C1324&amp;"|"&amp;$B1324&amp;"|"&amp;$D1324,Empresas!$C$6:$CC$92,$G1324+6+1,0),0))))</f>
        <v>0</v>
      </c>
      <c r="AI1324" s="147">
        <f>IF(AND($I1324="Si",R1324=1),1,IF(AND($I1324="Fisico",R1324=1),1,IF(AND(R1324=1,$I1324="Electronico"),2,IF(R1324=1,VLOOKUP($C1324&amp;"|"&amp;$B1324&amp;"|"&amp;$D1324,Empresas!$C$6:$CC$92,$G1324+6+1,0),0))))</f>
        <v>0</v>
      </c>
      <c r="AJ1324" s="147">
        <f>IF(AND($I1324="Si",S1324=1),1,IF(AND($I1324="Fisico",S1324=1),1,IF(AND(S1324=1,$I1324="Electronico"),2,IF(S1324=1,VLOOKUP($C1324&amp;"|"&amp;$B1324&amp;"|"&amp;$D1324,Empresas!$C$6:$CC$92,$G1324+6+1,0),0))))</f>
        <v>0</v>
      </c>
      <c r="AK1324" s="147">
        <f>IF(AND($I1324="Si",T1324=1),1,IF(AND($I1324="Fisico",T1324=1),1,IF(AND(T1324=1,$I1324="Electronico"),2,IF(T1324=1,VLOOKUP($C1324&amp;"|"&amp;$B1324&amp;"|"&amp;$D1324,Empresas!$C$6:$CC$92,$G1324+6+1,0),0))))</f>
        <v>0</v>
      </c>
      <c r="AL1324" s="147">
        <f>IF(AND($I1324="Si",U1324=1),1,IF(AND($I1324="Fisico",U1324=1),1,IF(AND(U1324=1,$I1324="Electronico"),2,IF(U1324=1,VLOOKUP($C1324&amp;"|"&amp;$B1324&amp;"|"&amp;$D1324,Empresas!$C$6:$CC$92,$G1324+6+1,0),0))))</f>
        <v>0</v>
      </c>
      <c r="AM1324" s="149">
        <f t="shared" si="212"/>
        <v>7</v>
      </c>
      <c r="AN1324" s="149">
        <f t="shared" si="213"/>
        <v>8</v>
      </c>
      <c r="AO1324" s="152">
        <f t="shared" si="214"/>
        <v>0.875</v>
      </c>
    </row>
    <row r="1325" spans="1:41" x14ac:dyDescent="0.25">
      <c r="A1325" s="143" t="str">
        <f>VLOOKUP(D1325,Empresas!$D$7:$F$91,3,0)</f>
        <v>Omar</v>
      </c>
      <c r="B1325" s="144" t="str">
        <f>VLOOKUP(D1325,Empresas!$D$7:$G$91,4,0)</f>
        <v>Melisa N.</v>
      </c>
      <c r="C1325" s="144" t="s">
        <v>544</v>
      </c>
      <c r="D1325" s="144" t="s">
        <v>233</v>
      </c>
      <c r="E1325" s="144" t="str">
        <f>VLOOKUP(D1325,Empresas!$D$7:$E$92,2,0)</f>
        <v>YULIANA LIBERTAD DEL AGUILA MESCO</v>
      </c>
      <c r="F1325" s="144" t="s">
        <v>185</v>
      </c>
      <c r="G1325" s="145">
        <f t="shared" ref="G1325:G1332" si="218">+G1324+1</f>
        <v>64</v>
      </c>
      <c r="H1325" s="145" t="str">
        <f>VLOOKUP(D1325,Empresas!$D$6:$L$92,7,0)</f>
        <v>Mensual</v>
      </c>
      <c r="I1325" s="144" t="str">
        <f>VLOOKUP(VLOOKUP(D1325&amp;"|"&amp;B1325,Empresas!$I$7:$CB$92,G1325,0),Tablas!$A$13:$B$14,2,0)</f>
        <v>No</v>
      </c>
      <c r="J1325" s="78"/>
      <c r="K1325" s="78"/>
      <c r="L1325" s="78"/>
      <c r="M1325" s="78"/>
      <c r="N1325" s="78"/>
      <c r="O1325" s="78"/>
      <c r="P1325" s="78"/>
      <c r="Q1325" s="78"/>
      <c r="R1325" s="78"/>
      <c r="S1325" s="78"/>
      <c r="T1325" s="78"/>
      <c r="U1325" s="78"/>
      <c r="V1325" s="78" t="str">
        <f>VLOOKUP(D1325,Empresas!$D$7:$CF$91,81,0)</f>
        <v>A</v>
      </c>
      <c r="W1325" s="78" t="str">
        <f>VLOOKUP(D1325,Empresas!$D$7:$M$91,10,0)</f>
        <v>General/Prico</v>
      </c>
      <c r="X1325" s="69" t="str">
        <f t="shared" si="210"/>
        <v>SI</v>
      </c>
      <c r="Y1325" s="153" t="str">
        <f t="shared" si="211"/>
        <v>No aplica</v>
      </c>
      <c r="Z1325" s="147">
        <f>IF(Y1325="No aplica",0,IF(I1325="no",0,IF(I1325="No aplica",0,IF(I1325="Si",1,IF(I1325="Fisico",1,IF(I1325="Electronico",2,VLOOKUP(C1325&amp;"|"&amp;B1325&amp;"|"&amp;D1325,Empresas!$C$6:$CC$92,G1325+6+1,0)))))))</f>
        <v>0</v>
      </c>
      <c r="AA1325" s="147">
        <f>IF(AND($I1325="Si",J1325=1),1,IF(AND($I1325="Fisico",J1325=1),1,IF(AND(J1325=1,$I1325="Electronico"),2,IF(J1325=1,VLOOKUP($C1325&amp;"|"&amp;$B1325&amp;"|"&amp;$D1325,Empresas!$C$6:$CC$92,$G1325+6+1,0),0))))</f>
        <v>0</v>
      </c>
      <c r="AB1325" s="147">
        <f>IF(AND($I1325="Si",K1325=1),1,IF(AND($I1325="Fisico",K1325=1),1,IF(AND(K1325=1,$I1325="Electronico"),2,IF(K1325=1,VLOOKUP($C1325&amp;"|"&amp;$B1325&amp;"|"&amp;$D1325,Empresas!$C$6:$CC$92,$G1325+6+1,0),0))))</f>
        <v>0</v>
      </c>
      <c r="AC1325" s="147">
        <f>IF(AND($I1325="Si",L1325=1),1,IF(AND($I1325="Fisico",L1325=1),1,IF(AND(L1325=1,$I1325="Electronico"),2,IF(L1325=1,VLOOKUP($C1325&amp;"|"&amp;$B1325&amp;"|"&amp;$D1325,Empresas!$C$6:$CC$92,$G1325+6+1,0),0))))</f>
        <v>0</v>
      </c>
      <c r="AD1325" s="147">
        <f>IF(AND($I1325="Si",M1325=1),1,IF(AND($I1325="Fisico",M1325=1),1,IF(AND(M1325=1,$I1325="Electronico"),2,IF(M1325=1,VLOOKUP($C1325&amp;"|"&amp;$B1325&amp;"|"&amp;$D1325,Empresas!$C$6:$CC$92,$G1325+6+1,0),0))))</f>
        <v>0</v>
      </c>
      <c r="AE1325" s="147">
        <f>IF(AND($I1325="Si",N1325=1),1,IF(AND($I1325="Fisico",N1325=1),1,IF(AND(N1325=1,$I1325="Electronico"),2,IF(N1325=1,VLOOKUP($C1325&amp;"|"&amp;$B1325&amp;"|"&amp;$D1325,Empresas!$C$6:$CC$92,$G1325+6+1,0),0))))</f>
        <v>0</v>
      </c>
      <c r="AF1325" s="147">
        <f>IF(AND($I1325="Si",O1325=1),1,IF(AND($I1325="Fisico",O1325=1),1,IF(AND(O1325=1,$I1325="Electronico"),2,IF(O1325=1,VLOOKUP($C1325&amp;"|"&amp;$B1325&amp;"|"&amp;$D1325,Empresas!$C$6:$CC$92,$G1325+6+1,0),0))))</f>
        <v>0</v>
      </c>
      <c r="AG1325" s="147">
        <f>IF(AND($I1325="Si",P1325=1),1,IF(AND($I1325="Fisico",P1325=1),1,IF(AND(P1325=1,$I1325="Electronico"),2,IF(P1325=1,VLOOKUP($C1325&amp;"|"&amp;$B1325&amp;"|"&amp;$D1325,Empresas!$C$6:$CC$92,$G1325+6+1,0),0))))</f>
        <v>0</v>
      </c>
      <c r="AH1325" s="147">
        <f>IF(AND($I1325="Si",Q1325=1),1,IF(AND($I1325="Fisico",Q1325=1),1,IF(AND(Q1325=1,$I1325="Electronico"),2,IF(Q1325=1,VLOOKUP($C1325&amp;"|"&amp;$B1325&amp;"|"&amp;$D1325,Empresas!$C$6:$CC$92,$G1325+6+1,0),0))))</f>
        <v>0</v>
      </c>
      <c r="AI1325" s="147">
        <f>IF(AND($I1325="Si",R1325=1),1,IF(AND($I1325="Fisico",R1325=1),1,IF(AND(R1325=1,$I1325="Electronico"),2,IF(R1325=1,VLOOKUP($C1325&amp;"|"&amp;$B1325&amp;"|"&amp;$D1325,Empresas!$C$6:$CC$92,$G1325+6+1,0),0))))</f>
        <v>0</v>
      </c>
      <c r="AJ1325" s="147">
        <f>IF(AND($I1325="Si",S1325=1),1,IF(AND($I1325="Fisico",S1325=1),1,IF(AND(S1325=1,$I1325="Electronico"),2,IF(S1325=1,VLOOKUP($C1325&amp;"|"&amp;$B1325&amp;"|"&amp;$D1325,Empresas!$C$6:$CC$92,$G1325+6+1,0),0))))</f>
        <v>0</v>
      </c>
      <c r="AK1325" s="147">
        <f>IF(AND($I1325="Si",T1325=1),1,IF(AND($I1325="Fisico",T1325=1),1,IF(AND(T1325=1,$I1325="Electronico"),2,IF(T1325=1,VLOOKUP($C1325&amp;"|"&amp;$B1325&amp;"|"&amp;$D1325,Empresas!$C$6:$CC$92,$G1325+6+1,0),0))))</f>
        <v>0</v>
      </c>
      <c r="AL1325" s="147">
        <f>IF(AND($I1325="Si",U1325=1),1,IF(AND($I1325="Fisico",U1325=1),1,IF(AND(U1325=1,$I1325="Electronico"),2,IF(U1325=1,VLOOKUP($C1325&amp;"|"&amp;$B1325&amp;"|"&amp;$D1325,Empresas!$C$6:$CC$92,$G1325+6+1,0),0))))</f>
        <v>0</v>
      </c>
      <c r="AM1325" s="149">
        <f t="shared" si="212"/>
        <v>0</v>
      </c>
      <c r="AN1325" s="149">
        <f t="shared" si="213"/>
        <v>0</v>
      </c>
      <c r="AO1325" s="152">
        <f t="shared" si="214"/>
        <v>0</v>
      </c>
    </row>
    <row r="1326" spans="1:41" x14ac:dyDescent="0.25">
      <c r="A1326" s="143" t="str">
        <f>VLOOKUP(D1326,Empresas!$D$7:$F$91,3,0)</f>
        <v>Omar</v>
      </c>
      <c r="B1326" s="144" t="str">
        <f>VLOOKUP(D1326,Empresas!$D$7:$G$91,4,0)</f>
        <v>Melisa N.</v>
      </c>
      <c r="C1326" s="144" t="s">
        <v>544</v>
      </c>
      <c r="D1326" s="144" t="s">
        <v>233</v>
      </c>
      <c r="E1326" s="144" t="str">
        <f>VLOOKUP(D1326,Empresas!$D$7:$E$92,2,0)</f>
        <v>YULIANA LIBERTAD DEL AGUILA MESCO</v>
      </c>
      <c r="F1326" s="144" t="s">
        <v>186</v>
      </c>
      <c r="G1326" s="145">
        <f t="shared" si="218"/>
        <v>65</v>
      </c>
      <c r="H1326" s="145" t="str">
        <f>VLOOKUP(D1326,Empresas!$D$6:$L$92,7,0)</f>
        <v>Mensual</v>
      </c>
      <c r="I1326" s="144" t="str">
        <f>VLOOKUP(VLOOKUP(D1326&amp;"|"&amp;B1326,Empresas!$I$7:$CB$92,G1326,0),Tablas!$A$13:$B$14,2,0)</f>
        <v>No</v>
      </c>
      <c r="J1326" s="78"/>
      <c r="K1326" s="78"/>
      <c r="L1326" s="78"/>
      <c r="M1326" s="78"/>
      <c r="N1326" s="78"/>
      <c r="O1326" s="78"/>
      <c r="P1326" s="78"/>
      <c r="Q1326" s="78"/>
      <c r="R1326" s="78"/>
      <c r="S1326" s="78"/>
      <c r="T1326" s="78"/>
      <c r="U1326" s="78"/>
      <c r="V1326" s="78" t="str">
        <f>VLOOKUP(D1326,Empresas!$D$7:$CF$91,81,0)</f>
        <v>A</v>
      </c>
      <c r="W1326" s="78" t="str">
        <f>VLOOKUP(D1326,Empresas!$D$7:$M$91,10,0)</f>
        <v>General/Prico</v>
      </c>
      <c r="X1326" s="69" t="str">
        <f t="shared" si="210"/>
        <v>SI</v>
      </c>
      <c r="Y1326" s="153" t="str">
        <f t="shared" si="211"/>
        <v>No aplica</v>
      </c>
      <c r="Z1326" s="147">
        <f>IF(Y1326="No aplica",0,IF(I1326="no",0,IF(I1326="No aplica",0,IF(I1326="Si",1,IF(I1326="Fisico",1,IF(I1326="Electronico",2,VLOOKUP(C1326&amp;"|"&amp;B1326&amp;"|"&amp;D1326,Empresas!$C$6:$CC$92,G1326+6+1,0)))))))</f>
        <v>0</v>
      </c>
      <c r="AA1326" s="147">
        <f>IF(AND($I1326="Si",J1326=1),1,IF(AND($I1326="Fisico",J1326=1),1,IF(AND(J1326=1,$I1326="Electronico"),2,IF(J1326=1,VLOOKUP($C1326&amp;"|"&amp;$B1326&amp;"|"&amp;$D1326,Empresas!$C$6:$CC$92,$G1326+6+1,0),0))))</f>
        <v>0</v>
      </c>
      <c r="AB1326" s="147">
        <f>IF(AND($I1326="Si",K1326=1),1,IF(AND($I1326="Fisico",K1326=1),1,IF(AND(K1326=1,$I1326="Electronico"),2,IF(K1326=1,VLOOKUP($C1326&amp;"|"&amp;$B1326&amp;"|"&amp;$D1326,Empresas!$C$6:$CC$92,$G1326+6+1,0),0))))</f>
        <v>0</v>
      </c>
      <c r="AC1326" s="147">
        <f>IF(AND($I1326="Si",L1326=1),1,IF(AND($I1326="Fisico",L1326=1),1,IF(AND(L1326=1,$I1326="Electronico"),2,IF(L1326=1,VLOOKUP($C1326&amp;"|"&amp;$B1326&amp;"|"&amp;$D1326,Empresas!$C$6:$CC$92,$G1326+6+1,0),0))))</f>
        <v>0</v>
      </c>
      <c r="AD1326" s="147">
        <f>IF(AND($I1326="Si",M1326=1),1,IF(AND($I1326="Fisico",M1326=1),1,IF(AND(M1326=1,$I1326="Electronico"),2,IF(M1326=1,VLOOKUP($C1326&amp;"|"&amp;$B1326&amp;"|"&amp;$D1326,Empresas!$C$6:$CC$92,$G1326+6+1,0),0))))</f>
        <v>0</v>
      </c>
      <c r="AE1326" s="147">
        <f>IF(AND($I1326="Si",N1326=1),1,IF(AND($I1326="Fisico",N1326=1),1,IF(AND(N1326=1,$I1326="Electronico"),2,IF(N1326=1,VLOOKUP($C1326&amp;"|"&amp;$B1326&amp;"|"&amp;$D1326,Empresas!$C$6:$CC$92,$G1326+6+1,0),0))))</f>
        <v>0</v>
      </c>
      <c r="AF1326" s="147">
        <f>IF(AND($I1326="Si",O1326=1),1,IF(AND($I1326="Fisico",O1326=1),1,IF(AND(O1326=1,$I1326="Electronico"),2,IF(O1326=1,VLOOKUP($C1326&amp;"|"&amp;$B1326&amp;"|"&amp;$D1326,Empresas!$C$6:$CC$92,$G1326+6+1,0),0))))</f>
        <v>0</v>
      </c>
      <c r="AG1326" s="147">
        <f>IF(AND($I1326="Si",P1326=1),1,IF(AND($I1326="Fisico",P1326=1),1,IF(AND(P1326=1,$I1326="Electronico"),2,IF(P1326=1,VLOOKUP($C1326&amp;"|"&amp;$B1326&amp;"|"&amp;$D1326,Empresas!$C$6:$CC$92,$G1326+6+1,0),0))))</f>
        <v>0</v>
      </c>
      <c r="AH1326" s="147">
        <f>IF(AND($I1326="Si",Q1326=1),1,IF(AND($I1326="Fisico",Q1326=1),1,IF(AND(Q1326=1,$I1326="Electronico"),2,IF(Q1326=1,VLOOKUP($C1326&amp;"|"&amp;$B1326&amp;"|"&amp;$D1326,Empresas!$C$6:$CC$92,$G1326+6+1,0),0))))</f>
        <v>0</v>
      </c>
      <c r="AI1326" s="147">
        <f>IF(AND($I1326="Si",R1326=1),1,IF(AND($I1326="Fisico",R1326=1),1,IF(AND(R1326=1,$I1326="Electronico"),2,IF(R1326=1,VLOOKUP($C1326&amp;"|"&amp;$B1326&amp;"|"&amp;$D1326,Empresas!$C$6:$CC$92,$G1326+6+1,0),0))))</f>
        <v>0</v>
      </c>
      <c r="AJ1326" s="147">
        <f>IF(AND($I1326="Si",S1326=1),1,IF(AND($I1326="Fisico",S1326=1),1,IF(AND(S1326=1,$I1326="Electronico"),2,IF(S1326=1,VLOOKUP($C1326&amp;"|"&amp;$B1326&amp;"|"&amp;$D1326,Empresas!$C$6:$CC$92,$G1326+6+1,0),0))))</f>
        <v>0</v>
      </c>
      <c r="AK1326" s="147">
        <f>IF(AND($I1326="Si",T1326=1),1,IF(AND($I1326="Fisico",T1326=1),1,IF(AND(T1326=1,$I1326="Electronico"),2,IF(T1326=1,VLOOKUP($C1326&amp;"|"&amp;$B1326&amp;"|"&amp;$D1326,Empresas!$C$6:$CC$92,$G1326+6+1,0),0))))</f>
        <v>0</v>
      </c>
      <c r="AL1326" s="147">
        <f>IF(AND($I1326="Si",U1326=1),1,IF(AND($I1326="Fisico",U1326=1),1,IF(AND(U1326=1,$I1326="Electronico"),2,IF(U1326=1,VLOOKUP($C1326&amp;"|"&amp;$B1326&amp;"|"&amp;$D1326,Empresas!$C$6:$CC$92,$G1326+6+1,0),0))))</f>
        <v>0</v>
      </c>
      <c r="AM1326" s="149">
        <f t="shared" si="212"/>
        <v>0</v>
      </c>
      <c r="AN1326" s="149">
        <f t="shared" si="213"/>
        <v>0</v>
      </c>
      <c r="AO1326" s="152">
        <f t="shared" si="214"/>
        <v>0</v>
      </c>
    </row>
    <row r="1327" spans="1:41" x14ac:dyDescent="0.25">
      <c r="A1327" s="143" t="str">
        <f>VLOOKUP(D1327,Empresas!$D$7:$F$91,3,0)</f>
        <v>Omar</v>
      </c>
      <c r="B1327" s="144" t="str">
        <f>VLOOKUP(D1327,Empresas!$D$7:$G$91,4,0)</f>
        <v>Melisa N.</v>
      </c>
      <c r="C1327" s="144" t="s">
        <v>544</v>
      </c>
      <c r="D1327" s="144" t="s">
        <v>233</v>
      </c>
      <c r="E1327" s="144" t="str">
        <f>VLOOKUP(D1327,Empresas!$D$7:$E$92,2,0)</f>
        <v>YULIANA LIBERTAD DEL AGUILA MESCO</v>
      </c>
      <c r="F1327" s="144" t="s">
        <v>187</v>
      </c>
      <c r="G1327" s="145">
        <f t="shared" si="218"/>
        <v>66</v>
      </c>
      <c r="H1327" s="145" t="str">
        <f>VLOOKUP(D1327,Empresas!$D$6:$L$92,7,0)</f>
        <v>Mensual</v>
      </c>
      <c r="I1327" s="144" t="str">
        <f>VLOOKUP(VLOOKUP(D1327&amp;"|"&amp;B1327,Empresas!$I$7:$CB$92,G1327,0),Tablas!$A$13:$B$14,2,0)</f>
        <v>Si</v>
      </c>
      <c r="J1327" s="78">
        <v>1</v>
      </c>
      <c r="K1327" s="78">
        <v>1</v>
      </c>
      <c r="L1327" s="78">
        <v>1</v>
      </c>
      <c r="M1327" s="78">
        <v>1</v>
      </c>
      <c r="N1327" s="78">
        <v>1</v>
      </c>
      <c r="O1327" s="78">
        <v>1</v>
      </c>
      <c r="P1327" s="78">
        <v>1</v>
      </c>
      <c r="Q1327" s="78">
        <v>2</v>
      </c>
      <c r="R1327" s="78"/>
      <c r="S1327" s="78"/>
      <c r="T1327" s="78"/>
      <c r="U1327" s="78"/>
      <c r="V1327" s="78" t="str">
        <f>VLOOKUP(D1327,Empresas!$D$7:$CF$91,81,0)</f>
        <v>A</v>
      </c>
      <c r="W1327" s="78" t="str">
        <f>VLOOKUP(D1327,Empresas!$D$7:$M$91,10,0)</f>
        <v>General/Prico</v>
      </c>
      <c r="X1327" s="69" t="str">
        <f t="shared" si="210"/>
        <v>SI</v>
      </c>
      <c r="Y1327" s="153" t="str">
        <f t="shared" si="211"/>
        <v>Si aplica</v>
      </c>
      <c r="Z1327" s="147">
        <f>IF(Y1327="No aplica",0,IF(I1327="no",0,IF(I1327="No aplica",0,IF(I1327="Si",1,IF(I1327="Fisico",1,IF(I1327="Electronico",2,VLOOKUP(C1327&amp;"|"&amp;B1327&amp;"|"&amp;D1327,Empresas!$C$6:$CC$92,G1327+6+1,0)))))))</f>
        <v>1</v>
      </c>
      <c r="AA1327" s="147">
        <f>IF(AND($I1327="Si",J1327=1),1,IF(AND($I1327="Fisico",J1327=1),1,IF(AND(J1327=1,$I1327="Electronico"),2,IF(J1327=1,VLOOKUP($C1327&amp;"|"&amp;$B1327&amp;"|"&amp;$D1327,Empresas!$C$6:$CC$92,$G1327+6+1,0),0))))</f>
        <v>1</v>
      </c>
      <c r="AB1327" s="147">
        <f>IF(AND($I1327="Si",K1327=1),1,IF(AND($I1327="Fisico",K1327=1),1,IF(AND(K1327=1,$I1327="Electronico"),2,IF(K1327=1,VLOOKUP($C1327&amp;"|"&amp;$B1327&amp;"|"&amp;$D1327,Empresas!$C$6:$CC$92,$G1327+6+1,0),0))))</f>
        <v>1</v>
      </c>
      <c r="AC1327" s="147">
        <f>IF(AND($I1327="Si",L1327=1),1,IF(AND($I1327="Fisico",L1327=1),1,IF(AND(L1327=1,$I1327="Electronico"),2,IF(L1327=1,VLOOKUP($C1327&amp;"|"&amp;$B1327&amp;"|"&amp;$D1327,Empresas!$C$6:$CC$92,$G1327+6+1,0),0))))</f>
        <v>1</v>
      </c>
      <c r="AD1327" s="147">
        <f>IF(AND($I1327="Si",M1327=1),1,IF(AND($I1327="Fisico",M1327=1),1,IF(AND(M1327=1,$I1327="Electronico"),2,IF(M1327=1,VLOOKUP($C1327&amp;"|"&amp;$B1327&amp;"|"&amp;$D1327,Empresas!$C$6:$CC$92,$G1327+6+1,0),0))))</f>
        <v>1</v>
      </c>
      <c r="AE1327" s="147">
        <f>IF(AND($I1327="Si",N1327=1),1,IF(AND($I1327="Fisico",N1327=1),1,IF(AND(N1327=1,$I1327="Electronico"),2,IF(N1327=1,VLOOKUP($C1327&amp;"|"&amp;$B1327&amp;"|"&amp;$D1327,Empresas!$C$6:$CC$92,$G1327+6+1,0),0))))</f>
        <v>1</v>
      </c>
      <c r="AF1327" s="147">
        <f>IF(AND($I1327="Si",O1327=1),1,IF(AND($I1327="Fisico",O1327=1),1,IF(AND(O1327=1,$I1327="Electronico"),2,IF(O1327=1,VLOOKUP($C1327&amp;"|"&amp;$B1327&amp;"|"&amp;$D1327,Empresas!$C$6:$CC$92,$G1327+6+1,0),0))))</f>
        <v>1</v>
      </c>
      <c r="AG1327" s="147">
        <f>IF(AND($I1327="Si",P1327=1),1,IF(AND($I1327="Fisico",P1327=1),1,IF(AND(P1327=1,$I1327="Electronico"),2,IF(P1327=1,VLOOKUP($C1327&amp;"|"&amp;$B1327&amp;"|"&amp;$D1327,Empresas!$C$6:$CC$92,$G1327+6+1,0),0))))</f>
        <v>1</v>
      </c>
      <c r="AH1327" s="147">
        <f>IF(AND($I1327="Si",Q1327=1),1,IF(AND($I1327="Fisico",Q1327=1),1,IF(AND(Q1327=1,$I1327="Electronico"),2,IF(Q1327=1,VLOOKUP($C1327&amp;"|"&amp;$B1327&amp;"|"&amp;$D1327,Empresas!$C$6:$CC$92,$G1327+6+1,0),0))))</f>
        <v>0</v>
      </c>
      <c r="AI1327" s="147">
        <f>IF(AND($I1327="Si",R1327=1),1,IF(AND($I1327="Fisico",R1327=1),1,IF(AND(R1327=1,$I1327="Electronico"),2,IF(R1327=1,VLOOKUP($C1327&amp;"|"&amp;$B1327&amp;"|"&amp;$D1327,Empresas!$C$6:$CC$92,$G1327+6+1,0),0))))</f>
        <v>0</v>
      </c>
      <c r="AJ1327" s="147">
        <f>IF(AND($I1327="Si",S1327=1),1,IF(AND($I1327="Fisico",S1327=1),1,IF(AND(S1327=1,$I1327="Electronico"),2,IF(S1327=1,VLOOKUP($C1327&amp;"|"&amp;$B1327&amp;"|"&amp;$D1327,Empresas!$C$6:$CC$92,$G1327+6+1,0),0))))</f>
        <v>0</v>
      </c>
      <c r="AK1327" s="147">
        <f>IF(AND($I1327="Si",T1327=1),1,IF(AND($I1327="Fisico",T1327=1),1,IF(AND(T1327=1,$I1327="Electronico"),2,IF(T1327=1,VLOOKUP($C1327&amp;"|"&amp;$B1327&amp;"|"&amp;$D1327,Empresas!$C$6:$CC$92,$G1327+6+1,0),0))))</f>
        <v>0</v>
      </c>
      <c r="AL1327" s="147">
        <f>IF(AND($I1327="Si",U1327=1),1,IF(AND($I1327="Fisico",U1327=1),1,IF(AND(U1327=1,$I1327="Electronico"),2,IF(U1327=1,VLOOKUP($C1327&amp;"|"&amp;$B1327&amp;"|"&amp;$D1327,Empresas!$C$6:$CC$92,$G1327+6+1,0),0))))</f>
        <v>0</v>
      </c>
      <c r="AM1327" s="149">
        <f t="shared" si="212"/>
        <v>7</v>
      </c>
      <c r="AN1327" s="149">
        <f t="shared" si="213"/>
        <v>8</v>
      </c>
      <c r="AO1327" s="152">
        <f t="shared" si="214"/>
        <v>0.875</v>
      </c>
    </row>
    <row r="1328" spans="1:41" x14ac:dyDescent="0.25">
      <c r="A1328" s="143" t="str">
        <f>VLOOKUP(D1328,Empresas!$D$7:$F$91,3,0)</f>
        <v>Omar</v>
      </c>
      <c r="B1328" s="144" t="str">
        <f>VLOOKUP(D1328,Empresas!$D$7:$G$91,4,0)</f>
        <v>Melisa N.</v>
      </c>
      <c r="C1328" s="144" t="s">
        <v>544</v>
      </c>
      <c r="D1328" s="144" t="s">
        <v>233</v>
      </c>
      <c r="E1328" s="144" t="str">
        <f>VLOOKUP(D1328,Empresas!$D$7:$E$92,2,0)</f>
        <v>YULIANA LIBERTAD DEL AGUILA MESCO</v>
      </c>
      <c r="F1328" s="144" t="s">
        <v>188</v>
      </c>
      <c r="G1328" s="145">
        <f t="shared" si="218"/>
        <v>67</v>
      </c>
      <c r="H1328" s="145" t="str">
        <f>VLOOKUP(D1328,Empresas!$D$6:$L$92,7,0)</f>
        <v>Mensual</v>
      </c>
      <c r="I1328" s="144" t="str">
        <f>VLOOKUP(VLOOKUP(D1328&amp;"|"&amp;B1328,Empresas!$I$7:$CB$92,G1328,0),Tablas!$A$13:$B$14,2,0)</f>
        <v>No</v>
      </c>
      <c r="J1328" s="78"/>
      <c r="K1328" s="78"/>
      <c r="L1328" s="78"/>
      <c r="M1328" s="78"/>
      <c r="N1328" s="78"/>
      <c r="O1328" s="78"/>
      <c r="P1328" s="78"/>
      <c r="Q1328" s="78"/>
      <c r="R1328" s="78"/>
      <c r="S1328" s="78"/>
      <c r="T1328" s="78"/>
      <c r="U1328" s="78"/>
      <c r="V1328" s="78" t="str">
        <f>VLOOKUP(D1328,Empresas!$D$7:$CF$91,81,0)</f>
        <v>A</v>
      </c>
      <c r="W1328" s="78" t="str">
        <f>VLOOKUP(D1328,Empresas!$D$7:$M$91,10,0)</f>
        <v>General/Prico</v>
      </c>
      <c r="X1328" s="69" t="str">
        <f t="shared" si="210"/>
        <v>SI</v>
      </c>
      <c r="Y1328" s="153" t="str">
        <f t="shared" si="211"/>
        <v>No aplica</v>
      </c>
      <c r="Z1328" s="147">
        <f>IF(Y1328="No aplica",0,IF(I1328="no",0,IF(I1328="No aplica",0,IF(I1328="Si",1,IF(I1328="Fisico",1,IF(I1328="Electronico",2,VLOOKUP(C1328&amp;"|"&amp;B1328&amp;"|"&amp;D1328,Empresas!$C$6:$CC$92,G1328+6+1,0)))))))</f>
        <v>0</v>
      </c>
      <c r="AA1328" s="147">
        <f>IF(AND($I1328="Si",J1328=1),1,IF(AND($I1328="Fisico",J1328=1),1,IF(AND(J1328=1,$I1328="Electronico"),2,IF(J1328=1,VLOOKUP($C1328&amp;"|"&amp;$B1328&amp;"|"&amp;$D1328,Empresas!$C$6:$CC$92,$G1328+6+1,0),0))))</f>
        <v>0</v>
      </c>
      <c r="AB1328" s="147">
        <f>IF(AND($I1328="Si",K1328=1),1,IF(AND($I1328="Fisico",K1328=1),1,IF(AND(K1328=1,$I1328="Electronico"),2,IF(K1328=1,VLOOKUP($C1328&amp;"|"&amp;$B1328&amp;"|"&amp;$D1328,Empresas!$C$6:$CC$92,$G1328+6+1,0),0))))</f>
        <v>0</v>
      </c>
      <c r="AC1328" s="147">
        <f>IF(AND($I1328="Si",L1328=1),1,IF(AND($I1328="Fisico",L1328=1),1,IF(AND(L1328=1,$I1328="Electronico"),2,IF(L1328=1,VLOOKUP($C1328&amp;"|"&amp;$B1328&amp;"|"&amp;$D1328,Empresas!$C$6:$CC$92,$G1328+6+1,0),0))))</f>
        <v>0</v>
      </c>
      <c r="AD1328" s="147">
        <f>IF(AND($I1328="Si",M1328=1),1,IF(AND($I1328="Fisico",M1328=1),1,IF(AND(M1328=1,$I1328="Electronico"),2,IF(M1328=1,VLOOKUP($C1328&amp;"|"&amp;$B1328&amp;"|"&amp;$D1328,Empresas!$C$6:$CC$92,$G1328+6+1,0),0))))</f>
        <v>0</v>
      </c>
      <c r="AE1328" s="147">
        <f>IF(AND($I1328="Si",N1328=1),1,IF(AND($I1328="Fisico",N1328=1),1,IF(AND(N1328=1,$I1328="Electronico"),2,IF(N1328=1,VLOOKUP($C1328&amp;"|"&amp;$B1328&amp;"|"&amp;$D1328,Empresas!$C$6:$CC$92,$G1328+6+1,0),0))))</f>
        <v>0</v>
      </c>
      <c r="AF1328" s="147">
        <f>IF(AND($I1328="Si",O1328=1),1,IF(AND($I1328="Fisico",O1328=1),1,IF(AND(O1328=1,$I1328="Electronico"),2,IF(O1328=1,VLOOKUP($C1328&amp;"|"&amp;$B1328&amp;"|"&amp;$D1328,Empresas!$C$6:$CC$92,$G1328+6+1,0),0))))</f>
        <v>0</v>
      </c>
      <c r="AG1328" s="147">
        <f>IF(AND($I1328="Si",P1328=1),1,IF(AND($I1328="Fisico",P1328=1),1,IF(AND(P1328=1,$I1328="Electronico"),2,IF(P1328=1,VLOOKUP($C1328&amp;"|"&amp;$B1328&amp;"|"&amp;$D1328,Empresas!$C$6:$CC$92,$G1328+6+1,0),0))))</f>
        <v>0</v>
      </c>
      <c r="AH1328" s="147">
        <f>IF(AND($I1328="Si",Q1328=1),1,IF(AND($I1328="Fisico",Q1328=1),1,IF(AND(Q1328=1,$I1328="Electronico"),2,IF(Q1328=1,VLOOKUP($C1328&amp;"|"&amp;$B1328&amp;"|"&amp;$D1328,Empresas!$C$6:$CC$92,$G1328+6+1,0),0))))</f>
        <v>0</v>
      </c>
      <c r="AI1328" s="147">
        <f>IF(AND($I1328="Si",R1328=1),1,IF(AND($I1328="Fisico",R1328=1),1,IF(AND(R1328=1,$I1328="Electronico"),2,IF(R1328=1,VLOOKUP($C1328&amp;"|"&amp;$B1328&amp;"|"&amp;$D1328,Empresas!$C$6:$CC$92,$G1328+6+1,0),0))))</f>
        <v>0</v>
      </c>
      <c r="AJ1328" s="147">
        <f>IF(AND($I1328="Si",S1328=1),1,IF(AND($I1328="Fisico",S1328=1),1,IF(AND(S1328=1,$I1328="Electronico"),2,IF(S1328=1,VLOOKUP($C1328&amp;"|"&amp;$B1328&amp;"|"&amp;$D1328,Empresas!$C$6:$CC$92,$G1328+6+1,0),0))))</f>
        <v>0</v>
      </c>
      <c r="AK1328" s="147">
        <f>IF(AND($I1328="Si",T1328=1),1,IF(AND($I1328="Fisico",T1328=1),1,IF(AND(T1328=1,$I1328="Electronico"),2,IF(T1328=1,VLOOKUP($C1328&amp;"|"&amp;$B1328&amp;"|"&amp;$D1328,Empresas!$C$6:$CC$92,$G1328+6+1,0),0))))</f>
        <v>0</v>
      </c>
      <c r="AL1328" s="147">
        <f>IF(AND($I1328="Si",U1328=1),1,IF(AND($I1328="Fisico",U1328=1),1,IF(AND(U1328=1,$I1328="Electronico"),2,IF(U1328=1,VLOOKUP($C1328&amp;"|"&amp;$B1328&amp;"|"&amp;$D1328,Empresas!$C$6:$CC$92,$G1328+6+1,0),0))))</f>
        <v>0</v>
      </c>
      <c r="AM1328" s="149">
        <f t="shared" si="212"/>
        <v>0</v>
      </c>
      <c r="AN1328" s="149">
        <f t="shared" si="213"/>
        <v>0</v>
      </c>
      <c r="AO1328" s="152">
        <f t="shared" si="214"/>
        <v>0</v>
      </c>
    </row>
    <row r="1329" spans="1:41" x14ac:dyDescent="0.25">
      <c r="A1329" s="143" t="str">
        <f>VLOOKUP(D1329,Empresas!$D$7:$F$91,3,0)</f>
        <v>Omar</v>
      </c>
      <c r="B1329" s="144" t="str">
        <f>VLOOKUP(D1329,Empresas!$D$7:$G$91,4,0)</f>
        <v>Melisa N.</v>
      </c>
      <c r="C1329" s="144" t="s">
        <v>544</v>
      </c>
      <c r="D1329" s="144" t="s">
        <v>233</v>
      </c>
      <c r="E1329" s="144" t="str">
        <f>VLOOKUP(D1329,Empresas!$D$7:$E$92,2,0)</f>
        <v>YULIANA LIBERTAD DEL AGUILA MESCO</v>
      </c>
      <c r="F1329" s="144" t="s">
        <v>189</v>
      </c>
      <c r="G1329" s="145">
        <f t="shared" si="218"/>
        <v>68</v>
      </c>
      <c r="H1329" s="145" t="str">
        <f>VLOOKUP(D1329,Empresas!$D$6:$L$92,7,0)</f>
        <v>Mensual</v>
      </c>
      <c r="I1329" s="144" t="str">
        <f>VLOOKUP(VLOOKUP(D1329&amp;"|"&amp;B1329,Empresas!$I$7:$CB$92,G1329,0),Tablas!$A$13:$B$14,2,0)</f>
        <v>No</v>
      </c>
      <c r="J1329" s="78"/>
      <c r="K1329" s="78"/>
      <c r="L1329" s="78"/>
      <c r="M1329" s="78"/>
      <c r="N1329" s="78"/>
      <c r="O1329" s="78"/>
      <c r="P1329" s="78"/>
      <c r="Q1329" s="78"/>
      <c r="R1329" s="78"/>
      <c r="S1329" s="78"/>
      <c r="T1329" s="78"/>
      <c r="U1329" s="78"/>
      <c r="V1329" s="78" t="str">
        <f>VLOOKUP(D1329,Empresas!$D$7:$CF$91,81,0)</f>
        <v>A</v>
      </c>
      <c r="W1329" s="78" t="str">
        <f>VLOOKUP(D1329,Empresas!$D$7:$M$91,10,0)</f>
        <v>General/Prico</v>
      </c>
      <c r="X1329" s="69" t="str">
        <f t="shared" si="210"/>
        <v>SI</v>
      </c>
      <c r="Y1329" s="153" t="str">
        <f t="shared" si="211"/>
        <v>No aplica</v>
      </c>
      <c r="Z1329" s="147">
        <f>IF(Y1329="No aplica",0,IF(I1329="no",0,IF(I1329="No aplica",0,IF(I1329="Si",1,IF(I1329="Fisico",1,IF(I1329="Electronico",2,VLOOKUP(C1329&amp;"|"&amp;B1329&amp;"|"&amp;D1329,Empresas!$C$6:$CC$92,G1329+6+1,0)))))))</f>
        <v>0</v>
      </c>
      <c r="AA1329" s="147">
        <f>IF(AND($I1329="Si",J1329=1),1,IF(AND($I1329="Fisico",J1329=1),1,IF(AND(J1329=1,$I1329="Electronico"),2,IF(J1329=1,VLOOKUP($C1329&amp;"|"&amp;$B1329&amp;"|"&amp;$D1329,Empresas!$C$6:$CC$92,$G1329+6+1,0),0))))</f>
        <v>0</v>
      </c>
      <c r="AB1329" s="147">
        <f>IF(AND($I1329="Si",K1329=1),1,IF(AND($I1329="Fisico",K1329=1),1,IF(AND(K1329=1,$I1329="Electronico"),2,IF(K1329=1,VLOOKUP($C1329&amp;"|"&amp;$B1329&amp;"|"&amp;$D1329,Empresas!$C$6:$CC$92,$G1329+6+1,0),0))))</f>
        <v>0</v>
      </c>
      <c r="AC1329" s="147">
        <f>IF(AND($I1329="Si",L1329=1),1,IF(AND($I1329="Fisico",L1329=1),1,IF(AND(L1329=1,$I1329="Electronico"),2,IF(L1329=1,VLOOKUP($C1329&amp;"|"&amp;$B1329&amp;"|"&amp;$D1329,Empresas!$C$6:$CC$92,$G1329+6+1,0),0))))</f>
        <v>0</v>
      </c>
      <c r="AD1329" s="147">
        <f>IF(AND($I1329="Si",M1329=1),1,IF(AND($I1329="Fisico",M1329=1),1,IF(AND(M1329=1,$I1329="Electronico"),2,IF(M1329=1,VLOOKUP($C1329&amp;"|"&amp;$B1329&amp;"|"&amp;$D1329,Empresas!$C$6:$CC$92,$G1329+6+1,0),0))))</f>
        <v>0</v>
      </c>
      <c r="AE1329" s="147">
        <f>IF(AND($I1329="Si",N1329=1),1,IF(AND($I1329="Fisico",N1329=1),1,IF(AND(N1329=1,$I1329="Electronico"),2,IF(N1329=1,VLOOKUP($C1329&amp;"|"&amp;$B1329&amp;"|"&amp;$D1329,Empresas!$C$6:$CC$92,$G1329+6+1,0),0))))</f>
        <v>0</v>
      </c>
      <c r="AF1329" s="147">
        <f>IF(AND($I1329="Si",O1329=1),1,IF(AND($I1329="Fisico",O1329=1),1,IF(AND(O1329=1,$I1329="Electronico"),2,IF(O1329=1,VLOOKUP($C1329&amp;"|"&amp;$B1329&amp;"|"&amp;$D1329,Empresas!$C$6:$CC$92,$G1329+6+1,0),0))))</f>
        <v>0</v>
      </c>
      <c r="AG1329" s="147">
        <f>IF(AND($I1329="Si",P1329=1),1,IF(AND($I1329="Fisico",P1329=1),1,IF(AND(P1329=1,$I1329="Electronico"),2,IF(P1329=1,VLOOKUP($C1329&amp;"|"&amp;$B1329&amp;"|"&amp;$D1329,Empresas!$C$6:$CC$92,$G1329+6+1,0),0))))</f>
        <v>0</v>
      </c>
      <c r="AH1329" s="147">
        <f>IF(AND($I1329="Si",Q1329=1),1,IF(AND($I1329="Fisico",Q1329=1),1,IF(AND(Q1329=1,$I1329="Electronico"),2,IF(Q1329=1,VLOOKUP($C1329&amp;"|"&amp;$B1329&amp;"|"&amp;$D1329,Empresas!$C$6:$CC$92,$G1329+6+1,0),0))))</f>
        <v>0</v>
      </c>
      <c r="AI1329" s="147">
        <f>IF(AND($I1329="Si",R1329=1),1,IF(AND($I1329="Fisico",R1329=1),1,IF(AND(R1329=1,$I1329="Electronico"),2,IF(R1329=1,VLOOKUP($C1329&amp;"|"&amp;$B1329&amp;"|"&amp;$D1329,Empresas!$C$6:$CC$92,$G1329+6+1,0),0))))</f>
        <v>0</v>
      </c>
      <c r="AJ1329" s="147">
        <f>IF(AND($I1329="Si",S1329=1),1,IF(AND($I1329="Fisico",S1329=1),1,IF(AND(S1329=1,$I1329="Electronico"),2,IF(S1329=1,VLOOKUP($C1329&amp;"|"&amp;$B1329&amp;"|"&amp;$D1329,Empresas!$C$6:$CC$92,$G1329+6+1,0),0))))</f>
        <v>0</v>
      </c>
      <c r="AK1329" s="147">
        <f>IF(AND($I1329="Si",T1329=1),1,IF(AND($I1329="Fisico",T1329=1),1,IF(AND(T1329=1,$I1329="Electronico"),2,IF(T1329=1,VLOOKUP($C1329&amp;"|"&amp;$B1329&amp;"|"&amp;$D1329,Empresas!$C$6:$CC$92,$G1329+6+1,0),0))))</f>
        <v>0</v>
      </c>
      <c r="AL1329" s="147">
        <f>IF(AND($I1329="Si",U1329=1),1,IF(AND($I1329="Fisico",U1329=1),1,IF(AND(U1329=1,$I1329="Electronico"),2,IF(U1329=1,VLOOKUP($C1329&amp;"|"&amp;$B1329&amp;"|"&amp;$D1329,Empresas!$C$6:$CC$92,$G1329+6+1,0),0))))</f>
        <v>0</v>
      </c>
      <c r="AM1329" s="149">
        <f t="shared" si="212"/>
        <v>0</v>
      </c>
      <c r="AN1329" s="149">
        <f t="shared" si="213"/>
        <v>0</v>
      </c>
      <c r="AO1329" s="152">
        <f t="shared" si="214"/>
        <v>0</v>
      </c>
    </row>
    <row r="1330" spans="1:41" x14ac:dyDescent="0.25">
      <c r="A1330" s="143" t="str">
        <f>VLOOKUP(D1330,Empresas!$D$7:$F$91,3,0)</f>
        <v>Omar</v>
      </c>
      <c r="B1330" s="144" t="str">
        <f>VLOOKUP(D1330,Empresas!$D$7:$G$91,4,0)</f>
        <v>Melisa N.</v>
      </c>
      <c r="C1330" s="144" t="s">
        <v>544</v>
      </c>
      <c r="D1330" s="144" t="s">
        <v>233</v>
      </c>
      <c r="E1330" s="144" t="str">
        <f>VLOOKUP(D1330,Empresas!$D$7:$E$92,2,0)</f>
        <v>YULIANA LIBERTAD DEL AGUILA MESCO</v>
      </c>
      <c r="F1330" s="144" t="s">
        <v>190</v>
      </c>
      <c r="G1330" s="145">
        <f t="shared" si="218"/>
        <v>69</v>
      </c>
      <c r="H1330" s="145" t="str">
        <f>VLOOKUP(D1330,Empresas!$D$6:$L$92,7,0)</f>
        <v>Mensual</v>
      </c>
      <c r="I1330" s="144" t="str">
        <f>VLOOKUP(VLOOKUP(D1330&amp;"|"&amp;B1330,Empresas!$I$7:$CB$92,G1330,0),Tablas!$A$13:$B$14,2,0)</f>
        <v>No</v>
      </c>
      <c r="J1330" s="78"/>
      <c r="K1330" s="78"/>
      <c r="L1330" s="78"/>
      <c r="M1330" s="78"/>
      <c r="N1330" s="78"/>
      <c r="O1330" s="78"/>
      <c r="P1330" s="78"/>
      <c r="Q1330" s="78"/>
      <c r="R1330" s="78"/>
      <c r="S1330" s="78"/>
      <c r="T1330" s="78"/>
      <c r="U1330" s="78"/>
      <c r="V1330" s="78" t="str">
        <f>VLOOKUP(D1330,Empresas!$D$7:$CF$91,81,0)</f>
        <v>A</v>
      </c>
      <c r="W1330" s="78" t="str">
        <f>VLOOKUP(D1330,Empresas!$D$7:$M$91,10,0)</f>
        <v>General/Prico</v>
      </c>
      <c r="X1330" s="69" t="str">
        <f t="shared" si="210"/>
        <v>NO</v>
      </c>
      <c r="Y1330" s="153" t="str">
        <f t="shared" si="211"/>
        <v>No aplica</v>
      </c>
      <c r="Z1330" s="147">
        <f>IF(Y1330="No aplica",0,IF(I1330="no",0,IF(I1330="No aplica",0,IF(I1330="Si",1,IF(I1330="Fisico",1,IF(I1330="Electronico",2,VLOOKUP(C1330&amp;"|"&amp;B1330&amp;"|"&amp;D1330,Empresas!$C$6:$CC$92,G1330+6+1,0)))))))</f>
        <v>0</v>
      </c>
      <c r="AA1330" s="147">
        <f>IF(AND($I1330="Si",J1330=1),1,IF(AND($I1330="Fisico",J1330=1),1,IF(AND(J1330=1,$I1330="Electronico"),2,IF(J1330=1,VLOOKUP($C1330&amp;"|"&amp;$B1330&amp;"|"&amp;$D1330,Empresas!$C$6:$CC$92,$G1330+6+1,0),0))))</f>
        <v>0</v>
      </c>
      <c r="AB1330" s="147">
        <f>IF(AND($I1330="Si",K1330=1),1,IF(AND($I1330="Fisico",K1330=1),1,IF(AND(K1330=1,$I1330="Electronico"),2,IF(K1330=1,VLOOKUP($C1330&amp;"|"&amp;$B1330&amp;"|"&amp;$D1330,Empresas!$C$6:$CC$92,$G1330+6+1,0),0))))</f>
        <v>0</v>
      </c>
      <c r="AC1330" s="147">
        <f>IF(AND($I1330="Si",L1330=1),1,IF(AND($I1330="Fisico",L1330=1),1,IF(AND(L1330=1,$I1330="Electronico"),2,IF(L1330=1,VLOOKUP($C1330&amp;"|"&amp;$B1330&amp;"|"&amp;$D1330,Empresas!$C$6:$CC$92,$G1330+6+1,0),0))))</f>
        <v>0</v>
      </c>
      <c r="AD1330" s="147">
        <f>IF(AND($I1330="Si",M1330=1),1,IF(AND($I1330="Fisico",M1330=1),1,IF(AND(M1330=1,$I1330="Electronico"),2,IF(M1330=1,VLOOKUP($C1330&amp;"|"&amp;$B1330&amp;"|"&amp;$D1330,Empresas!$C$6:$CC$92,$G1330+6+1,0),0))))</f>
        <v>0</v>
      </c>
      <c r="AE1330" s="147">
        <f>IF(AND($I1330="Si",N1330=1),1,IF(AND($I1330="Fisico",N1330=1),1,IF(AND(N1330=1,$I1330="Electronico"),2,IF(N1330=1,VLOOKUP($C1330&amp;"|"&amp;$B1330&amp;"|"&amp;$D1330,Empresas!$C$6:$CC$92,$G1330+6+1,0),0))))</f>
        <v>0</v>
      </c>
      <c r="AF1330" s="147">
        <f>IF(AND($I1330="Si",O1330=1),1,IF(AND($I1330="Fisico",O1330=1),1,IF(AND(O1330=1,$I1330="Electronico"),2,IF(O1330=1,VLOOKUP($C1330&amp;"|"&amp;$B1330&amp;"|"&amp;$D1330,Empresas!$C$6:$CC$92,$G1330+6+1,0),0))))</f>
        <v>0</v>
      </c>
      <c r="AG1330" s="147">
        <f>IF(AND($I1330="Si",P1330=1),1,IF(AND($I1330="Fisico",P1330=1),1,IF(AND(P1330=1,$I1330="Electronico"),2,IF(P1330=1,VLOOKUP($C1330&amp;"|"&amp;$B1330&amp;"|"&amp;$D1330,Empresas!$C$6:$CC$92,$G1330+6+1,0),0))))</f>
        <v>0</v>
      </c>
      <c r="AH1330" s="147">
        <f>IF(AND($I1330="Si",Q1330=1),1,IF(AND($I1330="Fisico",Q1330=1),1,IF(AND(Q1330=1,$I1330="Electronico"),2,IF(Q1330=1,VLOOKUP($C1330&amp;"|"&amp;$B1330&amp;"|"&amp;$D1330,Empresas!$C$6:$CC$92,$G1330+6+1,0),0))))</f>
        <v>0</v>
      </c>
      <c r="AI1330" s="147">
        <f>IF(AND($I1330="Si",R1330=1),1,IF(AND($I1330="Fisico",R1330=1),1,IF(AND(R1330=1,$I1330="Electronico"),2,IF(R1330=1,VLOOKUP($C1330&amp;"|"&amp;$B1330&amp;"|"&amp;$D1330,Empresas!$C$6:$CC$92,$G1330+6+1,0),0))))</f>
        <v>0</v>
      </c>
      <c r="AJ1330" s="147">
        <f>IF(AND($I1330="Si",S1330=1),1,IF(AND($I1330="Fisico",S1330=1),1,IF(AND(S1330=1,$I1330="Electronico"),2,IF(S1330=1,VLOOKUP($C1330&amp;"|"&amp;$B1330&amp;"|"&amp;$D1330,Empresas!$C$6:$CC$92,$G1330+6+1,0),0))))</f>
        <v>0</v>
      </c>
      <c r="AK1330" s="147">
        <f>IF(AND($I1330="Si",T1330=1),1,IF(AND($I1330="Fisico",T1330=1),1,IF(AND(T1330=1,$I1330="Electronico"),2,IF(T1330=1,VLOOKUP($C1330&amp;"|"&amp;$B1330&amp;"|"&amp;$D1330,Empresas!$C$6:$CC$92,$G1330+6+1,0),0))))</f>
        <v>0</v>
      </c>
      <c r="AL1330" s="147">
        <f>IF(AND($I1330="Si",U1330=1),1,IF(AND($I1330="Fisico",U1330=1),1,IF(AND(U1330=1,$I1330="Electronico"),2,IF(U1330=1,VLOOKUP($C1330&amp;"|"&amp;$B1330&amp;"|"&amp;$D1330,Empresas!$C$6:$CC$92,$G1330+6+1,0),0))))</f>
        <v>0</v>
      </c>
      <c r="AM1330" s="149">
        <f t="shared" si="212"/>
        <v>0</v>
      </c>
      <c r="AN1330" s="149">
        <f t="shared" si="213"/>
        <v>0</v>
      </c>
      <c r="AO1330" s="152">
        <f t="shared" si="214"/>
        <v>0</v>
      </c>
    </row>
    <row r="1331" spans="1:41" x14ac:dyDescent="0.25">
      <c r="A1331" s="143" t="str">
        <f>VLOOKUP(D1331,Empresas!$D$7:$F$91,3,0)</f>
        <v>Omar</v>
      </c>
      <c r="B1331" s="144" t="str">
        <f>VLOOKUP(D1331,Empresas!$D$7:$G$91,4,0)</f>
        <v>Melisa N.</v>
      </c>
      <c r="C1331" s="144" t="s">
        <v>544</v>
      </c>
      <c r="D1331" s="144" t="s">
        <v>233</v>
      </c>
      <c r="E1331" s="144" t="str">
        <f>VLOOKUP(D1331,Empresas!$D$7:$E$92,2,0)</f>
        <v>YULIANA LIBERTAD DEL AGUILA MESCO</v>
      </c>
      <c r="F1331" s="146" t="s">
        <v>191</v>
      </c>
      <c r="G1331" s="145">
        <f t="shared" si="218"/>
        <v>70</v>
      </c>
      <c r="H1331" s="145" t="str">
        <f>VLOOKUP(D1331,Empresas!$D$6:$L$92,7,0)</f>
        <v>Mensual</v>
      </c>
      <c r="I1331" s="144" t="str">
        <f>VLOOKUP(VLOOKUP(D1331&amp;"|"&amp;B1331,Empresas!$I$7:$CB$92,G1331,0),Tablas!$A$13:$B$14,2,0)</f>
        <v>No</v>
      </c>
      <c r="J1331" s="78"/>
      <c r="K1331" s="78"/>
      <c r="L1331" s="78"/>
      <c r="M1331" s="78"/>
      <c r="N1331" s="78"/>
      <c r="O1331" s="78"/>
      <c r="P1331" s="78"/>
      <c r="Q1331" s="78"/>
      <c r="R1331" s="78"/>
      <c r="S1331" s="78"/>
      <c r="T1331" s="78"/>
      <c r="U1331" s="78"/>
      <c r="V1331" s="78" t="str">
        <f>VLOOKUP(D1331,Empresas!$D$7:$CF$91,81,0)</f>
        <v>A</v>
      </c>
      <c r="W1331" s="78" t="str">
        <f>VLOOKUP(D1331,Empresas!$D$7:$M$91,10,0)</f>
        <v>General/Prico</v>
      </c>
      <c r="X1331" s="69" t="str">
        <f t="shared" si="210"/>
        <v>NO</v>
      </c>
      <c r="Y1331" s="153" t="str">
        <f t="shared" si="211"/>
        <v>No aplica</v>
      </c>
      <c r="Z1331" s="147">
        <f>IF(Y1331="No aplica",0,IF(I1331="no",0,IF(I1331="No aplica",0,IF(I1331="Si",1,IF(I1331="Fisico",1,IF(I1331="Electronico",2,VLOOKUP(C1331&amp;"|"&amp;B1331&amp;"|"&amp;D1331,Empresas!$C$6:$CC$92,G1331+6+1,0)))))))</f>
        <v>0</v>
      </c>
      <c r="AA1331" s="147">
        <f>IF(AND($I1331="Si",J1331=1),1,IF(AND($I1331="Fisico",J1331=1),1,IF(AND(J1331=1,$I1331="Electronico"),2,IF(J1331=1,VLOOKUP($C1331&amp;"|"&amp;$B1331&amp;"|"&amp;$D1331,Empresas!$C$6:$CC$92,$G1331+6+1,0),0))))</f>
        <v>0</v>
      </c>
      <c r="AB1331" s="147">
        <f>IF(AND($I1331="Si",K1331=1),1,IF(AND($I1331="Fisico",K1331=1),1,IF(AND(K1331=1,$I1331="Electronico"),2,IF(K1331=1,VLOOKUP($C1331&amp;"|"&amp;$B1331&amp;"|"&amp;$D1331,Empresas!$C$6:$CC$92,$G1331+6+1,0),0))))</f>
        <v>0</v>
      </c>
      <c r="AC1331" s="147">
        <f>IF(AND($I1331="Si",L1331=1),1,IF(AND($I1331="Fisico",L1331=1),1,IF(AND(L1331=1,$I1331="Electronico"),2,IF(L1331=1,VLOOKUP($C1331&amp;"|"&amp;$B1331&amp;"|"&amp;$D1331,Empresas!$C$6:$CC$92,$G1331+6+1,0),0))))</f>
        <v>0</v>
      </c>
      <c r="AD1331" s="147">
        <f>IF(AND($I1331="Si",M1331=1),1,IF(AND($I1331="Fisico",M1331=1),1,IF(AND(M1331=1,$I1331="Electronico"),2,IF(M1331=1,VLOOKUP($C1331&amp;"|"&amp;$B1331&amp;"|"&amp;$D1331,Empresas!$C$6:$CC$92,$G1331+6+1,0),0))))</f>
        <v>0</v>
      </c>
      <c r="AE1331" s="147">
        <f>IF(AND($I1331="Si",N1331=1),1,IF(AND($I1331="Fisico",N1331=1),1,IF(AND(N1331=1,$I1331="Electronico"),2,IF(N1331=1,VLOOKUP($C1331&amp;"|"&amp;$B1331&amp;"|"&amp;$D1331,Empresas!$C$6:$CC$92,$G1331+6+1,0),0))))</f>
        <v>0</v>
      </c>
      <c r="AF1331" s="147">
        <f>IF(AND($I1331="Si",O1331=1),1,IF(AND($I1331="Fisico",O1331=1),1,IF(AND(O1331=1,$I1331="Electronico"),2,IF(O1331=1,VLOOKUP($C1331&amp;"|"&amp;$B1331&amp;"|"&amp;$D1331,Empresas!$C$6:$CC$92,$G1331+6+1,0),0))))</f>
        <v>0</v>
      </c>
      <c r="AG1331" s="147">
        <f>IF(AND($I1331="Si",P1331=1),1,IF(AND($I1331="Fisico",P1331=1),1,IF(AND(P1331=1,$I1331="Electronico"),2,IF(P1331=1,VLOOKUP($C1331&amp;"|"&amp;$B1331&amp;"|"&amp;$D1331,Empresas!$C$6:$CC$92,$G1331+6+1,0),0))))</f>
        <v>0</v>
      </c>
      <c r="AH1331" s="147">
        <f>IF(AND($I1331="Si",Q1331=1),1,IF(AND($I1331="Fisico",Q1331=1),1,IF(AND(Q1331=1,$I1331="Electronico"),2,IF(Q1331=1,VLOOKUP($C1331&amp;"|"&amp;$B1331&amp;"|"&amp;$D1331,Empresas!$C$6:$CC$92,$G1331+6+1,0),0))))</f>
        <v>0</v>
      </c>
      <c r="AI1331" s="147">
        <f>IF(AND($I1331="Si",R1331=1),1,IF(AND($I1331="Fisico",R1331=1),1,IF(AND(R1331=1,$I1331="Electronico"),2,IF(R1331=1,VLOOKUP($C1331&amp;"|"&amp;$B1331&amp;"|"&amp;$D1331,Empresas!$C$6:$CC$92,$G1331+6+1,0),0))))</f>
        <v>0</v>
      </c>
      <c r="AJ1331" s="147">
        <f>IF(AND($I1331="Si",S1331=1),1,IF(AND($I1331="Fisico",S1331=1),1,IF(AND(S1331=1,$I1331="Electronico"),2,IF(S1331=1,VLOOKUP($C1331&amp;"|"&amp;$B1331&amp;"|"&amp;$D1331,Empresas!$C$6:$CC$92,$G1331+6+1,0),0))))</f>
        <v>0</v>
      </c>
      <c r="AK1331" s="147">
        <f>IF(AND($I1331="Si",T1331=1),1,IF(AND($I1331="Fisico",T1331=1),1,IF(AND(T1331=1,$I1331="Electronico"),2,IF(T1331=1,VLOOKUP($C1331&amp;"|"&amp;$B1331&amp;"|"&amp;$D1331,Empresas!$C$6:$CC$92,$G1331+6+1,0),0))))</f>
        <v>0</v>
      </c>
      <c r="AL1331" s="147">
        <f>IF(AND($I1331="Si",U1331=1),1,IF(AND($I1331="Fisico",U1331=1),1,IF(AND(U1331=1,$I1331="Electronico"),2,IF(U1331=1,VLOOKUP($C1331&amp;"|"&amp;$B1331&amp;"|"&amp;$D1331,Empresas!$C$6:$CC$92,$G1331+6+1,0),0))))</f>
        <v>0</v>
      </c>
      <c r="AM1331" s="149">
        <f t="shared" si="212"/>
        <v>0</v>
      </c>
      <c r="AN1331" s="149">
        <f t="shared" si="213"/>
        <v>0</v>
      </c>
      <c r="AO1331" s="152">
        <f t="shared" si="214"/>
        <v>0</v>
      </c>
    </row>
    <row r="1332" spans="1:41" x14ac:dyDescent="0.25">
      <c r="A1332" s="143" t="str">
        <f>VLOOKUP(D1332,Empresas!$D$7:$F$91,3,0)</f>
        <v>Omar</v>
      </c>
      <c r="B1332" s="144" t="str">
        <f>VLOOKUP(D1332,Empresas!$D$7:$G$91,4,0)</f>
        <v>Melisa N.</v>
      </c>
      <c r="C1332" s="144" t="s">
        <v>544</v>
      </c>
      <c r="D1332" s="144" t="s">
        <v>233</v>
      </c>
      <c r="E1332" s="144" t="str">
        <f>VLOOKUP(D1332,Empresas!$D$7:$E$92,2,0)</f>
        <v>YULIANA LIBERTAD DEL AGUILA MESCO</v>
      </c>
      <c r="F1332" s="144" t="s">
        <v>192</v>
      </c>
      <c r="G1332" s="145">
        <f t="shared" si="218"/>
        <v>71</v>
      </c>
      <c r="H1332" s="145" t="str">
        <f>VLOOKUP(D1332,Empresas!$D$6:$L$92,7,0)</f>
        <v>Mensual</v>
      </c>
      <c r="I1332" s="144" t="str">
        <f>VLOOKUP(VLOOKUP(D1332&amp;"|"&amp;B1332,Empresas!$I$7:$CB$92,G1332,0),Tablas!$A$13:$B$14,2,0)</f>
        <v>No</v>
      </c>
      <c r="J1332" s="78"/>
      <c r="K1332" s="78"/>
      <c r="L1332" s="78"/>
      <c r="M1332" s="78"/>
      <c r="N1332" s="78"/>
      <c r="O1332" s="78"/>
      <c r="P1332" s="78"/>
      <c r="Q1332" s="78"/>
      <c r="R1332" s="78"/>
      <c r="S1332" s="78"/>
      <c r="T1332" s="78"/>
      <c r="U1332" s="78"/>
      <c r="V1332" s="78" t="str">
        <f>VLOOKUP(D1332,Empresas!$D$7:$CF$91,81,0)</f>
        <v>A</v>
      </c>
      <c r="W1332" s="78" t="str">
        <f>VLOOKUP(D1332,Empresas!$D$7:$M$91,10,0)</f>
        <v>General/Prico</v>
      </c>
      <c r="X1332" s="69" t="str">
        <f t="shared" si="210"/>
        <v>NO</v>
      </c>
      <c r="Y1332" s="153" t="str">
        <f t="shared" si="211"/>
        <v>No aplica</v>
      </c>
      <c r="Z1332" s="147">
        <f>IF(Y1332="No aplica",0,IF(I1332="no",0,IF(I1332="No aplica",0,IF(I1332="Si",1,IF(I1332="Fisico",1,IF(I1332="Electronico",2,VLOOKUP(C1332&amp;"|"&amp;B1332&amp;"|"&amp;D1332,Empresas!$C$6:$CC$92,G1332+6+1,0)))))))</f>
        <v>0</v>
      </c>
      <c r="AA1332" s="147">
        <f>IF(AND($I1332="Si",J1332=1),1,IF(AND($I1332="Fisico",J1332=1),1,IF(AND(J1332=1,$I1332="Electronico"),2,IF(J1332=1,VLOOKUP($C1332&amp;"|"&amp;$B1332&amp;"|"&amp;$D1332,Empresas!$C$6:$CC$92,$G1332+6+1,0),0))))</f>
        <v>0</v>
      </c>
      <c r="AB1332" s="147">
        <f>IF(AND($I1332="Si",K1332=1),1,IF(AND($I1332="Fisico",K1332=1),1,IF(AND(K1332=1,$I1332="Electronico"),2,IF(K1332=1,VLOOKUP($C1332&amp;"|"&amp;$B1332&amp;"|"&amp;$D1332,Empresas!$C$6:$CC$92,$G1332+6+1,0),0))))</f>
        <v>0</v>
      </c>
      <c r="AC1332" s="147">
        <f>IF(AND($I1332="Si",L1332=1),1,IF(AND($I1332="Fisico",L1332=1),1,IF(AND(L1332=1,$I1332="Electronico"),2,IF(L1332=1,VLOOKUP($C1332&amp;"|"&amp;$B1332&amp;"|"&amp;$D1332,Empresas!$C$6:$CC$92,$G1332+6+1,0),0))))</f>
        <v>0</v>
      </c>
      <c r="AD1332" s="147">
        <f>IF(AND($I1332="Si",M1332=1),1,IF(AND($I1332="Fisico",M1332=1),1,IF(AND(M1332=1,$I1332="Electronico"),2,IF(M1332=1,VLOOKUP($C1332&amp;"|"&amp;$B1332&amp;"|"&amp;$D1332,Empresas!$C$6:$CC$92,$G1332+6+1,0),0))))</f>
        <v>0</v>
      </c>
      <c r="AE1332" s="147">
        <f>IF(AND($I1332="Si",N1332=1),1,IF(AND($I1332="Fisico",N1332=1),1,IF(AND(N1332=1,$I1332="Electronico"),2,IF(N1332=1,VLOOKUP($C1332&amp;"|"&amp;$B1332&amp;"|"&amp;$D1332,Empresas!$C$6:$CC$92,$G1332+6+1,0),0))))</f>
        <v>0</v>
      </c>
      <c r="AF1332" s="147">
        <f>IF(AND($I1332="Si",O1332=1),1,IF(AND($I1332="Fisico",O1332=1),1,IF(AND(O1332=1,$I1332="Electronico"),2,IF(O1332=1,VLOOKUP($C1332&amp;"|"&amp;$B1332&amp;"|"&amp;$D1332,Empresas!$C$6:$CC$92,$G1332+6+1,0),0))))</f>
        <v>0</v>
      </c>
      <c r="AG1332" s="147">
        <f>IF(AND($I1332="Si",P1332=1),1,IF(AND($I1332="Fisico",P1332=1),1,IF(AND(P1332=1,$I1332="Electronico"),2,IF(P1332=1,VLOOKUP($C1332&amp;"|"&amp;$B1332&amp;"|"&amp;$D1332,Empresas!$C$6:$CC$92,$G1332+6+1,0),0))))</f>
        <v>0</v>
      </c>
      <c r="AH1332" s="147">
        <f>IF(AND($I1332="Si",Q1332=1),1,IF(AND($I1332="Fisico",Q1332=1),1,IF(AND(Q1332=1,$I1332="Electronico"),2,IF(Q1332=1,VLOOKUP($C1332&amp;"|"&amp;$B1332&amp;"|"&amp;$D1332,Empresas!$C$6:$CC$92,$G1332+6+1,0),0))))</f>
        <v>0</v>
      </c>
      <c r="AI1332" s="147">
        <f>IF(AND($I1332="Si",R1332=1),1,IF(AND($I1332="Fisico",R1332=1),1,IF(AND(R1332=1,$I1332="Electronico"),2,IF(R1332=1,VLOOKUP($C1332&amp;"|"&amp;$B1332&amp;"|"&amp;$D1332,Empresas!$C$6:$CC$92,$G1332+6+1,0),0))))</f>
        <v>0</v>
      </c>
      <c r="AJ1332" s="147">
        <f>IF(AND($I1332="Si",S1332=1),1,IF(AND($I1332="Fisico",S1332=1),1,IF(AND(S1332=1,$I1332="Electronico"),2,IF(S1332=1,VLOOKUP($C1332&amp;"|"&amp;$B1332&amp;"|"&amp;$D1332,Empresas!$C$6:$CC$92,$G1332+6+1,0),0))))</f>
        <v>0</v>
      </c>
      <c r="AK1332" s="147">
        <f>IF(AND($I1332="Si",T1332=1),1,IF(AND($I1332="Fisico",T1332=1),1,IF(AND(T1332=1,$I1332="Electronico"),2,IF(T1332=1,VLOOKUP($C1332&amp;"|"&amp;$B1332&amp;"|"&amp;$D1332,Empresas!$C$6:$CC$92,$G1332+6+1,0),0))))</f>
        <v>0</v>
      </c>
      <c r="AL1332" s="147">
        <f>IF(AND($I1332="Si",U1332=1),1,IF(AND($I1332="Fisico",U1332=1),1,IF(AND(U1332=1,$I1332="Electronico"),2,IF(U1332=1,VLOOKUP($C1332&amp;"|"&amp;$B1332&amp;"|"&amp;$D1332,Empresas!$C$6:$CC$92,$G1332+6+1,0),0))))</f>
        <v>0</v>
      </c>
      <c r="AM1332" s="149">
        <f t="shared" si="212"/>
        <v>0</v>
      </c>
      <c r="AN1332" s="149">
        <f t="shared" si="213"/>
        <v>0</v>
      </c>
      <c r="AO1332" s="152">
        <f t="shared" si="214"/>
        <v>0</v>
      </c>
    </row>
    <row r="1333" spans="1:41" x14ac:dyDescent="0.25">
      <c r="A1333" s="137" t="str">
        <f>VLOOKUP(D1333,Empresas!$D$7:$F$91,3,0)</f>
        <v>Omar</v>
      </c>
      <c r="B1333" s="138" t="str">
        <f>VLOOKUP(D1333,Empresas!$D$7:$G$91,4,0)</f>
        <v>Melisa N.</v>
      </c>
      <c r="C1333" s="138" t="s">
        <v>544</v>
      </c>
      <c r="D1333" s="138" t="s">
        <v>270</v>
      </c>
      <c r="E1333" s="138" t="str">
        <f>VLOOKUP(D1333,Empresas!$D$7:$E$92,2,0)</f>
        <v>JOFRA TOYS EIRL</v>
      </c>
      <c r="F1333" s="138" t="s">
        <v>158</v>
      </c>
      <c r="G1333" s="139">
        <f>+Empresas!$O$2</f>
        <v>7</v>
      </c>
      <c r="H1333" s="139" t="str">
        <f>VLOOKUP(D1333,Empresas!$D$6:$L$92,7,0)</f>
        <v>Mensual</v>
      </c>
      <c r="I1333" s="138" t="str">
        <f>VLOOKUP(VLOOKUP(D1333&amp;"|"&amp;B1333,Empresas!$I$7:$CB$92,G1333,0),Tablas!$A$3:$B$5,2,0)</f>
        <v>Registro y analisis</v>
      </c>
      <c r="J1333" s="78">
        <v>1</v>
      </c>
      <c r="K1333" s="78">
        <v>1</v>
      </c>
      <c r="L1333" s="78">
        <v>1</v>
      </c>
      <c r="M1333" s="78">
        <v>1</v>
      </c>
      <c r="N1333" s="78">
        <v>1</v>
      </c>
      <c r="O1333" s="78">
        <v>1</v>
      </c>
      <c r="P1333" s="78">
        <v>1</v>
      </c>
      <c r="Q1333" s="78">
        <v>2</v>
      </c>
      <c r="R1333" s="78"/>
      <c r="S1333" s="78"/>
      <c r="T1333" s="78"/>
      <c r="U1333" s="78"/>
      <c r="V1333" s="78" t="str">
        <f>VLOOKUP(D1333,Empresas!$D$7:$CF$91,81,0)</f>
        <v>A</v>
      </c>
      <c r="W1333" s="78" t="str">
        <f>VLOOKUP(D1333,Empresas!$D$7:$M$91,10,0)</f>
        <v>General/Prico</v>
      </c>
      <c r="X1333" s="69" t="str">
        <f t="shared" si="210"/>
        <v>SI</v>
      </c>
      <c r="Y1333" s="153" t="str">
        <f t="shared" si="211"/>
        <v>Si aplica</v>
      </c>
      <c r="Z1333" s="147">
        <f>IF(Y1333="No aplica",0,IF(I1333="no",0,IF(I1333="No aplica",0,IF(I1333="Si",1,IF(I1333="Fisico",1,IF(I1333="Electronico",2,VLOOKUP(C1333&amp;"|"&amp;B1333&amp;"|"&amp;D1333,Empresas!$C$6:$CC$92,G1333+6+1,0)))))))</f>
        <v>1</v>
      </c>
      <c r="AA1333" s="147">
        <f>IF(AND($I1333="Si",J1333=1),1,IF(AND($I1333="Fisico",J1333=1),1,IF(AND(J1333=1,$I1333="Electronico"),2,IF(J1333=1,VLOOKUP($C1333&amp;"|"&amp;$B1333&amp;"|"&amp;$D1333,Empresas!$C$6:$CC$92,$G1333+6+1,0),0))))</f>
        <v>1</v>
      </c>
      <c r="AB1333" s="147">
        <f>IF(AND($I1333="Si",K1333=1),1,IF(AND($I1333="Fisico",K1333=1),1,IF(AND(K1333=1,$I1333="Electronico"),2,IF(K1333=1,VLOOKUP($C1333&amp;"|"&amp;$B1333&amp;"|"&amp;$D1333,Empresas!$C$6:$CC$92,$G1333+6+1,0),0))))</f>
        <v>1</v>
      </c>
      <c r="AC1333" s="147">
        <f>IF(AND($I1333="Si",L1333=1),1,IF(AND($I1333="Fisico",L1333=1),1,IF(AND(L1333=1,$I1333="Electronico"),2,IF(L1333=1,VLOOKUP($C1333&amp;"|"&amp;$B1333&amp;"|"&amp;$D1333,Empresas!$C$6:$CC$92,$G1333+6+1,0),0))))</f>
        <v>1</v>
      </c>
      <c r="AD1333" s="147">
        <f>IF(AND($I1333="Si",M1333=1),1,IF(AND($I1333="Fisico",M1333=1),1,IF(AND(M1333=1,$I1333="Electronico"),2,IF(M1333=1,VLOOKUP($C1333&amp;"|"&amp;$B1333&amp;"|"&amp;$D1333,Empresas!$C$6:$CC$92,$G1333+6+1,0),0))))</f>
        <v>1</v>
      </c>
      <c r="AE1333" s="147">
        <f>IF(AND($I1333="Si",N1333=1),1,IF(AND($I1333="Fisico",N1333=1),1,IF(AND(N1333=1,$I1333="Electronico"),2,IF(N1333=1,VLOOKUP($C1333&amp;"|"&amp;$B1333&amp;"|"&amp;$D1333,Empresas!$C$6:$CC$92,$G1333+6+1,0),0))))</f>
        <v>1</v>
      </c>
      <c r="AF1333" s="147">
        <f>IF(AND($I1333="Si",O1333=1),1,IF(AND($I1333="Fisico",O1333=1),1,IF(AND(O1333=1,$I1333="Electronico"),2,IF(O1333=1,VLOOKUP($C1333&amp;"|"&amp;$B1333&amp;"|"&amp;$D1333,Empresas!$C$6:$CC$92,$G1333+6+1,0),0))))</f>
        <v>1</v>
      </c>
      <c r="AG1333" s="147">
        <f>IF(AND($I1333="Si",P1333=1),1,IF(AND($I1333="Fisico",P1333=1),1,IF(AND(P1333=1,$I1333="Electronico"),2,IF(P1333=1,VLOOKUP($C1333&amp;"|"&amp;$B1333&amp;"|"&amp;$D1333,Empresas!$C$6:$CC$92,$G1333+6+1,0),0))))</f>
        <v>1</v>
      </c>
      <c r="AH1333" s="147">
        <f>IF(AND($I1333="Si",Q1333=1),1,IF(AND($I1333="Fisico",Q1333=1),1,IF(AND(Q1333=1,$I1333="Electronico"),2,IF(Q1333=1,VLOOKUP($C1333&amp;"|"&amp;$B1333&amp;"|"&amp;$D1333,Empresas!$C$6:$CC$92,$G1333+6+1,0),0))))</f>
        <v>0</v>
      </c>
      <c r="AI1333" s="147">
        <f>IF(AND($I1333="Si",R1333=1),1,IF(AND($I1333="Fisico",R1333=1),1,IF(AND(R1333=1,$I1333="Electronico"),2,IF(R1333=1,VLOOKUP($C1333&amp;"|"&amp;$B1333&amp;"|"&amp;$D1333,Empresas!$C$6:$CC$92,$G1333+6+1,0),0))))</f>
        <v>0</v>
      </c>
      <c r="AJ1333" s="147">
        <f>IF(AND($I1333="Si",S1333=1),1,IF(AND($I1333="Fisico",S1333=1),1,IF(AND(S1333=1,$I1333="Electronico"),2,IF(S1333=1,VLOOKUP($C1333&amp;"|"&amp;$B1333&amp;"|"&amp;$D1333,Empresas!$C$6:$CC$92,$G1333+6+1,0),0))))</f>
        <v>0</v>
      </c>
      <c r="AK1333" s="147">
        <f>IF(AND($I1333="Si",T1333=1),1,IF(AND($I1333="Fisico",T1333=1),1,IF(AND(T1333=1,$I1333="Electronico"),2,IF(T1333=1,VLOOKUP($C1333&amp;"|"&amp;$B1333&amp;"|"&amp;$D1333,Empresas!$C$6:$CC$92,$G1333+6+1,0),0))))</f>
        <v>0</v>
      </c>
      <c r="AL1333" s="147">
        <f>IF(AND($I1333="Si",U1333=1),1,IF(AND($I1333="Fisico",U1333=1),1,IF(AND(U1333=1,$I1333="Electronico"),2,IF(U1333=1,VLOOKUP($C1333&amp;"|"&amp;$B1333&amp;"|"&amp;$D1333,Empresas!$C$6:$CC$92,$G1333+6+1,0),0))))</f>
        <v>0</v>
      </c>
      <c r="AM1333" s="149">
        <f t="shared" si="212"/>
        <v>7</v>
      </c>
      <c r="AN1333" s="149">
        <f t="shared" si="213"/>
        <v>8</v>
      </c>
      <c r="AO1333" s="152">
        <f t="shared" si="214"/>
        <v>0.875</v>
      </c>
    </row>
    <row r="1334" spans="1:41" x14ac:dyDescent="0.25">
      <c r="A1334" s="137" t="str">
        <f>VLOOKUP(D1334,Empresas!$D$7:$F$91,3,0)</f>
        <v>Omar</v>
      </c>
      <c r="B1334" s="138" t="str">
        <f>VLOOKUP(D1334,Empresas!$D$7:$G$91,4,0)</f>
        <v>Melisa N.</v>
      </c>
      <c r="C1334" s="138" t="s">
        <v>544</v>
      </c>
      <c r="D1334" s="138" t="s">
        <v>270</v>
      </c>
      <c r="E1334" s="138" t="str">
        <f>VLOOKUP(D1334,Empresas!$D$7:$E$92,2,0)</f>
        <v>JOFRA TOYS EIRL</v>
      </c>
      <c r="F1334" s="138" t="s">
        <v>159</v>
      </c>
      <c r="G1334" s="139">
        <f>+G1333+3</f>
        <v>10</v>
      </c>
      <c r="H1334" s="139" t="str">
        <f>VLOOKUP(D1334,Empresas!$D$6:$L$92,7,0)</f>
        <v>Mensual</v>
      </c>
      <c r="I1334" s="138" t="str">
        <f>VLOOKUP(VLOOKUP(D1334&amp;"|"&amp;B1334,Empresas!$I$7:$CB$92,G1334,0),Tablas!$A$3:$B$5,2,0)</f>
        <v>Solo analisis</v>
      </c>
      <c r="J1334" s="78">
        <v>1</v>
      </c>
      <c r="K1334" s="78">
        <v>1</v>
      </c>
      <c r="L1334" s="78">
        <v>1</v>
      </c>
      <c r="M1334" s="78">
        <v>1</v>
      </c>
      <c r="N1334" s="78">
        <v>1</v>
      </c>
      <c r="O1334" s="78">
        <v>1</v>
      </c>
      <c r="P1334" s="78">
        <v>1</v>
      </c>
      <c r="Q1334" s="78">
        <v>2</v>
      </c>
      <c r="R1334" s="78"/>
      <c r="S1334" s="78"/>
      <c r="T1334" s="78"/>
      <c r="U1334" s="78"/>
      <c r="V1334" s="78" t="str">
        <f>VLOOKUP(D1334,Empresas!$D$7:$CF$91,81,0)</f>
        <v>A</v>
      </c>
      <c r="W1334" s="78" t="str">
        <f>VLOOKUP(D1334,Empresas!$D$7:$M$91,10,0)</f>
        <v>General/Prico</v>
      </c>
      <c r="X1334" s="69" t="str">
        <f t="shared" si="210"/>
        <v>SI</v>
      </c>
      <c r="Y1334" s="153" t="str">
        <f t="shared" si="211"/>
        <v>Si aplica</v>
      </c>
      <c r="Z1334" s="147">
        <f>IF(Y1334="No aplica",0,IF(I1334="no",0,IF(I1334="No aplica",0,IF(I1334="Si",1,IF(I1334="Fisico",1,IF(I1334="Electronico",2,VLOOKUP(C1334&amp;"|"&amp;B1334&amp;"|"&amp;D1334,Empresas!$C$6:$CC$92,G1334+6+1,0)))))))</f>
        <v>1.5</v>
      </c>
      <c r="AA1334" s="147">
        <f>IF(AND($I1334="Si",J1334=1),1,IF(AND($I1334="Fisico",J1334=1),1,IF(AND(J1334=1,$I1334="Electronico"),2,IF(J1334=1,VLOOKUP($C1334&amp;"|"&amp;$B1334&amp;"|"&amp;$D1334,Empresas!$C$6:$CC$92,$G1334+6+1,0),0))))</f>
        <v>1.5</v>
      </c>
      <c r="AB1334" s="147">
        <f>IF(AND($I1334="Si",K1334=1),1,IF(AND($I1334="Fisico",K1334=1),1,IF(AND(K1334=1,$I1334="Electronico"),2,IF(K1334=1,VLOOKUP($C1334&amp;"|"&amp;$B1334&amp;"|"&amp;$D1334,Empresas!$C$6:$CC$92,$G1334+6+1,0),0))))</f>
        <v>1.5</v>
      </c>
      <c r="AC1334" s="147">
        <f>IF(AND($I1334="Si",L1334=1),1,IF(AND($I1334="Fisico",L1334=1),1,IF(AND(L1334=1,$I1334="Electronico"),2,IF(L1334=1,VLOOKUP($C1334&amp;"|"&amp;$B1334&amp;"|"&amp;$D1334,Empresas!$C$6:$CC$92,$G1334+6+1,0),0))))</f>
        <v>1.5</v>
      </c>
      <c r="AD1334" s="147">
        <f>IF(AND($I1334="Si",M1334=1),1,IF(AND($I1334="Fisico",M1334=1),1,IF(AND(M1334=1,$I1334="Electronico"),2,IF(M1334=1,VLOOKUP($C1334&amp;"|"&amp;$B1334&amp;"|"&amp;$D1334,Empresas!$C$6:$CC$92,$G1334+6+1,0),0))))</f>
        <v>1.5</v>
      </c>
      <c r="AE1334" s="147">
        <f>IF(AND($I1334="Si",N1334=1),1,IF(AND($I1334="Fisico",N1334=1),1,IF(AND(N1334=1,$I1334="Electronico"),2,IF(N1334=1,VLOOKUP($C1334&amp;"|"&amp;$B1334&amp;"|"&amp;$D1334,Empresas!$C$6:$CC$92,$G1334+6+1,0),0))))</f>
        <v>1.5</v>
      </c>
      <c r="AF1334" s="147">
        <f>IF(AND($I1334="Si",O1334=1),1,IF(AND($I1334="Fisico",O1334=1),1,IF(AND(O1334=1,$I1334="Electronico"),2,IF(O1334=1,VLOOKUP($C1334&amp;"|"&amp;$B1334&amp;"|"&amp;$D1334,Empresas!$C$6:$CC$92,$G1334+6+1,0),0))))</f>
        <v>1.5</v>
      </c>
      <c r="AG1334" s="147">
        <f>IF(AND($I1334="Si",P1334=1),1,IF(AND($I1334="Fisico",P1334=1),1,IF(AND(P1334=1,$I1334="Electronico"),2,IF(P1334=1,VLOOKUP($C1334&amp;"|"&amp;$B1334&amp;"|"&amp;$D1334,Empresas!$C$6:$CC$92,$G1334+6+1,0),0))))</f>
        <v>1.5</v>
      </c>
      <c r="AH1334" s="147">
        <f>IF(AND($I1334="Si",Q1334=1),1,IF(AND($I1334="Fisico",Q1334=1),1,IF(AND(Q1334=1,$I1334="Electronico"),2,IF(Q1334=1,VLOOKUP($C1334&amp;"|"&amp;$B1334&amp;"|"&amp;$D1334,Empresas!$C$6:$CC$92,$G1334+6+1,0),0))))</f>
        <v>0</v>
      </c>
      <c r="AI1334" s="147">
        <f>IF(AND($I1334="Si",R1334=1),1,IF(AND($I1334="Fisico",R1334=1),1,IF(AND(R1334=1,$I1334="Electronico"),2,IF(R1334=1,VLOOKUP($C1334&amp;"|"&amp;$B1334&amp;"|"&amp;$D1334,Empresas!$C$6:$CC$92,$G1334+6+1,0),0))))</f>
        <v>0</v>
      </c>
      <c r="AJ1334" s="147">
        <f>IF(AND($I1334="Si",S1334=1),1,IF(AND($I1334="Fisico",S1334=1),1,IF(AND(S1334=1,$I1334="Electronico"),2,IF(S1334=1,VLOOKUP($C1334&amp;"|"&amp;$B1334&amp;"|"&amp;$D1334,Empresas!$C$6:$CC$92,$G1334+6+1,0),0))))</f>
        <v>0</v>
      </c>
      <c r="AK1334" s="147">
        <f>IF(AND($I1334="Si",T1334=1),1,IF(AND($I1334="Fisico",T1334=1),1,IF(AND(T1334=1,$I1334="Electronico"),2,IF(T1334=1,VLOOKUP($C1334&amp;"|"&amp;$B1334&amp;"|"&amp;$D1334,Empresas!$C$6:$CC$92,$G1334+6+1,0),0))))</f>
        <v>0</v>
      </c>
      <c r="AL1334" s="147">
        <f>IF(AND($I1334="Si",U1334=1),1,IF(AND($I1334="Fisico",U1334=1),1,IF(AND(U1334=1,$I1334="Electronico"),2,IF(U1334=1,VLOOKUP($C1334&amp;"|"&amp;$B1334&amp;"|"&amp;$D1334,Empresas!$C$6:$CC$92,$G1334+6+1,0),0))))</f>
        <v>0</v>
      </c>
      <c r="AM1334" s="149">
        <f t="shared" si="212"/>
        <v>10.5</v>
      </c>
      <c r="AN1334" s="149">
        <f t="shared" si="213"/>
        <v>12</v>
      </c>
      <c r="AO1334" s="152">
        <f t="shared" si="214"/>
        <v>0.875</v>
      </c>
    </row>
    <row r="1335" spans="1:41" x14ac:dyDescent="0.25">
      <c r="A1335" s="137" t="str">
        <f>VLOOKUP(D1335,Empresas!$D$7:$F$91,3,0)</f>
        <v>Omar</v>
      </c>
      <c r="B1335" s="138" t="str">
        <f>VLOOKUP(D1335,Empresas!$D$7:$G$91,4,0)</f>
        <v>Melisa N.</v>
      </c>
      <c r="C1335" s="138" t="s">
        <v>544</v>
      </c>
      <c r="D1335" s="138" t="s">
        <v>270</v>
      </c>
      <c r="E1335" s="138" t="str">
        <f>VLOOKUP(D1335,Empresas!$D$7:$E$92,2,0)</f>
        <v>JOFRA TOYS EIRL</v>
      </c>
      <c r="F1335" s="138" t="s">
        <v>160</v>
      </c>
      <c r="G1335" s="139">
        <f t="shared" ref="G1335:G1346" si="219">+G1334+3</f>
        <v>13</v>
      </c>
      <c r="H1335" s="139" t="str">
        <f>VLOOKUP(D1335,Empresas!$D$6:$L$92,7,0)</f>
        <v>Mensual</v>
      </c>
      <c r="I1335" s="138" t="str">
        <f>VLOOKUP(VLOOKUP(D1335&amp;"|"&amp;B1335,Empresas!$I$7:$CB$92,G1335,0),Tablas!$A$3:$B$5,2,0)</f>
        <v>Registro y analisis</v>
      </c>
      <c r="J1335" s="78">
        <v>1</v>
      </c>
      <c r="K1335" s="78">
        <v>1</v>
      </c>
      <c r="L1335" s="78">
        <v>1</v>
      </c>
      <c r="M1335" s="78">
        <v>1</v>
      </c>
      <c r="N1335" s="78">
        <v>1</v>
      </c>
      <c r="O1335" s="78">
        <v>1</v>
      </c>
      <c r="P1335" s="78">
        <v>1</v>
      </c>
      <c r="Q1335" s="78">
        <v>2</v>
      </c>
      <c r="R1335" s="78"/>
      <c r="S1335" s="78"/>
      <c r="T1335" s="78"/>
      <c r="U1335" s="78"/>
      <c r="V1335" s="78" t="str">
        <f>VLOOKUP(D1335,Empresas!$D$7:$CF$91,81,0)</f>
        <v>A</v>
      </c>
      <c r="W1335" s="78" t="str">
        <f>VLOOKUP(D1335,Empresas!$D$7:$M$91,10,0)</f>
        <v>General/Prico</v>
      </c>
      <c r="X1335" s="69" t="str">
        <f t="shared" si="210"/>
        <v>SI</v>
      </c>
      <c r="Y1335" s="153" t="str">
        <f t="shared" si="211"/>
        <v>Si aplica</v>
      </c>
      <c r="Z1335" s="147">
        <f>IF(Y1335="No aplica",0,IF(I1335="no",0,IF(I1335="No aplica",0,IF(I1335="Si",1,IF(I1335="Fisico",1,IF(I1335="Electronico",2,VLOOKUP(C1335&amp;"|"&amp;B1335&amp;"|"&amp;D1335,Empresas!$C$6:$CC$92,G1335+6+1,0)))))))</f>
        <v>4</v>
      </c>
      <c r="AA1335" s="147">
        <f>IF(AND($I1335="Si",J1335=1),1,IF(AND($I1335="Fisico",J1335=1),1,IF(AND(J1335=1,$I1335="Electronico"),2,IF(J1335=1,VLOOKUP($C1335&amp;"|"&amp;$B1335&amp;"|"&amp;$D1335,Empresas!$C$6:$CC$92,$G1335+6+1,0),0))))</f>
        <v>4</v>
      </c>
      <c r="AB1335" s="147">
        <f>IF(AND($I1335="Si",K1335=1),1,IF(AND($I1335="Fisico",K1335=1),1,IF(AND(K1335=1,$I1335="Electronico"),2,IF(K1335=1,VLOOKUP($C1335&amp;"|"&amp;$B1335&amp;"|"&amp;$D1335,Empresas!$C$6:$CC$92,$G1335+6+1,0),0))))</f>
        <v>4</v>
      </c>
      <c r="AC1335" s="147">
        <f>IF(AND($I1335="Si",L1335=1),1,IF(AND($I1335="Fisico",L1335=1),1,IF(AND(L1335=1,$I1335="Electronico"),2,IF(L1335=1,VLOOKUP($C1335&amp;"|"&amp;$B1335&amp;"|"&amp;$D1335,Empresas!$C$6:$CC$92,$G1335+6+1,0),0))))</f>
        <v>4</v>
      </c>
      <c r="AD1335" s="147">
        <f>IF(AND($I1335="Si",M1335=1),1,IF(AND($I1335="Fisico",M1335=1),1,IF(AND(M1335=1,$I1335="Electronico"),2,IF(M1335=1,VLOOKUP($C1335&amp;"|"&amp;$B1335&amp;"|"&amp;$D1335,Empresas!$C$6:$CC$92,$G1335+6+1,0),0))))</f>
        <v>4</v>
      </c>
      <c r="AE1335" s="147">
        <f>IF(AND($I1335="Si",N1335=1),1,IF(AND($I1335="Fisico",N1335=1),1,IF(AND(N1335=1,$I1335="Electronico"),2,IF(N1335=1,VLOOKUP($C1335&amp;"|"&amp;$B1335&amp;"|"&amp;$D1335,Empresas!$C$6:$CC$92,$G1335+6+1,0),0))))</f>
        <v>4</v>
      </c>
      <c r="AF1335" s="147">
        <f>IF(AND($I1335="Si",O1335=1),1,IF(AND($I1335="Fisico",O1335=1),1,IF(AND(O1335=1,$I1335="Electronico"),2,IF(O1335=1,VLOOKUP($C1335&amp;"|"&amp;$B1335&amp;"|"&amp;$D1335,Empresas!$C$6:$CC$92,$G1335+6+1,0),0))))</f>
        <v>4</v>
      </c>
      <c r="AG1335" s="147">
        <f>IF(AND($I1335="Si",P1335=1),1,IF(AND($I1335="Fisico",P1335=1),1,IF(AND(P1335=1,$I1335="Electronico"),2,IF(P1335=1,VLOOKUP($C1335&amp;"|"&amp;$B1335&amp;"|"&amp;$D1335,Empresas!$C$6:$CC$92,$G1335+6+1,0),0))))</f>
        <v>4</v>
      </c>
      <c r="AH1335" s="147">
        <f>IF(AND($I1335="Si",Q1335=1),1,IF(AND($I1335="Fisico",Q1335=1),1,IF(AND(Q1335=1,$I1335="Electronico"),2,IF(Q1335=1,VLOOKUP($C1335&amp;"|"&amp;$B1335&amp;"|"&amp;$D1335,Empresas!$C$6:$CC$92,$G1335+6+1,0),0))))</f>
        <v>0</v>
      </c>
      <c r="AI1335" s="147">
        <f>IF(AND($I1335="Si",R1335=1),1,IF(AND($I1335="Fisico",R1335=1),1,IF(AND(R1335=1,$I1335="Electronico"),2,IF(R1335=1,VLOOKUP($C1335&amp;"|"&amp;$B1335&amp;"|"&amp;$D1335,Empresas!$C$6:$CC$92,$G1335+6+1,0),0))))</f>
        <v>0</v>
      </c>
      <c r="AJ1335" s="147">
        <f>IF(AND($I1335="Si",S1335=1),1,IF(AND($I1335="Fisico",S1335=1),1,IF(AND(S1335=1,$I1335="Electronico"),2,IF(S1335=1,VLOOKUP($C1335&amp;"|"&amp;$B1335&amp;"|"&amp;$D1335,Empresas!$C$6:$CC$92,$G1335+6+1,0),0))))</f>
        <v>0</v>
      </c>
      <c r="AK1335" s="147">
        <f>IF(AND($I1335="Si",T1335=1),1,IF(AND($I1335="Fisico",T1335=1),1,IF(AND(T1335=1,$I1335="Electronico"),2,IF(T1335=1,VLOOKUP($C1335&amp;"|"&amp;$B1335&amp;"|"&amp;$D1335,Empresas!$C$6:$CC$92,$G1335+6+1,0),0))))</f>
        <v>0</v>
      </c>
      <c r="AL1335" s="147">
        <f>IF(AND($I1335="Si",U1335=1),1,IF(AND($I1335="Fisico",U1335=1),1,IF(AND(U1335=1,$I1335="Electronico"),2,IF(U1335=1,VLOOKUP($C1335&amp;"|"&amp;$B1335&amp;"|"&amp;$D1335,Empresas!$C$6:$CC$92,$G1335+6+1,0),0))))</f>
        <v>0</v>
      </c>
      <c r="AM1335" s="149">
        <f t="shared" si="212"/>
        <v>28</v>
      </c>
      <c r="AN1335" s="149">
        <f t="shared" si="213"/>
        <v>32</v>
      </c>
      <c r="AO1335" s="152">
        <f t="shared" si="214"/>
        <v>0.875</v>
      </c>
    </row>
    <row r="1336" spans="1:41" x14ac:dyDescent="0.25">
      <c r="A1336" s="137" t="str">
        <f>VLOOKUP(D1336,Empresas!$D$7:$F$91,3,0)</f>
        <v>Omar</v>
      </c>
      <c r="B1336" s="138" t="str">
        <f>VLOOKUP(D1336,Empresas!$D$7:$G$91,4,0)</f>
        <v>Melisa N.</v>
      </c>
      <c r="C1336" s="138" t="s">
        <v>544</v>
      </c>
      <c r="D1336" s="138" t="s">
        <v>270</v>
      </c>
      <c r="E1336" s="138" t="str">
        <f>VLOOKUP(D1336,Empresas!$D$7:$E$92,2,0)</f>
        <v>JOFRA TOYS EIRL</v>
      </c>
      <c r="F1336" s="138" t="s">
        <v>161</v>
      </c>
      <c r="G1336" s="139">
        <f t="shared" si="219"/>
        <v>16</v>
      </c>
      <c r="H1336" s="139" t="str">
        <f>VLOOKUP(D1336,Empresas!$D$6:$L$92,7,0)</f>
        <v>Mensual</v>
      </c>
      <c r="I1336" s="138" t="str">
        <f>VLOOKUP(VLOOKUP(D1336&amp;"|"&amp;B1336,Empresas!$I$7:$CB$92,G1336,0),Tablas!$A$3:$B$5,2,0)</f>
        <v>Registro y analisis</v>
      </c>
      <c r="J1336" s="78">
        <v>2</v>
      </c>
      <c r="K1336" s="78">
        <v>2</v>
      </c>
      <c r="L1336" s="78">
        <v>2</v>
      </c>
      <c r="M1336" s="78">
        <v>2</v>
      </c>
      <c r="N1336" s="78">
        <v>2</v>
      </c>
      <c r="O1336" s="78">
        <v>2</v>
      </c>
      <c r="P1336" s="78">
        <v>2</v>
      </c>
      <c r="Q1336" s="78">
        <v>2</v>
      </c>
      <c r="R1336" s="78"/>
      <c r="S1336" s="78"/>
      <c r="T1336" s="78"/>
      <c r="U1336" s="78"/>
      <c r="V1336" s="78" t="str">
        <f>VLOOKUP(D1336,Empresas!$D$7:$CF$91,81,0)</f>
        <v>A</v>
      </c>
      <c r="W1336" s="78" t="str">
        <f>VLOOKUP(D1336,Empresas!$D$7:$M$91,10,0)</f>
        <v>General/Prico</v>
      </c>
      <c r="X1336" s="69" t="str">
        <f t="shared" si="210"/>
        <v>SI</v>
      </c>
      <c r="Y1336" s="153" t="str">
        <f t="shared" si="211"/>
        <v>Si aplica</v>
      </c>
      <c r="Z1336" s="147">
        <f>IF(Y1336="No aplica",0,IF(I1336="no",0,IF(I1336="No aplica",0,IF(I1336="Si",1,IF(I1336="Fisico",1,IF(I1336="Electronico",2,VLOOKUP(C1336&amp;"|"&amp;B1336&amp;"|"&amp;D1336,Empresas!$C$6:$CC$92,G1336+6+1,0)))))))</f>
        <v>10</v>
      </c>
      <c r="AA1336" s="147">
        <f>IF(AND($I1336="Si",J1336=1),1,IF(AND($I1336="Fisico",J1336=1),1,IF(AND(J1336=1,$I1336="Electronico"),2,IF(J1336=1,VLOOKUP($C1336&amp;"|"&amp;$B1336&amp;"|"&amp;$D1336,Empresas!$C$6:$CC$92,$G1336+6+1,0),0))))</f>
        <v>0</v>
      </c>
      <c r="AB1336" s="147">
        <f>IF(AND($I1336="Si",K1336=1),1,IF(AND($I1336="Fisico",K1336=1),1,IF(AND(K1336=1,$I1336="Electronico"),2,IF(K1336=1,VLOOKUP($C1336&amp;"|"&amp;$B1336&amp;"|"&amp;$D1336,Empresas!$C$6:$CC$92,$G1336+6+1,0),0))))</f>
        <v>0</v>
      </c>
      <c r="AC1336" s="147">
        <f>IF(AND($I1336="Si",L1336=1),1,IF(AND($I1336="Fisico",L1336=1),1,IF(AND(L1336=1,$I1336="Electronico"),2,IF(L1336=1,VLOOKUP($C1336&amp;"|"&amp;$B1336&amp;"|"&amp;$D1336,Empresas!$C$6:$CC$92,$G1336+6+1,0),0))))</f>
        <v>0</v>
      </c>
      <c r="AD1336" s="147">
        <f>IF(AND($I1336="Si",M1336=1),1,IF(AND($I1336="Fisico",M1336=1),1,IF(AND(M1336=1,$I1336="Electronico"),2,IF(M1336=1,VLOOKUP($C1336&amp;"|"&amp;$B1336&amp;"|"&amp;$D1336,Empresas!$C$6:$CC$92,$G1336+6+1,0),0))))</f>
        <v>0</v>
      </c>
      <c r="AE1336" s="147">
        <f>IF(AND($I1336="Si",N1336=1),1,IF(AND($I1336="Fisico",N1336=1),1,IF(AND(N1336=1,$I1336="Electronico"),2,IF(N1336=1,VLOOKUP($C1336&amp;"|"&amp;$B1336&amp;"|"&amp;$D1336,Empresas!$C$6:$CC$92,$G1336+6+1,0),0))))</f>
        <v>0</v>
      </c>
      <c r="AF1336" s="147">
        <f>IF(AND($I1336="Si",O1336=1),1,IF(AND($I1336="Fisico",O1336=1),1,IF(AND(O1336=1,$I1336="Electronico"),2,IF(O1336=1,VLOOKUP($C1336&amp;"|"&amp;$B1336&amp;"|"&amp;$D1336,Empresas!$C$6:$CC$92,$G1336+6+1,0),0))))</f>
        <v>0</v>
      </c>
      <c r="AG1336" s="147">
        <f>IF(AND($I1336="Si",P1336=1),1,IF(AND($I1336="Fisico",P1336=1),1,IF(AND(P1336=1,$I1336="Electronico"),2,IF(P1336=1,VLOOKUP($C1336&amp;"|"&amp;$B1336&amp;"|"&amp;$D1336,Empresas!$C$6:$CC$92,$G1336+6+1,0),0))))</f>
        <v>0</v>
      </c>
      <c r="AH1336" s="147">
        <f>IF(AND($I1336="Si",Q1336=1),1,IF(AND($I1336="Fisico",Q1336=1),1,IF(AND(Q1336=1,$I1336="Electronico"),2,IF(Q1336=1,VLOOKUP($C1336&amp;"|"&amp;$B1336&amp;"|"&amp;$D1336,Empresas!$C$6:$CC$92,$G1336+6+1,0),0))))</f>
        <v>0</v>
      </c>
      <c r="AI1336" s="147">
        <f>IF(AND($I1336="Si",R1336=1),1,IF(AND($I1336="Fisico",R1336=1),1,IF(AND(R1336=1,$I1336="Electronico"),2,IF(R1336=1,VLOOKUP($C1336&amp;"|"&amp;$B1336&amp;"|"&amp;$D1336,Empresas!$C$6:$CC$92,$G1336+6+1,0),0))))</f>
        <v>0</v>
      </c>
      <c r="AJ1336" s="147">
        <f>IF(AND($I1336="Si",S1336=1),1,IF(AND($I1336="Fisico",S1336=1),1,IF(AND(S1336=1,$I1336="Electronico"),2,IF(S1336=1,VLOOKUP($C1336&amp;"|"&amp;$B1336&amp;"|"&amp;$D1336,Empresas!$C$6:$CC$92,$G1336+6+1,0),0))))</f>
        <v>0</v>
      </c>
      <c r="AK1336" s="147">
        <f>IF(AND($I1336="Si",T1336=1),1,IF(AND($I1336="Fisico",T1336=1),1,IF(AND(T1336=1,$I1336="Electronico"),2,IF(T1336=1,VLOOKUP($C1336&amp;"|"&amp;$B1336&amp;"|"&amp;$D1336,Empresas!$C$6:$CC$92,$G1336+6+1,0),0))))</f>
        <v>0</v>
      </c>
      <c r="AL1336" s="147">
        <f>IF(AND($I1336="Si",U1336=1),1,IF(AND($I1336="Fisico",U1336=1),1,IF(AND(U1336=1,$I1336="Electronico"),2,IF(U1336=1,VLOOKUP($C1336&amp;"|"&amp;$B1336&amp;"|"&amp;$D1336,Empresas!$C$6:$CC$92,$G1336+6+1,0),0))))</f>
        <v>0</v>
      </c>
      <c r="AM1336" s="149">
        <f t="shared" si="212"/>
        <v>0</v>
      </c>
      <c r="AN1336" s="149">
        <f t="shared" si="213"/>
        <v>80</v>
      </c>
      <c r="AO1336" s="152">
        <f t="shared" si="214"/>
        <v>0</v>
      </c>
    </row>
    <row r="1337" spans="1:41" x14ac:dyDescent="0.25">
      <c r="A1337" s="137" t="str">
        <f>VLOOKUP(D1337,Empresas!$D$7:$F$91,3,0)</f>
        <v>Omar</v>
      </c>
      <c r="B1337" s="138" t="str">
        <f>VLOOKUP(D1337,Empresas!$D$7:$G$91,4,0)</f>
        <v>Melisa N.</v>
      </c>
      <c r="C1337" s="138" t="s">
        <v>544</v>
      </c>
      <c r="D1337" s="138" t="s">
        <v>270</v>
      </c>
      <c r="E1337" s="138" t="str">
        <f>VLOOKUP(D1337,Empresas!$D$7:$E$92,2,0)</f>
        <v>JOFRA TOYS EIRL</v>
      </c>
      <c r="F1337" s="138" t="s">
        <v>162</v>
      </c>
      <c r="G1337" s="139">
        <f t="shared" si="219"/>
        <v>19</v>
      </c>
      <c r="H1337" s="139" t="str">
        <f>VLOOKUP(D1337,Empresas!$D$6:$L$92,7,0)</f>
        <v>Mensual</v>
      </c>
      <c r="I1337" s="138" t="str">
        <f>VLOOKUP(VLOOKUP(D1337&amp;"|"&amp;B1337,Empresas!$I$7:$CB$92,G1337,0),Tablas!$A$3:$B$5,2,0)</f>
        <v>Registro y analisis</v>
      </c>
      <c r="J1337" s="78">
        <v>1</v>
      </c>
      <c r="K1337" s="78">
        <v>1</v>
      </c>
      <c r="L1337" s="78">
        <v>1</v>
      </c>
      <c r="M1337" s="78">
        <v>1</v>
      </c>
      <c r="N1337" s="78">
        <v>1</v>
      </c>
      <c r="O1337" s="78">
        <v>1</v>
      </c>
      <c r="P1337" s="78">
        <v>1</v>
      </c>
      <c r="Q1337" s="78">
        <v>2</v>
      </c>
      <c r="R1337" s="78"/>
      <c r="S1337" s="78"/>
      <c r="T1337" s="78"/>
      <c r="U1337" s="78"/>
      <c r="V1337" s="78" t="str">
        <f>VLOOKUP(D1337,Empresas!$D$7:$CF$91,81,0)</f>
        <v>A</v>
      </c>
      <c r="W1337" s="78" t="str">
        <f>VLOOKUP(D1337,Empresas!$D$7:$M$91,10,0)</f>
        <v>General/Prico</v>
      </c>
      <c r="X1337" s="69" t="str">
        <f t="shared" si="210"/>
        <v>SI</v>
      </c>
      <c r="Y1337" s="153" t="str">
        <f t="shared" si="211"/>
        <v>Si aplica</v>
      </c>
      <c r="Z1337" s="147">
        <f>IF(Y1337="No aplica",0,IF(I1337="no",0,IF(I1337="No aplica",0,IF(I1337="Si",1,IF(I1337="Fisico",1,IF(I1337="Electronico",2,VLOOKUP(C1337&amp;"|"&amp;B1337&amp;"|"&amp;D1337,Empresas!$C$6:$CC$92,G1337+6+1,0)))))))</f>
        <v>1</v>
      </c>
      <c r="AA1337" s="147">
        <f>IF(AND($I1337="Si",J1337=1),1,IF(AND($I1337="Fisico",J1337=1),1,IF(AND(J1337=1,$I1337="Electronico"),2,IF(J1337=1,VLOOKUP($C1337&amp;"|"&amp;$B1337&amp;"|"&amp;$D1337,Empresas!$C$6:$CC$92,$G1337+6+1,0),0))))</f>
        <v>1</v>
      </c>
      <c r="AB1337" s="147">
        <f>IF(AND($I1337="Si",K1337=1),1,IF(AND($I1337="Fisico",K1337=1),1,IF(AND(K1337=1,$I1337="Electronico"),2,IF(K1337=1,VLOOKUP($C1337&amp;"|"&amp;$B1337&amp;"|"&amp;$D1337,Empresas!$C$6:$CC$92,$G1337+6+1,0),0))))</f>
        <v>1</v>
      </c>
      <c r="AC1337" s="147">
        <f>IF(AND($I1337="Si",L1337=1),1,IF(AND($I1337="Fisico",L1337=1),1,IF(AND(L1337=1,$I1337="Electronico"),2,IF(L1337=1,VLOOKUP($C1337&amp;"|"&amp;$B1337&amp;"|"&amp;$D1337,Empresas!$C$6:$CC$92,$G1337+6+1,0),0))))</f>
        <v>1</v>
      </c>
      <c r="AD1337" s="147">
        <f>IF(AND($I1337="Si",M1337=1),1,IF(AND($I1337="Fisico",M1337=1),1,IF(AND(M1337=1,$I1337="Electronico"),2,IF(M1337=1,VLOOKUP($C1337&amp;"|"&amp;$B1337&amp;"|"&amp;$D1337,Empresas!$C$6:$CC$92,$G1337+6+1,0),0))))</f>
        <v>1</v>
      </c>
      <c r="AE1337" s="147">
        <f>IF(AND($I1337="Si",N1337=1),1,IF(AND($I1337="Fisico",N1337=1),1,IF(AND(N1337=1,$I1337="Electronico"),2,IF(N1337=1,VLOOKUP($C1337&amp;"|"&amp;$B1337&amp;"|"&amp;$D1337,Empresas!$C$6:$CC$92,$G1337+6+1,0),0))))</f>
        <v>1</v>
      </c>
      <c r="AF1337" s="147">
        <f>IF(AND($I1337="Si",O1337=1),1,IF(AND($I1337="Fisico",O1337=1),1,IF(AND(O1337=1,$I1337="Electronico"),2,IF(O1337=1,VLOOKUP($C1337&amp;"|"&amp;$B1337&amp;"|"&amp;$D1337,Empresas!$C$6:$CC$92,$G1337+6+1,0),0))))</f>
        <v>1</v>
      </c>
      <c r="AG1337" s="147">
        <f>IF(AND($I1337="Si",P1337=1),1,IF(AND($I1337="Fisico",P1337=1),1,IF(AND(P1337=1,$I1337="Electronico"),2,IF(P1337=1,VLOOKUP($C1337&amp;"|"&amp;$B1337&amp;"|"&amp;$D1337,Empresas!$C$6:$CC$92,$G1337+6+1,0),0))))</f>
        <v>1</v>
      </c>
      <c r="AH1337" s="147">
        <f>IF(AND($I1337="Si",Q1337=1),1,IF(AND($I1337="Fisico",Q1337=1),1,IF(AND(Q1337=1,$I1337="Electronico"),2,IF(Q1337=1,VLOOKUP($C1337&amp;"|"&amp;$B1337&amp;"|"&amp;$D1337,Empresas!$C$6:$CC$92,$G1337+6+1,0),0))))</f>
        <v>0</v>
      </c>
      <c r="AI1337" s="147">
        <f>IF(AND($I1337="Si",R1337=1),1,IF(AND($I1337="Fisico",R1337=1),1,IF(AND(R1337=1,$I1337="Electronico"),2,IF(R1337=1,VLOOKUP($C1337&amp;"|"&amp;$B1337&amp;"|"&amp;$D1337,Empresas!$C$6:$CC$92,$G1337+6+1,0),0))))</f>
        <v>0</v>
      </c>
      <c r="AJ1337" s="147">
        <f>IF(AND($I1337="Si",S1337=1),1,IF(AND($I1337="Fisico",S1337=1),1,IF(AND(S1337=1,$I1337="Electronico"),2,IF(S1337=1,VLOOKUP($C1337&amp;"|"&amp;$B1337&amp;"|"&amp;$D1337,Empresas!$C$6:$CC$92,$G1337+6+1,0),0))))</f>
        <v>0</v>
      </c>
      <c r="AK1337" s="147">
        <f>IF(AND($I1337="Si",T1337=1),1,IF(AND($I1337="Fisico",T1337=1),1,IF(AND(T1337=1,$I1337="Electronico"),2,IF(T1337=1,VLOOKUP($C1337&amp;"|"&amp;$B1337&amp;"|"&amp;$D1337,Empresas!$C$6:$CC$92,$G1337+6+1,0),0))))</f>
        <v>0</v>
      </c>
      <c r="AL1337" s="147">
        <f>IF(AND($I1337="Si",U1337=1),1,IF(AND($I1337="Fisico",U1337=1),1,IF(AND(U1337=1,$I1337="Electronico"),2,IF(U1337=1,VLOOKUP($C1337&amp;"|"&amp;$B1337&amp;"|"&amp;$D1337,Empresas!$C$6:$CC$92,$G1337+6+1,0),0))))</f>
        <v>0</v>
      </c>
      <c r="AM1337" s="149">
        <f t="shared" si="212"/>
        <v>7</v>
      </c>
      <c r="AN1337" s="149">
        <f t="shared" si="213"/>
        <v>8</v>
      </c>
      <c r="AO1337" s="152">
        <f t="shared" si="214"/>
        <v>0.875</v>
      </c>
    </row>
    <row r="1338" spans="1:41" x14ac:dyDescent="0.25">
      <c r="A1338" s="137" t="str">
        <f>VLOOKUP(D1338,Empresas!$D$7:$F$91,3,0)</f>
        <v>Omar</v>
      </c>
      <c r="B1338" s="138" t="str">
        <f>VLOOKUP(D1338,Empresas!$D$7:$G$91,4,0)</f>
        <v>Melisa N.</v>
      </c>
      <c r="C1338" s="138" t="s">
        <v>544</v>
      </c>
      <c r="D1338" s="138" t="s">
        <v>270</v>
      </c>
      <c r="E1338" s="138" t="str">
        <f>VLOOKUP(D1338,Empresas!$D$7:$E$92,2,0)</f>
        <v>JOFRA TOYS EIRL</v>
      </c>
      <c r="F1338" s="138" t="s">
        <v>163</v>
      </c>
      <c r="G1338" s="139">
        <f t="shared" si="219"/>
        <v>22</v>
      </c>
      <c r="H1338" s="139" t="str">
        <f>VLOOKUP(D1338,Empresas!$D$6:$L$92,7,0)</f>
        <v>Mensual</v>
      </c>
      <c r="I1338" s="138" t="str">
        <f>VLOOKUP(VLOOKUP(D1338&amp;"|"&amp;B1338,Empresas!$I$7:$CB$92,G1338,0),Tablas!$A$3:$B$5,2,0)</f>
        <v>Registro y analisis</v>
      </c>
      <c r="J1338" s="78">
        <v>1</v>
      </c>
      <c r="K1338" s="78">
        <v>1</v>
      </c>
      <c r="L1338" s="78">
        <v>1</v>
      </c>
      <c r="M1338" s="78">
        <v>1</v>
      </c>
      <c r="N1338" s="78">
        <v>1</v>
      </c>
      <c r="O1338" s="78">
        <v>1</v>
      </c>
      <c r="P1338" s="78">
        <v>1</v>
      </c>
      <c r="Q1338" s="78">
        <v>2</v>
      </c>
      <c r="R1338" s="78"/>
      <c r="S1338" s="78"/>
      <c r="T1338" s="78"/>
      <c r="U1338" s="78"/>
      <c r="V1338" s="78" t="str">
        <f>VLOOKUP(D1338,Empresas!$D$7:$CF$91,81,0)</f>
        <v>A</v>
      </c>
      <c r="W1338" s="78" t="str">
        <f>VLOOKUP(D1338,Empresas!$D$7:$M$91,10,0)</f>
        <v>General/Prico</v>
      </c>
      <c r="X1338" s="69" t="str">
        <f t="shared" si="210"/>
        <v>SI</v>
      </c>
      <c r="Y1338" s="153" t="str">
        <f t="shared" si="211"/>
        <v>Si aplica</v>
      </c>
      <c r="Z1338" s="147">
        <f>IF(Y1338="No aplica",0,IF(I1338="no",0,IF(I1338="No aplica",0,IF(I1338="Si",1,IF(I1338="Fisico",1,IF(I1338="Electronico",2,VLOOKUP(C1338&amp;"|"&amp;B1338&amp;"|"&amp;D1338,Empresas!$C$6:$CC$92,G1338+6+1,0)))))))</f>
        <v>4</v>
      </c>
      <c r="AA1338" s="147">
        <f>IF(AND($I1338="Si",J1338=1),1,IF(AND($I1338="Fisico",J1338=1),1,IF(AND(J1338=1,$I1338="Electronico"),2,IF(J1338=1,VLOOKUP($C1338&amp;"|"&amp;$B1338&amp;"|"&amp;$D1338,Empresas!$C$6:$CC$92,$G1338+6+1,0),0))))</f>
        <v>4</v>
      </c>
      <c r="AB1338" s="147">
        <f>IF(AND($I1338="Si",K1338=1),1,IF(AND($I1338="Fisico",K1338=1),1,IF(AND(K1338=1,$I1338="Electronico"),2,IF(K1338=1,VLOOKUP($C1338&amp;"|"&amp;$B1338&amp;"|"&amp;$D1338,Empresas!$C$6:$CC$92,$G1338+6+1,0),0))))</f>
        <v>4</v>
      </c>
      <c r="AC1338" s="147">
        <f>IF(AND($I1338="Si",L1338=1),1,IF(AND($I1338="Fisico",L1338=1),1,IF(AND(L1338=1,$I1338="Electronico"),2,IF(L1338=1,VLOOKUP($C1338&amp;"|"&amp;$B1338&amp;"|"&amp;$D1338,Empresas!$C$6:$CC$92,$G1338+6+1,0),0))))</f>
        <v>4</v>
      </c>
      <c r="AD1338" s="147">
        <f>IF(AND($I1338="Si",M1338=1),1,IF(AND($I1338="Fisico",M1338=1),1,IF(AND(M1338=1,$I1338="Electronico"),2,IF(M1338=1,VLOOKUP($C1338&amp;"|"&amp;$B1338&amp;"|"&amp;$D1338,Empresas!$C$6:$CC$92,$G1338+6+1,0),0))))</f>
        <v>4</v>
      </c>
      <c r="AE1338" s="147">
        <f>IF(AND($I1338="Si",N1338=1),1,IF(AND($I1338="Fisico",N1338=1),1,IF(AND(N1338=1,$I1338="Electronico"),2,IF(N1338=1,VLOOKUP($C1338&amp;"|"&amp;$B1338&amp;"|"&amp;$D1338,Empresas!$C$6:$CC$92,$G1338+6+1,0),0))))</f>
        <v>4</v>
      </c>
      <c r="AF1338" s="147">
        <f>IF(AND($I1338="Si",O1338=1),1,IF(AND($I1338="Fisico",O1338=1),1,IF(AND(O1338=1,$I1338="Electronico"),2,IF(O1338=1,VLOOKUP($C1338&amp;"|"&amp;$B1338&amp;"|"&amp;$D1338,Empresas!$C$6:$CC$92,$G1338+6+1,0),0))))</f>
        <v>4</v>
      </c>
      <c r="AG1338" s="147">
        <f>IF(AND($I1338="Si",P1338=1),1,IF(AND($I1338="Fisico",P1338=1),1,IF(AND(P1338=1,$I1338="Electronico"),2,IF(P1338=1,VLOOKUP($C1338&amp;"|"&amp;$B1338&amp;"|"&amp;$D1338,Empresas!$C$6:$CC$92,$G1338+6+1,0),0))))</f>
        <v>4</v>
      </c>
      <c r="AH1338" s="147">
        <f>IF(AND($I1338="Si",Q1338=1),1,IF(AND($I1338="Fisico",Q1338=1),1,IF(AND(Q1338=1,$I1338="Electronico"),2,IF(Q1338=1,VLOOKUP($C1338&amp;"|"&amp;$B1338&amp;"|"&amp;$D1338,Empresas!$C$6:$CC$92,$G1338+6+1,0),0))))</f>
        <v>0</v>
      </c>
      <c r="AI1338" s="147">
        <f>IF(AND($I1338="Si",R1338=1),1,IF(AND($I1338="Fisico",R1338=1),1,IF(AND(R1338=1,$I1338="Electronico"),2,IF(R1338=1,VLOOKUP($C1338&amp;"|"&amp;$B1338&amp;"|"&amp;$D1338,Empresas!$C$6:$CC$92,$G1338+6+1,0),0))))</f>
        <v>0</v>
      </c>
      <c r="AJ1338" s="147">
        <f>IF(AND($I1338="Si",S1338=1),1,IF(AND($I1338="Fisico",S1338=1),1,IF(AND(S1338=1,$I1338="Electronico"),2,IF(S1338=1,VLOOKUP($C1338&amp;"|"&amp;$B1338&amp;"|"&amp;$D1338,Empresas!$C$6:$CC$92,$G1338+6+1,0),0))))</f>
        <v>0</v>
      </c>
      <c r="AK1338" s="147">
        <f>IF(AND($I1338="Si",T1338=1),1,IF(AND($I1338="Fisico",T1338=1),1,IF(AND(T1338=1,$I1338="Electronico"),2,IF(T1338=1,VLOOKUP($C1338&amp;"|"&amp;$B1338&amp;"|"&amp;$D1338,Empresas!$C$6:$CC$92,$G1338+6+1,0),0))))</f>
        <v>0</v>
      </c>
      <c r="AL1338" s="147">
        <f>IF(AND($I1338="Si",U1338=1),1,IF(AND($I1338="Fisico",U1338=1),1,IF(AND(U1338=1,$I1338="Electronico"),2,IF(U1338=1,VLOOKUP($C1338&amp;"|"&amp;$B1338&amp;"|"&amp;$D1338,Empresas!$C$6:$CC$92,$G1338+6+1,0),0))))</f>
        <v>0</v>
      </c>
      <c r="AM1338" s="149">
        <f t="shared" si="212"/>
        <v>28</v>
      </c>
      <c r="AN1338" s="149">
        <f t="shared" si="213"/>
        <v>32</v>
      </c>
      <c r="AO1338" s="152">
        <f t="shared" si="214"/>
        <v>0.875</v>
      </c>
    </row>
    <row r="1339" spans="1:41" x14ac:dyDescent="0.25">
      <c r="A1339" s="137" t="str">
        <f>VLOOKUP(D1339,Empresas!$D$7:$F$91,3,0)</f>
        <v>Omar</v>
      </c>
      <c r="B1339" s="138" t="str">
        <f>VLOOKUP(D1339,Empresas!$D$7:$G$91,4,0)</f>
        <v>Melisa N.</v>
      </c>
      <c r="C1339" s="138" t="s">
        <v>544</v>
      </c>
      <c r="D1339" s="138" t="s">
        <v>270</v>
      </c>
      <c r="E1339" s="138" t="str">
        <f>VLOOKUP(D1339,Empresas!$D$7:$E$92,2,0)</f>
        <v>JOFRA TOYS EIRL</v>
      </c>
      <c r="F1339" s="138" t="s">
        <v>164</v>
      </c>
      <c r="G1339" s="139">
        <f t="shared" si="219"/>
        <v>25</v>
      </c>
      <c r="H1339" s="139" t="str">
        <f>VLOOKUP(D1339,Empresas!$D$6:$L$92,7,0)</f>
        <v>Mensual</v>
      </c>
      <c r="I1339" s="138" t="str">
        <f>VLOOKUP(VLOOKUP(D1339&amp;"|"&amp;B1339,Empresas!$I$7:$CB$92,G1339,0),Tablas!$A$3:$B$5,2,0)</f>
        <v>Registro y analisis</v>
      </c>
      <c r="J1339" s="78">
        <v>1</v>
      </c>
      <c r="K1339" s="78">
        <v>1</v>
      </c>
      <c r="L1339" s="78">
        <v>1</v>
      </c>
      <c r="M1339" s="78">
        <v>1</v>
      </c>
      <c r="N1339" s="78">
        <v>1</v>
      </c>
      <c r="O1339" s="78">
        <v>1</v>
      </c>
      <c r="P1339" s="78">
        <v>1</v>
      </c>
      <c r="Q1339" s="78">
        <v>2</v>
      </c>
      <c r="R1339" s="78"/>
      <c r="S1339" s="78"/>
      <c r="T1339" s="78"/>
      <c r="U1339" s="78"/>
      <c r="V1339" s="78" t="str">
        <f>VLOOKUP(D1339,Empresas!$D$7:$CF$91,81,0)</f>
        <v>A</v>
      </c>
      <c r="W1339" s="78" t="str">
        <f>VLOOKUP(D1339,Empresas!$D$7:$M$91,10,0)</f>
        <v>General/Prico</v>
      </c>
      <c r="X1339" s="69" t="str">
        <f t="shared" si="210"/>
        <v>SI</v>
      </c>
      <c r="Y1339" s="153" t="str">
        <f t="shared" si="211"/>
        <v>Si aplica</v>
      </c>
      <c r="Z1339" s="147">
        <f>IF(Y1339="No aplica",0,IF(I1339="no",0,IF(I1339="No aplica",0,IF(I1339="Si",1,IF(I1339="Fisico",1,IF(I1339="Electronico",2,VLOOKUP(C1339&amp;"|"&amp;B1339&amp;"|"&amp;D1339,Empresas!$C$6:$CC$92,G1339+6+1,0)))))))</f>
        <v>1</v>
      </c>
      <c r="AA1339" s="147">
        <f>IF(AND($I1339="Si",J1339=1),1,IF(AND($I1339="Fisico",J1339=1),1,IF(AND(J1339=1,$I1339="Electronico"),2,IF(J1339=1,VLOOKUP($C1339&amp;"|"&amp;$B1339&amp;"|"&amp;$D1339,Empresas!$C$6:$CC$92,$G1339+6+1,0),0))))</f>
        <v>1</v>
      </c>
      <c r="AB1339" s="147">
        <f>IF(AND($I1339="Si",K1339=1),1,IF(AND($I1339="Fisico",K1339=1),1,IF(AND(K1339=1,$I1339="Electronico"),2,IF(K1339=1,VLOOKUP($C1339&amp;"|"&amp;$B1339&amp;"|"&amp;$D1339,Empresas!$C$6:$CC$92,$G1339+6+1,0),0))))</f>
        <v>1</v>
      </c>
      <c r="AC1339" s="147">
        <f>IF(AND($I1339="Si",L1339=1),1,IF(AND($I1339="Fisico",L1339=1),1,IF(AND(L1339=1,$I1339="Electronico"),2,IF(L1339=1,VLOOKUP($C1339&amp;"|"&amp;$B1339&amp;"|"&amp;$D1339,Empresas!$C$6:$CC$92,$G1339+6+1,0),0))))</f>
        <v>1</v>
      </c>
      <c r="AD1339" s="147">
        <f>IF(AND($I1339="Si",M1339=1),1,IF(AND($I1339="Fisico",M1339=1),1,IF(AND(M1339=1,$I1339="Electronico"),2,IF(M1339=1,VLOOKUP($C1339&amp;"|"&amp;$B1339&amp;"|"&amp;$D1339,Empresas!$C$6:$CC$92,$G1339+6+1,0),0))))</f>
        <v>1</v>
      </c>
      <c r="AE1339" s="147">
        <f>IF(AND($I1339="Si",N1339=1),1,IF(AND($I1339="Fisico",N1339=1),1,IF(AND(N1339=1,$I1339="Electronico"),2,IF(N1339=1,VLOOKUP($C1339&amp;"|"&amp;$B1339&amp;"|"&amp;$D1339,Empresas!$C$6:$CC$92,$G1339+6+1,0),0))))</f>
        <v>1</v>
      </c>
      <c r="AF1339" s="147">
        <f>IF(AND($I1339="Si",O1339=1),1,IF(AND($I1339="Fisico",O1339=1),1,IF(AND(O1339=1,$I1339="Electronico"),2,IF(O1339=1,VLOOKUP($C1339&amp;"|"&amp;$B1339&amp;"|"&amp;$D1339,Empresas!$C$6:$CC$92,$G1339+6+1,0),0))))</f>
        <v>1</v>
      </c>
      <c r="AG1339" s="147">
        <f>IF(AND($I1339="Si",P1339=1),1,IF(AND($I1339="Fisico",P1339=1),1,IF(AND(P1339=1,$I1339="Electronico"),2,IF(P1339=1,VLOOKUP($C1339&amp;"|"&amp;$B1339&amp;"|"&amp;$D1339,Empresas!$C$6:$CC$92,$G1339+6+1,0),0))))</f>
        <v>1</v>
      </c>
      <c r="AH1339" s="147">
        <f>IF(AND($I1339="Si",Q1339=1),1,IF(AND($I1339="Fisico",Q1339=1),1,IF(AND(Q1339=1,$I1339="Electronico"),2,IF(Q1339=1,VLOOKUP($C1339&amp;"|"&amp;$B1339&amp;"|"&amp;$D1339,Empresas!$C$6:$CC$92,$G1339+6+1,0),0))))</f>
        <v>0</v>
      </c>
      <c r="AI1339" s="147">
        <f>IF(AND($I1339="Si",R1339=1),1,IF(AND($I1339="Fisico",R1339=1),1,IF(AND(R1339=1,$I1339="Electronico"),2,IF(R1339=1,VLOOKUP($C1339&amp;"|"&amp;$B1339&amp;"|"&amp;$D1339,Empresas!$C$6:$CC$92,$G1339+6+1,0),0))))</f>
        <v>0</v>
      </c>
      <c r="AJ1339" s="147">
        <f>IF(AND($I1339="Si",S1339=1),1,IF(AND($I1339="Fisico",S1339=1),1,IF(AND(S1339=1,$I1339="Electronico"),2,IF(S1339=1,VLOOKUP($C1339&amp;"|"&amp;$B1339&amp;"|"&amp;$D1339,Empresas!$C$6:$CC$92,$G1339+6+1,0),0))))</f>
        <v>0</v>
      </c>
      <c r="AK1339" s="147">
        <f>IF(AND($I1339="Si",T1339=1),1,IF(AND($I1339="Fisico",T1339=1),1,IF(AND(T1339=1,$I1339="Electronico"),2,IF(T1339=1,VLOOKUP($C1339&amp;"|"&amp;$B1339&amp;"|"&amp;$D1339,Empresas!$C$6:$CC$92,$G1339+6+1,0),0))))</f>
        <v>0</v>
      </c>
      <c r="AL1339" s="147">
        <f>IF(AND($I1339="Si",U1339=1),1,IF(AND($I1339="Fisico",U1339=1),1,IF(AND(U1339=1,$I1339="Electronico"),2,IF(U1339=1,VLOOKUP($C1339&amp;"|"&amp;$B1339&amp;"|"&amp;$D1339,Empresas!$C$6:$CC$92,$G1339+6+1,0),0))))</f>
        <v>0</v>
      </c>
      <c r="AM1339" s="149">
        <f t="shared" si="212"/>
        <v>7</v>
      </c>
      <c r="AN1339" s="149">
        <f t="shared" si="213"/>
        <v>8</v>
      </c>
      <c r="AO1339" s="152">
        <f t="shared" si="214"/>
        <v>0.875</v>
      </c>
    </row>
    <row r="1340" spans="1:41" x14ac:dyDescent="0.25">
      <c r="A1340" s="137" t="str">
        <f>VLOOKUP(D1340,Empresas!$D$7:$F$91,3,0)</f>
        <v>Omar</v>
      </c>
      <c r="B1340" s="138" t="str">
        <f>VLOOKUP(D1340,Empresas!$D$7:$G$91,4,0)</f>
        <v>Melisa N.</v>
      </c>
      <c r="C1340" s="138" t="s">
        <v>544</v>
      </c>
      <c r="D1340" s="138" t="s">
        <v>270</v>
      </c>
      <c r="E1340" s="138" t="str">
        <f>VLOOKUP(D1340,Empresas!$D$7:$E$92,2,0)</f>
        <v>JOFRA TOYS EIRL</v>
      </c>
      <c r="F1340" s="138" t="s">
        <v>165</v>
      </c>
      <c r="G1340" s="139">
        <f t="shared" si="219"/>
        <v>28</v>
      </c>
      <c r="H1340" s="139" t="str">
        <f>VLOOKUP(D1340,Empresas!$D$6:$L$92,7,0)</f>
        <v>Mensual</v>
      </c>
      <c r="I1340" s="138" t="str">
        <f>VLOOKUP(VLOOKUP(D1340&amp;"|"&amp;B1340,Empresas!$I$7:$CB$92,G1340,0),Tablas!$A$3:$B$5,2,0)</f>
        <v>Registro y analisis</v>
      </c>
      <c r="J1340" s="78">
        <v>1</v>
      </c>
      <c r="K1340" s="78">
        <v>1</v>
      </c>
      <c r="L1340" s="78">
        <v>1</v>
      </c>
      <c r="M1340" s="78">
        <v>1</v>
      </c>
      <c r="N1340" s="78">
        <v>1</v>
      </c>
      <c r="O1340" s="78">
        <v>1</v>
      </c>
      <c r="P1340" s="78">
        <v>1</v>
      </c>
      <c r="Q1340" s="78">
        <v>2</v>
      </c>
      <c r="R1340" s="78"/>
      <c r="S1340" s="78"/>
      <c r="T1340" s="78"/>
      <c r="U1340" s="78"/>
      <c r="V1340" s="78" t="str">
        <f>VLOOKUP(D1340,Empresas!$D$7:$CF$91,81,0)</f>
        <v>A</v>
      </c>
      <c r="W1340" s="78" t="str">
        <f>VLOOKUP(D1340,Empresas!$D$7:$M$91,10,0)</f>
        <v>General/Prico</v>
      </c>
      <c r="X1340" s="69" t="str">
        <f t="shared" si="210"/>
        <v>SI</v>
      </c>
      <c r="Y1340" s="153" t="str">
        <f t="shared" si="211"/>
        <v>Si aplica</v>
      </c>
      <c r="Z1340" s="147">
        <f>IF(Y1340="No aplica",0,IF(I1340="no",0,IF(I1340="No aplica",0,IF(I1340="Si",1,IF(I1340="Fisico",1,IF(I1340="Electronico",2,VLOOKUP(C1340&amp;"|"&amp;B1340&amp;"|"&amp;D1340,Empresas!$C$6:$CC$92,G1340+6+1,0)))))))</f>
        <v>1</v>
      </c>
      <c r="AA1340" s="147">
        <f>IF(AND($I1340="Si",J1340=1),1,IF(AND($I1340="Fisico",J1340=1),1,IF(AND(J1340=1,$I1340="Electronico"),2,IF(J1340=1,VLOOKUP($C1340&amp;"|"&amp;$B1340&amp;"|"&amp;$D1340,Empresas!$C$6:$CC$92,$G1340+6+1,0),0))))</f>
        <v>1</v>
      </c>
      <c r="AB1340" s="147">
        <f>IF(AND($I1340="Si",K1340=1),1,IF(AND($I1340="Fisico",K1340=1),1,IF(AND(K1340=1,$I1340="Electronico"),2,IF(K1340=1,VLOOKUP($C1340&amp;"|"&amp;$B1340&amp;"|"&amp;$D1340,Empresas!$C$6:$CC$92,$G1340+6+1,0),0))))</f>
        <v>1</v>
      </c>
      <c r="AC1340" s="147">
        <f>IF(AND($I1340="Si",L1340=1),1,IF(AND($I1340="Fisico",L1340=1),1,IF(AND(L1340=1,$I1340="Electronico"),2,IF(L1340=1,VLOOKUP($C1340&amp;"|"&amp;$B1340&amp;"|"&amp;$D1340,Empresas!$C$6:$CC$92,$G1340+6+1,0),0))))</f>
        <v>1</v>
      </c>
      <c r="AD1340" s="147">
        <f>IF(AND($I1340="Si",M1340=1),1,IF(AND($I1340="Fisico",M1340=1),1,IF(AND(M1340=1,$I1340="Electronico"),2,IF(M1340=1,VLOOKUP($C1340&amp;"|"&amp;$B1340&amp;"|"&amp;$D1340,Empresas!$C$6:$CC$92,$G1340+6+1,0),0))))</f>
        <v>1</v>
      </c>
      <c r="AE1340" s="147">
        <f>IF(AND($I1340="Si",N1340=1),1,IF(AND($I1340="Fisico",N1340=1),1,IF(AND(N1340=1,$I1340="Electronico"),2,IF(N1340=1,VLOOKUP($C1340&amp;"|"&amp;$B1340&amp;"|"&amp;$D1340,Empresas!$C$6:$CC$92,$G1340+6+1,0),0))))</f>
        <v>1</v>
      </c>
      <c r="AF1340" s="147">
        <f>IF(AND($I1340="Si",O1340=1),1,IF(AND($I1340="Fisico",O1340=1),1,IF(AND(O1340=1,$I1340="Electronico"),2,IF(O1340=1,VLOOKUP($C1340&amp;"|"&amp;$B1340&amp;"|"&amp;$D1340,Empresas!$C$6:$CC$92,$G1340+6+1,0),0))))</f>
        <v>1</v>
      </c>
      <c r="AG1340" s="147">
        <f>IF(AND($I1340="Si",P1340=1),1,IF(AND($I1340="Fisico",P1340=1),1,IF(AND(P1340=1,$I1340="Electronico"),2,IF(P1340=1,VLOOKUP($C1340&amp;"|"&amp;$B1340&amp;"|"&amp;$D1340,Empresas!$C$6:$CC$92,$G1340+6+1,0),0))))</f>
        <v>1</v>
      </c>
      <c r="AH1340" s="147">
        <f>IF(AND($I1340="Si",Q1340=1),1,IF(AND($I1340="Fisico",Q1340=1),1,IF(AND(Q1340=1,$I1340="Electronico"),2,IF(Q1340=1,VLOOKUP($C1340&amp;"|"&amp;$B1340&amp;"|"&amp;$D1340,Empresas!$C$6:$CC$92,$G1340+6+1,0),0))))</f>
        <v>0</v>
      </c>
      <c r="AI1340" s="147">
        <f>IF(AND($I1340="Si",R1340=1),1,IF(AND($I1340="Fisico",R1340=1),1,IF(AND(R1340=1,$I1340="Electronico"),2,IF(R1340=1,VLOOKUP($C1340&amp;"|"&amp;$B1340&amp;"|"&amp;$D1340,Empresas!$C$6:$CC$92,$G1340+6+1,0),0))))</f>
        <v>0</v>
      </c>
      <c r="AJ1340" s="147">
        <f>IF(AND($I1340="Si",S1340=1),1,IF(AND($I1340="Fisico",S1340=1),1,IF(AND(S1340=1,$I1340="Electronico"),2,IF(S1340=1,VLOOKUP($C1340&amp;"|"&amp;$B1340&amp;"|"&amp;$D1340,Empresas!$C$6:$CC$92,$G1340+6+1,0),0))))</f>
        <v>0</v>
      </c>
      <c r="AK1340" s="147">
        <f>IF(AND($I1340="Si",T1340=1),1,IF(AND($I1340="Fisico",T1340=1),1,IF(AND(T1340=1,$I1340="Electronico"),2,IF(T1340=1,VLOOKUP($C1340&amp;"|"&amp;$B1340&amp;"|"&amp;$D1340,Empresas!$C$6:$CC$92,$G1340+6+1,0),0))))</f>
        <v>0</v>
      </c>
      <c r="AL1340" s="147">
        <f>IF(AND($I1340="Si",U1340=1),1,IF(AND($I1340="Fisico",U1340=1),1,IF(AND(U1340=1,$I1340="Electronico"),2,IF(U1340=1,VLOOKUP($C1340&amp;"|"&amp;$B1340&amp;"|"&amp;$D1340,Empresas!$C$6:$CC$92,$G1340+6+1,0),0))))</f>
        <v>0</v>
      </c>
      <c r="AM1340" s="149">
        <f t="shared" si="212"/>
        <v>7</v>
      </c>
      <c r="AN1340" s="149">
        <f t="shared" si="213"/>
        <v>8</v>
      </c>
      <c r="AO1340" s="152">
        <f t="shared" si="214"/>
        <v>0.875</v>
      </c>
    </row>
    <row r="1341" spans="1:41" x14ac:dyDescent="0.25">
      <c r="A1341" s="137" t="str">
        <f>VLOOKUP(D1341,Empresas!$D$7:$F$91,3,0)</f>
        <v>Omar</v>
      </c>
      <c r="B1341" s="138" t="str">
        <f>VLOOKUP(D1341,Empresas!$D$7:$G$91,4,0)</f>
        <v>Melisa N.</v>
      </c>
      <c r="C1341" s="138" t="s">
        <v>544</v>
      </c>
      <c r="D1341" s="138" t="s">
        <v>270</v>
      </c>
      <c r="E1341" s="138" t="str">
        <f>VLOOKUP(D1341,Empresas!$D$7:$E$92,2,0)</f>
        <v>JOFRA TOYS EIRL</v>
      </c>
      <c r="F1341" s="138" t="s">
        <v>166</v>
      </c>
      <c r="G1341" s="139">
        <f t="shared" si="219"/>
        <v>31</v>
      </c>
      <c r="H1341" s="139" t="str">
        <f>VLOOKUP(D1341,Empresas!$D$6:$L$92,7,0)</f>
        <v>Mensual</v>
      </c>
      <c r="I1341" s="138" t="str">
        <f>VLOOKUP(VLOOKUP(D1341&amp;"|"&amp;B1341,Empresas!$I$7:$CB$92,G1341,0),Tablas!$A$3:$B$5,2,0)</f>
        <v>No aplica</v>
      </c>
      <c r="J1341" s="78"/>
      <c r="K1341" s="78"/>
      <c r="L1341" s="78"/>
      <c r="M1341" s="78"/>
      <c r="N1341" s="78"/>
      <c r="O1341" s="78"/>
      <c r="P1341" s="78"/>
      <c r="Q1341" s="78"/>
      <c r="R1341" s="78"/>
      <c r="S1341" s="78"/>
      <c r="T1341" s="78"/>
      <c r="U1341" s="78"/>
      <c r="V1341" s="78" t="str">
        <f>VLOOKUP(D1341,Empresas!$D$7:$CF$91,81,0)</f>
        <v>A</v>
      </c>
      <c r="W1341" s="78" t="str">
        <f>VLOOKUP(D1341,Empresas!$D$7:$M$91,10,0)</f>
        <v>General/Prico</v>
      </c>
      <c r="X1341" s="69" t="str">
        <f t="shared" si="210"/>
        <v>SI</v>
      </c>
      <c r="Y1341" s="153" t="str">
        <f t="shared" si="211"/>
        <v>No aplica</v>
      </c>
      <c r="Z1341" s="147">
        <f>IF(Y1341="No aplica",0,IF(I1341="no",0,IF(I1341="No aplica",0,IF(I1341="Si",1,IF(I1341="Fisico",1,IF(I1341="Electronico",2,VLOOKUP(C1341&amp;"|"&amp;B1341&amp;"|"&amp;D1341,Empresas!$C$6:$CC$92,G1341+6+1,0)))))))</f>
        <v>0</v>
      </c>
      <c r="AA1341" s="147">
        <f>IF(AND($I1341="Si",J1341=1),1,IF(AND($I1341="Fisico",J1341=1),1,IF(AND(J1341=1,$I1341="Electronico"),2,IF(J1341=1,VLOOKUP($C1341&amp;"|"&amp;$B1341&amp;"|"&amp;$D1341,Empresas!$C$6:$CC$92,$G1341+6+1,0),0))))</f>
        <v>0</v>
      </c>
      <c r="AB1341" s="147">
        <f>IF(AND($I1341="Si",K1341=1),1,IF(AND($I1341="Fisico",K1341=1),1,IF(AND(K1341=1,$I1341="Electronico"),2,IF(K1341=1,VLOOKUP($C1341&amp;"|"&amp;$B1341&amp;"|"&amp;$D1341,Empresas!$C$6:$CC$92,$G1341+6+1,0),0))))</f>
        <v>0</v>
      </c>
      <c r="AC1341" s="147">
        <f>IF(AND($I1341="Si",L1341=1),1,IF(AND($I1341="Fisico",L1341=1),1,IF(AND(L1341=1,$I1341="Electronico"),2,IF(L1341=1,VLOOKUP($C1341&amp;"|"&amp;$B1341&amp;"|"&amp;$D1341,Empresas!$C$6:$CC$92,$G1341+6+1,0),0))))</f>
        <v>0</v>
      </c>
      <c r="AD1341" s="147">
        <f>IF(AND($I1341="Si",M1341=1),1,IF(AND($I1341="Fisico",M1341=1),1,IF(AND(M1341=1,$I1341="Electronico"),2,IF(M1341=1,VLOOKUP($C1341&amp;"|"&amp;$B1341&amp;"|"&amp;$D1341,Empresas!$C$6:$CC$92,$G1341+6+1,0),0))))</f>
        <v>0</v>
      </c>
      <c r="AE1341" s="147">
        <f>IF(AND($I1341="Si",N1341=1),1,IF(AND($I1341="Fisico",N1341=1),1,IF(AND(N1341=1,$I1341="Electronico"),2,IF(N1341=1,VLOOKUP($C1341&amp;"|"&amp;$B1341&amp;"|"&amp;$D1341,Empresas!$C$6:$CC$92,$G1341+6+1,0),0))))</f>
        <v>0</v>
      </c>
      <c r="AF1341" s="147">
        <f>IF(AND($I1341="Si",O1341=1),1,IF(AND($I1341="Fisico",O1341=1),1,IF(AND(O1341=1,$I1341="Electronico"),2,IF(O1341=1,VLOOKUP($C1341&amp;"|"&amp;$B1341&amp;"|"&amp;$D1341,Empresas!$C$6:$CC$92,$G1341+6+1,0),0))))</f>
        <v>0</v>
      </c>
      <c r="AG1341" s="147">
        <f>IF(AND($I1341="Si",P1341=1),1,IF(AND($I1341="Fisico",P1341=1),1,IF(AND(P1341=1,$I1341="Electronico"),2,IF(P1341=1,VLOOKUP($C1341&amp;"|"&amp;$B1341&amp;"|"&amp;$D1341,Empresas!$C$6:$CC$92,$G1341+6+1,0),0))))</f>
        <v>0</v>
      </c>
      <c r="AH1341" s="147">
        <f>IF(AND($I1341="Si",Q1341=1),1,IF(AND($I1341="Fisico",Q1341=1),1,IF(AND(Q1341=1,$I1341="Electronico"),2,IF(Q1341=1,VLOOKUP($C1341&amp;"|"&amp;$B1341&amp;"|"&amp;$D1341,Empresas!$C$6:$CC$92,$G1341+6+1,0),0))))</f>
        <v>0</v>
      </c>
      <c r="AI1341" s="147">
        <f>IF(AND($I1341="Si",R1341=1),1,IF(AND($I1341="Fisico",R1341=1),1,IF(AND(R1341=1,$I1341="Electronico"),2,IF(R1341=1,VLOOKUP($C1341&amp;"|"&amp;$B1341&amp;"|"&amp;$D1341,Empresas!$C$6:$CC$92,$G1341+6+1,0),0))))</f>
        <v>0</v>
      </c>
      <c r="AJ1341" s="147">
        <f>IF(AND($I1341="Si",S1341=1),1,IF(AND($I1341="Fisico",S1341=1),1,IF(AND(S1341=1,$I1341="Electronico"),2,IF(S1341=1,VLOOKUP($C1341&amp;"|"&amp;$B1341&amp;"|"&amp;$D1341,Empresas!$C$6:$CC$92,$G1341+6+1,0),0))))</f>
        <v>0</v>
      </c>
      <c r="AK1341" s="147">
        <f>IF(AND($I1341="Si",T1341=1),1,IF(AND($I1341="Fisico",T1341=1),1,IF(AND(T1341=1,$I1341="Electronico"),2,IF(T1341=1,VLOOKUP($C1341&amp;"|"&amp;$B1341&amp;"|"&amp;$D1341,Empresas!$C$6:$CC$92,$G1341+6+1,0),0))))</f>
        <v>0</v>
      </c>
      <c r="AL1341" s="147">
        <f>IF(AND($I1341="Si",U1341=1),1,IF(AND($I1341="Fisico",U1341=1),1,IF(AND(U1341=1,$I1341="Electronico"),2,IF(U1341=1,VLOOKUP($C1341&amp;"|"&amp;$B1341&amp;"|"&amp;$D1341,Empresas!$C$6:$CC$92,$G1341+6+1,0),0))))</f>
        <v>0</v>
      </c>
      <c r="AM1341" s="149">
        <f t="shared" si="212"/>
        <v>0</v>
      </c>
      <c r="AN1341" s="149">
        <f t="shared" si="213"/>
        <v>0</v>
      </c>
      <c r="AO1341" s="152">
        <f t="shared" si="214"/>
        <v>0</v>
      </c>
    </row>
    <row r="1342" spans="1:41" x14ac:dyDescent="0.25">
      <c r="A1342" s="137" t="str">
        <f>VLOOKUP(D1342,Empresas!$D$7:$F$91,3,0)</f>
        <v>Omar</v>
      </c>
      <c r="B1342" s="138" t="str">
        <f>VLOOKUP(D1342,Empresas!$D$7:$G$91,4,0)</f>
        <v>Melisa N.</v>
      </c>
      <c r="C1342" s="138" t="s">
        <v>544</v>
      </c>
      <c r="D1342" s="138" t="s">
        <v>270</v>
      </c>
      <c r="E1342" s="138" t="str">
        <f>VLOOKUP(D1342,Empresas!$D$7:$E$92,2,0)</f>
        <v>JOFRA TOYS EIRL</v>
      </c>
      <c r="F1342" s="138" t="s">
        <v>167</v>
      </c>
      <c r="G1342" s="139">
        <f t="shared" si="219"/>
        <v>34</v>
      </c>
      <c r="H1342" s="139" t="str">
        <f>VLOOKUP(D1342,Empresas!$D$6:$L$92,7,0)</f>
        <v>Mensual</v>
      </c>
      <c r="I1342" s="138" t="str">
        <f>VLOOKUP(VLOOKUP(D1342&amp;"|"&amp;B1342,Empresas!$I$7:$CB$92,G1342,0),Tablas!$A$3:$B$5,2,0)</f>
        <v>No aplica</v>
      </c>
      <c r="J1342" s="78"/>
      <c r="K1342" s="78"/>
      <c r="L1342" s="78"/>
      <c r="M1342" s="78"/>
      <c r="N1342" s="78"/>
      <c r="O1342" s="78"/>
      <c r="P1342" s="78"/>
      <c r="Q1342" s="78"/>
      <c r="R1342" s="78"/>
      <c r="S1342" s="78"/>
      <c r="T1342" s="78"/>
      <c r="U1342" s="78"/>
      <c r="V1342" s="78" t="str">
        <f>VLOOKUP(D1342,Empresas!$D$7:$CF$91,81,0)</f>
        <v>A</v>
      </c>
      <c r="W1342" s="78" t="str">
        <f>VLOOKUP(D1342,Empresas!$D$7:$M$91,10,0)</f>
        <v>General/Prico</v>
      </c>
      <c r="X1342" s="69" t="str">
        <f t="shared" si="210"/>
        <v>SI</v>
      </c>
      <c r="Y1342" s="153" t="str">
        <f t="shared" si="211"/>
        <v>No aplica</v>
      </c>
      <c r="Z1342" s="147">
        <f>IF(Y1342="No aplica",0,IF(I1342="no",0,IF(I1342="No aplica",0,IF(I1342="Si",1,IF(I1342="Fisico",1,IF(I1342="Electronico",2,VLOOKUP(C1342&amp;"|"&amp;B1342&amp;"|"&amp;D1342,Empresas!$C$6:$CC$92,G1342+6+1,0)))))))</f>
        <v>0</v>
      </c>
      <c r="AA1342" s="147">
        <f>IF(AND($I1342="Si",J1342=1),1,IF(AND($I1342="Fisico",J1342=1),1,IF(AND(J1342=1,$I1342="Electronico"),2,IF(J1342=1,VLOOKUP($C1342&amp;"|"&amp;$B1342&amp;"|"&amp;$D1342,Empresas!$C$6:$CC$92,$G1342+6+1,0),0))))</f>
        <v>0</v>
      </c>
      <c r="AB1342" s="147">
        <f>IF(AND($I1342="Si",K1342=1),1,IF(AND($I1342="Fisico",K1342=1),1,IF(AND(K1342=1,$I1342="Electronico"),2,IF(K1342=1,VLOOKUP($C1342&amp;"|"&amp;$B1342&amp;"|"&amp;$D1342,Empresas!$C$6:$CC$92,$G1342+6+1,0),0))))</f>
        <v>0</v>
      </c>
      <c r="AC1342" s="147">
        <f>IF(AND($I1342="Si",L1342=1),1,IF(AND($I1342="Fisico",L1342=1),1,IF(AND(L1342=1,$I1342="Electronico"),2,IF(L1342=1,VLOOKUP($C1342&amp;"|"&amp;$B1342&amp;"|"&amp;$D1342,Empresas!$C$6:$CC$92,$G1342+6+1,0),0))))</f>
        <v>0</v>
      </c>
      <c r="AD1342" s="147">
        <f>IF(AND($I1342="Si",M1342=1),1,IF(AND($I1342="Fisico",M1342=1),1,IF(AND(M1342=1,$I1342="Electronico"),2,IF(M1342=1,VLOOKUP($C1342&amp;"|"&amp;$B1342&amp;"|"&amp;$D1342,Empresas!$C$6:$CC$92,$G1342+6+1,0),0))))</f>
        <v>0</v>
      </c>
      <c r="AE1342" s="147">
        <f>IF(AND($I1342="Si",N1342=1),1,IF(AND($I1342="Fisico",N1342=1),1,IF(AND(N1342=1,$I1342="Electronico"),2,IF(N1342=1,VLOOKUP($C1342&amp;"|"&amp;$B1342&amp;"|"&amp;$D1342,Empresas!$C$6:$CC$92,$G1342+6+1,0),0))))</f>
        <v>0</v>
      </c>
      <c r="AF1342" s="147">
        <f>IF(AND($I1342="Si",O1342=1),1,IF(AND($I1342="Fisico",O1342=1),1,IF(AND(O1342=1,$I1342="Electronico"),2,IF(O1342=1,VLOOKUP($C1342&amp;"|"&amp;$B1342&amp;"|"&amp;$D1342,Empresas!$C$6:$CC$92,$G1342+6+1,0),0))))</f>
        <v>0</v>
      </c>
      <c r="AG1342" s="147">
        <f>IF(AND($I1342="Si",P1342=1),1,IF(AND($I1342="Fisico",P1342=1),1,IF(AND(P1342=1,$I1342="Electronico"),2,IF(P1342=1,VLOOKUP($C1342&amp;"|"&amp;$B1342&amp;"|"&amp;$D1342,Empresas!$C$6:$CC$92,$G1342+6+1,0),0))))</f>
        <v>0</v>
      </c>
      <c r="AH1342" s="147">
        <f>IF(AND($I1342="Si",Q1342=1),1,IF(AND($I1342="Fisico",Q1342=1),1,IF(AND(Q1342=1,$I1342="Electronico"),2,IF(Q1342=1,VLOOKUP($C1342&amp;"|"&amp;$B1342&amp;"|"&amp;$D1342,Empresas!$C$6:$CC$92,$G1342+6+1,0),0))))</f>
        <v>0</v>
      </c>
      <c r="AI1342" s="147">
        <f>IF(AND($I1342="Si",R1342=1),1,IF(AND($I1342="Fisico",R1342=1),1,IF(AND(R1342=1,$I1342="Electronico"),2,IF(R1342=1,VLOOKUP($C1342&amp;"|"&amp;$B1342&amp;"|"&amp;$D1342,Empresas!$C$6:$CC$92,$G1342+6+1,0),0))))</f>
        <v>0</v>
      </c>
      <c r="AJ1342" s="147">
        <f>IF(AND($I1342="Si",S1342=1),1,IF(AND($I1342="Fisico",S1342=1),1,IF(AND(S1342=1,$I1342="Electronico"),2,IF(S1342=1,VLOOKUP($C1342&amp;"|"&amp;$B1342&amp;"|"&amp;$D1342,Empresas!$C$6:$CC$92,$G1342+6+1,0),0))))</f>
        <v>0</v>
      </c>
      <c r="AK1342" s="147">
        <f>IF(AND($I1342="Si",T1342=1),1,IF(AND($I1342="Fisico",T1342=1),1,IF(AND(T1342=1,$I1342="Electronico"),2,IF(T1342=1,VLOOKUP($C1342&amp;"|"&amp;$B1342&amp;"|"&amp;$D1342,Empresas!$C$6:$CC$92,$G1342+6+1,0),0))))</f>
        <v>0</v>
      </c>
      <c r="AL1342" s="147">
        <f>IF(AND($I1342="Si",U1342=1),1,IF(AND($I1342="Fisico",U1342=1),1,IF(AND(U1342=1,$I1342="Electronico"),2,IF(U1342=1,VLOOKUP($C1342&amp;"|"&amp;$B1342&amp;"|"&amp;$D1342,Empresas!$C$6:$CC$92,$G1342+6+1,0),0))))</f>
        <v>0</v>
      </c>
      <c r="AM1342" s="149">
        <f t="shared" si="212"/>
        <v>0</v>
      </c>
      <c r="AN1342" s="149">
        <f t="shared" si="213"/>
        <v>0</v>
      </c>
      <c r="AO1342" s="152">
        <f t="shared" si="214"/>
        <v>0</v>
      </c>
    </row>
    <row r="1343" spans="1:41" x14ac:dyDescent="0.25">
      <c r="A1343" s="137" t="str">
        <f>VLOOKUP(D1343,Empresas!$D$7:$F$91,3,0)</f>
        <v>Omar</v>
      </c>
      <c r="B1343" s="138" t="str">
        <f>VLOOKUP(D1343,Empresas!$D$7:$G$91,4,0)</f>
        <v>Melisa N.</v>
      </c>
      <c r="C1343" s="138" t="s">
        <v>544</v>
      </c>
      <c r="D1343" s="138" t="s">
        <v>270</v>
      </c>
      <c r="E1343" s="138" t="str">
        <f>VLOOKUP(D1343,Empresas!$D$7:$E$92,2,0)</f>
        <v>JOFRA TOYS EIRL</v>
      </c>
      <c r="F1343" s="138" t="s">
        <v>168</v>
      </c>
      <c r="G1343" s="139">
        <f t="shared" si="219"/>
        <v>37</v>
      </c>
      <c r="H1343" s="139" t="str">
        <f>VLOOKUP(D1343,Empresas!$D$6:$L$92,7,0)</f>
        <v>Mensual</v>
      </c>
      <c r="I1343" s="138" t="str">
        <f>VLOOKUP(VLOOKUP(D1343&amp;"|"&amp;B1343,Empresas!$I$7:$CB$92,G1343,0),Tablas!$A$3:$B$5,2,0)</f>
        <v>Registro y analisis</v>
      </c>
      <c r="J1343" s="78">
        <v>1</v>
      </c>
      <c r="K1343" s="78">
        <v>1</v>
      </c>
      <c r="L1343" s="78">
        <v>1</v>
      </c>
      <c r="M1343" s="78">
        <v>1</v>
      </c>
      <c r="N1343" s="78">
        <v>1</v>
      </c>
      <c r="O1343" s="78">
        <v>1</v>
      </c>
      <c r="P1343" s="78">
        <v>1</v>
      </c>
      <c r="Q1343" s="78">
        <v>2</v>
      </c>
      <c r="R1343" s="78"/>
      <c r="S1343" s="78"/>
      <c r="T1343" s="78"/>
      <c r="U1343" s="78"/>
      <c r="V1343" s="78" t="str">
        <f>VLOOKUP(D1343,Empresas!$D$7:$CF$91,81,0)</f>
        <v>A</v>
      </c>
      <c r="W1343" s="78" t="str">
        <f>VLOOKUP(D1343,Empresas!$D$7:$M$91,10,0)</f>
        <v>General/Prico</v>
      </c>
      <c r="X1343" s="69" t="str">
        <f t="shared" si="210"/>
        <v>SI</v>
      </c>
      <c r="Y1343" s="153" t="str">
        <f t="shared" si="211"/>
        <v>Si aplica</v>
      </c>
      <c r="Z1343" s="147">
        <f>IF(Y1343="No aplica",0,IF(I1343="no",0,IF(I1343="No aplica",0,IF(I1343="Si",1,IF(I1343="Fisico",1,IF(I1343="Electronico",2,VLOOKUP(C1343&amp;"|"&amp;B1343&amp;"|"&amp;D1343,Empresas!$C$6:$CC$92,G1343+6+1,0)))))))</f>
        <v>10</v>
      </c>
      <c r="AA1343" s="147">
        <f>IF(AND($I1343="Si",J1343=1),1,IF(AND($I1343="Fisico",J1343=1),1,IF(AND(J1343=1,$I1343="Electronico"),2,IF(J1343=1,VLOOKUP($C1343&amp;"|"&amp;$B1343&amp;"|"&amp;$D1343,Empresas!$C$6:$CC$92,$G1343+6+1,0),0))))</f>
        <v>10</v>
      </c>
      <c r="AB1343" s="147">
        <f>IF(AND($I1343="Si",K1343=1),1,IF(AND($I1343="Fisico",K1343=1),1,IF(AND(K1343=1,$I1343="Electronico"),2,IF(K1343=1,VLOOKUP($C1343&amp;"|"&amp;$B1343&amp;"|"&amp;$D1343,Empresas!$C$6:$CC$92,$G1343+6+1,0),0))))</f>
        <v>10</v>
      </c>
      <c r="AC1343" s="147">
        <f>IF(AND($I1343="Si",L1343=1),1,IF(AND($I1343="Fisico",L1343=1),1,IF(AND(L1343=1,$I1343="Electronico"),2,IF(L1343=1,VLOOKUP($C1343&amp;"|"&amp;$B1343&amp;"|"&amp;$D1343,Empresas!$C$6:$CC$92,$G1343+6+1,0),0))))</f>
        <v>10</v>
      </c>
      <c r="AD1343" s="147">
        <f>IF(AND($I1343="Si",M1343=1),1,IF(AND($I1343="Fisico",M1343=1),1,IF(AND(M1343=1,$I1343="Electronico"),2,IF(M1343=1,VLOOKUP($C1343&amp;"|"&amp;$B1343&amp;"|"&amp;$D1343,Empresas!$C$6:$CC$92,$G1343+6+1,0),0))))</f>
        <v>10</v>
      </c>
      <c r="AE1343" s="147">
        <f>IF(AND($I1343="Si",N1343=1),1,IF(AND($I1343="Fisico",N1343=1),1,IF(AND(N1343=1,$I1343="Electronico"),2,IF(N1343=1,VLOOKUP($C1343&amp;"|"&amp;$B1343&amp;"|"&amp;$D1343,Empresas!$C$6:$CC$92,$G1343+6+1,0),0))))</f>
        <v>10</v>
      </c>
      <c r="AF1343" s="147">
        <f>IF(AND($I1343="Si",O1343=1),1,IF(AND($I1343="Fisico",O1343=1),1,IF(AND(O1343=1,$I1343="Electronico"),2,IF(O1343=1,VLOOKUP($C1343&amp;"|"&amp;$B1343&amp;"|"&amp;$D1343,Empresas!$C$6:$CC$92,$G1343+6+1,0),0))))</f>
        <v>10</v>
      </c>
      <c r="AG1343" s="147">
        <f>IF(AND($I1343="Si",P1343=1),1,IF(AND($I1343="Fisico",P1343=1),1,IF(AND(P1343=1,$I1343="Electronico"),2,IF(P1343=1,VLOOKUP($C1343&amp;"|"&amp;$B1343&amp;"|"&amp;$D1343,Empresas!$C$6:$CC$92,$G1343+6+1,0),0))))</f>
        <v>10</v>
      </c>
      <c r="AH1343" s="147">
        <f>IF(AND($I1343="Si",Q1343=1),1,IF(AND($I1343="Fisico",Q1343=1),1,IF(AND(Q1343=1,$I1343="Electronico"),2,IF(Q1343=1,VLOOKUP($C1343&amp;"|"&amp;$B1343&amp;"|"&amp;$D1343,Empresas!$C$6:$CC$92,$G1343+6+1,0),0))))</f>
        <v>0</v>
      </c>
      <c r="AI1343" s="147">
        <f>IF(AND($I1343="Si",R1343=1),1,IF(AND($I1343="Fisico",R1343=1),1,IF(AND(R1343=1,$I1343="Electronico"),2,IF(R1343=1,VLOOKUP($C1343&amp;"|"&amp;$B1343&amp;"|"&amp;$D1343,Empresas!$C$6:$CC$92,$G1343+6+1,0),0))))</f>
        <v>0</v>
      </c>
      <c r="AJ1343" s="147">
        <f>IF(AND($I1343="Si",S1343=1),1,IF(AND($I1343="Fisico",S1343=1),1,IF(AND(S1343=1,$I1343="Electronico"),2,IF(S1343=1,VLOOKUP($C1343&amp;"|"&amp;$B1343&amp;"|"&amp;$D1343,Empresas!$C$6:$CC$92,$G1343+6+1,0),0))))</f>
        <v>0</v>
      </c>
      <c r="AK1343" s="147">
        <f>IF(AND($I1343="Si",T1343=1),1,IF(AND($I1343="Fisico",T1343=1),1,IF(AND(T1343=1,$I1343="Electronico"),2,IF(T1343=1,VLOOKUP($C1343&amp;"|"&amp;$B1343&amp;"|"&amp;$D1343,Empresas!$C$6:$CC$92,$G1343+6+1,0),0))))</f>
        <v>0</v>
      </c>
      <c r="AL1343" s="147">
        <f>IF(AND($I1343="Si",U1343=1),1,IF(AND($I1343="Fisico",U1343=1),1,IF(AND(U1343=1,$I1343="Electronico"),2,IF(U1343=1,VLOOKUP($C1343&amp;"|"&amp;$B1343&amp;"|"&amp;$D1343,Empresas!$C$6:$CC$92,$G1343+6+1,0),0))))</f>
        <v>0</v>
      </c>
      <c r="AM1343" s="149">
        <f t="shared" si="212"/>
        <v>70</v>
      </c>
      <c r="AN1343" s="149">
        <f t="shared" si="213"/>
        <v>80</v>
      </c>
      <c r="AO1343" s="152">
        <f t="shared" si="214"/>
        <v>0.875</v>
      </c>
    </row>
    <row r="1344" spans="1:41" x14ac:dyDescent="0.25">
      <c r="A1344" s="137" t="str">
        <f>VLOOKUP(D1344,Empresas!$D$7:$F$91,3,0)</f>
        <v>Omar</v>
      </c>
      <c r="B1344" s="138" t="str">
        <f>VLOOKUP(D1344,Empresas!$D$7:$G$91,4,0)</f>
        <v>Melisa N.</v>
      </c>
      <c r="C1344" s="138" t="s">
        <v>544</v>
      </c>
      <c r="D1344" s="138" t="s">
        <v>270</v>
      </c>
      <c r="E1344" s="138" t="str">
        <f>VLOOKUP(D1344,Empresas!$D$7:$E$92,2,0)</f>
        <v>JOFRA TOYS EIRL</v>
      </c>
      <c r="F1344" s="138" t="s">
        <v>169</v>
      </c>
      <c r="G1344" s="139">
        <f t="shared" si="219"/>
        <v>40</v>
      </c>
      <c r="H1344" s="139" t="str">
        <f>VLOOKUP(D1344,Empresas!$D$6:$L$92,7,0)</f>
        <v>Mensual</v>
      </c>
      <c r="I1344" s="138" t="str">
        <f>VLOOKUP(VLOOKUP(D1344&amp;"|"&amp;B1344,Empresas!$I$7:$CB$92,G1344,0),Tablas!$A$3:$B$5,2,0)</f>
        <v>No aplica</v>
      </c>
      <c r="J1344" s="78"/>
      <c r="K1344" s="78"/>
      <c r="L1344" s="78"/>
      <c r="M1344" s="78"/>
      <c r="N1344" s="78"/>
      <c r="O1344" s="78"/>
      <c r="P1344" s="78"/>
      <c r="Q1344" s="78"/>
      <c r="R1344" s="78"/>
      <c r="S1344" s="78"/>
      <c r="T1344" s="78"/>
      <c r="U1344" s="78"/>
      <c r="V1344" s="78" t="str">
        <f>VLOOKUP(D1344,Empresas!$D$7:$CF$91,81,0)</f>
        <v>A</v>
      </c>
      <c r="W1344" s="78" t="str">
        <f>VLOOKUP(D1344,Empresas!$D$7:$M$91,10,0)</f>
        <v>General/Prico</v>
      </c>
      <c r="X1344" s="69" t="str">
        <f t="shared" si="210"/>
        <v>SI</v>
      </c>
      <c r="Y1344" s="153" t="str">
        <f t="shared" si="211"/>
        <v>No aplica</v>
      </c>
      <c r="Z1344" s="147">
        <f>IF(Y1344="No aplica",0,IF(I1344="no",0,IF(I1344="No aplica",0,IF(I1344="Si",1,IF(I1344="Fisico",1,IF(I1344="Electronico",2,VLOOKUP(C1344&amp;"|"&amp;B1344&amp;"|"&amp;D1344,Empresas!$C$6:$CC$92,G1344+6+1,0)))))))</f>
        <v>0</v>
      </c>
      <c r="AA1344" s="147">
        <f>IF(AND($I1344="Si",J1344=1),1,IF(AND($I1344="Fisico",J1344=1),1,IF(AND(J1344=1,$I1344="Electronico"),2,IF(J1344=1,VLOOKUP($C1344&amp;"|"&amp;$B1344&amp;"|"&amp;$D1344,Empresas!$C$6:$CC$92,$G1344+6+1,0),0))))</f>
        <v>0</v>
      </c>
      <c r="AB1344" s="147">
        <f>IF(AND($I1344="Si",K1344=1),1,IF(AND($I1344="Fisico",K1344=1),1,IF(AND(K1344=1,$I1344="Electronico"),2,IF(K1344=1,VLOOKUP($C1344&amp;"|"&amp;$B1344&amp;"|"&amp;$D1344,Empresas!$C$6:$CC$92,$G1344+6+1,0),0))))</f>
        <v>0</v>
      </c>
      <c r="AC1344" s="147">
        <f>IF(AND($I1344="Si",L1344=1),1,IF(AND($I1344="Fisico",L1344=1),1,IF(AND(L1344=1,$I1344="Electronico"),2,IF(L1344=1,VLOOKUP($C1344&amp;"|"&amp;$B1344&amp;"|"&amp;$D1344,Empresas!$C$6:$CC$92,$G1344+6+1,0),0))))</f>
        <v>0</v>
      </c>
      <c r="AD1344" s="147">
        <f>IF(AND($I1344="Si",M1344=1),1,IF(AND($I1344="Fisico",M1344=1),1,IF(AND(M1344=1,$I1344="Electronico"),2,IF(M1344=1,VLOOKUP($C1344&amp;"|"&amp;$B1344&amp;"|"&amp;$D1344,Empresas!$C$6:$CC$92,$G1344+6+1,0),0))))</f>
        <v>0</v>
      </c>
      <c r="AE1344" s="147">
        <f>IF(AND($I1344="Si",N1344=1),1,IF(AND($I1344="Fisico",N1344=1),1,IF(AND(N1344=1,$I1344="Electronico"),2,IF(N1344=1,VLOOKUP($C1344&amp;"|"&amp;$B1344&amp;"|"&amp;$D1344,Empresas!$C$6:$CC$92,$G1344+6+1,0),0))))</f>
        <v>0</v>
      </c>
      <c r="AF1344" s="147">
        <f>IF(AND($I1344="Si",O1344=1),1,IF(AND($I1344="Fisico",O1344=1),1,IF(AND(O1344=1,$I1344="Electronico"),2,IF(O1344=1,VLOOKUP($C1344&amp;"|"&amp;$B1344&amp;"|"&amp;$D1344,Empresas!$C$6:$CC$92,$G1344+6+1,0),0))))</f>
        <v>0</v>
      </c>
      <c r="AG1344" s="147">
        <f>IF(AND($I1344="Si",P1344=1),1,IF(AND($I1344="Fisico",P1344=1),1,IF(AND(P1344=1,$I1344="Electronico"),2,IF(P1344=1,VLOOKUP($C1344&amp;"|"&amp;$B1344&amp;"|"&amp;$D1344,Empresas!$C$6:$CC$92,$G1344+6+1,0),0))))</f>
        <v>0</v>
      </c>
      <c r="AH1344" s="147">
        <f>IF(AND($I1344="Si",Q1344=1),1,IF(AND($I1344="Fisico",Q1344=1),1,IF(AND(Q1344=1,$I1344="Electronico"),2,IF(Q1344=1,VLOOKUP($C1344&amp;"|"&amp;$B1344&amp;"|"&amp;$D1344,Empresas!$C$6:$CC$92,$G1344+6+1,0),0))))</f>
        <v>0</v>
      </c>
      <c r="AI1344" s="147">
        <f>IF(AND($I1344="Si",R1344=1),1,IF(AND($I1344="Fisico",R1344=1),1,IF(AND(R1344=1,$I1344="Electronico"),2,IF(R1344=1,VLOOKUP($C1344&amp;"|"&amp;$B1344&amp;"|"&amp;$D1344,Empresas!$C$6:$CC$92,$G1344+6+1,0),0))))</f>
        <v>0</v>
      </c>
      <c r="AJ1344" s="147">
        <f>IF(AND($I1344="Si",S1344=1),1,IF(AND($I1344="Fisico",S1344=1),1,IF(AND(S1344=1,$I1344="Electronico"),2,IF(S1344=1,VLOOKUP($C1344&amp;"|"&amp;$B1344&amp;"|"&amp;$D1344,Empresas!$C$6:$CC$92,$G1344+6+1,0),0))))</f>
        <v>0</v>
      </c>
      <c r="AK1344" s="147">
        <f>IF(AND($I1344="Si",T1344=1),1,IF(AND($I1344="Fisico",T1344=1),1,IF(AND(T1344=1,$I1344="Electronico"),2,IF(T1344=1,VLOOKUP($C1344&amp;"|"&amp;$B1344&amp;"|"&amp;$D1344,Empresas!$C$6:$CC$92,$G1344+6+1,0),0))))</f>
        <v>0</v>
      </c>
      <c r="AL1344" s="147">
        <f>IF(AND($I1344="Si",U1344=1),1,IF(AND($I1344="Fisico",U1344=1),1,IF(AND(U1344=1,$I1344="Electronico"),2,IF(U1344=1,VLOOKUP($C1344&amp;"|"&amp;$B1344&amp;"|"&amp;$D1344,Empresas!$C$6:$CC$92,$G1344+6+1,0),0))))</f>
        <v>0</v>
      </c>
      <c r="AM1344" s="149">
        <f t="shared" si="212"/>
        <v>0</v>
      </c>
      <c r="AN1344" s="149">
        <f t="shared" si="213"/>
        <v>0</v>
      </c>
      <c r="AO1344" s="152">
        <f t="shared" si="214"/>
        <v>0</v>
      </c>
    </row>
    <row r="1345" spans="1:41" x14ac:dyDescent="0.25">
      <c r="A1345" s="137" t="str">
        <f>VLOOKUP(D1345,Empresas!$D$7:$F$91,3,0)</f>
        <v>Omar</v>
      </c>
      <c r="B1345" s="138" t="str">
        <f>VLOOKUP(D1345,Empresas!$D$7:$G$91,4,0)</f>
        <v>Melisa N.</v>
      </c>
      <c r="C1345" s="138" t="s">
        <v>544</v>
      </c>
      <c r="D1345" s="138" t="s">
        <v>270</v>
      </c>
      <c r="E1345" s="138" t="str">
        <f>VLOOKUP(D1345,Empresas!$D$7:$E$92,2,0)</f>
        <v>JOFRA TOYS EIRL</v>
      </c>
      <c r="F1345" s="138" t="s">
        <v>170</v>
      </c>
      <c r="G1345" s="139">
        <f t="shared" si="219"/>
        <v>43</v>
      </c>
      <c r="H1345" s="139" t="str">
        <f>VLOOKUP(D1345,Empresas!$D$6:$L$92,7,0)</f>
        <v>Mensual</v>
      </c>
      <c r="I1345" s="138" t="str">
        <f>VLOOKUP(VLOOKUP(D1345&amp;"|"&amp;B1345,Empresas!$I$7:$CB$92,G1345,0),Tablas!$A$3:$B$5,2,0)</f>
        <v>No aplica</v>
      </c>
      <c r="J1345" s="78"/>
      <c r="K1345" s="78"/>
      <c r="L1345" s="78"/>
      <c r="M1345" s="78"/>
      <c r="N1345" s="78"/>
      <c r="O1345" s="78"/>
      <c r="P1345" s="78"/>
      <c r="Q1345" s="78"/>
      <c r="R1345" s="78"/>
      <c r="S1345" s="78"/>
      <c r="T1345" s="78"/>
      <c r="U1345" s="78"/>
      <c r="V1345" s="78" t="str">
        <f>VLOOKUP(D1345,Empresas!$D$7:$CF$91,81,0)</f>
        <v>A</v>
      </c>
      <c r="W1345" s="78" t="str">
        <f>VLOOKUP(D1345,Empresas!$D$7:$M$91,10,0)</f>
        <v>General/Prico</v>
      </c>
      <c r="X1345" s="69" t="str">
        <f t="shared" si="210"/>
        <v>SI</v>
      </c>
      <c r="Y1345" s="153" t="str">
        <f t="shared" si="211"/>
        <v>No aplica</v>
      </c>
      <c r="Z1345" s="147">
        <f>IF(Y1345="No aplica",0,IF(I1345="no",0,IF(I1345="No aplica",0,IF(I1345="Si",1,IF(I1345="Fisico",1,IF(I1345="Electronico",2,VLOOKUP(C1345&amp;"|"&amp;B1345&amp;"|"&amp;D1345,Empresas!$C$6:$CC$92,G1345+6+1,0)))))))</f>
        <v>0</v>
      </c>
      <c r="AA1345" s="147">
        <f>IF(AND($I1345="Si",J1345=1),1,IF(AND($I1345="Fisico",J1345=1),1,IF(AND(J1345=1,$I1345="Electronico"),2,IF(J1345=1,VLOOKUP($C1345&amp;"|"&amp;$B1345&amp;"|"&amp;$D1345,Empresas!$C$6:$CC$92,$G1345+6+1,0),0))))</f>
        <v>0</v>
      </c>
      <c r="AB1345" s="147">
        <f>IF(AND($I1345="Si",K1345=1),1,IF(AND($I1345="Fisico",K1345=1),1,IF(AND(K1345=1,$I1345="Electronico"),2,IF(K1345=1,VLOOKUP($C1345&amp;"|"&amp;$B1345&amp;"|"&amp;$D1345,Empresas!$C$6:$CC$92,$G1345+6+1,0),0))))</f>
        <v>0</v>
      </c>
      <c r="AC1345" s="147">
        <f>IF(AND($I1345="Si",L1345=1),1,IF(AND($I1345="Fisico",L1345=1),1,IF(AND(L1345=1,$I1345="Electronico"),2,IF(L1345=1,VLOOKUP($C1345&amp;"|"&amp;$B1345&amp;"|"&amp;$D1345,Empresas!$C$6:$CC$92,$G1345+6+1,0),0))))</f>
        <v>0</v>
      </c>
      <c r="AD1345" s="147">
        <f>IF(AND($I1345="Si",M1345=1),1,IF(AND($I1345="Fisico",M1345=1),1,IF(AND(M1345=1,$I1345="Electronico"),2,IF(M1345=1,VLOOKUP($C1345&amp;"|"&amp;$B1345&amp;"|"&amp;$D1345,Empresas!$C$6:$CC$92,$G1345+6+1,0),0))))</f>
        <v>0</v>
      </c>
      <c r="AE1345" s="147">
        <f>IF(AND($I1345="Si",N1345=1),1,IF(AND($I1345="Fisico",N1345=1),1,IF(AND(N1345=1,$I1345="Electronico"),2,IF(N1345=1,VLOOKUP($C1345&amp;"|"&amp;$B1345&amp;"|"&amp;$D1345,Empresas!$C$6:$CC$92,$G1345+6+1,0),0))))</f>
        <v>0</v>
      </c>
      <c r="AF1345" s="147">
        <f>IF(AND($I1345="Si",O1345=1),1,IF(AND($I1345="Fisico",O1345=1),1,IF(AND(O1345=1,$I1345="Electronico"),2,IF(O1345=1,VLOOKUP($C1345&amp;"|"&amp;$B1345&amp;"|"&amp;$D1345,Empresas!$C$6:$CC$92,$G1345+6+1,0),0))))</f>
        <v>0</v>
      </c>
      <c r="AG1345" s="147">
        <f>IF(AND($I1345="Si",P1345=1),1,IF(AND($I1345="Fisico",P1345=1),1,IF(AND(P1345=1,$I1345="Electronico"),2,IF(P1345=1,VLOOKUP($C1345&amp;"|"&amp;$B1345&amp;"|"&amp;$D1345,Empresas!$C$6:$CC$92,$G1345+6+1,0),0))))</f>
        <v>0</v>
      </c>
      <c r="AH1345" s="147">
        <f>IF(AND($I1345="Si",Q1345=1),1,IF(AND($I1345="Fisico",Q1345=1),1,IF(AND(Q1345=1,$I1345="Electronico"),2,IF(Q1345=1,VLOOKUP($C1345&amp;"|"&amp;$B1345&amp;"|"&amp;$D1345,Empresas!$C$6:$CC$92,$G1345+6+1,0),0))))</f>
        <v>0</v>
      </c>
      <c r="AI1345" s="147">
        <f>IF(AND($I1345="Si",R1345=1),1,IF(AND($I1345="Fisico",R1345=1),1,IF(AND(R1345=1,$I1345="Electronico"),2,IF(R1345=1,VLOOKUP($C1345&amp;"|"&amp;$B1345&amp;"|"&amp;$D1345,Empresas!$C$6:$CC$92,$G1345+6+1,0),0))))</f>
        <v>0</v>
      </c>
      <c r="AJ1345" s="147">
        <f>IF(AND($I1345="Si",S1345=1),1,IF(AND($I1345="Fisico",S1345=1),1,IF(AND(S1345=1,$I1345="Electronico"),2,IF(S1345=1,VLOOKUP($C1345&amp;"|"&amp;$B1345&amp;"|"&amp;$D1345,Empresas!$C$6:$CC$92,$G1345+6+1,0),0))))</f>
        <v>0</v>
      </c>
      <c r="AK1345" s="147">
        <f>IF(AND($I1345="Si",T1345=1),1,IF(AND($I1345="Fisico",T1345=1),1,IF(AND(T1345=1,$I1345="Electronico"),2,IF(T1345=1,VLOOKUP($C1345&amp;"|"&amp;$B1345&amp;"|"&amp;$D1345,Empresas!$C$6:$CC$92,$G1345+6+1,0),0))))</f>
        <v>0</v>
      </c>
      <c r="AL1345" s="147">
        <f>IF(AND($I1345="Si",U1345=1),1,IF(AND($I1345="Fisico",U1345=1),1,IF(AND(U1345=1,$I1345="Electronico"),2,IF(U1345=1,VLOOKUP($C1345&amp;"|"&amp;$B1345&amp;"|"&amp;$D1345,Empresas!$C$6:$CC$92,$G1345+6+1,0),0))))</f>
        <v>0</v>
      </c>
      <c r="AM1345" s="149">
        <f t="shared" si="212"/>
        <v>0</v>
      </c>
      <c r="AN1345" s="149">
        <f t="shared" si="213"/>
        <v>0</v>
      </c>
      <c r="AO1345" s="152">
        <f t="shared" si="214"/>
        <v>0</v>
      </c>
    </row>
    <row r="1346" spans="1:41" x14ac:dyDescent="0.25">
      <c r="A1346" s="137" t="str">
        <f>VLOOKUP(D1346,Empresas!$D$7:$F$91,3,0)</f>
        <v>Omar</v>
      </c>
      <c r="B1346" s="138" t="str">
        <f>VLOOKUP(D1346,Empresas!$D$7:$G$91,4,0)</f>
        <v>Melisa N.</v>
      </c>
      <c r="C1346" s="138" t="s">
        <v>544</v>
      </c>
      <c r="D1346" s="138" t="s">
        <v>270</v>
      </c>
      <c r="E1346" s="138" t="str">
        <f>VLOOKUP(D1346,Empresas!$D$7:$E$92,2,0)</f>
        <v>JOFRA TOYS EIRL</v>
      </c>
      <c r="F1346" s="138" t="s">
        <v>171</v>
      </c>
      <c r="G1346" s="139">
        <f t="shared" si="219"/>
        <v>46</v>
      </c>
      <c r="H1346" s="139" t="str">
        <f>VLOOKUP(D1346,Empresas!$D$6:$L$92,7,0)</f>
        <v>Mensual</v>
      </c>
      <c r="I1346" s="138" t="str">
        <f>VLOOKUP(VLOOKUP(D1346&amp;"|"&amp;B1346,Empresas!$I$7:$CB$92,G1346,0),Tablas!$A$3:$B$5,2,0)</f>
        <v>No aplica</v>
      </c>
      <c r="J1346" s="78"/>
      <c r="K1346" s="78"/>
      <c r="L1346" s="78"/>
      <c r="M1346" s="78"/>
      <c r="N1346" s="78"/>
      <c r="O1346" s="78"/>
      <c r="P1346" s="78"/>
      <c r="Q1346" s="78"/>
      <c r="R1346" s="78"/>
      <c r="S1346" s="78"/>
      <c r="T1346" s="78"/>
      <c r="U1346" s="78"/>
      <c r="V1346" s="78" t="str">
        <f>VLOOKUP(D1346,Empresas!$D$7:$CF$91,81,0)</f>
        <v>A</v>
      </c>
      <c r="W1346" s="78" t="str">
        <f>VLOOKUP(D1346,Empresas!$D$7:$M$91,10,0)</f>
        <v>General/Prico</v>
      </c>
      <c r="X1346" s="69" t="str">
        <f t="shared" si="210"/>
        <v>SI</v>
      </c>
      <c r="Y1346" s="153" t="str">
        <f t="shared" si="211"/>
        <v>No aplica</v>
      </c>
      <c r="Z1346" s="147">
        <f>IF(Y1346="No aplica",0,IF(I1346="no",0,IF(I1346="No aplica",0,IF(I1346="Si",1,IF(I1346="Fisico",1,IF(I1346="Electronico",2,VLOOKUP(C1346&amp;"|"&amp;B1346&amp;"|"&amp;D1346,Empresas!$C$6:$CC$92,G1346+6+1,0)))))))</f>
        <v>0</v>
      </c>
      <c r="AA1346" s="147">
        <f>IF(AND($I1346="Si",J1346=1),1,IF(AND($I1346="Fisico",J1346=1),1,IF(AND(J1346=1,$I1346="Electronico"),2,IF(J1346=1,VLOOKUP($C1346&amp;"|"&amp;$B1346&amp;"|"&amp;$D1346,Empresas!$C$6:$CC$92,$G1346+6+1,0),0))))</f>
        <v>0</v>
      </c>
      <c r="AB1346" s="147">
        <f>IF(AND($I1346="Si",K1346=1),1,IF(AND($I1346="Fisico",K1346=1),1,IF(AND(K1346=1,$I1346="Electronico"),2,IF(K1346=1,VLOOKUP($C1346&amp;"|"&amp;$B1346&amp;"|"&amp;$D1346,Empresas!$C$6:$CC$92,$G1346+6+1,0),0))))</f>
        <v>0</v>
      </c>
      <c r="AC1346" s="147">
        <f>IF(AND($I1346="Si",L1346=1),1,IF(AND($I1346="Fisico",L1346=1),1,IF(AND(L1346=1,$I1346="Electronico"),2,IF(L1346=1,VLOOKUP($C1346&amp;"|"&amp;$B1346&amp;"|"&amp;$D1346,Empresas!$C$6:$CC$92,$G1346+6+1,0),0))))</f>
        <v>0</v>
      </c>
      <c r="AD1346" s="147">
        <f>IF(AND($I1346="Si",M1346=1),1,IF(AND($I1346="Fisico",M1346=1),1,IF(AND(M1346=1,$I1346="Electronico"),2,IF(M1346=1,VLOOKUP($C1346&amp;"|"&amp;$B1346&amp;"|"&amp;$D1346,Empresas!$C$6:$CC$92,$G1346+6+1,0),0))))</f>
        <v>0</v>
      </c>
      <c r="AE1346" s="147">
        <f>IF(AND($I1346="Si",N1346=1),1,IF(AND($I1346="Fisico",N1346=1),1,IF(AND(N1346=1,$I1346="Electronico"),2,IF(N1346=1,VLOOKUP($C1346&amp;"|"&amp;$B1346&amp;"|"&amp;$D1346,Empresas!$C$6:$CC$92,$G1346+6+1,0),0))))</f>
        <v>0</v>
      </c>
      <c r="AF1346" s="147">
        <f>IF(AND($I1346="Si",O1346=1),1,IF(AND($I1346="Fisico",O1346=1),1,IF(AND(O1346=1,$I1346="Electronico"),2,IF(O1346=1,VLOOKUP($C1346&amp;"|"&amp;$B1346&amp;"|"&amp;$D1346,Empresas!$C$6:$CC$92,$G1346+6+1,0),0))))</f>
        <v>0</v>
      </c>
      <c r="AG1346" s="147">
        <f>IF(AND($I1346="Si",P1346=1),1,IF(AND($I1346="Fisico",P1346=1),1,IF(AND(P1346=1,$I1346="Electronico"),2,IF(P1346=1,VLOOKUP($C1346&amp;"|"&amp;$B1346&amp;"|"&amp;$D1346,Empresas!$C$6:$CC$92,$G1346+6+1,0),0))))</f>
        <v>0</v>
      </c>
      <c r="AH1346" s="147">
        <f>IF(AND($I1346="Si",Q1346=1),1,IF(AND($I1346="Fisico",Q1346=1),1,IF(AND(Q1346=1,$I1346="Electronico"),2,IF(Q1346=1,VLOOKUP($C1346&amp;"|"&amp;$B1346&amp;"|"&amp;$D1346,Empresas!$C$6:$CC$92,$G1346+6+1,0),0))))</f>
        <v>0</v>
      </c>
      <c r="AI1346" s="147">
        <f>IF(AND($I1346="Si",R1346=1),1,IF(AND($I1346="Fisico",R1346=1),1,IF(AND(R1346=1,$I1346="Electronico"),2,IF(R1346=1,VLOOKUP($C1346&amp;"|"&amp;$B1346&amp;"|"&amp;$D1346,Empresas!$C$6:$CC$92,$G1346+6+1,0),0))))</f>
        <v>0</v>
      </c>
      <c r="AJ1346" s="147">
        <f>IF(AND($I1346="Si",S1346=1),1,IF(AND($I1346="Fisico",S1346=1),1,IF(AND(S1346=1,$I1346="Electronico"),2,IF(S1346=1,VLOOKUP($C1346&amp;"|"&amp;$B1346&amp;"|"&amp;$D1346,Empresas!$C$6:$CC$92,$G1346+6+1,0),0))))</f>
        <v>0</v>
      </c>
      <c r="AK1346" s="147">
        <f>IF(AND($I1346="Si",T1346=1),1,IF(AND($I1346="Fisico",T1346=1),1,IF(AND(T1346=1,$I1346="Electronico"),2,IF(T1346=1,VLOOKUP($C1346&amp;"|"&amp;$B1346&amp;"|"&amp;$D1346,Empresas!$C$6:$CC$92,$G1346+6+1,0),0))))</f>
        <v>0</v>
      </c>
      <c r="AL1346" s="147">
        <f>IF(AND($I1346="Si",U1346=1),1,IF(AND($I1346="Fisico",U1346=1),1,IF(AND(U1346=1,$I1346="Electronico"),2,IF(U1346=1,VLOOKUP($C1346&amp;"|"&amp;$B1346&amp;"|"&amp;$D1346,Empresas!$C$6:$CC$92,$G1346+6+1,0),0))))</f>
        <v>0</v>
      </c>
      <c r="AM1346" s="149">
        <f t="shared" si="212"/>
        <v>0</v>
      </c>
      <c r="AN1346" s="149">
        <f t="shared" si="213"/>
        <v>0</v>
      </c>
      <c r="AO1346" s="152">
        <f t="shared" si="214"/>
        <v>0</v>
      </c>
    </row>
    <row r="1347" spans="1:41" x14ac:dyDescent="0.25">
      <c r="A1347" s="140" t="str">
        <f>VLOOKUP(D1347,Empresas!$D$7:$F$91,3,0)</f>
        <v>Omar</v>
      </c>
      <c r="B1347" s="141" t="str">
        <f>VLOOKUP(D1347,Empresas!$D$7:$G$91,4,0)</f>
        <v>Melisa N.</v>
      </c>
      <c r="C1347" s="141" t="s">
        <v>544</v>
      </c>
      <c r="D1347" s="141" t="s">
        <v>270</v>
      </c>
      <c r="E1347" s="141" t="str">
        <f>VLOOKUP(D1347,Empresas!$D$7:$E$92,2,0)</f>
        <v>JOFRA TOYS EIRL</v>
      </c>
      <c r="F1347" s="141" t="s">
        <v>172</v>
      </c>
      <c r="G1347" s="142">
        <f>+Empresas!$BF$2</f>
        <v>50</v>
      </c>
      <c r="H1347" s="142" t="str">
        <f>VLOOKUP(D1347,Empresas!$D$6:$L$92,7,0)</f>
        <v>Mensual</v>
      </c>
      <c r="I1347" s="141" t="str">
        <f>VLOOKUP(VLOOKUP(D1347&amp;"|"&amp;B1347,Empresas!$I$7:$CB$92,G1347,0),Tablas!$A$8:$B$10,2,0)</f>
        <v>Electronico</v>
      </c>
      <c r="J1347" s="78">
        <v>1</v>
      </c>
      <c r="K1347" s="78">
        <v>1</v>
      </c>
      <c r="L1347" s="78">
        <v>1</v>
      </c>
      <c r="M1347" s="78">
        <v>1</v>
      </c>
      <c r="N1347" s="78">
        <v>1</v>
      </c>
      <c r="O1347" s="78">
        <v>1</v>
      </c>
      <c r="P1347" s="78">
        <v>1</v>
      </c>
      <c r="Q1347" s="78">
        <v>2</v>
      </c>
      <c r="R1347" s="78"/>
      <c r="S1347" s="78"/>
      <c r="T1347" s="78"/>
      <c r="U1347" s="78"/>
      <c r="V1347" s="78" t="str">
        <f>VLOOKUP(D1347,Empresas!$D$7:$CF$91,81,0)</f>
        <v>A</v>
      </c>
      <c r="W1347" s="78" t="str">
        <f>VLOOKUP(D1347,Empresas!$D$7:$M$91,10,0)</f>
        <v>General/Prico</v>
      </c>
      <c r="X1347" s="69" t="str">
        <f t="shared" si="210"/>
        <v>SI</v>
      </c>
      <c r="Y1347" s="153" t="str">
        <f t="shared" si="211"/>
        <v>Si aplica</v>
      </c>
      <c r="Z1347" s="147">
        <f>IF(Y1347="No aplica",0,IF(I1347="no",0,IF(I1347="No aplica",0,IF(I1347="Si",1,IF(I1347="Fisico",1,IF(I1347="Electronico",2,VLOOKUP(C1347&amp;"|"&amp;B1347&amp;"|"&amp;D1347,Empresas!$C$6:$CC$92,G1347+6+1,0)))))))</f>
        <v>2</v>
      </c>
      <c r="AA1347" s="147">
        <f>IF(AND($I1347="Si",J1347=1),1,IF(AND($I1347="Fisico",J1347=1),1,IF(AND(J1347=1,$I1347="Electronico"),2,IF(J1347=1,VLOOKUP($C1347&amp;"|"&amp;$B1347&amp;"|"&amp;$D1347,Empresas!$C$6:$CC$92,$G1347+6+1,0),0))))</f>
        <v>2</v>
      </c>
      <c r="AB1347" s="147">
        <f>IF(AND($I1347="Si",K1347=1),1,IF(AND($I1347="Fisico",K1347=1),1,IF(AND(K1347=1,$I1347="Electronico"),2,IF(K1347=1,VLOOKUP($C1347&amp;"|"&amp;$B1347&amp;"|"&amp;$D1347,Empresas!$C$6:$CC$92,$G1347+6+1,0),0))))</f>
        <v>2</v>
      </c>
      <c r="AC1347" s="147">
        <f>IF(AND($I1347="Si",L1347=1),1,IF(AND($I1347="Fisico",L1347=1),1,IF(AND(L1347=1,$I1347="Electronico"),2,IF(L1347=1,VLOOKUP($C1347&amp;"|"&amp;$B1347&amp;"|"&amp;$D1347,Empresas!$C$6:$CC$92,$G1347+6+1,0),0))))</f>
        <v>2</v>
      </c>
      <c r="AD1347" s="147">
        <f>IF(AND($I1347="Si",M1347=1),1,IF(AND($I1347="Fisico",M1347=1),1,IF(AND(M1347=1,$I1347="Electronico"),2,IF(M1347=1,VLOOKUP($C1347&amp;"|"&amp;$B1347&amp;"|"&amp;$D1347,Empresas!$C$6:$CC$92,$G1347+6+1,0),0))))</f>
        <v>2</v>
      </c>
      <c r="AE1347" s="147">
        <f>IF(AND($I1347="Si",N1347=1),1,IF(AND($I1347="Fisico",N1347=1),1,IF(AND(N1347=1,$I1347="Electronico"),2,IF(N1347=1,VLOOKUP($C1347&amp;"|"&amp;$B1347&amp;"|"&amp;$D1347,Empresas!$C$6:$CC$92,$G1347+6+1,0),0))))</f>
        <v>2</v>
      </c>
      <c r="AF1347" s="147">
        <f>IF(AND($I1347="Si",O1347=1),1,IF(AND($I1347="Fisico",O1347=1),1,IF(AND(O1347=1,$I1347="Electronico"),2,IF(O1347=1,VLOOKUP($C1347&amp;"|"&amp;$B1347&amp;"|"&amp;$D1347,Empresas!$C$6:$CC$92,$G1347+6+1,0),0))))</f>
        <v>2</v>
      </c>
      <c r="AG1347" s="147">
        <f>IF(AND($I1347="Si",P1347=1),1,IF(AND($I1347="Fisico",P1347=1),1,IF(AND(P1347=1,$I1347="Electronico"),2,IF(P1347=1,VLOOKUP($C1347&amp;"|"&amp;$B1347&amp;"|"&amp;$D1347,Empresas!$C$6:$CC$92,$G1347+6+1,0),0))))</f>
        <v>2</v>
      </c>
      <c r="AH1347" s="147">
        <f>IF(AND($I1347="Si",Q1347=1),1,IF(AND($I1347="Fisico",Q1347=1),1,IF(AND(Q1347=1,$I1347="Electronico"),2,IF(Q1347=1,VLOOKUP($C1347&amp;"|"&amp;$B1347&amp;"|"&amp;$D1347,Empresas!$C$6:$CC$92,$G1347+6+1,0),0))))</f>
        <v>0</v>
      </c>
      <c r="AI1347" s="147">
        <f>IF(AND($I1347="Si",R1347=1),1,IF(AND($I1347="Fisico",R1347=1),1,IF(AND(R1347=1,$I1347="Electronico"),2,IF(R1347=1,VLOOKUP($C1347&amp;"|"&amp;$B1347&amp;"|"&amp;$D1347,Empresas!$C$6:$CC$92,$G1347+6+1,0),0))))</f>
        <v>0</v>
      </c>
      <c r="AJ1347" s="147">
        <f>IF(AND($I1347="Si",S1347=1),1,IF(AND($I1347="Fisico",S1347=1),1,IF(AND(S1347=1,$I1347="Electronico"),2,IF(S1347=1,VLOOKUP($C1347&amp;"|"&amp;$B1347&amp;"|"&amp;$D1347,Empresas!$C$6:$CC$92,$G1347+6+1,0),0))))</f>
        <v>0</v>
      </c>
      <c r="AK1347" s="147">
        <f>IF(AND($I1347="Si",T1347=1),1,IF(AND($I1347="Fisico",T1347=1),1,IF(AND(T1347=1,$I1347="Electronico"),2,IF(T1347=1,VLOOKUP($C1347&amp;"|"&amp;$B1347&amp;"|"&amp;$D1347,Empresas!$C$6:$CC$92,$G1347+6+1,0),0))))</f>
        <v>0</v>
      </c>
      <c r="AL1347" s="147">
        <f>IF(AND($I1347="Si",U1347=1),1,IF(AND($I1347="Fisico",U1347=1),1,IF(AND(U1347=1,$I1347="Electronico"),2,IF(U1347=1,VLOOKUP($C1347&amp;"|"&amp;$B1347&amp;"|"&amp;$D1347,Empresas!$C$6:$CC$92,$G1347+6+1,0),0))))</f>
        <v>0</v>
      </c>
      <c r="AM1347" s="149">
        <f t="shared" si="212"/>
        <v>14</v>
      </c>
      <c r="AN1347" s="149">
        <f t="shared" si="213"/>
        <v>16</v>
      </c>
      <c r="AO1347" s="152">
        <f t="shared" si="214"/>
        <v>0.875</v>
      </c>
    </row>
    <row r="1348" spans="1:41" x14ac:dyDescent="0.25">
      <c r="A1348" s="140" t="str">
        <f>VLOOKUP(D1348,Empresas!$D$7:$F$91,3,0)</f>
        <v>Omar</v>
      </c>
      <c r="B1348" s="141" t="str">
        <f>VLOOKUP(D1348,Empresas!$D$7:$G$91,4,0)</f>
        <v>Melisa N.</v>
      </c>
      <c r="C1348" s="141" t="s">
        <v>544</v>
      </c>
      <c r="D1348" s="141" t="s">
        <v>270</v>
      </c>
      <c r="E1348" s="141" t="str">
        <f>VLOOKUP(D1348,Empresas!$D$7:$E$92,2,0)</f>
        <v>JOFRA TOYS EIRL</v>
      </c>
      <c r="F1348" s="141" t="s">
        <v>173</v>
      </c>
      <c r="G1348" s="142">
        <f>+G1347+1</f>
        <v>51</v>
      </c>
      <c r="H1348" s="142" t="str">
        <f>VLOOKUP(D1348,Empresas!$D$6:$L$92,7,0)</f>
        <v>Mensual</v>
      </c>
      <c r="I1348" s="141" t="str">
        <f>VLOOKUP(VLOOKUP(D1348&amp;"|"&amp;B1348,Empresas!$I$7:$CB$92,G1348,0),Tablas!$A$8:$B$10,2,0)</f>
        <v>Electronico</v>
      </c>
      <c r="J1348" s="78">
        <v>1</v>
      </c>
      <c r="K1348" s="78">
        <v>1</v>
      </c>
      <c r="L1348" s="78">
        <v>1</v>
      </c>
      <c r="M1348" s="78">
        <v>1</v>
      </c>
      <c r="N1348" s="78">
        <v>1</v>
      </c>
      <c r="O1348" s="78">
        <v>1</v>
      </c>
      <c r="P1348" s="78">
        <v>1</v>
      </c>
      <c r="Q1348" s="78">
        <v>2</v>
      </c>
      <c r="R1348" s="78"/>
      <c r="S1348" s="78"/>
      <c r="T1348" s="78"/>
      <c r="U1348" s="78"/>
      <c r="V1348" s="78" t="str">
        <f>VLOOKUP(D1348,Empresas!$D$7:$CF$91,81,0)</f>
        <v>A</v>
      </c>
      <c r="W1348" s="78" t="str">
        <f>VLOOKUP(D1348,Empresas!$D$7:$M$91,10,0)</f>
        <v>General/Prico</v>
      </c>
      <c r="X1348" s="69" t="str">
        <f t="shared" ref="X1348:X1411" si="220">IF(OR(LEFT(F1348,5)="02.06",LEFT(F1348,5)="02.08",LEFT(F1348,5)="02.09",LEFT(F1348,5)="02.10",LEFT(F1348,5)="02.11",LEFT(F1348,5)="03.08",LEFT(F1348,5)="03.09",LEFT(F1348,5)="03.10"),"NO","SI")</f>
        <v>SI</v>
      </c>
      <c r="Y1348" s="153" t="str">
        <f t="shared" ref="Y1348:Y1411" si="221">IF(SUM(J1348:U1348)=0,"No aplica","Si aplica")</f>
        <v>Si aplica</v>
      </c>
      <c r="Z1348" s="147">
        <f>IF(Y1348="No aplica",0,IF(I1348="no",0,IF(I1348="No aplica",0,IF(I1348="Si",1,IF(I1348="Fisico",1,IF(I1348="Electronico",2,VLOOKUP(C1348&amp;"|"&amp;B1348&amp;"|"&amp;D1348,Empresas!$C$6:$CC$92,G1348+6+1,0)))))))</f>
        <v>2</v>
      </c>
      <c r="AA1348" s="147">
        <f>IF(AND($I1348="Si",J1348=1),1,IF(AND($I1348="Fisico",J1348=1),1,IF(AND(J1348=1,$I1348="Electronico"),2,IF(J1348=1,VLOOKUP($C1348&amp;"|"&amp;$B1348&amp;"|"&amp;$D1348,Empresas!$C$6:$CC$92,$G1348+6+1,0),0))))</f>
        <v>2</v>
      </c>
      <c r="AB1348" s="147">
        <f>IF(AND($I1348="Si",K1348=1),1,IF(AND($I1348="Fisico",K1348=1),1,IF(AND(K1348=1,$I1348="Electronico"),2,IF(K1348=1,VLOOKUP($C1348&amp;"|"&amp;$B1348&amp;"|"&amp;$D1348,Empresas!$C$6:$CC$92,$G1348+6+1,0),0))))</f>
        <v>2</v>
      </c>
      <c r="AC1348" s="147">
        <f>IF(AND($I1348="Si",L1348=1),1,IF(AND($I1348="Fisico",L1348=1),1,IF(AND(L1348=1,$I1348="Electronico"),2,IF(L1348=1,VLOOKUP($C1348&amp;"|"&amp;$B1348&amp;"|"&amp;$D1348,Empresas!$C$6:$CC$92,$G1348+6+1,0),0))))</f>
        <v>2</v>
      </c>
      <c r="AD1348" s="147">
        <f>IF(AND($I1348="Si",M1348=1),1,IF(AND($I1348="Fisico",M1348=1),1,IF(AND(M1348=1,$I1348="Electronico"),2,IF(M1348=1,VLOOKUP($C1348&amp;"|"&amp;$B1348&amp;"|"&amp;$D1348,Empresas!$C$6:$CC$92,$G1348+6+1,0),0))))</f>
        <v>2</v>
      </c>
      <c r="AE1348" s="147">
        <f>IF(AND($I1348="Si",N1348=1),1,IF(AND($I1348="Fisico",N1348=1),1,IF(AND(N1348=1,$I1348="Electronico"),2,IF(N1348=1,VLOOKUP($C1348&amp;"|"&amp;$B1348&amp;"|"&amp;$D1348,Empresas!$C$6:$CC$92,$G1348+6+1,0),0))))</f>
        <v>2</v>
      </c>
      <c r="AF1348" s="147">
        <f>IF(AND($I1348="Si",O1348=1),1,IF(AND($I1348="Fisico",O1348=1),1,IF(AND(O1348=1,$I1348="Electronico"),2,IF(O1348=1,VLOOKUP($C1348&amp;"|"&amp;$B1348&amp;"|"&amp;$D1348,Empresas!$C$6:$CC$92,$G1348+6+1,0),0))))</f>
        <v>2</v>
      </c>
      <c r="AG1348" s="147">
        <f>IF(AND($I1348="Si",P1348=1),1,IF(AND($I1348="Fisico",P1348=1),1,IF(AND(P1348=1,$I1348="Electronico"),2,IF(P1348=1,VLOOKUP($C1348&amp;"|"&amp;$B1348&amp;"|"&amp;$D1348,Empresas!$C$6:$CC$92,$G1348+6+1,0),0))))</f>
        <v>2</v>
      </c>
      <c r="AH1348" s="147">
        <f>IF(AND($I1348="Si",Q1348=1),1,IF(AND($I1348="Fisico",Q1348=1),1,IF(AND(Q1348=1,$I1348="Electronico"),2,IF(Q1348=1,VLOOKUP($C1348&amp;"|"&amp;$B1348&amp;"|"&amp;$D1348,Empresas!$C$6:$CC$92,$G1348+6+1,0),0))))</f>
        <v>0</v>
      </c>
      <c r="AI1348" s="147">
        <f>IF(AND($I1348="Si",R1348=1),1,IF(AND($I1348="Fisico",R1348=1),1,IF(AND(R1348=1,$I1348="Electronico"),2,IF(R1348=1,VLOOKUP($C1348&amp;"|"&amp;$B1348&amp;"|"&amp;$D1348,Empresas!$C$6:$CC$92,$G1348+6+1,0),0))))</f>
        <v>0</v>
      </c>
      <c r="AJ1348" s="147">
        <f>IF(AND($I1348="Si",S1348=1),1,IF(AND($I1348="Fisico",S1348=1),1,IF(AND(S1348=1,$I1348="Electronico"),2,IF(S1348=1,VLOOKUP($C1348&amp;"|"&amp;$B1348&amp;"|"&amp;$D1348,Empresas!$C$6:$CC$92,$G1348+6+1,0),0))))</f>
        <v>0</v>
      </c>
      <c r="AK1348" s="147">
        <f>IF(AND($I1348="Si",T1348=1),1,IF(AND($I1348="Fisico",T1348=1),1,IF(AND(T1348=1,$I1348="Electronico"),2,IF(T1348=1,VLOOKUP($C1348&amp;"|"&amp;$B1348&amp;"|"&amp;$D1348,Empresas!$C$6:$CC$92,$G1348+6+1,0),0))))</f>
        <v>0</v>
      </c>
      <c r="AL1348" s="147">
        <f>IF(AND($I1348="Si",U1348=1),1,IF(AND($I1348="Fisico",U1348=1),1,IF(AND(U1348=1,$I1348="Electronico"),2,IF(U1348=1,VLOOKUP($C1348&amp;"|"&amp;$B1348&amp;"|"&amp;$D1348,Empresas!$C$6:$CC$92,$G1348+6+1,0),0))))</f>
        <v>0</v>
      </c>
      <c r="AM1348" s="149">
        <f t="shared" ref="AM1348:AM1411" si="222">SUM(AA1348:AL1348)</f>
        <v>14</v>
      </c>
      <c r="AN1348" s="149">
        <f t="shared" ref="AN1348:AN1411" si="223">Z1348*RIGHT($AM$2,2)*1</f>
        <v>16</v>
      </c>
      <c r="AO1348" s="152">
        <f t="shared" ref="AO1348:AO1411" si="224">IFERROR(AM1348/AN1348,0)</f>
        <v>0.875</v>
      </c>
    </row>
    <row r="1349" spans="1:41" x14ac:dyDescent="0.25">
      <c r="A1349" s="140" t="str">
        <f>VLOOKUP(D1349,Empresas!$D$7:$F$91,3,0)</f>
        <v>Omar</v>
      </c>
      <c r="B1349" s="141" t="str">
        <f>VLOOKUP(D1349,Empresas!$D$7:$G$91,4,0)</f>
        <v>Melisa N.</v>
      </c>
      <c r="C1349" s="141" t="s">
        <v>544</v>
      </c>
      <c r="D1349" s="141" t="s">
        <v>270</v>
      </c>
      <c r="E1349" s="141" t="str">
        <f>VLOOKUP(D1349,Empresas!$D$7:$E$92,2,0)</f>
        <v>JOFRA TOYS EIRL</v>
      </c>
      <c r="F1349" s="141" t="s">
        <v>174</v>
      </c>
      <c r="G1349" s="142">
        <f t="shared" ref="G1349:G1357" si="225">+G1348+1</f>
        <v>52</v>
      </c>
      <c r="H1349" s="142" t="str">
        <f>VLOOKUP(D1349,Empresas!$D$6:$L$92,7,0)</f>
        <v>Mensual</v>
      </c>
      <c r="I1349" s="141" t="str">
        <f>VLOOKUP(VLOOKUP(D1349&amp;"|"&amp;B1349,Empresas!$I$7:$CB$92,G1349,0),Tablas!$A$8:$B$10,2,0)</f>
        <v>No aplica</v>
      </c>
      <c r="J1349" s="78"/>
      <c r="K1349" s="78"/>
      <c r="L1349" s="78"/>
      <c r="M1349" s="78"/>
      <c r="N1349" s="78"/>
      <c r="O1349" s="78"/>
      <c r="P1349" s="78"/>
      <c r="Q1349" s="78"/>
      <c r="R1349" s="78"/>
      <c r="S1349" s="78"/>
      <c r="T1349" s="78"/>
      <c r="U1349" s="78"/>
      <c r="V1349" s="78" t="str">
        <f>VLOOKUP(D1349,Empresas!$D$7:$CF$91,81,0)</f>
        <v>A</v>
      </c>
      <c r="W1349" s="78" t="str">
        <f>VLOOKUP(D1349,Empresas!$D$7:$M$91,10,0)</f>
        <v>General/Prico</v>
      </c>
      <c r="X1349" s="69" t="str">
        <f t="shared" si="220"/>
        <v>SI</v>
      </c>
      <c r="Y1349" s="153" t="str">
        <f t="shared" si="221"/>
        <v>No aplica</v>
      </c>
      <c r="Z1349" s="147">
        <f>IF(Y1349="No aplica",0,IF(I1349="no",0,IF(I1349="No aplica",0,IF(I1349="Si",1,IF(I1349="Fisico",1,IF(I1349="Electronico",2,VLOOKUP(C1349&amp;"|"&amp;B1349&amp;"|"&amp;D1349,Empresas!$C$6:$CC$92,G1349+6+1,0)))))))</f>
        <v>0</v>
      </c>
      <c r="AA1349" s="147">
        <f>IF(AND($I1349="Si",J1349=1),1,IF(AND($I1349="Fisico",J1349=1),1,IF(AND(J1349=1,$I1349="Electronico"),2,IF(J1349=1,VLOOKUP($C1349&amp;"|"&amp;$B1349&amp;"|"&amp;$D1349,Empresas!$C$6:$CC$92,$G1349+6+1,0),0))))</f>
        <v>0</v>
      </c>
      <c r="AB1349" s="147">
        <f>IF(AND($I1349="Si",K1349=1),1,IF(AND($I1349="Fisico",K1349=1),1,IF(AND(K1349=1,$I1349="Electronico"),2,IF(K1349=1,VLOOKUP($C1349&amp;"|"&amp;$B1349&amp;"|"&amp;$D1349,Empresas!$C$6:$CC$92,$G1349+6+1,0),0))))</f>
        <v>0</v>
      </c>
      <c r="AC1349" s="147">
        <f>IF(AND($I1349="Si",L1349=1),1,IF(AND($I1349="Fisico",L1349=1),1,IF(AND(L1349=1,$I1349="Electronico"),2,IF(L1349=1,VLOOKUP($C1349&amp;"|"&amp;$B1349&amp;"|"&amp;$D1349,Empresas!$C$6:$CC$92,$G1349+6+1,0),0))))</f>
        <v>0</v>
      </c>
      <c r="AD1349" s="147">
        <f>IF(AND($I1349="Si",M1349=1),1,IF(AND($I1349="Fisico",M1349=1),1,IF(AND(M1349=1,$I1349="Electronico"),2,IF(M1349=1,VLOOKUP($C1349&amp;"|"&amp;$B1349&amp;"|"&amp;$D1349,Empresas!$C$6:$CC$92,$G1349+6+1,0),0))))</f>
        <v>0</v>
      </c>
      <c r="AE1349" s="147">
        <f>IF(AND($I1349="Si",N1349=1),1,IF(AND($I1349="Fisico",N1349=1),1,IF(AND(N1349=1,$I1349="Electronico"),2,IF(N1349=1,VLOOKUP($C1349&amp;"|"&amp;$B1349&amp;"|"&amp;$D1349,Empresas!$C$6:$CC$92,$G1349+6+1,0),0))))</f>
        <v>0</v>
      </c>
      <c r="AF1349" s="147">
        <f>IF(AND($I1349="Si",O1349=1),1,IF(AND($I1349="Fisico",O1349=1),1,IF(AND(O1349=1,$I1349="Electronico"),2,IF(O1349=1,VLOOKUP($C1349&amp;"|"&amp;$B1349&amp;"|"&amp;$D1349,Empresas!$C$6:$CC$92,$G1349+6+1,0),0))))</f>
        <v>0</v>
      </c>
      <c r="AG1349" s="147">
        <f>IF(AND($I1349="Si",P1349=1),1,IF(AND($I1349="Fisico",P1349=1),1,IF(AND(P1349=1,$I1349="Electronico"),2,IF(P1349=1,VLOOKUP($C1349&amp;"|"&amp;$B1349&amp;"|"&amp;$D1349,Empresas!$C$6:$CC$92,$G1349+6+1,0),0))))</f>
        <v>0</v>
      </c>
      <c r="AH1349" s="147">
        <f>IF(AND($I1349="Si",Q1349=1),1,IF(AND($I1349="Fisico",Q1349=1),1,IF(AND(Q1349=1,$I1349="Electronico"),2,IF(Q1349=1,VLOOKUP($C1349&amp;"|"&amp;$B1349&amp;"|"&amp;$D1349,Empresas!$C$6:$CC$92,$G1349+6+1,0),0))))</f>
        <v>0</v>
      </c>
      <c r="AI1349" s="147">
        <f>IF(AND($I1349="Si",R1349=1),1,IF(AND($I1349="Fisico",R1349=1),1,IF(AND(R1349=1,$I1349="Electronico"),2,IF(R1349=1,VLOOKUP($C1349&amp;"|"&amp;$B1349&amp;"|"&amp;$D1349,Empresas!$C$6:$CC$92,$G1349+6+1,0),0))))</f>
        <v>0</v>
      </c>
      <c r="AJ1349" s="147">
        <f>IF(AND($I1349="Si",S1349=1),1,IF(AND($I1349="Fisico",S1349=1),1,IF(AND(S1349=1,$I1349="Electronico"),2,IF(S1349=1,VLOOKUP($C1349&amp;"|"&amp;$B1349&amp;"|"&amp;$D1349,Empresas!$C$6:$CC$92,$G1349+6+1,0),0))))</f>
        <v>0</v>
      </c>
      <c r="AK1349" s="147">
        <f>IF(AND($I1349="Si",T1349=1),1,IF(AND($I1349="Fisico",T1349=1),1,IF(AND(T1349=1,$I1349="Electronico"),2,IF(T1349=1,VLOOKUP($C1349&amp;"|"&amp;$B1349&amp;"|"&amp;$D1349,Empresas!$C$6:$CC$92,$G1349+6+1,0),0))))</f>
        <v>0</v>
      </c>
      <c r="AL1349" s="147">
        <f>IF(AND($I1349="Si",U1349=1),1,IF(AND($I1349="Fisico",U1349=1),1,IF(AND(U1349=1,$I1349="Electronico"),2,IF(U1349=1,VLOOKUP($C1349&amp;"|"&amp;$B1349&amp;"|"&amp;$D1349,Empresas!$C$6:$CC$92,$G1349+6+1,0),0))))</f>
        <v>0</v>
      </c>
      <c r="AM1349" s="149">
        <f t="shared" si="222"/>
        <v>0</v>
      </c>
      <c r="AN1349" s="149">
        <f t="shared" si="223"/>
        <v>0</v>
      </c>
      <c r="AO1349" s="152">
        <f t="shared" si="224"/>
        <v>0</v>
      </c>
    </row>
    <row r="1350" spans="1:41" x14ac:dyDescent="0.25">
      <c r="A1350" s="140" t="str">
        <f>VLOOKUP(D1350,Empresas!$D$7:$F$91,3,0)</f>
        <v>Omar</v>
      </c>
      <c r="B1350" s="141" t="str">
        <f>VLOOKUP(D1350,Empresas!$D$7:$G$91,4,0)</f>
        <v>Melisa N.</v>
      </c>
      <c r="C1350" s="141" t="s">
        <v>544</v>
      </c>
      <c r="D1350" s="141" t="s">
        <v>270</v>
      </c>
      <c r="E1350" s="141" t="str">
        <f>VLOOKUP(D1350,Empresas!$D$7:$E$92,2,0)</f>
        <v>JOFRA TOYS EIRL</v>
      </c>
      <c r="F1350" s="141" t="s">
        <v>175</v>
      </c>
      <c r="G1350" s="142">
        <f t="shared" si="225"/>
        <v>53</v>
      </c>
      <c r="H1350" s="142" t="str">
        <f>VLOOKUP(D1350,Empresas!$D$6:$L$92,7,0)</f>
        <v>Mensual</v>
      </c>
      <c r="I1350" s="141" t="str">
        <f>VLOOKUP(VLOOKUP(D1350&amp;"|"&amp;B1350,Empresas!$I$7:$CB$92,G1350,0),Tablas!$A$8:$B$10,2,0)</f>
        <v>Fisico</v>
      </c>
      <c r="J1350" s="78">
        <v>2</v>
      </c>
      <c r="K1350" s="78">
        <v>2</v>
      </c>
      <c r="L1350" s="78">
        <v>2</v>
      </c>
      <c r="M1350" s="78">
        <v>2</v>
      </c>
      <c r="N1350" s="78">
        <v>2</v>
      </c>
      <c r="O1350" s="78">
        <v>2</v>
      </c>
      <c r="P1350" s="78">
        <v>2</v>
      </c>
      <c r="Q1350" s="78">
        <v>2</v>
      </c>
      <c r="R1350" s="78"/>
      <c r="S1350" s="78"/>
      <c r="T1350" s="78"/>
      <c r="U1350" s="78"/>
      <c r="V1350" s="78" t="str">
        <f>VLOOKUP(D1350,Empresas!$D$7:$CF$91,81,0)</f>
        <v>A</v>
      </c>
      <c r="W1350" s="78" t="str">
        <f>VLOOKUP(D1350,Empresas!$D$7:$M$91,10,0)</f>
        <v>General/Prico</v>
      </c>
      <c r="X1350" s="69" t="str">
        <f t="shared" si="220"/>
        <v>SI</v>
      </c>
      <c r="Y1350" s="153" t="str">
        <f t="shared" si="221"/>
        <v>Si aplica</v>
      </c>
      <c r="Z1350" s="147">
        <f>IF(Y1350="No aplica",0,IF(I1350="no",0,IF(I1350="No aplica",0,IF(I1350="Si",1,IF(I1350="Fisico",1,IF(I1350="Electronico",2,VLOOKUP(C1350&amp;"|"&amp;B1350&amp;"|"&amp;D1350,Empresas!$C$6:$CC$92,G1350+6+1,0)))))))</f>
        <v>1</v>
      </c>
      <c r="AA1350" s="147">
        <f>IF(AND($I1350="Si",J1350=1),1,IF(AND($I1350="Fisico",J1350=1),1,IF(AND(J1350=1,$I1350="Electronico"),2,IF(J1350=1,VLOOKUP($C1350&amp;"|"&amp;$B1350&amp;"|"&amp;$D1350,Empresas!$C$6:$CC$92,$G1350+6+1,0),0))))</f>
        <v>0</v>
      </c>
      <c r="AB1350" s="147">
        <f>IF(AND($I1350="Si",K1350=1),1,IF(AND($I1350="Fisico",K1350=1),1,IF(AND(K1350=1,$I1350="Electronico"),2,IF(K1350=1,VLOOKUP($C1350&amp;"|"&amp;$B1350&amp;"|"&amp;$D1350,Empresas!$C$6:$CC$92,$G1350+6+1,0),0))))</f>
        <v>0</v>
      </c>
      <c r="AC1350" s="147">
        <f>IF(AND($I1350="Si",L1350=1),1,IF(AND($I1350="Fisico",L1350=1),1,IF(AND(L1350=1,$I1350="Electronico"),2,IF(L1350=1,VLOOKUP($C1350&amp;"|"&amp;$B1350&amp;"|"&amp;$D1350,Empresas!$C$6:$CC$92,$G1350+6+1,0),0))))</f>
        <v>0</v>
      </c>
      <c r="AD1350" s="147">
        <f>IF(AND($I1350="Si",M1350=1),1,IF(AND($I1350="Fisico",M1350=1),1,IF(AND(M1350=1,$I1350="Electronico"),2,IF(M1350=1,VLOOKUP($C1350&amp;"|"&amp;$B1350&amp;"|"&amp;$D1350,Empresas!$C$6:$CC$92,$G1350+6+1,0),0))))</f>
        <v>0</v>
      </c>
      <c r="AE1350" s="147">
        <f>IF(AND($I1350="Si",N1350=1),1,IF(AND($I1350="Fisico",N1350=1),1,IF(AND(N1350=1,$I1350="Electronico"),2,IF(N1350=1,VLOOKUP($C1350&amp;"|"&amp;$B1350&amp;"|"&amp;$D1350,Empresas!$C$6:$CC$92,$G1350+6+1,0),0))))</f>
        <v>0</v>
      </c>
      <c r="AF1350" s="147">
        <f>IF(AND($I1350="Si",O1350=1),1,IF(AND($I1350="Fisico",O1350=1),1,IF(AND(O1350=1,$I1350="Electronico"),2,IF(O1350=1,VLOOKUP($C1350&amp;"|"&amp;$B1350&amp;"|"&amp;$D1350,Empresas!$C$6:$CC$92,$G1350+6+1,0),0))))</f>
        <v>0</v>
      </c>
      <c r="AG1350" s="147">
        <f>IF(AND($I1350="Si",P1350=1),1,IF(AND($I1350="Fisico",P1350=1),1,IF(AND(P1350=1,$I1350="Electronico"),2,IF(P1350=1,VLOOKUP($C1350&amp;"|"&amp;$B1350&amp;"|"&amp;$D1350,Empresas!$C$6:$CC$92,$G1350+6+1,0),0))))</f>
        <v>0</v>
      </c>
      <c r="AH1350" s="147">
        <f>IF(AND($I1350="Si",Q1350=1),1,IF(AND($I1350="Fisico",Q1350=1),1,IF(AND(Q1350=1,$I1350="Electronico"),2,IF(Q1350=1,VLOOKUP($C1350&amp;"|"&amp;$B1350&amp;"|"&amp;$D1350,Empresas!$C$6:$CC$92,$G1350+6+1,0),0))))</f>
        <v>0</v>
      </c>
      <c r="AI1350" s="147">
        <f>IF(AND($I1350="Si",R1350=1),1,IF(AND($I1350="Fisico",R1350=1),1,IF(AND(R1350=1,$I1350="Electronico"),2,IF(R1350=1,VLOOKUP($C1350&amp;"|"&amp;$B1350&amp;"|"&amp;$D1350,Empresas!$C$6:$CC$92,$G1350+6+1,0),0))))</f>
        <v>0</v>
      </c>
      <c r="AJ1350" s="147">
        <f>IF(AND($I1350="Si",S1350=1),1,IF(AND($I1350="Fisico",S1350=1),1,IF(AND(S1350=1,$I1350="Electronico"),2,IF(S1350=1,VLOOKUP($C1350&amp;"|"&amp;$B1350&amp;"|"&amp;$D1350,Empresas!$C$6:$CC$92,$G1350+6+1,0),0))))</f>
        <v>0</v>
      </c>
      <c r="AK1350" s="147">
        <f>IF(AND($I1350="Si",T1350=1),1,IF(AND($I1350="Fisico",T1350=1),1,IF(AND(T1350=1,$I1350="Electronico"),2,IF(T1350=1,VLOOKUP($C1350&amp;"|"&amp;$B1350&amp;"|"&amp;$D1350,Empresas!$C$6:$CC$92,$G1350+6+1,0),0))))</f>
        <v>0</v>
      </c>
      <c r="AL1350" s="147">
        <f>IF(AND($I1350="Si",U1350=1),1,IF(AND($I1350="Fisico",U1350=1),1,IF(AND(U1350=1,$I1350="Electronico"),2,IF(U1350=1,VLOOKUP($C1350&amp;"|"&amp;$B1350&amp;"|"&amp;$D1350,Empresas!$C$6:$CC$92,$G1350+6+1,0),0))))</f>
        <v>0</v>
      </c>
      <c r="AM1350" s="149">
        <f t="shared" si="222"/>
        <v>0</v>
      </c>
      <c r="AN1350" s="149">
        <f t="shared" si="223"/>
        <v>8</v>
      </c>
      <c r="AO1350" s="152">
        <f t="shared" si="224"/>
        <v>0</v>
      </c>
    </row>
    <row r="1351" spans="1:41" x14ac:dyDescent="0.25">
      <c r="A1351" s="140" t="str">
        <f>VLOOKUP(D1351,Empresas!$D$7:$F$91,3,0)</f>
        <v>Omar</v>
      </c>
      <c r="B1351" s="141" t="str">
        <f>VLOOKUP(D1351,Empresas!$D$7:$G$91,4,0)</f>
        <v>Melisa N.</v>
      </c>
      <c r="C1351" s="141" t="s">
        <v>544</v>
      </c>
      <c r="D1351" s="141" t="s">
        <v>270</v>
      </c>
      <c r="E1351" s="141" t="str">
        <f>VLOOKUP(D1351,Empresas!$D$7:$E$92,2,0)</f>
        <v>JOFRA TOYS EIRL</v>
      </c>
      <c r="F1351" s="141" t="s">
        <v>176</v>
      </c>
      <c r="G1351" s="142">
        <f t="shared" si="225"/>
        <v>54</v>
      </c>
      <c r="H1351" s="142" t="str">
        <f>VLOOKUP(D1351,Empresas!$D$6:$L$92,7,0)</f>
        <v>Mensual</v>
      </c>
      <c r="I1351" s="141" t="str">
        <f>VLOOKUP(VLOOKUP(D1351&amp;"|"&amp;B1351,Empresas!$I$7:$CB$92,G1351,0),Tablas!$A$8:$B$10,2,0)</f>
        <v>No aplica</v>
      </c>
      <c r="J1351" s="78"/>
      <c r="K1351" s="78"/>
      <c r="L1351" s="78"/>
      <c r="M1351" s="78"/>
      <c r="N1351" s="78"/>
      <c r="O1351" s="78"/>
      <c r="P1351" s="78"/>
      <c r="Q1351" s="78"/>
      <c r="R1351" s="78"/>
      <c r="S1351" s="78"/>
      <c r="T1351" s="78"/>
      <c r="U1351" s="78"/>
      <c r="V1351" s="78" t="str">
        <f>VLOOKUP(D1351,Empresas!$D$7:$CF$91,81,0)</f>
        <v>A</v>
      </c>
      <c r="W1351" s="78" t="str">
        <f>VLOOKUP(D1351,Empresas!$D$7:$M$91,10,0)</f>
        <v>General/Prico</v>
      </c>
      <c r="X1351" s="69" t="str">
        <f t="shared" si="220"/>
        <v>SI</v>
      </c>
      <c r="Y1351" s="153" t="str">
        <f t="shared" si="221"/>
        <v>No aplica</v>
      </c>
      <c r="Z1351" s="147">
        <f>IF(Y1351="No aplica",0,IF(I1351="no",0,IF(I1351="No aplica",0,IF(I1351="Si",1,IF(I1351="Fisico",1,IF(I1351="Electronico",2,VLOOKUP(C1351&amp;"|"&amp;B1351&amp;"|"&amp;D1351,Empresas!$C$6:$CC$92,G1351+6+1,0)))))))</f>
        <v>0</v>
      </c>
      <c r="AA1351" s="147">
        <f>IF(AND($I1351="Si",J1351=1),1,IF(AND($I1351="Fisico",J1351=1),1,IF(AND(J1351=1,$I1351="Electronico"),2,IF(J1351=1,VLOOKUP($C1351&amp;"|"&amp;$B1351&amp;"|"&amp;$D1351,Empresas!$C$6:$CC$92,$G1351+6+1,0),0))))</f>
        <v>0</v>
      </c>
      <c r="AB1351" s="147">
        <f>IF(AND($I1351="Si",K1351=1),1,IF(AND($I1351="Fisico",K1351=1),1,IF(AND(K1351=1,$I1351="Electronico"),2,IF(K1351=1,VLOOKUP($C1351&amp;"|"&amp;$B1351&amp;"|"&amp;$D1351,Empresas!$C$6:$CC$92,$G1351+6+1,0),0))))</f>
        <v>0</v>
      </c>
      <c r="AC1351" s="147">
        <f>IF(AND($I1351="Si",L1351=1),1,IF(AND($I1351="Fisico",L1351=1),1,IF(AND(L1351=1,$I1351="Electronico"),2,IF(L1351=1,VLOOKUP($C1351&amp;"|"&amp;$B1351&amp;"|"&amp;$D1351,Empresas!$C$6:$CC$92,$G1351+6+1,0),0))))</f>
        <v>0</v>
      </c>
      <c r="AD1351" s="147">
        <f>IF(AND($I1351="Si",M1351=1),1,IF(AND($I1351="Fisico",M1351=1),1,IF(AND(M1351=1,$I1351="Electronico"),2,IF(M1351=1,VLOOKUP($C1351&amp;"|"&amp;$B1351&amp;"|"&amp;$D1351,Empresas!$C$6:$CC$92,$G1351+6+1,0),0))))</f>
        <v>0</v>
      </c>
      <c r="AE1351" s="147">
        <f>IF(AND($I1351="Si",N1351=1),1,IF(AND($I1351="Fisico",N1351=1),1,IF(AND(N1351=1,$I1351="Electronico"),2,IF(N1351=1,VLOOKUP($C1351&amp;"|"&amp;$B1351&amp;"|"&amp;$D1351,Empresas!$C$6:$CC$92,$G1351+6+1,0),0))))</f>
        <v>0</v>
      </c>
      <c r="AF1351" s="147">
        <f>IF(AND($I1351="Si",O1351=1),1,IF(AND($I1351="Fisico",O1351=1),1,IF(AND(O1351=1,$I1351="Electronico"),2,IF(O1351=1,VLOOKUP($C1351&amp;"|"&amp;$B1351&amp;"|"&amp;$D1351,Empresas!$C$6:$CC$92,$G1351+6+1,0),0))))</f>
        <v>0</v>
      </c>
      <c r="AG1351" s="147">
        <f>IF(AND($I1351="Si",P1351=1),1,IF(AND($I1351="Fisico",P1351=1),1,IF(AND(P1351=1,$I1351="Electronico"),2,IF(P1351=1,VLOOKUP($C1351&amp;"|"&amp;$B1351&amp;"|"&amp;$D1351,Empresas!$C$6:$CC$92,$G1351+6+1,0),0))))</f>
        <v>0</v>
      </c>
      <c r="AH1351" s="147">
        <f>IF(AND($I1351="Si",Q1351=1),1,IF(AND($I1351="Fisico",Q1351=1),1,IF(AND(Q1351=1,$I1351="Electronico"),2,IF(Q1351=1,VLOOKUP($C1351&amp;"|"&amp;$B1351&amp;"|"&amp;$D1351,Empresas!$C$6:$CC$92,$G1351+6+1,0),0))))</f>
        <v>0</v>
      </c>
      <c r="AI1351" s="147">
        <f>IF(AND($I1351="Si",R1351=1),1,IF(AND($I1351="Fisico",R1351=1),1,IF(AND(R1351=1,$I1351="Electronico"),2,IF(R1351=1,VLOOKUP($C1351&amp;"|"&amp;$B1351&amp;"|"&amp;$D1351,Empresas!$C$6:$CC$92,$G1351+6+1,0),0))))</f>
        <v>0</v>
      </c>
      <c r="AJ1351" s="147">
        <f>IF(AND($I1351="Si",S1351=1),1,IF(AND($I1351="Fisico",S1351=1),1,IF(AND(S1351=1,$I1351="Electronico"),2,IF(S1351=1,VLOOKUP($C1351&amp;"|"&amp;$B1351&amp;"|"&amp;$D1351,Empresas!$C$6:$CC$92,$G1351+6+1,0),0))))</f>
        <v>0</v>
      </c>
      <c r="AK1351" s="147">
        <f>IF(AND($I1351="Si",T1351=1),1,IF(AND($I1351="Fisico",T1351=1),1,IF(AND(T1351=1,$I1351="Electronico"),2,IF(T1351=1,VLOOKUP($C1351&amp;"|"&amp;$B1351&amp;"|"&amp;$D1351,Empresas!$C$6:$CC$92,$G1351+6+1,0),0))))</f>
        <v>0</v>
      </c>
      <c r="AL1351" s="147">
        <f>IF(AND($I1351="Si",U1351=1),1,IF(AND($I1351="Fisico",U1351=1),1,IF(AND(U1351=1,$I1351="Electronico"),2,IF(U1351=1,VLOOKUP($C1351&amp;"|"&amp;$B1351&amp;"|"&amp;$D1351,Empresas!$C$6:$CC$92,$G1351+6+1,0),0))))</f>
        <v>0</v>
      </c>
      <c r="AM1351" s="149">
        <f t="shared" si="222"/>
        <v>0</v>
      </c>
      <c r="AN1351" s="149">
        <f t="shared" si="223"/>
        <v>0</v>
      </c>
      <c r="AO1351" s="152">
        <f t="shared" si="224"/>
        <v>0</v>
      </c>
    </row>
    <row r="1352" spans="1:41" x14ac:dyDescent="0.25">
      <c r="A1352" s="140" t="str">
        <f>VLOOKUP(D1352,Empresas!$D$7:$F$91,3,0)</f>
        <v>Omar</v>
      </c>
      <c r="B1352" s="141" t="str">
        <f>VLOOKUP(D1352,Empresas!$D$7:$G$91,4,0)</f>
        <v>Melisa N.</v>
      </c>
      <c r="C1352" s="141" t="s">
        <v>544</v>
      </c>
      <c r="D1352" s="141" t="s">
        <v>270</v>
      </c>
      <c r="E1352" s="141" t="str">
        <f>VLOOKUP(D1352,Empresas!$D$7:$E$92,2,0)</f>
        <v>JOFRA TOYS EIRL</v>
      </c>
      <c r="F1352" s="141" t="s">
        <v>177</v>
      </c>
      <c r="G1352" s="142">
        <f t="shared" si="225"/>
        <v>55</v>
      </c>
      <c r="H1352" s="142" t="str">
        <f>VLOOKUP(D1352,Empresas!$D$6:$L$92,7,0)</f>
        <v>Mensual</v>
      </c>
      <c r="I1352" s="141" t="str">
        <f>VLOOKUP(VLOOKUP(D1352&amp;"|"&amp;B1352,Empresas!$I$7:$CB$92,G1352,0),Tablas!$A$8:$B$10,2,0)</f>
        <v>No aplica</v>
      </c>
      <c r="J1352" s="78"/>
      <c r="K1352" s="78"/>
      <c r="L1352" s="78"/>
      <c r="M1352" s="78"/>
      <c r="N1352" s="78"/>
      <c r="O1352" s="78"/>
      <c r="P1352" s="78"/>
      <c r="Q1352" s="78"/>
      <c r="R1352" s="78"/>
      <c r="S1352" s="78"/>
      <c r="T1352" s="78"/>
      <c r="U1352" s="78"/>
      <c r="V1352" s="78" t="str">
        <f>VLOOKUP(D1352,Empresas!$D$7:$CF$91,81,0)</f>
        <v>A</v>
      </c>
      <c r="W1352" s="78" t="str">
        <f>VLOOKUP(D1352,Empresas!$D$7:$M$91,10,0)</f>
        <v>General/Prico</v>
      </c>
      <c r="X1352" s="69" t="str">
        <f t="shared" si="220"/>
        <v>NO</v>
      </c>
      <c r="Y1352" s="153" t="str">
        <f t="shared" si="221"/>
        <v>No aplica</v>
      </c>
      <c r="Z1352" s="147">
        <f>IF(Y1352="No aplica",0,IF(I1352="no",0,IF(I1352="No aplica",0,IF(I1352="Si",1,IF(I1352="Fisico",1,IF(I1352="Electronico",2,VLOOKUP(C1352&amp;"|"&amp;B1352&amp;"|"&amp;D1352,Empresas!$C$6:$CC$92,G1352+6+1,0)))))))</f>
        <v>0</v>
      </c>
      <c r="AA1352" s="147">
        <f>IF(AND($I1352="Si",J1352=1),1,IF(AND($I1352="Fisico",J1352=1),1,IF(AND(J1352=1,$I1352="Electronico"),2,IF(J1352=1,VLOOKUP($C1352&amp;"|"&amp;$B1352&amp;"|"&amp;$D1352,Empresas!$C$6:$CC$92,$G1352+6+1,0),0))))</f>
        <v>0</v>
      </c>
      <c r="AB1352" s="147">
        <f>IF(AND($I1352="Si",K1352=1),1,IF(AND($I1352="Fisico",K1352=1),1,IF(AND(K1352=1,$I1352="Electronico"),2,IF(K1352=1,VLOOKUP($C1352&amp;"|"&amp;$B1352&amp;"|"&amp;$D1352,Empresas!$C$6:$CC$92,$G1352+6+1,0),0))))</f>
        <v>0</v>
      </c>
      <c r="AC1352" s="147">
        <f>IF(AND($I1352="Si",L1352=1),1,IF(AND($I1352="Fisico",L1352=1),1,IF(AND(L1352=1,$I1352="Electronico"),2,IF(L1352=1,VLOOKUP($C1352&amp;"|"&amp;$B1352&amp;"|"&amp;$D1352,Empresas!$C$6:$CC$92,$G1352+6+1,0),0))))</f>
        <v>0</v>
      </c>
      <c r="AD1352" s="147">
        <f>IF(AND($I1352="Si",M1352=1),1,IF(AND($I1352="Fisico",M1352=1),1,IF(AND(M1352=1,$I1352="Electronico"),2,IF(M1352=1,VLOOKUP($C1352&amp;"|"&amp;$B1352&amp;"|"&amp;$D1352,Empresas!$C$6:$CC$92,$G1352+6+1,0),0))))</f>
        <v>0</v>
      </c>
      <c r="AE1352" s="147">
        <f>IF(AND($I1352="Si",N1352=1),1,IF(AND($I1352="Fisico",N1352=1),1,IF(AND(N1352=1,$I1352="Electronico"),2,IF(N1352=1,VLOOKUP($C1352&amp;"|"&amp;$B1352&amp;"|"&amp;$D1352,Empresas!$C$6:$CC$92,$G1352+6+1,0),0))))</f>
        <v>0</v>
      </c>
      <c r="AF1352" s="147">
        <f>IF(AND($I1352="Si",O1352=1),1,IF(AND($I1352="Fisico",O1352=1),1,IF(AND(O1352=1,$I1352="Electronico"),2,IF(O1352=1,VLOOKUP($C1352&amp;"|"&amp;$B1352&amp;"|"&amp;$D1352,Empresas!$C$6:$CC$92,$G1352+6+1,0),0))))</f>
        <v>0</v>
      </c>
      <c r="AG1352" s="147">
        <f>IF(AND($I1352="Si",P1352=1),1,IF(AND($I1352="Fisico",P1352=1),1,IF(AND(P1352=1,$I1352="Electronico"),2,IF(P1352=1,VLOOKUP($C1352&amp;"|"&amp;$B1352&amp;"|"&amp;$D1352,Empresas!$C$6:$CC$92,$G1352+6+1,0),0))))</f>
        <v>0</v>
      </c>
      <c r="AH1352" s="147">
        <f>IF(AND($I1352="Si",Q1352=1),1,IF(AND($I1352="Fisico",Q1352=1),1,IF(AND(Q1352=1,$I1352="Electronico"),2,IF(Q1352=1,VLOOKUP($C1352&amp;"|"&amp;$B1352&amp;"|"&amp;$D1352,Empresas!$C$6:$CC$92,$G1352+6+1,0),0))))</f>
        <v>0</v>
      </c>
      <c r="AI1352" s="147">
        <f>IF(AND($I1352="Si",R1352=1),1,IF(AND($I1352="Fisico",R1352=1),1,IF(AND(R1352=1,$I1352="Electronico"),2,IF(R1352=1,VLOOKUP($C1352&amp;"|"&amp;$B1352&amp;"|"&amp;$D1352,Empresas!$C$6:$CC$92,$G1352+6+1,0),0))))</f>
        <v>0</v>
      </c>
      <c r="AJ1352" s="147">
        <f>IF(AND($I1352="Si",S1352=1),1,IF(AND($I1352="Fisico",S1352=1),1,IF(AND(S1352=1,$I1352="Electronico"),2,IF(S1352=1,VLOOKUP($C1352&amp;"|"&amp;$B1352&amp;"|"&amp;$D1352,Empresas!$C$6:$CC$92,$G1352+6+1,0),0))))</f>
        <v>0</v>
      </c>
      <c r="AK1352" s="147">
        <f>IF(AND($I1352="Si",T1352=1),1,IF(AND($I1352="Fisico",T1352=1),1,IF(AND(T1352=1,$I1352="Electronico"),2,IF(T1352=1,VLOOKUP($C1352&amp;"|"&amp;$B1352&amp;"|"&amp;$D1352,Empresas!$C$6:$CC$92,$G1352+6+1,0),0))))</f>
        <v>0</v>
      </c>
      <c r="AL1352" s="147">
        <f>IF(AND($I1352="Si",U1352=1),1,IF(AND($I1352="Fisico",U1352=1),1,IF(AND(U1352=1,$I1352="Electronico"),2,IF(U1352=1,VLOOKUP($C1352&amp;"|"&amp;$B1352&amp;"|"&amp;$D1352,Empresas!$C$6:$CC$92,$G1352+6+1,0),0))))</f>
        <v>0</v>
      </c>
      <c r="AM1352" s="149">
        <f t="shared" si="222"/>
        <v>0</v>
      </c>
      <c r="AN1352" s="149">
        <f t="shared" si="223"/>
        <v>0</v>
      </c>
      <c r="AO1352" s="152">
        <f t="shared" si="224"/>
        <v>0</v>
      </c>
    </row>
    <row r="1353" spans="1:41" x14ac:dyDescent="0.25">
      <c r="A1353" s="140" t="str">
        <f>VLOOKUP(D1353,Empresas!$D$7:$F$91,3,0)</f>
        <v>Omar</v>
      </c>
      <c r="B1353" s="141" t="str">
        <f>VLOOKUP(D1353,Empresas!$D$7:$G$91,4,0)</f>
        <v>Melisa N.</v>
      </c>
      <c r="C1353" s="141" t="s">
        <v>544</v>
      </c>
      <c r="D1353" s="141" t="s">
        <v>270</v>
      </c>
      <c r="E1353" s="141" t="str">
        <f>VLOOKUP(D1353,Empresas!$D$7:$E$92,2,0)</f>
        <v>JOFRA TOYS EIRL</v>
      </c>
      <c r="F1353" s="141" t="s">
        <v>178</v>
      </c>
      <c r="G1353" s="142">
        <f t="shared" si="225"/>
        <v>56</v>
      </c>
      <c r="H1353" s="142" t="str">
        <f>VLOOKUP(D1353,Empresas!$D$6:$L$92,7,0)</f>
        <v>Mensual</v>
      </c>
      <c r="I1353" s="141" t="str">
        <f>VLOOKUP(VLOOKUP(D1353&amp;"|"&amp;B1353,Empresas!$I$7:$CB$92,G1353,0),Tablas!$A$8:$B$10,2,0)</f>
        <v>No aplica</v>
      </c>
      <c r="J1353" s="78"/>
      <c r="K1353" s="78"/>
      <c r="L1353" s="78"/>
      <c r="M1353" s="78"/>
      <c r="N1353" s="78"/>
      <c r="O1353" s="78"/>
      <c r="P1353" s="78"/>
      <c r="Q1353" s="78"/>
      <c r="R1353" s="78"/>
      <c r="S1353" s="78"/>
      <c r="T1353" s="78"/>
      <c r="U1353" s="78"/>
      <c r="V1353" s="78" t="str">
        <f>VLOOKUP(D1353,Empresas!$D$7:$CF$91,81,0)</f>
        <v>A</v>
      </c>
      <c r="W1353" s="78" t="str">
        <f>VLOOKUP(D1353,Empresas!$D$7:$M$91,10,0)</f>
        <v>General/Prico</v>
      </c>
      <c r="X1353" s="69" t="str">
        <f t="shared" si="220"/>
        <v>SI</v>
      </c>
      <c r="Y1353" s="153" t="str">
        <f t="shared" si="221"/>
        <v>No aplica</v>
      </c>
      <c r="Z1353" s="147">
        <f>IF(Y1353="No aplica",0,IF(I1353="no",0,IF(I1353="No aplica",0,IF(I1353="Si",1,IF(I1353="Fisico",1,IF(I1353="Electronico",2,VLOOKUP(C1353&amp;"|"&amp;B1353&amp;"|"&amp;D1353,Empresas!$C$6:$CC$92,G1353+6+1,0)))))))</f>
        <v>0</v>
      </c>
      <c r="AA1353" s="147">
        <f>IF(AND($I1353="Si",J1353=1),1,IF(AND($I1353="Fisico",J1353=1),1,IF(AND(J1353=1,$I1353="Electronico"),2,IF(J1353=1,VLOOKUP($C1353&amp;"|"&amp;$B1353&amp;"|"&amp;$D1353,Empresas!$C$6:$CC$92,$G1353+6+1,0),0))))</f>
        <v>0</v>
      </c>
      <c r="AB1353" s="147">
        <f>IF(AND($I1353="Si",K1353=1),1,IF(AND($I1353="Fisico",K1353=1),1,IF(AND(K1353=1,$I1353="Electronico"),2,IF(K1353=1,VLOOKUP($C1353&amp;"|"&amp;$B1353&amp;"|"&amp;$D1353,Empresas!$C$6:$CC$92,$G1353+6+1,0),0))))</f>
        <v>0</v>
      </c>
      <c r="AC1353" s="147">
        <f>IF(AND($I1353="Si",L1353=1),1,IF(AND($I1353="Fisico",L1353=1),1,IF(AND(L1353=1,$I1353="Electronico"),2,IF(L1353=1,VLOOKUP($C1353&amp;"|"&amp;$B1353&amp;"|"&amp;$D1353,Empresas!$C$6:$CC$92,$G1353+6+1,0),0))))</f>
        <v>0</v>
      </c>
      <c r="AD1353" s="147">
        <f>IF(AND($I1353="Si",M1353=1),1,IF(AND($I1353="Fisico",M1353=1),1,IF(AND(M1353=1,$I1353="Electronico"),2,IF(M1353=1,VLOOKUP($C1353&amp;"|"&amp;$B1353&amp;"|"&amp;$D1353,Empresas!$C$6:$CC$92,$G1353+6+1,0),0))))</f>
        <v>0</v>
      </c>
      <c r="AE1353" s="147">
        <f>IF(AND($I1353="Si",N1353=1),1,IF(AND($I1353="Fisico",N1353=1),1,IF(AND(N1353=1,$I1353="Electronico"),2,IF(N1353=1,VLOOKUP($C1353&amp;"|"&amp;$B1353&amp;"|"&amp;$D1353,Empresas!$C$6:$CC$92,$G1353+6+1,0),0))))</f>
        <v>0</v>
      </c>
      <c r="AF1353" s="147">
        <f>IF(AND($I1353="Si",O1353=1),1,IF(AND($I1353="Fisico",O1353=1),1,IF(AND(O1353=1,$I1353="Electronico"),2,IF(O1353=1,VLOOKUP($C1353&amp;"|"&amp;$B1353&amp;"|"&amp;$D1353,Empresas!$C$6:$CC$92,$G1353+6+1,0),0))))</f>
        <v>0</v>
      </c>
      <c r="AG1353" s="147">
        <f>IF(AND($I1353="Si",P1353=1),1,IF(AND($I1353="Fisico",P1353=1),1,IF(AND(P1353=1,$I1353="Electronico"),2,IF(P1353=1,VLOOKUP($C1353&amp;"|"&amp;$B1353&amp;"|"&amp;$D1353,Empresas!$C$6:$CC$92,$G1353+6+1,0),0))))</f>
        <v>0</v>
      </c>
      <c r="AH1353" s="147">
        <f>IF(AND($I1353="Si",Q1353=1),1,IF(AND($I1353="Fisico",Q1353=1),1,IF(AND(Q1353=1,$I1353="Electronico"),2,IF(Q1353=1,VLOOKUP($C1353&amp;"|"&amp;$B1353&amp;"|"&amp;$D1353,Empresas!$C$6:$CC$92,$G1353+6+1,0),0))))</f>
        <v>0</v>
      </c>
      <c r="AI1353" s="147">
        <f>IF(AND($I1353="Si",R1353=1),1,IF(AND($I1353="Fisico",R1353=1),1,IF(AND(R1353=1,$I1353="Electronico"),2,IF(R1353=1,VLOOKUP($C1353&amp;"|"&amp;$B1353&amp;"|"&amp;$D1353,Empresas!$C$6:$CC$92,$G1353+6+1,0),0))))</f>
        <v>0</v>
      </c>
      <c r="AJ1353" s="147">
        <f>IF(AND($I1353="Si",S1353=1),1,IF(AND($I1353="Fisico",S1353=1),1,IF(AND(S1353=1,$I1353="Electronico"),2,IF(S1353=1,VLOOKUP($C1353&amp;"|"&amp;$B1353&amp;"|"&amp;$D1353,Empresas!$C$6:$CC$92,$G1353+6+1,0),0))))</f>
        <v>0</v>
      </c>
      <c r="AK1353" s="147">
        <f>IF(AND($I1353="Si",T1353=1),1,IF(AND($I1353="Fisico",T1353=1),1,IF(AND(T1353=1,$I1353="Electronico"),2,IF(T1353=1,VLOOKUP($C1353&amp;"|"&amp;$B1353&amp;"|"&amp;$D1353,Empresas!$C$6:$CC$92,$G1353+6+1,0),0))))</f>
        <v>0</v>
      </c>
      <c r="AL1353" s="147">
        <f>IF(AND($I1353="Si",U1353=1),1,IF(AND($I1353="Fisico",U1353=1),1,IF(AND(U1353=1,$I1353="Electronico"),2,IF(U1353=1,VLOOKUP($C1353&amp;"|"&amp;$B1353&amp;"|"&amp;$D1353,Empresas!$C$6:$CC$92,$G1353+6+1,0),0))))</f>
        <v>0</v>
      </c>
      <c r="AM1353" s="149">
        <f t="shared" si="222"/>
        <v>0</v>
      </c>
      <c r="AN1353" s="149">
        <f t="shared" si="223"/>
        <v>0</v>
      </c>
      <c r="AO1353" s="152">
        <f t="shared" si="224"/>
        <v>0</v>
      </c>
    </row>
    <row r="1354" spans="1:41" x14ac:dyDescent="0.25">
      <c r="A1354" s="140" t="str">
        <f>VLOOKUP(D1354,Empresas!$D$7:$F$91,3,0)</f>
        <v>Omar</v>
      </c>
      <c r="B1354" s="141" t="str">
        <f>VLOOKUP(D1354,Empresas!$D$7:$G$91,4,0)</f>
        <v>Melisa N.</v>
      </c>
      <c r="C1354" s="141" t="s">
        <v>544</v>
      </c>
      <c r="D1354" s="141" t="s">
        <v>270</v>
      </c>
      <c r="E1354" s="141" t="str">
        <f>VLOOKUP(D1354,Empresas!$D$7:$E$92,2,0)</f>
        <v>JOFRA TOYS EIRL</v>
      </c>
      <c r="F1354" s="141" t="s">
        <v>179</v>
      </c>
      <c r="G1354" s="142">
        <f t="shared" si="225"/>
        <v>57</v>
      </c>
      <c r="H1354" s="142" t="str">
        <f>VLOOKUP(D1354,Empresas!$D$6:$L$92,7,0)</f>
        <v>Mensual</v>
      </c>
      <c r="I1354" s="141" t="str">
        <f>VLOOKUP(VLOOKUP(D1354&amp;"|"&amp;B1354,Empresas!$I$7:$CB$92,G1354,0),Tablas!$A$8:$B$10,2,0)</f>
        <v>No aplica</v>
      </c>
      <c r="J1354" s="78"/>
      <c r="K1354" s="78"/>
      <c r="L1354" s="78"/>
      <c r="M1354" s="78"/>
      <c r="N1354" s="78"/>
      <c r="O1354" s="78"/>
      <c r="P1354" s="78"/>
      <c r="Q1354" s="78"/>
      <c r="R1354" s="78"/>
      <c r="S1354" s="78"/>
      <c r="T1354" s="78"/>
      <c r="U1354" s="78"/>
      <c r="V1354" s="78" t="str">
        <f>VLOOKUP(D1354,Empresas!$D$7:$CF$91,81,0)</f>
        <v>A</v>
      </c>
      <c r="W1354" s="78" t="str">
        <f>VLOOKUP(D1354,Empresas!$D$7:$M$91,10,0)</f>
        <v>General/Prico</v>
      </c>
      <c r="X1354" s="69" t="str">
        <f t="shared" si="220"/>
        <v>NO</v>
      </c>
      <c r="Y1354" s="153" t="str">
        <f t="shared" si="221"/>
        <v>No aplica</v>
      </c>
      <c r="Z1354" s="147">
        <f>IF(Y1354="No aplica",0,IF(I1354="no",0,IF(I1354="No aplica",0,IF(I1354="Si",1,IF(I1354="Fisico",1,IF(I1354="Electronico",2,VLOOKUP(C1354&amp;"|"&amp;B1354&amp;"|"&amp;D1354,Empresas!$C$6:$CC$92,G1354+6+1,0)))))))</f>
        <v>0</v>
      </c>
      <c r="AA1354" s="147">
        <f>IF(AND($I1354="Si",J1354=1),1,IF(AND($I1354="Fisico",J1354=1),1,IF(AND(J1354=1,$I1354="Electronico"),2,IF(J1354=1,VLOOKUP($C1354&amp;"|"&amp;$B1354&amp;"|"&amp;$D1354,Empresas!$C$6:$CC$92,$G1354+6+1,0),0))))</f>
        <v>0</v>
      </c>
      <c r="AB1354" s="147">
        <f>IF(AND($I1354="Si",K1354=1),1,IF(AND($I1354="Fisico",K1354=1),1,IF(AND(K1354=1,$I1354="Electronico"),2,IF(K1354=1,VLOOKUP($C1354&amp;"|"&amp;$B1354&amp;"|"&amp;$D1354,Empresas!$C$6:$CC$92,$G1354+6+1,0),0))))</f>
        <v>0</v>
      </c>
      <c r="AC1354" s="147">
        <f>IF(AND($I1354="Si",L1354=1),1,IF(AND($I1354="Fisico",L1354=1),1,IF(AND(L1354=1,$I1354="Electronico"),2,IF(L1354=1,VLOOKUP($C1354&amp;"|"&amp;$B1354&amp;"|"&amp;$D1354,Empresas!$C$6:$CC$92,$G1354+6+1,0),0))))</f>
        <v>0</v>
      </c>
      <c r="AD1354" s="147">
        <f>IF(AND($I1354="Si",M1354=1),1,IF(AND($I1354="Fisico",M1354=1),1,IF(AND(M1354=1,$I1354="Electronico"),2,IF(M1354=1,VLOOKUP($C1354&amp;"|"&amp;$B1354&amp;"|"&amp;$D1354,Empresas!$C$6:$CC$92,$G1354+6+1,0),0))))</f>
        <v>0</v>
      </c>
      <c r="AE1354" s="147">
        <f>IF(AND($I1354="Si",N1354=1),1,IF(AND($I1354="Fisico",N1354=1),1,IF(AND(N1354=1,$I1354="Electronico"),2,IF(N1354=1,VLOOKUP($C1354&amp;"|"&amp;$B1354&amp;"|"&amp;$D1354,Empresas!$C$6:$CC$92,$G1354+6+1,0),0))))</f>
        <v>0</v>
      </c>
      <c r="AF1354" s="147">
        <f>IF(AND($I1354="Si",O1354=1),1,IF(AND($I1354="Fisico",O1354=1),1,IF(AND(O1354=1,$I1354="Electronico"),2,IF(O1354=1,VLOOKUP($C1354&amp;"|"&amp;$B1354&amp;"|"&amp;$D1354,Empresas!$C$6:$CC$92,$G1354+6+1,0),0))))</f>
        <v>0</v>
      </c>
      <c r="AG1354" s="147">
        <f>IF(AND($I1354="Si",P1354=1),1,IF(AND($I1354="Fisico",P1354=1),1,IF(AND(P1354=1,$I1354="Electronico"),2,IF(P1354=1,VLOOKUP($C1354&amp;"|"&amp;$B1354&amp;"|"&amp;$D1354,Empresas!$C$6:$CC$92,$G1354+6+1,0),0))))</f>
        <v>0</v>
      </c>
      <c r="AH1354" s="147">
        <f>IF(AND($I1354="Si",Q1354=1),1,IF(AND($I1354="Fisico",Q1354=1),1,IF(AND(Q1354=1,$I1354="Electronico"),2,IF(Q1354=1,VLOOKUP($C1354&amp;"|"&amp;$B1354&amp;"|"&amp;$D1354,Empresas!$C$6:$CC$92,$G1354+6+1,0),0))))</f>
        <v>0</v>
      </c>
      <c r="AI1354" s="147">
        <f>IF(AND($I1354="Si",R1354=1),1,IF(AND($I1354="Fisico",R1354=1),1,IF(AND(R1354=1,$I1354="Electronico"),2,IF(R1354=1,VLOOKUP($C1354&amp;"|"&amp;$B1354&amp;"|"&amp;$D1354,Empresas!$C$6:$CC$92,$G1354+6+1,0),0))))</f>
        <v>0</v>
      </c>
      <c r="AJ1354" s="147">
        <f>IF(AND($I1354="Si",S1354=1),1,IF(AND($I1354="Fisico",S1354=1),1,IF(AND(S1354=1,$I1354="Electronico"),2,IF(S1354=1,VLOOKUP($C1354&amp;"|"&amp;$B1354&amp;"|"&amp;$D1354,Empresas!$C$6:$CC$92,$G1354+6+1,0),0))))</f>
        <v>0</v>
      </c>
      <c r="AK1354" s="147">
        <f>IF(AND($I1354="Si",T1354=1),1,IF(AND($I1354="Fisico",T1354=1),1,IF(AND(T1354=1,$I1354="Electronico"),2,IF(T1354=1,VLOOKUP($C1354&amp;"|"&amp;$B1354&amp;"|"&amp;$D1354,Empresas!$C$6:$CC$92,$G1354+6+1,0),0))))</f>
        <v>0</v>
      </c>
      <c r="AL1354" s="147">
        <f>IF(AND($I1354="Si",U1354=1),1,IF(AND($I1354="Fisico",U1354=1),1,IF(AND(U1354=1,$I1354="Electronico"),2,IF(U1354=1,VLOOKUP($C1354&amp;"|"&amp;$B1354&amp;"|"&amp;$D1354,Empresas!$C$6:$CC$92,$G1354+6+1,0),0))))</f>
        <v>0</v>
      </c>
      <c r="AM1354" s="149">
        <f t="shared" si="222"/>
        <v>0</v>
      </c>
      <c r="AN1354" s="149">
        <f t="shared" si="223"/>
        <v>0</v>
      </c>
      <c r="AO1354" s="152">
        <f t="shared" si="224"/>
        <v>0</v>
      </c>
    </row>
    <row r="1355" spans="1:41" x14ac:dyDescent="0.25">
      <c r="A1355" s="140" t="str">
        <f>VLOOKUP(D1355,Empresas!$D$7:$F$91,3,0)</f>
        <v>Omar</v>
      </c>
      <c r="B1355" s="141" t="str">
        <f>VLOOKUP(D1355,Empresas!$D$7:$G$91,4,0)</f>
        <v>Melisa N.</v>
      </c>
      <c r="C1355" s="141" t="s">
        <v>544</v>
      </c>
      <c r="D1355" s="141" t="s">
        <v>270</v>
      </c>
      <c r="E1355" s="141" t="str">
        <f>VLOOKUP(D1355,Empresas!$D$7:$E$92,2,0)</f>
        <v>JOFRA TOYS EIRL</v>
      </c>
      <c r="F1355" s="141" t="s">
        <v>180</v>
      </c>
      <c r="G1355" s="142">
        <f t="shared" si="225"/>
        <v>58</v>
      </c>
      <c r="H1355" s="142" t="str">
        <f>VLOOKUP(D1355,Empresas!$D$6:$L$92,7,0)</f>
        <v>Mensual</v>
      </c>
      <c r="I1355" s="141" t="str">
        <f>VLOOKUP(VLOOKUP(D1355&amp;"|"&amp;B1355,Empresas!$I$7:$CB$92,G1355,0),Tablas!$A$8:$B$10,2,0)</f>
        <v>No aplica</v>
      </c>
      <c r="J1355" s="78"/>
      <c r="K1355" s="78"/>
      <c r="L1355" s="78"/>
      <c r="M1355" s="78"/>
      <c r="N1355" s="78"/>
      <c r="O1355" s="78"/>
      <c r="P1355" s="78"/>
      <c r="Q1355" s="78"/>
      <c r="R1355" s="78"/>
      <c r="S1355" s="78"/>
      <c r="T1355" s="78"/>
      <c r="U1355" s="78"/>
      <c r="V1355" s="78" t="str">
        <f>VLOOKUP(D1355,Empresas!$D$7:$CF$91,81,0)</f>
        <v>A</v>
      </c>
      <c r="W1355" s="78" t="str">
        <f>VLOOKUP(D1355,Empresas!$D$7:$M$91,10,0)</f>
        <v>General/Prico</v>
      </c>
      <c r="X1355" s="69" t="str">
        <f t="shared" si="220"/>
        <v>NO</v>
      </c>
      <c r="Y1355" s="153" t="str">
        <f t="shared" si="221"/>
        <v>No aplica</v>
      </c>
      <c r="Z1355" s="147">
        <f>IF(Y1355="No aplica",0,IF(I1355="no",0,IF(I1355="No aplica",0,IF(I1355="Si",1,IF(I1355="Fisico",1,IF(I1355="Electronico",2,VLOOKUP(C1355&amp;"|"&amp;B1355&amp;"|"&amp;D1355,Empresas!$C$6:$CC$92,G1355+6+1,0)))))))</f>
        <v>0</v>
      </c>
      <c r="AA1355" s="147">
        <f>IF(AND($I1355="Si",J1355=1),1,IF(AND($I1355="Fisico",J1355=1),1,IF(AND(J1355=1,$I1355="Electronico"),2,IF(J1355=1,VLOOKUP($C1355&amp;"|"&amp;$B1355&amp;"|"&amp;$D1355,Empresas!$C$6:$CC$92,$G1355+6+1,0),0))))</f>
        <v>0</v>
      </c>
      <c r="AB1355" s="147">
        <f>IF(AND($I1355="Si",K1355=1),1,IF(AND($I1355="Fisico",K1355=1),1,IF(AND(K1355=1,$I1355="Electronico"),2,IF(K1355=1,VLOOKUP($C1355&amp;"|"&amp;$B1355&amp;"|"&amp;$D1355,Empresas!$C$6:$CC$92,$G1355+6+1,0),0))))</f>
        <v>0</v>
      </c>
      <c r="AC1355" s="147">
        <f>IF(AND($I1355="Si",L1355=1),1,IF(AND($I1355="Fisico",L1355=1),1,IF(AND(L1355=1,$I1355="Electronico"),2,IF(L1355=1,VLOOKUP($C1355&amp;"|"&amp;$B1355&amp;"|"&amp;$D1355,Empresas!$C$6:$CC$92,$G1355+6+1,0),0))))</f>
        <v>0</v>
      </c>
      <c r="AD1355" s="147">
        <f>IF(AND($I1355="Si",M1355=1),1,IF(AND($I1355="Fisico",M1355=1),1,IF(AND(M1355=1,$I1355="Electronico"),2,IF(M1355=1,VLOOKUP($C1355&amp;"|"&amp;$B1355&amp;"|"&amp;$D1355,Empresas!$C$6:$CC$92,$G1355+6+1,0),0))))</f>
        <v>0</v>
      </c>
      <c r="AE1355" s="147">
        <f>IF(AND($I1355="Si",N1355=1),1,IF(AND($I1355="Fisico",N1355=1),1,IF(AND(N1355=1,$I1355="Electronico"),2,IF(N1355=1,VLOOKUP($C1355&amp;"|"&amp;$B1355&amp;"|"&amp;$D1355,Empresas!$C$6:$CC$92,$G1355+6+1,0),0))))</f>
        <v>0</v>
      </c>
      <c r="AF1355" s="147">
        <f>IF(AND($I1355="Si",O1355=1),1,IF(AND($I1355="Fisico",O1355=1),1,IF(AND(O1355=1,$I1355="Electronico"),2,IF(O1355=1,VLOOKUP($C1355&amp;"|"&amp;$B1355&amp;"|"&amp;$D1355,Empresas!$C$6:$CC$92,$G1355+6+1,0),0))))</f>
        <v>0</v>
      </c>
      <c r="AG1355" s="147">
        <f>IF(AND($I1355="Si",P1355=1),1,IF(AND($I1355="Fisico",P1355=1),1,IF(AND(P1355=1,$I1355="Electronico"),2,IF(P1355=1,VLOOKUP($C1355&amp;"|"&amp;$B1355&amp;"|"&amp;$D1355,Empresas!$C$6:$CC$92,$G1355+6+1,0),0))))</f>
        <v>0</v>
      </c>
      <c r="AH1355" s="147">
        <f>IF(AND($I1355="Si",Q1355=1),1,IF(AND($I1355="Fisico",Q1355=1),1,IF(AND(Q1355=1,$I1355="Electronico"),2,IF(Q1355=1,VLOOKUP($C1355&amp;"|"&amp;$B1355&amp;"|"&amp;$D1355,Empresas!$C$6:$CC$92,$G1355+6+1,0),0))))</f>
        <v>0</v>
      </c>
      <c r="AI1355" s="147">
        <f>IF(AND($I1355="Si",R1355=1),1,IF(AND($I1355="Fisico",R1355=1),1,IF(AND(R1355=1,$I1355="Electronico"),2,IF(R1355=1,VLOOKUP($C1355&amp;"|"&amp;$B1355&amp;"|"&amp;$D1355,Empresas!$C$6:$CC$92,$G1355+6+1,0),0))))</f>
        <v>0</v>
      </c>
      <c r="AJ1355" s="147">
        <f>IF(AND($I1355="Si",S1355=1),1,IF(AND($I1355="Fisico",S1355=1),1,IF(AND(S1355=1,$I1355="Electronico"),2,IF(S1355=1,VLOOKUP($C1355&amp;"|"&amp;$B1355&amp;"|"&amp;$D1355,Empresas!$C$6:$CC$92,$G1355+6+1,0),0))))</f>
        <v>0</v>
      </c>
      <c r="AK1355" s="147">
        <f>IF(AND($I1355="Si",T1355=1),1,IF(AND($I1355="Fisico",T1355=1),1,IF(AND(T1355=1,$I1355="Electronico"),2,IF(T1355=1,VLOOKUP($C1355&amp;"|"&amp;$B1355&amp;"|"&amp;$D1355,Empresas!$C$6:$CC$92,$G1355+6+1,0),0))))</f>
        <v>0</v>
      </c>
      <c r="AL1355" s="147">
        <f>IF(AND($I1355="Si",U1355=1),1,IF(AND($I1355="Fisico",U1355=1),1,IF(AND(U1355=1,$I1355="Electronico"),2,IF(U1355=1,VLOOKUP($C1355&amp;"|"&amp;$B1355&amp;"|"&amp;$D1355,Empresas!$C$6:$CC$92,$G1355+6+1,0),0))))</f>
        <v>0</v>
      </c>
      <c r="AM1355" s="149">
        <f t="shared" si="222"/>
        <v>0</v>
      </c>
      <c r="AN1355" s="149">
        <f t="shared" si="223"/>
        <v>0</v>
      </c>
      <c r="AO1355" s="152">
        <f t="shared" si="224"/>
        <v>0</v>
      </c>
    </row>
    <row r="1356" spans="1:41" x14ac:dyDescent="0.25">
      <c r="A1356" s="140" t="str">
        <f>VLOOKUP(D1356,Empresas!$D$7:$F$91,3,0)</f>
        <v>Omar</v>
      </c>
      <c r="B1356" s="141" t="str">
        <f>VLOOKUP(D1356,Empresas!$D$7:$G$91,4,0)</f>
        <v>Melisa N.</v>
      </c>
      <c r="C1356" s="141" t="s">
        <v>544</v>
      </c>
      <c r="D1356" s="141" t="s">
        <v>270</v>
      </c>
      <c r="E1356" s="141" t="str">
        <f>VLOOKUP(D1356,Empresas!$D$7:$E$92,2,0)</f>
        <v>JOFRA TOYS EIRL</v>
      </c>
      <c r="F1356" s="141" t="s">
        <v>181</v>
      </c>
      <c r="G1356" s="142">
        <f t="shared" si="225"/>
        <v>59</v>
      </c>
      <c r="H1356" s="142" t="str">
        <f>VLOOKUP(D1356,Empresas!$D$6:$L$92,7,0)</f>
        <v>Mensual</v>
      </c>
      <c r="I1356" s="141" t="str">
        <f>VLOOKUP(VLOOKUP(D1356&amp;"|"&amp;B1356,Empresas!$I$7:$CB$92,G1356,0),Tablas!$A$8:$B$10,2,0)</f>
        <v>No aplica</v>
      </c>
      <c r="J1356" s="78"/>
      <c r="K1356" s="78"/>
      <c r="L1356" s="78"/>
      <c r="M1356" s="78"/>
      <c r="N1356" s="78"/>
      <c r="O1356" s="78"/>
      <c r="P1356" s="78"/>
      <c r="Q1356" s="78"/>
      <c r="R1356" s="78"/>
      <c r="S1356" s="78"/>
      <c r="T1356" s="78"/>
      <c r="U1356" s="78"/>
      <c r="V1356" s="78" t="str">
        <f>VLOOKUP(D1356,Empresas!$D$7:$CF$91,81,0)</f>
        <v>A</v>
      </c>
      <c r="W1356" s="78" t="str">
        <f>VLOOKUP(D1356,Empresas!$D$7:$M$91,10,0)</f>
        <v>General/Prico</v>
      </c>
      <c r="X1356" s="69" t="str">
        <f t="shared" si="220"/>
        <v>NO</v>
      </c>
      <c r="Y1356" s="153" t="str">
        <f t="shared" si="221"/>
        <v>No aplica</v>
      </c>
      <c r="Z1356" s="147">
        <f>IF(Y1356="No aplica",0,IF(I1356="no",0,IF(I1356="No aplica",0,IF(I1356="Si",1,IF(I1356="Fisico",1,IF(I1356="Electronico",2,VLOOKUP(C1356&amp;"|"&amp;B1356&amp;"|"&amp;D1356,Empresas!$C$6:$CC$92,G1356+6+1,0)))))))</f>
        <v>0</v>
      </c>
      <c r="AA1356" s="147">
        <f>IF(AND($I1356="Si",J1356=1),1,IF(AND($I1356="Fisico",J1356=1),1,IF(AND(J1356=1,$I1356="Electronico"),2,IF(J1356=1,VLOOKUP($C1356&amp;"|"&amp;$B1356&amp;"|"&amp;$D1356,Empresas!$C$6:$CC$92,$G1356+6+1,0),0))))</f>
        <v>0</v>
      </c>
      <c r="AB1356" s="147">
        <f>IF(AND($I1356="Si",K1356=1),1,IF(AND($I1356="Fisico",K1356=1),1,IF(AND(K1356=1,$I1356="Electronico"),2,IF(K1356=1,VLOOKUP($C1356&amp;"|"&amp;$B1356&amp;"|"&amp;$D1356,Empresas!$C$6:$CC$92,$G1356+6+1,0),0))))</f>
        <v>0</v>
      </c>
      <c r="AC1356" s="147">
        <f>IF(AND($I1356="Si",L1356=1),1,IF(AND($I1356="Fisico",L1356=1),1,IF(AND(L1356=1,$I1356="Electronico"),2,IF(L1356=1,VLOOKUP($C1356&amp;"|"&amp;$B1356&amp;"|"&amp;$D1356,Empresas!$C$6:$CC$92,$G1356+6+1,0),0))))</f>
        <v>0</v>
      </c>
      <c r="AD1356" s="147">
        <f>IF(AND($I1356="Si",M1356=1),1,IF(AND($I1356="Fisico",M1356=1),1,IF(AND(M1356=1,$I1356="Electronico"),2,IF(M1356=1,VLOOKUP($C1356&amp;"|"&amp;$B1356&amp;"|"&amp;$D1356,Empresas!$C$6:$CC$92,$G1356+6+1,0),0))))</f>
        <v>0</v>
      </c>
      <c r="AE1356" s="147">
        <f>IF(AND($I1356="Si",N1356=1),1,IF(AND($I1356="Fisico",N1356=1),1,IF(AND(N1356=1,$I1356="Electronico"),2,IF(N1356=1,VLOOKUP($C1356&amp;"|"&amp;$B1356&amp;"|"&amp;$D1356,Empresas!$C$6:$CC$92,$G1356+6+1,0),0))))</f>
        <v>0</v>
      </c>
      <c r="AF1356" s="147">
        <f>IF(AND($I1356="Si",O1356=1),1,IF(AND($I1356="Fisico",O1356=1),1,IF(AND(O1356=1,$I1356="Electronico"),2,IF(O1356=1,VLOOKUP($C1356&amp;"|"&amp;$B1356&amp;"|"&amp;$D1356,Empresas!$C$6:$CC$92,$G1356+6+1,0),0))))</f>
        <v>0</v>
      </c>
      <c r="AG1356" s="147">
        <f>IF(AND($I1356="Si",P1356=1),1,IF(AND($I1356="Fisico",P1356=1),1,IF(AND(P1356=1,$I1356="Electronico"),2,IF(P1356=1,VLOOKUP($C1356&amp;"|"&amp;$B1356&amp;"|"&amp;$D1356,Empresas!$C$6:$CC$92,$G1356+6+1,0),0))))</f>
        <v>0</v>
      </c>
      <c r="AH1356" s="147">
        <f>IF(AND($I1356="Si",Q1356=1),1,IF(AND($I1356="Fisico",Q1356=1),1,IF(AND(Q1356=1,$I1356="Electronico"),2,IF(Q1356=1,VLOOKUP($C1356&amp;"|"&amp;$B1356&amp;"|"&amp;$D1356,Empresas!$C$6:$CC$92,$G1356+6+1,0),0))))</f>
        <v>0</v>
      </c>
      <c r="AI1356" s="147">
        <f>IF(AND($I1356="Si",R1356=1),1,IF(AND($I1356="Fisico",R1356=1),1,IF(AND(R1356=1,$I1356="Electronico"),2,IF(R1356=1,VLOOKUP($C1356&amp;"|"&amp;$B1356&amp;"|"&amp;$D1356,Empresas!$C$6:$CC$92,$G1356+6+1,0),0))))</f>
        <v>0</v>
      </c>
      <c r="AJ1356" s="147">
        <f>IF(AND($I1356="Si",S1356=1),1,IF(AND($I1356="Fisico",S1356=1),1,IF(AND(S1356=1,$I1356="Electronico"),2,IF(S1356=1,VLOOKUP($C1356&amp;"|"&amp;$B1356&amp;"|"&amp;$D1356,Empresas!$C$6:$CC$92,$G1356+6+1,0),0))))</f>
        <v>0</v>
      </c>
      <c r="AK1356" s="147">
        <f>IF(AND($I1356="Si",T1356=1),1,IF(AND($I1356="Fisico",T1356=1),1,IF(AND(T1356=1,$I1356="Electronico"),2,IF(T1356=1,VLOOKUP($C1356&amp;"|"&amp;$B1356&amp;"|"&amp;$D1356,Empresas!$C$6:$CC$92,$G1356+6+1,0),0))))</f>
        <v>0</v>
      </c>
      <c r="AL1356" s="147">
        <f>IF(AND($I1356="Si",U1356=1),1,IF(AND($I1356="Fisico",U1356=1),1,IF(AND(U1356=1,$I1356="Electronico"),2,IF(U1356=1,VLOOKUP($C1356&amp;"|"&amp;$B1356&amp;"|"&amp;$D1356,Empresas!$C$6:$CC$92,$G1356+6+1,0),0))))</f>
        <v>0</v>
      </c>
      <c r="AM1356" s="149">
        <f t="shared" si="222"/>
        <v>0</v>
      </c>
      <c r="AN1356" s="149">
        <f t="shared" si="223"/>
        <v>0</v>
      </c>
      <c r="AO1356" s="152">
        <f t="shared" si="224"/>
        <v>0</v>
      </c>
    </row>
    <row r="1357" spans="1:41" x14ac:dyDescent="0.25">
      <c r="A1357" s="140" t="str">
        <f>VLOOKUP(D1357,Empresas!$D$7:$F$91,3,0)</f>
        <v>Omar</v>
      </c>
      <c r="B1357" s="141" t="str">
        <f>VLOOKUP(D1357,Empresas!$D$7:$G$91,4,0)</f>
        <v>Melisa N.</v>
      </c>
      <c r="C1357" s="141" t="s">
        <v>544</v>
      </c>
      <c r="D1357" s="141" t="s">
        <v>270</v>
      </c>
      <c r="E1357" s="141" t="str">
        <f>VLOOKUP(D1357,Empresas!$D$7:$E$92,2,0)</f>
        <v>JOFRA TOYS EIRL</v>
      </c>
      <c r="F1357" s="141" t="s">
        <v>182</v>
      </c>
      <c r="G1357" s="142">
        <f t="shared" si="225"/>
        <v>60</v>
      </c>
      <c r="H1357" s="142" t="str">
        <f>VLOOKUP(D1357,Empresas!$D$6:$L$92,7,0)</f>
        <v>Mensual</v>
      </c>
      <c r="I1357" s="141" t="str">
        <f>VLOOKUP(VLOOKUP(D1357&amp;"|"&amp;B1357,Empresas!$I$7:$CB$92,G1357,0),Tablas!$A$8:$B$10,2,0)</f>
        <v>No aplica</v>
      </c>
      <c r="J1357" s="78"/>
      <c r="K1357" s="78"/>
      <c r="L1357" s="78"/>
      <c r="M1357" s="78"/>
      <c r="N1357" s="78"/>
      <c r="O1357" s="78"/>
      <c r="P1357" s="78"/>
      <c r="Q1357" s="78"/>
      <c r="R1357" s="78"/>
      <c r="S1357" s="78"/>
      <c r="T1357" s="78"/>
      <c r="U1357" s="78"/>
      <c r="V1357" s="78" t="str">
        <f>VLOOKUP(D1357,Empresas!$D$7:$CF$91,81,0)</f>
        <v>A</v>
      </c>
      <c r="W1357" s="78" t="str">
        <f>VLOOKUP(D1357,Empresas!$D$7:$M$91,10,0)</f>
        <v>General/Prico</v>
      </c>
      <c r="X1357" s="69" t="str">
        <f t="shared" si="220"/>
        <v>NO</v>
      </c>
      <c r="Y1357" s="153" t="str">
        <f t="shared" si="221"/>
        <v>No aplica</v>
      </c>
      <c r="Z1357" s="147">
        <f>IF(Y1357="No aplica",0,IF(I1357="no",0,IF(I1357="No aplica",0,IF(I1357="Si",1,IF(I1357="Fisico",1,IF(I1357="Electronico",2,VLOOKUP(C1357&amp;"|"&amp;B1357&amp;"|"&amp;D1357,Empresas!$C$6:$CC$92,G1357+6+1,0)))))))</f>
        <v>0</v>
      </c>
      <c r="AA1357" s="147">
        <f>IF(AND($I1357="Si",J1357=1),1,IF(AND($I1357="Fisico",J1357=1),1,IF(AND(J1357=1,$I1357="Electronico"),2,IF(J1357=1,VLOOKUP($C1357&amp;"|"&amp;$B1357&amp;"|"&amp;$D1357,Empresas!$C$6:$CC$92,$G1357+6+1,0),0))))</f>
        <v>0</v>
      </c>
      <c r="AB1357" s="147">
        <f>IF(AND($I1357="Si",K1357=1),1,IF(AND($I1357="Fisico",K1357=1),1,IF(AND(K1357=1,$I1357="Electronico"),2,IF(K1357=1,VLOOKUP($C1357&amp;"|"&amp;$B1357&amp;"|"&amp;$D1357,Empresas!$C$6:$CC$92,$G1357+6+1,0),0))))</f>
        <v>0</v>
      </c>
      <c r="AC1357" s="147">
        <f>IF(AND($I1357="Si",L1357=1),1,IF(AND($I1357="Fisico",L1357=1),1,IF(AND(L1357=1,$I1357="Electronico"),2,IF(L1357=1,VLOOKUP($C1357&amp;"|"&amp;$B1357&amp;"|"&amp;$D1357,Empresas!$C$6:$CC$92,$G1357+6+1,0),0))))</f>
        <v>0</v>
      </c>
      <c r="AD1357" s="147">
        <f>IF(AND($I1357="Si",M1357=1),1,IF(AND($I1357="Fisico",M1357=1),1,IF(AND(M1357=1,$I1357="Electronico"),2,IF(M1357=1,VLOOKUP($C1357&amp;"|"&amp;$B1357&amp;"|"&amp;$D1357,Empresas!$C$6:$CC$92,$G1357+6+1,0),0))))</f>
        <v>0</v>
      </c>
      <c r="AE1357" s="147">
        <f>IF(AND($I1357="Si",N1357=1),1,IF(AND($I1357="Fisico",N1357=1),1,IF(AND(N1357=1,$I1357="Electronico"),2,IF(N1357=1,VLOOKUP($C1357&amp;"|"&amp;$B1357&amp;"|"&amp;$D1357,Empresas!$C$6:$CC$92,$G1357+6+1,0),0))))</f>
        <v>0</v>
      </c>
      <c r="AF1357" s="147">
        <f>IF(AND($I1357="Si",O1357=1),1,IF(AND($I1357="Fisico",O1357=1),1,IF(AND(O1357=1,$I1357="Electronico"),2,IF(O1357=1,VLOOKUP($C1357&amp;"|"&amp;$B1357&amp;"|"&amp;$D1357,Empresas!$C$6:$CC$92,$G1357+6+1,0),0))))</f>
        <v>0</v>
      </c>
      <c r="AG1357" s="147">
        <f>IF(AND($I1357="Si",P1357=1),1,IF(AND($I1357="Fisico",P1357=1),1,IF(AND(P1357=1,$I1357="Electronico"),2,IF(P1357=1,VLOOKUP($C1357&amp;"|"&amp;$B1357&amp;"|"&amp;$D1357,Empresas!$C$6:$CC$92,$G1357+6+1,0),0))))</f>
        <v>0</v>
      </c>
      <c r="AH1357" s="147">
        <f>IF(AND($I1357="Si",Q1357=1),1,IF(AND($I1357="Fisico",Q1357=1),1,IF(AND(Q1357=1,$I1357="Electronico"),2,IF(Q1357=1,VLOOKUP($C1357&amp;"|"&amp;$B1357&amp;"|"&amp;$D1357,Empresas!$C$6:$CC$92,$G1357+6+1,0),0))))</f>
        <v>0</v>
      </c>
      <c r="AI1357" s="147">
        <f>IF(AND($I1357="Si",R1357=1),1,IF(AND($I1357="Fisico",R1357=1),1,IF(AND(R1357=1,$I1357="Electronico"),2,IF(R1357=1,VLOOKUP($C1357&amp;"|"&amp;$B1357&amp;"|"&amp;$D1357,Empresas!$C$6:$CC$92,$G1357+6+1,0),0))))</f>
        <v>0</v>
      </c>
      <c r="AJ1357" s="147">
        <f>IF(AND($I1357="Si",S1357=1),1,IF(AND($I1357="Fisico",S1357=1),1,IF(AND(S1357=1,$I1357="Electronico"),2,IF(S1357=1,VLOOKUP($C1357&amp;"|"&amp;$B1357&amp;"|"&amp;$D1357,Empresas!$C$6:$CC$92,$G1357+6+1,0),0))))</f>
        <v>0</v>
      </c>
      <c r="AK1357" s="147">
        <f>IF(AND($I1357="Si",T1357=1),1,IF(AND($I1357="Fisico",T1357=1),1,IF(AND(T1357=1,$I1357="Electronico"),2,IF(T1357=1,VLOOKUP($C1357&amp;"|"&amp;$B1357&amp;"|"&amp;$D1357,Empresas!$C$6:$CC$92,$G1357+6+1,0),0))))</f>
        <v>0</v>
      </c>
      <c r="AL1357" s="147">
        <f>IF(AND($I1357="Si",U1357=1),1,IF(AND($I1357="Fisico",U1357=1),1,IF(AND(U1357=1,$I1357="Electronico"),2,IF(U1357=1,VLOOKUP($C1357&amp;"|"&amp;$B1357&amp;"|"&amp;$D1357,Empresas!$C$6:$CC$92,$G1357+6+1,0),0))))</f>
        <v>0</v>
      </c>
      <c r="AM1357" s="149">
        <f t="shared" si="222"/>
        <v>0</v>
      </c>
      <c r="AN1357" s="149">
        <f t="shared" si="223"/>
        <v>0</v>
      </c>
      <c r="AO1357" s="152">
        <f t="shared" si="224"/>
        <v>0</v>
      </c>
    </row>
    <row r="1358" spans="1:41" x14ac:dyDescent="0.25">
      <c r="A1358" s="143" t="str">
        <f>VLOOKUP(D1358,Empresas!$D$7:$F$91,3,0)</f>
        <v>Omar</v>
      </c>
      <c r="B1358" s="144" t="str">
        <f>VLOOKUP(D1358,Empresas!$D$7:$G$91,4,0)</f>
        <v>Melisa N.</v>
      </c>
      <c r="C1358" s="144" t="s">
        <v>544</v>
      </c>
      <c r="D1358" s="144" t="s">
        <v>270</v>
      </c>
      <c r="E1358" s="144" t="str">
        <f>VLOOKUP(D1358,Empresas!$D$7:$E$92,2,0)</f>
        <v>JOFRA TOYS EIRL</v>
      </c>
      <c r="F1358" s="144" t="s">
        <v>183</v>
      </c>
      <c r="G1358" s="145">
        <f>+Empresas!$BR$2</f>
        <v>62</v>
      </c>
      <c r="H1358" s="145" t="str">
        <f>VLOOKUP(D1358,Empresas!$D$6:$L$92,7,0)</f>
        <v>Mensual</v>
      </c>
      <c r="I1358" s="144" t="str">
        <f>VLOOKUP(VLOOKUP(D1358&amp;"|"&amp;B1358,Empresas!$I$7:$CB$92,G1358,0),Tablas!$A$13:$B$14,2,0)</f>
        <v>Si</v>
      </c>
      <c r="J1358" s="78">
        <v>1</v>
      </c>
      <c r="K1358" s="78">
        <v>1</v>
      </c>
      <c r="L1358" s="78">
        <v>1</v>
      </c>
      <c r="M1358" s="78">
        <v>1</v>
      </c>
      <c r="N1358" s="78">
        <v>1</v>
      </c>
      <c r="O1358" s="78">
        <v>1</v>
      </c>
      <c r="P1358" s="78">
        <v>1</v>
      </c>
      <c r="Q1358" s="78">
        <v>2</v>
      </c>
      <c r="R1358" s="78"/>
      <c r="S1358" s="78"/>
      <c r="T1358" s="78"/>
      <c r="U1358" s="78"/>
      <c r="V1358" s="78" t="str">
        <f>VLOOKUP(D1358,Empresas!$D$7:$CF$91,81,0)</f>
        <v>A</v>
      </c>
      <c r="W1358" s="78" t="str">
        <f>VLOOKUP(D1358,Empresas!$D$7:$M$91,10,0)</f>
        <v>General/Prico</v>
      </c>
      <c r="X1358" s="69" t="str">
        <f t="shared" si="220"/>
        <v>SI</v>
      </c>
      <c r="Y1358" s="153" t="str">
        <f t="shared" si="221"/>
        <v>Si aplica</v>
      </c>
      <c r="Z1358" s="147">
        <f>IF(Y1358="No aplica",0,IF(I1358="no",0,IF(I1358="No aplica",0,IF(I1358="Si",1,IF(I1358="Fisico",1,IF(I1358="Electronico",2,VLOOKUP(C1358&amp;"|"&amp;B1358&amp;"|"&amp;D1358,Empresas!$C$6:$CC$92,G1358+6+1,0)))))))</f>
        <v>1</v>
      </c>
      <c r="AA1358" s="147">
        <f>IF(AND($I1358="Si",J1358=1),1,IF(AND($I1358="Fisico",J1358=1),1,IF(AND(J1358=1,$I1358="Electronico"),2,IF(J1358=1,VLOOKUP($C1358&amp;"|"&amp;$B1358&amp;"|"&amp;$D1358,Empresas!$C$6:$CC$92,$G1358+6+1,0),0))))</f>
        <v>1</v>
      </c>
      <c r="AB1358" s="147">
        <f>IF(AND($I1358="Si",K1358=1),1,IF(AND($I1358="Fisico",K1358=1),1,IF(AND(K1358=1,$I1358="Electronico"),2,IF(K1358=1,VLOOKUP($C1358&amp;"|"&amp;$B1358&amp;"|"&amp;$D1358,Empresas!$C$6:$CC$92,$G1358+6+1,0),0))))</f>
        <v>1</v>
      </c>
      <c r="AC1358" s="147">
        <f>IF(AND($I1358="Si",L1358=1),1,IF(AND($I1358="Fisico",L1358=1),1,IF(AND(L1358=1,$I1358="Electronico"),2,IF(L1358=1,VLOOKUP($C1358&amp;"|"&amp;$B1358&amp;"|"&amp;$D1358,Empresas!$C$6:$CC$92,$G1358+6+1,0),0))))</f>
        <v>1</v>
      </c>
      <c r="AD1358" s="147">
        <f>IF(AND($I1358="Si",M1358=1),1,IF(AND($I1358="Fisico",M1358=1),1,IF(AND(M1358=1,$I1358="Electronico"),2,IF(M1358=1,VLOOKUP($C1358&amp;"|"&amp;$B1358&amp;"|"&amp;$D1358,Empresas!$C$6:$CC$92,$G1358+6+1,0),0))))</f>
        <v>1</v>
      </c>
      <c r="AE1358" s="147">
        <f>IF(AND($I1358="Si",N1358=1),1,IF(AND($I1358="Fisico",N1358=1),1,IF(AND(N1358=1,$I1358="Electronico"),2,IF(N1358=1,VLOOKUP($C1358&amp;"|"&amp;$B1358&amp;"|"&amp;$D1358,Empresas!$C$6:$CC$92,$G1358+6+1,0),0))))</f>
        <v>1</v>
      </c>
      <c r="AF1358" s="147">
        <f>IF(AND($I1358="Si",O1358=1),1,IF(AND($I1358="Fisico",O1358=1),1,IF(AND(O1358=1,$I1358="Electronico"),2,IF(O1358=1,VLOOKUP($C1358&amp;"|"&amp;$B1358&amp;"|"&amp;$D1358,Empresas!$C$6:$CC$92,$G1358+6+1,0),0))))</f>
        <v>1</v>
      </c>
      <c r="AG1358" s="147">
        <f>IF(AND($I1358="Si",P1358=1),1,IF(AND($I1358="Fisico",P1358=1),1,IF(AND(P1358=1,$I1358="Electronico"),2,IF(P1358=1,VLOOKUP($C1358&amp;"|"&amp;$B1358&amp;"|"&amp;$D1358,Empresas!$C$6:$CC$92,$G1358+6+1,0),0))))</f>
        <v>1</v>
      </c>
      <c r="AH1358" s="147">
        <f>IF(AND($I1358="Si",Q1358=1),1,IF(AND($I1358="Fisico",Q1358=1),1,IF(AND(Q1358=1,$I1358="Electronico"),2,IF(Q1358=1,VLOOKUP($C1358&amp;"|"&amp;$B1358&amp;"|"&amp;$D1358,Empresas!$C$6:$CC$92,$G1358+6+1,0),0))))</f>
        <v>0</v>
      </c>
      <c r="AI1358" s="147">
        <f>IF(AND($I1358="Si",R1358=1),1,IF(AND($I1358="Fisico",R1358=1),1,IF(AND(R1358=1,$I1358="Electronico"),2,IF(R1358=1,VLOOKUP($C1358&amp;"|"&amp;$B1358&amp;"|"&amp;$D1358,Empresas!$C$6:$CC$92,$G1358+6+1,0),0))))</f>
        <v>0</v>
      </c>
      <c r="AJ1358" s="147">
        <f>IF(AND($I1358="Si",S1358=1),1,IF(AND($I1358="Fisico",S1358=1),1,IF(AND(S1358=1,$I1358="Electronico"),2,IF(S1358=1,VLOOKUP($C1358&amp;"|"&amp;$B1358&amp;"|"&amp;$D1358,Empresas!$C$6:$CC$92,$G1358+6+1,0),0))))</f>
        <v>0</v>
      </c>
      <c r="AK1358" s="147">
        <f>IF(AND($I1358="Si",T1358=1),1,IF(AND($I1358="Fisico",T1358=1),1,IF(AND(T1358=1,$I1358="Electronico"),2,IF(T1358=1,VLOOKUP($C1358&amp;"|"&amp;$B1358&amp;"|"&amp;$D1358,Empresas!$C$6:$CC$92,$G1358+6+1,0),0))))</f>
        <v>0</v>
      </c>
      <c r="AL1358" s="147">
        <f>IF(AND($I1358="Si",U1358=1),1,IF(AND($I1358="Fisico",U1358=1),1,IF(AND(U1358=1,$I1358="Electronico"),2,IF(U1358=1,VLOOKUP($C1358&amp;"|"&amp;$B1358&amp;"|"&amp;$D1358,Empresas!$C$6:$CC$92,$G1358+6+1,0),0))))</f>
        <v>0</v>
      </c>
      <c r="AM1358" s="149">
        <f t="shared" si="222"/>
        <v>7</v>
      </c>
      <c r="AN1358" s="149">
        <f t="shared" si="223"/>
        <v>8</v>
      </c>
      <c r="AO1358" s="152">
        <f t="shared" si="224"/>
        <v>0.875</v>
      </c>
    </row>
    <row r="1359" spans="1:41" x14ac:dyDescent="0.25">
      <c r="A1359" s="143" t="str">
        <f>VLOOKUP(D1359,Empresas!$D$7:$F$91,3,0)</f>
        <v>Omar</v>
      </c>
      <c r="B1359" s="144" t="str">
        <f>VLOOKUP(D1359,Empresas!$D$7:$G$91,4,0)</f>
        <v>Melisa N.</v>
      </c>
      <c r="C1359" s="144" t="s">
        <v>544</v>
      </c>
      <c r="D1359" s="144" t="s">
        <v>270</v>
      </c>
      <c r="E1359" s="144" t="str">
        <f>VLOOKUP(D1359,Empresas!$D$7:$E$92,2,0)</f>
        <v>JOFRA TOYS EIRL</v>
      </c>
      <c r="F1359" s="144" t="s">
        <v>184</v>
      </c>
      <c r="G1359" s="145">
        <f>+G1358+1</f>
        <v>63</v>
      </c>
      <c r="H1359" s="145" t="str">
        <f>VLOOKUP(D1359,Empresas!$D$6:$L$92,7,0)</f>
        <v>Mensual</v>
      </c>
      <c r="I1359" s="144" t="str">
        <f>VLOOKUP(VLOOKUP(D1359&amp;"|"&amp;B1359,Empresas!$I$7:$CB$92,G1359,0),Tablas!$A$13:$B$14,2,0)</f>
        <v>Si</v>
      </c>
      <c r="J1359" s="78">
        <v>1</v>
      </c>
      <c r="K1359" s="78">
        <v>1</v>
      </c>
      <c r="L1359" s="78">
        <v>1</v>
      </c>
      <c r="M1359" s="78">
        <v>1</v>
      </c>
      <c r="N1359" s="78">
        <v>1</v>
      </c>
      <c r="O1359" s="78">
        <v>1</v>
      </c>
      <c r="P1359" s="78">
        <v>1</v>
      </c>
      <c r="Q1359" s="78">
        <v>2</v>
      </c>
      <c r="R1359" s="78"/>
      <c r="S1359" s="78"/>
      <c r="T1359" s="78"/>
      <c r="U1359" s="78"/>
      <c r="V1359" s="78" t="str">
        <f>VLOOKUP(D1359,Empresas!$D$7:$CF$91,81,0)</f>
        <v>A</v>
      </c>
      <c r="W1359" s="78" t="str">
        <f>VLOOKUP(D1359,Empresas!$D$7:$M$91,10,0)</f>
        <v>General/Prico</v>
      </c>
      <c r="X1359" s="69" t="str">
        <f t="shared" si="220"/>
        <v>SI</v>
      </c>
      <c r="Y1359" s="153" t="str">
        <f t="shared" si="221"/>
        <v>Si aplica</v>
      </c>
      <c r="Z1359" s="147">
        <f>IF(Y1359="No aplica",0,IF(I1359="no",0,IF(I1359="No aplica",0,IF(I1359="Si",1,IF(I1359="Fisico",1,IF(I1359="Electronico",2,VLOOKUP(C1359&amp;"|"&amp;B1359&amp;"|"&amp;D1359,Empresas!$C$6:$CC$92,G1359+6+1,0)))))))</f>
        <v>1</v>
      </c>
      <c r="AA1359" s="147">
        <f>IF(AND($I1359="Si",J1359=1),1,IF(AND($I1359="Fisico",J1359=1),1,IF(AND(J1359=1,$I1359="Electronico"),2,IF(J1359=1,VLOOKUP($C1359&amp;"|"&amp;$B1359&amp;"|"&amp;$D1359,Empresas!$C$6:$CC$92,$G1359+6+1,0),0))))</f>
        <v>1</v>
      </c>
      <c r="AB1359" s="147">
        <f>IF(AND($I1359="Si",K1359=1),1,IF(AND($I1359="Fisico",K1359=1),1,IF(AND(K1359=1,$I1359="Electronico"),2,IF(K1359=1,VLOOKUP($C1359&amp;"|"&amp;$B1359&amp;"|"&amp;$D1359,Empresas!$C$6:$CC$92,$G1359+6+1,0),0))))</f>
        <v>1</v>
      </c>
      <c r="AC1359" s="147">
        <f>IF(AND($I1359="Si",L1359=1),1,IF(AND($I1359="Fisico",L1359=1),1,IF(AND(L1359=1,$I1359="Electronico"),2,IF(L1359=1,VLOOKUP($C1359&amp;"|"&amp;$B1359&amp;"|"&amp;$D1359,Empresas!$C$6:$CC$92,$G1359+6+1,0),0))))</f>
        <v>1</v>
      </c>
      <c r="AD1359" s="147">
        <f>IF(AND($I1359="Si",M1359=1),1,IF(AND($I1359="Fisico",M1359=1),1,IF(AND(M1359=1,$I1359="Electronico"),2,IF(M1359=1,VLOOKUP($C1359&amp;"|"&amp;$B1359&amp;"|"&amp;$D1359,Empresas!$C$6:$CC$92,$G1359+6+1,0),0))))</f>
        <v>1</v>
      </c>
      <c r="AE1359" s="147">
        <f>IF(AND($I1359="Si",N1359=1),1,IF(AND($I1359="Fisico",N1359=1),1,IF(AND(N1359=1,$I1359="Electronico"),2,IF(N1359=1,VLOOKUP($C1359&amp;"|"&amp;$B1359&amp;"|"&amp;$D1359,Empresas!$C$6:$CC$92,$G1359+6+1,0),0))))</f>
        <v>1</v>
      </c>
      <c r="AF1359" s="147">
        <f>IF(AND($I1359="Si",O1359=1),1,IF(AND($I1359="Fisico",O1359=1),1,IF(AND(O1359=1,$I1359="Electronico"),2,IF(O1359=1,VLOOKUP($C1359&amp;"|"&amp;$B1359&amp;"|"&amp;$D1359,Empresas!$C$6:$CC$92,$G1359+6+1,0),0))))</f>
        <v>1</v>
      </c>
      <c r="AG1359" s="147">
        <f>IF(AND($I1359="Si",P1359=1),1,IF(AND($I1359="Fisico",P1359=1),1,IF(AND(P1359=1,$I1359="Electronico"),2,IF(P1359=1,VLOOKUP($C1359&amp;"|"&amp;$B1359&amp;"|"&amp;$D1359,Empresas!$C$6:$CC$92,$G1359+6+1,0),0))))</f>
        <v>1</v>
      </c>
      <c r="AH1359" s="147">
        <f>IF(AND($I1359="Si",Q1359=1),1,IF(AND($I1359="Fisico",Q1359=1),1,IF(AND(Q1359=1,$I1359="Electronico"),2,IF(Q1359=1,VLOOKUP($C1359&amp;"|"&amp;$B1359&amp;"|"&amp;$D1359,Empresas!$C$6:$CC$92,$G1359+6+1,0),0))))</f>
        <v>0</v>
      </c>
      <c r="AI1359" s="147">
        <f>IF(AND($I1359="Si",R1359=1),1,IF(AND($I1359="Fisico",R1359=1),1,IF(AND(R1359=1,$I1359="Electronico"),2,IF(R1359=1,VLOOKUP($C1359&amp;"|"&amp;$B1359&amp;"|"&amp;$D1359,Empresas!$C$6:$CC$92,$G1359+6+1,0),0))))</f>
        <v>0</v>
      </c>
      <c r="AJ1359" s="147">
        <f>IF(AND($I1359="Si",S1359=1),1,IF(AND($I1359="Fisico",S1359=1),1,IF(AND(S1359=1,$I1359="Electronico"),2,IF(S1359=1,VLOOKUP($C1359&amp;"|"&amp;$B1359&amp;"|"&amp;$D1359,Empresas!$C$6:$CC$92,$G1359+6+1,0),0))))</f>
        <v>0</v>
      </c>
      <c r="AK1359" s="147">
        <f>IF(AND($I1359="Si",T1359=1),1,IF(AND($I1359="Fisico",T1359=1),1,IF(AND(T1359=1,$I1359="Electronico"),2,IF(T1359=1,VLOOKUP($C1359&amp;"|"&amp;$B1359&amp;"|"&amp;$D1359,Empresas!$C$6:$CC$92,$G1359+6+1,0),0))))</f>
        <v>0</v>
      </c>
      <c r="AL1359" s="147">
        <f>IF(AND($I1359="Si",U1359=1),1,IF(AND($I1359="Fisico",U1359=1),1,IF(AND(U1359=1,$I1359="Electronico"),2,IF(U1359=1,VLOOKUP($C1359&amp;"|"&amp;$B1359&amp;"|"&amp;$D1359,Empresas!$C$6:$CC$92,$G1359+6+1,0),0))))</f>
        <v>0</v>
      </c>
      <c r="AM1359" s="149">
        <f t="shared" si="222"/>
        <v>7</v>
      </c>
      <c r="AN1359" s="149">
        <f t="shared" si="223"/>
        <v>8</v>
      </c>
      <c r="AO1359" s="152">
        <f t="shared" si="224"/>
        <v>0.875</v>
      </c>
    </row>
    <row r="1360" spans="1:41" x14ac:dyDescent="0.25">
      <c r="A1360" s="143" t="str">
        <f>VLOOKUP(D1360,Empresas!$D$7:$F$91,3,0)</f>
        <v>Omar</v>
      </c>
      <c r="B1360" s="144" t="str">
        <f>VLOOKUP(D1360,Empresas!$D$7:$G$91,4,0)</f>
        <v>Melisa N.</v>
      </c>
      <c r="C1360" s="144" t="s">
        <v>544</v>
      </c>
      <c r="D1360" s="144" t="s">
        <v>270</v>
      </c>
      <c r="E1360" s="144" t="str">
        <f>VLOOKUP(D1360,Empresas!$D$7:$E$92,2,0)</f>
        <v>JOFRA TOYS EIRL</v>
      </c>
      <c r="F1360" s="144" t="s">
        <v>185</v>
      </c>
      <c r="G1360" s="145">
        <f t="shared" ref="G1360:G1367" si="226">+G1359+1</f>
        <v>64</v>
      </c>
      <c r="H1360" s="145" t="str">
        <f>VLOOKUP(D1360,Empresas!$D$6:$L$92,7,0)</f>
        <v>Mensual</v>
      </c>
      <c r="I1360" s="144" t="str">
        <f>VLOOKUP(VLOOKUP(D1360&amp;"|"&amp;B1360,Empresas!$I$7:$CB$92,G1360,0),Tablas!$A$13:$B$14,2,0)</f>
        <v>No</v>
      </c>
      <c r="J1360" s="78"/>
      <c r="K1360" s="78"/>
      <c r="L1360" s="78"/>
      <c r="M1360" s="78"/>
      <c r="N1360" s="78"/>
      <c r="O1360" s="78"/>
      <c r="P1360" s="78"/>
      <c r="Q1360" s="78"/>
      <c r="R1360" s="78"/>
      <c r="S1360" s="78"/>
      <c r="T1360" s="78"/>
      <c r="U1360" s="78"/>
      <c r="V1360" s="78" t="str">
        <f>VLOOKUP(D1360,Empresas!$D$7:$CF$91,81,0)</f>
        <v>A</v>
      </c>
      <c r="W1360" s="78" t="str">
        <f>VLOOKUP(D1360,Empresas!$D$7:$M$91,10,0)</f>
        <v>General/Prico</v>
      </c>
      <c r="X1360" s="69" t="str">
        <f t="shared" si="220"/>
        <v>SI</v>
      </c>
      <c r="Y1360" s="153" t="str">
        <f t="shared" si="221"/>
        <v>No aplica</v>
      </c>
      <c r="Z1360" s="147">
        <f>IF(Y1360="No aplica",0,IF(I1360="no",0,IF(I1360="No aplica",0,IF(I1360="Si",1,IF(I1360="Fisico",1,IF(I1360="Electronico",2,VLOOKUP(C1360&amp;"|"&amp;B1360&amp;"|"&amp;D1360,Empresas!$C$6:$CC$92,G1360+6+1,0)))))))</f>
        <v>0</v>
      </c>
      <c r="AA1360" s="147">
        <f>IF(AND($I1360="Si",J1360=1),1,IF(AND($I1360="Fisico",J1360=1),1,IF(AND(J1360=1,$I1360="Electronico"),2,IF(J1360=1,VLOOKUP($C1360&amp;"|"&amp;$B1360&amp;"|"&amp;$D1360,Empresas!$C$6:$CC$92,$G1360+6+1,0),0))))</f>
        <v>0</v>
      </c>
      <c r="AB1360" s="147">
        <f>IF(AND($I1360="Si",K1360=1),1,IF(AND($I1360="Fisico",K1360=1),1,IF(AND(K1360=1,$I1360="Electronico"),2,IF(K1360=1,VLOOKUP($C1360&amp;"|"&amp;$B1360&amp;"|"&amp;$D1360,Empresas!$C$6:$CC$92,$G1360+6+1,0),0))))</f>
        <v>0</v>
      </c>
      <c r="AC1360" s="147">
        <f>IF(AND($I1360="Si",L1360=1),1,IF(AND($I1360="Fisico",L1360=1),1,IF(AND(L1360=1,$I1360="Electronico"),2,IF(L1360=1,VLOOKUP($C1360&amp;"|"&amp;$B1360&amp;"|"&amp;$D1360,Empresas!$C$6:$CC$92,$G1360+6+1,0),0))))</f>
        <v>0</v>
      </c>
      <c r="AD1360" s="147">
        <f>IF(AND($I1360="Si",M1360=1),1,IF(AND($I1360="Fisico",M1360=1),1,IF(AND(M1360=1,$I1360="Electronico"),2,IF(M1360=1,VLOOKUP($C1360&amp;"|"&amp;$B1360&amp;"|"&amp;$D1360,Empresas!$C$6:$CC$92,$G1360+6+1,0),0))))</f>
        <v>0</v>
      </c>
      <c r="AE1360" s="147">
        <f>IF(AND($I1360="Si",N1360=1),1,IF(AND($I1360="Fisico",N1360=1),1,IF(AND(N1360=1,$I1360="Electronico"),2,IF(N1360=1,VLOOKUP($C1360&amp;"|"&amp;$B1360&amp;"|"&amp;$D1360,Empresas!$C$6:$CC$92,$G1360+6+1,0),0))))</f>
        <v>0</v>
      </c>
      <c r="AF1360" s="147">
        <f>IF(AND($I1360="Si",O1360=1),1,IF(AND($I1360="Fisico",O1360=1),1,IF(AND(O1360=1,$I1360="Electronico"),2,IF(O1360=1,VLOOKUP($C1360&amp;"|"&amp;$B1360&amp;"|"&amp;$D1360,Empresas!$C$6:$CC$92,$G1360+6+1,0),0))))</f>
        <v>0</v>
      </c>
      <c r="AG1360" s="147">
        <f>IF(AND($I1360="Si",P1360=1),1,IF(AND($I1360="Fisico",P1360=1),1,IF(AND(P1360=1,$I1360="Electronico"),2,IF(P1360=1,VLOOKUP($C1360&amp;"|"&amp;$B1360&amp;"|"&amp;$D1360,Empresas!$C$6:$CC$92,$G1360+6+1,0),0))))</f>
        <v>0</v>
      </c>
      <c r="AH1360" s="147">
        <f>IF(AND($I1360="Si",Q1360=1),1,IF(AND($I1360="Fisico",Q1360=1),1,IF(AND(Q1360=1,$I1360="Electronico"),2,IF(Q1360=1,VLOOKUP($C1360&amp;"|"&amp;$B1360&amp;"|"&amp;$D1360,Empresas!$C$6:$CC$92,$G1360+6+1,0),0))))</f>
        <v>0</v>
      </c>
      <c r="AI1360" s="147">
        <f>IF(AND($I1360="Si",R1360=1),1,IF(AND($I1360="Fisico",R1360=1),1,IF(AND(R1360=1,$I1360="Electronico"),2,IF(R1360=1,VLOOKUP($C1360&amp;"|"&amp;$B1360&amp;"|"&amp;$D1360,Empresas!$C$6:$CC$92,$G1360+6+1,0),0))))</f>
        <v>0</v>
      </c>
      <c r="AJ1360" s="147">
        <f>IF(AND($I1360="Si",S1360=1),1,IF(AND($I1360="Fisico",S1360=1),1,IF(AND(S1360=1,$I1360="Electronico"),2,IF(S1360=1,VLOOKUP($C1360&amp;"|"&amp;$B1360&amp;"|"&amp;$D1360,Empresas!$C$6:$CC$92,$G1360+6+1,0),0))))</f>
        <v>0</v>
      </c>
      <c r="AK1360" s="147">
        <f>IF(AND($I1360="Si",T1360=1),1,IF(AND($I1360="Fisico",T1360=1),1,IF(AND(T1360=1,$I1360="Electronico"),2,IF(T1360=1,VLOOKUP($C1360&amp;"|"&amp;$B1360&amp;"|"&amp;$D1360,Empresas!$C$6:$CC$92,$G1360+6+1,0),0))))</f>
        <v>0</v>
      </c>
      <c r="AL1360" s="147">
        <f>IF(AND($I1360="Si",U1360=1),1,IF(AND($I1360="Fisico",U1360=1),1,IF(AND(U1360=1,$I1360="Electronico"),2,IF(U1360=1,VLOOKUP($C1360&amp;"|"&amp;$B1360&amp;"|"&amp;$D1360,Empresas!$C$6:$CC$92,$G1360+6+1,0),0))))</f>
        <v>0</v>
      </c>
      <c r="AM1360" s="149">
        <f t="shared" si="222"/>
        <v>0</v>
      </c>
      <c r="AN1360" s="149">
        <f t="shared" si="223"/>
        <v>0</v>
      </c>
      <c r="AO1360" s="152">
        <f t="shared" si="224"/>
        <v>0</v>
      </c>
    </row>
    <row r="1361" spans="1:41" x14ac:dyDescent="0.25">
      <c r="A1361" s="143" t="str">
        <f>VLOOKUP(D1361,Empresas!$D$7:$F$91,3,0)</f>
        <v>Omar</v>
      </c>
      <c r="B1361" s="144" t="str">
        <f>VLOOKUP(D1361,Empresas!$D$7:$G$91,4,0)</f>
        <v>Melisa N.</v>
      </c>
      <c r="C1361" s="144" t="s">
        <v>544</v>
      </c>
      <c r="D1361" s="144" t="s">
        <v>270</v>
      </c>
      <c r="E1361" s="144" t="str">
        <f>VLOOKUP(D1361,Empresas!$D$7:$E$92,2,0)</f>
        <v>JOFRA TOYS EIRL</v>
      </c>
      <c r="F1361" s="144" t="s">
        <v>186</v>
      </c>
      <c r="G1361" s="145">
        <f t="shared" si="226"/>
        <v>65</v>
      </c>
      <c r="H1361" s="145" t="str">
        <f>VLOOKUP(D1361,Empresas!$D$6:$L$92,7,0)</f>
        <v>Mensual</v>
      </c>
      <c r="I1361" s="144" t="str">
        <f>VLOOKUP(VLOOKUP(D1361&amp;"|"&amp;B1361,Empresas!$I$7:$CB$92,G1361,0),Tablas!$A$13:$B$14,2,0)</f>
        <v>No</v>
      </c>
      <c r="J1361" s="78"/>
      <c r="K1361" s="78"/>
      <c r="L1361" s="78"/>
      <c r="M1361" s="78"/>
      <c r="N1361" s="78"/>
      <c r="O1361" s="78"/>
      <c r="P1361" s="78"/>
      <c r="Q1361" s="78"/>
      <c r="R1361" s="78"/>
      <c r="S1361" s="78"/>
      <c r="T1361" s="78"/>
      <c r="U1361" s="78"/>
      <c r="V1361" s="78" t="str">
        <f>VLOOKUP(D1361,Empresas!$D$7:$CF$91,81,0)</f>
        <v>A</v>
      </c>
      <c r="W1361" s="78" t="str">
        <f>VLOOKUP(D1361,Empresas!$D$7:$M$91,10,0)</f>
        <v>General/Prico</v>
      </c>
      <c r="X1361" s="69" t="str">
        <f t="shared" si="220"/>
        <v>SI</v>
      </c>
      <c r="Y1361" s="153" t="str">
        <f t="shared" si="221"/>
        <v>No aplica</v>
      </c>
      <c r="Z1361" s="147">
        <f>IF(Y1361="No aplica",0,IF(I1361="no",0,IF(I1361="No aplica",0,IF(I1361="Si",1,IF(I1361="Fisico",1,IF(I1361="Electronico",2,VLOOKUP(C1361&amp;"|"&amp;B1361&amp;"|"&amp;D1361,Empresas!$C$6:$CC$92,G1361+6+1,0)))))))</f>
        <v>0</v>
      </c>
      <c r="AA1361" s="147">
        <f>IF(AND($I1361="Si",J1361=1),1,IF(AND($I1361="Fisico",J1361=1),1,IF(AND(J1361=1,$I1361="Electronico"),2,IF(J1361=1,VLOOKUP($C1361&amp;"|"&amp;$B1361&amp;"|"&amp;$D1361,Empresas!$C$6:$CC$92,$G1361+6+1,0),0))))</f>
        <v>0</v>
      </c>
      <c r="AB1361" s="147">
        <f>IF(AND($I1361="Si",K1361=1),1,IF(AND($I1361="Fisico",K1361=1),1,IF(AND(K1361=1,$I1361="Electronico"),2,IF(K1361=1,VLOOKUP($C1361&amp;"|"&amp;$B1361&amp;"|"&amp;$D1361,Empresas!$C$6:$CC$92,$G1361+6+1,0),0))))</f>
        <v>0</v>
      </c>
      <c r="AC1361" s="147">
        <f>IF(AND($I1361="Si",L1361=1),1,IF(AND($I1361="Fisico",L1361=1),1,IF(AND(L1361=1,$I1361="Electronico"),2,IF(L1361=1,VLOOKUP($C1361&amp;"|"&amp;$B1361&amp;"|"&amp;$D1361,Empresas!$C$6:$CC$92,$G1361+6+1,0),0))))</f>
        <v>0</v>
      </c>
      <c r="AD1361" s="147">
        <f>IF(AND($I1361="Si",M1361=1),1,IF(AND($I1361="Fisico",M1361=1),1,IF(AND(M1361=1,$I1361="Electronico"),2,IF(M1361=1,VLOOKUP($C1361&amp;"|"&amp;$B1361&amp;"|"&amp;$D1361,Empresas!$C$6:$CC$92,$G1361+6+1,0),0))))</f>
        <v>0</v>
      </c>
      <c r="AE1361" s="147">
        <f>IF(AND($I1361="Si",N1361=1),1,IF(AND($I1361="Fisico",N1361=1),1,IF(AND(N1361=1,$I1361="Electronico"),2,IF(N1361=1,VLOOKUP($C1361&amp;"|"&amp;$B1361&amp;"|"&amp;$D1361,Empresas!$C$6:$CC$92,$G1361+6+1,0),0))))</f>
        <v>0</v>
      </c>
      <c r="AF1361" s="147">
        <f>IF(AND($I1361="Si",O1361=1),1,IF(AND($I1361="Fisico",O1361=1),1,IF(AND(O1361=1,$I1361="Electronico"),2,IF(O1361=1,VLOOKUP($C1361&amp;"|"&amp;$B1361&amp;"|"&amp;$D1361,Empresas!$C$6:$CC$92,$G1361+6+1,0),0))))</f>
        <v>0</v>
      </c>
      <c r="AG1361" s="147">
        <f>IF(AND($I1361="Si",P1361=1),1,IF(AND($I1361="Fisico",P1361=1),1,IF(AND(P1361=1,$I1361="Electronico"),2,IF(P1361=1,VLOOKUP($C1361&amp;"|"&amp;$B1361&amp;"|"&amp;$D1361,Empresas!$C$6:$CC$92,$G1361+6+1,0),0))))</f>
        <v>0</v>
      </c>
      <c r="AH1361" s="147">
        <f>IF(AND($I1361="Si",Q1361=1),1,IF(AND($I1361="Fisico",Q1361=1),1,IF(AND(Q1361=1,$I1361="Electronico"),2,IF(Q1361=1,VLOOKUP($C1361&amp;"|"&amp;$B1361&amp;"|"&amp;$D1361,Empresas!$C$6:$CC$92,$G1361+6+1,0),0))))</f>
        <v>0</v>
      </c>
      <c r="AI1361" s="147">
        <f>IF(AND($I1361="Si",R1361=1),1,IF(AND($I1361="Fisico",R1361=1),1,IF(AND(R1361=1,$I1361="Electronico"),2,IF(R1361=1,VLOOKUP($C1361&amp;"|"&amp;$B1361&amp;"|"&amp;$D1361,Empresas!$C$6:$CC$92,$G1361+6+1,0),0))))</f>
        <v>0</v>
      </c>
      <c r="AJ1361" s="147">
        <f>IF(AND($I1361="Si",S1361=1),1,IF(AND($I1361="Fisico",S1361=1),1,IF(AND(S1361=1,$I1361="Electronico"),2,IF(S1361=1,VLOOKUP($C1361&amp;"|"&amp;$B1361&amp;"|"&amp;$D1361,Empresas!$C$6:$CC$92,$G1361+6+1,0),0))))</f>
        <v>0</v>
      </c>
      <c r="AK1361" s="147">
        <f>IF(AND($I1361="Si",T1361=1),1,IF(AND($I1361="Fisico",T1361=1),1,IF(AND(T1361=1,$I1361="Electronico"),2,IF(T1361=1,VLOOKUP($C1361&amp;"|"&amp;$B1361&amp;"|"&amp;$D1361,Empresas!$C$6:$CC$92,$G1361+6+1,0),0))))</f>
        <v>0</v>
      </c>
      <c r="AL1361" s="147">
        <f>IF(AND($I1361="Si",U1361=1),1,IF(AND($I1361="Fisico",U1361=1),1,IF(AND(U1361=1,$I1361="Electronico"),2,IF(U1361=1,VLOOKUP($C1361&amp;"|"&amp;$B1361&amp;"|"&amp;$D1361,Empresas!$C$6:$CC$92,$G1361+6+1,0),0))))</f>
        <v>0</v>
      </c>
      <c r="AM1361" s="149">
        <f t="shared" si="222"/>
        <v>0</v>
      </c>
      <c r="AN1361" s="149">
        <f t="shared" si="223"/>
        <v>0</v>
      </c>
      <c r="AO1361" s="152">
        <f t="shared" si="224"/>
        <v>0</v>
      </c>
    </row>
    <row r="1362" spans="1:41" x14ac:dyDescent="0.25">
      <c r="A1362" s="143" t="str">
        <f>VLOOKUP(D1362,Empresas!$D$7:$F$91,3,0)</f>
        <v>Omar</v>
      </c>
      <c r="B1362" s="144" t="str">
        <f>VLOOKUP(D1362,Empresas!$D$7:$G$91,4,0)</f>
        <v>Melisa N.</v>
      </c>
      <c r="C1362" s="144" t="s">
        <v>544</v>
      </c>
      <c r="D1362" s="144" t="s">
        <v>270</v>
      </c>
      <c r="E1362" s="144" t="str">
        <f>VLOOKUP(D1362,Empresas!$D$7:$E$92,2,0)</f>
        <v>JOFRA TOYS EIRL</v>
      </c>
      <c r="F1362" s="144" t="s">
        <v>187</v>
      </c>
      <c r="G1362" s="145">
        <f t="shared" si="226"/>
        <v>66</v>
      </c>
      <c r="H1362" s="145" t="str">
        <f>VLOOKUP(D1362,Empresas!$D$6:$L$92,7,0)</f>
        <v>Mensual</v>
      </c>
      <c r="I1362" s="144" t="str">
        <f>VLOOKUP(VLOOKUP(D1362&amp;"|"&amp;B1362,Empresas!$I$7:$CB$92,G1362,0),Tablas!$A$13:$B$14,2,0)</f>
        <v>Si</v>
      </c>
      <c r="J1362" s="78">
        <v>1</v>
      </c>
      <c r="K1362" s="78">
        <v>1</v>
      </c>
      <c r="L1362" s="78">
        <v>1</v>
      </c>
      <c r="M1362" s="78">
        <v>1</v>
      </c>
      <c r="N1362" s="78">
        <v>1</v>
      </c>
      <c r="O1362" s="78">
        <v>1</v>
      </c>
      <c r="P1362" s="78">
        <v>1</v>
      </c>
      <c r="Q1362" s="78">
        <v>1</v>
      </c>
      <c r="R1362" s="78"/>
      <c r="S1362" s="78"/>
      <c r="T1362" s="78"/>
      <c r="U1362" s="78"/>
      <c r="V1362" s="78" t="str">
        <f>VLOOKUP(D1362,Empresas!$D$7:$CF$91,81,0)</f>
        <v>A</v>
      </c>
      <c r="W1362" s="78" t="str">
        <f>VLOOKUP(D1362,Empresas!$D$7:$M$91,10,0)</f>
        <v>General/Prico</v>
      </c>
      <c r="X1362" s="69" t="str">
        <f t="shared" si="220"/>
        <v>SI</v>
      </c>
      <c r="Y1362" s="153" t="str">
        <f t="shared" si="221"/>
        <v>Si aplica</v>
      </c>
      <c r="Z1362" s="147">
        <f>IF(Y1362="No aplica",0,IF(I1362="no",0,IF(I1362="No aplica",0,IF(I1362="Si",1,IF(I1362="Fisico",1,IF(I1362="Electronico",2,VLOOKUP(C1362&amp;"|"&amp;B1362&amp;"|"&amp;D1362,Empresas!$C$6:$CC$92,G1362+6+1,0)))))))</f>
        <v>1</v>
      </c>
      <c r="AA1362" s="147">
        <f>IF(AND($I1362="Si",J1362=1),1,IF(AND($I1362="Fisico",J1362=1),1,IF(AND(J1362=1,$I1362="Electronico"),2,IF(J1362=1,VLOOKUP($C1362&amp;"|"&amp;$B1362&amp;"|"&amp;$D1362,Empresas!$C$6:$CC$92,$G1362+6+1,0),0))))</f>
        <v>1</v>
      </c>
      <c r="AB1362" s="147">
        <f>IF(AND($I1362="Si",K1362=1),1,IF(AND($I1362="Fisico",K1362=1),1,IF(AND(K1362=1,$I1362="Electronico"),2,IF(K1362=1,VLOOKUP($C1362&amp;"|"&amp;$B1362&amp;"|"&amp;$D1362,Empresas!$C$6:$CC$92,$G1362+6+1,0),0))))</f>
        <v>1</v>
      </c>
      <c r="AC1362" s="147">
        <f>IF(AND($I1362="Si",L1362=1),1,IF(AND($I1362="Fisico",L1362=1),1,IF(AND(L1362=1,$I1362="Electronico"),2,IF(L1362=1,VLOOKUP($C1362&amp;"|"&amp;$B1362&amp;"|"&amp;$D1362,Empresas!$C$6:$CC$92,$G1362+6+1,0),0))))</f>
        <v>1</v>
      </c>
      <c r="AD1362" s="147">
        <f>IF(AND($I1362="Si",M1362=1),1,IF(AND($I1362="Fisico",M1362=1),1,IF(AND(M1362=1,$I1362="Electronico"),2,IF(M1362=1,VLOOKUP($C1362&amp;"|"&amp;$B1362&amp;"|"&amp;$D1362,Empresas!$C$6:$CC$92,$G1362+6+1,0),0))))</f>
        <v>1</v>
      </c>
      <c r="AE1362" s="147">
        <f>IF(AND($I1362="Si",N1362=1),1,IF(AND($I1362="Fisico",N1362=1),1,IF(AND(N1362=1,$I1362="Electronico"),2,IF(N1362=1,VLOOKUP($C1362&amp;"|"&amp;$B1362&amp;"|"&amp;$D1362,Empresas!$C$6:$CC$92,$G1362+6+1,0),0))))</f>
        <v>1</v>
      </c>
      <c r="AF1362" s="147">
        <f>IF(AND($I1362="Si",O1362=1),1,IF(AND($I1362="Fisico",O1362=1),1,IF(AND(O1362=1,$I1362="Electronico"),2,IF(O1362=1,VLOOKUP($C1362&amp;"|"&amp;$B1362&amp;"|"&amp;$D1362,Empresas!$C$6:$CC$92,$G1362+6+1,0),0))))</f>
        <v>1</v>
      </c>
      <c r="AG1362" s="147">
        <f>IF(AND($I1362="Si",P1362=1),1,IF(AND($I1362="Fisico",P1362=1),1,IF(AND(P1362=1,$I1362="Electronico"),2,IF(P1362=1,VLOOKUP($C1362&amp;"|"&amp;$B1362&amp;"|"&amp;$D1362,Empresas!$C$6:$CC$92,$G1362+6+1,0),0))))</f>
        <v>1</v>
      </c>
      <c r="AH1362" s="147">
        <f>IF(AND($I1362="Si",Q1362=1),1,IF(AND($I1362="Fisico",Q1362=1),1,IF(AND(Q1362=1,$I1362="Electronico"),2,IF(Q1362=1,VLOOKUP($C1362&amp;"|"&amp;$B1362&amp;"|"&amp;$D1362,Empresas!$C$6:$CC$92,$G1362+6+1,0),0))))</f>
        <v>1</v>
      </c>
      <c r="AI1362" s="147">
        <f>IF(AND($I1362="Si",R1362=1),1,IF(AND($I1362="Fisico",R1362=1),1,IF(AND(R1362=1,$I1362="Electronico"),2,IF(R1362=1,VLOOKUP($C1362&amp;"|"&amp;$B1362&amp;"|"&amp;$D1362,Empresas!$C$6:$CC$92,$G1362+6+1,0),0))))</f>
        <v>0</v>
      </c>
      <c r="AJ1362" s="147">
        <f>IF(AND($I1362="Si",S1362=1),1,IF(AND($I1362="Fisico",S1362=1),1,IF(AND(S1362=1,$I1362="Electronico"),2,IF(S1362=1,VLOOKUP($C1362&amp;"|"&amp;$B1362&amp;"|"&amp;$D1362,Empresas!$C$6:$CC$92,$G1362+6+1,0),0))))</f>
        <v>0</v>
      </c>
      <c r="AK1362" s="147">
        <f>IF(AND($I1362="Si",T1362=1),1,IF(AND($I1362="Fisico",T1362=1),1,IF(AND(T1362=1,$I1362="Electronico"),2,IF(T1362=1,VLOOKUP($C1362&amp;"|"&amp;$B1362&amp;"|"&amp;$D1362,Empresas!$C$6:$CC$92,$G1362+6+1,0),0))))</f>
        <v>0</v>
      </c>
      <c r="AL1362" s="147">
        <f>IF(AND($I1362="Si",U1362=1),1,IF(AND($I1362="Fisico",U1362=1),1,IF(AND(U1362=1,$I1362="Electronico"),2,IF(U1362=1,VLOOKUP($C1362&amp;"|"&amp;$B1362&amp;"|"&amp;$D1362,Empresas!$C$6:$CC$92,$G1362+6+1,0),0))))</f>
        <v>0</v>
      </c>
      <c r="AM1362" s="149">
        <f t="shared" si="222"/>
        <v>8</v>
      </c>
      <c r="AN1362" s="149">
        <f t="shared" si="223"/>
        <v>8</v>
      </c>
      <c r="AO1362" s="152">
        <f t="shared" si="224"/>
        <v>1</v>
      </c>
    </row>
    <row r="1363" spans="1:41" x14ac:dyDescent="0.25">
      <c r="A1363" s="143" t="str">
        <f>VLOOKUP(D1363,Empresas!$D$7:$F$91,3,0)</f>
        <v>Omar</v>
      </c>
      <c r="B1363" s="144" t="str">
        <f>VLOOKUP(D1363,Empresas!$D$7:$G$91,4,0)</f>
        <v>Melisa N.</v>
      </c>
      <c r="C1363" s="144" t="s">
        <v>544</v>
      </c>
      <c r="D1363" s="144" t="s">
        <v>270</v>
      </c>
      <c r="E1363" s="144" t="str">
        <f>VLOOKUP(D1363,Empresas!$D$7:$E$92,2,0)</f>
        <v>JOFRA TOYS EIRL</v>
      </c>
      <c r="F1363" s="144" t="s">
        <v>188</v>
      </c>
      <c r="G1363" s="145">
        <f t="shared" si="226"/>
        <v>67</v>
      </c>
      <c r="H1363" s="145" t="str">
        <f>VLOOKUP(D1363,Empresas!$D$6:$L$92,7,0)</f>
        <v>Mensual</v>
      </c>
      <c r="I1363" s="144" t="str">
        <f>VLOOKUP(VLOOKUP(D1363&amp;"|"&amp;B1363,Empresas!$I$7:$CB$92,G1363,0),Tablas!$A$13:$B$14,2,0)</f>
        <v>Si</v>
      </c>
      <c r="J1363" s="78">
        <v>1</v>
      </c>
      <c r="K1363" s="78">
        <v>1</v>
      </c>
      <c r="L1363" s="78">
        <v>1</v>
      </c>
      <c r="M1363" s="78">
        <v>1</v>
      </c>
      <c r="N1363" s="78">
        <v>1</v>
      </c>
      <c r="O1363" s="78">
        <v>1</v>
      </c>
      <c r="P1363" s="78">
        <v>1</v>
      </c>
      <c r="Q1363" s="78">
        <v>2</v>
      </c>
      <c r="R1363" s="78"/>
      <c r="S1363" s="78"/>
      <c r="T1363" s="78"/>
      <c r="U1363" s="78"/>
      <c r="V1363" s="78" t="str">
        <f>VLOOKUP(D1363,Empresas!$D$7:$CF$91,81,0)</f>
        <v>A</v>
      </c>
      <c r="W1363" s="78" t="str">
        <f>VLOOKUP(D1363,Empresas!$D$7:$M$91,10,0)</f>
        <v>General/Prico</v>
      </c>
      <c r="X1363" s="69" t="str">
        <f t="shared" si="220"/>
        <v>SI</v>
      </c>
      <c r="Y1363" s="153" t="str">
        <f t="shared" si="221"/>
        <v>Si aplica</v>
      </c>
      <c r="Z1363" s="147">
        <f>IF(Y1363="No aplica",0,IF(I1363="no",0,IF(I1363="No aplica",0,IF(I1363="Si",1,IF(I1363="Fisico",1,IF(I1363="Electronico",2,VLOOKUP(C1363&amp;"|"&amp;B1363&amp;"|"&amp;D1363,Empresas!$C$6:$CC$92,G1363+6+1,0)))))))</f>
        <v>1</v>
      </c>
      <c r="AA1363" s="147">
        <f>IF(AND($I1363="Si",J1363=1),1,IF(AND($I1363="Fisico",J1363=1),1,IF(AND(J1363=1,$I1363="Electronico"),2,IF(J1363=1,VLOOKUP($C1363&amp;"|"&amp;$B1363&amp;"|"&amp;$D1363,Empresas!$C$6:$CC$92,$G1363+6+1,0),0))))</f>
        <v>1</v>
      </c>
      <c r="AB1363" s="147">
        <f>IF(AND($I1363="Si",K1363=1),1,IF(AND($I1363="Fisico",K1363=1),1,IF(AND(K1363=1,$I1363="Electronico"),2,IF(K1363=1,VLOOKUP($C1363&amp;"|"&amp;$B1363&amp;"|"&amp;$D1363,Empresas!$C$6:$CC$92,$G1363+6+1,0),0))))</f>
        <v>1</v>
      </c>
      <c r="AC1363" s="147">
        <f>IF(AND($I1363="Si",L1363=1),1,IF(AND($I1363="Fisico",L1363=1),1,IF(AND(L1363=1,$I1363="Electronico"),2,IF(L1363=1,VLOOKUP($C1363&amp;"|"&amp;$B1363&amp;"|"&amp;$D1363,Empresas!$C$6:$CC$92,$G1363+6+1,0),0))))</f>
        <v>1</v>
      </c>
      <c r="AD1363" s="147">
        <f>IF(AND($I1363="Si",M1363=1),1,IF(AND($I1363="Fisico",M1363=1),1,IF(AND(M1363=1,$I1363="Electronico"),2,IF(M1363=1,VLOOKUP($C1363&amp;"|"&amp;$B1363&amp;"|"&amp;$D1363,Empresas!$C$6:$CC$92,$G1363+6+1,0),0))))</f>
        <v>1</v>
      </c>
      <c r="AE1363" s="147">
        <f>IF(AND($I1363="Si",N1363=1),1,IF(AND($I1363="Fisico",N1363=1),1,IF(AND(N1363=1,$I1363="Electronico"),2,IF(N1363=1,VLOOKUP($C1363&amp;"|"&amp;$B1363&amp;"|"&amp;$D1363,Empresas!$C$6:$CC$92,$G1363+6+1,0),0))))</f>
        <v>1</v>
      </c>
      <c r="AF1363" s="147">
        <f>IF(AND($I1363="Si",O1363=1),1,IF(AND($I1363="Fisico",O1363=1),1,IF(AND(O1363=1,$I1363="Electronico"),2,IF(O1363=1,VLOOKUP($C1363&amp;"|"&amp;$B1363&amp;"|"&amp;$D1363,Empresas!$C$6:$CC$92,$G1363+6+1,0),0))))</f>
        <v>1</v>
      </c>
      <c r="AG1363" s="147">
        <f>IF(AND($I1363="Si",P1363=1),1,IF(AND($I1363="Fisico",P1363=1),1,IF(AND(P1363=1,$I1363="Electronico"),2,IF(P1363=1,VLOOKUP($C1363&amp;"|"&amp;$B1363&amp;"|"&amp;$D1363,Empresas!$C$6:$CC$92,$G1363+6+1,0),0))))</f>
        <v>1</v>
      </c>
      <c r="AH1363" s="147">
        <f>IF(AND($I1363="Si",Q1363=1),1,IF(AND($I1363="Fisico",Q1363=1),1,IF(AND(Q1363=1,$I1363="Electronico"),2,IF(Q1363=1,VLOOKUP($C1363&amp;"|"&amp;$B1363&amp;"|"&amp;$D1363,Empresas!$C$6:$CC$92,$G1363+6+1,0),0))))</f>
        <v>0</v>
      </c>
      <c r="AI1363" s="147">
        <f>IF(AND($I1363="Si",R1363=1),1,IF(AND($I1363="Fisico",R1363=1),1,IF(AND(R1363=1,$I1363="Electronico"),2,IF(R1363=1,VLOOKUP($C1363&amp;"|"&amp;$B1363&amp;"|"&amp;$D1363,Empresas!$C$6:$CC$92,$G1363+6+1,0),0))))</f>
        <v>0</v>
      </c>
      <c r="AJ1363" s="147">
        <f>IF(AND($I1363="Si",S1363=1),1,IF(AND($I1363="Fisico",S1363=1),1,IF(AND(S1363=1,$I1363="Electronico"),2,IF(S1363=1,VLOOKUP($C1363&amp;"|"&amp;$B1363&amp;"|"&amp;$D1363,Empresas!$C$6:$CC$92,$G1363+6+1,0),0))))</f>
        <v>0</v>
      </c>
      <c r="AK1363" s="147">
        <f>IF(AND($I1363="Si",T1363=1),1,IF(AND($I1363="Fisico",T1363=1),1,IF(AND(T1363=1,$I1363="Electronico"),2,IF(T1363=1,VLOOKUP($C1363&amp;"|"&amp;$B1363&amp;"|"&amp;$D1363,Empresas!$C$6:$CC$92,$G1363+6+1,0),0))))</f>
        <v>0</v>
      </c>
      <c r="AL1363" s="147">
        <f>IF(AND($I1363="Si",U1363=1),1,IF(AND($I1363="Fisico",U1363=1),1,IF(AND(U1363=1,$I1363="Electronico"),2,IF(U1363=1,VLOOKUP($C1363&amp;"|"&amp;$B1363&amp;"|"&amp;$D1363,Empresas!$C$6:$CC$92,$G1363+6+1,0),0))))</f>
        <v>0</v>
      </c>
      <c r="AM1363" s="149">
        <f t="shared" si="222"/>
        <v>7</v>
      </c>
      <c r="AN1363" s="149">
        <f t="shared" si="223"/>
        <v>8</v>
      </c>
      <c r="AO1363" s="152">
        <f t="shared" si="224"/>
        <v>0.875</v>
      </c>
    </row>
    <row r="1364" spans="1:41" x14ac:dyDescent="0.25">
      <c r="A1364" s="143" t="str">
        <f>VLOOKUP(D1364,Empresas!$D$7:$F$91,3,0)</f>
        <v>Omar</v>
      </c>
      <c r="B1364" s="144" t="str">
        <f>VLOOKUP(D1364,Empresas!$D$7:$G$91,4,0)</f>
        <v>Melisa N.</v>
      </c>
      <c r="C1364" s="144" t="s">
        <v>544</v>
      </c>
      <c r="D1364" s="144" t="s">
        <v>270</v>
      </c>
      <c r="E1364" s="144" t="str">
        <f>VLOOKUP(D1364,Empresas!$D$7:$E$92,2,0)</f>
        <v>JOFRA TOYS EIRL</v>
      </c>
      <c r="F1364" s="144" t="s">
        <v>189</v>
      </c>
      <c r="G1364" s="145">
        <f t="shared" si="226"/>
        <v>68</v>
      </c>
      <c r="H1364" s="145" t="str">
        <f>VLOOKUP(D1364,Empresas!$D$6:$L$92,7,0)</f>
        <v>Mensual</v>
      </c>
      <c r="I1364" s="144" t="str">
        <f>VLOOKUP(VLOOKUP(D1364&amp;"|"&amp;B1364,Empresas!$I$7:$CB$92,G1364,0),Tablas!$A$13:$B$14,2,0)</f>
        <v>No</v>
      </c>
      <c r="J1364" s="78"/>
      <c r="K1364" s="78"/>
      <c r="L1364" s="78"/>
      <c r="M1364" s="78"/>
      <c r="N1364" s="78"/>
      <c r="O1364" s="78"/>
      <c r="P1364" s="78"/>
      <c r="Q1364" s="78"/>
      <c r="R1364" s="78"/>
      <c r="S1364" s="78"/>
      <c r="T1364" s="78"/>
      <c r="U1364" s="78"/>
      <c r="V1364" s="78" t="str">
        <f>VLOOKUP(D1364,Empresas!$D$7:$CF$91,81,0)</f>
        <v>A</v>
      </c>
      <c r="W1364" s="78" t="str">
        <f>VLOOKUP(D1364,Empresas!$D$7:$M$91,10,0)</f>
        <v>General/Prico</v>
      </c>
      <c r="X1364" s="69" t="str">
        <f t="shared" si="220"/>
        <v>SI</v>
      </c>
      <c r="Y1364" s="153" t="str">
        <f t="shared" si="221"/>
        <v>No aplica</v>
      </c>
      <c r="Z1364" s="147">
        <f>IF(Y1364="No aplica",0,IF(I1364="no",0,IF(I1364="No aplica",0,IF(I1364="Si",1,IF(I1364="Fisico",1,IF(I1364="Electronico",2,VLOOKUP(C1364&amp;"|"&amp;B1364&amp;"|"&amp;D1364,Empresas!$C$6:$CC$92,G1364+6+1,0)))))))</f>
        <v>0</v>
      </c>
      <c r="AA1364" s="147">
        <f>IF(AND($I1364="Si",J1364=1),1,IF(AND($I1364="Fisico",J1364=1),1,IF(AND(J1364=1,$I1364="Electronico"),2,IF(J1364=1,VLOOKUP($C1364&amp;"|"&amp;$B1364&amp;"|"&amp;$D1364,Empresas!$C$6:$CC$92,$G1364+6+1,0),0))))</f>
        <v>0</v>
      </c>
      <c r="AB1364" s="147">
        <f>IF(AND($I1364="Si",K1364=1),1,IF(AND($I1364="Fisico",K1364=1),1,IF(AND(K1364=1,$I1364="Electronico"),2,IF(K1364=1,VLOOKUP($C1364&amp;"|"&amp;$B1364&amp;"|"&amp;$D1364,Empresas!$C$6:$CC$92,$G1364+6+1,0),0))))</f>
        <v>0</v>
      </c>
      <c r="AC1364" s="147">
        <f>IF(AND($I1364="Si",L1364=1),1,IF(AND($I1364="Fisico",L1364=1),1,IF(AND(L1364=1,$I1364="Electronico"),2,IF(L1364=1,VLOOKUP($C1364&amp;"|"&amp;$B1364&amp;"|"&amp;$D1364,Empresas!$C$6:$CC$92,$G1364+6+1,0),0))))</f>
        <v>0</v>
      </c>
      <c r="AD1364" s="147">
        <f>IF(AND($I1364="Si",M1364=1),1,IF(AND($I1364="Fisico",M1364=1),1,IF(AND(M1364=1,$I1364="Electronico"),2,IF(M1364=1,VLOOKUP($C1364&amp;"|"&amp;$B1364&amp;"|"&amp;$D1364,Empresas!$C$6:$CC$92,$G1364+6+1,0),0))))</f>
        <v>0</v>
      </c>
      <c r="AE1364" s="147">
        <f>IF(AND($I1364="Si",N1364=1),1,IF(AND($I1364="Fisico",N1364=1),1,IF(AND(N1364=1,$I1364="Electronico"),2,IF(N1364=1,VLOOKUP($C1364&amp;"|"&amp;$B1364&amp;"|"&amp;$D1364,Empresas!$C$6:$CC$92,$G1364+6+1,0),0))))</f>
        <v>0</v>
      </c>
      <c r="AF1364" s="147">
        <f>IF(AND($I1364="Si",O1364=1),1,IF(AND($I1364="Fisico",O1364=1),1,IF(AND(O1364=1,$I1364="Electronico"),2,IF(O1364=1,VLOOKUP($C1364&amp;"|"&amp;$B1364&amp;"|"&amp;$D1364,Empresas!$C$6:$CC$92,$G1364+6+1,0),0))))</f>
        <v>0</v>
      </c>
      <c r="AG1364" s="147">
        <f>IF(AND($I1364="Si",P1364=1),1,IF(AND($I1364="Fisico",P1364=1),1,IF(AND(P1364=1,$I1364="Electronico"),2,IF(P1364=1,VLOOKUP($C1364&amp;"|"&amp;$B1364&amp;"|"&amp;$D1364,Empresas!$C$6:$CC$92,$G1364+6+1,0),0))))</f>
        <v>0</v>
      </c>
      <c r="AH1364" s="147">
        <f>IF(AND($I1364="Si",Q1364=1),1,IF(AND($I1364="Fisico",Q1364=1),1,IF(AND(Q1364=1,$I1364="Electronico"),2,IF(Q1364=1,VLOOKUP($C1364&amp;"|"&amp;$B1364&amp;"|"&amp;$D1364,Empresas!$C$6:$CC$92,$G1364+6+1,0),0))))</f>
        <v>0</v>
      </c>
      <c r="AI1364" s="147">
        <f>IF(AND($I1364="Si",R1364=1),1,IF(AND($I1364="Fisico",R1364=1),1,IF(AND(R1364=1,$I1364="Electronico"),2,IF(R1364=1,VLOOKUP($C1364&amp;"|"&amp;$B1364&amp;"|"&amp;$D1364,Empresas!$C$6:$CC$92,$G1364+6+1,0),0))))</f>
        <v>0</v>
      </c>
      <c r="AJ1364" s="147">
        <f>IF(AND($I1364="Si",S1364=1),1,IF(AND($I1364="Fisico",S1364=1),1,IF(AND(S1364=1,$I1364="Electronico"),2,IF(S1364=1,VLOOKUP($C1364&amp;"|"&amp;$B1364&amp;"|"&amp;$D1364,Empresas!$C$6:$CC$92,$G1364+6+1,0),0))))</f>
        <v>0</v>
      </c>
      <c r="AK1364" s="147">
        <f>IF(AND($I1364="Si",T1364=1),1,IF(AND($I1364="Fisico",T1364=1),1,IF(AND(T1364=1,$I1364="Electronico"),2,IF(T1364=1,VLOOKUP($C1364&amp;"|"&amp;$B1364&amp;"|"&amp;$D1364,Empresas!$C$6:$CC$92,$G1364+6+1,0),0))))</f>
        <v>0</v>
      </c>
      <c r="AL1364" s="147">
        <f>IF(AND($I1364="Si",U1364=1),1,IF(AND($I1364="Fisico",U1364=1),1,IF(AND(U1364=1,$I1364="Electronico"),2,IF(U1364=1,VLOOKUP($C1364&amp;"|"&amp;$B1364&amp;"|"&amp;$D1364,Empresas!$C$6:$CC$92,$G1364+6+1,0),0))))</f>
        <v>0</v>
      </c>
      <c r="AM1364" s="149">
        <f t="shared" si="222"/>
        <v>0</v>
      </c>
      <c r="AN1364" s="149">
        <f t="shared" si="223"/>
        <v>0</v>
      </c>
      <c r="AO1364" s="152">
        <f t="shared" si="224"/>
        <v>0</v>
      </c>
    </row>
    <row r="1365" spans="1:41" x14ac:dyDescent="0.25">
      <c r="A1365" s="143" t="str">
        <f>VLOOKUP(D1365,Empresas!$D$7:$F$91,3,0)</f>
        <v>Omar</v>
      </c>
      <c r="B1365" s="144" t="str">
        <f>VLOOKUP(D1365,Empresas!$D$7:$G$91,4,0)</f>
        <v>Melisa N.</v>
      </c>
      <c r="C1365" s="144" t="s">
        <v>544</v>
      </c>
      <c r="D1365" s="144" t="s">
        <v>270</v>
      </c>
      <c r="E1365" s="144" t="str">
        <f>VLOOKUP(D1365,Empresas!$D$7:$E$92,2,0)</f>
        <v>JOFRA TOYS EIRL</v>
      </c>
      <c r="F1365" s="144" t="s">
        <v>190</v>
      </c>
      <c r="G1365" s="145">
        <f t="shared" si="226"/>
        <v>69</v>
      </c>
      <c r="H1365" s="145" t="str">
        <f>VLOOKUP(D1365,Empresas!$D$6:$L$92,7,0)</f>
        <v>Mensual</v>
      </c>
      <c r="I1365" s="144" t="str">
        <f>VLOOKUP(VLOOKUP(D1365&amp;"|"&amp;B1365,Empresas!$I$7:$CB$92,G1365,0),Tablas!$A$13:$B$14,2,0)</f>
        <v>No</v>
      </c>
      <c r="J1365" s="78"/>
      <c r="K1365" s="78"/>
      <c r="L1365" s="78"/>
      <c r="M1365" s="78"/>
      <c r="N1365" s="78"/>
      <c r="O1365" s="78"/>
      <c r="P1365" s="78"/>
      <c r="Q1365" s="78"/>
      <c r="R1365" s="78"/>
      <c r="S1365" s="78"/>
      <c r="T1365" s="78"/>
      <c r="U1365" s="78"/>
      <c r="V1365" s="78" t="str">
        <f>VLOOKUP(D1365,Empresas!$D$7:$CF$91,81,0)</f>
        <v>A</v>
      </c>
      <c r="W1365" s="78" t="str">
        <f>VLOOKUP(D1365,Empresas!$D$7:$M$91,10,0)</f>
        <v>General/Prico</v>
      </c>
      <c r="X1365" s="69" t="str">
        <f t="shared" si="220"/>
        <v>NO</v>
      </c>
      <c r="Y1365" s="153" t="str">
        <f t="shared" si="221"/>
        <v>No aplica</v>
      </c>
      <c r="Z1365" s="147">
        <f>IF(Y1365="No aplica",0,IF(I1365="no",0,IF(I1365="No aplica",0,IF(I1365="Si",1,IF(I1365="Fisico",1,IF(I1365="Electronico",2,VLOOKUP(C1365&amp;"|"&amp;B1365&amp;"|"&amp;D1365,Empresas!$C$6:$CC$92,G1365+6+1,0)))))))</f>
        <v>0</v>
      </c>
      <c r="AA1365" s="147">
        <f>IF(AND($I1365="Si",J1365=1),1,IF(AND($I1365="Fisico",J1365=1),1,IF(AND(J1365=1,$I1365="Electronico"),2,IF(J1365=1,VLOOKUP($C1365&amp;"|"&amp;$B1365&amp;"|"&amp;$D1365,Empresas!$C$6:$CC$92,$G1365+6+1,0),0))))</f>
        <v>0</v>
      </c>
      <c r="AB1365" s="147">
        <f>IF(AND($I1365="Si",K1365=1),1,IF(AND($I1365="Fisico",K1365=1),1,IF(AND(K1365=1,$I1365="Electronico"),2,IF(K1365=1,VLOOKUP($C1365&amp;"|"&amp;$B1365&amp;"|"&amp;$D1365,Empresas!$C$6:$CC$92,$G1365+6+1,0),0))))</f>
        <v>0</v>
      </c>
      <c r="AC1365" s="147">
        <f>IF(AND($I1365="Si",L1365=1),1,IF(AND($I1365="Fisico",L1365=1),1,IF(AND(L1365=1,$I1365="Electronico"),2,IF(L1365=1,VLOOKUP($C1365&amp;"|"&amp;$B1365&amp;"|"&amp;$D1365,Empresas!$C$6:$CC$92,$G1365+6+1,0),0))))</f>
        <v>0</v>
      </c>
      <c r="AD1365" s="147">
        <f>IF(AND($I1365="Si",M1365=1),1,IF(AND($I1365="Fisico",M1365=1),1,IF(AND(M1365=1,$I1365="Electronico"),2,IF(M1365=1,VLOOKUP($C1365&amp;"|"&amp;$B1365&amp;"|"&amp;$D1365,Empresas!$C$6:$CC$92,$G1365+6+1,0),0))))</f>
        <v>0</v>
      </c>
      <c r="AE1365" s="147">
        <f>IF(AND($I1365="Si",N1365=1),1,IF(AND($I1365="Fisico",N1365=1),1,IF(AND(N1365=1,$I1365="Electronico"),2,IF(N1365=1,VLOOKUP($C1365&amp;"|"&amp;$B1365&amp;"|"&amp;$D1365,Empresas!$C$6:$CC$92,$G1365+6+1,0),0))))</f>
        <v>0</v>
      </c>
      <c r="AF1365" s="147">
        <f>IF(AND($I1365="Si",O1365=1),1,IF(AND($I1365="Fisico",O1365=1),1,IF(AND(O1365=1,$I1365="Electronico"),2,IF(O1365=1,VLOOKUP($C1365&amp;"|"&amp;$B1365&amp;"|"&amp;$D1365,Empresas!$C$6:$CC$92,$G1365+6+1,0),0))))</f>
        <v>0</v>
      </c>
      <c r="AG1365" s="147">
        <f>IF(AND($I1365="Si",P1365=1),1,IF(AND($I1365="Fisico",P1365=1),1,IF(AND(P1365=1,$I1365="Electronico"),2,IF(P1365=1,VLOOKUP($C1365&amp;"|"&amp;$B1365&amp;"|"&amp;$D1365,Empresas!$C$6:$CC$92,$G1365+6+1,0),0))))</f>
        <v>0</v>
      </c>
      <c r="AH1365" s="147">
        <f>IF(AND($I1365="Si",Q1365=1),1,IF(AND($I1365="Fisico",Q1365=1),1,IF(AND(Q1365=1,$I1365="Electronico"),2,IF(Q1365=1,VLOOKUP($C1365&amp;"|"&amp;$B1365&amp;"|"&amp;$D1365,Empresas!$C$6:$CC$92,$G1365+6+1,0),0))))</f>
        <v>0</v>
      </c>
      <c r="AI1365" s="147">
        <f>IF(AND($I1365="Si",R1365=1),1,IF(AND($I1365="Fisico",R1365=1),1,IF(AND(R1365=1,$I1365="Electronico"),2,IF(R1365=1,VLOOKUP($C1365&amp;"|"&amp;$B1365&amp;"|"&amp;$D1365,Empresas!$C$6:$CC$92,$G1365+6+1,0),0))))</f>
        <v>0</v>
      </c>
      <c r="AJ1365" s="147">
        <f>IF(AND($I1365="Si",S1365=1),1,IF(AND($I1365="Fisico",S1365=1),1,IF(AND(S1365=1,$I1365="Electronico"),2,IF(S1365=1,VLOOKUP($C1365&amp;"|"&amp;$B1365&amp;"|"&amp;$D1365,Empresas!$C$6:$CC$92,$G1365+6+1,0),0))))</f>
        <v>0</v>
      </c>
      <c r="AK1365" s="147">
        <f>IF(AND($I1365="Si",T1365=1),1,IF(AND($I1365="Fisico",T1365=1),1,IF(AND(T1365=1,$I1365="Electronico"),2,IF(T1365=1,VLOOKUP($C1365&amp;"|"&amp;$B1365&amp;"|"&amp;$D1365,Empresas!$C$6:$CC$92,$G1365+6+1,0),0))))</f>
        <v>0</v>
      </c>
      <c r="AL1365" s="147">
        <f>IF(AND($I1365="Si",U1365=1),1,IF(AND($I1365="Fisico",U1365=1),1,IF(AND(U1365=1,$I1365="Electronico"),2,IF(U1365=1,VLOOKUP($C1365&amp;"|"&amp;$B1365&amp;"|"&amp;$D1365,Empresas!$C$6:$CC$92,$G1365+6+1,0),0))))</f>
        <v>0</v>
      </c>
      <c r="AM1365" s="149">
        <f t="shared" si="222"/>
        <v>0</v>
      </c>
      <c r="AN1365" s="149">
        <f t="shared" si="223"/>
        <v>0</v>
      </c>
      <c r="AO1365" s="152">
        <f t="shared" si="224"/>
        <v>0</v>
      </c>
    </row>
    <row r="1366" spans="1:41" x14ac:dyDescent="0.25">
      <c r="A1366" s="143" t="str">
        <f>VLOOKUP(D1366,Empresas!$D$7:$F$91,3,0)</f>
        <v>Omar</v>
      </c>
      <c r="B1366" s="144" t="str">
        <f>VLOOKUP(D1366,Empresas!$D$7:$G$91,4,0)</f>
        <v>Melisa N.</v>
      </c>
      <c r="C1366" s="144" t="s">
        <v>544</v>
      </c>
      <c r="D1366" s="144" t="s">
        <v>270</v>
      </c>
      <c r="E1366" s="144" t="str">
        <f>VLOOKUP(D1366,Empresas!$D$7:$E$92,2,0)</f>
        <v>JOFRA TOYS EIRL</v>
      </c>
      <c r="F1366" s="146" t="s">
        <v>191</v>
      </c>
      <c r="G1366" s="145">
        <f t="shared" si="226"/>
        <v>70</v>
      </c>
      <c r="H1366" s="145" t="str">
        <f>VLOOKUP(D1366,Empresas!$D$6:$L$92,7,0)</f>
        <v>Mensual</v>
      </c>
      <c r="I1366" s="144" t="str">
        <f>VLOOKUP(VLOOKUP(D1366&amp;"|"&amp;B1366,Empresas!$I$7:$CB$92,G1366,0),Tablas!$A$13:$B$14,2,0)</f>
        <v>No</v>
      </c>
      <c r="J1366" s="78"/>
      <c r="K1366" s="78"/>
      <c r="L1366" s="78"/>
      <c r="M1366" s="78"/>
      <c r="N1366" s="78"/>
      <c r="O1366" s="78"/>
      <c r="P1366" s="78"/>
      <c r="Q1366" s="78"/>
      <c r="R1366" s="78"/>
      <c r="S1366" s="78"/>
      <c r="T1366" s="78"/>
      <c r="U1366" s="78"/>
      <c r="V1366" s="78" t="str">
        <f>VLOOKUP(D1366,Empresas!$D$7:$CF$91,81,0)</f>
        <v>A</v>
      </c>
      <c r="W1366" s="78" t="str">
        <f>VLOOKUP(D1366,Empresas!$D$7:$M$91,10,0)</f>
        <v>General/Prico</v>
      </c>
      <c r="X1366" s="69" t="str">
        <f t="shared" si="220"/>
        <v>NO</v>
      </c>
      <c r="Y1366" s="153" t="str">
        <f t="shared" si="221"/>
        <v>No aplica</v>
      </c>
      <c r="Z1366" s="147">
        <f>IF(Y1366="No aplica",0,IF(I1366="no",0,IF(I1366="No aplica",0,IF(I1366="Si",1,IF(I1366="Fisico",1,IF(I1366="Electronico",2,VLOOKUP(C1366&amp;"|"&amp;B1366&amp;"|"&amp;D1366,Empresas!$C$6:$CC$92,G1366+6+1,0)))))))</f>
        <v>0</v>
      </c>
      <c r="AA1366" s="147">
        <f>IF(AND($I1366="Si",J1366=1),1,IF(AND($I1366="Fisico",J1366=1),1,IF(AND(J1366=1,$I1366="Electronico"),2,IF(J1366=1,VLOOKUP($C1366&amp;"|"&amp;$B1366&amp;"|"&amp;$D1366,Empresas!$C$6:$CC$92,$G1366+6+1,0),0))))</f>
        <v>0</v>
      </c>
      <c r="AB1366" s="147">
        <f>IF(AND($I1366="Si",K1366=1),1,IF(AND($I1366="Fisico",K1366=1),1,IF(AND(K1366=1,$I1366="Electronico"),2,IF(K1366=1,VLOOKUP($C1366&amp;"|"&amp;$B1366&amp;"|"&amp;$D1366,Empresas!$C$6:$CC$92,$G1366+6+1,0),0))))</f>
        <v>0</v>
      </c>
      <c r="AC1366" s="147">
        <f>IF(AND($I1366="Si",L1366=1),1,IF(AND($I1366="Fisico",L1366=1),1,IF(AND(L1366=1,$I1366="Electronico"),2,IF(L1366=1,VLOOKUP($C1366&amp;"|"&amp;$B1366&amp;"|"&amp;$D1366,Empresas!$C$6:$CC$92,$G1366+6+1,0),0))))</f>
        <v>0</v>
      </c>
      <c r="AD1366" s="147">
        <f>IF(AND($I1366="Si",M1366=1),1,IF(AND($I1366="Fisico",M1366=1),1,IF(AND(M1366=1,$I1366="Electronico"),2,IF(M1366=1,VLOOKUP($C1366&amp;"|"&amp;$B1366&amp;"|"&amp;$D1366,Empresas!$C$6:$CC$92,$G1366+6+1,0),0))))</f>
        <v>0</v>
      </c>
      <c r="AE1366" s="147">
        <f>IF(AND($I1366="Si",N1366=1),1,IF(AND($I1366="Fisico",N1366=1),1,IF(AND(N1366=1,$I1366="Electronico"),2,IF(N1366=1,VLOOKUP($C1366&amp;"|"&amp;$B1366&amp;"|"&amp;$D1366,Empresas!$C$6:$CC$92,$G1366+6+1,0),0))))</f>
        <v>0</v>
      </c>
      <c r="AF1366" s="147">
        <f>IF(AND($I1366="Si",O1366=1),1,IF(AND($I1366="Fisico",O1366=1),1,IF(AND(O1366=1,$I1366="Electronico"),2,IF(O1366=1,VLOOKUP($C1366&amp;"|"&amp;$B1366&amp;"|"&amp;$D1366,Empresas!$C$6:$CC$92,$G1366+6+1,0),0))))</f>
        <v>0</v>
      </c>
      <c r="AG1366" s="147">
        <f>IF(AND($I1366="Si",P1366=1),1,IF(AND($I1366="Fisico",P1366=1),1,IF(AND(P1366=1,$I1366="Electronico"),2,IF(P1366=1,VLOOKUP($C1366&amp;"|"&amp;$B1366&amp;"|"&amp;$D1366,Empresas!$C$6:$CC$92,$G1366+6+1,0),0))))</f>
        <v>0</v>
      </c>
      <c r="AH1366" s="147">
        <f>IF(AND($I1366="Si",Q1366=1),1,IF(AND($I1366="Fisico",Q1366=1),1,IF(AND(Q1366=1,$I1366="Electronico"),2,IF(Q1366=1,VLOOKUP($C1366&amp;"|"&amp;$B1366&amp;"|"&amp;$D1366,Empresas!$C$6:$CC$92,$G1366+6+1,0),0))))</f>
        <v>0</v>
      </c>
      <c r="AI1366" s="147">
        <f>IF(AND($I1366="Si",R1366=1),1,IF(AND($I1366="Fisico",R1366=1),1,IF(AND(R1366=1,$I1366="Electronico"),2,IF(R1366=1,VLOOKUP($C1366&amp;"|"&amp;$B1366&amp;"|"&amp;$D1366,Empresas!$C$6:$CC$92,$G1366+6+1,0),0))))</f>
        <v>0</v>
      </c>
      <c r="AJ1366" s="147">
        <f>IF(AND($I1366="Si",S1366=1),1,IF(AND($I1366="Fisico",S1366=1),1,IF(AND(S1366=1,$I1366="Electronico"),2,IF(S1366=1,VLOOKUP($C1366&amp;"|"&amp;$B1366&amp;"|"&amp;$D1366,Empresas!$C$6:$CC$92,$G1366+6+1,0),0))))</f>
        <v>0</v>
      </c>
      <c r="AK1366" s="147">
        <f>IF(AND($I1366="Si",T1366=1),1,IF(AND($I1366="Fisico",T1366=1),1,IF(AND(T1366=1,$I1366="Electronico"),2,IF(T1366=1,VLOOKUP($C1366&amp;"|"&amp;$B1366&amp;"|"&amp;$D1366,Empresas!$C$6:$CC$92,$G1366+6+1,0),0))))</f>
        <v>0</v>
      </c>
      <c r="AL1366" s="147">
        <f>IF(AND($I1366="Si",U1366=1),1,IF(AND($I1366="Fisico",U1366=1),1,IF(AND(U1366=1,$I1366="Electronico"),2,IF(U1366=1,VLOOKUP($C1366&amp;"|"&amp;$B1366&amp;"|"&amp;$D1366,Empresas!$C$6:$CC$92,$G1366+6+1,0),0))))</f>
        <v>0</v>
      </c>
      <c r="AM1366" s="149">
        <f t="shared" si="222"/>
        <v>0</v>
      </c>
      <c r="AN1366" s="149">
        <f t="shared" si="223"/>
        <v>0</v>
      </c>
      <c r="AO1366" s="152">
        <f t="shared" si="224"/>
        <v>0</v>
      </c>
    </row>
    <row r="1367" spans="1:41" x14ac:dyDescent="0.25">
      <c r="A1367" s="143" t="str">
        <f>VLOOKUP(D1367,Empresas!$D$7:$F$91,3,0)</f>
        <v>Omar</v>
      </c>
      <c r="B1367" s="144" t="str">
        <f>VLOOKUP(D1367,Empresas!$D$7:$G$91,4,0)</f>
        <v>Melisa N.</v>
      </c>
      <c r="C1367" s="144" t="s">
        <v>544</v>
      </c>
      <c r="D1367" s="144" t="s">
        <v>270</v>
      </c>
      <c r="E1367" s="144" t="str">
        <f>VLOOKUP(D1367,Empresas!$D$7:$E$92,2,0)</f>
        <v>JOFRA TOYS EIRL</v>
      </c>
      <c r="F1367" s="144" t="s">
        <v>192</v>
      </c>
      <c r="G1367" s="145">
        <f t="shared" si="226"/>
        <v>71</v>
      </c>
      <c r="H1367" s="145" t="str">
        <f>VLOOKUP(D1367,Empresas!$D$6:$L$92,7,0)</f>
        <v>Mensual</v>
      </c>
      <c r="I1367" s="144" t="str">
        <f>VLOOKUP(VLOOKUP(D1367&amp;"|"&amp;B1367,Empresas!$I$7:$CB$92,G1367,0),Tablas!$A$13:$B$14,2,0)</f>
        <v>No</v>
      </c>
      <c r="J1367" s="78"/>
      <c r="K1367" s="78"/>
      <c r="L1367" s="78"/>
      <c r="M1367" s="78"/>
      <c r="N1367" s="78"/>
      <c r="O1367" s="78"/>
      <c r="P1367" s="78"/>
      <c r="Q1367" s="78"/>
      <c r="R1367" s="78"/>
      <c r="S1367" s="78"/>
      <c r="T1367" s="78"/>
      <c r="U1367" s="78"/>
      <c r="V1367" s="78" t="str">
        <f>VLOOKUP(D1367,Empresas!$D$7:$CF$91,81,0)</f>
        <v>A</v>
      </c>
      <c r="W1367" s="78" t="str">
        <f>VLOOKUP(D1367,Empresas!$D$7:$M$91,10,0)</f>
        <v>General/Prico</v>
      </c>
      <c r="X1367" s="69" t="str">
        <f t="shared" si="220"/>
        <v>NO</v>
      </c>
      <c r="Y1367" s="153" t="str">
        <f t="shared" si="221"/>
        <v>No aplica</v>
      </c>
      <c r="Z1367" s="147">
        <f>IF(Y1367="No aplica",0,IF(I1367="no",0,IF(I1367="No aplica",0,IF(I1367="Si",1,IF(I1367="Fisico",1,IF(I1367="Electronico",2,VLOOKUP(C1367&amp;"|"&amp;B1367&amp;"|"&amp;D1367,Empresas!$C$6:$CC$92,G1367+6+1,0)))))))</f>
        <v>0</v>
      </c>
      <c r="AA1367" s="147">
        <f>IF(AND($I1367="Si",J1367=1),1,IF(AND($I1367="Fisico",J1367=1),1,IF(AND(J1367=1,$I1367="Electronico"),2,IF(J1367=1,VLOOKUP($C1367&amp;"|"&amp;$B1367&amp;"|"&amp;$D1367,Empresas!$C$6:$CC$92,$G1367+6+1,0),0))))</f>
        <v>0</v>
      </c>
      <c r="AB1367" s="147">
        <f>IF(AND($I1367="Si",K1367=1),1,IF(AND($I1367="Fisico",K1367=1),1,IF(AND(K1367=1,$I1367="Electronico"),2,IF(K1367=1,VLOOKUP($C1367&amp;"|"&amp;$B1367&amp;"|"&amp;$D1367,Empresas!$C$6:$CC$92,$G1367+6+1,0),0))))</f>
        <v>0</v>
      </c>
      <c r="AC1367" s="147">
        <f>IF(AND($I1367="Si",L1367=1),1,IF(AND($I1367="Fisico",L1367=1),1,IF(AND(L1367=1,$I1367="Electronico"),2,IF(L1367=1,VLOOKUP($C1367&amp;"|"&amp;$B1367&amp;"|"&amp;$D1367,Empresas!$C$6:$CC$92,$G1367+6+1,0),0))))</f>
        <v>0</v>
      </c>
      <c r="AD1367" s="147">
        <f>IF(AND($I1367="Si",M1367=1),1,IF(AND($I1367="Fisico",M1367=1),1,IF(AND(M1367=1,$I1367="Electronico"),2,IF(M1367=1,VLOOKUP($C1367&amp;"|"&amp;$B1367&amp;"|"&amp;$D1367,Empresas!$C$6:$CC$92,$G1367+6+1,0),0))))</f>
        <v>0</v>
      </c>
      <c r="AE1367" s="147">
        <f>IF(AND($I1367="Si",N1367=1),1,IF(AND($I1367="Fisico",N1367=1),1,IF(AND(N1367=1,$I1367="Electronico"),2,IF(N1367=1,VLOOKUP($C1367&amp;"|"&amp;$B1367&amp;"|"&amp;$D1367,Empresas!$C$6:$CC$92,$G1367+6+1,0),0))))</f>
        <v>0</v>
      </c>
      <c r="AF1367" s="147">
        <f>IF(AND($I1367="Si",O1367=1),1,IF(AND($I1367="Fisico",O1367=1),1,IF(AND(O1367=1,$I1367="Electronico"),2,IF(O1367=1,VLOOKUP($C1367&amp;"|"&amp;$B1367&amp;"|"&amp;$D1367,Empresas!$C$6:$CC$92,$G1367+6+1,0),0))))</f>
        <v>0</v>
      </c>
      <c r="AG1367" s="147">
        <f>IF(AND($I1367="Si",P1367=1),1,IF(AND($I1367="Fisico",P1367=1),1,IF(AND(P1367=1,$I1367="Electronico"),2,IF(P1367=1,VLOOKUP($C1367&amp;"|"&amp;$B1367&amp;"|"&amp;$D1367,Empresas!$C$6:$CC$92,$G1367+6+1,0),0))))</f>
        <v>0</v>
      </c>
      <c r="AH1367" s="147">
        <f>IF(AND($I1367="Si",Q1367=1),1,IF(AND($I1367="Fisico",Q1367=1),1,IF(AND(Q1367=1,$I1367="Electronico"),2,IF(Q1367=1,VLOOKUP($C1367&amp;"|"&amp;$B1367&amp;"|"&amp;$D1367,Empresas!$C$6:$CC$92,$G1367+6+1,0),0))))</f>
        <v>0</v>
      </c>
      <c r="AI1367" s="147">
        <f>IF(AND($I1367="Si",R1367=1),1,IF(AND($I1367="Fisico",R1367=1),1,IF(AND(R1367=1,$I1367="Electronico"),2,IF(R1367=1,VLOOKUP($C1367&amp;"|"&amp;$B1367&amp;"|"&amp;$D1367,Empresas!$C$6:$CC$92,$G1367+6+1,0),0))))</f>
        <v>0</v>
      </c>
      <c r="AJ1367" s="147">
        <f>IF(AND($I1367="Si",S1367=1),1,IF(AND($I1367="Fisico",S1367=1),1,IF(AND(S1367=1,$I1367="Electronico"),2,IF(S1367=1,VLOOKUP($C1367&amp;"|"&amp;$B1367&amp;"|"&amp;$D1367,Empresas!$C$6:$CC$92,$G1367+6+1,0),0))))</f>
        <v>0</v>
      </c>
      <c r="AK1367" s="147">
        <f>IF(AND($I1367="Si",T1367=1),1,IF(AND($I1367="Fisico",T1367=1),1,IF(AND(T1367=1,$I1367="Electronico"),2,IF(T1367=1,VLOOKUP($C1367&amp;"|"&amp;$B1367&amp;"|"&amp;$D1367,Empresas!$C$6:$CC$92,$G1367+6+1,0),0))))</f>
        <v>0</v>
      </c>
      <c r="AL1367" s="147">
        <f>IF(AND($I1367="Si",U1367=1),1,IF(AND($I1367="Fisico",U1367=1),1,IF(AND(U1367=1,$I1367="Electronico"),2,IF(U1367=1,VLOOKUP($C1367&amp;"|"&amp;$B1367&amp;"|"&amp;$D1367,Empresas!$C$6:$CC$92,$G1367+6+1,0),0))))</f>
        <v>0</v>
      </c>
      <c r="AM1367" s="149">
        <f t="shared" si="222"/>
        <v>0</v>
      </c>
      <c r="AN1367" s="149">
        <f t="shared" si="223"/>
        <v>0</v>
      </c>
      <c r="AO1367" s="152">
        <f t="shared" si="224"/>
        <v>0</v>
      </c>
    </row>
    <row r="1368" spans="1:41" x14ac:dyDescent="0.25">
      <c r="A1368" s="137" t="str">
        <f>VLOOKUP(D1368,Empresas!$D$7:$F$91,3,0)</f>
        <v>Omar</v>
      </c>
      <c r="B1368" s="138" t="str">
        <f>VLOOKUP(D1368,Empresas!$D$7:$G$91,4,0)</f>
        <v>Melisa N.</v>
      </c>
      <c r="C1368" s="138" t="s">
        <v>544</v>
      </c>
      <c r="D1368" s="138" t="s">
        <v>246</v>
      </c>
      <c r="E1368" s="138" t="str">
        <f>VLOOKUP(D1368,Empresas!$D$7:$E$92,2,0)</f>
        <v>NAYRA IMPORT EXPORT E.I.R.L</v>
      </c>
      <c r="F1368" s="138" t="s">
        <v>158</v>
      </c>
      <c r="G1368" s="139">
        <f>+Empresas!$O$2</f>
        <v>7</v>
      </c>
      <c r="H1368" s="139" t="str">
        <f>VLOOKUP(D1368,Empresas!$D$6:$L$92,7,0)</f>
        <v>Mensual</v>
      </c>
      <c r="I1368" s="138" t="str">
        <f>VLOOKUP(VLOOKUP(D1368&amp;"|"&amp;B1368,Empresas!$I$7:$CB$92,G1368,0),Tablas!$A$3:$B$5,2,0)</f>
        <v>Registro y analisis</v>
      </c>
      <c r="J1368" s="78">
        <v>1</v>
      </c>
      <c r="K1368" s="78">
        <v>1</v>
      </c>
      <c r="L1368" s="78">
        <v>1</v>
      </c>
      <c r="M1368" s="78">
        <v>1</v>
      </c>
      <c r="N1368" s="78">
        <v>1</v>
      </c>
      <c r="O1368" s="78">
        <v>1</v>
      </c>
      <c r="P1368" s="78">
        <v>1</v>
      </c>
      <c r="Q1368" s="78">
        <v>1</v>
      </c>
      <c r="R1368" s="78"/>
      <c r="S1368" s="78"/>
      <c r="T1368" s="78"/>
      <c r="U1368" s="78"/>
      <c r="V1368" s="78" t="str">
        <f>VLOOKUP(D1368,Empresas!$D$7:$CF$91,81,0)</f>
        <v>A</v>
      </c>
      <c r="W1368" s="78" t="str">
        <f>VLOOKUP(D1368,Empresas!$D$7:$M$91,10,0)</f>
        <v>General/Prico</v>
      </c>
      <c r="X1368" s="69" t="str">
        <f t="shared" si="220"/>
        <v>SI</v>
      </c>
      <c r="Y1368" s="153" t="str">
        <f t="shared" si="221"/>
        <v>Si aplica</v>
      </c>
      <c r="Z1368" s="147">
        <f>IF(Y1368="No aplica",0,IF(I1368="no",0,IF(I1368="No aplica",0,IF(I1368="Si",1,IF(I1368="Fisico",1,IF(I1368="Electronico",2,VLOOKUP(C1368&amp;"|"&amp;B1368&amp;"|"&amp;D1368,Empresas!$C$6:$CC$92,G1368+6+1,0)))))))</f>
        <v>1</v>
      </c>
      <c r="AA1368" s="147">
        <f>IF(AND($I1368="Si",J1368=1),1,IF(AND($I1368="Fisico",J1368=1),1,IF(AND(J1368=1,$I1368="Electronico"),2,IF(J1368=1,VLOOKUP($C1368&amp;"|"&amp;$B1368&amp;"|"&amp;$D1368,Empresas!$C$6:$CC$92,$G1368+6+1,0),0))))</f>
        <v>1</v>
      </c>
      <c r="AB1368" s="147">
        <f>IF(AND($I1368="Si",K1368=1),1,IF(AND($I1368="Fisico",K1368=1),1,IF(AND(K1368=1,$I1368="Electronico"),2,IF(K1368=1,VLOOKUP($C1368&amp;"|"&amp;$B1368&amp;"|"&amp;$D1368,Empresas!$C$6:$CC$92,$G1368+6+1,0),0))))</f>
        <v>1</v>
      </c>
      <c r="AC1368" s="147">
        <f>IF(AND($I1368="Si",L1368=1),1,IF(AND($I1368="Fisico",L1368=1),1,IF(AND(L1368=1,$I1368="Electronico"),2,IF(L1368=1,VLOOKUP($C1368&amp;"|"&amp;$B1368&amp;"|"&amp;$D1368,Empresas!$C$6:$CC$92,$G1368+6+1,0),0))))</f>
        <v>1</v>
      </c>
      <c r="AD1368" s="147">
        <f>IF(AND($I1368="Si",M1368=1),1,IF(AND($I1368="Fisico",M1368=1),1,IF(AND(M1368=1,$I1368="Electronico"),2,IF(M1368=1,VLOOKUP($C1368&amp;"|"&amp;$B1368&amp;"|"&amp;$D1368,Empresas!$C$6:$CC$92,$G1368+6+1,0),0))))</f>
        <v>1</v>
      </c>
      <c r="AE1368" s="147">
        <f>IF(AND($I1368="Si",N1368=1),1,IF(AND($I1368="Fisico",N1368=1),1,IF(AND(N1368=1,$I1368="Electronico"),2,IF(N1368=1,VLOOKUP($C1368&amp;"|"&amp;$B1368&amp;"|"&amp;$D1368,Empresas!$C$6:$CC$92,$G1368+6+1,0),0))))</f>
        <v>1</v>
      </c>
      <c r="AF1368" s="147">
        <f>IF(AND($I1368="Si",O1368=1),1,IF(AND($I1368="Fisico",O1368=1),1,IF(AND(O1368=1,$I1368="Electronico"),2,IF(O1368=1,VLOOKUP($C1368&amp;"|"&amp;$B1368&amp;"|"&amp;$D1368,Empresas!$C$6:$CC$92,$G1368+6+1,0),0))))</f>
        <v>1</v>
      </c>
      <c r="AG1368" s="147">
        <f>IF(AND($I1368="Si",P1368=1),1,IF(AND($I1368="Fisico",P1368=1),1,IF(AND(P1368=1,$I1368="Electronico"),2,IF(P1368=1,VLOOKUP($C1368&amp;"|"&amp;$B1368&amp;"|"&amp;$D1368,Empresas!$C$6:$CC$92,$G1368+6+1,0),0))))</f>
        <v>1</v>
      </c>
      <c r="AH1368" s="147">
        <f>IF(AND($I1368="Si",Q1368=1),1,IF(AND($I1368="Fisico",Q1368=1),1,IF(AND(Q1368=1,$I1368="Electronico"),2,IF(Q1368=1,VLOOKUP($C1368&amp;"|"&amp;$B1368&amp;"|"&amp;$D1368,Empresas!$C$6:$CC$92,$G1368+6+1,0),0))))</f>
        <v>1</v>
      </c>
      <c r="AI1368" s="147">
        <f>IF(AND($I1368="Si",R1368=1),1,IF(AND($I1368="Fisico",R1368=1),1,IF(AND(R1368=1,$I1368="Electronico"),2,IF(R1368=1,VLOOKUP($C1368&amp;"|"&amp;$B1368&amp;"|"&amp;$D1368,Empresas!$C$6:$CC$92,$G1368+6+1,0),0))))</f>
        <v>0</v>
      </c>
      <c r="AJ1368" s="147">
        <f>IF(AND($I1368="Si",S1368=1),1,IF(AND($I1368="Fisico",S1368=1),1,IF(AND(S1368=1,$I1368="Electronico"),2,IF(S1368=1,VLOOKUP($C1368&amp;"|"&amp;$B1368&amp;"|"&amp;$D1368,Empresas!$C$6:$CC$92,$G1368+6+1,0),0))))</f>
        <v>0</v>
      </c>
      <c r="AK1368" s="147">
        <f>IF(AND($I1368="Si",T1368=1),1,IF(AND($I1368="Fisico",T1368=1),1,IF(AND(T1368=1,$I1368="Electronico"),2,IF(T1368=1,VLOOKUP($C1368&amp;"|"&amp;$B1368&amp;"|"&amp;$D1368,Empresas!$C$6:$CC$92,$G1368+6+1,0),0))))</f>
        <v>0</v>
      </c>
      <c r="AL1368" s="147">
        <f>IF(AND($I1368="Si",U1368=1),1,IF(AND($I1368="Fisico",U1368=1),1,IF(AND(U1368=1,$I1368="Electronico"),2,IF(U1368=1,VLOOKUP($C1368&amp;"|"&amp;$B1368&amp;"|"&amp;$D1368,Empresas!$C$6:$CC$92,$G1368+6+1,0),0))))</f>
        <v>0</v>
      </c>
      <c r="AM1368" s="149">
        <f t="shared" si="222"/>
        <v>8</v>
      </c>
      <c r="AN1368" s="149">
        <f t="shared" si="223"/>
        <v>8</v>
      </c>
      <c r="AO1368" s="152">
        <f t="shared" si="224"/>
        <v>1</v>
      </c>
    </row>
    <row r="1369" spans="1:41" x14ac:dyDescent="0.25">
      <c r="A1369" s="137" t="str">
        <f>VLOOKUP(D1369,Empresas!$D$7:$F$91,3,0)</f>
        <v>Omar</v>
      </c>
      <c r="B1369" s="138" t="str">
        <f>VLOOKUP(D1369,Empresas!$D$7:$G$91,4,0)</f>
        <v>Melisa N.</v>
      </c>
      <c r="C1369" s="138" t="s">
        <v>544</v>
      </c>
      <c r="D1369" s="138" t="s">
        <v>246</v>
      </c>
      <c r="E1369" s="138" t="str">
        <f>VLOOKUP(D1369,Empresas!$D$7:$E$92,2,0)</f>
        <v>NAYRA IMPORT EXPORT E.I.R.L</v>
      </c>
      <c r="F1369" s="138" t="s">
        <v>159</v>
      </c>
      <c r="G1369" s="139">
        <f>+G1368+3</f>
        <v>10</v>
      </c>
      <c r="H1369" s="139" t="str">
        <f>VLOOKUP(D1369,Empresas!$D$6:$L$92,7,0)</f>
        <v>Mensual</v>
      </c>
      <c r="I1369" s="138" t="str">
        <f>VLOOKUP(VLOOKUP(D1369&amp;"|"&amp;B1369,Empresas!$I$7:$CB$92,G1369,0),Tablas!$A$3:$B$5,2,0)</f>
        <v>Solo analisis</v>
      </c>
      <c r="J1369" s="78">
        <v>1</v>
      </c>
      <c r="K1369" s="78">
        <v>1</v>
      </c>
      <c r="L1369" s="78">
        <v>1</v>
      </c>
      <c r="M1369" s="78">
        <v>1</v>
      </c>
      <c r="N1369" s="78">
        <v>1</v>
      </c>
      <c r="O1369" s="78">
        <v>1</v>
      </c>
      <c r="P1369" s="78">
        <v>1</v>
      </c>
      <c r="Q1369" s="78">
        <v>1</v>
      </c>
      <c r="R1369" s="78"/>
      <c r="S1369" s="78"/>
      <c r="T1369" s="78"/>
      <c r="U1369" s="78"/>
      <c r="V1369" s="78" t="str">
        <f>VLOOKUP(D1369,Empresas!$D$7:$CF$91,81,0)</f>
        <v>A</v>
      </c>
      <c r="W1369" s="78" t="str">
        <f>VLOOKUP(D1369,Empresas!$D$7:$M$91,10,0)</f>
        <v>General/Prico</v>
      </c>
      <c r="X1369" s="69" t="str">
        <f t="shared" si="220"/>
        <v>SI</v>
      </c>
      <c r="Y1369" s="153" t="str">
        <f t="shared" si="221"/>
        <v>Si aplica</v>
      </c>
      <c r="Z1369" s="147">
        <f>IF(Y1369="No aplica",0,IF(I1369="no",0,IF(I1369="No aplica",0,IF(I1369="Si",1,IF(I1369="Fisico",1,IF(I1369="Electronico",2,VLOOKUP(C1369&amp;"|"&amp;B1369&amp;"|"&amp;D1369,Empresas!$C$6:$CC$92,G1369+6+1,0)))))))</f>
        <v>1.5</v>
      </c>
      <c r="AA1369" s="147">
        <f>IF(AND($I1369="Si",J1369=1),1,IF(AND($I1369="Fisico",J1369=1),1,IF(AND(J1369=1,$I1369="Electronico"),2,IF(J1369=1,VLOOKUP($C1369&amp;"|"&amp;$B1369&amp;"|"&amp;$D1369,Empresas!$C$6:$CC$92,$G1369+6+1,0),0))))</f>
        <v>1.5</v>
      </c>
      <c r="AB1369" s="147">
        <f>IF(AND($I1369="Si",K1369=1),1,IF(AND($I1369="Fisico",K1369=1),1,IF(AND(K1369=1,$I1369="Electronico"),2,IF(K1369=1,VLOOKUP($C1369&amp;"|"&amp;$B1369&amp;"|"&amp;$D1369,Empresas!$C$6:$CC$92,$G1369+6+1,0),0))))</f>
        <v>1.5</v>
      </c>
      <c r="AC1369" s="147">
        <f>IF(AND($I1369="Si",L1369=1),1,IF(AND($I1369="Fisico",L1369=1),1,IF(AND(L1369=1,$I1369="Electronico"),2,IF(L1369=1,VLOOKUP($C1369&amp;"|"&amp;$B1369&amp;"|"&amp;$D1369,Empresas!$C$6:$CC$92,$G1369+6+1,0),0))))</f>
        <v>1.5</v>
      </c>
      <c r="AD1369" s="147">
        <f>IF(AND($I1369="Si",M1369=1),1,IF(AND($I1369="Fisico",M1369=1),1,IF(AND(M1369=1,$I1369="Electronico"),2,IF(M1369=1,VLOOKUP($C1369&amp;"|"&amp;$B1369&amp;"|"&amp;$D1369,Empresas!$C$6:$CC$92,$G1369+6+1,0),0))))</f>
        <v>1.5</v>
      </c>
      <c r="AE1369" s="147">
        <f>IF(AND($I1369="Si",N1369=1),1,IF(AND($I1369="Fisico",N1369=1),1,IF(AND(N1369=1,$I1369="Electronico"),2,IF(N1369=1,VLOOKUP($C1369&amp;"|"&amp;$B1369&amp;"|"&amp;$D1369,Empresas!$C$6:$CC$92,$G1369+6+1,0),0))))</f>
        <v>1.5</v>
      </c>
      <c r="AF1369" s="147">
        <f>IF(AND($I1369="Si",O1369=1),1,IF(AND($I1369="Fisico",O1369=1),1,IF(AND(O1369=1,$I1369="Electronico"),2,IF(O1369=1,VLOOKUP($C1369&amp;"|"&amp;$B1369&amp;"|"&amp;$D1369,Empresas!$C$6:$CC$92,$G1369+6+1,0),0))))</f>
        <v>1.5</v>
      </c>
      <c r="AG1369" s="147">
        <f>IF(AND($I1369="Si",P1369=1),1,IF(AND($I1369="Fisico",P1369=1),1,IF(AND(P1369=1,$I1369="Electronico"),2,IF(P1369=1,VLOOKUP($C1369&amp;"|"&amp;$B1369&amp;"|"&amp;$D1369,Empresas!$C$6:$CC$92,$G1369+6+1,0),0))))</f>
        <v>1.5</v>
      </c>
      <c r="AH1369" s="147">
        <f>IF(AND($I1369="Si",Q1369=1),1,IF(AND($I1369="Fisico",Q1369=1),1,IF(AND(Q1369=1,$I1369="Electronico"),2,IF(Q1369=1,VLOOKUP($C1369&amp;"|"&amp;$B1369&amp;"|"&amp;$D1369,Empresas!$C$6:$CC$92,$G1369+6+1,0),0))))</f>
        <v>1.5</v>
      </c>
      <c r="AI1369" s="147">
        <f>IF(AND($I1369="Si",R1369=1),1,IF(AND($I1369="Fisico",R1369=1),1,IF(AND(R1369=1,$I1369="Electronico"),2,IF(R1369=1,VLOOKUP($C1369&amp;"|"&amp;$B1369&amp;"|"&amp;$D1369,Empresas!$C$6:$CC$92,$G1369+6+1,0),0))))</f>
        <v>0</v>
      </c>
      <c r="AJ1369" s="147">
        <f>IF(AND($I1369="Si",S1369=1),1,IF(AND($I1369="Fisico",S1369=1),1,IF(AND(S1369=1,$I1369="Electronico"),2,IF(S1369=1,VLOOKUP($C1369&amp;"|"&amp;$B1369&amp;"|"&amp;$D1369,Empresas!$C$6:$CC$92,$G1369+6+1,0),0))))</f>
        <v>0</v>
      </c>
      <c r="AK1369" s="147">
        <f>IF(AND($I1369="Si",T1369=1),1,IF(AND($I1369="Fisico",T1369=1),1,IF(AND(T1369=1,$I1369="Electronico"),2,IF(T1369=1,VLOOKUP($C1369&amp;"|"&amp;$B1369&amp;"|"&amp;$D1369,Empresas!$C$6:$CC$92,$G1369+6+1,0),0))))</f>
        <v>0</v>
      </c>
      <c r="AL1369" s="147">
        <f>IF(AND($I1369="Si",U1369=1),1,IF(AND($I1369="Fisico",U1369=1),1,IF(AND(U1369=1,$I1369="Electronico"),2,IF(U1369=1,VLOOKUP($C1369&amp;"|"&amp;$B1369&amp;"|"&amp;$D1369,Empresas!$C$6:$CC$92,$G1369+6+1,0),0))))</f>
        <v>0</v>
      </c>
      <c r="AM1369" s="149">
        <f t="shared" si="222"/>
        <v>12</v>
      </c>
      <c r="AN1369" s="149">
        <f t="shared" si="223"/>
        <v>12</v>
      </c>
      <c r="AO1369" s="152">
        <f t="shared" si="224"/>
        <v>1</v>
      </c>
    </row>
    <row r="1370" spans="1:41" x14ac:dyDescent="0.25">
      <c r="A1370" s="137" t="str">
        <f>VLOOKUP(D1370,Empresas!$D$7:$F$91,3,0)</f>
        <v>Omar</v>
      </c>
      <c r="B1370" s="138" t="str">
        <f>VLOOKUP(D1370,Empresas!$D$7:$G$91,4,0)</f>
        <v>Melisa N.</v>
      </c>
      <c r="C1370" s="138" t="s">
        <v>544</v>
      </c>
      <c r="D1370" s="138" t="s">
        <v>246</v>
      </c>
      <c r="E1370" s="138" t="str">
        <f>VLOOKUP(D1370,Empresas!$D$7:$E$92,2,0)</f>
        <v>NAYRA IMPORT EXPORT E.I.R.L</v>
      </c>
      <c r="F1370" s="138" t="s">
        <v>160</v>
      </c>
      <c r="G1370" s="139">
        <f t="shared" ref="G1370:G1381" si="227">+G1369+3</f>
        <v>13</v>
      </c>
      <c r="H1370" s="139" t="str">
        <f>VLOOKUP(D1370,Empresas!$D$6:$L$92,7,0)</f>
        <v>Mensual</v>
      </c>
      <c r="I1370" s="138" t="str">
        <f>VLOOKUP(VLOOKUP(D1370&amp;"|"&amp;B1370,Empresas!$I$7:$CB$92,G1370,0),Tablas!$A$3:$B$5,2,0)</f>
        <v>Registro y analisis</v>
      </c>
      <c r="J1370" s="78">
        <v>1</v>
      </c>
      <c r="K1370" s="78">
        <v>1</v>
      </c>
      <c r="L1370" s="78">
        <v>1</v>
      </c>
      <c r="M1370" s="78">
        <v>1</v>
      </c>
      <c r="N1370" s="78">
        <v>1</v>
      </c>
      <c r="O1370" s="78">
        <v>1</v>
      </c>
      <c r="P1370" s="78">
        <v>1</v>
      </c>
      <c r="Q1370" s="78">
        <v>2</v>
      </c>
      <c r="R1370" s="78"/>
      <c r="S1370" s="78"/>
      <c r="T1370" s="78"/>
      <c r="U1370" s="78"/>
      <c r="V1370" s="78" t="str">
        <f>VLOOKUP(D1370,Empresas!$D$7:$CF$91,81,0)</f>
        <v>A</v>
      </c>
      <c r="W1370" s="78" t="str">
        <f>VLOOKUP(D1370,Empresas!$D$7:$M$91,10,0)</f>
        <v>General/Prico</v>
      </c>
      <c r="X1370" s="69" t="str">
        <f t="shared" si="220"/>
        <v>SI</v>
      </c>
      <c r="Y1370" s="153" t="str">
        <f t="shared" si="221"/>
        <v>Si aplica</v>
      </c>
      <c r="Z1370" s="147">
        <f>IF(Y1370="No aplica",0,IF(I1370="no",0,IF(I1370="No aplica",0,IF(I1370="Si",1,IF(I1370="Fisico",1,IF(I1370="Electronico",2,VLOOKUP(C1370&amp;"|"&amp;B1370&amp;"|"&amp;D1370,Empresas!$C$6:$CC$92,G1370+6+1,0)))))))</f>
        <v>4</v>
      </c>
      <c r="AA1370" s="147">
        <f>IF(AND($I1370="Si",J1370=1),1,IF(AND($I1370="Fisico",J1370=1),1,IF(AND(J1370=1,$I1370="Electronico"),2,IF(J1370=1,VLOOKUP($C1370&amp;"|"&amp;$B1370&amp;"|"&amp;$D1370,Empresas!$C$6:$CC$92,$G1370+6+1,0),0))))</f>
        <v>4</v>
      </c>
      <c r="AB1370" s="147">
        <f>IF(AND($I1370="Si",K1370=1),1,IF(AND($I1370="Fisico",K1370=1),1,IF(AND(K1370=1,$I1370="Electronico"),2,IF(K1370=1,VLOOKUP($C1370&amp;"|"&amp;$B1370&amp;"|"&amp;$D1370,Empresas!$C$6:$CC$92,$G1370+6+1,0),0))))</f>
        <v>4</v>
      </c>
      <c r="AC1370" s="147">
        <f>IF(AND($I1370="Si",L1370=1),1,IF(AND($I1370="Fisico",L1370=1),1,IF(AND(L1370=1,$I1370="Electronico"),2,IF(L1370=1,VLOOKUP($C1370&amp;"|"&amp;$B1370&amp;"|"&amp;$D1370,Empresas!$C$6:$CC$92,$G1370+6+1,0),0))))</f>
        <v>4</v>
      </c>
      <c r="AD1370" s="147">
        <f>IF(AND($I1370="Si",M1370=1),1,IF(AND($I1370="Fisico",M1370=1),1,IF(AND(M1370=1,$I1370="Electronico"),2,IF(M1370=1,VLOOKUP($C1370&amp;"|"&amp;$B1370&amp;"|"&amp;$D1370,Empresas!$C$6:$CC$92,$G1370+6+1,0),0))))</f>
        <v>4</v>
      </c>
      <c r="AE1370" s="147">
        <f>IF(AND($I1370="Si",N1370=1),1,IF(AND($I1370="Fisico",N1370=1),1,IF(AND(N1370=1,$I1370="Electronico"),2,IF(N1370=1,VLOOKUP($C1370&amp;"|"&amp;$B1370&amp;"|"&amp;$D1370,Empresas!$C$6:$CC$92,$G1370+6+1,0),0))))</f>
        <v>4</v>
      </c>
      <c r="AF1370" s="147">
        <f>IF(AND($I1370="Si",O1370=1),1,IF(AND($I1370="Fisico",O1370=1),1,IF(AND(O1370=1,$I1370="Electronico"),2,IF(O1370=1,VLOOKUP($C1370&amp;"|"&amp;$B1370&amp;"|"&amp;$D1370,Empresas!$C$6:$CC$92,$G1370+6+1,0),0))))</f>
        <v>4</v>
      </c>
      <c r="AG1370" s="147">
        <f>IF(AND($I1370="Si",P1370=1),1,IF(AND($I1370="Fisico",P1370=1),1,IF(AND(P1370=1,$I1370="Electronico"),2,IF(P1370=1,VLOOKUP($C1370&amp;"|"&amp;$B1370&amp;"|"&amp;$D1370,Empresas!$C$6:$CC$92,$G1370+6+1,0),0))))</f>
        <v>4</v>
      </c>
      <c r="AH1370" s="147">
        <f>IF(AND($I1370="Si",Q1370=1),1,IF(AND($I1370="Fisico",Q1370=1),1,IF(AND(Q1370=1,$I1370="Electronico"),2,IF(Q1370=1,VLOOKUP($C1370&amp;"|"&amp;$B1370&amp;"|"&amp;$D1370,Empresas!$C$6:$CC$92,$G1370+6+1,0),0))))</f>
        <v>0</v>
      </c>
      <c r="AI1370" s="147">
        <f>IF(AND($I1370="Si",R1370=1),1,IF(AND($I1370="Fisico",R1370=1),1,IF(AND(R1370=1,$I1370="Electronico"),2,IF(R1370=1,VLOOKUP($C1370&amp;"|"&amp;$B1370&amp;"|"&amp;$D1370,Empresas!$C$6:$CC$92,$G1370+6+1,0),0))))</f>
        <v>0</v>
      </c>
      <c r="AJ1370" s="147">
        <f>IF(AND($I1370="Si",S1370=1),1,IF(AND($I1370="Fisico",S1370=1),1,IF(AND(S1370=1,$I1370="Electronico"),2,IF(S1370=1,VLOOKUP($C1370&amp;"|"&amp;$B1370&amp;"|"&amp;$D1370,Empresas!$C$6:$CC$92,$G1370+6+1,0),0))))</f>
        <v>0</v>
      </c>
      <c r="AK1370" s="147">
        <f>IF(AND($I1370="Si",T1370=1),1,IF(AND($I1370="Fisico",T1370=1),1,IF(AND(T1370=1,$I1370="Electronico"),2,IF(T1370=1,VLOOKUP($C1370&amp;"|"&amp;$B1370&amp;"|"&amp;$D1370,Empresas!$C$6:$CC$92,$G1370+6+1,0),0))))</f>
        <v>0</v>
      </c>
      <c r="AL1370" s="147">
        <f>IF(AND($I1370="Si",U1370=1),1,IF(AND($I1370="Fisico",U1370=1),1,IF(AND(U1370=1,$I1370="Electronico"),2,IF(U1370=1,VLOOKUP($C1370&amp;"|"&amp;$B1370&amp;"|"&amp;$D1370,Empresas!$C$6:$CC$92,$G1370+6+1,0),0))))</f>
        <v>0</v>
      </c>
      <c r="AM1370" s="149">
        <f t="shared" si="222"/>
        <v>28</v>
      </c>
      <c r="AN1370" s="149">
        <f t="shared" si="223"/>
        <v>32</v>
      </c>
      <c r="AO1370" s="152">
        <f t="shared" si="224"/>
        <v>0.875</v>
      </c>
    </row>
    <row r="1371" spans="1:41" x14ac:dyDescent="0.25">
      <c r="A1371" s="137" t="str">
        <f>VLOOKUP(D1371,Empresas!$D$7:$F$91,3,0)</f>
        <v>Omar</v>
      </c>
      <c r="B1371" s="138" t="str">
        <f>VLOOKUP(D1371,Empresas!$D$7:$G$91,4,0)</f>
        <v>Melisa N.</v>
      </c>
      <c r="C1371" s="138" t="s">
        <v>544</v>
      </c>
      <c r="D1371" s="138" t="s">
        <v>246</v>
      </c>
      <c r="E1371" s="138" t="str">
        <f>VLOOKUP(D1371,Empresas!$D$7:$E$92,2,0)</f>
        <v>NAYRA IMPORT EXPORT E.I.R.L</v>
      </c>
      <c r="F1371" s="138" t="s">
        <v>161</v>
      </c>
      <c r="G1371" s="139">
        <f t="shared" si="227"/>
        <v>16</v>
      </c>
      <c r="H1371" s="139" t="str">
        <f>VLOOKUP(D1371,Empresas!$D$6:$L$92,7,0)</f>
        <v>Mensual</v>
      </c>
      <c r="I1371" s="138" t="str">
        <f>VLOOKUP(VLOOKUP(D1371&amp;"|"&amp;B1371,Empresas!$I$7:$CB$92,G1371,0),Tablas!$A$3:$B$5,2,0)</f>
        <v>Registro y analisis</v>
      </c>
      <c r="J1371" s="78">
        <v>2</v>
      </c>
      <c r="K1371" s="78">
        <v>2</v>
      </c>
      <c r="L1371" s="78">
        <v>2</v>
      </c>
      <c r="M1371" s="78">
        <v>2</v>
      </c>
      <c r="N1371" s="78">
        <v>2</v>
      </c>
      <c r="O1371" s="78">
        <v>2</v>
      </c>
      <c r="P1371" s="78">
        <v>2</v>
      </c>
      <c r="Q1371" s="78">
        <v>2</v>
      </c>
      <c r="R1371" s="78"/>
      <c r="S1371" s="78"/>
      <c r="T1371" s="78"/>
      <c r="U1371" s="78"/>
      <c r="V1371" s="78" t="str">
        <f>VLOOKUP(D1371,Empresas!$D$7:$CF$91,81,0)</f>
        <v>A</v>
      </c>
      <c r="W1371" s="78" t="str">
        <f>VLOOKUP(D1371,Empresas!$D$7:$M$91,10,0)</f>
        <v>General/Prico</v>
      </c>
      <c r="X1371" s="69" t="str">
        <f t="shared" si="220"/>
        <v>SI</v>
      </c>
      <c r="Y1371" s="153" t="str">
        <f t="shared" si="221"/>
        <v>Si aplica</v>
      </c>
      <c r="Z1371" s="147">
        <f>IF(Y1371="No aplica",0,IF(I1371="no",0,IF(I1371="No aplica",0,IF(I1371="Si",1,IF(I1371="Fisico",1,IF(I1371="Electronico",2,VLOOKUP(C1371&amp;"|"&amp;B1371&amp;"|"&amp;D1371,Empresas!$C$6:$CC$92,G1371+6+1,0)))))))</f>
        <v>10</v>
      </c>
      <c r="AA1371" s="147">
        <f>IF(AND($I1371="Si",J1371=1),1,IF(AND($I1371="Fisico",J1371=1),1,IF(AND(J1371=1,$I1371="Electronico"),2,IF(J1371=1,VLOOKUP($C1371&amp;"|"&amp;$B1371&amp;"|"&amp;$D1371,Empresas!$C$6:$CC$92,$G1371+6+1,0),0))))</f>
        <v>0</v>
      </c>
      <c r="AB1371" s="147">
        <f>IF(AND($I1371="Si",K1371=1),1,IF(AND($I1371="Fisico",K1371=1),1,IF(AND(K1371=1,$I1371="Electronico"),2,IF(K1371=1,VLOOKUP($C1371&amp;"|"&amp;$B1371&amp;"|"&amp;$D1371,Empresas!$C$6:$CC$92,$G1371+6+1,0),0))))</f>
        <v>0</v>
      </c>
      <c r="AC1371" s="147">
        <f>IF(AND($I1371="Si",L1371=1),1,IF(AND($I1371="Fisico",L1371=1),1,IF(AND(L1371=1,$I1371="Electronico"),2,IF(L1371=1,VLOOKUP($C1371&amp;"|"&amp;$B1371&amp;"|"&amp;$D1371,Empresas!$C$6:$CC$92,$G1371+6+1,0),0))))</f>
        <v>0</v>
      </c>
      <c r="AD1371" s="147">
        <f>IF(AND($I1371="Si",M1371=1),1,IF(AND($I1371="Fisico",M1371=1),1,IF(AND(M1371=1,$I1371="Electronico"),2,IF(M1371=1,VLOOKUP($C1371&amp;"|"&amp;$B1371&amp;"|"&amp;$D1371,Empresas!$C$6:$CC$92,$G1371+6+1,0),0))))</f>
        <v>0</v>
      </c>
      <c r="AE1371" s="147">
        <f>IF(AND($I1371="Si",N1371=1),1,IF(AND($I1371="Fisico",N1371=1),1,IF(AND(N1371=1,$I1371="Electronico"),2,IF(N1371=1,VLOOKUP($C1371&amp;"|"&amp;$B1371&amp;"|"&amp;$D1371,Empresas!$C$6:$CC$92,$G1371+6+1,0),0))))</f>
        <v>0</v>
      </c>
      <c r="AF1371" s="147">
        <f>IF(AND($I1371="Si",O1371=1),1,IF(AND($I1371="Fisico",O1371=1),1,IF(AND(O1371=1,$I1371="Electronico"),2,IF(O1371=1,VLOOKUP($C1371&amp;"|"&amp;$B1371&amp;"|"&amp;$D1371,Empresas!$C$6:$CC$92,$G1371+6+1,0),0))))</f>
        <v>0</v>
      </c>
      <c r="AG1371" s="147">
        <f>IF(AND($I1371="Si",P1371=1),1,IF(AND($I1371="Fisico",P1371=1),1,IF(AND(P1371=1,$I1371="Electronico"),2,IF(P1371=1,VLOOKUP($C1371&amp;"|"&amp;$B1371&amp;"|"&amp;$D1371,Empresas!$C$6:$CC$92,$G1371+6+1,0),0))))</f>
        <v>0</v>
      </c>
      <c r="AH1371" s="147">
        <f>IF(AND($I1371="Si",Q1371=1),1,IF(AND($I1371="Fisico",Q1371=1),1,IF(AND(Q1371=1,$I1371="Electronico"),2,IF(Q1371=1,VLOOKUP($C1371&amp;"|"&amp;$B1371&amp;"|"&amp;$D1371,Empresas!$C$6:$CC$92,$G1371+6+1,0),0))))</f>
        <v>0</v>
      </c>
      <c r="AI1371" s="147">
        <f>IF(AND($I1371="Si",R1371=1),1,IF(AND($I1371="Fisico",R1371=1),1,IF(AND(R1371=1,$I1371="Electronico"),2,IF(R1371=1,VLOOKUP($C1371&amp;"|"&amp;$B1371&amp;"|"&amp;$D1371,Empresas!$C$6:$CC$92,$G1371+6+1,0),0))))</f>
        <v>0</v>
      </c>
      <c r="AJ1371" s="147">
        <f>IF(AND($I1371="Si",S1371=1),1,IF(AND($I1371="Fisico",S1371=1),1,IF(AND(S1371=1,$I1371="Electronico"),2,IF(S1371=1,VLOOKUP($C1371&amp;"|"&amp;$B1371&amp;"|"&amp;$D1371,Empresas!$C$6:$CC$92,$G1371+6+1,0),0))))</f>
        <v>0</v>
      </c>
      <c r="AK1371" s="147">
        <f>IF(AND($I1371="Si",T1371=1),1,IF(AND($I1371="Fisico",T1371=1),1,IF(AND(T1371=1,$I1371="Electronico"),2,IF(T1371=1,VLOOKUP($C1371&amp;"|"&amp;$B1371&amp;"|"&amp;$D1371,Empresas!$C$6:$CC$92,$G1371+6+1,0),0))))</f>
        <v>0</v>
      </c>
      <c r="AL1371" s="147">
        <f>IF(AND($I1371="Si",U1371=1),1,IF(AND($I1371="Fisico",U1371=1),1,IF(AND(U1371=1,$I1371="Electronico"),2,IF(U1371=1,VLOOKUP($C1371&amp;"|"&amp;$B1371&amp;"|"&amp;$D1371,Empresas!$C$6:$CC$92,$G1371+6+1,0),0))))</f>
        <v>0</v>
      </c>
      <c r="AM1371" s="149">
        <f t="shared" si="222"/>
        <v>0</v>
      </c>
      <c r="AN1371" s="149">
        <f t="shared" si="223"/>
        <v>80</v>
      </c>
      <c r="AO1371" s="152">
        <f t="shared" si="224"/>
        <v>0</v>
      </c>
    </row>
    <row r="1372" spans="1:41" x14ac:dyDescent="0.25">
      <c r="A1372" s="137" t="str">
        <f>VLOOKUP(D1372,Empresas!$D$7:$F$91,3,0)</f>
        <v>Omar</v>
      </c>
      <c r="B1372" s="138" t="str">
        <f>VLOOKUP(D1372,Empresas!$D$7:$G$91,4,0)</f>
        <v>Melisa N.</v>
      </c>
      <c r="C1372" s="138" t="s">
        <v>544</v>
      </c>
      <c r="D1372" s="138" t="s">
        <v>246</v>
      </c>
      <c r="E1372" s="138" t="str">
        <f>VLOOKUP(D1372,Empresas!$D$7:$E$92,2,0)</f>
        <v>NAYRA IMPORT EXPORT E.I.R.L</v>
      </c>
      <c r="F1372" s="138" t="s">
        <v>162</v>
      </c>
      <c r="G1372" s="139">
        <f t="shared" si="227"/>
        <v>19</v>
      </c>
      <c r="H1372" s="139" t="str">
        <f>VLOOKUP(D1372,Empresas!$D$6:$L$92,7,0)</f>
        <v>Mensual</v>
      </c>
      <c r="I1372" s="138" t="str">
        <f>VLOOKUP(VLOOKUP(D1372&amp;"|"&amp;B1372,Empresas!$I$7:$CB$92,G1372,0),Tablas!$A$3:$B$5,2,0)</f>
        <v>Registro y analisis</v>
      </c>
      <c r="J1372" s="78">
        <v>1</v>
      </c>
      <c r="K1372" s="78">
        <v>1</v>
      </c>
      <c r="L1372" s="78">
        <v>1</v>
      </c>
      <c r="M1372" s="78">
        <v>1</v>
      </c>
      <c r="N1372" s="78">
        <v>1</v>
      </c>
      <c r="O1372" s="78">
        <v>1</v>
      </c>
      <c r="P1372" s="78">
        <v>1</v>
      </c>
      <c r="Q1372" s="78">
        <v>2</v>
      </c>
      <c r="R1372" s="78"/>
      <c r="S1372" s="78"/>
      <c r="T1372" s="78"/>
      <c r="U1372" s="78"/>
      <c r="V1372" s="78" t="str">
        <f>VLOOKUP(D1372,Empresas!$D$7:$CF$91,81,0)</f>
        <v>A</v>
      </c>
      <c r="W1372" s="78" t="str">
        <f>VLOOKUP(D1372,Empresas!$D$7:$M$91,10,0)</f>
        <v>General/Prico</v>
      </c>
      <c r="X1372" s="69" t="str">
        <f t="shared" si="220"/>
        <v>SI</v>
      </c>
      <c r="Y1372" s="153" t="str">
        <f t="shared" si="221"/>
        <v>Si aplica</v>
      </c>
      <c r="Z1372" s="147">
        <f>IF(Y1372="No aplica",0,IF(I1372="no",0,IF(I1372="No aplica",0,IF(I1372="Si",1,IF(I1372="Fisico",1,IF(I1372="Electronico",2,VLOOKUP(C1372&amp;"|"&amp;B1372&amp;"|"&amp;D1372,Empresas!$C$6:$CC$92,G1372+6+1,0)))))))</f>
        <v>1</v>
      </c>
      <c r="AA1372" s="147">
        <f>IF(AND($I1372="Si",J1372=1),1,IF(AND($I1372="Fisico",J1372=1),1,IF(AND(J1372=1,$I1372="Electronico"),2,IF(J1372=1,VLOOKUP($C1372&amp;"|"&amp;$B1372&amp;"|"&amp;$D1372,Empresas!$C$6:$CC$92,$G1372+6+1,0),0))))</f>
        <v>1</v>
      </c>
      <c r="AB1372" s="147">
        <f>IF(AND($I1372="Si",K1372=1),1,IF(AND($I1372="Fisico",K1372=1),1,IF(AND(K1372=1,$I1372="Electronico"),2,IF(K1372=1,VLOOKUP($C1372&amp;"|"&amp;$B1372&amp;"|"&amp;$D1372,Empresas!$C$6:$CC$92,$G1372+6+1,0),0))))</f>
        <v>1</v>
      </c>
      <c r="AC1372" s="147">
        <f>IF(AND($I1372="Si",L1372=1),1,IF(AND($I1372="Fisico",L1372=1),1,IF(AND(L1372=1,$I1372="Electronico"),2,IF(L1372=1,VLOOKUP($C1372&amp;"|"&amp;$B1372&amp;"|"&amp;$D1372,Empresas!$C$6:$CC$92,$G1372+6+1,0),0))))</f>
        <v>1</v>
      </c>
      <c r="AD1372" s="147">
        <f>IF(AND($I1372="Si",M1372=1),1,IF(AND($I1372="Fisico",M1372=1),1,IF(AND(M1372=1,$I1372="Electronico"),2,IF(M1372=1,VLOOKUP($C1372&amp;"|"&amp;$B1372&amp;"|"&amp;$D1372,Empresas!$C$6:$CC$92,$G1372+6+1,0),0))))</f>
        <v>1</v>
      </c>
      <c r="AE1372" s="147">
        <f>IF(AND($I1372="Si",N1372=1),1,IF(AND($I1372="Fisico",N1372=1),1,IF(AND(N1372=1,$I1372="Electronico"),2,IF(N1372=1,VLOOKUP($C1372&amp;"|"&amp;$B1372&amp;"|"&amp;$D1372,Empresas!$C$6:$CC$92,$G1372+6+1,0),0))))</f>
        <v>1</v>
      </c>
      <c r="AF1372" s="147">
        <f>IF(AND($I1372="Si",O1372=1),1,IF(AND($I1372="Fisico",O1372=1),1,IF(AND(O1372=1,$I1372="Electronico"),2,IF(O1372=1,VLOOKUP($C1372&amp;"|"&amp;$B1372&amp;"|"&amp;$D1372,Empresas!$C$6:$CC$92,$G1372+6+1,0),0))))</f>
        <v>1</v>
      </c>
      <c r="AG1372" s="147">
        <f>IF(AND($I1372="Si",P1372=1),1,IF(AND($I1372="Fisico",P1372=1),1,IF(AND(P1372=1,$I1372="Electronico"),2,IF(P1372=1,VLOOKUP($C1372&amp;"|"&amp;$B1372&amp;"|"&amp;$D1372,Empresas!$C$6:$CC$92,$G1372+6+1,0),0))))</f>
        <v>1</v>
      </c>
      <c r="AH1372" s="147">
        <f>IF(AND($I1372="Si",Q1372=1),1,IF(AND($I1372="Fisico",Q1372=1),1,IF(AND(Q1372=1,$I1372="Electronico"),2,IF(Q1372=1,VLOOKUP($C1372&amp;"|"&amp;$B1372&amp;"|"&amp;$D1372,Empresas!$C$6:$CC$92,$G1372+6+1,0),0))))</f>
        <v>0</v>
      </c>
      <c r="AI1372" s="147">
        <f>IF(AND($I1372="Si",R1372=1),1,IF(AND($I1372="Fisico",R1372=1),1,IF(AND(R1372=1,$I1372="Electronico"),2,IF(R1372=1,VLOOKUP($C1372&amp;"|"&amp;$B1372&amp;"|"&amp;$D1372,Empresas!$C$6:$CC$92,$G1372+6+1,0),0))))</f>
        <v>0</v>
      </c>
      <c r="AJ1372" s="147">
        <f>IF(AND($I1372="Si",S1372=1),1,IF(AND($I1372="Fisico",S1372=1),1,IF(AND(S1372=1,$I1372="Electronico"),2,IF(S1372=1,VLOOKUP($C1372&amp;"|"&amp;$B1372&amp;"|"&amp;$D1372,Empresas!$C$6:$CC$92,$G1372+6+1,0),0))))</f>
        <v>0</v>
      </c>
      <c r="AK1372" s="147">
        <f>IF(AND($I1372="Si",T1372=1),1,IF(AND($I1372="Fisico",T1372=1),1,IF(AND(T1372=1,$I1372="Electronico"),2,IF(T1372=1,VLOOKUP($C1372&amp;"|"&amp;$B1372&amp;"|"&amp;$D1372,Empresas!$C$6:$CC$92,$G1372+6+1,0),0))))</f>
        <v>0</v>
      </c>
      <c r="AL1372" s="147">
        <f>IF(AND($I1372="Si",U1372=1),1,IF(AND($I1372="Fisico",U1372=1),1,IF(AND(U1372=1,$I1372="Electronico"),2,IF(U1372=1,VLOOKUP($C1372&amp;"|"&amp;$B1372&amp;"|"&amp;$D1372,Empresas!$C$6:$CC$92,$G1372+6+1,0),0))))</f>
        <v>0</v>
      </c>
      <c r="AM1372" s="149">
        <f t="shared" si="222"/>
        <v>7</v>
      </c>
      <c r="AN1372" s="149">
        <f t="shared" si="223"/>
        <v>8</v>
      </c>
      <c r="AO1372" s="152">
        <f t="shared" si="224"/>
        <v>0.875</v>
      </c>
    </row>
    <row r="1373" spans="1:41" x14ac:dyDescent="0.25">
      <c r="A1373" s="137" t="str">
        <f>VLOOKUP(D1373,Empresas!$D$7:$F$91,3,0)</f>
        <v>Omar</v>
      </c>
      <c r="B1373" s="138" t="str">
        <f>VLOOKUP(D1373,Empresas!$D$7:$G$91,4,0)</f>
        <v>Melisa N.</v>
      </c>
      <c r="C1373" s="138" t="s">
        <v>544</v>
      </c>
      <c r="D1373" s="138" t="s">
        <v>246</v>
      </c>
      <c r="E1373" s="138" t="str">
        <f>VLOOKUP(D1373,Empresas!$D$7:$E$92,2,0)</f>
        <v>NAYRA IMPORT EXPORT E.I.R.L</v>
      </c>
      <c r="F1373" s="138" t="s">
        <v>163</v>
      </c>
      <c r="G1373" s="139">
        <f t="shared" si="227"/>
        <v>22</v>
      </c>
      <c r="H1373" s="139" t="str">
        <f>VLOOKUP(D1373,Empresas!$D$6:$L$92,7,0)</f>
        <v>Mensual</v>
      </c>
      <c r="I1373" s="138" t="str">
        <f>VLOOKUP(VLOOKUP(D1373&amp;"|"&amp;B1373,Empresas!$I$7:$CB$92,G1373,0),Tablas!$A$3:$B$5,2,0)</f>
        <v>Registro y analisis</v>
      </c>
      <c r="J1373" s="78">
        <v>1</v>
      </c>
      <c r="K1373" s="78">
        <v>1</v>
      </c>
      <c r="L1373" s="78">
        <v>1</v>
      </c>
      <c r="M1373" s="78">
        <v>1</v>
      </c>
      <c r="N1373" s="78">
        <v>1</v>
      </c>
      <c r="O1373" s="78">
        <v>1</v>
      </c>
      <c r="P1373" s="78">
        <v>1</v>
      </c>
      <c r="Q1373" s="78">
        <v>2</v>
      </c>
      <c r="R1373" s="78"/>
      <c r="S1373" s="78"/>
      <c r="T1373" s="78"/>
      <c r="U1373" s="78"/>
      <c r="V1373" s="78" t="str">
        <f>VLOOKUP(D1373,Empresas!$D$7:$CF$91,81,0)</f>
        <v>A</v>
      </c>
      <c r="W1373" s="78" t="str">
        <f>VLOOKUP(D1373,Empresas!$D$7:$M$91,10,0)</f>
        <v>General/Prico</v>
      </c>
      <c r="X1373" s="69" t="str">
        <f t="shared" si="220"/>
        <v>SI</v>
      </c>
      <c r="Y1373" s="153" t="str">
        <f t="shared" si="221"/>
        <v>Si aplica</v>
      </c>
      <c r="Z1373" s="147">
        <f>IF(Y1373="No aplica",0,IF(I1373="no",0,IF(I1373="No aplica",0,IF(I1373="Si",1,IF(I1373="Fisico",1,IF(I1373="Electronico",2,VLOOKUP(C1373&amp;"|"&amp;B1373&amp;"|"&amp;D1373,Empresas!$C$6:$CC$92,G1373+6+1,0)))))))</f>
        <v>4</v>
      </c>
      <c r="AA1373" s="147">
        <f>IF(AND($I1373="Si",J1373=1),1,IF(AND($I1373="Fisico",J1373=1),1,IF(AND(J1373=1,$I1373="Electronico"),2,IF(J1373=1,VLOOKUP($C1373&amp;"|"&amp;$B1373&amp;"|"&amp;$D1373,Empresas!$C$6:$CC$92,$G1373+6+1,0),0))))</f>
        <v>4</v>
      </c>
      <c r="AB1373" s="147">
        <f>IF(AND($I1373="Si",K1373=1),1,IF(AND($I1373="Fisico",K1373=1),1,IF(AND(K1373=1,$I1373="Electronico"),2,IF(K1373=1,VLOOKUP($C1373&amp;"|"&amp;$B1373&amp;"|"&amp;$D1373,Empresas!$C$6:$CC$92,$G1373+6+1,0),0))))</f>
        <v>4</v>
      </c>
      <c r="AC1373" s="147">
        <f>IF(AND($I1373="Si",L1373=1),1,IF(AND($I1373="Fisico",L1373=1),1,IF(AND(L1373=1,$I1373="Electronico"),2,IF(L1373=1,VLOOKUP($C1373&amp;"|"&amp;$B1373&amp;"|"&amp;$D1373,Empresas!$C$6:$CC$92,$G1373+6+1,0),0))))</f>
        <v>4</v>
      </c>
      <c r="AD1373" s="147">
        <f>IF(AND($I1373="Si",M1373=1),1,IF(AND($I1373="Fisico",M1373=1),1,IF(AND(M1373=1,$I1373="Electronico"),2,IF(M1373=1,VLOOKUP($C1373&amp;"|"&amp;$B1373&amp;"|"&amp;$D1373,Empresas!$C$6:$CC$92,$G1373+6+1,0),0))))</f>
        <v>4</v>
      </c>
      <c r="AE1373" s="147">
        <f>IF(AND($I1373="Si",N1373=1),1,IF(AND($I1373="Fisico",N1373=1),1,IF(AND(N1373=1,$I1373="Electronico"),2,IF(N1373=1,VLOOKUP($C1373&amp;"|"&amp;$B1373&amp;"|"&amp;$D1373,Empresas!$C$6:$CC$92,$G1373+6+1,0),0))))</f>
        <v>4</v>
      </c>
      <c r="AF1373" s="147">
        <f>IF(AND($I1373="Si",O1373=1),1,IF(AND($I1373="Fisico",O1373=1),1,IF(AND(O1373=1,$I1373="Electronico"),2,IF(O1373=1,VLOOKUP($C1373&amp;"|"&amp;$B1373&amp;"|"&amp;$D1373,Empresas!$C$6:$CC$92,$G1373+6+1,0),0))))</f>
        <v>4</v>
      </c>
      <c r="AG1373" s="147">
        <f>IF(AND($I1373="Si",P1373=1),1,IF(AND($I1373="Fisico",P1373=1),1,IF(AND(P1373=1,$I1373="Electronico"),2,IF(P1373=1,VLOOKUP($C1373&amp;"|"&amp;$B1373&amp;"|"&amp;$D1373,Empresas!$C$6:$CC$92,$G1373+6+1,0),0))))</f>
        <v>4</v>
      </c>
      <c r="AH1373" s="147">
        <f>IF(AND($I1373="Si",Q1373=1),1,IF(AND($I1373="Fisico",Q1373=1),1,IF(AND(Q1373=1,$I1373="Electronico"),2,IF(Q1373=1,VLOOKUP($C1373&amp;"|"&amp;$B1373&amp;"|"&amp;$D1373,Empresas!$C$6:$CC$92,$G1373+6+1,0),0))))</f>
        <v>0</v>
      </c>
      <c r="AI1373" s="147">
        <f>IF(AND($I1373="Si",R1373=1),1,IF(AND($I1373="Fisico",R1373=1),1,IF(AND(R1373=1,$I1373="Electronico"),2,IF(R1373=1,VLOOKUP($C1373&amp;"|"&amp;$B1373&amp;"|"&amp;$D1373,Empresas!$C$6:$CC$92,$G1373+6+1,0),0))))</f>
        <v>0</v>
      </c>
      <c r="AJ1373" s="147">
        <f>IF(AND($I1373="Si",S1373=1),1,IF(AND($I1373="Fisico",S1373=1),1,IF(AND(S1373=1,$I1373="Electronico"),2,IF(S1373=1,VLOOKUP($C1373&amp;"|"&amp;$B1373&amp;"|"&amp;$D1373,Empresas!$C$6:$CC$92,$G1373+6+1,0),0))))</f>
        <v>0</v>
      </c>
      <c r="AK1373" s="147">
        <f>IF(AND($I1373="Si",T1373=1),1,IF(AND($I1373="Fisico",T1373=1),1,IF(AND(T1373=1,$I1373="Electronico"),2,IF(T1373=1,VLOOKUP($C1373&amp;"|"&amp;$B1373&amp;"|"&amp;$D1373,Empresas!$C$6:$CC$92,$G1373+6+1,0),0))))</f>
        <v>0</v>
      </c>
      <c r="AL1373" s="147">
        <f>IF(AND($I1373="Si",U1373=1),1,IF(AND($I1373="Fisico",U1373=1),1,IF(AND(U1373=1,$I1373="Electronico"),2,IF(U1373=1,VLOOKUP($C1373&amp;"|"&amp;$B1373&amp;"|"&amp;$D1373,Empresas!$C$6:$CC$92,$G1373+6+1,0),0))))</f>
        <v>0</v>
      </c>
      <c r="AM1373" s="149">
        <f t="shared" si="222"/>
        <v>28</v>
      </c>
      <c r="AN1373" s="149">
        <f t="shared" si="223"/>
        <v>32</v>
      </c>
      <c r="AO1373" s="152">
        <f t="shared" si="224"/>
        <v>0.875</v>
      </c>
    </row>
    <row r="1374" spans="1:41" x14ac:dyDescent="0.25">
      <c r="A1374" s="137" t="str">
        <f>VLOOKUP(D1374,Empresas!$D$7:$F$91,3,0)</f>
        <v>Omar</v>
      </c>
      <c r="B1374" s="138" t="str">
        <f>VLOOKUP(D1374,Empresas!$D$7:$G$91,4,0)</f>
        <v>Melisa N.</v>
      </c>
      <c r="C1374" s="138" t="s">
        <v>544</v>
      </c>
      <c r="D1374" s="138" t="s">
        <v>246</v>
      </c>
      <c r="E1374" s="138" t="str">
        <f>VLOOKUP(D1374,Empresas!$D$7:$E$92,2,0)</f>
        <v>NAYRA IMPORT EXPORT E.I.R.L</v>
      </c>
      <c r="F1374" s="138" t="s">
        <v>164</v>
      </c>
      <c r="G1374" s="139">
        <f t="shared" si="227"/>
        <v>25</v>
      </c>
      <c r="H1374" s="139" t="str">
        <f>VLOOKUP(D1374,Empresas!$D$6:$L$92,7,0)</f>
        <v>Mensual</v>
      </c>
      <c r="I1374" s="138" t="str">
        <f>VLOOKUP(VLOOKUP(D1374&amp;"|"&amp;B1374,Empresas!$I$7:$CB$92,G1374,0),Tablas!$A$3:$B$5,2,0)</f>
        <v>Registro y analisis</v>
      </c>
      <c r="J1374" s="78">
        <v>1</v>
      </c>
      <c r="K1374" s="78">
        <v>1</v>
      </c>
      <c r="L1374" s="78">
        <v>1</v>
      </c>
      <c r="M1374" s="78">
        <v>1</v>
      </c>
      <c r="N1374" s="78">
        <v>1</v>
      </c>
      <c r="O1374" s="78">
        <v>1</v>
      </c>
      <c r="P1374" s="78">
        <v>1</v>
      </c>
      <c r="Q1374" s="78">
        <v>2</v>
      </c>
      <c r="R1374" s="78"/>
      <c r="S1374" s="78"/>
      <c r="T1374" s="78"/>
      <c r="U1374" s="78"/>
      <c r="V1374" s="78" t="str">
        <f>VLOOKUP(D1374,Empresas!$D$7:$CF$91,81,0)</f>
        <v>A</v>
      </c>
      <c r="W1374" s="78" t="str">
        <f>VLOOKUP(D1374,Empresas!$D$7:$M$91,10,0)</f>
        <v>General/Prico</v>
      </c>
      <c r="X1374" s="69" t="str">
        <f t="shared" si="220"/>
        <v>SI</v>
      </c>
      <c r="Y1374" s="153" t="str">
        <f t="shared" si="221"/>
        <v>Si aplica</v>
      </c>
      <c r="Z1374" s="147">
        <f>IF(Y1374="No aplica",0,IF(I1374="no",0,IF(I1374="No aplica",0,IF(I1374="Si",1,IF(I1374="Fisico",1,IF(I1374="Electronico",2,VLOOKUP(C1374&amp;"|"&amp;B1374&amp;"|"&amp;D1374,Empresas!$C$6:$CC$92,G1374+6+1,0)))))))</f>
        <v>1</v>
      </c>
      <c r="AA1374" s="147">
        <f>IF(AND($I1374="Si",J1374=1),1,IF(AND($I1374="Fisico",J1374=1),1,IF(AND(J1374=1,$I1374="Electronico"),2,IF(J1374=1,VLOOKUP($C1374&amp;"|"&amp;$B1374&amp;"|"&amp;$D1374,Empresas!$C$6:$CC$92,$G1374+6+1,0),0))))</f>
        <v>1</v>
      </c>
      <c r="AB1374" s="147">
        <f>IF(AND($I1374="Si",K1374=1),1,IF(AND($I1374="Fisico",K1374=1),1,IF(AND(K1374=1,$I1374="Electronico"),2,IF(K1374=1,VLOOKUP($C1374&amp;"|"&amp;$B1374&amp;"|"&amp;$D1374,Empresas!$C$6:$CC$92,$G1374+6+1,0),0))))</f>
        <v>1</v>
      </c>
      <c r="AC1374" s="147">
        <f>IF(AND($I1374="Si",L1374=1),1,IF(AND($I1374="Fisico",L1374=1),1,IF(AND(L1374=1,$I1374="Electronico"),2,IF(L1374=1,VLOOKUP($C1374&amp;"|"&amp;$B1374&amp;"|"&amp;$D1374,Empresas!$C$6:$CC$92,$G1374+6+1,0),0))))</f>
        <v>1</v>
      </c>
      <c r="AD1374" s="147">
        <f>IF(AND($I1374="Si",M1374=1),1,IF(AND($I1374="Fisico",M1374=1),1,IF(AND(M1374=1,$I1374="Electronico"),2,IF(M1374=1,VLOOKUP($C1374&amp;"|"&amp;$B1374&amp;"|"&amp;$D1374,Empresas!$C$6:$CC$92,$G1374+6+1,0),0))))</f>
        <v>1</v>
      </c>
      <c r="AE1374" s="147">
        <f>IF(AND($I1374="Si",N1374=1),1,IF(AND($I1374="Fisico",N1374=1),1,IF(AND(N1374=1,$I1374="Electronico"),2,IF(N1374=1,VLOOKUP($C1374&amp;"|"&amp;$B1374&amp;"|"&amp;$D1374,Empresas!$C$6:$CC$92,$G1374+6+1,0),0))))</f>
        <v>1</v>
      </c>
      <c r="AF1374" s="147">
        <f>IF(AND($I1374="Si",O1374=1),1,IF(AND($I1374="Fisico",O1374=1),1,IF(AND(O1374=1,$I1374="Electronico"),2,IF(O1374=1,VLOOKUP($C1374&amp;"|"&amp;$B1374&amp;"|"&amp;$D1374,Empresas!$C$6:$CC$92,$G1374+6+1,0),0))))</f>
        <v>1</v>
      </c>
      <c r="AG1374" s="147">
        <f>IF(AND($I1374="Si",P1374=1),1,IF(AND($I1374="Fisico",P1374=1),1,IF(AND(P1374=1,$I1374="Electronico"),2,IF(P1374=1,VLOOKUP($C1374&amp;"|"&amp;$B1374&amp;"|"&amp;$D1374,Empresas!$C$6:$CC$92,$G1374+6+1,0),0))))</f>
        <v>1</v>
      </c>
      <c r="AH1374" s="147">
        <f>IF(AND($I1374="Si",Q1374=1),1,IF(AND($I1374="Fisico",Q1374=1),1,IF(AND(Q1374=1,$I1374="Electronico"),2,IF(Q1374=1,VLOOKUP($C1374&amp;"|"&amp;$B1374&amp;"|"&amp;$D1374,Empresas!$C$6:$CC$92,$G1374+6+1,0),0))))</f>
        <v>0</v>
      </c>
      <c r="AI1374" s="147">
        <f>IF(AND($I1374="Si",R1374=1),1,IF(AND($I1374="Fisico",R1374=1),1,IF(AND(R1374=1,$I1374="Electronico"),2,IF(R1374=1,VLOOKUP($C1374&amp;"|"&amp;$B1374&amp;"|"&amp;$D1374,Empresas!$C$6:$CC$92,$G1374+6+1,0),0))))</f>
        <v>0</v>
      </c>
      <c r="AJ1374" s="147">
        <f>IF(AND($I1374="Si",S1374=1),1,IF(AND($I1374="Fisico",S1374=1),1,IF(AND(S1374=1,$I1374="Electronico"),2,IF(S1374=1,VLOOKUP($C1374&amp;"|"&amp;$B1374&amp;"|"&amp;$D1374,Empresas!$C$6:$CC$92,$G1374+6+1,0),0))))</f>
        <v>0</v>
      </c>
      <c r="AK1374" s="147">
        <f>IF(AND($I1374="Si",T1374=1),1,IF(AND($I1374="Fisico",T1374=1),1,IF(AND(T1374=1,$I1374="Electronico"),2,IF(T1374=1,VLOOKUP($C1374&amp;"|"&amp;$B1374&amp;"|"&amp;$D1374,Empresas!$C$6:$CC$92,$G1374+6+1,0),0))))</f>
        <v>0</v>
      </c>
      <c r="AL1374" s="147">
        <f>IF(AND($I1374="Si",U1374=1),1,IF(AND($I1374="Fisico",U1374=1),1,IF(AND(U1374=1,$I1374="Electronico"),2,IF(U1374=1,VLOOKUP($C1374&amp;"|"&amp;$B1374&amp;"|"&amp;$D1374,Empresas!$C$6:$CC$92,$G1374+6+1,0),0))))</f>
        <v>0</v>
      </c>
      <c r="AM1374" s="149">
        <f t="shared" si="222"/>
        <v>7</v>
      </c>
      <c r="AN1374" s="149">
        <f t="shared" si="223"/>
        <v>8</v>
      </c>
      <c r="AO1374" s="152">
        <f t="shared" si="224"/>
        <v>0.875</v>
      </c>
    </row>
    <row r="1375" spans="1:41" x14ac:dyDescent="0.25">
      <c r="A1375" s="137" t="str">
        <f>VLOOKUP(D1375,Empresas!$D$7:$F$91,3,0)</f>
        <v>Omar</v>
      </c>
      <c r="B1375" s="138" t="str">
        <f>VLOOKUP(D1375,Empresas!$D$7:$G$91,4,0)</f>
        <v>Melisa N.</v>
      </c>
      <c r="C1375" s="138" t="s">
        <v>544</v>
      </c>
      <c r="D1375" s="138" t="s">
        <v>246</v>
      </c>
      <c r="E1375" s="138" t="str">
        <f>VLOOKUP(D1375,Empresas!$D$7:$E$92,2,0)</f>
        <v>NAYRA IMPORT EXPORT E.I.R.L</v>
      </c>
      <c r="F1375" s="138" t="s">
        <v>165</v>
      </c>
      <c r="G1375" s="139">
        <f t="shared" si="227"/>
        <v>28</v>
      </c>
      <c r="H1375" s="139" t="str">
        <f>VLOOKUP(D1375,Empresas!$D$6:$L$92,7,0)</f>
        <v>Mensual</v>
      </c>
      <c r="I1375" s="138" t="str">
        <f>VLOOKUP(VLOOKUP(D1375&amp;"|"&amp;B1375,Empresas!$I$7:$CB$92,G1375,0),Tablas!$A$3:$B$5,2,0)</f>
        <v>Registro y analisis</v>
      </c>
      <c r="J1375" s="78">
        <v>1</v>
      </c>
      <c r="K1375" s="78">
        <v>1</v>
      </c>
      <c r="L1375" s="78">
        <v>1</v>
      </c>
      <c r="M1375" s="78">
        <v>1</v>
      </c>
      <c r="N1375" s="78">
        <v>1</v>
      </c>
      <c r="O1375" s="78">
        <v>1</v>
      </c>
      <c r="P1375" s="78">
        <v>1</v>
      </c>
      <c r="Q1375" s="78">
        <v>2</v>
      </c>
      <c r="R1375" s="78"/>
      <c r="S1375" s="78"/>
      <c r="T1375" s="78"/>
      <c r="U1375" s="78"/>
      <c r="V1375" s="78" t="str">
        <f>VLOOKUP(D1375,Empresas!$D$7:$CF$91,81,0)</f>
        <v>A</v>
      </c>
      <c r="W1375" s="78" t="str">
        <f>VLOOKUP(D1375,Empresas!$D$7:$M$91,10,0)</f>
        <v>General/Prico</v>
      </c>
      <c r="X1375" s="69" t="str">
        <f t="shared" si="220"/>
        <v>SI</v>
      </c>
      <c r="Y1375" s="153" t="str">
        <f t="shared" si="221"/>
        <v>Si aplica</v>
      </c>
      <c r="Z1375" s="147">
        <f>IF(Y1375="No aplica",0,IF(I1375="no",0,IF(I1375="No aplica",0,IF(I1375="Si",1,IF(I1375="Fisico",1,IF(I1375="Electronico",2,VLOOKUP(C1375&amp;"|"&amp;B1375&amp;"|"&amp;D1375,Empresas!$C$6:$CC$92,G1375+6+1,0)))))))</f>
        <v>1</v>
      </c>
      <c r="AA1375" s="147">
        <f>IF(AND($I1375="Si",J1375=1),1,IF(AND($I1375="Fisico",J1375=1),1,IF(AND(J1375=1,$I1375="Electronico"),2,IF(J1375=1,VLOOKUP($C1375&amp;"|"&amp;$B1375&amp;"|"&amp;$D1375,Empresas!$C$6:$CC$92,$G1375+6+1,0),0))))</f>
        <v>1</v>
      </c>
      <c r="AB1375" s="147">
        <f>IF(AND($I1375="Si",K1375=1),1,IF(AND($I1375="Fisico",K1375=1),1,IF(AND(K1375=1,$I1375="Electronico"),2,IF(K1375=1,VLOOKUP($C1375&amp;"|"&amp;$B1375&amp;"|"&amp;$D1375,Empresas!$C$6:$CC$92,$G1375+6+1,0),0))))</f>
        <v>1</v>
      </c>
      <c r="AC1375" s="147">
        <f>IF(AND($I1375="Si",L1375=1),1,IF(AND($I1375="Fisico",L1375=1),1,IF(AND(L1375=1,$I1375="Electronico"),2,IF(L1375=1,VLOOKUP($C1375&amp;"|"&amp;$B1375&amp;"|"&amp;$D1375,Empresas!$C$6:$CC$92,$G1375+6+1,0),0))))</f>
        <v>1</v>
      </c>
      <c r="AD1375" s="147">
        <f>IF(AND($I1375="Si",M1375=1),1,IF(AND($I1375="Fisico",M1375=1),1,IF(AND(M1375=1,$I1375="Electronico"),2,IF(M1375=1,VLOOKUP($C1375&amp;"|"&amp;$B1375&amp;"|"&amp;$D1375,Empresas!$C$6:$CC$92,$G1375+6+1,0),0))))</f>
        <v>1</v>
      </c>
      <c r="AE1375" s="147">
        <f>IF(AND($I1375="Si",N1375=1),1,IF(AND($I1375="Fisico",N1375=1),1,IF(AND(N1375=1,$I1375="Electronico"),2,IF(N1375=1,VLOOKUP($C1375&amp;"|"&amp;$B1375&amp;"|"&amp;$D1375,Empresas!$C$6:$CC$92,$G1375+6+1,0),0))))</f>
        <v>1</v>
      </c>
      <c r="AF1375" s="147">
        <f>IF(AND($I1375="Si",O1375=1),1,IF(AND($I1375="Fisico",O1375=1),1,IF(AND(O1375=1,$I1375="Electronico"),2,IF(O1375=1,VLOOKUP($C1375&amp;"|"&amp;$B1375&amp;"|"&amp;$D1375,Empresas!$C$6:$CC$92,$G1375+6+1,0),0))))</f>
        <v>1</v>
      </c>
      <c r="AG1375" s="147">
        <f>IF(AND($I1375="Si",P1375=1),1,IF(AND($I1375="Fisico",P1375=1),1,IF(AND(P1375=1,$I1375="Electronico"),2,IF(P1375=1,VLOOKUP($C1375&amp;"|"&amp;$B1375&amp;"|"&amp;$D1375,Empresas!$C$6:$CC$92,$G1375+6+1,0),0))))</f>
        <v>1</v>
      </c>
      <c r="AH1375" s="147">
        <f>IF(AND($I1375="Si",Q1375=1),1,IF(AND($I1375="Fisico",Q1375=1),1,IF(AND(Q1375=1,$I1375="Electronico"),2,IF(Q1375=1,VLOOKUP($C1375&amp;"|"&amp;$B1375&amp;"|"&amp;$D1375,Empresas!$C$6:$CC$92,$G1375+6+1,0),0))))</f>
        <v>0</v>
      </c>
      <c r="AI1375" s="147">
        <f>IF(AND($I1375="Si",R1375=1),1,IF(AND($I1375="Fisico",R1375=1),1,IF(AND(R1375=1,$I1375="Electronico"),2,IF(R1375=1,VLOOKUP($C1375&amp;"|"&amp;$B1375&amp;"|"&amp;$D1375,Empresas!$C$6:$CC$92,$G1375+6+1,0),0))))</f>
        <v>0</v>
      </c>
      <c r="AJ1375" s="147">
        <f>IF(AND($I1375="Si",S1375=1),1,IF(AND($I1375="Fisico",S1375=1),1,IF(AND(S1375=1,$I1375="Electronico"),2,IF(S1375=1,VLOOKUP($C1375&amp;"|"&amp;$B1375&amp;"|"&amp;$D1375,Empresas!$C$6:$CC$92,$G1375+6+1,0),0))))</f>
        <v>0</v>
      </c>
      <c r="AK1375" s="147">
        <f>IF(AND($I1375="Si",T1375=1),1,IF(AND($I1375="Fisico",T1375=1),1,IF(AND(T1375=1,$I1375="Electronico"),2,IF(T1375=1,VLOOKUP($C1375&amp;"|"&amp;$B1375&amp;"|"&amp;$D1375,Empresas!$C$6:$CC$92,$G1375+6+1,0),0))))</f>
        <v>0</v>
      </c>
      <c r="AL1375" s="147">
        <f>IF(AND($I1375="Si",U1375=1),1,IF(AND($I1375="Fisico",U1375=1),1,IF(AND(U1375=1,$I1375="Electronico"),2,IF(U1375=1,VLOOKUP($C1375&amp;"|"&amp;$B1375&amp;"|"&amp;$D1375,Empresas!$C$6:$CC$92,$G1375+6+1,0),0))))</f>
        <v>0</v>
      </c>
      <c r="AM1375" s="149">
        <f t="shared" si="222"/>
        <v>7</v>
      </c>
      <c r="AN1375" s="149">
        <f t="shared" si="223"/>
        <v>8</v>
      </c>
      <c r="AO1375" s="152">
        <f t="shared" si="224"/>
        <v>0.875</v>
      </c>
    </row>
    <row r="1376" spans="1:41" x14ac:dyDescent="0.25">
      <c r="A1376" s="137" t="str">
        <f>VLOOKUP(D1376,Empresas!$D$7:$F$91,3,0)</f>
        <v>Omar</v>
      </c>
      <c r="B1376" s="138" t="str">
        <f>VLOOKUP(D1376,Empresas!$D$7:$G$91,4,0)</f>
        <v>Melisa N.</v>
      </c>
      <c r="C1376" s="138" t="s">
        <v>544</v>
      </c>
      <c r="D1376" s="138" t="s">
        <v>246</v>
      </c>
      <c r="E1376" s="138" t="str">
        <f>VLOOKUP(D1376,Empresas!$D$7:$E$92,2,0)</f>
        <v>NAYRA IMPORT EXPORT E.I.R.L</v>
      </c>
      <c r="F1376" s="138" t="s">
        <v>166</v>
      </c>
      <c r="G1376" s="139">
        <f t="shared" si="227"/>
        <v>31</v>
      </c>
      <c r="H1376" s="139" t="str">
        <f>VLOOKUP(D1376,Empresas!$D$6:$L$92,7,0)</f>
        <v>Mensual</v>
      </c>
      <c r="I1376" s="138" t="str">
        <f>VLOOKUP(VLOOKUP(D1376&amp;"|"&amp;B1376,Empresas!$I$7:$CB$92,G1376,0),Tablas!$A$3:$B$5,2,0)</f>
        <v>No aplica</v>
      </c>
      <c r="J1376" s="78"/>
      <c r="K1376" s="78"/>
      <c r="L1376" s="78"/>
      <c r="M1376" s="78"/>
      <c r="N1376" s="78"/>
      <c r="O1376" s="78"/>
      <c r="P1376" s="78"/>
      <c r="Q1376" s="78"/>
      <c r="R1376" s="78"/>
      <c r="S1376" s="78"/>
      <c r="T1376" s="78"/>
      <c r="U1376" s="78"/>
      <c r="V1376" s="78" t="str">
        <f>VLOOKUP(D1376,Empresas!$D$7:$CF$91,81,0)</f>
        <v>A</v>
      </c>
      <c r="W1376" s="78" t="str">
        <f>VLOOKUP(D1376,Empresas!$D$7:$M$91,10,0)</f>
        <v>General/Prico</v>
      </c>
      <c r="X1376" s="69" t="str">
        <f t="shared" si="220"/>
        <v>SI</v>
      </c>
      <c r="Y1376" s="153" t="str">
        <f t="shared" si="221"/>
        <v>No aplica</v>
      </c>
      <c r="Z1376" s="147">
        <f>IF(Y1376="No aplica",0,IF(I1376="no",0,IF(I1376="No aplica",0,IF(I1376="Si",1,IF(I1376="Fisico",1,IF(I1376="Electronico",2,VLOOKUP(C1376&amp;"|"&amp;B1376&amp;"|"&amp;D1376,Empresas!$C$6:$CC$92,G1376+6+1,0)))))))</f>
        <v>0</v>
      </c>
      <c r="AA1376" s="147">
        <f>IF(AND($I1376="Si",J1376=1),1,IF(AND($I1376="Fisico",J1376=1),1,IF(AND(J1376=1,$I1376="Electronico"),2,IF(J1376=1,VLOOKUP($C1376&amp;"|"&amp;$B1376&amp;"|"&amp;$D1376,Empresas!$C$6:$CC$92,$G1376+6+1,0),0))))</f>
        <v>0</v>
      </c>
      <c r="AB1376" s="147">
        <f>IF(AND($I1376="Si",K1376=1),1,IF(AND($I1376="Fisico",K1376=1),1,IF(AND(K1376=1,$I1376="Electronico"),2,IF(K1376=1,VLOOKUP($C1376&amp;"|"&amp;$B1376&amp;"|"&amp;$D1376,Empresas!$C$6:$CC$92,$G1376+6+1,0),0))))</f>
        <v>0</v>
      </c>
      <c r="AC1376" s="147">
        <f>IF(AND($I1376="Si",L1376=1),1,IF(AND($I1376="Fisico",L1376=1),1,IF(AND(L1376=1,$I1376="Electronico"),2,IF(L1376=1,VLOOKUP($C1376&amp;"|"&amp;$B1376&amp;"|"&amp;$D1376,Empresas!$C$6:$CC$92,$G1376+6+1,0),0))))</f>
        <v>0</v>
      </c>
      <c r="AD1376" s="147">
        <f>IF(AND($I1376="Si",M1376=1),1,IF(AND($I1376="Fisico",M1376=1),1,IF(AND(M1376=1,$I1376="Electronico"),2,IF(M1376=1,VLOOKUP($C1376&amp;"|"&amp;$B1376&amp;"|"&amp;$D1376,Empresas!$C$6:$CC$92,$G1376+6+1,0),0))))</f>
        <v>0</v>
      </c>
      <c r="AE1376" s="147">
        <f>IF(AND($I1376="Si",N1376=1),1,IF(AND($I1376="Fisico",N1376=1),1,IF(AND(N1376=1,$I1376="Electronico"),2,IF(N1376=1,VLOOKUP($C1376&amp;"|"&amp;$B1376&amp;"|"&amp;$D1376,Empresas!$C$6:$CC$92,$G1376+6+1,0),0))))</f>
        <v>0</v>
      </c>
      <c r="AF1376" s="147">
        <f>IF(AND($I1376="Si",O1376=1),1,IF(AND($I1376="Fisico",O1376=1),1,IF(AND(O1376=1,$I1376="Electronico"),2,IF(O1376=1,VLOOKUP($C1376&amp;"|"&amp;$B1376&amp;"|"&amp;$D1376,Empresas!$C$6:$CC$92,$G1376+6+1,0),0))))</f>
        <v>0</v>
      </c>
      <c r="AG1376" s="147">
        <f>IF(AND($I1376="Si",P1376=1),1,IF(AND($I1376="Fisico",P1376=1),1,IF(AND(P1376=1,$I1376="Electronico"),2,IF(P1376=1,VLOOKUP($C1376&amp;"|"&amp;$B1376&amp;"|"&amp;$D1376,Empresas!$C$6:$CC$92,$G1376+6+1,0),0))))</f>
        <v>0</v>
      </c>
      <c r="AH1376" s="147">
        <f>IF(AND($I1376="Si",Q1376=1),1,IF(AND($I1376="Fisico",Q1376=1),1,IF(AND(Q1376=1,$I1376="Electronico"),2,IF(Q1376=1,VLOOKUP($C1376&amp;"|"&amp;$B1376&amp;"|"&amp;$D1376,Empresas!$C$6:$CC$92,$G1376+6+1,0),0))))</f>
        <v>0</v>
      </c>
      <c r="AI1376" s="147">
        <f>IF(AND($I1376="Si",R1376=1),1,IF(AND($I1376="Fisico",R1376=1),1,IF(AND(R1376=1,$I1376="Electronico"),2,IF(R1376=1,VLOOKUP($C1376&amp;"|"&amp;$B1376&amp;"|"&amp;$D1376,Empresas!$C$6:$CC$92,$G1376+6+1,0),0))))</f>
        <v>0</v>
      </c>
      <c r="AJ1376" s="147">
        <f>IF(AND($I1376="Si",S1376=1),1,IF(AND($I1376="Fisico",S1376=1),1,IF(AND(S1376=1,$I1376="Electronico"),2,IF(S1376=1,VLOOKUP($C1376&amp;"|"&amp;$B1376&amp;"|"&amp;$D1376,Empresas!$C$6:$CC$92,$G1376+6+1,0),0))))</f>
        <v>0</v>
      </c>
      <c r="AK1376" s="147">
        <f>IF(AND($I1376="Si",T1376=1),1,IF(AND($I1376="Fisico",T1376=1),1,IF(AND(T1376=1,$I1376="Electronico"),2,IF(T1376=1,VLOOKUP($C1376&amp;"|"&amp;$B1376&amp;"|"&amp;$D1376,Empresas!$C$6:$CC$92,$G1376+6+1,0),0))))</f>
        <v>0</v>
      </c>
      <c r="AL1376" s="147">
        <f>IF(AND($I1376="Si",U1376=1),1,IF(AND($I1376="Fisico",U1376=1),1,IF(AND(U1376=1,$I1376="Electronico"),2,IF(U1376=1,VLOOKUP($C1376&amp;"|"&amp;$B1376&amp;"|"&amp;$D1376,Empresas!$C$6:$CC$92,$G1376+6+1,0),0))))</f>
        <v>0</v>
      </c>
      <c r="AM1376" s="149">
        <f t="shared" si="222"/>
        <v>0</v>
      </c>
      <c r="AN1376" s="149">
        <f t="shared" si="223"/>
        <v>0</v>
      </c>
      <c r="AO1376" s="152">
        <f t="shared" si="224"/>
        <v>0</v>
      </c>
    </row>
    <row r="1377" spans="1:41" x14ac:dyDescent="0.25">
      <c r="A1377" s="137" t="str">
        <f>VLOOKUP(D1377,Empresas!$D$7:$F$91,3,0)</f>
        <v>Omar</v>
      </c>
      <c r="B1377" s="138" t="str">
        <f>VLOOKUP(D1377,Empresas!$D$7:$G$91,4,0)</f>
        <v>Melisa N.</v>
      </c>
      <c r="C1377" s="138" t="s">
        <v>544</v>
      </c>
      <c r="D1377" s="138" t="s">
        <v>246</v>
      </c>
      <c r="E1377" s="138" t="str">
        <f>VLOOKUP(D1377,Empresas!$D$7:$E$92,2,0)</f>
        <v>NAYRA IMPORT EXPORT E.I.R.L</v>
      </c>
      <c r="F1377" s="138" t="s">
        <v>167</v>
      </c>
      <c r="G1377" s="139">
        <f t="shared" si="227"/>
        <v>34</v>
      </c>
      <c r="H1377" s="139" t="str">
        <f>VLOOKUP(D1377,Empresas!$D$6:$L$92,7,0)</f>
        <v>Mensual</v>
      </c>
      <c r="I1377" s="138" t="str">
        <f>VLOOKUP(VLOOKUP(D1377&amp;"|"&amp;B1377,Empresas!$I$7:$CB$92,G1377,0),Tablas!$A$3:$B$5,2,0)</f>
        <v>No aplica</v>
      </c>
      <c r="J1377" s="78"/>
      <c r="K1377" s="78"/>
      <c r="L1377" s="78"/>
      <c r="M1377" s="78"/>
      <c r="N1377" s="78"/>
      <c r="O1377" s="78"/>
      <c r="P1377" s="78"/>
      <c r="Q1377" s="78"/>
      <c r="R1377" s="78"/>
      <c r="S1377" s="78"/>
      <c r="T1377" s="78"/>
      <c r="U1377" s="78"/>
      <c r="V1377" s="78" t="str">
        <f>VLOOKUP(D1377,Empresas!$D$7:$CF$91,81,0)</f>
        <v>A</v>
      </c>
      <c r="W1377" s="78" t="str">
        <f>VLOOKUP(D1377,Empresas!$D$7:$M$91,10,0)</f>
        <v>General/Prico</v>
      </c>
      <c r="X1377" s="69" t="str">
        <f t="shared" si="220"/>
        <v>SI</v>
      </c>
      <c r="Y1377" s="153" t="str">
        <f t="shared" si="221"/>
        <v>No aplica</v>
      </c>
      <c r="Z1377" s="147">
        <f>IF(Y1377="No aplica",0,IF(I1377="no",0,IF(I1377="No aplica",0,IF(I1377="Si",1,IF(I1377="Fisico",1,IF(I1377="Electronico",2,VLOOKUP(C1377&amp;"|"&amp;B1377&amp;"|"&amp;D1377,Empresas!$C$6:$CC$92,G1377+6+1,0)))))))</f>
        <v>0</v>
      </c>
      <c r="AA1377" s="147">
        <f>IF(AND($I1377="Si",J1377=1),1,IF(AND($I1377="Fisico",J1377=1),1,IF(AND(J1377=1,$I1377="Electronico"),2,IF(J1377=1,VLOOKUP($C1377&amp;"|"&amp;$B1377&amp;"|"&amp;$D1377,Empresas!$C$6:$CC$92,$G1377+6+1,0),0))))</f>
        <v>0</v>
      </c>
      <c r="AB1377" s="147">
        <f>IF(AND($I1377="Si",K1377=1),1,IF(AND($I1377="Fisico",K1377=1),1,IF(AND(K1377=1,$I1377="Electronico"),2,IF(K1377=1,VLOOKUP($C1377&amp;"|"&amp;$B1377&amp;"|"&amp;$D1377,Empresas!$C$6:$CC$92,$G1377+6+1,0),0))))</f>
        <v>0</v>
      </c>
      <c r="AC1377" s="147">
        <f>IF(AND($I1377="Si",L1377=1),1,IF(AND($I1377="Fisico",L1377=1),1,IF(AND(L1377=1,$I1377="Electronico"),2,IF(L1377=1,VLOOKUP($C1377&amp;"|"&amp;$B1377&amp;"|"&amp;$D1377,Empresas!$C$6:$CC$92,$G1377+6+1,0),0))))</f>
        <v>0</v>
      </c>
      <c r="AD1377" s="147">
        <f>IF(AND($I1377="Si",M1377=1),1,IF(AND($I1377="Fisico",M1377=1),1,IF(AND(M1377=1,$I1377="Electronico"),2,IF(M1377=1,VLOOKUP($C1377&amp;"|"&amp;$B1377&amp;"|"&amp;$D1377,Empresas!$C$6:$CC$92,$G1377+6+1,0),0))))</f>
        <v>0</v>
      </c>
      <c r="AE1377" s="147">
        <f>IF(AND($I1377="Si",N1377=1),1,IF(AND($I1377="Fisico",N1377=1),1,IF(AND(N1377=1,$I1377="Electronico"),2,IF(N1377=1,VLOOKUP($C1377&amp;"|"&amp;$B1377&amp;"|"&amp;$D1377,Empresas!$C$6:$CC$92,$G1377+6+1,0),0))))</f>
        <v>0</v>
      </c>
      <c r="AF1377" s="147">
        <f>IF(AND($I1377="Si",O1377=1),1,IF(AND($I1377="Fisico",O1377=1),1,IF(AND(O1377=1,$I1377="Electronico"),2,IF(O1377=1,VLOOKUP($C1377&amp;"|"&amp;$B1377&amp;"|"&amp;$D1377,Empresas!$C$6:$CC$92,$G1377+6+1,0),0))))</f>
        <v>0</v>
      </c>
      <c r="AG1377" s="147">
        <f>IF(AND($I1377="Si",P1377=1),1,IF(AND($I1377="Fisico",P1377=1),1,IF(AND(P1377=1,$I1377="Electronico"),2,IF(P1377=1,VLOOKUP($C1377&amp;"|"&amp;$B1377&amp;"|"&amp;$D1377,Empresas!$C$6:$CC$92,$G1377+6+1,0),0))))</f>
        <v>0</v>
      </c>
      <c r="AH1377" s="147">
        <f>IF(AND($I1377="Si",Q1377=1),1,IF(AND($I1377="Fisico",Q1377=1),1,IF(AND(Q1377=1,$I1377="Electronico"),2,IF(Q1377=1,VLOOKUP($C1377&amp;"|"&amp;$B1377&amp;"|"&amp;$D1377,Empresas!$C$6:$CC$92,$G1377+6+1,0),0))))</f>
        <v>0</v>
      </c>
      <c r="AI1377" s="147">
        <f>IF(AND($I1377="Si",R1377=1),1,IF(AND($I1377="Fisico",R1377=1),1,IF(AND(R1377=1,$I1377="Electronico"),2,IF(R1377=1,VLOOKUP($C1377&amp;"|"&amp;$B1377&amp;"|"&amp;$D1377,Empresas!$C$6:$CC$92,$G1377+6+1,0),0))))</f>
        <v>0</v>
      </c>
      <c r="AJ1377" s="147">
        <f>IF(AND($I1377="Si",S1377=1),1,IF(AND($I1377="Fisico",S1377=1),1,IF(AND(S1377=1,$I1377="Electronico"),2,IF(S1377=1,VLOOKUP($C1377&amp;"|"&amp;$B1377&amp;"|"&amp;$D1377,Empresas!$C$6:$CC$92,$G1377+6+1,0),0))))</f>
        <v>0</v>
      </c>
      <c r="AK1377" s="147">
        <f>IF(AND($I1377="Si",T1377=1),1,IF(AND($I1377="Fisico",T1377=1),1,IF(AND(T1377=1,$I1377="Electronico"),2,IF(T1377=1,VLOOKUP($C1377&amp;"|"&amp;$B1377&amp;"|"&amp;$D1377,Empresas!$C$6:$CC$92,$G1377+6+1,0),0))))</f>
        <v>0</v>
      </c>
      <c r="AL1377" s="147">
        <f>IF(AND($I1377="Si",U1377=1),1,IF(AND($I1377="Fisico",U1377=1),1,IF(AND(U1377=1,$I1377="Electronico"),2,IF(U1377=1,VLOOKUP($C1377&amp;"|"&amp;$B1377&amp;"|"&amp;$D1377,Empresas!$C$6:$CC$92,$G1377+6+1,0),0))))</f>
        <v>0</v>
      </c>
      <c r="AM1377" s="149">
        <f t="shared" si="222"/>
        <v>0</v>
      </c>
      <c r="AN1377" s="149">
        <f t="shared" si="223"/>
        <v>0</v>
      </c>
      <c r="AO1377" s="152">
        <f t="shared" si="224"/>
        <v>0</v>
      </c>
    </row>
    <row r="1378" spans="1:41" x14ac:dyDescent="0.25">
      <c r="A1378" s="137" t="str">
        <f>VLOOKUP(D1378,Empresas!$D$7:$F$91,3,0)</f>
        <v>Omar</v>
      </c>
      <c r="B1378" s="138" t="str">
        <f>VLOOKUP(D1378,Empresas!$D$7:$G$91,4,0)</f>
        <v>Melisa N.</v>
      </c>
      <c r="C1378" s="138" t="s">
        <v>544</v>
      </c>
      <c r="D1378" s="138" t="s">
        <v>246</v>
      </c>
      <c r="E1378" s="138" t="str">
        <f>VLOOKUP(D1378,Empresas!$D$7:$E$92,2,0)</f>
        <v>NAYRA IMPORT EXPORT E.I.R.L</v>
      </c>
      <c r="F1378" s="138" t="s">
        <v>168</v>
      </c>
      <c r="G1378" s="139">
        <f t="shared" si="227"/>
        <v>37</v>
      </c>
      <c r="H1378" s="139" t="str">
        <f>VLOOKUP(D1378,Empresas!$D$6:$L$92,7,0)</f>
        <v>Mensual</v>
      </c>
      <c r="I1378" s="138" t="str">
        <f>VLOOKUP(VLOOKUP(D1378&amp;"|"&amp;B1378,Empresas!$I$7:$CB$92,G1378,0),Tablas!$A$3:$B$5,2,0)</f>
        <v>Registro y analisis</v>
      </c>
      <c r="J1378" s="78">
        <v>1</v>
      </c>
      <c r="K1378" s="78">
        <v>1</v>
      </c>
      <c r="L1378" s="78">
        <v>1</v>
      </c>
      <c r="M1378" s="78">
        <v>1</v>
      </c>
      <c r="N1378" s="78">
        <v>1</v>
      </c>
      <c r="O1378" s="78">
        <v>1</v>
      </c>
      <c r="P1378" s="78">
        <v>1</v>
      </c>
      <c r="Q1378" s="78">
        <v>2</v>
      </c>
      <c r="R1378" s="78"/>
      <c r="S1378" s="78"/>
      <c r="T1378" s="78"/>
      <c r="U1378" s="78"/>
      <c r="V1378" s="78" t="str">
        <f>VLOOKUP(D1378,Empresas!$D$7:$CF$91,81,0)</f>
        <v>A</v>
      </c>
      <c r="W1378" s="78" t="str">
        <f>VLOOKUP(D1378,Empresas!$D$7:$M$91,10,0)</f>
        <v>General/Prico</v>
      </c>
      <c r="X1378" s="69" t="str">
        <f t="shared" si="220"/>
        <v>SI</v>
      </c>
      <c r="Y1378" s="153" t="str">
        <f t="shared" si="221"/>
        <v>Si aplica</v>
      </c>
      <c r="Z1378" s="147">
        <f>IF(Y1378="No aplica",0,IF(I1378="no",0,IF(I1378="No aplica",0,IF(I1378="Si",1,IF(I1378="Fisico",1,IF(I1378="Electronico",2,VLOOKUP(C1378&amp;"|"&amp;B1378&amp;"|"&amp;D1378,Empresas!$C$6:$CC$92,G1378+6+1,0)))))))</f>
        <v>10</v>
      </c>
      <c r="AA1378" s="147">
        <f>IF(AND($I1378="Si",J1378=1),1,IF(AND($I1378="Fisico",J1378=1),1,IF(AND(J1378=1,$I1378="Electronico"),2,IF(J1378=1,VLOOKUP($C1378&amp;"|"&amp;$B1378&amp;"|"&amp;$D1378,Empresas!$C$6:$CC$92,$G1378+6+1,0),0))))</f>
        <v>10</v>
      </c>
      <c r="AB1378" s="147">
        <f>IF(AND($I1378="Si",K1378=1),1,IF(AND($I1378="Fisico",K1378=1),1,IF(AND(K1378=1,$I1378="Electronico"),2,IF(K1378=1,VLOOKUP($C1378&amp;"|"&amp;$B1378&amp;"|"&amp;$D1378,Empresas!$C$6:$CC$92,$G1378+6+1,0),0))))</f>
        <v>10</v>
      </c>
      <c r="AC1378" s="147">
        <f>IF(AND($I1378="Si",L1378=1),1,IF(AND($I1378="Fisico",L1378=1),1,IF(AND(L1378=1,$I1378="Electronico"),2,IF(L1378=1,VLOOKUP($C1378&amp;"|"&amp;$B1378&amp;"|"&amp;$D1378,Empresas!$C$6:$CC$92,$G1378+6+1,0),0))))</f>
        <v>10</v>
      </c>
      <c r="AD1378" s="147">
        <f>IF(AND($I1378="Si",M1378=1),1,IF(AND($I1378="Fisico",M1378=1),1,IF(AND(M1378=1,$I1378="Electronico"),2,IF(M1378=1,VLOOKUP($C1378&amp;"|"&amp;$B1378&amp;"|"&amp;$D1378,Empresas!$C$6:$CC$92,$G1378+6+1,0),0))))</f>
        <v>10</v>
      </c>
      <c r="AE1378" s="147">
        <f>IF(AND($I1378="Si",N1378=1),1,IF(AND($I1378="Fisico",N1378=1),1,IF(AND(N1378=1,$I1378="Electronico"),2,IF(N1378=1,VLOOKUP($C1378&amp;"|"&amp;$B1378&amp;"|"&amp;$D1378,Empresas!$C$6:$CC$92,$G1378+6+1,0),0))))</f>
        <v>10</v>
      </c>
      <c r="AF1378" s="147">
        <f>IF(AND($I1378="Si",O1378=1),1,IF(AND($I1378="Fisico",O1378=1),1,IF(AND(O1378=1,$I1378="Electronico"),2,IF(O1378=1,VLOOKUP($C1378&amp;"|"&amp;$B1378&amp;"|"&amp;$D1378,Empresas!$C$6:$CC$92,$G1378+6+1,0),0))))</f>
        <v>10</v>
      </c>
      <c r="AG1378" s="147">
        <f>IF(AND($I1378="Si",P1378=1),1,IF(AND($I1378="Fisico",P1378=1),1,IF(AND(P1378=1,$I1378="Electronico"),2,IF(P1378=1,VLOOKUP($C1378&amp;"|"&amp;$B1378&amp;"|"&amp;$D1378,Empresas!$C$6:$CC$92,$G1378+6+1,0),0))))</f>
        <v>10</v>
      </c>
      <c r="AH1378" s="147">
        <f>IF(AND($I1378="Si",Q1378=1),1,IF(AND($I1378="Fisico",Q1378=1),1,IF(AND(Q1378=1,$I1378="Electronico"),2,IF(Q1378=1,VLOOKUP($C1378&amp;"|"&amp;$B1378&amp;"|"&amp;$D1378,Empresas!$C$6:$CC$92,$G1378+6+1,0),0))))</f>
        <v>0</v>
      </c>
      <c r="AI1378" s="147">
        <f>IF(AND($I1378="Si",R1378=1),1,IF(AND($I1378="Fisico",R1378=1),1,IF(AND(R1378=1,$I1378="Electronico"),2,IF(R1378=1,VLOOKUP($C1378&amp;"|"&amp;$B1378&amp;"|"&amp;$D1378,Empresas!$C$6:$CC$92,$G1378+6+1,0),0))))</f>
        <v>0</v>
      </c>
      <c r="AJ1378" s="147">
        <f>IF(AND($I1378="Si",S1378=1),1,IF(AND($I1378="Fisico",S1378=1),1,IF(AND(S1378=1,$I1378="Electronico"),2,IF(S1378=1,VLOOKUP($C1378&amp;"|"&amp;$B1378&amp;"|"&amp;$D1378,Empresas!$C$6:$CC$92,$G1378+6+1,0),0))))</f>
        <v>0</v>
      </c>
      <c r="AK1378" s="147">
        <f>IF(AND($I1378="Si",T1378=1),1,IF(AND($I1378="Fisico",T1378=1),1,IF(AND(T1378=1,$I1378="Electronico"),2,IF(T1378=1,VLOOKUP($C1378&amp;"|"&amp;$B1378&amp;"|"&amp;$D1378,Empresas!$C$6:$CC$92,$G1378+6+1,0),0))))</f>
        <v>0</v>
      </c>
      <c r="AL1378" s="147">
        <f>IF(AND($I1378="Si",U1378=1),1,IF(AND($I1378="Fisico",U1378=1),1,IF(AND(U1378=1,$I1378="Electronico"),2,IF(U1378=1,VLOOKUP($C1378&amp;"|"&amp;$B1378&amp;"|"&amp;$D1378,Empresas!$C$6:$CC$92,$G1378+6+1,0),0))))</f>
        <v>0</v>
      </c>
      <c r="AM1378" s="149">
        <f t="shared" si="222"/>
        <v>70</v>
      </c>
      <c r="AN1378" s="149">
        <f t="shared" si="223"/>
        <v>80</v>
      </c>
      <c r="AO1378" s="152">
        <f t="shared" si="224"/>
        <v>0.875</v>
      </c>
    </row>
    <row r="1379" spans="1:41" x14ac:dyDescent="0.25">
      <c r="A1379" s="137" t="str">
        <f>VLOOKUP(D1379,Empresas!$D$7:$F$91,3,0)</f>
        <v>Omar</v>
      </c>
      <c r="B1379" s="138" t="str">
        <f>VLOOKUP(D1379,Empresas!$D$7:$G$91,4,0)</f>
        <v>Melisa N.</v>
      </c>
      <c r="C1379" s="138" t="s">
        <v>544</v>
      </c>
      <c r="D1379" s="138" t="s">
        <v>246</v>
      </c>
      <c r="E1379" s="138" t="str">
        <f>VLOOKUP(D1379,Empresas!$D$7:$E$92,2,0)</f>
        <v>NAYRA IMPORT EXPORT E.I.R.L</v>
      </c>
      <c r="F1379" s="138" t="s">
        <v>169</v>
      </c>
      <c r="G1379" s="139">
        <f t="shared" si="227"/>
        <v>40</v>
      </c>
      <c r="H1379" s="139" t="str">
        <f>VLOOKUP(D1379,Empresas!$D$6:$L$92,7,0)</f>
        <v>Mensual</v>
      </c>
      <c r="I1379" s="138" t="str">
        <f>VLOOKUP(VLOOKUP(D1379&amp;"|"&amp;B1379,Empresas!$I$7:$CB$92,G1379,0),Tablas!$A$3:$B$5,2,0)</f>
        <v>No aplica</v>
      </c>
      <c r="J1379" s="78"/>
      <c r="K1379" s="78"/>
      <c r="L1379" s="78"/>
      <c r="M1379" s="78"/>
      <c r="N1379" s="78"/>
      <c r="O1379" s="78"/>
      <c r="P1379" s="78"/>
      <c r="Q1379" s="78"/>
      <c r="R1379" s="78"/>
      <c r="S1379" s="78"/>
      <c r="T1379" s="78"/>
      <c r="U1379" s="78"/>
      <c r="V1379" s="78" t="str">
        <f>VLOOKUP(D1379,Empresas!$D$7:$CF$91,81,0)</f>
        <v>A</v>
      </c>
      <c r="W1379" s="78" t="str">
        <f>VLOOKUP(D1379,Empresas!$D$7:$M$91,10,0)</f>
        <v>General/Prico</v>
      </c>
      <c r="X1379" s="69" t="str">
        <f t="shared" si="220"/>
        <v>SI</v>
      </c>
      <c r="Y1379" s="153" t="str">
        <f t="shared" si="221"/>
        <v>No aplica</v>
      </c>
      <c r="Z1379" s="147">
        <f>IF(Y1379="No aplica",0,IF(I1379="no",0,IF(I1379="No aplica",0,IF(I1379="Si",1,IF(I1379="Fisico",1,IF(I1379="Electronico",2,VLOOKUP(C1379&amp;"|"&amp;B1379&amp;"|"&amp;D1379,Empresas!$C$6:$CC$92,G1379+6+1,0)))))))</f>
        <v>0</v>
      </c>
      <c r="AA1379" s="147">
        <f>IF(AND($I1379="Si",J1379=1),1,IF(AND($I1379="Fisico",J1379=1),1,IF(AND(J1379=1,$I1379="Electronico"),2,IF(J1379=1,VLOOKUP($C1379&amp;"|"&amp;$B1379&amp;"|"&amp;$D1379,Empresas!$C$6:$CC$92,$G1379+6+1,0),0))))</f>
        <v>0</v>
      </c>
      <c r="AB1379" s="147">
        <f>IF(AND($I1379="Si",K1379=1),1,IF(AND($I1379="Fisico",K1379=1),1,IF(AND(K1379=1,$I1379="Electronico"),2,IF(K1379=1,VLOOKUP($C1379&amp;"|"&amp;$B1379&amp;"|"&amp;$D1379,Empresas!$C$6:$CC$92,$G1379+6+1,0),0))))</f>
        <v>0</v>
      </c>
      <c r="AC1379" s="147">
        <f>IF(AND($I1379="Si",L1379=1),1,IF(AND($I1379="Fisico",L1379=1),1,IF(AND(L1379=1,$I1379="Electronico"),2,IF(L1379=1,VLOOKUP($C1379&amp;"|"&amp;$B1379&amp;"|"&amp;$D1379,Empresas!$C$6:$CC$92,$G1379+6+1,0),0))))</f>
        <v>0</v>
      </c>
      <c r="AD1379" s="147">
        <f>IF(AND($I1379="Si",M1379=1),1,IF(AND($I1379="Fisico",M1379=1),1,IF(AND(M1379=1,$I1379="Electronico"),2,IF(M1379=1,VLOOKUP($C1379&amp;"|"&amp;$B1379&amp;"|"&amp;$D1379,Empresas!$C$6:$CC$92,$G1379+6+1,0),0))))</f>
        <v>0</v>
      </c>
      <c r="AE1379" s="147">
        <f>IF(AND($I1379="Si",N1379=1),1,IF(AND($I1379="Fisico",N1379=1),1,IF(AND(N1379=1,$I1379="Electronico"),2,IF(N1379=1,VLOOKUP($C1379&amp;"|"&amp;$B1379&amp;"|"&amp;$D1379,Empresas!$C$6:$CC$92,$G1379+6+1,0),0))))</f>
        <v>0</v>
      </c>
      <c r="AF1379" s="147">
        <f>IF(AND($I1379="Si",O1379=1),1,IF(AND($I1379="Fisico",O1379=1),1,IF(AND(O1379=1,$I1379="Electronico"),2,IF(O1379=1,VLOOKUP($C1379&amp;"|"&amp;$B1379&amp;"|"&amp;$D1379,Empresas!$C$6:$CC$92,$G1379+6+1,0),0))))</f>
        <v>0</v>
      </c>
      <c r="AG1379" s="147">
        <f>IF(AND($I1379="Si",P1379=1),1,IF(AND($I1379="Fisico",P1379=1),1,IF(AND(P1379=1,$I1379="Electronico"),2,IF(P1379=1,VLOOKUP($C1379&amp;"|"&amp;$B1379&amp;"|"&amp;$D1379,Empresas!$C$6:$CC$92,$G1379+6+1,0),0))))</f>
        <v>0</v>
      </c>
      <c r="AH1379" s="147">
        <f>IF(AND($I1379="Si",Q1379=1),1,IF(AND($I1379="Fisico",Q1379=1),1,IF(AND(Q1379=1,$I1379="Electronico"),2,IF(Q1379=1,VLOOKUP($C1379&amp;"|"&amp;$B1379&amp;"|"&amp;$D1379,Empresas!$C$6:$CC$92,$G1379+6+1,0),0))))</f>
        <v>0</v>
      </c>
      <c r="AI1379" s="147">
        <f>IF(AND($I1379="Si",R1379=1),1,IF(AND($I1379="Fisico",R1379=1),1,IF(AND(R1379=1,$I1379="Electronico"),2,IF(R1379=1,VLOOKUP($C1379&amp;"|"&amp;$B1379&amp;"|"&amp;$D1379,Empresas!$C$6:$CC$92,$G1379+6+1,0),0))))</f>
        <v>0</v>
      </c>
      <c r="AJ1379" s="147">
        <f>IF(AND($I1379="Si",S1379=1),1,IF(AND($I1379="Fisico",S1379=1),1,IF(AND(S1379=1,$I1379="Electronico"),2,IF(S1379=1,VLOOKUP($C1379&amp;"|"&amp;$B1379&amp;"|"&amp;$D1379,Empresas!$C$6:$CC$92,$G1379+6+1,0),0))))</f>
        <v>0</v>
      </c>
      <c r="AK1379" s="147">
        <f>IF(AND($I1379="Si",T1379=1),1,IF(AND($I1379="Fisico",T1379=1),1,IF(AND(T1379=1,$I1379="Electronico"),2,IF(T1379=1,VLOOKUP($C1379&amp;"|"&amp;$B1379&amp;"|"&amp;$D1379,Empresas!$C$6:$CC$92,$G1379+6+1,0),0))))</f>
        <v>0</v>
      </c>
      <c r="AL1379" s="147">
        <f>IF(AND($I1379="Si",U1379=1),1,IF(AND($I1379="Fisico",U1379=1),1,IF(AND(U1379=1,$I1379="Electronico"),2,IF(U1379=1,VLOOKUP($C1379&amp;"|"&amp;$B1379&amp;"|"&amp;$D1379,Empresas!$C$6:$CC$92,$G1379+6+1,0),0))))</f>
        <v>0</v>
      </c>
      <c r="AM1379" s="149">
        <f t="shared" si="222"/>
        <v>0</v>
      </c>
      <c r="AN1379" s="149">
        <f t="shared" si="223"/>
        <v>0</v>
      </c>
      <c r="AO1379" s="152">
        <f t="shared" si="224"/>
        <v>0</v>
      </c>
    </row>
    <row r="1380" spans="1:41" x14ac:dyDescent="0.25">
      <c r="A1380" s="137" t="str">
        <f>VLOOKUP(D1380,Empresas!$D$7:$F$91,3,0)</f>
        <v>Omar</v>
      </c>
      <c r="B1380" s="138" t="str">
        <f>VLOOKUP(D1380,Empresas!$D$7:$G$91,4,0)</f>
        <v>Melisa N.</v>
      </c>
      <c r="C1380" s="138" t="s">
        <v>544</v>
      </c>
      <c r="D1380" s="138" t="s">
        <v>246</v>
      </c>
      <c r="E1380" s="138" t="str">
        <f>VLOOKUP(D1380,Empresas!$D$7:$E$92,2,0)</f>
        <v>NAYRA IMPORT EXPORT E.I.R.L</v>
      </c>
      <c r="F1380" s="138" t="s">
        <v>170</v>
      </c>
      <c r="G1380" s="139">
        <f t="shared" si="227"/>
        <v>43</v>
      </c>
      <c r="H1380" s="139" t="str">
        <f>VLOOKUP(D1380,Empresas!$D$6:$L$92,7,0)</f>
        <v>Mensual</v>
      </c>
      <c r="I1380" s="138" t="str">
        <f>VLOOKUP(VLOOKUP(D1380&amp;"|"&amp;B1380,Empresas!$I$7:$CB$92,G1380,0),Tablas!$A$3:$B$5,2,0)</f>
        <v>No aplica</v>
      </c>
      <c r="J1380" s="78"/>
      <c r="K1380" s="78"/>
      <c r="L1380" s="78"/>
      <c r="M1380" s="78"/>
      <c r="N1380" s="78"/>
      <c r="O1380" s="78"/>
      <c r="P1380" s="78"/>
      <c r="Q1380" s="78"/>
      <c r="R1380" s="78"/>
      <c r="S1380" s="78"/>
      <c r="T1380" s="78"/>
      <c r="U1380" s="78"/>
      <c r="V1380" s="78" t="str">
        <f>VLOOKUP(D1380,Empresas!$D$7:$CF$91,81,0)</f>
        <v>A</v>
      </c>
      <c r="W1380" s="78" t="str">
        <f>VLOOKUP(D1380,Empresas!$D$7:$M$91,10,0)</f>
        <v>General/Prico</v>
      </c>
      <c r="X1380" s="69" t="str">
        <f t="shared" si="220"/>
        <v>SI</v>
      </c>
      <c r="Y1380" s="153" t="str">
        <f t="shared" si="221"/>
        <v>No aplica</v>
      </c>
      <c r="Z1380" s="147">
        <f>IF(Y1380="No aplica",0,IF(I1380="no",0,IF(I1380="No aplica",0,IF(I1380="Si",1,IF(I1380="Fisico",1,IF(I1380="Electronico",2,VLOOKUP(C1380&amp;"|"&amp;B1380&amp;"|"&amp;D1380,Empresas!$C$6:$CC$92,G1380+6+1,0)))))))</f>
        <v>0</v>
      </c>
      <c r="AA1380" s="147">
        <f>IF(AND($I1380="Si",J1380=1),1,IF(AND($I1380="Fisico",J1380=1),1,IF(AND(J1380=1,$I1380="Electronico"),2,IF(J1380=1,VLOOKUP($C1380&amp;"|"&amp;$B1380&amp;"|"&amp;$D1380,Empresas!$C$6:$CC$92,$G1380+6+1,0),0))))</f>
        <v>0</v>
      </c>
      <c r="AB1380" s="147">
        <f>IF(AND($I1380="Si",K1380=1),1,IF(AND($I1380="Fisico",K1380=1),1,IF(AND(K1380=1,$I1380="Electronico"),2,IF(K1380=1,VLOOKUP($C1380&amp;"|"&amp;$B1380&amp;"|"&amp;$D1380,Empresas!$C$6:$CC$92,$G1380+6+1,0),0))))</f>
        <v>0</v>
      </c>
      <c r="AC1380" s="147">
        <f>IF(AND($I1380="Si",L1380=1),1,IF(AND($I1380="Fisico",L1380=1),1,IF(AND(L1380=1,$I1380="Electronico"),2,IF(L1380=1,VLOOKUP($C1380&amp;"|"&amp;$B1380&amp;"|"&amp;$D1380,Empresas!$C$6:$CC$92,$G1380+6+1,0),0))))</f>
        <v>0</v>
      </c>
      <c r="AD1380" s="147">
        <f>IF(AND($I1380="Si",M1380=1),1,IF(AND($I1380="Fisico",M1380=1),1,IF(AND(M1380=1,$I1380="Electronico"),2,IF(M1380=1,VLOOKUP($C1380&amp;"|"&amp;$B1380&amp;"|"&amp;$D1380,Empresas!$C$6:$CC$92,$G1380+6+1,0),0))))</f>
        <v>0</v>
      </c>
      <c r="AE1380" s="147">
        <f>IF(AND($I1380="Si",N1380=1),1,IF(AND($I1380="Fisico",N1380=1),1,IF(AND(N1380=1,$I1380="Electronico"),2,IF(N1380=1,VLOOKUP($C1380&amp;"|"&amp;$B1380&amp;"|"&amp;$D1380,Empresas!$C$6:$CC$92,$G1380+6+1,0),0))))</f>
        <v>0</v>
      </c>
      <c r="AF1380" s="147">
        <f>IF(AND($I1380="Si",O1380=1),1,IF(AND($I1380="Fisico",O1380=1),1,IF(AND(O1380=1,$I1380="Electronico"),2,IF(O1380=1,VLOOKUP($C1380&amp;"|"&amp;$B1380&amp;"|"&amp;$D1380,Empresas!$C$6:$CC$92,$G1380+6+1,0),0))))</f>
        <v>0</v>
      </c>
      <c r="AG1380" s="147">
        <f>IF(AND($I1380="Si",P1380=1),1,IF(AND($I1380="Fisico",P1380=1),1,IF(AND(P1380=1,$I1380="Electronico"),2,IF(P1380=1,VLOOKUP($C1380&amp;"|"&amp;$B1380&amp;"|"&amp;$D1380,Empresas!$C$6:$CC$92,$G1380+6+1,0),0))))</f>
        <v>0</v>
      </c>
      <c r="AH1380" s="147">
        <f>IF(AND($I1380="Si",Q1380=1),1,IF(AND($I1380="Fisico",Q1380=1),1,IF(AND(Q1380=1,$I1380="Electronico"),2,IF(Q1380=1,VLOOKUP($C1380&amp;"|"&amp;$B1380&amp;"|"&amp;$D1380,Empresas!$C$6:$CC$92,$G1380+6+1,0),0))))</f>
        <v>0</v>
      </c>
      <c r="AI1380" s="147">
        <f>IF(AND($I1380="Si",R1380=1),1,IF(AND($I1380="Fisico",R1380=1),1,IF(AND(R1380=1,$I1380="Electronico"),2,IF(R1380=1,VLOOKUP($C1380&amp;"|"&amp;$B1380&amp;"|"&amp;$D1380,Empresas!$C$6:$CC$92,$G1380+6+1,0),0))))</f>
        <v>0</v>
      </c>
      <c r="AJ1380" s="147">
        <f>IF(AND($I1380="Si",S1380=1),1,IF(AND($I1380="Fisico",S1380=1),1,IF(AND(S1380=1,$I1380="Electronico"),2,IF(S1380=1,VLOOKUP($C1380&amp;"|"&amp;$B1380&amp;"|"&amp;$D1380,Empresas!$C$6:$CC$92,$G1380+6+1,0),0))))</f>
        <v>0</v>
      </c>
      <c r="AK1380" s="147">
        <f>IF(AND($I1380="Si",T1380=1),1,IF(AND($I1380="Fisico",T1380=1),1,IF(AND(T1380=1,$I1380="Electronico"),2,IF(T1380=1,VLOOKUP($C1380&amp;"|"&amp;$B1380&amp;"|"&amp;$D1380,Empresas!$C$6:$CC$92,$G1380+6+1,0),0))))</f>
        <v>0</v>
      </c>
      <c r="AL1380" s="147">
        <f>IF(AND($I1380="Si",U1380=1),1,IF(AND($I1380="Fisico",U1380=1),1,IF(AND(U1380=1,$I1380="Electronico"),2,IF(U1380=1,VLOOKUP($C1380&amp;"|"&amp;$B1380&amp;"|"&amp;$D1380,Empresas!$C$6:$CC$92,$G1380+6+1,0),0))))</f>
        <v>0</v>
      </c>
      <c r="AM1380" s="149">
        <f t="shared" si="222"/>
        <v>0</v>
      </c>
      <c r="AN1380" s="149">
        <f t="shared" si="223"/>
        <v>0</v>
      </c>
      <c r="AO1380" s="152">
        <f t="shared" si="224"/>
        <v>0</v>
      </c>
    </row>
    <row r="1381" spans="1:41" x14ac:dyDescent="0.25">
      <c r="A1381" s="137" t="str">
        <f>VLOOKUP(D1381,Empresas!$D$7:$F$91,3,0)</f>
        <v>Omar</v>
      </c>
      <c r="B1381" s="138" t="str">
        <f>VLOOKUP(D1381,Empresas!$D$7:$G$91,4,0)</f>
        <v>Melisa N.</v>
      </c>
      <c r="C1381" s="138" t="s">
        <v>544</v>
      </c>
      <c r="D1381" s="138" t="s">
        <v>246</v>
      </c>
      <c r="E1381" s="138" t="str">
        <f>VLOOKUP(D1381,Empresas!$D$7:$E$92,2,0)</f>
        <v>NAYRA IMPORT EXPORT E.I.R.L</v>
      </c>
      <c r="F1381" s="138" t="s">
        <v>171</v>
      </c>
      <c r="G1381" s="139">
        <f t="shared" si="227"/>
        <v>46</v>
      </c>
      <c r="H1381" s="139" t="str">
        <f>VLOOKUP(D1381,Empresas!$D$6:$L$92,7,0)</f>
        <v>Mensual</v>
      </c>
      <c r="I1381" s="138" t="str">
        <f>VLOOKUP(VLOOKUP(D1381&amp;"|"&amp;B1381,Empresas!$I$7:$CB$92,G1381,0),Tablas!$A$3:$B$5,2,0)</f>
        <v>No aplica</v>
      </c>
      <c r="J1381" s="78"/>
      <c r="K1381" s="78"/>
      <c r="L1381" s="78"/>
      <c r="M1381" s="78"/>
      <c r="N1381" s="78"/>
      <c r="O1381" s="78"/>
      <c r="P1381" s="78"/>
      <c r="Q1381" s="78"/>
      <c r="R1381" s="78"/>
      <c r="S1381" s="78"/>
      <c r="T1381" s="78"/>
      <c r="U1381" s="78"/>
      <c r="V1381" s="78" t="str">
        <f>VLOOKUP(D1381,Empresas!$D$7:$CF$91,81,0)</f>
        <v>A</v>
      </c>
      <c r="W1381" s="78" t="str">
        <f>VLOOKUP(D1381,Empresas!$D$7:$M$91,10,0)</f>
        <v>General/Prico</v>
      </c>
      <c r="X1381" s="69" t="str">
        <f t="shared" si="220"/>
        <v>SI</v>
      </c>
      <c r="Y1381" s="153" t="str">
        <f t="shared" si="221"/>
        <v>No aplica</v>
      </c>
      <c r="Z1381" s="147">
        <f>IF(Y1381="No aplica",0,IF(I1381="no",0,IF(I1381="No aplica",0,IF(I1381="Si",1,IF(I1381="Fisico",1,IF(I1381="Electronico",2,VLOOKUP(C1381&amp;"|"&amp;B1381&amp;"|"&amp;D1381,Empresas!$C$6:$CC$92,G1381+6+1,0)))))))</f>
        <v>0</v>
      </c>
      <c r="AA1381" s="147">
        <f>IF(AND($I1381="Si",J1381=1),1,IF(AND($I1381="Fisico",J1381=1),1,IF(AND(J1381=1,$I1381="Electronico"),2,IF(J1381=1,VLOOKUP($C1381&amp;"|"&amp;$B1381&amp;"|"&amp;$D1381,Empresas!$C$6:$CC$92,$G1381+6+1,0),0))))</f>
        <v>0</v>
      </c>
      <c r="AB1381" s="147">
        <f>IF(AND($I1381="Si",K1381=1),1,IF(AND($I1381="Fisico",K1381=1),1,IF(AND(K1381=1,$I1381="Electronico"),2,IF(K1381=1,VLOOKUP($C1381&amp;"|"&amp;$B1381&amp;"|"&amp;$D1381,Empresas!$C$6:$CC$92,$G1381+6+1,0),0))))</f>
        <v>0</v>
      </c>
      <c r="AC1381" s="147">
        <f>IF(AND($I1381="Si",L1381=1),1,IF(AND($I1381="Fisico",L1381=1),1,IF(AND(L1381=1,$I1381="Electronico"),2,IF(L1381=1,VLOOKUP($C1381&amp;"|"&amp;$B1381&amp;"|"&amp;$D1381,Empresas!$C$6:$CC$92,$G1381+6+1,0),0))))</f>
        <v>0</v>
      </c>
      <c r="AD1381" s="147">
        <f>IF(AND($I1381="Si",M1381=1),1,IF(AND($I1381="Fisico",M1381=1),1,IF(AND(M1381=1,$I1381="Electronico"),2,IF(M1381=1,VLOOKUP($C1381&amp;"|"&amp;$B1381&amp;"|"&amp;$D1381,Empresas!$C$6:$CC$92,$G1381+6+1,0),0))))</f>
        <v>0</v>
      </c>
      <c r="AE1381" s="147">
        <f>IF(AND($I1381="Si",N1381=1),1,IF(AND($I1381="Fisico",N1381=1),1,IF(AND(N1381=1,$I1381="Electronico"),2,IF(N1381=1,VLOOKUP($C1381&amp;"|"&amp;$B1381&amp;"|"&amp;$D1381,Empresas!$C$6:$CC$92,$G1381+6+1,0),0))))</f>
        <v>0</v>
      </c>
      <c r="AF1381" s="147">
        <f>IF(AND($I1381="Si",O1381=1),1,IF(AND($I1381="Fisico",O1381=1),1,IF(AND(O1381=1,$I1381="Electronico"),2,IF(O1381=1,VLOOKUP($C1381&amp;"|"&amp;$B1381&amp;"|"&amp;$D1381,Empresas!$C$6:$CC$92,$G1381+6+1,0),0))))</f>
        <v>0</v>
      </c>
      <c r="AG1381" s="147">
        <f>IF(AND($I1381="Si",P1381=1),1,IF(AND($I1381="Fisico",P1381=1),1,IF(AND(P1381=1,$I1381="Electronico"),2,IF(P1381=1,VLOOKUP($C1381&amp;"|"&amp;$B1381&amp;"|"&amp;$D1381,Empresas!$C$6:$CC$92,$G1381+6+1,0),0))))</f>
        <v>0</v>
      </c>
      <c r="AH1381" s="147">
        <f>IF(AND($I1381="Si",Q1381=1),1,IF(AND($I1381="Fisico",Q1381=1),1,IF(AND(Q1381=1,$I1381="Electronico"),2,IF(Q1381=1,VLOOKUP($C1381&amp;"|"&amp;$B1381&amp;"|"&amp;$D1381,Empresas!$C$6:$CC$92,$G1381+6+1,0),0))))</f>
        <v>0</v>
      </c>
      <c r="AI1381" s="147">
        <f>IF(AND($I1381="Si",R1381=1),1,IF(AND($I1381="Fisico",R1381=1),1,IF(AND(R1381=1,$I1381="Electronico"),2,IF(R1381=1,VLOOKUP($C1381&amp;"|"&amp;$B1381&amp;"|"&amp;$D1381,Empresas!$C$6:$CC$92,$G1381+6+1,0),0))))</f>
        <v>0</v>
      </c>
      <c r="AJ1381" s="147">
        <f>IF(AND($I1381="Si",S1381=1),1,IF(AND($I1381="Fisico",S1381=1),1,IF(AND(S1381=1,$I1381="Electronico"),2,IF(S1381=1,VLOOKUP($C1381&amp;"|"&amp;$B1381&amp;"|"&amp;$D1381,Empresas!$C$6:$CC$92,$G1381+6+1,0),0))))</f>
        <v>0</v>
      </c>
      <c r="AK1381" s="147">
        <f>IF(AND($I1381="Si",T1381=1),1,IF(AND($I1381="Fisico",T1381=1),1,IF(AND(T1381=1,$I1381="Electronico"),2,IF(T1381=1,VLOOKUP($C1381&amp;"|"&amp;$B1381&amp;"|"&amp;$D1381,Empresas!$C$6:$CC$92,$G1381+6+1,0),0))))</f>
        <v>0</v>
      </c>
      <c r="AL1381" s="147">
        <f>IF(AND($I1381="Si",U1381=1),1,IF(AND($I1381="Fisico",U1381=1),1,IF(AND(U1381=1,$I1381="Electronico"),2,IF(U1381=1,VLOOKUP($C1381&amp;"|"&amp;$B1381&amp;"|"&amp;$D1381,Empresas!$C$6:$CC$92,$G1381+6+1,0),0))))</f>
        <v>0</v>
      </c>
      <c r="AM1381" s="149">
        <f t="shared" si="222"/>
        <v>0</v>
      </c>
      <c r="AN1381" s="149">
        <f t="shared" si="223"/>
        <v>0</v>
      </c>
      <c r="AO1381" s="152">
        <f t="shared" si="224"/>
        <v>0</v>
      </c>
    </row>
    <row r="1382" spans="1:41" x14ac:dyDescent="0.25">
      <c r="A1382" s="140" t="str">
        <f>VLOOKUP(D1382,Empresas!$D$7:$F$91,3,0)</f>
        <v>Omar</v>
      </c>
      <c r="B1382" s="141" t="str">
        <f>VLOOKUP(D1382,Empresas!$D$7:$G$91,4,0)</f>
        <v>Melisa N.</v>
      </c>
      <c r="C1382" s="141" t="s">
        <v>544</v>
      </c>
      <c r="D1382" s="141" t="s">
        <v>246</v>
      </c>
      <c r="E1382" s="141" t="str">
        <f>VLOOKUP(D1382,Empresas!$D$7:$E$92,2,0)</f>
        <v>NAYRA IMPORT EXPORT E.I.R.L</v>
      </c>
      <c r="F1382" s="141" t="s">
        <v>172</v>
      </c>
      <c r="G1382" s="142">
        <f>+Empresas!$BF$2</f>
        <v>50</v>
      </c>
      <c r="H1382" s="142" t="str">
        <f>VLOOKUP(D1382,Empresas!$D$6:$L$92,7,0)</f>
        <v>Mensual</v>
      </c>
      <c r="I1382" s="141" t="str">
        <f>VLOOKUP(VLOOKUP(D1382&amp;"|"&amp;B1382,Empresas!$I$7:$CB$92,G1382,0),Tablas!$A$8:$B$10,2,0)</f>
        <v>Electronico</v>
      </c>
      <c r="J1382" s="78">
        <v>1</v>
      </c>
      <c r="K1382" s="78">
        <v>1</v>
      </c>
      <c r="L1382" s="78">
        <v>1</v>
      </c>
      <c r="M1382" s="78">
        <v>1</v>
      </c>
      <c r="N1382" s="78">
        <v>1</v>
      </c>
      <c r="O1382" s="78">
        <v>1</v>
      </c>
      <c r="P1382" s="78">
        <v>1</v>
      </c>
      <c r="Q1382" s="78">
        <v>1</v>
      </c>
      <c r="R1382" s="78"/>
      <c r="S1382" s="78"/>
      <c r="T1382" s="78"/>
      <c r="U1382" s="78"/>
      <c r="V1382" s="78" t="str">
        <f>VLOOKUP(D1382,Empresas!$D$7:$CF$91,81,0)</f>
        <v>A</v>
      </c>
      <c r="W1382" s="78" t="str">
        <f>VLOOKUP(D1382,Empresas!$D$7:$M$91,10,0)</f>
        <v>General/Prico</v>
      </c>
      <c r="X1382" s="69" t="str">
        <f t="shared" si="220"/>
        <v>SI</v>
      </c>
      <c r="Y1382" s="153" t="str">
        <f t="shared" si="221"/>
        <v>Si aplica</v>
      </c>
      <c r="Z1382" s="147">
        <f>IF(Y1382="No aplica",0,IF(I1382="no",0,IF(I1382="No aplica",0,IF(I1382="Si",1,IF(I1382="Fisico",1,IF(I1382="Electronico",2,VLOOKUP(C1382&amp;"|"&amp;B1382&amp;"|"&amp;D1382,Empresas!$C$6:$CC$92,G1382+6+1,0)))))))</f>
        <v>2</v>
      </c>
      <c r="AA1382" s="147">
        <f>IF(AND($I1382="Si",J1382=1),1,IF(AND($I1382="Fisico",J1382=1),1,IF(AND(J1382=1,$I1382="Electronico"),2,IF(J1382=1,VLOOKUP($C1382&amp;"|"&amp;$B1382&amp;"|"&amp;$D1382,Empresas!$C$6:$CC$92,$G1382+6+1,0),0))))</f>
        <v>2</v>
      </c>
      <c r="AB1382" s="147">
        <f>IF(AND($I1382="Si",K1382=1),1,IF(AND($I1382="Fisico",K1382=1),1,IF(AND(K1382=1,$I1382="Electronico"),2,IF(K1382=1,VLOOKUP($C1382&amp;"|"&amp;$B1382&amp;"|"&amp;$D1382,Empresas!$C$6:$CC$92,$G1382+6+1,0),0))))</f>
        <v>2</v>
      </c>
      <c r="AC1382" s="147">
        <f>IF(AND($I1382="Si",L1382=1),1,IF(AND($I1382="Fisico",L1382=1),1,IF(AND(L1382=1,$I1382="Electronico"),2,IF(L1382=1,VLOOKUP($C1382&amp;"|"&amp;$B1382&amp;"|"&amp;$D1382,Empresas!$C$6:$CC$92,$G1382+6+1,0),0))))</f>
        <v>2</v>
      </c>
      <c r="AD1382" s="147">
        <f>IF(AND($I1382="Si",M1382=1),1,IF(AND($I1382="Fisico",M1382=1),1,IF(AND(M1382=1,$I1382="Electronico"),2,IF(M1382=1,VLOOKUP($C1382&amp;"|"&amp;$B1382&amp;"|"&amp;$D1382,Empresas!$C$6:$CC$92,$G1382+6+1,0),0))))</f>
        <v>2</v>
      </c>
      <c r="AE1382" s="147">
        <f>IF(AND($I1382="Si",N1382=1),1,IF(AND($I1382="Fisico",N1382=1),1,IF(AND(N1382=1,$I1382="Electronico"),2,IF(N1382=1,VLOOKUP($C1382&amp;"|"&amp;$B1382&amp;"|"&amp;$D1382,Empresas!$C$6:$CC$92,$G1382+6+1,0),0))))</f>
        <v>2</v>
      </c>
      <c r="AF1382" s="147">
        <f>IF(AND($I1382="Si",O1382=1),1,IF(AND($I1382="Fisico",O1382=1),1,IF(AND(O1382=1,$I1382="Electronico"),2,IF(O1382=1,VLOOKUP($C1382&amp;"|"&amp;$B1382&amp;"|"&amp;$D1382,Empresas!$C$6:$CC$92,$G1382+6+1,0),0))))</f>
        <v>2</v>
      </c>
      <c r="AG1382" s="147">
        <f>IF(AND($I1382="Si",P1382=1),1,IF(AND($I1382="Fisico",P1382=1),1,IF(AND(P1382=1,$I1382="Electronico"),2,IF(P1382=1,VLOOKUP($C1382&amp;"|"&amp;$B1382&amp;"|"&amp;$D1382,Empresas!$C$6:$CC$92,$G1382+6+1,0),0))))</f>
        <v>2</v>
      </c>
      <c r="AH1382" s="147">
        <f>IF(AND($I1382="Si",Q1382=1),1,IF(AND($I1382="Fisico",Q1382=1),1,IF(AND(Q1382=1,$I1382="Electronico"),2,IF(Q1382=1,VLOOKUP($C1382&amp;"|"&amp;$B1382&amp;"|"&amp;$D1382,Empresas!$C$6:$CC$92,$G1382+6+1,0),0))))</f>
        <v>2</v>
      </c>
      <c r="AI1382" s="147">
        <f>IF(AND($I1382="Si",R1382=1),1,IF(AND($I1382="Fisico",R1382=1),1,IF(AND(R1382=1,$I1382="Electronico"),2,IF(R1382=1,VLOOKUP($C1382&amp;"|"&amp;$B1382&amp;"|"&amp;$D1382,Empresas!$C$6:$CC$92,$G1382+6+1,0),0))))</f>
        <v>0</v>
      </c>
      <c r="AJ1382" s="147">
        <f>IF(AND($I1382="Si",S1382=1),1,IF(AND($I1382="Fisico",S1382=1),1,IF(AND(S1382=1,$I1382="Electronico"),2,IF(S1382=1,VLOOKUP($C1382&amp;"|"&amp;$B1382&amp;"|"&amp;$D1382,Empresas!$C$6:$CC$92,$G1382+6+1,0),0))))</f>
        <v>0</v>
      </c>
      <c r="AK1382" s="147">
        <f>IF(AND($I1382="Si",T1382=1),1,IF(AND($I1382="Fisico",T1382=1),1,IF(AND(T1382=1,$I1382="Electronico"),2,IF(T1382=1,VLOOKUP($C1382&amp;"|"&amp;$B1382&amp;"|"&amp;$D1382,Empresas!$C$6:$CC$92,$G1382+6+1,0),0))))</f>
        <v>0</v>
      </c>
      <c r="AL1382" s="147">
        <f>IF(AND($I1382="Si",U1382=1),1,IF(AND($I1382="Fisico",U1382=1),1,IF(AND(U1382=1,$I1382="Electronico"),2,IF(U1382=1,VLOOKUP($C1382&amp;"|"&amp;$B1382&amp;"|"&amp;$D1382,Empresas!$C$6:$CC$92,$G1382+6+1,0),0))))</f>
        <v>0</v>
      </c>
      <c r="AM1382" s="149">
        <f t="shared" si="222"/>
        <v>16</v>
      </c>
      <c r="AN1382" s="149">
        <f t="shared" si="223"/>
        <v>16</v>
      </c>
      <c r="AO1382" s="152">
        <f t="shared" si="224"/>
        <v>1</v>
      </c>
    </row>
    <row r="1383" spans="1:41" x14ac:dyDescent="0.25">
      <c r="A1383" s="140" t="str">
        <f>VLOOKUP(D1383,Empresas!$D$7:$F$91,3,0)</f>
        <v>Omar</v>
      </c>
      <c r="B1383" s="141" t="str">
        <f>VLOOKUP(D1383,Empresas!$D$7:$G$91,4,0)</f>
        <v>Melisa N.</v>
      </c>
      <c r="C1383" s="141" t="s">
        <v>544</v>
      </c>
      <c r="D1383" s="141" t="s">
        <v>246</v>
      </c>
      <c r="E1383" s="141" t="str">
        <f>VLOOKUP(D1383,Empresas!$D$7:$E$92,2,0)</f>
        <v>NAYRA IMPORT EXPORT E.I.R.L</v>
      </c>
      <c r="F1383" s="141" t="s">
        <v>173</v>
      </c>
      <c r="G1383" s="142">
        <f>+G1382+1</f>
        <v>51</v>
      </c>
      <c r="H1383" s="142" t="str">
        <f>VLOOKUP(D1383,Empresas!$D$6:$L$92,7,0)</f>
        <v>Mensual</v>
      </c>
      <c r="I1383" s="141" t="str">
        <f>VLOOKUP(VLOOKUP(D1383&amp;"|"&amp;B1383,Empresas!$I$7:$CB$92,G1383,0),Tablas!$A$8:$B$10,2,0)</f>
        <v>Electronico</v>
      </c>
      <c r="J1383" s="78">
        <v>1</v>
      </c>
      <c r="K1383" s="78">
        <v>1</v>
      </c>
      <c r="L1383" s="78">
        <v>1</v>
      </c>
      <c r="M1383" s="78">
        <v>1</v>
      </c>
      <c r="N1383" s="78">
        <v>1</v>
      </c>
      <c r="O1383" s="78">
        <v>1</v>
      </c>
      <c r="P1383" s="78">
        <v>1</v>
      </c>
      <c r="Q1383" s="78">
        <v>1</v>
      </c>
      <c r="R1383" s="78"/>
      <c r="S1383" s="78"/>
      <c r="T1383" s="78"/>
      <c r="U1383" s="78"/>
      <c r="V1383" s="78" t="str">
        <f>VLOOKUP(D1383,Empresas!$D$7:$CF$91,81,0)</f>
        <v>A</v>
      </c>
      <c r="W1383" s="78" t="str">
        <f>VLOOKUP(D1383,Empresas!$D$7:$M$91,10,0)</f>
        <v>General/Prico</v>
      </c>
      <c r="X1383" s="69" t="str">
        <f t="shared" si="220"/>
        <v>SI</v>
      </c>
      <c r="Y1383" s="153" t="str">
        <f t="shared" si="221"/>
        <v>Si aplica</v>
      </c>
      <c r="Z1383" s="147">
        <f>IF(Y1383="No aplica",0,IF(I1383="no",0,IF(I1383="No aplica",0,IF(I1383="Si",1,IF(I1383="Fisico",1,IF(I1383="Electronico",2,VLOOKUP(C1383&amp;"|"&amp;B1383&amp;"|"&amp;D1383,Empresas!$C$6:$CC$92,G1383+6+1,0)))))))</f>
        <v>2</v>
      </c>
      <c r="AA1383" s="147">
        <f>IF(AND($I1383="Si",J1383=1),1,IF(AND($I1383="Fisico",J1383=1),1,IF(AND(J1383=1,$I1383="Electronico"),2,IF(J1383=1,VLOOKUP($C1383&amp;"|"&amp;$B1383&amp;"|"&amp;$D1383,Empresas!$C$6:$CC$92,$G1383+6+1,0),0))))</f>
        <v>2</v>
      </c>
      <c r="AB1383" s="147">
        <f>IF(AND($I1383="Si",K1383=1),1,IF(AND($I1383="Fisico",K1383=1),1,IF(AND(K1383=1,$I1383="Electronico"),2,IF(K1383=1,VLOOKUP($C1383&amp;"|"&amp;$B1383&amp;"|"&amp;$D1383,Empresas!$C$6:$CC$92,$G1383+6+1,0),0))))</f>
        <v>2</v>
      </c>
      <c r="AC1383" s="147">
        <f>IF(AND($I1383="Si",L1383=1),1,IF(AND($I1383="Fisico",L1383=1),1,IF(AND(L1383=1,$I1383="Electronico"),2,IF(L1383=1,VLOOKUP($C1383&amp;"|"&amp;$B1383&amp;"|"&amp;$D1383,Empresas!$C$6:$CC$92,$G1383+6+1,0),0))))</f>
        <v>2</v>
      </c>
      <c r="AD1383" s="147">
        <f>IF(AND($I1383="Si",M1383=1),1,IF(AND($I1383="Fisico",M1383=1),1,IF(AND(M1383=1,$I1383="Electronico"),2,IF(M1383=1,VLOOKUP($C1383&amp;"|"&amp;$B1383&amp;"|"&amp;$D1383,Empresas!$C$6:$CC$92,$G1383+6+1,0),0))))</f>
        <v>2</v>
      </c>
      <c r="AE1383" s="147">
        <f>IF(AND($I1383="Si",N1383=1),1,IF(AND($I1383="Fisico",N1383=1),1,IF(AND(N1383=1,$I1383="Electronico"),2,IF(N1383=1,VLOOKUP($C1383&amp;"|"&amp;$B1383&amp;"|"&amp;$D1383,Empresas!$C$6:$CC$92,$G1383+6+1,0),0))))</f>
        <v>2</v>
      </c>
      <c r="AF1383" s="147">
        <f>IF(AND($I1383="Si",O1383=1),1,IF(AND($I1383="Fisico",O1383=1),1,IF(AND(O1383=1,$I1383="Electronico"),2,IF(O1383=1,VLOOKUP($C1383&amp;"|"&amp;$B1383&amp;"|"&amp;$D1383,Empresas!$C$6:$CC$92,$G1383+6+1,0),0))))</f>
        <v>2</v>
      </c>
      <c r="AG1383" s="147">
        <f>IF(AND($I1383="Si",P1383=1),1,IF(AND($I1383="Fisico",P1383=1),1,IF(AND(P1383=1,$I1383="Electronico"),2,IF(P1383=1,VLOOKUP($C1383&amp;"|"&amp;$B1383&amp;"|"&amp;$D1383,Empresas!$C$6:$CC$92,$G1383+6+1,0),0))))</f>
        <v>2</v>
      </c>
      <c r="AH1383" s="147">
        <f>IF(AND($I1383="Si",Q1383=1),1,IF(AND($I1383="Fisico",Q1383=1),1,IF(AND(Q1383=1,$I1383="Electronico"),2,IF(Q1383=1,VLOOKUP($C1383&amp;"|"&amp;$B1383&amp;"|"&amp;$D1383,Empresas!$C$6:$CC$92,$G1383+6+1,0),0))))</f>
        <v>2</v>
      </c>
      <c r="AI1383" s="147">
        <f>IF(AND($I1383="Si",R1383=1),1,IF(AND($I1383="Fisico",R1383=1),1,IF(AND(R1383=1,$I1383="Electronico"),2,IF(R1383=1,VLOOKUP($C1383&amp;"|"&amp;$B1383&amp;"|"&amp;$D1383,Empresas!$C$6:$CC$92,$G1383+6+1,0),0))))</f>
        <v>0</v>
      </c>
      <c r="AJ1383" s="147">
        <f>IF(AND($I1383="Si",S1383=1),1,IF(AND($I1383="Fisico",S1383=1),1,IF(AND(S1383=1,$I1383="Electronico"),2,IF(S1383=1,VLOOKUP($C1383&amp;"|"&amp;$B1383&amp;"|"&amp;$D1383,Empresas!$C$6:$CC$92,$G1383+6+1,0),0))))</f>
        <v>0</v>
      </c>
      <c r="AK1383" s="147">
        <f>IF(AND($I1383="Si",T1383=1),1,IF(AND($I1383="Fisico",T1383=1),1,IF(AND(T1383=1,$I1383="Electronico"),2,IF(T1383=1,VLOOKUP($C1383&amp;"|"&amp;$B1383&amp;"|"&amp;$D1383,Empresas!$C$6:$CC$92,$G1383+6+1,0),0))))</f>
        <v>0</v>
      </c>
      <c r="AL1383" s="147">
        <f>IF(AND($I1383="Si",U1383=1),1,IF(AND($I1383="Fisico",U1383=1),1,IF(AND(U1383=1,$I1383="Electronico"),2,IF(U1383=1,VLOOKUP($C1383&amp;"|"&amp;$B1383&amp;"|"&amp;$D1383,Empresas!$C$6:$CC$92,$G1383+6+1,0),0))))</f>
        <v>0</v>
      </c>
      <c r="AM1383" s="149">
        <f t="shared" si="222"/>
        <v>16</v>
      </c>
      <c r="AN1383" s="149">
        <f t="shared" si="223"/>
        <v>16</v>
      </c>
      <c r="AO1383" s="152">
        <f t="shared" si="224"/>
        <v>1</v>
      </c>
    </row>
    <row r="1384" spans="1:41" x14ac:dyDescent="0.25">
      <c r="A1384" s="140" t="str">
        <f>VLOOKUP(D1384,Empresas!$D$7:$F$91,3,0)</f>
        <v>Omar</v>
      </c>
      <c r="B1384" s="141" t="str">
        <f>VLOOKUP(D1384,Empresas!$D$7:$G$91,4,0)</f>
        <v>Melisa N.</v>
      </c>
      <c r="C1384" s="141" t="s">
        <v>544</v>
      </c>
      <c r="D1384" s="141" t="s">
        <v>246</v>
      </c>
      <c r="E1384" s="141" t="str">
        <f>VLOOKUP(D1384,Empresas!$D$7:$E$92,2,0)</f>
        <v>NAYRA IMPORT EXPORT E.I.R.L</v>
      </c>
      <c r="F1384" s="141" t="s">
        <v>174</v>
      </c>
      <c r="G1384" s="142">
        <f t="shared" ref="G1384:G1392" si="228">+G1383+1</f>
        <v>52</v>
      </c>
      <c r="H1384" s="142" t="str">
        <f>VLOOKUP(D1384,Empresas!$D$6:$L$92,7,0)</f>
        <v>Mensual</v>
      </c>
      <c r="I1384" s="141" t="str">
        <f>VLOOKUP(VLOOKUP(D1384&amp;"|"&amp;B1384,Empresas!$I$7:$CB$92,G1384,0),Tablas!$A$8:$B$10,2,0)</f>
        <v>No aplica</v>
      </c>
      <c r="J1384" s="78"/>
      <c r="K1384" s="78"/>
      <c r="L1384" s="78"/>
      <c r="M1384" s="78"/>
      <c r="N1384" s="78"/>
      <c r="O1384" s="78"/>
      <c r="P1384" s="78"/>
      <c r="Q1384" s="78"/>
      <c r="R1384" s="78"/>
      <c r="S1384" s="78"/>
      <c r="T1384" s="78"/>
      <c r="U1384" s="78"/>
      <c r="V1384" s="78" t="str">
        <f>VLOOKUP(D1384,Empresas!$D$7:$CF$91,81,0)</f>
        <v>A</v>
      </c>
      <c r="W1384" s="78" t="str">
        <f>VLOOKUP(D1384,Empresas!$D$7:$M$91,10,0)</f>
        <v>General/Prico</v>
      </c>
      <c r="X1384" s="69" t="str">
        <f t="shared" si="220"/>
        <v>SI</v>
      </c>
      <c r="Y1384" s="153" t="str">
        <f t="shared" si="221"/>
        <v>No aplica</v>
      </c>
      <c r="Z1384" s="147">
        <f>IF(Y1384="No aplica",0,IF(I1384="no",0,IF(I1384="No aplica",0,IF(I1384="Si",1,IF(I1384="Fisico",1,IF(I1384="Electronico",2,VLOOKUP(C1384&amp;"|"&amp;B1384&amp;"|"&amp;D1384,Empresas!$C$6:$CC$92,G1384+6+1,0)))))))</f>
        <v>0</v>
      </c>
      <c r="AA1384" s="147">
        <f>IF(AND($I1384="Si",J1384=1),1,IF(AND($I1384="Fisico",J1384=1),1,IF(AND(J1384=1,$I1384="Electronico"),2,IF(J1384=1,VLOOKUP($C1384&amp;"|"&amp;$B1384&amp;"|"&amp;$D1384,Empresas!$C$6:$CC$92,$G1384+6+1,0),0))))</f>
        <v>0</v>
      </c>
      <c r="AB1384" s="147">
        <f>IF(AND($I1384="Si",K1384=1),1,IF(AND($I1384="Fisico",K1384=1),1,IF(AND(K1384=1,$I1384="Electronico"),2,IF(K1384=1,VLOOKUP($C1384&amp;"|"&amp;$B1384&amp;"|"&amp;$D1384,Empresas!$C$6:$CC$92,$G1384+6+1,0),0))))</f>
        <v>0</v>
      </c>
      <c r="AC1384" s="147">
        <f>IF(AND($I1384="Si",L1384=1),1,IF(AND($I1384="Fisico",L1384=1),1,IF(AND(L1384=1,$I1384="Electronico"),2,IF(L1384=1,VLOOKUP($C1384&amp;"|"&amp;$B1384&amp;"|"&amp;$D1384,Empresas!$C$6:$CC$92,$G1384+6+1,0),0))))</f>
        <v>0</v>
      </c>
      <c r="AD1384" s="147">
        <f>IF(AND($I1384="Si",M1384=1),1,IF(AND($I1384="Fisico",M1384=1),1,IF(AND(M1384=1,$I1384="Electronico"),2,IF(M1384=1,VLOOKUP($C1384&amp;"|"&amp;$B1384&amp;"|"&amp;$D1384,Empresas!$C$6:$CC$92,$G1384+6+1,0),0))))</f>
        <v>0</v>
      </c>
      <c r="AE1384" s="147">
        <f>IF(AND($I1384="Si",N1384=1),1,IF(AND($I1384="Fisico",N1384=1),1,IF(AND(N1384=1,$I1384="Electronico"),2,IF(N1384=1,VLOOKUP($C1384&amp;"|"&amp;$B1384&amp;"|"&amp;$D1384,Empresas!$C$6:$CC$92,$G1384+6+1,0),0))))</f>
        <v>0</v>
      </c>
      <c r="AF1384" s="147">
        <f>IF(AND($I1384="Si",O1384=1),1,IF(AND($I1384="Fisico",O1384=1),1,IF(AND(O1384=1,$I1384="Electronico"),2,IF(O1384=1,VLOOKUP($C1384&amp;"|"&amp;$B1384&amp;"|"&amp;$D1384,Empresas!$C$6:$CC$92,$G1384+6+1,0),0))))</f>
        <v>0</v>
      </c>
      <c r="AG1384" s="147">
        <f>IF(AND($I1384="Si",P1384=1),1,IF(AND($I1384="Fisico",P1384=1),1,IF(AND(P1384=1,$I1384="Electronico"),2,IF(P1384=1,VLOOKUP($C1384&amp;"|"&amp;$B1384&amp;"|"&amp;$D1384,Empresas!$C$6:$CC$92,$G1384+6+1,0),0))))</f>
        <v>0</v>
      </c>
      <c r="AH1384" s="147">
        <f>IF(AND($I1384="Si",Q1384=1),1,IF(AND($I1384="Fisico",Q1384=1),1,IF(AND(Q1384=1,$I1384="Electronico"),2,IF(Q1384=1,VLOOKUP($C1384&amp;"|"&amp;$B1384&amp;"|"&amp;$D1384,Empresas!$C$6:$CC$92,$G1384+6+1,0),0))))</f>
        <v>0</v>
      </c>
      <c r="AI1384" s="147">
        <f>IF(AND($I1384="Si",R1384=1),1,IF(AND($I1384="Fisico",R1384=1),1,IF(AND(R1384=1,$I1384="Electronico"),2,IF(R1384=1,VLOOKUP($C1384&amp;"|"&amp;$B1384&amp;"|"&amp;$D1384,Empresas!$C$6:$CC$92,$G1384+6+1,0),0))))</f>
        <v>0</v>
      </c>
      <c r="AJ1384" s="147">
        <f>IF(AND($I1384="Si",S1384=1),1,IF(AND($I1384="Fisico",S1384=1),1,IF(AND(S1384=1,$I1384="Electronico"),2,IF(S1384=1,VLOOKUP($C1384&amp;"|"&amp;$B1384&amp;"|"&amp;$D1384,Empresas!$C$6:$CC$92,$G1384+6+1,0),0))))</f>
        <v>0</v>
      </c>
      <c r="AK1384" s="147">
        <f>IF(AND($I1384="Si",T1384=1),1,IF(AND($I1384="Fisico",T1384=1),1,IF(AND(T1384=1,$I1384="Electronico"),2,IF(T1384=1,VLOOKUP($C1384&amp;"|"&amp;$B1384&amp;"|"&amp;$D1384,Empresas!$C$6:$CC$92,$G1384+6+1,0),0))))</f>
        <v>0</v>
      </c>
      <c r="AL1384" s="147">
        <f>IF(AND($I1384="Si",U1384=1),1,IF(AND($I1384="Fisico",U1384=1),1,IF(AND(U1384=1,$I1384="Electronico"),2,IF(U1384=1,VLOOKUP($C1384&amp;"|"&amp;$B1384&amp;"|"&amp;$D1384,Empresas!$C$6:$CC$92,$G1384+6+1,0),0))))</f>
        <v>0</v>
      </c>
      <c r="AM1384" s="149">
        <f t="shared" si="222"/>
        <v>0</v>
      </c>
      <c r="AN1384" s="149">
        <f t="shared" si="223"/>
        <v>0</v>
      </c>
      <c r="AO1384" s="152">
        <f t="shared" si="224"/>
        <v>0</v>
      </c>
    </row>
    <row r="1385" spans="1:41" x14ac:dyDescent="0.25">
      <c r="A1385" s="140" t="str">
        <f>VLOOKUP(D1385,Empresas!$D$7:$F$91,3,0)</f>
        <v>Omar</v>
      </c>
      <c r="B1385" s="141" t="str">
        <f>VLOOKUP(D1385,Empresas!$D$7:$G$91,4,0)</f>
        <v>Melisa N.</v>
      </c>
      <c r="C1385" s="141" t="s">
        <v>544</v>
      </c>
      <c r="D1385" s="141" t="s">
        <v>246</v>
      </c>
      <c r="E1385" s="141" t="str">
        <f>VLOOKUP(D1385,Empresas!$D$7:$E$92,2,0)</f>
        <v>NAYRA IMPORT EXPORT E.I.R.L</v>
      </c>
      <c r="F1385" s="141" t="s">
        <v>175</v>
      </c>
      <c r="G1385" s="142">
        <f t="shared" si="228"/>
        <v>53</v>
      </c>
      <c r="H1385" s="142" t="str">
        <f>VLOOKUP(D1385,Empresas!$D$6:$L$92,7,0)</f>
        <v>Mensual</v>
      </c>
      <c r="I1385" s="141" t="str">
        <f>VLOOKUP(VLOOKUP(D1385&amp;"|"&amp;B1385,Empresas!$I$7:$CB$92,G1385,0),Tablas!$A$8:$B$10,2,0)</f>
        <v>Fisico</v>
      </c>
      <c r="J1385" s="78">
        <v>2</v>
      </c>
      <c r="K1385" s="78">
        <v>2</v>
      </c>
      <c r="L1385" s="78">
        <v>2</v>
      </c>
      <c r="M1385" s="78">
        <v>2</v>
      </c>
      <c r="N1385" s="78">
        <v>2</v>
      </c>
      <c r="O1385" s="78">
        <v>2</v>
      </c>
      <c r="P1385" s="78">
        <v>2</v>
      </c>
      <c r="Q1385" s="78">
        <v>2</v>
      </c>
      <c r="R1385" s="78"/>
      <c r="S1385" s="78"/>
      <c r="T1385" s="78"/>
      <c r="U1385" s="78"/>
      <c r="V1385" s="78" t="str">
        <f>VLOOKUP(D1385,Empresas!$D$7:$CF$91,81,0)</f>
        <v>A</v>
      </c>
      <c r="W1385" s="78" t="str">
        <f>VLOOKUP(D1385,Empresas!$D$7:$M$91,10,0)</f>
        <v>General/Prico</v>
      </c>
      <c r="X1385" s="69" t="str">
        <f t="shared" si="220"/>
        <v>SI</v>
      </c>
      <c r="Y1385" s="153" t="str">
        <f t="shared" si="221"/>
        <v>Si aplica</v>
      </c>
      <c r="Z1385" s="147">
        <f>IF(Y1385="No aplica",0,IF(I1385="no",0,IF(I1385="No aplica",0,IF(I1385="Si",1,IF(I1385="Fisico",1,IF(I1385="Electronico",2,VLOOKUP(C1385&amp;"|"&amp;B1385&amp;"|"&amp;D1385,Empresas!$C$6:$CC$92,G1385+6+1,0)))))))</f>
        <v>1</v>
      </c>
      <c r="AA1385" s="147">
        <f>IF(AND($I1385="Si",J1385=1),1,IF(AND($I1385="Fisico",J1385=1),1,IF(AND(J1385=1,$I1385="Electronico"),2,IF(J1385=1,VLOOKUP($C1385&amp;"|"&amp;$B1385&amp;"|"&amp;$D1385,Empresas!$C$6:$CC$92,$G1385+6+1,0),0))))</f>
        <v>0</v>
      </c>
      <c r="AB1385" s="147">
        <f>IF(AND($I1385="Si",K1385=1),1,IF(AND($I1385="Fisico",K1385=1),1,IF(AND(K1385=1,$I1385="Electronico"),2,IF(K1385=1,VLOOKUP($C1385&amp;"|"&amp;$B1385&amp;"|"&amp;$D1385,Empresas!$C$6:$CC$92,$G1385+6+1,0),0))))</f>
        <v>0</v>
      </c>
      <c r="AC1385" s="147">
        <f>IF(AND($I1385="Si",L1385=1),1,IF(AND($I1385="Fisico",L1385=1),1,IF(AND(L1385=1,$I1385="Electronico"),2,IF(L1385=1,VLOOKUP($C1385&amp;"|"&amp;$B1385&amp;"|"&amp;$D1385,Empresas!$C$6:$CC$92,$G1385+6+1,0),0))))</f>
        <v>0</v>
      </c>
      <c r="AD1385" s="147">
        <f>IF(AND($I1385="Si",M1385=1),1,IF(AND($I1385="Fisico",M1385=1),1,IF(AND(M1385=1,$I1385="Electronico"),2,IF(M1385=1,VLOOKUP($C1385&amp;"|"&amp;$B1385&amp;"|"&amp;$D1385,Empresas!$C$6:$CC$92,$G1385+6+1,0),0))))</f>
        <v>0</v>
      </c>
      <c r="AE1385" s="147">
        <f>IF(AND($I1385="Si",N1385=1),1,IF(AND($I1385="Fisico",N1385=1),1,IF(AND(N1385=1,$I1385="Electronico"),2,IF(N1385=1,VLOOKUP($C1385&amp;"|"&amp;$B1385&amp;"|"&amp;$D1385,Empresas!$C$6:$CC$92,$G1385+6+1,0),0))))</f>
        <v>0</v>
      </c>
      <c r="AF1385" s="147">
        <f>IF(AND($I1385="Si",O1385=1),1,IF(AND($I1385="Fisico",O1385=1),1,IF(AND(O1385=1,$I1385="Electronico"),2,IF(O1385=1,VLOOKUP($C1385&amp;"|"&amp;$B1385&amp;"|"&amp;$D1385,Empresas!$C$6:$CC$92,$G1385+6+1,0),0))))</f>
        <v>0</v>
      </c>
      <c r="AG1385" s="147">
        <f>IF(AND($I1385="Si",P1385=1),1,IF(AND($I1385="Fisico",P1385=1),1,IF(AND(P1385=1,$I1385="Electronico"),2,IF(P1385=1,VLOOKUP($C1385&amp;"|"&amp;$B1385&amp;"|"&amp;$D1385,Empresas!$C$6:$CC$92,$G1385+6+1,0),0))))</f>
        <v>0</v>
      </c>
      <c r="AH1385" s="147">
        <f>IF(AND($I1385="Si",Q1385=1),1,IF(AND($I1385="Fisico",Q1385=1),1,IF(AND(Q1385=1,$I1385="Electronico"),2,IF(Q1385=1,VLOOKUP($C1385&amp;"|"&amp;$B1385&amp;"|"&amp;$D1385,Empresas!$C$6:$CC$92,$G1385+6+1,0),0))))</f>
        <v>0</v>
      </c>
      <c r="AI1385" s="147">
        <f>IF(AND($I1385="Si",R1385=1),1,IF(AND($I1385="Fisico",R1385=1),1,IF(AND(R1385=1,$I1385="Electronico"),2,IF(R1385=1,VLOOKUP($C1385&amp;"|"&amp;$B1385&amp;"|"&amp;$D1385,Empresas!$C$6:$CC$92,$G1385+6+1,0),0))))</f>
        <v>0</v>
      </c>
      <c r="AJ1385" s="147">
        <f>IF(AND($I1385="Si",S1385=1),1,IF(AND($I1385="Fisico",S1385=1),1,IF(AND(S1385=1,$I1385="Electronico"),2,IF(S1385=1,VLOOKUP($C1385&amp;"|"&amp;$B1385&amp;"|"&amp;$D1385,Empresas!$C$6:$CC$92,$G1385+6+1,0),0))))</f>
        <v>0</v>
      </c>
      <c r="AK1385" s="147">
        <f>IF(AND($I1385="Si",T1385=1),1,IF(AND($I1385="Fisico",T1385=1),1,IF(AND(T1385=1,$I1385="Electronico"),2,IF(T1385=1,VLOOKUP($C1385&amp;"|"&amp;$B1385&amp;"|"&amp;$D1385,Empresas!$C$6:$CC$92,$G1385+6+1,0),0))))</f>
        <v>0</v>
      </c>
      <c r="AL1385" s="147">
        <f>IF(AND($I1385="Si",U1385=1),1,IF(AND($I1385="Fisico",U1385=1),1,IF(AND(U1385=1,$I1385="Electronico"),2,IF(U1385=1,VLOOKUP($C1385&amp;"|"&amp;$B1385&amp;"|"&amp;$D1385,Empresas!$C$6:$CC$92,$G1385+6+1,0),0))))</f>
        <v>0</v>
      </c>
      <c r="AM1385" s="149">
        <f t="shared" si="222"/>
        <v>0</v>
      </c>
      <c r="AN1385" s="149">
        <f t="shared" si="223"/>
        <v>8</v>
      </c>
      <c r="AO1385" s="152">
        <f t="shared" si="224"/>
        <v>0</v>
      </c>
    </row>
    <row r="1386" spans="1:41" x14ac:dyDescent="0.25">
      <c r="A1386" s="140" t="str">
        <f>VLOOKUP(D1386,Empresas!$D$7:$F$91,3,0)</f>
        <v>Omar</v>
      </c>
      <c r="B1386" s="141" t="str">
        <f>VLOOKUP(D1386,Empresas!$D$7:$G$91,4,0)</f>
        <v>Melisa N.</v>
      </c>
      <c r="C1386" s="141" t="s">
        <v>544</v>
      </c>
      <c r="D1386" s="141" t="s">
        <v>246</v>
      </c>
      <c r="E1386" s="141" t="str">
        <f>VLOOKUP(D1386,Empresas!$D$7:$E$92,2,0)</f>
        <v>NAYRA IMPORT EXPORT E.I.R.L</v>
      </c>
      <c r="F1386" s="141" t="s">
        <v>176</v>
      </c>
      <c r="G1386" s="142">
        <f t="shared" si="228"/>
        <v>54</v>
      </c>
      <c r="H1386" s="142" t="str">
        <f>VLOOKUP(D1386,Empresas!$D$6:$L$92,7,0)</f>
        <v>Mensual</v>
      </c>
      <c r="I1386" s="141" t="str">
        <f>VLOOKUP(VLOOKUP(D1386&amp;"|"&amp;B1386,Empresas!$I$7:$CB$92,G1386,0),Tablas!$A$8:$B$10,2,0)</f>
        <v>No aplica</v>
      </c>
      <c r="J1386" s="78"/>
      <c r="K1386" s="78"/>
      <c r="L1386" s="78"/>
      <c r="M1386" s="78"/>
      <c r="N1386" s="78"/>
      <c r="O1386" s="78"/>
      <c r="P1386" s="78"/>
      <c r="Q1386" s="78"/>
      <c r="R1386" s="78"/>
      <c r="S1386" s="78"/>
      <c r="T1386" s="78"/>
      <c r="U1386" s="78"/>
      <c r="V1386" s="78" t="str">
        <f>VLOOKUP(D1386,Empresas!$D$7:$CF$91,81,0)</f>
        <v>A</v>
      </c>
      <c r="W1386" s="78" t="str">
        <f>VLOOKUP(D1386,Empresas!$D$7:$M$91,10,0)</f>
        <v>General/Prico</v>
      </c>
      <c r="X1386" s="69" t="str">
        <f t="shared" si="220"/>
        <v>SI</v>
      </c>
      <c r="Y1386" s="153" t="str">
        <f t="shared" si="221"/>
        <v>No aplica</v>
      </c>
      <c r="Z1386" s="147">
        <f>IF(Y1386="No aplica",0,IF(I1386="no",0,IF(I1386="No aplica",0,IF(I1386="Si",1,IF(I1386="Fisico",1,IF(I1386="Electronico",2,VLOOKUP(C1386&amp;"|"&amp;B1386&amp;"|"&amp;D1386,Empresas!$C$6:$CC$92,G1386+6+1,0)))))))</f>
        <v>0</v>
      </c>
      <c r="AA1386" s="147">
        <f>IF(AND($I1386="Si",J1386=1),1,IF(AND($I1386="Fisico",J1386=1),1,IF(AND(J1386=1,$I1386="Electronico"),2,IF(J1386=1,VLOOKUP($C1386&amp;"|"&amp;$B1386&amp;"|"&amp;$D1386,Empresas!$C$6:$CC$92,$G1386+6+1,0),0))))</f>
        <v>0</v>
      </c>
      <c r="AB1386" s="147">
        <f>IF(AND($I1386="Si",K1386=1),1,IF(AND($I1386="Fisico",K1386=1),1,IF(AND(K1386=1,$I1386="Electronico"),2,IF(K1386=1,VLOOKUP($C1386&amp;"|"&amp;$B1386&amp;"|"&amp;$D1386,Empresas!$C$6:$CC$92,$G1386+6+1,0),0))))</f>
        <v>0</v>
      </c>
      <c r="AC1386" s="147">
        <f>IF(AND($I1386="Si",L1386=1),1,IF(AND($I1386="Fisico",L1386=1),1,IF(AND(L1386=1,$I1386="Electronico"),2,IF(L1386=1,VLOOKUP($C1386&amp;"|"&amp;$B1386&amp;"|"&amp;$D1386,Empresas!$C$6:$CC$92,$G1386+6+1,0),0))))</f>
        <v>0</v>
      </c>
      <c r="AD1386" s="147">
        <f>IF(AND($I1386="Si",M1386=1),1,IF(AND($I1386="Fisico",M1386=1),1,IF(AND(M1386=1,$I1386="Electronico"),2,IF(M1386=1,VLOOKUP($C1386&amp;"|"&amp;$B1386&amp;"|"&amp;$D1386,Empresas!$C$6:$CC$92,$G1386+6+1,0),0))))</f>
        <v>0</v>
      </c>
      <c r="AE1386" s="147">
        <f>IF(AND($I1386="Si",N1386=1),1,IF(AND($I1386="Fisico",N1386=1),1,IF(AND(N1386=1,$I1386="Electronico"),2,IF(N1386=1,VLOOKUP($C1386&amp;"|"&amp;$B1386&amp;"|"&amp;$D1386,Empresas!$C$6:$CC$92,$G1386+6+1,0),0))))</f>
        <v>0</v>
      </c>
      <c r="AF1386" s="147">
        <f>IF(AND($I1386="Si",O1386=1),1,IF(AND($I1386="Fisico",O1386=1),1,IF(AND(O1386=1,$I1386="Electronico"),2,IF(O1386=1,VLOOKUP($C1386&amp;"|"&amp;$B1386&amp;"|"&amp;$D1386,Empresas!$C$6:$CC$92,$G1386+6+1,0),0))))</f>
        <v>0</v>
      </c>
      <c r="AG1386" s="147">
        <f>IF(AND($I1386="Si",P1386=1),1,IF(AND($I1386="Fisico",P1386=1),1,IF(AND(P1386=1,$I1386="Electronico"),2,IF(P1386=1,VLOOKUP($C1386&amp;"|"&amp;$B1386&amp;"|"&amp;$D1386,Empresas!$C$6:$CC$92,$G1386+6+1,0),0))))</f>
        <v>0</v>
      </c>
      <c r="AH1386" s="147">
        <f>IF(AND($I1386="Si",Q1386=1),1,IF(AND($I1386="Fisico",Q1386=1),1,IF(AND(Q1386=1,$I1386="Electronico"),2,IF(Q1386=1,VLOOKUP($C1386&amp;"|"&amp;$B1386&amp;"|"&amp;$D1386,Empresas!$C$6:$CC$92,$G1386+6+1,0),0))))</f>
        <v>0</v>
      </c>
      <c r="AI1386" s="147">
        <f>IF(AND($I1386="Si",R1386=1),1,IF(AND($I1386="Fisico",R1386=1),1,IF(AND(R1386=1,$I1386="Electronico"),2,IF(R1386=1,VLOOKUP($C1386&amp;"|"&amp;$B1386&amp;"|"&amp;$D1386,Empresas!$C$6:$CC$92,$G1386+6+1,0),0))))</f>
        <v>0</v>
      </c>
      <c r="AJ1386" s="147">
        <f>IF(AND($I1386="Si",S1386=1),1,IF(AND($I1386="Fisico",S1386=1),1,IF(AND(S1386=1,$I1386="Electronico"),2,IF(S1386=1,VLOOKUP($C1386&amp;"|"&amp;$B1386&amp;"|"&amp;$D1386,Empresas!$C$6:$CC$92,$G1386+6+1,0),0))))</f>
        <v>0</v>
      </c>
      <c r="AK1386" s="147">
        <f>IF(AND($I1386="Si",T1386=1),1,IF(AND($I1386="Fisico",T1386=1),1,IF(AND(T1386=1,$I1386="Electronico"),2,IF(T1386=1,VLOOKUP($C1386&amp;"|"&amp;$B1386&amp;"|"&amp;$D1386,Empresas!$C$6:$CC$92,$G1386+6+1,0),0))))</f>
        <v>0</v>
      </c>
      <c r="AL1386" s="147">
        <f>IF(AND($I1386="Si",U1386=1),1,IF(AND($I1386="Fisico",U1386=1),1,IF(AND(U1386=1,$I1386="Electronico"),2,IF(U1386=1,VLOOKUP($C1386&amp;"|"&amp;$B1386&amp;"|"&amp;$D1386,Empresas!$C$6:$CC$92,$G1386+6+1,0),0))))</f>
        <v>0</v>
      </c>
      <c r="AM1386" s="149">
        <f t="shared" si="222"/>
        <v>0</v>
      </c>
      <c r="AN1386" s="149">
        <f t="shared" si="223"/>
        <v>0</v>
      </c>
      <c r="AO1386" s="152">
        <f t="shared" si="224"/>
        <v>0</v>
      </c>
    </row>
    <row r="1387" spans="1:41" x14ac:dyDescent="0.25">
      <c r="A1387" s="140" t="str">
        <f>VLOOKUP(D1387,Empresas!$D$7:$F$91,3,0)</f>
        <v>Omar</v>
      </c>
      <c r="B1387" s="141" t="str">
        <f>VLOOKUP(D1387,Empresas!$D$7:$G$91,4,0)</f>
        <v>Melisa N.</v>
      </c>
      <c r="C1387" s="141" t="s">
        <v>544</v>
      </c>
      <c r="D1387" s="141" t="s">
        <v>246</v>
      </c>
      <c r="E1387" s="141" t="str">
        <f>VLOOKUP(D1387,Empresas!$D$7:$E$92,2,0)</f>
        <v>NAYRA IMPORT EXPORT E.I.R.L</v>
      </c>
      <c r="F1387" s="141" t="s">
        <v>177</v>
      </c>
      <c r="G1387" s="142">
        <f t="shared" si="228"/>
        <v>55</v>
      </c>
      <c r="H1387" s="142" t="str">
        <f>VLOOKUP(D1387,Empresas!$D$6:$L$92,7,0)</f>
        <v>Mensual</v>
      </c>
      <c r="I1387" s="141" t="str">
        <f>VLOOKUP(VLOOKUP(D1387&amp;"|"&amp;B1387,Empresas!$I$7:$CB$92,G1387,0),Tablas!$A$8:$B$10,2,0)</f>
        <v>No aplica</v>
      </c>
      <c r="J1387" s="78"/>
      <c r="K1387" s="78"/>
      <c r="L1387" s="78"/>
      <c r="M1387" s="78"/>
      <c r="N1387" s="78"/>
      <c r="O1387" s="78"/>
      <c r="P1387" s="78"/>
      <c r="Q1387" s="78"/>
      <c r="R1387" s="78"/>
      <c r="S1387" s="78"/>
      <c r="T1387" s="78"/>
      <c r="U1387" s="78"/>
      <c r="V1387" s="78" t="str">
        <f>VLOOKUP(D1387,Empresas!$D$7:$CF$91,81,0)</f>
        <v>A</v>
      </c>
      <c r="W1387" s="78" t="str">
        <f>VLOOKUP(D1387,Empresas!$D$7:$M$91,10,0)</f>
        <v>General/Prico</v>
      </c>
      <c r="X1387" s="69" t="str">
        <f t="shared" si="220"/>
        <v>NO</v>
      </c>
      <c r="Y1387" s="153" t="str">
        <f t="shared" si="221"/>
        <v>No aplica</v>
      </c>
      <c r="Z1387" s="147">
        <f>IF(Y1387="No aplica",0,IF(I1387="no",0,IF(I1387="No aplica",0,IF(I1387="Si",1,IF(I1387="Fisico",1,IF(I1387="Electronico",2,VLOOKUP(C1387&amp;"|"&amp;B1387&amp;"|"&amp;D1387,Empresas!$C$6:$CC$92,G1387+6+1,0)))))))</f>
        <v>0</v>
      </c>
      <c r="AA1387" s="147">
        <f>IF(AND($I1387="Si",J1387=1),1,IF(AND($I1387="Fisico",J1387=1),1,IF(AND(J1387=1,$I1387="Electronico"),2,IF(J1387=1,VLOOKUP($C1387&amp;"|"&amp;$B1387&amp;"|"&amp;$D1387,Empresas!$C$6:$CC$92,$G1387+6+1,0),0))))</f>
        <v>0</v>
      </c>
      <c r="AB1387" s="147">
        <f>IF(AND($I1387="Si",K1387=1),1,IF(AND($I1387="Fisico",K1387=1),1,IF(AND(K1387=1,$I1387="Electronico"),2,IF(K1387=1,VLOOKUP($C1387&amp;"|"&amp;$B1387&amp;"|"&amp;$D1387,Empresas!$C$6:$CC$92,$G1387+6+1,0),0))))</f>
        <v>0</v>
      </c>
      <c r="AC1387" s="147">
        <f>IF(AND($I1387="Si",L1387=1),1,IF(AND($I1387="Fisico",L1387=1),1,IF(AND(L1387=1,$I1387="Electronico"),2,IF(L1387=1,VLOOKUP($C1387&amp;"|"&amp;$B1387&amp;"|"&amp;$D1387,Empresas!$C$6:$CC$92,$G1387+6+1,0),0))))</f>
        <v>0</v>
      </c>
      <c r="AD1387" s="147">
        <f>IF(AND($I1387="Si",M1387=1),1,IF(AND($I1387="Fisico",M1387=1),1,IF(AND(M1387=1,$I1387="Electronico"),2,IF(M1387=1,VLOOKUP($C1387&amp;"|"&amp;$B1387&amp;"|"&amp;$D1387,Empresas!$C$6:$CC$92,$G1387+6+1,0),0))))</f>
        <v>0</v>
      </c>
      <c r="AE1387" s="147">
        <f>IF(AND($I1387="Si",N1387=1),1,IF(AND($I1387="Fisico",N1387=1),1,IF(AND(N1387=1,$I1387="Electronico"),2,IF(N1387=1,VLOOKUP($C1387&amp;"|"&amp;$B1387&amp;"|"&amp;$D1387,Empresas!$C$6:$CC$92,$G1387+6+1,0),0))))</f>
        <v>0</v>
      </c>
      <c r="AF1387" s="147">
        <f>IF(AND($I1387="Si",O1387=1),1,IF(AND($I1387="Fisico",O1387=1),1,IF(AND(O1387=1,$I1387="Electronico"),2,IF(O1387=1,VLOOKUP($C1387&amp;"|"&amp;$B1387&amp;"|"&amp;$D1387,Empresas!$C$6:$CC$92,$G1387+6+1,0),0))))</f>
        <v>0</v>
      </c>
      <c r="AG1387" s="147">
        <f>IF(AND($I1387="Si",P1387=1),1,IF(AND($I1387="Fisico",P1387=1),1,IF(AND(P1387=1,$I1387="Electronico"),2,IF(P1387=1,VLOOKUP($C1387&amp;"|"&amp;$B1387&amp;"|"&amp;$D1387,Empresas!$C$6:$CC$92,$G1387+6+1,0),0))))</f>
        <v>0</v>
      </c>
      <c r="AH1387" s="147">
        <f>IF(AND($I1387="Si",Q1387=1),1,IF(AND($I1387="Fisico",Q1387=1),1,IF(AND(Q1387=1,$I1387="Electronico"),2,IF(Q1387=1,VLOOKUP($C1387&amp;"|"&amp;$B1387&amp;"|"&amp;$D1387,Empresas!$C$6:$CC$92,$G1387+6+1,0),0))))</f>
        <v>0</v>
      </c>
      <c r="AI1387" s="147">
        <f>IF(AND($I1387="Si",R1387=1),1,IF(AND($I1387="Fisico",R1387=1),1,IF(AND(R1387=1,$I1387="Electronico"),2,IF(R1387=1,VLOOKUP($C1387&amp;"|"&amp;$B1387&amp;"|"&amp;$D1387,Empresas!$C$6:$CC$92,$G1387+6+1,0),0))))</f>
        <v>0</v>
      </c>
      <c r="AJ1387" s="147">
        <f>IF(AND($I1387="Si",S1387=1),1,IF(AND($I1387="Fisico",S1387=1),1,IF(AND(S1387=1,$I1387="Electronico"),2,IF(S1387=1,VLOOKUP($C1387&amp;"|"&amp;$B1387&amp;"|"&amp;$D1387,Empresas!$C$6:$CC$92,$G1387+6+1,0),0))))</f>
        <v>0</v>
      </c>
      <c r="AK1387" s="147">
        <f>IF(AND($I1387="Si",T1387=1),1,IF(AND($I1387="Fisico",T1387=1),1,IF(AND(T1387=1,$I1387="Electronico"),2,IF(T1387=1,VLOOKUP($C1387&amp;"|"&amp;$B1387&amp;"|"&amp;$D1387,Empresas!$C$6:$CC$92,$G1387+6+1,0),0))))</f>
        <v>0</v>
      </c>
      <c r="AL1387" s="147">
        <f>IF(AND($I1387="Si",U1387=1),1,IF(AND($I1387="Fisico",U1387=1),1,IF(AND(U1387=1,$I1387="Electronico"),2,IF(U1387=1,VLOOKUP($C1387&amp;"|"&amp;$B1387&amp;"|"&amp;$D1387,Empresas!$C$6:$CC$92,$G1387+6+1,0),0))))</f>
        <v>0</v>
      </c>
      <c r="AM1387" s="149">
        <f t="shared" si="222"/>
        <v>0</v>
      </c>
      <c r="AN1387" s="149">
        <f t="shared" si="223"/>
        <v>0</v>
      </c>
      <c r="AO1387" s="152">
        <f t="shared" si="224"/>
        <v>0</v>
      </c>
    </row>
    <row r="1388" spans="1:41" x14ac:dyDescent="0.25">
      <c r="A1388" s="140" t="str">
        <f>VLOOKUP(D1388,Empresas!$D$7:$F$91,3,0)</f>
        <v>Omar</v>
      </c>
      <c r="B1388" s="141" t="str">
        <f>VLOOKUP(D1388,Empresas!$D$7:$G$91,4,0)</f>
        <v>Melisa N.</v>
      </c>
      <c r="C1388" s="141" t="s">
        <v>544</v>
      </c>
      <c r="D1388" s="141" t="s">
        <v>246</v>
      </c>
      <c r="E1388" s="141" t="str">
        <f>VLOOKUP(D1388,Empresas!$D$7:$E$92,2,0)</f>
        <v>NAYRA IMPORT EXPORT E.I.R.L</v>
      </c>
      <c r="F1388" s="141" t="s">
        <v>178</v>
      </c>
      <c r="G1388" s="142">
        <f t="shared" si="228"/>
        <v>56</v>
      </c>
      <c r="H1388" s="142" t="str">
        <f>VLOOKUP(D1388,Empresas!$D$6:$L$92,7,0)</f>
        <v>Mensual</v>
      </c>
      <c r="I1388" s="141" t="str">
        <f>VLOOKUP(VLOOKUP(D1388&amp;"|"&amp;B1388,Empresas!$I$7:$CB$92,G1388,0),Tablas!$A$8:$B$10,2,0)</f>
        <v>No aplica</v>
      </c>
      <c r="J1388" s="78"/>
      <c r="K1388" s="78"/>
      <c r="L1388" s="78"/>
      <c r="M1388" s="78"/>
      <c r="N1388" s="78"/>
      <c r="O1388" s="78"/>
      <c r="P1388" s="78"/>
      <c r="Q1388" s="78"/>
      <c r="R1388" s="78"/>
      <c r="S1388" s="78"/>
      <c r="T1388" s="78"/>
      <c r="U1388" s="78"/>
      <c r="V1388" s="78" t="str">
        <f>VLOOKUP(D1388,Empresas!$D$7:$CF$91,81,0)</f>
        <v>A</v>
      </c>
      <c r="W1388" s="78" t="str">
        <f>VLOOKUP(D1388,Empresas!$D$7:$M$91,10,0)</f>
        <v>General/Prico</v>
      </c>
      <c r="X1388" s="69" t="str">
        <f t="shared" si="220"/>
        <v>SI</v>
      </c>
      <c r="Y1388" s="153" t="str">
        <f t="shared" si="221"/>
        <v>No aplica</v>
      </c>
      <c r="Z1388" s="147">
        <f>IF(Y1388="No aplica",0,IF(I1388="no",0,IF(I1388="No aplica",0,IF(I1388="Si",1,IF(I1388="Fisico",1,IF(I1388="Electronico",2,VLOOKUP(C1388&amp;"|"&amp;B1388&amp;"|"&amp;D1388,Empresas!$C$6:$CC$92,G1388+6+1,0)))))))</f>
        <v>0</v>
      </c>
      <c r="AA1388" s="147">
        <f>IF(AND($I1388="Si",J1388=1),1,IF(AND($I1388="Fisico",J1388=1),1,IF(AND(J1388=1,$I1388="Electronico"),2,IF(J1388=1,VLOOKUP($C1388&amp;"|"&amp;$B1388&amp;"|"&amp;$D1388,Empresas!$C$6:$CC$92,$G1388+6+1,0),0))))</f>
        <v>0</v>
      </c>
      <c r="AB1388" s="147">
        <f>IF(AND($I1388="Si",K1388=1),1,IF(AND($I1388="Fisico",K1388=1),1,IF(AND(K1388=1,$I1388="Electronico"),2,IF(K1388=1,VLOOKUP($C1388&amp;"|"&amp;$B1388&amp;"|"&amp;$D1388,Empresas!$C$6:$CC$92,$G1388+6+1,0),0))))</f>
        <v>0</v>
      </c>
      <c r="AC1388" s="147">
        <f>IF(AND($I1388="Si",L1388=1),1,IF(AND($I1388="Fisico",L1388=1),1,IF(AND(L1388=1,$I1388="Electronico"),2,IF(L1388=1,VLOOKUP($C1388&amp;"|"&amp;$B1388&amp;"|"&amp;$D1388,Empresas!$C$6:$CC$92,$G1388+6+1,0),0))))</f>
        <v>0</v>
      </c>
      <c r="AD1388" s="147">
        <f>IF(AND($I1388="Si",M1388=1),1,IF(AND($I1388="Fisico",M1388=1),1,IF(AND(M1388=1,$I1388="Electronico"),2,IF(M1388=1,VLOOKUP($C1388&amp;"|"&amp;$B1388&amp;"|"&amp;$D1388,Empresas!$C$6:$CC$92,$G1388+6+1,0),0))))</f>
        <v>0</v>
      </c>
      <c r="AE1388" s="147">
        <f>IF(AND($I1388="Si",N1388=1),1,IF(AND($I1388="Fisico",N1388=1),1,IF(AND(N1388=1,$I1388="Electronico"),2,IF(N1388=1,VLOOKUP($C1388&amp;"|"&amp;$B1388&amp;"|"&amp;$D1388,Empresas!$C$6:$CC$92,$G1388+6+1,0),0))))</f>
        <v>0</v>
      </c>
      <c r="AF1388" s="147">
        <f>IF(AND($I1388="Si",O1388=1),1,IF(AND($I1388="Fisico",O1388=1),1,IF(AND(O1388=1,$I1388="Electronico"),2,IF(O1388=1,VLOOKUP($C1388&amp;"|"&amp;$B1388&amp;"|"&amp;$D1388,Empresas!$C$6:$CC$92,$G1388+6+1,0),0))))</f>
        <v>0</v>
      </c>
      <c r="AG1388" s="147">
        <f>IF(AND($I1388="Si",P1388=1),1,IF(AND($I1388="Fisico",P1388=1),1,IF(AND(P1388=1,$I1388="Electronico"),2,IF(P1388=1,VLOOKUP($C1388&amp;"|"&amp;$B1388&amp;"|"&amp;$D1388,Empresas!$C$6:$CC$92,$G1388+6+1,0),0))))</f>
        <v>0</v>
      </c>
      <c r="AH1388" s="147">
        <f>IF(AND($I1388="Si",Q1388=1),1,IF(AND($I1388="Fisico",Q1388=1),1,IF(AND(Q1388=1,$I1388="Electronico"),2,IF(Q1388=1,VLOOKUP($C1388&amp;"|"&amp;$B1388&amp;"|"&amp;$D1388,Empresas!$C$6:$CC$92,$G1388+6+1,0),0))))</f>
        <v>0</v>
      </c>
      <c r="AI1388" s="147">
        <f>IF(AND($I1388="Si",R1388=1),1,IF(AND($I1388="Fisico",R1388=1),1,IF(AND(R1388=1,$I1388="Electronico"),2,IF(R1388=1,VLOOKUP($C1388&amp;"|"&amp;$B1388&amp;"|"&amp;$D1388,Empresas!$C$6:$CC$92,$G1388+6+1,0),0))))</f>
        <v>0</v>
      </c>
      <c r="AJ1388" s="147">
        <f>IF(AND($I1388="Si",S1388=1),1,IF(AND($I1388="Fisico",S1388=1),1,IF(AND(S1388=1,$I1388="Electronico"),2,IF(S1388=1,VLOOKUP($C1388&amp;"|"&amp;$B1388&amp;"|"&amp;$D1388,Empresas!$C$6:$CC$92,$G1388+6+1,0),0))))</f>
        <v>0</v>
      </c>
      <c r="AK1388" s="147">
        <f>IF(AND($I1388="Si",T1388=1),1,IF(AND($I1388="Fisico",T1388=1),1,IF(AND(T1388=1,$I1388="Electronico"),2,IF(T1388=1,VLOOKUP($C1388&amp;"|"&amp;$B1388&amp;"|"&amp;$D1388,Empresas!$C$6:$CC$92,$G1388+6+1,0),0))))</f>
        <v>0</v>
      </c>
      <c r="AL1388" s="147">
        <f>IF(AND($I1388="Si",U1388=1),1,IF(AND($I1388="Fisico",U1388=1),1,IF(AND(U1388=1,$I1388="Electronico"),2,IF(U1388=1,VLOOKUP($C1388&amp;"|"&amp;$B1388&amp;"|"&amp;$D1388,Empresas!$C$6:$CC$92,$G1388+6+1,0),0))))</f>
        <v>0</v>
      </c>
      <c r="AM1388" s="149">
        <f t="shared" si="222"/>
        <v>0</v>
      </c>
      <c r="AN1388" s="149">
        <f t="shared" si="223"/>
        <v>0</v>
      </c>
      <c r="AO1388" s="152">
        <f t="shared" si="224"/>
        <v>0</v>
      </c>
    </row>
    <row r="1389" spans="1:41" x14ac:dyDescent="0.25">
      <c r="A1389" s="140" t="str">
        <f>VLOOKUP(D1389,Empresas!$D$7:$F$91,3,0)</f>
        <v>Omar</v>
      </c>
      <c r="B1389" s="141" t="str">
        <f>VLOOKUP(D1389,Empresas!$D$7:$G$91,4,0)</f>
        <v>Melisa N.</v>
      </c>
      <c r="C1389" s="141" t="s">
        <v>544</v>
      </c>
      <c r="D1389" s="141" t="s">
        <v>246</v>
      </c>
      <c r="E1389" s="141" t="str">
        <f>VLOOKUP(D1389,Empresas!$D$7:$E$92,2,0)</f>
        <v>NAYRA IMPORT EXPORT E.I.R.L</v>
      </c>
      <c r="F1389" s="141" t="s">
        <v>179</v>
      </c>
      <c r="G1389" s="142">
        <f t="shared" si="228"/>
        <v>57</v>
      </c>
      <c r="H1389" s="142" t="str">
        <f>VLOOKUP(D1389,Empresas!$D$6:$L$92,7,0)</f>
        <v>Mensual</v>
      </c>
      <c r="I1389" s="141" t="str">
        <f>VLOOKUP(VLOOKUP(D1389&amp;"|"&amp;B1389,Empresas!$I$7:$CB$92,G1389,0),Tablas!$A$8:$B$10,2,0)</f>
        <v>No aplica</v>
      </c>
      <c r="J1389" s="78"/>
      <c r="K1389" s="78"/>
      <c r="L1389" s="78"/>
      <c r="M1389" s="78"/>
      <c r="N1389" s="78"/>
      <c r="O1389" s="78"/>
      <c r="P1389" s="78"/>
      <c r="Q1389" s="78"/>
      <c r="R1389" s="78"/>
      <c r="S1389" s="78"/>
      <c r="T1389" s="78"/>
      <c r="U1389" s="78"/>
      <c r="V1389" s="78" t="str">
        <f>VLOOKUP(D1389,Empresas!$D$7:$CF$91,81,0)</f>
        <v>A</v>
      </c>
      <c r="W1389" s="78" t="str">
        <f>VLOOKUP(D1389,Empresas!$D$7:$M$91,10,0)</f>
        <v>General/Prico</v>
      </c>
      <c r="X1389" s="69" t="str">
        <f t="shared" si="220"/>
        <v>NO</v>
      </c>
      <c r="Y1389" s="153" t="str">
        <f t="shared" si="221"/>
        <v>No aplica</v>
      </c>
      <c r="Z1389" s="147">
        <f>IF(Y1389="No aplica",0,IF(I1389="no",0,IF(I1389="No aplica",0,IF(I1389="Si",1,IF(I1389="Fisico",1,IF(I1389="Electronico",2,VLOOKUP(C1389&amp;"|"&amp;B1389&amp;"|"&amp;D1389,Empresas!$C$6:$CC$92,G1389+6+1,0)))))))</f>
        <v>0</v>
      </c>
      <c r="AA1389" s="147">
        <f>IF(AND($I1389="Si",J1389=1),1,IF(AND($I1389="Fisico",J1389=1),1,IF(AND(J1389=1,$I1389="Electronico"),2,IF(J1389=1,VLOOKUP($C1389&amp;"|"&amp;$B1389&amp;"|"&amp;$D1389,Empresas!$C$6:$CC$92,$G1389+6+1,0),0))))</f>
        <v>0</v>
      </c>
      <c r="AB1389" s="147">
        <f>IF(AND($I1389="Si",K1389=1),1,IF(AND($I1389="Fisico",K1389=1),1,IF(AND(K1389=1,$I1389="Electronico"),2,IF(K1389=1,VLOOKUP($C1389&amp;"|"&amp;$B1389&amp;"|"&amp;$D1389,Empresas!$C$6:$CC$92,$G1389+6+1,0),0))))</f>
        <v>0</v>
      </c>
      <c r="AC1389" s="147">
        <f>IF(AND($I1389="Si",L1389=1),1,IF(AND($I1389="Fisico",L1389=1),1,IF(AND(L1389=1,$I1389="Electronico"),2,IF(L1389=1,VLOOKUP($C1389&amp;"|"&amp;$B1389&amp;"|"&amp;$D1389,Empresas!$C$6:$CC$92,$G1389+6+1,0),0))))</f>
        <v>0</v>
      </c>
      <c r="AD1389" s="147">
        <f>IF(AND($I1389="Si",M1389=1),1,IF(AND($I1389="Fisico",M1389=1),1,IF(AND(M1389=1,$I1389="Electronico"),2,IF(M1389=1,VLOOKUP($C1389&amp;"|"&amp;$B1389&amp;"|"&amp;$D1389,Empresas!$C$6:$CC$92,$G1389+6+1,0),0))))</f>
        <v>0</v>
      </c>
      <c r="AE1389" s="147">
        <f>IF(AND($I1389="Si",N1389=1),1,IF(AND($I1389="Fisico",N1389=1),1,IF(AND(N1389=1,$I1389="Electronico"),2,IF(N1389=1,VLOOKUP($C1389&amp;"|"&amp;$B1389&amp;"|"&amp;$D1389,Empresas!$C$6:$CC$92,$G1389+6+1,0),0))))</f>
        <v>0</v>
      </c>
      <c r="AF1389" s="147">
        <f>IF(AND($I1389="Si",O1389=1),1,IF(AND($I1389="Fisico",O1389=1),1,IF(AND(O1389=1,$I1389="Electronico"),2,IF(O1389=1,VLOOKUP($C1389&amp;"|"&amp;$B1389&amp;"|"&amp;$D1389,Empresas!$C$6:$CC$92,$G1389+6+1,0),0))))</f>
        <v>0</v>
      </c>
      <c r="AG1389" s="147">
        <f>IF(AND($I1389="Si",P1389=1),1,IF(AND($I1389="Fisico",P1389=1),1,IF(AND(P1389=1,$I1389="Electronico"),2,IF(P1389=1,VLOOKUP($C1389&amp;"|"&amp;$B1389&amp;"|"&amp;$D1389,Empresas!$C$6:$CC$92,$G1389+6+1,0),0))))</f>
        <v>0</v>
      </c>
      <c r="AH1389" s="147">
        <f>IF(AND($I1389="Si",Q1389=1),1,IF(AND($I1389="Fisico",Q1389=1),1,IF(AND(Q1389=1,$I1389="Electronico"),2,IF(Q1389=1,VLOOKUP($C1389&amp;"|"&amp;$B1389&amp;"|"&amp;$D1389,Empresas!$C$6:$CC$92,$G1389+6+1,0),0))))</f>
        <v>0</v>
      </c>
      <c r="AI1389" s="147">
        <f>IF(AND($I1389="Si",R1389=1),1,IF(AND($I1389="Fisico",R1389=1),1,IF(AND(R1389=1,$I1389="Electronico"),2,IF(R1389=1,VLOOKUP($C1389&amp;"|"&amp;$B1389&amp;"|"&amp;$D1389,Empresas!$C$6:$CC$92,$G1389+6+1,0),0))))</f>
        <v>0</v>
      </c>
      <c r="AJ1389" s="147">
        <f>IF(AND($I1389="Si",S1389=1),1,IF(AND($I1389="Fisico",S1389=1),1,IF(AND(S1389=1,$I1389="Electronico"),2,IF(S1389=1,VLOOKUP($C1389&amp;"|"&amp;$B1389&amp;"|"&amp;$D1389,Empresas!$C$6:$CC$92,$G1389+6+1,0),0))))</f>
        <v>0</v>
      </c>
      <c r="AK1389" s="147">
        <f>IF(AND($I1389="Si",T1389=1),1,IF(AND($I1389="Fisico",T1389=1),1,IF(AND(T1389=1,$I1389="Electronico"),2,IF(T1389=1,VLOOKUP($C1389&amp;"|"&amp;$B1389&amp;"|"&amp;$D1389,Empresas!$C$6:$CC$92,$G1389+6+1,0),0))))</f>
        <v>0</v>
      </c>
      <c r="AL1389" s="147">
        <f>IF(AND($I1389="Si",U1389=1),1,IF(AND($I1389="Fisico",U1389=1),1,IF(AND(U1389=1,$I1389="Electronico"),2,IF(U1389=1,VLOOKUP($C1389&amp;"|"&amp;$B1389&amp;"|"&amp;$D1389,Empresas!$C$6:$CC$92,$G1389+6+1,0),0))))</f>
        <v>0</v>
      </c>
      <c r="AM1389" s="149">
        <f t="shared" si="222"/>
        <v>0</v>
      </c>
      <c r="AN1389" s="149">
        <f t="shared" si="223"/>
        <v>0</v>
      </c>
      <c r="AO1389" s="152">
        <f t="shared" si="224"/>
        <v>0</v>
      </c>
    </row>
    <row r="1390" spans="1:41" x14ac:dyDescent="0.25">
      <c r="A1390" s="140" t="str">
        <f>VLOOKUP(D1390,Empresas!$D$7:$F$91,3,0)</f>
        <v>Omar</v>
      </c>
      <c r="B1390" s="141" t="str">
        <f>VLOOKUP(D1390,Empresas!$D$7:$G$91,4,0)</f>
        <v>Melisa N.</v>
      </c>
      <c r="C1390" s="141" t="s">
        <v>544</v>
      </c>
      <c r="D1390" s="141" t="s">
        <v>246</v>
      </c>
      <c r="E1390" s="141" t="str">
        <f>VLOOKUP(D1390,Empresas!$D$7:$E$92,2,0)</f>
        <v>NAYRA IMPORT EXPORT E.I.R.L</v>
      </c>
      <c r="F1390" s="141" t="s">
        <v>180</v>
      </c>
      <c r="G1390" s="142">
        <f t="shared" si="228"/>
        <v>58</v>
      </c>
      <c r="H1390" s="142" t="str">
        <f>VLOOKUP(D1390,Empresas!$D$6:$L$92,7,0)</f>
        <v>Mensual</v>
      </c>
      <c r="I1390" s="141" t="str">
        <f>VLOOKUP(VLOOKUP(D1390&amp;"|"&amp;B1390,Empresas!$I$7:$CB$92,G1390,0),Tablas!$A$8:$B$10,2,0)</f>
        <v>No aplica</v>
      </c>
      <c r="J1390" s="78"/>
      <c r="K1390" s="78"/>
      <c r="L1390" s="78"/>
      <c r="M1390" s="78"/>
      <c r="N1390" s="78"/>
      <c r="O1390" s="78"/>
      <c r="P1390" s="78"/>
      <c r="Q1390" s="78"/>
      <c r="R1390" s="78"/>
      <c r="S1390" s="78"/>
      <c r="T1390" s="78"/>
      <c r="U1390" s="78"/>
      <c r="V1390" s="78" t="str">
        <f>VLOOKUP(D1390,Empresas!$D$7:$CF$91,81,0)</f>
        <v>A</v>
      </c>
      <c r="W1390" s="78" t="str">
        <f>VLOOKUP(D1390,Empresas!$D$7:$M$91,10,0)</f>
        <v>General/Prico</v>
      </c>
      <c r="X1390" s="69" t="str">
        <f t="shared" si="220"/>
        <v>NO</v>
      </c>
      <c r="Y1390" s="153" t="str">
        <f t="shared" si="221"/>
        <v>No aplica</v>
      </c>
      <c r="Z1390" s="147">
        <f>IF(Y1390="No aplica",0,IF(I1390="no",0,IF(I1390="No aplica",0,IF(I1390="Si",1,IF(I1390="Fisico",1,IF(I1390="Electronico",2,VLOOKUP(C1390&amp;"|"&amp;B1390&amp;"|"&amp;D1390,Empresas!$C$6:$CC$92,G1390+6+1,0)))))))</f>
        <v>0</v>
      </c>
      <c r="AA1390" s="147">
        <f>IF(AND($I1390="Si",J1390=1),1,IF(AND($I1390="Fisico",J1390=1),1,IF(AND(J1390=1,$I1390="Electronico"),2,IF(J1390=1,VLOOKUP($C1390&amp;"|"&amp;$B1390&amp;"|"&amp;$D1390,Empresas!$C$6:$CC$92,$G1390+6+1,0),0))))</f>
        <v>0</v>
      </c>
      <c r="AB1390" s="147">
        <f>IF(AND($I1390="Si",K1390=1),1,IF(AND($I1390="Fisico",K1390=1),1,IF(AND(K1390=1,$I1390="Electronico"),2,IF(K1390=1,VLOOKUP($C1390&amp;"|"&amp;$B1390&amp;"|"&amp;$D1390,Empresas!$C$6:$CC$92,$G1390+6+1,0),0))))</f>
        <v>0</v>
      </c>
      <c r="AC1390" s="147">
        <f>IF(AND($I1390="Si",L1390=1),1,IF(AND($I1390="Fisico",L1390=1),1,IF(AND(L1390=1,$I1390="Electronico"),2,IF(L1390=1,VLOOKUP($C1390&amp;"|"&amp;$B1390&amp;"|"&amp;$D1390,Empresas!$C$6:$CC$92,$G1390+6+1,0),0))))</f>
        <v>0</v>
      </c>
      <c r="AD1390" s="147">
        <f>IF(AND($I1390="Si",M1390=1),1,IF(AND($I1390="Fisico",M1390=1),1,IF(AND(M1390=1,$I1390="Electronico"),2,IF(M1390=1,VLOOKUP($C1390&amp;"|"&amp;$B1390&amp;"|"&amp;$D1390,Empresas!$C$6:$CC$92,$G1390+6+1,0),0))))</f>
        <v>0</v>
      </c>
      <c r="AE1390" s="147">
        <f>IF(AND($I1390="Si",N1390=1),1,IF(AND($I1390="Fisico",N1390=1),1,IF(AND(N1390=1,$I1390="Electronico"),2,IF(N1390=1,VLOOKUP($C1390&amp;"|"&amp;$B1390&amp;"|"&amp;$D1390,Empresas!$C$6:$CC$92,$G1390+6+1,0),0))))</f>
        <v>0</v>
      </c>
      <c r="AF1390" s="147">
        <f>IF(AND($I1390="Si",O1390=1),1,IF(AND($I1390="Fisico",O1390=1),1,IF(AND(O1390=1,$I1390="Electronico"),2,IF(O1390=1,VLOOKUP($C1390&amp;"|"&amp;$B1390&amp;"|"&amp;$D1390,Empresas!$C$6:$CC$92,$G1390+6+1,0),0))))</f>
        <v>0</v>
      </c>
      <c r="AG1390" s="147">
        <f>IF(AND($I1390="Si",P1390=1),1,IF(AND($I1390="Fisico",P1390=1),1,IF(AND(P1390=1,$I1390="Electronico"),2,IF(P1390=1,VLOOKUP($C1390&amp;"|"&amp;$B1390&amp;"|"&amp;$D1390,Empresas!$C$6:$CC$92,$G1390+6+1,0),0))))</f>
        <v>0</v>
      </c>
      <c r="AH1390" s="147">
        <f>IF(AND($I1390="Si",Q1390=1),1,IF(AND($I1390="Fisico",Q1390=1),1,IF(AND(Q1390=1,$I1390="Electronico"),2,IF(Q1390=1,VLOOKUP($C1390&amp;"|"&amp;$B1390&amp;"|"&amp;$D1390,Empresas!$C$6:$CC$92,$G1390+6+1,0),0))))</f>
        <v>0</v>
      </c>
      <c r="AI1390" s="147">
        <f>IF(AND($I1390="Si",R1390=1),1,IF(AND($I1390="Fisico",R1390=1),1,IF(AND(R1390=1,$I1390="Electronico"),2,IF(R1390=1,VLOOKUP($C1390&amp;"|"&amp;$B1390&amp;"|"&amp;$D1390,Empresas!$C$6:$CC$92,$G1390+6+1,0),0))))</f>
        <v>0</v>
      </c>
      <c r="AJ1390" s="147">
        <f>IF(AND($I1390="Si",S1390=1),1,IF(AND($I1390="Fisico",S1390=1),1,IF(AND(S1390=1,$I1390="Electronico"),2,IF(S1390=1,VLOOKUP($C1390&amp;"|"&amp;$B1390&amp;"|"&amp;$D1390,Empresas!$C$6:$CC$92,$G1390+6+1,0),0))))</f>
        <v>0</v>
      </c>
      <c r="AK1390" s="147">
        <f>IF(AND($I1390="Si",T1390=1),1,IF(AND($I1390="Fisico",T1390=1),1,IF(AND(T1390=1,$I1390="Electronico"),2,IF(T1390=1,VLOOKUP($C1390&amp;"|"&amp;$B1390&amp;"|"&amp;$D1390,Empresas!$C$6:$CC$92,$G1390+6+1,0),0))))</f>
        <v>0</v>
      </c>
      <c r="AL1390" s="147">
        <f>IF(AND($I1390="Si",U1390=1),1,IF(AND($I1390="Fisico",U1390=1),1,IF(AND(U1390=1,$I1390="Electronico"),2,IF(U1390=1,VLOOKUP($C1390&amp;"|"&amp;$B1390&amp;"|"&amp;$D1390,Empresas!$C$6:$CC$92,$G1390+6+1,0),0))))</f>
        <v>0</v>
      </c>
      <c r="AM1390" s="149">
        <f t="shared" si="222"/>
        <v>0</v>
      </c>
      <c r="AN1390" s="149">
        <f t="shared" si="223"/>
        <v>0</v>
      </c>
      <c r="AO1390" s="152">
        <f t="shared" si="224"/>
        <v>0</v>
      </c>
    </row>
    <row r="1391" spans="1:41" x14ac:dyDescent="0.25">
      <c r="A1391" s="140" t="str">
        <f>VLOOKUP(D1391,Empresas!$D$7:$F$91,3,0)</f>
        <v>Omar</v>
      </c>
      <c r="B1391" s="141" t="str">
        <f>VLOOKUP(D1391,Empresas!$D$7:$G$91,4,0)</f>
        <v>Melisa N.</v>
      </c>
      <c r="C1391" s="141" t="s">
        <v>544</v>
      </c>
      <c r="D1391" s="141" t="s">
        <v>246</v>
      </c>
      <c r="E1391" s="141" t="str">
        <f>VLOOKUP(D1391,Empresas!$D$7:$E$92,2,0)</f>
        <v>NAYRA IMPORT EXPORT E.I.R.L</v>
      </c>
      <c r="F1391" s="141" t="s">
        <v>181</v>
      </c>
      <c r="G1391" s="142">
        <f t="shared" si="228"/>
        <v>59</v>
      </c>
      <c r="H1391" s="142" t="str">
        <f>VLOOKUP(D1391,Empresas!$D$6:$L$92,7,0)</f>
        <v>Mensual</v>
      </c>
      <c r="I1391" s="141" t="str">
        <f>VLOOKUP(VLOOKUP(D1391&amp;"|"&amp;B1391,Empresas!$I$7:$CB$92,G1391,0),Tablas!$A$8:$B$10,2,0)</f>
        <v>No aplica</v>
      </c>
      <c r="J1391" s="78"/>
      <c r="K1391" s="78"/>
      <c r="L1391" s="78"/>
      <c r="M1391" s="78"/>
      <c r="N1391" s="78"/>
      <c r="O1391" s="78"/>
      <c r="P1391" s="78"/>
      <c r="Q1391" s="78"/>
      <c r="R1391" s="78"/>
      <c r="S1391" s="78"/>
      <c r="T1391" s="78"/>
      <c r="U1391" s="78"/>
      <c r="V1391" s="78" t="str">
        <f>VLOOKUP(D1391,Empresas!$D$7:$CF$91,81,0)</f>
        <v>A</v>
      </c>
      <c r="W1391" s="78" t="str">
        <f>VLOOKUP(D1391,Empresas!$D$7:$M$91,10,0)</f>
        <v>General/Prico</v>
      </c>
      <c r="X1391" s="69" t="str">
        <f t="shared" si="220"/>
        <v>NO</v>
      </c>
      <c r="Y1391" s="153" t="str">
        <f t="shared" si="221"/>
        <v>No aplica</v>
      </c>
      <c r="Z1391" s="147">
        <f>IF(Y1391="No aplica",0,IF(I1391="no",0,IF(I1391="No aplica",0,IF(I1391="Si",1,IF(I1391="Fisico",1,IF(I1391="Electronico",2,VLOOKUP(C1391&amp;"|"&amp;B1391&amp;"|"&amp;D1391,Empresas!$C$6:$CC$92,G1391+6+1,0)))))))</f>
        <v>0</v>
      </c>
      <c r="AA1391" s="147">
        <f>IF(AND($I1391="Si",J1391=1),1,IF(AND($I1391="Fisico",J1391=1),1,IF(AND(J1391=1,$I1391="Electronico"),2,IF(J1391=1,VLOOKUP($C1391&amp;"|"&amp;$B1391&amp;"|"&amp;$D1391,Empresas!$C$6:$CC$92,$G1391+6+1,0),0))))</f>
        <v>0</v>
      </c>
      <c r="AB1391" s="147">
        <f>IF(AND($I1391="Si",K1391=1),1,IF(AND($I1391="Fisico",K1391=1),1,IF(AND(K1391=1,$I1391="Electronico"),2,IF(K1391=1,VLOOKUP($C1391&amp;"|"&amp;$B1391&amp;"|"&amp;$D1391,Empresas!$C$6:$CC$92,$G1391+6+1,0),0))))</f>
        <v>0</v>
      </c>
      <c r="AC1391" s="147">
        <f>IF(AND($I1391="Si",L1391=1),1,IF(AND($I1391="Fisico",L1391=1),1,IF(AND(L1391=1,$I1391="Electronico"),2,IF(L1391=1,VLOOKUP($C1391&amp;"|"&amp;$B1391&amp;"|"&amp;$D1391,Empresas!$C$6:$CC$92,$G1391+6+1,0),0))))</f>
        <v>0</v>
      </c>
      <c r="AD1391" s="147">
        <f>IF(AND($I1391="Si",M1391=1),1,IF(AND($I1391="Fisico",M1391=1),1,IF(AND(M1391=1,$I1391="Electronico"),2,IF(M1391=1,VLOOKUP($C1391&amp;"|"&amp;$B1391&amp;"|"&amp;$D1391,Empresas!$C$6:$CC$92,$G1391+6+1,0),0))))</f>
        <v>0</v>
      </c>
      <c r="AE1391" s="147">
        <f>IF(AND($I1391="Si",N1391=1),1,IF(AND($I1391="Fisico",N1391=1),1,IF(AND(N1391=1,$I1391="Electronico"),2,IF(N1391=1,VLOOKUP($C1391&amp;"|"&amp;$B1391&amp;"|"&amp;$D1391,Empresas!$C$6:$CC$92,$G1391+6+1,0),0))))</f>
        <v>0</v>
      </c>
      <c r="AF1391" s="147">
        <f>IF(AND($I1391="Si",O1391=1),1,IF(AND($I1391="Fisico",O1391=1),1,IF(AND(O1391=1,$I1391="Electronico"),2,IF(O1391=1,VLOOKUP($C1391&amp;"|"&amp;$B1391&amp;"|"&amp;$D1391,Empresas!$C$6:$CC$92,$G1391+6+1,0),0))))</f>
        <v>0</v>
      </c>
      <c r="AG1391" s="147">
        <f>IF(AND($I1391="Si",P1391=1),1,IF(AND($I1391="Fisico",P1391=1),1,IF(AND(P1391=1,$I1391="Electronico"),2,IF(P1391=1,VLOOKUP($C1391&amp;"|"&amp;$B1391&amp;"|"&amp;$D1391,Empresas!$C$6:$CC$92,$G1391+6+1,0),0))))</f>
        <v>0</v>
      </c>
      <c r="AH1391" s="147">
        <f>IF(AND($I1391="Si",Q1391=1),1,IF(AND($I1391="Fisico",Q1391=1),1,IF(AND(Q1391=1,$I1391="Electronico"),2,IF(Q1391=1,VLOOKUP($C1391&amp;"|"&amp;$B1391&amp;"|"&amp;$D1391,Empresas!$C$6:$CC$92,$G1391+6+1,0),0))))</f>
        <v>0</v>
      </c>
      <c r="AI1391" s="147">
        <f>IF(AND($I1391="Si",R1391=1),1,IF(AND($I1391="Fisico",R1391=1),1,IF(AND(R1391=1,$I1391="Electronico"),2,IF(R1391=1,VLOOKUP($C1391&amp;"|"&amp;$B1391&amp;"|"&amp;$D1391,Empresas!$C$6:$CC$92,$G1391+6+1,0),0))))</f>
        <v>0</v>
      </c>
      <c r="AJ1391" s="147">
        <f>IF(AND($I1391="Si",S1391=1),1,IF(AND($I1391="Fisico",S1391=1),1,IF(AND(S1391=1,$I1391="Electronico"),2,IF(S1391=1,VLOOKUP($C1391&amp;"|"&amp;$B1391&amp;"|"&amp;$D1391,Empresas!$C$6:$CC$92,$G1391+6+1,0),0))))</f>
        <v>0</v>
      </c>
      <c r="AK1391" s="147">
        <f>IF(AND($I1391="Si",T1391=1),1,IF(AND($I1391="Fisico",T1391=1),1,IF(AND(T1391=1,$I1391="Electronico"),2,IF(T1391=1,VLOOKUP($C1391&amp;"|"&amp;$B1391&amp;"|"&amp;$D1391,Empresas!$C$6:$CC$92,$G1391+6+1,0),0))))</f>
        <v>0</v>
      </c>
      <c r="AL1391" s="147">
        <f>IF(AND($I1391="Si",U1391=1),1,IF(AND($I1391="Fisico",U1391=1),1,IF(AND(U1391=1,$I1391="Electronico"),2,IF(U1391=1,VLOOKUP($C1391&amp;"|"&amp;$B1391&amp;"|"&amp;$D1391,Empresas!$C$6:$CC$92,$G1391+6+1,0),0))))</f>
        <v>0</v>
      </c>
      <c r="AM1391" s="149">
        <f t="shared" si="222"/>
        <v>0</v>
      </c>
      <c r="AN1391" s="149">
        <f t="shared" si="223"/>
        <v>0</v>
      </c>
      <c r="AO1391" s="152">
        <f t="shared" si="224"/>
        <v>0</v>
      </c>
    </row>
    <row r="1392" spans="1:41" x14ac:dyDescent="0.25">
      <c r="A1392" s="140" t="str">
        <f>VLOOKUP(D1392,Empresas!$D$7:$F$91,3,0)</f>
        <v>Omar</v>
      </c>
      <c r="B1392" s="141" t="str">
        <f>VLOOKUP(D1392,Empresas!$D$7:$G$91,4,0)</f>
        <v>Melisa N.</v>
      </c>
      <c r="C1392" s="141" t="s">
        <v>544</v>
      </c>
      <c r="D1392" s="141" t="s">
        <v>246</v>
      </c>
      <c r="E1392" s="141" t="str">
        <f>VLOOKUP(D1392,Empresas!$D$7:$E$92,2,0)</f>
        <v>NAYRA IMPORT EXPORT E.I.R.L</v>
      </c>
      <c r="F1392" s="141" t="s">
        <v>182</v>
      </c>
      <c r="G1392" s="142">
        <f t="shared" si="228"/>
        <v>60</v>
      </c>
      <c r="H1392" s="142" t="str">
        <f>VLOOKUP(D1392,Empresas!$D$6:$L$92,7,0)</f>
        <v>Mensual</v>
      </c>
      <c r="I1392" s="141" t="str">
        <f>VLOOKUP(VLOOKUP(D1392&amp;"|"&amp;B1392,Empresas!$I$7:$CB$92,G1392,0),Tablas!$A$8:$B$10,2,0)</f>
        <v>No aplica</v>
      </c>
      <c r="J1392" s="78"/>
      <c r="K1392" s="78"/>
      <c r="L1392" s="78"/>
      <c r="M1392" s="78"/>
      <c r="N1392" s="78"/>
      <c r="O1392" s="78"/>
      <c r="P1392" s="78"/>
      <c r="Q1392" s="78"/>
      <c r="R1392" s="78"/>
      <c r="S1392" s="78"/>
      <c r="T1392" s="78"/>
      <c r="U1392" s="78"/>
      <c r="V1392" s="78" t="str">
        <f>VLOOKUP(D1392,Empresas!$D$7:$CF$91,81,0)</f>
        <v>A</v>
      </c>
      <c r="W1392" s="78" t="str">
        <f>VLOOKUP(D1392,Empresas!$D$7:$M$91,10,0)</f>
        <v>General/Prico</v>
      </c>
      <c r="X1392" s="69" t="str">
        <f t="shared" si="220"/>
        <v>NO</v>
      </c>
      <c r="Y1392" s="153" t="str">
        <f t="shared" si="221"/>
        <v>No aplica</v>
      </c>
      <c r="Z1392" s="147">
        <f>IF(Y1392="No aplica",0,IF(I1392="no",0,IF(I1392="No aplica",0,IF(I1392="Si",1,IF(I1392="Fisico",1,IF(I1392="Electronico",2,VLOOKUP(C1392&amp;"|"&amp;B1392&amp;"|"&amp;D1392,Empresas!$C$6:$CC$92,G1392+6+1,0)))))))</f>
        <v>0</v>
      </c>
      <c r="AA1392" s="147">
        <f>IF(AND($I1392="Si",J1392=1),1,IF(AND($I1392="Fisico",J1392=1),1,IF(AND(J1392=1,$I1392="Electronico"),2,IF(J1392=1,VLOOKUP($C1392&amp;"|"&amp;$B1392&amp;"|"&amp;$D1392,Empresas!$C$6:$CC$92,$G1392+6+1,0),0))))</f>
        <v>0</v>
      </c>
      <c r="AB1392" s="147">
        <f>IF(AND($I1392="Si",K1392=1),1,IF(AND($I1392="Fisico",K1392=1),1,IF(AND(K1392=1,$I1392="Electronico"),2,IF(K1392=1,VLOOKUP($C1392&amp;"|"&amp;$B1392&amp;"|"&amp;$D1392,Empresas!$C$6:$CC$92,$G1392+6+1,0),0))))</f>
        <v>0</v>
      </c>
      <c r="AC1392" s="147">
        <f>IF(AND($I1392="Si",L1392=1),1,IF(AND($I1392="Fisico",L1392=1),1,IF(AND(L1392=1,$I1392="Electronico"),2,IF(L1392=1,VLOOKUP($C1392&amp;"|"&amp;$B1392&amp;"|"&amp;$D1392,Empresas!$C$6:$CC$92,$G1392+6+1,0),0))))</f>
        <v>0</v>
      </c>
      <c r="AD1392" s="147">
        <f>IF(AND($I1392="Si",M1392=1),1,IF(AND($I1392="Fisico",M1392=1),1,IF(AND(M1392=1,$I1392="Electronico"),2,IF(M1392=1,VLOOKUP($C1392&amp;"|"&amp;$B1392&amp;"|"&amp;$D1392,Empresas!$C$6:$CC$92,$G1392+6+1,0),0))))</f>
        <v>0</v>
      </c>
      <c r="AE1392" s="147">
        <f>IF(AND($I1392="Si",N1392=1),1,IF(AND($I1392="Fisico",N1392=1),1,IF(AND(N1392=1,$I1392="Electronico"),2,IF(N1392=1,VLOOKUP($C1392&amp;"|"&amp;$B1392&amp;"|"&amp;$D1392,Empresas!$C$6:$CC$92,$G1392+6+1,0),0))))</f>
        <v>0</v>
      </c>
      <c r="AF1392" s="147">
        <f>IF(AND($I1392="Si",O1392=1),1,IF(AND($I1392="Fisico",O1392=1),1,IF(AND(O1392=1,$I1392="Electronico"),2,IF(O1392=1,VLOOKUP($C1392&amp;"|"&amp;$B1392&amp;"|"&amp;$D1392,Empresas!$C$6:$CC$92,$G1392+6+1,0),0))))</f>
        <v>0</v>
      </c>
      <c r="AG1392" s="147">
        <f>IF(AND($I1392="Si",P1392=1),1,IF(AND($I1392="Fisico",P1392=1),1,IF(AND(P1392=1,$I1392="Electronico"),2,IF(P1392=1,VLOOKUP($C1392&amp;"|"&amp;$B1392&amp;"|"&amp;$D1392,Empresas!$C$6:$CC$92,$G1392+6+1,0),0))))</f>
        <v>0</v>
      </c>
      <c r="AH1392" s="147">
        <f>IF(AND($I1392="Si",Q1392=1),1,IF(AND($I1392="Fisico",Q1392=1),1,IF(AND(Q1392=1,$I1392="Electronico"),2,IF(Q1392=1,VLOOKUP($C1392&amp;"|"&amp;$B1392&amp;"|"&amp;$D1392,Empresas!$C$6:$CC$92,$G1392+6+1,0),0))))</f>
        <v>0</v>
      </c>
      <c r="AI1392" s="147">
        <f>IF(AND($I1392="Si",R1392=1),1,IF(AND($I1392="Fisico",R1392=1),1,IF(AND(R1392=1,$I1392="Electronico"),2,IF(R1392=1,VLOOKUP($C1392&amp;"|"&amp;$B1392&amp;"|"&amp;$D1392,Empresas!$C$6:$CC$92,$G1392+6+1,0),0))))</f>
        <v>0</v>
      </c>
      <c r="AJ1392" s="147">
        <f>IF(AND($I1392="Si",S1392=1),1,IF(AND($I1392="Fisico",S1392=1),1,IF(AND(S1392=1,$I1392="Electronico"),2,IF(S1392=1,VLOOKUP($C1392&amp;"|"&amp;$B1392&amp;"|"&amp;$D1392,Empresas!$C$6:$CC$92,$G1392+6+1,0),0))))</f>
        <v>0</v>
      </c>
      <c r="AK1392" s="147">
        <f>IF(AND($I1392="Si",T1392=1),1,IF(AND($I1392="Fisico",T1392=1),1,IF(AND(T1392=1,$I1392="Electronico"),2,IF(T1392=1,VLOOKUP($C1392&amp;"|"&amp;$B1392&amp;"|"&amp;$D1392,Empresas!$C$6:$CC$92,$G1392+6+1,0),0))))</f>
        <v>0</v>
      </c>
      <c r="AL1392" s="147">
        <f>IF(AND($I1392="Si",U1392=1),1,IF(AND($I1392="Fisico",U1392=1),1,IF(AND(U1392=1,$I1392="Electronico"),2,IF(U1392=1,VLOOKUP($C1392&amp;"|"&amp;$B1392&amp;"|"&amp;$D1392,Empresas!$C$6:$CC$92,$G1392+6+1,0),0))))</f>
        <v>0</v>
      </c>
      <c r="AM1392" s="149">
        <f t="shared" si="222"/>
        <v>0</v>
      </c>
      <c r="AN1392" s="149">
        <f t="shared" si="223"/>
        <v>0</v>
      </c>
      <c r="AO1392" s="152">
        <f t="shared" si="224"/>
        <v>0</v>
      </c>
    </row>
    <row r="1393" spans="1:41" x14ac:dyDescent="0.25">
      <c r="A1393" s="143" t="str">
        <f>VLOOKUP(D1393,Empresas!$D$7:$F$91,3,0)</f>
        <v>Omar</v>
      </c>
      <c r="B1393" s="144" t="str">
        <f>VLOOKUP(D1393,Empresas!$D$7:$G$91,4,0)</f>
        <v>Melisa N.</v>
      </c>
      <c r="C1393" s="144" t="s">
        <v>544</v>
      </c>
      <c r="D1393" s="144" t="s">
        <v>246</v>
      </c>
      <c r="E1393" s="144" t="str">
        <f>VLOOKUP(D1393,Empresas!$D$7:$E$92,2,0)</f>
        <v>NAYRA IMPORT EXPORT E.I.R.L</v>
      </c>
      <c r="F1393" s="144" t="s">
        <v>183</v>
      </c>
      <c r="G1393" s="145">
        <f>+Empresas!$BR$2</f>
        <v>62</v>
      </c>
      <c r="H1393" s="145" t="str">
        <f>VLOOKUP(D1393,Empresas!$D$6:$L$92,7,0)</f>
        <v>Mensual</v>
      </c>
      <c r="I1393" s="144" t="str">
        <f>VLOOKUP(VLOOKUP(D1393&amp;"|"&amp;B1393,Empresas!$I$7:$CB$92,G1393,0),Tablas!$A$13:$B$14,2,0)</f>
        <v>Si</v>
      </c>
      <c r="J1393" s="78">
        <v>1</v>
      </c>
      <c r="K1393" s="78">
        <v>1</v>
      </c>
      <c r="L1393" s="78">
        <v>1</v>
      </c>
      <c r="M1393" s="78">
        <v>1</v>
      </c>
      <c r="N1393" s="78">
        <v>1</v>
      </c>
      <c r="O1393" s="78">
        <v>1</v>
      </c>
      <c r="P1393" s="78">
        <v>1</v>
      </c>
      <c r="Q1393" s="78">
        <v>1</v>
      </c>
      <c r="R1393" s="78"/>
      <c r="S1393" s="78"/>
      <c r="T1393" s="78"/>
      <c r="U1393" s="78"/>
      <c r="V1393" s="78" t="str">
        <f>VLOOKUP(D1393,Empresas!$D$7:$CF$91,81,0)</f>
        <v>A</v>
      </c>
      <c r="W1393" s="78" t="str">
        <f>VLOOKUP(D1393,Empresas!$D$7:$M$91,10,0)</f>
        <v>General/Prico</v>
      </c>
      <c r="X1393" s="69" t="str">
        <f t="shared" si="220"/>
        <v>SI</v>
      </c>
      <c r="Y1393" s="153" t="str">
        <f t="shared" si="221"/>
        <v>Si aplica</v>
      </c>
      <c r="Z1393" s="147">
        <f>IF(Y1393="No aplica",0,IF(I1393="no",0,IF(I1393="No aplica",0,IF(I1393="Si",1,IF(I1393="Fisico",1,IF(I1393="Electronico",2,VLOOKUP(C1393&amp;"|"&amp;B1393&amp;"|"&amp;D1393,Empresas!$C$6:$CC$92,G1393+6+1,0)))))))</f>
        <v>1</v>
      </c>
      <c r="AA1393" s="147">
        <f>IF(AND($I1393="Si",J1393=1),1,IF(AND($I1393="Fisico",J1393=1),1,IF(AND(J1393=1,$I1393="Electronico"),2,IF(J1393=1,VLOOKUP($C1393&amp;"|"&amp;$B1393&amp;"|"&amp;$D1393,Empresas!$C$6:$CC$92,$G1393+6+1,0),0))))</f>
        <v>1</v>
      </c>
      <c r="AB1393" s="147">
        <f>IF(AND($I1393="Si",K1393=1),1,IF(AND($I1393="Fisico",K1393=1),1,IF(AND(K1393=1,$I1393="Electronico"),2,IF(K1393=1,VLOOKUP($C1393&amp;"|"&amp;$B1393&amp;"|"&amp;$D1393,Empresas!$C$6:$CC$92,$G1393+6+1,0),0))))</f>
        <v>1</v>
      </c>
      <c r="AC1393" s="147">
        <f>IF(AND($I1393="Si",L1393=1),1,IF(AND($I1393="Fisico",L1393=1),1,IF(AND(L1393=1,$I1393="Electronico"),2,IF(L1393=1,VLOOKUP($C1393&amp;"|"&amp;$B1393&amp;"|"&amp;$D1393,Empresas!$C$6:$CC$92,$G1393+6+1,0),0))))</f>
        <v>1</v>
      </c>
      <c r="AD1393" s="147">
        <f>IF(AND($I1393="Si",M1393=1),1,IF(AND($I1393="Fisico",M1393=1),1,IF(AND(M1393=1,$I1393="Electronico"),2,IF(M1393=1,VLOOKUP($C1393&amp;"|"&amp;$B1393&amp;"|"&amp;$D1393,Empresas!$C$6:$CC$92,$G1393+6+1,0),0))))</f>
        <v>1</v>
      </c>
      <c r="AE1393" s="147">
        <f>IF(AND($I1393="Si",N1393=1),1,IF(AND($I1393="Fisico",N1393=1),1,IF(AND(N1393=1,$I1393="Electronico"),2,IF(N1393=1,VLOOKUP($C1393&amp;"|"&amp;$B1393&amp;"|"&amp;$D1393,Empresas!$C$6:$CC$92,$G1393+6+1,0),0))))</f>
        <v>1</v>
      </c>
      <c r="AF1393" s="147">
        <f>IF(AND($I1393="Si",O1393=1),1,IF(AND($I1393="Fisico",O1393=1),1,IF(AND(O1393=1,$I1393="Electronico"),2,IF(O1393=1,VLOOKUP($C1393&amp;"|"&amp;$B1393&amp;"|"&amp;$D1393,Empresas!$C$6:$CC$92,$G1393+6+1,0),0))))</f>
        <v>1</v>
      </c>
      <c r="AG1393" s="147">
        <f>IF(AND($I1393="Si",P1393=1),1,IF(AND($I1393="Fisico",P1393=1),1,IF(AND(P1393=1,$I1393="Electronico"),2,IF(P1393=1,VLOOKUP($C1393&amp;"|"&amp;$B1393&amp;"|"&amp;$D1393,Empresas!$C$6:$CC$92,$G1393+6+1,0),0))))</f>
        <v>1</v>
      </c>
      <c r="AH1393" s="147">
        <f>IF(AND($I1393="Si",Q1393=1),1,IF(AND($I1393="Fisico",Q1393=1),1,IF(AND(Q1393=1,$I1393="Electronico"),2,IF(Q1393=1,VLOOKUP($C1393&amp;"|"&amp;$B1393&amp;"|"&amp;$D1393,Empresas!$C$6:$CC$92,$G1393+6+1,0),0))))</f>
        <v>1</v>
      </c>
      <c r="AI1393" s="147">
        <f>IF(AND($I1393="Si",R1393=1),1,IF(AND($I1393="Fisico",R1393=1),1,IF(AND(R1393=1,$I1393="Electronico"),2,IF(R1393=1,VLOOKUP($C1393&amp;"|"&amp;$B1393&amp;"|"&amp;$D1393,Empresas!$C$6:$CC$92,$G1393+6+1,0),0))))</f>
        <v>0</v>
      </c>
      <c r="AJ1393" s="147">
        <f>IF(AND($I1393="Si",S1393=1),1,IF(AND($I1393="Fisico",S1393=1),1,IF(AND(S1393=1,$I1393="Electronico"),2,IF(S1393=1,VLOOKUP($C1393&amp;"|"&amp;$B1393&amp;"|"&amp;$D1393,Empresas!$C$6:$CC$92,$G1393+6+1,0),0))))</f>
        <v>0</v>
      </c>
      <c r="AK1393" s="147">
        <f>IF(AND($I1393="Si",T1393=1),1,IF(AND($I1393="Fisico",T1393=1),1,IF(AND(T1393=1,$I1393="Electronico"),2,IF(T1393=1,VLOOKUP($C1393&amp;"|"&amp;$B1393&amp;"|"&amp;$D1393,Empresas!$C$6:$CC$92,$G1393+6+1,0),0))))</f>
        <v>0</v>
      </c>
      <c r="AL1393" s="147">
        <f>IF(AND($I1393="Si",U1393=1),1,IF(AND($I1393="Fisico",U1393=1),1,IF(AND(U1393=1,$I1393="Electronico"),2,IF(U1393=1,VLOOKUP($C1393&amp;"|"&amp;$B1393&amp;"|"&amp;$D1393,Empresas!$C$6:$CC$92,$G1393+6+1,0),0))))</f>
        <v>0</v>
      </c>
      <c r="AM1393" s="149">
        <f t="shared" si="222"/>
        <v>8</v>
      </c>
      <c r="AN1393" s="149">
        <f t="shared" si="223"/>
        <v>8</v>
      </c>
      <c r="AO1393" s="152">
        <f t="shared" si="224"/>
        <v>1</v>
      </c>
    </row>
    <row r="1394" spans="1:41" x14ac:dyDescent="0.25">
      <c r="A1394" s="143" t="str">
        <f>VLOOKUP(D1394,Empresas!$D$7:$F$91,3,0)</f>
        <v>Omar</v>
      </c>
      <c r="B1394" s="144" t="str">
        <f>VLOOKUP(D1394,Empresas!$D$7:$G$91,4,0)</f>
        <v>Melisa N.</v>
      </c>
      <c r="C1394" s="144" t="s">
        <v>544</v>
      </c>
      <c r="D1394" s="144" t="s">
        <v>246</v>
      </c>
      <c r="E1394" s="144" t="str">
        <f>VLOOKUP(D1394,Empresas!$D$7:$E$92,2,0)</f>
        <v>NAYRA IMPORT EXPORT E.I.R.L</v>
      </c>
      <c r="F1394" s="144" t="s">
        <v>184</v>
      </c>
      <c r="G1394" s="145">
        <f>+G1393+1</f>
        <v>63</v>
      </c>
      <c r="H1394" s="145" t="str">
        <f>VLOOKUP(D1394,Empresas!$D$6:$L$92,7,0)</f>
        <v>Mensual</v>
      </c>
      <c r="I1394" s="144" t="str">
        <f>VLOOKUP(VLOOKUP(D1394&amp;"|"&amp;B1394,Empresas!$I$7:$CB$92,G1394,0),Tablas!$A$13:$B$14,2,0)</f>
        <v>Si</v>
      </c>
      <c r="J1394" s="78">
        <v>1</v>
      </c>
      <c r="K1394" s="78">
        <v>1</v>
      </c>
      <c r="L1394" s="78">
        <v>1</v>
      </c>
      <c r="M1394" s="78">
        <v>1</v>
      </c>
      <c r="N1394" s="78">
        <v>1</v>
      </c>
      <c r="O1394" s="78">
        <v>1</v>
      </c>
      <c r="P1394" s="78">
        <v>1</v>
      </c>
      <c r="Q1394" s="78">
        <v>1</v>
      </c>
      <c r="R1394" s="78"/>
      <c r="S1394" s="78"/>
      <c r="T1394" s="78"/>
      <c r="U1394" s="78"/>
      <c r="V1394" s="78" t="str">
        <f>VLOOKUP(D1394,Empresas!$D$7:$CF$91,81,0)</f>
        <v>A</v>
      </c>
      <c r="W1394" s="78" t="str">
        <f>VLOOKUP(D1394,Empresas!$D$7:$M$91,10,0)</f>
        <v>General/Prico</v>
      </c>
      <c r="X1394" s="69" t="str">
        <f t="shared" si="220"/>
        <v>SI</v>
      </c>
      <c r="Y1394" s="153" t="str">
        <f t="shared" si="221"/>
        <v>Si aplica</v>
      </c>
      <c r="Z1394" s="147">
        <f>IF(Y1394="No aplica",0,IF(I1394="no",0,IF(I1394="No aplica",0,IF(I1394="Si",1,IF(I1394="Fisico",1,IF(I1394="Electronico",2,VLOOKUP(C1394&amp;"|"&amp;B1394&amp;"|"&amp;D1394,Empresas!$C$6:$CC$92,G1394+6+1,0)))))))</f>
        <v>1</v>
      </c>
      <c r="AA1394" s="147">
        <f>IF(AND($I1394="Si",J1394=1),1,IF(AND($I1394="Fisico",J1394=1),1,IF(AND(J1394=1,$I1394="Electronico"),2,IF(J1394=1,VLOOKUP($C1394&amp;"|"&amp;$B1394&amp;"|"&amp;$D1394,Empresas!$C$6:$CC$92,$G1394+6+1,0),0))))</f>
        <v>1</v>
      </c>
      <c r="AB1394" s="147">
        <f>IF(AND($I1394="Si",K1394=1),1,IF(AND($I1394="Fisico",K1394=1),1,IF(AND(K1394=1,$I1394="Electronico"),2,IF(K1394=1,VLOOKUP($C1394&amp;"|"&amp;$B1394&amp;"|"&amp;$D1394,Empresas!$C$6:$CC$92,$G1394+6+1,0),0))))</f>
        <v>1</v>
      </c>
      <c r="AC1394" s="147">
        <f>IF(AND($I1394="Si",L1394=1),1,IF(AND($I1394="Fisico",L1394=1),1,IF(AND(L1394=1,$I1394="Electronico"),2,IF(L1394=1,VLOOKUP($C1394&amp;"|"&amp;$B1394&amp;"|"&amp;$D1394,Empresas!$C$6:$CC$92,$G1394+6+1,0),0))))</f>
        <v>1</v>
      </c>
      <c r="AD1394" s="147">
        <f>IF(AND($I1394="Si",M1394=1),1,IF(AND($I1394="Fisico",M1394=1),1,IF(AND(M1394=1,$I1394="Electronico"),2,IF(M1394=1,VLOOKUP($C1394&amp;"|"&amp;$B1394&amp;"|"&amp;$D1394,Empresas!$C$6:$CC$92,$G1394+6+1,0),0))))</f>
        <v>1</v>
      </c>
      <c r="AE1394" s="147">
        <f>IF(AND($I1394="Si",N1394=1),1,IF(AND($I1394="Fisico",N1394=1),1,IF(AND(N1394=1,$I1394="Electronico"),2,IF(N1394=1,VLOOKUP($C1394&amp;"|"&amp;$B1394&amp;"|"&amp;$D1394,Empresas!$C$6:$CC$92,$G1394+6+1,0),0))))</f>
        <v>1</v>
      </c>
      <c r="AF1394" s="147">
        <f>IF(AND($I1394="Si",O1394=1),1,IF(AND($I1394="Fisico",O1394=1),1,IF(AND(O1394=1,$I1394="Electronico"),2,IF(O1394=1,VLOOKUP($C1394&amp;"|"&amp;$B1394&amp;"|"&amp;$D1394,Empresas!$C$6:$CC$92,$G1394+6+1,0),0))))</f>
        <v>1</v>
      </c>
      <c r="AG1394" s="147">
        <f>IF(AND($I1394="Si",P1394=1),1,IF(AND($I1394="Fisico",P1394=1),1,IF(AND(P1394=1,$I1394="Electronico"),2,IF(P1394=1,VLOOKUP($C1394&amp;"|"&amp;$B1394&amp;"|"&amp;$D1394,Empresas!$C$6:$CC$92,$G1394+6+1,0),0))))</f>
        <v>1</v>
      </c>
      <c r="AH1394" s="147">
        <f>IF(AND($I1394="Si",Q1394=1),1,IF(AND($I1394="Fisico",Q1394=1),1,IF(AND(Q1394=1,$I1394="Electronico"),2,IF(Q1394=1,VLOOKUP($C1394&amp;"|"&amp;$B1394&amp;"|"&amp;$D1394,Empresas!$C$6:$CC$92,$G1394+6+1,0),0))))</f>
        <v>1</v>
      </c>
      <c r="AI1394" s="147">
        <f>IF(AND($I1394="Si",R1394=1),1,IF(AND($I1394="Fisico",R1394=1),1,IF(AND(R1394=1,$I1394="Electronico"),2,IF(R1394=1,VLOOKUP($C1394&amp;"|"&amp;$B1394&amp;"|"&amp;$D1394,Empresas!$C$6:$CC$92,$G1394+6+1,0),0))))</f>
        <v>0</v>
      </c>
      <c r="AJ1394" s="147">
        <f>IF(AND($I1394="Si",S1394=1),1,IF(AND($I1394="Fisico",S1394=1),1,IF(AND(S1394=1,$I1394="Electronico"),2,IF(S1394=1,VLOOKUP($C1394&amp;"|"&amp;$B1394&amp;"|"&amp;$D1394,Empresas!$C$6:$CC$92,$G1394+6+1,0),0))))</f>
        <v>0</v>
      </c>
      <c r="AK1394" s="147">
        <f>IF(AND($I1394="Si",T1394=1),1,IF(AND($I1394="Fisico",T1394=1),1,IF(AND(T1394=1,$I1394="Electronico"),2,IF(T1394=1,VLOOKUP($C1394&amp;"|"&amp;$B1394&amp;"|"&amp;$D1394,Empresas!$C$6:$CC$92,$G1394+6+1,0),0))))</f>
        <v>0</v>
      </c>
      <c r="AL1394" s="147">
        <f>IF(AND($I1394="Si",U1394=1),1,IF(AND($I1394="Fisico",U1394=1),1,IF(AND(U1394=1,$I1394="Electronico"),2,IF(U1394=1,VLOOKUP($C1394&amp;"|"&amp;$B1394&amp;"|"&amp;$D1394,Empresas!$C$6:$CC$92,$G1394+6+1,0),0))))</f>
        <v>0</v>
      </c>
      <c r="AM1394" s="149">
        <f t="shared" si="222"/>
        <v>8</v>
      </c>
      <c r="AN1394" s="149">
        <f t="shared" si="223"/>
        <v>8</v>
      </c>
      <c r="AO1394" s="152">
        <f t="shared" si="224"/>
        <v>1</v>
      </c>
    </row>
    <row r="1395" spans="1:41" x14ac:dyDescent="0.25">
      <c r="A1395" s="143" t="str">
        <f>VLOOKUP(D1395,Empresas!$D$7:$F$91,3,0)</f>
        <v>Omar</v>
      </c>
      <c r="B1395" s="144" t="str">
        <f>VLOOKUP(D1395,Empresas!$D$7:$G$91,4,0)</f>
        <v>Melisa N.</v>
      </c>
      <c r="C1395" s="144" t="s">
        <v>544</v>
      </c>
      <c r="D1395" s="144" t="s">
        <v>246</v>
      </c>
      <c r="E1395" s="144" t="str">
        <f>VLOOKUP(D1395,Empresas!$D$7:$E$92,2,0)</f>
        <v>NAYRA IMPORT EXPORT E.I.R.L</v>
      </c>
      <c r="F1395" s="144" t="s">
        <v>185</v>
      </c>
      <c r="G1395" s="145">
        <f t="shared" ref="G1395:G1402" si="229">+G1394+1</f>
        <v>64</v>
      </c>
      <c r="H1395" s="145" t="str">
        <f>VLOOKUP(D1395,Empresas!$D$6:$L$92,7,0)</f>
        <v>Mensual</v>
      </c>
      <c r="I1395" s="144" t="str">
        <f>VLOOKUP(VLOOKUP(D1395&amp;"|"&amp;B1395,Empresas!$I$7:$CB$92,G1395,0),Tablas!$A$13:$B$14,2,0)</f>
        <v>No</v>
      </c>
      <c r="J1395" s="78"/>
      <c r="K1395" s="78"/>
      <c r="L1395" s="78"/>
      <c r="M1395" s="78"/>
      <c r="N1395" s="78"/>
      <c r="O1395" s="78"/>
      <c r="P1395" s="78"/>
      <c r="Q1395" s="78"/>
      <c r="R1395" s="78"/>
      <c r="S1395" s="78"/>
      <c r="T1395" s="78"/>
      <c r="U1395" s="78"/>
      <c r="V1395" s="78" t="str">
        <f>VLOOKUP(D1395,Empresas!$D$7:$CF$91,81,0)</f>
        <v>A</v>
      </c>
      <c r="W1395" s="78" t="str">
        <f>VLOOKUP(D1395,Empresas!$D$7:$M$91,10,0)</f>
        <v>General/Prico</v>
      </c>
      <c r="X1395" s="69" t="str">
        <f t="shared" si="220"/>
        <v>SI</v>
      </c>
      <c r="Y1395" s="153" t="str">
        <f t="shared" si="221"/>
        <v>No aplica</v>
      </c>
      <c r="Z1395" s="147">
        <f>IF(Y1395="No aplica",0,IF(I1395="no",0,IF(I1395="No aplica",0,IF(I1395="Si",1,IF(I1395="Fisico",1,IF(I1395="Electronico",2,VLOOKUP(C1395&amp;"|"&amp;B1395&amp;"|"&amp;D1395,Empresas!$C$6:$CC$92,G1395+6+1,0)))))))</f>
        <v>0</v>
      </c>
      <c r="AA1395" s="147">
        <f>IF(AND($I1395="Si",J1395=1),1,IF(AND($I1395="Fisico",J1395=1),1,IF(AND(J1395=1,$I1395="Electronico"),2,IF(J1395=1,VLOOKUP($C1395&amp;"|"&amp;$B1395&amp;"|"&amp;$D1395,Empresas!$C$6:$CC$92,$G1395+6+1,0),0))))</f>
        <v>0</v>
      </c>
      <c r="AB1395" s="147">
        <f>IF(AND($I1395="Si",K1395=1),1,IF(AND($I1395="Fisico",K1395=1),1,IF(AND(K1395=1,$I1395="Electronico"),2,IF(K1395=1,VLOOKUP($C1395&amp;"|"&amp;$B1395&amp;"|"&amp;$D1395,Empresas!$C$6:$CC$92,$G1395+6+1,0),0))))</f>
        <v>0</v>
      </c>
      <c r="AC1395" s="147">
        <f>IF(AND($I1395="Si",L1395=1),1,IF(AND($I1395="Fisico",L1395=1),1,IF(AND(L1395=1,$I1395="Electronico"),2,IF(L1395=1,VLOOKUP($C1395&amp;"|"&amp;$B1395&amp;"|"&amp;$D1395,Empresas!$C$6:$CC$92,$G1395+6+1,0),0))))</f>
        <v>0</v>
      </c>
      <c r="AD1395" s="147">
        <f>IF(AND($I1395="Si",M1395=1),1,IF(AND($I1395="Fisico",M1395=1),1,IF(AND(M1395=1,$I1395="Electronico"),2,IF(M1395=1,VLOOKUP($C1395&amp;"|"&amp;$B1395&amp;"|"&amp;$D1395,Empresas!$C$6:$CC$92,$G1395+6+1,0),0))))</f>
        <v>0</v>
      </c>
      <c r="AE1395" s="147">
        <f>IF(AND($I1395="Si",N1395=1),1,IF(AND($I1395="Fisico",N1395=1),1,IF(AND(N1395=1,$I1395="Electronico"),2,IF(N1395=1,VLOOKUP($C1395&amp;"|"&amp;$B1395&amp;"|"&amp;$D1395,Empresas!$C$6:$CC$92,$G1395+6+1,0),0))))</f>
        <v>0</v>
      </c>
      <c r="AF1395" s="147">
        <f>IF(AND($I1395="Si",O1395=1),1,IF(AND($I1395="Fisico",O1395=1),1,IF(AND(O1395=1,$I1395="Electronico"),2,IF(O1395=1,VLOOKUP($C1395&amp;"|"&amp;$B1395&amp;"|"&amp;$D1395,Empresas!$C$6:$CC$92,$G1395+6+1,0),0))))</f>
        <v>0</v>
      </c>
      <c r="AG1395" s="147">
        <f>IF(AND($I1395="Si",P1395=1),1,IF(AND($I1395="Fisico",P1395=1),1,IF(AND(P1395=1,$I1395="Electronico"),2,IF(P1395=1,VLOOKUP($C1395&amp;"|"&amp;$B1395&amp;"|"&amp;$D1395,Empresas!$C$6:$CC$92,$G1395+6+1,0),0))))</f>
        <v>0</v>
      </c>
      <c r="AH1395" s="147">
        <f>IF(AND($I1395="Si",Q1395=1),1,IF(AND($I1395="Fisico",Q1395=1),1,IF(AND(Q1395=1,$I1395="Electronico"),2,IF(Q1395=1,VLOOKUP($C1395&amp;"|"&amp;$B1395&amp;"|"&amp;$D1395,Empresas!$C$6:$CC$92,$G1395+6+1,0),0))))</f>
        <v>0</v>
      </c>
      <c r="AI1395" s="147">
        <f>IF(AND($I1395="Si",R1395=1),1,IF(AND($I1395="Fisico",R1395=1),1,IF(AND(R1395=1,$I1395="Electronico"),2,IF(R1395=1,VLOOKUP($C1395&amp;"|"&amp;$B1395&amp;"|"&amp;$D1395,Empresas!$C$6:$CC$92,$G1395+6+1,0),0))))</f>
        <v>0</v>
      </c>
      <c r="AJ1395" s="147">
        <f>IF(AND($I1395="Si",S1395=1),1,IF(AND($I1395="Fisico",S1395=1),1,IF(AND(S1395=1,$I1395="Electronico"),2,IF(S1395=1,VLOOKUP($C1395&amp;"|"&amp;$B1395&amp;"|"&amp;$D1395,Empresas!$C$6:$CC$92,$G1395+6+1,0),0))))</f>
        <v>0</v>
      </c>
      <c r="AK1395" s="147">
        <f>IF(AND($I1395="Si",T1395=1),1,IF(AND($I1395="Fisico",T1395=1),1,IF(AND(T1395=1,$I1395="Electronico"),2,IF(T1395=1,VLOOKUP($C1395&amp;"|"&amp;$B1395&amp;"|"&amp;$D1395,Empresas!$C$6:$CC$92,$G1395+6+1,0),0))))</f>
        <v>0</v>
      </c>
      <c r="AL1395" s="147">
        <f>IF(AND($I1395="Si",U1395=1),1,IF(AND($I1395="Fisico",U1395=1),1,IF(AND(U1395=1,$I1395="Electronico"),2,IF(U1395=1,VLOOKUP($C1395&amp;"|"&amp;$B1395&amp;"|"&amp;$D1395,Empresas!$C$6:$CC$92,$G1395+6+1,0),0))))</f>
        <v>0</v>
      </c>
      <c r="AM1395" s="149">
        <f t="shared" si="222"/>
        <v>0</v>
      </c>
      <c r="AN1395" s="149">
        <f t="shared" si="223"/>
        <v>0</v>
      </c>
      <c r="AO1395" s="152">
        <f t="shared" si="224"/>
        <v>0</v>
      </c>
    </row>
    <row r="1396" spans="1:41" x14ac:dyDescent="0.25">
      <c r="A1396" s="143" t="str">
        <f>VLOOKUP(D1396,Empresas!$D$7:$F$91,3,0)</f>
        <v>Omar</v>
      </c>
      <c r="B1396" s="144" t="str">
        <f>VLOOKUP(D1396,Empresas!$D$7:$G$91,4,0)</f>
        <v>Melisa N.</v>
      </c>
      <c r="C1396" s="144" t="s">
        <v>544</v>
      </c>
      <c r="D1396" s="144" t="s">
        <v>246</v>
      </c>
      <c r="E1396" s="144" t="str">
        <f>VLOOKUP(D1396,Empresas!$D$7:$E$92,2,0)</f>
        <v>NAYRA IMPORT EXPORT E.I.R.L</v>
      </c>
      <c r="F1396" s="144" t="s">
        <v>186</v>
      </c>
      <c r="G1396" s="145">
        <f t="shared" si="229"/>
        <v>65</v>
      </c>
      <c r="H1396" s="145" t="str">
        <f>VLOOKUP(D1396,Empresas!$D$6:$L$92,7,0)</f>
        <v>Mensual</v>
      </c>
      <c r="I1396" s="144" t="str">
        <f>VLOOKUP(VLOOKUP(D1396&amp;"|"&amp;B1396,Empresas!$I$7:$CB$92,G1396,0),Tablas!$A$13:$B$14,2,0)</f>
        <v>No</v>
      </c>
      <c r="J1396" s="78"/>
      <c r="K1396" s="78"/>
      <c r="L1396" s="78"/>
      <c r="M1396" s="78"/>
      <c r="N1396" s="78"/>
      <c r="O1396" s="78"/>
      <c r="P1396" s="78"/>
      <c r="Q1396" s="78"/>
      <c r="R1396" s="78"/>
      <c r="S1396" s="78"/>
      <c r="T1396" s="78"/>
      <c r="U1396" s="78"/>
      <c r="V1396" s="78" t="str">
        <f>VLOOKUP(D1396,Empresas!$D$7:$CF$91,81,0)</f>
        <v>A</v>
      </c>
      <c r="W1396" s="78" t="str">
        <f>VLOOKUP(D1396,Empresas!$D$7:$M$91,10,0)</f>
        <v>General/Prico</v>
      </c>
      <c r="X1396" s="69" t="str">
        <f t="shared" si="220"/>
        <v>SI</v>
      </c>
      <c r="Y1396" s="153" t="str">
        <f t="shared" si="221"/>
        <v>No aplica</v>
      </c>
      <c r="Z1396" s="147">
        <f>IF(Y1396="No aplica",0,IF(I1396="no",0,IF(I1396="No aplica",0,IF(I1396="Si",1,IF(I1396="Fisico",1,IF(I1396="Electronico",2,VLOOKUP(C1396&amp;"|"&amp;B1396&amp;"|"&amp;D1396,Empresas!$C$6:$CC$92,G1396+6+1,0)))))))</f>
        <v>0</v>
      </c>
      <c r="AA1396" s="147">
        <f>IF(AND($I1396="Si",J1396=1),1,IF(AND($I1396="Fisico",J1396=1),1,IF(AND(J1396=1,$I1396="Electronico"),2,IF(J1396=1,VLOOKUP($C1396&amp;"|"&amp;$B1396&amp;"|"&amp;$D1396,Empresas!$C$6:$CC$92,$G1396+6+1,0),0))))</f>
        <v>0</v>
      </c>
      <c r="AB1396" s="147">
        <f>IF(AND($I1396="Si",K1396=1),1,IF(AND($I1396="Fisico",K1396=1),1,IF(AND(K1396=1,$I1396="Electronico"),2,IF(K1396=1,VLOOKUP($C1396&amp;"|"&amp;$B1396&amp;"|"&amp;$D1396,Empresas!$C$6:$CC$92,$G1396+6+1,0),0))))</f>
        <v>0</v>
      </c>
      <c r="AC1396" s="147">
        <f>IF(AND($I1396="Si",L1396=1),1,IF(AND($I1396="Fisico",L1396=1),1,IF(AND(L1396=1,$I1396="Electronico"),2,IF(L1396=1,VLOOKUP($C1396&amp;"|"&amp;$B1396&amp;"|"&amp;$D1396,Empresas!$C$6:$CC$92,$G1396+6+1,0),0))))</f>
        <v>0</v>
      </c>
      <c r="AD1396" s="147">
        <f>IF(AND($I1396="Si",M1396=1),1,IF(AND($I1396="Fisico",M1396=1),1,IF(AND(M1396=1,$I1396="Electronico"),2,IF(M1396=1,VLOOKUP($C1396&amp;"|"&amp;$B1396&amp;"|"&amp;$D1396,Empresas!$C$6:$CC$92,$G1396+6+1,0),0))))</f>
        <v>0</v>
      </c>
      <c r="AE1396" s="147">
        <f>IF(AND($I1396="Si",N1396=1),1,IF(AND($I1396="Fisico",N1396=1),1,IF(AND(N1396=1,$I1396="Electronico"),2,IF(N1396=1,VLOOKUP($C1396&amp;"|"&amp;$B1396&amp;"|"&amp;$D1396,Empresas!$C$6:$CC$92,$G1396+6+1,0),0))))</f>
        <v>0</v>
      </c>
      <c r="AF1396" s="147">
        <f>IF(AND($I1396="Si",O1396=1),1,IF(AND($I1396="Fisico",O1396=1),1,IF(AND(O1396=1,$I1396="Electronico"),2,IF(O1396=1,VLOOKUP($C1396&amp;"|"&amp;$B1396&amp;"|"&amp;$D1396,Empresas!$C$6:$CC$92,$G1396+6+1,0),0))))</f>
        <v>0</v>
      </c>
      <c r="AG1396" s="147">
        <f>IF(AND($I1396="Si",P1396=1),1,IF(AND($I1396="Fisico",P1396=1),1,IF(AND(P1396=1,$I1396="Electronico"),2,IF(P1396=1,VLOOKUP($C1396&amp;"|"&amp;$B1396&amp;"|"&amp;$D1396,Empresas!$C$6:$CC$92,$G1396+6+1,0),0))))</f>
        <v>0</v>
      </c>
      <c r="AH1396" s="147">
        <f>IF(AND($I1396="Si",Q1396=1),1,IF(AND($I1396="Fisico",Q1396=1),1,IF(AND(Q1396=1,$I1396="Electronico"),2,IF(Q1396=1,VLOOKUP($C1396&amp;"|"&amp;$B1396&amp;"|"&amp;$D1396,Empresas!$C$6:$CC$92,$G1396+6+1,0),0))))</f>
        <v>0</v>
      </c>
      <c r="AI1396" s="147">
        <f>IF(AND($I1396="Si",R1396=1),1,IF(AND($I1396="Fisico",R1396=1),1,IF(AND(R1396=1,$I1396="Electronico"),2,IF(R1396=1,VLOOKUP($C1396&amp;"|"&amp;$B1396&amp;"|"&amp;$D1396,Empresas!$C$6:$CC$92,$G1396+6+1,0),0))))</f>
        <v>0</v>
      </c>
      <c r="AJ1396" s="147">
        <f>IF(AND($I1396="Si",S1396=1),1,IF(AND($I1396="Fisico",S1396=1),1,IF(AND(S1396=1,$I1396="Electronico"),2,IF(S1396=1,VLOOKUP($C1396&amp;"|"&amp;$B1396&amp;"|"&amp;$D1396,Empresas!$C$6:$CC$92,$G1396+6+1,0),0))))</f>
        <v>0</v>
      </c>
      <c r="AK1396" s="147">
        <f>IF(AND($I1396="Si",T1396=1),1,IF(AND($I1396="Fisico",T1396=1),1,IF(AND(T1396=1,$I1396="Electronico"),2,IF(T1396=1,VLOOKUP($C1396&amp;"|"&amp;$B1396&amp;"|"&amp;$D1396,Empresas!$C$6:$CC$92,$G1396+6+1,0),0))))</f>
        <v>0</v>
      </c>
      <c r="AL1396" s="147">
        <f>IF(AND($I1396="Si",U1396=1),1,IF(AND($I1396="Fisico",U1396=1),1,IF(AND(U1396=1,$I1396="Electronico"),2,IF(U1396=1,VLOOKUP($C1396&amp;"|"&amp;$B1396&amp;"|"&amp;$D1396,Empresas!$C$6:$CC$92,$G1396+6+1,0),0))))</f>
        <v>0</v>
      </c>
      <c r="AM1396" s="149">
        <f t="shared" si="222"/>
        <v>0</v>
      </c>
      <c r="AN1396" s="149">
        <f t="shared" si="223"/>
        <v>0</v>
      </c>
      <c r="AO1396" s="152">
        <f t="shared" si="224"/>
        <v>0</v>
      </c>
    </row>
    <row r="1397" spans="1:41" x14ac:dyDescent="0.25">
      <c r="A1397" s="143" t="str">
        <f>VLOOKUP(D1397,Empresas!$D$7:$F$91,3,0)</f>
        <v>Omar</v>
      </c>
      <c r="B1397" s="144" t="str">
        <f>VLOOKUP(D1397,Empresas!$D$7:$G$91,4,0)</f>
        <v>Melisa N.</v>
      </c>
      <c r="C1397" s="144" t="s">
        <v>544</v>
      </c>
      <c r="D1397" s="144" t="s">
        <v>246</v>
      </c>
      <c r="E1397" s="144" t="str">
        <f>VLOOKUP(D1397,Empresas!$D$7:$E$92,2,0)</f>
        <v>NAYRA IMPORT EXPORT E.I.R.L</v>
      </c>
      <c r="F1397" s="144" t="s">
        <v>187</v>
      </c>
      <c r="G1397" s="145">
        <f t="shared" si="229"/>
        <v>66</v>
      </c>
      <c r="H1397" s="145" t="str">
        <f>VLOOKUP(D1397,Empresas!$D$6:$L$92,7,0)</f>
        <v>Mensual</v>
      </c>
      <c r="I1397" s="144" t="str">
        <f>VLOOKUP(VLOOKUP(D1397&amp;"|"&amp;B1397,Empresas!$I$7:$CB$92,G1397,0),Tablas!$A$13:$B$14,2,0)</f>
        <v>Si</v>
      </c>
      <c r="J1397" s="78">
        <v>1</v>
      </c>
      <c r="K1397" s="78">
        <v>1</v>
      </c>
      <c r="L1397" s="78">
        <v>1</v>
      </c>
      <c r="M1397" s="78">
        <v>1</v>
      </c>
      <c r="N1397" s="78">
        <v>1</v>
      </c>
      <c r="O1397" s="78">
        <v>1</v>
      </c>
      <c r="P1397" s="78">
        <v>1</v>
      </c>
      <c r="Q1397" s="78">
        <v>1</v>
      </c>
      <c r="R1397" s="78"/>
      <c r="S1397" s="78"/>
      <c r="T1397" s="78"/>
      <c r="U1397" s="78"/>
      <c r="V1397" s="78" t="str">
        <f>VLOOKUP(D1397,Empresas!$D$7:$CF$91,81,0)</f>
        <v>A</v>
      </c>
      <c r="W1397" s="78" t="str">
        <f>VLOOKUP(D1397,Empresas!$D$7:$M$91,10,0)</f>
        <v>General/Prico</v>
      </c>
      <c r="X1397" s="69" t="str">
        <f t="shared" si="220"/>
        <v>SI</v>
      </c>
      <c r="Y1397" s="153" t="str">
        <f t="shared" si="221"/>
        <v>Si aplica</v>
      </c>
      <c r="Z1397" s="147">
        <f>IF(Y1397="No aplica",0,IF(I1397="no",0,IF(I1397="No aplica",0,IF(I1397="Si",1,IF(I1397="Fisico",1,IF(I1397="Electronico",2,VLOOKUP(C1397&amp;"|"&amp;B1397&amp;"|"&amp;D1397,Empresas!$C$6:$CC$92,G1397+6+1,0)))))))</f>
        <v>1</v>
      </c>
      <c r="AA1397" s="147">
        <f>IF(AND($I1397="Si",J1397=1),1,IF(AND($I1397="Fisico",J1397=1),1,IF(AND(J1397=1,$I1397="Electronico"),2,IF(J1397=1,VLOOKUP($C1397&amp;"|"&amp;$B1397&amp;"|"&amp;$D1397,Empresas!$C$6:$CC$92,$G1397+6+1,0),0))))</f>
        <v>1</v>
      </c>
      <c r="AB1397" s="147">
        <f>IF(AND($I1397="Si",K1397=1),1,IF(AND($I1397="Fisico",K1397=1),1,IF(AND(K1397=1,$I1397="Electronico"),2,IF(K1397=1,VLOOKUP($C1397&amp;"|"&amp;$B1397&amp;"|"&amp;$D1397,Empresas!$C$6:$CC$92,$G1397+6+1,0),0))))</f>
        <v>1</v>
      </c>
      <c r="AC1397" s="147">
        <f>IF(AND($I1397="Si",L1397=1),1,IF(AND($I1397="Fisico",L1397=1),1,IF(AND(L1397=1,$I1397="Electronico"),2,IF(L1397=1,VLOOKUP($C1397&amp;"|"&amp;$B1397&amp;"|"&amp;$D1397,Empresas!$C$6:$CC$92,$G1397+6+1,0),0))))</f>
        <v>1</v>
      </c>
      <c r="AD1397" s="147">
        <f>IF(AND($I1397="Si",M1397=1),1,IF(AND($I1397="Fisico",M1397=1),1,IF(AND(M1397=1,$I1397="Electronico"),2,IF(M1397=1,VLOOKUP($C1397&amp;"|"&amp;$B1397&amp;"|"&amp;$D1397,Empresas!$C$6:$CC$92,$G1397+6+1,0),0))))</f>
        <v>1</v>
      </c>
      <c r="AE1397" s="147">
        <f>IF(AND($I1397="Si",N1397=1),1,IF(AND($I1397="Fisico",N1397=1),1,IF(AND(N1397=1,$I1397="Electronico"),2,IF(N1397=1,VLOOKUP($C1397&amp;"|"&amp;$B1397&amp;"|"&amp;$D1397,Empresas!$C$6:$CC$92,$G1397+6+1,0),0))))</f>
        <v>1</v>
      </c>
      <c r="AF1397" s="147">
        <f>IF(AND($I1397="Si",O1397=1),1,IF(AND($I1397="Fisico",O1397=1),1,IF(AND(O1397=1,$I1397="Electronico"),2,IF(O1397=1,VLOOKUP($C1397&amp;"|"&amp;$B1397&amp;"|"&amp;$D1397,Empresas!$C$6:$CC$92,$G1397+6+1,0),0))))</f>
        <v>1</v>
      </c>
      <c r="AG1397" s="147">
        <f>IF(AND($I1397="Si",P1397=1),1,IF(AND($I1397="Fisico",P1397=1),1,IF(AND(P1397=1,$I1397="Electronico"),2,IF(P1397=1,VLOOKUP($C1397&amp;"|"&amp;$B1397&amp;"|"&amp;$D1397,Empresas!$C$6:$CC$92,$G1397+6+1,0),0))))</f>
        <v>1</v>
      </c>
      <c r="AH1397" s="147">
        <f>IF(AND($I1397="Si",Q1397=1),1,IF(AND($I1397="Fisico",Q1397=1),1,IF(AND(Q1397=1,$I1397="Electronico"),2,IF(Q1397=1,VLOOKUP($C1397&amp;"|"&amp;$B1397&amp;"|"&amp;$D1397,Empresas!$C$6:$CC$92,$G1397+6+1,0),0))))</f>
        <v>1</v>
      </c>
      <c r="AI1397" s="147">
        <f>IF(AND($I1397="Si",R1397=1),1,IF(AND($I1397="Fisico",R1397=1),1,IF(AND(R1397=1,$I1397="Electronico"),2,IF(R1397=1,VLOOKUP($C1397&amp;"|"&amp;$B1397&amp;"|"&amp;$D1397,Empresas!$C$6:$CC$92,$G1397+6+1,0),0))))</f>
        <v>0</v>
      </c>
      <c r="AJ1397" s="147">
        <f>IF(AND($I1397="Si",S1397=1),1,IF(AND($I1397="Fisico",S1397=1),1,IF(AND(S1397=1,$I1397="Electronico"),2,IF(S1397=1,VLOOKUP($C1397&amp;"|"&amp;$B1397&amp;"|"&amp;$D1397,Empresas!$C$6:$CC$92,$G1397+6+1,0),0))))</f>
        <v>0</v>
      </c>
      <c r="AK1397" s="147">
        <f>IF(AND($I1397="Si",T1397=1),1,IF(AND($I1397="Fisico",T1397=1),1,IF(AND(T1397=1,$I1397="Electronico"),2,IF(T1397=1,VLOOKUP($C1397&amp;"|"&amp;$B1397&amp;"|"&amp;$D1397,Empresas!$C$6:$CC$92,$G1397+6+1,0),0))))</f>
        <v>0</v>
      </c>
      <c r="AL1397" s="147">
        <f>IF(AND($I1397="Si",U1397=1),1,IF(AND($I1397="Fisico",U1397=1),1,IF(AND(U1397=1,$I1397="Electronico"),2,IF(U1397=1,VLOOKUP($C1397&amp;"|"&amp;$B1397&amp;"|"&amp;$D1397,Empresas!$C$6:$CC$92,$G1397+6+1,0),0))))</f>
        <v>0</v>
      </c>
      <c r="AM1397" s="149">
        <f t="shared" si="222"/>
        <v>8</v>
      </c>
      <c r="AN1397" s="149">
        <f t="shared" si="223"/>
        <v>8</v>
      </c>
      <c r="AO1397" s="152">
        <f t="shared" si="224"/>
        <v>1</v>
      </c>
    </row>
    <row r="1398" spans="1:41" x14ac:dyDescent="0.25">
      <c r="A1398" s="143" t="str">
        <f>VLOOKUP(D1398,Empresas!$D$7:$F$91,3,0)</f>
        <v>Omar</v>
      </c>
      <c r="B1398" s="144" t="str">
        <f>VLOOKUP(D1398,Empresas!$D$7:$G$91,4,0)</f>
        <v>Melisa N.</v>
      </c>
      <c r="C1398" s="144" t="s">
        <v>544</v>
      </c>
      <c r="D1398" s="144" t="s">
        <v>246</v>
      </c>
      <c r="E1398" s="144" t="str">
        <f>VLOOKUP(D1398,Empresas!$D$7:$E$92,2,0)</f>
        <v>NAYRA IMPORT EXPORT E.I.R.L</v>
      </c>
      <c r="F1398" s="144" t="s">
        <v>188</v>
      </c>
      <c r="G1398" s="145">
        <f t="shared" si="229"/>
        <v>67</v>
      </c>
      <c r="H1398" s="145" t="str">
        <f>VLOOKUP(D1398,Empresas!$D$6:$L$92,7,0)</f>
        <v>Mensual</v>
      </c>
      <c r="I1398" s="144" t="str">
        <f>VLOOKUP(VLOOKUP(D1398&amp;"|"&amp;B1398,Empresas!$I$7:$CB$92,G1398,0),Tablas!$A$13:$B$14,2,0)</f>
        <v>Si</v>
      </c>
      <c r="J1398" s="78">
        <v>1</v>
      </c>
      <c r="K1398" s="78">
        <v>1</v>
      </c>
      <c r="L1398" s="78">
        <v>1</v>
      </c>
      <c r="M1398" s="78">
        <v>1</v>
      </c>
      <c r="N1398" s="78">
        <v>1</v>
      </c>
      <c r="O1398" s="78">
        <v>1</v>
      </c>
      <c r="P1398" s="78">
        <v>1</v>
      </c>
      <c r="Q1398" s="78">
        <v>1</v>
      </c>
      <c r="R1398" s="78"/>
      <c r="S1398" s="78"/>
      <c r="T1398" s="78"/>
      <c r="U1398" s="78"/>
      <c r="V1398" s="78" t="str">
        <f>VLOOKUP(D1398,Empresas!$D$7:$CF$91,81,0)</f>
        <v>A</v>
      </c>
      <c r="W1398" s="78" t="str">
        <f>VLOOKUP(D1398,Empresas!$D$7:$M$91,10,0)</f>
        <v>General/Prico</v>
      </c>
      <c r="X1398" s="69" t="str">
        <f t="shared" si="220"/>
        <v>SI</v>
      </c>
      <c r="Y1398" s="153" t="str">
        <f t="shared" si="221"/>
        <v>Si aplica</v>
      </c>
      <c r="Z1398" s="147">
        <f>IF(Y1398="No aplica",0,IF(I1398="no",0,IF(I1398="No aplica",0,IF(I1398="Si",1,IF(I1398="Fisico",1,IF(I1398="Electronico",2,VLOOKUP(C1398&amp;"|"&amp;B1398&amp;"|"&amp;D1398,Empresas!$C$6:$CC$92,G1398+6+1,0)))))))</f>
        <v>1</v>
      </c>
      <c r="AA1398" s="147">
        <f>IF(AND($I1398="Si",J1398=1),1,IF(AND($I1398="Fisico",J1398=1),1,IF(AND(J1398=1,$I1398="Electronico"),2,IF(J1398=1,VLOOKUP($C1398&amp;"|"&amp;$B1398&amp;"|"&amp;$D1398,Empresas!$C$6:$CC$92,$G1398+6+1,0),0))))</f>
        <v>1</v>
      </c>
      <c r="AB1398" s="147">
        <f>IF(AND($I1398="Si",K1398=1),1,IF(AND($I1398="Fisico",K1398=1),1,IF(AND(K1398=1,$I1398="Electronico"),2,IF(K1398=1,VLOOKUP($C1398&amp;"|"&amp;$B1398&amp;"|"&amp;$D1398,Empresas!$C$6:$CC$92,$G1398+6+1,0),0))))</f>
        <v>1</v>
      </c>
      <c r="AC1398" s="147">
        <f>IF(AND($I1398="Si",L1398=1),1,IF(AND($I1398="Fisico",L1398=1),1,IF(AND(L1398=1,$I1398="Electronico"),2,IF(L1398=1,VLOOKUP($C1398&amp;"|"&amp;$B1398&amp;"|"&amp;$D1398,Empresas!$C$6:$CC$92,$G1398+6+1,0),0))))</f>
        <v>1</v>
      </c>
      <c r="AD1398" s="147">
        <f>IF(AND($I1398="Si",M1398=1),1,IF(AND($I1398="Fisico",M1398=1),1,IF(AND(M1398=1,$I1398="Electronico"),2,IF(M1398=1,VLOOKUP($C1398&amp;"|"&amp;$B1398&amp;"|"&amp;$D1398,Empresas!$C$6:$CC$92,$G1398+6+1,0),0))))</f>
        <v>1</v>
      </c>
      <c r="AE1398" s="147">
        <f>IF(AND($I1398="Si",N1398=1),1,IF(AND($I1398="Fisico",N1398=1),1,IF(AND(N1398=1,$I1398="Electronico"),2,IF(N1398=1,VLOOKUP($C1398&amp;"|"&amp;$B1398&amp;"|"&amp;$D1398,Empresas!$C$6:$CC$92,$G1398+6+1,0),0))))</f>
        <v>1</v>
      </c>
      <c r="AF1398" s="147">
        <f>IF(AND($I1398="Si",O1398=1),1,IF(AND($I1398="Fisico",O1398=1),1,IF(AND(O1398=1,$I1398="Electronico"),2,IF(O1398=1,VLOOKUP($C1398&amp;"|"&amp;$B1398&amp;"|"&amp;$D1398,Empresas!$C$6:$CC$92,$G1398+6+1,0),0))))</f>
        <v>1</v>
      </c>
      <c r="AG1398" s="147">
        <f>IF(AND($I1398="Si",P1398=1),1,IF(AND($I1398="Fisico",P1398=1),1,IF(AND(P1398=1,$I1398="Electronico"),2,IF(P1398=1,VLOOKUP($C1398&amp;"|"&amp;$B1398&amp;"|"&amp;$D1398,Empresas!$C$6:$CC$92,$G1398+6+1,0),0))))</f>
        <v>1</v>
      </c>
      <c r="AH1398" s="147">
        <f>IF(AND($I1398="Si",Q1398=1),1,IF(AND($I1398="Fisico",Q1398=1),1,IF(AND(Q1398=1,$I1398="Electronico"),2,IF(Q1398=1,VLOOKUP($C1398&amp;"|"&amp;$B1398&amp;"|"&amp;$D1398,Empresas!$C$6:$CC$92,$G1398+6+1,0),0))))</f>
        <v>1</v>
      </c>
      <c r="AI1398" s="147">
        <f>IF(AND($I1398="Si",R1398=1),1,IF(AND($I1398="Fisico",R1398=1),1,IF(AND(R1398=1,$I1398="Electronico"),2,IF(R1398=1,VLOOKUP($C1398&amp;"|"&amp;$B1398&amp;"|"&amp;$D1398,Empresas!$C$6:$CC$92,$G1398+6+1,0),0))))</f>
        <v>0</v>
      </c>
      <c r="AJ1398" s="147">
        <f>IF(AND($I1398="Si",S1398=1),1,IF(AND($I1398="Fisico",S1398=1),1,IF(AND(S1398=1,$I1398="Electronico"),2,IF(S1398=1,VLOOKUP($C1398&amp;"|"&amp;$B1398&amp;"|"&amp;$D1398,Empresas!$C$6:$CC$92,$G1398+6+1,0),0))))</f>
        <v>0</v>
      </c>
      <c r="AK1398" s="147">
        <f>IF(AND($I1398="Si",T1398=1),1,IF(AND($I1398="Fisico",T1398=1),1,IF(AND(T1398=1,$I1398="Electronico"),2,IF(T1398=1,VLOOKUP($C1398&amp;"|"&amp;$B1398&amp;"|"&amp;$D1398,Empresas!$C$6:$CC$92,$G1398+6+1,0),0))))</f>
        <v>0</v>
      </c>
      <c r="AL1398" s="147">
        <f>IF(AND($I1398="Si",U1398=1),1,IF(AND($I1398="Fisico",U1398=1),1,IF(AND(U1398=1,$I1398="Electronico"),2,IF(U1398=1,VLOOKUP($C1398&amp;"|"&amp;$B1398&amp;"|"&amp;$D1398,Empresas!$C$6:$CC$92,$G1398+6+1,0),0))))</f>
        <v>0</v>
      </c>
      <c r="AM1398" s="149">
        <f t="shared" si="222"/>
        <v>8</v>
      </c>
      <c r="AN1398" s="149">
        <f t="shared" si="223"/>
        <v>8</v>
      </c>
      <c r="AO1398" s="152">
        <f t="shared" si="224"/>
        <v>1</v>
      </c>
    </row>
    <row r="1399" spans="1:41" x14ac:dyDescent="0.25">
      <c r="A1399" s="143" t="str">
        <f>VLOOKUP(D1399,Empresas!$D$7:$F$91,3,0)</f>
        <v>Omar</v>
      </c>
      <c r="B1399" s="144" t="str">
        <f>VLOOKUP(D1399,Empresas!$D$7:$G$91,4,0)</f>
        <v>Melisa N.</v>
      </c>
      <c r="C1399" s="144" t="s">
        <v>544</v>
      </c>
      <c r="D1399" s="144" t="s">
        <v>246</v>
      </c>
      <c r="E1399" s="144" t="str">
        <f>VLOOKUP(D1399,Empresas!$D$7:$E$92,2,0)</f>
        <v>NAYRA IMPORT EXPORT E.I.R.L</v>
      </c>
      <c r="F1399" s="144" t="s">
        <v>189</v>
      </c>
      <c r="G1399" s="145">
        <f t="shared" si="229"/>
        <v>68</v>
      </c>
      <c r="H1399" s="145" t="str">
        <f>VLOOKUP(D1399,Empresas!$D$6:$L$92,7,0)</f>
        <v>Mensual</v>
      </c>
      <c r="I1399" s="144" t="str">
        <f>VLOOKUP(VLOOKUP(D1399&amp;"|"&amp;B1399,Empresas!$I$7:$CB$92,G1399,0),Tablas!$A$13:$B$14,2,0)</f>
        <v>No</v>
      </c>
      <c r="J1399" s="78"/>
      <c r="K1399" s="78"/>
      <c r="L1399" s="78"/>
      <c r="M1399" s="78"/>
      <c r="N1399" s="78"/>
      <c r="O1399" s="78"/>
      <c r="P1399" s="78"/>
      <c r="Q1399" s="78"/>
      <c r="R1399" s="78"/>
      <c r="S1399" s="78"/>
      <c r="T1399" s="78"/>
      <c r="U1399" s="78"/>
      <c r="V1399" s="78" t="str">
        <f>VLOOKUP(D1399,Empresas!$D$7:$CF$91,81,0)</f>
        <v>A</v>
      </c>
      <c r="W1399" s="78" t="str">
        <f>VLOOKUP(D1399,Empresas!$D$7:$M$91,10,0)</f>
        <v>General/Prico</v>
      </c>
      <c r="X1399" s="69" t="str">
        <f t="shared" si="220"/>
        <v>SI</v>
      </c>
      <c r="Y1399" s="153" t="str">
        <f t="shared" si="221"/>
        <v>No aplica</v>
      </c>
      <c r="Z1399" s="147">
        <f>IF(Y1399="No aplica",0,IF(I1399="no",0,IF(I1399="No aplica",0,IF(I1399="Si",1,IF(I1399="Fisico",1,IF(I1399="Electronico",2,VLOOKUP(C1399&amp;"|"&amp;B1399&amp;"|"&amp;D1399,Empresas!$C$6:$CC$92,G1399+6+1,0)))))))</f>
        <v>0</v>
      </c>
      <c r="AA1399" s="147">
        <f>IF(AND($I1399="Si",J1399=1),1,IF(AND($I1399="Fisico",J1399=1),1,IF(AND(J1399=1,$I1399="Electronico"),2,IF(J1399=1,VLOOKUP($C1399&amp;"|"&amp;$B1399&amp;"|"&amp;$D1399,Empresas!$C$6:$CC$92,$G1399+6+1,0),0))))</f>
        <v>0</v>
      </c>
      <c r="AB1399" s="147">
        <f>IF(AND($I1399="Si",K1399=1),1,IF(AND($I1399="Fisico",K1399=1),1,IF(AND(K1399=1,$I1399="Electronico"),2,IF(K1399=1,VLOOKUP($C1399&amp;"|"&amp;$B1399&amp;"|"&amp;$D1399,Empresas!$C$6:$CC$92,$G1399+6+1,0),0))))</f>
        <v>0</v>
      </c>
      <c r="AC1399" s="147">
        <f>IF(AND($I1399="Si",L1399=1),1,IF(AND($I1399="Fisico",L1399=1),1,IF(AND(L1399=1,$I1399="Electronico"),2,IF(L1399=1,VLOOKUP($C1399&amp;"|"&amp;$B1399&amp;"|"&amp;$D1399,Empresas!$C$6:$CC$92,$G1399+6+1,0),0))))</f>
        <v>0</v>
      </c>
      <c r="AD1399" s="147">
        <f>IF(AND($I1399="Si",M1399=1),1,IF(AND($I1399="Fisico",M1399=1),1,IF(AND(M1399=1,$I1399="Electronico"),2,IF(M1399=1,VLOOKUP($C1399&amp;"|"&amp;$B1399&amp;"|"&amp;$D1399,Empresas!$C$6:$CC$92,$G1399+6+1,0),0))))</f>
        <v>0</v>
      </c>
      <c r="AE1399" s="147">
        <f>IF(AND($I1399="Si",N1399=1),1,IF(AND($I1399="Fisico",N1399=1),1,IF(AND(N1399=1,$I1399="Electronico"),2,IF(N1399=1,VLOOKUP($C1399&amp;"|"&amp;$B1399&amp;"|"&amp;$D1399,Empresas!$C$6:$CC$92,$G1399+6+1,0),0))))</f>
        <v>0</v>
      </c>
      <c r="AF1399" s="147">
        <f>IF(AND($I1399="Si",O1399=1),1,IF(AND($I1399="Fisico",O1399=1),1,IF(AND(O1399=1,$I1399="Electronico"),2,IF(O1399=1,VLOOKUP($C1399&amp;"|"&amp;$B1399&amp;"|"&amp;$D1399,Empresas!$C$6:$CC$92,$G1399+6+1,0),0))))</f>
        <v>0</v>
      </c>
      <c r="AG1399" s="147">
        <f>IF(AND($I1399="Si",P1399=1),1,IF(AND($I1399="Fisico",P1399=1),1,IF(AND(P1399=1,$I1399="Electronico"),2,IF(P1399=1,VLOOKUP($C1399&amp;"|"&amp;$B1399&amp;"|"&amp;$D1399,Empresas!$C$6:$CC$92,$G1399+6+1,0),0))))</f>
        <v>0</v>
      </c>
      <c r="AH1399" s="147">
        <f>IF(AND($I1399="Si",Q1399=1),1,IF(AND($I1399="Fisico",Q1399=1),1,IF(AND(Q1399=1,$I1399="Electronico"),2,IF(Q1399=1,VLOOKUP($C1399&amp;"|"&amp;$B1399&amp;"|"&amp;$D1399,Empresas!$C$6:$CC$92,$G1399+6+1,0),0))))</f>
        <v>0</v>
      </c>
      <c r="AI1399" s="147">
        <f>IF(AND($I1399="Si",R1399=1),1,IF(AND($I1399="Fisico",R1399=1),1,IF(AND(R1399=1,$I1399="Electronico"),2,IF(R1399=1,VLOOKUP($C1399&amp;"|"&amp;$B1399&amp;"|"&amp;$D1399,Empresas!$C$6:$CC$92,$G1399+6+1,0),0))))</f>
        <v>0</v>
      </c>
      <c r="AJ1399" s="147">
        <f>IF(AND($I1399="Si",S1399=1),1,IF(AND($I1399="Fisico",S1399=1),1,IF(AND(S1399=1,$I1399="Electronico"),2,IF(S1399=1,VLOOKUP($C1399&amp;"|"&amp;$B1399&amp;"|"&amp;$D1399,Empresas!$C$6:$CC$92,$G1399+6+1,0),0))))</f>
        <v>0</v>
      </c>
      <c r="AK1399" s="147">
        <f>IF(AND($I1399="Si",T1399=1),1,IF(AND($I1399="Fisico",T1399=1),1,IF(AND(T1399=1,$I1399="Electronico"),2,IF(T1399=1,VLOOKUP($C1399&amp;"|"&amp;$B1399&amp;"|"&amp;$D1399,Empresas!$C$6:$CC$92,$G1399+6+1,0),0))))</f>
        <v>0</v>
      </c>
      <c r="AL1399" s="147">
        <f>IF(AND($I1399="Si",U1399=1),1,IF(AND($I1399="Fisico",U1399=1),1,IF(AND(U1399=1,$I1399="Electronico"),2,IF(U1399=1,VLOOKUP($C1399&amp;"|"&amp;$B1399&amp;"|"&amp;$D1399,Empresas!$C$6:$CC$92,$G1399+6+1,0),0))))</f>
        <v>0</v>
      </c>
      <c r="AM1399" s="149">
        <f t="shared" si="222"/>
        <v>0</v>
      </c>
      <c r="AN1399" s="149">
        <f t="shared" si="223"/>
        <v>0</v>
      </c>
      <c r="AO1399" s="152">
        <f t="shared" si="224"/>
        <v>0</v>
      </c>
    </row>
    <row r="1400" spans="1:41" x14ac:dyDescent="0.25">
      <c r="A1400" s="143" t="str">
        <f>VLOOKUP(D1400,Empresas!$D$7:$F$91,3,0)</f>
        <v>Omar</v>
      </c>
      <c r="B1400" s="144" t="str">
        <f>VLOOKUP(D1400,Empresas!$D$7:$G$91,4,0)</f>
        <v>Melisa N.</v>
      </c>
      <c r="C1400" s="144" t="s">
        <v>544</v>
      </c>
      <c r="D1400" s="144" t="s">
        <v>246</v>
      </c>
      <c r="E1400" s="144" t="str">
        <f>VLOOKUP(D1400,Empresas!$D$7:$E$92,2,0)</f>
        <v>NAYRA IMPORT EXPORT E.I.R.L</v>
      </c>
      <c r="F1400" s="144" t="s">
        <v>190</v>
      </c>
      <c r="G1400" s="145">
        <f t="shared" si="229"/>
        <v>69</v>
      </c>
      <c r="H1400" s="145" t="str">
        <f>VLOOKUP(D1400,Empresas!$D$6:$L$92,7,0)</f>
        <v>Mensual</v>
      </c>
      <c r="I1400" s="144" t="str">
        <f>VLOOKUP(VLOOKUP(D1400&amp;"|"&amp;B1400,Empresas!$I$7:$CB$92,G1400,0),Tablas!$A$13:$B$14,2,0)</f>
        <v>No</v>
      </c>
      <c r="J1400" s="78"/>
      <c r="K1400" s="78"/>
      <c r="L1400" s="78"/>
      <c r="M1400" s="78"/>
      <c r="N1400" s="78"/>
      <c r="O1400" s="78"/>
      <c r="P1400" s="78"/>
      <c r="Q1400" s="78"/>
      <c r="R1400" s="78"/>
      <c r="S1400" s="78"/>
      <c r="T1400" s="78"/>
      <c r="U1400" s="78"/>
      <c r="V1400" s="78" t="str">
        <f>VLOOKUP(D1400,Empresas!$D$7:$CF$91,81,0)</f>
        <v>A</v>
      </c>
      <c r="W1400" s="78" t="str">
        <f>VLOOKUP(D1400,Empresas!$D$7:$M$91,10,0)</f>
        <v>General/Prico</v>
      </c>
      <c r="X1400" s="69" t="str">
        <f t="shared" si="220"/>
        <v>NO</v>
      </c>
      <c r="Y1400" s="153" t="str">
        <f t="shared" si="221"/>
        <v>No aplica</v>
      </c>
      <c r="Z1400" s="147">
        <f>IF(Y1400="No aplica",0,IF(I1400="no",0,IF(I1400="No aplica",0,IF(I1400="Si",1,IF(I1400="Fisico",1,IF(I1400="Electronico",2,VLOOKUP(C1400&amp;"|"&amp;B1400&amp;"|"&amp;D1400,Empresas!$C$6:$CC$92,G1400+6+1,0)))))))</f>
        <v>0</v>
      </c>
      <c r="AA1400" s="147">
        <f>IF(AND($I1400="Si",J1400=1),1,IF(AND($I1400="Fisico",J1400=1),1,IF(AND(J1400=1,$I1400="Electronico"),2,IF(J1400=1,VLOOKUP($C1400&amp;"|"&amp;$B1400&amp;"|"&amp;$D1400,Empresas!$C$6:$CC$92,$G1400+6+1,0),0))))</f>
        <v>0</v>
      </c>
      <c r="AB1400" s="147">
        <f>IF(AND($I1400="Si",K1400=1),1,IF(AND($I1400="Fisico",K1400=1),1,IF(AND(K1400=1,$I1400="Electronico"),2,IF(K1400=1,VLOOKUP($C1400&amp;"|"&amp;$B1400&amp;"|"&amp;$D1400,Empresas!$C$6:$CC$92,$G1400+6+1,0),0))))</f>
        <v>0</v>
      </c>
      <c r="AC1400" s="147">
        <f>IF(AND($I1400="Si",L1400=1),1,IF(AND($I1400="Fisico",L1400=1),1,IF(AND(L1400=1,$I1400="Electronico"),2,IF(L1400=1,VLOOKUP($C1400&amp;"|"&amp;$B1400&amp;"|"&amp;$D1400,Empresas!$C$6:$CC$92,$G1400+6+1,0),0))))</f>
        <v>0</v>
      </c>
      <c r="AD1400" s="147">
        <f>IF(AND($I1400="Si",M1400=1),1,IF(AND($I1400="Fisico",M1400=1),1,IF(AND(M1400=1,$I1400="Electronico"),2,IF(M1400=1,VLOOKUP($C1400&amp;"|"&amp;$B1400&amp;"|"&amp;$D1400,Empresas!$C$6:$CC$92,$G1400+6+1,0),0))))</f>
        <v>0</v>
      </c>
      <c r="AE1400" s="147">
        <f>IF(AND($I1400="Si",N1400=1),1,IF(AND($I1400="Fisico",N1400=1),1,IF(AND(N1400=1,$I1400="Electronico"),2,IF(N1400=1,VLOOKUP($C1400&amp;"|"&amp;$B1400&amp;"|"&amp;$D1400,Empresas!$C$6:$CC$92,$G1400+6+1,0),0))))</f>
        <v>0</v>
      </c>
      <c r="AF1400" s="147">
        <f>IF(AND($I1400="Si",O1400=1),1,IF(AND($I1400="Fisico",O1400=1),1,IF(AND(O1400=1,$I1400="Electronico"),2,IF(O1400=1,VLOOKUP($C1400&amp;"|"&amp;$B1400&amp;"|"&amp;$D1400,Empresas!$C$6:$CC$92,$G1400+6+1,0),0))))</f>
        <v>0</v>
      </c>
      <c r="AG1400" s="147">
        <f>IF(AND($I1400="Si",P1400=1),1,IF(AND($I1400="Fisico",P1400=1),1,IF(AND(P1400=1,$I1400="Electronico"),2,IF(P1400=1,VLOOKUP($C1400&amp;"|"&amp;$B1400&amp;"|"&amp;$D1400,Empresas!$C$6:$CC$92,$G1400+6+1,0),0))))</f>
        <v>0</v>
      </c>
      <c r="AH1400" s="147">
        <f>IF(AND($I1400="Si",Q1400=1),1,IF(AND($I1400="Fisico",Q1400=1),1,IF(AND(Q1400=1,$I1400="Electronico"),2,IF(Q1400=1,VLOOKUP($C1400&amp;"|"&amp;$B1400&amp;"|"&amp;$D1400,Empresas!$C$6:$CC$92,$G1400+6+1,0),0))))</f>
        <v>0</v>
      </c>
      <c r="AI1400" s="147">
        <f>IF(AND($I1400="Si",R1400=1),1,IF(AND($I1400="Fisico",R1400=1),1,IF(AND(R1400=1,$I1400="Electronico"),2,IF(R1400=1,VLOOKUP($C1400&amp;"|"&amp;$B1400&amp;"|"&amp;$D1400,Empresas!$C$6:$CC$92,$G1400+6+1,0),0))))</f>
        <v>0</v>
      </c>
      <c r="AJ1400" s="147">
        <f>IF(AND($I1400="Si",S1400=1),1,IF(AND($I1400="Fisico",S1400=1),1,IF(AND(S1400=1,$I1400="Electronico"),2,IF(S1400=1,VLOOKUP($C1400&amp;"|"&amp;$B1400&amp;"|"&amp;$D1400,Empresas!$C$6:$CC$92,$G1400+6+1,0),0))))</f>
        <v>0</v>
      </c>
      <c r="AK1400" s="147">
        <f>IF(AND($I1400="Si",T1400=1),1,IF(AND($I1400="Fisico",T1400=1),1,IF(AND(T1400=1,$I1400="Electronico"),2,IF(T1400=1,VLOOKUP($C1400&amp;"|"&amp;$B1400&amp;"|"&amp;$D1400,Empresas!$C$6:$CC$92,$G1400+6+1,0),0))))</f>
        <v>0</v>
      </c>
      <c r="AL1400" s="147">
        <f>IF(AND($I1400="Si",U1400=1),1,IF(AND($I1400="Fisico",U1400=1),1,IF(AND(U1400=1,$I1400="Electronico"),2,IF(U1400=1,VLOOKUP($C1400&amp;"|"&amp;$B1400&amp;"|"&amp;$D1400,Empresas!$C$6:$CC$92,$G1400+6+1,0),0))))</f>
        <v>0</v>
      </c>
      <c r="AM1400" s="149">
        <f t="shared" si="222"/>
        <v>0</v>
      </c>
      <c r="AN1400" s="149">
        <f t="shared" si="223"/>
        <v>0</v>
      </c>
      <c r="AO1400" s="152">
        <f t="shared" si="224"/>
        <v>0</v>
      </c>
    </row>
    <row r="1401" spans="1:41" x14ac:dyDescent="0.25">
      <c r="A1401" s="143" t="str">
        <f>VLOOKUP(D1401,Empresas!$D$7:$F$91,3,0)</f>
        <v>Omar</v>
      </c>
      <c r="B1401" s="144" t="str">
        <f>VLOOKUP(D1401,Empresas!$D$7:$G$91,4,0)</f>
        <v>Melisa N.</v>
      </c>
      <c r="C1401" s="144" t="s">
        <v>544</v>
      </c>
      <c r="D1401" s="144" t="s">
        <v>246</v>
      </c>
      <c r="E1401" s="144" t="str">
        <f>VLOOKUP(D1401,Empresas!$D$7:$E$92,2,0)</f>
        <v>NAYRA IMPORT EXPORT E.I.R.L</v>
      </c>
      <c r="F1401" s="146" t="s">
        <v>191</v>
      </c>
      <c r="G1401" s="145">
        <f t="shared" si="229"/>
        <v>70</v>
      </c>
      <c r="H1401" s="145" t="str">
        <f>VLOOKUP(D1401,Empresas!$D$6:$L$92,7,0)</f>
        <v>Mensual</v>
      </c>
      <c r="I1401" s="144" t="str">
        <f>VLOOKUP(VLOOKUP(D1401&amp;"|"&amp;B1401,Empresas!$I$7:$CB$92,G1401,0),Tablas!$A$13:$B$14,2,0)</f>
        <v>No</v>
      </c>
      <c r="J1401" s="78"/>
      <c r="K1401" s="78"/>
      <c r="L1401" s="78"/>
      <c r="M1401" s="78"/>
      <c r="N1401" s="78"/>
      <c r="O1401" s="78"/>
      <c r="P1401" s="78"/>
      <c r="Q1401" s="78"/>
      <c r="R1401" s="78"/>
      <c r="S1401" s="78"/>
      <c r="T1401" s="78"/>
      <c r="U1401" s="78"/>
      <c r="V1401" s="78" t="str">
        <f>VLOOKUP(D1401,Empresas!$D$7:$CF$91,81,0)</f>
        <v>A</v>
      </c>
      <c r="W1401" s="78" t="str">
        <f>VLOOKUP(D1401,Empresas!$D$7:$M$91,10,0)</f>
        <v>General/Prico</v>
      </c>
      <c r="X1401" s="69" t="str">
        <f t="shared" si="220"/>
        <v>NO</v>
      </c>
      <c r="Y1401" s="153" t="str">
        <f t="shared" si="221"/>
        <v>No aplica</v>
      </c>
      <c r="Z1401" s="147">
        <f>IF(Y1401="No aplica",0,IF(I1401="no",0,IF(I1401="No aplica",0,IF(I1401="Si",1,IF(I1401="Fisico",1,IF(I1401="Electronico",2,VLOOKUP(C1401&amp;"|"&amp;B1401&amp;"|"&amp;D1401,Empresas!$C$6:$CC$92,G1401+6+1,0)))))))</f>
        <v>0</v>
      </c>
      <c r="AA1401" s="147">
        <f>IF(AND($I1401="Si",J1401=1),1,IF(AND($I1401="Fisico",J1401=1),1,IF(AND(J1401=1,$I1401="Electronico"),2,IF(J1401=1,VLOOKUP($C1401&amp;"|"&amp;$B1401&amp;"|"&amp;$D1401,Empresas!$C$6:$CC$92,$G1401+6+1,0),0))))</f>
        <v>0</v>
      </c>
      <c r="AB1401" s="147">
        <f>IF(AND($I1401="Si",K1401=1),1,IF(AND($I1401="Fisico",K1401=1),1,IF(AND(K1401=1,$I1401="Electronico"),2,IF(K1401=1,VLOOKUP($C1401&amp;"|"&amp;$B1401&amp;"|"&amp;$D1401,Empresas!$C$6:$CC$92,$G1401+6+1,0),0))))</f>
        <v>0</v>
      </c>
      <c r="AC1401" s="147">
        <f>IF(AND($I1401="Si",L1401=1),1,IF(AND($I1401="Fisico",L1401=1),1,IF(AND(L1401=1,$I1401="Electronico"),2,IF(L1401=1,VLOOKUP($C1401&amp;"|"&amp;$B1401&amp;"|"&amp;$D1401,Empresas!$C$6:$CC$92,$G1401+6+1,0),0))))</f>
        <v>0</v>
      </c>
      <c r="AD1401" s="147">
        <f>IF(AND($I1401="Si",M1401=1),1,IF(AND($I1401="Fisico",M1401=1),1,IF(AND(M1401=1,$I1401="Electronico"),2,IF(M1401=1,VLOOKUP($C1401&amp;"|"&amp;$B1401&amp;"|"&amp;$D1401,Empresas!$C$6:$CC$92,$G1401+6+1,0),0))))</f>
        <v>0</v>
      </c>
      <c r="AE1401" s="147">
        <f>IF(AND($I1401="Si",N1401=1),1,IF(AND($I1401="Fisico",N1401=1),1,IF(AND(N1401=1,$I1401="Electronico"),2,IF(N1401=1,VLOOKUP($C1401&amp;"|"&amp;$B1401&amp;"|"&amp;$D1401,Empresas!$C$6:$CC$92,$G1401+6+1,0),0))))</f>
        <v>0</v>
      </c>
      <c r="AF1401" s="147">
        <f>IF(AND($I1401="Si",O1401=1),1,IF(AND($I1401="Fisico",O1401=1),1,IF(AND(O1401=1,$I1401="Electronico"),2,IF(O1401=1,VLOOKUP($C1401&amp;"|"&amp;$B1401&amp;"|"&amp;$D1401,Empresas!$C$6:$CC$92,$G1401+6+1,0),0))))</f>
        <v>0</v>
      </c>
      <c r="AG1401" s="147">
        <f>IF(AND($I1401="Si",P1401=1),1,IF(AND($I1401="Fisico",P1401=1),1,IF(AND(P1401=1,$I1401="Electronico"),2,IF(P1401=1,VLOOKUP($C1401&amp;"|"&amp;$B1401&amp;"|"&amp;$D1401,Empresas!$C$6:$CC$92,$G1401+6+1,0),0))))</f>
        <v>0</v>
      </c>
      <c r="AH1401" s="147">
        <f>IF(AND($I1401="Si",Q1401=1),1,IF(AND($I1401="Fisico",Q1401=1),1,IF(AND(Q1401=1,$I1401="Electronico"),2,IF(Q1401=1,VLOOKUP($C1401&amp;"|"&amp;$B1401&amp;"|"&amp;$D1401,Empresas!$C$6:$CC$92,$G1401+6+1,0),0))))</f>
        <v>0</v>
      </c>
      <c r="AI1401" s="147">
        <f>IF(AND($I1401="Si",R1401=1),1,IF(AND($I1401="Fisico",R1401=1),1,IF(AND(R1401=1,$I1401="Electronico"),2,IF(R1401=1,VLOOKUP($C1401&amp;"|"&amp;$B1401&amp;"|"&amp;$D1401,Empresas!$C$6:$CC$92,$G1401+6+1,0),0))))</f>
        <v>0</v>
      </c>
      <c r="AJ1401" s="147">
        <f>IF(AND($I1401="Si",S1401=1),1,IF(AND($I1401="Fisico",S1401=1),1,IF(AND(S1401=1,$I1401="Electronico"),2,IF(S1401=1,VLOOKUP($C1401&amp;"|"&amp;$B1401&amp;"|"&amp;$D1401,Empresas!$C$6:$CC$92,$G1401+6+1,0),0))))</f>
        <v>0</v>
      </c>
      <c r="AK1401" s="147">
        <f>IF(AND($I1401="Si",T1401=1),1,IF(AND($I1401="Fisico",T1401=1),1,IF(AND(T1401=1,$I1401="Electronico"),2,IF(T1401=1,VLOOKUP($C1401&amp;"|"&amp;$B1401&amp;"|"&amp;$D1401,Empresas!$C$6:$CC$92,$G1401+6+1,0),0))))</f>
        <v>0</v>
      </c>
      <c r="AL1401" s="147">
        <f>IF(AND($I1401="Si",U1401=1),1,IF(AND($I1401="Fisico",U1401=1),1,IF(AND(U1401=1,$I1401="Electronico"),2,IF(U1401=1,VLOOKUP($C1401&amp;"|"&amp;$B1401&amp;"|"&amp;$D1401,Empresas!$C$6:$CC$92,$G1401+6+1,0),0))))</f>
        <v>0</v>
      </c>
      <c r="AM1401" s="149">
        <f t="shared" si="222"/>
        <v>0</v>
      </c>
      <c r="AN1401" s="149">
        <f t="shared" si="223"/>
        <v>0</v>
      </c>
      <c r="AO1401" s="152">
        <f t="shared" si="224"/>
        <v>0</v>
      </c>
    </row>
    <row r="1402" spans="1:41" x14ac:dyDescent="0.25">
      <c r="A1402" s="143" t="str">
        <f>VLOOKUP(D1402,Empresas!$D$7:$F$91,3,0)</f>
        <v>Omar</v>
      </c>
      <c r="B1402" s="144" t="str">
        <f>VLOOKUP(D1402,Empresas!$D$7:$G$91,4,0)</f>
        <v>Melisa N.</v>
      </c>
      <c r="C1402" s="144" t="s">
        <v>544</v>
      </c>
      <c r="D1402" s="144" t="s">
        <v>246</v>
      </c>
      <c r="E1402" s="144" t="str">
        <f>VLOOKUP(D1402,Empresas!$D$7:$E$92,2,0)</f>
        <v>NAYRA IMPORT EXPORT E.I.R.L</v>
      </c>
      <c r="F1402" s="144" t="s">
        <v>192</v>
      </c>
      <c r="G1402" s="145">
        <f t="shared" si="229"/>
        <v>71</v>
      </c>
      <c r="H1402" s="145" t="str">
        <f>VLOOKUP(D1402,Empresas!$D$6:$L$92,7,0)</f>
        <v>Mensual</v>
      </c>
      <c r="I1402" s="144" t="str">
        <f>VLOOKUP(VLOOKUP(D1402&amp;"|"&amp;B1402,Empresas!$I$7:$CB$92,G1402,0),Tablas!$A$13:$B$14,2,0)</f>
        <v>No</v>
      </c>
      <c r="J1402" s="78"/>
      <c r="K1402" s="78"/>
      <c r="L1402" s="78"/>
      <c r="M1402" s="78"/>
      <c r="N1402" s="78"/>
      <c r="O1402" s="78"/>
      <c r="P1402" s="78"/>
      <c r="Q1402" s="78"/>
      <c r="R1402" s="78"/>
      <c r="S1402" s="78"/>
      <c r="T1402" s="78"/>
      <c r="U1402" s="78"/>
      <c r="V1402" s="78" t="str">
        <f>VLOOKUP(D1402,Empresas!$D$7:$CF$91,81,0)</f>
        <v>A</v>
      </c>
      <c r="W1402" s="78" t="str">
        <f>VLOOKUP(D1402,Empresas!$D$7:$M$91,10,0)</f>
        <v>General/Prico</v>
      </c>
      <c r="X1402" s="69" t="str">
        <f t="shared" si="220"/>
        <v>NO</v>
      </c>
      <c r="Y1402" s="153" t="str">
        <f t="shared" si="221"/>
        <v>No aplica</v>
      </c>
      <c r="Z1402" s="147">
        <f>IF(Y1402="No aplica",0,IF(I1402="no",0,IF(I1402="No aplica",0,IF(I1402="Si",1,IF(I1402="Fisico",1,IF(I1402="Electronico",2,VLOOKUP(C1402&amp;"|"&amp;B1402&amp;"|"&amp;D1402,Empresas!$C$6:$CC$92,G1402+6+1,0)))))))</f>
        <v>0</v>
      </c>
      <c r="AA1402" s="147">
        <f>IF(AND($I1402="Si",J1402=1),1,IF(AND($I1402="Fisico",J1402=1),1,IF(AND(J1402=1,$I1402="Electronico"),2,IF(J1402=1,VLOOKUP($C1402&amp;"|"&amp;$B1402&amp;"|"&amp;$D1402,Empresas!$C$6:$CC$92,$G1402+6+1,0),0))))</f>
        <v>0</v>
      </c>
      <c r="AB1402" s="147">
        <f>IF(AND($I1402="Si",K1402=1),1,IF(AND($I1402="Fisico",K1402=1),1,IF(AND(K1402=1,$I1402="Electronico"),2,IF(K1402=1,VLOOKUP($C1402&amp;"|"&amp;$B1402&amp;"|"&amp;$D1402,Empresas!$C$6:$CC$92,$G1402+6+1,0),0))))</f>
        <v>0</v>
      </c>
      <c r="AC1402" s="147">
        <f>IF(AND($I1402="Si",L1402=1),1,IF(AND($I1402="Fisico",L1402=1),1,IF(AND(L1402=1,$I1402="Electronico"),2,IF(L1402=1,VLOOKUP($C1402&amp;"|"&amp;$B1402&amp;"|"&amp;$D1402,Empresas!$C$6:$CC$92,$G1402+6+1,0),0))))</f>
        <v>0</v>
      </c>
      <c r="AD1402" s="147">
        <f>IF(AND($I1402="Si",M1402=1),1,IF(AND($I1402="Fisico",M1402=1),1,IF(AND(M1402=1,$I1402="Electronico"),2,IF(M1402=1,VLOOKUP($C1402&amp;"|"&amp;$B1402&amp;"|"&amp;$D1402,Empresas!$C$6:$CC$92,$G1402+6+1,0),0))))</f>
        <v>0</v>
      </c>
      <c r="AE1402" s="147">
        <f>IF(AND($I1402="Si",N1402=1),1,IF(AND($I1402="Fisico",N1402=1),1,IF(AND(N1402=1,$I1402="Electronico"),2,IF(N1402=1,VLOOKUP($C1402&amp;"|"&amp;$B1402&amp;"|"&amp;$D1402,Empresas!$C$6:$CC$92,$G1402+6+1,0),0))))</f>
        <v>0</v>
      </c>
      <c r="AF1402" s="147">
        <f>IF(AND($I1402="Si",O1402=1),1,IF(AND($I1402="Fisico",O1402=1),1,IF(AND(O1402=1,$I1402="Electronico"),2,IF(O1402=1,VLOOKUP($C1402&amp;"|"&amp;$B1402&amp;"|"&amp;$D1402,Empresas!$C$6:$CC$92,$G1402+6+1,0),0))))</f>
        <v>0</v>
      </c>
      <c r="AG1402" s="147">
        <f>IF(AND($I1402="Si",P1402=1),1,IF(AND($I1402="Fisico",P1402=1),1,IF(AND(P1402=1,$I1402="Electronico"),2,IF(P1402=1,VLOOKUP($C1402&amp;"|"&amp;$B1402&amp;"|"&amp;$D1402,Empresas!$C$6:$CC$92,$G1402+6+1,0),0))))</f>
        <v>0</v>
      </c>
      <c r="AH1402" s="147">
        <f>IF(AND($I1402="Si",Q1402=1),1,IF(AND($I1402="Fisico",Q1402=1),1,IF(AND(Q1402=1,$I1402="Electronico"),2,IF(Q1402=1,VLOOKUP($C1402&amp;"|"&amp;$B1402&amp;"|"&amp;$D1402,Empresas!$C$6:$CC$92,$G1402+6+1,0),0))))</f>
        <v>0</v>
      </c>
      <c r="AI1402" s="147">
        <f>IF(AND($I1402="Si",R1402=1),1,IF(AND($I1402="Fisico",R1402=1),1,IF(AND(R1402=1,$I1402="Electronico"),2,IF(R1402=1,VLOOKUP($C1402&amp;"|"&amp;$B1402&amp;"|"&amp;$D1402,Empresas!$C$6:$CC$92,$G1402+6+1,0),0))))</f>
        <v>0</v>
      </c>
      <c r="AJ1402" s="147">
        <f>IF(AND($I1402="Si",S1402=1),1,IF(AND($I1402="Fisico",S1402=1),1,IF(AND(S1402=1,$I1402="Electronico"),2,IF(S1402=1,VLOOKUP($C1402&amp;"|"&amp;$B1402&amp;"|"&amp;$D1402,Empresas!$C$6:$CC$92,$G1402+6+1,0),0))))</f>
        <v>0</v>
      </c>
      <c r="AK1402" s="147">
        <f>IF(AND($I1402="Si",T1402=1),1,IF(AND($I1402="Fisico",T1402=1),1,IF(AND(T1402=1,$I1402="Electronico"),2,IF(T1402=1,VLOOKUP($C1402&amp;"|"&amp;$B1402&amp;"|"&amp;$D1402,Empresas!$C$6:$CC$92,$G1402+6+1,0),0))))</f>
        <v>0</v>
      </c>
      <c r="AL1402" s="147">
        <f>IF(AND($I1402="Si",U1402=1),1,IF(AND($I1402="Fisico",U1402=1),1,IF(AND(U1402=1,$I1402="Electronico"),2,IF(U1402=1,VLOOKUP($C1402&amp;"|"&amp;$B1402&amp;"|"&amp;$D1402,Empresas!$C$6:$CC$92,$G1402+6+1,0),0))))</f>
        <v>0</v>
      </c>
      <c r="AM1402" s="149">
        <f t="shared" si="222"/>
        <v>0</v>
      </c>
      <c r="AN1402" s="149">
        <f t="shared" si="223"/>
        <v>0</v>
      </c>
      <c r="AO1402" s="152">
        <f t="shared" si="224"/>
        <v>0</v>
      </c>
    </row>
    <row r="1403" spans="1:41" x14ac:dyDescent="0.25">
      <c r="A1403" s="137" t="str">
        <f>VLOOKUP(D1403,Empresas!$D$7:$F$91,3,0)</f>
        <v>Omar</v>
      </c>
      <c r="B1403" s="138" t="str">
        <f>VLOOKUP(D1403,Empresas!$D$7:$G$91,4,0)</f>
        <v>Marisol</v>
      </c>
      <c r="C1403" s="138" t="s">
        <v>544</v>
      </c>
      <c r="D1403" s="138" t="s">
        <v>252</v>
      </c>
      <c r="E1403" s="138" t="str">
        <f>VLOOKUP(D1403,Empresas!$D$7:$E$92,2,0)</f>
        <v>PRODUCCIONES MEDIO PELO S.A.C.</v>
      </c>
      <c r="F1403" s="138" t="s">
        <v>158</v>
      </c>
      <c r="G1403" s="139">
        <f>+Empresas!$O$2</f>
        <v>7</v>
      </c>
      <c r="H1403" s="139" t="str">
        <f>VLOOKUP(D1403,Empresas!$D$6:$L$92,7,0)</f>
        <v>Mensual</v>
      </c>
      <c r="I1403" s="138" t="str">
        <f>VLOOKUP(VLOOKUP(D1403&amp;"|"&amp;B1403,Empresas!$I$7:$CB$92,G1403,0),Tablas!$A$3:$B$5,2,0)</f>
        <v>Registro y analisis</v>
      </c>
      <c r="J1403" s="78">
        <v>1</v>
      </c>
      <c r="K1403" s="78">
        <v>1</v>
      </c>
      <c r="L1403" s="78">
        <v>1</v>
      </c>
      <c r="M1403" s="78">
        <v>1</v>
      </c>
      <c r="N1403" s="78">
        <v>1</v>
      </c>
      <c r="O1403" s="78">
        <v>1</v>
      </c>
      <c r="P1403" s="78">
        <v>1</v>
      </c>
      <c r="Q1403" s="78">
        <v>1</v>
      </c>
      <c r="R1403" s="78"/>
      <c r="S1403" s="78"/>
      <c r="T1403" s="78"/>
      <c r="U1403" s="78"/>
      <c r="V1403" s="78" t="str">
        <f>VLOOKUP(D1403,Empresas!$D$7:$CF$91,81,0)</f>
        <v>A</v>
      </c>
      <c r="W1403" s="78" t="str">
        <f>VLOOKUP(D1403,Empresas!$D$7:$M$91,10,0)</f>
        <v>Rer</v>
      </c>
      <c r="X1403" s="69" t="str">
        <f t="shared" si="220"/>
        <v>SI</v>
      </c>
      <c r="Y1403" s="153" t="str">
        <f t="shared" si="221"/>
        <v>Si aplica</v>
      </c>
      <c r="Z1403" s="147">
        <f>IF(Y1403="No aplica",0,IF(I1403="no",0,IF(I1403="No aplica",0,IF(I1403="Si",1,IF(I1403="Fisico",1,IF(I1403="Electronico",2,VLOOKUP(C1403&amp;"|"&amp;B1403&amp;"|"&amp;D1403,Empresas!$C$6:$CC$92,G1403+6+1,0)))))))</f>
        <v>1</v>
      </c>
      <c r="AA1403" s="147">
        <f>IF(AND($I1403="Si",J1403=1),1,IF(AND($I1403="Fisico",J1403=1),1,IF(AND(J1403=1,$I1403="Electronico"),2,IF(J1403=1,VLOOKUP($C1403&amp;"|"&amp;$B1403&amp;"|"&amp;$D1403,Empresas!$C$6:$CC$92,$G1403+6+1,0),0))))</f>
        <v>1</v>
      </c>
      <c r="AB1403" s="147">
        <f>IF(AND($I1403="Si",K1403=1),1,IF(AND($I1403="Fisico",K1403=1),1,IF(AND(K1403=1,$I1403="Electronico"),2,IF(K1403=1,VLOOKUP($C1403&amp;"|"&amp;$B1403&amp;"|"&amp;$D1403,Empresas!$C$6:$CC$92,$G1403+6+1,0),0))))</f>
        <v>1</v>
      </c>
      <c r="AC1403" s="147">
        <f>IF(AND($I1403="Si",L1403=1),1,IF(AND($I1403="Fisico",L1403=1),1,IF(AND(L1403=1,$I1403="Electronico"),2,IF(L1403=1,VLOOKUP($C1403&amp;"|"&amp;$B1403&amp;"|"&amp;$D1403,Empresas!$C$6:$CC$92,$G1403+6+1,0),0))))</f>
        <v>1</v>
      </c>
      <c r="AD1403" s="147">
        <f>IF(AND($I1403="Si",M1403=1),1,IF(AND($I1403="Fisico",M1403=1),1,IF(AND(M1403=1,$I1403="Electronico"),2,IF(M1403=1,VLOOKUP($C1403&amp;"|"&amp;$B1403&amp;"|"&amp;$D1403,Empresas!$C$6:$CC$92,$G1403+6+1,0),0))))</f>
        <v>1</v>
      </c>
      <c r="AE1403" s="147">
        <f>IF(AND($I1403="Si",N1403=1),1,IF(AND($I1403="Fisico",N1403=1),1,IF(AND(N1403=1,$I1403="Electronico"),2,IF(N1403=1,VLOOKUP($C1403&amp;"|"&amp;$B1403&amp;"|"&amp;$D1403,Empresas!$C$6:$CC$92,$G1403+6+1,0),0))))</f>
        <v>1</v>
      </c>
      <c r="AF1403" s="147">
        <f>IF(AND($I1403="Si",O1403=1),1,IF(AND($I1403="Fisico",O1403=1),1,IF(AND(O1403=1,$I1403="Electronico"),2,IF(O1403=1,VLOOKUP($C1403&amp;"|"&amp;$B1403&amp;"|"&amp;$D1403,Empresas!$C$6:$CC$92,$G1403+6+1,0),0))))</f>
        <v>1</v>
      </c>
      <c r="AG1403" s="147">
        <f>IF(AND($I1403="Si",P1403=1),1,IF(AND($I1403="Fisico",P1403=1),1,IF(AND(P1403=1,$I1403="Electronico"),2,IF(P1403=1,VLOOKUP($C1403&amp;"|"&amp;$B1403&amp;"|"&amp;$D1403,Empresas!$C$6:$CC$92,$G1403+6+1,0),0))))</f>
        <v>1</v>
      </c>
      <c r="AH1403" s="147">
        <f>IF(AND($I1403="Si",Q1403=1),1,IF(AND($I1403="Fisico",Q1403=1),1,IF(AND(Q1403=1,$I1403="Electronico"),2,IF(Q1403=1,VLOOKUP($C1403&amp;"|"&amp;$B1403&amp;"|"&amp;$D1403,Empresas!$C$6:$CC$92,$G1403+6+1,0),0))))</f>
        <v>1</v>
      </c>
      <c r="AI1403" s="147">
        <f>IF(AND($I1403="Si",R1403=1),1,IF(AND($I1403="Fisico",R1403=1),1,IF(AND(R1403=1,$I1403="Electronico"),2,IF(R1403=1,VLOOKUP($C1403&amp;"|"&amp;$B1403&amp;"|"&amp;$D1403,Empresas!$C$6:$CC$92,$G1403+6+1,0),0))))</f>
        <v>0</v>
      </c>
      <c r="AJ1403" s="147">
        <f>IF(AND($I1403="Si",S1403=1),1,IF(AND($I1403="Fisico",S1403=1),1,IF(AND(S1403=1,$I1403="Electronico"),2,IF(S1403=1,VLOOKUP($C1403&amp;"|"&amp;$B1403&amp;"|"&amp;$D1403,Empresas!$C$6:$CC$92,$G1403+6+1,0),0))))</f>
        <v>0</v>
      </c>
      <c r="AK1403" s="147">
        <f>IF(AND($I1403="Si",T1403=1),1,IF(AND($I1403="Fisico",T1403=1),1,IF(AND(T1403=1,$I1403="Electronico"),2,IF(T1403=1,VLOOKUP($C1403&amp;"|"&amp;$B1403&amp;"|"&amp;$D1403,Empresas!$C$6:$CC$92,$G1403+6+1,0),0))))</f>
        <v>0</v>
      </c>
      <c r="AL1403" s="147">
        <f>IF(AND($I1403="Si",U1403=1),1,IF(AND($I1403="Fisico",U1403=1),1,IF(AND(U1403=1,$I1403="Electronico"),2,IF(U1403=1,VLOOKUP($C1403&amp;"|"&amp;$B1403&amp;"|"&amp;$D1403,Empresas!$C$6:$CC$92,$G1403+6+1,0),0))))</f>
        <v>0</v>
      </c>
      <c r="AM1403" s="149">
        <f t="shared" si="222"/>
        <v>8</v>
      </c>
      <c r="AN1403" s="149">
        <f t="shared" si="223"/>
        <v>8</v>
      </c>
      <c r="AO1403" s="152">
        <f t="shared" si="224"/>
        <v>1</v>
      </c>
    </row>
    <row r="1404" spans="1:41" x14ac:dyDescent="0.25">
      <c r="A1404" s="137" t="str">
        <f>VLOOKUP(D1404,Empresas!$D$7:$F$91,3,0)</f>
        <v>Omar</v>
      </c>
      <c r="B1404" s="138" t="str">
        <f>VLOOKUP(D1404,Empresas!$D$7:$G$91,4,0)</f>
        <v>Marisol</v>
      </c>
      <c r="C1404" s="138" t="s">
        <v>544</v>
      </c>
      <c r="D1404" s="138" t="s">
        <v>252</v>
      </c>
      <c r="E1404" s="138" t="str">
        <f>VLOOKUP(D1404,Empresas!$D$7:$E$92,2,0)</f>
        <v>PRODUCCIONES MEDIO PELO S.A.C.</v>
      </c>
      <c r="F1404" s="138" t="s">
        <v>159</v>
      </c>
      <c r="G1404" s="139">
        <f>+G1403+3</f>
        <v>10</v>
      </c>
      <c r="H1404" s="139" t="str">
        <f>VLOOKUP(D1404,Empresas!$D$6:$L$92,7,0)</f>
        <v>Mensual</v>
      </c>
      <c r="I1404" s="138" t="str">
        <f>VLOOKUP(VLOOKUP(D1404&amp;"|"&amp;B1404,Empresas!$I$7:$CB$92,G1404,0),Tablas!$A$3:$B$5,2,0)</f>
        <v>Registro y analisis</v>
      </c>
      <c r="J1404" s="78">
        <v>1</v>
      </c>
      <c r="K1404" s="78">
        <v>1</v>
      </c>
      <c r="L1404" s="78">
        <v>1</v>
      </c>
      <c r="M1404" s="78">
        <v>1</v>
      </c>
      <c r="N1404" s="78">
        <v>1</v>
      </c>
      <c r="O1404" s="78">
        <v>1</v>
      </c>
      <c r="P1404" s="78">
        <v>1</v>
      </c>
      <c r="Q1404" s="78">
        <v>1</v>
      </c>
      <c r="R1404" s="78"/>
      <c r="S1404" s="78"/>
      <c r="T1404" s="78"/>
      <c r="U1404" s="78"/>
      <c r="V1404" s="78" t="str">
        <f>VLOOKUP(D1404,Empresas!$D$7:$CF$91,81,0)</f>
        <v>A</v>
      </c>
      <c r="W1404" s="78" t="str">
        <f>VLOOKUP(D1404,Empresas!$D$7:$M$91,10,0)</f>
        <v>Rer</v>
      </c>
      <c r="X1404" s="69" t="str">
        <f t="shared" si="220"/>
        <v>SI</v>
      </c>
      <c r="Y1404" s="153" t="str">
        <f t="shared" si="221"/>
        <v>Si aplica</v>
      </c>
      <c r="Z1404" s="147">
        <f>IF(Y1404="No aplica",0,IF(I1404="no",0,IF(I1404="No aplica",0,IF(I1404="Si",1,IF(I1404="Fisico",1,IF(I1404="Electronico",2,VLOOKUP(C1404&amp;"|"&amp;B1404&amp;"|"&amp;D1404,Empresas!$C$6:$CC$92,G1404+6+1,0)))))))</f>
        <v>1</v>
      </c>
      <c r="AA1404" s="147">
        <f>IF(AND($I1404="Si",J1404=1),1,IF(AND($I1404="Fisico",J1404=1),1,IF(AND(J1404=1,$I1404="Electronico"),2,IF(J1404=1,VLOOKUP($C1404&amp;"|"&amp;$B1404&amp;"|"&amp;$D1404,Empresas!$C$6:$CC$92,$G1404+6+1,0),0))))</f>
        <v>1</v>
      </c>
      <c r="AB1404" s="147">
        <f>IF(AND($I1404="Si",K1404=1),1,IF(AND($I1404="Fisico",K1404=1),1,IF(AND(K1404=1,$I1404="Electronico"),2,IF(K1404=1,VLOOKUP($C1404&amp;"|"&amp;$B1404&amp;"|"&amp;$D1404,Empresas!$C$6:$CC$92,$G1404+6+1,0),0))))</f>
        <v>1</v>
      </c>
      <c r="AC1404" s="147">
        <f>IF(AND($I1404="Si",L1404=1),1,IF(AND($I1404="Fisico",L1404=1),1,IF(AND(L1404=1,$I1404="Electronico"),2,IF(L1404=1,VLOOKUP($C1404&amp;"|"&amp;$B1404&amp;"|"&amp;$D1404,Empresas!$C$6:$CC$92,$G1404+6+1,0),0))))</f>
        <v>1</v>
      </c>
      <c r="AD1404" s="147">
        <f>IF(AND($I1404="Si",M1404=1),1,IF(AND($I1404="Fisico",M1404=1),1,IF(AND(M1404=1,$I1404="Electronico"),2,IF(M1404=1,VLOOKUP($C1404&amp;"|"&amp;$B1404&amp;"|"&amp;$D1404,Empresas!$C$6:$CC$92,$G1404+6+1,0),0))))</f>
        <v>1</v>
      </c>
      <c r="AE1404" s="147">
        <f>IF(AND($I1404="Si",N1404=1),1,IF(AND($I1404="Fisico",N1404=1),1,IF(AND(N1404=1,$I1404="Electronico"),2,IF(N1404=1,VLOOKUP($C1404&amp;"|"&amp;$B1404&amp;"|"&amp;$D1404,Empresas!$C$6:$CC$92,$G1404+6+1,0),0))))</f>
        <v>1</v>
      </c>
      <c r="AF1404" s="147">
        <f>IF(AND($I1404="Si",O1404=1),1,IF(AND($I1404="Fisico",O1404=1),1,IF(AND(O1404=1,$I1404="Electronico"),2,IF(O1404=1,VLOOKUP($C1404&amp;"|"&amp;$B1404&amp;"|"&amp;$D1404,Empresas!$C$6:$CC$92,$G1404+6+1,0),0))))</f>
        <v>1</v>
      </c>
      <c r="AG1404" s="147">
        <f>IF(AND($I1404="Si",P1404=1),1,IF(AND($I1404="Fisico",P1404=1),1,IF(AND(P1404=1,$I1404="Electronico"),2,IF(P1404=1,VLOOKUP($C1404&amp;"|"&amp;$B1404&amp;"|"&amp;$D1404,Empresas!$C$6:$CC$92,$G1404+6+1,0),0))))</f>
        <v>1</v>
      </c>
      <c r="AH1404" s="147">
        <f>IF(AND($I1404="Si",Q1404=1),1,IF(AND($I1404="Fisico",Q1404=1),1,IF(AND(Q1404=1,$I1404="Electronico"),2,IF(Q1404=1,VLOOKUP($C1404&amp;"|"&amp;$B1404&amp;"|"&amp;$D1404,Empresas!$C$6:$CC$92,$G1404+6+1,0),0))))</f>
        <v>1</v>
      </c>
      <c r="AI1404" s="147">
        <f>IF(AND($I1404="Si",R1404=1),1,IF(AND($I1404="Fisico",R1404=1),1,IF(AND(R1404=1,$I1404="Electronico"),2,IF(R1404=1,VLOOKUP($C1404&amp;"|"&amp;$B1404&amp;"|"&amp;$D1404,Empresas!$C$6:$CC$92,$G1404+6+1,0),0))))</f>
        <v>0</v>
      </c>
      <c r="AJ1404" s="147">
        <f>IF(AND($I1404="Si",S1404=1),1,IF(AND($I1404="Fisico",S1404=1),1,IF(AND(S1404=1,$I1404="Electronico"),2,IF(S1404=1,VLOOKUP($C1404&amp;"|"&amp;$B1404&amp;"|"&amp;$D1404,Empresas!$C$6:$CC$92,$G1404+6+1,0),0))))</f>
        <v>0</v>
      </c>
      <c r="AK1404" s="147">
        <f>IF(AND($I1404="Si",T1404=1),1,IF(AND($I1404="Fisico",T1404=1),1,IF(AND(T1404=1,$I1404="Electronico"),2,IF(T1404=1,VLOOKUP($C1404&amp;"|"&amp;$B1404&amp;"|"&amp;$D1404,Empresas!$C$6:$CC$92,$G1404+6+1,0),0))))</f>
        <v>0</v>
      </c>
      <c r="AL1404" s="147">
        <f>IF(AND($I1404="Si",U1404=1),1,IF(AND($I1404="Fisico",U1404=1),1,IF(AND(U1404=1,$I1404="Electronico"),2,IF(U1404=1,VLOOKUP($C1404&amp;"|"&amp;$B1404&amp;"|"&amp;$D1404,Empresas!$C$6:$CC$92,$G1404+6+1,0),0))))</f>
        <v>0</v>
      </c>
      <c r="AM1404" s="149">
        <f t="shared" si="222"/>
        <v>8</v>
      </c>
      <c r="AN1404" s="149">
        <f t="shared" si="223"/>
        <v>8</v>
      </c>
      <c r="AO1404" s="152">
        <f t="shared" si="224"/>
        <v>1</v>
      </c>
    </row>
    <row r="1405" spans="1:41" x14ac:dyDescent="0.25">
      <c r="A1405" s="137" t="str">
        <f>VLOOKUP(D1405,Empresas!$D$7:$F$91,3,0)</f>
        <v>Omar</v>
      </c>
      <c r="B1405" s="138" t="str">
        <f>VLOOKUP(D1405,Empresas!$D$7:$G$91,4,0)</f>
        <v>Marisol</v>
      </c>
      <c r="C1405" s="138" t="s">
        <v>544</v>
      </c>
      <c r="D1405" s="138" t="s">
        <v>252</v>
      </c>
      <c r="E1405" s="138" t="str">
        <f>VLOOKUP(D1405,Empresas!$D$7:$E$92,2,0)</f>
        <v>PRODUCCIONES MEDIO PELO S.A.C.</v>
      </c>
      <c r="F1405" s="138" t="s">
        <v>160</v>
      </c>
      <c r="G1405" s="139">
        <f t="shared" ref="G1405:G1416" si="230">+G1404+3</f>
        <v>13</v>
      </c>
      <c r="H1405" s="139" t="str">
        <f>VLOOKUP(D1405,Empresas!$D$6:$L$92,7,0)</f>
        <v>Mensual</v>
      </c>
      <c r="I1405" s="138" t="str">
        <f>VLOOKUP(VLOOKUP(D1405&amp;"|"&amp;B1405,Empresas!$I$7:$CB$92,G1405,0),Tablas!$A$3:$B$5,2,0)</f>
        <v>No aplica</v>
      </c>
      <c r="J1405" s="78"/>
      <c r="K1405" s="78"/>
      <c r="L1405" s="78"/>
      <c r="M1405" s="78"/>
      <c r="N1405" s="78"/>
      <c r="O1405" s="78"/>
      <c r="P1405" s="78"/>
      <c r="Q1405" s="78"/>
      <c r="R1405" s="78"/>
      <c r="S1405" s="78"/>
      <c r="T1405" s="78"/>
      <c r="U1405" s="78"/>
      <c r="V1405" s="78" t="str">
        <f>VLOOKUP(D1405,Empresas!$D$7:$CF$91,81,0)</f>
        <v>A</v>
      </c>
      <c r="W1405" s="78" t="str">
        <f>VLOOKUP(D1405,Empresas!$D$7:$M$91,10,0)</f>
        <v>Rer</v>
      </c>
      <c r="X1405" s="69" t="str">
        <f t="shared" si="220"/>
        <v>SI</v>
      </c>
      <c r="Y1405" s="153" t="str">
        <f t="shared" si="221"/>
        <v>No aplica</v>
      </c>
      <c r="Z1405" s="147">
        <f>IF(Y1405="No aplica",0,IF(I1405="no",0,IF(I1405="No aplica",0,IF(I1405="Si",1,IF(I1405="Fisico",1,IF(I1405="Electronico",2,VLOOKUP(C1405&amp;"|"&amp;B1405&amp;"|"&amp;D1405,Empresas!$C$6:$CC$92,G1405+6+1,0)))))))</f>
        <v>0</v>
      </c>
      <c r="AA1405" s="147">
        <f>IF(AND($I1405="Si",J1405=1),1,IF(AND($I1405="Fisico",J1405=1),1,IF(AND(J1405=1,$I1405="Electronico"),2,IF(J1405=1,VLOOKUP($C1405&amp;"|"&amp;$B1405&amp;"|"&amp;$D1405,Empresas!$C$6:$CC$92,$G1405+6+1,0),0))))</f>
        <v>0</v>
      </c>
      <c r="AB1405" s="147">
        <f>IF(AND($I1405="Si",K1405=1),1,IF(AND($I1405="Fisico",K1405=1),1,IF(AND(K1405=1,$I1405="Electronico"),2,IF(K1405=1,VLOOKUP($C1405&amp;"|"&amp;$B1405&amp;"|"&amp;$D1405,Empresas!$C$6:$CC$92,$G1405+6+1,0),0))))</f>
        <v>0</v>
      </c>
      <c r="AC1405" s="147">
        <f>IF(AND($I1405="Si",L1405=1),1,IF(AND($I1405="Fisico",L1405=1),1,IF(AND(L1405=1,$I1405="Electronico"),2,IF(L1405=1,VLOOKUP($C1405&amp;"|"&amp;$B1405&amp;"|"&amp;$D1405,Empresas!$C$6:$CC$92,$G1405+6+1,0),0))))</f>
        <v>0</v>
      </c>
      <c r="AD1405" s="147">
        <f>IF(AND($I1405="Si",M1405=1),1,IF(AND($I1405="Fisico",M1405=1),1,IF(AND(M1405=1,$I1405="Electronico"),2,IF(M1405=1,VLOOKUP($C1405&amp;"|"&amp;$B1405&amp;"|"&amp;$D1405,Empresas!$C$6:$CC$92,$G1405+6+1,0),0))))</f>
        <v>0</v>
      </c>
      <c r="AE1405" s="147">
        <f>IF(AND($I1405="Si",N1405=1),1,IF(AND($I1405="Fisico",N1405=1),1,IF(AND(N1405=1,$I1405="Electronico"),2,IF(N1405=1,VLOOKUP($C1405&amp;"|"&amp;$B1405&amp;"|"&amp;$D1405,Empresas!$C$6:$CC$92,$G1405+6+1,0),0))))</f>
        <v>0</v>
      </c>
      <c r="AF1405" s="147">
        <f>IF(AND($I1405="Si",O1405=1),1,IF(AND($I1405="Fisico",O1405=1),1,IF(AND(O1405=1,$I1405="Electronico"),2,IF(O1405=1,VLOOKUP($C1405&amp;"|"&amp;$B1405&amp;"|"&amp;$D1405,Empresas!$C$6:$CC$92,$G1405+6+1,0),0))))</f>
        <v>0</v>
      </c>
      <c r="AG1405" s="147">
        <f>IF(AND($I1405="Si",P1405=1),1,IF(AND($I1405="Fisico",P1405=1),1,IF(AND(P1405=1,$I1405="Electronico"),2,IF(P1405=1,VLOOKUP($C1405&amp;"|"&amp;$B1405&amp;"|"&amp;$D1405,Empresas!$C$6:$CC$92,$G1405+6+1,0),0))))</f>
        <v>0</v>
      </c>
      <c r="AH1405" s="147">
        <f>IF(AND($I1405="Si",Q1405=1),1,IF(AND($I1405="Fisico",Q1405=1),1,IF(AND(Q1405=1,$I1405="Electronico"),2,IF(Q1405=1,VLOOKUP($C1405&amp;"|"&amp;$B1405&amp;"|"&amp;$D1405,Empresas!$C$6:$CC$92,$G1405+6+1,0),0))))</f>
        <v>0</v>
      </c>
      <c r="AI1405" s="147">
        <f>IF(AND($I1405="Si",R1405=1),1,IF(AND($I1405="Fisico",R1405=1),1,IF(AND(R1405=1,$I1405="Electronico"),2,IF(R1405=1,VLOOKUP($C1405&amp;"|"&amp;$B1405&amp;"|"&amp;$D1405,Empresas!$C$6:$CC$92,$G1405+6+1,0),0))))</f>
        <v>0</v>
      </c>
      <c r="AJ1405" s="147">
        <f>IF(AND($I1405="Si",S1405=1),1,IF(AND($I1405="Fisico",S1405=1),1,IF(AND(S1405=1,$I1405="Electronico"),2,IF(S1405=1,VLOOKUP($C1405&amp;"|"&amp;$B1405&amp;"|"&amp;$D1405,Empresas!$C$6:$CC$92,$G1405+6+1,0),0))))</f>
        <v>0</v>
      </c>
      <c r="AK1405" s="147">
        <f>IF(AND($I1405="Si",T1405=1),1,IF(AND($I1405="Fisico",T1405=1),1,IF(AND(T1405=1,$I1405="Electronico"),2,IF(T1405=1,VLOOKUP($C1405&amp;"|"&amp;$B1405&amp;"|"&amp;$D1405,Empresas!$C$6:$CC$92,$G1405+6+1,0),0))))</f>
        <v>0</v>
      </c>
      <c r="AL1405" s="147">
        <f>IF(AND($I1405="Si",U1405=1),1,IF(AND($I1405="Fisico",U1405=1),1,IF(AND(U1405=1,$I1405="Electronico"),2,IF(U1405=1,VLOOKUP($C1405&amp;"|"&amp;$B1405&amp;"|"&amp;$D1405,Empresas!$C$6:$CC$92,$G1405+6+1,0),0))))</f>
        <v>0</v>
      </c>
      <c r="AM1405" s="149">
        <f t="shared" si="222"/>
        <v>0</v>
      </c>
      <c r="AN1405" s="149">
        <f t="shared" si="223"/>
        <v>0</v>
      </c>
      <c r="AO1405" s="152">
        <f t="shared" si="224"/>
        <v>0</v>
      </c>
    </row>
    <row r="1406" spans="1:41" x14ac:dyDescent="0.25">
      <c r="A1406" s="137" t="str">
        <f>VLOOKUP(D1406,Empresas!$D$7:$F$91,3,0)</f>
        <v>Omar</v>
      </c>
      <c r="B1406" s="138" t="str">
        <f>VLOOKUP(D1406,Empresas!$D$7:$G$91,4,0)</f>
        <v>Marisol</v>
      </c>
      <c r="C1406" s="138" t="s">
        <v>544</v>
      </c>
      <c r="D1406" s="138" t="s">
        <v>252</v>
      </c>
      <c r="E1406" s="138" t="str">
        <f>VLOOKUP(D1406,Empresas!$D$7:$E$92,2,0)</f>
        <v>PRODUCCIONES MEDIO PELO S.A.C.</v>
      </c>
      <c r="F1406" s="138" t="s">
        <v>161</v>
      </c>
      <c r="G1406" s="139">
        <f t="shared" si="230"/>
        <v>16</v>
      </c>
      <c r="H1406" s="139" t="str">
        <f>VLOOKUP(D1406,Empresas!$D$6:$L$92,7,0)</f>
        <v>Mensual</v>
      </c>
      <c r="I1406" s="138" t="str">
        <f>VLOOKUP(VLOOKUP(D1406&amp;"|"&amp;B1406,Empresas!$I$7:$CB$92,G1406,0),Tablas!$A$3:$B$5,2,0)</f>
        <v>No aplica</v>
      </c>
      <c r="J1406" s="78"/>
      <c r="K1406" s="78"/>
      <c r="L1406" s="78"/>
      <c r="M1406" s="78"/>
      <c r="N1406" s="78"/>
      <c r="O1406" s="78"/>
      <c r="P1406" s="78"/>
      <c r="Q1406" s="78"/>
      <c r="R1406" s="78"/>
      <c r="S1406" s="78"/>
      <c r="T1406" s="78"/>
      <c r="U1406" s="78"/>
      <c r="V1406" s="78" t="str">
        <f>VLOOKUP(D1406,Empresas!$D$7:$CF$91,81,0)</f>
        <v>A</v>
      </c>
      <c r="W1406" s="78" t="str">
        <f>VLOOKUP(D1406,Empresas!$D$7:$M$91,10,0)</f>
        <v>Rer</v>
      </c>
      <c r="X1406" s="69" t="str">
        <f t="shared" si="220"/>
        <v>SI</v>
      </c>
      <c r="Y1406" s="153" t="str">
        <f t="shared" si="221"/>
        <v>No aplica</v>
      </c>
      <c r="Z1406" s="147">
        <f>IF(Y1406="No aplica",0,IF(I1406="no",0,IF(I1406="No aplica",0,IF(I1406="Si",1,IF(I1406="Fisico",1,IF(I1406="Electronico",2,VLOOKUP(C1406&amp;"|"&amp;B1406&amp;"|"&amp;D1406,Empresas!$C$6:$CC$92,G1406+6+1,0)))))))</f>
        <v>0</v>
      </c>
      <c r="AA1406" s="147">
        <f>IF(AND($I1406="Si",J1406=1),1,IF(AND($I1406="Fisico",J1406=1),1,IF(AND(J1406=1,$I1406="Electronico"),2,IF(J1406=1,VLOOKUP($C1406&amp;"|"&amp;$B1406&amp;"|"&amp;$D1406,Empresas!$C$6:$CC$92,$G1406+6+1,0),0))))</f>
        <v>0</v>
      </c>
      <c r="AB1406" s="147">
        <f>IF(AND($I1406="Si",K1406=1),1,IF(AND($I1406="Fisico",K1406=1),1,IF(AND(K1406=1,$I1406="Electronico"),2,IF(K1406=1,VLOOKUP($C1406&amp;"|"&amp;$B1406&amp;"|"&amp;$D1406,Empresas!$C$6:$CC$92,$G1406+6+1,0),0))))</f>
        <v>0</v>
      </c>
      <c r="AC1406" s="147">
        <f>IF(AND($I1406="Si",L1406=1),1,IF(AND($I1406="Fisico",L1406=1),1,IF(AND(L1406=1,$I1406="Electronico"),2,IF(L1406=1,VLOOKUP($C1406&amp;"|"&amp;$B1406&amp;"|"&amp;$D1406,Empresas!$C$6:$CC$92,$G1406+6+1,0),0))))</f>
        <v>0</v>
      </c>
      <c r="AD1406" s="147">
        <f>IF(AND($I1406="Si",M1406=1),1,IF(AND($I1406="Fisico",M1406=1),1,IF(AND(M1406=1,$I1406="Electronico"),2,IF(M1406=1,VLOOKUP($C1406&amp;"|"&amp;$B1406&amp;"|"&amp;$D1406,Empresas!$C$6:$CC$92,$G1406+6+1,0),0))))</f>
        <v>0</v>
      </c>
      <c r="AE1406" s="147">
        <f>IF(AND($I1406="Si",N1406=1),1,IF(AND($I1406="Fisico",N1406=1),1,IF(AND(N1406=1,$I1406="Electronico"),2,IF(N1406=1,VLOOKUP($C1406&amp;"|"&amp;$B1406&amp;"|"&amp;$D1406,Empresas!$C$6:$CC$92,$G1406+6+1,0),0))))</f>
        <v>0</v>
      </c>
      <c r="AF1406" s="147">
        <f>IF(AND($I1406="Si",O1406=1),1,IF(AND($I1406="Fisico",O1406=1),1,IF(AND(O1406=1,$I1406="Electronico"),2,IF(O1406=1,VLOOKUP($C1406&amp;"|"&amp;$B1406&amp;"|"&amp;$D1406,Empresas!$C$6:$CC$92,$G1406+6+1,0),0))))</f>
        <v>0</v>
      </c>
      <c r="AG1406" s="147">
        <f>IF(AND($I1406="Si",P1406=1),1,IF(AND($I1406="Fisico",P1406=1),1,IF(AND(P1406=1,$I1406="Electronico"),2,IF(P1406=1,VLOOKUP($C1406&amp;"|"&amp;$B1406&amp;"|"&amp;$D1406,Empresas!$C$6:$CC$92,$G1406+6+1,0),0))))</f>
        <v>0</v>
      </c>
      <c r="AH1406" s="147">
        <f>IF(AND($I1406="Si",Q1406=1),1,IF(AND($I1406="Fisico",Q1406=1),1,IF(AND(Q1406=1,$I1406="Electronico"),2,IF(Q1406=1,VLOOKUP($C1406&amp;"|"&amp;$B1406&amp;"|"&amp;$D1406,Empresas!$C$6:$CC$92,$G1406+6+1,0),0))))</f>
        <v>0</v>
      </c>
      <c r="AI1406" s="147">
        <f>IF(AND($I1406="Si",R1406=1),1,IF(AND($I1406="Fisico",R1406=1),1,IF(AND(R1406=1,$I1406="Electronico"),2,IF(R1406=1,VLOOKUP($C1406&amp;"|"&amp;$B1406&amp;"|"&amp;$D1406,Empresas!$C$6:$CC$92,$G1406+6+1,0),0))))</f>
        <v>0</v>
      </c>
      <c r="AJ1406" s="147">
        <f>IF(AND($I1406="Si",S1406=1),1,IF(AND($I1406="Fisico",S1406=1),1,IF(AND(S1406=1,$I1406="Electronico"),2,IF(S1406=1,VLOOKUP($C1406&amp;"|"&amp;$B1406&amp;"|"&amp;$D1406,Empresas!$C$6:$CC$92,$G1406+6+1,0),0))))</f>
        <v>0</v>
      </c>
      <c r="AK1406" s="147">
        <f>IF(AND($I1406="Si",T1406=1),1,IF(AND($I1406="Fisico",T1406=1),1,IF(AND(T1406=1,$I1406="Electronico"),2,IF(T1406=1,VLOOKUP($C1406&amp;"|"&amp;$B1406&amp;"|"&amp;$D1406,Empresas!$C$6:$CC$92,$G1406+6+1,0),0))))</f>
        <v>0</v>
      </c>
      <c r="AL1406" s="147">
        <f>IF(AND($I1406="Si",U1406=1),1,IF(AND($I1406="Fisico",U1406=1),1,IF(AND(U1406=1,$I1406="Electronico"),2,IF(U1406=1,VLOOKUP($C1406&amp;"|"&amp;$B1406&amp;"|"&amp;$D1406,Empresas!$C$6:$CC$92,$G1406+6+1,0),0))))</f>
        <v>0</v>
      </c>
      <c r="AM1406" s="149">
        <f t="shared" si="222"/>
        <v>0</v>
      </c>
      <c r="AN1406" s="149">
        <f t="shared" si="223"/>
        <v>0</v>
      </c>
      <c r="AO1406" s="152">
        <f t="shared" si="224"/>
        <v>0</v>
      </c>
    </row>
    <row r="1407" spans="1:41" x14ac:dyDescent="0.25">
      <c r="A1407" s="137" t="str">
        <f>VLOOKUP(D1407,Empresas!$D$7:$F$91,3,0)</f>
        <v>Omar</v>
      </c>
      <c r="B1407" s="138" t="str">
        <f>VLOOKUP(D1407,Empresas!$D$7:$G$91,4,0)</f>
        <v>Marisol</v>
      </c>
      <c r="C1407" s="138" t="s">
        <v>544</v>
      </c>
      <c r="D1407" s="138" t="s">
        <v>252</v>
      </c>
      <c r="E1407" s="138" t="str">
        <f>VLOOKUP(D1407,Empresas!$D$7:$E$92,2,0)</f>
        <v>PRODUCCIONES MEDIO PELO S.A.C.</v>
      </c>
      <c r="F1407" s="138" t="s">
        <v>162</v>
      </c>
      <c r="G1407" s="139">
        <f t="shared" si="230"/>
        <v>19</v>
      </c>
      <c r="H1407" s="139" t="str">
        <f>VLOOKUP(D1407,Empresas!$D$6:$L$92,7,0)</f>
        <v>Mensual</v>
      </c>
      <c r="I1407" s="138" t="str">
        <f>VLOOKUP(VLOOKUP(D1407&amp;"|"&amp;B1407,Empresas!$I$7:$CB$92,G1407,0),Tablas!$A$3:$B$5,2,0)</f>
        <v>No aplica</v>
      </c>
      <c r="J1407" s="78"/>
      <c r="K1407" s="78"/>
      <c r="L1407" s="78"/>
      <c r="M1407" s="78"/>
      <c r="N1407" s="78"/>
      <c r="O1407" s="78"/>
      <c r="P1407" s="78"/>
      <c r="Q1407" s="78"/>
      <c r="R1407" s="78"/>
      <c r="S1407" s="78"/>
      <c r="T1407" s="78"/>
      <c r="U1407" s="78"/>
      <c r="V1407" s="78" t="str">
        <f>VLOOKUP(D1407,Empresas!$D$7:$CF$91,81,0)</f>
        <v>A</v>
      </c>
      <c r="W1407" s="78" t="str">
        <f>VLOOKUP(D1407,Empresas!$D$7:$M$91,10,0)</f>
        <v>Rer</v>
      </c>
      <c r="X1407" s="69" t="str">
        <f t="shared" si="220"/>
        <v>SI</v>
      </c>
      <c r="Y1407" s="153" t="str">
        <f t="shared" si="221"/>
        <v>No aplica</v>
      </c>
      <c r="Z1407" s="147">
        <f>IF(Y1407="No aplica",0,IF(I1407="no",0,IF(I1407="No aplica",0,IF(I1407="Si",1,IF(I1407="Fisico",1,IF(I1407="Electronico",2,VLOOKUP(C1407&amp;"|"&amp;B1407&amp;"|"&amp;D1407,Empresas!$C$6:$CC$92,G1407+6+1,0)))))))</f>
        <v>0</v>
      </c>
      <c r="AA1407" s="147">
        <f>IF(AND($I1407="Si",J1407=1),1,IF(AND($I1407="Fisico",J1407=1),1,IF(AND(J1407=1,$I1407="Electronico"),2,IF(J1407=1,VLOOKUP($C1407&amp;"|"&amp;$B1407&amp;"|"&amp;$D1407,Empresas!$C$6:$CC$92,$G1407+6+1,0),0))))</f>
        <v>0</v>
      </c>
      <c r="AB1407" s="147">
        <f>IF(AND($I1407="Si",K1407=1),1,IF(AND($I1407="Fisico",K1407=1),1,IF(AND(K1407=1,$I1407="Electronico"),2,IF(K1407=1,VLOOKUP($C1407&amp;"|"&amp;$B1407&amp;"|"&amp;$D1407,Empresas!$C$6:$CC$92,$G1407+6+1,0),0))))</f>
        <v>0</v>
      </c>
      <c r="AC1407" s="147">
        <f>IF(AND($I1407="Si",L1407=1),1,IF(AND($I1407="Fisico",L1407=1),1,IF(AND(L1407=1,$I1407="Electronico"),2,IF(L1407=1,VLOOKUP($C1407&amp;"|"&amp;$B1407&amp;"|"&amp;$D1407,Empresas!$C$6:$CC$92,$G1407+6+1,0),0))))</f>
        <v>0</v>
      </c>
      <c r="AD1407" s="147">
        <f>IF(AND($I1407="Si",M1407=1),1,IF(AND($I1407="Fisico",M1407=1),1,IF(AND(M1407=1,$I1407="Electronico"),2,IF(M1407=1,VLOOKUP($C1407&amp;"|"&amp;$B1407&amp;"|"&amp;$D1407,Empresas!$C$6:$CC$92,$G1407+6+1,0),0))))</f>
        <v>0</v>
      </c>
      <c r="AE1407" s="147">
        <f>IF(AND($I1407="Si",N1407=1),1,IF(AND($I1407="Fisico",N1407=1),1,IF(AND(N1407=1,$I1407="Electronico"),2,IF(N1407=1,VLOOKUP($C1407&amp;"|"&amp;$B1407&amp;"|"&amp;$D1407,Empresas!$C$6:$CC$92,$G1407+6+1,0),0))))</f>
        <v>0</v>
      </c>
      <c r="AF1407" s="147">
        <f>IF(AND($I1407="Si",O1407=1),1,IF(AND($I1407="Fisico",O1407=1),1,IF(AND(O1407=1,$I1407="Electronico"),2,IF(O1407=1,VLOOKUP($C1407&amp;"|"&amp;$B1407&amp;"|"&amp;$D1407,Empresas!$C$6:$CC$92,$G1407+6+1,0),0))))</f>
        <v>0</v>
      </c>
      <c r="AG1407" s="147">
        <f>IF(AND($I1407="Si",P1407=1),1,IF(AND($I1407="Fisico",P1407=1),1,IF(AND(P1407=1,$I1407="Electronico"),2,IF(P1407=1,VLOOKUP($C1407&amp;"|"&amp;$B1407&amp;"|"&amp;$D1407,Empresas!$C$6:$CC$92,$G1407+6+1,0),0))))</f>
        <v>0</v>
      </c>
      <c r="AH1407" s="147">
        <f>IF(AND($I1407="Si",Q1407=1),1,IF(AND($I1407="Fisico",Q1407=1),1,IF(AND(Q1407=1,$I1407="Electronico"),2,IF(Q1407=1,VLOOKUP($C1407&amp;"|"&amp;$B1407&amp;"|"&amp;$D1407,Empresas!$C$6:$CC$92,$G1407+6+1,0),0))))</f>
        <v>0</v>
      </c>
      <c r="AI1407" s="147">
        <f>IF(AND($I1407="Si",R1407=1),1,IF(AND($I1407="Fisico",R1407=1),1,IF(AND(R1407=1,$I1407="Electronico"),2,IF(R1407=1,VLOOKUP($C1407&amp;"|"&amp;$B1407&amp;"|"&amp;$D1407,Empresas!$C$6:$CC$92,$G1407+6+1,0),0))))</f>
        <v>0</v>
      </c>
      <c r="AJ1407" s="147">
        <f>IF(AND($I1407="Si",S1407=1),1,IF(AND($I1407="Fisico",S1407=1),1,IF(AND(S1407=1,$I1407="Electronico"),2,IF(S1407=1,VLOOKUP($C1407&amp;"|"&amp;$B1407&amp;"|"&amp;$D1407,Empresas!$C$6:$CC$92,$G1407+6+1,0),0))))</f>
        <v>0</v>
      </c>
      <c r="AK1407" s="147">
        <f>IF(AND($I1407="Si",T1407=1),1,IF(AND($I1407="Fisico",T1407=1),1,IF(AND(T1407=1,$I1407="Electronico"),2,IF(T1407=1,VLOOKUP($C1407&amp;"|"&amp;$B1407&amp;"|"&amp;$D1407,Empresas!$C$6:$CC$92,$G1407+6+1,0),0))))</f>
        <v>0</v>
      </c>
      <c r="AL1407" s="147">
        <f>IF(AND($I1407="Si",U1407=1),1,IF(AND($I1407="Fisico",U1407=1),1,IF(AND(U1407=1,$I1407="Electronico"),2,IF(U1407=1,VLOOKUP($C1407&amp;"|"&amp;$B1407&amp;"|"&amp;$D1407,Empresas!$C$6:$CC$92,$G1407+6+1,0),0))))</f>
        <v>0</v>
      </c>
      <c r="AM1407" s="149">
        <f t="shared" si="222"/>
        <v>0</v>
      </c>
      <c r="AN1407" s="149">
        <f t="shared" si="223"/>
        <v>0</v>
      </c>
      <c r="AO1407" s="152">
        <f t="shared" si="224"/>
        <v>0</v>
      </c>
    </row>
    <row r="1408" spans="1:41" x14ac:dyDescent="0.25">
      <c r="A1408" s="137" t="str">
        <f>VLOOKUP(D1408,Empresas!$D$7:$F$91,3,0)</f>
        <v>Omar</v>
      </c>
      <c r="B1408" s="138" t="str">
        <f>VLOOKUP(D1408,Empresas!$D$7:$G$91,4,0)</f>
        <v>Marisol</v>
      </c>
      <c r="C1408" s="138" t="s">
        <v>544</v>
      </c>
      <c r="D1408" s="138" t="s">
        <v>252</v>
      </c>
      <c r="E1408" s="138" t="str">
        <f>VLOOKUP(D1408,Empresas!$D$7:$E$92,2,0)</f>
        <v>PRODUCCIONES MEDIO PELO S.A.C.</v>
      </c>
      <c r="F1408" s="138" t="s">
        <v>163</v>
      </c>
      <c r="G1408" s="139">
        <f t="shared" si="230"/>
        <v>22</v>
      </c>
      <c r="H1408" s="139" t="str">
        <f>VLOOKUP(D1408,Empresas!$D$6:$L$92,7,0)</f>
        <v>Mensual</v>
      </c>
      <c r="I1408" s="138" t="str">
        <f>VLOOKUP(VLOOKUP(D1408&amp;"|"&amp;B1408,Empresas!$I$7:$CB$92,G1408,0),Tablas!$A$3:$B$5,2,0)</f>
        <v>Registro y analisis</v>
      </c>
      <c r="J1408" s="78">
        <v>1</v>
      </c>
      <c r="K1408" s="78">
        <v>1</v>
      </c>
      <c r="L1408" s="78">
        <v>1</v>
      </c>
      <c r="M1408" s="78">
        <v>1</v>
      </c>
      <c r="N1408" s="78">
        <v>1</v>
      </c>
      <c r="O1408" s="78">
        <v>1</v>
      </c>
      <c r="P1408" s="78">
        <v>1</v>
      </c>
      <c r="Q1408" s="78">
        <v>1</v>
      </c>
      <c r="R1408" s="78"/>
      <c r="S1408" s="78"/>
      <c r="T1408" s="78"/>
      <c r="U1408" s="78"/>
      <c r="V1408" s="78" t="str">
        <f>VLOOKUP(D1408,Empresas!$D$7:$CF$91,81,0)</f>
        <v>A</v>
      </c>
      <c r="W1408" s="78" t="str">
        <f>VLOOKUP(D1408,Empresas!$D$7:$M$91,10,0)</f>
        <v>Rer</v>
      </c>
      <c r="X1408" s="69" t="str">
        <f t="shared" si="220"/>
        <v>SI</v>
      </c>
      <c r="Y1408" s="153" t="str">
        <f t="shared" si="221"/>
        <v>Si aplica</v>
      </c>
      <c r="Z1408" s="147">
        <f>IF(Y1408="No aplica",0,IF(I1408="no",0,IF(I1408="No aplica",0,IF(I1408="Si",1,IF(I1408="Fisico",1,IF(I1408="Electronico",2,VLOOKUP(C1408&amp;"|"&amp;B1408&amp;"|"&amp;D1408,Empresas!$C$6:$CC$92,G1408+6+1,0)))))))</f>
        <v>2</v>
      </c>
      <c r="AA1408" s="147">
        <f>IF(AND($I1408="Si",J1408=1),1,IF(AND($I1408="Fisico",J1408=1),1,IF(AND(J1408=1,$I1408="Electronico"),2,IF(J1408=1,VLOOKUP($C1408&amp;"|"&amp;$B1408&amp;"|"&amp;$D1408,Empresas!$C$6:$CC$92,$G1408+6+1,0),0))))</f>
        <v>2</v>
      </c>
      <c r="AB1408" s="147">
        <f>IF(AND($I1408="Si",K1408=1),1,IF(AND($I1408="Fisico",K1408=1),1,IF(AND(K1408=1,$I1408="Electronico"),2,IF(K1408=1,VLOOKUP($C1408&amp;"|"&amp;$B1408&amp;"|"&amp;$D1408,Empresas!$C$6:$CC$92,$G1408+6+1,0),0))))</f>
        <v>2</v>
      </c>
      <c r="AC1408" s="147">
        <f>IF(AND($I1408="Si",L1408=1),1,IF(AND($I1408="Fisico",L1408=1),1,IF(AND(L1408=1,$I1408="Electronico"),2,IF(L1408=1,VLOOKUP($C1408&amp;"|"&amp;$B1408&amp;"|"&amp;$D1408,Empresas!$C$6:$CC$92,$G1408+6+1,0),0))))</f>
        <v>2</v>
      </c>
      <c r="AD1408" s="147">
        <f>IF(AND($I1408="Si",M1408=1),1,IF(AND($I1408="Fisico",M1408=1),1,IF(AND(M1408=1,$I1408="Electronico"),2,IF(M1408=1,VLOOKUP($C1408&amp;"|"&amp;$B1408&amp;"|"&amp;$D1408,Empresas!$C$6:$CC$92,$G1408+6+1,0),0))))</f>
        <v>2</v>
      </c>
      <c r="AE1408" s="147">
        <f>IF(AND($I1408="Si",N1408=1),1,IF(AND($I1408="Fisico",N1408=1),1,IF(AND(N1408=1,$I1408="Electronico"),2,IF(N1408=1,VLOOKUP($C1408&amp;"|"&amp;$B1408&amp;"|"&amp;$D1408,Empresas!$C$6:$CC$92,$G1408+6+1,0),0))))</f>
        <v>2</v>
      </c>
      <c r="AF1408" s="147">
        <f>IF(AND($I1408="Si",O1408=1),1,IF(AND($I1408="Fisico",O1408=1),1,IF(AND(O1408=1,$I1408="Electronico"),2,IF(O1408=1,VLOOKUP($C1408&amp;"|"&amp;$B1408&amp;"|"&amp;$D1408,Empresas!$C$6:$CC$92,$G1408+6+1,0),0))))</f>
        <v>2</v>
      </c>
      <c r="AG1408" s="147">
        <f>IF(AND($I1408="Si",P1408=1),1,IF(AND($I1408="Fisico",P1408=1),1,IF(AND(P1408=1,$I1408="Electronico"),2,IF(P1408=1,VLOOKUP($C1408&amp;"|"&amp;$B1408&amp;"|"&amp;$D1408,Empresas!$C$6:$CC$92,$G1408+6+1,0),0))))</f>
        <v>2</v>
      </c>
      <c r="AH1408" s="147">
        <f>IF(AND($I1408="Si",Q1408=1),1,IF(AND($I1408="Fisico",Q1408=1),1,IF(AND(Q1408=1,$I1408="Electronico"),2,IF(Q1408=1,VLOOKUP($C1408&amp;"|"&amp;$B1408&amp;"|"&amp;$D1408,Empresas!$C$6:$CC$92,$G1408+6+1,0),0))))</f>
        <v>2</v>
      </c>
      <c r="AI1408" s="147">
        <f>IF(AND($I1408="Si",R1408=1),1,IF(AND($I1408="Fisico",R1408=1),1,IF(AND(R1408=1,$I1408="Electronico"),2,IF(R1408=1,VLOOKUP($C1408&amp;"|"&amp;$B1408&amp;"|"&amp;$D1408,Empresas!$C$6:$CC$92,$G1408+6+1,0),0))))</f>
        <v>0</v>
      </c>
      <c r="AJ1408" s="147">
        <f>IF(AND($I1408="Si",S1408=1),1,IF(AND($I1408="Fisico",S1408=1),1,IF(AND(S1408=1,$I1408="Electronico"),2,IF(S1408=1,VLOOKUP($C1408&amp;"|"&amp;$B1408&amp;"|"&amp;$D1408,Empresas!$C$6:$CC$92,$G1408+6+1,0),0))))</f>
        <v>0</v>
      </c>
      <c r="AK1408" s="147">
        <f>IF(AND($I1408="Si",T1408=1),1,IF(AND($I1408="Fisico",T1408=1),1,IF(AND(T1408=1,$I1408="Electronico"),2,IF(T1408=1,VLOOKUP($C1408&amp;"|"&amp;$B1408&amp;"|"&amp;$D1408,Empresas!$C$6:$CC$92,$G1408+6+1,0),0))))</f>
        <v>0</v>
      </c>
      <c r="AL1408" s="147">
        <f>IF(AND($I1408="Si",U1408=1),1,IF(AND($I1408="Fisico",U1408=1),1,IF(AND(U1408=1,$I1408="Electronico"),2,IF(U1408=1,VLOOKUP($C1408&amp;"|"&amp;$B1408&amp;"|"&amp;$D1408,Empresas!$C$6:$CC$92,$G1408+6+1,0),0))))</f>
        <v>0</v>
      </c>
      <c r="AM1408" s="149">
        <f t="shared" si="222"/>
        <v>16</v>
      </c>
      <c r="AN1408" s="149">
        <f t="shared" si="223"/>
        <v>16</v>
      </c>
      <c r="AO1408" s="152">
        <f t="shared" si="224"/>
        <v>1</v>
      </c>
    </row>
    <row r="1409" spans="1:41" x14ac:dyDescent="0.25">
      <c r="A1409" s="137" t="str">
        <f>VLOOKUP(D1409,Empresas!$D$7:$F$91,3,0)</f>
        <v>Omar</v>
      </c>
      <c r="B1409" s="138" t="str">
        <f>VLOOKUP(D1409,Empresas!$D$7:$G$91,4,0)</f>
        <v>Marisol</v>
      </c>
      <c r="C1409" s="138" t="s">
        <v>544</v>
      </c>
      <c r="D1409" s="138" t="s">
        <v>252</v>
      </c>
      <c r="E1409" s="138" t="str">
        <f>VLOOKUP(D1409,Empresas!$D$7:$E$92,2,0)</f>
        <v>PRODUCCIONES MEDIO PELO S.A.C.</v>
      </c>
      <c r="F1409" s="138" t="s">
        <v>164</v>
      </c>
      <c r="G1409" s="139">
        <f t="shared" si="230"/>
        <v>25</v>
      </c>
      <c r="H1409" s="139" t="str">
        <f>VLOOKUP(D1409,Empresas!$D$6:$L$92,7,0)</f>
        <v>Mensual</v>
      </c>
      <c r="I1409" s="138" t="str">
        <f>VLOOKUP(VLOOKUP(D1409&amp;"|"&amp;B1409,Empresas!$I$7:$CB$92,G1409,0),Tablas!$A$3:$B$5,2,0)</f>
        <v>No aplica</v>
      </c>
      <c r="J1409" s="78"/>
      <c r="K1409" s="78"/>
      <c r="L1409" s="78"/>
      <c r="M1409" s="78"/>
      <c r="N1409" s="78"/>
      <c r="O1409" s="78"/>
      <c r="P1409" s="78"/>
      <c r="Q1409" s="78"/>
      <c r="R1409" s="78"/>
      <c r="S1409" s="78"/>
      <c r="T1409" s="78"/>
      <c r="U1409" s="78"/>
      <c r="V1409" s="78" t="str">
        <f>VLOOKUP(D1409,Empresas!$D$7:$CF$91,81,0)</f>
        <v>A</v>
      </c>
      <c r="W1409" s="78" t="str">
        <f>VLOOKUP(D1409,Empresas!$D$7:$M$91,10,0)</f>
        <v>Rer</v>
      </c>
      <c r="X1409" s="69" t="str">
        <f t="shared" si="220"/>
        <v>SI</v>
      </c>
      <c r="Y1409" s="153" t="str">
        <f t="shared" si="221"/>
        <v>No aplica</v>
      </c>
      <c r="Z1409" s="147">
        <f>IF(Y1409="No aplica",0,IF(I1409="no",0,IF(I1409="No aplica",0,IF(I1409="Si",1,IF(I1409="Fisico",1,IF(I1409="Electronico",2,VLOOKUP(C1409&amp;"|"&amp;B1409&amp;"|"&amp;D1409,Empresas!$C$6:$CC$92,G1409+6+1,0)))))))</f>
        <v>0</v>
      </c>
      <c r="AA1409" s="147">
        <f>IF(AND($I1409="Si",J1409=1),1,IF(AND($I1409="Fisico",J1409=1),1,IF(AND(J1409=1,$I1409="Electronico"),2,IF(J1409=1,VLOOKUP($C1409&amp;"|"&amp;$B1409&amp;"|"&amp;$D1409,Empresas!$C$6:$CC$92,$G1409+6+1,0),0))))</f>
        <v>0</v>
      </c>
      <c r="AB1409" s="147">
        <f>IF(AND($I1409="Si",K1409=1),1,IF(AND($I1409="Fisico",K1409=1),1,IF(AND(K1409=1,$I1409="Electronico"),2,IF(K1409=1,VLOOKUP($C1409&amp;"|"&amp;$B1409&amp;"|"&amp;$D1409,Empresas!$C$6:$CC$92,$G1409+6+1,0),0))))</f>
        <v>0</v>
      </c>
      <c r="AC1409" s="147">
        <f>IF(AND($I1409="Si",L1409=1),1,IF(AND($I1409="Fisico",L1409=1),1,IF(AND(L1409=1,$I1409="Electronico"),2,IF(L1409=1,VLOOKUP($C1409&amp;"|"&amp;$B1409&amp;"|"&amp;$D1409,Empresas!$C$6:$CC$92,$G1409+6+1,0),0))))</f>
        <v>0</v>
      </c>
      <c r="AD1409" s="147">
        <f>IF(AND($I1409="Si",M1409=1),1,IF(AND($I1409="Fisico",M1409=1),1,IF(AND(M1409=1,$I1409="Electronico"),2,IF(M1409=1,VLOOKUP($C1409&amp;"|"&amp;$B1409&amp;"|"&amp;$D1409,Empresas!$C$6:$CC$92,$G1409+6+1,0),0))))</f>
        <v>0</v>
      </c>
      <c r="AE1409" s="147">
        <f>IF(AND($I1409="Si",N1409=1),1,IF(AND($I1409="Fisico",N1409=1),1,IF(AND(N1409=1,$I1409="Electronico"),2,IF(N1409=1,VLOOKUP($C1409&amp;"|"&amp;$B1409&amp;"|"&amp;$D1409,Empresas!$C$6:$CC$92,$G1409+6+1,0),0))))</f>
        <v>0</v>
      </c>
      <c r="AF1409" s="147">
        <f>IF(AND($I1409="Si",O1409=1),1,IF(AND($I1409="Fisico",O1409=1),1,IF(AND(O1409=1,$I1409="Electronico"),2,IF(O1409=1,VLOOKUP($C1409&amp;"|"&amp;$B1409&amp;"|"&amp;$D1409,Empresas!$C$6:$CC$92,$G1409+6+1,0),0))))</f>
        <v>0</v>
      </c>
      <c r="AG1409" s="147">
        <f>IF(AND($I1409="Si",P1409=1),1,IF(AND($I1409="Fisico",P1409=1),1,IF(AND(P1409=1,$I1409="Electronico"),2,IF(P1409=1,VLOOKUP($C1409&amp;"|"&amp;$B1409&amp;"|"&amp;$D1409,Empresas!$C$6:$CC$92,$G1409+6+1,0),0))))</f>
        <v>0</v>
      </c>
      <c r="AH1409" s="147">
        <f>IF(AND($I1409="Si",Q1409=1),1,IF(AND($I1409="Fisico",Q1409=1),1,IF(AND(Q1409=1,$I1409="Electronico"),2,IF(Q1409=1,VLOOKUP($C1409&amp;"|"&amp;$B1409&amp;"|"&amp;$D1409,Empresas!$C$6:$CC$92,$G1409+6+1,0),0))))</f>
        <v>0</v>
      </c>
      <c r="AI1409" s="147">
        <f>IF(AND($I1409="Si",R1409=1),1,IF(AND($I1409="Fisico",R1409=1),1,IF(AND(R1409=1,$I1409="Electronico"),2,IF(R1409=1,VLOOKUP($C1409&amp;"|"&amp;$B1409&amp;"|"&amp;$D1409,Empresas!$C$6:$CC$92,$G1409+6+1,0),0))))</f>
        <v>0</v>
      </c>
      <c r="AJ1409" s="147">
        <f>IF(AND($I1409="Si",S1409=1),1,IF(AND($I1409="Fisico",S1409=1),1,IF(AND(S1409=1,$I1409="Electronico"),2,IF(S1409=1,VLOOKUP($C1409&amp;"|"&amp;$B1409&amp;"|"&amp;$D1409,Empresas!$C$6:$CC$92,$G1409+6+1,0),0))))</f>
        <v>0</v>
      </c>
      <c r="AK1409" s="147">
        <f>IF(AND($I1409="Si",T1409=1),1,IF(AND($I1409="Fisico",T1409=1),1,IF(AND(T1409=1,$I1409="Electronico"),2,IF(T1409=1,VLOOKUP($C1409&amp;"|"&amp;$B1409&amp;"|"&amp;$D1409,Empresas!$C$6:$CC$92,$G1409+6+1,0),0))))</f>
        <v>0</v>
      </c>
      <c r="AL1409" s="147">
        <f>IF(AND($I1409="Si",U1409=1),1,IF(AND($I1409="Fisico",U1409=1),1,IF(AND(U1409=1,$I1409="Electronico"),2,IF(U1409=1,VLOOKUP($C1409&amp;"|"&amp;$B1409&amp;"|"&amp;$D1409,Empresas!$C$6:$CC$92,$G1409+6+1,0),0))))</f>
        <v>0</v>
      </c>
      <c r="AM1409" s="149">
        <f t="shared" si="222"/>
        <v>0</v>
      </c>
      <c r="AN1409" s="149">
        <f t="shared" si="223"/>
        <v>0</v>
      </c>
      <c r="AO1409" s="152">
        <f t="shared" si="224"/>
        <v>0</v>
      </c>
    </row>
    <row r="1410" spans="1:41" x14ac:dyDescent="0.25">
      <c r="A1410" s="137" t="str">
        <f>VLOOKUP(D1410,Empresas!$D$7:$F$91,3,0)</f>
        <v>Omar</v>
      </c>
      <c r="B1410" s="138" t="str">
        <f>VLOOKUP(D1410,Empresas!$D$7:$G$91,4,0)</f>
        <v>Marisol</v>
      </c>
      <c r="C1410" s="138" t="s">
        <v>544</v>
      </c>
      <c r="D1410" s="138" t="s">
        <v>252</v>
      </c>
      <c r="E1410" s="138" t="str">
        <f>VLOOKUP(D1410,Empresas!$D$7:$E$92,2,0)</f>
        <v>PRODUCCIONES MEDIO PELO S.A.C.</v>
      </c>
      <c r="F1410" s="138" t="s">
        <v>165</v>
      </c>
      <c r="G1410" s="139">
        <f t="shared" si="230"/>
        <v>28</v>
      </c>
      <c r="H1410" s="139" t="str">
        <f>VLOOKUP(D1410,Empresas!$D$6:$L$92,7,0)</f>
        <v>Mensual</v>
      </c>
      <c r="I1410" s="138" t="str">
        <f>VLOOKUP(VLOOKUP(D1410&amp;"|"&amp;B1410,Empresas!$I$7:$CB$92,G1410,0),Tablas!$A$3:$B$5,2,0)</f>
        <v>No aplica</v>
      </c>
      <c r="J1410" s="78"/>
      <c r="K1410" s="78"/>
      <c r="L1410" s="78"/>
      <c r="M1410" s="78"/>
      <c r="N1410" s="78"/>
      <c r="O1410" s="78"/>
      <c r="P1410" s="78"/>
      <c r="Q1410" s="78"/>
      <c r="R1410" s="78"/>
      <c r="S1410" s="78"/>
      <c r="T1410" s="78"/>
      <c r="U1410" s="78"/>
      <c r="V1410" s="78" t="str">
        <f>VLOOKUP(D1410,Empresas!$D$7:$CF$91,81,0)</f>
        <v>A</v>
      </c>
      <c r="W1410" s="78" t="str">
        <f>VLOOKUP(D1410,Empresas!$D$7:$M$91,10,0)</f>
        <v>Rer</v>
      </c>
      <c r="X1410" s="69" t="str">
        <f t="shared" si="220"/>
        <v>SI</v>
      </c>
      <c r="Y1410" s="153" t="str">
        <f t="shared" si="221"/>
        <v>No aplica</v>
      </c>
      <c r="Z1410" s="147">
        <f>IF(Y1410="No aplica",0,IF(I1410="no",0,IF(I1410="No aplica",0,IF(I1410="Si",1,IF(I1410="Fisico",1,IF(I1410="Electronico",2,VLOOKUP(C1410&amp;"|"&amp;B1410&amp;"|"&amp;D1410,Empresas!$C$6:$CC$92,G1410+6+1,0)))))))</f>
        <v>0</v>
      </c>
      <c r="AA1410" s="147">
        <f>IF(AND($I1410="Si",J1410=1),1,IF(AND($I1410="Fisico",J1410=1),1,IF(AND(J1410=1,$I1410="Electronico"),2,IF(J1410=1,VLOOKUP($C1410&amp;"|"&amp;$B1410&amp;"|"&amp;$D1410,Empresas!$C$6:$CC$92,$G1410+6+1,0),0))))</f>
        <v>0</v>
      </c>
      <c r="AB1410" s="147">
        <f>IF(AND($I1410="Si",K1410=1),1,IF(AND($I1410="Fisico",K1410=1),1,IF(AND(K1410=1,$I1410="Electronico"),2,IF(K1410=1,VLOOKUP($C1410&amp;"|"&amp;$B1410&amp;"|"&amp;$D1410,Empresas!$C$6:$CC$92,$G1410+6+1,0),0))))</f>
        <v>0</v>
      </c>
      <c r="AC1410" s="147">
        <f>IF(AND($I1410="Si",L1410=1),1,IF(AND($I1410="Fisico",L1410=1),1,IF(AND(L1410=1,$I1410="Electronico"),2,IF(L1410=1,VLOOKUP($C1410&amp;"|"&amp;$B1410&amp;"|"&amp;$D1410,Empresas!$C$6:$CC$92,$G1410+6+1,0),0))))</f>
        <v>0</v>
      </c>
      <c r="AD1410" s="147">
        <f>IF(AND($I1410="Si",M1410=1),1,IF(AND($I1410="Fisico",M1410=1),1,IF(AND(M1410=1,$I1410="Electronico"),2,IF(M1410=1,VLOOKUP($C1410&amp;"|"&amp;$B1410&amp;"|"&amp;$D1410,Empresas!$C$6:$CC$92,$G1410+6+1,0),0))))</f>
        <v>0</v>
      </c>
      <c r="AE1410" s="147">
        <f>IF(AND($I1410="Si",N1410=1),1,IF(AND($I1410="Fisico",N1410=1),1,IF(AND(N1410=1,$I1410="Electronico"),2,IF(N1410=1,VLOOKUP($C1410&amp;"|"&amp;$B1410&amp;"|"&amp;$D1410,Empresas!$C$6:$CC$92,$G1410+6+1,0),0))))</f>
        <v>0</v>
      </c>
      <c r="AF1410" s="147">
        <f>IF(AND($I1410="Si",O1410=1),1,IF(AND($I1410="Fisico",O1410=1),1,IF(AND(O1410=1,$I1410="Electronico"),2,IF(O1410=1,VLOOKUP($C1410&amp;"|"&amp;$B1410&amp;"|"&amp;$D1410,Empresas!$C$6:$CC$92,$G1410+6+1,0),0))))</f>
        <v>0</v>
      </c>
      <c r="AG1410" s="147">
        <f>IF(AND($I1410="Si",P1410=1),1,IF(AND($I1410="Fisico",P1410=1),1,IF(AND(P1410=1,$I1410="Electronico"),2,IF(P1410=1,VLOOKUP($C1410&amp;"|"&amp;$B1410&amp;"|"&amp;$D1410,Empresas!$C$6:$CC$92,$G1410+6+1,0),0))))</f>
        <v>0</v>
      </c>
      <c r="AH1410" s="147">
        <f>IF(AND($I1410="Si",Q1410=1),1,IF(AND($I1410="Fisico",Q1410=1),1,IF(AND(Q1410=1,$I1410="Electronico"),2,IF(Q1410=1,VLOOKUP($C1410&amp;"|"&amp;$B1410&amp;"|"&amp;$D1410,Empresas!$C$6:$CC$92,$G1410+6+1,0),0))))</f>
        <v>0</v>
      </c>
      <c r="AI1410" s="147">
        <f>IF(AND($I1410="Si",R1410=1),1,IF(AND($I1410="Fisico",R1410=1),1,IF(AND(R1410=1,$I1410="Electronico"),2,IF(R1410=1,VLOOKUP($C1410&amp;"|"&amp;$B1410&amp;"|"&amp;$D1410,Empresas!$C$6:$CC$92,$G1410+6+1,0),0))))</f>
        <v>0</v>
      </c>
      <c r="AJ1410" s="147">
        <f>IF(AND($I1410="Si",S1410=1),1,IF(AND($I1410="Fisico",S1410=1),1,IF(AND(S1410=1,$I1410="Electronico"),2,IF(S1410=1,VLOOKUP($C1410&amp;"|"&amp;$B1410&amp;"|"&amp;$D1410,Empresas!$C$6:$CC$92,$G1410+6+1,0),0))))</f>
        <v>0</v>
      </c>
      <c r="AK1410" s="147">
        <f>IF(AND($I1410="Si",T1410=1),1,IF(AND($I1410="Fisico",T1410=1),1,IF(AND(T1410=1,$I1410="Electronico"),2,IF(T1410=1,VLOOKUP($C1410&amp;"|"&amp;$B1410&amp;"|"&amp;$D1410,Empresas!$C$6:$CC$92,$G1410+6+1,0),0))))</f>
        <v>0</v>
      </c>
      <c r="AL1410" s="147">
        <f>IF(AND($I1410="Si",U1410=1),1,IF(AND($I1410="Fisico",U1410=1),1,IF(AND(U1410=1,$I1410="Electronico"),2,IF(U1410=1,VLOOKUP($C1410&amp;"|"&amp;$B1410&amp;"|"&amp;$D1410,Empresas!$C$6:$CC$92,$G1410+6+1,0),0))))</f>
        <v>0</v>
      </c>
      <c r="AM1410" s="149">
        <f t="shared" si="222"/>
        <v>0</v>
      </c>
      <c r="AN1410" s="149">
        <f t="shared" si="223"/>
        <v>0</v>
      </c>
      <c r="AO1410" s="152">
        <f t="shared" si="224"/>
        <v>0</v>
      </c>
    </row>
    <row r="1411" spans="1:41" x14ac:dyDescent="0.25">
      <c r="A1411" s="137" t="str">
        <f>VLOOKUP(D1411,Empresas!$D$7:$F$91,3,0)</f>
        <v>Omar</v>
      </c>
      <c r="B1411" s="138" t="str">
        <f>VLOOKUP(D1411,Empresas!$D$7:$G$91,4,0)</f>
        <v>Marisol</v>
      </c>
      <c r="C1411" s="138" t="s">
        <v>544</v>
      </c>
      <c r="D1411" s="138" t="s">
        <v>252</v>
      </c>
      <c r="E1411" s="138" t="str">
        <f>VLOOKUP(D1411,Empresas!$D$7:$E$92,2,0)</f>
        <v>PRODUCCIONES MEDIO PELO S.A.C.</v>
      </c>
      <c r="F1411" s="138" t="s">
        <v>166</v>
      </c>
      <c r="G1411" s="139">
        <f t="shared" si="230"/>
        <v>31</v>
      </c>
      <c r="H1411" s="139" t="str">
        <f>VLOOKUP(D1411,Empresas!$D$6:$L$92,7,0)</f>
        <v>Mensual</v>
      </c>
      <c r="I1411" s="138" t="str">
        <f>VLOOKUP(VLOOKUP(D1411&amp;"|"&amp;B1411,Empresas!$I$7:$CB$92,G1411,0),Tablas!$A$3:$B$5,2,0)</f>
        <v>No aplica</v>
      </c>
      <c r="J1411" s="78"/>
      <c r="K1411" s="78"/>
      <c r="L1411" s="78"/>
      <c r="M1411" s="78"/>
      <c r="N1411" s="78"/>
      <c r="O1411" s="78"/>
      <c r="P1411" s="78"/>
      <c r="Q1411" s="78"/>
      <c r="R1411" s="78"/>
      <c r="S1411" s="78"/>
      <c r="T1411" s="78"/>
      <c r="U1411" s="78"/>
      <c r="V1411" s="78" t="str">
        <f>VLOOKUP(D1411,Empresas!$D$7:$CF$91,81,0)</f>
        <v>A</v>
      </c>
      <c r="W1411" s="78" t="str">
        <f>VLOOKUP(D1411,Empresas!$D$7:$M$91,10,0)</f>
        <v>Rer</v>
      </c>
      <c r="X1411" s="69" t="str">
        <f t="shared" si="220"/>
        <v>SI</v>
      </c>
      <c r="Y1411" s="153" t="str">
        <f t="shared" si="221"/>
        <v>No aplica</v>
      </c>
      <c r="Z1411" s="147">
        <f>IF(Y1411="No aplica",0,IF(I1411="no",0,IF(I1411="No aplica",0,IF(I1411="Si",1,IF(I1411="Fisico",1,IF(I1411="Electronico",2,VLOOKUP(C1411&amp;"|"&amp;B1411&amp;"|"&amp;D1411,Empresas!$C$6:$CC$92,G1411+6+1,0)))))))</f>
        <v>0</v>
      </c>
      <c r="AA1411" s="147">
        <f>IF(AND($I1411="Si",J1411=1),1,IF(AND($I1411="Fisico",J1411=1),1,IF(AND(J1411=1,$I1411="Electronico"),2,IF(J1411=1,VLOOKUP($C1411&amp;"|"&amp;$B1411&amp;"|"&amp;$D1411,Empresas!$C$6:$CC$92,$G1411+6+1,0),0))))</f>
        <v>0</v>
      </c>
      <c r="AB1411" s="147">
        <f>IF(AND($I1411="Si",K1411=1),1,IF(AND($I1411="Fisico",K1411=1),1,IF(AND(K1411=1,$I1411="Electronico"),2,IF(K1411=1,VLOOKUP($C1411&amp;"|"&amp;$B1411&amp;"|"&amp;$D1411,Empresas!$C$6:$CC$92,$G1411+6+1,0),0))))</f>
        <v>0</v>
      </c>
      <c r="AC1411" s="147">
        <f>IF(AND($I1411="Si",L1411=1),1,IF(AND($I1411="Fisico",L1411=1),1,IF(AND(L1411=1,$I1411="Electronico"),2,IF(L1411=1,VLOOKUP($C1411&amp;"|"&amp;$B1411&amp;"|"&amp;$D1411,Empresas!$C$6:$CC$92,$G1411+6+1,0),0))))</f>
        <v>0</v>
      </c>
      <c r="AD1411" s="147">
        <f>IF(AND($I1411="Si",M1411=1),1,IF(AND($I1411="Fisico",M1411=1),1,IF(AND(M1411=1,$I1411="Electronico"),2,IF(M1411=1,VLOOKUP($C1411&amp;"|"&amp;$B1411&amp;"|"&amp;$D1411,Empresas!$C$6:$CC$92,$G1411+6+1,0),0))))</f>
        <v>0</v>
      </c>
      <c r="AE1411" s="147">
        <f>IF(AND($I1411="Si",N1411=1),1,IF(AND($I1411="Fisico",N1411=1),1,IF(AND(N1411=1,$I1411="Electronico"),2,IF(N1411=1,VLOOKUP($C1411&amp;"|"&amp;$B1411&amp;"|"&amp;$D1411,Empresas!$C$6:$CC$92,$G1411+6+1,0),0))))</f>
        <v>0</v>
      </c>
      <c r="AF1411" s="147">
        <f>IF(AND($I1411="Si",O1411=1),1,IF(AND($I1411="Fisico",O1411=1),1,IF(AND(O1411=1,$I1411="Electronico"),2,IF(O1411=1,VLOOKUP($C1411&amp;"|"&amp;$B1411&amp;"|"&amp;$D1411,Empresas!$C$6:$CC$92,$G1411+6+1,0),0))))</f>
        <v>0</v>
      </c>
      <c r="AG1411" s="147">
        <f>IF(AND($I1411="Si",P1411=1),1,IF(AND($I1411="Fisico",P1411=1),1,IF(AND(P1411=1,$I1411="Electronico"),2,IF(P1411=1,VLOOKUP($C1411&amp;"|"&amp;$B1411&amp;"|"&amp;$D1411,Empresas!$C$6:$CC$92,$G1411+6+1,0),0))))</f>
        <v>0</v>
      </c>
      <c r="AH1411" s="147">
        <f>IF(AND($I1411="Si",Q1411=1),1,IF(AND($I1411="Fisico",Q1411=1),1,IF(AND(Q1411=1,$I1411="Electronico"),2,IF(Q1411=1,VLOOKUP($C1411&amp;"|"&amp;$B1411&amp;"|"&amp;$D1411,Empresas!$C$6:$CC$92,$G1411+6+1,0),0))))</f>
        <v>0</v>
      </c>
      <c r="AI1411" s="147">
        <f>IF(AND($I1411="Si",R1411=1),1,IF(AND($I1411="Fisico",R1411=1),1,IF(AND(R1411=1,$I1411="Electronico"),2,IF(R1411=1,VLOOKUP($C1411&amp;"|"&amp;$B1411&amp;"|"&amp;$D1411,Empresas!$C$6:$CC$92,$G1411+6+1,0),0))))</f>
        <v>0</v>
      </c>
      <c r="AJ1411" s="147">
        <f>IF(AND($I1411="Si",S1411=1),1,IF(AND($I1411="Fisico",S1411=1),1,IF(AND(S1411=1,$I1411="Electronico"),2,IF(S1411=1,VLOOKUP($C1411&amp;"|"&amp;$B1411&amp;"|"&amp;$D1411,Empresas!$C$6:$CC$92,$G1411+6+1,0),0))))</f>
        <v>0</v>
      </c>
      <c r="AK1411" s="147">
        <f>IF(AND($I1411="Si",T1411=1),1,IF(AND($I1411="Fisico",T1411=1),1,IF(AND(T1411=1,$I1411="Electronico"),2,IF(T1411=1,VLOOKUP($C1411&amp;"|"&amp;$B1411&amp;"|"&amp;$D1411,Empresas!$C$6:$CC$92,$G1411+6+1,0),0))))</f>
        <v>0</v>
      </c>
      <c r="AL1411" s="147">
        <f>IF(AND($I1411="Si",U1411=1),1,IF(AND($I1411="Fisico",U1411=1),1,IF(AND(U1411=1,$I1411="Electronico"),2,IF(U1411=1,VLOOKUP($C1411&amp;"|"&amp;$B1411&amp;"|"&amp;$D1411,Empresas!$C$6:$CC$92,$G1411+6+1,0),0))))</f>
        <v>0</v>
      </c>
      <c r="AM1411" s="149">
        <f t="shared" si="222"/>
        <v>0</v>
      </c>
      <c r="AN1411" s="149">
        <f t="shared" si="223"/>
        <v>0</v>
      </c>
      <c r="AO1411" s="152">
        <f t="shared" si="224"/>
        <v>0</v>
      </c>
    </row>
    <row r="1412" spans="1:41" x14ac:dyDescent="0.25">
      <c r="A1412" s="137" t="str">
        <f>VLOOKUP(D1412,Empresas!$D$7:$F$91,3,0)</f>
        <v>Omar</v>
      </c>
      <c r="B1412" s="138" t="str">
        <f>VLOOKUP(D1412,Empresas!$D$7:$G$91,4,0)</f>
        <v>Marisol</v>
      </c>
      <c r="C1412" s="138" t="s">
        <v>544</v>
      </c>
      <c r="D1412" s="138" t="s">
        <v>252</v>
      </c>
      <c r="E1412" s="138" t="str">
        <f>VLOOKUP(D1412,Empresas!$D$7:$E$92,2,0)</f>
        <v>PRODUCCIONES MEDIO PELO S.A.C.</v>
      </c>
      <c r="F1412" s="138" t="s">
        <v>167</v>
      </c>
      <c r="G1412" s="139">
        <f t="shared" si="230"/>
        <v>34</v>
      </c>
      <c r="H1412" s="139" t="str">
        <f>VLOOKUP(D1412,Empresas!$D$6:$L$92,7,0)</f>
        <v>Mensual</v>
      </c>
      <c r="I1412" s="138" t="str">
        <f>VLOOKUP(VLOOKUP(D1412&amp;"|"&amp;B1412,Empresas!$I$7:$CB$92,G1412,0),Tablas!$A$3:$B$5,2,0)</f>
        <v>No aplica</v>
      </c>
      <c r="J1412" s="78"/>
      <c r="K1412" s="78"/>
      <c r="L1412" s="78"/>
      <c r="M1412" s="78"/>
      <c r="N1412" s="78"/>
      <c r="O1412" s="78"/>
      <c r="P1412" s="78"/>
      <c r="Q1412" s="78"/>
      <c r="R1412" s="78"/>
      <c r="S1412" s="78"/>
      <c r="T1412" s="78"/>
      <c r="U1412" s="78"/>
      <c r="V1412" s="78" t="str">
        <f>VLOOKUP(D1412,Empresas!$D$7:$CF$91,81,0)</f>
        <v>A</v>
      </c>
      <c r="W1412" s="78" t="str">
        <f>VLOOKUP(D1412,Empresas!$D$7:$M$91,10,0)</f>
        <v>Rer</v>
      </c>
      <c r="X1412" s="69" t="str">
        <f t="shared" ref="X1412:X1475" si="231">IF(OR(LEFT(F1412,5)="02.06",LEFT(F1412,5)="02.08",LEFT(F1412,5)="02.09",LEFT(F1412,5)="02.10",LEFT(F1412,5)="02.11",LEFT(F1412,5)="03.08",LEFT(F1412,5)="03.09",LEFT(F1412,5)="03.10"),"NO","SI")</f>
        <v>SI</v>
      </c>
      <c r="Y1412" s="153" t="str">
        <f t="shared" ref="Y1412:Y1475" si="232">IF(SUM(J1412:U1412)=0,"No aplica","Si aplica")</f>
        <v>No aplica</v>
      </c>
      <c r="Z1412" s="147">
        <f>IF(Y1412="No aplica",0,IF(I1412="no",0,IF(I1412="No aplica",0,IF(I1412="Si",1,IF(I1412="Fisico",1,IF(I1412="Electronico",2,VLOOKUP(C1412&amp;"|"&amp;B1412&amp;"|"&amp;D1412,Empresas!$C$6:$CC$92,G1412+6+1,0)))))))</f>
        <v>0</v>
      </c>
      <c r="AA1412" s="147">
        <f>IF(AND($I1412="Si",J1412=1),1,IF(AND($I1412="Fisico",J1412=1),1,IF(AND(J1412=1,$I1412="Electronico"),2,IF(J1412=1,VLOOKUP($C1412&amp;"|"&amp;$B1412&amp;"|"&amp;$D1412,Empresas!$C$6:$CC$92,$G1412+6+1,0),0))))</f>
        <v>0</v>
      </c>
      <c r="AB1412" s="147">
        <f>IF(AND($I1412="Si",K1412=1),1,IF(AND($I1412="Fisico",K1412=1),1,IF(AND(K1412=1,$I1412="Electronico"),2,IF(K1412=1,VLOOKUP($C1412&amp;"|"&amp;$B1412&amp;"|"&amp;$D1412,Empresas!$C$6:$CC$92,$G1412+6+1,0),0))))</f>
        <v>0</v>
      </c>
      <c r="AC1412" s="147">
        <f>IF(AND($I1412="Si",L1412=1),1,IF(AND($I1412="Fisico",L1412=1),1,IF(AND(L1412=1,$I1412="Electronico"),2,IF(L1412=1,VLOOKUP($C1412&amp;"|"&amp;$B1412&amp;"|"&amp;$D1412,Empresas!$C$6:$CC$92,$G1412+6+1,0),0))))</f>
        <v>0</v>
      </c>
      <c r="AD1412" s="147">
        <f>IF(AND($I1412="Si",M1412=1),1,IF(AND($I1412="Fisico",M1412=1),1,IF(AND(M1412=1,$I1412="Electronico"),2,IF(M1412=1,VLOOKUP($C1412&amp;"|"&amp;$B1412&amp;"|"&amp;$D1412,Empresas!$C$6:$CC$92,$G1412+6+1,0),0))))</f>
        <v>0</v>
      </c>
      <c r="AE1412" s="147">
        <f>IF(AND($I1412="Si",N1412=1),1,IF(AND($I1412="Fisico",N1412=1),1,IF(AND(N1412=1,$I1412="Electronico"),2,IF(N1412=1,VLOOKUP($C1412&amp;"|"&amp;$B1412&amp;"|"&amp;$D1412,Empresas!$C$6:$CC$92,$G1412+6+1,0),0))))</f>
        <v>0</v>
      </c>
      <c r="AF1412" s="147">
        <f>IF(AND($I1412="Si",O1412=1),1,IF(AND($I1412="Fisico",O1412=1),1,IF(AND(O1412=1,$I1412="Electronico"),2,IF(O1412=1,VLOOKUP($C1412&amp;"|"&amp;$B1412&amp;"|"&amp;$D1412,Empresas!$C$6:$CC$92,$G1412+6+1,0),0))))</f>
        <v>0</v>
      </c>
      <c r="AG1412" s="147">
        <f>IF(AND($I1412="Si",P1412=1),1,IF(AND($I1412="Fisico",P1412=1),1,IF(AND(P1412=1,$I1412="Electronico"),2,IF(P1412=1,VLOOKUP($C1412&amp;"|"&amp;$B1412&amp;"|"&amp;$D1412,Empresas!$C$6:$CC$92,$G1412+6+1,0),0))))</f>
        <v>0</v>
      </c>
      <c r="AH1412" s="147">
        <f>IF(AND($I1412="Si",Q1412=1),1,IF(AND($I1412="Fisico",Q1412=1),1,IF(AND(Q1412=1,$I1412="Electronico"),2,IF(Q1412=1,VLOOKUP($C1412&amp;"|"&amp;$B1412&amp;"|"&amp;$D1412,Empresas!$C$6:$CC$92,$G1412+6+1,0),0))))</f>
        <v>0</v>
      </c>
      <c r="AI1412" s="147">
        <f>IF(AND($I1412="Si",R1412=1),1,IF(AND($I1412="Fisico",R1412=1),1,IF(AND(R1412=1,$I1412="Electronico"),2,IF(R1412=1,VLOOKUP($C1412&amp;"|"&amp;$B1412&amp;"|"&amp;$D1412,Empresas!$C$6:$CC$92,$G1412+6+1,0),0))))</f>
        <v>0</v>
      </c>
      <c r="AJ1412" s="147">
        <f>IF(AND($I1412="Si",S1412=1),1,IF(AND($I1412="Fisico",S1412=1),1,IF(AND(S1412=1,$I1412="Electronico"),2,IF(S1412=1,VLOOKUP($C1412&amp;"|"&amp;$B1412&amp;"|"&amp;$D1412,Empresas!$C$6:$CC$92,$G1412+6+1,0),0))))</f>
        <v>0</v>
      </c>
      <c r="AK1412" s="147">
        <f>IF(AND($I1412="Si",T1412=1),1,IF(AND($I1412="Fisico",T1412=1),1,IF(AND(T1412=1,$I1412="Electronico"),2,IF(T1412=1,VLOOKUP($C1412&amp;"|"&amp;$B1412&amp;"|"&amp;$D1412,Empresas!$C$6:$CC$92,$G1412+6+1,0),0))))</f>
        <v>0</v>
      </c>
      <c r="AL1412" s="147">
        <f>IF(AND($I1412="Si",U1412=1),1,IF(AND($I1412="Fisico",U1412=1),1,IF(AND(U1412=1,$I1412="Electronico"),2,IF(U1412=1,VLOOKUP($C1412&amp;"|"&amp;$B1412&amp;"|"&amp;$D1412,Empresas!$C$6:$CC$92,$G1412+6+1,0),0))))</f>
        <v>0</v>
      </c>
      <c r="AM1412" s="149">
        <f t="shared" ref="AM1412:AM1475" si="233">SUM(AA1412:AL1412)</f>
        <v>0</v>
      </c>
      <c r="AN1412" s="149">
        <f t="shared" ref="AN1412:AN1475" si="234">Z1412*RIGHT($AM$2,2)*1</f>
        <v>0</v>
      </c>
      <c r="AO1412" s="152">
        <f t="shared" ref="AO1412:AO1475" si="235">IFERROR(AM1412/AN1412,0)</f>
        <v>0</v>
      </c>
    </row>
    <row r="1413" spans="1:41" x14ac:dyDescent="0.25">
      <c r="A1413" s="137" t="str">
        <f>VLOOKUP(D1413,Empresas!$D$7:$F$91,3,0)</f>
        <v>Omar</v>
      </c>
      <c r="B1413" s="138" t="str">
        <f>VLOOKUP(D1413,Empresas!$D$7:$G$91,4,0)</f>
        <v>Marisol</v>
      </c>
      <c r="C1413" s="138" t="s">
        <v>544</v>
      </c>
      <c r="D1413" s="138" t="s">
        <v>252</v>
      </c>
      <c r="E1413" s="138" t="str">
        <f>VLOOKUP(D1413,Empresas!$D$7:$E$92,2,0)</f>
        <v>PRODUCCIONES MEDIO PELO S.A.C.</v>
      </c>
      <c r="F1413" s="138" t="s">
        <v>168</v>
      </c>
      <c r="G1413" s="139">
        <f t="shared" si="230"/>
        <v>37</v>
      </c>
      <c r="H1413" s="139" t="str">
        <f>VLOOKUP(D1413,Empresas!$D$6:$L$92,7,0)</f>
        <v>Mensual</v>
      </c>
      <c r="I1413" s="138" t="str">
        <f>VLOOKUP(VLOOKUP(D1413&amp;"|"&amp;B1413,Empresas!$I$7:$CB$92,G1413,0),Tablas!$A$3:$B$5,2,0)</f>
        <v>No aplica</v>
      </c>
      <c r="J1413" s="78"/>
      <c r="K1413" s="78"/>
      <c r="L1413" s="78"/>
      <c r="M1413" s="78"/>
      <c r="N1413" s="78"/>
      <c r="O1413" s="78"/>
      <c r="P1413" s="78"/>
      <c r="Q1413" s="78"/>
      <c r="R1413" s="78"/>
      <c r="S1413" s="78"/>
      <c r="T1413" s="78"/>
      <c r="U1413" s="78"/>
      <c r="V1413" s="78" t="str">
        <f>VLOOKUP(D1413,Empresas!$D$7:$CF$91,81,0)</f>
        <v>A</v>
      </c>
      <c r="W1413" s="78" t="str">
        <f>VLOOKUP(D1413,Empresas!$D$7:$M$91,10,0)</f>
        <v>Rer</v>
      </c>
      <c r="X1413" s="69" t="str">
        <f t="shared" si="231"/>
        <v>SI</v>
      </c>
      <c r="Y1413" s="153" t="str">
        <f t="shared" si="232"/>
        <v>No aplica</v>
      </c>
      <c r="Z1413" s="147">
        <f>IF(Y1413="No aplica",0,IF(I1413="no",0,IF(I1413="No aplica",0,IF(I1413="Si",1,IF(I1413="Fisico",1,IF(I1413="Electronico",2,VLOOKUP(C1413&amp;"|"&amp;B1413&amp;"|"&amp;D1413,Empresas!$C$6:$CC$92,G1413+6+1,0)))))))</f>
        <v>0</v>
      </c>
      <c r="AA1413" s="147">
        <f>IF(AND($I1413="Si",J1413=1),1,IF(AND($I1413="Fisico",J1413=1),1,IF(AND(J1413=1,$I1413="Electronico"),2,IF(J1413=1,VLOOKUP($C1413&amp;"|"&amp;$B1413&amp;"|"&amp;$D1413,Empresas!$C$6:$CC$92,$G1413+6+1,0),0))))</f>
        <v>0</v>
      </c>
      <c r="AB1413" s="147">
        <f>IF(AND($I1413="Si",K1413=1),1,IF(AND($I1413="Fisico",K1413=1),1,IF(AND(K1413=1,$I1413="Electronico"),2,IF(K1413=1,VLOOKUP($C1413&amp;"|"&amp;$B1413&amp;"|"&amp;$D1413,Empresas!$C$6:$CC$92,$G1413+6+1,0),0))))</f>
        <v>0</v>
      </c>
      <c r="AC1413" s="147">
        <f>IF(AND($I1413="Si",L1413=1),1,IF(AND($I1413="Fisico",L1413=1),1,IF(AND(L1413=1,$I1413="Electronico"),2,IF(L1413=1,VLOOKUP($C1413&amp;"|"&amp;$B1413&amp;"|"&amp;$D1413,Empresas!$C$6:$CC$92,$G1413+6+1,0),0))))</f>
        <v>0</v>
      </c>
      <c r="AD1413" s="147">
        <f>IF(AND($I1413="Si",M1413=1),1,IF(AND($I1413="Fisico",M1413=1),1,IF(AND(M1413=1,$I1413="Electronico"),2,IF(M1413=1,VLOOKUP($C1413&amp;"|"&amp;$B1413&amp;"|"&amp;$D1413,Empresas!$C$6:$CC$92,$G1413+6+1,0),0))))</f>
        <v>0</v>
      </c>
      <c r="AE1413" s="147">
        <f>IF(AND($I1413="Si",N1413=1),1,IF(AND($I1413="Fisico",N1413=1),1,IF(AND(N1413=1,$I1413="Electronico"),2,IF(N1413=1,VLOOKUP($C1413&amp;"|"&amp;$B1413&amp;"|"&amp;$D1413,Empresas!$C$6:$CC$92,$G1413+6+1,0),0))))</f>
        <v>0</v>
      </c>
      <c r="AF1413" s="147">
        <f>IF(AND($I1413="Si",O1413=1),1,IF(AND($I1413="Fisico",O1413=1),1,IF(AND(O1413=1,$I1413="Electronico"),2,IF(O1413=1,VLOOKUP($C1413&amp;"|"&amp;$B1413&amp;"|"&amp;$D1413,Empresas!$C$6:$CC$92,$G1413+6+1,0),0))))</f>
        <v>0</v>
      </c>
      <c r="AG1413" s="147">
        <f>IF(AND($I1413="Si",P1413=1),1,IF(AND($I1413="Fisico",P1413=1),1,IF(AND(P1413=1,$I1413="Electronico"),2,IF(P1413=1,VLOOKUP($C1413&amp;"|"&amp;$B1413&amp;"|"&amp;$D1413,Empresas!$C$6:$CC$92,$G1413+6+1,0),0))))</f>
        <v>0</v>
      </c>
      <c r="AH1413" s="147">
        <f>IF(AND($I1413="Si",Q1413=1),1,IF(AND($I1413="Fisico",Q1413=1),1,IF(AND(Q1413=1,$I1413="Electronico"),2,IF(Q1413=1,VLOOKUP($C1413&amp;"|"&amp;$B1413&amp;"|"&amp;$D1413,Empresas!$C$6:$CC$92,$G1413+6+1,0),0))))</f>
        <v>0</v>
      </c>
      <c r="AI1413" s="147">
        <f>IF(AND($I1413="Si",R1413=1),1,IF(AND($I1413="Fisico",R1413=1),1,IF(AND(R1413=1,$I1413="Electronico"),2,IF(R1413=1,VLOOKUP($C1413&amp;"|"&amp;$B1413&amp;"|"&amp;$D1413,Empresas!$C$6:$CC$92,$G1413+6+1,0),0))))</f>
        <v>0</v>
      </c>
      <c r="AJ1413" s="147">
        <f>IF(AND($I1413="Si",S1413=1),1,IF(AND($I1413="Fisico",S1413=1),1,IF(AND(S1413=1,$I1413="Electronico"),2,IF(S1413=1,VLOOKUP($C1413&amp;"|"&amp;$B1413&amp;"|"&amp;$D1413,Empresas!$C$6:$CC$92,$G1413+6+1,0),0))))</f>
        <v>0</v>
      </c>
      <c r="AK1413" s="147">
        <f>IF(AND($I1413="Si",T1413=1),1,IF(AND($I1413="Fisico",T1413=1),1,IF(AND(T1413=1,$I1413="Electronico"),2,IF(T1413=1,VLOOKUP($C1413&amp;"|"&amp;$B1413&amp;"|"&amp;$D1413,Empresas!$C$6:$CC$92,$G1413+6+1,0),0))))</f>
        <v>0</v>
      </c>
      <c r="AL1413" s="147">
        <f>IF(AND($I1413="Si",U1413=1),1,IF(AND($I1413="Fisico",U1413=1),1,IF(AND(U1413=1,$I1413="Electronico"),2,IF(U1413=1,VLOOKUP($C1413&amp;"|"&amp;$B1413&amp;"|"&amp;$D1413,Empresas!$C$6:$CC$92,$G1413+6+1,0),0))))</f>
        <v>0</v>
      </c>
      <c r="AM1413" s="149">
        <f t="shared" si="233"/>
        <v>0</v>
      </c>
      <c r="AN1413" s="149">
        <f t="shared" si="234"/>
        <v>0</v>
      </c>
      <c r="AO1413" s="152">
        <f t="shared" si="235"/>
        <v>0</v>
      </c>
    </row>
    <row r="1414" spans="1:41" x14ac:dyDescent="0.25">
      <c r="A1414" s="137" t="str">
        <f>VLOOKUP(D1414,Empresas!$D$7:$F$91,3,0)</f>
        <v>Omar</v>
      </c>
      <c r="B1414" s="138" t="str">
        <f>VLOOKUP(D1414,Empresas!$D$7:$G$91,4,0)</f>
        <v>Marisol</v>
      </c>
      <c r="C1414" s="138" t="s">
        <v>544</v>
      </c>
      <c r="D1414" s="138" t="s">
        <v>252</v>
      </c>
      <c r="E1414" s="138" t="str">
        <f>VLOOKUP(D1414,Empresas!$D$7:$E$92,2,0)</f>
        <v>PRODUCCIONES MEDIO PELO S.A.C.</v>
      </c>
      <c r="F1414" s="138" t="s">
        <v>169</v>
      </c>
      <c r="G1414" s="139">
        <f t="shared" si="230"/>
        <v>40</v>
      </c>
      <c r="H1414" s="139" t="str">
        <f>VLOOKUP(D1414,Empresas!$D$6:$L$92,7,0)</f>
        <v>Mensual</v>
      </c>
      <c r="I1414" s="138" t="str">
        <f>VLOOKUP(VLOOKUP(D1414&amp;"|"&amp;B1414,Empresas!$I$7:$CB$92,G1414,0),Tablas!$A$3:$B$5,2,0)</f>
        <v>No aplica</v>
      </c>
      <c r="J1414" s="78"/>
      <c r="K1414" s="78"/>
      <c r="L1414" s="78"/>
      <c r="M1414" s="78"/>
      <c r="N1414" s="78"/>
      <c r="O1414" s="78"/>
      <c r="P1414" s="78"/>
      <c r="Q1414" s="78"/>
      <c r="R1414" s="78"/>
      <c r="S1414" s="78"/>
      <c r="T1414" s="78"/>
      <c r="U1414" s="78"/>
      <c r="V1414" s="78" t="str">
        <f>VLOOKUP(D1414,Empresas!$D$7:$CF$91,81,0)</f>
        <v>A</v>
      </c>
      <c r="W1414" s="78" t="str">
        <f>VLOOKUP(D1414,Empresas!$D$7:$M$91,10,0)</f>
        <v>Rer</v>
      </c>
      <c r="X1414" s="69" t="str">
        <f t="shared" si="231"/>
        <v>SI</v>
      </c>
      <c r="Y1414" s="153" t="str">
        <f t="shared" si="232"/>
        <v>No aplica</v>
      </c>
      <c r="Z1414" s="147">
        <f>IF(Y1414="No aplica",0,IF(I1414="no",0,IF(I1414="No aplica",0,IF(I1414="Si",1,IF(I1414="Fisico",1,IF(I1414="Electronico",2,VLOOKUP(C1414&amp;"|"&amp;B1414&amp;"|"&amp;D1414,Empresas!$C$6:$CC$92,G1414+6+1,0)))))))</f>
        <v>0</v>
      </c>
      <c r="AA1414" s="147">
        <f>IF(AND($I1414="Si",J1414=1),1,IF(AND($I1414="Fisico",J1414=1),1,IF(AND(J1414=1,$I1414="Electronico"),2,IF(J1414=1,VLOOKUP($C1414&amp;"|"&amp;$B1414&amp;"|"&amp;$D1414,Empresas!$C$6:$CC$92,$G1414+6+1,0),0))))</f>
        <v>0</v>
      </c>
      <c r="AB1414" s="147">
        <f>IF(AND($I1414="Si",K1414=1),1,IF(AND($I1414="Fisico",K1414=1),1,IF(AND(K1414=1,$I1414="Electronico"),2,IF(K1414=1,VLOOKUP($C1414&amp;"|"&amp;$B1414&amp;"|"&amp;$D1414,Empresas!$C$6:$CC$92,$G1414+6+1,0),0))))</f>
        <v>0</v>
      </c>
      <c r="AC1414" s="147">
        <f>IF(AND($I1414="Si",L1414=1),1,IF(AND($I1414="Fisico",L1414=1),1,IF(AND(L1414=1,$I1414="Electronico"),2,IF(L1414=1,VLOOKUP($C1414&amp;"|"&amp;$B1414&amp;"|"&amp;$D1414,Empresas!$C$6:$CC$92,$G1414+6+1,0),0))))</f>
        <v>0</v>
      </c>
      <c r="AD1414" s="147">
        <f>IF(AND($I1414="Si",M1414=1),1,IF(AND($I1414="Fisico",M1414=1),1,IF(AND(M1414=1,$I1414="Electronico"),2,IF(M1414=1,VLOOKUP($C1414&amp;"|"&amp;$B1414&amp;"|"&amp;$D1414,Empresas!$C$6:$CC$92,$G1414+6+1,0),0))))</f>
        <v>0</v>
      </c>
      <c r="AE1414" s="147">
        <f>IF(AND($I1414="Si",N1414=1),1,IF(AND($I1414="Fisico",N1414=1),1,IF(AND(N1414=1,$I1414="Electronico"),2,IF(N1414=1,VLOOKUP($C1414&amp;"|"&amp;$B1414&amp;"|"&amp;$D1414,Empresas!$C$6:$CC$92,$G1414+6+1,0),0))))</f>
        <v>0</v>
      </c>
      <c r="AF1414" s="147">
        <f>IF(AND($I1414="Si",O1414=1),1,IF(AND($I1414="Fisico",O1414=1),1,IF(AND(O1414=1,$I1414="Electronico"),2,IF(O1414=1,VLOOKUP($C1414&amp;"|"&amp;$B1414&amp;"|"&amp;$D1414,Empresas!$C$6:$CC$92,$G1414+6+1,0),0))))</f>
        <v>0</v>
      </c>
      <c r="AG1414" s="147">
        <f>IF(AND($I1414="Si",P1414=1),1,IF(AND($I1414="Fisico",P1414=1),1,IF(AND(P1414=1,$I1414="Electronico"),2,IF(P1414=1,VLOOKUP($C1414&amp;"|"&amp;$B1414&amp;"|"&amp;$D1414,Empresas!$C$6:$CC$92,$G1414+6+1,0),0))))</f>
        <v>0</v>
      </c>
      <c r="AH1414" s="147">
        <f>IF(AND($I1414="Si",Q1414=1),1,IF(AND($I1414="Fisico",Q1414=1),1,IF(AND(Q1414=1,$I1414="Electronico"),2,IF(Q1414=1,VLOOKUP($C1414&amp;"|"&amp;$B1414&amp;"|"&amp;$D1414,Empresas!$C$6:$CC$92,$G1414+6+1,0),0))))</f>
        <v>0</v>
      </c>
      <c r="AI1414" s="147">
        <f>IF(AND($I1414="Si",R1414=1),1,IF(AND($I1414="Fisico",R1414=1),1,IF(AND(R1414=1,$I1414="Electronico"),2,IF(R1414=1,VLOOKUP($C1414&amp;"|"&amp;$B1414&amp;"|"&amp;$D1414,Empresas!$C$6:$CC$92,$G1414+6+1,0),0))))</f>
        <v>0</v>
      </c>
      <c r="AJ1414" s="147">
        <f>IF(AND($I1414="Si",S1414=1),1,IF(AND($I1414="Fisico",S1414=1),1,IF(AND(S1414=1,$I1414="Electronico"),2,IF(S1414=1,VLOOKUP($C1414&amp;"|"&amp;$B1414&amp;"|"&amp;$D1414,Empresas!$C$6:$CC$92,$G1414+6+1,0),0))))</f>
        <v>0</v>
      </c>
      <c r="AK1414" s="147">
        <f>IF(AND($I1414="Si",T1414=1),1,IF(AND($I1414="Fisico",T1414=1),1,IF(AND(T1414=1,$I1414="Electronico"),2,IF(T1414=1,VLOOKUP($C1414&amp;"|"&amp;$B1414&amp;"|"&amp;$D1414,Empresas!$C$6:$CC$92,$G1414+6+1,0),0))))</f>
        <v>0</v>
      </c>
      <c r="AL1414" s="147">
        <f>IF(AND($I1414="Si",U1414=1),1,IF(AND($I1414="Fisico",U1414=1),1,IF(AND(U1414=1,$I1414="Electronico"),2,IF(U1414=1,VLOOKUP($C1414&amp;"|"&amp;$B1414&amp;"|"&amp;$D1414,Empresas!$C$6:$CC$92,$G1414+6+1,0),0))))</f>
        <v>0</v>
      </c>
      <c r="AM1414" s="149">
        <f t="shared" si="233"/>
        <v>0</v>
      </c>
      <c r="AN1414" s="149">
        <f t="shared" si="234"/>
        <v>0</v>
      </c>
      <c r="AO1414" s="152">
        <f t="shared" si="235"/>
        <v>0</v>
      </c>
    </row>
    <row r="1415" spans="1:41" x14ac:dyDescent="0.25">
      <c r="A1415" s="137" t="str">
        <f>VLOOKUP(D1415,Empresas!$D$7:$F$91,3,0)</f>
        <v>Omar</v>
      </c>
      <c r="B1415" s="138" t="str">
        <f>VLOOKUP(D1415,Empresas!$D$7:$G$91,4,0)</f>
        <v>Marisol</v>
      </c>
      <c r="C1415" s="138" t="s">
        <v>544</v>
      </c>
      <c r="D1415" s="138" t="s">
        <v>252</v>
      </c>
      <c r="E1415" s="138" t="str">
        <f>VLOOKUP(D1415,Empresas!$D$7:$E$92,2,0)</f>
        <v>PRODUCCIONES MEDIO PELO S.A.C.</v>
      </c>
      <c r="F1415" s="138" t="s">
        <v>170</v>
      </c>
      <c r="G1415" s="139">
        <f t="shared" si="230"/>
        <v>43</v>
      </c>
      <c r="H1415" s="139" t="str">
        <f>VLOOKUP(D1415,Empresas!$D$6:$L$92,7,0)</f>
        <v>Mensual</v>
      </c>
      <c r="I1415" s="138" t="str">
        <f>VLOOKUP(VLOOKUP(D1415&amp;"|"&amp;B1415,Empresas!$I$7:$CB$92,G1415,0),Tablas!$A$3:$B$5,2,0)</f>
        <v>No aplica</v>
      </c>
      <c r="J1415" s="78"/>
      <c r="K1415" s="78"/>
      <c r="L1415" s="78"/>
      <c r="M1415" s="78"/>
      <c r="N1415" s="78"/>
      <c r="O1415" s="78"/>
      <c r="P1415" s="78"/>
      <c r="Q1415" s="78"/>
      <c r="R1415" s="78"/>
      <c r="S1415" s="78"/>
      <c r="T1415" s="78"/>
      <c r="U1415" s="78"/>
      <c r="V1415" s="78" t="str">
        <f>VLOOKUP(D1415,Empresas!$D$7:$CF$91,81,0)</f>
        <v>A</v>
      </c>
      <c r="W1415" s="78" t="str">
        <f>VLOOKUP(D1415,Empresas!$D$7:$M$91,10,0)</f>
        <v>Rer</v>
      </c>
      <c r="X1415" s="69" t="str">
        <f t="shared" si="231"/>
        <v>SI</v>
      </c>
      <c r="Y1415" s="153" t="str">
        <f t="shared" si="232"/>
        <v>No aplica</v>
      </c>
      <c r="Z1415" s="147">
        <f>IF(Y1415="No aplica",0,IF(I1415="no",0,IF(I1415="No aplica",0,IF(I1415="Si",1,IF(I1415="Fisico",1,IF(I1415="Electronico",2,VLOOKUP(C1415&amp;"|"&amp;B1415&amp;"|"&amp;D1415,Empresas!$C$6:$CC$92,G1415+6+1,0)))))))</f>
        <v>0</v>
      </c>
      <c r="AA1415" s="147">
        <f>IF(AND($I1415="Si",J1415=1),1,IF(AND($I1415="Fisico",J1415=1),1,IF(AND(J1415=1,$I1415="Electronico"),2,IF(J1415=1,VLOOKUP($C1415&amp;"|"&amp;$B1415&amp;"|"&amp;$D1415,Empresas!$C$6:$CC$92,$G1415+6+1,0),0))))</f>
        <v>0</v>
      </c>
      <c r="AB1415" s="147">
        <f>IF(AND($I1415="Si",K1415=1),1,IF(AND($I1415="Fisico",K1415=1),1,IF(AND(K1415=1,$I1415="Electronico"),2,IF(K1415=1,VLOOKUP($C1415&amp;"|"&amp;$B1415&amp;"|"&amp;$D1415,Empresas!$C$6:$CC$92,$G1415+6+1,0),0))))</f>
        <v>0</v>
      </c>
      <c r="AC1415" s="147">
        <f>IF(AND($I1415="Si",L1415=1),1,IF(AND($I1415="Fisico",L1415=1),1,IF(AND(L1415=1,$I1415="Electronico"),2,IF(L1415=1,VLOOKUP($C1415&amp;"|"&amp;$B1415&amp;"|"&amp;$D1415,Empresas!$C$6:$CC$92,$G1415+6+1,0),0))))</f>
        <v>0</v>
      </c>
      <c r="AD1415" s="147">
        <f>IF(AND($I1415="Si",M1415=1),1,IF(AND($I1415="Fisico",M1415=1),1,IF(AND(M1415=1,$I1415="Electronico"),2,IF(M1415=1,VLOOKUP($C1415&amp;"|"&amp;$B1415&amp;"|"&amp;$D1415,Empresas!$C$6:$CC$92,$G1415+6+1,0),0))))</f>
        <v>0</v>
      </c>
      <c r="AE1415" s="147">
        <f>IF(AND($I1415="Si",N1415=1),1,IF(AND($I1415="Fisico",N1415=1),1,IF(AND(N1415=1,$I1415="Electronico"),2,IF(N1415=1,VLOOKUP($C1415&amp;"|"&amp;$B1415&amp;"|"&amp;$D1415,Empresas!$C$6:$CC$92,$G1415+6+1,0),0))))</f>
        <v>0</v>
      </c>
      <c r="AF1415" s="147">
        <f>IF(AND($I1415="Si",O1415=1),1,IF(AND($I1415="Fisico",O1415=1),1,IF(AND(O1415=1,$I1415="Electronico"),2,IF(O1415=1,VLOOKUP($C1415&amp;"|"&amp;$B1415&amp;"|"&amp;$D1415,Empresas!$C$6:$CC$92,$G1415+6+1,0),0))))</f>
        <v>0</v>
      </c>
      <c r="AG1415" s="147">
        <f>IF(AND($I1415="Si",P1415=1),1,IF(AND($I1415="Fisico",P1415=1),1,IF(AND(P1415=1,$I1415="Electronico"),2,IF(P1415=1,VLOOKUP($C1415&amp;"|"&amp;$B1415&amp;"|"&amp;$D1415,Empresas!$C$6:$CC$92,$G1415+6+1,0),0))))</f>
        <v>0</v>
      </c>
      <c r="AH1415" s="147">
        <f>IF(AND($I1415="Si",Q1415=1),1,IF(AND($I1415="Fisico",Q1415=1),1,IF(AND(Q1415=1,$I1415="Electronico"),2,IF(Q1415=1,VLOOKUP($C1415&amp;"|"&amp;$B1415&amp;"|"&amp;$D1415,Empresas!$C$6:$CC$92,$G1415+6+1,0),0))))</f>
        <v>0</v>
      </c>
      <c r="AI1415" s="147">
        <f>IF(AND($I1415="Si",R1415=1),1,IF(AND($I1415="Fisico",R1415=1),1,IF(AND(R1415=1,$I1415="Electronico"),2,IF(R1415=1,VLOOKUP($C1415&amp;"|"&amp;$B1415&amp;"|"&amp;$D1415,Empresas!$C$6:$CC$92,$G1415+6+1,0),0))))</f>
        <v>0</v>
      </c>
      <c r="AJ1415" s="147">
        <f>IF(AND($I1415="Si",S1415=1),1,IF(AND($I1415="Fisico",S1415=1),1,IF(AND(S1415=1,$I1415="Electronico"),2,IF(S1415=1,VLOOKUP($C1415&amp;"|"&amp;$B1415&amp;"|"&amp;$D1415,Empresas!$C$6:$CC$92,$G1415+6+1,0),0))))</f>
        <v>0</v>
      </c>
      <c r="AK1415" s="147">
        <f>IF(AND($I1415="Si",T1415=1),1,IF(AND($I1415="Fisico",T1415=1),1,IF(AND(T1415=1,$I1415="Electronico"),2,IF(T1415=1,VLOOKUP($C1415&amp;"|"&amp;$B1415&amp;"|"&amp;$D1415,Empresas!$C$6:$CC$92,$G1415+6+1,0),0))))</f>
        <v>0</v>
      </c>
      <c r="AL1415" s="147">
        <f>IF(AND($I1415="Si",U1415=1),1,IF(AND($I1415="Fisico",U1415=1),1,IF(AND(U1415=1,$I1415="Electronico"),2,IF(U1415=1,VLOOKUP($C1415&amp;"|"&amp;$B1415&amp;"|"&amp;$D1415,Empresas!$C$6:$CC$92,$G1415+6+1,0),0))))</f>
        <v>0</v>
      </c>
      <c r="AM1415" s="149">
        <f t="shared" si="233"/>
        <v>0</v>
      </c>
      <c r="AN1415" s="149">
        <f t="shared" si="234"/>
        <v>0</v>
      </c>
      <c r="AO1415" s="152">
        <f t="shared" si="235"/>
        <v>0</v>
      </c>
    </row>
    <row r="1416" spans="1:41" x14ac:dyDescent="0.25">
      <c r="A1416" s="137" t="str">
        <f>VLOOKUP(D1416,Empresas!$D$7:$F$91,3,0)</f>
        <v>Omar</v>
      </c>
      <c r="B1416" s="138" t="str">
        <f>VLOOKUP(D1416,Empresas!$D$7:$G$91,4,0)</f>
        <v>Marisol</v>
      </c>
      <c r="C1416" s="138" t="s">
        <v>544</v>
      </c>
      <c r="D1416" s="138" t="s">
        <v>252</v>
      </c>
      <c r="E1416" s="138" t="str">
        <f>VLOOKUP(D1416,Empresas!$D$7:$E$92,2,0)</f>
        <v>PRODUCCIONES MEDIO PELO S.A.C.</v>
      </c>
      <c r="F1416" s="138" t="s">
        <v>171</v>
      </c>
      <c r="G1416" s="139">
        <f t="shared" si="230"/>
        <v>46</v>
      </c>
      <c r="H1416" s="139" t="str">
        <f>VLOOKUP(D1416,Empresas!$D$6:$L$92,7,0)</f>
        <v>Mensual</v>
      </c>
      <c r="I1416" s="138" t="str">
        <f>VLOOKUP(VLOOKUP(D1416&amp;"|"&amp;B1416,Empresas!$I$7:$CB$92,G1416,0),Tablas!$A$3:$B$5,2,0)</f>
        <v>No aplica</v>
      </c>
      <c r="J1416" s="78"/>
      <c r="K1416" s="78"/>
      <c r="L1416" s="78"/>
      <c r="M1416" s="78"/>
      <c r="N1416" s="78"/>
      <c r="O1416" s="78"/>
      <c r="P1416" s="78"/>
      <c r="Q1416" s="78"/>
      <c r="R1416" s="78"/>
      <c r="S1416" s="78"/>
      <c r="T1416" s="78"/>
      <c r="U1416" s="78"/>
      <c r="V1416" s="78" t="str">
        <f>VLOOKUP(D1416,Empresas!$D$7:$CF$91,81,0)</f>
        <v>A</v>
      </c>
      <c r="W1416" s="78" t="str">
        <f>VLOOKUP(D1416,Empresas!$D$7:$M$91,10,0)</f>
        <v>Rer</v>
      </c>
      <c r="X1416" s="69" t="str">
        <f t="shared" si="231"/>
        <v>SI</v>
      </c>
      <c r="Y1416" s="153" t="str">
        <f t="shared" si="232"/>
        <v>No aplica</v>
      </c>
      <c r="Z1416" s="147">
        <f>IF(Y1416="No aplica",0,IF(I1416="no",0,IF(I1416="No aplica",0,IF(I1416="Si",1,IF(I1416="Fisico",1,IF(I1416="Electronico",2,VLOOKUP(C1416&amp;"|"&amp;B1416&amp;"|"&amp;D1416,Empresas!$C$6:$CC$92,G1416+6+1,0)))))))</f>
        <v>0</v>
      </c>
      <c r="AA1416" s="147">
        <f>IF(AND($I1416="Si",J1416=1),1,IF(AND($I1416="Fisico",J1416=1),1,IF(AND(J1416=1,$I1416="Electronico"),2,IF(J1416=1,VLOOKUP($C1416&amp;"|"&amp;$B1416&amp;"|"&amp;$D1416,Empresas!$C$6:$CC$92,$G1416+6+1,0),0))))</f>
        <v>0</v>
      </c>
      <c r="AB1416" s="147">
        <f>IF(AND($I1416="Si",K1416=1),1,IF(AND($I1416="Fisico",K1416=1),1,IF(AND(K1416=1,$I1416="Electronico"),2,IF(K1416=1,VLOOKUP($C1416&amp;"|"&amp;$B1416&amp;"|"&amp;$D1416,Empresas!$C$6:$CC$92,$G1416+6+1,0),0))))</f>
        <v>0</v>
      </c>
      <c r="AC1416" s="147">
        <f>IF(AND($I1416="Si",L1416=1),1,IF(AND($I1416="Fisico",L1416=1),1,IF(AND(L1416=1,$I1416="Electronico"),2,IF(L1416=1,VLOOKUP($C1416&amp;"|"&amp;$B1416&amp;"|"&amp;$D1416,Empresas!$C$6:$CC$92,$G1416+6+1,0),0))))</f>
        <v>0</v>
      </c>
      <c r="AD1416" s="147">
        <f>IF(AND($I1416="Si",M1416=1),1,IF(AND($I1416="Fisico",M1416=1),1,IF(AND(M1416=1,$I1416="Electronico"),2,IF(M1416=1,VLOOKUP($C1416&amp;"|"&amp;$B1416&amp;"|"&amp;$D1416,Empresas!$C$6:$CC$92,$G1416+6+1,0),0))))</f>
        <v>0</v>
      </c>
      <c r="AE1416" s="147">
        <f>IF(AND($I1416="Si",N1416=1),1,IF(AND($I1416="Fisico",N1416=1),1,IF(AND(N1416=1,$I1416="Electronico"),2,IF(N1416=1,VLOOKUP($C1416&amp;"|"&amp;$B1416&amp;"|"&amp;$D1416,Empresas!$C$6:$CC$92,$G1416+6+1,0),0))))</f>
        <v>0</v>
      </c>
      <c r="AF1416" s="147">
        <f>IF(AND($I1416="Si",O1416=1),1,IF(AND($I1416="Fisico",O1416=1),1,IF(AND(O1416=1,$I1416="Electronico"),2,IF(O1416=1,VLOOKUP($C1416&amp;"|"&amp;$B1416&amp;"|"&amp;$D1416,Empresas!$C$6:$CC$92,$G1416+6+1,0),0))))</f>
        <v>0</v>
      </c>
      <c r="AG1416" s="147">
        <f>IF(AND($I1416="Si",P1416=1),1,IF(AND($I1416="Fisico",P1416=1),1,IF(AND(P1416=1,$I1416="Electronico"),2,IF(P1416=1,VLOOKUP($C1416&amp;"|"&amp;$B1416&amp;"|"&amp;$D1416,Empresas!$C$6:$CC$92,$G1416+6+1,0),0))))</f>
        <v>0</v>
      </c>
      <c r="AH1416" s="147">
        <f>IF(AND($I1416="Si",Q1416=1),1,IF(AND($I1416="Fisico",Q1416=1),1,IF(AND(Q1416=1,$I1416="Electronico"),2,IF(Q1416=1,VLOOKUP($C1416&amp;"|"&amp;$B1416&amp;"|"&amp;$D1416,Empresas!$C$6:$CC$92,$G1416+6+1,0),0))))</f>
        <v>0</v>
      </c>
      <c r="AI1416" s="147">
        <f>IF(AND($I1416="Si",R1416=1),1,IF(AND($I1416="Fisico",R1416=1),1,IF(AND(R1416=1,$I1416="Electronico"),2,IF(R1416=1,VLOOKUP($C1416&amp;"|"&amp;$B1416&amp;"|"&amp;$D1416,Empresas!$C$6:$CC$92,$G1416+6+1,0),0))))</f>
        <v>0</v>
      </c>
      <c r="AJ1416" s="147">
        <f>IF(AND($I1416="Si",S1416=1),1,IF(AND($I1416="Fisico",S1416=1),1,IF(AND(S1416=1,$I1416="Electronico"),2,IF(S1416=1,VLOOKUP($C1416&amp;"|"&amp;$B1416&amp;"|"&amp;$D1416,Empresas!$C$6:$CC$92,$G1416+6+1,0),0))))</f>
        <v>0</v>
      </c>
      <c r="AK1416" s="147">
        <f>IF(AND($I1416="Si",T1416=1),1,IF(AND($I1416="Fisico",T1416=1),1,IF(AND(T1416=1,$I1416="Electronico"),2,IF(T1416=1,VLOOKUP($C1416&amp;"|"&amp;$B1416&amp;"|"&amp;$D1416,Empresas!$C$6:$CC$92,$G1416+6+1,0),0))))</f>
        <v>0</v>
      </c>
      <c r="AL1416" s="147">
        <f>IF(AND($I1416="Si",U1416=1),1,IF(AND($I1416="Fisico",U1416=1),1,IF(AND(U1416=1,$I1416="Electronico"),2,IF(U1416=1,VLOOKUP($C1416&amp;"|"&amp;$B1416&amp;"|"&amp;$D1416,Empresas!$C$6:$CC$92,$G1416+6+1,0),0))))</f>
        <v>0</v>
      </c>
      <c r="AM1416" s="149">
        <f t="shared" si="233"/>
        <v>0</v>
      </c>
      <c r="AN1416" s="149">
        <f t="shared" si="234"/>
        <v>0</v>
      </c>
      <c r="AO1416" s="152">
        <f t="shared" si="235"/>
        <v>0</v>
      </c>
    </row>
    <row r="1417" spans="1:41" x14ac:dyDescent="0.25">
      <c r="A1417" s="140" t="str">
        <f>VLOOKUP(D1417,Empresas!$D$7:$F$91,3,0)</f>
        <v>Omar</v>
      </c>
      <c r="B1417" s="141" t="str">
        <f>VLOOKUP(D1417,Empresas!$D$7:$G$91,4,0)</f>
        <v>Marisol</v>
      </c>
      <c r="C1417" s="141" t="s">
        <v>544</v>
      </c>
      <c r="D1417" s="141" t="s">
        <v>252</v>
      </c>
      <c r="E1417" s="141" t="str">
        <f>VLOOKUP(D1417,Empresas!$D$7:$E$92,2,0)</f>
        <v>PRODUCCIONES MEDIO PELO S.A.C.</v>
      </c>
      <c r="F1417" s="141" t="s">
        <v>172</v>
      </c>
      <c r="G1417" s="142">
        <f>+Empresas!$BF$2</f>
        <v>50</v>
      </c>
      <c r="H1417" s="142" t="str">
        <f>VLOOKUP(D1417,Empresas!$D$6:$L$92,7,0)</f>
        <v>Mensual</v>
      </c>
      <c r="I1417" s="141" t="str">
        <f>VLOOKUP(VLOOKUP(D1417&amp;"|"&amp;B1417,Empresas!$I$7:$CB$92,G1417,0),Tablas!$A$8:$B$10,2,0)</f>
        <v>Electronico</v>
      </c>
      <c r="J1417" s="78">
        <v>1</v>
      </c>
      <c r="K1417" s="78">
        <v>1</v>
      </c>
      <c r="L1417" s="78">
        <v>1</v>
      </c>
      <c r="M1417" s="78">
        <v>1</v>
      </c>
      <c r="N1417" s="78">
        <v>1</v>
      </c>
      <c r="O1417" s="78">
        <v>1</v>
      </c>
      <c r="P1417" s="78">
        <v>1</v>
      </c>
      <c r="Q1417" s="78">
        <v>1</v>
      </c>
      <c r="R1417" s="78"/>
      <c r="S1417" s="78"/>
      <c r="T1417" s="78"/>
      <c r="U1417" s="78"/>
      <c r="V1417" s="78" t="str">
        <f>VLOOKUP(D1417,Empresas!$D$7:$CF$91,81,0)</f>
        <v>A</v>
      </c>
      <c r="W1417" s="78" t="str">
        <f>VLOOKUP(D1417,Empresas!$D$7:$M$91,10,0)</f>
        <v>Rer</v>
      </c>
      <c r="X1417" s="69" t="str">
        <f t="shared" si="231"/>
        <v>SI</v>
      </c>
      <c r="Y1417" s="153" t="str">
        <f t="shared" si="232"/>
        <v>Si aplica</v>
      </c>
      <c r="Z1417" s="147">
        <f>IF(Y1417="No aplica",0,IF(I1417="no",0,IF(I1417="No aplica",0,IF(I1417="Si",1,IF(I1417="Fisico",1,IF(I1417="Electronico",2,VLOOKUP(C1417&amp;"|"&amp;B1417&amp;"|"&amp;D1417,Empresas!$C$6:$CC$92,G1417+6+1,0)))))))</f>
        <v>2</v>
      </c>
      <c r="AA1417" s="147">
        <f>IF(AND($I1417="Si",J1417=1),1,IF(AND($I1417="Fisico",J1417=1),1,IF(AND(J1417=1,$I1417="Electronico"),2,IF(J1417=1,VLOOKUP($C1417&amp;"|"&amp;$B1417&amp;"|"&amp;$D1417,Empresas!$C$6:$CC$92,$G1417+6+1,0),0))))</f>
        <v>2</v>
      </c>
      <c r="AB1417" s="147">
        <f>IF(AND($I1417="Si",K1417=1),1,IF(AND($I1417="Fisico",K1417=1),1,IF(AND(K1417=1,$I1417="Electronico"),2,IF(K1417=1,VLOOKUP($C1417&amp;"|"&amp;$B1417&amp;"|"&amp;$D1417,Empresas!$C$6:$CC$92,$G1417+6+1,0),0))))</f>
        <v>2</v>
      </c>
      <c r="AC1417" s="147">
        <f>IF(AND($I1417="Si",L1417=1),1,IF(AND($I1417="Fisico",L1417=1),1,IF(AND(L1417=1,$I1417="Electronico"),2,IF(L1417=1,VLOOKUP($C1417&amp;"|"&amp;$B1417&amp;"|"&amp;$D1417,Empresas!$C$6:$CC$92,$G1417+6+1,0),0))))</f>
        <v>2</v>
      </c>
      <c r="AD1417" s="147">
        <f>IF(AND($I1417="Si",M1417=1),1,IF(AND($I1417="Fisico",M1417=1),1,IF(AND(M1417=1,$I1417="Electronico"),2,IF(M1417=1,VLOOKUP($C1417&amp;"|"&amp;$B1417&amp;"|"&amp;$D1417,Empresas!$C$6:$CC$92,$G1417+6+1,0),0))))</f>
        <v>2</v>
      </c>
      <c r="AE1417" s="147">
        <f>IF(AND($I1417="Si",N1417=1),1,IF(AND($I1417="Fisico",N1417=1),1,IF(AND(N1417=1,$I1417="Electronico"),2,IF(N1417=1,VLOOKUP($C1417&amp;"|"&amp;$B1417&amp;"|"&amp;$D1417,Empresas!$C$6:$CC$92,$G1417+6+1,0),0))))</f>
        <v>2</v>
      </c>
      <c r="AF1417" s="147">
        <f>IF(AND($I1417="Si",O1417=1),1,IF(AND($I1417="Fisico",O1417=1),1,IF(AND(O1417=1,$I1417="Electronico"),2,IF(O1417=1,VLOOKUP($C1417&amp;"|"&amp;$B1417&amp;"|"&amp;$D1417,Empresas!$C$6:$CC$92,$G1417+6+1,0),0))))</f>
        <v>2</v>
      </c>
      <c r="AG1417" s="147">
        <f>IF(AND($I1417="Si",P1417=1),1,IF(AND($I1417="Fisico",P1417=1),1,IF(AND(P1417=1,$I1417="Electronico"),2,IF(P1417=1,VLOOKUP($C1417&amp;"|"&amp;$B1417&amp;"|"&amp;$D1417,Empresas!$C$6:$CC$92,$G1417+6+1,0),0))))</f>
        <v>2</v>
      </c>
      <c r="AH1417" s="147">
        <f>IF(AND($I1417="Si",Q1417=1),1,IF(AND($I1417="Fisico",Q1417=1),1,IF(AND(Q1417=1,$I1417="Electronico"),2,IF(Q1417=1,VLOOKUP($C1417&amp;"|"&amp;$B1417&amp;"|"&amp;$D1417,Empresas!$C$6:$CC$92,$G1417+6+1,0),0))))</f>
        <v>2</v>
      </c>
      <c r="AI1417" s="147">
        <f>IF(AND($I1417="Si",R1417=1),1,IF(AND($I1417="Fisico",R1417=1),1,IF(AND(R1417=1,$I1417="Electronico"),2,IF(R1417=1,VLOOKUP($C1417&amp;"|"&amp;$B1417&amp;"|"&amp;$D1417,Empresas!$C$6:$CC$92,$G1417+6+1,0),0))))</f>
        <v>0</v>
      </c>
      <c r="AJ1417" s="147">
        <f>IF(AND($I1417="Si",S1417=1),1,IF(AND($I1417="Fisico",S1417=1),1,IF(AND(S1417=1,$I1417="Electronico"),2,IF(S1417=1,VLOOKUP($C1417&amp;"|"&amp;$B1417&amp;"|"&amp;$D1417,Empresas!$C$6:$CC$92,$G1417+6+1,0),0))))</f>
        <v>0</v>
      </c>
      <c r="AK1417" s="147">
        <f>IF(AND($I1417="Si",T1417=1),1,IF(AND($I1417="Fisico",T1417=1),1,IF(AND(T1417=1,$I1417="Electronico"),2,IF(T1417=1,VLOOKUP($C1417&amp;"|"&amp;$B1417&amp;"|"&amp;$D1417,Empresas!$C$6:$CC$92,$G1417+6+1,0),0))))</f>
        <v>0</v>
      </c>
      <c r="AL1417" s="147">
        <f>IF(AND($I1417="Si",U1417=1),1,IF(AND($I1417="Fisico",U1417=1),1,IF(AND(U1417=1,$I1417="Electronico"),2,IF(U1417=1,VLOOKUP($C1417&amp;"|"&amp;$B1417&amp;"|"&amp;$D1417,Empresas!$C$6:$CC$92,$G1417+6+1,0),0))))</f>
        <v>0</v>
      </c>
      <c r="AM1417" s="149">
        <f t="shared" si="233"/>
        <v>16</v>
      </c>
      <c r="AN1417" s="149">
        <f t="shared" si="234"/>
        <v>16</v>
      </c>
      <c r="AO1417" s="152">
        <f t="shared" si="235"/>
        <v>1</v>
      </c>
    </row>
    <row r="1418" spans="1:41" x14ac:dyDescent="0.25">
      <c r="A1418" s="140" t="str">
        <f>VLOOKUP(D1418,Empresas!$D$7:$F$91,3,0)</f>
        <v>Omar</v>
      </c>
      <c r="B1418" s="141" t="str">
        <f>VLOOKUP(D1418,Empresas!$D$7:$G$91,4,0)</f>
        <v>Marisol</v>
      </c>
      <c r="C1418" s="141" t="s">
        <v>544</v>
      </c>
      <c r="D1418" s="141" t="s">
        <v>252</v>
      </c>
      <c r="E1418" s="141" t="str">
        <f>VLOOKUP(D1418,Empresas!$D$7:$E$92,2,0)</f>
        <v>PRODUCCIONES MEDIO PELO S.A.C.</v>
      </c>
      <c r="F1418" s="141" t="s">
        <v>173</v>
      </c>
      <c r="G1418" s="142">
        <f>+G1417+1</f>
        <v>51</v>
      </c>
      <c r="H1418" s="142" t="str">
        <f>VLOOKUP(D1418,Empresas!$D$6:$L$92,7,0)</f>
        <v>Mensual</v>
      </c>
      <c r="I1418" s="141" t="str">
        <f>VLOOKUP(VLOOKUP(D1418&amp;"|"&amp;B1418,Empresas!$I$7:$CB$92,G1418,0),Tablas!$A$8:$B$10,2,0)</f>
        <v>Electronico</v>
      </c>
      <c r="J1418" s="78">
        <v>1</v>
      </c>
      <c r="K1418" s="78">
        <v>1</v>
      </c>
      <c r="L1418" s="78">
        <v>1</v>
      </c>
      <c r="M1418" s="78">
        <v>1</v>
      </c>
      <c r="N1418" s="78">
        <v>1</v>
      </c>
      <c r="O1418" s="78">
        <v>1</v>
      </c>
      <c r="P1418" s="78">
        <v>1</v>
      </c>
      <c r="Q1418" s="78">
        <v>1</v>
      </c>
      <c r="R1418" s="78"/>
      <c r="S1418" s="78"/>
      <c r="T1418" s="78"/>
      <c r="U1418" s="78"/>
      <c r="V1418" s="78" t="str">
        <f>VLOOKUP(D1418,Empresas!$D$7:$CF$91,81,0)</f>
        <v>A</v>
      </c>
      <c r="W1418" s="78" t="str">
        <f>VLOOKUP(D1418,Empresas!$D$7:$M$91,10,0)</f>
        <v>Rer</v>
      </c>
      <c r="X1418" s="69" t="str">
        <f t="shared" si="231"/>
        <v>SI</v>
      </c>
      <c r="Y1418" s="153" t="str">
        <f t="shared" si="232"/>
        <v>Si aplica</v>
      </c>
      <c r="Z1418" s="147">
        <f>IF(Y1418="No aplica",0,IF(I1418="no",0,IF(I1418="No aplica",0,IF(I1418="Si",1,IF(I1418="Fisico",1,IF(I1418="Electronico",2,VLOOKUP(C1418&amp;"|"&amp;B1418&amp;"|"&amp;D1418,Empresas!$C$6:$CC$92,G1418+6+1,0)))))))</f>
        <v>2</v>
      </c>
      <c r="AA1418" s="147">
        <f>IF(AND($I1418="Si",J1418=1),1,IF(AND($I1418="Fisico",J1418=1),1,IF(AND(J1418=1,$I1418="Electronico"),2,IF(J1418=1,VLOOKUP($C1418&amp;"|"&amp;$B1418&amp;"|"&amp;$D1418,Empresas!$C$6:$CC$92,$G1418+6+1,0),0))))</f>
        <v>2</v>
      </c>
      <c r="AB1418" s="147">
        <f>IF(AND($I1418="Si",K1418=1),1,IF(AND($I1418="Fisico",K1418=1),1,IF(AND(K1418=1,$I1418="Electronico"),2,IF(K1418=1,VLOOKUP($C1418&amp;"|"&amp;$B1418&amp;"|"&amp;$D1418,Empresas!$C$6:$CC$92,$G1418+6+1,0),0))))</f>
        <v>2</v>
      </c>
      <c r="AC1418" s="147">
        <f>IF(AND($I1418="Si",L1418=1),1,IF(AND($I1418="Fisico",L1418=1),1,IF(AND(L1418=1,$I1418="Electronico"),2,IF(L1418=1,VLOOKUP($C1418&amp;"|"&amp;$B1418&amp;"|"&amp;$D1418,Empresas!$C$6:$CC$92,$G1418+6+1,0),0))))</f>
        <v>2</v>
      </c>
      <c r="AD1418" s="147">
        <f>IF(AND($I1418="Si",M1418=1),1,IF(AND($I1418="Fisico",M1418=1),1,IF(AND(M1418=1,$I1418="Electronico"),2,IF(M1418=1,VLOOKUP($C1418&amp;"|"&amp;$B1418&amp;"|"&amp;$D1418,Empresas!$C$6:$CC$92,$G1418+6+1,0),0))))</f>
        <v>2</v>
      </c>
      <c r="AE1418" s="147">
        <f>IF(AND($I1418="Si",N1418=1),1,IF(AND($I1418="Fisico",N1418=1),1,IF(AND(N1418=1,$I1418="Electronico"),2,IF(N1418=1,VLOOKUP($C1418&amp;"|"&amp;$B1418&amp;"|"&amp;$D1418,Empresas!$C$6:$CC$92,$G1418+6+1,0),0))))</f>
        <v>2</v>
      </c>
      <c r="AF1418" s="147">
        <f>IF(AND($I1418="Si",O1418=1),1,IF(AND($I1418="Fisico",O1418=1),1,IF(AND(O1418=1,$I1418="Electronico"),2,IF(O1418=1,VLOOKUP($C1418&amp;"|"&amp;$B1418&amp;"|"&amp;$D1418,Empresas!$C$6:$CC$92,$G1418+6+1,0),0))))</f>
        <v>2</v>
      </c>
      <c r="AG1418" s="147">
        <f>IF(AND($I1418="Si",P1418=1),1,IF(AND($I1418="Fisico",P1418=1),1,IF(AND(P1418=1,$I1418="Electronico"),2,IF(P1418=1,VLOOKUP($C1418&amp;"|"&amp;$B1418&amp;"|"&amp;$D1418,Empresas!$C$6:$CC$92,$G1418+6+1,0),0))))</f>
        <v>2</v>
      </c>
      <c r="AH1418" s="147">
        <f>IF(AND($I1418="Si",Q1418=1),1,IF(AND($I1418="Fisico",Q1418=1),1,IF(AND(Q1418=1,$I1418="Electronico"),2,IF(Q1418=1,VLOOKUP($C1418&amp;"|"&amp;$B1418&amp;"|"&amp;$D1418,Empresas!$C$6:$CC$92,$G1418+6+1,0),0))))</f>
        <v>2</v>
      </c>
      <c r="AI1418" s="147">
        <f>IF(AND($I1418="Si",R1418=1),1,IF(AND($I1418="Fisico",R1418=1),1,IF(AND(R1418=1,$I1418="Electronico"),2,IF(R1418=1,VLOOKUP($C1418&amp;"|"&amp;$B1418&amp;"|"&amp;$D1418,Empresas!$C$6:$CC$92,$G1418+6+1,0),0))))</f>
        <v>0</v>
      </c>
      <c r="AJ1418" s="147">
        <f>IF(AND($I1418="Si",S1418=1),1,IF(AND($I1418="Fisico",S1418=1),1,IF(AND(S1418=1,$I1418="Electronico"),2,IF(S1418=1,VLOOKUP($C1418&amp;"|"&amp;$B1418&amp;"|"&amp;$D1418,Empresas!$C$6:$CC$92,$G1418+6+1,0),0))))</f>
        <v>0</v>
      </c>
      <c r="AK1418" s="147">
        <f>IF(AND($I1418="Si",T1418=1),1,IF(AND($I1418="Fisico",T1418=1),1,IF(AND(T1418=1,$I1418="Electronico"),2,IF(T1418=1,VLOOKUP($C1418&amp;"|"&amp;$B1418&amp;"|"&amp;$D1418,Empresas!$C$6:$CC$92,$G1418+6+1,0),0))))</f>
        <v>0</v>
      </c>
      <c r="AL1418" s="147">
        <f>IF(AND($I1418="Si",U1418=1),1,IF(AND($I1418="Fisico",U1418=1),1,IF(AND(U1418=1,$I1418="Electronico"),2,IF(U1418=1,VLOOKUP($C1418&amp;"|"&amp;$B1418&amp;"|"&amp;$D1418,Empresas!$C$6:$CC$92,$G1418+6+1,0),0))))</f>
        <v>0</v>
      </c>
      <c r="AM1418" s="149">
        <f t="shared" si="233"/>
        <v>16</v>
      </c>
      <c r="AN1418" s="149">
        <f t="shared" si="234"/>
        <v>16</v>
      </c>
      <c r="AO1418" s="152">
        <f t="shared" si="235"/>
        <v>1</v>
      </c>
    </row>
    <row r="1419" spans="1:41" x14ac:dyDescent="0.25">
      <c r="A1419" s="140" t="str">
        <f>VLOOKUP(D1419,Empresas!$D$7:$F$91,3,0)</f>
        <v>Omar</v>
      </c>
      <c r="B1419" s="141" t="str">
        <f>VLOOKUP(D1419,Empresas!$D$7:$G$91,4,0)</f>
        <v>Marisol</v>
      </c>
      <c r="C1419" s="141" t="s">
        <v>544</v>
      </c>
      <c r="D1419" s="141" t="s">
        <v>252</v>
      </c>
      <c r="E1419" s="141" t="str">
        <f>VLOOKUP(D1419,Empresas!$D$7:$E$92,2,0)</f>
        <v>PRODUCCIONES MEDIO PELO S.A.C.</v>
      </c>
      <c r="F1419" s="141" t="s">
        <v>174</v>
      </c>
      <c r="G1419" s="142">
        <f t="shared" ref="G1419:G1427" si="236">+G1418+1</f>
        <v>52</v>
      </c>
      <c r="H1419" s="142" t="str">
        <f>VLOOKUP(D1419,Empresas!$D$6:$L$92,7,0)</f>
        <v>Mensual</v>
      </c>
      <c r="I1419" s="141" t="str">
        <f>VLOOKUP(VLOOKUP(D1419&amp;"|"&amp;B1419,Empresas!$I$7:$CB$92,G1419,0),Tablas!$A$8:$B$10,2,0)</f>
        <v>No aplica</v>
      </c>
      <c r="J1419" s="78"/>
      <c r="K1419" s="78"/>
      <c r="L1419" s="78"/>
      <c r="M1419" s="78"/>
      <c r="N1419" s="78"/>
      <c r="O1419" s="78"/>
      <c r="P1419" s="78"/>
      <c r="Q1419" s="78"/>
      <c r="R1419" s="78"/>
      <c r="S1419" s="78"/>
      <c r="T1419" s="78"/>
      <c r="U1419" s="78"/>
      <c r="V1419" s="78" t="str">
        <f>VLOOKUP(D1419,Empresas!$D$7:$CF$91,81,0)</f>
        <v>A</v>
      </c>
      <c r="W1419" s="78" t="str">
        <f>VLOOKUP(D1419,Empresas!$D$7:$M$91,10,0)</f>
        <v>Rer</v>
      </c>
      <c r="X1419" s="69" t="str">
        <f t="shared" si="231"/>
        <v>SI</v>
      </c>
      <c r="Y1419" s="153" t="str">
        <f t="shared" si="232"/>
        <v>No aplica</v>
      </c>
      <c r="Z1419" s="147">
        <f>IF(Y1419="No aplica",0,IF(I1419="no",0,IF(I1419="No aplica",0,IF(I1419="Si",1,IF(I1419="Fisico",1,IF(I1419="Electronico",2,VLOOKUP(C1419&amp;"|"&amp;B1419&amp;"|"&amp;D1419,Empresas!$C$6:$CC$92,G1419+6+1,0)))))))</f>
        <v>0</v>
      </c>
      <c r="AA1419" s="147">
        <f>IF(AND($I1419="Si",J1419=1),1,IF(AND($I1419="Fisico",J1419=1),1,IF(AND(J1419=1,$I1419="Electronico"),2,IF(J1419=1,VLOOKUP($C1419&amp;"|"&amp;$B1419&amp;"|"&amp;$D1419,Empresas!$C$6:$CC$92,$G1419+6+1,0),0))))</f>
        <v>0</v>
      </c>
      <c r="AB1419" s="147">
        <f>IF(AND($I1419="Si",K1419=1),1,IF(AND($I1419="Fisico",K1419=1),1,IF(AND(K1419=1,$I1419="Electronico"),2,IF(K1419=1,VLOOKUP($C1419&amp;"|"&amp;$B1419&amp;"|"&amp;$D1419,Empresas!$C$6:$CC$92,$G1419+6+1,0),0))))</f>
        <v>0</v>
      </c>
      <c r="AC1419" s="147">
        <f>IF(AND($I1419="Si",L1419=1),1,IF(AND($I1419="Fisico",L1419=1),1,IF(AND(L1419=1,$I1419="Electronico"),2,IF(L1419=1,VLOOKUP($C1419&amp;"|"&amp;$B1419&amp;"|"&amp;$D1419,Empresas!$C$6:$CC$92,$G1419+6+1,0),0))))</f>
        <v>0</v>
      </c>
      <c r="AD1419" s="147">
        <f>IF(AND($I1419="Si",M1419=1),1,IF(AND($I1419="Fisico",M1419=1),1,IF(AND(M1419=1,$I1419="Electronico"),2,IF(M1419=1,VLOOKUP($C1419&amp;"|"&amp;$B1419&amp;"|"&amp;$D1419,Empresas!$C$6:$CC$92,$G1419+6+1,0),0))))</f>
        <v>0</v>
      </c>
      <c r="AE1419" s="147">
        <f>IF(AND($I1419="Si",N1419=1),1,IF(AND($I1419="Fisico",N1419=1),1,IF(AND(N1419=1,$I1419="Electronico"),2,IF(N1419=1,VLOOKUP($C1419&amp;"|"&amp;$B1419&amp;"|"&amp;$D1419,Empresas!$C$6:$CC$92,$G1419+6+1,0),0))))</f>
        <v>0</v>
      </c>
      <c r="AF1419" s="147">
        <f>IF(AND($I1419="Si",O1419=1),1,IF(AND($I1419="Fisico",O1419=1),1,IF(AND(O1419=1,$I1419="Electronico"),2,IF(O1419=1,VLOOKUP($C1419&amp;"|"&amp;$B1419&amp;"|"&amp;$D1419,Empresas!$C$6:$CC$92,$G1419+6+1,0),0))))</f>
        <v>0</v>
      </c>
      <c r="AG1419" s="147">
        <f>IF(AND($I1419="Si",P1419=1),1,IF(AND($I1419="Fisico",P1419=1),1,IF(AND(P1419=1,$I1419="Electronico"),2,IF(P1419=1,VLOOKUP($C1419&amp;"|"&amp;$B1419&amp;"|"&amp;$D1419,Empresas!$C$6:$CC$92,$G1419+6+1,0),0))))</f>
        <v>0</v>
      </c>
      <c r="AH1419" s="147">
        <f>IF(AND($I1419="Si",Q1419=1),1,IF(AND($I1419="Fisico",Q1419=1),1,IF(AND(Q1419=1,$I1419="Electronico"),2,IF(Q1419=1,VLOOKUP($C1419&amp;"|"&amp;$B1419&amp;"|"&amp;$D1419,Empresas!$C$6:$CC$92,$G1419+6+1,0),0))))</f>
        <v>0</v>
      </c>
      <c r="AI1419" s="147">
        <f>IF(AND($I1419="Si",R1419=1),1,IF(AND($I1419="Fisico",R1419=1),1,IF(AND(R1419=1,$I1419="Electronico"),2,IF(R1419=1,VLOOKUP($C1419&amp;"|"&amp;$B1419&amp;"|"&amp;$D1419,Empresas!$C$6:$CC$92,$G1419+6+1,0),0))))</f>
        <v>0</v>
      </c>
      <c r="AJ1419" s="147">
        <f>IF(AND($I1419="Si",S1419=1),1,IF(AND($I1419="Fisico",S1419=1),1,IF(AND(S1419=1,$I1419="Electronico"),2,IF(S1419=1,VLOOKUP($C1419&amp;"|"&amp;$B1419&amp;"|"&amp;$D1419,Empresas!$C$6:$CC$92,$G1419+6+1,0),0))))</f>
        <v>0</v>
      </c>
      <c r="AK1419" s="147">
        <f>IF(AND($I1419="Si",T1419=1),1,IF(AND($I1419="Fisico",T1419=1),1,IF(AND(T1419=1,$I1419="Electronico"),2,IF(T1419=1,VLOOKUP($C1419&amp;"|"&amp;$B1419&amp;"|"&amp;$D1419,Empresas!$C$6:$CC$92,$G1419+6+1,0),0))))</f>
        <v>0</v>
      </c>
      <c r="AL1419" s="147">
        <f>IF(AND($I1419="Si",U1419=1),1,IF(AND($I1419="Fisico",U1419=1),1,IF(AND(U1419=1,$I1419="Electronico"),2,IF(U1419=1,VLOOKUP($C1419&amp;"|"&amp;$B1419&amp;"|"&amp;$D1419,Empresas!$C$6:$CC$92,$G1419+6+1,0),0))))</f>
        <v>0</v>
      </c>
      <c r="AM1419" s="149">
        <f t="shared" si="233"/>
        <v>0</v>
      </c>
      <c r="AN1419" s="149">
        <f t="shared" si="234"/>
        <v>0</v>
      </c>
      <c r="AO1419" s="152">
        <f t="shared" si="235"/>
        <v>0</v>
      </c>
    </row>
    <row r="1420" spans="1:41" x14ac:dyDescent="0.25">
      <c r="A1420" s="140" t="str">
        <f>VLOOKUP(D1420,Empresas!$D$7:$F$91,3,0)</f>
        <v>Omar</v>
      </c>
      <c r="B1420" s="141" t="str">
        <f>VLOOKUP(D1420,Empresas!$D$7:$G$91,4,0)</f>
        <v>Marisol</v>
      </c>
      <c r="C1420" s="141" t="s">
        <v>544</v>
      </c>
      <c r="D1420" s="141" t="s">
        <v>252</v>
      </c>
      <c r="E1420" s="141" t="str">
        <f>VLOOKUP(D1420,Empresas!$D$7:$E$92,2,0)</f>
        <v>PRODUCCIONES MEDIO PELO S.A.C.</v>
      </c>
      <c r="F1420" s="141" t="s">
        <v>175</v>
      </c>
      <c r="G1420" s="142">
        <f t="shared" si="236"/>
        <v>53</v>
      </c>
      <c r="H1420" s="142" t="str">
        <f>VLOOKUP(D1420,Empresas!$D$6:$L$92,7,0)</f>
        <v>Mensual</v>
      </c>
      <c r="I1420" s="141" t="str">
        <f>VLOOKUP(VLOOKUP(D1420&amp;"|"&amp;B1420,Empresas!$I$7:$CB$92,G1420,0),Tablas!$A$8:$B$10,2,0)</f>
        <v>No aplica</v>
      </c>
      <c r="J1420" s="78"/>
      <c r="K1420" s="78"/>
      <c r="L1420" s="78"/>
      <c r="M1420" s="78"/>
      <c r="N1420" s="78"/>
      <c r="O1420" s="78"/>
      <c r="P1420" s="78"/>
      <c r="Q1420" s="78"/>
      <c r="R1420" s="78"/>
      <c r="S1420" s="78"/>
      <c r="T1420" s="78"/>
      <c r="U1420" s="78"/>
      <c r="V1420" s="78" t="str">
        <f>VLOOKUP(D1420,Empresas!$D$7:$CF$91,81,0)</f>
        <v>A</v>
      </c>
      <c r="W1420" s="78" t="str">
        <f>VLOOKUP(D1420,Empresas!$D$7:$M$91,10,0)</f>
        <v>Rer</v>
      </c>
      <c r="X1420" s="69" t="str">
        <f t="shared" si="231"/>
        <v>SI</v>
      </c>
      <c r="Y1420" s="153" t="str">
        <f t="shared" si="232"/>
        <v>No aplica</v>
      </c>
      <c r="Z1420" s="147">
        <f>IF(Y1420="No aplica",0,IF(I1420="no",0,IF(I1420="No aplica",0,IF(I1420="Si",1,IF(I1420="Fisico",1,IF(I1420="Electronico",2,VLOOKUP(C1420&amp;"|"&amp;B1420&amp;"|"&amp;D1420,Empresas!$C$6:$CC$92,G1420+6+1,0)))))))</f>
        <v>0</v>
      </c>
      <c r="AA1420" s="147">
        <f>IF(AND($I1420="Si",J1420=1),1,IF(AND($I1420="Fisico",J1420=1),1,IF(AND(J1420=1,$I1420="Electronico"),2,IF(J1420=1,VLOOKUP($C1420&amp;"|"&amp;$B1420&amp;"|"&amp;$D1420,Empresas!$C$6:$CC$92,$G1420+6+1,0),0))))</f>
        <v>0</v>
      </c>
      <c r="AB1420" s="147">
        <f>IF(AND($I1420="Si",K1420=1),1,IF(AND($I1420="Fisico",K1420=1),1,IF(AND(K1420=1,$I1420="Electronico"),2,IF(K1420=1,VLOOKUP($C1420&amp;"|"&amp;$B1420&amp;"|"&amp;$D1420,Empresas!$C$6:$CC$92,$G1420+6+1,0),0))))</f>
        <v>0</v>
      </c>
      <c r="AC1420" s="147">
        <f>IF(AND($I1420="Si",L1420=1),1,IF(AND($I1420="Fisico",L1420=1),1,IF(AND(L1420=1,$I1420="Electronico"),2,IF(L1420=1,VLOOKUP($C1420&amp;"|"&amp;$B1420&amp;"|"&amp;$D1420,Empresas!$C$6:$CC$92,$G1420+6+1,0),0))))</f>
        <v>0</v>
      </c>
      <c r="AD1420" s="147">
        <f>IF(AND($I1420="Si",M1420=1),1,IF(AND($I1420="Fisico",M1420=1),1,IF(AND(M1420=1,$I1420="Electronico"),2,IF(M1420=1,VLOOKUP($C1420&amp;"|"&amp;$B1420&amp;"|"&amp;$D1420,Empresas!$C$6:$CC$92,$G1420+6+1,0),0))))</f>
        <v>0</v>
      </c>
      <c r="AE1420" s="147">
        <f>IF(AND($I1420="Si",N1420=1),1,IF(AND($I1420="Fisico",N1420=1),1,IF(AND(N1420=1,$I1420="Electronico"),2,IF(N1420=1,VLOOKUP($C1420&amp;"|"&amp;$B1420&amp;"|"&amp;$D1420,Empresas!$C$6:$CC$92,$G1420+6+1,0),0))))</f>
        <v>0</v>
      </c>
      <c r="AF1420" s="147">
        <f>IF(AND($I1420="Si",O1420=1),1,IF(AND($I1420="Fisico",O1420=1),1,IF(AND(O1420=1,$I1420="Electronico"),2,IF(O1420=1,VLOOKUP($C1420&amp;"|"&amp;$B1420&amp;"|"&amp;$D1420,Empresas!$C$6:$CC$92,$G1420+6+1,0),0))))</f>
        <v>0</v>
      </c>
      <c r="AG1420" s="147">
        <f>IF(AND($I1420="Si",P1420=1),1,IF(AND($I1420="Fisico",P1420=1),1,IF(AND(P1420=1,$I1420="Electronico"),2,IF(P1420=1,VLOOKUP($C1420&amp;"|"&amp;$B1420&amp;"|"&amp;$D1420,Empresas!$C$6:$CC$92,$G1420+6+1,0),0))))</f>
        <v>0</v>
      </c>
      <c r="AH1420" s="147">
        <f>IF(AND($I1420="Si",Q1420=1),1,IF(AND($I1420="Fisico",Q1420=1),1,IF(AND(Q1420=1,$I1420="Electronico"),2,IF(Q1420=1,VLOOKUP($C1420&amp;"|"&amp;$B1420&amp;"|"&amp;$D1420,Empresas!$C$6:$CC$92,$G1420+6+1,0),0))))</f>
        <v>0</v>
      </c>
      <c r="AI1420" s="147">
        <f>IF(AND($I1420="Si",R1420=1),1,IF(AND($I1420="Fisico",R1420=1),1,IF(AND(R1420=1,$I1420="Electronico"),2,IF(R1420=1,VLOOKUP($C1420&amp;"|"&amp;$B1420&amp;"|"&amp;$D1420,Empresas!$C$6:$CC$92,$G1420+6+1,0),0))))</f>
        <v>0</v>
      </c>
      <c r="AJ1420" s="147">
        <f>IF(AND($I1420="Si",S1420=1),1,IF(AND($I1420="Fisico",S1420=1),1,IF(AND(S1420=1,$I1420="Electronico"),2,IF(S1420=1,VLOOKUP($C1420&amp;"|"&amp;$B1420&amp;"|"&amp;$D1420,Empresas!$C$6:$CC$92,$G1420+6+1,0),0))))</f>
        <v>0</v>
      </c>
      <c r="AK1420" s="147">
        <f>IF(AND($I1420="Si",T1420=1),1,IF(AND($I1420="Fisico",T1420=1),1,IF(AND(T1420=1,$I1420="Electronico"),2,IF(T1420=1,VLOOKUP($C1420&amp;"|"&amp;$B1420&amp;"|"&amp;$D1420,Empresas!$C$6:$CC$92,$G1420+6+1,0),0))))</f>
        <v>0</v>
      </c>
      <c r="AL1420" s="147">
        <f>IF(AND($I1420="Si",U1420=1),1,IF(AND($I1420="Fisico",U1420=1),1,IF(AND(U1420=1,$I1420="Electronico"),2,IF(U1420=1,VLOOKUP($C1420&amp;"|"&amp;$B1420&amp;"|"&amp;$D1420,Empresas!$C$6:$CC$92,$G1420+6+1,0),0))))</f>
        <v>0</v>
      </c>
      <c r="AM1420" s="149">
        <f t="shared" si="233"/>
        <v>0</v>
      </c>
      <c r="AN1420" s="149">
        <f t="shared" si="234"/>
        <v>0</v>
      </c>
      <c r="AO1420" s="152">
        <f t="shared" si="235"/>
        <v>0</v>
      </c>
    </row>
    <row r="1421" spans="1:41" x14ac:dyDescent="0.25">
      <c r="A1421" s="140" t="str">
        <f>VLOOKUP(D1421,Empresas!$D$7:$F$91,3,0)</f>
        <v>Omar</v>
      </c>
      <c r="B1421" s="141" t="str">
        <f>VLOOKUP(D1421,Empresas!$D$7:$G$91,4,0)</f>
        <v>Marisol</v>
      </c>
      <c r="C1421" s="141" t="s">
        <v>544</v>
      </c>
      <c r="D1421" s="141" t="s">
        <v>252</v>
      </c>
      <c r="E1421" s="141" t="str">
        <f>VLOOKUP(D1421,Empresas!$D$7:$E$92,2,0)</f>
        <v>PRODUCCIONES MEDIO PELO S.A.C.</v>
      </c>
      <c r="F1421" s="141" t="s">
        <v>176</v>
      </c>
      <c r="G1421" s="142">
        <f t="shared" si="236"/>
        <v>54</v>
      </c>
      <c r="H1421" s="142" t="str">
        <f>VLOOKUP(D1421,Empresas!$D$6:$L$92,7,0)</f>
        <v>Mensual</v>
      </c>
      <c r="I1421" s="141" t="str">
        <f>VLOOKUP(VLOOKUP(D1421&amp;"|"&amp;B1421,Empresas!$I$7:$CB$92,G1421,0),Tablas!$A$8:$B$10,2,0)</f>
        <v>No aplica</v>
      </c>
      <c r="J1421" s="78"/>
      <c r="K1421" s="78"/>
      <c r="L1421" s="78"/>
      <c r="M1421" s="78"/>
      <c r="N1421" s="78"/>
      <c r="O1421" s="78"/>
      <c r="P1421" s="78"/>
      <c r="Q1421" s="78"/>
      <c r="R1421" s="78"/>
      <c r="S1421" s="78"/>
      <c r="T1421" s="78"/>
      <c r="U1421" s="78"/>
      <c r="V1421" s="78" t="str">
        <f>VLOOKUP(D1421,Empresas!$D$7:$CF$91,81,0)</f>
        <v>A</v>
      </c>
      <c r="W1421" s="78" t="str">
        <f>VLOOKUP(D1421,Empresas!$D$7:$M$91,10,0)</f>
        <v>Rer</v>
      </c>
      <c r="X1421" s="69" t="str">
        <f t="shared" si="231"/>
        <v>SI</v>
      </c>
      <c r="Y1421" s="153" t="str">
        <f t="shared" si="232"/>
        <v>No aplica</v>
      </c>
      <c r="Z1421" s="147">
        <f>IF(Y1421="No aplica",0,IF(I1421="no",0,IF(I1421="No aplica",0,IF(I1421="Si",1,IF(I1421="Fisico",1,IF(I1421="Electronico",2,VLOOKUP(C1421&amp;"|"&amp;B1421&amp;"|"&amp;D1421,Empresas!$C$6:$CC$92,G1421+6+1,0)))))))</f>
        <v>0</v>
      </c>
      <c r="AA1421" s="147">
        <f>IF(AND($I1421="Si",J1421=1),1,IF(AND($I1421="Fisico",J1421=1),1,IF(AND(J1421=1,$I1421="Electronico"),2,IF(J1421=1,VLOOKUP($C1421&amp;"|"&amp;$B1421&amp;"|"&amp;$D1421,Empresas!$C$6:$CC$92,$G1421+6+1,0),0))))</f>
        <v>0</v>
      </c>
      <c r="AB1421" s="147">
        <f>IF(AND($I1421="Si",K1421=1),1,IF(AND($I1421="Fisico",K1421=1),1,IF(AND(K1421=1,$I1421="Electronico"),2,IF(K1421=1,VLOOKUP($C1421&amp;"|"&amp;$B1421&amp;"|"&amp;$D1421,Empresas!$C$6:$CC$92,$G1421+6+1,0),0))))</f>
        <v>0</v>
      </c>
      <c r="AC1421" s="147">
        <f>IF(AND($I1421="Si",L1421=1),1,IF(AND($I1421="Fisico",L1421=1),1,IF(AND(L1421=1,$I1421="Electronico"),2,IF(L1421=1,VLOOKUP($C1421&amp;"|"&amp;$B1421&amp;"|"&amp;$D1421,Empresas!$C$6:$CC$92,$G1421+6+1,0),0))))</f>
        <v>0</v>
      </c>
      <c r="AD1421" s="147">
        <f>IF(AND($I1421="Si",M1421=1),1,IF(AND($I1421="Fisico",M1421=1),1,IF(AND(M1421=1,$I1421="Electronico"),2,IF(M1421=1,VLOOKUP($C1421&amp;"|"&amp;$B1421&amp;"|"&amp;$D1421,Empresas!$C$6:$CC$92,$G1421+6+1,0),0))))</f>
        <v>0</v>
      </c>
      <c r="AE1421" s="147">
        <f>IF(AND($I1421="Si",N1421=1),1,IF(AND($I1421="Fisico",N1421=1),1,IF(AND(N1421=1,$I1421="Electronico"),2,IF(N1421=1,VLOOKUP($C1421&amp;"|"&amp;$B1421&amp;"|"&amp;$D1421,Empresas!$C$6:$CC$92,$G1421+6+1,0),0))))</f>
        <v>0</v>
      </c>
      <c r="AF1421" s="147">
        <f>IF(AND($I1421="Si",O1421=1),1,IF(AND($I1421="Fisico",O1421=1),1,IF(AND(O1421=1,$I1421="Electronico"),2,IF(O1421=1,VLOOKUP($C1421&amp;"|"&amp;$B1421&amp;"|"&amp;$D1421,Empresas!$C$6:$CC$92,$G1421+6+1,0),0))))</f>
        <v>0</v>
      </c>
      <c r="AG1421" s="147">
        <f>IF(AND($I1421="Si",P1421=1),1,IF(AND($I1421="Fisico",P1421=1),1,IF(AND(P1421=1,$I1421="Electronico"),2,IF(P1421=1,VLOOKUP($C1421&amp;"|"&amp;$B1421&amp;"|"&amp;$D1421,Empresas!$C$6:$CC$92,$G1421+6+1,0),0))))</f>
        <v>0</v>
      </c>
      <c r="AH1421" s="147">
        <f>IF(AND($I1421="Si",Q1421=1),1,IF(AND($I1421="Fisico",Q1421=1),1,IF(AND(Q1421=1,$I1421="Electronico"),2,IF(Q1421=1,VLOOKUP($C1421&amp;"|"&amp;$B1421&amp;"|"&amp;$D1421,Empresas!$C$6:$CC$92,$G1421+6+1,0),0))))</f>
        <v>0</v>
      </c>
      <c r="AI1421" s="147">
        <f>IF(AND($I1421="Si",R1421=1),1,IF(AND($I1421="Fisico",R1421=1),1,IF(AND(R1421=1,$I1421="Electronico"),2,IF(R1421=1,VLOOKUP($C1421&amp;"|"&amp;$B1421&amp;"|"&amp;$D1421,Empresas!$C$6:$CC$92,$G1421+6+1,0),0))))</f>
        <v>0</v>
      </c>
      <c r="AJ1421" s="147">
        <f>IF(AND($I1421="Si",S1421=1),1,IF(AND($I1421="Fisico",S1421=1),1,IF(AND(S1421=1,$I1421="Electronico"),2,IF(S1421=1,VLOOKUP($C1421&amp;"|"&amp;$B1421&amp;"|"&amp;$D1421,Empresas!$C$6:$CC$92,$G1421+6+1,0),0))))</f>
        <v>0</v>
      </c>
      <c r="AK1421" s="147">
        <f>IF(AND($I1421="Si",T1421=1),1,IF(AND($I1421="Fisico",T1421=1),1,IF(AND(T1421=1,$I1421="Electronico"),2,IF(T1421=1,VLOOKUP($C1421&amp;"|"&amp;$B1421&amp;"|"&amp;$D1421,Empresas!$C$6:$CC$92,$G1421+6+1,0),0))))</f>
        <v>0</v>
      </c>
      <c r="AL1421" s="147">
        <f>IF(AND($I1421="Si",U1421=1),1,IF(AND($I1421="Fisico",U1421=1),1,IF(AND(U1421=1,$I1421="Electronico"),2,IF(U1421=1,VLOOKUP($C1421&amp;"|"&amp;$B1421&amp;"|"&amp;$D1421,Empresas!$C$6:$CC$92,$G1421+6+1,0),0))))</f>
        <v>0</v>
      </c>
      <c r="AM1421" s="149">
        <f t="shared" si="233"/>
        <v>0</v>
      </c>
      <c r="AN1421" s="149">
        <f t="shared" si="234"/>
        <v>0</v>
      </c>
      <c r="AO1421" s="152">
        <f t="shared" si="235"/>
        <v>0</v>
      </c>
    </row>
    <row r="1422" spans="1:41" x14ac:dyDescent="0.25">
      <c r="A1422" s="140" t="str">
        <f>VLOOKUP(D1422,Empresas!$D$7:$F$91,3,0)</f>
        <v>Omar</v>
      </c>
      <c r="B1422" s="141" t="str">
        <f>VLOOKUP(D1422,Empresas!$D$7:$G$91,4,0)</f>
        <v>Marisol</v>
      </c>
      <c r="C1422" s="141" t="s">
        <v>544</v>
      </c>
      <c r="D1422" s="141" t="s">
        <v>252</v>
      </c>
      <c r="E1422" s="141" t="str">
        <f>VLOOKUP(D1422,Empresas!$D$7:$E$92,2,0)</f>
        <v>PRODUCCIONES MEDIO PELO S.A.C.</v>
      </c>
      <c r="F1422" s="141" t="s">
        <v>177</v>
      </c>
      <c r="G1422" s="142">
        <f t="shared" si="236"/>
        <v>55</v>
      </c>
      <c r="H1422" s="142" t="str">
        <f>VLOOKUP(D1422,Empresas!$D$6:$L$92,7,0)</f>
        <v>Mensual</v>
      </c>
      <c r="I1422" s="141" t="str">
        <f>VLOOKUP(VLOOKUP(D1422&amp;"|"&amp;B1422,Empresas!$I$7:$CB$92,G1422,0),Tablas!$A$8:$B$10,2,0)</f>
        <v>No aplica</v>
      </c>
      <c r="J1422" s="78"/>
      <c r="K1422" s="78"/>
      <c r="L1422" s="78"/>
      <c r="M1422" s="78"/>
      <c r="N1422" s="78"/>
      <c r="O1422" s="78"/>
      <c r="P1422" s="78"/>
      <c r="Q1422" s="78"/>
      <c r="R1422" s="78"/>
      <c r="S1422" s="78"/>
      <c r="T1422" s="78"/>
      <c r="U1422" s="78"/>
      <c r="V1422" s="78" t="str">
        <f>VLOOKUP(D1422,Empresas!$D$7:$CF$91,81,0)</f>
        <v>A</v>
      </c>
      <c r="W1422" s="78" t="str">
        <f>VLOOKUP(D1422,Empresas!$D$7:$M$91,10,0)</f>
        <v>Rer</v>
      </c>
      <c r="X1422" s="69" t="str">
        <f t="shared" si="231"/>
        <v>NO</v>
      </c>
      <c r="Y1422" s="153" t="str">
        <f t="shared" si="232"/>
        <v>No aplica</v>
      </c>
      <c r="Z1422" s="147">
        <f>IF(Y1422="No aplica",0,IF(I1422="no",0,IF(I1422="No aplica",0,IF(I1422="Si",1,IF(I1422="Fisico",1,IF(I1422="Electronico",2,VLOOKUP(C1422&amp;"|"&amp;B1422&amp;"|"&amp;D1422,Empresas!$C$6:$CC$92,G1422+6+1,0)))))))</f>
        <v>0</v>
      </c>
      <c r="AA1422" s="147">
        <f>IF(AND($I1422="Si",J1422=1),1,IF(AND($I1422="Fisico",J1422=1),1,IF(AND(J1422=1,$I1422="Electronico"),2,IF(J1422=1,VLOOKUP($C1422&amp;"|"&amp;$B1422&amp;"|"&amp;$D1422,Empresas!$C$6:$CC$92,$G1422+6+1,0),0))))</f>
        <v>0</v>
      </c>
      <c r="AB1422" s="147">
        <f>IF(AND($I1422="Si",K1422=1),1,IF(AND($I1422="Fisico",K1422=1),1,IF(AND(K1422=1,$I1422="Electronico"),2,IF(K1422=1,VLOOKUP($C1422&amp;"|"&amp;$B1422&amp;"|"&amp;$D1422,Empresas!$C$6:$CC$92,$G1422+6+1,0),0))))</f>
        <v>0</v>
      </c>
      <c r="AC1422" s="147">
        <f>IF(AND($I1422="Si",L1422=1),1,IF(AND($I1422="Fisico",L1422=1),1,IF(AND(L1422=1,$I1422="Electronico"),2,IF(L1422=1,VLOOKUP($C1422&amp;"|"&amp;$B1422&amp;"|"&amp;$D1422,Empresas!$C$6:$CC$92,$G1422+6+1,0),0))))</f>
        <v>0</v>
      </c>
      <c r="AD1422" s="147">
        <f>IF(AND($I1422="Si",M1422=1),1,IF(AND($I1422="Fisico",M1422=1),1,IF(AND(M1422=1,$I1422="Electronico"),2,IF(M1422=1,VLOOKUP($C1422&amp;"|"&amp;$B1422&amp;"|"&amp;$D1422,Empresas!$C$6:$CC$92,$G1422+6+1,0),0))))</f>
        <v>0</v>
      </c>
      <c r="AE1422" s="147">
        <f>IF(AND($I1422="Si",N1422=1),1,IF(AND($I1422="Fisico",N1422=1),1,IF(AND(N1422=1,$I1422="Electronico"),2,IF(N1422=1,VLOOKUP($C1422&amp;"|"&amp;$B1422&amp;"|"&amp;$D1422,Empresas!$C$6:$CC$92,$G1422+6+1,0),0))))</f>
        <v>0</v>
      </c>
      <c r="AF1422" s="147">
        <f>IF(AND($I1422="Si",O1422=1),1,IF(AND($I1422="Fisico",O1422=1),1,IF(AND(O1422=1,$I1422="Electronico"),2,IF(O1422=1,VLOOKUP($C1422&amp;"|"&amp;$B1422&amp;"|"&amp;$D1422,Empresas!$C$6:$CC$92,$G1422+6+1,0),0))))</f>
        <v>0</v>
      </c>
      <c r="AG1422" s="147">
        <f>IF(AND($I1422="Si",P1422=1),1,IF(AND($I1422="Fisico",P1422=1),1,IF(AND(P1422=1,$I1422="Electronico"),2,IF(P1422=1,VLOOKUP($C1422&amp;"|"&amp;$B1422&amp;"|"&amp;$D1422,Empresas!$C$6:$CC$92,$G1422+6+1,0),0))))</f>
        <v>0</v>
      </c>
      <c r="AH1422" s="147">
        <f>IF(AND($I1422="Si",Q1422=1),1,IF(AND($I1422="Fisico",Q1422=1),1,IF(AND(Q1422=1,$I1422="Electronico"),2,IF(Q1422=1,VLOOKUP($C1422&amp;"|"&amp;$B1422&amp;"|"&amp;$D1422,Empresas!$C$6:$CC$92,$G1422+6+1,0),0))))</f>
        <v>0</v>
      </c>
      <c r="AI1422" s="147">
        <f>IF(AND($I1422="Si",R1422=1),1,IF(AND($I1422="Fisico",R1422=1),1,IF(AND(R1422=1,$I1422="Electronico"),2,IF(R1422=1,VLOOKUP($C1422&amp;"|"&amp;$B1422&amp;"|"&amp;$D1422,Empresas!$C$6:$CC$92,$G1422+6+1,0),0))))</f>
        <v>0</v>
      </c>
      <c r="AJ1422" s="147">
        <f>IF(AND($I1422="Si",S1422=1),1,IF(AND($I1422="Fisico",S1422=1),1,IF(AND(S1422=1,$I1422="Electronico"),2,IF(S1422=1,VLOOKUP($C1422&amp;"|"&amp;$B1422&amp;"|"&amp;$D1422,Empresas!$C$6:$CC$92,$G1422+6+1,0),0))))</f>
        <v>0</v>
      </c>
      <c r="AK1422" s="147">
        <f>IF(AND($I1422="Si",T1422=1),1,IF(AND($I1422="Fisico",T1422=1),1,IF(AND(T1422=1,$I1422="Electronico"),2,IF(T1422=1,VLOOKUP($C1422&amp;"|"&amp;$B1422&amp;"|"&amp;$D1422,Empresas!$C$6:$CC$92,$G1422+6+1,0),0))))</f>
        <v>0</v>
      </c>
      <c r="AL1422" s="147">
        <f>IF(AND($I1422="Si",U1422=1),1,IF(AND($I1422="Fisico",U1422=1),1,IF(AND(U1422=1,$I1422="Electronico"),2,IF(U1422=1,VLOOKUP($C1422&amp;"|"&amp;$B1422&amp;"|"&amp;$D1422,Empresas!$C$6:$CC$92,$G1422+6+1,0),0))))</f>
        <v>0</v>
      </c>
      <c r="AM1422" s="149">
        <f t="shared" si="233"/>
        <v>0</v>
      </c>
      <c r="AN1422" s="149">
        <f t="shared" si="234"/>
        <v>0</v>
      </c>
      <c r="AO1422" s="152">
        <f t="shared" si="235"/>
        <v>0</v>
      </c>
    </row>
    <row r="1423" spans="1:41" x14ac:dyDescent="0.25">
      <c r="A1423" s="140" t="str">
        <f>VLOOKUP(D1423,Empresas!$D$7:$F$91,3,0)</f>
        <v>Omar</v>
      </c>
      <c r="B1423" s="141" t="str">
        <f>VLOOKUP(D1423,Empresas!$D$7:$G$91,4,0)</f>
        <v>Marisol</v>
      </c>
      <c r="C1423" s="141" t="s">
        <v>544</v>
      </c>
      <c r="D1423" s="141" t="s">
        <v>252</v>
      </c>
      <c r="E1423" s="141" t="str">
        <f>VLOOKUP(D1423,Empresas!$D$7:$E$92,2,0)</f>
        <v>PRODUCCIONES MEDIO PELO S.A.C.</v>
      </c>
      <c r="F1423" s="141" t="s">
        <v>178</v>
      </c>
      <c r="G1423" s="142">
        <f t="shared" si="236"/>
        <v>56</v>
      </c>
      <c r="H1423" s="142" t="str">
        <f>VLOOKUP(D1423,Empresas!$D$6:$L$92,7,0)</f>
        <v>Mensual</v>
      </c>
      <c r="I1423" s="141" t="str">
        <f>VLOOKUP(VLOOKUP(D1423&amp;"|"&amp;B1423,Empresas!$I$7:$CB$92,G1423,0),Tablas!$A$8:$B$10,2,0)</f>
        <v>No aplica</v>
      </c>
      <c r="J1423" s="78"/>
      <c r="K1423" s="78"/>
      <c r="L1423" s="78"/>
      <c r="M1423" s="78"/>
      <c r="N1423" s="78"/>
      <c r="O1423" s="78"/>
      <c r="P1423" s="78"/>
      <c r="Q1423" s="78"/>
      <c r="R1423" s="78"/>
      <c r="S1423" s="78"/>
      <c r="T1423" s="78"/>
      <c r="U1423" s="78"/>
      <c r="V1423" s="78" t="str">
        <f>VLOOKUP(D1423,Empresas!$D$7:$CF$91,81,0)</f>
        <v>A</v>
      </c>
      <c r="W1423" s="78" t="str">
        <f>VLOOKUP(D1423,Empresas!$D$7:$M$91,10,0)</f>
        <v>Rer</v>
      </c>
      <c r="X1423" s="69" t="str">
        <f t="shared" si="231"/>
        <v>SI</v>
      </c>
      <c r="Y1423" s="153" t="str">
        <f t="shared" si="232"/>
        <v>No aplica</v>
      </c>
      <c r="Z1423" s="147">
        <f>IF(Y1423="No aplica",0,IF(I1423="no",0,IF(I1423="No aplica",0,IF(I1423="Si",1,IF(I1423="Fisico",1,IF(I1423="Electronico",2,VLOOKUP(C1423&amp;"|"&amp;B1423&amp;"|"&amp;D1423,Empresas!$C$6:$CC$92,G1423+6+1,0)))))))</f>
        <v>0</v>
      </c>
      <c r="AA1423" s="147">
        <f>IF(AND($I1423="Si",J1423=1),1,IF(AND($I1423="Fisico",J1423=1),1,IF(AND(J1423=1,$I1423="Electronico"),2,IF(J1423=1,VLOOKUP($C1423&amp;"|"&amp;$B1423&amp;"|"&amp;$D1423,Empresas!$C$6:$CC$92,$G1423+6+1,0),0))))</f>
        <v>0</v>
      </c>
      <c r="AB1423" s="147">
        <f>IF(AND($I1423="Si",K1423=1),1,IF(AND($I1423="Fisico",K1423=1),1,IF(AND(K1423=1,$I1423="Electronico"),2,IF(K1423=1,VLOOKUP($C1423&amp;"|"&amp;$B1423&amp;"|"&amp;$D1423,Empresas!$C$6:$CC$92,$G1423+6+1,0),0))))</f>
        <v>0</v>
      </c>
      <c r="AC1423" s="147">
        <f>IF(AND($I1423="Si",L1423=1),1,IF(AND($I1423="Fisico",L1423=1),1,IF(AND(L1423=1,$I1423="Electronico"),2,IF(L1423=1,VLOOKUP($C1423&amp;"|"&amp;$B1423&amp;"|"&amp;$D1423,Empresas!$C$6:$CC$92,$G1423+6+1,0),0))))</f>
        <v>0</v>
      </c>
      <c r="AD1423" s="147">
        <f>IF(AND($I1423="Si",M1423=1),1,IF(AND($I1423="Fisico",M1423=1),1,IF(AND(M1423=1,$I1423="Electronico"),2,IF(M1423=1,VLOOKUP($C1423&amp;"|"&amp;$B1423&amp;"|"&amp;$D1423,Empresas!$C$6:$CC$92,$G1423+6+1,0),0))))</f>
        <v>0</v>
      </c>
      <c r="AE1423" s="147">
        <f>IF(AND($I1423="Si",N1423=1),1,IF(AND($I1423="Fisico",N1423=1),1,IF(AND(N1423=1,$I1423="Electronico"),2,IF(N1423=1,VLOOKUP($C1423&amp;"|"&amp;$B1423&amp;"|"&amp;$D1423,Empresas!$C$6:$CC$92,$G1423+6+1,0),0))))</f>
        <v>0</v>
      </c>
      <c r="AF1423" s="147">
        <f>IF(AND($I1423="Si",O1423=1),1,IF(AND($I1423="Fisico",O1423=1),1,IF(AND(O1423=1,$I1423="Electronico"),2,IF(O1423=1,VLOOKUP($C1423&amp;"|"&amp;$B1423&amp;"|"&amp;$D1423,Empresas!$C$6:$CC$92,$G1423+6+1,0),0))))</f>
        <v>0</v>
      </c>
      <c r="AG1423" s="147">
        <f>IF(AND($I1423="Si",P1423=1),1,IF(AND($I1423="Fisico",P1423=1),1,IF(AND(P1423=1,$I1423="Electronico"),2,IF(P1423=1,VLOOKUP($C1423&amp;"|"&amp;$B1423&amp;"|"&amp;$D1423,Empresas!$C$6:$CC$92,$G1423+6+1,0),0))))</f>
        <v>0</v>
      </c>
      <c r="AH1423" s="147">
        <f>IF(AND($I1423="Si",Q1423=1),1,IF(AND($I1423="Fisico",Q1423=1),1,IF(AND(Q1423=1,$I1423="Electronico"),2,IF(Q1423=1,VLOOKUP($C1423&amp;"|"&amp;$B1423&amp;"|"&amp;$D1423,Empresas!$C$6:$CC$92,$G1423+6+1,0),0))))</f>
        <v>0</v>
      </c>
      <c r="AI1423" s="147">
        <f>IF(AND($I1423="Si",R1423=1),1,IF(AND($I1423="Fisico",R1423=1),1,IF(AND(R1423=1,$I1423="Electronico"),2,IF(R1423=1,VLOOKUP($C1423&amp;"|"&amp;$B1423&amp;"|"&amp;$D1423,Empresas!$C$6:$CC$92,$G1423+6+1,0),0))))</f>
        <v>0</v>
      </c>
      <c r="AJ1423" s="147">
        <f>IF(AND($I1423="Si",S1423=1),1,IF(AND($I1423="Fisico",S1423=1),1,IF(AND(S1423=1,$I1423="Electronico"),2,IF(S1423=1,VLOOKUP($C1423&amp;"|"&amp;$B1423&amp;"|"&amp;$D1423,Empresas!$C$6:$CC$92,$G1423+6+1,0),0))))</f>
        <v>0</v>
      </c>
      <c r="AK1423" s="147">
        <f>IF(AND($I1423="Si",T1423=1),1,IF(AND($I1423="Fisico",T1423=1),1,IF(AND(T1423=1,$I1423="Electronico"),2,IF(T1423=1,VLOOKUP($C1423&amp;"|"&amp;$B1423&amp;"|"&amp;$D1423,Empresas!$C$6:$CC$92,$G1423+6+1,0),0))))</f>
        <v>0</v>
      </c>
      <c r="AL1423" s="147">
        <f>IF(AND($I1423="Si",U1423=1),1,IF(AND($I1423="Fisico",U1423=1),1,IF(AND(U1423=1,$I1423="Electronico"),2,IF(U1423=1,VLOOKUP($C1423&amp;"|"&amp;$B1423&amp;"|"&amp;$D1423,Empresas!$C$6:$CC$92,$G1423+6+1,0),0))))</f>
        <v>0</v>
      </c>
      <c r="AM1423" s="149">
        <f t="shared" si="233"/>
        <v>0</v>
      </c>
      <c r="AN1423" s="149">
        <f t="shared" si="234"/>
        <v>0</v>
      </c>
      <c r="AO1423" s="152">
        <f t="shared" si="235"/>
        <v>0</v>
      </c>
    </row>
    <row r="1424" spans="1:41" x14ac:dyDescent="0.25">
      <c r="A1424" s="140" t="str">
        <f>VLOOKUP(D1424,Empresas!$D$7:$F$91,3,0)</f>
        <v>Omar</v>
      </c>
      <c r="B1424" s="141" t="str">
        <f>VLOOKUP(D1424,Empresas!$D$7:$G$91,4,0)</f>
        <v>Marisol</v>
      </c>
      <c r="C1424" s="141" t="s">
        <v>544</v>
      </c>
      <c r="D1424" s="141" t="s">
        <v>252</v>
      </c>
      <c r="E1424" s="141" t="str">
        <f>VLOOKUP(D1424,Empresas!$D$7:$E$92,2,0)</f>
        <v>PRODUCCIONES MEDIO PELO S.A.C.</v>
      </c>
      <c r="F1424" s="141" t="s">
        <v>179</v>
      </c>
      <c r="G1424" s="142">
        <f t="shared" si="236"/>
        <v>57</v>
      </c>
      <c r="H1424" s="142" t="str">
        <f>VLOOKUP(D1424,Empresas!$D$6:$L$92,7,0)</f>
        <v>Mensual</v>
      </c>
      <c r="I1424" s="141" t="str">
        <f>VLOOKUP(VLOOKUP(D1424&amp;"|"&amp;B1424,Empresas!$I$7:$CB$92,G1424,0),Tablas!$A$8:$B$10,2,0)</f>
        <v>No aplica</v>
      </c>
      <c r="J1424" s="78"/>
      <c r="K1424" s="78"/>
      <c r="L1424" s="78"/>
      <c r="M1424" s="78"/>
      <c r="N1424" s="78"/>
      <c r="O1424" s="78"/>
      <c r="P1424" s="78"/>
      <c r="Q1424" s="78"/>
      <c r="R1424" s="78"/>
      <c r="S1424" s="78"/>
      <c r="T1424" s="78"/>
      <c r="U1424" s="78"/>
      <c r="V1424" s="78" t="str">
        <f>VLOOKUP(D1424,Empresas!$D$7:$CF$91,81,0)</f>
        <v>A</v>
      </c>
      <c r="W1424" s="78" t="str">
        <f>VLOOKUP(D1424,Empresas!$D$7:$M$91,10,0)</f>
        <v>Rer</v>
      </c>
      <c r="X1424" s="69" t="str">
        <f t="shared" si="231"/>
        <v>NO</v>
      </c>
      <c r="Y1424" s="153" t="str">
        <f t="shared" si="232"/>
        <v>No aplica</v>
      </c>
      <c r="Z1424" s="147">
        <f>IF(Y1424="No aplica",0,IF(I1424="no",0,IF(I1424="No aplica",0,IF(I1424="Si",1,IF(I1424="Fisico",1,IF(I1424="Electronico",2,VLOOKUP(C1424&amp;"|"&amp;B1424&amp;"|"&amp;D1424,Empresas!$C$6:$CC$92,G1424+6+1,0)))))))</f>
        <v>0</v>
      </c>
      <c r="AA1424" s="147">
        <f>IF(AND($I1424="Si",J1424=1),1,IF(AND($I1424="Fisico",J1424=1),1,IF(AND(J1424=1,$I1424="Electronico"),2,IF(J1424=1,VLOOKUP($C1424&amp;"|"&amp;$B1424&amp;"|"&amp;$D1424,Empresas!$C$6:$CC$92,$G1424+6+1,0),0))))</f>
        <v>0</v>
      </c>
      <c r="AB1424" s="147">
        <f>IF(AND($I1424="Si",K1424=1),1,IF(AND($I1424="Fisico",K1424=1),1,IF(AND(K1424=1,$I1424="Electronico"),2,IF(K1424=1,VLOOKUP($C1424&amp;"|"&amp;$B1424&amp;"|"&amp;$D1424,Empresas!$C$6:$CC$92,$G1424+6+1,0),0))))</f>
        <v>0</v>
      </c>
      <c r="AC1424" s="147">
        <f>IF(AND($I1424="Si",L1424=1),1,IF(AND($I1424="Fisico",L1424=1),1,IF(AND(L1424=1,$I1424="Electronico"),2,IF(L1424=1,VLOOKUP($C1424&amp;"|"&amp;$B1424&amp;"|"&amp;$D1424,Empresas!$C$6:$CC$92,$G1424+6+1,0),0))))</f>
        <v>0</v>
      </c>
      <c r="AD1424" s="147">
        <f>IF(AND($I1424="Si",M1424=1),1,IF(AND($I1424="Fisico",M1424=1),1,IF(AND(M1424=1,$I1424="Electronico"),2,IF(M1424=1,VLOOKUP($C1424&amp;"|"&amp;$B1424&amp;"|"&amp;$D1424,Empresas!$C$6:$CC$92,$G1424+6+1,0),0))))</f>
        <v>0</v>
      </c>
      <c r="AE1424" s="147">
        <f>IF(AND($I1424="Si",N1424=1),1,IF(AND($I1424="Fisico",N1424=1),1,IF(AND(N1424=1,$I1424="Electronico"),2,IF(N1424=1,VLOOKUP($C1424&amp;"|"&amp;$B1424&amp;"|"&amp;$D1424,Empresas!$C$6:$CC$92,$G1424+6+1,0),0))))</f>
        <v>0</v>
      </c>
      <c r="AF1424" s="147">
        <f>IF(AND($I1424="Si",O1424=1),1,IF(AND($I1424="Fisico",O1424=1),1,IF(AND(O1424=1,$I1424="Electronico"),2,IF(O1424=1,VLOOKUP($C1424&amp;"|"&amp;$B1424&amp;"|"&amp;$D1424,Empresas!$C$6:$CC$92,$G1424+6+1,0),0))))</f>
        <v>0</v>
      </c>
      <c r="AG1424" s="147">
        <f>IF(AND($I1424="Si",P1424=1),1,IF(AND($I1424="Fisico",P1424=1),1,IF(AND(P1424=1,$I1424="Electronico"),2,IF(P1424=1,VLOOKUP($C1424&amp;"|"&amp;$B1424&amp;"|"&amp;$D1424,Empresas!$C$6:$CC$92,$G1424+6+1,0),0))))</f>
        <v>0</v>
      </c>
      <c r="AH1424" s="147">
        <f>IF(AND($I1424="Si",Q1424=1),1,IF(AND($I1424="Fisico",Q1424=1),1,IF(AND(Q1424=1,$I1424="Electronico"),2,IF(Q1424=1,VLOOKUP($C1424&amp;"|"&amp;$B1424&amp;"|"&amp;$D1424,Empresas!$C$6:$CC$92,$G1424+6+1,0),0))))</f>
        <v>0</v>
      </c>
      <c r="AI1424" s="147">
        <f>IF(AND($I1424="Si",R1424=1),1,IF(AND($I1424="Fisico",R1424=1),1,IF(AND(R1424=1,$I1424="Electronico"),2,IF(R1424=1,VLOOKUP($C1424&amp;"|"&amp;$B1424&amp;"|"&amp;$D1424,Empresas!$C$6:$CC$92,$G1424+6+1,0),0))))</f>
        <v>0</v>
      </c>
      <c r="AJ1424" s="147">
        <f>IF(AND($I1424="Si",S1424=1),1,IF(AND($I1424="Fisico",S1424=1),1,IF(AND(S1424=1,$I1424="Electronico"),2,IF(S1424=1,VLOOKUP($C1424&amp;"|"&amp;$B1424&amp;"|"&amp;$D1424,Empresas!$C$6:$CC$92,$G1424+6+1,0),0))))</f>
        <v>0</v>
      </c>
      <c r="AK1424" s="147">
        <f>IF(AND($I1424="Si",T1424=1),1,IF(AND($I1424="Fisico",T1424=1),1,IF(AND(T1424=1,$I1424="Electronico"),2,IF(T1424=1,VLOOKUP($C1424&amp;"|"&amp;$B1424&amp;"|"&amp;$D1424,Empresas!$C$6:$CC$92,$G1424+6+1,0),0))))</f>
        <v>0</v>
      </c>
      <c r="AL1424" s="147">
        <f>IF(AND($I1424="Si",U1424=1),1,IF(AND($I1424="Fisico",U1424=1),1,IF(AND(U1424=1,$I1424="Electronico"),2,IF(U1424=1,VLOOKUP($C1424&amp;"|"&amp;$B1424&amp;"|"&amp;$D1424,Empresas!$C$6:$CC$92,$G1424+6+1,0),0))))</f>
        <v>0</v>
      </c>
      <c r="AM1424" s="149">
        <f t="shared" si="233"/>
        <v>0</v>
      </c>
      <c r="AN1424" s="149">
        <f t="shared" si="234"/>
        <v>0</v>
      </c>
      <c r="AO1424" s="152">
        <f t="shared" si="235"/>
        <v>0</v>
      </c>
    </row>
    <row r="1425" spans="1:41" x14ac:dyDescent="0.25">
      <c r="A1425" s="140" t="str">
        <f>VLOOKUP(D1425,Empresas!$D$7:$F$91,3,0)</f>
        <v>Omar</v>
      </c>
      <c r="B1425" s="141" t="str">
        <f>VLOOKUP(D1425,Empresas!$D$7:$G$91,4,0)</f>
        <v>Marisol</v>
      </c>
      <c r="C1425" s="141" t="s">
        <v>544</v>
      </c>
      <c r="D1425" s="141" t="s">
        <v>252</v>
      </c>
      <c r="E1425" s="141" t="str">
        <f>VLOOKUP(D1425,Empresas!$D$7:$E$92,2,0)</f>
        <v>PRODUCCIONES MEDIO PELO S.A.C.</v>
      </c>
      <c r="F1425" s="141" t="s">
        <v>180</v>
      </c>
      <c r="G1425" s="142">
        <f t="shared" si="236"/>
        <v>58</v>
      </c>
      <c r="H1425" s="142" t="str">
        <f>VLOOKUP(D1425,Empresas!$D$6:$L$92,7,0)</f>
        <v>Mensual</v>
      </c>
      <c r="I1425" s="141" t="str">
        <f>VLOOKUP(VLOOKUP(D1425&amp;"|"&amp;B1425,Empresas!$I$7:$CB$92,G1425,0),Tablas!$A$8:$B$10,2,0)</f>
        <v>No aplica</v>
      </c>
      <c r="J1425" s="78"/>
      <c r="K1425" s="78"/>
      <c r="L1425" s="78"/>
      <c r="M1425" s="78"/>
      <c r="N1425" s="78"/>
      <c r="O1425" s="78"/>
      <c r="P1425" s="78"/>
      <c r="Q1425" s="78"/>
      <c r="R1425" s="78"/>
      <c r="S1425" s="78"/>
      <c r="T1425" s="78"/>
      <c r="U1425" s="78"/>
      <c r="V1425" s="78" t="str">
        <f>VLOOKUP(D1425,Empresas!$D$7:$CF$91,81,0)</f>
        <v>A</v>
      </c>
      <c r="W1425" s="78" t="str">
        <f>VLOOKUP(D1425,Empresas!$D$7:$M$91,10,0)</f>
        <v>Rer</v>
      </c>
      <c r="X1425" s="69" t="str">
        <f t="shared" si="231"/>
        <v>NO</v>
      </c>
      <c r="Y1425" s="153" t="str">
        <f t="shared" si="232"/>
        <v>No aplica</v>
      </c>
      <c r="Z1425" s="147">
        <f>IF(Y1425="No aplica",0,IF(I1425="no",0,IF(I1425="No aplica",0,IF(I1425="Si",1,IF(I1425="Fisico",1,IF(I1425="Electronico",2,VLOOKUP(C1425&amp;"|"&amp;B1425&amp;"|"&amp;D1425,Empresas!$C$6:$CC$92,G1425+6+1,0)))))))</f>
        <v>0</v>
      </c>
      <c r="AA1425" s="147">
        <f>IF(AND($I1425="Si",J1425=1),1,IF(AND($I1425="Fisico",J1425=1),1,IF(AND(J1425=1,$I1425="Electronico"),2,IF(J1425=1,VLOOKUP($C1425&amp;"|"&amp;$B1425&amp;"|"&amp;$D1425,Empresas!$C$6:$CC$92,$G1425+6+1,0),0))))</f>
        <v>0</v>
      </c>
      <c r="AB1425" s="147">
        <f>IF(AND($I1425="Si",K1425=1),1,IF(AND($I1425="Fisico",K1425=1),1,IF(AND(K1425=1,$I1425="Electronico"),2,IF(K1425=1,VLOOKUP($C1425&amp;"|"&amp;$B1425&amp;"|"&amp;$D1425,Empresas!$C$6:$CC$92,$G1425+6+1,0),0))))</f>
        <v>0</v>
      </c>
      <c r="AC1425" s="147">
        <f>IF(AND($I1425="Si",L1425=1),1,IF(AND($I1425="Fisico",L1425=1),1,IF(AND(L1425=1,$I1425="Electronico"),2,IF(L1425=1,VLOOKUP($C1425&amp;"|"&amp;$B1425&amp;"|"&amp;$D1425,Empresas!$C$6:$CC$92,$G1425+6+1,0),0))))</f>
        <v>0</v>
      </c>
      <c r="AD1425" s="147">
        <f>IF(AND($I1425="Si",M1425=1),1,IF(AND($I1425="Fisico",M1425=1),1,IF(AND(M1425=1,$I1425="Electronico"),2,IF(M1425=1,VLOOKUP($C1425&amp;"|"&amp;$B1425&amp;"|"&amp;$D1425,Empresas!$C$6:$CC$92,$G1425+6+1,0),0))))</f>
        <v>0</v>
      </c>
      <c r="AE1425" s="147">
        <f>IF(AND($I1425="Si",N1425=1),1,IF(AND($I1425="Fisico",N1425=1),1,IF(AND(N1425=1,$I1425="Electronico"),2,IF(N1425=1,VLOOKUP($C1425&amp;"|"&amp;$B1425&amp;"|"&amp;$D1425,Empresas!$C$6:$CC$92,$G1425+6+1,0),0))))</f>
        <v>0</v>
      </c>
      <c r="AF1425" s="147">
        <f>IF(AND($I1425="Si",O1425=1),1,IF(AND($I1425="Fisico",O1425=1),1,IF(AND(O1425=1,$I1425="Electronico"),2,IF(O1425=1,VLOOKUP($C1425&amp;"|"&amp;$B1425&amp;"|"&amp;$D1425,Empresas!$C$6:$CC$92,$G1425+6+1,0),0))))</f>
        <v>0</v>
      </c>
      <c r="AG1425" s="147">
        <f>IF(AND($I1425="Si",P1425=1),1,IF(AND($I1425="Fisico",P1425=1),1,IF(AND(P1425=1,$I1425="Electronico"),2,IF(P1425=1,VLOOKUP($C1425&amp;"|"&amp;$B1425&amp;"|"&amp;$D1425,Empresas!$C$6:$CC$92,$G1425+6+1,0),0))))</f>
        <v>0</v>
      </c>
      <c r="AH1425" s="147">
        <f>IF(AND($I1425="Si",Q1425=1),1,IF(AND($I1425="Fisico",Q1425=1),1,IF(AND(Q1425=1,$I1425="Electronico"),2,IF(Q1425=1,VLOOKUP($C1425&amp;"|"&amp;$B1425&amp;"|"&amp;$D1425,Empresas!$C$6:$CC$92,$G1425+6+1,0),0))))</f>
        <v>0</v>
      </c>
      <c r="AI1425" s="147">
        <f>IF(AND($I1425="Si",R1425=1),1,IF(AND($I1425="Fisico",R1425=1),1,IF(AND(R1425=1,$I1425="Electronico"),2,IF(R1425=1,VLOOKUP($C1425&amp;"|"&amp;$B1425&amp;"|"&amp;$D1425,Empresas!$C$6:$CC$92,$G1425+6+1,0),0))))</f>
        <v>0</v>
      </c>
      <c r="AJ1425" s="147">
        <f>IF(AND($I1425="Si",S1425=1),1,IF(AND($I1425="Fisico",S1425=1),1,IF(AND(S1425=1,$I1425="Electronico"),2,IF(S1425=1,VLOOKUP($C1425&amp;"|"&amp;$B1425&amp;"|"&amp;$D1425,Empresas!$C$6:$CC$92,$G1425+6+1,0),0))))</f>
        <v>0</v>
      </c>
      <c r="AK1425" s="147">
        <f>IF(AND($I1425="Si",T1425=1),1,IF(AND($I1425="Fisico",T1425=1),1,IF(AND(T1425=1,$I1425="Electronico"),2,IF(T1425=1,VLOOKUP($C1425&amp;"|"&amp;$B1425&amp;"|"&amp;$D1425,Empresas!$C$6:$CC$92,$G1425+6+1,0),0))))</f>
        <v>0</v>
      </c>
      <c r="AL1425" s="147">
        <f>IF(AND($I1425="Si",U1425=1),1,IF(AND($I1425="Fisico",U1425=1),1,IF(AND(U1425=1,$I1425="Electronico"),2,IF(U1425=1,VLOOKUP($C1425&amp;"|"&amp;$B1425&amp;"|"&amp;$D1425,Empresas!$C$6:$CC$92,$G1425+6+1,0),0))))</f>
        <v>0</v>
      </c>
      <c r="AM1425" s="149">
        <f t="shared" si="233"/>
        <v>0</v>
      </c>
      <c r="AN1425" s="149">
        <f t="shared" si="234"/>
        <v>0</v>
      </c>
      <c r="AO1425" s="152">
        <f t="shared" si="235"/>
        <v>0</v>
      </c>
    </row>
    <row r="1426" spans="1:41" x14ac:dyDescent="0.25">
      <c r="A1426" s="140" t="str">
        <f>VLOOKUP(D1426,Empresas!$D$7:$F$91,3,0)</f>
        <v>Omar</v>
      </c>
      <c r="B1426" s="141" t="str">
        <f>VLOOKUP(D1426,Empresas!$D$7:$G$91,4,0)</f>
        <v>Marisol</v>
      </c>
      <c r="C1426" s="141" t="s">
        <v>544</v>
      </c>
      <c r="D1426" s="141" t="s">
        <v>252</v>
      </c>
      <c r="E1426" s="141" t="str">
        <f>VLOOKUP(D1426,Empresas!$D$7:$E$92,2,0)</f>
        <v>PRODUCCIONES MEDIO PELO S.A.C.</v>
      </c>
      <c r="F1426" s="141" t="s">
        <v>181</v>
      </c>
      <c r="G1426" s="142">
        <f t="shared" si="236"/>
        <v>59</v>
      </c>
      <c r="H1426" s="142" t="str">
        <f>VLOOKUP(D1426,Empresas!$D$6:$L$92,7,0)</f>
        <v>Mensual</v>
      </c>
      <c r="I1426" s="141" t="str">
        <f>VLOOKUP(VLOOKUP(D1426&amp;"|"&amp;B1426,Empresas!$I$7:$CB$92,G1426,0),Tablas!$A$8:$B$10,2,0)</f>
        <v>No aplica</v>
      </c>
      <c r="J1426" s="78"/>
      <c r="K1426" s="78"/>
      <c r="L1426" s="78"/>
      <c r="M1426" s="78"/>
      <c r="N1426" s="78"/>
      <c r="O1426" s="78"/>
      <c r="P1426" s="78"/>
      <c r="Q1426" s="78"/>
      <c r="R1426" s="78"/>
      <c r="S1426" s="78"/>
      <c r="T1426" s="78"/>
      <c r="U1426" s="78"/>
      <c r="V1426" s="78" t="str">
        <f>VLOOKUP(D1426,Empresas!$D$7:$CF$91,81,0)</f>
        <v>A</v>
      </c>
      <c r="W1426" s="78" t="str">
        <f>VLOOKUP(D1426,Empresas!$D$7:$M$91,10,0)</f>
        <v>Rer</v>
      </c>
      <c r="X1426" s="69" t="str">
        <f t="shared" si="231"/>
        <v>NO</v>
      </c>
      <c r="Y1426" s="153" t="str">
        <f t="shared" si="232"/>
        <v>No aplica</v>
      </c>
      <c r="Z1426" s="147">
        <f>IF(Y1426="No aplica",0,IF(I1426="no",0,IF(I1426="No aplica",0,IF(I1426="Si",1,IF(I1426="Fisico",1,IF(I1426="Electronico",2,VLOOKUP(C1426&amp;"|"&amp;B1426&amp;"|"&amp;D1426,Empresas!$C$6:$CC$92,G1426+6+1,0)))))))</f>
        <v>0</v>
      </c>
      <c r="AA1426" s="147">
        <f>IF(AND($I1426="Si",J1426=1),1,IF(AND($I1426="Fisico",J1426=1),1,IF(AND(J1426=1,$I1426="Electronico"),2,IF(J1426=1,VLOOKUP($C1426&amp;"|"&amp;$B1426&amp;"|"&amp;$D1426,Empresas!$C$6:$CC$92,$G1426+6+1,0),0))))</f>
        <v>0</v>
      </c>
      <c r="AB1426" s="147">
        <f>IF(AND($I1426="Si",K1426=1),1,IF(AND($I1426="Fisico",K1426=1),1,IF(AND(K1426=1,$I1426="Electronico"),2,IF(K1426=1,VLOOKUP($C1426&amp;"|"&amp;$B1426&amp;"|"&amp;$D1426,Empresas!$C$6:$CC$92,$G1426+6+1,0),0))))</f>
        <v>0</v>
      </c>
      <c r="AC1426" s="147">
        <f>IF(AND($I1426="Si",L1426=1),1,IF(AND($I1426="Fisico",L1426=1),1,IF(AND(L1426=1,$I1426="Electronico"),2,IF(L1426=1,VLOOKUP($C1426&amp;"|"&amp;$B1426&amp;"|"&amp;$D1426,Empresas!$C$6:$CC$92,$G1426+6+1,0),0))))</f>
        <v>0</v>
      </c>
      <c r="AD1426" s="147">
        <f>IF(AND($I1426="Si",M1426=1),1,IF(AND($I1426="Fisico",M1426=1),1,IF(AND(M1426=1,$I1426="Electronico"),2,IF(M1426=1,VLOOKUP($C1426&amp;"|"&amp;$B1426&amp;"|"&amp;$D1426,Empresas!$C$6:$CC$92,$G1426+6+1,0),0))))</f>
        <v>0</v>
      </c>
      <c r="AE1426" s="147">
        <f>IF(AND($I1426="Si",N1426=1),1,IF(AND($I1426="Fisico",N1426=1),1,IF(AND(N1426=1,$I1426="Electronico"),2,IF(N1426=1,VLOOKUP($C1426&amp;"|"&amp;$B1426&amp;"|"&amp;$D1426,Empresas!$C$6:$CC$92,$G1426+6+1,0),0))))</f>
        <v>0</v>
      </c>
      <c r="AF1426" s="147">
        <f>IF(AND($I1426="Si",O1426=1),1,IF(AND($I1426="Fisico",O1426=1),1,IF(AND(O1426=1,$I1426="Electronico"),2,IF(O1426=1,VLOOKUP($C1426&amp;"|"&amp;$B1426&amp;"|"&amp;$D1426,Empresas!$C$6:$CC$92,$G1426+6+1,0),0))))</f>
        <v>0</v>
      </c>
      <c r="AG1426" s="147">
        <f>IF(AND($I1426="Si",P1426=1),1,IF(AND($I1426="Fisico",P1426=1),1,IF(AND(P1426=1,$I1426="Electronico"),2,IF(P1426=1,VLOOKUP($C1426&amp;"|"&amp;$B1426&amp;"|"&amp;$D1426,Empresas!$C$6:$CC$92,$G1426+6+1,0),0))))</f>
        <v>0</v>
      </c>
      <c r="AH1426" s="147">
        <f>IF(AND($I1426="Si",Q1426=1),1,IF(AND($I1426="Fisico",Q1426=1),1,IF(AND(Q1426=1,$I1426="Electronico"),2,IF(Q1426=1,VLOOKUP($C1426&amp;"|"&amp;$B1426&amp;"|"&amp;$D1426,Empresas!$C$6:$CC$92,$G1426+6+1,0),0))))</f>
        <v>0</v>
      </c>
      <c r="AI1426" s="147">
        <f>IF(AND($I1426="Si",R1426=1),1,IF(AND($I1426="Fisico",R1426=1),1,IF(AND(R1426=1,$I1426="Electronico"),2,IF(R1426=1,VLOOKUP($C1426&amp;"|"&amp;$B1426&amp;"|"&amp;$D1426,Empresas!$C$6:$CC$92,$G1426+6+1,0),0))))</f>
        <v>0</v>
      </c>
      <c r="AJ1426" s="147">
        <f>IF(AND($I1426="Si",S1426=1),1,IF(AND($I1426="Fisico",S1426=1),1,IF(AND(S1426=1,$I1426="Electronico"),2,IF(S1426=1,VLOOKUP($C1426&amp;"|"&amp;$B1426&amp;"|"&amp;$D1426,Empresas!$C$6:$CC$92,$G1426+6+1,0),0))))</f>
        <v>0</v>
      </c>
      <c r="AK1426" s="147">
        <f>IF(AND($I1426="Si",T1426=1),1,IF(AND($I1426="Fisico",T1426=1),1,IF(AND(T1426=1,$I1426="Electronico"),2,IF(T1426=1,VLOOKUP($C1426&amp;"|"&amp;$B1426&amp;"|"&amp;$D1426,Empresas!$C$6:$CC$92,$G1426+6+1,0),0))))</f>
        <v>0</v>
      </c>
      <c r="AL1426" s="147">
        <f>IF(AND($I1426="Si",U1426=1),1,IF(AND($I1426="Fisico",U1426=1),1,IF(AND(U1426=1,$I1426="Electronico"),2,IF(U1426=1,VLOOKUP($C1426&amp;"|"&amp;$B1426&amp;"|"&amp;$D1426,Empresas!$C$6:$CC$92,$G1426+6+1,0),0))))</f>
        <v>0</v>
      </c>
      <c r="AM1426" s="149">
        <f t="shared" si="233"/>
        <v>0</v>
      </c>
      <c r="AN1426" s="149">
        <f t="shared" si="234"/>
        <v>0</v>
      </c>
      <c r="AO1426" s="152">
        <f t="shared" si="235"/>
        <v>0</v>
      </c>
    </row>
    <row r="1427" spans="1:41" x14ac:dyDescent="0.25">
      <c r="A1427" s="140" t="str">
        <f>VLOOKUP(D1427,Empresas!$D$7:$F$91,3,0)</f>
        <v>Omar</v>
      </c>
      <c r="B1427" s="141" t="str">
        <f>VLOOKUP(D1427,Empresas!$D$7:$G$91,4,0)</f>
        <v>Marisol</v>
      </c>
      <c r="C1427" s="141" t="s">
        <v>544</v>
      </c>
      <c r="D1427" s="141" t="s">
        <v>252</v>
      </c>
      <c r="E1427" s="141" t="str">
        <f>VLOOKUP(D1427,Empresas!$D$7:$E$92,2,0)</f>
        <v>PRODUCCIONES MEDIO PELO S.A.C.</v>
      </c>
      <c r="F1427" s="141" t="s">
        <v>182</v>
      </c>
      <c r="G1427" s="142">
        <f t="shared" si="236"/>
        <v>60</v>
      </c>
      <c r="H1427" s="142" t="str">
        <f>VLOOKUP(D1427,Empresas!$D$6:$L$92,7,0)</f>
        <v>Mensual</v>
      </c>
      <c r="I1427" s="141" t="str">
        <f>VLOOKUP(VLOOKUP(D1427&amp;"|"&amp;B1427,Empresas!$I$7:$CB$92,G1427,0),Tablas!$A$8:$B$10,2,0)</f>
        <v>No aplica</v>
      </c>
      <c r="J1427" s="78"/>
      <c r="K1427" s="78"/>
      <c r="L1427" s="78"/>
      <c r="M1427" s="78"/>
      <c r="N1427" s="78"/>
      <c r="O1427" s="78"/>
      <c r="P1427" s="78"/>
      <c r="Q1427" s="78"/>
      <c r="R1427" s="78"/>
      <c r="S1427" s="78"/>
      <c r="T1427" s="78"/>
      <c r="U1427" s="78"/>
      <c r="V1427" s="78" t="str">
        <f>VLOOKUP(D1427,Empresas!$D$7:$CF$91,81,0)</f>
        <v>A</v>
      </c>
      <c r="W1427" s="78" t="str">
        <f>VLOOKUP(D1427,Empresas!$D$7:$M$91,10,0)</f>
        <v>Rer</v>
      </c>
      <c r="X1427" s="69" t="str">
        <f t="shared" si="231"/>
        <v>NO</v>
      </c>
      <c r="Y1427" s="153" t="str">
        <f t="shared" si="232"/>
        <v>No aplica</v>
      </c>
      <c r="Z1427" s="147">
        <f>IF(Y1427="No aplica",0,IF(I1427="no",0,IF(I1427="No aplica",0,IF(I1427="Si",1,IF(I1427="Fisico",1,IF(I1427="Electronico",2,VLOOKUP(C1427&amp;"|"&amp;B1427&amp;"|"&amp;D1427,Empresas!$C$6:$CC$92,G1427+6+1,0)))))))</f>
        <v>0</v>
      </c>
      <c r="AA1427" s="147">
        <f>IF(AND($I1427="Si",J1427=1),1,IF(AND($I1427="Fisico",J1427=1),1,IF(AND(J1427=1,$I1427="Electronico"),2,IF(J1427=1,VLOOKUP($C1427&amp;"|"&amp;$B1427&amp;"|"&amp;$D1427,Empresas!$C$6:$CC$92,$G1427+6+1,0),0))))</f>
        <v>0</v>
      </c>
      <c r="AB1427" s="147">
        <f>IF(AND($I1427="Si",K1427=1),1,IF(AND($I1427="Fisico",K1427=1),1,IF(AND(K1427=1,$I1427="Electronico"),2,IF(K1427=1,VLOOKUP($C1427&amp;"|"&amp;$B1427&amp;"|"&amp;$D1427,Empresas!$C$6:$CC$92,$G1427+6+1,0),0))))</f>
        <v>0</v>
      </c>
      <c r="AC1427" s="147">
        <f>IF(AND($I1427="Si",L1427=1),1,IF(AND($I1427="Fisico",L1427=1),1,IF(AND(L1427=1,$I1427="Electronico"),2,IF(L1427=1,VLOOKUP($C1427&amp;"|"&amp;$B1427&amp;"|"&amp;$D1427,Empresas!$C$6:$CC$92,$G1427+6+1,0),0))))</f>
        <v>0</v>
      </c>
      <c r="AD1427" s="147">
        <f>IF(AND($I1427="Si",M1427=1),1,IF(AND($I1427="Fisico",M1427=1),1,IF(AND(M1427=1,$I1427="Electronico"),2,IF(M1427=1,VLOOKUP($C1427&amp;"|"&amp;$B1427&amp;"|"&amp;$D1427,Empresas!$C$6:$CC$92,$G1427+6+1,0),0))))</f>
        <v>0</v>
      </c>
      <c r="AE1427" s="147">
        <f>IF(AND($I1427="Si",N1427=1),1,IF(AND($I1427="Fisico",N1427=1),1,IF(AND(N1427=1,$I1427="Electronico"),2,IF(N1427=1,VLOOKUP($C1427&amp;"|"&amp;$B1427&amp;"|"&amp;$D1427,Empresas!$C$6:$CC$92,$G1427+6+1,0),0))))</f>
        <v>0</v>
      </c>
      <c r="AF1427" s="147">
        <f>IF(AND($I1427="Si",O1427=1),1,IF(AND($I1427="Fisico",O1427=1),1,IF(AND(O1427=1,$I1427="Electronico"),2,IF(O1427=1,VLOOKUP($C1427&amp;"|"&amp;$B1427&amp;"|"&amp;$D1427,Empresas!$C$6:$CC$92,$G1427+6+1,0),0))))</f>
        <v>0</v>
      </c>
      <c r="AG1427" s="147">
        <f>IF(AND($I1427="Si",P1427=1),1,IF(AND($I1427="Fisico",P1427=1),1,IF(AND(P1427=1,$I1427="Electronico"),2,IF(P1427=1,VLOOKUP($C1427&amp;"|"&amp;$B1427&amp;"|"&amp;$D1427,Empresas!$C$6:$CC$92,$G1427+6+1,0),0))))</f>
        <v>0</v>
      </c>
      <c r="AH1427" s="147">
        <f>IF(AND($I1427="Si",Q1427=1),1,IF(AND($I1427="Fisico",Q1427=1),1,IF(AND(Q1427=1,$I1427="Electronico"),2,IF(Q1427=1,VLOOKUP($C1427&amp;"|"&amp;$B1427&amp;"|"&amp;$D1427,Empresas!$C$6:$CC$92,$G1427+6+1,0),0))))</f>
        <v>0</v>
      </c>
      <c r="AI1427" s="147">
        <f>IF(AND($I1427="Si",R1427=1),1,IF(AND($I1427="Fisico",R1427=1),1,IF(AND(R1427=1,$I1427="Electronico"),2,IF(R1427=1,VLOOKUP($C1427&amp;"|"&amp;$B1427&amp;"|"&amp;$D1427,Empresas!$C$6:$CC$92,$G1427+6+1,0),0))))</f>
        <v>0</v>
      </c>
      <c r="AJ1427" s="147">
        <f>IF(AND($I1427="Si",S1427=1),1,IF(AND($I1427="Fisico",S1427=1),1,IF(AND(S1427=1,$I1427="Electronico"),2,IF(S1427=1,VLOOKUP($C1427&amp;"|"&amp;$B1427&amp;"|"&amp;$D1427,Empresas!$C$6:$CC$92,$G1427+6+1,0),0))))</f>
        <v>0</v>
      </c>
      <c r="AK1427" s="147">
        <f>IF(AND($I1427="Si",T1427=1),1,IF(AND($I1427="Fisico",T1427=1),1,IF(AND(T1427=1,$I1427="Electronico"),2,IF(T1427=1,VLOOKUP($C1427&amp;"|"&amp;$B1427&amp;"|"&amp;$D1427,Empresas!$C$6:$CC$92,$G1427+6+1,0),0))))</f>
        <v>0</v>
      </c>
      <c r="AL1427" s="147">
        <f>IF(AND($I1427="Si",U1427=1),1,IF(AND($I1427="Fisico",U1427=1),1,IF(AND(U1427=1,$I1427="Electronico"),2,IF(U1427=1,VLOOKUP($C1427&amp;"|"&amp;$B1427&amp;"|"&amp;$D1427,Empresas!$C$6:$CC$92,$G1427+6+1,0),0))))</f>
        <v>0</v>
      </c>
      <c r="AM1427" s="149">
        <f t="shared" si="233"/>
        <v>0</v>
      </c>
      <c r="AN1427" s="149">
        <f t="shared" si="234"/>
        <v>0</v>
      </c>
      <c r="AO1427" s="152">
        <f t="shared" si="235"/>
        <v>0</v>
      </c>
    </row>
    <row r="1428" spans="1:41" x14ac:dyDescent="0.25">
      <c r="A1428" s="143" t="str">
        <f>VLOOKUP(D1428,Empresas!$D$7:$F$91,3,0)</f>
        <v>Omar</v>
      </c>
      <c r="B1428" s="144" t="str">
        <f>VLOOKUP(D1428,Empresas!$D$7:$G$91,4,0)</f>
        <v>Marisol</v>
      </c>
      <c r="C1428" s="144" t="s">
        <v>544</v>
      </c>
      <c r="D1428" s="144" t="s">
        <v>252</v>
      </c>
      <c r="E1428" s="144" t="str">
        <f>VLOOKUP(D1428,Empresas!$D$7:$E$92,2,0)</f>
        <v>PRODUCCIONES MEDIO PELO S.A.C.</v>
      </c>
      <c r="F1428" s="144" t="s">
        <v>183</v>
      </c>
      <c r="G1428" s="145">
        <f>+Empresas!$BR$2</f>
        <v>62</v>
      </c>
      <c r="H1428" s="145" t="str">
        <f>VLOOKUP(D1428,Empresas!$D$6:$L$92,7,0)</f>
        <v>Mensual</v>
      </c>
      <c r="I1428" s="144" t="str">
        <f>VLOOKUP(VLOOKUP(D1428&amp;"|"&amp;B1428,Empresas!$I$7:$CB$92,G1428,0),Tablas!$A$13:$B$14,2,0)</f>
        <v>Si</v>
      </c>
      <c r="J1428" s="78">
        <v>1</v>
      </c>
      <c r="K1428" s="78">
        <v>1</v>
      </c>
      <c r="L1428" s="78">
        <v>1</v>
      </c>
      <c r="M1428" s="78">
        <v>1</v>
      </c>
      <c r="N1428" s="78">
        <v>1</v>
      </c>
      <c r="O1428" s="78">
        <v>1</v>
      </c>
      <c r="P1428" s="78">
        <v>1</v>
      </c>
      <c r="Q1428" s="78">
        <v>1</v>
      </c>
      <c r="R1428" s="78"/>
      <c r="S1428" s="78"/>
      <c r="T1428" s="78"/>
      <c r="U1428" s="78"/>
      <c r="V1428" s="78" t="str">
        <f>VLOOKUP(D1428,Empresas!$D$7:$CF$91,81,0)</f>
        <v>A</v>
      </c>
      <c r="W1428" s="78" t="str">
        <f>VLOOKUP(D1428,Empresas!$D$7:$M$91,10,0)</f>
        <v>Rer</v>
      </c>
      <c r="X1428" s="69" t="str">
        <f t="shared" si="231"/>
        <v>SI</v>
      </c>
      <c r="Y1428" s="153" t="str">
        <f t="shared" si="232"/>
        <v>Si aplica</v>
      </c>
      <c r="Z1428" s="147">
        <f>IF(Y1428="No aplica",0,IF(I1428="no",0,IF(I1428="No aplica",0,IF(I1428="Si",1,IF(I1428="Fisico",1,IF(I1428="Electronico",2,VLOOKUP(C1428&amp;"|"&amp;B1428&amp;"|"&amp;D1428,Empresas!$C$6:$CC$92,G1428+6+1,0)))))))</f>
        <v>1</v>
      </c>
      <c r="AA1428" s="147">
        <f>IF(AND($I1428="Si",J1428=1),1,IF(AND($I1428="Fisico",J1428=1),1,IF(AND(J1428=1,$I1428="Electronico"),2,IF(J1428=1,VLOOKUP($C1428&amp;"|"&amp;$B1428&amp;"|"&amp;$D1428,Empresas!$C$6:$CC$92,$G1428+6+1,0),0))))</f>
        <v>1</v>
      </c>
      <c r="AB1428" s="147">
        <f>IF(AND($I1428="Si",K1428=1),1,IF(AND($I1428="Fisico",K1428=1),1,IF(AND(K1428=1,$I1428="Electronico"),2,IF(K1428=1,VLOOKUP($C1428&amp;"|"&amp;$B1428&amp;"|"&amp;$D1428,Empresas!$C$6:$CC$92,$G1428+6+1,0),0))))</f>
        <v>1</v>
      </c>
      <c r="AC1428" s="147">
        <f>IF(AND($I1428="Si",L1428=1),1,IF(AND($I1428="Fisico",L1428=1),1,IF(AND(L1428=1,$I1428="Electronico"),2,IF(L1428=1,VLOOKUP($C1428&amp;"|"&amp;$B1428&amp;"|"&amp;$D1428,Empresas!$C$6:$CC$92,$G1428+6+1,0),0))))</f>
        <v>1</v>
      </c>
      <c r="AD1428" s="147">
        <f>IF(AND($I1428="Si",M1428=1),1,IF(AND($I1428="Fisico",M1428=1),1,IF(AND(M1428=1,$I1428="Electronico"),2,IF(M1428=1,VLOOKUP($C1428&amp;"|"&amp;$B1428&amp;"|"&amp;$D1428,Empresas!$C$6:$CC$92,$G1428+6+1,0),0))))</f>
        <v>1</v>
      </c>
      <c r="AE1428" s="147">
        <f>IF(AND($I1428="Si",N1428=1),1,IF(AND($I1428="Fisico",N1428=1),1,IF(AND(N1428=1,$I1428="Electronico"),2,IF(N1428=1,VLOOKUP($C1428&amp;"|"&amp;$B1428&amp;"|"&amp;$D1428,Empresas!$C$6:$CC$92,$G1428+6+1,0),0))))</f>
        <v>1</v>
      </c>
      <c r="AF1428" s="147">
        <f>IF(AND($I1428="Si",O1428=1),1,IF(AND($I1428="Fisico",O1428=1),1,IF(AND(O1428=1,$I1428="Electronico"),2,IF(O1428=1,VLOOKUP($C1428&amp;"|"&amp;$B1428&amp;"|"&amp;$D1428,Empresas!$C$6:$CC$92,$G1428+6+1,0),0))))</f>
        <v>1</v>
      </c>
      <c r="AG1428" s="147">
        <f>IF(AND($I1428="Si",P1428=1),1,IF(AND($I1428="Fisico",P1428=1),1,IF(AND(P1428=1,$I1428="Electronico"),2,IF(P1428=1,VLOOKUP($C1428&amp;"|"&amp;$B1428&amp;"|"&amp;$D1428,Empresas!$C$6:$CC$92,$G1428+6+1,0),0))))</f>
        <v>1</v>
      </c>
      <c r="AH1428" s="147">
        <f>IF(AND($I1428="Si",Q1428=1),1,IF(AND($I1428="Fisico",Q1428=1),1,IF(AND(Q1428=1,$I1428="Electronico"),2,IF(Q1428=1,VLOOKUP($C1428&amp;"|"&amp;$B1428&amp;"|"&amp;$D1428,Empresas!$C$6:$CC$92,$G1428+6+1,0),0))))</f>
        <v>1</v>
      </c>
      <c r="AI1428" s="147">
        <f>IF(AND($I1428="Si",R1428=1),1,IF(AND($I1428="Fisico",R1428=1),1,IF(AND(R1428=1,$I1428="Electronico"),2,IF(R1428=1,VLOOKUP($C1428&amp;"|"&amp;$B1428&amp;"|"&amp;$D1428,Empresas!$C$6:$CC$92,$G1428+6+1,0),0))))</f>
        <v>0</v>
      </c>
      <c r="AJ1428" s="147">
        <f>IF(AND($I1428="Si",S1428=1),1,IF(AND($I1428="Fisico",S1428=1),1,IF(AND(S1428=1,$I1428="Electronico"),2,IF(S1428=1,VLOOKUP($C1428&amp;"|"&amp;$B1428&amp;"|"&amp;$D1428,Empresas!$C$6:$CC$92,$G1428+6+1,0),0))))</f>
        <v>0</v>
      </c>
      <c r="AK1428" s="147">
        <f>IF(AND($I1428="Si",T1428=1),1,IF(AND($I1428="Fisico",T1428=1),1,IF(AND(T1428=1,$I1428="Electronico"),2,IF(T1428=1,VLOOKUP($C1428&amp;"|"&amp;$B1428&amp;"|"&amp;$D1428,Empresas!$C$6:$CC$92,$G1428+6+1,0),0))))</f>
        <v>0</v>
      </c>
      <c r="AL1428" s="147">
        <f>IF(AND($I1428="Si",U1428=1),1,IF(AND($I1428="Fisico",U1428=1),1,IF(AND(U1428=1,$I1428="Electronico"),2,IF(U1428=1,VLOOKUP($C1428&amp;"|"&amp;$B1428&amp;"|"&amp;$D1428,Empresas!$C$6:$CC$92,$G1428+6+1,0),0))))</f>
        <v>0</v>
      </c>
      <c r="AM1428" s="149">
        <f t="shared" si="233"/>
        <v>8</v>
      </c>
      <c r="AN1428" s="149">
        <f t="shared" si="234"/>
        <v>8</v>
      </c>
      <c r="AO1428" s="152">
        <f t="shared" si="235"/>
        <v>1</v>
      </c>
    </row>
    <row r="1429" spans="1:41" x14ac:dyDescent="0.25">
      <c r="A1429" s="143" t="str">
        <f>VLOOKUP(D1429,Empresas!$D$7:$F$91,3,0)</f>
        <v>Omar</v>
      </c>
      <c r="B1429" s="144" t="str">
        <f>VLOOKUP(D1429,Empresas!$D$7:$G$91,4,0)</f>
        <v>Marisol</v>
      </c>
      <c r="C1429" s="144" t="s">
        <v>544</v>
      </c>
      <c r="D1429" s="144" t="s">
        <v>252</v>
      </c>
      <c r="E1429" s="144" t="str">
        <f>VLOOKUP(D1429,Empresas!$D$7:$E$92,2,0)</f>
        <v>PRODUCCIONES MEDIO PELO S.A.C.</v>
      </c>
      <c r="F1429" s="144" t="s">
        <v>184</v>
      </c>
      <c r="G1429" s="145">
        <f>+G1428+1</f>
        <v>63</v>
      </c>
      <c r="H1429" s="145" t="str">
        <f>VLOOKUP(D1429,Empresas!$D$6:$L$92,7,0)</f>
        <v>Mensual</v>
      </c>
      <c r="I1429" s="144" t="str">
        <f>VLOOKUP(VLOOKUP(D1429&amp;"|"&amp;B1429,Empresas!$I$7:$CB$92,G1429,0),Tablas!$A$13:$B$14,2,0)</f>
        <v>Si</v>
      </c>
      <c r="J1429" s="78">
        <v>1</v>
      </c>
      <c r="K1429" s="78">
        <v>1</v>
      </c>
      <c r="L1429" s="78">
        <v>1</v>
      </c>
      <c r="M1429" s="78">
        <v>1</v>
      </c>
      <c r="N1429" s="78">
        <v>1</v>
      </c>
      <c r="O1429" s="78">
        <v>1</v>
      </c>
      <c r="P1429" s="78">
        <v>1</v>
      </c>
      <c r="Q1429" s="78">
        <v>1</v>
      </c>
      <c r="R1429" s="78"/>
      <c r="S1429" s="78"/>
      <c r="T1429" s="78"/>
      <c r="U1429" s="78"/>
      <c r="V1429" s="78" t="str">
        <f>VLOOKUP(D1429,Empresas!$D$7:$CF$91,81,0)</f>
        <v>A</v>
      </c>
      <c r="W1429" s="78" t="str">
        <f>VLOOKUP(D1429,Empresas!$D$7:$M$91,10,0)</f>
        <v>Rer</v>
      </c>
      <c r="X1429" s="69" t="str">
        <f t="shared" si="231"/>
        <v>SI</v>
      </c>
      <c r="Y1429" s="153" t="str">
        <f t="shared" si="232"/>
        <v>Si aplica</v>
      </c>
      <c r="Z1429" s="147">
        <f>IF(Y1429="No aplica",0,IF(I1429="no",0,IF(I1429="No aplica",0,IF(I1429="Si",1,IF(I1429="Fisico",1,IF(I1429="Electronico",2,VLOOKUP(C1429&amp;"|"&amp;B1429&amp;"|"&amp;D1429,Empresas!$C$6:$CC$92,G1429+6+1,0)))))))</f>
        <v>1</v>
      </c>
      <c r="AA1429" s="147">
        <f>IF(AND($I1429="Si",J1429=1),1,IF(AND($I1429="Fisico",J1429=1),1,IF(AND(J1429=1,$I1429="Electronico"),2,IF(J1429=1,VLOOKUP($C1429&amp;"|"&amp;$B1429&amp;"|"&amp;$D1429,Empresas!$C$6:$CC$92,$G1429+6+1,0),0))))</f>
        <v>1</v>
      </c>
      <c r="AB1429" s="147">
        <f>IF(AND($I1429="Si",K1429=1),1,IF(AND($I1429="Fisico",K1429=1),1,IF(AND(K1429=1,$I1429="Electronico"),2,IF(K1429=1,VLOOKUP($C1429&amp;"|"&amp;$B1429&amp;"|"&amp;$D1429,Empresas!$C$6:$CC$92,$G1429+6+1,0),0))))</f>
        <v>1</v>
      </c>
      <c r="AC1429" s="147">
        <f>IF(AND($I1429="Si",L1429=1),1,IF(AND($I1429="Fisico",L1429=1),1,IF(AND(L1429=1,$I1429="Electronico"),2,IF(L1429=1,VLOOKUP($C1429&amp;"|"&amp;$B1429&amp;"|"&amp;$D1429,Empresas!$C$6:$CC$92,$G1429+6+1,0),0))))</f>
        <v>1</v>
      </c>
      <c r="AD1429" s="147">
        <f>IF(AND($I1429="Si",M1429=1),1,IF(AND($I1429="Fisico",M1429=1),1,IF(AND(M1429=1,$I1429="Electronico"),2,IF(M1429=1,VLOOKUP($C1429&amp;"|"&amp;$B1429&amp;"|"&amp;$D1429,Empresas!$C$6:$CC$92,$G1429+6+1,0),0))))</f>
        <v>1</v>
      </c>
      <c r="AE1429" s="147">
        <f>IF(AND($I1429="Si",N1429=1),1,IF(AND($I1429="Fisico",N1429=1),1,IF(AND(N1429=1,$I1429="Electronico"),2,IF(N1429=1,VLOOKUP($C1429&amp;"|"&amp;$B1429&amp;"|"&amp;$D1429,Empresas!$C$6:$CC$92,$G1429+6+1,0),0))))</f>
        <v>1</v>
      </c>
      <c r="AF1429" s="147">
        <f>IF(AND($I1429="Si",O1429=1),1,IF(AND($I1429="Fisico",O1429=1),1,IF(AND(O1429=1,$I1429="Electronico"),2,IF(O1429=1,VLOOKUP($C1429&amp;"|"&amp;$B1429&amp;"|"&amp;$D1429,Empresas!$C$6:$CC$92,$G1429+6+1,0),0))))</f>
        <v>1</v>
      </c>
      <c r="AG1429" s="147">
        <f>IF(AND($I1429="Si",P1429=1),1,IF(AND($I1429="Fisico",P1429=1),1,IF(AND(P1429=1,$I1429="Electronico"),2,IF(P1429=1,VLOOKUP($C1429&amp;"|"&amp;$B1429&amp;"|"&amp;$D1429,Empresas!$C$6:$CC$92,$G1429+6+1,0),0))))</f>
        <v>1</v>
      </c>
      <c r="AH1429" s="147">
        <f>IF(AND($I1429="Si",Q1429=1),1,IF(AND($I1429="Fisico",Q1429=1),1,IF(AND(Q1429=1,$I1429="Electronico"),2,IF(Q1429=1,VLOOKUP($C1429&amp;"|"&amp;$B1429&amp;"|"&amp;$D1429,Empresas!$C$6:$CC$92,$G1429+6+1,0),0))))</f>
        <v>1</v>
      </c>
      <c r="AI1429" s="147">
        <f>IF(AND($I1429="Si",R1429=1),1,IF(AND($I1429="Fisico",R1429=1),1,IF(AND(R1429=1,$I1429="Electronico"),2,IF(R1429=1,VLOOKUP($C1429&amp;"|"&amp;$B1429&amp;"|"&amp;$D1429,Empresas!$C$6:$CC$92,$G1429+6+1,0),0))))</f>
        <v>0</v>
      </c>
      <c r="AJ1429" s="147">
        <f>IF(AND($I1429="Si",S1429=1),1,IF(AND($I1429="Fisico",S1429=1),1,IF(AND(S1429=1,$I1429="Electronico"),2,IF(S1429=1,VLOOKUP($C1429&amp;"|"&amp;$B1429&amp;"|"&amp;$D1429,Empresas!$C$6:$CC$92,$G1429+6+1,0),0))))</f>
        <v>0</v>
      </c>
      <c r="AK1429" s="147">
        <f>IF(AND($I1429="Si",T1429=1),1,IF(AND($I1429="Fisico",T1429=1),1,IF(AND(T1429=1,$I1429="Electronico"),2,IF(T1429=1,VLOOKUP($C1429&amp;"|"&amp;$B1429&amp;"|"&amp;$D1429,Empresas!$C$6:$CC$92,$G1429+6+1,0),0))))</f>
        <v>0</v>
      </c>
      <c r="AL1429" s="147">
        <f>IF(AND($I1429="Si",U1429=1),1,IF(AND($I1429="Fisico",U1429=1),1,IF(AND(U1429=1,$I1429="Electronico"),2,IF(U1429=1,VLOOKUP($C1429&amp;"|"&amp;$B1429&amp;"|"&amp;$D1429,Empresas!$C$6:$CC$92,$G1429+6+1,0),0))))</f>
        <v>0</v>
      </c>
      <c r="AM1429" s="149">
        <f t="shared" si="233"/>
        <v>8</v>
      </c>
      <c r="AN1429" s="149">
        <f t="shared" si="234"/>
        <v>8</v>
      </c>
      <c r="AO1429" s="152">
        <f t="shared" si="235"/>
        <v>1</v>
      </c>
    </row>
    <row r="1430" spans="1:41" x14ac:dyDescent="0.25">
      <c r="A1430" s="143" t="str">
        <f>VLOOKUP(D1430,Empresas!$D$7:$F$91,3,0)</f>
        <v>Omar</v>
      </c>
      <c r="B1430" s="144" t="str">
        <f>VLOOKUP(D1430,Empresas!$D$7:$G$91,4,0)</f>
        <v>Marisol</v>
      </c>
      <c r="C1430" s="144" t="s">
        <v>544</v>
      </c>
      <c r="D1430" s="144" t="s">
        <v>252</v>
      </c>
      <c r="E1430" s="144" t="str">
        <f>VLOOKUP(D1430,Empresas!$D$7:$E$92,2,0)</f>
        <v>PRODUCCIONES MEDIO PELO S.A.C.</v>
      </c>
      <c r="F1430" s="144" t="s">
        <v>185</v>
      </c>
      <c r="G1430" s="145">
        <f t="shared" ref="G1430:G1437" si="237">+G1429+1</f>
        <v>64</v>
      </c>
      <c r="H1430" s="145" t="str">
        <f>VLOOKUP(D1430,Empresas!$D$6:$L$92,7,0)</f>
        <v>Mensual</v>
      </c>
      <c r="I1430" s="144" t="str">
        <f>VLOOKUP(VLOOKUP(D1430&amp;"|"&amp;B1430,Empresas!$I$7:$CB$92,G1430,0),Tablas!$A$13:$B$14,2,0)</f>
        <v>No</v>
      </c>
      <c r="J1430" s="78"/>
      <c r="K1430" s="78"/>
      <c r="L1430" s="78"/>
      <c r="M1430" s="78"/>
      <c r="N1430" s="78"/>
      <c r="O1430" s="78"/>
      <c r="P1430" s="78"/>
      <c r="Q1430" s="78"/>
      <c r="R1430" s="78"/>
      <c r="S1430" s="78"/>
      <c r="T1430" s="78"/>
      <c r="U1430" s="78"/>
      <c r="V1430" s="78" t="str">
        <f>VLOOKUP(D1430,Empresas!$D$7:$CF$91,81,0)</f>
        <v>A</v>
      </c>
      <c r="W1430" s="78" t="str">
        <f>VLOOKUP(D1430,Empresas!$D$7:$M$91,10,0)</f>
        <v>Rer</v>
      </c>
      <c r="X1430" s="69" t="str">
        <f t="shared" si="231"/>
        <v>SI</v>
      </c>
      <c r="Y1430" s="153" t="str">
        <f t="shared" si="232"/>
        <v>No aplica</v>
      </c>
      <c r="Z1430" s="147">
        <f>IF(Y1430="No aplica",0,IF(I1430="no",0,IF(I1430="No aplica",0,IF(I1430="Si",1,IF(I1430="Fisico",1,IF(I1430="Electronico",2,VLOOKUP(C1430&amp;"|"&amp;B1430&amp;"|"&amp;D1430,Empresas!$C$6:$CC$92,G1430+6+1,0)))))))</f>
        <v>0</v>
      </c>
      <c r="AA1430" s="147">
        <f>IF(AND($I1430="Si",J1430=1),1,IF(AND($I1430="Fisico",J1430=1),1,IF(AND(J1430=1,$I1430="Electronico"),2,IF(J1430=1,VLOOKUP($C1430&amp;"|"&amp;$B1430&amp;"|"&amp;$D1430,Empresas!$C$6:$CC$92,$G1430+6+1,0),0))))</f>
        <v>0</v>
      </c>
      <c r="AB1430" s="147">
        <f>IF(AND($I1430="Si",K1430=1),1,IF(AND($I1430="Fisico",K1430=1),1,IF(AND(K1430=1,$I1430="Electronico"),2,IF(K1430=1,VLOOKUP($C1430&amp;"|"&amp;$B1430&amp;"|"&amp;$D1430,Empresas!$C$6:$CC$92,$G1430+6+1,0),0))))</f>
        <v>0</v>
      </c>
      <c r="AC1430" s="147">
        <f>IF(AND($I1430="Si",L1430=1),1,IF(AND($I1430="Fisico",L1430=1),1,IF(AND(L1430=1,$I1430="Electronico"),2,IF(L1430=1,VLOOKUP($C1430&amp;"|"&amp;$B1430&amp;"|"&amp;$D1430,Empresas!$C$6:$CC$92,$G1430+6+1,0),0))))</f>
        <v>0</v>
      </c>
      <c r="AD1430" s="147">
        <f>IF(AND($I1430="Si",M1430=1),1,IF(AND($I1430="Fisico",M1430=1),1,IF(AND(M1430=1,$I1430="Electronico"),2,IF(M1430=1,VLOOKUP($C1430&amp;"|"&amp;$B1430&amp;"|"&amp;$D1430,Empresas!$C$6:$CC$92,$G1430+6+1,0),0))))</f>
        <v>0</v>
      </c>
      <c r="AE1430" s="147">
        <f>IF(AND($I1430="Si",N1430=1),1,IF(AND($I1430="Fisico",N1430=1),1,IF(AND(N1430=1,$I1430="Electronico"),2,IF(N1430=1,VLOOKUP($C1430&amp;"|"&amp;$B1430&amp;"|"&amp;$D1430,Empresas!$C$6:$CC$92,$G1430+6+1,0),0))))</f>
        <v>0</v>
      </c>
      <c r="AF1430" s="147">
        <f>IF(AND($I1430="Si",O1430=1),1,IF(AND($I1430="Fisico",O1430=1),1,IF(AND(O1430=1,$I1430="Electronico"),2,IF(O1430=1,VLOOKUP($C1430&amp;"|"&amp;$B1430&amp;"|"&amp;$D1430,Empresas!$C$6:$CC$92,$G1430+6+1,0),0))))</f>
        <v>0</v>
      </c>
      <c r="AG1430" s="147">
        <f>IF(AND($I1430="Si",P1430=1),1,IF(AND($I1430="Fisico",P1430=1),1,IF(AND(P1430=1,$I1430="Electronico"),2,IF(P1430=1,VLOOKUP($C1430&amp;"|"&amp;$B1430&amp;"|"&amp;$D1430,Empresas!$C$6:$CC$92,$G1430+6+1,0),0))))</f>
        <v>0</v>
      </c>
      <c r="AH1430" s="147">
        <f>IF(AND($I1430="Si",Q1430=1),1,IF(AND($I1430="Fisico",Q1430=1),1,IF(AND(Q1430=1,$I1430="Electronico"),2,IF(Q1430=1,VLOOKUP($C1430&amp;"|"&amp;$B1430&amp;"|"&amp;$D1430,Empresas!$C$6:$CC$92,$G1430+6+1,0),0))))</f>
        <v>0</v>
      </c>
      <c r="AI1430" s="147">
        <f>IF(AND($I1430="Si",R1430=1),1,IF(AND($I1430="Fisico",R1430=1),1,IF(AND(R1430=1,$I1430="Electronico"),2,IF(R1430=1,VLOOKUP($C1430&amp;"|"&amp;$B1430&amp;"|"&amp;$D1430,Empresas!$C$6:$CC$92,$G1430+6+1,0),0))))</f>
        <v>0</v>
      </c>
      <c r="AJ1430" s="147">
        <f>IF(AND($I1430="Si",S1430=1),1,IF(AND($I1430="Fisico",S1430=1),1,IF(AND(S1430=1,$I1430="Electronico"),2,IF(S1430=1,VLOOKUP($C1430&amp;"|"&amp;$B1430&amp;"|"&amp;$D1430,Empresas!$C$6:$CC$92,$G1430+6+1,0),0))))</f>
        <v>0</v>
      </c>
      <c r="AK1430" s="147">
        <f>IF(AND($I1430="Si",T1430=1),1,IF(AND($I1430="Fisico",T1430=1),1,IF(AND(T1430=1,$I1430="Electronico"),2,IF(T1430=1,VLOOKUP($C1430&amp;"|"&amp;$B1430&amp;"|"&amp;$D1430,Empresas!$C$6:$CC$92,$G1430+6+1,0),0))))</f>
        <v>0</v>
      </c>
      <c r="AL1430" s="147">
        <f>IF(AND($I1430="Si",U1430=1),1,IF(AND($I1430="Fisico",U1430=1),1,IF(AND(U1430=1,$I1430="Electronico"),2,IF(U1430=1,VLOOKUP($C1430&amp;"|"&amp;$B1430&amp;"|"&amp;$D1430,Empresas!$C$6:$CC$92,$G1430+6+1,0),0))))</f>
        <v>0</v>
      </c>
      <c r="AM1430" s="149">
        <f t="shared" si="233"/>
        <v>0</v>
      </c>
      <c r="AN1430" s="149">
        <f t="shared" si="234"/>
        <v>0</v>
      </c>
      <c r="AO1430" s="152">
        <f t="shared" si="235"/>
        <v>0</v>
      </c>
    </row>
    <row r="1431" spans="1:41" x14ac:dyDescent="0.25">
      <c r="A1431" s="143" t="str">
        <f>VLOOKUP(D1431,Empresas!$D$7:$F$91,3,0)</f>
        <v>Omar</v>
      </c>
      <c r="B1431" s="144" t="str">
        <f>VLOOKUP(D1431,Empresas!$D$7:$G$91,4,0)</f>
        <v>Marisol</v>
      </c>
      <c r="C1431" s="144" t="s">
        <v>544</v>
      </c>
      <c r="D1431" s="144" t="s">
        <v>252</v>
      </c>
      <c r="E1431" s="144" t="str">
        <f>VLOOKUP(D1431,Empresas!$D$7:$E$92,2,0)</f>
        <v>PRODUCCIONES MEDIO PELO S.A.C.</v>
      </c>
      <c r="F1431" s="144" t="s">
        <v>186</v>
      </c>
      <c r="G1431" s="145">
        <f t="shared" si="237"/>
        <v>65</v>
      </c>
      <c r="H1431" s="145" t="str">
        <f>VLOOKUP(D1431,Empresas!$D$6:$L$92,7,0)</f>
        <v>Mensual</v>
      </c>
      <c r="I1431" s="144" t="str">
        <f>VLOOKUP(VLOOKUP(D1431&amp;"|"&amp;B1431,Empresas!$I$7:$CB$92,G1431,0),Tablas!$A$13:$B$14,2,0)</f>
        <v>No</v>
      </c>
      <c r="J1431" s="78"/>
      <c r="K1431" s="78"/>
      <c r="L1431" s="78"/>
      <c r="M1431" s="78"/>
      <c r="N1431" s="78"/>
      <c r="O1431" s="78"/>
      <c r="P1431" s="78"/>
      <c r="Q1431" s="78"/>
      <c r="R1431" s="78"/>
      <c r="S1431" s="78"/>
      <c r="T1431" s="78"/>
      <c r="U1431" s="78"/>
      <c r="V1431" s="78" t="str">
        <f>VLOOKUP(D1431,Empresas!$D$7:$CF$91,81,0)</f>
        <v>A</v>
      </c>
      <c r="W1431" s="78" t="str">
        <f>VLOOKUP(D1431,Empresas!$D$7:$M$91,10,0)</f>
        <v>Rer</v>
      </c>
      <c r="X1431" s="69" t="str">
        <f t="shared" si="231"/>
        <v>SI</v>
      </c>
      <c r="Y1431" s="153" t="str">
        <f t="shared" si="232"/>
        <v>No aplica</v>
      </c>
      <c r="Z1431" s="147">
        <f>IF(Y1431="No aplica",0,IF(I1431="no",0,IF(I1431="No aplica",0,IF(I1431="Si",1,IF(I1431="Fisico",1,IF(I1431="Electronico",2,VLOOKUP(C1431&amp;"|"&amp;B1431&amp;"|"&amp;D1431,Empresas!$C$6:$CC$92,G1431+6+1,0)))))))</f>
        <v>0</v>
      </c>
      <c r="AA1431" s="147">
        <f>IF(AND($I1431="Si",J1431=1),1,IF(AND($I1431="Fisico",J1431=1),1,IF(AND(J1431=1,$I1431="Electronico"),2,IF(J1431=1,VLOOKUP($C1431&amp;"|"&amp;$B1431&amp;"|"&amp;$D1431,Empresas!$C$6:$CC$92,$G1431+6+1,0),0))))</f>
        <v>0</v>
      </c>
      <c r="AB1431" s="147">
        <f>IF(AND($I1431="Si",K1431=1),1,IF(AND($I1431="Fisico",K1431=1),1,IF(AND(K1431=1,$I1431="Electronico"),2,IF(K1431=1,VLOOKUP($C1431&amp;"|"&amp;$B1431&amp;"|"&amp;$D1431,Empresas!$C$6:$CC$92,$G1431+6+1,0),0))))</f>
        <v>0</v>
      </c>
      <c r="AC1431" s="147">
        <f>IF(AND($I1431="Si",L1431=1),1,IF(AND($I1431="Fisico",L1431=1),1,IF(AND(L1431=1,$I1431="Electronico"),2,IF(L1431=1,VLOOKUP($C1431&amp;"|"&amp;$B1431&amp;"|"&amp;$D1431,Empresas!$C$6:$CC$92,$G1431+6+1,0),0))))</f>
        <v>0</v>
      </c>
      <c r="AD1431" s="147">
        <f>IF(AND($I1431="Si",M1431=1),1,IF(AND($I1431="Fisico",M1431=1),1,IF(AND(M1431=1,$I1431="Electronico"),2,IF(M1431=1,VLOOKUP($C1431&amp;"|"&amp;$B1431&amp;"|"&amp;$D1431,Empresas!$C$6:$CC$92,$G1431+6+1,0),0))))</f>
        <v>0</v>
      </c>
      <c r="AE1431" s="147">
        <f>IF(AND($I1431="Si",N1431=1),1,IF(AND($I1431="Fisico",N1431=1),1,IF(AND(N1431=1,$I1431="Electronico"),2,IF(N1431=1,VLOOKUP($C1431&amp;"|"&amp;$B1431&amp;"|"&amp;$D1431,Empresas!$C$6:$CC$92,$G1431+6+1,0),0))))</f>
        <v>0</v>
      </c>
      <c r="AF1431" s="147">
        <f>IF(AND($I1431="Si",O1431=1),1,IF(AND($I1431="Fisico",O1431=1),1,IF(AND(O1431=1,$I1431="Electronico"),2,IF(O1431=1,VLOOKUP($C1431&amp;"|"&amp;$B1431&amp;"|"&amp;$D1431,Empresas!$C$6:$CC$92,$G1431+6+1,0),0))))</f>
        <v>0</v>
      </c>
      <c r="AG1431" s="147">
        <f>IF(AND($I1431="Si",P1431=1),1,IF(AND($I1431="Fisico",P1431=1),1,IF(AND(P1431=1,$I1431="Electronico"),2,IF(P1431=1,VLOOKUP($C1431&amp;"|"&amp;$B1431&amp;"|"&amp;$D1431,Empresas!$C$6:$CC$92,$G1431+6+1,0),0))))</f>
        <v>0</v>
      </c>
      <c r="AH1431" s="147">
        <f>IF(AND($I1431="Si",Q1431=1),1,IF(AND($I1431="Fisico",Q1431=1),1,IF(AND(Q1431=1,$I1431="Electronico"),2,IF(Q1431=1,VLOOKUP($C1431&amp;"|"&amp;$B1431&amp;"|"&amp;$D1431,Empresas!$C$6:$CC$92,$G1431+6+1,0),0))))</f>
        <v>0</v>
      </c>
      <c r="AI1431" s="147">
        <f>IF(AND($I1431="Si",R1431=1),1,IF(AND($I1431="Fisico",R1431=1),1,IF(AND(R1431=1,$I1431="Electronico"),2,IF(R1431=1,VLOOKUP($C1431&amp;"|"&amp;$B1431&amp;"|"&amp;$D1431,Empresas!$C$6:$CC$92,$G1431+6+1,0),0))))</f>
        <v>0</v>
      </c>
      <c r="AJ1431" s="147">
        <f>IF(AND($I1431="Si",S1431=1),1,IF(AND($I1431="Fisico",S1431=1),1,IF(AND(S1431=1,$I1431="Electronico"),2,IF(S1431=1,VLOOKUP($C1431&amp;"|"&amp;$B1431&amp;"|"&amp;$D1431,Empresas!$C$6:$CC$92,$G1431+6+1,0),0))))</f>
        <v>0</v>
      </c>
      <c r="AK1431" s="147">
        <f>IF(AND($I1431="Si",T1431=1),1,IF(AND($I1431="Fisico",T1431=1),1,IF(AND(T1431=1,$I1431="Electronico"),2,IF(T1431=1,VLOOKUP($C1431&amp;"|"&amp;$B1431&amp;"|"&amp;$D1431,Empresas!$C$6:$CC$92,$G1431+6+1,0),0))))</f>
        <v>0</v>
      </c>
      <c r="AL1431" s="147">
        <f>IF(AND($I1431="Si",U1431=1),1,IF(AND($I1431="Fisico",U1431=1),1,IF(AND(U1431=1,$I1431="Electronico"),2,IF(U1431=1,VLOOKUP($C1431&amp;"|"&amp;$B1431&amp;"|"&amp;$D1431,Empresas!$C$6:$CC$92,$G1431+6+1,0),0))))</f>
        <v>0</v>
      </c>
      <c r="AM1431" s="149">
        <f t="shared" si="233"/>
        <v>0</v>
      </c>
      <c r="AN1431" s="149">
        <f t="shared" si="234"/>
        <v>0</v>
      </c>
      <c r="AO1431" s="152">
        <f t="shared" si="235"/>
        <v>0</v>
      </c>
    </row>
    <row r="1432" spans="1:41" x14ac:dyDescent="0.25">
      <c r="A1432" s="143" t="str">
        <f>VLOOKUP(D1432,Empresas!$D$7:$F$91,3,0)</f>
        <v>Omar</v>
      </c>
      <c r="B1432" s="144" t="str">
        <f>VLOOKUP(D1432,Empresas!$D$7:$G$91,4,0)</f>
        <v>Marisol</v>
      </c>
      <c r="C1432" s="144" t="s">
        <v>544</v>
      </c>
      <c r="D1432" s="144" t="s">
        <v>252</v>
      </c>
      <c r="E1432" s="144" t="str">
        <f>VLOOKUP(D1432,Empresas!$D$7:$E$92,2,0)</f>
        <v>PRODUCCIONES MEDIO PELO S.A.C.</v>
      </c>
      <c r="F1432" s="144" t="s">
        <v>187</v>
      </c>
      <c r="G1432" s="145">
        <f t="shared" si="237"/>
        <v>66</v>
      </c>
      <c r="H1432" s="145" t="str">
        <f>VLOOKUP(D1432,Empresas!$D$6:$L$92,7,0)</f>
        <v>Mensual</v>
      </c>
      <c r="I1432" s="144" t="str">
        <f>VLOOKUP(VLOOKUP(D1432&amp;"|"&amp;B1432,Empresas!$I$7:$CB$92,G1432,0),Tablas!$A$13:$B$14,2,0)</f>
        <v>Si</v>
      </c>
      <c r="J1432" s="78">
        <v>1</v>
      </c>
      <c r="K1432" s="78">
        <v>1</v>
      </c>
      <c r="L1432" s="78">
        <v>1</v>
      </c>
      <c r="M1432" s="78">
        <v>1</v>
      </c>
      <c r="N1432" s="78">
        <v>1</v>
      </c>
      <c r="O1432" s="78">
        <v>1</v>
      </c>
      <c r="P1432" s="78">
        <v>1</v>
      </c>
      <c r="Q1432" s="78">
        <v>1</v>
      </c>
      <c r="R1432" s="78"/>
      <c r="S1432" s="78"/>
      <c r="T1432" s="78"/>
      <c r="U1432" s="78"/>
      <c r="V1432" s="78" t="str">
        <f>VLOOKUP(D1432,Empresas!$D$7:$CF$91,81,0)</f>
        <v>A</v>
      </c>
      <c r="W1432" s="78" t="str">
        <f>VLOOKUP(D1432,Empresas!$D$7:$M$91,10,0)</f>
        <v>Rer</v>
      </c>
      <c r="X1432" s="69" t="str">
        <f t="shared" si="231"/>
        <v>SI</v>
      </c>
      <c r="Y1432" s="153" t="str">
        <f t="shared" si="232"/>
        <v>Si aplica</v>
      </c>
      <c r="Z1432" s="147">
        <f>IF(Y1432="No aplica",0,IF(I1432="no",0,IF(I1432="No aplica",0,IF(I1432="Si",1,IF(I1432="Fisico",1,IF(I1432="Electronico",2,VLOOKUP(C1432&amp;"|"&amp;B1432&amp;"|"&amp;D1432,Empresas!$C$6:$CC$92,G1432+6+1,0)))))))</f>
        <v>1</v>
      </c>
      <c r="AA1432" s="147">
        <f>IF(AND($I1432="Si",J1432=1),1,IF(AND($I1432="Fisico",J1432=1),1,IF(AND(J1432=1,$I1432="Electronico"),2,IF(J1432=1,VLOOKUP($C1432&amp;"|"&amp;$B1432&amp;"|"&amp;$D1432,Empresas!$C$6:$CC$92,$G1432+6+1,0),0))))</f>
        <v>1</v>
      </c>
      <c r="AB1432" s="147">
        <f>IF(AND($I1432="Si",K1432=1),1,IF(AND($I1432="Fisico",K1432=1),1,IF(AND(K1432=1,$I1432="Electronico"),2,IF(K1432=1,VLOOKUP($C1432&amp;"|"&amp;$B1432&amp;"|"&amp;$D1432,Empresas!$C$6:$CC$92,$G1432+6+1,0),0))))</f>
        <v>1</v>
      </c>
      <c r="AC1432" s="147">
        <f>IF(AND($I1432="Si",L1432=1),1,IF(AND($I1432="Fisico",L1432=1),1,IF(AND(L1432=1,$I1432="Electronico"),2,IF(L1432=1,VLOOKUP($C1432&amp;"|"&amp;$B1432&amp;"|"&amp;$D1432,Empresas!$C$6:$CC$92,$G1432+6+1,0),0))))</f>
        <v>1</v>
      </c>
      <c r="AD1432" s="147">
        <f>IF(AND($I1432="Si",M1432=1),1,IF(AND($I1432="Fisico",M1432=1),1,IF(AND(M1432=1,$I1432="Electronico"),2,IF(M1432=1,VLOOKUP($C1432&amp;"|"&amp;$B1432&amp;"|"&amp;$D1432,Empresas!$C$6:$CC$92,$G1432+6+1,0),0))))</f>
        <v>1</v>
      </c>
      <c r="AE1432" s="147">
        <f>IF(AND($I1432="Si",N1432=1),1,IF(AND($I1432="Fisico",N1432=1),1,IF(AND(N1432=1,$I1432="Electronico"),2,IF(N1432=1,VLOOKUP($C1432&amp;"|"&amp;$B1432&amp;"|"&amp;$D1432,Empresas!$C$6:$CC$92,$G1432+6+1,0),0))))</f>
        <v>1</v>
      </c>
      <c r="AF1432" s="147">
        <f>IF(AND($I1432="Si",O1432=1),1,IF(AND($I1432="Fisico",O1432=1),1,IF(AND(O1432=1,$I1432="Electronico"),2,IF(O1432=1,VLOOKUP($C1432&amp;"|"&amp;$B1432&amp;"|"&amp;$D1432,Empresas!$C$6:$CC$92,$G1432+6+1,0),0))))</f>
        <v>1</v>
      </c>
      <c r="AG1432" s="147">
        <f>IF(AND($I1432="Si",P1432=1),1,IF(AND($I1432="Fisico",P1432=1),1,IF(AND(P1432=1,$I1432="Electronico"),2,IF(P1432=1,VLOOKUP($C1432&amp;"|"&amp;$B1432&amp;"|"&amp;$D1432,Empresas!$C$6:$CC$92,$G1432+6+1,0),0))))</f>
        <v>1</v>
      </c>
      <c r="AH1432" s="147">
        <f>IF(AND($I1432="Si",Q1432=1),1,IF(AND($I1432="Fisico",Q1432=1),1,IF(AND(Q1432=1,$I1432="Electronico"),2,IF(Q1432=1,VLOOKUP($C1432&amp;"|"&amp;$B1432&amp;"|"&amp;$D1432,Empresas!$C$6:$CC$92,$G1432+6+1,0),0))))</f>
        <v>1</v>
      </c>
      <c r="AI1432" s="147">
        <f>IF(AND($I1432="Si",R1432=1),1,IF(AND($I1432="Fisico",R1432=1),1,IF(AND(R1432=1,$I1432="Electronico"),2,IF(R1432=1,VLOOKUP($C1432&amp;"|"&amp;$B1432&amp;"|"&amp;$D1432,Empresas!$C$6:$CC$92,$G1432+6+1,0),0))))</f>
        <v>0</v>
      </c>
      <c r="AJ1432" s="147">
        <f>IF(AND($I1432="Si",S1432=1),1,IF(AND($I1432="Fisico",S1432=1),1,IF(AND(S1432=1,$I1432="Electronico"),2,IF(S1432=1,VLOOKUP($C1432&amp;"|"&amp;$B1432&amp;"|"&amp;$D1432,Empresas!$C$6:$CC$92,$G1432+6+1,0),0))))</f>
        <v>0</v>
      </c>
      <c r="AK1432" s="147">
        <f>IF(AND($I1432="Si",T1432=1),1,IF(AND($I1432="Fisico",T1432=1),1,IF(AND(T1432=1,$I1432="Electronico"),2,IF(T1432=1,VLOOKUP($C1432&amp;"|"&amp;$B1432&amp;"|"&amp;$D1432,Empresas!$C$6:$CC$92,$G1432+6+1,0),0))))</f>
        <v>0</v>
      </c>
      <c r="AL1432" s="147">
        <f>IF(AND($I1432="Si",U1432=1),1,IF(AND($I1432="Fisico",U1432=1),1,IF(AND(U1432=1,$I1432="Electronico"),2,IF(U1432=1,VLOOKUP($C1432&amp;"|"&amp;$B1432&amp;"|"&amp;$D1432,Empresas!$C$6:$CC$92,$G1432+6+1,0),0))))</f>
        <v>0</v>
      </c>
      <c r="AM1432" s="149">
        <f t="shared" si="233"/>
        <v>8</v>
      </c>
      <c r="AN1432" s="149">
        <f t="shared" si="234"/>
        <v>8</v>
      </c>
      <c r="AO1432" s="152">
        <f t="shared" si="235"/>
        <v>1</v>
      </c>
    </row>
    <row r="1433" spans="1:41" x14ac:dyDescent="0.25">
      <c r="A1433" s="143" t="str">
        <f>VLOOKUP(D1433,Empresas!$D$7:$F$91,3,0)</f>
        <v>Omar</v>
      </c>
      <c r="B1433" s="144" t="str">
        <f>VLOOKUP(D1433,Empresas!$D$7:$G$91,4,0)</f>
        <v>Marisol</v>
      </c>
      <c r="C1433" s="144" t="s">
        <v>544</v>
      </c>
      <c r="D1433" s="144" t="s">
        <v>252</v>
      </c>
      <c r="E1433" s="144" t="str">
        <f>VLOOKUP(D1433,Empresas!$D$7:$E$92,2,0)</f>
        <v>PRODUCCIONES MEDIO PELO S.A.C.</v>
      </c>
      <c r="F1433" s="144" t="s">
        <v>188</v>
      </c>
      <c r="G1433" s="145">
        <f t="shared" si="237"/>
        <v>67</v>
      </c>
      <c r="H1433" s="145" t="str">
        <f>VLOOKUP(D1433,Empresas!$D$6:$L$92,7,0)</f>
        <v>Mensual</v>
      </c>
      <c r="I1433" s="144" t="str">
        <f>VLOOKUP(VLOOKUP(D1433&amp;"|"&amp;B1433,Empresas!$I$7:$CB$92,G1433,0),Tablas!$A$13:$B$14,2,0)</f>
        <v>No</v>
      </c>
      <c r="J1433" s="78"/>
      <c r="K1433" s="78"/>
      <c r="L1433" s="78"/>
      <c r="M1433" s="78"/>
      <c r="N1433" s="78"/>
      <c r="O1433" s="78"/>
      <c r="P1433" s="78"/>
      <c r="Q1433" s="78"/>
      <c r="R1433" s="78"/>
      <c r="S1433" s="78"/>
      <c r="T1433" s="78"/>
      <c r="U1433" s="78"/>
      <c r="V1433" s="78" t="str">
        <f>VLOOKUP(D1433,Empresas!$D$7:$CF$91,81,0)</f>
        <v>A</v>
      </c>
      <c r="W1433" s="78" t="str">
        <f>VLOOKUP(D1433,Empresas!$D$7:$M$91,10,0)</f>
        <v>Rer</v>
      </c>
      <c r="X1433" s="69" t="str">
        <f t="shared" si="231"/>
        <v>SI</v>
      </c>
      <c r="Y1433" s="153" t="str">
        <f t="shared" si="232"/>
        <v>No aplica</v>
      </c>
      <c r="Z1433" s="147">
        <f>IF(Y1433="No aplica",0,IF(I1433="no",0,IF(I1433="No aplica",0,IF(I1433="Si",1,IF(I1433="Fisico",1,IF(I1433="Electronico",2,VLOOKUP(C1433&amp;"|"&amp;B1433&amp;"|"&amp;D1433,Empresas!$C$6:$CC$92,G1433+6+1,0)))))))</f>
        <v>0</v>
      </c>
      <c r="AA1433" s="147">
        <f>IF(AND($I1433="Si",J1433=1),1,IF(AND($I1433="Fisico",J1433=1),1,IF(AND(J1433=1,$I1433="Electronico"),2,IF(J1433=1,VLOOKUP($C1433&amp;"|"&amp;$B1433&amp;"|"&amp;$D1433,Empresas!$C$6:$CC$92,$G1433+6+1,0),0))))</f>
        <v>0</v>
      </c>
      <c r="AB1433" s="147">
        <f>IF(AND($I1433="Si",K1433=1),1,IF(AND($I1433="Fisico",K1433=1),1,IF(AND(K1433=1,$I1433="Electronico"),2,IF(K1433=1,VLOOKUP($C1433&amp;"|"&amp;$B1433&amp;"|"&amp;$D1433,Empresas!$C$6:$CC$92,$G1433+6+1,0),0))))</f>
        <v>0</v>
      </c>
      <c r="AC1433" s="147">
        <f>IF(AND($I1433="Si",L1433=1),1,IF(AND($I1433="Fisico",L1433=1),1,IF(AND(L1433=1,$I1433="Electronico"),2,IF(L1433=1,VLOOKUP($C1433&amp;"|"&amp;$B1433&amp;"|"&amp;$D1433,Empresas!$C$6:$CC$92,$G1433+6+1,0),0))))</f>
        <v>0</v>
      </c>
      <c r="AD1433" s="147">
        <f>IF(AND($I1433="Si",M1433=1),1,IF(AND($I1433="Fisico",M1433=1),1,IF(AND(M1433=1,$I1433="Electronico"),2,IF(M1433=1,VLOOKUP($C1433&amp;"|"&amp;$B1433&amp;"|"&amp;$D1433,Empresas!$C$6:$CC$92,$G1433+6+1,0),0))))</f>
        <v>0</v>
      </c>
      <c r="AE1433" s="147">
        <f>IF(AND($I1433="Si",N1433=1),1,IF(AND($I1433="Fisico",N1433=1),1,IF(AND(N1433=1,$I1433="Electronico"),2,IF(N1433=1,VLOOKUP($C1433&amp;"|"&amp;$B1433&amp;"|"&amp;$D1433,Empresas!$C$6:$CC$92,$G1433+6+1,0),0))))</f>
        <v>0</v>
      </c>
      <c r="AF1433" s="147">
        <f>IF(AND($I1433="Si",O1433=1),1,IF(AND($I1433="Fisico",O1433=1),1,IF(AND(O1433=1,$I1433="Electronico"),2,IF(O1433=1,VLOOKUP($C1433&amp;"|"&amp;$B1433&amp;"|"&amp;$D1433,Empresas!$C$6:$CC$92,$G1433+6+1,0),0))))</f>
        <v>0</v>
      </c>
      <c r="AG1433" s="147">
        <f>IF(AND($I1433="Si",P1433=1),1,IF(AND($I1433="Fisico",P1433=1),1,IF(AND(P1433=1,$I1433="Electronico"),2,IF(P1433=1,VLOOKUP($C1433&amp;"|"&amp;$B1433&amp;"|"&amp;$D1433,Empresas!$C$6:$CC$92,$G1433+6+1,0),0))))</f>
        <v>0</v>
      </c>
      <c r="AH1433" s="147">
        <f>IF(AND($I1433="Si",Q1433=1),1,IF(AND($I1433="Fisico",Q1433=1),1,IF(AND(Q1433=1,$I1433="Electronico"),2,IF(Q1433=1,VLOOKUP($C1433&amp;"|"&amp;$B1433&amp;"|"&amp;$D1433,Empresas!$C$6:$CC$92,$G1433+6+1,0),0))))</f>
        <v>0</v>
      </c>
      <c r="AI1433" s="147">
        <f>IF(AND($I1433="Si",R1433=1),1,IF(AND($I1433="Fisico",R1433=1),1,IF(AND(R1433=1,$I1433="Electronico"),2,IF(R1433=1,VLOOKUP($C1433&amp;"|"&amp;$B1433&amp;"|"&amp;$D1433,Empresas!$C$6:$CC$92,$G1433+6+1,0),0))))</f>
        <v>0</v>
      </c>
      <c r="AJ1433" s="147">
        <f>IF(AND($I1433="Si",S1433=1),1,IF(AND($I1433="Fisico",S1433=1),1,IF(AND(S1433=1,$I1433="Electronico"),2,IF(S1433=1,VLOOKUP($C1433&amp;"|"&amp;$B1433&amp;"|"&amp;$D1433,Empresas!$C$6:$CC$92,$G1433+6+1,0),0))))</f>
        <v>0</v>
      </c>
      <c r="AK1433" s="147">
        <f>IF(AND($I1433="Si",T1433=1),1,IF(AND($I1433="Fisico",T1433=1),1,IF(AND(T1433=1,$I1433="Electronico"),2,IF(T1433=1,VLOOKUP($C1433&amp;"|"&amp;$B1433&amp;"|"&amp;$D1433,Empresas!$C$6:$CC$92,$G1433+6+1,0),0))))</f>
        <v>0</v>
      </c>
      <c r="AL1433" s="147">
        <f>IF(AND($I1433="Si",U1433=1),1,IF(AND($I1433="Fisico",U1433=1),1,IF(AND(U1433=1,$I1433="Electronico"),2,IF(U1433=1,VLOOKUP($C1433&amp;"|"&amp;$B1433&amp;"|"&amp;$D1433,Empresas!$C$6:$CC$92,$G1433+6+1,0),0))))</f>
        <v>0</v>
      </c>
      <c r="AM1433" s="149">
        <f t="shared" si="233"/>
        <v>0</v>
      </c>
      <c r="AN1433" s="149">
        <f t="shared" si="234"/>
        <v>0</v>
      </c>
      <c r="AO1433" s="152">
        <f t="shared" si="235"/>
        <v>0</v>
      </c>
    </row>
    <row r="1434" spans="1:41" x14ac:dyDescent="0.25">
      <c r="A1434" s="143" t="str">
        <f>VLOOKUP(D1434,Empresas!$D$7:$F$91,3,0)</f>
        <v>Omar</v>
      </c>
      <c r="B1434" s="144" t="str">
        <f>VLOOKUP(D1434,Empresas!$D$7:$G$91,4,0)</f>
        <v>Marisol</v>
      </c>
      <c r="C1434" s="144" t="s">
        <v>544</v>
      </c>
      <c r="D1434" s="144" t="s">
        <v>252</v>
      </c>
      <c r="E1434" s="144" t="str">
        <f>VLOOKUP(D1434,Empresas!$D$7:$E$92,2,0)</f>
        <v>PRODUCCIONES MEDIO PELO S.A.C.</v>
      </c>
      <c r="F1434" s="144" t="s">
        <v>189</v>
      </c>
      <c r="G1434" s="145">
        <f t="shared" si="237"/>
        <v>68</v>
      </c>
      <c r="H1434" s="145" t="str">
        <f>VLOOKUP(D1434,Empresas!$D$6:$L$92,7,0)</f>
        <v>Mensual</v>
      </c>
      <c r="I1434" s="144" t="str">
        <f>VLOOKUP(VLOOKUP(D1434&amp;"|"&amp;B1434,Empresas!$I$7:$CB$92,G1434,0),Tablas!$A$13:$B$14,2,0)</f>
        <v>No</v>
      </c>
      <c r="J1434" s="78"/>
      <c r="K1434" s="78"/>
      <c r="L1434" s="78"/>
      <c r="M1434" s="78"/>
      <c r="N1434" s="78"/>
      <c r="O1434" s="78"/>
      <c r="P1434" s="78"/>
      <c r="Q1434" s="78"/>
      <c r="R1434" s="78"/>
      <c r="S1434" s="78"/>
      <c r="T1434" s="78"/>
      <c r="U1434" s="78"/>
      <c r="V1434" s="78" t="str">
        <f>VLOOKUP(D1434,Empresas!$D$7:$CF$91,81,0)</f>
        <v>A</v>
      </c>
      <c r="W1434" s="78" t="str">
        <f>VLOOKUP(D1434,Empresas!$D$7:$M$91,10,0)</f>
        <v>Rer</v>
      </c>
      <c r="X1434" s="69" t="str">
        <f t="shared" si="231"/>
        <v>SI</v>
      </c>
      <c r="Y1434" s="153" t="str">
        <f t="shared" si="232"/>
        <v>No aplica</v>
      </c>
      <c r="Z1434" s="147">
        <f>IF(Y1434="No aplica",0,IF(I1434="no",0,IF(I1434="No aplica",0,IF(I1434="Si",1,IF(I1434="Fisico",1,IF(I1434="Electronico",2,VLOOKUP(C1434&amp;"|"&amp;B1434&amp;"|"&amp;D1434,Empresas!$C$6:$CC$92,G1434+6+1,0)))))))</f>
        <v>0</v>
      </c>
      <c r="AA1434" s="147">
        <f>IF(AND($I1434="Si",J1434=1),1,IF(AND($I1434="Fisico",J1434=1),1,IF(AND(J1434=1,$I1434="Electronico"),2,IF(J1434=1,VLOOKUP($C1434&amp;"|"&amp;$B1434&amp;"|"&amp;$D1434,Empresas!$C$6:$CC$92,$G1434+6+1,0),0))))</f>
        <v>0</v>
      </c>
      <c r="AB1434" s="147">
        <f>IF(AND($I1434="Si",K1434=1),1,IF(AND($I1434="Fisico",K1434=1),1,IF(AND(K1434=1,$I1434="Electronico"),2,IF(K1434=1,VLOOKUP($C1434&amp;"|"&amp;$B1434&amp;"|"&amp;$D1434,Empresas!$C$6:$CC$92,$G1434+6+1,0),0))))</f>
        <v>0</v>
      </c>
      <c r="AC1434" s="147">
        <f>IF(AND($I1434="Si",L1434=1),1,IF(AND($I1434="Fisico",L1434=1),1,IF(AND(L1434=1,$I1434="Electronico"),2,IF(L1434=1,VLOOKUP($C1434&amp;"|"&amp;$B1434&amp;"|"&amp;$D1434,Empresas!$C$6:$CC$92,$G1434+6+1,0),0))))</f>
        <v>0</v>
      </c>
      <c r="AD1434" s="147">
        <f>IF(AND($I1434="Si",M1434=1),1,IF(AND($I1434="Fisico",M1434=1),1,IF(AND(M1434=1,$I1434="Electronico"),2,IF(M1434=1,VLOOKUP($C1434&amp;"|"&amp;$B1434&amp;"|"&amp;$D1434,Empresas!$C$6:$CC$92,$G1434+6+1,0),0))))</f>
        <v>0</v>
      </c>
      <c r="AE1434" s="147">
        <f>IF(AND($I1434="Si",N1434=1),1,IF(AND($I1434="Fisico",N1434=1),1,IF(AND(N1434=1,$I1434="Electronico"),2,IF(N1434=1,VLOOKUP($C1434&amp;"|"&amp;$B1434&amp;"|"&amp;$D1434,Empresas!$C$6:$CC$92,$G1434+6+1,0),0))))</f>
        <v>0</v>
      </c>
      <c r="AF1434" s="147">
        <f>IF(AND($I1434="Si",O1434=1),1,IF(AND($I1434="Fisico",O1434=1),1,IF(AND(O1434=1,$I1434="Electronico"),2,IF(O1434=1,VLOOKUP($C1434&amp;"|"&amp;$B1434&amp;"|"&amp;$D1434,Empresas!$C$6:$CC$92,$G1434+6+1,0),0))))</f>
        <v>0</v>
      </c>
      <c r="AG1434" s="147">
        <f>IF(AND($I1434="Si",P1434=1),1,IF(AND($I1434="Fisico",P1434=1),1,IF(AND(P1434=1,$I1434="Electronico"),2,IF(P1434=1,VLOOKUP($C1434&amp;"|"&amp;$B1434&amp;"|"&amp;$D1434,Empresas!$C$6:$CC$92,$G1434+6+1,0),0))))</f>
        <v>0</v>
      </c>
      <c r="AH1434" s="147">
        <f>IF(AND($I1434="Si",Q1434=1),1,IF(AND($I1434="Fisico",Q1434=1),1,IF(AND(Q1434=1,$I1434="Electronico"),2,IF(Q1434=1,VLOOKUP($C1434&amp;"|"&amp;$B1434&amp;"|"&amp;$D1434,Empresas!$C$6:$CC$92,$G1434+6+1,0),0))))</f>
        <v>0</v>
      </c>
      <c r="AI1434" s="147">
        <f>IF(AND($I1434="Si",R1434=1),1,IF(AND($I1434="Fisico",R1434=1),1,IF(AND(R1434=1,$I1434="Electronico"),2,IF(R1434=1,VLOOKUP($C1434&amp;"|"&amp;$B1434&amp;"|"&amp;$D1434,Empresas!$C$6:$CC$92,$G1434+6+1,0),0))))</f>
        <v>0</v>
      </c>
      <c r="AJ1434" s="147">
        <f>IF(AND($I1434="Si",S1434=1),1,IF(AND($I1434="Fisico",S1434=1),1,IF(AND(S1434=1,$I1434="Electronico"),2,IF(S1434=1,VLOOKUP($C1434&amp;"|"&amp;$B1434&amp;"|"&amp;$D1434,Empresas!$C$6:$CC$92,$G1434+6+1,0),0))))</f>
        <v>0</v>
      </c>
      <c r="AK1434" s="147">
        <f>IF(AND($I1434="Si",T1434=1),1,IF(AND($I1434="Fisico",T1434=1),1,IF(AND(T1434=1,$I1434="Electronico"),2,IF(T1434=1,VLOOKUP($C1434&amp;"|"&amp;$B1434&amp;"|"&amp;$D1434,Empresas!$C$6:$CC$92,$G1434+6+1,0),0))))</f>
        <v>0</v>
      </c>
      <c r="AL1434" s="147">
        <f>IF(AND($I1434="Si",U1434=1),1,IF(AND($I1434="Fisico",U1434=1),1,IF(AND(U1434=1,$I1434="Electronico"),2,IF(U1434=1,VLOOKUP($C1434&amp;"|"&amp;$B1434&amp;"|"&amp;$D1434,Empresas!$C$6:$CC$92,$G1434+6+1,0),0))))</f>
        <v>0</v>
      </c>
      <c r="AM1434" s="149">
        <f t="shared" si="233"/>
        <v>0</v>
      </c>
      <c r="AN1434" s="149">
        <f t="shared" si="234"/>
        <v>0</v>
      </c>
      <c r="AO1434" s="152">
        <f t="shared" si="235"/>
        <v>0</v>
      </c>
    </row>
    <row r="1435" spans="1:41" x14ac:dyDescent="0.25">
      <c r="A1435" s="143" t="str">
        <f>VLOOKUP(D1435,Empresas!$D$7:$F$91,3,0)</f>
        <v>Omar</v>
      </c>
      <c r="B1435" s="144" t="str">
        <f>VLOOKUP(D1435,Empresas!$D$7:$G$91,4,0)</f>
        <v>Marisol</v>
      </c>
      <c r="C1435" s="144" t="s">
        <v>544</v>
      </c>
      <c r="D1435" s="144" t="s">
        <v>252</v>
      </c>
      <c r="E1435" s="144" t="str">
        <f>VLOOKUP(D1435,Empresas!$D$7:$E$92,2,0)</f>
        <v>PRODUCCIONES MEDIO PELO S.A.C.</v>
      </c>
      <c r="F1435" s="144" t="s">
        <v>190</v>
      </c>
      <c r="G1435" s="145">
        <f t="shared" si="237"/>
        <v>69</v>
      </c>
      <c r="H1435" s="145" t="str">
        <f>VLOOKUP(D1435,Empresas!$D$6:$L$92,7,0)</f>
        <v>Mensual</v>
      </c>
      <c r="I1435" s="144" t="str">
        <f>VLOOKUP(VLOOKUP(D1435&amp;"|"&amp;B1435,Empresas!$I$7:$CB$92,G1435,0),Tablas!$A$13:$B$14,2,0)</f>
        <v>No</v>
      </c>
      <c r="J1435" s="78"/>
      <c r="K1435" s="78"/>
      <c r="L1435" s="78"/>
      <c r="M1435" s="78"/>
      <c r="N1435" s="78"/>
      <c r="O1435" s="78"/>
      <c r="P1435" s="78"/>
      <c r="Q1435" s="78"/>
      <c r="R1435" s="78"/>
      <c r="S1435" s="78"/>
      <c r="T1435" s="78"/>
      <c r="U1435" s="78"/>
      <c r="V1435" s="78" t="str">
        <f>VLOOKUP(D1435,Empresas!$D$7:$CF$91,81,0)</f>
        <v>A</v>
      </c>
      <c r="W1435" s="78" t="str">
        <f>VLOOKUP(D1435,Empresas!$D$7:$M$91,10,0)</f>
        <v>Rer</v>
      </c>
      <c r="X1435" s="69" t="str">
        <f t="shared" si="231"/>
        <v>NO</v>
      </c>
      <c r="Y1435" s="153" t="str">
        <f t="shared" si="232"/>
        <v>No aplica</v>
      </c>
      <c r="Z1435" s="147">
        <f>IF(Y1435="No aplica",0,IF(I1435="no",0,IF(I1435="No aplica",0,IF(I1435="Si",1,IF(I1435="Fisico",1,IF(I1435="Electronico",2,VLOOKUP(C1435&amp;"|"&amp;B1435&amp;"|"&amp;D1435,Empresas!$C$6:$CC$92,G1435+6+1,0)))))))</f>
        <v>0</v>
      </c>
      <c r="AA1435" s="147">
        <f>IF(AND($I1435="Si",J1435=1),1,IF(AND($I1435="Fisico",J1435=1),1,IF(AND(J1435=1,$I1435="Electronico"),2,IF(J1435=1,VLOOKUP($C1435&amp;"|"&amp;$B1435&amp;"|"&amp;$D1435,Empresas!$C$6:$CC$92,$G1435+6+1,0),0))))</f>
        <v>0</v>
      </c>
      <c r="AB1435" s="147">
        <f>IF(AND($I1435="Si",K1435=1),1,IF(AND($I1435="Fisico",K1435=1),1,IF(AND(K1435=1,$I1435="Electronico"),2,IF(K1435=1,VLOOKUP($C1435&amp;"|"&amp;$B1435&amp;"|"&amp;$D1435,Empresas!$C$6:$CC$92,$G1435+6+1,0),0))))</f>
        <v>0</v>
      </c>
      <c r="AC1435" s="147">
        <f>IF(AND($I1435="Si",L1435=1),1,IF(AND($I1435="Fisico",L1435=1),1,IF(AND(L1435=1,$I1435="Electronico"),2,IF(L1435=1,VLOOKUP($C1435&amp;"|"&amp;$B1435&amp;"|"&amp;$D1435,Empresas!$C$6:$CC$92,$G1435+6+1,0),0))))</f>
        <v>0</v>
      </c>
      <c r="AD1435" s="147">
        <f>IF(AND($I1435="Si",M1435=1),1,IF(AND($I1435="Fisico",M1435=1),1,IF(AND(M1435=1,$I1435="Electronico"),2,IF(M1435=1,VLOOKUP($C1435&amp;"|"&amp;$B1435&amp;"|"&amp;$D1435,Empresas!$C$6:$CC$92,$G1435+6+1,0),0))))</f>
        <v>0</v>
      </c>
      <c r="AE1435" s="147">
        <f>IF(AND($I1435="Si",N1435=1),1,IF(AND($I1435="Fisico",N1435=1),1,IF(AND(N1435=1,$I1435="Electronico"),2,IF(N1435=1,VLOOKUP($C1435&amp;"|"&amp;$B1435&amp;"|"&amp;$D1435,Empresas!$C$6:$CC$92,$G1435+6+1,0),0))))</f>
        <v>0</v>
      </c>
      <c r="AF1435" s="147">
        <f>IF(AND($I1435="Si",O1435=1),1,IF(AND($I1435="Fisico",O1435=1),1,IF(AND(O1435=1,$I1435="Electronico"),2,IF(O1435=1,VLOOKUP($C1435&amp;"|"&amp;$B1435&amp;"|"&amp;$D1435,Empresas!$C$6:$CC$92,$G1435+6+1,0),0))))</f>
        <v>0</v>
      </c>
      <c r="AG1435" s="147">
        <f>IF(AND($I1435="Si",P1435=1),1,IF(AND($I1435="Fisico",P1435=1),1,IF(AND(P1435=1,$I1435="Electronico"),2,IF(P1435=1,VLOOKUP($C1435&amp;"|"&amp;$B1435&amp;"|"&amp;$D1435,Empresas!$C$6:$CC$92,$G1435+6+1,0),0))))</f>
        <v>0</v>
      </c>
      <c r="AH1435" s="147">
        <f>IF(AND($I1435="Si",Q1435=1),1,IF(AND($I1435="Fisico",Q1435=1),1,IF(AND(Q1435=1,$I1435="Electronico"),2,IF(Q1435=1,VLOOKUP($C1435&amp;"|"&amp;$B1435&amp;"|"&amp;$D1435,Empresas!$C$6:$CC$92,$G1435+6+1,0),0))))</f>
        <v>0</v>
      </c>
      <c r="AI1435" s="147">
        <f>IF(AND($I1435="Si",R1435=1),1,IF(AND($I1435="Fisico",R1435=1),1,IF(AND(R1435=1,$I1435="Electronico"),2,IF(R1435=1,VLOOKUP($C1435&amp;"|"&amp;$B1435&amp;"|"&amp;$D1435,Empresas!$C$6:$CC$92,$G1435+6+1,0),0))))</f>
        <v>0</v>
      </c>
      <c r="AJ1435" s="147">
        <f>IF(AND($I1435="Si",S1435=1),1,IF(AND($I1435="Fisico",S1435=1),1,IF(AND(S1435=1,$I1435="Electronico"),2,IF(S1435=1,VLOOKUP($C1435&amp;"|"&amp;$B1435&amp;"|"&amp;$D1435,Empresas!$C$6:$CC$92,$G1435+6+1,0),0))))</f>
        <v>0</v>
      </c>
      <c r="AK1435" s="147">
        <f>IF(AND($I1435="Si",T1435=1),1,IF(AND($I1435="Fisico",T1435=1),1,IF(AND(T1435=1,$I1435="Electronico"),2,IF(T1435=1,VLOOKUP($C1435&amp;"|"&amp;$B1435&amp;"|"&amp;$D1435,Empresas!$C$6:$CC$92,$G1435+6+1,0),0))))</f>
        <v>0</v>
      </c>
      <c r="AL1435" s="147">
        <f>IF(AND($I1435="Si",U1435=1),1,IF(AND($I1435="Fisico",U1435=1),1,IF(AND(U1435=1,$I1435="Electronico"),2,IF(U1435=1,VLOOKUP($C1435&amp;"|"&amp;$B1435&amp;"|"&amp;$D1435,Empresas!$C$6:$CC$92,$G1435+6+1,0),0))))</f>
        <v>0</v>
      </c>
      <c r="AM1435" s="149">
        <f t="shared" si="233"/>
        <v>0</v>
      </c>
      <c r="AN1435" s="149">
        <f t="shared" si="234"/>
        <v>0</v>
      </c>
      <c r="AO1435" s="152">
        <f t="shared" si="235"/>
        <v>0</v>
      </c>
    </row>
    <row r="1436" spans="1:41" x14ac:dyDescent="0.25">
      <c r="A1436" s="143" t="str">
        <f>VLOOKUP(D1436,Empresas!$D$7:$F$91,3,0)</f>
        <v>Omar</v>
      </c>
      <c r="B1436" s="144" t="str">
        <f>VLOOKUP(D1436,Empresas!$D$7:$G$91,4,0)</f>
        <v>Marisol</v>
      </c>
      <c r="C1436" s="144" t="s">
        <v>544</v>
      </c>
      <c r="D1436" s="144" t="s">
        <v>252</v>
      </c>
      <c r="E1436" s="144" t="str">
        <f>VLOOKUP(D1436,Empresas!$D$7:$E$92,2,0)</f>
        <v>PRODUCCIONES MEDIO PELO S.A.C.</v>
      </c>
      <c r="F1436" s="146" t="s">
        <v>191</v>
      </c>
      <c r="G1436" s="145">
        <f t="shared" si="237"/>
        <v>70</v>
      </c>
      <c r="H1436" s="145" t="str">
        <f>VLOOKUP(D1436,Empresas!$D$6:$L$92,7,0)</f>
        <v>Mensual</v>
      </c>
      <c r="I1436" s="144" t="str">
        <f>VLOOKUP(VLOOKUP(D1436&amp;"|"&amp;B1436,Empresas!$I$7:$CB$92,G1436,0),Tablas!$A$13:$B$14,2,0)</f>
        <v>No</v>
      </c>
      <c r="J1436" s="78"/>
      <c r="K1436" s="78"/>
      <c r="L1436" s="78"/>
      <c r="M1436" s="78"/>
      <c r="N1436" s="78"/>
      <c r="O1436" s="78"/>
      <c r="P1436" s="78"/>
      <c r="Q1436" s="78"/>
      <c r="R1436" s="78"/>
      <c r="S1436" s="78"/>
      <c r="T1436" s="78"/>
      <c r="U1436" s="78"/>
      <c r="V1436" s="78" t="str">
        <f>VLOOKUP(D1436,Empresas!$D$7:$CF$91,81,0)</f>
        <v>A</v>
      </c>
      <c r="W1436" s="78" t="str">
        <f>VLOOKUP(D1436,Empresas!$D$7:$M$91,10,0)</f>
        <v>Rer</v>
      </c>
      <c r="X1436" s="69" t="str">
        <f t="shared" si="231"/>
        <v>NO</v>
      </c>
      <c r="Y1436" s="153" t="str">
        <f t="shared" si="232"/>
        <v>No aplica</v>
      </c>
      <c r="Z1436" s="147">
        <f>IF(Y1436="No aplica",0,IF(I1436="no",0,IF(I1436="No aplica",0,IF(I1436="Si",1,IF(I1436="Fisico",1,IF(I1436="Electronico",2,VLOOKUP(C1436&amp;"|"&amp;B1436&amp;"|"&amp;D1436,Empresas!$C$6:$CC$92,G1436+6+1,0)))))))</f>
        <v>0</v>
      </c>
      <c r="AA1436" s="147">
        <f>IF(AND($I1436="Si",J1436=1),1,IF(AND($I1436="Fisico",J1436=1),1,IF(AND(J1436=1,$I1436="Electronico"),2,IF(J1436=1,VLOOKUP($C1436&amp;"|"&amp;$B1436&amp;"|"&amp;$D1436,Empresas!$C$6:$CC$92,$G1436+6+1,0),0))))</f>
        <v>0</v>
      </c>
      <c r="AB1436" s="147">
        <f>IF(AND($I1436="Si",K1436=1),1,IF(AND($I1436="Fisico",K1436=1),1,IF(AND(K1436=1,$I1436="Electronico"),2,IF(K1436=1,VLOOKUP($C1436&amp;"|"&amp;$B1436&amp;"|"&amp;$D1436,Empresas!$C$6:$CC$92,$G1436+6+1,0),0))))</f>
        <v>0</v>
      </c>
      <c r="AC1436" s="147">
        <f>IF(AND($I1436="Si",L1436=1),1,IF(AND($I1436="Fisico",L1436=1),1,IF(AND(L1436=1,$I1436="Electronico"),2,IF(L1436=1,VLOOKUP($C1436&amp;"|"&amp;$B1436&amp;"|"&amp;$D1436,Empresas!$C$6:$CC$92,$G1436+6+1,0),0))))</f>
        <v>0</v>
      </c>
      <c r="AD1436" s="147">
        <f>IF(AND($I1436="Si",M1436=1),1,IF(AND($I1436="Fisico",M1436=1),1,IF(AND(M1436=1,$I1436="Electronico"),2,IF(M1436=1,VLOOKUP($C1436&amp;"|"&amp;$B1436&amp;"|"&amp;$D1436,Empresas!$C$6:$CC$92,$G1436+6+1,0),0))))</f>
        <v>0</v>
      </c>
      <c r="AE1436" s="147">
        <f>IF(AND($I1436="Si",N1436=1),1,IF(AND($I1436="Fisico",N1436=1),1,IF(AND(N1436=1,$I1436="Electronico"),2,IF(N1436=1,VLOOKUP($C1436&amp;"|"&amp;$B1436&amp;"|"&amp;$D1436,Empresas!$C$6:$CC$92,$G1436+6+1,0),0))))</f>
        <v>0</v>
      </c>
      <c r="AF1436" s="147">
        <f>IF(AND($I1436="Si",O1436=1),1,IF(AND($I1436="Fisico",O1436=1),1,IF(AND(O1436=1,$I1436="Electronico"),2,IF(O1436=1,VLOOKUP($C1436&amp;"|"&amp;$B1436&amp;"|"&amp;$D1436,Empresas!$C$6:$CC$92,$G1436+6+1,0),0))))</f>
        <v>0</v>
      </c>
      <c r="AG1436" s="147">
        <f>IF(AND($I1436="Si",P1436=1),1,IF(AND($I1436="Fisico",P1436=1),1,IF(AND(P1436=1,$I1436="Electronico"),2,IF(P1436=1,VLOOKUP($C1436&amp;"|"&amp;$B1436&amp;"|"&amp;$D1436,Empresas!$C$6:$CC$92,$G1436+6+1,0),0))))</f>
        <v>0</v>
      </c>
      <c r="AH1436" s="147">
        <f>IF(AND($I1436="Si",Q1436=1),1,IF(AND($I1436="Fisico",Q1436=1),1,IF(AND(Q1436=1,$I1436="Electronico"),2,IF(Q1436=1,VLOOKUP($C1436&amp;"|"&amp;$B1436&amp;"|"&amp;$D1436,Empresas!$C$6:$CC$92,$G1436+6+1,0),0))))</f>
        <v>0</v>
      </c>
      <c r="AI1436" s="147">
        <f>IF(AND($I1436="Si",R1436=1),1,IF(AND($I1436="Fisico",R1436=1),1,IF(AND(R1436=1,$I1436="Electronico"),2,IF(R1436=1,VLOOKUP($C1436&amp;"|"&amp;$B1436&amp;"|"&amp;$D1436,Empresas!$C$6:$CC$92,$G1436+6+1,0),0))))</f>
        <v>0</v>
      </c>
      <c r="AJ1436" s="147">
        <f>IF(AND($I1436="Si",S1436=1),1,IF(AND($I1436="Fisico",S1436=1),1,IF(AND(S1436=1,$I1436="Electronico"),2,IF(S1436=1,VLOOKUP($C1436&amp;"|"&amp;$B1436&amp;"|"&amp;$D1436,Empresas!$C$6:$CC$92,$G1436+6+1,0),0))))</f>
        <v>0</v>
      </c>
      <c r="AK1436" s="147">
        <f>IF(AND($I1436="Si",T1436=1),1,IF(AND($I1436="Fisico",T1436=1),1,IF(AND(T1436=1,$I1436="Electronico"),2,IF(T1436=1,VLOOKUP($C1436&amp;"|"&amp;$B1436&amp;"|"&amp;$D1436,Empresas!$C$6:$CC$92,$G1436+6+1,0),0))))</f>
        <v>0</v>
      </c>
      <c r="AL1436" s="147">
        <f>IF(AND($I1436="Si",U1436=1),1,IF(AND($I1436="Fisico",U1436=1),1,IF(AND(U1436=1,$I1436="Electronico"),2,IF(U1436=1,VLOOKUP($C1436&amp;"|"&amp;$B1436&amp;"|"&amp;$D1436,Empresas!$C$6:$CC$92,$G1436+6+1,0),0))))</f>
        <v>0</v>
      </c>
      <c r="AM1436" s="149">
        <f t="shared" si="233"/>
        <v>0</v>
      </c>
      <c r="AN1436" s="149">
        <f t="shared" si="234"/>
        <v>0</v>
      </c>
      <c r="AO1436" s="152">
        <f t="shared" si="235"/>
        <v>0</v>
      </c>
    </row>
    <row r="1437" spans="1:41" x14ac:dyDescent="0.25">
      <c r="A1437" s="143" t="str">
        <f>VLOOKUP(D1437,Empresas!$D$7:$F$91,3,0)</f>
        <v>Omar</v>
      </c>
      <c r="B1437" s="144" t="str">
        <f>VLOOKUP(D1437,Empresas!$D$7:$G$91,4,0)</f>
        <v>Marisol</v>
      </c>
      <c r="C1437" s="144" t="s">
        <v>544</v>
      </c>
      <c r="D1437" s="144" t="s">
        <v>252</v>
      </c>
      <c r="E1437" s="144" t="str">
        <f>VLOOKUP(D1437,Empresas!$D$7:$E$92,2,0)</f>
        <v>PRODUCCIONES MEDIO PELO S.A.C.</v>
      </c>
      <c r="F1437" s="144" t="s">
        <v>192</v>
      </c>
      <c r="G1437" s="145">
        <f t="shared" si="237"/>
        <v>71</v>
      </c>
      <c r="H1437" s="145" t="str">
        <f>VLOOKUP(D1437,Empresas!$D$6:$L$92,7,0)</f>
        <v>Mensual</v>
      </c>
      <c r="I1437" s="144" t="str">
        <f>VLOOKUP(VLOOKUP(D1437&amp;"|"&amp;B1437,Empresas!$I$7:$CB$92,G1437,0),Tablas!$A$13:$B$14,2,0)</f>
        <v>No</v>
      </c>
      <c r="J1437" s="78"/>
      <c r="K1437" s="78"/>
      <c r="L1437" s="78"/>
      <c r="M1437" s="78"/>
      <c r="N1437" s="78"/>
      <c r="O1437" s="78"/>
      <c r="P1437" s="78"/>
      <c r="Q1437" s="78"/>
      <c r="R1437" s="78"/>
      <c r="S1437" s="78"/>
      <c r="T1437" s="78"/>
      <c r="U1437" s="78"/>
      <c r="V1437" s="78" t="str">
        <f>VLOOKUP(D1437,Empresas!$D$7:$CF$91,81,0)</f>
        <v>A</v>
      </c>
      <c r="W1437" s="78" t="str">
        <f>VLOOKUP(D1437,Empresas!$D$7:$M$91,10,0)</f>
        <v>Rer</v>
      </c>
      <c r="X1437" s="69" t="str">
        <f t="shared" si="231"/>
        <v>NO</v>
      </c>
      <c r="Y1437" s="153" t="str">
        <f t="shared" si="232"/>
        <v>No aplica</v>
      </c>
      <c r="Z1437" s="147">
        <f>IF(Y1437="No aplica",0,IF(I1437="no",0,IF(I1437="No aplica",0,IF(I1437="Si",1,IF(I1437="Fisico",1,IF(I1437="Electronico",2,VLOOKUP(C1437&amp;"|"&amp;B1437&amp;"|"&amp;D1437,Empresas!$C$6:$CC$92,G1437+6+1,0)))))))</f>
        <v>0</v>
      </c>
      <c r="AA1437" s="147">
        <f>IF(AND($I1437="Si",J1437=1),1,IF(AND($I1437="Fisico",J1437=1),1,IF(AND(J1437=1,$I1437="Electronico"),2,IF(J1437=1,VLOOKUP($C1437&amp;"|"&amp;$B1437&amp;"|"&amp;$D1437,Empresas!$C$6:$CC$92,$G1437+6+1,0),0))))</f>
        <v>0</v>
      </c>
      <c r="AB1437" s="147">
        <f>IF(AND($I1437="Si",K1437=1),1,IF(AND($I1437="Fisico",K1437=1),1,IF(AND(K1437=1,$I1437="Electronico"),2,IF(K1437=1,VLOOKUP($C1437&amp;"|"&amp;$B1437&amp;"|"&amp;$D1437,Empresas!$C$6:$CC$92,$G1437+6+1,0),0))))</f>
        <v>0</v>
      </c>
      <c r="AC1437" s="147">
        <f>IF(AND($I1437="Si",L1437=1),1,IF(AND($I1437="Fisico",L1437=1),1,IF(AND(L1437=1,$I1437="Electronico"),2,IF(L1437=1,VLOOKUP($C1437&amp;"|"&amp;$B1437&amp;"|"&amp;$D1437,Empresas!$C$6:$CC$92,$G1437+6+1,0),0))))</f>
        <v>0</v>
      </c>
      <c r="AD1437" s="147">
        <f>IF(AND($I1437="Si",M1437=1),1,IF(AND($I1437="Fisico",M1437=1),1,IF(AND(M1437=1,$I1437="Electronico"),2,IF(M1437=1,VLOOKUP($C1437&amp;"|"&amp;$B1437&amp;"|"&amp;$D1437,Empresas!$C$6:$CC$92,$G1437+6+1,0),0))))</f>
        <v>0</v>
      </c>
      <c r="AE1437" s="147">
        <f>IF(AND($I1437="Si",N1437=1),1,IF(AND($I1437="Fisico",N1437=1),1,IF(AND(N1437=1,$I1437="Electronico"),2,IF(N1437=1,VLOOKUP($C1437&amp;"|"&amp;$B1437&amp;"|"&amp;$D1437,Empresas!$C$6:$CC$92,$G1437+6+1,0),0))))</f>
        <v>0</v>
      </c>
      <c r="AF1437" s="147">
        <f>IF(AND($I1437="Si",O1437=1),1,IF(AND($I1437="Fisico",O1437=1),1,IF(AND(O1437=1,$I1437="Electronico"),2,IF(O1437=1,VLOOKUP($C1437&amp;"|"&amp;$B1437&amp;"|"&amp;$D1437,Empresas!$C$6:$CC$92,$G1437+6+1,0),0))))</f>
        <v>0</v>
      </c>
      <c r="AG1437" s="147">
        <f>IF(AND($I1437="Si",P1437=1),1,IF(AND($I1437="Fisico",P1437=1),1,IF(AND(P1437=1,$I1437="Electronico"),2,IF(P1437=1,VLOOKUP($C1437&amp;"|"&amp;$B1437&amp;"|"&amp;$D1437,Empresas!$C$6:$CC$92,$G1437+6+1,0),0))))</f>
        <v>0</v>
      </c>
      <c r="AH1437" s="147">
        <f>IF(AND($I1437="Si",Q1437=1),1,IF(AND($I1437="Fisico",Q1437=1),1,IF(AND(Q1437=1,$I1437="Electronico"),2,IF(Q1437=1,VLOOKUP($C1437&amp;"|"&amp;$B1437&amp;"|"&amp;$D1437,Empresas!$C$6:$CC$92,$G1437+6+1,0),0))))</f>
        <v>0</v>
      </c>
      <c r="AI1437" s="147">
        <f>IF(AND($I1437="Si",R1437=1),1,IF(AND($I1437="Fisico",R1437=1),1,IF(AND(R1437=1,$I1437="Electronico"),2,IF(R1437=1,VLOOKUP($C1437&amp;"|"&amp;$B1437&amp;"|"&amp;$D1437,Empresas!$C$6:$CC$92,$G1437+6+1,0),0))))</f>
        <v>0</v>
      </c>
      <c r="AJ1437" s="147">
        <f>IF(AND($I1437="Si",S1437=1),1,IF(AND($I1437="Fisico",S1437=1),1,IF(AND(S1437=1,$I1437="Electronico"),2,IF(S1437=1,VLOOKUP($C1437&amp;"|"&amp;$B1437&amp;"|"&amp;$D1437,Empresas!$C$6:$CC$92,$G1437+6+1,0),0))))</f>
        <v>0</v>
      </c>
      <c r="AK1437" s="147">
        <f>IF(AND($I1437="Si",T1437=1),1,IF(AND($I1437="Fisico",T1437=1),1,IF(AND(T1437=1,$I1437="Electronico"),2,IF(T1437=1,VLOOKUP($C1437&amp;"|"&amp;$B1437&amp;"|"&amp;$D1437,Empresas!$C$6:$CC$92,$G1437+6+1,0),0))))</f>
        <v>0</v>
      </c>
      <c r="AL1437" s="147">
        <f>IF(AND($I1437="Si",U1437=1),1,IF(AND($I1437="Fisico",U1437=1),1,IF(AND(U1437=1,$I1437="Electronico"),2,IF(U1437=1,VLOOKUP($C1437&amp;"|"&amp;$B1437&amp;"|"&amp;$D1437,Empresas!$C$6:$CC$92,$G1437+6+1,0),0))))</f>
        <v>0</v>
      </c>
      <c r="AM1437" s="149">
        <f t="shared" si="233"/>
        <v>0</v>
      </c>
      <c r="AN1437" s="149">
        <f t="shared" si="234"/>
        <v>0</v>
      </c>
      <c r="AO1437" s="152">
        <f t="shared" si="235"/>
        <v>0</v>
      </c>
    </row>
    <row r="1438" spans="1:41" x14ac:dyDescent="0.25">
      <c r="A1438" s="137" t="str">
        <f>VLOOKUP(D1438,Empresas!$D$7:$F$91,3,0)</f>
        <v>Yulisa</v>
      </c>
      <c r="B1438" s="138" t="str">
        <f>VLOOKUP(D1438,Empresas!$D$7:$G$91,4,0)</f>
        <v>Mireya</v>
      </c>
      <c r="C1438" s="138" t="s">
        <v>544</v>
      </c>
      <c r="D1438" s="138" t="s">
        <v>274</v>
      </c>
      <c r="E1438" s="138" t="str">
        <f>VLOOKUP(D1438,Empresas!$D$7:$E$92,2,0)</f>
        <v>AMIMASA PANADERIA SELECTA S.A.C.</v>
      </c>
      <c r="F1438" s="138" t="s">
        <v>158</v>
      </c>
      <c r="G1438" s="139">
        <f>+Empresas!$O$2</f>
        <v>7</v>
      </c>
      <c r="H1438" s="139" t="str">
        <f>VLOOKUP(D1438,Empresas!$D$6:$L$92,7,0)</f>
        <v>Semestral</v>
      </c>
      <c r="I1438" s="138" t="str">
        <f>VLOOKUP(VLOOKUP(D1438&amp;"|"&amp;B1438,Empresas!$I$7:$CB$92,G1438,0),Tablas!$A$3:$B$5,2,0)</f>
        <v>Registro y analisis</v>
      </c>
      <c r="J1438" s="78">
        <v>1</v>
      </c>
      <c r="K1438" s="78">
        <v>1</v>
      </c>
      <c r="L1438" s="78">
        <v>1</v>
      </c>
      <c r="M1438" s="78">
        <v>1</v>
      </c>
      <c r="N1438" s="78">
        <v>1</v>
      </c>
      <c r="O1438" s="78">
        <v>1</v>
      </c>
      <c r="P1438" s="78">
        <v>1</v>
      </c>
      <c r="Q1438" s="78">
        <v>1</v>
      </c>
      <c r="R1438" s="78"/>
      <c r="S1438" s="78"/>
      <c r="T1438" s="78"/>
      <c r="U1438" s="78"/>
      <c r="V1438" s="78" t="str">
        <f>VLOOKUP(D1438,Empresas!$D$7:$CF$91,81,0)</f>
        <v>D</v>
      </c>
      <c r="W1438" s="78" t="str">
        <f>VLOOKUP(D1438,Empresas!$D$7:$M$91,10,0)</f>
        <v>Mype</v>
      </c>
      <c r="X1438" s="69" t="str">
        <f t="shared" si="231"/>
        <v>SI</v>
      </c>
      <c r="Y1438" s="153" t="str">
        <f t="shared" si="232"/>
        <v>Si aplica</v>
      </c>
      <c r="Z1438" s="147">
        <f>IF(Y1438="No aplica",0,IF(I1438="no",0,IF(I1438="No aplica",0,IF(I1438="Si",1,IF(I1438="Fisico",1,IF(I1438="Electronico",2,VLOOKUP(C1438&amp;"|"&amp;B1438&amp;"|"&amp;D1438,Empresas!$C$6:$CC$92,G1438+6+1,0)))))))</f>
        <v>1</v>
      </c>
      <c r="AA1438" s="147">
        <f>IF(AND($I1438="Si",J1438=1),1,IF(AND($I1438="Fisico",J1438=1),1,IF(AND(J1438=1,$I1438="Electronico"),2,IF(J1438=1,VLOOKUP($C1438&amp;"|"&amp;$B1438&amp;"|"&amp;$D1438,Empresas!$C$6:$CC$92,$G1438+6+1,0),0))))</f>
        <v>1</v>
      </c>
      <c r="AB1438" s="147">
        <f>IF(AND($I1438="Si",K1438=1),1,IF(AND($I1438="Fisico",K1438=1),1,IF(AND(K1438=1,$I1438="Electronico"),2,IF(K1438=1,VLOOKUP($C1438&amp;"|"&amp;$B1438&amp;"|"&amp;$D1438,Empresas!$C$6:$CC$92,$G1438+6+1,0),0))))</f>
        <v>1</v>
      </c>
      <c r="AC1438" s="147">
        <f>IF(AND($I1438="Si",L1438=1),1,IF(AND($I1438="Fisico",L1438=1),1,IF(AND(L1438=1,$I1438="Electronico"),2,IF(L1438=1,VLOOKUP($C1438&amp;"|"&amp;$B1438&amp;"|"&amp;$D1438,Empresas!$C$6:$CC$92,$G1438+6+1,0),0))))</f>
        <v>1</v>
      </c>
      <c r="AD1438" s="147">
        <f>IF(AND($I1438="Si",M1438=1),1,IF(AND($I1438="Fisico",M1438=1),1,IF(AND(M1438=1,$I1438="Electronico"),2,IF(M1438=1,VLOOKUP($C1438&amp;"|"&amp;$B1438&amp;"|"&amp;$D1438,Empresas!$C$6:$CC$92,$G1438+6+1,0),0))))</f>
        <v>1</v>
      </c>
      <c r="AE1438" s="147">
        <f>IF(AND($I1438="Si",N1438=1),1,IF(AND($I1438="Fisico",N1438=1),1,IF(AND(N1438=1,$I1438="Electronico"),2,IF(N1438=1,VLOOKUP($C1438&amp;"|"&amp;$B1438&amp;"|"&amp;$D1438,Empresas!$C$6:$CC$92,$G1438+6+1,0),0))))</f>
        <v>1</v>
      </c>
      <c r="AF1438" s="147">
        <f>IF(AND($I1438="Si",O1438=1),1,IF(AND($I1438="Fisico",O1438=1),1,IF(AND(O1438=1,$I1438="Electronico"),2,IF(O1438=1,VLOOKUP($C1438&amp;"|"&amp;$B1438&amp;"|"&amp;$D1438,Empresas!$C$6:$CC$92,$G1438+6+1,0),0))))</f>
        <v>1</v>
      </c>
      <c r="AG1438" s="147">
        <f>IF(AND($I1438="Si",P1438=1),1,IF(AND($I1438="Fisico",P1438=1),1,IF(AND(P1438=1,$I1438="Electronico"),2,IF(P1438=1,VLOOKUP($C1438&amp;"|"&amp;$B1438&amp;"|"&amp;$D1438,Empresas!$C$6:$CC$92,$G1438+6+1,0),0))))</f>
        <v>1</v>
      </c>
      <c r="AH1438" s="147">
        <f>IF(AND($I1438="Si",Q1438=1),1,IF(AND($I1438="Fisico",Q1438=1),1,IF(AND(Q1438=1,$I1438="Electronico"),2,IF(Q1438=1,VLOOKUP($C1438&amp;"|"&amp;$B1438&amp;"|"&amp;$D1438,Empresas!$C$6:$CC$92,$G1438+6+1,0),0))))</f>
        <v>1</v>
      </c>
      <c r="AI1438" s="147">
        <f>IF(AND($I1438="Si",R1438=1),1,IF(AND($I1438="Fisico",R1438=1),1,IF(AND(R1438=1,$I1438="Electronico"),2,IF(R1438=1,VLOOKUP($C1438&amp;"|"&amp;$B1438&amp;"|"&amp;$D1438,Empresas!$C$6:$CC$92,$G1438+6+1,0),0))))</f>
        <v>0</v>
      </c>
      <c r="AJ1438" s="147">
        <f>IF(AND($I1438="Si",S1438=1),1,IF(AND($I1438="Fisico",S1438=1),1,IF(AND(S1438=1,$I1438="Electronico"),2,IF(S1438=1,VLOOKUP($C1438&amp;"|"&amp;$B1438&amp;"|"&amp;$D1438,Empresas!$C$6:$CC$92,$G1438+6+1,0),0))))</f>
        <v>0</v>
      </c>
      <c r="AK1438" s="147">
        <f>IF(AND($I1438="Si",T1438=1),1,IF(AND($I1438="Fisico",T1438=1),1,IF(AND(T1438=1,$I1438="Electronico"),2,IF(T1438=1,VLOOKUP($C1438&amp;"|"&amp;$B1438&amp;"|"&amp;$D1438,Empresas!$C$6:$CC$92,$G1438+6+1,0),0))))</f>
        <v>0</v>
      </c>
      <c r="AL1438" s="147">
        <f>IF(AND($I1438="Si",U1438=1),1,IF(AND($I1438="Fisico",U1438=1),1,IF(AND(U1438=1,$I1438="Electronico"),2,IF(U1438=1,VLOOKUP($C1438&amp;"|"&amp;$B1438&amp;"|"&amp;$D1438,Empresas!$C$6:$CC$92,$G1438+6+1,0),0))))</f>
        <v>0</v>
      </c>
      <c r="AM1438" s="149">
        <f t="shared" si="233"/>
        <v>8</v>
      </c>
      <c r="AN1438" s="149">
        <f t="shared" si="234"/>
        <v>8</v>
      </c>
      <c r="AO1438" s="152">
        <f t="shared" si="235"/>
        <v>1</v>
      </c>
    </row>
    <row r="1439" spans="1:41" x14ac:dyDescent="0.25">
      <c r="A1439" s="137" t="str">
        <f>VLOOKUP(D1439,Empresas!$D$7:$F$91,3,0)</f>
        <v>Yulisa</v>
      </c>
      <c r="B1439" s="138" t="str">
        <f>VLOOKUP(D1439,Empresas!$D$7:$G$91,4,0)</f>
        <v>Mireya</v>
      </c>
      <c r="C1439" s="138" t="s">
        <v>544</v>
      </c>
      <c r="D1439" s="138" t="s">
        <v>274</v>
      </c>
      <c r="E1439" s="138" t="str">
        <f>VLOOKUP(D1439,Empresas!$D$7:$E$92,2,0)</f>
        <v>AMIMASA PANADERIA SELECTA S.A.C.</v>
      </c>
      <c r="F1439" s="138" t="s">
        <v>159</v>
      </c>
      <c r="G1439" s="139">
        <f>+G1438+3</f>
        <v>10</v>
      </c>
      <c r="H1439" s="139" t="str">
        <f>VLOOKUP(D1439,Empresas!$D$6:$L$92,7,0)</f>
        <v>Semestral</v>
      </c>
      <c r="I1439" s="138" t="str">
        <f>VLOOKUP(VLOOKUP(D1439&amp;"|"&amp;B1439,Empresas!$I$7:$CB$92,G1439,0),Tablas!$A$3:$B$5,2,0)</f>
        <v>Registro y analisis</v>
      </c>
      <c r="J1439" s="78">
        <v>1</v>
      </c>
      <c r="K1439" s="78">
        <v>1</v>
      </c>
      <c r="L1439" s="78">
        <v>1</v>
      </c>
      <c r="M1439" s="78">
        <v>1</v>
      </c>
      <c r="N1439" s="78">
        <v>1</v>
      </c>
      <c r="O1439" s="78">
        <v>1</v>
      </c>
      <c r="P1439" s="78">
        <v>1</v>
      </c>
      <c r="Q1439" s="78">
        <v>1</v>
      </c>
      <c r="R1439" s="78"/>
      <c r="S1439" s="78"/>
      <c r="T1439" s="78"/>
      <c r="U1439" s="78"/>
      <c r="V1439" s="78" t="str">
        <f>VLOOKUP(D1439,Empresas!$D$7:$CF$91,81,0)</f>
        <v>D</v>
      </c>
      <c r="W1439" s="78" t="str">
        <f>VLOOKUP(D1439,Empresas!$D$7:$M$91,10,0)</f>
        <v>Mype</v>
      </c>
      <c r="X1439" s="69" t="str">
        <f t="shared" si="231"/>
        <v>SI</v>
      </c>
      <c r="Y1439" s="153" t="str">
        <f t="shared" si="232"/>
        <v>Si aplica</v>
      </c>
      <c r="Z1439" s="147">
        <f>IF(Y1439="No aplica",0,IF(I1439="no",0,IF(I1439="No aplica",0,IF(I1439="Si",1,IF(I1439="Fisico",1,IF(I1439="Electronico",2,VLOOKUP(C1439&amp;"|"&amp;B1439&amp;"|"&amp;D1439,Empresas!$C$6:$CC$92,G1439+6+1,0)))))))</f>
        <v>1</v>
      </c>
      <c r="AA1439" s="147">
        <f>IF(AND($I1439="Si",J1439=1),1,IF(AND($I1439="Fisico",J1439=1),1,IF(AND(J1439=1,$I1439="Electronico"),2,IF(J1439=1,VLOOKUP($C1439&amp;"|"&amp;$B1439&amp;"|"&amp;$D1439,Empresas!$C$6:$CC$92,$G1439+6+1,0),0))))</f>
        <v>1</v>
      </c>
      <c r="AB1439" s="147">
        <f>IF(AND($I1439="Si",K1439=1),1,IF(AND($I1439="Fisico",K1439=1),1,IF(AND(K1439=1,$I1439="Electronico"),2,IF(K1439=1,VLOOKUP($C1439&amp;"|"&amp;$B1439&amp;"|"&amp;$D1439,Empresas!$C$6:$CC$92,$G1439+6+1,0),0))))</f>
        <v>1</v>
      </c>
      <c r="AC1439" s="147">
        <f>IF(AND($I1439="Si",L1439=1),1,IF(AND($I1439="Fisico",L1439=1),1,IF(AND(L1439=1,$I1439="Electronico"),2,IF(L1439=1,VLOOKUP($C1439&amp;"|"&amp;$B1439&amp;"|"&amp;$D1439,Empresas!$C$6:$CC$92,$G1439+6+1,0),0))))</f>
        <v>1</v>
      </c>
      <c r="AD1439" s="147">
        <f>IF(AND($I1439="Si",M1439=1),1,IF(AND($I1439="Fisico",M1439=1),1,IF(AND(M1439=1,$I1439="Electronico"),2,IF(M1439=1,VLOOKUP($C1439&amp;"|"&amp;$B1439&amp;"|"&amp;$D1439,Empresas!$C$6:$CC$92,$G1439+6+1,0),0))))</f>
        <v>1</v>
      </c>
      <c r="AE1439" s="147">
        <f>IF(AND($I1439="Si",N1439=1),1,IF(AND($I1439="Fisico",N1439=1),1,IF(AND(N1439=1,$I1439="Electronico"),2,IF(N1439=1,VLOOKUP($C1439&amp;"|"&amp;$B1439&amp;"|"&amp;$D1439,Empresas!$C$6:$CC$92,$G1439+6+1,0),0))))</f>
        <v>1</v>
      </c>
      <c r="AF1439" s="147">
        <f>IF(AND($I1439="Si",O1439=1),1,IF(AND($I1439="Fisico",O1439=1),1,IF(AND(O1439=1,$I1439="Electronico"),2,IF(O1439=1,VLOOKUP($C1439&amp;"|"&amp;$B1439&amp;"|"&amp;$D1439,Empresas!$C$6:$CC$92,$G1439+6+1,0),0))))</f>
        <v>1</v>
      </c>
      <c r="AG1439" s="147">
        <f>IF(AND($I1439="Si",P1439=1),1,IF(AND($I1439="Fisico",P1439=1),1,IF(AND(P1439=1,$I1439="Electronico"),2,IF(P1439=1,VLOOKUP($C1439&amp;"|"&amp;$B1439&amp;"|"&amp;$D1439,Empresas!$C$6:$CC$92,$G1439+6+1,0),0))))</f>
        <v>1</v>
      </c>
      <c r="AH1439" s="147">
        <f>IF(AND($I1439="Si",Q1439=1),1,IF(AND($I1439="Fisico",Q1439=1),1,IF(AND(Q1439=1,$I1439="Electronico"),2,IF(Q1439=1,VLOOKUP($C1439&amp;"|"&amp;$B1439&amp;"|"&amp;$D1439,Empresas!$C$6:$CC$92,$G1439+6+1,0),0))))</f>
        <v>1</v>
      </c>
      <c r="AI1439" s="147">
        <f>IF(AND($I1439="Si",R1439=1),1,IF(AND($I1439="Fisico",R1439=1),1,IF(AND(R1439=1,$I1439="Electronico"),2,IF(R1439=1,VLOOKUP($C1439&amp;"|"&amp;$B1439&amp;"|"&amp;$D1439,Empresas!$C$6:$CC$92,$G1439+6+1,0),0))))</f>
        <v>0</v>
      </c>
      <c r="AJ1439" s="147">
        <f>IF(AND($I1439="Si",S1439=1),1,IF(AND($I1439="Fisico",S1439=1),1,IF(AND(S1439=1,$I1439="Electronico"),2,IF(S1439=1,VLOOKUP($C1439&amp;"|"&amp;$B1439&amp;"|"&amp;$D1439,Empresas!$C$6:$CC$92,$G1439+6+1,0),0))))</f>
        <v>0</v>
      </c>
      <c r="AK1439" s="147">
        <f>IF(AND($I1439="Si",T1439=1),1,IF(AND($I1439="Fisico",T1439=1),1,IF(AND(T1439=1,$I1439="Electronico"),2,IF(T1439=1,VLOOKUP($C1439&amp;"|"&amp;$B1439&amp;"|"&amp;$D1439,Empresas!$C$6:$CC$92,$G1439+6+1,0),0))))</f>
        <v>0</v>
      </c>
      <c r="AL1439" s="147">
        <f>IF(AND($I1439="Si",U1439=1),1,IF(AND($I1439="Fisico",U1439=1),1,IF(AND(U1439=1,$I1439="Electronico"),2,IF(U1439=1,VLOOKUP($C1439&amp;"|"&amp;$B1439&amp;"|"&amp;$D1439,Empresas!$C$6:$CC$92,$G1439+6+1,0),0))))</f>
        <v>0</v>
      </c>
      <c r="AM1439" s="149">
        <f t="shared" si="233"/>
        <v>8</v>
      </c>
      <c r="AN1439" s="149">
        <f t="shared" si="234"/>
        <v>8</v>
      </c>
      <c r="AO1439" s="152">
        <f t="shared" si="235"/>
        <v>1</v>
      </c>
    </row>
    <row r="1440" spans="1:41" x14ac:dyDescent="0.25">
      <c r="A1440" s="137" t="str">
        <f>VLOOKUP(D1440,Empresas!$D$7:$F$91,3,0)</f>
        <v>Yulisa</v>
      </c>
      <c r="B1440" s="138" t="str">
        <f>VLOOKUP(D1440,Empresas!$D$7:$G$91,4,0)</f>
        <v>Mireya</v>
      </c>
      <c r="C1440" s="138" t="s">
        <v>544</v>
      </c>
      <c r="D1440" s="138" t="s">
        <v>274</v>
      </c>
      <c r="E1440" s="138" t="str">
        <f>VLOOKUP(D1440,Empresas!$D$7:$E$92,2,0)</f>
        <v>AMIMASA PANADERIA SELECTA S.A.C.</v>
      </c>
      <c r="F1440" s="138" t="s">
        <v>160</v>
      </c>
      <c r="G1440" s="139">
        <f t="shared" ref="G1440:G1451" si="238">+G1439+3</f>
        <v>13</v>
      </c>
      <c r="H1440" s="139" t="str">
        <f>VLOOKUP(D1440,Empresas!$D$6:$L$92,7,0)</f>
        <v>Semestral</v>
      </c>
      <c r="I1440" s="138" t="str">
        <f>VLOOKUP(VLOOKUP(D1440&amp;"|"&amp;B1440,Empresas!$I$7:$CB$92,G1440,0),Tablas!$A$3:$B$5,2,0)</f>
        <v>Registro y analisis</v>
      </c>
      <c r="J1440" s="78">
        <v>1</v>
      </c>
      <c r="K1440" s="78">
        <v>1</v>
      </c>
      <c r="L1440" s="78">
        <v>1</v>
      </c>
      <c r="M1440" s="78">
        <v>1</v>
      </c>
      <c r="N1440" s="78">
        <v>1</v>
      </c>
      <c r="O1440" s="78">
        <v>1</v>
      </c>
      <c r="P1440" s="78">
        <v>1</v>
      </c>
      <c r="Q1440" s="78">
        <v>1</v>
      </c>
      <c r="R1440" s="78"/>
      <c r="S1440" s="78"/>
      <c r="T1440" s="78"/>
      <c r="U1440" s="78"/>
      <c r="V1440" s="78" t="str">
        <f>VLOOKUP(D1440,Empresas!$D$7:$CF$91,81,0)</f>
        <v>D</v>
      </c>
      <c r="W1440" s="78" t="str">
        <f>VLOOKUP(D1440,Empresas!$D$7:$M$91,10,0)</f>
        <v>Mype</v>
      </c>
      <c r="X1440" s="69" t="str">
        <f t="shared" si="231"/>
        <v>SI</v>
      </c>
      <c r="Y1440" s="153" t="str">
        <f t="shared" si="232"/>
        <v>Si aplica</v>
      </c>
      <c r="Z1440" s="147">
        <f>IF(Y1440="No aplica",0,IF(I1440="no",0,IF(I1440="No aplica",0,IF(I1440="Si",1,IF(I1440="Fisico",1,IF(I1440="Electronico",2,VLOOKUP(C1440&amp;"|"&amp;B1440&amp;"|"&amp;D1440,Empresas!$C$6:$CC$92,G1440+6+1,0)))))))</f>
        <v>1</v>
      </c>
      <c r="AA1440" s="147">
        <f>IF(AND($I1440="Si",J1440=1),1,IF(AND($I1440="Fisico",J1440=1),1,IF(AND(J1440=1,$I1440="Electronico"),2,IF(J1440=1,VLOOKUP($C1440&amp;"|"&amp;$B1440&amp;"|"&amp;$D1440,Empresas!$C$6:$CC$92,$G1440+6+1,0),0))))</f>
        <v>1</v>
      </c>
      <c r="AB1440" s="147">
        <f>IF(AND($I1440="Si",K1440=1),1,IF(AND($I1440="Fisico",K1440=1),1,IF(AND(K1440=1,$I1440="Electronico"),2,IF(K1440=1,VLOOKUP($C1440&amp;"|"&amp;$B1440&amp;"|"&amp;$D1440,Empresas!$C$6:$CC$92,$G1440+6+1,0),0))))</f>
        <v>1</v>
      </c>
      <c r="AC1440" s="147">
        <f>IF(AND($I1440="Si",L1440=1),1,IF(AND($I1440="Fisico",L1440=1),1,IF(AND(L1440=1,$I1440="Electronico"),2,IF(L1440=1,VLOOKUP($C1440&amp;"|"&amp;$B1440&amp;"|"&amp;$D1440,Empresas!$C$6:$CC$92,$G1440+6+1,0),0))))</f>
        <v>1</v>
      </c>
      <c r="AD1440" s="147">
        <f>IF(AND($I1440="Si",M1440=1),1,IF(AND($I1440="Fisico",M1440=1),1,IF(AND(M1440=1,$I1440="Electronico"),2,IF(M1440=1,VLOOKUP($C1440&amp;"|"&amp;$B1440&amp;"|"&amp;$D1440,Empresas!$C$6:$CC$92,$G1440+6+1,0),0))))</f>
        <v>1</v>
      </c>
      <c r="AE1440" s="147">
        <f>IF(AND($I1440="Si",N1440=1),1,IF(AND($I1440="Fisico",N1440=1),1,IF(AND(N1440=1,$I1440="Electronico"),2,IF(N1440=1,VLOOKUP($C1440&amp;"|"&amp;$B1440&amp;"|"&amp;$D1440,Empresas!$C$6:$CC$92,$G1440+6+1,0),0))))</f>
        <v>1</v>
      </c>
      <c r="AF1440" s="147">
        <f>IF(AND($I1440="Si",O1440=1),1,IF(AND($I1440="Fisico",O1440=1),1,IF(AND(O1440=1,$I1440="Electronico"),2,IF(O1440=1,VLOOKUP($C1440&amp;"|"&amp;$B1440&amp;"|"&amp;$D1440,Empresas!$C$6:$CC$92,$G1440+6+1,0),0))))</f>
        <v>1</v>
      </c>
      <c r="AG1440" s="147">
        <f>IF(AND($I1440="Si",P1440=1),1,IF(AND($I1440="Fisico",P1440=1),1,IF(AND(P1440=1,$I1440="Electronico"),2,IF(P1440=1,VLOOKUP($C1440&amp;"|"&amp;$B1440&amp;"|"&amp;$D1440,Empresas!$C$6:$CC$92,$G1440+6+1,0),0))))</f>
        <v>1</v>
      </c>
      <c r="AH1440" s="147">
        <f>IF(AND($I1440="Si",Q1440=1),1,IF(AND($I1440="Fisico",Q1440=1),1,IF(AND(Q1440=1,$I1440="Electronico"),2,IF(Q1440=1,VLOOKUP($C1440&amp;"|"&amp;$B1440&amp;"|"&amp;$D1440,Empresas!$C$6:$CC$92,$G1440+6+1,0),0))))</f>
        <v>1</v>
      </c>
      <c r="AI1440" s="147">
        <f>IF(AND($I1440="Si",R1440=1),1,IF(AND($I1440="Fisico",R1440=1),1,IF(AND(R1440=1,$I1440="Electronico"),2,IF(R1440=1,VLOOKUP($C1440&amp;"|"&amp;$B1440&amp;"|"&amp;$D1440,Empresas!$C$6:$CC$92,$G1440+6+1,0),0))))</f>
        <v>0</v>
      </c>
      <c r="AJ1440" s="147">
        <f>IF(AND($I1440="Si",S1440=1),1,IF(AND($I1440="Fisico",S1440=1),1,IF(AND(S1440=1,$I1440="Electronico"),2,IF(S1440=1,VLOOKUP($C1440&amp;"|"&amp;$B1440&amp;"|"&amp;$D1440,Empresas!$C$6:$CC$92,$G1440+6+1,0),0))))</f>
        <v>0</v>
      </c>
      <c r="AK1440" s="147">
        <f>IF(AND($I1440="Si",T1440=1),1,IF(AND($I1440="Fisico",T1440=1),1,IF(AND(T1440=1,$I1440="Electronico"),2,IF(T1440=1,VLOOKUP($C1440&amp;"|"&amp;$B1440&amp;"|"&amp;$D1440,Empresas!$C$6:$CC$92,$G1440+6+1,0),0))))</f>
        <v>0</v>
      </c>
      <c r="AL1440" s="147">
        <f>IF(AND($I1440="Si",U1440=1),1,IF(AND($I1440="Fisico",U1440=1),1,IF(AND(U1440=1,$I1440="Electronico"),2,IF(U1440=1,VLOOKUP($C1440&amp;"|"&amp;$B1440&amp;"|"&amp;$D1440,Empresas!$C$6:$CC$92,$G1440+6+1,0),0))))</f>
        <v>0</v>
      </c>
      <c r="AM1440" s="149">
        <f t="shared" si="233"/>
        <v>8</v>
      </c>
      <c r="AN1440" s="149">
        <f t="shared" si="234"/>
        <v>8</v>
      </c>
      <c r="AO1440" s="152">
        <f t="shared" si="235"/>
        <v>1</v>
      </c>
    </row>
    <row r="1441" spans="1:41" x14ac:dyDescent="0.25">
      <c r="A1441" s="137" t="str">
        <f>VLOOKUP(D1441,Empresas!$D$7:$F$91,3,0)</f>
        <v>Yulisa</v>
      </c>
      <c r="B1441" s="138" t="str">
        <f>VLOOKUP(D1441,Empresas!$D$7:$G$91,4,0)</f>
        <v>Mireya</v>
      </c>
      <c r="C1441" s="138" t="s">
        <v>544</v>
      </c>
      <c r="D1441" s="138" t="s">
        <v>274</v>
      </c>
      <c r="E1441" s="138" t="str">
        <f>VLOOKUP(D1441,Empresas!$D$7:$E$92,2,0)</f>
        <v>AMIMASA PANADERIA SELECTA S.A.C.</v>
      </c>
      <c r="F1441" s="138" t="s">
        <v>161</v>
      </c>
      <c r="G1441" s="139">
        <f t="shared" si="238"/>
        <v>16</v>
      </c>
      <c r="H1441" s="139" t="str">
        <f>VLOOKUP(D1441,Empresas!$D$6:$L$92,7,0)</f>
        <v>Semestral</v>
      </c>
      <c r="I1441" s="138" t="str">
        <f>VLOOKUP(VLOOKUP(D1441&amp;"|"&amp;B1441,Empresas!$I$7:$CB$92,G1441,0),Tablas!$A$3:$B$5,2,0)</f>
        <v>No aplica</v>
      </c>
      <c r="J1441" s="78"/>
      <c r="K1441" s="78"/>
      <c r="L1441" s="78"/>
      <c r="M1441" s="78"/>
      <c r="N1441" s="78"/>
      <c r="O1441" s="78"/>
      <c r="P1441" s="78"/>
      <c r="Q1441" s="78"/>
      <c r="R1441" s="78"/>
      <c r="S1441" s="78"/>
      <c r="T1441" s="78"/>
      <c r="U1441" s="78"/>
      <c r="V1441" s="78" t="str">
        <f>VLOOKUP(D1441,Empresas!$D$7:$CF$91,81,0)</f>
        <v>D</v>
      </c>
      <c r="W1441" s="78" t="str">
        <f>VLOOKUP(D1441,Empresas!$D$7:$M$91,10,0)</f>
        <v>Mype</v>
      </c>
      <c r="X1441" s="69" t="str">
        <f t="shared" si="231"/>
        <v>SI</v>
      </c>
      <c r="Y1441" s="153" t="str">
        <f t="shared" si="232"/>
        <v>No aplica</v>
      </c>
      <c r="Z1441" s="147">
        <f>IF(Y1441="No aplica",0,IF(I1441="no",0,IF(I1441="No aplica",0,IF(I1441="Si",1,IF(I1441="Fisico",1,IF(I1441="Electronico",2,VLOOKUP(C1441&amp;"|"&amp;B1441&amp;"|"&amp;D1441,Empresas!$C$6:$CC$92,G1441+6+1,0)))))))</f>
        <v>0</v>
      </c>
      <c r="AA1441" s="147">
        <f>IF(AND($I1441="Si",J1441=1),1,IF(AND($I1441="Fisico",J1441=1),1,IF(AND(J1441=1,$I1441="Electronico"),2,IF(J1441=1,VLOOKUP($C1441&amp;"|"&amp;$B1441&amp;"|"&amp;$D1441,Empresas!$C$6:$CC$92,$G1441+6+1,0),0))))</f>
        <v>0</v>
      </c>
      <c r="AB1441" s="147">
        <f>IF(AND($I1441="Si",K1441=1),1,IF(AND($I1441="Fisico",K1441=1),1,IF(AND(K1441=1,$I1441="Electronico"),2,IF(K1441=1,VLOOKUP($C1441&amp;"|"&amp;$B1441&amp;"|"&amp;$D1441,Empresas!$C$6:$CC$92,$G1441+6+1,0),0))))</f>
        <v>0</v>
      </c>
      <c r="AC1441" s="147">
        <f>IF(AND($I1441="Si",L1441=1),1,IF(AND($I1441="Fisico",L1441=1),1,IF(AND(L1441=1,$I1441="Electronico"),2,IF(L1441=1,VLOOKUP($C1441&amp;"|"&amp;$B1441&amp;"|"&amp;$D1441,Empresas!$C$6:$CC$92,$G1441+6+1,0),0))))</f>
        <v>0</v>
      </c>
      <c r="AD1441" s="147">
        <f>IF(AND($I1441="Si",M1441=1),1,IF(AND($I1441="Fisico",M1441=1),1,IF(AND(M1441=1,$I1441="Electronico"),2,IF(M1441=1,VLOOKUP($C1441&amp;"|"&amp;$B1441&amp;"|"&amp;$D1441,Empresas!$C$6:$CC$92,$G1441+6+1,0),0))))</f>
        <v>0</v>
      </c>
      <c r="AE1441" s="147">
        <f>IF(AND($I1441="Si",N1441=1),1,IF(AND($I1441="Fisico",N1441=1),1,IF(AND(N1441=1,$I1441="Electronico"),2,IF(N1441=1,VLOOKUP($C1441&amp;"|"&amp;$B1441&amp;"|"&amp;$D1441,Empresas!$C$6:$CC$92,$G1441+6+1,0),0))))</f>
        <v>0</v>
      </c>
      <c r="AF1441" s="147">
        <f>IF(AND($I1441="Si",O1441=1),1,IF(AND($I1441="Fisico",O1441=1),1,IF(AND(O1441=1,$I1441="Electronico"),2,IF(O1441=1,VLOOKUP($C1441&amp;"|"&amp;$B1441&amp;"|"&amp;$D1441,Empresas!$C$6:$CC$92,$G1441+6+1,0),0))))</f>
        <v>0</v>
      </c>
      <c r="AG1441" s="147">
        <f>IF(AND($I1441="Si",P1441=1),1,IF(AND($I1441="Fisico",P1441=1),1,IF(AND(P1441=1,$I1441="Electronico"),2,IF(P1441=1,VLOOKUP($C1441&amp;"|"&amp;$B1441&amp;"|"&amp;$D1441,Empresas!$C$6:$CC$92,$G1441+6+1,0),0))))</f>
        <v>0</v>
      </c>
      <c r="AH1441" s="147">
        <f>IF(AND($I1441="Si",Q1441=1),1,IF(AND($I1441="Fisico",Q1441=1),1,IF(AND(Q1441=1,$I1441="Electronico"),2,IF(Q1441=1,VLOOKUP($C1441&amp;"|"&amp;$B1441&amp;"|"&amp;$D1441,Empresas!$C$6:$CC$92,$G1441+6+1,0),0))))</f>
        <v>0</v>
      </c>
      <c r="AI1441" s="147">
        <f>IF(AND($I1441="Si",R1441=1),1,IF(AND($I1441="Fisico",R1441=1),1,IF(AND(R1441=1,$I1441="Electronico"),2,IF(R1441=1,VLOOKUP($C1441&amp;"|"&amp;$B1441&amp;"|"&amp;$D1441,Empresas!$C$6:$CC$92,$G1441+6+1,0),0))))</f>
        <v>0</v>
      </c>
      <c r="AJ1441" s="147">
        <f>IF(AND($I1441="Si",S1441=1),1,IF(AND($I1441="Fisico",S1441=1),1,IF(AND(S1441=1,$I1441="Electronico"),2,IF(S1441=1,VLOOKUP($C1441&amp;"|"&amp;$B1441&amp;"|"&amp;$D1441,Empresas!$C$6:$CC$92,$G1441+6+1,0),0))))</f>
        <v>0</v>
      </c>
      <c r="AK1441" s="147">
        <f>IF(AND($I1441="Si",T1441=1),1,IF(AND($I1441="Fisico",T1441=1),1,IF(AND(T1441=1,$I1441="Electronico"),2,IF(T1441=1,VLOOKUP($C1441&amp;"|"&amp;$B1441&amp;"|"&amp;$D1441,Empresas!$C$6:$CC$92,$G1441+6+1,0),0))))</f>
        <v>0</v>
      </c>
      <c r="AL1441" s="147">
        <f>IF(AND($I1441="Si",U1441=1),1,IF(AND($I1441="Fisico",U1441=1),1,IF(AND(U1441=1,$I1441="Electronico"),2,IF(U1441=1,VLOOKUP($C1441&amp;"|"&amp;$B1441&amp;"|"&amp;$D1441,Empresas!$C$6:$CC$92,$G1441+6+1,0),0))))</f>
        <v>0</v>
      </c>
      <c r="AM1441" s="149">
        <f t="shared" si="233"/>
        <v>0</v>
      </c>
      <c r="AN1441" s="149">
        <f t="shared" si="234"/>
        <v>0</v>
      </c>
      <c r="AO1441" s="152">
        <f t="shared" si="235"/>
        <v>0</v>
      </c>
    </row>
    <row r="1442" spans="1:41" x14ac:dyDescent="0.25">
      <c r="A1442" s="137" t="str">
        <f>VLOOKUP(D1442,Empresas!$D$7:$F$91,3,0)</f>
        <v>Yulisa</v>
      </c>
      <c r="B1442" s="138" t="str">
        <f>VLOOKUP(D1442,Empresas!$D$7:$G$91,4,0)</f>
        <v>Mireya</v>
      </c>
      <c r="C1442" s="138" t="s">
        <v>544</v>
      </c>
      <c r="D1442" s="138" t="s">
        <v>274</v>
      </c>
      <c r="E1442" s="138" t="str">
        <f>VLOOKUP(D1442,Empresas!$D$7:$E$92,2,0)</f>
        <v>AMIMASA PANADERIA SELECTA S.A.C.</v>
      </c>
      <c r="F1442" s="138" t="s">
        <v>162</v>
      </c>
      <c r="G1442" s="139">
        <f t="shared" si="238"/>
        <v>19</v>
      </c>
      <c r="H1442" s="139" t="str">
        <f>VLOOKUP(D1442,Empresas!$D$6:$L$92,7,0)</f>
        <v>Semestral</v>
      </c>
      <c r="I1442" s="138" t="str">
        <f>VLOOKUP(VLOOKUP(D1442&amp;"|"&amp;B1442,Empresas!$I$7:$CB$92,G1442,0),Tablas!$A$3:$B$5,2,0)</f>
        <v>No aplica</v>
      </c>
      <c r="J1442" s="78"/>
      <c r="K1442" s="78"/>
      <c r="L1442" s="78"/>
      <c r="M1442" s="78"/>
      <c r="N1442" s="78"/>
      <c r="O1442" s="78"/>
      <c r="P1442" s="78"/>
      <c r="Q1442" s="78"/>
      <c r="R1442" s="78"/>
      <c r="S1442" s="78"/>
      <c r="T1442" s="78"/>
      <c r="U1442" s="78"/>
      <c r="V1442" s="78" t="str">
        <f>VLOOKUP(D1442,Empresas!$D$7:$CF$91,81,0)</f>
        <v>D</v>
      </c>
      <c r="W1442" s="78" t="str">
        <f>VLOOKUP(D1442,Empresas!$D$7:$M$91,10,0)</f>
        <v>Mype</v>
      </c>
      <c r="X1442" s="69" t="str">
        <f t="shared" si="231"/>
        <v>SI</v>
      </c>
      <c r="Y1442" s="153" t="str">
        <f t="shared" si="232"/>
        <v>No aplica</v>
      </c>
      <c r="Z1442" s="147">
        <f>IF(Y1442="No aplica",0,IF(I1442="no",0,IF(I1442="No aplica",0,IF(I1442="Si",1,IF(I1442="Fisico",1,IF(I1442="Electronico",2,VLOOKUP(C1442&amp;"|"&amp;B1442&amp;"|"&amp;D1442,Empresas!$C$6:$CC$92,G1442+6+1,0)))))))</f>
        <v>0</v>
      </c>
      <c r="AA1442" s="147">
        <f>IF(AND($I1442="Si",J1442=1),1,IF(AND($I1442="Fisico",J1442=1),1,IF(AND(J1442=1,$I1442="Electronico"),2,IF(J1442=1,VLOOKUP($C1442&amp;"|"&amp;$B1442&amp;"|"&amp;$D1442,Empresas!$C$6:$CC$92,$G1442+6+1,0),0))))</f>
        <v>0</v>
      </c>
      <c r="AB1442" s="147">
        <f>IF(AND($I1442="Si",K1442=1),1,IF(AND($I1442="Fisico",K1442=1),1,IF(AND(K1442=1,$I1442="Electronico"),2,IF(K1442=1,VLOOKUP($C1442&amp;"|"&amp;$B1442&amp;"|"&amp;$D1442,Empresas!$C$6:$CC$92,$G1442+6+1,0),0))))</f>
        <v>0</v>
      </c>
      <c r="AC1442" s="147">
        <f>IF(AND($I1442="Si",L1442=1),1,IF(AND($I1442="Fisico",L1442=1),1,IF(AND(L1442=1,$I1442="Electronico"),2,IF(L1442=1,VLOOKUP($C1442&amp;"|"&amp;$B1442&amp;"|"&amp;$D1442,Empresas!$C$6:$CC$92,$G1442+6+1,0),0))))</f>
        <v>0</v>
      </c>
      <c r="AD1442" s="147">
        <f>IF(AND($I1442="Si",M1442=1),1,IF(AND($I1442="Fisico",M1442=1),1,IF(AND(M1442=1,$I1442="Electronico"),2,IF(M1442=1,VLOOKUP($C1442&amp;"|"&amp;$B1442&amp;"|"&amp;$D1442,Empresas!$C$6:$CC$92,$G1442+6+1,0),0))))</f>
        <v>0</v>
      </c>
      <c r="AE1442" s="147">
        <f>IF(AND($I1442="Si",N1442=1),1,IF(AND($I1442="Fisico",N1442=1),1,IF(AND(N1442=1,$I1442="Electronico"),2,IF(N1442=1,VLOOKUP($C1442&amp;"|"&amp;$B1442&amp;"|"&amp;$D1442,Empresas!$C$6:$CC$92,$G1442+6+1,0),0))))</f>
        <v>0</v>
      </c>
      <c r="AF1442" s="147">
        <f>IF(AND($I1442="Si",O1442=1),1,IF(AND($I1442="Fisico",O1442=1),1,IF(AND(O1442=1,$I1442="Electronico"),2,IF(O1442=1,VLOOKUP($C1442&amp;"|"&amp;$B1442&amp;"|"&amp;$D1442,Empresas!$C$6:$CC$92,$G1442+6+1,0),0))))</f>
        <v>0</v>
      </c>
      <c r="AG1442" s="147">
        <f>IF(AND($I1442="Si",P1442=1),1,IF(AND($I1442="Fisico",P1442=1),1,IF(AND(P1442=1,$I1442="Electronico"),2,IF(P1442=1,VLOOKUP($C1442&amp;"|"&amp;$B1442&amp;"|"&amp;$D1442,Empresas!$C$6:$CC$92,$G1442+6+1,0),0))))</f>
        <v>0</v>
      </c>
      <c r="AH1442" s="147">
        <f>IF(AND($I1442="Si",Q1442=1),1,IF(AND($I1442="Fisico",Q1442=1),1,IF(AND(Q1442=1,$I1442="Electronico"),2,IF(Q1442=1,VLOOKUP($C1442&amp;"|"&amp;$B1442&amp;"|"&amp;$D1442,Empresas!$C$6:$CC$92,$G1442+6+1,0),0))))</f>
        <v>0</v>
      </c>
      <c r="AI1442" s="147">
        <f>IF(AND($I1442="Si",R1442=1),1,IF(AND($I1442="Fisico",R1442=1),1,IF(AND(R1442=1,$I1442="Electronico"),2,IF(R1442=1,VLOOKUP($C1442&amp;"|"&amp;$B1442&amp;"|"&amp;$D1442,Empresas!$C$6:$CC$92,$G1442+6+1,0),0))))</f>
        <v>0</v>
      </c>
      <c r="AJ1442" s="147">
        <f>IF(AND($I1442="Si",S1442=1),1,IF(AND($I1442="Fisico",S1442=1),1,IF(AND(S1442=1,$I1442="Electronico"),2,IF(S1442=1,VLOOKUP($C1442&amp;"|"&amp;$B1442&amp;"|"&amp;$D1442,Empresas!$C$6:$CC$92,$G1442+6+1,0),0))))</f>
        <v>0</v>
      </c>
      <c r="AK1442" s="147">
        <f>IF(AND($I1442="Si",T1442=1),1,IF(AND($I1442="Fisico",T1442=1),1,IF(AND(T1442=1,$I1442="Electronico"),2,IF(T1442=1,VLOOKUP($C1442&amp;"|"&amp;$B1442&amp;"|"&amp;$D1442,Empresas!$C$6:$CC$92,$G1442+6+1,0),0))))</f>
        <v>0</v>
      </c>
      <c r="AL1442" s="147">
        <f>IF(AND($I1442="Si",U1442=1),1,IF(AND($I1442="Fisico",U1442=1),1,IF(AND(U1442=1,$I1442="Electronico"),2,IF(U1442=1,VLOOKUP($C1442&amp;"|"&amp;$B1442&amp;"|"&amp;$D1442,Empresas!$C$6:$CC$92,$G1442+6+1,0),0))))</f>
        <v>0</v>
      </c>
      <c r="AM1442" s="149">
        <f t="shared" si="233"/>
        <v>0</v>
      </c>
      <c r="AN1442" s="149">
        <f t="shared" si="234"/>
        <v>0</v>
      </c>
      <c r="AO1442" s="152">
        <f t="shared" si="235"/>
        <v>0</v>
      </c>
    </row>
    <row r="1443" spans="1:41" x14ac:dyDescent="0.25">
      <c r="A1443" s="137" t="str">
        <f>VLOOKUP(D1443,Empresas!$D$7:$F$91,3,0)</f>
        <v>Yulisa</v>
      </c>
      <c r="B1443" s="138" t="str">
        <f>VLOOKUP(D1443,Empresas!$D$7:$G$91,4,0)</f>
        <v>Mireya</v>
      </c>
      <c r="C1443" s="138" t="s">
        <v>544</v>
      </c>
      <c r="D1443" s="138" t="s">
        <v>274</v>
      </c>
      <c r="E1443" s="138" t="str">
        <f>VLOOKUP(D1443,Empresas!$D$7:$E$92,2,0)</f>
        <v>AMIMASA PANADERIA SELECTA S.A.C.</v>
      </c>
      <c r="F1443" s="138" t="s">
        <v>163</v>
      </c>
      <c r="G1443" s="139">
        <f t="shared" si="238"/>
        <v>22</v>
      </c>
      <c r="H1443" s="139" t="str">
        <f>VLOOKUP(D1443,Empresas!$D$6:$L$92,7,0)</f>
        <v>Semestral</v>
      </c>
      <c r="I1443" s="138" t="str">
        <f>VLOOKUP(VLOOKUP(D1443&amp;"|"&amp;B1443,Empresas!$I$7:$CB$92,G1443,0),Tablas!$A$3:$B$5,2,0)</f>
        <v>Registro y analisis</v>
      </c>
      <c r="J1443" s="78">
        <v>1</v>
      </c>
      <c r="K1443" s="78">
        <v>1</v>
      </c>
      <c r="L1443" s="78">
        <v>1</v>
      </c>
      <c r="M1443" s="78">
        <v>1</v>
      </c>
      <c r="N1443" s="78">
        <v>1</v>
      </c>
      <c r="O1443" s="78">
        <v>1</v>
      </c>
      <c r="P1443" s="78">
        <v>1</v>
      </c>
      <c r="Q1443" s="78">
        <v>1</v>
      </c>
      <c r="R1443" s="78"/>
      <c r="S1443" s="78"/>
      <c r="T1443" s="78"/>
      <c r="U1443" s="78"/>
      <c r="V1443" s="78" t="str">
        <f>VLOOKUP(D1443,Empresas!$D$7:$CF$91,81,0)</f>
        <v>D</v>
      </c>
      <c r="W1443" s="78" t="str">
        <f>VLOOKUP(D1443,Empresas!$D$7:$M$91,10,0)</f>
        <v>Mype</v>
      </c>
      <c r="X1443" s="69" t="str">
        <f t="shared" si="231"/>
        <v>SI</v>
      </c>
      <c r="Y1443" s="153" t="str">
        <f t="shared" si="232"/>
        <v>Si aplica</v>
      </c>
      <c r="Z1443" s="147">
        <f>IF(Y1443="No aplica",0,IF(I1443="no",0,IF(I1443="No aplica",0,IF(I1443="Si",1,IF(I1443="Fisico",1,IF(I1443="Electronico",2,VLOOKUP(C1443&amp;"|"&amp;B1443&amp;"|"&amp;D1443,Empresas!$C$6:$CC$92,G1443+6+1,0)))))))</f>
        <v>2</v>
      </c>
      <c r="AA1443" s="147">
        <f>IF(AND($I1443="Si",J1443=1),1,IF(AND($I1443="Fisico",J1443=1),1,IF(AND(J1443=1,$I1443="Electronico"),2,IF(J1443=1,VLOOKUP($C1443&amp;"|"&amp;$B1443&amp;"|"&amp;$D1443,Empresas!$C$6:$CC$92,$G1443+6+1,0),0))))</f>
        <v>2</v>
      </c>
      <c r="AB1443" s="147">
        <f>IF(AND($I1443="Si",K1443=1),1,IF(AND($I1443="Fisico",K1443=1),1,IF(AND(K1443=1,$I1443="Electronico"),2,IF(K1443=1,VLOOKUP($C1443&amp;"|"&amp;$B1443&amp;"|"&amp;$D1443,Empresas!$C$6:$CC$92,$G1443+6+1,0),0))))</f>
        <v>2</v>
      </c>
      <c r="AC1443" s="147">
        <f>IF(AND($I1443="Si",L1443=1),1,IF(AND($I1443="Fisico",L1443=1),1,IF(AND(L1443=1,$I1443="Electronico"),2,IF(L1443=1,VLOOKUP($C1443&amp;"|"&amp;$B1443&amp;"|"&amp;$D1443,Empresas!$C$6:$CC$92,$G1443+6+1,0),0))))</f>
        <v>2</v>
      </c>
      <c r="AD1443" s="147">
        <f>IF(AND($I1443="Si",M1443=1),1,IF(AND($I1443="Fisico",M1443=1),1,IF(AND(M1443=1,$I1443="Electronico"),2,IF(M1443=1,VLOOKUP($C1443&amp;"|"&amp;$B1443&amp;"|"&amp;$D1443,Empresas!$C$6:$CC$92,$G1443+6+1,0),0))))</f>
        <v>2</v>
      </c>
      <c r="AE1443" s="147">
        <f>IF(AND($I1443="Si",N1443=1),1,IF(AND($I1443="Fisico",N1443=1),1,IF(AND(N1443=1,$I1443="Electronico"),2,IF(N1443=1,VLOOKUP($C1443&amp;"|"&amp;$B1443&amp;"|"&amp;$D1443,Empresas!$C$6:$CC$92,$G1443+6+1,0),0))))</f>
        <v>2</v>
      </c>
      <c r="AF1443" s="147">
        <f>IF(AND($I1443="Si",O1443=1),1,IF(AND($I1443="Fisico",O1443=1),1,IF(AND(O1443=1,$I1443="Electronico"),2,IF(O1443=1,VLOOKUP($C1443&amp;"|"&amp;$B1443&amp;"|"&amp;$D1443,Empresas!$C$6:$CC$92,$G1443+6+1,0),0))))</f>
        <v>2</v>
      </c>
      <c r="AG1443" s="147">
        <f>IF(AND($I1443="Si",P1443=1),1,IF(AND($I1443="Fisico",P1443=1),1,IF(AND(P1443=1,$I1443="Electronico"),2,IF(P1443=1,VLOOKUP($C1443&amp;"|"&amp;$B1443&amp;"|"&amp;$D1443,Empresas!$C$6:$CC$92,$G1443+6+1,0),0))))</f>
        <v>2</v>
      </c>
      <c r="AH1443" s="147">
        <f>IF(AND($I1443="Si",Q1443=1),1,IF(AND($I1443="Fisico",Q1443=1),1,IF(AND(Q1443=1,$I1443="Electronico"),2,IF(Q1443=1,VLOOKUP($C1443&amp;"|"&amp;$B1443&amp;"|"&amp;$D1443,Empresas!$C$6:$CC$92,$G1443+6+1,0),0))))</f>
        <v>2</v>
      </c>
      <c r="AI1443" s="147">
        <f>IF(AND($I1443="Si",R1443=1),1,IF(AND($I1443="Fisico",R1443=1),1,IF(AND(R1443=1,$I1443="Electronico"),2,IF(R1443=1,VLOOKUP($C1443&amp;"|"&amp;$B1443&amp;"|"&amp;$D1443,Empresas!$C$6:$CC$92,$G1443+6+1,0),0))))</f>
        <v>0</v>
      </c>
      <c r="AJ1443" s="147">
        <f>IF(AND($I1443="Si",S1443=1),1,IF(AND($I1443="Fisico",S1443=1),1,IF(AND(S1443=1,$I1443="Electronico"),2,IF(S1443=1,VLOOKUP($C1443&amp;"|"&amp;$B1443&amp;"|"&amp;$D1443,Empresas!$C$6:$CC$92,$G1443+6+1,0),0))))</f>
        <v>0</v>
      </c>
      <c r="AK1443" s="147">
        <f>IF(AND($I1443="Si",T1443=1),1,IF(AND($I1443="Fisico",T1443=1),1,IF(AND(T1443=1,$I1443="Electronico"),2,IF(T1443=1,VLOOKUP($C1443&amp;"|"&amp;$B1443&amp;"|"&amp;$D1443,Empresas!$C$6:$CC$92,$G1443+6+1,0),0))))</f>
        <v>0</v>
      </c>
      <c r="AL1443" s="147">
        <f>IF(AND($I1443="Si",U1443=1),1,IF(AND($I1443="Fisico",U1443=1),1,IF(AND(U1443=1,$I1443="Electronico"),2,IF(U1443=1,VLOOKUP($C1443&amp;"|"&amp;$B1443&amp;"|"&amp;$D1443,Empresas!$C$6:$CC$92,$G1443+6+1,0),0))))</f>
        <v>0</v>
      </c>
      <c r="AM1443" s="149">
        <f t="shared" si="233"/>
        <v>16</v>
      </c>
      <c r="AN1443" s="149">
        <f t="shared" si="234"/>
        <v>16</v>
      </c>
      <c r="AO1443" s="152">
        <f t="shared" si="235"/>
        <v>1</v>
      </c>
    </row>
    <row r="1444" spans="1:41" x14ac:dyDescent="0.25">
      <c r="A1444" s="137" t="str">
        <f>VLOOKUP(D1444,Empresas!$D$7:$F$91,3,0)</f>
        <v>Yulisa</v>
      </c>
      <c r="B1444" s="138" t="str">
        <f>VLOOKUP(D1444,Empresas!$D$7:$G$91,4,0)</f>
        <v>Mireya</v>
      </c>
      <c r="C1444" s="138" t="s">
        <v>544</v>
      </c>
      <c r="D1444" s="138" t="s">
        <v>274</v>
      </c>
      <c r="E1444" s="138" t="str">
        <f>VLOOKUP(D1444,Empresas!$D$7:$E$92,2,0)</f>
        <v>AMIMASA PANADERIA SELECTA S.A.C.</v>
      </c>
      <c r="F1444" s="138" t="s">
        <v>164</v>
      </c>
      <c r="G1444" s="139">
        <f t="shared" si="238"/>
        <v>25</v>
      </c>
      <c r="H1444" s="139" t="str">
        <f>VLOOKUP(D1444,Empresas!$D$6:$L$92,7,0)</f>
        <v>Semestral</v>
      </c>
      <c r="I1444" s="138" t="str">
        <f>VLOOKUP(VLOOKUP(D1444&amp;"|"&amp;B1444,Empresas!$I$7:$CB$92,G1444,0),Tablas!$A$3:$B$5,2,0)</f>
        <v>No aplica</v>
      </c>
      <c r="J1444" s="78"/>
      <c r="K1444" s="78"/>
      <c r="L1444" s="78"/>
      <c r="M1444" s="78"/>
      <c r="N1444" s="78"/>
      <c r="O1444" s="78"/>
      <c r="P1444" s="78"/>
      <c r="Q1444" s="78"/>
      <c r="R1444" s="78"/>
      <c r="S1444" s="78"/>
      <c r="T1444" s="78"/>
      <c r="U1444" s="78"/>
      <c r="V1444" s="78" t="str">
        <f>VLOOKUP(D1444,Empresas!$D$7:$CF$91,81,0)</f>
        <v>D</v>
      </c>
      <c r="W1444" s="78" t="str">
        <f>VLOOKUP(D1444,Empresas!$D$7:$M$91,10,0)</f>
        <v>Mype</v>
      </c>
      <c r="X1444" s="69" t="str">
        <f t="shared" si="231"/>
        <v>SI</v>
      </c>
      <c r="Y1444" s="153" t="str">
        <f t="shared" si="232"/>
        <v>No aplica</v>
      </c>
      <c r="Z1444" s="147">
        <f>IF(Y1444="No aplica",0,IF(I1444="no",0,IF(I1444="No aplica",0,IF(I1444="Si",1,IF(I1444="Fisico",1,IF(I1444="Electronico",2,VLOOKUP(C1444&amp;"|"&amp;B1444&amp;"|"&amp;D1444,Empresas!$C$6:$CC$92,G1444+6+1,0)))))))</f>
        <v>0</v>
      </c>
      <c r="AA1444" s="147">
        <f>IF(AND($I1444="Si",J1444=1),1,IF(AND($I1444="Fisico",J1444=1),1,IF(AND(J1444=1,$I1444="Electronico"),2,IF(J1444=1,VLOOKUP($C1444&amp;"|"&amp;$B1444&amp;"|"&amp;$D1444,Empresas!$C$6:$CC$92,$G1444+6+1,0),0))))</f>
        <v>0</v>
      </c>
      <c r="AB1444" s="147">
        <f>IF(AND($I1444="Si",K1444=1),1,IF(AND($I1444="Fisico",K1444=1),1,IF(AND(K1444=1,$I1444="Electronico"),2,IF(K1444=1,VLOOKUP($C1444&amp;"|"&amp;$B1444&amp;"|"&amp;$D1444,Empresas!$C$6:$CC$92,$G1444+6+1,0),0))))</f>
        <v>0</v>
      </c>
      <c r="AC1444" s="147">
        <f>IF(AND($I1444="Si",L1444=1),1,IF(AND($I1444="Fisico",L1444=1),1,IF(AND(L1444=1,$I1444="Electronico"),2,IF(L1444=1,VLOOKUP($C1444&amp;"|"&amp;$B1444&amp;"|"&amp;$D1444,Empresas!$C$6:$CC$92,$G1444+6+1,0),0))))</f>
        <v>0</v>
      </c>
      <c r="AD1444" s="147">
        <f>IF(AND($I1444="Si",M1444=1),1,IF(AND($I1444="Fisico",M1444=1),1,IF(AND(M1444=1,$I1444="Electronico"),2,IF(M1444=1,VLOOKUP($C1444&amp;"|"&amp;$B1444&amp;"|"&amp;$D1444,Empresas!$C$6:$CC$92,$G1444+6+1,0),0))))</f>
        <v>0</v>
      </c>
      <c r="AE1444" s="147">
        <f>IF(AND($I1444="Si",N1444=1),1,IF(AND($I1444="Fisico",N1444=1),1,IF(AND(N1444=1,$I1444="Electronico"),2,IF(N1444=1,VLOOKUP($C1444&amp;"|"&amp;$B1444&amp;"|"&amp;$D1444,Empresas!$C$6:$CC$92,$G1444+6+1,0),0))))</f>
        <v>0</v>
      </c>
      <c r="AF1444" s="147">
        <f>IF(AND($I1444="Si",O1444=1),1,IF(AND($I1444="Fisico",O1444=1),1,IF(AND(O1444=1,$I1444="Electronico"),2,IF(O1444=1,VLOOKUP($C1444&amp;"|"&amp;$B1444&amp;"|"&amp;$D1444,Empresas!$C$6:$CC$92,$G1444+6+1,0),0))))</f>
        <v>0</v>
      </c>
      <c r="AG1444" s="147">
        <f>IF(AND($I1444="Si",P1444=1),1,IF(AND($I1444="Fisico",P1444=1),1,IF(AND(P1444=1,$I1444="Electronico"),2,IF(P1444=1,VLOOKUP($C1444&amp;"|"&amp;$B1444&amp;"|"&amp;$D1444,Empresas!$C$6:$CC$92,$G1444+6+1,0),0))))</f>
        <v>0</v>
      </c>
      <c r="AH1444" s="147">
        <f>IF(AND($I1444="Si",Q1444=1),1,IF(AND($I1444="Fisico",Q1444=1),1,IF(AND(Q1444=1,$I1444="Electronico"),2,IF(Q1444=1,VLOOKUP($C1444&amp;"|"&amp;$B1444&amp;"|"&amp;$D1444,Empresas!$C$6:$CC$92,$G1444+6+1,0),0))))</f>
        <v>0</v>
      </c>
      <c r="AI1444" s="147">
        <f>IF(AND($I1444="Si",R1444=1),1,IF(AND($I1444="Fisico",R1444=1),1,IF(AND(R1444=1,$I1444="Electronico"),2,IF(R1444=1,VLOOKUP($C1444&amp;"|"&amp;$B1444&amp;"|"&amp;$D1444,Empresas!$C$6:$CC$92,$G1444+6+1,0),0))))</f>
        <v>0</v>
      </c>
      <c r="AJ1444" s="147">
        <f>IF(AND($I1444="Si",S1444=1),1,IF(AND($I1444="Fisico",S1444=1),1,IF(AND(S1444=1,$I1444="Electronico"),2,IF(S1444=1,VLOOKUP($C1444&amp;"|"&amp;$B1444&amp;"|"&amp;$D1444,Empresas!$C$6:$CC$92,$G1444+6+1,0),0))))</f>
        <v>0</v>
      </c>
      <c r="AK1444" s="147">
        <f>IF(AND($I1444="Si",T1444=1),1,IF(AND($I1444="Fisico",T1444=1),1,IF(AND(T1444=1,$I1444="Electronico"),2,IF(T1444=1,VLOOKUP($C1444&amp;"|"&amp;$B1444&amp;"|"&amp;$D1444,Empresas!$C$6:$CC$92,$G1444+6+1,0),0))))</f>
        <v>0</v>
      </c>
      <c r="AL1444" s="147">
        <f>IF(AND($I1444="Si",U1444=1),1,IF(AND($I1444="Fisico",U1444=1),1,IF(AND(U1444=1,$I1444="Electronico"),2,IF(U1444=1,VLOOKUP($C1444&amp;"|"&amp;$B1444&amp;"|"&amp;$D1444,Empresas!$C$6:$CC$92,$G1444+6+1,0),0))))</f>
        <v>0</v>
      </c>
      <c r="AM1444" s="149">
        <f t="shared" si="233"/>
        <v>0</v>
      </c>
      <c r="AN1444" s="149">
        <f t="shared" si="234"/>
        <v>0</v>
      </c>
      <c r="AO1444" s="152">
        <f t="shared" si="235"/>
        <v>0</v>
      </c>
    </row>
    <row r="1445" spans="1:41" x14ac:dyDescent="0.25">
      <c r="A1445" s="137" t="str">
        <f>VLOOKUP(D1445,Empresas!$D$7:$F$91,3,0)</f>
        <v>Yulisa</v>
      </c>
      <c r="B1445" s="138" t="str">
        <f>VLOOKUP(D1445,Empresas!$D$7:$G$91,4,0)</f>
        <v>Mireya</v>
      </c>
      <c r="C1445" s="138" t="s">
        <v>544</v>
      </c>
      <c r="D1445" s="138" t="s">
        <v>274</v>
      </c>
      <c r="E1445" s="138" t="str">
        <f>VLOOKUP(D1445,Empresas!$D$7:$E$92,2,0)</f>
        <v>AMIMASA PANADERIA SELECTA S.A.C.</v>
      </c>
      <c r="F1445" s="138" t="s">
        <v>165</v>
      </c>
      <c r="G1445" s="139">
        <f t="shared" si="238"/>
        <v>28</v>
      </c>
      <c r="H1445" s="139" t="str">
        <f>VLOOKUP(D1445,Empresas!$D$6:$L$92,7,0)</f>
        <v>Semestral</v>
      </c>
      <c r="I1445" s="138" t="str">
        <f>VLOOKUP(VLOOKUP(D1445&amp;"|"&amp;B1445,Empresas!$I$7:$CB$92,G1445,0),Tablas!$A$3:$B$5,2,0)</f>
        <v>No aplica</v>
      </c>
      <c r="J1445" s="78"/>
      <c r="K1445" s="78"/>
      <c r="L1445" s="78"/>
      <c r="M1445" s="78"/>
      <c r="N1445" s="78"/>
      <c r="O1445" s="78"/>
      <c r="P1445" s="78"/>
      <c r="Q1445" s="78"/>
      <c r="R1445" s="78"/>
      <c r="S1445" s="78"/>
      <c r="T1445" s="78"/>
      <c r="U1445" s="78"/>
      <c r="V1445" s="78" t="str">
        <f>VLOOKUP(D1445,Empresas!$D$7:$CF$91,81,0)</f>
        <v>D</v>
      </c>
      <c r="W1445" s="78" t="str">
        <f>VLOOKUP(D1445,Empresas!$D$7:$M$91,10,0)</f>
        <v>Mype</v>
      </c>
      <c r="X1445" s="69" t="str">
        <f t="shared" si="231"/>
        <v>SI</v>
      </c>
      <c r="Y1445" s="153" t="str">
        <f t="shared" si="232"/>
        <v>No aplica</v>
      </c>
      <c r="Z1445" s="147">
        <f>IF(Y1445="No aplica",0,IF(I1445="no",0,IF(I1445="No aplica",0,IF(I1445="Si",1,IF(I1445="Fisico",1,IF(I1445="Electronico",2,VLOOKUP(C1445&amp;"|"&amp;B1445&amp;"|"&amp;D1445,Empresas!$C$6:$CC$92,G1445+6+1,0)))))))</f>
        <v>0</v>
      </c>
      <c r="AA1445" s="147">
        <f>IF(AND($I1445="Si",J1445=1),1,IF(AND($I1445="Fisico",J1445=1),1,IF(AND(J1445=1,$I1445="Electronico"),2,IF(J1445=1,VLOOKUP($C1445&amp;"|"&amp;$B1445&amp;"|"&amp;$D1445,Empresas!$C$6:$CC$92,$G1445+6+1,0),0))))</f>
        <v>0</v>
      </c>
      <c r="AB1445" s="147">
        <f>IF(AND($I1445="Si",K1445=1),1,IF(AND($I1445="Fisico",K1445=1),1,IF(AND(K1445=1,$I1445="Electronico"),2,IF(K1445=1,VLOOKUP($C1445&amp;"|"&amp;$B1445&amp;"|"&amp;$D1445,Empresas!$C$6:$CC$92,$G1445+6+1,0),0))))</f>
        <v>0</v>
      </c>
      <c r="AC1445" s="147">
        <f>IF(AND($I1445="Si",L1445=1),1,IF(AND($I1445="Fisico",L1445=1),1,IF(AND(L1445=1,$I1445="Electronico"),2,IF(L1445=1,VLOOKUP($C1445&amp;"|"&amp;$B1445&amp;"|"&amp;$D1445,Empresas!$C$6:$CC$92,$G1445+6+1,0),0))))</f>
        <v>0</v>
      </c>
      <c r="AD1445" s="147">
        <f>IF(AND($I1445="Si",M1445=1),1,IF(AND($I1445="Fisico",M1445=1),1,IF(AND(M1445=1,$I1445="Electronico"),2,IF(M1445=1,VLOOKUP($C1445&amp;"|"&amp;$B1445&amp;"|"&amp;$D1445,Empresas!$C$6:$CC$92,$G1445+6+1,0),0))))</f>
        <v>0</v>
      </c>
      <c r="AE1445" s="147">
        <f>IF(AND($I1445="Si",N1445=1),1,IF(AND($I1445="Fisico",N1445=1),1,IF(AND(N1445=1,$I1445="Electronico"),2,IF(N1445=1,VLOOKUP($C1445&amp;"|"&amp;$B1445&amp;"|"&amp;$D1445,Empresas!$C$6:$CC$92,$G1445+6+1,0),0))))</f>
        <v>0</v>
      </c>
      <c r="AF1445" s="147">
        <f>IF(AND($I1445="Si",O1445=1),1,IF(AND($I1445="Fisico",O1445=1),1,IF(AND(O1445=1,$I1445="Electronico"),2,IF(O1445=1,VLOOKUP($C1445&amp;"|"&amp;$B1445&amp;"|"&amp;$D1445,Empresas!$C$6:$CC$92,$G1445+6+1,0),0))))</f>
        <v>0</v>
      </c>
      <c r="AG1445" s="147">
        <f>IF(AND($I1445="Si",P1445=1),1,IF(AND($I1445="Fisico",P1445=1),1,IF(AND(P1445=1,$I1445="Electronico"),2,IF(P1445=1,VLOOKUP($C1445&amp;"|"&amp;$B1445&amp;"|"&amp;$D1445,Empresas!$C$6:$CC$92,$G1445+6+1,0),0))))</f>
        <v>0</v>
      </c>
      <c r="AH1445" s="147">
        <f>IF(AND($I1445="Si",Q1445=1),1,IF(AND($I1445="Fisico",Q1445=1),1,IF(AND(Q1445=1,$I1445="Electronico"),2,IF(Q1445=1,VLOOKUP($C1445&amp;"|"&amp;$B1445&amp;"|"&amp;$D1445,Empresas!$C$6:$CC$92,$G1445+6+1,0),0))))</f>
        <v>0</v>
      </c>
      <c r="AI1445" s="147">
        <f>IF(AND($I1445="Si",R1445=1),1,IF(AND($I1445="Fisico",R1445=1),1,IF(AND(R1445=1,$I1445="Electronico"),2,IF(R1445=1,VLOOKUP($C1445&amp;"|"&amp;$B1445&amp;"|"&amp;$D1445,Empresas!$C$6:$CC$92,$G1445+6+1,0),0))))</f>
        <v>0</v>
      </c>
      <c r="AJ1445" s="147">
        <f>IF(AND($I1445="Si",S1445=1),1,IF(AND($I1445="Fisico",S1445=1),1,IF(AND(S1445=1,$I1445="Electronico"),2,IF(S1445=1,VLOOKUP($C1445&amp;"|"&amp;$B1445&amp;"|"&amp;$D1445,Empresas!$C$6:$CC$92,$G1445+6+1,0),0))))</f>
        <v>0</v>
      </c>
      <c r="AK1445" s="147">
        <f>IF(AND($I1445="Si",T1445=1),1,IF(AND($I1445="Fisico",T1445=1),1,IF(AND(T1445=1,$I1445="Electronico"),2,IF(T1445=1,VLOOKUP($C1445&amp;"|"&amp;$B1445&amp;"|"&amp;$D1445,Empresas!$C$6:$CC$92,$G1445+6+1,0),0))))</f>
        <v>0</v>
      </c>
      <c r="AL1445" s="147">
        <f>IF(AND($I1445="Si",U1445=1),1,IF(AND($I1445="Fisico",U1445=1),1,IF(AND(U1445=1,$I1445="Electronico"),2,IF(U1445=1,VLOOKUP($C1445&amp;"|"&amp;$B1445&amp;"|"&amp;$D1445,Empresas!$C$6:$CC$92,$G1445+6+1,0),0))))</f>
        <v>0</v>
      </c>
      <c r="AM1445" s="149">
        <f t="shared" si="233"/>
        <v>0</v>
      </c>
      <c r="AN1445" s="149">
        <f t="shared" si="234"/>
        <v>0</v>
      </c>
      <c r="AO1445" s="152">
        <f t="shared" si="235"/>
        <v>0</v>
      </c>
    </row>
    <row r="1446" spans="1:41" x14ac:dyDescent="0.25">
      <c r="A1446" s="137" t="str">
        <f>VLOOKUP(D1446,Empresas!$D$7:$F$91,3,0)</f>
        <v>Yulisa</v>
      </c>
      <c r="B1446" s="138" t="str">
        <f>VLOOKUP(D1446,Empresas!$D$7:$G$91,4,0)</f>
        <v>Mireya</v>
      </c>
      <c r="C1446" s="138" t="s">
        <v>544</v>
      </c>
      <c r="D1446" s="138" t="s">
        <v>274</v>
      </c>
      <c r="E1446" s="138" t="str">
        <f>VLOOKUP(D1446,Empresas!$D$7:$E$92,2,0)</f>
        <v>AMIMASA PANADERIA SELECTA S.A.C.</v>
      </c>
      <c r="F1446" s="138" t="s">
        <v>166</v>
      </c>
      <c r="G1446" s="139">
        <f t="shared" si="238"/>
        <v>31</v>
      </c>
      <c r="H1446" s="139" t="str">
        <f>VLOOKUP(D1446,Empresas!$D$6:$L$92,7,0)</f>
        <v>Semestral</v>
      </c>
      <c r="I1446" s="138" t="str">
        <f>VLOOKUP(VLOOKUP(D1446&amp;"|"&amp;B1446,Empresas!$I$7:$CB$92,G1446,0),Tablas!$A$3:$B$5,2,0)</f>
        <v>No aplica</v>
      </c>
      <c r="J1446" s="78"/>
      <c r="K1446" s="78"/>
      <c r="L1446" s="78"/>
      <c r="M1446" s="78"/>
      <c r="N1446" s="78"/>
      <c r="O1446" s="78"/>
      <c r="P1446" s="78"/>
      <c r="Q1446" s="78"/>
      <c r="R1446" s="78"/>
      <c r="S1446" s="78"/>
      <c r="T1446" s="78"/>
      <c r="U1446" s="78"/>
      <c r="V1446" s="78" t="str">
        <f>VLOOKUP(D1446,Empresas!$D$7:$CF$91,81,0)</f>
        <v>D</v>
      </c>
      <c r="W1446" s="78" t="str">
        <f>VLOOKUP(D1446,Empresas!$D$7:$M$91,10,0)</f>
        <v>Mype</v>
      </c>
      <c r="X1446" s="69" t="str">
        <f t="shared" si="231"/>
        <v>SI</v>
      </c>
      <c r="Y1446" s="153" t="str">
        <f t="shared" si="232"/>
        <v>No aplica</v>
      </c>
      <c r="Z1446" s="147">
        <f>IF(Y1446="No aplica",0,IF(I1446="no",0,IF(I1446="No aplica",0,IF(I1446="Si",1,IF(I1446="Fisico",1,IF(I1446="Electronico",2,VLOOKUP(C1446&amp;"|"&amp;B1446&amp;"|"&amp;D1446,Empresas!$C$6:$CC$92,G1446+6+1,0)))))))</f>
        <v>0</v>
      </c>
      <c r="AA1446" s="147">
        <f>IF(AND($I1446="Si",J1446=1),1,IF(AND($I1446="Fisico",J1446=1),1,IF(AND(J1446=1,$I1446="Electronico"),2,IF(J1446=1,VLOOKUP($C1446&amp;"|"&amp;$B1446&amp;"|"&amp;$D1446,Empresas!$C$6:$CC$92,$G1446+6+1,0),0))))</f>
        <v>0</v>
      </c>
      <c r="AB1446" s="147">
        <f>IF(AND($I1446="Si",K1446=1),1,IF(AND($I1446="Fisico",K1446=1),1,IF(AND(K1446=1,$I1446="Electronico"),2,IF(K1446=1,VLOOKUP($C1446&amp;"|"&amp;$B1446&amp;"|"&amp;$D1446,Empresas!$C$6:$CC$92,$G1446+6+1,0),0))))</f>
        <v>0</v>
      </c>
      <c r="AC1446" s="147">
        <f>IF(AND($I1446="Si",L1446=1),1,IF(AND($I1446="Fisico",L1446=1),1,IF(AND(L1446=1,$I1446="Electronico"),2,IF(L1446=1,VLOOKUP($C1446&amp;"|"&amp;$B1446&amp;"|"&amp;$D1446,Empresas!$C$6:$CC$92,$G1446+6+1,0),0))))</f>
        <v>0</v>
      </c>
      <c r="AD1446" s="147">
        <f>IF(AND($I1446="Si",M1446=1),1,IF(AND($I1446="Fisico",M1446=1),1,IF(AND(M1446=1,$I1446="Electronico"),2,IF(M1446=1,VLOOKUP($C1446&amp;"|"&amp;$B1446&amp;"|"&amp;$D1446,Empresas!$C$6:$CC$92,$G1446+6+1,0),0))))</f>
        <v>0</v>
      </c>
      <c r="AE1446" s="147">
        <f>IF(AND($I1446="Si",N1446=1),1,IF(AND($I1446="Fisico",N1446=1),1,IF(AND(N1446=1,$I1446="Electronico"),2,IF(N1446=1,VLOOKUP($C1446&amp;"|"&amp;$B1446&amp;"|"&amp;$D1446,Empresas!$C$6:$CC$92,$G1446+6+1,0),0))))</f>
        <v>0</v>
      </c>
      <c r="AF1446" s="147">
        <f>IF(AND($I1446="Si",O1446=1),1,IF(AND($I1446="Fisico",O1446=1),1,IF(AND(O1446=1,$I1446="Electronico"),2,IF(O1446=1,VLOOKUP($C1446&amp;"|"&amp;$B1446&amp;"|"&amp;$D1446,Empresas!$C$6:$CC$92,$G1446+6+1,0),0))))</f>
        <v>0</v>
      </c>
      <c r="AG1446" s="147">
        <f>IF(AND($I1446="Si",P1446=1),1,IF(AND($I1446="Fisico",P1446=1),1,IF(AND(P1446=1,$I1446="Electronico"),2,IF(P1446=1,VLOOKUP($C1446&amp;"|"&amp;$B1446&amp;"|"&amp;$D1446,Empresas!$C$6:$CC$92,$G1446+6+1,0),0))))</f>
        <v>0</v>
      </c>
      <c r="AH1446" s="147">
        <f>IF(AND($I1446="Si",Q1446=1),1,IF(AND($I1446="Fisico",Q1446=1),1,IF(AND(Q1446=1,$I1446="Electronico"),2,IF(Q1446=1,VLOOKUP($C1446&amp;"|"&amp;$B1446&amp;"|"&amp;$D1446,Empresas!$C$6:$CC$92,$G1446+6+1,0),0))))</f>
        <v>0</v>
      </c>
      <c r="AI1446" s="147">
        <f>IF(AND($I1446="Si",R1446=1),1,IF(AND($I1446="Fisico",R1446=1),1,IF(AND(R1446=1,$I1446="Electronico"),2,IF(R1446=1,VLOOKUP($C1446&amp;"|"&amp;$B1446&amp;"|"&amp;$D1446,Empresas!$C$6:$CC$92,$G1446+6+1,0),0))))</f>
        <v>0</v>
      </c>
      <c r="AJ1446" s="147">
        <f>IF(AND($I1446="Si",S1446=1),1,IF(AND($I1446="Fisico",S1446=1),1,IF(AND(S1446=1,$I1446="Electronico"),2,IF(S1446=1,VLOOKUP($C1446&amp;"|"&amp;$B1446&amp;"|"&amp;$D1446,Empresas!$C$6:$CC$92,$G1446+6+1,0),0))))</f>
        <v>0</v>
      </c>
      <c r="AK1446" s="147">
        <f>IF(AND($I1446="Si",T1446=1),1,IF(AND($I1446="Fisico",T1446=1),1,IF(AND(T1446=1,$I1446="Electronico"),2,IF(T1446=1,VLOOKUP($C1446&amp;"|"&amp;$B1446&amp;"|"&amp;$D1446,Empresas!$C$6:$CC$92,$G1446+6+1,0),0))))</f>
        <v>0</v>
      </c>
      <c r="AL1446" s="147">
        <f>IF(AND($I1446="Si",U1446=1),1,IF(AND($I1446="Fisico",U1446=1),1,IF(AND(U1446=1,$I1446="Electronico"),2,IF(U1446=1,VLOOKUP($C1446&amp;"|"&amp;$B1446&amp;"|"&amp;$D1446,Empresas!$C$6:$CC$92,$G1446+6+1,0),0))))</f>
        <v>0</v>
      </c>
      <c r="AM1446" s="149">
        <f t="shared" si="233"/>
        <v>0</v>
      </c>
      <c r="AN1446" s="149">
        <f t="shared" si="234"/>
        <v>0</v>
      </c>
      <c r="AO1446" s="152">
        <f t="shared" si="235"/>
        <v>0</v>
      </c>
    </row>
    <row r="1447" spans="1:41" x14ac:dyDescent="0.25">
      <c r="A1447" s="137" t="str">
        <f>VLOOKUP(D1447,Empresas!$D$7:$F$91,3,0)</f>
        <v>Yulisa</v>
      </c>
      <c r="B1447" s="138" t="str">
        <f>VLOOKUP(D1447,Empresas!$D$7:$G$91,4,0)</f>
        <v>Mireya</v>
      </c>
      <c r="C1447" s="138" t="s">
        <v>544</v>
      </c>
      <c r="D1447" s="138" t="s">
        <v>274</v>
      </c>
      <c r="E1447" s="138" t="str">
        <f>VLOOKUP(D1447,Empresas!$D$7:$E$92,2,0)</f>
        <v>AMIMASA PANADERIA SELECTA S.A.C.</v>
      </c>
      <c r="F1447" s="138" t="s">
        <v>167</v>
      </c>
      <c r="G1447" s="139">
        <f t="shared" si="238"/>
        <v>34</v>
      </c>
      <c r="H1447" s="139" t="str">
        <f>VLOOKUP(D1447,Empresas!$D$6:$L$92,7,0)</f>
        <v>Semestral</v>
      </c>
      <c r="I1447" s="138" t="str">
        <f>VLOOKUP(VLOOKUP(D1447&amp;"|"&amp;B1447,Empresas!$I$7:$CB$92,G1447,0),Tablas!$A$3:$B$5,2,0)</f>
        <v>No aplica</v>
      </c>
      <c r="J1447" s="78"/>
      <c r="K1447" s="78"/>
      <c r="L1447" s="78"/>
      <c r="M1447" s="78"/>
      <c r="N1447" s="78"/>
      <c r="O1447" s="78"/>
      <c r="P1447" s="78"/>
      <c r="Q1447" s="78"/>
      <c r="R1447" s="78"/>
      <c r="S1447" s="78"/>
      <c r="T1447" s="78"/>
      <c r="U1447" s="78"/>
      <c r="V1447" s="78" t="str">
        <f>VLOOKUP(D1447,Empresas!$D$7:$CF$91,81,0)</f>
        <v>D</v>
      </c>
      <c r="W1447" s="78" t="str">
        <f>VLOOKUP(D1447,Empresas!$D$7:$M$91,10,0)</f>
        <v>Mype</v>
      </c>
      <c r="X1447" s="69" t="str">
        <f t="shared" si="231"/>
        <v>SI</v>
      </c>
      <c r="Y1447" s="153" t="str">
        <f t="shared" si="232"/>
        <v>No aplica</v>
      </c>
      <c r="Z1447" s="147">
        <f>IF(Y1447="No aplica",0,IF(I1447="no",0,IF(I1447="No aplica",0,IF(I1447="Si",1,IF(I1447="Fisico",1,IF(I1447="Electronico",2,VLOOKUP(C1447&amp;"|"&amp;B1447&amp;"|"&amp;D1447,Empresas!$C$6:$CC$92,G1447+6+1,0)))))))</f>
        <v>0</v>
      </c>
      <c r="AA1447" s="147">
        <f>IF(AND($I1447="Si",J1447=1),1,IF(AND($I1447="Fisico",J1447=1),1,IF(AND(J1447=1,$I1447="Electronico"),2,IF(J1447=1,VLOOKUP($C1447&amp;"|"&amp;$B1447&amp;"|"&amp;$D1447,Empresas!$C$6:$CC$92,$G1447+6+1,0),0))))</f>
        <v>0</v>
      </c>
      <c r="AB1447" s="147">
        <f>IF(AND($I1447="Si",K1447=1),1,IF(AND($I1447="Fisico",K1447=1),1,IF(AND(K1447=1,$I1447="Electronico"),2,IF(K1447=1,VLOOKUP($C1447&amp;"|"&amp;$B1447&amp;"|"&amp;$D1447,Empresas!$C$6:$CC$92,$G1447+6+1,0),0))))</f>
        <v>0</v>
      </c>
      <c r="AC1447" s="147">
        <f>IF(AND($I1447="Si",L1447=1),1,IF(AND($I1447="Fisico",L1447=1),1,IF(AND(L1447=1,$I1447="Electronico"),2,IF(L1447=1,VLOOKUP($C1447&amp;"|"&amp;$B1447&amp;"|"&amp;$D1447,Empresas!$C$6:$CC$92,$G1447+6+1,0),0))))</f>
        <v>0</v>
      </c>
      <c r="AD1447" s="147">
        <f>IF(AND($I1447="Si",M1447=1),1,IF(AND($I1447="Fisico",M1447=1),1,IF(AND(M1447=1,$I1447="Electronico"),2,IF(M1447=1,VLOOKUP($C1447&amp;"|"&amp;$B1447&amp;"|"&amp;$D1447,Empresas!$C$6:$CC$92,$G1447+6+1,0),0))))</f>
        <v>0</v>
      </c>
      <c r="AE1447" s="147">
        <f>IF(AND($I1447="Si",N1447=1),1,IF(AND($I1447="Fisico",N1447=1),1,IF(AND(N1447=1,$I1447="Electronico"),2,IF(N1447=1,VLOOKUP($C1447&amp;"|"&amp;$B1447&amp;"|"&amp;$D1447,Empresas!$C$6:$CC$92,$G1447+6+1,0),0))))</f>
        <v>0</v>
      </c>
      <c r="AF1447" s="147">
        <f>IF(AND($I1447="Si",O1447=1),1,IF(AND($I1447="Fisico",O1447=1),1,IF(AND(O1447=1,$I1447="Electronico"),2,IF(O1447=1,VLOOKUP($C1447&amp;"|"&amp;$B1447&amp;"|"&amp;$D1447,Empresas!$C$6:$CC$92,$G1447+6+1,0),0))))</f>
        <v>0</v>
      </c>
      <c r="AG1447" s="147">
        <f>IF(AND($I1447="Si",P1447=1),1,IF(AND($I1447="Fisico",P1447=1),1,IF(AND(P1447=1,$I1447="Electronico"),2,IF(P1447=1,VLOOKUP($C1447&amp;"|"&amp;$B1447&amp;"|"&amp;$D1447,Empresas!$C$6:$CC$92,$G1447+6+1,0),0))))</f>
        <v>0</v>
      </c>
      <c r="AH1447" s="147">
        <f>IF(AND($I1447="Si",Q1447=1),1,IF(AND($I1447="Fisico",Q1447=1),1,IF(AND(Q1447=1,$I1447="Electronico"),2,IF(Q1447=1,VLOOKUP($C1447&amp;"|"&amp;$B1447&amp;"|"&amp;$D1447,Empresas!$C$6:$CC$92,$G1447+6+1,0),0))))</f>
        <v>0</v>
      </c>
      <c r="AI1447" s="147">
        <f>IF(AND($I1447="Si",R1447=1),1,IF(AND($I1447="Fisico",R1447=1),1,IF(AND(R1447=1,$I1447="Electronico"),2,IF(R1447=1,VLOOKUP($C1447&amp;"|"&amp;$B1447&amp;"|"&amp;$D1447,Empresas!$C$6:$CC$92,$G1447+6+1,0),0))))</f>
        <v>0</v>
      </c>
      <c r="AJ1447" s="147">
        <f>IF(AND($I1447="Si",S1447=1),1,IF(AND($I1447="Fisico",S1447=1),1,IF(AND(S1447=1,$I1447="Electronico"),2,IF(S1447=1,VLOOKUP($C1447&amp;"|"&amp;$B1447&amp;"|"&amp;$D1447,Empresas!$C$6:$CC$92,$G1447+6+1,0),0))))</f>
        <v>0</v>
      </c>
      <c r="AK1447" s="147">
        <f>IF(AND($I1447="Si",T1447=1),1,IF(AND($I1447="Fisico",T1447=1),1,IF(AND(T1447=1,$I1447="Electronico"),2,IF(T1447=1,VLOOKUP($C1447&amp;"|"&amp;$B1447&amp;"|"&amp;$D1447,Empresas!$C$6:$CC$92,$G1447+6+1,0),0))))</f>
        <v>0</v>
      </c>
      <c r="AL1447" s="147">
        <f>IF(AND($I1447="Si",U1447=1),1,IF(AND($I1447="Fisico",U1447=1),1,IF(AND(U1447=1,$I1447="Electronico"),2,IF(U1447=1,VLOOKUP($C1447&amp;"|"&amp;$B1447&amp;"|"&amp;$D1447,Empresas!$C$6:$CC$92,$G1447+6+1,0),0))))</f>
        <v>0</v>
      </c>
      <c r="AM1447" s="149">
        <f t="shared" si="233"/>
        <v>0</v>
      </c>
      <c r="AN1447" s="149">
        <f t="shared" si="234"/>
        <v>0</v>
      </c>
      <c r="AO1447" s="152">
        <f t="shared" si="235"/>
        <v>0</v>
      </c>
    </row>
    <row r="1448" spans="1:41" x14ac:dyDescent="0.25">
      <c r="A1448" s="137" t="str">
        <f>VLOOKUP(D1448,Empresas!$D$7:$F$91,3,0)</f>
        <v>Yulisa</v>
      </c>
      <c r="B1448" s="138" t="str">
        <f>VLOOKUP(D1448,Empresas!$D$7:$G$91,4,0)</f>
        <v>Mireya</v>
      </c>
      <c r="C1448" s="138" t="s">
        <v>544</v>
      </c>
      <c r="D1448" s="138" t="s">
        <v>274</v>
      </c>
      <c r="E1448" s="138" t="str">
        <f>VLOOKUP(D1448,Empresas!$D$7:$E$92,2,0)</f>
        <v>AMIMASA PANADERIA SELECTA S.A.C.</v>
      </c>
      <c r="F1448" s="138" t="s">
        <v>168</v>
      </c>
      <c r="G1448" s="139">
        <f t="shared" si="238"/>
        <v>37</v>
      </c>
      <c r="H1448" s="139" t="str">
        <f>VLOOKUP(D1448,Empresas!$D$6:$L$92,7,0)</f>
        <v>Semestral</v>
      </c>
      <c r="I1448" s="138" t="str">
        <f>VLOOKUP(VLOOKUP(D1448&amp;"|"&amp;B1448,Empresas!$I$7:$CB$92,G1448,0),Tablas!$A$3:$B$5,2,0)</f>
        <v>No aplica</v>
      </c>
      <c r="J1448" s="78"/>
      <c r="K1448" s="78"/>
      <c r="L1448" s="78"/>
      <c r="M1448" s="78"/>
      <c r="N1448" s="78"/>
      <c r="O1448" s="78"/>
      <c r="P1448" s="78"/>
      <c r="Q1448" s="78"/>
      <c r="R1448" s="78"/>
      <c r="S1448" s="78"/>
      <c r="T1448" s="78"/>
      <c r="U1448" s="78"/>
      <c r="V1448" s="78" t="str">
        <f>VLOOKUP(D1448,Empresas!$D$7:$CF$91,81,0)</f>
        <v>D</v>
      </c>
      <c r="W1448" s="78" t="str">
        <f>VLOOKUP(D1448,Empresas!$D$7:$M$91,10,0)</f>
        <v>Mype</v>
      </c>
      <c r="X1448" s="69" t="str">
        <f t="shared" si="231"/>
        <v>SI</v>
      </c>
      <c r="Y1448" s="153" t="str">
        <f t="shared" si="232"/>
        <v>No aplica</v>
      </c>
      <c r="Z1448" s="147">
        <f>IF(Y1448="No aplica",0,IF(I1448="no",0,IF(I1448="No aplica",0,IF(I1448="Si",1,IF(I1448="Fisico",1,IF(I1448="Electronico",2,VLOOKUP(C1448&amp;"|"&amp;B1448&amp;"|"&amp;D1448,Empresas!$C$6:$CC$92,G1448+6+1,0)))))))</f>
        <v>0</v>
      </c>
      <c r="AA1448" s="147">
        <f>IF(AND($I1448="Si",J1448=1),1,IF(AND($I1448="Fisico",J1448=1),1,IF(AND(J1448=1,$I1448="Electronico"),2,IF(J1448=1,VLOOKUP($C1448&amp;"|"&amp;$B1448&amp;"|"&amp;$D1448,Empresas!$C$6:$CC$92,$G1448+6+1,0),0))))</f>
        <v>0</v>
      </c>
      <c r="AB1448" s="147">
        <f>IF(AND($I1448="Si",K1448=1),1,IF(AND($I1448="Fisico",K1448=1),1,IF(AND(K1448=1,$I1448="Electronico"),2,IF(K1448=1,VLOOKUP($C1448&amp;"|"&amp;$B1448&amp;"|"&amp;$D1448,Empresas!$C$6:$CC$92,$G1448+6+1,0),0))))</f>
        <v>0</v>
      </c>
      <c r="AC1448" s="147">
        <f>IF(AND($I1448="Si",L1448=1),1,IF(AND($I1448="Fisico",L1448=1),1,IF(AND(L1448=1,$I1448="Electronico"),2,IF(L1448=1,VLOOKUP($C1448&amp;"|"&amp;$B1448&amp;"|"&amp;$D1448,Empresas!$C$6:$CC$92,$G1448+6+1,0),0))))</f>
        <v>0</v>
      </c>
      <c r="AD1448" s="147">
        <f>IF(AND($I1448="Si",M1448=1),1,IF(AND($I1448="Fisico",M1448=1),1,IF(AND(M1448=1,$I1448="Electronico"),2,IF(M1448=1,VLOOKUP($C1448&amp;"|"&amp;$B1448&amp;"|"&amp;$D1448,Empresas!$C$6:$CC$92,$G1448+6+1,0),0))))</f>
        <v>0</v>
      </c>
      <c r="AE1448" s="147">
        <f>IF(AND($I1448="Si",N1448=1),1,IF(AND($I1448="Fisico",N1448=1),1,IF(AND(N1448=1,$I1448="Electronico"),2,IF(N1448=1,VLOOKUP($C1448&amp;"|"&amp;$B1448&amp;"|"&amp;$D1448,Empresas!$C$6:$CC$92,$G1448+6+1,0),0))))</f>
        <v>0</v>
      </c>
      <c r="AF1448" s="147">
        <f>IF(AND($I1448="Si",O1448=1),1,IF(AND($I1448="Fisico",O1448=1),1,IF(AND(O1448=1,$I1448="Electronico"),2,IF(O1448=1,VLOOKUP($C1448&amp;"|"&amp;$B1448&amp;"|"&amp;$D1448,Empresas!$C$6:$CC$92,$G1448+6+1,0),0))))</f>
        <v>0</v>
      </c>
      <c r="AG1448" s="147">
        <f>IF(AND($I1448="Si",P1448=1),1,IF(AND($I1448="Fisico",P1448=1),1,IF(AND(P1448=1,$I1448="Electronico"),2,IF(P1448=1,VLOOKUP($C1448&amp;"|"&amp;$B1448&amp;"|"&amp;$D1448,Empresas!$C$6:$CC$92,$G1448+6+1,0),0))))</f>
        <v>0</v>
      </c>
      <c r="AH1448" s="147">
        <f>IF(AND($I1448="Si",Q1448=1),1,IF(AND($I1448="Fisico",Q1448=1),1,IF(AND(Q1448=1,$I1448="Electronico"),2,IF(Q1448=1,VLOOKUP($C1448&amp;"|"&amp;$B1448&amp;"|"&amp;$D1448,Empresas!$C$6:$CC$92,$G1448+6+1,0),0))))</f>
        <v>0</v>
      </c>
      <c r="AI1448" s="147">
        <f>IF(AND($I1448="Si",R1448=1),1,IF(AND($I1448="Fisico",R1448=1),1,IF(AND(R1448=1,$I1448="Electronico"),2,IF(R1448=1,VLOOKUP($C1448&amp;"|"&amp;$B1448&amp;"|"&amp;$D1448,Empresas!$C$6:$CC$92,$G1448+6+1,0),0))))</f>
        <v>0</v>
      </c>
      <c r="AJ1448" s="147">
        <f>IF(AND($I1448="Si",S1448=1),1,IF(AND($I1448="Fisico",S1448=1),1,IF(AND(S1448=1,$I1448="Electronico"),2,IF(S1448=1,VLOOKUP($C1448&amp;"|"&amp;$B1448&amp;"|"&amp;$D1448,Empresas!$C$6:$CC$92,$G1448+6+1,0),0))))</f>
        <v>0</v>
      </c>
      <c r="AK1448" s="147">
        <f>IF(AND($I1448="Si",T1448=1),1,IF(AND($I1448="Fisico",T1448=1),1,IF(AND(T1448=1,$I1448="Electronico"),2,IF(T1448=1,VLOOKUP($C1448&amp;"|"&amp;$B1448&amp;"|"&amp;$D1448,Empresas!$C$6:$CC$92,$G1448+6+1,0),0))))</f>
        <v>0</v>
      </c>
      <c r="AL1448" s="147">
        <f>IF(AND($I1448="Si",U1448=1),1,IF(AND($I1448="Fisico",U1448=1),1,IF(AND(U1448=1,$I1448="Electronico"),2,IF(U1448=1,VLOOKUP($C1448&amp;"|"&amp;$B1448&amp;"|"&amp;$D1448,Empresas!$C$6:$CC$92,$G1448+6+1,0),0))))</f>
        <v>0</v>
      </c>
      <c r="AM1448" s="149">
        <f t="shared" si="233"/>
        <v>0</v>
      </c>
      <c r="AN1448" s="149">
        <f t="shared" si="234"/>
        <v>0</v>
      </c>
      <c r="AO1448" s="152">
        <f t="shared" si="235"/>
        <v>0</v>
      </c>
    </row>
    <row r="1449" spans="1:41" x14ac:dyDescent="0.25">
      <c r="A1449" s="137" t="str">
        <f>VLOOKUP(D1449,Empresas!$D$7:$F$91,3,0)</f>
        <v>Yulisa</v>
      </c>
      <c r="B1449" s="138" t="str">
        <f>VLOOKUP(D1449,Empresas!$D$7:$G$91,4,0)</f>
        <v>Mireya</v>
      </c>
      <c r="C1449" s="138" t="s">
        <v>544</v>
      </c>
      <c r="D1449" s="138" t="s">
        <v>274</v>
      </c>
      <c r="E1449" s="138" t="str">
        <f>VLOOKUP(D1449,Empresas!$D$7:$E$92,2,0)</f>
        <v>AMIMASA PANADERIA SELECTA S.A.C.</v>
      </c>
      <c r="F1449" s="138" t="s">
        <v>169</v>
      </c>
      <c r="G1449" s="139">
        <f t="shared" si="238"/>
        <v>40</v>
      </c>
      <c r="H1449" s="139" t="str">
        <f>VLOOKUP(D1449,Empresas!$D$6:$L$92,7,0)</f>
        <v>Semestral</v>
      </c>
      <c r="I1449" s="138" t="str">
        <f>VLOOKUP(VLOOKUP(D1449&amp;"|"&amp;B1449,Empresas!$I$7:$CB$92,G1449,0),Tablas!$A$3:$B$5,2,0)</f>
        <v>No aplica</v>
      </c>
      <c r="J1449" s="78"/>
      <c r="K1449" s="78"/>
      <c r="L1449" s="78"/>
      <c r="M1449" s="78"/>
      <c r="N1449" s="78"/>
      <c r="O1449" s="78"/>
      <c r="P1449" s="78"/>
      <c r="Q1449" s="78"/>
      <c r="R1449" s="78"/>
      <c r="S1449" s="78"/>
      <c r="T1449" s="78"/>
      <c r="U1449" s="78"/>
      <c r="V1449" s="78" t="str">
        <f>VLOOKUP(D1449,Empresas!$D$7:$CF$91,81,0)</f>
        <v>D</v>
      </c>
      <c r="W1449" s="78" t="str">
        <f>VLOOKUP(D1449,Empresas!$D$7:$M$91,10,0)</f>
        <v>Mype</v>
      </c>
      <c r="X1449" s="69" t="str">
        <f t="shared" si="231"/>
        <v>SI</v>
      </c>
      <c r="Y1449" s="153" t="str">
        <f t="shared" si="232"/>
        <v>No aplica</v>
      </c>
      <c r="Z1449" s="147">
        <f>IF(Y1449="No aplica",0,IF(I1449="no",0,IF(I1449="No aplica",0,IF(I1449="Si",1,IF(I1449="Fisico",1,IF(I1449="Electronico",2,VLOOKUP(C1449&amp;"|"&amp;B1449&amp;"|"&amp;D1449,Empresas!$C$6:$CC$92,G1449+6+1,0)))))))</f>
        <v>0</v>
      </c>
      <c r="AA1449" s="147">
        <f>IF(AND($I1449="Si",J1449=1),1,IF(AND($I1449="Fisico",J1449=1),1,IF(AND(J1449=1,$I1449="Electronico"),2,IF(J1449=1,VLOOKUP($C1449&amp;"|"&amp;$B1449&amp;"|"&amp;$D1449,Empresas!$C$6:$CC$92,$G1449+6+1,0),0))))</f>
        <v>0</v>
      </c>
      <c r="AB1449" s="147">
        <f>IF(AND($I1449="Si",K1449=1),1,IF(AND($I1449="Fisico",K1449=1),1,IF(AND(K1449=1,$I1449="Electronico"),2,IF(K1449=1,VLOOKUP($C1449&amp;"|"&amp;$B1449&amp;"|"&amp;$D1449,Empresas!$C$6:$CC$92,$G1449+6+1,0),0))))</f>
        <v>0</v>
      </c>
      <c r="AC1449" s="147">
        <f>IF(AND($I1449="Si",L1449=1),1,IF(AND($I1449="Fisico",L1449=1),1,IF(AND(L1449=1,$I1449="Electronico"),2,IF(L1449=1,VLOOKUP($C1449&amp;"|"&amp;$B1449&amp;"|"&amp;$D1449,Empresas!$C$6:$CC$92,$G1449+6+1,0),0))))</f>
        <v>0</v>
      </c>
      <c r="AD1449" s="147">
        <f>IF(AND($I1449="Si",M1449=1),1,IF(AND($I1449="Fisico",M1449=1),1,IF(AND(M1449=1,$I1449="Electronico"),2,IF(M1449=1,VLOOKUP($C1449&amp;"|"&amp;$B1449&amp;"|"&amp;$D1449,Empresas!$C$6:$CC$92,$G1449+6+1,0),0))))</f>
        <v>0</v>
      </c>
      <c r="AE1449" s="147">
        <f>IF(AND($I1449="Si",N1449=1),1,IF(AND($I1449="Fisico",N1449=1),1,IF(AND(N1449=1,$I1449="Electronico"),2,IF(N1449=1,VLOOKUP($C1449&amp;"|"&amp;$B1449&amp;"|"&amp;$D1449,Empresas!$C$6:$CC$92,$G1449+6+1,0),0))))</f>
        <v>0</v>
      </c>
      <c r="AF1449" s="147">
        <f>IF(AND($I1449="Si",O1449=1),1,IF(AND($I1449="Fisico",O1449=1),1,IF(AND(O1449=1,$I1449="Electronico"),2,IF(O1449=1,VLOOKUP($C1449&amp;"|"&amp;$B1449&amp;"|"&amp;$D1449,Empresas!$C$6:$CC$92,$G1449+6+1,0),0))))</f>
        <v>0</v>
      </c>
      <c r="AG1449" s="147">
        <f>IF(AND($I1449="Si",P1449=1),1,IF(AND($I1449="Fisico",P1449=1),1,IF(AND(P1449=1,$I1449="Electronico"),2,IF(P1449=1,VLOOKUP($C1449&amp;"|"&amp;$B1449&amp;"|"&amp;$D1449,Empresas!$C$6:$CC$92,$G1449+6+1,0),0))))</f>
        <v>0</v>
      </c>
      <c r="AH1449" s="147">
        <f>IF(AND($I1449="Si",Q1449=1),1,IF(AND($I1449="Fisico",Q1449=1),1,IF(AND(Q1449=1,$I1449="Electronico"),2,IF(Q1449=1,VLOOKUP($C1449&amp;"|"&amp;$B1449&amp;"|"&amp;$D1449,Empresas!$C$6:$CC$92,$G1449+6+1,0),0))))</f>
        <v>0</v>
      </c>
      <c r="AI1449" s="147">
        <f>IF(AND($I1449="Si",R1449=1),1,IF(AND($I1449="Fisico",R1449=1),1,IF(AND(R1449=1,$I1449="Electronico"),2,IF(R1449=1,VLOOKUP($C1449&amp;"|"&amp;$B1449&amp;"|"&amp;$D1449,Empresas!$C$6:$CC$92,$G1449+6+1,0),0))))</f>
        <v>0</v>
      </c>
      <c r="AJ1449" s="147">
        <f>IF(AND($I1449="Si",S1449=1),1,IF(AND($I1449="Fisico",S1449=1),1,IF(AND(S1449=1,$I1449="Electronico"),2,IF(S1449=1,VLOOKUP($C1449&amp;"|"&amp;$B1449&amp;"|"&amp;$D1449,Empresas!$C$6:$CC$92,$G1449+6+1,0),0))))</f>
        <v>0</v>
      </c>
      <c r="AK1449" s="147">
        <f>IF(AND($I1449="Si",T1449=1),1,IF(AND($I1449="Fisico",T1449=1),1,IF(AND(T1449=1,$I1449="Electronico"),2,IF(T1449=1,VLOOKUP($C1449&amp;"|"&amp;$B1449&amp;"|"&amp;$D1449,Empresas!$C$6:$CC$92,$G1449+6+1,0),0))))</f>
        <v>0</v>
      </c>
      <c r="AL1449" s="147">
        <f>IF(AND($I1449="Si",U1449=1),1,IF(AND($I1449="Fisico",U1449=1),1,IF(AND(U1449=1,$I1449="Electronico"),2,IF(U1449=1,VLOOKUP($C1449&amp;"|"&amp;$B1449&amp;"|"&amp;$D1449,Empresas!$C$6:$CC$92,$G1449+6+1,0),0))))</f>
        <v>0</v>
      </c>
      <c r="AM1449" s="149">
        <f t="shared" si="233"/>
        <v>0</v>
      </c>
      <c r="AN1449" s="149">
        <f t="shared" si="234"/>
        <v>0</v>
      </c>
      <c r="AO1449" s="152">
        <f t="shared" si="235"/>
        <v>0</v>
      </c>
    </row>
    <row r="1450" spans="1:41" x14ac:dyDescent="0.25">
      <c r="A1450" s="137" t="str">
        <f>VLOOKUP(D1450,Empresas!$D$7:$F$91,3,0)</f>
        <v>Yulisa</v>
      </c>
      <c r="B1450" s="138" t="str">
        <f>VLOOKUP(D1450,Empresas!$D$7:$G$91,4,0)</f>
        <v>Mireya</v>
      </c>
      <c r="C1450" s="138" t="s">
        <v>544</v>
      </c>
      <c r="D1450" s="138" t="s">
        <v>274</v>
      </c>
      <c r="E1450" s="138" t="str">
        <f>VLOOKUP(D1450,Empresas!$D$7:$E$92,2,0)</f>
        <v>AMIMASA PANADERIA SELECTA S.A.C.</v>
      </c>
      <c r="F1450" s="138" t="s">
        <v>170</v>
      </c>
      <c r="G1450" s="139">
        <f t="shared" si="238"/>
        <v>43</v>
      </c>
      <c r="H1450" s="139" t="str">
        <f>VLOOKUP(D1450,Empresas!$D$6:$L$92,7,0)</f>
        <v>Semestral</v>
      </c>
      <c r="I1450" s="138" t="str">
        <f>VLOOKUP(VLOOKUP(D1450&amp;"|"&amp;B1450,Empresas!$I$7:$CB$92,G1450,0),Tablas!$A$3:$B$5,2,0)</f>
        <v>No aplica</v>
      </c>
      <c r="J1450" s="78"/>
      <c r="K1450" s="78"/>
      <c r="L1450" s="78"/>
      <c r="M1450" s="78"/>
      <c r="N1450" s="78"/>
      <c r="O1450" s="78"/>
      <c r="P1450" s="78"/>
      <c r="Q1450" s="78"/>
      <c r="R1450" s="78"/>
      <c r="S1450" s="78"/>
      <c r="T1450" s="78"/>
      <c r="U1450" s="78"/>
      <c r="V1450" s="78" t="str">
        <f>VLOOKUP(D1450,Empresas!$D$7:$CF$91,81,0)</f>
        <v>D</v>
      </c>
      <c r="W1450" s="78" t="str">
        <f>VLOOKUP(D1450,Empresas!$D$7:$M$91,10,0)</f>
        <v>Mype</v>
      </c>
      <c r="X1450" s="69" t="str">
        <f t="shared" si="231"/>
        <v>SI</v>
      </c>
      <c r="Y1450" s="153" t="str">
        <f t="shared" si="232"/>
        <v>No aplica</v>
      </c>
      <c r="Z1450" s="147">
        <f>IF(Y1450="No aplica",0,IF(I1450="no",0,IF(I1450="No aplica",0,IF(I1450="Si",1,IF(I1450="Fisico",1,IF(I1450="Electronico",2,VLOOKUP(C1450&amp;"|"&amp;B1450&amp;"|"&amp;D1450,Empresas!$C$6:$CC$92,G1450+6+1,0)))))))</f>
        <v>0</v>
      </c>
      <c r="AA1450" s="147">
        <f>IF(AND($I1450="Si",J1450=1),1,IF(AND($I1450="Fisico",J1450=1),1,IF(AND(J1450=1,$I1450="Electronico"),2,IF(J1450=1,VLOOKUP($C1450&amp;"|"&amp;$B1450&amp;"|"&amp;$D1450,Empresas!$C$6:$CC$92,$G1450+6+1,0),0))))</f>
        <v>0</v>
      </c>
      <c r="AB1450" s="147">
        <f>IF(AND($I1450="Si",K1450=1),1,IF(AND($I1450="Fisico",K1450=1),1,IF(AND(K1450=1,$I1450="Electronico"),2,IF(K1450=1,VLOOKUP($C1450&amp;"|"&amp;$B1450&amp;"|"&amp;$D1450,Empresas!$C$6:$CC$92,$G1450+6+1,0),0))))</f>
        <v>0</v>
      </c>
      <c r="AC1450" s="147">
        <f>IF(AND($I1450="Si",L1450=1),1,IF(AND($I1450="Fisico",L1450=1),1,IF(AND(L1450=1,$I1450="Electronico"),2,IF(L1450=1,VLOOKUP($C1450&amp;"|"&amp;$B1450&amp;"|"&amp;$D1450,Empresas!$C$6:$CC$92,$G1450+6+1,0),0))))</f>
        <v>0</v>
      </c>
      <c r="AD1450" s="147">
        <f>IF(AND($I1450="Si",M1450=1),1,IF(AND($I1450="Fisico",M1450=1),1,IF(AND(M1450=1,$I1450="Electronico"),2,IF(M1450=1,VLOOKUP($C1450&amp;"|"&amp;$B1450&amp;"|"&amp;$D1450,Empresas!$C$6:$CC$92,$G1450+6+1,0),0))))</f>
        <v>0</v>
      </c>
      <c r="AE1450" s="147">
        <f>IF(AND($I1450="Si",N1450=1),1,IF(AND($I1450="Fisico",N1450=1),1,IF(AND(N1450=1,$I1450="Electronico"),2,IF(N1450=1,VLOOKUP($C1450&amp;"|"&amp;$B1450&amp;"|"&amp;$D1450,Empresas!$C$6:$CC$92,$G1450+6+1,0),0))))</f>
        <v>0</v>
      </c>
      <c r="AF1450" s="147">
        <f>IF(AND($I1450="Si",O1450=1),1,IF(AND($I1450="Fisico",O1450=1),1,IF(AND(O1450=1,$I1450="Electronico"),2,IF(O1450=1,VLOOKUP($C1450&amp;"|"&amp;$B1450&amp;"|"&amp;$D1450,Empresas!$C$6:$CC$92,$G1450+6+1,0),0))))</f>
        <v>0</v>
      </c>
      <c r="AG1450" s="147">
        <f>IF(AND($I1450="Si",P1450=1),1,IF(AND($I1450="Fisico",P1450=1),1,IF(AND(P1450=1,$I1450="Electronico"),2,IF(P1450=1,VLOOKUP($C1450&amp;"|"&amp;$B1450&amp;"|"&amp;$D1450,Empresas!$C$6:$CC$92,$G1450+6+1,0),0))))</f>
        <v>0</v>
      </c>
      <c r="AH1450" s="147">
        <f>IF(AND($I1450="Si",Q1450=1),1,IF(AND($I1450="Fisico",Q1450=1),1,IF(AND(Q1450=1,$I1450="Electronico"),2,IF(Q1450=1,VLOOKUP($C1450&amp;"|"&amp;$B1450&amp;"|"&amp;$D1450,Empresas!$C$6:$CC$92,$G1450+6+1,0),0))))</f>
        <v>0</v>
      </c>
      <c r="AI1450" s="147">
        <f>IF(AND($I1450="Si",R1450=1),1,IF(AND($I1450="Fisico",R1450=1),1,IF(AND(R1450=1,$I1450="Electronico"),2,IF(R1450=1,VLOOKUP($C1450&amp;"|"&amp;$B1450&amp;"|"&amp;$D1450,Empresas!$C$6:$CC$92,$G1450+6+1,0),0))))</f>
        <v>0</v>
      </c>
      <c r="AJ1450" s="147">
        <f>IF(AND($I1450="Si",S1450=1),1,IF(AND($I1450="Fisico",S1450=1),1,IF(AND(S1450=1,$I1450="Electronico"),2,IF(S1450=1,VLOOKUP($C1450&amp;"|"&amp;$B1450&amp;"|"&amp;$D1450,Empresas!$C$6:$CC$92,$G1450+6+1,0),0))))</f>
        <v>0</v>
      </c>
      <c r="AK1450" s="147">
        <f>IF(AND($I1450="Si",T1450=1),1,IF(AND($I1450="Fisico",T1450=1),1,IF(AND(T1450=1,$I1450="Electronico"),2,IF(T1450=1,VLOOKUP($C1450&amp;"|"&amp;$B1450&amp;"|"&amp;$D1450,Empresas!$C$6:$CC$92,$G1450+6+1,0),0))))</f>
        <v>0</v>
      </c>
      <c r="AL1450" s="147">
        <f>IF(AND($I1450="Si",U1450=1),1,IF(AND($I1450="Fisico",U1450=1),1,IF(AND(U1450=1,$I1450="Electronico"),2,IF(U1450=1,VLOOKUP($C1450&amp;"|"&amp;$B1450&amp;"|"&amp;$D1450,Empresas!$C$6:$CC$92,$G1450+6+1,0),0))))</f>
        <v>0</v>
      </c>
      <c r="AM1450" s="149">
        <f t="shared" si="233"/>
        <v>0</v>
      </c>
      <c r="AN1450" s="149">
        <f t="shared" si="234"/>
        <v>0</v>
      </c>
      <c r="AO1450" s="152">
        <f t="shared" si="235"/>
        <v>0</v>
      </c>
    </row>
    <row r="1451" spans="1:41" x14ac:dyDescent="0.25">
      <c r="A1451" s="137" t="str">
        <f>VLOOKUP(D1451,Empresas!$D$7:$F$91,3,0)</f>
        <v>Yulisa</v>
      </c>
      <c r="B1451" s="138" t="str">
        <f>VLOOKUP(D1451,Empresas!$D$7:$G$91,4,0)</f>
        <v>Mireya</v>
      </c>
      <c r="C1451" s="138" t="s">
        <v>544</v>
      </c>
      <c r="D1451" s="138" t="s">
        <v>274</v>
      </c>
      <c r="E1451" s="138" t="str">
        <f>VLOOKUP(D1451,Empresas!$D$7:$E$92,2,0)</f>
        <v>AMIMASA PANADERIA SELECTA S.A.C.</v>
      </c>
      <c r="F1451" s="138" t="s">
        <v>171</v>
      </c>
      <c r="G1451" s="139">
        <f t="shared" si="238"/>
        <v>46</v>
      </c>
      <c r="H1451" s="139" t="str">
        <f>VLOOKUP(D1451,Empresas!$D$6:$L$92,7,0)</f>
        <v>Semestral</v>
      </c>
      <c r="I1451" s="138" t="str">
        <f>VLOOKUP(VLOOKUP(D1451&amp;"|"&amp;B1451,Empresas!$I$7:$CB$92,G1451,0),Tablas!$A$3:$B$5,2,0)</f>
        <v>No aplica</v>
      </c>
      <c r="J1451" s="78"/>
      <c r="K1451" s="78"/>
      <c r="L1451" s="78"/>
      <c r="M1451" s="78"/>
      <c r="N1451" s="78"/>
      <c r="O1451" s="78"/>
      <c r="P1451" s="78"/>
      <c r="Q1451" s="78"/>
      <c r="R1451" s="78"/>
      <c r="S1451" s="78"/>
      <c r="T1451" s="78"/>
      <c r="U1451" s="78"/>
      <c r="V1451" s="78" t="str">
        <f>VLOOKUP(D1451,Empresas!$D$7:$CF$91,81,0)</f>
        <v>D</v>
      </c>
      <c r="W1451" s="78" t="str">
        <f>VLOOKUP(D1451,Empresas!$D$7:$M$91,10,0)</f>
        <v>Mype</v>
      </c>
      <c r="X1451" s="69" t="str">
        <f t="shared" si="231"/>
        <v>SI</v>
      </c>
      <c r="Y1451" s="153" t="str">
        <f t="shared" si="232"/>
        <v>No aplica</v>
      </c>
      <c r="Z1451" s="147">
        <f>IF(Y1451="No aplica",0,IF(I1451="no",0,IF(I1451="No aplica",0,IF(I1451="Si",1,IF(I1451="Fisico",1,IF(I1451="Electronico",2,VLOOKUP(C1451&amp;"|"&amp;B1451&amp;"|"&amp;D1451,Empresas!$C$6:$CC$92,G1451+6+1,0)))))))</f>
        <v>0</v>
      </c>
      <c r="AA1451" s="147">
        <f>IF(AND($I1451="Si",J1451=1),1,IF(AND($I1451="Fisico",J1451=1),1,IF(AND(J1451=1,$I1451="Electronico"),2,IF(J1451=1,VLOOKUP($C1451&amp;"|"&amp;$B1451&amp;"|"&amp;$D1451,Empresas!$C$6:$CC$92,$G1451+6+1,0),0))))</f>
        <v>0</v>
      </c>
      <c r="AB1451" s="147">
        <f>IF(AND($I1451="Si",K1451=1),1,IF(AND($I1451="Fisico",K1451=1),1,IF(AND(K1451=1,$I1451="Electronico"),2,IF(K1451=1,VLOOKUP($C1451&amp;"|"&amp;$B1451&amp;"|"&amp;$D1451,Empresas!$C$6:$CC$92,$G1451+6+1,0),0))))</f>
        <v>0</v>
      </c>
      <c r="AC1451" s="147">
        <f>IF(AND($I1451="Si",L1451=1),1,IF(AND($I1451="Fisico",L1451=1),1,IF(AND(L1451=1,$I1451="Electronico"),2,IF(L1451=1,VLOOKUP($C1451&amp;"|"&amp;$B1451&amp;"|"&amp;$D1451,Empresas!$C$6:$CC$92,$G1451+6+1,0),0))))</f>
        <v>0</v>
      </c>
      <c r="AD1451" s="147">
        <f>IF(AND($I1451="Si",M1451=1),1,IF(AND($I1451="Fisico",M1451=1),1,IF(AND(M1451=1,$I1451="Electronico"),2,IF(M1451=1,VLOOKUP($C1451&amp;"|"&amp;$B1451&amp;"|"&amp;$D1451,Empresas!$C$6:$CC$92,$G1451+6+1,0),0))))</f>
        <v>0</v>
      </c>
      <c r="AE1451" s="147">
        <f>IF(AND($I1451="Si",N1451=1),1,IF(AND($I1451="Fisico",N1451=1),1,IF(AND(N1451=1,$I1451="Electronico"),2,IF(N1451=1,VLOOKUP($C1451&amp;"|"&amp;$B1451&amp;"|"&amp;$D1451,Empresas!$C$6:$CC$92,$G1451+6+1,0),0))))</f>
        <v>0</v>
      </c>
      <c r="AF1451" s="147">
        <f>IF(AND($I1451="Si",O1451=1),1,IF(AND($I1451="Fisico",O1451=1),1,IF(AND(O1451=1,$I1451="Electronico"),2,IF(O1451=1,VLOOKUP($C1451&amp;"|"&amp;$B1451&amp;"|"&amp;$D1451,Empresas!$C$6:$CC$92,$G1451+6+1,0),0))))</f>
        <v>0</v>
      </c>
      <c r="AG1451" s="147">
        <f>IF(AND($I1451="Si",P1451=1),1,IF(AND($I1451="Fisico",P1451=1),1,IF(AND(P1451=1,$I1451="Electronico"),2,IF(P1451=1,VLOOKUP($C1451&amp;"|"&amp;$B1451&amp;"|"&amp;$D1451,Empresas!$C$6:$CC$92,$G1451+6+1,0),0))))</f>
        <v>0</v>
      </c>
      <c r="AH1451" s="147">
        <f>IF(AND($I1451="Si",Q1451=1),1,IF(AND($I1451="Fisico",Q1451=1),1,IF(AND(Q1451=1,$I1451="Electronico"),2,IF(Q1451=1,VLOOKUP($C1451&amp;"|"&amp;$B1451&amp;"|"&amp;$D1451,Empresas!$C$6:$CC$92,$G1451+6+1,0),0))))</f>
        <v>0</v>
      </c>
      <c r="AI1451" s="147">
        <f>IF(AND($I1451="Si",R1451=1),1,IF(AND($I1451="Fisico",R1451=1),1,IF(AND(R1451=1,$I1451="Electronico"),2,IF(R1451=1,VLOOKUP($C1451&amp;"|"&amp;$B1451&amp;"|"&amp;$D1451,Empresas!$C$6:$CC$92,$G1451+6+1,0),0))))</f>
        <v>0</v>
      </c>
      <c r="AJ1451" s="147">
        <f>IF(AND($I1451="Si",S1451=1),1,IF(AND($I1451="Fisico",S1451=1),1,IF(AND(S1451=1,$I1451="Electronico"),2,IF(S1451=1,VLOOKUP($C1451&amp;"|"&amp;$B1451&amp;"|"&amp;$D1451,Empresas!$C$6:$CC$92,$G1451+6+1,0),0))))</f>
        <v>0</v>
      </c>
      <c r="AK1451" s="147">
        <f>IF(AND($I1451="Si",T1451=1),1,IF(AND($I1451="Fisico",T1451=1),1,IF(AND(T1451=1,$I1451="Electronico"),2,IF(T1451=1,VLOOKUP($C1451&amp;"|"&amp;$B1451&amp;"|"&amp;$D1451,Empresas!$C$6:$CC$92,$G1451+6+1,0),0))))</f>
        <v>0</v>
      </c>
      <c r="AL1451" s="147">
        <f>IF(AND($I1451="Si",U1451=1),1,IF(AND($I1451="Fisico",U1451=1),1,IF(AND(U1451=1,$I1451="Electronico"),2,IF(U1451=1,VLOOKUP($C1451&amp;"|"&amp;$B1451&amp;"|"&amp;$D1451,Empresas!$C$6:$CC$92,$G1451+6+1,0),0))))</f>
        <v>0</v>
      </c>
      <c r="AM1451" s="149">
        <f t="shared" si="233"/>
        <v>0</v>
      </c>
      <c r="AN1451" s="149">
        <f t="shared" si="234"/>
        <v>0</v>
      </c>
      <c r="AO1451" s="152">
        <f t="shared" si="235"/>
        <v>0</v>
      </c>
    </row>
    <row r="1452" spans="1:41" x14ac:dyDescent="0.25">
      <c r="A1452" s="140" t="str">
        <f>VLOOKUP(D1452,Empresas!$D$7:$F$91,3,0)</f>
        <v>Yulisa</v>
      </c>
      <c r="B1452" s="141" t="str">
        <f>VLOOKUP(D1452,Empresas!$D$7:$G$91,4,0)</f>
        <v>Mireya</v>
      </c>
      <c r="C1452" s="141" t="s">
        <v>544</v>
      </c>
      <c r="D1452" s="141" t="s">
        <v>274</v>
      </c>
      <c r="E1452" s="141" t="str">
        <f>VLOOKUP(D1452,Empresas!$D$7:$E$92,2,0)</f>
        <v>AMIMASA PANADERIA SELECTA S.A.C.</v>
      </c>
      <c r="F1452" s="141" t="s">
        <v>172</v>
      </c>
      <c r="G1452" s="142">
        <f>+Empresas!$BF$2</f>
        <v>50</v>
      </c>
      <c r="H1452" s="142" t="str">
        <f>VLOOKUP(D1452,Empresas!$D$6:$L$92,7,0)</f>
        <v>Semestral</v>
      </c>
      <c r="I1452" s="141" t="str">
        <f>VLOOKUP(VLOOKUP(D1452&amp;"|"&amp;B1452,Empresas!$I$7:$CB$92,G1452,0),Tablas!$A$8:$B$10,2,0)</f>
        <v>Electronico</v>
      </c>
      <c r="J1452" s="78">
        <v>1</v>
      </c>
      <c r="K1452" s="78">
        <v>1</v>
      </c>
      <c r="L1452" s="78">
        <v>1</v>
      </c>
      <c r="M1452" s="78">
        <v>1</v>
      </c>
      <c r="N1452" s="78">
        <v>1</v>
      </c>
      <c r="O1452" s="78">
        <v>1</v>
      </c>
      <c r="P1452" s="78">
        <v>1</v>
      </c>
      <c r="Q1452" s="78">
        <v>1</v>
      </c>
      <c r="R1452" s="78"/>
      <c r="S1452" s="78"/>
      <c r="T1452" s="78"/>
      <c r="U1452" s="78"/>
      <c r="V1452" s="78" t="str">
        <f>VLOOKUP(D1452,Empresas!$D$7:$CF$91,81,0)</f>
        <v>D</v>
      </c>
      <c r="W1452" s="78" t="str">
        <f>VLOOKUP(D1452,Empresas!$D$7:$M$91,10,0)</f>
        <v>Mype</v>
      </c>
      <c r="X1452" s="69" t="str">
        <f t="shared" si="231"/>
        <v>SI</v>
      </c>
      <c r="Y1452" s="153" t="str">
        <f t="shared" si="232"/>
        <v>Si aplica</v>
      </c>
      <c r="Z1452" s="147">
        <f>IF(Y1452="No aplica",0,IF(I1452="no",0,IF(I1452="No aplica",0,IF(I1452="Si",1,IF(I1452="Fisico",1,IF(I1452="Electronico",2,VLOOKUP(C1452&amp;"|"&amp;B1452&amp;"|"&amp;D1452,Empresas!$C$6:$CC$92,G1452+6+1,0)))))))</f>
        <v>2</v>
      </c>
      <c r="AA1452" s="147">
        <f>IF(AND($I1452="Si",J1452=1),1,IF(AND($I1452="Fisico",J1452=1),1,IF(AND(J1452=1,$I1452="Electronico"),2,IF(J1452=1,VLOOKUP($C1452&amp;"|"&amp;$B1452&amp;"|"&amp;$D1452,Empresas!$C$6:$CC$92,$G1452+6+1,0),0))))</f>
        <v>2</v>
      </c>
      <c r="AB1452" s="147">
        <f>IF(AND($I1452="Si",K1452=1),1,IF(AND($I1452="Fisico",K1452=1),1,IF(AND(K1452=1,$I1452="Electronico"),2,IF(K1452=1,VLOOKUP($C1452&amp;"|"&amp;$B1452&amp;"|"&amp;$D1452,Empresas!$C$6:$CC$92,$G1452+6+1,0),0))))</f>
        <v>2</v>
      </c>
      <c r="AC1452" s="147">
        <f>IF(AND($I1452="Si",L1452=1),1,IF(AND($I1452="Fisico",L1452=1),1,IF(AND(L1452=1,$I1452="Electronico"),2,IF(L1452=1,VLOOKUP($C1452&amp;"|"&amp;$B1452&amp;"|"&amp;$D1452,Empresas!$C$6:$CC$92,$G1452+6+1,0),0))))</f>
        <v>2</v>
      </c>
      <c r="AD1452" s="147">
        <f>IF(AND($I1452="Si",M1452=1),1,IF(AND($I1452="Fisico",M1452=1),1,IF(AND(M1452=1,$I1452="Electronico"),2,IF(M1452=1,VLOOKUP($C1452&amp;"|"&amp;$B1452&amp;"|"&amp;$D1452,Empresas!$C$6:$CC$92,$G1452+6+1,0),0))))</f>
        <v>2</v>
      </c>
      <c r="AE1452" s="147">
        <f>IF(AND($I1452="Si",N1452=1),1,IF(AND($I1452="Fisico",N1452=1),1,IF(AND(N1452=1,$I1452="Electronico"),2,IF(N1452=1,VLOOKUP($C1452&amp;"|"&amp;$B1452&amp;"|"&amp;$D1452,Empresas!$C$6:$CC$92,$G1452+6+1,0),0))))</f>
        <v>2</v>
      </c>
      <c r="AF1452" s="147">
        <f>IF(AND($I1452="Si",O1452=1),1,IF(AND($I1452="Fisico",O1452=1),1,IF(AND(O1452=1,$I1452="Electronico"),2,IF(O1452=1,VLOOKUP($C1452&amp;"|"&amp;$B1452&amp;"|"&amp;$D1452,Empresas!$C$6:$CC$92,$G1452+6+1,0),0))))</f>
        <v>2</v>
      </c>
      <c r="AG1452" s="147">
        <f>IF(AND($I1452="Si",P1452=1),1,IF(AND($I1452="Fisico",P1452=1),1,IF(AND(P1452=1,$I1452="Electronico"),2,IF(P1452=1,VLOOKUP($C1452&amp;"|"&amp;$B1452&amp;"|"&amp;$D1452,Empresas!$C$6:$CC$92,$G1452+6+1,0),0))))</f>
        <v>2</v>
      </c>
      <c r="AH1452" s="147">
        <f>IF(AND($I1452="Si",Q1452=1),1,IF(AND($I1452="Fisico",Q1452=1),1,IF(AND(Q1452=1,$I1452="Electronico"),2,IF(Q1452=1,VLOOKUP($C1452&amp;"|"&amp;$B1452&amp;"|"&amp;$D1452,Empresas!$C$6:$CC$92,$G1452+6+1,0),0))))</f>
        <v>2</v>
      </c>
      <c r="AI1452" s="147">
        <f>IF(AND($I1452="Si",R1452=1),1,IF(AND($I1452="Fisico",R1452=1),1,IF(AND(R1452=1,$I1452="Electronico"),2,IF(R1452=1,VLOOKUP($C1452&amp;"|"&amp;$B1452&amp;"|"&amp;$D1452,Empresas!$C$6:$CC$92,$G1452+6+1,0),0))))</f>
        <v>0</v>
      </c>
      <c r="AJ1452" s="147">
        <f>IF(AND($I1452="Si",S1452=1),1,IF(AND($I1452="Fisico",S1452=1),1,IF(AND(S1452=1,$I1452="Electronico"),2,IF(S1452=1,VLOOKUP($C1452&amp;"|"&amp;$B1452&amp;"|"&amp;$D1452,Empresas!$C$6:$CC$92,$G1452+6+1,0),0))))</f>
        <v>0</v>
      </c>
      <c r="AK1452" s="147">
        <f>IF(AND($I1452="Si",T1452=1),1,IF(AND($I1452="Fisico",T1452=1),1,IF(AND(T1452=1,$I1452="Electronico"),2,IF(T1452=1,VLOOKUP($C1452&amp;"|"&amp;$B1452&amp;"|"&amp;$D1452,Empresas!$C$6:$CC$92,$G1452+6+1,0),0))))</f>
        <v>0</v>
      </c>
      <c r="AL1452" s="147">
        <f>IF(AND($I1452="Si",U1452=1),1,IF(AND($I1452="Fisico",U1452=1),1,IF(AND(U1452=1,$I1452="Electronico"),2,IF(U1452=1,VLOOKUP($C1452&amp;"|"&amp;$B1452&amp;"|"&amp;$D1452,Empresas!$C$6:$CC$92,$G1452+6+1,0),0))))</f>
        <v>0</v>
      </c>
      <c r="AM1452" s="149">
        <f t="shared" si="233"/>
        <v>16</v>
      </c>
      <c r="AN1452" s="149">
        <f t="shared" si="234"/>
        <v>16</v>
      </c>
      <c r="AO1452" s="152">
        <f t="shared" si="235"/>
        <v>1</v>
      </c>
    </row>
    <row r="1453" spans="1:41" x14ac:dyDescent="0.25">
      <c r="A1453" s="140" t="str">
        <f>VLOOKUP(D1453,Empresas!$D$7:$F$91,3,0)</f>
        <v>Yulisa</v>
      </c>
      <c r="B1453" s="141" t="str">
        <f>VLOOKUP(D1453,Empresas!$D$7:$G$91,4,0)</f>
        <v>Mireya</v>
      </c>
      <c r="C1453" s="141" t="s">
        <v>544</v>
      </c>
      <c r="D1453" s="141" t="s">
        <v>274</v>
      </c>
      <c r="E1453" s="141" t="str">
        <f>VLOOKUP(D1453,Empresas!$D$7:$E$92,2,0)</f>
        <v>AMIMASA PANADERIA SELECTA S.A.C.</v>
      </c>
      <c r="F1453" s="141" t="s">
        <v>173</v>
      </c>
      <c r="G1453" s="142">
        <f>+G1452+1</f>
        <v>51</v>
      </c>
      <c r="H1453" s="142" t="str">
        <f>VLOOKUP(D1453,Empresas!$D$6:$L$92,7,0)</f>
        <v>Semestral</v>
      </c>
      <c r="I1453" s="141" t="str">
        <f>VLOOKUP(VLOOKUP(D1453&amp;"|"&amp;B1453,Empresas!$I$7:$CB$92,G1453,0),Tablas!$A$8:$B$10,2,0)</f>
        <v>Electronico</v>
      </c>
      <c r="J1453" s="78">
        <v>1</v>
      </c>
      <c r="K1453" s="78">
        <v>1</v>
      </c>
      <c r="L1453" s="78">
        <v>1</v>
      </c>
      <c r="M1453" s="78">
        <v>1</v>
      </c>
      <c r="N1453" s="78">
        <v>1</v>
      </c>
      <c r="O1453" s="78">
        <v>1</v>
      </c>
      <c r="P1453" s="78">
        <v>1</v>
      </c>
      <c r="Q1453" s="78">
        <v>1</v>
      </c>
      <c r="R1453" s="78"/>
      <c r="S1453" s="78"/>
      <c r="T1453" s="78"/>
      <c r="U1453" s="78"/>
      <c r="V1453" s="78" t="str">
        <f>VLOOKUP(D1453,Empresas!$D$7:$CF$91,81,0)</f>
        <v>D</v>
      </c>
      <c r="W1453" s="78" t="str">
        <f>VLOOKUP(D1453,Empresas!$D$7:$M$91,10,0)</f>
        <v>Mype</v>
      </c>
      <c r="X1453" s="69" t="str">
        <f t="shared" si="231"/>
        <v>SI</v>
      </c>
      <c r="Y1453" s="153" t="str">
        <f t="shared" si="232"/>
        <v>Si aplica</v>
      </c>
      <c r="Z1453" s="147">
        <f>IF(Y1453="No aplica",0,IF(I1453="no",0,IF(I1453="No aplica",0,IF(I1453="Si",1,IF(I1453="Fisico",1,IF(I1453="Electronico",2,VLOOKUP(C1453&amp;"|"&amp;B1453&amp;"|"&amp;D1453,Empresas!$C$6:$CC$92,G1453+6+1,0)))))))</f>
        <v>2</v>
      </c>
      <c r="AA1453" s="147">
        <f>IF(AND($I1453="Si",J1453=1),1,IF(AND($I1453="Fisico",J1453=1),1,IF(AND(J1453=1,$I1453="Electronico"),2,IF(J1453=1,VLOOKUP($C1453&amp;"|"&amp;$B1453&amp;"|"&amp;$D1453,Empresas!$C$6:$CC$92,$G1453+6+1,0),0))))</f>
        <v>2</v>
      </c>
      <c r="AB1453" s="147">
        <f>IF(AND($I1453="Si",K1453=1),1,IF(AND($I1453="Fisico",K1453=1),1,IF(AND(K1453=1,$I1453="Electronico"),2,IF(K1453=1,VLOOKUP($C1453&amp;"|"&amp;$B1453&amp;"|"&amp;$D1453,Empresas!$C$6:$CC$92,$G1453+6+1,0),0))))</f>
        <v>2</v>
      </c>
      <c r="AC1453" s="147">
        <f>IF(AND($I1453="Si",L1453=1),1,IF(AND($I1453="Fisico",L1453=1),1,IF(AND(L1453=1,$I1453="Electronico"),2,IF(L1453=1,VLOOKUP($C1453&amp;"|"&amp;$B1453&amp;"|"&amp;$D1453,Empresas!$C$6:$CC$92,$G1453+6+1,0),0))))</f>
        <v>2</v>
      </c>
      <c r="AD1453" s="147">
        <f>IF(AND($I1453="Si",M1453=1),1,IF(AND($I1453="Fisico",M1453=1),1,IF(AND(M1453=1,$I1453="Electronico"),2,IF(M1453=1,VLOOKUP($C1453&amp;"|"&amp;$B1453&amp;"|"&amp;$D1453,Empresas!$C$6:$CC$92,$G1453+6+1,0),0))))</f>
        <v>2</v>
      </c>
      <c r="AE1453" s="147">
        <f>IF(AND($I1453="Si",N1453=1),1,IF(AND($I1453="Fisico",N1453=1),1,IF(AND(N1453=1,$I1453="Electronico"),2,IF(N1453=1,VLOOKUP($C1453&amp;"|"&amp;$B1453&amp;"|"&amp;$D1453,Empresas!$C$6:$CC$92,$G1453+6+1,0),0))))</f>
        <v>2</v>
      </c>
      <c r="AF1453" s="147">
        <f>IF(AND($I1453="Si",O1453=1),1,IF(AND($I1453="Fisico",O1453=1),1,IF(AND(O1453=1,$I1453="Electronico"),2,IF(O1453=1,VLOOKUP($C1453&amp;"|"&amp;$B1453&amp;"|"&amp;$D1453,Empresas!$C$6:$CC$92,$G1453+6+1,0),0))))</f>
        <v>2</v>
      </c>
      <c r="AG1453" s="147">
        <f>IF(AND($I1453="Si",P1453=1),1,IF(AND($I1453="Fisico",P1453=1),1,IF(AND(P1453=1,$I1453="Electronico"),2,IF(P1453=1,VLOOKUP($C1453&amp;"|"&amp;$B1453&amp;"|"&amp;$D1453,Empresas!$C$6:$CC$92,$G1453+6+1,0),0))))</f>
        <v>2</v>
      </c>
      <c r="AH1453" s="147">
        <f>IF(AND($I1453="Si",Q1453=1),1,IF(AND($I1453="Fisico",Q1453=1),1,IF(AND(Q1453=1,$I1453="Electronico"),2,IF(Q1453=1,VLOOKUP($C1453&amp;"|"&amp;$B1453&amp;"|"&amp;$D1453,Empresas!$C$6:$CC$92,$G1453+6+1,0),0))))</f>
        <v>2</v>
      </c>
      <c r="AI1453" s="147">
        <f>IF(AND($I1453="Si",R1453=1),1,IF(AND($I1453="Fisico",R1453=1),1,IF(AND(R1453=1,$I1453="Electronico"),2,IF(R1453=1,VLOOKUP($C1453&amp;"|"&amp;$B1453&amp;"|"&amp;$D1453,Empresas!$C$6:$CC$92,$G1453+6+1,0),0))))</f>
        <v>0</v>
      </c>
      <c r="AJ1453" s="147">
        <f>IF(AND($I1453="Si",S1453=1),1,IF(AND($I1453="Fisico",S1453=1),1,IF(AND(S1453=1,$I1453="Electronico"),2,IF(S1453=1,VLOOKUP($C1453&amp;"|"&amp;$B1453&amp;"|"&amp;$D1453,Empresas!$C$6:$CC$92,$G1453+6+1,0),0))))</f>
        <v>0</v>
      </c>
      <c r="AK1453" s="147">
        <f>IF(AND($I1453="Si",T1453=1),1,IF(AND($I1453="Fisico",T1453=1),1,IF(AND(T1453=1,$I1453="Electronico"),2,IF(T1453=1,VLOOKUP($C1453&amp;"|"&amp;$B1453&amp;"|"&amp;$D1453,Empresas!$C$6:$CC$92,$G1453+6+1,0),0))))</f>
        <v>0</v>
      </c>
      <c r="AL1453" s="147">
        <f>IF(AND($I1453="Si",U1453=1),1,IF(AND($I1453="Fisico",U1453=1),1,IF(AND(U1453=1,$I1453="Electronico"),2,IF(U1453=1,VLOOKUP($C1453&amp;"|"&amp;$B1453&amp;"|"&amp;$D1453,Empresas!$C$6:$CC$92,$G1453+6+1,0),0))))</f>
        <v>0</v>
      </c>
      <c r="AM1453" s="149">
        <f t="shared" si="233"/>
        <v>16</v>
      </c>
      <c r="AN1453" s="149">
        <f t="shared" si="234"/>
        <v>16</v>
      </c>
      <c r="AO1453" s="152">
        <f t="shared" si="235"/>
        <v>1</v>
      </c>
    </row>
    <row r="1454" spans="1:41" x14ac:dyDescent="0.25">
      <c r="A1454" s="140" t="str">
        <f>VLOOKUP(D1454,Empresas!$D$7:$F$91,3,0)</f>
        <v>Yulisa</v>
      </c>
      <c r="B1454" s="141" t="str">
        <f>VLOOKUP(D1454,Empresas!$D$7:$G$91,4,0)</f>
        <v>Mireya</v>
      </c>
      <c r="C1454" s="141" t="s">
        <v>544</v>
      </c>
      <c r="D1454" s="141" t="s">
        <v>274</v>
      </c>
      <c r="E1454" s="141" t="str">
        <f>VLOOKUP(D1454,Empresas!$D$7:$E$92,2,0)</f>
        <v>AMIMASA PANADERIA SELECTA S.A.C.</v>
      </c>
      <c r="F1454" s="141" t="s">
        <v>174</v>
      </c>
      <c r="G1454" s="142">
        <f t="shared" ref="G1454:G1462" si="239">+G1453+1</f>
        <v>52</v>
      </c>
      <c r="H1454" s="142" t="str">
        <f>VLOOKUP(D1454,Empresas!$D$6:$L$92,7,0)</f>
        <v>Semestral</v>
      </c>
      <c r="I1454" s="141" t="str">
        <f>VLOOKUP(VLOOKUP(D1454&amp;"|"&amp;B1454,Empresas!$I$7:$CB$92,G1454,0),Tablas!$A$8:$B$10,2,0)</f>
        <v>No aplica</v>
      </c>
      <c r="J1454" s="78"/>
      <c r="K1454" s="78"/>
      <c r="L1454" s="78"/>
      <c r="M1454" s="78"/>
      <c r="N1454" s="78"/>
      <c r="O1454" s="78"/>
      <c r="P1454" s="78"/>
      <c r="Q1454" s="78"/>
      <c r="R1454" s="78"/>
      <c r="S1454" s="78"/>
      <c r="T1454" s="78"/>
      <c r="U1454" s="78"/>
      <c r="V1454" s="78" t="str">
        <f>VLOOKUP(D1454,Empresas!$D$7:$CF$91,81,0)</f>
        <v>D</v>
      </c>
      <c r="W1454" s="78" t="str">
        <f>VLOOKUP(D1454,Empresas!$D$7:$M$91,10,0)</f>
        <v>Mype</v>
      </c>
      <c r="X1454" s="69" t="str">
        <f t="shared" si="231"/>
        <v>SI</v>
      </c>
      <c r="Y1454" s="153" t="str">
        <f t="shared" si="232"/>
        <v>No aplica</v>
      </c>
      <c r="Z1454" s="147">
        <f>IF(Y1454="No aplica",0,IF(I1454="no",0,IF(I1454="No aplica",0,IF(I1454="Si",1,IF(I1454="Fisico",1,IF(I1454="Electronico",2,VLOOKUP(C1454&amp;"|"&amp;B1454&amp;"|"&amp;D1454,Empresas!$C$6:$CC$92,G1454+6+1,0)))))))</f>
        <v>0</v>
      </c>
      <c r="AA1454" s="147">
        <f>IF(AND($I1454="Si",J1454=1),1,IF(AND($I1454="Fisico",J1454=1),1,IF(AND(J1454=1,$I1454="Electronico"),2,IF(J1454=1,VLOOKUP($C1454&amp;"|"&amp;$B1454&amp;"|"&amp;$D1454,Empresas!$C$6:$CC$92,$G1454+6+1,0),0))))</f>
        <v>0</v>
      </c>
      <c r="AB1454" s="147">
        <f>IF(AND($I1454="Si",K1454=1),1,IF(AND($I1454="Fisico",K1454=1),1,IF(AND(K1454=1,$I1454="Electronico"),2,IF(K1454=1,VLOOKUP($C1454&amp;"|"&amp;$B1454&amp;"|"&amp;$D1454,Empresas!$C$6:$CC$92,$G1454+6+1,0),0))))</f>
        <v>0</v>
      </c>
      <c r="AC1454" s="147">
        <f>IF(AND($I1454="Si",L1454=1),1,IF(AND($I1454="Fisico",L1454=1),1,IF(AND(L1454=1,$I1454="Electronico"),2,IF(L1454=1,VLOOKUP($C1454&amp;"|"&amp;$B1454&amp;"|"&amp;$D1454,Empresas!$C$6:$CC$92,$G1454+6+1,0),0))))</f>
        <v>0</v>
      </c>
      <c r="AD1454" s="147">
        <f>IF(AND($I1454="Si",M1454=1),1,IF(AND($I1454="Fisico",M1454=1),1,IF(AND(M1454=1,$I1454="Electronico"),2,IF(M1454=1,VLOOKUP($C1454&amp;"|"&amp;$B1454&amp;"|"&amp;$D1454,Empresas!$C$6:$CC$92,$G1454+6+1,0),0))))</f>
        <v>0</v>
      </c>
      <c r="AE1454" s="147">
        <f>IF(AND($I1454="Si",N1454=1),1,IF(AND($I1454="Fisico",N1454=1),1,IF(AND(N1454=1,$I1454="Electronico"),2,IF(N1454=1,VLOOKUP($C1454&amp;"|"&amp;$B1454&amp;"|"&amp;$D1454,Empresas!$C$6:$CC$92,$G1454+6+1,0),0))))</f>
        <v>0</v>
      </c>
      <c r="AF1454" s="147">
        <f>IF(AND($I1454="Si",O1454=1),1,IF(AND($I1454="Fisico",O1454=1),1,IF(AND(O1454=1,$I1454="Electronico"),2,IF(O1454=1,VLOOKUP($C1454&amp;"|"&amp;$B1454&amp;"|"&amp;$D1454,Empresas!$C$6:$CC$92,$G1454+6+1,0),0))))</f>
        <v>0</v>
      </c>
      <c r="AG1454" s="147">
        <f>IF(AND($I1454="Si",P1454=1),1,IF(AND($I1454="Fisico",P1454=1),1,IF(AND(P1454=1,$I1454="Electronico"),2,IF(P1454=1,VLOOKUP($C1454&amp;"|"&amp;$B1454&amp;"|"&amp;$D1454,Empresas!$C$6:$CC$92,$G1454+6+1,0),0))))</f>
        <v>0</v>
      </c>
      <c r="AH1454" s="147">
        <f>IF(AND($I1454="Si",Q1454=1),1,IF(AND($I1454="Fisico",Q1454=1),1,IF(AND(Q1454=1,$I1454="Electronico"),2,IF(Q1454=1,VLOOKUP($C1454&amp;"|"&amp;$B1454&amp;"|"&amp;$D1454,Empresas!$C$6:$CC$92,$G1454+6+1,0),0))))</f>
        <v>0</v>
      </c>
      <c r="AI1454" s="147">
        <f>IF(AND($I1454="Si",R1454=1),1,IF(AND($I1454="Fisico",R1454=1),1,IF(AND(R1454=1,$I1454="Electronico"),2,IF(R1454=1,VLOOKUP($C1454&amp;"|"&amp;$B1454&amp;"|"&amp;$D1454,Empresas!$C$6:$CC$92,$G1454+6+1,0),0))))</f>
        <v>0</v>
      </c>
      <c r="AJ1454" s="147">
        <f>IF(AND($I1454="Si",S1454=1),1,IF(AND($I1454="Fisico",S1454=1),1,IF(AND(S1454=1,$I1454="Electronico"),2,IF(S1454=1,VLOOKUP($C1454&amp;"|"&amp;$B1454&amp;"|"&amp;$D1454,Empresas!$C$6:$CC$92,$G1454+6+1,0),0))))</f>
        <v>0</v>
      </c>
      <c r="AK1454" s="147">
        <f>IF(AND($I1454="Si",T1454=1),1,IF(AND($I1454="Fisico",T1454=1),1,IF(AND(T1454=1,$I1454="Electronico"),2,IF(T1454=1,VLOOKUP($C1454&amp;"|"&amp;$B1454&amp;"|"&amp;$D1454,Empresas!$C$6:$CC$92,$G1454+6+1,0),0))))</f>
        <v>0</v>
      </c>
      <c r="AL1454" s="147">
        <f>IF(AND($I1454="Si",U1454=1),1,IF(AND($I1454="Fisico",U1454=1),1,IF(AND(U1454=1,$I1454="Electronico"),2,IF(U1454=1,VLOOKUP($C1454&amp;"|"&amp;$B1454&amp;"|"&amp;$D1454,Empresas!$C$6:$CC$92,$G1454+6+1,0),0))))</f>
        <v>0</v>
      </c>
      <c r="AM1454" s="149">
        <f t="shared" si="233"/>
        <v>0</v>
      </c>
      <c r="AN1454" s="149">
        <f t="shared" si="234"/>
        <v>0</v>
      </c>
      <c r="AO1454" s="152">
        <f t="shared" si="235"/>
        <v>0</v>
      </c>
    </row>
    <row r="1455" spans="1:41" x14ac:dyDescent="0.25">
      <c r="A1455" s="140" t="str">
        <f>VLOOKUP(D1455,Empresas!$D$7:$F$91,3,0)</f>
        <v>Yulisa</v>
      </c>
      <c r="B1455" s="141" t="str">
        <f>VLOOKUP(D1455,Empresas!$D$7:$G$91,4,0)</f>
        <v>Mireya</v>
      </c>
      <c r="C1455" s="141" t="s">
        <v>544</v>
      </c>
      <c r="D1455" s="141" t="s">
        <v>274</v>
      </c>
      <c r="E1455" s="141" t="str">
        <f>VLOOKUP(D1455,Empresas!$D$7:$E$92,2,0)</f>
        <v>AMIMASA PANADERIA SELECTA S.A.C.</v>
      </c>
      <c r="F1455" s="141" t="s">
        <v>175</v>
      </c>
      <c r="G1455" s="142">
        <f t="shared" si="239"/>
        <v>53</v>
      </c>
      <c r="H1455" s="142" t="str">
        <f>VLOOKUP(D1455,Empresas!$D$6:$L$92,7,0)</f>
        <v>Semestral</v>
      </c>
      <c r="I1455" s="141" t="str">
        <f>VLOOKUP(VLOOKUP(D1455&amp;"|"&amp;B1455,Empresas!$I$7:$CB$92,G1455,0),Tablas!$A$8:$B$10,2,0)</f>
        <v>Fisico</v>
      </c>
      <c r="J1455" s="78">
        <v>2</v>
      </c>
      <c r="K1455" s="78">
        <v>2</v>
      </c>
      <c r="L1455" s="78">
        <v>2</v>
      </c>
      <c r="M1455" s="78">
        <v>2</v>
      </c>
      <c r="N1455" s="78">
        <v>2</v>
      </c>
      <c r="O1455" s="78">
        <v>2</v>
      </c>
      <c r="P1455" s="78">
        <v>2</v>
      </c>
      <c r="Q1455" s="78">
        <v>2</v>
      </c>
      <c r="R1455" s="78"/>
      <c r="S1455" s="78"/>
      <c r="T1455" s="78"/>
      <c r="U1455" s="78"/>
      <c r="V1455" s="78" t="str">
        <f>VLOOKUP(D1455,Empresas!$D$7:$CF$91,81,0)</f>
        <v>D</v>
      </c>
      <c r="W1455" s="78" t="str">
        <f>VLOOKUP(D1455,Empresas!$D$7:$M$91,10,0)</f>
        <v>Mype</v>
      </c>
      <c r="X1455" s="69" t="str">
        <f t="shared" si="231"/>
        <v>SI</v>
      </c>
      <c r="Y1455" s="153" t="str">
        <f t="shared" si="232"/>
        <v>Si aplica</v>
      </c>
      <c r="Z1455" s="147">
        <f>IF(Y1455="No aplica",0,IF(I1455="no",0,IF(I1455="No aplica",0,IF(I1455="Si",1,IF(I1455="Fisico",1,IF(I1455="Electronico",2,VLOOKUP(C1455&amp;"|"&amp;B1455&amp;"|"&amp;D1455,Empresas!$C$6:$CC$92,G1455+6+1,0)))))))</f>
        <v>1</v>
      </c>
      <c r="AA1455" s="147">
        <f>IF(AND($I1455="Si",J1455=1),1,IF(AND($I1455="Fisico",J1455=1),1,IF(AND(J1455=1,$I1455="Electronico"),2,IF(J1455=1,VLOOKUP($C1455&amp;"|"&amp;$B1455&amp;"|"&amp;$D1455,Empresas!$C$6:$CC$92,$G1455+6+1,0),0))))</f>
        <v>0</v>
      </c>
      <c r="AB1455" s="147">
        <f>IF(AND($I1455="Si",K1455=1),1,IF(AND($I1455="Fisico",K1455=1),1,IF(AND(K1455=1,$I1455="Electronico"),2,IF(K1455=1,VLOOKUP($C1455&amp;"|"&amp;$B1455&amp;"|"&amp;$D1455,Empresas!$C$6:$CC$92,$G1455+6+1,0),0))))</f>
        <v>0</v>
      </c>
      <c r="AC1455" s="147">
        <f>IF(AND($I1455="Si",L1455=1),1,IF(AND($I1455="Fisico",L1455=1),1,IF(AND(L1455=1,$I1455="Electronico"),2,IF(L1455=1,VLOOKUP($C1455&amp;"|"&amp;$B1455&amp;"|"&amp;$D1455,Empresas!$C$6:$CC$92,$G1455+6+1,0),0))))</f>
        <v>0</v>
      </c>
      <c r="AD1455" s="147">
        <f>IF(AND($I1455="Si",M1455=1),1,IF(AND($I1455="Fisico",M1455=1),1,IF(AND(M1455=1,$I1455="Electronico"),2,IF(M1455=1,VLOOKUP($C1455&amp;"|"&amp;$B1455&amp;"|"&amp;$D1455,Empresas!$C$6:$CC$92,$G1455+6+1,0),0))))</f>
        <v>0</v>
      </c>
      <c r="AE1455" s="147">
        <f>IF(AND($I1455="Si",N1455=1),1,IF(AND($I1455="Fisico",N1455=1),1,IF(AND(N1455=1,$I1455="Electronico"),2,IF(N1455=1,VLOOKUP($C1455&amp;"|"&amp;$B1455&amp;"|"&amp;$D1455,Empresas!$C$6:$CC$92,$G1455+6+1,0),0))))</f>
        <v>0</v>
      </c>
      <c r="AF1455" s="147">
        <f>IF(AND($I1455="Si",O1455=1),1,IF(AND($I1455="Fisico",O1455=1),1,IF(AND(O1455=1,$I1455="Electronico"),2,IF(O1455=1,VLOOKUP($C1455&amp;"|"&amp;$B1455&amp;"|"&amp;$D1455,Empresas!$C$6:$CC$92,$G1455+6+1,0),0))))</f>
        <v>0</v>
      </c>
      <c r="AG1455" s="147">
        <f>IF(AND($I1455="Si",P1455=1),1,IF(AND($I1455="Fisico",P1455=1),1,IF(AND(P1455=1,$I1455="Electronico"),2,IF(P1455=1,VLOOKUP($C1455&amp;"|"&amp;$B1455&amp;"|"&amp;$D1455,Empresas!$C$6:$CC$92,$G1455+6+1,0),0))))</f>
        <v>0</v>
      </c>
      <c r="AH1455" s="147">
        <f>IF(AND($I1455="Si",Q1455=1),1,IF(AND($I1455="Fisico",Q1455=1),1,IF(AND(Q1455=1,$I1455="Electronico"),2,IF(Q1455=1,VLOOKUP($C1455&amp;"|"&amp;$B1455&amp;"|"&amp;$D1455,Empresas!$C$6:$CC$92,$G1455+6+1,0),0))))</f>
        <v>0</v>
      </c>
      <c r="AI1455" s="147">
        <f>IF(AND($I1455="Si",R1455=1),1,IF(AND($I1455="Fisico",R1455=1),1,IF(AND(R1455=1,$I1455="Electronico"),2,IF(R1455=1,VLOOKUP($C1455&amp;"|"&amp;$B1455&amp;"|"&amp;$D1455,Empresas!$C$6:$CC$92,$G1455+6+1,0),0))))</f>
        <v>0</v>
      </c>
      <c r="AJ1455" s="147">
        <f>IF(AND($I1455="Si",S1455=1),1,IF(AND($I1455="Fisico",S1455=1),1,IF(AND(S1455=1,$I1455="Electronico"),2,IF(S1455=1,VLOOKUP($C1455&amp;"|"&amp;$B1455&amp;"|"&amp;$D1455,Empresas!$C$6:$CC$92,$G1455+6+1,0),0))))</f>
        <v>0</v>
      </c>
      <c r="AK1455" s="147">
        <f>IF(AND($I1455="Si",T1455=1),1,IF(AND($I1455="Fisico",T1455=1),1,IF(AND(T1455=1,$I1455="Electronico"),2,IF(T1455=1,VLOOKUP($C1455&amp;"|"&amp;$B1455&amp;"|"&amp;$D1455,Empresas!$C$6:$CC$92,$G1455+6+1,0),0))))</f>
        <v>0</v>
      </c>
      <c r="AL1455" s="147">
        <f>IF(AND($I1455="Si",U1455=1),1,IF(AND($I1455="Fisico",U1455=1),1,IF(AND(U1455=1,$I1455="Electronico"),2,IF(U1455=1,VLOOKUP($C1455&amp;"|"&amp;$B1455&amp;"|"&amp;$D1455,Empresas!$C$6:$CC$92,$G1455+6+1,0),0))))</f>
        <v>0</v>
      </c>
      <c r="AM1455" s="149">
        <f t="shared" si="233"/>
        <v>0</v>
      </c>
      <c r="AN1455" s="149">
        <f t="shared" si="234"/>
        <v>8</v>
      </c>
      <c r="AO1455" s="152">
        <f t="shared" si="235"/>
        <v>0</v>
      </c>
    </row>
    <row r="1456" spans="1:41" x14ac:dyDescent="0.25">
      <c r="A1456" s="140" t="str">
        <f>VLOOKUP(D1456,Empresas!$D$7:$F$91,3,0)</f>
        <v>Yulisa</v>
      </c>
      <c r="B1456" s="141" t="str">
        <f>VLOOKUP(D1456,Empresas!$D$7:$G$91,4,0)</f>
        <v>Mireya</v>
      </c>
      <c r="C1456" s="141" t="s">
        <v>544</v>
      </c>
      <c r="D1456" s="141" t="s">
        <v>274</v>
      </c>
      <c r="E1456" s="141" t="str">
        <f>VLOOKUP(D1456,Empresas!$D$7:$E$92,2,0)</f>
        <v>AMIMASA PANADERIA SELECTA S.A.C.</v>
      </c>
      <c r="F1456" s="141" t="s">
        <v>176</v>
      </c>
      <c r="G1456" s="142">
        <f t="shared" si="239"/>
        <v>54</v>
      </c>
      <c r="H1456" s="142" t="str">
        <f>VLOOKUP(D1456,Empresas!$D$6:$L$92,7,0)</f>
        <v>Semestral</v>
      </c>
      <c r="I1456" s="141" t="str">
        <f>VLOOKUP(VLOOKUP(D1456&amp;"|"&amp;B1456,Empresas!$I$7:$CB$92,G1456,0),Tablas!$A$8:$B$10,2,0)</f>
        <v>No aplica</v>
      </c>
      <c r="J1456" s="78"/>
      <c r="K1456" s="78"/>
      <c r="L1456" s="78"/>
      <c r="M1456" s="78"/>
      <c r="N1456" s="78"/>
      <c r="O1456" s="78"/>
      <c r="P1456" s="78"/>
      <c r="Q1456" s="78"/>
      <c r="R1456" s="78"/>
      <c r="S1456" s="78"/>
      <c r="T1456" s="78"/>
      <c r="U1456" s="78"/>
      <c r="V1456" s="78" t="str">
        <f>VLOOKUP(D1456,Empresas!$D$7:$CF$91,81,0)</f>
        <v>D</v>
      </c>
      <c r="W1456" s="78" t="str">
        <f>VLOOKUP(D1456,Empresas!$D$7:$M$91,10,0)</f>
        <v>Mype</v>
      </c>
      <c r="X1456" s="69" t="str">
        <f t="shared" si="231"/>
        <v>SI</v>
      </c>
      <c r="Y1456" s="153" t="str">
        <f t="shared" si="232"/>
        <v>No aplica</v>
      </c>
      <c r="Z1456" s="147">
        <f>IF(Y1456="No aplica",0,IF(I1456="no",0,IF(I1456="No aplica",0,IF(I1456="Si",1,IF(I1456="Fisico",1,IF(I1456="Electronico",2,VLOOKUP(C1456&amp;"|"&amp;B1456&amp;"|"&amp;D1456,Empresas!$C$6:$CC$92,G1456+6+1,0)))))))</f>
        <v>0</v>
      </c>
      <c r="AA1456" s="147">
        <f>IF(AND($I1456="Si",J1456=1),1,IF(AND($I1456="Fisico",J1456=1),1,IF(AND(J1456=1,$I1456="Electronico"),2,IF(J1456=1,VLOOKUP($C1456&amp;"|"&amp;$B1456&amp;"|"&amp;$D1456,Empresas!$C$6:$CC$92,$G1456+6+1,0),0))))</f>
        <v>0</v>
      </c>
      <c r="AB1456" s="147">
        <f>IF(AND($I1456="Si",K1456=1),1,IF(AND($I1456="Fisico",K1456=1),1,IF(AND(K1456=1,$I1456="Electronico"),2,IF(K1456=1,VLOOKUP($C1456&amp;"|"&amp;$B1456&amp;"|"&amp;$D1456,Empresas!$C$6:$CC$92,$G1456+6+1,0),0))))</f>
        <v>0</v>
      </c>
      <c r="AC1456" s="147">
        <f>IF(AND($I1456="Si",L1456=1),1,IF(AND($I1456="Fisico",L1456=1),1,IF(AND(L1456=1,$I1456="Electronico"),2,IF(L1456=1,VLOOKUP($C1456&amp;"|"&amp;$B1456&amp;"|"&amp;$D1456,Empresas!$C$6:$CC$92,$G1456+6+1,0),0))))</f>
        <v>0</v>
      </c>
      <c r="AD1456" s="147">
        <f>IF(AND($I1456="Si",M1456=1),1,IF(AND($I1456="Fisico",M1456=1),1,IF(AND(M1456=1,$I1456="Electronico"),2,IF(M1456=1,VLOOKUP($C1456&amp;"|"&amp;$B1456&amp;"|"&amp;$D1456,Empresas!$C$6:$CC$92,$G1456+6+1,0),0))))</f>
        <v>0</v>
      </c>
      <c r="AE1456" s="147">
        <f>IF(AND($I1456="Si",N1456=1),1,IF(AND($I1456="Fisico",N1456=1),1,IF(AND(N1456=1,$I1456="Electronico"),2,IF(N1456=1,VLOOKUP($C1456&amp;"|"&amp;$B1456&amp;"|"&amp;$D1456,Empresas!$C$6:$CC$92,$G1456+6+1,0),0))))</f>
        <v>0</v>
      </c>
      <c r="AF1456" s="147">
        <f>IF(AND($I1456="Si",O1456=1),1,IF(AND($I1456="Fisico",O1456=1),1,IF(AND(O1456=1,$I1456="Electronico"),2,IF(O1456=1,VLOOKUP($C1456&amp;"|"&amp;$B1456&amp;"|"&amp;$D1456,Empresas!$C$6:$CC$92,$G1456+6+1,0),0))))</f>
        <v>0</v>
      </c>
      <c r="AG1456" s="147">
        <f>IF(AND($I1456="Si",P1456=1),1,IF(AND($I1456="Fisico",P1456=1),1,IF(AND(P1456=1,$I1456="Electronico"),2,IF(P1456=1,VLOOKUP($C1456&amp;"|"&amp;$B1456&amp;"|"&amp;$D1456,Empresas!$C$6:$CC$92,$G1456+6+1,0),0))))</f>
        <v>0</v>
      </c>
      <c r="AH1456" s="147">
        <f>IF(AND($I1456="Si",Q1456=1),1,IF(AND($I1456="Fisico",Q1456=1),1,IF(AND(Q1456=1,$I1456="Electronico"),2,IF(Q1456=1,VLOOKUP($C1456&amp;"|"&amp;$B1456&amp;"|"&amp;$D1456,Empresas!$C$6:$CC$92,$G1456+6+1,0),0))))</f>
        <v>0</v>
      </c>
      <c r="AI1456" s="147">
        <f>IF(AND($I1456="Si",R1456=1),1,IF(AND($I1456="Fisico",R1456=1),1,IF(AND(R1456=1,$I1456="Electronico"),2,IF(R1456=1,VLOOKUP($C1456&amp;"|"&amp;$B1456&amp;"|"&amp;$D1456,Empresas!$C$6:$CC$92,$G1456+6+1,0),0))))</f>
        <v>0</v>
      </c>
      <c r="AJ1456" s="147">
        <f>IF(AND($I1456="Si",S1456=1),1,IF(AND($I1456="Fisico",S1456=1),1,IF(AND(S1456=1,$I1456="Electronico"),2,IF(S1456=1,VLOOKUP($C1456&amp;"|"&amp;$B1456&amp;"|"&amp;$D1456,Empresas!$C$6:$CC$92,$G1456+6+1,0),0))))</f>
        <v>0</v>
      </c>
      <c r="AK1456" s="147">
        <f>IF(AND($I1456="Si",T1456=1),1,IF(AND($I1456="Fisico",T1456=1),1,IF(AND(T1456=1,$I1456="Electronico"),2,IF(T1456=1,VLOOKUP($C1456&amp;"|"&amp;$B1456&amp;"|"&amp;$D1456,Empresas!$C$6:$CC$92,$G1456+6+1,0),0))))</f>
        <v>0</v>
      </c>
      <c r="AL1456" s="147">
        <f>IF(AND($I1456="Si",U1456=1),1,IF(AND($I1456="Fisico",U1456=1),1,IF(AND(U1456=1,$I1456="Electronico"),2,IF(U1456=1,VLOOKUP($C1456&amp;"|"&amp;$B1456&amp;"|"&amp;$D1456,Empresas!$C$6:$CC$92,$G1456+6+1,0),0))))</f>
        <v>0</v>
      </c>
      <c r="AM1456" s="149">
        <f t="shared" si="233"/>
        <v>0</v>
      </c>
      <c r="AN1456" s="149">
        <f t="shared" si="234"/>
        <v>0</v>
      </c>
      <c r="AO1456" s="152">
        <f t="shared" si="235"/>
        <v>0</v>
      </c>
    </row>
    <row r="1457" spans="1:41" x14ac:dyDescent="0.25">
      <c r="A1457" s="140" t="str">
        <f>VLOOKUP(D1457,Empresas!$D$7:$F$91,3,0)</f>
        <v>Yulisa</v>
      </c>
      <c r="B1457" s="141" t="str">
        <f>VLOOKUP(D1457,Empresas!$D$7:$G$91,4,0)</f>
        <v>Mireya</v>
      </c>
      <c r="C1457" s="141" t="s">
        <v>544</v>
      </c>
      <c r="D1457" s="141" t="s">
        <v>274</v>
      </c>
      <c r="E1457" s="141" t="str">
        <f>VLOOKUP(D1457,Empresas!$D$7:$E$92,2,0)</f>
        <v>AMIMASA PANADERIA SELECTA S.A.C.</v>
      </c>
      <c r="F1457" s="141" t="s">
        <v>177</v>
      </c>
      <c r="G1457" s="142">
        <f t="shared" si="239"/>
        <v>55</v>
      </c>
      <c r="H1457" s="142" t="str">
        <f>VLOOKUP(D1457,Empresas!$D$6:$L$92,7,0)</f>
        <v>Semestral</v>
      </c>
      <c r="I1457" s="141" t="str">
        <f>VLOOKUP(VLOOKUP(D1457&amp;"|"&amp;B1457,Empresas!$I$7:$CB$92,G1457,0),Tablas!$A$8:$B$10,2,0)</f>
        <v>No aplica</v>
      </c>
      <c r="J1457" s="78"/>
      <c r="K1457" s="78"/>
      <c r="L1457" s="78"/>
      <c r="M1457" s="78"/>
      <c r="N1457" s="78"/>
      <c r="O1457" s="78"/>
      <c r="P1457" s="78"/>
      <c r="Q1457" s="78"/>
      <c r="R1457" s="78"/>
      <c r="S1457" s="78"/>
      <c r="T1457" s="78"/>
      <c r="U1457" s="78"/>
      <c r="V1457" s="78" t="str">
        <f>VLOOKUP(D1457,Empresas!$D$7:$CF$91,81,0)</f>
        <v>D</v>
      </c>
      <c r="W1457" s="78" t="str">
        <f>VLOOKUP(D1457,Empresas!$D$7:$M$91,10,0)</f>
        <v>Mype</v>
      </c>
      <c r="X1457" s="69" t="str">
        <f t="shared" si="231"/>
        <v>NO</v>
      </c>
      <c r="Y1457" s="153" t="str">
        <f t="shared" si="232"/>
        <v>No aplica</v>
      </c>
      <c r="Z1457" s="147">
        <f>IF(Y1457="No aplica",0,IF(I1457="no",0,IF(I1457="No aplica",0,IF(I1457="Si",1,IF(I1457="Fisico",1,IF(I1457="Electronico",2,VLOOKUP(C1457&amp;"|"&amp;B1457&amp;"|"&amp;D1457,Empresas!$C$6:$CC$92,G1457+6+1,0)))))))</f>
        <v>0</v>
      </c>
      <c r="AA1457" s="147">
        <f>IF(AND($I1457="Si",J1457=1),1,IF(AND($I1457="Fisico",J1457=1),1,IF(AND(J1457=1,$I1457="Electronico"),2,IF(J1457=1,VLOOKUP($C1457&amp;"|"&amp;$B1457&amp;"|"&amp;$D1457,Empresas!$C$6:$CC$92,$G1457+6+1,0),0))))</f>
        <v>0</v>
      </c>
      <c r="AB1457" s="147">
        <f>IF(AND($I1457="Si",K1457=1),1,IF(AND($I1457="Fisico",K1457=1),1,IF(AND(K1457=1,$I1457="Electronico"),2,IF(K1457=1,VLOOKUP($C1457&amp;"|"&amp;$B1457&amp;"|"&amp;$D1457,Empresas!$C$6:$CC$92,$G1457+6+1,0),0))))</f>
        <v>0</v>
      </c>
      <c r="AC1457" s="147">
        <f>IF(AND($I1457="Si",L1457=1),1,IF(AND($I1457="Fisico",L1457=1),1,IF(AND(L1457=1,$I1457="Electronico"),2,IF(L1457=1,VLOOKUP($C1457&amp;"|"&amp;$B1457&amp;"|"&amp;$D1457,Empresas!$C$6:$CC$92,$G1457+6+1,0),0))))</f>
        <v>0</v>
      </c>
      <c r="AD1457" s="147">
        <f>IF(AND($I1457="Si",M1457=1),1,IF(AND($I1457="Fisico",M1457=1),1,IF(AND(M1457=1,$I1457="Electronico"),2,IF(M1457=1,VLOOKUP($C1457&amp;"|"&amp;$B1457&amp;"|"&amp;$D1457,Empresas!$C$6:$CC$92,$G1457+6+1,0),0))))</f>
        <v>0</v>
      </c>
      <c r="AE1457" s="147">
        <f>IF(AND($I1457="Si",N1457=1),1,IF(AND($I1457="Fisico",N1457=1),1,IF(AND(N1457=1,$I1457="Electronico"),2,IF(N1457=1,VLOOKUP($C1457&amp;"|"&amp;$B1457&amp;"|"&amp;$D1457,Empresas!$C$6:$CC$92,$G1457+6+1,0),0))))</f>
        <v>0</v>
      </c>
      <c r="AF1457" s="147">
        <f>IF(AND($I1457="Si",O1457=1),1,IF(AND($I1457="Fisico",O1457=1),1,IF(AND(O1457=1,$I1457="Electronico"),2,IF(O1457=1,VLOOKUP($C1457&amp;"|"&amp;$B1457&amp;"|"&amp;$D1457,Empresas!$C$6:$CC$92,$G1457+6+1,0),0))))</f>
        <v>0</v>
      </c>
      <c r="AG1457" s="147">
        <f>IF(AND($I1457="Si",P1457=1),1,IF(AND($I1457="Fisico",P1457=1),1,IF(AND(P1457=1,$I1457="Electronico"),2,IF(P1457=1,VLOOKUP($C1457&amp;"|"&amp;$B1457&amp;"|"&amp;$D1457,Empresas!$C$6:$CC$92,$G1457+6+1,0),0))))</f>
        <v>0</v>
      </c>
      <c r="AH1457" s="147">
        <f>IF(AND($I1457="Si",Q1457=1),1,IF(AND($I1457="Fisico",Q1457=1),1,IF(AND(Q1457=1,$I1457="Electronico"),2,IF(Q1457=1,VLOOKUP($C1457&amp;"|"&amp;$B1457&amp;"|"&amp;$D1457,Empresas!$C$6:$CC$92,$G1457+6+1,0),0))))</f>
        <v>0</v>
      </c>
      <c r="AI1457" s="147">
        <f>IF(AND($I1457="Si",R1457=1),1,IF(AND($I1457="Fisico",R1457=1),1,IF(AND(R1457=1,$I1457="Electronico"),2,IF(R1457=1,VLOOKUP($C1457&amp;"|"&amp;$B1457&amp;"|"&amp;$D1457,Empresas!$C$6:$CC$92,$G1457+6+1,0),0))))</f>
        <v>0</v>
      </c>
      <c r="AJ1457" s="147">
        <f>IF(AND($I1457="Si",S1457=1),1,IF(AND($I1457="Fisico",S1457=1),1,IF(AND(S1457=1,$I1457="Electronico"),2,IF(S1457=1,VLOOKUP($C1457&amp;"|"&amp;$B1457&amp;"|"&amp;$D1457,Empresas!$C$6:$CC$92,$G1457+6+1,0),0))))</f>
        <v>0</v>
      </c>
      <c r="AK1457" s="147">
        <f>IF(AND($I1457="Si",T1457=1),1,IF(AND($I1457="Fisico",T1457=1),1,IF(AND(T1457=1,$I1457="Electronico"),2,IF(T1457=1,VLOOKUP($C1457&amp;"|"&amp;$B1457&amp;"|"&amp;$D1457,Empresas!$C$6:$CC$92,$G1457+6+1,0),0))))</f>
        <v>0</v>
      </c>
      <c r="AL1457" s="147">
        <f>IF(AND($I1457="Si",U1457=1),1,IF(AND($I1457="Fisico",U1457=1),1,IF(AND(U1457=1,$I1457="Electronico"),2,IF(U1457=1,VLOOKUP($C1457&amp;"|"&amp;$B1457&amp;"|"&amp;$D1457,Empresas!$C$6:$CC$92,$G1457+6+1,0),0))))</f>
        <v>0</v>
      </c>
      <c r="AM1457" s="149">
        <f t="shared" si="233"/>
        <v>0</v>
      </c>
      <c r="AN1457" s="149">
        <f t="shared" si="234"/>
        <v>0</v>
      </c>
      <c r="AO1457" s="152">
        <f t="shared" si="235"/>
        <v>0</v>
      </c>
    </row>
    <row r="1458" spans="1:41" x14ac:dyDescent="0.25">
      <c r="A1458" s="140" t="str">
        <f>VLOOKUP(D1458,Empresas!$D$7:$F$91,3,0)</f>
        <v>Yulisa</v>
      </c>
      <c r="B1458" s="141" t="str">
        <f>VLOOKUP(D1458,Empresas!$D$7:$G$91,4,0)</f>
        <v>Mireya</v>
      </c>
      <c r="C1458" s="141" t="s">
        <v>544</v>
      </c>
      <c r="D1458" s="141" t="s">
        <v>274</v>
      </c>
      <c r="E1458" s="141" t="str">
        <f>VLOOKUP(D1458,Empresas!$D$7:$E$92,2,0)</f>
        <v>AMIMASA PANADERIA SELECTA S.A.C.</v>
      </c>
      <c r="F1458" s="141" t="s">
        <v>178</v>
      </c>
      <c r="G1458" s="142">
        <f t="shared" si="239"/>
        <v>56</v>
      </c>
      <c r="H1458" s="142" t="str">
        <f>VLOOKUP(D1458,Empresas!$D$6:$L$92,7,0)</f>
        <v>Semestral</v>
      </c>
      <c r="I1458" s="141" t="str">
        <f>VLOOKUP(VLOOKUP(D1458&amp;"|"&amp;B1458,Empresas!$I$7:$CB$92,G1458,0),Tablas!$A$8:$B$10,2,0)</f>
        <v>No aplica</v>
      </c>
      <c r="J1458" s="78"/>
      <c r="K1458" s="78"/>
      <c r="L1458" s="78"/>
      <c r="M1458" s="78"/>
      <c r="N1458" s="78"/>
      <c r="O1458" s="78"/>
      <c r="P1458" s="78"/>
      <c r="Q1458" s="78"/>
      <c r="R1458" s="78"/>
      <c r="S1458" s="78"/>
      <c r="T1458" s="78"/>
      <c r="U1458" s="78"/>
      <c r="V1458" s="78" t="str">
        <f>VLOOKUP(D1458,Empresas!$D$7:$CF$91,81,0)</f>
        <v>D</v>
      </c>
      <c r="W1458" s="78" t="str">
        <f>VLOOKUP(D1458,Empresas!$D$7:$M$91,10,0)</f>
        <v>Mype</v>
      </c>
      <c r="X1458" s="69" t="str">
        <f t="shared" si="231"/>
        <v>SI</v>
      </c>
      <c r="Y1458" s="153" t="str">
        <f t="shared" si="232"/>
        <v>No aplica</v>
      </c>
      <c r="Z1458" s="147">
        <f>IF(Y1458="No aplica",0,IF(I1458="no",0,IF(I1458="No aplica",0,IF(I1458="Si",1,IF(I1458="Fisico",1,IF(I1458="Electronico",2,VLOOKUP(C1458&amp;"|"&amp;B1458&amp;"|"&amp;D1458,Empresas!$C$6:$CC$92,G1458+6+1,0)))))))</f>
        <v>0</v>
      </c>
      <c r="AA1458" s="147">
        <f>IF(AND($I1458="Si",J1458=1),1,IF(AND($I1458="Fisico",J1458=1),1,IF(AND(J1458=1,$I1458="Electronico"),2,IF(J1458=1,VLOOKUP($C1458&amp;"|"&amp;$B1458&amp;"|"&amp;$D1458,Empresas!$C$6:$CC$92,$G1458+6+1,0),0))))</f>
        <v>0</v>
      </c>
      <c r="AB1458" s="147">
        <f>IF(AND($I1458="Si",K1458=1),1,IF(AND($I1458="Fisico",K1458=1),1,IF(AND(K1458=1,$I1458="Electronico"),2,IF(K1458=1,VLOOKUP($C1458&amp;"|"&amp;$B1458&amp;"|"&amp;$D1458,Empresas!$C$6:$CC$92,$G1458+6+1,0),0))))</f>
        <v>0</v>
      </c>
      <c r="AC1458" s="147">
        <f>IF(AND($I1458="Si",L1458=1),1,IF(AND($I1458="Fisico",L1458=1),1,IF(AND(L1458=1,$I1458="Electronico"),2,IF(L1458=1,VLOOKUP($C1458&amp;"|"&amp;$B1458&amp;"|"&amp;$D1458,Empresas!$C$6:$CC$92,$G1458+6+1,0),0))))</f>
        <v>0</v>
      </c>
      <c r="AD1458" s="147">
        <f>IF(AND($I1458="Si",M1458=1),1,IF(AND($I1458="Fisico",M1458=1),1,IF(AND(M1458=1,$I1458="Electronico"),2,IF(M1458=1,VLOOKUP($C1458&amp;"|"&amp;$B1458&amp;"|"&amp;$D1458,Empresas!$C$6:$CC$92,$G1458+6+1,0),0))))</f>
        <v>0</v>
      </c>
      <c r="AE1458" s="147">
        <f>IF(AND($I1458="Si",N1458=1),1,IF(AND($I1458="Fisico",N1458=1),1,IF(AND(N1458=1,$I1458="Electronico"),2,IF(N1458=1,VLOOKUP($C1458&amp;"|"&amp;$B1458&amp;"|"&amp;$D1458,Empresas!$C$6:$CC$92,$G1458+6+1,0),0))))</f>
        <v>0</v>
      </c>
      <c r="AF1458" s="147">
        <f>IF(AND($I1458="Si",O1458=1),1,IF(AND($I1458="Fisico",O1458=1),1,IF(AND(O1458=1,$I1458="Electronico"),2,IF(O1458=1,VLOOKUP($C1458&amp;"|"&amp;$B1458&amp;"|"&amp;$D1458,Empresas!$C$6:$CC$92,$G1458+6+1,0),0))))</f>
        <v>0</v>
      </c>
      <c r="AG1458" s="147">
        <f>IF(AND($I1458="Si",P1458=1),1,IF(AND($I1458="Fisico",P1458=1),1,IF(AND(P1458=1,$I1458="Electronico"),2,IF(P1458=1,VLOOKUP($C1458&amp;"|"&amp;$B1458&amp;"|"&amp;$D1458,Empresas!$C$6:$CC$92,$G1458+6+1,0),0))))</f>
        <v>0</v>
      </c>
      <c r="AH1458" s="147">
        <f>IF(AND($I1458="Si",Q1458=1),1,IF(AND($I1458="Fisico",Q1458=1),1,IF(AND(Q1458=1,$I1458="Electronico"),2,IF(Q1458=1,VLOOKUP($C1458&amp;"|"&amp;$B1458&amp;"|"&amp;$D1458,Empresas!$C$6:$CC$92,$G1458+6+1,0),0))))</f>
        <v>0</v>
      </c>
      <c r="AI1458" s="147">
        <f>IF(AND($I1458="Si",R1458=1),1,IF(AND($I1458="Fisico",R1458=1),1,IF(AND(R1458=1,$I1458="Electronico"),2,IF(R1458=1,VLOOKUP($C1458&amp;"|"&amp;$B1458&amp;"|"&amp;$D1458,Empresas!$C$6:$CC$92,$G1458+6+1,0),0))))</f>
        <v>0</v>
      </c>
      <c r="AJ1458" s="147">
        <f>IF(AND($I1458="Si",S1458=1),1,IF(AND($I1458="Fisico",S1458=1),1,IF(AND(S1458=1,$I1458="Electronico"),2,IF(S1458=1,VLOOKUP($C1458&amp;"|"&amp;$B1458&amp;"|"&amp;$D1458,Empresas!$C$6:$CC$92,$G1458+6+1,0),0))))</f>
        <v>0</v>
      </c>
      <c r="AK1458" s="147">
        <f>IF(AND($I1458="Si",T1458=1),1,IF(AND($I1458="Fisico",T1458=1),1,IF(AND(T1458=1,$I1458="Electronico"),2,IF(T1458=1,VLOOKUP($C1458&amp;"|"&amp;$B1458&amp;"|"&amp;$D1458,Empresas!$C$6:$CC$92,$G1458+6+1,0),0))))</f>
        <v>0</v>
      </c>
      <c r="AL1458" s="147">
        <f>IF(AND($I1458="Si",U1458=1),1,IF(AND($I1458="Fisico",U1458=1),1,IF(AND(U1458=1,$I1458="Electronico"),2,IF(U1458=1,VLOOKUP($C1458&amp;"|"&amp;$B1458&amp;"|"&amp;$D1458,Empresas!$C$6:$CC$92,$G1458+6+1,0),0))))</f>
        <v>0</v>
      </c>
      <c r="AM1458" s="149">
        <f t="shared" si="233"/>
        <v>0</v>
      </c>
      <c r="AN1458" s="149">
        <f t="shared" si="234"/>
        <v>0</v>
      </c>
      <c r="AO1458" s="152">
        <f t="shared" si="235"/>
        <v>0</v>
      </c>
    </row>
    <row r="1459" spans="1:41" x14ac:dyDescent="0.25">
      <c r="A1459" s="140" t="str">
        <f>VLOOKUP(D1459,Empresas!$D$7:$F$91,3,0)</f>
        <v>Yulisa</v>
      </c>
      <c r="B1459" s="141" t="str">
        <f>VLOOKUP(D1459,Empresas!$D$7:$G$91,4,0)</f>
        <v>Mireya</v>
      </c>
      <c r="C1459" s="141" t="s">
        <v>544</v>
      </c>
      <c r="D1459" s="141" t="s">
        <v>274</v>
      </c>
      <c r="E1459" s="141" t="str">
        <f>VLOOKUP(D1459,Empresas!$D$7:$E$92,2,0)</f>
        <v>AMIMASA PANADERIA SELECTA S.A.C.</v>
      </c>
      <c r="F1459" s="141" t="s">
        <v>179</v>
      </c>
      <c r="G1459" s="142">
        <f t="shared" si="239"/>
        <v>57</v>
      </c>
      <c r="H1459" s="142" t="str">
        <f>VLOOKUP(D1459,Empresas!$D$6:$L$92,7,0)</f>
        <v>Semestral</v>
      </c>
      <c r="I1459" s="141" t="str">
        <f>VLOOKUP(VLOOKUP(D1459&amp;"|"&amp;B1459,Empresas!$I$7:$CB$92,G1459,0),Tablas!$A$8:$B$10,2,0)</f>
        <v>No aplica</v>
      </c>
      <c r="J1459" s="78"/>
      <c r="K1459" s="78"/>
      <c r="L1459" s="78"/>
      <c r="M1459" s="78"/>
      <c r="N1459" s="78"/>
      <c r="O1459" s="78"/>
      <c r="P1459" s="78"/>
      <c r="Q1459" s="78"/>
      <c r="R1459" s="78"/>
      <c r="S1459" s="78"/>
      <c r="T1459" s="78"/>
      <c r="U1459" s="78"/>
      <c r="V1459" s="78" t="str">
        <f>VLOOKUP(D1459,Empresas!$D$7:$CF$91,81,0)</f>
        <v>D</v>
      </c>
      <c r="W1459" s="78" t="str">
        <f>VLOOKUP(D1459,Empresas!$D$7:$M$91,10,0)</f>
        <v>Mype</v>
      </c>
      <c r="X1459" s="69" t="str">
        <f t="shared" si="231"/>
        <v>NO</v>
      </c>
      <c r="Y1459" s="153" t="str">
        <f t="shared" si="232"/>
        <v>No aplica</v>
      </c>
      <c r="Z1459" s="147">
        <f>IF(Y1459="No aplica",0,IF(I1459="no",0,IF(I1459="No aplica",0,IF(I1459="Si",1,IF(I1459="Fisico",1,IF(I1459="Electronico",2,VLOOKUP(C1459&amp;"|"&amp;B1459&amp;"|"&amp;D1459,Empresas!$C$6:$CC$92,G1459+6+1,0)))))))</f>
        <v>0</v>
      </c>
      <c r="AA1459" s="147">
        <f>IF(AND($I1459="Si",J1459=1),1,IF(AND($I1459="Fisico",J1459=1),1,IF(AND(J1459=1,$I1459="Electronico"),2,IF(J1459=1,VLOOKUP($C1459&amp;"|"&amp;$B1459&amp;"|"&amp;$D1459,Empresas!$C$6:$CC$92,$G1459+6+1,0),0))))</f>
        <v>0</v>
      </c>
      <c r="AB1459" s="147">
        <f>IF(AND($I1459="Si",K1459=1),1,IF(AND($I1459="Fisico",K1459=1),1,IF(AND(K1459=1,$I1459="Electronico"),2,IF(K1459=1,VLOOKUP($C1459&amp;"|"&amp;$B1459&amp;"|"&amp;$D1459,Empresas!$C$6:$CC$92,$G1459+6+1,0),0))))</f>
        <v>0</v>
      </c>
      <c r="AC1459" s="147">
        <f>IF(AND($I1459="Si",L1459=1),1,IF(AND($I1459="Fisico",L1459=1),1,IF(AND(L1459=1,$I1459="Electronico"),2,IF(L1459=1,VLOOKUP($C1459&amp;"|"&amp;$B1459&amp;"|"&amp;$D1459,Empresas!$C$6:$CC$92,$G1459+6+1,0),0))))</f>
        <v>0</v>
      </c>
      <c r="AD1459" s="147">
        <f>IF(AND($I1459="Si",M1459=1),1,IF(AND($I1459="Fisico",M1459=1),1,IF(AND(M1459=1,$I1459="Electronico"),2,IF(M1459=1,VLOOKUP($C1459&amp;"|"&amp;$B1459&amp;"|"&amp;$D1459,Empresas!$C$6:$CC$92,$G1459+6+1,0),0))))</f>
        <v>0</v>
      </c>
      <c r="AE1459" s="147">
        <f>IF(AND($I1459="Si",N1459=1),1,IF(AND($I1459="Fisico",N1459=1),1,IF(AND(N1459=1,$I1459="Electronico"),2,IF(N1459=1,VLOOKUP($C1459&amp;"|"&amp;$B1459&amp;"|"&amp;$D1459,Empresas!$C$6:$CC$92,$G1459+6+1,0),0))))</f>
        <v>0</v>
      </c>
      <c r="AF1459" s="147">
        <f>IF(AND($I1459="Si",O1459=1),1,IF(AND($I1459="Fisico",O1459=1),1,IF(AND(O1459=1,$I1459="Electronico"),2,IF(O1459=1,VLOOKUP($C1459&amp;"|"&amp;$B1459&amp;"|"&amp;$D1459,Empresas!$C$6:$CC$92,$G1459+6+1,0),0))))</f>
        <v>0</v>
      </c>
      <c r="AG1459" s="147">
        <f>IF(AND($I1459="Si",P1459=1),1,IF(AND($I1459="Fisico",P1459=1),1,IF(AND(P1459=1,$I1459="Electronico"),2,IF(P1459=1,VLOOKUP($C1459&amp;"|"&amp;$B1459&amp;"|"&amp;$D1459,Empresas!$C$6:$CC$92,$G1459+6+1,0),0))))</f>
        <v>0</v>
      </c>
      <c r="AH1459" s="147">
        <f>IF(AND($I1459="Si",Q1459=1),1,IF(AND($I1459="Fisico",Q1459=1),1,IF(AND(Q1459=1,$I1459="Electronico"),2,IF(Q1459=1,VLOOKUP($C1459&amp;"|"&amp;$B1459&amp;"|"&amp;$D1459,Empresas!$C$6:$CC$92,$G1459+6+1,0),0))))</f>
        <v>0</v>
      </c>
      <c r="AI1459" s="147">
        <f>IF(AND($I1459="Si",R1459=1),1,IF(AND($I1459="Fisico",R1459=1),1,IF(AND(R1459=1,$I1459="Electronico"),2,IF(R1459=1,VLOOKUP($C1459&amp;"|"&amp;$B1459&amp;"|"&amp;$D1459,Empresas!$C$6:$CC$92,$G1459+6+1,0),0))))</f>
        <v>0</v>
      </c>
      <c r="AJ1459" s="147">
        <f>IF(AND($I1459="Si",S1459=1),1,IF(AND($I1459="Fisico",S1459=1),1,IF(AND(S1459=1,$I1459="Electronico"),2,IF(S1459=1,VLOOKUP($C1459&amp;"|"&amp;$B1459&amp;"|"&amp;$D1459,Empresas!$C$6:$CC$92,$G1459+6+1,0),0))))</f>
        <v>0</v>
      </c>
      <c r="AK1459" s="147">
        <f>IF(AND($I1459="Si",T1459=1),1,IF(AND($I1459="Fisico",T1459=1),1,IF(AND(T1459=1,$I1459="Electronico"),2,IF(T1459=1,VLOOKUP($C1459&amp;"|"&amp;$B1459&amp;"|"&amp;$D1459,Empresas!$C$6:$CC$92,$G1459+6+1,0),0))))</f>
        <v>0</v>
      </c>
      <c r="AL1459" s="147">
        <f>IF(AND($I1459="Si",U1459=1),1,IF(AND($I1459="Fisico",U1459=1),1,IF(AND(U1459=1,$I1459="Electronico"),2,IF(U1459=1,VLOOKUP($C1459&amp;"|"&amp;$B1459&amp;"|"&amp;$D1459,Empresas!$C$6:$CC$92,$G1459+6+1,0),0))))</f>
        <v>0</v>
      </c>
      <c r="AM1459" s="149">
        <f t="shared" si="233"/>
        <v>0</v>
      </c>
      <c r="AN1459" s="149">
        <f t="shared" si="234"/>
        <v>0</v>
      </c>
      <c r="AO1459" s="152">
        <f t="shared" si="235"/>
        <v>0</v>
      </c>
    </row>
    <row r="1460" spans="1:41" x14ac:dyDescent="0.25">
      <c r="A1460" s="140" t="str">
        <f>VLOOKUP(D1460,Empresas!$D$7:$F$91,3,0)</f>
        <v>Yulisa</v>
      </c>
      <c r="B1460" s="141" t="str">
        <f>VLOOKUP(D1460,Empresas!$D$7:$G$91,4,0)</f>
        <v>Mireya</v>
      </c>
      <c r="C1460" s="141" t="s">
        <v>544</v>
      </c>
      <c r="D1460" s="141" t="s">
        <v>274</v>
      </c>
      <c r="E1460" s="141" t="str">
        <f>VLOOKUP(D1460,Empresas!$D$7:$E$92,2,0)</f>
        <v>AMIMASA PANADERIA SELECTA S.A.C.</v>
      </c>
      <c r="F1460" s="141" t="s">
        <v>180</v>
      </c>
      <c r="G1460" s="142">
        <f t="shared" si="239"/>
        <v>58</v>
      </c>
      <c r="H1460" s="142" t="str">
        <f>VLOOKUP(D1460,Empresas!$D$6:$L$92,7,0)</f>
        <v>Semestral</v>
      </c>
      <c r="I1460" s="141" t="str">
        <f>VLOOKUP(VLOOKUP(D1460&amp;"|"&amp;B1460,Empresas!$I$7:$CB$92,G1460,0),Tablas!$A$8:$B$10,2,0)</f>
        <v>No aplica</v>
      </c>
      <c r="J1460" s="78"/>
      <c r="K1460" s="78"/>
      <c r="L1460" s="78"/>
      <c r="M1460" s="78"/>
      <c r="N1460" s="78"/>
      <c r="O1460" s="78"/>
      <c r="P1460" s="78"/>
      <c r="Q1460" s="78"/>
      <c r="R1460" s="78"/>
      <c r="S1460" s="78"/>
      <c r="T1460" s="78"/>
      <c r="U1460" s="78"/>
      <c r="V1460" s="78" t="str">
        <f>VLOOKUP(D1460,Empresas!$D$7:$CF$91,81,0)</f>
        <v>D</v>
      </c>
      <c r="W1460" s="78" t="str">
        <f>VLOOKUP(D1460,Empresas!$D$7:$M$91,10,0)</f>
        <v>Mype</v>
      </c>
      <c r="X1460" s="69" t="str">
        <f t="shared" si="231"/>
        <v>NO</v>
      </c>
      <c r="Y1460" s="153" t="str">
        <f t="shared" si="232"/>
        <v>No aplica</v>
      </c>
      <c r="Z1460" s="147">
        <f>IF(Y1460="No aplica",0,IF(I1460="no",0,IF(I1460="No aplica",0,IF(I1460="Si",1,IF(I1460="Fisico",1,IF(I1460="Electronico",2,VLOOKUP(C1460&amp;"|"&amp;B1460&amp;"|"&amp;D1460,Empresas!$C$6:$CC$92,G1460+6+1,0)))))))</f>
        <v>0</v>
      </c>
      <c r="AA1460" s="147">
        <f>IF(AND($I1460="Si",J1460=1),1,IF(AND($I1460="Fisico",J1460=1),1,IF(AND(J1460=1,$I1460="Electronico"),2,IF(J1460=1,VLOOKUP($C1460&amp;"|"&amp;$B1460&amp;"|"&amp;$D1460,Empresas!$C$6:$CC$92,$G1460+6+1,0),0))))</f>
        <v>0</v>
      </c>
      <c r="AB1460" s="147">
        <f>IF(AND($I1460="Si",K1460=1),1,IF(AND($I1460="Fisico",K1460=1),1,IF(AND(K1460=1,$I1460="Electronico"),2,IF(K1460=1,VLOOKUP($C1460&amp;"|"&amp;$B1460&amp;"|"&amp;$D1460,Empresas!$C$6:$CC$92,$G1460+6+1,0),0))))</f>
        <v>0</v>
      </c>
      <c r="AC1460" s="147">
        <f>IF(AND($I1460="Si",L1460=1),1,IF(AND($I1460="Fisico",L1460=1),1,IF(AND(L1460=1,$I1460="Electronico"),2,IF(L1460=1,VLOOKUP($C1460&amp;"|"&amp;$B1460&amp;"|"&amp;$D1460,Empresas!$C$6:$CC$92,$G1460+6+1,0),0))))</f>
        <v>0</v>
      </c>
      <c r="AD1460" s="147">
        <f>IF(AND($I1460="Si",M1460=1),1,IF(AND($I1460="Fisico",M1460=1),1,IF(AND(M1460=1,$I1460="Electronico"),2,IF(M1460=1,VLOOKUP($C1460&amp;"|"&amp;$B1460&amp;"|"&amp;$D1460,Empresas!$C$6:$CC$92,$G1460+6+1,0),0))))</f>
        <v>0</v>
      </c>
      <c r="AE1460" s="147">
        <f>IF(AND($I1460="Si",N1460=1),1,IF(AND($I1460="Fisico",N1460=1),1,IF(AND(N1460=1,$I1460="Electronico"),2,IF(N1460=1,VLOOKUP($C1460&amp;"|"&amp;$B1460&amp;"|"&amp;$D1460,Empresas!$C$6:$CC$92,$G1460+6+1,0),0))))</f>
        <v>0</v>
      </c>
      <c r="AF1460" s="147">
        <f>IF(AND($I1460="Si",O1460=1),1,IF(AND($I1460="Fisico",O1460=1),1,IF(AND(O1460=1,$I1460="Electronico"),2,IF(O1460=1,VLOOKUP($C1460&amp;"|"&amp;$B1460&amp;"|"&amp;$D1460,Empresas!$C$6:$CC$92,$G1460+6+1,0),0))))</f>
        <v>0</v>
      </c>
      <c r="AG1460" s="147">
        <f>IF(AND($I1460="Si",P1460=1),1,IF(AND($I1460="Fisico",P1460=1),1,IF(AND(P1460=1,$I1460="Electronico"),2,IF(P1460=1,VLOOKUP($C1460&amp;"|"&amp;$B1460&amp;"|"&amp;$D1460,Empresas!$C$6:$CC$92,$G1460+6+1,0),0))))</f>
        <v>0</v>
      </c>
      <c r="AH1460" s="147">
        <f>IF(AND($I1460="Si",Q1460=1),1,IF(AND($I1460="Fisico",Q1460=1),1,IF(AND(Q1460=1,$I1460="Electronico"),2,IF(Q1460=1,VLOOKUP($C1460&amp;"|"&amp;$B1460&amp;"|"&amp;$D1460,Empresas!$C$6:$CC$92,$G1460+6+1,0),0))))</f>
        <v>0</v>
      </c>
      <c r="AI1460" s="147">
        <f>IF(AND($I1460="Si",R1460=1),1,IF(AND($I1460="Fisico",R1460=1),1,IF(AND(R1460=1,$I1460="Electronico"),2,IF(R1460=1,VLOOKUP($C1460&amp;"|"&amp;$B1460&amp;"|"&amp;$D1460,Empresas!$C$6:$CC$92,$G1460+6+1,0),0))))</f>
        <v>0</v>
      </c>
      <c r="AJ1460" s="147">
        <f>IF(AND($I1460="Si",S1460=1),1,IF(AND($I1460="Fisico",S1460=1),1,IF(AND(S1460=1,$I1460="Electronico"),2,IF(S1460=1,VLOOKUP($C1460&amp;"|"&amp;$B1460&amp;"|"&amp;$D1460,Empresas!$C$6:$CC$92,$G1460+6+1,0),0))))</f>
        <v>0</v>
      </c>
      <c r="AK1460" s="147">
        <f>IF(AND($I1460="Si",T1460=1),1,IF(AND($I1460="Fisico",T1460=1),1,IF(AND(T1460=1,$I1460="Electronico"),2,IF(T1460=1,VLOOKUP($C1460&amp;"|"&amp;$B1460&amp;"|"&amp;$D1460,Empresas!$C$6:$CC$92,$G1460+6+1,0),0))))</f>
        <v>0</v>
      </c>
      <c r="AL1460" s="147">
        <f>IF(AND($I1460="Si",U1460=1),1,IF(AND($I1460="Fisico",U1460=1),1,IF(AND(U1460=1,$I1460="Electronico"),2,IF(U1460=1,VLOOKUP($C1460&amp;"|"&amp;$B1460&amp;"|"&amp;$D1460,Empresas!$C$6:$CC$92,$G1460+6+1,0),0))))</f>
        <v>0</v>
      </c>
      <c r="AM1460" s="149">
        <f t="shared" si="233"/>
        <v>0</v>
      </c>
      <c r="AN1460" s="149">
        <f t="shared" si="234"/>
        <v>0</v>
      </c>
      <c r="AO1460" s="152">
        <f t="shared" si="235"/>
        <v>0</v>
      </c>
    </row>
    <row r="1461" spans="1:41" x14ac:dyDescent="0.25">
      <c r="A1461" s="140" t="str">
        <f>VLOOKUP(D1461,Empresas!$D$7:$F$91,3,0)</f>
        <v>Yulisa</v>
      </c>
      <c r="B1461" s="141" t="str">
        <f>VLOOKUP(D1461,Empresas!$D$7:$G$91,4,0)</f>
        <v>Mireya</v>
      </c>
      <c r="C1461" s="141" t="s">
        <v>544</v>
      </c>
      <c r="D1461" s="141" t="s">
        <v>274</v>
      </c>
      <c r="E1461" s="141" t="str">
        <f>VLOOKUP(D1461,Empresas!$D$7:$E$92,2,0)</f>
        <v>AMIMASA PANADERIA SELECTA S.A.C.</v>
      </c>
      <c r="F1461" s="141" t="s">
        <v>181</v>
      </c>
      <c r="G1461" s="142">
        <f t="shared" si="239"/>
        <v>59</v>
      </c>
      <c r="H1461" s="142" t="str">
        <f>VLOOKUP(D1461,Empresas!$D$6:$L$92,7,0)</f>
        <v>Semestral</v>
      </c>
      <c r="I1461" s="141" t="str">
        <f>VLOOKUP(VLOOKUP(D1461&amp;"|"&amp;B1461,Empresas!$I$7:$CB$92,G1461,0),Tablas!$A$8:$B$10,2,0)</f>
        <v>No aplica</v>
      </c>
      <c r="J1461" s="78"/>
      <c r="K1461" s="78"/>
      <c r="L1461" s="78"/>
      <c r="M1461" s="78"/>
      <c r="N1461" s="78"/>
      <c r="O1461" s="78"/>
      <c r="P1461" s="78"/>
      <c r="Q1461" s="78"/>
      <c r="R1461" s="78"/>
      <c r="S1461" s="78"/>
      <c r="T1461" s="78"/>
      <c r="U1461" s="78"/>
      <c r="V1461" s="78" t="str">
        <f>VLOOKUP(D1461,Empresas!$D$7:$CF$91,81,0)</f>
        <v>D</v>
      </c>
      <c r="W1461" s="78" t="str">
        <f>VLOOKUP(D1461,Empresas!$D$7:$M$91,10,0)</f>
        <v>Mype</v>
      </c>
      <c r="X1461" s="69" t="str">
        <f t="shared" si="231"/>
        <v>NO</v>
      </c>
      <c r="Y1461" s="153" t="str">
        <f t="shared" si="232"/>
        <v>No aplica</v>
      </c>
      <c r="Z1461" s="147">
        <f>IF(Y1461="No aplica",0,IF(I1461="no",0,IF(I1461="No aplica",0,IF(I1461="Si",1,IF(I1461="Fisico",1,IF(I1461="Electronico",2,VLOOKUP(C1461&amp;"|"&amp;B1461&amp;"|"&amp;D1461,Empresas!$C$6:$CC$92,G1461+6+1,0)))))))</f>
        <v>0</v>
      </c>
      <c r="AA1461" s="147">
        <f>IF(AND($I1461="Si",J1461=1),1,IF(AND($I1461="Fisico",J1461=1),1,IF(AND(J1461=1,$I1461="Electronico"),2,IF(J1461=1,VLOOKUP($C1461&amp;"|"&amp;$B1461&amp;"|"&amp;$D1461,Empresas!$C$6:$CC$92,$G1461+6+1,0),0))))</f>
        <v>0</v>
      </c>
      <c r="AB1461" s="147">
        <f>IF(AND($I1461="Si",K1461=1),1,IF(AND($I1461="Fisico",K1461=1),1,IF(AND(K1461=1,$I1461="Electronico"),2,IF(K1461=1,VLOOKUP($C1461&amp;"|"&amp;$B1461&amp;"|"&amp;$D1461,Empresas!$C$6:$CC$92,$G1461+6+1,0),0))))</f>
        <v>0</v>
      </c>
      <c r="AC1461" s="147">
        <f>IF(AND($I1461="Si",L1461=1),1,IF(AND($I1461="Fisico",L1461=1),1,IF(AND(L1461=1,$I1461="Electronico"),2,IF(L1461=1,VLOOKUP($C1461&amp;"|"&amp;$B1461&amp;"|"&amp;$D1461,Empresas!$C$6:$CC$92,$G1461+6+1,0),0))))</f>
        <v>0</v>
      </c>
      <c r="AD1461" s="147">
        <f>IF(AND($I1461="Si",M1461=1),1,IF(AND($I1461="Fisico",M1461=1),1,IF(AND(M1461=1,$I1461="Electronico"),2,IF(M1461=1,VLOOKUP($C1461&amp;"|"&amp;$B1461&amp;"|"&amp;$D1461,Empresas!$C$6:$CC$92,$G1461+6+1,0),0))))</f>
        <v>0</v>
      </c>
      <c r="AE1461" s="147">
        <f>IF(AND($I1461="Si",N1461=1),1,IF(AND($I1461="Fisico",N1461=1),1,IF(AND(N1461=1,$I1461="Electronico"),2,IF(N1461=1,VLOOKUP($C1461&amp;"|"&amp;$B1461&amp;"|"&amp;$D1461,Empresas!$C$6:$CC$92,$G1461+6+1,0),0))))</f>
        <v>0</v>
      </c>
      <c r="AF1461" s="147">
        <f>IF(AND($I1461="Si",O1461=1),1,IF(AND($I1461="Fisico",O1461=1),1,IF(AND(O1461=1,$I1461="Electronico"),2,IF(O1461=1,VLOOKUP($C1461&amp;"|"&amp;$B1461&amp;"|"&amp;$D1461,Empresas!$C$6:$CC$92,$G1461+6+1,0),0))))</f>
        <v>0</v>
      </c>
      <c r="AG1461" s="147">
        <f>IF(AND($I1461="Si",P1461=1),1,IF(AND($I1461="Fisico",P1461=1),1,IF(AND(P1461=1,$I1461="Electronico"),2,IF(P1461=1,VLOOKUP($C1461&amp;"|"&amp;$B1461&amp;"|"&amp;$D1461,Empresas!$C$6:$CC$92,$G1461+6+1,0),0))))</f>
        <v>0</v>
      </c>
      <c r="AH1461" s="147">
        <f>IF(AND($I1461="Si",Q1461=1),1,IF(AND($I1461="Fisico",Q1461=1),1,IF(AND(Q1461=1,$I1461="Electronico"),2,IF(Q1461=1,VLOOKUP($C1461&amp;"|"&amp;$B1461&amp;"|"&amp;$D1461,Empresas!$C$6:$CC$92,$G1461+6+1,0),0))))</f>
        <v>0</v>
      </c>
      <c r="AI1461" s="147">
        <f>IF(AND($I1461="Si",R1461=1),1,IF(AND($I1461="Fisico",R1461=1),1,IF(AND(R1461=1,$I1461="Electronico"),2,IF(R1461=1,VLOOKUP($C1461&amp;"|"&amp;$B1461&amp;"|"&amp;$D1461,Empresas!$C$6:$CC$92,$G1461+6+1,0),0))))</f>
        <v>0</v>
      </c>
      <c r="AJ1461" s="147">
        <f>IF(AND($I1461="Si",S1461=1),1,IF(AND($I1461="Fisico",S1461=1),1,IF(AND(S1461=1,$I1461="Electronico"),2,IF(S1461=1,VLOOKUP($C1461&amp;"|"&amp;$B1461&amp;"|"&amp;$D1461,Empresas!$C$6:$CC$92,$G1461+6+1,0),0))))</f>
        <v>0</v>
      </c>
      <c r="AK1461" s="147">
        <f>IF(AND($I1461="Si",T1461=1),1,IF(AND($I1461="Fisico",T1461=1),1,IF(AND(T1461=1,$I1461="Electronico"),2,IF(T1461=1,VLOOKUP($C1461&amp;"|"&amp;$B1461&amp;"|"&amp;$D1461,Empresas!$C$6:$CC$92,$G1461+6+1,0),0))))</f>
        <v>0</v>
      </c>
      <c r="AL1461" s="147">
        <f>IF(AND($I1461="Si",U1461=1),1,IF(AND($I1461="Fisico",U1461=1),1,IF(AND(U1461=1,$I1461="Electronico"),2,IF(U1461=1,VLOOKUP($C1461&amp;"|"&amp;$B1461&amp;"|"&amp;$D1461,Empresas!$C$6:$CC$92,$G1461+6+1,0),0))))</f>
        <v>0</v>
      </c>
      <c r="AM1461" s="149">
        <f t="shared" si="233"/>
        <v>0</v>
      </c>
      <c r="AN1461" s="149">
        <f t="shared" si="234"/>
        <v>0</v>
      </c>
      <c r="AO1461" s="152">
        <f t="shared" si="235"/>
        <v>0</v>
      </c>
    </row>
    <row r="1462" spans="1:41" x14ac:dyDescent="0.25">
      <c r="A1462" s="140" t="str">
        <f>VLOOKUP(D1462,Empresas!$D$7:$F$91,3,0)</f>
        <v>Yulisa</v>
      </c>
      <c r="B1462" s="141" t="str">
        <f>VLOOKUP(D1462,Empresas!$D$7:$G$91,4,0)</f>
        <v>Mireya</v>
      </c>
      <c r="C1462" s="141" t="s">
        <v>544</v>
      </c>
      <c r="D1462" s="141" t="s">
        <v>274</v>
      </c>
      <c r="E1462" s="141" t="str">
        <f>VLOOKUP(D1462,Empresas!$D$7:$E$92,2,0)</f>
        <v>AMIMASA PANADERIA SELECTA S.A.C.</v>
      </c>
      <c r="F1462" s="141" t="s">
        <v>182</v>
      </c>
      <c r="G1462" s="142">
        <f t="shared" si="239"/>
        <v>60</v>
      </c>
      <c r="H1462" s="142" t="str">
        <f>VLOOKUP(D1462,Empresas!$D$6:$L$92,7,0)</f>
        <v>Semestral</v>
      </c>
      <c r="I1462" s="141" t="str">
        <f>VLOOKUP(VLOOKUP(D1462&amp;"|"&amp;B1462,Empresas!$I$7:$CB$92,G1462,0),Tablas!$A$8:$B$10,2,0)</f>
        <v>No aplica</v>
      </c>
      <c r="J1462" s="78"/>
      <c r="K1462" s="78"/>
      <c r="L1462" s="78"/>
      <c r="M1462" s="78"/>
      <c r="N1462" s="78"/>
      <c r="O1462" s="78"/>
      <c r="P1462" s="78"/>
      <c r="Q1462" s="78"/>
      <c r="R1462" s="78"/>
      <c r="S1462" s="78"/>
      <c r="T1462" s="78"/>
      <c r="U1462" s="78"/>
      <c r="V1462" s="78" t="str">
        <f>VLOOKUP(D1462,Empresas!$D$7:$CF$91,81,0)</f>
        <v>D</v>
      </c>
      <c r="W1462" s="78" t="str">
        <f>VLOOKUP(D1462,Empresas!$D$7:$M$91,10,0)</f>
        <v>Mype</v>
      </c>
      <c r="X1462" s="69" t="str">
        <f t="shared" si="231"/>
        <v>NO</v>
      </c>
      <c r="Y1462" s="153" t="str">
        <f t="shared" si="232"/>
        <v>No aplica</v>
      </c>
      <c r="Z1462" s="147">
        <f>IF(Y1462="No aplica",0,IF(I1462="no",0,IF(I1462="No aplica",0,IF(I1462="Si",1,IF(I1462="Fisico",1,IF(I1462="Electronico",2,VLOOKUP(C1462&amp;"|"&amp;B1462&amp;"|"&amp;D1462,Empresas!$C$6:$CC$92,G1462+6+1,0)))))))</f>
        <v>0</v>
      </c>
      <c r="AA1462" s="147">
        <f>IF(AND($I1462="Si",J1462=1),1,IF(AND($I1462="Fisico",J1462=1),1,IF(AND(J1462=1,$I1462="Electronico"),2,IF(J1462=1,VLOOKUP($C1462&amp;"|"&amp;$B1462&amp;"|"&amp;$D1462,Empresas!$C$6:$CC$92,$G1462+6+1,0),0))))</f>
        <v>0</v>
      </c>
      <c r="AB1462" s="147">
        <f>IF(AND($I1462="Si",K1462=1),1,IF(AND($I1462="Fisico",K1462=1),1,IF(AND(K1462=1,$I1462="Electronico"),2,IF(K1462=1,VLOOKUP($C1462&amp;"|"&amp;$B1462&amp;"|"&amp;$D1462,Empresas!$C$6:$CC$92,$G1462+6+1,0),0))))</f>
        <v>0</v>
      </c>
      <c r="AC1462" s="147">
        <f>IF(AND($I1462="Si",L1462=1),1,IF(AND($I1462="Fisico",L1462=1),1,IF(AND(L1462=1,$I1462="Electronico"),2,IF(L1462=1,VLOOKUP($C1462&amp;"|"&amp;$B1462&amp;"|"&amp;$D1462,Empresas!$C$6:$CC$92,$G1462+6+1,0),0))))</f>
        <v>0</v>
      </c>
      <c r="AD1462" s="147">
        <f>IF(AND($I1462="Si",M1462=1),1,IF(AND($I1462="Fisico",M1462=1),1,IF(AND(M1462=1,$I1462="Electronico"),2,IF(M1462=1,VLOOKUP($C1462&amp;"|"&amp;$B1462&amp;"|"&amp;$D1462,Empresas!$C$6:$CC$92,$G1462+6+1,0),0))))</f>
        <v>0</v>
      </c>
      <c r="AE1462" s="147">
        <f>IF(AND($I1462="Si",N1462=1),1,IF(AND($I1462="Fisico",N1462=1),1,IF(AND(N1462=1,$I1462="Electronico"),2,IF(N1462=1,VLOOKUP($C1462&amp;"|"&amp;$B1462&amp;"|"&amp;$D1462,Empresas!$C$6:$CC$92,$G1462+6+1,0),0))))</f>
        <v>0</v>
      </c>
      <c r="AF1462" s="147">
        <f>IF(AND($I1462="Si",O1462=1),1,IF(AND($I1462="Fisico",O1462=1),1,IF(AND(O1462=1,$I1462="Electronico"),2,IF(O1462=1,VLOOKUP($C1462&amp;"|"&amp;$B1462&amp;"|"&amp;$D1462,Empresas!$C$6:$CC$92,$G1462+6+1,0),0))))</f>
        <v>0</v>
      </c>
      <c r="AG1462" s="147">
        <f>IF(AND($I1462="Si",P1462=1),1,IF(AND($I1462="Fisico",P1462=1),1,IF(AND(P1462=1,$I1462="Electronico"),2,IF(P1462=1,VLOOKUP($C1462&amp;"|"&amp;$B1462&amp;"|"&amp;$D1462,Empresas!$C$6:$CC$92,$G1462+6+1,0),0))))</f>
        <v>0</v>
      </c>
      <c r="AH1462" s="147">
        <f>IF(AND($I1462="Si",Q1462=1),1,IF(AND($I1462="Fisico",Q1462=1),1,IF(AND(Q1462=1,$I1462="Electronico"),2,IF(Q1462=1,VLOOKUP($C1462&amp;"|"&amp;$B1462&amp;"|"&amp;$D1462,Empresas!$C$6:$CC$92,$G1462+6+1,0),0))))</f>
        <v>0</v>
      </c>
      <c r="AI1462" s="147">
        <f>IF(AND($I1462="Si",R1462=1),1,IF(AND($I1462="Fisico",R1462=1),1,IF(AND(R1462=1,$I1462="Electronico"),2,IF(R1462=1,VLOOKUP($C1462&amp;"|"&amp;$B1462&amp;"|"&amp;$D1462,Empresas!$C$6:$CC$92,$G1462+6+1,0),0))))</f>
        <v>0</v>
      </c>
      <c r="AJ1462" s="147">
        <f>IF(AND($I1462="Si",S1462=1),1,IF(AND($I1462="Fisico",S1462=1),1,IF(AND(S1462=1,$I1462="Electronico"),2,IF(S1462=1,VLOOKUP($C1462&amp;"|"&amp;$B1462&amp;"|"&amp;$D1462,Empresas!$C$6:$CC$92,$G1462+6+1,0),0))))</f>
        <v>0</v>
      </c>
      <c r="AK1462" s="147">
        <f>IF(AND($I1462="Si",T1462=1),1,IF(AND($I1462="Fisico",T1462=1),1,IF(AND(T1462=1,$I1462="Electronico"),2,IF(T1462=1,VLOOKUP($C1462&amp;"|"&amp;$B1462&amp;"|"&amp;$D1462,Empresas!$C$6:$CC$92,$G1462+6+1,0),0))))</f>
        <v>0</v>
      </c>
      <c r="AL1462" s="147">
        <f>IF(AND($I1462="Si",U1462=1),1,IF(AND($I1462="Fisico",U1462=1),1,IF(AND(U1462=1,$I1462="Electronico"),2,IF(U1462=1,VLOOKUP($C1462&amp;"|"&amp;$B1462&amp;"|"&amp;$D1462,Empresas!$C$6:$CC$92,$G1462+6+1,0),0))))</f>
        <v>0</v>
      </c>
      <c r="AM1462" s="149">
        <f t="shared" si="233"/>
        <v>0</v>
      </c>
      <c r="AN1462" s="149">
        <f t="shared" si="234"/>
        <v>0</v>
      </c>
      <c r="AO1462" s="152">
        <f t="shared" si="235"/>
        <v>0</v>
      </c>
    </row>
    <row r="1463" spans="1:41" x14ac:dyDescent="0.25">
      <c r="A1463" s="143" t="str">
        <f>VLOOKUP(D1463,Empresas!$D$7:$F$91,3,0)</f>
        <v>Yulisa</v>
      </c>
      <c r="B1463" s="144" t="str">
        <f>VLOOKUP(D1463,Empresas!$D$7:$G$91,4,0)</f>
        <v>Mireya</v>
      </c>
      <c r="C1463" s="144" t="s">
        <v>544</v>
      </c>
      <c r="D1463" s="144" t="s">
        <v>274</v>
      </c>
      <c r="E1463" s="144" t="str">
        <f>VLOOKUP(D1463,Empresas!$D$7:$E$92,2,0)</f>
        <v>AMIMASA PANADERIA SELECTA S.A.C.</v>
      </c>
      <c r="F1463" s="144" t="s">
        <v>183</v>
      </c>
      <c r="G1463" s="145">
        <f>+Empresas!$BR$2</f>
        <v>62</v>
      </c>
      <c r="H1463" s="145" t="str">
        <f>VLOOKUP(D1463,Empresas!$D$6:$L$92,7,0)</f>
        <v>Semestral</v>
      </c>
      <c r="I1463" s="144" t="str">
        <f>VLOOKUP(VLOOKUP(D1463&amp;"|"&amp;B1463,Empresas!$I$7:$CB$92,G1463,0),Tablas!$A$13:$B$14,2,0)</f>
        <v>Si</v>
      </c>
      <c r="J1463" s="78">
        <v>1</v>
      </c>
      <c r="K1463" s="78">
        <v>1</v>
      </c>
      <c r="L1463" s="78">
        <v>1</v>
      </c>
      <c r="M1463" s="78">
        <v>1</v>
      </c>
      <c r="N1463" s="78">
        <v>1</v>
      </c>
      <c r="O1463" s="78">
        <v>1</v>
      </c>
      <c r="P1463" s="78">
        <v>1</v>
      </c>
      <c r="Q1463" s="78">
        <v>1</v>
      </c>
      <c r="R1463" s="78"/>
      <c r="S1463" s="78"/>
      <c r="T1463" s="78"/>
      <c r="U1463" s="78"/>
      <c r="V1463" s="78" t="str">
        <f>VLOOKUP(D1463,Empresas!$D$7:$CF$91,81,0)</f>
        <v>D</v>
      </c>
      <c r="W1463" s="78" t="str">
        <f>VLOOKUP(D1463,Empresas!$D$7:$M$91,10,0)</f>
        <v>Mype</v>
      </c>
      <c r="X1463" s="69" t="str">
        <f t="shared" si="231"/>
        <v>SI</v>
      </c>
      <c r="Y1463" s="153" t="str">
        <f t="shared" si="232"/>
        <v>Si aplica</v>
      </c>
      <c r="Z1463" s="147">
        <f>IF(Y1463="No aplica",0,IF(I1463="no",0,IF(I1463="No aplica",0,IF(I1463="Si",1,IF(I1463="Fisico",1,IF(I1463="Electronico",2,VLOOKUP(C1463&amp;"|"&amp;B1463&amp;"|"&amp;D1463,Empresas!$C$6:$CC$92,G1463+6+1,0)))))))</f>
        <v>1</v>
      </c>
      <c r="AA1463" s="147">
        <f>IF(AND($I1463="Si",J1463=1),1,IF(AND($I1463="Fisico",J1463=1),1,IF(AND(J1463=1,$I1463="Electronico"),2,IF(J1463=1,VLOOKUP($C1463&amp;"|"&amp;$B1463&amp;"|"&amp;$D1463,Empresas!$C$6:$CC$92,$G1463+6+1,0),0))))</f>
        <v>1</v>
      </c>
      <c r="AB1463" s="147">
        <f>IF(AND($I1463="Si",K1463=1),1,IF(AND($I1463="Fisico",K1463=1),1,IF(AND(K1463=1,$I1463="Electronico"),2,IF(K1463=1,VLOOKUP($C1463&amp;"|"&amp;$B1463&amp;"|"&amp;$D1463,Empresas!$C$6:$CC$92,$G1463+6+1,0),0))))</f>
        <v>1</v>
      </c>
      <c r="AC1463" s="147">
        <f>IF(AND($I1463="Si",L1463=1),1,IF(AND($I1463="Fisico",L1463=1),1,IF(AND(L1463=1,$I1463="Electronico"),2,IF(L1463=1,VLOOKUP($C1463&amp;"|"&amp;$B1463&amp;"|"&amp;$D1463,Empresas!$C$6:$CC$92,$G1463+6+1,0),0))))</f>
        <v>1</v>
      </c>
      <c r="AD1463" s="147">
        <f>IF(AND($I1463="Si",M1463=1),1,IF(AND($I1463="Fisico",M1463=1),1,IF(AND(M1463=1,$I1463="Electronico"),2,IF(M1463=1,VLOOKUP($C1463&amp;"|"&amp;$B1463&amp;"|"&amp;$D1463,Empresas!$C$6:$CC$92,$G1463+6+1,0),0))))</f>
        <v>1</v>
      </c>
      <c r="AE1463" s="147">
        <f>IF(AND($I1463="Si",N1463=1),1,IF(AND($I1463="Fisico",N1463=1),1,IF(AND(N1463=1,$I1463="Electronico"),2,IF(N1463=1,VLOOKUP($C1463&amp;"|"&amp;$B1463&amp;"|"&amp;$D1463,Empresas!$C$6:$CC$92,$G1463+6+1,0),0))))</f>
        <v>1</v>
      </c>
      <c r="AF1463" s="147">
        <f>IF(AND($I1463="Si",O1463=1),1,IF(AND($I1463="Fisico",O1463=1),1,IF(AND(O1463=1,$I1463="Electronico"),2,IF(O1463=1,VLOOKUP($C1463&amp;"|"&amp;$B1463&amp;"|"&amp;$D1463,Empresas!$C$6:$CC$92,$G1463+6+1,0),0))))</f>
        <v>1</v>
      </c>
      <c r="AG1463" s="147">
        <f>IF(AND($I1463="Si",P1463=1),1,IF(AND($I1463="Fisico",P1463=1),1,IF(AND(P1463=1,$I1463="Electronico"),2,IF(P1463=1,VLOOKUP($C1463&amp;"|"&amp;$B1463&amp;"|"&amp;$D1463,Empresas!$C$6:$CC$92,$G1463+6+1,0),0))))</f>
        <v>1</v>
      </c>
      <c r="AH1463" s="147">
        <f>IF(AND($I1463="Si",Q1463=1),1,IF(AND($I1463="Fisico",Q1463=1),1,IF(AND(Q1463=1,$I1463="Electronico"),2,IF(Q1463=1,VLOOKUP($C1463&amp;"|"&amp;$B1463&amp;"|"&amp;$D1463,Empresas!$C$6:$CC$92,$G1463+6+1,0),0))))</f>
        <v>1</v>
      </c>
      <c r="AI1463" s="147">
        <f>IF(AND($I1463="Si",R1463=1),1,IF(AND($I1463="Fisico",R1463=1),1,IF(AND(R1463=1,$I1463="Electronico"),2,IF(R1463=1,VLOOKUP($C1463&amp;"|"&amp;$B1463&amp;"|"&amp;$D1463,Empresas!$C$6:$CC$92,$G1463+6+1,0),0))))</f>
        <v>0</v>
      </c>
      <c r="AJ1463" s="147">
        <f>IF(AND($I1463="Si",S1463=1),1,IF(AND($I1463="Fisico",S1463=1),1,IF(AND(S1463=1,$I1463="Electronico"),2,IF(S1463=1,VLOOKUP($C1463&amp;"|"&amp;$B1463&amp;"|"&amp;$D1463,Empresas!$C$6:$CC$92,$G1463+6+1,0),0))))</f>
        <v>0</v>
      </c>
      <c r="AK1463" s="147">
        <f>IF(AND($I1463="Si",T1463=1),1,IF(AND($I1463="Fisico",T1463=1),1,IF(AND(T1463=1,$I1463="Electronico"),2,IF(T1463=1,VLOOKUP($C1463&amp;"|"&amp;$B1463&amp;"|"&amp;$D1463,Empresas!$C$6:$CC$92,$G1463+6+1,0),0))))</f>
        <v>0</v>
      </c>
      <c r="AL1463" s="147">
        <f>IF(AND($I1463="Si",U1463=1),1,IF(AND($I1463="Fisico",U1463=1),1,IF(AND(U1463=1,$I1463="Electronico"),2,IF(U1463=1,VLOOKUP($C1463&amp;"|"&amp;$B1463&amp;"|"&amp;$D1463,Empresas!$C$6:$CC$92,$G1463+6+1,0),0))))</f>
        <v>0</v>
      </c>
      <c r="AM1463" s="149">
        <f t="shared" si="233"/>
        <v>8</v>
      </c>
      <c r="AN1463" s="149">
        <f t="shared" si="234"/>
        <v>8</v>
      </c>
      <c r="AO1463" s="152">
        <f t="shared" si="235"/>
        <v>1</v>
      </c>
    </row>
    <row r="1464" spans="1:41" x14ac:dyDescent="0.25">
      <c r="A1464" s="143" t="str">
        <f>VLOOKUP(D1464,Empresas!$D$7:$F$91,3,0)</f>
        <v>Yulisa</v>
      </c>
      <c r="B1464" s="144" t="str">
        <f>VLOOKUP(D1464,Empresas!$D$7:$G$91,4,0)</f>
        <v>Mireya</v>
      </c>
      <c r="C1464" s="144" t="s">
        <v>544</v>
      </c>
      <c r="D1464" s="144" t="s">
        <v>274</v>
      </c>
      <c r="E1464" s="144" t="str">
        <f>VLOOKUP(D1464,Empresas!$D$7:$E$92,2,0)</f>
        <v>AMIMASA PANADERIA SELECTA S.A.C.</v>
      </c>
      <c r="F1464" s="144" t="s">
        <v>184</v>
      </c>
      <c r="G1464" s="145">
        <f>+G1463+1</f>
        <v>63</v>
      </c>
      <c r="H1464" s="145" t="str">
        <f>VLOOKUP(D1464,Empresas!$D$6:$L$92,7,0)</f>
        <v>Semestral</v>
      </c>
      <c r="I1464" s="144" t="str">
        <f>VLOOKUP(VLOOKUP(D1464&amp;"|"&amp;B1464,Empresas!$I$7:$CB$92,G1464,0),Tablas!$A$13:$B$14,2,0)</f>
        <v>Si</v>
      </c>
      <c r="J1464" s="78">
        <v>1</v>
      </c>
      <c r="K1464" s="78">
        <v>1</v>
      </c>
      <c r="L1464" s="78">
        <v>1</v>
      </c>
      <c r="M1464" s="78">
        <v>1</v>
      </c>
      <c r="N1464" s="78">
        <v>1</v>
      </c>
      <c r="O1464" s="78">
        <v>1</v>
      </c>
      <c r="P1464" s="78">
        <v>1</v>
      </c>
      <c r="Q1464" s="78">
        <v>1</v>
      </c>
      <c r="R1464" s="78"/>
      <c r="S1464" s="78"/>
      <c r="T1464" s="78"/>
      <c r="U1464" s="78"/>
      <c r="V1464" s="78" t="str">
        <f>VLOOKUP(D1464,Empresas!$D$7:$CF$91,81,0)</f>
        <v>D</v>
      </c>
      <c r="W1464" s="78" t="str">
        <f>VLOOKUP(D1464,Empresas!$D$7:$M$91,10,0)</f>
        <v>Mype</v>
      </c>
      <c r="X1464" s="69" t="str">
        <f t="shared" si="231"/>
        <v>SI</v>
      </c>
      <c r="Y1464" s="153" t="str">
        <f t="shared" si="232"/>
        <v>Si aplica</v>
      </c>
      <c r="Z1464" s="147">
        <f>IF(Y1464="No aplica",0,IF(I1464="no",0,IF(I1464="No aplica",0,IF(I1464="Si",1,IF(I1464="Fisico",1,IF(I1464="Electronico",2,VLOOKUP(C1464&amp;"|"&amp;B1464&amp;"|"&amp;D1464,Empresas!$C$6:$CC$92,G1464+6+1,0)))))))</f>
        <v>1</v>
      </c>
      <c r="AA1464" s="147">
        <f>IF(AND($I1464="Si",J1464=1),1,IF(AND($I1464="Fisico",J1464=1),1,IF(AND(J1464=1,$I1464="Electronico"),2,IF(J1464=1,VLOOKUP($C1464&amp;"|"&amp;$B1464&amp;"|"&amp;$D1464,Empresas!$C$6:$CC$92,$G1464+6+1,0),0))))</f>
        <v>1</v>
      </c>
      <c r="AB1464" s="147">
        <f>IF(AND($I1464="Si",K1464=1),1,IF(AND($I1464="Fisico",K1464=1),1,IF(AND(K1464=1,$I1464="Electronico"),2,IF(K1464=1,VLOOKUP($C1464&amp;"|"&amp;$B1464&amp;"|"&amp;$D1464,Empresas!$C$6:$CC$92,$G1464+6+1,0),0))))</f>
        <v>1</v>
      </c>
      <c r="AC1464" s="147">
        <f>IF(AND($I1464="Si",L1464=1),1,IF(AND($I1464="Fisico",L1464=1),1,IF(AND(L1464=1,$I1464="Electronico"),2,IF(L1464=1,VLOOKUP($C1464&amp;"|"&amp;$B1464&amp;"|"&amp;$D1464,Empresas!$C$6:$CC$92,$G1464+6+1,0),0))))</f>
        <v>1</v>
      </c>
      <c r="AD1464" s="147">
        <f>IF(AND($I1464="Si",M1464=1),1,IF(AND($I1464="Fisico",M1464=1),1,IF(AND(M1464=1,$I1464="Electronico"),2,IF(M1464=1,VLOOKUP($C1464&amp;"|"&amp;$B1464&amp;"|"&amp;$D1464,Empresas!$C$6:$CC$92,$G1464+6+1,0),0))))</f>
        <v>1</v>
      </c>
      <c r="AE1464" s="147">
        <f>IF(AND($I1464="Si",N1464=1),1,IF(AND($I1464="Fisico",N1464=1),1,IF(AND(N1464=1,$I1464="Electronico"),2,IF(N1464=1,VLOOKUP($C1464&amp;"|"&amp;$B1464&amp;"|"&amp;$D1464,Empresas!$C$6:$CC$92,$G1464+6+1,0),0))))</f>
        <v>1</v>
      </c>
      <c r="AF1464" s="147">
        <f>IF(AND($I1464="Si",O1464=1),1,IF(AND($I1464="Fisico",O1464=1),1,IF(AND(O1464=1,$I1464="Electronico"),2,IF(O1464=1,VLOOKUP($C1464&amp;"|"&amp;$B1464&amp;"|"&amp;$D1464,Empresas!$C$6:$CC$92,$G1464+6+1,0),0))))</f>
        <v>1</v>
      </c>
      <c r="AG1464" s="147">
        <f>IF(AND($I1464="Si",P1464=1),1,IF(AND($I1464="Fisico",P1464=1),1,IF(AND(P1464=1,$I1464="Electronico"),2,IF(P1464=1,VLOOKUP($C1464&amp;"|"&amp;$B1464&amp;"|"&amp;$D1464,Empresas!$C$6:$CC$92,$G1464+6+1,0),0))))</f>
        <v>1</v>
      </c>
      <c r="AH1464" s="147">
        <f>IF(AND($I1464="Si",Q1464=1),1,IF(AND($I1464="Fisico",Q1464=1),1,IF(AND(Q1464=1,$I1464="Electronico"),2,IF(Q1464=1,VLOOKUP($C1464&amp;"|"&amp;$B1464&amp;"|"&amp;$D1464,Empresas!$C$6:$CC$92,$G1464+6+1,0),0))))</f>
        <v>1</v>
      </c>
      <c r="AI1464" s="147">
        <f>IF(AND($I1464="Si",R1464=1),1,IF(AND($I1464="Fisico",R1464=1),1,IF(AND(R1464=1,$I1464="Electronico"),2,IF(R1464=1,VLOOKUP($C1464&amp;"|"&amp;$B1464&amp;"|"&amp;$D1464,Empresas!$C$6:$CC$92,$G1464+6+1,0),0))))</f>
        <v>0</v>
      </c>
      <c r="AJ1464" s="147">
        <f>IF(AND($I1464="Si",S1464=1),1,IF(AND($I1464="Fisico",S1464=1),1,IF(AND(S1464=1,$I1464="Electronico"),2,IF(S1464=1,VLOOKUP($C1464&amp;"|"&amp;$B1464&amp;"|"&amp;$D1464,Empresas!$C$6:$CC$92,$G1464+6+1,0),0))))</f>
        <v>0</v>
      </c>
      <c r="AK1464" s="147">
        <f>IF(AND($I1464="Si",T1464=1),1,IF(AND($I1464="Fisico",T1464=1),1,IF(AND(T1464=1,$I1464="Electronico"),2,IF(T1464=1,VLOOKUP($C1464&amp;"|"&amp;$B1464&amp;"|"&amp;$D1464,Empresas!$C$6:$CC$92,$G1464+6+1,0),0))))</f>
        <v>0</v>
      </c>
      <c r="AL1464" s="147">
        <f>IF(AND($I1464="Si",U1464=1),1,IF(AND($I1464="Fisico",U1464=1),1,IF(AND(U1464=1,$I1464="Electronico"),2,IF(U1464=1,VLOOKUP($C1464&amp;"|"&amp;$B1464&amp;"|"&amp;$D1464,Empresas!$C$6:$CC$92,$G1464+6+1,0),0))))</f>
        <v>0</v>
      </c>
      <c r="AM1464" s="149">
        <f t="shared" si="233"/>
        <v>8</v>
      </c>
      <c r="AN1464" s="149">
        <f t="shared" si="234"/>
        <v>8</v>
      </c>
      <c r="AO1464" s="152">
        <f t="shared" si="235"/>
        <v>1</v>
      </c>
    </row>
    <row r="1465" spans="1:41" x14ac:dyDescent="0.25">
      <c r="A1465" s="143" t="str">
        <f>VLOOKUP(D1465,Empresas!$D$7:$F$91,3,0)</f>
        <v>Yulisa</v>
      </c>
      <c r="B1465" s="144" t="str">
        <f>VLOOKUP(D1465,Empresas!$D$7:$G$91,4,0)</f>
        <v>Mireya</v>
      </c>
      <c r="C1465" s="144" t="s">
        <v>544</v>
      </c>
      <c r="D1465" s="144" t="s">
        <v>274</v>
      </c>
      <c r="E1465" s="144" t="str">
        <f>VLOOKUP(D1465,Empresas!$D$7:$E$92,2,0)</f>
        <v>AMIMASA PANADERIA SELECTA S.A.C.</v>
      </c>
      <c r="F1465" s="144" t="s">
        <v>185</v>
      </c>
      <c r="G1465" s="145">
        <f t="shared" ref="G1465:G1472" si="240">+G1464+1</f>
        <v>64</v>
      </c>
      <c r="H1465" s="145" t="str">
        <f>VLOOKUP(D1465,Empresas!$D$6:$L$92,7,0)</f>
        <v>Semestral</v>
      </c>
      <c r="I1465" s="144" t="str">
        <f>VLOOKUP(VLOOKUP(D1465&amp;"|"&amp;B1465,Empresas!$I$7:$CB$92,G1465,0),Tablas!$A$13:$B$14,2,0)</f>
        <v>No</v>
      </c>
      <c r="J1465" s="78"/>
      <c r="K1465" s="78"/>
      <c r="L1465" s="78"/>
      <c r="M1465" s="78"/>
      <c r="N1465" s="78"/>
      <c r="O1465" s="78"/>
      <c r="P1465" s="78"/>
      <c r="Q1465" s="78"/>
      <c r="R1465" s="78"/>
      <c r="S1465" s="78"/>
      <c r="T1465" s="78"/>
      <c r="U1465" s="78"/>
      <c r="V1465" s="78" t="str">
        <f>VLOOKUP(D1465,Empresas!$D$7:$CF$91,81,0)</f>
        <v>D</v>
      </c>
      <c r="W1465" s="78" t="str">
        <f>VLOOKUP(D1465,Empresas!$D$7:$M$91,10,0)</f>
        <v>Mype</v>
      </c>
      <c r="X1465" s="69" t="str">
        <f t="shared" si="231"/>
        <v>SI</v>
      </c>
      <c r="Y1465" s="153" t="str">
        <f t="shared" si="232"/>
        <v>No aplica</v>
      </c>
      <c r="Z1465" s="147">
        <f>IF(Y1465="No aplica",0,IF(I1465="no",0,IF(I1465="No aplica",0,IF(I1465="Si",1,IF(I1465="Fisico",1,IF(I1465="Electronico",2,VLOOKUP(C1465&amp;"|"&amp;B1465&amp;"|"&amp;D1465,Empresas!$C$6:$CC$92,G1465+6+1,0)))))))</f>
        <v>0</v>
      </c>
      <c r="AA1465" s="147">
        <f>IF(AND($I1465="Si",J1465=1),1,IF(AND($I1465="Fisico",J1465=1),1,IF(AND(J1465=1,$I1465="Electronico"),2,IF(J1465=1,VLOOKUP($C1465&amp;"|"&amp;$B1465&amp;"|"&amp;$D1465,Empresas!$C$6:$CC$92,$G1465+6+1,0),0))))</f>
        <v>0</v>
      </c>
      <c r="AB1465" s="147">
        <f>IF(AND($I1465="Si",K1465=1),1,IF(AND($I1465="Fisico",K1465=1),1,IF(AND(K1465=1,$I1465="Electronico"),2,IF(K1465=1,VLOOKUP($C1465&amp;"|"&amp;$B1465&amp;"|"&amp;$D1465,Empresas!$C$6:$CC$92,$G1465+6+1,0),0))))</f>
        <v>0</v>
      </c>
      <c r="AC1465" s="147">
        <f>IF(AND($I1465="Si",L1465=1),1,IF(AND($I1465="Fisico",L1465=1),1,IF(AND(L1465=1,$I1465="Electronico"),2,IF(L1465=1,VLOOKUP($C1465&amp;"|"&amp;$B1465&amp;"|"&amp;$D1465,Empresas!$C$6:$CC$92,$G1465+6+1,0),0))))</f>
        <v>0</v>
      </c>
      <c r="AD1465" s="147">
        <f>IF(AND($I1465="Si",M1465=1),1,IF(AND($I1465="Fisico",M1465=1),1,IF(AND(M1465=1,$I1465="Electronico"),2,IF(M1465=1,VLOOKUP($C1465&amp;"|"&amp;$B1465&amp;"|"&amp;$D1465,Empresas!$C$6:$CC$92,$G1465+6+1,0),0))))</f>
        <v>0</v>
      </c>
      <c r="AE1465" s="147">
        <f>IF(AND($I1465="Si",N1465=1),1,IF(AND($I1465="Fisico",N1465=1),1,IF(AND(N1465=1,$I1465="Electronico"),2,IF(N1465=1,VLOOKUP($C1465&amp;"|"&amp;$B1465&amp;"|"&amp;$D1465,Empresas!$C$6:$CC$92,$G1465+6+1,0),0))))</f>
        <v>0</v>
      </c>
      <c r="AF1465" s="147">
        <f>IF(AND($I1465="Si",O1465=1),1,IF(AND($I1465="Fisico",O1465=1),1,IF(AND(O1465=1,$I1465="Electronico"),2,IF(O1465=1,VLOOKUP($C1465&amp;"|"&amp;$B1465&amp;"|"&amp;$D1465,Empresas!$C$6:$CC$92,$G1465+6+1,0),0))))</f>
        <v>0</v>
      </c>
      <c r="AG1465" s="147">
        <f>IF(AND($I1465="Si",P1465=1),1,IF(AND($I1465="Fisico",P1465=1),1,IF(AND(P1465=1,$I1465="Electronico"),2,IF(P1465=1,VLOOKUP($C1465&amp;"|"&amp;$B1465&amp;"|"&amp;$D1465,Empresas!$C$6:$CC$92,$G1465+6+1,0),0))))</f>
        <v>0</v>
      </c>
      <c r="AH1465" s="147">
        <f>IF(AND($I1465="Si",Q1465=1),1,IF(AND($I1465="Fisico",Q1465=1),1,IF(AND(Q1465=1,$I1465="Electronico"),2,IF(Q1465=1,VLOOKUP($C1465&amp;"|"&amp;$B1465&amp;"|"&amp;$D1465,Empresas!$C$6:$CC$92,$G1465+6+1,0),0))))</f>
        <v>0</v>
      </c>
      <c r="AI1465" s="147">
        <f>IF(AND($I1465="Si",R1465=1),1,IF(AND($I1465="Fisico",R1465=1),1,IF(AND(R1465=1,$I1465="Electronico"),2,IF(R1465=1,VLOOKUP($C1465&amp;"|"&amp;$B1465&amp;"|"&amp;$D1465,Empresas!$C$6:$CC$92,$G1465+6+1,0),0))))</f>
        <v>0</v>
      </c>
      <c r="AJ1465" s="147">
        <f>IF(AND($I1465="Si",S1465=1),1,IF(AND($I1465="Fisico",S1465=1),1,IF(AND(S1465=1,$I1465="Electronico"),2,IF(S1465=1,VLOOKUP($C1465&amp;"|"&amp;$B1465&amp;"|"&amp;$D1465,Empresas!$C$6:$CC$92,$G1465+6+1,0),0))))</f>
        <v>0</v>
      </c>
      <c r="AK1465" s="147">
        <f>IF(AND($I1465="Si",T1465=1),1,IF(AND($I1465="Fisico",T1465=1),1,IF(AND(T1465=1,$I1465="Electronico"),2,IF(T1465=1,VLOOKUP($C1465&amp;"|"&amp;$B1465&amp;"|"&amp;$D1465,Empresas!$C$6:$CC$92,$G1465+6+1,0),0))))</f>
        <v>0</v>
      </c>
      <c r="AL1465" s="147">
        <f>IF(AND($I1465="Si",U1465=1),1,IF(AND($I1465="Fisico",U1465=1),1,IF(AND(U1465=1,$I1465="Electronico"),2,IF(U1465=1,VLOOKUP($C1465&amp;"|"&amp;$B1465&amp;"|"&amp;$D1465,Empresas!$C$6:$CC$92,$G1465+6+1,0),0))))</f>
        <v>0</v>
      </c>
      <c r="AM1465" s="149">
        <f t="shared" si="233"/>
        <v>0</v>
      </c>
      <c r="AN1465" s="149">
        <f t="shared" si="234"/>
        <v>0</v>
      </c>
      <c r="AO1465" s="152">
        <f t="shared" si="235"/>
        <v>0</v>
      </c>
    </row>
    <row r="1466" spans="1:41" x14ac:dyDescent="0.25">
      <c r="A1466" s="143" t="str">
        <f>VLOOKUP(D1466,Empresas!$D$7:$F$91,3,0)</f>
        <v>Yulisa</v>
      </c>
      <c r="B1466" s="144" t="str">
        <f>VLOOKUP(D1466,Empresas!$D$7:$G$91,4,0)</f>
        <v>Mireya</v>
      </c>
      <c r="C1466" s="144" t="s">
        <v>544</v>
      </c>
      <c r="D1466" s="144" t="s">
        <v>274</v>
      </c>
      <c r="E1466" s="144" t="str">
        <f>VLOOKUP(D1466,Empresas!$D$7:$E$92,2,0)</f>
        <v>AMIMASA PANADERIA SELECTA S.A.C.</v>
      </c>
      <c r="F1466" s="144" t="s">
        <v>186</v>
      </c>
      <c r="G1466" s="145">
        <f t="shared" si="240"/>
        <v>65</v>
      </c>
      <c r="H1466" s="145" t="str">
        <f>VLOOKUP(D1466,Empresas!$D$6:$L$92,7,0)</f>
        <v>Semestral</v>
      </c>
      <c r="I1466" s="144" t="str">
        <f>VLOOKUP(VLOOKUP(D1466&amp;"|"&amp;B1466,Empresas!$I$7:$CB$92,G1466,0),Tablas!$A$13:$B$14,2,0)</f>
        <v>No</v>
      </c>
      <c r="J1466" s="78"/>
      <c r="K1466" s="78"/>
      <c r="L1466" s="78"/>
      <c r="M1466" s="78"/>
      <c r="N1466" s="78"/>
      <c r="O1466" s="78"/>
      <c r="P1466" s="78"/>
      <c r="Q1466" s="78"/>
      <c r="R1466" s="78"/>
      <c r="S1466" s="78"/>
      <c r="T1466" s="78"/>
      <c r="U1466" s="78"/>
      <c r="V1466" s="78" t="str">
        <f>VLOOKUP(D1466,Empresas!$D$7:$CF$91,81,0)</f>
        <v>D</v>
      </c>
      <c r="W1466" s="78" t="str">
        <f>VLOOKUP(D1466,Empresas!$D$7:$M$91,10,0)</f>
        <v>Mype</v>
      </c>
      <c r="X1466" s="69" t="str">
        <f t="shared" si="231"/>
        <v>SI</v>
      </c>
      <c r="Y1466" s="153" t="str">
        <f t="shared" si="232"/>
        <v>No aplica</v>
      </c>
      <c r="Z1466" s="147">
        <f>IF(Y1466="No aplica",0,IF(I1466="no",0,IF(I1466="No aplica",0,IF(I1466="Si",1,IF(I1466="Fisico",1,IF(I1466="Electronico",2,VLOOKUP(C1466&amp;"|"&amp;B1466&amp;"|"&amp;D1466,Empresas!$C$6:$CC$92,G1466+6+1,0)))))))</f>
        <v>0</v>
      </c>
      <c r="AA1466" s="147">
        <f>IF(AND($I1466="Si",J1466=1),1,IF(AND($I1466="Fisico",J1466=1),1,IF(AND(J1466=1,$I1466="Electronico"),2,IF(J1466=1,VLOOKUP($C1466&amp;"|"&amp;$B1466&amp;"|"&amp;$D1466,Empresas!$C$6:$CC$92,$G1466+6+1,0),0))))</f>
        <v>0</v>
      </c>
      <c r="AB1466" s="147">
        <f>IF(AND($I1466="Si",K1466=1),1,IF(AND($I1466="Fisico",K1466=1),1,IF(AND(K1466=1,$I1466="Electronico"),2,IF(K1466=1,VLOOKUP($C1466&amp;"|"&amp;$B1466&amp;"|"&amp;$D1466,Empresas!$C$6:$CC$92,$G1466+6+1,0),0))))</f>
        <v>0</v>
      </c>
      <c r="AC1466" s="147">
        <f>IF(AND($I1466="Si",L1466=1),1,IF(AND($I1466="Fisico",L1466=1),1,IF(AND(L1466=1,$I1466="Electronico"),2,IF(L1466=1,VLOOKUP($C1466&amp;"|"&amp;$B1466&amp;"|"&amp;$D1466,Empresas!$C$6:$CC$92,$G1466+6+1,0),0))))</f>
        <v>0</v>
      </c>
      <c r="AD1466" s="147">
        <f>IF(AND($I1466="Si",M1466=1),1,IF(AND($I1466="Fisico",M1466=1),1,IF(AND(M1466=1,$I1466="Electronico"),2,IF(M1466=1,VLOOKUP($C1466&amp;"|"&amp;$B1466&amp;"|"&amp;$D1466,Empresas!$C$6:$CC$92,$G1466+6+1,0),0))))</f>
        <v>0</v>
      </c>
      <c r="AE1466" s="147">
        <f>IF(AND($I1466="Si",N1466=1),1,IF(AND($I1466="Fisico",N1466=1),1,IF(AND(N1466=1,$I1466="Electronico"),2,IF(N1466=1,VLOOKUP($C1466&amp;"|"&amp;$B1466&amp;"|"&amp;$D1466,Empresas!$C$6:$CC$92,$G1466+6+1,0),0))))</f>
        <v>0</v>
      </c>
      <c r="AF1466" s="147">
        <f>IF(AND($I1466="Si",O1466=1),1,IF(AND($I1466="Fisico",O1466=1),1,IF(AND(O1466=1,$I1466="Electronico"),2,IF(O1466=1,VLOOKUP($C1466&amp;"|"&amp;$B1466&amp;"|"&amp;$D1466,Empresas!$C$6:$CC$92,$G1466+6+1,0),0))))</f>
        <v>0</v>
      </c>
      <c r="AG1466" s="147">
        <f>IF(AND($I1466="Si",P1466=1),1,IF(AND($I1466="Fisico",P1466=1),1,IF(AND(P1466=1,$I1466="Electronico"),2,IF(P1466=1,VLOOKUP($C1466&amp;"|"&amp;$B1466&amp;"|"&amp;$D1466,Empresas!$C$6:$CC$92,$G1466+6+1,0),0))))</f>
        <v>0</v>
      </c>
      <c r="AH1466" s="147">
        <f>IF(AND($I1466="Si",Q1466=1),1,IF(AND($I1466="Fisico",Q1466=1),1,IF(AND(Q1466=1,$I1466="Electronico"),2,IF(Q1466=1,VLOOKUP($C1466&amp;"|"&amp;$B1466&amp;"|"&amp;$D1466,Empresas!$C$6:$CC$92,$G1466+6+1,0),0))))</f>
        <v>0</v>
      </c>
      <c r="AI1466" s="147">
        <f>IF(AND($I1466="Si",R1466=1),1,IF(AND($I1466="Fisico",R1466=1),1,IF(AND(R1466=1,$I1466="Electronico"),2,IF(R1466=1,VLOOKUP($C1466&amp;"|"&amp;$B1466&amp;"|"&amp;$D1466,Empresas!$C$6:$CC$92,$G1466+6+1,0),0))))</f>
        <v>0</v>
      </c>
      <c r="AJ1466" s="147">
        <f>IF(AND($I1466="Si",S1466=1),1,IF(AND($I1466="Fisico",S1466=1),1,IF(AND(S1466=1,$I1466="Electronico"),2,IF(S1466=1,VLOOKUP($C1466&amp;"|"&amp;$B1466&amp;"|"&amp;$D1466,Empresas!$C$6:$CC$92,$G1466+6+1,0),0))))</f>
        <v>0</v>
      </c>
      <c r="AK1466" s="147">
        <f>IF(AND($I1466="Si",T1466=1),1,IF(AND($I1466="Fisico",T1466=1),1,IF(AND(T1466=1,$I1466="Electronico"),2,IF(T1466=1,VLOOKUP($C1466&amp;"|"&amp;$B1466&amp;"|"&amp;$D1466,Empresas!$C$6:$CC$92,$G1466+6+1,0),0))))</f>
        <v>0</v>
      </c>
      <c r="AL1466" s="147">
        <f>IF(AND($I1466="Si",U1466=1),1,IF(AND($I1466="Fisico",U1466=1),1,IF(AND(U1466=1,$I1466="Electronico"),2,IF(U1466=1,VLOOKUP($C1466&amp;"|"&amp;$B1466&amp;"|"&amp;$D1466,Empresas!$C$6:$CC$92,$G1466+6+1,0),0))))</f>
        <v>0</v>
      </c>
      <c r="AM1466" s="149">
        <f t="shared" si="233"/>
        <v>0</v>
      </c>
      <c r="AN1466" s="149">
        <f t="shared" si="234"/>
        <v>0</v>
      </c>
      <c r="AO1466" s="152">
        <f t="shared" si="235"/>
        <v>0</v>
      </c>
    </row>
    <row r="1467" spans="1:41" x14ac:dyDescent="0.25">
      <c r="A1467" s="143" t="str">
        <f>VLOOKUP(D1467,Empresas!$D$7:$F$91,3,0)</f>
        <v>Yulisa</v>
      </c>
      <c r="B1467" s="144" t="str">
        <f>VLOOKUP(D1467,Empresas!$D$7:$G$91,4,0)</f>
        <v>Mireya</v>
      </c>
      <c r="C1467" s="144" t="s">
        <v>544</v>
      </c>
      <c r="D1467" s="144" t="s">
        <v>274</v>
      </c>
      <c r="E1467" s="144" t="str">
        <f>VLOOKUP(D1467,Empresas!$D$7:$E$92,2,0)</f>
        <v>AMIMASA PANADERIA SELECTA S.A.C.</v>
      </c>
      <c r="F1467" s="144" t="s">
        <v>187</v>
      </c>
      <c r="G1467" s="145">
        <f t="shared" si="240"/>
        <v>66</v>
      </c>
      <c r="H1467" s="145" t="str">
        <f>VLOOKUP(D1467,Empresas!$D$6:$L$92,7,0)</f>
        <v>Semestral</v>
      </c>
      <c r="I1467" s="144" t="str">
        <f>VLOOKUP(VLOOKUP(D1467&amp;"|"&amp;B1467,Empresas!$I$7:$CB$92,G1467,0),Tablas!$A$13:$B$14,2,0)</f>
        <v>Si</v>
      </c>
      <c r="J1467" s="78">
        <v>1</v>
      </c>
      <c r="K1467" s="78">
        <v>1</v>
      </c>
      <c r="L1467" s="78">
        <v>1</v>
      </c>
      <c r="M1467" s="78">
        <v>1</v>
      </c>
      <c r="N1467" s="78">
        <v>1</v>
      </c>
      <c r="O1467" s="78">
        <v>1</v>
      </c>
      <c r="P1467" s="78">
        <v>1</v>
      </c>
      <c r="Q1467" s="78">
        <v>1</v>
      </c>
      <c r="R1467" s="78"/>
      <c r="S1467" s="78"/>
      <c r="T1467" s="78"/>
      <c r="U1467" s="78"/>
      <c r="V1467" s="78" t="str">
        <f>VLOOKUP(D1467,Empresas!$D$7:$CF$91,81,0)</f>
        <v>D</v>
      </c>
      <c r="W1467" s="78" t="str">
        <f>VLOOKUP(D1467,Empresas!$D$7:$M$91,10,0)</f>
        <v>Mype</v>
      </c>
      <c r="X1467" s="69" t="str">
        <f t="shared" si="231"/>
        <v>SI</v>
      </c>
      <c r="Y1467" s="153" t="str">
        <f t="shared" si="232"/>
        <v>Si aplica</v>
      </c>
      <c r="Z1467" s="147">
        <f>IF(Y1467="No aplica",0,IF(I1467="no",0,IF(I1467="No aplica",0,IF(I1467="Si",1,IF(I1467="Fisico",1,IF(I1467="Electronico",2,VLOOKUP(C1467&amp;"|"&amp;B1467&amp;"|"&amp;D1467,Empresas!$C$6:$CC$92,G1467+6+1,0)))))))</f>
        <v>1</v>
      </c>
      <c r="AA1467" s="147">
        <f>IF(AND($I1467="Si",J1467=1),1,IF(AND($I1467="Fisico",J1467=1),1,IF(AND(J1467=1,$I1467="Electronico"),2,IF(J1467=1,VLOOKUP($C1467&amp;"|"&amp;$B1467&amp;"|"&amp;$D1467,Empresas!$C$6:$CC$92,$G1467+6+1,0),0))))</f>
        <v>1</v>
      </c>
      <c r="AB1467" s="147">
        <f>IF(AND($I1467="Si",K1467=1),1,IF(AND($I1467="Fisico",K1467=1),1,IF(AND(K1467=1,$I1467="Electronico"),2,IF(K1467=1,VLOOKUP($C1467&amp;"|"&amp;$B1467&amp;"|"&amp;$D1467,Empresas!$C$6:$CC$92,$G1467+6+1,0),0))))</f>
        <v>1</v>
      </c>
      <c r="AC1467" s="147">
        <f>IF(AND($I1467="Si",L1467=1),1,IF(AND($I1467="Fisico",L1467=1),1,IF(AND(L1467=1,$I1467="Electronico"),2,IF(L1467=1,VLOOKUP($C1467&amp;"|"&amp;$B1467&amp;"|"&amp;$D1467,Empresas!$C$6:$CC$92,$G1467+6+1,0),0))))</f>
        <v>1</v>
      </c>
      <c r="AD1467" s="147">
        <f>IF(AND($I1467="Si",M1467=1),1,IF(AND($I1467="Fisico",M1467=1),1,IF(AND(M1467=1,$I1467="Electronico"),2,IF(M1467=1,VLOOKUP($C1467&amp;"|"&amp;$B1467&amp;"|"&amp;$D1467,Empresas!$C$6:$CC$92,$G1467+6+1,0),0))))</f>
        <v>1</v>
      </c>
      <c r="AE1467" s="147">
        <f>IF(AND($I1467="Si",N1467=1),1,IF(AND($I1467="Fisico",N1467=1),1,IF(AND(N1467=1,$I1467="Electronico"),2,IF(N1467=1,VLOOKUP($C1467&amp;"|"&amp;$B1467&amp;"|"&amp;$D1467,Empresas!$C$6:$CC$92,$G1467+6+1,0),0))))</f>
        <v>1</v>
      </c>
      <c r="AF1467" s="147">
        <f>IF(AND($I1467="Si",O1467=1),1,IF(AND($I1467="Fisico",O1467=1),1,IF(AND(O1467=1,$I1467="Electronico"),2,IF(O1467=1,VLOOKUP($C1467&amp;"|"&amp;$B1467&amp;"|"&amp;$D1467,Empresas!$C$6:$CC$92,$G1467+6+1,0),0))))</f>
        <v>1</v>
      </c>
      <c r="AG1467" s="147">
        <f>IF(AND($I1467="Si",P1467=1),1,IF(AND($I1467="Fisico",P1467=1),1,IF(AND(P1467=1,$I1467="Electronico"),2,IF(P1467=1,VLOOKUP($C1467&amp;"|"&amp;$B1467&amp;"|"&amp;$D1467,Empresas!$C$6:$CC$92,$G1467+6+1,0),0))))</f>
        <v>1</v>
      </c>
      <c r="AH1467" s="147">
        <f>IF(AND($I1467="Si",Q1467=1),1,IF(AND($I1467="Fisico",Q1467=1),1,IF(AND(Q1467=1,$I1467="Electronico"),2,IF(Q1467=1,VLOOKUP($C1467&amp;"|"&amp;$B1467&amp;"|"&amp;$D1467,Empresas!$C$6:$CC$92,$G1467+6+1,0),0))))</f>
        <v>1</v>
      </c>
      <c r="AI1467" s="147">
        <f>IF(AND($I1467="Si",R1467=1),1,IF(AND($I1467="Fisico",R1467=1),1,IF(AND(R1467=1,$I1467="Electronico"),2,IF(R1467=1,VLOOKUP($C1467&amp;"|"&amp;$B1467&amp;"|"&amp;$D1467,Empresas!$C$6:$CC$92,$G1467+6+1,0),0))))</f>
        <v>0</v>
      </c>
      <c r="AJ1467" s="147">
        <f>IF(AND($I1467="Si",S1467=1),1,IF(AND($I1467="Fisico",S1467=1),1,IF(AND(S1467=1,$I1467="Electronico"),2,IF(S1467=1,VLOOKUP($C1467&amp;"|"&amp;$B1467&amp;"|"&amp;$D1467,Empresas!$C$6:$CC$92,$G1467+6+1,0),0))))</f>
        <v>0</v>
      </c>
      <c r="AK1467" s="147">
        <f>IF(AND($I1467="Si",T1467=1),1,IF(AND($I1467="Fisico",T1467=1),1,IF(AND(T1467=1,$I1467="Electronico"),2,IF(T1467=1,VLOOKUP($C1467&amp;"|"&amp;$B1467&amp;"|"&amp;$D1467,Empresas!$C$6:$CC$92,$G1467+6+1,0),0))))</f>
        <v>0</v>
      </c>
      <c r="AL1467" s="147">
        <f>IF(AND($I1467="Si",U1467=1),1,IF(AND($I1467="Fisico",U1467=1),1,IF(AND(U1467=1,$I1467="Electronico"),2,IF(U1467=1,VLOOKUP($C1467&amp;"|"&amp;$B1467&amp;"|"&amp;$D1467,Empresas!$C$6:$CC$92,$G1467+6+1,0),0))))</f>
        <v>0</v>
      </c>
      <c r="AM1467" s="149">
        <f t="shared" si="233"/>
        <v>8</v>
      </c>
      <c r="AN1467" s="149">
        <f t="shared" si="234"/>
        <v>8</v>
      </c>
      <c r="AO1467" s="152">
        <f t="shared" si="235"/>
        <v>1</v>
      </c>
    </row>
    <row r="1468" spans="1:41" x14ac:dyDescent="0.25">
      <c r="A1468" s="143" t="str">
        <f>VLOOKUP(D1468,Empresas!$D$7:$F$91,3,0)</f>
        <v>Yulisa</v>
      </c>
      <c r="B1468" s="144" t="str">
        <f>VLOOKUP(D1468,Empresas!$D$7:$G$91,4,0)</f>
        <v>Mireya</v>
      </c>
      <c r="C1468" s="144" t="s">
        <v>544</v>
      </c>
      <c r="D1468" s="144" t="s">
        <v>274</v>
      </c>
      <c r="E1468" s="144" t="str">
        <f>VLOOKUP(D1468,Empresas!$D$7:$E$92,2,0)</f>
        <v>AMIMASA PANADERIA SELECTA S.A.C.</v>
      </c>
      <c r="F1468" s="144" t="s">
        <v>188</v>
      </c>
      <c r="G1468" s="145">
        <f t="shared" si="240"/>
        <v>67</v>
      </c>
      <c r="H1468" s="145" t="str">
        <f>VLOOKUP(D1468,Empresas!$D$6:$L$92,7,0)</f>
        <v>Semestral</v>
      </c>
      <c r="I1468" s="144" t="str">
        <f>VLOOKUP(VLOOKUP(D1468&amp;"|"&amp;B1468,Empresas!$I$7:$CB$92,G1468,0),Tablas!$A$13:$B$14,2,0)</f>
        <v>No</v>
      </c>
      <c r="J1468" s="78"/>
      <c r="K1468" s="78"/>
      <c r="L1468" s="78"/>
      <c r="M1468" s="78"/>
      <c r="N1468" s="78"/>
      <c r="O1468" s="78"/>
      <c r="P1468" s="78"/>
      <c r="Q1468" s="78"/>
      <c r="R1468" s="78"/>
      <c r="S1468" s="78"/>
      <c r="T1468" s="78"/>
      <c r="U1468" s="78"/>
      <c r="V1468" s="78" t="str">
        <f>VLOOKUP(D1468,Empresas!$D$7:$CF$91,81,0)</f>
        <v>D</v>
      </c>
      <c r="W1468" s="78" t="str">
        <f>VLOOKUP(D1468,Empresas!$D$7:$M$91,10,0)</f>
        <v>Mype</v>
      </c>
      <c r="X1468" s="69" t="str">
        <f t="shared" si="231"/>
        <v>SI</v>
      </c>
      <c r="Y1468" s="153" t="str">
        <f t="shared" si="232"/>
        <v>No aplica</v>
      </c>
      <c r="Z1468" s="147">
        <f>IF(Y1468="No aplica",0,IF(I1468="no",0,IF(I1468="No aplica",0,IF(I1468="Si",1,IF(I1468="Fisico",1,IF(I1468="Electronico",2,VLOOKUP(C1468&amp;"|"&amp;B1468&amp;"|"&amp;D1468,Empresas!$C$6:$CC$92,G1468+6+1,0)))))))</f>
        <v>0</v>
      </c>
      <c r="AA1468" s="147">
        <f>IF(AND($I1468="Si",J1468=1),1,IF(AND($I1468="Fisico",J1468=1),1,IF(AND(J1468=1,$I1468="Electronico"),2,IF(J1468=1,VLOOKUP($C1468&amp;"|"&amp;$B1468&amp;"|"&amp;$D1468,Empresas!$C$6:$CC$92,$G1468+6+1,0),0))))</f>
        <v>0</v>
      </c>
      <c r="AB1468" s="147">
        <f>IF(AND($I1468="Si",K1468=1),1,IF(AND($I1468="Fisico",K1468=1),1,IF(AND(K1468=1,$I1468="Electronico"),2,IF(K1468=1,VLOOKUP($C1468&amp;"|"&amp;$B1468&amp;"|"&amp;$D1468,Empresas!$C$6:$CC$92,$G1468+6+1,0),0))))</f>
        <v>0</v>
      </c>
      <c r="AC1468" s="147">
        <f>IF(AND($I1468="Si",L1468=1),1,IF(AND($I1468="Fisico",L1468=1),1,IF(AND(L1468=1,$I1468="Electronico"),2,IF(L1468=1,VLOOKUP($C1468&amp;"|"&amp;$B1468&amp;"|"&amp;$D1468,Empresas!$C$6:$CC$92,$G1468+6+1,0),0))))</f>
        <v>0</v>
      </c>
      <c r="AD1468" s="147">
        <f>IF(AND($I1468="Si",M1468=1),1,IF(AND($I1468="Fisico",M1468=1),1,IF(AND(M1468=1,$I1468="Electronico"),2,IF(M1468=1,VLOOKUP($C1468&amp;"|"&amp;$B1468&amp;"|"&amp;$D1468,Empresas!$C$6:$CC$92,$G1468+6+1,0),0))))</f>
        <v>0</v>
      </c>
      <c r="AE1468" s="147">
        <f>IF(AND($I1468="Si",N1468=1),1,IF(AND($I1468="Fisico",N1468=1),1,IF(AND(N1468=1,$I1468="Electronico"),2,IF(N1468=1,VLOOKUP($C1468&amp;"|"&amp;$B1468&amp;"|"&amp;$D1468,Empresas!$C$6:$CC$92,$G1468+6+1,0),0))))</f>
        <v>0</v>
      </c>
      <c r="AF1468" s="147">
        <f>IF(AND($I1468="Si",O1468=1),1,IF(AND($I1468="Fisico",O1468=1),1,IF(AND(O1468=1,$I1468="Electronico"),2,IF(O1468=1,VLOOKUP($C1468&amp;"|"&amp;$B1468&amp;"|"&amp;$D1468,Empresas!$C$6:$CC$92,$G1468+6+1,0),0))))</f>
        <v>0</v>
      </c>
      <c r="AG1468" s="147">
        <f>IF(AND($I1468="Si",P1468=1),1,IF(AND($I1468="Fisico",P1468=1),1,IF(AND(P1468=1,$I1468="Electronico"),2,IF(P1468=1,VLOOKUP($C1468&amp;"|"&amp;$B1468&amp;"|"&amp;$D1468,Empresas!$C$6:$CC$92,$G1468+6+1,0),0))))</f>
        <v>0</v>
      </c>
      <c r="AH1468" s="147">
        <f>IF(AND($I1468="Si",Q1468=1),1,IF(AND($I1468="Fisico",Q1468=1),1,IF(AND(Q1468=1,$I1468="Electronico"),2,IF(Q1468=1,VLOOKUP($C1468&amp;"|"&amp;$B1468&amp;"|"&amp;$D1468,Empresas!$C$6:$CC$92,$G1468+6+1,0),0))))</f>
        <v>0</v>
      </c>
      <c r="AI1468" s="147">
        <f>IF(AND($I1468="Si",R1468=1),1,IF(AND($I1468="Fisico",R1468=1),1,IF(AND(R1468=1,$I1468="Electronico"),2,IF(R1468=1,VLOOKUP($C1468&amp;"|"&amp;$B1468&amp;"|"&amp;$D1468,Empresas!$C$6:$CC$92,$G1468+6+1,0),0))))</f>
        <v>0</v>
      </c>
      <c r="AJ1468" s="147">
        <f>IF(AND($I1468="Si",S1468=1),1,IF(AND($I1468="Fisico",S1468=1),1,IF(AND(S1468=1,$I1468="Electronico"),2,IF(S1468=1,VLOOKUP($C1468&amp;"|"&amp;$B1468&amp;"|"&amp;$D1468,Empresas!$C$6:$CC$92,$G1468+6+1,0),0))))</f>
        <v>0</v>
      </c>
      <c r="AK1468" s="147">
        <f>IF(AND($I1468="Si",T1468=1),1,IF(AND($I1468="Fisico",T1468=1),1,IF(AND(T1468=1,$I1468="Electronico"),2,IF(T1468=1,VLOOKUP($C1468&amp;"|"&amp;$B1468&amp;"|"&amp;$D1468,Empresas!$C$6:$CC$92,$G1468+6+1,0),0))))</f>
        <v>0</v>
      </c>
      <c r="AL1468" s="147">
        <f>IF(AND($I1468="Si",U1468=1),1,IF(AND($I1468="Fisico",U1468=1),1,IF(AND(U1468=1,$I1468="Electronico"),2,IF(U1468=1,VLOOKUP($C1468&amp;"|"&amp;$B1468&amp;"|"&amp;$D1468,Empresas!$C$6:$CC$92,$G1468+6+1,0),0))))</f>
        <v>0</v>
      </c>
      <c r="AM1468" s="149">
        <f t="shared" si="233"/>
        <v>0</v>
      </c>
      <c r="AN1468" s="149">
        <f t="shared" si="234"/>
        <v>0</v>
      </c>
      <c r="AO1468" s="152">
        <f t="shared" si="235"/>
        <v>0</v>
      </c>
    </row>
    <row r="1469" spans="1:41" x14ac:dyDescent="0.25">
      <c r="A1469" s="143" t="str">
        <f>VLOOKUP(D1469,Empresas!$D$7:$F$91,3,0)</f>
        <v>Yulisa</v>
      </c>
      <c r="B1469" s="144" t="str">
        <f>VLOOKUP(D1469,Empresas!$D$7:$G$91,4,0)</f>
        <v>Mireya</v>
      </c>
      <c r="C1469" s="144" t="s">
        <v>544</v>
      </c>
      <c r="D1469" s="144" t="s">
        <v>274</v>
      </c>
      <c r="E1469" s="144" t="str">
        <f>VLOOKUP(D1469,Empresas!$D$7:$E$92,2,0)</f>
        <v>AMIMASA PANADERIA SELECTA S.A.C.</v>
      </c>
      <c r="F1469" s="144" t="s">
        <v>189</v>
      </c>
      <c r="G1469" s="145">
        <f t="shared" si="240"/>
        <v>68</v>
      </c>
      <c r="H1469" s="145" t="str">
        <f>VLOOKUP(D1469,Empresas!$D$6:$L$92,7,0)</f>
        <v>Semestral</v>
      </c>
      <c r="I1469" s="144" t="str">
        <f>VLOOKUP(VLOOKUP(D1469&amp;"|"&amp;B1469,Empresas!$I$7:$CB$92,G1469,0),Tablas!$A$13:$B$14,2,0)</f>
        <v>No</v>
      </c>
      <c r="J1469" s="78"/>
      <c r="K1469" s="78"/>
      <c r="L1469" s="78"/>
      <c r="M1469" s="78"/>
      <c r="N1469" s="78"/>
      <c r="O1469" s="78"/>
      <c r="P1469" s="78"/>
      <c r="Q1469" s="78"/>
      <c r="R1469" s="78"/>
      <c r="S1469" s="78"/>
      <c r="T1469" s="78"/>
      <c r="U1469" s="78"/>
      <c r="V1469" s="78" t="str">
        <f>VLOOKUP(D1469,Empresas!$D$7:$CF$91,81,0)</f>
        <v>D</v>
      </c>
      <c r="W1469" s="78" t="str">
        <f>VLOOKUP(D1469,Empresas!$D$7:$M$91,10,0)</f>
        <v>Mype</v>
      </c>
      <c r="X1469" s="69" t="str">
        <f t="shared" si="231"/>
        <v>SI</v>
      </c>
      <c r="Y1469" s="153" t="str">
        <f t="shared" si="232"/>
        <v>No aplica</v>
      </c>
      <c r="Z1469" s="147">
        <f>IF(Y1469="No aplica",0,IF(I1469="no",0,IF(I1469="No aplica",0,IF(I1469="Si",1,IF(I1469="Fisico",1,IF(I1469="Electronico",2,VLOOKUP(C1469&amp;"|"&amp;B1469&amp;"|"&amp;D1469,Empresas!$C$6:$CC$92,G1469+6+1,0)))))))</f>
        <v>0</v>
      </c>
      <c r="AA1469" s="147">
        <f>IF(AND($I1469="Si",J1469=1),1,IF(AND($I1469="Fisico",J1469=1),1,IF(AND(J1469=1,$I1469="Electronico"),2,IF(J1469=1,VLOOKUP($C1469&amp;"|"&amp;$B1469&amp;"|"&amp;$D1469,Empresas!$C$6:$CC$92,$G1469+6+1,0),0))))</f>
        <v>0</v>
      </c>
      <c r="AB1469" s="147">
        <f>IF(AND($I1469="Si",K1469=1),1,IF(AND($I1469="Fisico",K1469=1),1,IF(AND(K1469=1,$I1469="Electronico"),2,IF(K1469=1,VLOOKUP($C1469&amp;"|"&amp;$B1469&amp;"|"&amp;$D1469,Empresas!$C$6:$CC$92,$G1469+6+1,0),0))))</f>
        <v>0</v>
      </c>
      <c r="AC1469" s="147">
        <f>IF(AND($I1469="Si",L1469=1),1,IF(AND($I1469="Fisico",L1469=1),1,IF(AND(L1469=1,$I1469="Electronico"),2,IF(L1469=1,VLOOKUP($C1469&amp;"|"&amp;$B1469&amp;"|"&amp;$D1469,Empresas!$C$6:$CC$92,$G1469+6+1,0),0))))</f>
        <v>0</v>
      </c>
      <c r="AD1469" s="147">
        <f>IF(AND($I1469="Si",M1469=1),1,IF(AND($I1469="Fisico",M1469=1),1,IF(AND(M1469=1,$I1469="Electronico"),2,IF(M1469=1,VLOOKUP($C1469&amp;"|"&amp;$B1469&amp;"|"&amp;$D1469,Empresas!$C$6:$CC$92,$G1469+6+1,0),0))))</f>
        <v>0</v>
      </c>
      <c r="AE1469" s="147">
        <f>IF(AND($I1469="Si",N1469=1),1,IF(AND($I1469="Fisico",N1469=1),1,IF(AND(N1469=1,$I1469="Electronico"),2,IF(N1469=1,VLOOKUP($C1469&amp;"|"&amp;$B1469&amp;"|"&amp;$D1469,Empresas!$C$6:$CC$92,$G1469+6+1,0),0))))</f>
        <v>0</v>
      </c>
      <c r="AF1469" s="147">
        <f>IF(AND($I1469="Si",O1469=1),1,IF(AND($I1469="Fisico",O1469=1),1,IF(AND(O1469=1,$I1469="Electronico"),2,IF(O1469=1,VLOOKUP($C1469&amp;"|"&amp;$B1469&amp;"|"&amp;$D1469,Empresas!$C$6:$CC$92,$G1469+6+1,0),0))))</f>
        <v>0</v>
      </c>
      <c r="AG1469" s="147">
        <f>IF(AND($I1469="Si",P1469=1),1,IF(AND($I1469="Fisico",P1469=1),1,IF(AND(P1469=1,$I1469="Electronico"),2,IF(P1469=1,VLOOKUP($C1469&amp;"|"&amp;$B1469&amp;"|"&amp;$D1469,Empresas!$C$6:$CC$92,$G1469+6+1,0),0))))</f>
        <v>0</v>
      </c>
      <c r="AH1469" s="147">
        <f>IF(AND($I1469="Si",Q1469=1),1,IF(AND($I1469="Fisico",Q1469=1),1,IF(AND(Q1469=1,$I1469="Electronico"),2,IF(Q1469=1,VLOOKUP($C1469&amp;"|"&amp;$B1469&amp;"|"&amp;$D1469,Empresas!$C$6:$CC$92,$G1469+6+1,0),0))))</f>
        <v>0</v>
      </c>
      <c r="AI1469" s="147">
        <f>IF(AND($I1469="Si",R1469=1),1,IF(AND($I1469="Fisico",R1469=1),1,IF(AND(R1469=1,$I1469="Electronico"),2,IF(R1469=1,VLOOKUP($C1469&amp;"|"&amp;$B1469&amp;"|"&amp;$D1469,Empresas!$C$6:$CC$92,$G1469+6+1,0),0))))</f>
        <v>0</v>
      </c>
      <c r="AJ1469" s="147">
        <f>IF(AND($I1469="Si",S1469=1),1,IF(AND($I1469="Fisico",S1469=1),1,IF(AND(S1469=1,$I1469="Electronico"),2,IF(S1469=1,VLOOKUP($C1469&amp;"|"&amp;$B1469&amp;"|"&amp;$D1469,Empresas!$C$6:$CC$92,$G1469+6+1,0),0))))</f>
        <v>0</v>
      </c>
      <c r="AK1469" s="147">
        <f>IF(AND($I1469="Si",T1469=1),1,IF(AND($I1469="Fisico",T1469=1),1,IF(AND(T1469=1,$I1469="Electronico"),2,IF(T1469=1,VLOOKUP($C1469&amp;"|"&amp;$B1469&amp;"|"&amp;$D1469,Empresas!$C$6:$CC$92,$G1469+6+1,0),0))))</f>
        <v>0</v>
      </c>
      <c r="AL1469" s="147">
        <f>IF(AND($I1469="Si",U1469=1),1,IF(AND($I1469="Fisico",U1469=1),1,IF(AND(U1469=1,$I1469="Electronico"),2,IF(U1469=1,VLOOKUP($C1469&amp;"|"&amp;$B1469&amp;"|"&amp;$D1469,Empresas!$C$6:$CC$92,$G1469+6+1,0),0))))</f>
        <v>0</v>
      </c>
      <c r="AM1469" s="149">
        <f t="shared" si="233"/>
        <v>0</v>
      </c>
      <c r="AN1469" s="149">
        <f t="shared" si="234"/>
        <v>0</v>
      </c>
      <c r="AO1469" s="152">
        <f t="shared" si="235"/>
        <v>0</v>
      </c>
    </row>
    <row r="1470" spans="1:41" x14ac:dyDescent="0.25">
      <c r="A1470" s="143" t="str">
        <f>VLOOKUP(D1470,Empresas!$D$7:$F$91,3,0)</f>
        <v>Yulisa</v>
      </c>
      <c r="B1470" s="144" t="str">
        <f>VLOOKUP(D1470,Empresas!$D$7:$G$91,4,0)</f>
        <v>Mireya</v>
      </c>
      <c r="C1470" s="144" t="s">
        <v>544</v>
      </c>
      <c r="D1470" s="144" t="s">
        <v>274</v>
      </c>
      <c r="E1470" s="144" t="str">
        <f>VLOOKUP(D1470,Empresas!$D$7:$E$92,2,0)</f>
        <v>AMIMASA PANADERIA SELECTA S.A.C.</v>
      </c>
      <c r="F1470" s="144" t="s">
        <v>190</v>
      </c>
      <c r="G1470" s="145">
        <f t="shared" si="240"/>
        <v>69</v>
      </c>
      <c r="H1470" s="145" t="str">
        <f>VLOOKUP(D1470,Empresas!$D$6:$L$92,7,0)</f>
        <v>Semestral</v>
      </c>
      <c r="I1470" s="144" t="str">
        <f>VLOOKUP(VLOOKUP(D1470&amp;"|"&amp;B1470,Empresas!$I$7:$CB$92,G1470,0),Tablas!$A$13:$B$14,2,0)</f>
        <v>No</v>
      </c>
      <c r="J1470" s="78"/>
      <c r="K1470" s="78"/>
      <c r="L1470" s="78"/>
      <c r="M1470" s="78"/>
      <c r="N1470" s="78"/>
      <c r="O1470" s="78"/>
      <c r="P1470" s="78"/>
      <c r="Q1470" s="78"/>
      <c r="R1470" s="78"/>
      <c r="S1470" s="78"/>
      <c r="T1470" s="78"/>
      <c r="U1470" s="78"/>
      <c r="V1470" s="78" t="str">
        <f>VLOOKUP(D1470,Empresas!$D$7:$CF$91,81,0)</f>
        <v>D</v>
      </c>
      <c r="W1470" s="78" t="str">
        <f>VLOOKUP(D1470,Empresas!$D$7:$M$91,10,0)</f>
        <v>Mype</v>
      </c>
      <c r="X1470" s="69" t="str">
        <f t="shared" si="231"/>
        <v>NO</v>
      </c>
      <c r="Y1470" s="153" t="str">
        <f t="shared" si="232"/>
        <v>No aplica</v>
      </c>
      <c r="Z1470" s="147">
        <f>IF(Y1470="No aplica",0,IF(I1470="no",0,IF(I1470="No aplica",0,IF(I1470="Si",1,IF(I1470="Fisico",1,IF(I1470="Electronico",2,VLOOKUP(C1470&amp;"|"&amp;B1470&amp;"|"&amp;D1470,Empresas!$C$6:$CC$92,G1470+6+1,0)))))))</f>
        <v>0</v>
      </c>
      <c r="AA1470" s="147">
        <f>IF(AND($I1470="Si",J1470=1),1,IF(AND($I1470="Fisico",J1470=1),1,IF(AND(J1470=1,$I1470="Electronico"),2,IF(J1470=1,VLOOKUP($C1470&amp;"|"&amp;$B1470&amp;"|"&amp;$D1470,Empresas!$C$6:$CC$92,$G1470+6+1,0),0))))</f>
        <v>0</v>
      </c>
      <c r="AB1470" s="147">
        <f>IF(AND($I1470="Si",K1470=1),1,IF(AND($I1470="Fisico",K1470=1),1,IF(AND(K1470=1,$I1470="Electronico"),2,IF(K1470=1,VLOOKUP($C1470&amp;"|"&amp;$B1470&amp;"|"&amp;$D1470,Empresas!$C$6:$CC$92,$G1470+6+1,0),0))))</f>
        <v>0</v>
      </c>
      <c r="AC1470" s="147">
        <f>IF(AND($I1470="Si",L1470=1),1,IF(AND($I1470="Fisico",L1470=1),1,IF(AND(L1470=1,$I1470="Electronico"),2,IF(L1470=1,VLOOKUP($C1470&amp;"|"&amp;$B1470&amp;"|"&amp;$D1470,Empresas!$C$6:$CC$92,$G1470+6+1,0),0))))</f>
        <v>0</v>
      </c>
      <c r="AD1470" s="147">
        <f>IF(AND($I1470="Si",M1470=1),1,IF(AND($I1470="Fisico",M1470=1),1,IF(AND(M1470=1,$I1470="Electronico"),2,IF(M1470=1,VLOOKUP($C1470&amp;"|"&amp;$B1470&amp;"|"&amp;$D1470,Empresas!$C$6:$CC$92,$G1470+6+1,0),0))))</f>
        <v>0</v>
      </c>
      <c r="AE1470" s="147">
        <f>IF(AND($I1470="Si",N1470=1),1,IF(AND($I1470="Fisico",N1470=1),1,IF(AND(N1470=1,$I1470="Electronico"),2,IF(N1470=1,VLOOKUP($C1470&amp;"|"&amp;$B1470&amp;"|"&amp;$D1470,Empresas!$C$6:$CC$92,$G1470+6+1,0),0))))</f>
        <v>0</v>
      </c>
      <c r="AF1470" s="147">
        <f>IF(AND($I1470="Si",O1470=1),1,IF(AND($I1470="Fisico",O1470=1),1,IF(AND(O1470=1,$I1470="Electronico"),2,IF(O1470=1,VLOOKUP($C1470&amp;"|"&amp;$B1470&amp;"|"&amp;$D1470,Empresas!$C$6:$CC$92,$G1470+6+1,0),0))))</f>
        <v>0</v>
      </c>
      <c r="AG1470" s="147">
        <f>IF(AND($I1470="Si",P1470=1),1,IF(AND($I1470="Fisico",P1470=1),1,IF(AND(P1470=1,$I1470="Electronico"),2,IF(P1470=1,VLOOKUP($C1470&amp;"|"&amp;$B1470&amp;"|"&amp;$D1470,Empresas!$C$6:$CC$92,$G1470+6+1,0),0))))</f>
        <v>0</v>
      </c>
      <c r="AH1470" s="147">
        <f>IF(AND($I1470="Si",Q1470=1),1,IF(AND($I1470="Fisico",Q1470=1),1,IF(AND(Q1470=1,$I1470="Electronico"),2,IF(Q1470=1,VLOOKUP($C1470&amp;"|"&amp;$B1470&amp;"|"&amp;$D1470,Empresas!$C$6:$CC$92,$G1470+6+1,0),0))))</f>
        <v>0</v>
      </c>
      <c r="AI1470" s="147">
        <f>IF(AND($I1470="Si",R1470=1),1,IF(AND($I1470="Fisico",R1470=1),1,IF(AND(R1470=1,$I1470="Electronico"),2,IF(R1470=1,VLOOKUP($C1470&amp;"|"&amp;$B1470&amp;"|"&amp;$D1470,Empresas!$C$6:$CC$92,$G1470+6+1,0),0))))</f>
        <v>0</v>
      </c>
      <c r="AJ1470" s="147">
        <f>IF(AND($I1470="Si",S1470=1),1,IF(AND($I1470="Fisico",S1470=1),1,IF(AND(S1470=1,$I1470="Electronico"),2,IF(S1470=1,VLOOKUP($C1470&amp;"|"&amp;$B1470&amp;"|"&amp;$D1470,Empresas!$C$6:$CC$92,$G1470+6+1,0),0))))</f>
        <v>0</v>
      </c>
      <c r="AK1470" s="147">
        <f>IF(AND($I1470="Si",T1470=1),1,IF(AND($I1470="Fisico",T1470=1),1,IF(AND(T1470=1,$I1470="Electronico"),2,IF(T1470=1,VLOOKUP($C1470&amp;"|"&amp;$B1470&amp;"|"&amp;$D1470,Empresas!$C$6:$CC$92,$G1470+6+1,0),0))))</f>
        <v>0</v>
      </c>
      <c r="AL1470" s="147">
        <f>IF(AND($I1470="Si",U1470=1),1,IF(AND($I1470="Fisico",U1470=1),1,IF(AND(U1470=1,$I1470="Electronico"),2,IF(U1470=1,VLOOKUP($C1470&amp;"|"&amp;$B1470&amp;"|"&amp;$D1470,Empresas!$C$6:$CC$92,$G1470+6+1,0),0))))</f>
        <v>0</v>
      </c>
      <c r="AM1470" s="149">
        <f t="shared" si="233"/>
        <v>0</v>
      </c>
      <c r="AN1470" s="149">
        <f t="shared" si="234"/>
        <v>0</v>
      </c>
      <c r="AO1470" s="152">
        <f t="shared" si="235"/>
        <v>0</v>
      </c>
    </row>
    <row r="1471" spans="1:41" x14ac:dyDescent="0.25">
      <c r="A1471" s="143" t="str">
        <f>VLOOKUP(D1471,Empresas!$D$7:$F$91,3,0)</f>
        <v>Yulisa</v>
      </c>
      <c r="B1471" s="144" t="str">
        <f>VLOOKUP(D1471,Empresas!$D$7:$G$91,4,0)</f>
        <v>Mireya</v>
      </c>
      <c r="C1471" s="144" t="s">
        <v>544</v>
      </c>
      <c r="D1471" s="144" t="s">
        <v>274</v>
      </c>
      <c r="E1471" s="144" t="str">
        <f>VLOOKUP(D1471,Empresas!$D$7:$E$92,2,0)</f>
        <v>AMIMASA PANADERIA SELECTA S.A.C.</v>
      </c>
      <c r="F1471" s="146" t="s">
        <v>191</v>
      </c>
      <c r="G1471" s="145">
        <f t="shared" si="240"/>
        <v>70</v>
      </c>
      <c r="H1471" s="145" t="str">
        <f>VLOOKUP(D1471,Empresas!$D$6:$L$92,7,0)</f>
        <v>Semestral</v>
      </c>
      <c r="I1471" s="144" t="str">
        <f>VLOOKUP(VLOOKUP(D1471&amp;"|"&amp;B1471,Empresas!$I$7:$CB$92,G1471,0),Tablas!$A$13:$B$14,2,0)</f>
        <v>No</v>
      </c>
      <c r="J1471" s="78"/>
      <c r="K1471" s="78"/>
      <c r="L1471" s="78"/>
      <c r="M1471" s="78"/>
      <c r="N1471" s="78"/>
      <c r="O1471" s="78"/>
      <c r="P1471" s="78"/>
      <c r="Q1471" s="78"/>
      <c r="R1471" s="78"/>
      <c r="S1471" s="78"/>
      <c r="T1471" s="78"/>
      <c r="U1471" s="78"/>
      <c r="V1471" s="78" t="str">
        <f>VLOOKUP(D1471,Empresas!$D$7:$CF$91,81,0)</f>
        <v>D</v>
      </c>
      <c r="W1471" s="78" t="str">
        <f>VLOOKUP(D1471,Empresas!$D$7:$M$91,10,0)</f>
        <v>Mype</v>
      </c>
      <c r="X1471" s="69" t="str">
        <f t="shared" si="231"/>
        <v>NO</v>
      </c>
      <c r="Y1471" s="153" t="str">
        <f t="shared" si="232"/>
        <v>No aplica</v>
      </c>
      <c r="Z1471" s="147">
        <f>IF(Y1471="No aplica",0,IF(I1471="no",0,IF(I1471="No aplica",0,IF(I1471="Si",1,IF(I1471="Fisico",1,IF(I1471="Electronico",2,VLOOKUP(C1471&amp;"|"&amp;B1471&amp;"|"&amp;D1471,Empresas!$C$6:$CC$92,G1471+6+1,0)))))))</f>
        <v>0</v>
      </c>
      <c r="AA1471" s="147">
        <f>IF(AND($I1471="Si",J1471=1),1,IF(AND($I1471="Fisico",J1471=1),1,IF(AND(J1471=1,$I1471="Electronico"),2,IF(J1471=1,VLOOKUP($C1471&amp;"|"&amp;$B1471&amp;"|"&amp;$D1471,Empresas!$C$6:$CC$92,$G1471+6+1,0),0))))</f>
        <v>0</v>
      </c>
      <c r="AB1471" s="147">
        <f>IF(AND($I1471="Si",K1471=1),1,IF(AND($I1471="Fisico",K1471=1),1,IF(AND(K1471=1,$I1471="Electronico"),2,IF(K1471=1,VLOOKUP($C1471&amp;"|"&amp;$B1471&amp;"|"&amp;$D1471,Empresas!$C$6:$CC$92,$G1471+6+1,0),0))))</f>
        <v>0</v>
      </c>
      <c r="AC1471" s="147">
        <f>IF(AND($I1471="Si",L1471=1),1,IF(AND($I1471="Fisico",L1471=1),1,IF(AND(L1471=1,$I1471="Electronico"),2,IF(L1471=1,VLOOKUP($C1471&amp;"|"&amp;$B1471&amp;"|"&amp;$D1471,Empresas!$C$6:$CC$92,$G1471+6+1,0),0))))</f>
        <v>0</v>
      </c>
      <c r="AD1471" s="147">
        <f>IF(AND($I1471="Si",M1471=1),1,IF(AND($I1471="Fisico",M1471=1),1,IF(AND(M1471=1,$I1471="Electronico"),2,IF(M1471=1,VLOOKUP($C1471&amp;"|"&amp;$B1471&amp;"|"&amp;$D1471,Empresas!$C$6:$CC$92,$G1471+6+1,0),0))))</f>
        <v>0</v>
      </c>
      <c r="AE1471" s="147">
        <f>IF(AND($I1471="Si",N1471=1),1,IF(AND($I1471="Fisico",N1471=1),1,IF(AND(N1471=1,$I1471="Electronico"),2,IF(N1471=1,VLOOKUP($C1471&amp;"|"&amp;$B1471&amp;"|"&amp;$D1471,Empresas!$C$6:$CC$92,$G1471+6+1,0),0))))</f>
        <v>0</v>
      </c>
      <c r="AF1471" s="147">
        <f>IF(AND($I1471="Si",O1471=1),1,IF(AND($I1471="Fisico",O1471=1),1,IF(AND(O1471=1,$I1471="Electronico"),2,IF(O1471=1,VLOOKUP($C1471&amp;"|"&amp;$B1471&amp;"|"&amp;$D1471,Empresas!$C$6:$CC$92,$G1471+6+1,0),0))))</f>
        <v>0</v>
      </c>
      <c r="AG1471" s="147">
        <f>IF(AND($I1471="Si",P1471=1),1,IF(AND($I1471="Fisico",P1471=1),1,IF(AND(P1471=1,$I1471="Electronico"),2,IF(P1471=1,VLOOKUP($C1471&amp;"|"&amp;$B1471&amp;"|"&amp;$D1471,Empresas!$C$6:$CC$92,$G1471+6+1,0),0))))</f>
        <v>0</v>
      </c>
      <c r="AH1471" s="147">
        <f>IF(AND($I1471="Si",Q1471=1),1,IF(AND($I1471="Fisico",Q1471=1),1,IF(AND(Q1471=1,$I1471="Electronico"),2,IF(Q1471=1,VLOOKUP($C1471&amp;"|"&amp;$B1471&amp;"|"&amp;$D1471,Empresas!$C$6:$CC$92,$G1471+6+1,0),0))))</f>
        <v>0</v>
      </c>
      <c r="AI1471" s="147">
        <f>IF(AND($I1471="Si",R1471=1),1,IF(AND($I1471="Fisico",R1471=1),1,IF(AND(R1471=1,$I1471="Electronico"),2,IF(R1471=1,VLOOKUP($C1471&amp;"|"&amp;$B1471&amp;"|"&amp;$D1471,Empresas!$C$6:$CC$92,$G1471+6+1,0),0))))</f>
        <v>0</v>
      </c>
      <c r="AJ1471" s="147">
        <f>IF(AND($I1471="Si",S1471=1),1,IF(AND($I1471="Fisico",S1471=1),1,IF(AND(S1471=1,$I1471="Electronico"),2,IF(S1471=1,VLOOKUP($C1471&amp;"|"&amp;$B1471&amp;"|"&amp;$D1471,Empresas!$C$6:$CC$92,$G1471+6+1,0),0))))</f>
        <v>0</v>
      </c>
      <c r="AK1471" s="147">
        <f>IF(AND($I1471="Si",T1471=1),1,IF(AND($I1471="Fisico",T1471=1),1,IF(AND(T1471=1,$I1471="Electronico"),2,IF(T1471=1,VLOOKUP($C1471&amp;"|"&amp;$B1471&amp;"|"&amp;$D1471,Empresas!$C$6:$CC$92,$G1471+6+1,0),0))))</f>
        <v>0</v>
      </c>
      <c r="AL1471" s="147">
        <f>IF(AND($I1471="Si",U1471=1),1,IF(AND($I1471="Fisico",U1471=1),1,IF(AND(U1471=1,$I1471="Electronico"),2,IF(U1471=1,VLOOKUP($C1471&amp;"|"&amp;$B1471&amp;"|"&amp;$D1471,Empresas!$C$6:$CC$92,$G1471+6+1,0),0))))</f>
        <v>0</v>
      </c>
      <c r="AM1471" s="149">
        <f t="shared" si="233"/>
        <v>0</v>
      </c>
      <c r="AN1471" s="149">
        <f t="shared" si="234"/>
        <v>0</v>
      </c>
      <c r="AO1471" s="152">
        <f t="shared" si="235"/>
        <v>0</v>
      </c>
    </row>
    <row r="1472" spans="1:41" x14ac:dyDescent="0.25">
      <c r="A1472" s="143" t="str">
        <f>VLOOKUP(D1472,Empresas!$D$7:$F$91,3,0)</f>
        <v>Yulisa</v>
      </c>
      <c r="B1472" s="144" t="str">
        <f>VLOOKUP(D1472,Empresas!$D$7:$G$91,4,0)</f>
        <v>Mireya</v>
      </c>
      <c r="C1472" s="144" t="s">
        <v>544</v>
      </c>
      <c r="D1472" s="144" t="s">
        <v>274</v>
      </c>
      <c r="E1472" s="144" t="str">
        <f>VLOOKUP(D1472,Empresas!$D$7:$E$92,2,0)</f>
        <v>AMIMASA PANADERIA SELECTA S.A.C.</v>
      </c>
      <c r="F1472" s="144" t="s">
        <v>192</v>
      </c>
      <c r="G1472" s="145">
        <f t="shared" si="240"/>
        <v>71</v>
      </c>
      <c r="H1472" s="145" t="str">
        <f>VLOOKUP(D1472,Empresas!$D$6:$L$92,7,0)</f>
        <v>Semestral</v>
      </c>
      <c r="I1472" s="144" t="str">
        <f>VLOOKUP(VLOOKUP(D1472&amp;"|"&amp;B1472,Empresas!$I$7:$CB$92,G1472,0),Tablas!$A$13:$B$14,2,0)</f>
        <v>No</v>
      </c>
      <c r="J1472" s="78"/>
      <c r="K1472" s="78"/>
      <c r="L1472" s="78"/>
      <c r="M1472" s="78"/>
      <c r="N1472" s="78"/>
      <c r="O1472" s="78"/>
      <c r="P1472" s="78"/>
      <c r="Q1472" s="78"/>
      <c r="R1472" s="78"/>
      <c r="S1472" s="78"/>
      <c r="T1472" s="78"/>
      <c r="U1472" s="78"/>
      <c r="V1472" s="78" t="str">
        <f>VLOOKUP(D1472,Empresas!$D$7:$CF$91,81,0)</f>
        <v>D</v>
      </c>
      <c r="W1472" s="78" t="str">
        <f>VLOOKUP(D1472,Empresas!$D$7:$M$91,10,0)</f>
        <v>Mype</v>
      </c>
      <c r="X1472" s="69" t="str">
        <f t="shared" si="231"/>
        <v>NO</v>
      </c>
      <c r="Y1472" s="153" t="str">
        <f t="shared" si="232"/>
        <v>No aplica</v>
      </c>
      <c r="Z1472" s="147">
        <f>IF(Y1472="No aplica",0,IF(I1472="no",0,IF(I1472="No aplica",0,IF(I1472="Si",1,IF(I1472="Fisico",1,IF(I1472="Electronico",2,VLOOKUP(C1472&amp;"|"&amp;B1472&amp;"|"&amp;D1472,Empresas!$C$6:$CC$92,G1472+6+1,0)))))))</f>
        <v>0</v>
      </c>
      <c r="AA1472" s="147">
        <f>IF(AND($I1472="Si",J1472=1),1,IF(AND($I1472="Fisico",J1472=1),1,IF(AND(J1472=1,$I1472="Electronico"),2,IF(J1472=1,VLOOKUP($C1472&amp;"|"&amp;$B1472&amp;"|"&amp;$D1472,Empresas!$C$6:$CC$92,$G1472+6+1,0),0))))</f>
        <v>0</v>
      </c>
      <c r="AB1472" s="147">
        <f>IF(AND($I1472="Si",K1472=1),1,IF(AND($I1472="Fisico",K1472=1),1,IF(AND(K1472=1,$I1472="Electronico"),2,IF(K1472=1,VLOOKUP($C1472&amp;"|"&amp;$B1472&amp;"|"&amp;$D1472,Empresas!$C$6:$CC$92,$G1472+6+1,0),0))))</f>
        <v>0</v>
      </c>
      <c r="AC1472" s="147">
        <f>IF(AND($I1472="Si",L1472=1),1,IF(AND($I1472="Fisico",L1472=1),1,IF(AND(L1472=1,$I1472="Electronico"),2,IF(L1472=1,VLOOKUP($C1472&amp;"|"&amp;$B1472&amp;"|"&amp;$D1472,Empresas!$C$6:$CC$92,$G1472+6+1,0),0))))</f>
        <v>0</v>
      </c>
      <c r="AD1472" s="147">
        <f>IF(AND($I1472="Si",M1472=1),1,IF(AND($I1472="Fisico",M1472=1),1,IF(AND(M1472=1,$I1472="Electronico"),2,IF(M1472=1,VLOOKUP($C1472&amp;"|"&amp;$B1472&amp;"|"&amp;$D1472,Empresas!$C$6:$CC$92,$G1472+6+1,0),0))))</f>
        <v>0</v>
      </c>
      <c r="AE1472" s="147">
        <f>IF(AND($I1472="Si",N1472=1),1,IF(AND($I1472="Fisico",N1472=1),1,IF(AND(N1472=1,$I1472="Electronico"),2,IF(N1472=1,VLOOKUP($C1472&amp;"|"&amp;$B1472&amp;"|"&amp;$D1472,Empresas!$C$6:$CC$92,$G1472+6+1,0),0))))</f>
        <v>0</v>
      </c>
      <c r="AF1472" s="147">
        <f>IF(AND($I1472="Si",O1472=1),1,IF(AND($I1472="Fisico",O1472=1),1,IF(AND(O1472=1,$I1472="Electronico"),2,IF(O1472=1,VLOOKUP($C1472&amp;"|"&amp;$B1472&amp;"|"&amp;$D1472,Empresas!$C$6:$CC$92,$G1472+6+1,0),0))))</f>
        <v>0</v>
      </c>
      <c r="AG1472" s="147">
        <f>IF(AND($I1472="Si",P1472=1),1,IF(AND($I1472="Fisico",P1472=1),1,IF(AND(P1472=1,$I1472="Electronico"),2,IF(P1472=1,VLOOKUP($C1472&amp;"|"&amp;$B1472&amp;"|"&amp;$D1472,Empresas!$C$6:$CC$92,$G1472+6+1,0),0))))</f>
        <v>0</v>
      </c>
      <c r="AH1472" s="147">
        <f>IF(AND($I1472="Si",Q1472=1),1,IF(AND($I1472="Fisico",Q1472=1),1,IF(AND(Q1472=1,$I1472="Electronico"),2,IF(Q1472=1,VLOOKUP($C1472&amp;"|"&amp;$B1472&amp;"|"&amp;$D1472,Empresas!$C$6:$CC$92,$G1472+6+1,0),0))))</f>
        <v>0</v>
      </c>
      <c r="AI1472" s="147">
        <f>IF(AND($I1472="Si",R1472=1),1,IF(AND($I1472="Fisico",R1472=1),1,IF(AND(R1472=1,$I1472="Electronico"),2,IF(R1472=1,VLOOKUP($C1472&amp;"|"&amp;$B1472&amp;"|"&amp;$D1472,Empresas!$C$6:$CC$92,$G1472+6+1,0),0))))</f>
        <v>0</v>
      </c>
      <c r="AJ1472" s="147">
        <f>IF(AND($I1472="Si",S1472=1),1,IF(AND($I1472="Fisico",S1472=1),1,IF(AND(S1472=1,$I1472="Electronico"),2,IF(S1472=1,VLOOKUP($C1472&amp;"|"&amp;$B1472&amp;"|"&amp;$D1472,Empresas!$C$6:$CC$92,$G1472+6+1,0),0))))</f>
        <v>0</v>
      </c>
      <c r="AK1472" s="147">
        <f>IF(AND($I1472="Si",T1472=1),1,IF(AND($I1472="Fisico",T1472=1),1,IF(AND(T1472=1,$I1472="Electronico"),2,IF(T1472=1,VLOOKUP($C1472&amp;"|"&amp;$B1472&amp;"|"&amp;$D1472,Empresas!$C$6:$CC$92,$G1472+6+1,0),0))))</f>
        <v>0</v>
      </c>
      <c r="AL1472" s="147">
        <f>IF(AND($I1472="Si",U1472=1),1,IF(AND($I1472="Fisico",U1472=1),1,IF(AND(U1472=1,$I1472="Electronico"),2,IF(U1472=1,VLOOKUP($C1472&amp;"|"&amp;$B1472&amp;"|"&amp;$D1472,Empresas!$C$6:$CC$92,$G1472+6+1,0),0))))</f>
        <v>0</v>
      </c>
      <c r="AM1472" s="149">
        <f t="shared" si="233"/>
        <v>0</v>
      </c>
      <c r="AN1472" s="149">
        <f t="shared" si="234"/>
        <v>0</v>
      </c>
      <c r="AO1472" s="152">
        <f t="shared" si="235"/>
        <v>0</v>
      </c>
    </row>
    <row r="1473" spans="1:41" x14ac:dyDescent="0.25">
      <c r="A1473" s="137" t="str">
        <f>VLOOKUP(D1473,Empresas!$D$7:$F$91,3,0)</f>
        <v>Omar</v>
      </c>
      <c r="B1473" s="138" t="str">
        <f>VLOOKUP(D1473,Empresas!$D$7:$G$91,4,0)</f>
        <v>Marisol</v>
      </c>
      <c r="C1473" s="138" t="s">
        <v>544</v>
      </c>
      <c r="D1473" s="138" t="s">
        <v>276</v>
      </c>
      <c r="E1473" s="138" t="str">
        <f>VLOOKUP(D1473,Empresas!$D$7:$E$92,2,0)</f>
        <v>CASA MEZCAL</v>
      </c>
      <c r="F1473" s="138" t="s">
        <v>158</v>
      </c>
      <c r="G1473" s="139">
        <f>+Empresas!$O$2</f>
        <v>7</v>
      </c>
      <c r="H1473" s="139" t="str">
        <f>VLOOKUP(D1473,Empresas!$D$6:$L$92,7,0)</f>
        <v>Mensual</v>
      </c>
      <c r="I1473" s="138" t="str">
        <f>VLOOKUP(VLOOKUP(D1473&amp;"|"&amp;B1473,Empresas!$I$7:$CB$92,G1473,0),Tablas!$A$3:$B$5,2,0)</f>
        <v>Registro y analisis</v>
      </c>
      <c r="J1473" s="78">
        <v>1</v>
      </c>
      <c r="K1473" s="78">
        <v>1</v>
      </c>
      <c r="L1473" s="78">
        <v>1</v>
      </c>
      <c r="M1473" s="78">
        <v>1</v>
      </c>
      <c r="N1473" s="78">
        <v>1</v>
      </c>
      <c r="O1473" s="78">
        <v>1</v>
      </c>
      <c r="P1473" s="78">
        <v>1</v>
      </c>
      <c r="Q1473" s="78">
        <v>1</v>
      </c>
      <c r="R1473" s="78"/>
      <c r="S1473" s="78"/>
      <c r="T1473" s="78"/>
      <c r="U1473" s="78"/>
      <c r="V1473" s="78" t="str">
        <f>VLOOKUP(D1473,Empresas!$D$7:$CF$91,81,0)</f>
        <v>A</v>
      </c>
      <c r="W1473" s="78" t="str">
        <f>VLOOKUP(D1473,Empresas!$D$7:$M$91,10,0)</f>
        <v>General</v>
      </c>
      <c r="X1473" s="69" t="str">
        <f t="shared" si="231"/>
        <v>SI</v>
      </c>
      <c r="Y1473" s="153" t="str">
        <f t="shared" si="232"/>
        <v>Si aplica</v>
      </c>
      <c r="Z1473" s="147">
        <f>IF(Y1473="No aplica",0,IF(I1473="no",0,IF(I1473="No aplica",0,IF(I1473="Si",1,IF(I1473="Fisico",1,IF(I1473="Electronico",2,VLOOKUP(C1473&amp;"|"&amp;B1473&amp;"|"&amp;D1473,Empresas!$C$6:$CC$92,G1473+6+1,0)))))))</f>
        <v>2</v>
      </c>
      <c r="AA1473" s="147">
        <f>IF(AND($I1473="Si",J1473=1),1,IF(AND($I1473="Fisico",J1473=1),1,IF(AND(J1473=1,$I1473="Electronico"),2,IF(J1473=1,VLOOKUP($C1473&amp;"|"&amp;$B1473&amp;"|"&amp;$D1473,Empresas!$C$6:$CC$92,$G1473+6+1,0),0))))</f>
        <v>2</v>
      </c>
      <c r="AB1473" s="147">
        <f>IF(AND($I1473="Si",K1473=1),1,IF(AND($I1473="Fisico",K1473=1),1,IF(AND(K1473=1,$I1473="Electronico"),2,IF(K1473=1,VLOOKUP($C1473&amp;"|"&amp;$B1473&amp;"|"&amp;$D1473,Empresas!$C$6:$CC$92,$G1473+6+1,0),0))))</f>
        <v>2</v>
      </c>
      <c r="AC1473" s="147">
        <f>IF(AND($I1473="Si",L1473=1),1,IF(AND($I1473="Fisico",L1473=1),1,IF(AND(L1473=1,$I1473="Electronico"),2,IF(L1473=1,VLOOKUP($C1473&amp;"|"&amp;$B1473&amp;"|"&amp;$D1473,Empresas!$C$6:$CC$92,$G1473+6+1,0),0))))</f>
        <v>2</v>
      </c>
      <c r="AD1473" s="147">
        <f>IF(AND($I1473="Si",M1473=1),1,IF(AND($I1473="Fisico",M1473=1),1,IF(AND(M1473=1,$I1473="Electronico"),2,IF(M1473=1,VLOOKUP($C1473&amp;"|"&amp;$B1473&amp;"|"&amp;$D1473,Empresas!$C$6:$CC$92,$G1473+6+1,0),0))))</f>
        <v>2</v>
      </c>
      <c r="AE1473" s="147">
        <f>IF(AND($I1473="Si",N1473=1),1,IF(AND($I1473="Fisico",N1473=1),1,IF(AND(N1473=1,$I1473="Electronico"),2,IF(N1473=1,VLOOKUP($C1473&amp;"|"&amp;$B1473&amp;"|"&amp;$D1473,Empresas!$C$6:$CC$92,$G1473+6+1,0),0))))</f>
        <v>2</v>
      </c>
      <c r="AF1473" s="147">
        <f>IF(AND($I1473="Si",O1473=1),1,IF(AND($I1473="Fisico",O1473=1),1,IF(AND(O1473=1,$I1473="Electronico"),2,IF(O1473=1,VLOOKUP($C1473&amp;"|"&amp;$B1473&amp;"|"&amp;$D1473,Empresas!$C$6:$CC$92,$G1473+6+1,0),0))))</f>
        <v>2</v>
      </c>
      <c r="AG1473" s="147">
        <f>IF(AND($I1473="Si",P1473=1),1,IF(AND($I1473="Fisico",P1473=1),1,IF(AND(P1473=1,$I1473="Electronico"),2,IF(P1473=1,VLOOKUP($C1473&amp;"|"&amp;$B1473&amp;"|"&amp;$D1473,Empresas!$C$6:$CC$92,$G1473+6+1,0),0))))</f>
        <v>2</v>
      </c>
      <c r="AH1473" s="147">
        <f>IF(AND($I1473="Si",Q1473=1),1,IF(AND($I1473="Fisico",Q1473=1),1,IF(AND(Q1473=1,$I1473="Electronico"),2,IF(Q1473=1,VLOOKUP($C1473&amp;"|"&amp;$B1473&amp;"|"&amp;$D1473,Empresas!$C$6:$CC$92,$G1473+6+1,0),0))))</f>
        <v>2</v>
      </c>
      <c r="AI1473" s="147">
        <f>IF(AND($I1473="Si",R1473=1),1,IF(AND($I1473="Fisico",R1473=1),1,IF(AND(R1473=1,$I1473="Electronico"),2,IF(R1473=1,VLOOKUP($C1473&amp;"|"&amp;$B1473&amp;"|"&amp;$D1473,Empresas!$C$6:$CC$92,$G1473+6+1,0),0))))</f>
        <v>0</v>
      </c>
      <c r="AJ1473" s="147">
        <f>IF(AND($I1473="Si",S1473=1),1,IF(AND($I1473="Fisico",S1473=1),1,IF(AND(S1473=1,$I1473="Electronico"),2,IF(S1473=1,VLOOKUP($C1473&amp;"|"&amp;$B1473&amp;"|"&amp;$D1473,Empresas!$C$6:$CC$92,$G1473+6+1,0),0))))</f>
        <v>0</v>
      </c>
      <c r="AK1473" s="147">
        <f>IF(AND($I1473="Si",T1473=1),1,IF(AND($I1473="Fisico",T1473=1),1,IF(AND(T1473=1,$I1473="Electronico"),2,IF(T1473=1,VLOOKUP($C1473&amp;"|"&amp;$B1473&amp;"|"&amp;$D1473,Empresas!$C$6:$CC$92,$G1473+6+1,0),0))))</f>
        <v>0</v>
      </c>
      <c r="AL1473" s="147">
        <f>IF(AND($I1473="Si",U1473=1),1,IF(AND($I1473="Fisico",U1473=1),1,IF(AND(U1473=1,$I1473="Electronico"),2,IF(U1473=1,VLOOKUP($C1473&amp;"|"&amp;$B1473&amp;"|"&amp;$D1473,Empresas!$C$6:$CC$92,$G1473+6+1,0),0))))</f>
        <v>0</v>
      </c>
      <c r="AM1473" s="149">
        <f t="shared" si="233"/>
        <v>16</v>
      </c>
      <c r="AN1473" s="149">
        <f t="shared" si="234"/>
        <v>16</v>
      </c>
      <c r="AO1473" s="152">
        <f t="shared" si="235"/>
        <v>1</v>
      </c>
    </row>
    <row r="1474" spans="1:41" x14ac:dyDescent="0.25">
      <c r="A1474" s="137" t="str">
        <f>VLOOKUP(D1474,Empresas!$D$7:$F$91,3,0)</f>
        <v>Omar</v>
      </c>
      <c r="B1474" s="138" t="str">
        <f>VLOOKUP(D1474,Empresas!$D$7:$G$91,4,0)</f>
        <v>Marisol</v>
      </c>
      <c r="C1474" s="138" t="s">
        <v>544</v>
      </c>
      <c r="D1474" s="138" t="s">
        <v>276</v>
      </c>
      <c r="E1474" s="138" t="str">
        <f>VLOOKUP(D1474,Empresas!$D$7:$E$92,2,0)</f>
        <v>CASA MEZCAL</v>
      </c>
      <c r="F1474" s="138" t="s">
        <v>159</v>
      </c>
      <c r="G1474" s="139">
        <f>+G1473+3</f>
        <v>10</v>
      </c>
      <c r="H1474" s="139" t="str">
        <f>VLOOKUP(D1474,Empresas!$D$6:$L$92,7,0)</f>
        <v>Mensual</v>
      </c>
      <c r="I1474" s="138" t="str">
        <f>VLOOKUP(VLOOKUP(D1474&amp;"|"&amp;B1474,Empresas!$I$7:$CB$92,G1474,0),Tablas!$A$3:$B$5,2,0)</f>
        <v>Registro y analisis</v>
      </c>
      <c r="J1474" s="78">
        <v>1</v>
      </c>
      <c r="K1474" s="78">
        <v>1</v>
      </c>
      <c r="L1474" s="78">
        <v>1</v>
      </c>
      <c r="M1474" s="78">
        <v>1</v>
      </c>
      <c r="N1474" s="78">
        <v>1</v>
      </c>
      <c r="O1474" s="78">
        <v>1</v>
      </c>
      <c r="P1474" s="78">
        <v>1</v>
      </c>
      <c r="Q1474" s="78">
        <v>1</v>
      </c>
      <c r="R1474" s="78"/>
      <c r="S1474" s="78"/>
      <c r="T1474" s="78"/>
      <c r="U1474" s="78"/>
      <c r="V1474" s="78" t="str">
        <f>VLOOKUP(D1474,Empresas!$D$7:$CF$91,81,0)</f>
        <v>A</v>
      </c>
      <c r="W1474" s="78" t="str">
        <f>VLOOKUP(D1474,Empresas!$D$7:$M$91,10,0)</f>
        <v>General</v>
      </c>
      <c r="X1474" s="69" t="str">
        <f t="shared" si="231"/>
        <v>SI</v>
      </c>
      <c r="Y1474" s="153" t="str">
        <f t="shared" si="232"/>
        <v>Si aplica</v>
      </c>
      <c r="Z1474" s="147">
        <f>IF(Y1474="No aplica",0,IF(I1474="no",0,IF(I1474="No aplica",0,IF(I1474="Si",1,IF(I1474="Fisico",1,IF(I1474="Electronico",2,VLOOKUP(C1474&amp;"|"&amp;B1474&amp;"|"&amp;D1474,Empresas!$C$6:$CC$92,G1474+6+1,0)))))))</f>
        <v>4</v>
      </c>
      <c r="AA1474" s="147">
        <f>IF(AND($I1474="Si",J1474=1),1,IF(AND($I1474="Fisico",J1474=1),1,IF(AND(J1474=1,$I1474="Electronico"),2,IF(J1474=1,VLOOKUP($C1474&amp;"|"&amp;$B1474&amp;"|"&amp;$D1474,Empresas!$C$6:$CC$92,$G1474+6+1,0),0))))</f>
        <v>4</v>
      </c>
      <c r="AB1474" s="147">
        <f>IF(AND($I1474="Si",K1474=1),1,IF(AND($I1474="Fisico",K1474=1),1,IF(AND(K1474=1,$I1474="Electronico"),2,IF(K1474=1,VLOOKUP($C1474&amp;"|"&amp;$B1474&amp;"|"&amp;$D1474,Empresas!$C$6:$CC$92,$G1474+6+1,0),0))))</f>
        <v>4</v>
      </c>
      <c r="AC1474" s="147">
        <f>IF(AND($I1474="Si",L1474=1),1,IF(AND($I1474="Fisico",L1474=1),1,IF(AND(L1474=1,$I1474="Electronico"),2,IF(L1474=1,VLOOKUP($C1474&amp;"|"&amp;$B1474&amp;"|"&amp;$D1474,Empresas!$C$6:$CC$92,$G1474+6+1,0),0))))</f>
        <v>4</v>
      </c>
      <c r="AD1474" s="147">
        <f>IF(AND($I1474="Si",M1474=1),1,IF(AND($I1474="Fisico",M1474=1),1,IF(AND(M1474=1,$I1474="Electronico"),2,IF(M1474=1,VLOOKUP($C1474&amp;"|"&amp;$B1474&amp;"|"&amp;$D1474,Empresas!$C$6:$CC$92,$G1474+6+1,0),0))))</f>
        <v>4</v>
      </c>
      <c r="AE1474" s="147">
        <f>IF(AND($I1474="Si",N1474=1),1,IF(AND($I1474="Fisico",N1474=1),1,IF(AND(N1474=1,$I1474="Electronico"),2,IF(N1474=1,VLOOKUP($C1474&amp;"|"&amp;$B1474&amp;"|"&amp;$D1474,Empresas!$C$6:$CC$92,$G1474+6+1,0),0))))</f>
        <v>4</v>
      </c>
      <c r="AF1474" s="147">
        <f>IF(AND($I1474="Si",O1474=1),1,IF(AND($I1474="Fisico",O1474=1),1,IF(AND(O1474=1,$I1474="Electronico"),2,IF(O1474=1,VLOOKUP($C1474&amp;"|"&amp;$B1474&amp;"|"&amp;$D1474,Empresas!$C$6:$CC$92,$G1474+6+1,0),0))))</f>
        <v>4</v>
      </c>
      <c r="AG1474" s="147">
        <f>IF(AND($I1474="Si",P1474=1),1,IF(AND($I1474="Fisico",P1474=1),1,IF(AND(P1474=1,$I1474="Electronico"),2,IF(P1474=1,VLOOKUP($C1474&amp;"|"&amp;$B1474&amp;"|"&amp;$D1474,Empresas!$C$6:$CC$92,$G1474+6+1,0),0))))</f>
        <v>4</v>
      </c>
      <c r="AH1474" s="147">
        <f>IF(AND($I1474="Si",Q1474=1),1,IF(AND($I1474="Fisico",Q1474=1),1,IF(AND(Q1474=1,$I1474="Electronico"),2,IF(Q1474=1,VLOOKUP($C1474&amp;"|"&amp;$B1474&amp;"|"&amp;$D1474,Empresas!$C$6:$CC$92,$G1474+6+1,0),0))))</f>
        <v>4</v>
      </c>
      <c r="AI1474" s="147">
        <f>IF(AND($I1474="Si",R1474=1),1,IF(AND($I1474="Fisico",R1474=1),1,IF(AND(R1474=1,$I1474="Electronico"),2,IF(R1474=1,VLOOKUP($C1474&amp;"|"&amp;$B1474&amp;"|"&amp;$D1474,Empresas!$C$6:$CC$92,$G1474+6+1,0),0))))</f>
        <v>0</v>
      </c>
      <c r="AJ1474" s="147">
        <f>IF(AND($I1474="Si",S1474=1),1,IF(AND($I1474="Fisico",S1474=1),1,IF(AND(S1474=1,$I1474="Electronico"),2,IF(S1474=1,VLOOKUP($C1474&amp;"|"&amp;$B1474&amp;"|"&amp;$D1474,Empresas!$C$6:$CC$92,$G1474+6+1,0),0))))</f>
        <v>0</v>
      </c>
      <c r="AK1474" s="147">
        <f>IF(AND($I1474="Si",T1474=1),1,IF(AND($I1474="Fisico",T1474=1),1,IF(AND(T1474=1,$I1474="Electronico"),2,IF(T1474=1,VLOOKUP($C1474&amp;"|"&amp;$B1474&amp;"|"&amp;$D1474,Empresas!$C$6:$CC$92,$G1474+6+1,0),0))))</f>
        <v>0</v>
      </c>
      <c r="AL1474" s="147">
        <f>IF(AND($I1474="Si",U1474=1),1,IF(AND($I1474="Fisico",U1474=1),1,IF(AND(U1474=1,$I1474="Electronico"),2,IF(U1474=1,VLOOKUP($C1474&amp;"|"&amp;$B1474&amp;"|"&amp;$D1474,Empresas!$C$6:$CC$92,$G1474+6+1,0),0))))</f>
        <v>0</v>
      </c>
      <c r="AM1474" s="149">
        <f t="shared" si="233"/>
        <v>32</v>
      </c>
      <c r="AN1474" s="149">
        <f t="shared" si="234"/>
        <v>32</v>
      </c>
      <c r="AO1474" s="152">
        <f t="shared" si="235"/>
        <v>1</v>
      </c>
    </row>
    <row r="1475" spans="1:41" x14ac:dyDescent="0.25">
      <c r="A1475" s="137" t="str">
        <f>VLOOKUP(D1475,Empresas!$D$7:$F$91,3,0)</f>
        <v>Omar</v>
      </c>
      <c r="B1475" s="138" t="str">
        <f>VLOOKUP(D1475,Empresas!$D$7:$G$91,4,0)</f>
        <v>Marisol</v>
      </c>
      <c r="C1475" s="138" t="s">
        <v>544</v>
      </c>
      <c r="D1475" s="138" t="s">
        <v>276</v>
      </c>
      <c r="E1475" s="138" t="str">
        <f>VLOOKUP(D1475,Empresas!$D$7:$E$92,2,0)</f>
        <v>CASA MEZCAL</v>
      </c>
      <c r="F1475" s="138" t="s">
        <v>160</v>
      </c>
      <c r="G1475" s="139">
        <f t="shared" ref="G1475:G1486" si="241">+G1474+3</f>
        <v>13</v>
      </c>
      <c r="H1475" s="139" t="str">
        <f>VLOOKUP(D1475,Empresas!$D$6:$L$92,7,0)</f>
        <v>Mensual</v>
      </c>
      <c r="I1475" s="138" t="str">
        <f>VLOOKUP(VLOOKUP(D1475&amp;"|"&amp;B1475,Empresas!$I$7:$CB$92,G1475,0),Tablas!$A$3:$B$5,2,0)</f>
        <v>Registro y analisis</v>
      </c>
      <c r="J1475" s="78">
        <v>1</v>
      </c>
      <c r="K1475" s="78">
        <v>1</v>
      </c>
      <c r="L1475" s="78">
        <v>1</v>
      </c>
      <c r="M1475" s="78">
        <v>1</v>
      </c>
      <c r="N1475" s="78">
        <v>1</v>
      </c>
      <c r="O1475" s="78">
        <v>1</v>
      </c>
      <c r="P1475" s="78">
        <v>1</v>
      </c>
      <c r="Q1475" s="78">
        <v>1</v>
      </c>
      <c r="R1475" s="78"/>
      <c r="S1475" s="78"/>
      <c r="T1475" s="78"/>
      <c r="U1475" s="78"/>
      <c r="V1475" s="78" t="str">
        <f>VLOOKUP(D1475,Empresas!$D$7:$CF$91,81,0)</f>
        <v>A</v>
      </c>
      <c r="W1475" s="78" t="str">
        <f>VLOOKUP(D1475,Empresas!$D$7:$M$91,10,0)</f>
        <v>General</v>
      </c>
      <c r="X1475" s="69" t="str">
        <f t="shared" si="231"/>
        <v>SI</v>
      </c>
      <c r="Y1475" s="153" t="str">
        <f t="shared" si="232"/>
        <v>Si aplica</v>
      </c>
      <c r="Z1475" s="147">
        <f>IF(Y1475="No aplica",0,IF(I1475="no",0,IF(I1475="No aplica",0,IF(I1475="Si",1,IF(I1475="Fisico",1,IF(I1475="Electronico",2,VLOOKUP(C1475&amp;"|"&amp;B1475&amp;"|"&amp;D1475,Empresas!$C$6:$CC$92,G1475+6+1,0)))))))</f>
        <v>2</v>
      </c>
      <c r="AA1475" s="147">
        <f>IF(AND($I1475="Si",J1475=1),1,IF(AND($I1475="Fisico",J1475=1),1,IF(AND(J1475=1,$I1475="Electronico"),2,IF(J1475=1,VLOOKUP($C1475&amp;"|"&amp;$B1475&amp;"|"&amp;$D1475,Empresas!$C$6:$CC$92,$G1475+6+1,0),0))))</f>
        <v>2</v>
      </c>
      <c r="AB1475" s="147">
        <f>IF(AND($I1475="Si",K1475=1),1,IF(AND($I1475="Fisico",K1475=1),1,IF(AND(K1475=1,$I1475="Electronico"),2,IF(K1475=1,VLOOKUP($C1475&amp;"|"&amp;$B1475&amp;"|"&amp;$D1475,Empresas!$C$6:$CC$92,$G1475+6+1,0),0))))</f>
        <v>2</v>
      </c>
      <c r="AC1475" s="147">
        <f>IF(AND($I1475="Si",L1475=1),1,IF(AND($I1475="Fisico",L1475=1),1,IF(AND(L1475=1,$I1475="Electronico"),2,IF(L1475=1,VLOOKUP($C1475&amp;"|"&amp;$B1475&amp;"|"&amp;$D1475,Empresas!$C$6:$CC$92,$G1475+6+1,0),0))))</f>
        <v>2</v>
      </c>
      <c r="AD1475" s="147">
        <f>IF(AND($I1475="Si",M1475=1),1,IF(AND($I1475="Fisico",M1475=1),1,IF(AND(M1475=1,$I1475="Electronico"),2,IF(M1475=1,VLOOKUP($C1475&amp;"|"&amp;$B1475&amp;"|"&amp;$D1475,Empresas!$C$6:$CC$92,$G1475+6+1,0),0))))</f>
        <v>2</v>
      </c>
      <c r="AE1475" s="147">
        <f>IF(AND($I1475="Si",N1475=1),1,IF(AND($I1475="Fisico",N1475=1),1,IF(AND(N1475=1,$I1475="Electronico"),2,IF(N1475=1,VLOOKUP($C1475&amp;"|"&amp;$B1475&amp;"|"&amp;$D1475,Empresas!$C$6:$CC$92,$G1475+6+1,0),0))))</f>
        <v>2</v>
      </c>
      <c r="AF1475" s="147">
        <f>IF(AND($I1475="Si",O1475=1),1,IF(AND($I1475="Fisico",O1475=1),1,IF(AND(O1475=1,$I1475="Electronico"),2,IF(O1475=1,VLOOKUP($C1475&amp;"|"&amp;$B1475&amp;"|"&amp;$D1475,Empresas!$C$6:$CC$92,$G1475+6+1,0),0))))</f>
        <v>2</v>
      </c>
      <c r="AG1475" s="147">
        <f>IF(AND($I1475="Si",P1475=1),1,IF(AND($I1475="Fisico",P1475=1),1,IF(AND(P1475=1,$I1475="Electronico"),2,IF(P1475=1,VLOOKUP($C1475&amp;"|"&amp;$B1475&amp;"|"&amp;$D1475,Empresas!$C$6:$CC$92,$G1475+6+1,0),0))))</f>
        <v>2</v>
      </c>
      <c r="AH1475" s="147">
        <f>IF(AND($I1475="Si",Q1475=1),1,IF(AND($I1475="Fisico",Q1475=1),1,IF(AND(Q1475=1,$I1475="Electronico"),2,IF(Q1475=1,VLOOKUP($C1475&amp;"|"&amp;$B1475&amp;"|"&amp;$D1475,Empresas!$C$6:$CC$92,$G1475+6+1,0),0))))</f>
        <v>2</v>
      </c>
      <c r="AI1475" s="147">
        <f>IF(AND($I1475="Si",R1475=1),1,IF(AND($I1475="Fisico",R1475=1),1,IF(AND(R1475=1,$I1475="Electronico"),2,IF(R1475=1,VLOOKUP($C1475&amp;"|"&amp;$B1475&amp;"|"&amp;$D1475,Empresas!$C$6:$CC$92,$G1475+6+1,0),0))))</f>
        <v>0</v>
      </c>
      <c r="AJ1475" s="147">
        <f>IF(AND($I1475="Si",S1475=1),1,IF(AND($I1475="Fisico",S1475=1),1,IF(AND(S1475=1,$I1475="Electronico"),2,IF(S1475=1,VLOOKUP($C1475&amp;"|"&amp;$B1475&amp;"|"&amp;$D1475,Empresas!$C$6:$CC$92,$G1475+6+1,0),0))))</f>
        <v>0</v>
      </c>
      <c r="AK1475" s="147">
        <f>IF(AND($I1475="Si",T1475=1),1,IF(AND($I1475="Fisico",T1475=1),1,IF(AND(T1475=1,$I1475="Electronico"),2,IF(T1475=1,VLOOKUP($C1475&amp;"|"&amp;$B1475&amp;"|"&amp;$D1475,Empresas!$C$6:$CC$92,$G1475+6+1,0),0))))</f>
        <v>0</v>
      </c>
      <c r="AL1475" s="147">
        <f>IF(AND($I1475="Si",U1475=1),1,IF(AND($I1475="Fisico",U1475=1),1,IF(AND(U1475=1,$I1475="Electronico"),2,IF(U1475=1,VLOOKUP($C1475&amp;"|"&amp;$B1475&amp;"|"&amp;$D1475,Empresas!$C$6:$CC$92,$G1475+6+1,0),0))))</f>
        <v>0</v>
      </c>
      <c r="AM1475" s="149">
        <f t="shared" si="233"/>
        <v>16</v>
      </c>
      <c r="AN1475" s="149">
        <f t="shared" si="234"/>
        <v>16</v>
      </c>
      <c r="AO1475" s="152">
        <f t="shared" si="235"/>
        <v>1</v>
      </c>
    </row>
    <row r="1476" spans="1:41" x14ac:dyDescent="0.25">
      <c r="A1476" s="137" t="str">
        <f>VLOOKUP(D1476,Empresas!$D$7:$F$91,3,0)</f>
        <v>Omar</v>
      </c>
      <c r="B1476" s="138" t="str">
        <f>VLOOKUP(D1476,Empresas!$D$7:$G$91,4,0)</f>
        <v>Marisol</v>
      </c>
      <c r="C1476" s="138" t="s">
        <v>544</v>
      </c>
      <c r="D1476" s="138" t="s">
        <v>276</v>
      </c>
      <c r="E1476" s="138" t="str">
        <f>VLOOKUP(D1476,Empresas!$D$7:$E$92,2,0)</f>
        <v>CASA MEZCAL</v>
      </c>
      <c r="F1476" s="138" t="s">
        <v>161</v>
      </c>
      <c r="G1476" s="139">
        <f t="shared" si="241"/>
        <v>16</v>
      </c>
      <c r="H1476" s="139" t="str">
        <f>VLOOKUP(D1476,Empresas!$D$6:$L$92,7,0)</f>
        <v>Mensual</v>
      </c>
      <c r="I1476" s="138" t="str">
        <f>VLOOKUP(VLOOKUP(D1476&amp;"|"&amp;B1476,Empresas!$I$7:$CB$92,G1476,0),Tablas!$A$3:$B$5,2,0)</f>
        <v>No aplica</v>
      </c>
      <c r="J1476" s="78"/>
      <c r="K1476" s="78"/>
      <c r="L1476" s="78"/>
      <c r="M1476" s="78"/>
      <c r="N1476" s="78"/>
      <c r="O1476" s="78"/>
      <c r="P1476" s="78"/>
      <c r="Q1476" s="78"/>
      <c r="R1476" s="78"/>
      <c r="S1476" s="78"/>
      <c r="T1476" s="78"/>
      <c r="U1476" s="78"/>
      <c r="V1476" s="78" t="str">
        <f>VLOOKUP(D1476,Empresas!$D$7:$CF$91,81,0)</f>
        <v>A</v>
      </c>
      <c r="W1476" s="78" t="str">
        <f>VLOOKUP(D1476,Empresas!$D$7:$M$91,10,0)</f>
        <v>General</v>
      </c>
      <c r="X1476" s="69" t="str">
        <f t="shared" ref="X1476:X1539" si="242">IF(OR(LEFT(F1476,5)="02.06",LEFT(F1476,5)="02.08",LEFT(F1476,5)="02.09",LEFT(F1476,5)="02.10",LEFT(F1476,5)="02.11",LEFT(F1476,5)="03.08",LEFT(F1476,5)="03.09",LEFT(F1476,5)="03.10"),"NO","SI")</f>
        <v>SI</v>
      </c>
      <c r="Y1476" s="153" t="str">
        <f t="shared" ref="Y1476:Y1539" si="243">IF(SUM(J1476:U1476)=0,"No aplica","Si aplica")</f>
        <v>No aplica</v>
      </c>
      <c r="Z1476" s="147">
        <f>IF(Y1476="No aplica",0,IF(I1476="no",0,IF(I1476="No aplica",0,IF(I1476="Si",1,IF(I1476="Fisico",1,IF(I1476="Electronico",2,VLOOKUP(C1476&amp;"|"&amp;B1476&amp;"|"&amp;D1476,Empresas!$C$6:$CC$92,G1476+6+1,0)))))))</f>
        <v>0</v>
      </c>
      <c r="AA1476" s="147">
        <f>IF(AND($I1476="Si",J1476=1),1,IF(AND($I1476="Fisico",J1476=1),1,IF(AND(J1476=1,$I1476="Electronico"),2,IF(J1476=1,VLOOKUP($C1476&amp;"|"&amp;$B1476&amp;"|"&amp;$D1476,Empresas!$C$6:$CC$92,$G1476+6+1,0),0))))</f>
        <v>0</v>
      </c>
      <c r="AB1476" s="147">
        <f>IF(AND($I1476="Si",K1476=1),1,IF(AND($I1476="Fisico",K1476=1),1,IF(AND(K1476=1,$I1476="Electronico"),2,IF(K1476=1,VLOOKUP($C1476&amp;"|"&amp;$B1476&amp;"|"&amp;$D1476,Empresas!$C$6:$CC$92,$G1476+6+1,0),0))))</f>
        <v>0</v>
      </c>
      <c r="AC1476" s="147">
        <f>IF(AND($I1476="Si",L1476=1),1,IF(AND($I1476="Fisico",L1476=1),1,IF(AND(L1476=1,$I1476="Electronico"),2,IF(L1476=1,VLOOKUP($C1476&amp;"|"&amp;$B1476&amp;"|"&amp;$D1476,Empresas!$C$6:$CC$92,$G1476+6+1,0),0))))</f>
        <v>0</v>
      </c>
      <c r="AD1476" s="147">
        <f>IF(AND($I1476="Si",M1476=1),1,IF(AND($I1476="Fisico",M1476=1),1,IF(AND(M1476=1,$I1476="Electronico"),2,IF(M1476=1,VLOOKUP($C1476&amp;"|"&amp;$B1476&amp;"|"&amp;$D1476,Empresas!$C$6:$CC$92,$G1476+6+1,0),0))))</f>
        <v>0</v>
      </c>
      <c r="AE1476" s="147">
        <f>IF(AND($I1476="Si",N1476=1),1,IF(AND($I1476="Fisico",N1476=1),1,IF(AND(N1476=1,$I1476="Electronico"),2,IF(N1476=1,VLOOKUP($C1476&amp;"|"&amp;$B1476&amp;"|"&amp;$D1476,Empresas!$C$6:$CC$92,$G1476+6+1,0),0))))</f>
        <v>0</v>
      </c>
      <c r="AF1476" s="147">
        <f>IF(AND($I1476="Si",O1476=1),1,IF(AND($I1476="Fisico",O1476=1),1,IF(AND(O1476=1,$I1476="Electronico"),2,IF(O1476=1,VLOOKUP($C1476&amp;"|"&amp;$B1476&amp;"|"&amp;$D1476,Empresas!$C$6:$CC$92,$G1476+6+1,0),0))))</f>
        <v>0</v>
      </c>
      <c r="AG1476" s="147">
        <f>IF(AND($I1476="Si",P1476=1),1,IF(AND($I1476="Fisico",P1476=1),1,IF(AND(P1476=1,$I1476="Electronico"),2,IF(P1476=1,VLOOKUP($C1476&amp;"|"&amp;$B1476&amp;"|"&amp;$D1476,Empresas!$C$6:$CC$92,$G1476+6+1,0),0))))</f>
        <v>0</v>
      </c>
      <c r="AH1476" s="147">
        <f>IF(AND($I1476="Si",Q1476=1),1,IF(AND($I1476="Fisico",Q1476=1),1,IF(AND(Q1476=1,$I1476="Electronico"),2,IF(Q1476=1,VLOOKUP($C1476&amp;"|"&amp;$B1476&amp;"|"&amp;$D1476,Empresas!$C$6:$CC$92,$G1476+6+1,0),0))))</f>
        <v>0</v>
      </c>
      <c r="AI1476" s="147">
        <f>IF(AND($I1476="Si",R1476=1),1,IF(AND($I1476="Fisico",R1476=1),1,IF(AND(R1476=1,$I1476="Electronico"),2,IF(R1476=1,VLOOKUP($C1476&amp;"|"&amp;$B1476&amp;"|"&amp;$D1476,Empresas!$C$6:$CC$92,$G1476+6+1,0),0))))</f>
        <v>0</v>
      </c>
      <c r="AJ1476" s="147">
        <f>IF(AND($I1476="Si",S1476=1),1,IF(AND($I1476="Fisico",S1476=1),1,IF(AND(S1476=1,$I1476="Electronico"),2,IF(S1476=1,VLOOKUP($C1476&amp;"|"&amp;$B1476&amp;"|"&amp;$D1476,Empresas!$C$6:$CC$92,$G1476+6+1,0),0))))</f>
        <v>0</v>
      </c>
      <c r="AK1476" s="147">
        <f>IF(AND($I1476="Si",T1476=1),1,IF(AND($I1476="Fisico",T1476=1),1,IF(AND(T1476=1,$I1476="Electronico"),2,IF(T1476=1,VLOOKUP($C1476&amp;"|"&amp;$B1476&amp;"|"&amp;$D1476,Empresas!$C$6:$CC$92,$G1476+6+1,0),0))))</f>
        <v>0</v>
      </c>
      <c r="AL1476" s="147">
        <f>IF(AND($I1476="Si",U1476=1),1,IF(AND($I1476="Fisico",U1476=1),1,IF(AND(U1476=1,$I1476="Electronico"),2,IF(U1476=1,VLOOKUP($C1476&amp;"|"&amp;$B1476&amp;"|"&amp;$D1476,Empresas!$C$6:$CC$92,$G1476+6+1,0),0))))</f>
        <v>0</v>
      </c>
      <c r="AM1476" s="149">
        <f t="shared" ref="AM1476:AM1539" si="244">SUM(AA1476:AL1476)</f>
        <v>0</v>
      </c>
      <c r="AN1476" s="149">
        <f t="shared" ref="AN1476:AN1539" si="245">Z1476*RIGHT($AM$2,2)*1</f>
        <v>0</v>
      </c>
      <c r="AO1476" s="152">
        <f t="shared" ref="AO1476:AO1539" si="246">IFERROR(AM1476/AN1476,0)</f>
        <v>0</v>
      </c>
    </row>
    <row r="1477" spans="1:41" x14ac:dyDescent="0.25">
      <c r="A1477" s="137" t="str">
        <f>VLOOKUP(D1477,Empresas!$D$7:$F$91,3,0)</f>
        <v>Omar</v>
      </c>
      <c r="B1477" s="138" t="str">
        <f>VLOOKUP(D1477,Empresas!$D$7:$G$91,4,0)</f>
        <v>Marisol</v>
      </c>
      <c r="C1477" s="138" t="s">
        <v>544</v>
      </c>
      <c r="D1477" s="138" t="s">
        <v>276</v>
      </c>
      <c r="E1477" s="138" t="str">
        <f>VLOOKUP(D1477,Empresas!$D$7:$E$92,2,0)</f>
        <v>CASA MEZCAL</v>
      </c>
      <c r="F1477" s="138" t="s">
        <v>162</v>
      </c>
      <c r="G1477" s="139">
        <f t="shared" si="241"/>
        <v>19</v>
      </c>
      <c r="H1477" s="139" t="str">
        <f>VLOOKUP(D1477,Empresas!$D$6:$L$92,7,0)</f>
        <v>Mensual</v>
      </c>
      <c r="I1477" s="138" t="str">
        <f>VLOOKUP(VLOOKUP(D1477&amp;"|"&amp;B1477,Empresas!$I$7:$CB$92,G1477,0),Tablas!$A$3:$B$5,2,0)</f>
        <v>No aplica</v>
      </c>
      <c r="J1477" s="78"/>
      <c r="K1477" s="78"/>
      <c r="L1477" s="78"/>
      <c r="M1477" s="78"/>
      <c r="N1477" s="78"/>
      <c r="O1477" s="78"/>
      <c r="P1477" s="78"/>
      <c r="Q1477" s="78"/>
      <c r="R1477" s="78"/>
      <c r="S1477" s="78"/>
      <c r="T1477" s="78"/>
      <c r="U1477" s="78"/>
      <c r="V1477" s="78" t="str">
        <f>VLOOKUP(D1477,Empresas!$D$7:$CF$91,81,0)</f>
        <v>A</v>
      </c>
      <c r="W1477" s="78" t="str">
        <f>VLOOKUP(D1477,Empresas!$D$7:$M$91,10,0)</f>
        <v>General</v>
      </c>
      <c r="X1477" s="69" t="str">
        <f t="shared" si="242"/>
        <v>SI</v>
      </c>
      <c r="Y1477" s="153" t="str">
        <f t="shared" si="243"/>
        <v>No aplica</v>
      </c>
      <c r="Z1477" s="147">
        <f>IF(Y1477="No aplica",0,IF(I1477="no",0,IF(I1477="No aplica",0,IF(I1477="Si",1,IF(I1477="Fisico",1,IF(I1477="Electronico",2,VLOOKUP(C1477&amp;"|"&amp;B1477&amp;"|"&amp;D1477,Empresas!$C$6:$CC$92,G1477+6+1,0)))))))</f>
        <v>0</v>
      </c>
      <c r="AA1477" s="147">
        <f>IF(AND($I1477="Si",J1477=1),1,IF(AND($I1477="Fisico",J1477=1),1,IF(AND(J1477=1,$I1477="Electronico"),2,IF(J1477=1,VLOOKUP($C1477&amp;"|"&amp;$B1477&amp;"|"&amp;$D1477,Empresas!$C$6:$CC$92,$G1477+6+1,0),0))))</f>
        <v>0</v>
      </c>
      <c r="AB1477" s="147">
        <f>IF(AND($I1477="Si",K1477=1),1,IF(AND($I1477="Fisico",K1477=1),1,IF(AND(K1477=1,$I1477="Electronico"),2,IF(K1477=1,VLOOKUP($C1477&amp;"|"&amp;$B1477&amp;"|"&amp;$D1477,Empresas!$C$6:$CC$92,$G1477+6+1,0),0))))</f>
        <v>0</v>
      </c>
      <c r="AC1477" s="147">
        <f>IF(AND($I1477="Si",L1477=1),1,IF(AND($I1477="Fisico",L1477=1),1,IF(AND(L1477=1,$I1477="Electronico"),2,IF(L1477=1,VLOOKUP($C1477&amp;"|"&amp;$B1477&amp;"|"&amp;$D1477,Empresas!$C$6:$CC$92,$G1477+6+1,0),0))))</f>
        <v>0</v>
      </c>
      <c r="AD1477" s="147">
        <f>IF(AND($I1477="Si",M1477=1),1,IF(AND($I1477="Fisico",M1477=1),1,IF(AND(M1477=1,$I1477="Electronico"),2,IF(M1477=1,VLOOKUP($C1477&amp;"|"&amp;$B1477&amp;"|"&amp;$D1477,Empresas!$C$6:$CC$92,$G1477+6+1,0),0))))</f>
        <v>0</v>
      </c>
      <c r="AE1477" s="147">
        <f>IF(AND($I1477="Si",N1477=1),1,IF(AND($I1477="Fisico",N1477=1),1,IF(AND(N1477=1,$I1477="Electronico"),2,IF(N1477=1,VLOOKUP($C1477&amp;"|"&amp;$B1477&amp;"|"&amp;$D1477,Empresas!$C$6:$CC$92,$G1477+6+1,0),0))))</f>
        <v>0</v>
      </c>
      <c r="AF1477" s="147">
        <f>IF(AND($I1477="Si",O1477=1),1,IF(AND($I1477="Fisico",O1477=1),1,IF(AND(O1477=1,$I1477="Electronico"),2,IF(O1477=1,VLOOKUP($C1477&amp;"|"&amp;$B1477&amp;"|"&amp;$D1477,Empresas!$C$6:$CC$92,$G1477+6+1,0),0))))</f>
        <v>0</v>
      </c>
      <c r="AG1477" s="147">
        <f>IF(AND($I1477="Si",P1477=1),1,IF(AND($I1477="Fisico",P1477=1),1,IF(AND(P1477=1,$I1477="Electronico"),2,IF(P1477=1,VLOOKUP($C1477&amp;"|"&amp;$B1477&amp;"|"&amp;$D1477,Empresas!$C$6:$CC$92,$G1477+6+1,0),0))))</f>
        <v>0</v>
      </c>
      <c r="AH1477" s="147">
        <f>IF(AND($I1477="Si",Q1477=1),1,IF(AND($I1477="Fisico",Q1477=1),1,IF(AND(Q1477=1,$I1477="Electronico"),2,IF(Q1477=1,VLOOKUP($C1477&amp;"|"&amp;$B1477&amp;"|"&amp;$D1477,Empresas!$C$6:$CC$92,$G1477+6+1,0),0))))</f>
        <v>0</v>
      </c>
      <c r="AI1477" s="147">
        <f>IF(AND($I1477="Si",R1477=1),1,IF(AND($I1477="Fisico",R1477=1),1,IF(AND(R1477=1,$I1477="Electronico"),2,IF(R1477=1,VLOOKUP($C1477&amp;"|"&amp;$B1477&amp;"|"&amp;$D1477,Empresas!$C$6:$CC$92,$G1477+6+1,0),0))))</f>
        <v>0</v>
      </c>
      <c r="AJ1477" s="147">
        <f>IF(AND($I1477="Si",S1477=1),1,IF(AND($I1477="Fisico",S1477=1),1,IF(AND(S1477=1,$I1477="Electronico"),2,IF(S1477=1,VLOOKUP($C1477&amp;"|"&amp;$B1477&amp;"|"&amp;$D1477,Empresas!$C$6:$CC$92,$G1477+6+1,0),0))))</f>
        <v>0</v>
      </c>
      <c r="AK1477" s="147">
        <f>IF(AND($I1477="Si",T1477=1),1,IF(AND($I1477="Fisico",T1477=1),1,IF(AND(T1477=1,$I1477="Electronico"),2,IF(T1477=1,VLOOKUP($C1477&amp;"|"&amp;$B1477&amp;"|"&amp;$D1477,Empresas!$C$6:$CC$92,$G1477+6+1,0),0))))</f>
        <v>0</v>
      </c>
      <c r="AL1477" s="147">
        <f>IF(AND($I1477="Si",U1477=1),1,IF(AND($I1477="Fisico",U1477=1),1,IF(AND(U1477=1,$I1477="Electronico"),2,IF(U1477=1,VLOOKUP($C1477&amp;"|"&amp;$B1477&amp;"|"&amp;$D1477,Empresas!$C$6:$CC$92,$G1477+6+1,0),0))))</f>
        <v>0</v>
      </c>
      <c r="AM1477" s="149">
        <f t="shared" si="244"/>
        <v>0</v>
      </c>
      <c r="AN1477" s="149">
        <f t="shared" si="245"/>
        <v>0</v>
      </c>
      <c r="AO1477" s="152">
        <f t="shared" si="246"/>
        <v>0</v>
      </c>
    </row>
    <row r="1478" spans="1:41" x14ac:dyDescent="0.25">
      <c r="A1478" s="137" t="str">
        <f>VLOOKUP(D1478,Empresas!$D$7:$F$91,3,0)</f>
        <v>Omar</v>
      </c>
      <c r="B1478" s="138" t="str">
        <f>VLOOKUP(D1478,Empresas!$D$7:$G$91,4,0)</f>
        <v>Marisol</v>
      </c>
      <c r="C1478" s="138" t="s">
        <v>544</v>
      </c>
      <c r="D1478" s="138" t="s">
        <v>276</v>
      </c>
      <c r="E1478" s="138" t="str">
        <f>VLOOKUP(D1478,Empresas!$D$7:$E$92,2,0)</f>
        <v>CASA MEZCAL</v>
      </c>
      <c r="F1478" s="138" t="s">
        <v>163</v>
      </c>
      <c r="G1478" s="139">
        <f t="shared" si="241"/>
        <v>22</v>
      </c>
      <c r="H1478" s="139" t="str">
        <f>VLOOKUP(D1478,Empresas!$D$6:$L$92,7,0)</f>
        <v>Mensual</v>
      </c>
      <c r="I1478" s="138" t="str">
        <f>VLOOKUP(VLOOKUP(D1478&amp;"|"&amp;B1478,Empresas!$I$7:$CB$92,G1478,0),Tablas!$A$3:$B$5,2,0)</f>
        <v>Registro y analisis</v>
      </c>
      <c r="J1478" s="78">
        <v>1</v>
      </c>
      <c r="K1478" s="78">
        <v>1</v>
      </c>
      <c r="L1478" s="78">
        <v>1</v>
      </c>
      <c r="M1478" s="78">
        <v>1</v>
      </c>
      <c r="N1478" s="78">
        <v>1</v>
      </c>
      <c r="O1478" s="78">
        <v>1</v>
      </c>
      <c r="P1478" s="78">
        <v>1</v>
      </c>
      <c r="Q1478" s="78">
        <v>1</v>
      </c>
      <c r="R1478" s="78"/>
      <c r="S1478" s="78"/>
      <c r="T1478" s="78"/>
      <c r="U1478" s="78"/>
      <c r="V1478" s="78" t="str">
        <f>VLOOKUP(D1478,Empresas!$D$7:$CF$91,81,0)</f>
        <v>A</v>
      </c>
      <c r="W1478" s="78" t="str">
        <f>VLOOKUP(D1478,Empresas!$D$7:$M$91,10,0)</f>
        <v>General</v>
      </c>
      <c r="X1478" s="69" t="str">
        <f t="shared" si="242"/>
        <v>SI</v>
      </c>
      <c r="Y1478" s="153" t="str">
        <f t="shared" si="243"/>
        <v>Si aplica</v>
      </c>
      <c r="Z1478" s="147">
        <f>IF(Y1478="No aplica",0,IF(I1478="no",0,IF(I1478="No aplica",0,IF(I1478="Si",1,IF(I1478="Fisico",1,IF(I1478="Electronico",2,VLOOKUP(C1478&amp;"|"&amp;B1478&amp;"|"&amp;D1478,Empresas!$C$6:$CC$92,G1478+6+1,0)))))))</f>
        <v>6</v>
      </c>
      <c r="AA1478" s="147">
        <f>IF(AND($I1478="Si",J1478=1),1,IF(AND($I1478="Fisico",J1478=1),1,IF(AND(J1478=1,$I1478="Electronico"),2,IF(J1478=1,VLOOKUP($C1478&amp;"|"&amp;$B1478&amp;"|"&amp;$D1478,Empresas!$C$6:$CC$92,$G1478+6+1,0),0))))</f>
        <v>6</v>
      </c>
      <c r="AB1478" s="147">
        <f>IF(AND($I1478="Si",K1478=1),1,IF(AND($I1478="Fisico",K1478=1),1,IF(AND(K1478=1,$I1478="Electronico"),2,IF(K1478=1,VLOOKUP($C1478&amp;"|"&amp;$B1478&amp;"|"&amp;$D1478,Empresas!$C$6:$CC$92,$G1478+6+1,0),0))))</f>
        <v>6</v>
      </c>
      <c r="AC1478" s="147">
        <f>IF(AND($I1478="Si",L1478=1),1,IF(AND($I1478="Fisico",L1478=1),1,IF(AND(L1478=1,$I1478="Electronico"),2,IF(L1478=1,VLOOKUP($C1478&amp;"|"&amp;$B1478&amp;"|"&amp;$D1478,Empresas!$C$6:$CC$92,$G1478+6+1,0),0))))</f>
        <v>6</v>
      </c>
      <c r="AD1478" s="147">
        <f>IF(AND($I1478="Si",M1478=1),1,IF(AND($I1478="Fisico",M1478=1),1,IF(AND(M1478=1,$I1478="Electronico"),2,IF(M1478=1,VLOOKUP($C1478&amp;"|"&amp;$B1478&amp;"|"&amp;$D1478,Empresas!$C$6:$CC$92,$G1478+6+1,0),0))))</f>
        <v>6</v>
      </c>
      <c r="AE1478" s="147">
        <f>IF(AND($I1478="Si",N1478=1),1,IF(AND($I1478="Fisico",N1478=1),1,IF(AND(N1478=1,$I1478="Electronico"),2,IF(N1478=1,VLOOKUP($C1478&amp;"|"&amp;$B1478&amp;"|"&amp;$D1478,Empresas!$C$6:$CC$92,$G1478+6+1,0),0))))</f>
        <v>6</v>
      </c>
      <c r="AF1478" s="147">
        <f>IF(AND($I1478="Si",O1478=1),1,IF(AND($I1478="Fisico",O1478=1),1,IF(AND(O1478=1,$I1478="Electronico"),2,IF(O1478=1,VLOOKUP($C1478&amp;"|"&amp;$B1478&amp;"|"&amp;$D1478,Empresas!$C$6:$CC$92,$G1478+6+1,0),0))))</f>
        <v>6</v>
      </c>
      <c r="AG1478" s="147">
        <f>IF(AND($I1478="Si",P1478=1),1,IF(AND($I1478="Fisico",P1478=1),1,IF(AND(P1478=1,$I1478="Electronico"),2,IF(P1478=1,VLOOKUP($C1478&amp;"|"&amp;$B1478&amp;"|"&amp;$D1478,Empresas!$C$6:$CC$92,$G1478+6+1,0),0))))</f>
        <v>6</v>
      </c>
      <c r="AH1478" s="147">
        <f>IF(AND($I1478="Si",Q1478=1),1,IF(AND($I1478="Fisico",Q1478=1),1,IF(AND(Q1478=1,$I1478="Electronico"),2,IF(Q1478=1,VLOOKUP($C1478&amp;"|"&amp;$B1478&amp;"|"&amp;$D1478,Empresas!$C$6:$CC$92,$G1478+6+1,0),0))))</f>
        <v>6</v>
      </c>
      <c r="AI1478" s="147">
        <f>IF(AND($I1478="Si",R1478=1),1,IF(AND($I1478="Fisico",R1478=1),1,IF(AND(R1478=1,$I1478="Electronico"),2,IF(R1478=1,VLOOKUP($C1478&amp;"|"&amp;$B1478&amp;"|"&amp;$D1478,Empresas!$C$6:$CC$92,$G1478+6+1,0),0))))</f>
        <v>0</v>
      </c>
      <c r="AJ1478" s="147">
        <f>IF(AND($I1478="Si",S1478=1),1,IF(AND($I1478="Fisico",S1478=1),1,IF(AND(S1478=1,$I1478="Electronico"),2,IF(S1478=1,VLOOKUP($C1478&amp;"|"&amp;$B1478&amp;"|"&amp;$D1478,Empresas!$C$6:$CC$92,$G1478+6+1,0),0))))</f>
        <v>0</v>
      </c>
      <c r="AK1478" s="147">
        <f>IF(AND($I1478="Si",T1478=1),1,IF(AND($I1478="Fisico",T1478=1),1,IF(AND(T1478=1,$I1478="Electronico"),2,IF(T1478=1,VLOOKUP($C1478&amp;"|"&amp;$B1478&amp;"|"&amp;$D1478,Empresas!$C$6:$CC$92,$G1478+6+1,0),0))))</f>
        <v>0</v>
      </c>
      <c r="AL1478" s="147">
        <f>IF(AND($I1478="Si",U1478=1),1,IF(AND($I1478="Fisico",U1478=1),1,IF(AND(U1478=1,$I1478="Electronico"),2,IF(U1478=1,VLOOKUP($C1478&amp;"|"&amp;$B1478&amp;"|"&amp;$D1478,Empresas!$C$6:$CC$92,$G1478+6+1,0),0))))</f>
        <v>0</v>
      </c>
      <c r="AM1478" s="149">
        <f t="shared" si="244"/>
        <v>48</v>
      </c>
      <c r="AN1478" s="149">
        <f t="shared" si="245"/>
        <v>48</v>
      </c>
      <c r="AO1478" s="152">
        <f t="shared" si="246"/>
        <v>1</v>
      </c>
    </row>
    <row r="1479" spans="1:41" x14ac:dyDescent="0.25">
      <c r="A1479" s="137" t="str">
        <f>VLOOKUP(D1479,Empresas!$D$7:$F$91,3,0)</f>
        <v>Omar</v>
      </c>
      <c r="B1479" s="138" t="str">
        <f>VLOOKUP(D1479,Empresas!$D$7:$G$91,4,0)</f>
        <v>Marisol</v>
      </c>
      <c r="C1479" s="138" t="s">
        <v>544</v>
      </c>
      <c r="D1479" s="138" t="s">
        <v>276</v>
      </c>
      <c r="E1479" s="138" t="str">
        <f>VLOOKUP(D1479,Empresas!$D$7:$E$92,2,0)</f>
        <v>CASA MEZCAL</v>
      </c>
      <c r="F1479" s="138" t="s">
        <v>164</v>
      </c>
      <c r="G1479" s="139">
        <f t="shared" si="241"/>
        <v>25</v>
      </c>
      <c r="H1479" s="139" t="str">
        <f>VLOOKUP(D1479,Empresas!$D$6:$L$92,7,0)</f>
        <v>Mensual</v>
      </c>
      <c r="I1479" s="138" t="str">
        <f>VLOOKUP(VLOOKUP(D1479&amp;"|"&amp;B1479,Empresas!$I$7:$CB$92,G1479,0),Tablas!$A$3:$B$5,2,0)</f>
        <v>No aplica</v>
      </c>
      <c r="J1479" s="78"/>
      <c r="K1479" s="78"/>
      <c r="L1479" s="78"/>
      <c r="M1479" s="78"/>
      <c r="N1479" s="78"/>
      <c r="O1479" s="78"/>
      <c r="P1479" s="78"/>
      <c r="Q1479" s="78"/>
      <c r="R1479" s="78"/>
      <c r="S1479" s="78"/>
      <c r="T1479" s="78"/>
      <c r="U1479" s="78"/>
      <c r="V1479" s="78" t="str">
        <f>VLOOKUP(D1479,Empresas!$D$7:$CF$91,81,0)</f>
        <v>A</v>
      </c>
      <c r="W1479" s="78" t="str">
        <f>VLOOKUP(D1479,Empresas!$D$7:$M$91,10,0)</f>
        <v>General</v>
      </c>
      <c r="X1479" s="69" t="str">
        <f t="shared" si="242"/>
        <v>SI</v>
      </c>
      <c r="Y1479" s="153" t="str">
        <f t="shared" si="243"/>
        <v>No aplica</v>
      </c>
      <c r="Z1479" s="147">
        <f>IF(Y1479="No aplica",0,IF(I1479="no",0,IF(I1479="No aplica",0,IF(I1479="Si",1,IF(I1479="Fisico",1,IF(I1479="Electronico",2,VLOOKUP(C1479&amp;"|"&amp;B1479&amp;"|"&amp;D1479,Empresas!$C$6:$CC$92,G1479+6+1,0)))))))</f>
        <v>0</v>
      </c>
      <c r="AA1479" s="147">
        <f>IF(AND($I1479="Si",J1479=1),1,IF(AND($I1479="Fisico",J1479=1),1,IF(AND(J1479=1,$I1479="Electronico"),2,IF(J1479=1,VLOOKUP($C1479&amp;"|"&amp;$B1479&amp;"|"&amp;$D1479,Empresas!$C$6:$CC$92,$G1479+6+1,0),0))))</f>
        <v>0</v>
      </c>
      <c r="AB1479" s="147">
        <f>IF(AND($I1479="Si",K1479=1),1,IF(AND($I1479="Fisico",K1479=1),1,IF(AND(K1479=1,$I1479="Electronico"),2,IF(K1479=1,VLOOKUP($C1479&amp;"|"&amp;$B1479&amp;"|"&amp;$D1479,Empresas!$C$6:$CC$92,$G1479+6+1,0),0))))</f>
        <v>0</v>
      </c>
      <c r="AC1479" s="147">
        <f>IF(AND($I1479="Si",L1479=1),1,IF(AND($I1479="Fisico",L1479=1),1,IF(AND(L1479=1,$I1479="Electronico"),2,IF(L1479=1,VLOOKUP($C1479&amp;"|"&amp;$B1479&amp;"|"&amp;$D1479,Empresas!$C$6:$CC$92,$G1479+6+1,0),0))))</f>
        <v>0</v>
      </c>
      <c r="AD1479" s="147">
        <f>IF(AND($I1479="Si",M1479=1),1,IF(AND($I1479="Fisico",M1479=1),1,IF(AND(M1479=1,$I1479="Electronico"),2,IF(M1479=1,VLOOKUP($C1479&amp;"|"&amp;$B1479&amp;"|"&amp;$D1479,Empresas!$C$6:$CC$92,$G1479+6+1,0),0))))</f>
        <v>0</v>
      </c>
      <c r="AE1479" s="147">
        <f>IF(AND($I1479="Si",N1479=1),1,IF(AND($I1479="Fisico",N1479=1),1,IF(AND(N1479=1,$I1479="Electronico"),2,IF(N1479=1,VLOOKUP($C1479&amp;"|"&amp;$B1479&amp;"|"&amp;$D1479,Empresas!$C$6:$CC$92,$G1479+6+1,0),0))))</f>
        <v>0</v>
      </c>
      <c r="AF1479" s="147">
        <f>IF(AND($I1479="Si",O1479=1),1,IF(AND($I1479="Fisico",O1479=1),1,IF(AND(O1479=1,$I1479="Electronico"),2,IF(O1479=1,VLOOKUP($C1479&amp;"|"&amp;$B1479&amp;"|"&amp;$D1479,Empresas!$C$6:$CC$92,$G1479+6+1,0),0))))</f>
        <v>0</v>
      </c>
      <c r="AG1479" s="147">
        <f>IF(AND($I1479="Si",P1479=1),1,IF(AND($I1479="Fisico",P1479=1),1,IF(AND(P1479=1,$I1479="Electronico"),2,IF(P1479=1,VLOOKUP($C1479&amp;"|"&amp;$B1479&amp;"|"&amp;$D1479,Empresas!$C$6:$CC$92,$G1479+6+1,0),0))))</f>
        <v>0</v>
      </c>
      <c r="AH1479" s="147">
        <f>IF(AND($I1479="Si",Q1479=1),1,IF(AND($I1479="Fisico",Q1479=1),1,IF(AND(Q1479=1,$I1479="Electronico"),2,IF(Q1479=1,VLOOKUP($C1479&amp;"|"&amp;$B1479&amp;"|"&amp;$D1479,Empresas!$C$6:$CC$92,$G1479+6+1,0),0))))</f>
        <v>0</v>
      </c>
      <c r="AI1479" s="147">
        <f>IF(AND($I1479="Si",R1479=1),1,IF(AND($I1479="Fisico",R1479=1),1,IF(AND(R1479=1,$I1479="Electronico"),2,IF(R1479=1,VLOOKUP($C1479&amp;"|"&amp;$B1479&amp;"|"&amp;$D1479,Empresas!$C$6:$CC$92,$G1479+6+1,0),0))))</f>
        <v>0</v>
      </c>
      <c r="AJ1479" s="147">
        <f>IF(AND($I1479="Si",S1479=1),1,IF(AND($I1479="Fisico",S1479=1),1,IF(AND(S1479=1,$I1479="Electronico"),2,IF(S1479=1,VLOOKUP($C1479&amp;"|"&amp;$B1479&amp;"|"&amp;$D1479,Empresas!$C$6:$CC$92,$G1479+6+1,0),0))))</f>
        <v>0</v>
      </c>
      <c r="AK1479" s="147">
        <f>IF(AND($I1479="Si",T1479=1),1,IF(AND($I1479="Fisico",T1479=1),1,IF(AND(T1479=1,$I1479="Electronico"),2,IF(T1479=1,VLOOKUP($C1479&amp;"|"&amp;$B1479&amp;"|"&amp;$D1479,Empresas!$C$6:$CC$92,$G1479+6+1,0),0))))</f>
        <v>0</v>
      </c>
      <c r="AL1479" s="147">
        <f>IF(AND($I1479="Si",U1479=1),1,IF(AND($I1479="Fisico",U1479=1),1,IF(AND(U1479=1,$I1479="Electronico"),2,IF(U1479=1,VLOOKUP($C1479&amp;"|"&amp;$B1479&amp;"|"&amp;$D1479,Empresas!$C$6:$CC$92,$G1479+6+1,0),0))))</f>
        <v>0</v>
      </c>
      <c r="AM1479" s="149">
        <f t="shared" si="244"/>
        <v>0</v>
      </c>
      <c r="AN1479" s="149">
        <f t="shared" si="245"/>
        <v>0</v>
      </c>
      <c r="AO1479" s="152">
        <f t="shared" si="246"/>
        <v>0</v>
      </c>
    </row>
    <row r="1480" spans="1:41" x14ac:dyDescent="0.25">
      <c r="A1480" s="137" t="str">
        <f>VLOOKUP(D1480,Empresas!$D$7:$F$91,3,0)</f>
        <v>Omar</v>
      </c>
      <c r="B1480" s="138" t="str">
        <f>VLOOKUP(D1480,Empresas!$D$7:$G$91,4,0)</f>
        <v>Marisol</v>
      </c>
      <c r="C1480" s="138" t="s">
        <v>544</v>
      </c>
      <c r="D1480" s="138" t="s">
        <v>276</v>
      </c>
      <c r="E1480" s="138" t="str">
        <f>VLOOKUP(D1480,Empresas!$D$7:$E$92,2,0)</f>
        <v>CASA MEZCAL</v>
      </c>
      <c r="F1480" s="138" t="s">
        <v>165</v>
      </c>
      <c r="G1480" s="139">
        <f t="shared" si="241"/>
        <v>28</v>
      </c>
      <c r="H1480" s="139" t="str">
        <f>VLOOKUP(D1480,Empresas!$D$6:$L$92,7,0)</f>
        <v>Mensual</v>
      </c>
      <c r="I1480" s="138" t="str">
        <f>VLOOKUP(VLOOKUP(D1480&amp;"|"&amp;B1480,Empresas!$I$7:$CB$92,G1480,0),Tablas!$A$3:$B$5,2,0)</f>
        <v>Registro y analisis</v>
      </c>
      <c r="J1480" s="78">
        <v>1</v>
      </c>
      <c r="K1480" s="78">
        <v>1</v>
      </c>
      <c r="L1480" s="78">
        <v>1</v>
      </c>
      <c r="M1480" s="78">
        <v>1</v>
      </c>
      <c r="N1480" s="78">
        <v>1</v>
      </c>
      <c r="O1480" s="78">
        <v>1</v>
      </c>
      <c r="P1480" s="78">
        <v>1</v>
      </c>
      <c r="Q1480" s="78">
        <v>1</v>
      </c>
      <c r="R1480" s="78"/>
      <c r="S1480" s="78"/>
      <c r="T1480" s="78"/>
      <c r="U1480" s="78"/>
      <c r="V1480" s="78" t="str">
        <f>VLOOKUP(D1480,Empresas!$D$7:$CF$91,81,0)</f>
        <v>A</v>
      </c>
      <c r="W1480" s="78" t="str">
        <f>VLOOKUP(D1480,Empresas!$D$7:$M$91,10,0)</f>
        <v>General</v>
      </c>
      <c r="X1480" s="69" t="str">
        <f t="shared" si="242"/>
        <v>SI</v>
      </c>
      <c r="Y1480" s="153" t="str">
        <f t="shared" si="243"/>
        <v>Si aplica</v>
      </c>
      <c r="Z1480" s="147">
        <f>IF(Y1480="No aplica",0,IF(I1480="no",0,IF(I1480="No aplica",0,IF(I1480="Si",1,IF(I1480="Fisico",1,IF(I1480="Electronico",2,VLOOKUP(C1480&amp;"|"&amp;B1480&amp;"|"&amp;D1480,Empresas!$C$6:$CC$92,G1480+6+1,0)))))))</f>
        <v>1</v>
      </c>
      <c r="AA1480" s="147">
        <f>IF(AND($I1480="Si",J1480=1),1,IF(AND($I1480="Fisico",J1480=1),1,IF(AND(J1480=1,$I1480="Electronico"),2,IF(J1480=1,VLOOKUP($C1480&amp;"|"&amp;$B1480&amp;"|"&amp;$D1480,Empresas!$C$6:$CC$92,$G1480+6+1,0),0))))</f>
        <v>1</v>
      </c>
      <c r="AB1480" s="147">
        <f>IF(AND($I1480="Si",K1480=1),1,IF(AND($I1480="Fisico",K1480=1),1,IF(AND(K1480=1,$I1480="Electronico"),2,IF(K1480=1,VLOOKUP($C1480&amp;"|"&amp;$B1480&amp;"|"&amp;$D1480,Empresas!$C$6:$CC$92,$G1480+6+1,0),0))))</f>
        <v>1</v>
      </c>
      <c r="AC1480" s="147">
        <f>IF(AND($I1480="Si",L1480=1),1,IF(AND($I1480="Fisico",L1480=1),1,IF(AND(L1480=1,$I1480="Electronico"),2,IF(L1480=1,VLOOKUP($C1480&amp;"|"&amp;$B1480&amp;"|"&amp;$D1480,Empresas!$C$6:$CC$92,$G1480+6+1,0),0))))</f>
        <v>1</v>
      </c>
      <c r="AD1480" s="147">
        <f>IF(AND($I1480="Si",M1480=1),1,IF(AND($I1480="Fisico",M1480=1),1,IF(AND(M1480=1,$I1480="Electronico"),2,IF(M1480=1,VLOOKUP($C1480&amp;"|"&amp;$B1480&amp;"|"&amp;$D1480,Empresas!$C$6:$CC$92,$G1480+6+1,0),0))))</f>
        <v>1</v>
      </c>
      <c r="AE1480" s="147">
        <f>IF(AND($I1480="Si",N1480=1),1,IF(AND($I1480="Fisico",N1480=1),1,IF(AND(N1480=1,$I1480="Electronico"),2,IF(N1480=1,VLOOKUP($C1480&amp;"|"&amp;$B1480&amp;"|"&amp;$D1480,Empresas!$C$6:$CC$92,$G1480+6+1,0),0))))</f>
        <v>1</v>
      </c>
      <c r="AF1480" s="147">
        <f>IF(AND($I1480="Si",O1480=1),1,IF(AND($I1480="Fisico",O1480=1),1,IF(AND(O1480=1,$I1480="Electronico"),2,IF(O1480=1,VLOOKUP($C1480&amp;"|"&amp;$B1480&amp;"|"&amp;$D1480,Empresas!$C$6:$CC$92,$G1480+6+1,0),0))))</f>
        <v>1</v>
      </c>
      <c r="AG1480" s="147">
        <f>IF(AND($I1480="Si",P1480=1),1,IF(AND($I1480="Fisico",P1480=1),1,IF(AND(P1480=1,$I1480="Electronico"),2,IF(P1480=1,VLOOKUP($C1480&amp;"|"&amp;$B1480&amp;"|"&amp;$D1480,Empresas!$C$6:$CC$92,$G1480+6+1,0),0))))</f>
        <v>1</v>
      </c>
      <c r="AH1480" s="147">
        <f>IF(AND($I1480="Si",Q1480=1),1,IF(AND($I1480="Fisico",Q1480=1),1,IF(AND(Q1480=1,$I1480="Electronico"),2,IF(Q1480=1,VLOOKUP($C1480&amp;"|"&amp;$B1480&amp;"|"&amp;$D1480,Empresas!$C$6:$CC$92,$G1480+6+1,0),0))))</f>
        <v>1</v>
      </c>
      <c r="AI1480" s="147">
        <f>IF(AND($I1480="Si",R1480=1),1,IF(AND($I1480="Fisico",R1480=1),1,IF(AND(R1480=1,$I1480="Electronico"),2,IF(R1480=1,VLOOKUP($C1480&amp;"|"&amp;$B1480&amp;"|"&amp;$D1480,Empresas!$C$6:$CC$92,$G1480+6+1,0),0))))</f>
        <v>0</v>
      </c>
      <c r="AJ1480" s="147">
        <f>IF(AND($I1480="Si",S1480=1),1,IF(AND($I1480="Fisico",S1480=1),1,IF(AND(S1480=1,$I1480="Electronico"),2,IF(S1480=1,VLOOKUP($C1480&amp;"|"&amp;$B1480&amp;"|"&amp;$D1480,Empresas!$C$6:$CC$92,$G1480+6+1,0),0))))</f>
        <v>0</v>
      </c>
      <c r="AK1480" s="147">
        <f>IF(AND($I1480="Si",T1480=1),1,IF(AND($I1480="Fisico",T1480=1),1,IF(AND(T1480=1,$I1480="Electronico"),2,IF(T1480=1,VLOOKUP($C1480&amp;"|"&amp;$B1480&amp;"|"&amp;$D1480,Empresas!$C$6:$CC$92,$G1480+6+1,0),0))))</f>
        <v>0</v>
      </c>
      <c r="AL1480" s="147">
        <f>IF(AND($I1480="Si",U1480=1),1,IF(AND($I1480="Fisico",U1480=1),1,IF(AND(U1480=1,$I1480="Electronico"),2,IF(U1480=1,VLOOKUP($C1480&amp;"|"&amp;$B1480&amp;"|"&amp;$D1480,Empresas!$C$6:$CC$92,$G1480+6+1,0),0))))</f>
        <v>0</v>
      </c>
      <c r="AM1480" s="149">
        <f t="shared" si="244"/>
        <v>8</v>
      </c>
      <c r="AN1480" s="149">
        <f t="shared" si="245"/>
        <v>8</v>
      </c>
      <c r="AO1480" s="152">
        <f t="shared" si="246"/>
        <v>1</v>
      </c>
    </row>
    <row r="1481" spans="1:41" x14ac:dyDescent="0.25">
      <c r="A1481" s="137" t="str">
        <f>VLOOKUP(D1481,Empresas!$D$7:$F$91,3,0)</f>
        <v>Omar</v>
      </c>
      <c r="B1481" s="138" t="str">
        <f>VLOOKUP(D1481,Empresas!$D$7:$G$91,4,0)</f>
        <v>Marisol</v>
      </c>
      <c r="C1481" s="138" t="s">
        <v>544</v>
      </c>
      <c r="D1481" s="138" t="s">
        <v>276</v>
      </c>
      <c r="E1481" s="138" t="str">
        <f>VLOOKUP(D1481,Empresas!$D$7:$E$92,2,0)</f>
        <v>CASA MEZCAL</v>
      </c>
      <c r="F1481" s="138" t="s">
        <v>166</v>
      </c>
      <c r="G1481" s="139">
        <f t="shared" si="241"/>
        <v>31</v>
      </c>
      <c r="H1481" s="139" t="str">
        <f>VLOOKUP(D1481,Empresas!$D$6:$L$92,7,0)</f>
        <v>Mensual</v>
      </c>
      <c r="I1481" s="138" t="str">
        <f>VLOOKUP(VLOOKUP(D1481&amp;"|"&amp;B1481,Empresas!$I$7:$CB$92,G1481,0),Tablas!$A$3:$B$5,2,0)</f>
        <v>No aplica</v>
      </c>
      <c r="J1481" s="78"/>
      <c r="K1481" s="78"/>
      <c r="L1481" s="78"/>
      <c r="M1481" s="78"/>
      <c r="N1481" s="78"/>
      <c r="O1481" s="78"/>
      <c r="P1481" s="78"/>
      <c r="Q1481" s="78"/>
      <c r="R1481" s="78"/>
      <c r="S1481" s="78"/>
      <c r="T1481" s="78"/>
      <c r="U1481" s="78"/>
      <c r="V1481" s="78" t="str">
        <f>VLOOKUP(D1481,Empresas!$D$7:$CF$91,81,0)</f>
        <v>A</v>
      </c>
      <c r="W1481" s="78" t="str">
        <f>VLOOKUP(D1481,Empresas!$D$7:$M$91,10,0)</f>
        <v>General</v>
      </c>
      <c r="X1481" s="69" t="str">
        <f t="shared" si="242"/>
        <v>SI</v>
      </c>
      <c r="Y1481" s="153" t="str">
        <f t="shared" si="243"/>
        <v>No aplica</v>
      </c>
      <c r="Z1481" s="147">
        <f>IF(Y1481="No aplica",0,IF(I1481="no",0,IF(I1481="No aplica",0,IF(I1481="Si",1,IF(I1481="Fisico",1,IF(I1481="Electronico",2,VLOOKUP(C1481&amp;"|"&amp;B1481&amp;"|"&amp;D1481,Empresas!$C$6:$CC$92,G1481+6+1,0)))))))</f>
        <v>0</v>
      </c>
      <c r="AA1481" s="147">
        <f>IF(AND($I1481="Si",J1481=1),1,IF(AND($I1481="Fisico",J1481=1),1,IF(AND(J1481=1,$I1481="Electronico"),2,IF(J1481=1,VLOOKUP($C1481&amp;"|"&amp;$B1481&amp;"|"&amp;$D1481,Empresas!$C$6:$CC$92,$G1481+6+1,0),0))))</f>
        <v>0</v>
      </c>
      <c r="AB1481" s="147">
        <f>IF(AND($I1481="Si",K1481=1),1,IF(AND($I1481="Fisico",K1481=1),1,IF(AND(K1481=1,$I1481="Electronico"),2,IF(K1481=1,VLOOKUP($C1481&amp;"|"&amp;$B1481&amp;"|"&amp;$D1481,Empresas!$C$6:$CC$92,$G1481+6+1,0),0))))</f>
        <v>0</v>
      </c>
      <c r="AC1481" s="147">
        <f>IF(AND($I1481="Si",L1481=1),1,IF(AND($I1481="Fisico",L1481=1),1,IF(AND(L1481=1,$I1481="Electronico"),2,IF(L1481=1,VLOOKUP($C1481&amp;"|"&amp;$B1481&amp;"|"&amp;$D1481,Empresas!$C$6:$CC$92,$G1481+6+1,0),0))))</f>
        <v>0</v>
      </c>
      <c r="AD1481" s="147">
        <f>IF(AND($I1481="Si",M1481=1),1,IF(AND($I1481="Fisico",M1481=1),1,IF(AND(M1481=1,$I1481="Electronico"),2,IF(M1481=1,VLOOKUP($C1481&amp;"|"&amp;$B1481&amp;"|"&amp;$D1481,Empresas!$C$6:$CC$92,$G1481+6+1,0),0))))</f>
        <v>0</v>
      </c>
      <c r="AE1481" s="147">
        <f>IF(AND($I1481="Si",N1481=1),1,IF(AND($I1481="Fisico",N1481=1),1,IF(AND(N1481=1,$I1481="Electronico"),2,IF(N1481=1,VLOOKUP($C1481&amp;"|"&amp;$B1481&amp;"|"&amp;$D1481,Empresas!$C$6:$CC$92,$G1481+6+1,0),0))))</f>
        <v>0</v>
      </c>
      <c r="AF1481" s="147">
        <f>IF(AND($I1481="Si",O1481=1),1,IF(AND($I1481="Fisico",O1481=1),1,IF(AND(O1481=1,$I1481="Electronico"),2,IF(O1481=1,VLOOKUP($C1481&amp;"|"&amp;$B1481&amp;"|"&amp;$D1481,Empresas!$C$6:$CC$92,$G1481+6+1,0),0))))</f>
        <v>0</v>
      </c>
      <c r="AG1481" s="147">
        <f>IF(AND($I1481="Si",P1481=1),1,IF(AND($I1481="Fisico",P1481=1),1,IF(AND(P1481=1,$I1481="Electronico"),2,IF(P1481=1,VLOOKUP($C1481&amp;"|"&amp;$B1481&amp;"|"&amp;$D1481,Empresas!$C$6:$CC$92,$G1481+6+1,0),0))))</f>
        <v>0</v>
      </c>
      <c r="AH1481" s="147">
        <f>IF(AND($I1481="Si",Q1481=1),1,IF(AND($I1481="Fisico",Q1481=1),1,IF(AND(Q1481=1,$I1481="Electronico"),2,IF(Q1481=1,VLOOKUP($C1481&amp;"|"&amp;$B1481&amp;"|"&amp;$D1481,Empresas!$C$6:$CC$92,$G1481+6+1,0),0))))</f>
        <v>0</v>
      </c>
      <c r="AI1481" s="147">
        <f>IF(AND($I1481="Si",R1481=1),1,IF(AND($I1481="Fisico",R1481=1),1,IF(AND(R1481=1,$I1481="Electronico"),2,IF(R1481=1,VLOOKUP($C1481&amp;"|"&amp;$B1481&amp;"|"&amp;$D1481,Empresas!$C$6:$CC$92,$G1481+6+1,0),0))))</f>
        <v>0</v>
      </c>
      <c r="AJ1481" s="147">
        <f>IF(AND($I1481="Si",S1481=1),1,IF(AND($I1481="Fisico",S1481=1),1,IF(AND(S1481=1,$I1481="Electronico"),2,IF(S1481=1,VLOOKUP($C1481&amp;"|"&amp;$B1481&amp;"|"&amp;$D1481,Empresas!$C$6:$CC$92,$G1481+6+1,0),0))))</f>
        <v>0</v>
      </c>
      <c r="AK1481" s="147">
        <f>IF(AND($I1481="Si",T1481=1),1,IF(AND($I1481="Fisico",T1481=1),1,IF(AND(T1481=1,$I1481="Electronico"),2,IF(T1481=1,VLOOKUP($C1481&amp;"|"&amp;$B1481&amp;"|"&amp;$D1481,Empresas!$C$6:$CC$92,$G1481+6+1,0),0))))</f>
        <v>0</v>
      </c>
      <c r="AL1481" s="147">
        <f>IF(AND($I1481="Si",U1481=1),1,IF(AND($I1481="Fisico",U1481=1),1,IF(AND(U1481=1,$I1481="Electronico"),2,IF(U1481=1,VLOOKUP($C1481&amp;"|"&amp;$B1481&amp;"|"&amp;$D1481,Empresas!$C$6:$CC$92,$G1481+6+1,0),0))))</f>
        <v>0</v>
      </c>
      <c r="AM1481" s="149">
        <f t="shared" si="244"/>
        <v>0</v>
      </c>
      <c r="AN1481" s="149">
        <f t="shared" si="245"/>
        <v>0</v>
      </c>
      <c r="AO1481" s="152">
        <f t="shared" si="246"/>
        <v>0</v>
      </c>
    </row>
    <row r="1482" spans="1:41" x14ac:dyDescent="0.25">
      <c r="A1482" s="137" t="str">
        <f>VLOOKUP(D1482,Empresas!$D$7:$F$91,3,0)</f>
        <v>Omar</v>
      </c>
      <c r="B1482" s="138" t="str">
        <f>VLOOKUP(D1482,Empresas!$D$7:$G$91,4,0)</f>
        <v>Marisol</v>
      </c>
      <c r="C1482" s="138" t="s">
        <v>544</v>
      </c>
      <c r="D1482" s="138" t="s">
        <v>276</v>
      </c>
      <c r="E1482" s="138" t="str">
        <f>VLOOKUP(D1482,Empresas!$D$7:$E$92,2,0)</f>
        <v>CASA MEZCAL</v>
      </c>
      <c r="F1482" s="138" t="s">
        <v>167</v>
      </c>
      <c r="G1482" s="139">
        <f t="shared" si="241"/>
        <v>34</v>
      </c>
      <c r="H1482" s="139" t="str">
        <f>VLOOKUP(D1482,Empresas!$D$6:$L$92,7,0)</f>
        <v>Mensual</v>
      </c>
      <c r="I1482" s="138" t="str">
        <f>VLOOKUP(VLOOKUP(D1482&amp;"|"&amp;B1482,Empresas!$I$7:$CB$92,G1482,0),Tablas!$A$3:$B$5,2,0)</f>
        <v>No aplica</v>
      </c>
      <c r="J1482" s="78"/>
      <c r="K1482" s="78"/>
      <c r="L1482" s="78"/>
      <c r="M1482" s="78"/>
      <c r="N1482" s="78"/>
      <c r="O1482" s="78"/>
      <c r="P1482" s="78"/>
      <c r="Q1482" s="78"/>
      <c r="R1482" s="78"/>
      <c r="S1482" s="78"/>
      <c r="T1482" s="78"/>
      <c r="U1482" s="78"/>
      <c r="V1482" s="78" t="str">
        <f>VLOOKUP(D1482,Empresas!$D$7:$CF$91,81,0)</f>
        <v>A</v>
      </c>
      <c r="W1482" s="78" t="str">
        <f>VLOOKUP(D1482,Empresas!$D$7:$M$91,10,0)</f>
        <v>General</v>
      </c>
      <c r="X1482" s="69" t="str">
        <f t="shared" si="242"/>
        <v>SI</v>
      </c>
      <c r="Y1482" s="153" t="str">
        <f t="shared" si="243"/>
        <v>No aplica</v>
      </c>
      <c r="Z1482" s="147">
        <f>IF(Y1482="No aplica",0,IF(I1482="no",0,IF(I1482="No aplica",0,IF(I1482="Si",1,IF(I1482="Fisico",1,IF(I1482="Electronico",2,VLOOKUP(C1482&amp;"|"&amp;B1482&amp;"|"&amp;D1482,Empresas!$C$6:$CC$92,G1482+6+1,0)))))))</f>
        <v>0</v>
      </c>
      <c r="AA1482" s="147">
        <f>IF(AND($I1482="Si",J1482=1),1,IF(AND($I1482="Fisico",J1482=1),1,IF(AND(J1482=1,$I1482="Electronico"),2,IF(J1482=1,VLOOKUP($C1482&amp;"|"&amp;$B1482&amp;"|"&amp;$D1482,Empresas!$C$6:$CC$92,$G1482+6+1,0),0))))</f>
        <v>0</v>
      </c>
      <c r="AB1482" s="147">
        <f>IF(AND($I1482="Si",K1482=1),1,IF(AND($I1482="Fisico",K1482=1),1,IF(AND(K1482=1,$I1482="Electronico"),2,IF(K1482=1,VLOOKUP($C1482&amp;"|"&amp;$B1482&amp;"|"&amp;$D1482,Empresas!$C$6:$CC$92,$G1482+6+1,0),0))))</f>
        <v>0</v>
      </c>
      <c r="AC1482" s="147">
        <f>IF(AND($I1482="Si",L1482=1),1,IF(AND($I1482="Fisico",L1482=1),1,IF(AND(L1482=1,$I1482="Electronico"),2,IF(L1482=1,VLOOKUP($C1482&amp;"|"&amp;$B1482&amp;"|"&amp;$D1482,Empresas!$C$6:$CC$92,$G1482+6+1,0),0))))</f>
        <v>0</v>
      </c>
      <c r="AD1482" s="147">
        <f>IF(AND($I1482="Si",M1482=1),1,IF(AND($I1482="Fisico",M1482=1),1,IF(AND(M1482=1,$I1482="Electronico"),2,IF(M1482=1,VLOOKUP($C1482&amp;"|"&amp;$B1482&amp;"|"&amp;$D1482,Empresas!$C$6:$CC$92,$G1482+6+1,0),0))))</f>
        <v>0</v>
      </c>
      <c r="AE1482" s="147">
        <f>IF(AND($I1482="Si",N1482=1),1,IF(AND($I1482="Fisico",N1482=1),1,IF(AND(N1482=1,$I1482="Electronico"),2,IF(N1482=1,VLOOKUP($C1482&amp;"|"&amp;$B1482&amp;"|"&amp;$D1482,Empresas!$C$6:$CC$92,$G1482+6+1,0),0))))</f>
        <v>0</v>
      </c>
      <c r="AF1482" s="147">
        <f>IF(AND($I1482="Si",O1482=1),1,IF(AND($I1482="Fisico",O1482=1),1,IF(AND(O1482=1,$I1482="Electronico"),2,IF(O1482=1,VLOOKUP($C1482&amp;"|"&amp;$B1482&amp;"|"&amp;$D1482,Empresas!$C$6:$CC$92,$G1482+6+1,0),0))))</f>
        <v>0</v>
      </c>
      <c r="AG1482" s="147">
        <f>IF(AND($I1482="Si",P1482=1),1,IF(AND($I1482="Fisico",P1482=1),1,IF(AND(P1482=1,$I1482="Electronico"),2,IF(P1482=1,VLOOKUP($C1482&amp;"|"&amp;$B1482&amp;"|"&amp;$D1482,Empresas!$C$6:$CC$92,$G1482+6+1,0),0))))</f>
        <v>0</v>
      </c>
      <c r="AH1482" s="147">
        <f>IF(AND($I1482="Si",Q1482=1),1,IF(AND($I1482="Fisico",Q1482=1),1,IF(AND(Q1482=1,$I1482="Electronico"),2,IF(Q1482=1,VLOOKUP($C1482&amp;"|"&amp;$B1482&amp;"|"&amp;$D1482,Empresas!$C$6:$CC$92,$G1482+6+1,0),0))))</f>
        <v>0</v>
      </c>
      <c r="AI1482" s="147">
        <f>IF(AND($I1482="Si",R1482=1),1,IF(AND($I1482="Fisico",R1482=1),1,IF(AND(R1482=1,$I1482="Electronico"),2,IF(R1482=1,VLOOKUP($C1482&amp;"|"&amp;$B1482&amp;"|"&amp;$D1482,Empresas!$C$6:$CC$92,$G1482+6+1,0),0))))</f>
        <v>0</v>
      </c>
      <c r="AJ1482" s="147">
        <f>IF(AND($I1482="Si",S1482=1),1,IF(AND($I1482="Fisico",S1482=1),1,IF(AND(S1482=1,$I1482="Electronico"),2,IF(S1482=1,VLOOKUP($C1482&amp;"|"&amp;$B1482&amp;"|"&amp;$D1482,Empresas!$C$6:$CC$92,$G1482+6+1,0),0))))</f>
        <v>0</v>
      </c>
      <c r="AK1482" s="147">
        <f>IF(AND($I1482="Si",T1482=1),1,IF(AND($I1482="Fisico",T1482=1),1,IF(AND(T1482=1,$I1482="Electronico"),2,IF(T1482=1,VLOOKUP($C1482&amp;"|"&amp;$B1482&amp;"|"&amp;$D1482,Empresas!$C$6:$CC$92,$G1482+6+1,0),0))))</f>
        <v>0</v>
      </c>
      <c r="AL1482" s="147">
        <f>IF(AND($I1482="Si",U1482=1),1,IF(AND($I1482="Fisico",U1482=1),1,IF(AND(U1482=1,$I1482="Electronico"),2,IF(U1482=1,VLOOKUP($C1482&amp;"|"&amp;$B1482&amp;"|"&amp;$D1482,Empresas!$C$6:$CC$92,$G1482+6+1,0),0))))</f>
        <v>0</v>
      </c>
      <c r="AM1482" s="149">
        <f t="shared" si="244"/>
        <v>0</v>
      </c>
      <c r="AN1482" s="149">
        <f t="shared" si="245"/>
        <v>0</v>
      </c>
      <c r="AO1482" s="152">
        <f t="shared" si="246"/>
        <v>0</v>
      </c>
    </row>
    <row r="1483" spans="1:41" x14ac:dyDescent="0.25">
      <c r="A1483" s="137" t="str">
        <f>VLOOKUP(D1483,Empresas!$D$7:$F$91,3,0)</f>
        <v>Omar</v>
      </c>
      <c r="B1483" s="138" t="str">
        <f>VLOOKUP(D1483,Empresas!$D$7:$G$91,4,0)</f>
        <v>Marisol</v>
      </c>
      <c r="C1483" s="138" t="s">
        <v>544</v>
      </c>
      <c r="D1483" s="138" t="s">
        <v>276</v>
      </c>
      <c r="E1483" s="138" t="str">
        <f>VLOOKUP(D1483,Empresas!$D$7:$E$92,2,0)</f>
        <v>CASA MEZCAL</v>
      </c>
      <c r="F1483" s="138" t="s">
        <v>168</v>
      </c>
      <c r="G1483" s="139">
        <f t="shared" si="241"/>
        <v>37</v>
      </c>
      <c r="H1483" s="139" t="str">
        <f>VLOOKUP(D1483,Empresas!$D$6:$L$92,7,0)</f>
        <v>Mensual</v>
      </c>
      <c r="I1483" s="138" t="str">
        <f>VLOOKUP(VLOOKUP(D1483&amp;"|"&amp;B1483,Empresas!$I$7:$CB$92,G1483,0),Tablas!$A$3:$B$5,2,0)</f>
        <v>Registro y analisis</v>
      </c>
      <c r="J1483" s="78">
        <v>1</v>
      </c>
      <c r="K1483" s="78">
        <v>1</v>
      </c>
      <c r="L1483" s="78">
        <v>1</v>
      </c>
      <c r="M1483" s="78">
        <v>1</v>
      </c>
      <c r="N1483" s="78">
        <v>1</v>
      </c>
      <c r="O1483" s="78">
        <v>1</v>
      </c>
      <c r="P1483" s="78">
        <v>1</v>
      </c>
      <c r="Q1483" s="78">
        <v>2</v>
      </c>
      <c r="R1483" s="78"/>
      <c r="S1483" s="78"/>
      <c r="T1483" s="78"/>
      <c r="U1483" s="78"/>
      <c r="V1483" s="78" t="str">
        <f>VLOOKUP(D1483,Empresas!$D$7:$CF$91,81,0)</f>
        <v>A</v>
      </c>
      <c r="W1483" s="78" t="str">
        <f>VLOOKUP(D1483,Empresas!$D$7:$M$91,10,0)</f>
        <v>General</v>
      </c>
      <c r="X1483" s="69" t="str">
        <f t="shared" si="242"/>
        <v>SI</v>
      </c>
      <c r="Y1483" s="153" t="str">
        <f t="shared" si="243"/>
        <v>Si aplica</v>
      </c>
      <c r="Z1483" s="147">
        <f>IF(Y1483="No aplica",0,IF(I1483="no",0,IF(I1483="No aplica",0,IF(I1483="Si",1,IF(I1483="Fisico",1,IF(I1483="Electronico",2,VLOOKUP(C1483&amp;"|"&amp;B1483&amp;"|"&amp;D1483,Empresas!$C$6:$CC$92,G1483+6+1,0)))))))</f>
        <v>2</v>
      </c>
      <c r="AA1483" s="147">
        <f>IF(AND($I1483="Si",J1483=1),1,IF(AND($I1483="Fisico",J1483=1),1,IF(AND(J1483=1,$I1483="Electronico"),2,IF(J1483=1,VLOOKUP($C1483&amp;"|"&amp;$B1483&amp;"|"&amp;$D1483,Empresas!$C$6:$CC$92,$G1483+6+1,0),0))))</f>
        <v>2</v>
      </c>
      <c r="AB1483" s="147">
        <f>IF(AND($I1483="Si",K1483=1),1,IF(AND($I1483="Fisico",K1483=1),1,IF(AND(K1483=1,$I1483="Electronico"),2,IF(K1483=1,VLOOKUP($C1483&amp;"|"&amp;$B1483&amp;"|"&amp;$D1483,Empresas!$C$6:$CC$92,$G1483+6+1,0),0))))</f>
        <v>2</v>
      </c>
      <c r="AC1483" s="147">
        <f>IF(AND($I1483="Si",L1483=1),1,IF(AND($I1483="Fisico",L1483=1),1,IF(AND(L1483=1,$I1483="Electronico"),2,IF(L1483=1,VLOOKUP($C1483&amp;"|"&amp;$B1483&amp;"|"&amp;$D1483,Empresas!$C$6:$CC$92,$G1483+6+1,0),0))))</f>
        <v>2</v>
      </c>
      <c r="AD1483" s="147">
        <f>IF(AND($I1483="Si",M1483=1),1,IF(AND($I1483="Fisico",M1483=1),1,IF(AND(M1483=1,$I1483="Electronico"),2,IF(M1483=1,VLOOKUP($C1483&amp;"|"&amp;$B1483&amp;"|"&amp;$D1483,Empresas!$C$6:$CC$92,$G1483+6+1,0),0))))</f>
        <v>2</v>
      </c>
      <c r="AE1483" s="147">
        <f>IF(AND($I1483="Si",N1483=1),1,IF(AND($I1483="Fisico",N1483=1),1,IF(AND(N1483=1,$I1483="Electronico"),2,IF(N1483=1,VLOOKUP($C1483&amp;"|"&amp;$B1483&amp;"|"&amp;$D1483,Empresas!$C$6:$CC$92,$G1483+6+1,0),0))))</f>
        <v>2</v>
      </c>
      <c r="AF1483" s="147">
        <f>IF(AND($I1483="Si",O1483=1),1,IF(AND($I1483="Fisico",O1483=1),1,IF(AND(O1483=1,$I1483="Electronico"),2,IF(O1483=1,VLOOKUP($C1483&amp;"|"&amp;$B1483&amp;"|"&amp;$D1483,Empresas!$C$6:$CC$92,$G1483+6+1,0),0))))</f>
        <v>2</v>
      </c>
      <c r="AG1483" s="147">
        <f>IF(AND($I1483="Si",P1483=1),1,IF(AND($I1483="Fisico",P1483=1),1,IF(AND(P1483=1,$I1483="Electronico"),2,IF(P1483=1,VLOOKUP($C1483&amp;"|"&amp;$B1483&amp;"|"&amp;$D1483,Empresas!$C$6:$CC$92,$G1483+6+1,0),0))))</f>
        <v>2</v>
      </c>
      <c r="AH1483" s="147">
        <f>IF(AND($I1483="Si",Q1483=1),1,IF(AND($I1483="Fisico",Q1483=1),1,IF(AND(Q1483=1,$I1483="Electronico"),2,IF(Q1483=1,VLOOKUP($C1483&amp;"|"&amp;$B1483&amp;"|"&amp;$D1483,Empresas!$C$6:$CC$92,$G1483+6+1,0),0))))</f>
        <v>0</v>
      </c>
      <c r="AI1483" s="147">
        <f>IF(AND($I1483="Si",R1483=1),1,IF(AND($I1483="Fisico",R1483=1),1,IF(AND(R1483=1,$I1483="Electronico"),2,IF(R1483=1,VLOOKUP($C1483&amp;"|"&amp;$B1483&amp;"|"&amp;$D1483,Empresas!$C$6:$CC$92,$G1483+6+1,0),0))))</f>
        <v>0</v>
      </c>
      <c r="AJ1483" s="147">
        <f>IF(AND($I1483="Si",S1483=1),1,IF(AND($I1483="Fisico",S1483=1),1,IF(AND(S1483=1,$I1483="Electronico"),2,IF(S1483=1,VLOOKUP($C1483&amp;"|"&amp;$B1483&amp;"|"&amp;$D1483,Empresas!$C$6:$CC$92,$G1483+6+1,0),0))))</f>
        <v>0</v>
      </c>
      <c r="AK1483" s="147">
        <f>IF(AND($I1483="Si",T1483=1),1,IF(AND($I1483="Fisico",T1483=1),1,IF(AND(T1483=1,$I1483="Electronico"),2,IF(T1483=1,VLOOKUP($C1483&amp;"|"&amp;$B1483&amp;"|"&amp;$D1483,Empresas!$C$6:$CC$92,$G1483+6+1,0),0))))</f>
        <v>0</v>
      </c>
      <c r="AL1483" s="147">
        <f>IF(AND($I1483="Si",U1483=1),1,IF(AND($I1483="Fisico",U1483=1),1,IF(AND(U1483=1,$I1483="Electronico"),2,IF(U1483=1,VLOOKUP($C1483&amp;"|"&amp;$B1483&amp;"|"&amp;$D1483,Empresas!$C$6:$CC$92,$G1483+6+1,0),0))))</f>
        <v>0</v>
      </c>
      <c r="AM1483" s="149">
        <f t="shared" si="244"/>
        <v>14</v>
      </c>
      <c r="AN1483" s="149">
        <f t="shared" si="245"/>
        <v>16</v>
      </c>
      <c r="AO1483" s="152">
        <f t="shared" si="246"/>
        <v>0.875</v>
      </c>
    </row>
    <row r="1484" spans="1:41" x14ac:dyDescent="0.25">
      <c r="A1484" s="137" t="str">
        <f>VLOOKUP(D1484,Empresas!$D$7:$F$91,3,0)</f>
        <v>Omar</v>
      </c>
      <c r="B1484" s="138" t="str">
        <f>VLOOKUP(D1484,Empresas!$D$7:$G$91,4,0)</f>
        <v>Marisol</v>
      </c>
      <c r="C1484" s="138" t="s">
        <v>544</v>
      </c>
      <c r="D1484" s="138" t="s">
        <v>276</v>
      </c>
      <c r="E1484" s="138" t="str">
        <f>VLOOKUP(D1484,Empresas!$D$7:$E$92,2,0)</f>
        <v>CASA MEZCAL</v>
      </c>
      <c r="F1484" s="138" t="s">
        <v>169</v>
      </c>
      <c r="G1484" s="139">
        <f t="shared" si="241"/>
        <v>40</v>
      </c>
      <c r="H1484" s="139" t="str">
        <f>VLOOKUP(D1484,Empresas!$D$6:$L$92,7,0)</f>
        <v>Mensual</v>
      </c>
      <c r="I1484" s="138" t="str">
        <f>VLOOKUP(VLOOKUP(D1484&amp;"|"&amp;B1484,Empresas!$I$7:$CB$92,G1484,0),Tablas!$A$3:$B$5,2,0)</f>
        <v>No aplica</v>
      </c>
      <c r="J1484" s="78"/>
      <c r="K1484" s="78"/>
      <c r="L1484" s="78"/>
      <c r="M1484" s="78"/>
      <c r="N1484" s="78"/>
      <c r="O1484" s="78"/>
      <c r="P1484" s="78"/>
      <c r="Q1484" s="78"/>
      <c r="R1484" s="78"/>
      <c r="S1484" s="78"/>
      <c r="T1484" s="78"/>
      <c r="U1484" s="78"/>
      <c r="V1484" s="78" t="str">
        <f>VLOOKUP(D1484,Empresas!$D$7:$CF$91,81,0)</f>
        <v>A</v>
      </c>
      <c r="W1484" s="78" t="str">
        <f>VLOOKUP(D1484,Empresas!$D$7:$M$91,10,0)</f>
        <v>General</v>
      </c>
      <c r="X1484" s="69" t="str">
        <f t="shared" si="242"/>
        <v>SI</v>
      </c>
      <c r="Y1484" s="153" t="str">
        <f t="shared" si="243"/>
        <v>No aplica</v>
      </c>
      <c r="Z1484" s="147">
        <f>IF(Y1484="No aplica",0,IF(I1484="no",0,IF(I1484="No aplica",0,IF(I1484="Si",1,IF(I1484="Fisico",1,IF(I1484="Electronico",2,VLOOKUP(C1484&amp;"|"&amp;B1484&amp;"|"&amp;D1484,Empresas!$C$6:$CC$92,G1484+6+1,0)))))))</f>
        <v>0</v>
      </c>
      <c r="AA1484" s="147">
        <f>IF(AND($I1484="Si",J1484=1),1,IF(AND($I1484="Fisico",J1484=1),1,IF(AND(J1484=1,$I1484="Electronico"),2,IF(J1484=1,VLOOKUP($C1484&amp;"|"&amp;$B1484&amp;"|"&amp;$D1484,Empresas!$C$6:$CC$92,$G1484+6+1,0),0))))</f>
        <v>0</v>
      </c>
      <c r="AB1484" s="147">
        <f>IF(AND($I1484="Si",K1484=1),1,IF(AND($I1484="Fisico",K1484=1),1,IF(AND(K1484=1,$I1484="Electronico"),2,IF(K1484=1,VLOOKUP($C1484&amp;"|"&amp;$B1484&amp;"|"&amp;$D1484,Empresas!$C$6:$CC$92,$G1484+6+1,0),0))))</f>
        <v>0</v>
      </c>
      <c r="AC1484" s="147">
        <f>IF(AND($I1484="Si",L1484=1),1,IF(AND($I1484="Fisico",L1484=1),1,IF(AND(L1484=1,$I1484="Electronico"),2,IF(L1484=1,VLOOKUP($C1484&amp;"|"&amp;$B1484&amp;"|"&amp;$D1484,Empresas!$C$6:$CC$92,$G1484+6+1,0),0))))</f>
        <v>0</v>
      </c>
      <c r="AD1484" s="147">
        <f>IF(AND($I1484="Si",M1484=1),1,IF(AND($I1484="Fisico",M1484=1),1,IF(AND(M1484=1,$I1484="Electronico"),2,IF(M1484=1,VLOOKUP($C1484&amp;"|"&amp;$B1484&amp;"|"&amp;$D1484,Empresas!$C$6:$CC$92,$G1484+6+1,0),0))))</f>
        <v>0</v>
      </c>
      <c r="AE1484" s="147">
        <f>IF(AND($I1484="Si",N1484=1),1,IF(AND($I1484="Fisico",N1484=1),1,IF(AND(N1484=1,$I1484="Electronico"),2,IF(N1484=1,VLOOKUP($C1484&amp;"|"&amp;$B1484&amp;"|"&amp;$D1484,Empresas!$C$6:$CC$92,$G1484+6+1,0),0))))</f>
        <v>0</v>
      </c>
      <c r="AF1484" s="147">
        <f>IF(AND($I1484="Si",O1484=1),1,IF(AND($I1484="Fisico",O1484=1),1,IF(AND(O1484=1,$I1484="Electronico"),2,IF(O1484=1,VLOOKUP($C1484&amp;"|"&amp;$B1484&amp;"|"&amp;$D1484,Empresas!$C$6:$CC$92,$G1484+6+1,0),0))))</f>
        <v>0</v>
      </c>
      <c r="AG1484" s="147">
        <f>IF(AND($I1484="Si",P1484=1),1,IF(AND($I1484="Fisico",P1484=1),1,IF(AND(P1484=1,$I1484="Electronico"),2,IF(P1484=1,VLOOKUP($C1484&amp;"|"&amp;$B1484&amp;"|"&amp;$D1484,Empresas!$C$6:$CC$92,$G1484+6+1,0),0))))</f>
        <v>0</v>
      </c>
      <c r="AH1484" s="147">
        <f>IF(AND($I1484="Si",Q1484=1),1,IF(AND($I1484="Fisico",Q1484=1),1,IF(AND(Q1484=1,$I1484="Electronico"),2,IF(Q1484=1,VLOOKUP($C1484&amp;"|"&amp;$B1484&amp;"|"&amp;$D1484,Empresas!$C$6:$CC$92,$G1484+6+1,0),0))))</f>
        <v>0</v>
      </c>
      <c r="AI1484" s="147">
        <f>IF(AND($I1484="Si",R1484=1),1,IF(AND($I1484="Fisico",R1484=1),1,IF(AND(R1484=1,$I1484="Electronico"),2,IF(R1484=1,VLOOKUP($C1484&amp;"|"&amp;$B1484&amp;"|"&amp;$D1484,Empresas!$C$6:$CC$92,$G1484+6+1,0),0))))</f>
        <v>0</v>
      </c>
      <c r="AJ1484" s="147">
        <f>IF(AND($I1484="Si",S1484=1),1,IF(AND($I1484="Fisico",S1484=1),1,IF(AND(S1484=1,$I1484="Electronico"),2,IF(S1484=1,VLOOKUP($C1484&amp;"|"&amp;$B1484&amp;"|"&amp;$D1484,Empresas!$C$6:$CC$92,$G1484+6+1,0),0))))</f>
        <v>0</v>
      </c>
      <c r="AK1484" s="147">
        <f>IF(AND($I1484="Si",T1484=1),1,IF(AND($I1484="Fisico",T1484=1),1,IF(AND(T1484=1,$I1484="Electronico"),2,IF(T1484=1,VLOOKUP($C1484&amp;"|"&amp;$B1484&amp;"|"&amp;$D1484,Empresas!$C$6:$CC$92,$G1484+6+1,0),0))))</f>
        <v>0</v>
      </c>
      <c r="AL1484" s="147">
        <f>IF(AND($I1484="Si",U1484=1),1,IF(AND($I1484="Fisico",U1484=1),1,IF(AND(U1484=1,$I1484="Electronico"),2,IF(U1484=1,VLOOKUP($C1484&amp;"|"&amp;$B1484&amp;"|"&amp;$D1484,Empresas!$C$6:$CC$92,$G1484+6+1,0),0))))</f>
        <v>0</v>
      </c>
      <c r="AM1484" s="149">
        <f t="shared" si="244"/>
        <v>0</v>
      </c>
      <c r="AN1484" s="149">
        <f t="shared" si="245"/>
        <v>0</v>
      </c>
      <c r="AO1484" s="152">
        <f t="shared" si="246"/>
        <v>0</v>
      </c>
    </row>
    <row r="1485" spans="1:41" x14ac:dyDescent="0.25">
      <c r="A1485" s="137" t="str">
        <f>VLOOKUP(D1485,Empresas!$D$7:$F$91,3,0)</f>
        <v>Omar</v>
      </c>
      <c r="B1485" s="138" t="str">
        <f>VLOOKUP(D1485,Empresas!$D$7:$G$91,4,0)</f>
        <v>Marisol</v>
      </c>
      <c r="C1485" s="138" t="s">
        <v>544</v>
      </c>
      <c r="D1485" s="138" t="s">
        <v>276</v>
      </c>
      <c r="E1485" s="138" t="str">
        <f>VLOOKUP(D1485,Empresas!$D$7:$E$92,2,0)</f>
        <v>CASA MEZCAL</v>
      </c>
      <c r="F1485" s="138" t="s">
        <v>170</v>
      </c>
      <c r="G1485" s="139">
        <f t="shared" si="241"/>
        <v>43</v>
      </c>
      <c r="H1485" s="139" t="str">
        <f>VLOOKUP(D1485,Empresas!$D$6:$L$92,7,0)</f>
        <v>Mensual</v>
      </c>
      <c r="I1485" s="138" t="str">
        <f>VLOOKUP(VLOOKUP(D1485&amp;"|"&amp;B1485,Empresas!$I$7:$CB$92,G1485,0),Tablas!$A$3:$B$5,2,0)</f>
        <v>No aplica</v>
      </c>
      <c r="J1485" s="78"/>
      <c r="K1485" s="78"/>
      <c r="L1485" s="78"/>
      <c r="M1485" s="78"/>
      <c r="N1485" s="78"/>
      <c r="O1485" s="78"/>
      <c r="P1485" s="78"/>
      <c r="Q1485" s="78"/>
      <c r="R1485" s="78"/>
      <c r="S1485" s="78"/>
      <c r="T1485" s="78"/>
      <c r="U1485" s="78"/>
      <c r="V1485" s="78" t="str">
        <f>VLOOKUP(D1485,Empresas!$D$7:$CF$91,81,0)</f>
        <v>A</v>
      </c>
      <c r="W1485" s="78" t="str">
        <f>VLOOKUP(D1485,Empresas!$D$7:$M$91,10,0)</f>
        <v>General</v>
      </c>
      <c r="X1485" s="69" t="str">
        <f t="shared" si="242"/>
        <v>SI</v>
      </c>
      <c r="Y1485" s="153" t="str">
        <f t="shared" si="243"/>
        <v>No aplica</v>
      </c>
      <c r="Z1485" s="147">
        <f>IF(Y1485="No aplica",0,IF(I1485="no",0,IF(I1485="No aplica",0,IF(I1485="Si",1,IF(I1485="Fisico",1,IF(I1485="Electronico",2,VLOOKUP(C1485&amp;"|"&amp;B1485&amp;"|"&amp;D1485,Empresas!$C$6:$CC$92,G1485+6+1,0)))))))</f>
        <v>0</v>
      </c>
      <c r="AA1485" s="147">
        <f>IF(AND($I1485="Si",J1485=1),1,IF(AND($I1485="Fisico",J1485=1),1,IF(AND(J1485=1,$I1485="Electronico"),2,IF(J1485=1,VLOOKUP($C1485&amp;"|"&amp;$B1485&amp;"|"&amp;$D1485,Empresas!$C$6:$CC$92,$G1485+6+1,0),0))))</f>
        <v>0</v>
      </c>
      <c r="AB1485" s="147">
        <f>IF(AND($I1485="Si",K1485=1),1,IF(AND($I1485="Fisico",K1485=1),1,IF(AND(K1485=1,$I1485="Electronico"),2,IF(K1485=1,VLOOKUP($C1485&amp;"|"&amp;$B1485&amp;"|"&amp;$D1485,Empresas!$C$6:$CC$92,$G1485+6+1,0),0))))</f>
        <v>0</v>
      </c>
      <c r="AC1485" s="147">
        <f>IF(AND($I1485="Si",L1485=1),1,IF(AND($I1485="Fisico",L1485=1),1,IF(AND(L1485=1,$I1485="Electronico"),2,IF(L1485=1,VLOOKUP($C1485&amp;"|"&amp;$B1485&amp;"|"&amp;$D1485,Empresas!$C$6:$CC$92,$G1485+6+1,0),0))))</f>
        <v>0</v>
      </c>
      <c r="AD1485" s="147">
        <f>IF(AND($I1485="Si",M1485=1),1,IF(AND($I1485="Fisico",M1485=1),1,IF(AND(M1485=1,$I1485="Electronico"),2,IF(M1485=1,VLOOKUP($C1485&amp;"|"&amp;$B1485&amp;"|"&amp;$D1485,Empresas!$C$6:$CC$92,$G1485+6+1,0),0))))</f>
        <v>0</v>
      </c>
      <c r="AE1485" s="147">
        <f>IF(AND($I1485="Si",N1485=1),1,IF(AND($I1485="Fisico",N1485=1),1,IF(AND(N1485=1,$I1485="Electronico"),2,IF(N1485=1,VLOOKUP($C1485&amp;"|"&amp;$B1485&amp;"|"&amp;$D1485,Empresas!$C$6:$CC$92,$G1485+6+1,0),0))))</f>
        <v>0</v>
      </c>
      <c r="AF1485" s="147">
        <f>IF(AND($I1485="Si",O1485=1),1,IF(AND($I1485="Fisico",O1485=1),1,IF(AND(O1485=1,$I1485="Electronico"),2,IF(O1485=1,VLOOKUP($C1485&amp;"|"&amp;$B1485&amp;"|"&amp;$D1485,Empresas!$C$6:$CC$92,$G1485+6+1,0),0))))</f>
        <v>0</v>
      </c>
      <c r="AG1485" s="147">
        <f>IF(AND($I1485="Si",P1485=1),1,IF(AND($I1485="Fisico",P1485=1),1,IF(AND(P1485=1,$I1485="Electronico"),2,IF(P1485=1,VLOOKUP($C1485&amp;"|"&amp;$B1485&amp;"|"&amp;$D1485,Empresas!$C$6:$CC$92,$G1485+6+1,0),0))))</f>
        <v>0</v>
      </c>
      <c r="AH1485" s="147">
        <f>IF(AND($I1485="Si",Q1485=1),1,IF(AND($I1485="Fisico",Q1485=1),1,IF(AND(Q1485=1,$I1485="Electronico"),2,IF(Q1485=1,VLOOKUP($C1485&amp;"|"&amp;$B1485&amp;"|"&amp;$D1485,Empresas!$C$6:$CC$92,$G1485+6+1,0),0))))</f>
        <v>0</v>
      </c>
      <c r="AI1485" s="147">
        <f>IF(AND($I1485="Si",R1485=1),1,IF(AND($I1485="Fisico",R1485=1),1,IF(AND(R1485=1,$I1485="Electronico"),2,IF(R1485=1,VLOOKUP($C1485&amp;"|"&amp;$B1485&amp;"|"&amp;$D1485,Empresas!$C$6:$CC$92,$G1485+6+1,0),0))))</f>
        <v>0</v>
      </c>
      <c r="AJ1485" s="147">
        <f>IF(AND($I1485="Si",S1485=1),1,IF(AND($I1485="Fisico",S1485=1),1,IF(AND(S1485=1,$I1485="Electronico"),2,IF(S1485=1,VLOOKUP($C1485&amp;"|"&amp;$B1485&amp;"|"&amp;$D1485,Empresas!$C$6:$CC$92,$G1485+6+1,0),0))))</f>
        <v>0</v>
      </c>
      <c r="AK1485" s="147">
        <f>IF(AND($I1485="Si",T1485=1),1,IF(AND($I1485="Fisico",T1485=1),1,IF(AND(T1485=1,$I1485="Electronico"),2,IF(T1485=1,VLOOKUP($C1485&amp;"|"&amp;$B1485&amp;"|"&amp;$D1485,Empresas!$C$6:$CC$92,$G1485+6+1,0),0))))</f>
        <v>0</v>
      </c>
      <c r="AL1485" s="147">
        <f>IF(AND($I1485="Si",U1485=1),1,IF(AND($I1485="Fisico",U1485=1),1,IF(AND(U1485=1,$I1485="Electronico"),2,IF(U1485=1,VLOOKUP($C1485&amp;"|"&amp;$B1485&amp;"|"&amp;$D1485,Empresas!$C$6:$CC$92,$G1485+6+1,0),0))))</f>
        <v>0</v>
      </c>
      <c r="AM1485" s="149">
        <f t="shared" si="244"/>
        <v>0</v>
      </c>
      <c r="AN1485" s="149">
        <f t="shared" si="245"/>
        <v>0</v>
      </c>
      <c r="AO1485" s="152">
        <f t="shared" si="246"/>
        <v>0</v>
      </c>
    </row>
    <row r="1486" spans="1:41" x14ac:dyDescent="0.25">
      <c r="A1486" s="137" t="str">
        <f>VLOOKUP(D1486,Empresas!$D$7:$F$91,3,0)</f>
        <v>Omar</v>
      </c>
      <c r="B1486" s="138" t="str">
        <f>VLOOKUP(D1486,Empresas!$D$7:$G$91,4,0)</f>
        <v>Marisol</v>
      </c>
      <c r="C1486" s="138" t="s">
        <v>544</v>
      </c>
      <c r="D1486" s="138" t="s">
        <v>276</v>
      </c>
      <c r="E1486" s="138" t="str">
        <f>VLOOKUP(D1486,Empresas!$D$7:$E$92,2,0)</f>
        <v>CASA MEZCAL</v>
      </c>
      <c r="F1486" s="138" t="s">
        <v>171</v>
      </c>
      <c r="G1486" s="139">
        <f t="shared" si="241"/>
        <v>46</v>
      </c>
      <c r="H1486" s="139" t="str">
        <f>VLOOKUP(D1486,Empresas!$D$6:$L$92,7,0)</f>
        <v>Mensual</v>
      </c>
      <c r="I1486" s="138" t="str">
        <f>VLOOKUP(VLOOKUP(D1486&amp;"|"&amp;B1486,Empresas!$I$7:$CB$92,G1486,0),Tablas!$A$3:$B$5,2,0)</f>
        <v>No aplica</v>
      </c>
      <c r="J1486" s="78"/>
      <c r="K1486" s="78"/>
      <c r="L1486" s="78"/>
      <c r="M1486" s="78"/>
      <c r="N1486" s="78"/>
      <c r="O1486" s="78"/>
      <c r="P1486" s="78"/>
      <c r="Q1486" s="78"/>
      <c r="R1486" s="78"/>
      <c r="S1486" s="78"/>
      <c r="T1486" s="78"/>
      <c r="U1486" s="78"/>
      <c r="V1486" s="78" t="str">
        <f>VLOOKUP(D1486,Empresas!$D$7:$CF$91,81,0)</f>
        <v>A</v>
      </c>
      <c r="W1486" s="78" t="str">
        <f>VLOOKUP(D1486,Empresas!$D$7:$M$91,10,0)</f>
        <v>General</v>
      </c>
      <c r="X1486" s="69" t="str">
        <f t="shared" si="242"/>
        <v>SI</v>
      </c>
      <c r="Y1486" s="153" t="str">
        <f t="shared" si="243"/>
        <v>No aplica</v>
      </c>
      <c r="Z1486" s="147">
        <f>IF(Y1486="No aplica",0,IF(I1486="no",0,IF(I1486="No aplica",0,IF(I1486="Si",1,IF(I1486="Fisico",1,IF(I1486="Electronico",2,VLOOKUP(C1486&amp;"|"&amp;B1486&amp;"|"&amp;D1486,Empresas!$C$6:$CC$92,G1486+6+1,0)))))))</f>
        <v>0</v>
      </c>
      <c r="AA1486" s="147">
        <f>IF(AND($I1486="Si",J1486=1),1,IF(AND($I1486="Fisico",J1486=1),1,IF(AND(J1486=1,$I1486="Electronico"),2,IF(J1486=1,VLOOKUP($C1486&amp;"|"&amp;$B1486&amp;"|"&amp;$D1486,Empresas!$C$6:$CC$92,$G1486+6+1,0),0))))</f>
        <v>0</v>
      </c>
      <c r="AB1486" s="147">
        <f>IF(AND($I1486="Si",K1486=1),1,IF(AND($I1486="Fisico",K1486=1),1,IF(AND(K1486=1,$I1486="Electronico"),2,IF(K1486=1,VLOOKUP($C1486&amp;"|"&amp;$B1486&amp;"|"&amp;$D1486,Empresas!$C$6:$CC$92,$G1486+6+1,0),0))))</f>
        <v>0</v>
      </c>
      <c r="AC1486" s="147">
        <f>IF(AND($I1486="Si",L1486=1),1,IF(AND($I1486="Fisico",L1486=1),1,IF(AND(L1486=1,$I1486="Electronico"),2,IF(L1486=1,VLOOKUP($C1486&amp;"|"&amp;$B1486&amp;"|"&amp;$D1486,Empresas!$C$6:$CC$92,$G1486+6+1,0),0))))</f>
        <v>0</v>
      </c>
      <c r="AD1486" s="147">
        <f>IF(AND($I1486="Si",M1486=1),1,IF(AND($I1486="Fisico",M1486=1),1,IF(AND(M1486=1,$I1486="Electronico"),2,IF(M1486=1,VLOOKUP($C1486&amp;"|"&amp;$B1486&amp;"|"&amp;$D1486,Empresas!$C$6:$CC$92,$G1486+6+1,0),0))))</f>
        <v>0</v>
      </c>
      <c r="AE1486" s="147">
        <f>IF(AND($I1486="Si",N1486=1),1,IF(AND($I1486="Fisico",N1486=1),1,IF(AND(N1486=1,$I1486="Electronico"),2,IF(N1486=1,VLOOKUP($C1486&amp;"|"&amp;$B1486&amp;"|"&amp;$D1486,Empresas!$C$6:$CC$92,$G1486+6+1,0),0))))</f>
        <v>0</v>
      </c>
      <c r="AF1486" s="147">
        <f>IF(AND($I1486="Si",O1486=1),1,IF(AND($I1486="Fisico",O1486=1),1,IF(AND(O1486=1,$I1486="Electronico"),2,IF(O1486=1,VLOOKUP($C1486&amp;"|"&amp;$B1486&amp;"|"&amp;$D1486,Empresas!$C$6:$CC$92,$G1486+6+1,0),0))))</f>
        <v>0</v>
      </c>
      <c r="AG1486" s="147">
        <f>IF(AND($I1486="Si",P1486=1),1,IF(AND($I1486="Fisico",P1486=1),1,IF(AND(P1486=1,$I1486="Electronico"),2,IF(P1486=1,VLOOKUP($C1486&amp;"|"&amp;$B1486&amp;"|"&amp;$D1486,Empresas!$C$6:$CC$92,$G1486+6+1,0),0))))</f>
        <v>0</v>
      </c>
      <c r="AH1486" s="147">
        <f>IF(AND($I1486="Si",Q1486=1),1,IF(AND($I1486="Fisico",Q1486=1),1,IF(AND(Q1486=1,$I1486="Electronico"),2,IF(Q1486=1,VLOOKUP($C1486&amp;"|"&amp;$B1486&amp;"|"&amp;$D1486,Empresas!$C$6:$CC$92,$G1486+6+1,0),0))))</f>
        <v>0</v>
      </c>
      <c r="AI1486" s="147">
        <f>IF(AND($I1486="Si",R1486=1),1,IF(AND($I1486="Fisico",R1486=1),1,IF(AND(R1486=1,$I1486="Electronico"),2,IF(R1486=1,VLOOKUP($C1486&amp;"|"&amp;$B1486&amp;"|"&amp;$D1486,Empresas!$C$6:$CC$92,$G1486+6+1,0),0))))</f>
        <v>0</v>
      </c>
      <c r="AJ1486" s="147">
        <f>IF(AND($I1486="Si",S1486=1),1,IF(AND($I1486="Fisico",S1486=1),1,IF(AND(S1486=1,$I1486="Electronico"),2,IF(S1486=1,VLOOKUP($C1486&amp;"|"&amp;$B1486&amp;"|"&amp;$D1486,Empresas!$C$6:$CC$92,$G1486+6+1,0),0))))</f>
        <v>0</v>
      </c>
      <c r="AK1486" s="147">
        <f>IF(AND($I1486="Si",T1486=1),1,IF(AND($I1486="Fisico",T1486=1),1,IF(AND(T1486=1,$I1486="Electronico"),2,IF(T1486=1,VLOOKUP($C1486&amp;"|"&amp;$B1486&amp;"|"&amp;$D1486,Empresas!$C$6:$CC$92,$G1486+6+1,0),0))))</f>
        <v>0</v>
      </c>
      <c r="AL1486" s="147">
        <f>IF(AND($I1486="Si",U1486=1),1,IF(AND($I1486="Fisico",U1486=1),1,IF(AND(U1486=1,$I1486="Electronico"),2,IF(U1486=1,VLOOKUP($C1486&amp;"|"&amp;$B1486&amp;"|"&amp;$D1486,Empresas!$C$6:$CC$92,$G1486+6+1,0),0))))</f>
        <v>0</v>
      </c>
      <c r="AM1486" s="149">
        <f t="shared" si="244"/>
        <v>0</v>
      </c>
      <c r="AN1486" s="149">
        <f t="shared" si="245"/>
        <v>0</v>
      </c>
      <c r="AO1486" s="152">
        <f t="shared" si="246"/>
        <v>0</v>
      </c>
    </row>
    <row r="1487" spans="1:41" x14ac:dyDescent="0.25">
      <c r="A1487" s="140" t="str">
        <f>VLOOKUP(D1487,Empresas!$D$7:$F$91,3,0)</f>
        <v>Omar</v>
      </c>
      <c r="B1487" s="141" t="str">
        <f>VLOOKUP(D1487,Empresas!$D$7:$G$91,4,0)</f>
        <v>Marisol</v>
      </c>
      <c r="C1487" s="141" t="s">
        <v>544</v>
      </c>
      <c r="D1487" s="141" t="s">
        <v>276</v>
      </c>
      <c r="E1487" s="141" t="str">
        <f>VLOOKUP(D1487,Empresas!$D$7:$E$92,2,0)</f>
        <v>CASA MEZCAL</v>
      </c>
      <c r="F1487" s="141" t="s">
        <v>172</v>
      </c>
      <c r="G1487" s="142">
        <f>+Empresas!$BF$2</f>
        <v>50</v>
      </c>
      <c r="H1487" s="142" t="str">
        <f>VLOOKUP(D1487,Empresas!$D$6:$L$92,7,0)</f>
        <v>Mensual</v>
      </c>
      <c r="I1487" s="141" t="str">
        <f>VLOOKUP(VLOOKUP(D1487&amp;"|"&amp;B1487,Empresas!$I$7:$CB$92,G1487,0),Tablas!$A$8:$B$10,2,0)</f>
        <v>Electronico</v>
      </c>
      <c r="J1487" s="78">
        <v>1</v>
      </c>
      <c r="K1487" s="78">
        <v>1</v>
      </c>
      <c r="L1487" s="78">
        <v>1</v>
      </c>
      <c r="M1487" s="78">
        <v>1</v>
      </c>
      <c r="N1487" s="78">
        <v>1</v>
      </c>
      <c r="O1487" s="78">
        <v>1</v>
      </c>
      <c r="P1487" s="78">
        <v>1</v>
      </c>
      <c r="Q1487" s="78">
        <v>1</v>
      </c>
      <c r="R1487" s="78"/>
      <c r="S1487" s="78"/>
      <c r="T1487" s="78"/>
      <c r="U1487" s="78"/>
      <c r="V1487" s="78" t="str">
        <f>VLOOKUP(D1487,Empresas!$D$7:$CF$91,81,0)</f>
        <v>A</v>
      </c>
      <c r="W1487" s="78" t="str">
        <f>VLOOKUP(D1487,Empresas!$D$7:$M$91,10,0)</f>
        <v>General</v>
      </c>
      <c r="X1487" s="69" t="str">
        <f t="shared" si="242"/>
        <v>SI</v>
      </c>
      <c r="Y1487" s="153" t="str">
        <f t="shared" si="243"/>
        <v>Si aplica</v>
      </c>
      <c r="Z1487" s="147">
        <f>IF(Y1487="No aplica",0,IF(I1487="no",0,IF(I1487="No aplica",0,IF(I1487="Si",1,IF(I1487="Fisico",1,IF(I1487="Electronico",2,VLOOKUP(C1487&amp;"|"&amp;B1487&amp;"|"&amp;D1487,Empresas!$C$6:$CC$92,G1487+6+1,0)))))))</f>
        <v>2</v>
      </c>
      <c r="AA1487" s="147">
        <f>IF(AND($I1487="Si",J1487=1),1,IF(AND($I1487="Fisico",J1487=1),1,IF(AND(J1487=1,$I1487="Electronico"),2,IF(J1487=1,VLOOKUP($C1487&amp;"|"&amp;$B1487&amp;"|"&amp;$D1487,Empresas!$C$6:$CC$92,$G1487+6+1,0),0))))</f>
        <v>2</v>
      </c>
      <c r="AB1487" s="147">
        <f>IF(AND($I1487="Si",K1487=1),1,IF(AND($I1487="Fisico",K1487=1),1,IF(AND(K1487=1,$I1487="Electronico"),2,IF(K1487=1,VLOOKUP($C1487&amp;"|"&amp;$B1487&amp;"|"&amp;$D1487,Empresas!$C$6:$CC$92,$G1487+6+1,0),0))))</f>
        <v>2</v>
      </c>
      <c r="AC1487" s="147">
        <f>IF(AND($I1487="Si",L1487=1),1,IF(AND($I1487="Fisico",L1487=1),1,IF(AND(L1487=1,$I1487="Electronico"),2,IF(L1487=1,VLOOKUP($C1487&amp;"|"&amp;$B1487&amp;"|"&amp;$D1487,Empresas!$C$6:$CC$92,$G1487+6+1,0),0))))</f>
        <v>2</v>
      </c>
      <c r="AD1487" s="147">
        <f>IF(AND($I1487="Si",M1487=1),1,IF(AND($I1487="Fisico",M1487=1),1,IF(AND(M1487=1,$I1487="Electronico"),2,IF(M1487=1,VLOOKUP($C1487&amp;"|"&amp;$B1487&amp;"|"&amp;$D1487,Empresas!$C$6:$CC$92,$G1487+6+1,0),0))))</f>
        <v>2</v>
      </c>
      <c r="AE1487" s="147">
        <f>IF(AND($I1487="Si",N1487=1),1,IF(AND($I1487="Fisico",N1487=1),1,IF(AND(N1487=1,$I1487="Electronico"),2,IF(N1487=1,VLOOKUP($C1487&amp;"|"&amp;$B1487&amp;"|"&amp;$D1487,Empresas!$C$6:$CC$92,$G1487+6+1,0),0))))</f>
        <v>2</v>
      </c>
      <c r="AF1487" s="147">
        <f>IF(AND($I1487="Si",O1487=1),1,IF(AND($I1487="Fisico",O1487=1),1,IF(AND(O1487=1,$I1487="Electronico"),2,IF(O1487=1,VLOOKUP($C1487&amp;"|"&amp;$B1487&amp;"|"&amp;$D1487,Empresas!$C$6:$CC$92,$G1487+6+1,0),0))))</f>
        <v>2</v>
      </c>
      <c r="AG1487" s="147">
        <f>IF(AND($I1487="Si",P1487=1),1,IF(AND($I1487="Fisico",P1487=1),1,IF(AND(P1487=1,$I1487="Electronico"),2,IF(P1487=1,VLOOKUP($C1487&amp;"|"&amp;$B1487&amp;"|"&amp;$D1487,Empresas!$C$6:$CC$92,$G1487+6+1,0),0))))</f>
        <v>2</v>
      </c>
      <c r="AH1487" s="147">
        <f>IF(AND($I1487="Si",Q1487=1),1,IF(AND($I1487="Fisico",Q1487=1),1,IF(AND(Q1487=1,$I1487="Electronico"),2,IF(Q1487=1,VLOOKUP($C1487&amp;"|"&amp;$B1487&amp;"|"&amp;$D1487,Empresas!$C$6:$CC$92,$G1487+6+1,0),0))))</f>
        <v>2</v>
      </c>
      <c r="AI1487" s="147">
        <f>IF(AND($I1487="Si",R1487=1),1,IF(AND($I1487="Fisico",R1487=1),1,IF(AND(R1487=1,$I1487="Electronico"),2,IF(R1487=1,VLOOKUP($C1487&amp;"|"&amp;$B1487&amp;"|"&amp;$D1487,Empresas!$C$6:$CC$92,$G1487+6+1,0),0))))</f>
        <v>0</v>
      </c>
      <c r="AJ1487" s="147">
        <f>IF(AND($I1487="Si",S1487=1),1,IF(AND($I1487="Fisico",S1487=1),1,IF(AND(S1487=1,$I1487="Electronico"),2,IF(S1487=1,VLOOKUP($C1487&amp;"|"&amp;$B1487&amp;"|"&amp;$D1487,Empresas!$C$6:$CC$92,$G1487+6+1,0),0))))</f>
        <v>0</v>
      </c>
      <c r="AK1487" s="147">
        <f>IF(AND($I1487="Si",T1487=1),1,IF(AND($I1487="Fisico",T1487=1),1,IF(AND(T1487=1,$I1487="Electronico"),2,IF(T1487=1,VLOOKUP($C1487&amp;"|"&amp;$B1487&amp;"|"&amp;$D1487,Empresas!$C$6:$CC$92,$G1487+6+1,0),0))))</f>
        <v>0</v>
      </c>
      <c r="AL1487" s="147">
        <f>IF(AND($I1487="Si",U1487=1),1,IF(AND($I1487="Fisico",U1487=1),1,IF(AND(U1487=1,$I1487="Electronico"),2,IF(U1487=1,VLOOKUP($C1487&amp;"|"&amp;$B1487&amp;"|"&amp;$D1487,Empresas!$C$6:$CC$92,$G1487+6+1,0),0))))</f>
        <v>0</v>
      </c>
      <c r="AM1487" s="149">
        <f t="shared" si="244"/>
        <v>16</v>
      </c>
      <c r="AN1487" s="149">
        <f t="shared" si="245"/>
        <v>16</v>
      </c>
      <c r="AO1487" s="152">
        <f t="shared" si="246"/>
        <v>1</v>
      </c>
    </row>
    <row r="1488" spans="1:41" x14ac:dyDescent="0.25">
      <c r="A1488" s="140" t="str">
        <f>VLOOKUP(D1488,Empresas!$D$7:$F$91,3,0)</f>
        <v>Omar</v>
      </c>
      <c r="B1488" s="141" t="str">
        <f>VLOOKUP(D1488,Empresas!$D$7:$G$91,4,0)</f>
        <v>Marisol</v>
      </c>
      <c r="C1488" s="141" t="s">
        <v>544</v>
      </c>
      <c r="D1488" s="141" t="s">
        <v>276</v>
      </c>
      <c r="E1488" s="141" t="str">
        <f>VLOOKUP(D1488,Empresas!$D$7:$E$92,2,0)</f>
        <v>CASA MEZCAL</v>
      </c>
      <c r="F1488" s="141" t="s">
        <v>173</v>
      </c>
      <c r="G1488" s="142">
        <f>+G1487+1</f>
        <v>51</v>
      </c>
      <c r="H1488" s="142" t="str">
        <f>VLOOKUP(D1488,Empresas!$D$6:$L$92,7,0)</f>
        <v>Mensual</v>
      </c>
      <c r="I1488" s="141" t="str">
        <f>VLOOKUP(VLOOKUP(D1488&amp;"|"&amp;B1488,Empresas!$I$7:$CB$92,G1488,0),Tablas!$A$8:$B$10,2,0)</f>
        <v>Electronico</v>
      </c>
      <c r="J1488" s="78">
        <v>1</v>
      </c>
      <c r="K1488" s="78">
        <v>1</v>
      </c>
      <c r="L1488" s="78">
        <v>1</v>
      </c>
      <c r="M1488" s="78">
        <v>1</v>
      </c>
      <c r="N1488" s="78">
        <v>1</v>
      </c>
      <c r="O1488" s="78">
        <v>1</v>
      </c>
      <c r="P1488" s="78">
        <v>1</v>
      </c>
      <c r="Q1488" s="78">
        <v>1</v>
      </c>
      <c r="R1488" s="78"/>
      <c r="S1488" s="78"/>
      <c r="T1488" s="78"/>
      <c r="U1488" s="78"/>
      <c r="V1488" s="78" t="str">
        <f>VLOOKUP(D1488,Empresas!$D$7:$CF$91,81,0)</f>
        <v>A</v>
      </c>
      <c r="W1488" s="78" t="str">
        <f>VLOOKUP(D1488,Empresas!$D$7:$M$91,10,0)</f>
        <v>General</v>
      </c>
      <c r="X1488" s="69" t="str">
        <f t="shared" si="242"/>
        <v>SI</v>
      </c>
      <c r="Y1488" s="153" t="str">
        <f t="shared" si="243"/>
        <v>Si aplica</v>
      </c>
      <c r="Z1488" s="147">
        <f>IF(Y1488="No aplica",0,IF(I1488="no",0,IF(I1488="No aplica",0,IF(I1488="Si",1,IF(I1488="Fisico",1,IF(I1488="Electronico",2,VLOOKUP(C1488&amp;"|"&amp;B1488&amp;"|"&amp;D1488,Empresas!$C$6:$CC$92,G1488+6+1,0)))))))</f>
        <v>2</v>
      </c>
      <c r="AA1488" s="147">
        <f>IF(AND($I1488="Si",J1488=1),1,IF(AND($I1488="Fisico",J1488=1),1,IF(AND(J1488=1,$I1488="Electronico"),2,IF(J1488=1,VLOOKUP($C1488&amp;"|"&amp;$B1488&amp;"|"&amp;$D1488,Empresas!$C$6:$CC$92,$G1488+6+1,0),0))))</f>
        <v>2</v>
      </c>
      <c r="AB1488" s="147">
        <f>IF(AND($I1488="Si",K1488=1),1,IF(AND($I1488="Fisico",K1488=1),1,IF(AND(K1488=1,$I1488="Electronico"),2,IF(K1488=1,VLOOKUP($C1488&amp;"|"&amp;$B1488&amp;"|"&amp;$D1488,Empresas!$C$6:$CC$92,$G1488+6+1,0),0))))</f>
        <v>2</v>
      </c>
      <c r="AC1488" s="147">
        <f>IF(AND($I1488="Si",L1488=1),1,IF(AND($I1488="Fisico",L1488=1),1,IF(AND(L1488=1,$I1488="Electronico"),2,IF(L1488=1,VLOOKUP($C1488&amp;"|"&amp;$B1488&amp;"|"&amp;$D1488,Empresas!$C$6:$CC$92,$G1488+6+1,0),0))))</f>
        <v>2</v>
      </c>
      <c r="AD1488" s="147">
        <f>IF(AND($I1488="Si",M1488=1),1,IF(AND($I1488="Fisico",M1488=1),1,IF(AND(M1488=1,$I1488="Electronico"),2,IF(M1488=1,VLOOKUP($C1488&amp;"|"&amp;$B1488&amp;"|"&amp;$D1488,Empresas!$C$6:$CC$92,$G1488+6+1,0),0))))</f>
        <v>2</v>
      </c>
      <c r="AE1488" s="147">
        <f>IF(AND($I1488="Si",N1488=1),1,IF(AND($I1488="Fisico",N1488=1),1,IF(AND(N1488=1,$I1488="Electronico"),2,IF(N1488=1,VLOOKUP($C1488&amp;"|"&amp;$B1488&amp;"|"&amp;$D1488,Empresas!$C$6:$CC$92,$G1488+6+1,0),0))))</f>
        <v>2</v>
      </c>
      <c r="AF1488" s="147">
        <f>IF(AND($I1488="Si",O1488=1),1,IF(AND($I1488="Fisico",O1488=1),1,IF(AND(O1488=1,$I1488="Electronico"),2,IF(O1488=1,VLOOKUP($C1488&amp;"|"&amp;$B1488&amp;"|"&amp;$D1488,Empresas!$C$6:$CC$92,$G1488+6+1,0),0))))</f>
        <v>2</v>
      </c>
      <c r="AG1488" s="147">
        <f>IF(AND($I1488="Si",P1488=1),1,IF(AND($I1488="Fisico",P1488=1),1,IF(AND(P1488=1,$I1488="Electronico"),2,IF(P1488=1,VLOOKUP($C1488&amp;"|"&amp;$B1488&amp;"|"&amp;$D1488,Empresas!$C$6:$CC$92,$G1488+6+1,0),0))))</f>
        <v>2</v>
      </c>
      <c r="AH1488" s="147">
        <f>IF(AND($I1488="Si",Q1488=1),1,IF(AND($I1488="Fisico",Q1488=1),1,IF(AND(Q1488=1,$I1488="Electronico"),2,IF(Q1488=1,VLOOKUP($C1488&amp;"|"&amp;$B1488&amp;"|"&amp;$D1488,Empresas!$C$6:$CC$92,$G1488+6+1,0),0))))</f>
        <v>2</v>
      </c>
      <c r="AI1488" s="147">
        <f>IF(AND($I1488="Si",R1488=1),1,IF(AND($I1488="Fisico",R1488=1),1,IF(AND(R1488=1,$I1488="Electronico"),2,IF(R1488=1,VLOOKUP($C1488&amp;"|"&amp;$B1488&amp;"|"&amp;$D1488,Empresas!$C$6:$CC$92,$G1488+6+1,0),0))))</f>
        <v>0</v>
      </c>
      <c r="AJ1488" s="147">
        <f>IF(AND($I1488="Si",S1488=1),1,IF(AND($I1488="Fisico",S1488=1),1,IF(AND(S1488=1,$I1488="Electronico"),2,IF(S1488=1,VLOOKUP($C1488&amp;"|"&amp;$B1488&amp;"|"&amp;$D1488,Empresas!$C$6:$CC$92,$G1488+6+1,0),0))))</f>
        <v>0</v>
      </c>
      <c r="AK1488" s="147">
        <f>IF(AND($I1488="Si",T1488=1),1,IF(AND($I1488="Fisico",T1488=1),1,IF(AND(T1488=1,$I1488="Electronico"),2,IF(T1488=1,VLOOKUP($C1488&amp;"|"&amp;$B1488&amp;"|"&amp;$D1488,Empresas!$C$6:$CC$92,$G1488+6+1,0),0))))</f>
        <v>0</v>
      </c>
      <c r="AL1488" s="147">
        <f>IF(AND($I1488="Si",U1488=1),1,IF(AND($I1488="Fisico",U1488=1),1,IF(AND(U1488=1,$I1488="Electronico"),2,IF(U1488=1,VLOOKUP($C1488&amp;"|"&amp;$B1488&amp;"|"&amp;$D1488,Empresas!$C$6:$CC$92,$G1488+6+1,0),0))))</f>
        <v>0</v>
      </c>
      <c r="AM1488" s="149">
        <f t="shared" si="244"/>
        <v>16</v>
      </c>
      <c r="AN1488" s="149">
        <f t="shared" si="245"/>
        <v>16</v>
      </c>
      <c r="AO1488" s="152">
        <f t="shared" si="246"/>
        <v>1</v>
      </c>
    </row>
    <row r="1489" spans="1:41" x14ac:dyDescent="0.25">
      <c r="A1489" s="140" t="str">
        <f>VLOOKUP(D1489,Empresas!$D$7:$F$91,3,0)</f>
        <v>Omar</v>
      </c>
      <c r="B1489" s="141" t="str">
        <f>VLOOKUP(D1489,Empresas!$D$7:$G$91,4,0)</f>
        <v>Marisol</v>
      </c>
      <c r="C1489" s="141" t="s">
        <v>544</v>
      </c>
      <c r="D1489" s="141" t="s">
        <v>276</v>
      </c>
      <c r="E1489" s="141" t="str">
        <f>VLOOKUP(D1489,Empresas!$D$7:$E$92,2,0)</f>
        <v>CASA MEZCAL</v>
      </c>
      <c r="F1489" s="141" t="s">
        <v>174</v>
      </c>
      <c r="G1489" s="142">
        <f t="shared" ref="G1489:G1497" si="247">+G1488+1</f>
        <v>52</v>
      </c>
      <c r="H1489" s="142" t="str">
        <f>VLOOKUP(D1489,Empresas!$D$6:$L$92,7,0)</f>
        <v>Mensual</v>
      </c>
      <c r="I1489" s="141" t="str">
        <f>VLOOKUP(VLOOKUP(D1489&amp;"|"&amp;B1489,Empresas!$I$7:$CB$92,G1489,0),Tablas!$A$8:$B$10,2,0)</f>
        <v>Fisico</v>
      </c>
      <c r="J1489" s="78">
        <v>2</v>
      </c>
      <c r="K1489" s="78">
        <v>2</v>
      </c>
      <c r="L1489" s="78">
        <v>2</v>
      </c>
      <c r="M1489" s="78">
        <v>2</v>
      </c>
      <c r="N1489" s="78">
        <v>2</v>
      </c>
      <c r="O1489" s="78">
        <v>2</v>
      </c>
      <c r="P1489" s="78">
        <v>2</v>
      </c>
      <c r="Q1489" s="78">
        <v>2</v>
      </c>
      <c r="R1489" s="78"/>
      <c r="S1489" s="78"/>
      <c r="T1489" s="78"/>
      <c r="U1489" s="78"/>
      <c r="V1489" s="78" t="str">
        <f>VLOOKUP(D1489,Empresas!$D$7:$CF$91,81,0)</f>
        <v>A</v>
      </c>
      <c r="W1489" s="78" t="str">
        <f>VLOOKUP(D1489,Empresas!$D$7:$M$91,10,0)</f>
        <v>General</v>
      </c>
      <c r="X1489" s="69" t="str">
        <f t="shared" si="242"/>
        <v>SI</v>
      </c>
      <c r="Y1489" s="153" t="str">
        <f t="shared" si="243"/>
        <v>Si aplica</v>
      </c>
      <c r="Z1489" s="147">
        <f>IF(Y1489="No aplica",0,IF(I1489="no",0,IF(I1489="No aplica",0,IF(I1489="Si",1,IF(I1489="Fisico",1,IF(I1489="Electronico",2,VLOOKUP(C1489&amp;"|"&amp;B1489&amp;"|"&amp;D1489,Empresas!$C$6:$CC$92,G1489+6+1,0)))))))</f>
        <v>1</v>
      </c>
      <c r="AA1489" s="147">
        <f>IF(AND($I1489="Si",J1489=1),1,IF(AND($I1489="Fisico",J1489=1),1,IF(AND(J1489=1,$I1489="Electronico"),2,IF(J1489=1,VLOOKUP($C1489&amp;"|"&amp;$B1489&amp;"|"&amp;$D1489,Empresas!$C$6:$CC$92,$G1489+6+1,0),0))))</f>
        <v>0</v>
      </c>
      <c r="AB1489" s="147">
        <f>IF(AND($I1489="Si",K1489=1),1,IF(AND($I1489="Fisico",K1489=1),1,IF(AND(K1489=1,$I1489="Electronico"),2,IF(K1489=1,VLOOKUP($C1489&amp;"|"&amp;$B1489&amp;"|"&amp;$D1489,Empresas!$C$6:$CC$92,$G1489+6+1,0),0))))</f>
        <v>0</v>
      </c>
      <c r="AC1489" s="147">
        <f>IF(AND($I1489="Si",L1489=1),1,IF(AND($I1489="Fisico",L1489=1),1,IF(AND(L1489=1,$I1489="Electronico"),2,IF(L1489=1,VLOOKUP($C1489&amp;"|"&amp;$B1489&amp;"|"&amp;$D1489,Empresas!$C$6:$CC$92,$G1489+6+1,0),0))))</f>
        <v>0</v>
      </c>
      <c r="AD1489" s="147">
        <f>IF(AND($I1489="Si",M1489=1),1,IF(AND($I1489="Fisico",M1489=1),1,IF(AND(M1489=1,$I1489="Electronico"),2,IF(M1489=1,VLOOKUP($C1489&amp;"|"&amp;$B1489&amp;"|"&amp;$D1489,Empresas!$C$6:$CC$92,$G1489+6+1,0),0))))</f>
        <v>0</v>
      </c>
      <c r="AE1489" s="147">
        <f>IF(AND($I1489="Si",N1489=1),1,IF(AND($I1489="Fisico",N1489=1),1,IF(AND(N1489=1,$I1489="Electronico"),2,IF(N1489=1,VLOOKUP($C1489&amp;"|"&amp;$B1489&amp;"|"&amp;$D1489,Empresas!$C$6:$CC$92,$G1489+6+1,0),0))))</f>
        <v>0</v>
      </c>
      <c r="AF1489" s="147">
        <f>IF(AND($I1489="Si",O1489=1),1,IF(AND($I1489="Fisico",O1489=1),1,IF(AND(O1489=1,$I1489="Electronico"),2,IF(O1489=1,VLOOKUP($C1489&amp;"|"&amp;$B1489&amp;"|"&amp;$D1489,Empresas!$C$6:$CC$92,$G1489+6+1,0),0))))</f>
        <v>0</v>
      </c>
      <c r="AG1489" s="147">
        <f>IF(AND($I1489="Si",P1489=1),1,IF(AND($I1489="Fisico",P1489=1),1,IF(AND(P1489=1,$I1489="Electronico"),2,IF(P1489=1,VLOOKUP($C1489&amp;"|"&amp;$B1489&amp;"|"&amp;$D1489,Empresas!$C$6:$CC$92,$G1489+6+1,0),0))))</f>
        <v>0</v>
      </c>
      <c r="AH1489" s="147">
        <f>IF(AND($I1489="Si",Q1489=1),1,IF(AND($I1489="Fisico",Q1489=1),1,IF(AND(Q1489=1,$I1489="Electronico"),2,IF(Q1489=1,VLOOKUP($C1489&amp;"|"&amp;$B1489&amp;"|"&amp;$D1489,Empresas!$C$6:$CC$92,$G1489+6+1,0),0))))</f>
        <v>0</v>
      </c>
      <c r="AI1489" s="147">
        <f>IF(AND($I1489="Si",R1489=1),1,IF(AND($I1489="Fisico",R1489=1),1,IF(AND(R1489=1,$I1489="Electronico"),2,IF(R1489=1,VLOOKUP($C1489&amp;"|"&amp;$B1489&amp;"|"&amp;$D1489,Empresas!$C$6:$CC$92,$G1489+6+1,0),0))))</f>
        <v>0</v>
      </c>
      <c r="AJ1489" s="147">
        <f>IF(AND($I1489="Si",S1489=1),1,IF(AND($I1489="Fisico",S1489=1),1,IF(AND(S1489=1,$I1489="Electronico"),2,IF(S1489=1,VLOOKUP($C1489&amp;"|"&amp;$B1489&amp;"|"&amp;$D1489,Empresas!$C$6:$CC$92,$G1489+6+1,0),0))))</f>
        <v>0</v>
      </c>
      <c r="AK1489" s="147">
        <f>IF(AND($I1489="Si",T1489=1),1,IF(AND($I1489="Fisico",T1489=1),1,IF(AND(T1489=1,$I1489="Electronico"),2,IF(T1489=1,VLOOKUP($C1489&amp;"|"&amp;$B1489&amp;"|"&amp;$D1489,Empresas!$C$6:$CC$92,$G1489+6+1,0),0))))</f>
        <v>0</v>
      </c>
      <c r="AL1489" s="147">
        <f>IF(AND($I1489="Si",U1489=1),1,IF(AND($I1489="Fisico",U1489=1),1,IF(AND(U1489=1,$I1489="Electronico"),2,IF(U1489=1,VLOOKUP($C1489&amp;"|"&amp;$B1489&amp;"|"&amp;$D1489,Empresas!$C$6:$CC$92,$G1489+6+1,0),0))))</f>
        <v>0</v>
      </c>
      <c r="AM1489" s="149">
        <f t="shared" si="244"/>
        <v>0</v>
      </c>
      <c r="AN1489" s="149">
        <f t="shared" si="245"/>
        <v>8</v>
      </c>
      <c r="AO1489" s="152">
        <f t="shared" si="246"/>
        <v>0</v>
      </c>
    </row>
    <row r="1490" spans="1:41" x14ac:dyDescent="0.25">
      <c r="A1490" s="140" t="str">
        <f>VLOOKUP(D1490,Empresas!$D$7:$F$91,3,0)</f>
        <v>Omar</v>
      </c>
      <c r="B1490" s="141" t="str">
        <f>VLOOKUP(D1490,Empresas!$D$7:$G$91,4,0)</f>
        <v>Marisol</v>
      </c>
      <c r="C1490" s="141" t="s">
        <v>544</v>
      </c>
      <c r="D1490" s="141" t="s">
        <v>276</v>
      </c>
      <c r="E1490" s="141" t="str">
        <f>VLOOKUP(D1490,Empresas!$D$7:$E$92,2,0)</f>
        <v>CASA MEZCAL</v>
      </c>
      <c r="F1490" s="141" t="s">
        <v>175</v>
      </c>
      <c r="G1490" s="142">
        <f t="shared" si="247"/>
        <v>53</v>
      </c>
      <c r="H1490" s="142" t="str">
        <f>VLOOKUP(D1490,Empresas!$D$6:$L$92,7,0)</f>
        <v>Mensual</v>
      </c>
      <c r="I1490" s="141" t="str">
        <f>VLOOKUP(VLOOKUP(D1490&amp;"|"&amp;B1490,Empresas!$I$7:$CB$92,G1490,0),Tablas!$A$8:$B$10,2,0)</f>
        <v>No aplica</v>
      </c>
      <c r="J1490" s="78"/>
      <c r="K1490" s="78"/>
      <c r="L1490" s="78"/>
      <c r="M1490" s="78"/>
      <c r="N1490" s="78"/>
      <c r="O1490" s="78"/>
      <c r="P1490" s="78"/>
      <c r="Q1490" s="78"/>
      <c r="R1490" s="78"/>
      <c r="S1490" s="78"/>
      <c r="T1490" s="78"/>
      <c r="U1490" s="78"/>
      <c r="V1490" s="78" t="str">
        <f>VLOOKUP(D1490,Empresas!$D$7:$CF$91,81,0)</f>
        <v>A</v>
      </c>
      <c r="W1490" s="78" t="str">
        <f>VLOOKUP(D1490,Empresas!$D$7:$M$91,10,0)</f>
        <v>General</v>
      </c>
      <c r="X1490" s="69" t="str">
        <f t="shared" si="242"/>
        <v>SI</v>
      </c>
      <c r="Y1490" s="153" t="str">
        <f t="shared" si="243"/>
        <v>No aplica</v>
      </c>
      <c r="Z1490" s="147">
        <f>IF(Y1490="No aplica",0,IF(I1490="no",0,IF(I1490="No aplica",0,IF(I1490="Si",1,IF(I1490="Fisico",1,IF(I1490="Electronico",2,VLOOKUP(C1490&amp;"|"&amp;B1490&amp;"|"&amp;D1490,Empresas!$C$6:$CC$92,G1490+6+1,0)))))))</f>
        <v>0</v>
      </c>
      <c r="AA1490" s="147">
        <f>IF(AND($I1490="Si",J1490=1),1,IF(AND($I1490="Fisico",J1490=1),1,IF(AND(J1490=1,$I1490="Electronico"),2,IF(J1490=1,VLOOKUP($C1490&amp;"|"&amp;$B1490&amp;"|"&amp;$D1490,Empresas!$C$6:$CC$92,$G1490+6+1,0),0))))</f>
        <v>0</v>
      </c>
      <c r="AB1490" s="147">
        <f>IF(AND($I1490="Si",K1490=1),1,IF(AND($I1490="Fisico",K1490=1),1,IF(AND(K1490=1,$I1490="Electronico"),2,IF(K1490=1,VLOOKUP($C1490&amp;"|"&amp;$B1490&amp;"|"&amp;$D1490,Empresas!$C$6:$CC$92,$G1490+6+1,0),0))))</f>
        <v>0</v>
      </c>
      <c r="AC1490" s="147">
        <f>IF(AND($I1490="Si",L1490=1),1,IF(AND($I1490="Fisico",L1490=1),1,IF(AND(L1490=1,$I1490="Electronico"),2,IF(L1490=1,VLOOKUP($C1490&amp;"|"&amp;$B1490&amp;"|"&amp;$D1490,Empresas!$C$6:$CC$92,$G1490+6+1,0),0))))</f>
        <v>0</v>
      </c>
      <c r="AD1490" s="147">
        <f>IF(AND($I1490="Si",M1490=1),1,IF(AND($I1490="Fisico",M1490=1),1,IF(AND(M1490=1,$I1490="Electronico"),2,IF(M1490=1,VLOOKUP($C1490&amp;"|"&amp;$B1490&amp;"|"&amp;$D1490,Empresas!$C$6:$CC$92,$G1490+6+1,0),0))))</f>
        <v>0</v>
      </c>
      <c r="AE1490" s="147">
        <f>IF(AND($I1490="Si",N1490=1),1,IF(AND($I1490="Fisico",N1490=1),1,IF(AND(N1490=1,$I1490="Electronico"),2,IF(N1490=1,VLOOKUP($C1490&amp;"|"&amp;$B1490&amp;"|"&amp;$D1490,Empresas!$C$6:$CC$92,$G1490+6+1,0),0))))</f>
        <v>0</v>
      </c>
      <c r="AF1490" s="147">
        <f>IF(AND($I1490="Si",O1490=1),1,IF(AND($I1490="Fisico",O1490=1),1,IF(AND(O1490=1,$I1490="Electronico"),2,IF(O1490=1,VLOOKUP($C1490&amp;"|"&amp;$B1490&amp;"|"&amp;$D1490,Empresas!$C$6:$CC$92,$G1490+6+1,0),0))))</f>
        <v>0</v>
      </c>
      <c r="AG1490" s="147">
        <f>IF(AND($I1490="Si",P1490=1),1,IF(AND($I1490="Fisico",P1490=1),1,IF(AND(P1490=1,$I1490="Electronico"),2,IF(P1490=1,VLOOKUP($C1490&amp;"|"&amp;$B1490&amp;"|"&amp;$D1490,Empresas!$C$6:$CC$92,$G1490+6+1,0),0))))</f>
        <v>0</v>
      </c>
      <c r="AH1490" s="147">
        <f>IF(AND($I1490="Si",Q1490=1),1,IF(AND($I1490="Fisico",Q1490=1),1,IF(AND(Q1490=1,$I1490="Electronico"),2,IF(Q1490=1,VLOOKUP($C1490&amp;"|"&amp;$B1490&amp;"|"&amp;$D1490,Empresas!$C$6:$CC$92,$G1490+6+1,0),0))))</f>
        <v>0</v>
      </c>
      <c r="AI1490" s="147">
        <f>IF(AND($I1490="Si",R1490=1),1,IF(AND($I1490="Fisico",R1490=1),1,IF(AND(R1490=1,$I1490="Electronico"),2,IF(R1490=1,VLOOKUP($C1490&amp;"|"&amp;$B1490&amp;"|"&amp;$D1490,Empresas!$C$6:$CC$92,$G1490+6+1,0),0))))</f>
        <v>0</v>
      </c>
      <c r="AJ1490" s="147">
        <f>IF(AND($I1490="Si",S1490=1),1,IF(AND($I1490="Fisico",S1490=1),1,IF(AND(S1490=1,$I1490="Electronico"),2,IF(S1490=1,VLOOKUP($C1490&amp;"|"&amp;$B1490&amp;"|"&amp;$D1490,Empresas!$C$6:$CC$92,$G1490+6+1,0),0))))</f>
        <v>0</v>
      </c>
      <c r="AK1490" s="147">
        <f>IF(AND($I1490="Si",T1490=1),1,IF(AND($I1490="Fisico",T1490=1),1,IF(AND(T1490=1,$I1490="Electronico"),2,IF(T1490=1,VLOOKUP($C1490&amp;"|"&amp;$B1490&amp;"|"&amp;$D1490,Empresas!$C$6:$CC$92,$G1490+6+1,0),0))))</f>
        <v>0</v>
      </c>
      <c r="AL1490" s="147">
        <f>IF(AND($I1490="Si",U1490=1),1,IF(AND($I1490="Fisico",U1490=1),1,IF(AND(U1490=1,$I1490="Electronico"),2,IF(U1490=1,VLOOKUP($C1490&amp;"|"&amp;$B1490&amp;"|"&amp;$D1490,Empresas!$C$6:$CC$92,$G1490+6+1,0),0))))</f>
        <v>0</v>
      </c>
      <c r="AM1490" s="149">
        <f t="shared" si="244"/>
        <v>0</v>
      </c>
      <c r="AN1490" s="149">
        <f t="shared" si="245"/>
        <v>0</v>
      </c>
      <c r="AO1490" s="152">
        <f t="shared" si="246"/>
        <v>0</v>
      </c>
    </row>
    <row r="1491" spans="1:41" x14ac:dyDescent="0.25">
      <c r="A1491" s="140" t="str">
        <f>VLOOKUP(D1491,Empresas!$D$7:$F$91,3,0)</f>
        <v>Omar</v>
      </c>
      <c r="B1491" s="141" t="str">
        <f>VLOOKUP(D1491,Empresas!$D$7:$G$91,4,0)</f>
        <v>Marisol</v>
      </c>
      <c r="C1491" s="141" t="s">
        <v>544</v>
      </c>
      <c r="D1491" s="141" t="s">
        <v>276</v>
      </c>
      <c r="E1491" s="141" t="str">
        <f>VLOOKUP(D1491,Empresas!$D$7:$E$92,2,0)</f>
        <v>CASA MEZCAL</v>
      </c>
      <c r="F1491" s="141" t="s">
        <v>176</v>
      </c>
      <c r="G1491" s="142">
        <f t="shared" si="247"/>
        <v>54</v>
      </c>
      <c r="H1491" s="142" t="str">
        <f>VLOOKUP(D1491,Empresas!$D$6:$L$92,7,0)</f>
        <v>Mensual</v>
      </c>
      <c r="I1491" s="141" t="str">
        <f>VLOOKUP(VLOOKUP(D1491&amp;"|"&amp;B1491,Empresas!$I$7:$CB$92,G1491,0),Tablas!$A$8:$B$10,2,0)</f>
        <v>Fisico</v>
      </c>
      <c r="J1491" s="78">
        <v>2</v>
      </c>
      <c r="K1491" s="78">
        <v>2</v>
      </c>
      <c r="L1491" s="78">
        <v>2</v>
      </c>
      <c r="M1491" s="78">
        <v>2</v>
      </c>
      <c r="N1491" s="78">
        <v>2</v>
      </c>
      <c r="O1491" s="78">
        <v>2</v>
      </c>
      <c r="P1491" s="78">
        <v>2</v>
      </c>
      <c r="Q1491" s="78">
        <v>2</v>
      </c>
      <c r="R1491" s="78"/>
      <c r="S1491" s="78"/>
      <c r="T1491" s="78"/>
      <c r="U1491" s="78"/>
      <c r="V1491" s="78" t="str">
        <f>VLOOKUP(D1491,Empresas!$D$7:$CF$91,81,0)</f>
        <v>A</v>
      </c>
      <c r="W1491" s="78" t="str">
        <f>VLOOKUP(D1491,Empresas!$D$7:$M$91,10,0)</f>
        <v>General</v>
      </c>
      <c r="X1491" s="69" t="str">
        <f t="shared" si="242"/>
        <v>SI</v>
      </c>
      <c r="Y1491" s="153" t="str">
        <f t="shared" si="243"/>
        <v>Si aplica</v>
      </c>
      <c r="Z1491" s="147">
        <f>IF(Y1491="No aplica",0,IF(I1491="no",0,IF(I1491="No aplica",0,IF(I1491="Si",1,IF(I1491="Fisico",1,IF(I1491="Electronico",2,VLOOKUP(C1491&amp;"|"&amp;B1491&amp;"|"&amp;D1491,Empresas!$C$6:$CC$92,G1491+6+1,0)))))))</f>
        <v>1</v>
      </c>
      <c r="AA1491" s="147">
        <f>IF(AND($I1491="Si",J1491=1),1,IF(AND($I1491="Fisico",J1491=1),1,IF(AND(J1491=1,$I1491="Electronico"),2,IF(J1491=1,VLOOKUP($C1491&amp;"|"&amp;$B1491&amp;"|"&amp;$D1491,Empresas!$C$6:$CC$92,$G1491+6+1,0),0))))</f>
        <v>0</v>
      </c>
      <c r="AB1491" s="147">
        <f>IF(AND($I1491="Si",K1491=1),1,IF(AND($I1491="Fisico",K1491=1),1,IF(AND(K1491=1,$I1491="Electronico"),2,IF(K1491=1,VLOOKUP($C1491&amp;"|"&amp;$B1491&amp;"|"&amp;$D1491,Empresas!$C$6:$CC$92,$G1491+6+1,0),0))))</f>
        <v>0</v>
      </c>
      <c r="AC1491" s="147">
        <f>IF(AND($I1491="Si",L1491=1),1,IF(AND($I1491="Fisico",L1491=1),1,IF(AND(L1491=1,$I1491="Electronico"),2,IF(L1491=1,VLOOKUP($C1491&amp;"|"&amp;$B1491&amp;"|"&amp;$D1491,Empresas!$C$6:$CC$92,$G1491+6+1,0),0))))</f>
        <v>0</v>
      </c>
      <c r="AD1491" s="147">
        <f>IF(AND($I1491="Si",M1491=1),1,IF(AND($I1491="Fisico",M1491=1),1,IF(AND(M1491=1,$I1491="Electronico"),2,IF(M1491=1,VLOOKUP($C1491&amp;"|"&amp;$B1491&amp;"|"&amp;$D1491,Empresas!$C$6:$CC$92,$G1491+6+1,0),0))))</f>
        <v>0</v>
      </c>
      <c r="AE1491" s="147">
        <f>IF(AND($I1491="Si",N1491=1),1,IF(AND($I1491="Fisico",N1491=1),1,IF(AND(N1491=1,$I1491="Electronico"),2,IF(N1491=1,VLOOKUP($C1491&amp;"|"&amp;$B1491&amp;"|"&amp;$D1491,Empresas!$C$6:$CC$92,$G1491+6+1,0),0))))</f>
        <v>0</v>
      </c>
      <c r="AF1491" s="147">
        <f>IF(AND($I1491="Si",O1491=1),1,IF(AND($I1491="Fisico",O1491=1),1,IF(AND(O1491=1,$I1491="Electronico"),2,IF(O1491=1,VLOOKUP($C1491&amp;"|"&amp;$B1491&amp;"|"&amp;$D1491,Empresas!$C$6:$CC$92,$G1491+6+1,0),0))))</f>
        <v>0</v>
      </c>
      <c r="AG1491" s="147">
        <f>IF(AND($I1491="Si",P1491=1),1,IF(AND($I1491="Fisico",P1491=1),1,IF(AND(P1491=1,$I1491="Electronico"),2,IF(P1491=1,VLOOKUP($C1491&amp;"|"&amp;$B1491&amp;"|"&amp;$D1491,Empresas!$C$6:$CC$92,$G1491+6+1,0),0))))</f>
        <v>0</v>
      </c>
      <c r="AH1491" s="147">
        <f>IF(AND($I1491="Si",Q1491=1),1,IF(AND($I1491="Fisico",Q1491=1),1,IF(AND(Q1491=1,$I1491="Electronico"),2,IF(Q1491=1,VLOOKUP($C1491&amp;"|"&amp;$B1491&amp;"|"&amp;$D1491,Empresas!$C$6:$CC$92,$G1491+6+1,0),0))))</f>
        <v>0</v>
      </c>
      <c r="AI1491" s="147">
        <f>IF(AND($I1491="Si",R1491=1),1,IF(AND($I1491="Fisico",R1491=1),1,IF(AND(R1491=1,$I1491="Electronico"),2,IF(R1491=1,VLOOKUP($C1491&amp;"|"&amp;$B1491&amp;"|"&amp;$D1491,Empresas!$C$6:$CC$92,$G1491+6+1,0),0))))</f>
        <v>0</v>
      </c>
      <c r="AJ1491" s="147">
        <f>IF(AND($I1491="Si",S1491=1),1,IF(AND($I1491="Fisico",S1491=1),1,IF(AND(S1491=1,$I1491="Electronico"),2,IF(S1491=1,VLOOKUP($C1491&amp;"|"&amp;$B1491&amp;"|"&amp;$D1491,Empresas!$C$6:$CC$92,$G1491+6+1,0),0))))</f>
        <v>0</v>
      </c>
      <c r="AK1491" s="147">
        <f>IF(AND($I1491="Si",T1491=1),1,IF(AND($I1491="Fisico",T1491=1),1,IF(AND(T1491=1,$I1491="Electronico"),2,IF(T1491=1,VLOOKUP($C1491&amp;"|"&amp;$B1491&amp;"|"&amp;$D1491,Empresas!$C$6:$CC$92,$G1491+6+1,0),0))))</f>
        <v>0</v>
      </c>
      <c r="AL1491" s="147">
        <f>IF(AND($I1491="Si",U1491=1),1,IF(AND($I1491="Fisico",U1491=1),1,IF(AND(U1491=1,$I1491="Electronico"),2,IF(U1491=1,VLOOKUP($C1491&amp;"|"&amp;$B1491&amp;"|"&amp;$D1491,Empresas!$C$6:$CC$92,$G1491+6+1,0),0))))</f>
        <v>0</v>
      </c>
      <c r="AM1491" s="149">
        <f t="shared" si="244"/>
        <v>0</v>
      </c>
      <c r="AN1491" s="149">
        <f t="shared" si="245"/>
        <v>8</v>
      </c>
      <c r="AO1491" s="152">
        <f t="shared" si="246"/>
        <v>0</v>
      </c>
    </row>
    <row r="1492" spans="1:41" x14ac:dyDescent="0.25">
      <c r="A1492" s="140" t="str">
        <f>VLOOKUP(D1492,Empresas!$D$7:$F$91,3,0)</f>
        <v>Omar</v>
      </c>
      <c r="B1492" s="141" t="str">
        <f>VLOOKUP(D1492,Empresas!$D$7:$G$91,4,0)</f>
        <v>Marisol</v>
      </c>
      <c r="C1492" s="141" t="s">
        <v>544</v>
      </c>
      <c r="D1492" s="141" t="s">
        <v>276</v>
      </c>
      <c r="E1492" s="141" t="str">
        <f>VLOOKUP(D1492,Empresas!$D$7:$E$92,2,0)</f>
        <v>CASA MEZCAL</v>
      </c>
      <c r="F1492" s="141" t="s">
        <v>177</v>
      </c>
      <c r="G1492" s="142">
        <f t="shared" si="247"/>
        <v>55</v>
      </c>
      <c r="H1492" s="142" t="str">
        <f>VLOOKUP(D1492,Empresas!$D$6:$L$92,7,0)</f>
        <v>Mensual</v>
      </c>
      <c r="I1492" s="141" t="str">
        <f>VLOOKUP(VLOOKUP(D1492&amp;"|"&amp;B1492,Empresas!$I$7:$CB$92,G1492,0),Tablas!$A$8:$B$10,2,0)</f>
        <v>No aplica</v>
      </c>
      <c r="J1492" s="78"/>
      <c r="K1492" s="78"/>
      <c r="L1492" s="78"/>
      <c r="M1492" s="78"/>
      <c r="N1492" s="78"/>
      <c r="O1492" s="78"/>
      <c r="P1492" s="78"/>
      <c r="Q1492" s="78"/>
      <c r="R1492" s="78"/>
      <c r="S1492" s="78"/>
      <c r="T1492" s="78"/>
      <c r="U1492" s="78"/>
      <c r="V1492" s="78" t="str">
        <f>VLOOKUP(D1492,Empresas!$D$7:$CF$91,81,0)</f>
        <v>A</v>
      </c>
      <c r="W1492" s="78" t="str">
        <f>VLOOKUP(D1492,Empresas!$D$7:$M$91,10,0)</f>
        <v>General</v>
      </c>
      <c r="X1492" s="69" t="str">
        <f t="shared" si="242"/>
        <v>NO</v>
      </c>
      <c r="Y1492" s="153" t="str">
        <f t="shared" si="243"/>
        <v>No aplica</v>
      </c>
      <c r="Z1492" s="147">
        <f>IF(Y1492="No aplica",0,IF(I1492="no",0,IF(I1492="No aplica",0,IF(I1492="Si",1,IF(I1492="Fisico",1,IF(I1492="Electronico",2,VLOOKUP(C1492&amp;"|"&amp;B1492&amp;"|"&amp;D1492,Empresas!$C$6:$CC$92,G1492+6+1,0)))))))</f>
        <v>0</v>
      </c>
      <c r="AA1492" s="147">
        <f>IF(AND($I1492="Si",J1492=1),1,IF(AND($I1492="Fisico",J1492=1),1,IF(AND(J1492=1,$I1492="Electronico"),2,IF(J1492=1,VLOOKUP($C1492&amp;"|"&amp;$B1492&amp;"|"&amp;$D1492,Empresas!$C$6:$CC$92,$G1492+6+1,0),0))))</f>
        <v>0</v>
      </c>
      <c r="AB1492" s="147">
        <f>IF(AND($I1492="Si",K1492=1),1,IF(AND($I1492="Fisico",K1492=1),1,IF(AND(K1492=1,$I1492="Electronico"),2,IF(K1492=1,VLOOKUP($C1492&amp;"|"&amp;$B1492&amp;"|"&amp;$D1492,Empresas!$C$6:$CC$92,$G1492+6+1,0),0))))</f>
        <v>0</v>
      </c>
      <c r="AC1492" s="147">
        <f>IF(AND($I1492="Si",L1492=1),1,IF(AND($I1492="Fisico",L1492=1),1,IF(AND(L1492=1,$I1492="Electronico"),2,IF(L1492=1,VLOOKUP($C1492&amp;"|"&amp;$B1492&amp;"|"&amp;$D1492,Empresas!$C$6:$CC$92,$G1492+6+1,0),0))))</f>
        <v>0</v>
      </c>
      <c r="AD1492" s="147">
        <f>IF(AND($I1492="Si",M1492=1),1,IF(AND($I1492="Fisico",M1492=1),1,IF(AND(M1492=1,$I1492="Electronico"),2,IF(M1492=1,VLOOKUP($C1492&amp;"|"&amp;$B1492&amp;"|"&amp;$D1492,Empresas!$C$6:$CC$92,$G1492+6+1,0),0))))</f>
        <v>0</v>
      </c>
      <c r="AE1492" s="147">
        <f>IF(AND($I1492="Si",N1492=1),1,IF(AND($I1492="Fisico",N1492=1),1,IF(AND(N1492=1,$I1492="Electronico"),2,IF(N1492=1,VLOOKUP($C1492&amp;"|"&amp;$B1492&amp;"|"&amp;$D1492,Empresas!$C$6:$CC$92,$G1492+6+1,0),0))))</f>
        <v>0</v>
      </c>
      <c r="AF1492" s="147">
        <f>IF(AND($I1492="Si",O1492=1),1,IF(AND($I1492="Fisico",O1492=1),1,IF(AND(O1492=1,$I1492="Electronico"),2,IF(O1492=1,VLOOKUP($C1492&amp;"|"&amp;$B1492&amp;"|"&amp;$D1492,Empresas!$C$6:$CC$92,$G1492+6+1,0),0))))</f>
        <v>0</v>
      </c>
      <c r="AG1492" s="147">
        <f>IF(AND($I1492="Si",P1492=1),1,IF(AND($I1492="Fisico",P1492=1),1,IF(AND(P1492=1,$I1492="Electronico"),2,IF(P1492=1,VLOOKUP($C1492&amp;"|"&amp;$B1492&amp;"|"&amp;$D1492,Empresas!$C$6:$CC$92,$G1492+6+1,0),0))))</f>
        <v>0</v>
      </c>
      <c r="AH1492" s="147">
        <f>IF(AND($I1492="Si",Q1492=1),1,IF(AND($I1492="Fisico",Q1492=1),1,IF(AND(Q1492=1,$I1492="Electronico"),2,IF(Q1492=1,VLOOKUP($C1492&amp;"|"&amp;$B1492&amp;"|"&amp;$D1492,Empresas!$C$6:$CC$92,$G1492+6+1,0),0))))</f>
        <v>0</v>
      </c>
      <c r="AI1492" s="147">
        <f>IF(AND($I1492="Si",R1492=1),1,IF(AND($I1492="Fisico",R1492=1),1,IF(AND(R1492=1,$I1492="Electronico"),2,IF(R1492=1,VLOOKUP($C1492&amp;"|"&amp;$B1492&amp;"|"&amp;$D1492,Empresas!$C$6:$CC$92,$G1492+6+1,0),0))))</f>
        <v>0</v>
      </c>
      <c r="AJ1492" s="147">
        <f>IF(AND($I1492="Si",S1492=1),1,IF(AND($I1492="Fisico",S1492=1),1,IF(AND(S1492=1,$I1492="Electronico"),2,IF(S1492=1,VLOOKUP($C1492&amp;"|"&amp;$B1492&amp;"|"&amp;$D1492,Empresas!$C$6:$CC$92,$G1492+6+1,0),0))))</f>
        <v>0</v>
      </c>
      <c r="AK1492" s="147">
        <f>IF(AND($I1492="Si",T1492=1),1,IF(AND($I1492="Fisico",T1492=1),1,IF(AND(T1492=1,$I1492="Electronico"),2,IF(T1492=1,VLOOKUP($C1492&amp;"|"&amp;$B1492&amp;"|"&amp;$D1492,Empresas!$C$6:$CC$92,$G1492+6+1,0),0))))</f>
        <v>0</v>
      </c>
      <c r="AL1492" s="147">
        <f>IF(AND($I1492="Si",U1492=1),1,IF(AND($I1492="Fisico",U1492=1),1,IF(AND(U1492=1,$I1492="Electronico"),2,IF(U1492=1,VLOOKUP($C1492&amp;"|"&amp;$B1492&amp;"|"&amp;$D1492,Empresas!$C$6:$CC$92,$G1492+6+1,0),0))))</f>
        <v>0</v>
      </c>
      <c r="AM1492" s="149">
        <f t="shared" si="244"/>
        <v>0</v>
      </c>
      <c r="AN1492" s="149">
        <f t="shared" si="245"/>
        <v>0</v>
      </c>
      <c r="AO1492" s="152">
        <f t="shared" si="246"/>
        <v>0</v>
      </c>
    </row>
    <row r="1493" spans="1:41" x14ac:dyDescent="0.25">
      <c r="A1493" s="140" t="str">
        <f>VLOOKUP(D1493,Empresas!$D$7:$F$91,3,0)</f>
        <v>Omar</v>
      </c>
      <c r="B1493" s="141" t="str">
        <f>VLOOKUP(D1493,Empresas!$D$7:$G$91,4,0)</f>
        <v>Marisol</v>
      </c>
      <c r="C1493" s="141" t="s">
        <v>544</v>
      </c>
      <c r="D1493" s="141" t="s">
        <v>276</v>
      </c>
      <c r="E1493" s="141" t="str">
        <f>VLOOKUP(D1493,Empresas!$D$7:$E$92,2,0)</f>
        <v>CASA MEZCAL</v>
      </c>
      <c r="F1493" s="141" t="s">
        <v>178</v>
      </c>
      <c r="G1493" s="142">
        <f t="shared" si="247"/>
        <v>56</v>
      </c>
      <c r="H1493" s="142" t="str">
        <f>VLOOKUP(D1493,Empresas!$D$6:$L$92,7,0)</f>
        <v>Mensual</v>
      </c>
      <c r="I1493" s="141" t="str">
        <f>VLOOKUP(VLOOKUP(D1493&amp;"|"&amp;B1493,Empresas!$I$7:$CB$92,G1493,0),Tablas!$A$8:$B$10,2,0)</f>
        <v>No aplica</v>
      </c>
      <c r="J1493" s="78"/>
      <c r="K1493" s="78"/>
      <c r="L1493" s="78"/>
      <c r="M1493" s="78"/>
      <c r="N1493" s="78"/>
      <c r="O1493" s="78"/>
      <c r="P1493" s="78"/>
      <c r="Q1493" s="78"/>
      <c r="R1493" s="78"/>
      <c r="S1493" s="78"/>
      <c r="T1493" s="78"/>
      <c r="U1493" s="78"/>
      <c r="V1493" s="78" t="str">
        <f>VLOOKUP(D1493,Empresas!$D$7:$CF$91,81,0)</f>
        <v>A</v>
      </c>
      <c r="W1493" s="78" t="str">
        <f>VLOOKUP(D1493,Empresas!$D$7:$M$91,10,0)</f>
        <v>General</v>
      </c>
      <c r="X1493" s="69" t="str">
        <f t="shared" si="242"/>
        <v>SI</v>
      </c>
      <c r="Y1493" s="153" t="str">
        <f t="shared" si="243"/>
        <v>No aplica</v>
      </c>
      <c r="Z1493" s="147">
        <f>IF(Y1493="No aplica",0,IF(I1493="no",0,IF(I1493="No aplica",0,IF(I1493="Si",1,IF(I1493="Fisico",1,IF(I1493="Electronico",2,VLOOKUP(C1493&amp;"|"&amp;B1493&amp;"|"&amp;D1493,Empresas!$C$6:$CC$92,G1493+6+1,0)))))))</f>
        <v>0</v>
      </c>
      <c r="AA1493" s="147">
        <f>IF(AND($I1493="Si",J1493=1),1,IF(AND($I1493="Fisico",J1493=1),1,IF(AND(J1493=1,$I1493="Electronico"),2,IF(J1493=1,VLOOKUP($C1493&amp;"|"&amp;$B1493&amp;"|"&amp;$D1493,Empresas!$C$6:$CC$92,$G1493+6+1,0),0))))</f>
        <v>0</v>
      </c>
      <c r="AB1493" s="147">
        <f>IF(AND($I1493="Si",K1493=1),1,IF(AND($I1493="Fisico",K1493=1),1,IF(AND(K1493=1,$I1493="Electronico"),2,IF(K1493=1,VLOOKUP($C1493&amp;"|"&amp;$B1493&amp;"|"&amp;$D1493,Empresas!$C$6:$CC$92,$G1493+6+1,0),0))))</f>
        <v>0</v>
      </c>
      <c r="AC1493" s="147">
        <f>IF(AND($I1493="Si",L1493=1),1,IF(AND($I1493="Fisico",L1493=1),1,IF(AND(L1493=1,$I1493="Electronico"),2,IF(L1493=1,VLOOKUP($C1493&amp;"|"&amp;$B1493&amp;"|"&amp;$D1493,Empresas!$C$6:$CC$92,$G1493+6+1,0),0))))</f>
        <v>0</v>
      </c>
      <c r="AD1493" s="147">
        <f>IF(AND($I1493="Si",M1493=1),1,IF(AND($I1493="Fisico",M1493=1),1,IF(AND(M1493=1,$I1493="Electronico"),2,IF(M1493=1,VLOOKUP($C1493&amp;"|"&amp;$B1493&amp;"|"&amp;$D1493,Empresas!$C$6:$CC$92,$G1493+6+1,0),0))))</f>
        <v>0</v>
      </c>
      <c r="AE1493" s="147">
        <f>IF(AND($I1493="Si",N1493=1),1,IF(AND($I1493="Fisico",N1493=1),1,IF(AND(N1493=1,$I1493="Electronico"),2,IF(N1493=1,VLOOKUP($C1493&amp;"|"&amp;$B1493&amp;"|"&amp;$D1493,Empresas!$C$6:$CC$92,$G1493+6+1,0),0))))</f>
        <v>0</v>
      </c>
      <c r="AF1493" s="147">
        <f>IF(AND($I1493="Si",O1493=1),1,IF(AND($I1493="Fisico",O1493=1),1,IF(AND(O1493=1,$I1493="Electronico"),2,IF(O1493=1,VLOOKUP($C1493&amp;"|"&amp;$B1493&amp;"|"&amp;$D1493,Empresas!$C$6:$CC$92,$G1493+6+1,0),0))))</f>
        <v>0</v>
      </c>
      <c r="AG1493" s="147">
        <f>IF(AND($I1493="Si",P1493=1),1,IF(AND($I1493="Fisico",P1493=1),1,IF(AND(P1493=1,$I1493="Electronico"),2,IF(P1493=1,VLOOKUP($C1493&amp;"|"&amp;$B1493&amp;"|"&amp;$D1493,Empresas!$C$6:$CC$92,$G1493+6+1,0),0))))</f>
        <v>0</v>
      </c>
      <c r="AH1493" s="147">
        <f>IF(AND($I1493="Si",Q1493=1),1,IF(AND($I1493="Fisico",Q1493=1),1,IF(AND(Q1493=1,$I1493="Electronico"),2,IF(Q1493=1,VLOOKUP($C1493&amp;"|"&amp;$B1493&amp;"|"&amp;$D1493,Empresas!$C$6:$CC$92,$G1493+6+1,0),0))))</f>
        <v>0</v>
      </c>
      <c r="AI1493" s="147">
        <f>IF(AND($I1493="Si",R1493=1),1,IF(AND($I1493="Fisico",R1493=1),1,IF(AND(R1493=1,$I1493="Electronico"),2,IF(R1493=1,VLOOKUP($C1493&amp;"|"&amp;$B1493&amp;"|"&amp;$D1493,Empresas!$C$6:$CC$92,$G1493+6+1,0),0))))</f>
        <v>0</v>
      </c>
      <c r="AJ1493" s="147">
        <f>IF(AND($I1493="Si",S1493=1),1,IF(AND($I1493="Fisico",S1493=1),1,IF(AND(S1493=1,$I1493="Electronico"),2,IF(S1493=1,VLOOKUP($C1493&amp;"|"&amp;$B1493&amp;"|"&amp;$D1493,Empresas!$C$6:$CC$92,$G1493+6+1,0),0))))</f>
        <v>0</v>
      </c>
      <c r="AK1493" s="147">
        <f>IF(AND($I1493="Si",T1493=1),1,IF(AND($I1493="Fisico",T1493=1),1,IF(AND(T1493=1,$I1493="Electronico"),2,IF(T1493=1,VLOOKUP($C1493&amp;"|"&amp;$B1493&amp;"|"&amp;$D1493,Empresas!$C$6:$CC$92,$G1493+6+1,0),0))))</f>
        <v>0</v>
      </c>
      <c r="AL1493" s="147">
        <f>IF(AND($I1493="Si",U1493=1),1,IF(AND($I1493="Fisico",U1493=1),1,IF(AND(U1493=1,$I1493="Electronico"),2,IF(U1493=1,VLOOKUP($C1493&amp;"|"&amp;$B1493&amp;"|"&amp;$D1493,Empresas!$C$6:$CC$92,$G1493+6+1,0),0))))</f>
        <v>0</v>
      </c>
      <c r="AM1493" s="149">
        <f t="shared" si="244"/>
        <v>0</v>
      </c>
      <c r="AN1493" s="149">
        <f t="shared" si="245"/>
        <v>0</v>
      </c>
      <c r="AO1493" s="152">
        <f t="shared" si="246"/>
        <v>0</v>
      </c>
    </row>
    <row r="1494" spans="1:41" x14ac:dyDescent="0.25">
      <c r="A1494" s="140" t="str">
        <f>VLOOKUP(D1494,Empresas!$D$7:$F$91,3,0)</f>
        <v>Omar</v>
      </c>
      <c r="B1494" s="141" t="str">
        <f>VLOOKUP(D1494,Empresas!$D$7:$G$91,4,0)</f>
        <v>Marisol</v>
      </c>
      <c r="C1494" s="141" t="s">
        <v>544</v>
      </c>
      <c r="D1494" s="141" t="s">
        <v>276</v>
      </c>
      <c r="E1494" s="141" t="str">
        <f>VLOOKUP(D1494,Empresas!$D$7:$E$92,2,0)</f>
        <v>CASA MEZCAL</v>
      </c>
      <c r="F1494" s="141" t="s">
        <v>179</v>
      </c>
      <c r="G1494" s="142">
        <f t="shared" si="247"/>
        <v>57</v>
      </c>
      <c r="H1494" s="142" t="str">
        <f>VLOOKUP(D1494,Empresas!$D$6:$L$92,7,0)</f>
        <v>Mensual</v>
      </c>
      <c r="I1494" s="141" t="str">
        <f>VLOOKUP(VLOOKUP(D1494&amp;"|"&amp;B1494,Empresas!$I$7:$CB$92,G1494,0),Tablas!$A$8:$B$10,2,0)</f>
        <v>No aplica</v>
      </c>
      <c r="J1494" s="78"/>
      <c r="K1494" s="78"/>
      <c r="L1494" s="78"/>
      <c r="M1494" s="78"/>
      <c r="N1494" s="78"/>
      <c r="O1494" s="78"/>
      <c r="P1494" s="78"/>
      <c r="Q1494" s="78"/>
      <c r="R1494" s="78"/>
      <c r="S1494" s="78"/>
      <c r="T1494" s="78"/>
      <c r="U1494" s="78"/>
      <c r="V1494" s="78" t="str">
        <f>VLOOKUP(D1494,Empresas!$D$7:$CF$91,81,0)</f>
        <v>A</v>
      </c>
      <c r="W1494" s="78" t="str">
        <f>VLOOKUP(D1494,Empresas!$D$7:$M$91,10,0)</f>
        <v>General</v>
      </c>
      <c r="X1494" s="69" t="str">
        <f t="shared" si="242"/>
        <v>NO</v>
      </c>
      <c r="Y1494" s="153" t="str">
        <f t="shared" si="243"/>
        <v>No aplica</v>
      </c>
      <c r="Z1494" s="147">
        <f>IF(Y1494="No aplica",0,IF(I1494="no",0,IF(I1494="No aplica",0,IF(I1494="Si",1,IF(I1494="Fisico",1,IF(I1494="Electronico",2,VLOOKUP(C1494&amp;"|"&amp;B1494&amp;"|"&amp;D1494,Empresas!$C$6:$CC$92,G1494+6+1,0)))))))</f>
        <v>0</v>
      </c>
      <c r="AA1494" s="147">
        <f>IF(AND($I1494="Si",J1494=1),1,IF(AND($I1494="Fisico",J1494=1),1,IF(AND(J1494=1,$I1494="Electronico"),2,IF(J1494=1,VLOOKUP($C1494&amp;"|"&amp;$B1494&amp;"|"&amp;$D1494,Empresas!$C$6:$CC$92,$G1494+6+1,0),0))))</f>
        <v>0</v>
      </c>
      <c r="AB1494" s="147">
        <f>IF(AND($I1494="Si",K1494=1),1,IF(AND($I1494="Fisico",K1494=1),1,IF(AND(K1494=1,$I1494="Electronico"),2,IF(K1494=1,VLOOKUP($C1494&amp;"|"&amp;$B1494&amp;"|"&amp;$D1494,Empresas!$C$6:$CC$92,$G1494+6+1,0),0))))</f>
        <v>0</v>
      </c>
      <c r="AC1494" s="147">
        <f>IF(AND($I1494="Si",L1494=1),1,IF(AND($I1494="Fisico",L1494=1),1,IF(AND(L1494=1,$I1494="Electronico"),2,IF(L1494=1,VLOOKUP($C1494&amp;"|"&amp;$B1494&amp;"|"&amp;$D1494,Empresas!$C$6:$CC$92,$G1494+6+1,0),0))))</f>
        <v>0</v>
      </c>
      <c r="AD1494" s="147">
        <f>IF(AND($I1494="Si",M1494=1),1,IF(AND($I1494="Fisico",M1494=1),1,IF(AND(M1494=1,$I1494="Electronico"),2,IF(M1494=1,VLOOKUP($C1494&amp;"|"&amp;$B1494&amp;"|"&amp;$D1494,Empresas!$C$6:$CC$92,$G1494+6+1,0),0))))</f>
        <v>0</v>
      </c>
      <c r="AE1494" s="147">
        <f>IF(AND($I1494="Si",N1494=1),1,IF(AND($I1494="Fisico",N1494=1),1,IF(AND(N1494=1,$I1494="Electronico"),2,IF(N1494=1,VLOOKUP($C1494&amp;"|"&amp;$B1494&amp;"|"&amp;$D1494,Empresas!$C$6:$CC$92,$G1494+6+1,0),0))))</f>
        <v>0</v>
      </c>
      <c r="AF1494" s="147">
        <f>IF(AND($I1494="Si",O1494=1),1,IF(AND($I1494="Fisico",O1494=1),1,IF(AND(O1494=1,$I1494="Electronico"),2,IF(O1494=1,VLOOKUP($C1494&amp;"|"&amp;$B1494&amp;"|"&amp;$D1494,Empresas!$C$6:$CC$92,$G1494+6+1,0),0))))</f>
        <v>0</v>
      </c>
      <c r="AG1494" s="147">
        <f>IF(AND($I1494="Si",P1494=1),1,IF(AND($I1494="Fisico",P1494=1),1,IF(AND(P1494=1,$I1494="Electronico"),2,IF(P1494=1,VLOOKUP($C1494&amp;"|"&amp;$B1494&amp;"|"&amp;$D1494,Empresas!$C$6:$CC$92,$G1494+6+1,0),0))))</f>
        <v>0</v>
      </c>
      <c r="AH1494" s="147">
        <f>IF(AND($I1494="Si",Q1494=1),1,IF(AND($I1494="Fisico",Q1494=1),1,IF(AND(Q1494=1,$I1494="Electronico"),2,IF(Q1494=1,VLOOKUP($C1494&amp;"|"&amp;$B1494&amp;"|"&amp;$D1494,Empresas!$C$6:$CC$92,$G1494+6+1,0),0))))</f>
        <v>0</v>
      </c>
      <c r="AI1494" s="147">
        <f>IF(AND($I1494="Si",R1494=1),1,IF(AND($I1494="Fisico",R1494=1),1,IF(AND(R1494=1,$I1494="Electronico"),2,IF(R1494=1,VLOOKUP($C1494&amp;"|"&amp;$B1494&amp;"|"&amp;$D1494,Empresas!$C$6:$CC$92,$G1494+6+1,0),0))))</f>
        <v>0</v>
      </c>
      <c r="AJ1494" s="147">
        <f>IF(AND($I1494="Si",S1494=1),1,IF(AND($I1494="Fisico",S1494=1),1,IF(AND(S1494=1,$I1494="Electronico"),2,IF(S1494=1,VLOOKUP($C1494&amp;"|"&amp;$B1494&amp;"|"&amp;$D1494,Empresas!$C$6:$CC$92,$G1494+6+1,0),0))))</f>
        <v>0</v>
      </c>
      <c r="AK1494" s="147">
        <f>IF(AND($I1494="Si",T1494=1),1,IF(AND($I1494="Fisico",T1494=1),1,IF(AND(T1494=1,$I1494="Electronico"),2,IF(T1494=1,VLOOKUP($C1494&amp;"|"&amp;$B1494&amp;"|"&amp;$D1494,Empresas!$C$6:$CC$92,$G1494+6+1,0),0))))</f>
        <v>0</v>
      </c>
      <c r="AL1494" s="147">
        <f>IF(AND($I1494="Si",U1494=1),1,IF(AND($I1494="Fisico",U1494=1),1,IF(AND(U1494=1,$I1494="Electronico"),2,IF(U1494=1,VLOOKUP($C1494&amp;"|"&amp;$B1494&amp;"|"&amp;$D1494,Empresas!$C$6:$CC$92,$G1494+6+1,0),0))))</f>
        <v>0</v>
      </c>
      <c r="AM1494" s="149">
        <f t="shared" si="244"/>
        <v>0</v>
      </c>
      <c r="AN1494" s="149">
        <f t="shared" si="245"/>
        <v>0</v>
      </c>
      <c r="AO1494" s="152">
        <f t="shared" si="246"/>
        <v>0</v>
      </c>
    </row>
    <row r="1495" spans="1:41" x14ac:dyDescent="0.25">
      <c r="A1495" s="140" t="str">
        <f>VLOOKUP(D1495,Empresas!$D$7:$F$91,3,0)</f>
        <v>Omar</v>
      </c>
      <c r="B1495" s="141" t="str">
        <f>VLOOKUP(D1495,Empresas!$D$7:$G$91,4,0)</f>
        <v>Marisol</v>
      </c>
      <c r="C1495" s="141" t="s">
        <v>544</v>
      </c>
      <c r="D1495" s="141" t="s">
        <v>276</v>
      </c>
      <c r="E1495" s="141" t="str">
        <f>VLOOKUP(D1495,Empresas!$D$7:$E$92,2,0)</f>
        <v>CASA MEZCAL</v>
      </c>
      <c r="F1495" s="141" t="s">
        <v>180</v>
      </c>
      <c r="G1495" s="142">
        <f t="shared" si="247"/>
        <v>58</v>
      </c>
      <c r="H1495" s="142" t="str">
        <f>VLOOKUP(D1495,Empresas!$D$6:$L$92,7,0)</f>
        <v>Mensual</v>
      </c>
      <c r="I1495" s="141" t="str">
        <f>VLOOKUP(VLOOKUP(D1495&amp;"|"&amp;B1495,Empresas!$I$7:$CB$92,G1495,0),Tablas!$A$8:$B$10,2,0)</f>
        <v>No aplica</v>
      </c>
      <c r="J1495" s="78"/>
      <c r="K1495" s="78"/>
      <c r="L1495" s="78"/>
      <c r="M1495" s="78"/>
      <c r="N1495" s="78"/>
      <c r="O1495" s="78"/>
      <c r="P1495" s="78"/>
      <c r="Q1495" s="78"/>
      <c r="R1495" s="78"/>
      <c r="S1495" s="78"/>
      <c r="T1495" s="78"/>
      <c r="U1495" s="78"/>
      <c r="V1495" s="78" t="str">
        <f>VLOOKUP(D1495,Empresas!$D$7:$CF$91,81,0)</f>
        <v>A</v>
      </c>
      <c r="W1495" s="78" t="str">
        <f>VLOOKUP(D1495,Empresas!$D$7:$M$91,10,0)</f>
        <v>General</v>
      </c>
      <c r="X1495" s="69" t="str">
        <f t="shared" si="242"/>
        <v>NO</v>
      </c>
      <c r="Y1495" s="153" t="str">
        <f t="shared" si="243"/>
        <v>No aplica</v>
      </c>
      <c r="Z1495" s="147">
        <f>IF(Y1495="No aplica",0,IF(I1495="no",0,IF(I1495="No aplica",0,IF(I1495="Si",1,IF(I1495="Fisico",1,IF(I1495="Electronico",2,VLOOKUP(C1495&amp;"|"&amp;B1495&amp;"|"&amp;D1495,Empresas!$C$6:$CC$92,G1495+6+1,0)))))))</f>
        <v>0</v>
      </c>
      <c r="AA1495" s="147">
        <f>IF(AND($I1495="Si",J1495=1),1,IF(AND($I1495="Fisico",J1495=1),1,IF(AND(J1495=1,$I1495="Electronico"),2,IF(J1495=1,VLOOKUP($C1495&amp;"|"&amp;$B1495&amp;"|"&amp;$D1495,Empresas!$C$6:$CC$92,$G1495+6+1,0),0))))</f>
        <v>0</v>
      </c>
      <c r="AB1495" s="147">
        <f>IF(AND($I1495="Si",K1495=1),1,IF(AND($I1495="Fisico",K1495=1),1,IF(AND(K1495=1,$I1495="Electronico"),2,IF(K1495=1,VLOOKUP($C1495&amp;"|"&amp;$B1495&amp;"|"&amp;$D1495,Empresas!$C$6:$CC$92,$G1495+6+1,0),0))))</f>
        <v>0</v>
      </c>
      <c r="AC1495" s="147">
        <f>IF(AND($I1495="Si",L1495=1),1,IF(AND($I1495="Fisico",L1495=1),1,IF(AND(L1495=1,$I1495="Electronico"),2,IF(L1495=1,VLOOKUP($C1495&amp;"|"&amp;$B1495&amp;"|"&amp;$D1495,Empresas!$C$6:$CC$92,$G1495+6+1,0),0))))</f>
        <v>0</v>
      </c>
      <c r="AD1495" s="147">
        <f>IF(AND($I1495="Si",M1495=1),1,IF(AND($I1495="Fisico",M1495=1),1,IF(AND(M1495=1,$I1495="Electronico"),2,IF(M1495=1,VLOOKUP($C1495&amp;"|"&amp;$B1495&amp;"|"&amp;$D1495,Empresas!$C$6:$CC$92,$G1495+6+1,0),0))))</f>
        <v>0</v>
      </c>
      <c r="AE1495" s="147">
        <f>IF(AND($I1495="Si",N1495=1),1,IF(AND($I1495="Fisico",N1495=1),1,IF(AND(N1495=1,$I1495="Electronico"),2,IF(N1495=1,VLOOKUP($C1495&amp;"|"&amp;$B1495&amp;"|"&amp;$D1495,Empresas!$C$6:$CC$92,$G1495+6+1,0),0))))</f>
        <v>0</v>
      </c>
      <c r="AF1495" s="147">
        <f>IF(AND($I1495="Si",O1495=1),1,IF(AND($I1495="Fisico",O1495=1),1,IF(AND(O1495=1,$I1495="Electronico"),2,IF(O1495=1,VLOOKUP($C1495&amp;"|"&amp;$B1495&amp;"|"&amp;$D1495,Empresas!$C$6:$CC$92,$G1495+6+1,0),0))))</f>
        <v>0</v>
      </c>
      <c r="AG1495" s="147">
        <f>IF(AND($I1495="Si",P1495=1),1,IF(AND($I1495="Fisico",P1495=1),1,IF(AND(P1495=1,$I1495="Electronico"),2,IF(P1495=1,VLOOKUP($C1495&amp;"|"&amp;$B1495&amp;"|"&amp;$D1495,Empresas!$C$6:$CC$92,$G1495+6+1,0),0))))</f>
        <v>0</v>
      </c>
      <c r="AH1495" s="147">
        <f>IF(AND($I1495="Si",Q1495=1),1,IF(AND($I1495="Fisico",Q1495=1),1,IF(AND(Q1495=1,$I1495="Electronico"),2,IF(Q1495=1,VLOOKUP($C1495&amp;"|"&amp;$B1495&amp;"|"&amp;$D1495,Empresas!$C$6:$CC$92,$G1495+6+1,0),0))))</f>
        <v>0</v>
      </c>
      <c r="AI1495" s="147">
        <f>IF(AND($I1495="Si",R1495=1),1,IF(AND($I1495="Fisico",R1495=1),1,IF(AND(R1495=1,$I1495="Electronico"),2,IF(R1495=1,VLOOKUP($C1495&amp;"|"&amp;$B1495&amp;"|"&amp;$D1495,Empresas!$C$6:$CC$92,$G1495+6+1,0),0))))</f>
        <v>0</v>
      </c>
      <c r="AJ1495" s="147">
        <f>IF(AND($I1495="Si",S1495=1),1,IF(AND($I1495="Fisico",S1495=1),1,IF(AND(S1495=1,$I1495="Electronico"),2,IF(S1495=1,VLOOKUP($C1495&amp;"|"&amp;$B1495&amp;"|"&amp;$D1495,Empresas!$C$6:$CC$92,$G1495+6+1,0),0))))</f>
        <v>0</v>
      </c>
      <c r="AK1495" s="147">
        <f>IF(AND($I1495="Si",T1495=1),1,IF(AND($I1495="Fisico",T1495=1),1,IF(AND(T1495=1,$I1495="Electronico"),2,IF(T1495=1,VLOOKUP($C1495&amp;"|"&amp;$B1495&amp;"|"&amp;$D1495,Empresas!$C$6:$CC$92,$G1495+6+1,0),0))))</f>
        <v>0</v>
      </c>
      <c r="AL1495" s="147">
        <f>IF(AND($I1495="Si",U1495=1),1,IF(AND($I1495="Fisico",U1495=1),1,IF(AND(U1495=1,$I1495="Electronico"),2,IF(U1495=1,VLOOKUP($C1495&amp;"|"&amp;$B1495&amp;"|"&amp;$D1495,Empresas!$C$6:$CC$92,$G1495+6+1,0),0))))</f>
        <v>0</v>
      </c>
      <c r="AM1495" s="149">
        <f t="shared" si="244"/>
        <v>0</v>
      </c>
      <c r="AN1495" s="149">
        <f t="shared" si="245"/>
        <v>0</v>
      </c>
      <c r="AO1495" s="152">
        <f t="shared" si="246"/>
        <v>0</v>
      </c>
    </row>
    <row r="1496" spans="1:41" x14ac:dyDescent="0.25">
      <c r="A1496" s="140" t="str">
        <f>VLOOKUP(D1496,Empresas!$D$7:$F$91,3,0)</f>
        <v>Omar</v>
      </c>
      <c r="B1496" s="141" t="str">
        <f>VLOOKUP(D1496,Empresas!$D$7:$G$91,4,0)</f>
        <v>Marisol</v>
      </c>
      <c r="C1496" s="141" t="s">
        <v>544</v>
      </c>
      <c r="D1496" s="141" t="s">
        <v>276</v>
      </c>
      <c r="E1496" s="141" t="str">
        <f>VLOOKUP(D1496,Empresas!$D$7:$E$92,2,0)</f>
        <v>CASA MEZCAL</v>
      </c>
      <c r="F1496" s="141" t="s">
        <v>181</v>
      </c>
      <c r="G1496" s="142">
        <f t="shared" si="247"/>
        <v>59</v>
      </c>
      <c r="H1496" s="142" t="str">
        <f>VLOOKUP(D1496,Empresas!$D$6:$L$92,7,0)</f>
        <v>Mensual</v>
      </c>
      <c r="I1496" s="141" t="str">
        <f>VLOOKUP(VLOOKUP(D1496&amp;"|"&amp;B1496,Empresas!$I$7:$CB$92,G1496,0),Tablas!$A$8:$B$10,2,0)</f>
        <v>No aplica</v>
      </c>
      <c r="J1496" s="78"/>
      <c r="K1496" s="78"/>
      <c r="L1496" s="78"/>
      <c r="M1496" s="78"/>
      <c r="N1496" s="78"/>
      <c r="O1496" s="78"/>
      <c r="P1496" s="78"/>
      <c r="Q1496" s="78"/>
      <c r="R1496" s="78"/>
      <c r="S1496" s="78"/>
      <c r="T1496" s="78"/>
      <c r="U1496" s="78"/>
      <c r="V1496" s="78" t="str">
        <f>VLOOKUP(D1496,Empresas!$D$7:$CF$91,81,0)</f>
        <v>A</v>
      </c>
      <c r="W1496" s="78" t="str">
        <f>VLOOKUP(D1496,Empresas!$D$7:$M$91,10,0)</f>
        <v>General</v>
      </c>
      <c r="X1496" s="69" t="str">
        <f t="shared" si="242"/>
        <v>NO</v>
      </c>
      <c r="Y1496" s="153" t="str">
        <f t="shared" si="243"/>
        <v>No aplica</v>
      </c>
      <c r="Z1496" s="147">
        <f>IF(Y1496="No aplica",0,IF(I1496="no",0,IF(I1496="No aplica",0,IF(I1496="Si",1,IF(I1496="Fisico",1,IF(I1496="Electronico",2,VLOOKUP(C1496&amp;"|"&amp;B1496&amp;"|"&amp;D1496,Empresas!$C$6:$CC$92,G1496+6+1,0)))))))</f>
        <v>0</v>
      </c>
      <c r="AA1496" s="147">
        <f>IF(AND($I1496="Si",J1496=1),1,IF(AND($I1496="Fisico",J1496=1),1,IF(AND(J1496=1,$I1496="Electronico"),2,IF(J1496=1,VLOOKUP($C1496&amp;"|"&amp;$B1496&amp;"|"&amp;$D1496,Empresas!$C$6:$CC$92,$G1496+6+1,0),0))))</f>
        <v>0</v>
      </c>
      <c r="AB1496" s="147">
        <f>IF(AND($I1496="Si",K1496=1),1,IF(AND($I1496="Fisico",K1496=1),1,IF(AND(K1496=1,$I1496="Electronico"),2,IF(K1496=1,VLOOKUP($C1496&amp;"|"&amp;$B1496&amp;"|"&amp;$D1496,Empresas!$C$6:$CC$92,$G1496+6+1,0),0))))</f>
        <v>0</v>
      </c>
      <c r="AC1496" s="147">
        <f>IF(AND($I1496="Si",L1496=1),1,IF(AND($I1496="Fisico",L1496=1),1,IF(AND(L1496=1,$I1496="Electronico"),2,IF(L1496=1,VLOOKUP($C1496&amp;"|"&amp;$B1496&amp;"|"&amp;$D1496,Empresas!$C$6:$CC$92,$G1496+6+1,0),0))))</f>
        <v>0</v>
      </c>
      <c r="AD1496" s="147">
        <f>IF(AND($I1496="Si",M1496=1),1,IF(AND($I1496="Fisico",M1496=1),1,IF(AND(M1496=1,$I1496="Electronico"),2,IF(M1496=1,VLOOKUP($C1496&amp;"|"&amp;$B1496&amp;"|"&amp;$D1496,Empresas!$C$6:$CC$92,$G1496+6+1,0),0))))</f>
        <v>0</v>
      </c>
      <c r="AE1496" s="147">
        <f>IF(AND($I1496="Si",N1496=1),1,IF(AND($I1496="Fisico",N1496=1),1,IF(AND(N1496=1,$I1496="Electronico"),2,IF(N1496=1,VLOOKUP($C1496&amp;"|"&amp;$B1496&amp;"|"&amp;$D1496,Empresas!$C$6:$CC$92,$G1496+6+1,0),0))))</f>
        <v>0</v>
      </c>
      <c r="AF1496" s="147">
        <f>IF(AND($I1496="Si",O1496=1),1,IF(AND($I1496="Fisico",O1496=1),1,IF(AND(O1496=1,$I1496="Electronico"),2,IF(O1496=1,VLOOKUP($C1496&amp;"|"&amp;$B1496&amp;"|"&amp;$D1496,Empresas!$C$6:$CC$92,$G1496+6+1,0),0))))</f>
        <v>0</v>
      </c>
      <c r="AG1496" s="147">
        <f>IF(AND($I1496="Si",P1496=1),1,IF(AND($I1496="Fisico",P1496=1),1,IF(AND(P1496=1,$I1496="Electronico"),2,IF(P1496=1,VLOOKUP($C1496&amp;"|"&amp;$B1496&amp;"|"&amp;$D1496,Empresas!$C$6:$CC$92,$G1496+6+1,0),0))))</f>
        <v>0</v>
      </c>
      <c r="AH1496" s="147">
        <f>IF(AND($I1496="Si",Q1496=1),1,IF(AND($I1496="Fisico",Q1496=1),1,IF(AND(Q1496=1,$I1496="Electronico"),2,IF(Q1496=1,VLOOKUP($C1496&amp;"|"&amp;$B1496&amp;"|"&amp;$D1496,Empresas!$C$6:$CC$92,$G1496+6+1,0),0))))</f>
        <v>0</v>
      </c>
      <c r="AI1496" s="147">
        <f>IF(AND($I1496="Si",R1496=1),1,IF(AND($I1496="Fisico",R1496=1),1,IF(AND(R1496=1,$I1496="Electronico"),2,IF(R1496=1,VLOOKUP($C1496&amp;"|"&amp;$B1496&amp;"|"&amp;$D1496,Empresas!$C$6:$CC$92,$G1496+6+1,0),0))))</f>
        <v>0</v>
      </c>
      <c r="AJ1496" s="147">
        <f>IF(AND($I1496="Si",S1496=1),1,IF(AND($I1496="Fisico",S1496=1),1,IF(AND(S1496=1,$I1496="Electronico"),2,IF(S1496=1,VLOOKUP($C1496&amp;"|"&amp;$B1496&amp;"|"&amp;$D1496,Empresas!$C$6:$CC$92,$G1496+6+1,0),0))))</f>
        <v>0</v>
      </c>
      <c r="AK1496" s="147">
        <f>IF(AND($I1496="Si",T1496=1),1,IF(AND($I1496="Fisico",T1496=1),1,IF(AND(T1496=1,$I1496="Electronico"),2,IF(T1496=1,VLOOKUP($C1496&amp;"|"&amp;$B1496&amp;"|"&amp;$D1496,Empresas!$C$6:$CC$92,$G1496+6+1,0),0))))</f>
        <v>0</v>
      </c>
      <c r="AL1496" s="147">
        <f>IF(AND($I1496="Si",U1496=1),1,IF(AND($I1496="Fisico",U1496=1),1,IF(AND(U1496=1,$I1496="Electronico"),2,IF(U1496=1,VLOOKUP($C1496&amp;"|"&amp;$B1496&amp;"|"&amp;$D1496,Empresas!$C$6:$CC$92,$G1496+6+1,0),0))))</f>
        <v>0</v>
      </c>
      <c r="AM1496" s="149">
        <f t="shared" si="244"/>
        <v>0</v>
      </c>
      <c r="AN1496" s="149">
        <f t="shared" si="245"/>
        <v>0</v>
      </c>
      <c r="AO1496" s="152">
        <f t="shared" si="246"/>
        <v>0</v>
      </c>
    </row>
    <row r="1497" spans="1:41" x14ac:dyDescent="0.25">
      <c r="A1497" s="140" t="str">
        <f>VLOOKUP(D1497,Empresas!$D$7:$F$91,3,0)</f>
        <v>Omar</v>
      </c>
      <c r="B1497" s="141" t="str">
        <f>VLOOKUP(D1497,Empresas!$D$7:$G$91,4,0)</f>
        <v>Marisol</v>
      </c>
      <c r="C1497" s="141" t="s">
        <v>544</v>
      </c>
      <c r="D1497" s="141" t="s">
        <v>276</v>
      </c>
      <c r="E1497" s="141" t="str">
        <f>VLOOKUP(D1497,Empresas!$D$7:$E$92,2,0)</f>
        <v>CASA MEZCAL</v>
      </c>
      <c r="F1497" s="141" t="s">
        <v>182</v>
      </c>
      <c r="G1497" s="142">
        <f t="shared" si="247"/>
        <v>60</v>
      </c>
      <c r="H1497" s="142" t="str">
        <f>VLOOKUP(D1497,Empresas!$D$6:$L$92,7,0)</f>
        <v>Mensual</v>
      </c>
      <c r="I1497" s="141" t="str">
        <f>VLOOKUP(VLOOKUP(D1497&amp;"|"&amp;B1497,Empresas!$I$7:$CB$92,G1497,0),Tablas!$A$8:$B$10,2,0)</f>
        <v>No aplica</v>
      </c>
      <c r="J1497" s="78"/>
      <c r="K1497" s="78"/>
      <c r="L1497" s="78"/>
      <c r="M1497" s="78"/>
      <c r="N1497" s="78"/>
      <c r="O1497" s="78"/>
      <c r="P1497" s="78"/>
      <c r="Q1497" s="78"/>
      <c r="R1497" s="78"/>
      <c r="S1497" s="78"/>
      <c r="T1497" s="78"/>
      <c r="U1497" s="78"/>
      <c r="V1497" s="78" t="str">
        <f>VLOOKUP(D1497,Empresas!$D$7:$CF$91,81,0)</f>
        <v>A</v>
      </c>
      <c r="W1497" s="78" t="str">
        <f>VLOOKUP(D1497,Empresas!$D$7:$M$91,10,0)</f>
        <v>General</v>
      </c>
      <c r="X1497" s="69" t="str">
        <f t="shared" si="242"/>
        <v>NO</v>
      </c>
      <c r="Y1497" s="153" t="str">
        <f t="shared" si="243"/>
        <v>No aplica</v>
      </c>
      <c r="Z1497" s="147">
        <f>IF(Y1497="No aplica",0,IF(I1497="no",0,IF(I1497="No aplica",0,IF(I1497="Si",1,IF(I1497="Fisico",1,IF(I1497="Electronico",2,VLOOKUP(C1497&amp;"|"&amp;B1497&amp;"|"&amp;D1497,Empresas!$C$6:$CC$92,G1497+6+1,0)))))))</f>
        <v>0</v>
      </c>
      <c r="AA1497" s="147">
        <f>IF(AND($I1497="Si",J1497=1),1,IF(AND($I1497="Fisico",J1497=1),1,IF(AND(J1497=1,$I1497="Electronico"),2,IF(J1497=1,VLOOKUP($C1497&amp;"|"&amp;$B1497&amp;"|"&amp;$D1497,Empresas!$C$6:$CC$92,$G1497+6+1,0),0))))</f>
        <v>0</v>
      </c>
      <c r="AB1497" s="147">
        <f>IF(AND($I1497="Si",K1497=1),1,IF(AND($I1497="Fisico",K1497=1),1,IF(AND(K1497=1,$I1497="Electronico"),2,IF(K1497=1,VLOOKUP($C1497&amp;"|"&amp;$B1497&amp;"|"&amp;$D1497,Empresas!$C$6:$CC$92,$G1497+6+1,0),0))))</f>
        <v>0</v>
      </c>
      <c r="AC1497" s="147">
        <f>IF(AND($I1497="Si",L1497=1),1,IF(AND($I1497="Fisico",L1497=1),1,IF(AND(L1497=1,$I1497="Electronico"),2,IF(L1497=1,VLOOKUP($C1497&amp;"|"&amp;$B1497&amp;"|"&amp;$D1497,Empresas!$C$6:$CC$92,$G1497+6+1,0),0))))</f>
        <v>0</v>
      </c>
      <c r="AD1497" s="147">
        <f>IF(AND($I1497="Si",M1497=1),1,IF(AND($I1497="Fisico",M1497=1),1,IF(AND(M1497=1,$I1497="Electronico"),2,IF(M1497=1,VLOOKUP($C1497&amp;"|"&amp;$B1497&amp;"|"&amp;$D1497,Empresas!$C$6:$CC$92,$G1497+6+1,0),0))))</f>
        <v>0</v>
      </c>
      <c r="AE1497" s="147">
        <f>IF(AND($I1497="Si",N1497=1),1,IF(AND($I1497="Fisico",N1497=1),1,IF(AND(N1497=1,$I1497="Electronico"),2,IF(N1497=1,VLOOKUP($C1497&amp;"|"&amp;$B1497&amp;"|"&amp;$D1497,Empresas!$C$6:$CC$92,$G1497+6+1,0),0))))</f>
        <v>0</v>
      </c>
      <c r="AF1497" s="147">
        <f>IF(AND($I1497="Si",O1497=1),1,IF(AND($I1497="Fisico",O1497=1),1,IF(AND(O1497=1,$I1497="Electronico"),2,IF(O1497=1,VLOOKUP($C1497&amp;"|"&amp;$B1497&amp;"|"&amp;$D1497,Empresas!$C$6:$CC$92,$G1497+6+1,0),0))))</f>
        <v>0</v>
      </c>
      <c r="AG1497" s="147">
        <f>IF(AND($I1497="Si",P1497=1),1,IF(AND($I1497="Fisico",P1497=1),1,IF(AND(P1497=1,$I1497="Electronico"),2,IF(P1497=1,VLOOKUP($C1497&amp;"|"&amp;$B1497&amp;"|"&amp;$D1497,Empresas!$C$6:$CC$92,$G1497+6+1,0),0))))</f>
        <v>0</v>
      </c>
      <c r="AH1497" s="147">
        <f>IF(AND($I1497="Si",Q1497=1),1,IF(AND($I1497="Fisico",Q1497=1),1,IF(AND(Q1497=1,$I1497="Electronico"),2,IF(Q1497=1,VLOOKUP($C1497&amp;"|"&amp;$B1497&amp;"|"&amp;$D1497,Empresas!$C$6:$CC$92,$G1497+6+1,0),0))))</f>
        <v>0</v>
      </c>
      <c r="AI1497" s="147">
        <f>IF(AND($I1497="Si",R1497=1),1,IF(AND($I1497="Fisico",R1497=1),1,IF(AND(R1497=1,$I1497="Electronico"),2,IF(R1497=1,VLOOKUP($C1497&amp;"|"&amp;$B1497&amp;"|"&amp;$D1497,Empresas!$C$6:$CC$92,$G1497+6+1,0),0))))</f>
        <v>0</v>
      </c>
      <c r="AJ1497" s="147">
        <f>IF(AND($I1497="Si",S1497=1),1,IF(AND($I1497="Fisico",S1497=1),1,IF(AND(S1497=1,$I1497="Electronico"),2,IF(S1497=1,VLOOKUP($C1497&amp;"|"&amp;$B1497&amp;"|"&amp;$D1497,Empresas!$C$6:$CC$92,$G1497+6+1,0),0))))</f>
        <v>0</v>
      </c>
      <c r="AK1497" s="147">
        <f>IF(AND($I1497="Si",T1497=1),1,IF(AND($I1497="Fisico",T1497=1),1,IF(AND(T1497=1,$I1497="Electronico"),2,IF(T1497=1,VLOOKUP($C1497&amp;"|"&amp;$B1497&amp;"|"&amp;$D1497,Empresas!$C$6:$CC$92,$G1497+6+1,0),0))))</f>
        <v>0</v>
      </c>
      <c r="AL1497" s="147">
        <f>IF(AND($I1497="Si",U1497=1),1,IF(AND($I1497="Fisico",U1497=1),1,IF(AND(U1497=1,$I1497="Electronico"),2,IF(U1497=1,VLOOKUP($C1497&amp;"|"&amp;$B1497&amp;"|"&amp;$D1497,Empresas!$C$6:$CC$92,$G1497+6+1,0),0))))</f>
        <v>0</v>
      </c>
      <c r="AM1497" s="149">
        <f t="shared" si="244"/>
        <v>0</v>
      </c>
      <c r="AN1497" s="149">
        <f t="shared" si="245"/>
        <v>0</v>
      </c>
      <c r="AO1497" s="152">
        <f t="shared" si="246"/>
        <v>0</v>
      </c>
    </row>
    <row r="1498" spans="1:41" x14ac:dyDescent="0.25">
      <c r="A1498" s="143" t="str">
        <f>VLOOKUP(D1498,Empresas!$D$7:$F$91,3,0)</f>
        <v>Omar</v>
      </c>
      <c r="B1498" s="144" t="str">
        <f>VLOOKUP(D1498,Empresas!$D$7:$G$91,4,0)</f>
        <v>Marisol</v>
      </c>
      <c r="C1498" s="144" t="s">
        <v>544</v>
      </c>
      <c r="D1498" s="144" t="s">
        <v>276</v>
      </c>
      <c r="E1498" s="144" t="str">
        <f>VLOOKUP(D1498,Empresas!$D$7:$E$92,2,0)</f>
        <v>CASA MEZCAL</v>
      </c>
      <c r="F1498" s="144" t="s">
        <v>183</v>
      </c>
      <c r="G1498" s="145">
        <f>+Empresas!$BR$2</f>
        <v>62</v>
      </c>
      <c r="H1498" s="145" t="str">
        <f>VLOOKUP(D1498,Empresas!$D$6:$L$92,7,0)</f>
        <v>Mensual</v>
      </c>
      <c r="I1498" s="144" t="str">
        <f>VLOOKUP(VLOOKUP(D1498&amp;"|"&amp;B1498,Empresas!$I$7:$CB$92,G1498,0),Tablas!$A$13:$B$14,2,0)</f>
        <v>Si</v>
      </c>
      <c r="J1498" s="78">
        <v>1</v>
      </c>
      <c r="K1498" s="78">
        <v>1</v>
      </c>
      <c r="L1498" s="78">
        <v>1</v>
      </c>
      <c r="M1498" s="78">
        <v>1</v>
      </c>
      <c r="N1498" s="78">
        <v>1</v>
      </c>
      <c r="O1498" s="78">
        <v>1</v>
      </c>
      <c r="P1498" s="78">
        <v>1</v>
      </c>
      <c r="Q1498" s="78">
        <v>1</v>
      </c>
      <c r="R1498" s="78"/>
      <c r="S1498" s="78"/>
      <c r="T1498" s="78"/>
      <c r="U1498" s="78"/>
      <c r="V1498" s="78" t="str">
        <f>VLOOKUP(D1498,Empresas!$D$7:$CF$91,81,0)</f>
        <v>A</v>
      </c>
      <c r="W1498" s="78" t="str">
        <f>VLOOKUP(D1498,Empresas!$D$7:$M$91,10,0)</f>
        <v>General</v>
      </c>
      <c r="X1498" s="69" t="str">
        <f t="shared" si="242"/>
        <v>SI</v>
      </c>
      <c r="Y1498" s="153" t="str">
        <f t="shared" si="243"/>
        <v>Si aplica</v>
      </c>
      <c r="Z1498" s="147">
        <f>IF(Y1498="No aplica",0,IF(I1498="no",0,IF(I1498="No aplica",0,IF(I1498="Si",1,IF(I1498="Fisico",1,IF(I1498="Electronico",2,VLOOKUP(C1498&amp;"|"&amp;B1498&amp;"|"&amp;D1498,Empresas!$C$6:$CC$92,G1498+6+1,0)))))))</f>
        <v>1</v>
      </c>
      <c r="AA1498" s="147">
        <f>IF(AND($I1498="Si",J1498=1),1,IF(AND($I1498="Fisico",J1498=1),1,IF(AND(J1498=1,$I1498="Electronico"),2,IF(J1498=1,VLOOKUP($C1498&amp;"|"&amp;$B1498&amp;"|"&amp;$D1498,Empresas!$C$6:$CC$92,$G1498+6+1,0),0))))</f>
        <v>1</v>
      </c>
      <c r="AB1498" s="147">
        <f>IF(AND($I1498="Si",K1498=1),1,IF(AND($I1498="Fisico",K1498=1),1,IF(AND(K1498=1,$I1498="Electronico"),2,IF(K1498=1,VLOOKUP($C1498&amp;"|"&amp;$B1498&amp;"|"&amp;$D1498,Empresas!$C$6:$CC$92,$G1498+6+1,0),0))))</f>
        <v>1</v>
      </c>
      <c r="AC1498" s="147">
        <f>IF(AND($I1498="Si",L1498=1),1,IF(AND($I1498="Fisico",L1498=1),1,IF(AND(L1498=1,$I1498="Electronico"),2,IF(L1498=1,VLOOKUP($C1498&amp;"|"&amp;$B1498&amp;"|"&amp;$D1498,Empresas!$C$6:$CC$92,$G1498+6+1,0),0))))</f>
        <v>1</v>
      </c>
      <c r="AD1498" s="147">
        <f>IF(AND($I1498="Si",M1498=1),1,IF(AND($I1498="Fisico",M1498=1),1,IF(AND(M1498=1,$I1498="Electronico"),2,IF(M1498=1,VLOOKUP($C1498&amp;"|"&amp;$B1498&amp;"|"&amp;$D1498,Empresas!$C$6:$CC$92,$G1498+6+1,0),0))))</f>
        <v>1</v>
      </c>
      <c r="AE1498" s="147">
        <f>IF(AND($I1498="Si",N1498=1),1,IF(AND($I1498="Fisico",N1498=1),1,IF(AND(N1498=1,$I1498="Electronico"),2,IF(N1498=1,VLOOKUP($C1498&amp;"|"&amp;$B1498&amp;"|"&amp;$D1498,Empresas!$C$6:$CC$92,$G1498+6+1,0),0))))</f>
        <v>1</v>
      </c>
      <c r="AF1498" s="147">
        <f>IF(AND($I1498="Si",O1498=1),1,IF(AND($I1498="Fisico",O1498=1),1,IF(AND(O1498=1,$I1498="Electronico"),2,IF(O1498=1,VLOOKUP($C1498&amp;"|"&amp;$B1498&amp;"|"&amp;$D1498,Empresas!$C$6:$CC$92,$G1498+6+1,0),0))))</f>
        <v>1</v>
      </c>
      <c r="AG1498" s="147">
        <f>IF(AND($I1498="Si",P1498=1),1,IF(AND($I1498="Fisico",P1498=1),1,IF(AND(P1498=1,$I1498="Electronico"),2,IF(P1498=1,VLOOKUP($C1498&amp;"|"&amp;$B1498&amp;"|"&amp;$D1498,Empresas!$C$6:$CC$92,$G1498+6+1,0),0))))</f>
        <v>1</v>
      </c>
      <c r="AH1498" s="147">
        <f>IF(AND($I1498="Si",Q1498=1),1,IF(AND($I1498="Fisico",Q1498=1),1,IF(AND(Q1498=1,$I1498="Electronico"),2,IF(Q1498=1,VLOOKUP($C1498&amp;"|"&amp;$B1498&amp;"|"&amp;$D1498,Empresas!$C$6:$CC$92,$G1498+6+1,0),0))))</f>
        <v>1</v>
      </c>
      <c r="AI1498" s="147">
        <f>IF(AND($I1498="Si",R1498=1),1,IF(AND($I1498="Fisico",R1498=1),1,IF(AND(R1498=1,$I1498="Electronico"),2,IF(R1498=1,VLOOKUP($C1498&amp;"|"&amp;$B1498&amp;"|"&amp;$D1498,Empresas!$C$6:$CC$92,$G1498+6+1,0),0))))</f>
        <v>0</v>
      </c>
      <c r="AJ1498" s="147">
        <f>IF(AND($I1498="Si",S1498=1),1,IF(AND($I1498="Fisico",S1498=1),1,IF(AND(S1498=1,$I1498="Electronico"),2,IF(S1498=1,VLOOKUP($C1498&amp;"|"&amp;$B1498&amp;"|"&amp;$D1498,Empresas!$C$6:$CC$92,$G1498+6+1,0),0))))</f>
        <v>0</v>
      </c>
      <c r="AK1498" s="147">
        <f>IF(AND($I1498="Si",T1498=1),1,IF(AND($I1498="Fisico",T1498=1),1,IF(AND(T1498=1,$I1498="Electronico"),2,IF(T1498=1,VLOOKUP($C1498&amp;"|"&amp;$B1498&amp;"|"&amp;$D1498,Empresas!$C$6:$CC$92,$G1498+6+1,0),0))))</f>
        <v>0</v>
      </c>
      <c r="AL1498" s="147">
        <f>IF(AND($I1498="Si",U1498=1),1,IF(AND($I1498="Fisico",U1498=1),1,IF(AND(U1498=1,$I1498="Electronico"),2,IF(U1498=1,VLOOKUP($C1498&amp;"|"&amp;$B1498&amp;"|"&amp;$D1498,Empresas!$C$6:$CC$92,$G1498+6+1,0),0))))</f>
        <v>0</v>
      </c>
      <c r="AM1498" s="149">
        <f t="shared" si="244"/>
        <v>8</v>
      </c>
      <c r="AN1498" s="149">
        <f t="shared" si="245"/>
        <v>8</v>
      </c>
      <c r="AO1498" s="152">
        <f t="shared" si="246"/>
        <v>1</v>
      </c>
    </row>
    <row r="1499" spans="1:41" x14ac:dyDescent="0.25">
      <c r="A1499" s="143" t="str">
        <f>VLOOKUP(D1499,Empresas!$D$7:$F$91,3,0)</f>
        <v>Omar</v>
      </c>
      <c r="B1499" s="144" t="str">
        <f>VLOOKUP(D1499,Empresas!$D$7:$G$91,4,0)</f>
        <v>Marisol</v>
      </c>
      <c r="C1499" s="144" t="s">
        <v>544</v>
      </c>
      <c r="D1499" s="144" t="s">
        <v>276</v>
      </c>
      <c r="E1499" s="144" t="str">
        <f>VLOOKUP(D1499,Empresas!$D$7:$E$92,2,0)</f>
        <v>CASA MEZCAL</v>
      </c>
      <c r="F1499" s="144" t="s">
        <v>184</v>
      </c>
      <c r="G1499" s="145">
        <f>+G1498+1</f>
        <v>63</v>
      </c>
      <c r="H1499" s="145" t="str">
        <f>VLOOKUP(D1499,Empresas!$D$6:$L$92,7,0)</f>
        <v>Mensual</v>
      </c>
      <c r="I1499" s="144" t="str">
        <f>VLOOKUP(VLOOKUP(D1499&amp;"|"&amp;B1499,Empresas!$I$7:$CB$92,G1499,0),Tablas!$A$13:$B$14,2,0)</f>
        <v>Si</v>
      </c>
      <c r="J1499" s="78">
        <v>1</v>
      </c>
      <c r="K1499" s="78">
        <v>1</v>
      </c>
      <c r="L1499" s="78">
        <v>1</v>
      </c>
      <c r="M1499" s="78">
        <v>1</v>
      </c>
      <c r="N1499" s="78">
        <v>1</v>
      </c>
      <c r="O1499" s="78">
        <v>1</v>
      </c>
      <c r="P1499" s="78">
        <v>1</v>
      </c>
      <c r="Q1499" s="78">
        <v>1</v>
      </c>
      <c r="R1499" s="78"/>
      <c r="S1499" s="78"/>
      <c r="T1499" s="78"/>
      <c r="U1499" s="78"/>
      <c r="V1499" s="78" t="str">
        <f>VLOOKUP(D1499,Empresas!$D$7:$CF$91,81,0)</f>
        <v>A</v>
      </c>
      <c r="W1499" s="78" t="str">
        <f>VLOOKUP(D1499,Empresas!$D$7:$M$91,10,0)</f>
        <v>General</v>
      </c>
      <c r="X1499" s="69" t="str">
        <f t="shared" si="242"/>
        <v>SI</v>
      </c>
      <c r="Y1499" s="153" t="str">
        <f t="shared" si="243"/>
        <v>Si aplica</v>
      </c>
      <c r="Z1499" s="147">
        <f>IF(Y1499="No aplica",0,IF(I1499="no",0,IF(I1499="No aplica",0,IF(I1499="Si",1,IF(I1499="Fisico",1,IF(I1499="Electronico",2,VLOOKUP(C1499&amp;"|"&amp;B1499&amp;"|"&amp;D1499,Empresas!$C$6:$CC$92,G1499+6+1,0)))))))</f>
        <v>1</v>
      </c>
      <c r="AA1499" s="147">
        <f>IF(AND($I1499="Si",J1499=1),1,IF(AND($I1499="Fisico",J1499=1),1,IF(AND(J1499=1,$I1499="Electronico"),2,IF(J1499=1,VLOOKUP($C1499&amp;"|"&amp;$B1499&amp;"|"&amp;$D1499,Empresas!$C$6:$CC$92,$G1499+6+1,0),0))))</f>
        <v>1</v>
      </c>
      <c r="AB1499" s="147">
        <f>IF(AND($I1499="Si",K1499=1),1,IF(AND($I1499="Fisico",K1499=1),1,IF(AND(K1499=1,$I1499="Electronico"),2,IF(K1499=1,VLOOKUP($C1499&amp;"|"&amp;$B1499&amp;"|"&amp;$D1499,Empresas!$C$6:$CC$92,$G1499+6+1,0),0))))</f>
        <v>1</v>
      </c>
      <c r="AC1499" s="147">
        <f>IF(AND($I1499="Si",L1499=1),1,IF(AND($I1499="Fisico",L1499=1),1,IF(AND(L1499=1,$I1499="Electronico"),2,IF(L1499=1,VLOOKUP($C1499&amp;"|"&amp;$B1499&amp;"|"&amp;$D1499,Empresas!$C$6:$CC$92,$G1499+6+1,0),0))))</f>
        <v>1</v>
      </c>
      <c r="AD1499" s="147">
        <f>IF(AND($I1499="Si",M1499=1),1,IF(AND($I1499="Fisico",M1499=1),1,IF(AND(M1499=1,$I1499="Electronico"),2,IF(M1499=1,VLOOKUP($C1499&amp;"|"&amp;$B1499&amp;"|"&amp;$D1499,Empresas!$C$6:$CC$92,$G1499+6+1,0),0))))</f>
        <v>1</v>
      </c>
      <c r="AE1499" s="147">
        <f>IF(AND($I1499="Si",N1499=1),1,IF(AND($I1499="Fisico",N1499=1),1,IF(AND(N1499=1,$I1499="Electronico"),2,IF(N1499=1,VLOOKUP($C1499&amp;"|"&amp;$B1499&amp;"|"&amp;$D1499,Empresas!$C$6:$CC$92,$G1499+6+1,0),0))))</f>
        <v>1</v>
      </c>
      <c r="AF1499" s="147">
        <f>IF(AND($I1499="Si",O1499=1),1,IF(AND($I1499="Fisico",O1499=1),1,IF(AND(O1499=1,$I1499="Electronico"),2,IF(O1499=1,VLOOKUP($C1499&amp;"|"&amp;$B1499&amp;"|"&amp;$D1499,Empresas!$C$6:$CC$92,$G1499+6+1,0),0))))</f>
        <v>1</v>
      </c>
      <c r="AG1499" s="147">
        <f>IF(AND($I1499="Si",P1499=1),1,IF(AND($I1499="Fisico",P1499=1),1,IF(AND(P1499=1,$I1499="Electronico"),2,IF(P1499=1,VLOOKUP($C1499&amp;"|"&amp;$B1499&amp;"|"&amp;$D1499,Empresas!$C$6:$CC$92,$G1499+6+1,0),0))))</f>
        <v>1</v>
      </c>
      <c r="AH1499" s="147">
        <f>IF(AND($I1499="Si",Q1499=1),1,IF(AND($I1499="Fisico",Q1499=1),1,IF(AND(Q1499=1,$I1499="Electronico"),2,IF(Q1499=1,VLOOKUP($C1499&amp;"|"&amp;$B1499&amp;"|"&amp;$D1499,Empresas!$C$6:$CC$92,$G1499+6+1,0),0))))</f>
        <v>1</v>
      </c>
      <c r="AI1499" s="147">
        <f>IF(AND($I1499="Si",R1499=1),1,IF(AND($I1499="Fisico",R1499=1),1,IF(AND(R1499=1,$I1499="Electronico"),2,IF(R1499=1,VLOOKUP($C1499&amp;"|"&amp;$B1499&amp;"|"&amp;$D1499,Empresas!$C$6:$CC$92,$G1499+6+1,0),0))))</f>
        <v>0</v>
      </c>
      <c r="AJ1499" s="147">
        <f>IF(AND($I1499="Si",S1499=1),1,IF(AND($I1499="Fisico",S1499=1),1,IF(AND(S1499=1,$I1499="Electronico"),2,IF(S1499=1,VLOOKUP($C1499&amp;"|"&amp;$B1499&amp;"|"&amp;$D1499,Empresas!$C$6:$CC$92,$G1499+6+1,0),0))))</f>
        <v>0</v>
      </c>
      <c r="AK1499" s="147">
        <f>IF(AND($I1499="Si",T1499=1),1,IF(AND($I1499="Fisico",T1499=1),1,IF(AND(T1499=1,$I1499="Electronico"),2,IF(T1499=1,VLOOKUP($C1499&amp;"|"&amp;$B1499&amp;"|"&amp;$D1499,Empresas!$C$6:$CC$92,$G1499+6+1,0),0))))</f>
        <v>0</v>
      </c>
      <c r="AL1499" s="147">
        <f>IF(AND($I1499="Si",U1499=1),1,IF(AND($I1499="Fisico",U1499=1),1,IF(AND(U1499=1,$I1499="Electronico"),2,IF(U1499=1,VLOOKUP($C1499&amp;"|"&amp;$B1499&amp;"|"&amp;$D1499,Empresas!$C$6:$CC$92,$G1499+6+1,0),0))))</f>
        <v>0</v>
      </c>
      <c r="AM1499" s="149">
        <f t="shared" si="244"/>
        <v>8</v>
      </c>
      <c r="AN1499" s="149">
        <f t="shared" si="245"/>
        <v>8</v>
      </c>
      <c r="AO1499" s="152">
        <f t="shared" si="246"/>
        <v>1</v>
      </c>
    </row>
    <row r="1500" spans="1:41" x14ac:dyDescent="0.25">
      <c r="A1500" s="143" t="str">
        <f>VLOOKUP(D1500,Empresas!$D$7:$F$91,3,0)</f>
        <v>Omar</v>
      </c>
      <c r="B1500" s="144" t="str">
        <f>VLOOKUP(D1500,Empresas!$D$7:$G$91,4,0)</f>
        <v>Marisol</v>
      </c>
      <c r="C1500" s="144" t="s">
        <v>544</v>
      </c>
      <c r="D1500" s="144" t="s">
        <v>276</v>
      </c>
      <c r="E1500" s="144" t="str">
        <f>VLOOKUP(D1500,Empresas!$D$7:$E$92,2,0)</f>
        <v>CASA MEZCAL</v>
      </c>
      <c r="F1500" s="144" t="s">
        <v>185</v>
      </c>
      <c r="G1500" s="145">
        <f t="shared" ref="G1500:G1507" si="248">+G1499+1</f>
        <v>64</v>
      </c>
      <c r="H1500" s="145" t="str">
        <f>VLOOKUP(D1500,Empresas!$D$6:$L$92,7,0)</f>
        <v>Mensual</v>
      </c>
      <c r="I1500" s="144" t="str">
        <f>VLOOKUP(VLOOKUP(D1500&amp;"|"&amp;B1500,Empresas!$I$7:$CB$92,G1500,0),Tablas!$A$13:$B$14,2,0)</f>
        <v>No</v>
      </c>
      <c r="J1500" s="78"/>
      <c r="K1500" s="78"/>
      <c r="L1500" s="78"/>
      <c r="M1500" s="78"/>
      <c r="N1500" s="78"/>
      <c r="O1500" s="78"/>
      <c r="P1500" s="78"/>
      <c r="Q1500" s="78"/>
      <c r="R1500" s="78"/>
      <c r="S1500" s="78"/>
      <c r="T1500" s="78"/>
      <c r="U1500" s="78"/>
      <c r="V1500" s="78" t="str">
        <f>VLOOKUP(D1500,Empresas!$D$7:$CF$91,81,0)</f>
        <v>A</v>
      </c>
      <c r="W1500" s="78" t="str">
        <f>VLOOKUP(D1500,Empresas!$D$7:$M$91,10,0)</f>
        <v>General</v>
      </c>
      <c r="X1500" s="69" t="str">
        <f t="shared" si="242"/>
        <v>SI</v>
      </c>
      <c r="Y1500" s="153" t="str">
        <f t="shared" si="243"/>
        <v>No aplica</v>
      </c>
      <c r="Z1500" s="147">
        <f>IF(Y1500="No aplica",0,IF(I1500="no",0,IF(I1500="No aplica",0,IF(I1500="Si",1,IF(I1500="Fisico",1,IF(I1500="Electronico",2,VLOOKUP(C1500&amp;"|"&amp;B1500&amp;"|"&amp;D1500,Empresas!$C$6:$CC$92,G1500+6+1,0)))))))</f>
        <v>0</v>
      </c>
      <c r="AA1500" s="147">
        <f>IF(AND($I1500="Si",J1500=1),1,IF(AND($I1500="Fisico",J1500=1),1,IF(AND(J1500=1,$I1500="Electronico"),2,IF(J1500=1,VLOOKUP($C1500&amp;"|"&amp;$B1500&amp;"|"&amp;$D1500,Empresas!$C$6:$CC$92,$G1500+6+1,0),0))))</f>
        <v>0</v>
      </c>
      <c r="AB1500" s="147">
        <f>IF(AND($I1500="Si",K1500=1),1,IF(AND($I1500="Fisico",K1500=1),1,IF(AND(K1500=1,$I1500="Electronico"),2,IF(K1500=1,VLOOKUP($C1500&amp;"|"&amp;$B1500&amp;"|"&amp;$D1500,Empresas!$C$6:$CC$92,$G1500+6+1,0),0))))</f>
        <v>0</v>
      </c>
      <c r="AC1500" s="147">
        <f>IF(AND($I1500="Si",L1500=1),1,IF(AND($I1500="Fisico",L1500=1),1,IF(AND(L1500=1,$I1500="Electronico"),2,IF(L1500=1,VLOOKUP($C1500&amp;"|"&amp;$B1500&amp;"|"&amp;$D1500,Empresas!$C$6:$CC$92,$G1500+6+1,0),0))))</f>
        <v>0</v>
      </c>
      <c r="AD1500" s="147">
        <f>IF(AND($I1500="Si",M1500=1),1,IF(AND($I1500="Fisico",M1500=1),1,IF(AND(M1500=1,$I1500="Electronico"),2,IF(M1500=1,VLOOKUP($C1500&amp;"|"&amp;$B1500&amp;"|"&amp;$D1500,Empresas!$C$6:$CC$92,$G1500+6+1,0),0))))</f>
        <v>0</v>
      </c>
      <c r="AE1500" s="147">
        <f>IF(AND($I1500="Si",N1500=1),1,IF(AND($I1500="Fisico",N1500=1),1,IF(AND(N1500=1,$I1500="Electronico"),2,IF(N1500=1,VLOOKUP($C1500&amp;"|"&amp;$B1500&amp;"|"&amp;$D1500,Empresas!$C$6:$CC$92,$G1500+6+1,0),0))))</f>
        <v>0</v>
      </c>
      <c r="AF1500" s="147">
        <f>IF(AND($I1500="Si",O1500=1),1,IF(AND($I1500="Fisico",O1500=1),1,IF(AND(O1500=1,$I1500="Electronico"),2,IF(O1500=1,VLOOKUP($C1500&amp;"|"&amp;$B1500&amp;"|"&amp;$D1500,Empresas!$C$6:$CC$92,$G1500+6+1,0),0))))</f>
        <v>0</v>
      </c>
      <c r="AG1500" s="147">
        <f>IF(AND($I1500="Si",P1500=1),1,IF(AND($I1500="Fisico",P1500=1),1,IF(AND(P1500=1,$I1500="Electronico"),2,IF(P1500=1,VLOOKUP($C1500&amp;"|"&amp;$B1500&amp;"|"&amp;$D1500,Empresas!$C$6:$CC$92,$G1500+6+1,0),0))))</f>
        <v>0</v>
      </c>
      <c r="AH1500" s="147">
        <f>IF(AND($I1500="Si",Q1500=1),1,IF(AND($I1500="Fisico",Q1500=1),1,IF(AND(Q1500=1,$I1500="Electronico"),2,IF(Q1500=1,VLOOKUP($C1500&amp;"|"&amp;$B1500&amp;"|"&amp;$D1500,Empresas!$C$6:$CC$92,$G1500+6+1,0),0))))</f>
        <v>0</v>
      </c>
      <c r="AI1500" s="147">
        <f>IF(AND($I1500="Si",R1500=1),1,IF(AND($I1500="Fisico",R1500=1),1,IF(AND(R1500=1,$I1500="Electronico"),2,IF(R1500=1,VLOOKUP($C1500&amp;"|"&amp;$B1500&amp;"|"&amp;$D1500,Empresas!$C$6:$CC$92,$G1500+6+1,0),0))))</f>
        <v>0</v>
      </c>
      <c r="AJ1500" s="147">
        <f>IF(AND($I1500="Si",S1500=1),1,IF(AND($I1500="Fisico",S1500=1),1,IF(AND(S1500=1,$I1500="Electronico"),2,IF(S1500=1,VLOOKUP($C1500&amp;"|"&amp;$B1500&amp;"|"&amp;$D1500,Empresas!$C$6:$CC$92,$G1500+6+1,0),0))))</f>
        <v>0</v>
      </c>
      <c r="AK1500" s="147">
        <f>IF(AND($I1500="Si",T1500=1),1,IF(AND($I1500="Fisico",T1500=1),1,IF(AND(T1500=1,$I1500="Electronico"),2,IF(T1500=1,VLOOKUP($C1500&amp;"|"&amp;$B1500&amp;"|"&amp;$D1500,Empresas!$C$6:$CC$92,$G1500+6+1,0),0))))</f>
        <v>0</v>
      </c>
      <c r="AL1500" s="147">
        <f>IF(AND($I1500="Si",U1500=1),1,IF(AND($I1500="Fisico",U1500=1),1,IF(AND(U1500=1,$I1500="Electronico"),2,IF(U1500=1,VLOOKUP($C1500&amp;"|"&amp;$B1500&amp;"|"&amp;$D1500,Empresas!$C$6:$CC$92,$G1500+6+1,0),0))))</f>
        <v>0</v>
      </c>
      <c r="AM1500" s="149">
        <f t="shared" si="244"/>
        <v>0</v>
      </c>
      <c r="AN1500" s="149">
        <f t="shared" si="245"/>
        <v>0</v>
      </c>
      <c r="AO1500" s="152">
        <f t="shared" si="246"/>
        <v>0</v>
      </c>
    </row>
    <row r="1501" spans="1:41" x14ac:dyDescent="0.25">
      <c r="A1501" s="143" t="str">
        <f>VLOOKUP(D1501,Empresas!$D$7:$F$91,3,0)</f>
        <v>Omar</v>
      </c>
      <c r="B1501" s="144" t="str">
        <f>VLOOKUP(D1501,Empresas!$D$7:$G$91,4,0)</f>
        <v>Marisol</v>
      </c>
      <c r="C1501" s="144" t="s">
        <v>544</v>
      </c>
      <c r="D1501" s="144" t="s">
        <v>276</v>
      </c>
      <c r="E1501" s="144" t="str">
        <f>VLOOKUP(D1501,Empresas!$D$7:$E$92,2,0)</f>
        <v>CASA MEZCAL</v>
      </c>
      <c r="F1501" s="144" t="s">
        <v>186</v>
      </c>
      <c r="G1501" s="145">
        <f t="shared" si="248"/>
        <v>65</v>
      </c>
      <c r="H1501" s="145" t="str">
        <f>VLOOKUP(D1501,Empresas!$D$6:$L$92,7,0)</f>
        <v>Mensual</v>
      </c>
      <c r="I1501" s="144" t="str">
        <f>VLOOKUP(VLOOKUP(D1501&amp;"|"&amp;B1501,Empresas!$I$7:$CB$92,G1501,0),Tablas!$A$13:$B$14,2,0)</f>
        <v>No</v>
      </c>
      <c r="J1501" s="78"/>
      <c r="K1501" s="78"/>
      <c r="L1501" s="78"/>
      <c r="M1501" s="78"/>
      <c r="N1501" s="78"/>
      <c r="O1501" s="78"/>
      <c r="P1501" s="78"/>
      <c r="Q1501" s="78"/>
      <c r="R1501" s="78"/>
      <c r="S1501" s="78"/>
      <c r="T1501" s="78"/>
      <c r="U1501" s="78"/>
      <c r="V1501" s="78" t="str">
        <f>VLOOKUP(D1501,Empresas!$D$7:$CF$91,81,0)</f>
        <v>A</v>
      </c>
      <c r="W1501" s="78" t="str">
        <f>VLOOKUP(D1501,Empresas!$D$7:$M$91,10,0)</f>
        <v>General</v>
      </c>
      <c r="X1501" s="69" t="str">
        <f t="shared" si="242"/>
        <v>SI</v>
      </c>
      <c r="Y1501" s="153" t="str">
        <f t="shared" si="243"/>
        <v>No aplica</v>
      </c>
      <c r="Z1501" s="147">
        <f>IF(Y1501="No aplica",0,IF(I1501="no",0,IF(I1501="No aplica",0,IF(I1501="Si",1,IF(I1501="Fisico",1,IF(I1501="Electronico",2,VLOOKUP(C1501&amp;"|"&amp;B1501&amp;"|"&amp;D1501,Empresas!$C$6:$CC$92,G1501+6+1,0)))))))</f>
        <v>0</v>
      </c>
      <c r="AA1501" s="147">
        <f>IF(AND($I1501="Si",J1501=1),1,IF(AND($I1501="Fisico",J1501=1),1,IF(AND(J1501=1,$I1501="Electronico"),2,IF(J1501=1,VLOOKUP($C1501&amp;"|"&amp;$B1501&amp;"|"&amp;$D1501,Empresas!$C$6:$CC$92,$G1501+6+1,0),0))))</f>
        <v>0</v>
      </c>
      <c r="AB1501" s="147">
        <f>IF(AND($I1501="Si",K1501=1),1,IF(AND($I1501="Fisico",K1501=1),1,IF(AND(K1501=1,$I1501="Electronico"),2,IF(K1501=1,VLOOKUP($C1501&amp;"|"&amp;$B1501&amp;"|"&amp;$D1501,Empresas!$C$6:$CC$92,$G1501+6+1,0),0))))</f>
        <v>0</v>
      </c>
      <c r="AC1501" s="147">
        <f>IF(AND($I1501="Si",L1501=1),1,IF(AND($I1501="Fisico",L1501=1),1,IF(AND(L1501=1,$I1501="Electronico"),2,IF(L1501=1,VLOOKUP($C1501&amp;"|"&amp;$B1501&amp;"|"&amp;$D1501,Empresas!$C$6:$CC$92,$G1501+6+1,0),0))))</f>
        <v>0</v>
      </c>
      <c r="AD1501" s="147">
        <f>IF(AND($I1501="Si",M1501=1),1,IF(AND($I1501="Fisico",M1501=1),1,IF(AND(M1501=1,$I1501="Electronico"),2,IF(M1501=1,VLOOKUP($C1501&amp;"|"&amp;$B1501&amp;"|"&amp;$D1501,Empresas!$C$6:$CC$92,$G1501+6+1,0),0))))</f>
        <v>0</v>
      </c>
      <c r="AE1501" s="147">
        <f>IF(AND($I1501="Si",N1501=1),1,IF(AND($I1501="Fisico",N1501=1),1,IF(AND(N1501=1,$I1501="Electronico"),2,IF(N1501=1,VLOOKUP($C1501&amp;"|"&amp;$B1501&amp;"|"&amp;$D1501,Empresas!$C$6:$CC$92,$G1501+6+1,0),0))))</f>
        <v>0</v>
      </c>
      <c r="AF1501" s="147">
        <f>IF(AND($I1501="Si",O1501=1),1,IF(AND($I1501="Fisico",O1501=1),1,IF(AND(O1501=1,$I1501="Electronico"),2,IF(O1501=1,VLOOKUP($C1501&amp;"|"&amp;$B1501&amp;"|"&amp;$D1501,Empresas!$C$6:$CC$92,$G1501+6+1,0),0))))</f>
        <v>0</v>
      </c>
      <c r="AG1501" s="147">
        <f>IF(AND($I1501="Si",P1501=1),1,IF(AND($I1501="Fisico",P1501=1),1,IF(AND(P1501=1,$I1501="Electronico"),2,IF(P1501=1,VLOOKUP($C1501&amp;"|"&amp;$B1501&amp;"|"&amp;$D1501,Empresas!$C$6:$CC$92,$G1501+6+1,0),0))))</f>
        <v>0</v>
      </c>
      <c r="AH1501" s="147">
        <f>IF(AND($I1501="Si",Q1501=1),1,IF(AND($I1501="Fisico",Q1501=1),1,IF(AND(Q1501=1,$I1501="Electronico"),2,IF(Q1501=1,VLOOKUP($C1501&amp;"|"&amp;$B1501&amp;"|"&amp;$D1501,Empresas!$C$6:$CC$92,$G1501+6+1,0),0))))</f>
        <v>0</v>
      </c>
      <c r="AI1501" s="147">
        <f>IF(AND($I1501="Si",R1501=1),1,IF(AND($I1501="Fisico",R1501=1),1,IF(AND(R1501=1,$I1501="Electronico"),2,IF(R1501=1,VLOOKUP($C1501&amp;"|"&amp;$B1501&amp;"|"&amp;$D1501,Empresas!$C$6:$CC$92,$G1501+6+1,0),0))))</f>
        <v>0</v>
      </c>
      <c r="AJ1501" s="147">
        <f>IF(AND($I1501="Si",S1501=1),1,IF(AND($I1501="Fisico",S1501=1),1,IF(AND(S1501=1,$I1501="Electronico"),2,IF(S1501=1,VLOOKUP($C1501&amp;"|"&amp;$B1501&amp;"|"&amp;$D1501,Empresas!$C$6:$CC$92,$G1501+6+1,0),0))))</f>
        <v>0</v>
      </c>
      <c r="AK1501" s="147">
        <f>IF(AND($I1501="Si",T1501=1),1,IF(AND($I1501="Fisico",T1501=1),1,IF(AND(T1501=1,$I1501="Electronico"),2,IF(T1501=1,VLOOKUP($C1501&amp;"|"&amp;$B1501&amp;"|"&amp;$D1501,Empresas!$C$6:$CC$92,$G1501+6+1,0),0))))</f>
        <v>0</v>
      </c>
      <c r="AL1501" s="147">
        <f>IF(AND($I1501="Si",U1501=1),1,IF(AND($I1501="Fisico",U1501=1),1,IF(AND(U1501=1,$I1501="Electronico"),2,IF(U1501=1,VLOOKUP($C1501&amp;"|"&amp;$B1501&amp;"|"&amp;$D1501,Empresas!$C$6:$CC$92,$G1501+6+1,0),0))))</f>
        <v>0</v>
      </c>
      <c r="AM1501" s="149">
        <f t="shared" si="244"/>
        <v>0</v>
      </c>
      <c r="AN1501" s="149">
        <f t="shared" si="245"/>
        <v>0</v>
      </c>
      <c r="AO1501" s="152">
        <f t="shared" si="246"/>
        <v>0</v>
      </c>
    </row>
    <row r="1502" spans="1:41" x14ac:dyDescent="0.25">
      <c r="A1502" s="143" t="str">
        <f>VLOOKUP(D1502,Empresas!$D$7:$F$91,3,0)</f>
        <v>Omar</v>
      </c>
      <c r="B1502" s="144" t="str">
        <f>VLOOKUP(D1502,Empresas!$D$7:$G$91,4,0)</f>
        <v>Marisol</v>
      </c>
      <c r="C1502" s="144" t="s">
        <v>544</v>
      </c>
      <c r="D1502" s="144" t="s">
        <v>276</v>
      </c>
      <c r="E1502" s="144" t="str">
        <f>VLOOKUP(D1502,Empresas!$D$7:$E$92,2,0)</f>
        <v>CASA MEZCAL</v>
      </c>
      <c r="F1502" s="144" t="s">
        <v>187</v>
      </c>
      <c r="G1502" s="145">
        <f t="shared" si="248"/>
        <v>66</v>
      </c>
      <c r="H1502" s="145" t="str">
        <f>VLOOKUP(D1502,Empresas!$D$6:$L$92,7,0)</f>
        <v>Mensual</v>
      </c>
      <c r="I1502" s="144" t="str">
        <f>VLOOKUP(VLOOKUP(D1502&amp;"|"&amp;B1502,Empresas!$I$7:$CB$92,G1502,0),Tablas!$A$13:$B$14,2,0)</f>
        <v>Si</v>
      </c>
      <c r="J1502" s="78">
        <v>1</v>
      </c>
      <c r="K1502" s="78">
        <v>1</v>
      </c>
      <c r="L1502" s="78">
        <v>1</v>
      </c>
      <c r="M1502" s="78">
        <v>1</v>
      </c>
      <c r="N1502" s="78">
        <v>1</v>
      </c>
      <c r="O1502" s="78">
        <v>1</v>
      </c>
      <c r="P1502" s="78">
        <v>1</v>
      </c>
      <c r="Q1502" s="78">
        <v>1</v>
      </c>
      <c r="R1502" s="78"/>
      <c r="S1502" s="78"/>
      <c r="T1502" s="78"/>
      <c r="U1502" s="78"/>
      <c r="V1502" s="78" t="str">
        <f>VLOOKUP(D1502,Empresas!$D$7:$CF$91,81,0)</f>
        <v>A</v>
      </c>
      <c r="W1502" s="78" t="str">
        <f>VLOOKUP(D1502,Empresas!$D$7:$M$91,10,0)</f>
        <v>General</v>
      </c>
      <c r="X1502" s="69" t="str">
        <f t="shared" si="242"/>
        <v>SI</v>
      </c>
      <c r="Y1502" s="153" t="str">
        <f t="shared" si="243"/>
        <v>Si aplica</v>
      </c>
      <c r="Z1502" s="147">
        <f>IF(Y1502="No aplica",0,IF(I1502="no",0,IF(I1502="No aplica",0,IF(I1502="Si",1,IF(I1502="Fisico",1,IF(I1502="Electronico",2,VLOOKUP(C1502&amp;"|"&amp;B1502&amp;"|"&amp;D1502,Empresas!$C$6:$CC$92,G1502+6+1,0)))))))</f>
        <v>1</v>
      </c>
      <c r="AA1502" s="147">
        <f>IF(AND($I1502="Si",J1502=1),1,IF(AND($I1502="Fisico",J1502=1),1,IF(AND(J1502=1,$I1502="Electronico"),2,IF(J1502=1,VLOOKUP($C1502&amp;"|"&amp;$B1502&amp;"|"&amp;$D1502,Empresas!$C$6:$CC$92,$G1502+6+1,0),0))))</f>
        <v>1</v>
      </c>
      <c r="AB1502" s="147">
        <f>IF(AND($I1502="Si",K1502=1),1,IF(AND($I1502="Fisico",K1502=1),1,IF(AND(K1502=1,$I1502="Electronico"),2,IF(K1502=1,VLOOKUP($C1502&amp;"|"&amp;$B1502&amp;"|"&amp;$D1502,Empresas!$C$6:$CC$92,$G1502+6+1,0),0))))</f>
        <v>1</v>
      </c>
      <c r="AC1502" s="147">
        <f>IF(AND($I1502="Si",L1502=1),1,IF(AND($I1502="Fisico",L1502=1),1,IF(AND(L1502=1,$I1502="Electronico"),2,IF(L1502=1,VLOOKUP($C1502&amp;"|"&amp;$B1502&amp;"|"&amp;$D1502,Empresas!$C$6:$CC$92,$G1502+6+1,0),0))))</f>
        <v>1</v>
      </c>
      <c r="AD1502" s="147">
        <f>IF(AND($I1502="Si",M1502=1),1,IF(AND($I1502="Fisico",M1502=1),1,IF(AND(M1502=1,$I1502="Electronico"),2,IF(M1502=1,VLOOKUP($C1502&amp;"|"&amp;$B1502&amp;"|"&amp;$D1502,Empresas!$C$6:$CC$92,$G1502+6+1,0),0))))</f>
        <v>1</v>
      </c>
      <c r="AE1502" s="147">
        <f>IF(AND($I1502="Si",N1502=1),1,IF(AND($I1502="Fisico",N1502=1),1,IF(AND(N1502=1,$I1502="Electronico"),2,IF(N1502=1,VLOOKUP($C1502&amp;"|"&amp;$B1502&amp;"|"&amp;$D1502,Empresas!$C$6:$CC$92,$G1502+6+1,0),0))))</f>
        <v>1</v>
      </c>
      <c r="AF1502" s="147">
        <f>IF(AND($I1502="Si",O1502=1),1,IF(AND($I1502="Fisico",O1502=1),1,IF(AND(O1502=1,$I1502="Electronico"),2,IF(O1502=1,VLOOKUP($C1502&amp;"|"&amp;$B1502&amp;"|"&amp;$D1502,Empresas!$C$6:$CC$92,$G1502+6+1,0),0))))</f>
        <v>1</v>
      </c>
      <c r="AG1502" s="147">
        <f>IF(AND($I1502="Si",P1502=1),1,IF(AND($I1502="Fisico",P1502=1),1,IF(AND(P1502=1,$I1502="Electronico"),2,IF(P1502=1,VLOOKUP($C1502&amp;"|"&amp;$B1502&amp;"|"&amp;$D1502,Empresas!$C$6:$CC$92,$G1502+6+1,0),0))))</f>
        <v>1</v>
      </c>
      <c r="AH1502" s="147">
        <f>IF(AND($I1502="Si",Q1502=1),1,IF(AND($I1502="Fisico",Q1502=1),1,IF(AND(Q1502=1,$I1502="Electronico"),2,IF(Q1502=1,VLOOKUP($C1502&amp;"|"&amp;$B1502&amp;"|"&amp;$D1502,Empresas!$C$6:$CC$92,$G1502+6+1,0),0))))</f>
        <v>1</v>
      </c>
      <c r="AI1502" s="147">
        <f>IF(AND($I1502="Si",R1502=1),1,IF(AND($I1502="Fisico",R1502=1),1,IF(AND(R1502=1,$I1502="Electronico"),2,IF(R1502=1,VLOOKUP($C1502&amp;"|"&amp;$B1502&amp;"|"&amp;$D1502,Empresas!$C$6:$CC$92,$G1502+6+1,0),0))))</f>
        <v>0</v>
      </c>
      <c r="AJ1502" s="147">
        <f>IF(AND($I1502="Si",S1502=1),1,IF(AND($I1502="Fisico",S1502=1),1,IF(AND(S1502=1,$I1502="Electronico"),2,IF(S1502=1,VLOOKUP($C1502&amp;"|"&amp;$B1502&amp;"|"&amp;$D1502,Empresas!$C$6:$CC$92,$G1502+6+1,0),0))))</f>
        <v>0</v>
      </c>
      <c r="AK1502" s="147">
        <f>IF(AND($I1502="Si",T1502=1),1,IF(AND($I1502="Fisico",T1502=1),1,IF(AND(T1502=1,$I1502="Electronico"),2,IF(T1502=1,VLOOKUP($C1502&amp;"|"&amp;$B1502&amp;"|"&amp;$D1502,Empresas!$C$6:$CC$92,$G1502+6+1,0),0))))</f>
        <v>0</v>
      </c>
      <c r="AL1502" s="147">
        <f>IF(AND($I1502="Si",U1502=1),1,IF(AND($I1502="Fisico",U1502=1),1,IF(AND(U1502=1,$I1502="Electronico"),2,IF(U1502=1,VLOOKUP($C1502&amp;"|"&amp;$B1502&amp;"|"&amp;$D1502,Empresas!$C$6:$CC$92,$G1502+6+1,0),0))))</f>
        <v>0</v>
      </c>
      <c r="AM1502" s="149">
        <f t="shared" si="244"/>
        <v>8</v>
      </c>
      <c r="AN1502" s="149">
        <f t="shared" si="245"/>
        <v>8</v>
      </c>
      <c r="AO1502" s="152">
        <f t="shared" si="246"/>
        <v>1</v>
      </c>
    </row>
    <row r="1503" spans="1:41" x14ac:dyDescent="0.25">
      <c r="A1503" s="143" t="str">
        <f>VLOOKUP(D1503,Empresas!$D$7:$F$91,3,0)</f>
        <v>Omar</v>
      </c>
      <c r="B1503" s="144" t="str">
        <f>VLOOKUP(D1503,Empresas!$D$7:$G$91,4,0)</f>
        <v>Marisol</v>
      </c>
      <c r="C1503" s="144" t="s">
        <v>544</v>
      </c>
      <c r="D1503" s="144" t="s">
        <v>276</v>
      </c>
      <c r="E1503" s="144" t="str">
        <f>VLOOKUP(D1503,Empresas!$D$7:$E$92,2,0)</f>
        <v>CASA MEZCAL</v>
      </c>
      <c r="F1503" s="144" t="s">
        <v>188</v>
      </c>
      <c r="G1503" s="145">
        <f t="shared" si="248"/>
        <v>67</v>
      </c>
      <c r="H1503" s="145" t="str">
        <f>VLOOKUP(D1503,Empresas!$D$6:$L$92,7,0)</f>
        <v>Mensual</v>
      </c>
      <c r="I1503" s="144" t="str">
        <f>VLOOKUP(VLOOKUP(D1503&amp;"|"&amp;B1503,Empresas!$I$7:$CB$92,G1503,0),Tablas!$A$13:$B$14,2,0)</f>
        <v>No</v>
      </c>
      <c r="J1503" s="78"/>
      <c r="K1503" s="78"/>
      <c r="L1503" s="78"/>
      <c r="M1503" s="78"/>
      <c r="N1503" s="78"/>
      <c r="O1503" s="78"/>
      <c r="P1503" s="78"/>
      <c r="Q1503" s="78"/>
      <c r="R1503" s="78"/>
      <c r="S1503" s="78"/>
      <c r="T1503" s="78"/>
      <c r="U1503" s="78"/>
      <c r="V1503" s="78" t="str">
        <f>VLOOKUP(D1503,Empresas!$D$7:$CF$91,81,0)</f>
        <v>A</v>
      </c>
      <c r="W1503" s="78" t="str">
        <f>VLOOKUP(D1503,Empresas!$D$7:$M$91,10,0)</f>
        <v>General</v>
      </c>
      <c r="X1503" s="69" t="str">
        <f t="shared" si="242"/>
        <v>SI</v>
      </c>
      <c r="Y1503" s="153" t="str">
        <f t="shared" si="243"/>
        <v>No aplica</v>
      </c>
      <c r="Z1503" s="147">
        <f>IF(Y1503="No aplica",0,IF(I1503="no",0,IF(I1503="No aplica",0,IF(I1503="Si",1,IF(I1503="Fisico",1,IF(I1503="Electronico",2,VLOOKUP(C1503&amp;"|"&amp;B1503&amp;"|"&amp;D1503,Empresas!$C$6:$CC$92,G1503+6+1,0)))))))</f>
        <v>0</v>
      </c>
      <c r="AA1503" s="147">
        <f>IF(AND($I1503="Si",J1503=1),1,IF(AND($I1503="Fisico",J1503=1),1,IF(AND(J1503=1,$I1503="Electronico"),2,IF(J1503=1,VLOOKUP($C1503&amp;"|"&amp;$B1503&amp;"|"&amp;$D1503,Empresas!$C$6:$CC$92,$G1503+6+1,0),0))))</f>
        <v>0</v>
      </c>
      <c r="AB1503" s="147">
        <f>IF(AND($I1503="Si",K1503=1),1,IF(AND($I1503="Fisico",K1503=1),1,IF(AND(K1503=1,$I1503="Electronico"),2,IF(K1503=1,VLOOKUP($C1503&amp;"|"&amp;$B1503&amp;"|"&amp;$D1503,Empresas!$C$6:$CC$92,$G1503+6+1,0),0))))</f>
        <v>0</v>
      </c>
      <c r="AC1503" s="147">
        <f>IF(AND($I1503="Si",L1503=1),1,IF(AND($I1503="Fisico",L1503=1),1,IF(AND(L1503=1,$I1503="Electronico"),2,IF(L1503=1,VLOOKUP($C1503&amp;"|"&amp;$B1503&amp;"|"&amp;$D1503,Empresas!$C$6:$CC$92,$G1503+6+1,0),0))))</f>
        <v>0</v>
      </c>
      <c r="AD1503" s="147">
        <f>IF(AND($I1503="Si",M1503=1),1,IF(AND($I1503="Fisico",M1503=1),1,IF(AND(M1503=1,$I1503="Electronico"),2,IF(M1503=1,VLOOKUP($C1503&amp;"|"&amp;$B1503&amp;"|"&amp;$D1503,Empresas!$C$6:$CC$92,$G1503+6+1,0),0))))</f>
        <v>0</v>
      </c>
      <c r="AE1503" s="147">
        <f>IF(AND($I1503="Si",N1503=1),1,IF(AND($I1503="Fisico",N1503=1),1,IF(AND(N1503=1,$I1503="Electronico"),2,IF(N1503=1,VLOOKUP($C1503&amp;"|"&amp;$B1503&amp;"|"&amp;$D1503,Empresas!$C$6:$CC$92,$G1503+6+1,0),0))))</f>
        <v>0</v>
      </c>
      <c r="AF1503" s="147">
        <f>IF(AND($I1503="Si",O1503=1),1,IF(AND($I1503="Fisico",O1503=1),1,IF(AND(O1503=1,$I1503="Electronico"),2,IF(O1503=1,VLOOKUP($C1503&amp;"|"&amp;$B1503&amp;"|"&amp;$D1503,Empresas!$C$6:$CC$92,$G1503+6+1,0),0))))</f>
        <v>0</v>
      </c>
      <c r="AG1503" s="147">
        <f>IF(AND($I1503="Si",P1503=1),1,IF(AND($I1503="Fisico",P1503=1),1,IF(AND(P1503=1,$I1503="Electronico"),2,IF(P1503=1,VLOOKUP($C1503&amp;"|"&amp;$B1503&amp;"|"&amp;$D1503,Empresas!$C$6:$CC$92,$G1503+6+1,0),0))))</f>
        <v>0</v>
      </c>
      <c r="AH1503" s="147">
        <f>IF(AND($I1503="Si",Q1503=1),1,IF(AND($I1503="Fisico",Q1503=1),1,IF(AND(Q1503=1,$I1503="Electronico"),2,IF(Q1503=1,VLOOKUP($C1503&amp;"|"&amp;$B1503&amp;"|"&amp;$D1503,Empresas!$C$6:$CC$92,$G1503+6+1,0),0))))</f>
        <v>0</v>
      </c>
      <c r="AI1503" s="147">
        <f>IF(AND($I1503="Si",R1503=1),1,IF(AND($I1503="Fisico",R1503=1),1,IF(AND(R1503=1,$I1503="Electronico"),2,IF(R1503=1,VLOOKUP($C1503&amp;"|"&amp;$B1503&amp;"|"&amp;$D1503,Empresas!$C$6:$CC$92,$G1503+6+1,0),0))))</f>
        <v>0</v>
      </c>
      <c r="AJ1503" s="147">
        <f>IF(AND($I1503="Si",S1503=1),1,IF(AND($I1503="Fisico",S1503=1),1,IF(AND(S1503=1,$I1503="Electronico"),2,IF(S1503=1,VLOOKUP($C1503&amp;"|"&amp;$B1503&amp;"|"&amp;$D1503,Empresas!$C$6:$CC$92,$G1503+6+1,0),0))))</f>
        <v>0</v>
      </c>
      <c r="AK1503" s="147">
        <f>IF(AND($I1503="Si",T1503=1),1,IF(AND($I1503="Fisico",T1503=1),1,IF(AND(T1503=1,$I1503="Electronico"),2,IF(T1503=1,VLOOKUP($C1503&amp;"|"&amp;$B1503&amp;"|"&amp;$D1503,Empresas!$C$6:$CC$92,$G1503+6+1,0),0))))</f>
        <v>0</v>
      </c>
      <c r="AL1503" s="147">
        <f>IF(AND($I1503="Si",U1503=1),1,IF(AND($I1503="Fisico",U1503=1),1,IF(AND(U1503=1,$I1503="Electronico"),2,IF(U1503=1,VLOOKUP($C1503&amp;"|"&amp;$B1503&amp;"|"&amp;$D1503,Empresas!$C$6:$CC$92,$G1503+6+1,0),0))))</f>
        <v>0</v>
      </c>
      <c r="AM1503" s="149">
        <f t="shared" si="244"/>
        <v>0</v>
      </c>
      <c r="AN1503" s="149">
        <f t="shared" si="245"/>
        <v>0</v>
      </c>
      <c r="AO1503" s="152">
        <f t="shared" si="246"/>
        <v>0</v>
      </c>
    </row>
    <row r="1504" spans="1:41" x14ac:dyDescent="0.25">
      <c r="A1504" s="143" t="str">
        <f>VLOOKUP(D1504,Empresas!$D$7:$F$91,3,0)</f>
        <v>Omar</v>
      </c>
      <c r="B1504" s="144" t="str">
        <f>VLOOKUP(D1504,Empresas!$D$7:$G$91,4,0)</f>
        <v>Marisol</v>
      </c>
      <c r="C1504" s="144" t="s">
        <v>544</v>
      </c>
      <c r="D1504" s="144" t="s">
        <v>276</v>
      </c>
      <c r="E1504" s="144" t="str">
        <f>VLOOKUP(D1504,Empresas!$D$7:$E$92,2,0)</f>
        <v>CASA MEZCAL</v>
      </c>
      <c r="F1504" s="144" t="s">
        <v>189</v>
      </c>
      <c r="G1504" s="145">
        <f t="shared" si="248"/>
        <v>68</v>
      </c>
      <c r="H1504" s="145" t="str">
        <f>VLOOKUP(D1504,Empresas!$D$6:$L$92,7,0)</f>
        <v>Mensual</v>
      </c>
      <c r="I1504" s="144" t="str">
        <f>VLOOKUP(VLOOKUP(D1504&amp;"|"&amp;B1504,Empresas!$I$7:$CB$92,G1504,0),Tablas!$A$13:$B$14,2,0)</f>
        <v>No</v>
      </c>
      <c r="J1504" s="78"/>
      <c r="K1504" s="78"/>
      <c r="L1504" s="78"/>
      <c r="M1504" s="78"/>
      <c r="N1504" s="78"/>
      <c r="O1504" s="78"/>
      <c r="P1504" s="78"/>
      <c r="Q1504" s="78"/>
      <c r="R1504" s="78"/>
      <c r="S1504" s="78"/>
      <c r="T1504" s="78"/>
      <c r="U1504" s="78"/>
      <c r="V1504" s="78" t="str">
        <f>VLOOKUP(D1504,Empresas!$D$7:$CF$91,81,0)</f>
        <v>A</v>
      </c>
      <c r="W1504" s="78" t="str">
        <f>VLOOKUP(D1504,Empresas!$D$7:$M$91,10,0)</f>
        <v>General</v>
      </c>
      <c r="X1504" s="69" t="str">
        <f t="shared" si="242"/>
        <v>SI</v>
      </c>
      <c r="Y1504" s="153" t="str">
        <f t="shared" si="243"/>
        <v>No aplica</v>
      </c>
      <c r="Z1504" s="147">
        <f>IF(Y1504="No aplica",0,IF(I1504="no",0,IF(I1504="No aplica",0,IF(I1504="Si",1,IF(I1504="Fisico",1,IF(I1504="Electronico",2,VLOOKUP(C1504&amp;"|"&amp;B1504&amp;"|"&amp;D1504,Empresas!$C$6:$CC$92,G1504+6+1,0)))))))</f>
        <v>0</v>
      </c>
      <c r="AA1504" s="147">
        <f>IF(AND($I1504="Si",J1504=1),1,IF(AND($I1504="Fisico",J1504=1),1,IF(AND(J1504=1,$I1504="Electronico"),2,IF(J1504=1,VLOOKUP($C1504&amp;"|"&amp;$B1504&amp;"|"&amp;$D1504,Empresas!$C$6:$CC$92,$G1504+6+1,0),0))))</f>
        <v>0</v>
      </c>
      <c r="AB1504" s="147">
        <f>IF(AND($I1504="Si",K1504=1),1,IF(AND($I1504="Fisico",K1504=1),1,IF(AND(K1504=1,$I1504="Electronico"),2,IF(K1504=1,VLOOKUP($C1504&amp;"|"&amp;$B1504&amp;"|"&amp;$D1504,Empresas!$C$6:$CC$92,$G1504+6+1,0),0))))</f>
        <v>0</v>
      </c>
      <c r="AC1504" s="147">
        <f>IF(AND($I1504="Si",L1504=1),1,IF(AND($I1504="Fisico",L1504=1),1,IF(AND(L1504=1,$I1504="Electronico"),2,IF(L1504=1,VLOOKUP($C1504&amp;"|"&amp;$B1504&amp;"|"&amp;$D1504,Empresas!$C$6:$CC$92,$G1504+6+1,0),0))))</f>
        <v>0</v>
      </c>
      <c r="AD1504" s="147">
        <f>IF(AND($I1504="Si",M1504=1),1,IF(AND($I1504="Fisico",M1504=1),1,IF(AND(M1504=1,$I1504="Electronico"),2,IF(M1504=1,VLOOKUP($C1504&amp;"|"&amp;$B1504&amp;"|"&amp;$D1504,Empresas!$C$6:$CC$92,$G1504+6+1,0),0))))</f>
        <v>0</v>
      </c>
      <c r="AE1504" s="147">
        <f>IF(AND($I1504="Si",N1504=1),1,IF(AND($I1504="Fisico",N1504=1),1,IF(AND(N1504=1,$I1504="Electronico"),2,IF(N1504=1,VLOOKUP($C1504&amp;"|"&amp;$B1504&amp;"|"&amp;$D1504,Empresas!$C$6:$CC$92,$G1504+6+1,0),0))))</f>
        <v>0</v>
      </c>
      <c r="AF1504" s="147">
        <f>IF(AND($I1504="Si",O1504=1),1,IF(AND($I1504="Fisico",O1504=1),1,IF(AND(O1504=1,$I1504="Electronico"),2,IF(O1504=1,VLOOKUP($C1504&amp;"|"&amp;$B1504&amp;"|"&amp;$D1504,Empresas!$C$6:$CC$92,$G1504+6+1,0),0))))</f>
        <v>0</v>
      </c>
      <c r="AG1504" s="147">
        <f>IF(AND($I1504="Si",P1504=1),1,IF(AND($I1504="Fisico",P1504=1),1,IF(AND(P1504=1,$I1504="Electronico"),2,IF(P1504=1,VLOOKUP($C1504&amp;"|"&amp;$B1504&amp;"|"&amp;$D1504,Empresas!$C$6:$CC$92,$G1504+6+1,0),0))))</f>
        <v>0</v>
      </c>
      <c r="AH1504" s="147">
        <f>IF(AND($I1504="Si",Q1504=1),1,IF(AND($I1504="Fisico",Q1504=1),1,IF(AND(Q1504=1,$I1504="Electronico"),2,IF(Q1504=1,VLOOKUP($C1504&amp;"|"&amp;$B1504&amp;"|"&amp;$D1504,Empresas!$C$6:$CC$92,$G1504+6+1,0),0))))</f>
        <v>0</v>
      </c>
      <c r="AI1504" s="147">
        <f>IF(AND($I1504="Si",R1504=1),1,IF(AND($I1504="Fisico",R1504=1),1,IF(AND(R1504=1,$I1504="Electronico"),2,IF(R1504=1,VLOOKUP($C1504&amp;"|"&amp;$B1504&amp;"|"&amp;$D1504,Empresas!$C$6:$CC$92,$G1504+6+1,0),0))))</f>
        <v>0</v>
      </c>
      <c r="AJ1504" s="147">
        <f>IF(AND($I1504="Si",S1504=1),1,IF(AND($I1504="Fisico",S1504=1),1,IF(AND(S1504=1,$I1504="Electronico"),2,IF(S1504=1,VLOOKUP($C1504&amp;"|"&amp;$B1504&amp;"|"&amp;$D1504,Empresas!$C$6:$CC$92,$G1504+6+1,0),0))))</f>
        <v>0</v>
      </c>
      <c r="AK1504" s="147">
        <f>IF(AND($I1504="Si",T1504=1),1,IF(AND($I1504="Fisico",T1504=1),1,IF(AND(T1504=1,$I1504="Electronico"),2,IF(T1504=1,VLOOKUP($C1504&amp;"|"&amp;$B1504&amp;"|"&amp;$D1504,Empresas!$C$6:$CC$92,$G1504+6+1,0),0))))</f>
        <v>0</v>
      </c>
      <c r="AL1504" s="147">
        <f>IF(AND($I1504="Si",U1504=1),1,IF(AND($I1504="Fisico",U1504=1),1,IF(AND(U1504=1,$I1504="Electronico"),2,IF(U1504=1,VLOOKUP($C1504&amp;"|"&amp;$B1504&amp;"|"&amp;$D1504,Empresas!$C$6:$CC$92,$G1504+6+1,0),0))))</f>
        <v>0</v>
      </c>
      <c r="AM1504" s="149">
        <f t="shared" si="244"/>
        <v>0</v>
      </c>
      <c r="AN1504" s="149">
        <f t="shared" si="245"/>
        <v>0</v>
      </c>
      <c r="AO1504" s="152">
        <f t="shared" si="246"/>
        <v>0</v>
      </c>
    </row>
    <row r="1505" spans="1:41" x14ac:dyDescent="0.25">
      <c r="A1505" s="143" t="str">
        <f>VLOOKUP(D1505,Empresas!$D$7:$F$91,3,0)</f>
        <v>Omar</v>
      </c>
      <c r="B1505" s="144" t="str">
        <f>VLOOKUP(D1505,Empresas!$D$7:$G$91,4,0)</f>
        <v>Marisol</v>
      </c>
      <c r="C1505" s="144" t="s">
        <v>544</v>
      </c>
      <c r="D1505" s="144" t="s">
        <v>276</v>
      </c>
      <c r="E1505" s="144" t="str">
        <f>VLOOKUP(D1505,Empresas!$D$7:$E$92,2,0)</f>
        <v>CASA MEZCAL</v>
      </c>
      <c r="F1505" s="144" t="s">
        <v>190</v>
      </c>
      <c r="G1505" s="145">
        <f t="shared" si="248"/>
        <v>69</v>
      </c>
      <c r="H1505" s="145" t="str">
        <f>VLOOKUP(D1505,Empresas!$D$6:$L$92,7,0)</f>
        <v>Mensual</v>
      </c>
      <c r="I1505" s="144" t="str">
        <f>VLOOKUP(VLOOKUP(D1505&amp;"|"&amp;B1505,Empresas!$I$7:$CB$92,G1505,0),Tablas!$A$13:$B$14,2,0)</f>
        <v>No</v>
      </c>
      <c r="J1505" s="78"/>
      <c r="K1505" s="78"/>
      <c r="L1505" s="78"/>
      <c r="M1505" s="78"/>
      <c r="N1505" s="78"/>
      <c r="O1505" s="78"/>
      <c r="P1505" s="78"/>
      <c r="Q1505" s="78"/>
      <c r="R1505" s="78"/>
      <c r="S1505" s="78"/>
      <c r="T1505" s="78"/>
      <c r="U1505" s="78"/>
      <c r="V1505" s="78" t="str">
        <f>VLOOKUP(D1505,Empresas!$D$7:$CF$91,81,0)</f>
        <v>A</v>
      </c>
      <c r="W1505" s="78" t="str">
        <f>VLOOKUP(D1505,Empresas!$D$7:$M$91,10,0)</f>
        <v>General</v>
      </c>
      <c r="X1505" s="69" t="str">
        <f t="shared" si="242"/>
        <v>NO</v>
      </c>
      <c r="Y1505" s="153" t="str">
        <f t="shared" si="243"/>
        <v>No aplica</v>
      </c>
      <c r="Z1505" s="147">
        <f>IF(Y1505="No aplica",0,IF(I1505="no",0,IF(I1505="No aplica",0,IF(I1505="Si",1,IF(I1505="Fisico",1,IF(I1505="Electronico",2,VLOOKUP(C1505&amp;"|"&amp;B1505&amp;"|"&amp;D1505,Empresas!$C$6:$CC$92,G1505+6+1,0)))))))</f>
        <v>0</v>
      </c>
      <c r="AA1505" s="147">
        <f>IF(AND($I1505="Si",J1505=1),1,IF(AND($I1505="Fisico",J1505=1),1,IF(AND(J1505=1,$I1505="Electronico"),2,IF(J1505=1,VLOOKUP($C1505&amp;"|"&amp;$B1505&amp;"|"&amp;$D1505,Empresas!$C$6:$CC$92,$G1505+6+1,0),0))))</f>
        <v>0</v>
      </c>
      <c r="AB1505" s="147">
        <f>IF(AND($I1505="Si",K1505=1),1,IF(AND($I1505="Fisico",K1505=1),1,IF(AND(K1505=1,$I1505="Electronico"),2,IF(K1505=1,VLOOKUP($C1505&amp;"|"&amp;$B1505&amp;"|"&amp;$D1505,Empresas!$C$6:$CC$92,$G1505+6+1,0),0))))</f>
        <v>0</v>
      </c>
      <c r="AC1505" s="147">
        <f>IF(AND($I1505="Si",L1505=1),1,IF(AND($I1505="Fisico",L1505=1),1,IF(AND(L1505=1,$I1505="Electronico"),2,IF(L1505=1,VLOOKUP($C1505&amp;"|"&amp;$B1505&amp;"|"&amp;$D1505,Empresas!$C$6:$CC$92,$G1505+6+1,0),0))))</f>
        <v>0</v>
      </c>
      <c r="AD1505" s="147">
        <f>IF(AND($I1505="Si",M1505=1),1,IF(AND($I1505="Fisico",M1505=1),1,IF(AND(M1505=1,$I1505="Electronico"),2,IF(M1505=1,VLOOKUP($C1505&amp;"|"&amp;$B1505&amp;"|"&amp;$D1505,Empresas!$C$6:$CC$92,$G1505+6+1,0),0))))</f>
        <v>0</v>
      </c>
      <c r="AE1505" s="147">
        <f>IF(AND($I1505="Si",N1505=1),1,IF(AND($I1505="Fisico",N1505=1),1,IF(AND(N1505=1,$I1505="Electronico"),2,IF(N1505=1,VLOOKUP($C1505&amp;"|"&amp;$B1505&amp;"|"&amp;$D1505,Empresas!$C$6:$CC$92,$G1505+6+1,0),0))))</f>
        <v>0</v>
      </c>
      <c r="AF1505" s="147">
        <f>IF(AND($I1505="Si",O1505=1),1,IF(AND($I1505="Fisico",O1505=1),1,IF(AND(O1505=1,$I1505="Electronico"),2,IF(O1505=1,VLOOKUP($C1505&amp;"|"&amp;$B1505&amp;"|"&amp;$D1505,Empresas!$C$6:$CC$92,$G1505+6+1,0),0))))</f>
        <v>0</v>
      </c>
      <c r="AG1505" s="147">
        <f>IF(AND($I1505="Si",P1505=1),1,IF(AND($I1505="Fisico",P1505=1),1,IF(AND(P1505=1,$I1505="Electronico"),2,IF(P1505=1,VLOOKUP($C1505&amp;"|"&amp;$B1505&amp;"|"&amp;$D1505,Empresas!$C$6:$CC$92,$G1505+6+1,0),0))))</f>
        <v>0</v>
      </c>
      <c r="AH1505" s="147">
        <f>IF(AND($I1505="Si",Q1505=1),1,IF(AND($I1505="Fisico",Q1505=1),1,IF(AND(Q1505=1,$I1505="Electronico"),2,IF(Q1505=1,VLOOKUP($C1505&amp;"|"&amp;$B1505&amp;"|"&amp;$D1505,Empresas!$C$6:$CC$92,$G1505+6+1,0),0))))</f>
        <v>0</v>
      </c>
      <c r="AI1505" s="147">
        <f>IF(AND($I1505="Si",R1505=1),1,IF(AND($I1505="Fisico",R1505=1),1,IF(AND(R1505=1,$I1505="Electronico"),2,IF(R1505=1,VLOOKUP($C1505&amp;"|"&amp;$B1505&amp;"|"&amp;$D1505,Empresas!$C$6:$CC$92,$G1505+6+1,0),0))))</f>
        <v>0</v>
      </c>
      <c r="AJ1505" s="147">
        <f>IF(AND($I1505="Si",S1505=1),1,IF(AND($I1505="Fisico",S1505=1),1,IF(AND(S1505=1,$I1505="Electronico"),2,IF(S1505=1,VLOOKUP($C1505&amp;"|"&amp;$B1505&amp;"|"&amp;$D1505,Empresas!$C$6:$CC$92,$G1505+6+1,0),0))))</f>
        <v>0</v>
      </c>
      <c r="AK1505" s="147">
        <f>IF(AND($I1505="Si",T1505=1),1,IF(AND($I1505="Fisico",T1505=1),1,IF(AND(T1505=1,$I1505="Electronico"),2,IF(T1505=1,VLOOKUP($C1505&amp;"|"&amp;$B1505&amp;"|"&amp;$D1505,Empresas!$C$6:$CC$92,$G1505+6+1,0),0))))</f>
        <v>0</v>
      </c>
      <c r="AL1505" s="147">
        <f>IF(AND($I1505="Si",U1505=1),1,IF(AND($I1505="Fisico",U1505=1),1,IF(AND(U1505=1,$I1505="Electronico"),2,IF(U1505=1,VLOOKUP($C1505&amp;"|"&amp;$B1505&amp;"|"&amp;$D1505,Empresas!$C$6:$CC$92,$G1505+6+1,0),0))))</f>
        <v>0</v>
      </c>
      <c r="AM1505" s="149">
        <f t="shared" si="244"/>
        <v>0</v>
      </c>
      <c r="AN1505" s="149">
        <f t="shared" si="245"/>
        <v>0</v>
      </c>
      <c r="AO1505" s="152">
        <f t="shared" si="246"/>
        <v>0</v>
      </c>
    </row>
    <row r="1506" spans="1:41" x14ac:dyDescent="0.25">
      <c r="A1506" s="143" t="str">
        <f>VLOOKUP(D1506,Empresas!$D$7:$F$91,3,0)</f>
        <v>Omar</v>
      </c>
      <c r="B1506" s="144" t="str">
        <f>VLOOKUP(D1506,Empresas!$D$7:$G$91,4,0)</f>
        <v>Marisol</v>
      </c>
      <c r="C1506" s="144" t="s">
        <v>544</v>
      </c>
      <c r="D1506" s="144" t="s">
        <v>276</v>
      </c>
      <c r="E1506" s="144" t="str">
        <f>VLOOKUP(D1506,Empresas!$D$7:$E$92,2,0)</f>
        <v>CASA MEZCAL</v>
      </c>
      <c r="F1506" s="146" t="s">
        <v>191</v>
      </c>
      <c r="G1506" s="145">
        <f t="shared" si="248"/>
        <v>70</v>
      </c>
      <c r="H1506" s="145" t="str">
        <f>VLOOKUP(D1506,Empresas!$D$6:$L$92,7,0)</f>
        <v>Mensual</v>
      </c>
      <c r="I1506" s="144" t="str">
        <f>VLOOKUP(VLOOKUP(D1506&amp;"|"&amp;B1506,Empresas!$I$7:$CB$92,G1506,0),Tablas!$A$13:$B$14,2,0)</f>
        <v>No</v>
      </c>
      <c r="J1506" s="78"/>
      <c r="K1506" s="78"/>
      <c r="L1506" s="78"/>
      <c r="M1506" s="78"/>
      <c r="N1506" s="78"/>
      <c r="O1506" s="78"/>
      <c r="P1506" s="78"/>
      <c r="Q1506" s="78"/>
      <c r="R1506" s="78"/>
      <c r="S1506" s="78"/>
      <c r="T1506" s="78"/>
      <c r="U1506" s="78"/>
      <c r="V1506" s="78" t="str">
        <f>VLOOKUP(D1506,Empresas!$D$7:$CF$91,81,0)</f>
        <v>A</v>
      </c>
      <c r="W1506" s="78" t="str">
        <f>VLOOKUP(D1506,Empresas!$D$7:$M$91,10,0)</f>
        <v>General</v>
      </c>
      <c r="X1506" s="69" t="str">
        <f t="shared" si="242"/>
        <v>NO</v>
      </c>
      <c r="Y1506" s="153" t="str">
        <f t="shared" si="243"/>
        <v>No aplica</v>
      </c>
      <c r="Z1506" s="147">
        <f>IF(Y1506="No aplica",0,IF(I1506="no",0,IF(I1506="No aplica",0,IF(I1506="Si",1,IF(I1506="Fisico",1,IF(I1506="Electronico",2,VLOOKUP(C1506&amp;"|"&amp;B1506&amp;"|"&amp;D1506,Empresas!$C$6:$CC$92,G1506+6+1,0)))))))</f>
        <v>0</v>
      </c>
      <c r="AA1506" s="147">
        <f>IF(AND($I1506="Si",J1506=1),1,IF(AND($I1506="Fisico",J1506=1),1,IF(AND(J1506=1,$I1506="Electronico"),2,IF(J1506=1,VLOOKUP($C1506&amp;"|"&amp;$B1506&amp;"|"&amp;$D1506,Empresas!$C$6:$CC$92,$G1506+6+1,0),0))))</f>
        <v>0</v>
      </c>
      <c r="AB1506" s="147">
        <f>IF(AND($I1506="Si",K1506=1),1,IF(AND($I1506="Fisico",K1506=1),1,IF(AND(K1506=1,$I1506="Electronico"),2,IF(K1506=1,VLOOKUP($C1506&amp;"|"&amp;$B1506&amp;"|"&amp;$D1506,Empresas!$C$6:$CC$92,$G1506+6+1,0),0))))</f>
        <v>0</v>
      </c>
      <c r="AC1506" s="147">
        <f>IF(AND($I1506="Si",L1506=1),1,IF(AND($I1506="Fisico",L1506=1),1,IF(AND(L1506=1,$I1506="Electronico"),2,IF(L1506=1,VLOOKUP($C1506&amp;"|"&amp;$B1506&amp;"|"&amp;$D1506,Empresas!$C$6:$CC$92,$G1506+6+1,0),0))))</f>
        <v>0</v>
      </c>
      <c r="AD1506" s="147">
        <f>IF(AND($I1506="Si",M1506=1),1,IF(AND($I1506="Fisico",M1506=1),1,IF(AND(M1506=1,$I1506="Electronico"),2,IF(M1506=1,VLOOKUP($C1506&amp;"|"&amp;$B1506&amp;"|"&amp;$D1506,Empresas!$C$6:$CC$92,$G1506+6+1,0),0))))</f>
        <v>0</v>
      </c>
      <c r="AE1506" s="147">
        <f>IF(AND($I1506="Si",N1506=1),1,IF(AND($I1506="Fisico",N1506=1),1,IF(AND(N1506=1,$I1506="Electronico"),2,IF(N1506=1,VLOOKUP($C1506&amp;"|"&amp;$B1506&amp;"|"&amp;$D1506,Empresas!$C$6:$CC$92,$G1506+6+1,0),0))))</f>
        <v>0</v>
      </c>
      <c r="AF1506" s="147">
        <f>IF(AND($I1506="Si",O1506=1),1,IF(AND($I1506="Fisico",O1506=1),1,IF(AND(O1506=1,$I1506="Electronico"),2,IF(O1506=1,VLOOKUP($C1506&amp;"|"&amp;$B1506&amp;"|"&amp;$D1506,Empresas!$C$6:$CC$92,$G1506+6+1,0),0))))</f>
        <v>0</v>
      </c>
      <c r="AG1506" s="147">
        <f>IF(AND($I1506="Si",P1506=1),1,IF(AND($I1506="Fisico",P1506=1),1,IF(AND(P1506=1,$I1506="Electronico"),2,IF(P1506=1,VLOOKUP($C1506&amp;"|"&amp;$B1506&amp;"|"&amp;$D1506,Empresas!$C$6:$CC$92,$G1506+6+1,0),0))))</f>
        <v>0</v>
      </c>
      <c r="AH1506" s="147">
        <f>IF(AND($I1506="Si",Q1506=1),1,IF(AND($I1506="Fisico",Q1506=1),1,IF(AND(Q1506=1,$I1506="Electronico"),2,IF(Q1506=1,VLOOKUP($C1506&amp;"|"&amp;$B1506&amp;"|"&amp;$D1506,Empresas!$C$6:$CC$92,$G1506+6+1,0),0))))</f>
        <v>0</v>
      </c>
      <c r="AI1506" s="147">
        <f>IF(AND($I1506="Si",R1506=1),1,IF(AND($I1506="Fisico",R1506=1),1,IF(AND(R1506=1,$I1506="Electronico"),2,IF(R1506=1,VLOOKUP($C1506&amp;"|"&amp;$B1506&amp;"|"&amp;$D1506,Empresas!$C$6:$CC$92,$G1506+6+1,0),0))))</f>
        <v>0</v>
      </c>
      <c r="AJ1506" s="147">
        <f>IF(AND($I1506="Si",S1506=1),1,IF(AND($I1506="Fisico",S1506=1),1,IF(AND(S1506=1,$I1506="Electronico"),2,IF(S1506=1,VLOOKUP($C1506&amp;"|"&amp;$B1506&amp;"|"&amp;$D1506,Empresas!$C$6:$CC$92,$G1506+6+1,0),0))))</f>
        <v>0</v>
      </c>
      <c r="AK1506" s="147">
        <f>IF(AND($I1506="Si",T1506=1),1,IF(AND($I1506="Fisico",T1506=1),1,IF(AND(T1506=1,$I1506="Electronico"),2,IF(T1506=1,VLOOKUP($C1506&amp;"|"&amp;$B1506&amp;"|"&amp;$D1506,Empresas!$C$6:$CC$92,$G1506+6+1,0),0))))</f>
        <v>0</v>
      </c>
      <c r="AL1506" s="147">
        <f>IF(AND($I1506="Si",U1506=1),1,IF(AND($I1506="Fisico",U1506=1),1,IF(AND(U1506=1,$I1506="Electronico"),2,IF(U1506=1,VLOOKUP($C1506&amp;"|"&amp;$B1506&amp;"|"&amp;$D1506,Empresas!$C$6:$CC$92,$G1506+6+1,0),0))))</f>
        <v>0</v>
      </c>
      <c r="AM1506" s="149">
        <f t="shared" si="244"/>
        <v>0</v>
      </c>
      <c r="AN1506" s="149">
        <f t="shared" si="245"/>
        <v>0</v>
      </c>
      <c r="AO1506" s="152">
        <f t="shared" si="246"/>
        <v>0</v>
      </c>
    </row>
    <row r="1507" spans="1:41" x14ac:dyDescent="0.25">
      <c r="A1507" s="143" t="str">
        <f>VLOOKUP(D1507,Empresas!$D$7:$F$91,3,0)</f>
        <v>Omar</v>
      </c>
      <c r="B1507" s="144" t="str">
        <f>VLOOKUP(D1507,Empresas!$D$7:$G$91,4,0)</f>
        <v>Marisol</v>
      </c>
      <c r="C1507" s="144" t="s">
        <v>544</v>
      </c>
      <c r="D1507" s="144" t="s">
        <v>276</v>
      </c>
      <c r="E1507" s="144" t="str">
        <f>VLOOKUP(D1507,Empresas!$D$7:$E$92,2,0)</f>
        <v>CASA MEZCAL</v>
      </c>
      <c r="F1507" s="144" t="s">
        <v>192</v>
      </c>
      <c r="G1507" s="145">
        <f t="shared" si="248"/>
        <v>71</v>
      </c>
      <c r="H1507" s="145" t="str">
        <f>VLOOKUP(D1507,Empresas!$D$6:$L$92,7,0)</f>
        <v>Mensual</v>
      </c>
      <c r="I1507" s="144" t="str">
        <f>VLOOKUP(VLOOKUP(D1507&amp;"|"&amp;B1507,Empresas!$I$7:$CB$92,G1507,0),Tablas!$A$13:$B$14,2,0)</f>
        <v>No</v>
      </c>
      <c r="J1507" s="78"/>
      <c r="K1507" s="78"/>
      <c r="L1507" s="78"/>
      <c r="M1507" s="78"/>
      <c r="N1507" s="78"/>
      <c r="O1507" s="78"/>
      <c r="P1507" s="78"/>
      <c r="Q1507" s="78"/>
      <c r="R1507" s="78"/>
      <c r="S1507" s="78"/>
      <c r="T1507" s="78"/>
      <c r="U1507" s="78"/>
      <c r="V1507" s="78" t="str">
        <f>VLOOKUP(D1507,Empresas!$D$7:$CF$91,81,0)</f>
        <v>A</v>
      </c>
      <c r="W1507" s="78" t="str">
        <f>VLOOKUP(D1507,Empresas!$D$7:$M$91,10,0)</f>
        <v>General</v>
      </c>
      <c r="X1507" s="69" t="str">
        <f t="shared" si="242"/>
        <v>NO</v>
      </c>
      <c r="Y1507" s="153" t="str">
        <f t="shared" si="243"/>
        <v>No aplica</v>
      </c>
      <c r="Z1507" s="147">
        <f>IF(Y1507="No aplica",0,IF(I1507="no",0,IF(I1507="No aplica",0,IF(I1507="Si",1,IF(I1507="Fisico",1,IF(I1507="Electronico",2,VLOOKUP(C1507&amp;"|"&amp;B1507&amp;"|"&amp;D1507,Empresas!$C$6:$CC$92,G1507+6+1,0)))))))</f>
        <v>0</v>
      </c>
      <c r="AA1507" s="147">
        <f>IF(AND($I1507="Si",J1507=1),1,IF(AND($I1507="Fisico",J1507=1),1,IF(AND(J1507=1,$I1507="Electronico"),2,IF(J1507=1,VLOOKUP($C1507&amp;"|"&amp;$B1507&amp;"|"&amp;$D1507,Empresas!$C$6:$CC$92,$G1507+6+1,0),0))))</f>
        <v>0</v>
      </c>
      <c r="AB1507" s="147">
        <f>IF(AND($I1507="Si",K1507=1),1,IF(AND($I1507="Fisico",K1507=1),1,IF(AND(K1507=1,$I1507="Electronico"),2,IF(K1507=1,VLOOKUP($C1507&amp;"|"&amp;$B1507&amp;"|"&amp;$D1507,Empresas!$C$6:$CC$92,$G1507+6+1,0),0))))</f>
        <v>0</v>
      </c>
      <c r="AC1507" s="147">
        <f>IF(AND($I1507="Si",L1507=1),1,IF(AND($I1507="Fisico",L1507=1),1,IF(AND(L1507=1,$I1507="Electronico"),2,IF(L1507=1,VLOOKUP($C1507&amp;"|"&amp;$B1507&amp;"|"&amp;$D1507,Empresas!$C$6:$CC$92,$G1507+6+1,0),0))))</f>
        <v>0</v>
      </c>
      <c r="AD1507" s="147">
        <f>IF(AND($I1507="Si",M1507=1),1,IF(AND($I1507="Fisico",M1507=1),1,IF(AND(M1507=1,$I1507="Electronico"),2,IF(M1507=1,VLOOKUP($C1507&amp;"|"&amp;$B1507&amp;"|"&amp;$D1507,Empresas!$C$6:$CC$92,$G1507+6+1,0),0))))</f>
        <v>0</v>
      </c>
      <c r="AE1507" s="147">
        <f>IF(AND($I1507="Si",N1507=1),1,IF(AND($I1507="Fisico",N1507=1),1,IF(AND(N1507=1,$I1507="Electronico"),2,IF(N1507=1,VLOOKUP($C1507&amp;"|"&amp;$B1507&amp;"|"&amp;$D1507,Empresas!$C$6:$CC$92,$G1507+6+1,0),0))))</f>
        <v>0</v>
      </c>
      <c r="AF1507" s="147">
        <f>IF(AND($I1507="Si",O1507=1),1,IF(AND($I1507="Fisico",O1507=1),1,IF(AND(O1507=1,$I1507="Electronico"),2,IF(O1507=1,VLOOKUP($C1507&amp;"|"&amp;$B1507&amp;"|"&amp;$D1507,Empresas!$C$6:$CC$92,$G1507+6+1,0),0))))</f>
        <v>0</v>
      </c>
      <c r="AG1507" s="147">
        <f>IF(AND($I1507="Si",P1507=1),1,IF(AND($I1507="Fisico",P1507=1),1,IF(AND(P1507=1,$I1507="Electronico"),2,IF(P1507=1,VLOOKUP($C1507&amp;"|"&amp;$B1507&amp;"|"&amp;$D1507,Empresas!$C$6:$CC$92,$G1507+6+1,0),0))))</f>
        <v>0</v>
      </c>
      <c r="AH1507" s="147">
        <f>IF(AND($I1507="Si",Q1507=1),1,IF(AND($I1507="Fisico",Q1507=1),1,IF(AND(Q1507=1,$I1507="Electronico"),2,IF(Q1507=1,VLOOKUP($C1507&amp;"|"&amp;$B1507&amp;"|"&amp;$D1507,Empresas!$C$6:$CC$92,$G1507+6+1,0),0))))</f>
        <v>0</v>
      </c>
      <c r="AI1507" s="147">
        <f>IF(AND($I1507="Si",R1507=1),1,IF(AND($I1507="Fisico",R1507=1),1,IF(AND(R1507=1,$I1507="Electronico"),2,IF(R1507=1,VLOOKUP($C1507&amp;"|"&amp;$B1507&amp;"|"&amp;$D1507,Empresas!$C$6:$CC$92,$G1507+6+1,0),0))))</f>
        <v>0</v>
      </c>
      <c r="AJ1507" s="147">
        <f>IF(AND($I1507="Si",S1507=1),1,IF(AND($I1507="Fisico",S1507=1),1,IF(AND(S1507=1,$I1507="Electronico"),2,IF(S1507=1,VLOOKUP($C1507&amp;"|"&amp;$B1507&amp;"|"&amp;$D1507,Empresas!$C$6:$CC$92,$G1507+6+1,0),0))))</f>
        <v>0</v>
      </c>
      <c r="AK1507" s="147">
        <f>IF(AND($I1507="Si",T1507=1),1,IF(AND($I1507="Fisico",T1507=1),1,IF(AND(T1507=1,$I1507="Electronico"),2,IF(T1507=1,VLOOKUP($C1507&amp;"|"&amp;$B1507&amp;"|"&amp;$D1507,Empresas!$C$6:$CC$92,$G1507+6+1,0),0))))</f>
        <v>0</v>
      </c>
      <c r="AL1507" s="147">
        <f>IF(AND($I1507="Si",U1507=1),1,IF(AND($I1507="Fisico",U1507=1),1,IF(AND(U1507=1,$I1507="Electronico"),2,IF(U1507=1,VLOOKUP($C1507&amp;"|"&amp;$B1507&amp;"|"&amp;$D1507,Empresas!$C$6:$CC$92,$G1507+6+1,0),0))))</f>
        <v>0</v>
      </c>
      <c r="AM1507" s="149">
        <f t="shared" si="244"/>
        <v>0</v>
      </c>
      <c r="AN1507" s="149">
        <f t="shared" si="245"/>
        <v>0</v>
      </c>
      <c r="AO1507" s="152">
        <f t="shared" si="246"/>
        <v>0</v>
      </c>
    </row>
    <row r="1508" spans="1:41" x14ac:dyDescent="0.25">
      <c r="A1508" s="137" t="str">
        <f>VLOOKUP(D1508,Empresas!$D$7:$F$91,3,0)</f>
        <v>Yulisa</v>
      </c>
      <c r="B1508" s="138" t="str">
        <f>VLOOKUP(D1508,Empresas!$D$7:$G$91,4,0)</f>
        <v>Lorenzo</v>
      </c>
      <c r="C1508" s="138" t="s">
        <v>544</v>
      </c>
      <c r="D1508" s="138" t="s">
        <v>278</v>
      </c>
      <c r="E1508" s="138" t="str">
        <f>VLOOKUP(D1508,Empresas!$D$7:$E$92,2,0)</f>
        <v>BD &amp; F SAC</v>
      </c>
      <c r="F1508" s="138" t="s">
        <v>158</v>
      </c>
      <c r="G1508" s="139">
        <f>+Empresas!$O$2</f>
        <v>7</v>
      </c>
      <c r="H1508" s="139" t="str">
        <f>VLOOKUP(D1508,Empresas!$D$6:$L$92,7,0)</f>
        <v>Semestral</v>
      </c>
      <c r="I1508" s="138" t="str">
        <f>VLOOKUP(VLOOKUP(D1508&amp;"|"&amp;B1508,Empresas!$I$7:$CB$92,G1508,0),Tablas!$A$3:$B$5,2,0)</f>
        <v>Registro y analisis</v>
      </c>
      <c r="J1508" s="78">
        <v>1</v>
      </c>
      <c r="K1508" s="78">
        <v>1</v>
      </c>
      <c r="L1508" s="78">
        <v>1</v>
      </c>
      <c r="M1508" s="78">
        <v>1</v>
      </c>
      <c r="N1508" s="78">
        <v>1</v>
      </c>
      <c r="O1508" s="78">
        <v>1</v>
      </c>
      <c r="P1508" s="78">
        <v>1</v>
      </c>
      <c r="Q1508" s="78">
        <v>1</v>
      </c>
      <c r="R1508" s="78"/>
      <c r="S1508" s="78"/>
      <c r="T1508" s="78"/>
      <c r="U1508" s="78"/>
      <c r="V1508" s="78" t="str">
        <f>VLOOKUP(D1508,Empresas!$D$7:$CF$91,81,0)</f>
        <v>C</v>
      </c>
      <c r="W1508" s="78" t="str">
        <f>VLOOKUP(D1508,Empresas!$D$7:$M$91,10,0)</f>
        <v>Mype</v>
      </c>
      <c r="X1508" s="69" t="str">
        <f t="shared" si="242"/>
        <v>SI</v>
      </c>
      <c r="Y1508" s="153" t="str">
        <f t="shared" si="243"/>
        <v>Si aplica</v>
      </c>
      <c r="Z1508" s="147">
        <f>IF(Y1508="No aplica",0,IF(I1508="no",0,IF(I1508="No aplica",0,IF(I1508="Si",1,IF(I1508="Fisico",1,IF(I1508="Electronico",2,VLOOKUP(C1508&amp;"|"&amp;B1508&amp;"|"&amp;D1508,Empresas!$C$6:$CC$92,G1508+6+1,0)))))))</f>
        <v>3</v>
      </c>
      <c r="AA1508" s="147">
        <f>IF(AND($I1508="Si",J1508=1),1,IF(AND($I1508="Fisico",J1508=1),1,IF(AND(J1508=1,$I1508="Electronico"),2,IF(J1508=1,VLOOKUP($C1508&amp;"|"&amp;$B1508&amp;"|"&amp;$D1508,Empresas!$C$6:$CC$92,$G1508+6+1,0),0))))</f>
        <v>3</v>
      </c>
      <c r="AB1508" s="147">
        <f>IF(AND($I1508="Si",K1508=1),1,IF(AND($I1508="Fisico",K1508=1),1,IF(AND(K1508=1,$I1508="Electronico"),2,IF(K1508=1,VLOOKUP($C1508&amp;"|"&amp;$B1508&amp;"|"&amp;$D1508,Empresas!$C$6:$CC$92,$G1508+6+1,0),0))))</f>
        <v>3</v>
      </c>
      <c r="AC1508" s="147">
        <f>IF(AND($I1508="Si",L1508=1),1,IF(AND($I1508="Fisico",L1508=1),1,IF(AND(L1508=1,$I1508="Electronico"),2,IF(L1508=1,VLOOKUP($C1508&amp;"|"&amp;$B1508&amp;"|"&amp;$D1508,Empresas!$C$6:$CC$92,$G1508+6+1,0),0))))</f>
        <v>3</v>
      </c>
      <c r="AD1508" s="147">
        <f>IF(AND($I1508="Si",M1508=1),1,IF(AND($I1508="Fisico",M1508=1),1,IF(AND(M1508=1,$I1508="Electronico"),2,IF(M1508=1,VLOOKUP($C1508&amp;"|"&amp;$B1508&amp;"|"&amp;$D1508,Empresas!$C$6:$CC$92,$G1508+6+1,0),0))))</f>
        <v>3</v>
      </c>
      <c r="AE1508" s="147">
        <f>IF(AND($I1508="Si",N1508=1),1,IF(AND($I1508="Fisico",N1508=1),1,IF(AND(N1508=1,$I1508="Electronico"),2,IF(N1508=1,VLOOKUP($C1508&amp;"|"&amp;$B1508&amp;"|"&amp;$D1508,Empresas!$C$6:$CC$92,$G1508+6+1,0),0))))</f>
        <v>3</v>
      </c>
      <c r="AF1508" s="147">
        <f>IF(AND($I1508="Si",O1508=1),1,IF(AND($I1508="Fisico",O1508=1),1,IF(AND(O1508=1,$I1508="Electronico"),2,IF(O1508=1,VLOOKUP($C1508&amp;"|"&amp;$B1508&amp;"|"&amp;$D1508,Empresas!$C$6:$CC$92,$G1508+6+1,0),0))))</f>
        <v>3</v>
      </c>
      <c r="AG1508" s="147">
        <f>IF(AND($I1508="Si",P1508=1),1,IF(AND($I1508="Fisico",P1508=1),1,IF(AND(P1508=1,$I1508="Electronico"),2,IF(P1508=1,VLOOKUP($C1508&amp;"|"&amp;$B1508&amp;"|"&amp;$D1508,Empresas!$C$6:$CC$92,$G1508+6+1,0),0))))</f>
        <v>3</v>
      </c>
      <c r="AH1508" s="147">
        <f>IF(AND($I1508="Si",Q1508=1),1,IF(AND($I1508="Fisico",Q1508=1),1,IF(AND(Q1508=1,$I1508="Electronico"),2,IF(Q1508=1,VLOOKUP($C1508&amp;"|"&amp;$B1508&amp;"|"&amp;$D1508,Empresas!$C$6:$CC$92,$G1508+6+1,0),0))))</f>
        <v>3</v>
      </c>
      <c r="AI1508" s="147">
        <f>IF(AND($I1508="Si",R1508=1),1,IF(AND($I1508="Fisico",R1508=1),1,IF(AND(R1508=1,$I1508="Electronico"),2,IF(R1508=1,VLOOKUP($C1508&amp;"|"&amp;$B1508&amp;"|"&amp;$D1508,Empresas!$C$6:$CC$92,$G1508+6+1,0),0))))</f>
        <v>0</v>
      </c>
      <c r="AJ1508" s="147">
        <f>IF(AND($I1508="Si",S1508=1),1,IF(AND($I1508="Fisico",S1508=1),1,IF(AND(S1508=1,$I1508="Electronico"),2,IF(S1508=1,VLOOKUP($C1508&amp;"|"&amp;$B1508&amp;"|"&amp;$D1508,Empresas!$C$6:$CC$92,$G1508+6+1,0),0))))</f>
        <v>0</v>
      </c>
      <c r="AK1508" s="147">
        <f>IF(AND($I1508="Si",T1508=1),1,IF(AND($I1508="Fisico",T1508=1),1,IF(AND(T1508=1,$I1508="Electronico"),2,IF(T1508=1,VLOOKUP($C1508&amp;"|"&amp;$B1508&amp;"|"&amp;$D1508,Empresas!$C$6:$CC$92,$G1508+6+1,0),0))))</f>
        <v>0</v>
      </c>
      <c r="AL1508" s="147">
        <f>IF(AND($I1508="Si",U1508=1),1,IF(AND($I1508="Fisico",U1508=1),1,IF(AND(U1508=1,$I1508="Electronico"),2,IF(U1508=1,VLOOKUP($C1508&amp;"|"&amp;$B1508&amp;"|"&amp;$D1508,Empresas!$C$6:$CC$92,$G1508+6+1,0),0))))</f>
        <v>0</v>
      </c>
      <c r="AM1508" s="149">
        <f t="shared" si="244"/>
        <v>24</v>
      </c>
      <c r="AN1508" s="149">
        <f t="shared" si="245"/>
        <v>24</v>
      </c>
      <c r="AO1508" s="152">
        <f t="shared" si="246"/>
        <v>1</v>
      </c>
    </row>
    <row r="1509" spans="1:41" x14ac:dyDescent="0.25">
      <c r="A1509" s="137" t="str">
        <f>VLOOKUP(D1509,Empresas!$D$7:$F$91,3,0)</f>
        <v>Yulisa</v>
      </c>
      <c r="B1509" s="138" t="str">
        <f>VLOOKUP(D1509,Empresas!$D$7:$G$91,4,0)</f>
        <v>Lorenzo</v>
      </c>
      <c r="C1509" s="138" t="s">
        <v>544</v>
      </c>
      <c r="D1509" s="138" t="s">
        <v>278</v>
      </c>
      <c r="E1509" s="138" t="str">
        <f>VLOOKUP(D1509,Empresas!$D$7:$E$92,2,0)</f>
        <v>BD &amp; F SAC</v>
      </c>
      <c r="F1509" s="138" t="s">
        <v>159</v>
      </c>
      <c r="G1509" s="139">
        <f>+G1508+3</f>
        <v>10</v>
      </c>
      <c r="H1509" s="139" t="str">
        <f>VLOOKUP(D1509,Empresas!$D$6:$L$92,7,0)</f>
        <v>Semestral</v>
      </c>
      <c r="I1509" s="138" t="str">
        <f>VLOOKUP(VLOOKUP(D1509&amp;"|"&amp;B1509,Empresas!$I$7:$CB$92,G1509,0),Tablas!$A$3:$B$5,2,0)</f>
        <v>Registro y analisis</v>
      </c>
      <c r="J1509" s="78">
        <v>1</v>
      </c>
      <c r="K1509" s="78">
        <v>1</v>
      </c>
      <c r="L1509" s="78">
        <v>1</v>
      </c>
      <c r="M1509" s="78">
        <v>1</v>
      </c>
      <c r="N1509" s="78">
        <v>1</v>
      </c>
      <c r="O1509" s="78">
        <v>1</v>
      </c>
      <c r="P1509" s="78">
        <v>1</v>
      </c>
      <c r="Q1509" s="78">
        <v>1</v>
      </c>
      <c r="R1509" s="78"/>
      <c r="S1509" s="78"/>
      <c r="T1509" s="78"/>
      <c r="U1509" s="78"/>
      <c r="V1509" s="78" t="str">
        <f>VLOOKUP(D1509,Empresas!$D$7:$CF$91,81,0)</f>
        <v>C</v>
      </c>
      <c r="W1509" s="78" t="str">
        <f>VLOOKUP(D1509,Empresas!$D$7:$M$91,10,0)</f>
        <v>Mype</v>
      </c>
      <c r="X1509" s="69" t="str">
        <f t="shared" si="242"/>
        <v>SI</v>
      </c>
      <c r="Y1509" s="153" t="str">
        <f t="shared" si="243"/>
        <v>Si aplica</v>
      </c>
      <c r="Z1509" s="147">
        <f>IF(Y1509="No aplica",0,IF(I1509="no",0,IF(I1509="No aplica",0,IF(I1509="Si",1,IF(I1509="Fisico",1,IF(I1509="Electronico",2,VLOOKUP(C1509&amp;"|"&amp;B1509&amp;"|"&amp;D1509,Empresas!$C$6:$CC$92,G1509+6+1,0)))))))</f>
        <v>4</v>
      </c>
      <c r="AA1509" s="147">
        <f>IF(AND($I1509="Si",J1509=1),1,IF(AND($I1509="Fisico",J1509=1),1,IF(AND(J1509=1,$I1509="Electronico"),2,IF(J1509=1,VLOOKUP($C1509&amp;"|"&amp;$B1509&amp;"|"&amp;$D1509,Empresas!$C$6:$CC$92,$G1509+6+1,0),0))))</f>
        <v>4</v>
      </c>
      <c r="AB1509" s="147">
        <f>IF(AND($I1509="Si",K1509=1),1,IF(AND($I1509="Fisico",K1509=1),1,IF(AND(K1509=1,$I1509="Electronico"),2,IF(K1509=1,VLOOKUP($C1509&amp;"|"&amp;$B1509&amp;"|"&amp;$D1509,Empresas!$C$6:$CC$92,$G1509+6+1,0),0))))</f>
        <v>4</v>
      </c>
      <c r="AC1509" s="147">
        <f>IF(AND($I1509="Si",L1509=1),1,IF(AND($I1509="Fisico",L1509=1),1,IF(AND(L1509=1,$I1509="Electronico"),2,IF(L1509=1,VLOOKUP($C1509&amp;"|"&amp;$B1509&amp;"|"&amp;$D1509,Empresas!$C$6:$CC$92,$G1509+6+1,0),0))))</f>
        <v>4</v>
      </c>
      <c r="AD1509" s="147">
        <f>IF(AND($I1509="Si",M1509=1),1,IF(AND($I1509="Fisico",M1509=1),1,IF(AND(M1509=1,$I1509="Electronico"),2,IF(M1509=1,VLOOKUP($C1509&amp;"|"&amp;$B1509&amp;"|"&amp;$D1509,Empresas!$C$6:$CC$92,$G1509+6+1,0),0))))</f>
        <v>4</v>
      </c>
      <c r="AE1509" s="147">
        <f>IF(AND($I1509="Si",N1509=1),1,IF(AND($I1509="Fisico",N1509=1),1,IF(AND(N1509=1,$I1509="Electronico"),2,IF(N1509=1,VLOOKUP($C1509&amp;"|"&amp;$B1509&amp;"|"&amp;$D1509,Empresas!$C$6:$CC$92,$G1509+6+1,0),0))))</f>
        <v>4</v>
      </c>
      <c r="AF1509" s="147">
        <f>IF(AND($I1509="Si",O1509=1),1,IF(AND($I1509="Fisico",O1509=1),1,IF(AND(O1509=1,$I1509="Electronico"),2,IF(O1509=1,VLOOKUP($C1509&amp;"|"&amp;$B1509&amp;"|"&amp;$D1509,Empresas!$C$6:$CC$92,$G1509+6+1,0),0))))</f>
        <v>4</v>
      </c>
      <c r="AG1509" s="147">
        <f>IF(AND($I1509="Si",P1509=1),1,IF(AND($I1509="Fisico",P1509=1),1,IF(AND(P1509=1,$I1509="Electronico"),2,IF(P1509=1,VLOOKUP($C1509&amp;"|"&amp;$B1509&amp;"|"&amp;$D1509,Empresas!$C$6:$CC$92,$G1509+6+1,0),0))))</f>
        <v>4</v>
      </c>
      <c r="AH1509" s="147">
        <f>IF(AND($I1509="Si",Q1509=1),1,IF(AND($I1509="Fisico",Q1509=1),1,IF(AND(Q1509=1,$I1509="Electronico"),2,IF(Q1509=1,VLOOKUP($C1509&amp;"|"&amp;$B1509&amp;"|"&amp;$D1509,Empresas!$C$6:$CC$92,$G1509+6+1,0),0))))</f>
        <v>4</v>
      </c>
      <c r="AI1509" s="147">
        <f>IF(AND($I1509="Si",R1509=1),1,IF(AND($I1509="Fisico",R1509=1),1,IF(AND(R1509=1,$I1509="Electronico"),2,IF(R1509=1,VLOOKUP($C1509&amp;"|"&amp;$B1509&amp;"|"&amp;$D1509,Empresas!$C$6:$CC$92,$G1509+6+1,0),0))))</f>
        <v>0</v>
      </c>
      <c r="AJ1509" s="147">
        <f>IF(AND($I1509="Si",S1509=1),1,IF(AND($I1509="Fisico",S1509=1),1,IF(AND(S1509=1,$I1509="Electronico"),2,IF(S1509=1,VLOOKUP($C1509&amp;"|"&amp;$B1509&amp;"|"&amp;$D1509,Empresas!$C$6:$CC$92,$G1509+6+1,0),0))))</f>
        <v>0</v>
      </c>
      <c r="AK1509" s="147">
        <f>IF(AND($I1509="Si",T1509=1),1,IF(AND($I1509="Fisico",T1509=1),1,IF(AND(T1509=1,$I1509="Electronico"),2,IF(T1509=1,VLOOKUP($C1509&amp;"|"&amp;$B1509&amp;"|"&amp;$D1509,Empresas!$C$6:$CC$92,$G1509+6+1,0),0))))</f>
        <v>0</v>
      </c>
      <c r="AL1509" s="147">
        <f>IF(AND($I1509="Si",U1509=1),1,IF(AND($I1509="Fisico",U1509=1),1,IF(AND(U1509=1,$I1509="Electronico"),2,IF(U1509=1,VLOOKUP($C1509&amp;"|"&amp;$B1509&amp;"|"&amp;$D1509,Empresas!$C$6:$CC$92,$G1509+6+1,0),0))))</f>
        <v>0</v>
      </c>
      <c r="AM1509" s="149">
        <f t="shared" si="244"/>
        <v>32</v>
      </c>
      <c r="AN1509" s="149">
        <f t="shared" si="245"/>
        <v>32</v>
      </c>
      <c r="AO1509" s="152">
        <f t="shared" si="246"/>
        <v>1</v>
      </c>
    </row>
    <row r="1510" spans="1:41" x14ac:dyDescent="0.25">
      <c r="A1510" s="137" t="str">
        <f>VLOOKUP(D1510,Empresas!$D$7:$F$91,3,0)</f>
        <v>Yulisa</v>
      </c>
      <c r="B1510" s="138" t="str">
        <f>VLOOKUP(D1510,Empresas!$D$7:$G$91,4,0)</f>
        <v>Lorenzo</v>
      </c>
      <c r="C1510" s="138" t="s">
        <v>544</v>
      </c>
      <c r="D1510" s="138" t="s">
        <v>278</v>
      </c>
      <c r="E1510" s="138" t="str">
        <f>VLOOKUP(D1510,Empresas!$D$7:$E$92,2,0)</f>
        <v>BD &amp; F SAC</v>
      </c>
      <c r="F1510" s="138" t="s">
        <v>160</v>
      </c>
      <c r="G1510" s="139">
        <f t="shared" ref="G1510:G1521" si="249">+G1509+3</f>
        <v>13</v>
      </c>
      <c r="H1510" s="139" t="str">
        <f>VLOOKUP(D1510,Empresas!$D$6:$L$92,7,0)</f>
        <v>Semestral</v>
      </c>
      <c r="I1510" s="138" t="str">
        <f>VLOOKUP(VLOOKUP(D1510&amp;"|"&amp;B1510,Empresas!$I$7:$CB$92,G1510,0),Tablas!$A$3:$B$5,2,0)</f>
        <v>Registro y analisis</v>
      </c>
      <c r="J1510" s="78">
        <v>1</v>
      </c>
      <c r="K1510" s="78">
        <v>1</v>
      </c>
      <c r="L1510" s="78">
        <v>1</v>
      </c>
      <c r="M1510" s="78">
        <v>1</v>
      </c>
      <c r="N1510" s="78">
        <v>1</v>
      </c>
      <c r="O1510" s="78">
        <v>1</v>
      </c>
      <c r="P1510" s="78">
        <v>2</v>
      </c>
      <c r="Q1510" s="78">
        <v>2</v>
      </c>
      <c r="R1510" s="78"/>
      <c r="S1510" s="78"/>
      <c r="T1510" s="78"/>
      <c r="U1510" s="78"/>
      <c r="V1510" s="78" t="str">
        <f>VLOOKUP(D1510,Empresas!$D$7:$CF$91,81,0)</f>
        <v>C</v>
      </c>
      <c r="W1510" s="78" t="str">
        <f>VLOOKUP(D1510,Empresas!$D$7:$M$91,10,0)</f>
        <v>Mype</v>
      </c>
      <c r="X1510" s="69" t="str">
        <f t="shared" si="242"/>
        <v>SI</v>
      </c>
      <c r="Y1510" s="153" t="str">
        <f t="shared" si="243"/>
        <v>Si aplica</v>
      </c>
      <c r="Z1510" s="147">
        <f>IF(Y1510="No aplica",0,IF(I1510="no",0,IF(I1510="No aplica",0,IF(I1510="Si",1,IF(I1510="Fisico",1,IF(I1510="Electronico",2,VLOOKUP(C1510&amp;"|"&amp;B1510&amp;"|"&amp;D1510,Empresas!$C$6:$CC$92,G1510+6+1,0)))))))</f>
        <v>2</v>
      </c>
      <c r="AA1510" s="147">
        <f>IF(AND($I1510="Si",J1510=1),1,IF(AND($I1510="Fisico",J1510=1),1,IF(AND(J1510=1,$I1510="Electronico"),2,IF(J1510=1,VLOOKUP($C1510&amp;"|"&amp;$B1510&amp;"|"&amp;$D1510,Empresas!$C$6:$CC$92,$G1510+6+1,0),0))))</f>
        <v>2</v>
      </c>
      <c r="AB1510" s="147">
        <f>IF(AND($I1510="Si",K1510=1),1,IF(AND($I1510="Fisico",K1510=1),1,IF(AND(K1510=1,$I1510="Electronico"),2,IF(K1510=1,VLOOKUP($C1510&amp;"|"&amp;$B1510&amp;"|"&amp;$D1510,Empresas!$C$6:$CC$92,$G1510+6+1,0),0))))</f>
        <v>2</v>
      </c>
      <c r="AC1510" s="147">
        <f>IF(AND($I1510="Si",L1510=1),1,IF(AND($I1510="Fisico",L1510=1),1,IF(AND(L1510=1,$I1510="Electronico"),2,IF(L1510=1,VLOOKUP($C1510&amp;"|"&amp;$B1510&amp;"|"&amp;$D1510,Empresas!$C$6:$CC$92,$G1510+6+1,0),0))))</f>
        <v>2</v>
      </c>
      <c r="AD1510" s="147">
        <f>IF(AND($I1510="Si",M1510=1),1,IF(AND($I1510="Fisico",M1510=1),1,IF(AND(M1510=1,$I1510="Electronico"),2,IF(M1510=1,VLOOKUP($C1510&amp;"|"&amp;$B1510&amp;"|"&amp;$D1510,Empresas!$C$6:$CC$92,$G1510+6+1,0),0))))</f>
        <v>2</v>
      </c>
      <c r="AE1510" s="147">
        <f>IF(AND($I1510="Si",N1510=1),1,IF(AND($I1510="Fisico",N1510=1),1,IF(AND(N1510=1,$I1510="Electronico"),2,IF(N1510=1,VLOOKUP($C1510&amp;"|"&amp;$B1510&amp;"|"&amp;$D1510,Empresas!$C$6:$CC$92,$G1510+6+1,0),0))))</f>
        <v>2</v>
      </c>
      <c r="AF1510" s="147">
        <f>IF(AND($I1510="Si",O1510=1),1,IF(AND($I1510="Fisico",O1510=1),1,IF(AND(O1510=1,$I1510="Electronico"),2,IF(O1510=1,VLOOKUP($C1510&amp;"|"&amp;$B1510&amp;"|"&amp;$D1510,Empresas!$C$6:$CC$92,$G1510+6+1,0),0))))</f>
        <v>2</v>
      </c>
      <c r="AG1510" s="147">
        <f>IF(AND($I1510="Si",P1510=1),1,IF(AND($I1510="Fisico",P1510=1),1,IF(AND(P1510=1,$I1510="Electronico"),2,IF(P1510=1,VLOOKUP($C1510&amp;"|"&amp;$B1510&amp;"|"&amp;$D1510,Empresas!$C$6:$CC$92,$G1510+6+1,0),0))))</f>
        <v>0</v>
      </c>
      <c r="AH1510" s="147">
        <f>IF(AND($I1510="Si",Q1510=1),1,IF(AND($I1510="Fisico",Q1510=1),1,IF(AND(Q1510=1,$I1510="Electronico"),2,IF(Q1510=1,VLOOKUP($C1510&amp;"|"&amp;$B1510&amp;"|"&amp;$D1510,Empresas!$C$6:$CC$92,$G1510+6+1,0),0))))</f>
        <v>0</v>
      </c>
      <c r="AI1510" s="147">
        <f>IF(AND($I1510="Si",R1510=1),1,IF(AND($I1510="Fisico",R1510=1),1,IF(AND(R1510=1,$I1510="Electronico"),2,IF(R1510=1,VLOOKUP($C1510&amp;"|"&amp;$B1510&amp;"|"&amp;$D1510,Empresas!$C$6:$CC$92,$G1510+6+1,0),0))))</f>
        <v>0</v>
      </c>
      <c r="AJ1510" s="147">
        <f>IF(AND($I1510="Si",S1510=1),1,IF(AND($I1510="Fisico",S1510=1),1,IF(AND(S1510=1,$I1510="Electronico"),2,IF(S1510=1,VLOOKUP($C1510&amp;"|"&amp;$B1510&amp;"|"&amp;$D1510,Empresas!$C$6:$CC$92,$G1510+6+1,0),0))))</f>
        <v>0</v>
      </c>
      <c r="AK1510" s="147">
        <f>IF(AND($I1510="Si",T1510=1),1,IF(AND($I1510="Fisico",T1510=1),1,IF(AND(T1510=1,$I1510="Electronico"),2,IF(T1510=1,VLOOKUP($C1510&amp;"|"&amp;$B1510&amp;"|"&amp;$D1510,Empresas!$C$6:$CC$92,$G1510+6+1,0),0))))</f>
        <v>0</v>
      </c>
      <c r="AL1510" s="147">
        <f>IF(AND($I1510="Si",U1510=1),1,IF(AND($I1510="Fisico",U1510=1),1,IF(AND(U1510=1,$I1510="Electronico"),2,IF(U1510=1,VLOOKUP($C1510&amp;"|"&amp;$B1510&amp;"|"&amp;$D1510,Empresas!$C$6:$CC$92,$G1510+6+1,0),0))))</f>
        <v>0</v>
      </c>
      <c r="AM1510" s="149">
        <f t="shared" si="244"/>
        <v>12</v>
      </c>
      <c r="AN1510" s="149">
        <f t="shared" si="245"/>
        <v>16</v>
      </c>
      <c r="AO1510" s="152">
        <f t="shared" si="246"/>
        <v>0.75</v>
      </c>
    </row>
    <row r="1511" spans="1:41" x14ac:dyDescent="0.25">
      <c r="A1511" s="137" t="str">
        <f>VLOOKUP(D1511,Empresas!$D$7:$F$91,3,0)</f>
        <v>Yulisa</v>
      </c>
      <c r="B1511" s="138" t="str">
        <f>VLOOKUP(D1511,Empresas!$D$7:$G$91,4,0)</f>
        <v>Lorenzo</v>
      </c>
      <c r="C1511" s="138" t="s">
        <v>544</v>
      </c>
      <c r="D1511" s="138" t="s">
        <v>278</v>
      </c>
      <c r="E1511" s="138" t="str">
        <f>VLOOKUP(D1511,Empresas!$D$7:$E$92,2,0)</f>
        <v>BD &amp; F SAC</v>
      </c>
      <c r="F1511" s="138" t="s">
        <v>161</v>
      </c>
      <c r="G1511" s="139">
        <f t="shared" si="249"/>
        <v>16</v>
      </c>
      <c r="H1511" s="139" t="str">
        <f>VLOOKUP(D1511,Empresas!$D$6:$L$92,7,0)</f>
        <v>Semestral</v>
      </c>
      <c r="I1511" s="138" t="str">
        <f>VLOOKUP(VLOOKUP(D1511&amp;"|"&amp;B1511,Empresas!$I$7:$CB$92,G1511,0),Tablas!$A$3:$B$5,2,0)</f>
        <v>No aplica</v>
      </c>
      <c r="J1511" s="78"/>
      <c r="K1511" s="78"/>
      <c r="L1511" s="78"/>
      <c r="M1511" s="78"/>
      <c r="N1511" s="78"/>
      <c r="O1511" s="78"/>
      <c r="P1511" s="78"/>
      <c r="Q1511" s="78"/>
      <c r="R1511" s="78"/>
      <c r="S1511" s="78"/>
      <c r="T1511" s="78"/>
      <c r="U1511" s="78"/>
      <c r="V1511" s="78" t="str">
        <f>VLOOKUP(D1511,Empresas!$D$7:$CF$91,81,0)</f>
        <v>C</v>
      </c>
      <c r="W1511" s="78" t="str">
        <f>VLOOKUP(D1511,Empresas!$D$7:$M$91,10,0)</f>
        <v>Mype</v>
      </c>
      <c r="X1511" s="69" t="str">
        <f t="shared" si="242"/>
        <v>SI</v>
      </c>
      <c r="Y1511" s="153" t="str">
        <f t="shared" si="243"/>
        <v>No aplica</v>
      </c>
      <c r="Z1511" s="147">
        <f>IF(Y1511="No aplica",0,IF(I1511="no",0,IF(I1511="No aplica",0,IF(I1511="Si",1,IF(I1511="Fisico",1,IF(I1511="Electronico",2,VLOOKUP(C1511&amp;"|"&amp;B1511&amp;"|"&amp;D1511,Empresas!$C$6:$CC$92,G1511+6+1,0)))))))</f>
        <v>0</v>
      </c>
      <c r="AA1511" s="147">
        <f>IF(AND($I1511="Si",J1511=1),1,IF(AND($I1511="Fisico",J1511=1),1,IF(AND(J1511=1,$I1511="Electronico"),2,IF(J1511=1,VLOOKUP($C1511&amp;"|"&amp;$B1511&amp;"|"&amp;$D1511,Empresas!$C$6:$CC$92,$G1511+6+1,0),0))))</f>
        <v>0</v>
      </c>
      <c r="AB1511" s="147">
        <f>IF(AND($I1511="Si",K1511=1),1,IF(AND($I1511="Fisico",K1511=1),1,IF(AND(K1511=1,$I1511="Electronico"),2,IF(K1511=1,VLOOKUP($C1511&amp;"|"&amp;$B1511&amp;"|"&amp;$D1511,Empresas!$C$6:$CC$92,$G1511+6+1,0),0))))</f>
        <v>0</v>
      </c>
      <c r="AC1511" s="147">
        <f>IF(AND($I1511="Si",L1511=1),1,IF(AND($I1511="Fisico",L1511=1),1,IF(AND(L1511=1,$I1511="Electronico"),2,IF(L1511=1,VLOOKUP($C1511&amp;"|"&amp;$B1511&amp;"|"&amp;$D1511,Empresas!$C$6:$CC$92,$G1511+6+1,0),0))))</f>
        <v>0</v>
      </c>
      <c r="AD1511" s="147">
        <f>IF(AND($I1511="Si",M1511=1),1,IF(AND($I1511="Fisico",M1511=1),1,IF(AND(M1511=1,$I1511="Electronico"),2,IF(M1511=1,VLOOKUP($C1511&amp;"|"&amp;$B1511&amp;"|"&amp;$D1511,Empresas!$C$6:$CC$92,$G1511+6+1,0),0))))</f>
        <v>0</v>
      </c>
      <c r="AE1511" s="147">
        <f>IF(AND($I1511="Si",N1511=1),1,IF(AND($I1511="Fisico",N1511=1),1,IF(AND(N1511=1,$I1511="Electronico"),2,IF(N1511=1,VLOOKUP($C1511&amp;"|"&amp;$B1511&amp;"|"&amp;$D1511,Empresas!$C$6:$CC$92,$G1511+6+1,0),0))))</f>
        <v>0</v>
      </c>
      <c r="AF1511" s="147">
        <f>IF(AND($I1511="Si",O1511=1),1,IF(AND($I1511="Fisico",O1511=1),1,IF(AND(O1511=1,$I1511="Electronico"),2,IF(O1511=1,VLOOKUP($C1511&amp;"|"&amp;$B1511&amp;"|"&amp;$D1511,Empresas!$C$6:$CC$92,$G1511+6+1,0),0))))</f>
        <v>0</v>
      </c>
      <c r="AG1511" s="147">
        <f>IF(AND($I1511="Si",P1511=1),1,IF(AND($I1511="Fisico",P1511=1),1,IF(AND(P1511=1,$I1511="Electronico"),2,IF(P1511=1,VLOOKUP($C1511&amp;"|"&amp;$B1511&amp;"|"&amp;$D1511,Empresas!$C$6:$CC$92,$G1511+6+1,0),0))))</f>
        <v>0</v>
      </c>
      <c r="AH1511" s="147">
        <f>IF(AND($I1511="Si",Q1511=1),1,IF(AND($I1511="Fisico",Q1511=1),1,IF(AND(Q1511=1,$I1511="Electronico"),2,IF(Q1511=1,VLOOKUP($C1511&amp;"|"&amp;$B1511&amp;"|"&amp;$D1511,Empresas!$C$6:$CC$92,$G1511+6+1,0),0))))</f>
        <v>0</v>
      </c>
      <c r="AI1511" s="147">
        <f>IF(AND($I1511="Si",R1511=1),1,IF(AND($I1511="Fisico",R1511=1),1,IF(AND(R1511=1,$I1511="Electronico"),2,IF(R1511=1,VLOOKUP($C1511&amp;"|"&amp;$B1511&amp;"|"&amp;$D1511,Empresas!$C$6:$CC$92,$G1511+6+1,0),0))))</f>
        <v>0</v>
      </c>
      <c r="AJ1511" s="147">
        <f>IF(AND($I1511="Si",S1511=1),1,IF(AND($I1511="Fisico",S1511=1),1,IF(AND(S1511=1,$I1511="Electronico"),2,IF(S1511=1,VLOOKUP($C1511&amp;"|"&amp;$B1511&amp;"|"&amp;$D1511,Empresas!$C$6:$CC$92,$G1511+6+1,0),0))))</f>
        <v>0</v>
      </c>
      <c r="AK1511" s="147">
        <f>IF(AND($I1511="Si",T1511=1),1,IF(AND($I1511="Fisico",T1511=1),1,IF(AND(T1511=1,$I1511="Electronico"),2,IF(T1511=1,VLOOKUP($C1511&amp;"|"&amp;$B1511&amp;"|"&amp;$D1511,Empresas!$C$6:$CC$92,$G1511+6+1,0),0))))</f>
        <v>0</v>
      </c>
      <c r="AL1511" s="147">
        <f>IF(AND($I1511="Si",U1511=1),1,IF(AND($I1511="Fisico",U1511=1),1,IF(AND(U1511=1,$I1511="Electronico"),2,IF(U1511=1,VLOOKUP($C1511&amp;"|"&amp;$B1511&amp;"|"&amp;$D1511,Empresas!$C$6:$CC$92,$G1511+6+1,0),0))))</f>
        <v>0</v>
      </c>
      <c r="AM1511" s="149">
        <f t="shared" si="244"/>
        <v>0</v>
      </c>
      <c r="AN1511" s="149">
        <f t="shared" si="245"/>
        <v>0</v>
      </c>
      <c r="AO1511" s="152">
        <f t="shared" si="246"/>
        <v>0</v>
      </c>
    </row>
    <row r="1512" spans="1:41" x14ac:dyDescent="0.25">
      <c r="A1512" s="137" t="str">
        <f>VLOOKUP(D1512,Empresas!$D$7:$F$91,3,0)</f>
        <v>Yulisa</v>
      </c>
      <c r="B1512" s="138" t="str">
        <f>VLOOKUP(D1512,Empresas!$D$7:$G$91,4,0)</f>
        <v>Lorenzo</v>
      </c>
      <c r="C1512" s="138" t="s">
        <v>544</v>
      </c>
      <c r="D1512" s="138" t="s">
        <v>278</v>
      </c>
      <c r="E1512" s="138" t="str">
        <f>VLOOKUP(D1512,Empresas!$D$7:$E$92,2,0)</f>
        <v>BD &amp; F SAC</v>
      </c>
      <c r="F1512" s="138" t="s">
        <v>162</v>
      </c>
      <c r="G1512" s="139">
        <f t="shared" si="249"/>
        <v>19</v>
      </c>
      <c r="H1512" s="139" t="str">
        <f>VLOOKUP(D1512,Empresas!$D$6:$L$92,7,0)</f>
        <v>Semestral</v>
      </c>
      <c r="I1512" s="138" t="str">
        <f>VLOOKUP(VLOOKUP(D1512&amp;"|"&amp;B1512,Empresas!$I$7:$CB$92,G1512,0),Tablas!$A$3:$B$5,2,0)</f>
        <v>No aplica</v>
      </c>
      <c r="J1512" s="78"/>
      <c r="K1512" s="78"/>
      <c r="L1512" s="78"/>
      <c r="M1512" s="78"/>
      <c r="N1512" s="78"/>
      <c r="O1512" s="78"/>
      <c r="P1512" s="78"/>
      <c r="Q1512" s="78"/>
      <c r="R1512" s="78"/>
      <c r="S1512" s="78"/>
      <c r="T1512" s="78"/>
      <c r="U1512" s="78"/>
      <c r="V1512" s="78" t="str">
        <f>VLOOKUP(D1512,Empresas!$D$7:$CF$91,81,0)</f>
        <v>C</v>
      </c>
      <c r="W1512" s="78" t="str">
        <f>VLOOKUP(D1512,Empresas!$D$7:$M$91,10,0)</f>
        <v>Mype</v>
      </c>
      <c r="X1512" s="69" t="str">
        <f t="shared" si="242"/>
        <v>SI</v>
      </c>
      <c r="Y1512" s="153" t="str">
        <f t="shared" si="243"/>
        <v>No aplica</v>
      </c>
      <c r="Z1512" s="147">
        <f>IF(Y1512="No aplica",0,IF(I1512="no",0,IF(I1512="No aplica",0,IF(I1512="Si",1,IF(I1512="Fisico",1,IF(I1512="Electronico",2,VLOOKUP(C1512&amp;"|"&amp;B1512&amp;"|"&amp;D1512,Empresas!$C$6:$CC$92,G1512+6+1,0)))))))</f>
        <v>0</v>
      </c>
      <c r="AA1512" s="147">
        <f>IF(AND($I1512="Si",J1512=1),1,IF(AND($I1512="Fisico",J1512=1),1,IF(AND(J1512=1,$I1512="Electronico"),2,IF(J1512=1,VLOOKUP($C1512&amp;"|"&amp;$B1512&amp;"|"&amp;$D1512,Empresas!$C$6:$CC$92,$G1512+6+1,0),0))))</f>
        <v>0</v>
      </c>
      <c r="AB1512" s="147">
        <f>IF(AND($I1512="Si",K1512=1),1,IF(AND($I1512="Fisico",K1512=1),1,IF(AND(K1512=1,$I1512="Electronico"),2,IF(K1512=1,VLOOKUP($C1512&amp;"|"&amp;$B1512&amp;"|"&amp;$D1512,Empresas!$C$6:$CC$92,$G1512+6+1,0),0))))</f>
        <v>0</v>
      </c>
      <c r="AC1512" s="147">
        <f>IF(AND($I1512="Si",L1512=1),1,IF(AND($I1512="Fisico",L1512=1),1,IF(AND(L1512=1,$I1512="Electronico"),2,IF(L1512=1,VLOOKUP($C1512&amp;"|"&amp;$B1512&amp;"|"&amp;$D1512,Empresas!$C$6:$CC$92,$G1512+6+1,0),0))))</f>
        <v>0</v>
      </c>
      <c r="AD1512" s="147">
        <f>IF(AND($I1512="Si",M1512=1),1,IF(AND($I1512="Fisico",M1512=1),1,IF(AND(M1512=1,$I1512="Electronico"),2,IF(M1512=1,VLOOKUP($C1512&amp;"|"&amp;$B1512&amp;"|"&amp;$D1512,Empresas!$C$6:$CC$92,$G1512+6+1,0),0))))</f>
        <v>0</v>
      </c>
      <c r="AE1512" s="147">
        <f>IF(AND($I1512="Si",N1512=1),1,IF(AND($I1512="Fisico",N1512=1),1,IF(AND(N1512=1,$I1512="Electronico"),2,IF(N1512=1,VLOOKUP($C1512&amp;"|"&amp;$B1512&amp;"|"&amp;$D1512,Empresas!$C$6:$CC$92,$G1512+6+1,0),0))))</f>
        <v>0</v>
      </c>
      <c r="AF1512" s="147">
        <f>IF(AND($I1512="Si",O1512=1),1,IF(AND($I1512="Fisico",O1512=1),1,IF(AND(O1512=1,$I1512="Electronico"),2,IF(O1512=1,VLOOKUP($C1512&amp;"|"&amp;$B1512&amp;"|"&amp;$D1512,Empresas!$C$6:$CC$92,$G1512+6+1,0),0))))</f>
        <v>0</v>
      </c>
      <c r="AG1512" s="147">
        <f>IF(AND($I1512="Si",P1512=1),1,IF(AND($I1512="Fisico",P1512=1),1,IF(AND(P1512=1,$I1512="Electronico"),2,IF(P1512=1,VLOOKUP($C1512&amp;"|"&amp;$B1512&amp;"|"&amp;$D1512,Empresas!$C$6:$CC$92,$G1512+6+1,0),0))))</f>
        <v>0</v>
      </c>
      <c r="AH1512" s="147">
        <f>IF(AND($I1512="Si",Q1512=1),1,IF(AND($I1512="Fisico",Q1512=1),1,IF(AND(Q1512=1,$I1512="Electronico"),2,IF(Q1512=1,VLOOKUP($C1512&amp;"|"&amp;$B1512&amp;"|"&amp;$D1512,Empresas!$C$6:$CC$92,$G1512+6+1,0),0))))</f>
        <v>0</v>
      </c>
      <c r="AI1512" s="147">
        <f>IF(AND($I1512="Si",R1512=1),1,IF(AND($I1512="Fisico",R1512=1),1,IF(AND(R1512=1,$I1512="Electronico"),2,IF(R1512=1,VLOOKUP($C1512&amp;"|"&amp;$B1512&amp;"|"&amp;$D1512,Empresas!$C$6:$CC$92,$G1512+6+1,0),0))))</f>
        <v>0</v>
      </c>
      <c r="AJ1512" s="147">
        <f>IF(AND($I1512="Si",S1512=1),1,IF(AND($I1512="Fisico",S1512=1),1,IF(AND(S1512=1,$I1512="Electronico"),2,IF(S1512=1,VLOOKUP($C1512&amp;"|"&amp;$B1512&amp;"|"&amp;$D1512,Empresas!$C$6:$CC$92,$G1512+6+1,0),0))))</f>
        <v>0</v>
      </c>
      <c r="AK1512" s="147">
        <f>IF(AND($I1512="Si",T1512=1),1,IF(AND($I1512="Fisico",T1512=1),1,IF(AND(T1512=1,$I1512="Electronico"),2,IF(T1512=1,VLOOKUP($C1512&amp;"|"&amp;$B1512&amp;"|"&amp;$D1512,Empresas!$C$6:$CC$92,$G1512+6+1,0),0))))</f>
        <v>0</v>
      </c>
      <c r="AL1512" s="147">
        <f>IF(AND($I1512="Si",U1512=1),1,IF(AND($I1512="Fisico",U1512=1),1,IF(AND(U1512=1,$I1512="Electronico"),2,IF(U1512=1,VLOOKUP($C1512&amp;"|"&amp;$B1512&amp;"|"&amp;$D1512,Empresas!$C$6:$CC$92,$G1512+6+1,0),0))))</f>
        <v>0</v>
      </c>
      <c r="AM1512" s="149">
        <f t="shared" si="244"/>
        <v>0</v>
      </c>
      <c r="AN1512" s="149">
        <f t="shared" si="245"/>
        <v>0</v>
      </c>
      <c r="AO1512" s="152">
        <f t="shared" si="246"/>
        <v>0</v>
      </c>
    </row>
    <row r="1513" spans="1:41" x14ac:dyDescent="0.25">
      <c r="A1513" s="137" t="str">
        <f>VLOOKUP(D1513,Empresas!$D$7:$F$91,3,0)</f>
        <v>Yulisa</v>
      </c>
      <c r="B1513" s="138" t="str">
        <f>VLOOKUP(D1513,Empresas!$D$7:$G$91,4,0)</f>
        <v>Lorenzo</v>
      </c>
      <c r="C1513" s="138" t="s">
        <v>544</v>
      </c>
      <c r="D1513" s="138" t="s">
        <v>278</v>
      </c>
      <c r="E1513" s="138" t="str">
        <f>VLOOKUP(D1513,Empresas!$D$7:$E$92,2,0)</f>
        <v>BD &amp; F SAC</v>
      </c>
      <c r="F1513" s="138" t="s">
        <v>163</v>
      </c>
      <c r="G1513" s="139">
        <f t="shared" si="249"/>
        <v>22</v>
      </c>
      <c r="H1513" s="139" t="str">
        <f>VLOOKUP(D1513,Empresas!$D$6:$L$92,7,0)</f>
        <v>Semestral</v>
      </c>
      <c r="I1513" s="138" t="str">
        <f>VLOOKUP(VLOOKUP(D1513&amp;"|"&amp;B1513,Empresas!$I$7:$CB$92,G1513,0),Tablas!$A$3:$B$5,2,0)</f>
        <v>Registro y analisis</v>
      </c>
      <c r="J1513" s="78">
        <v>1</v>
      </c>
      <c r="K1513" s="78">
        <v>1</v>
      </c>
      <c r="L1513" s="78">
        <v>1</v>
      </c>
      <c r="M1513" s="78">
        <v>1</v>
      </c>
      <c r="N1513" s="78">
        <v>1</v>
      </c>
      <c r="O1513" s="78">
        <v>1</v>
      </c>
      <c r="P1513" s="78">
        <v>1</v>
      </c>
      <c r="Q1513" s="78">
        <v>2</v>
      </c>
      <c r="R1513" s="78"/>
      <c r="S1513" s="78"/>
      <c r="T1513" s="78"/>
      <c r="U1513" s="78"/>
      <c r="V1513" s="78" t="str">
        <f>VLOOKUP(D1513,Empresas!$D$7:$CF$91,81,0)</f>
        <v>C</v>
      </c>
      <c r="W1513" s="78" t="str">
        <f>VLOOKUP(D1513,Empresas!$D$7:$M$91,10,0)</f>
        <v>Mype</v>
      </c>
      <c r="X1513" s="69" t="str">
        <f t="shared" si="242"/>
        <v>SI</v>
      </c>
      <c r="Y1513" s="153" t="str">
        <f t="shared" si="243"/>
        <v>Si aplica</v>
      </c>
      <c r="Z1513" s="147">
        <f>IF(Y1513="No aplica",0,IF(I1513="no",0,IF(I1513="No aplica",0,IF(I1513="Si",1,IF(I1513="Fisico",1,IF(I1513="Electronico",2,VLOOKUP(C1513&amp;"|"&amp;B1513&amp;"|"&amp;D1513,Empresas!$C$6:$CC$92,G1513+6+1,0)))))))</f>
        <v>6</v>
      </c>
      <c r="AA1513" s="147">
        <f>IF(AND($I1513="Si",J1513=1),1,IF(AND($I1513="Fisico",J1513=1),1,IF(AND(J1513=1,$I1513="Electronico"),2,IF(J1513=1,VLOOKUP($C1513&amp;"|"&amp;$B1513&amp;"|"&amp;$D1513,Empresas!$C$6:$CC$92,$G1513+6+1,0),0))))</f>
        <v>6</v>
      </c>
      <c r="AB1513" s="147">
        <f>IF(AND($I1513="Si",K1513=1),1,IF(AND($I1513="Fisico",K1513=1),1,IF(AND(K1513=1,$I1513="Electronico"),2,IF(K1513=1,VLOOKUP($C1513&amp;"|"&amp;$B1513&amp;"|"&amp;$D1513,Empresas!$C$6:$CC$92,$G1513+6+1,0),0))))</f>
        <v>6</v>
      </c>
      <c r="AC1513" s="147">
        <f>IF(AND($I1513="Si",L1513=1),1,IF(AND($I1513="Fisico",L1513=1),1,IF(AND(L1513=1,$I1513="Electronico"),2,IF(L1513=1,VLOOKUP($C1513&amp;"|"&amp;$B1513&amp;"|"&amp;$D1513,Empresas!$C$6:$CC$92,$G1513+6+1,0),0))))</f>
        <v>6</v>
      </c>
      <c r="AD1513" s="147">
        <f>IF(AND($I1513="Si",M1513=1),1,IF(AND($I1513="Fisico",M1513=1),1,IF(AND(M1513=1,$I1513="Electronico"),2,IF(M1513=1,VLOOKUP($C1513&amp;"|"&amp;$B1513&amp;"|"&amp;$D1513,Empresas!$C$6:$CC$92,$G1513+6+1,0),0))))</f>
        <v>6</v>
      </c>
      <c r="AE1513" s="147">
        <f>IF(AND($I1513="Si",N1513=1),1,IF(AND($I1513="Fisico",N1513=1),1,IF(AND(N1513=1,$I1513="Electronico"),2,IF(N1513=1,VLOOKUP($C1513&amp;"|"&amp;$B1513&amp;"|"&amp;$D1513,Empresas!$C$6:$CC$92,$G1513+6+1,0),0))))</f>
        <v>6</v>
      </c>
      <c r="AF1513" s="147">
        <f>IF(AND($I1513="Si",O1513=1),1,IF(AND($I1513="Fisico",O1513=1),1,IF(AND(O1513=1,$I1513="Electronico"),2,IF(O1513=1,VLOOKUP($C1513&amp;"|"&amp;$B1513&amp;"|"&amp;$D1513,Empresas!$C$6:$CC$92,$G1513+6+1,0),0))))</f>
        <v>6</v>
      </c>
      <c r="AG1513" s="147">
        <f>IF(AND($I1513="Si",P1513=1),1,IF(AND($I1513="Fisico",P1513=1),1,IF(AND(P1513=1,$I1513="Electronico"),2,IF(P1513=1,VLOOKUP($C1513&amp;"|"&amp;$B1513&amp;"|"&amp;$D1513,Empresas!$C$6:$CC$92,$G1513+6+1,0),0))))</f>
        <v>6</v>
      </c>
      <c r="AH1513" s="147">
        <f>IF(AND($I1513="Si",Q1513=1),1,IF(AND($I1513="Fisico",Q1513=1),1,IF(AND(Q1513=1,$I1513="Electronico"),2,IF(Q1513=1,VLOOKUP($C1513&amp;"|"&amp;$B1513&amp;"|"&amp;$D1513,Empresas!$C$6:$CC$92,$G1513+6+1,0),0))))</f>
        <v>0</v>
      </c>
      <c r="AI1513" s="147">
        <f>IF(AND($I1513="Si",R1513=1),1,IF(AND($I1513="Fisico",R1513=1),1,IF(AND(R1513=1,$I1513="Electronico"),2,IF(R1513=1,VLOOKUP($C1513&amp;"|"&amp;$B1513&amp;"|"&amp;$D1513,Empresas!$C$6:$CC$92,$G1513+6+1,0),0))))</f>
        <v>0</v>
      </c>
      <c r="AJ1513" s="147">
        <f>IF(AND($I1513="Si",S1513=1),1,IF(AND($I1513="Fisico",S1513=1),1,IF(AND(S1513=1,$I1513="Electronico"),2,IF(S1513=1,VLOOKUP($C1513&amp;"|"&amp;$B1513&amp;"|"&amp;$D1513,Empresas!$C$6:$CC$92,$G1513+6+1,0),0))))</f>
        <v>0</v>
      </c>
      <c r="AK1513" s="147">
        <f>IF(AND($I1513="Si",T1513=1),1,IF(AND($I1513="Fisico",T1513=1),1,IF(AND(T1513=1,$I1513="Electronico"),2,IF(T1513=1,VLOOKUP($C1513&amp;"|"&amp;$B1513&amp;"|"&amp;$D1513,Empresas!$C$6:$CC$92,$G1513+6+1,0),0))))</f>
        <v>0</v>
      </c>
      <c r="AL1513" s="147">
        <f>IF(AND($I1513="Si",U1513=1),1,IF(AND($I1513="Fisico",U1513=1),1,IF(AND(U1513=1,$I1513="Electronico"),2,IF(U1513=1,VLOOKUP($C1513&amp;"|"&amp;$B1513&amp;"|"&amp;$D1513,Empresas!$C$6:$CC$92,$G1513+6+1,0),0))))</f>
        <v>0</v>
      </c>
      <c r="AM1513" s="149">
        <f t="shared" si="244"/>
        <v>42</v>
      </c>
      <c r="AN1513" s="149">
        <f t="shared" si="245"/>
        <v>48</v>
      </c>
      <c r="AO1513" s="152">
        <f t="shared" si="246"/>
        <v>0.875</v>
      </c>
    </row>
    <row r="1514" spans="1:41" x14ac:dyDescent="0.25">
      <c r="A1514" s="137" t="str">
        <f>VLOOKUP(D1514,Empresas!$D$7:$F$91,3,0)</f>
        <v>Yulisa</v>
      </c>
      <c r="B1514" s="138" t="str">
        <f>VLOOKUP(D1514,Empresas!$D$7:$G$91,4,0)</f>
        <v>Lorenzo</v>
      </c>
      <c r="C1514" s="138" t="s">
        <v>544</v>
      </c>
      <c r="D1514" s="138" t="s">
        <v>278</v>
      </c>
      <c r="E1514" s="138" t="str">
        <f>VLOOKUP(D1514,Empresas!$D$7:$E$92,2,0)</f>
        <v>BD &amp; F SAC</v>
      </c>
      <c r="F1514" s="138" t="s">
        <v>164</v>
      </c>
      <c r="G1514" s="139">
        <f t="shared" si="249"/>
        <v>25</v>
      </c>
      <c r="H1514" s="139" t="str">
        <f>VLOOKUP(D1514,Empresas!$D$6:$L$92,7,0)</f>
        <v>Semestral</v>
      </c>
      <c r="I1514" s="138" t="str">
        <f>VLOOKUP(VLOOKUP(D1514&amp;"|"&amp;B1514,Empresas!$I$7:$CB$92,G1514,0),Tablas!$A$3:$B$5,2,0)</f>
        <v>No aplica</v>
      </c>
      <c r="J1514" s="78"/>
      <c r="K1514" s="78"/>
      <c r="L1514" s="78"/>
      <c r="M1514" s="78"/>
      <c r="N1514" s="78"/>
      <c r="O1514" s="78"/>
      <c r="P1514" s="78"/>
      <c r="Q1514" s="78"/>
      <c r="R1514" s="78"/>
      <c r="S1514" s="78"/>
      <c r="T1514" s="78"/>
      <c r="U1514" s="78"/>
      <c r="V1514" s="78" t="str">
        <f>VLOOKUP(D1514,Empresas!$D$7:$CF$91,81,0)</f>
        <v>C</v>
      </c>
      <c r="W1514" s="78" t="str">
        <f>VLOOKUP(D1514,Empresas!$D$7:$M$91,10,0)</f>
        <v>Mype</v>
      </c>
      <c r="X1514" s="69" t="str">
        <f t="shared" si="242"/>
        <v>SI</v>
      </c>
      <c r="Y1514" s="153" t="str">
        <f t="shared" si="243"/>
        <v>No aplica</v>
      </c>
      <c r="Z1514" s="147">
        <f>IF(Y1514="No aplica",0,IF(I1514="no",0,IF(I1514="No aplica",0,IF(I1514="Si",1,IF(I1514="Fisico",1,IF(I1514="Electronico",2,VLOOKUP(C1514&amp;"|"&amp;B1514&amp;"|"&amp;D1514,Empresas!$C$6:$CC$92,G1514+6+1,0)))))))</f>
        <v>0</v>
      </c>
      <c r="AA1514" s="147">
        <f>IF(AND($I1514="Si",J1514=1),1,IF(AND($I1514="Fisico",J1514=1),1,IF(AND(J1514=1,$I1514="Electronico"),2,IF(J1514=1,VLOOKUP($C1514&amp;"|"&amp;$B1514&amp;"|"&amp;$D1514,Empresas!$C$6:$CC$92,$G1514+6+1,0),0))))</f>
        <v>0</v>
      </c>
      <c r="AB1514" s="147">
        <f>IF(AND($I1514="Si",K1514=1),1,IF(AND($I1514="Fisico",K1514=1),1,IF(AND(K1514=1,$I1514="Electronico"),2,IF(K1514=1,VLOOKUP($C1514&amp;"|"&amp;$B1514&amp;"|"&amp;$D1514,Empresas!$C$6:$CC$92,$G1514+6+1,0),0))))</f>
        <v>0</v>
      </c>
      <c r="AC1514" s="147">
        <f>IF(AND($I1514="Si",L1514=1),1,IF(AND($I1514="Fisico",L1514=1),1,IF(AND(L1514=1,$I1514="Electronico"),2,IF(L1514=1,VLOOKUP($C1514&amp;"|"&amp;$B1514&amp;"|"&amp;$D1514,Empresas!$C$6:$CC$92,$G1514+6+1,0),0))))</f>
        <v>0</v>
      </c>
      <c r="AD1514" s="147">
        <f>IF(AND($I1514="Si",M1514=1),1,IF(AND($I1514="Fisico",M1514=1),1,IF(AND(M1514=1,$I1514="Electronico"),2,IF(M1514=1,VLOOKUP($C1514&amp;"|"&amp;$B1514&amp;"|"&amp;$D1514,Empresas!$C$6:$CC$92,$G1514+6+1,0),0))))</f>
        <v>0</v>
      </c>
      <c r="AE1514" s="147">
        <f>IF(AND($I1514="Si",N1514=1),1,IF(AND($I1514="Fisico",N1514=1),1,IF(AND(N1514=1,$I1514="Electronico"),2,IF(N1514=1,VLOOKUP($C1514&amp;"|"&amp;$B1514&amp;"|"&amp;$D1514,Empresas!$C$6:$CC$92,$G1514+6+1,0),0))))</f>
        <v>0</v>
      </c>
      <c r="AF1514" s="147">
        <f>IF(AND($I1514="Si",O1514=1),1,IF(AND($I1514="Fisico",O1514=1),1,IF(AND(O1514=1,$I1514="Electronico"),2,IF(O1514=1,VLOOKUP($C1514&amp;"|"&amp;$B1514&amp;"|"&amp;$D1514,Empresas!$C$6:$CC$92,$G1514+6+1,0),0))))</f>
        <v>0</v>
      </c>
      <c r="AG1514" s="147">
        <f>IF(AND($I1514="Si",P1514=1),1,IF(AND($I1514="Fisico",P1514=1),1,IF(AND(P1514=1,$I1514="Electronico"),2,IF(P1514=1,VLOOKUP($C1514&amp;"|"&amp;$B1514&amp;"|"&amp;$D1514,Empresas!$C$6:$CC$92,$G1514+6+1,0),0))))</f>
        <v>0</v>
      </c>
      <c r="AH1514" s="147">
        <f>IF(AND($I1514="Si",Q1514=1),1,IF(AND($I1514="Fisico",Q1514=1),1,IF(AND(Q1514=1,$I1514="Electronico"),2,IF(Q1514=1,VLOOKUP($C1514&amp;"|"&amp;$B1514&amp;"|"&amp;$D1514,Empresas!$C$6:$CC$92,$G1514+6+1,0),0))))</f>
        <v>0</v>
      </c>
      <c r="AI1514" s="147">
        <f>IF(AND($I1514="Si",R1514=1),1,IF(AND($I1514="Fisico",R1514=1),1,IF(AND(R1514=1,$I1514="Electronico"),2,IF(R1514=1,VLOOKUP($C1514&amp;"|"&amp;$B1514&amp;"|"&amp;$D1514,Empresas!$C$6:$CC$92,$G1514+6+1,0),0))))</f>
        <v>0</v>
      </c>
      <c r="AJ1514" s="147">
        <f>IF(AND($I1514="Si",S1514=1),1,IF(AND($I1514="Fisico",S1514=1),1,IF(AND(S1514=1,$I1514="Electronico"),2,IF(S1514=1,VLOOKUP($C1514&amp;"|"&amp;$B1514&amp;"|"&amp;$D1514,Empresas!$C$6:$CC$92,$G1514+6+1,0),0))))</f>
        <v>0</v>
      </c>
      <c r="AK1514" s="147">
        <f>IF(AND($I1514="Si",T1514=1),1,IF(AND($I1514="Fisico",T1514=1),1,IF(AND(T1514=1,$I1514="Electronico"),2,IF(T1514=1,VLOOKUP($C1514&amp;"|"&amp;$B1514&amp;"|"&amp;$D1514,Empresas!$C$6:$CC$92,$G1514+6+1,0),0))))</f>
        <v>0</v>
      </c>
      <c r="AL1514" s="147">
        <f>IF(AND($I1514="Si",U1514=1),1,IF(AND($I1514="Fisico",U1514=1),1,IF(AND(U1514=1,$I1514="Electronico"),2,IF(U1514=1,VLOOKUP($C1514&amp;"|"&amp;$B1514&amp;"|"&amp;$D1514,Empresas!$C$6:$CC$92,$G1514+6+1,0),0))))</f>
        <v>0</v>
      </c>
      <c r="AM1514" s="149">
        <f t="shared" si="244"/>
        <v>0</v>
      </c>
      <c r="AN1514" s="149">
        <f t="shared" si="245"/>
        <v>0</v>
      </c>
      <c r="AO1514" s="152">
        <f t="shared" si="246"/>
        <v>0</v>
      </c>
    </row>
    <row r="1515" spans="1:41" x14ac:dyDescent="0.25">
      <c r="A1515" s="137" t="str">
        <f>VLOOKUP(D1515,Empresas!$D$7:$F$91,3,0)</f>
        <v>Yulisa</v>
      </c>
      <c r="B1515" s="138" t="str">
        <f>VLOOKUP(D1515,Empresas!$D$7:$G$91,4,0)</f>
        <v>Lorenzo</v>
      </c>
      <c r="C1515" s="138" t="s">
        <v>544</v>
      </c>
      <c r="D1515" s="138" t="s">
        <v>278</v>
      </c>
      <c r="E1515" s="138" t="str">
        <f>VLOOKUP(D1515,Empresas!$D$7:$E$92,2,0)</f>
        <v>BD &amp; F SAC</v>
      </c>
      <c r="F1515" s="138" t="s">
        <v>165</v>
      </c>
      <c r="G1515" s="139">
        <f t="shared" si="249"/>
        <v>28</v>
      </c>
      <c r="H1515" s="139" t="str">
        <f>VLOOKUP(D1515,Empresas!$D$6:$L$92,7,0)</f>
        <v>Semestral</v>
      </c>
      <c r="I1515" s="138" t="str">
        <f>VLOOKUP(VLOOKUP(D1515&amp;"|"&amp;B1515,Empresas!$I$7:$CB$92,G1515,0),Tablas!$A$3:$B$5,2,0)</f>
        <v>Registro y analisis</v>
      </c>
      <c r="J1515" s="78">
        <v>1</v>
      </c>
      <c r="K1515" s="78">
        <v>1</v>
      </c>
      <c r="L1515" s="78">
        <v>1</v>
      </c>
      <c r="M1515" s="78">
        <v>1</v>
      </c>
      <c r="N1515" s="78">
        <v>1</v>
      </c>
      <c r="O1515" s="78">
        <v>1</v>
      </c>
      <c r="P1515" s="78">
        <v>1</v>
      </c>
      <c r="Q1515" s="78">
        <v>2</v>
      </c>
      <c r="R1515" s="78"/>
      <c r="S1515" s="78"/>
      <c r="T1515" s="78"/>
      <c r="U1515" s="78"/>
      <c r="V1515" s="78" t="str">
        <f>VLOOKUP(D1515,Empresas!$D$7:$CF$91,81,0)</f>
        <v>C</v>
      </c>
      <c r="W1515" s="78" t="str">
        <f>VLOOKUP(D1515,Empresas!$D$7:$M$91,10,0)</f>
        <v>Mype</v>
      </c>
      <c r="X1515" s="69" t="str">
        <f t="shared" si="242"/>
        <v>SI</v>
      </c>
      <c r="Y1515" s="153" t="str">
        <f t="shared" si="243"/>
        <v>Si aplica</v>
      </c>
      <c r="Z1515" s="147">
        <f>IF(Y1515="No aplica",0,IF(I1515="no",0,IF(I1515="No aplica",0,IF(I1515="Si",1,IF(I1515="Fisico",1,IF(I1515="Electronico",2,VLOOKUP(C1515&amp;"|"&amp;B1515&amp;"|"&amp;D1515,Empresas!$C$6:$CC$92,G1515+6+1,0)))))))</f>
        <v>1</v>
      </c>
      <c r="AA1515" s="147">
        <f>IF(AND($I1515="Si",J1515=1),1,IF(AND($I1515="Fisico",J1515=1),1,IF(AND(J1515=1,$I1515="Electronico"),2,IF(J1515=1,VLOOKUP($C1515&amp;"|"&amp;$B1515&amp;"|"&amp;$D1515,Empresas!$C$6:$CC$92,$G1515+6+1,0),0))))</f>
        <v>1</v>
      </c>
      <c r="AB1515" s="147">
        <f>IF(AND($I1515="Si",K1515=1),1,IF(AND($I1515="Fisico",K1515=1),1,IF(AND(K1515=1,$I1515="Electronico"),2,IF(K1515=1,VLOOKUP($C1515&amp;"|"&amp;$B1515&amp;"|"&amp;$D1515,Empresas!$C$6:$CC$92,$G1515+6+1,0),0))))</f>
        <v>1</v>
      </c>
      <c r="AC1515" s="147">
        <f>IF(AND($I1515="Si",L1515=1),1,IF(AND($I1515="Fisico",L1515=1),1,IF(AND(L1515=1,$I1515="Electronico"),2,IF(L1515=1,VLOOKUP($C1515&amp;"|"&amp;$B1515&amp;"|"&amp;$D1515,Empresas!$C$6:$CC$92,$G1515+6+1,0),0))))</f>
        <v>1</v>
      </c>
      <c r="AD1515" s="147">
        <f>IF(AND($I1515="Si",M1515=1),1,IF(AND($I1515="Fisico",M1515=1),1,IF(AND(M1515=1,$I1515="Electronico"),2,IF(M1515=1,VLOOKUP($C1515&amp;"|"&amp;$B1515&amp;"|"&amp;$D1515,Empresas!$C$6:$CC$92,$G1515+6+1,0),0))))</f>
        <v>1</v>
      </c>
      <c r="AE1515" s="147">
        <f>IF(AND($I1515="Si",N1515=1),1,IF(AND($I1515="Fisico",N1515=1),1,IF(AND(N1515=1,$I1515="Electronico"),2,IF(N1515=1,VLOOKUP($C1515&amp;"|"&amp;$B1515&amp;"|"&amp;$D1515,Empresas!$C$6:$CC$92,$G1515+6+1,0),0))))</f>
        <v>1</v>
      </c>
      <c r="AF1515" s="147">
        <f>IF(AND($I1515="Si",O1515=1),1,IF(AND($I1515="Fisico",O1515=1),1,IF(AND(O1515=1,$I1515="Electronico"),2,IF(O1515=1,VLOOKUP($C1515&amp;"|"&amp;$B1515&amp;"|"&amp;$D1515,Empresas!$C$6:$CC$92,$G1515+6+1,0),0))))</f>
        <v>1</v>
      </c>
      <c r="AG1515" s="147">
        <f>IF(AND($I1515="Si",P1515=1),1,IF(AND($I1515="Fisico",P1515=1),1,IF(AND(P1515=1,$I1515="Electronico"),2,IF(P1515=1,VLOOKUP($C1515&amp;"|"&amp;$B1515&amp;"|"&amp;$D1515,Empresas!$C$6:$CC$92,$G1515+6+1,0),0))))</f>
        <v>1</v>
      </c>
      <c r="AH1515" s="147">
        <f>IF(AND($I1515="Si",Q1515=1),1,IF(AND($I1515="Fisico",Q1515=1),1,IF(AND(Q1515=1,$I1515="Electronico"),2,IF(Q1515=1,VLOOKUP($C1515&amp;"|"&amp;$B1515&amp;"|"&amp;$D1515,Empresas!$C$6:$CC$92,$G1515+6+1,0),0))))</f>
        <v>0</v>
      </c>
      <c r="AI1515" s="147">
        <f>IF(AND($I1515="Si",R1515=1),1,IF(AND($I1515="Fisico",R1515=1),1,IF(AND(R1515=1,$I1515="Electronico"),2,IF(R1515=1,VLOOKUP($C1515&amp;"|"&amp;$B1515&amp;"|"&amp;$D1515,Empresas!$C$6:$CC$92,$G1515+6+1,0),0))))</f>
        <v>0</v>
      </c>
      <c r="AJ1515" s="147">
        <f>IF(AND($I1515="Si",S1515=1),1,IF(AND($I1515="Fisico",S1515=1),1,IF(AND(S1515=1,$I1515="Electronico"),2,IF(S1515=1,VLOOKUP($C1515&amp;"|"&amp;$B1515&amp;"|"&amp;$D1515,Empresas!$C$6:$CC$92,$G1515+6+1,0),0))))</f>
        <v>0</v>
      </c>
      <c r="AK1515" s="147">
        <f>IF(AND($I1515="Si",T1515=1),1,IF(AND($I1515="Fisico",T1515=1),1,IF(AND(T1515=1,$I1515="Electronico"),2,IF(T1515=1,VLOOKUP($C1515&amp;"|"&amp;$B1515&amp;"|"&amp;$D1515,Empresas!$C$6:$CC$92,$G1515+6+1,0),0))))</f>
        <v>0</v>
      </c>
      <c r="AL1515" s="147">
        <f>IF(AND($I1515="Si",U1515=1),1,IF(AND($I1515="Fisico",U1515=1),1,IF(AND(U1515=1,$I1515="Electronico"),2,IF(U1515=1,VLOOKUP($C1515&amp;"|"&amp;$B1515&amp;"|"&amp;$D1515,Empresas!$C$6:$CC$92,$G1515+6+1,0),0))))</f>
        <v>0</v>
      </c>
      <c r="AM1515" s="149">
        <f t="shared" si="244"/>
        <v>7</v>
      </c>
      <c r="AN1515" s="149">
        <f t="shared" si="245"/>
        <v>8</v>
      </c>
      <c r="AO1515" s="152">
        <f t="shared" si="246"/>
        <v>0.875</v>
      </c>
    </row>
    <row r="1516" spans="1:41" x14ac:dyDescent="0.25">
      <c r="A1516" s="137" t="str">
        <f>VLOOKUP(D1516,Empresas!$D$7:$F$91,3,0)</f>
        <v>Yulisa</v>
      </c>
      <c r="B1516" s="138" t="str">
        <f>VLOOKUP(D1516,Empresas!$D$7:$G$91,4,0)</f>
        <v>Lorenzo</v>
      </c>
      <c r="C1516" s="138" t="s">
        <v>544</v>
      </c>
      <c r="D1516" s="138" t="s">
        <v>278</v>
      </c>
      <c r="E1516" s="138" t="str">
        <f>VLOOKUP(D1516,Empresas!$D$7:$E$92,2,0)</f>
        <v>BD &amp; F SAC</v>
      </c>
      <c r="F1516" s="138" t="s">
        <v>166</v>
      </c>
      <c r="G1516" s="139">
        <f t="shared" si="249"/>
        <v>31</v>
      </c>
      <c r="H1516" s="139" t="str">
        <f>VLOOKUP(D1516,Empresas!$D$6:$L$92,7,0)</f>
        <v>Semestral</v>
      </c>
      <c r="I1516" s="138" t="str">
        <f>VLOOKUP(VLOOKUP(D1516&amp;"|"&amp;B1516,Empresas!$I$7:$CB$92,G1516,0),Tablas!$A$3:$B$5,2,0)</f>
        <v>No aplica</v>
      </c>
      <c r="J1516" s="78"/>
      <c r="K1516" s="78"/>
      <c r="L1516" s="78"/>
      <c r="M1516" s="78"/>
      <c r="N1516" s="78"/>
      <c r="O1516" s="78"/>
      <c r="P1516" s="78"/>
      <c r="Q1516" s="78"/>
      <c r="R1516" s="78"/>
      <c r="S1516" s="78"/>
      <c r="T1516" s="78"/>
      <c r="U1516" s="78"/>
      <c r="V1516" s="78" t="str">
        <f>VLOOKUP(D1516,Empresas!$D$7:$CF$91,81,0)</f>
        <v>C</v>
      </c>
      <c r="W1516" s="78" t="str">
        <f>VLOOKUP(D1516,Empresas!$D$7:$M$91,10,0)</f>
        <v>Mype</v>
      </c>
      <c r="X1516" s="69" t="str">
        <f t="shared" si="242"/>
        <v>SI</v>
      </c>
      <c r="Y1516" s="153" t="str">
        <f t="shared" si="243"/>
        <v>No aplica</v>
      </c>
      <c r="Z1516" s="147">
        <f>IF(Y1516="No aplica",0,IF(I1516="no",0,IF(I1516="No aplica",0,IF(I1516="Si",1,IF(I1516="Fisico",1,IF(I1516="Electronico",2,VLOOKUP(C1516&amp;"|"&amp;B1516&amp;"|"&amp;D1516,Empresas!$C$6:$CC$92,G1516+6+1,0)))))))</f>
        <v>0</v>
      </c>
      <c r="AA1516" s="147">
        <f>IF(AND($I1516="Si",J1516=1),1,IF(AND($I1516="Fisico",J1516=1),1,IF(AND(J1516=1,$I1516="Electronico"),2,IF(J1516=1,VLOOKUP($C1516&amp;"|"&amp;$B1516&amp;"|"&amp;$D1516,Empresas!$C$6:$CC$92,$G1516+6+1,0),0))))</f>
        <v>0</v>
      </c>
      <c r="AB1516" s="147">
        <f>IF(AND($I1516="Si",K1516=1),1,IF(AND($I1516="Fisico",K1516=1),1,IF(AND(K1516=1,$I1516="Electronico"),2,IF(K1516=1,VLOOKUP($C1516&amp;"|"&amp;$B1516&amp;"|"&amp;$D1516,Empresas!$C$6:$CC$92,$G1516+6+1,0),0))))</f>
        <v>0</v>
      </c>
      <c r="AC1516" s="147">
        <f>IF(AND($I1516="Si",L1516=1),1,IF(AND($I1516="Fisico",L1516=1),1,IF(AND(L1516=1,$I1516="Electronico"),2,IF(L1516=1,VLOOKUP($C1516&amp;"|"&amp;$B1516&amp;"|"&amp;$D1516,Empresas!$C$6:$CC$92,$G1516+6+1,0),0))))</f>
        <v>0</v>
      </c>
      <c r="AD1516" s="147">
        <f>IF(AND($I1516="Si",M1516=1),1,IF(AND($I1516="Fisico",M1516=1),1,IF(AND(M1516=1,$I1516="Electronico"),2,IF(M1516=1,VLOOKUP($C1516&amp;"|"&amp;$B1516&amp;"|"&amp;$D1516,Empresas!$C$6:$CC$92,$G1516+6+1,0),0))))</f>
        <v>0</v>
      </c>
      <c r="AE1516" s="147">
        <f>IF(AND($I1516="Si",N1516=1),1,IF(AND($I1516="Fisico",N1516=1),1,IF(AND(N1516=1,$I1516="Electronico"),2,IF(N1516=1,VLOOKUP($C1516&amp;"|"&amp;$B1516&amp;"|"&amp;$D1516,Empresas!$C$6:$CC$92,$G1516+6+1,0),0))))</f>
        <v>0</v>
      </c>
      <c r="AF1516" s="147">
        <f>IF(AND($I1516="Si",O1516=1),1,IF(AND($I1516="Fisico",O1516=1),1,IF(AND(O1516=1,$I1516="Electronico"),2,IF(O1516=1,VLOOKUP($C1516&amp;"|"&amp;$B1516&amp;"|"&amp;$D1516,Empresas!$C$6:$CC$92,$G1516+6+1,0),0))))</f>
        <v>0</v>
      </c>
      <c r="AG1516" s="147">
        <f>IF(AND($I1516="Si",P1516=1),1,IF(AND($I1516="Fisico",P1516=1),1,IF(AND(P1516=1,$I1516="Electronico"),2,IF(P1516=1,VLOOKUP($C1516&amp;"|"&amp;$B1516&amp;"|"&amp;$D1516,Empresas!$C$6:$CC$92,$G1516+6+1,0),0))))</f>
        <v>0</v>
      </c>
      <c r="AH1516" s="147">
        <f>IF(AND($I1516="Si",Q1516=1),1,IF(AND($I1516="Fisico",Q1516=1),1,IF(AND(Q1516=1,$I1516="Electronico"),2,IF(Q1516=1,VLOOKUP($C1516&amp;"|"&amp;$B1516&amp;"|"&amp;$D1516,Empresas!$C$6:$CC$92,$G1516+6+1,0),0))))</f>
        <v>0</v>
      </c>
      <c r="AI1516" s="147">
        <f>IF(AND($I1516="Si",R1516=1),1,IF(AND($I1516="Fisico",R1516=1),1,IF(AND(R1516=1,$I1516="Electronico"),2,IF(R1516=1,VLOOKUP($C1516&amp;"|"&amp;$B1516&amp;"|"&amp;$D1516,Empresas!$C$6:$CC$92,$G1516+6+1,0),0))))</f>
        <v>0</v>
      </c>
      <c r="AJ1516" s="147">
        <f>IF(AND($I1516="Si",S1516=1),1,IF(AND($I1516="Fisico",S1516=1),1,IF(AND(S1516=1,$I1516="Electronico"),2,IF(S1516=1,VLOOKUP($C1516&amp;"|"&amp;$B1516&amp;"|"&amp;$D1516,Empresas!$C$6:$CC$92,$G1516+6+1,0),0))))</f>
        <v>0</v>
      </c>
      <c r="AK1516" s="147">
        <f>IF(AND($I1516="Si",T1516=1),1,IF(AND($I1516="Fisico",T1516=1),1,IF(AND(T1516=1,$I1516="Electronico"),2,IF(T1516=1,VLOOKUP($C1516&amp;"|"&amp;$B1516&amp;"|"&amp;$D1516,Empresas!$C$6:$CC$92,$G1516+6+1,0),0))))</f>
        <v>0</v>
      </c>
      <c r="AL1516" s="147">
        <f>IF(AND($I1516="Si",U1516=1),1,IF(AND($I1516="Fisico",U1516=1),1,IF(AND(U1516=1,$I1516="Electronico"),2,IF(U1516=1,VLOOKUP($C1516&amp;"|"&amp;$B1516&amp;"|"&amp;$D1516,Empresas!$C$6:$CC$92,$G1516+6+1,0),0))))</f>
        <v>0</v>
      </c>
      <c r="AM1516" s="149">
        <f t="shared" si="244"/>
        <v>0</v>
      </c>
      <c r="AN1516" s="149">
        <f t="shared" si="245"/>
        <v>0</v>
      </c>
      <c r="AO1516" s="152">
        <f t="shared" si="246"/>
        <v>0</v>
      </c>
    </row>
    <row r="1517" spans="1:41" x14ac:dyDescent="0.25">
      <c r="A1517" s="137" t="str">
        <f>VLOOKUP(D1517,Empresas!$D$7:$F$91,3,0)</f>
        <v>Yulisa</v>
      </c>
      <c r="B1517" s="138" t="str">
        <f>VLOOKUP(D1517,Empresas!$D$7:$G$91,4,0)</f>
        <v>Lorenzo</v>
      </c>
      <c r="C1517" s="138" t="s">
        <v>544</v>
      </c>
      <c r="D1517" s="138" t="s">
        <v>278</v>
      </c>
      <c r="E1517" s="138" t="str">
        <f>VLOOKUP(D1517,Empresas!$D$7:$E$92,2,0)</f>
        <v>BD &amp; F SAC</v>
      </c>
      <c r="F1517" s="138" t="s">
        <v>167</v>
      </c>
      <c r="G1517" s="139">
        <f t="shared" si="249"/>
        <v>34</v>
      </c>
      <c r="H1517" s="139" t="str">
        <f>VLOOKUP(D1517,Empresas!$D$6:$L$92,7,0)</f>
        <v>Semestral</v>
      </c>
      <c r="I1517" s="138" t="str">
        <f>VLOOKUP(VLOOKUP(D1517&amp;"|"&amp;B1517,Empresas!$I$7:$CB$92,G1517,0),Tablas!$A$3:$B$5,2,0)</f>
        <v>No aplica</v>
      </c>
      <c r="J1517" s="78"/>
      <c r="K1517" s="78"/>
      <c r="L1517" s="78"/>
      <c r="M1517" s="78"/>
      <c r="N1517" s="78"/>
      <c r="O1517" s="78"/>
      <c r="P1517" s="78"/>
      <c r="Q1517" s="78"/>
      <c r="R1517" s="78"/>
      <c r="S1517" s="78"/>
      <c r="T1517" s="78"/>
      <c r="U1517" s="78"/>
      <c r="V1517" s="78" t="str">
        <f>VLOOKUP(D1517,Empresas!$D$7:$CF$91,81,0)</f>
        <v>C</v>
      </c>
      <c r="W1517" s="78" t="str">
        <f>VLOOKUP(D1517,Empresas!$D$7:$M$91,10,0)</f>
        <v>Mype</v>
      </c>
      <c r="X1517" s="69" t="str">
        <f t="shared" si="242"/>
        <v>SI</v>
      </c>
      <c r="Y1517" s="153" t="str">
        <f t="shared" si="243"/>
        <v>No aplica</v>
      </c>
      <c r="Z1517" s="147">
        <f>IF(Y1517="No aplica",0,IF(I1517="no",0,IF(I1517="No aplica",0,IF(I1517="Si",1,IF(I1517="Fisico",1,IF(I1517="Electronico",2,VLOOKUP(C1517&amp;"|"&amp;B1517&amp;"|"&amp;D1517,Empresas!$C$6:$CC$92,G1517+6+1,0)))))))</f>
        <v>0</v>
      </c>
      <c r="AA1517" s="147">
        <f>IF(AND($I1517="Si",J1517=1),1,IF(AND($I1517="Fisico",J1517=1),1,IF(AND(J1517=1,$I1517="Electronico"),2,IF(J1517=1,VLOOKUP($C1517&amp;"|"&amp;$B1517&amp;"|"&amp;$D1517,Empresas!$C$6:$CC$92,$G1517+6+1,0),0))))</f>
        <v>0</v>
      </c>
      <c r="AB1517" s="147">
        <f>IF(AND($I1517="Si",K1517=1),1,IF(AND($I1517="Fisico",K1517=1),1,IF(AND(K1517=1,$I1517="Electronico"),2,IF(K1517=1,VLOOKUP($C1517&amp;"|"&amp;$B1517&amp;"|"&amp;$D1517,Empresas!$C$6:$CC$92,$G1517+6+1,0),0))))</f>
        <v>0</v>
      </c>
      <c r="AC1517" s="147">
        <f>IF(AND($I1517="Si",L1517=1),1,IF(AND($I1517="Fisico",L1517=1),1,IF(AND(L1517=1,$I1517="Electronico"),2,IF(L1517=1,VLOOKUP($C1517&amp;"|"&amp;$B1517&amp;"|"&amp;$D1517,Empresas!$C$6:$CC$92,$G1517+6+1,0),0))))</f>
        <v>0</v>
      </c>
      <c r="AD1517" s="147">
        <f>IF(AND($I1517="Si",M1517=1),1,IF(AND($I1517="Fisico",M1517=1),1,IF(AND(M1517=1,$I1517="Electronico"),2,IF(M1517=1,VLOOKUP($C1517&amp;"|"&amp;$B1517&amp;"|"&amp;$D1517,Empresas!$C$6:$CC$92,$G1517+6+1,0),0))))</f>
        <v>0</v>
      </c>
      <c r="AE1517" s="147">
        <f>IF(AND($I1517="Si",N1517=1),1,IF(AND($I1517="Fisico",N1517=1),1,IF(AND(N1517=1,$I1517="Electronico"),2,IF(N1517=1,VLOOKUP($C1517&amp;"|"&amp;$B1517&amp;"|"&amp;$D1517,Empresas!$C$6:$CC$92,$G1517+6+1,0),0))))</f>
        <v>0</v>
      </c>
      <c r="AF1517" s="147">
        <f>IF(AND($I1517="Si",O1517=1),1,IF(AND($I1517="Fisico",O1517=1),1,IF(AND(O1517=1,$I1517="Electronico"),2,IF(O1517=1,VLOOKUP($C1517&amp;"|"&amp;$B1517&amp;"|"&amp;$D1517,Empresas!$C$6:$CC$92,$G1517+6+1,0),0))))</f>
        <v>0</v>
      </c>
      <c r="AG1517" s="147">
        <f>IF(AND($I1517="Si",P1517=1),1,IF(AND($I1517="Fisico",P1517=1),1,IF(AND(P1517=1,$I1517="Electronico"),2,IF(P1517=1,VLOOKUP($C1517&amp;"|"&amp;$B1517&amp;"|"&amp;$D1517,Empresas!$C$6:$CC$92,$G1517+6+1,0),0))))</f>
        <v>0</v>
      </c>
      <c r="AH1517" s="147">
        <f>IF(AND($I1517="Si",Q1517=1),1,IF(AND($I1517="Fisico",Q1517=1),1,IF(AND(Q1517=1,$I1517="Electronico"),2,IF(Q1517=1,VLOOKUP($C1517&amp;"|"&amp;$B1517&amp;"|"&amp;$D1517,Empresas!$C$6:$CC$92,$G1517+6+1,0),0))))</f>
        <v>0</v>
      </c>
      <c r="AI1517" s="147">
        <f>IF(AND($I1517="Si",R1517=1),1,IF(AND($I1517="Fisico",R1517=1),1,IF(AND(R1517=1,$I1517="Electronico"),2,IF(R1517=1,VLOOKUP($C1517&amp;"|"&amp;$B1517&amp;"|"&amp;$D1517,Empresas!$C$6:$CC$92,$G1517+6+1,0),0))))</f>
        <v>0</v>
      </c>
      <c r="AJ1517" s="147">
        <f>IF(AND($I1517="Si",S1517=1),1,IF(AND($I1517="Fisico",S1517=1),1,IF(AND(S1517=1,$I1517="Electronico"),2,IF(S1517=1,VLOOKUP($C1517&amp;"|"&amp;$B1517&amp;"|"&amp;$D1517,Empresas!$C$6:$CC$92,$G1517+6+1,0),0))))</f>
        <v>0</v>
      </c>
      <c r="AK1517" s="147">
        <f>IF(AND($I1517="Si",T1517=1),1,IF(AND($I1517="Fisico",T1517=1),1,IF(AND(T1517=1,$I1517="Electronico"),2,IF(T1517=1,VLOOKUP($C1517&amp;"|"&amp;$B1517&amp;"|"&amp;$D1517,Empresas!$C$6:$CC$92,$G1517+6+1,0),0))))</f>
        <v>0</v>
      </c>
      <c r="AL1517" s="147">
        <f>IF(AND($I1517="Si",U1517=1),1,IF(AND($I1517="Fisico",U1517=1),1,IF(AND(U1517=1,$I1517="Electronico"),2,IF(U1517=1,VLOOKUP($C1517&amp;"|"&amp;$B1517&amp;"|"&amp;$D1517,Empresas!$C$6:$CC$92,$G1517+6+1,0),0))))</f>
        <v>0</v>
      </c>
      <c r="AM1517" s="149">
        <f t="shared" si="244"/>
        <v>0</v>
      </c>
      <c r="AN1517" s="149">
        <f t="shared" si="245"/>
        <v>0</v>
      </c>
      <c r="AO1517" s="152">
        <f t="shared" si="246"/>
        <v>0</v>
      </c>
    </row>
    <row r="1518" spans="1:41" x14ac:dyDescent="0.25">
      <c r="A1518" s="137" t="str">
        <f>VLOOKUP(D1518,Empresas!$D$7:$F$91,3,0)</f>
        <v>Yulisa</v>
      </c>
      <c r="B1518" s="138" t="str">
        <f>VLOOKUP(D1518,Empresas!$D$7:$G$91,4,0)</f>
        <v>Lorenzo</v>
      </c>
      <c r="C1518" s="138" t="s">
        <v>544</v>
      </c>
      <c r="D1518" s="138" t="s">
        <v>278</v>
      </c>
      <c r="E1518" s="138" t="str">
        <f>VLOOKUP(D1518,Empresas!$D$7:$E$92,2,0)</f>
        <v>BD &amp; F SAC</v>
      </c>
      <c r="F1518" s="138" t="s">
        <v>168</v>
      </c>
      <c r="G1518" s="139">
        <f t="shared" si="249"/>
        <v>37</v>
      </c>
      <c r="H1518" s="139" t="str">
        <f>VLOOKUP(D1518,Empresas!$D$6:$L$92,7,0)</f>
        <v>Semestral</v>
      </c>
      <c r="I1518" s="138" t="str">
        <f>VLOOKUP(VLOOKUP(D1518&amp;"|"&amp;B1518,Empresas!$I$7:$CB$92,G1518,0),Tablas!$A$3:$B$5,2,0)</f>
        <v>No aplica</v>
      </c>
      <c r="J1518" s="78"/>
      <c r="K1518" s="78"/>
      <c r="L1518" s="78"/>
      <c r="M1518" s="78"/>
      <c r="N1518" s="78"/>
      <c r="O1518" s="78"/>
      <c r="P1518" s="78"/>
      <c r="Q1518" s="78"/>
      <c r="R1518" s="78"/>
      <c r="S1518" s="78"/>
      <c r="T1518" s="78"/>
      <c r="U1518" s="78"/>
      <c r="V1518" s="78" t="str">
        <f>VLOOKUP(D1518,Empresas!$D$7:$CF$91,81,0)</f>
        <v>C</v>
      </c>
      <c r="W1518" s="78" t="str">
        <f>VLOOKUP(D1518,Empresas!$D$7:$M$91,10,0)</f>
        <v>Mype</v>
      </c>
      <c r="X1518" s="69" t="str">
        <f t="shared" si="242"/>
        <v>SI</v>
      </c>
      <c r="Y1518" s="153" t="str">
        <f t="shared" si="243"/>
        <v>No aplica</v>
      </c>
      <c r="Z1518" s="147">
        <f>IF(Y1518="No aplica",0,IF(I1518="no",0,IF(I1518="No aplica",0,IF(I1518="Si",1,IF(I1518="Fisico",1,IF(I1518="Electronico",2,VLOOKUP(C1518&amp;"|"&amp;B1518&amp;"|"&amp;D1518,Empresas!$C$6:$CC$92,G1518+6+1,0)))))))</f>
        <v>0</v>
      </c>
      <c r="AA1518" s="147">
        <f>IF(AND($I1518="Si",J1518=1),1,IF(AND($I1518="Fisico",J1518=1),1,IF(AND(J1518=1,$I1518="Electronico"),2,IF(J1518=1,VLOOKUP($C1518&amp;"|"&amp;$B1518&amp;"|"&amp;$D1518,Empresas!$C$6:$CC$92,$G1518+6+1,0),0))))</f>
        <v>0</v>
      </c>
      <c r="AB1518" s="147">
        <f>IF(AND($I1518="Si",K1518=1),1,IF(AND($I1518="Fisico",K1518=1),1,IF(AND(K1518=1,$I1518="Electronico"),2,IF(K1518=1,VLOOKUP($C1518&amp;"|"&amp;$B1518&amp;"|"&amp;$D1518,Empresas!$C$6:$CC$92,$G1518+6+1,0),0))))</f>
        <v>0</v>
      </c>
      <c r="AC1518" s="147">
        <f>IF(AND($I1518="Si",L1518=1),1,IF(AND($I1518="Fisico",L1518=1),1,IF(AND(L1518=1,$I1518="Electronico"),2,IF(L1518=1,VLOOKUP($C1518&amp;"|"&amp;$B1518&amp;"|"&amp;$D1518,Empresas!$C$6:$CC$92,$G1518+6+1,0),0))))</f>
        <v>0</v>
      </c>
      <c r="AD1518" s="147">
        <f>IF(AND($I1518="Si",M1518=1),1,IF(AND($I1518="Fisico",M1518=1),1,IF(AND(M1518=1,$I1518="Electronico"),2,IF(M1518=1,VLOOKUP($C1518&amp;"|"&amp;$B1518&amp;"|"&amp;$D1518,Empresas!$C$6:$CC$92,$G1518+6+1,0),0))))</f>
        <v>0</v>
      </c>
      <c r="AE1518" s="147">
        <f>IF(AND($I1518="Si",N1518=1),1,IF(AND($I1518="Fisico",N1518=1),1,IF(AND(N1518=1,$I1518="Electronico"),2,IF(N1518=1,VLOOKUP($C1518&amp;"|"&amp;$B1518&amp;"|"&amp;$D1518,Empresas!$C$6:$CC$92,$G1518+6+1,0),0))))</f>
        <v>0</v>
      </c>
      <c r="AF1518" s="147">
        <f>IF(AND($I1518="Si",O1518=1),1,IF(AND($I1518="Fisico",O1518=1),1,IF(AND(O1518=1,$I1518="Electronico"),2,IF(O1518=1,VLOOKUP($C1518&amp;"|"&amp;$B1518&amp;"|"&amp;$D1518,Empresas!$C$6:$CC$92,$G1518+6+1,0),0))))</f>
        <v>0</v>
      </c>
      <c r="AG1518" s="147">
        <f>IF(AND($I1518="Si",P1518=1),1,IF(AND($I1518="Fisico",P1518=1),1,IF(AND(P1518=1,$I1518="Electronico"),2,IF(P1518=1,VLOOKUP($C1518&amp;"|"&amp;$B1518&amp;"|"&amp;$D1518,Empresas!$C$6:$CC$92,$G1518+6+1,0),0))))</f>
        <v>0</v>
      </c>
      <c r="AH1518" s="147">
        <f>IF(AND($I1518="Si",Q1518=1),1,IF(AND($I1518="Fisico",Q1518=1),1,IF(AND(Q1518=1,$I1518="Electronico"),2,IF(Q1518=1,VLOOKUP($C1518&amp;"|"&amp;$B1518&amp;"|"&amp;$D1518,Empresas!$C$6:$CC$92,$G1518+6+1,0),0))))</f>
        <v>0</v>
      </c>
      <c r="AI1518" s="147">
        <f>IF(AND($I1518="Si",R1518=1),1,IF(AND($I1518="Fisico",R1518=1),1,IF(AND(R1518=1,$I1518="Electronico"),2,IF(R1518=1,VLOOKUP($C1518&amp;"|"&amp;$B1518&amp;"|"&amp;$D1518,Empresas!$C$6:$CC$92,$G1518+6+1,0),0))))</f>
        <v>0</v>
      </c>
      <c r="AJ1518" s="147">
        <f>IF(AND($I1518="Si",S1518=1),1,IF(AND($I1518="Fisico",S1518=1),1,IF(AND(S1518=1,$I1518="Electronico"),2,IF(S1518=1,VLOOKUP($C1518&amp;"|"&amp;$B1518&amp;"|"&amp;$D1518,Empresas!$C$6:$CC$92,$G1518+6+1,0),0))))</f>
        <v>0</v>
      </c>
      <c r="AK1518" s="147">
        <f>IF(AND($I1518="Si",T1518=1),1,IF(AND($I1518="Fisico",T1518=1),1,IF(AND(T1518=1,$I1518="Electronico"),2,IF(T1518=1,VLOOKUP($C1518&amp;"|"&amp;$B1518&amp;"|"&amp;$D1518,Empresas!$C$6:$CC$92,$G1518+6+1,0),0))))</f>
        <v>0</v>
      </c>
      <c r="AL1518" s="147">
        <f>IF(AND($I1518="Si",U1518=1),1,IF(AND($I1518="Fisico",U1518=1),1,IF(AND(U1518=1,$I1518="Electronico"),2,IF(U1518=1,VLOOKUP($C1518&amp;"|"&amp;$B1518&amp;"|"&amp;$D1518,Empresas!$C$6:$CC$92,$G1518+6+1,0),0))))</f>
        <v>0</v>
      </c>
      <c r="AM1518" s="149">
        <f t="shared" si="244"/>
        <v>0</v>
      </c>
      <c r="AN1518" s="149">
        <f t="shared" si="245"/>
        <v>0</v>
      </c>
      <c r="AO1518" s="152">
        <f t="shared" si="246"/>
        <v>0</v>
      </c>
    </row>
    <row r="1519" spans="1:41" x14ac:dyDescent="0.25">
      <c r="A1519" s="137" t="str">
        <f>VLOOKUP(D1519,Empresas!$D$7:$F$91,3,0)</f>
        <v>Yulisa</v>
      </c>
      <c r="B1519" s="138" t="str">
        <f>VLOOKUP(D1519,Empresas!$D$7:$G$91,4,0)</f>
        <v>Lorenzo</v>
      </c>
      <c r="C1519" s="138" t="s">
        <v>544</v>
      </c>
      <c r="D1519" s="138" t="s">
        <v>278</v>
      </c>
      <c r="E1519" s="138" t="str">
        <f>VLOOKUP(D1519,Empresas!$D$7:$E$92,2,0)</f>
        <v>BD &amp; F SAC</v>
      </c>
      <c r="F1519" s="138" t="s">
        <v>169</v>
      </c>
      <c r="G1519" s="139">
        <f t="shared" si="249"/>
        <v>40</v>
      </c>
      <c r="H1519" s="139" t="str">
        <f>VLOOKUP(D1519,Empresas!$D$6:$L$92,7,0)</f>
        <v>Semestral</v>
      </c>
      <c r="I1519" s="138" t="str">
        <f>VLOOKUP(VLOOKUP(D1519&amp;"|"&amp;B1519,Empresas!$I$7:$CB$92,G1519,0),Tablas!$A$3:$B$5,2,0)</f>
        <v>No aplica</v>
      </c>
      <c r="J1519" s="78"/>
      <c r="K1519" s="78"/>
      <c r="L1519" s="78"/>
      <c r="M1519" s="78"/>
      <c r="N1519" s="78"/>
      <c r="O1519" s="78"/>
      <c r="P1519" s="78"/>
      <c r="Q1519" s="78"/>
      <c r="R1519" s="78"/>
      <c r="S1519" s="78"/>
      <c r="T1519" s="78"/>
      <c r="U1519" s="78"/>
      <c r="V1519" s="78" t="str">
        <f>VLOOKUP(D1519,Empresas!$D$7:$CF$91,81,0)</f>
        <v>C</v>
      </c>
      <c r="W1519" s="78" t="str">
        <f>VLOOKUP(D1519,Empresas!$D$7:$M$91,10,0)</f>
        <v>Mype</v>
      </c>
      <c r="X1519" s="69" t="str">
        <f t="shared" si="242"/>
        <v>SI</v>
      </c>
      <c r="Y1519" s="153" t="str">
        <f t="shared" si="243"/>
        <v>No aplica</v>
      </c>
      <c r="Z1519" s="147">
        <f>IF(Y1519="No aplica",0,IF(I1519="no",0,IF(I1519="No aplica",0,IF(I1519="Si",1,IF(I1519="Fisico",1,IF(I1519="Electronico",2,VLOOKUP(C1519&amp;"|"&amp;B1519&amp;"|"&amp;D1519,Empresas!$C$6:$CC$92,G1519+6+1,0)))))))</f>
        <v>0</v>
      </c>
      <c r="AA1519" s="147">
        <f>IF(AND($I1519="Si",J1519=1),1,IF(AND($I1519="Fisico",J1519=1),1,IF(AND(J1519=1,$I1519="Electronico"),2,IF(J1519=1,VLOOKUP($C1519&amp;"|"&amp;$B1519&amp;"|"&amp;$D1519,Empresas!$C$6:$CC$92,$G1519+6+1,0),0))))</f>
        <v>0</v>
      </c>
      <c r="AB1519" s="147">
        <f>IF(AND($I1519="Si",K1519=1),1,IF(AND($I1519="Fisico",K1519=1),1,IF(AND(K1519=1,$I1519="Electronico"),2,IF(K1519=1,VLOOKUP($C1519&amp;"|"&amp;$B1519&amp;"|"&amp;$D1519,Empresas!$C$6:$CC$92,$G1519+6+1,0),0))))</f>
        <v>0</v>
      </c>
      <c r="AC1519" s="147">
        <f>IF(AND($I1519="Si",L1519=1),1,IF(AND($I1519="Fisico",L1519=1),1,IF(AND(L1519=1,$I1519="Electronico"),2,IF(L1519=1,VLOOKUP($C1519&amp;"|"&amp;$B1519&amp;"|"&amp;$D1519,Empresas!$C$6:$CC$92,$G1519+6+1,0),0))))</f>
        <v>0</v>
      </c>
      <c r="AD1519" s="147">
        <f>IF(AND($I1519="Si",M1519=1),1,IF(AND($I1519="Fisico",M1519=1),1,IF(AND(M1519=1,$I1519="Electronico"),2,IF(M1519=1,VLOOKUP($C1519&amp;"|"&amp;$B1519&amp;"|"&amp;$D1519,Empresas!$C$6:$CC$92,$G1519+6+1,0),0))))</f>
        <v>0</v>
      </c>
      <c r="AE1519" s="147">
        <f>IF(AND($I1519="Si",N1519=1),1,IF(AND($I1519="Fisico",N1519=1),1,IF(AND(N1519=1,$I1519="Electronico"),2,IF(N1519=1,VLOOKUP($C1519&amp;"|"&amp;$B1519&amp;"|"&amp;$D1519,Empresas!$C$6:$CC$92,$G1519+6+1,0),0))))</f>
        <v>0</v>
      </c>
      <c r="AF1519" s="147">
        <f>IF(AND($I1519="Si",O1519=1),1,IF(AND($I1519="Fisico",O1519=1),1,IF(AND(O1519=1,$I1519="Electronico"),2,IF(O1519=1,VLOOKUP($C1519&amp;"|"&amp;$B1519&amp;"|"&amp;$D1519,Empresas!$C$6:$CC$92,$G1519+6+1,0),0))))</f>
        <v>0</v>
      </c>
      <c r="AG1519" s="147">
        <f>IF(AND($I1519="Si",P1519=1),1,IF(AND($I1519="Fisico",P1519=1),1,IF(AND(P1519=1,$I1519="Electronico"),2,IF(P1519=1,VLOOKUP($C1519&amp;"|"&amp;$B1519&amp;"|"&amp;$D1519,Empresas!$C$6:$CC$92,$G1519+6+1,0),0))))</f>
        <v>0</v>
      </c>
      <c r="AH1519" s="147">
        <f>IF(AND($I1519="Si",Q1519=1),1,IF(AND($I1519="Fisico",Q1519=1),1,IF(AND(Q1519=1,$I1519="Electronico"),2,IF(Q1519=1,VLOOKUP($C1519&amp;"|"&amp;$B1519&amp;"|"&amp;$D1519,Empresas!$C$6:$CC$92,$G1519+6+1,0),0))))</f>
        <v>0</v>
      </c>
      <c r="AI1519" s="147">
        <f>IF(AND($I1519="Si",R1519=1),1,IF(AND($I1519="Fisico",R1519=1),1,IF(AND(R1519=1,$I1519="Electronico"),2,IF(R1519=1,VLOOKUP($C1519&amp;"|"&amp;$B1519&amp;"|"&amp;$D1519,Empresas!$C$6:$CC$92,$G1519+6+1,0),0))))</f>
        <v>0</v>
      </c>
      <c r="AJ1519" s="147">
        <f>IF(AND($I1519="Si",S1519=1),1,IF(AND($I1519="Fisico",S1519=1),1,IF(AND(S1519=1,$I1519="Electronico"),2,IF(S1519=1,VLOOKUP($C1519&amp;"|"&amp;$B1519&amp;"|"&amp;$D1519,Empresas!$C$6:$CC$92,$G1519+6+1,0),0))))</f>
        <v>0</v>
      </c>
      <c r="AK1519" s="147">
        <f>IF(AND($I1519="Si",T1519=1),1,IF(AND($I1519="Fisico",T1519=1),1,IF(AND(T1519=1,$I1519="Electronico"),2,IF(T1519=1,VLOOKUP($C1519&amp;"|"&amp;$B1519&amp;"|"&amp;$D1519,Empresas!$C$6:$CC$92,$G1519+6+1,0),0))))</f>
        <v>0</v>
      </c>
      <c r="AL1519" s="147">
        <f>IF(AND($I1519="Si",U1519=1),1,IF(AND($I1519="Fisico",U1519=1),1,IF(AND(U1519=1,$I1519="Electronico"),2,IF(U1519=1,VLOOKUP($C1519&amp;"|"&amp;$B1519&amp;"|"&amp;$D1519,Empresas!$C$6:$CC$92,$G1519+6+1,0),0))))</f>
        <v>0</v>
      </c>
      <c r="AM1519" s="149">
        <f t="shared" si="244"/>
        <v>0</v>
      </c>
      <c r="AN1519" s="149">
        <f t="shared" si="245"/>
        <v>0</v>
      </c>
      <c r="AO1519" s="152">
        <f t="shared" si="246"/>
        <v>0</v>
      </c>
    </row>
    <row r="1520" spans="1:41" x14ac:dyDescent="0.25">
      <c r="A1520" s="137" t="str">
        <f>VLOOKUP(D1520,Empresas!$D$7:$F$91,3,0)</f>
        <v>Yulisa</v>
      </c>
      <c r="B1520" s="138" t="str">
        <f>VLOOKUP(D1520,Empresas!$D$7:$G$91,4,0)</f>
        <v>Lorenzo</v>
      </c>
      <c r="C1520" s="138" t="s">
        <v>544</v>
      </c>
      <c r="D1520" s="138" t="s">
        <v>278</v>
      </c>
      <c r="E1520" s="138" t="str">
        <f>VLOOKUP(D1520,Empresas!$D$7:$E$92,2,0)</f>
        <v>BD &amp; F SAC</v>
      </c>
      <c r="F1520" s="138" t="s">
        <v>170</v>
      </c>
      <c r="G1520" s="139">
        <f t="shared" si="249"/>
        <v>43</v>
      </c>
      <c r="H1520" s="139" t="str">
        <f>VLOOKUP(D1520,Empresas!$D$6:$L$92,7,0)</f>
        <v>Semestral</v>
      </c>
      <c r="I1520" s="138" t="str">
        <f>VLOOKUP(VLOOKUP(D1520&amp;"|"&amp;B1520,Empresas!$I$7:$CB$92,G1520,0),Tablas!$A$3:$B$5,2,0)</f>
        <v>No aplica</v>
      </c>
      <c r="J1520" s="78"/>
      <c r="K1520" s="78"/>
      <c r="L1520" s="78"/>
      <c r="M1520" s="78"/>
      <c r="N1520" s="78"/>
      <c r="O1520" s="78"/>
      <c r="P1520" s="78"/>
      <c r="Q1520" s="78"/>
      <c r="R1520" s="78"/>
      <c r="S1520" s="78"/>
      <c r="T1520" s="78"/>
      <c r="U1520" s="78"/>
      <c r="V1520" s="78" t="str">
        <f>VLOOKUP(D1520,Empresas!$D$7:$CF$91,81,0)</f>
        <v>C</v>
      </c>
      <c r="W1520" s="78" t="str">
        <f>VLOOKUP(D1520,Empresas!$D$7:$M$91,10,0)</f>
        <v>Mype</v>
      </c>
      <c r="X1520" s="69" t="str">
        <f t="shared" si="242"/>
        <v>SI</v>
      </c>
      <c r="Y1520" s="153" t="str">
        <f t="shared" si="243"/>
        <v>No aplica</v>
      </c>
      <c r="Z1520" s="147">
        <f>IF(Y1520="No aplica",0,IF(I1520="no",0,IF(I1520="No aplica",0,IF(I1520="Si",1,IF(I1520="Fisico",1,IF(I1520="Electronico",2,VLOOKUP(C1520&amp;"|"&amp;B1520&amp;"|"&amp;D1520,Empresas!$C$6:$CC$92,G1520+6+1,0)))))))</f>
        <v>0</v>
      </c>
      <c r="AA1520" s="147">
        <f>IF(AND($I1520="Si",J1520=1),1,IF(AND($I1520="Fisico",J1520=1),1,IF(AND(J1520=1,$I1520="Electronico"),2,IF(J1520=1,VLOOKUP($C1520&amp;"|"&amp;$B1520&amp;"|"&amp;$D1520,Empresas!$C$6:$CC$92,$G1520+6+1,0),0))))</f>
        <v>0</v>
      </c>
      <c r="AB1520" s="147">
        <f>IF(AND($I1520="Si",K1520=1),1,IF(AND($I1520="Fisico",K1520=1),1,IF(AND(K1520=1,$I1520="Electronico"),2,IF(K1520=1,VLOOKUP($C1520&amp;"|"&amp;$B1520&amp;"|"&amp;$D1520,Empresas!$C$6:$CC$92,$G1520+6+1,0),0))))</f>
        <v>0</v>
      </c>
      <c r="AC1520" s="147">
        <f>IF(AND($I1520="Si",L1520=1),1,IF(AND($I1520="Fisico",L1520=1),1,IF(AND(L1520=1,$I1520="Electronico"),2,IF(L1520=1,VLOOKUP($C1520&amp;"|"&amp;$B1520&amp;"|"&amp;$D1520,Empresas!$C$6:$CC$92,$G1520+6+1,0),0))))</f>
        <v>0</v>
      </c>
      <c r="AD1520" s="147">
        <f>IF(AND($I1520="Si",M1520=1),1,IF(AND($I1520="Fisico",M1520=1),1,IF(AND(M1520=1,$I1520="Electronico"),2,IF(M1520=1,VLOOKUP($C1520&amp;"|"&amp;$B1520&amp;"|"&amp;$D1520,Empresas!$C$6:$CC$92,$G1520+6+1,0),0))))</f>
        <v>0</v>
      </c>
      <c r="AE1520" s="147">
        <f>IF(AND($I1520="Si",N1520=1),1,IF(AND($I1520="Fisico",N1520=1),1,IF(AND(N1520=1,$I1520="Electronico"),2,IF(N1520=1,VLOOKUP($C1520&amp;"|"&amp;$B1520&amp;"|"&amp;$D1520,Empresas!$C$6:$CC$92,$G1520+6+1,0),0))))</f>
        <v>0</v>
      </c>
      <c r="AF1520" s="147">
        <f>IF(AND($I1520="Si",O1520=1),1,IF(AND($I1520="Fisico",O1520=1),1,IF(AND(O1520=1,$I1520="Electronico"),2,IF(O1520=1,VLOOKUP($C1520&amp;"|"&amp;$B1520&amp;"|"&amp;$D1520,Empresas!$C$6:$CC$92,$G1520+6+1,0),0))))</f>
        <v>0</v>
      </c>
      <c r="AG1520" s="147">
        <f>IF(AND($I1520="Si",P1520=1),1,IF(AND($I1520="Fisico",P1520=1),1,IF(AND(P1520=1,$I1520="Electronico"),2,IF(P1520=1,VLOOKUP($C1520&amp;"|"&amp;$B1520&amp;"|"&amp;$D1520,Empresas!$C$6:$CC$92,$G1520+6+1,0),0))))</f>
        <v>0</v>
      </c>
      <c r="AH1520" s="147">
        <f>IF(AND($I1520="Si",Q1520=1),1,IF(AND($I1520="Fisico",Q1520=1),1,IF(AND(Q1520=1,$I1520="Electronico"),2,IF(Q1520=1,VLOOKUP($C1520&amp;"|"&amp;$B1520&amp;"|"&amp;$D1520,Empresas!$C$6:$CC$92,$G1520+6+1,0),0))))</f>
        <v>0</v>
      </c>
      <c r="AI1520" s="147">
        <f>IF(AND($I1520="Si",R1520=1),1,IF(AND($I1520="Fisico",R1520=1),1,IF(AND(R1520=1,$I1520="Electronico"),2,IF(R1520=1,VLOOKUP($C1520&amp;"|"&amp;$B1520&amp;"|"&amp;$D1520,Empresas!$C$6:$CC$92,$G1520+6+1,0),0))))</f>
        <v>0</v>
      </c>
      <c r="AJ1520" s="147">
        <f>IF(AND($I1520="Si",S1520=1),1,IF(AND($I1520="Fisico",S1520=1),1,IF(AND(S1520=1,$I1520="Electronico"),2,IF(S1520=1,VLOOKUP($C1520&amp;"|"&amp;$B1520&amp;"|"&amp;$D1520,Empresas!$C$6:$CC$92,$G1520+6+1,0),0))))</f>
        <v>0</v>
      </c>
      <c r="AK1520" s="147">
        <f>IF(AND($I1520="Si",T1520=1),1,IF(AND($I1520="Fisico",T1520=1),1,IF(AND(T1520=1,$I1520="Electronico"),2,IF(T1520=1,VLOOKUP($C1520&amp;"|"&amp;$B1520&amp;"|"&amp;$D1520,Empresas!$C$6:$CC$92,$G1520+6+1,0),0))))</f>
        <v>0</v>
      </c>
      <c r="AL1520" s="147">
        <f>IF(AND($I1520="Si",U1520=1),1,IF(AND($I1520="Fisico",U1520=1),1,IF(AND(U1520=1,$I1520="Electronico"),2,IF(U1520=1,VLOOKUP($C1520&amp;"|"&amp;$B1520&amp;"|"&amp;$D1520,Empresas!$C$6:$CC$92,$G1520+6+1,0),0))))</f>
        <v>0</v>
      </c>
      <c r="AM1520" s="149">
        <f t="shared" si="244"/>
        <v>0</v>
      </c>
      <c r="AN1520" s="149">
        <f t="shared" si="245"/>
        <v>0</v>
      </c>
      <c r="AO1520" s="152">
        <f t="shared" si="246"/>
        <v>0</v>
      </c>
    </row>
    <row r="1521" spans="1:41" x14ac:dyDescent="0.25">
      <c r="A1521" s="137" t="str">
        <f>VLOOKUP(D1521,Empresas!$D$7:$F$91,3,0)</f>
        <v>Yulisa</v>
      </c>
      <c r="B1521" s="138" t="str">
        <f>VLOOKUP(D1521,Empresas!$D$7:$G$91,4,0)</f>
        <v>Lorenzo</v>
      </c>
      <c r="C1521" s="138" t="s">
        <v>544</v>
      </c>
      <c r="D1521" s="138" t="s">
        <v>278</v>
      </c>
      <c r="E1521" s="138" t="str">
        <f>VLOOKUP(D1521,Empresas!$D$7:$E$92,2,0)</f>
        <v>BD &amp; F SAC</v>
      </c>
      <c r="F1521" s="138" t="s">
        <v>171</v>
      </c>
      <c r="G1521" s="139">
        <f t="shared" si="249"/>
        <v>46</v>
      </c>
      <c r="H1521" s="139" t="str">
        <f>VLOOKUP(D1521,Empresas!$D$6:$L$92,7,0)</f>
        <v>Semestral</v>
      </c>
      <c r="I1521" s="138" t="str">
        <f>VLOOKUP(VLOOKUP(D1521&amp;"|"&amp;B1521,Empresas!$I$7:$CB$92,G1521,0),Tablas!$A$3:$B$5,2,0)</f>
        <v>No aplica</v>
      </c>
      <c r="J1521" s="78"/>
      <c r="K1521" s="78"/>
      <c r="L1521" s="78"/>
      <c r="M1521" s="78"/>
      <c r="N1521" s="78"/>
      <c r="O1521" s="78"/>
      <c r="P1521" s="78"/>
      <c r="Q1521" s="78"/>
      <c r="R1521" s="78"/>
      <c r="S1521" s="78"/>
      <c r="T1521" s="78"/>
      <c r="U1521" s="78"/>
      <c r="V1521" s="78" t="str">
        <f>VLOOKUP(D1521,Empresas!$D$7:$CF$91,81,0)</f>
        <v>C</v>
      </c>
      <c r="W1521" s="78" t="str">
        <f>VLOOKUP(D1521,Empresas!$D$7:$M$91,10,0)</f>
        <v>Mype</v>
      </c>
      <c r="X1521" s="69" t="str">
        <f t="shared" si="242"/>
        <v>SI</v>
      </c>
      <c r="Y1521" s="153" t="str">
        <f t="shared" si="243"/>
        <v>No aplica</v>
      </c>
      <c r="Z1521" s="147">
        <f>IF(Y1521="No aplica",0,IF(I1521="no",0,IF(I1521="No aplica",0,IF(I1521="Si",1,IF(I1521="Fisico",1,IF(I1521="Electronico",2,VLOOKUP(C1521&amp;"|"&amp;B1521&amp;"|"&amp;D1521,Empresas!$C$6:$CC$92,G1521+6+1,0)))))))</f>
        <v>0</v>
      </c>
      <c r="AA1521" s="147">
        <f>IF(AND($I1521="Si",J1521=1),1,IF(AND($I1521="Fisico",J1521=1),1,IF(AND(J1521=1,$I1521="Electronico"),2,IF(J1521=1,VLOOKUP($C1521&amp;"|"&amp;$B1521&amp;"|"&amp;$D1521,Empresas!$C$6:$CC$92,$G1521+6+1,0),0))))</f>
        <v>0</v>
      </c>
      <c r="AB1521" s="147">
        <f>IF(AND($I1521="Si",K1521=1),1,IF(AND($I1521="Fisico",K1521=1),1,IF(AND(K1521=1,$I1521="Electronico"),2,IF(K1521=1,VLOOKUP($C1521&amp;"|"&amp;$B1521&amp;"|"&amp;$D1521,Empresas!$C$6:$CC$92,$G1521+6+1,0),0))))</f>
        <v>0</v>
      </c>
      <c r="AC1521" s="147">
        <f>IF(AND($I1521="Si",L1521=1),1,IF(AND($I1521="Fisico",L1521=1),1,IF(AND(L1521=1,$I1521="Electronico"),2,IF(L1521=1,VLOOKUP($C1521&amp;"|"&amp;$B1521&amp;"|"&amp;$D1521,Empresas!$C$6:$CC$92,$G1521+6+1,0),0))))</f>
        <v>0</v>
      </c>
      <c r="AD1521" s="147">
        <f>IF(AND($I1521="Si",M1521=1),1,IF(AND($I1521="Fisico",M1521=1),1,IF(AND(M1521=1,$I1521="Electronico"),2,IF(M1521=1,VLOOKUP($C1521&amp;"|"&amp;$B1521&amp;"|"&amp;$D1521,Empresas!$C$6:$CC$92,$G1521+6+1,0),0))))</f>
        <v>0</v>
      </c>
      <c r="AE1521" s="147">
        <f>IF(AND($I1521="Si",N1521=1),1,IF(AND($I1521="Fisico",N1521=1),1,IF(AND(N1521=1,$I1521="Electronico"),2,IF(N1521=1,VLOOKUP($C1521&amp;"|"&amp;$B1521&amp;"|"&amp;$D1521,Empresas!$C$6:$CC$92,$G1521+6+1,0),0))))</f>
        <v>0</v>
      </c>
      <c r="AF1521" s="147">
        <f>IF(AND($I1521="Si",O1521=1),1,IF(AND($I1521="Fisico",O1521=1),1,IF(AND(O1521=1,$I1521="Electronico"),2,IF(O1521=1,VLOOKUP($C1521&amp;"|"&amp;$B1521&amp;"|"&amp;$D1521,Empresas!$C$6:$CC$92,$G1521+6+1,0),0))))</f>
        <v>0</v>
      </c>
      <c r="AG1521" s="147">
        <f>IF(AND($I1521="Si",P1521=1),1,IF(AND($I1521="Fisico",P1521=1),1,IF(AND(P1521=1,$I1521="Electronico"),2,IF(P1521=1,VLOOKUP($C1521&amp;"|"&amp;$B1521&amp;"|"&amp;$D1521,Empresas!$C$6:$CC$92,$G1521+6+1,0),0))))</f>
        <v>0</v>
      </c>
      <c r="AH1521" s="147">
        <f>IF(AND($I1521="Si",Q1521=1),1,IF(AND($I1521="Fisico",Q1521=1),1,IF(AND(Q1521=1,$I1521="Electronico"),2,IF(Q1521=1,VLOOKUP($C1521&amp;"|"&amp;$B1521&amp;"|"&amp;$D1521,Empresas!$C$6:$CC$92,$G1521+6+1,0),0))))</f>
        <v>0</v>
      </c>
      <c r="AI1521" s="147">
        <f>IF(AND($I1521="Si",R1521=1),1,IF(AND($I1521="Fisico",R1521=1),1,IF(AND(R1521=1,$I1521="Electronico"),2,IF(R1521=1,VLOOKUP($C1521&amp;"|"&amp;$B1521&amp;"|"&amp;$D1521,Empresas!$C$6:$CC$92,$G1521+6+1,0),0))))</f>
        <v>0</v>
      </c>
      <c r="AJ1521" s="147">
        <f>IF(AND($I1521="Si",S1521=1),1,IF(AND($I1521="Fisico",S1521=1),1,IF(AND(S1521=1,$I1521="Electronico"),2,IF(S1521=1,VLOOKUP($C1521&amp;"|"&amp;$B1521&amp;"|"&amp;$D1521,Empresas!$C$6:$CC$92,$G1521+6+1,0),0))))</f>
        <v>0</v>
      </c>
      <c r="AK1521" s="147">
        <f>IF(AND($I1521="Si",T1521=1),1,IF(AND($I1521="Fisico",T1521=1),1,IF(AND(T1521=1,$I1521="Electronico"),2,IF(T1521=1,VLOOKUP($C1521&amp;"|"&amp;$B1521&amp;"|"&amp;$D1521,Empresas!$C$6:$CC$92,$G1521+6+1,0),0))))</f>
        <v>0</v>
      </c>
      <c r="AL1521" s="147">
        <f>IF(AND($I1521="Si",U1521=1),1,IF(AND($I1521="Fisico",U1521=1),1,IF(AND(U1521=1,$I1521="Electronico"),2,IF(U1521=1,VLOOKUP($C1521&amp;"|"&amp;$B1521&amp;"|"&amp;$D1521,Empresas!$C$6:$CC$92,$G1521+6+1,0),0))))</f>
        <v>0</v>
      </c>
      <c r="AM1521" s="149">
        <f t="shared" si="244"/>
        <v>0</v>
      </c>
      <c r="AN1521" s="149">
        <f t="shared" si="245"/>
        <v>0</v>
      </c>
      <c r="AO1521" s="152">
        <f t="shared" si="246"/>
        <v>0</v>
      </c>
    </row>
    <row r="1522" spans="1:41" x14ac:dyDescent="0.25">
      <c r="A1522" s="140" t="str">
        <f>VLOOKUP(D1522,Empresas!$D$7:$F$91,3,0)</f>
        <v>Yulisa</v>
      </c>
      <c r="B1522" s="141" t="str">
        <f>VLOOKUP(D1522,Empresas!$D$7:$G$91,4,0)</f>
        <v>Lorenzo</v>
      </c>
      <c r="C1522" s="141" t="s">
        <v>544</v>
      </c>
      <c r="D1522" s="141" t="s">
        <v>278</v>
      </c>
      <c r="E1522" s="141" t="str">
        <f>VLOOKUP(D1522,Empresas!$D$7:$E$92,2,0)</f>
        <v>BD &amp; F SAC</v>
      </c>
      <c r="F1522" s="141" t="s">
        <v>172</v>
      </c>
      <c r="G1522" s="142">
        <f>+Empresas!$BF$2</f>
        <v>50</v>
      </c>
      <c r="H1522" s="142" t="str">
        <f>VLOOKUP(D1522,Empresas!$D$6:$L$92,7,0)</f>
        <v>Semestral</v>
      </c>
      <c r="I1522" s="141" t="str">
        <f>VLOOKUP(VLOOKUP(D1522&amp;"|"&amp;B1522,Empresas!$I$7:$CB$92,G1522,0),Tablas!$A$8:$B$10,2,0)</f>
        <v>Electronico</v>
      </c>
      <c r="J1522" s="78">
        <v>1</v>
      </c>
      <c r="K1522" s="78">
        <v>1</v>
      </c>
      <c r="L1522" s="78">
        <v>1</v>
      </c>
      <c r="M1522" s="78">
        <v>1</v>
      </c>
      <c r="N1522" s="78">
        <v>1</v>
      </c>
      <c r="O1522" s="78">
        <v>1</v>
      </c>
      <c r="P1522" s="78">
        <v>1</v>
      </c>
      <c r="Q1522" s="78">
        <v>1</v>
      </c>
      <c r="R1522" s="78"/>
      <c r="S1522" s="78"/>
      <c r="T1522" s="78"/>
      <c r="U1522" s="78"/>
      <c r="V1522" s="78" t="str">
        <f>VLOOKUP(D1522,Empresas!$D$7:$CF$91,81,0)</f>
        <v>C</v>
      </c>
      <c r="W1522" s="78" t="str">
        <f>VLOOKUP(D1522,Empresas!$D$7:$M$91,10,0)</f>
        <v>Mype</v>
      </c>
      <c r="X1522" s="69" t="str">
        <f t="shared" si="242"/>
        <v>SI</v>
      </c>
      <c r="Y1522" s="153" t="str">
        <f t="shared" si="243"/>
        <v>Si aplica</v>
      </c>
      <c r="Z1522" s="147">
        <f>IF(Y1522="No aplica",0,IF(I1522="no",0,IF(I1522="No aplica",0,IF(I1522="Si",1,IF(I1522="Fisico",1,IF(I1522="Electronico",2,VLOOKUP(C1522&amp;"|"&amp;B1522&amp;"|"&amp;D1522,Empresas!$C$6:$CC$92,G1522+6+1,0)))))))</f>
        <v>2</v>
      </c>
      <c r="AA1522" s="147">
        <f>IF(AND($I1522="Si",J1522=1),1,IF(AND($I1522="Fisico",J1522=1),1,IF(AND(J1522=1,$I1522="Electronico"),2,IF(J1522=1,VLOOKUP($C1522&amp;"|"&amp;$B1522&amp;"|"&amp;$D1522,Empresas!$C$6:$CC$92,$G1522+6+1,0),0))))</f>
        <v>2</v>
      </c>
      <c r="AB1522" s="147">
        <f>IF(AND($I1522="Si",K1522=1),1,IF(AND($I1522="Fisico",K1522=1),1,IF(AND(K1522=1,$I1522="Electronico"),2,IF(K1522=1,VLOOKUP($C1522&amp;"|"&amp;$B1522&amp;"|"&amp;$D1522,Empresas!$C$6:$CC$92,$G1522+6+1,0),0))))</f>
        <v>2</v>
      </c>
      <c r="AC1522" s="147">
        <f>IF(AND($I1522="Si",L1522=1),1,IF(AND($I1522="Fisico",L1522=1),1,IF(AND(L1522=1,$I1522="Electronico"),2,IF(L1522=1,VLOOKUP($C1522&amp;"|"&amp;$B1522&amp;"|"&amp;$D1522,Empresas!$C$6:$CC$92,$G1522+6+1,0),0))))</f>
        <v>2</v>
      </c>
      <c r="AD1522" s="147">
        <f>IF(AND($I1522="Si",M1522=1),1,IF(AND($I1522="Fisico",M1522=1),1,IF(AND(M1522=1,$I1522="Electronico"),2,IF(M1522=1,VLOOKUP($C1522&amp;"|"&amp;$B1522&amp;"|"&amp;$D1522,Empresas!$C$6:$CC$92,$G1522+6+1,0),0))))</f>
        <v>2</v>
      </c>
      <c r="AE1522" s="147">
        <f>IF(AND($I1522="Si",N1522=1),1,IF(AND($I1522="Fisico",N1522=1),1,IF(AND(N1522=1,$I1522="Electronico"),2,IF(N1522=1,VLOOKUP($C1522&amp;"|"&amp;$B1522&amp;"|"&amp;$D1522,Empresas!$C$6:$CC$92,$G1522+6+1,0),0))))</f>
        <v>2</v>
      </c>
      <c r="AF1522" s="147">
        <f>IF(AND($I1522="Si",O1522=1),1,IF(AND($I1522="Fisico",O1522=1),1,IF(AND(O1522=1,$I1522="Electronico"),2,IF(O1522=1,VLOOKUP($C1522&amp;"|"&amp;$B1522&amp;"|"&amp;$D1522,Empresas!$C$6:$CC$92,$G1522+6+1,0),0))))</f>
        <v>2</v>
      </c>
      <c r="AG1522" s="147">
        <f>IF(AND($I1522="Si",P1522=1),1,IF(AND($I1522="Fisico",P1522=1),1,IF(AND(P1522=1,$I1522="Electronico"),2,IF(P1522=1,VLOOKUP($C1522&amp;"|"&amp;$B1522&amp;"|"&amp;$D1522,Empresas!$C$6:$CC$92,$G1522+6+1,0),0))))</f>
        <v>2</v>
      </c>
      <c r="AH1522" s="147">
        <f>IF(AND($I1522="Si",Q1522=1),1,IF(AND($I1522="Fisico",Q1522=1),1,IF(AND(Q1522=1,$I1522="Electronico"),2,IF(Q1522=1,VLOOKUP($C1522&amp;"|"&amp;$B1522&amp;"|"&amp;$D1522,Empresas!$C$6:$CC$92,$G1522+6+1,0),0))))</f>
        <v>2</v>
      </c>
      <c r="AI1522" s="147">
        <f>IF(AND($I1522="Si",R1522=1),1,IF(AND($I1522="Fisico",R1522=1),1,IF(AND(R1522=1,$I1522="Electronico"),2,IF(R1522=1,VLOOKUP($C1522&amp;"|"&amp;$B1522&amp;"|"&amp;$D1522,Empresas!$C$6:$CC$92,$G1522+6+1,0),0))))</f>
        <v>0</v>
      </c>
      <c r="AJ1522" s="147">
        <f>IF(AND($I1522="Si",S1522=1),1,IF(AND($I1522="Fisico",S1522=1),1,IF(AND(S1522=1,$I1522="Electronico"),2,IF(S1522=1,VLOOKUP($C1522&amp;"|"&amp;$B1522&amp;"|"&amp;$D1522,Empresas!$C$6:$CC$92,$G1522+6+1,0),0))))</f>
        <v>0</v>
      </c>
      <c r="AK1522" s="147">
        <f>IF(AND($I1522="Si",T1522=1),1,IF(AND($I1522="Fisico",T1522=1),1,IF(AND(T1522=1,$I1522="Electronico"),2,IF(T1522=1,VLOOKUP($C1522&amp;"|"&amp;$B1522&amp;"|"&amp;$D1522,Empresas!$C$6:$CC$92,$G1522+6+1,0),0))))</f>
        <v>0</v>
      </c>
      <c r="AL1522" s="147">
        <f>IF(AND($I1522="Si",U1522=1),1,IF(AND($I1522="Fisico",U1522=1),1,IF(AND(U1522=1,$I1522="Electronico"),2,IF(U1522=1,VLOOKUP($C1522&amp;"|"&amp;$B1522&amp;"|"&amp;$D1522,Empresas!$C$6:$CC$92,$G1522+6+1,0),0))))</f>
        <v>0</v>
      </c>
      <c r="AM1522" s="149">
        <f t="shared" si="244"/>
        <v>16</v>
      </c>
      <c r="AN1522" s="149">
        <f t="shared" si="245"/>
        <v>16</v>
      </c>
      <c r="AO1522" s="152">
        <f t="shared" si="246"/>
        <v>1</v>
      </c>
    </row>
    <row r="1523" spans="1:41" x14ac:dyDescent="0.25">
      <c r="A1523" s="140" t="str">
        <f>VLOOKUP(D1523,Empresas!$D$7:$F$91,3,0)</f>
        <v>Yulisa</v>
      </c>
      <c r="B1523" s="141" t="str">
        <f>VLOOKUP(D1523,Empresas!$D$7:$G$91,4,0)</f>
        <v>Lorenzo</v>
      </c>
      <c r="C1523" s="141" t="s">
        <v>544</v>
      </c>
      <c r="D1523" s="141" t="s">
        <v>278</v>
      </c>
      <c r="E1523" s="141" t="str">
        <f>VLOOKUP(D1523,Empresas!$D$7:$E$92,2,0)</f>
        <v>BD &amp; F SAC</v>
      </c>
      <c r="F1523" s="141" t="s">
        <v>173</v>
      </c>
      <c r="G1523" s="142">
        <f>+G1522+1</f>
        <v>51</v>
      </c>
      <c r="H1523" s="142" t="str">
        <f>VLOOKUP(D1523,Empresas!$D$6:$L$92,7,0)</f>
        <v>Semestral</v>
      </c>
      <c r="I1523" s="141" t="str">
        <f>VLOOKUP(VLOOKUP(D1523&amp;"|"&amp;B1523,Empresas!$I$7:$CB$92,G1523,0),Tablas!$A$8:$B$10,2,0)</f>
        <v>Electronico</v>
      </c>
      <c r="J1523" s="78">
        <v>1</v>
      </c>
      <c r="K1523" s="78">
        <v>1</v>
      </c>
      <c r="L1523" s="78">
        <v>1</v>
      </c>
      <c r="M1523" s="78">
        <v>1</v>
      </c>
      <c r="N1523" s="78">
        <v>1</v>
      </c>
      <c r="O1523" s="78">
        <v>1</v>
      </c>
      <c r="P1523" s="78">
        <v>1</v>
      </c>
      <c r="Q1523" s="78">
        <v>1</v>
      </c>
      <c r="R1523" s="78"/>
      <c r="S1523" s="78"/>
      <c r="T1523" s="78"/>
      <c r="U1523" s="78"/>
      <c r="V1523" s="78" t="str">
        <f>VLOOKUP(D1523,Empresas!$D$7:$CF$91,81,0)</f>
        <v>C</v>
      </c>
      <c r="W1523" s="78" t="str">
        <f>VLOOKUP(D1523,Empresas!$D$7:$M$91,10,0)</f>
        <v>Mype</v>
      </c>
      <c r="X1523" s="69" t="str">
        <f t="shared" si="242"/>
        <v>SI</v>
      </c>
      <c r="Y1523" s="153" t="str">
        <f t="shared" si="243"/>
        <v>Si aplica</v>
      </c>
      <c r="Z1523" s="147">
        <f>IF(Y1523="No aplica",0,IF(I1523="no",0,IF(I1523="No aplica",0,IF(I1523="Si",1,IF(I1523="Fisico",1,IF(I1523="Electronico",2,VLOOKUP(C1523&amp;"|"&amp;B1523&amp;"|"&amp;D1523,Empresas!$C$6:$CC$92,G1523+6+1,0)))))))</f>
        <v>2</v>
      </c>
      <c r="AA1523" s="147">
        <f>IF(AND($I1523="Si",J1523=1),1,IF(AND($I1523="Fisico",J1523=1),1,IF(AND(J1523=1,$I1523="Electronico"),2,IF(J1523=1,VLOOKUP($C1523&amp;"|"&amp;$B1523&amp;"|"&amp;$D1523,Empresas!$C$6:$CC$92,$G1523+6+1,0),0))))</f>
        <v>2</v>
      </c>
      <c r="AB1523" s="147">
        <f>IF(AND($I1523="Si",K1523=1),1,IF(AND($I1523="Fisico",K1523=1),1,IF(AND(K1523=1,$I1523="Electronico"),2,IF(K1523=1,VLOOKUP($C1523&amp;"|"&amp;$B1523&amp;"|"&amp;$D1523,Empresas!$C$6:$CC$92,$G1523+6+1,0),0))))</f>
        <v>2</v>
      </c>
      <c r="AC1523" s="147">
        <f>IF(AND($I1523="Si",L1523=1),1,IF(AND($I1523="Fisico",L1523=1),1,IF(AND(L1523=1,$I1523="Electronico"),2,IF(L1523=1,VLOOKUP($C1523&amp;"|"&amp;$B1523&amp;"|"&amp;$D1523,Empresas!$C$6:$CC$92,$G1523+6+1,0),0))))</f>
        <v>2</v>
      </c>
      <c r="AD1523" s="147">
        <f>IF(AND($I1523="Si",M1523=1),1,IF(AND($I1523="Fisico",M1523=1),1,IF(AND(M1523=1,$I1523="Electronico"),2,IF(M1523=1,VLOOKUP($C1523&amp;"|"&amp;$B1523&amp;"|"&amp;$D1523,Empresas!$C$6:$CC$92,$G1523+6+1,0),0))))</f>
        <v>2</v>
      </c>
      <c r="AE1523" s="147">
        <f>IF(AND($I1523="Si",N1523=1),1,IF(AND($I1523="Fisico",N1523=1),1,IF(AND(N1523=1,$I1523="Electronico"),2,IF(N1523=1,VLOOKUP($C1523&amp;"|"&amp;$B1523&amp;"|"&amp;$D1523,Empresas!$C$6:$CC$92,$G1523+6+1,0),0))))</f>
        <v>2</v>
      </c>
      <c r="AF1523" s="147">
        <f>IF(AND($I1523="Si",O1523=1),1,IF(AND($I1523="Fisico",O1523=1),1,IF(AND(O1523=1,$I1523="Electronico"),2,IF(O1523=1,VLOOKUP($C1523&amp;"|"&amp;$B1523&amp;"|"&amp;$D1523,Empresas!$C$6:$CC$92,$G1523+6+1,0),0))))</f>
        <v>2</v>
      </c>
      <c r="AG1523" s="147">
        <f>IF(AND($I1523="Si",P1523=1),1,IF(AND($I1523="Fisico",P1523=1),1,IF(AND(P1523=1,$I1523="Electronico"),2,IF(P1523=1,VLOOKUP($C1523&amp;"|"&amp;$B1523&amp;"|"&amp;$D1523,Empresas!$C$6:$CC$92,$G1523+6+1,0),0))))</f>
        <v>2</v>
      </c>
      <c r="AH1523" s="147">
        <f>IF(AND($I1523="Si",Q1523=1),1,IF(AND($I1523="Fisico",Q1523=1),1,IF(AND(Q1523=1,$I1523="Electronico"),2,IF(Q1523=1,VLOOKUP($C1523&amp;"|"&amp;$B1523&amp;"|"&amp;$D1523,Empresas!$C$6:$CC$92,$G1523+6+1,0),0))))</f>
        <v>2</v>
      </c>
      <c r="AI1523" s="147">
        <f>IF(AND($I1523="Si",R1523=1),1,IF(AND($I1523="Fisico",R1523=1),1,IF(AND(R1523=1,$I1523="Electronico"),2,IF(R1523=1,VLOOKUP($C1523&amp;"|"&amp;$B1523&amp;"|"&amp;$D1523,Empresas!$C$6:$CC$92,$G1523+6+1,0),0))))</f>
        <v>0</v>
      </c>
      <c r="AJ1523" s="147">
        <f>IF(AND($I1523="Si",S1523=1),1,IF(AND($I1523="Fisico",S1523=1),1,IF(AND(S1523=1,$I1523="Electronico"),2,IF(S1523=1,VLOOKUP($C1523&amp;"|"&amp;$B1523&amp;"|"&amp;$D1523,Empresas!$C$6:$CC$92,$G1523+6+1,0),0))))</f>
        <v>0</v>
      </c>
      <c r="AK1523" s="147">
        <f>IF(AND($I1523="Si",T1523=1),1,IF(AND($I1523="Fisico",T1523=1),1,IF(AND(T1523=1,$I1523="Electronico"),2,IF(T1523=1,VLOOKUP($C1523&amp;"|"&amp;$B1523&amp;"|"&amp;$D1523,Empresas!$C$6:$CC$92,$G1523+6+1,0),0))))</f>
        <v>0</v>
      </c>
      <c r="AL1523" s="147">
        <f>IF(AND($I1523="Si",U1523=1),1,IF(AND($I1523="Fisico",U1523=1),1,IF(AND(U1523=1,$I1523="Electronico"),2,IF(U1523=1,VLOOKUP($C1523&amp;"|"&amp;$B1523&amp;"|"&amp;$D1523,Empresas!$C$6:$CC$92,$G1523+6+1,0),0))))</f>
        <v>0</v>
      </c>
      <c r="AM1523" s="149">
        <f t="shared" si="244"/>
        <v>16</v>
      </c>
      <c r="AN1523" s="149">
        <f t="shared" si="245"/>
        <v>16</v>
      </c>
      <c r="AO1523" s="152">
        <f t="shared" si="246"/>
        <v>1</v>
      </c>
    </row>
    <row r="1524" spans="1:41" x14ac:dyDescent="0.25">
      <c r="A1524" s="140" t="str">
        <f>VLOOKUP(D1524,Empresas!$D$7:$F$91,3,0)</f>
        <v>Yulisa</v>
      </c>
      <c r="B1524" s="141" t="str">
        <f>VLOOKUP(D1524,Empresas!$D$7:$G$91,4,0)</f>
        <v>Lorenzo</v>
      </c>
      <c r="C1524" s="141" t="s">
        <v>544</v>
      </c>
      <c r="D1524" s="141" t="s">
        <v>278</v>
      </c>
      <c r="E1524" s="141" t="str">
        <f>VLOOKUP(D1524,Empresas!$D$7:$E$92,2,0)</f>
        <v>BD &amp; F SAC</v>
      </c>
      <c r="F1524" s="141" t="s">
        <v>174</v>
      </c>
      <c r="G1524" s="142">
        <f t="shared" ref="G1524:G1532" si="250">+G1523+1</f>
        <v>52</v>
      </c>
      <c r="H1524" s="142" t="str">
        <f>VLOOKUP(D1524,Empresas!$D$6:$L$92,7,0)</f>
        <v>Semestral</v>
      </c>
      <c r="I1524" s="141" t="str">
        <f>VLOOKUP(VLOOKUP(D1524&amp;"|"&amp;B1524,Empresas!$I$7:$CB$92,G1524,0),Tablas!$A$8:$B$10,2,0)</f>
        <v>Fisico</v>
      </c>
      <c r="J1524" s="78">
        <v>2</v>
      </c>
      <c r="K1524" s="78">
        <v>2</v>
      </c>
      <c r="L1524" s="78">
        <v>2</v>
      </c>
      <c r="M1524" s="78">
        <v>2</v>
      </c>
      <c r="N1524" s="78">
        <v>2</v>
      </c>
      <c r="O1524" s="78">
        <v>2</v>
      </c>
      <c r="P1524" s="78">
        <v>2</v>
      </c>
      <c r="Q1524" s="78">
        <v>2</v>
      </c>
      <c r="R1524" s="78"/>
      <c r="S1524" s="78"/>
      <c r="T1524" s="78"/>
      <c r="U1524" s="78"/>
      <c r="V1524" s="78" t="str">
        <f>VLOOKUP(D1524,Empresas!$D$7:$CF$91,81,0)</f>
        <v>C</v>
      </c>
      <c r="W1524" s="78" t="str">
        <f>VLOOKUP(D1524,Empresas!$D$7:$M$91,10,0)</f>
        <v>Mype</v>
      </c>
      <c r="X1524" s="69" t="str">
        <f t="shared" si="242"/>
        <v>SI</v>
      </c>
      <c r="Y1524" s="153" t="str">
        <f t="shared" si="243"/>
        <v>Si aplica</v>
      </c>
      <c r="Z1524" s="147">
        <f>IF(Y1524="No aplica",0,IF(I1524="no",0,IF(I1524="No aplica",0,IF(I1524="Si",1,IF(I1524="Fisico",1,IF(I1524="Electronico",2,VLOOKUP(C1524&amp;"|"&amp;B1524&amp;"|"&amp;D1524,Empresas!$C$6:$CC$92,G1524+6+1,0)))))))</f>
        <v>1</v>
      </c>
      <c r="AA1524" s="147">
        <f>IF(AND($I1524="Si",J1524=1),1,IF(AND($I1524="Fisico",J1524=1),1,IF(AND(J1524=1,$I1524="Electronico"),2,IF(J1524=1,VLOOKUP($C1524&amp;"|"&amp;$B1524&amp;"|"&amp;$D1524,Empresas!$C$6:$CC$92,$G1524+6+1,0),0))))</f>
        <v>0</v>
      </c>
      <c r="AB1524" s="147">
        <f>IF(AND($I1524="Si",K1524=1),1,IF(AND($I1524="Fisico",K1524=1),1,IF(AND(K1524=1,$I1524="Electronico"),2,IF(K1524=1,VLOOKUP($C1524&amp;"|"&amp;$B1524&amp;"|"&amp;$D1524,Empresas!$C$6:$CC$92,$G1524+6+1,0),0))))</f>
        <v>0</v>
      </c>
      <c r="AC1524" s="147">
        <f>IF(AND($I1524="Si",L1524=1),1,IF(AND($I1524="Fisico",L1524=1),1,IF(AND(L1524=1,$I1524="Electronico"),2,IF(L1524=1,VLOOKUP($C1524&amp;"|"&amp;$B1524&amp;"|"&amp;$D1524,Empresas!$C$6:$CC$92,$G1524+6+1,0),0))))</f>
        <v>0</v>
      </c>
      <c r="AD1524" s="147">
        <f>IF(AND($I1524="Si",M1524=1),1,IF(AND($I1524="Fisico",M1524=1),1,IF(AND(M1524=1,$I1524="Electronico"),2,IF(M1524=1,VLOOKUP($C1524&amp;"|"&amp;$B1524&amp;"|"&amp;$D1524,Empresas!$C$6:$CC$92,$G1524+6+1,0),0))))</f>
        <v>0</v>
      </c>
      <c r="AE1524" s="147">
        <f>IF(AND($I1524="Si",N1524=1),1,IF(AND($I1524="Fisico",N1524=1),1,IF(AND(N1524=1,$I1524="Electronico"),2,IF(N1524=1,VLOOKUP($C1524&amp;"|"&amp;$B1524&amp;"|"&amp;$D1524,Empresas!$C$6:$CC$92,$G1524+6+1,0),0))))</f>
        <v>0</v>
      </c>
      <c r="AF1524" s="147">
        <f>IF(AND($I1524="Si",O1524=1),1,IF(AND($I1524="Fisico",O1524=1),1,IF(AND(O1524=1,$I1524="Electronico"),2,IF(O1524=1,VLOOKUP($C1524&amp;"|"&amp;$B1524&amp;"|"&amp;$D1524,Empresas!$C$6:$CC$92,$G1524+6+1,0),0))))</f>
        <v>0</v>
      </c>
      <c r="AG1524" s="147">
        <f>IF(AND($I1524="Si",P1524=1),1,IF(AND($I1524="Fisico",P1524=1),1,IF(AND(P1524=1,$I1524="Electronico"),2,IF(P1524=1,VLOOKUP($C1524&amp;"|"&amp;$B1524&amp;"|"&amp;$D1524,Empresas!$C$6:$CC$92,$G1524+6+1,0),0))))</f>
        <v>0</v>
      </c>
      <c r="AH1524" s="147">
        <f>IF(AND($I1524="Si",Q1524=1),1,IF(AND($I1524="Fisico",Q1524=1),1,IF(AND(Q1524=1,$I1524="Electronico"),2,IF(Q1524=1,VLOOKUP($C1524&amp;"|"&amp;$B1524&amp;"|"&amp;$D1524,Empresas!$C$6:$CC$92,$G1524+6+1,0),0))))</f>
        <v>0</v>
      </c>
      <c r="AI1524" s="147">
        <f>IF(AND($I1524="Si",R1524=1),1,IF(AND($I1524="Fisico",R1524=1),1,IF(AND(R1524=1,$I1524="Electronico"),2,IF(R1524=1,VLOOKUP($C1524&amp;"|"&amp;$B1524&amp;"|"&amp;$D1524,Empresas!$C$6:$CC$92,$G1524+6+1,0),0))))</f>
        <v>0</v>
      </c>
      <c r="AJ1524" s="147">
        <f>IF(AND($I1524="Si",S1524=1),1,IF(AND($I1524="Fisico",S1524=1),1,IF(AND(S1524=1,$I1524="Electronico"),2,IF(S1524=1,VLOOKUP($C1524&amp;"|"&amp;$B1524&amp;"|"&amp;$D1524,Empresas!$C$6:$CC$92,$G1524+6+1,0),0))))</f>
        <v>0</v>
      </c>
      <c r="AK1524" s="147">
        <f>IF(AND($I1524="Si",T1524=1),1,IF(AND($I1524="Fisico",T1524=1),1,IF(AND(T1524=1,$I1524="Electronico"),2,IF(T1524=1,VLOOKUP($C1524&amp;"|"&amp;$B1524&amp;"|"&amp;$D1524,Empresas!$C$6:$CC$92,$G1524+6+1,0),0))))</f>
        <v>0</v>
      </c>
      <c r="AL1524" s="147">
        <f>IF(AND($I1524="Si",U1524=1),1,IF(AND($I1524="Fisico",U1524=1),1,IF(AND(U1524=1,$I1524="Electronico"),2,IF(U1524=1,VLOOKUP($C1524&amp;"|"&amp;$B1524&amp;"|"&amp;$D1524,Empresas!$C$6:$CC$92,$G1524+6+1,0),0))))</f>
        <v>0</v>
      </c>
      <c r="AM1524" s="149">
        <f t="shared" si="244"/>
        <v>0</v>
      </c>
      <c r="AN1524" s="149">
        <f t="shared" si="245"/>
        <v>8</v>
      </c>
      <c r="AO1524" s="152">
        <f t="shared" si="246"/>
        <v>0</v>
      </c>
    </row>
    <row r="1525" spans="1:41" x14ac:dyDescent="0.25">
      <c r="A1525" s="140" t="str">
        <f>VLOOKUP(D1525,Empresas!$D$7:$F$91,3,0)</f>
        <v>Yulisa</v>
      </c>
      <c r="B1525" s="141" t="str">
        <f>VLOOKUP(D1525,Empresas!$D$7:$G$91,4,0)</f>
        <v>Lorenzo</v>
      </c>
      <c r="C1525" s="141" t="s">
        <v>544</v>
      </c>
      <c r="D1525" s="141" t="s">
        <v>278</v>
      </c>
      <c r="E1525" s="141" t="str">
        <f>VLOOKUP(D1525,Empresas!$D$7:$E$92,2,0)</f>
        <v>BD &amp; F SAC</v>
      </c>
      <c r="F1525" s="141" t="s">
        <v>175</v>
      </c>
      <c r="G1525" s="142">
        <f t="shared" si="250"/>
        <v>53</v>
      </c>
      <c r="H1525" s="142" t="str">
        <f>VLOOKUP(D1525,Empresas!$D$6:$L$92,7,0)</f>
        <v>Semestral</v>
      </c>
      <c r="I1525" s="141" t="str">
        <f>VLOOKUP(VLOOKUP(D1525&amp;"|"&amp;B1525,Empresas!$I$7:$CB$92,G1525,0),Tablas!$A$8:$B$10,2,0)</f>
        <v>No aplica</v>
      </c>
      <c r="J1525" s="78"/>
      <c r="K1525" s="78"/>
      <c r="L1525" s="78"/>
      <c r="M1525" s="78"/>
      <c r="N1525" s="78"/>
      <c r="O1525" s="78"/>
      <c r="P1525" s="78"/>
      <c r="Q1525" s="78"/>
      <c r="R1525" s="78"/>
      <c r="S1525" s="78"/>
      <c r="T1525" s="78"/>
      <c r="U1525" s="78"/>
      <c r="V1525" s="78" t="str">
        <f>VLOOKUP(D1525,Empresas!$D$7:$CF$91,81,0)</f>
        <v>C</v>
      </c>
      <c r="W1525" s="78" t="str">
        <f>VLOOKUP(D1525,Empresas!$D$7:$M$91,10,0)</f>
        <v>Mype</v>
      </c>
      <c r="X1525" s="69" t="str">
        <f t="shared" si="242"/>
        <v>SI</v>
      </c>
      <c r="Y1525" s="153" t="str">
        <f t="shared" si="243"/>
        <v>No aplica</v>
      </c>
      <c r="Z1525" s="147">
        <f>IF(Y1525="No aplica",0,IF(I1525="no",0,IF(I1525="No aplica",0,IF(I1525="Si",1,IF(I1525="Fisico",1,IF(I1525="Electronico",2,VLOOKUP(C1525&amp;"|"&amp;B1525&amp;"|"&amp;D1525,Empresas!$C$6:$CC$92,G1525+6+1,0)))))))</f>
        <v>0</v>
      </c>
      <c r="AA1525" s="147">
        <f>IF(AND($I1525="Si",J1525=1),1,IF(AND($I1525="Fisico",J1525=1),1,IF(AND(J1525=1,$I1525="Electronico"),2,IF(J1525=1,VLOOKUP($C1525&amp;"|"&amp;$B1525&amp;"|"&amp;$D1525,Empresas!$C$6:$CC$92,$G1525+6+1,0),0))))</f>
        <v>0</v>
      </c>
      <c r="AB1525" s="147">
        <f>IF(AND($I1525="Si",K1525=1),1,IF(AND($I1525="Fisico",K1525=1),1,IF(AND(K1525=1,$I1525="Electronico"),2,IF(K1525=1,VLOOKUP($C1525&amp;"|"&amp;$B1525&amp;"|"&amp;$D1525,Empresas!$C$6:$CC$92,$G1525+6+1,0),0))))</f>
        <v>0</v>
      </c>
      <c r="AC1525" s="147">
        <f>IF(AND($I1525="Si",L1525=1),1,IF(AND($I1525="Fisico",L1525=1),1,IF(AND(L1525=1,$I1525="Electronico"),2,IF(L1525=1,VLOOKUP($C1525&amp;"|"&amp;$B1525&amp;"|"&amp;$D1525,Empresas!$C$6:$CC$92,$G1525+6+1,0),0))))</f>
        <v>0</v>
      </c>
      <c r="AD1525" s="147">
        <f>IF(AND($I1525="Si",M1525=1),1,IF(AND($I1525="Fisico",M1525=1),1,IF(AND(M1525=1,$I1525="Electronico"),2,IF(M1525=1,VLOOKUP($C1525&amp;"|"&amp;$B1525&amp;"|"&amp;$D1525,Empresas!$C$6:$CC$92,$G1525+6+1,0),0))))</f>
        <v>0</v>
      </c>
      <c r="AE1525" s="147">
        <f>IF(AND($I1525="Si",N1525=1),1,IF(AND($I1525="Fisico",N1525=1),1,IF(AND(N1525=1,$I1525="Electronico"),2,IF(N1525=1,VLOOKUP($C1525&amp;"|"&amp;$B1525&amp;"|"&amp;$D1525,Empresas!$C$6:$CC$92,$G1525+6+1,0),0))))</f>
        <v>0</v>
      </c>
      <c r="AF1525" s="147">
        <f>IF(AND($I1525="Si",O1525=1),1,IF(AND($I1525="Fisico",O1525=1),1,IF(AND(O1525=1,$I1525="Electronico"),2,IF(O1525=1,VLOOKUP($C1525&amp;"|"&amp;$B1525&amp;"|"&amp;$D1525,Empresas!$C$6:$CC$92,$G1525+6+1,0),0))))</f>
        <v>0</v>
      </c>
      <c r="AG1525" s="147">
        <f>IF(AND($I1525="Si",P1525=1),1,IF(AND($I1525="Fisico",P1525=1),1,IF(AND(P1525=1,$I1525="Electronico"),2,IF(P1525=1,VLOOKUP($C1525&amp;"|"&amp;$B1525&amp;"|"&amp;$D1525,Empresas!$C$6:$CC$92,$G1525+6+1,0),0))))</f>
        <v>0</v>
      </c>
      <c r="AH1525" s="147">
        <f>IF(AND($I1525="Si",Q1525=1),1,IF(AND($I1525="Fisico",Q1525=1),1,IF(AND(Q1525=1,$I1525="Electronico"),2,IF(Q1525=1,VLOOKUP($C1525&amp;"|"&amp;$B1525&amp;"|"&amp;$D1525,Empresas!$C$6:$CC$92,$G1525+6+1,0),0))))</f>
        <v>0</v>
      </c>
      <c r="AI1525" s="147">
        <f>IF(AND($I1525="Si",R1525=1),1,IF(AND($I1525="Fisico",R1525=1),1,IF(AND(R1525=1,$I1525="Electronico"),2,IF(R1525=1,VLOOKUP($C1525&amp;"|"&amp;$B1525&amp;"|"&amp;$D1525,Empresas!$C$6:$CC$92,$G1525+6+1,0),0))))</f>
        <v>0</v>
      </c>
      <c r="AJ1525" s="147">
        <f>IF(AND($I1525="Si",S1525=1),1,IF(AND($I1525="Fisico",S1525=1),1,IF(AND(S1525=1,$I1525="Electronico"),2,IF(S1525=1,VLOOKUP($C1525&amp;"|"&amp;$B1525&amp;"|"&amp;$D1525,Empresas!$C$6:$CC$92,$G1525+6+1,0),0))))</f>
        <v>0</v>
      </c>
      <c r="AK1525" s="147">
        <f>IF(AND($I1525="Si",T1525=1),1,IF(AND($I1525="Fisico",T1525=1),1,IF(AND(T1525=1,$I1525="Electronico"),2,IF(T1525=1,VLOOKUP($C1525&amp;"|"&amp;$B1525&amp;"|"&amp;$D1525,Empresas!$C$6:$CC$92,$G1525+6+1,0),0))))</f>
        <v>0</v>
      </c>
      <c r="AL1525" s="147">
        <f>IF(AND($I1525="Si",U1525=1),1,IF(AND($I1525="Fisico",U1525=1),1,IF(AND(U1525=1,$I1525="Electronico"),2,IF(U1525=1,VLOOKUP($C1525&amp;"|"&amp;$B1525&amp;"|"&amp;$D1525,Empresas!$C$6:$CC$92,$G1525+6+1,0),0))))</f>
        <v>0</v>
      </c>
      <c r="AM1525" s="149">
        <f t="shared" si="244"/>
        <v>0</v>
      </c>
      <c r="AN1525" s="149">
        <f t="shared" si="245"/>
        <v>0</v>
      </c>
      <c r="AO1525" s="152">
        <f t="shared" si="246"/>
        <v>0</v>
      </c>
    </row>
    <row r="1526" spans="1:41" x14ac:dyDescent="0.25">
      <c r="A1526" s="140" t="str">
        <f>VLOOKUP(D1526,Empresas!$D$7:$F$91,3,0)</f>
        <v>Yulisa</v>
      </c>
      <c r="B1526" s="141" t="str">
        <f>VLOOKUP(D1526,Empresas!$D$7:$G$91,4,0)</f>
        <v>Lorenzo</v>
      </c>
      <c r="C1526" s="141" t="s">
        <v>544</v>
      </c>
      <c r="D1526" s="141" t="s">
        <v>278</v>
      </c>
      <c r="E1526" s="141" t="str">
        <f>VLOOKUP(D1526,Empresas!$D$7:$E$92,2,0)</f>
        <v>BD &amp; F SAC</v>
      </c>
      <c r="F1526" s="141" t="s">
        <v>176</v>
      </c>
      <c r="G1526" s="142">
        <f t="shared" si="250"/>
        <v>54</v>
      </c>
      <c r="H1526" s="142" t="str">
        <f>VLOOKUP(D1526,Empresas!$D$6:$L$92,7,0)</f>
        <v>Semestral</v>
      </c>
      <c r="I1526" s="141" t="str">
        <f>VLOOKUP(VLOOKUP(D1526&amp;"|"&amp;B1526,Empresas!$I$7:$CB$92,G1526,0),Tablas!$A$8:$B$10,2,0)</f>
        <v>Fisico</v>
      </c>
      <c r="J1526" s="78">
        <v>2</v>
      </c>
      <c r="K1526" s="78">
        <v>2</v>
      </c>
      <c r="L1526" s="78">
        <v>2</v>
      </c>
      <c r="M1526" s="78">
        <v>2</v>
      </c>
      <c r="N1526" s="78">
        <v>2</v>
      </c>
      <c r="O1526" s="78">
        <v>2</v>
      </c>
      <c r="P1526" s="78">
        <v>2</v>
      </c>
      <c r="Q1526" s="78">
        <v>2</v>
      </c>
      <c r="R1526" s="78"/>
      <c r="S1526" s="78"/>
      <c r="T1526" s="78"/>
      <c r="U1526" s="78"/>
      <c r="V1526" s="78" t="str">
        <f>VLOOKUP(D1526,Empresas!$D$7:$CF$91,81,0)</f>
        <v>C</v>
      </c>
      <c r="W1526" s="78" t="str">
        <f>VLOOKUP(D1526,Empresas!$D$7:$M$91,10,0)</f>
        <v>Mype</v>
      </c>
      <c r="X1526" s="69" t="str">
        <f t="shared" si="242"/>
        <v>SI</v>
      </c>
      <c r="Y1526" s="153" t="str">
        <f t="shared" si="243"/>
        <v>Si aplica</v>
      </c>
      <c r="Z1526" s="147">
        <f>IF(Y1526="No aplica",0,IF(I1526="no",0,IF(I1526="No aplica",0,IF(I1526="Si",1,IF(I1526="Fisico",1,IF(I1526="Electronico",2,VLOOKUP(C1526&amp;"|"&amp;B1526&amp;"|"&amp;D1526,Empresas!$C$6:$CC$92,G1526+6+1,0)))))))</f>
        <v>1</v>
      </c>
      <c r="AA1526" s="147">
        <f>IF(AND($I1526="Si",J1526=1),1,IF(AND($I1526="Fisico",J1526=1),1,IF(AND(J1526=1,$I1526="Electronico"),2,IF(J1526=1,VLOOKUP($C1526&amp;"|"&amp;$B1526&amp;"|"&amp;$D1526,Empresas!$C$6:$CC$92,$G1526+6+1,0),0))))</f>
        <v>0</v>
      </c>
      <c r="AB1526" s="147">
        <f>IF(AND($I1526="Si",K1526=1),1,IF(AND($I1526="Fisico",K1526=1),1,IF(AND(K1526=1,$I1526="Electronico"),2,IF(K1526=1,VLOOKUP($C1526&amp;"|"&amp;$B1526&amp;"|"&amp;$D1526,Empresas!$C$6:$CC$92,$G1526+6+1,0),0))))</f>
        <v>0</v>
      </c>
      <c r="AC1526" s="147">
        <f>IF(AND($I1526="Si",L1526=1),1,IF(AND($I1526="Fisico",L1526=1),1,IF(AND(L1526=1,$I1526="Electronico"),2,IF(L1526=1,VLOOKUP($C1526&amp;"|"&amp;$B1526&amp;"|"&amp;$D1526,Empresas!$C$6:$CC$92,$G1526+6+1,0),0))))</f>
        <v>0</v>
      </c>
      <c r="AD1526" s="147">
        <f>IF(AND($I1526="Si",M1526=1),1,IF(AND($I1526="Fisico",M1526=1),1,IF(AND(M1526=1,$I1526="Electronico"),2,IF(M1526=1,VLOOKUP($C1526&amp;"|"&amp;$B1526&amp;"|"&amp;$D1526,Empresas!$C$6:$CC$92,$G1526+6+1,0),0))))</f>
        <v>0</v>
      </c>
      <c r="AE1526" s="147">
        <f>IF(AND($I1526="Si",N1526=1),1,IF(AND($I1526="Fisico",N1526=1),1,IF(AND(N1526=1,$I1526="Electronico"),2,IF(N1526=1,VLOOKUP($C1526&amp;"|"&amp;$B1526&amp;"|"&amp;$D1526,Empresas!$C$6:$CC$92,$G1526+6+1,0),0))))</f>
        <v>0</v>
      </c>
      <c r="AF1526" s="147">
        <f>IF(AND($I1526="Si",O1526=1),1,IF(AND($I1526="Fisico",O1526=1),1,IF(AND(O1526=1,$I1526="Electronico"),2,IF(O1526=1,VLOOKUP($C1526&amp;"|"&amp;$B1526&amp;"|"&amp;$D1526,Empresas!$C$6:$CC$92,$G1526+6+1,0),0))))</f>
        <v>0</v>
      </c>
      <c r="AG1526" s="147">
        <f>IF(AND($I1526="Si",P1526=1),1,IF(AND($I1526="Fisico",P1526=1),1,IF(AND(P1526=1,$I1526="Electronico"),2,IF(P1526=1,VLOOKUP($C1526&amp;"|"&amp;$B1526&amp;"|"&amp;$D1526,Empresas!$C$6:$CC$92,$G1526+6+1,0),0))))</f>
        <v>0</v>
      </c>
      <c r="AH1526" s="147">
        <f>IF(AND($I1526="Si",Q1526=1),1,IF(AND($I1526="Fisico",Q1526=1),1,IF(AND(Q1526=1,$I1526="Electronico"),2,IF(Q1526=1,VLOOKUP($C1526&amp;"|"&amp;$B1526&amp;"|"&amp;$D1526,Empresas!$C$6:$CC$92,$G1526+6+1,0),0))))</f>
        <v>0</v>
      </c>
      <c r="AI1526" s="147">
        <f>IF(AND($I1526="Si",R1526=1),1,IF(AND($I1526="Fisico",R1526=1),1,IF(AND(R1526=1,$I1526="Electronico"),2,IF(R1526=1,VLOOKUP($C1526&amp;"|"&amp;$B1526&amp;"|"&amp;$D1526,Empresas!$C$6:$CC$92,$G1526+6+1,0),0))))</f>
        <v>0</v>
      </c>
      <c r="AJ1526" s="147">
        <f>IF(AND($I1526="Si",S1526=1),1,IF(AND($I1526="Fisico",S1526=1),1,IF(AND(S1526=1,$I1526="Electronico"),2,IF(S1526=1,VLOOKUP($C1526&amp;"|"&amp;$B1526&amp;"|"&amp;$D1526,Empresas!$C$6:$CC$92,$G1526+6+1,0),0))))</f>
        <v>0</v>
      </c>
      <c r="AK1526" s="147">
        <f>IF(AND($I1526="Si",T1526=1),1,IF(AND($I1526="Fisico",T1526=1),1,IF(AND(T1526=1,$I1526="Electronico"),2,IF(T1526=1,VLOOKUP($C1526&amp;"|"&amp;$B1526&amp;"|"&amp;$D1526,Empresas!$C$6:$CC$92,$G1526+6+1,0),0))))</f>
        <v>0</v>
      </c>
      <c r="AL1526" s="147">
        <f>IF(AND($I1526="Si",U1526=1),1,IF(AND($I1526="Fisico",U1526=1),1,IF(AND(U1526=1,$I1526="Electronico"),2,IF(U1526=1,VLOOKUP($C1526&amp;"|"&amp;$B1526&amp;"|"&amp;$D1526,Empresas!$C$6:$CC$92,$G1526+6+1,0),0))))</f>
        <v>0</v>
      </c>
      <c r="AM1526" s="149">
        <f t="shared" si="244"/>
        <v>0</v>
      </c>
      <c r="AN1526" s="149">
        <f t="shared" si="245"/>
        <v>8</v>
      </c>
      <c r="AO1526" s="152">
        <f t="shared" si="246"/>
        <v>0</v>
      </c>
    </row>
    <row r="1527" spans="1:41" x14ac:dyDescent="0.25">
      <c r="A1527" s="140" t="str">
        <f>VLOOKUP(D1527,Empresas!$D$7:$F$91,3,0)</f>
        <v>Yulisa</v>
      </c>
      <c r="B1527" s="141" t="str">
        <f>VLOOKUP(D1527,Empresas!$D$7:$G$91,4,0)</f>
        <v>Lorenzo</v>
      </c>
      <c r="C1527" s="141" t="s">
        <v>544</v>
      </c>
      <c r="D1527" s="141" t="s">
        <v>278</v>
      </c>
      <c r="E1527" s="141" t="str">
        <f>VLOOKUP(D1527,Empresas!$D$7:$E$92,2,0)</f>
        <v>BD &amp; F SAC</v>
      </c>
      <c r="F1527" s="141" t="s">
        <v>177</v>
      </c>
      <c r="G1527" s="142">
        <f t="shared" si="250"/>
        <v>55</v>
      </c>
      <c r="H1527" s="142" t="str">
        <f>VLOOKUP(D1527,Empresas!$D$6:$L$92,7,0)</f>
        <v>Semestral</v>
      </c>
      <c r="I1527" s="141" t="str">
        <f>VLOOKUP(VLOOKUP(D1527&amp;"|"&amp;B1527,Empresas!$I$7:$CB$92,G1527,0),Tablas!$A$8:$B$10,2,0)</f>
        <v>No aplica</v>
      </c>
      <c r="J1527" s="78"/>
      <c r="K1527" s="78"/>
      <c r="L1527" s="78"/>
      <c r="M1527" s="78"/>
      <c r="N1527" s="78"/>
      <c r="O1527" s="78"/>
      <c r="P1527" s="78"/>
      <c r="Q1527" s="78"/>
      <c r="R1527" s="78"/>
      <c r="S1527" s="78"/>
      <c r="T1527" s="78"/>
      <c r="U1527" s="78"/>
      <c r="V1527" s="78" t="str">
        <f>VLOOKUP(D1527,Empresas!$D$7:$CF$91,81,0)</f>
        <v>C</v>
      </c>
      <c r="W1527" s="78" t="str">
        <f>VLOOKUP(D1527,Empresas!$D$7:$M$91,10,0)</f>
        <v>Mype</v>
      </c>
      <c r="X1527" s="69" t="str">
        <f t="shared" si="242"/>
        <v>NO</v>
      </c>
      <c r="Y1527" s="153" t="str">
        <f t="shared" si="243"/>
        <v>No aplica</v>
      </c>
      <c r="Z1527" s="147">
        <f>IF(Y1527="No aplica",0,IF(I1527="no",0,IF(I1527="No aplica",0,IF(I1527="Si",1,IF(I1527="Fisico",1,IF(I1527="Electronico",2,VLOOKUP(C1527&amp;"|"&amp;B1527&amp;"|"&amp;D1527,Empresas!$C$6:$CC$92,G1527+6+1,0)))))))</f>
        <v>0</v>
      </c>
      <c r="AA1527" s="147">
        <f>IF(AND($I1527="Si",J1527=1),1,IF(AND($I1527="Fisico",J1527=1),1,IF(AND(J1527=1,$I1527="Electronico"),2,IF(J1527=1,VLOOKUP($C1527&amp;"|"&amp;$B1527&amp;"|"&amp;$D1527,Empresas!$C$6:$CC$92,$G1527+6+1,0),0))))</f>
        <v>0</v>
      </c>
      <c r="AB1527" s="147">
        <f>IF(AND($I1527="Si",K1527=1),1,IF(AND($I1527="Fisico",K1527=1),1,IF(AND(K1527=1,$I1527="Electronico"),2,IF(K1527=1,VLOOKUP($C1527&amp;"|"&amp;$B1527&amp;"|"&amp;$D1527,Empresas!$C$6:$CC$92,$G1527+6+1,0),0))))</f>
        <v>0</v>
      </c>
      <c r="AC1527" s="147">
        <f>IF(AND($I1527="Si",L1527=1),1,IF(AND($I1527="Fisico",L1527=1),1,IF(AND(L1527=1,$I1527="Electronico"),2,IF(L1527=1,VLOOKUP($C1527&amp;"|"&amp;$B1527&amp;"|"&amp;$D1527,Empresas!$C$6:$CC$92,$G1527+6+1,0),0))))</f>
        <v>0</v>
      </c>
      <c r="AD1527" s="147">
        <f>IF(AND($I1527="Si",M1527=1),1,IF(AND($I1527="Fisico",M1527=1),1,IF(AND(M1527=1,$I1527="Electronico"),2,IF(M1527=1,VLOOKUP($C1527&amp;"|"&amp;$B1527&amp;"|"&amp;$D1527,Empresas!$C$6:$CC$92,$G1527+6+1,0),0))))</f>
        <v>0</v>
      </c>
      <c r="AE1527" s="147">
        <f>IF(AND($I1527="Si",N1527=1),1,IF(AND($I1527="Fisico",N1527=1),1,IF(AND(N1527=1,$I1527="Electronico"),2,IF(N1527=1,VLOOKUP($C1527&amp;"|"&amp;$B1527&amp;"|"&amp;$D1527,Empresas!$C$6:$CC$92,$G1527+6+1,0),0))))</f>
        <v>0</v>
      </c>
      <c r="AF1527" s="147">
        <f>IF(AND($I1527="Si",O1527=1),1,IF(AND($I1527="Fisico",O1527=1),1,IF(AND(O1527=1,$I1527="Electronico"),2,IF(O1527=1,VLOOKUP($C1527&amp;"|"&amp;$B1527&amp;"|"&amp;$D1527,Empresas!$C$6:$CC$92,$G1527+6+1,0),0))))</f>
        <v>0</v>
      </c>
      <c r="AG1527" s="147">
        <f>IF(AND($I1527="Si",P1527=1),1,IF(AND($I1527="Fisico",P1527=1),1,IF(AND(P1527=1,$I1527="Electronico"),2,IF(P1527=1,VLOOKUP($C1527&amp;"|"&amp;$B1527&amp;"|"&amp;$D1527,Empresas!$C$6:$CC$92,$G1527+6+1,0),0))))</f>
        <v>0</v>
      </c>
      <c r="AH1527" s="147">
        <f>IF(AND($I1527="Si",Q1527=1),1,IF(AND($I1527="Fisico",Q1527=1),1,IF(AND(Q1527=1,$I1527="Electronico"),2,IF(Q1527=1,VLOOKUP($C1527&amp;"|"&amp;$B1527&amp;"|"&amp;$D1527,Empresas!$C$6:$CC$92,$G1527+6+1,0),0))))</f>
        <v>0</v>
      </c>
      <c r="AI1527" s="147">
        <f>IF(AND($I1527="Si",R1527=1),1,IF(AND($I1527="Fisico",R1527=1),1,IF(AND(R1527=1,$I1527="Electronico"),2,IF(R1527=1,VLOOKUP($C1527&amp;"|"&amp;$B1527&amp;"|"&amp;$D1527,Empresas!$C$6:$CC$92,$G1527+6+1,0),0))))</f>
        <v>0</v>
      </c>
      <c r="AJ1527" s="147">
        <f>IF(AND($I1527="Si",S1527=1),1,IF(AND($I1527="Fisico",S1527=1),1,IF(AND(S1527=1,$I1527="Electronico"),2,IF(S1527=1,VLOOKUP($C1527&amp;"|"&amp;$B1527&amp;"|"&amp;$D1527,Empresas!$C$6:$CC$92,$G1527+6+1,0),0))))</f>
        <v>0</v>
      </c>
      <c r="AK1527" s="147">
        <f>IF(AND($I1527="Si",T1527=1),1,IF(AND($I1527="Fisico",T1527=1),1,IF(AND(T1527=1,$I1527="Electronico"),2,IF(T1527=1,VLOOKUP($C1527&amp;"|"&amp;$B1527&amp;"|"&amp;$D1527,Empresas!$C$6:$CC$92,$G1527+6+1,0),0))))</f>
        <v>0</v>
      </c>
      <c r="AL1527" s="147">
        <f>IF(AND($I1527="Si",U1527=1),1,IF(AND($I1527="Fisico",U1527=1),1,IF(AND(U1527=1,$I1527="Electronico"),2,IF(U1527=1,VLOOKUP($C1527&amp;"|"&amp;$B1527&amp;"|"&amp;$D1527,Empresas!$C$6:$CC$92,$G1527+6+1,0),0))))</f>
        <v>0</v>
      </c>
      <c r="AM1527" s="149">
        <f t="shared" si="244"/>
        <v>0</v>
      </c>
      <c r="AN1527" s="149">
        <f t="shared" si="245"/>
        <v>0</v>
      </c>
      <c r="AO1527" s="152">
        <f t="shared" si="246"/>
        <v>0</v>
      </c>
    </row>
    <row r="1528" spans="1:41" x14ac:dyDescent="0.25">
      <c r="A1528" s="140" t="str">
        <f>VLOOKUP(D1528,Empresas!$D$7:$F$91,3,0)</f>
        <v>Yulisa</v>
      </c>
      <c r="B1528" s="141" t="str">
        <f>VLOOKUP(D1528,Empresas!$D$7:$G$91,4,0)</f>
        <v>Lorenzo</v>
      </c>
      <c r="C1528" s="141" t="s">
        <v>544</v>
      </c>
      <c r="D1528" s="141" t="s">
        <v>278</v>
      </c>
      <c r="E1528" s="141" t="str">
        <f>VLOOKUP(D1528,Empresas!$D$7:$E$92,2,0)</f>
        <v>BD &amp; F SAC</v>
      </c>
      <c r="F1528" s="141" t="s">
        <v>178</v>
      </c>
      <c r="G1528" s="142">
        <f t="shared" si="250"/>
        <v>56</v>
      </c>
      <c r="H1528" s="142" t="str">
        <f>VLOOKUP(D1528,Empresas!$D$6:$L$92,7,0)</f>
        <v>Semestral</v>
      </c>
      <c r="I1528" s="141" t="str">
        <f>VLOOKUP(VLOOKUP(D1528&amp;"|"&amp;B1528,Empresas!$I$7:$CB$92,G1528,0),Tablas!$A$8:$B$10,2,0)</f>
        <v>No aplica</v>
      </c>
      <c r="J1528" s="78"/>
      <c r="K1528" s="78"/>
      <c r="L1528" s="78"/>
      <c r="M1528" s="78"/>
      <c r="N1528" s="78"/>
      <c r="O1528" s="78"/>
      <c r="P1528" s="78"/>
      <c r="Q1528" s="78"/>
      <c r="R1528" s="78"/>
      <c r="S1528" s="78"/>
      <c r="T1528" s="78"/>
      <c r="U1528" s="78"/>
      <c r="V1528" s="78" t="str">
        <f>VLOOKUP(D1528,Empresas!$D$7:$CF$91,81,0)</f>
        <v>C</v>
      </c>
      <c r="W1528" s="78" t="str">
        <f>VLOOKUP(D1528,Empresas!$D$7:$M$91,10,0)</f>
        <v>Mype</v>
      </c>
      <c r="X1528" s="69" t="str">
        <f t="shared" si="242"/>
        <v>SI</v>
      </c>
      <c r="Y1528" s="153" t="str">
        <f t="shared" si="243"/>
        <v>No aplica</v>
      </c>
      <c r="Z1528" s="147">
        <f>IF(Y1528="No aplica",0,IF(I1528="no",0,IF(I1528="No aplica",0,IF(I1528="Si",1,IF(I1528="Fisico",1,IF(I1528="Electronico",2,VLOOKUP(C1528&amp;"|"&amp;B1528&amp;"|"&amp;D1528,Empresas!$C$6:$CC$92,G1528+6+1,0)))))))</f>
        <v>0</v>
      </c>
      <c r="AA1528" s="147">
        <f>IF(AND($I1528="Si",J1528=1),1,IF(AND($I1528="Fisico",J1528=1),1,IF(AND(J1528=1,$I1528="Electronico"),2,IF(J1528=1,VLOOKUP($C1528&amp;"|"&amp;$B1528&amp;"|"&amp;$D1528,Empresas!$C$6:$CC$92,$G1528+6+1,0),0))))</f>
        <v>0</v>
      </c>
      <c r="AB1528" s="147">
        <f>IF(AND($I1528="Si",K1528=1),1,IF(AND($I1528="Fisico",K1528=1),1,IF(AND(K1528=1,$I1528="Electronico"),2,IF(K1528=1,VLOOKUP($C1528&amp;"|"&amp;$B1528&amp;"|"&amp;$D1528,Empresas!$C$6:$CC$92,$G1528+6+1,0),0))))</f>
        <v>0</v>
      </c>
      <c r="AC1528" s="147">
        <f>IF(AND($I1528="Si",L1528=1),1,IF(AND($I1528="Fisico",L1528=1),1,IF(AND(L1528=1,$I1528="Electronico"),2,IF(L1528=1,VLOOKUP($C1528&amp;"|"&amp;$B1528&amp;"|"&amp;$D1528,Empresas!$C$6:$CC$92,$G1528+6+1,0),0))))</f>
        <v>0</v>
      </c>
      <c r="AD1528" s="147">
        <f>IF(AND($I1528="Si",M1528=1),1,IF(AND($I1528="Fisico",M1528=1),1,IF(AND(M1528=1,$I1528="Electronico"),2,IF(M1528=1,VLOOKUP($C1528&amp;"|"&amp;$B1528&amp;"|"&amp;$D1528,Empresas!$C$6:$CC$92,$G1528+6+1,0),0))))</f>
        <v>0</v>
      </c>
      <c r="AE1528" s="147">
        <f>IF(AND($I1528="Si",N1528=1),1,IF(AND($I1528="Fisico",N1528=1),1,IF(AND(N1528=1,$I1528="Electronico"),2,IF(N1528=1,VLOOKUP($C1528&amp;"|"&amp;$B1528&amp;"|"&amp;$D1528,Empresas!$C$6:$CC$92,$G1528+6+1,0),0))))</f>
        <v>0</v>
      </c>
      <c r="AF1528" s="147">
        <f>IF(AND($I1528="Si",O1528=1),1,IF(AND($I1528="Fisico",O1528=1),1,IF(AND(O1528=1,$I1528="Electronico"),2,IF(O1528=1,VLOOKUP($C1528&amp;"|"&amp;$B1528&amp;"|"&amp;$D1528,Empresas!$C$6:$CC$92,$G1528+6+1,0),0))))</f>
        <v>0</v>
      </c>
      <c r="AG1528" s="147">
        <f>IF(AND($I1528="Si",P1528=1),1,IF(AND($I1528="Fisico",P1528=1),1,IF(AND(P1528=1,$I1528="Electronico"),2,IF(P1528=1,VLOOKUP($C1528&amp;"|"&amp;$B1528&amp;"|"&amp;$D1528,Empresas!$C$6:$CC$92,$G1528+6+1,0),0))))</f>
        <v>0</v>
      </c>
      <c r="AH1528" s="147">
        <f>IF(AND($I1528="Si",Q1528=1),1,IF(AND($I1528="Fisico",Q1528=1),1,IF(AND(Q1528=1,$I1528="Electronico"),2,IF(Q1528=1,VLOOKUP($C1528&amp;"|"&amp;$B1528&amp;"|"&amp;$D1528,Empresas!$C$6:$CC$92,$G1528+6+1,0),0))))</f>
        <v>0</v>
      </c>
      <c r="AI1528" s="147">
        <f>IF(AND($I1528="Si",R1528=1),1,IF(AND($I1528="Fisico",R1528=1),1,IF(AND(R1528=1,$I1528="Electronico"),2,IF(R1528=1,VLOOKUP($C1528&amp;"|"&amp;$B1528&amp;"|"&amp;$D1528,Empresas!$C$6:$CC$92,$G1528+6+1,0),0))))</f>
        <v>0</v>
      </c>
      <c r="AJ1528" s="147">
        <f>IF(AND($I1528="Si",S1528=1),1,IF(AND($I1528="Fisico",S1528=1),1,IF(AND(S1528=1,$I1528="Electronico"),2,IF(S1528=1,VLOOKUP($C1528&amp;"|"&amp;$B1528&amp;"|"&amp;$D1528,Empresas!$C$6:$CC$92,$G1528+6+1,0),0))))</f>
        <v>0</v>
      </c>
      <c r="AK1528" s="147">
        <f>IF(AND($I1528="Si",T1528=1),1,IF(AND($I1528="Fisico",T1528=1),1,IF(AND(T1528=1,$I1528="Electronico"),2,IF(T1528=1,VLOOKUP($C1528&amp;"|"&amp;$B1528&amp;"|"&amp;$D1528,Empresas!$C$6:$CC$92,$G1528+6+1,0),0))))</f>
        <v>0</v>
      </c>
      <c r="AL1528" s="147">
        <f>IF(AND($I1528="Si",U1528=1),1,IF(AND($I1528="Fisico",U1528=1),1,IF(AND(U1528=1,$I1528="Electronico"),2,IF(U1528=1,VLOOKUP($C1528&amp;"|"&amp;$B1528&amp;"|"&amp;$D1528,Empresas!$C$6:$CC$92,$G1528+6+1,0),0))))</f>
        <v>0</v>
      </c>
      <c r="AM1528" s="149">
        <f t="shared" si="244"/>
        <v>0</v>
      </c>
      <c r="AN1528" s="149">
        <f t="shared" si="245"/>
        <v>0</v>
      </c>
      <c r="AO1528" s="152">
        <f t="shared" si="246"/>
        <v>0</v>
      </c>
    </row>
    <row r="1529" spans="1:41" x14ac:dyDescent="0.25">
      <c r="A1529" s="140" t="str">
        <f>VLOOKUP(D1529,Empresas!$D$7:$F$91,3,0)</f>
        <v>Yulisa</v>
      </c>
      <c r="B1529" s="141" t="str">
        <f>VLOOKUP(D1529,Empresas!$D$7:$G$91,4,0)</f>
        <v>Lorenzo</v>
      </c>
      <c r="C1529" s="141" t="s">
        <v>544</v>
      </c>
      <c r="D1529" s="141" t="s">
        <v>278</v>
      </c>
      <c r="E1529" s="141" t="str">
        <f>VLOOKUP(D1529,Empresas!$D$7:$E$92,2,0)</f>
        <v>BD &amp; F SAC</v>
      </c>
      <c r="F1529" s="141" t="s">
        <v>179</v>
      </c>
      <c r="G1529" s="142">
        <f t="shared" si="250"/>
        <v>57</v>
      </c>
      <c r="H1529" s="142" t="str">
        <f>VLOOKUP(D1529,Empresas!$D$6:$L$92,7,0)</f>
        <v>Semestral</v>
      </c>
      <c r="I1529" s="141" t="str">
        <f>VLOOKUP(VLOOKUP(D1529&amp;"|"&amp;B1529,Empresas!$I$7:$CB$92,G1529,0),Tablas!$A$8:$B$10,2,0)</f>
        <v>No aplica</v>
      </c>
      <c r="J1529" s="78"/>
      <c r="K1529" s="78"/>
      <c r="L1529" s="78"/>
      <c r="M1529" s="78"/>
      <c r="N1529" s="78"/>
      <c r="O1529" s="78"/>
      <c r="P1529" s="78"/>
      <c r="Q1529" s="78"/>
      <c r="R1529" s="78"/>
      <c r="S1529" s="78"/>
      <c r="T1529" s="78"/>
      <c r="U1529" s="78"/>
      <c r="V1529" s="78" t="str">
        <f>VLOOKUP(D1529,Empresas!$D$7:$CF$91,81,0)</f>
        <v>C</v>
      </c>
      <c r="W1529" s="78" t="str">
        <f>VLOOKUP(D1529,Empresas!$D$7:$M$91,10,0)</f>
        <v>Mype</v>
      </c>
      <c r="X1529" s="69" t="str">
        <f t="shared" si="242"/>
        <v>NO</v>
      </c>
      <c r="Y1529" s="153" t="str">
        <f t="shared" si="243"/>
        <v>No aplica</v>
      </c>
      <c r="Z1529" s="147">
        <f>IF(Y1529="No aplica",0,IF(I1529="no",0,IF(I1529="No aplica",0,IF(I1529="Si",1,IF(I1529="Fisico",1,IF(I1529="Electronico",2,VLOOKUP(C1529&amp;"|"&amp;B1529&amp;"|"&amp;D1529,Empresas!$C$6:$CC$92,G1529+6+1,0)))))))</f>
        <v>0</v>
      </c>
      <c r="AA1529" s="147">
        <f>IF(AND($I1529="Si",J1529=1),1,IF(AND($I1529="Fisico",J1529=1),1,IF(AND(J1529=1,$I1529="Electronico"),2,IF(J1529=1,VLOOKUP($C1529&amp;"|"&amp;$B1529&amp;"|"&amp;$D1529,Empresas!$C$6:$CC$92,$G1529+6+1,0),0))))</f>
        <v>0</v>
      </c>
      <c r="AB1529" s="147">
        <f>IF(AND($I1529="Si",K1529=1),1,IF(AND($I1529="Fisico",K1529=1),1,IF(AND(K1529=1,$I1529="Electronico"),2,IF(K1529=1,VLOOKUP($C1529&amp;"|"&amp;$B1529&amp;"|"&amp;$D1529,Empresas!$C$6:$CC$92,$G1529+6+1,0),0))))</f>
        <v>0</v>
      </c>
      <c r="AC1529" s="147">
        <f>IF(AND($I1529="Si",L1529=1),1,IF(AND($I1529="Fisico",L1529=1),1,IF(AND(L1529=1,$I1529="Electronico"),2,IF(L1529=1,VLOOKUP($C1529&amp;"|"&amp;$B1529&amp;"|"&amp;$D1529,Empresas!$C$6:$CC$92,$G1529+6+1,0),0))))</f>
        <v>0</v>
      </c>
      <c r="AD1529" s="147">
        <f>IF(AND($I1529="Si",M1529=1),1,IF(AND($I1529="Fisico",M1529=1),1,IF(AND(M1529=1,$I1529="Electronico"),2,IF(M1529=1,VLOOKUP($C1529&amp;"|"&amp;$B1529&amp;"|"&amp;$D1529,Empresas!$C$6:$CC$92,$G1529+6+1,0),0))))</f>
        <v>0</v>
      </c>
      <c r="AE1529" s="147">
        <f>IF(AND($I1529="Si",N1529=1),1,IF(AND($I1529="Fisico",N1529=1),1,IF(AND(N1529=1,$I1529="Electronico"),2,IF(N1529=1,VLOOKUP($C1529&amp;"|"&amp;$B1529&amp;"|"&amp;$D1529,Empresas!$C$6:$CC$92,$G1529+6+1,0),0))))</f>
        <v>0</v>
      </c>
      <c r="AF1529" s="147">
        <f>IF(AND($I1529="Si",O1529=1),1,IF(AND($I1529="Fisico",O1529=1),1,IF(AND(O1529=1,$I1529="Electronico"),2,IF(O1529=1,VLOOKUP($C1529&amp;"|"&amp;$B1529&amp;"|"&amp;$D1529,Empresas!$C$6:$CC$92,$G1529+6+1,0),0))))</f>
        <v>0</v>
      </c>
      <c r="AG1529" s="147">
        <f>IF(AND($I1529="Si",P1529=1),1,IF(AND($I1529="Fisico",P1529=1),1,IF(AND(P1529=1,$I1529="Electronico"),2,IF(P1529=1,VLOOKUP($C1529&amp;"|"&amp;$B1529&amp;"|"&amp;$D1529,Empresas!$C$6:$CC$92,$G1529+6+1,0),0))))</f>
        <v>0</v>
      </c>
      <c r="AH1529" s="147">
        <f>IF(AND($I1529="Si",Q1529=1),1,IF(AND($I1529="Fisico",Q1529=1),1,IF(AND(Q1529=1,$I1529="Electronico"),2,IF(Q1529=1,VLOOKUP($C1529&amp;"|"&amp;$B1529&amp;"|"&amp;$D1529,Empresas!$C$6:$CC$92,$G1529+6+1,0),0))))</f>
        <v>0</v>
      </c>
      <c r="AI1529" s="147">
        <f>IF(AND($I1529="Si",R1529=1),1,IF(AND($I1529="Fisico",R1529=1),1,IF(AND(R1529=1,$I1529="Electronico"),2,IF(R1529=1,VLOOKUP($C1529&amp;"|"&amp;$B1529&amp;"|"&amp;$D1529,Empresas!$C$6:$CC$92,$G1529+6+1,0),0))))</f>
        <v>0</v>
      </c>
      <c r="AJ1529" s="147">
        <f>IF(AND($I1529="Si",S1529=1),1,IF(AND($I1529="Fisico",S1529=1),1,IF(AND(S1529=1,$I1529="Electronico"),2,IF(S1529=1,VLOOKUP($C1529&amp;"|"&amp;$B1529&amp;"|"&amp;$D1529,Empresas!$C$6:$CC$92,$G1529+6+1,0),0))))</f>
        <v>0</v>
      </c>
      <c r="AK1529" s="147">
        <f>IF(AND($I1529="Si",T1529=1),1,IF(AND($I1529="Fisico",T1529=1),1,IF(AND(T1529=1,$I1529="Electronico"),2,IF(T1529=1,VLOOKUP($C1529&amp;"|"&amp;$B1529&amp;"|"&amp;$D1529,Empresas!$C$6:$CC$92,$G1529+6+1,0),0))))</f>
        <v>0</v>
      </c>
      <c r="AL1529" s="147">
        <f>IF(AND($I1529="Si",U1529=1),1,IF(AND($I1529="Fisico",U1529=1),1,IF(AND(U1529=1,$I1529="Electronico"),2,IF(U1529=1,VLOOKUP($C1529&amp;"|"&amp;$B1529&amp;"|"&amp;$D1529,Empresas!$C$6:$CC$92,$G1529+6+1,0),0))))</f>
        <v>0</v>
      </c>
      <c r="AM1529" s="149">
        <f t="shared" si="244"/>
        <v>0</v>
      </c>
      <c r="AN1529" s="149">
        <f t="shared" si="245"/>
        <v>0</v>
      </c>
      <c r="AO1529" s="152">
        <f t="shared" si="246"/>
        <v>0</v>
      </c>
    </row>
    <row r="1530" spans="1:41" x14ac:dyDescent="0.25">
      <c r="A1530" s="140" t="str">
        <f>VLOOKUP(D1530,Empresas!$D$7:$F$91,3,0)</f>
        <v>Yulisa</v>
      </c>
      <c r="B1530" s="141" t="str">
        <f>VLOOKUP(D1530,Empresas!$D$7:$G$91,4,0)</f>
        <v>Lorenzo</v>
      </c>
      <c r="C1530" s="141" t="s">
        <v>544</v>
      </c>
      <c r="D1530" s="141" t="s">
        <v>278</v>
      </c>
      <c r="E1530" s="141" t="str">
        <f>VLOOKUP(D1530,Empresas!$D$7:$E$92,2,0)</f>
        <v>BD &amp; F SAC</v>
      </c>
      <c r="F1530" s="141" t="s">
        <v>180</v>
      </c>
      <c r="G1530" s="142">
        <f t="shared" si="250"/>
        <v>58</v>
      </c>
      <c r="H1530" s="142" t="str">
        <f>VLOOKUP(D1530,Empresas!$D$6:$L$92,7,0)</f>
        <v>Semestral</v>
      </c>
      <c r="I1530" s="141" t="str">
        <f>VLOOKUP(VLOOKUP(D1530&amp;"|"&amp;B1530,Empresas!$I$7:$CB$92,G1530,0),Tablas!$A$8:$B$10,2,0)</f>
        <v>No aplica</v>
      </c>
      <c r="J1530" s="78"/>
      <c r="K1530" s="78"/>
      <c r="L1530" s="78"/>
      <c r="M1530" s="78"/>
      <c r="N1530" s="78"/>
      <c r="O1530" s="78"/>
      <c r="P1530" s="78"/>
      <c r="Q1530" s="78"/>
      <c r="R1530" s="78"/>
      <c r="S1530" s="78"/>
      <c r="T1530" s="78"/>
      <c r="U1530" s="78"/>
      <c r="V1530" s="78" t="str">
        <f>VLOOKUP(D1530,Empresas!$D$7:$CF$91,81,0)</f>
        <v>C</v>
      </c>
      <c r="W1530" s="78" t="str">
        <f>VLOOKUP(D1530,Empresas!$D$7:$M$91,10,0)</f>
        <v>Mype</v>
      </c>
      <c r="X1530" s="69" t="str">
        <f t="shared" si="242"/>
        <v>NO</v>
      </c>
      <c r="Y1530" s="153" t="str">
        <f t="shared" si="243"/>
        <v>No aplica</v>
      </c>
      <c r="Z1530" s="147">
        <f>IF(Y1530="No aplica",0,IF(I1530="no",0,IF(I1530="No aplica",0,IF(I1530="Si",1,IF(I1530="Fisico",1,IF(I1530="Electronico",2,VLOOKUP(C1530&amp;"|"&amp;B1530&amp;"|"&amp;D1530,Empresas!$C$6:$CC$92,G1530+6+1,0)))))))</f>
        <v>0</v>
      </c>
      <c r="AA1530" s="147">
        <f>IF(AND($I1530="Si",J1530=1),1,IF(AND($I1530="Fisico",J1530=1),1,IF(AND(J1530=1,$I1530="Electronico"),2,IF(J1530=1,VLOOKUP($C1530&amp;"|"&amp;$B1530&amp;"|"&amp;$D1530,Empresas!$C$6:$CC$92,$G1530+6+1,0),0))))</f>
        <v>0</v>
      </c>
      <c r="AB1530" s="147">
        <f>IF(AND($I1530="Si",K1530=1),1,IF(AND($I1530="Fisico",K1530=1),1,IF(AND(K1530=1,$I1530="Electronico"),2,IF(K1530=1,VLOOKUP($C1530&amp;"|"&amp;$B1530&amp;"|"&amp;$D1530,Empresas!$C$6:$CC$92,$G1530+6+1,0),0))))</f>
        <v>0</v>
      </c>
      <c r="AC1530" s="147">
        <f>IF(AND($I1530="Si",L1530=1),1,IF(AND($I1530="Fisico",L1530=1),1,IF(AND(L1530=1,$I1530="Electronico"),2,IF(L1530=1,VLOOKUP($C1530&amp;"|"&amp;$B1530&amp;"|"&amp;$D1530,Empresas!$C$6:$CC$92,$G1530+6+1,0),0))))</f>
        <v>0</v>
      </c>
      <c r="AD1530" s="147">
        <f>IF(AND($I1530="Si",M1530=1),1,IF(AND($I1530="Fisico",M1530=1),1,IF(AND(M1530=1,$I1530="Electronico"),2,IF(M1530=1,VLOOKUP($C1530&amp;"|"&amp;$B1530&amp;"|"&amp;$D1530,Empresas!$C$6:$CC$92,$G1530+6+1,0),0))))</f>
        <v>0</v>
      </c>
      <c r="AE1530" s="147">
        <f>IF(AND($I1530="Si",N1530=1),1,IF(AND($I1530="Fisico",N1530=1),1,IF(AND(N1530=1,$I1530="Electronico"),2,IF(N1530=1,VLOOKUP($C1530&amp;"|"&amp;$B1530&amp;"|"&amp;$D1530,Empresas!$C$6:$CC$92,$G1530+6+1,0),0))))</f>
        <v>0</v>
      </c>
      <c r="AF1530" s="147">
        <f>IF(AND($I1530="Si",O1530=1),1,IF(AND($I1530="Fisico",O1530=1),1,IF(AND(O1530=1,$I1530="Electronico"),2,IF(O1530=1,VLOOKUP($C1530&amp;"|"&amp;$B1530&amp;"|"&amp;$D1530,Empresas!$C$6:$CC$92,$G1530+6+1,0),0))))</f>
        <v>0</v>
      </c>
      <c r="AG1530" s="147">
        <f>IF(AND($I1530="Si",P1530=1),1,IF(AND($I1530="Fisico",P1530=1),1,IF(AND(P1530=1,$I1530="Electronico"),2,IF(P1530=1,VLOOKUP($C1530&amp;"|"&amp;$B1530&amp;"|"&amp;$D1530,Empresas!$C$6:$CC$92,$G1530+6+1,0),0))))</f>
        <v>0</v>
      </c>
      <c r="AH1530" s="147">
        <f>IF(AND($I1530="Si",Q1530=1),1,IF(AND($I1530="Fisico",Q1530=1),1,IF(AND(Q1530=1,$I1530="Electronico"),2,IF(Q1530=1,VLOOKUP($C1530&amp;"|"&amp;$B1530&amp;"|"&amp;$D1530,Empresas!$C$6:$CC$92,$G1530+6+1,0),0))))</f>
        <v>0</v>
      </c>
      <c r="AI1530" s="147">
        <f>IF(AND($I1530="Si",R1530=1),1,IF(AND($I1530="Fisico",R1530=1),1,IF(AND(R1530=1,$I1530="Electronico"),2,IF(R1530=1,VLOOKUP($C1530&amp;"|"&amp;$B1530&amp;"|"&amp;$D1530,Empresas!$C$6:$CC$92,$G1530+6+1,0),0))))</f>
        <v>0</v>
      </c>
      <c r="AJ1530" s="147">
        <f>IF(AND($I1530="Si",S1530=1),1,IF(AND($I1530="Fisico",S1530=1),1,IF(AND(S1530=1,$I1530="Electronico"),2,IF(S1530=1,VLOOKUP($C1530&amp;"|"&amp;$B1530&amp;"|"&amp;$D1530,Empresas!$C$6:$CC$92,$G1530+6+1,0),0))))</f>
        <v>0</v>
      </c>
      <c r="AK1530" s="147">
        <f>IF(AND($I1530="Si",T1530=1),1,IF(AND($I1530="Fisico",T1530=1),1,IF(AND(T1530=1,$I1530="Electronico"),2,IF(T1530=1,VLOOKUP($C1530&amp;"|"&amp;$B1530&amp;"|"&amp;$D1530,Empresas!$C$6:$CC$92,$G1530+6+1,0),0))))</f>
        <v>0</v>
      </c>
      <c r="AL1530" s="147">
        <f>IF(AND($I1530="Si",U1530=1),1,IF(AND($I1530="Fisico",U1530=1),1,IF(AND(U1530=1,$I1530="Electronico"),2,IF(U1530=1,VLOOKUP($C1530&amp;"|"&amp;$B1530&amp;"|"&amp;$D1530,Empresas!$C$6:$CC$92,$G1530+6+1,0),0))))</f>
        <v>0</v>
      </c>
      <c r="AM1530" s="149">
        <f t="shared" si="244"/>
        <v>0</v>
      </c>
      <c r="AN1530" s="149">
        <f t="shared" si="245"/>
        <v>0</v>
      </c>
      <c r="AO1530" s="152">
        <f t="shared" si="246"/>
        <v>0</v>
      </c>
    </row>
    <row r="1531" spans="1:41" x14ac:dyDescent="0.25">
      <c r="A1531" s="140" t="str">
        <f>VLOOKUP(D1531,Empresas!$D$7:$F$91,3,0)</f>
        <v>Yulisa</v>
      </c>
      <c r="B1531" s="141" t="str">
        <f>VLOOKUP(D1531,Empresas!$D$7:$G$91,4,0)</f>
        <v>Lorenzo</v>
      </c>
      <c r="C1531" s="141" t="s">
        <v>544</v>
      </c>
      <c r="D1531" s="141" t="s">
        <v>278</v>
      </c>
      <c r="E1531" s="141" t="str">
        <f>VLOOKUP(D1531,Empresas!$D$7:$E$92,2,0)</f>
        <v>BD &amp; F SAC</v>
      </c>
      <c r="F1531" s="141" t="s">
        <v>181</v>
      </c>
      <c r="G1531" s="142">
        <f t="shared" si="250"/>
        <v>59</v>
      </c>
      <c r="H1531" s="142" t="str">
        <f>VLOOKUP(D1531,Empresas!$D$6:$L$92,7,0)</f>
        <v>Semestral</v>
      </c>
      <c r="I1531" s="141" t="str">
        <f>VLOOKUP(VLOOKUP(D1531&amp;"|"&amp;B1531,Empresas!$I$7:$CB$92,G1531,0),Tablas!$A$8:$B$10,2,0)</f>
        <v>No aplica</v>
      </c>
      <c r="J1531" s="78"/>
      <c r="K1531" s="78"/>
      <c r="L1531" s="78"/>
      <c r="M1531" s="78"/>
      <c r="N1531" s="78"/>
      <c r="O1531" s="78"/>
      <c r="P1531" s="78"/>
      <c r="Q1531" s="78"/>
      <c r="R1531" s="78"/>
      <c r="S1531" s="78"/>
      <c r="T1531" s="78"/>
      <c r="U1531" s="78"/>
      <c r="V1531" s="78" t="str">
        <f>VLOOKUP(D1531,Empresas!$D$7:$CF$91,81,0)</f>
        <v>C</v>
      </c>
      <c r="W1531" s="78" t="str">
        <f>VLOOKUP(D1531,Empresas!$D$7:$M$91,10,0)</f>
        <v>Mype</v>
      </c>
      <c r="X1531" s="69" t="str">
        <f t="shared" si="242"/>
        <v>NO</v>
      </c>
      <c r="Y1531" s="153" t="str">
        <f t="shared" si="243"/>
        <v>No aplica</v>
      </c>
      <c r="Z1531" s="147">
        <f>IF(Y1531="No aplica",0,IF(I1531="no",0,IF(I1531="No aplica",0,IF(I1531="Si",1,IF(I1531="Fisico",1,IF(I1531="Electronico",2,VLOOKUP(C1531&amp;"|"&amp;B1531&amp;"|"&amp;D1531,Empresas!$C$6:$CC$92,G1531+6+1,0)))))))</f>
        <v>0</v>
      </c>
      <c r="AA1531" s="147">
        <f>IF(AND($I1531="Si",J1531=1),1,IF(AND($I1531="Fisico",J1531=1),1,IF(AND(J1531=1,$I1531="Electronico"),2,IF(J1531=1,VLOOKUP($C1531&amp;"|"&amp;$B1531&amp;"|"&amp;$D1531,Empresas!$C$6:$CC$92,$G1531+6+1,0),0))))</f>
        <v>0</v>
      </c>
      <c r="AB1531" s="147">
        <f>IF(AND($I1531="Si",K1531=1),1,IF(AND($I1531="Fisico",K1531=1),1,IF(AND(K1531=1,$I1531="Electronico"),2,IF(K1531=1,VLOOKUP($C1531&amp;"|"&amp;$B1531&amp;"|"&amp;$D1531,Empresas!$C$6:$CC$92,$G1531+6+1,0),0))))</f>
        <v>0</v>
      </c>
      <c r="AC1531" s="147">
        <f>IF(AND($I1531="Si",L1531=1),1,IF(AND($I1531="Fisico",L1531=1),1,IF(AND(L1531=1,$I1531="Electronico"),2,IF(L1531=1,VLOOKUP($C1531&amp;"|"&amp;$B1531&amp;"|"&amp;$D1531,Empresas!$C$6:$CC$92,$G1531+6+1,0),0))))</f>
        <v>0</v>
      </c>
      <c r="AD1531" s="147">
        <f>IF(AND($I1531="Si",M1531=1),1,IF(AND($I1531="Fisico",M1531=1),1,IF(AND(M1531=1,$I1531="Electronico"),2,IF(M1531=1,VLOOKUP($C1531&amp;"|"&amp;$B1531&amp;"|"&amp;$D1531,Empresas!$C$6:$CC$92,$G1531+6+1,0),0))))</f>
        <v>0</v>
      </c>
      <c r="AE1531" s="147">
        <f>IF(AND($I1531="Si",N1531=1),1,IF(AND($I1531="Fisico",N1531=1),1,IF(AND(N1531=1,$I1531="Electronico"),2,IF(N1531=1,VLOOKUP($C1531&amp;"|"&amp;$B1531&amp;"|"&amp;$D1531,Empresas!$C$6:$CC$92,$G1531+6+1,0),0))))</f>
        <v>0</v>
      </c>
      <c r="AF1531" s="147">
        <f>IF(AND($I1531="Si",O1531=1),1,IF(AND($I1531="Fisico",O1531=1),1,IF(AND(O1531=1,$I1531="Electronico"),2,IF(O1531=1,VLOOKUP($C1531&amp;"|"&amp;$B1531&amp;"|"&amp;$D1531,Empresas!$C$6:$CC$92,$G1531+6+1,0),0))))</f>
        <v>0</v>
      </c>
      <c r="AG1531" s="147">
        <f>IF(AND($I1531="Si",P1531=1),1,IF(AND($I1531="Fisico",P1531=1),1,IF(AND(P1531=1,$I1531="Electronico"),2,IF(P1531=1,VLOOKUP($C1531&amp;"|"&amp;$B1531&amp;"|"&amp;$D1531,Empresas!$C$6:$CC$92,$G1531+6+1,0),0))))</f>
        <v>0</v>
      </c>
      <c r="AH1531" s="147">
        <f>IF(AND($I1531="Si",Q1531=1),1,IF(AND($I1531="Fisico",Q1531=1),1,IF(AND(Q1531=1,$I1531="Electronico"),2,IF(Q1531=1,VLOOKUP($C1531&amp;"|"&amp;$B1531&amp;"|"&amp;$D1531,Empresas!$C$6:$CC$92,$G1531+6+1,0),0))))</f>
        <v>0</v>
      </c>
      <c r="AI1531" s="147">
        <f>IF(AND($I1531="Si",R1531=1),1,IF(AND($I1531="Fisico",R1531=1),1,IF(AND(R1531=1,$I1531="Electronico"),2,IF(R1531=1,VLOOKUP($C1531&amp;"|"&amp;$B1531&amp;"|"&amp;$D1531,Empresas!$C$6:$CC$92,$G1531+6+1,0),0))))</f>
        <v>0</v>
      </c>
      <c r="AJ1531" s="147">
        <f>IF(AND($I1531="Si",S1531=1),1,IF(AND($I1531="Fisico",S1531=1),1,IF(AND(S1531=1,$I1531="Electronico"),2,IF(S1531=1,VLOOKUP($C1531&amp;"|"&amp;$B1531&amp;"|"&amp;$D1531,Empresas!$C$6:$CC$92,$G1531+6+1,0),0))))</f>
        <v>0</v>
      </c>
      <c r="AK1531" s="147">
        <f>IF(AND($I1531="Si",T1531=1),1,IF(AND($I1531="Fisico",T1531=1),1,IF(AND(T1531=1,$I1531="Electronico"),2,IF(T1531=1,VLOOKUP($C1531&amp;"|"&amp;$B1531&amp;"|"&amp;$D1531,Empresas!$C$6:$CC$92,$G1531+6+1,0),0))))</f>
        <v>0</v>
      </c>
      <c r="AL1531" s="147">
        <f>IF(AND($I1531="Si",U1531=1),1,IF(AND($I1531="Fisico",U1531=1),1,IF(AND(U1531=1,$I1531="Electronico"),2,IF(U1531=1,VLOOKUP($C1531&amp;"|"&amp;$B1531&amp;"|"&amp;$D1531,Empresas!$C$6:$CC$92,$G1531+6+1,0),0))))</f>
        <v>0</v>
      </c>
      <c r="AM1531" s="149">
        <f t="shared" si="244"/>
        <v>0</v>
      </c>
      <c r="AN1531" s="149">
        <f t="shared" si="245"/>
        <v>0</v>
      </c>
      <c r="AO1531" s="152">
        <f t="shared" si="246"/>
        <v>0</v>
      </c>
    </row>
    <row r="1532" spans="1:41" x14ac:dyDescent="0.25">
      <c r="A1532" s="140" t="str">
        <f>VLOOKUP(D1532,Empresas!$D$7:$F$91,3,0)</f>
        <v>Yulisa</v>
      </c>
      <c r="B1532" s="141" t="str">
        <f>VLOOKUP(D1532,Empresas!$D$7:$G$91,4,0)</f>
        <v>Lorenzo</v>
      </c>
      <c r="C1532" s="141" t="s">
        <v>544</v>
      </c>
      <c r="D1532" s="141" t="s">
        <v>278</v>
      </c>
      <c r="E1532" s="141" t="str">
        <f>VLOOKUP(D1532,Empresas!$D$7:$E$92,2,0)</f>
        <v>BD &amp; F SAC</v>
      </c>
      <c r="F1532" s="141" t="s">
        <v>182</v>
      </c>
      <c r="G1532" s="142">
        <f t="shared" si="250"/>
        <v>60</v>
      </c>
      <c r="H1532" s="142" t="str">
        <f>VLOOKUP(D1532,Empresas!$D$6:$L$92,7,0)</f>
        <v>Semestral</v>
      </c>
      <c r="I1532" s="141" t="str">
        <f>VLOOKUP(VLOOKUP(D1532&amp;"|"&amp;B1532,Empresas!$I$7:$CB$92,G1532,0),Tablas!$A$8:$B$10,2,0)</f>
        <v>No aplica</v>
      </c>
      <c r="J1532" s="78"/>
      <c r="K1532" s="78"/>
      <c r="L1532" s="78"/>
      <c r="M1532" s="78"/>
      <c r="N1532" s="78"/>
      <c r="O1532" s="78"/>
      <c r="P1532" s="78"/>
      <c r="Q1532" s="78"/>
      <c r="R1532" s="78"/>
      <c r="S1532" s="78"/>
      <c r="T1532" s="78"/>
      <c r="U1532" s="78"/>
      <c r="V1532" s="78" t="str">
        <f>VLOOKUP(D1532,Empresas!$D$7:$CF$91,81,0)</f>
        <v>C</v>
      </c>
      <c r="W1532" s="78" t="str">
        <f>VLOOKUP(D1532,Empresas!$D$7:$M$91,10,0)</f>
        <v>Mype</v>
      </c>
      <c r="X1532" s="69" t="str">
        <f t="shared" si="242"/>
        <v>NO</v>
      </c>
      <c r="Y1532" s="153" t="str">
        <f t="shared" si="243"/>
        <v>No aplica</v>
      </c>
      <c r="Z1532" s="147">
        <f>IF(Y1532="No aplica",0,IF(I1532="no",0,IF(I1532="No aplica",0,IF(I1532="Si",1,IF(I1532="Fisico",1,IF(I1532="Electronico",2,VLOOKUP(C1532&amp;"|"&amp;B1532&amp;"|"&amp;D1532,Empresas!$C$6:$CC$92,G1532+6+1,0)))))))</f>
        <v>0</v>
      </c>
      <c r="AA1532" s="147">
        <f>IF(AND($I1532="Si",J1532=1),1,IF(AND($I1532="Fisico",J1532=1),1,IF(AND(J1532=1,$I1532="Electronico"),2,IF(J1532=1,VLOOKUP($C1532&amp;"|"&amp;$B1532&amp;"|"&amp;$D1532,Empresas!$C$6:$CC$92,$G1532+6+1,0),0))))</f>
        <v>0</v>
      </c>
      <c r="AB1532" s="147">
        <f>IF(AND($I1532="Si",K1532=1),1,IF(AND($I1532="Fisico",K1532=1),1,IF(AND(K1532=1,$I1532="Electronico"),2,IF(K1532=1,VLOOKUP($C1532&amp;"|"&amp;$B1532&amp;"|"&amp;$D1532,Empresas!$C$6:$CC$92,$G1532+6+1,0),0))))</f>
        <v>0</v>
      </c>
      <c r="AC1532" s="147">
        <f>IF(AND($I1532="Si",L1532=1),1,IF(AND($I1532="Fisico",L1532=1),1,IF(AND(L1532=1,$I1532="Electronico"),2,IF(L1532=1,VLOOKUP($C1532&amp;"|"&amp;$B1532&amp;"|"&amp;$D1532,Empresas!$C$6:$CC$92,$G1532+6+1,0),0))))</f>
        <v>0</v>
      </c>
      <c r="AD1532" s="147">
        <f>IF(AND($I1532="Si",M1532=1),1,IF(AND($I1532="Fisico",M1532=1),1,IF(AND(M1532=1,$I1532="Electronico"),2,IF(M1532=1,VLOOKUP($C1532&amp;"|"&amp;$B1532&amp;"|"&amp;$D1532,Empresas!$C$6:$CC$92,$G1532+6+1,0),0))))</f>
        <v>0</v>
      </c>
      <c r="AE1532" s="147">
        <f>IF(AND($I1532="Si",N1532=1),1,IF(AND($I1532="Fisico",N1532=1),1,IF(AND(N1532=1,$I1532="Electronico"),2,IF(N1532=1,VLOOKUP($C1532&amp;"|"&amp;$B1532&amp;"|"&amp;$D1532,Empresas!$C$6:$CC$92,$G1532+6+1,0),0))))</f>
        <v>0</v>
      </c>
      <c r="AF1532" s="147">
        <f>IF(AND($I1532="Si",O1532=1),1,IF(AND($I1532="Fisico",O1532=1),1,IF(AND(O1532=1,$I1532="Electronico"),2,IF(O1532=1,VLOOKUP($C1532&amp;"|"&amp;$B1532&amp;"|"&amp;$D1532,Empresas!$C$6:$CC$92,$G1532+6+1,0),0))))</f>
        <v>0</v>
      </c>
      <c r="AG1532" s="147">
        <f>IF(AND($I1532="Si",P1532=1),1,IF(AND($I1532="Fisico",P1532=1),1,IF(AND(P1532=1,$I1532="Electronico"),2,IF(P1532=1,VLOOKUP($C1532&amp;"|"&amp;$B1532&amp;"|"&amp;$D1532,Empresas!$C$6:$CC$92,$G1532+6+1,0),0))))</f>
        <v>0</v>
      </c>
      <c r="AH1532" s="147">
        <f>IF(AND($I1532="Si",Q1532=1),1,IF(AND($I1532="Fisico",Q1532=1),1,IF(AND(Q1532=1,$I1532="Electronico"),2,IF(Q1532=1,VLOOKUP($C1532&amp;"|"&amp;$B1532&amp;"|"&amp;$D1532,Empresas!$C$6:$CC$92,$G1532+6+1,0),0))))</f>
        <v>0</v>
      </c>
      <c r="AI1532" s="147">
        <f>IF(AND($I1532="Si",R1532=1),1,IF(AND($I1532="Fisico",R1532=1),1,IF(AND(R1532=1,$I1532="Electronico"),2,IF(R1532=1,VLOOKUP($C1532&amp;"|"&amp;$B1532&amp;"|"&amp;$D1532,Empresas!$C$6:$CC$92,$G1532+6+1,0),0))))</f>
        <v>0</v>
      </c>
      <c r="AJ1532" s="147">
        <f>IF(AND($I1532="Si",S1532=1),1,IF(AND($I1532="Fisico",S1532=1),1,IF(AND(S1532=1,$I1532="Electronico"),2,IF(S1532=1,VLOOKUP($C1532&amp;"|"&amp;$B1532&amp;"|"&amp;$D1532,Empresas!$C$6:$CC$92,$G1532+6+1,0),0))))</f>
        <v>0</v>
      </c>
      <c r="AK1532" s="147">
        <f>IF(AND($I1532="Si",T1532=1),1,IF(AND($I1532="Fisico",T1532=1),1,IF(AND(T1532=1,$I1532="Electronico"),2,IF(T1532=1,VLOOKUP($C1532&amp;"|"&amp;$B1532&amp;"|"&amp;$D1532,Empresas!$C$6:$CC$92,$G1532+6+1,0),0))))</f>
        <v>0</v>
      </c>
      <c r="AL1532" s="147">
        <f>IF(AND($I1532="Si",U1532=1),1,IF(AND($I1532="Fisico",U1532=1),1,IF(AND(U1532=1,$I1532="Electronico"),2,IF(U1532=1,VLOOKUP($C1532&amp;"|"&amp;$B1532&amp;"|"&amp;$D1532,Empresas!$C$6:$CC$92,$G1532+6+1,0),0))))</f>
        <v>0</v>
      </c>
      <c r="AM1532" s="149">
        <f t="shared" si="244"/>
        <v>0</v>
      </c>
      <c r="AN1532" s="149">
        <f t="shared" si="245"/>
        <v>0</v>
      </c>
      <c r="AO1532" s="152">
        <f t="shared" si="246"/>
        <v>0</v>
      </c>
    </row>
    <row r="1533" spans="1:41" x14ac:dyDescent="0.25">
      <c r="A1533" s="143" t="str">
        <f>VLOOKUP(D1533,Empresas!$D$7:$F$91,3,0)</f>
        <v>Yulisa</v>
      </c>
      <c r="B1533" s="144" t="str">
        <f>VLOOKUP(D1533,Empresas!$D$7:$G$91,4,0)</f>
        <v>Lorenzo</v>
      </c>
      <c r="C1533" s="144" t="s">
        <v>544</v>
      </c>
      <c r="D1533" s="144" t="s">
        <v>278</v>
      </c>
      <c r="E1533" s="144" t="str">
        <f>VLOOKUP(D1533,Empresas!$D$7:$E$92,2,0)</f>
        <v>BD &amp; F SAC</v>
      </c>
      <c r="F1533" s="144" t="s">
        <v>183</v>
      </c>
      <c r="G1533" s="145">
        <f>+Empresas!$BR$2</f>
        <v>62</v>
      </c>
      <c r="H1533" s="145" t="str">
        <f>VLOOKUP(D1533,Empresas!$D$6:$L$92,7,0)</f>
        <v>Semestral</v>
      </c>
      <c r="I1533" s="144" t="str">
        <f>VLOOKUP(VLOOKUP(D1533&amp;"|"&amp;B1533,Empresas!$I$7:$CB$92,G1533,0),Tablas!$A$13:$B$14,2,0)</f>
        <v>Si</v>
      </c>
      <c r="J1533" s="78">
        <v>1</v>
      </c>
      <c r="K1533" s="78">
        <v>1</v>
      </c>
      <c r="L1533" s="78">
        <v>1</v>
      </c>
      <c r="M1533" s="78">
        <v>1</v>
      </c>
      <c r="N1533" s="78">
        <v>1</v>
      </c>
      <c r="O1533" s="78">
        <v>1</v>
      </c>
      <c r="P1533" s="78">
        <v>1</v>
      </c>
      <c r="Q1533" s="78">
        <v>1</v>
      </c>
      <c r="R1533" s="78"/>
      <c r="S1533" s="78"/>
      <c r="T1533" s="78"/>
      <c r="U1533" s="78"/>
      <c r="V1533" s="78" t="str">
        <f>VLOOKUP(D1533,Empresas!$D$7:$CF$91,81,0)</f>
        <v>C</v>
      </c>
      <c r="W1533" s="78" t="str">
        <f>VLOOKUP(D1533,Empresas!$D$7:$M$91,10,0)</f>
        <v>Mype</v>
      </c>
      <c r="X1533" s="69" t="str">
        <f t="shared" si="242"/>
        <v>SI</v>
      </c>
      <c r="Y1533" s="153" t="str">
        <f t="shared" si="243"/>
        <v>Si aplica</v>
      </c>
      <c r="Z1533" s="147">
        <f>IF(Y1533="No aplica",0,IF(I1533="no",0,IF(I1533="No aplica",0,IF(I1533="Si",1,IF(I1533="Fisico",1,IF(I1533="Electronico",2,VLOOKUP(C1533&amp;"|"&amp;B1533&amp;"|"&amp;D1533,Empresas!$C$6:$CC$92,G1533+6+1,0)))))))</f>
        <v>1</v>
      </c>
      <c r="AA1533" s="147">
        <f>IF(AND($I1533="Si",J1533=1),1,IF(AND($I1533="Fisico",J1533=1),1,IF(AND(J1533=1,$I1533="Electronico"),2,IF(J1533=1,VLOOKUP($C1533&amp;"|"&amp;$B1533&amp;"|"&amp;$D1533,Empresas!$C$6:$CC$92,$G1533+6+1,0),0))))</f>
        <v>1</v>
      </c>
      <c r="AB1533" s="147">
        <f>IF(AND($I1533="Si",K1533=1),1,IF(AND($I1533="Fisico",K1533=1),1,IF(AND(K1533=1,$I1533="Electronico"),2,IF(K1533=1,VLOOKUP($C1533&amp;"|"&amp;$B1533&amp;"|"&amp;$D1533,Empresas!$C$6:$CC$92,$G1533+6+1,0),0))))</f>
        <v>1</v>
      </c>
      <c r="AC1533" s="147">
        <f>IF(AND($I1533="Si",L1533=1),1,IF(AND($I1533="Fisico",L1533=1),1,IF(AND(L1533=1,$I1533="Electronico"),2,IF(L1533=1,VLOOKUP($C1533&amp;"|"&amp;$B1533&amp;"|"&amp;$D1533,Empresas!$C$6:$CC$92,$G1533+6+1,0),0))))</f>
        <v>1</v>
      </c>
      <c r="AD1533" s="147">
        <f>IF(AND($I1533="Si",M1533=1),1,IF(AND($I1533="Fisico",M1533=1),1,IF(AND(M1533=1,$I1533="Electronico"),2,IF(M1533=1,VLOOKUP($C1533&amp;"|"&amp;$B1533&amp;"|"&amp;$D1533,Empresas!$C$6:$CC$92,$G1533+6+1,0),0))))</f>
        <v>1</v>
      </c>
      <c r="AE1533" s="147">
        <f>IF(AND($I1533="Si",N1533=1),1,IF(AND($I1533="Fisico",N1533=1),1,IF(AND(N1533=1,$I1533="Electronico"),2,IF(N1533=1,VLOOKUP($C1533&amp;"|"&amp;$B1533&amp;"|"&amp;$D1533,Empresas!$C$6:$CC$92,$G1533+6+1,0),0))))</f>
        <v>1</v>
      </c>
      <c r="AF1533" s="147">
        <f>IF(AND($I1533="Si",O1533=1),1,IF(AND($I1533="Fisico",O1533=1),1,IF(AND(O1533=1,$I1533="Electronico"),2,IF(O1533=1,VLOOKUP($C1533&amp;"|"&amp;$B1533&amp;"|"&amp;$D1533,Empresas!$C$6:$CC$92,$G1533+6+1,0),0))))</f>
        <v>1</v>
      </c>
      <c r="AG1533" s="147">
        <f>IF(AND($I1533="Si",P1533=1),1,IF(AND($I1533="Fisico",P1533=1),1,IF(AND(P1533=1,$I1533="Electronico"),2,IF(P1533=1,VLOOKUP($C1533&amp;"|"&amp;$B1533&amp;"|"&amp;$D1533,Empresas!$C$6:$CC$92,$G1533+6+1,0),0))))</f>
        <v>1</v>
      </c>
      <c r="AH1533" s="147">
        <f>IF(AND($I1533="Si",Q1533=1),1,IF(AND($I1533="Fisico",Q1533=1),1,IF(AND(Q1533=1,$I1533="Electronico"),2,IF(Q1533=1,VLOOKUP($C1533&amp;"|"&amp;$B1533&amp;"|"&amp;$D1533,Empresas!$C$6:$CC$92,$G1533+6+1,0),0))))</f>
        <v>1</v>
      </c>
      <c r="AI1533" s="147">
        <f>IF(AND($I1533="Si",R1533=1),1,IF(AND($I1533="Fisico",R1533=1),1,IF(AND(R1533=1,$I1533="Electronico"),2,IF(R1533=1,VLOOKUP($C1533&amp;"|"&amp;$B1533&amp;"|"&amp;$D1533,Empresas!$C$6:$CC$92,$G1533+6+1,0),0))))</f>
        <v>0</v>
      </c>
      <c r="AJ1533" s="147">
        <f>IF(AND($I1533="Si",S1533=1),1,IF(AND($I1533="Fisico",S1533=1),1,IF(AND(S1533=1,$I1533="Electronico"),2,IF(S1533=1,VLOOKUP($C1533&amp;"|"&amp;$B1533&amp;"|"&amp;$D1533,Empresas!$C$6:$CC$92,$G1533+6+1,0),0))))</f>
        <v>0</v>
      </c>
      <c r="AK1533" s="147">
        <f>IF(AND($I1533="Si",T1533=1),1,IF(AND($I1533="Fisico",T1533=1),1,IF(AND(T1533=1,$I1533="Electronico"),2,IF(T1533=1,VLOOKUP($C1533&amp;"|"&amp;$B1533&amp;"|"&amp;$D1533,Empresas!$C$6:$CC$92,$G1533+6+1,0),0))))</f>
        <v>0</v>
      </c>
      <c r="AL1533" s="147">
        <f>IF(AND($I1533="Si",U1533=1),1,IF(AND($I1533="Fisico",U1533=1),1,IF(AND(U1533=1,$I1533="Electronico"),2,IF(U1533=1,VLOOKUP($C1533&amp;"|"&amp;$B1533&amp;"|"&amp;$D1533,Empresas!$C$6:$CC$92,$G1533+6+1,0),0))))</f>
        <v>0</v>
      </c>
      <c r="AM1533" s="149">
        <f t="shared" si="244"/>
        <v>8</v>
      </c>
      <c r="AN1533" s="149">
        <f t="shared" si="245"/>
        <v>8</v>
      </c>
      <c r="AO1533" s="152">
        <f t="shared" si="246"/>
        <v>1</v>
      </c>
    </row>
    <row r="1534" spans="1:41" x14ac:dyDescent="0.25">
      <c r="A1534" s="143" t="str">
        <f>VLOOKUP(D1534,Empresas!$D$7:$F$91,3,0)</f>
        <v>Yulisa</v>
      </c>
      <c r="B1534" s="144" t="str">
        <f>VLOOKUP(D1534,Empresas!$D$7:$G$91,4,0)</f>
        <v>Lorenzo</v>
      </c>
      <c r="C1534" s="144" t="s">
        <v>544</v>
      </c>
      <c r="D1534" s="144" t="s">
        <v>278</v>
      </c>
      <c r="E1534" s="144" t="str">
        <f>VLOOKUP(D1534,Empresas!$D$7:$E$92,2,0)</f>
        <v>BD &amp; F SAC</v>
      </c>
      <c r="F1534" s="144" t="s">
        <v>184</v>
      </c>
      <c r="G1534" s="145">
        <f>+G1533+1</f>
        <v>63</v>
      </c>
      <c r="H1534" s="145" t="str">
        <f>VLOOKUP(D1534,Empresas!$D$6:$L$92,7,0)</f>
        <v>Semestral</v>
      </c>
      <c r="I1534" s="144" t="str">
        <f>VLOOKUP(VLOOKUP(D1534&amp;"|"&amp;B1534,Empresas!$I$7:$CB$92,G1534,0),Tablas!$A$13:$B$14,2,0)</f>
        <v>Si</v>
      </c>
      <c r="J1534" s="78">
        <v>1</v>
      </c>
      <c r="K1534" s="78">
        <v>1</v>
      </c>
      <c r="L1534" s="78">
        <v>1</v>
      </c>
      <c r="M1534" s="78">
        <v>1</v>
      </c>
      <c r="N1534" s="78">
        <v>1</v>
      </c>
      <c r="O1534" s="78">
        <v>1</v>
      </c>
      <c r="P1534" s="78">
        <v>1</v>
      </c>
      <c r="Q1534" s="78">
        <v>1</v>
      </c>
      <c r="R1534" s="78"/>
      <c r="S1534" s="78"/>
      <c r="T1534" s="78"/>
      <c r="U1534" s="78"/>
      <c r="V1534" s="78" t="str">
        <f>VLOOKUP(D1534,Empresas!$D$7:$CF$91,81,0)</f>
        <v>C</v>
      </c>
      <c r="W1534" s="78" t="str">
        <f>VLOOKUP(D1534,Empresas!$D$7:$M$91,10,0)</f>
        <v>Mype</v>
      </c>
      <c r="X1534" s="69" t="str">
        <f t="shared" si="242"/>
        <v>SI</v>
      </c>
      <c r="Y1534" s="153" t="str">
        <f t="shared" si="243"/>
        <v>Si aplica</v>
      </c>
      <c r="Z1534" s="147">
        <f>IF(Y1534="No aplica",0,IF(I1534="no",0,IF(I1534="No aplica",0,IF(I1534="Si",1,IF(I1534="Fisico",1,IF(I1534="Electronico",2,VLOOKUP(C1534&amp;"|"&amp;B1534&amp;"|"&amp;D1534,Empresas!$C$6:$CC$92,G1534+6+1,0)))))))</f>
        <v>1</v>
      </c>
      <c r="AA1534" s="147">
        <f>IF(AND($I1534="Si",J1534=1),1,IF(AND($I1534="Fisico",J1534=1),1,IF(AND(J1534=1,$I1534="Electronico"),2,IF(J1534=1,VLOOKUP($C1534&amp;"|"&amp;$B1534&amp;"|"&amp;$D1534,Empresas!$C$6:$CC$92,$G1534+6+1,0),0))))</f>
        <v>1</v>
      </c>
      <c r="AB1534" s="147">
        <f>IF(AND($I1534="Si",K1534=1),1,IF(AND($I1534="Fisico",K1534=1),1,IF(AND(K1534=1,$I1534="Electronico"),2,IF(K1534=1,VLOOKUP($C1534&amp;"|"&amp;$B1534&amp;"|"&amp;$D1534,Empresas!$C$6:$CC$92,$G1534+6+1,0),0))))</f>
        <v>1</v>
      </c>
      <c r="AC1534" s="147">
        <f>IF(AND($I1534="Si",L1534=1),1,IF(AND($I1534="Fisico",L1534=1),1,IF(AND(L1534=1,$I1534="Electronico"),2,IF(L1534=1,VLOOKUP($C1534&amp;"|"&amp;$B1534&amp;"|"&amp;$D1534,Empresas!$C$6:$CC$92,$G1534+6+1,0),0))))</f>
        <v>1</v>
      </c>
      <c r="AD1534" s="147">
        <f>IF(AND($I1534="Si",M1534=1),1,IF(AND($I1534="Fisico",M1534=1),1,IF(AND(M1534=1,$I1534="Electronico"),2,IF(M1534=1,VLOOKUP($C1534&amp;"|"&amp;$B1534&amp;"|"&amp;$D1534,Empresas!$C$6:$CC$92,$G1534+6+1,0),0))))</f>
        <v>1</v>
      </c>
      <c r="AE1534" s="147">
        <f>IF(AND($I1534="Si",N1534=1),1,IF(AND($I1534="Fisico",N1534=1),1,IF(AND(N1534=1,$I1534="Electronico"),2,IF(N1534=1,VLOOKUP($C1534&amp;"|"&amp;$B1534&amp;"|"&amp;$D1534,Empresas!$C$6:$CC$92,$G1534+6+1,0),0))))</f>
        <v>1</v>
      </c>
      <c r="AF1534" s="147">
        <f>IF(AND($I1534="Si",O1534=1),1,IF(AND($I1534="Fisico",O1534=1),1,IF(AND(O1534=1,$I1534="Electronico"),2,IF(O1534=1,VLOOKUP($C1534&amp;"|"&amp;$B1534&amp;"|"&amp;$D1534,Empresas!$C$6:$CC$92,$G1534+6+1,0),0))))</f>
        <v>1</v>
      </c>
      <c r="AG1534" s="147">
        <f>IF(AND($I1534="Si",P1534=1),1,IF(AND($I1534="Fisico",P1534=1),1,IF(AND(P1534=1,$I1534="Electronico"),2,IF(P1534=1,VLOOKUP($C1534&amp;"|"&amp;$B1534&amp;"|"&amp;$D1534,Empresas!$C$6:$CC$92,$G1534+6+1,0),0))))</f>
        <v>1</v>
      </c>
      <c r="AH1534" s="147">
        <f>IF(AND($I1534="Si",Q1534=1),1,IF(AND($I1534="Fisico",Q1534=1),1,IF(AND(Q1534=1,$I1534="Electronico"),2,IF(Q1534=1,VLOOKUP($C1534&amp;"|"&amp;$B1534&amp;"|"&amp;$D1534,Empresas!$C$6:$CC$92,$G1534+6+1,0),0))))</f>
        <v>1</v>
      </c>
      <c r="AI1534" s="147">
        <f>IF(AND($I1534="Si",R1534=1),1,IF(AND($I1534="Fisico",R1534=1),1,IF(AND(R1534=1,$I1534="Electronico"),2,IF(R1534=1,VLOOKUP($C1534&amp;"|"&amp;$B1534&amp;"|"&amp;$D1534,Empresas!$C$6:$CC$92,$G1534+6+1,0),0))))</f>
        <v>0</v>
      </c>
      <c r="AJ1534" s="147">
        <f>IF(AND($I1534="Si",S1534=1),1,IF(AND($I1534="Fisico",S1534=1),1,IF(AND(S1534=1,$I1534="Electronico"),2,IF(S1534=1,VLOOKUP($C1534&amp;"|"&amp;$B1534&amp;"|"&amp;$D1534,Empresas!$C$6:$CC$92,$G1534+6+1,0),0))))</f>
        <v>0</v>
      </c>
      <c r="AK1534" s="147">
        <f>IF(AND($I1534="Si",T1534=1),1,IF(AND($I1534="Fisico",T1534=1),1,IF(AND(T1534=1,$I1534="Electronico"),2,IF(T1534=1,VLOOKUP($C1534&amp;"|"&amp;$B1534&amp;"|"&amp;$D1534,Empresas!$C$6:$CC$92,$G1534+6+1,0),0))))</f>
        <v>0</v>
      </c>
      <c r="AL1534" s="147">
        <f>IF(AND($I1534="Si",U1534=1),1,IF(AND($I1534="Fisico",U1534=1),1,IF(AND(U1534=1,$I1534="Electronico"),2,IF(U1534=1,VLOOKUP($C1534&amp;"|"&amp;$B1534&amp;"|"&amp;$D1534,Empresas!$C$6:$CC$92,$G1534+6+1,0),0))))</f>
        <v>0</v>
      </c>
      <c r="AM1534" s="149">
        <f t="shared" si="244"/>
        <v>8</v>
      </c>
      <c r="AN1534" s="149">
        <f t="shared" si="245"/>
        <v>8</v>
      </c>
      <c r="AO1534" s="152">
        <f t="shared" si="246"/>
        <v>1</v>
      </c>
    </row>
    <row r="1535" spans="1:41" x14ac:dyDescent="0.25">
      <c r="A1535" s="143" t="str">
        <f>VLOOKUP(D1535,Empresas!$D$7:$F$91,3,0)</f>
        <v>Yulisa</v>
      </c>
      <c r="B1535" s="144" t="str">
        <f>VLOOKUP(D1535,Empresas!$D$7:$G$91,4,0)</f>
        <v>Lorenzo</v>
      </c>
      <c r="C1535" s="144" t="s">
        <v>544</v>
      </c>
      <c r="D1535" s="144" t="s">
        <v>278</v>
      </c>
      <c r="E1535" s="144" t="str">
        <f>VLOOKUP(D1535,Empresas!$D$7:$E$92,2,0)</f>
        <v>BD &amp; F SAC</v>
      </c>
      <c r="F1535" s="144" t="s">
        <v>185</v>
      </c>
      <c r="G1535" s="145">
        <f t="shared" ref="G1535:G1542" si="251">+G1534+1</f>
        <v>64</v>
      </c>
      <c r="H1535" s="145" t="str">
        <f>VLOOKUP(D1535,Empresas!$D$6:$L$92,7,0)</f>
        <v>Semestral</v>
      </c>
      <c r="I1535" s="144" t="str">
        <f>VLOOKUP(VLOOKUP(D1535&amp;"|"&amp;B1535,Empresas!$I$7:$CB$92,G1535,0),Tablas!$A$13:$B$14,2,0)</f>
        <v>No</v>
      </c>
      <c r="J1535" s="78"/>
      <c r="K1535" s="78"/>
      <c r="L1535" s="78"/>
      <c r="M1535" s="78"/>
      <c r="N1535" s="78"/>
      <c r="O1535" s="78"/>
      <c r="P1535" s="78"/>
      <c r="Q1535" s="78"/>
      <c r="R1535" s="78"/>
      <c r="S1535" s="78"/>
      <c r="T1535" s="78"/>
      <c r="U1535" s="78"/>
      <c r="V1535" s="78" t="str">
        <f>VLOOKUP(D1535,Empresas!$D$7:$CF$91,81,0)</f>
        <v>C</v>
      </c>
      <c r="W1535" s="78" t="str">
        <f>VLOOKUP(D1535,Empresas!$D$7:$M$91,10,0)</f>
        <v>Mype</v>
      </c>
      <c r="X1535" s="69" t="str">
        <f t="shared" si="242"/>
        <v>SI</v>
      </c>
      <c r="Y1535" s="153" t="str">
        <f t="shared" si="243"/>
        <v>No aplica</v>
      </c>
      <c r="Z1535" s="147">
        <f>IF(Y1535="No aplica",0,IF(I1535="no",0,IF(I1535="No aplica",0,IF(I1535="Si",1,IF(I1535="Fisico",1,IF(I1535="Electronico",2,VLOOKUP(C1535&amp;"|"&amp;B1535&amp;"|"&amp;D1535,Empresas!$C$6:$CC$92,G1535+6+1,0)))))))</f>
        <v>0</v>
      </c>
      <c r="AA1535" s="147">
        <f>IF(AND($I1535="Si",J1535=1),1,IF(AND($I1535="Fisico",J1535=1),1,IF(AND(J1535=1,$I1535="Electronico"),2,IF(J1535=1,VLOOKUP($C1535&amp;"|"&amp;$B1535&amp;"|"&amp;$D1535,Empresas!$C$6:$CC$92,$G1535+6+1,0),0))))</f>
        <v>0</v>
      </c>
      <c r="AB1535" s="147">
        <f>IF(AND($I1535="Si",K1535=1),1,IF(AND($I1535="Fisico",K1535=1),1,IF(AND(K1535=1,$I1535="Electronico"),2,IF(K1535=1,VLOOKUP($C1535&amp;"|"&amp;$B1535&amp;"|"&amp;$D1535,Empresas!$C$6:$CC$92,$G1535+6+1,0),0))))</f>
        <v>0</v>
      </c>
      <c r="AC1535" s="147">
        <f>IF(AND($I1535="Si",L1535=1),1,IF(AND($I1535="Fisico",L1535=1),1,IF(AND(L1535=1,$I1535="Electronico"),2,IF(L1535=1,VLOOKUP($C1535&amp;"|"&amp;$B1535&amp;"|"&amp;$D1535,Empresas!$C$6:$CC$92,$G1535+6+1,0),0))))</f>
        <v>0</v>
      </c>
      <c r="AD1535" s="147">
        <f>IF(AND($I1535="Si",M1535=1),1,IF(AND($I1535="Fisico",M1535=1),1,IF(AND(M1535=1,$I1535="Electronico"),2,IF(M1535=1,VLOOKUP($C1535&amp;"|"&amp;$B1535&amp;"|"&amp;$D1535,Empresas!$C$6:$CC$92,$G1535+6+1,0),0))))</f>
        <v>0</v>
      </c>
      <c r="AE1535" s="147">
        <f>IF(AND($I1535="Si",N1535=1),1,IF(AND($I1535="Fisico",N1535=1),1,IF(AND(N1535=1,$I1535="Electronico"),2,IF(N1535=1,VLOOKUP($C1535&amp;"|"&amp;$B1535&amp;"|"&amp;$D1535,Empresas!$C$6:$CC$92,$G1535+6+1,0),0))))</f>
        <v>0</v>
      </c>
      <c r="AF1535" s="147">
        <f>IF(AND($I1535="Si",O1535=1),1,IF(AND($I1535="Fisico",O1535=1),1,IF(AND(O1535=1,$I1535="Electronico"),2,IF(O1535=1,VLOOKUP($C1535&amp;"|"&amp;$B1535&amp;"|"&amp;$D1535,Empresas!$C$6:$CC$92,$G1535+6+1,0),0))))</f>
        <v>0</v>
      </c>
      <c r="AG1535" s="147">
        <f>IF(AND($I1535="Si",P1535=1),1,IF(AND($I1535="Fisico",P1535=1),1,IF(AND(P1535=1,$I1535="Electronico"),2,IF(P1535=1,VLOOKUP($C1535&amp;"|"&amp;$B1535&amp;"|"&amp;$D1535,Empresas!$C$6:$CC$92,$G1535+6+1,0),0))))</f>
        <v>0</v>
      </c>
      <c r="AH1535" s="147">
        <f>IF(AND($I1535="Si",Q1535=1),1,IF(AND($I1535="Fisico",Q1535=1),1,IF(AND(Q1535=1,$I1535="Electronico"),2,IF(Q1535=1,VLOOKUP($C1535&amp;"|"&amp;$B1535&amp;"|"&amp;$D1535,Empresas!$C$6:$CC$92,$G1535+6+1,0),0))))</f>
        <v>0</v>
      </c>
      <c r="AI1535" s="147">
        <f>IF(AND($I1535="Si",R1535=1),1,IF(AND($I1535="Fisico",R1535=1),1,IF(AND(R1535=1,$I1535="Electronico"),2,IF(R1535=1,VLOOKUP($C1535&amp;"|"&amp;$B1535&amp;"|"&amp;$D1535,Empresas!$C$6:$CC$92,$G1535+6+1,0),0))))</f>
        <v>0</v>
      </c>
      <c r="AJ1535" s="147">
        <f>IF(AND($I1535="Si",S1535=1),1,IF(AND($I1535="Fisico",S1535=1),1,IF(AND(S1535=1,$I1535="Electronico"),2,IF(S1535=1,VLOOKUP($C1535&amp;"|"&amp;$B1535&amp;"|"&amp;$D1535,Empresas!$C$6:$CC$92,$G1535+6+1,0),0))))</f>
        <v>0</v>
      </c>
      <c r="AK1535" s="147">
        <f>IF(AND($I1535="Si",T1535=1),1,IF(AND($I1535="Fisico",T1535=1),1,IF(AND(T1535=1,$I1535="Electronico"),2,IF(T1535=1,VLOOKUP($C1535&amp;"|"&amp;$B1535&amp;"|"&amp;$D1535,Empresas!$C$6:$CC$92,$G1535+6+1,0),0))))</f>
        <v>0</v>
      </c>
      <c r="AL1535" s="147">
        <f>IF(AND($I1535="Si",U1535=1),1,IF(AND($I1535="Fisico",U1535=1),1,IF(AND(U1535=1,$I1535="Electronico"),2,IF(U1535=1,VLOOKUP($C1535&amp;"|"&amp;$B1535&amp;"|"&amp;$D1535,Empresas!$C$6:$CC$92,$G1535+6+1,0),0))))</f>
        <v>0</v>
      </c>
      <c r="AM1535" s="149">
        <f t="shared" si="244"/>
        <v>0</v>
      </c>
      <c r="AN1535" s="149">
        <f t="shared" si="245"/>
        <v>0</v>
      </c>
      <c r="AO1535" s="152">
        <f t="shared" si="246"/>
        <v>0</v>
      </c>
    </row>
    <row r="1536" spans="1:41" x14ac:dyDescent="0.25">
      <c r="A1536" s="143" t="str">
        <f>VLOOKUP(D1536,Empresas!$D$7:$F$91,3,0)</f>
        <v>Yulisa</v>
      </c>
      <c r="B1536" s="144" t="str">
        <f>VLOOKUP(D1536,Empresas!$D$7:$G$91,4,0)</f>
        <v>Lorenzo</v>
      </c>
      <c r="C1536" s="144" t="s">
        <v>544</v>
      </c>
      <c r="D1536" s="144" t="s">
        <v>278</v>
      </c>
      <c r="E1536" s="144" t="str">
        <f>VLOOKUP(D1536,Empresas!$D$7:$E$92,2,0)</f>
        <v>BD &amp; F SAC</v>
      </c>
      <c r="F1536" s="144" t="s">
        <v>186</v>
      </c>
      <c r="G1536" s="145">
        <f t="shared" si="251"/>
        <v>65</v>
      </c>
      <c r="H1536" s="145" t="str">
        <f>VLOOKUP(D1536,Empresas!$D$6:$L$92,7,0)</f>
        <v>Semestral</v>
      </c>
      <c r="I1536" s="144" t="str">
        <f>VLOOKUP(VLOOKUP(D1536&amp;"|"&amp;B1536,Empresas!$I$7:$CB$92,G1536,0),Tablas!$A$13:$B$14,2,0)</f>
        <v>No</v>
      </c>
      <c r="J1536" s="78"/>
      <c r="K1536" s="78"/>
      <c r="L1536" s="78"/>
      <c r="M1536" s="78"/>
      <c r="N1536" s="78"/>
      <c r="O1536" s="78"/>
      <c r="P1536" s="78"/>
      <c r="Q1536" s="78"/>
      <c r="R1536" s="78"/>
      <c r="S1536" s="78"/>
      <c r="T1536" s="78"/>
      <c r="U1536" s="78"/>
      <c r="V1536" s="78" t="str">
        <f>VLOOKUP(D1536,Empresas!$D$7:$CF$91,81,0)</f>
        <v>C</v>
      </c>
      <c r="W1536" s="78" t="str">
        <f>VLOOKUP(D1536,Empresas!$D$7:$M$91,10,0)</f>
        <v>Mype</v>
      </c>
      <c r="X1536" s="69" t="str">
        <f t="shared" si="242"/>
        <v>SI</v>
      </c>
      <c r="Y1536" s="153" t="str">
        <f t="shared" si="243"/>
        <v>No aplica</v>
      </c>
      <c r="Z1536" s="147">
        <f>IF(Y1536="No aplica",0,IF(I1536="no",0,IF(I1536="No aplica",0,IF(I1536="Si",1,IF(I1536="Fisico",1,IF(I1536="Electronico",2,VLOOKUP(C1536&amp;"|"&amp;B1536&amp;"|"&amp;D1536,Empresas!$C$6:$CC$92,G1536+6+1,0)))))))</f>
        <v>0</v>
      </c>
      <c r="AA1536" s="147">
        <f>IF(AND($I1536="Si",J1536=1),1,IF(AND($I1536="Fisico",J1536=1),1,IF(AND(J1536=1,$I1536="Electronico"),2,IF(J1536=1,VLOOKUP($C1536&amp;"|"&amp;$B1536&amp;"|"&amp;$D1536,Empresas!$C$6:$CC$92,$G1536+6+1,0),0))))</f>
        <v>0</v>
      </c>
      <c r="AB1536" s="147">
        <f>IF(AND($I1536="Si",K1536=1),1,IF(AND($I1536="Fisico",K1536=1),1,IF(AND(K1536=1,$I1536="Electronico"),2,IF(K1536=1,VLOOKUP($C1536&amp;"|"&amp;$B1536&amp;"|"&amp;$D1536,Empresas!$C$6:$CC$92,$G1536+6+1,0),0))))</f>
        <v>0</v>
      </c>
      <c r="AC1536" s="147">
        <f>IF(AND($I1536="Si",L1536=1),1,IF(AND($I1536="Fisico",L1536=1),1,IF(AND(L1536=1,$I1536="Electronico"),2,IF(L1536=1,VLOOKUP($C1536&amp;"|"&amp;$B1536&amp;"|"&amp;$D1536,Empresas!$C$6:$CC$92,$G1536+6+1,0),0))))</f>
        <v>0</v>
      </c>
      <c r="AD1536" s="147">
        <f>IF(AND($I1536="Si",M1536=1),1,IF(AND($I1536="Fisico",M1536=1),1,IF(AND(M1536=1,$I1536="Electronico"),2,IF(M1536=1,VLOOKUP($C1536&amp;"|"&amp;$B1536&amp;"|"&amp;$D1536,Empresas!$C$6:$CC$92,$G1536+6+1,0),0))))</f>
        <v>0</v>
      </c>
      <c r="AE1536" s="147">
        <f>IF(AND($I1536="Si",N1536=1),1,IF(AND($I1536="Fisico",N1536=1),1,IF(AND(N1536=1,$I1536="Electronico"),2,IF(N1536=1,VLOOKUP($C1536&amp;"|"&amp;$B1536&amp;"|"&amp;$D1536,Empresas!$C$6:$CC$92,$G1536+6+1,0),0))))</f>
        <v>0</v>
      </c>
      <c r="AF1536" s="147">
        <f>IF(AND($I1536="Si",O1536=1),1,IF(AND($I1536="Fisico",O1536=1),1,IF(AND(O1536=1,$I1536="Electronico"),2,IF(O1536=1,VLOOKUP($C1536&amp;"|"&amp;$B1536&amp;"|"&amp;$D1536,Empresas!$C$6:$CC$92,$G1536+6+1,0),0))))</f>
        <v>0</v>
      </c>
      <c r="AG1536" s="147">
        <f>IF(AND($I1536="Si",P1536=1),1,IF(AND($I1536="Fisico",P1536=1),1,IF(AND(P1536=1,$I1536="Electronico"),2,IF(P1536=1,VLOOKUP($C1536&amp;"|"&amp;$B1536&amp;"|"&amp;$D1536,Empresas!$C$6:$CC$92,$G1536+6+1,0),0))))</f>
        <v>0</v>
      </c>
      <c r="AH1536" s="147">
        <f>IF(AND($I1536="Si",Q1536=1),1,IF(AND($I1536="Fisico",Q1536=1),1,IF(AND(Q1536=1,$I1536="Electronico"),2,IF(Q1536=1,VLOOKUP($C1536&amp;"|"&amp;$B1536&amp;"|"&amp;$D1536,Empresas!$C$6:$CC$92,$G1536+6+1,0),0))))</f>
        <v>0</v>
      </c>
      <c r="AI1536" s="147">
        <f>IF(AND($I1536="Si",R1536=1),1,IF(AND($I1536="Fisico",R1536=1),1,IF(AND(R1536=1,$I1536="Electronico"),2,IF(R1536=1,VLOOKUP($C1536&amp;"|"&amp;$B1536&amp;"|"&amp;$D1536,Empresas!$C$6:$CC$92,$G1536+6+1,0),0))))</f>
        <v>0</v>
      </c>
      <c r="AJ1536" s="147">
        <f>IF(AND($I1536="Si",S1536=1),1,IF(AND($I1536="Fisico",S1536=1),1,IF(AND(S1536=1,$I1536="Electronico"),2,IF(S1536=1,VLOOKUP($C1536&amp;"|"&amp;$B1536&amp;"|"&amp;$D1536,Empresas!$C$6:$CC$92,$G1536+6+1,0),0))))</f>
        <v>0</v>
      </c>
      <c r="AK1536" s="147">
        <f>IF(AND($I1536="Si",T1536=1),1,IF(AND($I1536="Fisico",T1536=1),1,IF(AND(T1536=1,$I1536="Electronico"),2,IF(T1536=1,VLOOKUP($C1536&amp;"|"&amp;$B1536&amp;"|"&amp;$D1536,Empresas!$C$6:$CC$92,$G1536+6+1,0),0))))</f>
        <v>0</v>
      </c>
      <c r="AL1536" s="147">
        <f>IF(AND($I1536="Si",U1536=1),1,IF(AND($I1536="Fisico",U1536=1),1,IF(AND(U1536=1,$I1536="Electronico"),2,IF(U1536=1,VLOOKUP($C1536&amp;"|"&amp;$B1536&amp;"|"&amp;$D1536,Empresas!$C$6:$CC$92,$G1536+6+1,0),0))))</f>
        <v>0</v>
      </c>
      <c r="AM1536" s="149">
        <f t="shared" si="244"/>
        <v>0</v>
      </c>
      <c r="AN1536" s="149">
        <f t="shared" si="245"/>
        <v>0</v>
      </c>
      <c r="AO1536" s="152">
        <f t="shared" si="246"/>
        <v>0</v>
      </c>
    </row>
    <row r="1537" spans="1:41" x14ac:dyDescent="0.25">
      <c r="A1537" s="143" t="str">
        <f>VLOOKUP(D1537,Empresas!$D$7:$F$91,3,0)</f>
        <v>Yulisa</v>
      </c>
      <c r="B1537" s="144" t="str">
        <f>VLOOKUP(D1537,Empresas!$D$7:$G$91,4,0)</f>
        <v>Lorenzo</v>
      </c>
      <c r="C1537" s="144" t="s">
        <v>544</v>
      </c>
      <c r="D1537" s="144" t="s">
        <v>278</v>
      </c>
      <c r="E1537" s="144" t="str">
        <f>VLOOKUP(D1537,Empresas!$D$7:$E$92,2,0)</f>
        <v>BD &amp; F SAC</v>
      </c>
      <c r="F1537" s="144" t="s">
        <v>187</v>
      </c>
      <c r="G1537" s="145">
        <f t="shared" si="251"/>
        <v>66</v>
      </c>
      <c r="H1537" s="145" t="str">
        <f>VLOOKUP(D1537,Empresas!$D$6:$L$92,7,0)</f>
        <v>Semestral</v>
      </c>
      <c r="I1537" s="144" t="str">
        <f>VLOOKUP(VLOOKUP(D1537&amp;"|"&amp;B1537,Empresas!$I$7:$CB$92,G1537,0),Tablas!$A$13:$B$14,2,0)</f>
        <v>Si</v>
      </c>
      <c r="J1537" s="78">
        <v>1</v>
      </c>
      <c r="K1537" s="78">
        <v>1</v>
      </c>
      <c r="L1537" s="78">
        <v>1</v>
      </c>
      <c r="M1537" s="78">
        <v>1</v>
      </c>
      <c r="N1537" s="78">
        <v>1</v>
      </c>
      <c r="O1537" s="78">
        <v>1</v>
      </c>
      <c r="P1537" s="78">
        <v>1</v>
      </c>
      <c r="Q1537" s="78">
        <v>1</v>
      </c>
      <c r="R1537" s="78"/>
      <c r="S1537" s="78"/>
      <c r="T1537" s="78"/>
      <c r="U1537" s="78"/>
      <c r="V1537" s="78" t="str">
        <f>VLOOKUP(D1537,Empresas!$D$7:$CF$91,81,0)</f>
        <v>C</v>
      </c>
      <c r="W1537" s="78" t="str">
        <f>VLOOKUP(D1537,Empresas!$D$7:$M$91,10,0)</f>
        <v>Mype</v>
      </c>
      <c r="X1537" s="69" t="str">
        <f t="shared" si="242"/>
        <v>SI</v>
      </c>
      <c r="Y1537" s="153" t="str">
        <f t="shared" si="243"/>
        <v>Si aplica</v>
      </c>
      <c r="Z1537" s="147">
        <f>IF(Y1537="No aplica",0,IF(I1537="no",0,IF(I1537="No aplica",0,IF(I1537="Si",1,IF(I1537="Fisico",1,IF(I1537="Electronico",2,VLOOKUP(C1537&amp;"|"&amp;B1537&amp;"|"&amp;D1537,Empresas!$C$6:$CC$92,G1537+6+1,0)))))))</f>
        <v>1</v>
      </c>
      <c r="AA1537" s="147">
        <f>IF(AND($I1537="Si",J1537=1),1,IF(AND($I1537="Fisico",J1537=1),1,IF(AND(J1537=1,$I1537="Electronico"),2,IF(J1537=1,VLOOKUP($C1537&amp;"|"&amp;$B1537&amp;"|"&amp;$D1537,Empresas!$C$6:$CC$92,$G1537+6+1,0),0))))</f>
        <v>1</v>
      </c>
      <c r="AB1537" s="147">
        <f>IF(AND($I1537="Si",K1537=1),1,IF(AND($I1537="Fisico",K1537=1),1,IF(AND(K1537=1,$I1537="Electronico"),2,IF(K1537=1,VLOOKUP($C1537&amp;"|"&amp;$B1537&amp;"|"&amp;$D1537,Empresas!$C$6:$CC$92,$G1537+6+1,0),0))))</f>
        <v>1</v>
      </c>
      <c r="AC1537" s="147">
        <f>IF(AND($I1537="Si",L1537=1),1,IF(AND($I1537="Fisico",L1537=1),1,IF(AND(L1537=1,$I1537="Electronico"),2,IF(L1537=1,VLOOKUP($C1537&amp;"|"&amp;$B1537&amp;"|"&amp;$D1537,Empresas!$C$6:$CC$92,$G1537+6+1,0),0))))</f>
        <v>1</v>
      </c>
      <c r="AD1537" s="147">
        <f>IF(AND($I1537="Si",M1537=1),1,IF(AND($I1537="Fisico",M1537=1),1,IF(AND(M1537=1,$I1537="Electronico"),2,IF(M1537=1,VLOOKUP($C1537&amp;"|"&amp;$B1537&amp;"|"&amp;$D1537,Empresas!$C$6:$CC$92,$G1537+6+1,0),0))))</f>
        <v>1</v>
      </c>
      <c r="AE1537" s="147">
        <f>IF(AND($I1537="Si",N1537=1),1,IF(AND($I1537="Fisico",N1537=1),1,IF(AND(N1537=1,$I1537="Electronico"),2,IF(N1537=1,VLOOKUP($C1537&amp;"|"&amp;$B1537&amp;"|"&amp;$D1537,Empresas!$C$6:$CC$92,$G1537+6+1,0),0))))</f>
        <v>1</v>
      </c>
      <c r="AF1537" s="147">
        <f>IF(AND($I1537="Si",O1537=1),1,IF(AND($I1537="Fisico",O1537=1),1,IF(AND(O1537=1,$I1537="Electronico"),2,IF(O1537=1,VLOOKUP($C1537&amp;"|"&amp;$B1537&amp;"|"&amp;$D1537,Empresas!$C$6:$CC$92,$G1537+6+1,0),0))))</f>
        <v>1</v>
      </c>
      <c r="AG1537" s="147">
        <f>IF(AND($I1537="Si",P1537=1),1,IF(AND($I1537="Fisico",P1537=1),1,IF(AND(P1537=1,$I1537="Electronico"),2,IF(P1537=1,VLOOKUP($C1537&amp;"|"&amp;$B1537&amp;"|"&amp;$D1537,Empresas!$C$6:$CC$92,$G1537+6+1,0),0))))</f>
        <v>1</v>
      </c>
      <c r="AH1537" s="147">
        <f>IF(AND($I1537="Si",Q1537=1),1,IF(AND($I1537="Fisico",Q1537=1),1,IF(AND(Q1537=1,$I1537="Electronico"),2,IF(Q1537=1,VLOOKUP($C1537&amp;"|"&amp;$B1537&amp;"|"&amp;$D1537,Empresas!$C$6:$CC$92,$G1537+6+1,0),0))))</f>
        <v>1</v>
      </c>
      <c r="AI1537" s="147">
        <f>IF(AND($I1537="Si",R1537=1),1,IF(AND($I1537="Fisico",R1537=1),1,IF(AND(R1537=1,$I1537="Electronico"),2,IF(R1537=1,VLOOKUP($C1537&amp;"|"&amp;$B1537&amp;"|"&amp;$D1537,Empresas!$C$6:$CC$92,$G1537+6+1,0),0))))</f>
        <v>0</v>
      </c>
      <c r="AJ1537" s="147">
        <f>IF(AND($I1537="Si",S1537=1),1,IF(AND($I1537="Fisico",S1537=1),1,IF(AND(S1537=1,$I1537="Electronico"),2,IF(S1537=1,VLOOKUP($C1537&amp;"|"&amp;$B1537&amp;"|"&amp;$D1537,Empresas!$C$6:$CC$92,$G1537+6+1,0),0))))</f>
        <v>0</v>
      </c>
      <c r="AK1537" s="147">
        <f>IF(AND($I1537="Si",T1537=1),1,IF(AND($I1537="Fisico",T1537=1),1,IF(AND(T1537=1,$I1537="Electronico"),2,IF(T1537=1,VLOOKUP($C1537&amp;"|"&amp;$B1537&amp;"|"&amp;$D1537,Empresas!$C$6:$CC$92,$G1537+6+1,0),0))))</f>
        <v>0</v>
      </c>
      <c r="AL1537" s="147">
        <f>IF(AND($I1537="Si",U1537=1),1,IF(AND($I1537="Fisico",U1537=1),1,IF(AND(U1537=1,$I1537="Electronico"),2,IF(U1537=1,VLOOKUP($C1537&amp;"|"&amp;$B1537&amp;"|"&amp;$D1537,Empresas!$C$6:$CC$92,$G1537+6+1,0),0))))</f>
        <v>0</v>
      </c>
      <c r="AM1537" s="149">
        <f t="shared" si="244"/>
        <v>8</v>
      </c>
      <c r="AN1537" s="149">
        <f t="shared" si="245"/>
        <v>8</v>
      </c>
      <c r="AO1537" s="152">
        <f t="shared" si="246"/>
        <v>1</v>
      </c>
    </row>
    <row r="1538" spans="1:41" x14ac:dyDescent="0.25">
      <c r="A1538" s="143" t="str">
        <f>VLOOKUP(D1538,Empresas!$D$7:$F$91,3,0)</f>
        <v>Yulisa</v>
      </c>
      <c r="B1538" s="144" t="str">
        <f>VLOOKUP(D1538,Empresas!$D$7:$G$91,4,0)</f>
        <v>Lorenzo</v>
      </c>
      <c r="C1538" s="144" t="s">
        <v>544</v>
      </c>
      <c r="D1538" s="144" t="s">
        <v>278</v>
      </c>
      <c r="E1538" s="144" t="str">
        <f>VLOOKUP(D1538,Empresas!$D$7:$E$92,2,0)</f>
        <v>BD &amp; F SAC</v>
      </c>
      <c r="F1538" s="144" t="s">
        <v>188</v>
      </c>
      <c r="G1538" s="145">
        <f t="shared" si="251"/>
        <v>67</v>
      </c>
      <c r="H1538" s="145" t="str">
        <f>VLOOKUP(D1538,Empresas!$D$6:$L$92,7,0)</f>
        <v>Semestral</v>
      </c>
      <c r="I1538" s="144" t="str">
        <f>VLOOKUP(VLOOKUP(D1538&amp;"|"&amp;B1538,Empresas!$I$7:$CB$92,G1538,0),Tablas!$A$13:$B$14,2,0)</f>
        <v>No</v>
      </c>
      <c r="J1538" s="78"/>
      <c r="K1538" s="78"/>
      <c r="L1538" s="78"/>
      <c r="M1538" s="78"/>
      <c r="N1538" s="78"/>
      <c r="O1538" s="78"/>
      <c r="P1538" s="78"/>
      <c r="Q1538" s="78"/>
      <c r="R1538" s="78"/>
      <c r="S1538" s="78"/>
      <c r="T1538" s="78"/>
      <c r="U1538" s="78"/>
      <c r="V1538" s="78" t="str">
        <f>VLOOKUP(D1538,Empresas!$D$7:$CF$91,81,0)</f>
        <v>C</v>
      </c>
      <c r="W1538" s="78" t="str">
        <f>VLOOKUP(D1538,Empresas!$D$7:$M$91,10,0)</f>
        <v>Mype</v>
      </c>
      <c r="X1538" s="69" t="str">
        <f t="shared" si="242"/>
        <v>SI</v>
      </c>
      <c r="Y1538" s="153" t="str">
        <f t="shared" si="243"/>
        <v>No aplica</v>
      </c>
      <c r="Z1538" s="147">
        <f>IF(Y1538="No aplica",0,IF(I1538="no",0,IF(I1538="No aplica",0,IF(I1538="Si",1,IF(I1538="Fisico",1,IF(I1538="Electronico",2,VLOOKUP(C1538&amp;"|"&amp;B1538&amp;"|"&amp;D1538,Empresas!$C$6:$CC$92,G1538+6+1,0)))))))</f>
        <v>0</v>
      </c>
      <c r="AA1538" s="147">
        <f>IF(AND($I1538="Si",J1538=1),1,IF(AND($I1538="Fisico",J1538=1),1,IF(AND(J1538=1,$I1538="Electronico"),2,IF(J1538=1,VLOOKUP($C1538&amp;"|"&amp;$B1538&amp;"|"&amp;$D1538,Empresas!$C$6:$CC$92,$G1538+6+1,0),0))))</f>
        <v>0</v>
      </c>
      <c r="AB1538" s="147">
        <f>IF(AND($I1538="Si",K1538=1),1,IF(AND($I1538="Fisico",K1538=1),1,IF(AND(K1538=1,$I1538="Electronico"),2,IF(K1538=1,VLOOKUP($C1538&amp;"|"&amp;$B1538&amp;"|"&amp;$D1538,Empresas!$C$6:$CC$92,$G1538+6+1,0),0))))</f>
        <v>0</v>
      </c>
      <c r="AC1538" s="147">
        <f>IF(AND($I1538="Si",L1538=1),1,IF(AND($I1538="Fisico",L1538=1),1,IF(AND(L1538=1,$I1538="Electronico"),2,IF(L1538=1,VLOOKUP($C1538&amp;"|"&amp;$B1538&amp;"|"&amp;$D1538,Empresas!$C$6:$CC$92,$G1538+6+1,0),0))))</f>
        <v>0</v>
      </c>
      <c r="AD1538" s="147">
        <f>IF(AND($I1538="Si",M1538=1),1,IF(AND($I1538="Fisico",M1538=1),1,IF(AND(M1538=1,$I1538="Electronico"),2,IF(M1538=1,VLOOKUP($C1538&amp;"|"&amp;$B1538&amp;"|"&amp;$D1538,Empresas!$C$6:$CC$92,$G1538+6+1,0),0))))</f>
        <v>0</v>
      </c>
      <c r="AE1538" s="147">
        <f>IF(AND($I1538="Si",N1538=1),1,IF(AND($I1538="Fisico",N1538=1),1,IF(AND(N1538=1,$I1538="Electronico"),2,IF(N1538=1,VLOOKUP($C1538&amp;"|"&amp;$B1538&amp;"|"&amp;$D1538,Empresas!$C$6:$CC$92,$G1538+6+1,0),0))))</f>
        <v>0</v>
      </c>
      <c r="AF1538" s="147">
        <f>IF(AND($I1538="Si",O1538=1),1,IF(AND($I1538="Fisico",O1538=1),1,IF(AND(O1538=1,$I1538="Electronico"),2,IF(O1538=1,VLOOKUP($C1538&amp;"|"&amp;$B1538&amp;"|"&amp;$D1538,Empresas!$C$6:$CC$92,$G1538+6+1,0),0))))</f>
        <v>0</v>
      </c>
      <c r="AG1538" s="147">
        <f>IF(AND($I1538="Si",P1538=1),1,IF(AND($I1538="Fisico",P1538=1),1,IF(AND(P1538=1,$I1538="Electronico"),2,IF(P1538=1,VLOOKUP($C1538&amp;"|"&amp;$B1538&amp;"|"&amp;$D1538,Empresas!$C$6:$CC$92,$G1538+6+1,0),0))))</f>
        <v>0</v>
      </c>
      <c r="AH1538" s="147">
        <f>IF(AND($I1538="Si",Q1538=1),1,IF(AND($I1538="Fisico",Q1538=1),1,IF(AND(Q1538=1,$I1538="Electronico"),2,IF(Q1538=1,VLOOKUP($C1538&amp;"|"&amp;$B1538&amp;"|"&amp;$D1538,Empresas!$C$6:$CC$92,$G1538+6+1,0),0))))</f>
        <v>0</v>
      </c>
      <c r="AI1538" s="147">
        <f>IF(AND($I1538="Si",R1538=1),1,IF(AND($I1538="Fisico",R1538=1),1,IF(AND(R1538=1,$I1538="Electronico"),2,IF(R1538=1,VLOOKUP($C1538&amp;"|"&amp;$B1538&amp;"|"&amp;$D1538,Empresas!$C$6:$CC$92,$G1538+6+1,0),0))))</f>
        <v>0</v>
      </c>
      <c r="AJ1538" s="147">
        <f>IF(AND($I1538="Si",S1538=1),1,IF(AND($I1538="Fisico",S1538=1),1,IF(AND(S1538=1,$I1538="Electronico"),2,IF(S1538=1,VLOOKUP($C1538&amp;"|"&amp;$B1538&amp;"|"&amp;$D1538,Empresas!$C$6:$CC$92,$G1538+6+1,0),0))))</f>
        <v>0</v>
      </c>
      <c r="AK1538" s="147">
        <f>IF(AND($I1538="Si",T1538=1),1,IF(AND($I1538="Fisico",T1538=1),1,IF(AND(T1538=1,$I1538="Electronico"),2,IF(T1538=1,VLOOKUP($C1538&amp;"|"&amp;$B1538&amp;"|"&amp;$D1538,Empresas!$C$6:$CC$92,$G1538+6+1,0),0))))</f>
        <v>0</v>
      </c>
      <c r="AL1538" s="147">
        <f>IF(AND($I1538="Si",U1538=1),1,IF(AND($I1538="Fisico",U1538=1),1,IF(AND(U1538=1,$I1538="Electronico"),2,IF(U1538=1,VLOOKUP($C1538&amp;"|"&amp;$B1538&amp;"|"&amp;$D1538,Empresas!$C$6:$CC$92,$G1538+6+1,0),0))))</f>
        <v>0</v>
      </c>
      <c r="AM1538" s="149">
        <f t="shared" si="244"/>
        <v>0</v>
      </c>
      <c r="AN1538" s="149">
        <f t="shared" si="245"/>
        <v>0</v>
      </c>
      <c r="AO1538" s="152">
        <f t="shared" si="246"/>
        <v>0</v>
      </c>
    </row>
    <row r="1539" spans="1:41" x14ac:dyDescent="0.25">
      <c r="A1539" s="143" t="str">
        <f>VLOOKUP(D1539,Empresas!$D$7:$F$91,3,0)</f>
        <v>Yulisa</v>
      </c>
      <c r="B1539" s="144" t="str">
        <f>VLOOKUP(D1539,Empresas!$D$7:$G$91,4,0)</f>
        <v>Lorenzo</v>
      </c>
      <c r="C1539" s="144" t="s">
        <v>544</v>
      </c>
      <c r="D1539" s="144" t="s">
        <v>278</v>
      </c>
      <c r="E1539" s="144" t="str">
        <f>VLOOKUP(D1539,Empresas!$D$7:$E$92,2,0)</f>
        <v>BD &amp; F SAC</v>
      </c>
      <c r="F1539" s="144" t="s">
        <v>189</v>
      </c>
      <c r="G1539" s="145">
        <f t="shared" si="251"/>
        <v>68</v>
      </c>
      <c r="H1539" s="145" t="str">
        <f>VLOOKUP(D1539,Empresas!$D$6:$L$92,7,0)</f>
        <v>Semestral</v>
      </c>
      <c r="I1539" s="144" t="str">
        <f>VLOOKUP(VLOOKUP(D1539&amp;"|"&amp;B1539,Empresas!$I$7:$CB$92,G1539,0),Tablas!$A$13:$B$14,2,0)</f>
        <v>No</v>
      </c>
      <c r="J1539" s="78"/>
      <c r="K1539" s="78"/>
      <c r="L1539" s="78"/>
      <c r="M1539" s="78"/>
      <c r="N1539" s="78"/>
      <c r="O1539" s="78"/>
      <c r="P1539" s="78"/>
      <c r="Q1539" s="78"/>
      <c r="R1539" s="78"/>
      <c r="S1539" s="78"/>
      <c r="T1539" s="78"/>
      <c r="U1539" s="78"/>
      <c r="V1539" s="78" t="str">
        <f>VLOOKUP(D1539,Empresas!$D$7:$CF$91,81,0)</f>
        <v>C</v>
      </c>
      <c r="W1539" s="78" t="str">
        <f>VLOOKUP(D1539,Empresas!$D$7:$M$91,10,0)</f>
        <v>Mype</v>
      </c>
      <c r="X1539" s="69" t="str">
        <f t="shared" si="242"/>
        <v>SI</v>
      </c>
      <c r="Y1539" s="153" t="str">
        <f t="shared" si="243"/>
        <v>No aplica</v>
      </c>
      <c r="Z1539" s="147">
        <f>IF(Y1539="No aplica",0,IF(I1539="no",0,IF(I1539="No aplica",0,IF(I1539="Si",1,IF(I1539="Fisico",1,IF(I1539="Electronico",2,VLOOKUP(C1539&amp;"|"&amp;B1539&amp;"|"&amp;D1539,Empresas!$C$6:$CC$92,G1539+6+1,0)))))))</f>
        <v>0</v>
      </c>
      <c r="AA1539" s="147">
        <f>IF(AND($I1539="Si",J1539=1),1,IF(AND($I1539="Fisico",J1539=1),1,IF(AND(J1539=1,$I1539="Electronico"),2,IF(J1539=1,VLOOKUP($C1539&amp;"|"&amp;$B1539&amp;"|"&amp;$D1539,Empresas!$C$6:$CC$92,$G1539+6+1,0),0))))</f>
        <v>0</v>
      </c>
      <c r="AB1539" s="147">
        <f>IF(AND($I1539="Si",K1539=1),1,IF(AND($I1539="Fisico",K1539=1),1,IF(AND(K1539=1,$I1539="Electronico"),2,IF(K1539=1,VLOOKUP($C1539&amp;"|"&amp;$B1539&amp;"|"&amp;$D1539,Empresas!$C$6:$CC$92,$G1539+6+1,0),0))))</f>
        <v>0</v>
      </c>
      <c r="AC1539" s="147">
        <f>IF(AND($I1539="Si",L1539=1),1,IF(AND($I1539="Fisico",L1539=1),1,IF(AND(L1539=1,$I1539="Electronico"),2,IF(L1539=1,VLOOKUP($C1539&amp;"|"&amp;$B1539&amp;"|"&amp;$D1539,Empresas!$C$6:$CC$92,$G1539+6+1,0),0))))</f>
        <v>0</v>
      </c>
      <c r="AD1539" s="147">
        <f>IF(AND($I1539="Si",M1539=1),1,IF(AND($I1539="Fisico",M1539=1),1,IF(AND(M1539=1,$I1539="Electronico"),2,IF(M1539=1,VLOOKUP($C1539&amp;"|"&amp;$B1539&amp;"|"&amp;$D1539,Empresas!$C$6:$CC$92,$G1539+6+1,0),0))))</f>
        <v>0</v>
      </c>
      <c r="AE1539" s="147">
        <f>IF(AND($I1539="Si",N1539=1),1,IF(AND($I1539="Fisico",N1539=1),1,IF(AND(N1539=1,$I1539="Electronico"),2,IF(N1539=1,VLOOKUP($C1539&amp;"|"&amp;$B1539&amp;"|"&amp;$D1539,Empresas!$C$6:$CC$92,$G1539+6+1,0),0))))</f>
        <v>0</v>
      </c>
      <c r="AF1539" s="147">
        <f>IF(AND($I1539="Si",O1539=1),1,IF(AND($I1539="Fisico",O1539=1),1,IF(AND(O1539=1,$I1539="Electronico"),2,IF(O1539=1,VLOOKUP($C1539&amp;"|"&amp;$B1539&amp;"|"&amp;$D1539,Empresas!$C$6:$CC$92,$G1539+6+1,0),0))))</f>
        <v>0</v>
      </c>
      <c r="AG1539" s="147">
        <f>IF(AND($I1539="Si",P1539=1),1,IF(AND($I1539="Fisico",P1539=1),1,IF(AND(P1539=1,$I1539="Electronico"),2,IF(P1539=1,VLOOKUP($C1539&amp;"|"&amp;$B1539&amp;"|"&amp;$D1539,Empresas!$C$6:$CC$92,$G1539+6+1,0),0))))</f>
        <v>0</v>
      </c>
      <c r="AH1539" s="147">
        <f>IF(AND($I1539="Si",Q1539=1),1,IF(AND($I1539="Fisico",Q1539=1),1,IF(AND(Q1539=1,$I1539="Electronico"),2,IF(Q1539=1,VLOOKUP($C1539&amp;"|"&amp;$B1539&amp;"|"&amp;$D1539,Empresas!$C$6:$CC$92,$G1539+6+1,0),0))))</f>
        <v>0</v>
      </c>
      <c r="AI1539" s="147">
        <f>IF(AND($I1539="Si",R1539=1),1,IF(AND($I1539="Fisico",R1539=1),1,IF(AND(R1539=1,$I1539="Electronico"),2,IF(R1539=1,VLOOKUP($C1539&amp;"|"&amp;$B1539&amp;"|"&amp;$D1539,Empresas!$C$6:$CC$92,$G1539+6+1,0),0))))</f>
        <v>0</v>
      </c>
      <c r="AJ1539" s="147">
        <f>IF(AND($I1539="Si",S1539=1),1,IF(AND($I1539="Fisico",S1539=1),1,IF(AND(S1539=1,$I1539="Electronico"),2,IF(S1539=1,VLOOKUP($C1539&amp;"|"&amp;$B1539&amp;"|"&amp;$D1539,Empresas!$C$6:$CC$92,$G1539+6+1,0),0))))</f>
        <v>0</v>
      </c>
      <c r="AK1539" s="147">
        <f>IF(AND($I1539="Si",T1539=1),1,IF(AND($I1539="Fisico",T1539=1),1,IF(AND(T1539=1,$I1539="Electronico"),2,IF(T1539=1,VLOOKUP($C1539&amp;"|"&amp;$B1539&amp;"|"&amp;$D1539,Empresas!$C$6:$CC$92,$G1539+6+1,0),0))))</f>
        <v>0</v>
      </c>
      <c r="AL1539" s="147">
        <f>IF(AND($I1539="Si",U1539=1),1,IF(AND($I1539="Fisico",U1539=1),1,IF(AND(U1539=1,$I1539="Electronico"),2,IF(U1539=1,VLOOKUP($C1539&amp;"|"&amp;$B1539&amp;"|"&amp;$D1539,Empresas!$C$6:$CC$92,$G1539+6+1,0),0))))</f>
        <v>0</v>
      </c>
      <c r="AM1539" s="149">
        <f t="shared" si="244"/>
        <v>0</v>
      </c>
      <c r="AN1539" s="149">
        <f t="shared" si="245"/>
        <v>0</v>
      </c>
      <c r="AO1539" s="152">
        <f t="shared" si="246"/>
        <v>0</v>
      </c>
    </row>
    <row r="1540" spans="1:41" x14ac:dyDescent="0.25">
      <c r="A1540" s="143" t="str">
        <f>VLOOKUP(D1540,Empresas!$D$7:$F$91,3,0)</f>
        <v>Yulisa</v>
      </c>
      <c r="B1540" s="144" t="str">
        <f>VLOOKUP(D1540,Empresas!$D$7:$G$91,4,0)</f>
        <v>Lorenzo</v>
      </c>
      <c r="C1540" s="144" t="s">
        <v>544</v>
      </c>
      <c r="D1540" s="144" t="s">
        <v>278</v>
      </c>
      <c r="E1540" s="144" t="str">
        <f>VLOOKUP(D1540,Empresas!$D$7:$E$92,2,0)</f>
        <v>BD &amp; F SAC</v>
      </c>
      <c r="F1540" s="144" t="s">
        <v>190</v>
      </c>
      <c r="G1540" s="145">
        <f t="shared" si="251"/>
        <v>69</v>
      </c>
      <c r="H1540" s="145" t="str">
        <f>VLOOKUP(D1540,Empresas!$D$6:$L$92,7,0)</f>
        <v>Semestral</v>
      </c>
      <c r="I1540" s="144" t="str">
        <f>VLOOKUP(VLOOKUP(D1540&amp;"|"&amp;B1540,Empresas!$I$7:$CB$92,G1540,0),Tablas!$A$13:$B$14,2,0)</f>
        <v>No</v>
      </c>
      <c r="J1540" s="78"/>
      <c r="K1540" s="78"/>
      <c r="L1540" s="78"/>
      <c r="M1540" s="78"/>
      <c r="N1540" s="78"/>
      <c r="O1540" s="78"/>
      <c r="P1540" s="78"/>
      <c r="Q1540" s="78"/>
      <c r="R1540" s="78"/>
      <c r="S1540" s="78"/>
      <c r="T1540" s="78"/>
      <c r="U1540" s="78"/>
      <c r="V1540" s="78" t="str">
        <f>VLOOKUP(D1540,Empresas!$D$7:$CF$91,81,0)</f>
        <v>C</v>
      </c>
      <c r="W1540" s="78" t="str">
        <f>VLOOKUP(D1540,Empresas!$D$7:$M$91,10,0)</f>
        <v>Mype</v>
      </c>
      <c r="X1540" s="69" t="str">
        <f t="shared" ref="X1540:X1603" si="252">IF(OR(LEFT(F1540,5)="02.06",LEFT(F1540,5)="02.08",LEFT(F1540,5)="02.09",LEFT(F1540,5)="02.10",LEFT(F1540,5)="02.11",LEFT(F1540,5)="03.08",LEFT(F1540,5)="03.09",LEFT(F1540,5)="03.10"),"NO","SI")</f>
        <v>NO</v>
      </c>
      <c r="Y1540" s="153" t="str">
        <f t="shared" ref="Y1540:Y1603" si="253">IF(SUM(J1540:U1540)=0,"No aplica","Si aplica")</f>
        <v>No aplica</v>
      </c>
      <c r="Z1540" s="147">
        <f>IF(Y1540="No aplica",0,IF(I1540="no",0,IF(I1540="No aplica",0,IF(I1540="Si",1,IF(I1540="Fisico",1,IF(I1540="Electronico",2,VLOOKUP(C1540&amp;"|"&amp;B1540&amp;"|"&amp;D1540,Empresas!$C$6:$CC$92,G1540+6+1,0)))))))</f>
        <v>0</v>
      </c>
      <c r="AA1540" s="147">
        <f>IF(AND($I1540="Si",J1540=1),1,IF(AND($I1540="Fisico",J1540=1),1,IF(AND(J1540=1,$I1540="Electronico"),2,IF(J1540=1,VLOOKUP($C1540&amp;"|"&amp;$B1540&amp;"|"&amp;$D1540,Empresas!$C$6:$CC$92,$G1540+6+1,0),0))))</f>
        <v>0</v>
      </c>
      <c r="AB1540" s="147">
        <f>IF(AND($I1540="Si",K1540=1),1,IF(AND($I1540="Fisico",K1540=1),1,IF(AND(K1540=1,$I1540="Electronico"),2,IF(K1540=1,VLOOKUP($C1540&amp;"|"&amp;$B1540&amp;"|"&amp;$D1540,Empresas!$C$6:$CC$92,$G1540+6+1,0),0))))</f>
        <v>0</v>
      </c>
      <c r="AC1540" s="147">
        <f>IF(AND($I1540="Si",L1540=1),1,IF(AND($I1540="Fisico",L1540=1),1,IF(AND(L1540=1,$I1540="Electronico"),2,IF(L1540=1,VLOOKUP($C1540&amp;"|"&amp;$B1540&amp;"|"&amp;$D1540,Empresas!$C$6:$CC$92,$G1540+6+1,0),0))))</f>
        <v>0</v>
      </c>
      <c r="AD1540" s="147">
        <f>IF(AND($I1540="Si",M1540=1),1,IF(AND($I1540="Fisico",M1540=1),1,IF(AND(M1540=1,$I1540="Electronico"),2,IF(M1540=1,VLOOKUP($C1540&amp;"|"&amp;$B1540&amp;"|"&amp;$D1540,Empresas!$C$6:$CC$92,$G1540+6+1,0),0))))</f>
        <v>0</v>
      </c>
      <c r="AE1540" s="147">
        <f>IF(AND($I1540="Si",N1540=1),1,IF(AND($I1540="Fisico",N1540=1),1,IF(AND(N1540=1,$I1540="Electronico"),2,IF(N1540=1,VLOOKUP($C1540&amp;"|"&amp;$B1540&amp;"|"&amp;$D1540,Empresas!$C$6:$CC$92,$G1540+6+1,0),0))))</f>
        <v>0</v>
      </c>
      <c r="AF1540" s="147">
        <f>IF(AND($I1540="Si",O1540=1),1,IF(AND($I1540="Fisico",O1540=1),1,IF(AND(O1540=1,$I1540="Electronico"),2,IF(O1540=1,VLOOKUP($C1540&amp;"|"&amp;$B1540&amp;"|"&amp;$D1540,Empresas!$C$6:$CC$92,$G1540+6+1,0),0))))</f>
        <v>0</v>
      </c>
      <c r="AG1540" s="147">
        <f>IF(AND($I1540="Si",P1540=1),1,IF(AND($I1540="Fisico",P1540=1),1,IF(AND(P1540=1,$I1540="Electronico"),2,IF(P1540=1,VLOOKUP($C1540&amp;"|"&amp;$B1540&amp;"|"&amp;$D1540,Empresas!$C$6:$CC$92,$G1540+6+1,0),0))))</f>
        <v>0</v>
      </c>
      <c r="AH1540" s="147">
        <f>IF(AND($I1540="Si",Q1540=1),1,IF(AND($I1540="Fisico",Q1540=1),1,IF(AND(Q1540=1,$I1540="Electronico"),2,IF(Q1540=1,VLOOKUP($C1540&amp;"|"&amp;$B1540&amp;"|"&amp;$D1540,Empresas!$C$6:$CC$92,$G1540+6+1,0),0))))</f>
        <v>0</v>
      </c>
      <c r="AI1540" s="147">
        <f>IF(AND($I1540="Si",R1540=1),1,IF(AND($I1540="Fisico",R1540=1),1,IF(AND(R1540=1,$I1540="Electronico"),2,IF(R1540=1,VLOOKUP($C1540&amp;"|"&amp;$B1540&amp;"|"&amp;$D1540,Empresas!$C$6:$CC$92,$G1540+6+1,0),0))))</f>
        <v>0</v>
      </c>
      <c r="AJ1540" s="147">
        <f>IF(AND($I1540="Si",S1540=1),1,IF(AND($I1540="Fisico",S1540=1),1,IF(AND(S1540=1,$I1540="Electronico"),2,IF(S1540=1,VLOOKUP($C1540&amp;"|"&amp;$B1540&amp;"|"&amp;$D1540,Empresas!$C$6:$CC$92,$G1540+6+1,0),0))))</f>
        <v>0</v>
      </c>
      <c r="AK1540" s="147">
        <f>IF(AND($I1540="Si",T1540=1),1,IF(AND($I1540="Fisico",T1540=1),1,IF(AND(T1540=1,$I1540="Electronico"),2,IF(T1540=1,VLOOKUP($C1540&amp;"|"&amp;$B1540&amp;"|"&amp;$D1540,Empresas!$C$6:$CC$92,$G1540+6+1,0),0))))</f>
        <v>0</v>
      </c>
      <c r="AL1540" s="147">
        <f>IF(AND($I1540="Si",U1540=1),1,IF(AND($I1540="Fisico",U1540=1),1,IF(AND(U1540=1,$I1540="Electronico"),2,IF(U1540=1,VLOOKUP($C1540&amp;"|"&amp;$B1540&amp;"|"&amp;$D1540,Empresas!$C$6:$CC$92,$G1540+6+1,0),0))))</f>
        <v>0</v>
      </c>
      <c r="AM1540" s="149">
        <f t="shared" ref="AM1540:AM1603" si="254">SUM(AA1540:AL1540)</f>
        <v>0</v>
      </c>
      <c r="AN1540" s="149">
        <f t="shared" ref="AN1540:AN1603" si="255">Z1540*RIGHT($AM$2,2)*1</f>
        <v>0</v>
      </c>
      <c r="AO1540" s="152">
        <f t="shared" ref="AO1540:AO1603" si="256">IFERROR(AM1540/AN1540,0)</f>
        <v>0</v>
      </c>
    </row>
    <row r="1541" spans="1:41" x14ac:dyDescent="0.25">
      <c r="A1541" s="143" t="str">
        <f>VLOOKUP(D1541,Empresas!$D$7:$F$91,3,0)</f>
        <v>Yulisa</v>
      </c>
      <c r="B1541" s="144" t="str">
        <f>VLOOKUP(D1541,Empresas!$D$7:$G$91,4,0)</f>
        <v>Lorenzo</v>
      </c>
      <c r="C1541" s="144" t="s">
        <v>544</v>
      </c>
      <c r="D1541" s="144" t="s">
        <v>278</v>
      </c>
      <c r="E1541" s="144" t="str">
        <f>VLOOKUP(D1541,Empresas!$D$7:$E$92,2,0)</f>
        <v>BD &amp; F SAC</v>
      </c>
      <c r="F1541" s="146" t="s">
        <v>191</v>
      </c>
      <c r="G1541" s="145">
        <f t="shared" si="251"/>
        <v>70</v>
      </c>
      <c r="H1541" s="145" t="str">
        <f>VLOOKUP(D1541,Empresas!$D$6:$L$92,7,0)</f>
        <v>Semestral</v>
      </c>
      <c r="I1541" s="144" t="str">
        <f>VLOOKUP(VLOOKUP(D1541&amp;"|"&amp;B1541,Empresas!$I$7:$CB$92,G1541,0),Tablas!$A$13:$B$14,2,0)</f>
        <v>No</v>
      </c>
      <c r="J1541" s="78"/>
      <c r="K1541" s="78"/>
      <c r="L1541" s="78"/>
      <c r="M1541" s="78"/>
      <c r="N1541" s="78"/>
      <c r="O1541" s="78"/>
      <c r="P1541" s="78"/>
      <c r="Q1541" s="78"/>
      <c r="R1541" s="78"/>
      <c r="S1541" s="78"/>
      <c r="T1541" s="78"/>
      <c r="U1541" s="78"/>
      <c r="V1541" s="78" t="str">
        <f>VLOOKUP(D1541,Empresas!$D$7:$CF$91,81,0)</f>
        <v>C</v>
      </c>
      <c r="W1541" s="78" t="str">
        <f>VLOOKUP(D1541,Empresas!$D$7:$M$91,10,0)</f>
        <v>Mype</v>
      </c>
      <c r="X1541" s="69" t="str">
        <f t="shared" si="252"/>
        <v>NO</v>
      </c>
      <c r="Y1541" s="153" t="str">
        <f t="shared" si="253"/>
        <v>No aplica</v>
      </c>
      <c r="Z1541" s="147">
        <f>IF(Y1541="No aplica",0,IF(I1541="no",0,IF(I1541="No aplica",0,IF(I1541="Si",1,IF(I1541="Fisico",1,IF(I1541="Electronico",2,VLOOKUP(C1541&amp;"|"&amp;B1541&amp;"|"&amp;D1541,Empresas!$C$6:$CC$92,G1541+6+1,0)))))))</f>
        <v>0</v>
      </c>
      <c r="AA1541" s="147">
        <f>IF(AND($I1541="Si",J1541=1),1,IF(AND($I1541="Fisico",J1541=1),1,IF(AND(J1541=1,$I1541="Electronico"),2,IF(J1541=1,VLOOKUP($C1541&amp;"|"&amp;$B1541&amp;"|"&amp;$D1541,Empresas!$C$6:$CC$92,$G1541+6+1,0),0))))</f>
        <v>0</v>
      </c>
      <c r="AB1541" s="147">
        <f>IF(AND($I1541="Si",K1541=1),1,IF(AND($I1541="Fisico",K1541=1),1,IF(AND(K1541=1,$I1541="Electronico"),2,IF(K1541=1,VLOOKUP($C1541&amp;"|"&amp;$B1541&amp;"|"&amp;$D1541,Empresas!$C$6:$CC$92,$G1541+6+1,0),0))))</f>
        <v>0</v>
      </c>
      <c r="AC1541" s="147">
        <f>IF(AND($I1541="Si",L1541=1),1,IF(AND($I1541="Fisico",L1541=1),1,IF(AND(L1541=1,$I1541="Electronico"),2,IF(L1541=1,VLOOKUP($C1541&amp;"|"&amp;$B1541&amp;"|"&amp;$D1541,Empresas!$C$6:$CC$92,$G1541+6+1,0),0))))</f>
        <v>0</v>
      </c>
      <c r="AD1541" s="147">
        <f>IF(AND($I1541="Si",M1541=1),1,IF(AND($I1541="Fisico",M1541=1),1,IF(AND(M1541=1,$I1541="Electronico"),2,IF(M1541=1,VLOOKUP($C1541&amp;"|"&amp;$B1541&amp;"|"&amp;$D1541,Empresas!$C$6:$CC$92,$G1541+6+1,0),0))))</f>
        <v>0</v>
      </c>
      <c r="AE1541" s="147">
        <f>IF(AND($I1541="Si",N1541=1),1,IF(AND($I1541="Fisico",N1541=1),1,IF(AND(N1541=1,$I1541="Electronico"),2,IF(N1541=1,VLOOKUP($C1541&amp;"|"&amp;$B1541&amp;"|"&amp;$D1541,Empresas!$C$6:$CC$92,$G1541+6+1,0),0))))</f>
        <v>0</v>
      </c>
      <c r="AF1541" s="147">
        <f>IF(AND($I1541="Si",O1541=1),1,IF(AND($I1541="Fisico",O1541=1),1,IF(AND(O1541=1,$I1541="Electronico"),2,IF(O1541=1,VLOOKUP($C1541&amp;"|"&amp;$B1541&amp;"|"&amp;$D1541,Empresas!$C$6:$CC$92,$G1541+6+1,0),0))))</f>
        <v>0</v>
      </c>
      <c r="AG1541" s="147">
        <f>IF(AND($I1541="Si",P1541=1),1,IF(AND($I1541="Fisico",P1541=1),1,IF(AND(P1541=1,$I1541="Electronico"),2,IF(P1541=1,VLOOKUP($C1541&amp;"|"&amp;$B1541&amp;"|"&amp;$D1541,Empresas!$C$6:$CC$92,$G1541+6+1,0),0))))</f>
        <v>0</v>
      </c>
      <c r="AH1541" s="147">
        <f>IF(AND($I1541="Si",Q1541=1),1,IF(AND($I1541="Fisico",Q1541=1),1,IF(AND(Q1541=1,$I1541="Electronico"),2,IF(Q1541=1,VLOOKUP($C1541&amp;"|"&amp;$B1541&amp;"|"&amp;$D1541,Empresas!$C$6:$CC$92,$G1541+6+1,0),0))))</f>
        <v>0</v>
      </c>
      <c r="AI1541" s="147">
        <f>IF(AND($I1541="Si",R1541=1),1,IF(AND($I1541="Fisico",R1541=1),1,IF(AND(R1541=1,$I1541="Electronico"),2,IF(R1541=1,VLOOKUP($C1541&amp;"|"&amp;$B1541&amp;"|"&amp;$D1541,Empresas!$C$6:$CC$92,$G1541+6+1,0),0))))</f>
        <v>0</v>
      </c>
      <c r="AJ1541" s="147">
        <f>IF(AND($I1541="Si",S1541=1),1,IF(AND($I1541="Fisico",S1541=1),1,IF(AND(S1541=1,$I1541="Electronico"),2,IF(S1541=1,VLOOKUP($C1541&amp;"|"&amp;$B1541&amp;"|"&amp;$D1541,Empresas!$C$6:$CC$92,$G1541+6+1,0),0))))</f>
        <v>0</v>
      </c>
      <c r="AK1541" s="147">
        <f>IF(AND($I1541="Si",T1541=1),1,IF(AND($I1541="Fisico",T1541=1),1,IF(AND(T1541=1,$I1541="Electronico"),2,IF(T1541=1,VLOOKUP($C1541&amp;"|"&amp;$B1541&amp;"|"&amp;$D1541,Empresas!$C$6:$CC$92,$G1541+6+1,0),0))))</f>
        <v>0</v>
      </c>
      <c r="AL1541" s="147">
        <f>IF(AND($I1541="Si",U1541=1),1,IF(AND($I1541="Fisico",U1541=1),1,IF(AND(U1541=1,$I1541="Electronico"),2,IF(U1541=1,VLOOKUP($C1541&amp;"|"&amp;$B1541&amp;"|"&amp;$D1541,Empresas!$C$6:$CC$92,$G1541+6+1,0),0))))</f>
        <v>0</v>
      </c>
      <c r="AM1541" s="149">
        <f t="shared" si="254"/>
        <v>0</v>
      </c>
      <c r="AN1541" s="149">
        <f t="shared" si="255"/>
        <v>0</v>
      </c>
      <c r="AO1541" s="152">
        <f t="shared" si="256"/>
        <v>0</v>
      </c>
    </row>
    <row r="1542" spans="1:41" x14ac:dyDescent="0.25">
      <c r="A1542" s="143" t="str">
        <f>VLOOKUP(D1542,Empresas!$D$7:$F$91,3,0)</f>
        <v>Yulisa</v>
      </c>
      <c r="B1542" s="144" t="str">
        <f>VLOOKUP(D1542,Empresas!$D$7:$G$91,4,0)</f>
        <v>Lorenzo</v>
      </c>
      <c r="C1542" s="144" t="s">
        <v>544</v>
      </c>
      <c r="D1542" s="144" t="s">
        <v>278</v>
      </c>
      <c r="E1542" s="144" t="str">
        <f>VLOOKUP(D1542,Empresas!$D$7:$E$92,2,0)</f>
        <v>BD &amp; F SAC</v>
      </c>
      <c r="F1542" s="144" t="s">
        <v>192</v>
      </c>
      <c r="G1542" s="145">
        <f t="shared" si="251"/>
        <v>71</v>
      </c>
      <c r="H1542" s="145" t="str">
        <f>VLOOKUP(D1542,Empresas!$D$6:$L$92,7,0)</f>
        <v>Semestral</v>
      </c>
      <c r="I1542" s="144" t="str">
        <f>VLOOKUP(VLOOKUP(D1542&amp;"|"&amp;B1542,Empresas!$I$7:$CB$92,G1542,0),Tablas!$A$13:$B$14,2,0)</f>
        <v>No</v>
      </c>
      <c r="J1542" s="78"/>
      <c r="K1542" s="78"/>
      <c r="L1542" s="78"/>
      <c r="M1542" s="78"/>
      <c r="N1542" s="78"/>
      <c r="O1542" s="78"/>
      <c r="P1542" s="78"/>
      <c r="Q1542" s="78"/>
      <c r="R1542" s="78"/>
      <c r="S1542" s="78"/>
      <c r="T1542" s="78"/>
      <c r="U1542" s="78"/>
      <c r="V1542" s="78" t="str">
        <f>VLOOKUP(D1542,Empresas!$D$7:$CF$91,81,0)</f>
        <v>C</v>
      </c>
      <c r="W1542" s="78" t="str">
        <f>VLOOKUP(D1542,Empresas!$D$7:$M$91,10,0)</f>
        <v>Mype</v>
      </c>
      <c r="X1542" s="69" t="str">
        <f t="shared" si="252"/>
        <v>NO</v>
      </c>
      <c r="Y1542" s="153" t="str">
        <f t="shared" si="253"/>
        <v>No aplica</v>
      </c>
      <c r="Z1542" s="147">
        <f>IF(Y1542="No aplica",0,IF(I1542="no",0,IF(I1542="No aplica",0,IF(I1542="Si",1,IF(I1542="Fisico",1,IF(I1542="Electronico",2,VLOOKUP(C1542&amp;"|"&amp;B1542&amp;"|"&amp;D1542,Empresas!$C$6:$CC$92,G1542+6+1,0)))))))</f>
        <v>0</v>
      </c>
      <c r="AA1542" s="147">
        <f>IF(AND($I1542="Si",J1542=1),1,IF(AND($I1542="Fisico",J1542=1),1,IF(AND(J1542=1,$I1542="Electronico"),2,IF(J1542=1,VLOOKUP($C1542&amp;"|"&amp;$B1542&amp;"|"&amp;$D1542,Empresas!$C$6:$CC$92,$G1542+6+1,0),0))))</f>
        <v>0</v>
      </c>
      <c r="AB1542" s="147">
        <f>IF(AND($I1542="Si",K1542=1),1,IF(AND($I1542="Fisico",K1542=1),1,IF(AND(K1542=1,$I1542="Electronico"),2,IF(K1542=1,VLOOKUP($C1542&amp;"|"&amp;$B1542&amp;"|"&amp;$D1542,Empresas!$C$6:$CC$92,$G1542+6+1,0),0))))</f>
        <v>0</v>
      </c>
      <c r="AC1542" s="147">
        <f>IF(AND($I1542="Si",L1542=1),1,IF(AND($I1542="Fisico",L1542=1),1,IF(AND(L1542=1,$I1542="Electronico"),2,IF(L1542=1,VLOOKUP($C1542&amp;"|"&amp;$B1542&amp;"|"&amp;$D1542,Empresas!$C$6:$CC$92,$G1542+6+1,0),0))))</f>
        <v>0</v>
      </c>
      <c r="AD1542" s="147">
        <f>IF(AND($I1542="Si",M1542=1),1,IF(AND($I1542="Fisico",M1542=1),1,IF(AND(M1542=1,$I1542="Electronico"),2,IF(M1542=1,VLOOKUP($C1542&amp;"|"&amp;$B1542&amp;"|"&amp;$D1542,Empresas!$C$6:$CC$92,$G1542+6+1,0),0))))</f>
        <v>0</v>
      </c>
      <c r="AE1542" s="147">
        <f>IF(AND($I1542="Si",N1542=1),1,IF(AND($I1542="Fisico",N1542=1),1,IF(AND(N1542=1,$I1542="Electronico"),2,IF(N1542=1,VLOOKUP($C1542&amp;"|"&amp;$B1542&amp;"|"&amp;$D1542,Empresas!$C$6:$CC$92,$G1542+6+1,0),0))))</f>
        <v>0</v>
      </c>
      <c r="AF1542" s="147">
        <f>IF(AND($I1542="Si",O1542=1),1,IF(AND($I1542="Fisico",O1542=1),1,IF(AND(O1542=1,$I1542="Electronico"),2,IF(O1542=1,VLOOKUP($C1542&amp;"|"&amp;$B1542&amp;"|"&amp;$D1542,Empresas!$C$6:$CC$92,$G1542+6+1,0),0))))</f>
        <v>0</v>
      </c>
      <c r="AG1542" s="147">
        <f>IF(AND($I1542="Si",P1542=1),1,IF(AND($I1542="Fisico",P1542=1),1,IF(AND(P1542=1,$I1542="Electronico"),2,IF(P1542=1,VLOOKUP($C1542&amp;"|"&amp;$B1542&amp;"|"&amp;$D1542,Empresas!$C$6:$CC$92,$G1542+6+1,0),0))))</f>
        <v>0</v>
      </c>
      <c r="AH1542" s="147">
        <f>IF(AND($I1542="Si",Q1542=1),1,IF(AND($I1542="Fisico",Q1542=1),1,IF(AND(Q1542=1,$I1542="Electronico"),2,IF(Q1542=1,VLOOKUP($C1542&amp;"|"&amp;$B1542&amp;"|"&amp;$D1542,Empresas!$C$6:$CC$92,$G1542+6+1,0),0))))</f>
        <v>0</v>
      </c>
      <c r="AI1542" s="147">
        <f>IF(AND($I1542="Si",R1542=1),1,IF(AND($I1542="Fisico",R1542=1),1,IF(AND(R1542=1,$I1542="Electronico"),2,IF(R1542=1,VLOOKUP($C1542&amp;"|"&amp;$B1542&amp;"|"&amp;$D1542,Empresas!$C$6:$CC$92,$G1542+6+1,0),0))))</f>
        <v>0</v>
      </c>
      <c r="AJ1542" s="147">
        <f>IF(AND($I1542="Si",S1542=1),1,IF(AND($I1542="Fisico",S1542=1),1,IF(AND(S1542=1,$I1542="Electronico"),2,IF(S1542=1,VLOOKUP($C1542&amp;"|"&amp;$B1542&amp;"|"&amp;$D1542,Empresas!$C$6:$CC$92,$G1542+6+1,0),0))))</f>
        <v>0</v>
      </c>
      <c r="AK1542" s="147">
        <f>IF(AND($I1542="Si",T1542=1),1,IF(AND($I1542="Fisico",T1542=1),1,IF(AND(T1542=1,$I1542="Electronico"),2,IF(T1542=1,VLOOKUP($C1542&amp;"|"&amp;$B1542&amp;"|"&amp;$D1542,Empresas!$C$6:$CC$92,$G1542+6+1,0),0))))</f>
        <v>0</v>
      </c>
      <c r="AL1542" s="147">
        <f>IF(AND($I1542="Si",U1542=1),1,IF(AND($I1542="Fisico",U1542=1),1,IF(AND(U1542=1,$I1542="Electronico"),2,IF(U1542=1,VLOOKUP($C1542&amp;"|"&amp;$B1542&amp;"|"&amp;$D1542,Empresas!$C$6:$CC$92,$G1542+6+1,0),0))))</f>
        <v>0</v>
      </c>
      <c r="AM1542" s="149">
        <f t="shared" si="254"/>
        <v>0</v>
      </c>
      <c r="AN1542" s="149">
        <f t="shared" si="255"/>
        <v>0</v>
      </c>
      <c r="AO1542" s="152">
        <f t="shared" si="256"/>
        <v>0</v>
      </c>
    </row>
    <row r="1543" spans="1:41" x14ac:dyDescent="0.25">
      <c r="A1543" s="137" t="str">
        <f>VLOOKUP(D1543,Empresas!$D$7:$F$91,3,0)</f>
        <v>Gerencia</v>
      </c>
      <c r="B1543" s="138" t="str">
        <f>VLOOKUP(D1543,Empresas!$D$7:$G$91,4,0)</f>
        <v>Yeleydi</v>
      </c>
      <c r="C1543" s="138" t="s">
        <v>544</v>
      </c>
      <c r="D1543" s="138" t="s">
        <v>280</v>
      </c>
      <c r="E1543" s="138" t="str">
        <f>VLOOKUP(D1543,Empresas!$D$7:$E$92,2,0)</f>
        <v>DOMDAY IMPORTACIONES E.I.R.L.</v>
      </c>
      <c r="F1543" s="138" t="s">
        <v>158</v>
      </c>
      <c r="G1543" s="139">
        <f>+Empresas!$O$2</f>
        <v>7</v>
      </c>
      <c r="H1543" s="139" t="str">
        <f>VLOOKUP(D1543,Empresas!$D$6:$L$92,7,0)</f>
        <v>Semestral</v>
      </c>
      <c r="I1543" s="138" t="str">
        <f>VLOOKUP(VLOOKUP(D1543&amp;"|"&amp;B1543,Empresas!$I$7:$CB$92,G1543,0),Tablas!$A$3:$B$5,2,0)</f>
        <v>Solo analisis</v>
      </c>
      <c r="J1543" s="78">
        <v>1</v>
      </c>
      <c r="K1543" s="78">
        <v>1</v>
      </c>
      <c r="L1543" s="78">
        <v>1</v>
      </c>
      <c r="M1543" s="78">
        <v>1</v>
      </c>
      <c r="N1543" s="78">
        <v>1</v>
      </c>
      <c r="O1543" s="78">
        <v>1</v>
      </c>
      <c r="P1543" s="78">
        <v>1</v>
      </c>
      <c r="Q1543" s="78">
        <v>1</v>
      </c>
      <c r="R1543" s="78"/>
      <c r="S1543" s="78"/>
      <c r="T1543" s="78"/>
      <c r="U1543" s="78"/>
      <c r="V1543" s="78" t="str">
        <f>VLOOKUP(D1543,Empresas!$D$7:$CF$91,81,0)</f>
        <v>D</v>
      </c>
      <c r="W1543" s="78" t="str">
        <f>VLOOKUP(D1543,Empresas!$D$7:$M$91,10,0)</f>
        <v>Mype</v>
      </c>
      <c r="X1543" s="69" t="str">
        <f t="shared" si="252"/>
        <v>SI</v>
      </c>
      <c r="Y1543" s="153" t="str">
        <f t="shared" si="253"/>
        <v>Si aplica</v>
      </c>
      <c r="Z1543" s="147">
        <f>IF(Y1543="No aplica",0,IF(I1543="no",0,IF(I1543="No aplica",0,IF(I1543="Si",1,IF(I1543="Fisico",1,IF(I1543="Electronico",2,VLOOKUP(C1543&amp;"|"&amp;B1543&amp;"|"&amp;D1543,Empresas!$C$6:$CC$92,G1543+6+1,0)))))))</f>
        <v>1</v>
      </c>
      <c r="AA1543" s="147">
        <f>IF(AND($I1543="Si",J1543=1),1,IF(AND($I1543="Fisico",J1543=1),1,IF(AND(J1543=1,$I1543="Electronico"),2,IF(J1543=1,VLOOKUP($C1543&amp;"|"&amp;$B1543&amp;"|"&amp;$D1543,Empresas!$C$6:$CC$92,$G1543+6+1,0),0))))</f>
        <v>1</v>
      </c>
      <c r="AB1543" s="147">
        <f>IF(AND($I1543="Si",K1543=1),1,IF(AND($I1543="Fisico",K1543=1),1,IF(AND(K1543=1,$I1543="Electronico"),2,IF(K1543=1,VLOOKUP($C1543&amp;"|"&amp;$B1543&amp;"|"&amp;$D1543,Empresas!$C$6:$CC$92,$G1543+6+1,0),0))))</f>
        <v>1</v>
      </c>
      <c r="AC1543" s="147">
        <f>IF(AND($I1543="Si",L1543=1),1,IF(AND($I1543="Fisico",L1543=1),1,IF(AND(L1543=1,$I1543="Electronico"),2,IF(L1543=1,VLOOKUP($C1543&amp;"|"&amp;$B1543&amp;"|"&amp;$D1543,Empresas!$C$6:$CC$92,$G1543+6+1,0),0))))</f>
        <v>1</v>
      </c>
      <c r="AD1543" s="147">
        <f>IF(AND($I1543="Si",M1543=1),1,IF(AND($I1543="Fisico",M1543=1),1,IF(AND(M1543=1,$I1543="Electronico"),2,IF(M1543=1,VLOOKUP($C1543&amp;"|"&amp;$B1543&amp;"|"&amp;$D1543,Empresas!$C$6:$CC$92,$G1543+6+1,0),0))))</f>
        <v>1</v>
      </c>
      <c r="AE1543" s="147">
        <f>IF(AND($I1543="Si",N1543=1),1,IF(AND($I1543="Fisico",N1543=1),1,IF(AND(N1543=1,$I1543="Electronico"),2,IF(N1543=1,VLOOKUP($C1543&amp;"|"&amp;$B1543&amp;"|"&amp;$D1543,Empresas!$C$6:$CC$92,$G1543+6+1,0),0))))</f>
        <v>1</v>
      </c>
      <c r="AF1543" s="147">
        <f>IF(AND($I1543="Si",O1543=1),1,IF(AND($I1543="Fisico",O1543=1),1,IF(AND(O1543=1,$I1543="Electronico"),2,IF(O1543=1,VLOOKUP($C1543&amp;"|"&amp;$B1543&amp;"|"&amp;$D1543,Empresas!$C$6:$CC$92,$G1543+6+1,0),0))))</f>
        <v>1</v>
      </c>
      <c r="AG1543" s="147">
        <f>IF(AND($I1543="Si",P1543=1),1,IF(AND($I1543="Fisico",P1543=1),1,IF(AND(P1543=1,$I1543="Electronico"),2,IF(P1543=1,VLOOKUP($C1543&amp;"|"&amp;$B1543&amp;"|"&amp;$D1543,Empresas!$C$6:$CC$92,$G1543+6+1,0),0))))</f>
        <v>1</v>
      </c>
      <c r="AH1543" s="147">
        <f>IF(AND($I1543="Si",Q1543=1),1,IF(AND($I1543="Fisico",Q1543=1),1,IF(AND(Q1543=1,$I1543="Electronico"),2,IF(Q1543=1,VLOOKUP($C1543&amp;"|"&amp;$B1543&amp;"|"&amp;$D1543,Empresas!$C$6:$CC$92,$G1543+6+1,0),0))))</f>
        <v>1</v>
      </c>
      <c r="AI1543" s="147">
        <f>IF(AND($I1543="Si",R1543=1),1,IF(AND($I1543="Fisico",R1543=1),1,IF(AND(R1543=1,$I1543="Electronico"),2,IF(R1543=1,VLOOKUP($C1543&amp;"|"&amp;$B1543&amp;"|"&amp;$D1543,Empresas!$C$6:$CC$92,$G1543+6+1,0),0))))</f>
        <v>0</v>
      </c>
      <c r="AJ1543" s="147">
        <f>IF(AND($I1543="Si",S1543=1),1,IF(AND($I1543="Fisico",S1543=1),1,IF(AND(S1543=1,$I1543="Electronico"),2,IF(S1543=1,VLOOKUP($C1543&amp;"|"&amp;$B1543&amp;"|"&amp;$D1543,Empresas!$C$6:$CC$92,$G1543+6+1,0),0))))</f>
        <v>0</v>
      </c>
      <c r="AK1543" s="147">
        <f>IF(AND($I1543="Si",T1543=1),1,IF(AND($I1543="Fisico",T1543=1),1,IF(AND(T1543=1,$I1543="Electronico"),2,IF(T1543=1,VLOOKUP($C1543&amp;"|"&amp;$B1543&amp;"|"&amp;$D1543,Empresas!$C$6:$CC$92,$G1543+6+1,0),0))))</f>
        <v>0</v>
      </c>
      <c r="AL1543" s="147">
        <f>IF(AND($I1543="Si",U1543=1),1,IF(AND($I1543="Fisico",U1543=1),1,IF(AND(U1543=1,$I1543="Electronico"),2,IF(U1543=1,VLOOKUP($C1543&amp;"|"&amp;$B1543&amp;"|"&amp;$D1543,Empresas!$C$6:$CC$92,$G1543+6+1,0),0))))</f>
        <v>0</v>
      </c>
      <c r="AM1543" s="149">
        <f t="shared" si="254"/>
        <v>8</v>
      </c>
      <c r="AN1543" s="149">
        <f t="shared" si="255"/>
        <v>8</v>
      </c>
      <c r="AO1543" s="152">
        <f t="shared" si="256"/>
        <v>1</v>
      </c>
    </row>
    <row r="1544" spans="1:41" x14ac:dyDescent="0.25">
      <c r="A1544" s="137" t="str">
        <f>VLOOKUP(D1544,Empresas!$D$7:$F$91,3,0)</f>
        <v>Gerencia</v>
      </c>
      <c r="B1544" s="138" t="str">
        <f>VLOOKUP(D1544,Empresas!$D$7:$G$91,4,0)</f>
        <v>Yeleydi</v>
      </c>
      <c r="C1544" s="138" t="s">
        <v>544</v>
      </c>
      <c r="D1544" s="138" t="s">
        <v>280</v>
      </c>
      <c r="E1544" s="138" t="str">
        <f>VLOOKUP(D1544,Empresas!$D$7:$E$92,2,0)</f>
        <v>DOMDAY IMPORTACIONES E.I.R.L.</v>
      </c>
      <c r="F1544" s="138" t="s">
        <v>159</v>
      </c>
      <c r="G1544" s="139">
        <f>+G1543+3</f>
        <v>10</v>
      </c>
      <c r="H1544" s="139" t="str">
        <f>VLOOKUP(D1544,Empresas!$D$6:$L$92,7,0)</f>
        <v>Semestral</v>
      </c>
      <c r="I1544" s="138" t="str">
        <f>VLOOKUP(VLOOKUP(D1544&amp;"|"&amp;B1544,Empresas!$I$7:$CB$92,G1544,0),Tablas!$A$3:$B$5,2,0)</f>
        <v>Solo analisis</v>
      </c>
      <c r="J1544" s="78">
        <v>1</v>
      </c>
      <c r="K1544" s="78">
        <v>1</v>
      </c>
      <c r="L1544" s="78">
        <v>1</v>
      </c>
      <c r="M1544" s="78">
        <v>1</v>
      </c>
      <c r="N1544" s="78">
        <v>1</v>
      </c>
      <c r="O1544" s="78">
        <v>1</v>
      </c>
      <c r="P1544" s="78">
        <v>1</v>
      </c>
      <c r="Q1544" s="78">
        <v>1</v>
      </c>
      <c r="R1544" s="78"/>
      <c r="S1544" s="78"/>
      <c r="T1544" s="78"/>
      <c r="U1544" s="78"/>
      <c r="V1544" s="78" t="str">
        <f>VLOOKUP(D1544,Empresas!$D$7:$CF$91,81,0)</f>
        <v>D</v>
      </c>
      <c r="W1544" s="78" t="str">
        <f>VLOOKUP(D1544,Empresas!$D$7:$M$91,10,0)</f>
        <v>Mype</v>
      </c>
      <c r="X1544" s="69" t="str">
        <f t="shared" si="252"/>
        <v>SI</v>
      </c>
      <c r="Y1544" s="153" t="str">
        <f t="shared" si="253"/>
        <v>Si aplica</v>
      </c>
      <c r="Z1544" s="147">
        <f>IF(Y1544="No aplica",0,IF(I1544="no",0,IF(I1544="No aplica",0,IF(I1544="Si",1,IF(I1544="Fisico",1,IF(I1544="Electronico",2,VLOOKUP(C1544&amp;"|"&amp;B1544&amp;"|"&amp;D1544,Empresas!$C$6:$CC$92,G1544+6+1,0)))))))</f>
        <v>1</v>
      </c>
      <c r="AA1544" s="147">
        <f>IF(AND($I1544="Si",J1544=1),1,IF(AND($I1544="Fisico",J1544=1),1,IF(AND(J1544=1,$I1544="Electronico"),2,IF(J1544=1,VLOOKUP($C1544&amp;"|"&amp;$B1544&amp;"|"&amp;$D1544,Empresas!$C$6:$CC$92,$G1544+6+1,0),0))))</f>
        <v>1</v>
      </c>
      <c r="AB1544" s="147">
        <f>IF(AND($I1544="Si",K1544=1),1,IF(AND($I1544="Fisico",K1544=1),1,IF(AND(K1544=1,$I1544="Electronico"),2,IF(K1544=1,VLOOKUP($C1544&amp;"|"&amp;$B1544&amp;"|"&amp;$D1544,Empresas!$C$6:$CC$92,$G1544+6+1,0),0))))</f>
        <v>1</v>
      </c>
      <c r="AC1544" s="147">
        <f>IF(AND($I1544="Si",L1544=1),1,IF(AND($I1544="Fisico",L1544=1),1,IF(AND(L1544=1,$I1544="Electronico"),2,IF(L1544=1,VLOOKUP($C1544&amp;"|"&amp;$B1544&amp;"|"&amp;$D1544,Empresas!$C$6:$CC$92,$G1544+6+1,0),0))))</f>
        <v>1</v>
      </c>
      <c r="AD1544" s="147">
        <f>IF(AND($I1544="Si",M1544=1),1,IF(AND($I1544="Fisico",M1544=1),1,IF(AND(M1544=1,$I1544="Electronico"),2,IF(M1544=1,VLOOKUP($C1544&amp;"|"&amp;$B1544&amp;"|"&amp;$D1544,Empresas!$C$6:$CC$92,$G1544+6+1,0),0))))</f>
        <v>1</v>
      </c>
      <c r="AE1544" s="147">
        <f>IF(AND($I1544="Si",N1544=1),1,IF(AND($I1544="Fisico",N1544=1),1,IF(AND(N1544=1,$I1544="Electronico"),2,IF(N1544=1,VLOOKUP($C1544&amp;"|"&amp;$B1544&amp;"|"&amp;$D1544,Empresas!$C$6:$CC$92,$G1544+6+1,0),0))))</f>
        <v>1</v>
      </c>
      <c r="AF1544" s="147">
        <f>IF(AND($I1544="Si",O1544=1),1,IF(AND($I1544="Fisico",O1544=1),1,IF(AND(O1544=1,$I1544="Electronico"),2,IF(O1544=1,VLOOKUP($C1544&amp;"|"&amp;$B1544&amp;"|"&amp;$D1544,Empresas!$C$6:$CC$92,$G1544+6+1,0),0))))</f>
        <v>1</v>
      </c>
      <c r="AG1544" s="147">
        <f>IF(AND($I1544="Si",P1544=1),1,IF(AND($I1544="Fisico",P1544=1),1,IF(AND(P1544=1,$I1544="Electronico"),2,IF(P1544=1,VLOOKUP($C1544&amp;"|"&amp;$B1544&amp;"|"&amp;$D1544,Empresas!$C$6:$CC$92,$G1544+6+1,0),0))))</f>
        <v>1</v>
      </c>
      <c r="AH1544" s="147">
        <f>IF(AND($I1544="Si",Q1544=1),1,IF(AND($I1544="Fisico",Q1544=1),1,IF(AND(Q1544=1,$I1544="Electronico"),2,IF(Q1544=1,VLOOKUP($C1544&amp;"|"&amp;$B1544&amp;"|"&amp;$D1544,Empresas!$C$6:$CC$92,$G1544+6+1,0),0))))</f>
        <v>1</v>
      </c>
      <c r="AI1544" s="147">
        <f>IF(AND($I1544="Si",R1544=1),1,IF(AND($I1544="Fisico",R1544=1),1,IF(AND(R1544=1,$I1544="Electronico"),2,IF(R1544=1,VLOOKUP($C1544&amp;"|"&amp;$B1544&amp;"|"&amp;$D1544,Empresas!$C$6:$CC$92,$G1544+6+1,0),0))))</f>
        <v>0</v>
      </c>
      <c r="AJ1544" s="147">
        <f>IF(AND($I1544="Si",S1544=1),1,IF(AND($I1544="Fisico",S1544=1),1,IF(AND(S1544=1,$I1544="Electronico"),2,IF(S1544=1,VLOOKUP($C1544&amp;"|"&amp;$B1544&amp;"|"&amp;$D1544,Empresas!$C$6:$CC$92,$G1544+6+1,0),0))))</f>
        <v>0</v>
      </c>
      <c r="AK1544" s="147">
        <f>IF(AND($I1544="Si",T1544=1),1,IF(AND($I1544="Fisico",T1544=1),1,IF(AND(T1544=1,$I1544="Electronico"),2,IF(T1544=1,VLOOKUP($C1544&amp;"|"&amp;$B1544&amp;"|"&amp;$D1544,Empresas!$C$6:$CC$92,$G1544+6+1,0),0))))</f>
        <v>0</v>
      </c>
      <c r="AL1544" s="147">
        <f>IF(AND($I1544="Si",U1544=1),1,IF(AND($I1544="Fisico",U1544=1),1,IF(AND(U1544=1,$I1544="Electronico"),2,IF(U1544=1,VLOOKUP($C1544&amp;"|"&amp;$B1544&amp;"|"&amp;$D1544,Empresas!$C$6:$CC$92,$G1544+6+1,0),0))))</f>
        <v>0</v>
      </c>
      <c r="AM1544" s="149">
        <f t="shared" si="254"/>
        <v>8</v>
      </c>
      <c r="AN1544" s="149">
        <f t="shared" si="255"/>
        <v>8</v>
      </c>
      <c r="AO1544" s="152">
        <f t="shared" si="256"/>
        <v>1</v>
      </c>
    </row>
    <row r="1545" spans="1:41" x14ac:dyDescent="0.25">
      <c r="A1545" s="137" t="str">
        <f>VLOOKUP(D1545,Empresas!$D$7:$F$91,3,0)</f>
        <v>Gerencia</v>
      </c>
      <c r="B1545" s="138" t="str">
        <f>VLOOKUP(D1545,Empresas!$D$7:$G$91,4,0)</f>
        <v>Yeleydi</v>
      </c>
      <c r="C1545" s="138" t="s">
        <v>544</v>
      </c>
      <c r="D1545" s="138" t="s">
        <v>280</v>
      </c>
      <c r="E1545" s="138" t="str">
        <f>VLOOKUP(D1545,Empresas!$D$7:$E$92,2,0)</f>
        <v>DOMDAY IMPORTACIONES E.I.R.L.</v>
      </c>
      <c r="F1545" s="138" t="s">
        <v>160</v>
      </c>
      <c r="G1545" s="139">
        <f t="shared" ref="G1545:G1556" si="257">+G1544+3</f>
        <v>13</v>
      </c>
      <c r="H1545" s="139" t="str">
        <f>VLOOKUP(D1545,Empresas!$D$6:$L$92,7,0)</f>
        <v>Semestral</v>
      </c>
      <c r="I1545" s="138" t="str">
        <f>VLOOKUP(VLOOKUP(D1545&amp;"|"&amp;B1545,Empresas!$I$7:$CB$92,G1545,0),Tablas!$A$3:$B$5,2,0)</f>
        <v>Solo analisis</v>
      </c>
      <c r="J1545" s="78">
        <v>1</v>
      </c>
      <c r="K1545" s="78">
        <v>1</v>
      </c>
      <c r="L1545" s="78">
        <v>1</v>
      </c>
      <c r="M1545" s="78">
        <v>1</v>
      </c>
      <c r="N1545" s="78">
        <v>1</v>
      </c>
      <c r="O1545" s="78">
        <v>2</v>
      </c>
      <c r="P1545" s="78">
        <v>2</v>
      </c>
      <c r="Q1545" s="78">
        <v>2</v>
      </c>
      <c r="R1545" s="78"/>
      <c r="S1545" s="78"/>
      <c r="T1545" s="78"/>
      <c r="U1545" s="78"/>
      <c r="V1545" s="78" t="str">
        <f>VLOOKUP(D1545,Empresas!$D$7:$CF$91,81,0)</f>
        <v>D</v>
      </c>
      <c r="W1545" s="78" t="str">
        <f>VLOOKUP(D1545,Empresas!$D$7:$M$91,10,0)</f>
        <v>Mype</v>
      </c>
      <c r="X1545" s="69" t="str">
        <f t="shared" si="252"/>
        <v>SI</v>
      </c>
      <c r="Y1545" s="153" t="str">
        <f t="shared" si="253"/>
        <v>Si aplica</v>
      </c>
      <c r="Z1545" s="147">
        <f>IF(Y1545="No aplica",0,IF(I1545="no",0,IF(I1545="No aplica",0,IF(I1545="Si",1,IF(I1545="Fisico",1,IF(I1545="Electronico",2,VLOOKUP(C1545&amp;"|"&amp;B1545&amp;"|"&amp;D1545,Empresas!$C$6:$CC$92,G1545+6+1,0)))))))</f>
        <v>1.5</v>
      </c>
      <c r="AA1545" s="147">
        <f>IF(AND($I1545="Si",J1545=1),1,IF(AND($I1545="Fisico",J1545=1),1,IF(AND(J1545=1,$I1545="Electronico"),2,IF(J1545=1,VLOOKUP($C1545&amp;"|"&amp;$B1545&amp;"|"&amp;$D1545,Empresas!$C$6:$CC$92,$G1545+6+1,0),0))))</f>
        <v>1.5</v>
      </c>
      <c r="AB1545" s="147">
        <f>IF(AND($I1545="Si",K1545=1),1,IF(AND($I1545="Fisico",K1545=1),1,IF(AND(K1545=1,$I1545="Electronico"),2,IF(K1545=1,VLOOKUP($C1545&amp;"|"&amp;$B1545&amp;"|"&amp;$D1545,Empresas!$C$6:$CC$92,$G1545+6+1,0),0))))</f>
        <v>1.5</v>
      </c>
      <c r="AC1545" s="147">
        <f>IF(AND($I1545="Si",L1545=1),1,IF(AND($I1545="Fisico",L1545=1),1,IF(AND(L1545=1,$I1545="Electronico"),2,IF(L1545=1,VLOOKUP($C1545&amp;"|"&amp;$B1545&amp;"|"&amp;$D1545,Empresas!$C$6:$CC$92,$G1545+6+1,0),0))))</f>
        <v>1.5</v>
      </c>
      <c r="AD1545" s="147">
        <f>IF(AND($I1545="Si",M1545=1),1,IF(AND($I1545="Fisico",M1545=1),1,IF(AND(M1545=1,$I1545="Electronico"),2,IF(M1545=1,VLOOKUP($C1545&amp;"|"&amp;$B1545&amp;"|"&amp;$D1545,Empresas!$C$6:$CC$92,$G1545+6+1,0),0))))</f>
        <v>1.5</v>
      </c>
      <c r="AE1545" s="147">
        <f>IF(AND($I1545="Si",N1545=1),1,IF(AND($I1545="Fisico",N1545=1),1,IF(AND(N1545=1,$I1545="Electronico"),2,IF(N1545=1,VLOOKUP($C1545&amp;"|"&amp;$B1545&amp;"|"&amp;$D1545,Empresas!$C$6:$CC$92,$G1545+6+1,0),0))))</f>
        <v>1.5</v>
      </c>
      <c r="AF1545" s="147">
        <f>IF(AND($I1545="Si",O1545=1),1,IF(AND($I1545="Fisico",O1545=1),1,IF(AND(O1545=1,$I1545="Electronico"),2,IF(O1545=1,VLOOKUP($C1545&amp;"|"&amp;$B1545&amp;"|"&amp;$D1545,Empresas!$C$6:$CC$92,$G1545+6+1,0),0))))</f>
        <v>0</v>
      </c>
      <c r="AG1545" s="147">
        <f>IF(AND($I1545="Si",P1545=1),1,IF(AND($I1545="Fisico",P1545=1),1,IF(AND(P1545=1,$I1545="Electronico"),2,IF(P1545=1,VLOOKUP($C1545&amp;"|"&amp;$B1545&amp;"|"&amp;$D1545,Empresas!$C$6:$CC$92,$G1545+6+1,0),0))))</f>
        <v>0</v>
      </c>
      <c r="AH1545" s="147">
        <f>IF(AND($I1545="Si",Q1545=1),1,IF(AND($I1545="Fisico",Q1545=1),1,IF(AND(Q1545=1,$I1545="Electronico"),2,IF(Q1545=1,VLOOKUP($C1545&amp;"|"&amp;$B1545&amp;"|"&amp;$D1545,Empresas!$C$6:$CC$92,$G1545+6+1,0),0))))</f>
        <v>0</v>
      </c>
      <c r="AI1545" s="147">
        <f>IF(AND($I1545="Si",R1545=1),1,IF(AND($I1545="Fisico",R1545=1),1,IF(AND(R1545=1,$I1545="Electronico"),2,IF(R1545=1,VLOOKUP($C1545&amp;"|"&amp;$B1545&amp;"|"&amp;$D1545,Empresas!$C$6:$CC$92,$G1545+6+1,0),0))))</f>
        <v>0</v>
      </c>
      <c r="AJ1545" s="147">
        <f>IF(AND($I1545="Si",S1545=1),1,IF(AND($I1545="Fisico",S1545=1),1,IF(AND(S1545=1,$I1545="Electronico"),2,IF(S1545=1,VLOOKUP($C1545&amp;"|"&amp;$B1545&amp;"|"&amp;$D1545,Empresas!$C$6:$CC$92,$G1545+6+1,0),0))))</f>
        <v>0</v>
      </c>
      <c r="AK1545" s="147">
        <f>IF(AND($I1545="Si",T1545=1),1,IF(AND($I1545="Fisico",T1545=1),1,IF(AND(T1545=1,$I1545="Electronico"),2,IF(T1545=1,VLOOKUP($C1545&amp;"|"&amp;$B1545&amp;"|"&amp;$D1545,Empresas!$C$6:$CC$92,$G1545+6+1,0),0))))</f>
        <v>0</v>
      </c>
      <c r="AL1545" s="147">
        <f>IF(AND($I1545="Si",U1545=1),1,IF(AND($I1545="Fisico",U1545=1),1,IF(AND(U1545=1,$I1545="Electronico"),2,IF(U1545=1,VLOOKUP($C1545&amp;"|"&amp;$B1545&amp;"|"&amp;$D1545,Empresas!$C$6:$CC$92,$G1545+6+1,0),0))))</f>
        <v>0</v>
      </c>
      <c r="AM1545" s="149">
        <f t="shared" si="254"/>
        <v>7.5</v>
      </c>
      <c r="AN1545" s="149">
        <f t="shared" si="255"/>
        <v>12</v>
      </c>
      <c r="AO1545" s="152">
        <f t="shared" si="256"/>
        <v>0.625</v>
      </c>
    </row>
    <row r="1546" spans="1:41" x14ac:dyDescent="0.25">
      <c r="A1546" s="137" t="str">
        <f>VLOOKUP(D1546,Empresas!$D$7:$F$91,3,0)</f>
        <v>Gerencia</v>
      </c>
      <c r="B1546" s="138" t="str">
        <f>VLOOKUP(D1546,Empresas!$D$7:$G$91,4,0)</f>
        <v>Yeleydi</v>
      </c>
      <c r="C1546" s="138" t="s">
        <v>544</v>
      </c>
      <c r="D1546" s="138" t="s">
        <v>280</v>
      </c>
      <c r="E1546" s="138" t="str">
        <f>VLOOKUP(D1546,Empresas!$D$7:$E$92,2,0)</f>
        <v>DOMDAY IMPORTACIONES E.I.R.L.</v>
      </c>
      <c r="F1546" s="138" t="s">
        <v>161</v>
      </c>
      <c r="G1546" s="139">
        <f t="shared" si="257"/>
        <v>16</v>
      </c>
      <c r="H1546" s="139" t="str">
        <f>VLOOKUP(D1546,Empresas!$D$6:$L$92,7,0)</f>
        <v>Semestral</v>
      </c>
      <c r="I1546" s="138" t="str">
        <f>VLOOKUP(VLOOKUP(D1546&amp;"|"&amp;B1546,Empresas!$I$7:$CB$92,G1546,0),Tablas!$A$3:$B$5,2,0)</f>
        <v>Solo analisis</v>
      </c>
      <c r="J1546" s="78">
        <v>2</v>
      </c>
      <c r="K1546" s="78">
        <v>2</v>
      </c>
      <c r="L1546" s="78">
        <v>2</v>
      </c>
      <c r="M1546" s="78">
        <v>2</v>
      </c>
      <c r="N1546" s="78">
        <v>2</v>
      </c>
      <c r="O1546" s="78">
        <v>2</v>
      </c>
      <c r="P1546" s="78">
        <v>2</v>
      </c>
      <c r="Q1546" s="78">
        <v>2</v>
      </c>
      <c r="R1546" s="78"/>
      <c r="S1546" s="78"/>
      <c r="T1546" s="78"/>
      <c r="U1546" s="78"/>
      <c r="V1546" s="78" t="str">
        <f>VLOOKUP(D1546,Empresas!$D$7:$CF$91,81,0)</f>
        <v>D</v>
      </c>
      <c r="W1546" s="78" t="str">
        <f>VLOOKUP(D1546,Empresas!$D$7:$M$91,10,0)</f>
        <v>Mype</v>
      </c>
      <c r="X1546" s="69" t="str">
        <f t="shared" si="252"/>
        <v>SI</v>
      </c>
      <c r="Y1546" s="153" t="str">
        <f t="shared" si="253"/>
        <v>Si aplica</v>
      </c>
      <c r="Z1546" s="147">
        <f>IF(Y1546="No aplica",0,IF(I1546="no",0,IF(I1546="No aplica",0,IF(I1546="Si",1,IF(I1546="Fisico",1,IF(I1546="Electronico",2,VLOOKUP(C1546&amp;"|"&amp;B1546&amp;"|"&amp;D1546,Empresas!$C$6:$CC$92,G1546+6+1,0)))))))</f>
        <v>5</v>
      </c>
      <c r="AA1546" s="147">
        <f>IF(AND($I1546="Si",J1546=1),1,IF(AND($I1546="Fisico",J1546=1),1,IF(AND(J1546=1,$I1546="Electronico"),2,IF(J1546=1,VLOOKUP($C1546&amp;"|"&amp;$B1546&amp;"|"&amp;$D1546,Empresas!$C$6:$CC$92,$G1546+6+1,0),0))))</f>
        <v>0</v>
      </c>
      <c r="AB1546" s="147">
        <f>IF(AND($I1546="Si",K1546=1),1,IF(AND($I1546="Fisico",K1546=1),1,IF(AND(K1546=1,$I1546="Electronico"),2,IF(K1546=1,VLOOKUP($C1546&amp;"|"&amp;$B1546&amp;"|"&amp;$D1546,Empresas!$C$6:$CC$92,$G1546+6+1,0),0))))</f>
        <v>0</v>
      </c>
      <c r="AC1546" s="147">
        <f>IF(AND($I1546="Si",L1546=1),1,IF(AND($I1546="Fisico",L1546=1),1,IF(AND(L1546=1,$I1546="Electronico"),2,IF(L1546=1,VLOOKUP($C1546&amp;"|"&amp;$B1546&amp;"|"&amp;$D1546,Empresas!$C$6:$CC$92,$G1546+6+1,0),0))))</f>
        <v>0</v>
      </c>
      <c r="AD1546" s="147">
        <f>IF(AND($I1546="Si",M1546=1),1,IF(AND($I1546="Fisico",M1546=1),1,IF(AND(M1546=1,$I1546="Electronico"),2,IF(M1546=1,VLOOKUP($C1546&amp;"|"&amp;$B1546&amp;"|"&amp;$D1546,Empresas!$C$6:$CC$92,$G1546+6+1,0),0))))</f>
        <v>0</v>
      </c>
      <c r="AE1546" s="147">
        <f>IF(AND($I1546="Si",N1546=1),1,IF(AND($I1546="Fisico",N1546=1),1,IF(AND(N1546=1,$I1546="Electronico"),2,IF(N1546=1,VLOOKUP($C1546&amp;"|"&amp;$B1546&amp;"|"&amp;$D1546,Empresas!$C$6:$CC$92,$G1546+6+1,0),0))))</f>
        <v>0</v>
      </c>
      <c r="AF1546" s="147">
        <f>IF(AND($I1546="Si",O1546=1),1,IF(AND($I1546="Fisico",O1546=1),1,IF(AND(O1546=1,$I1546="Electronico"),2,IF(O1546=1,VLOOKUP($C1546&amp;"|"&amp;$B1546&amp;"|"&amp;$D1546,Empresas!$C$6:$CC$92,$G1546+6+1,0),0))))</f>
        <v>0</v>
      </c>
      <c r="AG1546" s="147">
        <f>IF(AND($I1546="Si",P1546=1),1,IF(AND($I1546="Fisico",P1546=1),1,IF(AND(P1546=1,$I1546="Electronico"),2,IF(P1546=1,VLOOKUP($C1546&amp;"|"&amp;$B1546&amp;"|"&amp;$D1546,Empresas!$C$6:$CC$92,$G1546+6+1,0),0))))</f>
        <v>0</v>
      </c>
      <c r="AH1546" s="147">
        <f>IF(AND($I1546="Si",Q1546=1),1,IF(AND($I1546="Fisico",Q1546=1),1,IF(AND(Q1546=1,$I1546="Electronico"),2,IF(Q1546=1,VLOOKUP($C1546&amp;"|"&amp;$B1546&amp;"|"&amp;$D1546,Empresas!$C$6:$CC$92,$G1546+6+1,0),0))))</f>
        <v>0</v>
      </c>
      <c r="AI1546" s="147">
        <f>IF(AND($I1546="Si",R1546=1),1,IF(AND($I1546="Fisico",R1546=1),1,IF(AND(R1546=1,$I1546="Electronico"),2,IF(R1546=1,VLOOKUP($C1546&amp;"|"&amp;$B1546&amp;"|"&amp;$D1546,Empresas!$C$6:$CC$92,$G1546+6+1,0),0))))</f>
        <v>0</v>
      </c>
      <c r="AJ1546" s="147">
        <f>IF(AND($I1546="Si",S1546=1),1,IF(AND($I1546="Fisico",S1546=1),1,IF(AND(S1546=1,$I1546="Electronico"),2,IF(S1546=1,VLOOKUP($C1546&amp;"|"&amp;$B1546&amp;"|"&amp;$D1546,Empresas!$C$6:$CC$92,$G1546+6+1,0),0))))</f>
        <v>0</v>
      </c>
      <c r="AK1546" s="147">
        <f>IF(AND($I1546="Si",T1546=1),1,IF(AND($I1546="Fisico",T1546=1),1,IF(AND(T1546=1,$I1546="Electronico"),2,IF(T1546=1,VLOOKUP($C1546&amp;"|"&amp;$B1546&amp;"|"&amp;$D1546,Empresas!$C$6:$CC$92,$G1546+6+1,0),0))))</f>
        <v>0</v>
      </c>
      <c r="AL1546" s="147">
        <f>IF(AND($I1546="Si",U1546=1),1,IF(AND($I1546="Fisico",U1546=1),1,IF(AND(U1546=1,$I1546="Electronico"),2,IF(U1546=1,VLOOKUP($C1546&amp;"|"&amp;$B1546&amp;"|"&amp;$D1546,Empresas!$C$6:$CC$92,$G1546+6+1,0),0))))</f>
        <v>0</v>
      </c>
      <c r="AM1546" s="149">
        <f t="shared" si="254"/>
        <v>0</v>
      </c>
      <c r="AN1546" s="149">
        <f t="shared" si="255"/>
        <v>40</v>
      </c>
      <c r="AO1546" s="152">
        <f t="shared" si="256"/>
        <v>0</v>
      </c>
    </row>
    <row r="1547" spans="1:41" x14ac:dyDescent="0.25">
      <c r="A1547" s="137" t="str">
        <f>VLOOKUP(D1547,Empresas!$D$7:$F$91,3,0)</f>
        <v>Gerencia</v>
      </c>
      <c r="B1547" s="138" t="str">
        <f>VLOOKUP(D1547,Empresas!$D$7:$G$91,4,0)</f>
        <v>Yeleydi</v>
      </c>
      <c r="C1547" s="138" t="s">
        <v>544</v>
      </c>
      <c r="D1547" s="138" t="s">
        <v>280</v>
      </c>
      <c r="E1547" s="138" t="str">
        <f>VLOOKUP(D1547,Empresas!$D$7:$E$92,2,0)</f>
        <v>DOMDAY IMPORTACIONES E.I.R.L.</v>
      </c>
      <c r="F1547" s="138" t="s">
        <v>162</v>
      </c>
      <c r="G1547" s="139">
        <f t="shared" si="257"/>
        <v>19</v>
      </c>
      <c r="H1547" s="139" t="str">
        <f>VLOOKUP(D1547,Empresas!$D$6:$L$92,7,0)</f>
        <v>Semestral</v>
      </c>
      <c r="I1547" s="138" t="str">
        <f>VLOOKUP(VLOOKUP(D1547&amp;"|"&amp;B1547,Empresas!$I$7:$CB$92,G1547,0),Tablas!$A$3:$B$5,2,0)</f>
        <v>Registro y analisis</v>
      </c>
      <c r="J1547" s="78">
        <v>1</v>
      </c>
      <c r="K1547" s="78">
        <v>1</v>
      </c>
      <c r="L1547" s="78">
        <v>1</v>
      </c>
      <c r="M1547" s="78">
        <v>1</v>
      </c>
      <c r="N1547" s="78">
        <v>1</v>
      </c>
      <c r="O1547" s="78">
        <v>2</v>
      </c>
      <c r="P1547" s="78">
        <v>2</v>
      </c>
      <c r="Q1547" s="78">
        <v>2</v>
      </c>
      <c r="R1547" s="78"/>
      <c r="S1547" s="78"/>
      <c r="T1547" s="78"/>
      <c r="U1547" s="78"/>
      <c r="V1547" s="78" t="str">
        <f>VLOOKUP(D1547,Empresas!$D$7:$CF$91,81,0)</f>
        <v>D</v>
      </c>
      <c r="W1547" s="78" t="str">
        <f>VLOOKUP(D1547,Empresas!$D$7:$M$91,10,0)</f>
        <v>Mype</v>
      </c>
      <c r="X1547" s="69" t="str">
        <f t="shared" si="252"/>
        <v>SI</v>
      </c>
      <c r="Y1547" s="153" t="str">
        <f t="shared" si="253"/>
        <v>Si aplica</v>
      </c>
      <c r="Z1547" s="147">
        <f>IF(Y1547="No aplica",0,IF(I1547="no",0,IF(I1547="No aplica",0,IF(I1547="Si",1,IF(I1547="Fisico",1,IF(I1547="Electronico",2,VLOOKUP(C1547&amp;"|"&amp;B1547&amp;"|"&amp;D1547,Empresas!$C$6:$CC$92,G1547+6+1,0)))))))</f>
        <v>1</v>
      </c>
      <c r="AA1547" s="147">
        <f>IF(AND($I1547="Si",J1547=1),1,IF(AND($I1547="Fisico",J1547=1),1,IF(AND(J1547=1,$I1547="Electronico"),2,IF(J1547=1,VLOOKUP($C1547&amp;"|"&amp;$B1547&amp;"|"&amp;$D1547,Empresas!$C$6:$CC$92,$G1547+6+1,0),0))))</f>
        <v>1</v>
      </c>
      <c r="AB1547" s="147">
        <f>IF(AND($I1547="Si",K1547=1),1,IF(AND($I1547="Fisico",K1547=1),1,IF(AND(K1547=1,$I1547="Electronico"),2,IF(K1547=1,VLOOKUP($C1547&amp;"|"&amp;$B1547&amp;"|"&amp;$D1547,Empresas!$C$6:$CC$92,$G1547+6+1,0),0))))</f>
        <v>1</v>
      </c>
      <c r="AC1547" s="147">
        <f>IF(AND($I1547="Si",L1547=1),1,IF(AND($I1547="Fisico",L1547=1),1,IF(AND(L1547=1,$I1547="Electronico"),2,IF(L1547=1,VLOOKUP($C1547&amp;"|"&amp;$B1547&amp;"|"&amp;$D1547,Empresas!$C$6:$CC$92,$G1547+6+1,0),0))))</f>
        <v>1</v>
      </c>
      <c r="AD1547" s="147">
        <f>IF(AND($I1547="Si",M1547=1),1,IF(AND($I1547="Fisico",M1547=1),1,IF(AND(M1547=1,$I1547="Electronico"),2,IF(M1547=1,VLOOKUP($C1547&amp;"|"&amp;$B1547&amp;"|"&amp;$D1547,Empresas!$C$6:$CC$92,$G1547+6+1,0),0))))</f>
        <v>1</v>
      </c>
      <c r="AE1547" s="147">
        <f>IF(AND($I1547="Si",N1547=1),1,IF(AND($I1547="Fisico",N1547=1),1,IF(AND(N1547=1,$I1547="Electronico"),2,IF(N1547=1,VLOOKUP($C1547&amp;"|"&amp;$B1547&amp;"|"&amp;$D1547,Empresas!$C$6:$CC$92,$G1547+6+1,0),0))))</f>
        <v>1</v>
      </c>
      <c r="AF1547" s="147">
        <f>IF(AND($I1547="Si",O1547=1),1,IF(AND($I1547="Fisico",O1547=1),1,IF(AND(O1547=1,$I1547="Electronico"),2,IF(O1547=1,VLOOKUP($C1547&amp;"|"&amp;$B1547&amp;"|"&amp;$D1547,Empresas!$C$6:$CC$92,$G1547+6+1,0),0))))</f>
        <v>0</v>
      </c>
      <c r="AG1547" s="147">
        <f>IF(AND($I1547="Si",P1547=1),1,IF(AND($I1547="Fisico",P1547=1),1,IF(AND(P1547=1,$I1547="Electronico"),2,IF(P1547=1,VLOOKUP($C1547&amp;"|"&amp;$B1547&amp;"|"&amp;$D1547,Empresas!$C$6:$CC$92,$G1547+6+1,0),0))))</f>
        <v>0</v>
      </c>
      <c r="AH1547" s="147">
        <f>IF(AND($I1547="Si",Q1547=1),1,IF(AND($I1547="Fisico",Q1547=1),1,IF(AND(Q1547=1,$I1547="Electronico"),2,IF(Q1547=1,VLOOKUP($C1547&amp;"|"&amp;$B1547&amp;"|"&amp;$D1547,Empresas!$C$6:$CC$92,$G1547+6+1,0),0))))</f>
        <v>0</v>
      </c>
      <c r="AI1547" s="147">
        <f>IF(AND($I1547="Si",R1547=1),1,IF(AND($I1547="Fisico",R1547=1),1,IF(AND(R1547=1,$I1547="Electronico"),2,IF(R1547=1,VLOOKUP($C1547&amp;"|"&amp;$B1547&amp;"|"&amp;$D1547,Empresas!$C$6:$CC$92,$G1547+6+1,0),0))))</f>
        <v>0</v>
      </c>
      <c r="AJ1547" s="147">
        <f>IF(AND($I1547="Si",S1547=1),1,IF(AND($I1547="Fisico",S1547=1),1,IF(AND(S1547=1,$I1547="Electronico"),2,IF(S1547=1,VLOOKUP($C1547&amp;"|"&amp;$B1547&amp;"|"&amp;$D1547,Empresas!$C$6:$CC$92,$G1547+6+1,0),0))))</f>
        <v>0</v>
      </c>
      <c r="AK1547" s="147">
        <f>IF(AND($I1547="Si",T1547=1),1,IF(AND($I1547="Fisico",T1547=1),1,IF(AND(T1547=1,$I1547="Electronico"),2,IF(T1547=1,VLOOKUP($C1547&amp;"|"&amp;$B1547&amp;"|"&amp;$D1547,Empresas!$C$6:$CC$92,$G1547+6+1,0),0))))</f>
        <v>0</v>
      </c>
      <c r="AL1547" s="147">
        <f>IF(AND($I1547="Si",U1547=1),1,IF(AND($I1547="Fisico",U1547=1),1,IF(AND(U1547=1,$I1547="Electronico"),2,IF(U1547=1,VLOOKUP($C1547&amp;"|"&amp;$B1547&amp;"|"&amp;$D1547,Empresas!$C$6:$CC$92,$G1547+6+1,0),0))))</f>
        <v>0</v>
      </c>
      <c r="AM1547" s="149">
        <f t="shared" si="254"/>
        <v>5</v>
      </c>
      <c r="AN1547" s="149">
        <f t="shared" si="255"/>
        <v>8</v>
      </c>
      <c r="AO1547" s="152">
        <f t="shared" si="256"/>
        <v>0.625</v>
      </c>
    </row>
    <row r="1548" spans="1:41" x14ac:dyDescent="0.25">
      <c r="A1548" s="137" t="str">
        <f>VLOOKUP(D1548,Empresas!$D$7:$F$91,3,0)</f>
        <v>Gerencia</v>
      </c>
      <c r="B1548" s="138" t="str">
        <f>VLOOKUP(D1548,Empresas!$D$7:$G$91,4,0)</f>
        <v>Yeleydi</v>
      </c>
      <c r="C1548" s="138" t="s">
        <v>544</v>
      </c>
      <c r="D1548" s="138" t="s">
        <v>280</v>
      </c>
      <c r="E1548" s="138" t="str">
        <f>VLOOKUP(D1548,Empresas!$D$7:$E$92,2,0)</f>
        <v>DOMDAY IMPORTACIONES E.I.R.L.</v>
      </c>
      <c r="F1548" s="138" t="s">
        <v>163</v>
      </c>
      <c r="G1548" s="139">
        <f t="shared" si="257"/>
        <v>22</v>
      </c>
      <c r="H1548" s="139" t="str">
        <f>VLOOKUP(D1548,Empresas!$D$6:$L$92,7,0)</f>
        <v>Semestral</v>
      </c>
      <c r="I1548" s="138" t="str">
        <f>VLOOKUP(VLOOKUP(D1548&amp;"|"&amp;B1548,Empresas!$I$7:$CB$92,G1548,0),Tablas!$A$3:$B$5,2,0)</f>
        <v>Registro y analisis</v>
      </c>
      <c r="J1548" s="78">
        <v>1</v>
      </c>
      <c r="K1548" s="78">
        <v>1</v>
      </c>
      <c r="L1548" s="78">
        <v>1</v>
      </c>
      <c r="M1548" s="78">
        <v>1</v>
      </c>
      <c r="N1548" s="78">
        <v>1</v>
      </c>
      <c r="O1548" s="78">
        <v>1</v>
      </c>
      <c r="P1548" s="78">
        <v>1</v>
      </c>
      <c r="Q1548" s="78">
        <v>1</v>
      </c>
      <c r="R1548" s="78"/>
      <c r="S1548" s="78"/>
      <c r="T1548" s="78"/>
      <c r="U1548" s="78"/>
      <c r="V1548" s="78" t="str">
        <f>VLOOKUP(D1548,Empresas!$D$7:$CF$91,81,0)</f>
        <v>D</v>
      </c>
      <c r="W1548" s="78" t="str">
        <f>VLOOKUP(D1548,Empresas!$D$7:$M$91,10,0)</f>
        <v>Mype</v>
      </c>
      <c r="X1548" s="69" t="str">
        <f t="shared" si="252"/>
        <v>SI</v>
      </c>
      <c r="Y1548" s="153" t="str">
        <f t="shared" si="253"/>
        <v>Si aplica</v>
      </c>
      <c r="Z1548" s="147">
        <f>IF(Y1548="No aplica",0,IF(I1548="no",0,IF(I1548="No aplica",0,IF(I1548="Si",1,IF(I1548="Fisico",1,IF(I1548="Electronico",2,VLOOKUP(C1548&amp;"|"&amp;B1548&amp;"|"&amp;D1548,Empresas!$C$6:$CC$92,G1548+6+1,0)))))))</f>
        <v>2</v>
      </c>
      <c r="AA1548" s="147">
        <f>IF(AND($I1548="Si",J1548=1),1,IF(AND($I1548="Fisico",J1548=1),1,IF(AND(J1548=1,$I1548="Electronico"),2,IF(J1548=1,VLOOKUP($C1548&amp;"|"&amp;$B1548&amp;"|"&amp;$D1548,Empresas!$C$6:$CC$92,$G1548+6+1,0),0))))</f>
        <v>2</v>
      </c>
      <c r="AB1548" s="147">
        <f>IF(AND($I1548="Si",K1548=1),1,IF(AND($I1548="Fisico",K1548=1),1,IF(AND(K1548=1,$I1548="Electronico"),2,IF(K1548=1,VLOOKUP($C1548&amp;"|"&amp;$B1548&amp;"|"&amp;$D1548,Empresas!$C$6:$CC$92,$G1548+6+1,0),0))))</f>
        <v>2</v>
      </c>
      <c r="AC1548" s="147">
        <f>IF(AND($I1548="Si",L1548=1),1,IF(AND($I1548="Fisico",L1548=1),1,IF(AND(L1548=1,$I1548="Electronico"),2,IF(L1548=1,VLOOKUP($C1548&amp;"|"&amp;$B1548&amp;"|"&amp;$D1548,Empresas!$C$6:$CC$92,$G1548+6+1,0),0))))</f>
        <v>2</v>
      </c>
      <c r="AD1548" s="147">
        <f>IF(AND($I1548="Si",M1548=1),1,IF(AND($I1548="Fisico",M1548=1),1,IF(AND(M1548=1,$I1548="Electronico"),2,IF(M1548=1,VLOOKUP($C1548&amp;"|"&amp;$B1548&amp;"|"&amp;$D1548,Empresas!$C$6:$CC$92,$G1548+6+1,0),0))))</f>
        <v>2</v>
      </c>
      <c r="AE1548" s="147">
        <f>IF(AND($I1548="Si",N1548=1),1,IF(AND($I1548="Fisico",N1548=1),1,IF(AND(N1548=1,$I1548="Electronico"),2,IF(N1548=1,VLOOKUP($C1548&amp;"|"&amp;$B1548&amp;"|"&amp;$D1548,Empresas!$C$6:$CC$92,$G1548+6+1,0),0))))</f>
        <v>2</v>
      </c>
      <c r="AF1548" s="147">
        <f>IF(AND($I1548="Si",O1548=1),1,IF(AND($I1548="Fisico",O1548=1),1,IF(AND(O1548=1,$I1548="Electronico"),2,IF(O1548=1,VLOOKUP($C1548&amp;"|"&amp;$B1548&amp;"|"&amp;$D1548,Empresas!$C$6:$CC$92,$G1548+6+1,0),0))))</f>
        <v>2</v>
      </c>
      <c r="AG1548" s="147">
        <f>IF(AND($I1548="Si",P1548=1),1,IF(AND($I1548="Fisico",P1548=1),1,IF(AND(P1548=1,$I1548="Electronico"),2,IF(P1548=1,VLOOKUP($C1548&amp;"|"&amp;$B1548&amp;"|"&amp;$D1548,Empresas!$C$6:$CC$92,$G1548+6+1,0),0))))</f>
        <v>2</v>
      </c>
      <c r="AH1548" s="147">
        <f>IF(AND($I1548="Si",Q1548=1),1,IF(AND($I1548="Fisico",Q1548=1),1,IF(AND(Q1548=1,$I1548="Electronico"),2,IF(Q1548=1,VLOOKUP($C1548&amp;"|"&amp;$B1548&amp;"|"&amp;$D1548,Empresas!$C$6:$CC$92,$G1548+6+1,0),0))))</f>
        <v>2</v>
      </c>
      <c r="AI1548" s="147">
        <f>IF(AND($I1548="Si",R1548=1),1,IF(AND($I1548="Fisico",R1548=1),1,IF(AND(R1548=1,$I1548="Electronico"),2,IF(R1548=1,VLOOKUP($C1548&amp;"|"&amp;$B1548&amp;"|"&amp;$D1548,Empresas!$C$6:$CC$92,$G1548+6+1,0),0))))</f>
        <v>0</v>
      </c>
      <c r="AJ1548" s="147">
        <f>IF(AND($I1548="Si",S1548=1),1,IF(AND($I1548="Fisico",S1548=1),1,IF(AND(S1548=1,$I1548="Electronico"),2,IF(S1548=1,VLOOKUP($C1548&amp;"|"&amp;$B1548&amp;"|"&amp;$D1548,Empresas!$C$6:$CC$92,$G1548+6+1,0),0))))</f>
        <v>0</v>
      </c>
      <c r="AK1548" s="147">
        <f>IF(AND($I1548="Si",T1548=1),1,IF(AND($I1548="Fisico",T1548=1),1,IF(AND(T1548=1,$I1548="Electronico"),2,IF(T1548=1,VLOOKUP($C1548&amp;"|"&amp;$B1548&amp;"|"&amp;$D1548,Empresas!$C$6:$CC$92,$G1548+6+1,0),0))))</f>
        <v>0</v>
      </c>
      <c r="AL1548" s="147">
        <f>IF(AND($I1548="Si",U1548=1),1,IF(AND($I1548="Fisico",U1548=1),1,IF(AND(U1548=1,$I1548="Electronico"),2,IF(U1548=1,VLOOKUP($C1548&amp;"|"&amp;$B1548&amp;"|"&amp;$D1548,Empresas!$C$6:$CC$92,$G1548+6+1,0),0))))</f>
        <v>0</v>
      </c>
      <c r="AM1548" s="149">
        <f t="shared" si="254"/>
        <v>16</v>
      </c>
      <c r="AN1548" s="149">
        <f t="shared" si="255"/>
        <v>16</v>
      </c>
      <c r="AO1548" s="152">
        <f t="shared" si="256"/>
        <v>1</v>
      </c>
    </row>
    <row r="1549" spans="1:41" x14ac:dyDescent="0.25">
      <c r="A1549" s="137" t="str">
        <f>VLOOKUP(D1549,Empresas!$D$7:$F$91,3,0)</f>
        <v>Gerencia</v>
      </c>
      <c r="B1549" s="138" t="str">
        <f>VLOOKUP(D1549,Empresas!$D$7:$G$91,4,0)</f>
        <v>Yeleydi</v>
      </c>
      <c r="C1549" s="138" t="s">
        <v>544</v>
      </c>
      <c r="D1549" s="138" t="s">
        <v>280</v>
      </c>
      <c r="E1549" s="138" t="str">
        <f>VLOOKUP(D1549,Empresas!$D$7:$E$92,2,0)</f>
        <v>DOMDAY IMPORTACIONES E.I.R.L.</v>
      </c>
      <c r="F1549" s="138" t="s">
        <v>164</v>
      </c>
      <c r="G1549" s="139">
        <f t="shared" si="257"/>
        <v>25</v>
      </c>
      <c r="H1549" s="139" t="str">
        <f>VLOOKUP(D1549,Empresas!$D$6:$L$92,7,0)</f>
        <v>Semestral</v>
      </c>
      <c r="I1549" s="138" t="str">
        <f>VLOOKUP(VLOOKUP(D1549&amp;"|"&amp;B1549,Empresas!$I$7:$CB$92,G1549,0),Tablas!$A$3:$B$5,2,0)</f>
        <v>No aplica</v>
      </c>
      <c r="J1549" s="78"/>
      <c r="K1549" s="78"/>
      <c r="L1549" s="78"/>
      <c r="M1549" s="78"/>
      <c r="N1549" s="78"/>
      <c r="O1549" s="78"/>
      <c r="P1549" s="78"/>
      <c r="Q1549" s="78"/>
      <c r="R1549" s="78"/>
      <c r="S1549" s="78"/>
      <c r="T1549" s="78"/>
      <c r="U1549" s="78"/>
      <c r="V1549" s="78" t="str">
        <f>VLOOKUP(D1549,Empresas!$D$7:$CF$91,81,0)</f>
        <v>D</v>
      </c>
      <c r="W1549" s="78" t="str">
        <f>VLOOKUP(D1549,Empresas!$D$7:$M$91,10,0)</f>
        <v>Mype</v>
      </c>
      <c r="X1549" s="69" t="str">
        <f t="shared" si="252"/>
        <v>SI</v>
      </c>
      <c r="Y1549" s="153" t="str">
        <f t="shared" si="253"/>
        <v>No aplica</v>
      </c>
      <c r="Z1549" s="147">
        <f>IF(Y1549="No aplica",0,IF(I1549="no",0,IF(I1549="No aplica",0,IF(I1549="Si",1,IF(I1549="Fisico",1,IF(I1549="Electronico",2,VLOOKUP(C1549&amp;"|"&amp;B1549&amp;"|"&amp;D1549,Empresas!$C$6:$CC$92,G1549+6+1,0)))))))</f>
        <v>0</v>
      </c>
      <c r="AA1549" s="147">
        <f>IF(AND($I1549="Si",J1549=1),1,IF(AND($I1549="Fisico",J1549=1),1,IF(AND(J1549=1,$I1549="Electronico"),2,IF(J1549=1,VLOOKUP($C1549&amp;"|"&amp;$B1549&amp;"|"&amp;$D1549,Empresas!$C$6:$CC$92,$G1549+6+1,0),0))))</f>
        <v>0</v>
      </c>
      <c r="AB1549" s="147">
        <f>IF(AND($I1549="Si",K1549=1),1,IF(AND($I1549="Fisico",K1549=1),1,IF(AND(K1549=1,$I1549="Electronico"),2,IF(K1549=1,VLOOKUP($C1549&amp;"|"&amp;$B1549&amp;"|"&amp;$D1549,Empresas!$C$6:$CC$92,$G1549+6+1,0),0))))</f>
        <v>0</v>
      </c>
      <c r="AC1549" s="147">
        <f>IF(AND($I1549="Si",L1549=1),1,IF(AND($I1549="Fisico",L1549=1),1,IF(AND(L1549=1,$I1549="Electronico"),2,IF(L1549=1,VLOOKUP($C1549&amp;"|"&amp;$B1549&amp;"|"&amp;$D1549,Empresas!$C$6:$CC$92,$G1549+6+1,0),0))))</f>
        <v>0</v>
      </c>
      <c r="AD1549" s="147">
        <f>IF(AND($I1549="Si",M1549=1),1,IF(AND($I1549="Fisico",M1549=1),1,IF(AND(M1549=1,$I1549="Electronico"),2,IF(M1549=1,VLOOKUP($C1549&amp;"|"&amp;$B1549&amp;"|"&amp;$D1549,Empresas!$C$6:$CC$92,$G1549+6+1,0),0))))</f>
        <v>0</v>
      </c>
      <c r="AE1549" s="147">
        <f>IF(AND($I1549="Si",N1549=1),1,IF(AND($I1549="Fisico",N1549=1),1,IF(AND(N1549=1,$I1549="Electronico"),2,IF(N1549=1,VLOOKUP($C1549&amp;"|"&amp;$B1549&amp;"|"&amp;$D1549,Empresas!$C$6:$CC$92,$G1549+6+1,0),0))))</f>
        <v>0</v>
      </c>
      <c r="AF1549" s="147">
        <f>IF(AND($I1549="Si",O1549=1),1,IF(AND($I1549="Fisico",O1549=1),1,IF(AND(O1549=1,$I1549="Electronico"),2,IF(O1549=1,VLOOKUP($C1549&amp;"|"&amp;$B1549&amp;"|"&amp;$D1549,Empresas!$C$6:$CC$92,$G1549+6+1,0),0))))</f>
        <v>0</v>
      </c>
      <c r="AG1549" s="147">
        <f>IF(AND($I1549="Si",P1549=1),1,IF(AND($I1549="Fisico",P1549=1),1,IF(AND(P1549=1,$I1549="Electronico"),2,IF(P1549=1,VLOOKUP($C1549&amp;"|"&amp;$B1549&amp;"|"&amp;$D1549,Empresas!$C$6:$CC$92,$G1549+6+1,0),0))))</f>
        <v>0</v>
      </c>
      <c r="AH1549" s="147">
        <f>IF(AND($I1549="Si",Q1549=1),1,IF(AND($I1549="Fisico",Q1549=1),1,IF(AND(Q1549=1,$I1549="Electronico"),2,IF(Q1549=1,VLOOKUP($C1549&amp;"|"&amp;$B1549&amp;"|"&amp;$D1549,Empresas!$C$6:$CC$92,$G1549+6+1,0),0))))</f>
        <v>0</v>
      </c>
      <c r="AI1549" s="147">
        <f>IF(AND($I1549="Si",R1549=1),1,IF(AND($I1549="Fisico",R1549=1),1,IF(AND(R1549=1,$I1549="Electronico"),2,IF(R1549=1,VLOOKUP($C1549&amp;"|"&amp;$B1549&amp;"|"&amp;$D1549,Empresas!$C$6:$CC$92,$G1549+6+1,0),0))))</f>
        <v>0</v>
      </c>
      <c r="AJ1549" s="147">
        <f>IF(AND($I1549="Si",S1549=1),1,IF(AND($I1549="Fisico",S1549=1),1,IF(AND(S1549=1,$I1549="Electronico"),2,IF(S1549=1,VLOOKUP($C1549&amp;"|"&amp;$B1549&amp;"|"&amp;$D1549,Empresas!$C$6:$CC$92,$G1549+6+1,0),0))))</f>
        <v>0</v>
      </c>
      <c r="AK1549" s="147">
        <f>IF(AND($I1549="Si",T1549=1),1,IF(AND($I1549="Fisico",T1549=1),1,IF(AND(T1549=1,$I1549="Electronico"),2,IF(T1549=1,VLOOKUP($C1549&amp;"|"&amp;$B1549&amp;"|"&amp;$D1549,Empresas!$C$6:$CC$92,$G1549+6+1,0),0))))</f>
        <v>0</v>
      </c>
      <c r="AL1549" s="147">
        <f>IF(AND($I1549="Si",U1549=1),1,IF(AND($I1549="Fisico",U1549=1),1,IF(AND(U1549=1,$I1549="Electronico"),2,IF(U1549=1,VLOOKUP($C1549&amp;"|"&amp;$B1549&amp;"|"&amp;$D1549,Empresas!$C$6:$CC$92,$G1549+6+1,0),0))))</f>
        <v>0</v>
      </c>
      <c r="AM1549" s="149">
        <f t="shared" si="254"/>
        <v>0</v>
      </c>
      <c r="AN1549" s="149">
        <f t="shared" si="255"/>
        <v>0</v>
      </c>
      <c r="AO1549" s="152">
        <f t="shared" si="256"/>
        <v>0</v>
      </c>
    </row>
    <row r="1550" spans="1:41" x14ac:dyDescent="0.25">
      <c r="A1550" s="137" t="str">
        <f>VLOOKUP(D1550,Empresas!$D$7:$F$91,3,0)</f>
        <v>Gerencia</v>
      </c>
      <c r="B1550" s="138" t="str">
        <f>VLOOKUP(D1550,Empresas!$D$7:$G$91,4,0)</f>
        <v>Yeleydi</v>
      </c>
      <c r="C1550" s="138" t="s">
        <v>544</v>
      </c>
      <c r="D1550" s="138" t="s">
        <v>280</v>
      </c>
      <c r="E1550" s="138" t="str">
        <f>VLOOKUP(D1550,Empresas!$D$7:$E$92,2,0)</f>
        <v>DOMDAY IMPORTACIONES E.I.R.L.</v>
      </c>
      <c r="F1550" s="138" t="s">
        <v>165</v>
      </c>
      <c r="G1550" s="139">
        <f t="shared" si="257"/>
        <v>28</v>
      </c>
      <c r="H1550" s="139" t="str">
        <f>VLOOKUP(D1550,Empresas!$D$6:$L$92,7,0)</f>
        <v>Semestral</v>
      </c>
      <c r="I1550" s="138" t="str">
        <f>VLOOKUP(VLOOKUP(D1550&amp;"|"&amp;B1550,Empresas!$I$7:$CB$92,G1550,0),Tablas!$A$3:$B$5,2,0)</f>
        <v>Registro y analisis</v>
      </c>
      <c r="J1550" s="78">
        <v>1</v>
      </c>
      <c r="K1550" s="78">
        <v>1</v>
      </c>
      <c r="L1550" s="78">
        <v>1</v>
      </c>
      <c r="M1550" s="78">
        <v>1</v>
      </c>
      <c r="N1550" s="78">
        <v>1</v>
      </c>
      <c r="O1550" s="78">
        <v>2</v>
      </c>
      <c r="P1550" s="78">
        <v>2</v>
      </c>
      <c r="Q1550" s="78">
        <v>2</v>
      </c>
      <c r="R1550" s="78"/>
      <c r="S1550" s="78"/>
      <c r="T1550" s="78"/>
      <c r="U1550" s="78"/>
      <c r="V1550" s="78" t="str">
        <f>VLOOKUP(D1550,Empresas!$D$7:$CF$91,81,0)</f>
        <v>D</v>
      </c>
      <c r="W1550" s="78" t="str">
        <f>VLOOKUP(D1550,Empresas!$D$7:$M$91,10,0)</f>
        <v>Mype</v>
      </c>
      <c r="X1550" s="69" t="str">
        <f t="shared" si="252"/>
        <v>SI</v>
      </c>
      <c r="Y1550" s="153" t="str">
        <f t="shared" si="253"/>
        <v>Si aplica</v>
      </c>
      <c r="Z1550" s="147">
        <f>IF(Y1550="No aplica",0,IF(I1550="no",0,IF(I1550="No aplica",0,IF(I1550="Si",1,IF(I1550="Fisico",1,IF(I1550="Electronico",2,VLOOKUP(C1550&amp;"|"&amp;B1550&amp;"|"&amp;D1550,Empresas!$C$6:$CC$92,G1550+6+1,0)))))))</f>
        <v>1</v>
      </c>
      <c r="AA1550" s="147">
        <f>IF(AND($I1550="Si",J1550=1),1,IF(AND($I1550="Fisico",J1550=1),1,IF(AND(J1550=1,$I1550="Electronico"),2,IF(J1550=1,VLOOKUP($C1550&amp;"|"&amp;$B1550&amp;"|"&amp;$D1550,Empresas!$C$6:$CC$92,$G1550+6+1,0),0))))</f>
        <v>1</v>
      </c>
      <c r="AB1550" s="147">
        <f>IF(AND($I1550="Si",K1550=1),1,IF(AND($I1550="Fisico",K1550=1),1,IF(AND(K1550=1,$I1550="Electronico"),2,IF(K1550=1,VLOOKUP($C1550&amp;"|"&amp;$B1550&amp;"|"&amp;$D1550,Empresas!$C$6:$CC$92,$G1550+6+1,0),0))))</f>
        <v>1</v>
      </c>
      <c r="AC1550" s="147">
        <f>IF(AND($I1550="Si",L1550=1),1,IF(AND($I1550="Fisico",L1550=1),1,IF(AND(L1550=1,$I1550="Electronico"),2,IF(L1550=1,VLOOKUP($C1550&amp;"|"&amp;$B1550&amp;"|"&amp;$D1550,Empresas!$C$6:$CC$92,$G1550+6+1,0),0))))</f>
        <v>1</v>
      </c>
      <c r="AD1550" s="147">
        <f>IF(AND($I1550="Si",M1550=1),1,IF(AND($I1550="Fisico",M1550=1),1,IF(AND(M1550=1,$I1550="Electronico"),2,IF(M1550=1,VLOOKUP($C1550&amp;"|"&amp;$B1550&amp;"|"&amp;$D1550,Empresas!$C$6:$CC$92,$G1550+6+1,0),0))))</f>
        <v>1</v>
      </c>
      <c r="AE1550" s="147">
        <f>IF(AND($I1550="Si",N1550=1),1,IF(AND($I1550="Fisico",N1550=1),1,IF(AND(N1550=1,$I1550="Electronico"),2,IF(N1550=1,VLOOKUP($C1550&amp;"|"&amp;$B1550&amp;"|"&amp;$D1550,Empresas!$C$6:$CC$92,$G1550+6+1,0),0))))</f>
        <v>1</v>
      </c>
      <c r="AF1550" s="147">
        <f>IF(AND($I1550="Si",O1550=1),1,IF(AND($I1550="Fisico",O1550=1),1,IF(AND(O1550=1,$I1550="Electronico"),2,IF(O1550=1,VLOOKUP($C1550&amp;"|"&amp;$B1550&amp;"|"&amp;$D1550,Empresas!$C$6:$CC$92,$G1550+6+1,0),0))))</f>
        <v>0</v>
      </c>
      <c r="AG1550" s="147">
        <f>IF(AND($I1550="Si",P1550=1),1,IF(AND($I1550="Fisico",P1550=1),1,IF(AND(P1550=1,$I1550="Electronico"),2,IF(P1550=1,VLOOKUP($C1550&amp;"|"&amp;$B1550&amp;"|"&amp;$D1550,Empresas!$C$6:$CC$92,$G1550+6+1,0),0))))</f>
        <v>0</v>
      </c>
      <c r="AH1550" s="147">
        <f>IF(AND($I1550="Si",Q1550=1),1,IF(AND($I1550="Fisico",Q1550=1),1,IF(AND(Q1550=1,$I1550="Electronico"),2,IF(Q1550=1,VLOOKUP($C1550&amp;"|"&amp;$B1550&amp;"|"&amp;$D1550,Empresas!$C$6:$CC$92,$G1550+6+1,0),0))))</f>
        <v>0</v>
      </c>
      <c r="AI1550" s="147">
        <f>IF(AND($I1550="Si",R1550=1),1,IF(AND($I1550="Fisico",R1550=1),1,IF(AND(R1550=1,$I1550="Electronico"),2,IF(R1550=1,VLOOKUP($C1550&amp;"|"&amp;$B1550&amp;"|"&amp;$D1550,Empresas!$C$6:$CC$92,$G1550+6+1,0),0))))</f>
        <v>0</v>
      </c>
      <c r="AJ1550" s="147">
        <f>IF(AND($I1550="Si",S1550=1),1,IF(AND($I1550="Fisico",S1550=1),1,IF(AND(S1550=1,$I1550="Electronico"),2,IF(S1550=1,VLOOKUP($C1550&amp;"|"&amp;$B1550&amp;"|"&amp;$D1550,Empresas!$C$6:$CC$92,$G1550+6+1,0),0))))</f>
        <v>0</v>
      </c>
      <c r="AK1550" s="147">
        <f>IF(AND($I1550="Si",T1550=1),1,IF(AND($I1550="Fisico",T1550=1),1,IF(AND(T1550=1,$I1550="Electronico"),2,IF(T1550=1,VLOOKUP($C1550&amp;"|"&amp;$B1550&amp;"|"&amp;$D1550,Empresas!$C$6:$CC$92,$G1550+6+1,0),0))))</f>
        <v>0</v>
      </c>
      <c r="AL1550" s="147">
        <f>IF(AND($I1550="Si",U1550=1),1,IF(AND($I1550="Fisico",U1550=1),1,IF(AND(U1550=1,$I1550="Electronico"),2,IF(U1550=1,VLOOKUP($C1550&amp;"|"&amp;$B1550&amp;"|"&amp;$D1550,Empresas!$C$6:$CC$92,$G1550+6+1,0),0))))</f>
        <v>0</v>
      </c>
      <c r="AM1550" s="149">
        <f t="shared" si="254"/>
        <v>5</v>
      </c>
      <c r="AN1550" s="149">
        <f t="shared" si="255"/>
        <v>8</v>
      </c>
      <c r="AO1550" s="152">
        <f t="shared" si="256"/>
        <v>0.625</v>
      </c>
    </row>
    <row r="1551" spans="1:41" x14ac:dyDescent="0.25">
      <c r="A1551" s="137" t="str">
        <f>VLOOKUP(D1551,Empresas!$D$7:$F$91,3,0)</f>
        <v>Gerencia</v>
      </c>
      <c r="B1551" s="138" t="str">
        <f>VLOOKUP(D1551,Empresas!$D$7:$G$91,4,0)</f>
        <v>Yeleydi</v>
      </c>
      <c r="C1551" s="138" t="s">
        <v>544</v>
      </c>
      <c r="D1551" s="138" t="s">
        <v>280</v>
      </c>
      <c r="E1551" s="138" t="str">
        <f>VLOOKUP(D1551,Empresas!$D$7:$E$92,2,0)</f>
        <v>DOMDAY IMPORTACIONES E.I.R.L.</v>
      </c>
      <c r="F1551" s="138" t="s">
        <v>166</v>
      </c>
      <c r="G1551" s="139">
        <f t="shared" si="257"/>
        <v>31</v>
      </c>
      <c r="H1551" s="139" t="str">
        <f>VLOOKUP(D1551,Empresas!$D$6:$L$92,7,0)</f>
        <v>Semestral</v>
      </c>
      <c r="I1551" s="138" t="str">
        <f>VLOOKUP(VLOOKUP(D1551&amp;"|"&amp;B1551,Empresas!$I$7:$CB$92,G1551,0),Tablas!$A$3:$B$5,2,0)</f>
        <v>No aplica</v>
      </c>
      <c r="J1551" s="78"/>
      <c r="K1551" s="78"/>
      <c r="L1551" s="78"/>
      <c r="M1551" s="78"/>
      <c r="N1551" s="78"/>
      <c r="O1551" s="78"/>
      <c r="P1551" s="78"/>
      <c r="Q1551" s="78"/>
      <c r="R1551" s="78"/>
      <c r="S1551" s="78"/>
      <c r="T1551" s="78"/>
      <c r="U1551" s="78"/>
      <c r="V1551" s="78" t="str">
        <f>VLOOKUP(D1551,Empresas!$D$7:$CF$91,81,0)</f>
        <v>D</v>
      </c>
      <c r="W1551" s="78" t="str">
        <f>VLOOKUP(D1551,Empresas!$D$7:$M$91,10,0)</f>
        <v>Mype</v>
      </c>
      <c r="X1551" s="69" t="str">
        <f t="shared" si="252"/>
        <v>SI</v>
      </c>
      <c r="Y1551" s="153" t="str">
        <f t="shared" si="253"/>
        <v>No aplica</v>
      </c>
      <c r="Z1551" s="147">
        <f>IF(Y1551="No aplica",0,IF(I1551="no",0,IF(I1551="No aplica",0,IF(I1551="Si",1,IF(I1551="Fisico",1,IF(I1551="Electronico",2,VLOOKUP(C1551&amp;"|"&amp;B1551&amp;"|"&amp;D1551,Empresas!$C$6:$CC$92,G1551+6+1,0)))))))</f>
        <v>0</v>
      </c>
      <c r="AA1551" s="147">
        <f>IF(AND($I1551="Si",J1551=1),1,IF(AND($I1551="Fisico",J1551=1),1,IF(AND(J1551=1,$I1551="Electronico"),2,IF(J1551=1,VLOOKUP($C1551&amp;"|"&amp;$B1551&amp;"|"&amp;$D1551,Empresas!$C$6:$CC$92,$G1551+6+1,0),0))))</f>
        <v>0</v>
      </c>
      <c r="AB1551" s="147">
        <f>IF(AND($I1551="Si",K1551=1),1,IF(AND($I1551="Fisico",K1551=1),1,IF(AND(K1551=1,$I1551="Electronico"),2,IF(K1551=1,VLOOKUP($C1551&amp;"|"&amp;$B1551&amp;"|"&amp;$D1551,Empresas!$C$6:$CC$92,$G1551+6+1,0),0))))</f>
        <v>0</v>
      </c>
      <c r="AC1551" s="147">
        <f>IF(AND($I1551="Si",L1551=1),1,IF(AND($I1551="Fisico",L1551=1),1,IF(AND(L1551=1,$I1551="Electronico"),2,IF(L1551=1,VLOOKUP($C1551&amp;"|"&amp;$B1551&amp;"|"&amp;$D1551,Empresas!$C$6:$CC$92,$G1551+6+1,0),0))))</f>
        <v>0</v>
      </c>
      <c r="AD1551" s="147">
        <f>IF(AND($I1551="Si",M1551=1),1,IF(AND($I1551="Fisico",M1551=1),1,IF(AND(M1551=1,$I1551="Electronico"),2,IF(M1551=1,VLOOKUP($C1551&amp;"|"&amp;$B1551&amp;"|"&amp;$D1551,Empresas!$C$6:$CC$92,$G1551+6+1,0),0))))</f>
        <v>0</v>
      </c>
      <c r="AE1551" s="147">
        <f>IF(AND($I1551="Si",N1551=1),1,IF(AND($I1551="Fisico",N1551=1),1,IF(AND(N1551=1,$I1551="Electronico"),2,IF(N1551=1,VLOOKUP($C1551&amp;"|"&amp;$B1551&amp;"|"&amp;$D1551,Empresas!$C$6:$CC$92,$G1551+6+1,0),0))))</f>
        <v>0</v>
      </c>
      <c r="AF1551" s="147">
        <f>IF(AND($I1551="Si",O1551=1),1,IF(AND($I1551="Fisico",O1551=1),1,IF(AND(O1551=1,$I1551="Electronico"),2,IF(O1551=1,VLOOKUP($C1551&amp;"|"&amp;$B1551&amp;"|"&amp;$D1551,Empresas!$C$6:$CC$92,$G1551+6+1,0),0))))</f>
        <v>0</v>
      </c>
      <c r="AG1551" s="147">
        <f>IF(AND($I1551="Si",P1551=1),1,IF(AND($I1551="Fisico",P1551=1),1,IF(AND(P1551=1,$I1551="Electronico"),2,IF(P1551=1,VLOOKUP($C1551&amp;"|"&amp;$B1551&amp;"|"&amp;$D1551,Empresas!$C$6:$CC$92,$G1551+6+1,0),0))))</f>
        <v>0</v>
      </c>
      <c r="AH1551" s="147">
        <f>IF(AND($I1551="Si",Q1551=1),1,IF(AND($I1551="Fisico",Q1551=1),1,IF(AND(Q1551=1,$I1551="Electronico"),2,IF(Q1551=1,VLOOKUP($C1551&amp;"|"&amp;$B1551&amp;"|"&amp;$D1551,Empresas!$C$6:$CC$92,$G1551+6+1,0),0))))</f>
        <v>0</v>
      </c>
      <c r="AI1551" s="147">
        <f>IF(AND($I1551="Si",R1551=1),1,IF(AND($I1551="Fisico",R1551=1),1,IF(AND(R1551=1,$I1551="Electronico"),2,IF(R1551=1,VLOOKUP($C1551&amp;"|"&amp;$B1551&amp;"|"&amp;$D1551,Empresas!$C$6:$CC$92,$G1551+6+1,0),0))))</f>
        <v>0</v>
      </c>
      <c r="AJ1551" s="147">
        <f>IF(AND($I1551="Si",S1551=1),1,IF(AND($I1551="Fisico",S1551=1),1,IF(AND(S1551=1,$I1551="Electronico"),2,IF(S1551=1,VLOOKUP($C1551&amp;"|"&amp;$B1551&amp;"|"&amp;$D1551,Empresas!$C$6:$CC$92,$G1551+6+1,0),0))))</f>
        <v>0</v>
      </c>
      <c r="AK1551" s="147">
        <f>IF(AND($I1551="Si",T1551=1),1,IF(AND($I1551="Fisico",T1551=1),1,IF(AND(T1551=1,$I1551="Electronico"),2,IF(T1551=1,VLOOKUP($C1551&amp;"|"&amp;$B1551&amp;"|"&amp;$D1551,Empresas!$C$6:$CC$92,$G1551+6+1,0),0))))</f>
        <v>0</v>
      </c>
      <c r="AL1551" s="147">
        <f>IF(AND($I1551="Si",U1551=1),1,IF(AND($I1551="Fisico",U1551=1),1,IF(AND(U1551=1,$I1551="Electronico"),2,IF(U1551=1,VLOOKUP($C1551&amp;"|"&amp;$B1551&amp;"|"&amp;$D1551,Empresas!$C$6:$CC$92,$G1551+6+1,0),0))))</f>
        <v>0</v>
      </c>
      <c r="AM1551" s="149">
        <f t="shared" si="254"/>
        <v>0</v>
      </c>
      <c r="AN1551" s="149">
        <f t="shared" si="255"/>
        <v>0</v>
      </c>
      <c r="AO1551" s="152">
        <f t="shared" si="256"/>
        <v>0</v>
      </c>
    </row>
    <row r="1552" spans="1:41" x14ac:dyDescent="0.25">
      <c r="A1552" s="137" t="str">
        <f>VLOOKUP(D1552,Empresas!$D$7:$F$91,3,0)</f>
        <v>Gerencia</v>
      </c>
      <c r="B1552" s="138" t="str">
        <f>VLOOKUP(D1552,Empresas!$D$7:$G$91,4,0)</f>
        <v>Yeleydi</v>
      </c>
      <c r="C1552" s="138" t="s">
        <v>544</v>
      </c>
      <c r="D1552" s="138" t="s">
        <v>280</v>
      </c>
      <c r="E1552" s="138" t="str">
        <f>VLOOKUP(D1552,Empresas!$D$7:$E$92,2,0)</f>
        <v>DOMDAY IMPORTACIONES E.I.R.L.</v>
      </c>
      <c r="F1552" s="138" t="s">
        <v>167</v>
      </c>
      <c r="G1552" s="139">
        <f t="shared" si="257"/>
        <v>34</v>
      </c>
      <c r="H1552" s="139" t="str">
        <f>VLOOKUP(D1552,Empresas!$D$6:$L$92,7,0)</f>
        <v>Semestral</v>
      </c>
      <c r="I1552" s="138" t="str">
        <f>VLOOKUP(VLOOKUP(D1552&amp;"|"&amp;B1552,Empresas!$I$7:$CB$92,G1552,0),Tablas!$A$3:$B$5,2,0)</f>
        <v>No aplica</v>
      </c>
      <c r="J1552" s="78"/>
      <c r="K1552" s="78"/>
      <c r="L1552" s="78"/>
      <c r="M1552" s="78"/>
      <c r="N1552" s="78"/>
      <c r="O1552" s="78"/>
      <c r="P1552" s="78"/>
      <c r="Q1552" s="78"/>
      <c r="R1552" s="78"/>
      <c r="S1552" s="78"/>
      <c r="T1552" s="78"/>
      <c r="U1552" s="78"/>
      <c r="V1552" s="78" t="str">
        <f>VLOOKUP(D1552,Empresas!$D$7:$CF$91,81,0)</f>
        <v>D</v>
      </c>
      <c r="W1552" s="78" t="str">
        <f>VLOOKUP(D1552,Empresas!$D$7:$M$91,10,0)</f>
        <v>Mype</v>
      </c>
      <c r="X1552" s="69" t="str">
        <f t="shared" si="252"/>
        <v>SI</v>
      </c>
      <c r="Y1552" s="153" t="str">
        <f t="shared" si="253"/>
        <v>No aplica</v>
      </c>
      <c r="Z1552" s="147">
        <f>IF(Y1552="No aplica",0,IF(I1552="no",0,IF(I1552="No aplica",0,IF(I1552="Si",1,IF(I1552="Fisico",1,IF(I1552="Electronico",2,VLOOKUP(C1552&amp;"|"&amp;B1552&amp;"|"&amp;D1552,Empresas!$C$6:$CC$92,G1552+6+1,0)))))))</f>
        <v>0</v>
      </c>
      <c r="AA1552" s="147">
        <f>IF(AND($I1552="Si",J1552=1),1,IF(AND($I1552="Fisico",J1552=1),1,IF(AND(J1552=1,$I1552="Electronico"),2,IF(J1552=1,VLOOKUP($C1552&amp;"|"&amp;$B1552&amp;"|"&amp;$D1552,Empresas!$C$6:$CC$92,$G1552+6+1,0),0))))</f>
        <v>0</v>
      </c>
      <c r="AB1552" s="147">
        <f>IF(AND($I1552="Si",K1552=1),1,IF(AND($I1552="Fisico",K1552=1),1,IF(AND(K1552=1,$I1552="Electronico"),2,IF(K1552=1,VLOOKUP($C1552&amp;"|"&amp;$B1552&amp;"|"&amp;$D1552,Empresas!$C$6:$CC$92,$G1552+6+1,0),0))))</f>
        <v>0</v>
      </c>
      <c r="AC1552" s="147">
        <f>IF(AND($I1552="Si",L1552=1),1,IF(AND($I1552="Fisico",L1552=1),1,IF(AND(L1552=1,$I1552="Electronico"),2,IF(L1552=1,VLOOKUP($C1552&amp;"|"&amp;$B1552&amp;"|"&amp;$D1552,Empresas!$C$6:$CC$92,$G1552+6+1,0),0))))</f>
        <v>0</v>
      </c>
      <c r="AD1552" s="147">
        <f>IF(AND($I1552="Si",M1552=1),1,IF(AND($I1552="Fisico",M1552=1),1,IF(AND(M1552=1,$I1552="Electronico"),2,IF(M1552=1,VLOOKUP($C1552&amp;"|"&amp;$B1552&amp;"|"&amp;$D1552,Empresas!$C$6:$CC$92,$G1552+6+1,0),0))))</f>
        <v>0</v>
      </c>
      <c r="AE1552" s="147">
        <f>IF(AND($I1552="Si",N1552=1),1,IF(AND($I1552="Fisico",N1552=1),1,IF(AND(N1552=1,$I1552="Electronico"),2,IF(N1552=1,VLOOKUP($C1552&amp;"|"&amp;$B1552&amp;"|"&amp;$D1552,Empresas!$C$6:$CC$92,$G1552+6+1,0),0))))</f>
        <v>0</v>
      </c>
      <c r="AF1552" s="147">
        <f>IF(AND($I1552="Si",O1552=1),1,IF(AND($I1552="Fisico",O1552=1),1,IF(AND(O1552=1,$I1552="Electronico"),2,IF(O1552=1,VLOOKUP($C1552&amp;"|"&amp;$B1552&amp;"|"&amp;$D1552,Empresas!$C$6:$CC$92,$G1552+6+1,0),0))))</f>
        <v>0</v>
      </c>
      <c r="AG1552" s="147">
        <f>IF(AND($I1552="Si",P1552=1),1,IF(AND($I1552="Fisico",P1552=1),1,IF(AND(P1552=1,$I1552="Electronico"),2,IF(P1552=1,VLOOKUP($C1552&amp;"|"&amp;$B1552&amp;"|"&amp;$D1552,Empresas!$C$6:$CC$92,$G1552+6+1,0),0))))</f>
        <v>0</v>
      </c>
      <c r="AH1552" s="147">
        <f>IF(AND($I1552="Si",Q1552=1),1,IF(AND($I1552="Fisico",Q1552=1),1,IF(AND(Q1552=1,$I1552="Electronico"),2,IF(Q1552=1,VLOOKUP($C1552&amp;"|"&amp;$B1552&amp;"|"&amp;$D1552,Empresas!$C$6:$CC$92,$G1552+6+1,0),0))))</f>
        <v>0</v>
      </c>
      <c r="AI1552" s="147">
        <f>IF(AND($I1552="Si",R1552=1),1,IF(AND($I1552="Fisico",R1552=1),1,IF(AND(R1552=1,$I1552="Electronico"),2,IF(R1552=1,VLOOKUP($C1552&amp;"|"&amp;$B1552&amp;"|"&amp;$D1552,Empresas!$C$6:$CC$92,$G1552+6+1,0),0))))</f>
        <v>0</v>
      </c>
      <c r="AJ1552" s="147">
        <f>IF(AND($I1552="Si",S1552=1),1,IF(AND($I1552="Fisico",S1552=1),1,IF(AND(S1552=1,$I1552="Electronico"),2,IF(S1552=1,VLOOKUP($C1552&amp;"|"&amp;$B1552&amp;"|"&amp;$D1552,Empresas!$C$6:$CC$92,$G1552+6+1,0),0))))</f>
        <v>0</v>
      </c>
      <c r="AK1552" s="147">
        <f>IF(AND($I1552="Si",T1552=1),1,IF(AND($I1552="Fisico",T1552=1),1,IF(AND(T1552=1,$I1552="Electronico"),2,IF(T1552=1,VLOOKUP($C1552&amp;"|"&amp;$B1552&amp;"|"&amp;$D1552,Empresas!$C$6:$CC$92,$G1552+6+1,0),0))))</f>
        <v>0</v>
      </c>
      <c r="AL1552" s="147">
        <f>IF(AND($I1552="Si",U1552=1),1,IF(AND($I1552="Fisico",U1552=1),1,IF(AND(U1552=1,$I1552="Electronico"),2,IF(U1552=1,VLOOKUP($C1552&amp;"|"&amp;$B1552&amp;"|"&amp;$D1552,Empresas!$C$6:$CC$92,$G1552+6+1,0),0))))</f>
        <v>0</v>
      </c>
      <c r="AM1552" s="149">
        <f t="shared" si="254"/>
        <v>0</v>
      </c>
      <c r="AN1552" s="149">
        <f t="shared" si="255"/>
        <v>0</v>
      </c>
      <c r="AO1552" s="152">
        <f t="shared" si="256"/>
        <v>0</v>
      </c>
    </row>
    <row r="1553" spans="1:41" x14ac:dyDescent="0.25">
      <c r="A1553" s="137" t="str">
        <f>VLOOKUP(D1553,Empresas!$D$7:$F$91,3,0)</f>
        <v>Gerencia</v>
      </c>
      <c r="B1553" s="138" t="str">
        <f>VLOOKUP(D1553,Empresas!$D$7:$G$91,4,0)</f>
        <v>Yeleydi</v>
      </c>
      <c r="C1553" s="138" t="s">
        <v>544</v>
      </c>
      <c r="D1553" s="138" t="s">
        <v>280</v>
      </c>
      <c r="E1553" s="138" t="str">
        <f>VLOOKUP(D1553,Empresas!$D$7:$E$92,2,0)</f>
        <v>DOMDAY IMPORTACIONES E.I.R.L.</v>
      </c>
      <c r="F1553" s="138" t="s">
        <v>168</v>
      </c>
      <c r="G1553" s="139">
        <f t="shared" si="257"/>
        <v>37</v>
      </c>
      <c r="H1553" s="139" t="str">
        <f>VLOOKUP(D1553,Empresas!$D$6:$L$92,7,0)</f>
        <v>Semestral</v>
      </c>
      <c r="I1553" s="138" t="str">
        <f>VLOOKUP(VLOOKUP(D1553&amp;"|"&amp;B1553,Empresas!$I$7:$CB$92,G1553,0),Tablas!$A$3:$B$5,2,0)</f>
        <v>Solo analisis</v>
      </c>
      <c r="J1553" s="78">
        <v>1</v>
      </c>
      <c r="K1553" s="78">
        <v>1</v>
      </c>
      <c r="L1553" s="78">
        <v>1</v>
      </c>
      <c r="M1553" s="78">
        <v>1</v>
      </c>
      <c r="N1553" s="78">
        <v>1</v>
      </c>
      <c r="O1553" s="78">
        <v>2</v>
      </c>
      <c r="P1553" s="78">
        <v>2</v>
      </c>
      <c r="Q1553" s="78">
        <v>2</v>
      </c>
      <c r="R1553" s="78"/>
      <c r="S1553" s="78"/>
      <c r="T1553" s="78"/>
      <c r="U1553" s="78"/>
      <c r="V1553" s="78" t="str">
        <f>VLOOKUP(D1553,Empresas!$D$7:$CF$91,81,0)</f>
        <v>D</v>
      </c>
      <c r="W1553" s="78" t="str">
        <f>VLOOKUP(D1553,Empresas!$D$7:$M$91,10,0)</f>
        <v>Mype</v>
      </c>
      <c r="X1553" s="69" t="str">
        <f t="shared" si="252"/>
        <v>SI</v>
      </c>
      <c r="Y1553" s="153" t="str">
        <f t="shared" si="253"/>
        <v>Si aplica</v>
      </c>
      <c r="Z1553" s="147">
        <f>IF(Y1553="No aplica",0,IF(I1553="no",0,IF(I1553="No aplica",0,IF(I1553="Si",1,IF(I1553="Fisico",1,IF(I1553="Electronico",2,VLOOKUP(C1553&amp;"|"&amp;B1553&amp;"|"&amp;D1553,Empresas!$C$6:$CC$92,G1553+6+1,0)))))))</f>
        <v>5</v>
      </c>
      <c r="AA1553" s="147">
        <f>IF(AND($I1553="Si",J1553=1),1,IF(AND($I1553="Fisico",J1553=1),1,IF(AND(J1553=1,$I1553="Electronico"),2,IF(J1553=1,VLOOKUP($C1553&amp;"|"&amp;$B1553&amp;"|"&amp;$D1553,Empresas!$C$6:$CC$92,$G1553+6+1,0),0))))</f>
        <v>5</v>
      </c>
      <c r="AB1553" s="147">
        <f>IF(AND($I1553="Si",K1553=1),1,IF(AND($I1553="Fisico",K1553=1),1,IF(AND(K1553=1,$I1553="Electronico"),2,IF(K1553=1,VLOOKUP($C1553&amp;"|"&amp;$B1553&amp;"|"&amp;$D1553,Empresas!$C$6:$CC$92,$G1553+6+1,0),0))))</f>
        <v>5</v>
      </c>
      <c r="AC1553" s="147">
        <f>IF(AND($I1553="Si",L1553=1),1,IF(AND($I1553="Fisico",L1553=1),1,IF(AND(L1553=1,$I1553="Electronico"),2,IF(L1553=1,VLOOKUP($C1553&amp;"|"&amp;$B1553&amp;"|"&amp;$D1553,Empresas!$C$6:$CC$92,$G1553+6+1,0),0))))</f>
        <v>5</v>
      </c>
      <c r="AD1553" s="147">
        <f>IF(AND($I1553="Si",M1553=1),1,IF(AND($I1553="Fisico",M1553=1),1,IF(AND(M1553=1,$I1553="Electronico"),2,IF(M1553=1,VLOOKUP($C1553&amp;"|"&amp;$B1553&amp;"|"&amp;$D1553,Empresas!$C$6:$CC$92,$G1553+6+1,0),0))))</f>
        <v>5</v>
      </c>
      <c r="AE1553" s="147">
        <f>IF(AND($I1553="Si",N1553=1),1,IF(AND($I1553="Fisico",N1553=1),1,IF(AND(N1553=1,$I1553="Electronico"),2,IF(N1553=1,VLOOKUP($C1553&amp;"|"&amp;$B1553&amp;"|"&amp;$D1553,Empresas!$C$6:$CC$92,$G1553+6+1,0),0))))</f>
        <v>5</v>
      </c>
      <c r="AF1553" s="147">
        <f>IF(AND($I1553="Si",O1553=1),1,IF(AND($I1553="Fisico",O1553=1),1,IF(AND(O1553=1,$I1553="Electronico"),2,IF(O1553=1,VLOOKUP($C1553&amp;"|"&amp;$B1553&amp;"|"&amp;$D1553,Empresas!$C$6:$CC$92,$G1553+6+1,0),0))))</f>
        <v>0</v>
      </c>
      <c r="AG1553" s="147">
        <f>IF(AND($I1553="Si",P1553=1),1,IF(AND($I1553="Fisico",P1553=1),1,IF(AND(P1553=1,$I1553="Electronico"),2,IF(P1553=1,VLOOKUP($C1553&amp;"|"&amp;$B1553&amp;"|"&amp;$D1553,Empresas!$C$6:$CC$92,$G1553+6+1,0),0))))</f>
        <v>0</v>
      </c>
      <c r="AH1553" s="147">
        <f>IF(AND($I1553="Si",Q1553=1),1,IF(AND($I1553="Fisico",Q1553=1),1,IF(AND(Q1553=1,$I1553="Electronico"),2,IF(Q1553=1,VLOOKUP($C1553&amp;"|"&amp;$B1553&amp;"|"&amp;$D1553,Empresas!$C$6:$CC$92,$G1553+6+1,0),0))))</f>
        <v>0</v>
      </c>
      <c r="AI1553" s="147">
        <f>IF(AND($I1553="Si",R1553=1),1,IF(AND($I1553="Fisico",R1553=1),1,IF(AND(R1553=1,$I1553="Electronico"),2,IF(R1553=1,VLOOKUP($C1553&amp;"|"&amp;$B1553&amp;"|"&amp;$D1553,Empresas!$C$6:$CC$92,$G1553+6+1,0),0))))</f>
        <v>0</v>
      </c>
      <c r="AJ1553" s="147">
        <f>IF(AND($I1553="Si",S1553=1),1,IF(AND($I1553="Fisico",S1553=1),1,IF(AND(S1553=1,$I1553="Electronico"),2,IF(S1553=1,VLOOKUP($C1553&amp;"|"&amp;$B1553&amp;"|"&amp;$D1553,Empresas!$C$6:$CC$92,$G1553+6+1,0),0))))</f>
        <v>0</v>
      </c>
      <c r="AK1553" s="147">
        <f>IF(AND($I1553="Si",T1553=1),1,IF(AND($I1553="Fisico",T1553=1),1,IF(AND(T1553=1,$I1553="Electronico"),2,IF(T1553=1,VLOOKUP($C1553&amp;"|"&amp;$B1553&amp;"|"&amp;$D1553,Empresas!$C$6:$CC$92,$G1553+6+1,0),0))))</f>
        <v>0</v>
      </c>
      <c r="AL1553" s="147">
        <f>IF(AND($I1553="Si",U1553=1),1,IF(AND($I1553="Fisico",U1553=1),1,IF(AND(U1553=1,$I1553="Electronico"),2,IF(U1553=1,VLOOKUP($C1553&amp;"|"&amp;$B1553&amp;"|"&amp;$D1553,Empresas!$C$6:$CC$92,$G1553+6+1,0),0))))</f>
        <v>0</v>
      </c>
      <c r="AM1553" s="149">
        <f t="shared" si="254"/>
        <v>25</v>
      </c>
      <c r="AN1553" s="149">
        <f t="shared" si="255"/>
        <v>40</v>
      </c>
      <c r="AO1553" s="152">
        <f t="shared" si="256"/>
        <v>0.625</v>
      </c>
    </row>
    <row r="1554" spans="1:41" x14ac:dyDescent="0.25">
      <c r="A1554" s="137" t="str">
        <f>VLOOKUP(D1554,Empresas!$D$7:$F$91,3,0)</f>
        <v>Gerencia</v>
      </c>
      <c r="B1554" s="138" t="str">
        <f>VLOOKUP(D1554,Empresas!$D$7:$G$91,4,0)</f>
        <v>Yeleydi</v>
      </c>
      <c r="C1554" s="138" t="s">
        <v>544</v>
      </c>
      <c r="D1554" s="138" t="s">
        <v>280</v>
      </c>
      <c r="E1554" s="138" t="str">
        <f>VLOOKUP(D1554,Empresas!$D$7:$E$92,2,0)</f>
        <v>DOMDAY IMPORTACIONES E.I.R.L.</v>
      </c>
      <c r="F1554" s="138" t="s">
        <v>169</v>
      </c>
      <c r="G1554" s="139">
        <f t="shared" si="257"/>
        <v>40</v>
      </c>
      <c r="H1554" s="139" t="str">
        <f>VLOOKUP(D1554,Empresas!$D$6:$L$92,7,0)</f>
        <v>Semestral</v>
      </c>
      <c r="I1554" s="138" t="str">
        <f>VLOOKUP(VLOOKUP(D1554&amp;"|"&amp;B1554,Empresas!$I$7:$CB$92,G1554,0),Tablas!$A$3:$B$5,2,0)</f>
        <v>No aplica</v>
      </c>
      <c r="J1554" s="78"/>
      <c r="K1554" s="78"/>
      <c r="L1554" s="78"/>
      <c r="M1554" s="78"/>
      <c r="N1554" s="78"/>
      <c r="O1554" s="78"/>
      <c r="P1554" s="78"/>
      <c r="Q1554" s="78"/>
      <c r="R1554" s="78"/>
      <c r="S1554" s="78"/>
      <c r="T1554" s="78"/>
      <c r="U1554" s="78"/>
      <c r="V1554" s="78" t="str">
        <f>VLOOKUP(D1554,Empresas!$D$7:$CF$91,81,0)</f>
        <v>D</v>
      </c>
      <c r="W1554" s="78" t="str">
        <f>VLOOKUP(D1554,Empresas!$D$7:$M$91,10,0)</f>
        <v>Mype</v>
      </c>
      <c r="X1554" s="69" t="str">
        <f t="shared" si="252"/>
        <v>SI</v>
      </c>
      <c r="Y1554" s="153" t="str">
        <f t="shared" si="253"/>
        <v>No aplica</v>
      </c>
      <c r="Z1554" s="147">
        <f>IF(Y1554="No aplica",0,IF(I1554="no",0,IF(I1554="No aplica",0,IF(I1554="Si",1,IF(I1554="Fisico",1,IF(I1554="Electronico",2,VLOOKUP(C1554&amp;"|"&amp;B1554&amp;"|"&amp;D1554,Empresas!$C$6:$CC$92,G1554+6+1,0)))))))</f>
        <v>0</v>
      </c>
      <c r="AA1554" s="147">
        <f>IF(AND($I1554="Si",J1554=1),1,IF(AND($I1554="Fisico",J1554=1),1,IF(AND(J1554=1,$I1554="Electronico"),2,IF(J1554=1,VLOOKUP($C1554&amp;"|"&amp;$B1554&amp;"|"&amp;$D1554,Empresas!$C$6:$CC$92,$G1554+6+1,0),0))))</f>
        <v>0</v>
      </c>
      <c r="AB1554" s="147">
        <f>IF(AND($I1554="Si",K1554=1),1,IF(AND($I1554="Fisico",K1554=1),1,IF(AND(K1554=1,$I1554="Electronico"),2,IF(K1554=1,VLOOKUP($C1554&amp;"|"&amp;$B1554&amp;"|"&amp;$D1554,Empresas!$C$6:$CC$92,$G1554+6+1,0),0))))</f>
        <v>0</v>
      </c>
      <c r="AC1554" s="147">
        <f>IF(AND($I1554="Si",L1554=1),1,IF(AND($I1554="Fisico",L1554=1),1,IF(AND(L1554=1,$I1554="Electronico"),2,IF(L1554=1,VLOOKUP($C1554&amp;"|"&amp;$B1554&amp;"|"&amp;$D1554,Empresas!$C$6:$CC$92,$G1554+6+1,0),0))))</f>
        <v>0</v>
      </c>
      <c r="AD1554" s="147">
        <f>IF(AND($I1554="Si",M1554=1),1,IF(AND($I1554="Fisico",M1554=1),1,IF(AND(M1554=1,$I1554="Electronico"),2,IF(M1554=1,VLOOKUP($C1554&amp;"|"&amp;$B1554&amp;"|"&amp;$D1554,Empresas!$C$6:$CC$92,$G1554+6+1,0),0))))</f>
        <v>0</v>
      </c>
      <c r="AE1554" s="147">
        <f>IF(AND($I1554="Si",N1554=1),1,IF(AND($I1554="Fisico",N1554=1),1,IF(AND(N1554=1,$I1554="Electronico"),2,IF(N1554=1,VLOOKUP($C1554&amp;"|"&amp;$B1554&amp;"|"&amp;$D1554,Empresas!$C$6:$CC$92,$G1554+6+1,0),0))))</f>
        <v>0</v>
      </c>
      <c r="AF1554" s="147">
        <f>IF(AND($I1554="Si",O1554=1),1,IF(AND($I1554="Fisico",O1554=1),1,IF(AND(O1554=1,$I1554="Electronico"),2,IF(O1554=1,VLOOKUP($C1554&amp;"|"&amp;$B1554&amp;"|"&amp;$D1554,Empresas!$C$6:$CC$92,$G1554+6+1,0),0))))</f>
        <v>0</v>
      </c>
      <c r="AG1554" s="147">
        <f>IF(AND($I1554="Si",P1554=1),1,IF(AND($I1554="Fisico",P1554=1),1,IF(AND(P1554=1,$I1554="Electronico"),2,IF(P1554=1,VLOOKUP($C1554&amp;"|"&amp;$B1554&amp;"|"&amp;$D1554,Empresas!$C$6:$CC$92,$G1554+6+1,0),0))))</f>
        <v>0</v>
      </c>
      <c r="AH1554" s="147">
        <f>IF(AND($I1554="Si",Q1554=1),1,IF(AND($I1554="Fisico",Q1554=1),1,IF(AND(Q1554=1,$I1554="Electronico"),2,IF(Q1554=1,VLOOKUP($C1554&amp;"|"&amp;$B1554&amp;"|"&amp;$D1554,Empresas!$C$6:$CC$92,$G1554+6+1,0),0))))</f>
        <v>0</v>
      </c>
      <c r="AI1554" s="147">
        <f>IF(AND($I1554="Si",R1554=1),1,IF(AND($I1554="Fisico",R1554=1),1,IF(AND(R1554=1,$I1554="Electronico"),2,IF(R1554=1,VLOOKUP($C1554&amp;"|"&amp;$B1554&amp;"|"&amp;$D1554,Empresas!$C$6:$CC$92,$G1554+6+1,0),0))))</f>
        <v>0</v>
      </c>
      <c r="AJ1554" s="147">
        <f>IF(AND($I1554="Si",S1554=1),1,IF(AND($I1554="Fisico",S1554=1),1,IF(AND(S1554=1,$I1554="Electronico"),2,IF(S1554=1,VLOOKUP($C1554&amp;"|"&amp;$B1554&amp;"|"&amp;$D1554,Empresas!$C$6:$CC$92,$G1554+6+1,0),0))))</f>
        <v>0</v>
      </c>
      <c r="AK1554" s="147">
        <f>IF(AND($I1554="Si",T1554=1),1,IF(AND($I1554="Fisico",T1554=1),1,IF(AND(T1554=1,$I1554="Electronico"),2,IF(T1554=1,VLOOKUP($C1554&amp;"|"&amp;$B1554&amp;"|"&amp;$D1554,Empresas!$C$6:$CC$92,$G1554+6+1,0),0))))</f>
        <v>0</v>
      </c>
      <c r="AL1554" s="147">
        <f>IF(AND($I1554="Si",U1554=1),1,IF(AND($I1554="Fisico",U1554=1),1,IF(AND(U1554=1,$I1554="Electronico"),2,IF(U1554=1,VLOOKUP($C1554&amp;"|"&amp;$B1554&amp;"|"&amp;$D1554,Empresas!$C$6:$CC$92,$G1554+6+1,0),0))))</f>
        <v>0</v>
      </c>
      <c r="AM1554" s="149">
        <f t="shared" si="254"/>
        <v>0</v>
      </c>
      <c r="AN1554" s="149">
        <f t="shared" si="255"/>
        <v>0</v>
      </c>
      <c r="AO1554" s="152">
        <f t="shared" si="256"/>
        <v>0</v>
      </c>
    </row>
    <row r="1555" spans="1:41" x14ac:dyDescent="0.25">
      <c r="A1555" s="137" t="str">
        <f>VLOOKUP(D1555,Empresas!$D$7:$F$91,3,0)</f>
        <v>Gerencia</v>
      </c>
      <c r="B1555" s="138" t="str">
        <f>VLOOKUP(D1555,Empresas!$D$7:$G$91,4,0)</f>
        <v>Yeleydi</v>
      </c>
      <c r="C1555" s="138" t="s">
        <v>544</v>
      </c>
      <c r="D1555" s="138" t="s">
        <v>280</v>
      </c>
      <c r="E1555" s="138" t="str">
        <f>VLOOKUP(D1555,Empresas!$D$7:$E$92,2,0)</f>
        <v>DOMDAY IMPORTACIONES E.I.R.L.</v>
      </c>
      <c r="F1555" s="138" t="s">
        <v>170</v>
      </c>
      <c r="G1555" s="139">
        <f t="shared" si="257"/>
        <v>43</v>
      </c>
      <c r="H1555" s="139" t="str">
        <f>VLOOKUP(D1555,Empresas!$D$6:$L$92,7,0)</f>
        <v>Semestral</v>
      </c>
      <c r="I1555" s="138" t="str">
        <f>VLOOKUP(VLOOKUP(D1555&amp;"|"&amp;B1555,Empresas!$I$7:$CB$92,G1555,0),Tablas!$A$3:$B$5,2,0)</f>
        <v>No aplica</v>
      </c>
      <c r="J1555" s="78"/>
      <c r="K1555" s="78"/>
      <c r="L1555" s="78"/>
      <c r="M1555" s="78"/>
      <c r="N1555" s="78"/>
      <c r="O1555" s="78"/>
      <c r="P1555" s="78"/>
      <c r="Q1555" s="78"/>
      <c r="R1555" s="78"/>
      <c r="S1555" s="78"/>
      <c r="T1555" s="78"/>
      <c r="U1555" s="78"/>
      <c r="V1555" s="78" t="str">
        <f>VLOOKUP(D1555,Empresas!$D$7:$CF$91,81,0)</f>
        <v>D</v>
      </c>
      <c r="W1555" s="78" t="str">
        <f>VLOOKUP(D1555,Empresas!$D$7:$M$91,10,0)</f>
        <v>Mype</v>
      </c>
      <c r="X1555" s="69" t="str">
        <f t="shared" si="252"/>
        <v>SI</v>
      </c>
      <c r="Y1555" s="153" t="str">
        <f t="shared" si="253"/>
        <v>No aplica</v>
      </c>
      <c r="Z1555" s="147">
        <f>IF(Y1555="No aplica",0,IF(I1555="no",0,IF(I1555="No aplica",0,IF(I1555="Si",1,IF(I1555="Fisico",1,IF(I1555="Electronico",2,VLOOKUP(C1555&amp;"|"&amp;B1555&amp;"|"&amp;D1555,Empresas!$C$6:$CC$92,G1555+6+1,0)))))))</f>
        <v>0</v>
      </c>
      <c r="AA1555" s="147">
        <f>IF(AND($I1555="Si",J1555=1),1,IF(AND($I1555="Fisico",J1555=1),1,IF(AND(J1555=1,$I1555="Electronico"),2,IF(J1555=1,VLOOKUP($C1555&amp;"|"&amp;$B1555&amp;"|"&amp;$D1555,Empresas!$C$6:$CC$92,$G1555+6+1,0),0))))</f>
        <v>0</v>
      </c>
      <c r="AB1555" s="147">
        <f>IF(AND($I1555="Si",K1555=1),1,IF(AND($I1555="Fisico",K1555=1),1,IF(AND(K1555=1,$I1555="Electronico"),2,IF(K1555=1,VLOOKUP($C1555&amp;"|"&amp;$B1555&amp;"|"&amp;$D1555,Empresas!$C$6:$CC$92,$G1555+6+1,0),0))))</f>
        <v>0</v>
      </c>
      <c r="AC1555" s="147">
        <f>IF(AND($I1555="Si",L1555=1),1,IF(AND($I1555="Fisico",L1555=1),1,IF(AND(L1555=1,$I1555="Electronico"),2,IF(L1555=1,VLOOKUP($C1555&amp;"|"&amp;$B1555&amp;"|"&amp;$D1555,Empresas!$C$6:$CC$92,$G1555+6+1,0),0))))</f>
        <v>0</v>
      </c>
      <c r="AD1555" s="147">
        <f>IF(AND($I1555="Si",M1555=1),1,IF(AND($I1555="Fisico",M1555=1),1,IF(AND(M1555=1,$I1555="Electronico"),2,IF(M1555=1,VLOOKUP($C1555&amp;"|"&amp;$B1555&amp;"|"&amp;$D1555,Empresas!$C$6:$CC$92,$G1555+6+1,0),0))))</f>
        <v>0</v>
      </c>
      <c r="AE1555" s="147">
        <f>IF(AND($I1555="Si",N1555=1),1,IF(AND($I1555="Fisico",N1555=1),1,IF(AND(N1555=1,$I1555="Electronico"),2,IF(N1555=1,VLOOKUP($C1555&amp;"|"&amp;$B1555&amp;"|"&amp;$D1555,Empresas!$C$6:$CC$92,$G1555+6+1,0),0))))</f>
        <v>0</v>
      </c>
      <c r="AF1555" s="147">
        <f>IF(AND($I1555="Si",O1555=1),1,IF(AND($I1555="Fisico",O1555=1),1,IF(AND(O1555=1,$I1555="Electronico"),2,IF(O1555=1,VLOOKUP($C1555&amp;"|"&amp;$B1555&amp;"|"&amp;$D1555,Empresas!$C$6:$CC$92,$G1555+6+1,0),0))))</f>
        <v>0</v>
      </c>
      <c r="AG1555" s="147">
        <f>IF(AND($I1555="Si",P1555=1),1,IF(AND($I1555="Fisico",P1555=1),1,IF(AND(P1555=1,$I1555="Electronico"),2,IF(P1555=1,VLOOKUP($C1555&amp;"|"&amp;$B1555&amp;"|"&amp;$D1555,Empresas!$C$6:$CC$92,$G1555+6+1,0),0))))</f>
        <v>0</v>
      </c>
      <c r="AH1555" s="147">
        <f>IF(AND($I1555="Si",Q1555=1),1,IF(AND($I1555="Fisico",Q1555=1),1,IF(AND(Q1555=1,$I1555="Electronico"),2,IF(Q1555=1,VLOOKUP($C1555&amp;"|"&amp;$B1555&amp;"|"&amp;$D1555,Empresas!$C$6:$CC$92,$G1555+6+1,0),0))))</f>
        <v>0</v>
      </c>
      <c r="AI1555" s="147">
        <f>IF(AND($I1555="Si",R1555=1),1,IF(AND($I1555="Fisico",R1555=1),1,IF(AND(R1555=1,$I1555="Electronico"),2,IF(R1555=1,VLOOKUP($C1555&amp;"|"&amp;$B1555&amp;"|"&amp;$D1555,Empresas!$C$6:$CC$92,$G1555+6+1,0),0))))</f>
        <v>0</v>
      </c>
      <c r="AJ1555" s="147">
        <f>IF(AND($I1555="Si",S1555=1),1,IF(AND($I1555="Fisico",S1555=1),1,IF(AND(S1555=1,$I1555="Electronico"),2,IF(S1555=1,VLOOKUP($C1555&amp;"|"&amp;$B1555&amp;"|"&amp;$D1555,Empresas!$C$6:$CC$92,$G1555+6+1,0),0))))</f>
        <v>0</v>
      </c>
      <c r="AK1555" s="147">
        <f>IF(AND($I1555="Si",T1555=1),1,IF(AND($I1555="Fisico",T1555=1),1,IF(AND(T1555=1,$I1555="Electronico"),2,IF(T1555=1,VLOOKUP($C1555&amp;"|"&amp;$B1555&amp;"|"&amp;$D1555,Empresas!$C$6:$CC$92,$G1555+6+1,0),0))))</f>
        <v>0</v>
      </c>
      <c r="AL1555" s="147">
        <f>IF(AND($I1555="Si",U1555=1),1,IF(AND($I1555="Fisico",U1555=1),1,IF(AND(U1555=1,$I1555="Electronico"),2,IF(U1555=1,VLOOKUP($C1555&amp;"|"&amp;$B1555&amp;"|"&amp;$D1555,Empresas!$C$6:$CC$92,$G1555+6+1,0),0))))</f>
        <v>0</v>
      </c>
      <c r="AM1555" s="149">
        <f t="shared" si="254"/>
        <v>0</v>
      </c>
      <c r="AN1555" s="149">
        <f t="shared" si="255"/>
        <v>0</v>
      </c>
      <c r="AO1555" s="152">
        <f t="shared" si="256"/>
        <v>0</v>
      </c>
    </row>
    <row r="1556" spans="1:41" x14ac:dyDescent="0.25">
      <c r="A1556" s="137" t="str">
        <f>VLOOKUP(D1556,Empresas!$D$7:$F$91,3,0)</f>
        <v>Gerencia</v>
      </c>
      <c r="B1556" s="138" t="str">
        <f>VLOOKUP(D1556,Empresas!$D$7:$G$91,4,0)</f>
        <v>Yeleydi</v>
      </c>
      <c r="C1556" s="138" t="s">
        <v>544</v>
      </c>
      <c r="D1556" s="138" t="s">
        <v>280</v>
      </c>
      <c r="E1556" s="138" t="str">
        <f>VLOOKUP(D1556,Empresas!$D$7:$E$92,2,0)</f>
        <v>DOMDAY IMPORTACIONES E.I.R.L.</v>
      </c>
      <c r="F1556" s="138" t="s">
        <v>171</v>
      </c>
      <c r="G1556" s="139">
        <f t="shared" si="257"/>
        <v>46</v>
      </c>
      <c r="H1556" s="139" t="str">
        <f>VLOOKUP(D1556,Empresas!$D$6:$L$92,7,0)</f>
        <v>Semestral</v>
      </c>
      <c r="I1556" s="138" t="str">
        <f>VLOOKUP(VLOOKUP(D1556&amp;"|"&amp;B1556,Empresas!$I$7:$CB$92,G1556,0),Tablas!$A$3:$B$5,2,0)</f>
        <v>No aplica</v>
      </c>
      <c r="J1556" s="78"/>
      <c r="K1556" s="78"/>
      <c r="L1556" s="78"/>
      <c r="M1556" s="78"/>
      <c r="N1556" s="78"/>
      <c r="O1556" s="78"/>
      <c r="P1556" s="78"/>
      <c r="Q1556" s="78"/>
      <c r="R1556" s="78"/>
      <c r="S1556" s="78"/>
      <c r="T1556" s="78"/>
      <c r="U1556" s="78"/>
      <c r="V1556" s="78" t="str">
        <f>VLOOKUP(D1556,Empresas!$D$7:$CF$91,81,0)</f>
        <v>D</v>
      </c>
      <c r="W1556" s="78" t="str">
        <f>VLOOKUP(D1556,Empresas!$D$7:$M$91,10,0)</f>
        <v>Mype</v>
      </c>
      <c r="X1556" s="69" t="str">
        <f t="shared" si="252"/>
        <v>SI</v>
      </c>
      <c r="Y1556" s="153" t="str">
        <f t="shared" si="253"/>
        <v>No aplica</v>
      </c>
      <c r="Z1556" s="147">
        <f>IF(Y1556="No aplica",0,IF(I1556="no",0,IF(I1556="No aplica",0,IF(I1556="Si",1,IF(I1556="Fisico",1,IF(I1556="Electronico",2,VLOOKUP(C1556&amp;"|"&amp;B1556&amp;"|"&amp;D1556,Empresas!$C$6:$CC$92,G1556+6+1,0)))))))</f>
        <v>0</v>
      </c>
      <c r="AA1556" s="147">
        <f>IF(AND($I1556="Si",J1556=1),1,IF(AND($I1556="Fisico",J1556=1),1,IF(AND(J1556=1,$I1556="Electronico"),2,IF(J1556=1,VLOOKUP($C1556&amp;"|"&amp;$B1556&amp;"|"&amp;$D1556,Empresas!$C$6:$CC$92,$G1556+6+1,0),0))))</f>
        <v>0</v>
      </c>
      <c r="AB1556" s="147">
        <f>IF(AND($I1556="Si",K1556=1),1,IF(AND($I1556="Fisico",K1556=1),1,IF(AND(K1556=1,$I1556="Electronico"),2,IF(K1556=1,VLOOKUP($C1556&amp;"|"&amp;$B1556&amp;"|"&amp;$D1556,Empresas!$C$6:$CC$92,$G1556+6+1,0),0))))</f>
        <v>0</v>
      </c>
      <c r="AC1556" s="147">
        <f>IF(AND($I1556="Si",L1556=1),1,IF(AND($I1556="Fisico",L1556=1),1,IF(AND(L1556=1,$I1556="Electronico"),2,IF(L1556=1,VLOOKUP($C1556&amp;"|"&amp;$B1556&amp;"|"&amp;$D1556,Empresas!$C$6:$CC$92,$G1556+6+1,0),0))))</f>
        <v>0</v>
      </c>
      <c r="AD1556" s="147">
        <f>IF(AND($I1556="Si",M1556=1),1,IF(AND($I1556="Fisico",M1556=1),1,IF(AND(M1556=1,$I1556="Electronico"),2,IF(M1556=1,VLOOKUP($C1556&amp;"|"&amp;$B1556&amp;"|"&amp;$D1556,Empresas!$C$6:$CC$92,$G1556+6+1,0),0))))</f>
        <v>0</v>
      </c>
      <c r="AE1556" s="147">
        <f>IF(AND($I1556="Si",N1556=1),1,IF(AND($I1556="Fisico",N1556=1),1,IF(AND(N1556=1,$I1556="Electronico"),2,IF(N1556=1,VLOOKUP($C1556&amp;"|"&amp;$B1556&amp;"|"&amp;$D1556,Empresas!$C$6:$CC$92,$G1556+6+1,0),0))))</f>
        <v>0</v>
      </c>
      <c r="AF1556" s="147">
        <f>IF(AND($I1556="Si",O1556=1),1,IF(AND($I1556="Fisico",O1556=1),1,IF(AND(O1556=1,$I1556="Electronico"),2,IF(O1556=1,VLOOKUP($C1556&amp;"|"&amp;$B1556&amp;"|"&amp;$D1556,Empresas!$C$6:$CC$92,$G1556+6+1,0),0))))</f>
        <v>0</v>
      </c>
      <c r="AG1556" s="147">
        <f>IF(AND($I1556="Si",P1556=1),1,IF(AND($I1556="Fisico",P1556=1),1,IF(AND(P1556=1,$I1556="Electronico"),2,IF(P1556=1,VLOOKUP($C1556&amp;"|"&amp;$B1556&amp;"|"&amp;$D1556,Empresas!$C$6:$CC$92,$G1556+6+1,0),0))))</f>
        <v>0</v>
      </c>
      <c r="AH1556" s="147">
        <f>IF(AND($I1556="Si",Q1556=1),1,IF(AND($I1556="Fisico",Q1556=1),1,IF(AND(Q1556=1,$I1556="Electronico"),2,IF(Q1556=1,VLOOKUP($C1556&amp;"|"&amp;$B1556&amp;"|"&amp;$D1556,Empresas!$C$6:$CC$92,$G1556+6+1,0),0))))</f>
        <v>0</v>
      </c>
      <c r="AI1556" s="147">
        <f>IF(AND($I1556="Si",R1556=1),1,IF(AND($I1556="Fisico",R1556=1),1,IF(AND(R1556=1,$I1556="Electronico"),2,IF(R1556=1,VLOOKUP($C1556&amp;"|"&amp;$B1556&amp;"|"&amp;$D1556,Empresas!$C$6:$CC$92,$G1556+6+1,0),0))))</f>
        <v>0</v>
      </c>
      <c r="AJ1556" s="147">
        <f>IF(AND($I1556="Si",S1556=1),1,IF(AND($I1556="Fisico",S1556=1),1,IF(AND(S1556=1,$I1556="Electronico"),2,IF(S1556=1,VLOOKUP($C1556&amp;"|"&amp;$B1556&amp;"|"&amp;$D1556,Empresas!$C$6:$CC$92,$G1556+6+1,0),0))))</f>
        <v>0</v>
      </c>
      <c r="AK1556" s="147">
        <f>IF(AND($I1556="Si",T1556=1),1,IF(AND($I1556="Fisico",T1556=1),1,IF(AND(T1556=1,$I1556="Electronico"),2,IF(T1556=1,VLOOKUP($C1556&amp;"|"&amp;$B1556&amp;"|"&amp;$D1556,Empresas!$C$6:$CC$92,$G1556+6+1,0),0))))</f>
        <v>0</v>
      </c>
      <c r="AL1556" s="147">
        <f>IF(AND($I1556="Si",U1556=1),1,IF(AND($I1556="Fisico",U1556=1),1,IF(AND(U1556=1,$I1556="Electronico"),2,IF(U1556=1,VLOOKUP($C1556&amp;"|"&amp;$B1556&amp;"|"&amp;$D1556,Empresas!$C$6:$CC$92,$G1556+6+1,0),0))))</f>
        <v>0</v>
      </c>
      <c r="AM1556" s="149">
        <f t="shared" si="254"/>
        <v>0</v>
      </c>
      <c r="AN1556" s="149">
        <f t="shared" si="255"/>
        <v>0</v>
      </c>
      <c r="AO1556" s="152">
        <f t="shared" si="256"/>
        <v>0</v>
      </c>
    </row>
    <row r="1557" spans="1:41" x14ac:dyDescent="0.25">
      <c r="A1557" s="140" t="str">
        <f>VLOOKUP(D1557,Empresas!$D$7:$F$91,3,0)</f>
        <v>Gerencia</v>
      </c>
      <c r="B1557" s="141" t="str">
        <f>VLOOKUP(D1557,Empresas!$D$7:$G$91,4,0)</f>
        <v>Yeleydi</v>
      </c>
      <c r="C1557" s="141" t="s">
        <v>544</v>
      </c>
      <c r="D1557" s="141" t="s">
        <v>280</v>
      </c>
      <c r="E1557" s="141" t="str">
        <f>VLOOKUP(D1557,Empresas!$D$7:$E$92,2,0)</f>
        <v>DOMDAY IMPORTACIONES E.I.R.L.</v>
      </c>
      <c r="F1557" s="141" t="s">
        <v>172</v>
      </c>
      <c r="G1557" s="142">
        <f>+Empresas!$BF$2</f>
        <v>50</v>
      </c>
      <c r="H1557" s="142" t="str">
        <f>VLOOKUP(D1557,Empresas!$D$6:$L$92,7,0)</f>
        <v>Semestral</v>
      </c>
      <c r="I1557" s="141" t="str">
        <f>VLOOKUP(VLOOKUP(D1557&amp;"|"&amp;B1557,Empresas!$I$7:$CB$92,G1557,0),Tablas!$A$8:$B$10,2,0)</f>
        <v>Electronico</v>
      </c>
      <c r="J1557" s="78">
        <v>1</v>
      </c>
      <c r="K1557" s="78">
        <v>1</v>
      </c>
      <c r="L1557" s="78">
        <v>1</v>
      </c>
      <c r="M1557" s="78">
        <v>1</v>
      </c>
      <c r="N1557" s="78">
        <v>1</v>
      </c>
      <c r="O1557" s="78">
        <v>1</v>
      </c>
      <c r="P1557" s="78">
        <v>1</v>
      </c>
      <c r="Q1557" s="78">
        <v>2</v>
      </c>
      <c r="R1557" s="78"/>
      <c r="S1557" s="78"/>
      <c r="T1557" s="78"/>
      <c r="U1557" s="78"/>
      <c r="V1557" s="78" t="str">
        <f>VLOOKUP(D1557,Empresas!$D$7:$CF$91,81,0)</f>
        <v>D</v>
      </c>
      <c r="W1557" s="78" t="str">
        <f>VLOOKUP(D1557,Empresas!$D$7:$M$91,10,0)</f>
        <v>Mype</v>
      </c>
      <c r="X1557" s="69" t="str">
        <f t="shared" si="252"/>
        <v>SI</v>
      </c>
      <c r="Y1557" s="153" t="str">
        <f t="shared" si="253"/>
        <v>Si aplica</v>
      </c>
      <c r="Z1557" s="147">
        <f>IF(Y1557="No aplica",0,IF(I1557="no",0,IF(I1557="No aplica",0,IF(I1557="Si",1,IF(I1557="Fisico",1,IF(I1557="Electronico",2,VLOOKUP(C1557&amp;"|"&amp;B1557&amp;"|"&amp;D1557,Empresas!$C$6:$CC$92,G1557+6+1,0)))))))</f>
        <v>2</v>
      </c>
      <c r="AA1557" s="147">
        <f>IF(AND($I1557="Si",J1557=1),1,IF(AND($I1557="Fisico",J1557=1),1,IF(AND(J1557=1,$I1557="Electronico"),2,IF(J1557=1,VLOOKUP($C1557&amp;"|"&amp;$B1557&amp;"|"&amp;$D1557,Empresas!$C$6:$CC$92,$G1557+6+1,0),0))))</f>
        <v>2</v>
      </c>
      <c r="AB1557" s="147">
        <f>IF(AND($I1557="Si",K1557=1),1,IF(AND($I1557="Fisico",K1557=1),1,IF(AND(K1557=1,$I1557="Electronico"),2,IF(K1557=1,VLOOKUP($C1557&amp;"|"&amp;$B1557&amp;"|"&amp;$D1557,Empresas!$C$6:$CC$92,$G1557+6+1,0),0))))</f>
        <v>2</v>
      </c>
      <c r="AC1557" s="147">
        <f>IF(AND($I1557="Si",L1557=1),1,IF(AND($I1557="Fisico",L1557=1),1,IF(AND(L1557=1,$I1557="Electronico"),2,IF(L1557=1,VLOOKUP($C1557&amp;"|"&amp;$B1557&amp;"|"&amp;$D1557,Empresas!$C$6:$CC$92,$G1557+6+1,0),0))))</f>
        <v>2</v>
      </c>
      <c r="AD1557" s="147">
        <f>IF(AND($I1557="Si",M1557=1),1,IF(AND($I1557="Fisico",M1557=1),1,IF(AND(M1557=1,$I1557="Electronico"),2,IF(M1557=1,VLOOKUP($C1557&amp;"|"&amp;$B1557&amp;"|"&amp;$D1557,Empresas!$C$6:$CC$92,$G1557+6+1,0),0))))</f>
        <v>2</v>
      </c>
      <c r="AE1557" s="147">
        <f>IF(AND($I1557="Si",N1557=1),1,IF(AND($I1557="Fisico",N1557=1),1,IF(AND(N1557=1,$I1557="Electronico"),2,IF(N1557=1,VLOOKUP($C1557&amp;"|"&amp;$B1557&amp;"|"&amp;$D1557,Empresas!$C$6:$CC$92,$G1557+6+1,0),0))))</f>
        <v>2</v>
      </c>
      <c r="AF1557" s="147">
        <f>IF(AND($I1557="Si",O1557=1),1,IF(AND($I1557="Fisico",O1557=1),1,IF(AND(O1557=1,$I1557="Electronico"),2,IF(O1557=1,VLOOKUP($C1557&amp;"|"&amp;$B1557&amp;"|"&amp;$D1557,Empresas!$C$6:$CC$92,$G1557+6+1,0),0))))</f>
        <v>2</v>
      </c>
      <c r="AG1557" s="147">
        <f>IF(AND($I1557="Si",P1557=1),1,IF(AND($I1557="Fisico",P1557=1),1,IF(AND(P1557=1,$I1557="Electronico"),2,IF(P1557=1,VLOOKUP($C1557&amp;"|"&amp;$B1557&amp;"|"&amp;$D1557,Empresas!$C$6:$CC$92,$G1557+6+1,0),0))))</f>
        <v>2</v>
      </c>
      <c r="AH1557" s="147">
        <f>IF(AND($I1557="Si",Q1557=1),1,IF(AND($I1557="Fisico",Q1557=1),1,IF(AND(Q1557=1,$I1557="Electronico"),2,IF(Q1557=1,VLOOKUP($C1557&amp;"|"&amp;$B1557&amp;"|"&amp;$D1557,Empresas!$C$6:$CC$92,$G1557+6+1,0),0))))</f>
        <v>0</v>
      </c>
      <c r="AI1557" s="147">
        <f>IF(AND($I1557="Si",R1557=1),1,IF(AND($I1557="Fisico",R1557=1),1,IF(AND(R1557=1,$I1557="Electronico"),2,IF(R1557=1,VLOOKUP($C1557&amp;"|"&amp;$B1557&amp;"|"&amp;$D1557,Empresas!$C$6:$CC$92,$G1557+6+1,0),0))))</f>
        <v>0</v>
      </c>
      <c r="AJ1557" s="147">
        <f>IF(AND($I1557="Si",S1557=1),1,IF(AND($I1557="Fisico",S1557=1),1,IF(AND(S1557=1,$I1557="Electronico"),2,IF(S1557=1,VLOOKUP($C1557&amp;"|"&amp;$B1557&amp;"|"&amp;$D1557,Empresas!$C$6:$CC$92,$G1557+6+1,0),0))))</f>
        <v>0</v>
      </c>
      <c r="AK1557" s="147">
        <f>IF(AND($I1557="Si",T1557=1),1,IF(AND($I1557="Fisico",T1557=1),1,IF(AND(T1557=1,$I1557="Electronico"),2,IF(T1557=1,VLOOKUP($C1557&amp;"|"&amp;$B1557&amp;"|"&amp;$D1557,Empresas!$C$6:$CC$92,$G1557+6+1,0),0))))</f>
        <v>0</v>
      </c>
      <c r="AL1557" s="147">
        <f>IF(AND($I1557="Si",U1557=1),1,IF(AND($I1557="Fisico",U1557=1),1,IF(AND(U1557=1,$I1557="Electronico"),2,IF(U1557=1,VLOOKUP($C1557&amp;"|"&amp;$B1557&amp;"|"&amp;$D1557,Empresas!$C$6:$CC$92,$G1557+6+1,0),0))))</f>
        <v>0</v>
      </c>
      <c r="AM1557" s="149">
        <f t="shared" si="254"/>
        <v>14</v>
      </c>
      <c r="AN1557" s="149">
        <f t="shared" si="255"/>
        <v>16</v>
      </c>
      <c r="AO1557" s="152">
        <f t="shared" si="256"/>
        <v>0.875</v>
      </c>
    </row>
    <row r="1558" spans="1:41" x14ac:dyDescent="0.25">
      <c r="A1558" s="140" t="str">
        <f>VLOOKUP(D1558,Empresas!$D$7:$F$91,3,0)</f>
        <v>Gerencia</v>
      </c>
      <c r="B1558" s="141" t="str">
        <f>VLOOKUP(D1558,Empresas!$D$7:$G$91,4,0)</f>
        <v>Yeleydi</v>
      </c>
      <c r="C1558" s="141" t="s">
        <v>544</v>
      </c>
      <c r="D1558" s="141" t="s">
        <v>280</v>
      </c>
      <c r="E1558" s="141" t="str">
        <f>VLOOKUP(D1558,Empresas!$D$7:$E$92,2,0)</f>
        <v>DOMDAY IMPORTACIONES E.I.R.L.</v>
      </c>
      <c r="F1558" s="141" t="s">
        <v>173</v>
      </c>
      <c r="G1558" s="142">
        <f>+G1557+1</f>
        <v>51</v>
      </c>
      <c r="H1558" s="142" t="str">
        <f>VLOOKUP(D1558,Empresas!$D$6:$L$92,7,0)</f>
        <v>Semestral</v>
      </c>
      <c r="I1558" s="141" t="str">
        <f>VLOOKUP(VLOOKUP(D1558&amp;"|"&amp;B1558,Empresas!$I$7:$CB$92,G1558,0),Tablas!$A$8:$B$10,2,0)</f>
        <v>Electronico</v>
      </c>
      <c r="J1558" s="78">
        <v>1</v>
      </c>
      <c r="K1558" s="78">
        <v>1</v>
      </c>
      <c r="L1558" s="78">
        <v>1</v>
      </c>
      <c r="M1558" s="78">
        <v>1</v>
      </c>
      <c r="N1558" s="78">
        <v>1</v>
      </c>
      <c r="O1558" s="78">
        <v>1</v>
      </c>
      <c r="P1558" s="78">
        <v>1</v>
      </c>
      <c r="Q1558" s="78">
        <v>2</v>
      </c>
      <c r="R1558" s="78"/>
      <c r="S1558" s="78"/>
      <c r="T1558" s="78"/>
      <c r="U1558" s="78"/>
      <c r="V1558" s="78" t="str">
        <f>VLOOKUP(D1558,Empresas!$D$7:$CF$91,81,0)</f>
        <v>D</v>
      </c>
      <c r="W1558" s="78" t="str">
        <f>VLOOKUP(D1558,Empresas!$D$7:$M$91,10,0)</f>
        <v>Mype</v>
      </c>
      <c r="X1558" s="69" t="str">
        <f t="shared" si="252"/>
        <v>SI</v>
      </c>
      <c r="Y1558" s="153" t="str">
        <f t="shared" si="253"/>
        <v>Si aplica</v>
      </c>
      <c r="Z1558" s="147">
        <f>IF(Y1558="No aplica",0,IF(I1558="no",0,IF(I1558="No aplica",0,IF(I1558="Si",1,IF(I1558="Fisico",1,IF(I1558="Electronico",2,VLOOKUP(C1558&amp;"|"&amp;B1558&amp;"|"&amp;D1558,Empresas!$C$6:$CC$92,G1558+6+1,0)))))))</f>
        <v>2</v>
      </c>
      <c r="AA1558" s="147">
        <f>IF(AND($I1558="Si",J1558=1),1,IF(AND($I1558="Fisico",J1558=1),1,IF(AND(J1558=1,$I1558="Electronico"),2,IF(J1558=1,VLOOKUP($C1558&amp;"|"&amp;$B1558&amp;"|"&amp;$D1558,Empresas!$C$6:$CC$92,$G1558+6+1,0),0))))</f>
        <v>2</v>
      </c>
      <c r="AB1558" s="147">
        <f>IF(AND($I1558="Si",K1558=1),1,IF(AND($I1558="Fisico",K1558=1),1,IF(AND(K1558=1,$I1558="Electronico"),2,IF(K1558=1,VLOOKUP($C1558&amp;"|"&amp;$B1558&amp;"|"&amp;$D1558,Empresas!$C$6:$CC$92,$G1558+6+1,0),0))))</f>
        <v>2</v>
      </c>
      <c r="AC1558" s="147">
        <f>IF(AND($I1558="Si",L1558=1),1,IF(AND($I1558="Fisico",L1558=1),1,IF(AND(L1558=1,$I1558="Electronico"),2,IF(L1558=1,VLOOKUP($C1558&amp;"|"&amp;$B1558&amp;"|"&amp;$D1558,Empresas!$C$6:$CC$92,$G1558+6+1,0),0))))</f>
        <v>2</v>
      </c>
      <c r="AD1558" s="147">
        <f>IF(AND($I1558="Si",M1558=1),1,IF(AND($I1558="Fisico",M1558=1),1,IF(AND(M1558=1,$I1558="Electronico"),2,IF(M1558=1,VLOOKUP($C1558&amp;"|"&amp;$B1558&amp;"|"&amp;$D1558,Empresas!$C$6:$CC$92,$G1558+6+1,0),0))))</f>
        <v>2</v>
      </c>
      <c r="AE1558" s="147">
        <f>IF(AND($I1558="Si",N1558=1),1,IF(AND($I1558="Fisico",N1558=1),1,IF(AND(N1558=1,$I1558="Electronico"),2,IF(N1558=1,VLOOKUP($C1558&amp;"|"&amp;$B1558&amp;"|"&amp;$D1558,Empresas!$C$6:$CC$92,$G1558+6+1,0),0))))</f>
        <v>2</v>
      </c>
      <c r="AF1558" s="147">
        <f>IF(AND($I1558="Si",O1558=1),1,IF(AND($I1558="Fisico",O1558=1),1,IF(AND(O1558=1,$I1558="Electronico"),2,IF(O1558=1,VLOOKUP($C1558&amp;"|"&amp;$B1558&amp;"|"&amp;$D1558,Empresas!$C$6:$CC$92,$G1558+6+1,0),0))))</f>
        <v>2</v>
      </c>
      <c r="AG1558" s="147">
        <f>IF(AND($I1558="Si",P1558=1),1,IF(AND($I1558="Fisico",P1558=1),1,IF(AND(P1558=1,$I1558="Electronico"),2,IF(P1558=1,VLOOKUP($C1558&amp;"|"&amp;$B1558&amp;"|"&amp;$D1558,Empresas!$C$6:$CC$92,$G1558+6+1,0),0))))</f>
        <v>2</v>
      </c>
      <c r="AH1558" s="147">
        <f>IF(AND($I1558="Si",Q1558=1),1,IF(AND($I1558="Fisico",Q1558=1),1,IF(AND(Q1558=1,$I1558="Electronico"),2,IF(Q1558=1,VLOOKUP($C1558&amp;"|"&amp;$B1558&amp;"|"&amp;$D1558,Empresas!$C$6:$CC$92,$G1558+6+1,0),0))))</f>
        <v>0</v>
      </c>
      <c r="AI1558" s="147">
        <f>IF(AND($I1558="Si",R1558=1),1,IF(AND($I1558="Fisico",R1558=1),1,IF(AND(R1558=1,$I1558="Electronico"),2,IF(R1558=1,VLOOKUP($C1558&amp;"|"&amp;$B1558&amp;"|"&amp;$D1558,Empresas!$C$6:$CC$92,$G1558+6+1,0),0))))</f>
        <v>0</v>
      </c>
      <c r="AJ1558" s="147">
        <f>IF(AND($I1558="Si",S1558=1),1,IF(AND($I1558="Fisico",S1558=1),1,IF(AND(S1558=1,$I1558="Electronico"),2,IF(S1558=1,VLOOKUP($C1558&amp;"|"&amp;$B1558&amp;"|"&amp;$D1558,Empresas!$C$6:$CC$92,$G1558+6+1,0),0))))</f>
        <v>0</v>
      </c>
      <c r="AK1558" s="147">
        <f>IF(AND($I1558="Si",T1558=1),1,IF(AND($I1558="Fisico",T1558=1),1,IF(AND(T1558=1,$I1558="Electronico"),2,IF(T1558=1,VLOOKUP($C1558&amp;"|"&amp;$B1558&amp;"|"&amp;$D1558,Empresas!$C$6:$CC$92,$G1558+6+1,0),0))))</f>
        <v>0</v>
      </c>
      <c r="AL1558" s="147">
        <f>IF(AND($I1558="Si",U1558=1),1,IF(AND($I1558="Fisico",U1558=1),1,IF(AND(U1558=1,$I1558="Electronico"),2,IF(U1558=1,VLOOKUP($C1558&amp;"|"&amp;$B1558&amp;"|"&amp;$D1558,Empresas!$C$6:$CC$92,$G1558+6+1,0),0))))</f>
        <v>0</v>
      </c>
      <c r="AM1558" s="149">
        <f t="shared" si="254"/>
        <v>14</v>
      </c>
      <c r="AN1558" s="149">
        <f t="shared" si="255"/>
        <v>16</v>
      </c>
      <c r="AO1558" s="152">
        <f t="shared" si="256"/>
        <v>0.875</v>
      </c>
    </row>
    <row r="1559" spans="1:41" x14ac:dyDescent="0.25">
      <c r="A1559" s="140" t="str">
        <f>VLOOKUP(D1559,Empresas!$D$7:$F$91,3,0)</f>
        <v>Gerencia</v>
      </c>
      <c r="B1559" s="141" t="str">
        <f>VLOOKUP(D1559,Empresas!$D$7:$G$91,4,0)</f>
        <v>Yeleydi</v>
      </c>
      <c r="C1559" s="141" t="s">
        <v>544</v>
      </c>
      <c r="D1559" s="141" t="s">
        <v>280</v>
      </c>
      <c r="E1559" s="141" t="str">
        <f>VLOOKUP(D1559,Empresas!$D$7:$E$92,2,0)</f>
        <v>DOMDAY IMPORTACIONES E.I.R.L.</v>
      </c>
      <c r="F1559" s="141" t="s">
        <v>174</v>
      </c>
      <c r="G1559" s="142">
        <f t="shared" ref="G1559:G1567" si="258">+G1558+1</f>
        <v>52</v>
      </c>
      <c r="H1559" s="142" t="str">
        <f>VLOOKUP(D1559,Empresas!$D$6:$L$92,7,0)</f>
        <v>Semestral</v>
      </c>
      <c r="I1559" s="141" t="str">
        <f>VLOOKUP(VLOOKUP(D1559&amp;"|"&amp;B1559,Empresas!$I$7:$CB$92,G1559,0),Tablas!$A$8:$B$10,2,0)</f>
        <v>No aplica</v>
      </c>
      <c r="J1559" s="78"/>
      <c r="K1559" s="78"/>
      <c r="L1559" s="78"/>
      <c r="M1559" s="78"/>
      <c r="N1559" s="78"/>
      <c r="O1559" s="78"/>
      <c r="P1559" s="78"/>
      <c r="Q1559" s="78"/>
      <c r="R1559" s="78"/>
      <c r="S1559" s="78"/>
      <c r="T1559" s="78"/>
      <c r="U1559" s="78"/>
      <c r="V1559" s="78" t="str">
        <f>VLOOKUP(D1559,Empresas!$D$7:$CF$91,81,0)</f>
        <v>D</v>
      </c>
      <c r="W1559" s="78" t="str">
        <f>VLOOKUP(D1559,Empresas!$D$7:$M$91,10,0)</f>
        <v>Mype</v>
      </c>
      <c r="X1559" s="69" t="str">
        <f t="shared" si="252"/>
        <v>SI</v>
      </c>
      <c r="Y1559" s="153" t="str">
        <f t="shared" si="253"/>
        <v>No aplica</v>
      </c>
      <c r="Z1559" s="147">
        <f>IF(Y1559="No aplica",0,IF(I1559="no",0,IF(I1559="No aplica",0,IF(I1559="Si",1,IF(I1559="Fisico",1,IF(I1559="Electronico",2,VLOOKUP(C1559&amp;"|"&amp;B1559&amp;"|"&amp;D1559,Empresas!$C$6:$CC$92,G1559+6+1,0)))))))</f>
        <v>0</v>
      </c>
      <c r="AA1559" s="147">
        <f>IF(AND($I1559="Si",J1559=1),1,IF(AND($I1559="Fisico",J1559=1),1,IF(AND(J1559=1,$I1559="Electronico"),2,IF(J1559=1,VLOOKUP($C1559&amp;"|"&amp;$B1559&amp;"|"&amp;$D1559,Empresas!$C$6:$CC$92,$G1559+6+1,0),0))))</f>
        <v>0</v>
      </c>
      <c r="AB1559" s="147">
        <f>IF(AND($I1559="Si",K1559=1),1,IF(AND($I1559="Fisico",K1559=1),1,IF(AND(K1559=1,$I1559="Electronico"),2,IF(K1559=1,VLOOKUP($C1559&amp;"|"&amp;$B1559&amp;"|"&amp;$D1559,Empresas!$C$6:$CC$92,$G1559+6+1,0),0))))</f>
        <v>0</v>
      </c>
      <c r="AC1559" s="147">
        <f>IF(AND($I1559="Si",L1559=1),1,IF(AND($I1559="Fisico",L1559=1),1,IF(AND(L1559=1,$I1559="Electronico"),2,IF(L1559=1,VLOOKUP($C1559&amp;"|"&amp;$B1559&amp;"|"&amp;$D1559,Empresas!$C$6:$CC$92,$G1559+6+1,0),0))))</f>
        <v>0</v>
      </c>
      <c r="AD1559" s="147">
        <f>IF(AND($I1559="Si",M1559=1),1,IF(AND($I1559="Fisico",M1559=1),1,IF(AND(M1559=1,$I1559="Electronico"),2,IF(M1559=1,VLOOKUP($C1559&amp;"|"&amp;$B1559&amp;"|"&amp;$D1559,Empresas!$C$6:$CC$92,$G1559+6+1,0),0))))</f>
        <v>0</v>
      </c>
      <c r="AE1559" s="147">
        <f>IF(AND($I1559="Si",N1559=1),1,IF(AND($I1559="Fisico",N1559=1),1,IF(AND(N1559=1,$I1559="Electronico"),2,IF(N1559=1,VLOOKUP($C1559&amp;"|"&amp;$B1559&amp;"|"&amp;$D1559,Empresas!$C$6:$CC$92,$G1559+6+1,0),0))))</f>
        <v>0</v>
      </c>
      <c r="AF1559" s="147">
        <f>IF(AND($I1559="Si",O1559=1),1,IF(AND($I1559="Fisico",O1559=1),1,IF(AND(O1559=1,$I1559="Electronico"),2,IF(O1559=1,VLOOKUP($C1559&amp;"|"&amp;$B1559&amp;"|"&amp;$D1559,Empresas!$C$6:$CC$92,$G1559+6+1,0),0))))</f>
        <v>0</v>
      </c>
      <c r="AG1559" s="147">
        <f>IF(AND($I1559="Si",P1559=1),1,IF(AND($I1559="Fisico",P1559=1),1,IF(AND(P1559=1,$I1559="Electronico"),2,IF(P1559=1,VLOOKUP($C1559&amp;"|"&amp;$B1559&amp;"|"&amp;$D1559,Empresas!$C$6:$CC$92,$G1559+6+1,0),0))))</f>
        <v>0</v>
      </c>
      <c r="AH1559" s="147">
        <f>IF(AND($I1559="Si",Q1559=1),1,IF(AND($I1559="Fisico",Q1559=1),1,IF(AND(Q1559=1,$I1559="Electronico"),2,IF(Q1559=1,VLOOKUP($C1559&amp;"|"&amp;$B1559&amp;"|"&amp;$D1559,Empresas!$C$6:$CC$92,$G1559+6+1,0),0))))</f>
        <v>0</v>
      </c>
      <c r="AI1559" s="147">
        <f>IF(AND($I1559="Si",R1559=1),1,IF(AND($I1559="Fisico",R1559=1),1,IF(AND(R1559=1,$I1559="Electronico"),2,IF(R1559=1,VLOOKUP($C1559&amp;"|"&amp;$B1559&amp;"|"&amp;$D1559,Empresas!$C$6:$CC$92,$G1559+6+1,0),0))))</f>
        <v>0</v>
      </c>
      <c r="AJ1559" s="147">
        <f>IF(AND($I1559="Si",S1559=1),1,IF(AND($I1559="Fisico",S1559=1),1,IF(AND(S1559=1,$I1559="Electronico"),2,IF(S1559=1,VLOOKUP($C1559&amp;"|"&amp;$B1559&amp;"|"&amp;$D1559,Empresas!$C$6:$CC$92,$G1559+6+1,0),0))))</f>
        <v>0</v>
      </c>
      <c r="AK1559" s="147">
        <f>IF(AND($I1559="Si",T1559=1),1,IF(AND($I1559="Fisico",T1559=1),1,IF(AND(T1559=1,$I1559="Electronico"),2,IF(T1559=1,VLOOKUP($C1559&amp;"|"&amp;$B1559&amp;"|"&amp;$D1559,Empresas!$C$6:$CC$92,$G1559+6+1,0),0))))</f>
        <v>0</v>
      </c>
      <c r="AL1559" s="147">
        <f>IF(AND($I1559="Si",U1559=1),1,IF(AND($I1559="Fisico",U1559=1),1,IF(AND(U1559=1,$I1559="Electronico"),2,IF(U1559=1,VLOOKUP($C1559&amp;"|"&amp;$B1559&amp;"|"&amp;$D1559,Empresas!$C$6:$CC$92,$G1559+6+1,0),0))))</f>
        <v>0</v>
      </c>
      <c r="AM1559" s="149">
        <f t="shared" si="254"/>
        <v>0</v>
      </c>
      <c r="AN1559" s="149">
        <f t="shared" si="255"/>
        <v>0</v>
      </c>
      <c r="AO1559" s="152">
        <f t="shared" si="256"/>
        <v>0</v>
      </c>
    </row>
    <row r="1560" spans="1:41" x14ac:dyDescent="0.25">
      <c r="A1560" s="140" t="str">
        <f>VLOOKUP(D1560,Empresas!$D$7:$F$91,3,0)</f>
        <v>Gerencia</v>
      </c>
      <c r="B1560" s="141" t="str">
        <f>VLOOKUP(D1560,Empresas!$D$7:$G$91,4,0)</f>
        <v>Yeleydi</v>
      </c>
      <c r="C1560" s="141" t="s">
        <v>544</v>
      </c>
      <c r="D1560" s="141" t="s">
        <v>280</v>
      </c>
      <c r="E1560" s="141" t="str">
        <f>VLOOKUP(D1560,Empresas!$D$7:$E$92,2,0)</f>
        <v>DOMDAY IMPORTACIONES E.I.R.L.</v>
      </c>
      <c r="F1560" s="141" t="s">
        <v>175</v>
      </c>
      <c r="G1560" s="142">
        <f t="shared" si="258"/>
        <v>53</v>
      </c>
      <c r="H1560" s="142" t="str">
        <f>VLOOKUP(D1560,Empresas!$D$6:$L$92,7,0)</f>
        <v>Semestral</v>
      </c>
      <c r="I1560" s="141" t="str">
        <f>VLOOKUP(VLOOKUP(D1560&amp;"|"&amp;B1560,Empresas!$I$7:$CB$92,G1560,0),Tablas!$A$8:$B$10,2,0)</f>
        <v>Fisico</v>
      </c>
      <c r="J1560" s="78">
        <v>2</v>
      </c>
      <c r="K1560" s="78">
        <v>2</v>
      </c>
      <c r="L1560" s="78">
        <v>2</v>
      </c>
      <c r="M1560" s="78">
        <v>2</v>
      </c>
      <c r="N1560" s="78">
        <v>2</v>
      </c>
      <c r="O1560" s="78">
        <v>2</v>
      </c>
      <c r="P1560" s="78">
        <v>2</v>
      </c>
      <c r="Q1560" s="78">
        <v>2</v>
      </c>
      <c r="R1560" s="78"/>
      <c r="S1560" s="78"/>
      <c r="T1560" s="78"/>
      <c r="U1560" s="78"/>
      <c r="V1560" s="78" t="str">
        <f>VLOOKUP(D1560,Empresas!$D$7:$CF$91,81,0)</f>
        <v>D</v>
      </c>
      <c r="W1560" s="78" t="str">
        <f>VLOOKUP(D1560,Empresas!$D$7:$M$91,10,0)</f>
        <v>Mype</v>
      </c>
      <c r="X1560" s="69" t="str">
        <f t="shared" si="252"/>
        <v>SI</v>
      </c>
      <c r="Y1560" s="153" t="str">
        <f t="shared" si="253"/>
        <v>Si aplica</v>
      </c>
      <c r="Z1560" s="147">
        <f>IF(Y1560="No aplica",0,IF(I1560="no",0,IF(I1560="No aplica",0,IF(I1560="Si",1,IF(I1560="Fisico",1,IF(I1560="Electronico",2,VLOOKUP(C1560&amp;"|"&amp;B1560&amp;"|"&amp;D1560,Empresas!$C$6:$CC$92,G1560+6+1,0)))))))</f>
        <v>1</v>
      </c>
      <c r="AA1560" s="147">
        <f>IF(AND($I1560="Si",J1560=1),1,IF(AND($I1560="Fisico",J1560=1),1,IF(AND(J1560=1,$I1560="Electronico"),2,IF(J1560=1,VLOOKUP($C1560&amp;"|"&amp;$B1560&amp;"|"&amp;$D1560,Empresas!$C$6:$CC$92,$G1560+6+1,0),0))))</f>
        <v>0</v>
      </c>
      <c r="AB1560" s="147">
        <f>IF(AND($I1560="Si",K1560=1),1,IF(AND($I1560="Fisico",K1560=1),1,IF(AND(K1560=1,$I1560="Electronico"),2,IF(K1560=1,VLOOKUP($C1560&amp;"|"&amp;$B1560&amp;"|"&amp;$D1560,Empresas!$C$6:$CC$92,$G1560+6+1,0),0))))</f>
        <v>0</v>
      </c>
      <c r="AC1560" s="147">
        <f>IF(AND($I1560="Si",L1560=1),1,IF(AND($I1560="Fisico",L1560=1),1,IF(AND(L1560=1,$I1560="Electronico"),2,IF(L1560=1,VLOOKUP($C1560&amp;"|"&amp;$B1560&amp;"|"&amp;$D1560,Empresas!$C$6:$CC$92,$G1560+6+1,0),0))))</f>
        <v>0</v>
      </c>
      <c r="AD1560" s="147">
        <f>IF(AND($I1560="Si",M1560=1),1,IF(AND($I1560="Fisico",M1560=1),1,IF(AND(M1560=1,$I1560="Electronico"),2,IF(M1560=1,VLOOKUP($C1560&amp;"|"&amp;$B1560&amp;"|"&amp;$D1560,Empresas!$C$6:$CC$92,$G1560+6+1,0),0))))</f>
        <v>0</v>
      </c>
      <c r="AE1560" s="147">
        <f>IF(AND($I1560="Si",N1560=1),1,IF(AND($I1560="Fisico",N1560=1),1,IF(AND(N1560=1,$I1560="Electronico"),2,IF(N1560=1,VLOOKUP($C1560&amp;"|"&amp;$B1560&amp;"|"&amp;$D1560,Empresas!$C$6:$CC$92,$G1560+6+1,0),0))))</f>
        <v>0</v>
      </c>
      <c r="AF1560" s="147">
        <f>IF(AND($I1560="Si",O1560=1),1,IF(AND($I1560="Fisico",O1560=1),1,IF(AND(O1560=1,$I1560="Electronico"),2,IF(O1560=1,VLOOKUP($C1560&amp;"|"&amp;$B1560&amp;"|"&amp;$D1560,Empresas!$C$6:$CC$92,$G1560+6+1,0),0))))</f>
        <v>0</v>
      </c>
      <c r="AG1560" s="147">
        <f>IF(AND($I1560="Si",P1560=1),1,IF(AND($I1560="Fisico",P1560=1),1,IF(AND(P1560=1,$I1560="Electronico"),2,IF(P1560=1,VLOOKUP($C1560&amp;"|"&amp;$B1560&amp;"|"&amp;$D1560,Empresas!$C$6:$CC$92,$G1560+6+1,0),0))))</f>
        <v>0</v>
      </c>
      <c r="AH1560" s="147">
        <f>IF(AND($I1560="Si",Q1560=1),1,IF(AND($I1560="Fisico",Q1560=1),1,IF(AND(Q1560=1,$I1560="Electronico"),2,IF(Q1560=1,VLOOKUP($C1560&amp;"|"&amp;$B1560&amp;"|"&amp;$D1560,Empresas!$C$6:$CC$92,$G1560+6+1,0),0))))</f>
        <v>0</v>
      </c>
      <c r="AI1560" s="147">
        <f>IF(AND($I1560="Si",R1560=1),1,IF(AND($I1560="Fisico",R1560=1),1,IF(AND(R1560=1,$I1560="Electronico"),2,IF(R1560=1,VLOOKUP($C1560&amp;"|"&amp;$B1560&amp;"|"&amp;$D1560,Empresas!$C$6:$CC$92,$G1560+6+1,0),0))))</f>
        <v>0</v>
      </c>
      <c r="AJ1560" s="147">
        <f>IF(AND($I1560="Si",S1560=1),1,IF(AND($I1560="Fisico",S1560=1),1,IF(AND(S1560=1,$I1560="Electronico"),2,IF(S1560=1,VLOOKUP($C1560&amp;"|"&amp;$B1560&amp;"|"&amp;$D1560,Empresas!$C$6:$CC$92,$G1560+6+1,0),0))))</f>
        <v>0</v>
      </c>
      <c r="AK1560" s="147">
        <f>IF(AND($I1560="Si",T1560=1),1,IF(AND($I1560="Fisico",T1560=1),1,IF(AND(T1560=1,$I1560="Electronico"),2,IF(T1560=1,VLOOKUP($C1560&amp;"|"&amp;$B1560&amp;"|"&amp;$D1560,Empresas!$C$6:$CC$92,$G1560+6+1,0),0))))</f>
        <v>0</v>
      </c>
      <c r="AL1560" s="147">
        <f>IF(AND($I1560="Si",U1560=1),1,IF(AND($I1560="Fisico",U1560=1),1,IF(AND(U1560=1,$I1560="Electronico"),2,IF(U1560=1,VLOOKUP($C1560&amp;"|"&amp;$B1560&amp;"|"&amp;$D1560,Empresas!$C$6:$CC$92,$G1560+6+1,0),0))))</f>
        <v>0</v>
      </c>
      <c r="AM1560" s="149">
        <f t="shared" si="254"/>
        <v>0</v>
      </c>
      <c r="AN1560" s="149">
        <f t="shared" si="255"/>
        <v>8</v>
      </c>
      <c r="AO1560" s="152">
        <f t="shared" si="256"/>
        <v>0</v>
      </c>
    </row>
    <row r="1561" spans="1:41" x14ac:dyDescent="0.25">
      <c r="A1561" s="140" t="str">
        <f>VLOOKUP(D1561,Empresas!$D$7:$F$91,3,0)</f>
        <v>Gerencia</v>
      </c>
      <c r="B1561" s="141" t="str">
        <f>VLOOKUP(D1561,Empresas!$D$7:$G$91,4,0)</f>
        <v>Yeleydi</v>
      </c>
      <c r="C1561" s="141" t="s">
        <v>544</v>
      </c>
      <c r="D1561" s="141" t="s">
        <v>280</v>
      </c>
      <c r="E1561" s="141" t="str">
        <f>VLOOKUP(D1561,Empresas!$D$7:$E$92,2,0)</f>
        <v>DOMDAY IMPORTACIONES E.I.R.L.</v>
      </c>
      <c r="F1561" s="141" t="s">
        <v>176</v>
      </c>
      <c r="G1561" s="142">
        <f t="shared" si="258"/>
        <v>54</v>
      </c>
      <c r="H1561" s="142" t="str">
        <f>VLOOKUP(D1561,Empresas!$D$6:$L$92,7,0)</f>
        <v>Semestral</v>
      </c>
      <c r="I1561" s="141" t="str">
        <f>VLOOKUP(VLOOKUP(D1561&amp;"|"&amp;B1561,Empresas!$I$7:$CB$92,G1561,0),Tablas!$A$8:$B$10,2,0)</f>
        <v>No aplica</v>
      </c>
      <c r="J1561" s="78"/>
      <c r="K1561" s="78"/>
      <c r="L1561" s="78"/>
      <c r="M1561" s="78"/>
      <c r="N1561" s="78"/>
      <c r="O1561" s="78"/>
      <c r="P1561" s="78"/>
      <c r="Q1561" s="78"/>
      <c r="R1561" s="78"/>
      <c r="S1561" s="78"/>
      <c r="T1561" s="78"/>
      <c r="U1561" s="78"/>
      <c r="V1561" s="78" t="str">
        <f>VLOOKUP(D1561,Empresas!$D$7:$CF$91,81,0)</f>
        <v>D</v>
      </c>
      <c r="W1561" s="78" t="str">
        <f>VLOOKUP(D1561,Empresas!$D$7:$M$91,10,0)</f>
        <v>Mype</v>
      </c>
      <c r="X1561" s="69" t="str">
        <f t="shared" si="252"/>
        <v>SI</v>
      </c>
      <c r="Y1561" s="153" t="str">
        <f t="shared" si="253"/>
        <v>No aplica</v>
      </c>
      <c r="Z1561" s="147">
        <f>IF(Y1561="No aplica",0,IF(I1561="no",0,IF(I1561="No aplica",0,IF(I1561="Si",1,IF(I1561="Fisico",1,IF(I1561="Electronico",2,VLOOKUP(C1561&amp;"|"&amp;B1561&amp;"|"&amp;D1561,Empresas!$C$6:$CC$92,G1561+6+1,0)))))))</f>
        <v>0</v>
      </c>
      <c r="AA1561" s="147">
        <f>IF(AND($I1561="Si",J1561=1),1,IF(AND($I1561="Fisico",J1561=1),1,IF(AND(J1561=1,$I1561="Electronico"),2,IF(J1561=1,VLOOKUP($C1561&amp;"|"&amp;$B1561&amp;"|"&amp;$D1561,Empresas!$C$6:$CC$92,$G1561+6+1,0),0))))</f>
        <v>0</v>
      </c>
      <c r="AB1561" s="147">
        <f>IF(AND($I1561="Si",K1561=1),1,IF(AND($I1561="Fisico",K1561=1),1,IF(AND(K1561=1,$I1561="Electronico"),2,IF(K1561=1,VLOOKUP($C1561&amp;"|"&amp;$B1561&amp;"|"&amp;$D1561,Empresas!$C$6:$CC$92,$G1561+6+1,0),0))))</f>
        <v>0</v>
      </c>
      <c r="AC1561" s="147">
        <f>IF(AND($I1561="Si",L1561=1),1,IF(AND($I1561="Fisico",L1561=1),1,IF(AND(L1561=1,$I1561="Electronico"),2,IF(L1561=1,VLOOKUP($C1561&amp;"|"&amp;$B1561&amp;"|"&amp;$D1561,Empresas!$C$6:$CC$92,$G1561+6+1,0),0))))</f>
        <v>0</v>
      </c>
      <c r="AD1561" s="147">
        <f>IF(AND($I1561="Si",M1561=1),1,IF(AND($I1561="Fisico",M1561=1),1,IF(AND(M1561=1,$I1561="Electronico"),2,IF(M1561=1,VLOOKUP($C1561&amp;"|"&amp;$B1561&amp;"|"&amp;$D1561,Empresas!$C$6:$CC$92,$G1561+6+1,0),0))))</f>
        <v>0</v>
      </c>
      <c r="AE1561" s="147">
        <f>IF(AND($I1561="Si",N1561=1),1,IF(AND($I1561="Fisico",N1561=1),1,IF(AND(N1561=1,$I1561="Electronico"),2,IF(N1561=1,VLOOKUP($C1561&amp;"|"&amp;$B1561&amp;"|"&amp;$D1561,Empresas!$C$6:$CC$92,$G1561+6+1,0),0))))</f>
        <v>0</v>
      </c>
      <c r="AF1561" s="147">
        <f>IF(AND($I1561="Si",O1561=1),1,IF(AND($I1561="Fisico",O1561=1),1,IF(AND(O1561=1,$I1561="Electronico"),2,IF(O1561=1,VLOOKUP($C1561&amp;"|"&amp;$B1561&amp;"|"&amp;$D1561,Empresas!$C$6:$CC$92,$G1561+6+1,0),0))))</f>
        <v>0</v>
      </c>
      <c r="AG1561" s="147">
        <f>IF(AND($I1561="Si",P1561=1),1,IF(AND($I1561="Fisico",P1561=1),1,IF(AND(P1561=1,$I1561="Electronico"),2,IF(P1561=1,VLOOKUP($C1561&amp;"|"&amp;$B1561&amp;"|"&amp;$D1561,Empresas!$C$6:$CC$92,$G1561+6+1,0),0))))</f>
        <v>0</v>
      </c>
      <c r="AH1561" s="147">
        <f>IF(AND($I1561="Si",Q1561=1),1,IF(AND($I1561="Fisico",Q1561=1),1,IF(AND(Q1561=1,$I1561="Electronico"),2,IF(Q1561=1,VLOOKUP($C1561&amp;"|"&amp;$B1561&amp;"|"&amp;$D1561,Empresas!$C$6:$CC$92,$G1561+6+1,0),0))))</f>
        <v>0</v>
      </c>
      <c r="AI1561" s="147">
        <f>IF(AND($I1561="Si",R1561=1),1,IF(AND($I1561="Fisico",R1561=1),1,IF(AND(R1561=1,$I1561="Electronico"),2,IF(R1561=1,VLOOKUP($C1561&amp;"|"&amp;$B1561&amp;"|"&amp;$D1561,Empresas!$C$6:$CC$92,$G1561+6+1,0),0))))</f>
        <v>0</v>
      </c>
      <c r="AJ1561" s="147">
        <f>IF(AND($I1561="Si",S1561=1),1,IF(AND($I1561="Fisico",S1561=1),1,IF(AND(S1561=1,$I1561="Electronico"),2,IF(S1561=1,VLOOKUP($C1561&amp;"|"&amp;$B1561&amp;"|"&amp;$D1561,Empresas!$C$6:$CC$92,$G1561+6+1,0),0))))</f>
        <v>0</v>
      </c>
      <c r="AK1561" s="147">
        <f>IF(AND($I1561="Si",T1561=1),1,IF(AND($I1561="Fisico",T1561=1),1,IF(AND(T1561=1,$I1561="Electronico"),2,IF(T1561=1,VLOOKUP($C1561&amp;"|"&amp;$B1561&amp;"|"&amp;$D1561,Empresas!$C$6:$CC$92,$G1561+6+1,0),0))))</f>
        <v>0</v>
      </c>
      <c r="AL1561" s="147">
        <f>IF(AND($I1561="Si",U1561=1),1,IF(AND($I1561="Fisico",U1561=1),1,IF(AND(U1561=1,$I1561="Electronico"),2,IF(U1561=1,VLOOKUP($C1561&amp;"|"&amp;$B1561&amp;"|"&amp;$D1561,Empresas!$C$6:$CC$92,$G1561+6+1,0),0))))</f>
        <v>0</v>
      </c>
      <c r="AM1561" s="149">
        <f t="shared" si="254"/>
        <v>0</v>
      </c>
      <c r="AN1561" s="149">
        <f t="shared" si="255"/>
        <v>0</v>
      </c>
      <c r="AO1561" s="152">
        <f t="shared" si="256"/>
        <v>0</v>
      </c>
    </row>
    <row r="1562" spans="1:41" x14ac:dyDescent="0.25">
      <c r="A1562" s="140" t="str">
        <f>VLOOKUP(D1562,Empresas!$D$7:$F$91,3,0)</f>
        <v>Gerencia</v>
      </c>
      <c r="B1562" s="141" t="str">
        <f>VLOOKUP(D1562,Empresas!$D$7:$G$91,4,0)</f>
        <v>Yeleydi</v>
      </c>
      <c r="C1562" s="141" t="s">
        <v>544</v>
      </c>
      <c r="D1562" s="141" t="s">
        <v>280</v>
      </c>
      <c r="E1562" s="141" t="str">
        <f>VLOOKUP(D1562,Empresas!$D$7:$E$92,2,0)</f>
        <v>DOMDAY IMPORTACIONES E.I.R.L.</v>
      </c>
      <c r="F1562" s="141" t="s">
        <v>177</v>
      </c>
      <c r="G1562" s="142">
        <f t="shared" si="258"/>
        <v>55</v>
      </c>
      <c r="H1562" s="142" t="str">
        <f>VLOOKUP(D1562,Empresas!$D$6:$L$92,7,0)</f>
        <v>Semestral</v>
      </c>
      <c r="I1562" s="141" t="str">
        <f>VLOOKUP(VLOOKUP(D1562&amp;"|"&amp;B1562,Empresas!$I$7:$CB$92,G1562,0),Tablas!$A$8:$B$10,2,0)</f>
        <v>No aplica</v>
      </c>
      <c r="J1562" s="78"/>
      <c r="K1562" s="78"/>
      <c r="L1562" s="78"/>
      <c r="M1562" s="78"/>
      <c r="N1562" s="78"/>
      <c r="O1562" s="78"/>
      <c r="P1562" s="78"/>
      <c r="Q1562" s="78"/>
      <c r="R1562" s="78"/>
      <c r="S1562" s="78"/>
      <c r="T1562" s="78"/>
      <c r="U1562" s="78"/>
      <c r="V1562" s="78" t="str">
        <f>VLOOKUP(D1562,Empresas!$D$7:$CF$91,81,0)</f>
        <v>D</v>
      </c>
      <c r="W1562" s="78" t="str">
        <f>VLOOKUP(D1562,Empresas!$D$7:$M$91,10,0)</f>
        <v>Mype</v>
      </c>
      <c r="X1562" s="69" t="str">
        <f t="shared" si="252"/>
        <v>NO</v>
      </c>
      <c r="Y1562" s="153" t="str">
        <f t="shared" si="253"/>
        <v>No aplica</v>
      </c>
      <c r="Z1562" s="147">
        <f>IF(Y1562="No aplica",0,IF(I1562="no",0,IF(I1562="No aplica",0,IF(I1562="Si",1,IF(I1562="Fisico",1,IF(I1562="Electronico",2,VLOOKUP(C1562&amp;"|"&amp;B1562&amp;"|"&amp;D1562,Empresas!$C$6:$CC$92,G1562+6+1,0)))))))</f>
        <v>0</v>
      </c>
      <c r="AA1562" s="147">
        <f>IF(AND($I1562="Si",J1562=1),1,IF(AND($I1562="Fisico",J1562=1),1,IF(AND(J1562=1,$I1562="Electronico"),2,IF(J1562=1,VLOOKUP($C1562&amp;"|"&amp;$B1562&amp;"|"&amp;$D1562,Empresas!$C$6:$CC$92,$G1562+6+1,0),0))))</f>
        <v>0</v>
      </c>
      <c r="AB1562" s="147">
        <f>IF(AND($I1562="Si",K1562=1),1,IF(AND($I1562="Fisico",K1562=1),1,IF(AND(K1562=1,$I1562="Electronico"),2,IF(K1562=1,VLOOKUP($C1562&amp;"|"&amp;$B1562&amp;"|"&amp;$D1562,Empresas!$C$6:$CC$92,$G1562+6+1,0),0))))</f>
        <v>0</v>
      </c>
      <c r="AC1562" s="147">
        <f>IF(AND($I1562="Si",L1562=1),1,IF(AND($I1562="Fisico",L1562=1),1,IF(AND(L1562=1,$I1562="Electronico"),2,IF(L1562=1,VLOOKUP($C1562&amp;"|"&amp;$B1562&amp;"|"&amp;$D1562,Empresas!$C$6:$CC$92,$G1562+6+1,0),0))))</f>
        <v>0</v>
      </c>
      <c r="AD1562" s="147">
        <f>IF(AND($I1562="Si",M1562=1),1,IF(AND($I1562="Fisico",M1562=1),1,IF(AND(M1562=1,$I1562="Electronico"),2,IF(M1562=1,VLOOKUP($C1562&amp;"|"&amp;$B1562&amp;"|"&amp;$D1562,Empresas!$C$6:$CC$92,$G1562+6+1,0),0))))</f>
        <v>0</v>
      </c>
      <c r="AE1562" s="147">
        <f>IF(AND($I1562="Si",N1562=1),1,IF(AND($I1562="Fisico",N1562=1),1,IF(AND(N1562=1,$I1562="Electronico"),2,IF(N1562=1,VLOOKUP($C1562&amp;"|"&amp;$B1562&amp;"|"&amp;$D1562,Empresas!$C$6:$CC$92,$G1562+6+1,0),0))))</f>
        <v>0</v>
      </c>
      <c r="AF1562" s="147">
        <f>IF(AND($I1562="Si",O1562=1),1,IF(AND($I1562="Fisico",O1562=1),1,IF(AND(O1562=1,$I1562="Electronico"),2,IF(O1562=1,VLOOKUP($C1562&amp;"|"&amp;$B1562&amp;"|"&amp;$D1562,Empresas!$C$6:$CC$92,$G1562+6+1,0),0))))</f>
        <v>0</v>
      </c>
      <c r="AG1562" s="147">
        <f>IF(AND($I1562="Si",P1562=1),1,IF(AND($I1562="Fisico",P1562=1),1,IF(AND(P1562=1,$I1562="Electronico"),2,IF(P1562=1,VLOOKUP($C1562&amp;"|"&amp;$B1562&amp;"|"&amp;$D1562,Empresas!$C$6:$CC$92,$G1562+6+1,0),0))))</f>
        <v>0</v>
      </c>
      <c r="AH1562" s="147">
        <f>IF(AND($I1562="Si",Q1562=1),1,IF(AND($I1562="Fisico",Q1562=1),1,IF(AND(Q1562=1,$I1562="Electronico"),2,IF(Q1562=1,VLOOKUP($C1562&amp;"|"&amp;$B1562&amp;"|"&amp;$D1562,Empresas!$C$6:$CC$92,$G1562+6+1,0),0))))</f>
        <v>0</v>
      </c>
      <c r="AI1562" s="147">
        <f>IF(AND($I1562="Si",R1562=1),1,IF(AND($I1562="Fisico",R1562=1),1,IF(AND(R1562=1,$I1562="Electronico"),2,IF(R1562=1,VLOOKUP($C1562&amp;"|"&amp;$B1562&amp;"|"&amp;$D1562,Empresas!$C$6:$CC$92,$G1562+6+1,0),0))))</f>
        <v>0</v>
      </c>
      <c r="AJ1562" s="147">
        <f>IF(AND($I1562="Si",S1562=1),1,IF(AND($I1562="Fisico",S1562=1),1,IF(AND(S1562=1,$I1562="Electronico"),2,IF(S1562=1,VLOOKUP($C1562&amp;"|"&amp;$B1562&amp;"|"&amp;$D1562,Empresas!$C$6:$CC$92,$G1562+6+1,0),0))))</f>
        <v>0</v>
      </c>
      <c r="AK1562" s="147">
        <f>IF(AND($I1562="Si",T1562=1),1,IF(AND($I1562="Fisico",T1562=1),1,IF(AND(T1562=1,$I1562="Electronico"),2,IF(T1562=1,VLOOKUP($C1562&amp;"|"&amp;$B1562&amp;"|"&amp;$D1562,Empresas!$C$6:$CC$92,$G1562+6+1,0),0))))</f>
        <v>0</v>
      </c>
      <c r="AL1562" s="147">
        <f>IF(AND($I1562="Si",U1562=1),1,IF(AND($I1562="Fisico",U1562=1),1,IF(AND(U1562=1,$I1562="Electronico"),2,IF(U1562=1,VLOOKUP($C1562&amp;"|"&amp;$B1562&amp;"|"&amp;$D1562,Empresas!$C$6:$CC$92,$G1562+6+1,0),0))))</f>
        <v>0</v>
      </c>
      <c r="AM1562" s="149">
        <f t="shared" si="254"/>
        <v>0</v>
      </c>
      <c r="AN1562" s="149">
        <f t="shared" si="255"/>
        <v>0</v>
      </c>
      <c r="AO1562" s="152">
        <f t="shared" si="256"/>
        <v>0</v>
      </c>
    </row>
    <row r="1563" spans="1:41" x14ac:dyDescent="0.25">
      <c r="A1563" s="140" t="str">
        <f>VLOOKUP(D1563,Empresas!$D$7:$F$91,3,0)</f>
        <v>Gerencia</v>
      </c>
      <c r="B1563" s="141" t="str">
        <f>VLOOKUP(D1563,Empresas!$D$7:$G$91,4,0)</f>
        <v>Yeleydi</v>
      </c>
      <c r="C1563" s="141" t="s">
        <v>544</v>
      </c>
      <c r="D1563" s="141" t="s">
        <v>280</v>
      </c>
      <c r="E1563" s="141" t="str">
        <f>VLOOKUP(D1563,Empresas!$D$7:$E$92,2,0)</f>
        <v>DOMDAY IMPORTACIONES E.I.R.L.</v>
      </c>
      <c r="F1563" s="141" t="s">
        <v>178</v>
      </c>
      <c r="G1563" s="142">
        <f t="shared" si="258"/>
        <v>56</v>
      </c>
      <c r="H1563" s="142" t="str">
        <f>VLOOKUP(D1563,Empresas!$D$6:$L$92,7,0)</f>
        <v>Semestral</v>
      </c>
      <c r="I1563" s="141" t="str">
        <f>VLOOKUP(VLOOKUP(D1563&amp;"|"&amp;B1563,Empresas!$I$7:$CB$92,G1563,0),Tablas!$A$8:$B$10,2,0)</f>
        <v>No aplica</v>
      </c>
      <c r="J1563" s="78"/>
      <c r="K1563" s="78"/>
      <c r="L1563" s="78"/>
      <c r="M1563" s="78"/>
      <c r="N1563" s="78"/>
      <c r="O1563" s="78"/>
      <c r="P1563" s="78"/>
      <c r="Q1563" s="78"/>
      <c r="R1563" s="78"/>
      <c r="S1563" s="78"/>
      <c r="T1563" s="78"/>
      <c r="U1563" s="78"/>
      <c r="V1563" s="78" t="str">
        <f>VLOOKUP(D1563,Empresas!$D$7:$CF$91,81,0)</f>
        <v>D</v>
      </c>
      <c r="W1563" s="78" t="str">
        <f>VLOOKUP(D1563,Empresas!$D$7:$M$91,10,0)</f>
        <v>Mype</v>
      </c>
      <c r="X1563" s="69" t="str">
        <f t="shared" si="252"/>
        <v>SI</v>
      </c>
      <c r="Y1563" s="153" t="str">
        <f t="shared" si="253"/>
        <v>No aplica</v>
      </c>
      <c r="Z1563" s="147">
        <f>IF(Y1563="No aplica",0,IF(I1563="no",0,IF(I1563="No aplica",0,IF(I1563="Si",1,IF(I1563="Fisico",1,IF(I1563="Electronico",2,VLOOKUP(C1563&amp;"|"&amp;B1563&amp;"|"&amp;D1563,Empresas!$C$6:$CC$92,G1563+6+1,0)))))))</f>
        <v>0</v>
      </c>
      <c r="AA1563" s="147">
        <f>IF(AND($I1563="Si",J1563=1),1,IF(AND($I1563="Fisico",J1563=1),1,IF(AND(J1563=1,$I1563="Electronico"),2,IF(J1563=1,VLOOKUP($C1563&amp;"|"&amp;$B1563&amp;"|"&amp;$D1563,Empresas!$C$6:$CC$92,$G1563+6+1,0),0))))</f>
        <v>0</v>
      </c>
      <c r="AB1563" s="147">
        <f>IF(AND($I1563="Si",K1563=1),1,IF(AND($I1563="Fisico",K1563=1),1,IF(AND(K1563=1,$I1563="Electronico"),2,IF(K1563=1,VLOOKUP($C1563&amp;"|"&amp;$B1563&amp;"|"&amp;$D1563,Empresas!$C$6:$CC$92,$G1563+6+1,0),0))))</f>
        <v>0</v>
      </c>
      <c r="AC1563" s="147">
        <f>IF(AND($I1563="Si",L1563=1),1,IF(AND($I1563="Fisico",L1563=1),1,IF(AND(L1563=1,$I1563="Electronico"),2,IF(L1563=1,VLOOKUP($C1563&amp;"|"&amp;$B1563&amp;"|"&amp;$D1563,Empresas!$C$6:$CC$92,$G1563+6+1,0),0))))</f>
        <v>0</v>
      </c>
      <c r="AD1563" s="147">
        <f>IF(AND($I1563="Si",M1563=1),1,IF(AND($I1563="Fisico",M1563=1),1,IF(AND(M1563=1,$I1563="Electronico"),2,IF(M1563=1,VLOOKUP($C1563&amp;"|"&amp;$B1563&amp;"|"&amp;$D1563,Empresas!$C$6:$CC$92,$G1563+6+1,0),0))))</f>
        <v>0</v>
      </c>
      <c r="AE1563" s="147">
        <f>IF(AND($I1563="Si",N1563=1),1,IF(AND($I1563="Fisico",N1563=1),1,IF(AND(N1563=1,$I1563="Electronico"),2,IF(N1563=1,VLOOKUP($C1563&amp;"|"&amp;$B1563&amp;"|"&amp;$D1563,Empresas!$C$6:$CC$92,$G1563+6+1,0),0))))</f>
        <v>0</v>
      </c>
      <c r="AF1563" s="147">
        <f>IF(AND($I1563="Si",O1563=1),1,IF(AND($I1563="Fisico",O1563=1),1,IF(AND(O1563=1,$I1563="Electronico"),2,IF(O1563=1,VLOOKUP($C1563&amp;"|"&amp;$B1563&amp;"|"&amp;$D1563,Empresas!$C$6:$CC$92,$G1563+6+1,0),0))))</f>
        <v>0</v>
      </c>
      <c r="AG1563" s="147">
        <f>IF(AND($I1563="Si",P1563=1),1,IF(AND($I1563="Fisico",P1563=1),1,IF(AND(P1563=1,$I1563="Electronico"),2,IF(P1563=1,VLOOKUP($C1563&amp;"|"&amp;$B1563&amp;"|"&amp;$D1563,Empresas!$C$6:$CC$92,$G1563+6+1,0),0))))</f>
        <v>0</v>
      </c>
      <c r="AH1563" s="147">
        <f>IF(AND($I1563="Si",Q1563=1),1,IF(AND($I1563="Fisico",Q1563=1),1,IF(AND(Q1563=1,$I1563="Electronico"),2,IF(Q1563=1,VLOOKUP($C1563&amp;"|"&amp;$B1563&amp;"|"&amp;$D1563,Empresas!$C$6:$CC$92,$G1563+6+1,0),0))))</f>
        <v>0</v>
      </c>
      <c r="AI1563" s="147">
        <f>IF(AND($I1563="Si",R1563=1),1,IF(AND($I1563="Fisico",R1563=1),1,IF(AND(R1563=1,$I1563="Electronico"),2,IF(R1563=1,VLOOKUP($C1563&amp;"|"&amp;$B1563&amp;"|"&amp;$D1563,Empresas!$C$6:$CC$92,$G1563+6+1,0),0))))</f>
        <v>0</v>
      </c>
      <c r="AJ1563" s="147">
        <f>IF(AND($I1563="Si",S1563=1),1,IF(AND($I1563="Fisico",S1563=1),1,IF(AND(S1563=1,$I1563="Electronico"),2,IF(S1563=1,VLOOKUP($C1563&amp;"|"&amp;$B1563&amp;"|"&amp;$D1563,Empresas!$C$6:$CC$92,$G1563+6+1,0),0))))</f>
        <v>0</v>
      </c>
      <c r="AK1563" s="147">
        <f>IF(AND($I1563="Si",T1563=1),1,IF(AND($I1563="Fisico",T1563=1),1,IF(AND(T1563=1,$I1563="Electronico"),2,IF(T1563=1,VLOOKUP($C1563&amp;"|"&amp;$B1563&amp;"|"&amp;$D1563,Empresas!$C$6:$CC$92,$G1563+6+1,0),0))))</f>
        <v>0</v>
      </c>
      <c r="AL1563" s="147">
        <f>IF(AND($I1563="Si",U1563=1),1,IF(AND($I1563="Fisico",U1563=1),1,IF(AND(U1563=1,$I1563="Electronico"),2,IF(U1563=1,VLOOKUP($C1563&amp;"|"&amp;$B1563&amp;"|"&amp;$D1563,Empresas!$C$6:$CC$92,$G1563+6+1,0),0))))</f>
        <v>0</v>
      </c>
      <c r="AM1563" s="149">
        <f t="shared" si="254"/>
        <v>0</v>
      </c>
      <c r="AN1563" s="149">
        <f t="shared" si="255"/>
        <v>0</v>
      </c>
      <c r="AO1563" s="152">
        <f t="shared" si="256"/>
        <v>0</v>
      </c>
    </row>
    <row r="1564" spans="1:41" x14ac:dyDescent="0.25">
      <c r="A1564" s="140" t="str">
        <f>VLOOKUP(D1564,Empresas!$D$7:$F$91,3,0)</f>
        <v>Gerencia</v>
      </c>
      <c r="B1564" s="141" t="str">
        <f>VLOOKUP(D1564,Empresas!$D$7:$G$91,4,0)</f>
        <v>Yeleydi</v>
      </c>
      <c r="C1564" s="141" t="s">
        <v>544</v>
      </c>
      <c r="D1564" s="141" t="s">
        <v>280</v>
      </c>
      <c r="E1564" s="141" t="str">
        <f>VLOOKUP(D1564,Empresas!$D$7:$E$92,2,0)</f>
        <v>DOMDAY IMPORTACIONES E.I.R.L.</v>
      </c>
      <c r="F1564" s="141" t="s">
        <v>179</v>
      </c>
      <c r="G1564" s="142">
        <f t="shared" si="258"/>
        <v>57</v>
      </c>
      <c r="H1564" s="142" t="str">
        <f>VLOOKUP(D1564,Empresas!$D$6:$L$92,7,0)</f>
        <v>Semestral</v>
      </c>
      <c r="I1564" s="141" t="str">
        <f>VLOOKUP(VLOOKUP(D1564&amp;"|"&amp;B1564,Empresas!$I$7:$CB$92,G1564,0),Tablas!$A$8:$B$10,2,0)</f>
        <v>No aplica</v>
      </c>
      <c r="J1564" s="78"/>
      <c r="K1564" s="78"/>
      <c r="L1564" s="78"/>
      <c r="M1564" s="78"/>
      <c r="N1564" s="78"/>
      <c r="O1564" s="78"/>
      <c r="P1564" s="78"/>
      <c r="Q1564" s="78"/>
      <c r="R1564" s="78"/>
      <c r="S1564" s="78"/>
      <c r="T1564" s="78"/>
      <c r="U1564" s="78"/>
      <c r="V1564" s="78" t="str">
        <f>VLOOKUP(D1564,Empresas!$D$7:$CF$91,81,0)</f>
        <v>D</v>
      </c>
      <c r="W1564" s="78" t="str">
        <f>VLOOKUP(D1564,Empresas!$D$7:$M$91,10,0)</f>
        <v>Mype</v>
      </c>
      <c r="X1564" s="69" t="str">
        <f t="shared" si="252"/>
        <v>NO</v>
      </c>
      <c r="Y1564" s="153" t="str">
        <f t="shared" si="253"/>
        <v>No aplica</v>
      </c>
      <c r="Z1564" s="147">
        <f>IF(Y1564="No aplica",0,IF(I1564="no",0,IF(I1564="No aplica",0,IF(I1564="Si",1,IF(I1564="Fisico",1,IF(I1564="Electronico",2,VLOOKUP(C1564&amp;"|"&amp;B1564&amp;"|"&amp;D1564,Empresas!$C$6:$CC$92,G1564+6+1,0)))))))</f>
        <v>0</v>
      </c>
      <c r="AA1564" s="147">
        <f>IF(AND($I1564="Si",J1564=1),1,IF(AND($I1564="Fisico",J1564=1),1,IF(AND(J1564=1,$I1564="Electronico"),2,IF(J1564=1,VLOOKUP($C1564&amp;"|"&amp;$B1564&amp;"|"&amp;$D1564,Empresas!$C$6:$CC$92,$G1564+6+1,0),0))))</f>
        <v>0</v>
      </c>
      <c r="AB1564" s="147">
        <f>IF(AND($I1564="Si",K1564=1),1,IF(AND($I1564="Fisico",K1564=1),1,IF(AND(K1564=1,$I1564="Electronico"),2,IF(K1564=1,VLOOKUP($C1564&amp;"|"&amp;$B1564&amp;"|"&amp;$D1564,Empresas!$C$6:$CC$92,$G1564+6+1,0),0))))</f>
        <v>0</v>
      </c>
      <c r="AC1564" s="147">
        <f>IF(AND($I1564="Si",L1564=1),1,IF(AND($I1564="Fisico",L1564=1),1,IF(AND(L1564=1,$I1564="Electronico"),2,IF(L1564=1,VLOOKUP($C1564&amp;"|"&amp;$B1564&amp;"|"&amp;$D1564,Empresas!$C$6:$CC$92,$G1564+6+1,0),0))))</f>
        <v>0</v>
      </c>
      <c r="AD1564" s="147">
        <f>IF(AND($I1564="Si",M1564=1),1,IF(AND($I1564="Fisico",M1564=1),1,IF(AND(M1564=1,$I1564="Electronico"),2,IF(M1564=1,VLOOKUP($C1564&amp;"|"&amp;$B1564&amp;"|"&amp;$D1564,Empresas!$C$6:$CC$92,$G1564+6+1,0),0))))</f>
        <v>0</v>
      </c>
      <c r="AE1564" s="147">
        <f>IF(AND($I1564="Si",N1564=1),1,IF(AND($I1564="Fisico",N1564=1),1,IF(AND(N1564=1,$I1564="Electronico"),2,IF(N1564=1,VLOOKUP($C1564&amp;"|"&amp;$B1564&amp;"|"&amp;$D1564,Empresas!$C$6:$CC$92,$G1564+6+1,0),0))))</f>
        <v>0</v>
      </c>
      <c r="AF1564" s="147">
        <f>IF(AND($I1564="Si",O1564=1),1,IF(AND($I1564="Fisico",O1564=1),1,IF(AND(O1564=1,$I1564="Electronico"),2,IF(O1564=1,VLOOKUP($C1564&amp;"|"&amp;$B1564&amp;"|"&amp;$D1564,Empresas!$C$6:$CC$92,$G1564+6+1,0),0))))</f>
        <v>0</v>
      </c>
      <c r="AG1564" s="147">
        <f>IF(AND($I1564="Si",P1564=1),1,IF(AND($I1564="Fisico",P1564=1),1,IF(AND(P1564=1,$I1564="Electronico"),2,IF(P1564=1,VLOOKUP($C1564&amp;"|"&amp;$B1564&amp;"|"&amp;$D1564,Empresas!$C$6:$CC$92,$G1564+6+1,0),0))))</f>
        <v>0</v>
      </c>
      <c r="AH1564" s="147">
        <f>IF(AND($I1564="Si",Q1564=1),1,IF(AND($I1564="Fisico",Q1564=1),1,IF(AND(Q1564=1,$I1564="Electronico"),2,IF(Q1564=1,VLOOKUP($C1564&amp;"|"&amp;$B1564&amp;"|"&amp;$D1564,Empresas!$C$6:$CC$92,$G1564+6+1,0),0))))</f>
        <v>0</v>
      </c>
      <c r="AI1564" s="147">
        <f>IF(AND($I1564="Si",R1564=1),1,IF(AND($I1564="Fisico",R1564=1),1,IF(AND(R1564=1,$I1564="Electronico"),2,IF(R1564=1,VLOOKUP($C1564&amp;"|"&amp;$B1564&amp;"|"&amp;$D1564,Empresas!$C$6:$CC$92,$G1564+6+1,0),0))))</f>
        <v>0</v>
      </c>
      <c r="AJ1564" s="147">
        <f>IF(AND($I1564="Si",S1564=1),1,IF(AND($I1564="Fisico",S1564=1),1,IF(AND(S1564=1,$I1564="Electronico"),2,IF(S1564=1,VLOOKUP($C1564&amp;"|"&amp;$B1564&amp;"|"&amp;$D1564,Empresas!$C$6:$CC$92,$G1564+6+1,0),0))))</f>
        <v>0</v>
      </c>
      <c r="AK1564" s="147">
        <f>IF(AND($I1564="Si",T1564=1),1,IF(AND($I1564="Fisico",T1564=1),1,IF(AND(T1564=1,$I1564="Electronico"),2,IF(T1564=1,VLOOKUP($C1564&amp;"|"&amp;$B1564&amp;"|"&amp;$D1564,Empresas!$C$6:$CC$92,$G1564+6+1,0),0))))</f>
        <v>0</v>
      </c>
      <c r="AL1564" s="147">
        <f>IF(AND($I1564="Si",U1564=1),1,IF(AND($I1564="Fisico",U1564=1),1,IF(AND(U1564=1,$I1564="Electronico"),2,IF(U1564=1,VLOOKUP($C1564&amp;"|"&amp;$B1564&amp;"|"&amp;$D1564,Empresas!$C$6:$CC$92,$G1564+6+1,0),0))))</f>
        <v>0</v>
      </c>
      <c r="AM1564" s="149">
        <f t="shared" si="254"/>
        <v>0</v>
      </c>
      <c r="AN1564" s="149">
        <f t="shared" si="255"/>
        <v>0</v>
      </c>
      <c r="AO1564" s="152">
        <f t="shared" si="256"/>
        <v>0</v>
      </c>
    </row>
    <row r="1565" spans="1:41" x14ac:dyDescent="0.25">
      <c r="A1565" s="140" t="str">
        <f>VLOOKUP(D1565,Empresas!$D$7:$F$91,3,0)</f>
        <v>Gerencia</v>
      </c>
      <c r="B1565" s="141" t="str">
        <f>VLOOKUP(D1565,Empresas!$D$7:$G$91,4,0)</f>
        <v>Yeleydi</v>
      </c>
      <c r="C1565" s="141" t="s">
        <v>544</v>
      </c>
      <c r="D1565" s="141" t="s">
        <v>280</v>
      </c>
      <c r="E1565" s="141" t="str">
        <f>VLOOKUP(D1565,Empresas!$D$7:$E$92,2,0)</f>
        <v>DOMDAY IMPORTACIONES E.I.R.L.</v>
      </c>
      <c r="F1565" s="141" t="s">
        <v>180</v>
      </c>
      <c r="G1565" s="142">
        <f t="shared" si="258"/>
        <v>58</v>
      </c>
      <c r="H1565" s="142" t="str">
        <f>VLOOKUP(D1565,Empresas!$D$6:$L$92,7,0)</f>
        <v>Semestral</v>
      </c>
      <c r="I1565" s="141" t="str">
        <f>VLOOKUP(VLOOKUP(D1565&amp;"|"&amp;B1565,Empresas!$I$7:$CB$92,G1565,0),Tablas!$A$8:$B$10,2,0)</f>
        <v>No aplica</v>
      </c>
      <c r="J1565" s="78"/>
      <c r="K1565" s="78"/>
      <c r="L1565" s="78"/>
      <c r="M1565" s="78"/>
      <c r="N1565" s="78"/>
      <c r="O1565" s="78"/>
      <c r="P1565" s="78"/>
      <c r="Q1565" s="78"/>
      <c r="R1565" s="78"/>
      <c r="S1565" s="78"/>
      <c r="T1565" s="78"/>
      <c r="U1565" s="78"/>
      <c r="V1565" s="78" t="str">
        <f>VLOOKUP(D1565,Empresas!$D$7:$CF$91,81,0)</f>
        <v>D</v>
      </c>
      <c r="W1565" s="78" t="str">
        <f>VLOOKUP(D1565,Empresas!$D$7:$M$91,10,0)</f>
        <v>Mype</v>
      </c>
      <c r="X1565" s="69" t="str">
        <f t="shared" si="252"/>
        <v>NO</v>
      </c>
      <c r="Y1565" s="153" t="str">
        <f t="shared" si="253"/>
        <v>No aplica</v>
      </c>
      <c r="Z1565" s="147">
        <f>IF(Y1565="No aplica",0,IF(I1565="no",0,IF(I1565="No aplica",0,IF(I1565="Si",1,IF(I1565="Fisico",1,IF(I1565="Electronico",2,VLOOKUP(C1565&amp;"|"&amp;B1565&amp;"|"&amp;D1565,Empresas!$C$6:$CC$92,G1565+6+1,0)))))))</f>
        <v>0</v>
      </c>
      <c r="AA1565" s="147">
        <f>IF(AND($I1565="Si",J1565=1),1,IF(AND($I1565="Fisico",J1565=1),1,IF(AND(J1565=1,$I1565="Electronico"),2,IF(J1565=1,VLOOKUP($C1565&amp;"|"&amp;$B1565&amp;"|"&amp;$D1565,Empresas!$C$6:$CC$92,$G1565+6+1,0),0))))</f>
        <v>0</v>
      </c>
      <c r="AB1565" s="147">
        <f>IF(AND($I1565="Si",K1565=1),1,IF(AND($I1565="Fisico",K1565=1),1,IF(AND(K1565=1,$I1565="Electronico"),2,IF(K1565=1,VLOOKUP($C1565&amp;"|"&amp;$B1565&amp;"|"&amp;$D1565,Empresas!$C$6:$CC$92,$G1565+6+1,0),0))))</f>
        <v>0</v>
      </c>
      <c r="AC1565" s="147">
        <f>IF(AND($I1565="Si",L1565=1),1,IF(AND($I1565="Fisico",L1565=1),1,IF(AND(L1565=1,$I1565="Electronico"),2,IF(L1565=1,VLOOKUP($C1565&amp;"|"&amp;$B1565&amp;"|"&amp;$D1565,Empresas!$C$6:$CC$92,$G1565+6+1,0),0))))</f>
        <v>0</v>
      </c>
      <c r="AD1565" s="147">
        <f>IF(AND($I1565="Si",M1565=1),1,IF(AND($I1565="Fisico",M1565=1),1,IF(AND(M1565=1,$I1565="Electronico"),2,IF(M1565=1,VLOOKUP($C1565&amp;"|"&amp;$B1565&amp;"|"&amp;$D1565,Empresas!$C$6:$CC$92,$G1565+6+1,0),0))))</f>
        <v>0</v>
      </c>
      <c r="AE1565" s="147">
        <f>IF(AND($I1565="Si",N1565=1),1,IF(AND($I1565="Fisico",N1565=1),1,IF(AND(N1565=1,$I1565="Electronico"),2,IF(N1565=1,VLOOKUP($C1565&amp;"|"&amp;$B1565&amp;"|"&amp;$D1565,Empresas!$C$6:$CC$92,$G1565+6+1,0),0))))</f>
        <v>0</v>
      </c>
      <c r="AF1565" s="147">
        <f>IF(AND($I1565="Si",O1565=1),1,IF(AND($I1565="Fisico",O1565=1),1,IF(AND(O1565=1,$I1565="Electronico"),2,IF(O1565=1,VLOOKUP($C1565&amp;"|"&amp;$B1565&amp;"|"&amp;$D1565,Empresas!$C$6:$CC$92,$G1565+6+1,0),0))))</f>
        <v>0</v>
      </c>
      <c r="AG1565" s="147">
        <f>IF(AND($I1565="Si",P1565=1),1,IF(AND($I1565="Fisico",P1565=1),1,IF(AND(P1565=1,$I1565="Electronico"),2,IF(P1565=1,VLOOKUP($C1565&amp;"|"&amp;$B1565&amp;"|"&amp;$D1565,Empresas!$C$6:$CC$92,$G1565+6+1,0),0))))</f>
        <v>0</v>
      </c>
      <c r="AH1565" s="147">
        <f>IF(AND($I1565="Si",Q1565=1),1,IF(AND($I1565="Fisico",Q1565=1),1,IF(AND(Q1565=1,$I1565="Electronico"),2,IF(Q1565=1,VLOOKUP($C1565&amp;"|"&amp;$B1565&amp;"|"&amp;$D1565,Empresas!$C$6:$CC$92,$G1565+6+1,0),0))))</f>
        <v>0</v>
      </c>
      <c r="AI1565" s="147">
        <f>IF(AND($I1565="Si",R1565=1),1,IF(AND($I1565="Fisico",R1565=1),1,IF(AND(R1565=1,$I1565="Electronico"),2,IF(R1565=1,VLOOKUP($C1565&amp;"|"&amp;$B1565&amp;"|"&amp;$D1565,Empresas!$C$6:$CC$92,$G1565+6+1,0),0))))</f>
        <v>0</v>
      </c>
      <c r="AJ1565" s="147">
        <f>IF(AND($I1565="Si",S1565=1),1,IF(AND($I1565="Fisico",S1565=1),1,IF(AND(S1565=1,$I1565="Electronico"),2,IF(S1565=1,VLOOKUP($C1565&amp;"|"&amp;$B1565&amp;"|"&amp;$D1565,Empresas!$C$6:$CC$92,$G1565+6+1,0),0))))</f>
        <v>0</v>
      </c>
      <c r="AK1565" s="147">
        <f>IF(AND($I1565="Si",T1565=1),1,IF(AND($I1565="Fisico",T1565=1),1,IF(AND(T1565=1,$I1565="Electronico"),2,IF(T1565=1,VLOOKUP($C1565&amp;"|"&amp;$B1565&amp;"|"&amp;$D1565,Empresas!$C$6:$CC$92,$G1565+6+1,0),0))))</f>
        <v>0</v>
      </c>
      <c r="AL1565" s="147">
        <f>IF(AND($I1565="Si",U1565=1),1,IF(AND($I1565="Fisico",U1565=1),1,IF(AND(U1565=1,$I1565="Electronico"),2,IF(U1565=1,VLOOKUP($C1565&amp;"|"&amp;$B1565&amp;"|"&amp;$D1565,Empresas!$C$6:$CC$92,$G1565+6+1,0),0))))</f>
        <v>0</v>
      </c>
      <c r="AM1565" s="149">
        <f t="shared" si="254"/>
        <v>0</v>
      </c>
      <c r="AN1565" s="149">
        <f t="shared" si="255"/>
        <v>0</v>
      </c>
      <c r="AO1565" s="152">
        <f t="shared" si="256"/>
        <v>0</v>
      </c>
    </row>
    <row r="1566" spans="1:41" x14ac:dyDescent="0.25">
      <c r="A1566" s="140" t="str">
        <f>VLOOKUP(D1566,Empresas!$D$7:$F$91,3,0)</f>
        <v>Gerencia</v>
      </c>
      <c r="B1566" s="141" t="str">
        <f>VLOOKUP(D1566,Empresas!$D$7:$G$91,4,0)</f>
        <v>Yeleydi</v>
      </c>
      <c r="C1566" s="141" t="s">
        <v>544</v>
      </c>
      <c r="D1566" s="141" t="s">
        <v>280</v>
      </c>
      <c r="E1566" s="141" t="str">
        <f>VLOOKUP(D1566,Empresas!$D$7:$E$92,2,0)</f>
        <v>DOMDAY IMPORTACIONES E.I.R.L.</v>
      </c>
      <c r="F1566" s="141" t="s">
        <v>181</v>
      </c>
      <c r="G1566" s="142">
        <f t="shared" si="258"/>
        <v>59</v>
      </c>
      <c r="H1566" s="142" t="str">
        <f>VLOOKUP(D1566,Empresas!$D$6:$L$92,7,0)</f>
        <v>Semestral</v>
      </c>
      <c r="I1566" s="141" t="str">
        <f>VLOOKUP(VLOOKUP(D1566&amp;"|"&amp;B1566,Empresas!$I$7:$CB$92,G1566,0),Tablas!$A$8:$B$10,2,0)</f>
        <v>No aplica</v>
      </c>
      <c r="J1566" s="78"/>
      <c r="K1566" s="78"/>
      <c r="L1566" s="78"/>
      <c r="M1566" s="78"/>
      <c r="N1566" s="78"/>
      <c r="O1566" s="78"/>
      <c r="P1566" s="78"/>
      <c r="Q1566" s="78"/>
      <c r="R1566" s="78"/>
      <c r="S1566" s="78"/>
      <c r="T1566" s="78"/>
      <c r="U1566" s="78"/>
      <c r="V1566" s="78" t="str">
        <f>VLOOKUP(D1566,Empresas!$D$7:$CF$91,81,0)</f>
        <v>D</v>
      </c>
      <c r="W1566" s="78" t="str">
        <f>VLOOKUP(D1566,Empresas!$D$7:$M$91,10,0)</f>
        <v>Mype</v>
      </c>
      <c r="X1566" s="69" t="str">
        <f t="shared" si="252"/>
        <v>NO</v>
      </c>
      <c r="Y1566" s="153" t="str">
        <f t="shared" si="253"/>
        <v>No aplica</v>
      </c>
      <c r="Z1566" s="147">
        <f>IF(Y1566="No aplica",0,IF(I1566="no",0,IF(I1566="No aplica",0,IF(I1566="Si",1,IF(I1566="Fisico",1,IF(I1566="Electronico",2,VLOOKUP(C1566&amp;"|"&amp;B1566&amp;"|"&amp;D1566,Empresas!$C$6:$CC$92,G1566+6+1,0)))))))</f>
        <v>0</v>
      </c>
      <c r="AA1566" s="147">
        <f>IF(AND($I1566="Si",J1566=1),1,IF(AND($I1566="Fisico",J1566=1),1,IF(AND(J1566=1,$I1566="Electronico"),2,IF(J1566=1,VLOOKUP($C1566&amp;"|"&amp;$B1566&amp;"|"&amp;$D1566,Empresas!$C$6:$CC$92,$G1566+6+1,0),0))))</f>
        <v>0</v>
      </c>
      <c r="AB1566" s="147">
        <f>IF(AND($I1566="Si",K1566=1),1,IF(AND($I1566="Fisico",K1566=1),1,IF(AND(K1566=1,$I1566="Electronico"),2,IF(K1566=1,VLOOKUP($C1566&amp;"|"&amp;$B1566&amp;"|"&amp;$D1566,Empresas!$C$6:$CC$92,$G1566+6+1,0),0))))</f>
        <v>0</v>
      </c>
      <c r="AC1566" s="147">
        <f>IF(AND($I1566="Si",L1566=1),1,IF(AND($I1566="Fisico",L1566=1),1,IF(AND(L1566=1,$I1566="Electronico"),2,IF(L1566=1,VLOOKUP($C1566&amp;"|"&amp;$B1566&amp;"|"&amp;$D1566,Empresas!$C$6:$CC$92,$G1566+6+1,0),0))))</f>
        <v>0</v>
      </c>
      <c r="AD1566" s="147">
        <f>IF(AND($I1566="Si",M1566=1),1,IF(AND($I1566="Fisico",M1566=1),1,IF(AND(M1566=1,$I1566="Electronico"),2,IF(M1566=1,VLOOKUP($C1566&amp;"|"&amp;$B1566&amp;"|"&amp;$D1566,Empresas!$C$6:$CC$92,$G1566+6+1,0),0))))</f>
        <v>0</v>
      </c>
      <c r="AE1566" s="147">
        <f>IF(AND($I1566="Si",N1566=1),1,IF(AND($I1566="Fisico",N1566=1),1,IF(AND(N1566=1,$I1566="Electronico"),2,IF(N1566=1,VLOOKUP($C1566&amp;"|"&amp;$B1566&amp;"|"&amp;$D1566,Empresas!$C$6:$CC$92,$G1566+6+1,0),0))))</f>
        <v>0</v>
      </c>
      <c r="AF1566" s="147">
        <f>IF(AND($I1566="Si",O1566=1),1,IF(AND($I1566="Fisico",O1566=1),1,IF(AND(O1566=1,$I1566="Electronico"),2,IF(O1566=1,VLOOKUP($C1566&amp;"|"&amp;$B1566&amp;"|"&amp;$D1566,Empresas!$C$6:$CC$92,$G1566+6+1,0),0))))</f>
        <v>0</v>
      </c>
      <c r="AG1566" s="147">
        <f>IF(AND($I1566="Si",P1566=1),1,IF(AND($I1566="Fisico",P1566=1),1,IF(AND(P1566=1,$I1566="Electronico"),2,IF(P1566=1,VLOOKUP($C1566&amp;"|"&amp;$B1566&amp;"|"&amp;$D1566,Empresas!$C$6:$CC$92,$G1566+6+1,0),0))))</f>
        <v>0</v>
      </c>
      <c r="AH1566" s="147">
        <f>IF(AND($I1566="Si",Q1566=1),1,IF(AND($I1566="Fisico",Q1566=1),1,IF(AND(Q1566=1,$I1566="Electronico"),2,IF(Q1566=1,VLOOKUP($C1566&amp;"|"&amp;$B1566&amp;"|"&amp;$D1566,Empresas!$C$6:$CC$92,$G1566+6+1,0),0))))</f>
        <v>0</v>
      </c>
      <c r="AI1566" s="147">
        <f>IF(AND($I1566="Si",R1566=1),1,IF(AND($I1566="Fisico",R1566=1),1,IF(AND(R1566=1,$I1566="Electronico"),2,IF(R1566=1,VLOOKUP($C1566&amp;"|"&amp;$B1566&amp;"|"&amp;$D1566,Empresas!$C$6:$CC$92,$G1566+6+1,0),0))))</f>
        <v>0</v>
      </c>
      <c r="AJ1566" s="147">
        <f>IF(AND($I1566="Si",S1566=1),1,IF(AND($I1566="Fisico",S1566=1),1,IF(AND(S1566=1,$I1566="Electronico"),2,IF(S1566=1,VLOOKUP($C1566&amp;"|"&amp;$B1566&amp;"|"&amp;$D1566,Empresas!$C$6:$CC$92,$G1566+6+1,0),0))))</f>
        <v>0</v>
      </c>
      <c r="AK1566" s="147">
        <f>IF(AND($I1566="Si",T1566=1),1,IF(AND($I1566="Fisico",T1566=1),1,IF(AND(T1566=1,$I1566="Electronico"),2,IF(T1566=1,VLOOKUP($C1566&amp;"|"&amp;$B1566&amp;"|"&amp;$D1566,Empresas!$C$6:$CC$92,$G1566+6+1,0),0))))</f>
        <v>0</v>
      </c>
      <c r="AL1566" s="147">
        <f>IF(AND($I1566="Si",U1566=1),1,IF(AND($I1566="Fisico",U1566=1),1,IF(AND(U1566=1,$I1566="Electronico"),2,IF(U1566=1,VLOOKUP($C1566&amp;"|"&amp;$B1566&amp;"|"&amp;$D1566,Empresas!$C$6:$CC$92,$G1566+6+1,0),0))))</f>
        <v>0</v>
      </c>
      <c r="AM1566" s="149">
        <f t="shared" si="254"/>
        <v>0</v>
      </c>
      <c r="AN1566" s="149">
        <f t="shared" si="255"/>
        <v>0</v>
      </c>
      <c r="AO1566" s="152">
        <f t="shared" si="256"/>
        <v>0</v>
      </c>
    </row>
    <row r="1567" spans="1:41" x14ac:dyDescent="0.25">
      <c r="A1567" s="140" t="str">
        <f>VLOOKUP(D1567,Empresas!$D$7:$F$91,3,0)</f>
        <v>Gerencia</v>
      </c>
      <c r="B1567" s="141" t="str">
        <f>VLOOKUP(D1567,Empresas!$D$7:$G$91,4,0)</f>
        <v>Yeleydi</v>
      </c>
      <c r="C1567" s="141" t="s">
        <v>544</v>
      </c>
      <c r="D1567" s="141" t="s">
        <v>280</v>
      </c>
      <c r="E1567" s="141" t="str">
        <f>VLOOKUP(D1567,Empresas!$D$7:$E$92,2,0)</f>
        <v>DOMDAY IMPORTACIONES E.I.R.L.</v>
      </c>
      <c r="F1567" s="141" t="s">
        <v>182</v>
      </c>
      <c r="G1567" s="142">
        <f t="shared" si="258"/>
        <v>60</v>
      </c>
      <c r="H1567" s="142" t="str">
        <f>VLOOKUP(D1567,Empresas!$D$6:$L$92,7,0)</f>
        <v>Semestral</v>
      </c>
      <c r="I1567" s="141" t="str">
        <f>VLOOKUP(VLOOKUP(D1567&amp;"|"&amp;B1567,Empresas!$I$7:$CB$92,G1567,0),Tablas!$A$8:$B$10,2,0)</f>
        <v>No aplica</v>
      </c>
      <c r="J1567" s="78"/>
      <c r="K1567" s="78"/>
      <c r="L1567" s="78"/>
      <c r="M1567" s="78"/>
      <c r="N1567" s="78"/>
      <c r="O1567" s="78"/>
      <c r="P1567" s="78"/>
      <c r="Q1567" s="78"/>
      <c r="R1567" s="78"/>
      <c r="S1567" s="78"/>
      <c r="T1567" s="78"/>
      <c r="U1567" s="78"/>
      <c r="V1567" s="78" t="str">
        <f>VLOOKUP(D1567,Empresas!$D$7:$CF$91,81,0)</f>
        <v>D</v>
      </c>
      <c r="W1567" s="78" t="str">
        <f>VLOOKUP(D1567,Empresas!$D$7:$M$91,10,0)</f>
        <v>Mype</v>
      </c>
      <c r="X1567" s="69" t="str">
        <f t="shared" si="252"/>
        <v>NO</v>
      </c>
      <c r="Y1567" s="153" t="str">
        <f t="shared" si="253"/>
        <v>No aplica</v>
      </c>
      <c r="Z1567" s="147">
        <f>IF(Y1567="No aplica",0,IF(I1567="no",0,IF(I1567="No aplica",0,IF(I1567="Si",1,IF(I1567="Fisico",1,IF(I1567="Electronico",2,VLOOKUP(C1567&amp;"|"&amp;B1567&amp;"|"&amp;D1567,Empresas!$C$6:$CC$92,G1567+6+1,0)))))))</f>
        <v>0</v>
      </c>
      <c r="AA1567" s="147">
        <f>IF(AND($I1567="Si",J1567=1),1,IF(AND($I1567="Fisico",J1567=1),1,IF(AND(J1567=1,$I1567="Electronico"),2,IF(J1567=1,VLOOKUP($C1567&amp;"|"&amp;$B1567&amp;"|"&amp;$D1567,Empresas!$C$6:$CC$92,$G1567+6+1,0),0))))</f>
        <v>0</v>
      </c>
      <c r="AB1567" s="147">
        <f>IF(AND($I1567="Si",K1567=1),1,IF(AND($I1567="Fisico",K1567=1),1,IF(AND(K1567=1,$I1567="Electronico"),2,IF(K1567=1,VLOOKUP($C1567&amp;"|"&amp;$B1567&amp;"|"&amp;$D1567,Empresas!$C$6:$CC$92,$G1567+6+1,0),0))))</f>
        <v>0</v>
      </c>
      <c r="AC1567" s="147">
        <f>IF(AND($I1567="Si",L1567=1),1,IF(AND($I1567="Fisico",L1567=1),1,IF(AND(L1567=1,$I1567="Electronico"),2,IF(L1567=1,VLOOKUP($C1567&amp;"|"&amp;$B1567&amp;"|"&amp;$D1567,Empresas!$C$6:$CC$92,$G1567+6+1,0),0))))</f>
        <v>0</v>
      </c>
      <c r="AD1567" s="147">
        <f>IF(AND($I1567="Si",M1567=1),1,IF(AND($I1567="Fisico",M1567=1),1,IF(AND(M1567=1,$I1567="Electronico"),2,IF(M1567=1,VLOOKUP($C1567&amp;"|"&amp;$B1567&amp;"|"&amp;$D1567,Empresas!$C$6:$CC$92,$G1567+6+1,0),0))))</f>
        <v>0</v>
      </c>
      <c r="AE1567" s="147">
        <f>IF(AND($I1567="Si",N1567=1),1,IF(AND($I1567="Fisico",N1567=1),1,IF(AND(N1567=1,$I1567="Electronico"),2,IF(N1567=1,VLOOKUP($C1567&amp;"|"&amp;$B1567&amp;"|"&amp;$D1567,Empresas!$C$6:$CC$92,$G1567+6+1,0),0))))</f>
        <v>0</v>
      </c>
      <c r="AF1567" s="147">
        <f>IF(AND($I1567="Si",O1567=1),1,IF(AND($I1567="Fisico",O1567=1),1,IF(AND(O1567=1,$I1567="Electronico"),2,IF(O1567=1,VLOOKUP($C1567&amp;"|"&amp;$B1567&amp;"|"&amp;$D1567,Empresas!$C$6:$CC$92,$G1567+6+1,0),0))))</f>
        <v>0</v>
      </c>
      <c r="AG1567" s="147">
        <f>IF(AND($I1567="Si",P1567=1),1,IF(AND($I1567="Fisico",P1567=1),1,IF(AND(P1567=1,$I1567="Electronico"),2,IF(P1567=1,VLOOKUP($C1567&amp;"|"&amp;$B1567&amp;"|"&amp;$D1567,Empresas!$C$6:$CC$92,$G1567+6+1,0),0))))</f>
        <v>0</v>
      </c>
      <c r="AH1567" s="147">
        <f>IF(AND($I1567="Si",Q1567=1),1,IF(AND($I1567="Fisico",Q1567=1),1,IF(AND(Q1567=1,$I1567="Electronico"),2,IF(Q1567=1,VLOOKUP($C1567&amp;"|"&amp;$B1567&amp;"|"&amp;$D1567,Empresas!$C$6:$CC$92,$G1567+6+1,0),0))))</f>
        <v>0</v>
      </c>
      <c r="AI1567" s="147">
        <f>IF(AND($I1567="Si",R1567=1),1,IF(AND($I1567="Fisico",R1567=1),1,IF(AND(R1567=1,$I1567="Electronico"),2,IF(R1567=1,VLOOKUP($C1567&amp;"|"&amp;$B1567&amp;"|"&amp;$D1567,Empresas!$C$6:$CC$92,$G1567+6+1,0),0))))</f>
        <v>0</v>
      </c>
      <c r="AJ1567" s="147">
        <f>IF(AND($I1567="Si",S1567=1),1,IF(AND($I1567="Fisico",S1567=1),1,IF(AND(S1567=1,$I1567="Electronico"),2,IF(S1567=1,VLOOKUP($C1567&amp;"|"&amp;$B1567&amp;"|"&amp;$D1567,Empresas!$C$6:$CC$92,$G1567+6+1,0),0))))</f>
        <v>0</v>
      </c>
      <c r="AK1567" s="147">
        <f>IF(AND($I1567="Si",T1567=1),1,IF(AND($I1567="Fisico",T1567=1),1,IF(AND(T1567=1,$I1567="Electronico"),2,IF(T1567=1,VLOOKUP($C1567&amp;"|"&amp;$B1567&amp;"|"&amp;$D1567,Empresas!$C$6:$CC$92,$G1567+6+1,0),0))))</f>
        <v>0</v>
      </c>
      <c r="AL1567" s="147">
        <f>IF(AND($I1567="Si",U1567=1),1,IF(AND($I1567="Fisico",U1567=1),1,IF(AND(U1567=1,$I1567="Electronico"),2,IF(U1567=1,VLOOKUP($C1567&amp;"|"&amp;$B1567&amp;"|"&amp;$D1567,Empresas!$C$6:$CC$92,$G1567+6+1,0),0))))</f>
        <v>0</v>
      </c>
      <c r="AM1567" s="149">
        <f t="shared" si="254"/>
        <v>0</v>
      </c>
      <c r="AN1567" s="149">
        <f t="shared" si="255"/>
        <v>0</v>
      </c>
      <c r="AO1567" s="152">
        <f t="shared" si="256"/>
        <v>0</v>
      </c>
    </row>
    <row r="1568" spans="1:41" x14ac:dyDescent="0.25">
      <c r="A1568" s="143" t="str">
        <f>VLOOKUP(D1568,Empresas!$D$7:$F$91,3,0)</f>
        <v>Gerencia</v>
      </c>
      <c r="B1568" s="144" t="str">
        <f>VLOOKUP(D1568,Empresas!$D$7:$G$91,4,0)</f>
        <v>Yeleydi</v>
      </c>
      <c r="C1568" s="144" t="s">
        <v>544</v>
      </c>
      <c r="D1568" s="144" t="s">
        <v>280</v>
      </c>
      <c r="E1568" s="144" t="str">
        <f>VLOOKUP(D1568,Empresas!$D$7:$E$92,2,0)</f>
        <v>DOMDAY IMPORTACIONES E.I.R.L.</v>
      </c>
      <c r="F1568" s="144" t="s">
        <v>183</v>
      </c>
      <c r="G1568" s="145">
        <f>+Empresas!$BR$2</f>
        <v>62</v>
      </c>
      <c r="H1568" s="145" t="str">
        <f>VLOOKUP(D1568,Empresas!$D$6:$L$92,7,0)</f>
        <v>Semestral</v>
      </c>
      <c r="I1568" s="144" t="str">
        <f>VLOOKUP(VLOOKUP(D1568&amp;"|"&amp;B1568,Empresas!$I$7:$CB$92,G1568,0),Tablas!$A$13:$B$14,2,0)</f>
        <v>Si</v>
      </c>
      <c r="J1568" s="78">
        <v>1</v>
      </c>
      <c r="K1568" s="78">
        <v>1</v>
      </c>
      <c r="L1568" s="78">
        <v>1</v>
      </c>
      <c r="M1568" s="78">
        <v>1</v>
      </c>
      <c r="N1568" s="78">
        <v>1</v>
      </c>
      <c r="O1568" s="78">
        <v>1</v>
      </c>
      <c r="P1568" s="78">
        <v>1</v>
      </c>
      <c r="Q1568" s="78">
        <v>1</v>
      </c>
      <c r="R1568" s="78"/>
      <c r="S1568" s="78"/>
      <c r="T1568" s="78"/>
      <c r="U1568" s="78"/>
      <c r="V1568" s="78" t="str">
        <f>VLOOKUP(D1568,Empresas!$D$7:$CF$91,81,0)</f>
        <v>D</v>
      </c>
      <c r="W1568" s="78" t="str">
        <f>VLOOKUP(D1568,Empresas!$D$7:$M$91,10,0)</f>
        <v>Mype</v>
      </c>
      <c r="X1568" s="69" t="str">
        <f t="shared" si="252"/>
        <v>SI</v>
      </c>
      <c r="Y1568" s="153" t="str">
        <f t="shared" si="253"/>
        <v>Si aplica</v>
      </c>
      <c r="Z1568" s="147">
        <f>IF(Y1568="No aplica",0,IF(I1568="no",0,IF(I1568="No aplica",0,IF(I1568="Si",1,IF(I1568="Fisico",1,IF(I1568="Electronico",2,VLOOKUP(C1568&amp;"|"&amp;B1568&amp;"|"&amp;D1568,Empresas!$C$6:$CC$92,G1568+6+1,0)))))))</f>
        <v>1</v>
      </c>
      <c r="AA1568" s="147">
        <f>IF(AND($I1568="Si",J1568=1),1,IF(AND($I1568="Fisico",J1568=1),1,IF(AND(J1568=1,$I1568="Electronico"),2,IF(J1568=1,VLOOKUP($C1568&amp;"|"&amp;$B1568&amp;"|"&amp;$D1568,Empresas!$C$6:$CC$92,$G1568+6+1,0),0))))</f>
        <v>1</v>
      </c>
      <c r="AB1568" s="147">
        <f>IF(AND($I1568="Si",K1568=1),1,IF(AND($I1568="Fisico",K1568=1),1,IF(AND(K1568=1,$I1568="Electronico"),2,IF(K1568=1,VLOOKUP($C1568&amp;"|"&amp;$B1568&amp;"|"&amp;$D1568,Empresas!$C$6:$CC$92,$G1568+6+1,0),0))))</f>
        <v>1</v>
      </c>
      <c r="AC1568" s="147">
        <f>IF(AND($I1568="Si",L1568=1),1,IF(AND($I1568="Fisico",L1568=1),1,IF(AND(L1568=1,$I1568="Electronico"),2,IF(L1568=1,VLOOKUP($C1568&amp;"|"&amp;$B1568&amp;"|"&amp;$D1568,Empresas!$C$6:$CC$92,$G1568+6+1,0),0))))</f>
        <v>1</v>
      </c>
      <c r="AD1568" s="147">
        <f>IF(AND($I1568="Si",M1568=1),1,IF(AND($I1568="Fisico",M1568=1),1,IF(AND(M1568=1,$I1568="Electronico"),2,IF(M1568=1,VLOOKUP($C1568&amp;"|"&amp;$B1568&amp;"|"&amp;$D1568,Empresas!$C$6:$CC$92,$G1568+6+1,0),0))))</f>
        <v>1</v>
      </c>
      <c r="AE1568" s="147">
        <f>IF(AND($I1568="Si",N1568=1),1,IF(AND($I1568="Fisico",N1568=1),1,IF(AND(N1568=1,$I1568="Electronico"),2,IF(N1568=1,VLOOKUP($C1568&amp;"|"&amp;$B1568&amp;"|"&amp;$D1568,Empresas!$C$6:$CC$92,$G1568+6+1,0),0))))</f>
        <v>1</v>
      </c>
      <c r="AF1568" s="147">
        <f>IF(AND($I1568="Si",O1568=1),1,IF(AND($I1568="Fisico",O1568=1),1,IF(AND(O1568=1,$I1568="Electronico"),2,IF(O1568=1,VLOOKUP($C1568&amp;"|"&amp;$B1568&amp;"|"&amp;$D1568,Empresas!$C$6:$CC$92,$G1568+6+1,0),0))))</f>
        <v>1</v>
      </c>
      <c r="AG1568" s="147">
        <f>IF(AND($I1568="Si",P1568=1),1,IF(AND($I1568="Fisico",P1568=1),1,IF(AND(P1568=1,$I1568="Electronico"),2,IF(P1568=1,VLOOKUP($C1568&amp;"|"&amp;$B1568&amp;"|"&amp;$D1568,Empresas!$C$6:$CC$92,$G1568+6+1,0),0))))</f>
        <v>1</v>
      </c>
      <c r="AH1568" s="147">
        <f>IF(AND($I1568="Si",Q1568=1),1,IF(AND($I1568="Fisico",Q1568=1),1,IF(AND(Q1568=1,$I1568="Electronico"),2,IF(Q1568=1,VLOOKUP($C1568&amp;"|"&amp;$B1568&amp;"|"&amp;$D1568,Empresas!$C$6:$CC$92,$G1568+6+1,0),0))))</f>
        <v>1</v>
      </c>
      <c r="AI1568" s="147">
        <f>IF(AND($I1568="Si",R1568=1),1,IF(AND($I1568="Fisico",R1568=1),1,IF(AND(R1568=1,$I1568="Electronico"),2,IF(R1568=1,VLOOKUP($C1568&amp;"|"&amp;$B1568&amp;"|"&amp;$D1568,Empresas!$C$6:$CC$92,$G1568+6+1,0),0))))</f>
        <v>0</v>
      </c>
      <c r="AJ1568" s="147">
        <f>IF(AND($I1568="Si",S1568=1),1,IF(AND($I1568="Fisico",S1568=1),1,IF(AND(S1568=1,$I1568="Electronico"),2,IF(S1568=1,VLOOKUP($C1568&amp;"|"&amp;$B1568&amp;"|"&amp;$D1568,Empresas!$C$6:$CC$92,$G1568+6+1,0),0))))</f>
        <v>0</v>
      </c>
      <c r="AK1568" s="147">
        <f>IF(AND($I1568="Si",T1568=1),1,IF(AND($I1568="Fisico",T1568=1),1,IF(AND(T1568=1,$I1568="Electronico"),2,IF(T1568=1,VLOOKUP($C1568&amp;"|"&amp;$B1568&amp;"|"&amp;$D1568,Empresas!$C$6:$CC$92,$G1568+6+1,0),0))))</f>
        <v>0</v>
      </c>
      <c r="AL1568" s="147">
        <f>IF(AND($I1568="Si",U1568=1),1,IF(AND($I1568="Fisico",U1568=1),1,IF(AND(U1568=1,$I1568="Electronico"),2,IF(U1568=1,VLOOKUP($C1568&amp;"|"&amp;$B1568&amp;"|"&amp;$D1568,Empresas!$C$6:$CC$92,$G1568+6+1,0),0))))</f>
        <v>0</v>
      </c>
      <c r="AM1568" s="149">
        <f t="shared" si="254"/>
        <v>8</v>
      </c>
      <c r="AN1568" s="149">
        <f t="shared" si="255"/>
        <v>8</v>
      </c>
      <c r="AO1568" s="152">
        <f t="shared" si="256"/>
        <v>1</v>
      </c>
    </row>
    <row r="1569" spans="1:41" x14ac:dyDescent="0.25">
      <c r="A1569" s="143" t="str">
        <f>VLOOKUP(D1569,Empresas!$D$7:$F$91,3,0)</f>
        <v>Gerencia</v>
      </c>
      <c r="B1569" s="144" t="str">
        <f>VLOOKUP(D1569,Empresas!$D$7:$G$91,4,0)</f>
        <v>Yeleydi</v>
      </c>
      <c r="C1569" s="144" t="s">
        <v>544</v>
      </c>
      <c r="D1569" s="144" t="s">
        <v>280</v>
      </c>
      <c r="E1569" s="144" t="str">
        <f>VLOOKUP(D1569,Empresas!$D$7:$E$92,2,0)</f>
        <v>DOMDAY IMPORTACIONES E.I.R.L.</v>
      </c>
      <c r="F1569" s="144" t="s">
        <v>184</v>
      </c>
      <c r="G1569" s="145">
        <f>+G1568+1</f>
        <v>63</v>
      </c>
      <c r="H1569" s="145" t="str">
        <f>VLOOKUP(D1569,Empresas!$D$6:$L$92,7,0)</f>
        <v>Semestral</v>
      </c>
      <c r="I1569" s="144" t="str">
        <f>VLOOKUP(VLOOKUP(D1569&amp;"|"&amp;B1569,Empresas!$I$7:$CB$92,G1569,0),Tablas!$A$13:$B$14,2,0)</f>
        <v>Si</v>
      </c>
      <c r="J1569" s="78">
        <v>1</v>
      </c>
      <c r="K1569" s="78">
        <v>1</v>
      </c>
      <c r="L1569" s="78">
        <v>1</v>
      </c>
      <c r="M1569" s="78">
        <v>1</v>
      </c>
      <c r="N1569" s="78">
        <v>1</v>
      </c>
      <c r="O1569" s="78">
        <v>1</v>
      </c>
      <c r="P1569" s="78">
        <v>1</v>
      </c>
      <c r="Q1569" s="78">
        <v>1</v>
      </c>
      <c r="R1569" s="78"/>
      <c r="S1569" s="78"/>
      <c r="T1569" s="78"/>
      <c r="U1569" s="78"/>
      <c r="V1569" s="78" t="str">
        <f>VLOOKUP(D1569,Empresas!$D$7:$CF$91,81,0)</f>
        <v>D</v>
      </c>
      <c r="W1569" s="78" t="str">
        <f>VLOOKUP(D1569,Empresas!$D$7:$M$91,10,0)</f>
        <v>Mype</v>
      </c>
      <c r="X1569" s="69" t="str">
        <f t="shared" si="252"/>
        <v>SI</v>
      </c>
      <c r="Y1569" s="153" t="str">
        <f t="shared" si="253"/>
        <v>Si aplica</v>
      </c>
      <c r="Z1569" s="147">
        <f>IF(Y1569="No aplica",0,IF(I1569="no",0,IF(I1569="No aplica",0,IF(I1569="Si",1,IF(I1569="Fisico",1,IF(I1569="Electronico",2,VLOOKUP(C1569&amp;"|"&amp;B1569&amp;"|"&amp;D1569,Empresas!$C$6:$CC$92,G1569+6+1,0)))))))</f>
        <v>1</v>
      </c>
      <c r="AA1569" s="147">
        <f>IF(AND($I1569="Si",J1569=1),1,IF(AND($I1569="Fisico",J1569=1),1,IF(AND(J1569=1,$I1569="Electronico"),2,IF(J1569=1,VLOOKUP($C1569&amp;"|"&amp;$B1569&amp;"|"&amp;$D1569,Empresas!$C$6:$CC$92,$G1569+6+1,0),0))))</f>
        <v>1</v>
      </c>
      <c r="AB1569" s="147">
        <f>IF(AND($I1569="Si",K1569=1),1,IF(AND($I1569="Fisico",K1569=1),1,IF(AND(K1569=1,$I1569="Electronico"),2,IF(K1569=1,VLOOKUP($C1569&amp;"|"&amp;$B1569&amp;"|"&amp;$D1569,Empresas!$C$6:$CC$92,$G1569+6+1,0),0))))</f>
        <v>1</v>
      </c>
      <c r="AC1569" s="147">
        <f>IF(AND($I1569="Si",L1569=1),1,IF(AND($I1569="Fisico",L1569=1),1,IF(AND(L1569=1,$I1569="Electronico"),2,IF(L1569=1,VLOOKUP($C1569&amp;"|"&amp;$B1569&amp;"|"&amp;$D1569,Empresas!$C$6:$CC$92,$G1569+6+1,0),0))))</f>
        <v>1</v>
      </c>
      <c r="AD1569" s="147">
        <f>IF(AND($I1569="Si",M1569=1),1,IF(AND($I1569="Fisico",M1569=1),1,IF(AND(M1569=1,$I1569="Electronico"),2,IF(M1569=1,VLOOKUP($C1569&amp;"|"&amp;$B1569&amp;"|"&amp;$D1569,Empresas!$C$6:$CC$92,$G1569+6+1,0),0))))</f>
        <v>1</v>
      </c>
      <c r="AE1569" s="147">
        <f>IF(AND($I1569="Si",N1569=1),1,IF(AND($I1569="Fisico",N1569=1),1,IF(AND(N1569=1,$I1569="Electronico"),2,IF(N1569=1,VLOOKUP($C1569&amp;"|"&amp;$B1569&amp;"|"&amp;$D1569,Empresas!$C$6:$CC$92,$G1569+6+1,0),0))))</f>
        <v>1</v>
      </c>
      <c r="AF1569" s="147">
        <f>IF(AND($I1569="Si",O1569=1),1,IF(AND($I1569="Fisico",O1569=1),1,IF(AND(O1569=1,$I1569="Electronico"),2,IF(O1569=1,VLOOKUP($C1569&amp;"|"&amp;$B1569&amp;"|"&amp;$D1569,Empresas!$C$6:$CC$92,$G1569+6+1,0),0))))</f>
        <v>1</v>
      </c>
      <c r="AG1569" s="147">
        <f>IF(AND($I1569="Si",P1569=1),1,IF(AND($I1569="Fisico",P1569=1),1,IF(AND(P1569=1,$I1569="Electronico"),2,IF(P1569=1,VLOOKUP($C1569&amp;"|"&amp;$B1569&amp;"|"&amp;$D1569,Empresas!$C$6:$CC$92,$G1569+6+1,0),0))))</f>
        <v>1</v>
      </c>
      <c r="AH1569" s="147">
        <f>IF(AND($I1569="Si",Q1569=1),1,IF(AND($I1569="Fisico",Q1569=1),1,IF(AND(Q1569=1,$I1569="Electronico"),2,IF(Q1569=1,VLOOKUP($C1569&amp;"|"&amp;$B1569&amp;"|"&amp;$D1569,Empresas!$C$6:$CC$92,$G1569+6+1,0),0))))</f>
        <v>1</v>
      </c>
      <c r="AI1569" s="147">
        <f>IF(AND($I1569="Si",R1569=1),1,IF(AND($I1569="Fisico",R1569=1),1,IF(AND(R1569=1,$I1569="Electronico"),2,IF(R1569=1,VLOOKUP($C1569&amp;"|"&amp;$B1569&amp;"|"&amp;$D1569,Empresas!$C$6:$CC$92,$G1569+6+1,0),0))))</f>
        <v>0</v>
      </c>
      <c r="AJ1569" s="147">
        <f>IF(AND($I1569="Si",S1569=1),1,IF(AND($I1569="Fisico",S1569=1),1,IF(AND(S1569=1,$I1569="Electronico"),2,IF(S1569=1,VLOOKUP($C1569&amp;"|"&amp;$B1569&amp;"|"&amp;$D1569,Empresas!$C$6:$CC$92,$G1569+6+1,0),0))))</f>
        <v>0</v>
      </c>
      <c r="AK1569" s="147">
        <f>IF(AND($I1569="Si",T1569=1),1,IF(AND($I1569="Fisico",T1569=1),1,IF(AND(T1569=1,$I1569="Electronico"),2,IF(T1569=1,VLOOKUP($C1569&amp;"|"&amp;$B1569&amp;"|"&amp;$D1569,Empresas!$C$6:$CC$92,$G1569+6+1,0),0))))</f>
        <v>0</v>
      </c>
      <c r="AL1569" s="147">
        <f>IF(AND($I1569="Si",U1569=1),1,IF(AND($I1569="Fisico",U1569=1),1,IF(AND(U1569=1,$I1569="Electronico"),2,IF(U1569=1,VLOOKUP($C1569&amp;"|"&amp;$B1569&amp;"|"&amp;$D1569,Empresas!$C$6:$CC$92,$G1569+6+1,0),0))))</f>
        <v>0</v>
      </c>
      <c r="AM1569" s="149">
        <f t="shared" si="254"/>
        <v>8</v>
      </c>
      <c r="AN1569" s="149">
        <f t="shared" si="255"/>
        <v>8</v>
      </c>
      <c r="AO1569" s="152">
        <f t="shared" si="256"/>
        <v>1</v>
      </c>
    </row>
    <row r="1570" spans="1:41" x14ac:dyDescent="0.25">
      <c r="A1570" s="143" t="str">
        <f>VLOOKUP(D1570,Empresas!$D$7:$F$91,3,0)</f>
        <v>Gerencia</v>
      </c>
      <c r="B1570" s="144" t="str">
        <f>VLOOKUP(D1570,Empresas!$D$7:$G$91,4,0)</f>
        <v>Yeleydi</v>
      </c>
      <c r="C1570" s="144" t="s">
        <v>544</v>
      </c>
      <c r="D1570" s="144" t="s">
        <v>280</v>
      </c>
      <c r="E1570" s="144" t="str">
        <f>VLOOKUP(D1570,Empresas!$D$7:$E$92,2,0)</f>
        <v>DOMDAY IMPORTACIONES E.I.R.L.</v>
      </c>
      <c r="F1570" s="144" t="s">
        <v>185</v>
      </c>
      <c r="G1570" s="145">
        <f t="shared" ref="G1570:G1577" si="259">+G1569+1</f>
        <v>64</v>
      </c>
      <c r="H1570" s="145" t="str">
        <f>VLOOKUP(D1570,Empresas!$D$6:$L$92,7,0)</f>
        <v>Semestral</v>
      </c>
      <c r="I1570" s="144" t="str">
        <f>VLOOKUP(VLOOKUP(D1570&amp;"|"&amp;B1570,Empresas!$I$7:$CB$92,G1570,0),Tablas!$A$13:$B$14,2,0)</f>
        <v>No</v>
      </c>
      <c r="J1570" s="78"/>
      <c r="K1570" s="78"/>
      <c r="L1570" s="78"/>
      <c r="M1570" s="78"/>
      <c r="N1570" s="78"/>
      <c r="O1570" s="78"/>
      <c r="P1570" s="78"/>
      <c r="Q1570" s="78"/>
      <c r="R1570" s="78"/>
      <c r="S1570" s="78"/>
      <c r="T1570" s="78"/>
      <c r="U1570" s="78"/>
      <c r="V1570" s="78" t="str">
        <f>VLOOKUP(D1570,Empresas!$D$7:$CF$91,81,0)</f>
        <v>D</v>
      </c>
      <c r="W1570" s="78" t="str">
        <f>VLOOKUP(D1570,Empresas!$D$7:$M$91,10,0)</f>
        <v>Mype</v>
      </c>
      <c r="X1570" s="69" t="str">
        <f t="shared" si="252"/>
        <v>SI</v>
      </c>
      <c r="Y1570" s="153" t="str">
        <f t="shared" si="253"/>
        <v>No aplica</v>
      </c>
      <c r="Z1570" s="147">
        <f>IF(Y1570="No aplica",0,IF(I1570="no",0,IF(I1570="No aplica",0,IF(I1570="Si",1,IF(I1570="Fisico",1,IF(I1570="Electronico",2,VLOOKUP(C1570&amp;"|"&amp;B1570&amp;"|"&amp;D1570,Empresas!$C$6:$CC$92,G1570+6+1,0)))))))</f>
        <v>0</v>
      </c>
      <c r="AA1570" s="147">
        <f>IF(AND($I1570="Si",J1570=1),1,IF(AND($I1570="Fisico",J1570=1),1,IF(AND(J1570=1,$I1570="Electronico"),2,IF(J1570=1,VLOOKUP($C1570&amp;"|"&amp;$B1570&amp;"|"&amp;$D1570,Empresas!$C$6:$CC$92,$G1570+6+1,0),0))))</f>
        <v>0</v>
      </c>
      <c r="AB1570" s="147">
        <f>IF(AND($I1570="Si",K1570=1),1,IF(AND($I1570="Fisico",K1570=1),1,IF(AND(K1570=1,$I1570="Electronico"),2,IF(K1570=1,VLOOKUP($C1570&amp;"|"&amp;$B1570&amp;"|"&amp;$D1570,Empresas!$C$6:$CC$92,$G1570+6+1,0),0))))</f>
        <v>0</v>
      </c>
      <c r="AC1570" s="147">
        <f>IF(AND($I1570="Si",L1570=1),1,IF(AND($I1570="Fisico",L1570=1),1,IF(AND(L1570=1,$I1570="Electronico"),2,IF(L1570=1,VLOOKUP($C1570&amp;"|"&amp;$B1570&amp;"|"&amp;$D1570,Empresas!$C$6:$CC$92,$G1570+6+1,0),0))))</f>
        <v>0</v>
      </c>
      <c r="AD1570" s="147">
        <f>IF(AND($I1570="Si",M1570=1),1,IF(AND($I1570="Fisico",M1570=1),1,IF(AND(M1570=1,$I1570="Electronico"),2,IF(M1570=1,VLOOKUP($C1570&amp;"|"&amp;$B1570&amp;"|"&amp;$D1570,Empresas!$C$6:$CC$92,$G1570+6+1,0),0))))</f>
        <v>0</v>
      </c>
      <c r="AE1570" s="147">
        <f>IF(AND($I1570="Si",N1570=1),1,IF(AND($I1570="Fisico",N1570=1),1,IF(AND(N1570=1,$I1570="Electronico"),2,IF(N1570=1,VLOOKUP($C1570&amp;"|"&amp;$B1570&amp;"|"&amp;$D1570,Empresas!$C$6:$CC$92,$G1570+6+1,0),0))))</f>
        <v>0</v>
      </c>
      <c r="AF1570" s="147">
        <f>IF(AND($I1570="Si",O1570=1),1,IF(AND($I1570="Fisico",O1570=1),1,IF(AND(O1570=1,$I1570="Electronico"),2,IF(O1570=1,VLOOKUP($C1570&amp;"|"&amp;$B1570&amp;"|"&amp;$D1570,Empresas!$C$6:$CC$92,$G1570+6+1,0),0))))</f>
        <v>0</v>
      </c>
      <c r="AG1570" s="147">
        <f>IF(AND($I1570="Si",P1570=1),1,IF(AND($I1570="Fisico",P1570=1),1,IF(AND(P1570=1,$I1570="Electronico"),2,IF(P1570=1,VLOOKUP($C1570&amp;"|"&amp;$B1570&amp;"|"&amp;$D1570,Empresas!$C$6:$CC$92,$G1570+6+1,0),0))))</f>
        <v>0</v>
      </c>
      <c r="AH1570" s="147">
        <f>IF(AND($I1570="Si",Q1570=1),1,IF(AND($I1570="Fisico",Q1570=1),1,IF(AND(Q1570=1,$I1570="Electronico"),2,IF(Q1570=1,VLOOKUP($C1570&amp;"|"&amp;$B1570&amp;"|"&amp;$D1570,Empresas!$C$6:$CC$92,$G1570+6+1,0),0))))</f>
        <v>0</v>
      </c>
      <c r="AI1570" s="147">
        <f>IF(AND($I1570="Si",R1570=1),1,IF(AND($I1570="Fisico",R1570=1),1,IF(AND(R1570=1,$I1570="Electronico"),2,IF(R1570=1,VLOOKUP($C1570&amp;"|"&amp;$B1570&amp;"|"&amp;$D1570,Empresas!$C$6:$CC$92,$G1570+6+1,0),0))))</f>
        <v>0</v>
      </c>
      <c r="AJ1570" s="147">
        <f>IF(AND($I1570="Si",S1570=1),1,IF(AND($I1570="Fisico",S1570=1),1,IF(AND(S1570=1,$I1570="Electronico"),2,IF(S1570=1,VLOOKUP($C1570&amp;"|"&amp;$B1570&amp;"|"&amp;$D1570,Empresas!$C$6:$CC$92,$G1570+6+1,0),0))))</f>
        <v>0</v>
      </c>
      <c r="AK1570" s="147">
        <f>IF(AND($I1570="Si",T1570=1),1,IF(AND($I1570="Fisico",T1570=1),1,IF(AND(T1570=1,$I1570="Electronico"),2,IF(T1570=1,VLOOKUP($C1570&amp;"|"&amp;$B1570&amp;"|"&amp;$D1570,Empresas!$C$6:$CC$92,$G1570+6+1,0),0))))</f>
        <v>0</v>
      </c>
      <c r="AL1570" s="147">
        <f>IF(AND($I1570="Si",U1570=1),1,IF(AND($I1570="Fisico",U1570=1),1,IF(AND(U1570=1,$I1570="Electronico"),2,IF(U1570=1,VLOOKUP($C1570&amp;"|"&amp;$B1570&amp;"|"&amp;$D1570,Empresas!$C$6:$CC$92,$G1570+6+1,0),0))))</f>
        <v>0</v>
      </c>
      <c r="AM1570" s="149">
        <f t="shared" si="254"/>
        <v>0</v>
      </c>
      <c r="AN1570" s="149">
        <f t="shared" si="255"/>
        <v>0</v>
      </c>
      <c r="AO1570" s="152">
        <f t="shared" si="256"/>
        <v>0</v>
      </c>
    </row>
    <row r="1571" spans="1:41" x14ac:dyDescent="0.25">
      <c r="A1571" s="143" t="str">
        <f>VLOOKUP(D1571,Empresas!$D$7:$F$91,3,0)</f>
        <v>Gerencia</v>
      </c>
      <c r="B1571" s="144" t="str">
        <f>VLOOKUP(D1571,Empresas!$D$7:$G$91,4,0)</f>
        <v>Yeleydi</v>
      </c>
      <c r="C1571" s="144" t="s">
        <v>544</v>
      </c>
      <c r="D1571" s="144" t="s">
        <v>280</v>
      </c>
      <c r="E1571" s="144" t="str">
        <f>VLOOKUP(D1571,Empresas!$D$7:$E$92,2,0)</f>
        <v>DOMDAY IMPORTACIONES E.I.R.L.</v>
      </c>
      <c r="F1571" s="144" t="s">
        <v>186</v>
      </c>
      <c r="G1571" s="145">
        <f t="shared" si="259"/>
        <v>65</v>
      </c>
      <c r="H1571" s="145" t="str">
        <f>VLOOKUP(D1571,Empresas!$D$6:$L$92,7,0)</f>
        <v>Semestral</v>
      </c>
      <c r="I1571" s="144" t="str">
        <f>VLOOKUP(VLOOKUP(D1571&amp;"|"&amp;B1571,Empresas!$I$7:$CB$92,G1571,0),Tablas!$A$13:$B$14,2,0)</f>
        <v>No</v>
      </c>
      <c r="J1571" s="78"/>
      <c r="K1571" s="78"/>
      <c r="L1571" s="78"/>
      <c r="M1571" s="78"/>
      <c r="N1571" s="78"/>
      <c r="O1571" s="78"/>
      <c r="P1571" s="78"/>
      <c r="Q1571" s="78"/>
      <c r="R1571" s="78"/>
      <c r="S1571" s="78"/>
      <c r="T1571" s="78"/>
      <c r="U1571" s="78"/>
      <c r="V1571" s="78" t="str">
        <f>VLOOKUP(D1571,Empresas!$D$7:$CF$91,81,0)</f>
        <v>D</v>
      </c>
      <c r="W1571" s="78" t="str">
        <f>VLOOKUP(D1571,Empresas!$D$7:$M$91,10,0)</f>
        <v>Mype</v>
      </c>
      <c r="X1571" s="69" t="str">
        <f t="shared" si="252"/>
        <v>SI</v>
      </c>
      <c r="Y1571" s="153" t="str">
        <f t="shared" si="253"/>
        <v>No aplica</v>
      </c>
      <c r="Z1571" s="147">
        <f>IF(Y1571="No aplica",0,IF(I1571="no",0,IF(I1571="No aplica",0,IF(I1571="Si",1,IF(I1571="Fisico",1,IF(I1571="Electronico",2,VLOOKUP(C1571&amp;"|"&amp;B1571&amp;"|"&amp;D1571,Empresas!$C$6:$CC$92,G1571+6+1,0)))))))</f>
        <v>0</v>
      </c>
      <c r="AA1571" s="147">
        <f>IF(AND($I1571="Si",J1571=1),1,IF(AND($I1571="Fisico",J1571=1),1,IF(AND(J1571=1,$I1571="Electronico"),2,IF(J1571=1,VLOOKUP($C1571&amp;"|"&amp;$B1571&amp;"|"&amp;$D1571,Empresas!$C$6:$CC$92,$G1571+6+1,0),0))))</f>
        <v>0</v>
      </c>
      <c r="AB1571" s="147">
        <f>IF(AND($I1571="Si",K1571=1),1,IF(AND($I1571="Fisico",K1571=1),1,IF(AND(K1571=1,$I1571="Electronico"),2,IF(K1571=1,VLOOKUP($C1571&amp;"|"&amp;$B1571&amp;"|"&amp;$D1571,Empresas!$C$6:$CC$92,$G1571+6+1,0),0))))</f>
        <v>0</v>
      </c>
      <c r="AC1571" s="147">
        <f>IF(AND($I1571="Si",L1571=1),1,IF(AND($I1571="Fisico",L1571=1),1,IF(AND(L1571=1,$I1571="Electronico"),2,IF(L1571=1,VLOOKUP($C1571&amp;"|"&amp;$B1571&amp;"|"&amp;$D1571,Empresas!$C$6:$CC$92,$G1571+6+1,0),0))))</f>
        <v>0</v>
      </c>
      <c r="AD1571" s="147">
        <f>IF(AND($I1571="Si",M1571=1),1,IF(AND($I1571="Fisico",M1571=1),1,IF(AND(M1571=1,$I1571="Electronico"),2,IF(M1571=1,VLOOKUP($C1571&amp;"|"&amp;$B1571&amp;"|"&amp;$D1571,Empresas!$C$6:$CC$92,$G1571+6+1,0),0))))</f>
        <v>0</v>
      </c>
      <c r="AE1571" s="147">
        <f>IF(AND($I1571="Si",N1571=1),1,IF(AND($I1571="Fisico",N1571=1),1,IF(AND(N1571=1,$I1571="Electronico"),2,IF(N1571=1,VLOOKUP($C1571&amp;"|"&amp;$B1571&amp;"|"&amp;$D1571,Empresas!$C$6:$CC$92,$G1571+6+1,0),0))))</f>
        <v>0</v>
      </c>
      <c r="AF1571" s="147">
        <f>IF(AND($I1571="Si",O1571=1),1,IF(AND($I1571="Fisico",O1571=1),1,IF(AND(O1571=1,$I1571="Electronico"),2,IF(O1571=1,VLOOKUP($C1571&amp;"|"&amp;$B1571&amp;"|"&amp;$D1571,Empresas!$C$6:$CC$92,$G1571+6+1,0),0))))</f>
        <v>0</v>
      </c>
      <c r="AG1571" s="147">
        <f>IF(AND($I1571="Si",P1571=1),1,IF(AND($I1571="Fisico",P1571=1),1,IF(AND(P1571=1,$I1571="Electronico"),2,IF(P1571=1,VLOOKUP($C1571&amp;"|"&amp;$B1571&amp;"|"&amp;$D1571,Empresas!$C$6:$CC$92,$G1571+6+1,0),0))))</f>
        <v>0</v>
      </c>
      <c r="AH1571" s="147">
        <f>IF(AND($I1571="Si",Q1571=1),1,IF(AND($I1571="Fisico",Q1571=1),1,IF(AND(Q1571=1,$I1571="Electronico"),2,IF(Q1571=1,VLOOKUP($C1571&amp;"|"&amp;$B1571&amp;"|"&amp;$D1571,Empresas!$C$6:$CC$92,$G1571+6+1,0),0))))</f>
        <v>0</v>
      </c>
      <c r="AI1571" s="147">
        <f>IF(AND($I1571="Si",R1571=1),1,IF(AND($I1571="Fisico",R1571=1),1,IF(AND(R1571=1,$I1571="Electronico"),2,IF(R1571=1,VLOOKUP($C1571&amp;"|"&amp;$B1571&amp;"|"&amp;$D1571,Empresas!$C$6:$CC$92,$G1571+6+1,0),0))))</f>
        <v>0</v>
      </c>
      <c r="AJ1571" s="147">
        <f>IF(AND($I1571="Si",S1571=1),1,IF(AND($I1571="Fisico",S1571=1),1,IF(AND(S1571=1,$I1571="Electronico"),2,IF(S1571=1,VLOOKUP($C1571&amp;"|"&amp;$B1571&amp;"|"&amp;$D1571,Empresas!$C$6:$CC$92,$G1571+6+1,0),0))))</f>
        <v>0</v>
      </c>
      <c r="AK1571" s="147">
        <f>IF(AND($I1571="Si",T1571=1),1,IF(AND($I1571="Fisico",T1571=1),1,IF(AND(T1571=1,$I1571="Electronico"),2,IF(T1571=1,VLOOKUP($C1571&amp;"|"&amp;$B1571&amp;"|"&amp;$D1571,Empresas!$C$6:$CC$92,$G1571+6+1,0),0))))</f>
        <v>0</v>
      </c>
      <c r="AL1571" s="147">
        <f>IF(AND($I1571="Si",U1571=1),1,IF(AND($I1571="Fisico",U1571=1),1,IF(AND(U1571=1,$I1571="Electronico"),2,IF(U1571=1,VLOOKUP($C1571&amp;"|"&amp;$B1571&amp;"|"&amp;$D1571,Empresas!$C$6:$CC$92,$G1571+6+1,0),0))))</f>
        <v>0</v>
      </c>
      <c r="AM1571" s="149">
        <f t="shared" si="254"/>
        <v>0</v>
      </c>
      <c r="AN1571" s="149">
        <f t="shared" si="255"/>
        <v>0</v>
      </c>
      <c r="AO1571" s="152">
        <f t="shared" si="256"/>
        <v>0</v>
      </c>
    </row>
    <row r="1572" spans="1:41" x14ac:dyDescent="0.25">
      <c r="A1572" s="143" t="str">
        <f>VLOOKUP(D1572,Empresas!$D$7:$F$91,3,0)</f>
        <v>Gerencia</v>
      </c>
      <c r="B1572" s="144" t="str">
        <f>VLOOKUP(D1572,Empresas!$D$7:$G$91,4,0)</f>
        <v>Yeleydi</v>
      </c>
      <c r="C1572" s="144" t="s">
        <v>544</v>
      </c>
      <c r="D1572" s="144" t="s">
        <v>280</v>
      </c>
      <c r="E1572" s="144" t="str">
        <f>VLOOKUP(D1572,Empresas!$D$7:$E$92,2,0)</f>
        <v>DOMDAY IMPORTACIONES E.I.R.L.</v>
      </c>
      <c r="F1572" s="144" t="s">
        <v>187</v>
      </c>
      <c r="G1572" s="145">
        <f t="shared" si="259"/>
        <v>66</v>
      </c>
      <c r="H1572" s="145" t="str">
        <f>VLOOKUP(D1572,Empresas!$D$6:$L$92,7,0)</f>
        <v>Semestral</v>
      </c>
      <c r="I1572" s="144" t="str">
        <f>VLOOKUP(VLOOKUP(D1572&amp;"|"&amp;B1572,Empresas!$I$7:$CB$92,G1572,0),Tablas!$A$13:$B$14,2,0)</f>
        <v>Si</v>
      </c>
      <c r="J1572" s="78">
        <v>1</v>
      </c>
      <c r="K1572" s="78">
        <v>1</v>
      </c>
      <c r="L1572" s="78">
        <v>1</v>
      </c>
      <c r="M1572" s="78">
        <v>1</v>
      </c>
      <c r="N1572" s="78">
        <v>1</v>
      </c>
      <c r="O1572" s="78">
        <v>1</v>
      </c>
      <c r="P1572" s="78">
        <v>1</v>
      </c>
      <c r="Q1572" s="78">
        <v>1</v>
      </c>
      <c r="R1572" s="78"/>
      <c r="S1572" s="78"/>
      <c r="T1572" s="78"/>
      <c r="U1572" s="78"/>
      <c r="V1572" s="78" t="str">
        <f>VLOOKUP(D1572,Empresas!$D$7:$CF$91,81,0)</f>
        <v>D</v>
      </c>
      <c r="W1572" s="78" t="str">
        <f>VLOOKUP(D1572,Empresas!$D$7:$M$91,10,0)</f>
        <v>Mype</v>
      </c>
      <c r="X1572" s="69" t="str">
        <f t="shared" si="252"/>
        <v>SI</v>
      </c>
      <c r="Y1572" s="153" t="str">
        <f t="shared" si="253"/>
        <v>Si aplica</v>
      </c>
      <c r="Z1572" s="147">
        <f>IF(Y1572="No aplica",0,IF(I1572="no",0,IF(I1572="No aplica",0,IF(I1572="Si",1,IF(I1572="Fisico",1,IF(I1572="Electronico",2,VLOOKUP(C1572&amp;"|"&amp;B1572&amp;"|"&amp;D1572,Empresas!$C$6:$CC$92,G1572+6+1,0)))))))</f>
        <v>1</v>
      </c>
      <c r="AA1572" s="147">
        <f>IF(AND($I1572="Si",J1572=1),1,IF(AND($I1572="Fisico",J1572=1),1,IF(AND(J1572=1,$I1572="Electronico"),2,IF(J1572=1,VLOOKUP($C1572&amp;"|"&amp;$B1572&amp;"|"&amp;$D1572,Empresas!$C$6:$CC$92,$G1572+6+1,0),0))))</f>
        <v>1</v>
      </c>
      <c r="AB1572" s="147">
        <f>IF(AND($I1572="Si",K1572=1),1,IF(AND($I1572="Fisico",K1572=1),1,IF(AND(K1572=1,$I1572="Electronico"),2,IF(K1572=1,VLOOKUP($C1572&amp;"|"&amp;$B1572&amp;"|"&amp;$D1572,Empresas!$C$6:$CC$92,$G1572+6+1,0),0))))</f>
        <v>1</v>
      </c>
      <c r="AC1572" s="147">
        <f>IF(AND($I1572="Si",L1572=1),1,IF(AND($I1572="Fisico",L1572=1),1,IF(AND(L1572=1,$I1572="Electronico"),2,IF(L1572=1,VLOOKUP($C1572&amp;"|"&amp;$B1572&amp;"|"&amp;$D1572,Empresas!$C$6:$CC$92,$G1572+6+1,0),0))))</f>
        <v>1</v>
      </c>
      <c r="AD1572" s="147">
        <f>IF(AND($I1572="Si",M1572=1),1,IF(AND($I1572="Fisico",M1572=1),1,IF(AND(M1572=1,$I1572="Electronico"),2,IF(M1572=1,VLOOKUP($C1572&amp;"|"&amp;$B1572&amp;"|"&amp;$D1572,Empresas!$C$6:$CC$92,$G1572+6+1,0),0))))</f>
        <v>1</v>
      </c>
      <c r="AE1572" s="147">
        <f>IF(AND($I1572="Si",N1572=1),1,IF(AND($I1572="Fisico",N1572=1),1,IF(AND(N1572=1,$I1572="Electronico"),2,IF(N1572=1,VLOOKUP($C1572&amp;"|"&amp;$B1572&amp;"|"&amp;$D1572,Empresas!$C$6:$CC$92,$G1572+6+1,0),0))))</f>
        <v>1</v>
      </c>
      <c r="AF1572" s="147">
        <f>IF(AND($I1572="Si",O1572=1),1,IF(AND($I1572="Fisico",O1572=1),1,IF(AND(O1572=1,$I1572="Electronico"),2,IF(O1572=1,VLOOKUP($C1572&amp;"|"&amp;$B1572&amp;"|"&amp;$D1572,Empresas!$C$6:$CC$92,$G1572+6+1,0),0))))</f>
        <v>1</v>
      </c>
      <c r="AG1572" s="147">
        <f>IF(AND($I1572="Si",P1572=1),1,IF(AND($I1572="Fisico",P1572=1),1,IF(AND(P1572=1,$I1572="Electronico"),2,IF(P1572=1,VLOOKUP($C1572&amp;"|"&amp;$B1572&amp;"|"&amp;$D1572,Empresas!$C$6:$CC$92,$G1572+6+1,0),0))))</f>
        <v>1</v>
      </c>
      <c r="AH1572" s="147">
        <f>IF(AND($I1572="Si",Q1572=1),1,IF(AND($I1572="Fisico",Q1572=1),1,IF(AND(Q1572=1,$I1572="Electronico"),2,IF(Q1572=1,VLOOKUP($C1572&amp;"|"&amp;$B1572&amp;"|"&amp;$D1572,Empresas!$C$6:$CC$92,$G1572+6+1,0),0))))</f>
        <v>1</v>
      </c>
      <c r="AI1572" s="147">
        <f>IF(AND($I1572="Si",R1572=1),1,IF(AND($I1572="Fisico",R1572=1),1,IF(AND(R1572=1,$I1572="Electronico"),2,IF(R1572=1,VLOOKUP($C1572&amp;"|"&amp;$B1572&amp;"|"&amp;$D1572,Empresas!$C$6:$CC$92,$G1572+6+1,0),0))))</f>
        <v>0</v>
      </c>
      <c r="AJ1572" s="147">
        <f>IF(AND($I1572="Si",S1572=1),1,IF(AND($I1572="Fisico",S1572=1),1,IF(AND(S1572=1,$I1572="Electronico"),2,IF(S1572=1,VLOOKUP($C1572&amp;"|"&amp;$B1572&amp;"|"&amp;$D1572,Empresas!$C$6:$CC$92,$G1572+6+1,0),0))))</f>
        <v>0</v>
      </c>
      <c r="AK1572" s="147">
        <f>IF(AND($I1572="Si",T1572=1),1,IF(AND($I1572="Fisico",T1572=1),1,IF(AND(T1572=1,$I1572="Electronico"),2,IF(T1572=1,VLOOKUP($C1572&amp;"|"&amp;$B1572&amp;"|"&amp;$D1572,Empresas!$C$6:$CC$92,$G1572+6+1,0),0))))</f>
        <v>0</v>
      </c>
      <c r="AL1572" s="147">
        <f>IF(AND($I1572="Si",U1572=1),1,IF(AND($I1572="Fisico",U1572=1),1,IF(AND(U1572=1,$I1572="Electronico"),2,IF(U1572=1,VLOOKUP($C1572&amp;"|"&amp;$B1572&amp;"|"&amp;$D1572,Empresas!$C$6:$CC$92,$G1572+6+1,0),0))))</f>
        <v>0</v>
      </c>
      <c r="AM1572" s="149">
        <f t="shared" si="254"/>
        <v>8</v>
      </c>
      <c r="AN1572" s="149">
        <f t="shared" si="255"/>
        <v>8</v>
      </c>
      <c r="AO1572" s="152">
        <f t="shared" si="256"/>
        <v>1</v>
      </c>
    </row>
    <row r="1573" spans="1:41" x14ac:dyDescent="0.25">
      <c r="A1573" s="143" t="str">
        <f>VLOOKUP(D1573,Empresas!$D$7:$F$91,3,0)</f>
        <v>Gerencia</v>
      </c>
      <c r="B1573" s="144" t="str">
        <f>VLOOKUP(D1573,Empresas!$D$7:$G$91,4,0)</f>
        <v>Yeleydi</v>
      </c>
      <c r="C1573" s="144" t="s">
        <v>544</v>
      </c>
      <c r="D1573" s="144" t="s">
        <v>280</v>
      </c>
      <c r="E1573" s="144" t="str">
        <f>VLOOKUP(D1573,Empresas!$D$7:$E$92,2,0)</f>
        <v>DOMDAY IMPORTACIONES E.I.R.L.</v>
      </c>
      <c r="F1573" s="144" t="s">
        <v>188</v>
      </c>
      <c r="G1573" s="145">
        <f t="shared" si="259"/>
        <v>67</v>
      </c>
      <c r="H1573" s="145" t="str">
        <f>VLOOKUP(D1573,Empresas!$D$6:$L$92,7,0)</f>
        <v>Semestral</v>
      </c>
      <c r="I1573" s="144" t="str">
        <f>VLOOKUP(VLOOKUP(D1573&amp;"|"&amp;B1573,Empresas!$I$7:$CB$92,G1573,0),Tablas!$A$13:$B$14,2,0)</f>
        <v>No</v>
      </c>
      <c r="J1573" s="78"/>
      <c r="K1573" s="78"/>
      <c r="L1573" s="78"/>
      <c r="M1573" s="78"/>
      <c r="N1573" s="78"/>
      <c r="O1573" s="78"/>
      <c r="P1573" s="78"/>
      <c r="Q1573" s="78"/>
      <c r="R1573" s="78"/>
      <c r="S1573" s="78"/>
      <c r="T1573" s="78"/>
      <c r="U1573" s="78"/>
      <c r="V1573" s="78" t="str">
        <f>VLOOKUP(D1573,Empresas!$D$7:$CF$91,81,0)</f>
        <v>D</v>
      </c>
      <c r="W1573" s="78" t="str">
        <f>VLOOKUP(D1573,Empresas!$D$7:$M$91,10,0)</f>
        <v>Mype</v>
      </c>
      <c r="X1573" s="69" t="str">
        <f t="shared" si="252"/>
        <v>SI</v>
      </c>
      <c r="Y1573" s="153" t="str">
        <f t="shared" si="253"/>
        <v>No aplica</v>
      </c>
      <c r="Z1573" s="147">
        <f>IF(Y1573="No aplica",0,IF(I1573="no",0,IF(I1573="No aplica",0,IF(I1573="Si",1,IF(I1573="Fisico",1,IF(I1573="Electronico",2,VLOOKUP(C1573&amp;"|"&amp;B1573&amp;"|"&amp;D1573,Empresas!$C$6:$CC$92,G1573+6+1,0)))))))</f>
        <v>0</v>
      </c>
      <c r="AA1573" s="147">
        <f>IF(AND($I1573="Si",J1573=1),1,IF(AND($I1573="Fisico",J1573=1),1,IF(AND(J1573=1,$I1573="Electronico"),2,IF(J1573=1,VLOOKUP($C1573&amp;"|"&amp;$B1573&amp;"|"&amp;$D1573,Empresas!$C$6:$CC$92,$G1573+6+1,0),0))))</f>
        <v>0</v>
      </c>
      <c r="AB1573" s="147">
        <f>IF(AND($I1573="Si",K1573=1),1,IF(AND($I1573="Fisico",K1573=1),1,IF(AND(K1573=1,$I1573="Electronico"),2,IF(K1573=1,VLOOKUP($C1573&amp;"|"&amp;$B1573&amp;"|"&amp;$D1573,Empresas!$C$6:$CC$92,$G1573+6+1,0),0))))</f>
        <v>0</v>
      </c>
      <c r="AC1573" s="147">
        <f>IF(AND($I1573="Si",L1573=1),1,IF(AND($I1573="Fisico",L1573=1),1,IF(AND(L1573=1,$I1573="Electronico"),2,IF(L1573=1,VLOOKUP($C1573&amp;"|"&amp;$B1573&amp;"|"&amp;$D1573,Empresas!$C$6:$CC$92,$G1573+6+1,0),0))))</f>
        <v>0</v>
      </c>
      <c r="AD1573" s="147">
        <f>IF(AND($I1573="Si",M1573=1),1,IF(AND($I1573="Fisico",M1573=1),1,IF(AND(M1573=1,$I1573="Electronico"),2,IF(M1573=1,VLOOKUP($C1573&amp;"|"&amp;$B1573&amp;"|"&amp;$D1573,Empresas!$C$6:$CC$92,$G1573+6+1,0),0))))</f>
        <v>0</v>
      </c>
      <c r="AE1573" s="147">
        <f>IF(AND($I1573="Si",N1573=1),1,IF(AND($I1573="Fisico",N1573=1),1,IF(AND(N1573=1,$I1573="Electronico"),2,IF(N1573=1,VLOOKUP($C1573&amp;"|"&amp;$B1573&amp;"|"&amp;$D1573,Empresas!$C$6:$CC$92,$G1573+6+1,0),0))))</f>
        <v>0</v>
      </c>
      <c r="AF1573" s="147">
        <f>IF(AND($I1573="Si",O1573=1),1,IF(AND($I1573="Fisico",O1573=1),1,IF(AND(O1573=1,$I1573="Electronico"),2,IF(O1573=1,VLOOKUP($C1573&amp;"|"&amp;$B1573&amp;"|"&amp;$D1573,Empresas!$C$6:$CC$92,$G1573+6+1,0),0))))</f>
        <v>0</v>
      </c>
      <c r="AG1573" s="147">
        <f>IF(AND($I1573="Si",P1573=1),1,IF(AND($I1573="Fisico",P1573=1),1,IF(AND(P1573=1,$I1573="Electronico"),2,IF(P1573=1,VLOOKUP($C1573&amp;"|"&amp;$B1573&amp;"|"&amp;$D1573,Empresas!$C$6:$CC$92,$G1573+6+1,0),0))))</f>
        <v>0</v>
      </c>
      <c r="AH1573" s="147">
        <f>IF(AND($I1573="Si",Q1573=1),1,IF(AND($I1573="Fisico",Q1573=1),1,IF(AND(Q1573=1,$I1573="Electronico"),2,IF(Q1573=1,VLOOKUP($C1573&amp;"|"&amp;$B1573&amp;"|"&amp;$D1573,Empresas!$C$6:$CC$92,$G1573+6+1,0),0))))</f>
        <v>0</v>
      </c>
      <c r="AI1573" s="147">
        <f>IF(AND($I1573="Si",R1573=1),1,IF(AND($I1573="Fisico",R1573=1),1,IF(AND(R1573=1,$I1573="Electronico"),2,IF(R1573=1,VLOOKUP($C1573&amp;"|"&amp;$B1573&amp;"|"&amp;$D1573,Empresas!$C$6:$CC$92,$G1573+6+1,0),0))))</f>
        <v>0</v>
      </c>
      <c r="AJ1573" s="147">
        <f>IF(AND($I1573="Si",S1573=1),1,IF(AND($I1573="Fisico",S1573=1),1,IF(AND(S1573=1,$I1573="Electronico"),2,IF(S1573=1,VLOOKUP($C1573&amp;"|"&amp;$B1573&amp;"|"&amp;$D1573,Empresas!$C$6:$CC$92,$G1573+6+1,0),0))))</f>
        <v>0</v>
      </c>
      <c r="AK1573" s="147">
        <f>IF(AND($I1573="Si",T1573=1),1,IF(AND($I1573="Fisico",T1573=1),1,IF(AND(T1573=1,$I1573="Electronico"),2,IF(T1573=1,VLOOKUP($C1573&amp;"|"&amp;$B1573&amp;"|"&amp;$D1573,Empresas!$C$6:$CC$92,$G1573+6+1,0),0))))</f>
        <v>0</v>
      </c>
      <c r="AL1573" s="147">
        <f>IF(AND($I1573="Si",U1573=1),1,IF(AND($I1573="Fisico",U1573=1),1,IF(AND(U1573=1,$I1573="Electronico"),2,IF(U1573=1,VLOOKUP($C1573&amp;"|"&amp;$B1573&amp;"|"&amp;$D1573,Empresas!$C$6:$CC$92,$G1573+6+1,0),0))))</f>
        <v>0</v>
      </c>
      <c r="AM1573" s="149">
        <f t="shared" si="254"/>
        <v>0</v>
      </c>
      <c r="AN1573" s="149">
        <f t="shared" si="255"/>
        <v>0</v>
      </c>
      <c r="AO1573" s="152">
        <f t="shared" si="256"/>
        <v>0</v>
      </c>
    </row>
    <row r="1574" spans="1:41" x14ac:dyDescent="0.25">
      <c r="A1574" s="143" t="str">
        <f>VLOOKUP(D1574,Empresas!$D$7:$F$91,3,0)</f>
        <v>Gerencia</v>
      </c>
      <c r="B1574" s="144" t="str">
        <f>VLOOKUP(D1574,Empresas!$D$7:$G$91,4,0)</f>
        <v>Yeleydi</v>
      </c>
      <c r="C1574" s="144" t="s">
        <v>544</v>
      </c>
      <c r="D1574" s="144" t="s">
        <v>280</v>
      </c>
      <c r="E1574" s="144" t="str">
        <f>VLOOKUP(D1574,Empresas!$D$7:$E$92,2,0)</f>
        <v>DOMDAY IMPORTACIONES E.I.R.L.</v>
      </c>
      <c r="F1574" s="144" t="s">
        <v>189</v>
      </c>
      <c r="G1574" s="145">
        <f t="shared" si="259"/>
        <v>68</v>
      </c>
      <c r="H1574" s="145" t="str">
        <f>VLOOKUP(D1574,Empresas!$D$6:$L$92,7,0)</f>
        <v>Semestral</v>
      </c>
      <c r="I1574" s="144" t="str">
        <f>VLOOKUP(VLOOKUP(D1574&amp;"|"&amp;B1574,Empresas!$I$7:$CB$92,G1574,0),Tablas!$A$13:$B$14,2,0)</f>
        <v>No</v>
      </c>
      <c r="J1574" s="78"/>
      <c r="K1574" s="78"/>
      <c r="L1574" s="78"/>
      <c r="M1574" s="78"/>
      <c r="N1574" s="78"/>
      <c r="O1574" s="78"/>
      <c r="P1574" s="78"/>
      <c r="Q1574" s="78"/>
      <c r="R1574" s="78"/>
      <c r="S1574" s="78"/>
      <c r="T1574" s="78"/>
      <c r="U1574" s="78"/>
      <c r="V1574" s="78" t="str">
        <f>VLOOKUP(D1574,Empresas!$D$7:$CF$91,81,0)</f>
        <v>D</v>
      </c>
      <c r="W1574" s="78" t="str">
        <f>VLOOKUP(D1574,Empresas!$D$7:$M$91,10,0)</f>
        <v>Mype</v>
      </c>
      <c r="X1574" s="69" t="str">
        <f t="shared" si="252"/>
        <v>SI</v>
      </c>
      <c r="Y1574" s="153" t="str">
        <f t="shared" si="253"/>
        <v>No aplica</v>
      </c>
      <c r="Z1574" s="147">
        <f>IF(Y1574="No aplica",0,IF(I1574="no",0,IF(I1574="No aplica",0,IF(I1574="Si",1,IF(I1574="Fisico",1,IF(I1574="Electronico",2,VLOOKUP(C1574&amp;"|"&amp;B1574&amp;"|"&amp;D1574,Empresas!$C$6:$CC$92,G1574+6+1,0)))))))</f>
        <v>0</v>
      </c>
      <c r="AA1574" s="147">
        <f>IF(AND($I1574="Si",J1574=1),1,IF(AND($I1574="Fisico",J1574=1),1,IF(AND(J1574=1,$I1574="Electronico"),2,IF(J1574=1,VLOOKUP($C1574&amp;"|"&amp;$B1574&amp;"|"&amp;$D1574,Empresas!$C$6:$CC$92,$G1574+6+1,0),0))))</f>
        <v>0</v>
      </c>
      <c r="AB1574" s="147">
        <f>IF(AND($I1574="Si",K1574=1),1,IF(AND($I1574="Fisico",K1574=1),1,IF(AND(K1574=1,$I1574="Electronico"),2,IF(K1574=1,VLOOKUP($C1574&amp;"|"&amp;$B1574&amp;"|"&amp;$D1574,Empresas!$C$6:$CC$92,$G1574+6+1,0),0))))</f>
        <v>0</v>
      </c>
      <c r="AC1574" s="147">
        <f>IF(AND($I1574="Si",L1574=1),1,IF(AND($I1574="Fisico",L1574=1),1,IF(AND(L1574=1,$I1574="Electronico"),2,IF(L1574=1,VLOOKUP($C1574&amp;"|"&amp;$B1574&amp;"|"&amp;$D1574,Empresas!$C$6:$CC$92,$G1574+6+1,0),0))))</f>
        <v>0</v>
      </c>
      <c r="AD1574" s="147">
        <f>IF(AND($I1574="Si",M1574=1),1,IF(AND($I1574="Fisico",M1574=1),1,IF(AND(M1574=1,$I1574="Electronico"),2,IF(M1574=1,VLOOKUP($C1574&amp;"|"&amp;$B1574&amp;"|"&amp;$D1574,Empresas!$C$6:$CC$92,$G1574+6+1,0),0))))</f>
        <v>0</v>
      </c>
      <c r="AE1574" s="147">
        <f>IF(AND($I1574="Si",N1574=1),1,IF(AND($I1574="Fisico",N1574=1),1,IF(AND(N1574=1,$I1574="Electronico"),2,IF(N1574=1,VLOOKUP($C1574&amp;"|"&amp;$B1574&amp;"|"&amp;$D1574,Empresas!$C$6:$CC$92,$G1574+6+1,0),0))))</f>
        <v>0</v>
      </c>
      <c r="AF1574" s="147">
        <f>IF(AND($I1574="Si",O1574=1),1,IF(AND($I1574="Fisico",O1574=1),1,IF(AND(O1574=1,$I1574="Electronico"),2,IF(O1574=1,VLOOKUP($C1574&amp;"|"&amp;$B1574&amp;"|"&amp;$D1574,Empresas!$C$6:$CC$92,$G1574+6+1,0),0))))</f>
        <v>0</v>
      </c>
      <c r="AG1574" s="147">
        <f>IF(AND($I1574="Si",P1574=1),1,IF(AND($I1574="Fisico",P1574=1),1,IF(AND(P1574=1,$I1574="Electronico"),2,IF(P1574=1,VLOOKUP($C1574&amp;"|"&amp;$B1574&amp;"|"&amp;$D1574,Empresas!$C$6:$CC$92,$G1574+6+1,0),0))))</f>
        <v>0</v>
      </c>
      <c r="AH1574" s="147">
        <f>IF(AND($I1574="Si",Q1574=1),1,IF(AND($I1574="Fisico",Q1574=1),1,IF(AND(Q1574=1,$I1574="Electronico"),2,IF(Q1574=1,VLOOKUP($C1574&amp;"|"&amp;$B1574&amp;"|"&amp;$D1574,Empresas!$C$6:$CC$92,$G1574+6+1,0),0))))</f>
        <v>0</v>
      </c>
      <c r="AI1574" s="147">
        <f>IF(AND($I1574="Si",R1574=1),1,IF(AND($I1574="Fisico",R1574=1),1,IF(AND(R1574=1,$I1574="Electronico"),2,IF(R1574=1,VLOOKUP($C1574&amp;"|"&amp;$B1574&amp;"|"&amp;$D1574,Empresas!$C$6:$CC$92,$G1574+6+1,0),0))))</f>
        <v>0</v>
      </c>
      <c r="AJ1574" s="147">
        <f>IF(AND($I1574="Si",S1574=1),1,IF(AND($I1574="Fisico",S1574=1),1,IF(AND(S1574=1,$I1574="Electronico"),2,IF(S1574=1,VLOOKUP($C1574&amp;"|"&amp;$B1574&amp;"|"&amp;$D1574,Empresas!$C$6:$CC$92,$G1574+6+1,0),0))))</f>
        <v>0</v>
      </c>
      <c r="AK1574" s="147">
        <f>IF(AND($I1574="Si",T1574=1),1,IF(AND($I1574="Fisico",T1574=1),1,IF(AND(T1574=1,$I1574="Electronico"),2,IF(T1574=1,VLOOKUP($C1574&amp;"|"&amp;$B1574&amp;"|"&amp;$D1574,Empresas!$C$6:$CC$92,$G1574+6+1,0),0))))</f>
        <v>0</v>
      </c>
      <c r="AL1574" s="147">
        <f>IF(AND($I1574="Si",U1574=1),1,IF(AND($I1574="Fisico",U1574=1),1,IF(AND(U1574=1,$I1574="Electronico"),2,IF(U1574=1,VLOOKUP($C1574&amp;"|"&amp;$B1574&amp;"|"&amp;$D1574,Empresas!$C$6:$CC$92,$G1574+6+1,0),0))))</f>
        <v>0</v>
      </c>
      <c r="AM1574" s="149">
        <f t="shared" si="254"/>
        <v>0</v>
      </c>
      <c r="AN1574" s="149">
        <f t="shared" si="255"/>
        <v>0</v>
      </c>
      <c r="AO1574" s="152">
        <f t="shared" si="256"/>
        <v>0</v>
      </c>
    </row>
    <row r="1575" spans="1:41" x14ac:dyDescent="0.25">
      <c r="A1575" s="143" t="str">
        <f>VLOOKUP(D1575,Empresas!$D$7:$F$91,3,0)</f>
        <v>Gerencia</v>
      </c>
      <c r="B1575" s="144" t="str">
        <f>VLOOKUP(D1575,Empresas!$D$7:$G$91,4,0)</f>
        <v>Yeleydi</v>
      </c>
      <c r="C1575" s="144" t="s">
        <v>544</v>
      </c>
      <c r="D1575" s="144" t="s">
        <v>280</v>
      </c>
      <c r="E1575" s="144" t="str">
        <f>VLOOKUP(D1575,Empresas!$D$7:$E$92,2,0)</f>
        <v>DOMDAY IMPORTACIONES E.I.R.L.</v>
      </c>
      <c r="F1575" s="144" t="s">
        <v>190</v>
      </c>
      <c r="G1575" s="145">
        <f t="shared" si="259"/>
        <v>69</v>
      </c>
      <c r="H1575" s="145" t="str">
        <f>VLOOKUP(D1575,Empresas!$D$6:$L$92,7,0)</f>
        <v>Semestral</v>
      </c>
      <c r="I1575" s="144" t="str">
        <f>VLOOKUP(VLOOKUP(D1575&amp;"|"&amp;B1575,Empresas!$I$7:$CB$92,G1575,0),Tablas!$A$13:$B$14,2,0)</f>
        <v>No</v>
      </c>
      <c r="J1575" s="78"/>
      <c r="K1575" s="78"/>
      <c r="L1575" s="78"/>
      <c r="M1575" s="78"/>
      <c r="N1575" s="78"/>
      <c r="O1575" s="78"/>
      <c r="P1575" s="78"/>
      <c r="Q1575" s="78"/>
      <c r="R1575" s="78"/>
      <c r="S1575" s="78"/>
      <c r="T1575" s="78"/>
      <c r="U1575" s="78"/>
      <c r="V1575" s="78" t="str">
        <f>VLOOKUP(D1575,Empresas!$D$7:$CF$91,81,0)</f>
        <v>D</v>
      </c>
      <c r="W1575" s="78" t="str">
        <f>VLOOKUP(D1575,Empresas!$D$7:$M$91,10,0)</f>
        <v>Mype</v>
      </c>
      <c r="X1575" s="69" t="str">
        <f t="shared" si="252"/>
        <v>NO</v>
      </c>
      <c r="Y1575" s="153" t="str">
        <f t="shared" si="253"/>
        <v>No aplica</v>
      </c>
      <c r="Z1575" s="147">
        <f>IF(Y1575="No aplica",0,IF(I1575="no",0,IF(I1575="No aplica",0,IF(I1575="Si",1,IF(I1575="Fisico",1,IF(I1575="Electronico",2,VLOOKUP(C1575&amp;"|"&amp;B1575&amp;"|"&amp;D1575,Empresas!$C$6:$CC$92,G1575+6+1,0)))))))</f>
        <v>0</v>
      </c>
      <c r="AA1575" s="147">
        <f>IF(AND($I1575="Si",J1575=1),1,IF(AND($I1575="Fisico",J1575=1),1,IF(AND(J1575=1,$I1575="Electronico"),2,IF(J1575=1,VLOOKUP($C1575&amp;"|"&amp;$B1575&amp;"|"&amp;$D1575,Empresas!$C$6:$CC$92,$G1575+6+1,0),0))))</f>
        <v>0</v>
      </c>
      <c r="AB1575" s="147">
        <f>IF(AND($I1575="Si",K1575=1),1,IF(AND($I1575="Fisico",K1575=1),1,IF(AND(K1575=1,$I1575="Electronico"),2,IF(K1575=1,VLOOKUP($C1575&amp;"|"&amp;$B1575&amp;"|"&amp;$D1575,Empresas!$C$6:$CC$92,$G1575+6+1,0),0))))</f>
        <v>0</v>
      </c>
      <c r="AC1575" s="147">
        <f>IF(AND($I1575="Si",L1575=1),1,IF(AND($I1575="Fisico",L1575=1),1,IF(AND(L1575=1,$I1575="Electronico"),2,IF(L1575=1,VLOOKUP($C1575&amp;"|"&amp;$B1575&amp;"|"&amp;$D1575,Empresas!$C$6:$CC$92,$G1575+6+1,0),0))))</f>
        <v>0</v>
      </c>
      <c r="AD1575" s="147">
        <f>IF(AND($I1575="Si",M1575=1),1,IF(AND($I1575="Fisico",M1575=1),1,IF(AND(M1575=1,$I1575="Electronico"),2,IF(M1575=1,VLOOKUP($C1575&amp;"|"&amp;$B1575&amp;"|"&amp;$D1575,Empresas!$C$6:$CC$92,$G1575+6+1,0),0))))</f>
        <v>0</v>
      </c>
      <c r="AE1575" s="147">
        <f>IF(AND($I1575="Si",N1575=1),1,IF(AND($I1575="Fisico",N1575=1),1,IF(AND(N1575=1,$I1575="Electronico"),2,IF(N1575=1,VLOOKUP($C1575&amp;"|"&amp;$B1575&amp;"|"&amp;$D1575,Empresas!$C$6:$CC$92,$G1575+6+1,0),0))))</f>
        <v>0</v>
      </c>
      <c r="AF1575" s="147">
        <f>IF(AND($I1575="Si",O1575=1),1,IF(AND($I1575="Fisico",O1575=1),1,IF(AND(O1575=1,$I1575="Electronico"),2,IF(O1575=1,VLOOKUP($C1575&amp;"|"&amp;$B1575&amp;"|"&amp;$D1575,Empresas!$C$6:$CC$92,$G1575+6+1,0),0))))</f>
        <v>0</v>
      </c>
      <c r="AG1575" s="147">
        <f>IF(AND($I1575="Si",P1575=1),1,IF(AND($I1575="Fisico",P1575=1),1,IF(AND(P1575=1,$I1575="Electronico"),2,IF(P1575=1,VLOOKUP($C1575&amp;"|"&amp;$B1575&amp;"|"&amp;$D1575,Empresas!$C$6:$CC$92,$G1575+6+1,0),0))))</f>
        <v>0</v>
      </c>
      <c r="AH1575" s="147">
        <f>IF(AND($I1575="Si",Q1575=1),1,IF(AND($I1575="Fisico",Q1575=1),1,IF(AND(Q1575=1,$I1575="Electronico"),2,IF(Q1575=1,VLOOKUP($C1575&amp;"|"&amp;$B1575&amp;"|"&amp;$D1575,Empresas!$C$6:$CC$92,$G1575+6+1,0),0))))</f>
        <v>0</v>
      </c>
      <c r="AI1575" s="147">
        <f>IF(AND($I1575="Si",R1575=1),1,IF(AND($I1575="Fisico",R1575=1),1,IF(AND(R1575=1,$I1575="Electronico"),2,IF(R1575=1,VLOOKUP($C1575&amp;"|"&amp;$B1575&amp;"|"&amp;$D1575,Empresas!$C$6:$CC$92,$G1575+6+1,0),0))))</f>
        <v>0</v>
      </c>
      <c r="AJ1575" s="147">
        <f>IF(AND($I1575="Si",S1575=1),1,IF(AND($I1575="Fisico",S1575=1),1,IF(AND(S1575=1,$I1575="Electronico"),2,IF(S1575=1,VLOOKUP($C1575&amp;"|"&amp;$B1575&amp;"|"&amp;$D1575,Empresas!$C$6:$CC$92,$G1575+6+1,0),0))))</f>
        <v>0</v>
      </c>
      <c r="AK1575" s="147">
        <f>IF(AND($I1575="Si",T1575=1),1,IF(AND($I1575="Fisico",T1575=1),1,IF(AND(T1575=1,$I1575="Electronico"),2,IF(T1575=1,VLOOKUP($C1575&amp;"|"&amp;$B1575&amp;"|"&amp;$D1575,Empresas!$C$6:$CC$92,$G1575+6+1,0),0))))</f>
        <v>0</v>
      </c>
      <c r="AL1575" s="147">
        <f>IF(AND($I1575="Si",U1575=1),1,IF(AND($I1575="Fisico",U1575=1),1,IF(AND(U1575=1,$I1575="Electronico"),2,IF(U1575=1,VLOOKUP($C1575&amp;"|"&amp;$B1575&amp;"|"&amp;$D1575,Empresas!$C$6:$CC$92,$G1575+6+1,0),0))))</f>
        <v>0</v>
      </c>
      <c r="AM1575" s="149">
        <f t="shared" si="254"/>
        <v>0</v>
      </c>
      <c r="AN1575" s="149">
        <f t="shared" si="255"/>
        <v>0</v>
      </c>
      <c r="AO1575" s="152">
        <f t="shared" si="256"/>
        <v>0</v>
      </c>
    </row>
    <row r="1576" spans="1:41" x14ac:dyDescent="0.25">
      <c r="A1576" s="143" t="str">
        <f>VLOOKUP(D1576,Empresas!$D$7:$F$91,3,0)</f>
        <v>Gerencia</v>
      </c>
      <c r="B1576" s="144" t="str">
        <f>VLOOKUP(D1576,Empresas!$D$7:$G$91,4,0)</f>
        <v>Yeleydi</v>
      </c>
      <c r="C1576" s="144" t="s">
        <v>544</v>
      </c>
      <c r="D1576" s="144" t="s">
        <v>280</v>
      </c>
      <c r="E1576" s="144" t="str">
        <f>VLOOKUP(D1576,Empresas!$D$7:$E$92,2,0)</f>
        <v>DOMDAY IMPORTACIONES E.I.R.L.</v>
      </c>
      <c r="F1576" s="146" t="s">
        <v>191</v>
      </c>
      <c r="G1576" s="145">
        <f t="shared" si="259"/>
        <v>70</v>
      </c>
      <c r="H1576" s="145" t="str">
        <f>VLOOKUP(D1576,Empresas!$D$6:$L$92,7,0)</f>
        <v>Semestral</v>
      </c>
      <c r="I1576" s="144" t="str">
        <f>VLOOKUP(VLOOKUP(D1576&amp;"|"&amp;B1576,Empresas!$I$7:$CB$92,G1576,0),Tablas!$A$13:$B$14,2,0)</f>
        <v>No</v>
      </c>
      <c r="J1576" s="78"/>
      <c r="K1576" s="78"/>
      <c r="L1576" s="78"/>
      <c r="M1576" s="78"/>
      <c r="N1576" s="78"/>
      <c r="O1576" s="78"/>
      <c r="P1576" s="78"/>
      <c r="Q1576" s="78"/>
      <c r="R1576" s="78"/>
      <c r="S1576" s="78"/>
      <c r="T1576" s="78"/>
      <c r="U1576" s="78"/>
      <c r="V1576" s="78" t="str">
        <f>VLOOKUP(D1576,Empresas!$D$7:$CF$91,81,0)</f>
        <v>D</v>
      </c>
      <c r="W1576" s="78" t="str">
        <f>VLOOKUP(D1576,Empresas!$D$7:$M$91,10,0)</f>
        <v>Mype</v>
      </c>
      <c r="X1576" s="69" t="str">
        <f t="shared" si="252"/>
        <v>NO</v>
      </c>
      <c r="Y1576" s="153" t="str">
        <f t="shared" si="253"/>
        <v>No aplica</v>
      </c>
      <c r="Z1576" s="147">
        <f>IF(Y1576="No aplica",0,IF(I1576="no",0,IF(I1576="No aplica",0,IF(I1576="Si",1,IF(I1576="Fisico",1,IF(I1576="Electronico",2,VLOOKUP(C1576&amp;"|"&amp;B1576&amp;"|"&amp;D1576,Empresas!$C$6:$CC$92,G1576+6+1,0)))))))</f>
        <v>0</v>
      </c>
      <c r="AA1576" s="147">
        <f>IF(AND($I1576="Si",J1576=1),1,IF(AND($I1576="Fisico",J1576=1),1,IF(AND(J1576=1,$I1576="Electronico"),2,IF(J1576=1,VLOOKUP($C1576&amp;"|"&amp;$B1576&amp;"|"&amp;$D1576,Empresas!$C$6:$CC$92,$G1576+6+1,0),0))))</f>
        <v>0</v>
      </c>
      <c r="AB1576" s="147">
        <f>IF(AND($I1576="Si",K1576=1),1,IF(AND($I1576="Fisico",K1576=1),1,IF(AND(K1576=1,$I1576="Electronico"),2,IF(K1576=1,VLOOKUP($C1576&amp;"|"&amp;$B1576&amp;"|"&amp;$D1576,Empresas!$C$6:$CC$92,$G1576+6+1,0),0))))</f>
        <v>0</v>
      </c>
      <c r="AC1576" s="147">
        <f>IF(AND($I1576="Si",L1576=1),1,IF(AND($I1576="Fisico",L1576=1),1,IF(AND(L1576=1,$I1576="Electronico"),2,IF(L1576=1,VLOOKUP($C1576&amp;"|"&amp;$B1576&amp;"|"&amp;$D1576,Empresas!$C$6:$CC$92,$G1576+6+1,0),0))))</f>
        <v>0</v>
      </c>
      <c r="AD1576" s="147">
        <f>IF(AND($I1576="Si",M1576=1),1,IF(AND($I1576="Fisico",M1576=1),1,IF(AND(M1576=1,$I1576="Electronico"),2,IF(M1576=1,VLOOKUP($C1576&amp;"|"&amp;$B1576&amp;"|"&amp;$D1576,Empresas!$C$6:$CC$92,$G1576+6+1,0),0))))</f>
        <v>0</v>
      </c>
      <c r="AE1576" s="147">
        <f>IF(AND($I1576="Si",N1576=1),1,IF(AND($I1576="Fisico",N1576=1),1,IF(AND(N1576=1,$I1576="Electronico"),2,IF(N1576=1,VLOOKUP($C1576&amp;"|"&amp;$B1576&amp;"|"&amp;$D1576,Empresas!$C$6:$CC$92,$G1576+6+1,0),0))))</f>
        <v>0</v>
      </c>
      <c r="AF1576" s="147">
        <f>IF(AND($I1576="Si",O1576=1),1,IF(AND($I1576="Fisico",O1576=1),1,IF(AND(O1576=1,$I1576="Electronico"),2,IF(O1576=1,VLOOKUP($C1576&amp;"|"&amp;$B1576&amp;"|"&amp;$D1576,Empresas!$C$6:$CC$92,$G1576+6+1,0),0))))</f>
        <v>0</v>
      </c>
      <c r="AG1576" s="147">
        <f>IF(AND($I1576="Si",P1576=1),1,IF(AND($I1576="Fisico",P1576=1),1,IF(AND(P1576=1,$I1576="Electronico"),2,IF(P1576=1,VLOOKUP($C1576&amp;"|"&amp;$B1576&amp;"|"&amp;$D1576,Empresas!$C$6:$CC$92,$G1576+6+1,0),0))))</f>
        <v>0</v>
      </c>
      <c r="AH1576" s="147">
        <f>IF(AND($I1576="Si",Q1576=1),1,IF(AND($I1576="Fisico",Q1576=1),1,IF(AND(Q1576=1,$I1576="Electronico"),2,IF(Q1576=1,VLOOKUP($C1576&amp;"|"&amp;$B1576&amp;"|"&amp;$D1576,Empresas!$C$6:$CC$92,$G1576+6+1,0),0))))</f>
        <v>0</v>
      </c>
      <c r="AI1576" s="147">
        <f>IF(AND($I1576="Si",R1576=1),1,IF(AND($I1576="Fisico",R1576=1),1,IF(AND(R1576=1,$I1576="Electronico"),2,IF(R1576=1,VLOOKUP($C1576&amp;"|"&amp;$B1576&amp;"|"&amp;$D1576,Empresas!$C$6:$CC$92,$G1576+6+1,0),0))))</f>
        <v>0</v>
      </c>
      <c r="AJ1576" s="147">
        <f>IF(AND($I1576="Si",S1576=1),1,IF(AND($I1576="Fisico",S1576=1),1,IF(AND(S1576=1,$I1576="Electronico"),2,IF(S1576=1,VLOOKUP($C1576&amp;"|"&amp;$B1576&amp;"|"&amp;$D1576,Empresas!$C$6:$CC$92,$G1576+6+1,0),0))))</f>
        <v>0</v>
      </c>
      <c r="AK1576" s="147">
        <f>IF(AND($I1576="Si",T1576=1),1,IF(AND($I1576="Fisico",T1576=1),1,IF(AND(T1576=1,$I1576="Electronico"),2,IF(T1576=1,VLOOKUP($C1576&amp;"|"&amp;$B1576&amp;"|"&amp;$D1576,Empresas!$C$6:$CC$92,$G1576+6+1,0),0))))</f>
        <v>0</v>
      </c>
      <c r="AL1576" s="147">
        <f>IF(AND($I1576="Si",U1576=1),1,IF(AND($I1576="Fisico",U1576=1),1,IF(AND(U1576=1,$I1576="Electronico"),2,IF(U1576=1,VLOOKUP($C1576&amp;"|"&amp;$B1576&amp;"|"&amp;$D1576,Empresas!$C$6:$CC$92,$G1576+6+1,0),0))))</f>
        <v>0</v>
      </c>
      <c r="AM1576" s="149">
        <f t="shared" si="254"/>
        <v>0</v>
      </c>
      <c r="AN1576" s="149">
        <f t="shared" si="255"/>
        <v>0</v>
      </c>
      <c r="AO1576" s="152">
        <f t="shared" si="256"/>
        <v>0</v>
      </c>
    </row>
    <row r="1577" spans="1:41" x14ac:dyDescent="0.25">
      <c r="A1577" s="143" t="str">
        <f>VLOOKUP(D1577,Empresas!$D$7:$F$91,3,0)</f>
        <v>Gerencia</v>
      </c>
      <c r="B1577" s="144" t="str">
        <f>VLOOKUP(D1577,Empresas!$D$7:$G$91,4,0)</f>
        <v>Yeleydi</v>
      </c>
      <c r="C1577" s="144" t="s">
        <v>544</v>
      </c>
      <c r="D1577" s="144" t="s">
        <v>280</v>
      </c>
      <c r="E1577" s="144" t="str">
        <f>VLOOKUP(D1577,Empresas!$D$7:$E$92,2,0)</f>
        <v>DOMDAY IMPORTACIONES E.I.R.L.</v>
      </c>
      <c r="F1577" s="144" t="s">
        <v>192</v>
      </c>
      <c r="G1577" s="145">
        <f t="shared" si="259"/>
        <v>71</v>
      </c>
      <c r="H1577" s="145" t="str">
        <f>VLOOKUP(D1577,Empresas!$D$6:$L$92,7,0)</f>
        <v>Semestral</v>
      </c>
      <c r="I1577" s="144" t="str">
        <f>VLOOKUP(VLOOKUP(D1577&amp;"|"&amp;B1577,Empresas!$I$7:$CB$92,G1577,0),Tablas!$A$13:$B$14,2,0)</f>
        <v>No</v>
      </c>
      <c r="J1577" s="78"/>
      <c r="K1577" s="78"/>
      <c r="L1577" s="78"/>
      <c r="M1577" s="78"/>
      <c r="N1577" s="78"/>
      <c r="O1577" s="78"/>
      <c r="P1577" s="78"/>
      <c r="Q1577" s="78"/>
      <c r="R1577" s="78"/>
      <c r="S1577" s="78"/>
      <c r="T1577" s="78"/>
      <c r="U1577" s="78"/>
      <c r="V1577" s="78" t="str">
        <f>VLOOKUP(D1577,Empresas!$D$7:$CF$91,81,0)</f>
        <v>D</v>
      </c>
      <c r="W1577" s="78" t="str">
        <f>VLOOKUP(D1577,Empresas!$D$7:$M$91,10,0)</f>
        <v>Mype</v>
      </c>
      <c r="X1577" s="69" t="str">
        <f t="shared" si="252"/>
        <v>NO</v>
      </c>
      <c r="Y1577" s="153" t="str">
        <f t="shared" si="253"/>
        <v>No aplica</v>
      </c>
      <c r="Z1577" s="147">
        <f>IF(Y1577="No aplica",0,IF(I1577="no",0,IF(I1577="No aplica",0,IF(I1577="Si",1,IF(I1577="Fisico",1,IF(I1577="Electronico",2,VLOOKUP(C1577&amp;"|"&amp;B1577&amp;"|"&amp;D1577,Empresas!$C$6:$CC$92,G1577+6+1,0)))))))</f>
        <v>0</v>
      </c>
      <c r="AA1577" s="147">
        <f>IF(AND($I1577="Si",J1577=1),1,IF(AND($I1577="Fisico",J1577=1),1,IF(AND(J1577=1,$I1577="Electronico"),2,IF(J1577=1,VLOOKUP($C1577&amp;"|"&amp;$B1577&amp;"|"&amp;$D1577,Empresas!$C$6:$CC$92,$G1577+6+1,0),0))))</f>
        <v>0</v>
      </c>
      <c r="AB1577" s="147">
        <f>IF(AND($I1577="Si",K1577=1),1,IF(AND($I1577="Fisico",K1577=1),1,IF(AND(K1577=1,$I1577="Electronico"),2,IF(K1577=1,VLOOKUP($C1577&amp;"|"&amp;$B1577&amp;"|"&amp;$D1577,Empresas!$C$6:$CC$92,$G1577+6+1,0),0))))</f>
        <v>0</v>
      </c>
      <c r="AC1577" s="147">
        <f>IF(AND($I1577="Si",L1577=1),1,IF(AND($I1577="Fisico",L1577=1),1,IF(AND(L1577=1,$I1577="Electronico"),2,IF(L1577=1,VLOOKUP($C1577&amp;"|"&amp;$B1577&amp;"|"&amp;$D1577,Empresas!$C$6:$CC$92,$G1577+6+1,0),0))))</f>
        <v>0</v>
      </c>
      <c r="AD1577" s="147">
        <f>IF(AND($I1577="Si",M1577=1),1,IF(AND($I1577="Fisico",M1577=1),1,IF(AND(M1577=1,$I1577="Electronico"),2,IF(M1577=1,VLOOKUP($C1577&amp;"|"&amp;$B1577&amp;"|"&amp;$D1577,Empresas!$C$6:$CC$92,$G1577+6+1,0),0))))</f>
        <v>0</v>
      </c>
      <c r="AE1577" s="147">
        <f>IF(AND($I1577="Si",N1577=1),1,IF(AND($I1577="Fisico",N1577=1),1,IF(AND(N1577=1,$I1577="Electronico"),2,IF(N1577=1,VLOOKUP($C1577&amp;"|"&amp;$B1577&amp;"|"&amp;$D1577,Empresas!$C$6:$CC$92,$G1577+6+1,0),0))))</f>
        <v>0</v>
      </c>
      <c r="AF1577" s="147">
        <f>IF(AND($I1577="Si",O1577=1),1,IF(AND($I1577="Fisico",O1577=1),1,IF(AND(O1577=1,$I1577="Electronico"),2,IF(O1577=1,VLOOKUP($C1577&amp;"|"&amp;$B1577&amp;"|"&amp;$D1577,Empresas!$C$6:$CC$92,$G1577+6+1,0),0))))</f>
        <v>0</v>
      </c>
      <c r="AG1577" s="147">
        <f>IF(AND($I1577="Si",P1577=1),1,IF(AND($I1577="Fisico",P1577=1),1,IF(AND(P1577=1,$I1577="Electronico"),2,IF(P1577=1,VLOOKUP($C1577&amp;"|"&amp;$B1577&amp;"|"&amp;$D1577,Empresas!$C$6:$CC$92,$G1577+6+1,0),0))))</f>
        <v>0</v>
      </c>
      <c r="AH1577" s="147">
        <f>IF(AND($I1577="Si",Q1577=1),1,IF(AND($I1577="Fisico",Q1577=1),1,IF(AND(Q1577=1,$I1577="Electronico"),2,IF(Q1577=1,VLOOKUP($C1577&amp;"|"&amp;$B1577&amp;"|"&amp;$D1577,Empresas!$C$6:$CC$92,$G1577+6+1,0),0))))</f>
        <v>0</v>
      </c>
      <c r="AI1577" s="147">
        <f>IF(AND($I1577="Si",R1577=1),1,IF(AND($I1577="Fisico",R1577=1),1,IF(AND(R1577=1,$I1577="Electronico"),2,IF(R1577=1,VLOOKUP($C1577&amp;"|"&amp;$B1577&amp;"|"&amp;$D1577,Empresas!$C$6:$CC$92,$G1577+6+1,0),0))))</f>
        <v>0</v>
      </c>
      <c r="AJ1577" s="147">
        <f>IF(AND($I1577="Si",S1577=1),1,IF(AND($I1577="Fisico",S1577=1),1,IF(AND(S1577=1,$I1577="Electronico"),2,IF(S1577=1,VLOOKUP($C1577&amp;"|"&amp;$B1577&amp;"|"&amp;$D1577,Empresas!$C$6:$CC$92,$G1577+6+1,0),0))))</f>
        <v>0</v>
      </c>
      <c r="AK1577" s="147">
        <f>IF(AND($I1577="Si",T1577=1),1,IF(AND($I1577="Fisico",T1577=1),1,IF(AND(T1577=1,$I1577="Electronico"),2,IF(T1577=1,VLOOKUP($C1577&amp;"|"&amp;$B1577&amp;"|"&amp;$D1577,Empresas!$C$6:$CC$92,$G1577+6+1,0),0))))</f>
        <v>0</v>
      </c>
      <c r="AL1577" s="147">
        <f>IF(AND($I1577="Si",U1577=1),1,IF(AND($I1577="Fisico",U1577=1),1,IF(AND(U1577=1,$I1577="Electronico"),2,IF(U1577=1,VLOOKUP($C1577&amp;"|"&amp;$B1577&amp;"|"&amp;$D1577,Empresas!$C$6:$CC$92,$G1577+6+1,0),0))))</f>
        <v>0</v>
      </c>
      <c r="AM1577" s="149">
        <f t="shared" si="254"/>
        <v>0</v>
      </c>
      <c r="AN1577" s="149">
        <f t="shared" si="255"/>
        <v>0</v>
      </c>
      <c r="AO1577" s="152">
        <f t="shared" si="256"/>
        <v>0</v>
      </c>
    </row>
    <row r="1578" spans="1:41" x14ac:dyDescent="0.25">
      <c r="A1578" s="137" t="str">
        <f>VLOOKUP(D1578,Empresas!$D$7:$F$91,3,0)</f>
        <v>Omar</v>
      </c>
      <c r="B1578" s="138" t="str">
        <f>VLOOKUP(D1578,Empresas!$D$7:$G$91,4,0)</f>
        <v>Kheilly</v>
      </c>
      <c r="C1578" s="138" t="s">
        <v>544</v>
      </c>
      <c r="D1578" s="138" t="s">
        <v>282</v>
      </c>
      <c r="E1578" s="138" t="str">
        <f>VLOOKUP(D1578,Empresas!$D$7:$E$92,2,0)</f>
        <v>RSQ AGRO SAC</v>
      </c>
      <c r="F1578" s="138" t="s">
        <v>158</v>
      </c>
      <c r="G1578" s="139">
        <f>+Empresas!$O$2</f>
        <v>7</v>
      </c>
      <c r="H1578" s="139" t="str">
        <f>VLOOKUP(D1578,Empresas!$D$6:$L$92,7,0)</f>
        <v>Trimestral</v>
      </c>
      <c r="I1578" s="138" t="str">
        <f>VLOOKUP(VLOOKUP(D1578&amp;"|"&amp;B1578,Empresas!$I$7:$CB$92,G1578,0),Tablas!$A$3:$B$5,2,0)</f>
        <v>Solo analisis</v>
      </c>
      <c r="J1578" s="78">
        <v>1</v>
      </c>
      <c r="K1578" s="78">
        <v>1</v>
      </c>
      <c r="L1578" s="78">
        <v>1</v>
      </c>
      <c r="M1578" s="78">
        <v>1</v>
      </c>
      <c r="N1578" s="78">
        <v>1</v>
      </c>
      <c r="O1578" s="78">
        <v>1</v>
      </c>
      <c r="P1578" s="78">
        <v>1</v>
      </c>
      <c r="Q1578" s="78">
        <v>1</v>
      </c>
      <c r="R1578" s="78"/>
      <c r="S1578" s="78"/>
      <c r="T1578" s="78"/>
      <c r="U1578" s="78"/>
      <c r="V1578" s="78" t="str">
        <f>VLOOKUP(D1578,Empresas!$D$7:$CF$91,81,0)</f>
        <v>B</v>
      </c>
      <c r="W1578" s="78" t="str">
        <f>VLOOKUP(D1578,Empresas!$D$7:$M$91,10,0)</f>
        <v>Mype</v>
      </c>
      <c r="X1578" s="69" t="str">
        <f t="shared" si="252"/>
        <v>SI</v>
      </c>
      <c r="Y1578" s="153" t="str">
        <f t="shared" si="253"/>
        <v>Si aplica</v>
      </c>
      <c r="Z1578" s="147">
        <f>IF(Y1578="No aplica",0,IF(I1578="no",0,IF(I1578="No aplica",0,IF(I1578="Si",1,IF(I1578="Fisico",1,IF(I1578="Electronico",2,VLOOKUP(C1578&amp;"|"&amp;B1578&amp;"|"&amp;D1578,Empresas!$C$6:$CC$92,G1578+6+1,0)))))))</f>
        <v>1</v>
      </c>
      <c r="AA1578" s="147">
        <f>IF(AND($I1578="Si",J1578=1),1,IF(AND($I1578="Fisico",J1578=1),1,IF(AND(J1578=1,$I1578="Electronico"),2,IF(J1578=1,VLOOKUP($C1578&amp;"|"&amp;$B1578&amp;"|"&amp;$D1578,Empresas!$C$6:$CC$92,$G1578+6+1,0),0))))</f>
        <v>1</v>
      </c>
      <c r="AB1578" s="147">
        <f>IF(AND($I1578="Si",K1578=1),1,IF(AND($I1578="Fisico",K1578=1),1,IF(AND(K1578=1,$I1578="Electronico"),2,IF(K1578=1,VLOOKUP($C1578&amp;"|"&amp;$B1578&amp;"|"&amp;$D1578,Empresas!$C$6:$CC$92,$G1578+6+1,0),0))))</f>
        <v>1</v>
      </c>
      <c r="AC1578" s="147">
        <f>IF(AND($I1578="Si",L1578=1),1,IF(AND($I1578="Fisico",L1578=1),1,IF(AND(L1578=1,$I1578="Electronico"),2,IF(L1578=1,VLOOKUP($C1578&amp;"|"&amp;$B1578&amp;"|"&amp;$D1578,Empresas!$C$6:$CC$92,$G1578+6+1,0),0))))</f>
        <v>1</v>
      </c>
      <c r="AD1578" s="147">
        <f>IF(AND($I1578="Si",M1578=1),1,IF(AND($I1578="Fisico",M1578=1),1,IF(AND(M1578=1,$I1578="Electronico"),2,IF(M1578=1,VLOOKUP($C1578&amp;"|"&amp;$B1578&amp;"|"&amp;$D1578,Empresas!$C$6:$CC$92,$G1578+6+1,0),0))))</f>
        <v>1</v>
      </c>
      <c r="AE1578" s="147">
        <f>IF(AND($I1578="Si",N1578=1),1,IF(AND($I1578="Fisico",N1578=1),1,IF(AND(N1578=1,$I1578="Electronico"),2,IF(N1578=1,VLOOKUP($C1578&amp;"|"&amp;$B1578&amp;"|"&amp;$D1578,Empresas!$C$6:$CC$92,$G1578+6+1,0),0))))</f>
        <v>1</v>
      </c>
      <c r="AF1578" s="147">
        <f>IF(AND($I1578="Si",O1578=1),1,IF(AND($I1578="Fisico",O1578=1),1,IF(AND(O1578=1,$I1578="Electronico"),2,IF(O1578=1,VLOOKUP($C1578&amp;"|"&amp;$B1578&amp;"|"&amp;$D1578,Empresas!$C$6:$CC$92,$G1578+6+1,0),0))))</f>
        <v>1</v>
      </c>
      <c r="AG1578" s="147">
        <f>IF(AND($I1578="Si",P1578=1),1,IF(AND($I1578="Fisico",P1578=1),1,IF(AND(P1578=1,$I1578="Electronico"),2,IF(P1578=1,VLOOKUP($C1578&amp;"|"&amp;$B1578&amp;"|"&amp;$D1578,Empresas!$C$6:$CC$92,$G1578+6+1,0),0))))</f>
        <v>1</v>
      </c>
      <c r="AH1578" s="147">
        <f>IF(AND($I1578="Si",Q1578=1),1,IF(AND($I1578="Fisico",Q1578=1),1,IF(AND(Q1578=1,$I1578="Electronico"),2,IF(Q1578=1,VLOOKUP($C1578&amp;"|"&amp;$B1578&amp;"|"&amp;$D1578,Empresas!$C$6:$CC$92,$G1578+6+1,0),0))))</f>
        <v>1</v>
      </c>
      <c r="AI1578" s="147">
        <f>IF(AND($I1578="Si",R1578=1),1,IF(AND($I1578="Fisico",R1578=1),1,IF(AND(R1578=1,$I1578="Electronico"),2,IF(R1578=1,VLOOKUP($C1578&amp;"|"&amp;$B1578&amp;"|"&amp;$D1578,Empresas!$C$6:$CC$92,$G1578+6+1,0),0))))</f>
        <v>0</v>
      </c>
      <c r="AJ1578" s="147">
        <f>IF(AND($I1578="Si",S1578=1),1,IF(AND($I1578="Fisico",S1578=1),1,IF(AND(S1578=1,$I1578="Electronico"),2,IF(S1578=1,VLOOKUP($C1578&amp;"|"&amp;$B1578&amp;"|"&amp;$D1578,Empresas!$C$6:$CC$92,$G1578+6+1,0),0))))</f>
        <v>0</v>
      </c>
      <c r="AK1578" s="147">
        <f>IF(AND($I1578="Si",T1578=1),1,IF(AND($I1578="Fisico",T1578=1),1,IF(AND(T1578=1,$I1578="Electronico"),2,IF(T1578=1,VLOOKUP($C1578&amp;"|"&amp;$B1578&amp;"|"&amp;$D1578,Empresas!$C$6:$CC$92,$G1578+6+1,0),0))))</f>
        <v>0</v>
      </c>
      <c r="AL1578" s="147">
        <f>IF(AND($I1578="Si",U1578=1),1,IF(AND($I1578="Fisico",U1578=1),1,IF(AND(U1578=1,$I1578="Electronico"),2,IF(U1578=1,VLOOKUP($C1578&amp;"|"&amp;$B1578&amp;"|"&amp;$D1578,Empresas!$C$6:$CC$92,$G1578+6+1,0),0))))</f>
        <v>0</v>
      </c>
      <c r="AM1578" s="149">
        <f t="shared" si="254"/>
        <v>8</v>
      </c>
      <c r="AN1578" s="149">
        <f t="shared" si="255"/>
        <v>8</v>
      </c>
      <c r="AO1578" s="152">
        <f t="shared" si="256"/>
        <v>1</v>
      </c>
    </row>
    <row r="1579" spans="1:41" x14ac:dyDescent="0.25">
      <c r="A1579" s="137" t="str">
        <f>VLOOKUP(D1579,Empresas!$D$7:$F$91,3,0)</f>
        <v>Omar</v>
      </c>
      <c r="B1579" s="138" t="str">
        <f>VLOOKUP(D1579,Empresas!$D$7:$G$91,4,0)</f>
        <v>Kheilly</v>
      </c>
      <c r="C1579" s="138" t="s">
        <v>544</v>
      </c>
      <c r="D1579" s="138" t="s">
        <v>282</v>
      </c>
      <c r="E1579" s="138" t="str">
        <f>VLOOKUP(D1579,Empresas!$D$7:$E$92,2,0)</f>
        <v>RSQ AGRO SAC</v>
      </c>
      <c r="F1579" s="138" t="s">
        <v>159</v>
      </c>
      <c r="G1579" s="139">
        <f>+G1578+3</f>
        <v>10</v>
      </c>
      <c r="H1579" s="139" t="str">
        <f>VLOOKUP(D1579,Empresas!$D$6:$L$92,7,0)</f>
        <v>Trimestral</v>
      </c>
      <c r="I1579" s="138" t="str">
        <f>VLOOKUP(VLOOKUP(D1579&amp;"|"&amp;B1579,Empresas!$I$7:$CB$92,G1579,0),Tablas!$A$3:$B$5,2,0)</f>
        <v>Solo analisis</v>
      </c>
      <c r="J1579" s="78">
        <v>1</v>
      </c>
      <c r="K1579" s="78">
        <v>1</v>
      </c>
      <c r="L1579" s="78">
        <v>1</v>
      </c>
      <c r="M1579" s="78">
        <v>1</v>
      </c>
      <c r="N1579" s="78">
        <v>1</v>
      </c>
      <c r="O1579" s="78">
        <v>1</v>
      </c>
      <c r="P1579" s="78">
        <v>1</v>
      </c>
      <c r="Q1579" s="78">
        <v>1</v>
      </c>
      <c r="R1579" s="78"/>
      <c r="S1579" s="78"/>
      <c r="T1579" s="78"/>
      <c r="U1579" s="78"/>
      <c r="V1579" s="78" t="str">
        <f>VLOOKUP(D1579,Empresas!$D$7:$CF$91,81,0)</f>
        <v>B</v>
      </c>
      <c r="W1579" s="78" t="str">
        <f>VLOOKUP(D1579,Empresas!$D$7:$M$91,10,0)</f>
        <v>Mype</v>
      </c>
      <c r="X1579" s="69" t="str">
        <f t="shared" si="252"/>
        <v>SI</v>
      </c>
      <c r="Y1579" s="153" t="str">
        <f t="shared" si="253"/>
        <v>Si aplica</v>
      </c>
      <c r="Z1579" s="147">
        <f>IF(Y1579="No aplica",0,IF(I1579="no",0,IF(I1579="No aplica",0,IF(I1579="Si",1,IF(I1579="Fisico",1,IF(I1579="Electronico",2,VLOOKUP(C1579&amp;"|"&amp;B1579&amp;"|"&amp;D1579,Empresas!$C$6:$CC$92,G1579+6+1,0)))))))</f>
        <v>1</v>
      </c>
      <c r="AA1579" s="147">
        <f>IF(AND($I1579="Si",J1579=1),1,IF(AND($I1579="Fisico",J1579=1),1,IF(AND(J1579=1,$I1579="Electronico"),2,IF(J1579=1,VLOOKUP($C1579&amp;"|"&amp;$B1579&amp;"|"&amp;$D1579,Empresas!$C$6:$CC$92,$G1579+6+1,0),0))))</f>
        <v>1</v>
      </c>
      <c r="AB1579" s="147">
        <f>IF(AND($I1579="Si",K1579=1),1,IF(AND($I1579="Fisico",K1579=1),1,IF(AND(K1579=1,$I1579="Electronico"),2,IF(K1579=1,VLOOKUP($C1579&amp;"|"&amp;$B1579&amp;"|"&amp;$D1579,Empresas!$C$6:$CC$92,$G1579+6+1,0),0))))</f>
        <v>1</v>
      </c>
      <c r="AC1579" s="147">
        <f>IF(AND($I1579="Si",L1579=1),1,IF(AND($I1579="Fisico",L1579=1),1,IF(AND(L1579=1,$I1579="Electronico"),2,IF(L1579=1,VLOOKUP($C1579&amp;"|"&amp;$B1579&amp;"|"&amp;$D1579,Empresas!$C$6:$CC$92,$G1579+6+1,0),0))))</f>
        <v>1</v>
      </c>
      <c r="AD1579" s="147">
        <f>IF(AND($I1579="Si",M1579=1),1,IF(AND($I1579="Fisico",M1579=1),1,IF(AND(M1579=1,$I1579="Electronico"),2,IF(M1579=1,VLOOKUP($C1579&amp;"|"&amp;$B1579&amp;"|"&amp;$D1579,Empresas!$C$6:$CC$92,$G1579+6+1,0),0))))</f>
        <v>1</v>
      </c>
      <c r="AE1579" s="147">
        <f>IF(AND($I1579="Si",N1579=1),1,IF(AND($I1579="Fisico",N1579=1),1,IF(AND(N1579=1,$I1579="Electronico"),2,IF(N1579=1,VLOOKUP($C1579&amp;"|"&amp;$B1579&amp;"|"&amp;$D1579,Empresas!$C$6:$CC$92,$G1579+6+1,0),0))))</f>
        <v>1</v>
      </c>
      <c r="AF1579" s="147">
        <f>IF(AND($I1579="Si",O1579=1),1,IF(AND($I1579="Fisico",O1579=1),1,IF(AND(O1579=1,$I1579="Electronico"),2,IF(O1579=1,VLOOKUP($C1579&amp;"|"&amp;$B1579&amp;"|"&amp;$D1579,Empresas!$C$6:$CC$92,$G1579+6+1,0),0))))</f>
        <v>1</v>
      </c>
      <c r="AG1579" s="147">
        <f>IF(AND($I1579="Si",P1579=1),1,IF(AND($I1579="Fisico",P1579=1),1,IF(AND(P1579=1,$I1579="Electronico"),2,IF(P1579=1,VLOOKUP($C1579&amp;"|"&amp;$B1579&amp;"|"&amp;$D1579,Empresas!$C$6:$CC$92,$G1579+6+1,0),0))))</f>
        <v>1</v>
      </c>
      <c r="AH1579" s="147">
        <f>IF(AND($I1579="Si",Q1579=1),1,IF(AND($I1579="Fisico",Q1579=1),1,IF(AND(Q1579=1,$I1579="Electronico"),2,IF(Q1579=1,VLOOKUP($C1579&amp;"|"&amp;$B1579&amp;"|"&amp;$D1579,Empresas!$C$6:$CC$92,$G1579+6+1,0),0))))</f>
        <v>1</v>
      </c>
      <c r="AI1579" s="147">
        <f>IF(AND($I1579="Si",R1579=1),1,IF(AND($I1579="Fisico",R1579=1),1,IF(AND(R1579=1,$I1579="Electronico"),2,IF(R1579=1,VLOOKUP($C1579&amp;"|"&amp;$B1579&amp;"|"&amp;$D1579,Empresas!$C$6:$CC$92,$G1579+6+1,0),0))))</f>
        <v>0</v>
      </c>
      <c r="AJ1579" s="147">
        <f>IF(AND($I1579="Si",S1579=1),1,IF(AND($I1579="Fisico",S1579=1),1,IF(AND(S1579=1,$I1579="Electronico"),2,IF(S1579=1,VLOOKUP($C1579&amp;"|"&amp;$B1579&amp;"|"&amp;$D1579,Empresas!$C$6:$CC$92,$G1579+6+1,0),0))))</f>
        <v>0</v>
      </c>
      <c r="AK1579" s="147">
        <f>IF(AND($I1579="Si",T1579=1),1,IF(AND($I1579="Fisico",T1579=1),1,IF(AND(T1579=1,$I1579="Electronico"),2,IF(T1579=1,VLOOKUP($C1579&amp;"|"&amp;$B1579&amp;"|"&amp;$D1579,Empresas!$C$6:$CC$92,$G1579+6+1,0),0))))</f>
        <v>0</v>
      </c>
      <c r="AL1579" s="147">
        <f>IF(AND($I1579="Si",U1579=1),1,IF(AND($I1579="Fisico",U1579=1),1,IF(AND(U1579=1,$I1579="Electronico"),2,IF(U1579=1,VLOOKUP($C1579&amp;"|"&amp;$B1579&amp;"|"&amp;$D1579,Empresas!$C$6:$CC$92,$G1579+6+1,0),0))))</f>
        <v>0</v>
      </c>
      <c r="AM1579" s="149">
        <f t="shared" si="254"/>
        <v>8</v>
      </c>
      <c r="AN1579" s="149">
        <f t="shared" si="255"/>
        <v>8</v>
      </c>
      <c r="AO1579" s="152">
        <f t="shared" si="256"/>
        <v>1</v>
      </c>
    </row>
    <row r="1580" spans="1:41" x14ac:dyDescent="0.25">
      <c r="A1580" s="137" t="str">
        <f>VLOOKUP(D1580,Empresas!$D$7:$F$91,3,0)</f>
        <v>Omar</v>
      </c>
      <c r="B1580" s="138" t="str">
        <f>VLOOKUP(D1580,Empresas!$D$7:$G$91,4,0)</f>
        <v>Kheilly</v>
      </c>
      <c r="C1580" s="138" t="s">
        <v>544</v>
      </c>
      <c r="D1580" s="138" t="s">
        <v>282</v>
      </c>
      <c r="E1580" s="138" t="str">
        <f>VLOOKUP(D1580,Empresas!$D$7:$E$92,2,0)</f>
        <v>RSQ AGRO SAC</v>
      </c>
      <c r="F1580" s="138" t="s">
        <v>160</v>
      </c>
      <c r="G1580" s="139">
        <f t="shared" ref="G1580:G1591" si="260">+G1579+3</f>
        <v>13</v>
      </c>
      <c r="H1580" s="139" t="str">
        <f>VLOOKUP(D1580,Empresas!$D$6:$L$92,7,0)</f>
        <v>Trimestral</v>
      </c>
      <c r="I1580" s="138" t="str">
        <f>VLOOKUP(VLOOKUP(D1580&amp;"|"&amp;B1580,Empresas!$I$7:$CB$92,G1580,0),Tablas!$A$3:$B$5,2,0)</f>
        <v>Solo analisis</v>
      </c>
      <c r="J1580" s="78">
        <v>1</v>
      </c>
      <c r="K1580" s="78">
        <v>1</v>
      </c>
      <c r="L1580" s="78">
        <v>1</v>
      </c>
      <c r="M1580" s="78">
        <v>1</v>
      </c>
      <c r="N1580" s="78">
        <v>1</v>
      </c>
      <c r="O1580" s="78">
        <v>1</v>
      </c>
      <c r="P1580" s="78">
        <v>1</v>
      </c>
      <c r="Q1580" s="78">
        <v>2</v>
      </c>
      <c r="R1580" s="78"/>
      <c r="S1580" s="78"/>
      <c r="T1580" s="78"/>
      <c r="U1580" s="78"/>
      <c r="V1580" s="78" t="str">
        <f>VLOOKUP(D1580,Empresas!$D$7:$CF$91,81,0)</f>
        <v>B</v>
      </c>
      <c r="W1580" s="78" t="str">
        <f>VLOOKUP(D1580,Empresas!$D$7:$M$91,10,0)</f>
        <v>Mype</v>
      </c>
      <c r="X1580" s="69" t="str">
        <f t="shared" si="252"/>
        <v>SI</v>
      </c>
      <c r="Y1580" s="153" t="str">
        <f t="shared" si="253"/>
        <v>Si aplica</v>
      </c>
      <c r="Z1580" s="147">
        <f>IF(Y1580="No aplica",0,IF(I1580="no",0,IF(I1580="No aplica",0,IF(I1580="Si",1,IF(I1580="Fisico",1,IF(I1580="Electronico",2,VLOOKUP(C1580&amp;"|"&amp;B1580&amp;"|"&amp;D1580,Empresas!$C$6:$CC$92,G1580+6+1,0)))))))</f>
        <v>1.5</v>
      </c>
      <c r="AA1580" s="147">
        <f>IF(AND($I1580="Si",J1580=1),1,IF(AND($I1580="Fisico",J1580=1),1,IF(AND(J1580=1,$I1580="Electronico"),2,IF(J1580=1,VLOOKUP($C1580&amp;"|"&amp;$B1580&amp;"|"&amp;$D1580,Empresas!$C$6:$CC$92,$G1580+6+1,0),0))))</f>
        <v>1.5</v>
      </c>
      <c r="AB1580" s="147">
        <f>IF(AND($I1580="Si",K1580=1),1,IF(AND($I1580="Fisico",K1580=1),1,IF(AND(K1580=1,$I1580="Electronico"),2,IF(K1580=1,VLOOKUP($C1580&amp;"|"&amp;$B1580&amp;"|"&amp;$D1580,Empresas!$C$6:$CC$92,$G1580+6+1,0),0))))</f>
        <v>1.5</v>
      </c>
      <c r="AC1580" s="147">
        <f>IF(AND($I1580="Si",L1580=1),1,IF(AND($I1580="Fisico",L1580=1),1,IF(AND(L1580=1,$I1580="Electronico"),2,IF(L1580=1,VLOOKUP($C1580&amp;"|"&amp;$B1580&amp;"|"&amp;$D1580,Empresas!$C$6:$CC$92,$G1580+6+1,0),0))))</f>
        <v>1.5</v>
      </c>
      <c r="AD1580" s="147">
        <f>IF(AND($I1580="Si",M1580=1),1,IF(AND($I1580="Fisico",M1580=1),1,IF(AND(M1580=1,$I1580="Electronico"),2,IF(M1580=1,VLOOKUP($C1580&amp;"|"&amp;$B1580&amp;"|"&amp;$D1580,Empresas!$C$6:$CC$92,$G1580+6+1,0),0))))</f>
        <v>1.5</v>
      </c>
      <c r="AE1580" s="147">
        <f>IF(AND($I1580="Si",N1580=1),1,IF(AND($I1580="Fisico",N1580=1),1,IF(AND(N1580=1,$I1580="Electronico"),2,IF(N1580=1,VLOOKUP($C1580&amp;"|"&amp;$B1580&amp;"|"&amp;$D1580,Empresas!$C$6:$CC$92,$G1580+6+1,0),0))))</f>
        <v>1.5</v>
      </c>
      <c r="AF1580" s="147">
        <f>IF(AND($I1580="Si",O1580=1),1,IF(AND($I1580="Fisico",O1580=1),1,IF(AND(O1580=1,$I1580="Electronico"),2,IF(O1580=1,VLOOKUP($C1580&amp;"|"&amp;$B1580&amp;"|"&amp;$D1580,Empresas!$C$6:$CC$92,$G1580+6+1,0),0))))</f>
        <v>1.5</v>
      </c>
      <c r="AG1580" s="147">
        <f>IF(AND($I1580="Si",P1580=1),1,IF(AND($I1580="Fisico",P1580=1),1,IF(AND(P1580=1,$I1580="Electronico"),2,IF(P1580=1,VLOOKUP($C1580&amp;"|"&amp;$B1580&amp;"|"&amp;$D1580,Empresas!$C$6:$CC$92,$G1580+6+1,0),0))))</f>
        <v>1.5</v>
      </c>
      <c r="AH1580" s="147">
        <f>IF(AND($I1580="Si",Q1580=1),1,IF(AND($I1580="Fisico",Q1580=1),1,IF(AND(Q1580=1,$I1580="Electronico"),2,IF(Q1580=1,VLOOKUP($C1580&amp;"|"&amp;$B1580&amp;"|"&amp;$D1580,Empresas!$C$6:$CC$92,$G1580+6+1,0),0))))</f>
        <v>0</v>
      </c>
      <c r="AI1580" s="147">
        <f>IF(AND($I1580="Si",R1580=1),1,IF(AND($I1580="Fisico",R1580=1),1,IF(AND(R1580=1,$I1580="Electronico"),2,IF(R1580=1,VLOOKUP($C1580&amp;"|"&amp;$B1580&amp;"|"&amp;$D1580,Empresas!$C$6:$CC$92,$G1580+6+1,0),0))))</f>
        <v>0</v>
      </c>
      <c r="AJ1580" s="147">
        <f>IF(AND($I1580="Si",S1580=1),1,IF(AND($I1580="Fisico",S1580=1),1,IF(AND(S1580=1,$I1580="Electronico"),2,IF(S1580=1,VLOOKUP($C1580&amp;"|"&amp;$B1580&amp;"|"&amp;$D1580,Empresas!$C$6:$CC$92,$G1580+6+1,0),0))))</f>
        <v>0</v>
      </c>
      <c r="AK1580" s="147">
        <f>IF(AND($I1580="Si",T1580=1),1,IF(AND($I1580="Fisico",T1580=1),1,IF(AND(T1580=1,$I1580="Electronico"),2,IF(T1580=1,VLOOKUP($C1580&amp;"|"&amp;$B1580&amp;"|"&amp;$D1580,Empresas!$C$6:$CC$92,$G1580+6+1,0),0))))</f>
        <v>0</v>
      </c>
      <c r="AL1580" s="147">
        <f>IF(AND($I1580="Si",U1580=1),1,IF(AND($I1580="Fisico",U1580=1),1,IF(AND(U1580=1,$I1580="Electronico"),2,IF(U1580=1,VLOOKUP($C1580&amp;"|"&amp;$B1580&amp;"|"&amp;$D1580,Empresas!$C$6:$CC$92,$G1580+6+1,0),0))))</f>
        <v>0</v>
      </c>
      <c r="AM1580" s="149">
        <f t="shared" si="254"/>
        <v>10.5</v>
      </c>
      <c r="AN1580" s="149">
        <f t="shared" si="255"/>
        <v>12</v>
      </c>
      <c r="AO1580" s="152">
        <f t="shared" si="256"/>
        <v>0.875</v>
      </c>
    </row>
    <row r="1581" spans="1:41" x14ac:dyDescent="0.25">
      <c r="A1581" s="137" t="str">
        <f>VLOOKUP(D1581,Empresas!$D$7:$F$91,3,0)</f>
        <v>Omar</v>
      </c>
      <c r="B1581" s="138" t="str">
        <f>VLOOKUP(D1581,Empresas!$D$7:$G$91,4,0)</f>
        <v>Kheilly</v>
      </c>
      <c r="C1581" s="138" t="s">
        <v>544</v>
      </c>
      <c r="D1581" s="138" t="s">
        <v>282</v>
      </c>
      <c r="E1581" s="138" t="str">
        <f>VLOOKUP(D1581,Empresas!$D$7:$E$92,2,0)</f>
        <v>RSQ AGRO SAC</v>
      </c>
      <c r="F1581" s="138" t="s">
        <v>161</v>
      </c>
      <c r="G1581" s="139">
        <f t="shared" si="260"/>
        <v>16</v>
      </c>
      <c r="H1581" s="139" t="str">
        <f>VLOOKUP(D1581,Empresas!$D$6:$L$92,7,0)</f>
        <v>Trimestral</v>
      </c>
      <c r="I1581" s="138" t="str">
        <f>VLOOKUP(VLOOKUP(D1581&amp;"|"&amp;B1581,Empresas!$I$7:$CB$92,G1581,0),Tablas!$A$3:$B$5,2,0)</f>
        <v>Solo analisis</v>
      </c>
      <c r="J1581" s="78">
        <v>1</v>
      </c>
      <c r="K1581" s="78">
        <v>1</v>
      </c>
      <c r="L1581" s="78">
        <v>1</v>
      </c>
      <c r="M1581" s="78">
        <v>1</v>
      </c>
      <c r="N1581" s="78">
        <v>1</v>
      </c>
      <c r="O1581" s="78">
        <v>1</v>
      </c>
      <c r="P1581" s="78">
        <v>1</v>
      </c>
      <c r="Q1581" s="78">
        <v>2</v>
      </c>
      <c r="R1581" s="78"/>
      <c r="S1581" s="78"/>
      <c r="T1581" s="78"/>
      <c r="U1581" s="78"/>
      <c r="V1581" s="78" t="str">
        <f>VLOOKUP(D1581,Empresas!$D$7:$CF$91,81,0)</f>
        <v>B</v>
      </c>
      <c r="W1581" s="78" t="str">
        <f>VLOOKUP(D1581,Empresas!$D$7:$M$91,10,0)</f>
        <v>Mype</v>
      </c>
      <c r="X1581" s="69" t="str">
        <f t="shared" si="252"/>
        <v>SI</v>
      </c>
      <c r="Y1581" s="153" t="str">
        <f t="shared" si="253"/>
        <v>Si aplica</v>
      </c>
      <c r="Z1581" s="147">
        <f>IF(Y1581="No aplica",0,IF(I1581="no",0,IF(I1581="No aplica",0,IF(I1581="Si",1,IF(I1581="Fisico",1,IF(I1581="Electronico",2,VLOOKUP(C1581&amp;"|"&amp;B1581&amp;"|"&amp;D1581,Empresas!$C$6:$CC$92,G1581+6+1,0)))))))</f>
        <v>3</v>
      </c>
      <c r="AA1581" s="147">
        <f>IF(AND($I1581="Si",J1581=1),1,IF(AND($I1581="Fisico",J1581=1),1,IF(AND(J1581=1,$I1581="Electronico"),2,IF(J1581=1,VLOOKUP($C1581&amp;"|"&amp;$B1581&amp;"|"&amp;$D1581,Empresas!$C$6:$CC$92,$G1581+6+1,0),0))))</f>
        <v>3</v>
      </c>
      <c r="AB1581" s="147">
        <f>IF(AND($I1581="Si",K1581=1),1,IF(AND($I1581="Fisico",K1581=1),1,IF(AND(K1581=1,$I1581="Electronico"),2,IF(K1581=1,VLOOKUP($C1581&amp;"|"&amp;$B1581&amp;"|"&amp;$D1581,Empresas!$C$6:$CC$92,$G1581+6+1,0),0))))</f>
        <v>3</v>
      </c>
      <c r="AC1581" s="147">
        <f>IF(AND($I1581="Si",L1581=1),1,IF(AND($I1581="Fisico",L1581=1),1,IF(AND(L1581=1,$I1581="Electronico"),2,IF(L1581=1,VLOOKUP($C1581&amp;"|"&amp;$B1581&amp;"|"&amp;$D1581,Empresas!$C$6:$CC$92,$G1581+6+1,0),0))))</f>
        <v>3</v>
      </c>
      <c r="AD1581" s="147">
        <f>IF(AND($I1581="Si",M1581=1),1,IF(AND($I1581="Fisico",M1581=1),1,IF(AND(M1581=1,$I1581="Electronico"),2,IF(M1581=1,VLOOKUP($C1581&amp;"|"&amp;$B1581&amp;"|"&amp;$D1581,Empresas!$C$6:$CC$92,$G1581+6+1,0),0))))</f>
        <v>3</v>
      </c>
      <c r="AE1581" s="147">
        <f>IF(AND($I1581="Si",N1581=1),1,IF(AND($I1581="Fisico",N1581=1),1,IF(AND(N1581=1,$I1581="Electronico"),2,IF(N1581=1,VLOOKUP($C1581&amp;"|"&amp;$B1581&amp;"|"&amp;$D1581,Empresas!$C$6:$CC$92,$G1581+6+1,0),0))))</f>
        <v>3</v>
      </c>
      <c r="AF1581" s="147">
        <f>IF(AND($I1581="Si",O1581=1),1,IF(AND($I1581="Fisico",O1581=1),1,IF(AND(O1581=1,$I1581="Electronico"),2,IF(O1581=1,VLOOKUP($C1581&amp;"|"&amp;$B1581&amp;"|"&amp;$D1581,Empresas!$C$6:$CC$92,$G1581+6+1,0),0))))</f>
        <v>3</v>
      </c>
      <c r="AG1581" s="147">
        <f>IF(AND($I1581="Si",P1581=1),1,IF(AND($I1581="Fisico",P1581=1),1,IF(AND(P1581=1,$I1581="Electronico"),2,IF(P1581=1,VLOOKUP($C1581&amp;"|"&amp;$B1581&amp;"|"&amp;$D1581,Empresas!$C$6:$CC$92,$G1581+6+1,0),0))))</f>
        <v>3</v>
      </c>
      <c r="AH1581" s="147">
        <f>IF(AND($I1581="Si",Q1581=1),1,IF(AND($I1581="Fisico",Q1581=1),1,IF(AND(Q1581=1,$I1581="Electronico"),2,IF(Q1581=1,VLOOKUP($C1581&amp;"|"&amp;$B1581&amp;"|"&amp;$D1581,Empresas!$C$6:$CC$92,$G1581+6+1,0),0))))</f>
        <v>0</v>
      </c>
      <c r="AI1581" s="147">
        <f>IF(AND($I1581="Si",R1581=1),1,IF(AND($I1581="Fisico",R1581=1),1,IF(AND(R1581=1,$I1581="Electronico"),2,IF(R1581=1,VLOOKUP($C1581&amp;"|"&amp;$B1581&amp;"|"&amp;$D1581,Empresas!$C$6:$CC$92,$G1581+6+1,0),0))))</f>
        <v>0</v>
      </c>
      <c r="AJ1581" s="147">
        <f>IF(AND($I1581="Si",S1581=1),1,IF(AND($I1581="Fisico",S1581=1),1,IF(AND(S1581=1,$I1581="Electronico"),2,IF(S1581=1,VLOOKUP($C1581&amp;"|"&amp;$B1581&amp;"|"&amp;$D1581,Empresas!$C$6:$CC$92,$G1581+6+1,0),0))))</f>
        <v>0</v>
      </c>
      <c r="AK1581" s="147">
        <f>IF(AND($I1581="Si",T1581=1),1,IF(AND($I1581="Fisico",T1581=1),1,IF(AND(T1581=1,$I1581="Electronico"),2,IF(T1581=1,VLOOKUP($C1581&amp;"|"&amp;$B1581&amp;"|"&amp;$D1581,Empresas!$C$6:$CC$92,$G1581+6+1,0),0))))</f>
        <v>0</v>
      </c>
      <c r="AL1581" s="147">
        <f>IF(AND($I1581="Si",U1581=1),1,IF(AND($I1581="Fisico",U1581=1),1,IF(AND(U1581=1,$I1581="Electronico"),2,IF(U1581=1,VLOOKUP($C1581&amp;"|"&amp;$B1581&amp;"|"&amp;$D1581,Empresas!$C$6:$CC$92,$G1581+6+1,0),0))))</f>
        <v>0</v>
      </c>
      <c r="AM1581" s="149">
        <f t="shared" si="254"/>
        <v>21</v>
      </c>
      <c r="AN1581" s="149">
        <f t="shared" si="255"/>
        <v>24</v>
      </c>
      <c r="AO1581" s="152">
        <f t="shared" si="256"/>
        <v>0.875</v>
      </c>
    </row>
    <row r="1582" spans="1:41" x14ac:dyDescent="0.25">
      <c r="A1582" s="137" t="str">
        <f>VLOOKUP(D1582,Empresas!$D$7:$F$91,3,0)</f>
        <v>Omar</v>
      </c>
      <c r="B1582" s="138" t="str">
        <f>VLOOKUP(D1582,Empresas!$D$7:$G$91,4,0)</f>
        <v>Kheilly</v>
      </c>
      <c r="C1582" s="138" t="s">
        <v>544</v>
      </c>
      <c r="D1582" s="138" t="s">
        <v>282</v>
      </c>
      <c r="E1582" s="138" t="str">
        <f>VLOOKUP(D1582,Empresas!$D$7:$E$92,2,0)</f>
        <v>RSQ AGRO SAC</v>
      </c>
      <c r="F1582" s="138" t="s">
        <v>162</v>
      </c>
      <c r="G1582" s="139">
        <f t="shared" si="260"/>
        <v>19</v>
      </c>
      <c r="H1582" s="139" t="str">
        <f>VLOOKUP(D1582,Empresas!$D$6:$L$92,7,0)</f>
        <v>Trimestral</v>
      </c>
      <c r="I1582" s="138" t="str">
        <f>VLOOKUP(VLOOKUP(D1582&amp;"|"&amp;B1582,Empresas!$I$7:$CB$92,G1582,0),Tablas!$A$3:$B$5,2,0)</f>
        <v>No aplica</v>
      </c>
      <c r="J1582" s="78"/>
      <c r="K1582" s="78"/>
      <c r="L1582" s="78"/>
      <c r="M1582" s="78"/>
      <c r="N1582" s="78"/>
      <c r="O1582" s="78"/>
      <c r="P1582" s="78"/>
      <c r="Q1582" s="78"/>
      <c r="R1582" s="78"/>
      <c r="S1582" s="78"/>
      <c r="T1582" s="78"/>
      <c r="U1582" s="78"/>
      <c r="V1582" s="78" t="str">
        <f>VLOOKUP(D1582,Empresas!$D$7:$CF$91,81,0)</f>
        <v>B</v>
      </c>
      <c r="W1582" s="78" t="str">
        <f>VLOOKUP(D1582,Empresas!$D$7:$M$91,10,0)</f>
        <v>Mype</v>
      </c>
      <c r="X1582" s="69" t="str">
        <f t="shared" si="252"/>
        <v>SI</v>
      </c>
      <c r="Y1582" s="153" t="str">
        <f t="shared" si="253"/>
        <v>No aplica</v>
      </c>
      <c r="Z1582" s="147">
        <f>IF(Y1582="No aplica",0,IF(I1582="no",0,IF(I1582="No aplica",0,IF(I1582="Si",1,IF(I1582="Fisico",1,IF(I1582="Electronico",2,VLOOKUP(C1582&amp;"|"&amp;B1582&amp;"|"&amp;D1582,Empresas!$C$6:$CC$92,G1582+6+1,0)))))))</f>
        <v>0</v>
      </c>
      <c r="AA1582" s="147">
        <f>IF(AND($I1582="Si",J1582=1),1,IF(AND($I1582="Fisico",J1582=1),1,IF(AND(J1582=1,$I1582="Electronico"),2,IF(J1582=1,VLOOKUP($C1582&amp;"|"&amp;$B1582&amp;"|"&amp;$D1582,Empresas!$C$6:$CC$92,$G1582+6+1,0),0))))</f>
        <v>0</v>
      </c>
      <c r="AB1582" s="147">
        <f>IF(AND($I1582="Si",K1582=1),1,IF(AND($I1582="Fisico",K1582=1),1,IF(AND(K1582=1,$I1582="Electronico"),2,IF(K1582=1,VLOOKUP($C1582&amp;"|"&amp;$B1582&amp;"|"&amp;$D1582,Empresas!$C$6:$CC$92,$G1582+6+1,0),0))))</f>
        <v>0</v>
      </c>
      <c r="AC1582" s="147">
        <f>IF(AND($I1582="Si",L1582=1),1,IF(AND($I1582="Fisico",L1582=1),1,IF(AND(L1582=1,$I1582="Electronico"),2,IF(L1582=1,VLOOKUP($C1582&amp;"|"&amp;$B1582&amp;"|"&amp;$D1582,Empresas!$C$6:$CC$92,$G1582+6+1,0),0))))</f>
        <v>0</v>
      </c>
      <c r="AD1582" s="147">
        <f>IF(AND($I1582="Si",M1582=1),1,IF(AND($I1582="Fisico",M1582=1),1,IF(AND(M1582=1,$I1582="Electronico"),2,IF(M1582=1,VLOOKUP($C1582&amp;"|"&amp;$B1582&amp;"|"&amp;$D1582,Empresas!$C$6:$CC$92,$G1582+6+1,0),0))))</f>
        <v>0</v>
      </c>
      <c r="AE1582" s="147">
        <f>IF(AND($I1582="Si",N1582=1),1,IF(AND($I1582="Fisico",N1582=1),1,IF(AND(N1582=1,$I1582="Electronico"),2,IF(N1582=1,VLOOKUP($C1582&amp;"|"&amp;$B1582&amp;"|"&amp;$D1582,Empresas!$C$6:$CC$92,$G1582+6+1,0),0))))</f>
        <v>0</v>
      </c>
      <c r="AF1582" s="147">
        <f>IF(AND($I1582="Si",O1582=1),1,IF(AND($I1582="Fisico",O1582=1),1,IF(AND(O1582=1,$I1582="Electronico"),2,IF(O1582=1,VLOOKUP($C1582&amp;"|"&amp;$B1582&amp;"|"&amp;$D1582,Empresas!$C$6:$CC$92,$G1582+6+1,0),0))))</f>
        <v>0</v>
      </c>
      <c r="AG1582" s="147">
        <f>IF(AND($I1582="Si",P1582=1),1,IF(AND($I1582="Fisico",P1582=1),1,IF(AND(P1582=1,$I1582="Electronico"),2,IF(P1582=1,VLOOKUP($C1582&amp;"|"&amp;$B1582&amp;"|"&amp;$D1582,Empresas!$C$6:$CC$92,$G1582+6+1,0),0))))</f>
        <v>0</v>
      </c>
      <c r="AH1582" s="147">
        <f>IF(AND($I1582="Si",Q1582=1),1,IF(AND($I1582="Fisico",Q1582=1),1,IF(AND(Q1582=1,$I1582="Electronico"),2,IF(Q1582=1,VLOOKUP($C1582&amp;"|"&amp;$B1582&amp;"|"&amp;$D1582,Empresas!$C$6:$CC$92,$G1582+6+1,0),0))))</f>
        <v>0</v>
      </c>
      <c r="AI1582" s="147">
        <f>IF(AND($I1582="Si",R1582=1),1,IF(AND($I1582="Fisico",R1582=1),1,IF(AND(R1582=1,$I1582="Electronico"),2,IF(R1582=1,VLOOKUP($C1582&amp;"|"&amp;$B1582&amp;"|"&amp;$D1582,Empresas!$C$6:$CC$92,$G1582+6+1,0),0))))</f>
        <v>0</v>
      </c>
      <c r="AJ1582" s="147">
        <f>IF(AND($I1582="Si",S1582=1),1,IF(AND($I1582="Fisico",S1582=1),1,IF(AND(S1582=1,$I1582="Electronico"),2,IF(S1582=1,VLOOKUP($C1582&amp;"|"&amp;$B1582&amp;"|"&amp;$D1582,Empresas!$C$6:$CC$92,$G1582+6+1,0),0))))</f>
        <v>0</v>
      </c>
      <c r="AK1582" s="147">
        <f>IF(AND($I1582="Si",T1582=1),1,IF(AND($I1582="Fisico",T1582=1),1,IF(AND(T1582=1,$I1582="Electronico"),2,IF(T1582=1,VLOOKUP($C1582&amp;"|"&amp;$B1582&amp;"|"&amp;$D1582,Empresas!$C$6:$CC$92,$G1582+6+1,0),0))))</f>
        <v>0</v>
      </c>
      <c r="AL1582" s="147">
        <f>IF(AND($I1582="Si",U1582=1),1,IF(AND($I1582="Fisico",U1582=1),1,IF(AND(U1582=1,$I1582="Electronico"),2,IF(U1582=1,VLOOKUP($C1582&amp;"|"&amp;$B1582&amp;"|"&amp;$D1582,Empresas!$C$6:$CC$92,$G1582+6+1,0),0))))</f>
        <v>0</v>
      </c>
      <c r="AM1582" s="149">
        <f t="shared" si="254"/>
        <v>0</v>
      </c>
      <c r="AN1582" s="149">
        <f t="shared" si="255"/>
        <v>0</v>
      </c>
      <c r="AO1582" s="152">
        <f t="shared" si="256"/>
        <v>0</v>
      </c>
    </row>
    <row r="1583" spans="1:41" x14ac:dyDescent="0.25">
      <c r="A1583" s="137" t="str">
        <f>VLOOKUP(D1583,Empresas!$D$7:$F$91,3,0)</f>
        <v>Omar</v>
      </c>
      <c r="B1583" s="138" t="str">
        <f>VLOOKUP(D1583,Empresas!$D$7:$G$91,4,0)</f>
        <v>Kheilly</v>
      </c>
      <c r="C1583" s="138" t="s">
        <v>544</v>
      </c>
      <c r="D1583" s="138" t="s">
        <v>282</v>
      </c>
      <c r="E1583" s="138" t="str">
        <f>VLOOKUP(D1583,Empresas!$D$7:$E$92,2,0)</f>
        <v>RSQ AGRO SAC</v>
      </c>
      <c r="F1583" s="138" t="s">
        <v>163</v>
      </c>
      <c r="G1583" s="139">
        <f t="shared" si="260"/>
        <v>22</v>
      </c>
      <c r="H1583" s="139" t="str">
        <f>VLOOKUP(D1583,Empresas!$D$6:$L$92,7,0)</f>
        <v>Trimestral</v>
      </c>
      <c r="I1583" s="138" t="str">
        <f>VLOOKUP(VLOOKUP(D1583&amp;"|"&amp;B1583,Empresas!$I$7:$CB$92,G1583,0),Tablas!$A$3:$B$5,2,0)</f>
        <v>Registro y analisis</v>
      </c>
      <c r="J1583" s="78">
        <v>1</v>
      </c>
      <c r="K1583" s="78">
        <v>1</v>
      </c>
      <c r="L1583" s="78">
        <v>1</v>
      </c>
      <c r="M1583" s="78">
        <v>1</v>
      </c>
      <c r="N1583" s="78">
        <v>1</v>
      </c>
      <c r="O1583" s="78">
        <v>1</v>
      </c>
      <c r="P1583" s="78">
        <v>1</v>
      </c>
      <c r="Q1583" s="78">
        <v>2</v>
      </c>
      <c r="R1583" s="78"/>
      <c r="S1583" s="78"/>
      <c r="T1583" s="78"/>
      <c r="U1583" s="78"/>
      <c r="V1583" s="78" t="str">
        <f>VLOOKUP(D1583,Empresas!$D$7:$CF$91,81,0)</f>
        <v>B</v>
      </c>
      <c r="W1583" s="78" t="str">
        <f>VLOOKUP(D1583,Empresas!$D$7:$M$91,10,0)</f>
        <v>Mype</v>
      </c>
      <c r="X1583" s="69" t="str">
        <f t="shared" si="252"/>
        <v>SI</v>
      </c>
      <c r="Y1583" s="153" t="str">
        <f t="shared" si="253"/>
        <v>Si aplica</v>
      </c>
      <c r="Z1583" s="147">
        <f>IF(Y1583="No aplica",0,IF(I1583="no",0,IF(I1583="No aplica",0,IF(I1583="Si",1,IF(I1583="Fisico",1,IF(I1583="Electronico",2,VLOOKUP(C1583&amp;"|"&amp;B1583&amp;"|"&amp;D1583,Empresas!$C$6:$CC$92,G1583+6+1,0)))))))</f>
        <v>4</v>
      </c>
      <c r="AA1583" s="147">
        <f>IF(AND($I1583="Si",J1583=1),1,IF(AND($I1583="Fisico",J1583=1),1,IF(AND(J1583=1,$I1583="Electronico"),2,IF(J1583=1,VLOOKUP($C1583&amp;"|"&amp;$B1583&amp;"|"&amp;$D1583,Empresas!$C$6:$CC$92,$G1583+6+1,0),0))))</f>
        <v>4</v>
      </c>
      <c r="AB1583" s="147">
        <f>IF(AND($I1583="Si",K1583=1),1,IF(AND($I1583="Fisico",K1583=1),1,IF(AND(K1583=1,$I1583="Electronico"),2,IF(K1583=1,VLOOKUP($C1583&amp;"|"&amp;$B1583&amp;"|"&amp;$D1583,Empresas!$C$6:$CC$92,$G1583+6+1,0),0))))</f>
        <v>4</v>
      </c>
      <c r="AC1583" s="147">
        <f>IF(AND($I1583="Si",L1583=1),1,IF(AND($I1583="Fisico",L1583=1),1,IF(AND(L1583=1,$I1583="Electronico"),2,IF(L1583=1,VLOOKUP($C1583&amp;"|"&amp;$B1583&amp;"|"&amp;$D1583,Empresas!$C$6:$CC$92,$G1583+6+1,0),0))))</f>
        <v>4</v>
      </c>
      <c r="AD1583" s="147">
        <f>IF(AND($I1583="Si",M1583=1),1,IF(AND($I1583="Fisico",M1583=1),1,IF(AND(M1583=1,$I1583="Electronico"),2,IF(M1583=1,VLOOKUP($C1583&amp;"|"&amp;$B1583&amp;"|"&amp;$D1583,Empresas!$C$6:$CC$92,$G1583+6+1,0),0))))</f>
        <v>4</v>
      </c>
      <c r="AE1583" s="147">
        <f>IF(AND($I1583="Si",N1583=1),1,IF(AND($I1583="Fisico",N1583=1),1,IF(AND(N1583=1,$I1583="Electronico"),2,IF(N1583=1,VLOOKUP($C1583&amp;"|"&amp;$B1583&amp;"|"&amp;$D1583,Empresas!$C$6:$CC$92,$G1583+6+1,0),0))))</f>
        <v>4</v>
      </c>
      <c r="AF1583" s="147">
        <f>IF(AND($I1583="Si",O1583=1),1,IF(AND($I1583="Fisico",O1583=1),1,IF(AND(O1583=1,$I1583="Electronico"),2,IF(O1583=1,VLOOKUP($C1583&amp;"|"&amp;$B1583&amp;"|"&amp;$D1583,Empresas!$C$6:$CC$92,$G1583+6+1,0),0))))</f>
        <v>4</v>
      </c>
      <c r="AG1583" s="147">
        <f>IF(AND($I1583="Si",P1583=1),1,IF(AND($I1583="Fisico",P1583=1),1,IF(AND(P1583=1,$I1583="Electronico"),2,IF(P1583=1,VLOOKUP($C1583&amp;"|"&amp;$B1583&amp;"|"&amp;$D1583,Empresas!$C$6:$CC$92,$G1583+6+1,0),0))))</f>
        <v>4</v>
      </c>
      <c r="AH1583" s="147">
        <f>IF(AND($I1583="Si",Q1583=1),1,IF(AND($I1583="Fisico",Q1583=1),1,IF(AND(Q1583=1,$I1583="Electronico"),2,IF(Q1583=1,VLOOKUP($C1583&amp;"|"&amp;$B1583&amp;"|"&amp;$D1583,Empresas!$C$6:$CC$92,$G1583+6+1,0),0))))</f>
        <v>0</v>
      </c>
      <c r="AI1583" s="147">
        <f>IF(AND($I1583="Si",R1583=1),1,IF(AND($I1583="Fisico",R1583=1),1,IF(AND(R1583=1,$I1583="Electronico"),2,IF(R1583=1,VLOOKUP($C1583&amp;"|"&amp;$B1583&amp;"|"&amp;$D1583,Empresas!$C$6:$CC$92,$G1583+6+1,0),0))))</f>
        <v>0</v>
      </c>
      <c r="AJ1583" s="147">
        <f>IF(AND($I1583="Si",S1583=1),1,IF(AND($I1583="Fisico",S1583=1),1,IF(AND(S1583=1,$I1583="Electronico"),2,IF(S1583=1,VLOOKUP($C1583&amp;"|"&amp;$B1583&amp;"|"&amp;$D1583,Empresas!$C$6:$CC$92,$G1583+6+1,0),0))))</f>
        <v>0</v>
      </c>
      <c r="AK1583" s="147">
        <f>IF(AND($I1583="Si",T1583=1),1,IF(AND($I1583="Fisico",T1583=1),1,IF(AND(T1583=1,$I1583="Electronico"),2,IF(T1583=1,VLOOKUP($C1583&amp;"|"&amp;$B1583&amp;"|"&amp;$D1583,Empresas!$C$6:$CC$92,$G1583+6+1,0),0))))</f>
        <v>0</v>
      </c>
      <c r="AL1583" s="147">
        <f>IF(AND($I1583="Si",U1583=1),1,IF(AND($I1583="Fisico",U1583=1),1,IF(AND(U1583=1,$I1583="Electronico"),2,IF(U1583=1,VLOOKUP($C1583&amp;"|"&amp;$B1583&amp;"|"&amp;$D1583,Empresas!$C$6:$CC$92,$G1583+6+1,0),0))))</f>
        <v>0</v>
      </c>
      <c r="AM1583" s="149">
        <f t="shared" si="254"/>
        <v>28</v>
      </c>
      <c r="AN1583" s="149">
        <f t="shared" si="255"/>
        <v>32</v>
      </c>
      <c r="AO1583" s="152">
        <f t="shared" si="256"/>
        <v>0.875</v>
      </c>
    </row>
    <row r="1584" spans="1:41" x14ac:dyDescent="0.25">
      <c r="A1584" s="137" t="str">
        <f>VLOOKUP(D1584,Empresas!$D$7:$F$91,3,0)</f>
        <v>Omar</v>
      </c>
      <c r="B1584" s="138" t="str">
        <f>VLOOKUP(D1584,Empresas!$D$7:$G$91,4,0)</f>
        <v>Kheilly</v>
      </c>
      <c r="C1584" s="138" t="s">
        <v>544</v>
      </c>
      <c r="D1584" s="138" t="s">
        <v>282</v>
      </c>
      <c r="E1584" s="138" t="str">
        <f>VLOOKUP(D1584,Empresas!$D$7:$E$92,2,0)</f>
        <v>RSQ AGRO SAC</v>
      </c>
      <c r="F1584" s="138" t="s">
        <v>164</v>
      </c>
      <c r="G1584" s="139">
        <f t="shared" si="260"/>
        <v>25</v>
      </c>
      <c r="H1584" s="139" t="str">
        <f>VLOOKUP(D1584,Empresas!$D$6:$L$92,7,0)</f>
        <v>Trimestral</v>
      </c>
      <c r="I1584" s="138" t="str">
        <f>VLOOKUP(VLOOKUP(D1584&amp;"|"&amp;B1584,Empresas!$I$7:$CB$92,G1584,0),Tablas!$A$3:$B$5,2,0)</f>
        <v>Registro y analisis</v>
      </c>
      <c r="J1584" s="78">
        <v>1</v>
      </c>
      <c r="K1584" s="78">
        <v>1</v>
      </c>
      <c r="L1584" s="78">
        <v>1</v>
      </c>
      <c r="M1584" s="78">
        <v>1</v>
      </c>
      <c r="N1584" s="78">
        <v>1</v>
      </c>
      <c r="O1584" s="78">
        <v>1</v>
      </c>
      <c r="P1584" s="78">
        <v>1</v>
      </c>
      <c r="Q1584" s="78">
        <v>2</v>
      </c>
      <c r="R1584" s="78"/>
      <c r="S1584" s="78"/>
      <c r="T1584" s="78"/>
      <c r="U1584" s="78"/>
      <c r="V1584" s="78" t="str">
        <f>VLOOKUP(D1584,Empresas!$D$7:$CF$91,81,0)</f>
        <v>B</v>
      </c>
      <c r="W1584" s="78" t="str">
        <f>VLOOKUP(D1584,Empresas!$D$7:$M$91,10,0)</f>
        <v>Mype</v>
      </c>
      <c r="X1584" s="69" t="str">
        <f t="shared" si="252"/>
        <v>SI</v>
      </c>
      <c r="Y1584" s="153" t="str">
        <f t="shared" si="253"/>
        <v>Si aplica</v>
      </c>
      <c r="Z1584" s="147">
        <f>IF(Y1584="No aplica",0,IF(I1584="no",0,IF(I1584="No aplica",0,IF(I1584="Si",1,IF(I1584="Fisico",1,IF(I1584="Electronico",2,VLOOKUP(C1584&amp;"|"&amp;B1584&amp;"|"&amp;D1584,Empresas!$C$6:$CC$92,G1584+6+1,0)))))))</f>
        <v>1</v>
      </c>
      <c r="AA1584" s="147">
        <f>IF(AND($I1584="Si",J1584=1),1,IF(AND($I1584="Fisico",J1584=1),1,IF(AND(J1584=1,$I1584="Electronico"),2,IF(J1584=1,VLOOKUP($C1584&amp;"|"&amp;$B1584&amp;"|"&amp;$D1584,Empresas!$C$6:$CC$92,$G1584+6+1,0),0))))</f>
        <v>1</v>
      </c>
      <c r="AB1584" s="147">
        <f>IF(AND($I1584="Si",K1584=1),1,IF(AND($I1584="Fisico",K1584=1),1,IF(AND(K1584=1,$I1584="Electronico"),2,IF(K1584=1,VLOOKUP($C1584&amp;"|"&amp;$B1584&amp;"|"&amp;$D1584,Empresas!$C$6:$CC$92,$G1584+6+1,0),0))))</f>
        <v>1</v>
      </c>
      <c r="AC1584" s="147">
        <f>IF(AND($I1584="Si",L1584=1),1,IF(AND($I1584="Fisico",L1584=1),1,IF(AND(L1584=1,$I1584="Electronico"),2,IF(L1584=1,VLOOKUP($C1584&amp;"|"&amp;$B1584&amp;"|"&amp;$D1584,Empresas!$C$6:$CC$92,$G1584+6+1,0),0))))</f>
        <v>1</v>
      </c>
      <c r="AD1584" s="147">
        <f>IF(AND($I1584="Si",M1584=1),1,IF(AND($I1584="Fisico",M1584=1),1,IF(AND(M1584=1,$I1584="Electronico"),2,IF(M1584=1,VLOOKUP($C1584&amp;"|"&amp;$B1584&amp;"|"&amp;$D1584,Empresas!$C$6:$CC$92,$G1584+6+1,0),0))))</f>
        <v>1</v>
      </c>
      <c r="AE1584" s="147">
        <f>IF(AND($I1584="Si",N1584=1),1,IF(AND($I1584="Fisico",N1584=1),1,IF(AND(N1584=1,$I1584="Electronico"),2,IF(N1584=1,VLOOKUP($C1584&amp;"|"&amp;$B1584&amp;"|"&amp;$D1584,Empresas!$C$6:$CC$92,$G1584+6+1,0),0))))</f>
        <v>1</v>
      </c>
      <c r="AF1584" s="147">
        <f>IF(AND($I1584="Si",O1584=1),1,IF(AND($I1584="Fisico",O1584=1),1,IF(AND(O1584=1,$I1584="Electronico"),2,IF(O1584=1,VLOOKUP($C1584&amp;"|"&amp;$B1584&amp;"|"&amp;$D1584,Empresas!$C$6:$CC$92,$G1584+6+1,0),0))))</f>
        <v>1</v>
      </c>
      <c r="AG1584" s="147">
        <f>IF(AND($I1584="Si",P1584=1),1,IF(AND($I1584="Fisico",P1584=1),1,IF(AND(P1584=1,$I1584="Electronico"),2,IF(P1584=1,VLOOKUP($C1584&amp;"|"&amp;$B1584&amp;"|"&amp;$D1584,Empresas!$C$6:$CC$92,$G1584+6+1,0),0))))</f>
        <v>1</v>
      </c>
      <c r="AH1584" s="147">
        <f>IF(AND($I1584="Si",Q1584=1),1,IF(AND($I1584="Fisico",Q1584=1),1,IF(AND(Q1584=1,$I1584="Electronico"),2,IF(Q1584=1,VLOOKUP($C1584&amp;"|"&amp;$B1584&amp;"|"&amp;$D1584,Empresas!$C$6:$CC$92,$G1584+6+1,0),0))))</f>
        <v>0</v>
      </c>
      <c r="AI1584" s="147">
        <f>IF(AND($I1584="Si",R1584=1),1,IF(AND($I1584="Fisico",R1584=1),1,IF(AND(R1584=1,$I1584="Electronico"),2,IF(R1584=1,VLOOKUP($C1584&amp;"|"&amp;$B1584&amp;"|"&amp;$D1584,Empresas!$C$6:$CC$92,$G1584+6+1,0),0))))</f>
        <v>0</v>
      </c>
      <c r="AJ1584" s="147">
        <f>IF(AND($I1584="Si",S1584=1),1,IF(AND($I1584="Fisico",S1584=1),1,IF(AND(S1584=1,$I1584="Electronico"),2,IF(S1584=1,VLOOKUP($C1584&amp;"|"&amp;$B1584&amp;"|"&amp;$D1584,Empresas!$C$6:$CC$92,$G1584+6+1,0),0))))</f>
        <v>0</v>
      </c>
      <c r="AK1584" s="147">
        <f>IF(AND($I1584="Si",T1584=1),1,IF(AND($I1584="Fisico",T1584=1),1,IF(AND(T1584=1,$I1584="Electronico"),2,IF(T1584=1,VLOOKUP($C1584&amp;"|"&amp;$B1584&amp;"|"&amp;$D1584,Empresas!$C$6:$CC$92,$G1584+6+1,0),0))))</f>
        <v>0</v>
      </c>
      <c r="AL1584" s="147">
        <f>IF(AND($I1584="Si",U1584=1),1,IF(AND($I1584="Fisico",U1584=1),1,IF(AND(U1584=1,$I1584="Electronico"),2,IF(U1584=1,VLOOKUP($C1584&amp;"|"&amp;$B1584&amp;"|"&amp;$D1584,Empresas!$C$6:$CC$92,$G1584+6+1,0),0))))</f>
        <v>0</v>
      </c>
      <c r="AM1584" s="149">
        <f t="shared" si="254"/>
        <v>7</v>
      </c>
      <c r="AN1584" s="149">
        <f t="shared" si="255"/>
        <v>8</v>
      </c>
      <c r="AO1584" s="152">
        <f t="shared" si="256"/>
        <v>0.875</v>
      </c>
    </row>
    <row r="1585" spans="1:41" x14ac:dyDescent="0.25">
      <c r="A1585" s="137" t="str">
        <f>VLOOKUP(D1585,Empresas!$D$7:$F$91,3,0)</f>
        <v>Omar</v>
      </c>
      <c r="B1585" s="138" t="str">
        <f>VLOOKUP(D1585,Empresas!$D$7:$G$91,4,0)</f>
        <v>Kheilly</v>
      </c>
      <c r="C1585" s="138" t="s">
        <v>544</v>
      </c>
      <c r="D1585" s="138" t="s">
        <v>282</v>
      </c>
      <c r="E1585" s="138" t="str">
        <f>VLOOKUP(D1585,Empresas!$D$7:$E$92,2,0)</f>
        <v>RSQ AGRO SAC</v>
      </c>
      <c r="F1585" s="138" t="s">
        <v>165</v>
      </c>
      <c r="G1585" s="139">
        <f t="shared" si="260"/>
        <v>28</v>
      </c>
      <c r="H1585" s="139" t="str">
        <f>VLOOKUP(D1585,Empresas!$D$6:$L$92,7,0)</f>
        <v>Trimestral</v>
      </c>
      <c r="I1585" s="138" t="str">
        <f>VLOOKUP(VLOOKUP(D1585&amp;"|"&amp;B1585,Empresas!$I$7:$CB$92,G1585,0),Tablas!$A$3:$B$5,2,0)</f>
        <v>No aplica</v>
      </c>
      <c r="J1585" s="78"/>
      <c r="K1585" s="78"/>
      <c r="L1585" s="78"/>
      <c r="M1585" s="78"/>
      <c r="N1585" s="78"/>
      <c r="O1585" s="78"/>
      <c r="P1585" s="78"/>
      <c r="Q1585" s="78"/>
      <c r="R1585" s="78"/>
      <c r="S1585" s="78"/>
      <c r="T1585" s="78"/>
      <c r="U1585" s="78"/>
      <c r="V1585" s="78" t="str">
        <f>VLOOKUP(D1585,Empresas!$D$7:$CF$91,81,0)</f>
        <v>B</v>
      </c>
      <c r="W1585" s="78" t="str">
        <f>VLOOKUP(D1585,Empresas!$D$7:$M$91,10,0)</f>
        <v>Mype</v>
      </c>
      <c r="X1585" s="69" t="str">
        <f t="shared" si="252"/>
        <v>SI</v>
      </c>
      <c r="Y1585" s="153" t="str">
        <f t="shared" si="253"/>
        <v>No aplica</v>
      </c>
      <c r="Z1585" s="147">
        <f>IF(Y1585="No aplica",0,IF(I1585="no",0,IF(I1585="No aplica",0,IF(I1585="Si",1,IF(I1585="Fisico",1,IF(I1585="Electronico",2,VLOOKUP(C1585&amp;"|"&amp;B1585&amp;"|"&amp;D1585,Empresas!$C$6:$CC$92,G1585+6+1,0)))))))</f>
        <v>0</v>
      </c>
      <c r="AA1585" s="147">
        <f>IF(AND($I1585="Si",J1585=1),1,IF(AND($I1585="Fisico",J1585=1),1,IF(AND(J1585=1,$I1585="Electronico"),2,IF(J1585=1,VLOOKUP($C1585&amp;"|"&amp;$B1585&amp;"|"&amp;$D1585,Empresas!$C$6:$CC$92,$G1585+6+1,0),0))))</f>
        <v>0</v>
      </c>
      <c r="AB1585" s="147">
        <f>IF(AND($I1585="Si",K1585=1),1,IF(AND($I1585="Fisico",K1585=1),1,IF(AND(K1585=1,$I1585="Electronico"),2,IF(K1585=1,VLOOKUP($C1585&amp;"|"&amp;$B1585&amp;"|"&amp;$D1585,Empresas!$C$6:$CC$92,$G1585+6+1,0),0))))</f>
        <v>0</v>
      </c>
      <c r="AC1585" s="147">
        <f>IF(AND($I1585="Si",L1585=1),1,IF(AND($I1585="Fisico",L1585=1),1,IF(AND(L1585=1,$I1585="Electronico"),2,IF(L1585=1,VLOOKUP($C1585&amp;"|"&amp;$B1585&amp;"|"&amp;$D1585,Empresas!$C$6:$CC$92,$G1585+6+1,0),0))))</f>
        <v>0</v>
      </c>
      <c r="AD1585" s="147">
        <f>IF(AND($I1585="Si",M1585=1),1,IF(AND($I1585="Fisico",M1585=1),1,IF(AND(M1585=1,$I1585="Electronico"),2,IF(M1585=1,VLOOKUP($C1585&amp;"|"&amp;$B1585&amp;"|"&amp;$D1585,Empresas!$C$6:$CC$92,$G1585+6+1,0),0))))</f>
        <v>0</v>
      </c>
      <c r="AE1585" s="147">
        <f>IF(AND($I1585="Si",N1585=1),1,IF(AND($I1585="Fisico",N1585=1),1,IF(AND(N1585=1,$I1585="Electronico"),2,IF(N1585=1,VLOOKUP($C1585&amp;"|"&amp;$B1585&amp;"|"&amp;$D1585,Empresas!$C$6:$CC$92,$G1585+6+1,0),0))))</f>
        <v>0</v>
      </c>
      <c r="AF1585" s="147">
        <f>IF(AND($I1585="Si",O1585=1),1,IF(AND($I1585="Fisico",O1585=1),1,IF(AND(O1585=1,$I1585="Electronico"),2,IF(O1585=1,VLOOKUP($C1585&amp;"|"&amp;$B1585&amp;"|"&amp;$D1585,Empresas!$C$6:$CC$92,$G1585+6+1,0),0))))</f>
        <v>0</v>
      </c>
      <c r="AG1585" s="147">
        <f>IF(AND($I1585="Si",P1585=1),1,IF(AND($I1585="Fisico",P1585=1),1,IF(AND(P1585=1,$I1585="Electronico"),2,IF(P1585=1,VLOOKUP($C1585&amp;"|"&amp;$B1585&amp;"|"&amp;$D1585,Empresas!$C$6:$CC$92,$G1585+6+1,0),0))))</f>
        <v>0</v>
      </c>
      <c r="AH1585" s="147">
        <f>IF(AND($I1585="Si",Q1585=1),1,IF(AND($I1585="Fisico",Q1585=1),1,IF(AND(Q1585=1,$I1585="Electronico"),2,IF(Q1585=1,VLOOKUP($C1585&amp;"|"&amp;$B1585&amp;"|"&amp;$D1585,Empresas!$C$6:$CC$92,$G1585+6+1,0),0))))</f>
        <v>0</v>
      </c>
      <c r="AI1585" s="147">
        <f>IF(AND($I1585="Si",R1585=1),1,IF(AND($I1585="Fisico",R1585=1),1,IF(AND(R1585=1,$I1585="Electronico"),2,IF(R1585=1,VLOOKUP($C1585&amp;"|"&amp;$B1585&amp;"|"&amp;$D1585,Empresas!$C$6:$CC$92,$G1585+6+1,0),0))))</f>
        <v>0</v>
      </c>
      <c r="AJ1585" s="147">
        <f>IF(AND($I1585="Si",S1585=1),1,IF(AND($I1585="Fisico",S1585=1),1,IF(AND(S1585=1,$I1585="Electronico"),2,IF(S1585=1,VLOOKUP($C1585&amp;"|"&amp;$B1585&amp;"|"&amp;$D1585,Empresas!$C$6:$CC$92,$G1585+6+1,0),0))))</f>
        <v>0</v>
      </c>
      <c r="AK1585" s="147">
        <f>IF(AND($I1585="Si",T1585=1),1,IF(AND($I1585="Fisico",T1585=1),1,IF(AND(T1585=1,$I1585="Electronico"),2,IF(T1585=1,VLOOKUP($C1585&amp;"|"&amp;$B1585&amp;"|"&amp;$D1585,Empresas!$C$6:$CC$92,$G1585+6+1,0),0))))</f>
        <v>0</v>
      </c>
      <c r="AL1585" s="147">
        <f>IF(AND($I1585="Si",U1585=1),1,IF(AND($I1585="Fisico",U1585=1),1,IF(AND(U1585=1,$I1585="Electronico"),2,IF(U1585=1,VLOOKUP($C1585&amp;"|"&amp;$B1585&amp;"|"&amp;$D1585,Empresas!$C$6:$CC$92,$G1585+6+1,0),0))))</f>
        <v>0</v>
      </c>
      <c r="AM1585" s="149">
        <f t="shared" si="254"/>
        <v>0</v>
      </c>
      <c r="AN1585" s="149">
        <f t="shared" si="255"/>
        <v>0</v>
      </c>
      <c r="AO1585" s="152">
        <f t="shared" si="256"/>
        <v>0</v>
      </c>
    </row>
    <row r="1586" spans="1:41" x14ac:dyDescent="0.25">
      <c r="A1586" s="137" t="str">
        <f>VLOOKUP(D1586,Empresas!$D$7:$F$91,3,0)</f>
        <v>Omar</v>
      </c>
      <c r="B1586" s="138" t="str">
        <f>VLOOKUP(D1586,Empresas!$D$7:$G$91,4,0)</f>
        <v>Kheilly</v>
      </c>
      <c r="C1586" s="138" t="s">
        <v>544</v>
      </c>
      <c r="D1586" s="138" t="s">
        <v>282</v>
      </c>
      <c r="E1586" s="138" t="str">
        <f>VLOOKUP(D1586,Empresas!$D$7:$E$92,2,0)</f>
        <v>RSQ AGRO SAC</v>
      </c>
      <c r="F1586" s="138" t="s">
        <v>166</v>
      </c>
      <c r="G1586" s="139">
        <f t="shared" si="260"/>
        <v>31</v>
      </c>
      <c r="H1586" s="139" t="str">
        <f>VLOOKUP(D1586,Empresas!$D$6:$L$92,7,0)</f>
        <v>Trimestral</v>
      </c>
      <c r="I1586" s="138" t="str">
        <f>VLOOKUP(VLOOKUP(D1586&amp;"|"&amp;B1586,Empresas!$I$7:$CB$92,G1586,0),Tablas!$A$3:$B$5,2,0)</f>
        <v>Registro y analisis</v>
      </c>
      <c r="J1586" s="78">
        <v>1</v>
      </c>
      <c r="K1586" s="78">
        <v>1</v>
      </c>
      <c r="L1586" s="78">
        <v>1</v>
      </c>
      <c r="M1586" s="78">
        <v>1</v>
      </c>
      <c r="N1586" s="78">
        <v>1</v>
      </c>
      <c r="O1586" s="78">
        <v>1</v>
      </c>
      <c r="P1586" s="78">
        <v>1</v>
      </c>
      <c r="Q1586" s="78">
        <v>2</v>
      </c>
      <c r="R1586" s="78"/>
      <c r="S1586" s="78"/>
      <c r="T1586" s="78"/>
      <c r="U1586" s="78"/>
      <c r="V1586" s="78" t="str">
        <f>VLOOKUP(D1586,Empresas!$D$7:$CF$91,81,0)</f>
        <v>B</v>
      </c>
      <c r="W1586" s="78" t="str">
        <f>VLOOKUP(D1586,Empresas!$D$7:$M$91,10,0)</f>
        <v>Mype</v>
      </c>
      <c r="X1586" s="69" t="str">
        <f t="shared" si="252"/>
        <v>SI</v>
      </c>
      <c r="Y1586" s="153" t="str">
        <f t="shared" si="253"/>
        <v>Si aplica</v>
      </c>
      <c r="Z1586" s="147">
        <f>IF(Y1586="No aplica",0,IF(I1586="no",0,IF(I1586="No aplica",0,IF(I1586="Si",1,IF(I1586="Fisico",1,IF(I1586="Electronico",2,VLOOKUP(C1586&amp;"|"&amp;B1586&amp;"|"&amp;D1586,Empresas!$C$6:$CC$92,G1586+6+1,0)))))))</f>
        <v>2</v>
      </c>
      <c r="AA1586" s="147">
        <f>IF(AND($I1586="Si",J1586=1),1,IF(AND($I1586="Fisico",J1586=1),1,IF(AND(J1586=1,$I1586="Electronico"),2,IF(J1586=1,VLOOKUP($C1586&amp;"|"&amp;$B1586&amp;"|"&amp;$D1586,Empresas!$C$6:$CC$92,$G1586+6+1,0),0))))</f>
        <v>2</v>
      </c>
      <c r="AB1586" s="147">
        <f>IF(AND($I1586="Si",K1586=1),1,IF(AND($I1586="Fisico",K1586=1),1,IF(AND(K1586=1,$I1586="Electronico"),2,IF(K1586=1,VLOOKUP($C1586&amp;"|"&amp;$B1586&amp;"|"&amp;$D1586,Empresas!$C$6:$CC$92,$G1586+6+1,0),0))))</f>
        <v>2</v>
      </c>
      <c r="AC1586" s="147">
        <f>IF(AND($I1586="Si",L1586=1),1,IF(AND($I1586="Fisico",L1586=1),1,IF(AND(L1586=1,$I1586="Electronico"),2,IF(L1586=1,VLOOKUP($C1586&amp;"|"&amp;$B1586&amp;"|"&amp;$D1586,Empresas!$C$6:$CC$92,$G1586+6+1,0),0))))</f>
        <v>2</v>
      </c>
      <c r="AD1586" s="147">
        <f>IF(AND($I1586="Si",M1586=1),1,IF(AND($I1586="Fisico",M1586=1),1,IF(AND(M1586=1,$I1586="Electronico"),2,IF(M1586=1,VLOOKUP($C1586&amp;"|"&amp;$B1586&amp;"|"&amp;$D1586,Empresas!$C$6:$CC$92,$G1586+6+1,0),0))))</f>
        <v>2</v>
      </c>
      <c r="AE1586" s="147">
        <f>IF(AND($I1586="Si",N1586=1),1,IF(AND($I1586="Fisico",N1586=1),1,IF(AND(N1586=1,$I1586="Electronico"),2,IF(N1586=1,VLOOKUP($C1586&amp;"|"&amp;$B1586&amp;"|"&amp;$D1586,Empresas!$C$6:$CC$92,$G1586+6+1,0),0))))</f>
        <v>2</v>
      </c>
      <c r="AF1586" s="147">
        <f>IF(AND($I1586="Si",O1586=1),1,IF(AND($I1586="Fisico",O1586=1),1,IF(AND(O1586=1,$I1586="Electronico"),2,IF(O1586=1,VLOOKUP($C1586&amp;"|"&amp;$B1586&amp;"|"&amp;$D1586,Empresas!$C$6:$CC$92,$G1586+6+1,0),0))))</f>
        <v>2</v>
      </c>
      <c r="AG1586" s="147">
        <f>IF(AND($I1586="Si",P1586=1),1,IF(AND($I1586="Fisico",P1586=1),1,IF(AND(P1586=1,$I1586="Electronico"),2,IF(P1586=1,VLOOKUP($C1586&amp;"|"&amp;$B1586&amp;"|"&amp;$D1586,Empresas!$C$6:$CC$92,$G1586+6+1,0),0))))</f>
        <v>2</v>
      </c>
      <c r="AH1586" s="147">
        <f>IF(AND($I1586="Si",Q1586=1),1,IF(AND($I1586="Fisico",Q1586=1),1,IF(AND(Q1586=1,$I1586="Electronico"),2,IF(Q1586=1,VLOOKUP($C1586&amp;"|"&amp;$B1586&amp;"|"&amp;$D1586,Empresas!$C$6:$CC$92,$G1586+6+1,0),0))))</f>
        <v>0</v>
      </c>
      <c r="AI1586" s="147">
        <f>IF(AND($I1586="Si",R1586=1),1,IF(AND($I1586="Fisico",R1586=1),1,IF(AND(R1586=1,$I1586="Electronico"),2,IF(R1586=1,VLOOKUP($C1586&amp;"|"&amp;$B1586&amp;"|"&amp;$D1586,Empresas!$C$6:$CC$92,$G1586+6+1,0),0))))</f>
        <v>0</v>
      </c>
      <c r="AJ1586" s="147">
        <f>IF(AND($I1586="Si",S1586=1),1,IF(AND($I1586="Fisico",S1586=1),1,IF(AND(S1586=1,$I1586="Electronico"),2,IF(S1586=1,VLOOKUP($C1586&amp;"|"&amp;$B1586&amp;"|"&amp;$D1586,Empresas!$C$6:$CC$92,$G1586+6+1,0),0))))</f>
        <v>0</v>
      </c>
      <c r="AK1586" s="147">
        <f>IF(AND($I1586="Si",T1586=1),1,IF(AND($I1586="Fisico",T1586=1),1,IF(AND(T1586=1,$I1586="Electronico"),2,IF(T1586=1,VLOOKUP($C1586&amp;"|"&amp;$B1586&amp;"|"&amp;$D1586,Empresas!$C$6:$CC$92,$G1586+6+1,0),0))))</f>
        <v>0</v>
      </c>
      <c r="AL1586" s="147">
        <f>IF(AND($I1586="Si",U1586=1),1,IF(AND($I1586="Fisico",U1586=1),1,IF(AND(U1586=1,$I1586="Electronico"),2,IF(U1586=1,VLOOKUP($C1586&amp;"|"&amp;$B1586&amp;"|"&amp;$D1586,Empresas!$C$6:$CC$92,$G1586+6+1,0),0))))</f>
        <v>0</v>
      </c>
      <c r="AM1586" s="149">
        <f t="shared" si="254"/>
        <v>14</v>
      </c>
      <c r="AN1586" s="149">
        <f t="shared" si="255"/>
        <v>16</v>
      </c>
      <c r="AO1586" s="152">
        <f t="shared" si="256"/>
        <v>0.875</v>
      </c>
    </row>
    <row r="1587" spans="1:41" x14ac:dyDescent="0.25">
      <c r="A1587" s="137" t="str">
        <f>VLOOKUP(D1587,Empresas!$D$7:$F$91,3,0)</f>
        <v>Omar</v>
      </c>
      <c r="B1587" s="138" t="str">
        <f>VLOOKUP(D1587,Empresas!$D$7:$G$91,4,0)</f>
        <v>Kheilly</v>
      </c>
      <c r="C1587" s="138" t="s">
        <v>544</v>
      </c>
      <c r="D1587" s="138" t="s">
        <v>282</v>
      </c>
      <c r="E1587" s="138" t="str">
        <f>VLOOKUP(D1587,Empresas!$D$7:$E$92,2,0)</f>
        <v>RSQ AGRO SAC</v>
      </c>
      <c r="F1587" s="138" t="s">
        <v>167</v>
      </c>
      <c r="G1587" s="139">
        <f t="shared" si="260"/>
        <v>34</v>
      </c>
      <c r="H1587" s="139" t="str">
        <f>VLOOKUP(D1587,Empresas!$D$6:$L$92,7,0)</f>
        <v>Trimestral</v>
      </c>
      <c r="I1587" s="138" t="str">
        <f>VLOOKUP(VLOOKUP(D1587&amp;"|"&amp;B1587,Empresas!$I$7:$CB$92,G1587,0),Tablas!$A$3:$B$5,2,0)</f>
        <v>No aplica</v>
      </c>
      <c r="J1587" s="78"/>
      <c r="K1587" s="78"/>
      <c r="L1587" s="78"/>
      <c r="M1587" s="78"/>
      <c r="N1587" s="78"/>
      <c r="O1587" s="78"/>
      <c r="P1587" s="78"/>
      <c r="Q1587" s="78"/>
      <c r="R1587" s="78"/>
      <c r="S1587" s="78"/>
      <c r="T1587" s="78"/>
      <c r="U1587" s="78"/>
      <c r="V1587" s="78" t="str">
        <f>VLOOKUP(D1587,Empresas!$D$7:$CF$91,81,0)</f>
        <v>B</v>
      </c>
      <c r="W1587" s="78" t="str">
        <f>VLOOKUP(D1587,Empresas!$D$7:$M$91,10,0)</f>
        <v>Mype</v>
      </c>
      <c r="X1587" s="69" t="str">
        <f t="shared" si="252"/>
        <v>SI</v>
      </c>
      <c r="Y1587" s="153" t="str">
        <f t="shared" si="253"/>
        <v>No aplica</v>
      </c>
      <c r="Z1587" s="147">
        <f>IF(Y1587="No aplica",0,IF(I1587="no",0,IF(I1587="No aplica",0,IF(I1587="Si",1,IF(I1587="Fisico",1,IF(I1587="Electronico",2,VLOOKUP(C1587&amp;"|"&amp;B1587&amp;"|"&amp;D1587,Empresas!$C$6:$CC$92,G1587+6+1,0)))))))</f>
        <v>0</v>
      </c>
      <c r="AA1587" s="147">
        <f>IF(AND($I1587="Si",J1587=1),1,IF(AND($I1587="Fisico",J1587=1),1,IF(AND(J1587=1,$I1587="Electronico"),2,IF(J1587=1,VLOOKUP($C1587&amp;"|"&amp;$B1587&amp;"|"&amp;$D1587,Empresas!$C$6:$CC$92,$G1587+6+1,0),0))))</f>
        <v>0</v>
      </c>
      <c r="AB1587" s="147">
        <f>IF(AND($I1587="Si",K1587=1),1,IF(AND($I1587="Fisico",K1587=1),1,IF(AND(K1587=1,$I1587="Electronico"),2,IF(K1587=1,VLOOKUP($C1587&amp;"|"&amp;$B1587&amp;"|"&amp;$D1587,Empresas!$C$6:$CC$92,$G1587+6+1,0),0))))</f>
        <v>0</v>
      </c>
      <c r="AC1587" s="147">
        <f>IF(AND($I1587="Si",L1587=1),1,IF(AND($I1587="Fisico",L1587=1),1,IF(AND(L1587=1,$I1587="Electronico"),2,IF(L1587=1,VLOOKUP($C1587&amp;"|"&amp;$B1587&amp;"|"&amp;$D1587,Empresas!$C$6:$CC$92,$G1587+6+1,0),0))))</f>
        <v>0</v>
      </c>
      <c r="AD1587" s="147">
        <f>IF(AND($I1587="Si",M1587=1),1,IF(AND($I1587="Fisico",M1587=1),1,IF(AND(M1587=1,$I1587="Electronico"),2,IF(M1587=1,VLOOKUP($C1587&amp;"|"&amp;$B1587&amp;"|"&amp;$D1587,Empresas!$C$6:$CC$92,$G1587+6+1,0),0))))</f>
        <v>0</v>
      </c>
      <c r="AE1587" s="147">
        <f>IF(AND($I1587="Si",N1587=1),1,IF(AND($I1587="Fisico",N1587=1),1,IF(AND(N1587=1,$I1587="Electronico"),2,IF(N1587=1,VLOOKUP($C1587&amp;"|"&amp;$B1587&amp;"|"&amp;$D1587,Empresas!$C$6:$CC$92,$G1587+6+1,0),0))))</f>
        <v>0</v>
      </c>
      <c r="AF1587" s="147">
        <f>IF(AND($I1587="Si",O1587=1),1,IF(AND($I1587="Fisico",O1587=1),1,IF(AND(O1587=1,$I1587="Electronico"),2,IF(O1587=1,VLOOKUP($C1587&amp;"|"&amp;$B1587&amp;"|"&amp;$D1587,Empresas!$C$6:$CC$92,$G1587+6+1,0),0))))</f>
        <v>0</v>
      </c>
      <c r="AG1587" s="147">
        <f>IF(AND($I1587="Si",P1587=1),1,IF(AND($I1587="Fisico",P1587=1),1,IF(AND(P1587=1,$I1587="Electronico"),2,IF(P1587=1,VLOOKUP($C1587&amp;"|"&amp;$B1587&amp;"|"&amp;$D1587,Empresas!$C$6:$CC$92,$G1587+6+1,0),0))))</f>
        <v>0</v>
      </c>
      <c r="AH1587" s="147">
        <f>IF(AND($I1587="Si",Q1587=1),1,IF(AND($I1587="Fisico",Q1587=1),1,IF(AND(Q1587=1,$I1587="Electronico"),2,IF(Q1587=1,VLOOKUP($C1587&amp;"|"&amp;$B1587&amp;"|"&amp;$D1587,Empresas!$C$6:$CC$92,$G1587+6+1,0),0))))</f>
        <v>0</v>
      </c>
      <c r="AI1587" s="147">
        <f>IF(AND($I1587="Si",R1587=1),1,IF(AND($I1587="Fisico",R1587=1),1,IF(AND(R1587=1,$I1587="Electronico"),2,IF(R1587=1,VLOOKUP($C1587&amp;"|"&amp;$B1587&amp;"|"&amp;$D1587,Empresas!$C$6:$CC$92,$G1587+6+1,0),0))))</f>
        <v>0</v>
      </c>
      <c r="AJ1587" s="147">
        <f>IF(AND($I1587="Si",S1587=1),1,IF(AND($I1587="Fisico",S1587=1),1,IF(AND(S1587=1,$I1587="Electronico"),2,IF(S1587=1,VLOOKUP($C1587&amp;"|"&amp;$B1587&amp;"|"&amp;$D1587,Empresas!$C$6:$CC$92,$G1587+6+1,0),0))))</f>
        <v>0</v>
      </c>
      <c r="AK1587" s="147">
        <f>IF(AND($I1587="Si",T1587=1),1,IF(AND($I1587="Fisico",T1587=1),1,IF(AND(T1587=1,$I1587="Electronico"),2,IF(T1587=1,VLOOKUP($C1587&amp;"|"&amp;$B1587&amp;"|"&amp;$D1587,Empresas!$C$6:$CC$92,$G1587+6+1,0),0))))</f>
        <v>0</v>
      </c>
      <c r="AL1587" s="147">
        <f>IF(AND($I1587="Si",U1587=1),1,IF(AND($I1587="Fisico",U1587=1),1,IF(AND(U1587=1,$I1587="Electronico"),2,IF(U1587=1,VLOOKUP($C1587&amp;"|"&amp;$B1587&amp;"|"&amp;$D1587,Empresas!$C$6:$CC$92,$G1587+6+1,0),0))))</f>
        <v>0</v>
      </c>
      <c r="AM1587" s="149">
        <f t="shared" si="254"/>
        <v>0</v>
      </c>
      <c r="AN1587" s="149">
        <f t="shared" si="255"/>
        <v>0</v>
      </c>
      <c r="AO1587" s="152">
        <f t="shared" si="256"/>
        <v>0</v>
      </c>
    </row>
    <row r="1588" spans="1:41" x14ac:dyDescent="0.25">
      <c r="A1588" s="137" t="str">
        <f>VLOOKUP(D1588,Empresas!$D$7:$F$91,3,0)</f>
        <v>Omar</v>
      </c>
      <c r="B1588" s="138" t="str">
        <f>VLOOKUP(D1588,Empresas!$D$7:$G$91,4,0)</f>
        <v>Kheilly</v>
      </c>
      <c r="C1588" s="138" t="s">
        <v>544</v>
      </c>
      <c r="D1588" s="138" t="s">
        <v>282</v>
      </c>
      <c r="E1588" s="138" t="str">
        <f>VLOOKUP(D1588,Empresas!$D$7:$E$92,2,0)</f>
        <v>RSQ AGRO SAC</v>
      </c>
      <c r="F1588" s="138" t="s">
        <v>168</v>
      </c>
      <c r="G1588" s="139">
        <f t="shared" si="260"/>
        <v>37</v>
      </c>
      <c r="H1588" s="139" t="str">
        <f>VLOOKUP(D1588,Empresas!$D$6:$L$92,7,0)</f>
        <v>Trimestral</v>
      </c>
      <c r="I1588" s="138" t="str">
        <f>VLOOKUP(VLOOKUP(D1588&amp;"|"&amp;B1588,Empresas!$I$7:$CB$92,G1588,0),Tablas!$A$3:$B$5,2,0)</f>
        <v>Solo analisis</v>
      </c>
      <c r="J1588" s="78">
        <v>1</v>
      </c>
      <c r="K1588" s="78">
        <v>1</v>
      </c>
      <c r="L1588" s="78">
        <v>1</v>
      </c>
      <c r="M1588" s="78">
        <v>1</v>
      </c>
      <c r="N1588" s="78">
        <v>1</v>
      </c>
      <c r="O1588" s="78">
        <v>1</v>
      </c>
      <c r="P1588" s="78">
        <v>1</v>
      </c>
      <c r="Q1588" s="78">
        <v>2</v>
      </c>
      <c r="R1588" s="78"/>
      <c r="S1588" s="78"/>
      <c r="T1588" s="78"/>
      <c r="U1588" s="78"/>
      <c r="V1588" s="78" t="str">
        <f>VLOOKUP(D1588,Empresas!$D$7:$CF$91,81,0)</f>
        <v>B</v>
      </c>
      <c r="W1588" s="78" t="str">
        <f>VLOOKUP(D1588,Empresas!$D$7:$M$91,10,0)</f>
        <v>Mype</v>
      </c>
      <c r="X1588" s="69" t="str">
        <f t="shared" si="252"/>
        <v>SI</v>
      </c>
      <c r="Y1588" s="153" t="str">
        <f t="shared" si="253"/>
        <v>Si aplica</v>
      </c>
      <c r="Z1588" s="147">
        <f>IF(Y1588="No aplica",0,IF(I1588="no",0,IF(I1588="No aplica",0,IF(I1588="Si",1,IF(I1588="Fisico",1,IF(I1588="Electronico",2,VLOOKUP(C1588&amp;"|"&amp;B1588&amp;"|"&amp;D1588,Empresas!$C$6:$CC$92,G1588+6+1,0)))))))</f>
        <v>3</v>
      </c>
      <c r="AA1588" s="147">
        <f>IF(AND($I1588="Si",J1588=1),1,IF(AND($I1588="Fisico",J1588=1),1,IF(AND(J1588=1,$I1588="Electronico"),2,IF(J1588=1,VLOOKUP($C1588&amp;"|"&amp;$B1588&amp;"|"&amp;$D1588,Empresas!$C$6:$CC$92,$G1588+6+1,0),0))))</f>
        <v>3</v>
      </c>
      <c r="AB1588" s="147">
        <f>IF(AND($I1588="Si",K1588=1),1,IF(AND($I1588="Fisico",K1588=1),1,IF(AND(K1588=1,$I1588="Electronico"),2,IF(K1588=1,VLOOKUP($C1588&amp;"|"&amp;$B1588&amp;"|"&amp;$D1588,Empresas!$C$6:$CC$92,$G1588+6+1,0),0))))</f>
        <v>3</v>
      </c>
      <c r="AC1588" s="147">
        <f>IF(AND($I1588="Si",L1588=1),1,IF(AND($I1588="Fisico",L1588=1),1,IF(AND(L1588=1,$I1588="Electronico"),2,IF(L1588=1,VLOOKUP($C1588&amp;"|"&amp;$B1588&amp;"|"&amp;$D1588,Empresas!$C$6:$CC$92,$G1588+6+1,0),0))))</f>
        <v>3</v>
      </c>
      <c r="AD1588" s="147">
        <f>IF(AND($I1588="Si",M1588=1),1,IF(AND($I1588="Fisico",M1588=1),1,IF(AND(M1588=1,$I1588="Electronico"),2,IF(M1588=1,VLOOKUP($C1588&amp;"|"&amp;$B1588&amp;"|"&amp;$D1588,Empresas!$C$6:$CC$92,$G1588+6+1,0),0))))</f>
        <v>3</v>
      </c>
      <c r="AE1588" s="147">
        <f>IF(AND($I1588="Si",N1588=1),1,IF(AND($I1588="Fisico",N1588=1),1,IF(AND(N1588=1,$I1588="Electronico"),2,IF(N1588=1,VLOOKUP($C1588&amp;"|"&amp;$B1588&amp;"|"&amp;$D1588,Empresas!$C$6:$CC$92,$G1588+6+1,0),0))))</f>
        <v>3</v>
      </c>
      <c r="AF1588" s="147">
        <f>IF(AND($I1588="Si",O1588=1),1,IF(AND($I1588="Fisico",O1588=1),1,IF(AND(O1588=1,$I1588="Electronico"),2,IF(O1588=1,VLOOKUP($C1588&amp;"|"&amp;$B1588&amp;"|"&amp;$D1588,Empresas!$C$6:$CC$92,$G1588+6+1,0),0))))</f>
        <v>3</v>
      </c>
      <c r="AG1588" s="147">
        <f>IF(AND($I1588="Si",P1588=1),1,IF(AND($I1588="Fisico",P1588=1),1,IF(AND(P1588=1,$I1588="Electronico"),2,IF(P1588=1,VLOOKUP($C1588&amp;"|"&amp;$B1588&amp;"|"&amp;$D1588,Empresas!$C$6:$CC$92,$G1588+6+1,0),0))))</f>
        <v>3</v>
      </c>
      <c r="AH1588" s="147">
        <f>IF(AND($I1588="Si",Q1588=1),1,IF(AND($I1588="Fisico",Q1588=1),1,IF(AND(Q1588=1,$I1588="Electronico"),2,IF(Q1588=1,VLOOKUP($C1588&amp;"|"&amp;$B1588&amp;"|"&amp;$D1588,Empresas!$C$6:$CC$92,$G1588+6+1,0),0))))</f>
        <v>0</v>
      </c>
      <c r="AI1588" s="147">
        <f>IF(AND($I1588="Si",R1588=1),1,IF(AND($I1588="Fisico",R1588=1),1,IF(AND(R1588=1,$I1588="Electronico"),2,IF(R1588=1,VLOOKUP($C1588&amp;"|"&amp;$B1588&amp;"|"&amp;$D1588,Empresas!$C$6:$CC$92,$G1588+6+1,0),0))))</f>
        <v>0</v>
      </c>
      <c r="AJ1588" s="147">
        <f>IF(AND($I1588="Si",S1588=1),1,IF(AND($I1588="Fisico",S1588=1),1,IF(AND(S1588=1,$I1588="Electronico"),2,IF(S1588=1,VLOOKUP($C1588&amp;"|"&amp;$B1588&amp;"|"&amp;$D1588,Empresas!$C$6:$CC$92,$G1588+6+1,0),0))))</f>
        <v>0</v>
      </c>
      <c r="AK1588" s="147">
        <f>IF(AND($I1588="Si",T1588=1),1,IF(AND($I1588="Fisico",T1588=1),1,IF(AND(T1588=1,$I1588="Electronico"),2,IF(T1588=1,VLOOKUP($C1588&amp;"|"&amp;$B1588&amp;"|"&amp;$D1588,Empresas!$C$6:$CC$92,$G1588+6+1,0),0))))</f>
        <v>0</v>
      </c>
      <c r="AL1588" s="147">
        <f>IF(AND($I1588="Si",U1588=1),1,IF(AND($I1588="Fisico",U1588=1),1,IF(AND(U1588=1,$I1588="Electronico"),2,IF(U1588=1,VLOOKUP($C1588&amp;"|"&amp;$B1588&amp;"|"&amp;$D1588,Empresas!$C$6:$CC$92,$G1588+6+1,0),0))))</f>
        <v>0</v>
      </c>
      <c r="AM1588" s="149">
        <f t="shared" si="254"/>
        <v>21</v>
      </c>
      <c r="AN1588" s="149">
        <f t="shared" si="255"/>
        <v>24</v>
      </c>
      <c r="AO1588" s="152">
        <f t="shared" si="256"/>
        <v>0.875</v>
      </c>
    </row>
    <row r="1589" spans="1:41" x14ac:dyDescent="0.25">
      <c r="A1589" s="137" t="str">
        <f>VLOOKUP(D1589,Empresas!$D$7:$F$91,3,0)</f>
        <v>Omar</v>
      </c>
      <c r="B1589" s="138" t="str">
        <f>VLOOKUP(D1589,Empresas!$D$7:$G$91,4,0)</f>
        <v>Kheilly</v>
      </c>
      <c r="C1589" s="138" t="s">
        <v>544</v>
      </c>
      <c r="D1589" s="138" t="s">
        <v>282</v>
      </c>
      <c r="E1589" s="138" t="str">
        <f>VLOOKUP(D1589,Empresas!$D$7:$E$92,2,0)</f>
        <v>RSQ AGRO SAC</v>
      </c>
      <c r="F1589" s="138" t="s">
        <v>169</v>
      </c>
      <c r="G1589" s="139">
        <f t="shared" si="260"/>
        <v>40</v>
      </c>
      <c r="H1589" s="139" t="str">
        <f>VLOOKUP(D1589,Empresas!$D$6:$L$92,7,0)</f>
        <v>Trimestral</v>
      </c>
      <c r="I1589" s="138" t="str">
        <f>VLOOKUP(VLOOKUP(D1589&amp;"|"&amp;B1589,Empresas!$I$7:$CB$92,G1589,0),Tablas!$A$3:$B$5,2,0)</f>
        <v>Solo analisis</v>
      </c>
      <c r="J1589" s="78">
        <v>1</v>
      </c>
      <c r="K1589" s="78">
        <v>1</v>
      </c>
      <c r="L1589" s="78">
        <v>1</v>
      </c>
      <c r="M1589" s="78">
        <v>1</v>
      </c>
      <c r="N1589" s="78">
        <v>1</v>
      </c>
      <c r="O1589" s="78">
        <v>1</v>
      </c>
      <c r="P1589" s="78">
        <v>1</v>
      </c>
      <c r="Q1589" s="78">
        <v>2</v>
      </c>
      <c r="R1589" s="78"/>
      <c r="S1589" s="78"/>
      <c r="T1589" s="78"/>
      <c r="U1589" s="78"/>
      <c r="V1589" s="78" t="str">
        <f>VLOOKUP(D1589,Empresas!$D$7:$CF$91,81,0)</f>
        <v>B</v>
      </c>
      <c r="W1589" s="78" t="str">
        <f>VLOOKUP(D1589,Empresas!$D$7:$M$91,10,0)</f>
        <v>Mype</v>
      </c>
      <c r="X1589" s="69" t="str">
        <f t="shared" si="252"/>
        <v>SI</v>
      </c>
      <c r="Y1589" s="153" t="str">
        <f t="shared" si="253"/>
        <v>Si aplica</v>
      </c>
      <c r="Z1589" s="147">
        <f>IF(Y1589="No aplica",0,IF(I1589="no",0,IF(I1589="No aplica",0,IF(I1589="Si",1,IF(I1589="Fisico",1,IF(I1589="Electronico",2,VLOOKUP(C1589&amp;"|"&amp;B1589&amp;"|"&amp;D1589,Empresas!$C$6:$CC$92,G1589+6+1,0)))))))</f>
        <v>4</v>
      </c>
      <c r="AA1589" s="147">
        <f>IF(AND($I1589="Si",J1589=1),1,IF(AND($I1589="Fisico",J1589=1),1,IF(AND(J1589=1,$I1589="Electronico"),2,IF(J1589=1,VLOOKUP($C1589&amp;"|"&amp;$B1589&amp;"|"&amp;$D1589,Empresas!$C$6:$CC$92,$G1589+6+1,0),0))))</f>
        <v>4</v>
      </c>
      <c r="AB1589" s="147">
        <f>IF(AND($I1589="Si",K1589=1),1,IF(AND($I1589="Fisico",K1589=1),1,IF(AND(K1589=1,$I1589="Electronico"),2,IF(K1589=1,VLOOKUP($C1589&amp;"|"&amp;$B1589&amp;"|"&amp;$D1589,Empresas!$C$6:$CC$92,$G1589+6+1,0),0))))</f>
        <v>4</v>
      </c>
      <c r="AC1589" s="147">
        <f>IF(AND($I1589="Si",L1589=1),1,IF(AND($I1589="Fisico",L1589=1),1,IF(AND(L1589=1,$I1589="Electronico"),2,IF(L1589=1,VLOOKUP($C1589&amp;"|"&amp;$B1589&amp;"|"&amp;$D1589,Empresas!$C$6:$CC$92,$G1589+6+1,0),0))))</f>
        <v>4</v>
      </c>
      <c r="AD1589" s="147">
        <f>IF(AND($I1589="Si",M1589=1),1,IF(AND($I1589="Fisico",M1589=1),1,IF(AND(M1589=1,$I1589="Electronico"),2,IF(M1589=1,VLOOKUP($C1589&amp;"|"&amp;$B1589&amp;"|"&amp;$D1589,Empresas!$C$6:$CC$92,$G1589+6+1,0),0))))</f>
        <v>4</v>
      </c>
      <c r="AE1589" s="147">
        <f>IF(AND($I1589="Si",N1589=1),1,IF(AND($I1589="Fisico",N1589=1),1,IF(AND(N1589=1,$I1589="Electronico"),2,IF(N1589=1,VLOOKUP($C1589&amp;"|"&amp;$B1589&amp;"|"&amp;$D1589,Empresas!$C$6:$CC$92,$G1589+6+1,0),0))))</f>
        <v>4</v>
      </c>
      <c r="AF1589" s="147">
        <f>IF(AND($I1589="Si",O1589=1),1,IF(AND($I1589="Fisico",O1589=1),1,IF(AND(O1589=1,$I1589="Electronico"),2,IF(O1589=1,VLOOKUP($C1589&amp;"|"&amp;$B1589&amp;"|"&amp;$D1589,Empresas!$C$6:$CC$92,$G1589+6+1,0),0))))</f>
        <v>4</v>
      </c>
      <c r="AG1589" s="147">
        <f>IF(AND($I1589="Si",P1589=1),1,IF(AND($I1589="Fisico",P1589=1),1,IF(AND(P1589=1,$I1589="Electronico"),2,IF(P1589=1,VLOOKUP($C1589&amp;"|"&amp;$B1589&amp;"|"&amp;$D1589,Empresas!$C$6:$CC$92,$G1589+6+1,0),0))))</f>
        <v>4</v>
      </c>
      <c r="AH1589" s="147">
        <f>IF(AND($I1589="Si",Q1589=1),1,IF(AND($I1589="Fisico",Q1589=1),1,IF(AND(Q1589=1,$I1589="Electronico"),2,IF(Q1589=1,VLOOKUP($C1589&amp;"|"&amp;$B1589&amp;"|"&amp;$D1589,Empresas!$C$6:$CC$92,$G1589+6+1,0),0))))</f>
        <v>0</v>
      </c>
      <c r="AI1589" s="147">
        <f>IF(AND($I1589="Si",R1589=1),1,IF(AND($I1589="Fisico",R1589=1),1,IF(AND(R1589=1,$I1589="Electronico"),2,IF(R1589=1,VLOOKUP($C1589&amp;"|"&amp;$B1589&amp;"|"&amp;$D1589,Empresas!$C$6:$CC$92,$G1589+6+1,0),0))))</f>
        <v>0</v>
      </c>
      <c r="AJ1589" s="147">
        <f>IF(AND($I1589="Si",S1589=1),1,IF(AND($I1589="Fisico",S1589=1),1,IF(AND(S1589=1,$I1589="Electronico"),2,IF(S1589=1,VLOOKUP($C1589&amp;"|"&amp;$B1589&amp;"|"&amp;$D1589,Empresas!$C$6:$CC$92,$G1589+6+1,0),0))))</f>
        <v>0</v>
      </c>
      <c r="AK1589" s="147">
        <f>IF(AND($I1589="Si",T1589=1),1,IF(AND($I1589="Fisico",T1589=1),1,IF(AND(T1589=1,$I1589="Electronico"),2,IF(T1589=1,VLOOKUP($C1589&amp;"|"&amp;$B1589&amp;"|"&amp;$D1589,Empresas!$C$6:$CC$92,$G1589+6+1,0),0))))</f>
        <v>0</v>
      </c>
      <c r="AL1589" s="147">
        <f>IF(AND($I1589="Si",U1589=1),1,IF(AND($I1589="Fisico",U1589=1),1,IF(AND(U1589=1,$I1589="Electronico"),2,IF(U1589=1,VLOOKUP($C1589&amp;"|"&amp;$B1589&amp;"|"&amp;$D1589,Empresas!$C$6:$CC$92,$G1589+6+1,0),0))))</f>
        <v>0</v>
      </c>
      <c r="AM1589" s="149">
        <f t="shared" si="254"/>
        <v>28</v>
      </c>
      <c r="AN1589" s="149">
        <f t="shared" si="255"/>
        <v>32</v>
      </c>
      <c r="AO1589" s="152">
        <f t="shared" si="256"/>
        <v>0.875</v>
      </c>
    </row>
    <row r="1590" spans="1:41" x14ac:dyDescent="0.25">
      <c r="A1590" s="137" t="str">
        <f>VLOOKUP(D1590,Empresas!$D$7:$F$91,3,0)</f>
        <v>Omar</v>
      </c>
      <c r="B1590" s="138" t="str">
        <f>VLOOKUP(D1590,Empresas!$D$7:$G$91,4,0)</f>
        <v>Kheilly</v>
      </c>
      <c r="C1590" s="138" t="s">
        <v>544</v>
      </c>
      <c r="D1590" s="138" t="s">
        <v>282</v>
      </c>
      <c r="E1590" s="138" t="str">
        <f>VLOOKUP(D1590,Empresas!$D$7:$E$92,2,0)</f>
        <v>RSQ AGRO SAC</v>
      </c>
      <c r="F1590" s="138" t="s">
        <v>170</v>
      </c>
      <c r="G1590" s="139">
        <f t="shared" si="260"/>
        <v>43</v>
      </c>
      <c r="H1590" s="139" t="str">
        <f>VLOOKUP(D1590,Empresas!$D$6:$L$92,7,0)</f>
        <v>Trimestral</v>
      </c>
      <c r="I1590" s="138" t="str">
        <f>VLOOKUP(VLOOKUP(D1590&amp;"|"&amp;B1590,Empresas!$I$7:$CB$92,G1590,0),Tablas!$A$3:$B$5,2,0)</f>
        <v>No aplica</v>
      </c>
      <c r="J1590" s="78"/>
      <c r="K1590" s="78"/>
      <c r="L1590" s="78"/>
      <c r="M1590" s="78"/>
      <c r="N1590" s="78"/>
      <c r="O1590" s="78"/>
      <c r="P1590" s="78"/>
      <c r="Q1590" s="78"/>
      <c r="R1590" s="78"/>
      <c r="S1590" s="78"/>
      <c r="T1590" s="78"/>
      <c r="U1590" s="78"/>
      <c r="V1590" s="78" t="str">
        <f>VLOOKUP(D1590,Empresas!$D$7:$CF$91,81,0)</f>
        <v>B</v>
      </c>
      <c r="W1590" s="78" t="str">
        <f>VLOOKUP(D1590,Empresas!$D$7:$M$91,10,0)</f>
        <v>Mype</v>
      </c>
      <c r="X1590" s="69" t="str">
        <f t="shared" si="252"/>
        <v>SI</v>
      </c>
      <c r="Y1590" s="153" t="str">
        <f t="shared" si="253"/>
        <v>No aplica</v>
      </c>
      <c r="Z1590" s="147">
        <f>IF(Y1590="No aplica",0,IF(I1590="no",0,IF(I1590="No aplica",0,IF(I1590="Si",1,IF(I1590="Fisico",1,IF(I1590="Electronico",2,VLOOKUP(C1590&amp;"|"&amp;B1590&amp;"|"&amp;D1590,Empresas!$C$6:$CC$92,G1590+6+1,0)))))))</f>
        <v>0</v>
      </c>
      <c r="AA1590" s="147">
        <f>IF(AND($I1590="Si",J1590=1),1,IF(AND($I1590="Fisico",J1590=1),1,IF(AND(J1590=1,$I1590="Electronico"),2,IF(J1590=1,VLOOKUP($C1590&amp;"|"&amp;$B1590&amp;"|"&amp;$D1590,Empresas!$C$6:$CC$92,$G1590+6+1,0),0))))</f>
        <v>0</v>
      </c>
      <c r="AB1590" s="147">
        <f>IF(AND($I1590="Si",K1590=1),1,IF(AND($I1590="Fisico",K1590=1),1,IF(AND(K1590=1,$I1590="Electronico"),2,IF(K1590=1,VLOOKUP($C1590&amp;"|"&amp;$B1590&amp;"|"&amp;$D1590,Empresas!$C$6:$CC$92,$G1590+6+1,0),0))))</f>
        <v>0</v>
      </c>
      <c r="AC1590" s="147">
        <f>IF(AND($I1590="Si",L1590=1),1,IF(AND($I1590="Fisico",L1590=1),1,IF(AND(L1590=1,$I1590="Electronico"),2,IF(L1590=1,VLOOKUP($C1590&amp;"|"&amp;$B1590&amp;"|"&amp;$D1590,Empresas!$C$6:$CC$92,$G1590+6+1,0),0))))</f>
        <v>0</v>
      </c>
      <c r="AD1590" s="147">
        <f>IF(AND($I1590="Si",M1590=1),1,IF(AND($I1590="Fisico",M1590=1),1,IF(AND(M1590=1,$I1590="Electronico"),2,IF(M1590=1,VLOOKUP($C1590&amp;"|"&amp;$B1590&amp;"|"&amp;$D1590,Empresas!$C$6:$CC$92,$G1590+6+1,0),0))))</f>
        <v>0</v>
      </c>
      <c r="AE1590" s="147">
        <f>IF(AND($I1590="Si",N1590=1),1,IF(AND($I1590="Fisico",N1590=1),1,IF(AND(N1590=1,$I1590="Electronico"),2,IF(N1590=1,VLOOKUP($C1590&amp;"|"&amp;$B1590&amp;"|"&amp;$D1590,Empresas!$C$6:$CC$92,$G1590+6+1,0),0))))</f>
        <v>0</v>
      </c>
      <c r="AF1590" s="147">
        <f>IF(AND($I1590="Si",O1590=1),1,IF(AND($I1590="Fisico",O1590=1),1,IF(AND(O1590=1,$I1590="Electronico"),2,IF(O1590=1,VLOOKUP($C1590&amp;"|"&amp;$B1590&amp;"|"&amp;$D1590,Empresas!$C$6:$CC$92,$G1590+6+1,0),0))))</f>
        <v>0</v>
      </c>
      <c r="AG1590" s="147">
        <f>IF(AND($I1590="Si",P1590=1),1,IF(AND($I1590="Fisico",P1590=1),1,IF(AND(P1590=1,$I1590="Electronico"),2,IF(P1590=1,VLOOKUP($C1590&amp;"|"&amp;$B1590&amp;"|"&amp;$D1590,Empresas!$C$6:$CC$92,$G1590+6+1,0),0))))</f>
        <v>0</v>
      </c>
      <c r="AH1590" s="147">
        <f>IF(AND($I1590="Si",Q1590=1),1,IF(AND($I1590="Fisico",Q1590=1),1,IF(AND(Q1590=1,$I1590="Electronico"),2,IF(Q1590=1,VLOOKUP($C1590&amp;"|"&amp;$B1590&amp;"|"&amp;$D1590,Empresas!$C$6:$CC$92,$G1590+6+1,0),0))))</f>
        <v>0</v>
      </c>
      <c r="AI1590" s="147">
        <f>IF(AND($I1590="Si",R1590=1),1,IF(AND($I1590="Fisico",R1590=1),1,IF(AND(R1590=1,$I1590="Electronico"),2,IF(R1590=1,VLOOKUP($C1590&amp;"|"&amp;$B1590&amp;"|"&amp;$D1590,Empresas!$C$6:$CC$92,$G1590+6+1,0),0))))</f>
        <v>0</v>
      </c>
      <c r="AJ1590" s="147">
        <f>IF(AND($I1590="Si",S1590=1),1,IF(AND($I1590="Fisico",S1590=1),1,IF(AND(S1590=1,$I1590="Electronico"),2,IF(S1590=1,VLOOKUP($C1590&amp;"|"&amp;$B1590&amp;"|"&amp;$D1590,Empresas!$C$6:$CC$92,$G1590+6+1,0),0))))</f>
        <v>0</v>
      </c>
      <c r="AK1590" s="147">
        <f>IF(AND($I1590="Si",T1590=1),1,IF(AND($I1590="Fisico",T1590=1),1,IF(AND(T1590=1,$I1590="Electronico"),2,IF(T1590=1,VLOOKUP($C1590&amp;"|"&amp;$B1590&amp;"|"&amp;$D1590,Empresas!$C$6:$CC$92,$G1590+6+1,0),0))))</f>
        <v>0</v>
      </c>
      <c r="AL1590" s="147">
        <f>IF(AND($I1590="Si",U1590=1),1,IF(AND($I1590="Fisico",U1590=1),1,IF(AND(U1590=1,$I1590="Electronico"),2,IF(U1590=1,VLOOKUP($C1590&amp;"|"&amp;$B1590&amp;"|"&amp;$D1590,Empresas!$C$6:$CC$92,$G1590+6+1,0),0))))</f>
        <v>0</v>
      </c>
      <c r="AM1590" s="149">
        <f t="shared" si="254"/>
        <v>0</v>
      </c>
      <c r="AN1590" s="149">
        <f t="shared" si="255"/>
        <v>0</v>
      </c>
      <c r="AO1590" s="152">
        <f t="shared" si="256"/>
        <v>0</v>
      </c>
    </row>
    <row r="1591" spans="1:41" x14ac:dyDescent="0.25">
      <c r="A1591" s="137" t="str">
        <f>VLOOKUP(D1591,Empresas!$D$7:$F$91,3,0)</f>
        <v>Omar</v>
      </c>
      <c r="B1591" s="138" t="str">
        <f>VLOOKUP(D1591,Empresas!$D$7:$G$91,4,0)</f>
        <v>Kheilly</v>
      </c>
      <c r="C1591" s="138" t="s">
        <v>544</v>
      </c>
      <c r="D1591" s="138" t="s">
        <v>282</v>
      </c>
      <c r="E1591" s="138" t="str">
        <f>VLOOKUP(D1591,Empresas!$D$7:$E$92,2,0)</f>
        <v>RSQ AGRO SAC</v>
      </c>
      <c r="F1591" s="138" t="s">
        <v>171</v>
      </c>
      <c r="G1591" s="139">
        <f t="shared" si="260"/>
        <v>46</v>
      </c>
      <c r="H1591" s="139" t="str">
        <f>VLOOKUP(D1591,Empresas!$D$6:$L$92,7,0)</f>
        <v>Trimestral</v>
      </c>
      <c r="I1591" s="138" t="str">
        <f>VLOOKUP(VLOOKUP(D1591&amp;"|"&amp;B1591,Empresas!$I$7:$CB$92,G1591,0),Tablas!$A$3:$B$5,2,0)</f>
        <v>No aplica</v>
      </c>
      <c r="J1591" s="78"/>
      <c r="K1591" s="78"/>
      <c r="L1591" s="78"/>
      <c r="M1591" s="78"/>
      <c r="N1591" s="78"/>
      <c r="O1591" s="78"/>
      <c r="P1591" s="78"/>
      <c r="Q1591" s="78"/>
      <c r="R1591" s="78"/>
      <c r="S1591" s="78"/>
      <c r="T1591" s="78"/>
      <c r="U1591" s="78"/>
      <c r="V1591" s="78" t="str">
        <f>VLOOKUP(D1591,Empresas!$D$7:$CF$91,81,0)</f>
        <v>B</v>
      </c>
      <c r="W1591" s="78" t="str">
        <f>VLOOKUP(D1591,Empresas!$D$7:$M$91,10,0)</f>
        <v>Mype</v>
      </c>
      <c r="X1591" s="69" t="str">
        <f t="shared" si="252"/>
        <v>SI</v>
      </c>
      <c r="Y1591" s="153" t="str">
        <f t="shared" si="253"/>
        <v>No aplica</v>
      </c>
      <c r="Z1591" s="147">
        <f>IF(Y1591="No aplica",0,IF(I1591="no",0,IF(I1591="No aplica",0,IF(I1591="Si",1,IF(I1591="Fisico",1,IF(I1591="Electronico",2,VLOOKUP(C1591&amp;"|"&amp;B1591&amp;"|"&amp;D1591,Empresas!$C$6:$CC$92,G1591+6+1,0)))))))</f>
        <v>0</v>
      </c>
      <c r="AA1591" s="147">
        <f>IF(AND($I1591="Si",J1591=1),1,IF(AND($I1591="Fisico",J1591=1),1,IF(AND(J1591=1,$I1591="Electronico"),2,IF(J1591=1,VLOOKUP($C1591&amp;"|"&amp;$B1591&amp;"|"&amp;$D1591,Empresas!$C$6:$CC$92,$G1591+6+1,0),0))))</f>
        <v>0</v>
      </c>
      <c r="AB1591" s="147">
        <f>IF(AND($I1591="Si",K1591=1),1,IF(AND($I1591="Fisico",K1591=1),1,IF(AND(K1591=1,$I1591="Electronico"),2,IF(K1591=1,VLOOKUP($C1591&amp;"|"&amp;$B1591&amp;"|"&amp;$D1591,Empresas!$C$6:$CC$92,$G1591+6+1,0),0))))</f>
        <v>0</v>
      </c>
      <c r="AC1591" s="147">
        <f>IF(AND($I1591="Si",L1591=1),1,IF(AND($I1591="Fisico",L1591=1),1,IF(AND(L1591=1,$I1591="Electronico"),2,IF(L1591=1,VLOOKUP($C1591&amp;"|"&amp;$B1591&amp;"|"&amp;$D1591,Empresas!$C$6:$CC$92,$G1591+6+1,0),0))))</f>
        <v>0</v>
      </c>
      <c r="AD1591" s="147">
        <f>IF(AND($I1591="Si",M1591=1),1,IF(AND($I1591="Fisico",M1591=1),1,IF(AND(M1591=1,$I1591="Electronico"),2,IF(M1591=1,VLOOKUP($C1591&amp;"|"&amp;$B1591&amp;"|"&amp;$D1591,Empresas!$C$6:$CC$92,$G1591+6+1,0),0))))</f>
        <v>0</v>
      </c>
      <c r="AE1591" s="147">
        <f>IF(AND($I1591="Si",N1591=1),1,IF(AND($I1591="Fisico",N1591=1),1,IF(AND(N1591=1,$I1591="Electronico"),2,IF(N1591=1,VLOOKUP($C1591&amp;"|"&amp;$B1591&amp;"|"&amp;$D1591,Empresas!$C$6:$CC$92,$G1591+6+1,0),0))))</f>
        <v>0</v>
      </c>
      <c r="AF1591" s="147">
        <f>IF(AND($I1591="Si",O1591=1),1,IF(AND($I1591="Fisico",O1591=1),1,IF(AND(O1591=1,$I1591="Electronico"),2,IF(O1591=1,VLOOKUP($C1591&amp;"|"&amp;$B1591&amp;"|"&amp;$D1591,Empresas!$C$6:$CC$92,$G1591+6+1,0),0))))</f>
        <v>0</v>
      </c>
      <c r="AG1591" s="147">
        <f>IF(AND($I1591="Si",P1591=1),1,IF(AND($I1591="Fisico",P1591=1),1,IF(AND(P1591=1,$I1591="Electronico"),2,IF(P1591=1,VLOOKUP($C1591&amp;"|"&amp;$B1591&amp;"|"&amp;$D1591,Empresas!$C$6:$CC$92,$G1591+6+1,0),0))))</f>
        <v>0</v>
      </c>
      <c r="AH1591" s="147">
        <f>IF(AND($I1591="Si",Q1591=1),1,IF(AND($I1591="Fisico",Q1591=1),1,IF(AND(Q1591=1,$I1591="Electronico"),2,IF(Q1591=1,VLOOKUP($C1591&amp;"|"&amp;$B1591&amp;"|"&amp;$D1591,Empresas!$C$6:$CC$92,$G1591+6+1,0),0))))</f>
        <v>0</v>
      </c>
      <c r="AI1591" s="147">
        <f>IF(AND($I1591="Si",R1591=1),1,IF(AND($I1591="Fisico",R1591=1),1,IF(AND(R1591=1,$I1591="Electronico"),2,IF(R1591=1,VLOOKUP($C1591&amp;"|"&amp;$B1591&amp;"|"&amp;$D1591,Empresas!$C$6:$CC$92,$G1591+6+1,0),0))))</f>
        <v>0</v>
      </c>
      <c r="AJ1591" s="147">
        <f>IF(AND($I1591="Si",S1591=1),1,IF(AND($I1591="Fisico",S1591=1),1,IF(AND(S1591=1,$I1591="Electronico"),2,IF(S1591=1,VLOOKUP($C1591&amp;"|"&amp;$B1591&amp;"|"&amp;$D1591,Empresas!$C$6:$CC$92,$G1591+6+1,0),0))))</f>
        <v>0</v>
      </c>
      <c r="AK1591" s="147">
        <f>IF(AND($I1591="Si",T1591=1),1,IF(AND($I1591="Fisico",T1591=1),1,IF(AND(T1591=1,$I1591="Electronico"),2,IF(T1591=1,VLOOKUP($C1591&amp;"|"&amp;$B1591&amp;"|"&amp;$D1591,Empresas!$C$6:$CC$92,$G1591+6+1,0),0))))</f>
        <v>0</v>
      </c>
      <c r="AL1591" s="147">
        <f>IF(AND($I1591="Si",U1591=1),1,IF(AND($I1591="Fisico",U1591=1),1,IF(AND(U1591=1,$I1591="Electronico"),2,IF(U1591=1,VLOOKUP($C1591&amp;"|"&amp;$B1591&amp;"|"&amp;$D1591,Empresas!$C$6:$CC$92,$G1591+6+1,0),0))))</f>
        <v>0</v>
      </c>
      <c r="AM1591" s="149">
        <f t="shared" si="254"/>
        <v>0</v>
      </c>
      <c r="AN1591" s="149">
        <f t="shared" si="255"/>
        <v>0</v>
      </c>
      <c r="AO1591" s="152">
        <f t="shared" si="256"/>
        <v>0</v>
      </c>
    </row>
    <row r="1592" spans="1:41" x14ac:dyDescent="0.25">
      <c r="A1592" s="140" t="str">
        <f>VLOOKUP(D1592,Empresas!$D$7:$F$91,3,0)</f>
        <v>Omar</v>
      </c>
      <c r="B1592" s="141" t="str">
        <f>VLOOKUP(D1592,Empresas!$D$7:$G$91,4,0)</f>
        <v>Kheilly</v>
      </c>
      <c r="C1592" s="141" t="s">
        <v>544</v>
      </c>
      <c r="D1592" s="141" t="s">
        <v>282</v>
      </c>
      <c r="E1592" s="141" t="str">
        <f>VLOOKUP(D1592,Empresas!$D$7:$E$92,2,0)</f>
        <v>RSQ AGRO SAC</v>
      </c>
      <c r="F1592" s="141" t="s">
        <v>172</v>
      </c>
      <c r="G1592" s="142">
        <f>+Empresas!$BF$2</f>
        <v>50</v>
      </c>
      <c r="H1592" s="142" t="str">
        <f>VLOOKUP(D1592,Empresas!$D$6:$L$92,7,0)</f>
        <v>Trimestral</v>
      </c>
      <c r="I1592" s="141" t="str">
        <f>VLOOKUP(VLOOKUP(D1592&amp;"|"&amp;B1592,Empresas!$I$7:$CB$92,G1592,0),Tablas!$A$8:$B$10,2,0)</f>
        <v>Electronico</v>
      </c>
      <c r="J1592" s="78">
        <v>1</v>
      </c>
      <c r="K1592" s="78">
        <v>1</v>
      </c>
      <c r="L1592" s="78">
        <v>1</v>
      </c>
      <c r="M1592" s="78">
        <v>1</v>
      </c>
      <c r="N1592" s="78">
        <v>1</v>
      </c>
      <c r="O1592" s="78">
        <v>1</v>
      </c>
      <c r="P1592" s="78">
        <v>1</v>
      </c>
      <c r="Q1592" s="78">
        <v>2</v>
      </c>
      <c r="R1592" s="78"/>
      <c r="S1592" s="78"/>
      <c r="T1592" s="78"/>
      <c r="U1592" s="78"/>
      <c r="V1592" s="78" t="str">
        <f>VLOOKUP(D1592,Empresas!$D$7:$CF$91,81,0)</f>
        <v>B</v>
      </c>
      <c r="W1592" s="78" t="str">
        <f>VLOOKUP(D1592,Empresas!$D$7:$M$91,10,0)</f>
        <v>Mype</v>
      </c>
      <c r="X1592" s="69" t="str">
        <f t="shared" si="252"/>
        <v>SI</v>
      </c>
      <c r="Y1592" s="153" t="str">
        <f t="shared" si="253"/>
        <v>Si aplica</v>
      </c>
      <c r="Z1592" s="147">
        <f>IF(Y1592="No aplica",0,IF(I1592="no",0,IF(I1592="No aplica",0,IF(I1592="Si",1,IF(I1592="Fisico",1,IF(I1592="Electronico",2,VLOOKUP(C1592&amp;"|"&amp;B1592&amp;"|"&amp;D1592,Empresas!$C$6:$CC$92,G1592+6+1,0)))))))</f>
        <v>2</v>
      </c>
      <c r="AA1592" s="147">
        <f>IF(AND($I1592="Si",J1592=1),1,IF(AND($I1592="Fisico",J1592=1),1,IF(AND(J1592=1,$I1592="Electronico"),2,IF(J1592=1,VLOOKUP($C1592&amp;"|"&amp;$B1592&amp;"|"&amp;$D1592,Empresas!$C$6:$CC$92,$G1592+6+1,0),0))))</f>
        <v>2</v>
      </c>
      <c r="AB1592" s="147">
        <f>IF(AND($I1592="Si",K1592=1),1,IF(AND($I1592="Fisico",K1592=1),1,IF(AND(K1592=1,$I1592="Electronico"),2,IF(K1592=1,VLOOKUP($C1592&amp;"|"&amp;$B1592&amp;"|"&amp;$D1592,Empresas!$C$6:$CC$92,$G1592+6+1,0),0))))</f>
        <v>2</v>
      </c>
      <c r="AC1592" s="147">
        <f>IF(AND($I1592="Si",L1592=1),1,IF(AND($I1592="Fisico",L1592=1),1,IF(AND(L1592=1,$I1592="Electronico"),2,IF(L1592=1,VLOOKUP($C1592&amp;"|"&amp;$B1592&amp;"|"&amp;$D1592,Empresas!$C$6:$CC$92,$G1592+6+1,0),0))))</f>
        <v>2</v>
      </c>
      <c r="AD1592" s="147">
        <f>IF(AND($I1592="Si",M1592=1),1,IF(AND($I1592="Fisico",M1592=1),1,IF(AND(M1592=1,$I1592="Electronico"),2,IF(M1592=1,VLOOKUP($C1592&amp;"|"&amp;$B1592&amp;"|"&amp;$D1592,Empresas!$C$6:$CC$92,$G1592+6+1,0),0))))</f>
        <v>2</v>
      </c>
      <c r="AE1592" s="147">
        <f>IF(AND($I1592="Si",N1592=1),1,IF(AND($I1592="Fisico",N1592=1),1,IF(AND(N1592=1,$I1592="Electronico"),2,IF(N1592=1,VLOOKUP($C1592&amp;"|"&amp;$B1592&amp;"|"&amp;$D1592,Empresas!$C$6:$CC$92,$G1592+6+1,0),0))))</f>
        <v>2</v>
      </c>
      <c r="AF1592" s="147">
        <f>IF(AND($I1592="Si",O1592=1),1,IF(AND($I1592="Fisico",O1592=1),1,IF(AND(O1592=1,$I1592="Electronico"),2,IF(O1592=1,VLOOKUP($C1592&amp;"|"&amp;$B1592&amp;"|"&amp;$D1592,Empresas!$C$6:$CC$92,$G1592+6+1,0),0))))</f>
        <v>2</v>
      </c>
      <c r="AG1592" s="147">
        <f>IF(AND($I1592="Si",P1592=1),1,IF(AND($I1592="Fisico",P1592=1),1,IF(AND(P1592=1,$I1592="Electronico"),2,IF(P1592=1,VLOOKUP($C1592&amp;"|"&amp;$B1592&amp;"|"&amp;$D1592,Empresas!$C$6:$CC$92,$G1592+6+1,0),0))))</f>
        <v>2</v>
      </c>
      <c r="AH1592" s="147">
        <f>IF(AND($I1592="Si",Q1592=1),1,IF(AND($I1592="Fisico",Q1592=1),1,IF(AND(Q1592=1,$I1592="Electronico"),2,IF(Q1592=1,VLOOKUP($C1592&amp;"|"&amp;$B1592&amp;"|"&amp;$D1592,Empresas!$C$6:$CC$92,$G1592+6+1,0),0))))</f>
        <v>0</v>
      </c>
      <c r="AI1592" s="147">
        <f>IF(AND($I1592="Si",R1592=1),1,IF(AND($I1592="Fisico",R1592=1),1,IF(AND(R1592=1,$I1592="Electronico"),2,IF(R1592=1,VLOOKUP($C1592&amp;"|"&amp;$B1592&amp;"|"&amp;$D1592,Empresas!$C$6:$CC$92,$G1592+6+1,0),0))))</f>
        <v>0</v>
      </c>
      <c r="AJ1592" s="147">
        <f>IF(AND($I1592="Si",S1592=1),1,IF(AND($I1592="Fisico",S1592=1),1,IF(AND(S1592=1,$I1592="Electronico"),2,IF(S1592=1,VLOOKUP($C1592&amp;"|"&amp;$B1592&amp;"|"&amp;$D1592,Empresas!$C$6:$CC$92,$G1592+6+1,0),0))))</f>
        <v>0</v>
      </c>
      <c r="AK1592" s="147">
        <f>IF(AND($I1592="Si",T1592=1),1,IF(AND($I1592="Fisico",T1592=1),1,IF(AND(T1592=1,$I1592="Electronico"),2,IF(T1592=1,VLOOKUP($C1592&amp;"|"&amp;$B1592&amp;"|"&amp;$D1592,Empresas!$C$6:$CC$92,$G1592+6+1,0),0))))</f>
        <v>0</v>
      </c>
      <c r="AL1592" s="147">
        <f>IF(AND($I1592="Si",U1592=1),1,IF(AND($I1592="Fisico",U1592=1),1,IF(AND(U1592=1,$I1592="Electronico"),2,IF(U1592=1,VLOOKUP($C1592&amp;"|"&amp;$B1592&amp;"|"&amp;$D1592,Empresas!$C$6:$CC$92,$G1592+6+1,0),0))))</f>
        <v>0</v>
      </c>
      <c r="AM1592" s="149">
        <f t="shared" si="254"/>
        <v>14</v>
      </c>
      <c r="AN1592" s="149">
        <f t="shared" si="255"/>
        <v>16</v>
      </c>
      <c r="AO1592" s="152">
        <f t="shared" si="256"/>
        <v>0.875</v>
      </c>
    </row>
    <row r="1593" spans="1:41" x14ac:dyDescent="0.25">
      <c r="A1593" s="140" t="str">
        <f>VLOOKUP(D1593,Empresas!$D$7:$F$91,3,0)</f>
        <v>Omar</v>
      </c>
      <c r="B1593" s="141" t="str">
        <f>VLOOKUP(D1593,Empresas!$D$7:$G$91,4,0)</f>
        <v>Kheilly</v>
      </c>
      <c r="C1593" s="141" t="s">
        <v>544</v>
      </c>
      <c r="D1593" s="141" t="s">
        <v>282</v>
      </c>
      <c r="E1593" s="141" t="str">
        <f>VLOOKUP(D1593,Empresas!$D$7:$E$92,2,0)</f>
        <v>RSQ AGRO SAC</v>
      </c>
      <c r="F1593" s="141" t="s">
        <v>173</v>
      </c>
      <c r="G1593" s="142">
        <f>+G1592+1</f>
        <v>51</v>
      </c>
      <c r="H1593" s="142" t="str">
        <f>VLOOKUP(D1593,Empresas!$D$6:$L$92,7,0)</f>
        <v>Trimestral</v>
      </c>
      <c r="I1593" s="141" t="str">
        <f>VLOOKUP(VLOOKUP(D1593&amp;"|"&amp;B1593,Empresas!$I$7:$CB$92,G1593,0),Tablas!$A$8:$B$10,2,0)</f>
        <v>Electronico</v>
      </c>
      <c r="J1593" s="78">
        <v>1</v>
      </c>
      <c r="K1593" s="78">
        <v>1</v>
      </c>
      <c r="L1593" s="78">
        <v>1</v>
      </c>
      <c r="M1593" s="78">
        <v>1</v>
      </c>
      <c r="N1593" s="78">
        <v>1</v>
      </c>
      <c r="O1593" s="78">
        <v>1</v>
      </c>
      <c r="P1593" s="78">
        <v>1</v>
      </c>
      <c r="Q1593" s="78">
        <v>2</v>
      </c>
      <c r="R1593" s="78"/>
      <c r="S1593" s="78"/>
      <c r="T1593" s="78"/>
      <c r="U1593" s="78"/>
      <c r="V1593" s="78" t="str">
        <f>VLOOKUP(D1593,Empresas!$D$7:$CF$91,81,0)</f>
        <v>B</v>
      </c>
      <c r="W1593" s="78" t="str">
        <f>VLOOKUP(D1593,Empresas!$D$7:$M$91,10,0)</f>
        <v>Mype</v>
      </c>
      <c r="X1593" s="69" t="str">
        <f t="shared" si="252"/>
        <v>SI</v>
      </c>
      <c r="Y1593" s="153" t="str">
        <f t="shared" si="253"/>
        <v>Si aplica</v>
      </c>
      <c r="Z1593" s="147">
        <f>IF(Y1593="No aplica",0,IF(I1593="no",0,IF(I1593="No aplica",0,IF(I1593="Si",1,IF(I1593="Fisico",1,IF(I1593="Electronico",2,VLOOKUP(C1593&amp;"|"&amp;B1593&amp;"|"&amp;D1593,Empresas!$C$6:$CC$92,G1593+6+1,0)))))))</f>
        <v>2</v>
      </c>
      <c r="AA1593" s="147">
        <f>IF(AND($I1593="Si",J1593=1),1,IF(AND($I1593="Fisico",J1593=1),1,IF(AND(J1593=1,$I1593="Electronico"),2,IF(J1593=1,VLOOKUP($C1593&amp;"|"&amp;$B1593&amp;"|"&amp;$D1593,Empresas!$C$6:$CC$92,$G1593+6+1,0),0))))</f>
        <v>2</v>
      </c>
      <c r="AB1593" s="147">
        <f>IF(AND($I1593="Si",K1593=1),1,IF(AND($I1593="Fisico",K1593=1),1,IF(AND(K1593=1,$I1593="Electronico"),2,IF(K1593=1,VLOOKUP($C1593&amp;"|"&amp;$B1593&amp;"|"&amp;$D1593,Empresas!$C$6:$CC$92,$G1593+6+1,0),0))))</f>
        <v>2</v>
      </c>
      <c r="AC1593" s="147">
        <f>IF(AND($I1593="Si",L1593=1),1,IF(AND($I1593="Fisico",L1593=1),1,IF(AND(L1593=1,$I1593="Electronico"),2,IF(L1593=1,VLOOKUP($C1593&amp;"|"&amp;$B1593&amp;"|"&amp;$D1593,Empresas!$C$6:$CC$92,$G1593+6+1,0),0))))</f>
        <v>2</v>
      </c>
      <c r="AD1593" s="147">
        <f>IF(AND($I1593="Si",M1593=1),1,IF(AND($I1593="Fisico",M1593=1),1,IF(AND(M1593=1,$I1593="Electronico"),2,IF(M1593=1,VLOOKUP($C1593&amp;"|"&amp;$B1593&amp;"|"&amp;$D1593,Empresas!$C$6:$CC$92,$G1593+6+1,0),0))))</f>
        <v>2</v>
      </c>
      <c r="AE1593" s="147">
        <f>IF(AND($I1593="Si",N1593=1),1,IF(AND($I1593="Fisico",N1593=1),1,IF(AND(N1593=1,$I1593="Electronico"),2,IF(N1593=1,VLOOKUP($C1593&amp;"|"&amp;$B1593&amp;"|"&amp;$D1593,Empresas!$C$6:$CC$92,$G1593+6+1,0),0))))</f>
        <v>2</v>
      </c>
      <c r="AF1593" s="147">
        <f>IF(AND($I1593="Si",O1593=1),1,IF(AND($I1593="Fisico",O1593=1),1,IF(AND(O1593=1,$I1593="Electronico"),2,IF(O1593=1,VLOOKUP($C1593&amp;"|"&amp;$B1593&amp;"|"&amp;$D1593,Empresas!$C$6:$CC$92,$G1593+6+1,0),0))))</f>
        <v>2</v>
      </c>
      <c r="AG1593" s="147">
        <f>IF(AND($I1593="Si",P1593=1),1,IF(AND($I1593="Fisico",P1593=1),1,IF(AND(P1593=1,$I1593="Electronico"),2,IF(P1593=1,VLOOKUP($C1593&amp;"|"&amp;$B1593&amp;"|"&amp;$D1593,Empresas!$C$6:$CC$92,$G1593+6+1,0),0))))</f>
        <v>2</v>
      </c>
      <c r="AH1593" s="147">
        <f>IF(AND($I1593="Si",Q1593=1),1,IF(AND($I1593="Fisico",Q1593=1),1,IF(AND(Q1593=1,$I1593="Electronico"),2,IF(Q1593=1,VLOOKUP($C1593&amp;"|"&amp;$B1593&amp;"|"&amp;$D1593,Empresas!$C$6:$CC$92,$G1593+6+1,0),0))))</f>
        <v>0</v>
      </c>
      <c r="AI1593" s="147">
        <f>IF(AND($I1593="Si",R1593=1),1,IF(AND($I1593="Fisico",R1593=1),1,IF(AND(R1593=1,$I1593="Electronico"),2,IF(R1593=1,VLOOKUP($C1593&amp;"|"&amp;$B1593&amp;"|"&amp;$D1593,Empresas!$C$6:$CC$92,$G1593+6+1,0),0))))</f>
        <v>0</v>
      </c>
      <c r="AJ1593" s="147">
        <f>IF(AND($I1593="Si",S1593=1),1,IF(AND($I1593="Fisico",S1593=1),1,IF(AND(S1593=1,$I1593="Electronico"),2,IF(S1593=1,VLOOKUP($C1593&amp;"|"&amp;$B1593&amp;"|"&amp;$D1593,Empresas!$C$6:$CC$92,$G1593+6+1,0),0))))</f>
        <v>0</v>
      </c>
      <c r="AK1593" s="147">
        <f>IF(AND($I1593="Si",T1593=1),1,IF(AND($I1593="Fisico",T1593=1),1,IF(AND(T1593=1,$I1593="Electronico"),2,IF(T1593=1,VLOOKUP($C1593&amp;"|"&amp;$B1593&amp;"|"&amp;$D1593,Empresas!$C$6:$CC$92,$G1593+6+1,0),0))))</f>
        <v>0</v>
      </c>
      <c r="AL1593" s="147">
        <f>IF(AND($I1593="Si",U1593=1),1,IF(AND($I1593="Fisico",U1593=1),1,IF(AND(U1593=1,$I1593="Electronico"),2,IF(U1593=1,VLOOKUP($C1593&amp;"|"&amp;$B1593&amp;"|"&amp;$D1593,Empresas!$C$6:$CC$92,$G1593+6+1,0),0))))</f>
        <v>0</v>
      </c>
      <c r="AM1593" s="149">
        <f t="shared" si="254"/>
        <v>14</v>
      </c>
      <c r="AN1593" s="149">
        <f t="shared" si="255"/>
        <v>16</v>
      </c>
      <c r="AO1593" s="152">
        <f t="shared" si="256"/>
        <v>0.875</v>
      </c>
    </row>
    <row r="1594" spans="1:41" x14ac:dyDescent="0.25">
      <c r="A1594" s="140" t="str">
        <f>VLOOKUP(D1594,Empresas!$D$7:$F$91,3,0)</f>
        <v>Omar</v>
      </c>
      <c r="B1594" s="141" t="str">
        <f>VLOOKUP(D1594,Empresas!$D$7:$G$91,4,0)</f>
        <v>Kheilly</v>
      </c>
      <c r="C1594" s="141" t="s">
        <v>544</v>
      </c>
      <c r="D1594" s="141" t="s">
        <v>282</v>
      </c>
      <c r="E1594" s="141" t="str">
        <f>VLOOKUP(D1594,Empresas!$D$7:$E$92,2,0)</f>
        <v>RSQ AGRO SAC</v>
      </c>
      <c r="F1594" s="141" t="s">
        <v>174</v>
      </c>
      <c r="G1594" s="142">
        <f t="shared" ref="G1594:G1602" si="261">+G1593+1</f>
        <v>52</v>
      </c>
      <c r="H1594" s="142" t="str">
        <f>VLOOKUP(D1594,Empresas!$D$6:$L$92,7,0)</f>
        <v>Trimestral</v>
      </c>
      <c r="I1594" s="141" t="str">
        <f>VLOOKUP(VLOOKUP(D1594&amp;"|"&amp;B1594,Empresas!$I$7:$CB$92,G1594,0),Tablas!$A$8:$B$10,2,0)</f>
        <v>Fisico</v>
      </c>
      <c r="J1594" s="78">
        <v>2</v>
      </c>
      <c r="K1594" s="78">
        <v>2</v>
      </c>
      <c r="L1594" s="78">
        <v>2</v>
      </c>
      <c r="M1594" s="78">
        <v>2</v>
      </c>
      <c r="N1594" s="78">
        <v>2</v>
      </c>
      <c r="O1594" s="78">
        <v>2</v>
      </c>
      <c r="P1594" s="78">
        <v>2</v>
      </c>
      <c r="Q1594" s="78">
        <v>2</v>
      </c>
      <c r="R1594" s="78"/>
      <c r="S1594" s="78"/>
      <c r="T1594" s="78"/>
      <c r="U1594" s="78"/>
      <c r="V1594" s="78" t="str">
        <f>VLOOKUP(D1594,Empresas!$D$7:$CF$91,81,0)</f>
        <v>B</v>
      </c>
      <c r="W1594" s="78" t="str">
        <f>VLOOKUP(D1594,Empresas!$D$7:$M$91,10,0)</f>
        <v>Mype</v>
      </c>
      <c r="X1594" s="69" t="str">
        <f t="shared" si="252"/>
        <v>SI</v>
      </c>
      <c r="Y1594" s="153" t="str">
        <f t="shared" si="253"/>
        <v>Si aplica</v>
      </c>
      <c r="Z1594" s="147">
        <f>IF(Y1594="No aplica",0,IF(I1594="no",0,IF(I1594="No aplica",0,IF(I1594="Si",1,IF(I1594="Fisico",1,IF(I1594="Electronico",2,VLOOKUP(C1594&amp;"|"&amp;B1594&amp;"|"&amp;D1594,Empresas!$C$6:$CC$92,G1594+6+1,0)))))))</f>
        <v>1</v>
      </c>
      <c r="AA1594" s="147">
        <f>IF(AND($I1594="Si",J1594=1),1,IF(AND($I1594="Fisico",J1594=1),1,IF(AND(J1594=1,$I1594="Electronico"),2,IF(J1594=1,VLOOKUP($C1594&amp;"|"&amp;$B1594&amp;"|"&amp;$D1594,Empresas!$C$6:$CC$92,$G1594+6+1,0),0))))</f>
        <v>0</v>
      </c>
      <c r="AB1594" s="147">
        <f>IF(AND($I1594="Si",K1594=1),1,IF(AND($I1594="Fisico",K1594=1),1,IF(AND(K1594=1,$I1594="Electronico"),2,IF(K1594=1,VLOOKUP($C1594&amp;"|"&amp;$B1594&amp;"|"&amp;$D1594,Empresas!$C$6:$CC$92,$G1594+6+1,0),0))))</f>
        <v>0</v>
      </c>
      <c r="AC1594" s="147">
        <f>IF(AND($I1594="Si",L1594=1),1,IF(AND($I1594="Fisico",L1594=1),1,IF(AND(L1594=1,$I1594="Electronico"),2,IF(L1594=1,VLOOKUP($C1594&amp;"|"&amp;$B1594&amp;"|"&amp;$D1594,Empresas!$C$6:$CC$92,$G1594+6+1,0),0))))</f>
        <v>0</v>
      </c>
      <c r="AD1594" s="147">
        <f>IF(AND($I1594="Si",M1594=1),1,IF(AND($I1594="Fisico",M1594=1),1,IF(AND(M1594=1,$I1594="Electronico"),2,IF(M1594=1,VLOOKUP($C1594&amp;"|"&amp;$B1594&amp;"|"&amp;$D1594,Empresas!$C$6:$CC$92,$G1594+6+1,0),0))))</f>
        <v>0</v>
      </c>
      <c r="AE1594" s="147">
        <f>IF(AND($I1594="Si",N1594=1),1,IF(AND($I1594="Fisico",N1594=1),1,IF(AND(N1594=1,$I1594="Electronico"),2,IF(N1594=1,VLOOKUP($C1594&amp;"|"&amp;$B1594&amp;"|"&amp;$D1594,Empresas!$C$6:$CC$92,$G1594+6+1,0),0))))</f>
        <v>0</v>
      </c>
      <c r="AF1594" s="147">
        <f>IF(AND($I1594="Si",O1594=1),1,IF(AND($I1594="Fisico",O1594=1),1,IF(AND(O1594=1,$I1594="Electronico"),2,IF(O1594=1,VLOOKUP($C1594&amp;"|"&amp;$B1594&amp;"|"&amp;$D1594,Empresas!$C$6:$CC$92,$G1594+6+1,0),0))))</f>
        <v>0</v>
      </c>
      <c r="AG1594" s="147">
        <f>IF(AND($I1594="Si",P1594=1),1,IF(AND($I1594="Fisico",P1594=1),1,IF(AND(P1594=1,$I1594="Electronico"),2,IF(P1594=1,VLOOKUP($C1594&amp;"|"&amp;$B1594&amp;"|"&amp;$D1594,Empresas!$C$6:$CC$92,$G1594+6+1,0),0))))</f>
        <v>0</v>
      </c>
      <c r="AH1594" s="147">
        <f>IF(AND($I1594="Si",Q1594=1),1,IF(AND($I1594="Fisico",Q1594=1),1,IF(AND(Q1594=1,$I1594="Electronico"),2,IF(Q1594=1,VLOOKUP($C1594&amp;"|"&amp;$B1594&amp;"|"&amp;$D1594,Empresas!$C$6:$CC$92,$G1594+6+1,0),0))))</f>
        <v>0</v>
      </c>
      <c r="AI1594" s="147">
        <f>IF(AND($I1594="Si",R1594=1),1,IF(AND($I1594="Fisico",R1594=1),1,IF(AND(R1594=1,$I1594="Electronico"),2,IF(R1594=1,VLOOKUP($C1594&amp;"|"&amp;$B1594&amp;"|"&amp;$D1594,Empresas!$C$6:$CC$92,$G1594+6+1,0),0))))</f>
        <v>0</v>
      </c>
      <c r="AJ1594" s="147">
        <f>IF(AND($I1594="Si",S1594=1),1,IF(AND($I1594="Fisico",S1594=1),1,IF(AND(S1594=1,$I1594="Electronico"),2,IF(S1594=1,VLOOKUP($C1594&amp;"|"&amp;$B1594&amp;"|"&amp;$D1594,Empresas!$C$6:$CC$92,$G1594+6+1,0),0))))</f>
        <v>0</v>
      </c>
      <c r="AK1594" s="147">
        <f>IF(AND($I1594="Si",T1594=1),1,IF(AND($I1594="Fisico",T1594=1),1,IF(AND(T1594=1,$I1594="Electronico"),2,IF(T1594=1,VLOOKUP($C1594&amp;"|"&amp;$B1594&amp;"|"&amp;$D1594,Empresas!$C$6:$CC$92,$G1594+6+1,0),0))))</f>
        <v>0</v>
      </c>
      <c r="AL1594" s="147">
        <f>IF(AND($I1594="Si",U1594=1),1,IF(AND($I1594="Fisico",U1594=1),1,IF(AND(U1594=1,$I1594="Electronico"),2,IF(U1594=1,VLOOKUP($C1594&amp;"|"&amp;$B1594&amp;"|"&amp;$D1594,Empresas!$C$6:$CC$92,$G1594+6+1,0),0))))</f>
        <v>0</v>
      </c>
      <c r="AM1594" s="149">
        <f t="shared" si="254"/>
        <v>0</v>
      </c>
      <c r="AN1594" s="149">
        <f t="shared" si="255"/>
        <v>8</v>
      </c>
      <c r="AO1594" s="152">
        <f t="shared" si="256"/>
        <v>0</v>
      </c>
    </row>
    <row r="1595" spans="1:41" x14ac:dyDescent="0.25">
      <c r="A1595" s="140" t="str">
        <f>VLOOKUP(D1595,Empresas!$D$7:$F$91,3,0)</f>
        <v>Omar</v>
      </c>
      <c r="B1595" s="141" t="str">
        <f>VLOOKUP(D1595,Empresas!$D$7:$G$91,4,0)</f>
        <v>Kheilly</v>
      </c>
      <c r="C1595" s="141" t="s">
        <v>544</v>
      </c>
      <c r="D1595" s="141" t="s">
        <v>282</v>
      </c>
      <c r="E1595" s="141" t="str">
        <f>VLOOKUP(D1595,Empresas!$D$7:$E$92,2,0)</f>
        <v>RSQ AGRO SAC</v>
      </c>
      <c r="F1595" s="141" t="s">
        <v>175</v>
      </c>
      <c r="G1595" s="142">
        <f t="shared" si="261"/>
        <v>53</v>
      </c>
      <c r="H1595" s="142" t="str">
        <f>VLOOKUP(D1595,Empresas!$D$6:$L$92,7,0)</f>
        <v>Trimestral</v>
      </c>
      <c r="I1595" s="141" t="str">
        <f>VLOOKUP(VLOOKUP(D1595&amp;"|"&amp;B1595,Empresas!$I$7:$CB$92,G1595,0),Tablas!$A$8:$B$10,2,0)</f>
        <v>No aplica</v>
      </c>
      <c r="J1595" s="78"/>
      <c r="K1595" s="78"/>
      <c r="L1595" s="78"/>
      <c r="M1595" s="78"/>
      <c r="N1595" s="78"/>
      <c r="O1595" s="78"/>
      <c r="P1595" s="78"/>
      <c r="Q1595" s="78"/>
      <c r="R1595" s="78"/>
      <c r="S1595" s="78"/>
      <c r="T1595" s="78"/>
      <c r="U1595" s="78"/>
      <c r="V1595" s="78" t="str">
        <f>VLOOKUP(D1595,Empresas!$D$7:$CF$91,81,0)</f>
        <v>B</v>
      </c>
      <c r="W1595" s="78" t="str">
        <f>VLOOKUP(D1595,Empresas!$D$7:$M$91,10,0)</f>
        <v>Mype</v>
      </c>
      <c r="X1595" s="69" t="str">
        <f t="shared" si="252"/>
        <v>SI</v>
      </c>
      <c r="Y1595" s="153" t="str">
        <f t="shared" si="253"/>
        <v>No aplica</v>
      </c>
      <c r="Z1595" s="147">
        <f>IF(Y1595="No aplica",0,IF(I1595="no",0,IF(I1595="No aplica",0,IF(I1595="Si",1,IF(I1595="Fisico",1,IF(I1595="Electronico",2,VLOOKUP(C1595&amp;"|"&amp;B1595&amp;"|"&amp;D1595,Empresas!$C$6:$CC$92,G1595+6+1,0)))))))</f>
        <v>0</v>
      </c>
      <c r="AA1595" s="147">
        <f>IF(AND($I1595="Si",J1595=1),1,IF(AND($I1595="Fisico",J1595=1),1,IF(AND(J1595=1,$I1595="Electronico"),2,IF(J1595=1,VLOOKUP($C1595&amp;"|"&amp;$B1595&amp;"|"&amp;$D1595,Empresas!$C$6:$CC$92,$G1595+6+1,0),0))))</f>
        <v>0</v>
      </c>
      <c r="AB1595" s="147">
        <f>IF(AND($I1595="Si",K1595=1),1,IF(AND($I1595="Fisico",K1595=1),1,IF(AND(K1595=1,$I1595="Electronico"),2,IF(K1595=1,VLOOKUP($C1595&amp;"|"&amp;$B1595&amp;"|"&amp;$D1595,Empresas!$C$6:$CC$92,$G1595+6+1,0),0))))</f>
        <v>0</v>
      </c>
      <c r="AC1595" s="147">
        <f>IF(AND($I1595="Si",L1595=1),1,IF(AND($I1595="Fisico",L1595=1),1,IF(AND(L1595=1,$I1595="Electronico"),2,IF(L1595=1,VLOOKUP($C1595&amp;"|"&amp;$B1595&amp;"|"&amp;$D1595,Empresas!$C$6:$CC$92,$G1595+6+1,0),0))))</f>
        <v>0</v>
      </c>
      <c r="AD1595" s="147">
        <f>IF(AND($I1595="Si",M1595=1),1,IF(AND($I1595="Fisico",M1595=1),1,IF(AND(M1595=1,$I1595="Electronico"),2,IF(M1595=1,VLOOKUP($C1595&amp;"|"&amp;$B1595&amp;"|"&amp;$D1595,Empresas!$C$6:$CC$92,$G1595+6+1,0),0))))</f>
        <v>0</v>
      </c>
      <c r="AE1595" s="147">
        <f>IF(AND($I1595="Si",N1595=1),1,IF(AND($I1595="Fisico",N1595=1),1,IF(AND(N1595=1,$I1595="Electronico"),2,IF(N1595=1,VLOOKUP($C1595&amp;"|"&amp;$B1595&amp;"|"&amp;$D1595,Empresas!$C$6:$CC$92,$G1595+6+1,0),0))))</f>
        <v>0</v>
      </c>
      <c r="AF1595" s="147">
        <f>IF(AND($I1595="Si",O1595=1),1,IF(AND($I1595="Fisico",O1595=1),1,IF(AND(O1595=1,$I1595="Electronico"),2,IF(O1595=1,VLOOKUP($C1595&amp;"|"&amp;$B1595&amp;"|"&amp;$D1595,Empresas!$C$6:$CC$92,$G1595+6+1,0),0))))</f>
        <v>0</v>
      </c>
      <c r="AG1595" s="147">
        <f>IF(AND($I1595="Si",P1595=1),1,IF(AND($I1595="Fisico",P1595=1),1,IF(AND(P1595=1,$I1595="Electronico"),2,IF(P1595=1,VLOOKUP($C1595&amp;"|"&amp;$B1595&amp;"|"&amp;$D1595,Empresas!$C$6:$CC$92,$G1595+6+1,0),0))))</f>
        <v>0</v>
      </c>
      <c r="AH1595" s="147">
        <f>IF(AND($I1595="Si",Q1595=1),1,IF(AND($I1595="Fisico",Q1595=1),1,IF(AND(Q1595=1,$I1595="Electronico"),2,IF(Q1595=1,VLOOKUP($C1595&amp;"|"&amp;$B1595&amp;"|"&amp;$D1595,Empresas!$C$6:$CC$92,$G1595+6+1,0),0))))</f>
        <v>0</v>
      </c>
      <c r="AI1595" s="147">
        <f>IF(AND($I1595="Si",R1595=1),1,IF(AND($I1595="Fisico",R1595=1),1,IF(AND(R1595=1,$I1595="Electronico"),2,IF(R1595=1,VLOOKUP($C1595&amp;"|"&amp;$B1595&amp;"|"&amp;$D1595,Empresas!$C$6:$CC$92,$G1595+6+1,0),0))))</f>
        <v>0</v>
      </c>
      <c r="AJ1595" s="147">
        <f>IF(AND($I1595="Si",S1595=1),1,IF(AND($I1595="Fisico",S1595=1),1,IF(AND(S1595=1,$I1595="Electronico"),2,IF(S1595=1,VLOOKUP($C1595&amp;"|"&amp;$B1595&amp;"|"&amp;$D1595,Empresas!$C$6:$CC$92,$G1595+6+1,0),0))))</f>
        <v>0</v>
      </c>
      <c r="AK1595" s="147">
        <f>IF(AND($I1595="Si",T1595=1),1,IF(AND($I1595="Fisico",T1595=1),1,IF(AND(T1595=1,$I1595="Electronico"),2,IF(T1595=1,VLOOKUP($C1595&amp;"|"&amp;$B1595&amp;"|"&amp;$D1595,Empresas!$C$6:$CC$92,$G1595+6+1,0),0))))</f>
        <v>0</v>
      </c>
      <c r="AL1595" s="147">
        <f>IF(AND($I1595="Si",U1595=1),1,IF(AND($I1595="Fisico",U1595=1),1,IF(AND(U1595=1,$I1595="Electronico"),2,IF(U1595=1,VLOOKUP($C1595&amp;"|"&amp;$B1595&amp;"|"&amp;$D1595,Empresas!$C$6:$CC$92,$G1595+6+1,0),0))))</f>
        <v>0</v>
      </c>
      <c r="AM1595" s="149">
        <f t="shared" si="254"/>
        <v>0</v>
      </c>
      <c r="AN1595" s="149">
        <f t="shared" si="255"/>
        <v>0</v>
      </c>
      <c r="AO1595" s="152">
        <f t="shared" si="256"/>
        <v>0</v>
      </c>
    </row>
    <row r="1596" spans="1:41" x14ac:dyDescent="0.25">
      <c r="A1596" s="140" t="str">
        <f>VLOOKUP(D1596,Empresas!$D$7:$F$91,3,0)</f>
        <v>Omar</v>
      </c>
      <c r="B1596" s="141" t="str">
        <f>VLOOKUP(D1596,Empresas!$D$7:$G$91,4,0)</f>
        <v>Kheilly</v>
      </c>
      <c r="C1596" s="141" t="s">
        <v>544</v>
      </c>
      <c r="D1596" s="141" t="s">
        <v>282</v>
      </c>
      <c r="E1596" s="141" t="str">
        <f>VLOOKUP(D1596,Empresas!$D$7:$E$92,2,0)</f>
        <v>RSQ AGRO SAC</v>
      </c>
      <c r="F1596" s="141" t="s">
        <v>176</v>
      </c>
      <c r="G1596" s="142">
        <f t="shared" si="261"/>
        <v>54</v>
      </c>
      <c r="H1596" s="142" t="str">
        <f>VLOOKUP(D1596,Empresas!$D$6:$L$92,7,0)</f>
        <v>Trimestral</v>
      </c>
      <c r="I1596" s="141" t="str">
        <f>VLOOKUP(VLOOKUP(D1596&amp;"|"&amp;B1596,Empresas!$I$7:$CB$92,G1596,0),Tablas!$A$8:$B$10,2,0)</f>
        <v>No aplica</v>
      </c>
      <c r="J1596" s="78"/>
      <c r="K1596" s="78"/>
      <c r="L1596" s="78"/>
      <c r="M1596" s="78"/>
      <c r="N1596" s="78"/>
      <c r="O1596" s="78"/>
      <c r="P1596" s="78"/>
      <c r="Q1596" s="78"/>
      <c r="R1596" s="78"/>
      <c r="S1596" s="78"/>
      <c r="T1596" s="78"/>
      <c r="U1596" s="78"/>
      <c r="V1596" s="78" t="str">
        <f>VLOOKUP(D1596,Empresas!$D$7:$CF$91,81,0)</f>
        <v>B</v>
      </c>
      <c r="W1596" s="78" t="str">
        <f>VLOOKUP(D1596,Empresas!$D$7:$M$91,10,0)</f>
        <v>Mype</v>
      </c>
      <c r="X1596" s="69" t="str">
        <f t="shared" si="252"/>
        <v>SI</v>
      </c>
      <c r="Y1596" s="153" t="str">
        <f t="shared" si="253"/>
        <v>No aplica</v>
      </c>
      <c r="Z1596" s="147">
        <f>IF(Y1596="No aplica",0,IF(I1596="no",0,IF(I1596="No aplica",0,IF(I1596="Si",1,IF(I1596="Fisico",1,IF(I1596="Electronico",2,VLOOKUP(C1596&amp;"|"&amp;B1596&amp;"|"&amp;D1596,Empresas!$C$6:$CC$92,G1596+6+1,0)))))))</f>
        <v>0</v>
      </c>
      <c r="AA1596" s="147">
        <f>IF(AND($I1596="Si",J1596=1),1,IF(AND($I1596="Fisico",J1596=1),1,IF(AND(J1596=1,$I1596="Electronico"),2,IF(J1596=1,VLOOKUP($C1596&amp;"|"&amp;$B1596&amp;"|"&amp;$D1596,Empresas!$C$6:$CC$92,$G1596+6+1,0),0))))</f>
        <v>0</v>
      </c>
      <c r="AB1596" s="147">
        <f>IF(AND($I1596="Si",K1596=1),1,IF(AND($I1596="Fisico",K1596=1),1,IF(AND(K1596=1,$I1596="Electronico"),2,IF(K1596=1,VLOOKUP($C1596&amp;"|"&amp;$B1596&amp;"|"&amp;$D1596,Empresas!$C$6:$CC$92,$G1596+6+1,0),0))))</f>
        <v>0</v>
      </c>
      <c r="AC1596" s="147">
        <f>IF(AND($I1596="Si",L1596=1),1,IF(AND($I1596="Fisico",L1596=1),1,IF(AND(L1596=1,$I1596="Electronico"),2,IF(L1596=1,VLOOKUP($C1596&amp;"|"&amp;$B1596&amp;"|"&amp;$D1596,Empresas!$C$6:$CC$92,$G1596+6+1,0),0))))</f>
        <v>0</v>
      </c>
      <c r="AD1596" s="147">
        <f>IF(AND($I1596="Si",M1596=1),1,IF(AND($I1596="Fisico",M1596=1),1,IF(AND(M1596=1,$I1596="Electronico"),2,IF(M1596=1,VLOOKUP($C1596&amp;"|"&amp;$B1596&amp;"|"&amp;$D1596,Empresas!$C$6:$CC$92,$G1596+6+1,0),0))))</f>
        <v>0</v>
      </c>
      <c r="AE1596" s="147">
        <f>IF(AND($I1596="Si",N1596=1),1,IF(AND($I1596="Fisico",N1596=1),1,IF(AND(N1596=1,$I1596="Electronico"),2,IF(N1596=1,VLOOKUP($C1596&amp;"|"&amp;$B1596&amp;"|"&amp;$D1596,Empresas!$C$6:$CC$92,$G1596+6+1,0),0))))</f>
        <v>0</v>
      </c>
      <c r="AF1596" s="147">
        <f>IF(AND($I1596="Si",O1596=1),1,IF(AND($I1596="Fisico",O1596=1),1,IF(AND(O1596=1,$I1596="Electronico"),2,IF(O1596=1,VLOOKUP($C1596&amp;"|"&amp;$B1596&amp;"|"&amp;$D1596,Empresas!$C$6:$CC$92,$G1596+6+1,0),0))))</f>
        <v>0</v>
      </c>
      <c r="AG1596" s="147">
        <f>IF(AND($I1596="Si",P1596=1),1,IF(AND($I1596="Fisico",P1596=1),1,IF(AND(P1596=1,$I1596="Electronico"),2,IF(P1596=1,VLOOKUP($C1596&amp;"|"&amp;$B1596&amp;"|"&amp;$D1596,Empresas!$C$6:$CC$92,$G1596+6+1,0),0))))</f>
        <v>0</v>
      </c>
      <c r="AH1596" s="147">
        <f>IF(AND($I1596="Si",Q1596=1),1,IF(AND($I1596="Fisico",Q1596=1),1,IF(AND(Q1596=1,$I1596="Electronico"),2,IF(Q1596=1,VLOOKUP($C1596&amp;"|"&amp;$B1596&amp;"|"&amp;$D1596,Empresas!$C$6:$CC$92,$G1596+6+1,0),0))))</f>
        <v>0</v>
      </c>
      <c r="AI1596" s="147">
        <f>IF(AND($I1596="Si",R1596=1),1,IF(AND($I1596="Fisico",R1596=1),1,IF(AND(R1596=1,$I1596="Electronico"),2,IF(R1596=1,VLOOKUP($C1596&amp;"|"&amp;$B1596&amp;"|"&amp;$D1596,Empresas!$C$6:$CC$92,$G1596+6+1,0),0))))</f>
        <v>0</v>
      </c>
      <c r="AJ1596" s="147">
        <f>IF(AND($I1596="Si",S1596=1),1,IF(AND($I1596="Fisico",S1596=1),1,IF(AND(S1596=1,$I1596="Electronico"),2,IF(S1596=1,VLOOKUP($C1596&amp;"|"&amp;$B1596&amp;"|"&amp;$D1596,Empresas!$C$6:$CC$92,$G1596+6+1,0),0))))</f>
        <v>0</v>
      </c>
      <c r="AK1596" s="147">
        <f>IF(AND($I1596="Si",T1596=1),1,IF(AND($I1596="Fisico",T1596=1),1,IF(AND(T1596=1,$I1596="Electronico"),2,IF(T1596=1,VLOOKUP($C1596&amp;"|"&amp;$B1596&amp;"|"&amp;$D1596,Empresas!$C$6:$CC$92,$G1596+6+1,0),0))))</f>
        <v>0</v>
      </c>
      <c r="AL1596" s="147">
        <f>IF(AND($I1596="Si",U1596=1),1,IF(AND($I1596="Fisico",U1596=1),1,IF(AND(U1596=1,$I1596="Electronico"),2,IF(U1596=1,VLOOKUP($C1596&amp;"|"&amp;$B1596&amp;"|"&amp;$D1596,Empresas!$C$6:$CC$92,$G1596+6+1,0),0))))</f>
        <v>0</v>
      </c>
      <c r="AM1596" s="149">
        <f t="shared" si="254"/>
        <v>0</v>
      </c>
      <c r="AN1596" s="149">
        <f t="shared" si="255"/>
        <v>0</v>
      </c>
      <c r="AO1596" s="152">
        <f t="shared" si="256"/>
        <v>0</v>
      </c>
    </row>
    <row r="1597" spans="1:41" x14ac:dyDescent="0.25">
      <c r="A1597" s="140" t="str">
        <f>VLOOKUP(D1597,Empresas!$D$7:$F$91,3,0)</f>
        <v>Omar</v>
      </c>
      <c r="B1597" s="141" t="str">
        <f>VLOOKUP(D1597,Empresas!$D$7:$G$91,4,0)</f>
        <v>Kheilly</v>
      </c>
      <c r="C1597" s="141" t="s">
        <v>544</v>
      </c>
      <c r="D1597" s="141" t="s">
        <v>282</v>
      </c>
      <c r="E1597" s="141" t="str">
        <f>VLOOKUP(D1597,Empresas!$D$7:$E$92,2,0)</f>
        <v>RSQ AGRO SAC</v>
      </c>
      <c r="F1597" s="141" t="s">
        <v>177</v>
      </c>
      <c r="G1597" s="142">
        <f t="shared" si="261"/>
        <v>55</v>
      </c>
      <c r="H1597" s="142" t="str">
        <f>VLOOKUP(D1597,Empresas!$D$6:$L$92,7,0)</f>
        <v>Trimestral</v>
      </c>
      <c r="I1597" s="141" t="str">
        <f>VLOOKUP(VLOOKUP(D1597&amp;"|"&amp;B1597,Empresas!$I$7:$CB$92,G1597,0),Tablas!$A$8:$B$10,2,0)</f>
        <v>No aplica</v>
      </c>
      <c r="J1597" s="78"/>
      <c r="K1597" s="78"/>
      <c r="L1597" s="78"/>
      <c r="M1597" s="78"/>
      <c r="N1597" s="78"/>
      <c r="O1597" s="78"/>
      <c r="P1597" s="78"/>
      <c r="Q1597" s="78"/>
      <c r="R1597" s="78"/>
      <c r="S1597" s="78"/>
      <c r="T1597" s="78"/>
      <c r="U1597" s="78"/>
      <c r="V1597" s="78" t="str">
        <f>VLOOKUP(D1597,Empresas!$D$7:$CF$91,81,0)</f>
        <v>B</v>
      </c>
      <c r="W1597" s="78" t="str">
        <f>VLOOKUP(D1597,Empresas!$D$7:$M$91,10,0)</f>
        <v>Mype</v>
      </c>
      <c r="X1597" s="69" t="str">
        <f t="shared" si="252"/>
        <v>NO</v>
      </c>
      <c r="Y1597" s="153" t="str">
        <f t="shared" si="253"/>
        <v>No aplica</v>
      </c>
      <c r="Z1597" s="147">
        <f>IF(Y1597="No aplica",0,IF(I1597="no",0,IF(I1597="No aplica",0,IF(I1597="Si",1,IF(I1597="Fisico",1,IF(I1597="Electronico",2,VLOOKUP(C1597&amp;"|"&amp;B1597&amp;"|"&amp;D1597,Empresas!$C$6:$CC$92,G1597+6+1,0)))))))</f>
        <v>0</v>
      </c>
      <c r="AA1597" s="147">
        <f>IF(AND($I1597="Si",J1597=1),1,IF(AND($I1597="Fisico",J1597=1),1,IF(AND(J1597=1,$I1597="Electronico"),2,IF(J1597=1,VLOOKUP($C1597&amp;"|"&amp;$B1597&amp;"|"&amp;$D1597,Empresas!$C$6:$CC$92,$G1597+6+1,0),0))))</f>
        <v>0</v>
      </c>
      <c r="AB1597" s="147">
        <f>IF(AND($I1597="Si",K1597=1),1,IF(AND($I1597="Fisico",K1597=1),1,IF(AND(K1597=1,$I1597="Electronico"),2,IF(K1597=1,VLOOKUP($C1597&amp;"|"&amp;$B1597&amp;"|"&amp;$D1597,Empresas!$C$6:$CC$92,$G1597+6+1,0),0))))</f>
        <v>0</v>
      </c>
      <c r="AC1597" s="147">
        <f>IF(AND($I1597="Si",L1597=1),1,IF(AND($I1597="Fisico",L1597=1),1,IF(AND(L1597=1,$I1597="Electronico"),2,IF(L1597=1,VLOOKUP($C1597&amp;"|"&amp;$B1597&amp;"|"&amp;$D1597,Empresas!$C$6:$CC$92,$G1597+6+1,0),0))))</f>
        <v>0</v>
      </c>
      <c r="AD1597" s="147">
        <f>IF(AND($I1597="Si",M1597=1),1,IF(AND($I1597="Fisico",M1597=1),1,IF(AND(M1597=1,$I1597="Electronico"),2,IF(M1597=1,VLOOKUP($C1597&amp;"|"&amp;$B1597&amp;"|"&amp;$D1597,Empresas!$C$6:$CC$92,$G1597+6+1,0),0))))</f>
        <v>0</v>
      </c>
      <c r="AE1597" s="147">
        <f>IF(AND($I1597="Si",N1597=1),1,IF(AND($I1597="Fisico",N1597=1),1,IF(AND(N1597=1,$I1597="Electronico"),2,IF(N1597=1,VLOOKUP($C1597&amp;"|"&amp;$B1597&amp;"|"&amp;$D1597,Empresas!$C$6:$CC$92,$G1597+6+1,0),0))))</f>
        <v>0</v>
      </c>
      <c r="AF1597" s="147">
        <f>IF(AND($I1597="Si",O1597=1),1,IF(AND($I1597="Fisico",O1597=1),1,IF(AND(O1597=1,$I1597="Electronico"),2,IF(O1597=1,VLOOKUP($C1597&amp;"|"&amp;$B1597&amp;"|"&amp;$D1597,Empresas!$C$6:$CC$92,$G1597+6+1,0),0))))</f>
        <v>0</v>
      </c>
      <c r="AG1597" s="147">
        <f>IF(AND($I1597="Si",P1597=1),1,IF(AND($I1597="Fisico",P1597=1),1,IF(AND(P1597=1,$I1597="Electronico"),2,IF(P1597=1,VLOOKUP($C1597&amp;"|"&amp;$B1597&amp;"|"&amp;$D1597,Empresas!$C$6:$CC$92,$G1597+6+1,0),0))))</f>
        <v>0</v>
      </c>
      <c r="AH1597" s="147">
        <f>IF(AND($I1597="Si",Q1597=1),1,IF(AND($I1597="Fisico",Q1597=1),1,IF(AND(Q1597=1,$I1597="Electronico"),2,IF(Q1597=1,VLOOKUP($C1597&amp;"|"&amp;$B1597&amp;"|"&amp;$D1597,Empresas!$C$6:$CC$92,$G1597+6+1,0),0))))</f>
        <v>0</v>
      </c>
      <c r="AI1597" s="147">
        <f>IF(AND($I1597="Si",R1597=1),1,IF(AND($I1597="Fisico",R1597=1),1,IF(AND(R1597=1,$I1597="Electronico"),2,IF(R1597=1,VLOOKUP($C1597&amp;"|"&amp;$B1597&amp;"|"&amp;$D1597,Empresas!$C$6:$CC$92,$G1597+6+1,0),0))))</f>
        <v>0</v>
      </c>
      <c r="AJ1597" s="147">
        <f>IF(AND($I1597="Si",S1597=1),1,IF(AND($I1597="Fisico",S1597=1),1,IF(AND(S1597=1,$I1597="Electronico"),2,IF(S1597=1,VLOOKUP($C1597&amp;"|"&amp;$B1597&amp;"|"&amp;$D1597,Empresas!$C$6:$CC$92,$G1597+6+1,0),0))))</f>
        <v>0</v>
      </c>
      <c r="AK1597" s="147">
        <f>IF(AND($I1597="Si",T1597=1),1,IF(AND($I1597="Fisico",T1597=1),1,IF(AND(T1597=1,$I1597="Electronico"),2,IF(T1597=1,VLOOKUP($C1597&amp;"|"&amp;$B1597&amp;"|"&amp;$D1597,Empresas!$C$6:$CC$92,$G1597+6+1,0),0))))</f>
        <v>0</v>
      </c>
      <c r="AL1597" s="147">
        <f>IF(AND($I1597="Si",U1597=1),1,IF(AND($I1597="Fisico",U1597=1),1,IF(AND(U1597=1,$I1597="Electronico"),2,IF(U1597=1,VLOOKUP($C1597&amp;"|"&amp;$B1597&amp;"|"&amp;$D1597,Empresas!$C$6:$CC$92,$G1597+6+1,0),0))))</f>
        <v>0</v>
      </c>
      <c r="AM1597" s="149">
        <f t="shared" si="254"/>
        <v>0</v>
      </c>
      <c r="AN1597" s="149">
        <f t="shared" si="255"/>
        <v>0</v>
      </c>
      <c r="AO1597" s="152">
        <f t="shared" si="256"/>
        <v>0</v>
      </c>
    </row>
    <row r="1598" spans="1:41" x14ac:dyDescent="0.25">
      <c r="A1598" s="140" t="str">
        <f>VLOOKUP(D1598,Empresas!$D$7:$F$91,3,0)</f>
        <v>Omar</v>
      </c>
      <c r="B1598" s="141" t="str">
        <f>VLOOKUP(D1598,Empresas!$D$7:$G$91,4,0)</f>
        <v>Kheilly</v>
      </c>
      <c r="C1598" s="141" t="s">
        <v>544</v>
      </c>
      <c r="D1598" s="141" t="s">
        <v>282</v>
      </c>
      <c r="E1598" s="141" t="str">
        <f>VLOOKUP(D1598,Empresas!$D$7:$E$92,2,0)</f>
        <v>RSQ AGRO SAC</v>
      </c>
      <c r="F1598" s="141" t="s">
        <v>178</v>
      </c>
      <c r="G1598" s="142">
        <f t="shared" si="261"/>
        <v>56</v>
      </c>
      <c r="H1598" s="142" t="str">
        <f>VLOOKUP(D1598,Empresas!$D$6:$L$92,7,0)</f>
        <v>Trimestral</v>
      </c>
      <c r="I1598" s="141" t="str">
        <f>VLOOKUP(VLOOKUP(D1598&amp;"|"&amp;B1598,Empresas!$I$7:$CB$92,G1598,0),Tablas!$A$8:$B$10,2,0)</f>
        <v>No aplica</v>
      </c>
      <c r="J1598" s="78"/>
      <c r="K1598" s="78"/>
      <c r="L1598" s="78"/>
      <c r="M1598" s="78"/>
      <c r="N1598" s="78"/>
      <c r="O1598" s="78"/>
      <c r="P1598" s="78"/>
      <c r="Q1598" s="78"/>
      <c r="R1598" s="78"/>
      <c r="S1598" s="78"/>
      <c r="T1598" s="78"/>
      <c r="U1598" s="78"/>
      <c r="V1598" s="78" t="str">
        <f>VLOOKUP(D1598,Empresas!$D$7:$CF$91,81,0)</f>
        <v>B</v>
      </c>
      <c r="W1598" s="78" t="str">
        <f>VLOOKUP(D1598,Empresas!$D$7:$M$91,10,0)</f>
        <v>Mype</v>
      </c>
      <c r="X1598" s="69" t="str">
        <f t="shared" si="252"/>
        <v>SI</v>
      </c>
      <c r="Y1598" s="153" t="str">
        <f t="shared" si="253"/>
        <v>No aplica</v>
      </c>
      <c r="Z1598" s="147">
        <f>IF(Y1598="No aplica",0,IF(I1598="no",0,IF(I1598="No aplica",0,IF(I1598="Si",1,IF(I1598="Fisico",1,IF(I1598="Electronico",2,VLOOKUP(C1598&amp;"|"&amp;B1598&amp;"|"&amp;D1598,Empresas!$C$6:$CC$92,G1598+6+1,0)))))))</f>
        <v>0</v>
      </c>
      <c r="AA1598" s="147">
        <f>IF(AND($I1598="Si",J1598=1),1,IF(AND($I1598="Fisico",J1598=1),1,IF(AND(J1598=1,$I1598="Electronico"),2,IF(J1598=1,VLOOKUP($C1598&amp;"|"&amp;$B1598&amp;"|"&amp;$D1598,Empresas!$C$6:$CC$92,$G1598+6+1,0),0))))</f>
        <v>0</v>
      </c>
      <c r="AB1598" s="147">
        <f>IF(AND($I1598="Si",K1598=1),1,IF(AND($I1598="Fisico",K1598=1),1,IF(AND(K1598=1,$I1598="Electronico"),2,IF(K1598=1,VLOOKUP($C1598&amp;"|"&amp;$B1598&amp;"|"&amp;$D1598,Empresas!$C$6:$CC$92,$G1598+6+1,0),0))))</f>
        <v>0</v>
      </c>
      <c r="AC1598" s="147">
        <f>IF(AND($I1598="Si",L1598=1),1,IF(AND($I1598="Fisico",L1598=1),1,IF(AND(L1598=1,$I1598="Electronico"),2,IF(L1598=1,VLOOKUP($C1598&amp;"|"&amp;$B1598&amp;"|"&amp;$D1598,Empresas!$C$6:$CC$92,$G1598+6+1,0),0))))</f>
        <v>0</v>
      </c>
      <c r="AD1598" s="147">
        <f>IF(AND($I1598="Si",M1598=1),1,IF(AND($I1598="Fisico",M1598=1),1,IF(AND(M1598=1,$I1598="Electronico"),2,IF(M1598=1,VLOOKUP($C1598&amp;"|"&amp;$B1598&amp;"|"&amp;$D1598,Empresas!$C$6:$CC$92,$G1598+6+1,0),0))))</f>
        <v>0</v>
      </c>
      <c r="AE1598" s="147">
        <f>IF(AND($I1598="Si",N1598=1),1,IF(AND($I1598="Fisico",N1598=1),1,IF(AND(N1598=1,$I1598="Electronico"),2,IF(N1598=1,VLOOKUP($C1598&amp;"|"&amp;$B1598&amp;"|"&amp;$D1598,Empresas!$C$6:$CC$92,$G1598+6+1,0),0))))</f>
        <v>0</v>
      </c>
      <c r="AF1598" s="147">
        <f>IF(AND($I1598="Si",O1598=1),1,IF(AND($I1598="Fisico",O1598=1),1,IF(AND(O1598=1,$I1598="Electronico"),2,IF(O1598=1,VLOOKUP($C1598&amp;"|"&amp;$B1598&amp;"|"&amp;$D1598,Empresas!$C$6:$CC$92,$G1598+6+1,0),0))))</f>
        <v>0</v>
      </c>
      <c r="AG1598" s="147">
        <f>IF(AND($I1598="Si",P1598=1),1,IF(AND($I1598="Fisico",P1598=1),1,IF(AND(P1598=1,$I1598="Electronico"),2,IF(P1598=1,VLOOKUP($C1598&amp;"|"&amp;$B1598&amp;"|"&amp;$D1598,Empresas!$C$6:$CC$92,$G1598+6+1,0),0))))</f>
        <v>0</v>
      </c>
      <c r="AH1598" s="147">
        <f>IF(AND($I1598="Si",Q1598=1),1,IF(AND($I1598="Fisico",Q1598=1),1,IF(AND(Q1598=1,$I1598="Electronico"),2,IF(Q1598=1,VLOOKUP($C1598&amp;"|"&amp;$B1598&amp;"|"&amp;$D1598,Empresas!$C$6:$CC$92,$G1598+6+1,0),0))))</f>
        <v>0</v>
      </c>
      <c r="AI1598" s="147">
        <f>IF(AND($I1598="Si",R1598=1),1,IF(AND($I1598="Fisico",R1598=1),1,IF(AND(R1598=1,$I1598="Electronico"),2,IF(R1598=1,VLOOKUP($C1598&amp;"|"&amp;$B1598&amp;"|"&amp;$D1598,Empresas!$C$6:$CC$92,$G1598+6+1,0),0))))</f>
        <v>0</v>
      </c>
      <c r="AJ1598" s="147">
        <f>IF(AND($I1598="Si",S1598=1),1,IF(AND($I1598="Fisico",S1598=1),1,IF(AND(S1598=1,$I1598="Electronico"),2,IF(S1598=1,VLOOKUP($C1598&amp;"|"&amp;$B1598&amp;"|"&amp;$D1598,Empresas!$C$6:$CC$92,$G1598+6+1,0),0))))</f>
        <v>0</v>
      </c>
      <c r="AK1598" s="147">
        <f>IF(AND($I1598="Si",T1598=1),1,IF(AND($I1598="Fisico",T1598=1),1,IF(AND(T1598=1,$I1598="Electronico"),2,IF(T1598=1,VLOOKUP($C1598&amp;"|"&amp;$B1598&amp;"|"&amp;$D1598,Empresas!$C$6:$CC$92,$G1598+6+1,0),0))))</f>
        <v>0</v>
      </c>
      <c r="AL1598" s="147">
        <f>IF(AND($I1598="Si",U1598=1),1,IF(AND($I1598="Fisico",U1598=1),1,IF(AND(U1598=1,$I1598="Electronico"),2,IF(U1598=1,VLOOKUP($C1598&amp;"|"&amp;$B1598&amp;"|"&amp;$D1598,Empresas!$C$6:$CC$92,$G1598+6+1,0),0))))</f>
        <v>0</v>
      </c>
      <c r="AM1598" s="149">
        <f t="shared" si="254"/>
        <v>0</v>
      </c>
      <c r="AN1598" s="149">
        <f t="shared" si="255"/>
        <v>0</v>
      </c>
      <c r="AO1598" s="152">
        <f t="shared" si="256"/>
        <v>0</v>
      </c>
    </row>
    <row r="1599" spans="1:41" x14ac:dyDescent="0.25">
      <c r="A1599" s="140" t="str">
        <f>VLOOKUP(D1599,Empresas!$D$7:$F$91,3,0)</f>
        <v>Omar</v>
      </c>
      <c r="B1599" s="141" t="str">
        <f>VLOOKUP(D1599,Empresas!$D$7:$G$91,4,0)</f>
        <v>Kheilly</v>
      </c>
      <c r="C1599" s="141" t="s">
        <v>544</v>
      </c>
      <c r="D1599" s="141" t="s">
        <v>282</v>
      </c>
      <c r="E1599" s="141" t="str">
        <f>VLOOKUP(D1599,Empresas!$D$7:$E$92,2,0)</f>
        <v>RSQ AGRO SAC</v>
      </c>
      <c r="F1599" s="141" t="s">
        <v>179</v>
      </c>
      <c r="G1599" s="142">
        <f t="shared" si="261"/>
        <v>57</v>
      </c>
      <c r="H1599" s="142" t="str">
        <f>VLOOKUP(D1599,Empresas!$D$6:$L$92,7,0)</f>
        <v>Trimestral</v>
      </c>
      <c r="I1599" s="141" t="str">
        <f>VLOOKUP(VLOOKUP(D1599&amp;"|"&amp;B1599,Empresas!$I$7:$CB$92,G1599,0),Tablas!$A$8:$B$10,2,0)</f>
        <v>No aplica</v>
      </c>
      <c r="J1599" s="78"/>
      <c r="K1599" s="78"/>
      <c r="L1599" s="78"/>
      <c r="M1599" s="78"/>
      <c r="N1599" s="78"/>
      <c r="O1599" s="78"/>
      <c r="P1599" s="78"/>
      <c r="Q1599" s="78"/>
      <c r="R1599" s="78"/>
      <c r="S1599" s="78"/>
      <c r="T1599" s="78"/>
      <c r="U1599" s="78"/>
      <c r="V1599" s="78" t="str">
        <f>VLOOKUP(D1599,Empresas!$D$7:$CF$91,81,0)</f>
        <v>B</v>
      </c>
      <c r="W1599" s="78" t="str">
        <f>VLOOKUP(D1599,Empresas!$D$7:$M$91,10,0)</f>
        <v>Mype</v>
      </c>
      <c r="X1599" s="69" t="str">
        <f t="shared" si="252"/>
        <v>NO</v>
      </c>
      <c r="Y1599" s="153" t="str">
        <f t="shared" si="253"/>
        <v>No aplica</v>
      </c>
      <c r="Z1599" s="147">
        <f>IF(Y1599="No aplica",0,IF(I1599="no",0,IF(I1599="No aplica",0,IF(I1599="Si",1,IF(I1599="Fisico",1,IF(I1599="Electronico",2,VLOOKUP(C1599&amp;"|"&amp;B1599&amp;"|"&amp;D1599,Empresas!$C$6:$CC$92,G1599+6+1,0)))))))</f>
        <v>0</v>
      </c>
      <c r="AA1599" s="147">
        <f>IF(AND($I1599="Si",J1599=1),1,IF(AND($I1599="Fisico",J1599=1),1,IF(AND(J1599=1,$I1599="Electronico"),2,IF(J1599=1,VLOOKUP($C1599&amp;"|"&amp;$B1599&amp;"|"&amp;$D1599,Empresas!$C$6:$CC$92,$G1599+6+1,0),0))))</f>
        <v>0</v>
      </c>
      <c r="AB1599" s="147">
        <f>IF(AND($I1599="Si",K1599=1),1,IF(AND($I1599="Fisico",K1599=1),1,IF(AND(K1599=1,$I1599="Electronico"),2,IF(K1599=1,VLOOKUP($C1599&amp;"|"&amp;$B1599&amp;"|"&amp;$D1599,Empresas!$C$6:$CC$92,$G1599+6+1,0),0))))</f>
        <v>0</v>
      </c>
      <c r="AC1599" s="147">
        <f>IF(AND($I1599="Si",L1599=1),1,IF(AND($I1599="Fisico",L1599=1),1,IF(AND(L1599=1,$I1599="Electronico"),2,IF(L1599=1,VLOOKUP($C1599&amp;"|"&amp;$B1599&amp;"|"&amp;$D1599,Empresas!$C$6:$CC$92,$G1599+6+1,0),0))))</f>
        <v>0</v>
      </c>
      <c r="AD1599" s="147">
        <f>IF(AND($I1599="Si",M1599=1),1,IF(AND($I1599="Fisico",M1599=1),1,IF(AND(M1599=1,$I1599="Electronico"),2,IF(M1599=1,VLOOKUP($C1599&amp;"|"&amp;$B1599&amp;"|"&amp;$D1599,Empresas!$C$6:$CC$92,$G1599+6+1,0),0))))</f>
        <v>0</v>
      </c>
      <c r="AE1599" s="147">
        <f>IF(AND($I1599="Si",N1599=1),1,IF(AND($I1599="Fisico",N1599=1),1,IF(AND(N1599=1,$I1599="Electronico"),2,IF(N1599=1,VLOOKUP($C1599&amp;"|"&amp;$B1599&amp;"|"&amp;$D1599,Empresas!$C$6:$CC$92,$G1599+6+1,0),0))))</f>
        <v>0</v>
      </c>
      <c r="AF1599" s="147">
        <f>IF(AND($I1599="Si",O1599=1),1,IF(AND($I1599="Fisico",O1599=1),1,IF(AND(O1599=1,$I1599="Electronico"),2,IF(O1599=1,VLOOKUP($C1599&amp;"|"&amp;$B1599&amp;"|"&amp;$D1599,Empresas!$C$6:$CC$92,$G1599+6+1,0),0))))</f>
        <v>0</v>
      </c>
      <c r="AG1599" s="147">
        <f>IF(AND($I1599="Si",P1599=1),1,IF(AND($I1599="Fisico",P1599=1),1,IF(AND(P1599=1,$I1599="Electronico"),2,IF(P1599=1,VLOOKUP($C1599&amp;"|"&amp;$B1599&amp;"|"&amp;$D1599,Empresas!$C$6:$CC$92,$G1599+6+1,0),0))))</f>
        <v>0</v>
      </c>
      <c r="AH1599" s="147">
        <f>IF(AND($I1599="Si",Q1599=1),1,IF(AND($I1599="Fisico",Q1599=1),1,IF(AND(Q1599=1,$I1599="Electronico"),2,IF(Q1599=1,VLOOKUP($C1599&amp;"|"&amp;$B1599&amp;"|"&amp;$D1599,Empresas!$C$6:$CC$92,$G1599+6+1,0),0))))</f>
        <v>0</v>
      </c>
      <c r="AI1599" s="147">
        <f>IF(AND($I1599="Si",R1599=1),1,IF(AND($I1599="Fisico",R1599=1),1,IF(AND(R1599=1,$I1599="Electronico"),2,IF(R1599=1,VLOOKUP($C1599&amp;"|"&amp;$B1599&amp;"|"&amp;$D1599,Empresas!$C$6:$CC$92,$G1599+6+1,0),0))))</f>
        <v>0</v>
      </c>
      <c r="AJ1599" s="147">
        <f>IF(AND($I1599="Si",S1599=1),1,IF(AND($I1599="Fisico",S1599=1),1,IF(AND(S1599=1,$I1599="Electronico"),2,IF(S1599=1,VLOOKUP($C1599&amp;"|"&amp;$B1599&amp;"|"&amp;$D1599,Empresas!$C$6:$CC$92,$G1599+6+1,0),0))))</f>
        <v>0</v>
      </c>
      <c r="AK1599" s="147">
        <f>IF(AND($I1599="Si",T1599=1),1,IF(AND($I1599="Fisico",T1599=1),1,IF(AND(T1599=1,$I1599="Electronico"),2,IF(T1599=1,VLOOKUP($C1599&amp;"|"&amp;$B1599&amp;"|"&amp;$D1599,Empresas!$C$6:$CC$92,$G1599+6+1,0),0))))</f>
        <v>0</v>
      </c>
      <c r="AL1599" s="147">
        <f>IF(AND($I1599="Si",U1599=1),1,IF(AND($I1599="Fisico",U1599=1),1,IF(AND(U1599=1,$I1599="Electronico"),2,IF(U1599=1,VLOOKUP($C1599&amp;"|"&amp;$B1599&amp;"|"&amp;$D1599,Empresas!$C$6:$CC$92,$G1599+6+1,0),0))))</f>
        <v>0</v>
      </c>
      <c r="AM1599" s="149">
        <f t="shared" si="254"/>
        <v>0</v>
      </c>
      <c r="AN1599" s="149">
        <f t="shared" si="255"/>
        <v>0</v>
      </c>
      <c r="AO1599" s="152">
        <f t="shared" si="256"/>
        <v>0</v>
      </c>
    </row>
    <row r="1600" spans="1:41" x14ac:dyDescent="0.25">
      <c r="A1600" s="140" t="str">
        <f>VLOOKUP(D1600,Empresas!$D$7:$F$91,3,0)</f>
        <v>Omar</v>
      </c>
      <c r="B1600" s="141" t="str">
        <f>VLOOKUP(D1600,Empresas!$D$7:$G$91,4,0)</f>
        <v>Kheilly</v>
      </c>
      <c r="C1600" s="141" t="s">
        <v>544</v>
      </c>
      <c r="D1600" s="141" t="s">
        <v>282</v>
      </c>
      <c r="E1600" s="141" t="str">
        <f>VLOOKUP(D1600,Empresas!$D$7:$E$92,2,0)</f>
        <v>RSQ AGRO SAC</v>
      </c>
      <c r="F1600" s="141" t="s">
        <v>180</v>
      </c>
      <c r="G1600" s="142">
        <f t="shared" si="261"/>
        <v>58</v>
      </c>
      <c r="H1600" s="142" t="str">
        <f>VLOOKUP(D1600,Empresas!$D$6:$L$92,7,0)</f>
        <v>Trimestral</v>
      </c>
      <c r="I1600" s="141" t="str">
        <f>VLOOKUP(VLOOKUP(D1600&amp;"|"&amp;B1600,Empresas!$I$7:$CB$92,G1600,0),Tablas!$A$8:$B$10,2,0)</f>
        <v>No aplica</v>
      </c>
      <c r="J1600" s="78"/>
      <c r="K1600" s="78"/>
      <c r="L1600" s="78"/>
      <c r="M1600" s="78"/>
      <c r="N1600" s="78"/>
      <c r="O1600" s="78"/>
      <c r="P1600" s="78"/>
      <c r="Q1600" s="78"/>
      <c r="R1600" s="78"/>
      <c r="S1600" s="78"/>
      <c r="T1600" s="78"/>
      <c r="U1600" s="78"/>
      <c r="V1600" s="78" t="str">
        <f>VLOOKUP(D1600,Empresas!$D$7:$CF$91,81,0)</f>
        <v>B</v>
      </c>
      <c r="W1600" s="78" t="str">
        <f>VLOOKUP(D1600,Empresas!$D$7:$M$91,10,0)</f>
        <v>Mype</v>
      </c>
      <c r="X1600" s="69" t="str">
        <f t="shared" si="252"/>
        <v>NO</v>
      </c>
      <c r="Y1600" s="153" t="str">
        <f t="shared" si="253"/>
        <v>No aplica</v>
      </c>
      <c r="Z1600" s="147">
        <f>IF(Y1600="No aplica",0,IF(I1600="no",0,IF(I1600="No aplica",0,IF(I1600="Si",1,IF(I1600="Fisico",1,IF(I1600="Electronico",2,VLOOKUP(C1600&amp;"|"&amp;B1600&amp;"|"&amp;D1600,Empresas!$C$6:$CC$92,G1600+6+1,0)))))))</f>
        <v>0</v>
      </c>
      <c r="AA1600" s="147">
        <f>IF(AND($I1600="Si",J1600=1),1,IF(AND($I1600="Fisico",J1600=1),1,IF(AND(J1600=1,$I1600="Electronico"),2,IF(J1600=1,VLOOKUP($C1600&amp;"|"&amp;$B1600&amp;"|"&amp;$D1600,Empresas!$C$6:$CC$92,$G1600+6+1,0),0))))</f>
        <v>0</v>
      </c>
      <c r="AB1600" s="147">
        <f>IF(AND($I1600="Si",K1600=1),1,IF(AND($I1600="Fisico",K1600=1),1,IF(AND(K1600=1,$I1600="Electronico"),2,IF(K1600=1,VLOOKUP($C1600&amp;"|"&amp;$B1600&amp;"|"&amp;$D1600,Empresas!$C$6:$CC$92,$G1600+6+1,0),0))))</f>
        <v>0</v>
      </c>
      <c r="AC1600" s="147">
        <f>IF(AND($I1600="Si",L1600=1),1,IF(AND($I1600="Fisico",L1600=1),1,IF(AND(L1600=1,$I1600="Electronico"),2,IF(L1600=1,VLOOKUP($C1600&amp;"|"&amp;$B1600&amp;"|"&amp;$D1600,Empresas!$C$6:$CC$92,$G1600+6+1,0),0))))</f>
        <v>0</v>
      </c>
      <c r="AD1600" s="147">
        <f>IF(AND($I1600="Si",M1600=1),1,IF(AND($I1600="Fisico",M1600=1),1,IF(AND(M1600=1,$I1600="Electronico"),2,IF(M1600=1,VLOOKUP($C1600&amp;"|"&amp;$B1600&amp;"|"&amp;$D1600,Empresas!$C$6:$CC$92,$G1600+6+1,0),0))))</f>
        <v>0</v>
      </c>
      <c r="AE1600" s="147">
        <f>IF(AND($I1600="Si",N1600=1),1,IF(AND($I1600="Fisico",N1600=1),1,IF(AND(N1600=1,$I1600="Electronico"),2,IF(N1600=1,VLOOKUP($C1600&amp;"|"&amp;$B1600&amp;"|"&amp;$D1600,Empresas!$C$6:$CC$92,$G1600+6+1,0),0))))</f>
        <v>0</v>
      </c>
      <c r="AF1600" s="147">
        <f>IF(AND($I1600="Si",O1600=1),1,IF(AND($I1600="Fisico",O1600=1),1,IF(AND(O1600=1,$I1600="Electronico"),2,IF(O1600=1,VLOOKUP($C1600&amp;"|"&amp;$B1600&amp;"|"&amp;$D1600,Empresas!$C$6:$CC$92,$G1600+6+1,0),0))))</f>
        <v>0</v>
      </c>
      <c r="AG1600" s="147">
        <f>IF(AND($I1600="Si",P1600=1),1,IF(AND($I1600="Fisico",P1600=1),1,IF(AND(P1600=1,$I1600="Electronico"),2,IF(P1600=1,VLOOKUP($C1600&amp;"|"&amp;$B1600&amp;"|"&amp;$D1600,Empresas!$C$6:$CC$92,$G1600+6+1,0),0))))</f>
        <v>0</v>
      </c>
      <c r="AH1600" s="147">
        <f>IF(AND($I1600="Si",Q1600=1),1,IF(AND($I1600="Fisico",Q1600=1),1,IF(AND(Q1600=1,$I1600="Electronico"),2,IF(Q1600=1,VLOOKUP($C1600&amp;"|"&amp;$B1600&amp;"|"&amp;$D1600,Empresas!$C$6:$CC$92,$G1600+6+1,0),0))))</f>
        <v>0</v>
      </c>
      <c r="AI1600" s="147">
        <f>IF(AND($I1600="Si",R1600=1),1,IF(AND($I1600="Fisico",R1600=1),1,IF(AND(R1600=1,$I1600="Electronico"),2,IF(R1600=1,VLOOKUP($C1600&amp;"|"&amp;$B1600&amp;"|"&amp;$D1600,Empresas!$C$6:$CC$92,$G1600+6+1,0),0))))</f>
        <v>0</v>
      </c>
      <c r="AJ1600" s="147">
        <f>IF(AND($I1600="Si",S1600=1),1,IF(AND($I1600="Fisico",S1600=1),1,IF(AND(S1600=1,$I1600="Electronico"),2,IF(S1600=1,VLOOKUP($C1600&amp;"|"&amp;$B1600&amp;"|"&amp;$D1600,Empresas!$C$6:$CC$92,$G1600+6+1,0),0))))</f>
        <v>0</v>
      </c>
      <c r="AK1600" s="147">
        <f>IF(AND($I1600="Si",T1600=1),1,IF(AND($I1600="Fisico",T1600=1),1,IF(AND(T1600=1,$I1600="Electronico"),2,IF(T1600=1,VLOOKUP($C1600&amp;"|"&amp;$B1600&amp;"|"&amp;$D1600,Empresas!$C$6:$CC$92,$G1600+6+1,0),0))))</f>
        <v>0</v>
      </c>
      <c r="AL1600" s="147">
        <f>IF(AND($I1600="Si",U1600=1),1,IF(AND($I1600="Fisico",U1600=1),1,IF(AND(U1600=1,$I1600="Electronico"),2,IF(U1600=1,VLOOKUP($C1600&amp;"|"&amp;$B1600&amp;"|"&amp;$D1600,Empresas!$C$6:$CC$92,$G1600+6+1,0),0))))</f>
        <v>0</v>
      </c>
      <c r="AM1600" s="149">
        <f t="shared" si="254"/>
        <v>0</v>
      </c>
      <c r="AN1600" s="149">
        <f t="shared" si="255"/>
        <v>0</v>
      </c>
      <c r="AO1600" s="152">
        <f t="shared" si="256"/>
        <v>0</v>
      </c>
    </row>
    <row r="1601" spans="1:41" x14ac:dyDescent="0.25">
      <c r="A1601" s="140" t="str">
        <f>VLOOKUP(D1601,Empresas!$D$7:$F$91,3,0)</f>
        <v>Omar</v>
      </c>
      <c r="B1601" s="141" t="str">
        <f>VLOOKUP(D1601,Empresas!$D$7:$G$91,4,0)</f>
        <v>Kheilly</v>
      </c>
      <c r="C1601" s="141" t="s">
        <v>544</v>
      </c>
      <c r="D1601" s="141" t="s">
        <v>282</v>
      </c>
      <c r="E1601" s="141" t="str">
        <f>VLOOKUP(D1601,Empresas!$D$7:$E$92,2,0)</f>
        <v>RSQ AGRO SAC</v>
      </c>
      <c r="F1601" s="141" t="s">
        <v>181</v>
      </c>
      <c r="G1601" s="142">
        <f t="shared" si="261"/>
        <v>59</v>
      </c>
      <c r="H1601" s="142" t="str">
        <f>VLOOKUP(D1601,Empresas!$D$6:$L$92,7,0)</f>
        <v>Trimestral</v>
      </c>
      <c r="I1601" s="141" t="str">
        <f>VLOOKUP(VLOOKUP(D1601&amp;"|"&amp;B1601,Empresas!$I$7:$CB$92,G1601,0),Tablas!$A$8:$B$10,2,0)</f>
        <v>No aplica</v>
      </c>
      <c r="J1601" s="78"/>
      <c r="K1601" s="78"/>
      <c r="L1601" s="78"/>
      <c r="M1601" s="78"/>
      <c r="N1601" s="78"/>
      <c r="O1601" s="78"/>
      <c r="P1601" s="78"/>
      <c r="Q1601" s="78"/>
      <c r="R1601" s="78"/>
      <c r="S1601" s="78"/>
      <c r="T1601" s="78"/>
      <c r="U1601" s="78"/>
      <c r="V1601" s="78" t="str">
        <f>VLOOKUP(D1601,Empresas!$D$7:$CF$91,81,0)</f>
        <v>B</v>
      </c>
      <c r="W1601" s="78" t="str">
        <f>VLOOKUP(D1601,Empresas!$D$7:$M$91,10,0)</f>
        <v>Mype</v>
      </c>
      <c r="X1601" s="69" t="str">
        <f t="shared" si="252"/>
        <v>NO</v>
      </c>
      <c r="Y1601" s="153" t="str">
        <f t="shared" si="253"/>
        <v>No aplica</v>
      </c>
      <c r="Z1601" s="147">
        <f>IF(Y1601="No aplica",0,IF(I1601="no",0,IF(I1601="No aplica",0,IF(I1601="Si",1,IF(I1601="Fisico",1,IF(I1601="Electronico",2,VLOOKUP(C1601&amp;"|"&amp;B1601&amp;"|"&amp;D1601,Empresas!$C$6:$CC$92,G1601+6+1,0)))))))</f>
        <v>0</v>
      </c>
      <c r="AA1601" s="147">
        <f>IF(AND($I1601="Si",J1601=1),1,IF(AND($I1601="Fisico",J1601=1),1,IF(AND(J1601=1,$I1601="Electronico"),2,IF(J1601=1,VLOOKUP($C1601&amp;"|"&amp;$B1601&amp;"|"&amp;$D1601,Empresas!$C$6:$CC$92,$G1601+6+1,0),0))))</f>
        <v>0</v>
      </c>
      <c r="AB1601" s="147">
        <f>IF(AND($I1601="Si",K1601=1),1,IF(AND($I1601="Fisico",K1601=1),1,IF(AND(K1601=1,$I1601="Electronico"),2,IF(K1601=1,VLOOKUP($C1601&amp;"|"&amp;$B1601&amp;"|"&amp;$D1601,Empresas!$C$6:$CC$92,$G1601+6+1,0),0))))</f>
        <v>0</v>
      </c>
      <c r="AC1601" s="147">
        <f>IF(AND($I1601="Si",L1601=1),1,IF(AND($I1601="Fisico",L1601=1),1,IF(AND(L1601=1,$I1601="Electronico"),2,IF(L1601=1,VLOOKUP($C1601&amp;"|"&amp;$B1601&amp;"|"&amp;$D1601,Empresas!$C$6:$CC$92,$G1601+6+1,0),0))))</f>
        <v>0</v>
      </c>
      <c r="AD1601" s="147">
        <f>IF(AND($I1601="Si",M1601=1),1,IF(AND($I1601="Fisico",M1601=1),1,IF(AND(M1601=1,$I1601="Electronico"),2,IF(M1601=1,VLOOKUP($C1601&amp;"|"&amp;$B1601&amp;"|"&amp;$D1601,Empresas!$C$6:$CC$92,$G1601+6+1,0),0))))</f>
        <v>0</v>
      </c>
      <c r="AE1601" s="147">
        <f>IF(AND($I1601="Si",N1601=1),1,IF(AND($I1601="Fisico",N1601=1),1,IF(AND(N1601=1,$I1601="Electronico"),2,IF(N1601=1,VLOOKUP($C1601&amp;"|"&amp;$B1601&amp;"|"&amp;$D1601,Empresas!$C$6:$CC$92,$G1601+6+1,0),0))))</f>
        <v>0</v>
      </c>
      <c r="AF1601" s="147">
        <f>IF(AND($I1601="Si",O1601=1),1,IF(AND($I1601="Fisico",O1601=1),1,IF(AND(O1601=1,$I1601="Electronico"),2,IF(O1601=1,VLOOKUP($C1601&amp;"|"&amp;$B1601&amp;"|"&amp;$D1601,Empresas!$C$6:$CC$92,$G1601+6+1,0),0))))</f>
        <v>0</v>
      </c>
      <c r="AG1601" s="147">
        <f>IF(AND($I1601="Si",P1601=1),1,IF(AND($I1601="Fisico",P1601=1),1,IF(AND(P1601=1,$I1601="Electronico"),2,IF(P1601=1,VLOOKUP($C1601&amp;"|"&amp;$B1601&amp;"|"&amp;$D1601,Empresas!$C$6:$CC$92,$G1601+6+1,0),0))))</f>
        <v>0</v>
      </c>
      <c r="AH1601" s="147">
        <f>IF(AND($I1601="Si",Q1601=1),1,IF(AND($I1601="Fisico",Q1601=1),1,IF(AND(Q1601=1,$I1601="Electronico"),2,IF(Q1601=1,VLOOKUP($C1601&amp;"|"&amp;$B1601&amp;"|"&amp;$D1601,Empresas!$C$6:$CC$92,$G1601+6+1,0),0))))</f>
        <v>0</v>
      </c>
      <c r="AI1601" s="147">
        <f>IF(AND($I1601="Si",R1601=1),1,IF(AND($I1601="Fisico",R1601=1),1,IF(AND(R1601=1,$I1601="Electronico"),2,IF(R1601=1,VLOOKUP($C1601&amp;"|"&amp;$B1601&amp;"|"&amp;$D1601,Empresas!$C$6:$CC$92,$G1601+6+1,0),0))))</f>
        <v>0</v>
      </c>
      <c r="AJ1601" s="147">
        <f>IF(AND($I1601="Si",S1601=1),1,IF(AND($I1601="Fisico",S1601=1),1,IF(AND(S1601=1,$I1601="Electronico"),2,IF(S1601=1,VLOOKUP($C1601&amp;"|"&amp;$B1601&amp;"|"&amp;$D1601,Empresas!$C$6:$CC$92,$G1601+6+1,0),0))))</f>
        <v>0</v>
      </c>
      <c r="AK1601" s="147">
        <f>IF(AND($I1601="Si",T1601=1),1,IF(AND($I1601="Fisico",T1601=1),1,IF(AND(T1601=1,$I1601="Electronico"),2,IF(T1601=1,VLOOKUP($C1601&amp;"|"&amp;$B1601&amp;"|"&amp;$D1601,Empresas!$C$6:$CC$92,$G1601+6+1,0),0))))</f>
        <v>0</v>
      </c>
      <c r="AL1601" s="147">
        <f>IF(AND($I1601="Si",U1601=1),1,IF(AND($I1601="Fisico",U1601=1),1,IF(AND(U1601=1,$I1601="Electronico"),2,IF(U1601=1,VLOOKUP($C1601&amp;"|"&amp;$B1601&amp;"|"&amp;$D1601,Empresas!$C$6:$CC$92,$G1601+6+1,0),0))))</f>
        <v>0</v>
      </c>
      <c r="AM1601" s="149">
        <f t="shared" si="254"/>
        <v>0</v>
      </c>
      <c r="AN1601" s="149">
        <f t="shared" si="255"/>
        <v>0</v>
      </c>
      <c r="AO1601" s="152">
        <f t="shared" si="256"/>
        <v>0</v>
      </c>
    </row>
    <row r="1602" spans="1:41" x14ac:dyDescent="0.25">
      <c r="A1602" s="140" t="str">
        <f>VLOOKUP(D1602,Empresas!$D$7:$F$91,3,0)</f>
        <v>Omar</v>
      </c>
      <c r="B1602" s="141" t="str">
        <f>VLOOKUP(D1602,Empresas!$D$7:$G$91,4,0)</f>
        <v>Kheilly</v>
      </c>
      <c r="C1602" s="141" t="s">
        <v>544</v>
      </c>
      <c r="D1602" s="141" t="s">
        <v>282</v>
      </c>
      <c r="E1602" s="141" t="str">
        <f>VLOOKUP(D1602,Empresas!$D$7:$E$92,2,0)</f>
        <v>RSQ AGRO SAC</v>
      </c>
      <c r="F1602" s="141" t="s">
        <v>182</v>
      </c>
      <c r="G1602" s="142">
        <f t="shared" si="261"/>
        <v>60</v>
      </c>
      <c r="H1602" s="142" t="str">
        <f>VLOOKUP(D1602,Empresas!$D$6:$L$92,7,0)</f>
        <v>Trimestral</v>
      </c>
      <c r="I1602" s="141" t="str">
        <f>VLOOKUP(VLOOKUP(D1602&amp;"|"&amp;B1602,Empresas!$I$7:$CB$92,G1602,0),Tablas!$A$8:$B$10,2,0)</f>
        <v>No aplica</v>
      </c>
      <c r="J1602" s="78"/>
      <c r="K1602" s="78"/>
      <c r="L1602" s="78"/>
      <c r="M1602" s="78"/>
      <c r="N1602" s="78"/>
      <c r="O1602" s="78"/>
      <c r="P1602" s="78"/>
      <c r="Q1602" s="78"/>
      <c r="R1602" s="78"/>
      <c r="S1602" s="78"/>
      <c r="T1602" s="78"/>
      <c r="U1602" s="78"/>
      <c r="V1602" s="78" t="str">
        <f>VLOOKUP(D1602,Empresas!$D$7:$CF$91,81,0)</f>
        <v>B</v>
      </c>
      <c r="W1602" s="78" t="str">
        <f>VLOOKUP(D1602,Empresas!$D$7:$M$91,10,0)</f>
        <v>Mype</v>
      </c>
      <c r="X1602" s="69" t="str">
        <f t="shared" si="252"/>
        <v>NO</v>
      </c>
      <c r="Y1602" s="153" t="str">
        <f t="shared" si="253"/>
        <v>No aplica</v>
      </c>
      <c r="Z1602" s="147">
        <f>IF(Y1602="No aplica",0,IF(I1602="no",0,IF(I1602="No aplica",0,IF(I1602="Si",1,IF(I1602="Fisico",1,IF(I1602="Electronico",2,VLOOKUP(C1602&amp;"|"&amp;B1602&amp;"|"&amp;D1602,Empresas!$C$6:$CC$92,G1602+6+1,0)))))))</f>
        <v>0</v>
      </c>
      <c r="AA1602" s="147">
        <f>IF(AND($I1602="Si",J1602=1),1,IF(AND($I1602="Fisico",J1602=1),1,IF(AND(J1602=1,$I1602="Electronico"),2,IF(J1602=1,VLOOKUP($C1602&amp;"|"&amp;$B1602&amp;"|"&amp;$D1602,Empresas!$C$6:$CC$92,$G1602+6+1,0),0))))</f>
        <v>0</v>
      </c>
      <c r="AB1602" s="147">
        <f>IF(AND($I1602="Si",K1602=1),1,IF(AND($I1602="Fisico",K1602=1),1,IF(AND(K1602=1,$I1602="Electronico"),2,IF(K1602=1,VLOOKUP($C1602&amp;"|"&amp;$B1602&amp;"|"&amp;$D1602,Empresas!$C$6:$CC$92,$G1602+6+1,0),0))))</f>
        <v>0</v>
      </c>
      <c r="AC1602" s="147">
        <f>IF(AND($I1602="Si",L1602=1),1,IF(AND($I1602="Fisico",L1602=1),1,IF(AND(L1602=1,$I1602="Electronico"),2,IF(L1602=1,VLOOKUP($C1602&amp;"|"&amp;$B1602&amp;"|"&amp;$D1602,Empresas!$C$6:$CC$92,$G1602+6+1,0),0))))</f>
        <v>0</v>
      </c>
      <c r="AD1602" s="147">
        <f>IF(AND($I1602="Si",M1602=1),1,IF(AND($I1602="Fisico",M1602=1),1,IF(AND(M1602=1,$I1602="Electronico"),2,IF(M1602=1,VLOOKUP($C1602&amp;"|"&amp;$B1602&amp;"|"&amp;$D1602,Empresas!$C$6:$CC$92,$G1602+6+1,0),0))))</f>
        <v>0</v>
      </c>
      <c r="AE1602" s="147">
        <f>IF(AND($I1602="Si",N1602=1),1,IF(AND($I1602="Fisico",N1602=1),1,IF(AND(N1602=1,$I1602="Electronico"),2,IF(N1602=1,VLOOKUP($C1602&amp;"|"&amp;$B1602&amp;"|"&amp;$D1602,Empresas!$C$6:$CC$92,$G1602+6+1,0),0))))</f>
        <v>0</v>
      </c>
      <c r="AF1602" s="147">
        <f>IF(AND($I1602="Si",O1602=1),1,IF(AND($I1602="Fisico",O1602=1),1,IF(AND(O1602=1,$I1602="Electronico"),2,IF(O1602=1,VLOOKUP($C1602&amp;"|"&amp;$B1602&amp;"|"&amp;$D1602,Empresas!$C$6:$CC$92,$G1602+6+1,0),0))))</f>
        <v>0</v>
      </c>
      <c r="AG1602" s="147">
        <f>IF(AND($I1602="Si",P1602=1),1,IF(AND($I1602="Fisico",P1602=1),1,IF(AND(P1602=1,$I1602="Electronico"),2,IF(P1602=1,VLOOKUP($C1602&amp;"|"&amp;$B1602&amp;"|"&amp;$D1602,Empresas!$C$6:$CC$92,$G1602+6+1,0),0))))</f>
        <v>0</v>
      </c>
      <c r="AH1602" s="147">
        <f>IF(AND($I1602="Si",Q1602=1),1,IF(AND($I1602="Fisico",Q1602=1),1,IF(AND(Q1602=1,$I1602="Electronico"),2,IF(Q1602=1,VLOOKUP($C1602&amp;"|"&amp;$B1602&amp;"|"&amp;$D1602,Empresas!$C$6:$CC$92,$G1602+6+1,0),0))))</f>
        <v>0</v>
      </c>
      <c r="AI1602" s="147">
        <f>IF(AND($I1602="Si",R1602=1),1,IF(AND($I1602="Fisico",R1602=1),1,IF(AND(R1602=1,$I1602="Electronico"),2,IF(R1602=1,VLOOKUP($C1602&amp;"|"&amp;$B1602&amp;"|"&amp;$D1602,Empresas!$C$6:$CC$92,$G1602+6+1,0),0))))</f>
        <v>0</v>
      </c>
      <c r="AJ1602" s="147">
        <f>IF(AND($I1602="Si",S1602=1),1,IF(AND($I1602="Fisico",S1602=1),1,IF(AND(S1602=1,$I1602="Electronico"),2,IF(S1602=1,VLOOKUP($C1602&amp;"|"&amp;$B1602&amp;"|"&amp;$D1602,Empresas!$C$6:$CC$92,$G1602+6+1,0),0))))</f>
        <v>0</v>
      </c>
      <c r="AK1602" s="147">
        <f>IF(AND($I1602="Si",T1602=1),1,IF(AND($I1602="Fisico",T1602=1),1,IF(AND(T1602=1,$I1602="Electronico"),2,IF(T1602=1,VLOOKUP($C1602&amp;"|"&amp;$B1602&amp;"|"&amp;$D1602,Empresas!$C$6:$CC$92,$G1602+6+1,0),0))))</f>
        <v>0</v>
      </c>
      <c r="AL1602" s="147">
        <f>IF(AND($I1602="Si",U1602=1),1,IF(AND($I1602="Fisico",U1602=1),1,IF(AND(U1602=1,$I1602="Electronico"),2,IF(U1602=1,VLOOKUP($C1602&amp;"|"&amp;$B1602&amp;"|"&amp;$D1602,Empresas!$C$6:$CC$92,$G1602+6+1,0),0))))</f>
        <v>0</v>
      </c>
      <c r="AM1602" s="149">
        <f t="shared" si="254"/>
        <v>0</v>
      </c>
      <c r="AN1602" s="149">
        <f t="shared" si="255"/>
        <v>0</v>
      </c>
      <c r="AO1602" s="152">
        <f t="shared" si="256"/>
        <v>0</v>
      </c>
    </row>
    <row r="1603" spans="1:41" x14ac:dyDescent="0.25">
      <c r="A1603" s="143" t="str">
        <f>VLOOKUP(D1603,Empresas!$D$7:$F$91,3,0)</f>
        <v>Omar</v>
      </c>
      <c r="B1603" s="144" t="str">
        <f>VLOOKUP(D1603,Empresas!$D$7:$G$91,4,0)</f>
        <v>Kheilly</v>
      </c>
      <c r="C1603" s="144" t="s">
        <v>544</v>
      </c>
      <c r="D1603" s="144" t="s">
        <v>282</v>
      </c>
      <c r="E1603" s="144" t="str">
        <f>VLOOKUP(D1603,Empresas!$D$7:$E$92,2,0)</f>
        <v>RSQ AGRO SAC</v>
      </c>
      <c r="F1603" s="144" t="s">
        <v>183</v>
      </c>
      <c r="G1603" s="145">
        <f>+Empresas!$BR$2</f>
        <v>62</v>
      </c>
      <c r="H1603" s="145" t="str">
        <f>VLOOKUP(D1603,Empresas!$D$6:$L$92,7,0)</f>
        <v>Trimestral</v>
      </c>
      <c r="I1603" s="144" t="str">
        <f>VLOOKUP(VLOOKUP(D1603&amp;"|"&amp;B1603,Empresas!$I$7:$CB$92,G1603,0),Tablas!$A$13:$B$14,2,0)</f>
        <v>Si</v>
      </c>
      <c r="J1603" s="78">
        <v>1</v>
      </c>
      <c r="K1603" s="78">
        <v>1</v>
      </c>
      <c r="L1603" s="78">
        <v>1</v>
      </c>
      <c r="M1603" s="78">
        <v>1</v>
      </c>
      <c r="N1603" s="78">
        <v>1</v>
      </c>
      <c r="O1603" s="78">
        <v>1</v>
      </c>
      <c r="P1603" s="78">
        <v>1</v>
      </c>
      <c r="Q1603" s="78">
        <v>2</v>
      </c>
      <c r="R1603" s="78"/>
      <c r="S1603" s="78"/>
      <c r="T1603" s="78"/>
      <c r="U1603" s="78"/>
      <c r="V1603" s="78" t="str">
        <f>VLOOKUP(D1603,Empresas!$D$7:$CF$91,81,0)</f>
        <v>B</v>
      </c>
      <c r="W1603" s="78" t="str">
        <f>VLOOKUP(D1603,Empresas!$D$7:$M$91,10,0)</f>
        <v>Mype</v>
      </c>
      <c r="X1603" s="69" t="str">
        <f t="shared" si="252"/>
        <v>SI</v>
      </c>
      <c r="Y1603" s="153" t="str">
        <f t="shared" si="253"/>
        <v>Si aplica</v>
      </c>
      <c r="Z1603" s="147">
        <f>IF(Y1603="No aplica",0,IF(I1603="no",0,IF(I1603="No aplica",0,IF(I1603="Si",1,IF(I1603="Fisico",1,IF(I1603="Electronico",2,VLOOKUP(C1603&amp;"|"&amp;B1603&amp;"|"&amp;D1603,Empresas!$C$6:$CC$92,G1603+6+1,0)))))))</f>
        <v>1</v>
      </c>
      <c r="AA1603" s="147">
        <f>IF(AND($I1603="Si",J1603=1),1,IF(AND($I1603="Fisico",J1603=1),1,IF(AND(J1603=1,$I1603="Electronico"),2,IF(J1603=1,VLOOKUP($C1603&amp;"|"&amp;$B1603&amp;"|"&amp;$D1603,Empresas!$C$6:$CC$92,$G1603+6+1,0),0))))</f>
        <v>1</v>
      </c>
      <c r="AB1603" s="147">
        <f>IF(AND($I1603="Si",K1603=1),1,IF(AND($I1603="Fisico",K1603=1),1,IF(AND(K1603=1,$I1603="Electronico"),2,IF(K1603=1,VLOOKUP($C1603&amp;"|"&amp;$B1603&amp;"|"&amp;$D1603,Empresas!$C$6:$CC$92,$G1603+6+1,0),0))))</f>
        <v>1</v>
      </c>
      <c r="AC1603" s="147">
        <f>IF(AND($I1603="Si",L1603=1),1,IF(AND($I1603="Fisico",L1603=1),1,IF(AND(L1603=1,$I1603="Electronico"),2,IF(L1603=1,VLOOKUP($C1603&amp;"|"&amp;$B1603&amp;"|"&amp;$D1603,Empresas!$C$6:$CC$92,$G1603+6+1,0),0))))</f>
        <v>1</v>
      </c>
      <c r="AD1603" s="147">
        <f>IF(AND($I1603="Si",M1603=1),1,IF(AND($I1603="Fisico",M1603=1),1,IF(AND(M1603=1,$I1603="Electronico"),2,IF(M1603=1,VLOOKUP($C1603&amp;"|"&amp;$B1603&amp;"|"&amp;$D1603,Empresas!$C$6:$CC$92,$G1603+6+1,0),0))))</f>
        <v>1</v>
      </c>
      <c r="AE1603" s="147">
        <f>IF(AND($I1603="Si",N1603=1),1,IF(AND($I1603="Fisico",N1603=1),1,IF(AND(N1603=1,$I1603="Electronico"),2,IF(N1603=1,VLOOKUP($C1603&amp;"|"&amp;$B1603&amp;"|"&amp;$D1603,Empresas!$C$6:$CC$92,$G1603+6+1,0),0))))</f>
        <v>1</v>
      </c>
      <c r="AF1603" s="147">
        <f>IF(AND($I1603="Si",O1603=1),1,IF(AND($I1603="Fisico",O1603=1),1,IF(AND(O1603=1,$I1603="Electronico"),2,IF(O1603=1,VLOOKUP($C1603&amp;"|"&amp;$B1603&amp;"|"&amp;$D1603,Empresas!$C$6:$CC$92,$G1603+6+1,0),0))))</f>
        <v>1</v>
      </c>
      <c r="AG1603" s="147">
        <f>IF(AND($I1603="Si",P1603=1),1,IF(AND($I1603="Fisico",P1603=1),1,IF(AND(P1603=1,$I1603="Electronico"),2,IF(P1603=1,VLOOKUP($C1603&amp;"|"&amp;$B1603&amp;"|"&amp;$D1603,Empresas!$C$6:$CC$92,$G1603+6+1,0),0))))</f>
        <v>1</v>
      </c>
      <c r="AH1603" s="147">
        <f>IF(AND($I1603="Si",Q1603=1),1,IF(AND($I1603="Fisico",Q1603=1),1,IF(AND(Q1603=1,$I1603="Electronico"),2,IF(Q1603=1,VLOOKUP($C1603&amp;"|"&amp;$B1603&amp;"|"&amp;$D1603,Empresas!$C$6:$CC$92,$G1603+6+1,0),0))))</f>
        <v>0</v>
      </c>
      <c r="AI1603" s="147">
        <f>IF(AND($I1603="Si",R1603=1),1,IF(AND($I1603="Fisico",R1603=1),1,IF(AND(R1603=1,$I1603="Electronico"),2,IF(R1603=1,VLOOKUP($C1603&amp;"|"&amp;$B1603&amp;"|"&amp;$D1603,Empresas!$C$6:$CC$92,$G1603+6+1,0),0))))</f>
        <v>0</v>
      </c>
      <c r="AJ1603" s="147">
        <f>IF(AND($I1603="Si",S1603=1),1,IF(AND($I1603="Fisico",S1603=1),1,IF(AND(S1603=1,$I1603="Electronico"),2,IF(S1603=1,VLOOKUP($C1603&amp;"|"&amp;$B1603&amp;"|"&amp;$D1603,Empresas!$C$6:$CC$92,$G1603+6+1,0),0))))</f>
        <v>0</v>
      </c>
      <c r="AK1603" s="147">
        <f>IF(AND($I1603="Si",T1603=1),1,IF(AND($I1603="Fisico",T1603=1),1,IF(AND(T1603=1,$I1603="Electronico"),2,IF(T1603=1,VLOOKUP($C1603&amp;"|"&amp;$B1603&amp;"|"&amp;$D1603,Empresas!$C$6:$CC$92,$G1603+6+1,0),0))))</f>
        <v>0</v>
      </c>
      <c r="AL1603" s="147">
        <f>IF(AND($I1603="Si",U1603=1),1,IF(AND($I1603="Fisico",U1603=1),1,IF(AND(U1603=1,$I1603="Electronico"),2,IF(U1603=1,VLOOKUP($C1603&amp;"|"&amp;$B1603&amp;"|"&amp;$D1603,Empresas!$C$6:$CC$92,$G1603+6+1,0),0))))</f>
        <v>0</v>
      </c>
      <c r="AM1603" s="149">
        <f t="shared" si="254"/>
        <v>7</v>
      </c>
      <c r="AN1603" s="149">
        <f t="shared" si="255"/>
        <v>8</v>
      </c>
      <c r="AO1603" s="152">
        <f t="shared" si="256"/>
        <v>0.875</v>
      </c>
    </row>
    <row r="1604" spans="1:41" x14ac:dyDescent="0.25">
      <c r="A1604" s="143" t="str">
        <f>VLOOKUP(D1604,Empresas!$D$7:$F$91,3,0)</f>
        <v>Omar</v>
      </c>
      <c r="B1604" s="144" t="str">
        <f>VLOOKUP(D1604,Empresas!$D$7:$G$91,4,0)</f>
        <v>Kheilly</v>
      </c>
      <c r="C1604" s="144" t="s">
        <v>544</v>
      </c>
      <c r="D1604" s="144" t="s">
        <v>282</v>
      </c>
      <c r="E1604" s="144" t="str">
        <f>VLOOKUP(D1604,Empresas!$D$7:$E$92,2,0)</f>
        <v>RSQ AGRO SAC</v>
      </c>
      <c r="F1604" s="144" t="s">
        <v>184</v>
      </c>
      <c r="G1604" s="145">
        <f>+G1603+1</f>
        <v>63</v>
      </c>
      <c r="H1604" s="145" t="str">
        <f>VLOOKUP(D1604,Empresas!$D$6:$L$92,7,0)</f>
        <v>Trimestral</v>
      </c>
      <c r="I1604" s="144" t="str">
        <f>VLOOKUP(VLOOKUP(D1604&amp;"|"&amp;B1604,Empresas!$I$7:$CB$92,G1604,0),Tablas!$A$13:$B$14,2,0)</f>
        <v>Si</v>
      </c>
      <c r="J1604" s="78">
        <v>1</v>
      </c>
      <c r="K1604" s="78">
        <v>1</v>
      </c>
      <c r="L1604" s="78">
        <v>1</v>
      </c>
      <c r="M1604" s="78">
        <v>1</v>
      </c>
      <c r="N1604" s="78">
        <v>1</v>
      </c>
      <c r="O1604" s="78">
        <v>1</v>
      </c>
      <c r="P1604" s="78">
        <v>1</v>
      </c>
      <c r="Q1604" s="78">
        <v>2</v>
      </c>
      <c r="R1604" s="78"/>
      <c r="S1604" s="78"/>
      <c r="T1604" s="78"/>
      <c r="U1604" s="78"/>
      <c r="V1604" s="78" t="str">
        <f>VLOOKUP(D1604,Empresas!$D$7:$CF$91,81,0)</f>
        <v>B</v>
      </c>
      <c r="W1604" s="78" t="str">
        <f>VLOOKUP(D1604,Empresas!$D$7:$M$91,10,0)</f>
        <v>Mype</v>
      </c>
      <c r="X1604" s="69" t="str">
        <f t="shared" ref="X1604:X1667" si="262">IF(OR(LEFT(F1604,5)="02.06",LEFT(F1604,5)="02.08",LEFT(F1604,5)="02.09",LEFT(F1604,5)="02.10",LEFT(F1604,5)="02.11",LEFT(F1604,5)="03.08",LEFT(F1604,5)="03.09",LEFT(F1604,5)="03.10"),"NO","SI")</f>
        <v>SI</v>
      </c>
      <c r="Y1604" s="153" t="str">
        <f t="shared" ref="Y1604:Y1667" si="263">IF(SUM(J1604:U1604)=0,"No aplica","Si aplica")</f>
        <v>Si aplica</v>
      </c>
      <c r="Z1604" s="147">
        <f>IF(Y1604="No aplica",0,IF(I1604="no",0,IF(I1604="No aplica",0,IF(I1604="Si",1,IF(I1604="Fisico",1,IF(I1604="Electronico",2,VLOOKUP(C1604&amp;"|"&amp;B1604&amp;"|"&amp;D1604,Empresas!$C$6:$CC$92,G1604+6+1,0)))))))</f>
        <v>1</v>
      </c>
      <c r="AA1604" s="147">
        <f>IF(AND($I1604="Si",J1604=1),1,IF(AND($I1604="Fisico",J1604=1),1,IF(AND(J1604=1,$I1604="Electronico"),2,IF(J1604=1,VLOOKUP($C1604&amp;"|"&amp;$B1604&amp;"|"&amp;$D1604,Empresas!$C$6:$CC$92,$G1604+6+1,0),0))))</f>
        <v>1</v>
      </c>
      <c r="AB1604" s="147">
        <f>IF(AND($I1604="Si",K1604=1),1,IF(AND($I1604="Fisico",K1604=1),1,IF(AND(K1604=1,$I1604="Electronico"),2,IF(K1604=1,VLOOKUP($C1604&amp;"|"&amp;$B1604&amp;"|"&amp;$D1604,Empresas!$C$6:$CC$92,$G1604+6+1,0),0))))</f>
        <v>1</v>
      </c>
      <c r="AC1604" s="147">
        <f>IF(AND($I1604="Si",L1604=1),1,IF(AND($I1604="Fisico",L1604=1),1,IF(AND(L1604=1,$I1604="Electronico"),2,IF(L1604=1,VLOOKUP($C1604&amp;"|"&amp;$B1604&amp;"|"&amp;$D1604,Empresas!$C$6:$CC$92,$G1604+6+1,0),0))))</f>
        <v>1</v>
      </c>
      <c r="AD1604" s="147">
        <f>IF(AND($I1604="Si",M1604=1),1,IF(AND($I1604="Fisico",M1604=1),1,IF(AND(M1604=1,$I1604="Electronico"),2,IF(M1604=1,VLOOKUP($C1604&amp;"|"&amp;$B1604&amp;"|"&amp;$D1604,Empresas!$C$6:$CC$92,$G1604+6+1,0),0))))</f>
        <v>1</v>
      </c>
      <c r="AE1604" s="147">
        <f>IF(AND($I1604="Si",N1604=1),1,IF(AND($I1604="Fisico",N1604=1),1,IF(AND(N1604=1,$I1604="Electronico"),2,IF(N1604=1,VLOOKUP($C1604&amp;"|"&amp;$B1604&amp;"|"&amp;$D1604,Empresas!$C$6:$CC$92,$G1604+6+1,0),0))))</f>
        <v>1</v>
      </c>
      <c r="AF1604" s="147">
        <f>IF(AND($I1604="Si",O1604=1),1,IF(AND($I1604="Fisico",O1604=1),1,IF(AND(O1604=1,$I1604="Electronico"),2,IF(O1604=1,VLOOKUP($C1604&amp;"|"&amp;$B1604&amp;"|"&amp;$D1604,Empresas!$C$6:$CC$92,$G1604+6+1,0),0))))</f>
        <v>1</v>
      </c>
      <c r="AG1604" s="147">
        <f>IF(AND($I1604="Si",P1604=1),1,IF(AND($I1604="Fisico",P1604=1),1,IF(AND(P1604=1,$I1604="Electronico"),2,IF(P1604=1,VLOOKUP($C1604&amp;"|"&amp;$B1604&amp;"|"&amp;$D1604,Empresas!$C$6:$CC$92,$G1604+6+1,0),0))))</f>
        <v>1</v>
      </c>
      <c r="AH1604" s="147">
        <f>IF(AND($I1604="Si",Q1604=1),1,IF(AND($I1604="Fisico",Q1604=1),1,IF(AND(Q1604=1,$I1604="Electronico"),2,IF(Q1604=1,VLOOKUP($C1604&amp;"|"&amp;$B1604&amp;"|"&amp;$D1604,Empresas!$C$6:$CC$92,$G1604+6+1,0),0))))</f>
        <v>0</v>
      </c>
      <c r="AI1604" s="147">
        <f>IF(AND($I1604="Si",R1604=1),1,IF(AND($I1604="Fisico",R1604=1),1,IF(AND(R1604=1,$I1604="Electronico"),2,IF(R1604=1,VLOOKUP($C1604&amp;"|"&amp;$B1604&amp;"|"&amp;$D1604,Empresas!$C$6:$CC$92,$G1604+6+1,0),0))))</f>
        <v>0</v>
      </c>
      <c r="AJ1604" s="147">
        <f>IF(AND($I1604="Si",S1604=1),1,IF(AND($I1604="Fisico",S1604=1),1,IF(AND(S1604=1,$I1604="Electronico"),2,IF(S1604=1,VLOOKUP($C1604&amp;"|"&amp;$B1604&amp;"|"&amp;$D1604,Empresas!$C$6:$CC$92,$G1604+6+1,0),0))))</f>
        <v>0</v>
      </c>
      <c r="AK1604" s="147">
        <f>IF(AND($I1604="Si",T1604=1),1,IF(AND($I1604="Fisico",T1604=1),1,IF(AND(T1604=1,$I1604="Electronico"),2,IF(T1604=1,VLOOKUP($C1604&amp;"|"&amp;$B1604&amp;"|"&amp;$D1604,Empresas!$C$6:$CC$92,$G1604+6+1,0),0))))</f>
        <v>0</v>
      </c>
      <c r="AL1604" s="147">
        <f>IF(AND($I1604="Si",U1604=1),1,IF(AND($I1604="Fisico",U1604=1),1,IF(AND(U1604=1,$I1604="Electronico"),2,IF(U1604=1,VLOOKUP($C1604&amp;"|"&amp;$B1604&amp;"|"&amp;$D1604,Empresas!$C$6:$CC$92,$G1604+6+1,0),0))))</f>
        <v>0</v>
      </c>
      <c r="AM1604" s="149">
        <f t="shared" ref="AM1604:AM1667" si="264">SUM(AA1604:AL1604)</f>
        <v>7</v>
      </c>
      <c r="AN1604" s="149">
        <f t="shared" ref="AN1604:AN1667" si="265">Z1604*RIGHT($AM$2,2)*1</f>
        <v>8</v>
      </c>
      <c r="AO1604" s="152">
        <f t="shared" ref="AO1604:AO1667" si="266">IFERROR(AM1604/AN1604,0)</f>
        <v>0.875</v>
      </c>
    </row>
    <row r="1605" spans="1:41" x14ac:dyDescent="0.25">
      <c r="A1605" s="143" t="str">
        <f>VLOOKUP(D1605,Empresas!$D$7:$F$91,3,0)</f>
        <v>Omar</v>
      </c>
      <c r="B1605" s="144" t="str">
        <f>VLOOKUP(D1605,Empresas!$D$7:$G$91,4,0)</f>
        <v>Kheilly</v>
      </c>
      <c r="C1605" s="144" t="s">
        <v>544</v>
      </c>
      <c r="D1605" s="144" t="s">
        <v>282</v>
      </c>
      <c r="E1605" s="144" t="str">
        <f>VLOOKUP(D1605,Empresas!$D$7:$E$92,2,0)</f>
        <v>RSQ AGRO SAC</v>
      </c>
      <c r="F1605" s="144" t="s">
        <v>185</v>
      </c>
      <c r="G1605" s="145">
        <f t="shared" ref="G1605:G1612" si="267">+G1604+1</f>
        <v>64</v>
      </c>
      <c r="H1605" s="145" t="str">
        <f>VLOOKUP(D1605,Empresas!$D$6:$L$92,7,0)</f>
        <v>Trimestral</v>
      </c>
      <c r="I1605" s="144" t="str">
        <f>VLOOKUP(VLOOKUP(D1605&amp;"|"&amp;B1605,Empresas!$I$7:$CB$92,G1605,0),Tablas!$A$13:$B$14,2,0)</f>
        <v>No</v>
      </c>
      <c r="J1605" s="78"/>
      <c r="K1605" s="78"/>
      <c r="L1605" s="78"/>
      <c r="M1605" s="78"/>
      <c r="N1605" s="78"/>
      <c r="O1605" s="78"/>
      <c r="P1605" s="78"/>
      <c r="Q1605" s="78"/>
      <c r="R1605" s="78"/>
      <c r="S1605" s="78"/>
      <c r="T1605" s="78"/>
      <c r="U1605" s="78"/>
      <c r="V1605" s="78" t="str">
        <f>VLOOKUP(D1605,Empresas!$D$7:$CF$91,81,0)</f>
        <v>B</v>
      </c>
      <c r="W1605" s="78" t="str">
        <f>VLOOKUP(D1605,Empresas!$D$7:$M$91,10,0)</f>
        <v>Mype</v>
      </c>
      <c r="X1605" s="69" t="str">
        <f t="shared" si="262"/>
        <v>SI</v>
      </c>
      <c r="Y1605" s="153" t="str">
        <f t="shared" si="263"/>
        <v>No aplica</v>
      </c>
      <c r="Z1605" s="147">
        <f>IF(Y1605="No aplica",0,IF(I1605="no",0,IF(I1605="No aplica",0,IF(I1605="Si",1,IF(I1605="Fisico",1,IF(I1605="Electronico",2,VLOOKUP(C1605&amp;"|"&amp;B1605&amp;"|"&amp;D1605,Empresas!$C$6:$CC$92,G1605+6+1,0)))))))</f>
        <v>0</v>
      </c>
      <c r="AA1605" s="147">
        <f>IF(AND($I1605="Si",J1605=1),1,IF(AND($I1605="Fisico",J1605=1),1,IF(AND(J1605=1,$I1605="Electronico"),2,IF(J1605=1,VLOOKUP($C1605&amp;"|"&amp;$B1605&amp;"|"&amp;$D1605,Empresas!$C$6:$CC$92,$G1605+6+1,0),0))))</f>
        <v>0</v>
      </c>
      <c r="AB1605" s="147">
        <f>IF(AND($I1605="Si",K1605=1),1,IF(AND($I1605="Fisico",K1605=1),1,IF(AND(K1605=1,$I1605="Electronico"),2,IF(K1605=1,VLOOKUP($C1605&amp;"|"&amp;$B1605&amp;"|"&amp;$D1605,Empresas!$C$6:$CC$92,$G1605+6+1,0),0))))</f>
        <v>0</v>
      </c>
      <c r="AC1605" s="147">
        <f>IF(AND($I1605="Si",L1605=1),1,IF(AND($I1605="Fisico",L1605=1),1,IF(AND(L1605=1,$I1605="Electronico"),2,IF(L1605=1,VLOOKUP($C1605&amp;"|"&amp;$B1605&amp;"|"&amp;$D1605,Empresas!$C$6:$CC$92,$G1605+6+1,0),0))))</f>
        <v>0</v>
      </c>
      <c r="AD1605" s="147">
        <f>IF(AND($I1605="Si",M1605=1),1,IF(AND($I1605="Fisico",M1605=1),1,IF(AND(M1605=1,$I1605="Electronico"),2,IF(M1605=1,VLOOKUP($C1605&amp;"|"&amp;$B1605&amp;"|"&amp;$D1605,Empresas!$C$6:$CC$92,$G1605+6+1,0),0))))</f>
        <v>0</v>
      </c>
      <c r="AE1605" s="147">
        <f>IF(AND($I1605="Si",N1605=1),1,IF(AND($I1605="Fisico",N1605=1),1,IF(AND(N1605=1,$I1605="Electronico"),2,IF(N1605=1,VLOOKUP($C1605&amp;"|"&amp;$B1605&amp;"|"&amp;$D1605,Empresas!$C$6:$CC$92,$G1605+6+1,0),0))))</f>
        <v>0</v>
      </c>
      <c r="AF1605" s="147">
        <f>IF(AND($I1605="Si",O1605=1),1,IF(AND($I1605="Fisico",O1605=1),1,IF(AND(O1605=1,$I1605="Electronico"),2,IF(O1605=1,VLOOKUP($C1605&amp;"|"&amp;$B1605&amp;"|"&amp;$D1605,Empresas!$C$6:$CC$92,$G1605+6+1,0),0))))</f>
        <v>0</v>
      </c>
      <c r="AG1605" s="147">
        <f>IF(AND($I1605="Si",P1605=1),1,IF(AND($I1605="Fisico",P1605=1),1,IF(AND(P1605=1,$I1605="Electronico"),2,IF(P1605=1,VLOOKUP($C1605&amp;"|"&amp;$B1605&amp;"|"&amp;$D1605,Empresas!$C$6:$CC$92,$G1605+6+1,0),0))))</f>
        <v>0</v>
      </c>
      <c r="AH1605" s="147">
        <f>IF(AND($I1605="Si",Q1605=1),1,IF(AND($I1605="Fisico",Q1605=1),1,IF(AND(Q1605=1,$I1605="Electronico"),2,IF(Q1605=1,VLOOKUP($C1605&amp;"|"&amp;$B1605&amp;"|"&amp;$D1605,Empresas!$C$6:$CC$92,$G1605+6+1,0),0))))</f>
        <v>0</v>
      </c>
      <c r="AI1605" s="147">
        <f>IF(AND($I1605="Si",R1605=1),1,IF(AND($I1605="Fisico",R1605=1),1,IF(AND(R1605=1,$I1605="Electronico"),2,IF(R1605=1,VLOOKUP($C1605&amp;"|"&amp;$B1605&amp;"|"&amp;$D1605,Empresas!$C$6:$CC$92,$G1605+6+1,0),0))))</f>
        <v>0</v>
      </c>
      <c r="AJ1605" s="147">
        <f>IF(AND($I1605="Si",S1605=1),1,IF(AND($I1605="Fisico",S1605=1),1,IF(AND(S1605=1,$I1605="Electronico"),2,IF(S1605=1,VLOOKUP($C1605&amp;"|"&amp;$B1605&amp;"|"&amp;$D1605,Empresas!$C$6:$CC$92,$G1605+6+1,0),0))))</f>
        <v>0</v>
      </c>
      <c r="AK1605" s="147">
        <f>IF(AND($I1605="Si",T1605=1),1,IF(AND($I1605="Fisico",T1605=1),1,IF(AND(T1605=1,$I1605="Electronico"),2,IF(T1605=1,VLOOKUP($C1605&amp;"|"&amp;$B1605&amp;"|"&amp;$D1605,Empresas!$C$6:$CC$92,$G1605+6+1,0),0))))</f>
        <v>0</v>
      </c>
      <c r="AL1605" s="147">
        <f>IF(AND($I1605="Si",U1605=1),1,IF(AND($I1605="Fisico",U1605=1),1,IF(AND(U1605=1,$I1605="Electronico"),2,IF(U1605=1,VLOOKUP($C1605&amp;"|"&amp;$B1605&amp;"|"&amp;$D1605,Empresas!$C$6:$CC$92,$G1605+6+1,0),0))))</f>
        <v>0</v>
      </c>
      <c r="AM1605" s="149">
        <f t="shared" si="264"/>
        <v>0</v>
      </c>
      <c r="AN1605" s="149">
        <f t="shared" si="265"/>
        <v>0</v>
      </c>
      <c r="AO1605" s="152">
        <f t="shared" si="266"/>
        <v>0</v>
      </c>
    </row>
    <row r="1606" spans="1:41" x14ac:dyDescent="0.25">
      <c r="A1606" s="143" t="str">
        <f>VLOOKUP(D1606,Empresas!$D$7:$F$91,3,0)</f>
        <v>Omar</v>
      </c>
      <c r="B1606" s="144" t="str">
        <f>VLOOKUP(D1606,Empresas!$D$7:$G$91,4,0)</f>
        <v>Kheilly</v>
      </c>
      <c r="C1606" s="144" t="s">
        <v>544</v>
      </c>
      <c r="D1606" s="144" t="s">
        <v>282</v>
      </c>
      <c r="E1606" s="144" t="str">
        <f>VLOOKUP(D1606,Empresas!$D$7:$E$92,2,0)</f>
        <v>RSQ AGRO SAC</v>
      </c>
      <c r="F1606" s="144" t="s">
        <v>186</v>
      </c>
      <c r="G1606" s="145">
        <f t="shared" si="267"/>
        <v>65</v>
      </c>
      <c r="H1606" s="145" t="str">
        <f>VLOOKUP(D1606,Empresas!$D$6:$L$92,7,0)</f>
        <v>Trimestral</v>
      </c>
      <c r="I1606" s="144" t="str">
        <f>VLOOKUP(VLOOKUP(D1606&amp;"|"&amp;B1606,Empresas!$I$7:$CB$92,G1606,0),Tablas!$A$13:$B$14,2,0)</f>
        <v>No</v>
      </c>
      <c r="J1606" s="78"/>
      <c r="K1606" s="78"/>
      <c r="L1606" s="78"/>
      <c r="M1606" s="78"/>
      <c r="N1606" s="78"/>
      <c r="O1606" s="78"/>
      <c r="P1606" s="78"/>
      <c r="Q1606" s="78"/>
      <c r="R1606" s="78"/>
      <c r="S1606" s="78"/>
      <c r="T1606" s="78"/>
      <c r="U1606" s="78"/>
      <c r="V1606" s="78" t="str">
        <f>VLOOKUP(D1606,Empresas!$D$7:$CF$91,81,0)</f>
        <v>B</v>
      </c>
      <c r="W1606" s="78" t="str">
        <f>VLOOKUP(D1606,Empresas!$D$7:$M$91,10,0)</f>
        <v>Mype</v>
      </c>
      <c r="X1606" s="69" t="str">
        <f t="shared" si="262"/>
        <v>SI</v>
      </c>
      <c r="Y1606" s="153" t="str">
        <f t="shared" si="263"/>
        <v>No aplica</v>
      </c>
      <c r="Z1606" s="147">
        <f>IF(Y1606="No aplica",0,IF(I1606="no",0,IF(I1606="No aplica",0,IF(I1606="Si",1,IF(I1606="Fisico",1,IF(I1606="Electronico",2,VLOOKUP(C1606&amp;"|"&amp;B1606&amp;"|"&amp;D1606,Empresas!$C$6:$CC$92,G1606+6+1,0)))))))</f>
        <v>0</v>
      </c>
      <c r="AA1606" s="147">
        <f>IF(AND($I1606="Si",J1606=1),1,IF(AND($I1606="Fisico",J1606=1),1,IF(AND(J1606=1,$I1606="Electronico"),2,IF(J1606=1,VLOOKUP($C1606&amp;"|"&amp;$B1606&amp;"|"&amp;$D1606,Empresas!$C$6:$CC$92,$G1606+6+1,0),0))))</f>
        <v>0</v>
      </c>
      <c r="AB1606" s="147">
        <f>IF(AND($I1606="Si",K1606=1),1,IF(AND($I1606="Fisico",K1606=1),1,IF(AND(K1606=1,$I1606="Electronico"),2,IF(K1606=1,VLOOKUP($C1606&amp;"|"&amp;$B1606&amp;"|"&amp;$D1606,Empresas!$C$6:$CC$92,$G1606+6+1,0),0))))</f>
        <v>0</v>
      </c>
      <c r="AC1606" s="147">
        <f>IF(AND($I1606="Si",L1606=1),1,IF(AND($I1606="Fisico",L1606=1),1,IF(AND(L1606=1,$I1606="Electronico"),2,IF(L1606=1,VLOOKUP($C1606&amp;"|"&amp;$B1606&amp;"|"&amp;$D1606,Empresas!$C$6:$CC$92,$G1606+6+1,0),0))))</f>
        <v>0</v>
      </c>
      <c r="AD1606" s="147">
        <f>IF(AND($I1606="Si",M1606=1),1,IF(AND($I1606="Fisico",M1606=1),1,IF(AND(M1606=1,$I1606="Electronico"),2,IF(M1606=1,VLOOKUP($C1606&amp;"|"&amp;$B1606&amp;"|"&amp;$D1606,Empresas!$C$6:$CC$92,$G1606+6+1,0),0))))</f>
        <v>0</v>
      </c>
      <c r="AE1606" s="147">
        <f>IF(AND($I1606="Si",N1606=1),1,IF(AND($I1606="Fisico",N1606=1),1,IF(AND(N1606=1,$I1606="Electronico"),2,IF(N1606=1,VLOOKUP($C1606&amp;"|"&amp;$B1606&amp;"|"&amp;$D1606,Empresas!$C$6:$CC$92,$G1606+6+1,0),0))))</f>
        <v>0</v>
      </c>
      <c r="AF1606" s="147">
        <f>IF(AND($I1606="Si",O1606=1),1,IF(AND($I1606="Fisico",O1606=1),1,IF(AND(O1606=1,$I1606="Electronico"),2,IF(O1606=1,VLOOKUP($C1606&amp;"|"&amp;$B1606&amp;"|"&amp;$D1606,Empresas!$C$6:$CC$92,$G1606+6+1,0),0))))</f>
        <v>0</v>
      </c>
      <c r="AG1606" s="147">
        <f>IF(AND($I1606="Si",P1606=1),1,IF(AND($I1606="Fisico",P1606=1),1,IF(AND(P1606=1,$I1606="Electronico"),2,IF(P1606=1,VLOOKUP($C1606&amp;"|"&amp;$B1606&amp;"|"&amp;$D1606,Empresas!$C$6:$CC$92,$G1606+6+1,0),0))))</f>
        <v>0</v>
      </c>
      <c r="AH1606" s="147">
        <f>IF(AND($I1606="Si",Q1606=1),1,IF(AND($I1606="Fisico",Q1606=1),1,IF(AND(Q1606=1,$I1606="Electronico"),2,IF(Q1606=1,VLOOKUP($C1606&amp;"|"&amp;$B1606&amp;"|"&amp;$D1606,Empresas!$C$6:$CC$92,$G1606+6+1,0),0))))</f>
        <v>0</v>
      </c>
      <c r="AI1606" s="147">
        <f>IF(AND($I1606="Si",R1606=1),1,IF(AND($I1606="Fisico",R1606=1),1,IF(AND(R1606=1,$I1606="Electronico"),2,IF(R1606=1,VLOOKUP($C1606&amp;"|"&amp;$B1606&amp;"|"&amp;$D1606,Empresas!$C$6:$CC$92,$G1606+6+1,0),0))))</f>
        <v>0</v>
      </c>
      <c r="AJ1606" s="147">
        <f>IF(AND($I1606="Si",S1606=1),1,IF(AND($I1606="Fisico",S1606=1),1,IF(AND(S1606=1,$I1606="Electronico"),2,IF(S1606=1,VLOOKUP($C1606&amp;"|"&amp;$B1606&amp;"|"&amp;$D1606,Empresas!$C$6:$CC$92,$G1606+6+1,0),0))))</f>
        <v>0</v>
      </c>
      <c r="AK1606" s="147">
        <f>IF(AND($I1606="Si",T1606=1),1,IF(AND($I1606="Fisico",T1606=1),1,IF(AND(T1606=1,$I1606="Electronico"),2,IF(T1606=1,VLOOKUP($C1606&amp;"|"&amp;$B1606&amp;"|"&amp;$D1606,Empresas!$C$6:$CC$92,$G1606+6+1,0),0))))</f>
        <v>0</v>
      </c>
      <c r="AL1606" s="147">
        <f>IF(AND($I1606="Si",U1606=1),1,IF(AND($I1606="Fisico",U1606=1),1,IF(AND(U1606=1,$I1606="Electronico"),2,IF(U1606=1,VLOOKUP($C1606&amp;"|"&amp;$B1606&amp;"|"&amp;$D1606,Empresas!$C$6:$CC$92,$G1606+6+1,0),0))))</f>
        <v>0</v>
      </c>
      <c r="AM1606" s="149">
        <f t="shared" si="264"/>
        <v>0</v>
      </c>
      <c r="AN1606" s="149">
        <f t="shared" si="265"/>
        <v>0</v>
      </c>
      <c r="AO1606" s="152">
        <f t="shared" si="266"/>
        <v>0</v>
      </c>
    </row>
    <row r="1607" spans="1:41" x14ac:dyDescent="0.25">
      <c r="A1607" s="143" t="str">
        <f>VLOOKUP(D1607,Empresas!$D$7:$F$91,3,0)</f>
        <v>Omar</v>
      </c>
      <c r="B1607" s="144" t="str">
        <f>VLOOKUP(D1607,Empresas!$D$7:$G$91,4,0)</f>
        <v>Kheilly</v>
      </c>
      <c r="C1607" s="144" t="s">
        <v>544</v>
      </c>
      <c r="D1607" s="144" t="s">
        <v>282</v>
      </c>
      <c r="E1607" s="144" t="str">
        <f>VLOOKUP(D1607,Empresas!$D$7:$E$92,2,0)</f>
        <v>RSQ AGRO SAC</v>
      </c>
      <c r="F1607" s="144" t="s">
        <v>187</v>
      </c>
      <c r="G1607" s="145">
        <f t="shared" si="267"/>
        <v>66</v>
      </c>
      <c r="H1607" s="145" t="str">
        <f>VLOOKUP(D1607,Empresas!$D$6:$L$92,7,0)</f>
        <v>Trimestral</v>
      </c>
      <c r="I1607" s="144" t="str">
        <f>VLOOKUP(VLOOKUP(D1607&amp;"|"&amp;B1607,Empresas!$I$7:$CB$92,G1607,0),Tablas!$A$13:$B$14,2,0)</f>
        <v>Si</v>
      </c>
      <c r="J1607" s="78">
        <v>1</v>
      </c>
      <c r="K1607" s="78">
        <v>1</v>
      </c>
      <c r="L1607" s="78">
        <v>1</v>
      </c>
      <c r="M1607" s="78">
        <v>1</v>
      </c>
      <c r="N1607" s="78">
        <v>1</v>
      </c>
      <c r="O1607" s="78">
        <v>1</v>
      </c>
      <c r="P1607" s="78">
        <v>1</v>
      </c>
      <c r="Q1607" s="78">
        <v>1</v>
      </c>
      <c r="R1607" s="78"/>
      <c r="S1607" s="78"/>
      <c r="T1607" s="78"/>
      <c r="U1607" s="78"/>
      <c r="V1607" s="78" t="str">
        <f>VLOOKUP(D1607,Empresas!$D$7:$CF$91,81,0)</f>
        <v>B</v>
      </c>
      <c r="W1607" s="78" t="str">
        <f>VLOOKUP(D1607,Empresas!$D$7:$M$91,10,0)</f>
        <v>Mype</v>
      </c>
      <c r="X1607" s="69" t="str">
        <f t="shared" si="262"/>
        <v>SI</v>
      </c>
      <c r="Y1607" s="153" t="str">
        <f t="shared" si="263"/>
        <v>Si aplica</v>
      </c>
      <c r="Z1607" s="147">
        <f>IF(Y1607="No aplica",0,IF(I1607="no",0,IF(I1607="No aplica",0,IF(I1607="Si",1,IF(I1607="Fisico",1,IF(I1607="Electronico",2,VLOOKUP(C1607&amp;"|"&amp;B1607&amp;"|"&amp;D1607,Empresas!$C$6:$CC$92,G1607+6+1,0)))))))</f>
        <v>1</v>
      </c>
      <c r="AA1607" s="147">
        <f>IF(AND($I1607="Si",J1607=1),1,IF(AND($I1607="Fisico",J1607=1),1,IF(AND(J1607=1,$I1607="Electronico"),2,IF(J1607=1,VLOOKUP($C1607&amp;"|"&amp;$B1607&amp;"|"&amp;$D1607,Empresas!$C$6:$CC$92,$G1607+6+1,0),0))))</f>
        <v>1</v>
      </c>
      <c r="AB1607" s="147">
        <f>IF(AND($I1607="Si",K1607=1),1,IF(AND($I1607="Fisico",K1607=1),1,IF(AND(K1607=1,$I1607="Electronico"),2,IF(K1607=1,VLOOKUP($C1607&amp;"|"&amp;$B1607&amp;"|"&amp;$D1607,Empresas!$C$6:$CC$92,$G1607+6+1,0),0))))</f>
        <v>1</v>
      </c>
      <c r="AC1607" s="147">
        <f>IF(AND($I1607="Si",L1607=1),1,IF(AND($I1607="Fisico",L1607=1),1,IF(AND(L1607=1,$I1607="Electronico"),2,IF(L1607=1,VLOOKUP($C1607&amp;"|"&amp;$B1607&amp;"|"&amp;$D1607,Empresas!$C$6:$CC$92,$G1607+6+1,0),0))))</f>
        <v>1</v>
      </c>
      <c r="AD1607" s="147">
        <f>IF(AND($I1607="Si",M1607=1),1,IF(AND($I1607="Fisico",M1607=1),1,IF(AND(M1607=1,$I1607="Electronico"),2,IF(M1607=1,VLOOKUP($C1607&amp;"|"&amp;$B1607&amp;"|"&amp;$D1607,Empresas!$C$6:$CC$92,$G1607+6+1,0),0))))</f>
        <v>1</v>
      </c>
      <c r="AE1607" s="147">
        <f>IF(AND($I1607="Si",N1607=1),1,IF(AND($I1607="Fisico",N1607=1),1,IF(AND(N1607=1,$I1607="Electronico"),2,IF(N1607=1,VLOOKUP($C1607&amp;"|"&amp;$B1607&amp;"|"&amp;$D1607,Empresas!$C$6:$CC$92,$G1607+6+1,0),0))))</f>
        <v>1</v>
      </c>
      <c r="AF1607" s="147">
        <f>IF(AND($I1607="Si",O1607=1),1,IF(AND($I1607="Fisico",O1607=1),1,IF(AND(O1607=1,$I1607="Electronico"),2,IF(O1607=1,VLOOKUP($C1607&amp;"|"&amp;$B1607&amp;"|"&amp;$D1607,Empresas!$C$6:$CC$92,$G1607+6+1,0),0))))</f>
        <v>1</v>
      </c>
      <c r="AG1607" s="147">
        <f>IF(AND($I1607="Si",P1607=1),1,IF(AND($I1607="Fisico",P1607=1),1,IF(AND(P1607=1,$I1607="Electronico"),2,IF(P1607=1,VLOOKUP($C1607&amp;"|"&amp;$B1607&amp;"|"&amp;$D1607,Empresas!$C$6:$CC$92,$G1607+6+1,0),0))))</f>
        <v>1</v>
      </c>
      <c r="AH1607" s="147">
        <f>IF(AND($I1607="Si",Q1607=1),1,IF(AND($I1607="Fisico",Q1607=1),1,IF(AND(Q1607=1,$I1607="Electronico"),2,IF(Q1607=1,VLOOKUP($C1607&amp;"|"&amp;$B1607&amp;"|"&amp;$D1607,Empresas!$C$6:$CC$92,$G1607+6+1,0),0))))</f>
        <v>1</v>
      </c>
      <c r="AI1607" s="147">
        <f>IF(AND($I1607="Si",R1607=1),1,IF(AND($I1607="Fisico",R1607=1),1,IF(AND(R1607=1,$I1607="Electronico"),2,IF(R1607=1,VLOOKUP($C1607&amp;"|"&amp;$B1607&amp;"|"&amp;$D1607,Empresas!$C$6:$CC$92,$G1607+6+1,0),0))))</f>
        <v>0</v>
      </c>
      <c r="AJ1607" s="147">
        <f>IF(AND($I1607="Si",S1607=1),1,IF(AND($I1607="Fisico",S1607=1),1,IF(AND(S1607=1,$I1607="Electronico"),2,IF(S1607=1,VLOOKUP($C1607&amp;"|"&amp;$B1607&amp;"|"&amp;$D1607,Empresas!$C$6:$CC$92,$G1607+6+1,0),0))))</f>
        <v>0</v>
      </c>
      <c r="AK1607" s="147">
        <f>IF(AND($I1607="Si",T1607=1),1,IF(AND($I1607="Fisico",T1607=1),1,IF(AND(T1607=1,$I1607="Electronico"),2,IF(T1607=1,VLOOKUP($C1607&amp;"|"&amp;$B1607&amp;"|"&amp;$D1607,Empresas!$C$6:$CC$92,$G1607+6+1,0),0))))</f>
        <v>0</v>
      </c>
      <c r="AL1607" s="147">
        <f>IF(AND($I1607="Si",U1607=1),1,IF(AND($I1607="Fisico",U1607=1),1,IF(AND(U1607=1,$I1607="Electronico"),2,IF(U1607=1,VLOOKUP($C1607&amp;"|"&amp;$B1607&amp;"|"&amp;$D1607,Empresas!$C$6:$CC$92,$G1607+6+1,0),0))))</f>
        <v>0</v>
      </c>
      <c r="AM1607" s="149">
        <f t="shared" si="264"/>
        <v>8</v>
      </c>
      <c r="AN1607" s="149">
        <f t="shared" si="265"/>
        <v>8</v>
      </c>
      <c r="AO1607" s="152">
        <f t="shared" si="266"/>
        <v>1</v>
      </c>
    </row>
    <row r="1608" spans="1:41" x14ac:dyDescent="0.25">
      <c r="A1608" s="143" t="str">
        <f>VLOOKUP(D1608,Empresas!$D$7:$F$91,3,0)</f>
        <v>Omar</v>
      </c>
      <c r="B1608" s="144" t="str">
        <f>VLOOKUP(D1608,Empresas!$D$7:$G$91,4,0)</f>
        <v>Kheilly</v>
      </c>
      <c r="C1608" s="144" t="s">
        <v>544</v>
      </c>
      <c r="D1608" s="144" t="s">
        <v>282</v>
      </c>
      <c r="E1608" s="144" t="str">
        <f>VLOOKUP(D1608,Empresas!$D$7:$E$92,2,0)</f>
        <v>RSQ AGRO SAC</v>
      </c>
      <c r="F1608" s="144" t="s">
        <v>188</v>
      </c>
      <c r="G1608" s="145">
        <f t="shared" si="267"/>
        <v>67</v>
      </c>
      <c r="H1608" s="145" t="str">
        <f>VLOOKUP(D1608,Empresas!$D$6:$L$92,7,0)</f>
        <v>Trimestral</v>
      </c>
      <c r="I1608" s="144" t="str">
        <f>VLOOKUP(VLOOKUP(D1608&amp;"|"&amp;B1608,Empresas!$I$7:$CB$92,G1608,0),Tablas!$A$13:$B$14,2,0)</f>
        <v>No</v>
      </c>
      <c r="J1608" s="78"/>
      <c r="K1608" s="78"/>
      <c r="L1608" s="78"/>
      <c r="M1608" s="78"/>
      <c r="N1608" s="78"/>
      <c r="O1608" s="78"/>
      <c r="P1608" s="78"/>
      <c r="Q1608" s="78"/>
      <c r="R1608" s="78"/>
      <c r="S1608" s="78"/>
      <c r="T1608" s="78"/>
      <c r="U1608" s="78"/>
      <c r="V1608" s="78" t="str">
        <f>VLOOKUP(D1608,Empresas!$D$7:$CF$91,81,0)</f>
        <v>B</v>
      </c>
      <c r="W1608" s="78" t="str">
        <f>VLOOKUP(D1608,Empresas!$D$7:$M$91,10,0)</f>
        <v>Mype</v>
      </c>
      <c r="X1608" s="69" t="str">
        <f t="shared" si="262"/>
        <v>SI</v>
      </c>
      <c r="Y1608" s="153" t="str">
        <f t="shared" si="263"/>
        <v>No aplica</v>
      </c>
      <c r="Z1608" s="147">
        <f>IF(Y1608="No aplica",0,IF(I1608="no",0,IF(I1608="No aplica",0,IF(I1608="Si",1,IF(I1608="Fisico",1,IF(I1608="Electronico",2,VLOOKUP(C1608&amp;"|"&amp;B1608&amp;"|"&amp;D1608,Empresas!$C$6:$CC$92,G1608+6+1,0)))))))</f>
        <v>0</v>
      </c>
      <c r="AA1608" s="147">
        <f>IF(AND($I1608="Si",J1608=1),1,IF(AND($I1608="Fisico",J1608=1),1,IF(AND(J1608=1,$I1608="Electronico"),2,IF(J1608=1,VLOOKUP($C1608&amp;"|"&amp;$B1608&amp;"|"&amp;$D1608,Empresas!$C$6:$CC$92,$G1608+6+1,0),0))))</f>
        <v>0</v>
      </c>
      <c r="AB1608" s="147">
        <f>IF(AND($I1608="Si",K1608=1),1,IF(AND($I1608="Fisico",K1608=1),1,IF(AND(K1608=1,$I1608="Electronico"),2,IF(K1608=1,VLOOKUP($C1608&amp;"|"&amp;$B1608&amp;"|"&amp;$D1608,Empresas!$C$6:$CC$92,$G1608+6+1,0),0))))</f>
        <v>0</v>
      </c>
      <c r="AC1608" s="147">
        <f>IF(AND($I1608="Si",L1608=1),1,IF(AND($I1608="Fisico",L1608=1),1,IF(AND(L1608=1,$I1608="Electronico"),2,IF(L1608=1,VLOOKUP($C1608&amp;"|"&amp;$B1608&amp;"|"&amp;$D1608,Empresas!$C$6:$CC$92,$G1608+6+1,0),0))))</f>
        <v>0</v>
      </c>
      <c r="AD1608" s="147">
        <f>IF(AND($I1608="Si",M1608=1),1,IF(AND($I1608="Fisico",M1608=1),1,IF(AND(M1608=1,$I1608="Electronico"),2,IF(M1608=1,VLOOKUP($C1608&amp;"|"&amp;$B1608&amp;"|"&amp;$D1608,Empresas!$C$6:$CC$92,$G1608+6+1,0),0))))</f>
        <v>0</v>
      </c>
      <c r="AE1608" s="147">
        <f>IF(AND($I1608="Si",N1608=1),1,IF(AND($I1608="Fisico",N1608=1),1,IF(AND(N1608=1,$I1608="Electronico"),2,IF(N1608=1,VLOOKUP($C1608&amp;"|"&amp;$B1608&amp;"|"&amp;$D1608,Empresas!$C$6:$CC$92,$G1608+6+1,0),0))))</f>
        <v>0</v>
      </c>
      <c r="AF1608" s="147">
        <f>IF(AND($I1608="Si",O1608=1),1,IF(AND($I1608="Fisico",O1608=1),1,IF(AND(O1608=1,$I1608="Electronico"),2,IF(O1608=1,VLOOKUP($C1608&amp;"|"&amp;$B1608&amp;"|"&amp;$D1608,Empresas!$C$6:$CC$92,$G1608+6+1,0),0))))</f>
        <v>0</v>
      </c>
      <c r="AG1608" s="147">
        <f>IF(AND($I1608="Si",P1608=1),1,IF(AND($I1608="Fisico",P1608=1),1,IF(AND(P1608=1,$I1608="Electronico"),2,IF(P1608=1,VLOOKUP($C1608&amp;"|"&amp;$B1608&amp;"|"&amp;$D1608,Empresas!$C$6:$CC$92,$G1608+6+1,0),0))))</f>
        <v>0</v>
      </c>
      <c r="AH1608" s="147">
        <f>IF(AND($I1608="Si",Q1608=1),1,IF(AND($I1608="Fisico",Q1608=1),1,IF(AND(Q1608=1,$I1608="Electronico"),2,IF(Q1608=1,VLOOKUP($C1608&amp;"|"&amp;$B1608&amp;"|"&amp;$D1608,Empresas!$C$6:$CC$92,$G1608+6+1,0),0))))</f>
        <v>0</v>
      </c>
      <c r="AI1608" s="147">
        <f>IF(AND($I1608="Si",R1608=1),1,IF(AND($I1608="Fisico",R1608=1),1,IF(AND(R1608=1,$I1608="Electronico"),2,IF(R1608=1,VLOOKUP($C1608&amp;"|"&amp;$B1608&amp;"|"&amp;$D1608,Empresas!$C$6:$CC$92,$G1608+6+1,0),0))))</f>
        <v>0</v>
      </c>
      <c r="AJ1608" s="147">
        <f>IF(AND($I1608="Si",S1608=1),1,IF(AND($I1608="Fisico",S1608=1),1,IF(AND(S1608=1,$I1608="Electronico"),2,IF(S1608=1,VLOOKUP($C1608&amp;"|"&amp;$B1608&amp;"|"&amp;$D1608,Empresas!$C$6:$CC$92,$G1608+6+1,0),0))))</f>
        <v>0</v>
      </c>
      <c r="AK1608" s="147">
        <f>IF(AND($I1608="Si",T1608=1),1,IF(AND($I1608="Fisico",T1608=1),1,IF(AND(T1608=1,$I1608="Electronico"),2,IF(T1608=1,VLOOKUP($C1608&amp;"|"&amp;$B1608&amp;"|"&amp;$D1608,Empresas!$C$6:$CC$92,$G1608+6+1,0),0))))</f>
        <v>0</v>
      </c>
      <c r="AL1608" s="147">
        <f>IF(AND($I1608="Si",U1608=1),1,IF(AND($I1608="Fisico",U1608=1),1,IF(AND(U1608=1,$I1608="Electronico"),2,IF(U1608=1,VLOOKUP($C1608&amp;"|"&amp;$B1608&amp;"|"&amp;$D1608,Empresas!$C$6:$CC$92,$G1608+6+1,0),0))))</f>
        <v>0</v>
      </c>
      <c r="AM1608" s="149">
        <f t="shared" si="264"/>
        <v>0</v>
      </c>
      <c r="AN1608" s="149">
        <f t="shared" si="265"/>
        <v>0</v>
      </c>
      <c r="AO1608" s="152">
        <f t="shared" si="266"/>
        <v>0</v>
      </c>
    </row>
    <row r="1609" spans="1:41" x14ac:dyDescent="0.25">
      <c r="A1609" s="143" t="str">
        <f>VLOOKUP(D1609,Empresas!$D$7:$F$91,3,0)</f>
        <v>Omar</v>
      </c>
      <c r="B1609" s="144" t="str">
        <f>VLOOKUP(D1609,Empresas!$D$7:$G$91,4,0)</f>
        <v>Kheilly</v>
      </c>
      <c r="C1609" s="144" t="s">
        <v>544</v>
      </c>
      <c r="D1609" s="144" t="s">
        <v>282</v>
      </c>
      <c r="E1609" s="144" t="str">
        <f>VLOOKUP(D1609,Empresas!$D$7:$E$92,2,0)</f>
        <v>RSQ AGRO SAC</v>
      </c>
      <c r="F1609" s="144" t="s">
        <v>189</v>
      </c>
      <c r="G1609" s="145">
        <f t="shared" si="267"/>
        <v>68</v>
      </c>
      <c r="H1609" s="145" t="str">
        <f>VLOOKUP(D1609,Empresas!$D$6:$L$92,7,0)</f>
        <v>Trimestral</v>
      </c>
      <c r="I1609" s="144" t="str">
        <f>VLOOKUP(VLOOKUP(D1609&amp;"|"&amp;B1609,Empresas!$I$7:$CB$92,G1609,0),Tablas!$A$13:$B$14,2,0)</f>
        <v>No</v>
      </c>
      <c r="J1609" s="78"/>
      <c r="K1609" s="78"/>
      <c r="L1609" s="78"/>
      <c r="M1609" s="78"/>
      <c r="N1609" s="78"/>
      <c r="O1609" s="78"/>
      <c r="P1609" s="78"/>
      <c r="Q1609" s="78"/>
      <c r="R1609" s="78"/>
      <c r="S1609" s="78"/>
      <c r="T1609" s="78"/>
      <c r="U1609" s="78"/>
      <c r="V1609" s="78" t="str">
        <f>VLOOKUP(D1609,Empresas!$D$7:$CF$91,81,0)</f>
        <v>B</v>
      </c>
      <c r="W1609" s="78" t="str">
        <f>VLOOKUP(D1609,Empresas!$D$7:$M$91,10,0)</f>
        <v>Mype</v>
      </c>
      <c r="X1609" s="69" t="str">
        <f t="shared" si="262"/>
        <v>SI</v>
      </c>
      <c r="Y1609" s="153" t="str">
        <f t="shared" si="263"/>
        <v>No aplica</v>
      </c>
      <c r="Z1609" s="147">
        <f>IF(Y1609="No aplica",0,IF(I1609="no",0,IF(I1609="No aplica",0,IF(I1609="Si",1,IF(I1609="Fisico",1,IF(I1609="Electronico",2,VLOOKUP(C1609&amp;"|"&amp;B1609&amp;"|"&amp;D1609,Empresas!$C$6:$CC$92,G1609+6+1,0)))))))</f>
        <v>0</v>
      </c>
      <c r="AA1609" s="147">
        <f>IF(AND($I1609="Si",J1609=1),1,IF(AND($I1609="Fisico",J1609=1),1,IF(AND(J1609=1,$I1609="Electronico"),2,IF(J1609=1,VLOOKUP($C1609&amp;"|"&amp;$B1609&amp;"|"&amp;$D1609,Empresas!$C$6:$CC$92,$G1609+6+1,0),0))))</f>
        <v>0</v>
      </c>
      <c r="AB1609" s="147">
        <f>IF(AND($I1609="Si",K1609=1),1,IF(AND($I1609="Fisico",K1609=1),1,IF(AND(K1609=1,$I1609="Electronico"),2,IF(K1609=1,VLOOKUP($C1609&amp;"|"&amp;$B1609&amp;"|"&amp;$D1609,Empresas!$C$6:$CC$92,$G1609+6+1,0),0))))</f>
        <v>0</v>
      </c>
      <c r="AC1609" s="147">
        <f>IF(AND($I1609="Si",L1609=1),1,IF(AND($I1609="Fisico",L1609=1),1,IF(AND(L1609=1,$I1609="Electronico"),2,IF(L1609=1,VLOOKUP($C1609&amp;"|"&amp;$B1609&amp;"|"&amp;$D1609,Empresas!$C$6:$CC$92,$G1609+6+1,0),0))))</f>
        <v>0</v>
      </c>
      <c r="AD1609" s="147">
        <f>IF(AND($I1609="Si",M1609=1),1,IF(AND($I1609="Fisico",M1609=1),1,IF(AND(M1609=1,$I1609="Electronico"),2,IF(M1609=1,VLOOKUP($C1609&amp;"|"&amp;$B1609&amp;"|"&amp;$D1609,Empresas!$C$6:$CC$92,$G1609+6+1,0),0))))</f>
        <v>0</v>
      </c>
      <c r="AE1609" s="147">
        <f>IF(AND($I1609="Si",N1609=1),1,IF(AND($I1609="Fisico",N1609=1),1,IF(AND(N1609=1,$I1609="Electronico"),2,IF(N1609=1,VLOOKUP($C1609&amp;"|"&amp;$B1609&amp;"|"&amp;$D1609,Empresas!$C$6:$CC$92,$G1609+6+1,0),0))))</f>
        <v>0</v>
      </c>
      <c r="AF1609" s="147">
        <f>IF(AND($I1609="Si",O1609=1),1,IF(AND($I1609="Fisico",O1609=1),1,IF(AND(O1609=1,$I1609="Electronico"),2,IF(O1609=1,VLOOKUP($C1609&amp;"|"&amp;$B1609&amp;"|"&amp;$D1609,Empresas!$C$6:$CC$92,$G1609+6+1,0),0))))</f>
        <v>0</v>
      </c>
      <c r="AG1609" s="147">
        <f>IF(AND($I1609="Si",P1609=1),1,IF(AND($I1609="Fisico",P1609=1),1,IF(AND(P1609=1,$I1609="Electronico"),2,IF(P1609=1,VLOOKUP($C1609&amp;"|"&amp;$B1609&amp;"|"&amp;$D1609,Empresas!$C$6:$CC$92,$G1609+6+1,0),0))))</f>
        <v>0</v>
      </c>
      <c r="AH1609" s="147">
        <f>IF(AND($I1609="Si",Q1609=1),1,IF(AND($I1609="Fisico",Q1609=1),1,IF(AND(Q1609=1,$I1609="Electronico"),2,IF(Q1609=1,VLOOKUP($C1609&amp;"|"&amp;$B1609&amp;"|"&amp;$D1609,Empresas!$C$6:$CC$92,$G1609+6+1,0),0))))</f>
        <v>0</v>
      </c>
      <c r="AI1609" s="147">
        <f>IF(AND($I1609="Si",R1609=1),1,IF(AND($I1609="Fisico",R1609=1),1,IF(AND(R1609=1,$I1609="Electronico"),2,IF(R1609=1,VLOOKUP($C1609&amp;"|"&amp;$B1609&amp;"|"&amp;$D1609,Empresas!$C$6:$CC$92,$G1609+6+1,0),0))))</f>
        <v>0</v>
      </c>
      <c r="AJ1609" s="147">
        <f>IF(AND($I1609="Si",S1609=1),1,IF(AND($I1609="Fisico",S1609=1),1,IF(AND(S1609=1,$I1609="Electronico"),2,IF(S1609=1,VLOOKUP($C1609&amp;"|"&amp;$B1609&amp;"|"&amp;$D1609,Empresas!$C$6:$CC$92,$G1609+6+1,0),0))))</f>
        <v>0</v>
      </c>
      <c r="AK1609" s="147">
        <f>IF(AND($I1609="Si",T1609=1),1,IF(AND($I1609="Fisico",T1609=1),1,IF(AND(T1609=1,$I1609="Electronico"),2,IF(T1609=1,VLOOKUP($C1609&amp;"|"&amp;$B1609&amp;"|"&amp;$D1609,Empresas!$C$6:$CC$92,$G1609+6+1,0),0))))</f>
        <v>0</v>
      </c>
      <c r="AL1609" s="147">
        <f>IF(AND($I1609="Si",U1609=1),1,IF(AND($I1609="Fisico",U1609=1),1,IF(AND(U1609=1,$I1609="Electronico"),2,IF(U1609=1,VLOOKUP($C1609&amp;"|"&amp;$B1609&amp;"|"&amp;$D1609,Empresas!$C$6:$CC$92,$G1609+6+1,0),0))))</f>
        <v>0</v>
      </c>
      <c r="AM1609" s="149">
        <f t="shared" si="264"/>
        <v>0</v>
      </c>
      <c r="AN1609" s="149">
        <f t="shared" si="265"/>
        <v>0</v>
      </c>
      <c r="AO1609" s="152">
        <f t="shared" si="266"/>
        <v>0</v>
      </c>
    </row>
    <row r="1610" spans="1:41" x14ac:dyDescent="0.25">
      <c r="A1610" s="143" t="str">
        <f>VLOOKUP(D1610,Empresas!$D$7:$F$91,3,0)</f>
        <v>Omar</v>
      </c>
      <c r="B1610" s="144" t="str">
        <f>VLOOKUP(D1610,Empresas!$D$7:$G$91,4,0)</f>
        <v>Kheilly</v>
      </c>
      <c r="C1610" s="144" t="s">
        <v>544</v>
      </c>
      <c r="D1610" s="144" t="s">
        <v>282</v>
      </c>
      <c r="E1610" s="144" t="str">
        <f>VLOOKUP(D1610,Empresas!$D$7:$E$92,2,0)</f>
        <v>RSQ AGRO SAC</v>
      </c>
      <c r="F1610" s="144" t="s">
        <v>190</v>
      </c>
      <c r="G1610" s="145">
        <f t="shared" si="267"/>
        <v>69</v>
      </c>
      <c r="H1610" s="145" t="str">
        <f>VLOOKUP(D1610,Empresas!$D$6:$L$92,7,0)</f>
        <v>Trimestral</v>
      </c>
      <c r="I1610" s="144" t="str">
        <f>VLOOKUP(VLOOKUP(D1610&amp;"|"&amp;B1610,Empresas!$I$7:$CB$92,G1610,0),Tablas!$A$13:$B$14,2,0)</f>
        <v>No</v>
      </c>
      <c r="J1610" s="78"/>
      <c r="K1610" s="78"/>
      <c r="L1610" s="78"/>
      <c r="M1610" s="78"/>
      <c r="N1610" s="78"/>
      <c r="O1610" s="78"/>
      <c r="P1610" s="78"/>
      <c r="Q1610" s="78"/>
      <c r="R1610" s="78"/>
      <c r="S1610" s="78"/>
      <c r="T1610" s="78"/>
      <c r="U1610" s="78"/>
      <c r="V1610" s="78" t="str">
        <f>VLOOKUP(D1610,Empresas!$D$7:$CF$91,81,0)</f>
        <v>B</v>
      </c>
      <c r="W1610" s="78" t="str">
        <f>VLOOKUP(D1610,Empresas!$D$7:$M$91,10,0)</f>
        <v>Mype</v>
      </c>
      <c r="X1610" s="69" t="str">
        <f t="shared" si="262"/>
        <v>NO</v>
      </c>
      <c r="Y1610" s="153" t="str">
        <f t="shared" si="263"/>
        <v>No aplica</v>
      </c>
      <c r="Z1610" s="147">
        <f>IF(Y1610="No aplica",0,IF(I1610="no",0,IF(I1610="No aplica",0,IF(I1610="Si",1,IF(I1610="Fisico",1,IF(I1610="Electronico",2,VLOOKUP(C1610&amp;"|"&amp;B1610&amp;"|"&amp;D1610,Empresas!$C$6:$CC$92,G1610+6+1,0)))))))</f>
        <v>0</v>
      </c>
      <c r="AA1610" s="147">
        <f>IF(AND($I1610="Si",J1610=1),1,IF(AND($I1610="Fisico",J1610=1),1,IF(AND(J1610=1,$I1610="Electronico"),2,IF(J1610=1,VLOOKUP($C1610&amp;"|"&amp;$B1610&amp;"|"&amp;$D1610,Empresas!$C$6:$CC$92,$G1610+6+1,0),0))))</f>
        <v>0</v>
      </c>
      <c r="AB1610" s="147">
        <f>IF(AND($I1610="Si",K1610=1),1,IF(AND($I1610="Fisico",K1610=1),1,IF(AND(K1610=1,$I1610="Electronico"),2,IF(K1610=1,VLOOKUP($C1610&amp;"|"&amp;$B1610&amp;"|"&amp;$D1610,Empresas!$C$6:$CC$92,$G1610+6+1,0),0))))</f>
        <v>0</v>
      </c>
      <c r="AC1610" s="147">
        <f>IF(AND($I1610="Si",L1610=1),1,IF(AND($I1610="Fisico",L1610=1),1,IF(AND(L1610=1,$I1610="Electronico"),2,IF(L1610=1,VLOOKUP($C1610&amp;"|"&amp;$B1610&amp;"|"&amp;$D1610,Empresas!$C$6:$CC$92,$G1610+6+1,0),0))))</f>
        <v>0</v>
      </c>
      <c r="AD1610" s="147">
        <f>IF(AND($I1610="Si",M1610=1),1,IF(AND($I1610="Fisico",M1610=1),1,IF(AND(M1610=1,$I1610="Electronico"),2,IF(M1610=1,VLOOKUP($C1610&amp;"|"&amp;$B1610&amp;"|"&amp;$D1610,Empresas!$C$6:$CC$92,$G1610+6+1,0),0))))</f>
        <v>0</v>
      </c>
      <c r="AE1610" s="147">
        <f>IF(AND($I1610="Si",N1610=1),1,IF(AND($I1610="Fisico",N1610=1),1,IF(AND(N1610=1,$I1610="Electronico"),2,IF(N1610=1,VLOOKUP($C1610&amp;"|"&amp;$B1610&amp;"|"&amp;$D1610,Empresas!$C$6:$CC$92,$G1610+6+1,0),0))))</f>
        <v>0</v>
      </c>
      <c r="AF1610" s="147">
        <f>IF(AND($I1610="Si",O1610=1),1,IF(AND($I1610="Fisico",O1610=1),1,IF(AND(O1610=1,$I1610="Electronico"),2,IF(O1610=1,VLOOKUP($C1610&amp;"|"&amp;$B1610&amp;"|"&amp;$D1610,Empresas!$C$6:$CC$92,$G1610+6+1,0),0))))</f>
        <v>0</v>
      </c>
      <c r="AG1610" s="147">
        <f>IF(AND($I1610="Si",P1610=1),1,IF(AND($I1610="Fisico",P1610=1),1,IF(AND(P1610=1,$I1610="Electronico"),2,IF(P1610=1,VLOOKUP($C1610&amp;"|"&amp;$B1610&amp;"|"&amp;$D1610,Empresas!$C$6:$CC$92,$G1610+6+1,0),0))))</f>
        <v>0</v>
      </c>
      <c r="AH1610" s="147">
        <f>IF(AND($I1610="Si",Q1610=1),1,IF(AND($I1610="Fisico",Q1610=1),1,IF(AND(Q1610=1,$I1610="Electronico"),2,IF(Q1610=1,VLOOKUP($C1610&amp;"|"&amp;$B1610&amp;"|"&amp;$D1610,Empresas!$C$6:$CC$92,$G1610+6+1,0),0))))</f>
        <v>0</v>
      </c>
      <c r="AI1610" s="147">
        <f>IF(AND($I1610="Si",R1610=1),1,IF(AND($I1610="Fisico",R1610=1),1,IF(AND(R1610=1,$I1610="Electronico"),2,IF(R1610=1,VLOOKUP($C1610&amp;"|"&amp;$B1610&amp;"|"&amp;$D1610,Empresas!$C$6:$CC$92,$G1610+6+1,0),0))))</f>
        <v>0</v>
      </c>
      <c r="AJ1610" s="147">
        <f>IF(AND($I1610="Si",S1610=1),1,IF(AND($I1610="Fisico",S1610=1),1,IF(AND(S1610=1,$I1610="Electronico"),2,IF(S1610=1,VLOOKUP($C1610&amp;"|"&amp;$B1610&amp;"|"&amp;$D1610,Empresas!$C$6:$CC$92,$G1610+6+1,0),0))))</f>
        <v>0</v>
      </c>
      <c r="AK1610" s="147">
        <f>IF(AND($I1610="Si",T1610=1),1,IF(AND($I1610="Fisico",T1610=1),1,IF(AND(T1610=1,$I1610="Electronico"),2,IF(T1610=1,VLOOKUP($C1610&amp;"|"&amp;$B1610&amp;"|"&amp;$D1610,Empresas!$C$6:$CC$92,$G1610+6+1,0),0))))</f>
        <v>0</v>
      </c>
      <c r="AL1610" s="147">
        <f>IF(AND($I1610="Si",U1610=1),1,IF(AND($I1610="Fisico",U1610=1),1,IF(AND(U1610=1,$I1610="Electronico"),2,IF(U1610=1,VLOOKUP($C1610&amp;"|"&amp;$B1610&amp;"|"&amp;$D1610,Empresas!$C$6:$CC$92,$G1610+6+1,0),0))))</f>
        <v>0</v>
      </c>
      <c r="AM1610" s="149">
        <f t="shared" si="264"/>
        <v>0</v>
      </c>
      <c r="AN1610" s="149">
        <f t="shared" si="265"/>
        <v>0</v>
      </c>
      <c r="AO1610" s="152">
        <f t="shared" si="266"/>
        <v>0</v>
      </c>
    </row>
    <row r="1611" spans="1:41" x14ac:dyDescent="0.25">
      <c r="A1611" s="143" t="str">
        <f>VLOOKUP(D1611,Empresas!$D$7:$F$91,3,0)</f>
        <v>Omar</v>
      </c>
      <c r="B1611" s="144" t="str">
        <f>VLOOKUP(D1611,Empresas!$D$7:$G$91,4,0)</f>
        <v>Kheilly</v>
      </c>
      <c r="C1611" s="144" t="s">
        <v>544</v>
      </c>
      <c r="D1611" s="144" t="s">
        <v>282</v>
      </c>
      <c r="E1611" s="144" t="str">
        <f>VLOOKUP(D1611,Empresas!$D$7:$E$92,2,0)</f>
        <v>RSQ AGRO SAC</v>
      </c>
      <c r="F1611" s="146" t="s">
        <v>191</v>
      </c>
      <c r="G1611" s="145">
        <f t="shared" si="267"/>
        <v>70</v>
      </c>
      <c r="H1611" s="145" t="str">
        <f>VLOOKUP(D1611,Empresas!$D$6:$L$92,7,0)</f>
        <v>Trimestral</v>
      </c>
      <c r="I1611" s="144" t="str">
        <f>VLOOKUP(VLOOKUP(D1611&amp;"|"&amp;B1611,Empresas!$I$7:$CB$92,G1611,0),Tablas!$A$13:$B$14,2,0)</f>
        <v>No</v>
      </c>
      <c r="J1611" s="78"/>
      <c r="K1611" s="78"/>
      <c r="L1611" s="78"/>
      <c r="M1611" s="78"/>
      <c r="N1611" s="78"/>
      <c r="O1611" s="78"/>
      <c r="P1611" s="78"/>
      <c r="Q1611" s="78"/>
      <c r="R1611" s="78"/>
      <c r="S1611" s="78"/>
      <c r="T1611" s="78"/>
      <c r="U1611" s="78"/>
      <c r="V1611" s="78" t="str">
        <f>VLOOKUP(D1611,Empresas!$D$7:$CF$91,81,0)</f>
        <v>B</v>
      </c>
      <c r="W1611" s="78" t="str">
        <f>VLOOKUP(D1611,Empresas!$D$7:$M$91,10,0)</f>
        <v>Mype</v>
      </c>
      <c r="X1611" s="69" t="str">
        <f t="shared" si="262"/>
        <v>NO</v>
      </c>
      <c r="Y1611" s="153" t="str">
        <f t="shared" si="263"/>
        <v>No aplica</v>
      </c>
      <c r="Z1611" s="147">
        <f>IF(Y1611="No aplica",0,IF(I1611="no",0,IF(I1611="No aplica",0,IF(I1611="Si",1,IF(I1611="Fisico",1,IF(I1611="Electronico",2,VLOOKUP(C1611&amp;"|"&amp;B1611&amp;"|"&amp;D1611,Empresas!$C$6:$CC$92,G1611+6+1,0)))))))</f>
        <v>0</v>
      </c>
      <c r="AA1611" s="147">
        <f>IF(AND($I1611="Si",J1611=1),1,IF(AND($I1611="Fisico",J1611=1),1,IF(AND(J1611=1,$I1611="Electronico"),2,IF(J1611=1,VLOOKUP($C1611&amp;"|"&amp;$B1611&amp;"|"&amp;$D1611,Empresas!$C$6:$CC$92,$G1611+6+1,0),0))))</f>
        <v>0</v>
      </c>
      <c r="AB1611" s="147">
        <f>IF(AND($I1611="Si",K1611=1),1,IF(AND($I1611="Fisico",K1611=1),1,IF(AND(K1611=1,$I1611="Electronico"),2,IF(K1611=1,VLOOKUP($C1611&amp;"|"&amp;$B1611&amp;"|"&amp;$D1611,Empresas!$C$6:$CC$92,$G1611+6+1,0),0))))</f>
        <v>0</v>
      </c>
      <c r="AC1611" s="147">
        <f>IF(AND($I1611="Si",L1611=1),1,IF(AND($I1611="Fisico",L1611=1),1,IF(AND(L1611=1,$I1611="Electronico"),2,IF(L1611=1,VLOOKUP($C1611&amp;"|"&amp;$B1611&amp;"|"&amp;$D1611,Empresas!$C$6:$CC$92,$G1611+6+1,0),0))))</f>
        <v>0</v>
      </c>
      <c r="AD1611" s="147">
        <f>IF(AND($I1611="Si",M1611=1),1,IF(AND($I1611="Fisico",M1611=1),1,IF(AND(M1611=1,$I1611="Electronico"),2,IF(M1611=1,VLOOKUP($C1611&amp;"|"&amp;$B1611&amp;"|"&amp;$D1611,Empresas!$C$6:$CC$92,$G1611+6+1,0),0))))</f>
        <v>0</v>
      </c>
      <c r="AE1611" s="147">
        <f>IF(AND($I1611="Si",N1611=1),1,IF(AND($I1611="Fisico",N1611=1),1,IF(AND(N1611=1,$I1611="Electronico"),2,IF(N1611=1,VLOOKUP($C1611&amp;"|"&amp;$B1611&amp;"|"&amp;$D1611,Empresas!$C$6:$CC$92,$G1611+6+1,0),0))))</f>
        <v>0</v>
      </c>
      <c r="AF1611" s="147">
        <f>IF(AND($I1611="Si",O1611=1),1,IF(AND($I1611="Fisico",O1611=1),1,IF(AND(O1611=1,$I1611="Electronico"),2,IF(O1611=1,VLOOKUP($C1611&amp;"|"&amp;$B1611&amp;"|"&amp;$D1611,Empresas!$C$6:$CC$92,$G1611+6+1,0),0))))</f>
        <v>0</v>
      </c>
      <c r="AG1611" s="147">
        <f>IF(AND($I1611="Si",P1611=1),1,IF(AND($I1611="Fisico",P1611=1),1,IF(AND(P1611=1,$I1611="Electronico"),2,IF(P1611=1,VLOOKUP($C1611&amp;"|"&amp;$B1611&amp;"|"&amp;$D1611,Empresas!$C$6:$CC$92,$G1611+6+1,0),0))))</f>
        <v>0</v>
      </c>
      <c r="AH1611" s="147">
        <f>IF(AND($I1611="Si",Q1611=1),1,IF(AND($I1611="Fisico",Q1611=1),1,IF(AND(Q1611=1,$I1611="Electronico"),2,IF(Q1611=1,VLOOKUP($C1611&amp;"|"&amp;$B1611&amp;"|"&amp;$D1611,Empresas!$C$6:$CC$92,$G1611+6+1,0),0))))</f>
        <v>0</v>
      </c>
      <c r="AI1611" s="147">
        <f>IF(AND($I1611="Si",R1611=1),1,IF(AND($I1611="Fisico",R1611=1),1,IF(AND(R1611=1,$I1611="Electronico"),2,IF(R1611=1,VLOOKUP($C1611&amp;"|"&amp;$B1611&amp;"|"&amp;$D1611,Empresas!$C$6:$CC$92,$G1611+6+1,0),0))))</f>
        <v>0</v>
      </c>
      <c r="AJ1611" s="147">
        <f>IF(AND($I1611="Si",S1611=1),1,IF(AND($I1611="Fisico",S1611=1),1,IF(AND(S1611=1,$I1611="Electronico"),2,IF(S1611=1,VLOOKUP($C1611&amp;"|"&amp;$B1611&amp;"|"&amp;$D1611,Empresas!$C$6:$CC$92,$G1611+6+1,0),0))))</f>
        <v>0</v>
      </c>
      <c r="AK1611" s="147">
        <f>IF(AND($I1611="Si",T1611=1),1,IF(AND($I1611="Fisico",T1611=1),1,IF(AND(T1611=1,$I1611="Electronico"),2,IF(T1611=1,VLOOKUP($C1611&amp;"|"&amp;$B1611&amp;"|"&amp;$D1611,Empresas!$C$6:$CC$92,$G1611+6+1,0),0))))</f>
        <v>0</v>
      </c>
      <c r="AL1611" s="147">
        <f>IF(AND($I1611="Si",U1611=1),1,IF(AND($I1611="Fisico",U1611=1),1,IF(AND(U1611=1,$I1611="Electronico"),2,IF(U1611=1,VLOOKUP($C1611&amp;"|"&amp;$B1611&amp;"|"&amp;$D1611,Empresas!$C$6:$CC$92,$G1611+6+1,0),0))))</f>
        <v>0</v>
      </c>
      <c r="AM1611" s="149">
        <f t="shared" si="264"/>
        <v>0</v>
      </c>
      <c r="AN1611" s="149">
        <f t="shared" si="265"/>
        <v>0</v>
      </c>
      <c r="AO1611" s="152">
        <f t="shared" si="266"/>
        <v>0</v>
      </c>
    </row>
    <row r="1612" spans="1:41" x14ac:dyDescent="0.25">
      <c r="A1612" s="143" t="str">
        <f>VLOOKUP(D1612,Empresas!$D$7:$F$91,3,0)</f>
        <v>Omar</v>
      </c>
      <c r="B1612" s="144" t="str">
        <f>VLOOKUP(D1612,Empresas!$D$7:$G$91,4,0)</f>
        <v>Kheilly</v>
      </c>
      <c r="C1612" s="144" t="s">
        <v>544</v>
      </c>
      <c r="D1612" s="144" t="s">
        <v>282</v>
      </c>
      <c r="E1612" s="144" t="str">
        <f>VLOOKUP(D1612,Empresas!$D$7:$E$92,2,0)</f>
        <v>RSQ AGRO SAC</v>
      </c>
      <c r="F1612" s="144" t="s">
        <v>192</v>
      </c>
      <c r="G1612" s="145">
        <f t="shared" si="267"/>
        <v>71</v>
      </c>
      <c r="H1612" s="145" t="str">
        <f>VLOOKUP(D1612,Empresas!$D$6:$L$92,7,0)</f>
        <v>Trimestral</v>
      </c>
      <c r="I1612" s="144" t="str">
        <f>VLOOKUP(VLOOKUP(D1612&amp;"|"&amp;B1612,Empresas!$I$7:$CB$92,G1612,0),Tablas!$A$13:$B$14,2,0)</f>
        <v>No</v>
      </c>
      <c r="J1612" s="78"/>
      <c r="K1612" s="78"/>
      <c r="L1612" s="78"/>
      <c r="M1612" s="78"/>
      <c r="N1612" s="78"/>
      <c r="O1612" s="78"/>
      <c r="P1612" s="78"/>
      <c r="Q1612" s="78"/>
      <c r="R1612" s="78"/>
      <c r="S1612" s="78"/>
      <c r="T1612" s="78"/>
      <c r="U1612" s="78"/>
      <c r="V1612" s="78" t="str">
        <f>VLOOKUP(D1612,Empresas!$D$7:$CF$91,81,0)</f>
        <v>B</v>
      </c>
      <c r="W1612" s="78" t="str">
        <f>VLOOKUP(D1612,Empresas!$D$7:$M$91,10,0)</f>
        <v>Mype</v>
      </c>
      <c r="X1612" s="69" t="str">
        <f t="shared" si="262"/>
        <v>NO</v>
      </c>
      <c r="Y1612" s="153" t="str">
        <f t="shared" si="263"/>
        <v>No aplica</v>
      </c>
      <c r="Z1612" s="147">
        <f>IF(Y1612="No aplica",0,IF(I1612="no",0,IF(I1612="No aplica",0,IF(I1612="Si",1,IF(I1612="Fisico",1,IF(I1612="Electronico",2,VLOOKUP(C1612&amp;"|"&amp;B1612&amp;"|"&amp;D1612,Empresas!$C$6:$CC$92,G1612+6+1,0)))))))</f>
        <v>0</v>
      </c>
      <c r="AA1612" s="147">
        <f>IF(AND($I1612="Si",J1612=1),1,IF(AND($I1612="Fisico",J1612=1),1,IF(AND(J1612=1,$I1612="Electronico"),2,IF(J1612=1,VLOOKUP($C1612&amp;"|"&amp;$B1612&amp;"|"&amp;$D1612,Empresas!$C$6:$CC$92,$G1612+6+1,0),0))))</f>
        <v>0</v>
      </c>
      <c r="AB1612" s="147">
        <f>IF(AND($I1612="Si",K1612=1),1,IF(AND($I1612="Fisico",K1612=1),1,IF(AND(K1612=1,$I1612="Electronico"),2,IF(K1612=1,VLOOKUP($C1612&amp;"|"&amp;$B1612&amp;"|"&amp;$D1612,Empresas!$C$6:$CC$92,$G1612+6+1,0),0))))</f>
        <v>0</v>
      </c>
      <c r="AC1612" s="147">
        <f>IF(AND($I1612="Si",L1612=1),1,IF(AND($I1612="Fisico",L1612=1),1,IF(AND(L1612=1,$I1612="Electronico"),2,IF(L1612=1,VLOOKUP($C1612&amp;"|"&amp;$B1612&amp;"|"&amp;$D1612,Empresas!$C$6:$CC$92,$G1612+6+1,0),0))))</f>
        <v>0</v>
      </c>
      <c r="AD1612" s="147">
        <f>IF(AND($I1612="Si",M1612=1),1,IF(AND($I1612="Fisico",M1612=1),1,IF(AND(M1612=1,$I1612="Electronico"),2,IF(M1612=1,VLOOKUP($C1612&amp;"|"&amp;$B1612&amp;"|"&amp;$D1612,Empresas!$C$6:$CC$92,$G1612+6+1,0),0))))</f>
        <v>0</v>
      </c>
      <c r="AE1612" s="147">
        <f>IF(AND($I1612="Si",N1612=1),1,IF(AND($I1612="Fisico",N1612=1),1,IF(AND(N1612=1,$I1612="Electronico"),2,IF(N1612=1,VLOOKUP($C1612&amp;"|"&amp;$B1612&amp;"|"&amp;$D1612,Empresas!$C$6:$CC$92,$G1612+6+1,0),0))))</f>
        <v>0</v>
      </c>
      <c r="AF1612" s="147">
        <f>IF(AND($I1612="Si",O1612=1),1,IF(AND($I1612="Fisico",O1612=1),1,IF(AND(O1612=1,$I1612="Electronico"),2,IF(O1612=1,VLOOKUP($C1612&amp;"|"&amp;$B1612&amp;"|"&amp;$D1612,Empresas!$C$6:$CC$92,$G1612+6+1,0),0))))</f>
        <v>0</v>
      </c>
      <c r="AG1612" s="147">
        <f>IF(AND($I1612="Si",P1612=1),1,IF(AND($I1612="Fisico",P1612=1),1,IF(AND(P1612=1,$I1612="Electronico"),2,IF(P1612=1,VLOOKUP($C1612&amp;"|"&amp;$B1612&amp;"|"&amp;$D1612,Empresas!$C$6:$CC$92,$G1612+6+1,0),0))))</f>
        <v>0</v>
      </c>
      <c r="AH1612" s="147">
        <f>IF(AND($I1612="Si",Q1612=1),1,IF(AND($I1612="Fisico",Q1612=1),1,IF(AND(Q1612=1,$I1612="Electronico"),2,IF(Q1612=1,VLOOKUP($C1612&amp;"|"&amp;$B1612&amp;"|"&amp;$D1612,Empresas!$C$6:$CC$92,$G1612+6+1,0),0))))</f>
        <v>0</v>
      </c>
      <c r="AI1612" s="147">
        <f>IF(AND($I1612="Si",R1612=1),1,IF(AND($I1612="Fisico",R1612=1),1,IF(AND(R1612=1,$I1612="Electronico"),2,IF(R1612=1,VLOOKUP($C1612&amp;"|"&amp;$B1612&amp;"|"&amp;$D1612,Empresas!$C$6:$CC$92,$G1612+6+1,0),0))))</f>
        <v>0</v>
      </c>
      <c r="AJ1612" s="147">
        <f>IF(AND($I1612="Si",S1612=1),1,IF(AND($I1612="Fisico",S1612=1),1,IF(AND(S1612=1,$I1612="Electronico"),2,IF(S1612=1,VLOOKUP($C1612&amp;"|"&amp;$B1612&amp;"|"&amp;$D1612,Empresas!$C$6:$CC$92,$G1612+6+1,0),0))))</f>
        <v>0</v>
      </c>
      <c r="AK1612" s="147">
        <f>IF(AND($I1612="Si",T1612=1),1,IF(AND($I1612="Fisico",T1612=1),1,IF(AND(T1612=1,$I1612="Electronico"),2,IF(T1612=1,VLOOKUP($C1612&amp;"|"&amp;$B1612&amp;"|"&amp;$D1612,Empresas!$C$6:$CC$92,$G1612+6+1,0),0))))</f>
        <v>0</v>
      </c>
      <c r="AL1612" s="147">
        <f>IF(AND($I1612="Si",U1612=1),1,IF(AND($I1612="Fisico",U1612=1),1,IF(AND(U1612=1,$I1612="Electronico"),2,IF(U1612=1,VLOOKUP($C1612&amp;"|"&amp;$B1612&amp;"|"&amp;$D1612,Empresas!$C$6:$CC$92,$G1612+6+1,0),0))))</f>
        <v>0</v>
      </c>
      <c r="AM1612" s="149">
        <f t="shared" si="264"/>
        <v>0</v>
      </c>
      <c r="AN1612" s="149">
        <f t="shared" si="265"/>
        <v>0</v>
      </c>
      <c r="AO1612" s="152">
        <f t="shared" si="266"/>
        <v>0</v>
      </c>
    </row>
    <row r="1613" spans="1:41" x14ac:dyDescent="0.25">
      <c r="A1613" s="137" t="str">
        <f>VLOOKUP(D1613,Empresas!$D$7:$F$91,3,0)</f>
        <v>Yulisa</v>
      </c>
      <c r="B1613" s="138" t="str">
        <f>VLOOKUP(D1613,Empresas!$D$7:$G$91,4,0)</f>
        <v>Lorenzo</v>
      </c>
      <c r="C1613" s="138" t="s">
        <v>544</v>
      </c>
      <c r="D1613" s="138" t="s">
        <v>284</v>
      </c>
      <c r="E1613" s="138" t="str">
        <f>VLOOKUP(D1613,Empresas!$D$7:$E$92,2,0)</f>
        <v>CORPORACION GERONIMO S.A.C</v>
      </c>
      <c r="F1613" s="138" t="s">
        <v>158</v>
      </c>
      <c r="G1613" s="139">
        <f>+Empresas!$O$2</f>
        <v>7</v>
      </c>
      <c r="H1613" s="139" t="str">
        <f>VLOOKUP(D1613,Empresas!$D$6:$L$92,7,0)</f>
        <v>Mensual</v>
      </c>
      <c r="I1613" s="138" t="str">
        <f>VLOOKUP(VLOOKUP(D1613&amp;"|"&amp;B1613,Empresas!$I$7:$CB$92,G1613,0),Tablas!$A$3:$B$5,2,0)</f>
        <v>Solo analisis</v>
      </c>
      <c r="J1613" s="78">
        <v>1</v>
      </c>
      <c r="K1613" s="78">
        <v>1</v>
      </c>
      <c r="L1613" s="78">
        <v>1</v>
      </c>
      <c r="M1613" s="78">
        <v>1</v>
      </c>
      <c r="N1613" s="78">
        <v>1</v>
      </c>
      <c r="O1613" s="78">
        <v>1</v>
      </c>
      <c r="P1613" s="78">
        <v>1</v>
      </c>
      <c r="Q1613" s="78">
        <v>1</v>
      </c>
      <c r="R1613" s="78"/>
      <c r="S1613" s="78"/>
      <c r="T1613" s="78"/>
      <c r="U1613" s="78"/>
      <c r="V1613" s="78" t="str">
        <f>VLOOKUP(D1613,Empresas!$D$7:$CF$91,81,0)</f>
        <v>A</v>
      </c>
      <c r="W1613" s="78" t="str">
        <f>VLOOKUP(D1613,Empresas!$D$7:$M$91,10,0)</f>
        <v>General</v>
      </c>
      <c r="X1613" s="69" t="str">
        <f t="shared" si="262"/>
        <v>SI</v>
      </c>
      <c r="Y1613" s="153" t="str">
        <f t="shared" si="263"/>
        <v>Si aplica</v>
      </c>
      <c r="Z1613" s="147">
        <f>IF(Y1613="No aplica",0,IF(I1613="no",0,IF(I1613="No aplica",0,IF(I1613="Si",1,IF(I1613="Fisico",1,IF(I1613="Electronico",2,VLOOKUP(C1613&amp;"|"&amp;B1613&amp;"|"&amp;D1613,Empresas!$C$6:$CC$92,G1613+6+1,0)))))))</f>
        <v>1</v>
      </c>
      <c r="AA1613" s="147">
        <f>IF(AND($I1613="Si",J1613=1),1,IF(AND($I1613="Fisico",J1613=1),1,IF(AND(J1613=1,$I1613="Electronico"),2,IF(J1613=1,VLOOKUP($C1613&amp;"|"&amp;$B1613&amp;"|"&amp;$D1613,Empresas!$C$6:$CC$92,$G1613+6+1,0),0))))</f>
        <v>1</v>
      </c>
      <c r="AB1613" s="147">
        <f>IF(AND($I1613="Si",K1613=1),1,IF(AND($I1613="Fisico",K1613=1),1,IF(AND(K1613=1,$I1613="Electronico"),2,IF(K1613=1,VLOOKUP($C1613&amp;"|"&amp;$B1613&amp;"|"&amp;$D1613,Empresas!$C$6:$CC$92,$G1613+6+1,0),0))))</f>
        <v>1</v>
      </c>
      <c r="AC1613" s="147">
        <f>IF(AND($I1613="Si",L1613=1),1,IF(AND($I1613="Fisico",L1613=1),1,IF(AND(L1613=1,$I1613="Electronico"),2,IF(L1613=1,VLOOKUP($C1613&amp;"|"&amp;$B1613&amp;"|"&amp;$D1613,Empresas!$C$6:$CC$92,$G1613+6+1,0),0))))</f>
        <v>1</v>
      </c>
      <c r="AD1613" s="147">
        <f>IF(AND($I1613="Si",M1613=1),1,IF(AND($I1613="Fisico",M1613=1),1,IF(AND(M1613=1,$I1613="Electronico"),2,IF(M1613=1,VLOOKUP($C1613&amp;"|"&amp;$B1613&amp;"|"&amp;$D1613,Empresas!$C$6:$CC$92,$G1613+6+1,0),0))))</f>
        <v>1</v>
      </c>
      <c r="AE1613" s="147">
        <f>IF(AND($I1613="Si",N1613=1),1,IF(AND($I1613="Fisico",N1613=1),1,IF(AND(N1613=1,$I1613="Electronico"),2,IF(N1613=1,VLOOKUP($C1613&amp;"|"&amp;$B1613&amp;"|"&amp;$D1613,Empresas!$C$6:$CC$92,$G1613+6+1,0),0))))</f>
        <v>1</v>
      </c>
      <c r="AF1613" s="147">
        <f>IF(AND($I1613="Si",O1613=1),1,IF(AND($I1613="Fisico",O1613=1),1,IF(AND(O1613=1,$I1613="Electronico"),2,IF(O1613=1,VLOOKUP($C1613&amp;"|"&amp;$B1613&amp;"|"&amp;$D1613,Empresas!$C$6:$CC$92,$G1613+6+1,0),0))))</f>
        <v>1</v>
      </c>
      <c r="AG1613" s="147">
        <f>IF(AND($I1613="Si",P1613=1),1,IF(AND($I1613="Fisico",P1613=1),1,IF(AND(P1613=1,$I1613="Electronico"),2,IF(P1613=1,VLOOKUP($C1613&amp;"|"&amp;$B1613&amp;"|"&amp;$D1613,Empresas!$C$6:$CC$92,$G1613+6+1,0),0))))</f>
        <v>1</v>
      </c>
      <c r="AH1613" s="147">
        <f>IF(AND($I1613="Si",Q1613=1),1,IF(AND($I1613="Fisico",Q1613=1),1,IF(AND(Q1613=1,$I1613="Electronico"),2,IF(Q1613=1,VLOOKUP($C1613&amp;"|"&amp;$B1613&amp;"|"&amp;$D1613,Empresas!$C$6:$CC$92,$G1613+6+1,0),0))))</f>
        <v>1</v>
      </c>
      <c r="AI1613" s="147">
        <f>IF(AND($I1613="Si",R1613=1),1,IF(AND($I1613="Fisico",R1613=1),1,IF(AND(R1613=1,$I1613="Electronico"),2,IF(R1613=1,VLOOKUP($C1613&amp;"|"&amp;$B1613&amp;"|"&amp;$D1613,Empresas!$C$6:$CC$92,$G1613+6+1,0),0))))</f>
        <v>0</v>
      </c>
      <c r="AJ1613" s="147">
        <f>IF(AND($I1613="Si",S1613=1),1,IF(AND($I1613="Fisico",S1613=1),1,IF(AND(S1613=1,$I1613="Electronico"),2,IF(S1613=1,VLOOKUP($C1613&amp;"|"&amp;$B1613&amp;"|"&amp;$D1613,Empresas!$C$6:$CC$92,$G1613+6+1,0),0))))</f>
        <v>0</v>
      </c>
      <c r="AK1613" s="147">
        <f>IF(AND($I1613="Si",T1613=1),1,IF(AND($I1613="Fisico",T1613=1),1,IF(AND(T1613=1,$I1613="Electronico"),2,IF(T1613=1,VLOOKUP($C1613&amp;"|"&amp;$B1613&amp;"|"&amp;$D1613,Empresas!$C$6:$CC$92,$G1613+6+1,0),0))))</f>
        <v>0</v>
      </c>
      <c r="AL1613" s="147">
        <f>IF(AND($I1613="Si",U1613=1),1,IF(AND($I1613="Fisico",U1613=1),1,IF(AND(U1613=1,$I1613="Electronico"),2,IF(U1613=1,VLOOKUP($C1613&amp;"|"&amp;$B1613&amp;"|"&amp;$D1613,Empresas!$C$6:$CC$92,$G1613+6+1,0),0))))</f>
        <v>0</v>
      </c>
      <c r="AM1613" s="149">
        <f t="shared" si="264"/>
        <v>8</v>
      </c>
      <c r="AN1613" s="149">
        <f t="shared" si="265"/>
        <v>8</v>
      </c>
      <c r="AO1613" s="152">
        <f t="shared" si="266"/>
        <v>1</v>
      </c>
    </row>
    <row r="1614" spans="1:41" x14ac:dyDescent="0.25">
      <c r="A1614" s="137" t="str">
        <f>VLOOKUP(D1614,Empresas!$D$7:$F$91,3,0)</f>
        <v>Yulisa</v>
      </c>
      <c r="B1614" s="138" t="str">
        <f>VLOOKUP(D1614,Empresas!$D$7:$G$91,4,0)</f>
        <v>Lorenzo</v>
      </c>
      <c r="C1614" s="138" t="s">
        <v>544</v>
      </c>
      <c r="D1614" s="138" t="s">
        <v>284</v>
      </c>
      <c r="E1614" s="138" t="str">
        <f>VLOOKUP(D1614,Empresas!$D$7:$E$92,2,0)</f>
        <v>CORPORACION GERONIMO S.A.C</v>
      </c>
      <c r="F1614" s="138" t="s">
        <v>159</v>
      </c>
      <c r="G1614" s="139">
        <f>+G1613+3</f>
        <v>10</v>
      </c>
      <c r="H1614" s="139" t="str">
        <f>VLOOKUP(D1614,Empresas!$D$6:$L$92,7,0)</f>
        <v>Mensual</v>
      </c>
      <c r="I1614" s="138" t="str">
        <f>VLOOKUP(VLOOKUP(D1614&amp;"|"&amp;B1614,Empresas!$I$7:$CB$92,G1614,0),Tablas!$A$3:$B$5,2,0)</f>
        <v>Solo analisis</v>
      </c>
      <c r="J1614" s="78">
        <v>1</v>
      </c>
      <c r="K1614" s="78">
        <v>1</v>
      </c>
      <c r="L1614" s="78">
        <v>1</v>
      </c>
      <c r="M1614" s="78">
        <v>1</v>
      </c>
      <c r="N1614" s="78">
        <v>1</v>
      </c>
      <c r="O1614" s="78">
        <v>1</v>
      </c>
      <c r="P1614" s="78">
        <v>1</v>
      </c>
      <c r="Q1614" s="78">
        <v>1</v>
      </c>
      <c r="R1614" s="78"/>
      <c r="S1614" s="78"/>
      <c r="T1614" s="78"/>
      <c r="U1614" s="78"/>
      <c r="V1614" s="78" t="str">
        <f>VLOOKUP(D1614,Empresas!$D$7:$CF$91,81,0)</f>
        <v>A</v>
      </c>
      <c r="W1614" s="78" t="str">
        <f>VLOOKUP(D1614,Empresas!$D$7:$M$91,10,0)</f>
        <v>General</v>
      </c>
      <c r="X1614" s="69" t="str">
        <f t="shared" si="262"/>
        <v>SI</v>
      </c>
      <c r="Y1614" s="153" t="str">
        <f t="shared" si="263"/>
        <v>Si aplica</v>
      </c>
      <c r="Z1614" s="147">
        <f>IF(Y1614="No aplica",0,IF(I1614="no",0,IF(I1614="No aplica",0,IF(I1614="Si",1,IF(I1614="Fisico",1,IF(I1614="Electronico",2,VLOOKUP(C1614&amp;"|"&amp;B1614&amp;"|"&amp;D1614,Empresas!$C$6:$CC$92,G1614+6+1,0)))))))</f>
        <v>0.5</v>
      </c>
      <c r="AA1614" s="147">
        <f>IF(AND($I1614="Si",J1614=1),1,IF(AND($I1614="Fisico",J1614=1),1,IF(AND(J1614=1,$I1614="Electronico"),2,IF(J1614=1,VLOOKUP($C1614&amp;"|"&amp;$B1614&amp;"|"&amp;$D1614,Empresas!$C$6:$CC$92,$G1614+6+1,0),0))))</f>
        <v>0.5</v>
      </c>
      <c r="AB1614" s="147">
        <f>IF(AND($I1614="Si",K1614=1),1,IF(AND($I1614="Fisico",K1614=1),1,IF(AND(K1614=1,$I1614="Electronico"),2,IF(K1614=1,VLOOKUP($C1614&amp;"|"&amp;$B1614&amp;"|"&amp;$D1614,Empresas!$C$6:$CC$92,$G1614+6+1,0),0))))</f>
        <v>0.5</v>
      </c>
      <c r="AC1614" s="147">
        <f>IF(AND($I1614="Si",L1614=1),1,IF(AND($I1614="Fisico",L1614=1),1,IF(AND(L1614=1,$I1614="Electronico"),2,IF(L1614=1,VLOOKUP($C1614&amp;"|"&amp;$B1614&amp;"|"&amp;$D1614,Empresas!$C$6:$CC$92,$G1614+6+1,0),0))))</f>
        <v>0.5</v>
      </c>
      <c r="AD1614" s="147">
        <f>IF(AND($I1614="Si",M1614=1),1,IF(AND($I1614="Fisico",M1614=1),1,IF(AND(M1614=1,$I1614="Electronico"),2,IF(M1614=1,VLOOKUP($C1614&amp;"|"&amp;$B1614&amp;"|"&amp;$D1614,Empresas!$C$6:$CC$92,$G1614+6+1,0),0))))</f>
        <v>0.5</v>
      </c>
      <c r="AE1614" s="147">
        <f>IF(AND($I1614="Si",N1614=1),1,IF(AND($I1614="Fisico",N1614=1),1,IF(AND(N1614=1,$I1614="Electronico"),2,IF(N1614=1,VLOOKUP($C1614&amp;"|"&amp;$B1614&amp;"|"&amp;$D1614,Empresas!$C$6:$CC$92,$G1614+6+1,0),0))))</f>
        <v>0.5</v>
      </c>
      <c r="AF1614" s="147">
        <f>IF(AND($I1614="Si",O1614=1),1,IF(AND($I1614="Fisico",O1614=1),1,IF(AND(O1614=1,$I1614="Electronico"),2,IF(O1614=1,VLOOKUP($C1614&amp;"|"&amp;$B1614&amp;"|"&amp;$D1614,Empresas!$C$6:$CC$92,$G1614+6+1,0),0))))</f>
        <v>0.5</v>
      </c>
      <c r="AG1614" s="147">
        <f>IF(AND($I1614="Si",P1614=1),1,IF(AND($I1614="Fisico",P1614=1),1,IF(AND(P1614=1,$I1614="Electronico"),2,IF(P1614=1,VLOOKUP($C1614&amp;"|"&amp;$B1614&amp;"|"&amp;$D1614,Empresas!$C$6:$CC$92,$G1614+6+1,0),0))))</f>
        <v>0.5</v>
      </c>
      <c r="AH1614" s="147">
        <f>IF(AND($I1614="Si",Q1614=1),1,IF(AND($I1614="Fisico",Q1614=1),1,IF(AND(Q1614=1,$I1614="Electronico"),2,IF(Q1614=1,VLOOKUP($C1614&amp;"|"&amp;$B1614&amp;"|"&amp;$D1614,Empresas!$C$6:$CC$92,$G1614+6+1,0),0))))</f>
        <v>0.5</v>
      </c>
      <c r="AI1614" s="147">
        <f>IF(AND($I1614="Si",R1614=1),1,IF(AND($I1614="Fisico",R1614=1),1,IF(AND(R1614=1,$I1614="Electronico"),2,IF(R1614=1,VLOOKUP($C1614&amp;"|"&amp;$B1614&amp;"|"&amp;$D1614,Empresas!$C$6:$CC$92,$G1614+6+1,0),0))))</f>
        <v>0</v>
      </c>
      <c r="AJ1614" s="147">
        <f>IF(AND($I1614="Si",S1614=1),1,IF(AND($I1614="Fisico",S1614=1),1,IF(AND(S1614=1,$I1614="Electronico"),2,IF(S1614=1,VLOOKUP($C1614&amp;"|"&amp;$B1614&amp;"|"&amp;$D1614,Empresas!$C$6:$CC$92,$G1614+6+1,0),0))))</f>
        <v>0</v>
      </c>
      <c r="AK1614" s="147">
        <f>IF(AND($I1614="Si",T1614=1),1,IF(AND($I1614="Fisico",T1614=1),1,IF(AND(T1614=1,$I1614="Electronico"),2,IF(T1614=1,VLOOKUP($C1614&amp;"|"&amp;$B1614&amp;"|"&amp;$D1614,Empresas!$C$6:$CC$92,$G1614+6+1,0),0))))</f>
        <v>0</v>
      </c>
      <c r="AL1614" s="147">
        <f>IF(AND($I1614="Si",U1614=1),1,IF(AND($I1614="Fisico",U1614=1),1,IF(AND(U1614=1,$I1614="Electronico"),2,IF(U1614=1,VLOOKUP($C1614&amp;"|"&amp;$B1614&amp;"|"&amp;$D1614,Empresas!$C$6:$CC$92,$G1614+6+1,0),0))))</f>
        <v>0</v>
      </c>
      <c r="AM1614" s="149">
        <f t="shared" si="264"/>
        <v>4</v>
      </c>
      <c r="AN1614" s="149">
        <f t="shared" si="265"/>
        <v>4</v>
      </c>
      <c r="AO1614" s="152">
        <f t="shared" si="266"/>
        <v>1</v>
      </c>
    </row>
    <row r="1615" spans="1:41" x14ac:dyDescent="0.25">
      <c r="A1615" s="137" t="str">
        <f>VLOOKUP(D1615,Empresas!$D$7:$F$91,3,0)</f>
        <v>Yulisa</v>
      </c>
      <c r="B1615" s="138" t="str">
        <f>VLOOKUP(D1615,Empresas!$D$7:$G$91,4,0)</f>
        <v>Lorenzo</v>
      </c>
      <c r="C1615" s="138" t="s">
        <v>544</v>
      </c>
      <c r="D1615" s="138" t="s">
        <v>284</v>
      </c>
      <c r="E1615" s="138" t="str">
        <f>VLOOKUP(D1615,Empresas!$D$7:$E$92,2,0)</f>
        <v>CORPORACION GERONIMO S.A.C</v>
      </c>
      <c r="F1615" s="138" t="s">
        <v>160</v>
      </c>
      <c r="G1615" s="139">
        <f t="shared" ref="G1615:G1626" si="268">+G1614+3</f>
        <v>13</v>
      </c>
      <c r="H1615" s="139" t="str">
        <f>VLOOKUP(D1615,Empresas!$D$6:$L$92,7,0)</f>
        <v>Mensual</v>
      </c>
      <c r="I1615" s="138" t="str">
        <f>VLOOKUP(VLOOKUP(D1615&amp;"|"&amp;B1615,Empresas!$I$7:$CB$92,G1615,0),Tablas!$A$3:$B$5,2,0)</f>
        <v>Solo analisis</v>
      </c>
      <c r="J1615" s="78">
        <v>1</v>
      </c>
      <c r="K1615" s="78">
        <v>1</v>
      </c>
      <c r="L1615" s="78">
        <v>1</v>
      </c>
      <c r="M1615" s="78">
        <v>1</v>
      </c>
      <c r="N1615" s="78">
        <v>1</v>
      </c>
      <c r="O1615" s="78">
        <v>1</v>
      </c>
      <c r="P1615" s="78">
        <v>1</v>
      </c>
      <c r="Q1615" s="78">
        <v>1</v>
      </c>
      <c r="R1615" s="78"/>
      <c r="S1615" s="78"/>
      <c r="T1615" s="78"/>
      <c r="U1615" s="78"/>
      <c r="V1615" s="78" t="str">
        <f>VLOOKUP(D1615,Empresas!$D$7:$CF$91,81,0)</f>
        <v>A</v>
      </c>
      <c r="W1615" s="78" t="str">
        <f>VLOOKUP(D1615,Empresas!$D$7:$M$91,10,0)</f>
        <v>General</v>
      </c>
      <c r="X1615" s="69" t="str">
        <f t="shared" si="262"/>
        <v>SI</v>
      </c>
      <c r="Y1615" s="153" t="str">
        <f t="shared" si="263"/>
        <v>Si aplica</v>
      </c>
      <c r="Z1615" s="147">
        <f>IF(Y1615="No aplica",0,IF(I1615="no",0,IF(I1615="No aplica",0,IF(I1615="Si",1,IF(I1615="Fisico",1,IF(I1615="Electronico",2,VLOOKUP(C1615&amp;"|"&amp;B1615&amp;"|"&amp;D1615,Empresas!$C$6:$CC$92,G1615+6+1,0)))))))</f>
        <v>1</v>
      </c>
      <c r="AA1615" s="147">
        <f>IF(AND($I1615="Si",J1615=1),1,IF(AND($I1615="Fisico",J1615=1),1,IF(AND(J1615=1,$I1615="Electronico"),2,IF(J1615=1,VLOOKUP($C1615&amp;"|"&amp;$B1615&amp;"|"&amp;$D1615,Empresas!$C$6:$CC$92,$G1615+6+1,0),0))))</f>
        <v>1</v>
      </c>
      <c r="AB1615" s="147">
        <f>IF(AND($I1615="Si",K1615=1),1,IF(AND($I1615="Fisico",K1615=1),1,IF(AND(K1615=1,$I1615="Electronico"),2,IF(K1615=1,VLOOKUP($C1615&amp;"|"&amp;$B1615&amp;"|"&amp;$D1615,Empresas!$C$6:$CC$92,$G1615+6+1,0),0))))</f>
        <v>1</v>
      </c>
      <c r="AC1615" s="147">
        <f>IF(AND($I1615="Si",L1615=1),1,IF(AND($I1615="Fisico",L1615=1),1,IF(AND(L1615=1,$I1615="Electronico"),2,IF(L1615=1,VLOOKUP($C1615&amp;"|"&amp;$B1615&amp;"|"&amp;$D1615,Empresas!$C$6:$CC$92,$G1615+6+1,0),0))))</f>
        <v>1</v>
      </c>
      <c r="AD1615" s="147">
        <f>IF(AND($I1615="Si",M1615=1),1,IF(AND($I1615="Fisico",M1615=1),1,IF(AND(M1615=1,$I1615="Electronico"),2,IF(M1615=1,VLOOKUP($C1615&amp;"|"&amp;$B1615&amp;"|"&amp;$D1615,Empresas!$C$6:$CC$92,$G1615+6+1,0),0))))</f>
        <v>1</v>
      </c>
      <c r="AE1615" s="147">
        <f>IF(AND($I1615="Si",N1615=1),1,IF(AND($I1615="Fisico",N1615=1),1,IF(AND(N1615=1,$I1615="Electronico"),2,IF(N1615=1,VLOOKUP($C1615&amp;"|"&amp;$B1615&amp;"|"&amp;$D1615,Empresas!$C$6:$CC$92,$G1615+6+1,0),0))))</f>
        <v>1</v>
      </c>
      <c r="AF1615" s="147">
        <f>IF(AND($I1615="Si",O1615=1),1,IF(AND($I1615="Fisico",O1615=1),1,IF(AND(O1615=1,$I1615="Electronico"),2,IF(O1615=1,VLOOKUP($C1615&amp;"|"&amp;$B1615&amp;"|"&amp;$D1615,Empresas!$C$6:$CC$92,$G1615+6+1,0),0))))</f>
        <v>1</v>
      </c>
      <c r="AG1615" s="147">
        <f>IF(AND($I1615="Si",P1615=1),1,IF(AND($I1615="Fisico",P1615=1),1,IF(AND(P1615=1,$I1615="Electronico"),2,IF(P1615=1,VLOOKUP($C1615&amp;"|"&amp;$B1615&amp;"|"&amp;$D1615,Empresas!$C$6:$CC$92,$G1615+6+1,0),0))))</f>
        <v>1</v>
      </c>
      <c r="AH1615" s="147">
        <f>IF(AND($I1615="Si",Q1615=1),1,IF(AND($I1615="Fisico",Q1615=1),1,IF(AND(Q1615=1,$I1615="Electronico"),2,IF(Q1615=1,VLOOKUP($C1615&amp;"|"&amp;$B1615&amp;"|"&amp;$D1615,Empresas!$C$6:$CC$92,$G1615+6+1,0),0))))</f>
        <v>1</v>
      </c>
      <c r="AI1615" s="147">
        <f>IF(AND($I1615="Si",R1615=1),1,IF(AND($I1615="Fisico",R1615=1),1,IF(AND(R1615=1,$I1615="Electronico"),2,IF(R1615=1,VLOOKUP($C1615&amp;"|"&amp;$B1615&amp;"|"&amp;$D1615,Empresas!$C$6:$CC$92,$G1615+6+1,0),0))))</f>
        <v>0</v>
      </c>
      <c r="AJ1615" s="147">
        <f>IF(AND($I1615="Si",S1615=1),1,IF(AND($I1615="Fisico",S1615=1),1,IF(AND(S1615=1,$I1615="Electronico"),2,IF(S1615=1,VLOOKUP($C1615&amp;"|"&amp;$B1615&amp;"|"&amp;$D1615,Empresas!$C$6:$CC$92,$G1615+6+1,0),0))))</f>
        <v>0</v>
      </c>
      <c r="AK1615" s="147">
        <f>IF(AND($I1615="Si",T1615=1),1,IF(AND($I1615="Fisico",T1615=1),1,IF(AND(T1615=1,$I1615="Electronico"),2,IF(T1615=1,VLOOKUP($C1615&amp;"|"&amp;$B1615&amp;"|"&amp;$D1615,Empresas!$C$6:$CC$92,$G1615+6+1,0),0))))</f>
        <v>0</v>
      </c>
      <c r="AL1615" s="147">
        <f>IF(AND($I1615="Si",U1615=1),1,IF(AND($I1615="Fisico",U1615=1),1,IF(AND(U1615=1,$I1615="Electronico"),2,IF(U1615=1,VLOOKUP($C1615&amp;"|"&amp;$B1615&amp;"|"&amp;$D1615,Empresas!$C$6:$CC$92,$G1615+6+1,0),0))))</f>
        <v>0</v>
      </c>
      <c r="AM1615" s="149">
        <f t="shared" si="264"/>
        <v>8</v>
      </c>
      <c r="AN1615" s="149">
        <f t="shared" si="265"/>
        <v>8</v>
      </c>
      <c r="AO1615" s="152">
        <f t="shared" si="266"/>
        <v>1</v>
      </c>
    </row>
    <row r="1616" spans="1:41" x14ac:dyDescent="0.25">
      <c r="A1616" s="137" t="str">
        <f>VLOOKUP(D1616,Empresas!$D$7:$F$91,3,0)</f>
        <v>Yulisa</v>
      </c>
      <c r="B1616" s="138" t="str">
        <f>VLOOKUP(D1616,Empresas!$D$7:$G$91,4,0)</f>
        <v>Lorenzo</v>
      </c>
      <c r="C1616" s="138" t="s">
        <v>544</v>
      </c>
      <c r="D1616" s="138" t="s">
        <v>284</v>
      </c>
      <c r="E1616" s="138" t="str">
        <f>VLOOKUP(D1616,Empresas!$D$7:$E$92,2,0)</f>
        <v>CORPORACION GERONIMO S.A.C</v>
      </c>
      <c r="F1616" s="138" t="s">
        <v>161</v>
      </c>
      <c r="G1616" s="139">
        <f t="shared" si="268"/>
        <v>16</v>
      </c>
      <c r="H1616" s="139" t="str">
        <f>VLOOKUP(D1616,Empresas!$D$6:$L$92,7,0)</f>
        <v>Mensual</v>
      </c>
      <c r="I1616" s="138" t="str">
        <f>VLOOKUP(VLOOKUP(D1616&amp;"|"&amp;B1616,Empresas!$I$7:$CB$92,G1616,0),Tablas!$A$3:$B$5,2,0)</f>
        <v>Solo analisis</v>
      </c>
      <c r="J1616" s="78">
        <v>1</v>
      </c>
      <c r="K1616" s="78">
        <v>1</v>
      </c>
      <c r="L1616" s="78">
        <v>1</v>
      </c>
      <c r="M1616" s="78">
        <v>1</v>
      </c>
      <c r="N1616" s="78">
        <v>1</v>
      </c>
      <c r="O1616" s="78">
        <v>1</v>
      </c>
      <c r="P1616" s="78">
        <v>1</v>
      </c>
      <c r="Q1616" s="78">
        <v>1</v>
      </c>
      <c r="R1616" s="78"/>
      <c r="S1616" s="78"/>
      <c r="T1616" s="78"/>
      <c r="U1616" s="78"/>
      <c r="V1616" s="78" t="str">
        <f>VLOOKUP(D1616,Empresas!$D$7:$CF$91,81,0)</f>
        <v>A</v>
      </c>
      <c r="W1616" s="78" t="str">
        <f>VLOOKUP(D1616,Empresas!$D$7:$M$91,10,0)</f>
        <v>General</v>
      </c>
      <c r="X1616" s="69" t="str">
        <f t="shared" si="262"/>
        <v>SI</v>
      </c>
      <c r="Y1616" s="153" t="str">
        <f t="shared" si="263"/>
        <v>Si aplica</v>
      </c>
      <c r="Z1616" s="147">
        <f>IF(Y1616="No aplica",0,IF(I1616="no",0,IF(I1616="No aplica",0,IF(I1616="Si",1,IF(I1616="Fisico",1,IF(I1616="Electronico",2,VLOOKUP(C1616&amp;"|"&amp;B1616&amp;"|"&amp;D1616,Empresas!$C$6:$CC$92,G1616+6+1,0)))))))</f>
        <v>3</v>
      </c>
      <c r="AA1616" s="147">
        <f>IF(AND($I1616="Si",J1616=1),1,IF(AND($I1616="Fisico",J1616=1),1,IF(AND(J1616=1,$I1616="Electronico"),2,IF(J1616=1,VLOOKUP($C1616&amp;"|"&amp;$B1616&amp;"|"&amp;$D1616,Empresas!$C$6:$CC$92,$G1616+6+1,0),0))))</f>
        <v>3</v>
      </c>
      <c r="AB1616" s="147">
        <f>IF(AND($I1616="Si",K1616=1),1,IF(AND($I1616="Fisico",K1616=1),1,IF(AND(K1616=1,$I1616="Electronico"),2,IF(K1616=1,VLOOKUP($C1616&amp;"|"&amp;$B1616&amp;"|"&amp;$D1616,Empresas!$C$6:$CC$92,$G1616+6+1,0),0))))</f>
        <v>3</v>
      </c>
      <c r="AC1616" s="147">
        <f>IF(AND($I1616="Si",L1616=1),1,IF(AND($I1616="Fisico",L1616=1),1,IF(AND(L1616=1,$I1616="Electronico"),2,IF(L1616=1,VLOOKUP($C1616&amp;"|"&amp;$B1616&amp;"|"&amp;$D1616,Empresas!$C$6:$CC$92,$G1616+6+1,0),0))))</f>
        <v>3</v>
      </c>
      <c r="AD1616" s="147">
        <f>IF(AND($I1616="Si",M1616=1),1,IF(AND($I1616="Fisico",M1616=1),1,IF(AND(M1616=1,$I1616="Electronico"),2,IF(M1616=1,VLOOKUP($C1616&amp;"|"&amp;$B1616&amp;"|"&amp;$D1616,Empresas!$C$6:$CC$92,$G1616+6+1,0),0))))</f>
        <v>3</v>
      </c>
      <c r="AE1616" s="147">
        <f>IF(AND($I1616="Si",N1616=1),1,IF(AND($I1616="Fisico",N1616=1),1,IF(AND(N1616=1,$I1616="Electronico"),2,IF(N1616=1,VLOOKUP($C1616&amp;"|"&amp;$B1616&amp;"|"&amp;$D1616,Empresas!$C$6:$CC$92,$G1616+6+1,0),0))))</f>
        <v>3</v>
      </c>
      <c r="AF1616" s="147">
        <f>IF(AND($I1616="Si",O1616=1),1,IF(AND($I1616="Fisico",O1616=1),1,IF(AND(O1616=1,$I1616="Electronico"),2,IF(O1616=1,VLOOKUP($C1616&amp;"|"&amp;$B1616&amp;"|"&amp;$D1616,Empresas!$C$6:$CC$92,$G1616+6+1,0),0))))</f>
        <v>3</v>
      </c>
      <c r="AG1616" s="147">
        <f>IF(AND($I1616="Si",P1616=1),1,IF(AND($I1616="Fisico",P1616=1),1,IF(AND(P1616=1,$I1616="Electronico"),2,IF(P1616=1,VLOOKUP($C1616&amp;"|"&amp;$B1616&amp;"|"&amp;$D1616,Empresas!$C$6:$CC$92,$G1616+6+1,0),0))))</f>
        <v>3</v>
      </c>
      <c r="AH1616" s="147">
        <f>IF(AND($I1616="Si",Q1616=1),1,IF(AND($I1616="Fisico",Q1616=1),1,IF(AND(Q1616=1,$I1616="Electronico"),2,IF(Q1616=1,VLOOKUP($C1616&amp;"|"&amp;$B1616&amp;"|"&amp;$D1616,Empresas!$C$6:$CC$92,$G1616+6+1,0),0))))</f>
        <v>3</v>
      </c>
      <c r="AI1616" s="147">
        <f>IF(AND($I1616="Si",R1616=1),1,IF(AND($I1616="Fisico",R1616=1),1,IF(AND(R1616=1,$I1616="Electronico"),2,IF(R1616=1,VLOOKUP($C1616&amp;"|"&amp;$B1616&amp;"|"&amp;$D1616,Empresas!$C$6:$CC$92,$G1616+6+1,0),0))))</f>
        <v>0</v>
      </c>
      <c r="AJ1616" s="147">
        <f>IF(AND($I1616="Si",S1616=1),1,IF(AND($I1616="Fisico",S1616=1),1,IF(AND(S1616=1,$I1616="Electronico"),2,IF(S1616=1,VLOOKUP($C1616&amp;"|"&amp;$B1616&amp;"|"&amp;$D1616,Empresas!$C$6:$CC$92,$G1616+6+1,0),0))))</f>
        <v>0</v>
      </c>
      <c r="AK1616" s="147">
        <f>IF(AND($I1616="Si",T1616=1),1,IF(AND($I1616="Fisico",T1616=1),1,IF(AND(T1616=1,$I1616="Electronico"),2,IF(T1616=1,VLOOKUP($C1616&amp;"|"&amp;$B1616&amp;"|"&amp;$D1616,Empresas!$C$6:$CC$92,$G1616+6+1,0),0))))</f>
        <v>0</v>
      </c>
      <c r="AL1616" s="147">
        <f>IF(AND($I1616="Si",U1616=1),1,IF(AND($I1616="Fisico",U1616=1),1,IF(AND(U1616=1,$I1616="Electronico"),2,IF(U1616=1,VLOOKUP($C1616&amp;"|"&amp;$B1616&amp;"|"&amp;$D1616,Empresas!$C$6:$CC$92,$G1616+6+1,0),0))))</f>
        <v>0</v>
      </c>
      <c r="AM1616" s="149">
        <f t="shared" si="264"/>
        <v>24</v>
      </c>
      <c r="AN1616" s="149">
        <f t="shared" si="265"/>
        <v>24</v>
      </c>
      <c r="AO1616" s="152">
        <f t="shared" si="266"/>
        <v>1</v>
      </c>
    </row>
    <row r="1617" spans="1:41" x14ac:dyDescent="0.25">
      <c r="A1617" s="137" t="str">
        <f>VLOOKUP(D1617,Empresas!$D$7:$F$91,3,0)</f>
        <v>Yulisa</v>
      </c>
      <c r="B1617" s="138" t="str">
        <f>VLOOKUP(D1617,Empresas!$D$7:$G$91,4,0)</f>
        <v>Lorenzo</v>
      </c>
      <c r="C1617" s="138" t="s">
        <v>544</v>
      </c>
      <c r="D1617" s="138" t="s">
        <v>284</v>
      </c>
      <c r="E1617" s="138" t="str">
        <f>VLOOKUP(D1617,Empresas!$D$7:$E$92,2,0)</f>
        <v>CORPORACION GERONIMO S.A.C</v>
      </c>
      <c r="F1617" s="138" t="s">
        <v>162</v>
      </c>
      <c r="G1617" s="139">
        <f t="shared" si="268"/>
        <v>19</v>
      </c>
      <c r="H1617" s="139" t="str">
        <f>VLOOKUP(D1617,Empresas!$D$6:$L$92,7,0)</f>
        <v>Mensual</v>
      </c>
      <c r="I1617" s="138" t="str">
        <f>VLOOKUP(VLOOKUP(D1617&amp;"|"&amp;B1617,Empresas!$I$7:$CB$92,G1617,0),Tablas!$A$3:$B$5,2,0)</f>
        <v>Registro y analisis</v>
      </c>
      <c r="J1617" s="78">
        <v>1</v>
      </c>
      <c r="K1617" s="78">
        <v>1</v>
      </c>
      <c r="L1617" s="78">
        <v>1</v>
      </c>
      <c r="M1617" s="78">
        <v>1</v>
      </c>
      <c r="N1617" s="78">
        <v>1</v>
      </c>
      <c r="O1617" s="78">
        <v>1</v>
      </c>
      <c r="P1617" s="78">
        <v>1</v>
      </c>
      <c r="Q1617" s="78">
        <v>1</v>
      </c>
      <c r="R1617" s="78"/>
      <c r="S1617" s="78"/>
      <c r="T1617" s="78"/>
      <c r="U1617" s="78"/>
      <c r="V1617" s="78" t="str">
        <f>VLOOKUP(D1617,Empresas!$D$7:$CF$91,81,0)</f>
        <v>A</v>
      </c>
      <c r="W1617" s="78" t="str">
        <f>VLOOKUP(D1617,Empresas!$D$7:$M$91,10,0)</f>
        <v>General</v>
      </c>
      <c r="X1617" s="69" t="str">
        <f t="shared" si="262"/>
        <v>SI</v>
      </c>
      <c r="Y1617" s="153" t="str">
        <f t="shared" si="263"/>
        <v>Si aplica</v>
      </c>
      <c r="Z1617" s="147">
        <f>IF(Y1617="No aplica",0,IF(I1617="no",0,IF(I1617="No aplica",0,IF(I1617="Si",1,IF(I1617="Fisico",1,IF(I1617="Electronico",2,VLOOKUP(C1617&amp;"|"&amp;B1617&amp;"|"&amp;D1617,Empresas!$C$6:$CC$92,G1617+6+1,0)))))))</f>
        <v>1</v>
      </c>
      <c r="AA1617" s="147">
        <f>IF(AND($I1617="Si",J1617=1),1,IF(AND($I1617="Fisico",J1617=1),1,IF(AND(J1617=1,$I1617="Electronico"),2,IF(J1617=1,VLOOKUP($C1617&amp;"|"&amp;$B1617&amp;"|"&amp;$D1617,Empresas!$C$6:$CC$92,$G1617+6+1,0),0))))</f>
        <v>1</v>
      </c>
      <c r="AB1617" s="147">
        <f>IF(AND($I1617="Si",K1617=1),1,IF(AND($I1617="Fisico",K1617=1),1,IF(AND(K1617=1,$I1617="Electronico"),2,IF(K1617=1,VLOOKUP($C1617&amp;"|"&amp;$B1617&amp;"|"&amp;$D1617,Empresas!$C$6:$CC$92,$G1617+6+1,0),0))))</f>
        <v>1</v>
      </c>
      <c r="AC1617" s="147">
        <f>IF(AND($I1617="Si",L1617=1),1,IF(AND($I1617="Fisico",L1617=1),1,IF(AND(L1617=1,$I1617="Electronico"),2,IF(L1617=1,VLOOKUP($C1617&amp;"|"&amp;$B1617&amp;"|"&amp;$D1617,Empresas!$C$6:$CC$92,$G1617+6+1,0),0))))</f>
        <v>1</v>
      </c>
      <c r="AD1617" s="147">
        <f>IF(AND($I1617="Si",M1617=1),1,IF(AND($I1617="Fisico",M1617=1),1,IF(AND(M1617=1,$I1617="Electronico"),2,IF(M1617=1,VLOOKUP($C1617&amp;"|"&amp;$B1617&amp;"|"&amp;$D1617,Empresas!$C$6:$CC$92,$G1617+6+1,0),0))))</f>
        <v>1</v>
      </c>
      <c r="AE1617" s="147">
        <f>IF(AND($I1617="Si",N1617=1),1,IF(AND($I1617="Fisico",N1617=1),1,IF(AND(N1617=1,$I1617="Electronico"),2,IF(N1617=1,VLOOKUP($C1617&amp;"|"&amp;$B1617&amp;"|"&amp;$D1617,Empresas!$C$6:$CC$92,$G1617+6+1,0),0))))</f>
        <v>1</v>
      </c>
      <c r="AF1617" s="147">
        <f>IF(AND($I1617="Si",O1617=1),1,IF(AND($I1617="Fisico",O1617=1),1,IF(AND(O1617=1,$I1617="Electronico"),2,IF(O1617=1,VLOOKUP($C1617&amp;"|"&amp;$B1617&amp;"|"&amp;$D1617,Empresas!$C$6:$CC$92,$G1617+6+1,0),0))))</f>
        <v>1</v>
      </c>
      <c r="AG1617" s="147">
        <f>IF(AND($I1617="Si",P1617=1),1,IF(AND($I1617="Fisico",P1617=1),1,IF(AND(P1617=1,$I1617="Electronico"),2,IF(P1617=1,VLOOKUP($C1617&amp;"|"&amp;$B1617&amp;"|"&amp;$D1617,Empresas!$C$6:$CC$92,$G1617+6+1,0),0))))</f>
        <v>1</v>
      </c>
      <c r="AH1617" s="147">
        <f>IF(AND($I1617="Si",Q1617=1),1,IF(AND($I1617="Fisico",Q1617=1),1,IF(AND(Q1617=1,$I1617="Electronico"),2,IF(Q1617=1,VLOOKUP($C1617&amp;"|"&amp;$B1617&amp;"|"&amp;$D1617,Empresas!$C$6:$CC$92,$G1617+6+1,0),0))))</f>
        <v>1</v>
      </c>
      <c r="AI1617" s="147">
        <f>IF(AND($I1617="Si",R1617=1),1,IF(AND($I1617="Fisico",R1617=1),1,IF(AND(R1617=1,$I1617="Electronico"),2,IF(R1617=1,VLOOKUP($C1617&amp;"|"&amp;$B1617&amp;"|"&amp;$D1617,Empresas!$C$6:$CC$92,$G1617+6+1,0),0))))</f>
        <v>0</v>
      </c>
      <c r="AJ1617" s="147">
        <f>IF(AND($I1617="Si",S1617=1),1,IF(AND($I1617="Fisico",S1617=1),1,IF(AND(S1617=1,$I1617="Electronico"),2,IF(S1617=1,VLOOKUP($C1617&amp;"|"&amp;$B1617&amp;"|"&amp;$D1617,Empresas!$C$6:$CC$92,$G1617+6+1,0),0))))</f>
        <v>0</v>
      </c>
      <c r="AK1617" s="147">
        <f>IF(AND($I1617="Si",T1617=1),1,IF(AND($I1617="Fisico",T1617=1),1,IF(AND(T1617=1,$I1617="Electronico"),2,IF(T1617=1,VLOOKUP($C1617&amp;"|"&amp;$B1617&amp;"|"&amp;$D1617,Empresas!$C$6:$CC$92,$G1617+6+1,0),0))))</f>
        <v>0</v>
      </c>
      <c r="AL1617" s="147">
        <f>IF(AND($I1617="Si",U1617=1),1,IF(AND($I1617="Fisico",U1617=1),1,IF(AND(U1617=1,$I1617="Electronico"),2,IF(U1617=1,VLOOKUP($C1617&amp;"|"&amp;$B1617&amp;"|"&amp;$D1617,Empresas!$C$6:$CC$92,$G1617+6+1,0),0))))</f>
        <v>0</v>
      </c>
      <c r="AM1617" s="149">
        <f t="shared" si="264"/>
        <v>8</v>
      </c>
      <c r="AN1617" s="149">
        <f t="shared" si="265"/>
        <v>8</v>
      </c>
      <c r="AO1617" s="152">
        <f t="shared" si="266"/>
        <v>1</v>
      </c>
    </row>
    <row r="1618" spans="1:41" x14ac:dyDescent="0.25">
      <c r="A1618" s="137" t="str">
        <f>VLOOKUP(D1618,Empresas!$D$7:$F$91,3,0)</f>
        <v>Yulisa</v>
      </c>
      <c r="B1618" s="138" t="str">
        <f>VLOOKUP(D1618,Empresas!$D$7:$G$91,4,0)</f>
        <v>Lorenzo</v>
      </c>
      <c r="C1618" s="138" t="s">
        <v>544</v>
      </c>
      <c r="D1618" s="138" t="s">
        <v>284</v>
      </c>
      <c r="E1618" s="138" t="str">
        <f>VLOOKUP(D1618,Empresas!$D$7:$E$92,2,0)</f>
        <v>CORPORACION GERONIMO S.A.C</v>
      </c>
      <c r="F1618" s="138" t="s">
        <v>163</v>
      </c>
      <c r="G1618" s="139">
        <f t="shared" si="268"/>
        <v>22</v>
      </c>
      <c r="H1618" s="139" t="str">
        <f>VLOOKUP(D1618,Empresas!$D$6:$L$92,7,0)</f>
        <v>Mensual</v>
      </c>
      <c r="I1618" s="138" t="str">
        <f>VLOOKUP(VLOOKUP(D1618&amp;"|"&amp;B1618,Empresas!$I$7:$CB$92,G1618,0),Tablas!$A$3:$B$5,2,0)</f>
        <v>Registro y analisis</v>
      </c>
      <c r="J1618" s="78">
        <v>1</v>
      </c>
      <c r="K1618" s="78">
        <v>1</v>
      </c>
      <c r="L1618" s="78">
        <v>1</v>
      </c>
      <c r="M1618" s="78">
        <v>1</v>
      </c>
      <c r="N1618" s="78">
        <v>1</v>
      </c>
      <c r="O1618" s="78">
        <v>1</v>
      </c>
      <c r="P1618" s="78">
        <v>1</v>
      </c>
      <c r="Q1618" s="78">
        <v>1</v>
      </c>
      <c r="R1618" s="78"/>
      <c r="S1618" s="78"/>
      <c r="T1618" s="78"/>
      <c r="U1618" s="78"/>
      <c r="V1618" s="78" t="str">
        <f>VLOOKUP(D1618,Empresas!$D$7:$CF$91,81,0)</f>
        <v>A</v>
      </c>
      <c r="W1618" s="78" t="str">
        <f>VLOOKUP(D1618,Empresas!$D$7:$M$91,10,0)</f>
        <v>General</v>
      </c>
      <c r="X1618" s="69" t="str">
        <f t="shared" si="262"/>
        <v>SI</v>
      </c>
      <c r="Y1618" s="153" t="str">
        <f t="shared" si="263"/>
        <v>Si aplica</v>
      </c>
      <c r="Z1618" s="147">
        <f>IF(Y1618="No aplica",0,IF(I1618="no",0,IF(I1618="No aplica",0,IF(I1618="Si",1,IF(I1618="Fisico",1,IF(I1618="Electronico",2,VLOOKUP(C1618&amp;"|"&amp;B1618&amp;"|"&amp;D1618,Empresas!$C$6:$CC$92,G1618+6+1,0)))))))</f>
        <v>2</v>
      </c>
      <c r="AA1618" s="147">
        <f>IF(AND($I1618="Si",J1618=1),1,IF(AND($I1618="Fisico",J1618=1),1,IF(AND(J1618=1,$I1618="Electronico"),2,IF(J1618=1,VLOOKUP($C1618&amp;"|"&amp;$B1618&amp;"|"&amp;$D1618,Empresas!$C$6:$CC$92,$G1618+6+1,0),0))))</f>
        <v>2</v>
      </c>
      <c r="AB1618" s="147">
        <f>IF(AND($I1618="Si",K1618=1),1,IF(AND($I1618="Fisico",K1618=1),1,IF(AND(K1618=1,$I1618="Electronico"),2,IF(K1618=1,VLOOKUP($C1618&amp;"|"&amp;$B1618&amp;"|"&amp;$D1618,Empresas!$C$6:$CC$92,$G1618+6+1,0),0))))</f>
        <v>2</v>
      </c>
      <c r="AC1618" s="147">
        <f>IF(AND($I1618="Si",L1618=1),1,IF(AND($I1618="Fisico",L1618=1),1,IF(AND(L1618=1,$I1618="Electronico"),2,IF(L1618=1,VLOOKUP($C1618&amp;"|"&amp;$B1618&amp;"|"&amp;$D1618,Empresas!$C$6:$CC$92,$G1618+6+1,0),0))))</f>
        <v>2</v>
      </c>
      <c r="AD1618" s="147">
        <f>IF(AND($I1618="Si",M1618=1),1,IF(AND($I1618="Fisico",M1618=1),1,IF(AND(M1618=1,$I1618="Electronico"),2,IF(M1618=1,VLOOKUP($C1618&amp;"|"&amp;$B1618&amp;"|"&amp;$D1618,Empresas!$C$6:$CC$92,$G1618+6+1,0),0))))</f>
        <v>2</v>
      </c>
      <c r="AE1618" s="147">
        <f>IF(AND($I1618="Si",N1618=1),1,IF(AND($I1618="Fisico",N1618=1),1,IF(AND(N1618=1,$I1618="Electronico"),2,IF(N1618=1,VLOOKUP($C1618&amp;"|"&amp;$B1618&amp;"|"&amp;$D1618,Empresas!$C$6:$CC$92,$G1618+6+1,0),0))))</f>
        <v>2</v>
      </c>
      <c r="AF1618" s="147">
        <f>IF(AND($I1618="Si",O1618=1),1,IF(AND($I1618="Fisico",O1618=1),1,IF(AND(O1618=1,$I1618="Electronico"),2,IF(O1618=1,VLOOKUP($C1618&amp;"|"&amp;$B1618&amp;"|"&amp;$D1618,Empresas!$C$6:$CC$92,$G1618+6+1,0),0))))</f>
        <v>2</v>
      </c>
      <c r="AG1618" s="147">
        <f>IF(AND($I1618="Si",P1618=1),1,IF(AND($I1618="Fisico",P1618=1),1,IF(AND(P1618=1,$I1618="Electronico"),2,IF(P1618=1,VLOOKUP($C1618&amp;"|"&amp;$B1618&amp;"|"&amp;$D1618,Empresas!$C$6:$CC$92,$G1618+6+1,0),0))))</f>
        <v>2</v>
      </c>
      <c r="AH1618" s="147">
        <f>IF(AND($I1618="Si",Q1618=1),1,IF(AND($I1618="Fisico",Q1618=1),1,IF(AND(Q1618=1,$I1618="Electronico"),2,IF(Q1618=1,VLOOKUP($C1618&amp;"|"&amp;$B1618&amp;"|"&amp;$D1618,Empresas!$C$6:$CC$92,$G1618+6+1,0),0))))</f>
        <v>2</v>
      </c>
      <c r="AI1618" s="147">
        <f>IF(AND($I1618="Si",R1618=1),1,IF(AND($I1618="Fisico",R1618=1),1,IF(AND(R1618=1,$I1618="Electronico"),2,IF(R1618=1,VLOOKUP($C1618&amp;"|"&amp;$B1618&amp;"|"&amp;$D1618,Empresas!$C$6:$CC$92,$G1618+6+1,0),0))))</f>
        <v>0</v>
      </c>
      <c r="AJ1618" s="147">
        <f>IF(AND($I1618="Si",S1618=1),1,IF(AND($I1618="Fisico",S1618=1),1,IF(AND(S1618=1,$I1618="Electronico"),2,IF(S1618=1,VLOOKUP($C1618&amp;"|"&amp;$B1618&amp;"|"&amp;$D1618,Empresas!$C$6:$CC$92,$G1618+6+1,0),0))))</f>
        <v>0</v>
      </c>
      <c r="AK1618" s="147">
        <f>IF(AND($I1618="Si",T1618=1),1,IF(AND($I1618="Fisico",T1618=1),1,IF(AND(T1618=1,$I1618="Electronico"),2,IF(T1618=1,VLOOKUP($C1618&amp;"|"&amp;$B1618&amp;"|"&amp;$D1618,Empresas!$C$6:$CC$92,$G1618+6+1,0),0))))</f>
        <v>0</v>
      </c>
      <c r="AL1618" s="147">
        <f>IF(AND($I1618="Si",U1618=1),1,IF(AND($I1618="Fisico",U1618=1),1,IF(AND(U1618=1,$I1618="Electronico"),2,IF(U1618=1,VLOOKUP($C1618&amp;"|"&amp;$B1618&amp;"|"&amp;$D1618,Empresas!$C$6:$CC$92,$G1618+6+1,0),0))))</f>
        <v>0</v>
      </c>
      <c r="AM1618" s="149">
        <f t="shared" si="264"/>
        <v>16</v>
      </c>
      <c r="AN1618" s="149">
        <f t="shared" si="265"/>
        <v>16</v>
      </c>
      <c r="AO1618" s="152">
        <f t="shared" si="266"/>
        <v>1</v>
      </c>
    </row>
    <row r="1619" spans="1:41" x14ac:dyDescent="0.25">
      <c r="A1619" s="137" t="str">
        <f>VLOOKUP(D1619,Empresas!$D$7:$F$91,3,0)</f>
        <v>Yulisa</v>
      </c>
      <c r="B1619" s="138" t="str">
        <f>VLOOKUP(D1619,Empresas!$D$7:$G$91,4,0)</f>
        <v>Lorenzo</v>
      </c>
      <c r="C1619" s="138" t="s">
        <v>544</v>
      </c>
      <c r="D1619" s="138" t="s">
        <v>284</v>
      </c>
      <c r="E1619" s="138" t="str">
        <f>VLOOKUP(D1619,Empresas!$D$7:$E$92,2,0)</f>
        <v>CORPORACION GERONIMO S.A.C</v>
      </c>
      <c r="F1619" s="138" t="s">
        <v>164</v>
      </c>
      <c r="G1619" s="139">
        <f t="shared" si="268"/>
        <v>25</v>
      </c>
      <c r="H1619" s="139" t="str">
        <f>VLOOKUP(D1619,Empresas!$D$6:$L$92,7,0)</f>
        <v>Mensual</v>
      </c>
      <c r="I1619" s="138" t="str">
        <f>VLOOKUP(VLOOKUP(D1619&amp;"|"&amp;B1619,Empresas!$I$7:$CB$92,G1619,0),Tablas!$A$3:$B$5,2,0)</f>
        <v>No aplica</v>
      </c>
      <c r="J1619" s="78"/>
      <c r="K1619" s="78"/>
      <c r="L1619" s="78"/>
      <c r="M1619" s="78"/>
      <c r="N1619" s="78"/>
      <c r="O1619" s="78"/>
      <c r="P1619" s="78"/>
      <c r="Q1619" s="78"/>
      <c r="R1619" s="78"/>
      <c r="S1619" s="78"/>
      <c r="T1619" s="78"/>
      <c r="U1619" s="78"/>
      <c r="V1619" s="78" t="str">
        <f>VLOOKUP(D1619,Empresas!$D$7:$CF$91,81,0)</f>
        <v>A</v>
      </c>
      <c r="W1619" s="78" t="str">
        <f>VLOOKUP(D1619,Empresas!$D$7:$M$91,10,0)</f>
        <v>General</v>
      </c>
      <c r="X1619" s="69" t="str">
        <f t="shared" si="262"/>
        <v>SI</v>
      </c>
      <c r="Y1619" s="153" t="str">
        <f t="shared" si="263"/>
        <v>No aplica</v>
      </c>
      <c r="Z1619" s="147">
        <f>IF(Y1619="No aplica",0,IF(I1619="no",0,IF(I1619="No aplica",0,IF(I1619="Si",1,IF(I1619="Fisico",1,IF(I1619="Electronico",2,VLOOKUP(C1619&amp;"|"&amp;B1619&amp;"|"&amp;D1619,Empresas!$C$6:$CC$92,G1619+6+1,0)))))))</f>
        <v>0</v>
      </c>
      <c r="AA1619" s="147">
        <f>IF(AND($I1619="Si",J1619=1),1,IF(AND($I1619="Fisico",J1619=1),1,IF(AND(J1619=1,$I1619="Electronico"),2,IF(J1619=1,VLOOKUP($C1619&amp;"|"&amp;$B1619&amp;"|"&amp;$D1619,Empresas!$C$6:$CC$92,$G1619+6+1,0),0))))</f>
        <v>0</v>
      </c>
      <c r="AB1619" s="147">
        <f>IF(AND($I1619="Si",K1619=1),1,IF(AND($I1619="Fisico",K1619=1),1,IF(AND(K1619=1,$I1619="Electronico"),2,IF(K1619=1,VLOOKUP($C1619&amp;"|"&amp;$B1619&amp;"|"&amp;$D1619,Empresas!$C$6:$CC$92,$G1619+6+1,0),0))))</f>
        <v>0</v>
      </c>
      <c r="AC1619" s="147">
        <f>IF(AND($I1619="Si",L1619=1),1,IF(AND($I1619="Fisico",L1619=1),1,IF(AND(L1619=1,$I1619="Electronico"),2,IF(L1619=1,VLOOKUP($C1619&amp;"|"&amp;$B1619&amp;"|"&amp;$D1619,Empresas!$C$6:$CC$92,$G1619+6+1,0),0))))</f>
        <v>0</v>
      </c>
      <c r="AD1619" s="147">
        <f>IF(AND($I1619="Si",M1619=1),1,IF(AND($I1619="Fisico",M1619=1),1,IF(AND(M1619=1,$I1619="Electronico"),2,IF(M1619=1,VLOOKUP($C1619&amp;"|"&amp;$B1619&amp;"|"&amp;$D1619,Empresas!$C$6:$CC$92,$G1619+6+1,0),0))))</f>
        <v>0</v>
      </c>
      <c r="AE1619" s="147">
        <f>IF(AND($I1619="Si",N1619=1),1,IF(AND($I1619="Fisico",N1619=1),1,IF(AND(N1619=1,$I1619="Electronico"),2,IF(N1619=1,VLOOKUP($C1619&amp;"|"&amp;$B1619&amp;"|"&amp;$D1619,Empresas!$C$6:$CC$92,$G1619+6+1,0),0))))</f>
        <v>0</v>
      </c>
      <c r="AF1619" s="147">
        <f>IF(AND($I1619="Si",O1619=1),1,IF(AND($I1619="Fisico",O1619=1),1,IF(AND(O1619=1,$I1619="Electronico"),2,IF(O1619=1,VLOOKUP($C1619&amp;"|"&amp;$B1619&amp;"|"&amp;$D1619,Empresas!$C$6:$CC$92,$G1619+6+1,0),0))))</f>
        <v>0</v>
      </c>
      <c r="AG1619" s="147">
        <f>IF(AND($I1619="Si",P1619=1),1,IF(AND($I1619="Fisico",P1619=1),1,IF(AND(P1619=1,$I1619="Electronico"),2,IF(P1619=1,VLOOKUP($C1619&amp;"|"&amp;$B1619&amp;"|"&amp;$D1619,Empresas!$C$6:$CC$92,$G1619+6+1,0),0))))</f>
        <v>0</v>
      </c>
      <c r="AH1619" s="147">
        <f>IF(AND($I1619="Si",Q1619=1),1,IF(AND($I1619="Fisico",Q1619=1),1,IF(AND(Q1619=1,$I1619="Electronico"),2,IF(Q1619=1,VLOOKUP($C1619&amp;"|"&amp;$B1619&amp;"|"&amp;$D1619,Empresas!$C$6:$CC$92,$G1619+6+1,0),0))))</f>
        <v>0</v>
      </c>
      <c r="AI1619" s="147">
        <f>IF(AND($I1619="Si",R1619=1),1,IF(AND($I1619="Fisico",R1619=1),1,IF(AND(R1619=1,$I1619="Electronico"),2,IF(R1619=1,VLOOKUP($C1619&amp;"|"&amp;$B1619&amp;"|"&amp;$D1619,Empresas!$C$6:$CC$92,$G1619+6+1,0),0))))</f>
        <v>0</v>
      </c>
      <c r="AJ1619" s="147">
        <f>IF(AND($I1619="Si",S1619=1),1,IF(AND($I1619="Fisico",S1619=1),1,IF(AND(S1619=1,$I1619="Electronico"),2,IF(S1619=1,VLOOKUP($C1619&amp;"|"&amp;$B1619&amp;"|"&amp;$D1619,Empresas!$C$6:$CC$92,$G1619+6+1,0),0))))</f>
        <v>0</v>
      </c>
      <c r="AK1619" s="147">
        <f>IF(AND($I1619="Si",T1619=1),1,IF(AND($I1619="Fisico",T1619=1),1,IF(AND(T1619=1,$I1619="Electronico"),2,IF(T1619=1,VLOOKUP($C1619&amp;"|"&amp;$B1619&amp;"|"&amp;$D1619,Empresas!$C$6:$CC$92,$G1619+6+1,0),0))))</f>
        <v>0</v>
      </c>
      <c r="AL1619" s="147">
        <f>IF(AND($I1619="Si",U1619=1),1,IF(AND($I1619="Fisico",U1619=1),1,IF(AND(U1619=1,$I1619="Electronico"),2,IF(U1619=1,VLOOKUP($C1619&amp;"|"&amp;$B1619&amp;"|"&amp;$D1619,Empresas!$C$6:$CC$92,$G1619+6+1,0),0))))</f>
        <v>0</v>
      </c>
      <c r="AM1619" s="149">
        <f t="shared" si="264"/>
        <v>0</v>
      </c>
      <c r="AN1619" s="149">
        <f t="shared" si="265"/>
        <v>0</v>
      </c>
      <c r="AO1619" s="152">
        <f t="shared" si="266"/>
        <v>0</v>
      </c>
    </row>
    <row r="1620" spans="1:41" x14ac:dyDescent="0.25">
      <c r="A1620" s="137" t="str">
        <f>VLOOKUP(D1620,Empresas!$D$7:$F$91,3,0)</f>
        <v>Yulisa</v>
      </c>
      <c r="B1620" s="138" t="str">
        <f>VLOOKUP(D1620,Empresas!$D$7:$G$91,4,0)</f>
        <v>Lorenzo</v>
      </c>
      <c r="C1620" s="138" t="s">
        <v>544</v>
      </c>
      <c r="D1620" s="138" t="s">
        <v>284</v>
      </c>
      <c r="E1620" s="138" t="str">
        <f>VLOOKUP(D1620,Empresas!$D$7:$E$92,2,0)</f>
        <v>CORPORACION GERONIMO S.A.C</v>
      </c>
      <c r="F1620" s="138" t="s">
        <v>165</v>
      </c>
      <c r="G1620" s="139">
        <f t="shared" si="268"/>
        <v>28</v>
      </c>
      <c r="H1620" s="139" t="str">
        <f>VLOOKUP(D1620,Empresas!$D$6:$L$92,7,0)</f>
        <v>Mensual</v>
      </c>
      <c r="I1620" s="138" t="str">
        <f>VLOOKUP(VLOOKUP(D1620&amp;"|"&amp;B1620,Empresas!$I$7:$CB$92,G1620,0),Tablas!$A$3:$B$5,2,0)</f>
        <v>No aplica</v>
      </c>
      <c r="J1620" s="78"/>
      <c r="K1620" s="78"/>
      <c r="L1620" s="78"/>
      <c r="M1620" s="78"/>
      <c r="N1620" s="78"/>
      <c r="O1620" s="78"/>
      <c r="P1620" s="78"/>
      <c r="Q1620" s="78"/>
      <c r="R1620" s="78"/>
      <c r="S1620" s="78"/>
      <c r="T1620" s="78"/>
      <c r="U1620" s="78"/>
      <c r="V1620" s="78" t="str">
        <f>VLOOKUP(D1620,Empresas!$D$7:$CF$91,81,0)</f>
        <v>A</v>
      </c>
      <c r="W1620" s="78" t="str">
        <f>VLOOKUP(D1620,Empresas!$D$7:$M$91,10,0)</f>
        <v>General</v>
      </c>
      <c r="X1620" s="69" t="str">
        <f t="shared" si="262"/>
        <v>SI</v>
      </c>
      <c r="Y1620" s="153" t="str">
        <f t="shared" si="263"/>
        <v>No aplica</v>
      </c>
      <c r="Z1620" s="147">
        <f>IF(Y1620="No aplica",0,IF(I1620="no",0,IF(I1620="No aplica",0,IF(I1620="Si",1,IF(I1620="Fisico",1,IF(I1620="Electronico",2,VLOOKUP(C1620&amp;"|"&amp;B1620&amp;"|"&amp;D1620,Empresas!$C$6:$CC$92,G1620+6+1,0)))))))</f>
        <v>0</v>
      </c>
      <c r="AA1620" s="147">
        <f>IF(AND($I1620="Si",J1620=1),1,IF(AND($I1620="Fisico",J1620=1),1,IF(AND(J1620=1,$I1620="Electronico"),2,IF(J1620=1,VLOOKUP($C1620&amp;"|"&amp;$B1620&amp;"|"&amp;$D1620,Empresas!$C$6:$CC$92,$G1620+6+1,0),0))))</f>
        <v>0</v>
      </c>
      <c r="AB1620" s="147">
        <f>IF(AND($I1620="Si",K1620=1),1,IF(AND($I1620="Fisico",K1620=1),1,IF(AND(K1620=1,$I1620="Electronico"),2,IF(K1620=1,VLOOKUP($C1620&amp;"|"&amp;$B1620&amp;"|"&amp;$D1620,Empresas!$C$6:$CC$92,$G1620+6+1,0),0))))</f>
        <v>0</v>
      </c>
      <c r="AC1620" s="147">
        <f>IF(AND($I1620="Si",L1620=1),1,IF(AND($I1620="Fisico",L1620=1),1,IF(AND(L1620=1,$I1620="Electronico"),2,IF(L1620=1,VLOOKUP($C1620&amp;"|"&amp;$B1620&amp;"|"&amp;$D1620,Empresas!$C$6:$CC$92,$G1620+6+1,0),0))))</f>
        <v>0</v>
      </c>
      <c r="AD1620" s="147">
        <f>IF(AND($I1620="Si",M1620=1),1,IF(AND($I1620="Fisico",M1620=1),1,IF(AND(M1620=1,$I1620="Electronico"),2,IF(M1620=1,VLOOKUP($C1620&amp;"|"&amp;$B1620&amp;"|"&amp;$D1620,Empresas!$C$6:$CC$92,$G1620+6+1,0),0))))</f>
        <v>0</v>
      </c>
      <c r="AE1620" s="147">
        <f>IF(AND($I1620="Si",N1620=1),1,IF(AND($I1620="Fisico",N1620=1),1,IF(AND(N1620=1,$I1620="Electronico"),2,IF(N1620=1,VLOOKUP($C1620&amp;"|"&amp;$B1620&amp;"|"&amp;$D1620,Empresas!$C$6:$CC$92,$G1620+6+1,0),0))))</f>
        <v>0</v>
      </c>
      <c r="AF1620" s="147">
        <f>IF(AND($I1620="Si",O1620=1),1,IF(AND($I1620="Fisico",O1620=1),1,IF(AND(O1620=1,$I1620="Electronico"),2,IF(O1620=1,VLOOKUP($C1620&amp;"|"&amp;$B1620&amp;"|"&amp;$D1620,Empresas!$C$6:$CC$92,$G1620+6+1,0),0))))</f>
        <v>0</v>
      </c>
      <c r="AG1620" s="147">
        <f>IF(AND($I1620="Si",P1620=1),1,IF(AND($I1620="Fisico",P1620=1),1,IF(AND(P1620=1,$I1620="Electronico"),2,IF(P1620=1,VLOOKUP($C1620&amp;"|"&amp;$B1620&amp;"|"&amp;$D1620,Empresas!$C$6:$CC$92,$G1620+6+1,0),0))))</f>
        <v>0</v>
      </c>
      <c r="AH1620" s="147">
        <f>IF(AND($I1620="Si",Q1620=1),1,IF(AND($I1620="Fisico",Q1620=1),1,IF(AND(Q1620=1,$I1620="Electronico"),2,IF(Q1620=1,VLOOKUP($C1620&amp;"|"&amp;$B1620&amp;"|"&amp;$D1620,Empresas!$C$6:$CC$92,$G1620+6+1,0),0))))</f>
        <v>0</v>
      </c>
      <c r="AI1620" s="147">
        <f>IF(AND($I1620="Si",R1620=1),1,IF(AND($I1620="Fisico",R1620=1),1,IF(AND(R1620=1,$I1620="Electronico"),2,IF(R1620=1,VLOOKUP($C1620&amp;"|"&amp;$B1620&amp;"|"&amp;$D1620,Empresas!$C$6:$CC$92,$G1620+6+1,0),0))))</f>
        <v>0</v>
      </c>
      <c r="AJ1620" s="147">
        <f>IF(AND($I1620="Si",S1620=1),1,IF(AND($I1620="Fisico",S1620=1),1,IF(AND(S1620=1,$I1620="Electronico"),2,IF(S1620=1,VLOOKUP($C1620&amp;"|"&amp;$B1620&amp;"|"&amp;$D1620,Empresas!$C$6:$CC$92,$G1620+6+1,0),0))))</f>
        <v>0</v>
      </c>
      <c r="AK1620" s="147">
        <f>IF(AND($I1620="Si",T1620=1),1,IF(AND($I1620="Fisico",T1620=1),1,IF(AND(T1620=1,$I1620="Electronico"),2,IF(T1620=1,VLOOKUP($C1620&amp;"|"&amp;$B1620&amp;"|"&amp;$D1620,Empresas!$C$6:$CC$92,$G1620+6+1,0),0))))</f>
        <v>0</v>
      </c>
      <c r="AL1620" s="147">
        <f>IF(AND($I1620="Si",U1620=1),1,IF(AND($I1620="Fisico",U1620=1),1,IF(AND(U1620=1,$I1620="Electronico"),2,IF(U1620=1,VLOOKUP($C1620&amp;"|"&amp;$B1620&amp;"|"&amp;$D1620,Empresas!$C$6:$CC$92,$G1620+6+1,0),0))))</f>
        <v>0</v>
      </c>
      <c r="AM1620" s="149">
        <f t="shared" si="264"/>
        <v>0</v>
      </c>
      <c r="AN1620" s="149">
        <f t="shared" si="265"/>
        <v>0</v>
      </c>
      <c r="AO1620" s="152">
        <f t="shared" si="266"/>
        <v>0</v>
      </c>
    </row>
    <row r="1621" spans="1:41" x14ac:dyDescent="0.25">
      <c r="A1621" s="137" t="str">
        <f>VLOOKUP(D1621,Empresas!$D$7:$F$91,3,0)</f>
        <v>Yulisa</v>
      </c>
      <c r="B1621" s="138" t="str">
        <f>VLOOKUP(D1621,Empresas!$D$7:$G$91,4,0)</f>
        <v>Lorenzo</v>
      </c>
      <c r="C1621" s="138" t="s">
        <v>544</v>
      </c>
      <c r="D1621" s="138" t="s">
        <v>284</v>
      </c>
      <c r="E1621" s="138" t="str">
        <f>VLOOKUP(D1621,Empresas!$D$7:$E$92,2,0)</f>
        <v>CORPORACION GERONIMO S.A.C</v>
      </c>
      <c r="F1621" s="138" t="s">
        <v>166</v>
      </c>
      <c r="G1621" s="139">
        <f t="shared" si="268"/>
        <v>31</v>
      </c>
      <c r="H1621" s="139" t="str">
        <f>VLOOKUP(D1621,Empresas!$D$6:$L$92,7,0)</f>
        <v>Mensual</v>
      </c>
      <c r="I1621" s="138" t="str">
        <f>VLOOKUP(VLOOKUP(D1621&amp;"|"&amp;B1621,Empresas!$I$7:$CB$92,G1621,0),Tablas!$A$3:$B$5,2,0)</f>
        <v>No aplica</v>
      </c>
      <c r="J1621" s="78"/>
      <c r="K1621" s="78"/>
      <c r="L1621" s="78"/>
      <c r="M1621" s="78"/>
      <c r="N1621" s="78"/>
      <c r="O1621" s="78"/>
      <c r="P1621" s="78"/>
      <c r="Q1621" s="78"/>
      <c r="R1621" s="78"/>
      <c r="S1621" s="78"/>
      <c r="T1621" s="78"/>
      <c r="U1621" s="78"/>
      <c r="V1621" s="78" t="str">
        <f>VLOOKUP(D1621,Empresas!$D$7:$CF$91,81,0)</f>
        <v>A</v>
      </c>
      <c r="W1621" s="78" t="str">
        <f>VLOOKUP(D1621,Empresas!$D$7:$M$91,10,0)</f>
        <v>General</v>
      </c>
      <c r="X1621" s="69" t="str">
        <f t="shared" si="262"/>
        <v>SI</v>
      </c>
      <c r="Y1621" s="153" t="str">
        <f t="shared" si="263"/>
        <v>No aplica</v>
      </c>
      <c r="Z1621" s="147">
        <f>IF(Y1621="No aplica",0,IF(I1621="no",0,IF(I1621="No aplica",0,IF(I1621="Si",1,IF(I1621="Fisico",1,IF(I1621="Electronico",2,VLOOKUP(C1621&amp;"|"&amp;B1621&amp;"|"&amp;D1621,Empresas!$C$6:$CC$92,G1621+6+1,0)))))))</f>
        <v>0</v>
      </c>
      <c r="AA1621" s="147">
        <f>IF(AND($I1621="Si",J1621=1),1,IF(AND($I1621="Fisico",J1621=1),1,IF(AND(J1621=1,$I1621="Electronico"),2,IF(J1621=1,VLOOKUP($C1621&amp;"|"&amp;$B1621&amp;"|"&amp;$D1621,Empresas!$C$6:$CC$92,$G1621+6+1,0),0))))</f>
        <v>0</v>
      </c>
      <c r="AB1621" s="147">
        <f>IF(AND($I1621="Si",K1621=1),1,IF(AND($I1621="Fisico",K1621=1),1,IF(AND(K1621=1,$I1621="Electronico"),2,IF(K1621=1,VLOOKUP($C1621&amp;"|"&amp;$B1621&amp;"|"&amp;$D1621,Empresas!$C$6:$CC$92,$G1621+6+1,0),0))))</f>
        <v>0</v>
      </c>
      <c r="AC1621" s="147">
        <f>IF(AND($I1621="Si",L1621=1),1,IF(AND($I1621="Fisico",L1621=1),1,IF(AND(L1621=1,$I1621="Electronico"),2,IF(L1621=1,VLOOKUP($C1621&amp;"|"&amp;$B1621&amp;"|"&amp;$D1621,Empresas!$C$6:$CC$92,$G1621+6+1,0),0))))</f>
        <v>0</v>
      </c>
      <c r="AD1621" s="147">
        <f>IF(AND($I1621="Si",M1621=1),1,IF(AND($I1621="Fisico",M1621=1),1,IF(AND(M1621=1,$I1621="Electronico"),2,IF(M1621=1,VLOOKUP($C1621&amp;"|"&amp;$B1621&amp;"|"&amp;$D1621,Empresas!$C$6:$CC$92,$G1621+6+1,0),0))))</f>
        <v>0</v>
      </c>
      <c r="AE1621" s="147">
        <f>IF(AND($I1621="Si",N1621=1),1,IF(AND($I1621="Fisico",N1621=1),1,IF(AND(N1621=1,$I1621="Electronico"),2,IF(N1621=1,VLOOKUP($C1621&amp;"|"&amp;$B1621&amp;"|"&amp;$D1621,Empresas!$C$6:$CC$92,$G1621+6+1,0),0))))</f>
        <v>0</v>
      </c>
      <c r="AF1621" s="147">
        <f>IF(AND($I1621="Si",O1621=1),1,IF(AND($I1621="Fisico",O1621=1),1,IF(AND(O1621=1,$I1621="Electronico"),2,IF(O1621=1,VLOOKUP($C1621&amp;"|"&amp;$B1621&amp;"|"&amp;$D1621,Empresas!$C$6:$CC$92,$G1621+6+1,0),0))))</f>
        <v>0</v>
      </c>
      <c r="AG1621" s="147">
        <f>IF(AND($I1621="Si",P1621=1),1,IF(AND($I1621="Fisico",P1621=1),1,IF(AND(P1621=1,$I1621="Electronico"),2,IF(P1621=1,VLOOKUP($C1621&amp;"|"&amp;$B1621&amp;"|"&amp;$D1621,Empresas!$C$6:$CC$92,$G1621+6+1,0),0))))</f>
        <v>0</v>
      </c>
      <c r="AH1621" s="147">
        <f>IF(AND($I1621="Si",Q1621=1),1,IF(AND($I1621="Fisico",Q1621=1),1,IF(AND(Q1621=1,$I1621="Electronico"),2,IF(Q1621=1,VLOOKUP($C1621&amp;"|"&amp;$B1621&amp;"|"&amp;$D1621,Empresas!$C$6:$CC$92,$G1621+6+1,0),0))))</f>
        <v>0</v>
      </c>
      <c r="AI1621" s="147">
        <f>IF(AND($I1621="Si",R1621=1),1,IF(AND($I1621="Fisico",R1621=1),1,IF(AND(R1621=1,$I1621="Electronico"),2,IF(R1621=1,VLOOKUP($C1621&amp;"|"&amp;$B1621&amp;"|"&amp;$D1621,Empresas!$C$6:$CC$92,$G1621+6+1,0),0))))</f>
        <v>0</v>
      </c>
      <c r="AJ1621" s="147">
        <f>IF(AND($I1621="Si",S1621=1),1,IF(AND($I1621="Fisico",S1621=1),1,IF(AND(S1621=1,$I1621="Electronico"),2,IF(S1621=1,VLOOKUP($C1621&amp;"|"&amp;$B1621&amp;"|"&amp;$D1621,Empresas!$C$6:$CC$92,$G1621+6+1,0),0))))</f>
        <v>0</v>
      </c>
      <c r="AK1621" s="147">
        <f>IF(AND($I1621="Si",T1621=1),1,IF(AND($I1621="Fisico",T1621=1),1,IF(AND(T1621=1,$I1621="Electronico"),2,IF(T1621=1,VLOOKUP($C1621&amp;"|"&amp;$B1621&amp;"|"&amp;$D1621,Empresas!$C$6:$CC$92,$G1621+6+1,0),0))))</f>
        <v>0</v>
      </c>
      <c r="AL1621" s="147">
        <f>IF(AND($I1621="Si",U1621=1),1,IF(AND($I1621="Fisico",U1621=1),1,IF(AND(U1621=1,$I1621="Electronico"),2,IF(U1621=1,VLOOKUP($C1621&amp;"|"&amp;$B1621&amp;"|"&amp;$D1621,Empresas!$C$6:$CC$92,$G1621+6+1,0),0))))</f>
        <v>0</v>
      </c>
      <c r="AM1621" s="149">
        <f t="shared" si="264"/>
        <v>0</v>
      </c>
      <c r="AN1621" s="149">
        <f t="shared" si="265"/>
        <v>0</v>
      </c>
      <c r="AO1621" s="152">
        <f t="shared" si="266"/>
        <v>0</v>
      </c>
    </row>
    <row r="1622" spans="1:41" x14ac:dyDescent="0.25">
      <c r="A1622" s="137" t="str">
        <f>VLOOKUP(D1622,Empresas!$D$7:$F$91,3,0)</f>
        <v>Yulisa</v>
      </c>
      <c r="B1622" s="138" t="str">
        <f>VLOOKUP(D1622,Empresas!$D$7:$G$91,4,0)</f>
        <v>Lorenzo</v>
      </c>
      <c r="C1622" s="138" t="s">
        <v>544</v>
      </c>
      <c r="D1622" s="138" t="s">
        <v>284</v>
      </c>
      <c r="E1622" s="138" t="str">
        <f>VLOOKUP(D1622,Empresas!$D$7:$E$92,2,0)</f>
        <v>CORPORACION GERONIMO S.A.C</v>
      </c>
      <c r="F1622" s="138" t="s">
        <v>167</v>
      </c>
      <c r="G1622" s="139">
        <f t="shared" si="268"/>
        <v>34</v>
      </c>
      <c r="H1622" s="139" t="str">
        <f>VLOOKUP(D1622,Empresas!$D$6:$L$92,7,0)</f>
        <v>Mensual</v>
      </c>
      <c r="I1622" s="138" t="str">
        <f>VLOOKUP(VLOOKUP(D1622&amp;"|"&amp;B1622,Empresas!$I$7:$CB$92,G1622,0),Tablas!$A$3:$B$5,2,0)</f>
        <v>Solo analisis</v>
      </c>
      <c r="J1622" s="78">
        <v>1</v>
      </c>
      <c r="K1622" s="78">
        <v>1</v>
      </c>
      <c r="L1622" s="78">
        <v>1</v>
      </c>
      <c r="M1622" s="78">
        <v>1</v>
      </c>
      <c r="N1622" s="78">
        <v>1</v>
      </c>
      <c r="O1622" s="78">
        <v>1</v>
      </c>
      <c r="P1622" s="78">
        <v>1</v>
      </c>
      <c r="Q1622" s="78">
        <v>1</v>
      </c>
      <c r="R1622" s="78"/>
      <c r="S1622" s="78"/>
      <c r="T1622" s="78"/>
      <c r="U1622" s="78"/>
      <c r="V1622" s="78" t="str">
        <f>VLOOKUP(D1622,Empresas!$D$7:$CF$91,81,0)</f>
        <v>A</v>
      </c>
      <c r="W1622" s="78" t="str">
        <f>VLOOKUP(D1622,Empresas!$D$7:$M$91,10,0)</f>
        <v>General</v>
      </c>
      <c r="X1622" s="69" t="str">
        <f t="shared" si="262"/>
        <v>SI</v>
      </c>
      <c r="Y1622" s="153" t="str">
        <f t="shared" si="263"/>
        <v>Si aplica</v>
      </c>
      <c r="Z1622" s="147">
        <f>IF(Y1622="No aplica",0,IF(I1622="no",0,IF(I1622="No aplica",0,IF(I1622="Si",1,IF(I1622="Fisico",1,IF(I1622="Electronico",2,VLOOKUP(C1622&amp;"|"&amp;B1622&amp;"|"&amp;D1622,Empresas!$C$6:$CC$92,G1622+6+1,0)))))))</f>
        <v>1</v>
      </c>
      <c r="AA1622" s="147">
        <f>IF(AND($I1622="Si",J1622=1),1,IF(AND($I1622="Fisico",J1622=1),1,IF(AND(J1622=1,$I1622="Electronico"),2,IF(J1622=1,VLOOKUP($C1622&amp;"|"&amp;$B1622&amp;"|"&amp;$D1622,Empresas!$C$6:$CC$92,$G1622+6+1,0),0))))</f>
        <v>1</v>
      </c>
      <c r="AB1622" s="147">
        <f>IF(AND($I1622="Si",K1622=1),1,IF(AND($I1622="Fisico",K1622=1),1,IF(AND(K1622=1,$I1622="Electronico"),2,IF(K1622=1,VLOOKUP($C1622&amp;"|"&amp;$B1622&amp;"|"&amp;$D1622,Empresas!$C$6:$CC$92,$G1622+6+1,0),0))))</f>
        <v>1</v>
      </c>
      <c r="AC1622" s="147">
        <f>IF(AND($I1622="Si",L1622=1),1,IF(AND($I1622="Fisico",L1622=1),1,IF(AND(L1622=1,$I1622="Electronico"),2,IF(L1622=1,VLOOKUP($C1622&amp;"|"&amp;$B1622&amp;"|"&amp;$D1622,Empresas!$C$6:$CC$92,$G1622+6+1,0),0))))</f>
        <v>1</v>
      </c>
      <c r="AD1622" s="147">
        <f>IF(AND($I1622="Si",M1622=1),1,IF(AND($I1622="Fisico",M1622=1),1,IF(AND(M1622=1,$I1622="Electronico"),2,IF(M1622=1,VLOOKUP($C1622&amp;"|"&amp;$B1622&amp;"|"&amp;$D1622,Empresas!$C$6:$CC$92,$G1622+6+1,0),0))))</f>
        <v>1</v>
      </c>
      <c r="AE1622" s="147">
        <f>IF(AND($I1622="Si",N1622=1),1,IF(AND($I1622="Fisico",N1622=1),1,IF(AND(N1622=1,$I1622="Electronico"),2,IF(N1622=1,VLOOKUP($C1622&amp;"|"&amp;$B1622&amp;"|"&amp;$D1622,Empresas!$C$6:$CC$92,$G1622+6+1,0),0))))</f>
        <v>1</v>
      </c>
      <c r="AF1622" s="147">
        <f>IF(AND($I1622="Si",O1622=1),1,IF(AND($I1622="Fisico",O1622=1),1,IF(AND(O1622=1,$I1622="Electronico"),2,IF(O1622=1,VLOOKUP($C1622&amp;"|"&amp;$B1622&amp;"|"&amp;$D1622,Empresas!$C$6:$CC$92,$G1622+6+1,0),0))))</f>
        <v>1</v>
      </c>
      <c r="AG1622" s="147">
        <f>IF(AND($I1622="Si",P1622=1),1,IF(AND($I1622="Fisico",P1622=1),1,IF(AND(P1622=1,$I1622="Electronico"),2,IF(P1622=1,VLOOKUP($C1622&amp;"|"&amp;$B1622&amp;"|"&amp;$D1622,Empresas!$C$6:$CC$92,$G1622+6+1,0),0))))</f>
        <v>1</v>
      </c>
      <c r="AH1622" s="147">
        <f>IF(AND($I1622="Si",Q1622=1),1,IF(AND($I1622="Fisico",Q1622=1),1,IF(AND(Q1622=1,$I1622="Electronico"),2,IF(Q1622=1,VLOOKUP($C1622&amp;"|"&amp;$B1622&amp;"|"&amp;$D1622,Empresas!$C$6:$CC$92,$G1622+6+1,0),0))))</f>
        <v>1</v>
      </c>
      <c r="AI1622" s="147">
        <f>IF(AND($I1622="Si",R1622=1),1,IF(AND($I1622="Fisico",R1622=1),1,IF(AND(R1622=1,$I1622="Electronico"),2,IF(R1622=1,VLOOKUP($C1622&amp;"|"&amp;$B1622&amp;"|"&amp;$D1622,Empresas!$C$6:$CC$92,$G1622+6+1,0),0))))</f>
        <v>0</v>
      </c>
      <c r="AJ1622" s="147">
        <f>IF(AND($I1622="Si",S1622=1),1,IF(AND($I1622="Fisico",S1622=1),1,IF(AND(S1622=1,$I1622="Electronico"),2,IF(S1622=1,VLOOKUP($C1622&amp;"|"&amp;$B1622&amp;"|"&amp;$D1622,Empresas!$C$6:$CC$92,$G1622+6+1,0),0))))</f>
        <v>0</v>
      </c>
      <c r="AK1622" s="147">
        <f>IF(AND($I1622="Si",T1622=1),1,IF(AND($I1622="Fisico",T1622=1),1,IF(AND(T1622=1,$I1622="Electronico"),2,IF(T1622=1,VLOOKUP($C1622&amp;"|"&amp;$B1622&amp;"|"&amp;$D1622,Empresas!$C$6:$CC$92,$G1622+6+1,0),0))))</f>
        <v>0</v>
      </c>
      <c r="AL1622" s="147">
        <f>IF(AND($I1622="Si",U1622=1),1,IF(AND($I1622="Fisico",U1622=1),1,IF(AND(U1622=1,$I1622="Electronico"),2,IF(U1622=1,VLOOKUP($C1622&amp;"|"&amp;$B1622&amp;"|"&amp;$D1622,Empresas!$C$6:$CC$92,$G1622+6+1,0),0))))</f>
        <v>0</v>
      </c>
      <c r="AM1622" s="149">
        <f t="shared" si="264"/>
        <v>8</v>
      </c>
      <c r="AN1622" s="149">
        <f t="shared" si="265"/>
        <v>8</v>
      </c>
      <c r="AO1622" s="152">
        <f t="shared" si="266"/>
        <v>1</v>
      </c>
    </row>
    <row r="1623" spans="1:41" x14ac:dyDescent="0.25">
      <c r="A1623" s="137" t="str">
        <f>VLOOKUP(D1623,Empresas!$D$7:$F$91,3,0)</f>
        <v>Yulisa</v>
      </c>
      <c r="B1623" s="138" t="str">
        <f>VLOOKUP(D1623,Empresas!$D$7:$G$91,4,0)</f>
        <v>Lorenzo</v>
      </c>
      <c r="C1623" s="138" t="s">
        <v>544</v>
      </c>
      <c r="D1623" s="138" t="s">
        <v>284</v>
      </c>
      <c r="E1623" s="138" t="str">
        <f>VLOOKUP(D1623,Empresas!$D$7:$E$92,2,0)</f>
        <v>CORPORACION GERONIMO S.A.C</v>
      </c>
      <c r="F1623" s="138" t="s">
        <v>168</v>
      </c>
      <c r="G1623" s="139">
        <f t="shared" si="268"/>
        <v>37</v>
      </c>
      <c r="H1623" s="139" t="str">
        <f>VLOOKUP(D1623,Empresas!$D$6:$L$92,7,0)</f>
        <v>Mensual</v>
      </c>
      <c r="I1623" s="138" t="str">
        <f>VLOOKUP(VLOOKUP(D1623&amp;"|"&amp;B1623,Empresas!$I$7:$CB$92,G1623,0),Tablas!$A$3:$B$5,2,0)</f>
        <v>Solo analisis</v>
      </c>
      <c r="J1623" s="78">
        <v>1</v>
      </c>
      <c r="K1623" s="78">
        <v>1</v>
      </c>
      <c r="L1623" s="78">
        <v>1</v>
      </c>
      <c r="M1623" s="78">
        <v>1</v>
      </c>
      <c r="N1623" s="78">
        <v>1</v>
      </c>
      <c r="O1623" s="78">
        <v>1</v>
      </c>
      <c r="P1623" s="78">
        <v>1</v>
      </c>
      <c r="Q1623" s="78">
        <v>1</v>
      </c>
      <c r="R1623" s="78"/>
      <c r="S1623" s="78"/>
      <c r="T1623" s="78"/>
      <c r="U1623" s="78"/>
      <c r="V1623" s="78" t="str">
        <f>VLOOKUP(D1623,Empresas!$D$7:$CF$91,81,0)</f>
        <v>A</v>
      </c>
      <c r="W1623" s="78" t="str">
        <f>VLOOKUP(D1623,Empresas!$D$7:$M$91,10,0)</f>
        <v>General</v>
      </c>
      <c r="X1623" s="69" t="str">
        <f t="shared" si="262"/>
        <v>SI</v>
      </c>
      <c r="Y1623" s="153" t="str">
        <f t="shared" si="263"/>
        <v>Si aplica</v>
      </c>
      <c r="Z1623" s="147">
        <f>IF(Y1623="No aplica",0,IF(I1623="no",0,IF(I1623="No aplica",0,IF(I1623="Si",1,IF(I1623="Fisico",1,IF(I1623="Electronico",2,VLOOKUP(C1623&amp;"|"&amp;B1623&amp;"|"&amp;D1623,Empresas!$C$6:$CC$92,G1623+6+1,0)))))))</f>
        <v>3</v>
      </c>
      <c r="AA1623" s="147">
        <f>IF(AND($I1623="Si",J1623=1),1,IF(AND($I1623="Fisico",J1623=1),1,IF(AND(J1623=1,$I1623="Electronico"),2,IF(J1623=1,VLOOKUP($C1623&amp;"|"&amp;$B1623&amp;"|"&amp;$D1623,Empresas!$C$6:$CC$92,$G1623+6+1,0),0))))</f>
        <v>3</v>
      </c>
      <c r="AB1623" s="147">
        <f>IF(AND($I1623="Si",K1623=1),1,IF(AND($I1623="Fisico",K1623=1),1,IF(AND(K1623=1,$I1623="Electronico"),2,IF(K1623=1,VLOOKUP($C1623&amp;"|"&amp;$B1623&amp;"|"&amp;$D1623,Empresas!$C$6:$CC$92,$G1623+6+1,0),0))))</f>
        <v>3</v>
      </c>
      <c r="AC1623" s="147">
        <f>IF(AND($I1623="Si",L1623=1),1,IF(AND($I1623="Fisico",L1623=1),1,IF(AND(L1623=1,$I1623="Electronico"),2,IF(L1623=1,VLOOKUP($C1623&amp;"|"&amp;$B1623&amp;"|"&amp;$D1623,Empresas!$C$6:$CC$92,$G1623+6+1,0),0))))</f>
        <v>3</v>
      </c>
      <c r="AD1623" s="147">
        <f>IF(AND($I1623="Si",M1623=1),1,IF(AND($I1623="Fisico",M1623=1),1,IF(AND(M1623=1,$I1623="Electronico"),2,IF(M1623=1,VLOOKUP($C1623&amp;"|"&amp;$B1623&amp;"|"&amp;$D1623,Empresas!$C$6:$CC$92,$G1623+6+1,0),0))))</f>
        <v>3</v>
      </c>
      <c r="AE1623" s="147">
        <f>IF(AND($I1623="Si",N1623=1),1,IF(AND($I1623="Fisico",N1623=1),1,IF(AND(N1623=1,$I1623="Electronico"),2,IF(N1623=1,VLOOKUP($C1623&amp;"|"&amp;$B1623&amp;"|"&amp;$D1623,Empresas!$C$6:$CC$92,$G1623+6+1,0),0))))</f>
        <v>3</v>
      </c>
      <c r="AF1623" s="147">
        <f>IF(AND($I1623="Si",O1623=1),1,IF(AND($I1623="Fisico",O1623=1),1,IF(AND(O1623=1,$I1623="Electronico"),2,IF(O1623=1,VLOOKUP($C1623&amp;"|"&amp;$B1623&amp;"|"&amp;$D1623,Empresas!$C$6:$CC$92,$G1623+6+1,0),0))))</f>
        <v>3</v>
      </c>
      <c r="AG1623" s="147">
        <f>IF(AND($I1623="Si",P1623=1),1,IF(AND($I1623="Fisico",P1623=1),1,IF(AND(P1623=1,$I1623="Electronico"),2,IF(P1623=1,VLOOKUP($C1623&amp;"|"&amp;$B1623&amp;"|"&amp;$D1623,Empresas!$C$6:$CC$92,$G1623+6+1,0),0))))</f>
        <v>3</v>
      </c>
      <c r="AH1623" s="147">
        <f>IF(AND($I1623="Si",Q1623=1),1,IF(AND($I1623="Fisico",Q1623=1),1,IF(AND(Q1623=1,$I1623="Electronico"),2,IF(Q1623=1,VLOOKUP($C1623&amp;"|"&amp;$B1623&amp;"|"&amp;$D1623,Empresas!$C$6:$CC$92,$G1623+6+1,0),0))))</f>
        <v>3</v>
      </c>
      <c r="AI1623" s="147">
        <f>IF(AND($I1623="Si",R1623=1),1,IF(AND($I1623="Fisico",R1623=1),1,IF(AND(R1623=1,$I1623="Electronico"),2,IF(R1623=1,VLOOKUP($C1623&amp;"|"&amp;$B1623&amp;"|"&amp;$D1623,Empresas!$C$6:$CC$92,$G1623+6+1,0),0))))</f>
        <v>0</v>
      </c>
      <c r="AJ1623" s="147">
        <f>IF(AND($I1623="Si",S1623=1),1,IF(AND($I1623="Fisico",S1623=1),1,IF(AND(S1623=1,$I1623="Electronico"),2,IF(S1623=1,VLOOKUP($C1623&amp;"|"&amp;$B1623&amp;"|"&amp;$D1623,Empresas!$C$6:$CC$92,$G1623+6+1,0),0))))</f>
        <v>0</v>
      </c>
      <c r="AK1623" s="147">
        <f>IF(AND($I1623="Si",T1623=1),1,IF(AND($I1623="Fisico",T1623=1),1,IF(AND(T1623=1,$I1623="Electronico"),2,IF(T1623=1,VLOOKUP($C1623&amp;"|"&amp;$B1623&amp;"|"&amp;$D1623,Empresas!$C$6:$CC$92,$G1623+6+1,0),0))))</f>
        <v>0</v>
      </c>
      <c r="AL1623" s="147">
        <f>IF(AND($I1623="Si",U1623=1),1,IF(AND($I1623="Fisico",U1623=1),1,IF(AND(U1623=1,$I1623="Electronico"),2,IF(U1623=1,VLOOKUP($C1623&amp;"|"&amp;$B1623&amp;"|"&amp;$D1623,Empresas!$C$6:$CC$92,$G1623+6+1,0),0))))</f>
        <v>0</v>
      </c>
      <c r="AM1623" s="149">
        <f t="shared" si="264"/>
        <v>24</v>
      </c>
      <c r="AN1623" s="149">
        <f t="shared" si="265"/>
        <v>24</v>
      </c>
      <c r="AO1623" s="152">
        <f t="shared" si="266"/>
        <v>1</v>
      </c>
    </row>
    <row r="1624" spans="1:41" x14ac:dyDescent="0.25">
      <c r="A1624" s="137" t="str">
        <f>VLOOKUP(D1624,Empresas!$D$7:$F$91,3,0)</f>
        <v>Yulisa</v>
      </c>
      <c r="B1624" s="138" t="str">
        <f>VLOOKUP(D1624,Empresas!$D$7:$G$91,4,0)</f>
        <v>Lorenzo</v>
      </c>
      <c r="C1624" s="138" t="s">
        <v>544</v>
      </c>
      <c r="D1624" s="138" t="s">
        <v>284</v>
      </c>
      <c r="E1624" s="138" t="str">
        <f>VLOOKUP(D1624,Empresas!$D$7:$E$92,2,0)</f>
        <v>CORPORACION GERONIMO S.A.C</v>
      </c>
      <c r="F1624" s="138" t="s">
        <v>169</v>
      </c>
      <c r="G1624" s="139">
        <f t="shared" si="268"/>
        <v>40</v>
      </c>
      <c r="H1624" s="139" t="str">
        <f>VLOOKUP(D1624,Empresas!$D$6:$L$92,7,0)</f>
        <v>Mensual</v>
      </c>
      <c r="I1624" s="138" t="str">
        <f>VLOOKUP(VLOOKUP(D1624&amp;"|"&amp;B1624,Empresas!$I$7:$CB$92,G1624,0),Tablas!$A$3:$B$5,2,0)</f>
        <v>No aplica</v>
      </c>
      <c r="J1624" s="78"/>
      <c r="K1624" s="78"/>
      <c r="L1624" s="78"/>
      <c r="M1624" s="78"/>
      <c r="N1624" s="78"/>
      <c r="O1624" s="78"/>
      <c r="P1624" s="78"/>
      <c r="Q1624" s="78"/>
      <c r="R1624" s="78"/>
      <c r="S1624" s="78"/>
      <c r="T1624" s="78"/>
      <c r="U1624" s="78"/>
      <c r="V1624" s="78" t="str">
        <f>VLOOKUP(D1624,Empresas!$D$7:$CF$91,81,0)</f>
        <v>A</v>
      </c>
      <c r="W1624" s="78" t="str">
        <f>VLOOKUP(D1624,Empresas!$D$7:$M$91,10,0)</f>
        <v>General</v>
      </c>
      <c r="X1624" s="69" t="str">
        <f t="shared" si="262"/>
        <v>SI</v>
      </c>
      <c r="Y1624" s="153" t="str">
        <f t="shared" si="263"/>
        <v>No aplica</v>
      </c>
      <c r="Z1624" s="147">
        <f>IF(Y1624="No aplica",0,IF(I1624="no",0,IF(I1624="No aplica",0,IF(I1624="Si",1,IF(I1624="Fisico",1,IF(I1624="Electronico",2,VLOOKUP(C1624&amp;"|"&amp;B1624&amp;"|"&amp;D1624,Empresas!$C$6:$CC$92,G1624+6+1,0)))))))</f>
        <v>0</v>
      </c>
      <c r="AA1624" s="147">
        <f>IF(AND($I1624="Si",J1624=1),1,IF(AND($I1624="Fisico",J1624=1),1,IF(AND(J1624=1,$I1624="Electronico"),2,IF(J1624=1,VLOOKUP($C1624&amp;"|"&amp;$B1624&amp;"|"&amp;$D1624,Empresas!$C$6:$CC$92,$G1624+6+1,0),0))))</f>
        <v>0</v>
      </c>
      <c r="AB1624" s="147">
        <f>IF(AND($I1624="Si",K1624=1),1,IF(AND($I1624="Fisico",K1624=1),1,IF(AND(K1624=1,$I1624="Electronico"),2,IF(K1624=1,VLOOKUP($C1624&amp;"|"&amp;$B1624&amp;"|"&amp;$D1624,Empresas!$C$6:$CC$92,$G1624+6+1,0),0))))</f>
        <v>0</v>
      </c>
      <c r="AC1624" s="147">
        <f>IF(AND($I1624="Si",L1624=1),1,IF(AND($I1624="Fisico",L1624=1),1,IF(AND(L1624=1,$I1624="Electronico"),2,IF(L1624=1,VLOOKUP($C1624&amp;"|"&amp;$B1624&amp;"|"&amp;$D1624,Empresas!$C$6:$CC$92,$G1624+6+1,0),0))))</f>
        <v>0</v>
      </c>
      <c r="AD1624" s="147">
        <f>IF(AND($I1624="Si",M1624=1),1,IF(AND($I1624="Fisico",M1624=1),1,IF(AND(M1624=1,$I1624="Electronico"),2,IF(M1624=1,VLOOKUP($C1624&amp;"|"&amp;$B1624&amp;"|"&amp;$D1624,Empresas!$C$6:$CC$92,$G1624+6+1,0),0))))</f>
        <v>0</v>
      </c>
      <c r="AE1624" s="147">
        <f>IF(AND($I1624="Si",N1624=1),1,IF(AND($I1624="Fisico",N1624=1),1,IF(AND(N1624=1,$I1624="Electronico"),2,IF(N1624=1,VLOOKUP($C1624&amp;"|"&amp;$B1624&amp;"|"&amp;$D1624,Empresas!$C$6:$CC$92,$G1624+6+1,0),0))))</f>
        <v>0</v>
      </c>
      <c r="AF1624" s="147">
        <f>IF(AND($I1624="Si",O1624=1),1,IF(AND($I1624="Fisico",O1624=1),1,IF(AND(O1624=1,$I1624="Electronico"),2,IF(O1624=1,VLOOKUP($C1624&amp;"|"&amp;$B1624&amp;"|"&amp;$D1624,Empresas!$C$6:$CC$92,$G1624+6+1,0),0))))</f>
        <v>0</v>
      </c>
      <c r="AG1624" s="147">
        <f>IF(AND($I1624="Si",P1624=1),1,IF(AND($I1624="Fisico",P1624=1),1,IF(AND(P1624=1,$I1624="Electronico"),2,IF(P1624=1,VLOOKUP($C1624&amp;"|"&amp;$B1624&amp;"|"&amp;$D1624,Empresas!$C$6:$CC$92,$G1624+6+1,0),0))))</f>
        <v>0</v>
      </c>
      <c r="AH1624" s="147">
        <f>IF(AND($I1624="Si",Q1624=1),1,IF(AND($I1624="Fisico",Q1624=1),1,IF(AND(Q1624=1,$I1624="Electronico"),2,IF(Q1624=1,VLOOKUP($C1624&amp;"|"&amp;$B1624&amp;"|"&amp;$D1624,Empresas!$C$6:$CC$92,$G1624+6+1,0),0))))</f>
        <v>0</v>
      </c>
      <c r="AI1624" s="147">
        <f>IF(AND($I1624="Si",R1624=1),1,IF(AND($I1624="Fisico",R1624=1),1,IF(AND(R1624=1,$I1624="Electronico"),2,IF(R1624=1,VLOOKUP($C1624&amp;"|"&amp;$B1624&amp;"|"&amp;$D1624,Empresas!$C$6:$CC$92,$G1624+6+1,0),0))))</f>
        <v>0</v>
      </c>
      <c r="AJ1624" s="147">
        <f>IF(AND($I1624="Si",S1624=1),1,IF(AND($I1624="Fisico",S1624=1),1,IF(AND(S1624=1,$I1624="Electronico"),2,IF(S1624=1,VLOOKUP($C1624&amp;"|"&amp;$B1624&amp;"|"&amp;$D1624,Empresas!$C$6:$CC$92,$G1624+6+1,0),0))))</f>
        <v>0</v>
      </c>
      <c r="AK1624" s="147">
        <f>IF(AND($I1624="Si",T1624=1),1,IF(AND($I1624="Fisico",T1624=1),1,IF(AND(T1624=1,$I1624="Electronico"),2,IF(T1624=1,VLOOKUP($C1624&amp;"|"&amp;$B1624&amp;"|"&amp;$D1624,Empresas!$C$6:$CC$92,$G1624+6+1,0),0))))</f>
        <v>0</v>
      </c>
      <c r="AL1624" s="147">
        <f>IF(AND($I1624="Si",U1624=1),1,IF(AND($I1624="Fisico",U1624=1),1,IF(AND(U1624=1,$I1624="Electronico"),2,IF(U1624=1,VLOOKUP($C1624&amp;"|"&amp;$B1624&amp;"|"&amp;$D1624,Empresas!$C$6:$CC$92,$G1624+6+1,0),0))))</f>
        <v>0</v>
      </c>
      <c r="AM1624" s="149">
        <f t="shared" si="264"/>
        <v>0</v>
      </c>
      <c r="AN1624" s="149">
        <f t="shared" si="265"/>
        <v>0</v>
      </c>
      <c r="AO1624" s="152">
        <f t="shared" si="266"/>
        <v>0</v>
      </c>
    </row>
    <row r="1625" spans="1:41" x14ac:dyDescent="0.25">
      <c r="A1625" s="137" t="str">
        <f>VLOOKUP(D1625,Empresas!$D$7:$F$91,3,0)</f>
        <v>Yulisa</v>
      </c>
      <c r="B1625" s="138" t="str">
        <f>VLOOKUP(D1625,Empresas!$D$7:$G$91,4,0)</f>
        <v>Lorenzo</v>
      </c>
      <c r="C1625" s="138" t="s">
        <v>544</v>
      </c>
      <c r="D1625" s="138" t="s">
        <v>284</v>
      </c>
      <c r="E1625" s="138" t="str">
        <f>VLOOKUP(D1625,Empresas!$D$7:$E$92,2,0)</f>
        <v>CORPORACION GERONIMO S.A.C</v>
      </c>
      <c r="F1625" s="138" t="s">
        <v>170</v>
      </c>
      <c r="G1625" s="139">
        <f t="shared" si="268"/>
        <v>43</v>
      </c>
      <c r="H1625" s="139" t="str">
        <f>VLOOKUP(D1625,Empresas!$D$6:$L$92,7,0)</f>
        <v>Mensual</v>
      </c>
      <c r="I1625" s="138" t="str">
        <f>VLOOKUP(VLOOKUP(D1625&amp;"|"&amp;B1625,Empresas!$I$7:$CB$92,G1625,0),Tablas!$A$3:$B$5,2,0)</f>
        <v>No aplica</v>
      </c>
      <c r="J1625" s="78"/>
      <c r="K1625" s="78"/>
      <c r="L1625" s="78"/>
      <c r="M1625" s="78"/>
      <c r="N1625" s="78"/>
      <c r="O1625" s="78"/>
      <c r="P1625" s="78"/>
      <c r="Q1625" s="78"/>
      <c r="R1625" s="78"/>
      <c r="S1625" s="78"/>
      <c r="T1625" s="78"/>
      <c r="U1625" s="78"/>
      <c r="V1625" s="78" t="str">
        <f>VLOOKUP(D1625,Empresas!$D$7:$CF$91,81,0)</f>
        <v>A</v>
      </c>
      <c r="W1625" s="78" t="str">
        <f>VLOOKUP(D1625,Empresas!$D$7:$M$91,10,0)</f>
        <v>General</v>
      </c>
      <c r="X1625" s="69" t="str">
        <f t="shared" si="262"/>
        <v>SI</v>
      </c>
      <c r="Y1625" s="153" t="str">
        <f t="shared" si="263"/>
        <v>No aplica</v>
      </c>
      <c r="Z1625" s="147">
        <f>IF(Y1625="No aplica",0,IF(I1625="no",0,IF(I1625="No aplica",0,IF(I1625="Si",1,IF(I1625="Fisico",1,IF(I1625="Electronico",2,VLOOKUP(C1625&amp;"|"&amp;B1625&amp;"|"&amp;D1625,Empresas!$C$6:$CC$92,G1625+6+1,0)))))))</f>
        <v>0</v>
      </c>
      <c r="AA1625" s="147">
        <f>IF(AND($I1625="Si",J1625=1),1,IF(AND($I1625="Fisico",J1625=1),1,IF(AND(J1625=1,$I1625="Electronico"),2,IF(J1625=1,VLOOKUP($C1625&amp;"|"&amp;$B1625&amp;"|"&amp;$D1625,Empresas!$C$6:$CC$92,$G1625+6+1,0),0))))</f>
        <v>0</v>
      </c>
      <c r="AB1625" s="147">
        <f>IF(AND($I1625="Si",K1625=1),1,IF(AND($I1625="Fisico",K1625=1),1,IF(AND(K1625=1,$I1625="Electronico"),2,IF(K1625=1,VLOOKUP($C1625&amp;"|"&amp;$B1625&amp;"|"&amp;$D1625,Empresas!$C$6:$CC$92,$G1625+6+1,0),0))))</f>
        <v>0</v>
      </c>
      <c r="AC1625" s="147">
        <f>IF(AND($I1625="Si",L1625=1),1,IF(AND($I1625="Fisico",L1625=1),1,IF(AND(L1625=1,$I1625="Electronico"),2,IF(L1625=1,VLOOKUP($C1625&amp;"|"&amp;$B1625&amp;"|"&amp;$D1625,Empresas!$C$6:$CC$92,$G1625+6+1,0),0))))</f>
        <v>0</v>
      </c>
      <c r="AD1625" s="147">
        <f>IF(AND($I1625="Si",M1625=1),1,IF(AND($I1625="Fisico",M1625=1),1,IF(AND(M1625=1,$I1625="Electronico"),2,IF(M1625=1,VLOOKUP($C1625&amp;"|"&amp;$B1625&amp;"|"&amp;$D1625,Empresas!$C$6:$CC$92,$G1625+6+1,0),0))))</f>
        <v>0</v>
      </c>
      <c r="AE1625" s="147">
        <f>IF(AND($I1625="Si",N1625=1),1,IF(AND($I1625="Fisico",N1625=1),1,IF(AND(N1625=1,$I1625="Electronico"),2,IF(N1625=1,VLOOKUP($C1625&amp;"|"&amp;$B1625&amp;"|"&amp;$D1625,Empresas!$C$6:$CC$92,$G1625+6+1,0),0))))</f>
        <v>0</v>
      </c>
      <c r="AF1625" s="147">
        <f>IF(AND($I1625="Si",O1625=1),1,IF(AND($I1625="Fisico",O1625=1),1,IF(AND(O1625=1,$I1625="Electronico"),2,IF(O1625=1,VLOOKUP($C1625&amp;"|"&amp;$B1625&amp;"|"&amp;$D1625,Empresas!$C$6:$CC$92,$G1625+6+1,0),0))))</f>
        <v>0</v>
      </c>
      <c r="AG1625" s="147">
        <f>IF(AND($I1625="Si",P1625=1),1,IF(AND($I1625="Fisico",P1625=1),1,IF(AND(P1625=1,$I1625="Electronico"),2,IF(P1625=1,VLOOKUP($C1625&amp;"|"&amp;$B1625&amp;"|"&amp;$D1625,Empresas!$C$6:$CC$92,$G1625+6+1,0),0))))</f>
        <v>0</v>
      </c>
      <c r="AH1625" s="147">
        <f>IF(AND($I1625="Si",Q1625=1),1,IF(AND($I1625="Fisico",Q1625=1),1,IF(AND(Q1625=1,$I1625="Electronico"),2,IF(Q1625=1,VLOOKUP($C1625&amp;"|"&amp;$B1625&amp;"|"&amp;$D1625,Empresas!$C$6:$CC$92,$G1625+6+1,0),0))))</f>
        <v>0</v>
      </c>
      <c r="AI1625" s="147">
        <f>IF(AND($I1625="Si",R1625=1),1,IF(AND($I1625="Fisico",R1625=1),1,IF(AND(R1625=1,$I1625="Electronico"),2,IF(R1625=1,VLOOKUP($C1625&amp;"|"&amp;$B1625&amp;"|"&amp;$D1625,Empresas!$C$6:$CC$92,$G1625+6+1,0),0))))</f>
        <v>0</v>
      </c>
      <c r="AJ1625" s="147">
        <f>IF(AND($I1625="Si",S1625=1),1,IF(AND($I1625="Fisico",S1625=1),1,IF(AND(S1625=1,$I1625="Electronico"),2,IF(S1625=1,VLOOKUP($C1625&amp;"|"&amp;$B1625&amp;"|"&amp;$D1625,Empresas!$C$6:$CC$92,$G1625+6+1,0),0))))</f>
        <v>0</v>
      </c>
      <c r="AK1625" s="147">
        <f>IF(AND($I1625="Si",T1625=1),1,IF(AND($I1625="Fisico",T1625=1),1,IF(AND(T1625=1,$I1625="Electronico"),2,IF(T1625=1,VLOOKUP($C1625&amp;"|"&amp;$B1625&amp;"|"&amp;$D1625,Empresas!$C$6:$CC$92,$G1625+6+1,0),0))))</f>
        <v>0</v>
      </c>
      <c r="AL1625" s="147">
        <f>IF(AND($I1625="Si",U1625=1),1,IF(AND($I1625="Fisico",U1625=1),1,IF(AND(U1625=1,$I1625="Electronico"),2,IF(U1625=1,VLOOKUP($C1625&amp;"|"&amp;$B1625&amp;"|"&amp;$D1625,Empresas!$C$6:$CC$92,$G1625+6+1,0),0))))</f>
        <v>0</v>
      </c>
      <c r="AM1625" s="149">
        <f t="shared" si="264"/>
        <v>0</v>
      </c>
      <c r="AN1625" s="149">
        <f t="shared" si="265"/>
        <v>0</v>
      </c>
      <c r="AO1625" s="152">
        <f t="shared" si="266"/>
        <v>0</v>
      </c>
    </row>
    <row r="1626" spans="1:41" x14ac:dyDescent="0.25">
      <c r="A1626" s="137" t="str">
        <f>VLOOKUP(D1626,Empresas!$D$7:$F$91,3,0)</f>
        <v>Yulisa</v>
      </c>
      <c r="B1626" s="138" t="str">
        <f>VLOOKUP(D1626,Empresas!$D$7:$G$91,4,0)</f>
        <v>Lorenzo</v>
      </c>
      <c r="C1626" s="138" t="s">
        <v>544</v>
      </c>
      <c r="D1626" s="138" t="s">
        <v>284</v>
      </c>
      <c r="E1626" s="138" t="str">
        <f>VLOOKUP(D1626,Empresas!$D$7:$E$92,2,0)</f>
        <v>CORPORACION GERONIMO S.A.C</v>
      </c>
      <c r="F1626" s="138" t="s">
        <v>171</v>
      </c>
      <c r="G1626" s="139">
        <f t="shared" si="268"/>
        <v>46</v>
      </c>
      <c r="H1626" s="139" t="str">
        <f>VLOOKUP(D1626,Empresas!$D$6:$L$92,7,0)</f>
        <v>Mensual</v>
      </c>
      <c r="I1626" s="138" t="str">
        <f>VLOOKUP(VLOOKUP(D1626&amp;"|"&amp;B1626,Empresas!$I$7:$CB$92,G1626,0),Tablas!$A$3:$B$5,2,0)</f>
        <v>Registro y analisis</v>
      </c>
      <c r="J1626" s="78">
        <v>1</v>
      </c>
      <c r="K1626" s="78">
        <v>1</v>
      </c>
      <c r="L1626" s="78">
        <v>1</v>
      </c>
      <c r="M1626" s="78">
        <v>1</v>
      </c>
      <c r="N1626" s="78">
        <v>1</v>
      </c>
      <c r="O1626" s="78">
        <v>1</v>
      </c>
      <c r="P1626" s="78">
        <v>1</v>
      </c>
      <c r="Q1626" s="78">
        <v>1</v>
      </c>
      <c r="R1626" s="78"/>
      <c r="S1626" s="78"/>
      <c r="T1626" s="78"/>
      <c r="U1626" s="78"/>
      <c r="V1626" s="78" t="str">
        <f>VLOOKUP(D1626,Empresas!$D$7:$CF$91,81,0)</f>
        <v>A</v>
      </c>
      <c r="W1626" s="78" t="str">
        <f>VLOOKUP(D1626,Empresas!$D$7:$M$91,10,0)</f>
        <v>General</v>
      </c>
      <c r="X1626" s="69" t="str">
        <f t="shared" si="262"/>
        <v>SI</v>
      </c>
      <c r="Y1626" s="153" t="str">
        <f t="shared" si="263"/>
        <v>Si aplica</v>
      </c>
      <c r="Z1626" s="147">
        <f>IF(Y1626="No aplica",0,IF(I1626="no",0,IF(I1626="No aplica",0,IF(I1626="Si",1,IF(I1626="Fisico",1,IF(I1626="Electronico",2,VLOOKUP(C1626&amp;"|"&amp;B1626&amp;"|"&amp;D1626,Empresas!$C$6:$CC$92,G1626+6+1,0)))))))</f>
        <v>4</v>
      </c>
      <c r="AA1626" s="147">
        <f>IF(AND($I1626="Si",J1626=1),1,IF(AND($I1626="Fisico",J1626=1),1,IF(AND(J1626=1,$I1626="Electronico"),2,IF(J1626=1,VLOOKUP($C1626&amp;"|"&amp;$B1626&amp;"|"&amp;$D1626,Empresas!$C$6:$CC$92,$G1626+6+1,0),0))))</f>
        <v>4</v>
      </c>
      <c r="AB1626" s="147">
        <f>IF(AND($I1626="Si",K1626=1),1,IF(AND($I1626="Fisico",K1626=1),1,IF(AND(K1626=1,$I1626="Electronico"),2,IF(K1626=1,VLOOKUP($C1626&amp;"|"&amp;$B1626&amp;"|"&amp;$D1626,Empresas!$C$6:$CC$92,$G1626+6+1,0),0))))</f>
        <v>4</v>
      </c>
      <c r="AC1626" s="147">
        <f>IF(AND($I1626="Si",L1626=1),1,IF(AND($I1626="Fisico",L1626=1),1,IF(AND(L1626=1,$I1626="Electronico"),2,IF(L1626=1,VLOOKUP($C1626&amp;"|"&amp;$B1626&amp;"|"&amp;$D1626,Empresas!$C$6:$CC$92,$G1626+6+1,0),0))))</f>
        <v>4</v>
      </c>
      <c r="AD1626" s="147">
        <f>IF(AND($I1626="Si",M1626=1),1,IF(AND($I1626="Fisico",M1626=1),1,IF(AND(M1626=1,$I1626="Electronico"),2,IF(M1626=1,VLOOKUP($C1626&amp;"|"&amp;$B1626&amp;"|"&amp;$D1626,Empresas!$C$6:$CC$92,$G1626+6+1,0),0))))</f>
        <v>4</v>
      </c>
      <c r="AE1626" s="147">
        <f>IF(AND($I1626="Si",N1626=1),1,IF(AND($I1626="Fisico",N1626=1),1,IF(AND(N1626=1,$I1626="Electronico"),2,IF(N1626=1,VLOOKUP($C1626&amp;"|"&amp;$B1626&amp;"|"&amp;$D1626,Empresas!$C$6:$CC$92,$G1626+6+1,0),0))))</f>
        <v>4</v>
      </c>
      <c r="AF1626" s="147">
        <f>IF(AND($I1626="Si",O1626=1),1,IF(AND($I1626="Fisico",O1626=1),1,IF(AND(O1626=1,$I1626="Electronico"),2,IF(O1626=1,VLOOKUP($C1626&amp;"|"&amp;$B1626&amp;"|"&amp;$D1626,Empresas!$C$6:$CC$92,$G1626+6+1,0),0))))</f>
        <v>4</v>
      </c>
      <c r="AG1626" s="147">
        <f>IF(AND($I1626="Si",P1626=1),1,IF(AND($I1626="Fisico",P1626=1),1,IF(AND(P1626=1,$I1626="Electronico"),2,IF(P1626=1,VLOOKUP($C1626&amp;"|"&amp;$B1626&amp;"|"&amp;$D1626,Empresas!$C$6:$CC$92,$G1626+6+1,0),0))))</f>
        <v>4</v>
      </c>
      <c r="AH1626" s="147">
        <f>IF(AND($I1626="Si",Q1626=1),1,IF(AND($I1626="Fisico",Q1626=1),1,IF(AND(Q1626=1,$I1626="Electronico"),2,IF(Q1626=1,VLOOKUP($C1626&amp;"|"&amp;$B1626&amp;"|"&amp;$D1626,Empresas!$C$6:$CC$92,$G1626+6+1,0),0))))</f>
        <v>4</v>
      </c>
      <c r="AI1626" s="147">
        <f>IF(AND($I1626="Si",R1626=1),1,IF(AND($I1626="Fisico",R1626=1),1,IF(AND(R1626=1,$I1626="Electronico"),2,IF(R1626=1,VLOOKUP($C1626&amp;"|"&amp;$B1626&amp;"|"&amp;$D1626,Empresas!$C$6:$CC$92,$G1626+6+1,0),0))))</f>
        <v>0</v>
      </c>
      <c r="AJ1626" s="147">
        <f>IF(AND($I1626="Si",S1626=1),1,IF(AND($I1626="Fisico",S1626=1),1,IF(AND(S1626=1,$I1626="Electronico"),2,IF(S1626=1,VLOOKUP($C1626&amp;"|"&amp;$B1626&amp;"|"&amp;$D1626,Empresas!$C$6:$CC$92,$G1626+6+1,0),0))))</f>
        <v>0</v>
      </c>
      <c r="AK1626" s="147">
        <f>IF(AND($I1626="Si",T1626=1),1,IF(AND($I1626="Fisico",T1626=1),1,IF(AND(T1626=1,$I1626="Electronico"),2,IF(T1626=1,VLOOKUP($C1626&amp;"|"&amp;$B1626&amp;"|"&amp;$D1626,Empresas!$C$6:$CC$92,$G1626+6+1,0),0))))</f>
        <v>0</v>
      </c>
      <c r="AL1626" s="147">
        <f>IF(AND($I1626="Si",U1626=1),1,IF(AND($I1626="Fisico",U1626=1),1,IF(AND(U1626=1,$I1626="Electronico"),2,IF(U1626=1,VLOOKUP($C1626&amp;"|"&amp;$B1626&amp;"|"&amp;$D1626,Empresas!$C$6:$CC$92,$G1626+6+1,0),0))))</f>
        <v>0</v>
      </c>
      <c r="AM1626" s="149">
        <f t="shared" si="264"/>
        <v>32</v>
      </c>
      <c r="AN1626" s="149">
        <f t="shared" si="265"/>
        <v>32</v>
      </c>
      <c r="AO1626" s="152">
        <f t="shared" si="266"/>
        <v>1</v>
      </c>
    </row>
    <row r="1627" spans="1:41" x14ac:dyDescent="0.25">
      <c r="A1627" s="140" t="str">
        <f>VLOOKUP(D1627,Empresas!$D$7:$F$91,3,0)</f>
        <v>Yulisa</v>
      </c>
      <c r="B1627" s="141" t="str">
        <f>VLOOKUP(D1627,Empresas!$D$7:$G$91,4,0)</f>
        <v>Lorenzo</v>
      </c>
      <c r="C1627" s="141" t="s">
        <v>544</v>
      </c>
      <c r="D1627" s="141" t="s">
        <v>284</v>
      </c>
      <c r="E1627" s="141" t="str">
        <f>VLOOKUP(D1627,Empresas!$D$7:$E$92,2,0)</f>
        <v>CORPORACION GERONIMO S.A.C</v>
      </c>
      <c r="F1627" s="141" t="s">
        <v>172</v>
      </c>
      <c r="G1627" s="142">
        <f>+Empresas!$BF$2</f>
        <v>50</v>
      </c>
      <c r="H1627" s="142" t="str">
        <f>VLOOKUP(D1627,Empresas!$D$6:$L$92,7,0)</f>
        <v>Mensual</v>
      </c>
      <c r="I1627" s="141" t="str">
        <f>VLOOKUP(VLOOKUP(D1627&amp;"|"&amp;B1627,Empresas!$I$7:$CB$92,G1627,0),Tablas!$A$8:$B$10,2,0)</f>
        <v>Electronico</v>
      </c>
      <c r="J1627" s="78">
        <v>1</v>
      </c>
      <c r="K1627" s="78">
        <v>1</v>
      </c>
      <c r="L1627" s="78">
        <v>1</v>
      </c>
      <c r="M1627" s="78">
        <v>1</v>
      </c>
      <c r="N1627" s="78">
        <v>1</v>
      </c>
      <c r="O1627" s="78">
        <v>1</v>
      </c>
      <c r="P1627" s="78">
        <v>1</v>
      </c>
      <c r="Q1627" s="78">
        <v>1</v>
      </c>
      <c r="R1627" s="78"/>
      <c r="S1627" s="78"/>
      <c r="T1627" s="78"/>
      <c r="U1627" s="78"/>
      <c r="V1627" s="78" t="str">
        <f>VLOOKUP(D1627,Empresas!$D$7:$CF$91,81,0)</f>
        <v>A</v>
      </c>
      <c r="W1627" s="78" t="str">
        <f>VLOOKUP(D1627,Empresas!$D$7:$M$91,10,0)</f>
        <v>General</v>
      </c>
      <c r="X1627" s="69" t="str">
        <f t="shared" si="262"/>
        <v>SI</v>
      </c>
      <c r="Y1627" s="153" t="str">
        <f t="shared" si="263"/>
        <v>Si aplica</v>
      </c>
      <c r="Z1627" s="147">
        <f>IF(Y1627="No aplica",0,IF(I1627="no",0,IF(I1627="No aplica",0,IF(I1627="Si",1,IF(I1627="Fisico",1,IF(I1627="Electronico",2,VLOOKUP(C1627&amp;"|"&amp;B1627&amp;"|"&amp;D1627,Empresas!$C$6:$CC$92,G1627+6+1,0)))))))</f>
        <v>2</v>
      </c>
      <c r="AA1627" s="147">
        <f>IF(AND($I1627="Si",J1627=1),1,IF(AND($I1627="Fisico",J1627=1),1,IF(AND(J1627=1,$I1627="Electronico"),2,IF(J1627=1,VLOOKUP($C1627&amp;"|"&amp;$B1627&amp;"|"&amp;$D1627,Empresas!$C$6:$CC$92,$G1627+6+1,0),0))))</f>
        <v>2</v>
      </c>
      <c r="AB1627" s="147">
        <f>IF(AND($I1627="Si",K1627=1),1,IF(AND($I1627="Fisico",K1627=1),1,IF(AND(K1627=1,$I1627="Electronico"),2,IF(K1627=1,VLOOKUP($C1627&amp;"|"&amp;$B1627&amp;"|"&amp;$D1627,Empresas!$C$6:$CC$92,$G1627+6+1,0),0))))</f>
        <v>2</v>
      </c>
      <c r="AC1627" s="147">
        <f>IF(AND($I1627="Si",L1627=1),1,IF(AND($I1627="Fisico",L1627=1),1,IF(AND(L1627=1,$I1627="Electronico"),2,IF(L1627=1,VLOOKUP($C1627&amp;"|"&amp;$B1627&amp;"|"&amp;$D1627,Empresas!$C$6:$CC$92,$G1627+6+1,0),0))))</f>
        <v>2</v>
      </c>
      <c r="AD1627" s="147">
        <f>IF(AND($I1627="Si",M1627=1),1,IF(AND($I1627="Fisico",M1627=1),1,IF(AND(M1627=1,$I1627="Electronico"),2,IF(M1627=1,VLOOKUP($C1627&amp;"|"&amp;$B1627&amp;"|"&amp;$D1627,Empresas!$C$6:$CC$92,$G1627+6+1,0),0))))</f>
        <v>2</v>
      </c>
      <c r="AE1627" s="147">
        <f>IF(AND($I1627="Si",N1627=1),1,IF(AND($I1627="Fisico",N1627=1),1,IF(AND(N1627=1,$I1627="Electronico"),2,IF(N1627=1,VLOOKUP($C1627&amp;"|"&amp;$B1627&amp;"|"&amp;$D1627,Empresas!$C$6:$CC$92,$G1627+6+1,0),0))))</f>
        <v>2</v>
      </c>
      <c r="AF1627" s="147">
        <f>IF(AND($I1627="Si",O1627=1),1,IF(AND($I1627="Fisico",O1627=1),1,IF(AND(O1627=1,$I1627="Electronico"),2,IF(O1627=1,VLOOKUP($C1627&amp;"|"&amp;$B1627&amp;"|"&amp;$D1627,Empresas!$C$6:$CC$92,$G1627+6+1,0),0))))</f>
        <v>2</v>
      </c>
      <c r="AG1627" s="147">
        <f>IF(AND($I1627="Si",P1627=1),1,IF(AND($I1627="Fisico",P1627=1),1,IF(AND(P1627=1,$I1627="Electronico"),2,IF(P1627=1,VLOOKUP($C1627&amp;"|"&amp;$B1627&amp;"|"&amp;$D1627,Empresas!$C$6:$CC$92,$G1627+6+1,0),0))))</f>
        <v>2</v>
      </c>
      <c r="AH1627" s="147">
        <f>IF(AND($I1627="Si",Q1627=1),1,IF(AND($I1627="Fisico",Q1627=1),1,IF(AND(Q1627=1,$I1627="Electronico"),2,IF(Q1627=1,VLOOKUP($C1627&amp;"|"&amp;$B1627&amp;"|"&amp;$D1627,Empresas!$C$6:$CC$92,$G1627+6+1,0),0))))</f>
        <v>2</v>
      </c>
      <c r="AI1627" s="147">
        <f>IF(AND($I1627="Si",R1627=1),1,IF(AND($I1627="Fisico",R1627=1),1,IF(AND(R1627=1,$I1627="Electronico"),2,IF(R1627=1,VLOOKUP($C1627&amp;"|"&amp;$B1627&amp;"|"&amp;$D1627,Empresas!$C$6:$CC$92,$G1627+6+1,0),0))))</f>
        <v>0</v>
      </c>
      <c r="AJ1627" s="147">
        <f>IF(AND($I1627="Si",S1627=1),1,IF(AND($I1627="Fisico",S1627=1),1,IF(AND(S1627=1,$I1627="Electronico"),2,IF(S1627=1,VLOOKUP($C1627&amp;"|"&amp;$B1627&amp;"|"&amp;$D1627,Empresas!$C$6:$CC$92,$G1627+6+1,0),0))))</f>
        <v>0</v>
      </c>
      <c r="AK1627" s="147">
        <f>IF(AND($I1627="Si",T1627=1),1,IF(AND($I1627="Fisico",T1627=1),1,IF(AND(T1627=1,$I1627="Electronico"),2,IF(T1627=1,VLOOKUP($C1627&amp;"|"&amp;$B1627&amp;"|"&amp;$D1627,Empresas!$C$6:$CC$92,$G1627+6+1,0),0))))</f>
        <v>0</v>
      </c>
      <c r="AL1627" s="147">
        <f>IF(AND($I1627="Si",U1627=1),1,IF(AND($I1627="Fisico",U1627=1),1,IF(AND(U1627=1,$I1627="Electronico"),2,IF(U1627=1,VLOOKUP($C1627&amp;"|"&amp;$B1627&amp;"|"&amp;$D1627,Empresas!$C$6:$CC$92,$G1627+6+1,0),0))))</f>
        <v>0</v>
      </c>
      <c r="AM1627" s="149">
        <f t="shared" si="264"/>
        <v>16</v>
      </c>
      <c r="AN1627" s="149">
        <f t="shared" si="265"/>
        <v>16</v>
      </c>
      <c r="AO1627" s="152">
        <f t="shared" si="266"/>
        <v>1</v>
      </c>
    </row>
    <row r="1628" spans="1:41" x14ac:dyDescent="0.25">
      <c r="A1628" s="140" t="str">
        <f>VLOOKUP(D1628,Empresas!$D$7:$F$91,3,0)</f>
        <v>Yulisa</v>
      </c>
      <c r="B1628" s="141" t="str">
        <f>VLOOKUP(D1628,Empresas!$D$7:$G$91,4,0)</f>
        <v>Lorenzo</v>
      </c>
      <c r="C1628" s="141" t="s">
        <v>544</v>
      </c>
      <c r="D1628" s="141" t="s">
        <v>284</v>
      </c>
      <c r="E1628" s="141" t="str">
        <f>VLOOKUP(D1628,Empresas!$D$7:$E$92,2,0)</f>
        <v>CORPORACION GERONIMO S.A.C</v>
      </c>
      <c r="F1628" s="141" t="s">
        <v>173</v>
      </c>
      <c r="G1628" s="142">
        <f>+G1627+1</f>
        <v>51</v>
      </c>
      <c r="H1628" s="142" t="str">
        <f>VLOOKUP(D1628,Empresas!$D$6:$L$92,7,0)</f>
        <v>Mensual</v>
      </c>
      <c r="I1628" s="141" t="str">
        <f>VLOOKUP(VLOOKUP(D1628&amp;"|"&amp;B1628,Empresas!$I$7:$CB$92,G1628,0),Tablas!$A$8:$B$10,2,0)</f>
        <v>Electronico</v>
      </c>
      <c r="J1628" s="78">
        <v>1</v>
      </c>
      <c r="K1628" s="78">
        <v>1</v>
      </c>
      <c r="L1628" s="78">
        <v>1</v>
      </c>
      <c r="M1628" s="78">
        <v>1</v>
      </c>
      <c r="N1628" s="78">
        <v>1</v>
      </c>
      <c r="O1628" s="78">
        <v>1</v>
      </c>
      <c r="P1628" s="78">
        <v>1</v>
      </c>
      <c r="Q1628" s="78">
        <v>1</v>
      </c>
      <c r="R1628" s="78"/>
      <c r="S1628" s="78"/>
      <c r="T1628" s="78"/>
      <c r="U1628" s="78"/>
      <c r="V1628" s="78" t="str">
        <f>VLOOKUP(D1628,Empresas!$D$7:$CF$91,81,0)</f>
        <v>A</v>
      </c>
      <c r="W1628" s="78" t="str">
        <f>VLOOKUP(D1628,Empresas!$D$7:$M$91,10,0)</f>
        <v>General</v>
      </c>
      <c r="X1628" s="69" t="str">
        <f t="shared" si="262"/>
        <v>SI</v>
      </c>
      <c r="Y1628" s="153" t="str">
        <f t="shared" si="263"/>
        <v>Si aplica</v>
      </c>
      <c r="Z1628" s="147">
        <f>IF(Y1628="No aplica",0,IF(I1628="no",0,IF(I1628="No aplica",0,IF(I1628="Si",1,IF(I1628="Fisico",1,IF(I1628="Electronico",2,VLOOKUP(C1628&amp;"|"&amp;B1628&amp;"|"&amp;D1628,Empresas!$C$6:$CC$92,G1628+6+1,0)))))))</f>
        <v>2</v>
      </c>
      <c r="AA1628" s="147">
        <f>IF(AND($I1628="Si",J1628=1),1,IF(AND($I1628="Fisico",J1628=1),1,IF(AND(J1628=1,$I1628="Electronico"),2,IF(J1628=1,VLOOKUP($C1628&amp;"|"&amp;$B1628&amp;"|"&amp;$D1628,Empresas!$C$6:$CC$92,$G1628+6+1,0),0))))</f>
        <v>2</v>
      </c>
      <c r="AB1628" s="147">
        <f>IF(AND($I1628="Si",K1628=1),1,IF(AND($I1628="Fisico",K1628=1),1,IF(AND(K1628=1,$I1628="Electronico"),2,IF(K1628=1,VLOOKUP($C1628&amp;"|"&amp;$B1628&amp;"|"&amp;$D1628,Empresas!$C$6:$CC$92,$G1628+6+1,0),0))))</f>
        <v>2</v>
      </c>
      <c r="AC1628" s="147">
        <f>IF(AND($I1628="Si",L1628=1),1,IF(AND($I1628="Fisico",L1628=1),1,IF(AND(L1628=1,$I1628="Electronico"),2,IF(L1628=1,VLOOKUP($C1628&amp;"|"&amp;$B1628&amp;"|"&amp;$D1628,Empresas!$C$6:$CC$92,$G1628+6+1,0),0))))</f>
        <v>2</v>
      </c>
      <c r="AD1628" s="147">
        <f>IF(AND($I1628="Si",M1628=1),1,IF(AND($I1628="Fisico",M1628=1),1,IF(AND(M1628=1,$I1628="Electronico"),2,IF(M1628=1,VLOOKUP($C1628&amp;"|"&amp;$B1628&amp;"|"&amp;$D1628,Empresas!$C$6:$CC$92,$G1628+6+1,0),0))))</f>
        <v>2</v>
      </c>
      <c r="AE1628" s="147">
        <f>IF(AND($I1628="Si",N1628=1),1,IF(AND($I1628="Fisico",N1628=1),1,IF(AND(N1628=1,$I1628="Electronico"),2,IF(N1628=1,VLOOKUP($C1628&amp;"|"&amp;$B1628&amp;"|"&amp;$D1628,Empresas!$C$6:$CC$92,$G1628+6+1,0),0))))</f>
        <v>2</v>
      </c>
      <c r="AF1628" s="147">
        <f>IF(AND($I1628="Si",O1628=1),1,IF(AND($I1628="Fisico",O1628=1),1,IF(AND(O1628=1,$I1628="Electronico"),2,IF(O1628=1,VLOOKUP($C1628&amp;"|"&amp;$B1628&amp;"|"&amp;$D1628,Empresas!$C$6:$CC$92,$G1628+6+1,0),0))))</f>
        <v>2</v>
      </c>
      <c r="AG1628" s="147">
        <f>IF(AND($I1628="Si",P1628=1),1,IF(AND($I1628="Fisico",P1628=1),1,IF(AND(P1628=1,$I1628="Electronico"),2,IF(P1628=1,VLOOKUP($C1628&amp;"|"&amp;$B1628&amp;"|"&amp;$D1628,Empresas!$C$6:$CC$92,$G1628+6+1,0),0))))</f>
        <v>2</v>
      </c>
      <c r="AH1628" s="147">
        <f>IF(AND($I1628="Si",Q1628=1),1,IF(AND($I1628="Fisico",Q1628=1),1,IF(AND(Q1628=1,$I1628="Electronico"),2,IF(Q1628=1,VLOOKUP($C1628&amp;"|"&amp;$B1628&amp;"|"&amp;$D1628,Empresas!$C$6:$CC$92,$G1628+6+1,0),0))))</f>
        <v>2</v>
      </c>
      <c r="AI1628" s="147">
        <f>IF(AND($I1628="Si",R1628=1),1,IF(AND($I1628="Fisico",R1628=1),1,IF(AND(R1628=1,$I1628="Electronico"),2,IF(R1628=1,VLOOKUP($C1628&amp;"|"&amp;$B1628&amp;"|"&amp;$D1628,Empresas!$C$6:$CC$92,$G1628+6+1,0),0))))</f>
        <v>0</v>
      </c>
      <c r="AJ1628" s="147">
        <f>IF(AND($I1628="Si",S1628=1),1,IF(AND($I1628="Fisico",S1628=1),1,IF(AND(S1628=1,$I1628="Electronico"),2,IF(S1628=1,VLOOKUP($C1628&amp;"|"&amp;$B1628&amp;"|"&amp;$D1628,Empresas!$C$6:$CC$92,$G1628+6+1,0),0))))</f>
        <v>0</v>
      </c>
      <c r="AK1628" s="147">
        <f>IF(AND($I1628="Si",T1628=1),1,IF(AND($I1628="Fisico",T1628=1),1,IF(AND(T1628=1,$I1628="Electronico"),2,IF(T1628=1,VLOOKUP($C1628&amp;"|"&amp;$B1628&amp;"|"&amp;$D1628,Empresas!$C$6:$CC$92,$G1628+6+1,0),0))))</f>
        <v>0</v>
      </c>
      <c r="AL1628" s="147">
        <f>IF(AND($I1628="Si",U1628=1),1,IF(AND($I1628="Fisico",U1628=1),1,IF(AND(U1628=1,$I1628="Electronico"),2,IF(U1628=1,VLOOKUP($C1628&amp;"|"&amp;$B1628&amp;"|"&amp;$D1628,Empresas!$C$6:$CC$92,$G1628+6+1,0),0))))</f>
        <v>0</v>
      </c>
      <c r="AM1628" s="149">
        <f t="shared" si="264"/>
        <v>16</v>
      </c>
      <c r="AN1628" s="149">
        <f t="shared" si="265"/>
        <v>16</v>
      </c>
      <c r="AO1628" s="152">
        <f t="shared" si="266"/>
        <v>1</v>
      </c>
    </row>
    <row r="1629" spans="1:41" x14ac:dyDescent="0.25">
      <c r="A1629" s="140" t="str">
        <f>VLOOKUP(D1629,Empresas!$D$7:$F$91,3,0)</f>
        <v>Yulisa</v>
      </c>
      <c r="B1629" s="141" t="str">
        <f>VLOOKUP(D1629,Empresas!$D$7:$G$91,4,0)</f>
        <v>Lorenzo</v>
      </c>
      <c r="C1629" s="141" t="s">
        <v>544</v>
      </c>
      <c r="D1629" s="141" t="s">
        <v>284</v>
      </c>
      <c r="E1629" s="141" t="str">
        <f>VLOOKUP(D1629,Empresas!$D$7:$E$92,2,0)</f>
        <v>CORPORACION GERONIMO S.A.C</v>
      </c>
      <c r="F1629" s="141" t="s">
        <v>174</v>
      </c>
      <c r="G1629" s="142">
        <f t="shared" ref="G1629:G1637" si="269">+G1628+1</f>
        <v>52</v>
      </c>
      <c r="H1629" s="142" t="str">
        <f>VLOOKUP(D1629,Empresas!$D$6:$L$92,7,0)</f>
        <v>Mensual</v>
      </c>
      <c r="I1629" s="141" t="str">
        <f>VLOOKUP(VLOOKUP(D1629&amp;"|"&amp;B1629,Empresas!$I$7:$CB$92,G1629,0),Tablas!$A$8:$B$10,2,0)</f>
        <v>Electronico</v>
      </c>
      <c r="J1629" s="78">
        <v>2</v>
      </c>
      <c r="K1629" s="78">
        <v>2</v>
      </c>
      <c r="L1629" s="78">
        <v>2</v>
      </c>
      <c r="M1629" s="78">
        <v>2</v>
      </c>
      <c r="N1629" s="78">
        <v>2</v>
      </c>
      <c r="O1629" s="78">
        <v>2</v>
      </c>
      <c r="P1629" s="78">
        <v>2</v>
      </c>
      <c r="Q1629" s="78">
        <v>2</v>
      </c>
      <c r="R1629" s="78"/>
      <c r="S1629" s="78"/>
      <c r="T1629" s="78"/>
      <c r="U1629" s="78"/>
      <c r="V1629" s="78" t="str">
        <f>VLOOKUP(D1629,Empresas!$D$7:$CF$91,81,0)</f>
        <v>A</v>
      </c>
      <c r="W1629" s="78" t="str">
        <f>VLOOKUP(D1629,Empresas!$D$7:$M$91,10,0)</f>
        <v>General</v>
      </c>
      <c r="X1629" s="69" t="str">
        <f t="shared" si="262"/>
        <v>SI</v>
      </c>
      <c r="Y1629" s="153" t="str">
        <f t="shared" si="263"/>
        <v>Si aplica</v>
      </c>
      <c r="Z1629" s="147">
        <f>IF(Y1629="No aplica",0,IF(I1629="no",0,IF(I1629="No aplica",0,IF(I1629="Si",1,IF(I1629="Fisico",1,IF(I1629="Electronico",2,VLOOKUP(C1629&amp;"|"&amp;B1629&amp;"|"&amp;D1629,Empresas!$C$6:$CC$92,G1629+6+1,0)))))))</f>
        <v>2</v>
      </c>
      <c r="AA1629" s="147">
        <f>IF(AND($I1629="Si",J1629=1),1,IF(AND($I1629="Fisico",J1629=1),1,IF(AND(J1629=1,$I1629="Electronico"),2,IF(J1629=1,VLOOKUP($C1629&amp;"|"&amp;$B1629&amp;"|"&amp;$D1629,Empresas!$C$6:$CC$92,$G1629+6+1,0),0))))</f>
        <v>0</v>
      </c>
      <c r="AB1629" s="147">
        <f>IF(AND($I1629="Si",K1629=1),1,IF(AND($I1629="Fisico",K1629=1),1,IF(AND(K1629=1,$I1629="Electronico"),2,IF(K1629=1,VLOOKUP($C1629&amp;"|"&amp;$B1629&amp;"|"&amp;$D1629,Empresas!$C$6:$CC$92,$G1629+6+1,0),0))))</f>
        <v>0</v>
      </c>
      <c r="AC1629" s="147">
        <f>IF(AND($I1629="Si",L1629=1),1,IF(AND($I1629="Fisico",L1629=1),1,IF(AND(L1629=1,$I1629="Electronico"),2,IF(L1629=1,VLOOKUP($C1629&amp;"|"&amp;$B1629&amp;"|"&amp;$D1629,Empresas!$C$6:$CC$92,$G1629+6+1,0),0))))</f>
        <v>0</v>
      </c>
      <c r="AD1629" s="147">
        <f>IF(AND($I1629="Si",M1629=1),1,IF(AND($I1629="Fisico",M1629=1),1,IF(AND(M1629=1,$I1629="Electronico"),2,IF(M1629=1,VLOOKUP($C1629&amp;"|"&amp;$B1629&amp;"|"&amp;$D1629,Empresas!$C$6:$CC$92,$G1629+6+1,0),0))))</f>
        <v>0</v>
      </c>
      <c r="AE1629" s="147">
        <f>IF(AND($I1629="Si",N1629=1),1,IF(AND($I1629="Fisico",N1629=1),1,IF(AND(N1629=1,$I1629="Electronico"),2,IF(N1629=1,VLOOKUP($C1629&amp;"|"&amp;$B1629&amp;"|"&amp;$D1629,Empresas!$C$6:$CC$92,$G1629+6+1,0),0))))</f>
        <v>0</v>
      </c>
      <c r="AF1629" s="147">
        <f>IF(AND($I1629="Si",O1629=1),1,IF(AND($I1629="Fisico",O1629=1),1,IF(AND(O1629=1,$I1629="Electronico"),2,IF(O1629=1,VLOOKUP($C1629&amp;"|"&amp;$B1629&amp;"|"&amp;$D1629,Empresas!$C$6:$CC$92,$G1629+6+1,0),0))))</f>
        <v>0</v>
      </c>
      <c r="AG1629" s="147">
        <f>IF(AND($I1629="Si",P1629=1),1,IF(AND($I1629="Fisico",P1629=1),1,IF(AND(P1629=1,$I1629="Electronico"),2,IF(P1629=1,VLOOKUP($C1629&amp;"|"&amp;$B1629&amp;"|"&amp;$D1629,Empresas!$C$6:$CC$92,$G1629+6+1,0),0))))</f>
        <v>0</v>
      </c>
      <c r="AH1629" s="147">
        <f>IF(AND($I1629="Si",Q1629=1),1,IF(AND($I1629="Fisico",Q1629=1),1,IF(AND(Q1629=1,$I1629="Electronico"),2,IF(Q1629=1,VLOOKUP($C1629&amp;"|"&amp;$B1629&amp;"|"&amp;$D1629,Empresas!$C$6:$CC$92,$G1629+6+1,0),0))))</f>
        <v>0</v>
      </c>
      <c r="AI1629" s="147">
        <f>IF(AND($I1629="Si",R1629=1),1,IF(AND($I1629="Fisico",R1629=1),1,IF(AND(R1629=1,$I1629="Electronico"),2,IF(R1629=1,VLOOKUP($C1629&amp;"|"&amp;$B1629&amp;"|"&amp;$D1629,Empresas!$C$6:$CC$92,$G1629+6+1,0),0))))</f>
        <v>0</v>
      </c>
      <c r="AJ1629" s="147">
        <f>IF(AND($I1629="Si",S1629=1),1,IF(AND($I1629="Fisico",S1629=1),1,IF(AND(S1629=1,$I1629="Electronico"),2,IF(S1629=1,VLOOKUP($C1629&amp;"|"&amp;$B1629&amp;"|"&amp;$D1629,Empresas!$C$6:$CC$92,$G1629+6+1,0),0))))</f>
        <v>0</v>
      </c>
      <c r="AK1629" s="147">
        <f>IF(AND($I1629="Si",T1629=1),1,IF(AND($I1629="Fisico",T1629=1),1,IF(AND(T1629=1,$I1629="Electronico"),2,IF(T1629=1,VLOOKUP($C1629&amp;"|"&amp;$B1629&amp;"|"&amp;$D1629,Empresas!$C$6:$CC$92,$G1629+6+1,0),0))))</f>
        <v>0</v>
      </c>
      <c r="AL1629" s="147">
        <f>IF(AND($I1629="Si",U1629=1),1,IF(AND($I1629="Fisico",U1629=1),1,IF(AND(U1629=1,$I1629="Electronico"),2,IF(U1629=1,VLOOKUP($C1629&amp;"|"&amp;$B1629&amp;"|"&amp;$D1629,Empresas!$C$6:$CC$92,$G1629+6+1,0),0))))</f>
        <v>0</v>
      </c>
      <c r="AM1629" s="149">
        <f t="shared" si="264"/>
        <v>0</v>
      </c>
      <c r="AN1629" s="149">
        <f t="shared" si="265"/>
        <v>16</v>
      </c>
      <c r="AO1629" s="152">
        <f t="shared" si="266"/>
        <v>0</v>
      </c>
    </row>
    <row r="1630" spans="1:41" x14ac:dyDescent="0.25">
      <c r="A1630" s="140" t="str">
        <f>VLOOKUP(D1630,Empresas!$D$7:$F$91,3,0)</f>
        <v>Yulisa</v>
      </c>
      <c r="B1630" s="141" t="str">
        <f>VLOOKUP(D1630,Empresas!$D$7:$G$91,4,0)</f>
        <v>Lorenzo</v>
      </c>
      <c r="C1630" s="141" t="s">
        <v>544</v>
      </c>
      <c r="D1630" s="141" t="s">
        <v>284</v>
      </c>
      <c r="E1630" s="141" t="str">
        <f>VLOOKUP(D1630,Empresas!$D$7:$E$92,2,0)</f>
        <v>CORPORACION GERONIMO S.A.C</v>
      </c>
      <c r="F1630" s="141" t="s">
        <v>175</v>
      </c>
      <c r="G1630" s="142">
        <f t="shared" si="269"/>
        <v>53</v>
      </c>
      <c r="H1630" s="142" t="str">
        <f>VLOOKUP(D1630,Empresas!$D$6:$L$92,7,0)</f>
        <v>Mensual</v>
      </c>
      <c r="I1630" s="141" t="str">
        <f>VLOOKUP(VLOOKUP(D1630&amp;"|"&amp;B1630,Empresas!$I$7:$CB$92,G1630,0),Tablas!$A$8:$B$10,2,0)</f>
        <v>No aplica</v>
      </c>
      <c r="J1630" s="78"/>
      <c r="K1630" s="78"/>
      <c r="L1630" s="78"/>
      <c r="M1630" s="78"/>
      <c r="N1630" s="78"/>
      <c r="O1630" s="78"/>
      <c r="P1630" s="78"/>
      <c r="Q1630" s="78"/>
      <c r="R1630" s="78"/>
      <c r="S1630" s="78"/>
      <c r="T1630" s="78"/>
      <c r="U1630" s="78"/>
      <c r="V1630" s="78" t="str">
        <f>VLOOKUP(D1630,Empresas!$D$7:$CF$91,81,0)</f>
        <v>A</v>
      </c>
      <c r="W1630" s="78" t="str">
        <f>VLOOKUP(D1630,Empresas!$D$7:$M$91,10,0)</f>
        <v>General</v>
      </c>
      <c r="X1630" s="69" t="str">
        <f t="shared" si="262"/>
        <v>SI</v>
      </c>
      <c r="Y1630" s="153" t="str">
        <f t="shared" si="263"/>
        <v>No aplica</v>
      </c>
      <c r="Z1630" s="147">
        <f>IF(Y1630="No aplica",0,IF(I1630="no",0,IF(I1630="No aplica",0,IF(I1630="Si",1,IF(I1630="Fisico",1,IF(I1630="Electronico",2,VLOOKUP(C1630&amp;"|"&amp;B1630&amp;"|"&amp;D1630,Empresas!$C$6:$CC$92,G1630+6+1,0)))))))</f>
        <v>0</v>
      </c>
      <c r="AA1630" s="147">
        <f>IF(AND($I1630="Si",J1630=1),1,IF(AND($I1630="Fisico",J1630=1),1,IF(AND(J1630=1,$I1630="Electronico"),2,IF(J1630=1,VLOOKUP($C1630&amp;"|"&amp;$B1630&amp;"|"&amp;$D1630,Empresas!$C$6:$CC$92,$G1630+6+1,0),0))))</f>
        <v>0</v>
      </c>
      <c r="AB1630" s="147">
        <f>IF(AND($I1630="Si",K1630=1),1,IF(AND($I1630="Fisico",K1630=1),1,IF(AND(K1630=1,$I1630="Electronico"),2,IF(K1630=1,VLOOKUP($C1630&amp;"|"&amp;$B1630&amp;"|"&amp;$D1630,Empresas!$C$6:$CC$92,$G1630+6+1,0),0))))</f>
        <v>0</v>
      </c>
      <c r="AC1630" s="147">
        <f>IF(AND($I1630="Si",L1630=1),1,IF(AND($I1630="Fisico",L1630=1),1,IF(AND(L1630=1,$I1630="Electronico"),2,IF(L1630=1,VLOOKUP($C1630&amp;"|"&amp;$B1630&amp;"|"&amp;$D1630,Empresas!$C$6:$CC$92,$G1630+6+1,0),0))))</f>
        <v>0</v>
      </c>
      <c r="AD1630" s="147">
        <f>IF(AND($I1630="Si",M1630=1),1,IF(AND($I1630="Fisico",M1630=1),1,IF(AND(M1630=1,$I1630="Electronico"),2,IF(M1630=1,VLOOKUP($C1630&amp;"|"&amp;$B1630&amp;"|"&amp;$D1630,Empresas!$C$6:$CC$92,$G1630+6+1,0),0))))</f>
        <v>0</v>
      </c>
      <c r="AE1630" s="147">
        <f>IF(AND($I1630="Si",N1630=1),1,IF(AND($I1630="Fisico",N1630=1),1,IF(AND(N1630=1,$I1630="Electronico"),2,IF(N1630=1,VLOOKUP($C1630&amp;"|"&amp;$B1630&amp;"|"&amp;$D1630,Empresas!$C$6:$CC$92,$G1630+6+1,0),0))))</f>
        <v>0</v>
      </c>
      <c r="AF1630" s="147">
        <f>IF(AND($I1630="Si",O1630=1),1,IF(AND($I1630="Fisico",O1630=1),1,IF(AND(O1630=1,$I1630="Electronico"),2,IF(O1630=1,VLOOKUP($C1630&amp;"|"&amp;$B1630&amp;"|"&amp;$D1630,Empresas!$C$6:$CC$92,$G1630+6+1,0),0))))</f>
        <v>0</v>
      </c>
      <c r="AG1630" s="147">
        <f>IF(AND($I1630="Si",P1630=1),1,IF(AND($I1630="Fisico",P1630=1),1,IF(AND(P1630=1,$I1630="Electronico"),2,IF(P1630=1,VLOOKUP($C1630&amp;"|"&amp;$B1630&amp;"|"&amp;$D1630,Empresas!$C$6:$CC$92,$G1630+6+1,0),0))))</f>
        <v>0</v>
      </c>
      <c r="AH1630" s="147">
        <f>IF(AND($I1630="Si",Q1630=1),1,IF(AND($I1630="Fisico",Q1630=1),1,IF(AND(Q1630=1,$I1630="Electronico"),2,IF(Q1630=1,VLOOKUP($C1630&amp;"|"&amp;$B1630&amp;"|"&amp;$D1630,Empresas!$C$6:$CC$92,$G1630+6+1,0),0))))</f>
        <v>0</v>
      </c>
      <c r="AI1630" s="147">
        <f>IF(AND($I1630="Si",R1630=1),1,IF(AND($I1630="Fisico",R1630=1),1,IF(AND(R1630=1,$I1630="Electronico"),2,IF(R1630=1,VLOOKUP($C1630&amp;"|"&amp;$B1630&amp;"|"&amp;$D1630,Empresas!$C$6:$CC$92,$G1630+6+1,0),0))))</f>
        <v>0</v>
      </c>
      <c r="AJ1630" s="147">
        <f>IF(AND($I1630="Si",S1630=1),1,IF(AND($I1630="Fisico",S1630=1),1,IF(AND(S1630=1,$I1630="Electronico"),2,IF(S1630=1,VLOOKUP($C1630&amp;"|"&amp;$B1630&amp;"|"&amp;$D1630,Empresas!$C$6:$CC$92,$G1630+6+1,0),0))))</f>
        <v>0</v>
      </c>
      <c r="AK1630" s="147">
        <f>IF(AND($I1630="Si",T1630=1),1,IF(AND($I1630="Fisico",T1630=1),1,IF(AND(T1630=1,$I1630="Electronico"),2,IF(T1630=1,VLOOKUP($C1630&amp;"|"&amp;$B1630&amp;"|"&amp;$D1630,Empresas!$C$6:$CC$92,$G1630+6+1,0),0))))</f>
        <v>0</v>
      </c>
      <c r="AL1630" s="147">
        <f>IF(AND($I1630="Si",U1630=1),1,IF(AND($I1630="Fisico",U1630=1),1,IF(AND(U1630=1,$I1630="Electronico"),2,IF(U1630=1,VLOOKUP($C1630&amp;"|"&amp;$B1630&amp;"|"&amp;$D1630,Empresas!$C$6:$CC$92,$G1630+6+1,0),0))))</f>
        <v>0</v>
      </c>
      <c r="AM1630" s="149">
        <f t="shared" si="264"/>
        <v>0</v>
      </c>
      <c r="AN1630" s="149">
        <f t="shared" si="265"/>
        <v>0</v>
      </c>
      <c r="AO1630" s="152">
        <f t="shared" si="266"/>
        <v>0</v>
      </c>
    </row>
    <row r="1631" spans="1:41" x14ac:dyDescent="0.25">
      <c r="A1631" s="140" t="str">
        <f>VLOOKUP(D1631,Empresas!$D$7:$F$91,3,0)</f>
        <v>Yulisa</v>
      </c>
      <c r="B1631" s="141" t="str">
        <f>VLOOKUP(D1631,Empresas!$D$7:$G$91,4,0)</f>
        <v>Lorenzo</v>
      </c>
      <c r="C1631" s="141" t="s">
        <v>544</v>
      </c>
      <c r="D1631" s="141" t="s">
        <v>284</v>
      </c>
      <c r="E1631" s="141" t="str">
        <f>VLOOKUP(D1631,Empresas!$D$7:$E$92,2,0)</f>
        <v>CORPORACION GERONIMO S.A.C</v>
      </c>
      <c r="F1631" s="141" t="s">
        <v>176</v>
      </c>
      <c r="G1631" s="142">
        <f t="shared" si="269"/>
        <v>54</v>
      </c>
      <c r="H1631" s="142" t="str">
        <f>VLOOKUP(D1631,Empresas!$D$6:$L$92,7,0)</f>
        <v>Mensual</v>
      </c>
      <c r="I1631" s="141" t="str">
        <f>VLOOKUP(VLOOKUP(D1631&amp;"|"&amp;B1631,Empresas!$I$7:$CB$92,G1631,0),Tablas!$A$8:$B$10,2,0)</f>
        <v>Electronico</v>
      </c>
      <c r="J1631" s="78">
        <v>2</v>
      </c>
      <c r="K1631" s="78">
        <v>2</v>
      </c>
      <c r="L1631" s="78">
        <v>2</v>
      </c>
      <c r="M1631" s="78">
        <v>2</v>
      </c>
      <c r="N1631" s="78">
        <v>2</v>
      </c>
      <c r="O1631" s="78">
        <v>2</v>
      </c>
      <c r="P1631" s="78">
        <v>2</v>
      </c>
      <c r="Q1631" s="78">
        <v>2</v>
      </c>
      <c r="R1631" s="78"/>
      <c r="S1631" s="78"/>
      <c r="T1631" s="78"/>
      <c r="U1631" s="78"/>
      <c r="V1631" s="78" t="str">
        <f>VLOOKUP(D1631,Empresas!$D$7:$CF$91,81,0)</f>
        <v>A</v>
      </c>
      <c r="W1631" s="78" t="str">
        <f>VLOOKUP(D1631,Empresas!$D$7:$M$91,10,0)</f>
        <v>General</v>
      </c>
      <c r="X1631" s="69" t="str">
        <f t="shared" si="262"/>
        <v>SI</v>
      </c>
      <c r="Y1631" s="153" t="str">
        <f t="shared" si="263"/>
        <v>Si aplica</v>
      </c>
      <c r="Z1631" s="147">
        <f>IF(Y1631="No aplica",0,IF(I1631="no",0,IF(I1631="No aplica",0,IF(I1631="Si",1,IF(I1631="Fisico",1,IF(I1631="Electronico",2,VLOOKUP(C1631&amp;"|"&amp;B1631&amp;"|"&amp;D1631,Empresas!$C$6:$CC$92,G1631+6+1,0)))))))</f>
        <v>2</v>
      </c>
      <c r="AA1631" s="147">
        <f>IF(AND($I1631="Si",J1631=1),1,IF(AND($I1631="Fisico",J1631=1),1,IF(AND(J1631=1,$I1631="Electronico"),2,IF(J1631=1,VLOOKUP($C1631&amp;"|"&amp;$B1631&amp;"|"&amp;$D1631,Empresas!$C$6:$CC$92,$G1631+6+1,0),0))))</f>
        <v>0</v>
      </c>
      <c r="AB1631" s="147">
        <f>IF(AND($I1631="Si",K1631=1),1,IF(AND($I1631="Fisico",K1631=1),1,IF(AND(K1631=1,$I1631="Electronico"),2,IF(K1631=1,VLOOKUP($C1631&amp;"|"&amp;$B1631&amp;"|"&amp;$D1631,Empresas!$C$6:$CC$92,$G1631+6+1,0),0))))</f>
        <v>0</v>
      </c>
      <c r="AC1631" s="147">
        <f>IF(AND($I1631="Si",L1631=1),1,IF(AND($I1631="Fisico",L1631=1),1,IF(AND(L1631=1,$I1631="Electronico"),2,IF(L1631=1,VLOOKUP($C1631&amp;"|"&amp;$B1631&amp;"|"&amp;$D1631,Empresas!$C$6:$CC$92,$G1631+6+1,0),0))))</f>
        <v>0</v>
      </c>
      <c r="AD1631" s="147">
        <f>IF(AND($I1631="Si",M1631=1),1,IF(AND($I1631="Fisico",M1631=1),1,IF(AND(M1631=1,$I1631="Electronico"),2,IF(M1631=1,VLOOKUP($C1631&amp;"|"&amp;$B1631&amp;"|"&amp;$D1631,Empresas!$C$6:$CC$92,$G1631+6+1,0),0))))</f>
        <v>0</v>
      </c>
      <c r="AE1631" s="147">
        <f>IF(AND($I1631="Si",N1631=1),1,IF(AND($I1631="Fisico",N1631=1),1,IF(AND(N1631=1,$I1631="Electronico"),2,IF(N1631=1,VLOOKUP($C1631&amp;"|"&amp;$B1631&amp;"|"&amp;$D1631,Empresas!$C$6:$CC$92,$G1631+6+1,0),0))))</f>
        <v>0</v>
      </c>
      <c r="AF1631" s="147">
        <f>IF(AND($I1631="Si",O1631=1),1,IF(AND($I1631="Fisico",O1631=1),1,IF(AND(O1631=1,$I1631="Electronico"),2,IF(O1631=1,VLOOKUP($C1631&amp;"|"&amp;$B1631&amp;"|"&amp;$D1631,Empresas!$C$6:$CC$92,$G1631+6+1,0),0))))</f>
        <v>0</v>
      </c>
      <c r="AG1631" s="147">
        <f>IF(AND($I1631="Si",P1631=1),1,IF(AND($I1631="Fisico",P1631=1),1,IF(AND(P1631=1,$I1631="Electronico"),2,IF(P1631=1,VLOOKUP($C1631&amp;"|"&amp;$B1631&amp;"|"&amp;$D1631,Empresas!$C$6:$CC$92,$G1631+6+1,0),0))))</f>
        <v>0</v>
      </c>
      <c r="AH1631" s="147">
        <f>IF(AND($I1631="Si",Q1631=1),1,IF(AND($I1631="Fisico",Q1631=1),1,IF(AND(Q1631=1,$I1631="Electronico"),2,IF(Q1631=1,VLOOKUP($C1631&amp;"|"&amp;$B1631&amp;"|"&amp;$D1631,Empresas!$C$6:$CC$92,$G1631+6+1,0),0))))</f>
        <v>0</v>
      </c>
      <c r="AI1631" s="147">
        <f>IF(AND($I1631="Si",R1631=1),1,IF(AND($I1631="Fisico",R1631=1),1,IF(AND(R1631=1,$I1631="Electronico"),2,IF(R1631=1,VLOOKUP($C1631&amp;"|"&amp;$B1631&amp;"|"&amp;$D1631,Empresas!$C$6:$CC$92,$G1631+6+1,0),0))))</f>
        <v>0</v>
      </c>
      <c r="AJ1631" s="147">
        <f>IF(AND($I1631="Si",S1631=1),1,IF(AND($I1631="Fisico",S1631=1),1,IF(AND(S1631=1,$I1631="Electronico"),2,IF(S1631=1,VLOOKUP($C1631&amp;"|"&amp;$B1631&amp;"|"&amp;$D1631,Empresas!$C$6:$CC$92,$G1631+6+1,0),0))))</f>
        <v>0</v>
      </c>
      <c r="AK1631" s="147">
        <f>IF(AND($I1631="Si",T1631=1),1,IF(AND($I1631="Fisico",T1631=1),1,IF(AND(T1631=1,$I1631="Electronico"),2,IF(T1631=1,VLOOKUP($C1631&amp;"|"&amp;$B1631&amp;"|"&amp;$D1631,Empresas!$C$6:$CC$92,$G1631+6+1,0),0))))</f>
        <v>0</v>
      </c>
      <c r="AL1631" s="147">
        <f>IF(AND($I1631="Si",U1631=1),1,IF(AND($I1631="Fisico",U1631=1),1,IF(AND(U1631=1,$I1631="Electronico"),2,IF(U1631=1,VLOOKUP($C1631&amp;"|"&amp;$B1631&amp;"|"&amp;$D1631,Empresas!$C$6:$CC$92,$G1631+6+1,0),0))))</f>
        <v>0</v>
      </c>
      <c r="AM1631" s="149">
        <f t="shared" si="264"/>
        <v>0</v>
      </c>
      <c r="AN1631" s="149">
        <f t="shared" si="265"/>
        <v>16</v>
      </c>
      <c r="AO1631" s="152">
        <f t="shared" si="266"/>
        <v>0</v>
      </c>
    </row>
    <row r="1632" spans="1:41" x14ac:dyDescent="0.25">
      <c r="A1632" s="140" t="str">
        <f>VLOOKUP(D1632,Empresas!$D$7:$F$91,3,0)</f>
        <v>Yulisa</v>
      </c>
      <c r="B1632" s="141" t="str">
        <f>VLOOKUP(D1632,Empresas!$D$7:$G$91,4,0)</f>
        <v>Lorenzo</v>
      </c>
      <c r="C1632" s="141" t="s">
        <v>544</v>
      </c>
      <c r="D1632" s="141" t="s">
        <v>284</v>
      </c>
      <c r="E1632" s="141" t="str">
        <f>VLOOKUP(D1632,Empresas!$D$7:$E$92,2,0)</f>
        <v>CORPORACION GERONIMO S.A.C</v>
      </c>
      <c r="F1632" s="141" t="s">
        <v>177</v>
      </c>
      <c r="G1632" s="142">
        <f t="shared" si="269"/>
        <v>55</v>
      </c>
      <c r="H1632" s="142" t="str">
        <f>VLOOKUP(D1632,Empresas!$D$6:$L$92,7,0)</f>
        <v>Mensual</v>
      </c>
      <c r="I1632" s="141" t="str">
        <f>VLOOKUP(VLOOKUP(D1632&amp;"|"&amp;B1632,Empresas!$I$7:$CB$92,G1632,0),Tablas!$A$8:$B$10,2,0)</f>
        <v>Fisico</v>
      </c>
      <c r="J1632" s="78">
        <v>2</v>
      </c>
      <c r="K1632" s="78">
        <v>2</v>
      </c>
      <c r="L1632" s="78">
        <v>2</v>
      </c>
      <c r="M1632" s="78">
        <v>2</v>
      </c>
      <c r="N1632" s="78">
        <v>2</v>
      </c>
      <c r="O1632" s="78">
        <v>2</v>
      </c>
      <c r="P1632" s="78">
        <v>2</v>
      </c>
      <c r="Q1632" s="78">
        <v>2</v>
      </c>
      <c r="R1632" s="78"/>
      <c r="S1632" s="78"/>
      <c r="T1632" s="78"/>
      <c r="U1632" s="78"/>
      <c r="V1632" s="78" t="str">
        <f>VLOOKUP(D1632,Empresas!$D$7:$CF$91,81,0)</f>
        <v>A</v>
      </c>
      <c r="W1632" s="78" t="str">
        <f>VLOOKUP(D1632,Empresas!$D$7:$M$91,10,0)</f>
        <v>General</v>
      </c>
      <c r="X1632" s="69" t="str">
        <f t="shared" si="262"/>
        <v>NO</v>
      </c>
      <c r="Y1632" s="153" t="str">
        <f t="shared" si="263"/>
        <v>Si aplica</v>
      </c>
      <c r="Z1632" s="147">
        <f>IF(Y1632="No aplica",0,IF(I1632="no",0,IF(I1632="No aplica",0,IF(I1632="Si",1,IF(I1632="Fisico",1,IF(I1632="Electronico",2,VLOOKUP(C1632&amp;"|"&amp;B1632&amp;"|"&amp;D1632,Empresas!$C$6:$CC$92,G1632+6+1,0)))))))</f>
        <v>1</v>
      </c>
      <c r="AA1632" s="147">
        <f>IF(AND($I1632="Si",J1632=1),1,IF(AND($I1632="Fisico",J1632=1),1,IF(AND(J1632=1,$I1632="Electronico"),2,IF(J1632=1,VLOOKUP($C1632&amp;"|"&amp;$B1632&amp;"|"&amp;$D1632,Empresas!$C$6:$CC$92,$G1632+6+1,0),0))))</f>
        <v>0</v>
      </c>
      <c r="AB1632" s="147">
        <f>IF(AND($I1632="Si",K1632=1),1,IF(AND($I1632="Fisico",K1632=1),1,IF(AND(K1632=1,$I1632="Electronico"),2,IF(K1632=1,VLOOKUP($C1632&amp;"|"&amp;$B1632&amp;"|"&amp;$D1632,Empresas!$C$6:$CC$92,$G1632+6+1,0),0))))</f>
        <v>0</v>
      </c>
      <c r="AC1632" s="147">
        <f>IF(AND($I1632="Si",L1632=1),1,IF(AND($I1632="Fisico",L1632=1),1,IF(AND(L1632=1,$I1632="Electronico"),2,IF(L1632=1,VLOOKUP($C1632&amp;"|"&amp;$B1632&amp;"|"&amp;$D1632,Empresas!$C$6:$CC$92,$G1632+6+1,0),0))))</f>
        <v>0</v>
      </c>
      <c r="AD1632" s="147">
        <f>IF(AND($I1632="Si",M1632=1),1,IF(AND($I1632="Fisico",M1632=1),1,IF(AND(M1632=1,$I1632="Electronico"),2,IF(M1632=1,VLOOKUP($C1632&amp;"|"&amp;$B1632&amp;"|"&amp;$D1632,Empresas!$C$6:$CC$92,$G1632+6+1,0),0))))</f>
        <v>0</v>
      </c>
      <c r="AE1632" s="147">
        <f>IF(AND($I1632="Si",N1632=1),1,IF(AND($I1632="Fisico",N1632=1),1,IF(AND(N1632=1,$I1632="Electronico"),2,IF(N1632=1,VLOOKUP($C1632&amp;"|"&amp;$B1632&amp;"|"&amp;$D1632,Empresas!$C$6:$CC$92,$G1632+6+1,0),0))))</f>
        <v>0</v>
      </c>
      <c r="AF1632" s="147">
        <f>IF(AND($I1632="Si",O1632=1),1,IF(AND($I1632="Fisico",O1632=1),1,IF(AND(O1632=1,$I1632="Electronico"),2,IF(O1632=1,VLOOKUP($C1632&amp;"|"&amp;$B1632&amp;"|"&amp;$D1632,Empresas!$C$6:$CC$92,$G1632+6+1,0),0))))</f>
        <v>0</v>
      </c>
      <c r="AG1632" s="147">
        <f>IF(AND($I1632="Si",P1632=1),1,IF(AND($I1632="Fisico",P1632=1),1,IF(AND(P1632=1,$I1632="Electronico"),2,IF(P1632=1,VLOOKUP($C1632&amp;"|"&amp;$B1632&amp;"|"&amp;$D1632,Empresas!$C$6:$CC$92,$G1632+6+1,0),0))))</f>
        <v>0</v>
      </c>
      <c r="AH1632" s="147">
        <f>IF(AND($I1632="Si",Q1632=1),1,IF(AND($I1632="Fisico",Q1632=1),1,IF(AND(Q1632=1,$I1632="Electronico"),2,IF(Q1632=1,VLOOKUP($C1632&amp;"|"&amp;$B1632&amp;"|"&amp;$D1632,Empresas!$C$6:$CC$92,$G1632+6+1,0),0))))</f>
        <v>0</v>
      </c>
      <c r="AI1632" s="147">
        <f>IF(AND($I1632="Si",R1632=1),1,IF(AND($I1632="Fisico",R1632=1),1,IF(AND(R1632=1,$I1632="Electronico"),2,IF(R1632=1,VLOOKUP($C1632&amp;"|"&amp;$B1632&amp;"|"&amp;$D1632,Empresas!$C$6:$CC$92,$G1632+6+1,0),0))))</f>
        <v>0</v>
      </c>
      <c r="AJ1632" s="147">
        <f>IF(AND($I1632="Si",S1632=1),1,IF(AND($I1632="Fisico",S1632=1),1,IF(AND(S1632=1,$I1632="Electronico"),2,IF(S1632=1,VLOOKUP($C1632&amp;"|"&amp;$B1632&amp;"|"&amp;$D1632,Empresas!$C$6:$CC$92,$G1632+6+1,0),0))))</f>
        <v>0</v>
      </c>
      <c r="AK1632" s="147">
        <f>IF(AND($I1632="Si",T1632=1),1,IF(AND($I1632="Fisico",T1632=1),1,IF(AND(T1632=1,$I1632="Electronico"),2,IF(T1632=1,VLOOKUP($C1632&amp;"|"&amp;$B1632&amp;"|"&amp;$D1632,Empresas!$C$6:$CC$92,$G1632+6+1,0),0))))</f>
        <v>0</v>
      </c>
      <c r="AL1632" s="147">
        <f>IF(AND($I1632="Si",U1632=1),1,IF(AND($I1632="Fisico",U1632=1),1,IF(AND(U1632=1,$I1632="Electronico"),2,IF(U1632=1,VLOOKUP($C1632&amp;"|"&amp;$B1632&amp;"|"&amp;$D1632,Empresas!$C$6:$CC$92,$G1632+6+1,0),0))))</f>
        <v>0</v>
      </c>
      <c r="AM1632" s="149">
        <f t="shared" si="264"/>
        <v>0</v>
      </c>
      <c r="AN1632" s="149">
        <f t="shared" si="265"/>
        <v>8</v>
      </c>
      <c r="AO1632" s="152">
        <f t="shared" si="266"/>
        <v>0</v>
      </c>
    </row>
    <row r="1633" spans="1:41" x14ac:dyDescent="0.25">
      <c r="A1633" s="140" t="str">
        <f>VLOOKUP(D1633,Empresas!$D$7:$F$91,3,0)</f>
        <v>Yulisa</v>
      </c>
      <c r="B1633" s="141" t="str">
        <f>VLOOKUP(D1633,Empresas!$D$7:$G$91,4,0)</f>
        <v>Lorenzo</v>
      </c>
      <c r="C1633" s="141" t="s">
        <v>544</v>
      </c>
      <c r="D1633" s="141" t="s">
        <v>284</v>
      </c>
      <c r="E1633" s="141" t="str">
        <f>VLOOKUP(D1633,Empresas!$D$7:$E$92,2,0)</f>
        <v>CORPORACION GERONIMO S.A.C</v>
      </c>
      <c r="F1633" s="141" t="s">
        <v>178</v>
      </c>
      <c r="G1633" s="142">
        <f t="shared" si="269"/>
        <v>56</v>
      </c>
      <c r="H1633" s="142" t="str">
        <f>VLOOKUP(D1633,Empresas!$D$6:$L$92,7,0)</f>
        <v>Mensual</v>
      </c>
      <c r="I1633" s="141" t="str">
        <f>VLOOKUP(VLOOKUP(D1633&amp;"|"&amp;B1633,Empresas!$I$7:$CB$92,G1633,0),Tablas!$A$8:$B$10,2,0)</f>
        <v>No aplica</v>
      </c>
      <c r="J1633" s="78"/>
      <c r="K1633" s="78"/>
      <c r="L1633" s="78"/>
      <c r="M1633" s="78"/>
      <c r="N1633" s="78"/>
      <c r="O1633" s="78"/>
      <c r="P1633" s="78"/>
      <c r="Q1633" s="78"/>
      <c r="R1633" s="78"/>
      <c r="S1633" s="78"/>
      <c r="T1633" s="78"/>
      <c r="U1633" s="78"/>
      <c r="V1633" s="78" t="str">
        <f>VLOOKUP(D1633,Empresas!$D$7:$CF$91,81,0)</f>
        <v>A</v>
      </c>
      <c r="W1633" s="78" t="str">
        <f>VLOOKUP(D1633,Empresas!$D$7:$M$91,10,0)</f>
        <v>General</v>
      </c>
      <c r="X1633" s="69" t="str">
        <f t="shared" si="262"/>
        <v>SI</v>
      </c>
      <c r="Y1633" s="153" t="str">
        <f t="shared" si="263"/>
        <v>No aplica</v>
      </c>
      <c r="Z1633" s="147">
        <f>IF(Y1633="No aplica",0,IF(I1633="no",0,IF(I1633="No aplica",0,IF(I1633="Si",1,IF(I1633="Fisico",1,IF(I1633="Electronico",2,VLOOKUP(C1633&amp;"|"&amp;B1633&amp;"|"&amp;D1633,Empresas!$C$6:$CC$92,G1633+6+1,0)))))))</f>
        <v>0</v>
      </c>
      <c r="AA1633" s="147">
        <f>IF(AND($I1633="Si",J1633=1),1,IF(AND($I1633="Fisico",J1633=1),1,IF(AND(J1633=1,$I1633="Electronico"),2,IF(J1633=1,VLOOKUP($C1633&amp;"|"&amp;$B1633&amp;"|"&amp;$D1633,Empresas!$C$6:$CC$92,$G1633+6+1,0),0))))</f>
        <v>0</v>
      </c>
      <c r="AB1633" s="147">
        <f>IF(AND($I1633="Si",K1633=1),1,IF(AND($I1633="Fisico",K1633=1),1,IF(AND(K1633=1,$I1633="Electronico"),2,IF(K1633=1,VLOOKUP($C1633&amp;"|"&amp;$B1633&amp;"|"&amp;$D1633,Empresas!$C$6:$CC$92,$G1633+6+1,0),0))))</f>
        <v>0</v>
      </c>
      <c r="AC1633" s="147">
        <f>IF(AND($I1633="Si",L1633=1),1,IF(AND($I1633="Fisico",L1633=1),1,IF(AND(L1633=1,$I1633="Electronico"),2,IF(L1633=1,VLOOKUP($C1633&amp;"|"&amp;$B1633&amp;"|"&amp;$D1633,Empresas!$C$6:$CC$92,$G1633+6+1,0),0))))</f>
        <v>0</v>
      </c>
      <c r="AD1633" s="147">
        <f>IF(AND($I1633="Si",M1633=1),1,IF(AND($I1633="Fisico",M1633=1),1,IF(AND(M1633=1,$I1633="Electronico"),2,IF(M1633=1,VLOOKUP($C1633&amp;"|"&amp;$B1633&amp;"|"&amp;$D1633,Empresas!$C$6:$CC$92,$G1633+6+1,0),0))))</f>
        <v>0</v>
      </c>
      <c r="AE1633" s="147">
        <f>IF(AND($I1633="Si",N1633=1),1,IF(AND($I1633="Fisico",N1633=1),1,IF(AND(N1633=1,$I1633="Electronico"),2,IF(N1633=1,VLOOKUP($C1633&amp;"|"&amp;$B1633&amp;"|"&amp;$D1633,Empresas!$C$6:$CC$92,$G1633+6+1,0),0))))</f>
        <v>0</v>
      </c>
      <c r="AF1633" s="147">
        <f>IF(AND($I1633="Si",O1633=1),1,IF(AND($I1633="Fisico",O1633=1),1,IF(AND(O1633=1,$I1633="Electronico"),2,IF(O1633=1,VLOOKUP($C1633&amp;"|"&amp;$B1633&amp;"|"&amp;$D1633,Empresas!$C$6:$CC$92,$G1633+6+1,0),0))))</f>
        <v>0</v>
      </c>
      <c r="AG1633" s="147">
        <f>IF(AND($I1633="Si",P1633=1),1,IF(AND($I1633="Fisico",P1633=1),1,IF(AND(P1633=1,$I1633="Electronico"),2,IF(P1633=1,VLOOKUP($C1633&amp;"|"&amp;$B1633&amp;"|"&amp;$D1633,Empresas!$C$6:$CC$92,$G1633+6+1,0),0))))</f>
        <v>0</v>
      </c>
      <c r="AH1633" s="147">
        <f>IF(AND($I1633="Si",Q1633=1),1,IF(AND($I1633="Fisico",Q1633=1),1,IF(AND(Q1633=1,$I1633="Electronico"),2,IF(Q1633=1,VLOOKUP($C1633&amp;"|"&amp;$B1633&amp;"|"&amp;$D1633,Empresas!$C$6:$CC$92,$G1633+6+1,0),0))))</f>
        <v>0</v>
      </c>
      <c r="AI1633" s="147">
        <f>IF(AND($I1633="Si",R1633=1),1,IF(AND($I1633="Fisico",R1633=1),1,IF(AND(R1633=1,$I1633="Electronico"),2,IF(R1633=1,VLOOKUP($C1633&amp;"|"&amp;$B1633&amp;"|"&amp;$D1633,Empresas!$C$6:$CC$92,$G1633+6+1,0),0))))</f>
        <v>0</v>
      </c>
      <c r="AJ1633" s="147">
        <f>IF(AND($I1633="Si",S1633=1),1,IF(AND($I1633="Fisico",S1633=1),1,IF(AND(S1633=1,$I1633="Electronico"),2,IF(S1633=1,VLOOKUP($C1633&amp;"|"&amp;$B1633&amp;"|"&amp;$D1633,Empresas!$C$6:$CC$92,$G1633+6+1,0),0))))</f>
        <v>0</v>
      </c>
      <c r="AK1633" s="147">
        <f>IF(AND($I1633="Si",T1633=1),1,IF(AND($I1633="Fisico",T1633=1),1,IF(AND(T1633=1,$I1633="Electronico"),2,IF(T1633=1,VLOOKUP($C1633&amp;"|"&amp;$B1633&amp;"|"&amp;$D1633,Empresas!$C$6:$CC$92,$G1633+6+1,0),0))))</f>
        <v>0</v>
      </c>
      <c r="AL1633" s="147">
        <f>IF(AND($I1633="Si",U1633=1),1,IF(AND($I1633="Fisico",U1633=1),1,IF(AND(U1633=1,$I1633="Electronico"),2,IF(U1633=1,VLOOKUP($C1633&amp;"|"&amp;$B1633&amp;"|"&amp;$D1633,Empresas!$C$6:$CC$92,$G1633+6+1,0),0))))</f>
        <v>0</v>
      </c>
      <c r="AM1633" s="149">
        <f t="shared" si="264"/>
        <v>0</v>
      </c>
      <c r="AN1633" s="149">
        <f t="shared" si="265"/>
        <v>0</v>
      </c>
      <c r="AO1633" s="152">
        <f t="shared" si="266"/>
        <v>0</v>
      </c>
    </row>
    <row r="1634" spans="1:41" x14ac:dyDescent="0.25">
      <c r="A1634" s="140" t="str">
        <f>VLOOKUP(D1634,Empresas!$D$7:$F$91,3,0)</f>
        <v>Yulisa</v>
      </c>
      <c r="B1634" s="141" t="str">
        <f>VLOOKUP(D1634,Empresas!$D$7:$G$91,4,0)</f>
        <v>Lorenzo</v>
      </c>
      <c r="C1634" s="141" t="s">
        <v>544</v>
      </c>
      <c r="D1634" s="141" t="s">
        <v>284</v>
      </c>
      <c r="E1634" s="141" t="str">
        <f>VLOOKUP(D1634,Empresas!$D$7:$E$92,2,0)</f>
        <v>CORPORACION GERONIMO S.A.C</v>
      </c>
      <c r="F1634" s="141" t="s">
        <v>179</v>
      </c>
      <c r="G1634" s="142">
        <f t="shared" si="269"/>
        <v>57</v>
      </c>
      <c r="H1634" s="142" t="str">
        <f>VLOOKUP(D1634,Empresas!$D$6:$L$92,7,0)</f>
        <v>Mensual</v>
      </c>
      <c r="I1634" s="141" t="str">
        <f>VLOOKUP(VLOOKUP(D1634&amp;"|"&amp;B1634,Empresas!$I$7:$CB$92,G1634,0),Tablas!$A$8:$B$10,2,0)</f>
        <v>Fisico</v>
      </c>
      <c r="J1634" s="78">
        <v>2</v>
      </c>
      <c r="K1634" s="78">
        <v>2</v>
      </c>
      <c r="L1634" s="78">
        <v>2</v>
      </c>
      <c r="M1634" s="78">
        <v>2</v>
      </c>
      <c r="N1634" s="78">
        <v>2</v>
      </c>
      <c r="O1634" s="78">
        <v>2</v>
      </c>
      <c r="P1634" s="78">
        <v>2</v>
      </c>
      <c r="Q1634" s="78">
        <v>2</v>
      </c>
      <c r="R1634" s="78"/>
      <c r="S1634" s="78"/>
      <c r="T1634" s="78"/>
      <c r="U1634" s="78"/>
      <c r="V1634" s="78" t="str">
        <f>VLOOKUP(D1634,Empresas!$D$7:$CF$91,81,0)</f>
        <v>A</v>
      </c>
      <c r="W1634" s="78" t="str">
        <f>VLOOKUP(D1634,Empresas!$D$7:$M$91,10,0)</f>
        <v>General</v>
      </c>
      <c r="X1634" s="69" t="str">
        <f t="shared" si="262"/>
        <v>NO</v>
      </c>
      <c r="Y1634" s="153" t="str">
        <f t="shared" si="263"/>
        <v>Si aplica</v>
      </c>
      <c r="Z1634" s="147">
        <f>IF(Y1634="No aplica",0,IF(I1634="no",0,IF(I1634="No aplica",0,IF(I1634="Si",1,IF(I1634="Fisico",1,IF(I1634="Electronico",2,VLOOKUP(C1634&amp;"|"&amp;B1634&amp;"|"&amp;D1634,Empresas!$C$6:$CC$92,G1634+6+1,0)))))))</f>
        <v>1</v>
      </c>
      <c r="AA1634" s="147">
        <f>IF(AND($I1634="Si",J1634=1),1,IF(AND($I1634="Fisico",J1634=1),1,IF(AND(J1634=1,$I1634="Electronico"),2,IF(J1634=1,VLOOKUP($C1634&amp;"|"&amp;$B1634&amp;"|"&amp;$D1634,Empresas!$C$6:$CC$92,$G1634+6+1,0),0))))</f>
        <v>0</v>
      </c>
      <c r="AB1634" s="147">
        <f>IF(AND($I1634="Si",K1634=1),1,IF(AND($I1634="Fisico",K1634=1),1,IF(AND(K1634=1,$I1634="Electronico"),2,IF(K1634=1,VLOOKUP($C1634&amp;"|"&amp;$B1634&amp;"|"&amp;$D1634,Empresas!$C$6:$CC$92,$G1634+6+1,0),0))))</f>
        <v>0</v>
      </c>
      <c r="AC1634" s="147">
        <f>IF(AND($I1634="Si",L1634=1),1,IF(AND($I1634="Fisico",L1634=1),1,IF(AND(L1634=1,$I1634="Electronico"),2,IF(L1634=1,VLOOKUP($C1634&amp;"|"&amp;$B1634&amp;"|"&amp;$D1634,Empresas!$C$6:$CC$92,$G1634+6+1,0),0))))</f>
        <v>0</v>
      </c>
      <c r="AD1634" s="147">
        <f>IF(AND($I1634="Si",M1634=1),1,IF(AND($I1634="Fisico",M1634=1),1,IF(AND(M1634=1,$I1634="Electronico"),2,IF(M1634=1,VLOOKUP($C1634&amp;"|"&amp;$B1634&amp;"|"&amp;$D1634,Empresas!$C$6:$CC$92,$G1634+6+1,0),0))))</f>
        <v>0</v>
      </c>
      <c r="AE1634" s="147">
        <f>IF(AND($I1634="Si",N1634=1),1,IF(AND($I1634="Fisico",N1634=1),1,IF(AND(N1634=1,$I1634="Electronico"),2,IF(N1634=1,VLOOKUP($C1634&amp;"|"&amp;$B1634&amp;"|"&amp;$D1634,Empresas!$C$6:$CC$92,$G1634+6+1,0),0))))</f>
        <v>0</v>
      </c>
      <c r="AF1634" s="147">
        <f>IF(AND($I1634="Si",O1634=1),1,IF(AND($I1634="Fisico",O1634=1),1,IF(AND(O1634=1,$I1634="Electronico"),2,IF(O1634=1,VLOOKUP($C1634&amp;"|"&amp;$B1634&amp;"|"&amp;$D1634,Empresas!$C$6:$CC$92,$G1634+6+1,0),0))))</f>
        <v>0</v>
      </c>
      <c r="AG1634" s="147">
        <f>IF(AND($I1634="Si",P1634=1),1,IF(AND($I1634="Fisico",P1634=1),1,IF(AND(P1634=1,$I1634="Electronico"),2,IF(P1634=1,VLOOKUP($C1634&amp;"|"&amp;$B1634&amp;"|"&amp;$D1634,Empresas!$C$6:$CC$92,$G1634+6+1,0),0))))</f>
        <v>0</v>
      </c>
      <c r="AH1634" s="147">
        <f>IF(AND($I1634="Si",Q1634=1),1,IF(AND($I1634="Fisico",Q1634=1),1,IF(AND(Q1634=1,$I1634="Electronico"),2,IF(Q1634=1,VLOOKUP($C1634&amp;"|"&amp;$B1634&amp;"|"&amp;$D1634,Empresas!$C$6:$CC$92,$G1634+6+1,0),0))))</f>
        <v>0</v>
      </c>
      <c r="AI1634" s="147">
        <f>IF(AND($I1634="Si",R1634=1),1,IF(AND($I1634="Fisico",R1634=1),1,IF(AND(R1634=1,$I1634="Electronico"),2,IF(R1634=1,VLOOKUP($C1634&amp;"|"&amp;$B1634&amp;"|"&amp;$D1634,Empresas!$C$6:$CC$92,$G1634+6+1,0),0))))</f>
        <v>0</v>
      </c>
      <c r="AJ1634" s="147">
        <f>IF(AND($I1634="Si",S1634=1),1,IF(AND($I1634="Fisico",S1634=1),1,IF(AND(S1634=1,$I1634="Electronico"),2,IF(S1634=1,VLOOKUP($C1634&amp;"|"&amp;$B1634&amp;"|"&amp;$D1634,Empresas!$C$6:$CC$92,$G1634+6+1,0),0))))</f>
        <v>0</v>
      </c>
      <c r="AK1634" s="147">
        <f>IF(AND($I1634="Si",T1634=1),1,IF(AND($I1634="Fisico",T1634=1),1,IF(AND(T1634=1,$I1634="Electronico"),2,IF(T1634=1,VLOOKUP($C1634&amp;"|"&amp;$B1634&amp;"|"&amp;$D1634,Empresas!$C$6:$CC$92,$G1634+6+1,0),0))))</f>
        <v>0</v>
      </c>
      <c r="AL1634" s="147">
        <f>IF(AND($I1634="Si",U1634=1),1,IF(AND($I1634="Fisico",U1634=1),1,IF(AND(U1634=1,$I1634="Electronico"),2,IF(U1634=1,VLOOKUP($C1634&amp;"|"&amp;$B1634&amp;"|"&amp;$D1634,Empresas!$C$6:$CC$92,$G1634+6+1,0),0))))</f>
        <v>0</v>
      </c>
      <c r="AM1634" s="149">
        <f t="shared" si="264"/>
        <v>0</v>
      </c>
      <c r="AN1634" s="149">
        <f t="shared" si="265"/>
        <v>8</v>
      </c>
      <c r="AO1634" s="152">
        <f t="shared" si="266"/>
        <v>0</v>
      </c>
    </row>
    <row r="1635" spans="1:41" x14ac:dyDescent="0.25">
      <c r="A1635" s="140" t="str">
        <f>VLOOKUP(D1635,Empresas!$D$7:$F$91,3,0)</f>
        <v>Yulisa</v>
      </c>
      <c r="B1635" s="141" t="str">
        <f>VLOOKUP(D1635,Empresas!$D$7:$G$91,4,0)</f>
        <v>Lorenzo</v>
      </c>
      <c r="C1635" s="141" t="s">
        <v>544</v>
      </c>
      <c r="D1635" s="141" t="s">
        <v>284</v>
      </c>
      <c r="E1635" s="141" t="str">
        <f>VLOOKUP(D1635,Empresas!$D$7:$E$92,2,0)</f>
        <v>CORPORACION GERONIMO S.A.C</v>
      </c>
      <c r="F1635" s="141" t="s">
        <v>180</v>
      </c>
      <c r="G1635" s="142">
        <f t="shared" si="269"/>
        <v>58</v>
      </c>
      <c r="H1635" s="142" t="str">
        <f>VLOOKUP(D1635,Empresas!$D$6:$L$92,7,0)</f>
        <v>Mensual</v>
      </c>
      <c r="I1635" s="141" t="str">
        <f>VLOOKUP(VLOOKUP(D1635&amp;"|"&amp;B1635,Empresas!$I$7:$CB$92,G1635,0),Tablas!$A$8:$B$10,2,0)</f>
        <v>Fisico</v>
      </c>
      <c r="J1635" s="78">
        <v>2</v>
      </c>
      <c r="K1635" s="78">
        <v>2</v>
      </c>
      <c r="L1635" s="78">
        <v>2</v>
      </c>
      <c r="M1635" s="78">
        <v>2</v>
      </c>
      <c r="N1635" s="78">
        <v>2</v>
      </c>
      <c r="O1635" s="78">
        <v>2</v>
      </c>
      <c r="P1635" s="78">
        <v>2</v>
      </c>
      <c r="Q1635" s="78">
        <v>2</v>
      </c>
      <c r="R1635" s="78"/>
      <c r="S1635" s="78"/>
      <c r="T1635" s="78"/>
      <c r="U1635" s="78"/>
      <c r="V1635" s="78" t="str">
        <f>VLOOKUP(D1635,Empresas!$D$7:$CF$91,81,0)</f>
        <v>A</v>
      </c>
      <c r="W1635" s="78" t="str">
        <f>VLOOKUP(D1635,Empresas!$D$7:$M$91,10,0)</f>
        <v>General</v>
      </c>
      <c r="X1635" s="69" t="str">
        <f t="shared" si="262"/>
        <v>NO</v>
      </c>
      <c r="Y1635" s="153" t="str">
        <f t="shared" si="263"/>
        <v>Si aplica</v>
      </c>
      <c r="Z1635" s="147">
        <f>IF(Y1635="No aplica",0,IF(I1635="no",0,IF(I1635="No aplica",0,IF(I1635="Si",1,IF(I1635="Fisico",1,IF(I1635="Electronico",2,VLOOKUP(C1635&amp;"|"&amp;B1635&amp;"|"&amp;D1635,Empresas!$C$6:$CC$92,G1635+6+1,0)))))))</f>
        <v>1</v>
      </c>
      <c r="AA1635" s="147">
        <f>IF(AND($I1635="Si",J1635=1),1,IF(AND($I1635="Fisico",J1635=1),1,IF(AND(J1635=1,$I1635="Electronico"),2,IF(J1635=1,VLOOKUP($C1635&amp;"|"&amp;$B1635&amp;"|"&amp;$D1635,Empresas!$C$6:$CC$92,$G1635+6+1,0),0))))</f>
        <v>0</v>
      </c>
      <c r="AB1635" s="147">
        <f>IF(AND($I1635="Si",K1635=1),1,IF(AND($I1635="Fisico",K1635=1),1,IF(AND(K1635=1,$I1635="Electronico"),2,IF(K1635=1,VLOOKUP($C1635&amp;"|"&amp;$B1635&amp;"|"&amp;$D1635,Empresas!$C$6:$CC$92,$G1635+6+1,0),0))))</f>
        <v>0</v>
      </c>
      <c r="AC1635" s="147">
        <f>IF(AND($I1635="Si",L1635=1),1,IF(AND($I1635="Fisico",L1635=1),1,IF(AND(L1635=1,$I1635="Electronico"),2,IF(L1635=1,VLOOKUP($C1635&amp;"|"&amp;$B1635&amp;"|"&amp;$D1635,Empresas!$C$6:$CC$92,$G1635+6+1,0),0))))</f>
        <v>0</v>
      </c>
      <c r="AD1635" s="147">
        <f>IF(AND($I1635="Si",M1635=1),1,IF(AND($I1635="Fisico",M1635=1),1,IF(AND(M1635=1,$I1635="Electronico"),2,IF(M1635=1,VLOOKUP($C1635&amp;"|"&amp;$B1635&amp;"|"&amp;$D1635,Empresas!$C$6:$CC$92,$G1635+6+1,0),0))))</f>
        <v>0</v>
      </c>
      <c r="AE1635" s="147">
        <f>IF(AND($I1635="Si",N1635=1),1,IF(AND($I1635="Fisico",N1635=1),1,IF(AND(N1635=1,$I1635="Electronico"),2,IF(N1635=1,VLOOKUP($C1635&amp;"|"&amp;$B1635&amp;"|"&amp;$D1635,Empresas!$C$6:$CC$92,$G1635+6+1,0),0))))</f>
        <v>0</v>
      </c>
      <c r="AF1635" s="147">
        <f>IF(AND($I1635="Si",O1635=1),1,IF(AND($I1635="Fisico",O1635=1),1,IF(AND(O1635=1,$I1635="Electronico"),2,IF(O1635=1,VLOOKUP($C1635&amp;"|"&amp;$B1635&amp;"|"&amp;$D1635,Empresas!$C$6:$CC$92,$G1635+6+1,0),0))))</f>
        <v>0</v>
      </c>
      <c r="AG1635" s="147">
        <f>IF(AND($I1635="Si",P1635=1),1,IF(AND($I1635="Fisico",P1635=1),1,IF(AND(P1635=1,$I1635="Electronico"),2,IF(P1635=1,VLOOKUP($C1635&amp;"|"&amp;$B1635&amp;"|"&amp;$D1635,Empresas!$C$6:$CC$92,$G1635+6+1,0),0))))</f>
        <v>0</v>
      </c>
      <c r="AH1635" s="147">
        <f>IF(AND($I1635="Si",Q1635=1),1,IF(AND($I1635="Fisico",Q1635=1),1,IF(AND(Q1635=1,$I1635="Electronico"),2,IF(Q1635=1,VLOOKUP($C1635&amp;"|"&amp;$B1635&amp;"|"&amp;$D1635,Empresas!$C$6:$CC$92,$G1635+6+1,0),0))))</f>
        <v>0</v>
      </c>
      <c r="AI1635" s="147">
        <f>IF(AND($I1635="Si",R1635=1),1,IF(AND($I1635="Fisico",R1635=1),1,IF(AND(R1635=1,$I1635="Electronico"),2,IF(R1635=1,VLOOKUP($C1635&amp;"|"&amp;$B1635&amp;"|"&amp;$D1635,Empresas!$C$6:$CC$92,$G1635+6+1,0),0))))</f>
        <v>0</v>
      </c>
      <c r="AJ1635" s="147">
        <f>IF(AND($I1635="Si",S1635=1),1,IF(AND($I1635="Fisico",S1635=1),1,IF(AND(S1635=1,$I1635="Electronico"),2,IF(S1635=1,VLOOKUP($C1635&amp;"|"&amp;$B1635&amp;"|"&amp;$D1635,Empresas!$C$6:$CC$92,$G1635+6+1,0),0))))</f>
        <v>0</v>
      </c>
      <c r="AK1635" s="147">
        <f>IF(AND($I1635="Si",T1635=1),1,IF(AND($I1635="Fisico",T1635=1),1,IF(AND(T1635=1,$I1635="Electronico"),2,IF(T1635=1,VLOOKUP($C1635&amp;"|"&amp;$B1635&amp;"|"&amp;$D1635,Empresas!$C$6:$CC$92,$G1635+6+1,0),0))))</f>
        <v>0</v>
      </c>
      <c r="AL1635" s="147">
        <f>IF(AND($I1635="Si",U1635=1),1,IF(AND($I1635="Fisico",U1635=1),1,IF(AND(U1635=1,$I1635="Electronico"),2,IF(U1635=1,VLOOKUP($C1635&amp;"|"&amp;$B1635&amp;"|"&amp;$D1635,Empresas!$C$6:$CC$92,$G1635+6+1,0),0))))</f>
        <v>0</v>
      </c>
      <c r="AM1635" s="149">
        <f t="shared" si="264"/>
        <v>0</v>
      </c>
      <c r="AN1635" s="149">
        <f t="shared" si="265"/>
        <v>8</v>
      </c>
      <c r="AO1635" s="152">
        <f t="shared" si="266"/>
        <v>0</v>
      </c>
    </row>
    <row r="1636" spans="1:41" x14ac:dyDescent="0.25">
      <c r="A1636" s="140" t="str">
        <f>VLOOKUP(D1636,Empresas!$D$7:$F$91,3,0)</f>
        <v>Yulisa</v>
      </c>
      <c r="B1636" s="141" t="str">
        <f>VLOOKUP(D1636,Empresas!$D$7:$G$91,4,0)</f>
        <v>Lorenzo</v>
      </c>
      <c r="C1636" s="141" t="s">
        <v>544</v>
      </c>
      <c r="D1636" s="141" t="s">
        <v>284</v>
      </c>
      <c r="E1636" s="141" t="str">
        <f>VLOOKUP(D1636,Empresas!$D$7:$E$92,2,0)</f>
        <v>CORPORACION GERONIMO S.A.C</v>
      </c>
      <c r="F1636" s="141" t="s">
        <v>181</v>
      </c>
      <c r="G1636" s="142">
        <f t="shared" si="269"/>
        <v>59</v>
      </c>
      <c r="H1636" s="142" t="str">
        <f>VLOOKUP(D1636,Empresas!$D$6:$L$92,7,0)</f>
        <v>Mensual</v>
      </c>
      <c r="I1636" s="141" t="str">
        <f>VLOOKUP(VLOOKUP(D1636&amp;"|"&amp;B1636,Empresas!$I$7:$CB$92,G1636,0),Tablas!$A$8:$B$10,2,0)</f>
        <v>Fisico</v>
      </c>
      <c r="J1636" s="78">
        <v>2</v>
      </c>
      <c r="K1636" s="78">
        <v>2</v>
      </c>
      <c r="L1636" s="78">
        <v>2</v>
      </c>
      <c r="M1636" s="78">
        <v>2</v>
      </c>
      <c r="N1636" s="78">
        <v>2</v>
      </c>
      <c r="O1636" s="78">
        <v>2</v>
      </c>
      <c r="P1636" s="78">
        <v>2</v>
      </c>
      <c r="Q1636" s="78">
        <v>2</v>
      </c>
      <c r="R1636" s="78"/>
      <c r="S1636" s="78"/>
      <c r="T1636" s="78"/>
      <c r="U1636" s="78"/>
      <c r="V1636" s="78" t="str">
        <f>VLOOKUP(D1636,Empresas!$D$7:$CF$91,81,0)</f>
        <v>A</v>
      </c>
      <c r="W1636" s="78" t="str">
        <f>VLOOKUP(D1636,Empresas!$D$7:$M$91,10,0)</f>
        <v>General</v>
      </c>
      <c r="X1636" s="69" t="str">
        <f t="shared" si="262"/>
        <v>NO</v>
      </c>
      <c r="Y1636" s="153" t="str">
        <f t="shared" si="263"/>
        <v>Si aplica</v>
      </c>
      <c r="Z1636" s="147">
        <f>IF(Y1636="No aplica",0,IF(I1636="no",0,IF(I1636="No aplica",0,IF(I1636="Si",1,IF(I1636="Fisico",1,IF(I1636="Electronico",2,VLOOKUP(C1636&amp;"|"&amp;B1636&amp;"|"&amp;D1636,Empresas!$C$6:$CC$92,G1636+6+1,0)))))))</f>
        <v>1</v>
      </c>
      <c r="AA1636" s="147">
        <f>IF(AND($I1636="Si",J1636=1),1,IF(AND($I1636="Fisico",J1636=1),1,IF(AND(J1636=1,$I1636="Electronico"),2,IF(J1636=1,VLOOKUP($C1636&amp;"|"&amp;$B1636&amp;"|"&amp;$D1636,Empresas!$C$6:$CC$92,$G1636+6+1,0),0))))</f>
        <v>0</v>
      </c>
      <c r="AB1636" s="147">
        <f>IF(AND($I1636="Si",K1636=1),1,IF(AND($I1636="Fisico",K1636=1),1,IF(AND(K1636=1,$I1636="Electronico"),2,IF(K1636=1,VLOOKUP($C1636&amp;"|"&amp;$B1636&amp;"|"&amp;$D1636,Empresas!$C$6:$CC$92,$G1636+6+1,0),0))))</f>
        <v>0</v>
      </c>
      <c r="AC1636" s="147">
        <f>IF(AND($I1636="Si",L1636=1),1,IF(AND($I1636="Fisico",L1636=1),1,IF(AND(L1636=1,$I1636="Electronico"),2,IF(L1636=1,VLOOKUP($C1636&amp;"|"&amp;$B1636&amp;"|"&amp;$D1636,Empresas!$C$6:$CC$92,$G1636+6+1,0),0))))</f>
        <v>0</v>
      </c>
      <c r="AD1636" s="147">
        <f>IF(AND($I1636="Si",M1636=1),1,IF(AND($I1636="Fisico",M1636=1),1,IF(AND(M1636=1,$I1636="Electronico"),2,IF(M1636=1,VLOOKUP($C1636&amp;"|"&amp;$B1636&amp;"|"&amp;$D1636,Empresas!$C$6:$CC$92,$G1636+6+1,0),0))))</f>
        <v>0</v>
      </c>
      <c r="AE1636" s="147">
        <f>IF(AND($I1636="Si",N1636=1),1,IF(AND($I1636="Fisico",N1636=1),1,IF(AND(N1636=1,$I1636="Electronico"),2,IF(N1636=1,VLOOKUP($C1636&amp;"|"&amp;$B1636&amp;"|"&amp;$D1636,Empresas!$C$6:$CC$92,$G1636+6+1,0),0))))</f>
        <v>0</v>
      </c>
      <c r="AF1636" s="147">
        <f>IF(AND($I1636="Si",O1636=1),1,IF(AND($I1636="Fisico",O1636=1),1,IF(AND(O1636=1,$I1636="Electronico"),2,IF(O1636=1,VLOOKUP($C1636&amp;"|"&amp;$B1636&amp;"|"&amp;$D1636,Empresas!$C$6:$CC$92,$G1636+6+1,0),0))))</f>
        <v>0</v>
      </c>
      <c r="AG1636" s="147">
        <f>IF(AND($I1636="Si",P1636=1),1,IF(AND($I1636="Fisico",P1636=1),1,IF(AND(P1636=1,$I1636="Electronico"),2,IF(P1636=1,VLOOKUP($C1636&amp;"|"&amp;$B1636&amp;"|"&amp;$D1636,Empresas!$C$6:$CC$92,$G1636+6+1,0),0))))</f>
        <v>0</v>
      </c>
      <c r="AH1636" s="147">
        <f>IF(AND($I1636="Si",Q1636=1),1,IF(AND($I1636="Fisico",Q1636=1),1,IF(AND(Q1636=1,$I1636="Electronico"),2,IF(Q1636=1,VLOOKUP($C1636&amp;"|"&amp;$B1636&amp;"|"&amp;$D1636,Empresas!$C$6:$CC$92,$G1636+6+1,0),0))))</f>
        <v>0</v>
      </c>
      <c r="AI1636" s="147">
        <f>IF(AND($I1636="Si",R1636=1),1,IF(AND($I1636="Fisico",R1636=1),1,IF(AND(R1636=1,$I1636="Electronico"),2,IF(R1636=1,VLOOKUP($C1636&amp;"|"&amp;$B1636&amp;"|"&amp;$D1636,Empresas!$C$6:$CC$92,$G1636+6+1,0),0))))</f>
        <v>0</v>
      </c>
      <c r="AJ1636" s="147">
        <f>IF(AND($I1636="Si",S1636=1),1,IF(AND($I1636="Fisico",S1636=1),1,IF(AND(S1636=1,$I1636="Electronico"),2,IF(S1636=1,VLOOKUP($C1636&amp;"|"&amp;$B1636&amp;"|"&amp;$D1636,Empresas!$C$6:$CC$92,$G1636+6+1,0),0))))</f>
        <v>0</v>
      </c>
      <c r="AK1636" s="147">
        <f>IF(AND($I1636="Si",T1636=1),1,IF(AND($I1636="Fisico",T1636=1),1,IF(AND(T1636=1,$I1636="Electronico"),2,IF(T1636=1,VLOOKUP($C1636&amp;"|"&amp;$B1636&amp;"|"&amp;$D1636,Empresas!$C$6:$CC$92,$G1636+6+1,0),0))))</f>
        <v>0</v>
      </c>
      <c r="AL1636" s="147">
        <f>IF(AND($I1636="Si",U1636=1),1,IF(AND($I1636="Fisico",U1636=1),1,IF(AND(U1636=1,$I1636="Electronico"),2,IF(U1636=1,VLOOKUP($C1636&amp;"|"&amp;$B1636&amp;"|"&amp;$D1636,Empresas!$C$6:$CC$92,$G1636+6+1,0),0))))</f>
        <v>0</v>
      </c>
      <c r="AM1636" s="149">
        <f t="shared" si="264"/>
        <v>0</v>
      </c>
      <c r="AN1636" s="149">
        <f t="shared" si="265"/>
        <v>8</v>
      </c>
      <c r="AO1636" s="152">
        <f t="shared" si="266"/>
        <v>0</v>
      </c>
    </row>
    <row r="1637" spans="1:41" x14ac:dyDescent="0.25">
      <c r="A1637" s="140" t="str">
        <f>VLOOKUP(D1637,Empresas!$D$7:$F$91,3,0)</f>
        <v>Yulisa</v>
      </c>
      <c r="B1637" s="141" t="str">
        <f>VLOOKUP(D1637,Empresas!$D$7:$G$91,4,0)</f>
        <v>Lorenzo</v>
      </c>
      <c r="C1637" s="141" t="s">
        <v>544</v>
      </c>
      <c r="D1637" s="141" t="s">
        <v>284</v>
      </c>
      <c r="E1637" s="141" t="str">
        <f>VLOOKUP(D1637,Empresas!$D$7:$E$92,2,0)</f>
        <v>CORPORACION GERONIMO S.A.C</v>
      </c>
      <c r="F1637" s="141" t="s">
        <v>182</v>
      </c>
      <c r="G1637" s="142">
        <f t="shared" si="269"/>
        <v>60</v>
      </c>
      <c r="H1637" s="142" t="str">
        <f>VLOOKUP(D1637,Empresas!$D$6:$L$92,7,0)</f>
        <v>Mensual</v>
      </c>
      <c r="I1637" s="141" t="str">
        <f>VLOOKUP(VLOOKUP(D1637&amp;"|"&amp;B1637,Empresas!$I$7:$CB$92,G1637,0),Tablas!$A$8:$B$10,2,0)</f>
        <v>Fisico</v>
      </c>
      <c r="J1637" s="78">
        <v>2</v>
      </c>
      <c r="K1637" s="78">
        <v>2</v>
      </c>
      <c r="L1637" s="78">
        <v>2</v>
      </c>
      <c r="M1637" s="78">
        <v>2</v>
      </c>
      <c r="N1637" s="78">
        <v>2</v>
      </c>
      <c r="O1637" s="78">
        <v>2</v>
      </c>
      <c r="P1637" s="78">
        <v>2</v>
      </c>
      <c r="Q1637" s="78">
        <v>2</v>
      </c>
      <c r="R1637" s="78"/>
      <c r="S1637" s="78"/>
      <c r="T1637" s="78"/>
      <c r="U1637" s="78"/>
      <c r="V1637" s="78" t="str">
        <f>VLOOKUP(D1637,Empresas!$D$7:$CF$91,81,0)</f>
        <v>A</v>
      </c>
      <c r="W1637" s="78" t="str">
        <f>VLOOKUP(D1637,Empresas!$D$7:$M$91,10,0)</f>
        <v>General</v>
      </c>
      <c r="X1637" s="69" t="str">
        <f t="shared" si="262"/>
        <v>NO</v>
      </c>
      <c r="Y1637" s="153" t="str">
        <f t="shared" si="263"/>
        <v>Si aplica</v>
      </c>
      <c r="Z1637" s="147">
        <f>IF(Y1637="No aplica",0,IF(I1637="no",0,IF(I1637="No aplica",0,IF(I1637="Si",1,IF(I1637="Fisico",1,IF(I1637="Electronico",2,VLOOKUP(C1637&amp;"|"&amp;B1637&amp;"|"&amp;D1637,Empresas!$C$6:$CC$92,G1637+6+1,0)))))))</f>
        <v>1</v>
      </c>
      <c r="AA1637" s="147">
        <f>IF(AND($I1637="Si",J1637=1),1,IF(AND($I1637="Fisico",J1637=1),1,IF(AND(J1637=1,$I1637="Electronico"),2,IF(J1637=1,VLOOKUP($C1637&amp;"|"&amp;$B1637&amp;"|"&amp;$D1637,Empresas!$C$6:$CC$92,$G1637+6+1,0),0))))</f>
        <v>0</v>
      </c>
      <c r="AB1637" s="147">
        <f>IF(AND($I1637="Si",K1637=1),1,IF(AND($I1637="Fisico",K1637=1),1,IF(AND(K1637=1,$I1637="Electronico"),2,IF(K1637=1,VLOOKUP($C1637&amp;"|"&amp;$B1637&amp;"|"&amp;$D1637,Empresas!$C$6:$CC$92,$G1637+6+1,0),0))))</f>
        <v>0</v>
      </c>
      <c r="AC1637" s="147">
        <f>IF(AND($I1637="Si",L1637=1),1,IF(AND($I1637="Fisico",L1637=1),1,IF(AND(L1637=1,$I1637="Electronico"),2,IF(L1637=1,VLOOKUP($C1637&amp;"|"&amp;$B1637&amp;"|"&amp;$D1637,Empresas!$C$6:$CC$92,$G1637+6+1,0),0))))</f>
        <v>0</v>
      </c>
      <c r="AD1637" s="147">
        <f>IF(AND($I1637="Si",M1637=1),1,IF(AND($I1637="Fisico",M1637=1),1,IF(AND(M1637=1,$I1637="Electronico"),2,IF(M1637=1,VLOOKUP($C1637&amp;"|"&amp;$B1637&amp;"|"&amp;$D1637,Empresas!$C$6:$CC$92,$G1637+6+1,0),0))))</f>
        <v>0</v>
      </c>
      <c r="AE1637" s="147">
        <f>IF(AND($I1637="Si",N1637=1),1,IF(AND($I1637="Fisico",N1637=1),1,IF(AND(N1637=1,$I1637="Electronico"),2,IF(N1637=1,VLOOKUP($C1637&amp;"|"&amp;$B1637&amp;"|"&amp;$D1637,Empresas!$C$6:$CC$92,$G1637+6+1,0),0))))</f>
        <v>0</v>
      </c>
      <c r="AF1637" s="147">
        <f>IF(AND($I1637="Si",O1637=1),1,IF(AND($I1637="Fisico",O1637=1),1,IF(AND(O1637=1,$I1637="Electronico"),2,IF(O1637=1,VLOOKUP($C1637&amp;"|"&amp;$B1637&amp;"|"&amp;$D1637,Empresas!$C$6:$CC$92,$G1637+6+1,0),0))))</f>
        <v>0</v>
      </c>
      <c r="AG1637" s="147">
        <f>IF(AND($I1637="Si",P1637=1),1,IF(AND($I1637="Fisico",P1637=1),1,IF(AND(P1637=1,$I1637="Electronico"),2,IF(P1637=1,VLOOKUP($C1637&amp;"|"&amp;$B1637&amp;"|"&amp;$D1637,Empresas!$C$6:$CC$92,$G1637+6+1,0),0))))</f>
        <v>0</v>
      </c>
      <c r="AH1637" s="147">
        <f>IF(AND($I1637="Si",Q1637=1),1,IF(AND($I1637="Fisico",Q1637=1),1,IF(AND(Q1637=1,$I1637="Electronico"),2,IF(Q1637=1,VLOOKUP($C1637&amp;"|"&amp;$B1637&amp;"|"&amp;$D1637,Empresas!$C$6:$CC$92,$G1637+6+1,0),0))))</f>
        <v>0</v>
      </c>
      <c r="AI1637" s="147">
        <f>IF(AND($I1637="Si",R1637=1),1,IF(AND($I1637="Fisico",R1637=1),1,IF(AND(R1637=1,$I1637="Electronico"),2,IF(R1637=1,VLOOKUP($C1637&amp;"|"&amp;$B1637&amp;"|"&amp;$D1637,Empresas!$C$6:$CC$92,$G1637+6+1,0),0))))</f>
        <v>0</v>
      </c>
      <c r="AJ1637" s="147">
        <f>IF(AND($I1637="Si",S1637=1),1,IF(AND($I1637="Fisico",S1637=1),1,IF(AND(S1637=1,$I1637="Electronico"),2,IF(S1637=1,VLOOKUP($C1637&amp;"|"&amp;$B1637&amp;"|"&amp;$D1637,Empresas!$C$6:$CC$92,$G1637+6+1,0),0))))</f>
        <v>0</v>
      </c>
      <c r="AK1637" s="147">
        <f>IF(AND($I1637="Si",T1637=1),1,IF(AND($I1637="Fisico",T1637=1),1,IF(AND(T1637=1,$I1637="Electronico"),2,IF(T1637=1,VLOOKUP($C1637&amp;"|"&amp;$B1637&amp;"|"&amp;$D1637,Empresas!$C$6:$CC$92,$G1637+6+1,0),0))))</f>
        <v>0</v>
      </c>
      <c r="AL1637" s="147">
        <f>IF(AND($I1637="Si",U1637=1),1,IF(AND($I1637="Fisico",U1637=1),1,IF(AND(U1637=1,$I1637="Electronico"),2,IF(U1637=1,VLOOKUP($C1637&amp;"|"&amp;$B1637&amp;"|"&amp;$D1637,Empresas!$C$6:$CC$92,$G1637+6+1,0),0))))</f>
        <v>0</v>
      </c>
      <c r="AM1637" s="149">
        <f t="shared" si="264"/>
        <v>0</v>
      </c>
      <c r="AN1637" s="149">
        <f t="shared" si="265"/>
        <v>8</v>
      </c>
      <c r="AO1637" s="152">
        <f t="shared" si="266"/>
        <v>0</v>
      </c>
    </row>
    <row r="1638" spans="1:41" x14ac:dyDescent="0.25">
      <c r="A1638" s="143" t="str">
        <f>VLOOKUP(D1638,Empresas!$D$7:$F$91,3,0)</f>
        <v>Yulisa</v>
      </c>
      <c r="B1638" s="144" t="str">
        <f>VLOOKUP(D1638,Empresas!$D$7:$G$91,4,0)</f>
        <v>Lorenzo</v>
      </c>
      <c r="C1638" s="144" t="s">
        <v>544</v>
      </c>
      <c r="D1638" s="144" t="s">
        <v>284</v>
      </c>
      <c r="E1638" s="144" t="str">
        <f>VLOOKUP(D1638,Empresas!$D$7:$E$92,2,0)</f>
        <v>CORPORACION GERONIMO S.A.C</v>
      </c>
      <c r="F1638" s="144" t="s">
        <v>183</v>
      </c>
      <c r="G1638" s="145">
        <f>+Empresas!$BR$2</f>
        <v>62</v>
      </c>
      <c r="H1638" s="145" t="str">
        <f>VLOOKUP(D1638,Empresas!$D$6:$L$92,7,0)</f>
        <v>Mensual</v>
      </c>
      <c r="I1638" s="144" t="str">
        <f>VLOOKUP(VLOOKUP(D1638&amp;"|"&amp;B1638,Empresas!$I$7:$CB$92,G1638,0),Tablas!$A$13:$B$14,2,0)</f>
        <v>Si</v>
      </c>
      <c r="J1638" s="78">
        <v>1</v>
      </c>
      <c r="K1638" s="78">
        <v>1</v>
      </c>
      <c r="L1638" s="78">
        <v>1</v>
      </c>
      <c r="M1638" s="78">
        <v>1</v>
      </c>
      <c r="N1638" s="78">
        <v>1</v>
      </c>
      <c r="O1638" s="78">
        <v>1</v>
      </c>
      <c r="P1638" s="78">
        <v>1</v>
      </c>
      <c r="Q1638" s="78">
        <v>1</v>
      </c>
      <c r="R1638" s="78"/>
      <c r="S1638" s="78"/>
      <c r="T1638" s="78"/>
      <c r="U1638" s="78"/>
      <c r="V1638" s="78" t="str">
        <f>VLOOKUP(D1638,Empresas!$D$7:$CF$91,81,0)</f>
        <v>A</v>
      </c>
      <c r="W1638" s="78" t="str">
        <f>VLOOKUP(D1638,Empresas!$D$7:$M$91,10,0)</f>
        <v>General</v>
      </c>
      <c r="X1638" s="69" t="str">
        <f t="shared" si="262"/>
        <v>SI</v>
      </c>
      <c r="Y1638" s="153" t="str">
        <f t="shared" si="263"/>
        <v>Si aplica</v>
      </c>
      <c r="Z1638" s="147">
        <f>IF(Y1638="No aplica",0,IF(I1638="no",0,IF(I1638="No aplica",0,IF(I1638="Si",1,IF(I1638="Fisico",1,IF(I1638="Electronico",2,VLOOKUP(C1638&amp;"|"&amp;B1638&amp;"|"&amp;D1638,Empresas!$C$6:$CC$92,G1638+6+1,0)))))))</f>
        <v>1</v>
      </c>
      <c r="AA1638" s="147">
        <f>IF(AND($I1638="Si",J1638=1),1,IF(AND($I1638="Fisico",J1638=1),1,IF(AND(J1638=1,$I1638="Electronico"),2,IF(J1638=1,VLOOKUP($C1638&amp;"|"&amp;$B1638&amp;"|"&amp;$D1638,Empresas!$C$6:$CC$92,$G1638+6+1,0),0))))</f>
        <v>1</v>
      </c>
      <c r="AB1638" s="147">
        <f>IF(AND($I1638="Si",K1638=1),1,IF(AND($I1638="Fisico",K1638=1),1,IF(AND(K1638=1,$I1638="Electronico"),2,IF(K1638=1,VLOOKUP($C1638&amp;"|"&amp;$B1638&amp;"|"&amp;$D1638,Empresas!$C$6:$CC$92,$G1638+6+1,0),0))))</f>
        <v>1</v>
      </c>
      <c r="AC1638" s="147">
        <f>IF(AND($I1638="Si",L1638=1),1,IF(AND($I1638="Fisico",L1638=1),1,IF(AND(L1638=1,$I1638="Electronico"),2,IF(L1638=1,VLOOKUP($C1638&amp;"|"&amp;$B1638&amp;"|"&amp;$D1638,Empresas!$C$6:$CC$92,$G1638+6+1,0),0))))</f>
        <v>1</v>
      </c>
      <c r="AD1638" s="147">
        <f>IF(AND($I1638="Si",M1638=1),1,IF(AND($I1638="Fisico",M1638=1),1,IF(AND(M1638=1,$I1638="Electronico"),2,IF(M1638=1,VLOOKUP($C1638&amp;"|"&amp;$B1638&amp;"|"&amp;$D1638,Empresas!$C$6:$CC$92,$G1638+6+1,0),0))))</f>
        <v>1</v>
      </c>
      <c r="AE1638" s="147">
        <f>IF(AND($I1638="Si",N1638=1),1,IF(AND($I1638="Fisico",N1638=1),1,IF(AND(N1638=1,$I1638="Electronico"),2,IF(N1638=1,VLOOKUP($C1638&amp;"|"&amp;$B1638&amp;"|"&amp;$D1638,Empresas!$C$6:$CC$92,$G1638+6+1,0),0))))</f>
        <v>1</v>
      </c>
      <c r="AF1638" s="147">
        <f>IF(AND($I1638="Si",O1638=1),1,IF(AND($I1638="Fisico",O1638=1),1,IF(AND(O1638=1,$I1638="Electronico"),2,IF(O1638=1,VLOOKUP($C1638&amp;"|"&amp;$B1638&amp;"|"&amp;$D1638,Empresas!$C$6:$CC$92,$G1638+6+1,0),0))))</f>
        <v>1</v>
      </c>
      <c r="AG1638" s="147">
        <f>IF(AND($I1638="Si",P1638=1),1,IF(AND($I1638="Fisico",P1638=1),1,IF(AND(P1638=1,$I1638="Electronico"),2,IF(P1638=1,VLOOKUP($C1638&amp;"|"&amp;$B1638&amp;"|"&amp;$D1638,Empresas!$C$6:$CC$92,$G1638+6+1,0),0))))</f>
        <v>1</v>
      </c>
      <c r="AH1638" s="147">
        <f>IF(AND($I1638="Si",Q1638=1),1,IF(AND($I1638="Fisico",Q1638=1),1,IF(AND(Q1638=1,$I1638="Electronico"),2,IF(Q1638=1,VLOOKUP($C1638&amp;"|"&amp;$B1638&amp;"|"&amp;$D1638,Empresas!$C$6:$CC$92,$G1638+6+1,0),0))))</f>
        <v>1</v>
      </c>
      <c r="AI1638" s="147">
        <f>IF(AND($I1638="Si",R1638=1),1,IF(AND($I1638="Fisico",R1638=1),1,IF(AND(R1638=1,$I1638="Electronico"),2,IF(R1638=1,VLOOKUP($C1638&amp;"|"&amp;$B1638&amp;"|"&amp;$D1638,Empresas!$C$6:$CC$92,$G1638+6+1,0),0))))</f>
        <v>0</v>
      </c>
      <c r="AJ1638" s="147">
        <f>IF(AND($I1638="Si",S1638=1),1,IF(AND($I1638="Fisico",S1638=1),1,IF(AND(S1638=1,$I1638="Electronico"),2,IF(S1638=1,VLOOKUP($C1638&amp;"|"&amp;$B1638&amp;"|"&amp;$D1638,Empresas!$C$6:$CC$92,$G1638+6+1,0),0))))</f>
        <v>0</v>
      </c>
      <c r="AK1638" s="147">
        <f>IF(AND($I1638="Si",T1638=1),1,IF(AND($I1638="Fisico",T1638=1),1,IF(AND(T1638=1,$I1638="Electronico"),2,IF(T1638=1,VLOOKUP($C1638&amp;"|"&amp;$B1638&amp;"|"&amp;$D1638,Empresas!$C$6:$CC$92,$G1638+6+1,0),0))))</f>
        <v>0</v>
      </c>
      <c r="AL1638" s="147">
        <f>IF(AND($I1638="Si",U1638=1),1,IF(AND($I1638="Fisico",U1638=1),1,IF(AND(U1638=1,$I1638="Electronico"),2,IF(U1638=1,VLOOKUP($C1638&amp;"|"&amp;$B1638&amp;"|"&amp;$D1638,Empresas!$C$6:$CC$92,$G1638+6+1,0),0))))</f>
        <v>0</v>
      </c>
      <c r="AM1638" s="149">
        <f t="shared" si="264"/>
        <v>8</v>
      </c>
      <c r="AN1638" s="149">
        <f t="shared" si="265"/>
        <v>8</v>
      </c>
      <c r="AO1638" s="152">
        <f t="shared" si="266"/>
        <v>1</v>
      </c>
    </row>
    <row r="1639" spans="1:41" x14ac:dyDescent="0.25">
      <c r="A1639" s="143" t="str">
        <f>VLOOKUP(D1639,Empresas!$D$7:$F$91,3,0)</f>
        <v>Yulisa</v>
      </c>
      <c r="B1639" s="144" t="str">
        <f>VLOOKUP(D1639,Empresas!$D$7:$G$91,4,0)</f>
        <v>Lorenzo</v>
      </c>
      <c r="C1639" s="144" t="s">
        <v>544</v>
      </c>
      <c r="D1639" s="144" t="s">
        <v>284</v>
      </c>
      <c r="E1639" s="144" t="str">
        <f>VLOOKUP(D1639,Empresas!$D$7:$E$92,2,0)</f>
        <v>CORPORACION GERONIMO S.A.C</v>
      </c>
      <c r="F1639" s="144" t="s">
        <v>184</v>
      </c>
      <c r="G1639" s="145">
        <f>+G1638+1</f>
        <v>63</v>
      </c>
      <c r="H1639" s="145" t="str">
        <f>VLOOKUP(D1639,Empresas!$D$6:$L$92,7,0)</f>
        <v>Mensual</v>
      </c>
      <c r="I1639" s="144" t="str">
        <f>VLOOKUP(VLOOKUP(D1639&amp;"|"&amp;B1639,Empresas!$I$7:$CB$92,G1639,0),Tablas!$A$13:$B$14,2,0)</f>
        <v>Si</v>
      </c>
      <c r="J1639" s="78">
        <v>1</v>
      </c>
      <c r="K1639" s="78">
        <v>1</v>
      </c>
      <c r="L1639" s="78">
        <v>1</v>
      </c>
      <c r="M1639" s="78">
        <v>1</v>
      </c>
      <c r="N1639" s="78">
        <v>1</v>
      </c>
      <c r="O1639" s="78">
        <v>1</v>
      </c>
      <c r="P1639" s="78">
        <v>1</v>
      </c>
      <c r="Q1639" s="78">
        <v>1</v>
      </c>
      <c r="R1639" s="78"/>
      <c r="S1639" s="78"/>
      <c r="T1639" s="78"/>
      <c r="U1639" s="78"/>
      <c r="V1639" s="78" t="str">
        <f>VLOOKUP(D1639,Empresas!$D$7:$CF$91,81,0)</f>
        <v>A</v>
      </c>
      <c r="W1639" s="78" t="str">
        <f>VLOOKUP(D1639,Empresas!$D$7:$M$91,10,0)</f>
        <v>General</v>
      </c>
      <c r="X1639" s="69" t="str">
        <f t="shared" si="262"/>
        <v>SI</v>
      </c>
      <c r="Y1639" s="153" t="str">
        <f t="shared" si="263"/>
        <v>Si aplica</v>
      </c>
      <c r="Z1639" s="147">
        <f>IF(Y1639="No aplica",0,IF(I1639="no",0,IF(I1639="No aplica",0,IF(I1639="Si",1,IF(I1639="Fisico",1,IF(I1639="Electronico",2,VLOOKUP(C1639&amp;"|"&amp;B1639&amp;"|"&amp;D1639,Empresas!$C$6:$CC$92,G1639+6+1,0)))))))</f>
        <v>1</v>
      </c>
      <c r="AA1639" s="147">
        <f>IF(AND($I1639="Si",J1639=1),1,IF(AND($I1639="Fisico",J1639=1),1,IF(AND(J1639=1,$I1639="Electronico"),2,IF(J1639=1,VLOOKUP($C1639&amp;"|"&amp;$B1639&amp;"|"&amp;$D1639,Empresas!$C$6:$CC$92,$G1639+6+1,0),0))))</f>
        <v>1</v>
      </c>
      <c r="AB1639" s="147">
        <f>IF(AND($I1639="Si",K1639=1),1,IF(AND($I1639="Fisico",K1639=1),1,IF(AND(K1639=1,$I1639="Electronico"),2,IF(K1639=1,VLOOKUP($C1639&amp;"|"&amp;$B1639&amp;"|"&amp;$D1639,Empresas!$C$6:$CC$92,$G1639+6+1,0),0))))</f>
        <v>1</v>
      </c>
      <c r="AC1639" s="147">
        <f>IF(AND($I1639="Si",L1639=1),1,IF(AND($I1639="Fisico",L1639=1),1,IF(AND(L1639=1,$I1639="Electronico"),2,IF(L1639=1,VLOOKUP($C1639&amp;"|"&amp;$B1639&amp;"|"&amp;$D1639,Empresas!$C$6:$CC$92,$G1639+6+1,0),0))))</f>
        <v>1</v>
      </c>
      <c r="AD1639" s="147">
        <f>IF(AND($I1639="Si",M1639=1),1,IF(AND($I1639="Fisico",M1639=1),1,IF(AND(M1639=1,$I1639="Electronico"),2,IF(M1639=1,VLOOKUP($C1639&amp;"|"&amp;$B1639&amp;"|"&amp;$D1639,Empresas!$C$6:$CC$92,$G1639+6+1,0),0))))</f>
        <v>1</v>
      </c>
      <c r="AE1639" s="147">
        <f>IF(AND($I1639="Si",N1639=1),1,IF(AND($I1639="Fisico",N1639=1),1,IF(AND(N1639=1,$I1639="Electronico"),2,IF(N1639=1,VLOOKUP($C1639&amp;"|"&amp;$B1639&amp;"|"&amp;$D1639,Empresas!$C$6:$CC$92,$G1639+6+1,0),0))))</f>
        <v>1</v>
      </c>
      <c r="AF1639" s="147">
        <f>IF(AND($I1639="Si",O1639=1),1,IF(AND($I1639="Fisico",O1639=1),1,IF(AND(O1639=1,$I1639="Electronico"),2,IF(O1639=1,VLOOKUP($C1639&amp;"|"&amp;$B1639&amp;"|"&amp;$D1639,Empresas!$C$6:$CC$92,$G1639+6+1,0),0))))</f>
        <v>1</v>
      </c>
      <c r="AG1639" s="147">
        <f>IF(AND($I1639="Si",P1639=1),1,IF(AND($I1639="Fisico",P1639=1),1,IF(AND(P1639=1,$I1639="Electronico"),2,IF(P1639=1,VLOOKUP($C1639&amp;"|"&amp;$B1639&amp;"|"&amp;$D1639,Empresas!$C$6:$CC$92,$G1639+6+1,0),0))))</f>
        <v>1</v>
      </c>
      <c r="AH1639" s="147">
        <f>IF(AND($I1639="Si",Q1639=1),1,IF(AND($I1639="Fisico",Q1639=1),1,IF(AND(Q1639=1,$I1639="Electronico"),2,IF(Q1639=1,VLOOKUP($C1639&amp;"|"&amp;$B1639&amp;"|"&amp;$D1639,Empresas!$C$6:$CC$92,$G1639+6+1,0),0))))</f>
        <v>1</v>
      </c>
      <c r="AI1639" s="147">
        <f>IF(AND($I1639="Si",R1639=1),1,IF(AND($I1639="Fisico",R1639=1),1,IF(AND(R1639=1,$I1639="Electronico"),2,IF(R1639=1,VLOOKUP($C1639&amp;"|"&amp;$B1639&amp;"|"&amp;$D1639,Empresas!$C$6:$CC$92,$G1639+6+1,0),0))))</f>
        <v>0</v>
      </c>
      <c r="AJ1639" s="147">
        <f>IF(AND($I1639="Si",S1639=1),1,IF(AND($I1639="Fisico",S1639=1),1,IF(AND(S1639=1,$I1639="Electronico"),2,IF(S1639=1,VLOOKUP($C1639&amp;"|"&amp;$B1639&amp;"|"&amp;$D1639,Empresas!$C$6:$CC$92,$G1639+6+1,0),0))))</f>
        <v>0</v>
      </c>
      <c r="AK1639" s="147">
        <f>IF(AND($I1639="Si",T1639=1),1,IF(AND($I1639="Fisico",T1639=1),1,IF(AND(T1639=1,$I1639="Electronico"),2,IF(T1639=1,VLOOKUP($C1639&amp;"|"&amp;$B1639&amp;"|"&amp;$D1639,Empresas!$C$6:$CC$92,$G1639+6+1,0),0))))</f>
        <v>0</v>
      </c>
      <c r="AL1639" s="147">
        <f>IF(AND($I1639="Si",U1639=1),1,IF(AND($I1639="Fisico",U1639=1),1,IF(AND(U1639=1,$I1639="Electronico"),2,IF(U1639=1,VLOOKUP($C1639&amp;"|"&amp;$B1639&amp;"|"&amp;$D1639,Empresas!$C$6:$CC$92,$G1639+6+1,0),0))))</f>
        <v>0</v>
      </c>
      <c r="AM1639" s="149">
        <f t="shared" si="264"/>
        <v>8</v>
      </c>
      <c r="AN1639" s="149">
        <f t="shared" si="265"/>
        <v>8</v>
      </c>
      <c r="AO1639" s="152">
        <f t="shared" si="266"/>
        <v>1</v>
      </c>
    </row>
    <row r="1640" spans="1:41" x14ac:dyDescent="0.25">
      <c r="A1640" s="143" t="str">
        <f>VLOOKUP(D1640,Empresas!$D$7:$F$91,3,0)</f>
        <v>Yulisa</v>
      </c>
      <c r="B1640" s="144" t="str">
        <f>VLOOKUP(D1640,Empresas!$D$7:$G$91,4,0)</f>
        <v>Lorenzo</v>
      </c>
      <c r="C1640" s="144" t="s">
        <v>544</v>
      </c>
      <c r="D1640" s="144" t="s">
        <v>284</v>
      </c>
      <c r="E1640" s="144" t="str">
        <f>VLOOKUP(D1640,Empresas!$D$7:$E$92,2,0)</f>
        <v>CORPORACION GERONIMO S.A.C</v>
      </c>
      <c r="F1640" s="144" t="s">
        <v>185</v>
      </c>
      <c r="G1640" s="145">
        <f t="shared" ref="G1640:G1647" si="270">+G1639+1</f>
        <v>64</v>
      </c>
      <c r="H1640" s="145" t="str">
        <f>VLOOKUP(D1640,Empresas!$D$6:$L$92,7,0)</f>
        <v>Mensual</v>
      </c>
      <c r="I1640" s="144" t="str">
        <f>VLOOKUP(VLOOKUP(D1640&amp;"|"&amp;B1640,Empresas!$I$7:$CB$92,G1640,0),Tablas!$A$13:$B$14,2,0)</f>
        <v>Si</v>
      </c>
      <c r="J1640" s="78">
        <v>1</v>
      </c>
      <c r="K1640" s="78">
        <v>1</v>
      </c>
      <c r="L1640" s="78">
        <v>1</v>
      </c>
      <c r="M1640" s="78">
        <v>1</v>
      </c>
      <c r="N1640" s="78">
        <v>1</v>
      </c>
      <c r="O1640" s="78">
        <v>1</v>
      </c>
      <c r="P1640" s="78">
        <v>1</v>
      </c>
      <c r="Q1640" s="78">
        <v>1</v>
      </c>
      <c r="R1640" s="78"/>
      <c r="S1640" s="78"/>
      <c r="T1640" s="78"/>
      <c r="U1640" s="78"/>
      <c r="V1640" s="78" t="str">
        <f>VLOOKUP(D1640,Empresas!$D$7:$CF$91,81,0)</f>
        <v>A</v>
      </c>
      <c r="W1640" s="78" t="str">
        <f>VLOOKUP(D1640,Empresas!$D$7:$M$91,10,0)</f>
        <v>General</v>
      </c>
      <c r="X1640" s="69" t="str">
        <f t="shared" si="262"/>
        <v>SI</v>
      </c>
      <c r="Y1640" s="153" t="str">
        <f t="shared" si="263"/>
        <v>Si aplica</v>
      </c>
      <c r="Z1640" s="147">
        <f>IF(Y1640="No aplica",0,IF(I1640="no",0,IF(I1640="No aplica",0,IF(I1640="Si",1,IF(I1640="Fisico",1,IF(I1640="Electronico",2,VLOOKUP(C1640&amp;"|"&amp;B1640&amp;"|"&amp;D1640,Empresas!$C$6:$CC$92,G1640+6+1,0)))))))</f>
        <v>1</v>
      </c>
      <c r="AA1640" s="147">
        <f>IF(AND($I1640="Si",J1640=1),1,IF(AND($I1640="Fisico",J1640=1),1,IF(AND(J1640=1,$I1640="Electronico"),2,IF(J1640=1,VLOOKUP($C1640&amp;"|"&amp;$B1640&amp;"|"&amp;$D1640,Empresas!$C$6:$CC$92,$G1640+6+1,0),0))))</f>
        <v>1</v>
      </c>
      <c r="AB1640" s="147">
        <f>IF(AND($I1640="Si",K1640=1),1,IF(AND($I1640="Fisico",K1640=1),1,IF(AND(K1640=1,$I1640="Electronico"),2,IF(K1640=1,VLOOKUP($C1640&amp;"|"&amp;$B1640&amp;"|"&amp;$D1640,Empresas!$C$6:$CC$92,$G1640+6+1,0),0))))</f>
        <v>1</v>
      </c>
      <c r="AC1640" s="147">
        <f>IF(AND($I1640="Si",L1640=1),1,IF(AND($I1640="Fisico",L1640=1),1,IF(AND(L1640=1,$I1640="Electronico"),2,IF(L1640=1,VLOOKUP($C1640&amp;"|"&amp;$B1640&amp;"|"&amp;$D1640,Empresas!$C$6:$CC$92,$G1640+6+1,0),0))))</f>
        <v>1</v>
      </c>
      <c r="AD1640" s="147">
        <f>IF(AND($I1640="Si",M1640=1),1,IF(AND($I1640="Fisico",M1640=1),1,IF(AND(M1640=1,$I1640="Electronico"),2,IF(M1640=1,VLOOKUP($C1640&amp;"|"&amp;$B1640&amp;"|"&amp;$D1640,Empresas!$C$6:$CC$92,$G1640+6+1,0),0))))</f>
        <v>1</v>
      </c>
      <c r="AE1640" s="147">
        <f>IF(AND($I1640="Si",N1640=1),1,IF(AND($I1640="Fisico",N1640=1),1,IF(AND(N1640=1,$I1640="Electronico"),2,IF(N1640=1,VLOOKUP($C1640&amp;"|"&amp;$B1640&amp;"|"&amp;$D1640,Empresas!$C$6:$CC$92,$G1640+6+1,0),0))))</f>
        <v>1</v>
      </c>
      <c r="AF1640" s="147">
        <f>IF(AND($I1640="Si",O1640=1),1,IF(AND($I1640="Fisico",O1640=1),1,IF(AND(O1640=1,$I1640="Electronico"),2,IF(O1640=1,VLOOKUP($C1640&amp;"|"&amp;$B1640&amp;"|"&amp;$D1640,Empresas!$C$6:$CC$92,$G1640+6+1,0),0))))</f>
        <v>1</v>
      </c>
      <c r="AG1640" s="147">
        <f>IF(AND($I1640="Si",P1640=1),1,IF(AND($I1640="Fisico",P1640=1),1,IF(AND(P1640=1,$I1640="Electronico"),2,IF(P1640=1,VLOOKUP($C1640&amp;"|"&amp;$B1640&amp;"|"&amp;$D1640,Empresas!$C$6:$CC$92,$G1640+6+1,0),0))))</f>
        <v>1</v>
      </c>
      <c r="AH1640" s="147">
        <f>IF(AND($I1640="Si",Q1640=1),1,IF(AND($I1640="Fisico",Q1640=1),1,IF(AND(Q1640=1,$I1640="Electronico"),2,IF(Q1640=1,VLOOKUP($C1640&amp;"|"&amp;$B1640&amp;"|"&amp;$D1640,Empresas!$C$6:$CC$92,$G1640+6+1,0),0))))</f>
        <v>1</v>
      </c>
      <c r="AI1640" s="147">
        <f>IF(AND($I1640="Si",R1640=1),1,IF(AND($I1640="Fisico",R1640=1),1,IF(AND(R1640=1,$I1640="Electronico"),2,IF(R1640=1,VLOOKUP($C1640&amp;"|"&amp;$B1640&amp;"|"&amp;$D1640,Empresas!$C$6:$CC$92,$G1640+6+1,0),0))))</f>
        <v>0</v>
      </c>
      <c r="AJ1640" s="147">
        <f>IF(AND($I1640="Si",S1640=1),1,IF(AND($I1640="Fisico",S1640=1),1,IF(AND(S1640=1,$I1640="Electronico"),2,IF(S1640=1,VLOOKUP($C1640&amp;"|"&amp;$B1640&amp;"|"&amp;$D1640,Empresas!$C$6:$CC$92,$G1640+6+1,0),0))))</f>
        <v>0</v>
      </c>
      <c r="AK1640" s="147">
        <f>IF(AND($I1640="Si",T1640=1),1,IF(AND($I1640="Fisico",T1640=1),1,IF(AND(T1640=1,$I1640="Electronico"),2,IF(T1640=1,VLOOKUP($C1640&amp;"|"&amp;$B1640&amp;"|"&amp;$D1640,Empresas!$C$6:$CC$92,$G1640+6+1,0),0))))</f>
        <v>0</v>
      </c>
      <c r="AL1640" s="147">
        <f>IF(AND($I1640="Si",U1640=1),1,IF(AND($I1640="Fisico",U1640=1),1,IF(AND(U1640=1,$I1640="Electronico"),2,IF(U1640=1,VLOOKUP($C1640&amp;"|"&amp;$B1640&amp;"|"&amp;$D1640,Empresas!$C$6:$CC$92,$G1640+6+1,0),0))))</f>
        <v>0</v>
      </c>
      <c r="AM1640" s="149">
        <f t="shared" si="264"/>
        <v>8</v>
      </c>
      <c r="AN1640" s="149">
        <f t="shared" si="265"/>
        <v>8</v>
      </c>
      <c r="AO1640" s="152">
        <f t="shared" si="266"/>
        <v>1</v>
      </c>
    </row>
    <row r="1641" spans="1:41" x14ac:dyDescent="0.25">
      <c r="A1641" s="143" t="str">
        <f>VLOOKUP(D1641,Empresas!$D$7:$F$91,3,0)</f>
        <v>Yulisa</v>
      </c>
      <c r="B1641" s="144" t="str">
        <f>VLOOKUP(D1641,Empresas!$D$7:$G$91,4,0)</f>
        <v>Lorenzo</v>
      </c>
      <c r="C1641" s="144" t="s">
        <v>544</v>
      </c>
      <c r="D1641" s="144" t="s">
        <v>284</v>
      </c>
      <c r="E1641" s="144" t="str">
        <f>VLOOKUP(D1641,Empresas!$D$7:$E$92,2,0)</f>
        <v>CORPORACION GERONIMO S.A.C</v>
      </c>
      <c r="F1641" s="144" t="s">
        <v>186</v>
      </c>
      <c r="G1641" s="145">
        <f t="shared" si="270"/>
        <v>65</v>
      </c>
      <c r="H1641" s="145" t="str">
        <f>VLOOKUP(D1641,Empresas!$D$6:$L$92,7,0)</f>
        <v>Mensual</v>
      </c>
      <c r="I1641" s="144" t="str">
        <f>VLOOKUP(VLOOKUP(D1641&amp;"|"&amp;B1641,Empresas!$I$7:$CB$92,G1641,0),Tablas!$A$13:$B$14,2,0)</f>
        <v>No</v>
      </c>
      <c r="J1641" s="78"/>
      <c r="K1641" s="78"/>
      <c r="L1641" s="78"/>
      <c r="M1641" s="78"/>
      <c r="N1641" s="78"/>
      <c r="O1641" s="78"/>
      <c r="P1641" s="78"/>
      <c r="Q1641" s="78"/>
      <c r="R1641" s="78"/>
      <c r="S1641" s="78"/>
      <c r="T1641" s="78"/>
      <c r="U1641" s="78"/>
      <c r="V1641" s="78" t="str">
        <f>VLOOKUP(D1641,Empresas!$D$7:$CF$91,81,0)</f>
        <v>A</v>
      </c>
      <c r="W1641" s="78" t="str">
        <f>VLOOKUP(D1641,Empresas!$D$7:$M$91,10,0)</f>
        <v>General</v>
      </c>
      <c r="X1641" s="69" t="str">
        <f t="shared" si="262"/>
        <v>SI</v>
      </c>
      <c r="Y1641" s="153" t="str">
        <f t="shared" si="263"/>
        <v>No aplica</v>
      </c>
      <c r="Z1641" s="147">
        <f>IF(Y1641="No aplica",0,IF(I1641="no",0,IF(I1641="No aplica",0,IF(I1641="Si",1,IF(I1641="Fisico",1,IF(I1641="Electronico",2,VLOOKUP(C1641&amp;"|"&amp;B1641&amp;"|"&amp;D1641,Empresas!$C$6:$CC$92,G1641+6+1,0)))))))</f>
        <v>0</v>
      </c>
      <c r="AA1641" s="147">
        <f>IF(AND($I1641="Si",J1641=1),1,IF(AND($I1641="Fisico",J1641=1),1,IF(AND(J1641=1,$I1641="Electronico"),2,IF(J1641=1,VLOOKUP($C1641&amp;"|"&amp;$B1641&amp;"|"&amp;$D1641,Empresas!$C$6:$CC$92,$G1641+6+1,0),0))))</f>
        <v>0</v>
      </c>
      <c r="AB1641" s="147">
        <f>IF(AND($I1641="Si",K1641=1),1,IF(AND($I1641="Fisico",K1641=1),1,IF(AND(K1641=1,$I1641="Electronico"),2,IF(K1641=1,VLOOKUP($C1641&amp;"|"&amp;$B1641&amp;"|"&amp;$D1641,Empresas!$C$6:$CC$92,$G1641+6+1,0),0))))</f>
        <v>0</v>
      </c>
      <c r="AC1641" s="147">
        <f>IF(AND($I1641="Si",L1641=1),1,IF(AND($I1641="Fisico",L1641=1),1,IF(AND(L1641=1,$I1641="Electronico"),2,IF(L1641=1,VLOOKUP($C1641&amp;"|"&amp;$B1641&amp;"|"&amp;$D1641,Empresas!$C$6:$CC$92,$G1641+6+1,0),0))))</f>
        <v>0</v>
      </c>
      <c r="AD1641" s="147">
        <f>IF(AND($I1641="Si",M1641=1),1,IF(AND($I1641="Fisico",M1641=1),1,IF(AND(M1641=1,$I1641="Electronico"),2,IF(M1641=1,VLOOKUP($C1641&amp;"|"&amp;$B1641&amp;"|"&amp;$D1641,Empresas!$C$6:$CC$92,$G1641+6+1,0),0))))</f>
        <v>0</v>
      </c>
      <c r="AE1641" s="147">
        <f>IF(AND($I1641="Si",N1641=1),1,IF(AND($I1641="Fisico",N1641=1),1,IF(AND(N1641=1,$I1641="Electronico"),2,IF(N1641=1,VLOOKUP($C1641&amp;"|"&amp;$B1641&amp;"|"&amp;$D1641,Empresas!$C$6:$CC$92,$G1641+6+1,0),0))))</f>
        <v>0</v>
      </c>
      <c r="AF1641" s="147">
        <f>IF(AND($I1641="Si",O1641=1),1,IF(AND($I1641="Fisico",O1641=1),1,IF(AND(O1641=1,$I1641="Electronico"),2,IF(O1641=1,VLOOKUP($C1641&amp;"|"&amp;$B1641&amp;"|"&amp;$D1641,Empresas!$C$6:$CC$92,$G1641+6+1,0),0))))</f>
        <v>0</v>
      </c>
      <c r="AG1641" s="147">
        <f>IF(AND($I1641="Si",P1641=1),1,IF(AND($I1641="Fisico",P1641=1),1,IF(AND(P1641=1,$I1641="Electronico"),2,IF(P1641=1,VLOOKUP($C1641&amp;"|"&amp;$B1641&amp;"|"&amp;$D1641,Empresas!$C$6:$CC$92,$G1641+6+1,0),0))))</f>
        <v>0</v>
      </c>
      <c r="AH1641" s="147">
        <f>IF(AND($I1641="Si",Q1641=1),1,IF(AND($I1641="Fisico",Q1641=1),1,IF(AND(Q1641=1,$I1641="Electronico"),2,IF(Q1641=1,VLOOKUP($C1641&amp;"|"&amp;$B1641&amp;"|"&amp;$D1641,Empresas!$C$6:$CC$92,$G1641+6+1,0),0))))</f>
        <v>0</v>
      </c>
      <c r="AI1641" s="147">
        <f>IF(AND($I1641="Si",R1641=1),1,IF(AND($I1641="Fisico",R1641=1),1,IF(AND(R1641=1,$I1641="Electronico"),2,IF(R1641=1,VLOOKUP($C1641&amp;"|"&amp;$B1641&amp;"|"&amp;$D1641,Empresas!$C$6:$CC$92,$G1641+6+1,0),0))))</f>
        <v>0</v>
      </c>
      <c r="AJ1641" s="147">
        <f>IF(AND($I1641="Si",S1641=1),1,IF(AND($I1641="Fisico",S1641=1),1,IF(AND(S1641=1,$I1641="Electronico"),2,IF(S1641=1,VLOOKUP($C1641&amp;"|"&amp;$B1641&amp;"|"&amp;$D1641,Empresas!$C$6:$CC$92,$G1641+6+1,0),0))))</f>
        <v>0</v>
      </c>
      <c r="AK1641" s="147">
        <f>IF(AND($I1641="Si",T1641=1),1,IF(AND($I1641="Fisico",T1641=1),1,IF(AND(T1641=1,$I1641="Electronico"),2,IF(T1641=1,VLOOKUP($C1641&amp;"|"&amp;$B1641&amp;"|"&amp;$D1641,Empresas!$C$6:$CC$92,$G1641+6+1,0),0))))</f>
        <v>0</v>
      </c>
      <c r="AL1641" s="147">
        <f>IF(AND($I1641="Si",U1641=1),1,IF(AND($I1641="Fisico",U1641=1),1,IF(AND(U1641=1,$I1641="Electronico"),2,IF(U1641=1,VLOOKUP($C1641&amp;"|"&amp;$B1641&amp;"|"&amp;$D1641,Empresas!$C$6:$CC$92,$G1641+6+1,0),0))))</f>
        <v>0</v>
      </c>
      <c r="AM1641" s="149">
        <f t="shared" si="264"/>
        <v>0</v>
      </c>
      <c r="AN1641" s="149">
        <f t="shared" si="265"/>
        <v>0</v>
      </c>
      <c r="AO1641" s="152">
        <f t="shared" si="266"/>
        <v>0</v>
      </c>
    </row>
    <row r="1642" spans="1:41" x14ac:dyDescent="0.25">
      <c r="A1642" s="143" t="str">
        <f>VLOOKUP(D1642,Empresas!$D$7:$F$91,3,0)</f>
        <v>Yulisa</v>
      </c>
      <c r="B1642" s="144" t="str">
        <f>VLOOKUP(D1642,Empresas!$D$7:$G$91,4,0)</f>
        <v>Lorenzo</v>
      </c>
      <c r="C1642" s="144" t="s">
        <v>544</v>
      </c>
      <c r="D1642" s="144" t="s">
        <v>284</v>
      </c>
      <c r="E1642" s="144" t="str">
        <f>VLOOKUP(D1642,Empresas!$D$7:$E$92,2,0)</f>
        <v>CORPORACION GERONIMO S.A.C</v>
      </c>
      <c r="F1642" s="144" t="s">
        <v>187</v>
      </c>
      <c r="G1642" s="145">
        <f t="shared" si="270"/>
        <v>66</v>
      </c>
      <c r="H1642" s="145" t="str">
        <f>VLOOKUP(D1642,Empresas!$D$6:$L$92,7,0)</f>
        <v>Mensual</v>
      </c>
      <c r="I1642" s="144" t="str">
        <f>VLOOKUP(VLOOKUP(D1642&amp;"|"&amp;B1642,Empresas!$I$7:$CB$92,G1642,0),Tablas!$A$13:$B$14,2,0)</f>
        <v>Si</v>
      </c>
      <c r="J1642" s="78">
        <v>1</v>
      </c>
      <c r="K1642" s="78">
        <v>1</v>
      </c>
      <c r="L1642" s="78">
        <v>1</v>
      </c>
      <c r="M1642" s="78">
        <v>1</v>
      </c>
      <c r="N1642" s="78">
        <v>1</v>
      </c>
      <c r="O1642" s="78">
        <v>1</v>
      </c>
      <c r="P1642" s="78">
        <v>1</v>
      </c>
      <c r="Q1642" s="78">
        <v>1</v>
      </c>
      <c r="R1642" s="78"/>
      <c r="S1642" s="78"/>
      <c r="T1642" s="78"/>
      <c r="U1642" s="78"/>
      <c r="V1642" s="78" t="str">
        <f>VLOOKUP(D1642,Empresas!$D$7:$CF$91,81,0)</f>
        <v>A</v>
      </c>
      <c r="W1642" s="78" t="str">
        <f>VLOOKUP(D1642,Empresas!$D$7:$M$91,10,0)</f>
        <v>General</v>
      </c>
      <c r="X1642" s="69" t="str">
        <f t="shared" si="262"/>
        <v>SI</v>
      </c>
      <c r="Y1642" s="153" t="str">
        <f t="shared" si="263"/>
        <v>Si aplica</v>
      </c>
      <c r="Z1642" s="147">
        <f>IF(Y1642="No aplica",0,IF(I1642="no",0,IF(I1642="No aplica",0,IF(I1642="Si",1,IF(I1642="Fisico",1,IF(I1642="Electronico",2,VLOOKUP(C1642&amp;"|"&amp;B1642&amp;"|"&amp;D1642,Empresas!$C$6:$CC$92,G1642+6+1,0)))))))</f>
        <v>1</v>
      </c>
      <c r="AA1642" s="147">
        <f>IF(AND($I1642="Si",J1642=1),1,IF(AND($I1642="Fisico",J1642=1),1,IF(AND(J1642=1,$I1642="Electronico"),2,IF(J1642=1,VLOOKUP($C1642&amp;"|"&amp;$B1642&amp;"|"&amp;$D1642,Empresas!$C$6:$CC$92,$G1642+6+1,0),0))))</f>
        <v>1</v>
      </c>
      <c r="AB1642" s="147">
        <f>IF(AND($I1642="Si",K1642=1),1,IF(AND($I1642="Fisico",K1642=1),1,IF(AND(K1642=1,$I1642="Electronico"),2,IF(K1642=1,VLOOKUP($C1642&amp;"|"&amp;$B1642&amp;"|"&amp;$D1642,Empresas!$C$6:$CC$92,$G1642+6+1,0),0))))</f>
        <v>1</v>
      </c>
      <c r="AC1642" s="147">
        <f>IF(AND($I1642="Si",L1642=1),1,IF(AND($I1642="Fisico",L1642=1),1,IF(AND(L1642=1,$I1642="Electronico"),2,IF(L1642=1,VLOOKUP($C1642&amp;"|"&amp;$B1642&amp;"|"&amp;$D1642,Empresas!$C$6:$CC$92,$G1642+6+1,0),0))))</f>
        <v>1</v>
      </c>
      <c r="AD1642" s="147">
        <f>IF(AND($I1642="Si",M1642=1),1,IF(AND($I1642="Fisico",M1642=1),1,IF(AND(M1642=1,$I1642="Electronico"),2,IF(M1642=1,VLOOKUP($C1642&amp;"|"&amp;$B1642&amp;"|"&amp;$D1642,Empresas!$C$6:$CC$92,$G1642+6+1,0),0))))</f>
        <v>1</v>
      </c>
      <c r="AE1642" s="147">
        <f>IF(AND($I1642="Si",N1642=1),1,IF(AND($I1642="Fisico",N1642=1),1,IF(AND(N1642=1,$I1642="Electronico"),2,IF(N1642=1,VLOOKUP($C1642&amp;"|"&amp;$B1642&amp;"|"&amp;$D1642,Empresas!$C$6:$CC$92,$G1642+6+1,0),0))))</f>
        <v>1</v>
      </c>
      <c r="AF1642" s="147">
        <f>IF(AND($I1642="Si",O1642=1),1,IF(AND($I1642="Fisico",O1642=1),1,IF(AND(O1642=1,$I1642="Electronico"),2,IF(O1642=1,VLOOKUP($C1642&amp;"|"&amp;$B1642&amp;"|"&amp;$D1642,Empresas!$C$6:$CC$92,$G1642+6+1,0),0))))</f>
        <v>1</v>
      </c>
      <c r="AG1642" s="147">
        <f>IF(AND($I1642="Si",P1642=1),1,IF(AND($I1642="Fisico",P1642=1),1,IF(AND(P1642=1,$I1642="Electronico"),2,IF(P1642=1,VLOOKUP($C1642&amp;"|"&amp;$B1642&amp;"|"&amp;$D1642,Empresas!$C$6:$CC$92,$G1642+6+1,0),0))))</f>
        <v>1</v>
      </c>
      <c r="AH1642" s="147">
        <f>IF(AND($I1642="Si",Q1642=1),1,IF(AND($I1642="Fisico",Q1642=1),1,IF(AND(Q1642=1,$I1642="Electronico"),2,IF(Q1642=1,VLOOKUP($C1642&amp;"|"&amp;$B1642&amp;"|"&amp;$D1642,Empresas!$C$6:$CC$92,$G1642+6+1,0),0))))</f>
        <v>1</v>
      </c>
      <c r="AI1642" s="147">
        <f>IF(AND($I1642="Si",R1642=1),1,IF(AND($I1642="Fisico",R1642=1),1,IF(AND(R1642=1,$I1642="Electronico"),2,IF(R1642=1,VLOOKUP($C1642&amp;"|"&amp;$B1642&amp;"|"&amp;$D1642,Empresas!$C$6:$CC$92,$G1642+6+1,0),0))))</f>
        <v>0</v>
      </c>
      <c r="AJ1642" s="147">
        <f>IF(AND($I1642="Si",S1642=1),1,IF(AND($I1642="Fisico",S1642=1),1,IF(AND(S1642=1,$I1642="Electronico"),2,IF(S1642=1,VLOOKUP($C1642&amp;"|"&amp;$B1642&amp;"|"&amp;$D1642,Empresas!$C$6:$CC$92,$G1642+6+1,0),0))))</f>
        <v>0</v>
      </c>
      <c r="AK1642" s="147">
        <f>IF(AND($I1642="Si",T1642=1),1,IF(AND($I1642="Fisico",T1642=1),1,IF(AND(T1642=1,$I1642="Electronico"),2,IF(T1642=1,VLOOKUP($C1642&amp;"|"&amp;$B1642&amp;"|"&amp;$D1642,Empresas!$C$6:$CC$92,$G1642+6+1,0),0))))</f>
        <v>0</v>
      </c>
      <c r="AL1642" s="147">
        <f>IF(AND($I1642="Si",U1642=1),1,IF(AND($I1642="Fisico",U1642=1),1,IF(AND(U1642=1,$I1642="Electronico"),2,IF(U1642=1,VLOOKUP($C1642&amp;"|"&amp;$B1642&amp;"|"&amp;$D1642,Empresas!$C$6:$CC$92,$G1642+6+1,0),0))))</f>
        <v>0</v>
      </c>
      <c r="AM1642" s="149">
        <f t="shared" si="264"/>
        <v>8</v>
      </c>
      <c r="AN1642" s="149">
        <f t="shared" si="265"/>
        <v>8</v>
      </c>
      <c r="AO1642" s="152">
        <f t="shared" si="266"/>
        <v>1</v>
      </c>
    </row>
    <row r="1643" spans="1:41" x14ac:dyDescent="0.25">
      <c r="A1643" s="143" t="str">
        <f>VLOOKUP(D1643,Empresas!$D$7:$F$91,3,0)</f>
        <v>Yulisa</v>
      </c>
      <c r="B1643" s="144" t="str">
        <f>VLOOKUP(D1643,Empresas!$D$7:$G$91,4,0)</f>
        <v>Lorenzo</v>
      </c>
      <c r="C1643" s="144" t="s">
        <v>544</v>
      </c>
      <c r="D1643" s="144" t="s">
        <v>284</v>
      </c>
      <c r="E1643" s="144" t="str">
        <f>VLOOKUP(D1643,Empresas!$D$7:$E$92,2,0)</f>
        <v>CORPORACION GERONIMO S.A.C</v>
      </c>
      <c r="F1643" s="144" t="s">
        <v>188</v>
      </c>
      <c r="G1643" s="145">
        <f t="shared" si="270"/>
        <v>67</v>
      </c>
      <c r="H1643" s="145" t="str">
        <f>VLOOKUP(D1643,Empresas!$D$6:$L$92,7,0)</f>
        <v>Mensual</v>
      </c>
      <c r="I1643" s="144" t="str">
        <f>VLOOKUP(VLOOKUP(D1643&amp;"|"&amp;B1643,Empresas!$I$7:$CB$92,G1643,0),Tablas!$A$13:$B$14,2,0)</f>
        <v>Si</v>
      </c>
      <c r="J1643" s="78">
        <v>1</v>
      </c>
      <c r="K1643" s="78">
        <v>1</v>
      </c>
      <c r="L1643" s="78">
        <v>1</v>
      </c>
      <c r="M1643" s="78">
        <v>1</v>
      </c>
      <c r="N1643" s="78">
        <v>1</v>
      </c>
      <c r="O1643" s="78">
        <v>1</v>
      </c>
      <c r="P1643" s="78">
        <v>1</v>
      </c>
      <c r="Q1643" s="78">
        <v>1</v>
      </c>
      <c r="R1643" s="78"/>
      <c r="S1643" s="78"/>
      <c r="T1643" s="78"/>
      <c r="U1643" s="78"/>
      <c r="V1643" s="78" t="str">
        <f>VLOOKUP(D1643,Empresas!$D$7:$CF$91,81,0)</f>
        <v>A</v>
      </c>
      <c r="W1643" s="78" t="str">
        <f>VLOOKUP(D1643,Empresas!$D$7:$M$91,10,0)</f>
        <v>General</v>
      </c>
      <c r="X1643" s="69" t="str">
        <f t="shared" si="262"/>
        <v>SI</v>
      </c>
      <c r="Y1643" s="153" t="str">
        <f t="shared" si="263"/>
        <v>Si aplica</v>
      </c>
      <c r="Z1643" s="147">
        <f>IF(Y1643="No aplica",0,IF(I1643="no",0,IF(I1643="No aplica",0,IF(I1643="Si",1,IF(I1643="Fisico",1,IF(I1643="Electronico",2,VLOOKUP(C1643&amp;"|"&amp;B1643&amp;"|"&amp;D1643,Empresas!$C$6:$CC$92,G1643+6+1,0)))))))</f>
        <v>1</v>
      </c>
      <c r="AA1643" s="147">
        <f>IF(AND($I1643="Si",J1643=1),1,IF(AND($I1643="Fisico",J1643=1),1,IF(AND(J1643=1,$I1643="Electronico"),2,IF(J1643=1,VLOOKUP($C1643&amp;"|"&amp;$B1643&amp;"|"&amp;$D1643,Empresas!$C$6:$CC$92,$G1643+6+1,0),0))))</f>
        <v>1</v>
      </c>
      <c r="AB1643" s="147">
        <f>IF(AND($I1643="Si",K1643=1),1,IF(AND($I1643="Fisico",K1643=1),1,IF(AND(K1643=1,$I1643="Electronico"),2,IF(K1643=1,VLOOKUP($C1643&amp;"|"&amp;$B1643&amp;"|"&amp;$D1643,Empresas!$C$6:$CC$92,$G1643+6+1,0),0))))</f>
        <v>1</v>
      </c>
      <c r="AC1643" s="147">
        <f>IF(AND($I1643="Si",L1643=1),1,IF(AND($I1643="Fisico",L1643=1),1,IF(AND(L1643=1,$I1643="Electronico"),2,IF(L1643=1,VLOOKUP($C1643&amp;"|"&amp;$B1643&amp;"|"&amp;$D1643,Empresas!$C$6:$CC$92,$G1643+6+1,0),0))))</f>
        <v>1</v>
      </c>
      <c r="AD1643" s="147">
        <f>IF(AND($I1643="Si",M1643=1),1,IF(AND($I1643="Fisico",M1643=1),1,IF(AND(M1643=1,$I1643="Electronico"),2,IF(M1643=1,VLOOKUP($C1643&amp;"|"&amp;$B1643&amp;"|"&amp;$D1643,Empresas!$C$6:$CC$92,$G1643+6+1,0),0))))</f>
        <v>1</v>
      </c>
      <c r="AE1643" s="147">
        <f>IF(AND($I1643="Si",N1643=1),1,IF(AND($I1643="Fisico",N1643=1),1,IF(AND(N1643=1,$I1643="Electronico"),2,IF(N1643=1,VLOOKUP($C1643&amp;"|"&amp;$B1643&amp;"|"&amp;$D1643,Empresas!$C$6:$CC$92,$G1643+6+1,0),0))))</f>
        <v>1</v>
      </c>
      <c r="AF1643" s="147">
        <f>IF(AND($I1643="Si",O1643=1),1,IF(AND($I1643="Fisico",O1643=1),1,IF(AND(O1643=1,$I1643="Electronico"),2,IF(O1643=1,VLOOKUP($C1643&amp;"|"&amp;$B1643&amp;"|"&amp;$D1643,Empresas!$C$6:$CC$92,$G1643+6+1,0),0))))</f>
        <v>1</v>
      </c>
      <c r="AG1643" s="147">
        <f>IF(AND($I1643="Si",P1643=1),1,IF(AND($I1643="Fisico",P1643=1),1,IF(AND(P1643=1,$I1643="Electronico"),2,IF(P1643=1,VLOOKUP($C1643&amp;"|"&amp;$B1643&amp;"|"&amp;$D1643,Empresas!$C$6:$CC$92,$G1643+6+1,0),0))))</f>
        <v>1</v>
      </c>
      <c r="AH1643" s="147">
        <f>IF(AND($I1643="Si",Q1643=1),1,IF(AND($I1643="Fisico",Q1643=1),1,IF(AND(Q1643=1,$I1643="Electronico"),2,IF(Q1643=1,VLOOKUP($C1643&amp;"|"&amp;$B1643&amp;"|"&amp;$D1643,Empresas!$C$6:$CC$92,$G1643+6+1,0),0))))</f>
        <v>1</v>
      </c>
      <c r="AI1643" s="147">
        <f>IF(AND($I1643="Si",R1643=1),1,IF(AND($I1643="Fisico",R1643=1),1,IF(AND(R1643=1,$I1643="Electronico"),2,IF(R1643=1,VLOOKUP($C1643&amp;"|"&amp;$B1643&amp;"|"&amp;$D1643,Empresas!$C$6:$CC$92,$G1643+6+1,0),0))))</f>
        <v>0</v>
      </c>
      <c r="AJ1643" s="147">
        <f>IF(AND($I1643="Si",S1643=1),1,IF(AND($I1643="Fisico",S1643=1),1,IF(AND(S1643=1,$I1643="Electronico"),2,IF(S1643=1,VLOOKUP($C1643&amp;"|"&amp;$B1643&amp;"|"&amp;$D1643,Empresas!$C$6:$CC$92,$G1643+6+1,0),0))))</f>
        <v>0</v>
      </c>
      <c r="AK1643" s="147">
        <f>IF(AND($I1643="Si",T1643=1),1,IF(AND($I1643="Fisico",T1643=1),1,IF(AND(T1643=1,$I1643="Electronico"),2,IF(T1643=1,VLOOKUP($C1643&amp;"|"&amp;$B1643&amp;"|"&amp;$D1643,Empresas!$C$6:$CC$92,$G1643+6+1,0),0))))</f>
        <v>0</v>
      </c>
      <c r="AL1643" s="147">
        <f>IF(AND($I1643="Si",U1643=1),1,IF(AND($I1643="Fisico",U1643=1),1,IF(AND(U1643=1,$I1643="Electronico"),2,IF(U1643=1,VLOOKUP($C1643&amp;"|"&amp;$B1643&amp;"|"&amp;$D1643,Empresas!$C$6:$CC$92,$G1643+6+1,0),0))))</f>
        <v>0</v>
      </c>
      <c r="AM1643" s="149">
        <f t="shared" si="264"/>
        <v>8</v>
      </c>
      <c r="AN1643" s="149">
        <f t="shared" si="265"/>
        <v>8</v>
      </c>
      <c r="AO1643" s="152">
        <f t="shared" si="266"/>
        <v>1</v>
      </c>
    </row>
    <row r="1644" spans="1:41" x14ac:dyDescent="0.25">
      <c r="A1644" s="143" t="str">
        <f>VLOOKUP(D1644,Empresas!$D$7:$F$91,3,0)</f>
        <v>Yulisa</v>
      </c>
      <c r="B1644" s="144" t="str">
        <f>VLOOKUP(D1644,Empresas!$D$7:$G$91,4,0)</f>
        <v>Lorenzo</v>
      </c>
      <c r="C1644" s="144" t="s">
        <v>544</v>
      </c>
      <c r="D1644" s="144" t="s">
        <v>284</v>
      </c>
      <c r="E1644" s="144" t="str">
        <f>VLOOKUP(D1644,Empresas!$D$7:$E$92,2,0)</f>
        <v>CORPORACION GERONIMO S.A.C</v>
      </c>
      <c r="F1644" s="144" t="s">
        <v>189</v>
      </c>
      <c r="G1644" s="145">
        <f t="shared" si="270"/>
        <v>68</v>
      </c>
      <c r="H1644" s="145" t="str">
        <f>VLOOKUP(D1644,Empresas!$D$6:$L$92,7,0)</f>
        <v>Mensual</v>
      </c>
      <c r="I1644" s="144" t="str">
        <f>VLOOKUP(VLOOKUP(D1644&amp;"|"&amp;B1644,Empresas!$I$7:$CB$92,G1644,0),Tablas!$A$13:$B$14,2,0)</f>
        <v>No</v>
      </c>
      <c r="J1644" s="78"/>
      <c r="K1644" s="78"/>
      <c r="L1644" s="78"/>
      <c r="M1644" s="78"/>
      <c r="N1644" s="78"/>
      <c r="O1644" s="78"/>
      <c r="P1644" s="78"/>
      <c r="Q1644" s="78"/>
      <c r="R1644" s="78"/>
      <c r="S1644" s="78"/>
      <c r="T1644" s="78"/>
      <c r="U1644" s="78"/>
      <c r="V1644" s="78" t="str">
        <f>VLOOKUP(D1644,Empresas!$D$7:$CF$91,81,0)</f>
        <v>A</v>
      </c>
      <c r="W1644" s="78" t="str">
        <f>VLOOKUP(D1644,Empresas!$D$7:$M$91,10,0)</f>
        <v>General</v>
      </c>
      <c r="X1644" s="69" t="str">
        <f t="shared" si="262"/>
        <v>SI</v>
      </c>
      <c r="Y1644" s="153" t="str">
        <f t="shared" si="263"/>
        <v>No aplica</v>
      </c>
      <c r="Z1644" s="147">
        <f>IF(Y1644="No aplica",0,IF(I1644="no",0,IF(I1644="No aplica",0,IF(I1644="Si",1,IF(I1644="Fisico",1,IF(I1644="Electronico",2,VLOOKUP(C1644&amp;"|"&amp;B1644&amp;"|"&amp;D1644,Empresas!$C$6:$CC$92,G1644+6+1,0)))))))</f>
        <v>0</v>
      </c>
      <c r="AA1644" s="147">
        <f>IF(AND($I1644="Si",J1644=1),1,IF(AND($I1644="Fisico",J1644=1),1,IF(AND(J1644=1,$I1644="Electronico"),2,IF(J1644=1,VLOOKUP($C1644&amp;"|"&amp;$B1644&amp;"|"&amp;$D1644,Empresas!$C$6:$CC$92,$G1644+6+1,0),0))))</f>
        <v>0</v>
      </c>
      <c r="AB1644" s="147">
        <f>IF(AND($I1644="Si",K1644=1),1,IF(AND($I1644="Fisico",K1644=1),1,IF(AND(K1644=1,$I1644="Electronico"),2,IF(K1644=1,VLOOKUP($C1644&amp;"|"&amp;$B1644&amp;"|"&amp;$D1644,Empresas!$C$6:$CC$92,$G1644+6+1,0),0))))</f>
        <v>0</v>
      </c>
      <c r="AC1644" s="147">
        <f>IF(AND($I1644="Si",L1644=1),1,IF(AND($I1644="Fisico",L1644=1),1,IF(AND(L1644=1,$I1644="Electronico"),2,IF(L1644=1,VLOOKUP($C1644&amp;"|"&amp;$B1644&amp;"|"&amp;$D1644,Empresas!$C$6:$CC$92,$G1644+6+1,0),0))))</f>
        <v>0</v>
      </c>
      <c r="AD1644" s="147">
        <f>IF(AND($I1644="Si",M1644=1),1,IF(AND($I1644="Fisico",M1644=1),1,IF(AND(M1644=1,$I1644="Electronico"),2,IF(M1644=1,VLOOKUP($C1644&amp;"|"&amp;$B1644&amp;"|"&amp;$D1644,Empresas!$C$6:$CC$92,$G1644+6+1,0),0))))</f>
        <v>0</v>
      </c>
      <c r="AE1644" s="147">
        <f>IF(AND($I1644="Si",N1644=1),1,IF(AND($I1644="Fisico",N1644=1),1,IF(AND(N1644=1,$I1644="Electronico"),2,IF(N1644=1,VLOOKUP($C1644&amp;"|"&amp;$B1644&amp;"|"&amp;$D1644,Empresas!$C$6:$CC$92,$G1644+6+1,0),0))))</f>
        <v>0</v>
      </c>
      <c r="AF1644" s="147">
        <f>IF(AND($I1644="Si",O1644=1),1,IF(AND($I1644="Fisico",O1644=1),1,IF(AND(O1644=1,$I1644="Electronico"),2,IF(O1644=1,VLOOKUP($C1644&amp;"|"&amp;$B1644&amp;"|"&amp;$D1644,Empresas!$C$6:$CC$92,$G1644+6+1,0),0))))</f>
        <v>0</v>
      </c>
      <c r="AG1644" s="147">
        <f>IF(AND($I1644="Si",P1644=1),1,IF(AND($I1644="Fisico",P1644=1),1,IF(AND(P1644=1,$I1644="Electronico"),2,IF(P1644=1,VLOOKUP($C1644&amp;"|"&amp;$B1644&amp;"|"&amp;$D1644,Empresas!$C$6:$CC$92,$G1644+6+1,0),0))))</f>
        <v>0</v>
      </c>
      <c r="AH1644" s="147">
        <f>IF(AND($I1644="Si",Q1644=1),1,IF(AND($I1644="Fisico",Q1644=1),1,IF(AND(Q1644=1,$I1644="Electronico"),2,IF(Q1644=1,VLOOKUP($C1644&amp;"|"&amp;$B1644&amp;"|"&amp;$D1644,Empresas!$C$6:$CC$92,$G1644+6+1,0),0))))</f>
        <v>0</v>
      </c>
      <c r="AI1644" s="147">
        <f>IF(AND($I1644="Si",R1644=1),1,IF(AND($I1644="Fisico",R1644=1),1,IF(AND(R1644=1,$I1644="Electronico"),2,IF(R1644=1,VLOOKUP($C1644&amp;"|"&amp;$B1644&amp;"|"&amp;$D1644,Empresas!$C$6:$CC$92,$G1644+6+1,0),0))))</f>
        <v>0</v>
      </c>
      <c r="AJ1644" s="147">
        <f>IF(AND($I1644="Si",S1644=1),1,IF(AND($I1644="Fisico",S1644=1),1,IF(AND(S1644=1,$I1644="Electronico"),2,IF(S1644=1,VLOOKUP($C1644&amp;"|"&amp;$B1644&amp;"|"&amp;$D1644,Empresas!$C$6:$CC$92,$G1644+6+1,0),0))))</f>
        <v>0</v>
      </c>
      <c r="AK1644" s="147">
        <f>IF(AND($I1644="Si",T1644=1),1,IF(AND($I1644="Fisico",T1644=1),1,IF(AND(T1644=1,$I1644="Electronico"),2,IF(T1644=1,VLOOKUP($C1644&amp;"|"&amp;$B1644&amp;"|"&amp;$D1644,Empresas!$C$6:$CC$92,$G1644+6+1,0),0))))</f>
        <v>0</v>
      </c>
      <c r="AL1644" s="147">
        <f>IF(AND($I1644="Si",U1644=1),1,IF(AND($I1644="Fisico",U1644=1),1,IF(AND(U1644=1,$I1644="Electronico"),2,IF(U1644=1,VLOOKUP($C1644&amp;"|"&amp;$B1644&amp;"|"&amp;$D1644,Empresas!$C$6:$CC$92,$G1644+6+1,0),0))))</f>
        <v>0</v>
      </c>
      <c r="AM1644" s="149">
        <f t="shared" si="264"/>
        <v>0</v>
      </c>
      <c r="AN1644" s="149">
        <f t="shared" si="265"/>
        <v>0</v>
      </c>
      <c r="AO1644" s="152">
        <f t="shared" si="266"/>
        <v>0</v>
      </c>
    </row>
    <row r="1645" spans="1:41" x14ac:dyDescent="0.25">
      <c r="A1645" s="143" t="str">
        <f>VLOOKUP(D1645,Empresas!$D$7:$F$91,3,0)</f>
        <v>Yulisa</v>
      </c>
      <c r="B1645" s="144" t="str">
        <f>VLOOKUP(D1645,Empresas!$D$7:$G$91,4,0)</f>
        <v>Lorenzo</v>
      </c>
      <c r="C1645" s="144" t="s">
        <v>544</v>
      </c>
      <c r="D1645" s="144" t="s">
        <v>284</v>
      </c>
      <c r="E1645" s="144" t="str">
        <f>VLOOKUP(D1645,Empresas!$D$7:$E$92,2,0)</f>
        <v>CORPORACION GERONIMO S.A.C</v>
      </c>
      <c r="F1645" s="144" t="s">
        <v>190</v>
      </c>
      <c r="G1645" s="145">
        <f t="shared" si="270"/>
        <v>69</v>
      </c>
      <c r="H1645" s="145" t="str">
        <f>VLOOKUP(D1645,Empresas!$D$6:$L$92,7,0)</f>
        <v>Mensual</v>
      </c>
      <c r="I1645" s="144" t="str">
        <f>VLOOKUP(VLOOKUP(D1645&amp;"|"&amp;B1645,Empresas!$I$7:$CB$92,G1645,0),Tablas!$A$13:$B$14,2,0)</f>
        <v>No</v>
      </c>
      <c r="J1645" s="78"/>
      <c r="K1645" s="78"/>
      <c r="L1645" s="78"/>
      <c r="M1645" s="78"/>
      <c r="N1645" s="78"/>
      <c r="O1645" s="78"/>
      <c r="P1645" s="78"/>
      <c r="Q1645" s="78"/>
      <c r="R1645" s="78"/>
      <c r="S1645" s="78"/>
      <c r="T1645" s="78"/>
      <c r="U1645" s="78"/>
      <c r="V1645" s="78" t="str">
        <f>VLOOKUP(D1645,Empresas!$D$7:$CF$91,81,0)</f>
        <v>A</v>
      </c>
      <c r="W1645" s="78" t="str">
        <f>VLOOKUP(D1645,Empresas!$D$7:$M$91,10,0)</f>
        <v>General</v>
      </c>
      <c r="X1645" s="69" t="str">
        <f t="shared" si="262"/>
        <v>NO</v>
      </c>
      <c r="Y1645" s="153" t="str">
        <f t="shared" si="263"/>
        <v>No aplica</v>
      </c>
      <c r="Z1645" s="147">
        <f>IF(Y1645="No aplica",0,IF(I1645="no",0,IF(I1645="No aplica",0,IF(I1645="Si",1,IF(I1645="Fisico",1,IF(I1645="Electronico",2,VLOOKUP(C1645&amp;"|"&amp;B1645&amp;"|"&amp;D1645,Empresas!$C$6:$CC$92,G1645+6+1,0)))))))</f>
        <v>0</v>
      </c>
      <c r="AA1645" s="147">
        <f>IF(AND($I1645="Si",J1645=1),1,IF(AND($I1645="Fisico",J1645=1),1,IF(AND(J1645=1,$I1645="Electronico"),2,IF(J1645=1,VLOOKUP($C1645&amp;"|"&amp;$B1645&amp;"|"&amp;$D1645,Empresas!$C$6:$CC$92,$G1645+6+1,0),0))))</f>
        <v>0</v>
      </c>
      <c r="AB1645" s="147">
        <f>IF(AND($I1645="Si",K1645=1),1,IF(AND($I1645="Fisico",K1645=1),1,IF(AND(K1645=1,$I1645="Electronico"),2,IF(K1645=1,VLOOKUP($C1645&amp;"|"&amp;$B1645&amp;"|"&amp;$D1645,Empresas!$C$6:$CC$92,$G1645+6+1,0),0))))</f>
        <v>0</v>
      </c>
      <c r="AC1645" s="147">
        <f>IF(AND($I1645="Si",L1645=1),1,IF(AND($I1645="Fisico",L1645=1),1,IF(AND(L1645=1,$I1645="Electronico"),2,IF(L1645=1,VLOOKUP($C1645&amp;"|"&amp;$B1645&amp;"|"&amp;$D1645,Empresas!$C$6:$CC$92,$G1645+6+1,0),0))))</f>
        <v>0</v>
      </c>
      <c r="AD1645" s="147">
        <f>IF(AND($I1645="Si",M1645=1),1,IF(AND($I1645="Fisico",M1645=1),1,IF(AND(M1645=1,$I1645="Electronico"),2,IF(M1645=1,VLOOKUP($C1645&amp;"|"&amp;$B1645&amp;"|"&amp;$D1645,Empresas!$C$6:$CC$92,$G1645+6+1,0),0))))</f>
        <v>0</v>
      </c>
      <c r="AE1645" s="147">
        <f>IF(AND($I1645="Si",N1645=1),1,IF(AND($I1645="Fisico",N1645=1),1,IF(AND(N1645=1,$I1645="Electronico"),2,IF(N1645=1,VLOOKUP($C1645&amp;"|"&amp;$B1645&amp;"|"&amp;$D1645,Empresas!$C$6:$CC$92,$G1645+6+1,0),0))))</f>
        <v>0</v>
      </c>
      <c r="AF1645" s="147">
        <f>IF(AND($I1645="Si",O1645=1),1,IF(AND($I1645="Fisico",O1645=1),1,IF(AND(O1645=1,$I1645="Electronico"),2,IF(O1645=1,VLOOKUP($C1645&amp;"|"&amp;$B1645&amp;"|"&amp;$D1645,Empresas!$C$6:$CC$92,$G1645+6+1,0),0))))</f>
        <v>0</v>
      </c>
      <c r="AG1645" s="147">
        <f>IF(AND($I1645="Si",P1645=1),1,IF(AND($I1645="Fisico",P1645=1),1,IF(AND(P1645=1,$I1645="Electronico"),2,IF(P1645=1,VLOOKUP($C1645&amp;"|"&amp;$B1645&amp;"|"&amp;$D1645,Empresas!$C$6:$CC$92,$G1645+6+1,0),0))))</f>
        <v>0</v>
      </c>
      <c r="AH1645" s="147">
        <f>IF(AND($I1645="Si",Q1645=1),1,IF(AND($I1645="Fisico",Q1645=1),1,IF(AND(Q1645=1,$I1645="Electronico"),2,IF(Q1645=1,VLOOKUP($C1645&amp;"|"&amp;$B1645&amp;"|"&amp;$D1645,Empresas!$C$6:$CC$92,$G1645+6+1,0),0))))</f>
        <v>0</v>
      </c>
      <c r="AI1645" s="147">
        <f>IF(AND($I1645="Si",R1645=1),1,IF(AND($I1645="Fisico",R1645=1),1,IF(AND(R1645=1,$I1645="Electronico"),2,IF(R1645=1,VLOOKUP($C1645&amp;"|"&amp;$B1645&amp;"|"&amp;$D1645,Empresas!$C$6:$CC$92,$G1645+6+1,0),0))))</f>
        <v>0</v>
      </c>
      <c r="AJ1645" s="147">
        <f>IF(AND($I1645="Si",S1645=1),1,IF(AND($I1645="Fisico",S1645=1),1,IF(AND(S1645=1,$I1645="Electronico"),2,IF(S1645=1,VLOOKUP($C1645&amp;"|"&amp;$B1645&amp;"|"&amp;$D1645,Empresas!$C$6:$CC$92,$G1645+6+1,0),0))))</f>
        <v>0</v>
      </c>
      <c r="AK1645" s="147">
        <f>IF(AND($I1645="Si",T1645=1),1,IF(AND($I1645="Fisico",T1645=1),1,IF(AND(T1645=1,$I1645="Electronico"),2,IF(T1645=1,VLOOKUP($C1645&amp;"|"&amp;$B1645&amp;"|"&amp;$D1645,Empresas!$C$6:$CC$92,$G1645+6+1,0),0))))</f>
        <v>0</v>
      </c>
      <c r="AL1645" s="147">
        <f>IF(AND($I1645="Si",U1645=1),1,IF(AND($I1645="Fisico",U1645=1),1,IF(AND(U1645=1,$I1645="Electronico"),2,IF(U1645=1,VLOOKUP($C1645&amp;"|"&amp;$B1645&amp;"|"&amp;$D1645,Empresas!$C$6:$CC$92,$G1645+6+1,0),0))))</f>
        <v>0</v>
      </c>
      <c r="AM1645" s="149">
        <f t="shared" si="264"/>
        <v>0</v>
      </c>
      <c r="AN1645" s="149">
        <f t="shared" si="265"/>
        <v>0</v>
      </c>
      <c r="AO1645" s="152">
        <f t="shared" si="266"/>
        <v>0</v>
      </c>
    </row>
    <row r="1646" spans="1:41" x14ac:dyDescent="0.25">
      <c r="A1646" s="143" t="str">
        <f>VLOOKUP(D1646,Empresas!$D$7:$F$91,3,0)</f>
        <v>Yulisa</v>
      </c>
      <c r="B1646" s="144" t="str">
        <f>VLOOKUP(D1646,Empresas!$D$7:$G$91,4,0)</f>
        <v>Lorenzo</v>
      </c>
      <c r="C1646" s="144" t="s">
        <v>544</v>
      </c>
      <c r="D1646" s="144" t="s">
        <v>284</v>
      </c>
      <c r="E1646" s="144" t="str">
        <f>VLOOKUP(D1646,Empresas!$D$7:$E$92,2,0)</f>
        <v>CORPORACION GERONIMO S.A.C</v>
      </c>
      <c r="F1646" s="146" t="s">
        <v>191</v>
      </c>
      <c r="G1646" s="145">
        <f t="shared" si="270"/>
        <v>70</v>
      </c>
      <c r="H1646" s="145" t="str">
        <f>VLOOKUP(D1646,Empresas!$D$6:$L$92,7,0)</f>
        <v>Mensual</v>
      </c>
      <c r="I1646" s="144" t="str">
        <f>VLOOKUP(VLOOKUP(D1646&amp;"|"&amp;B1646,Empresas!$I$7:$CB$92,G1646,0),Tablas!$A$13:$B$14,2,0)</f>
        <v>No</v>
      </c>
      <c r="J1646" s="78"/>
      <c r="K1646" s="78"/>
      <c r="L1646" s="78"/>
      <c r="M1646" s="78"/>
      <c r="N1646" s="78"/>
      <c r="O1646" s="78"/>
      <c r="P1646" s="78"/>
      <c r="Q1646" s="78"/>
      <c r="R1646" s="78"/>
      <c r="S1646" s="78"/>
      <c r="T1646" s="78"/>
      <c r="U1646" s="78"/>
      <c r="V1646" s="78" t="str">
        <f>VLOOKUP(D1646,Empresas!$D$7:$CF$91,81,0)</f>
        <v>A</v>
      </c>
      <c r="W1646" s="78" t="str">
        <f>VLOOKUP(D1646,Empresas!$D$7:$M$91,10,0)</f>
        <v>General</v>
      </c>
      <c r="X1646" s="69" t="str">
        <f t="shared" si="262"/>
        <v>NO</v>
      </c>
      <c r="Y1646" s="153" t="str">
        <f t="shared" si="263"/>
        <v>No aplica</v>
      </c>
      <c r="Z1646" s="147">
        <f>IF(Y1646="No aplica",0,IF(I1646="no",0,IF(I1646="No aplica",0,IF(I1646="Si",1,IF(I1646="Fisico",1,IF(I1646="Electronico",2,VLOOKUP(C1646&amp;"|"&amp;B1646&amp;"|"&amp;D1646,Empresas!$C$6:$CC$92,G1646+6+1,0)))))))</f>
        <v>0</v>
      </c>
      <c r="AA1646" s="147">
        <f>IF(AND($I1646="Si",J1646=1),1,IF(AND($I1646="Fisico",J1646=1),1,IF(AND(J1646=1,$I1646="Electronico"),2,IF(J1646=1,VLOOKUP($C1646&amp;"|"&amp;$B1646&amp;"|"&amp;$D1646,Empresas!$C$6:$CC$92,$G1646+6+1,0),0))))</f>
        <v>0</v>
      </c>
      <c r="AB1646" s="147">
        <f>IF(AND($I1646="Si",K1646=1),1,IF(AND($I1646="Fisico",K1646=1),1,IF(AND(K1646=1,$I1646="Electronico"),2,IF(K1646=1,VLOOKUP($C1646&amp;"|"&amp;$B1646&amp;"|"&amp;$D1646,Empresas!$C$6:$CC$92,$G1646+6+1,0),0))))</f>
        <v>0</v>
      </c>
      <c r="AC1646" s="147">
        <f>IF(AND($I1646="Si",L1646=1),1,IF(AND($I1646="Fisico",L1646=1),1,IF(AND(L1646=1,$I1646="Electronico"),2,IF(L1646=1,VLOOKUP($C1646&amp;"|"&amp;$B1646&amp;"|"&amp;$D1646,Empresas!$C$6:$CC$92,$G1646+6+1,0),0))))</f>
        <v>0</v>
      </c>
      <c r="AD1646" s="147">
        <f>IF(AND($I1646="Si",M1646=1),1,IF(AND($I1646="Fisico",M1646=1),1,IF(AND(M1646=1,$I1646="Electronico"),2,IF(M1646=1,VLOOKUP($C1646&amp;"|"&amp;$B1646&amp;"|"&amp;$D1646,Empresas!$C$6:$CC$92,$G1646+6+1,0),0))))</f>
        <v>0</v>
      </c>
      <c r="AE1646" s="147">
        <f>IF(AND($I1646="Si",N1646=1),1,IF(AND($I1646="Fisico",N1646=1),1,IF(AND(N1646=1,$I1646="Electronico"),2,IF(N1646=1,VLOOKUP($C1646&amp;"|"&amp;$B1646&amp;"|"&amp;$D1646,Empresas!$C$6:$CC$92,$G1646+6+1,0),0))))</f>
        <v>0</v>
      </c>
      <c r="AF1646" s="147">
        <f>IF(AND($I1646="Si",O1646=1),1,IF(AND($I1646="Fisico",O1646=1),1,IF(AND(O1646=1,$I1646="Electronico"),2,IF(O1646=1,VLOOKUP($C1646&amp;"|"&amp;$B1646&amp;"|"&amp;$D1646,Empresas!$C$6:$CC$92,$G1646+6+1,0),0))))</f>
        <v>0</v>
      </c>
      <c r="AG1646" s="147">
        <f>IF(AND($I1646="Si",P1646=1),1,IF(AND($I1646="Fisico",P1646=1),1,IF(AND(P1646=1,$I1646="Electronico"),2,IF(P1646=1,VLOOKUP($C1646&amp;"|"&amp;$B1646&amp;"|"&amp;$D1646,Empresas!$C$6:$CC$92,$G1646+6+1,0),0))))</f>
        <v>0</v>
      </c>
      <c r="AH1646" s="147">
        <f>IF(AND($I1646="Si",Q1646=1),1,IF(AND($I1646="Fisico",Q1646=1),1,IF(AND(Q1646=1,$I1646="Electronico"),2,IF(Q1646=1,VLOOKUP($C1646&amp;"|"&amp;$B1646&amp;"|"&amp;$D1646,Empresas!$C$6:$CC$92,$G1646+6+1,0),0))))</f>
        <v>0</v>
      </c>
      <c r="AI1646" s="147">
        <f>IF(AND($I1646="Si",R1646=1),1,IF(AND($I1646="Fisico",R1646=1),1,IF(AND(R1646=1,$I1646="Electronico"),2,IF(R1646=1,VLOOKUP($C1646&amp;"|"&amp;$B1646&amp;"|"&amp;$D1646,Empresas!$C$6:$CC$92,$G1646+6+1,0),0))))</f>
        <v>0</v>
      </c>
      <c r="AJ1646" s="147">
        <f>IF(AND($I1646="Si",S1646=1),1,IF(AND($I1646="Fisico",S1646=1),1,IF(AND(S1646=1,$I1646="Electronico"),2,IF(S1646=1,VLOOKUP($C1646&amp;"|"&amp;$B1646&amp;"|"&amp;$D1646,Empresas!$C$6:$CC$92,$G1646+6+1,0),0))))</f>
        <v>0</v>
      </c>
      <c r="AK1646" s="147">
        <f>IF(AND($I1646="Si",T1646=1),1,IF(AND($I1646="Fisico",T1646=1),1,IF(AND(T1646=1,$I1646="Electronico"),2,IF(T1646=1,VLOOKUP($C1646&amp;"|"&amp;$B1646&amp;"|"&amp;$D1646,Empresas!$C$6:$CC$92,$G1646+6+1,0),0))))</f>
        <v>0</v>
      </c>
      <c r="AL1646" s="147">
        <f>IF(AND($I1646="Si",U1646=1),1,IF(AND($I1646="Fisico",U1646=1),1,IF(AND(U1646=1,$I1646="Electronico"),2,IF(U1646=1,VLOOKUP($C1646&amp;"|"&amp;$B1646&amp;"|"&amp;$D1646,Empresas!$C$6:$CC$92,$G1646+6+1,0),0))))</f>
        <v>0</v>
      </c>
      <c r="AM1646" s="149">
        <f t="shared" si="264"/>
        <v>0</v>
      </c>
      <c r="AN1646" s="149">
        <f t="shared" si="265"/>
        <v>0</v>
      </c>
      <c r="AO1646" s="152">
        <f t="shared" si="266"/>
        <v>0</v>
      </c>
    </row>
    <row r="1647" spans="1:41" x14ac:dyDescent="0.25">
      <c r="A1647" s="143" t="str">
        <f>VLOOKUP(D1647,Empresas!$D$7:$F$91,3,0)</f>
        <v>Yulisa</v>
      </c>
      <c r="B1647" s="144" t="str">
        <f>VLOOKUP(D1647,Empresas!$D$7:$G$91,4,0)</f>
        <v>Lorenzo</v>
      </c>
      <c r="C1647" s="144" t="s">
        <v>544</v>
      </c>
      <c r="D1647" s="144" t="s">
        <v>284</v>
      </c>
      <c r="E1647" s="144" t="str">
        <f>VLOOKUP(D1647,Empresas!$D$7:$E$92,2,0)</f>
        <v>CORPORACION GERONIMO S.A.C</v>
      </c>
      <c r="F1647" s="144" t="s">
        <v>192</v>
      </c>
      <c r="G1647" s="145">
        <f t="shared" si="270"/>
        <v>71</v>
      </c>
      <c r="H1647" s="145" t="str">
        <f>VLOOKUP(D1647,Empresas!$D$6:$L$92,7,0)</f>
        <v>Mensual</v>
      </c>
      <c r="I1647" s="144" t="str">
        <f>VLOOKUP(VLOOKUP(D1647&amp;"|"&amp;B1647,Empresas!$I$7:$CB$92,G1647,0),Tablas!$A$13:$B$14,2,0)</f>
        <v>No</v>
      </c>
      <c r="J1647" s="78"/>
      <c r="K1647" s="78"/>
      <c r="L1647" s="78"/>
      <c r="M1647" s="78"/>
      <c r="N1647" s="78"/>
      <c r="O1647" s="78"/>
      <c r="P1647" s="78"/>
      <c r="Q1647" s="78"/>
      <c r="R1647" s="78"/>
      <c r="S1647" s="78"/>
      <c r="T1647" s="78"/>
      <c r="U1647" s="78"/>
      <c r="V1647" s="78" t="str">
        <f>VLOOKUP(D1647,Empresas!$D$7:$CF$91,81,0)</f>
        <v>A</v>
      </c>
      <c r="W1647" s="78" t="str">
        <f>VLOOKUP(D1647,Empresas!$D$7:$M$91,10,0)</f>
        <v>General</v>
      </c>
      <c r="X1647" s="69" t="str">
        <f t="shared" si="262"/>
        <v>NO</v>
      </c>
      <c r="Y1647" s="153" t="str">
        <f t="shared" si="263"/>
        <v>No aplica</v>
      </c>
      <c r="Z1647" s="147">
        <f>IF(Y1647="No aplica",0,IF(I1647="no",0,IF(I1647="No aplica",0,IF(I1647="Si",1,IF(I1647="Fisico",1,IF(I1647="Electronico",2,VLOOKUP(C1647&amp;"|"&amp;B1647&amp;"|"&amp;D1647,Empresas!$C$6:$CC$92,G1647+6+1,0)))))))</f>
        <v>0</v>
      </c>
      <c r="AA1647" s="147">
        <f>IF(AND($I1647="Si",J1647=1),1,IF(AND($I1647="Fisico",J1647=1),1,IF(AND(J1647=1,$I1647="Electronico"),2,IF(J1647=1,VLOOKUP($C1647&amp;"|"&amp;$B1647&amp;"|"&amp;$D1647,Empresas!$C$6:$CC$92,$G1647+6+1,0),0))))</f>
        <v>0</v>
      </c>
      <c r="AB1647" s="147">
        <f>IF(AND($I1647="Si",K1647=1),1,IF(AND($I1647="Fisico",K1647=1),1,IF(AND(K1647=1,$I1647="Electronico"),2,IF(K1647=1,VLOOKUP($C1647&amp;"|"&amp;$B1647&amp;"|"&amp;$D1647,Empresas!$C$6:$CC$92,$G1647+6+1,0),0))))</f>
        <v>0</v>
      </c>
      <c r="AC1647" s="147">
        <f>IF(AND($I1647="Si",L1647=1),1,IF(AND($I1647="Fisico",L1647=1),1,IF(AND(L1647=1,$I1647="Electronico"),2,IF(L1647=1,VLOOKUP($C1647&amp;"|"&amp;$B1647&amp;"|"&amp;$D1647,Empresas!$C$6:$CC$92,$G1647+6+1,0),0))))</f>
        <v>0</v>
      </c>
      <c r="AD1647" s="147">
        <f>IF(AND($I1647="Si",M1647=1),1,IF(AND($I1647="Fisico",M1647=1),1,IF(AND(M1647=1,$I1647="Electronico"),2,IF(M1647=1,VLOOKUP($C1647&amp;"|"&amp;$B1647&amp;"|"&amp;$D1647,Empresas!$C$6:$CC$92,$G1647+6+1,0),0))))</f>
        <v>0</v>
      </c>
      <c r="AE1647" s="147">
        <f>IF(AND($I1647="Si",N1647=1),1,IF(AND($I1647="Fisico",N1647=1),1,IF(AND(N1647=1,$I1647="Electronico"),2,IF(N1647=1,VLOOKUP($C1647&amp;"|"&amp;$B1647&amp;"|"&amp;$D1647,Empresas!$C$6:$CC$92,$G1647+6+1,0),0))))</f>
        <v>0</v>
      </c>
      <c r="AF1647" s="147">
        <f>IF(AND($I1647="Si",O1647=1),1,IF(AND($I1647="Fisico",O1647=1),1,IF(AND(O1647=1,$I1647="Electronico"),2,IF(O1647=1,VLOOKUP($C1647&amp;"|"&amp;$B1647&amp;"|"&amp;$D1647,Empresas!$C$6:$CC$92,$G1647+6+1,0),0))))</f>
        <v>0</v>
      </c>
      <c r="AG1647" s="147">
        <f>IF(AND($I1647="Si",P1647=1),1,IF(AND($I1647="Fisico",P1647=1),1,IF(AND(P1647=1,$I1647="Electronico"),2,IF(P1647=1,VLOOKUP($C1647&amp;"|"&amp;$B1647&amp;"|"&amp;$D1647,Empresas!$C$6:$CC$92,$G1647+6+1,0),0))))</f>
        <v>0</v>
      </c>
      <c r="AH1647" s="147">
        <f>IF(AND($I1647="Si",Q1647=1),1,IF(AND($I1647="Fisico",Q1647=1),1,IF(AND(Q1647=1,$I1647="Electronico"),2,IF(Q1647=1,VLOOKUP($C1647&amp;"|"&amp;$B1647&amp;"|"&amp;$D1647,Empresas!$C$6:$CC$92,$G1647+6+1,0),0))))</f>
        <v>0</v>
      </c>
      <c r="AI1647" s="147">
        <f>IF(AND($I1647="Si",R1647=1),1,IF(AND($I1647="Fisico",R1647=1),1,IF(AND(R1647=1,$I1647="Electronico"),2,IF(R1647=1,VLOOKUP($C1647&amp;"|"&amp;$B1647&amp;"|"&amp;$D1647,Empresas!$C$6:$CC$92,$G1647+6+1,0),0))))</f>
        <v>0</v>
      </c>
      <c r="AJ1647" s="147">
        <f>IF(AND($I1647="Si",S1647=1),1,IF(AND($I1647="Fisico",S1647=1),1,IF(AND(S1647=1,$I1647="Electronico"),2,IF(S1647=1,VLOOKUP($C1647&amp;"|"&amp;$B1647&amp;"|"&amp;$D1647,Empresas!$C$6:$CC$92,$G1647+6+1,0),0))))</f>
        <v>0</v>
      </c>
      <c r="AK1647" s="147">
        <f>IF(AND($I1647="Si",T1647=1),1,IF(AND($I1647="Fisico",T1647=1),1,IF(AND(T1647=1,$I1647="Electronico"),2,IF(T1647=1,VLOOKUP($C1647&amp;"|"&amp;$B1647&amp;"|"&amp;$D1647,Empresas!$C$6:$CC$92,$G1647+6+1,0),0))))</f>
        <v>0</v>
      </c>
      <c r="AL1647" s="147">
        <f>IF(AND($I1647="Si",U1647=1),1,IF(AND($I1647="Fisico",U1647=1),1,IF(AND(U1647=1,$I1647="Electronico"),2,IF(U1647=1,VLOOKUP($C1647&amp;"|"&amp;$B1647&amp;"|"&amp;$D1647,Empresas!$C$6:$CC$92,$G1647+6+1,0),0))))</f>
        <v>0</v>
      </c>
      <c r="AM1647" s="149">
        <f t="shared" si="264"/>
        <v>0</v>
      </c>
      <c r="AN1647" s="149">
        <f t="shared" si="265"/>
        <v>0</v>
      </c>
      <c r="AO1647" s="152">
        <f t="shared" si="266"/>
        <v>0</v>
      </c>
    </row>
    <row r="1648" spans="1:41" x14ac:dyDescent="0.25">
      <c r="A1648" s="137" t="str">
        <f>VLOOKUP(D1648,Empresas!$D$7:$F$91,3,0)</f>
        <v>Yulisa</v>
      </c>
      <c r="B1648" s="138" t="str">
        <f>VLOOKUP(D1648,Empresas!$D$7:$G$91,4,0)</f>
        <v>Mireya</v>
      </c>
      <c r="C1648" s="138" t="s">
        <v>544</v>
      </c>
      <c r="D1648" s="138" t="s">
        <v>286</v>
      </c>
      <c r="E1648" s="138" t="str">
        <f>VLOOKUP(D1648,Empresas!$D$7:$E$92,2,0)</f>
        <v>FAN AUTOMOTRIZ</v>
      </c>
      <c r="F1648" s="138" t="s">
        <v>158</v>
      </c>
      <c r="G1648" s="139">
        <f>+Empresas!$O$2</f>
        <v>7</v>
      </c>
      <c r="H1648" s="139" t="str">
        <f>VLOOKUP(D1648,Empresas!$D$6:$L$92,7,0)</f>
        <v>Semestral</v>
      </c>
      <c r="I1648" s="138" t="str">
        <f>VLOOKUP(VLOOKUP(D1648&amp;"|"&amp;B1648,Empresas!$I$7:$CB$92,G1648,0),Tablas!$A$3:$B$5,2,0)</f>
        <v>Registro y analisis</v>
      </c>
      <c r="J1648" s="78">
        <v>1</v>
      </c>
      <c r="K1648" s="78">
        <v>1</v>
      </c>
      <c r="L1648" s="78">
        <v>1</v>
      </c>
      <c r="M1648" s="78">
        <v>1</v>
      </c>
      <c r="N1648" s="78">
        <v>1</v>
      </c>
      <c r="O1648" s="78">
        <v>1</v>
      </c>
      <c r="P1648" s="78">
        <v>1</v>
      </c>
      <c r="Q1648" s="78">
        <v>1</v>
      </c>
      <c r="R1648" s="78"/>
      <c r="S1648" s="78"/>
      <c r="T1648" s="78"/>
      <c r="U1648" s="78"/>
      <c r="V1648" s="78" t="str">
        <f>VLOOKUP(D1648,Empresas!$D$7:$CF$91,81,0)</f>
        <v>D</v>
      </c>
      <c r="W1648" s="78" t="str">
        <f>VLOOKUP(D1648,Empresas!$D$7:$M$91,10,0)</f>
        <v>Rer</v>
      </c>
      <c r="X1648" s="69" t="str">
        <f t="shared" si="262"/>
        <v>SI</v>
      </c>
      <c r="Y1648" s="153" t="str">
        <f t="shared" si="263"/>
        <v>Si aplica</v>
      </c>
      <c r="Z1648" s="147">
        <f>IF(Y1648="No aplica",0,IF(I1648="no",0,IF(I1648="No aplica",0,IF(I1648="Si",1,IF(I1648="Fisico",1,IF(I1648="Electronico",2,VLOOKUP(C1648&amp;"|"&amp;B1648&amp;"|"&amp;D1648,Empresas!$C$6:$CC$92,G1648+6+1,0)))))))</f>
        <v>1</v>
      </c>
      <c r="AA1648" s="147">
        <f>IF(AND($I1648="Si",J1648=1),1,IF(AND($I1648="Fisico",J1648=1),1,IF(AND(J1648=1,$I1648="Electronico"),2,IF(J1648=1,VLOOKUP($C1648&amp;"|"&amp;$B1648&amp;"|"&amp;$D1648,Empresas!$C$6:$CC$92,$G1648+6+1,0),0))))</f>
        <v>1</v>
      </c>
      <c r="AB1648" s="147">
        <f>IF(AND($I1648="Si",K1648=1),1,IF(AND($I1648="Fisico",K1648=1),1,IF(AND(K1648=1,$I1648="Electronico"),2,IF(K1648=1,VLOOKUP($C1648&amp;"|"&amp;$B1648&amp;"|"&amp;$D1648,Empresas!$C$6:$CC$92,$G1648+6+1,0),0))))</f>
        <v>1</v>
      </c>
      <c r="AC1648" s="147">
        <f>IF(AND($I1648="Si",L1648=1),1,IF(AND($I1648="Fisico",L1648=1),1,IF(AND(L1648=1,$I1648="Electronico"),2,IF(L1648=1,VLOOKUP($C1648&amp;"|"&amp;$B1648&amp;"|"&amp;$D1648,Empresas!$C$6:$CC$92,$G1648+6+1,0),0))))</f>
        <v>1</v>
      </c>
      <c r="AD1648" s="147">
        <f>IF(AND($I1648="Si",M1648=1),1,IF(AND($I1648="Fisico",M1648=1),1,IF(AND(M1648=1,$I1648="Electronico"),2,IF(M1648=1,VLOOKUP($C1648&amp;"|"&amp;$B1648&amp;"|"&amp;$D1648,Empresas!$C$6:$CC$92,$G1648+6+1,0),0))))</f>
        <v>1</v>
      </c>
      <c r="AE1648" s="147">
        <f>IF(AND($I1648="Si",N1648=1),1,IF(AND($I1648="Fisico",N1648=1),1,IF(AND(N1648=1,$I1648="Electronico"),2,IF(N1648=1,VLOOKUP($C1648&amp;"|"&amp;$B1648&amp;"|"&amp;$D1648,Empresas!$C$6:$CC$92,$G1648+6+1,0),0))))</f>
        <v>1</v>
      </c>
      <c r="AF1648" s="147">
        <f>IF(AND($I1648="Si",O1648=1),1,IF(AND($I1648="Fisico",O1648=1),1,IF(AND(O1648=1,$I1648="Electronico"),2,IF(O1648=1,VLOOKUP($C1648&amp;"|"&amp;$B1648&amp;"|"&amp;$D1648,Empresas!$C$6:$CC$92,$G1648+6+1,0),0))))</f>
        <v>1</v>
      </c>
      <c r="AG1648" s="147">
        <f>IF(AND($I1648="Si",P1648=1),1,IF(AND($I1648="Fisico",P1648=1),1,IF(AND(P1648=1,$I1648="Electronico"),2,IF(P1648=1,VLOOKUP($C1648&amp;"|"&amp;$B1648&amp;"|"&amp;$D1648,Empresas!$C$6:$CC$92,$G1648+6+1,0),0))))</f>
        <v>1</v>
      </c>
      <c r="AH1648" s="147">
        <f>IF(AND($I1648="Si",Q1648=1),1,IF(AND($I1648="Fisico",Q1648=1),1,IF(AND(Q1648=1,$I1648="Electronico"),2,IF(Q1648=1,VLOOKUP($C1648&amp;"|"&amp;$B1648&amp;"|"&amp;$D1648,Empresas!$C$6:$CC$92,$G1648+6+1,0),0))))</f>
        <v>1</v>
      </c>
      <c r="AI1648" s="147">
        <f>IF(AND($I1648="Si",R1648=1),1,IF(AND($I1648="Fisico",R1648=1),1,IF(AND(R1648=1,$I1648="Electronico"),2,IF(R1648=1,VLOOKUP($C1648&amp;"|"&amp;$B1648&amp;"|"&amp;$D1648,Empresas!$C$6:$CC$92,$G1648+6+1,0),0))))</f>
        <v>0</v>
      </c>
      <c r="AJ1648" s="147">
        <f>IF(AND($I1648="Si",S1648=1),1,IF(AND($I1648="Fisico",S1648=1),1,IF(AND(S1648=1,$I1648="Electronico"),2,IF(S1648=1,VLOOKUP($C1648&amp;"|"&amp;$B1648&amp;"|"&amp;$D1648,Empresas!$C$6:$CC$92,$G1648+6+1,0),0))))</f>
        <v>0</v>
      </c>
      <c r="AK1648" s="147">
        <f>IF(AND($I1648="Si",T1648=1),1,IF(AND($I1648="Fisico",T1648=1),1,IF(AND(T1648=1,$I1648="Electronico"),2,IF(T1648=1,VLOOKUP($C1648&amp;"|"&amp;$B1648&amp;"|"&amp;$D1648,Empresas!$C$6:$CC$92,$G1648+6+1,0),0))))</f>
        <v>0</v>
      </c>
      <c r="AL1648" s="147">
        <f>IF(AND($I1648="Si",U1648=1),1,IF(AND($I1648="Fisico",U1648=1),1,IF(AND(U1648=1,$I1648="Electronico"),2,IF(U1648=1,VLOOKUP($C1648&amp;"|"&amp;$B1648&amp;"|"&amp;$D1648,Empresas!$C$6:$CC$92,$G1648+6+1,0),0))))</f>
        <v>0</v>
      </c>
      <c r="AM1648" s="149">
        <f t="shared" si="264"/>
        <v>8</v>
      </c>
      <c r="AN1648" s="149">
        <f t="shared" si="265"/>
        <v>8</v>
      </c>
      <c r="AO1648" s="152">
        <f t="shared" si="266"/>
        <v>1</v>
      </c>
    </row>
    <row r="1649" spans="1:41" x14ac:dyDescent="0.25">
      <c r="A1649" s="137" t="str">
        <f>VLOOKUP(D1649,Empresas!$D$7:$F$91,3,0)</f>
        <v>Yulisa</v>
      </c>
      <c r="B1649" s="138" t="str">
        <f>VLOOKUP(D1649,Empresas!$D$7:$G$91,4,0)</f>
        <v>Mireya</v>
      </c>
      <c r="C1649" s="138" t="s">
        <v>544</v>
      </c>
      <c r="D1649" s="138" t="s">
        <v>286</v>
      </c>
      <c r="E1649" s="138" t="str">
        <f>VLOOKUP(D1649,Empresas!$D$7:$E$92,2,0)</f>
        <v>FAN AUTOMOTRIZ</v>
      </c>
      <c r="F1649" s="138" t="s">
        <v>159</v>
      </c>
      <c r="G1649" s="139">
        <f>+G1648+3</f>
        <v>10</v>
      </c>
      <c r="H1649" s="139" t="str">
        <f>VLOOKUP(D1649,Empresas!$D$6:$L$92,7,0)</f>
        <v>Semestral</v>
      </c>
      <c r="I1649" s="138" t="str">
        <f>VLOOKUP(VLOOKUP(D1649&amp;"|"&amp;B1649,Empresas!$I$7:$CB$92,G1649,0),Tablas!$A$3:$B$5,2,0)</f>
        <v>Registro y analisis</v>
      </c>
      <c r="J1649" s="78">
        <v>1</v>
      </c>
      <c r="K1649" s="78">
        <v>1</v>
      </c>
      <c r="L1649" s="78">
        <v>1</v>
      </c>
      <c r="M1649" s="78">
        <v>1</v>
      </c>
      <c r="N1649" s="78">
        <v>1</v>
      </c>
      <c r="O1649" s="78">
        <v>1</v>
      </c>
      <c r="P1649" s="78">
        <v>1</v>
      </c>
      <c r="Q1649" s="78">
        <v>1</v>
      </c>
      <c r="R1649" s="78"/>
      <c r="S1649" s="78"/>
      <c r="T1649" s="78"/>
      <c r="U1649" s="78"/>
      <c r="V1649" s="78" t="str">
        <f>VLOOKUP(D1649,Empresas!$D$7:$CF$91,81,0)</f>
        <v>D</v>
      </c>
      <c r="W1649" s="78" t="str">
        <f>VLOOKUP(D1649,Empresas!$D$7:$M$91,10,0)</f>
        <v>Rer</v>
      </c>
      <c r="X1649" s="69" t="str">
        <f t="shared" si="262"/>
        <v>SI</v>
      </c>
      <c r="Y1649" s="153" t="str">
        <f t="shared" si="263"/>
        <v>Si aplica</v>
      </c>
      <c r="Z1649" s="147">
        <f>IF(Y1649="No aplica",0,IF(I1649="no",0,IF(I1649="No aplica",0,IF(I1649="Si",1,IF(I1649="Fisico",1,IF(I1649="Electronico",2,VLOOKUP(C1649&amp;"|"&amp;B1649&amp;"|"&amp;D1649,Empresas!$C$6:$CC$92,G1649+6+1,0)))))))</f>
        <v>1</v>
      </c>
      <c r="AA1649" s="147">
        <f>IF(AND($I1649="Si",J1649=1),1,IF(AND($I1649="Fisico",J1649=1),1,IF(AND(J1649=1,$I1649="Electronico"),2,IF(J1649=1,VLOOKUP($C1649&amp;"|"&amp;$B1649&amp;"|"&amp;$D1649,Empresas!$C$6:$CC$92,$G1649+6+1,0),0))))</f>
        <v>1</v>
      </c>
      <c r="AB1649" s="147">
        <f>IF(AND($I1649="Si",K1649=1),1,IF(AND($I1649="Fisico",K1649=1),1,IF(AND(K1649=1,$I1649="Electronico"),2,IF(K1649=1,VLOOKUP($C1649&amp;"|"&amp;$B1649&amp;"|"&amp;$D1649,Empresas!$C$6:$CC$92,$G1649+6+1,0),0))))</f>
        <v>1</v>
      </c>
      <c r="AC1649" s="147">
        <f>IF(AND($I1649="Si",L1649=1),1,IF(AND($I1649="Fisico",L1649=1),1,IF(AND(L1649=1,$I1649="Electronico"),2,IF(L1649=1,VLOOKUP($C1649&amp;"|"&amp;$B1649&amp;"|"&amp;$D1649,Empresas!$C$6:$CC$92,$G1649+6+1,0),0))))</f>
        <v>1</v>
      </c>
      <c r="AD1649" s="147">
        <f>IF(AND($I1649="Si",M1649=1),1,IF(AND($I1649="Fisico",M1649=1),1,IF(AND(M1649=1,$I1649="Electronico"),2,IF(M1649=1,VLOOKUP($C1649&amp;"|"&amp;$B1649&amp;"|"&amp;$D1649,Empresas!$C$6:$CC$92,$G1649+6+1,0),0))))</f>
        <v>1</v>
      </c>
      <c r="AE1649" s="147">
        <f>IF(AND($I1649="Si",N1649=1),1,IF(AND($I1649="Fisico",N1649=1),1,IF(AND(N1649=1,$I1649="Electronico"),2,IF(N1649=1,VLOOKUP($C1649&amp;"|"&amp;$B1649&amp;"|"&amp;$D1649,Empresas!$C$6:$CC$92,$G1649+6+1,0),0))))</f>
        <v>1</v>
      </c>
      <c r="AF1649" s="147">
        <f>IF(AND($I1649="Si",O1649=1),1,IF(AND($I1649="Fisico",O1649=1),1,IF(AND(O1649=1,$I1649="Electronico"),2,IF(O1649=1,VLOOKUP($C1649&amp;"|"&amp;$B1649&amp;"|"&amp;$D1649,Empresas!$C$6:$CC$92,$G1649+6+1,0),0))))</f>
        <v>1</v>
      </c>
      <c r="AG1649" s="147">
        <f>IF(AND($I1649="Si",P1649=1),1,IF(AND($I1649="Fisico",P1649=1),1,IF(AND(P1649=1,$I1649="Electronico"),2,IF(P1649=1,VLOOKUP($C1649&amp;"|"&amp;$B1649&amp;"|"&amp;$D1649,Empresas!$C$6:$CC$92,$G1649+6+1,0),0))))</f>
        <v>1</v>
      </c>
      <c r="AH1649" s="147">
        <f>IF(AND($I1649="Si",Q1649=1),1,IF(AND($I1649="Fisico",Q1649=1),1,IF(AND(Q1649=1,$I1649="Electronico"),2,IF(Q1649=1,VLOOKUP($C1649&amp;"|"&amp;$B1649&amp;"|"&amp;$D1649,Empresas!$C$6:$CC$92,$G1649+6+1,0),0))))</f>
        <v>1</v>
      </c>
      <c r="AI1649" s="147">
        <f>IF(AND($I1649="Si",R1649=1),1,IF(AND($I1649="Fisico",R1649=1),1,IF(AND(R1649=1,$I1649="Electronico"),2,IF(R1649=1,VLOOKUP($C1649&amp;"|"&amp;$B1649&amp;"|"&amp;$D1649,Empresas!$C$6:$CC$92,$G1649+6+1,0),0))))</f>
        <v>0</v>
      </c>
      <c r="AJ1649" s="147">
        <f>IF(AND($I1649="Si",S1649=1),1,IF(AND($I1649="Fisico",S1649=1),1,IF(AND(S1649=1,$I1649="Electronico"),2,IF(S1649=1,VLOOKUP($C1649&amp;"|"&amp;$B1649&amp;"|"&amp;$D1649,Empresas!$C$6:$CC$92,$G1649+6+1,0),0))))</f>
        <v>0</v>
      </c>
      <c r="AK1649" s="147">
        <f>IF(AND($I1649="Si",T1649=1),1,IF(AND($I1649="Fisico",T1649=1),1,IF(AND(T1649=1,$I1649="Electronico"),2,IF(T1649=1,VLOOKUP($C1649&amp;"|"&amp;$B1649&amp;"|"&amp;$D1649,Empresas!$C$6:$CC$92,$G1649+6+1,0),0))))</f>
        <v>0</v>
      </c>
      <c r="AL1649" s="147">
        <f>IF(AND($I1649="Si",U1649=1),1,IF(AND($I1649="Fisico",U1649=1),1,IF(AND(U1649=1,$I1649="Electronico"),2,IF(U1649=1,VLOOKUP($C1649&amp;"|"&amp;$B1649&amp;"|"&amp;$D1649,Empresas!$C$6:$CC$92,$G1649+6+1,0),0))))</f>
        <v>0</v>
      </c>
      <c r="AM1649" s="149">
        <f t="shared" si="264"/>
        <v>8</v>
      </c>
      <c r="AN1649" s="149">
        <f t="shared" si="265"/>
        <v>8</v>
      </c>
      <c r="AO1649" s="152">
        <f t="shared" si="266"/>
        <v>1</v>
      </c>
    </row>
    <row r="1650" spans="1:41" x14ac:dyDescent="0.25">
      <c r="A1650" s="137" t="str">
        <f>VLOOKUP(D1650,Empresas!$D$7:$F$91,3,0)</f>
        <v>Yulisa</v>
      </c>
      <c r="B1650" s="138" t="str">
        <f>VLOOKUP(D1650,Empresas!$D$7:$G$91,4,0)</f>
        <v>Mireya</v>
      </c>
      <c r="C1650" s="138" t="s">
        <v>544</v>
      </c>
      <c r="D1650" s="138" t="s">
        <v>286</v>
      </c>
      <c r="E1650" s="138" t="str">
        <f>VLOOKUP(D1650,Empresas!$D$7:$E$92,2,0)</f>
        <v>FAN AUTOMOTRIZ</v>
      </c>
      <c r="F1650" s="138" t="s">
        <v>160</v>
      </c>
      <c r="G1650" s="139">
        <f t="shared" ref="G1650:G1661" si="271">+G1649+3</f>
        <v>13</v>
      </c>
      <c r="H1650" s="139" t="str">
        <f>VLOOKUP(D1650,Empresas!$D$6:$L$92,7,0)</f>
        <v>Semestral</v>
      </c>
      <c r="I1650" s="138" t="str">
        <f>VLOOKUP(VLOOKUP(D1650&amp;"|"&amp;B1650,Empresas!$I$7:$CB$92,G1650,0),Tablas!$A$3:$B$5,2,0)</f>
        <v>No aplica</v>
      </c>
      <c r="J1650" s="78"/>
      <c r="K1650" s="78"/>
      <c r="L1650" s="78"/>
      <c r="M1650" s="78"/>
      <c r="N1650" s="78"/>
      <c r="O1650" s="78"/>
      <c r="P1650" s="78"/>
      <c r="Q1650" s="78"/>
      <c r="R1650" s="78"/>
      <c r="S1650" s="78"/>
      <c r="T1650" s="78"/>
      <c r="U1650" s="78"/>
      <c r="V1650" s="78" t="str">
        <f>VLOOKUP(D1650,Empresas!$D$7:$CF$91,81,0)</f>
        <v>D</v>
      </c>
      <c r="W1650" s="78" t="str">
        <f>VLOOKUP(D1650,Empresas!$D$7:$M$91,10,0)</f>
        <v>Rer</v>
      </c>
      <c r="X1650" s="69" t="str">
        <f t="shared" si="262"/>
        <v>SI</v>
      </c>
      <c r="Y1650" s="153" t="str">
        <f t="shared" si="263"/>
        <v>No aplica</v>
      </c>
      <c r="Z1650" s="147">
        <f>IF(Y1650="No aplica",0,IF(I1650="no",0,IF(I1650="No aplica",0,IF(I1650="Si",1,IF(I1650="Fisico",1,IF(I1650="Electronico",2,VLOOKUP(C1650&amp;"|"&amp;B1650&amp;"|"&amp;D1650,Empresas!$C$6:$CC$92,G1650+6+1,0)))))))</f>
        <v>0</v>
      </c>
      <c r="AA1650" s="147">
        <f>IF(AND($I1650="Si",J1650=1),1,IF(AND($I1650="Fisico",J1650=1),1,IF(AND(J1650=1,$I1650="Electronico"),2,IF(J1650=1,VLOOKUP($C1650&amp;"|"&amp;$B1650&amp;"|"&amp;$D1650,Empresas!$C$6:$CC$92,$G1650+6+1,0),0))))</f>
        <v>0</v>
      </c>
      <c r="AB1650" s="147">
        <f>IF(AND($I1650="Si",K1650=1),1,IF(AND($I1650="Fisico",K1650=1),1,IF(AND(K1650=1,$I1650="Electronico"),2,IF(K1650=1,VLOOKUP($C1650&amp;"|"&amp;$B1650&amp;"|"&amp;$D1650,Empresas!$C$6:$CC$92,$G1650+6+1,0),0))))</f>
        <v>0</v>
      </c>
      <c r="AC1650" s="147">
        <f>IF(AND($I1650="Si",L1650=1),1,IF(AND($I1650="Fisico",L1650=1),1,IF(AND(L1650=1,$I1650="Electronico"),2,IF(L1650=1,VLOOKUP($C1650&amp;"|"&amp;$B1650&amp;"|"&amp;$D1650,Empresas!$C$6:$CC$92,$G1650+6+1,0),0))))</f>
        <v>0</v>
      </c>
      <c r="AD1650" s="147">
        <f>IF(AND($I1650="Si",M1650=1),1,IF(AND($I1650="Fisico",M1650=1),1,IF(AND(M1650=1,$I1650="Electronico"),2,IF(M1650=1,VLOOKUP($C1650&amp;"|"&amp;$B1650&amp;"|"&amp;$D1650,Empresas!$C$6:$CC$92,$G1650+6+1,0),0))))</f>
        <v>0</v>
      </c>
      <c r="AE1650" s="147">
        <f>IF(AND($I1650="Si",N1650=1),1,IF(AND($I1650="Fisico",N1650=1),1,IF(AND(N1650=1,$I1650="Electronico"),2,IF(N1650=1,VLOOKUP($C1650&amp;"|"&amp;$B1650&amp;"|"&amp;$D1650,Empresas!$C$6:$CC$92,$G1650+6+1,0),0))))</f>
        <v>0</v>
      </c>
      <c r="AF1650" s="147">
        <f>IF(AND($I1650="Si",O1650=1),1,IF(AND($I1650="Fisico",O1650=1),1,IF(AND(O1650=1,$I1650="Electronico"),2,IF(O1650=1,VLOOKUP($C1650&amp;"|"&amp;$B1650&amp;"|"&amp;$D1650,Empresas!$C$6:$CC$92,$G1650+6+1,0),0))))</f>
        <v>0</v>
      </c>
      <c r="AG1650" s="147">
        <f>IF(AND($I1650="Si",P1650=1),1,IF(AND($I1650="Fisico",P1650=1),1,IF(AND(P1650=1,$I1650="Electronico"),2,IF(P1650=1,VLOOKUP($C1650&amp;"|"&amp;$B1650&amp;"|"&amp;$D1650,Empresas!$C$6:$CC$92,$G1650+6+1,0),0))))</f>
        <v>0</v>
      </c>
      <c r="AH1650" s="147">
        <f>IF(AND($I1650="Si",Q1650=1),1,IF(AND($I1650="Fisico",Q1650=1),1,IF(AND(Q1650=1,$I1650="Electronico"),2,IF(Q1650=1,VLOOKUP($C1650&amp;"|"&amp;$B1650&amp;"|"&amp;$D1650,Empresas!$C$6:$CC$92,$G1650+6+1,0),0))))</f>
        <v>0</v>
      </c>
      <c r="AI1650" s="147">
        <f>IF(AND($I1650="Si",R1650=1),1,IF(AND($I1650="Fisico",R1650=1),1,IF(AND(R1650=1,$I1650="Electronico"),2,IF(R1650=1,VLOOKUP($C1650&amp;"|"&amp;$B1650&amp;"|"&amp;$D1650,Empresas!$C$6:$CC$92,$G1650+6+1,0),0))))</f>
        <v>0</v>
      </c>
      <c r="AJ1650" s="147">
        <f>IF(AND($I1650="Si",S1650=1),1,IF(AND($I1650="Fisico",S1650=1),1,IF(AND(S1650=1,$I1650="Electronico"),2,IF(S1650=1,VLOOKUP($C1650&amp;"|"&amp;$B1650&amp;"|"&amp;$D1650,Empresas!$C$6:$CC$92,$G1650+6+1,0),0))))</f>
        <v>0</v>
      </c>
      <c r="AK1650" s="147">
        <f>IF(AND($I1650="Si",T1650=1),1,IF(AND($I1650="Fisico",T1650=1),1,IF(AND(T1650=1,$I1650="Electronico"),2,IF(T1650=1,VLOOKUP($C1650&amp;"|"&amp;$B1650&amp;"|"&amp;$D1650,Empresas!$C$6:$CC$92,$G1650+6+1,0),0))))</f>
        <v>0</v>
      </c>
      <c r="AL1650" s="147">
        <f>IF(AND($I1650="Si",U1650=1),1,IF(AND($I1650="Fisico",U1650=1),1,IF(AND(U1650=1,$I1650="Electronico"),2,IF(U1650=1,VLOOKUP($C1650&amp;"|"&amp;$B1650&amp;"|"&amp;$D1650,Empresas!$C$6:$CC$92,$G1650+6+1,0),0))))</f>
        <v>0</v>
      </c>
      <c r="AM1650" s="149">
        <f t="shared" si="264"/>
        <v>0</v>
      </c>
      <c r="AN1650" s="149">
        <f t="shared" si="265"/>
        <v>0</v>
      </c>
      <c r="AO1650" s="152">
        <f t="shared" si="266"/>
        <v>0</v>
      </c>
    </row>
    <row r="1651" spans="1:41" x14ac:dyDescent="0.25">
      <c r="A1651" s="137" t="str">
        <f>VLOOKUP(D1651,Empresas!$D$7:$F$91,3,0)</f>
        <v>Yulisa</v>
      </c>
      <c r="B1651" s="138" t="str">
        <f>VLOOKUP(D1651,Empresas!$D$7:$G$91,4,0)</f>
        <v>Mireya</v>
      </c>
      <c r="C1651" s="138" t="s">
        <v>544</v>
      </c>
      <c r="D1651" s="138" t="s">
        <v>286</v>
      </c>
      <c r="E1651" s="138" t="str">
        <f>VLOOKUP(D1651,Empresas!$D$7:$E$92,2,0)</f>
        <v>FAN AUTOMOTRIZ</v>
      </c>
      <c r="F1651" s="138" t="s">
        <v>161</v>
      </c>
      <c r="G1651" s="139">
        <f t="shared" si="271"/>
        <v>16</v>
      </c>
      <c r="H1651" s="139" t="str">
        <f>VLOOKUP(D1651,Empresas!$D$6:$L$92,7,0)</f>
        <v>Semestral</v>
      </c>
      <c r="I1651" s="138" t="str">
        <f>VLOOKUP(VLOOKUP(D1651&amp;"|"&amp;B1651,Empresas!$I$7:$CB$92,G1651,0),Tablas!$A$3:$B$5,2,0)</f>
        <v>No aplica</v>
      </c>
      <c r="J1651" s="78"/>
      <c r="K1651" s="78"/>
      <c r="L1651" s="78"/>
      <c r="M1651" s="78"/>
      <c r="N1651" s="78"/>
      <c r="O1651" s="78"/>
      <c r="P1651" s="78"/>
      <c r="Q1651" s="78"/>
      <c r="R1651" s="78"/>
      <c r="S1651" s="78"/>
      <c r="T1651" s="78"/>
      <c r="U1651" s="78"/>
      <c r="V1651" s="78" t="str">
        <f>VLOOKUP(D1651,Empresas!$D$7:$CF$91,81,0)</f>
        <v>D</v>
      </c>
      <c r="W1651" s="78" t="str">
        <f>VLOOKUP(D1651,Empresas!$D$7:$M$91,10,0)</f>
        <v>Rer</v>
      </c>
      <c r="X1651" s="69" t="str">
        <f t="shared" si="262"/>
        <v>SI</v>
      </c>
      <c r="Y1651" s="153" t="str">
        <f t="shared" si="263"/>
        <v>No aplica</v>
      </c>
      <c r="Z1651" s="147">
        <f>IF(Y1651="No aplica",0,IF(I1651="no",0,IF(I1651="No aplica",0,IF(I1651="Si",1,IF(I1651="Fisico",1,IF(I1651="Electronico",2,VLOOKUP(C1651&amp;"|"&amp;B1651&amp;"|"&amp;D1651,Empresas!$C$6:$CC$92,G1651+6+1,0)))))))</f>
        <v>0</v>
      </c>
      <c r="AA1651" s="147">
        <f>IF(AND($I1651="Si",J1651=1),1,IF(AND($I1651="Fisico",J1651=1),1,IF(AND(J1651=1,$I1651="Electronico"),2,IF(J1651=1,VLOOKUP($C1651&amp;"|"&amp;$B1651&amp;"|"&amp;$D1651,Empresas!$C$6:$CC$92,$G1651+6+1,0),0))))</f>
        <v>0</v>
      </c>
      <c r="AB1651" s="147">
        <f>IF(AND($I1651="Si",K1651=1),1,IF(AND($I1651="Fisico",K1651=1),1,IF(AND(K1651=1,$I1651="Electronico"),2,IF(K1651=1,VLOOKUP($C1651&amp;"|"&amp;$B1651&amp;"|"&amp;$D1651,Empresas!$C$6:$CC$92,$G1651+6+1,0),0))))</f>
        <v>0</v>
      </c>
      <c r="AC1651" s="147">
        <f>IF(AND($I1651="Si",L1651=1),1,IF(AND($I1651="Fisico",L1651=1),1,IF(AND(L1651=1,$I1651="Electronico"),2,IF(L1651=1,VLOOKUP($C1651&amp;"|"&amp;$B1651&amp;"|"&amp;$D1651,Empresas!$C$6:$CC$92,$G1651+6+1,0),0))))</f>
        <v>0</v>
      </c>
      <c r="AD1651" s="147">
        <f>IF(AND($I1651="Si",M1651=1),1,IF(AND($I1651="Fisico",M1651=1),1,IF(AND(M1651=1,$I1651="Electronico"),2,IF(M1651=1,VLOOKUP($C1651&amp;"|"&amp;$B1651&amp;"|"&amp;$D1651,Empresas!$C$6:$CC$92,$G1651+6+1,0),0))))</f>
        <v>0</v>
      </c>
      <c r="AE1651" s="147">
        <f>IF(AND($I1651="Si",N1651=1),1,IF(AND($I1651="Fisico",N1651=1),1,IF(AND(N1651=1,$I1651="Electronico"),2,IF(N1651=1,VLOOKUP($C1651&amp;"|"&amp;$B1651&amp;"|"&amp;$D1651,Empresas!$C$6:$CC$92,$G1651+6+1,0),0))))</f>
        <v>0</v>
      </c>
      <c r="AF1651" s="147">
        <f>IF(AND($I1651="Si",O1651=1),1,IF(AND($I1651="Fisico",O1651=1),1,IF(AND(O1651=1,$I1651="Electronico"),2,IF(O1651=1,VLOOKUP($C1651&amp;"|"&amp;$B1651&amp;"|"&amp;$D1651,Empresas!$C$6:$CC$92,$G1651+6+1,0),0))))</f>
        <v>0</v>
      </c>
      <c r="AG1651" s="147">
        <f>IF(AND($I1651="Si",P1651=1),1,IF(AND($I1651="Fisico",P1651=1),1,IF(AND(P1651=1,$I1651="Electronico"),2,IF(P1651=1,VLOOKUP($C1651&amp;"|"&amp;$B1651&amp;"|"&amp;$D1651,Empresas!$C$6:$CC$92,$G1651+6+1,0),0))))</f>
        <v>0</v>
      </c>
      <c r="AH1651" s="147">
        <f>IF(AND($I1651="Si",Q1651=1),1,IF(AND($I1651="Fisico",Q1651=1),1,IF(AND(Q1651=1,$I1651="Electronico"),2,IF(Q1651=1,VLOOKUP($C1651&amp;"|"&amp;$B1651&amp;"|"&amp;$D1651,Empresas!$C$6:$CC$92,$G1651+6+1,0),0))))</f>
        <v>0</v>
      </c>
      <c r="AI1651" s="147">
        <f>IF(AND($I1651="Si",R1651=1),1,IF(AND($I1651="Fisico",R1651=1),1,IF(AND(R1651=1,$I1651="Electronico"),2,IF(R1651=1,VLOOKUP($C1651&amp;"|"&amp;$B1651&amp;"|"&amp;$D1651,Empresas!$C$6:$CC$92,$G1651+6+1,0),0))))</f>
        <v>0</v>
      </c>
      <c r="AJ1651" s="147">
        <f>IF(AND($I1651="Si",S1651=1),1,IF(AND($I1651="Fisico",S1651=1),1,IF(AND(S1651=1,$I1651="Electronico"),2,IF(S1651=1,VLOOKUP($C1651&amp;"|"&amp;$B1651&amp;"|"&amp;$D1651,Empresas!$C$6:$CC$92,$G1651+6+1,0),0))))</f>
        <v>0</v>
      </c>
      <c r="AK1651" s="147">
        <f>IF(AND($I1651="Si",T1651=1),1,IF(AND($I1651="Fisico",T1651=1),1,IF(AND(T1651=1,$I1651="Electronico"),2,IF(T1651=1,VLOOKUP($C1651&amp;"|"&amp;$B1651&amp;"|"&amp;$D1651,Empresas!$C$6:$CC$92,$G1651+6+1,0),0))))</f>
        <v>0</v>
      </c>
      <c r="AL1651" s="147">
        <f>IF(AND($I1651="Si",U1651=1),1,IF(AND($I1651="Fisico",U1651=1),1,IF(AND(U1651=1,$I1651="Electronico"),2,IF(U1651=1,VLOOKUP($C1651&amp;"|"&amp;$B1651&amp;"|"&amp;$D1651,Empresas!$C$6:$CC$92,$G1651+6+1,0),0))))</f>
        <v>0</v>
      </c>
      <c r="AM1651" s="149">
        <f t="shared" si="264"/>
        <v>0</v>
      </c>
      <c r="AN1651" s="149">
        <f t="shared" si="265"/>
        <v>0</v>
      </c>
      <c r="AO1651" s="152">
        <f t="shared" si="266"/>
        <v>0</v>
      </c>
    </row>
    <row r="1652" spans="1:41" x14ac:dyDescent="0.25">
      <c r="A1652" s="137" t="str">
        <f>VLOOKUP(D1652,Empresas!$D$7:$F$91,3,0)</f>
        <v>Yulisa</v>
      </c>
      <c r="B1652" s="138" t="str">
        <f>VLOOKUP(D1652,Empresas!$D$7:$G$91,4,0)</f>
        <v>Mireya</v>
      </c>
      <c r="C1652" s="138" t="s">
        <v>544</v>
      </c>
      <c r="D1652" s="138" t="s">
        <v>286</v>
      </c>
      <c r="E1652" s="138" t="str">
        <f>VLOOKUP(D1652,Empresas!$D$7:$E$92,2,0)</f>
        <v>FAN AUTOMOTRIZ</v>
      </c>
      <c r="F1652" s="138" t="s">
        <v>162</v>
      </c>
      <c r="G1652" s="139">
        <f t="shared" si="271"/>
        <v>19</v>
      </c>
      <c r="H1652" s="139" t="str">
        <f>VLOOKUP(D1652,Empresas!$D$6:$L$92,7,0)</f>
        <v>Semestral</v>
      </c>
      <c r="I1652" s="138" t="str">
        <f>VLOOKUP(VLOOKUP(D1652&amp;"|"&amp;B1652,Empresas!$I$7:$CB$92,G1652,0),Tablas!$A$3:$B$5,2,0)</f>
        <v>No aplica</v>
      </c>
      <c r="J1652" s="78"/>
      <c r="K1652" s="78"/>
      <c r="L1652" s="78"/>
      <c r="M1652" s="78"/>
      <c r="N1652" s="78"/>
      <c r="O1652" s="78"/>
      <c r="P1652" s="78"/>
      <c r="Q1652" s="78"/>
      <c r="R1652" s="78"/>
      <c r="S1652" s="78"/>
      <c r="T1652" s="78"/>
      <c r="U1652" s="78"/>
      <c r="V1652" s="78" t="str">
        <f>VLOOKUP(D1652,Empresas!$D$7:$CF$91,81,0)</f>
        <v>D</v>
      </c>
      <c r="W1652" s="78" t="str">
        <f>VLOOKUP(D1652,Empresas!$D$7:$M$91,10,0)</f>
        <v>Rer</v>
      </c>
      <c r="X1652" s="69" t="str">
        <f t="shared" si="262"/>
        <v>SI</v>
      </c>
      <c r="Y1652" s="153" t="str">
        <f t="shared" si="263"/>
        <v>No aplica</v>
      </c>
      <c r="Z1652" s="147">
        <f>IF(Y1652="No aplica",0,IF(I1652="no",0,IF(I1652="No aplica",0,IF(I1652="Si",1,IF(I1652="Fisico",1,IF(I1652="Electronico",2,VLOOKUP(C1652&amp;"|"&amp;B1652&amp;"|"&amp;D1652,Empresas!$C$6:$CC$92,G1652+6+1,0)))))))</f>
        <v>0</v>
      </c>
      <c r="AA1652" s="147">
        <f>IF(AND($I1652="Si",J1652=1),1,IF(AND($I1652="Fisico",J1652=1),1,IF(AND(J1652=1,$I1652="Electronico"),2,IF(J1652=1,VLOOKUP($C1652&amp;"|"&amp;$B1652&amp;"|"&amp;$D1652,Empresas!$C$6:$CC$92,$G1652+6+1,0),0))))</f>
        <v>0</v>
      </c>
      <c r="AB1652" s="147">
        <f>IF(AND($I1652="Si",K1652=1),1,IF(AND($I1652="Fisico",K1652=1),1,IF(AND(K1652=1,$I1652="Electronico"),2,IF(K1652=1,VLOOKUP($C1652&amp;"|"&amp;$B1652&amp;"|"&amp;$D1652,Empresas!$C$6:$CC$92,$G1652+6+1,0),0))))</f>
        <v>0</v>
      </c>
      <c r="AC1652" s="147">
        <f>IF(AND($I1652="Si",L1652=1),1,IF(AND($I1652="Fisico",L1652=1),1,IF(AND(L1652=1,$I1652="Electronico"),2,IF(L1652=1,VLOOKUP($C1652&amp;"|"&amp;$B1652&amp;"|"&amp;$D1652,Empresas!$C$6:$CC$92,$G1652+6+1,0),0))))</f>
        <v>0</v>
      </c>
      <c r="AD1652" s="147">
        <f>IF(AND($I1652="Si",M1652=1),1,IF(AND($I1652="Fisico",M1652=1),1,IF(AND(M1652=1,$I1652="Electronico"),2,IF(M1652=1,VLOOKUP($C1652&amp;"|"&amp;$B1652&amp;"|"&amp;$D1652,Empresas!$C$6:$CC$92,$G1652+6+1,0),0))))</f>
        <v>0</v>
      </c>
      <c r="AE1652" s="147">
        <f>IF(AND($I1652="Si",N1652=1),1,IF(AND($I1652="Fisico",N1652=1),1,IF(AND(N1652=1,$I1652="Electronico"),2,IF(N1652=1,VLOOKUP($C1652&amp;"|"&amp;$B1652&amp;"|"&amp;$D1652,Empresas!$C$6:$CC$92,$G1652+6+1,0),0))))</f>
        <v>0</v>
      </c>
      <c r="AF1652" s="147">
        <f>IF(AND($I1652="Si",O1652=1),1,IF(AND($I1652="Fisico",O1652=1),1,IF(AND(O1652=1,$I1652="Electronico"),2,IF(O1652=1,VLOOKUP($C1652&amp;"|"&amp;$B1652&amp;"|"&amp;$D1652,Empresas!$C$6:$CC$92,$G1652+6+1,0),0))))</f>
        <v>0</v>
      </c>
      <c r="AG1652" s="147">
        <f>IF(AND($I1652="Si",P1652=1),1,IF(AND($I1652="Fisico",P1652=1),1,IF(AND(P1652=1,$I1652="Electronico"),2,IF(P1652=1,VLOOKUP($C1652&amp;"|"&amp;$B1652&amp;"|"&amp;$D1652,Empresas!$C$6:$CC$92,$G1652+6+1,0),0))))</f>
        <v>0</v>
      </c>
      <c r="AH1652" s="147">
        <f>IF(AND($I1652="Si",Q1652=1),1,IF(AND($I1652="Fisico",Q1652=1),1,IF(AND(Q1652=1,$I1652="Electronico"),2,IF(Q1652=1,VLOOKUP($C1652&amp;"|"&amp;$B1652&amp;"|"&amp;$D1652,Empresas!$C$6:$CC$92,$G1652+6+1,0),0))))</f>
        <v>0</v>
      </c>
      <c r="AI1652" s="147">
        <f>IF(AND($I1652="Si",R1652=1),1,IF(AND($I1652="Fisico",R1652=1),1,IF(AND(R1652=1,$I1652="Electronico"),2,IF(R1652=1,VLOOKUP($C1652&amp;"|"&amp;$B1652&amp;"|"&amp;$D1652,Empresas!$C$6:$CC$92,$G1652+6+1,0),0))))</f>
        <v>0</v>
      </c>
      <c r="AJ1652" s="147">
        <f>IF(AND($I1652="Si",S1652=1),1,IF(AND($I1652="Fisico",S1652=1),1,IF(AND(S1652=1,$I1652="Electronico"),2,IF(S1652=1,VLOOKUP($C1652&amp;"|"&amp;$B1652&amp;"|"&amp;$D1652,Empresas!$C$6:$CC$92,$G1652+6+1,0),0))))</f>
        <v>0</v>
      </c>
      <c r="AK1652" s="147">
        <f>IF(AND($I1652="Si",T1652=1),1,IF(AND($I1652="Fisico",T1652=1),1,IF(AND(T1652=1,$I1652="Electronico"),2,IF(T1652=1,VLOOKUP($C1652&amp;"|"&amp;$B1652&amp;"|"&amp;$D1652,Empresas!$C$6:$CC$92,$G1652+6+1,0),0))))</f>
        <v>0</v>
      </c>
      <c r="AL1652" s="147">
        <f>IF(AND($I1652="Si",U1652=1),1,IF(AND($I1652="Fisico",U1652=1),1,IF(AND(U1652=1,$I1652="Electronico"),2,IF(U1652=1,VLOOKUP($C1652&amp;"|"&amp;$B1652&amp;"|"&amp;$D1652,Empresas!$C$6:$CC$92,$G1652+6+1,0),0))))</f>
        <v>0</v>
      </c>
      <c r="AM1652" s="149">
        <f t="shared" si="264"/>
        <v>0</v>
      </c>
      <c r="AN1652" s="149">
        <f t="shared" si="265"/>
        <v>0</v>
      </c>
      <c r="AO1652" s="152">
        <f t="shared" si="266"/>
        <v>0</v>
      </c>
    </row>
    <row r="1653" spans="1:41" x14ac:dyDescent="0.25">
      <c r="A1653" s="137" t="str">
        <f>VLOOKUP(D1653,Empresas!$D$7:$F$91,3,0)</f>
        <v>Yulisa</v>
      </c>
      <c r="B1653" s="138" t="str">
        <f>VLOOKUP(D1653,Empresas!$D$7:$G$91,4,0)</f>
        <v>Mireya</v>
      </c>
      <c r="C1653" s="138" t="s">
        <v>544</v>
      </c>
      <c r="D1653" s="138" t="s">
        <v>286</v>
      </c>
      <c r="E1653" s="138" t="str">
        <f>VLOOKUP(D1653,Empresas!$D$7:$E$92,2,0)</f>
        <v>FAN AUTOMOTRIZ</v>
      </c>
      <c r="F1653" s="138" t="s">
        <v>163</v>
      </c>
      <c r="G1653" s="139">
        <f t="shared" si="271"/>
        <v>22</v>
      </c>
      <c r="H1653" s="139" t="str">
        <f>VLOOKUP(D1653,Empresas!$D$6:$L$92,7,0)</f>
        <v>Semestral</v>
      </c>
      <c r="I1653" s="138" t="str">
        <f>VLOOKUP(VLOOKUP(D1653&amp;"|"&amp;B1653,Empresas!$I$7:$CB$92,G1653,0),Tablas!$A$3:$B$5,2,0)</f>
        <v>Registro y analisis</v>
      </c>
      <c r="J1653" s="78">
        <v>1</v>
      </c>
      <c r="K1653" s="78">
        <v>1</v>
      </c>
      <c r="L1653" s="78">
        <v>1</v>
      </c>
      <c r="M1653" s="78">
        <v>1</v>
      </c>
      <c r="N1653" s="78">
        <v>1</v>
      </c>
      <c r="O1653" s="78">
        <v>1</v>
      </c>
      <c r="P1653" s="78">
        <v>1</v>
      </c>
      <c r="Q1653" s="78">
        <v>1</v>
      </c>
      <c r="R1653" s="78"/>
      <c r="S1653" s="78"/>
      <c r="T1653" s="78"/>
      <c r="U1653" s="78"/>
      <c r="V1653" s="78" t="str">
        <f>VLOOKUP(D1653,Empresas!$D$7:$CF$91,81,0)</f>
        <v>D</v>
      </c>
      <c r="W1653" s="78" t="str">
        <f>VLOOKUP(D1653,Empresas!$D$7:$M$91,10,0)</f>
        <v>Rer</v>
      </c>
      <c r="X1653" s="69" t="str">
        <f t="shared" si="262"/>
        <v>SI</v>
      </c>
      <c r="Y1653" s="153" t="str">
        <f t="shared" si="263"/>
        <v>Si aplica</v>
      </c>
      <c r="Z1653" s="147">
        <f>IF(Y1653="No aplica",0,IF(I1653="no",0,IF(I1653="No aplica",0,IF(I1653="Si",1,IF(I1653="Fisico",1,IF(I1653="Electronico",2,VLOOKUP(C1653&amp;"|"&amp;B1653&amp;"|"&amp;D1653,Empresas!$C$6:$CC$92,G1653+6+1,0)))))))</f>
        <v>2</v>
      </c>
      <c r="AA1653" s="147">
        <f>IF(AND($I1653="Si",J1653=1),1,IF(AND($I1653="Fisico",J1653=1),1,IF(AND(J1653=1,$I1653="Electronico"),2,IF(J1653=1,VLOOKUP($C1653&amp;"|"&amp;$B1653&amp;"|"&amp;$D1653,Empresas!$C$6:$CC$92,$G1653+6+1,0),0))))</f>
        <v>2</v>
      </c>
      <c r="AB1653" s="147">
        <f>IF(AND($I1653="Si",K1653=1),1,IF(AND($I1653="Fisico",K1653=1),1,IF(AND(K1653=1,$I1653="Electronico"),2,IF(K1653=1,VLOOKUP($C1653&amp;"|"&amp;$B1653&amp;"|"&amp;$D1653,Empresas!$C$6:$CC$92,$G1653+6+1,0),0))))</f>
        <v>2</v>
      </c>
      <c r="AC1653" s="147">
        <f>IF(AND($I1653="Si",L1653=1),1,IF(AND($I1653="Fisico",L1653=1),1,IF(AND(L1653=1,$I1653="Electronico"),2,IF(L1653=1,VLOOKUP($C1653&amp;"|"&amp;$B1653&amp;"|"&amp;$D1653,Empresas!$C$6:$CC$92,$G1653+6+1,0),0))))</f>
        <v>2</v>
      </c>
      <c r="AD1653" s="147">
        <f>IF(AND($I1653="Si",M1653=1),1,IF(AND($I1653="Fisico",M1653=1),1,IF(AND(M1653=1,$I1653="Electronico"),2,IF(M1653=1,VLOOKUP($C1653&amp;"|"&amp;$B1653&amp;"|"&amp;$D1653,Empresas!$C$6:$CC$92,$G1653+6+1,0),0))))</f>
        <v>2</v>
      </c>
      <c r="AE1653" s="147">
        <f>IF(AND($I1653="Si",N1653=1),1,IF(AND($I1653="Fisico",N1653=1),1,IF(AND(N1653=1,$I1653="Electronico"),2,IF(N1653=1,VLOOKUP($C1653&amp;"|"&amp;$B1653&amp;"|"&amp;$D1653,Empresas!$C$6:$CC$92,$G1653+6+1,0),0))))</f>
        <v>2</v>
      </c>
      <c r="AF1653" s="147">
        <f>IF(AND($I1653="Si",O1653=1),1,IF(AND($I1653="Fisico",O1653=1),1,IF(AND(O1653=1,$I1653="Electronico"),2,IF(O1653=1,VLOOKUP($C1653&amp;"|"&amp;$B1653&amp;"|"&amp;$D1653,Empresas!$C$6:$CC$92,$G1653+6+1,0),0))))</f>
        <v>2</v>
      </c>
      <c r="AG1653" s="147">
        <f>IF(AND($I1653="Si",P1653=1),1,IF(AND($I1653="Fisico",P1653=1),1,IF(AND(P1653=1,$I1653="Electronico"),2,IF(P1653=1,VLOOKUP($C1653&amp;"|"&amp;$B1653&amp;"|"&amp;$D1653,Empresas!$C$6:$CC$92,$G1653+6+1,0),0))))</f>
        <v>2</v>
      </c>
      <c r="AH1653" s="147">
        <f>IF(AND($I1653="Si",Q1653=1),1,IF(AND($I1653="Fisico",Q1653=1),1,IF(AND(Q1653=1,$I1653="Electronico"),2,IF(Q1653=1,VLOOKUP($C1653&amp;"|"&amp;$B1653&amp;"|"&amp;$D1653,Empresas!$C$6:$CC$92,$G1653+6+1,0),0))))</f>
        <v>2</v>
      </c>
      <c r="AI1653" s="147">
        <f>IF(AND($I1653="Si",R1653=1),1,IF(AND($I1653="Fisico",R1653=1),1,IF(AND(R1653=1,$I1653="Electronico"),2,IF(R1653=1,VLOOKUP($C1653&amp;"|"&amp;$B1653&amp;"|"&amp;$D1653,Empresas!$C$6:$CC$92,$G1653+6+1,0),0))))</f>
        <v>0</v>
      </c>
      <c r="AJ1653" s="147">
        <f>IF(AND($I1653="Si",S1653=1),1,IF(AND($I1653="Fisico",S1653=1),1,IF(AND(S1653=1,$I1653="Electronico"),2,IF(S1653=1,VLOOKUP($C1653&amp;"|"&amp;$B1653&amp;"|"&amp;$D1653,Empresas!$C$6:$CC$92,$G1653+6+1,0),0))))</f>
        <v>0</v>
      </c>
      <c r="AK1653" s="147">
        <f>IF(AND($I1653="Si",T1653=1),1,IF(AND($I1653="Fisico",T1653=1),1,IF(AND(T1653=1,$I1653="Electronico"),2,IF(T1653=1,VLOOKUP($C1653&amp;"|"&amp;$B1653&amp;"|"&amp;$D1653,Empresas!$C$6:$CC$92,$G1653+6+1,0),0))))</f>
        <v>0</v>
      </c>
      <c r="AL1653" s="147">
        <f>IF(AND($I1653="Si",U1653=1),1,IF(AND($I1653="Fisico",U1653=1),1,IF(AND(U1653=1,$I1653="Electronico"),2,IF(U1653=1,VLOOKUP($C1653&amp;"|"&amp;$B1653&amp;"|"&amp;$D1653,Empresas!$C$6:$CC$92,$G1653+6+1,0),0))))</f>
        <v>0</v>
      </c>
      <c r="AM1653" s="149">
        <f t="shared" si="264"/>
        <v>16</v>
      </c>
      <c r="AN1653" s="149">
        <f t="shared" si="265"/>
        <v>16</v>
      </c>
      <c r="AO1653" s="152">
        <f t="shared" si="266"/>
        <v>1</v>
      </c>
    </row>
    <row r="1654" spans="1:41" x14ac:dyDescent="0.25">
      <c r="A1654" s="137" t="str">
        <f>VLOOKUP(D1654,Empresas!$D$7:$F$91,3,0)</f>
        <v>Yulisa</v>
      </c>
      <c r="B1654" s="138" t="str">
        <f>VLOOKUP(D1654,Empresas!$D$7:$G$91,4,0)</f>
        <v>Mireya</v>
      </c>
      <c r="C1654" s="138" t="s">
        <v>544</v>
      </c>
      <c r="D1654" s="138" t="s">
        <v>286</v>
      </c>
      <c r="E1654" s="138" t="str">
        <f>VLOOKUP(D1654,Empresas!$D$7:$E$92,2,0)</f>
        <v>FAN AUTOMOTRIZ</v>
      </c>
      <c r="F1654" s="138" t="s">
        <v>164</v>
      </c>
      <c r="G1654" s="139">
        <f t="shared" si="271"/>
        <v>25</v>
      </c>
      <c r="H1654" s="139" t="str">
        <f>VLOOKUP(D1654,Empresas!$D$6:$L$92,7,0)</f>
        <v>Semestral</v>
      </c>
      <c r="I1654" s="138" t="str">
        <f>VLOOKUP(VLOOKUP(D1654&amp;"|"&amp;B1654,Empresas!$I$7:$CB$92,G1654,0),Tablas!$A$3:$B$5,2,0)</f>
        <v>No aplica</v>
      </c>
      <c r="J1654" s="78"/>
      <c r="K1654" s="78"/>
      <c r="L1654" s="78"/>
      <c r="M1654" s="78"/>
      <c r="N1654" s="78"/>
      <c r="O1654" s="78"/>
      <c r="P1654" s="78"/>
      <c r="Q1654" s="78"/>
      <c r="R1654" s="78"/>
      <c r="S1654" s="78"/>
      <c r="T1654" s="78"/>
      <c r="U1654" s="78"/>
      <c r="V1654" s="78" t="str">
        <f>VLOOKUP(D1654,Empresas!$D$7:$CF$91,81,0)</f>
        <v>D</v>
      </c>
      <c r="W1654" s="78" t="str">
        <f>VLOOKUP(D1654,Empresas!$D$7:$M$91,10,0)</f>
        <v>Rer</v>
      </c>
      <c r="X1654" s="69" t="str">
        <f t="shared" si="262"/>
        <v>SI</v>
      </c>
      <c r="Y1654" s="153" t="str">
        <f t="shared" si="263"/>
        <v>No aplica</v>
      </c>
      <c r="Z1654" s="147">
        <f>IF(Y1654="No aplica",0,IF(I1654="no",0,IF(I1654="No aplica",0,IF(I1654="Si",1,IF(I1654="Fisico",1,IF(I1654="Electronico",2,VLOOKUP(C1654&amp;"|"&amp;B1654&amp;"|"&amp;D1654,Empresas!$C$6:$CC$92,G1654+6+1,0)))))))</f>
        <v>0</v>
      </c>
      <c r="AA1654" s="147">
        <f>IF(AND($I1654="Si",J1654=1),1,IF(AND($I1654="Fisico",J1654=1),1,IF(AND(J1654=1,$I1654="Electronico"),2,IF(J1654=1,VLOOKUP($C1654&amp;"|"&amp;$B1654&amp;"|"&amp;$D1654,Empresas!$C$6:$CC$92,$G1654+6+1,0),0))))</f>
        <v>0</v>
      </c>
      <c r="AB1654" s="147">
        <f>IF(AND($I1654="Si",K1654=1),1,IF(AND($I1654="Fisico",K1654=1),1,IF(AND(K1654=1,$I1654="Electronico"),2,IF(K1654=1,VLOOKUP($C1654&amp;"|"&amp;$B1654&amp;"|"&amp;$D1654,Empresas!$C$6:$CC$92,$G1654+6+1,0),0))))</f>
        <v>0</v>
      </c>
      <c r="AC1654" s="147">
        <f>IF(AND($I1654="Si",L1654=1),1,IF(AND($I1654="Fisico",L1654=1),1,IF(AND(L1654=1,$I1654="Electronico"),2,IF(L1654=1,VLOOKUP($C1654&amp;"|"&amp;$B1654&amp;"|"&amp;$D1654,Empresas!$C$6:$CC$92,$G1654+6+1,0),0))))</f>
        <v>0</v>
      </c>
      <c r="AD1654" s="147">
        <f>IF(AND($I1654="Si",M1654=1),1,IF(AND($I1654="Fisico",M1654=1),1,IF(AND(M1654=1,$I1654="Electronico"),2,IF(M1654=1,VLOOKUP($C1654&amp;"|"&amp;$B1654&amp;"|"&amp;$D1654,Empresas!$C$6:$CC$92,$G1654+6+1,0),0))))</f>
        <v>0</v>
      </c>
      <c r="AE1654" s="147">
        <f>IF(AND($I1654="Si",N1654=1),1,IF(AND($I1654="Fisico",N1654=1),1,IF(AND(N1654=1,$I1654="Electronico"),2,IF(N1654=1,VLOOKUP($C1654&amp;"|"&amp;$B1654&amp;"|"&amp;$D1654,Empresas!$C$6:$CC$92,$G1654+6+1,0),0))))</f>
        <v>0</v>
      </c>
      <c r="AF1654" s="147">
        <f>IF(AND($I1654="Si",O1654=1),1,IF(AND($I1654="Fisico",O1654=1),1,IF(AND(O1654=1,$I1654="Electronico"),2,IF(O1654=1,VLOOKUP($C1654&amp;"|"&amp;$B1654&amp;"|"&amp;$D1654,Empresas!$C$6:$CC$92,$G1654+6+1,0),0))))</f>
        <v>0</v>
      </c>
      <c r="AG1654" s="147">
        <f>IF(AND($I1654="Si",P1654=1),1,IF(AND($I1654="Fisico",P1654=1),1,IF(AND(P1654=1,$I1654="Electronico"),2,IF(P1654=1,VLOOKUP($C1654&amp;"|"&amp;$B1654&amp;"|"&amp;$D1654,Empresas!$C$6:$CC$92,$G1654+6+1,0),0))))</f>
        <v>0</v>
      </c>
      <c r="AH1654" s="147">
        <f>IF(AND($I1654="Si",Q1654=1),1,IF(AND($I1654="Fisico",Q1654=1),1,IF(AND(Q1654=1,$I1654="Electronico"),2,IF(Q1654=1,VLOOKUP($C1654&amp;"|"&amp;$B1654&amp;"|"&amp;$D1654,Empresas!$C$6:$CC$92,$G1654+6+1,0),0))))</f>
        <v>0</v>
      </c>
      <c r="AI1654" s="147">
        <f>IF(AND($I1654="Si",R1654=1),1,IF(AND($I1654="Fisico",R1654=1),1,IF(AND(R1654=1,$I1654="Electronico"),2,IF(R1654=1,VLOOKUP($C1654&amp;"|"&amp;$B1654&amp;"|"&amp;$D1654,Empresas!$C$6:$CC$92,$G1654+6+1,0),0))))</f>
        <v>0</v>
      </c>
      <c r="AJ1654" s="147">
        <f>IF(AND($I1654="Si",S1654=1),1,IF(AND($I1654="Fisico",S1654=1),1,IF(AND(S1654=1,$I1654="Electronico"),2,IF(S1654=1,VLOOKUP($C1654&amp;"|"&amp;$B1654&amp;"|"&amp;$D1654,Empresas!$C$6:$CC$92,$G1654+6+1,0),0))))</f>
        <v>0</v>
      </c>
      <c r="AK1654" s="147">
        <f>IF(AND($I1654="Si",T1654=1),1,IF(AND($I1654="Fisico",T1654=1),1,IF(AND(T1654=1,$I1654="Electronico"),2,IF(T1654=1,VLOOKUP($C1654&amp;"|"&amp;$B1654&amp;"|"&amp;$D1654,Empresas!$C$6:$CC$92,$G1654+6+1,0),0))))</f>
        <v>0</v>
      </c>
      <c r="AL1654" s="147">
        <f>IF(AND($I1654="Si",U1654=1),1,IF(AND($I1654="Fisico",U1654=1),1,IF(AND(U1654=1,$I1654="Electronico"),2,IF(U1654=1,VLOOKUP($C1654&amp;"|"&amp;$B1654&amp;"|"&amp;$D1654,Empresas!$C$6:$CC$92,$G1654+6+1,0),0))))</f>
        <v>0</v>
      </c>
      <c r="AM1654" s="149">
        <f t="shared" si="264"/>
        <v>0</v>
      </c>
      <c r="AN1654" s="149">
        <f t="shared" si="265"/>
        <v>0</v>
      </c>
      <c r="AO1654" s="152">
        <f t="shared" si="266"/>
        <v>0</v>
      </c>
    </row>
    <row r="1655" spans="1:41" x14ac:dyDescent="0.25">
      <c r="A1655" s="137" t="str">
        <f>VLOOKUP(D1655,Empresas!$D$7:$F$91,3,0)</f>
        <v>Yulisa</v>
      </c>
      <c r="B1655" s="138" t="str">
        <f>VLOOKUP(D1655,Empresas!$D$7:$G$91,4,0)</f>
        <v>Mireya</v>
      </c>
      <c r="C1655" s="138" t="s">
        <v>544</v>
      </c>
      <c r="D1655" s="138" t="s">
        <v>286</v>
      </c>
      <c r="E1655" s="138" t="str">
        <f>VLOOKUP(D1655,Empresas!$D$7:$E$92,2,0)</f>
        <v>FAN AUTOMOTRIZ</v>
      </c>
      <c r="F1655" s="138" t="s">
        <v>165</v>
      </c>
      <c r="G1655" s="139">
        <f t="shared" si="271"/>
        <v>28</v>
      </c>
      <c r="H1655" s="139" t="str">
        <f>VLOOKUP(D1655,Empresas!$D$6:$L$92,7,0)</f>
        <v>Semestral</v>
      </c>
      <c r="I1655" s="138" t="str">
        <f>VLOOKUP(VLOOKUP(D1655&amp;"|"&amp;B1655,Empresas!$I$7:$CB$92,G1655,0),Tablas!$A$3:$B$5,2,0)</f>
        <v>No aplica</v>
      </c>
      <c r="J1655" s="78"/>
      <c r="K1655" s="78"/>
      <c r="L1655" s="78"/>
      <c r="M1655" s="78"/>
      <c r="N1655" s="78"/>
      <c r="O1655" s="78"/>
      <c r="P1655" s="78"/>
      <c r="Q1655" s="78"/>
      <c r="R1655" s="78"/>
      <c r="S1655" s="78"/>
      <c r="T1655" s="78"/>
      <c r="U1655" s="78"/>
      <c r="V1655" s="78" t="str">
        <f>VLOOKUP(D1655,Empresas!$D$7:$CF$91,81,0)</f>
        <v>D</v>
      </c>
      <c r="W1655" s="78" t="str">
        <f>VLOOKUP(D1655,Empresas!$D$7:$M$91,10,0)</f>
        <v>Rer</v>
      </c>
      <c r="X1655" s="69" t="str">
        <f t="shared" si="262"/>
        <v>SI</v>
      </c>
      <c r="Y1655" s="153" t="str">
        <f t="shared" si="263"/>
        <v>No aplica</v>
      </c>
      <c r="Z1655" s="147">
        <f>IF(Y1655="No aplica",0,IF(I1655="no",0,IF(I1655="No aplica",0,IF(I1655="Si",1,IF(I1655="Fisico",1,IF(I1655="Electronico",2,VLOOKUP(C1655&amp;"|"&amp;B1655&amp;"|"&amp;D1655,Empresas!$C$6:$CC$92,G1655+6+1,0)))))))</f>
        <v>0</v>
      </c>
      <c r="AA1655" s="147">
        <f>IF(AND($I1655="Si",J1655=1),1,IF(AND($I1655="Fisico",J1655=1),1,IF(AND(J1655=1,$I1655="Electronico"),2,IF(J1655=1,VLOOKUP($C1655&amp;"|"&amp;$B1655&amp;"|"&amp;$D1655,Empresas!$C$6:$CC$92,$G1655+6+1,0),0))))</f>
        <v>0</v>
      </c>
      <c r="AB1655" s="147">
        <f>IF(AND($I1655="Si",K1655=1),1,IF(AND($I1655="Fisico",K1655=1),1,IF(AND(K1655=1,$I1655="Electronico"),2,IF(K1655=1,VLOOKUP($C1655&amp;"|"&amp;$B1655&amp;"|"&amp;$D1655,Empresas!$C$6:$CC$92,$G1655+6+1,0),0))))</f>
        <v>0</v>
      </c>
      <c r="AC1655" s="147">
        <f>IF(AND($I1655="Si",L1655=1),1,IF(AND($I1655="Fisico",L1655=1),1,IF(AND(L1655=1,$I1655="Electronico"),2,IF(L1655=1,VLOOKUP($C1655&amp;"|"&amp;$B1655&amp;"|"&amp;$D1655,Empresas!$C$6:$CC$92,$G1655+6+1,0),0))))</f>
        <v>0</v>
      </c>
      <c r="AD1655" s="147">
        <f>IF(AND($I1655="Si",M1655=1),1,IF(AND($I1655="Fisico",M1655=1),1,IF(AND(M1655=1,$I1655="Electronico"),2,IF(M1655=1,VLOOKUP($C1655&amp;"|"&amp;$B1655&amp;"|"&amp;$D1655,Empresas!$C$6:$CC$92,$G1655+6+1,0),0))))</f>
        <v>0</v>
      </c>
      <c r="AE1655" s="147">
        <f>IF(AND($I1655="Si",N1655=1),1,IF(AND($I1655="Fisico",N1655=1),1,IF(AND(N1655=1,$I1655="Electronico"),2,IF(N1655=1,VLOOKUP($C1655&amp;"|"&amp;$B1655&amp;"|"&amp;$D1655,Empresas!$C$6:$CC$92,$G1655+6+1,0),0))))</f>
        <v>0</v>
      </c>
      <c r="AF1655" s="147">
        <f>IF(AND($I1655="Si",O1655=1),1,IF(AND($I1655="Fisico",O1655=1),1,IF(AND(O1655=1,$I1655="Electronico"),2,IF(O1655=1,VLOOKUP($C1655&amp;"|"&amp;$B1655&amp;"|"&amp;$D1655,Empresas!$C$6:$CC$92,$G1655+6+1,0),0))))</f>
        <v>0</v>
      </c>
      <c r="AG1655" s="147">
        <f>IF(AND($I1655="Si",P1655=1),1,IF(AND($I1655="Fisico",P1655=1),1,IF(AND(P1655=1,$I1655="Electronico"),2,IF(P1655=1,VLOOKUP($C1655&amp;"|"&amp;$B1655&amp;"|"&amp;$D1655,Empresas!$C$6:$CC$92,$G1655+6+1,0),0))))</f>
        <v>0</v>
      </c>
      <c r="AH1655" s="147">
        <f>IF(AND($I1655="Si",Q1655=1),1,IF(AND($I1655="Fisico",Q1655=1),1,IF(AND(Q1655=1,$I1655="Electronico"),2,IF(Q1655=1,VLOOKUP($C1655&amp;"|"&amp;$B1655&amp;"|"&amp;$D1655,Empresas!$C$6:$CC$92,$G1655+6+1,0),0))))</f>
        <v>0</v>
      </c>
      <c r="AI1655" s="147">
        <f>IF(AND($I1655="Si",R1655=1),1,IF(AND($I1655="Fisico",R1655=1),1,IF(AND(R1655=1,$I1655="Electronico"),2,IF(R1655=1,VLOOKUP($C1655&amp;"|"&amp;$B1655&amp;"|"&amp;$D1655,Empresas!$C$6:$CC$92,$G1655+6+1,0),0))))</f>
        <v>0</v>
      </c>
      <c r="AJ1655" s="147">
        <f>IF(AND($I1655="Si",S1655=1),1,IF(AND($I1655="Fisico",S1655=1),1,IF(AND(S1655=1,$I1655="Electronico"),2,IF(S1655=1,VLOOKUP($C1655&amp;"|"&amp;$B1655&amp;"|"&amp;$D1655,Empresas!$C$6:$CC$92,$G1655+6+1,0),0))))</f>
        <v>0</v>
      </c>
      <c r="AK1655" s="147">
        <f>IF(AND($I1655="Si",T1655=1),1,IF(AND($I1655="Fisico",T1655=1),1,IF(AND(T1655=1,$I1655="Electronico"),2,IF(T1655=1,VLOOKUP($C1655&amp;"|"&amp;$B1655&amp;"|"&amp;$D1655,Empresas!$C$6:$CC$92,$G1655+6+1,0),0))))</f>
        <v>0</v>
      </c>
      <c r="AL1655" s="147">
        <f>IF(AND($I1655="Si",U1655=1),1,IF(AND($I1655="Fisico",U1655=1),1,IF(AND(U1655=1,$I1655="Electronico"),2,IF(U1655=1,VLOOKUP($C1655&amp;"|"&amp;$B1655&amp;"|"&amp;$D1655,Empresas!$C$6:$CC$92,$G1655+6+1,0),0))))</f>
        <v>0</v>
      </c>
      <c r="AM1655" s="149">
        <f t="shared" si="264"/>
        <v>0</v>
      </c>
      <c r="AN1655" s="149">
        <f t="shared" si="265"/>
        <v>0</v>
      </c>
      <c r="AO1655" s="152">
        <f t="shared" si="266"/>
        <v>0</v>
      </c>
    </row>
    <row r="1656" spans="1:41" x14ac:dyDescent="0.25">
      <c r="A1656" s="137" t="str">
        <f>VLOOKUP(D1656,Empresas!$D$7:$F$91,3,0)</f>
        <v>Yulisa</v>
      </c>
      <c r="B1656" s="138" t="str">
        <f>VLOOKUP(D1656,Empresas!$D$7:$G$91,4,0)</f>
        <v>Mireya</v>
      </c>
      <c r="C1656" s="138" t="s">
        <v>544</v>
      </c>
      <c r="D1656" s="138" t="s">
        <v>286</v>
      </c>
      <c r="E1656" s="138" t="str">
        <f>VLOOKUP(D1656,Empresas!$D$7:$E$92,2,0)</f>
        <v>FAN AUTOMOTRIZ</v>
      </c>
      <c r="F1656" s="138" t="s">
        <v>166</v>
      </c>
      <c r="G1656" s="139">
        <f t="shared" si="271"/>
        <v>31</v>
      </c>
      <c r="H1656" s="139" t="str">
        <f>VLOOKUP(D1656,Empresas!$D$6:$L$92,7,0)</f>
        <v>Semestral</v>
      </c>
      <c r="I1656" s="138" t="str">
        <f>VLOOKUP(VLOOKUP(D1656&amp;"|"&amp;B1656,Empresas!$I$7:$CB$92,G1656,0),Tablas!$A$3:$B$5,2,0)</f>
        <v>Registro y analisis</v>
      </c>
      <c r="J1656" s="78">
        <v>1</v>
      </c>
      <c r="K1656" s="78">
        <v>1</v>
      </c>
      <c r="L1656" s="78">
        <v>1</v>
      </c>
      <c r="M1656" s="78">
        <v>1</v>
      </c>
      <c r="N1656" s="78">
        <v>1</v>
      </c>
      <c r="O1656" s="78">
        <v>1</v>
      </c>
      <c r="P1656" s="78">
        <v>1</v>
      </c>
      <c r="Q1656" s="78">
        <v>1</v>
      </c>
      <c r="R1656" s="78"/>
      <c r="S1656" s="78"/>
      <c r="T1656" s="78"/>
      <c r="U1656" s="78"/>
      <c r="V1656" s="78" t="str">
        <f>VLOOKUP(D1656,Empresas!$D$7:$CF$91,81,0)</f>
        <v>D</v>
      </c>
      <c r="W1656" s="78" t="str">
        <f>VLOOKUP(D1656,Empresas!$D$7:$M$91,10,0)</f>
        <v>Rer</v>
      </c>
      <c r="X1656" s="69" t="str">
        <f t="shared" si="262"/>
        <v>SI</v>
      </c>
      <c r="Y1656" s="153" t="str">
        <f t="shared" si="263"/>
        <v>Si aplica</v>
      </c>
      <c r="Z1656" s="147">
        <f>IF(Y1656="No aplica",0,IF(I1656="no",0,IF(I1656="No aplica",0,IF(I1656="Si",1,IF(I1656="Fisico",1,IF(I1656="Electronico",2,VLOOKUP(C1656&amp;"|"&amp;B1656&amp;"|"&amp;D1656,Empresas!$C$6:$CC$92,G1656+6+1,0)))))))</f>
        <v>2</v>
      </c>
      <c r="AA1656" s="147">
        <f>IF(AND($I1656="Si",J1656=1),1,IF(AND($I1656="Fisico",J1656=1),1,IF(AND(J1656=1,$I1656="Electronico"),2,IF(J1656=1,VLOOKUP($C1656&amp;"|"&amp;$B1656&amp;"|"&amp;$D1656,Empresas!$C$6:$CC$92,$G1656+6+1,0),0))))</f>
        <v>2</v>
      </c>
      <c r="AB1656" s="147">
        <f>IF(AND($I1656="Si",K1656=1),1,IF(AND($I1656="Fisico",K1656=1),1,IF(AND(K1656=1,$I1656="Electronico"),2,IF(K1656=1,VLOOKUP($C1656&amp;"|"&amp;$B1656&amp;"|"&amp;$D1656,Empresas!$C$6:$CC$92,$G1656+6+1,0),0))))</f>
        <v>2</v>
      </c>
      <c r="AC1656" s="147">
        <f>IF(AND($I1656="Si",L1656=1),1,IF(AND($I1656="Fisico",L1656=1),1,IF(AND(L1656=1,$I1656="Electronico"),2,IF(L1656=1,VLOOKUP($C1656&amp;"|"&amp;$B1656&amp;"|"&amp;$D1656,Empresas!$C$6:$CC$92,$G1656+6+1,0),0))))</f>
        <v>2</v>
      </c>
      <c r="AD1656" s="147">
        <f>IF(AND($I1656="Si",M1656=1),1,IF(AND($I1656="Fisico",M1656=1),1,IF(AND(M1656=1,$I1656="Electronico"),2,IF(M1656=1,VLOOKUP($C1656&amp;"|"&amp;$B1656&amp;"|"&amp;$D1656,Empresas!$C$6:$CC$92,$G1656+6+1,0),0))))</f>
        <v>2</v>
      </c>
      <c r="AE1656" s="147">
        <f>IF(AND($I1656="Si",N1656=1),1,IF(AND($I1656="Fisico",N1656=1),1,IF(AND(N1656=1,$I1656="Electronico"),2,IF(N1656=1,VLOOKUP($C1656&amp;"|"&amp;$B1656&amp;"|"&amp;$D1656,Empresas!$C$6:$CC$92,$G1656+6+1,0),0))))</f>
        <v>2</v>
      </c>
      <c r="AF1656" s="147">
        <f>IF(AND($I1656="Si",O1656=1),1,IF(AND($I1656="Fisico",O1656=1),1,IF(AND(O1656=1,$I1656="Electronico"),2,IF(O1656=1,VLOOKUP($C1656&amp;"|"&amp;$B1656&amp;"|"&amp;$D1656,Empresas!$C$6:$CC$92,$G1656+6+1,0),0))))</f>
        <v>2</v>
      </c>
      <c r="AG1656" s="147">
        <f>IF(AND($I1656="Si",P1656=1),1,IF(AND($I1656="Fisico",P1656=1),1,IF(AND(P1656=1,$I1656="Electronico"),2,IF(P1656=1,VLOOKUP($C1656&amp;"|"&amp;$B1656&amp;"|"&amp;$D1656,Empresas!$C$6:$CC$92,$G1656+6+1,0),0))))</f>
        <v>2</v>
      </c>
      <c r="AH1656" s="147">
        <f>IF(AND($I1656="Si",Q1656=1),1,IF(AND($I1656="Fisico",Q1656=1),1,IF(AND(Q1656=1,$I1656="Electronico"),2,IF(Q1656=1,VLOOKUP($C1656&amp;"|"&amp;$B1656&amp;"|"&amp;$D1656,Empresas!$C$6:$CC$92,$G1656+6+1,0),0))))</f>
        <v>2</v>
      </c>
      <c r="AI1656" s="147">
        <f>IF(AND($I1656="Si",R1656=1),1,IF(AND($I1656="Fisico",R1656=1),1,IF(AND(R1656=1,$I1656="Electronico"),2,IF(R1656=1,VLOOKUP($C1656&amp;"|"&amp;$B1656&amp;"|"&amp;$D1656,Empresas!$C$6:$CC$92,$G1656+6+1,0),0))))</f>
        <v>0</v>
      </c>
      <c r="AJ1656" s="147">
        <f>IF(AND($I1656="Si",S1656=1),1,IF(AND($I1656="Fisico",S1656=1),1,IF(AND(S1656=1,$I1656="Electronico"),2,IF(S1656=1,VLOOKUP($C1656&amp;"|"&amp;$B1656&amp;"|"&amp;$D1656,Empresas!$C$6:$CC$92,$G1656+6+1,0),0))))</f>
        <v>0</v>
      </c>
      <c r="AK1656" s="147">
        <f>IF(AND($I1656="Si",T1656=1),1,IF(AND($I1656="Fisico",T1656=1),1,IF(AND(T1656=1,$I1656="Electronico"),2,IF(T1656=1,VLOOKUP($C1656&amp;"|"&amp;$B1656&amp;"|"&amp;$D1656,Empresas!$C$6:$CC$92,$G1656+6+1,0),0))))</f>
        <v>0</v>
      </c>
      <c r="AL1656" s="147">
        <f>IF(AND($I1656="Si",U1656=1),1,IF(AND($I1656="Fisico",U1656=1),1,IF(AND(U1656=1,$I1656="Electronico"),2,IF(U1656=1,VLOOKUP($C1656&amp;"|"&amp;$B1656&amp;"|"&amp;$D1656,Empresas!$C$6:$CC$92,$G1656+6+1,0),0))))</f>
        <v>0</v>
      </c>
      <c r="AM1656" s="149">
        <f t="shared" si="264"/>
        <v>16</v>
      </c>
      <c r="AN1656" s="149">
        <f t="shared" si="265"/>
        <v>16</v>
      </c>
      <c r="AO1656" s="152">
        <f t="shared" si="266"/>
        <v>1</v>
      </c>
    </row>
    <row r="1657" spans="1:41" x14ac:dyDescent="0.25">
      <c r="A1657" s="137" t="str">
        <f>VLOOKUP(D1657,Empresas!$D$7:$F$91,3,0)</f>
        <v>Yulisa</v>
      </c>
      <c r="B1657" s="138" t="str">
        <f>VLOOKUP(D1657,Empresas!$D$7:$G$91,4,0)</f>
        <v>Mireya</v>
      </c>
      <c r="C1657" s="138" t="s">
        <v>544</v>
      </c>
      <c r="D1657" s="138" t="s">
        <v>286</v>
      </c>
      <c r="E1657" s="138" t="str">
        <f>VLOOKUP(D1657,Empresas!$D$7:$E$92,2,0)</f>
        <v>FAN AUTOMOTRIZ</v>
      </c>
      <c r="F1657" s="138" t="s">
        <v>167</v>
      </c>
      <c r="G1657" s="139">
        <f t="shared" si="271"/>
        <v>34</v>
      </c>
      <c r="H1657" s="139" t="str">
        <f>VLOOKUP(D1657,Empresas!$D$6:$L$92,7,0)</f>
        <v>Semestral</v>
      </c>
      <c r="I1657" s="138" t="str">
        <f>VLOOKUP(VLOOKUP(D1657&amp;"|"&amp;B1657,Empresas!$I$7:$CB$92,G1657,0),Tablas!$A$3:$B$5,2,0)</f>
        <v>No aplica</v>
      </c>
      <c r="J1657" s="78"/>
      <c r="K1657" s="78"/>
      <c r="L1657" s="78"/>
      <c r="M1657" s="78"/>
      <c r="N1657" s="78"/>
      <c r="O1657" s="78"/>
      <c r="P1657" s="78"/>
      <c r="Q1657" s="78"/>
      <c r="R1657" s="78"/>
      <c r="S1657" s="78"/>
      <c r="T1657" s="78"/>
      <c r="U1657" s="78"/>
      <c r="V1657" s="78" t="str">
        <f>VLOOKUP(D1657,Empresas!$D$7:$CF$91,81,0)</f>
        <v>D</v>
      </c>
      <c r="W1657" s="78" t="str">
        <f>VLOOKUP(D1657,Empresas!$D$7:$M$91,10,0)</f>
        <v>Rer</v>
      </c>
      <c r="X1657" s="69" t="str">
        <f t="shared" si="262"/>
        <v>SI</v>
      </c>
      <c r="Y1657" s="153" t="str">
        <f t="shared" si="263"/>
        <v>No aplica</v>
      </c>
      <c r="Z1657" s="147">
        <f>IF(Y1657="No aplica",0,IF(I1657="no",0,IF(I1657="No aplica",0,IF(I1657="Si",1,IF(I1657="Fisico",1,IF(I1657="Electronico",2,VLOOKUP(C1657&amp;"|"&amp;B1657&amp;"|"&amp;D1657,Empresas!$C$6:$CC$92,G1657+6+1,0)))))))</f>
        <v>0</v>
      </c>
      <c r="AA1657" s="147">
        <f>IF(AND($I1657="Si",J1657=1),1,IF(AND($I1657="Fisico",J1657=1),1,IF(AND(J1657=1,$I1657="Electronico"),2,IF(J1657=1,VLOOKUP($C1657&amp;"|"&amp;$B1657&amp;"|"&amp;$D1657,Empresas!$C$6:$CC$92,$G1657+6+1,0),0))))</f>
        <v>0</v>
      </c>
      <c r="AB1657" s="147">
        <f>IF(AND($I1657="Si",K1657=1),1,IF(AND($I1657="Fisico",K1657=1),1,IF(AND(K1657=1,$I1657="Electronico"),2,IF(K1657=1,VLOOKUP($C1657&amp;"|"&amp;$B1657&amp;"|"&amp;$D1657,Empresas!$C$6:$CC$92,$G1657+6+1,0),0))))</f>
        <v>0</v>
      </c>
      <c r="AC1657" s="147">
        <f>IF(AND($I1657="Si",L1657=1),1,IF(AND($I1657="Fisico",L1657=1),1,IF(AND(L1657=1,$I1657="Electronico"),2,IF(L1657=1,VLOOKUP($C1657&amp;"|"&amp;$B1657&amp;"|"&amp;$D1657,Empresas!$C$6:$CC$92,$G1657+6+1,0),0))))</f>
        <v>0</v>
      </c>
      <c r="AD1657" s="147">
        <f>IF(AND($I1657="Si",M1657=1),1,IF(AND($I1657="Fisico",M1657=1),1,IF(AND(M1657=1,$I1657="Electronico"),2,IF(M1657=1,VLOOKUP($C1657&amp;"|"&amp;$B1657&amp;"|"&amp;$D1657,Empresas!$C$6:$CC$92,$G1657+6+1,0),0))))</f>
        <v>0</v>
      </c>
      <c r="AE1657" s="147">
        <f>IF(AND($I1657="Si",N1657=1),1,IF(AND($I1657="Fisico",N1657=1),1,IF(AND(N1657=1,$I1657="Electronico"),2,IF(N1657=1,VLOOKUP($C1657&amp;"|"&amp;$B1657&amp;"|"&amp;$D1657,Empresas!$C$6:$CC$92,$G1657+6+1,0),0))))</f>
        <v>0</v>
      </c>
      <c r="AF1657" s="147">
        <f>IF(AND($I1657="Si",O1657=1),1,IF(AND($I1657="Fisico",O1657=1),1,IF(AND(O1657=1,$I1657="Electronico"),2,IF(O1657=1,VLOOKUP($C1657&amp;"|"&amp;$B1657&amp;"|"&amp;$D1657,Empresas!$C$6:$CC$92,$G1657+6+1,0),0))))</f>
        <v>0</v>
      </c>
      <c r="AG1657" s="147">
        <f>IF(AND($I1657="Si",P1657=1),1,IF(AND($I1657="Fisico",P1657=1),1,IF(AND(P1657=1,$I1657="Electronico"),2,IF(P1657=1,VLOOKUP($C1657&amp;"|"&amp;$B1657&amp;"|"&amp;$D1657,Empresas!$C$6:$CC$92,$G1657+6+1,0),0))))</f>
        <v>0</v>
      </c>
      <c r="AH1657" s="147">
        <f>IF(AND($I1657="Si",Q1657=1),1,IF(AND($I1657="Fisico",Q1657=1),1,IF(AND(Q1657=1,$I1657="Electronico"),2,IF(Q1657=1,VLOOKUP($C1657&amp;"|"&amp;$B1657&amp;"|"&amp;$D1657,Empresas!$C$6:$CC$92,$G1657+6+1,0),0))))</f>
        <v>0</v>
      </c>
      <c r="AI1657" s="147">
        <f>IF(AND($I1657="Si",R1657=1),1,IF(AND($I1657="Fisico",R1657=1),1,IF(AND(R1657=1,$I1657="Electronico"),2,IF(R1657=1,VLOOKUP($C1657&amp;"|"&amp;$B1657&amp;"|"&amp;$D1657,Empresas!$C$6:$CC$92,$G1657+6+1,0),0))))</f>
        <v>0</v>
      </c>
      <c r="AJ1657" s="147">
        <f>IF(AND($I1657="Si",S1657=1),1,IF(AND($I1657="Fisico",S1657=1),1,IF(AND(S1657=1,$I1657="Electronico"),2,IF(S1657=1,VLOOKUP($C1657&amp;"|"&amp;$B1657&amp;"|"&amp;$D1657,Empresas!$C$6:$CC$92,$G1657+6+1,0),0))))</f>
        <v>0</v>
      </c>
      <c r="AK1657" s="147">
        <f>IF(AND($I1657="Si",T1657=1),1,IF(AND($I1657="Fisico",T1657=1),1,IF(AND(T1657=1,$I1657="Electronico"),2,IF(T1657=1,VLOOKUP($C1657&amp;"|"&amp;$B1657&amp;"|"&amp;$D1657,Empresas!$C$6:$CC$92,$G1657+6+1,0),0))))</f>
        <v>0</v>
      </c>
      <c r="AL1657" s="147">
        <f>IF(AND($I1657="Si",U1657=1),1,IF(AND($I1657="Fisico",U1657=1),1,IF(AND(U1657=1,$I1657="Electronico"),2,IF(U1657=1,VLOOKUP($C1657&amp;"|"&amp;$B1657&amp;"|"&amp;$D1657,Empresas!$C$6:$CC$92,$G1657+6+1,0),0))))</f>
        <v>0</v>
      </c>
      <c r="AM1657" s="149">
        <f t="shared" si="264"/>
        <v>0</v>
      </c>
      <c r="AN1657" s="149">
        <f t="shared" si="265"/>
        <v>0</v>
      </c>
      <c r="AO1657" s="152">
        <f t="shared" si="266"/>
        <v>0</v>
      </c>
    </row>
    <row r="1658" spans="1:41" x14ac:dyDescent="0.25">
      <c r="A1658" s="137" t="str">
        <f>VLOOKUP(D1658,Empresas!$D$7:$F$91,3,0)</f>
        <v>Yulisa</v>
      </c>
      <c r="B1658" s="138" t="str">
        <f>VLOOKUP(D1658,Empresas!$D$7:$G$91,4,0)</f>
        <v>Mireya</v>
      </c>
      <c r="C1658" s="138" t="s">
        <v>544</v>
      </c>
      <c r="D1658" s="138" t="s">
        <v>286</v>
      </c>
      <c r="E1658" s="138" t="str">
        <f>VLOOKUP(D1658,Empresas!$D$7:$E$92,2,0)</f>
        <v>FAN AUTOMOTRIZ</v>
      </c>
      <c r="F1658" s="138" t="s">
        <v>168</v>
      </c>
      <c r="G1658" s="139">
        <f t="shared" si="271"/>
        <v>37</v>
      </c>
      <c r="H1658" s="139" t="str">
        <f>VLOOKUP(D1658,Empresas!$D$6:$L$92,7,0)</f>
        <v>Semestral</v>
      </c>
      <c r="I1658" s="138" t="str">
        <f>VLOOKUP(VLOOKUP(D1658&amp;"|"&amp;B1658,Empresas!$I$7:$CB$92,G1658,0),Tablas!$A$3:$B$5,2,0)</f>
        <v>No aplica</v>
      </c>
      <c r="J1658" s="78"/>
      <c r="K1658" s="78"/>
      <c r="L1658" s="78"/>
      <c r="M1658" s="78"/>
      <c r="N1658" s="78"/>
      <c r="O1658" s="78"/>
      <c r="P1658" s="78"/>
      <c r="Q1658" s="78"/>
      <c r="R1658" s="78"/>
      <c r="S1658" s="78"/>
      <c r="T1658" s="78"/>
      <c r="U1658" s="78"/>
      <c r="V1658" s="78" t="str">
        <f>VLOOKUP(D1658,Empresas!$D$7:$CF$91,81,0)</f>
        <v>D</v>
      </c>
      <c r="W1658" s="78" t="str">
        <f>VLOOKUP(D1658,Empresas!$D$7:$M$91,10,0)</f>
        <v>Rer</v>
      </c>
      <c r="X1658" s="69" t="str">
        <f t="shared" si="262"/>
        <v>SI</v>
      </c>
      <c r="Y1658" s="153" t="str">
        <f t="shared" si="263"/>
        <v>No aplica</v>
      </c>
      <c r="Z1658" s="147">
        <f>IF(Y1658="No aplica",0,IF(I1658="no",0,IF(I1658="No aplica",0,IF(I1658="Si",1,IF(I1658="Fisico",1,IF(I1658="Electronico",2,VLOOKUP(C1658&amp;"|"&amp;B1658&amp;"|"&amp;D1658,Empresas!$C$6:$CC$92,G1658+6+1,0)))))))</f>
        <v>0</v>
      </c>
      <c r="AA1658" s="147">
        <f>IF(AND($I1658="Si",J1658=1),1,IF(AND($I1658="Fisico",J1658=1),1,IF(AND(J1658=1,$I1658="Electronico"),2,IF(J1658=1,VLOOKUP($C1658&amp;"|"&amp;$B1658&amp;"|"&amp;$D1658,Empresas!$C$6:$CC$92,$G1658+6+1,0),0))))</f>
        <v>0</v>
      </c>
      <c r="AB1658" s="147">
        <f>IF(AND($I1658="Si",K1658=1),1,IF(AND($I1658="Fisico",K1658=1),1,IF(AND(K1658=1,$I1658="Electronico"),2,IF(K1658=1,VLOOKUP($C1658&amp;"|"&amp;$B1658&amp;"|"&amp;$D1658,Empresas!$C$6:$CC$92,$G1658+6+1,0),0))))</f>
        <v>0</v>
      </c>
      <c r="AC1658" s="147">
        <f>IF(AND($I1658="Si",L1658=1),1,IF(AND($I1658="Fisico",L1658=1),1,IF(AND(L1658=1,$I1658="Electronico"),2,IF(L1658=1,VLOOKUP($C1658&amp;"|"&amp;$B1658&amp;"|"&amp;$D1658,Empresas!$C$6:$CC$92,$G1658+6+1,0),0))))</f>
        <v>0</v>
      </c>
      <c r="AD1658" s="147">
        <f>IF(AND($I1658="Si",M1658=1),1,IF(AND($I1658="Fisico",M1658=1),1,IF(AND(M1658=1,$I1658="Electronico"),2,IF(M1658=1,VLOOKUP($C1658&amp;"|"&amp;$B1658&amp;"|"&amp;$D1658,Empresas!$C$6:$CC$92,$G1658+6+1,0),0))))</f>
        <v>0</v>
      </c>
      <c r="AE1658" s="147">
        <f>IF(AND($I1658="Si",N1658=1),1,IF(AND($I1658="Fisico",N1658=1),1,IF(AND(N1658=1,$I1658="Electronico"),2,IF(N1658=1,VLOOKUP($C1658&amp;"|"&amp;$B1658&amp;"|"&amp;$D1658,Empresas!$C$6:$CC$92,$G1658+6+1,0),0))))</f>
        <v>0</v>
      </c>
      <c r="AF1658" s="147">
        <f>IF(AND($I1658="Si",O1658=1),1,IF(AND($I1658="Fisico",O1658=1),1,IF(AND(O1658=1,$I1658="Electronico"),2,IF(O1658=1,VLOOKUP($C1658&amp;"|"&amp;$B1658&amp;"|"&amp;$D1658,Empresas!$C$6:$CC$92,$G1658+6+1,0),0))))</f>
        <v>0</v>
      </c>
      <c r="AG1658" s="147">
        <f>IF(AND($I1658="Si",P1658=1),1,IF(AND($I1658="Fisico",P1658=1),1,IF(AND(P1658=1,$I1658="Electronico"),2,IF(P1658=1,VLOOKUP($C1658&amp;"|"&amp;$B1658&amp;"|"&amp;$D1658,Empresas!$C$6:$CC$92,$G1658+6+1,0),0))))</f>
        <v>0</v>
      </c>
      <c r="AH1658" s="147">
        <f>IF(AND($I1658="Si",Q1658=1),1,IF(AND($I1658="Fisico",Q1658=1),1,IF(AND(Q1658=1,$I1658="Electronico"),2,IF(Q1658=1,VLOOKUP($C1658&amp;"|"&amp;$B1658&amp;"|"&amp;$D1658,Empresas!$C$6:$CC$92,$G1658+6+1,0),0))))</f>
        <v>0</v>
      </c>
      <c r="AI1658" s="147">
        <f>IF(AND($I1658="Si",R1658=1),1,IF(AND($I1658="Fisico",R1658=1),1,IF(AND(R1658=1,$I1658="Electronico"),2,IF(R1658=1,VLOOKUP($C1658&amp;"|"&amp;$B1658&amp;"|"&amp;$D1658,Empresas!$C$6:$CC$92,$G1658+6+1,0),0))))</f>
        <v>0</v>
      </c>
      <c r="AJ1658" s="147">
        <f>IF(AND($I1658="Si",S1658=1),1,IF(AND($I1658="Fisico",S1658=1),1,IF(AND(S1658=1,$I1658="Electronico"),2,IF(S1658=1,VLOOKUP($C1658&amp;"|"&amp;$B1658&amp;"|"&amp;$D1658,Empresas!$C$6:$CC$92,$G1658+6+1,0),0))))</f>
        <v>0</v>
      </c>
      <c r="AK1658" s="147">
        <f>IF(AND($I1658="Si",T1658=1),1,IF(AND($I1658="Fisico",T1658=1),1,IF(AND(T1658=1,$I1658="Electronico"),2,IF(T1658=1,VLOOKUP($C1658&amp;"|"&amp;$B1658&amp;"|"&amp;$D1658,Empresas!$C$6:$CC$92,$G1658+6+1,0),0))))</f>
        <v>0</v>
      </c>
      <c r="AL1658" s="147">
        <f>IF(AND($I1658="Si",U1658=1),1,IF(AND($I1658="Fisico",U1658=1),1,IF(AND(U1658=1,$I1658="Electronico"),2,IF(U1658=1,VLOOKUP($C1658&amp;"|"&amp;$B1658&amp;"|"&amp;$D1658,Empresas!$C$6:$CC$92,$G1658+6+1,0),0))))</f>
        <v>0</v>
      </c>
      <c r="AM1658" s="149">
        <f t="shared" si="264"/>
        <v>0</v>
      </c>
      <c r="AN1658" s="149">
        <f t="shared" si="265"/>
        <v>0</v>
      </c>
      <c r="AO1658" s="152">
        <f t="shared" si="266"/>
        <v>0</v>
      </c>
    </row>
    <row r="1659" spans="1:41" x14ac:dyDescent="0.25">
      <c r="A1659" s="137" t="str">
        <f>VLOOKUP(D1659,Empresas!$D$7:$F$91,3,0)</f>
        <v>Yulisa</v>
      </c>
      <c r="B1659" s="138" t="str">
        <f>VLOOKUP(D1659,Empresas!$D$7:$G$91,4,0)</f>
        <v>Mireya</v>
      </c>
      <c r="C1659" s="138" t="s">
        <v>544</v>
      </c>
      <c r="D1659" s="138" t="s">
        <v>286</v>
      </c>
      <c r="E1659" s="138" t="str">
        <f>VLOOKUP(D1659,Empresas!$D$7:$E$92,2,0)</f>
        <v>FAN AUTOMOTRIZ</v>
      </c>
      <c r="F1659" s="138" t="s">
        <v>169</v>
      </c>
      <c r="G1659" s="139">
        <f t="shared" si="271"/>
        <v>40</v>
      </c>
      <c r="H1659" s="139" t="str">
        <f>VLOOKUP(D1659,Empresas!$D$6:$L$92,7,0)</f>
        <v>Semestral</v>
      </c>
      <c r="I1659" s="138" t="str">
        <f>VLOOKUP(VLOOKUP(D1659&amp;"|"&amp;B1659,Empresas!$I$7:$CB$92,G1659,0),Tablas!$A$3:$B$5,2,0)</f>
        <v>No aplica</v>
      </c>
      <c r="J1659" s="78"/>
      <c r="K1659" s="78"/>
      <c r="L1659" s="78"/>
      <c r="M1659" s="78"/>
      <c r="N1659" s="78"/>
      <c r="O1659" s="78"/>
      <c r="P1659" s="78"/>
      <c r="Q1659" s="78"/>
      <c r="R1659" s="78"/>
      <c r="S1659" s="78"/>
      <c r="T1659" s="78"/>
      <c r="U1659" s="78"/>
      <c r="V1659" s="78" t="str">
        <f>VLOOKUP(D1659,Empresas!$D$7:$CF$91,81,0)</f>
        <v>D</v>
      </c>
      <c r="W1659" s="78" t="str">
        <f>VLOOKUP(D1659,Empresas!$D$7:$M$91,10,0)</f>
        <v>Rer</v>
      </c>
      <c r="X1659" s="69" t="str">
        <f t="shared" si="262"/>
        <v>SI</v>
      </c>
      <c r="Y1659" s="153" t="str">
        <f t="shared" si="263"/>
        <v>No aplica</v>
      </c>
      <c r="Z1659" s="147">
        <f>IF(Y1659="No aplica",0,IF(I1659="no",0,IF(I1659="No aplica",0,IF(I1659="Si",1,IF(I1659="Fisico",1,IF(I1659="Electronico",2,VLOOKUP(C1659&amp;"|"&amp;B1659&amp;"|"&amp;D1659,Empresas!$C$6:$CC$92,G1659+6+1,0)))))))</f>
        <v>0</v>
      </c>
      <c r="AA1659" s="147">
        <f>IF(AND($I1659="Si",J1659=1),1,IF(AND($I1659="Fisico",J1659=1),1,IF(AND(J1659=1,$I1659="Electronico"),2,IF(J1659=1,VLOOKUP($C1659&amp;"|"&amp;$B1659&amp;"|"&amp;$D1659,Empresas!$C$6:$CC$92,$G1659+6+1,0),0))))</f>
        <v>0</v>
      </c>
      <c r="AB1659" s="147">
        <f>IF(AND($I1659="Si",K1659=1),1,IF(AND($I1659="Fisico",K1659=1),1,IF(AND(K1659=1,$I1659="Electronico"),2,IF(K1659=1,VLOOKUP($C1659&amp;"|"&amp;$B1659&amp;"|"&amp;$D1659,Empresas!$C$6:$CC$92,$G1659+6+1,0),0))))</f>
        <v>0</v>
      </c>
      <c r="AC1659" s="147">
        <f>IF(AND($I1659="Si",L1659=1),1,IF(AND($I1659="Fisico",L1659=1),1,IF(AND(L1659=1,$I1659="Electronico"),2,IF(L1659=1,VLOOKUP($C1659&amp;"|"&amp;$B1659&amp;"|"&amp;$D1659,Empresas!$C$6:$CC$92,$G1659+6+1,0),0))))</f>
        <v>0</v>
      </c>
      <c r="AD1659" s="147">
        <f>IF(AND($I1659="Si",M1659=1),1,IF(AND($I1659="Fisico",M1659=1),1,IF(AND(M1659=1,$I1659="Electronico"),2,IF(M1659=1,VLOOKUP($C1659&amp;"|"&amp;$B1659&amp;"|"&amp;$D1659,Empresas!$C$6:$CC$92,$G1659+6+1,0),0))))</f>
        <v>0</v>
      </c>
      <c r="AE1659" s="147">
        <f>IF(AND($I1659="Si",N1659=1),1,IF(AND($I1659="Fisico",N1659=1),1,IF(AND(N1659=1,$I1659="Electronico"),2,IF(N1659=1,VLOOKUP($C1659&amp;"|"&amp;$B1659&amp;"|"&amp;$D1659,Empresas!$C$6:$CC$92,$G1659+6+1,0),0))))</f>
        <v>0</v>
      </c>
      <c r="AF1659" s="147">
        <f>IF(AND($I1659="Si",O1659=1),1,IF(AND($I1659="Fisico",O1659=1),1,IF(AND(O1659=1,$I1659="Electronico"),2,IF(O1659=1,VLOOKUP($C1659&amp;"|"&amp;$B1659&amp;"|"&amp;$D1659,Empresas!$C$6:$CC$92,$G1659+6+1,0),0))))</f>
        <v>0</v>
      </c>
      <c r="AG1659" s="147">
        <f>IF(AND($I1659="Si",P1659=1),1,IF(AND($I1659="Fisico",P1659=1),1,IF(AND(P1659=1,$I1659="Electronico"),2,IF(P1659=1,VLOOKUP($C1659&amp;"|"&amp;$B1659&amp;"|"&amp;$D1659,Empresas!$C$6:$CC$92,$G1659+6+1,0),0))))</f>
        <v>0</v>
      </c>
      <c r="AH1659" s="147">
        <f>IF(AND($I1659="Si",Q1659=1),1,IF(AND($I1659="Fisico",Q1659=1),1,IF(AND(Q1659=1,$I1659="Electronico"),2,IF(Q1659=1,VLOOKUP($C1659&amp;"|"&amp;$B1659&amp;"|"&amp;$D1659,Empresas!$C$6:$CC$92,$G1659+6+1,0),0))))</f>
        <v>0</v>
      </c>
      <c r="AI1659" s="147">
        <f>IF(AND($I1659="Si",R1659=1),1,IF(AND($I1659="Fisico",R1659=1),1,IF(AND(R1659=1,$I1659="Electronico"),2,IF(R1659=1,VLOOKUP($C1659&amp;"|"&amp;$B1659&amp;"|"&amp;$D1659,Empresas!$C$6:$CC$92,$G1659+6+1,0),0))))</f>
        <v>0</v>
      </c>
      <c r="AJ1659" s="147">
        <f>IF(AND($I1659="Si",S1659=1),1,IF(AND($I1659="Fisico",S1659=1),1,IF(AND(S1659=1,$I1659="Electronico"),2,IF(S1659=1,VLOOKUP($C1659&amp;"|"&amp;$B1659&amp;"|"&amp;$D1659,Empresas!$C$6:$CC$92,$G1659+6+1,0),0))))</f>
        <v>0</v>
      </c>
      <c r="AK1659" s="147">
        <f>IF(AND($I1659="Si",T1659=1),1,IF(AND($I1659="Fisico",T1659=1),1,IF(AND(T1659=1,$I1659="Electronico"),2,IF(T1659=1,VLOOKUP($C1659&amp;"|"&amp;$B1659&amp;"|"&amp;$D1659,Empresas!$C$6:$CC$92,$G1659+6+1,0),0))))</f>
        <v>0</v>
      </c>
      <c r="AL1659" s="147">
        <f>IF(AND($I1659="Si",U1659=1),1,IF(AND($I1659="Fisico",U1659=1),1,IF(AND(U1659=1,$I1659="Electronico"),2,IF(U1659=1,VLOOKUP($C1659&amp;"|"&amp;$B1659&amp;"|"&amp;$D1659,Empresas!$C$6:$CC$92,$G1659+6+1,0),0))))</f>
        <v>0</v>
      </c>
      <c r="AM1659" s="149">
        <f t="shared" si="264"/>
        <v>0</v>
      </c>
      <c r="AN1659" s="149">
        <f t="shared" si="265"/>
        <v>0</v>
      </c>
      <c r="AO1659" s="152">
        <f t="shared" si="266"/>
        <v>0</v>
      </c>
    </row>
    <row r="1660" spans="1:41" x14ac:dyDescent="0.25">
      <c r="A1660" s="137" t="str">
        <f>VLOOKUP(D1660,Empresas!$D$7:$F$91,3,0)</f>
        <v>Yulisa</v>
      </c>
      <c r="B1660" s="138" t="str">
        <f>VLOOKUP(D1660,Empresas!$D$7:$G$91,4,0)</f>
        <v>Mireya</v>
      </c>
      <c r="C1660" s="138" t="s">
        <v>544</v>
      </c>
      <c r="D1660" s="138" t="s">
        <v>286</v>
      </c>
      <c r="E1660" s="138" t="str">
        <f>VLOOKUP(D1660,Empresas!$D$7:$E$92,2,0)</f>
        <v>FAN AUTOMOTRIZ</v>
      </c>
      <c r="F1660" s="138" t="s">
        <v>170</v>
      </c>
      <c r="G1660" s="139">
        <f t="shared" si="271"/>
        <v>43</v>
      </c>
      <c r="H1660" s="139" t="str">
        <f>VLOOKUP(D1660,Empresas!$D$6:$L$92,7,0)</f>
        <v>Semestral</v>
      </c>
      <c r="I1660" s="138" t="str">
        <f>VLOOKUP(VLOOKUP(D1660&amp;"|"&amp;B1660,Empresas!$I$7:$CB$92,G1660,0),Tablas!$A$3:$B$5,2,0)</f>
        <v>No aplica</v>
      </c>
      <c r="J1660" s="78"/>
      <c r="K1660" s="78"/>
      <c r="L1660" s="78"/>
      <c r="M1660" s="78"/>
      <c r="N1660" s="78"/>
      <c r="O1660" s="78"/>
      <c r="P1660" s="78"/>
      <c r="Q1660" s="78"/>
      <c r="R1660" s="78"/>
      <c r="S1660" s="78"/>
      <c r="T1660" s="78"/>
      <c r="U1660" s="78"/>
      <c r="V1660" s="78" t="str">
        <f>VLOOKUP(D1660,Empresas!$D$7:$CF$91,81,0)</f>
        <v>D</v>
      </c>
      <c r="W1660" s="78" t="str">
        <f>VLOOKUP(D1660,Empresas!$D$7:$M$91,10,0)</f>
        <v>Rer</v>
      </c>
      <c r="X1660" s="69" t="str">
        <f t="shared" si="262"/>
        <v>SI</v>
      </c>
      <c r="Y1660" s="153" t="str">
        <f t="shared" si="263"/>
        <v>No aplica</v>
      </c>
      <c r="Z1660" s="147">
        <f>IF(Y1660="No aplica",0,IF(I1660="no",0,IF(I1660="No aplica",0,IF(I1660="Si",1,IF(I1660="Fisico",1,IF(I1660="Electronico",2,VLOOKUP(C1660&amp;"|"&amp;B1660&amp;"|"&amp;D1660,Empresas!$C$6:$CC$92,G1660+6+1,0)))))))</f>
        <v>0</v>
      </c>
      <c r="AA1660" s="147">
        <f>IF(AND($I1660="Si",J1660=1),1,IF(AND($I1660="Fisico",J1660=1),1,IF(AND(J1660=1,$I1660="Electronico"),2,IF(J1660=1,VLOOKUP($C1660&amp;"|"&amp;$B1660&amp;"|"&amp;$D1660,Empresas!$C$6:$CC$92,$G1660+6+1,0),0))))</f>
        <v>0</v>
      </c>
      <c r="AB1660" s="147">
        <f>IF(AND($I1660="Si",K1660=1),1,IF(AND($I1660="Fisico",K1660=1),1,IF(AND(K1660=1,$I1660="Electronico"),2,IF(K1660=1,VLOOKUP($C1660&amp;"|"&amp;$B1660&amp;"|"&amp;$D1660,Empresas!$C$6:$CC$92,$G1660+6+1,0),0))))</f>
        <v>0</v>
      </c>
      <c r="AC1660" s="147">
        <f>IF(AND($I1660="Si",L1660=1),1,IF(AND($I1660="Fisico",L1660=1),1,IF(AND(L1660=1,$I1660="Electronico"),2,IF(L1660=1,VLOOKUP($C1660&amp;"|"&amp;$B1660&amp;"|"&amp;$D1660,Empresas!$C$6:$CC$92,$G1660+6+1,0),0))))</f>
        <v>0</v>
      </c>
      <c r="AD1660" s="147">
        <f>IF(AND($I1660="Si",M1660=1),1,IF(AND($I1660="Fisico",M1660=1),1,IF(AND(M1660=1,$I1660="Electronico"),2,IF(M1660=1,VLOOKUP($C1660&amp;"|"&amp;$B1660&amp;"|"&amp;$D1660,Empresas!$C$6:$CC$92,$G1660+6+1,0),0))))</f>
        <v>0</v>
      </c>
      <c r="AE1660" s="147">
        <f>IF(AND($I1660="Si",N1660=1),1,IF(AND($I1660="Fisico",N1660=1),1,IF(AND(N1660=1,$I1660="Electronico"),2,IF(N1660=1,VLOOKUP($C1660&amp;"|"&amp;$B1660&amp;"|"&amp;$D1660,Empresas!$C$6:$CC$92,$G1660+6+1,0),0))))</f>
        <v>0</v>
      </c>
      <c r="AF1660" s="147">
        <f>IF(AND($I1660="Si",O1660=1),1,IF(AND($I1660="Fisico",O1660=1),1,IF(AND(O1660=1,$I1660="Electronico"),2,IF(O1660=1,VLOOKUP($C1660&amp;"|"&amp;$B1660&amp;"|"&amp;$D1660,Empresas!$C$6:$CC$92,$G1660+6+1,0),0))))</f>
        <v>0</v>
      </c>
      <c r="AG1660" s="147">
        <f>IF(AND($I1660="Si",P1660=1),1,IF(AND($I1660="Fisico",P1660=1),1,IF(AND(P1660=1,$I1660="Electronico"),2,IF(P1660=1,VLOOKUP($C1660&amp;"|"&amp;$B1660&amp;"|"&amp;$D1660,Empresas!$C$6:$CC$92,$G1660+6+1,0),0))))</f>
        <v>0</v>
      </c>
      <c r="AH1660" s="147">
        <f>IF(AND($I1660="Si",Q1660=1),1,IF(AND($I1660="Fisico",Q1660=1),1,IF(AND(Q1660=1,$I1660="Electronico"),2,IF(Q1660=1,VLOOKUP($C1660&amp;"|"&amp;$B1660&amp;"|"&amp;$D1660,Empresas!$C$6:$CC$92,$G1660+6+1,0),0))))</f>
        <v>0</v>
      </c>
      <c r="AI1660" s="147">
        <f>IF(AND($I1660="Si",R1660=1),1,IF(AND($I1660="Fisico",R1660=1),1,IF(AND(R1660=1,$I1660="Electronico"),2,IF(R1660=1,VLOOKUP($C1660&amp;"|"&amp;$B1660&amp;"|"&amp;$D1660,Empresas!$C$6:$CC$92,$G1660+6+1,0),0))))</f>
        <v>0</v>
      </c>
      <c r="AJ1660" s="147">
        <f>IF(AND($I1660="Si",S1660=1),1,IF(AND($I1660="Fisico",S1660=1),1,IF(AND(S1660=1,$I1660="Electronico"),2,IF(S1660=1,VLOOKUP($C1660&amp;"|"&amp;$B1660&amp;"|"&amp;$D1660,Empresas!$C$6:$CC$92,$G1660+6+1,0),0))))</f>
        <v>0</v>
      </c>
      <c r="AK1660" s="147">
        <f>IF(AND($I1660="Si",T1660=1),1,IF(AND($I1660="Fisico",T1660=1),1,IF(AND(T1660=1,$I1660="Electronico"),2,IF(T1660=1,VLOOKUP($C1660&amp;"|"&amp;$B1660&amp;"|"&amp;$D1660,Empresas!$C$6:$CC$92,$G1660+6+1,0),0))))</f>
        <v>0</v>
      </c>
      <c r="AL1660" s="147">
        <f>IF(AND($I1660="Si",U1660=1),1,IF(AND($I1660="Fisico",U1660=1),1,IF(AND(U1660=1,$I1660="Electronico"),2,IF(U1660=1,VLOOKUP($C1660&amp;"|"&amp;$B1660&amp;"|"&amp;$D1660,Empresas!$C$6:$CC$92,$G1660+6+1,0),0))))</f>
        <v>0</v>
      </c>
      <c r="AM1660" s="149">
        <f t="shared" si="264"/>
        <v>0</v>
      </c>
      <c r="AN1660" s="149">
        <f t="shared" si="265"/>
        <v>0</v>
      </c>
      <c r="AO1660" s="152">
        <f t="shared" si="266"/>
        <v>0</v>
      </c>
    </row>
    <row r="1661" spans="1:41" x14ac:dyDescent="0.25">
      <c r="A1661" s="137" t="str">
        <f>VLOOKUP(D1661,Empresas!$D$7:$F$91,3,0)</f>
        <v>Yulisa</v>
      </c>
      <c r="B1661" s="138" t="str">
        <f>VLOOKUP(D1661,Empresas!$D$7:$G$91,4,0)</f>
        <v>Mireya</v>
      </c>
      <c r="C1661" s="138" t="s">
        <v>544</v>
      </c>
      <c r="D1661" s="138" t="s">
        <v>286</v>
      </c>
      <c r="E1661" s="138" t="str">
        <f>VLOOKUP(D1661,Empresas!$D$7:$E$92,2,0)</f>
        <v>FAN AUTOMOTRIZ</v>
      </c>
      <c r="F1661" s="138" t="s">
        <v>171</v>
      </c>
      <c r="G1661" s="139">
        <f t="shared" si="271"/>
        <v>46</v>
      </c>
      <c r="H1661" s="139" t="str">
        <f>VLOOKUP(D1661,Empresas!$D$6:$L$92,7,0)</f>
        <v>Semestral</v>
      </c>
      <c r="I1661" s="138" t="str">
        <f>VLOOKUP(VLOOKUP(D1661&amp;"|"&amp;B1661,Empresas!$I$7:$CB$92,G1661,0),Tablas!$A$3:$B$5,2,0)</f>
        <v>No aplica</v>
      </c>
      <c r="J1661" s="78"/>
      <c r="K1661" s="78"/>
      <c r="L1661" s="78"/>
      <c r="M1661" s="78"/>
      <c r="N1661" s="78"/>
      <c r="O1661" s="78"/>
      <c r="P1661" s="78"/>
      <c r="Q1661" s="78"/>
      <c r="R1661" s="78"/>
      <c r="S1661" s="78"/>
      <c r="T1661" s="78"/>
      <c r="U1661" s="78"/>
      <c r="V1661" s="78" t="str">
        <f>VLOOKUP(D1661,Empresas!$D$7:$CF$91,81,0)</f>
        <v>D</v>
      </c>
      <c r="W1661" s="78" t="str">
        <f>VLOOKUP(D1661,Empresas!$D$7:$M$91,10,0)</f>
        <v>Rer</v>
      </c>
      <c r="X1661" s="69" t="str">
        <f t="shared" si="262"/>
        <v>SI</v>
      </c>
      <c r="Y1661" s="153" t="str">
        <f t="shared" si="263"/>
        <v>No aplica</v>
      </c>
      <c r="Z1661" s="147">
        <f>IF(Y1661="No aplica",0,IF(I1661="no",0,IF(I1661="No aplica",0,IF(I1661="Si",1,IF(I1661="Fisico",1,IF(I1661="Electronico",2,VLOOKUP(C1661&amp;"|"&amp;B1661&amp;"|"&amp;D1661,Empresas!$C$6:$CC$92,G1661+6+1,0)))))))</f>
        <v>0</v>
      </c>
      <c r="AA1661" s="147">
        <f>IF(AND($I1661="Si",J1661=1),1,IF(AND($I1661="Fisico",J1661=1),1,IF(AND(J1661=1,$I1661="Electronico"),2,IF(J1661=1,VLOOKUP($C1661&amp;"|"&amp;$B1661&amp;"|"&amp;$D1661,Empresas!$C$6:$CC$92,$G1661+6+1,0),0))))</f>
        <v>0</v>
      </c>
      <c r="AB1661" s="147">
        <f>IF(AND($I1661="Si",K1661=1),1,IF(AND($I1661="Fisico",K1661=1),1,IF(AND(K1661=1,$I1661="Electronico"),2,IF(K1661=1,VLOOKUP($C1661&amp;"|"&amp;$B1661&amp;"|"&amp;$D1661,Empresas!$C$6:$CC$92,$G1661+6+1,0),0))))</f>
        <v>0</v>
      </c>
      <c r="AC1661" s="147">
        <f>IF(AND($I1661="Si",L1661=1),1,IF(AND($I1661="Fisico",L1661=1),1,IF(AND(L1661=1,$I1661="Electronico"),2,IF(L1661=1,VLOOKUP($C1661&amp;"|"&amp;$B1661&amp;"|"&amp;$D1661,Empresas!$C$6:$CC$92,$G1661+6+1,0),0))))</f>
        <v>0</v>
      </c>
      <c r="AD1661" s="147">
        <f>IF(AND($I1661="Si",M1661=1),1,IF(AND($I1661="Fisico",M1661=1),1,IF(AND(M1661=1,$I1661="Electronico"),2,IF(M1661=1,VLOOKUP($C1661&amp;"|"&amp;$B1661&amp;"|"&amp;$D1661,Empresas!$C$6:$CC$92,$G1661+6+1,0),0))))</f>
        <v>0</v>
      </c>
      <c r="AE1661" s="147">
        <f>IF(AND($I1661="Si",N1661=1),1,IF(AND($I1661="Fisico",N1661=1),1,IF(AND(N1661=1,$I1661="Electronico"),2,IF(N1661=1,VLOOKUP($C1661&amp;"|"&amp;$B1661&amp;"|"&amp;$D1661,Empresas!$C$6:$CC$92,$G1661+6+1,0),0))))</f>
        <v>0</v>
      </c>
      <c r="AF1661" s="147">
        <f>IF(AND($I1661="Si",O1661=1),1,IF(AND($I1661="Fisico",O1661=1),1,IF(AND(O1661=1,$I1661="Electronico"),2,IF(O1661=1,VLOOKUP($C1661&amp;"|"&amp;$B1661&amp;"|"&amp;$D1661,Empresas!$C$6:$CC$92,$G1661+6+1,0),0))))</f>
        <v>0</v>
      </c>
      <c r="AG1661" s="147">
        <f>IF(AND($I1661="Si",P1661=1),1,IF(AND($I1661="Fisico",P1661=1),1,IF(AND(P1661=1,$I1661="Electronico"),2,IF(P1661=1,VLOOKUP($C1661&amp;"|"&amp;$B1661&amp;"|"&amp;$D1661,Empresas!$C$6:$CC$92,$G1661+6+1,0),0))))</f>
        <v>0</v>
      </c>
      <c r="AH1661" s="147">
        <f>IF(AND($I1661="Si",Q1661=1),1,IF(AND($I1661="Fisico",Q1661=1),1,IF(AND(Q1661=1,$I1661="Electronico"),2,IF(Q1661=1,VLOOKUP($C1661&amp;"|"&amp;$B1661&amp;"|"&amp;$D1661,Empresas!$C$6:$CC$92,$G1661+6+1,0),0))))</f>
        <v>0</v>
      </c>
      <c r="AI1661" s="147">
        <f>IF(AND($I1661="Si",R1661=1),1,IF(AND($I1661="Fisico",R1661=1),1,IF(AND(R1661=1,$I1661="Electronico"),2,IF(R1661=1,VLOOKUP($C1661&amp;"|"&amp;$B1661&amp;"|"&amp;$D1661,Empresas!$C$6:$CC$92,$G1661+6+1,0),0))))</f>
        <v>0</v>
      </c>
      <c r="AJ1661" s="147">
        <f>IF(AND($I1661="Si",S1661=1),1,IF(AND($I1661="Fisico",S1661=1),1,IF(AND(S1661=1,$I1661="Electronico"),2,IF(S1661=1,VLOOKUP($C1661&amp;"|"&amp;$B1661&amp;"|"&amp;$D1661,Empresas!$C$6:$CC$92,$G1661+6+1,0),0))))</f>
        <v>0</v>
      </c>
      <c r="AK1661" s="147">
        <f>IF(AND($I1661="Si",T1661=1),1,IF(AND($I1661="Fisico",T1661=1),1,IF(AND(T1661=1,$I1661="Electronico"),2,IF(T1661=1,VLOOKUP($C1661&amp;"|"&amp;$B1661&amp;"|"&amp;$D1661,Empresas!$C$6:$CC$92,$G1661+6+1,0),0))))</f>
        <v>0</v>
      </c>
      <c r="AL1661" s="147">
        <f>IF(AND($I1661="Si",U1661=1),1,IF(AND($I1661="Fisico",U1661=1),1,IF(AND(U1661=1,$I1661="Electronico"),2,IF(U1661=1,VLOOKUP($C1661&amp;"|"&amp;$B1661&amp;"|"&amp;$D1661,Empresas!$C$6:$CC$92,$G1661+6+1,0),0))))</f>
        <v>0</v>
      </c>
      <c r="AM1661" s="149">
        <f t="shared" si="264"/>
        <v>0</v>
      </c>
      <c r="AN1661" s="149">
        <f t="shared" si="265"/>
        <v>0</v>
      </c>
      <c r="AO1661" s="152">
        <f t="shared" si="266"/>
        <v>0</v>
      </c>
    </row>
    <row r="1662" spans="1:41" x14ac:dyDescent="0.25">
      <c r="A1662" s="140" t="str">
        <f>VLOOKUP(D1662,Empresas!$D$7:$F$91,3,0)</f>
        <v>Yulisa</v>
      </c>
      <c r="B1662" s="141" t="str">
        <f>VLOOKUP(D1662,Empresas!$D$7:$G$91,4,0)</f>
        <v>Mireya</v>
      </c>
      <c r="C1662" s="141" t="s">
        <v>544</v>
      </c>
      <c r="D1662" s="141" t="s">
        <v>286</v>
      </c>
      <c r="E1662" s="141" t="str">
        <f>VLOOKUP(D1662,Empresas!$D$7:$E$92,2,0)</f>
        <v>FAN AUTOMOTRIZ</v>
      </c>
      <c r="F1662" s="141" t="s">
        <v>172</v>
      </c>
      <c r="G1662" s="142">
        <f>+Empresas!$BF$2</f>
        <v>50</v>
      </c>
      <c r="H1662" s="142" t="str">
        <f>VLOOKUP(D1662,Empresas!$D$6:$L$92,7,0)</f>
        <v>Semestral</v>
      </c>
      <c r="I1662" s="141" t="str">
        <f>VLOOKUP(VLOOKUP(D1662&amp;"|"&amp;B1662,Empresas!$I$7:$CB$92,G1662,0),Tablas!$A$8:$B$10,2,0)</f>
        <v>Electronico</v>
      </c>
      <c r="J1662" s="78">
        <v>1</v>
      </c>
      <c r="K1662" s="78">
        <v>1</v>
      </c>
      <c r="L1662" s="78">
        <v>1</v>
      </c>
      <c r="M1662" s="78">
        <v>1</v>
      </c>
      <c r="N1662" s="78">
        <v>1</v>
      </c>
      <c r="O1662" s="78">
        <v>1</v>
      </c>
      <c r="P1662" s="78">
        <v>1</v>
      </c>
      <c r="Q1662" s="78">
        <v>1</v>
      </c>
      <c r="R1662" s="78"/>
      <c r="S1662" s="78"/>
      <c r="T1662" s="78"/>
      <c r="U1662" s="78"/>
      <c r="V1662" s="78" t="str">
        <f>VLOOKUP(D1662,Empresas!$D$7:$CF$91,81,0)</f>
        <v>D</v>
      </c>
      <c r="W1662" s="78" t="str">
        <f>VLOOKUP(D1662,Empresas!$D$7:$M$91,10,0)</f>
        <v>Rer</v>
      </c>
      <c r="X1662" s="69" t="str">
        <f t="shared" si="262"/>
        <v>SI</v>
      </c>
      <c r="Y1662" s="153" t="str">
        <f t="shared" si="263"/>
        <v>Si aplica</v>
      </c>
      <c r="Z1662" s="147">
        <f>IF(Y1662="No aplica",0,IF(I1662="no",0,IF(I1662="No aplica",0,IF(I1662="Si",1,IF(I1662="Fisico",1,IF(I1662="Electronico",2,VLOOKUP(C1662&amp;"|"&amp;B1662&amp;"|"&amp;D1662,Empresas!$C$6:$CC$92,G1662+6+1,0)))))))</f>
        <v>2</v>
      </c>
      <c r="AA1662" s="147">
        <f>IF(AND($I1662="Si",J1662=1),1,IF(AND($I1662="Fisico",J1662=1),1,IF(AND(J1662=1,$I1662="Electronico"),2,IF(J1662=1,VLOOKUP($C1662&amp;"|"&amp;$B1662&amp;"|"&amp;$D1662,Empresas!$C$6:$CC$92,$G1662+6+1,0),0))))</f>
        <v>2</v>
      </c>
      <c r="AB1662" s="147">
        <f>IF(AND($I1662="Si",K1662=1),1,IF(AND($I1662="Fisico",K1662=1),1,IF(AND(K1662=1,$I1662="Electronico"),2,IF(K1662=1,VLOOKUP($C1662&amp;"|"&amp;$B1662&amp;"|"&amp;$D1662,Empresas!$C$6:$CC$92,$G1662+6+1,0),0))))</f>
        <v>2</v>
      </c>
      <c r="AC1662" s="147">
        <f>IF(AND($I1662="Si",L1662=1),1,IF(AND($I1662="Fisico",L1662=1),1,IF(AND(L1662=1,$I1662="Electronico"),2,IF(L1662=1,VLOOKUP($C1662&amp;"|"&amp;$B1662&amp;"|"&amp;$D1662,Empresas!$C$6:$CC$92,$G1662+6+1,0),0))))</f>
        <v>2</v>
      </c>
      <c r="AD1662" s="147">
        <f>IF(AND($I1662="Si",M1662=1),1,IF(AND($I1662="Fisico",M1662=1),1,IF(AND(M1662=1,$I1662="Electronico"),2,IF(M1662=1,VLOOKUP($C1662&amp;"|"&amp;$B1662&amp;"|"&amp;$D1662,Empresas!$C$6:$CC$92,$G1662+6+1,0),0))))</f>
        <v>2</v>
      </c>
      <c r="AE1662" s="147">
        <f>IF(AND($I1662="Si",N1662=1),1,IF(AND($I1662="Fisico",N1662=1),1,IF(AND(N1662=1,$I1662="Electronico"),2,IF(N1662=1,VLOOKUP($C1662&amp;"|"&amp;$B1662&amp;"|"&amp;$D1662,Empresas!$C$6:$CC$92,$G1662+6+1,0),0))))</f>
        <v>2</v>
      </c>
      <c r="AF1662" s="147">
        <f>IF(AND($I1662="Si",O1662=1),1,IF(AND($I1662="Fisico",O1662=1),1,IF(AND(O1662=1,$I1662="Electronico"),2,IF(O1662=1,VLOOKUP($C1662&amp;"|"&amp;$B1662&amp;"|"&amp;$D1662,Empresas!$C$6:$CC$92,$G1662+6+1,0),0))))</f>
        <v>2</v>
      </c>
      <c r="AG1662" s="147">
        <f>IF(AND($I1662="Si",P1662=1),1,IF(AND($I1662="Fisico",P1662=1),1,IF(AND(P1662=1,$I1662="Electronico"),2,IF(P1662=1,VLOOKUP($C1662&amp;"|"&amp;$B1662&amp;"|"&amp;$D1662,Empresas!$C$6:$CC$92,$G1662+6+1,0),0))))</f>
        <v>2</v>
      </c>
      <c r="AH1662" s="147">
        <f>IF(AND($I1662="Si",Q1662=1),1,IF(AND($I1662="Fisico",Q1662=1),1,IF(AND(Q1662=1,$I1662="Electronico"),2,IF(Q1662=1,VLOOKUP($C1662&amp;"|"&amp;$B1662&amp;"|"&amp;$D1662,Empresas!$C$6:$CC$92,$G1662+6+1,0),0))))</f>
        <v>2</v>
      </c>
      <c r="AI1662" s="147">
        <f>IF(AND($I1662="Si",R1662=1),1,IF(AND($I1662="Fisico",R1662=1),1,IF(AND(R1662=1,$I1662="Electronico"),2,IF(R1662=1,VLOOKUP($C1662&amp;"|"&amp;$B1662&amp;"|"&amp;$D1662,Empresas!$C$6:$CC$92,$G1662+6+1,0),0))))</f>
        <v>0</v>
      </c>
      <c r="AJ1662" s="147">
        <f>IF(AND($I1662="Si",S1662=1),1,IF(AND($I1662="Fisico",S1662=1),1,IF(AND(S1662=1,$I1662="Electronico"),2,IF(S1662=1,VLOOKUP($C1662&amp;"|"&amp;$B1662&amp;"|"&amp;$D1662,Empresas!$C$6:$CC$92,$G1662+6+1,0),0))))</f>
        <v>0</v>
      </c>
      <c r="AK1662" s="147">
        <f>IF(AND($I1662="Si",T1662=1),1,IF(AND($I1662="Fisico",T1662=1),1,IF(AND(T1662=1,$I1662="Electronico"),2,IF(T1662=1,VLOOKUP($C1662&amp;"|"&amp;$B1662&amp;"|"&amp;$D1662,Empresas!$C$6:$CC$92,$G1662+6+1,0),0))))</f>
        <v>0</v>
      </c>
      <c r="AL1662" s="147">
        <f>IF(AND($I1662="Si",U1662=1),1,IF(AND($I1662="Fisico",U1662=1),1,IF(AND(U1662=1,$I1662="Electronico"),2,IF(U1662=1,VLOOKUP($C1662&amp;"|"&amp;$B1662&amp;"|"&amp;$D1662,Empresas!$C$6:$CC$92,$G1662+6+1,0),0))))</f>
        <v>0</v>
      </c>
      <c r="AM1662" s="149">
        <f t="shared" si="264"/>
        <v>16</v>
      </c>
      <c r="AN1662" s="149">
        <f t="shared" si="265"/>
        <v>16</v>
      </c>
      <c r="AO1662" s="152">
        <f t="shared" si="266"/>
        <v>1</v>
      </c>
    </row>
    <row r="1663" spans="1:41" x14ac:dyDescent="0.25">
      <c r="A1663" s="140" t="str">
        <f>VLOOKUP(D1663,Empresas!$D$7:$F$91,3,0)</f>
        <v>Yulisa</v>
      </c>
      <c r="B1663" s="141" t="str">
        <f>VLOOKUP(D1663,Empresas!$D$7:$G$91,4,0)</f>
        <v>Mireya</v>
      </c>
      <c r="C1663" s="141" t="s">
        <v>544</v>
      </c>
      <c r="D1663" s="141" t="s">
        <v>286</v>
      </c>
      <c r="E1663" s="141" t="str">
        <f>VLOOKUP(D1663,Empresas!$D$7:$E$92,2,0)</f>
        <v>FAN AUTOMOTRIZ</v>
      </c>
      <c r="F1663" s="141" t="s">
        <v>173</v>
      </c>
      <c r="G1663" s="142">
        <f>+G1662+1</f>
        <v>51</v>
      </c>
      <c r="H1663" s="142" t="str">
        <f>VLOOKUP(D1663,Empresas!$D$6:$L$92,7,0)</f>
        <v>Semestral</v>
      </c>
      <c r="I1663" s="141" t="str">
        <f>VLOOKUP(VLOOKUP(D1663&amp;"|"&amp;B1663,Empresas!$I$7:$CB$92,G1663,0),Tablas!$A$8:$B$10,2,0)</f>
        <v>Electronico</v>
      </c>
      <c r="J1663" s="78">
        <v>1</v>
      </c>
      <c r="K1663" s="78">
        <v>1</v>
      </c>
      <c r="L1663" s="78">
        <v>1</v>
      </c>
      <c r="M1663" s="78">
        <v>1</v>
      </c>
      <c r="N1663" s="78">
        <v>1</v>
      </c>
      <c r="O1663" s="78">
        <v>1</v>
      </c>
      <c r="P1663" s="78">
        <v>1</v>
      </c>
      <c r="Q1663" s="78">
        <v>1</v>
      </c>
      <c r="R1663" s="78"/>
      <c r="S1663" s="78"/>
      <c r="T1663" s="78"/>
      <c r="U1663" s="78"/>
      <c r="V1663" s="78" t="str">
        <f>VLOOKUP(D1663,Empresas!$D$7:$CF$91,81,0)</f>
        <v>D</v>
      </c>
      <c r="W1663" s="78" t="str">
        <f>VLOOKUP(D1663,Empresas!$D$7:$M$91,10,0)</f>
        <v>Rer</v>
      </c>
      <c r="X1663" s="69" t="str">
        <f t="shared" si="262"/>
        <v>SI</v>
      </c>
      <c r="Y1663" s="153" t="str">
        <f t="shared" si="263"/>
        <v>Si aplica</v>
      </c>
      <c r="Z1663" s="147">
        <f>IF(Y1663="No aplica",0,IF(I1663="no",0,IF(I1663="No aplica",0,IF(I1663="Si",1,IF(I1663="Fisico",1,IF(I1663="Electronico",2,VLOOKUP(C1663&amp;"|"&amp;B1663&amp;"|"&amp;D1663,Empresas!$C$6:$CC$92,G1663+6+1,0)))))))</f>
        <v>2</v>
      </c>
      <c r="AA1663" s="147">
        <f>IF(AND($I1663="Si",J1663=1),1,IF(AND($I1663="Fisico",J1663=1),1,IF(AND(J1663=1,$I1663="Electronico"),2,IF(J1663=1,VLOOKUP($C1663&amp;"|"&amp;$B1663&amp;"|"&amp;$D1663,Empresas!$C$6:$CC$92,$G1663+6+1,0),0))))</f>
        <v>2</v>
      </c>
      <c r="AB1663" s="147">
        <f>IF(AND($I1663="Si",K1663=1),1,IF(AND($I1663="Fisico",K1663=1),1,IF(AND(K1663=1,$I1663="Electronico"),2,IF(K1663=1,VLOOKUP($C1663&amp;"|"&amp;$B1663&amp;"|"&amp;$D1663,Empresas!$C$6:$CC$92,$G1663+6+1,0),0))))</f>
        <v>2</v>
      </c>
      <c r="AC1663" s="147">
        <f>IF(AND($I1663="Si",L1663=1),1,IF(AND($I1663="Fisico",L1663=1),1,IF(AND(L1663=1,$I1663="Electronico"),2,IF(L1663=1,VLOOKUP($C1663&amp;"|"&amp;$B1663&amp;"|"&amp;$D1663,Empresas!$C$6:$CC$92,$G1663+6+1,0),0))))</f>
        <v>2</v>
      </c>
      <c r="AD1663" s="147">
        <f>IF(AND($I1663="Si",M1663=1),1,IF(AND($I1663="Fisico",M1663=1),1,IF(AND(M1663=1,$I1663="Electronico"),2,IF(M1663=1,VLOOKUP($C1663&amp;"|"&amp;$B1663&amp;"|"&amp;$D1663,Empresas!$C$6:$CC$92,$G1663+6+1,0),0))))</f>
        <v>2</v>
      </c>
      <c r="AE1663" s="147">
        <f>IF(AND($I1663="Si",N1663=1),1,IF(AND($I1663="Fisico",N1663=1),1,IF(AND(N1663=1,$I1663="Electronico"),2,IF(N1663=1,VLOOKUP($C1663&amp;"|"&amp;$B1663&amp;"|"&amp;$D1663,Empresas!$C$6:$CC$92,$G1663+6+1,0),0))))</f>
        <v>2</v>
      </c>
      <c r="AF1663" s="147">
        <f>IF(AND($I1663="Si",O1663=1),1,IF(AND($I1663="Fisico",O1663=1),1,IF(AND(O1663=1,$I1663="Electronico"),2,IF(O1663=1,VLOOKUP($C1663&amp;"|"&amp;$B1663&amp;"|"&amp;$D1663,Empresas!$C$6:$CC$92,$G1663+6+1,0),0))))</f>
        <v>2</v>
      </c>
      <c r="AG1663" s="147">
        <f>IF(AND($I1663="Si",P1663=1),1,IF(AND($I1663="Fisico",P1663=1),1,IF(AND(P1663=1,$I1663="Electronico"),2,IF(P1663=1,VLOOKUP($C1663&amp;"|"&amp;$B1663&amp;"|"&amp;$D1663,Empresas!$C$6:$CC$92,$G1663+6+1,0),0))))</f>
        <v>2</v>
      </c>
      <c r="AH1663" s="147">
        <f>IF(AND($I1663="Si",Q1663=1),1,IF(AND($I1663="Fisico",Q1663=1),1,IF(AND(Q1663=1,$I1663="Electronico"),2,IF(Q1663=1,VLOOKUP($C1663&amp;"|"&amp;$B1663&amp;"|"&amp;$D1663,Empresas!$C$6:$CC$92,$G1663+6+1,0),0))))</f>
        <v>2</v>
      </c>
      <c r="AI1663" s="147">
        <f>IF(AND($I1663="Si",R1663=1),1,IF(AND($I1663="Fisico",R1663=1),1,IF(AND(R1663=1,$I1663="Electronico"),2,IF(R1663=1,VLOOKUP($C1663&amp;"|"&amp;$B1663&amp;"|"&amp;$D1663,Empresas!$C$6:$CC$92,$G1663+6+1,0),0))))</f>
        <v>0</v>
      </c>
      <c r="AJ1663" s="147">
        <f>IF(AND($I1663="Si",S1663=1),1,IF(AND($I1663="Fisico",S1663=1),1,IF(AND(S1663=1,$I1663="Electronico"),2,IF(S1663=1,VLOOKUP($C1663&amp;"|"&amp;$B1663&amp;"|"&amp;$D1663,Empresas!$C$6:$CC$92,$G1663+6+1,0),0))))</f>
        <v>0</v>
      </c>
      <c r="AK1663" s="147">
        <f>IF(AND($I1663="Si",T1663=1),1,IF(AND($I1663="Fisico",T1663=1),1,IF(AND(T1663=1,$I1663="Electronico"),2,IF(T1663=1,VLOOKUP($C1663&amp;"|"&amp;$B1663&amp;"|"&amp;$D1663,Empresas!$C$6:$CC$92,$G1663+6+1,0),0))))</f>
        <v>0</v>
      </c>
      <c r="AL1663" s="147">
        <f>IF(AND($I1663="Si",U1663=1),1,IF(AND($I1663="Fisico",U1663=1),1,IF(AND(U1663=1,$I1663="Electronico"),2,IF(U1663=1,VLOOKUP($C1663&amp;"|"&amp;$B1663&amp;"|"&amp;$D1663,Empresas!$C$6:$CC$92,$G1663+6+1,0),0))))</f>
        <v>0</v>
      </c>
      <c r="AM1663" s="149">
        <f t="shared" si="264"/>
        <v>16</v>
      </c>
      <c r="AN1663" s="149">
        <f t="shared" si="265"/>
        <v>16</v>
      </c>
      <c r="AO1663" s="152">
        <f t="shared" si="266"/>
        <v>1</v>
      </c>
    </row>
    <row r="1664" spans="1:41" x14ac:dyDescent="0.25">
      <c r="A1664" s="140" t="str">
        <f>VLOOKUP(D1664,Empresas!$D$7:$F$91,3,0)</f>
        <v>Yulisa</v>
      </c>
      <c r="B1664" s="141" t="str">
        <f>VLOOKUP(D1664,Empresas!$D$7:$G$91,4,0)</f>
        <v>Mireya</v>
      </c>
      <c r="C1664" s="141" t="s">
        <v>544</v>
      </c>
      <c r="D1664" s="141" t="s">
        <v>286</v>
      </c>
      <c r="E1664" s="141" t="str">
        <f>VLOOKUP(D1664,Empresas!$D$7:$E$92,2,0)</f>
        <v>FAN AUTOMOTRIZ</v>
      </c>
      <c r="F1664" s="141" t="s">
        <v>174</v>
      </c>
      <c r="G1664" s="142">
        <f t="shared" ref="G1664:G1672" si="272">+G1663+1</f>
        <v>52</v>
      </c>
      <c r="H1664" s="142" t="str">
        <f>VLOOKUP(D1664,Empresas!$D$6:$L$92,7,0)</f>
        <v>Semestral</v>
      </c>
      <c r="I1664" s="141" t="str">
        <f>VLOOKUP(VLOOKUP(D1664&amp;"|"&amp;B1664,Empresas!$I$7:$CB$92,G1664,0),Tablas!$A$8:$B$10,2,0)</f>
        <v>No aplica</v>
      </c>
      <c r="J1664" s="78"/>
      <c r="K1664" s="78"/>
      <c r="L1664" s="78"/>
      <c r="M1664" s="78"/>
      <c r="N1664" s="78"/>
      <c r="O1664" s="78"/>
      <c r="P1664" s="78"/>
      <c r="Q1664" s="78"/>
      <c r="R1664" s="78"/>
      <c r="S1664" s="78"/>
      <c r="T1664" s="78"/>
      <c r="U1664" s="78"/>
      <c r="V1664" s="78" t="str">
        <f>VLOOKUP(D1664,Empresas!$D$7:$CF$91,81,0)</f>
        <v>D</v>
      </c>
      <c r="W1664" s="78" t="str">
        <f>VLOOKUP(D1664,Empresas!$D$7:$M$91,10,0)</f>
        <v>Rer</v>
      </c>
      <c r="X1664" s="69" t="str">
        <f t="shared" si="262"/>
        <v>SI</v>
      </c>
      <c r="Y1664" s="153" t="str">
        <f t="shared" si="263"/>
        <v>No aplica</v>
      </c>
      <c r="Z1664" s="147">
        <f>IF(Y1664="No aplica",0,IF(I1664="no",0,IF(I1664="No aplica",0,IF(I1664="Si",1,IF(I1664="Fisico",1,IF(I1664="Electronico",2,VLOOKUP(C1664&amp;"|"&amp;B1664&amp;"|"&amp;D1664,Empresas!$C$6:$CC$92,G1664+6+1,0)))))))</f>
        <v>0</v>
      </c>
      <c r="AA1664" s="147">
        <f>IF(AND($I1664="Si",J1664=1),1,IF(AND($I1664="Fisico",J1664=1),1,IF(AND(J1664=1,$I1664="Electronico"),2,IF(J1664=1,VLOOKUP($C1664&amp;"|"&amp;$B1664&amp;"|"&amp;$D1664,Empresas!$C$6:$CC$92,$G1664+6+1,0),0))))</f>
        <v>0</v>
      </c>
      <c r="AB1664" s="147">
        <f>IF(AND($I1664="Si",K1664=1),1,IF(AND($I1664="Fisico",K1664=1),1,IF(AND(K1664=1,$I1664="Electronico"),2,IF(K1664=1,VLOOKUP($C1664&amp;"|"&amp;$B1664&amp;"|"&amp;$D1664,Empresas!$C$6:$CC$92,$G1664+6+1,0),0))))</f>
        <v>0</v>
      </c>
      <c r="AC1664" s="147">
        <f>IF(AND($I1664="Si",L1664=1),1,IF(AND($I1664="Fisico",L1664=1),1,IF(AND(L1664=1,$I1664="Electronico"),2,IF(L1664=1,VLOOKUP($C1664&amp;"|"&amp;$B1664&amp;"|"&amp;$D1664,Empresas!$C$6:$CC$92,$G1664+6+1,0),0))))</f>
        <v>0</v>
      </c>
      <c r="AD1664" s="147">
        <f>IF(AND($I1664="Si",M1664=1),1,IF(AND($I1664="Fisico",M1664=1),1,IF(AND(M1664=1,$I1664="Electronico"),2,IF(M1664=1,VLOOKUP($C1664&amp;"|"&amp;$B1664&amp;"|"&amp;$D1664,Empresas!$C$6:$CC$92,$G1664+6+1,0),0))))</f>
        <v>0</v>
      </c>
      <c r="AE1664" s="147">
        <f>IF(AND($I1664="Si",N1664=1),1,IF(AND($I1664="Fisico",N1664=1),1,IF(AND(N1664=1,$I1664="Electronico"),2,IF(N1664=1,VLOOKUP($C1664&amp;"|"&amp;$B1664&amp;"|"&amp;$D1664,Empresas!$C$6:$CC$92,$G1664+6+1,0),0))))</f>
        <v>0</v>
      </c>
      <c r="AF1664" s="147">
        <f>IF(AND($I1664="Si",O1664=1),1,IF(AND($I1664="Fisico",O1664=1),1,IF(AND(O1664=1,$I1664="Electronico"),2,IF(O1664=1,VLOOKUP($C1664&amp;"|"&amp;$B1664&amp;"|"&amp;$D1664,Empresas!$C$6:$CC$92,$G1664+6+1,0),0))))</f>
        <v>0</v>
      </c>
      <c r="AG1664" s="147">
        <f>IF(AND($I1664="Si",P1664=1),1,IF(AND($I1664="Fisico",P1664=1),1,IF(AND(P1664=1,$I1664="Electronico"),2,IF(P1664=1,VLOOKUP($C1664&amp;"|"&amp;$B1664&amp;"|"&amp;$D1664,Empresas!$C$6:$CC$92,$G1664+6+1,0),0))))</f>
        <v>0</v>
      </c>
      <c r="AH1664" s="147">
        <f>IF(AND($I1664="Si",Q1664=1),1,IF(AND($I1664="Fisico",Q1664=1),1,IF(AND(Q1664=1,$I1664="Electronico"),2,IF(Q1664=1,VLOOKUP($C1664&amp;"|"&amp;$B1664&amp;"|"&amp;$D1664,Empresas!$C$6:$CC$92,$G1664+6+1,0),0))))</f>
        <v>0</v>
      </c>
      <c r="AI1664" s="147">
        <f>IF(AND($I1664="Si",R1664=1),1,IF(AND($I1664="Fisico",R1664=1),1,IF(AND(R1664=1,$I1664="Electronico"),2,IF(R1664=1,VLOOKUP($C1664&amp;"|"&amp;$B1664&amp;"|"&amp;$D1664,Empresas!$C$6:$CC$92,$G1664+6+1,0),0))))</f>
        <v>0</v>
      </c>
      <c r="AJ1664" s="147">
        <f>IF(AND($I1664="Si",S1664=1),1,IF(AND($I1664="Fisico",S1664=1),1,IF(AND(S1664=1,$I1664="Electronico"),2,IF(S1664=1,VLOOKUP($C1664&amp;"|"&amp;$B1664&amp;"|"&amp;$D1664,Empresas!$C$6:$CC$92,$G1664+6+1,0),0))))</f>
        <v>0</v>
      </c>
      <c r="AK1664" s="147">
        <f>IF(AND($I1664="Si",T1664=1),1,IF(AND($I1664="Fisico",T1664=1),1,IF(AND(T1664=1,$I1664="Electronico"),2,IF(T1664=1,VLOOKUP($C1664&amp;"|"&amp;$B1664&amp;"|"&amp;$D1664,Empresas!$C$6:$CC$92,$G1664+6+1,0),0))))</f>
        <v>0</v>
      </c>
      <c r="AL1664" s="147">
        <f>IF(AND($I1664="Si",U1664=1),1,IF(AND($I1664="Fisico",U1664=1),1,IF(AND(U1664=1,$I1664="Electronico"),2,IF(U1664=1,VLOOKUP($C1664&amp;"|"&amp;$B1664&amp;"|"&amp;$D1664,Empresas!$C$6:$CC$92,$G1664+6+1,0),0))))</f>
        <v>0</v>
      </c>
      <c r="AM1664" s="149">
        <f t="shared" si="264"/>
        <v>0</v>
      </c>
      <c r="AN1664" s="149">
        <f t="shared" si="265"/>
        <v>0</v>
      </c>
      <c r="AO1664" s="152">
        <f t="shared" si="266"/>
        <v>0</v>
      </c>
    </row>
    <row r="1665" spans="1:41" x14ac:dyDescent="0.25">
      <c r="A1665" s="140" t="str">
        <f>VLOOKUP(D1665,Empresas!$D$7:$F$91,3,0)</f>
        <v>Yulisa</v>
      </c>
      <c r="B1665" s="141" t="str">
        <f>VLOOKUP(D1665,Empresas!$D$7:$G$91,4,0)</f>
        <v>Mireya</v>
      </c>
      <c r="C1665" s="141" t="s">
        <v>544</v>
      </c>
      <c r="D1665" s="141" t="s">
        <v>286</v>
      </c>
      <c r="E1665" s="141" t="str">
        <f>VLOOKUP(D1665,Empresas!$D$7:$E$92,2,0)</f>
        <v>FAN AUTOMOTRIZ</v>
      </c>
      <c r="F1665" s="141" t="s">
        <v>175</v>
      </c>
      <c r="G1665" s="142">
        <f t="shared" si="272"/>
        <v>53</v>
      </c>
      <c r="H1665" s="142" t="str">
        <f>VLOOKUP(D1665,Empresas!$D$6:$L$92,7,0)</f>
        <v>Semestral</v>
      </c>
      <c r="I1665" s="141" t="str">
        <f>VLOOKUP(VLOOKUP(D1665&amp;"|"&amp;B1665,Empresas!$I$7:$CB$92,G1665,0),Tablas!$A$8:$B$10,2,0)</f>
        <v>Fisico</v>
      </c>
      <c r="J1665" s="78">
        <v>2</v>
      </c>
      <c r="K1665" s="78">
        <v>2</v>
      </c>
      <c r="L1665" s="78">
        <v>2</v>
      </c>
      <c r="M1665" s="78">
        <v>2</v>
      </c>
      <c r="N1665" s="78">
        <v>2</v>
      </c>
      <c r="O1665" s="78">
        <v>2</v>
      </c>
      <c r="P1665" s="78">
        <v>2</v>
      </c>
      <c r="Q1665" s="78">
        <v>2</v>
      </c>
      <c r="R1665" s="78"/>
      <c r="S1665" s="78"/>
      <c r="T1665" s="78"/>
      <c r="U1665" s="78"/>
      <c r="V1665" s="78" t="str">
        <f>VLOOKUP(D1665,Empresas!$D$7:$CF$91,81,0)</f>
        <v>D</v>
      </c>
      <c r="W1665" s="78" t="str">
        <f>VLOOKUP(D1665,Empresas!$D$7:$M$91,10,0)</f>
        <v>Rer</v>
      </c>
      <c r="X1665" s="69" t="str">
        <f t="shared" si="262"/>
        <v>SI</v>
      </c>
      <c r="Y1665" s="153" t="str">
        <f t="shared" si="263"/>
        <v>Si aplica</v>
      </c>
      <c r="Z1665" s="147">
        <f>IF(Y1665="No aplica",0,IF(I1665="no",0,IF(I1665="No aplica",0,IF(I1665="Si",1,IF(I1665="Fisico",1,IF(I1665="Electronico",2,VLOOKUP(C1665&amp;"|"&amp;B1665&amp;"|"&amp;D1665,Empresas!$C$6:$CC$92,G1665+6+1,0)))))))</f>
        <v>1</v>
      </c>
      <c r="AA1665" s="147">
        <f>IF(AND($I1665="Si",J1665=1),1,IF(AND($I1665="Fisico",J1665=1),1,IF(AND(J1665=1,$I1665="Electronico"),2,IF(J1665=1,VLOOKUP($C1665&amp;"|"&amp;$B1665&amp;"|"&amp;$D1665,Empresas!$C$6:$CC$92,$G1665+6+1,0),0))))</f>
        <v>0</v>
      </c>
      <c r="AB1665" s="147">
        <f>IF(AND($I1665="Si",K1665=1),1,IF(AND($I1665="Fisico",K1665=1),1,IF(AND(K1665=1,$I1665="Electronico"),2,IF(K1665=1,VLOOKUP($C1665&amp;"|"&amp;$B1665&amp;"|"&amp;$D1665,Empresas!$C$6:$CC$92,$G1665+6+1,0),0))))</f>
        <v>0</v>
      </c>
      <c r="AC1665" s="147">
        <f>IF(AND($I1665="Si",L1665=1),1,IF(AND($I1665="Fisico",L1665=1),1,IF(AND(L1665=1,$I1665="Electronico"),2,IF(L1665=1,VLOOKUP($C1665&amp;"|"&amp;$B1665&amp;"|"&amp;$D1665,Empresas!$C$6:$CC$92,$G1665+6+1,0),0))))</f>
        <v>0</v>
      </c>
      <c r="AD1665" s="147">
        <f>IF(AND($I1665="Si",M1665=1),1,IF(AND($I1665="Fisico",M1665=1),1,IF(AND(M1665=1,$I1665="Electronico"),2,IF(M1665=1,VLOOKUP($C1665&amp;"|"&amp;$B1665&amp;"|"&amp;$D1665,Empresas!$C$6:$CC$92,$G1665+6+1,0),0))))</f>
        <v>0</v>
      </c>
      <c r="AE1665" s="147">
        <f>IF(AND($I1665="Si",N1665=1),1,IF(AND($I1665="Fisico",N1665=1),1,IF(AND(N1665=1,$I1665="Electronico"),2,IF(N1665=1,VLOOKUP($C1665&amp;"|"&amp;$B1665&amp;"|"&amp;$D1665,Empresas!$C$6:$CC$92,$G1665+6+1,0),0))))</f>
        <v>0</v>
      </c>
      <c r="AF1665" s="147">
        <f>IF(AND($I1665="Si",O1665=1),1,IF(AND($I1665="Fisico",O1665=1),1,IF(AND(O1665=1,$I1665="Electronico"),2,IF(O1665=1,VLOOKUP($C1665&amp;"|"&amp;$B1665&amp;"|"&amp;$D1665,Empresas!$C$6:$CC$92,$G1665+6+1,0),0))))</f>
        <v>0</v>
      </c>
      <c r="AG1665" s="147">
        <f>IF(AND($I1665="Si",P1665=1),1,IF(AND($I1665="Fisico",P1665=1),1,IF(AND(P1665=1,$I1665="Electronico"),2,IF(P1665=1,VLOOKUP($C1665&amp;"|"&amp;$B1665&amp;"|"&amp;$D1665,Empresas!$C$6:$CC$92,$G1665+6+1,0),0))))</f>
        <v>0</v>
      </c>
      <c r="AH1665" s="147">
        <f>IF(AND($I1665="Si",Q1665=1),1,IF(AND($I1665="Fisico",Q1665=1),1,IF(AND(Q1665=1,$I1665="Electronico"),2,IF(Q1665=1,VLOOKUP($C1665&amp;"|"&amp;$B1665&amp;"|"&amp;$D1665,Empresas!$C$6:$CC$92,$G1665+6+1,0),0))))</f>
        <v>0</v>
      </c>
      <c r="AI1665" s="147">
        <f>IF(AND($I1665="Si",R1665=1),1,IF(AND($I1665="Fisico",R1665=1),1,IF(AND(R1665=1,$I1665="Electronico"),2,IF(R1665=1,VLOOKUP($C1665&amp;"|"&amp;$B1665&amp;"|"&amp;$D1665,Empresas!$C$6:$CC$92,$G1665+6+1,0),0))))</f>
        <v>0</v>
      </c>
      <c r="AJ1665" s="147">
        <f>IF(AND($I1665="Si",S1665=1),1,IF(AND($I1665="Fisico",S1665=1),1,IF(AND(S1665=1,$I1665="Electronico"),2,IF(S1665=1,VLOOKUP($C1665&amp;"|"&amp;$B1665&amp;"|"&amp;$D1665,Empresas!$C$6:$CC$92,$G1665+6+1,0),0))))</f>
        <v>0</v>
      </c>
      <c r="AK1665" s="147">
        <f>IF(AND($I1665="Si",T1665=1),1,IF(AND($I1665="Fisico",T1665=1),1,IF(AND(T1665=1,$I1665="Electronico"),2,IF(T1665=1,VLOOKUP($C1665&amp;"|"&amp;$B1665&amp;"|"&amp;$D1665,Empresas!$C$6:$CC$92,$G1665+6+1,0),0))))</f>
        <v>0</v>
      </c>
      <c r="AL1665" s="147">
        <f>IF(AND($I1665="Si",U1665=1),1,IF(AND($I1665="Fisico",U1665=1),1,IF(AND(U1665=1,$I1665="Electronico"),2,IF(U1665=1,VLOOKUP($C1665&amp;"|"&amp;$B1665&amp;"|"&amp;$D1665,Empresas!$C$6:$CC$92,$G1665+6+1,0),0))))</f>
        <v>0</v>
      </c>
      <c r="AM1665" s="149">
        <f t="shared" si="264"/>
        <v>0</v>
      </c>
      <c r="AN1665" s="149">
        <f t="shared" si="265"/>
        <v>8</v>
      </c>
      <c r="AO1665" s="152">
        <f t="shared" si="266"/>
        <v>0</v>
      </c>
    </row>
    <row r="1666" spans="1:41" x14ac:dyDescent="0.25">
      <c r="A1666" s="140" t="str">
        <f>VLOOKUP(D1666,Empresas!$D$7:$F$91,3,0)</f>
        <v>Yulisa</v>
      </c>
      <c r="B1666" s="141" t="str">
        <f>VLOOKUP(D1666,Empresas!$D$7:$G$91,4,0)</f>
        <v>Mireya</v>
      </c>
      <c r="C1666" s="141" t="s">
        <v>544</v>
      </c>
      <c r="D1666" s="141" t="s">
        <v>286</v>
      </c>
      <c r="E1666" s="141" t="str">
        <f>VLOOKUP(D1666,Empresas!$D$7:$E$92,2,0)</f>
        <v>FAN AUTOMOTRIZ</v>
      </c>
      <c r="F1666" s="141" t="s">
        <v>176</v>
      </c>
      <c r="G1666" s="142">
        <f t="shared" si="272"/>
        <v>54</v>
      </c>
      <c r="H1666" s="142" t="str">
        <f>VLOOKUP(D1666,Empresas!$D$6:$L$92,7,0)</f>
        <v>Semestral</v>
      </c>
      <c r="I1666" s="141" t="str">
        <f>VLOOKUP(VLOOKUP(D1666&amp;"|"&amp;B1666,Empresas!$I$7:$CB$92,G1666,0),Tablas!$A$8:$B$10,2,0)</f>
        <v>No aplica</v>
      </c>
      <c r="J1666" s="78"/>
      <c r="K1666" s="78"/>
      <c r="L1666" s="78"/>
      <c r="M1666" s="78"/>
      <c r="N1666" s="78"/>
      <c r="O1666" s="78"/>
      <c r="P1666" s="78"/>
      <c r="Q1666" s="78"/>
      <c r="R1666" s="78"/>
      <c r="S1666" s="78"/>
      <c r="T1666" s="78"/>
      <c r="U1666" s="78"/>
      <c r="V1666" s="78" t="str">
        <f>VLOOKUP(D1666,Empresas!$D$7:$CF$91,81,0)</f>
        <v>D</v>
      </c>
      <c r="W1666" s="78" t="str">
        <f>VLOOKUP(D1666,Empresas!$D$7:$M$91,10,0)</f>
        <v>Rer</v>
      </c>
      <c r="X1666" s="69" t="str">
        <f t="shared" si="262"/>
        <v>SI</v>
      </c>
      <c r="Y1666" s="153" t="str">
        <f t="shared" si="263"/>
        <v>No aplica</v>
      </c>
      <c r="Z1666" s="147">
        <f>IF(Y1666="No aplica",0,IF(I1666="no",0,IF(I1666="No aplica",0,IF(I1666="Si",1,IF(I1666="Fisico",1,IF(I1666="Electronico",2,VLOOKUP(C1666&amp;"|"&amp;B1666&amp;"|"&amp;D1666,Empresas!$C$6:$CC$92,G1666+6+1,0)))))))</f>
        <v>0</v>
      </c>
      <c r="AA1666" s="147">
        <f>IF(AND($I1666="Si",J1666=1),1,IF(AND($I1666="Fisico",J1666=1),1,IF(AND(J1666=1,$I1666="Electronico"),2,IF(J1666=1,VLOOKUP($C1666&amp;"|"&amp;$B1666&amp;"|"&amp;$D1666,Empresas!$C$6:$CC$92,$G1666+6+1,0),0))))</f>
        <v>0</v>
      </c>
      <c r="AB1666" s="147">
        <f>IF(AND($I1666="Si",K1666=1),1,IF(AND($I1666="Fisico",K1666=1),1,IF(AND(K1666=1,$I1666="Electronico"),2,IF(K1666=1,VLOOKUP($C1666&amp;"|"&amp;$B1666&amp;"|"&amp;$D1666,Empresas!$C$6:$CC$92,$G1666+6+1,0),0))))</f>
        <v>0</v>
      </c>
      <c r="AC1666" s="147">
        <f>IF(AND($I1666="Si",L1666=1),1,IF(AND($I1666="Fisico",L1666=1),1,IF(AND(L1666=1,$I1666="Electronico"),2,IF(L1666=1,VLOOKUP($C1666&amp;"|"&amp;$B1666&amp;"|"&amp;$D1666,Empresas!$C$6:$CC$92,$G1666+6+1,0),0))))</f>
        <v>0</v>
      </c>
      <c r="AD1666" s="147">
        <f>IF(AND($I1666="Si",M1666=1),1,IF(AND($I1666="Fisico",M1666=1),1,IF(AND(M1666=1,$I1666="Electronico"),2,IF(M1666=1,VLOOKUP($C1666&amp;"|"&amp;$B1666&amp;"|"&amp;$D1666,Empresas!$C$6:$CC$92,$G1666+6+1,0),0))))</f>
        <v>0</v>
      </c>
      <c r="AE1666" s="147">
        <f>IF(AND($I1666="Si",N1666=1),1,IF(AND($I1666="Fisico",N1666=1),1,IF(AND(N1666=1,$I1666="Electronico"),2,IF(N1666=1,VLOOKUP($C1666&amp;"|"&amp;$B1666&amp;"|"&amp;$D1666,Empresas!$C$6:$CC$92,$G1666+6+1,0),0))))</f>
        <v>0</v>
      </c>
      <c r="AF1666" s="147">
        <f>IF(AND($I1666="Si",O1666=1),1,IF(AND($I1666="Fisico",O1666=1),1,IF(AND(O1666=1,$I1666="Electronico"),2,IF(O1666=1,VLOOKUP($C1666&amp;"|"&amp;$B1666&amp;"|"&amp;$D1666,Empresas!$C$6:$CC$92,$G1666+6+1,0),0))))</f>
        <v>0</v>
      </c>
      <c r="AG1666" s="147">
        <f>IF(AND($I1666="Si",P1666=1),1,IF(AND($I1666="Fisico",P1666=1),1,IF(AND(P1666=1,$I1666="Electronico"),2,IF(P1666=1,VLOOKUP($C1666&amp;"|"&amp;$B1666&amp;"|"&amp;$D1666,Empresas!$C$6:$CC$92,$G1666+6+1,0),0))))</f>
        <v>0</v>
      </c>
      <c r="AH1666" s="147">
        <f>IF(AND($I1666="Si",Q1666=1),1,IF(AND($I1666="Fisico",Q1666=1),1,IF(AND(Q1666=1,$I1666="Electronico"),2,IF(Q1666=1,VLOOKUP($C1666&amp;"|"&amp;$B1666&amp;"|"&amp;$D1666,Empresas!$C$6:$CC$92,$G1666+6+1,0),0))))</f>
        <v>0</v>
      </c>
      <c r="AI1666" s="147">
        <f>IF(AND($I1666="Si",R1666=1),1,IF(AND($I1666="Fisico",R1666=1),1,IF(AND(R1666=1,$I1666="Electronico"),2,IF(R1666=1,VLOOKUP($C1666&amp;"|"&amp;$B1666&amp;"|"&amp;$D1666,Empresas!$C$6:$CC$92,$G1666+6+1,0),0))))</f>
        <v>0</v>
      </c>
      <c r="AJ1666" s="147">
        <f>IF(AND($I1666="Si",S1666=1),1,IF(AND($I1666="Fisico",S1666=1),1,IF(AND(S1666=1,$I1666="Electronico"),2,IF(S1666=1,VLOOKUP($C1666&amp;"|"&amp;$B1666&amp;"|"&amp;$D1666,Empresas!$C$6:$CC$92,$G1666+6+1,0),0))))</f>
        <v>0</v>
      </c>
      <c r="AK1666" s="147">
        <f>IF(AND($I1666="Si",T1666=1),1,IF(AND($I1666="Fisico",T1666=1),1,IF(AND(T1666=1,$I1666="Electronico"),2,IF(T1666=1,VLOOKUP($C1666&amp;"|"&amp;$B1666&amp;"|"&amp;$D1666,Empresas!$C$6:$CC$92,$G1666+6+1,0),0))))</f>
        <v>0</v>
      </c>
      <c r="AL1666" s="147">
        <f>IF(AND($I1666="Si",U1666=1),1,IF(AND($I1666="Fisico",U1666=1),1,IF(AND(U1666=1,$I1666="Electronico"),2,IF(U1666=1,VLOOKUP($C1666&amp;"|"&amp;$B1666&amp;"|"&amp;$D1666,Empresas!$C$6:$CC$92,$G1666+6+1,0),0))))</f>
        <v>0</v>
      </c>
      <c r="AM1666" s="149">
        <f t="shared" si="264"/>
        <v>0</v>
      </c>
      <c r="AN1666" s="149">
        <f t="shared" si="265"/>
        <v>0</v>
      </c>
      <c r="AO1666" s="152">
        <f t="shared" si="266"/>
        <v>0</v>
      </c>
    </row>
    <row r="1667" spans="1:41" x14ac:dyDescent="0.25">
      <c r="A1667" s="140" t="str">
        <f>VLOOKUP(D1667,Empresas!$D$7:$F$91,3,0)</f>
        <v>Yulisa</v>
      </c>
      <c r="B1667" s="141" t="str">
        <f>VLOOKUP(D1667,Empresas!$D$7:$G$91,4,0)</f>
        <v>Mireya</v>
      </c>
      <c r="C1667" s="141" t="s">
        <v>544</v>
      </c>
      <c r="D1667" s="141" t="s">
        <v>286</v>
      </c>
      <c r="E1667" s="141" t="str">
        <f>VLOOKUP(D1667,Empresas!$D$7:$E$92,2,0)</f>
        <v>FAN AUTOMOTRIZ</v>
      </c>
      <c r="F1667" s="141" t="s">
        <v>177</v>
      </c>
      <c r="G1667" s="142">
        <f t="shared" si="272"/>
        <v>55</v>
      </c>
      <c r="H1667" s="142" t="str">
        <f>VLOOKUP(D1667,Empresas!$D$6:$L$92,7,0)</f>
        <v>Semestral</v>
      </c>
      <c r="I1667" s="141" t="str">
        <f>VLOOKUP(VLOOKUP(D1667&amp;"|"&amp;B1667,Empresas!$I$7:$CB$92,G1667,0),Tablas!$A$8:$B$10,2,0)</f>
        <v>No aplica</v>
      </c>
      <c r="J1667" s="78"/>
      <c r="K1667" s="78"/>
      <c r="L1667" s="78"/>
      <c r="M1667" s="78"/>
      <c r="N1667" s="78"/>
      <c r="O1667" s="78"/>
      <c r="P1667" s="78"/>
      <c r="Q1667" s="78"/>
      <c r="R1667" s="78"/>
      <c r="S1667" s="78"/>
      <c r="T1667" s="78"/>
      <c r="U1667" s="78"/>
      <c r="V1667" s="78" t="str">
        <f>VLOOKUP(D1667,Empresas!$D$7:$CF$91,81,0)</f>
        <v>D</v>
      </c>
      <c r="W1667" s="78" t="str">
        <f>VLOOKUP(D1667,Empresas!$D$7:$M$91,10,0)</f>
        <v>Rer</v>
      </c>
      <c r="X1667" s="69" t="str">
        <f t="shared" si="262"/>
        <v>NO</v>
      </c>
      <c r="Y1667" s="153" t="str">
        <f t="shared" si="263"/>
        <v>No aplica</v>
      </c>
      <c r="Z1667" s="147">
        <f>IF(Y1667="No aplica",0,IF(I1667="no",0,IF(I1667="No aplica",0,IF(I1667="Si",1,IF(I1667="Fisico",1,IF(I1667="Electronico",2,VLOOKUP(C1667&amp;"|"&amp;B1667&amp;"|"&amp;D1667,Empresas!$C$6:$CC$92,G1667+6+1,0)))))))</f>
        <v>0</v>
      </c>
      <c r="AA1667" s="147">
        <f>IF(AND($I1667="Si",J1667=1),1,IF(AND($I1667="Fisico",J1667=1),1,IF(AND(J1667=1,$I1667="Electronico"),2,IF(J1667=1,VLOOKUP($C1667&amp;"|"&amp;$B1667&amp;"|"&amp;$D1667,Empresas!$C$6:$CC$92,$G1667+6+1,0),0))))</f>
        <v>0</v>
      </c>
      <c r="AB1667" s="147">
        <f>IF(AND($I1667="Si",K1667=1),1,IF(AND($I1667="Fisico",K1667=1),1,IF(AND(K1667=1,$I1667="Electronico"),2,IF(K1667=1,VLOOKUP($C1667&amp;"|"&amp;$B1667&amp;"|"&amp;$D1667,Empresas!$C$6:$CC$92,$G1667+6+1,0),0))))</f>
        <v>0</v>
      </c>
      <c r="AC1667" s="147">
        <f>IF(AND($I1667="Si",L1667=1),1,IF(AND($I1667="Fisico",L1667=1),1,IF(AND(L1667=1,$I1667="Electronico"),2,IF(L1667=1,VLOOKUP($C1667&amp;"|"&amp;$B1667&amp;"|"&amp;$D1667,Empresas!$C$6:$CC$92,$G1667+6+1,0),0))))</f>
        <v>0</v>
      </c>
      <c r="AD1667" s="147">
        <f>IF(AND($I1667="Si",M1667=1),1,IF(AND($I1667="Fisico",M1667=1),1,IF(AND(M1667=1,$I1667="Electronico"),2,IF(M1667=1,VLOOKUP($C1667&amp;"|"&amp;$B1667&amp;"|"&amp;$D1667,Empresas!$C$6:$CC$92,$G1667+6+1,0),0))))</f>
        <v>0</v>
      </c>
      <c r="AE1667" s="147">
        <f>IF(AND($I1667="Si",N1667=1),1,IF(AND($I1667="Fisico",N1667=1),1,IF(AND(N1667=1,$I1667="Electronico"),2,IF(N1667=1,VLOOKUP($C1667&amp;"|"&amp;$B1667&amp;"|"&amp;$D1667,Empresas!$C$6:$CC$92,$G1667+6+1,0),0))))</f>
        <v>0</v>
      </c>
      <c r="AF1667" s="147">
        <f>IF(AND($I1667="Si",O1667=1),1,IF(AND($I1667="Fisico",O1667=1),1,IF(AND(O1667=1,$I1667="Electronico"),2,IF(O1667=1,VLOOKUP($C1667&amp;"|"&amp;$B1667&amp;"|"&amp;$D1667,Empresas!$C$6:$CC$92,$G1667+6+1,0),0))))</f>
        <v>0</v>
      </c>
      <c r="AG1667" s="147">
        <f>IF(AND($I1667="Si",P1667=1),1,IF(AND($I1667="Fisico",P1667=1),1,IF(AND(P1667=1,$I1667="Electronico"),2,IF(P1667=1,VLOOKUP($C1667&amp;"|"&amp;$B1667&amp;"|"&amp;$D1667,Empresas!$C$6:$CC$92,$G1667+6+1,0),0))))</f>
        <v>0</v>
      </c>
      <c r="AH1667" s="147">
        <f>IF(AND($I1667="Si",Q1667=1),1,IF(AND($I1667="Fisico",Q1667=1),1,IF(AND(Q1667=1,$I1667="Electronico"),2,IF(Q1667=1,VLOOKUP($C1667&amp;"|"&amp;$B1667&amp;"|"&amp;$D1667,Empresas!$C$6:$CC$92,$G1667+6+1,0),0))))</f>
        <v>0</v>
      </c>
      <c r="AI1667" s="147">
        <f>IF(AND($I1667="Si",R1667=1),1,IF(AND($I1667="Fisico",R1667=1),1,IF(AND(R1667=1,$I1667="Electronico"),2,IF(R1667=1,VLOOKUP($C1667&amp;"|"&amp;$B1667&amp;"|"&amp;$D1667,Empresas!$C$6:$CC$92,$G1667+6+1,0),0))))</f>
        <v>0</v>
      </c>
      <c r="AJ1667" s="147">
        <f>IF(AND($I1667="Si",S1667=1),1,IF(AND($I1667="Fisico",S1667=1),1,IF(AND(S1667=1,$I1667="Electronico"),2,IF(S1667=1,VLOOKUP($C1667&amp;"|"&amp;$B1667&amp;"|"&amp;$D1667,Empresas!$C$6:$CC$92,$G1667+6+1,0),0))))</f>
        <v>0</v>
      </c>
      <c r="AK1667" s="147">
        <f>IF(AND($I1667="Si",T1667=1),1,IF(AND($I1667="Fisico",T1667=1),1,IF(AND(T1667=1,$I1667="Electronico"),2,IF(T1667=1,VLOOKUP($C1667&amp;"|"&amp;$B1667&amp;"|"&amp;$D1667,Empresas!$C$6:$CC$92,$G1667+6+1,0),0))))</f>
        <v>0</v>
      </c>
      <c r="AL1667" s="147">
        <f>IF(AND($I1667="Si",U1667=1),1,IF(AND($I1667="Fisico",U1667=1),1,IF(AND(U1667=1,$I1667="Electronico"),2,IF(U1667=1,VLOOKUP($C1667&amp;"|"&amp;$B1667&amp;"|"&amp;$D1667,Empresas!$C$6:$CC$92,$G1667+6+1,0),0))))</f>
        <v>0</v>
      </c>
      <c r="AM1667" s="149">
        <f t="shared" si="264"/>
        <v>0</v>
      </c>
      <c r="AN1667" s="149">
        <f t="shared" si="265"/>
        <v>0</v>
      </c>
      <c r="AO1667" s="152">
        <f t="shared" si="266"/>
        <v>0</v>
      </c>
    </row>
    <row r="1668" spans="1:41" x14ac:dyDescent="0.25">
      <c r="A1668" s="140" t="str">
        <f>VLOOKUP(D1668,Empresas!$D$7:$F$91,3,0)</f>
        <v>Yulisa</v>
      </c>
      <c r="B1668" s="141" t="str">
        <f>VLOOKUP(D1668,Empresas!$D$7:$G$91,4,0)</f>
        <v>Mireya</v>
      </c>
      <c r="C1668" s="141" t="s">
        <v>544</v>
      </c>
      <c r="D1668" s="141" t="s">
        <v>286</v>
      </c>
      <c r="E1668" s="141" t="str">
        <f>VLOOKUP(D1668,Empresas!$D$7:$E$92,2,0)</f>
        <v>FAN AUTOMOTRIZ</v>
      </c>
      <c r="F1668" s="141" t="s">
        <v>178</v>
      </c>
      <c r="G1668" s="142">
        <f t="shared" si="272"/>
        <v>56</v>
      </c>
      <c r="H1668" s="142" t="str">
        <f>VLOOKUP(D1668,Empresas!$D$6:$L$92,7,0)</f>
        <v>Semestral</v>
      </c>
      <c r="I1668" s="141" t="str">
        <f>VLOOKUP(VLOOKUP(D1668&amp;"|"&amp;B1668,Empresas!$I$7:$CB$92,G1668,0),Tablas!$A$8:$B$10,2,0)</f>
        <v>No aplica</v>
      </c>
      <c r="J1668" s="78"/>
      <c r="K1668" s="78"/>
      <c r="L1668" s="78"/>
      <c r="M1668" s="78"/>
      <c r="N1668" s="78"/>
      <c r="O1668" s="78"/>
      <c r="P1668" s="78"/>
      <c r="Q1668" s="78"/>
      <c r="R1668" s="78"/>
      <c r="S1668" s="78"/>
      <c r="T1668" s="78"/>
      <c r="U1668" s="78"/>
      <c r="V1668" s="78" t="str">
        <f>VLOOKUP(D1668,Empresas!$D$7:$CF$91,81,0)</f>
        <v>D</v>
      </c>
      <c r="W1668" s="78" t="str">
        <f>VLOOKUP(D1668,Empresas!$D$7:$M$91,10,0)</f>
        <v>Rer</v>
      </c>
      <c r="X1668" s="69" t="str">
        <f t="shared" ref="X1668:X1731" si="273">IF(OR(LEFT(F1668,5)="02.06",LEFT(F1668,5)="02.08",LEFT(F1668,5)="02.09",LEFT(F1668,5)="02.10",LEFT(F1668,5)="02.11",LEFT(F1668,5)="03.08",LEFT(F1668,5)="03.09",LEFT(F1668,5)="03.10"),"NO","SI")</f>
        <v>SI</v>
      </c>
      <c r="Y1668" s="153" t="str">
        <f t="shared" ref="Y1668:Y1731" si="274">IF(SUM(J1668:U1668)=0,"No aplica","Si aplica")</f>
        <v>No aplica</v>
      </c>
      <c r="Z1668" s="147">
        <f>IF(Y1668="No aplica",0,IF(I1668="no",0,IF(I1668="No aplica",0,IF(I1668="Si",1,IF(I1668="Fisico",1,IF(I1668="Electronico",2,VLOOKUP(C1668&amp;"|"&amp;B1668&amp;"|"&amp;D1668,Empresas!$C$6:$CC$92,G1668+6+1,0)))))))</f>
        <v>0</v>
      </c>
      <c r="AA1668" s="147">
        <f>IF(AND($I1668="Si",J1668=1),1,IF(AND($I1668="Fisico",J1668=1),1,IF(AND(J1668=1,$I1668="Electronico"),2,IF(J1668=1,VLOOKUP($C1668&amp;"|"&amp;$B1668&amp;"|"&amp;$D1668,Empresas!$C$6:$CC$92,$G1668+6+1,0),0))))</f>
        <v>0</v>
      </c>
      <c r="AB1668" s="147">
        <f>IF(AND($I1668="Si",K1668=1),1,IF(AND($I1668="Fisico",K1668=1),1,IF(AND(K1668=1,$I1668="Electronico"),2,IF(K1668=1,VLOOKUP($C1668&amp;"|"&amp;$B1668&amp;"|"&amp;$D1668,Empresas!$C$6:$CC$92,$G1668+6+1,0),0))))</f>
        <v>0</v>
      </c>
      <c r="AC1668" s="147">
        <f>IF(AND($I1668="Si",L1668=1),1,IF(AND($I1668="Fisico",L1668=1),1,IF(AND(L1668=1,$I1668="Electronico"),2,IF(L1668=1,VLOOKUP($C1668&amp;"|"&amp;$B1668&amp;"|"&amp;$D1668,Empresas!$C$6:$CC$92,$G1668+6+1,0),0))))</f>
        <v>0</v>
      </c>
      <c r="AD1668" s="147">
        <f>IF(AND($I1668="Si",M1668=1),1,IF(AND($I1668="Fisico",M1668=1),1,IF(AND(M1668=1,$I1668="Electronico"),2,IF(M1668=1,VLOOKUP($C1668&amp;"|"&amp;$B1668&amp;"|"&amp;$D1668,Empresas!$C$6:$CC$92,$G1668+6+1,0),0))))</f>
        <v>0</v>
      </c>
      <c r="AE1668" s="147">
        <f>IF(AND($I1668="Si",N1668=1),1,IF(AND($I1668="Fisico",N1668=1),1,IF(AND(N1668=1,$I1668="Electronico"),2,IF(N1668=1,VLOOKUP($C1668&amp;"|"&amp;$B1668&amp;"|"&amp;$D1668,Empresas!$C$6:$CC$92,$G1668+6+1,0),0))))</f>
        <v>0</v>
      </c>
      <c r="AF1668" s="147">
        <f>IF(AND($I1668="Si",O1668=1),1,IF(AND($I1668="Fisico",O1668=1),1,IF(AND(O1668=1,$I1668="Electronico"),2,IF(O1668=1,VLOOKUP($C1668&amp;"|"&amp;$B1668&amp;"|"&amp;$D1668,Empresas!$C$6:$CC$92,$G1668+6+1,0),0))))</f>
        <v>0</v>
      </c>
      <c r="AG1668" s="147">
        <f>IF(AND($I1668="Si",P1668=1),1,IF(AND($I1668="Fisico",P1668=1),1,IF(AND(P1668=1,$I1668="Electronico"),2,IF(P1668=1,VLOOKUP($C1668&amp;"|"&amp;$B1668&amp;"|"&amp;$D1668,Empresas!$C$6:$CC$92,$G1668+6+1,0),0))))</f>
        <v>0</v>
      </c>
      <c r="AH1668" s="147">
        <f>IF(AND($I1668="Si",Q1668=1),1,IF(AND($I1668="Fisico",Q1668=1),1,IF(AND(Q1668=1,$I1668="Electronico"),2,IF(Q1668=1,VLOOKUP($C1668&amp;"|"&amp;$B1668&amp;"|"&amp;$D1668,Empresas!$C$6:$CC$92,$G1668+6+1,0),0))))</f>
        <v>0</v>
      </c>
      <c r="AI1668" s="147">
        <f>IF(AND($I1668="Si",R1668=1),1,IF(AND($I1668="Fisico",R1668=1),1,IF(AND(R1668=1,$I1668="Electronico"),2,IF(R1668=1,VLOOKUP($C1668&amp;"|"&amp;$B1668&amp;"|"&amp;$D1668,Empresas!$C$6:$CC$92,$G1668+6+1,0),0))))</f>
        <v>0</v>
      </c>
      <c r="AJ1668" s="147">
        <f>IF(AND($I1668="Si",S1668=1),1,IF(AND($I1668="Fisico",S1668=1),1,IF(AND(S1668=1,$I1668="Electronico"),2,IF(S1668=1,VLOOKUP($C1668&amp;"|"&amp;$B1668&amp;"|"&amp;$D1668,Empresas!$C$6:$CC$92,$G1668+6+1,0),0))))</f>
        <v>0</v>
      </c>
      <c r="AK1668" s="147">
        <f>IF(AND($I1668="Si",T1668=1),1,IF(AND($I1668="Fisico",T1668=1),1,IF(AND(T1668=1,$I1668="Electronico"),2,IF(T1668=1,VLOOKUP($C1668&amp;"|"&amp;$B1668&amp;"|"&amp;$D1668,Empresas!$C$6:$CC$92,$G1668+6+1,0),0))))</f>
        <v>0</v>
      </c>
      <c r="AL1668" s="147">
        <f>IF(AND($I1668="Si",U1668=1),1,IF(AND($I1668="Fisico",U1668=1),1,IF(AND(U1668=1,$I1668="Electronico"),2,IF(U1668=1,VLOOKUP($C1668&amp;"|"&amp;$B1668&amp;"|"&amp;$D1668,Empresas!$C$6:$CC$92,$G1668+6+1,0),0))))</f>
        <v>0</v>
      </c>
      <c r="AM1668" s="149">
        <f t="shared" ref="AM1668:AM1731" si="275">SUM(AA1668:AL1668)</f>
        <v>0</v>
      </c>
      <c r="AN1668" s="149">
        <f t="shared" ref="AN1668:AN1731" si="276">Z1668*RIGHT($AM$2,2)*1</f>
        <v>0</v>
      </c>
      <c r="AO1668" s="152">
        <f t="shared" ref="AO1668:AO1731" si="277">IFERROR(AM1668/AN1668,0)</f>
        <v>0</v>
      </c>
    </row>
    <row r="1669" spans="1:41" x14ac:dyDescent="0.25">
      <c r="A1669" s="140" t="str">
        <f>VLOOKUP(D1669,Empresas!$D$7:$F$91,3,0)</f>
        <v>Yulisa</v>
      </c>
      <c r="B1669" s="141" t="str">
        <f>VLOOKUP(D1669,Empresas!$D$7:$G$91,4,0)</f>
        <v>Mireya</v>
      </c>
      <c r="C1669" s="141" t="s">
        <v>544</v>
      </c>
      <c r="D1669" s="141" t="s">
        <v>286</v>
      </c>
      <c r="E1669" s="141" t="str">
        <f>VLOOKUP(D1669,Empresas!$D$7:$E$92,2,0)</f>
        <v>FAN AUTOMOTRIZ</v>
      </c>
      <c r="F1669" s="141" t="s">
        <v>179</v>
      </c>
      <c r="G1669" s="142">
        <f t="shared" si="272"/>
        <v>57</v>
      </c>
      <c r="H1669" s="142" t="str">
        <f>VLOOKUP(D1669,Empresas!$D$6:$L$92,7,0)</f>
        <v>Semestral</v>
      </c>
      <c r="I1669" s="141" t="str">
        <f>VLOOKUP(VLOOKUP(D1669&amp;"|"&amp;B1669,Empresas!$I$7:$CB$92,G1669,0),Tablas!$A$8:$B$10,2,0)</f>
        <v>No aplica</v>
      </c>
      <c r="J1669" s="78"/>
      <c r="K1669" s="78"/>
      <c r="L1669" s="78"/>
      <c r="M1669" s="78"/>
      <c r="N1669" s="78"/>
      <c r="O1669" s="78"/>
      <c r="P1669" s="78"/>
      <c r="Q1669" s="78"/>
      <c r="R1669" s="78"/>
      <c r="S1669" s="78"/>
      <c r="T1669" s="78"/>
      <c r="U1669" s="78"/>
      <c r="V1669" s="78" t="str">
        <f>VLOOKUP(D1669,Empresas!$D$7:$CF$91,81,0)</f>
        <v>D</v>
      </c>
      <c r="W1669" s="78" t="str">
        <f>VLOOKUP(D1669,Empresas!$D$7:$M$91,10,0)</f>
        <v>Rer</v>
      </c>
      <c r="X1669" s="69" t="str">
        <f t="shared" si="273"/>
        <v>NO</v>
      </c>
      <c r="Y1669" s="153" t="str">
        <f t="shared" si="274"/>
        <v>No aplica</v>
      </c>
      <c r="Z1669" s="147">
        <f>IF(Y1669="No aplica",0,IF(I1669="no",0,IF(I1669="No aplica",0,IF(I1669="Si",1,IF(I1669="Fisico",1,IF(I1669="Electronico",2,VLOOKUP(C1669&amp;"|"&amp;B1669&amp;"|"&amp;D1669,Empresas!$C$6:$CC$92,G1669+6+1,0)))))))</f>
        <v>0</v>
      </c>
      <c r="AA1669" s="147">
        <f>IF(AND($I1669="Si",J1669=1),1,IF(AND($I1669="Fisico",J1669=1),1,IF(AND(J1669=1,$I1669="Electronico"),2,IF(J1669=1,VLOOKUP($C1669&amp;"|"&amp;$B1669&amp;"|"&amp;$D1669,Empresas!$C$6:$CC$92,$G1669+6+1,0),0))))</f>
        <v>0</v>
      </c>
      <c r="AB1669" s="147">
        <f>IF(AND($I1669="Si",K1669=1),1,IF(AND($I1669="Fisico",K1669=1),1,IF(AND(K1669=1,$I1669="Electronico"),2,IF(K1669=1,VLOOKUP($C1669&amp;"|"&amp;$B1669&amp;"|"&amp;$D1669,Empresas!$C$6:$CC$92,$G1669+6+1,0),0))))</f>
        <v>0</v>
      </c>
      <c r="AC1669" s="147">
        <f>IF(AND($I1669="Si",L1669=1),1,IF(AND($I1669="Fisico",L1669=1),1,IF(AND(L1669=1,$I1669="Electronico"),2,IF(L1669=1,VLOOKUP($C1669&amp;"|"&amp;$B1669&amp;"|"&amp;$D1669,Empresas!$C$6:$CC$92,$G1669+6+1,0),0))))</f>
        <v>0</v>
      </c>
      <c r="AD1669" s="147">
        <f>IF(AND($I1669="Si",M1669=1),1,IF(AND($I1669="Fisico",M1669=1),1,IF(AND(M1669=1,$I1669="Electronico"),2,IF(M1669=1,VLOOKUP($C1669&amp;"|"&amp;$B1669&amp;"|"&amp;$D1669,Empresas!$C$6:$CC$92,$G1669+6+1,0),0))))</f>
        <v>0</v>
      </c>
      <c r="AE1669" s="147">
        <f>IF(AND($I1669="Si",N1669=1),1,IF(AND($I1669="Fisico",N1669=1),1,IF(AND(N1669=1,$I1669="Electronico"),2,IF(N1669=1,VLOOKUP($C1669&amp;"|"&amp;$B1669&amp;"|"&amp;$D1669,Empresas!$C$6:$CC$92,$G1669+6+1,0),0))))</f>
        <v>0</v>
      </c>
      <c r="AF1669" s="147">
        <f>IF(AND($I1669="Si",O1669=1),1,IF(AND($I1669="Fisico",O1669=1),1,IF(AND(O1669=1,$I1669="Electronico"),2,IF(O1669=1,VLOOKUP($C1669&amp;"|"&amp;$B1669&amp;"|"&amp;$D1669,Empresas!$C$6:$CC$92,$G1669+6+1,0),0))))</f>
        <v>0</v>
      </c>
      <c r="AG1669" s="147">
        <f>IF(AND($I1669="Si",P1669=1),1,IF(AND($I1669="Fisico",P1669=1),1,IF(AND(P1669=1,$I1669="Electronico"),2,IF(P1669=1,VLOOKUP($C1669&amp;"|"&amp;$B1669&amp;"|"&amp;$D1669,Empresas!$C$6:$CC$92,$G1669+6+1,0),0))))</f>
        <v>0</v>
      </c>
      <c r="AH1669" s="147">
        <f>IF(AND($I1669="Si",Q1669=1),1,IF(AND($I1669="Fisico",Q1669=1),1,IF(AND(Q1669=1,$I1669="Electronico"),2,IF(Q1669=1,VLOOKUP($C1669&amp;"|"&amp;$B1669&amp;"|"&amp;$D1669,Empresas!$C$6:$CC$92,$G1669+6+1,0),0))))</f>
        <v>0</v>
      </c>
      <c r="AI1669" s="147">
        <f>IF(AND($I1669="Si",R1669=1),1,IF(AND($I1669="Fisico",R1669=1),1,IF(AND(R1669=1,$I1669="Electronico"),2,IF(R1669=1,VLOOKUP($C1669&amp;"|"&amp;$B1669&amp;"|"&amp;$D1669,Empresas!$C$6:$CC$92,$G1669+6+1,0),0))))</f>
        <v>0</v>
      </c>
      <c r="AJ1669" s="147">
        <f>IF(AND($I1669="Si",S1669=1),1,IF(AND($I1669="Fisico",S1669=1),1,IF(AND(S1669=1,$I1669="Electronico"),2,IF(S1669=1,VLOOKUP($C1669&amp;"|"&amp;$B1669&amp;"|"&amp;$D1669,Empresas!$C$6:$CC$92,$G1669+6+1,0),0))))</f>
        <v>0</v>
      </c>
      <c r="AK1669" s="147">
        <f>IF(AND($I1669="Si",T1669=1),1,IF(AND($I1669="Fisico",T1669=1),1,IF(AND(T1669=1,$I1669="Electronico"),2,IF(T1669=1,VLOOKUP($C1669&amp;"|"&amp;$B1669&amp;"|"&amp;$D1669,Empresas!$C$6:$CC$92,$G1669+6+1,0),0))))</f>
        <v>0</v>
      </c>
      <c r="AL1669" s="147">
        <f>IF(AND($I1669="Si",U1669=1),1,IF(AND($I1669="Fisico",U1669=1),1,IF(AND(U1669=1,$I1669="Electronico"),2,IF(U1669=1,VLOOKUP($C1669&amp;"|"&amp;$B1669&amp;"|"&amp;$D1669,Empresas!$C$6:$CC$92,$G1669+6+1,0),0))))</f>
        <v>0</v>
      </c>
      <c r="AM1669" s="149">
        <f t="shared" si="275"/>
        <v>0</v>
      </c>
      <c r="AN1669" s="149">
        <f t="shared" si="276"/>
        <v>0</v>
      </c>
      <c r="AO1669" s="152">
        <f t="shared" si="277"/>
        <v>0</v>
      </c>
    </row>
    <row r="1670" spans="1:41" x14ac:dyDescent="0.25">
      <c r="A1670" s="140" t="str">
        <f>VLOOKUP(D1670,Empresas!$D$7:$F$91,3,0)</f>
        <v>Yulisa</v>
      </c>
      <c r="B1670" s="141" t="str">
        <f>VLOOKUP(D1670,Empresas!$D$7:$G$91,4,0)</f>
        <v>Mireya</v>
      </c>
      <c r="C1670" s="141" t="s">
        <v>544</v>
      </c>
      <c r="D1670" s="141" t="s">
        <v>286</v>
      </c>
      <c r="E1670" s="141" t="str">
        <f>VLOOKUP(D1670,Empresas!$D$7:$E$92,2,0)</f>
        <v>FAN AUTOMOTRIZ</v>
      </c>
      <c r="F1670" s="141" t="s">
        <v>180</v>
      </c>
      <c r="G1670" s="142">
        <f t="shared" si="272"/>
        <v>58</v>
      </c>
      <c r="H1670" s="142" t="str">
        <f>VLOOKUP(D1670,Empresas!$D$6:$L$92,7,0)</f>
        <v>Semestral</v>
      </c>
      <c r="I1670" s="141" t="str">
        <f>VLOOKUP(VLOOKUP(D1670&amp;"|"&amp;B1670,Empresas!$I$7:$CB$92,G1670,0),Tablas!$A$8:$B$10,2,0)</f>
        <v>No aplica</v>
      </c>
      <c r="J1670" s="78"/>
      <c r="K1670" s="78"/>
      <c r="L1670" s="78"/>
      <c r="M1670" s="78"/>
      <c r="N1670" s="78"/>
      <c r="O1670" s="78"/>
      <c r="P1670" s="78"/>
      <c r="Q1670" s="78"/>
      <c r="R1670" s="78"/>
      <c r="S1670" s="78"/>
      <c r="T1670" s="78"/>
      <c r="U1670" s="78"/>
      <c r="V1670" s="78" t="str">
        <f>VLOOKUP(D1670,Empresas!$D$7:$CF$91,81,0)</f>
        <v>D</v>
      </c>
      <c r="W1670" s="78" t="str">
        <f>VLOOKUP(D1670,Empresas!$D$7:$M$91,10,0)</f>
        <v>Rer</v>
      </c>
      <c r="X1670" s="69" t="str">
        <f t="shared" si="273"/>
        <v>NO</v>
      </c>
      <c r="Y1670" s="153" t="str">
        <f t="shared" si="274"/>
        <v>No aplica</v>
      </c>
      <c r="Z1670" s="147">
        <f>IF(Y1670="No aplica",0,IF(I1670="no",0,IF(I1670="No aplica",0,IF(I1670="Si",1,IF(I1670="Fisico",1,IF(I1670="Electronico",2,VLOOKUP(C1670&amp;"|"&amp;B1670&amp;"|"&amp;D1670,Empresas!$C$6:$CC$92,G1670+6+1,0)))))))</f>
        <v>0</v>
      </c>
      <c r="AA1670" s="147">
        <f>IF(AND($I1670="Si",J1670=1),1,IF(AND($I1670="Fisico",J1670=1),1,IF(AND(J1670=1,$I1670="Electronico"),2,IF(J1670=1,VLOOKUP($C1670&amp;"|"&amp;$B1670&amp;"|"&amp;$D1670,Empresas!$C$6:$CC$92,$G1670+6+1,0),0))))</f>
        <v>0</v>
      </c>
      <c r="AB1670" s="147">
        <f>IF(AND($I1670="Si",K1670=1),1,IF(AND($I1670="Fisico",K1670=1),1,IF(AND(K1670=1,$I1670="Electronico"),2,IF(K1670=1,VLOOKUP($C1670&amp;"|"&amp;$B1670&amp;"|"&amp;$D1670,Empresas!$C$6:$CC$92,$G1670+6+1,0),0))))</f>
        <v>0</v>
      </c>
      <c r="AC1670" s="147">
        <f>IF(AND($I1670="Si",L1670=1),1,IF(AND($I1670="Fisico",L1670=1),1,IF(AND(L1670=1,$I1670="Electronico"),2,IF(L1670=1,VLOOKUP($C1670&amp;"|"&amp;$B1670&amp;"|"&amp;$D1670,Empresas!$C$6:$CC$92,$G1670+6+1,0),0))))</f>
        <v>0</v>
      </c>
      <c r="AD1670" s="147">
        <f>IF(AND($I1670="Si",M1670=1),1,IF(AND($I1670="Fisico",M1670=1),1,IF(AND(M1670=1,$I1670="Electronico"),2,IF(M1670=1,VLOOKUP($C1670&amp;"|"&amp;$B1670&amp;"|"&amp;$D1670,Empresas!$C$6:$CC$92,$G1670+6+1,0),0))))</f>
        <v>0</v>
      </c>
      <c r="AE1670" s="147">
        <f>IF(AND($I1670="Si",N1670=1),1,IF(AND($I1670="Fisico",N1670=1),1,IF(AND(N1670=1,$I1670="Electronico"),2,IF(N1670=1,VLOOKUP($C1670&amp;"|"&amp;$B1670&amp;"|"&amp;$D1670,Empresas!$C$6:$CC$92,$G1670+6+1,0),0))))</f>
        <v>0</v>
      </c>
      <c r="AF1670" s="147">
        <f>IF(AND($I1670="Si",O1670=1),1,IF(AND($I1670="Fisico",O1670=1),1,IF(AND(O1670=1,$I1670="Electronico"),2,IF(O1670=1,VLOOKUP($C1670&amp;"|"&amp;$B1670&amp;"|"&amp;$D1670,Empresas!$C$6:$CC$92,$G1670+6+1,0),0))))</f>
        <v>0</v>
      </c>
      <c r="AG1670" s="147">
        <f>IF(AND($I1670="Si",P1670=1),1,IF(AND($I1670="Fisico",P1670=1),1,IF(AND(P1670=1,$I1670="Electronico"),2,IF(P1670=1,VLOOKUP($C1670&amp;"|"&amp;$B1670&amp;"|"&amp;$D1670,Empresas!$C$6:$CC$92,$G1670+6+1,0),0))))</f>
        <v>0</v>
      </c>
      <c r="AH1670" s="147">
        <f>IF(AND($I1670="Si",Q1670=1),1,IF(AND($I1670="Fisico",Q1670=1),1,IF(AND(Q1670=1,$I1670="Electronico"),2,IF(Q1670=1,VLOOKUP($C1670&amp;"|"&amp;$B1670&amp;"|"&amp;$D1670,Empresas!$C$6:$CC$92,$G1670+6+1,0),0))))</f>
        <v>0</v>
      </c>
      <c r="AI1670" s="147">
        <f>IF(AND($I1670="Si",R1670=1),1,IF(AND($I1670="Fisico",R1670=1),1,IF(AND(R1670=1,$I1670="Electronico"),2,IF(R1670=1,VLOOKUP($C1670&amp;"|"&amp;$B1670&amp;"|"&amp;$D1670,Empresas!$C$6:$CC$92,$G1670+6+1,0),0))))</f>
        <v>0</v>
      </c>
      <c r="AJ1670" s="147">
        <f>IF(AND($I1670="Si",S1670=1),1,IF(AND($I1670="Fisico",S1670=1),1,IF(AND(S1670=1,$I1670="Electronico"),2,IF(S1670=1,VLOOKUP($C1670&amp;"|"&amp;$B1670&amp;"|"&amp;$D1670,Empresas!$C$6:$CC$92,$G1670+6+1,0),0))))</f>
        <v>0</v>
      </c>
      <c r="AK1670" s="147">
        <f>IF(AND($I1670="Si",T1670=1),1,IF(AND($I1670="Fisico",T1670=1),1,IF(AND(T1670=1,$I1670="Electronico"),2,IF(T1670=1,VLOOKUP($C1670&amp;"|"&amp;$B1670&amp;"|"&amp;$D1670,Empresas!$C$6:$CC$92,$G1670+6+1,0),0))))</f>
        <v>0</v>
      </c>
      <c r="AL1670" s="147">
        <f>IF(AND($I1670="Si",U1670=1),1,IF(AND($I1670="Fisico",U1670=1),1,IF(AND(U1670=1,$I1670="Electronico"),2,IF(U1670=1,VLOOKUP($C1670&amp;"|"&amp;$B1670&amp;"|"&amp;$D1670,Empresas!$C$6:$CC$92,$G1670+6+1,0),0))))</f>
        <v>0</v>
      </c>
      <c r="AM1670" s="149">
        <f t="shared" si="275"/>
        <v>0</v>
      </c>
      <c r="AN1670" s="149">
        <f t="shared" si="276"/>
        <v>0</v>
      </c>
      <c r="AO1670" s="152">
        <f t="shared" si="277"/>
        <v>0</v>
      </c>
    </row>
    <row r="1671" spans="1:41" x14ac:dyDescent="0.25">
      <c r="A1671" s="140" t="str">
        <f>VLOOKUP(D1671,Empresas!$D$7:$F$91,3,0)</f>
        <v>Yulisa</v>
      </c>
      <c r="B1671" s="141" t="str">
        <f>VLOOKUP(D1671,Empresas!$D$7:$G$91,4,0)</f>
        <v>Mireya</v>
      </c>
      <c r="C1671" s="141" t="s">
        <v>544</v>
      </c>
      <c r="D1671" s="141" t="s">
        <v>286</v>
      </c>
      <c r="E1671" s="141" t="str">
        <f>VLOOKUP(D1671,Empresas!$D$7:$E$92,2,0)</f>
        <v>FAN AUTOMOTRIZ</v>
      </c>
      <c r="F1671" s="141" t="s">
        <v>181</v>
      </c>
      <c r="G1671" s="142">
        <f t="shared" si="272"/>
        <v>59</v>
      </c>
      <c r="H1671" s="142" t="str">
        <f>VLOOKUP(D1671,Empresas!$D$6:$L$92,7,0)</f>
        <v>Semestral</v>
      </c>
      <c r="I1671" s="141" t="str">
        <f>VLOOKUP(VLOOKUP(D1671&amp;"|"&amp;B1671,Empresas!$I$7:$CB$92,G1671,0),Tablas!$A$8:$B$10,2,0)</f>
        <v>No aplica</v>
      </c>
      <c r="J1671" s="78"/>
      <c r="K1671" s="78"/>
      <c r="L1671" s="78"/>
      <c r="M1671" s="78"/>
      <c r="N1671" s="78"/>
      <c r="O1671" s="78"/>
      <c r="P1671" s="78"/>
      <c r="Q1671" s="78"/>
      <c r="R1671" s="78"/>
      <c r="S1671" s="78"/>
      <c r="T1671" s="78"/>
      <c r="U1671" s="78"/>
      <c r="V1671" s="78" t="str">
        <f>VLOOKUP(D1671,Empresas!$D$7:$CF$91,81,0)</f>
        <v>D</v>
      </c>
      <c r="W1671" s="78" t="str">
        <f>VLOOKUP(D1671,Empresas!$D$7:$M$91,10,0)</f>
        <v>Rer</v>
      </c>
      <c r="X1671" s="69" t="str">
        <f t="shared" si="273"/>
        <v>NO</v>
      </c>
      <c r="Y1671" s="153" t="str">
        <f t="shared" si="274"/>
        <v>No aplica</v>
      </c>
      <c r="Z1671" s="147">
        <f>IF(Y1671="No aplica",0,IF(I1671="no",0,IF(I1671="No aplica",0,IF(I1671="Si",1,IF(I1671="Fisico",1,IF(I1671="Electronico",2,VLOOKUP(C1671&amp;"|"&amp;B1671&amp;"|"&amp;D1671,Empresas!$C$6:$CC$92,G1671+6+1,0)))))))</f>
        <v>0</v>
      </c>
      <c r="AA1671" s="147">
        <f>IF(AND($I1671="Si",J1671=1),1,IF(AND($I1671="Fisico",J1671=1),1,IF(AND(J1671=1,$I1671="Electronico"),2,IF(J1671=1,VLOOKUP($C1671&amp;"|"&amp;$B1671&amp;"|"&amp;$D1671,Empresas!$C$6:$CC$92,$G1671+6+1,0),0))))</f>
        <v>0</v>
      </c>
      <c r="AB1671" s="147">
        <f>IF(AND($I1671="Si",K1671=1),1,IF(AND($I1671="Fisico",K1671=1),1,IF(AND(K1671=1,$I1671="Electronico"),2,IF(K1671=1,VLOOKUP($C1671&amp;"|"&amp;$B1671&amp;"|"&amp;$D1671,Empresas!$C$6:$CC$92,$G1671+6+1,0),0))))</f>
        <v>0</v>
      </c>
      <c r="AC1671" s="147">
        <f>IF(AND($I1671="Si",L1671=1),1,IF(AND($I1671="Fisico",L1671=1),1,IF(AND(L1671=1,$I1671="Electronico"),2,IF(L1671=1,VLOOKUP($C1671&amp;"|"&amp;$B1671&amp;"|"&amp;$D1671,Empresas!$C$6:$CC$92,$G1671+6+1,0),0))))</f>
        <v>0</v>
      </c>
      <c r="AD1671" s="147">
        <f>IF(AND($I1671="Si",M1671=1),1,IF(AND($I1671="Fisico",M1671=1),1,IF(AND(M1671=1,$I1671="Electronico"),2,IF(M1671=1,VLOOKUP($C1671&amp;"|"&amp;$B1671&amp;"|"&amp;$D1671,Empresas!$C$6:$CC$92,$G1671+6+1,0),0))))</f>
        <v>0</v>
      </c>
      <c r="AE1671" s="147">
        <f>IF(AND($I1671="Si",N1671=1),1,IF(AND($I1671="Fisico",N1671=1),1,IF(AND(N1671=1,$I1671="Electronico"),2,IF(N1671=1,VLOOKUP($C1671&amp;"|"&amp;$B1671&amp;"|"&amp;$D1671,Empresas!$C$6:$CC$92,$G1671+6+1,0),0))))</f>
        <v>0</v>
      </c>
      <c r="AF1671" s="147">
        <f>IF(AND($I1671="Si",O1671=1),1,IF(AND($I1671="Fisico",O1671=1),1,IF(AND(O1671=1,$I1671="Electronico"),2,IF(O1671=1,VLOOKUP($C1671&amp;"|"&amp;$B1671&amp;"|"&amp;$D1671,Empresas!$C$6:$CC$92,$G1671+6+1,0),0))))</f>
        <v>0</v>
      </c>
      <c r="AG1671" s="147">
        <f>IF(AND($I1671="Si",P1671=1),1,IF(AND($I1671="Fisico",P1671=1),1,IF(AND(P1671=1,$I1671="Electronico"),2,IF(P1671=1,VLOOKUP($C1671&amp;"|"&amp;$B1671&amp;"|"&amp;$D1671,Empresas!$C$6:$CC$92,$G1671+6+1,0),0))))</f>
        <v>0</v>
      </c>
      <c r="AH1671" s="147">
        <f>IF(AND($I1671="Si",Q1671=1),1,IF(AND($I1671="Fisico",Q1671=1),1,IF(AND(Q1671=1,$I1671="Electronico"),2,IF(Q1671=1,VLOOKUP($C1671&amp;"|"&amp;$B1671&amp;"|"&amp;$D1671,Empresas!$C$6:$CC$92,$G1671+6+1,0),0))))</f>
        <v>0</v>
      </c>
      <c r="AI1671" s="147">
        <f>IF(AND($I1671="Si",R1671=1),1,IF(AND($I1671="Fisico",R1671=1),1,IF(AND(R1671=1,$I1671="Electronico"),2,IF(R1671=1,VLOOKUP($C1671&amp;"|"&amp;$B1671&amp;"|"&amp;$D1671,Empresas!$C$6:$CC$92,$G1671+6+1,0),0))))</f>
        <v>0</v>
      </c>
      <c r="AJ1671" s="147">
        <f>IF(AND($I1671="Si",S1671=1),1,IF(AND($I1671="Fisico",S1671=1),1,IF(AND(S1671=1,$I1671="Electronico"),2,IF(S1671=1,VLOOKUP($C1671&amp;"|"&amp;$B1671&amp;"|"&amp;$D1671,Empresas!$C$6:$CC$92,$G1671+6+1,0),0))))</f>
        <v>0</v>
      </c>
      <c r="AK1671" s="147">
        <f>IF(AND($I1671="Si",T1671=1),1,IF(AND($I1671="Fisico",T1671=1),1,IF(AND(T1671=1,$I1671="Electronico"),2,IF(T1671=1,VLOOKUP($C1671&amp;"|"&amp;$B1671&amp;"|"&amp;$D1671,Empresas!$C$6:$CC$92,$G1671+6+1,0),0))))</f>
        <v>0</v>
      </c>
      <c r="AL1671" s="147">
        <f>IF(AND($I1671="Si",U1671=1),1,IF(AND($I1671="Fisico",U1671=1),1,IF(AND(U1671=1,$I1671="Electronico"),2,IF(U1671=1,VLOOKUP($C1671&amp;"|"&amp;$B1671&amp;"|"&amp;$D1671,Empresas!$C$6:$CC$92,$G1671+6+1,0),0))))</f>
        <v>0</v>
      </c>
      <c r="AM1671" s="149">
        <f t="shared" si="275"/>
        <v>0</v>
      </c>
      <c r="AN1671" s="149">
        <f t="shared" si="276"/>
        <v>0</v>
      </c>
      <c r="AO1671" s="152">
        <f t="shared" si="277"/>
        <v>0</v>
      </c>
    </row>
    <row r="1672" spans="1:41" x14ac:dyDescent="0.25">
      <c r="A1672" s="140" t="str">
        <f>VLOOKUP(D1672,Empresas!$D$7:$F$91,3,0)</f>
        <v>Yulisa</v>
      </c>
      <c r="B1672" s="141" t="str">
        <f>VLOOKUP(D1672,Empresas!$D$7:$G$91,4,0)</f>
        <v>Mireya</v>
      </c>
      <c r="C1672" s="141" t="s">
        <v>544</v>
      </c>
      <c r="D1672" s="141" t="s">
        <v>286</v>
      </c>
      <c r="E1672" s="141" t="str">
        <f>VLOOKUP(D1672,Empresas!$D$7:$E$92,2,0)</f>
        <v>FAN AUTOMOTRIZ</v>
      </c>
      <c r="F1672" s="141" t="s">
        <v>182</v>
      </c>
      <c r="G1672" s="142">
        <f t="shared" si="272"/>
        <v>60</v>
      </c>
      <c r="H1672" s="142" t="str">
        <f>VLOOKUP(D1672,Empresas!$D$6:$L$92,7,0)</f>
        <v>Semestral</v>
      </c>
      <c r="I1672" s="141" t="str">
        <f>VLOOKUP(VLOOKUP(D1672&amp;"|"&amp;B1672,Empresas!$I$7:$CB$92,G1672,0),Tablas!$A$8:$B$10,2,0)</f>
        <v>No aplica</v>
      </c>
      <c r="J1672" s="78"/>
      <c r="K1672" s="78"/>
      <c r="L1672" s="78"/>
      <c r="M1672" s="78"/>
      <c r="N1672" s="78"/>
      <c r="O1672" s="78"/>
      <c r="P1672" s="78"/>
      <c r="Q1672" s="78"/>
      <c r="R1672" s="78"/>
      <c r="S1672" s="78"/>
      <c r="T1672" s="78"/>
      <c r="U1672" s="78"/>
      <c r="V1672" s="78" t="str">
        <f>VLOOKUP(D1672,Empresas!$D$7:$CF$91,81,0)</f>
        <v>D</v>
      </c>
      <c r="W1672" s="78" t="str">
        <f>VLOOKUP(D1672,Empresas!$D$7:$M$91,10,0)</f>
        <v>Rer</v>
      </c>
      <c r="X1672" s="69" t="str">
        <f t="shared" si="273"/>
        <v>NO</v>
      </c>
      <c r="Y1672" s="153" t="str">
        <f t="shared" si="274"/>
        <v>No aplica</v>
      </c>
      <c r="Z1672" s="147">
        <f>IF(Y1672="No aplica",0,IF(I1672="no",0,IF(I1672="No aplica",0,IF(I1672="Si",1,IF(I1672="Fisico",1,IF(I1672="Electronico",2,VLOOKUP(C1672&amp;"|"&amp;B1672&amp;"|"&amp;D1672,Empresas!$C$6:$CC$92,G1672+6+1,0)))))))</f>
        <v>0</v>
      </c>
      <c r="AA1672" s="147">
        <f>IF(AND($I1672="Si",J1672=1),1,IF(AND($I1672="Fisico",J1672=1),1,IF(AND(J1672=1,$I1672="Electronico"),2,IF(J1672=1,VLOOKUP($C1672&amp;"|"&amp;$B1672&amp;"|"&amp;$D1672,Empresas!$C$6:$CC$92,$G1672+6+1,0),0))))</f>
        <v>0</v>
      </c>
      <c r="AB1672" s="147">
        <f>IF(AND($I1672="Si",K1672=1),1,IF(AND($I1672="Fisico",K1672=1),1,IF(AND(K1672=1,$I1672="Electronico"),2,IF(K1672=1,VLOOKUP($C1672&amp;"|"&amp;$B1672&amp;"|"&amp;$D1672,Empresas!$C$6:$CC$92,$G1672+6+1,0),0))))</f>
        <v>0</v>
      </c>
      <c r="AC1672" s="147">
        <f>IF(AND($I1672="Si",L1672=1),1,IF(AND($I1672="Fisico",L1672=1),1,IF(AND(L1672=1,$I1672="Electronico"),2,IF(L1672=1,VLOOKUP($C1672&amp;"|"&amp;$B1672&amp;"|"&amp;$D1672,Empresas!$C$6:$CC$92,$G1672+6+1,0),0))))</f>
        <v>0</v>
      </c>
      <c r="AD1672" s="147">
        <f>IF(AND($I1672="Si",M1672=1),1,IF(AND($I1672="Fisico",M1672=1),1,IF(AND(M1672=1,$I1672="Electronico"),2,IF(M1672=1,VLOOKUP($C1672&amp;"|"&amp;$B1672&amp;"|"&amp;$D1672,Empresas!$C$6:$CC$92,$G1672+6+1,0),0))))</f>
        <v>0</v>
      </c>
      <c r="AE1672" s="147">
        <f>IF(AND($I1672="Si",N1672=1),1,IF(AND($I1672="Fisico",N1672=1),1,IF(AND(N1672=1,$I1672="Electronico"),2,IF(N1672=1,VLOOKUP($C1672&amp;"|"&amp;$B1672&amp;"|"&amp;$D1672,Empresas!$C$6:$CC$92,$G1672+6+1,0),0))))</f>
        <v>0</v>
      </c>
      <c r="AF1672" s="147">
        <f>IF(AND($I1672="Si",O1672=1),1,IF(AND($I1672="Fisico",O1672=1),1,IF(AND(O1672=1,$I1672="Electronico"),2,IF(O1672=1,VLOOKUP($C1672&amp;"|"&amp;$B1672&amp;"|"&amp;$D1672,Empresas!$C$6:$CC$92,$G1672+6+1,0),0))))</f>
        <v>0</v>
      </c>
      <c r="AG1672" s="147">
        <f>IF(AND($I1672="Si",P1672=1),1,IF(AND($I1672="Fisico",P1672=1),1,IF(AND(P1672=1,$I1672="Electronico"),2,IF(P1672=1,VLOOKUP($C1672&amp;"|"&amp;$B1672&amp;"|"&amp;$D1672,Empresas!$C$6:$CC$92,$G1672+6+1,0),0))))</f>
        <v>0</v>
      </c>
      <c r="AH1672" s="147">
        <f>IF(AND($I1672="Si",Q1672=1),1,IF(AND($I1672="Fisico",Q1672=1),1,IF(AND(Q1672=1,$I1672="Electronico"),2,IF(Q1672=1,VLOOKUP($C1672&amp;"|"&amp;$B1672&amp;"|"&amp;$D1672,Empresas!$C$6:$CC$92,$G1672+6+1,0),0))))</f>
        <v>0</v>
      </c>
      <c r="AI1672" s="147">
        <f>IF(AND($I1672="Si",R1672=1),1,IF(AND($I1672="Fisico",R1672=1),1,IF(AND(R1672=1,$I1672="Electronico"),2,IF(R1672=1,VLOOKUP($C1672&amp;"|"&amp;$B1672&amp;"|"&amp;$D1672,Empresas!$C$6:$CC$92,$G1672+6+1,0),0))))</f>
        <v>0</v>
      </c>
      <c r="AJ1672" s="147">
        <f>IF(AND($I1672="Si",S1672=1),1,IF(AND($I1672="Fisico",S1672=1),1,IF(AND(S1672=1,$I1672="Electronico"),2,IF(S1672=1,VLOOKUP($C1672&amp;"|"&amp;$B1672&amp;"|"&amp;$D1672,Empresas!$C$6:$CC$92,$G1672+6+1,0),0))))</f>
        <v>0</v>
      </c>
      <c r="AK1672" s="147">
        <f>IF(AND($I1672="Si",T1672=1),1,IF(AND($I1672="Fisico",T1672=1),1,IF(AND(T1672=1,$I1672="Electronico"),2,IF(T1672=1,VLOOKUP($C1672&amp;"|"&amp;$B1672&amp;"|"&amp;$D1672,Empresas!$C$6:$CC$92,$G1672+6+1,0),0))))</f>
        <v>0</v>
      </c>
      <c r="AL1672" s="147">
        <f>IF(AND($I1672="Si",U1672=1),1,IF(AND($I1672="Fisico",U1672=1),1,IF(AND(U1672=1,$I1672="Electronico"),2,IF(U1672=1,VLOOKUP($C1672&amp;"|"&amp;$B1672&amp;"|"&amp;$D1672,Empresas!$C$6:$CC$92,$G1672+6+1,0),0))))</f>
        <v>0</v>
      </c>
      <c r="AM1672" s="149">
        <f t="shared" si="275"/>
        <v>0</v>
      </c>
      <c r="AN1672" s="149">
        <f t="shared" si="276"/>
        <v>0</v>
      </c>
      <c r="AO1672" s="152">
        <f t="shared" si="277"/>
        <v>0</v>
      </c>
    </row>
    <row r="1673" spans="1:41" x14ac:dyDescent="0.25">
      <c r="A1673" s="143" t="str">
        <f>VLOOKUP(D1673,Empresas!$D$7:$F$91,3,0)</f>
        <v>Yulisa</v>
      </c>
      <c r="B1673" s="144" t="str">
        <f>VLOOKUP(D1673,Empresas!$D$7:$G$91,4,0)</f>
        <v>Mireya</v>
      </c>
      <c r="C1673" s="144" t="s">
        <v>544</v>
      </c>
      <c r="D1673" s="144" t="s">
        <v>286</v>
      </c>
      <c r="E1673" s="144" t="str">
        <f>VLOOKUP(D1673,Empresas!$D$7:$E$92,2,0)</f>
        <v>FAN AUTOMOTRIZ</v>
      </c>
      <c r="F1673" s="144" t="s">
        <v>183</v>
      </c>
      <c r="G1673" s="145">
        <f>+Empresas!$BR$2</f>
        <v>62</v>
      </c>
      <c r="H1673" s="145" t="str">
        <f>VLOOKUP(D1673,Empresas!$D$6:$L$92,7,0)</f>
        <v>Semestral</v>
      </c>
      <c r="I1673" s="144" t="str">
        <f>VLOOKUP(VLOOKUP(D1673&amp;"|"&amp;B1673,Empresas!$I$7:$CB$92,G1673,0),Tablas!$A$13:$B$14,2,0)</f>
        <v>Si</v>
      </c>
      <c r="J1673" s="78">
        <v>1</v>
      </c>
      <c r="K1673" s="78">
        <v>1</v>
      </c>
      <c r="L1673" s="78">
        <v>1</v>
      </c>
      <c r="M1673" s="78">
        <v>1</v>
      </c>
      <c r="N1673" s="78">
        <v>1</v>
      </c>
      <c r="O1673" s="78">
        <v>1</v>
      </c>
      <c r="P1673" s="78">
        <v>1</v>
      </c>
      <c r="Q1673" s="78">
        <v>1</v>
      </c>
      <c r="R1673" s="78"/>
      <c r="S1673" s="78"/>
      <c r="T1673" s="78"/>
      <c r="U1673" s="78"/>
      <c r="V1673" s="78" t="str">
        <f>VLOOKUP(D1673,Empresas!$D$7:$CF$91,81,0)</f>
        <v>D</v>
      </c>
      <c r="W1673" s="78" t="str">
        <f>VLOOKUP(D1673,Empresas!$D$7:$M$91,10,0)</f>
        <v>Rer</v>
      </c>
      <c r="X1673" s="69" t="str">
        <f t="shared" si="273"/>
        <v>SI</v>
      </c>
      <c r="Y1673" s="153" t="str">
        <f t="shared" si="274"/>
        <v>Si aplica</v>
      </c>
      <c r="Z1673" s="147">
        <f>IF(Y1673="No aplica",0,IF(I1673="no",0,IF(I1673="No aplica",0,IF(I1673="Si",1,IF(I1673="Fisico",1,IF(I1673="Electronico",2,VLOOKUP(C1673&amp;"|"&amp;B1673&amp;"|"&amp;D1673,Empresas!$C$6:$CC$92,G1673+6+1,0)))))))</f>
        <v>1</v>
      </c>
      <c r="AA1673" s="147">
        <f>IF(AND($I1673="Si",J1673=1),1,IF(AND($I1673="Fisico",J1673=1),1,IF(AND(J1673=1,$I1673="Electronico"),2,IF(J1673=1,VLOOKUP($C1673&amp;"|"&amp;$B1673&amp;"|"&amp;$D1673,Empresas!$C$6:$CC$92,$G1673+6+1,0),0))))</f>
        <v>1</v>
      </c>
      <c r="AB1673" s="147">
        <f>IF(AND($I1673="Si",K1673=1),1,IF(AND($I1673="Fisico",K1673=1),1,IF(AND(K1673=1,$I1673="Electronico"),2,IF(K1673=1,VLOOKUP($C1673&amp;"|"&amp;$B1673&amp;"|"&amp;$D1673,Empresas!$C$6:$CC$92,$G1673+6+1,0),0))))</f>
        <v>1</v>
      </c>
      <c r="AC1673" s="147">
        <f>IF(AND($I1673="Si",L1673=1),1,IF(AND($I1673="Fisico",L1673=1),1,IF(AND(L1673=1,$I1673="Electronico"),2,IF(L1673=1,VLOOKUP($C1673&amp;"|"&amp;$B1673&amp;"|"&amp;$D1673,Empresas!$C$6:$CC$92,$G1673+6+1,0),0))))</f>
        <v>1</v>
      </c>
      <c r="AD1673" s="147">
        <f>IF(AND($I1673="Si",M1673=1),1,IF(AND($I1673="Fisico",M1673=1),1,IF(AND(M1673=1,$I1673="Electronico"),2,IF(M1673=1,VLOOKUP($C1673&amp;"|"&amp;$B1673&amp;"|"&amp;$D1673,Empresas!$C$6:$CC$92,$G1673+6+1,0),0))))</f>
        <v>1</v>
      </c>
      <c r="AE1673" s="147">
        <f>IF(AND($I1673="Si",N1673=1),1,IF(AND($I1673="Fisico",N1673=1),1,IF(AND(N1673=1,$I1673="Electronico"),2,IF(N1673=1,VLOOKUP($C1673&amp;"|"&amp;$B1673&amp;"|"&amp;$D1673,Empresas!$C$6:$CC$92,$G1673+6+1,0),0))))</f>
        <v>1</v>
      </c>
      <c r="AF1673" s="147">
        <f>IF(AND($I1673="Si",O1673=1),1,IF(AND($I1673="Fisico",O1673=1),1,IF(AND(O1673=1,$I1673="Electronico"),2,IF(O1673=1,VLOOKUP($C1673&amp;"|"&amp;$B1673&amp;"|"&amp;$D1673,Empresas!$C$6:$CC$92,$G1673+6+1,0),0))))</f>
        <v>1</v>
      </c>
      <c r="AG1673" s="147">
        <f>IF(AND($I1673="Si",P1673=1),1,IF(AND($I1673="Fisico",P1673=1),1,IF(AND(P1673=1,$I1673="Electronico"),2,IF(P1673=1,VLOOKUP($C1673&amp;"|"&amp;$B1673&amp;"|"&amp;$D1673,Empresas!$C$6:$CC$92,$G1673+6+1,0),0))))</f>
        <v>1</v>
      </c>
      <c r="AH1673" s="147">
        <f>IF(AND($I1673="Si",Q1673=1),1,IF(AND($I1673="Fisico",Q1673=1),1,IF(AND(Q1673=1,$I1673="Electronico"),2,IF(Q1673=1,VLOOKUP($C1673&amp;"|"&amp;$B1673&amp;"|"&amp;$D1673,Empresas!$C$6:$CC$92,$G1673+6+1,0),0))))</f>
        <v>1</v>
      </c>
      <c r="AI1673" s="147">
        <f>IF(AND($I1673="Si",R1673=1),1,IF(AND($I1673="Fisico",R1673=1),1,IF(AND(R1673=1,$I1673="Electronico"),2,IF(R1673=1,VLOOKUP($C1673&amp;"|"&amp;$B1673&amp;"|"&amp;$D1673,Empresas!$C$6:$CC$92,$G1673+6+1,0),0))))</f>
        <v>0</v>
      </c>
      <c r="AJ1673" s="147">
        <f>IF(AND($I1673="Si",S1673=1),1,IF(AND($I1673="Fisico",S1673=1),1,IF(AND(S1673=1,$I1673="Electronico"),2,IF(S1673=1,VLOOKUP($C1673&amp;"|"&amp;$B1673&amp;"|"&amp;$D1673,Empresas!$C$6:$CC$92,$G1673+6+1,0),0))))</f>
        <v>0</v>
      </c>
      <c r="AK1673" s="147">
        <f>IF(AND($I1673="Si",T1673=1),1,IF(AND($I1673="Fisico",T1673=1),1,IF(AND(T1673=1,$I1673="Electronico"),2,IF(T1673=1,VLOOKUP($C1673&amp;"|"&amp;$B1673&amp;"|"&amp;$D1673,Empresas!$C$6:$CC$92,$G1673+6+1,0),0))))</f>
        <v>0</v>
      </c>
      <c r="AL1673" s="147">
        <f>IF(AND($I1673="Si",U1673=1),1,IF(AND($I1673="Fisico",U1673=1),1,IF(AND(U1673=1,$I1673="Electronico"),2,IF(U1673=1,VLOOKUP($C1673&amp;"|"&amp;$B1673&amp;"|"&amp;$D1673,Empresas!$C$6:$CC$92,$G1673+6+1,0),0))))</f>
        <v>0</v>
      </c>
      <c r="AM1673" s="149">
        <f t="shared" si="275"/>
        <v>8</v>
      </c>
      <c r="AN1673" s="149">
        <f t="shared" si="276"/>
        <v>8</v>
      </c>
      <c r="AO1673" s="152">
        <f t="shared" si="277"/>
        <v>1</v>
      </c>
    </row>
    <row r="1674" spans="1:41" x14ac:dyDescent="0.25">
      <c r="A1674" s="143" t="str">
        <f>VLOOKUP(D1674,Empresas!$D$7:$F$91,3,0)</f>
        <v>Yulisa</v>
      </c>
      <c r="B1674" s="144" t="str">
        <f>VLOOKUP(D1674,Empresas!$D$7:$G$91,4,0)</f>
        <v>Mireya</v>
      </c>
      <c r="C1674" s="144" t="s">
        <v>544</v>
      </c>
      <c r="D1674" s="144" t="s">
        <v>286</v>
      </c>
      <c r="E1674" s="144" t="str">
        <f>VLOOKUP(D1674,Empresas!$D$7:$E$92,2,0)</f>
        <v>FAN AUTOMOTRIZ</v>
      </c>
      <c r="F1674" s="144" t="s">
        <v>184</v>
      </c>
      <c r="G1674" s="145">
        <f>+G1673+1</f>
        <v>63</v>
      </c>
      <c r="H1674" s="145" t="str">
        <f>VLOOKUP(D1674,Empresas!$D$6:$L$92,7,0)</f>
        <v>Semestral</v>
      </c>
      <c r="I1674" s="144" t="str">
        <f>VLOOKUP(VLOOKUP(D1674&amp;"|"&amp;B1674,Empresas!$I$7:$CB$92,G1674,0),Tablas!$A$13:$B$14,2,0)</f>
        <v>Si</v>
      </c>
      <c r="J1674" s="78">
        <v>1</v>
      </c>
      <c r="K1674" s="78">
        <v>1</v>
      </c>
      <c r="L1674" s="78">
        <v>1</v>
      </c>
      <c r="M1674" s="78">
        <v>1</v>
      </c>
      <c r="N1674" s="78">
        <v>1</v>
      </c>
      <c r="O1674" s="78">
        <v>1</v>
      </c>
      <c r="P1674" s="78">
        <v>1</v>
      </c>
      <c r="Q1674" s="78">
        <v>1</v>
      </c>
      <c r="R1674" s="78"/>
      <c r="S1674" s="78"/>
      <c r="T1674" s="78"/>
      <c r="U1674" s="78"/>
      <c r="V1674" s="78" t="str">
        <f>VLOOKUP(D1674,Empresas!$D$7:$CF$91,81,0)</f>
        <v>D</v>
      </c>
      <c r="W1674" s="78" t="str">
        <f>VLOOKUP(D1674,Empresas!$D$7:$M$91,10,0)</f>
        <v>Rer</v>
      </c>
      <c r="X1674" s="69" t="str">
        <f t="shared" si="273"/>
        <v>SI</v>
      </c>
      <c r="Y1674" s="153" t="str">
        <f t="shared" si="274"/>
        <v>Si aplica</v>
      </c>
      <c r="Z1674" s="147">
        <f>IF(Y1674="No aplica",0,IF(I1674="no",0,IF(I1674="No aplica",0,IF(I1674="Si",1,IF(I1674="Fisico",1,IF(I1674="Electronico",2,VLOOKUP(C1674&amp;"|"&amp;B1674&amp;"|"&amp;D1674,Empresas!$C$6:$CC$92,G1674+6+1,0)))))))</f>
        <v>1</v>
      </c>
      <c r="AA1674" s="147">
        <f>IF(AND($I1674="Si",J1674=1),1,IF(AND($I1674="Fisico",J1674=1),1,IF(AND(J1674=1,$I1674="Electronico"),2,IF(J1674=1,VLOOKUP($C1674&amp;"|"&amp;$B1674&amp;"|"&amp;$D1674,Empresas!$C$6:$CC$92,$G1674+6+1,0),0))))</f>
        <v>1</v>
      </c>
      <c r="AB1674" s="147">
        <f>IF(AND($I1674="Si",K1674=1),1,IF(AND($I1674="Fisico",K1674=1),1,IF(AND(K1674=1,$I1674="Electronico"),2,IF(K1674=1,VLOOKUP($C1674&amp;"|"&amp;$B1674&amp;"|"&amp;$D1674,Empresas!$C$6:$CC$92,$G1674+6+1,0),0))))</f>
        <v>1</v>
      </c>
      <c r="AC1674" s="147">
        <f>IF(AND($I1674="Si",L1674=1),1,IF(AND($I1674="Fisico",L1674=1),1,IF(AND(L1674=1,$I1674="Electronico"),2,IF(L1674=1,VLOOKUP($C1674&amp;"|"&amp;$B1674&amp;"|"&amp;$D1674,Empresas!$C$6:$CC$92,$G1674+6+1,0),0))))</f>
        <v>1</v>
      </c>
      <c r="AD1674" s="147">
        <f>IF(AND($I1674="Si",M1674=1),1,IF(AND($I1674="Fisico",M1674=1),1,IF(AND(M1674=1,$I1674="Electronico"),2,IF(M1674=1,VLOOKUP($C1674&amp;"|"&amp;$B1674&amp;"|"&amp;$D1674,Empresas!$C$6:$CC$92,$G1674+6+1,0),0))))</f>
        <v>1</v>
      </c>
      <c r="AE1674" s="147">
        <f>IF(AND($I1674="Si",N1674=1),1,IF(AND($I1674="Fisico",N1674=1),1,IF(AND(N1674=1,$I1674="Electronico"),2,IF(N1674=1,VLOOKUP($C1674&amp;"|"&amp;$B1674&amp;"|"&amp;$D1674,Empresas!$C$6:$CC$92,$G1674+6+1,0),0))))</f>
        <v>1</v>
      </c>
      <c r="AF1674" s="147">
        <f>IF(AND($I1674="Si",O1674=1),1,IF(AND($I1674="Fisico",O1674=1),1,IF(AND(O1674=1,$I1674="Electronico"),2,IF(O1674=1,VLOOKUP($C1674&amp;"|"&amp;$B1674&amp;"|"&amp;$D1674,Empresas!$C$6:$CC$92,$G1674+6+1,0),0))))</f>
        <v>1</v>
      </c>
      <c r="AG1674" s="147">
        <f>IF(AND($I1674="Si",P1674=1),1,IF(AND($I1674="Fisico",P1674=1),1,IF(AND(P1674=1,$I1674="Electronico"),2,IF(P1674=1,VLOOKUP($C1674&amp;"|"&amp;$B1674&amp;"|"&amp;$D1674,Empresas!$C$6:$CC$92,$G1674+6+1,0),0))))</f>
        <v>1</v>
      </c>
      <c r="AH1674" s="147">
        <f>IF(AND($I1674="Si",Q1674=1),1,IF(AND($I1674="Fisico",Q1674=1),1,IF(AND(Q1674=1,$I1674="Electronico"),2,IF(Q1674=1,VLOOKUP($C1674&amp;"|"&amp;$B1674&amp;"|"&amp;$D1674,Empresas!$C$6:$CC$92,$G1674+6+1,0),0))))</f>
        <v>1</v>
      </c>
      <c r="AI1674" s="147">
        <f>IF(AND($I1674="Si",R1674=1),1,IF(AND($I1674="Fisico",R1674=1),1,IF(AND(R1674=1,$I1674="Electronico"),2,IF(R1674=1,VLOOKUP($C1674&amp;"|"&amp;$B1674&amp;"|"&amp;$D1674,Empresas!$C$6:$CC$92,$G1674+6+1,0),0))))</f>
        <v>0</v>
      </c>
      <c r="AJ1674" s="147">
        <f>IF(AND($I1674="Si",S1674=1),1,IF(AND($I1674="Fisico",S1674=1),1,IF(AND(S1674=1,$I1674="Electronico"),2,IF(S1674=1,VLOOKUP($C1674&amp;"|"&amp;$B1674&amp;"|"&amp;$D1674,Empresas!$C$6:$CC$92,$G1674+6+1,0),0))))</f>
        <v>0</v>
      </c>
      <c r="AK1674" s="147">
        <f>IF(AND($I1674="Si",T1674=1),1,IF(AND($I1674="Fisico",T1674=1),1,IF(AND(T1674=1,$I1674="Electronico"),2,IF(T1674=1,VLOOKUP($C1674&amp;"|"&amp;$B1674&amp;"|"&amp;$D1674,Empresas!$C$6:$CC$92,$G1674+6+1,0),0))))</f>
        <v>0</v>
      </c>
      <c r="AL1674" s="147">
        <f>IF(AND($I1674="Si",U1674=1),1,IF(AND($I1674="Fisico",U1674=1),1,IF(AND(U1674=1,$I1674="Electronico"),2,IF(U1674=1,VLOOKUP($C1674&amp;"|"&amp;$B1674&amp;"|"&amp;$D1674,Empresas!$C$6:$CC$92,$G1674+6+1,0),0))))</f>
        <v>0</v>
      </c>
      <c r="AM1674" s="149">
        <f t="shared" si="275"/>
        <v>8</v>
      </c>
      <c r="AN1674" s="149">
        <f t="shared" si="276"/>
        <v>8</v>
      </c>
      <c r="AO1674" s="152">
        <f t="shared" si="277"/>
        <v>1</v>
      </c>
    </row>
    <row r="1675" spans="1:41" x14ac:dyDescent="0.25">
      <c r="A1675" s="143" t="str">
        <f>VLOOKUP(D1675,Empresas!$D$7:$F$91,3,0)</f>
        <v>Yulisa</v>
      </c>
      <c r="B1675" s="144" t="str">
        <f>VLOOKUP(D1675,Empresas!$D$7:$G$91,4,0)</f>
        <v>Mireya</v>
      </c>
      <c r="C1675" s="144" t="s">
        <v>544</v>
      </c>
      <c r="D1675" s="144" t="s">
        <v>286</v>
      </c>
      <c r="E1675" s="144" t="str">
        <f>VLOOKUP(D1675,Empresas!$D$7:$E$92,2,0)</f>
        <v>FAN AUTOMOTRIZ</v>
      </c>
      <c r="F1675" s="144" t="s">
        <v>185</v>
      </c>
      <c r="G1675" s="145">
        <f t="shared" ref="G1675:G1682" si="278">+G1674+1</f>
        <v>64</v>
      </c>
      <c r="H1675" s="145" t="str">
        <f>VLOOKUP(D1675,Empresas!$D$6:$L$92,7,0)</f>
        <v>Semestral</v>
      </c>
      <c r="I1675" s="144" t="str">
        <f>VLOOKUP(VLOOKUP(D1675&amp;"|"&amp;B1675,Empresas!$I$7:$CB$92,G1675,0),Tablas!$A$13:$B$14,2,0)</f>
        <v>No</v>
      </c>
      <c r="J1675" s="78"/>
      <c r="K1675" s="78"/>
      <c r="L1675" s="78"/>
      <c r="M1675" s="78"/>
      <c r="N1675" s="78"/>
      <c r="O1675" s="78"/>
      <c r="P1675" s="78"/>
      <c r="Q1675" s="78"/>
      <c r="R1675" s="78"/>
      <c r="S1675" s="78"/>
      <c r="T1675" s="78"/>
      <c r="U1675" s="78"/>
      <c r="V1675" s="78" t="str">
        <f>VLOOKUP(D1675,Empresas!$D$7:$CF$91,81,0)</f>
        <v>D</v>
      </c>
      <c r="W1675" s="78" t="str">
        <f>VLOOKUP(D1675,Empresas!$D$7:$M$91,10,0)</f>
        <v>Rer</v>
      </c>
      <c r="X1675" s="69" t="str">
        <f t="shared" si="273"/>
        <v>SI</v>
      </c>
      <c r="Y1675" s="153" t="str">
        <f t="shared" si="274"/>
        <v>No aplica</v>
      </c>
      <c r="Z1675" s="147">
        <f>IF(Y1675="No aplica",0,IF(I1675="no",0,IF(I1675="No aplica",0,IF(I1675="Si",1,IF(I1675="Fisico",1,IF(I1675="Electronico",2,VLOOKUP(C1675&amp;"|"&amp;B1675&amp;"|"&amp;D1675,Empresas!$C$6:$CC$92,G1675+6+1,0)))))))</f>
        <v>0</v>
      </c>
      <c r="AA1675" s="147">
        <f>IF(AND($I1675="Si",J1675=1),1,IF(AND($I1675="Fisico",J1675=1),1,IF(AND(J1675=1,$I1675="Electronico"),2,IF(J1675=1,VLOOKUP($C1675&amp;"|"&amp;$B1675&amp;"|"&amp;$D1675,Empresas!$C$6:$CC$92,$G1675+6+1,0),0))))</f>
        <v>0</v>
      </c>
      <c r="AB1675" s="147">
        <f>IF(AND($I1675="Si",K1675=1),1,IF(AND($I1675="Fisico",K1675=1),1,IF(AND(K1675=1,$I1675="Electronico"),2,IF(K1675=1,VLOOKUP($C1675&amp;"|"&amp;$B1675&amp;"|"&amp;$D1675,Empresas!$C$6:$CC$92,$G1675+6+1,0),0))))</f>
        <v>0</v>
      </c>
      <c r="AC1675" s="147">
        <f>IF(AND($I1675="Si",L1675=1),1,IF(AND($I1675="Fisico",L1675=1),1,IF(AND(L1675=1,$I1675="Electronico"),2,IF(L1675=1,VLOOKUP($C1675&amp;"|"&amp;$B1675&amp;"|"&amp;$D1675,Empresas!$C$6:$CC$92,$G1675+6+1,0),0))))</f>
        <v>0</v>
      </c>
      <c r="AD1675" s="147">
        <f>IF(AND($I1675="Si",M1675=1),1,IF(AND($I1675="Fisico",M1675=1),1,IF(AND(M1675=1,$I1675="Electronico"),2,IF(M1675=1,VLOOKUP($C1675&amp;"|"&amp;$B1675&amp;"|"&amp;$D1675,Empresas!$C$6:$CC$92,$G1675+6+1,0),0))))</f>
        <v>0</v>
      </c>
      <c r="AE1675" s="147">
        <f>IF(AND($I1675="Si",N1675=1),1,IF(AND($I1675="Fisico",N1675=1),1,IF(AND(N1675=1,$I1675="Electronico"),2,IF(N1675=1,VLOOKUP($C1675&amp;"|"&amp;$B1675&amp;"|"&amp;$D1675,Empresas!$C$6:$CC$92,$G1675+6+1,0),0))))</f>
        <v>0</v>
      </c>
      <c r="AF1675" s="147">
        <f>IF(AND($I1675="Si",O1675=1),1,IF(AND($I1675="Fisico",O1675=1),1,IF(AND(O1675=1,$I1675="Electronico"),2,IF(O1675=1,VLOOKUP($C1675&amp;"|"&amp;$B1675&amp;"|"&amp;$D1675,Empresas!$C$6:$CC$92,$G1675+6+1,0),0))))</f>
        <v>0</v>
      </c>
      <c r="AG1675" s="147">
        <f>IF(AND($I1675="Si",P1675=1),1,IF(AND($I1675="Fisico",P1675=1),1,IF(AND(P1675=1,$I1675="Electronico"),2,IF(P1675=1,VLOOKUP($C1675&amp;"|"&amp;$B1675&amp;"|"&amp;$D1675,Empresas!$C$6:$CC$92,$G1675+6+1,0),0))))</f>
        <v>0</v>
      </c>
      <c r="AH1675" s="147">
        <f>IF(AND($I1675="Si",Q1675=1),1,IF(AND($I1675="Fisico",Q1675=1),1,IF(AND(Q1675=1,$I1675="Electronico"),2,IF(Q1675=1,VLOOKUP($C1675&amp;"|"&amp;$B1675&amp;"|"&amp;$D1675,Empresas!$C$6:$CC$92,$G1675+6+1,0),0))))</f>
        <v>0</v>
      </c>
      <c r="AI1675" s="147">
        <f>IF(AND($I1675="Si",R1675=1),1,IF(AND($I1675="Fisico",R1675=1),1,IF(AND(R1675=1,$I1675="Electronico"),2,IF(R1675=1,VLOOKUP($C1675&amp;"|"&amp;$B1675&amp;"|"&amp;$D1675,Empresas!$C$6:$CC$92,$G1675+6+1,0),0))))</f>
        <v>0</v>
      </c>
      <c r="AJ1675" s="147">
        <f>IF(AND($I1675="Si",S1675=1),1,IF(AND($I1675="Fisico",S1675=1),1,IF(AND(S1675=1,$I1675="Electronico"),2,IF(S1675=1,VLOOKUP($C1675&amp;"|"&amp;$B1675&amp;"|"&amp;$D1675,Empresas!$C$6:$CC$92,$G1675+6+1,0),0))))</f>
        <v>0</v>
      </c>
      <c r="AK1675" s="147">
        <f>IF(AND($I1675="Si",T1675=1),1,IF(AND($I1675="Fisico",T1675=1),1,IF(AND(T1675=1,$I1675="Electronico"),2,IF(T1675=1,VLOOKUP($C1675&amp;"|"&amp;$B1675&amp;"|"&amp;$D1675,Empresas!$C$6:$CC$92,$G1675+6+1,0),0))))</f>
        <v>0</v>
      </c>
      <c r="AL1675" s="147">
        <f>IF(AND($I1675="Si",U1675=1),1,IF(AND($I1675="Fisico",U1675=1),1,IF(AND(U1675=1,$I1675="Electronico"),2,IF(U1675=1,VLOOKUP($C1675&amp;"|"&amp;$B1675&amp;"|"&amp;$D1675,Empresas!$C$6:$CC$92,$G1675+6+1,0),0))))</f>
        <v>0</v>
      </c>
      <c r="AM1675" s="149">
        <f t="shared" si="275"/>
        <v>0</v>
      </c>
      <c r="AN1675" s="149">
        <f t="shared" si="276"/>
        <v>0</v>
      </c>
      <c r="AO1675" s="152">
        <f t="shared" si="277"/>
        <v>0</v>
      </c>
    </row>
    <row r="1676" spans="1:41" x14ac:dyDescent="0.25">
      <c r="A1676" s="143" t="str">
        <f>VLOOKUP(D1676,Empresas!$D$7:$F$91,3,0)</f>
        <v>Yulisa</v>
      </c>
      <c r="B1676" s="144" t="str">
        <f>VLOOKUP(D1676,Empresas!$D$7:$G$91,4,0)</f>
        <v>Mireya</v>
      </c>
      <c r="C1676" s="144" t="s">
        <v>544</v>
      </c>
      <c r="D1676" s="144" t="s">
        <v>286</v>
      </c>
      <c r="E1676" s="144" t="str">
        <f>VLOOKUP(D1676,Empresas!$D$7:$E$92,2,0)</f>
        <v>FAN AUTOMOTRIZ</v>
      </c>
      <c r="F1676" s="144" t="s">
        <v>186</v>
      </c>
      <c r="G1676" s="145">
        <f t="shared" si="278"/>
        <v>65</v>
      </c>
      <c r="H1676" s="145" t="str">
        <f>VLOOKUP(D1676,Empresas!$D$6:$L$92,7,0)</f>
        <v>Semestral</v>
      </c>
      <c r="I1676" s="144" t="str">
        <f>VLOOKUP(VLOOKUP(D1676&amp;"|"&amp;B1676,Empresas!$I$7:$CB$92,G1676,0),Tablas!$A$13:$B$14,2,0)</f>
        <v>No</v>
      </c>
      <c r="J1676" s="78"/>
      <c r="K1676" s="78"/>
      <c r="L1676" s="78"/>
      <c r="M1676" s="78"/>
      <c r="N1676" s="78"/>
      <c r="O1676" s="78"/>
      <c r="P1676" s="78"/>
      <c r="Q1676" s="78"/>
      <c r="R1676" s="78"/>
      <c r="S1676" s="78"/>
      <c r="T1676" s="78"/>
      <c r="U1676" s="78"/>
      <c r="V1676" s="78" t="str">
        <f>VLOOKUP(D1676,Empresas!$D$7:$CF$91,81,0)</f>
        <v>D</v>
      </c>
      <c r="W1676" s="78" t="str">
        <f>VLOOKUP(D1676,Empresas!$D$7:$M$91,10,0)</f>
        <v>Rer</v>
      </c>
      <c r="X1676" s="69" t="str">
        <f t="shared" si="273"/>
        <v>SI</v>
      </c>
      <c r="Y1676" s="153" t="str">
        <f t="shared" si="274"/>
        <v>No aplica</v>
      </c>
      <c r="Z1676" s="147">
        <f>IF(Y1676="No aplica",0,IF(I1676="no",0,IF(I1676="No aplica",0,IF(I1676="Si",1,IF(I1676="Fisico",1,IF(I1676="Electronico",2,VLOOKUP(C1676&amp;"|"&amp;B1676&amp;"|"&amp;D1676,Empresas!$C$6:$CC$92,G1676+6+1,0)))))))</f>
        <v>0</v>
      </c>
      <c r="AA1676" s="147">
        <f>IF(AND($I1676="Si",J1676=1),1,IF(AND($I1676="Fisico",J1676=1),1,IF(AND(J1676=1,$I1676="Electronico"),2,IF(J1676=1,VLOOKUP($C1676&amp;"|"&amp;$B1676&amp;"|"&amp;$D1676,Empresas!$C$6:$CC$92,$G1676+6+1,0),0))))</f>
        <v>0</v>
      </c>
      <c r="AB1676" s="147">
        <f>IF(AND($I1676="Si",K1676=1),1,IF(AND($I1676="Fisico",K1676=1),1,IF(AND(K1676=1,$I1676="Electronico"),2,IF(K1676=1,VLOOKUP($C1676&amp;"|"&amp;$B1676&amp;"|"&amp;$D1676,Empresas!$C$6:$CC$92,$G1676+6+1,0),0))))</f>
        <v>0</v>
      </c>
      <c r="AC1676" s="147">
        <f>IF(AND($I1676="Si",L1676=1),1,IF(AND($I1676="Fisico",L1676=1),1,IF(AND(L1676=1,$I1676="Electronico"),2,IF(L1676=1,VLOOKUP($C1676&amp;"|"&amp;$B1676&amp;"|"&amp;$D1676,Empresas!$C$6:$CC$92,$G1676+6+1,0),0))))</f>
        <v>0</v>
      </c>
      <c r="AD1676" s="147">
        <f>IF(AND($I1676="Si",M1676=1),1,IF(AND($I1676="Fisico",M1676=1),1,IF(AND(M1676=1,$I1676="Electronico"),2,IF(M1676=1,VLOOKUP($C1676&amp;"|"&amp;$B1676&amp;"|"&amp;$D1676,Empresas!$C$6:$CC$92,$G1676+6+1,0),0))))</f>
        <v>0</v>
      </c>
      <c r="AE1676" s="147">
        <f>IF(AND($I1676="Si",N1676=1),1,IF(AND($I1676="Fisico",N1676=1),1,IF(AND(N1676=1,$I1676="Electronico"),2,IF(N1676=1,VLOOKUP($C1676&amp;"|"&amp;$B1676&amp;"|"&amp;$D1676,Empresas!$C$6:$CC$92,$G1676+6+1,0),0))))</f>
        <v>0</v>
      </c>
      <c r="AF1676" s="147">
        <f>IF(AND($I1676="Si",O1676=1),1,IF(AND($I1676="Fisico",O1676=1),1,IF(AND(O1676=1,$I1676="Electronico"),2,IF(O1676=1,VLOOKUP($C1676&amp;"|"&amp;$B1676&amp;"|"&amp;$D1676,Empresas!$C$6:$CC$92,$G1676+6+1,0),0))))</f>
        <v>0</v>
      </c>
      <c r="AG1676" s="147">
        <f>IF(AND($I1676="Si",P1676=1),1,IF(AND($I1676="Fisico",P1676=1),1,IF(AND(P1676=1,$I1676="Electronico"),2,IF(P1676=1,VLOOKUP($C1676&amp;"|"&amp;$B1676&amp;"|"&amp;$D1676,Empresas!$C$6:$CC$92,$G1676+6+1,0),0))))</f>
        <v>0</v>
      </c>
      <c r="AH1676" s="147">
        <f>IF(AND($I1676="Si",Q1676=1),1,IF(AND($I1676="Fisico",Q1676=1),1,IF(AND(Q1676=1,$I1676="Electronico"),2,IF(Q1676=1,VLOOKUP($C1676&amp;"|"&amp;$B1676&amp;"|"&amp;$D1676,Empresas!$C$6:$CC$92,$G1676+6+1,0),0))))</f>
        <v>0</v>
      </c>
      <c r="AI1676" s="147">
        <f>IF(AND($I1676="Si",R1676=1),1,IF(AND($I1676="Fisico",R1676=1),1,IF(AND(R1676=1,$I1676="Electronico"),2,IF(R1676=1,VLOOKUP($C1676&amp;"|"&amp;$B1676&amp;"|"&amp;$D1676,Empresas!$C$6:$CC$92,$G1676+6+1,0),0))))</f>
        <v>0</v>
      </c>
      <c r="AJ1676" s="147">
        <f>IF(AND($I1676="Si",S1676=1),1,IF(AND($I1676="Fisico",S1676=1),1,IF(AND(S1676=1,$I1676="Electronico"),2,IF(S1676=1,VLOOKUP($C1676&amp;"|"&amp;$B1676&amp;"|"&amp;$D1676,Empresas!$C$6:$CC$92,$G1676+6+1,0),0))))</f>
        <v>0</v>
      </c>
      <c r="AK1676" s="147">
        <f>IF(AND($I1676="Si",T1676=1),1,IF(AND($I1676="Fisico",T1676=1),1,IF(AND(T1676=1,$I1676="Electronico"),2,IF(T1676=1,VLOOKUP($C1676&amp;"|"&amp;$B1676&amp;"|"&amp;$D1676,Empresas!$C$6:$CC$92,$G1676+6+1,0),0))))</f>
        <v>0</v>
      </c>
      <c r="AL1676" s="147">
        <f>IF(AND($I1676="Si",U1676=1),1,IF(AND($I1676="Fisico",U1676=1),1,IF(AND(U1676=1,$I1676="Electronico"),2,IF(U1676=1,VLOOKUP($C1676&amp;"|"&amp;$B1676&amp;"|"&amp;$D1676,Empresas!$C$6:$CC$92,$G1676+6+1,0),0))))</f>
        <v>0</v>
      </c>
      <c r="AM1676" s="149">
        <f t="shared" si="275"/>
        <v>0</v>
      </c>
      <c r="AN1676" s="149">
        <f t="shared" si="276"/>
        <v>0</v>
      </c>
      <c r="AO1676" s="152">
        <f t="shared" si="277"/>
        <v>0</v>
      </c>
    </row>
    <row r="1677" spans="1:41" x14ac:dyDescent="0.25">
      <c r="A1677" s="143" t="str">
        <f>VLOOKUP(D1677,Empresas!$D$7:$F$91,3,0)</f>
        <v>Yulisa</v>
      </c>
      <c r="B1677" s="144" t="str">
        <f>VLOOKUP(D1677,Empresas!$D$7:$G$91,4,0)</f>
        <v>Mireya</v>
      </c>
      <c r="C1677" s="144" t="s">
        <v>544</v>
      </c>
      <c r="D1677" s="144" t="s">
        <v>286</v>
      </c>
      <c r="E1677" s="144" t="str">
        <f>VLOOKUP(D1677,Empresas!$D$7:$E$92,2,0)</f>
        <v>FAN AUTOMOTRIZ</v>
      </c>
      <c r="F1677" s="144" t="s">
        <v>187</v>
      </c>
      <c r="G1677" s="145">
        <f t="shared" si="278"/>
        <v>66</v>
      </c>
      <c r="H1677" s="145" t="str">
        <f>VLOOKUP(D1677,Empresas!$D$6:$L$92,7,0)</f>
        <v>Semestral</v>
      </c>
      <c r="I1677" s="144" t="str">
        <f>VLOOKUP(VLOOKUP(D1677&amp;"|"&amp;B1677,Empresas!$I$7:$CB$92,G1677,0),Tablas!$A$13:$B$14,2,0)</f>
        <v>Si</v>
      </c>
      <c r="J1677" s="78">
        <v>1</v>
      </c>
      <c r="K1677" s="78">
        <v>1</v>
      </c>
      <c r="L1677" s="78">
        <v>1</v>
      </c>
      <c r="M1677" s="78">
        <v>1</v>
      </c>
      <c r="N1677" s="78">
        <v>1</v>
      </c>
      <c r="O1677" s="78">
        <v>1</v>
      </c>
      <c r="P1677" s="78">
        <v>1</v>
      </c>
      <c r="Q1677" s="78">
        <v>1</v>
      </c>
      <c r="R1677" s="78"/>
      <c r="S1677" s="78"/>
      <c r="T1677" s="78"/>
      <c r="U1677" s="78"/>
      <c r="V1677" s="78" t="str">
        <f>VLOOKUP(D1677,Empresas!$D$7:$CF$91,81,0)</f>
        <v>D</v>
      </c>
      <c r="W1677" s="78" t="str">
        <f>VLOOKUP(D1677,Empresas!$D$7:$M$91,10,0)</f>
        <v>Rer</v>
      </c>
      <c r="X1677" s="69" t="str">
        <f t="shared" si="273"/>
        <v>SI</v>
      </c>
      <c r="Y1677" s="153" t="str">
        <f t="shared" si="274"/>
        <v>Si aplica</v>
      </c>
      <c r="Z1677" s="147">
        <f>IF(Y1677="No aplica",0,IF(I1677="no",0,IF(I1677="No aplica",0,IF(I1677="Si",1,IF(I1677="Fisico",1,IF(I1677="Electronico",2,VLOOKUP(C1677&amp;"|"&amp;B1677&amp;"|"&amp;D1677,Empresas!$C$6:$CC$92,G1677+6+1,0)))))))</f>
        <v>1</v>
      </c>
      <c r="AA1677" s="147">
        <f>IF(AND($I1677="Si",J1677=1),1,IF(AND($I1677="Fisico",J1677=1),1,IF(AND(J1677=1,$I1677="Electronico"),2,IF(J1677=1,VLOOKUP($C1677&amp;"|"&amp;$B1677&amp;"|"&amp;$D1677,Empresas!$C$6:$CC$92,$G1677+6+1,0),0))))</f>
        <v>1</v>
      </c>
      <c r="AB1677" s="147">
        <f>IF(AND($I1677="Si",K1677=1),1,IF(AND($I1677="Fisico",K1677=1),1,IF(AND(K1677=1,$I1677="Electronico"),2,IF(K1677=1,VLOOKUP($C1677&amp;"|"&amp;$B1677&amp;"|"&amp;$D1677,Empresas!$C$6:$CC$92,$G1677+6+1,0),0))))</f>
        <v>1</v>
      </c>
      <c r="AC1677" s="147">
        <f>IF(AND($I1677="Si",L1677=1),1,IF(AND($I1677="Fisico",L1677=1),1,IF(AND(L1677=1,$I1677="Electronico"),2,IF(L1677=1,VLOOKUP($C1677&amp;"|"&amp;$B1677&amp;"|"&amp;$D1677,Empresas!$C$6:$CC$92,$G1677+6+1,0),0))))</f>
        <v>1</v>
      </c>
      <c r="AD1677" s="147">
        <f>IF(AND($I1677="Si",M1677=1),1,IF(AND($I1677="Fisico",M1677=1),1,IF(AND(M1677=1,$I1677="Electronico"),2,IF(M1677=1,VLOOKUP($C1677&amp;"|"&amp;$B1677&amp;"|"&amp;$D1677,Empresas!$C$6:$CC$92,$G1677+6+1,0),0))))</f>
        <v>1</v>
      </c>
      <c r="AE1677" s="147">
        <f>IF(AND($I1677="Si",N1677=1),1,IF(AND($I1677="Fisico",N1677=1),1,IF(AND(N1677=1,$I1677="Electronico"),2,IF(N1677=1,VLOOKUP($C1677&amp;"|"&amp;$B1677&amp;"|"&amp;$D1677,Empresas!$C$6:$CC$92,$G1677+6+1,0),0))))</f>
        <v>1</v>
      </c>
      <c r="AF1677" s="147">
        <f>IF(AND($I1677="Si",O1677=1),1,IF(AND($I1677="Fisico",O1677=1),1,IF(AND(O1677=1,$I1677="Electronico"),2,IF(O1677=1,VLOOKUP($C1677&amp;"|"&amp;$B1677&amp;"|"&amp;$D1677,Empresas!$C$6:$CC$92,$G1677+6+1,0),0))))</f>
        <v>1</v>
      </c>
      <c r="AG1677" s="147">
        <f>IF(AND($I1677="Si",P1677=1),1,IF(AND($I1677="Fisico",P1677=1),1,IF(AND(P1677=1,$I1677="Electronico"),2,IF(P1677=1,VLOOKUP($C1677&amp;"|"&amp;$B1677&amp;"|"&amp;$D1677,Empresas!$C$6:$CC$92,$G1677+6+1,0),0))))</f>
        <v>1</v>
      </c>
      <c r="AH1677" s="147">
        <f>IF(AND($I1677="Si",Q1677=1),1,IF(AND($I1677="Fisico",Q1677=1),1,IF(AND(Q1677=1,$I1677="Electronico"),2,IF(Q1677=1,VLOOKUP($C1677&amp;"|"&amp;$B1677&amp;"|"&amp;$D1677,Empresas!$C$6:$CC$92,$G1677+6+1,0),0))))</f>
        <v>1</v>
      </c>
      <c r="AI1677" s="147">
        <f>IF(AND($I1677="Si",R1677=1),1,IF(AND($I1677="Fisico",R1677=1),1,IF(AND(R1677=1,$I1677="Electronico"),2,IF(R1677=1,VLOOKUP($C1677&amp;"|"&amp;$B1677&amp;"|"&amp;$D1677,Empresas!$C$6:$CC$92,$G1677+6+1,0),0))))</f>
        <v>0</v>
      </c>
      <c r="AJ1677" s="147">
        <f>IF(AND($I1677="Si",S1677=1),1,IF(AND($I1677="Fisico",S1677=1),1,IF(AND(S1677=1,$I1677="Electronico"),2,IF(S1677=1,VLOOKUP($C1677&amp;"|"&amp;$B1677&amp;"|"&amp;$D1677,Empresas!$C$6:$CC$92,$G1677+6+1,0),0))))</f>
        <v>0</v>
      </c>
      <c r="AK1677" s="147">
        <f>IF(AND($I1677="Si",T1677=1),1,IF(AND($I1677="Fisico",T1677=1),1,IF(AND(T1677=1,$I1677="Electronico"),2,IF(T1677=1,VLOOKUP($C1677&amp;"|"&amp;$B1677&amp;"|"&amp;$D1677,Empresas!$C$6:$CC$92,$G1677+6+1,0),0))))</f>
        <v>0</v>
      </c>
      <c r="AL1677" s="147">
        <f>IF(AND($I1677="Si",U1677=1),1,IF(AND($I1677="Fisico",U1677=1),1,IF(AND(U1677=1,$I1677="Electronico"),2,IF(U1677=1,VLOOKUP($C1677&amp;"|"&amp;$B1677&amp;"|"&amp;$D1677,Empresas!$C$6:$CC$92,$G1677+6+1,0),0))))</f>
        <v>0</v>
      </c>
      <c r="AM1677" s="149">
        <f t="shared" si="275"/>
        <v>8</v>
      </c>
      <c r="AN1677" s="149">
        <f t="shared" si="276"/>
        <v>8</v>
      </c>
      <c r="AO1677" s="152">
        <f t="shared" si="277"/>
        <v>1</v>
      </c>
    </row>
    <row r="1678" spans="1:41" x14ac:dyDescent="0.25">
      <c r="A1678" s="143" t="str">
        <f>VLOOKUP(D1678,Empresas!$D$7:$F$91,3,0)</f>
        <v>Yulisa</v>
      </c>
      <c r="B1678" s="144" t="str">
        <f>VLOOKUP(D1678,Empresas!$D$7:$G$91,4,0)</f>
        <v>Mireya</v>
      </c>
      <c r="C1678" s="144" t="s">
        <v>544</v>
      </c>
      <c r="D1678" s="144" t="s">
        <v>286</v>
      </c>
      <c r="E1678" s="144" t="str">
        <f>VLOOKUP(D1678,Empresas!$D$7:$E$92,2,0)</f>
        <v>FAN AUTOMOTRIZ</v>
      </c>
      <c r="F1678" s="144" t="s">
        <v>188</v>
      </c>
      <c r="G1678" s="145">
        <f t="shared" si="278"/>
        <v>67</v>
      </c>
      <c r="H1678" s="145" t="str">
        <f>VLOOKUP(D1678,Empresas!$D$6:$L$92,7,0)</f>
        <v>Semestral</v>
      </c>
      <c r="I1678" s="144" t="str">
        <f>VLOOKUP(VLOOKUP(D1678&amp;"|"&amp;B1678,Empresas!$I$7:$CB$92,G1678,0),Tablas!$A$13:$B$14,2,0)</f>
        <v>No</v>
      </c>
      <c r="J1678" s="78"/>
      <c r="K1678" s="78"/>
      <c r="L1678" s="78"/>
      <c r="M1678" s="78"/>
      <c r="N1678" s="78"/>
      <c r="O1678" s="78"/>
      <c r="P1678" s="78"/>
      <c r="Q1678" s="78"/>
      <c r="R1678" s="78"/>
      <c r="S1678" s="78"/>
      <c r="T1678" s="78"/>
      <c r="U1678" s="78"/>
      <c r="V1678" s="78" t="str">
        <f>VLOOKUP(D1678,Empresas!$D$7:$CF$91,81,0)</f>
        <v>D</v>
      </c>
      <c r="W1678" s="78" t="str">
        <f>VLOOKUP(D1678,Empresas!$D$7:$M$91,10,0)</f>
        <v>Rer</v>
      </c>
      <c r="X1678" s="69" t="str">
        <f t="shared" si="273"/>
        <v>SI</v>
      </c>
      <c r="Y1678" s="153" t="str">
        <f t="shared" si="274"/>
        <v>No aplica</v>
      </c>
      <c r="Z1678" s="147">
        <f>IF(Y1678="No aplica",0,IF(I1678="no",0,IF(I1678="No aplica",0,IF(I1678="Si",1,IF(I1678="Fisico",1,IF(I1678="Electronico",2,VLOOKUP(C1678&amp;"|"&amp;B1678&amp;"|"&amp;D1678,Empresas!$C$6:$CC$92,G1678+6+1,0)))))))</f>
        <v>0</v>
      </c>
      <c r="AA1678" s="147">
        <f>IF(AND($I1678="Si",J1678=1),1,IF(AND($I1678="Fisico",J1678=1),1,IF(AND(J1678=1,$I1678="Electronico"),2,IF(J1678=1,VLOOKUP($C1678&amp;"|"&amp;$B1678&amp;"|"&amp;$D1678,Empresas!$C$6:$CC$92,$G1678+6+1,0),0))))</f>
        <v>0</v>
      </c>
      <c r="AB1678" s="147">
        <f>IF(AND($I1678="Si",K1678=1),1,IF(AND($I1678="Fisico",K1678=1),1,IF(AND(K1678=1,$I1678="Electronico"),2,IF(K1678=1,VLOOKUP($C1678&amp;"|"&amp;$B1678&amp;"|"&amp;$D1678,Empresas!$C$6:$CC$92,$G1678+6+1,0),0))))</f>
        <v>0</v>
      </c>
      <c r="AC1678" s="147">
        <f>IF(AND($I1678="Si",L1678=1),1,IF(AND($I1678="Fisico",L1678=1),1,IF(AND(L1678=1,$I1678="Electronico"),2,IF(L1678=1,VLOOKUP($C1678&amp;"|"&amp;$B1678&amp;"|"&amp;$D1678,Empresas!$C$6:$CC$92,$G1678+6+1,0),0))))</f>
        <v>0</v>
      </c>
      <c r="AD1678" s="147">
        <f>IF(AND($I1678="Si",M1678=1),1,IF(AND($I1678="Fisico",M1678=1),1,IF(AND(M1678=1,$I1678="Electronico"),2,IF(M1678=1,VLOOKUP($C1678&amp;"|"&amp;$B1678&amp;"|"&amp;$D1678,Empresas!$C$6:$CC$92,$G1678+6+1,0),0))))</f>
        <v>0</v>
      </c>
      <c r="AE1678" s="147">
        <f>IF(AND($I1678="Si",N1678=1),1,IF(AND($I1678="Fisico",N1678=1),1,IF(AND(N1678=1,$I1678="Electronico"),2,IF(N1678=1,VLOOKUP($C1678&amp;"|"&amp;$B1678&amp;"|"&amp;$D1678,Empresas!$C$6:$CC$92,$G1678+6+1,0),0))))</f>
        <v>0</v>
      </c>
      <c r="AF1678" s="147">
        <f>IF(AND($I1678="Si",O1678=1),1,IF(AND($I1678="Fisico",O1678=1),1,IF(AND(O1678=1,$I1678="Electronico"),2,IF(O1678=1,VLOOKUP($C1678&amp;"|"&amp;$B1678&amp;"|"&amp;$D1678,Empresas!$C$6:$CC$92,$G1678+6+1,0),0))))</f>
        <v>0</v>
      </c>
      <c r="AG1678" s="147">
        <f>IF(AND($I1678="Si",P1678=1),1,IF(AND($I1678="Fisico",P1678=1),1,IF(AND(P1678=1,$I1678="Electronico"),2,IF(P1678=1,VLOOKUP($C1678&amp;"|"&amp;$B1678&amp;"|"&amp;$D1678,Empresas!$C$6:$CC$92,$G1678+6+1,0),0))))</f>
        <v>0</v>
      </c>
      <c r="AH1678" s="147">
        <f>IF(AND($I1678="Si",Q1678=1),1,IF(AND($I1678="Fisico",Q1678=1),1,IF(AND(Q1678=1,$I1678="Electronico"),2,IF(Q1678=1,VLOOKUP($C1678&amp;"|"&amp;$B1678&amp;"|"&amp;$D1678,Empresas!$C$6:$CC$92,$G1678+6+1,0),0))))</f>
        <v>0</v>
      </c>
      <c r="AI1678" s="147">
        <f>IF(AND($I1678="Si",R1678=1),1,IF(AND($I1678="Fisico",R1678=1),1,IF(AND(R1678=1,$I1678="Electronico"),2,IF(R1678=1,VLOOKUP($C1678&amp;"|"&amp;$B1678&amp;"|"&amp;$D1678,Empresas!$C$6:$CC$92,$G1678+6+1,0),0))))</f>
        <v>0</v>
      </c>
      <c r="AJ1678" s="147">
        <f>IF(AND($I1678="Si",S1678=1),1,IF(AND($I1678="Fisico",S1678=1),1,IF(AND(S1678=1,$I1678="Electronico"),2,IF(S1678=1,VLOOKUP($C1678&amp;"|"&amp;$B1678&amp;"|"&amp;$D1678,Empresas!$C$6:$CC$92,$G1678+6+1,0),0))))</f>
        <v>0</v>
      </c>
      <c r="AK1678" s="147">
        <f>IF(AND($I1678="Si",T1678=1),1,IF(AND($I1678="Fisico",T1678=1),1,IF(AND(T1678=1,$I1678="Electronico"),2,IF(T1678=1,VLOOKUP($C1678&amp;"|"&amp;$B1678&amp;"|"&amp;$D1678,Empresas!$C$6:$CC$92,$G1678+6+1,0),0))))</f>
        <v>0</v>
      </c>
      <c r="AL1678" s="147">
        <f>IF(AND($I1678="Si",U1678=1),1,IF(AND($I1678="Fisico",U1678=1),1,IF(AND(U1678=1,$I1678="Electronico"),2,IF(U1678=1,VLOOKUP($C1678&amp;"|"&amp;$B1678&amp;"|"&amp;$D1678,Empresas!$C$6:$CC$92,$G1678+6+1,0),0))))</f>
        <v>0</v>
      </c>
      <c r="AM1678" s="149">
        <f t="shared" si="275"/>
        <v>0</v>
      </c>
      <c r="AN1678" s="149">
        <f t="shared" si="276"/>
        <v>0</v>
      </c>
      <c r="AO1678" s="152">
        <f t="shared" si="277"/>
        <v>0</v>
      </c>
    </row>
    <row r="1679" spans="1:41" x14ac:dyDescent="0.25">
      <c r="A1679" s="143" t="str">
        <f>VLOOKUP(D1679,Empresas!$D$7:$F$91,3,0)</f>
        <v>Yulisa</v>
      </c>
      <c r="B1679" s="144" t="str">
        <f>VLOOKUP(D1679,Empresas!$D$7:$G$91,4,0)</f>
        <v>Mireya</v>
      </c>
      <c r="C1679" s="144" t="s">
        <v>544</v>
      </c>
      <c r="D1679" s="144" t="s">
        <v>286</v>
      </c>
      <c r="E1679" s="144" t="str">
        <f>VLOOKUP(D1679,Empresas!$D$7:$E$92,2,0)</f>
        <v>FAN AUTOMOTRIZ</v>
      </c>
      <c r="F1679" s="144" t="s">
        <v>189</v>
      </c>
      <c r="G1679" s="145">
        <f t="shared" si="278"/>
        <v>68</v>
      </c>
      <c r="H1679" s="145" t="str">
        <f>VLOOKUP(D1679,Empresas!$D$6:$L$92,7,0)</f>
        <v>Semestral</v>
      </c>
      <c r="I1679" s="144" t="str">
        <f>VLOOKUP(VLOOKUP(D1679&amp;"|"&amp;B1679,Empresas!$I$7:$CB$92,G1679,0),Tablas!$A$13:$B$14,2,0)</f>
        <v>No</v>
      </c>
      <c r="J1679" s="78"/>
      <c r="K1679" s="78"/>
      <c r="L1679" s="78"/>
      <c r="M1679" s="78"/>
      <c r="N1679" s="78"/>
      <c r="O1679" s="78"/>
      <c r="P1679" s="78"/>
      <c r="Q1679" s="78"/>
      <c r="R1679" s="78"/>
      <c r="S1679" s="78"/>
      <c r="T1679" s="78"/>
      <c r="U1679" s="78"/>
      <c r="V1679" s="78" t="str">
        <f>VLOOKUP(D1679,Empresas!$D$7:$CF$91,81,0)</f>
        <v>D</v>
      </c>
      <c r="W1679" s="78" t="str">
        <f>VLOOKUP(D1679,Empresas!$D$7:$M$91,10,0)</f>
        <v>Rer</v>
      </c>
      <c r="X1679" s="69" t="str">
        <f t="shared" si="273"/>
        <v>SI</v>
      </c>
      <c r="Y1679" s="153" t="str">
        <f t="shared" si="274"/>
        <v>No aplica</v>
      </c>
      <c r="Z1679" s="147">
        <f>IF(Y1679="No aplica",0,IF(I1679="no",0,IF(I1679="No aplica",0,IF(I1679="Si",1,IF(I1679="Fisico",1,IF(I1679="Electronico",2,VLOOKUP(C1679&amp;"|"&amp;B1679&amp;"|"&amp;D1679,Empresas!$C$6:$CC$92,G1679+6+1,0)))))))</f>
        <v>0</v>
      </c>
      <c r="AA1679" s="147">
        <f>IF(AND($I1679="Si",J1679=1),1,IF(AND($I1679="Fisico",J1679=1),1,IF(AND(J1679=1,$I1679="Electronico"),2,IF(J1679=1,VLOOKUP($C1679&amp;"|"&amp;$B1679&amp;"|"&amp;$D1679,Empresas!$C$6:$CC$92,$G1679+6+1,0),0))))</f>
        <v>0</v>
      </c>
      <c r="AB1679" s="147">
        <f>IF(AND($I1679="Si",K1679=1),1,IF(AND($I1679="Fisico",K1679=1),1,IF(AND(K1679=1,$I1679="Electronico"),2,IF(K1679=1,VLOOKUP($C1679&amp;"|"&amp;$B1679&amp;"|"&amp;$D1679,Empresas!$C$6:$CC$92,$G1679+6+1,0),0))))</f>
        <v>0</v>
      </c>
      <c r="AC1679" s="147">
        <f>IF(AND($I1679="Si",L1679=1),1,IF(AND($I1679="Fisico",L1679=1),1,IF(AND(L1679=1,$I1679="Electronico"),2,IF(L1679=1,VLOOKUP($C1679&amp;"|"&amp;$B1679&amp;"|"&amp;$D1679,Empresas!$C$6:$CC$92,$G1679+6+1,0),0))))</f>
        <v>0</v>
      </c>
      <c r="AD1679" s="147">
        <f>IF(AND($I1679="Si",M1679=1),1,IF(AND($I1679="Fisico",M1679=1),1,IF(AND(M1679=1,$I1679="Electronico"),2,IF(M1679=1,VLOOKUP($C1679&amp;"|"&amp;$B1679&amp;"|"&amp;$D1679,Empresas!$C$6:$CC$92,$G1679+6+1,0),0))))</f>
        <v>0</v>
      </c>
      <c r="AE1679" s="147">
        <f>IF(AND($I1679="Si",N1679=1),1,IF(AND($I1679="Fisico",N1679=1),1,IF(AND(N1679=1,$I1679="Electronico"),2,IF(N1679=1,VLOOKUP($C1679&amp;"|"&amp;$B1679&amp;"|"&amp;$D1679,Empresas!$C$6:$CC$92,$G1679+6+1,0),0))))</f>
        <v>0</v>
      </c>
      <c r="AF1679" s="147">
        <f>IF(AND($I1679="Si",O1679=1),1,IF(AND($I1679="Fisico",O1679=1),1,IF(AND(O1679=1,$I1679="Electronico"),2,IF(O1679=1,VLOOKUP($C1679&amp;"|"&amp;$B1679&amp;"|"&amp;$D1679,Empresas!$C$6:$CC$92,$G1679+6+1,0),0))))</f>
        <v>0</v>
      </c>
      <c r="AG1679" s="147">
        <f>IF(AND($I1679="Si",P1679=1),1,IF(AND($I1679="Fisico",P1679=1),1,IF(AND(P1679=1,$I1679="Electronico"),2,IF(P1679=1,VLOOKUP($C1679&amp;"|"&amp;$B1679&amp;"|"&amp;$D1679,Empresas!$C$6:$CC$92,$G1679+6+1,0),0))))</f>
        <v>0</v>
      </c>
      <c r="AH1679" s="147">
        <f>IF(AND($I1679="Si",Q1679=1),1,IF(AND($I1679="Fisico",Q1679=1),1,IF(AND(Q1679=1,$I1679="Electronico"),2,IF(Q1679=1,VLOOKUP($C1679&amp;"|"&amp;$B1679&amp;"|"&amp;$D1679,Empresas!$C$6:$CC$92,$G1679+6+1,0),0))))</f>
        <v>0</v>
      </c>
      <c r="AI1679" s="147">
        <f>IF(AND($I1679="Si",R1679=1),1,IF(AND($I1679="Fisico",R1679=1),1,IF(AND(R1679=1,$I1679="Electronico"),2,IF(R1679=1,VLOOKUP($C1679&amp;"|"&amp;$B1679&amp;"|"&amp;$D1679,Empresas!$C$6:$CC$92,$G1679+6+1,0),0))))</f>
        <v>0</v>
      </c>
      <c r="AJ1679" s="147">
        <f>IF(AND($I1679="Si",S1679=1),1,IF(AND($I1679="Fisico",S1679=1),1,IF(AND(S1679=1,$I1679="Electronico"),2,IF(S1679=1,VLOOKUP($C1679&amp;"|"&amp;$B1679&amp;"|"&amp;$D1679,Empresas!$C$6:$CC$92,$G1679+6+1,0),0))))</f>
        <v>0</v>
      </c>
      <c r="AK1679" s="147">
        <f>IF(AND($I1679="Si",T1679=1),1,IF(AND($I1679="Fisico",T1679=1),1,IF(AND(T1679=1,$I1679="Electronico"),2,IF(T1679=1,VLOOKUP($C1679&amp;"|"&amp;$B1679&amp;"|"&amp;$D1679,Empresas!$C$6:$CC$92,$G1679+6+1,0),0))))</f>
        <v>0</v>
      </c>
      <c r="AL1679" s="147">
        <f>IF(AND($I1679="Si",U1679=1),1,IF(AND($I1679="Fisico",U1679=1),1,IF(AND(U1679=1,$I1679="Electronico"),2,IF(U1679=1,VLOOKUP($C1679&amp;"|"&amp;$B1679&amp;"|"&amp;$D1679,Empresas!$C$6:$CC$92,$G1679+6+1,0),0))))</f>
        <v>0</v>
      </c>
      <c r="AM1679" s="149">
        <f t="shared" si="275"/>
        <v>0</v>
      </c>
      <c r="AN1679" s="149">
        <f t="shared" si="276"/>
        <v>0</v>
      </c>
      <c r="AO1679" s="152">
        <f t="shared" si="277"/>
        <v>0</v>
      </c>
    </row>
    <row r="1680" spans="1:41" x14ac:dyDescent="0.25">
      <c r="A1680" s="143" t="str">
        <f>VLOOKUP(D1680,Empresas!$D$7:$F$91,3,0)</f>
        <v>Yulisa</v>
      </c>
      <c r="B1680" s="144" t="str">
        <f>VLOOKUP(D1680,Empresas!$D$7:$G$91,4,0)</f>
        <v>Mireya</v>
      </c>
      <c r="C1680" s="144" t="s">
        <v>544</v>
      </c>
      <c r="D1680" s="144" t="s">
        <v>286</v>
      </c>
      <c r="E1680" s="144" t="str">
        <f>VLOOKUP(D1680,Empresas!$D$7:$E$92,2,0)</f>
        <v>FAN AUTOMOTRIZ</v>
      </c>
      <c r="F1680" s="144" t="s">
        <v>190</v>
      </c>
      <c r="G1680" s="145">
        <f t="shared" si="278"/>
        <v>69</v>
      </c>
      <c r="H1680" s="145" t="str">
        <f>VLOOKUP(D1680,Empresas!$D$6:$L$92,7,0)</f>
        <v>Semestral</v>
      </c>
      <c r="I1680" s="144" t="str">
        <f>VLOOKUP(VLOOKUP(D1680&amp;"|"&amp;B1680,Empresas!$I$7:$CB$92,G1680,0),Tablas!$A$13:$B$14,2,0)</f>
        <v>No</v>
      </c>
      <c r="J1680" s="78"/>
      <c r="K1680" s="78"/>
      <c r="L1680" s="78"/>
      <c r="M1680" s="78"/>
      <c r="N1680" s="78"/>
      <c r="O1680" s="78"/>
      <c r="P1680" s="78"/>
      <c r="Q1680" s="78"/>
      <c r="R1680" s="78"/>
      <c r="S1680" s="78"/>
      <c r="T1680" s="78"/>
      <c r="U1680" s="78"/>
      <c r="V1680" s="78" t="str">
        <f>VLOOKUP(D1680,Empresas!$D$7:$CF$91,81,0)</f>
        <v>D</v>
      </c>
      <c r="W1680" s="78" t="str">
        <f>VLOOKUP(D1680,Empresas!$D$7:$M$91,10,0)</f>
        <v>Rer</v>
      </c>
      <c r="X1680" s="69" t="str">
        <f t="shared" si="273"/>
        <v>NO</v>
      </c>
      <c r="Y1680" s="153" t="str">
        <f t="shared" si="274"/>
        <v>No aplica</v>
      </c>
      <c r="Z1680" s="147">
        <f>IF(Y1680="No aplica",0,IF(I1680="no",0,IF(I1680="No aplica",0,IF(I1680="Si",1,IF(I1680="Fisico",1,IF(I1680="Electronico",2,VLOOKUP(C1680&amp;"|"&amp;B1680&amp;"|"&amp;D1680,Empresas!$C$6:$CC$92,G1680+6+1,0)))))))</f>
        <v>0</v>
      </c>
      <c r="AA1680" s="147">
        <f>IF(AND($I1680="Si",J1680=1),1,IF(AND($I1680="Fisico",J1680=1),1,IF(AND(J1680=1,$I1680="Electronico"),2,IF(J1680=1,VLOOKUP($C1680&amp;"|"&amp;$B1680&amp;"|"&amp;$D1680,Empresas!$C$6:$CC$92,$G1680+6+1,0),0))))</f>
        <v>0</v>
      </c>
      <c r="AB1680" s="147">
        <f>IF(AND($I1680="Si",K1680=1),1,IF(AND($I1680="Fisico",K1680=1),1,IF(AND(K1680=1,$I1680="Electronico"),2,IF(K1680=1,VLOOKUP($C1680&amp;"|"&amp;$B1680&amp;"|"&amp;$D1680,Empresas!$C$6:$CC$92,$G1680+6+1,0),0))))</f>
        <v>0</v>
      </c>
      <c r="AC1680" s="147">
        <f>IF(AND($I1680="Si",L1680=1),1,IF(AND($I1680="Fisico",L1680=1),1,IF(AND(L1680=1,$I1680="Electronico"),2,IF(L1680=1,VLOOKUP($C1680&amp;"|"&amp;$B1680&amp;"|"&amp;$D1680,Empresas!$C$6:$CC$92,$G1680+6+1,0),0))))</f>
        <v>0</v>
      </c>
      <c r="AD1680" s="147">
        <f>IF(AND($I1680="Si",M1680=1),1,IF(AND($I1680="Fisico",M1680=1),1,IF(AND(M1680=1,$I1680="Electronico"),2,IF(M1680=1,VLOOKUP($C1680&amp;"|"&amp;$B1680&amp;"|"&amp;$D1680,Empresas!$C$6:$CC$92,$G1680+6+1,0),0))))</f>
        <v>0</v>
      </c>
      <c r="AE1680" s="147">
        <f>IF(AND($I1680="Si",N1680=1),1,IF(AND($I1680="Fisico",N1680=1),1,IF(AND(N1680=1,$I1680="Electronico"),2,IF(N1680=1,VLOOKUP($C1680&amp;"|"&amp;$B1680&amp;"|"&amp;$D1680,Empresas!$C$6:$CC$92,$G1680+6+1,0),0))))</f>
        <v>0</v>
      </c>
      <c r="AF1680" s="147">
        <f>IF(AND($I1680="Si",O1680=1),1,IF(AND($I1680="Fisico",O1680=1),1,IF(AND(O1680=1,$I1680="Electronico"),2,IF(O1680=1,VLOOKUP($C1680&amp;"|"&amp;$B1680&amp;"|"&amp;$D1680,Empresas!$C$6:$CC$92,$G1680+6+1,0),0))))</f>
        <v>0</v>
      </c>
      <c r="AG1680" s="147">
        <f>IF(AND($I1680="Si",P1680=1),1,IF(AND($I1680="Fisico",P1680=1),1,IF(AND(P1680=1,$I1680="Electronico"),2,IF(P1680=1,VLOOKUP($C1680&amp;"|"&amp;$B1680&amp;"|"&amp;$D1680,Empresas!$C$6:$CC$92,$G1680+6+1,0),0))))</f>
        <v>0</v>
      </c>
      <c r="AH1680" s="147">
        <f>IF(AND($I1680="Si",Q1680=1),1,IF(AND($I1680="Fisico",Q1680=1),1,IF(AND(Q1680=1,$I1680="Electronico"),2,IF(Q1680=1,VLOOKUP($C1680&amp;"|"&amp;$B1680&amp;"|"&amp;$D1680,Empresas!$C$6:$CC$92,$G1680+6+1,0),0))))</f>
        <v>0</v>
      </c>
      <c r="AI1680" s="147">
        <f>IF(AND($I1680="Si",R1680=1),1,IF(AND($I1680="Fisico",R1680=1),1,IF(AND(R1680=1,$I1680="Electronico"),2,IF(R1680=1,VLOOKUP($C1680&amp;"|"&amp;$B1680&amp;"|"&amp;$D1680,Empresas!$C$6:$CC$92,$G1680+6+1,0),0))))</f>
        <v>0</v>
      </c>
      <c r="AJ1680" s="147">
        <f>IF(AND($I1680="Si",S1680=1),1,IF(AND($I1680="Fisico",S1680=1),1,IF(AND(S1680=1,$I1680="Electronico"),2,IF(S1680=1,VLOOKUP($C1680&amp;"|"&amp;$B1680&amp;"|"&amp;$D1680,Empresas!$C$6:$CC$92,$G1680+6+1,0),0))))</f>
        <v>0</v>
      </c>
      <c r="AK1680" s="147">
        <f>IF(AND($I1680="Si",T1680=1),1,IF(AND($I1680="Fisico",T1680=1),1,IF(AND(T1680=1,$I1680="Electronico"),2,IF(T1680=1,VLOOKUP($C1680&amp;"|"&amp;$B1680&amp;"|"&amp;$D1680,Empresas!$C$6:$CC$92,$G1680+6+1,0),0))))</f>
        <v>0</v>
      </c>
      <c r="AL1680" s="147">
        <f>IF(AND($I1680="Si",U1680=1),1,IF(AND($I1680="Fisico",U1680=1),1,IF(AND(U1680=1,$I1680="Electronico"),2,IF(U1680=1,VLOOKUP($C1680&amp;"|"&amp;$B1680&amp;"|"&amp;$D1680,Empresas!$C$6:$CC$92,$G1680+6+1,0),0))))</f>
        <v>0</v>
      </c>
      <c r="AM1680" s="149">
        <f t="shared" si="275"/>
        <v>0</v>
      </c>
      <c r="AN1680" s="149">
        <f t="shared" si="276"/>
        <v>0</v>
      </c>
      <c r="AO1680" s="152">
        <f t="shared" si="277"/>
        <v>0</v>
      </c>
    </row>
    <row r="1681" spans="1:41" x14ac:dyDescent="0.25">
      <c r="A1681" s="143" t="str">
        <f>VLOOKUP(D1681,Empresas!$D$7:$F$91,3,0)</f>
        <v>Yulisa</v>
      </c>
      <c r="B1681" s="144" t="str">
        <f>VLOOKUP(D1681,Empresas!$D$7:$G$91,4,0)</f>
        <v>Mireya</v>
      </c>
      <c r="C1681" s="144" t="s">
        <v>544</v>
      </c>
      <c r="D1681" s="144" t="s">
        <v>286</v>
      </c>
      <c r="E1681" s="144" t="str">
        <f>VLOOKUP(D1681,Empresas!$D$7:$E$92,2,0)</f>
        <v>FAN AUTOMOTRIZ</v>
      </c>
      <c r="F1681" s="146" t="s">
        <v>191</v>
      </c>
      <c r="G1681" s="145">
        <f t="shared" si="278"/>
        <v>70</v>
      </c>
      <c r="H1681" s="145" t="str">
        <f>VLOOKUP(D1681,Empresas!$D$6:$L$92,7,0)</f>
        <v>Semestral</v>
      </c>
      <c r="I1681" s="144" t="str">
        <f>VLOOKUP(VLOOKUP(D1681&amp;"|"&amp;B1681,Empresas!$I$7:$CB$92,G1681,0),Tablas!$A$13:$B$14,2,0)</f>
        <v>No</v>
      </c>
      <c r="J1681" s="78"/>
      <c r="K1681" s="78"/>
      <c r="L1681" s="78"/>
      <c r="M1681" s="78"/>
      <c r="N1681" s="78"/>
      <c r="O1681" s="78"/>
      <c r="P1681" s="78"/>
      <c r="Q1681" s="78"/>
      <c r="R1681" s="78"/>
      <c r="S1681" s="78"/>
      <c r="T1681" s="78"/>
      <c r="U1681" s="78"/>
      <c r="V1681" s="78" t="str">
        <f>VLOOKUP(D1681,Empresas!$D$7:$CF$91,81,0)</f>
        <v>D</v>
      </c>
      <c r="W1681" s="78" t="str">
        <f>VLOOKUP(D1681,Empresas!$D$7:$M$91,10,0)</f>
        <v>Rer</v>
      </c>
      <c r="X1681" s="69" t="str">
        <f t="shared" si="273"/>
        <v>NO</v>
      </c>
      <c r="Y1681" s="153" t="str">
        <f t="shared" si="274"/>
        <v>No aplica</v>
      </c>
      <c r="Z1681" s="147">
        <f>IF(Y1681="No aplica",0,IF(I1681="no",0,IF(I1681="No aplica",0,IF(I1681="Si",1,IF(I1681="Fisico",1,IF(I1681="Electronico",2,VLOOKUP(C1681&amp;"|"&amp;B1681&amp;"|"&amp;D1681,Empresas!$C$6:$CC$92,G1681+6+1,0)))))))</f>
        <v>0</v>
      </c>
      <c r="AA1681" s="147">
        <f>IF(AND($I1681="Si",J1681=1),1,IF(AND($I1681="Fisico",J1681=1),1,IF(AND(J1681=1,$I1681="Electronico"),2,IF(J1681=1,VLOOKUP($C1681&amp;"|"&amp;$B1681&amp;"|"&amp;$D1681,Empresas!$C$6:$CC$92,$G1681+6+1,0),0))))</f>
        <v>0</v>
      </c>
      <c r="AB1681" s="147">
        <f>IF(AND($I1681="Si",K1681=1),1,IF(AND($I1681="Fisico",K1681=1),1,IF(AND(K1681=1,$I1681="Electronico"),2,IF(K1681=1,VLOOKUP($C1681&amp;"|"&amp;$B1681&amp;"|"&amp;$D1681,Empresas!$C$6:$CC$92,$G1681+6+1,0),0))))</f>
        <v>0</v>
      </c>
      <c r="AC1681" s="147">
        <f>IF(AND($I1681="Si",L1681=1),1,IF(AND($I1681="Fisico",L1681=1),1,IF(AND(L1681=1,$I1681="Electronico"),2,IF(L1681=1,VLOOKUP($C1681&amp;"|"&amp;$B1681&amp;"|"&amp;$D1681,Empresas!$C$6:$CC$92,$G1681+6+1,0),0))))</f>
        <v>0</v>
      </c>
      <c r="AD1681" s="147">
        <f>IF(AND($I1681="Si",M1681=1),1,IF(AND($I1681="Fisico",M1681=1),1,IF(AND(M1681=1,$I1681="Electronico"),2,IF(M1681=1,VLOOKUP($C1681&amp;"|"&amp;$B1681&amp;"|"&amp;$D1681,Empresas!$C$6:$CC$92,$G1681+6+1,0),0))))</f>
        <v>0</v>
      </c>
      <c r="AE1681" s="147">
        <f>IF(AND($I1681="Si",N1681=1),1,IF(AND($I1681="Fisico",N1681=1),1,IF(AND(N1681=1,$I1681="Electronico"),2,IF(N1681=1,VLOOKUP($C1681&amp;"|"&amp;$B1681&amp;"|"&amp;$D1681,Empresas!$C$6:$CC$92,$G1681+6+1,0),0))))</f>
        <v>0</v>
      </c>
      <c r="AF1681" s="147">
        <f>IF(AND($I1681="Si",O1681=1),1,IF(AND($I1681="Fisico",O1681=1),1,IF(AND(O1681=1,$I1681="Electronico"),2,IF(O1681=1,VLOOKUP($C1681&amp;"|"&amp;$B1681&amp;"|"&amp;$D1681,Empresas!$C$6:$CC$92,$G1681+6+1,0),0))))</f>
        <v>0</v>
      </c>
      <c r="AG1681" s="147">
        <f>IF(AND($I1681="Si",P1681=1),1,IF(AND($I1681="Fisico",P1681=1),1,IF(AND(P1681=1,$I1681="Electronico"),2,IF(P1681=1,VLOOKUP($C1681&amp;"|"&amp;$B1681&amp;"|"&amp;$D1681,Empresas!$C$6:$CC$92,$G1681+6+1,0),0))))</f>
        <v>0</v>
      </c>
      <c r="AH1681" s="147">
        <f>IF(AND($I1681="Si",Q1681=1),1,IF(AND($I1681="Fisico",Q1681=1),1,IF(AND(Q1681=1,$I1681="Electronico"),2,IF(Q1681=1,VLOOKUP($C1681&amp;"|"&amp;$B1681&amp;"|"&amp;$D1681,Empresas!$C$6:$CC$92,$G1681+6+1,0),0))))</f>
        <v>0</v>
      </c>
      <c r="AI1681" s="147">
        <f>IF(AND($I1681="Si",R1681=1),1,IF(AND($I1681="Fisico",R1681=1),1,IF(AND(R1681=1,$I1681="Electronico"),2,IF(R1681=1,VLOOKUP($C1681&amp;"|"&amp;$B1681&amp;"|"&amp;$D1681,Empresas!$C$6:$CC$92,$G1681+6+1,0),0))))</f>
        <v>0</v>
      </c>
      <c r="AJ1681" s="147">
        <f>IF(AND($I1681="Si",S1681=1),1,IF(AND($I1681="Fisico",S1681=1),1,IF(AND(S1681=1,$I1681="Electronico"),2,IF(S1681=1,VLOOKUP($C1681&amp;"|"&amp;$B1681&amp;"|"&amp;$D1681,Empresas!$C$6:$CC$92,$G1681+6+1,0),0))))</f>
        <v>0</v>
      </c>
      <c r="AK1681" s="147">
        <f>IF(AND($I1681="Si",T1681=1),1,IF(AND($I1681="Fisico",T1681=1),1,IF(AND(T1681=1,$I1681="Electronico"),2,IF(T1681=1,VLOOKUP($C1681&amp;"|"&amp;$B1681&amp;"|"&amp;$D1681,Empresas!$C$6:$CC$92,$G1681+6+1,0),0))))</f>
        <v>0</v>
      </c>
      <c r="AL1681" s="147">
        <f>IF(AND($I1681="Si",U1681=1),1,IF(AND($I1681="Fisico",U1681=1),1,IF(AND(U1681=1,$I1681="Electronico"),2,IF(U1681=1,VLOOKUP($C1681&amp;"|"&amp;$B1681&amp;"|"&amp;$D1681,Empresas!$C$6:$CC$92,$G1681+6+1,0),0))))</f>
        <v>0</v>
      </c>
      <c r="AM1681" s="149">
        <f t="shared" si="275"/>
        <v>0</v>
      </c>
      <c r="AN1681" s="149">
        <f t="shared" si="276"/>
        <v>0</v>
      </c>
      <c r="AO1681" s="152">
        <f t="shared" si="277"/>
        <v>0</v>
      </c>
    </row>
    <row r="1682" spans="1:41" x14ac:dyDescent="0.25">
      <c r="A1682" s="143" t="str">
        <f>VLOOKUP(D1682,Empresas!$D$7:$F$91,3,0)</f>
        <v>Yulisa</v>
      </c>
      <c r="B1682" s="144" t="str">
        <f>VLOOKUP(D1682,Empresas!$D$7:$G$91,4,0)</f>
        <v>Mireya</v>
      </c>
      <c r="C1682" s="144" t="s">
        <v>544</v>
      </c>
      <c r="D1682" s="144" t="s">
        <v>286</v>
      </c>
      <c r="E1682" s="144" t="str">
        <f>VLOOKUP(D1682,Empresas!$D$7:$E$92,2,0)</f>
        <v>FAN AUTOMOTRIZ</v>
      </c>
      <c r="F1682" s="144" t="s">
        <v>192</v>
      </c>
      <c r="G1682" s="145">
        <f t="shared" si="278"/>
        <v>71</v>
      </c>
      <c r="H1682" s="145" t="str">
        <f>VLOOKUP(D1682,Empresas!$D$6:$L$92,7,0)</f>
        <v>Semestral</v>
      </c>
      <c r="I1682" s="144" t="str">
        <f>VLOOKUP(VLOOKUP(D1682&amp;"|"&amp;B1682,Empresas!$I$7:$CB$92,G1682,0),Tablas!$A$13:$B$14,2,0)</f>
        <v>No</v>
      </c>
      <c r="J1682" s="78"/>
      <c r="K1682" s="78"/>
      <c r="L1682" s="78"/>
      <c r="M1682" s="78"/>
      <c r="N1682" s="78"/>
      <c r="O1682" s="78"/>
      <c r="P1682" s="78"/>
      <c r="Q1682" s="78"/>
      <c r="R1682" s="78"/>
      <c r="S1682" s="78"/>
      <c r="T1682" s="78"/>
      <c r="U1682" s="78"/>
      <c r="V1682" s="78" t="str">
        <f>VLOOKUP(D1682,Empresas!$D$7:$CF$91,81,0)</f>
        <v>D</v>
      </c>
      <c r="W1682" s="78" t="str">
        <f>VLOOKUP(D1682,Empresas!$D$7:$M$91,10,0)</f>
        <v>Rer</v>
      </c>
      <c r="X1682" s="69" t="str">
        <f t="shared" si="273"/>
        <v>NO</v>
      </c>
      <c r="Y1682" s="153" t="str">
        <f t="shared" si="274"/>
        <v>No aplica</v>
      </c>
      <c r="Z1682" s="147">
        <f>IF(Y1682="No aplica",0,IF(I1682="no",0,IF(I1682="No aplica",0,IF(I1682="Si",1,IF(I1682="Fisico",1,IF(I1682="Electronico",2,VLOOKUP(C1682&amp;"|"&amp;B1682&amp;"|"&amp;D1682,Empresas!$C$6:$CC$92,G1682+6+1,0)))))))</f>
        <v>0</v>
      </c>
      <c r="AA1682" s="147">
        <f>IF(AND($I1682="Si",J1682=1),1,IF(AND($I1682="Fisico",J1682=1),1,IF(AND(J1682=1,$I1682="Electronico"),2,IF(J1682=1,VLOOKUP($C1682&amp;"|"&amp;$B1682&amp;"|"&amp;$D1682,Empresas!$C$6:$CC$92,$G1682+6+1,0),0))))</f>
        <v>0</v>
      </c>
      <c r="AB1682" s="147">
        <f>IF(AND($I1682="Si",K1682=1),1,IF(AND($I1682="Fisico",K1682=1),1,IF(AND(K1682=1,$I1682="Electronico"),2,IF(K1682=1,VLOOKUP($C1682&amp;"|"&amp;$B1682&amp;"|"&amp;$D1682,Empresas!$C$6:$CC$92,$G1682+6+1,0),0))))</f>
        <v>0</v>
      </c>
      <c r="AC1682" s="147">
        <f>IF(AND($I1682="Si",L1682=1),1,IF(AND($I1682="Fisico",L1682=1),1,IF(AND(L1682=1,$I1682="Electronico"),2,IF(L1682=1,VLOOKUP($C1682&amp;"|"&amp;$B1682&amp;"|"&amp;$D1682,Empresas!$C$6:$CC$92,$G1682+6+1,0),0))))</f>
        <v>0</v>
      </c>
      <c r="AD1682" s="147">
        <f>IF(AND($I1682="Si",M1682=1),1,IF(AND($I1682="Fisico",M1682=1),1,IF(AND(M1682=1,$I1682="Electronico"),2,IF(M1682=1,VLOOKUP($C1682&amp;"|"&amp;$B1682&amp;"|"&amp;$D1682,Empresas!$C$6:$CC$92,$G1682+6+1,0),0))))</f>
        <v>0</v>
      </c>
      <c r="AE1682" s="147">
        <f>IF(AND($I1682="Si",N1682=1),1,IF(AND($I1682="Fisico",N1682=1),1,IF(AND(N1682=1,$I1682="Electronico"),2,IF(N1682=1,VLOOKUP($C1682&amp;"|"&amp;$B1682&amp;"|"&amp;$D1682,Empresas!$C$6:$CC$92,$G1682+6+1,0),0))))</f>
        <v>0</v>
      </c>
      <c r="AF1682" s="147">
        <f>IF(AND($I1682="Si",O1682=1),1,IF(AND($I1682="Fisico",O1682=1),1,IF(AND(O1682=1,$I1682="Electronico"),2,IF(O1682=1,VLOOKUP($C1682&amp;"|"&amp;$B1682&amp;"|"&amp;$D1682,Empresas!$C$6:$CC$92,$G1682+6+1,0),0))))</f>
        <v>0</v>
      </c>
      <c r="AG1682" s="147">
        <f>IF(AND($I1682="Si",P1682=1),1,IF(AND($I1682="Fisico",P1682=1),1,IF(AND(P1682=1,$I1682="Electronico"),2,IF(P1682=1,VLOOKUP($C1682&amp;"|"&amp;$B1682&amp;"|"&amp;$D1682,Empresas!$C$6:$CC$92,$G1682+6+1,0),0))))</f>
        <v>0</v>
      </c>
      <c r="AH1682" s="147">
        <f>IF(AND($I1682="Si",Q1682=1),1,IF(AND($I1682="Fisico",Q1682=1),1,IF(AND(Q1682=1,$I1682="Electronico"),2,IF(Q1682=1,VLOOKUP($C1682&amp;"|"&amp;$B1682&amp;"|"&amp;$D1682,Empresas!$C$6:$CC$92,$G1682+6+1,0),0))))</f>
        <v>0</v>
      </c>
      <c r="AI1682" s="147">
        <f>IF(AND($I1682="Si",R1682=1),1,IF(AND($I1682="Fisico",R1682=1),1,IF(AND(R1682=1,$I1682="Electronico"),2,IF(R1682=1,VLOOKUP($C1682&amp;"|"&amp;$B1682&amp;"|"&amp;$D1682,Empresas!$C$6:$CC$92,$G1682+6+1,0),0))))</f>
        <v>0</v>
      </c>
      <c r="AJ1682" s="147">
        <f>IF(AND($I1682="Si",S1682=1),1,IF(AND($I1682="Fisico",S1682=1),1,IF(AND(S1682=1,$I1682="Electronico"),2,IF(S1682=1,VLOOKUP($C1682&amp;"|"&amp;$B1682&amp;"|"&amp;$D1682,Empresas!$C$6:$CC$92,$G1682+6+1,0),0))))</f>
        <v>0</v>
      </c>
      <c r="AK1682" s="147">
        <f>IF(AND($I1682="Si",T1682=1),1,IF(AND($I1682="Fisico",T1682=1),1,IF(AND(T1682=1,$I1682="Electronico"),2,IF(T1682=1,VLOOKUP($C1682&amp;"|"&amp;$B1682&amp;"|"&amp;$D1682,Empresas!$C$6:$CC$92,$G1682+6+1,0),0))))</f>
        <v>0</v>
      </c>
      <c r="AL1682" s="147">
        <f>IF(AND($I1682="Si",U1682=1),1,IF(AND($I1682="Fisico",U1682=1),1,IF(AND(U1682=1,$I1682="Electronico"),2,IF(U1682=1,VLOOKUP($C1682&amp;"|"&amp;$B1682&amp;"|"&amp;$D1682,Empresas!$C$6:$CC$92,$G1682+6+1,0),0))))</f>
        <v>0</v>
      </c>
      <c r="AM1682" s="149">
        <f t="shared" si="275"/>
        <v>0</v>
      </c>
      <c r="AN1682" s="149">
        <f t="shared" si="276"/>
        <v>0</v>
      </c>
      <c r="AO1682" s="152">
        <f t="shared" si="277"/>
        <v>0</v>
      </c>
    </row>
    <row r="1683" spans="1:41" x14ac:dyDescent="0.25">
      <c r="A1683" s="137" t="str">
        <f>VLOOKUP(D1683,Empresas!$D$7:$F$91,3,0)</f>
        <v>Yulisa</v>
      </c>
      <c r="B1683" s="138" t="str">
        <f>VLOOKUP(D1683,Empresas!$D$7:$G$91,4,0)</f>
        <v>Mireya</v>
      </c>
      <c r="C1683" s="138" t="s">
        <v>544</v>
      </c>
      <c r="D1683" s="138" t="s">
        <v>288</v>
      </c>
      <c r="E1683" s="138" t="str">
        <f>VLOOKUP(D1683,Empresas!$D$7:$E$92,2,0)</f>
        <v>MORENO PANIZO GABRIELA</v>
      </c>
      <c r="F1683" s="138" t="s">
        <v>158</v>
      </c>
      <c r="G1683" s="139">
        <f>+Empresas!$O$2</f>
        <v>7</v>
      </c>
      <c r="H1683" s="139" t="str">
        <f>VLOOKUP(D1683,Empresas!$D$6:$L$92,7,0)</f>
        <v>Semestral</v>
      </c>
      <c r="I1683" s="138" t="str">
        <f>VLOOKUP(VLOOKUP(D1683&amp;"|"&amp;B1683,Empresas!$I$7:$CB$92,G1683,0),Tablas!$A$3:$B$5,2,0)</f>
        <v>Registro y analisis</v>
      </c>
      <c r="J1683" s="78">
        <v>1</v>
      </c>
      <c r="K1683" s="78">
        <v>1</v>
      </c>
      <c r="L1683" s="78">
        <v>1</v>
      </c>
      <c r="M1683" s="78">
        <v>1</v>
      </c>
      <c r="N1683" s="78">
        <v>1</v>
      </c>
      <c r="O1683" s="78">
        <v>1</v>
      </c>
      <c r="P1683" s="78">
        <v>1</v>
      </c>
      <c r="Q1683" s="78">
        <v>1</v>
      </c>
      <c r="R1683" s="78"/>
      <c r="S1683" s="78"/>
      <c r="T1683" s="78"/>
      <c r="U1683" s="78"/>
      <c r="V1683" s="78" t="str">
        <f>VLOOKUP(D1683,Empresas!$D$7:$CF$91,81,0)</f>
        <v>D</v>
      </c>
      <c r="W1683" s="78" t="str">
        <f>VLOOKUP(D1683,Empresas!$D$7:$M$91,10,0)</f>
        <v>Mype</v>
      </c>
      <c r="X1683" s="69" t="str">
        <f t="shared" si="273"/>
        <v>SI</v>
      </c>
      <c r="Y1683" s="153" t="str">
        <f t="shared" si="274"/>
        <v>Si aplica</v>
      </c>
      <c r="Z1683" s="147">
        <f>IF(Y1683="No aplica",0,IF(I1683="no",0,IF(I1683="No aplica",0,IF(I1683="Si",1,IF(I1683="Fisico",1,IF(I1683="Electronico",2,VLOOKUP(C1683&amp;"|"&amp;B1683&amp;"|"&amp;D1683,Empresas!$C$6:$CC$92,G1683+6+1,0)))))))</f>
        <v>1</v>
      </c>
      <c r="AA1683" s="147">
        <f>IF(AND($I1683="Si",J1683=1),1,IF(AND($I1683="Fisico",J1683=1),1,IF(AND(J1683=1,$I1683="Electronico"),2,IF(J1683=1,VLOOKUP($C1683&amp;"|"&amp;$B1683&amp;"|"&amp;$D1683,Empresas!$C$6:$CC$92,$G1683+6+1,0),0))))</f>
        <v>1</v>
      </c>
      <c r="AB1683" s="147">
        <f>IF(AND($I1683="Si",K1683=1),1,IF(AND($I1683="Fisico",K1683=1),1,IF(AND(K1683=1,$I1683="Electronico"),2,IF(K1683=1,VLOOKUP($C1683&amp;"|"&amp;$B1683&amp;"|"&amp;$D1683,Empresas!$C$6:$CC$92,$G1683+6+1,0),0))))</f>
        <v>1</v>
      </c>
      <c r="AC1683" s="147">
        <f>IF(AND($I1683="Si",L1683=1),1,IF(AND($I1683="Fisico",L1683=1),1,IF(AND(L1683=1,$I1683="Electronico"),2,IF(L1683=1,VLOOKUP($C1683&amp;"|"&amp;$B1683&amp;"|"&amp;$D1683,Empresas!$C$6:$CC$92,$G1683+6+1,0),0))))</f>
        <v>1</v>
      </c>
      <c r="AD1683" s="147">
        <f>IF(AND($I1683="Si",M1683=1),1,IF(AND($I1683="Fisico",M1683=1),1,IF(AND(M1683=1,$I1683="Electronico"),2,IF(M1683=1,VLOOKUP($C1683&amp;"|"&amp;$B1683&amp;"|"&amp;$D1683,Empresas!$C$6:$CC$92,$G1683+6+1,0),0))))</f>
        <v>1</v>
      </c>
      <c r="AE1683" s="147">
        <f>IF(AND($I1683="Si",N1683=1),1,IF(AND($I1683="Fisico",N1683=1),1,IF(AND(N1683=1,$I1683="Electronico"),2,IF(N1683=1,VLOOKUP($C1683&amp;"|"&amp;$B1683&amp;"|"&amp;$D1683,Empresas!$C$6:$CC$92,$G1683+6+1,0),0))))</f>
        <v>1</v>
      </c>
      <c r="AF1683" s="147">
        <f>IF(AND($I1683="Si",O1683=1),1,IF(AND($I1683="Fisico",O1683=1),1,IF(AND(O1683=1,$I1683="Electronico"),2,IF(O1683=1,VLOOKUP($C1683&amp;"|"&amp;$B1683&amp;"|"&amp;$D1683,Empresas!$C$6:$CC$92,$G1683+6+1,0),0))))</f>
        <v>1</v>
      </c>
      <c r="AG1683" s="147">
        <f>IF(AND($I1683="Si",P1683=1),1,IF(AND($I1683="Fisico",P1683=1),1,IF(AND(P1683=1,$I1683="Electronico"),2,IF(P1683=1,VLOOKUP($C1683&amp;"|"&amp;$B1683&amp;"|"&amp;$D1683,Empresas!$C$6:$CC$92,$G1683+6+1,0),0))))</f>
        <v>1</v>
      </c>
      <c r="AH1683" s="147">
        <f>IF(AND($I1683="Si",Q1683=1),1,IF(AND($I1683="Fisico",Q1683=1),1,IF(AND(Q1683=1,$I1683="Electronico"),2,IF(Q1683=1,VLOOKUP($C1683&amp;"|"&amp;$B1683&amp;"|"&amp;$D1683,Empresas!$C$6:$CC$92,$G1683+6+1,0),0))))</f>
        <v>1</v>
      </c>
      <c r="AI1683" s="147">
        <f>IF(AND($I1683="Si",R1683=1),1,IF(AND($I1683="Fisico",R1683=1),1,IF(AND(R1683=1,$I1683="Electronico"),2,IF(R1683=1,VLOOKUP($C1683&amp;"|"&amp;$B1683&amp;"|"&amp;$D1683,Empresas!$C$6:$CC$92,$G1683+6+1,0),0))))</f>
        <v>0</v>
      </c>
      <c r="AJ1683" s="147">
        <f>IF(AND($I1683="Si",S1683=1),1,IF(AND($I1683="Fisico",S1683=1),1,IF(AND(S1683=1,$I1683="Electronico"),2,IF(S1683=1,VLOOKUP($C1683&amp;"|"&amp;$B1683&amp;"|"&amp;$D1683,Empresas!$C$6:$CC$92,$G1683+6+1,0),0))))</f>
        <v>0</v>
      </c>
      <c r="AK1683" s="147">
        <f>IF(AND($I1683="Si",T1683=1),1,IF(AND($I1683="Fisico",T1683=1),1,IF(AND(T1683=1,$I1683="Electronico"),2,IF(T1683=1,VLOOKUP($C1683&amp;"|"&amp;$B1683&amp;"|"&amp;$D1683,Empresas!$C$6:$CC$92,$G1683+6+1,0),0))))</f>
        <v>0</v>
      </c>
      <c r="AL1683" s="147">
        <f>IF(AND($I1683="Si",U1683=1),1,IF(AND($I1683="Fisico",U1683=1),1,IF(AND(U1683=1,$I1683="Electronico"),2,IF(U1683=1,VLOOKUP($C1683&amp;"|"&amp;$B1683&amp;"|"&amp;$D1683,Empresas!$C$6:$CC$92,$G1683+6+1,0),0))))</f>
        <v>0</v>
      </c>
      <c r="AM1683" s="149">
        <f t="shared" si="275"/>
        <v>8</v>
      </c>
      <c r="AN1683" s="149">
        <f t="shared" si="276"/>
        <v>8</v>
      </c>
      <c r="AO1683" s="152">
        <f t="shared" si="277"/>
        <v>1</v>
      </c>
    </row>
    <row r="1684" spans="1:41" x14ac:dyDescent="0.25">
      <c r="A1684" s="137" t="str">
        <f>VLOOKUP(D1684,Empresas!$D$7:$F$91,3,0)</f>
        <v>Yulisa</v>
      </c>
      <c r="B1684" s="138" t="str">
        <f>VLOOKUP(D1684,Empresas!$D$7:$G$91,4,0)</f>
        <v>Mireya</v>
      </c>
      <c r="C1684" s="138" t="s">
        <v>544</v>
      </c>
      <c r="D1684" s="138" t="s">
        <v>288</v>
      </c>
      <c r="E1684" s="138" t="str">
        <f>VLOOKUP(D1684,Empresas!$D$7:$E$92,2,0)</f>
        <v>MORENO PANIZO GABRIELA</v>
      </c>
      <c r="F1684" s="138" t="s">
        <v>159</v>
      </c>
      <c r="G1684" s="139">
        <f>+G1683+3</f>
        <v>10</v>
      </c>
      <c r="H1684" s="139" t="str">
        <f>VLOOKUP(D1684,Empresas!$D$6:$L$92,7,0)</f>
        <v>Semestral</v>
      </c>
      <c r="I1684" s="138" t="str">
        <f>VLOOKUP(VLOOKUP(D1684&amp;"|"&amp;B1684,Empresas!$I$7:$CB$92,G1684,0),Tablas!$A$3:$B$5,2,0)</f>
        <v>Registro y analisis</v>
      </c>
      <c r="J1684" s="78">
        <v>1</v>
      </c>
      <c r="K1684" s="78">
        <v>1</v>
      </c>
      <c r="L1684" s="78">
        <v>1</v>
      </c>
      <c r="M1684" s="78">
        <v>1</v>
      </c>
      <c r="N1684" s="78">
        <v>1</v>
      </c>
      <c r="O1684" s="78">
        <v>1</v>
      </c>
      <c r="P1684" s="78">
        <v>1</v>
      </c>
      <c r="Q1684" s="78">
        <v>1</v>
      </c>
      <c r="R1684" s="78"/>
      <c r="S1684" s="78"/>
      <c r="T1684" s="78"/>
      <c r="U1684" s="78"/>
      <c r="V1684" s="78" t="str">
        <f>VLOOKUP(D1684,Empresas!$D$7:$CF$91,81,0)</f>
        <v>D</v>
      </c>
      <c r="W1684" s="78" t="str">
        <f>VLOOKUP(D1684,Empresas!$D$7:$M$91,10,0)</f>
        <v>Mype</v>
      </c>
      <c r="X1684" s="69" t="str">
        <f t="shared" si="273"/>
        <v>SI</v>
      </c>
      <c r="Y1684" s="153" t="str">
        <f t="shared" si="274"/>
        <v>Si aplica</v>
      </c>
      <c r="Z1684" s="147">
        <f>IF(Y1684="No aplica",0,IF(I1684="no",0,IF(I1684="No aplica",0,IF(I1684="Si",1,IF(I1684="Fisico",1,IF(I1684="Electronico",2,VLOOKUP(C1684&amp;"|"&amp;B1684&amp;"|"&amp;D1684,Empresas!$C$6:$CC$92,G1684+6+1,0)))))))</f>
        <v>1</v>
      </c>
      <c r="AA1684" s="147">
        <f>IF(AND($I1684="Si",J1684=1),1,IF(AND($I1684="Fisico",J1684=1),1,IF(AND(J1684=1,$I1684="Electronico"),2,IF(J1684=1,VLOOKUP($C1684&amp;"|"&amp;$B1684&amp;"|"&amp;$D1684,Empresas!$C$6:$CC$92,$G1684+6+1,0),0))))</f>
        <v>1</v>
      </c>
      <c r="AB1684" s="147">
        <f>IF(AND($I1684="Si",K1684=1),1,IF(AND($I1684="Fisico",K1684=1),1,IF(AND(K1684=1,$I1684="Electronico"),2,IF(K1684=1,VLOOKUP($C1684&amp;"|"&amp;$B1684&amp;"|"&amp;$D1684,Empresas!$C$6:$CC$92,$G1684+6+1,0),0))))</f>
        <v>1</v>
      </c>
      <c r="AC1684" s="147">
        <f>IF(AND($I1684="Si",L1684=1),1,IF(AND($I1684="Fisico",L1684=1),1,IF(AND(L1684=1,$I1684="Electronico"),2,IF(L1684=1,VLOOKUP($C1684&amp;"|"&amp;$B1684&amp;"|"&amp;$D1684,Empresas!$C$6:$CC$92,$G1684+6+1,0),0))))</f>
        <v>1</v>
      </c>
      <c r="AD1684" s="147">
        <f>IF(AND($I1684="Si",M1684=1),1,IF(AND($I1684="Fisico",M1684=1),1,IF(AND(M1684=1,$I1684="Electronico"),2,IF(M1684=1,VLOOKUP($C1684&amp;"|"&amp;$B1684&amp;"|"&amp;$D1684,Empresas!$C$6:$CC$92,$G1684+6+1,0),0))))</f>
        <v>1</v>
      </c>
      <c r="AE1684" s="147">
        <f>IF(AND($I1684="Si",N1684=1),1,IF(AND($I1684="Fisico",N1684=1),1,IF(AND(N1684=1,$I1684="Electronico"),2,IF(N1684=1,VLOOKUP($C1684&amp;"|"&amp;$B1684&amp;"|"&amp;$D1684,Empresas!$C$6:$CC$92,$G1684+6+1,0),0))))</f>
        <v>1</v>
      </c>
      <c r="AF1684" s="147">
        <f>IF(AND($I1684="Si",O1684=1),1,IF(AND($I1684="Fisico",O1684=1),1,IF(AND(O1684=1,$I1684="Electronico"),2,IF(O1684=1,VLOOKUP($C1684&amp;"|"&amp;$B1684&amp;"|"&amp;$D1684,Empresas!$C$6:$CC$92,$G1684+6+1,0),0))))</f>
        <v>1</v>
      </c>
      <c r="AG1684" s="147">
        <f>IF(AND($I1684="Si",P1684=1),1,IF(AND($I1684="Fisico",P1684=1),1,IF(AND(P1684=1,$I1684="Electronico"),2,IF(P1684=1,VLOOKUP($C1684&amp;"|"&amp;$B1684&amp;"|"&amp;$D1684,Empresas!$C$6:$CC$92,$G1684+6+1,0),0))))</f>
        <v>1</v>
      </c>
      <c r="AH1684" s="147">
        <f>IF(AND($I1684="Si",Q1684=1),1,IF(AND($I1684="Fisico",Q1684=1),1,IF(AND(Q1684=1,$I1684="Electronico"),2,IF(Q1684=1,VLOOKUP($C1684&amp;"|"&amp;$B1684&amp;"|"&amp;$D1684,Empresas!$C$6:$CC$92,$G1684+6+1,0),0))))</f>
        <v>1</v>
      </c>
      <c r="AI1684" s="147">
        <f>IF(AND($I1684="Si",R1684=1),1,IF(AND($I1684="Fisico",R1684=1),1,IF(AND(R1684=1,$I1684="Electronico"),2,IF(R1684=1,VLOOKUP($C1684&amp;"|"&amp;$B1684&amp;"|"&amp;$D1684,Empresas!$C$6:$CC$92,$G1684+6+1,0),0))))</f>
        <v>0</v>
      </c>
      <c r="AJ1684" s="147">
        <f>IF(AND($I1684="Si",S1684=1),1,IF(AND($I1684="Fisico",S1684=1),1,IF(AND(S1684=1,$I1684="Electronico"),2,IF(S1684=1,VLOOKUP($C1684&amp;"|"&amp;$B1684&amp;"|"&amp;$D1684,Empresas!$C$6:$CC$92,$G1684+6+1,0),0))))</f>
        <v>0</v>
      </c>
      <c r="AK1684" s="147">
        <f>IF(AND($I1684="Si",T1684=1),1,IF(AND($I1684="Fisico",T1684=1),1,IF(AND(T1684=1,$I1684="Electronico"),2,IF(T1684=1,VLOOKUP($C1684&amp;"|"&amp;$B1684&amp;"|"&amp;$D1684,Empresas!$C$6:$CC$92,$G1684+6+1,0),0))))</f>
        <v>0</v>
      </c>
      <c r="AL1684" s="147">
        <f>IF(AND($I1684="Si",U1684=1),1,IF(AND($I1684="Fisico",U1684=1),1,IF(AND(U1684=1,$I1684="Electronico"),2,IF(U1684=1,VLOOKUP($C1684&amp;"|"&amp;$B1684&amp;"|"&amp;$D1684,Empresas!$C$6:$CC$92,$G1684+6+1,0),0))))</f>
        <v>0</v>
      </c>
      <c r="AM1684" s="149">
        <f t="shared" si="275"/>
        <v>8</v>
      </c>
      <c r="AN1684" s="149">
        <f t="shared" si="276"/>
        <v>8</v>
      </c>
      <c r="AO1684" s="152">
        <f t="shared" si="277"/>
        <v>1</v>
      </c>
    </row>
    <row r="1685" spans="1:41" x14ac:dyDescent="0.25">
      <c r="A1685" s="137" t="str">
        <f>VLOOKUP(D1685,Empresas!$D$7:$F$91,3,0)</f>
        <v>Yulisa</v>
      </c>
      <c r="B1685" s="138" t="str">
        <f>VLOOKUP(D1685,Empresas!$D$7:$G$91,4,0)</f>
        <v>Mireya</v>
      </c>
      <c r="C1685" s="138" t="s">
        <v>544</v>
      </c>
      <c r="D1685" s="138" t="s">
        <v>288</v>
      </c>
      <c r="E1685" s="138" t="str">
        <f>VLOOKUP(D1685,Empresas!$D$7:$E$92,2,0)</f>
        <v>MORENO PANIZO GABRIELA</v>
      </c>
      <c r="F1685" s="138" t="s">
        <v>160</v>
      </c>
      <c r="G1685" s="139">
        <f t="shared" ref="G1685:G1696" si="279">+G1684+3</f>
        <v>13</v>
      </c>
      <c r="H1685" s="139" t="str">
        <f>VLOOKUP(D1685,Empresas!$D$6:$L$92,7,0)</f>
        <v>Semestral</v>
      </c>
      <c r="I1685" s="138" t="str">
        <f>VLOOKUP(VLOOKUP(D1685&amp;"|"&amp;B1685,Empresas!$I$7:$CB$92,G1685,0),Tablas!$A$3:$B$5,2,0)</f>
        <v>Registro y analisis</v>
      </c>
      <c r="J1685" s="78">
        <v>1</v>
      </c>
      <c r="K1685" s="78">
        <v>1</v>
      </c>
      <c r="L1685" s="78">
        <v>1</v>
      </c>
      <c r="M1685" s="78">
        <v>1</v>
      </c>
      <c r="N1685" s="78">
        <v>1</v>
      </c>
      <c r="O1685" s="78">
        <v>1</v>
      </c>
      <c r="P1685" s="78">
        <v>1</v>
      </c>
      <c r="Q1685" s="78">
        <v>1</v>
      </c>
      <c r="R1685" s="78"/>
      <c r="S1685" s="78"/>
      <c r="T1685" s="78"/>
      <c r="U1685" s="78"/>
      <c r="V1685" s="78" t="str">
        <f>VLOOKUP(D1685,Empresas!$D$7:$CF$91,81,0)</f>
        <v>D</v>
      </c>
      <c r="W1685" s="78" t="str">
        <f>VLOOKUP(D1685,Empresas!$D$7:$M$91,10,0)</f>
        <v>Mype</v>
      </c>
      <c r="X1685" s="69" t="str">
        <f t="shared" si="273"/>
        <v>SI</v>
      </c>
      <c r="Y1685" s="153" t="str">
        <f t="shared" si="274"/>
        <v>Si aplica</v>
      </c>
      <c r="Z1685" s="147">
        <f>IF(Y1685="No aplica",0,IF(I1685="no",0,IF(I1685="No aplica",0,IF(I1685="Si",1,IF(I1685="Fisico",1,IF(I1685="Electronico",2,VLOOKUP(C1685&amp;"|"&amp;B1685&amp;"|"&amp;D1685,Empresas!$C$6:$CC$92,G1685+6+1,0)))))))</f>
        <v>1</v>
      </c>
      <c r="AA1685" s="147">
        <f>IF(AND($I1685="Si",J1685=1),1,IF(AND($I1685="Fisico",J1685=1),1,IF(AND(J1685=1,$I1685="Electronico"),2,IF(J1685=1,VLOOKUP($C1685&amp;"|"&amp;$B1685&amp;"|"&amp;$D1685,Empresas!$C$6:$CC$92,$G1685+6+1,0),0))))</f>
        <v>1</v>
      </c>
      <c r="AB1685" s="147">
        <f>IF(AND($I1685="Si",K1685=1),1,IF(AND($I1685="Fisico",K1685=1),1,IF(AND(K1685=1,$I1685="Electronico"),2,IF(K1685=1,VLOOKUP($C1685&amp;"|"&amp;$B1685&amp;"|"&amp;$D1685,Empresas!$C$6:$CC$92,$G1685+6+1,0),0))))</f>
        <v>1</v>
      </c>
      <c r="AC1685" s="147">
        <f>IF(AND($I1685="Si",L1685=1),1,IF(AND($I1685="Fisico",L1685=1),1,IF(AND(L1685=1,$I1685="Electronico"),2,IF(L1685=1,VLOOKUP($C1685&amp;"|"&amp;$B1685&amp;"|"&amp;$D1685,Empresas!$C$6:$CC$92,$G1685+6+1,0),0))))</f>
        <v>1</v>
      </c>
      <c r="AD1685" s="147">
        <f>IF(AND($I1685="Si",M1685=1),1,IF(AND($I1685="Fisico",M1685=1),1,IF(AND(M1685=1,$I1685="Electronico"),2,IF(M1685=1,VLOOKUP($C1685&amp;"|"&amp;$B1685&amp;"|"&amp;$D1685,Empresas!$C$6:$CC$92,$G1685+6+1,0),0))))</f>
        <v>1</v>
      </c>
      <c r="AE1685" s="147">
        <f>IF(AND($I1685="Si",N1685=1),1,IF(AND($I1685="Fisico",N1685=1),1,IF(AND(N1685=1,$I1685="Electronico"),2,IF(N1685=1,VLOOKUP($C1685&amp;"|"&amp;$B1685&amp;"|"&amp;$D1685,Empresas!$C$6:$CC$92,$G1685+6+1,0),0))))</f>
        <v>1</v>
      </c>
      <c r="AF1685" s="147">
        <f>IF(AND($I1685="Si",O1685=1),1,IF(AND($I1685="Fisico",O1685=1),1,IF(AND(O1685=1,$I1685="Electronico"),2,IF(O1685=1,VLOOKUP($C1685&amp;"|"&amp;$B1685&amp;"|"&amp;$D1685,Empresas!$C$6:$CC$92,$G1685+6+1,0),0))))</f>
        <v>1</v>
      </c>
      <c r="AG1685" s="147">
        <f>IF(AND($I1685="Si",P1685=1),1,IF(AND($I1685="Fisico",P1685=1),1,IF(AND(P1685=1,$I1685="Electronico"),2,IF(P1685=1,VLOOKUP($C1685&amp;"|"&amp;$B1685&amp;"|"&amp;$D1685,Empresas!$C$6:$CC$92,$G1685+6+1,0),0))))</f>
        <v>1</v>
      </c>
      <c r="AH1685" s="147">
        <f>IF(AND($I1685="Si",Q1685=1),1,IF(AND($I1685="Fisico",Q1685=1),1,IF(AND(Q1685=1,$I1685="Electronico"),2,IF(Q1685=1,VLOOKUP($C1685&amp;"|"&amp;$B1685&amp;"|"&amp;$D1685,Empresas!$C$6:$CC$92,$G1685+6+1,0),0))))</f>
        <v>1</v>
      </c>
      <c r="AI1685" s="147">
        <f>IF(AND($I1685="Si",R1685=1),1,IF(AND($I1685="Fisico",R1685=1),1,IF(AND(R1685=1,$I1685="Electronico"),2,IF(R1685=1,VLOOKUP($C1685&amp;"|"&amp;$B1685&amp;"|"&amp;$D1685,Empresas!$C$6:$CC$92,$G1685+6+1,0),0))))</f>
        <v>0</v>
      </c>
      <c r="AJ1685" s="147">
        <f>IF(AND($I1685="Si",S1685=1),1,IF(AND($I1685="Fisico",S1685=1),1,IF(AND(S1685=1,$I1685="Electronico"),2,IF(S1685=1,VLOOKUP($C1685&amp;"|"&amp;$B1685&amp;"|"&amp;$D1685,Empresas!$C$6:$CC$92,$G1685+6+1,0),0))))</f>
        <v>0</v>
      </c>
      <c r="AK1685" s="147">
        <f>IF(AND($I1685="Si",T1685=1),1,IF(AND($I1685="Fisico",T1685=1),1,IF(AND(T1685=1,$I1685="Electronico"),2,IF(T1685=1,VLOOKUP($C1685&amp;"|"&amp;$B1685&amp;"|"&amp;$D1685,Empresas!$C$6:$CC$92,$G1685+6+1,0),0))))</f>
        <v>0</v>
      </c>
      <c r="AL1685" s="147">
        <f>IF(AND($I1685="Si",U1685=1),1,IF(AND($I1685="Fisico",U1685=1),1,IF(AND(U1685=1,$I1685="Electronico"),2,IF(U1685=1,VLOOKUP($C1685&amp;"|"&amp;$B1685&amp;"|"&amp;$D1685,Empresas!$C$6:$CC$92,$G1685+6+1,0),0))))</f>
        <v>0</v>
      </c>
      <c r="AM1685" s="149">
        <f t="shared" si="275"/>
        <v>8</v>
      </c>
      <c r="AN1685" s="149">
        <f t="shared" si="276"/>
        <v>8</v>
      </c>
      <c r="AO1685" s="152">
        <f t="shared" si="277"/>
        <v>1</v>
      </c>
    </row>
    <row r="1686" spans="1:41" x14ac:dyDescent="0.25">
      <c r="A1686" s="137" t="str">
        <f>VLOOKUP(D1686,Empresas!$D$7:$F$91,3,0)</f>
        <v>Yulisa</v>
      </c>
      <c r="B1686" s="138" t="str">
        <f>VLOOKUP(D1686,Empresas!$D$7:$G$91,4,0)</f>
        <v>Mireya</v>
      </c>
      <c r="C1686" s="138" t="s">
        <v>544</v>
      </c>
      <c r="D1686" s="138" t="s">
        <v>288</v>
      </c>
      <c r="E1686" s="138" t="str">
        <f>VLOOKUP(D1686,Empresas!$D$7:$E$92,2,0)</f>
        <v>MORENO PANIZO GABRIELA</v>
      </c>
      <c r="F1686" s="138" t="s">
        <v>161</v>
      </c>
      <c r="G1686" s="139">
        <f t="shared" si="279"/>
        <v>16</v>
      </c>
      <c r="H1686" s="139" t="str">
        <f>VLOOKUP(D1686,Empresas!$D$6:$L$92,7,0)</f>
        <v>Semestral</v>
      </c>
      <c r="I1686" s="138" t="str">
        <f>VLOOKUP(VLOOKUP(D1686&amp;"|"&amp;B1686,Empresas!$I$7:$CB$92,G1686,0),Tablas!$A$3:$B$5,2,0)</f>
        <v>No aplica</v>
      </c>
      <c r="J1686" s="78"/>
      <c r="K1686" s="78"/>
      <c r="L1686" s="78"/>
      <c r="M1686" s="78"/>
      <c r="N1686" s="78"/>
      <c r="O1686" s="78"/>
      <c r="P1686" s="78"/>
      <c r="Q1686" s="78"/>
      <c r="R1686" s="78"/>
      <c r="S1686" s="78"/>
      <c r="T1686" s="78"/>
      <c r="U1686" s="78"/>
      <c r="V1686" s="78" t="str">
        <f>VLOOKUP(D1686,Empresas!$D$7:$CF$91,81,0)</f>
        <v>D</v>
      </c>
      <c r="W1686" s="78" t="str">
        <f>VLOOKUP(D1686,Empresas!$D$7:$M$91,10,0)</f>
        <v>Mype</v>
      </c>
      <c r="X1686" s="69" t="str">
        <f t="shared" si="273"/>
        <v>SI</v>
      </c>
      <c r="Y1686" s="153" t="str">
        <f t="shared" si="274"/>
        <v>No aplica</v>
      </c>
      <c r="Z1686" s="147">
        <f>IF(Y1686="No aplica",0,IF(I1686="no",0,IF(I1686="No aplica",0,IF(I1686="Si",1,IF(I1686="Fisico",1,IF(I1686="Electronico",2,VLOOKUP(C1686&amp;"|"&amp;B1686&amp;"|"&amp;D1686,Empresas!$C$6:$CC$92,G1686+6+1,0)))))))</f>
        <v>0</v>
      </c>
      <c r="AA1686" s="147">
        <f>IF(AND($I1686="Si",J1686=1),1,IF(AND($I1686="Fisico",J1686=1),1,IF(AND(J1686=1,$I1686="Electronico"),2,IF(J1686=1,VLOOKUP($C1686&amp;"|"&amp;$B1686&amp;"|"&amp;$D1686,Empresas!$C$6:$CC$92,$G1686+6+1,0),0))))</f>
        <v>0</v>
      </c>
      <c r="AB1686" s="147">
        <f>IF(AND($I1686="Si",K1686=1),1,IF(AND($I1686="Fisico",K1686=1),1,IF(AND(K1686=1,$I1686="Electronico"),2,IF(K1686=1,VLOOKUP($C1686&amp;"|"&amp;$B1686&amp;"|"&amp;$D1686,Empresas!$C$6:$CC$92,$G1686+6+1,0),0))))</f>
        <v>0</v>
      </c>
      <c r="AC1686" s="147">
        <f>IF(AND($I1686="Si",L1686=1),1,IF(AND($I1686="Fisico",L1686=1),1,IF(AND(L1686=1,$I1686="Electronico"),2,IF(L1686=1,VLOOKUP($C1686&amp;"|"&amp;$B1686&amp;"|"&amp;$D1686,Empresas!$C$6:$CC$92,$G1686+6+1,0),0))))</f>
        <v>0</v>
      </c>
      <c r="AD1686" s="147">
        <f>IF(AND($I1686="Si",M1686=1),1,IF(AND($I1686="Fisico",M1686=1),1,IF(AND(M1686=1,$I1686="Electronico"),2,IF(M1686=1,VLOOKUP($C1686&amp;"|"&amp;$B1686&amp;"|"&amp;$D1686,Empresas!$C$6:$CC$92,$G1686+6+1,0),0))))</f>
        <v>0</v>
      </c>
      <c r="AE1686" s="147">
        <f>IF(AND($I1686="Si",N1686=1),1,IF(AND($I1686="Fisico",N1686=1),1,IF(AND(N1686=1,$I1686="Electronico"),2,IF(N1686=1,VLOOKUP($C1686&amp;"|"&amp;$B1686&amp;"|"&amp;$D1686,Empresas!$C$6:$CC$92,$G1686+6+1,0),0))))</f>
        <v>0</v>
      </c>
      <c r="AF1686" s="147">
        <f>IF(AND($I1686="Si",O1686=1),1,IF(AND($I1686="Fisico",O1686=1),1,IF(AND(O1686=1,$I1686="Electronico"),2,IF(O1686=1,VLOOKUP($C1686&amp;"|"&amp;$B1686&amp;"|"&amp;$D1686,Empresas!$C$6:$CC$92,$G1686+6+1,0),0))))</f>
        <v>0</v>
      </c>
      <c r="AG1686" s="147">
        <f>IF(AND($I1686="Si",P1686=1),1,IF(AND($I1686="Fisico",P1686=1),1,IF(AND(P1686=1,$I1686="Electronico"),2,IF(P1686=1,VLOOKUP($C1686&amp;"|"&amp;$B1686&amp;"|"&amp;$D1686,Empresas!$C$6:$CC$92,$G1686+6+1,0),0))))</f>
        <v>0</v>
      </c>
      <c r="AH1686" s="147">
        <f>IF(AND($I1686="Si",Q1686=1),1,IF(AND($I1686="Fisico",Q1686=1),1,IF(AND(Q1686=1,$I1686="Electronico"),2,IF(Q1686=1,VLOOKUP($C1686&amp;"|"&amp;$B1686&amp;"|"&amp;$D1686,Empresas!$C$6:$CC$92,$G1686+6+1,0),0))))</f>
        <v>0</v>
      </c>
      <c r="AI1686" s="147">
        <f>IF(AND($I1686="Si",R1686=1),1,IF(AND($I1686="Fisico",R1686=1),1,IF(AND(R1686=1,$I1686="Electronico"),2,IF(R1686=1,VLOOKUP($C1686&amp;"|"&amp;$B1686&amp;"|"&amp;$D1686,Empresas!$C$6:$CC$92,$G1686+6+1,0),0))))</f>
        <v>0</v>
      </c>
      <c r="AJ1686" s="147">
        <f>IF(AND($I1686="Si",S1686=1),1,IF(AND($I1686="Fisico",S1686=1),1,IF(AND(S1686=1,$I1686="Electronico"),2,IF(S1686=1,VLOOKUP($C1686&amp;"|"&amp;$B1686&amp;"|"&amp;$D1686,Empresas!$C$6:$CC$92,$G1686+6+1,0),0))))</f>
        <v>0</v>
      </c>
      <c r="AK1686" s="147">
        <f>IF(AND($I1686="Si",T1686=1),1,IF(AND($I1686="Fisico",T1686=1),1,IF(AND(T1686=1,$I1686="Electronico"),2,IF(T1686=1,VLOOKUP($C1686&amp;"|"&amp;$B1686&amp;"|"&amp;$D1686,Empresas!$C$6:$CC$92,$G1686+6+1,0),0))))</f>
        <v>0</v>
      </c>
      <c r="AL1686" s="147">
        <f>IF(AND($I1686="Si",U1686=1),1,IF(AND($I1686="Fisico",U1686=1),1,IF(AND(U1686=1,$I1686="Electronico"),2,IF(U1686=1,VLOOKUP($C1686&amp;"|"&amp;$B1686&amp;"|"&amp;$D1686,Empresas!$C$6:$CC$92,$G1686+6+1,0),0))))</f>
        <v>0</v>
      </c>
      <c r="AM1686" s="149">
        <f t="shared" si="275"/>
        <v>0</v>
      </c>
      <c r="AN1686" s="149">
        <f t="shared" si="276"/>
        <v>0</v>
      </c>
      <c r="AO1686" s="152">
        <f t="shared" si="277"/>
        <v>0</v>
      </c>
    </row>
    <row r="1687" spans="1:41" x14ac:dyDescent="0.25">
      <c r="A1687" s="137" t="str">
        <f>VLOOKUP(D1687,Empresas!$D$7:$F$91,3,0)</f>
        <v>Yulisa</v>
      </c>
      <c r="B1687" s="138" t="str">
        <f>VLOOKUP(D1687,Empresas!$D$7:$G$91,4,0)</f>
        <v>Mireya</v>
      </c>
      <c r="C1687" s="138" t="s">
        <v>544</v>
      </c>
      <c r="D1687" s="138" t="s">
        <v>288</v>
      </c>
      <c r="E1687" s="138" t="str">
        <f>VLOOKUP(D1687,Empresas!$D$7:$E$92,2,0)</f>
        <v>MORENO PANIZO GABRIELA</v>
      </c>
      <c r="F1687" s="138" t="s">
        <v>162</v>
      </c>
      <c r="G1687" s="139">
        <f t="shared" si="279"/>
        <v>19</v>
      </c>
      <c r="H1687" s="139" t="str">
        <f>VLOOKUP(D1687,Empresas!$D$6:$L$92,7,0)</f>
        <v>Semestral</v>
      </c>
      <c r="I1687" s="138" t="str">
        <f>VLOOKUP(VLOOKUP(D1687&amp;"|"&amp;B1687,Empresas!$I$7:$CB$92,G1687,0),Tablas!$A$3:$B$5,2,0)</f>
        <v>No aplica</v>
      </c>
      <c r="J1687" s="78"/>
      <c r="K1687" s="78"/>
      <c r="L1687" s="78"/>
      <c r="M1687" s="78"/>
      <c r="N1687" s="78"/>
      <c r="O1687" s="78"/>
      <c r="P1687" s="78"/>
      <c r="Q1687" s="78"/>
      <c r="R1687" s="78"/>
      <c r="S1687" s="78"/>
      <c r="T1687" s="78"/>
      <c r="U1687" s="78"/>
      <c r="V1687" s="78" t="str">
        <f>VLOOKUP(D1687,Empresas!$D$7:$CF$91,81,0)</f>
        <v>D</v>
      </c>
      <c r="W1687" s="78" t="str">
        <f>VLOOKUP(D1687,Empresas!$D$7:$M$91,10,0)</f>
        <v>Mype</v>
      </c>
      <c r="X1687" s="69" t="str">
        <f t="shared" si="273"/>
        <v>SI</v>
      </c>
      <c r="Y1687" s="153" t="str">
        <f t="shared" si="274"/>
        <v>No aplica</v>
      </c>
      <c r="Z1687" s="147">
        <f>IF(Y1687="No aplica",0,IF(I1687="no",0,IF(I1687="No aplica",0,IF(I1687="Si",1,IF(I1687="Fisico",1,IF(I1687="Electronico",2,VLOOKUP(C1687&amp;"|"&amp;B1687&amp;"|"&amp;D1687,Empresas!$C$6:$CC$92,G1687+6+1,0)))))))</f>
        <v>0</v>
      </c>
      <c r="AA1687" s="147">
        <f>IF(AND($I1687="Si",J1687=1),1,IF(AND($I1687="Fisico",J1687=1),1,IF(AND(J1687=1,$I1687="Electronico"),2,IF(J1687=1,VLOOKUP($C1687&amp;"|"&amp;$B1687&amp;"|"&amp;$D1687,Empresas!$C$6:$CC$92,$G1687+6+1,0),0))))</f>
        <v>0</v>
      </c>
      <c r="AB1687" s="147">
        <f>IF(AND($I1687="Si",K1687=1),1,IF(AND($I1687="Fisico",K1687=1),1,IF(AND(K1687=1,$I1687="Electronico"),2,IF(K1687=1,VLOOKUP($C1687&amp;"|"&amp;$B1687&amp;"|"&amp;$D1687,Empresas!$C$6:$CC$92,$G1687+6+1,0),0))))</f>
        <v>0</v>
      </c>
      <c r="AC1687" s="147">
        <f>IF(AND($I1687="Si",L1687=1),1,IF(AND($I1687="Fisico",L1687=1),1,IF(AND(L1687=1,$I1687="Electronico"),2,IF(L1687=1,VLOOKUP($C1687&amp;"|"&amp;$B1687&amp;"|"&amp;$D1687,Empresas!$C$6:$CC$92,$G1687+6+1,0),0))))</f>
        <v>0</v>
      </c>
      <c r="AD1687" s="147">
        <f>IF(AND($I1687="Si",M1687=1),1,IF(AND($I1687="Fisico",M1687=1),1,IF(AND(M1687=1,$I1687="Electronico"),2,IF(M1687=1,VLOOKUP($C1687&amp;"|"&amp;$B1687&amp;"|"&amp;$D1687,Empresas!$C$6:$CC$92,$G1687+6+1,0),0))))</f>
        <v>0</v>
      </c>
      <c r="AE1687" s="147">
        <f>IF(AND($I1687="Si",N1687=1),1,IF(AND($I1687="Fisico",N1687=1),1,IF(AND(N1687=1,$I1687="Electronico"),2,IF(N1687=1,VLOOKUP($C1687&amp;"|"&amp;$B1687&amp;"|"&amp;$D1687,Empresas!$C$6:$CC$92,$G1687+6+1,0),0))))</f>
        <v>0</v>
      </c>
      <c r="AF1687" s="147">
        <f>IF(AND($I1687="Si",O1687=1),1,IF(AND($I1687="Fisico",O1687=1),1,IF(AND(O1687=1,$I1687="Electronico"),2,IF(O1687=1,VLOOKUP($C1687&amp;"|"&amp;$B1687&amp;"|"&amp;$D1687,Empresas!$C$6:$CC$92,$G1687+6+1,0),0))))</f>
        <v>0</v>
      </c>
      <c r="AG1687" s="147">
        <f>IF(AND($I1687="Si",P1687=1),1,IF(AND($I1687="Fisico",P1687=1),1,IF(AND(P1687=1,$I1687="Electronico"),2,IF(P1687=1,VLOOKUP($C1687&amp;"|"&amp;$B1687&amp;"|"&amp;$D1687,Empresas!$C$6:$CC$92,$G1687+6+1,0),0))))</f>
        <v>0</v>
      </c>
      <c r="AH1687" s="147">
        <f>IF(AND($I1687="Si",Q1687=1),1,IF(AND($I1687="Fisico",Q1687=1),1,IF(AND(Q1687=1,$I1687="Electronico"),2,IF(Q1687=1,VLOOKUP($C1687&amp;"|"&amp;$B1687&amp;"|"&amp;$D1687,Empresas!$C$6:$CC$92,$G1687+6+1,0),0))))</f>
        <v>0</v>
      </c>
      <c r="AI1687" s="147">
        <f>IF(AND($I1687="Si",R1687=1),1,IF(AND($I1687="Fisico",R1687=1),1,IF(AND(R1687=1,$I1687="Electronico"),2,IF(R1687=1,VLOOKUP($C1687&amp;"|"&amp;$B1687&amp;"|"&amp;$D1687,Empresas!$C$6:$CC$92,$G1687+6+1,0),0))))</f>
        <v>0</v>
      </c>
      <c r="AJ1687" s="147">
        <f>IF(AND($I1687="Si",S1687=1),1,IF(AND($I1687="Fisico",S1687=1),1,IF(AND(S1687=1,$I1687="Electronico"),2,IF(S1687=1,VLOOKUP($C1687&amp;"|"&amp;$B1687&amp;"|"&amp;$D1687,Empresas!$C$6:$CC$92,$G1687+6+1,0),0))))</f>
        <v>0</v>
      </c>
      <c r="AK1687" s="147">
        <f>IF(AND($I1687="Si",T1687=1),1,IF(AND($I1687="Fisico",T1687=1),1,IF(AND(T1687=1,$I1687="Electronico"),2,IF(T1687=1,VLOOKUP($C1687&amp;"|"&amp;$B1687&amp;"|"&amp;$D1687,Empresas!$C$6:$CC$92,$G1687+6+1,0),0))))</f>
        <v>0</v>
      </c>
      <c r="AL1687" s="147">
        <f>IF(AND($I1687="Si",U1687=1),1,IF(AND($I1687="Fisico",U1687=1),1,IF(AND(U1687=1,$I1687="Electronico"),2,IF(U1687=1,VLOOKUP($C1687&amp;"|"&amp;$B1687&amp;"|"&amp;$D1687,Empresas!$C$6:$CC$92,$G1687+6+1,0),0))))</f>
        <v>0</v>
      </c>
      <c r="AM1687" s="149">
        <f t="shared" si="275"/>
        <v>0</v>
      </c>
      <c r="AN1687" s="149">
        <f t="shared" si="276"/>
        <v>0</v>
      </c>
      <c r="AO1687" s="152">
        <f t="shared" si="277"/>
        <v>0</v>
      </c>
    </row>
    <row r="1688" spans="1:41" x14ac:dyDescent="0.25">
      <c r="A1688" s="137" t="str">
        <f>VLOOKUP(D1688,Empresas!$D$7:$F$91,3,0)</f>
        <v>Yulisa</v>
      </c>
      <c r="B1688" s="138" t="str">
        <f>VLOOKUP(D1688,Empresas!$D$7:$G$91,4,0)</f>
        <v>Mireya</v>
      </c>
      <c r="C1688" s="138" t="s">
        <v>544</v>
      </c>
      <c r="D1688" s="138" t="s">
        <v>288</v>
      </c>
      <c r="E1688" s="138" t="str">
        <f>VLOOKUP(D1688,Empresas!$D$7:$E$92,2,0)</f>
        <v>MORENO PANIZO GABRIELA</v>
      </c>
      <c r="F1688" s="138" t="s">
        <v>163</v>
      </c>
      <c r="G1688" s="139">
        <f t="shared" si="279"/>
        <v>22</v>
      </c>
      <c r="H1688" s="139" t="str">
        <f>VLOOKUP(D1688,Empresas!$D$6:$L$92,7,0)</f>
        <v>Semestral</v>
      </c>
      <c r="I1688" s="138" t="str">
        <f>VLOOKUP(VLOOKUP(D1688&amp;"|"&amp;B1688,Empresas!$I$7:$CB$92,G1688,0),Tablas!$A$3:$B$5,2,0)</f>
        <v>No aplica</v>
      </c>
      <c r="J1688" s="78"/>
      <c r="K1688" s="78"/>
      <c r="L1688" s="78"/>
      <c r="M1688" s="78"/>
      <c r="N1688" s="78"/>
      <c r="O1688" s="78"/>
      <c r="P1688" s="78"/>
      <c r="Q1688" s="78"/>
      <c r="R1688" s="78"/>
      <c r="S1688" s="78"/>
      <c r="T1688" s="78"/>
      <c r="U1688" s="78"/>
      <c r="V1688" s="78" t="str">
        <f>VLOOKUP(D1688,Empresas!$D$7:$CF$91,81,0)</f>
        <v>D</v>
      </c>
      <c r="W1688" s="78" t="str">
        <f>VLOOKUP(D1688,Empresas!$D$7:$M$91,10,0)</f>
        <v>Mype</v>
      </c>
      <c r="X1688" s="69" t="str">
        <f t="shared" si="273"/>
        <v>SI</v>
      </c>
      <c r="Y1688" s="153" t="str">
        <f t="shared" si="274"/>
        <v>No aplica</v>
      </c>
      <c r="Z1688" s="147">
        <f>IF(Y1688="No aplica",0,IF(I1688="no",0,IF(I1688="No aplica",0,IF(I1688="Si",1,IF(I1688="Fisico",1,IF(I1688="Electronico",2,VLOOKUP(C1688&amp;"|"&amp;B1688&amp;"|"&amp;D1688,Empresas!$C$6:$CC$92,G1688+6+1,0)))))))</f>
        <v>0</v>
      </c>
      <c r="AA1688" s="147">
        <f>IF(AND($I1688="Si",J1688=1),1,IF(AND($I1688="Fisico",J1688=1),1,IF(AND(J1688=1,$I1688="Electronico"),2,IF(J1688=1,VLOOKUP($C1688&amp;"|"&amp;$B1688&amp;"|"&amp;$D1688,Empresas!$C$6:$CC$92,$G1688+6+1,0),0))))</f>
        <v>0</v>
      </c>
      <c r="AB1688" s="147">
        <f>IF(AND($I1688="Si",K1688=1),1,IF(AND($I1688="Fisico",K1688=1),1,IF(AND(K1688=1,$I1688="Electronico"),2,IF(K1688=1,VLOOKUP($C1688&amp;"|"&amp;$B1688&amp;"|"&amp;$D1688,Empresas!$C$6:$CC$92,$G1688+6+1,0),0))))</f>
        <v>0</v>
      </c>
      <c r="AC1688" s="147">
        <f>IF(AND($I1688="Si",L1688=1),1,IF(AND($I1688="Fisico",L1688=1),1,IF(AND(L1688=1,$I1688="Electronico"),2,IF(L1688=1,VLOOKUP($C1688&amp;"|"&amp;$B1688&amp;"|"&amp;$D1688,Empresas!$C$6:$CC$92,$G1688+6+1,0),0))))</f>
        <v>0</v>
      </c>
      <c r="AD1688" s="147">
        <f>IF(AND($I1688="Si",M1688=1),1,IF(AND($I1688="Fisico",M1688=1),1,IF(AND(M1688=1,$I1688="Electronico"),2,IF(M1688=1,VLOOKUP($C1688&amp;"|"&amp;$B1688&amp;"|"&amp;$D1688,Empresas!$C$6:$CC$92,$G1688+6+1,0),0))))</f>
        <v>0</v>
      </c>
      <c r="AE1688" s="147">
        <f>IF(AND($I1688="Si",N1688=1),1,IF(AND($I1688="Fisico",N1688=1),1,IF(AND(N1688=1,$I1688="Electronico"),2,IF(N1688=1,VLOOKUP($C1688&amp;"|"&amp;$B1688&amp;"|"&amp;$D1688,Empresas!$C$6:$CC$92,$G1688+6+1,0),0))))</f>
        <v>0</v>
      </c>
      <c r="AF1688" s="147">
        <f>IF(AND($I1688="Si",O1688=1),1,IF(AND($I1688="Fisico",O1688=1),1,IF(AND(O1688=1,$I1688="Electronico"),2,IF(O1688=1,VLOOKUP($C1688&amp;"|"&amp;$B1688&amp;"|"&amp;$D1688,Empresas!$C$6:$CC$92,$G1688+6+1,0),0))))</f>
        <v>0</v>
      </c>
      <c r="AG1688" s="147">
        <f>IF(AND($I1688="Si",P1688=1),1,IF(AND($I1688="Fisico",P1688=1),1,IF(AND(P1688=1,$I1688="Electronico"),2,IF(P1688=1,VLOOKUP($C1688&amp;"|"&amp;$B1688&amp;"|"&amp;$D1688,Empresas!$C$6:$CC$92,$G1688+6+1,0),0))))</f>
        <v>0</v>
      </c>
      <c r="AH1688" s="147">
        <f>IF(AND($I1688="Si",Q1688=1),1,IF(AND($I1688="Fisico",Q1688=1),1,IF(AND(Q1688=1,$I1688="Electronico"),2,IF(Q1688=1,VLOOKUP($C1688&amp;"|"&amp;$B1688&amp;"|"&amp;$D1688,Empresas!$C$6:$CC$92,$G1688+6+1,0),0))))</f>
        <v>0</v>
      </c>
      <c r="AI1688" s="147">
        <f>IF(AND($I1688="Si",R1688=1),1,IF(AND($I1688="Fisico",R1688=1),1,IF(AND(R1688=1,$I1688="Electronico"),2,IF(R1688=1,VLOOKUP($C1688&amp;"|"&amp;$B1688&amp;"|"&amp;$D1688,Empresas!$C$6:$CC$92,$G1688+6+1,0),0))))</f>
        <v>0</v>
      </c>
      <c r="AJ1688" s="147">
        <f>IF(AND($I1688="Si",S1688=1),1,IF(AND($I1688="Fisico",S1688=1),1,IF(AND(S1688=1,$I1688="Electronico"),2,IF(S1688=1,VLOOKUP($C1688&amp;"|"&amp;$B1688&amp;"|"&amp;$D1688,Empresas!$C$6:$CC$92,$G1688+6+1,0),0))))</f>
        <v>0</v>
      </c>
      <c r="AK1688" s="147">
        <f>IF(AND($I1688="Si",T1688=1),1,IF(AND($I1688="Fisico",T1688=1),1,IF(AND(T1688=1,$I1688="Electronico"),2,IF(T1688=1,VLOOKUP($C1688&amp;"|"&amp;$B1688&amp;"|"&amp;$D1688,Empresas!$C$6:$CC$92,$G1688+6+1,0),0))))</f>
        <v>0</v>
      </c>
      <c r="AL1688" s="147">
        <f>IF(AND($I1688="Si",U1688=1),1,IF(AND($I1688="Fisico",U1688=1),1,IF(AND(U1688=1,$I1688="Electronico"),2,IF(U1688=1,VLOOKUP($C1688&amp;"|"&amp;$B1688&amp;"|"&amp;$D1688,Empresas!$C$6:$CC$92,$G1688+6+1,0),0))))</f>
        <v>0</v>
      </c>
      <c r="AM1688" s="149">
        <f t="shared" si="275"/>
        <v>0</v>
      </c>
      <c r="AN1688" s="149">
        <f t="shared" si="276"/>
        <v>0</v>
      </c>
      <c r="AO1688" s="152">
        <f t="shared" si="277"/>
        <v>0</v>
      </c>
    </row>
    <row r="1689" spans="1:41" x14ac:dyDescent="0.25">
      <c r="A1689" s="137" t="str">
        <f>VLOOKUP(D1689,Empresas!$D$7:$F$91,3,0)</f>
        <v>Yulisa</v>
      </c>
      <c r="B1689" s="138" t="str">
        <f>VLOOKUP(D1689,Empresas!$D$7:$G$91,4,0)</f>
        <v>Mireya</v>
      </c>
      <c r="C1689" s="138" t="s">
        <v>544</v>
      </c>
      <c r="D1689" s="138" t="s">
        <v>288</v>
      </c>
      <c r="E1689" s="138" t="str">
        <f>VLOOKUP(D1689,Empresas!$D$7:$E$92,2,0)</f>
        <v>MORENO PANIZO GABRIELA</v>
      </c>
      <c r="F1689" s="138" t="s">
        <v>164</v>
      </c>
      <c r="G1689" s="139">
        <f t="shared" si="279"/>
        <v>25</v>
      </c>
      <c r="H1689" s="139" t="str">
        <f>VLOOKUP(D1689,Empresas!$D$6:$L$92,7,0)</f>
        <v>Semestral</v>
      </c>
      <c r="I1689" s="138" t="str">
        <f>VLOOKUP(VLOOKUP(D1689&amp;"|"&amp;B1689,Empresas!$I$7:$CB$92,G1689,0),Tablas!$A$3:$B$5,2,0)</f>
        <v>No aplica</v>
      </c>
      <c r="J1689" s="78"/>
      <c r="K1689" s="78"/>
      <c r="L1689" s="78"/>
      <c r="M1689" s="78"/>
      <c r="N1689" s="78"/>
      <c r="O1689" s="78"/>
      <c r="P1689" s="78"/>
      <c r="Q1689" s="78"/>
      <c r="R1689" s="78"/>
      <c r="S1689" s="78"/>
      <c r="T1689" s="78"/>
      <c r="U1689" s="78"/>
      <c r="V1689" s="78" t="str">
        <f>VLOOKUP(D1689,Empresas!$D$7:$CF$91,81,0)</f>
        <v>D</v>
      </c>
      <c r="W1689" s="78" t="str">
        <f>VLOOKUP(D1689,Empresas!$D$7:$M$91,10,0)</f>
        <v>Mype</v>
      </c>
      <c r="X1689" s="69" t="str">
        <f t="shared" si="273"/>
        <v>SI</v>
      </c>
      <c r="Y1689" s="153" t="str">
        <f t="shared" si="274"/>
        <v>No aplica</v>
      </c>
      <c r="Z1689" s="147">
        <f>IF(Y1689="No aplica",0,IF(I1689="no",0,IF(I1689="No aplica",0,IF(I1689="Si",1,IF(I1689="Fisico",1,IF(I1689="Electronico",2,VLOOKUP(C1689&amp;"|"&amp;B1689&amp;"|"&amp;D1689,Empresas!$C$6:$CC$92,G1689+6+1,0)))))))</f>
        <v>0</v>
      </c>
      <c r="AA1689" s="147">
        <f>IF(AND($I1689="Si",J1689=1),1,IF(AND($I1689="Fisico",J1689=1),1,IF(AND(J1689=1,$I1689="Electronico"),2,IF(J1689=1,VLOOKUP($C1689&amp;"|"&amp;$B1689&amp;"|"&amp;$D1689,Empresas!$C$6:$CC$92,$G1689+6+1,0),0))))</f>
        <v>0</v>
      </c>
      <c r="AB1689" s="147">
        <f>IF(AND($I1689="Si",K1689=1),1,IF(AND($I1689="Fisico",K1689=1),1,IF(AND(K1689=1,$I1689="Electronico"),2,IF(K1689=1,VLOOKUP($C1689&amp;"|"&amp;$B1689&amp;"|"&amp;$D1689,Empresas!$C$6:$CC$92,$G1689+6+1,0),0))))</f>
        <v>0</v>
      </c>
      <c r="AC1689" s="147">
        <f>IF(AND($I1689="Si",L1689=1),1,IF(AND($I1689="Fisico",L1689=1),1,IF(AND(L1689=1,$I1689="Electronico"),2,IF(L1689=1,VLOOKUP($C1689&amp;"|"&amp;$B1689&amp;"|"&amp;$D1689,Empresas!$C$6:$CC$92,$G1689+6+1,0),0))))</f>
        <v>0</v>
      </c>
      <c r="AD1689" s="147">
        <f>IF(AND($I1689="Si",M1689=1),1,IF(AND($I1689="Fisico",M1689=1),1,IF(AND(M1689=1,$I1689="Electronico"),2,IF(M1689=1,VLOOKUP($C1689&amp;"|"&amp;$B1689&amp;"|"&amp;$D1689,Empresas!$C$6:$CC$92,$G1689+6+1,0),0))))</f>
        <v>0</v>
      </c>
      <c r="AE1689" s="147">
        <f>IF(AND($I1689="Si",N1689=1),1,IF(AND($I1689="Fisico",N1689=1),1,IF(AND(N1689=1,$I1689="Electronico"),2,IF(N1689=1,VLOOKUP($C1689&amp;"|"&amp;$B1689&amp;"|"&amp;$D1689,Empresas!$C$6:$CC$92,$G1689+6+1,0),0))))</f>
        <v>0</v>
      </c>
      <c r="AF1689" s="147">
        <f>IF(AND($I1689="Si",O1689=1),1,IF(AND($I1689="Fisico",O1689=1),1,IF(AND(O1689=1,$I1689="Electronico"),2,IF(O1689=1,VLOOKUP($C1689&amp;"|"&amp;$B1689&amp;"|"&amp;$D1689,Empresas!$C$6:$CC$92,$G1689+6+1,0),0))))</f>
        <v>0</v>
      </c>
      <c r="AG1689" s="147">
        <f>IF(AND($I1689="Si",P1689=1),1,IF(AND($I1689="Fisico",P1689=1),1,IF(AND(P1689=1,$I1689="Electronico"),2,IF(P1689=1,VLOOKUP($C1689&amp;"|"&amp;$B1689&amp;"|"&amp;$D1689,Empresas!$C$6:$CC$92,$G1689+6+1,0),0))))</f>
        <v>0</v>
      </c>
      <c r="AH1689" s="147">
        <f>IF(AND($I1689="Si",Q1689=1),1,IF(AND($I1689="Fisico",Q1689=1),1,IF(AND(Q1689=1,$I1689="Electronico"),2,IF(Q1689=1,VLOOKUP($C1689&amp;"|"&amp;$B1689&amp;"|"&amp;$D1689,Empresas!$C$6:$CC$92,$G1689+6+1,0),0))))</f>
        <v>0</v>
      </c>
      <c r="AI1689" s="147">
        <f>IF(AND($I1689="Si",R1689=1),1,IF(AND($I1689="Fisico",R1689=1),1,IF(AND(R1689=1,$I1689="Electronico"),2,IF(R1689=1,VLOOKUP($C1689&amp;"|"&amp;$B1689&amp;"|"&amp;$D1689,Empresas!$C$6:$CC$92,$G1689+6+1,0),0))))</f>
        <v>0</v>
      </c>
      <c r="AJ1689" s="147">
        <f>IF(AND($I1689="Si",S1689=1),1,IF(AND($I1689="Fisico",S1689=1),1,IF(AND(S1689=1,$I1689="Electronico"),2,IF(S1689=1,VLOOKUP($C1689&amp;"|"&amp;$B1689&amp;"|"&amp;$D1689,Empresas!$C$6:$CC$92,$G1689+6+1,0),0))))</f>
        <v>0</v>
      </c>
      <c r="AK1689" s="147">
        <f>IF(AND($I1689="Si",T1689=1),1,IF(AND($I1689="Fisico",T1689=1),1,IF(AND(T1689=1,$I1689="Electronico"),2,IF(T1689=1,VLOOKUP($C1689&amp;"|"&amp;$B1689&amp;"|"&amp;$D1689,Empresas!$C$6:$CC$92,$G1689+6+1,0),0))))</f>
        <v>0</v>
      </c>
      <c r="AL1689" s="147">
        <f>IF(AND($I1689="Si",U1689=1),1,IF(AND($I1689="Fisico",U1689=1),1,IF(AND(U1689=1,$I1689="Electronico"),2,IF(U1689=1,VLOOKUP($C1689&amp;"|"&amp;$B1689&amp;"|"&amp;$D1689,Empresas!$C$6:$CC$92,$G1689+6+1,0),0))))</f>
        <v>0</v>
      </c>
      <c r="AM1689" s="149">
        <f t="shared" si="275"/>
        <v>0</v>
      </c>
      <c r="AN1689" s="149">
        <f t="shared" si="276"/>
        <v>0</v>
      </c>
      <c r="AO1689" s="152">
        <f t="shared" si="277"/>
        <v>0</v>
      </c>
    </row>
    <row r="1690" spans="1:41" x14ac:dyDescent="0.25">
      <c r="A1690" s="137" t="str">
        <f>VLOOKUP(D1690,Empresas!$D$7:$F$91,3,0)</f>
        <v>Yulisa</v>
      </c>
      <c r="B1690" s="138" t="str">
        <f>VLOOKUP(D1690,Empresas!$D$7:$G$91,4,0)</f>
        <v>Mireya</v>
      </c>
      <c r="C1690" s="138" t="s">
        <v>544</v>
      </c>
      <c r="D1690" s="138" t="s">
        <v>288</v>
      </c>
      <c r="E1690" s="138" t="str">
        <f>VLOOKUP(D1690,Empresas!$D$7:$E$92,2,0)</f>
        <v>MORENO PANIZO GABRIELA</v>
      </c>
      <c r="F1690" s="138" t="s">
        <v>165</v>
      </c>
      <c r="G1690" s="139">
        <f t="shared" si="279"/>
        <v>28</v>
      </c>
      <c r="H1690" s="139" t="str">
        <f>VLOOKUP(D1690,Empresas!$D$6:$L$92,7,0)</f>
        <v>Semestral</v>
      </c>
      <c r="I1690" s="138" t="str">
        <f>VLOOKUP(VLOOKUP(D1690&amp;"|"&amp;B1690,Empresas!$I$7:$CB$92,G1690,0),Tablas!$A$3:$B$5,2,0)</f>
        <v>No aplica</v>
      </c>
      <c r="J1690" s="78"/>
      <c r="K1690" s="78"/>
      <c r="L1690" s="78"/>
      <c r="M1690" s="78"/>
      <c r="N1690" s="78"/>
      <c r="O1690" s="78"/>
      <c r="P1690" s="78"/>
      <c r="Q1690" s="78"/>
      <c r="R1690" s="78"/>
      <c r="S1690" s="78"/>
      <c r="T1690" s="78"/>
      <c r="U1690" s="78"/>
      <c r="V1690" s="78" t="str">
        <f>VLOOKUP(D1690,Empresas!$D$7:$CF$91,81,0)</f>
        <v>D</v>
      </c>
      <c r="W1690" s="78" t="str">
        <f>VLOOKUP(D1690,Empresas!$D$7:$M$91,10,0)</f>
        <v>Mype</v>
      </c>
      <c r="X1690" s="69" t="str">
        <f t="shared" si="273"/>
        <v>SI</v>
      </c>
      <c r="Y1690" s="153" t="str">
        <f t="shared" si="274"/>
        <v>No aplica</v>
      </c>
      <c r="Z1690" s="147">
        <f>IF(Y1690="No aplica",0,IF(I1690="no",0,IF(I1690="No aplica",0,IF(I1690="Si",1,IF(I1690="Fisico",1,IF(I1690="Electronico",2,VLOOKUP(C1690&amp;"|"&amp;B1690&amp;"|"&amp;D1690,Empresas!$C$6:$CC$92,G1690+6+1,0)))))))</f>
        <v>0</v>
      </c>
      <c r="AA1690" s="147">
        <f>IF(AND($I1690="Si",J1690=1),1,IF(AND($I1690="Fisico",J1690=1),1,IF(AND(J1690=1,$I1690="Electronico"),2,IF(J1690=1,VLOOKUP($C1690&amp;"|"&amp;$B1690&amp;"|"&amp;$D1690,Empresas!$C$6:$CC$92,$G1690+6+1,0),0))))</f>
        <v>0</v>
      </c>
      <c r="AB1690" s="147">
        <f>IF(AND($I1690="Si",K1690=1),1,IF(AND($I1690="Fisico",K1690=1),1,IF(AND(K1690=1,$I1690="Electronico"),2,IF(K1690=1,VLOOKUP($C1690&amp;"|"&amp;$B1690&amp;"|"&amp;$D1690,Empresas!$C$6:$CC$92,$G1690+6+1,0),0))))</f>
        <v>0</v>
      </c>
      <c r="AC1690" s="147">
        <f>IF(AND($I1690="Si",L1690=1),1,IF(AND($I1690="Fisico",L1690=1),1,IF(AND(L1690=1,$I1690="Electronico"),2,IF(L1690=1,VLOOKUP($C1690&amp;"|"&amp;$B1690&amp;"|"&amp;$D1690,Empresas!$C$6:$CC$92,$G1690+6+1,0),0))))</f>
        <v>0</v>
      </c>
      <c r="AD1690" s="147">
        <f>IF(AND($I1690="Si",M1690=1),1,IF(AND($I1690="Fisico",M1690=1),1,IF(AND(M1690=1,$I1690="Electronico"),2,IF(M1690=1,VLOOKUP($C1690&amp;"|"&amp;$B1690&amp;"|"&amp;$D1690,Empresas!$C$6:$CC$92,$G1690+6+1,0),0))))</f>
        <v>0</v>
      </c>
      <c r="AE1690" s="147">
        <f>IF(AND($I1690="Si",N1690=1),1,IF(AND($I1690="Fisico",N1690=1),1,IF(AND(N1690=1,$I1690="Electronico"),2,IF(N1690=1,VLOOKUP($C1690&amp;"|"&amp;$B1690&amp;"|"&amp;$D1690,Empresas!$C$6:$CC$92,$G1690+6+1,0),0))))</f>
        <v>0</v>
      </c>
      <c r="AF1690" s="147">
        <f>IF(AND($I1690="Si",O1690=1),1,IF(AND($I1690="Fisico",O1690=1),1,IF(AND(O1690=1,$I1690="Electronico"),2,IF(O1690=1,VLOOKUP($C1690&amp;"|"&amp;$B1690&amp;"|"&amp;$D1690,Empresas!$C$6:$CC$92,$G1690+6+1,0),0))))</f>
        <v>0</v>
      </c>
      <c r="AG1690" s="147">
        <f>IF(AND($I1690="Si",P1690=1),1,IF(AND($I1690="Fisico",P1690=1),1,IF(AND(P1690=1,$I1690="Electronico"),2,IF(P1690=1,VLOOKUP($C1690&amp;"|"&amp;$B1690&amp;"|"&amp;$D1690,Empresas!$C$6:$CC$92,$G1690+6+1,0),0))))</f>
        <v>0</v>
      </c>
      <c r="AH1690" s="147">
        <f>IF(AND($I1690="Si",Q1690=1),1,IF(AND($I1690="Fisico",Q1690=1),1,IF(AND(Q1690=1,$I1690="Electronico"),2,IF(Q1690=1,VLOOKUP($C1690&amp;"|"&amp;$B1690&amp;"|"&amp;$D1690,Empresas!$C$6:$CC$92,$G1690+6+1,0),0))))</f>
        <v>0</v>
      </c>
      <c r="AI1690" s="147">
        <f>IF(AND($I1690="Si",R1690=1),1,IF(AND($I1690="Fisico",R1690=1),1,IF(AND(R1690=1,$I1690="Electronico"),2,IF(R1690=1,VLOOKUP($C1690&amp;"|"&amp;$B1690&amp;"|"&amp;$D1690,Empresas!$C$6:$CC$92,$G1690+6+1,0),0))))</f>
        <v>0</v>
      </c>
      <c r="AJ1690" s="147">
        <f>IF(AND($I1690="Si",S1690=1),1,IF(AND($I1690="Fisico",S1690=1),1,IF(AND(S1690=1,$I1690="Electronico"),2,IF(S1690=1,VLOOKUP($C1690&amp;"|"&amp;$B1690&amp;"|"&amp;$D1690,Empresas!$C$6:$CC$92,$G1690+6+1,0),0))))</f>
        <v>0</v>
      </c>
      <c r="AK1690" s="147">
        <f>IF(AND($I1690="Si",T1690=1),1,IF(AND($I1690="Fisico",T1690=1),1,IF(AND(T1690=1,$I1690="Electronico"),2,IF(T1690=1,VLOOKUP($C1690&amp;"|"&amp;$B1690&amp;"|"&amp;$D1690,Empresas!$C$6:$CC$92,$G1690+6+1,0),0))))</f>
        <v>0</v>
      </c>
      <c r="AL1690" s="147">
        <f>IF(AND($I1690="Si",U1690=1),1,IF(AND($I1690="Fisico",U1690=1),1,IF(AND(U1690=1,$I1690="Electronico"),2,IF(U1690=1,VLOOKUP($C1690&amp;"|"&amp;$B1690&amp;"|"&amp;$D1690,Empresas!$C$6:$CC$92,$G1690+6+1,0),0))))</f>
        <v>0</v>
      </c>
      <c r="AM1690" s="149">
        <f t="shared" si="275"/>
        <v>0</v>
      </c>
      <c r="AN1690" s="149">
        <f t="shared" si="276"/>
        <v>0</v>
      </c>
      <c r="AO1690" s="152">
        <f t="shared" si="277"/>
        <v>0</v>
      </c>
    </row>
    <row r="1691" spans="1:41" x14ac:dyDescent="0.25">
      <c r="A1691" s="137" t="str">
        <f>VLOOKUP(D1691,Empresas!$D$7:$F$91,3,0)</f>
        <v>Yulisa</v>
      </c>
      <c r="B1691" s="138" t="str">
        <f>VLOOKUP(D1691,Empresas!$D$7:$G$91,4,0)</f>
        <v>Mireya</v>
      </c>
      <c r="C1691" s="138" t="s">
        <v>544</v>
      </c>
      <c r="D1691" s="138" t="s">
        <v>288</v>
      </c>
      <c r="E1691" s="138" t="str">
        <f>VLOOKUP(D1691,Empresas!$D$7:$E$92,2,0)</f>
        <v>MORENO PANIZO GABRIELA</v>
      </c>
      <c r="F1691" s="138" t="s">
        <v>166</v>
      </c>
      <c r="G1691" s="139">
        <f t="shared" si="279"/>
        <v>31</v>
      </c>
      <c r="H1691" s="139" t="str">
        <f>VLOOKUP(D1691,Empresas!$D$6:$L$92,7,0)</f>
        <v>Semestral</v>
      </c>
      <c r="I1691" s="138" t="str">
        <f>VLOOKUP(VLOOKUP(D1691&amp;"|"&amp;B1691,Empresas!$I$7:$CB$92,G1691,0),Tablas!$A$3:$B$5,2,0)</f>
        <v>No aplica</v>
      </c>
      <c r="J1691" s="78"/>
      <c r="K1691" s="78"/>
      <c r="L1691" s="78"/>
      <c r="M1691" s="78"/>
      <c r="N1691" s="78"/>
      <c r="O1691" s="78"/>
      <c r="P1691" s="78"/>
      <c r="Q1691" s="78"/>
      <c r="R1691" s="78"/>
      <c r="S1691" s="78"/>
      <c r="T1691" s="78"/>
      <c r="U1691" s="78"/>
      <c r="V1691" s="78" t="str">
        <f>VLOOKUP(D1691,Empresas!$D$7:$CF$91,81,0)</f>
        <v>D</v>
      </c>
      <c r="W1691" s="78" t="str">
        <f>VLOOKUP(D1691,Empresas!$D$7:$M$91,10,0)</f>
        <v>Mype</v>
      </c>
      <c r="X1691" s="69" t="str">
        <f t="shared" si="273"/>
        <v>SI</v>
      </c>
      <c r="Y1691" s="153" t="str">
        <f t="shared" si="274"/>
        <v>No aplica</v>
      </c>
      <c r="Z1691" s="147">
        <f>IF(Y1691="No aplica",0,IF(I1691="no",0,IF(I1691="No aplica",0,IF(I1691="Si",1,IF(I1691="Fisico",1,IF(I1691="Electronico",2,VLOOKUP(C1691&amp;"|"&amp;B1691&amp;"|"&amp;D1691,Empresas!$C$6:$CC$92,G1691+6+1,0)))))))</f>
        <v>0</v>
      </c>
      <c r="AA1691" s="147">
        <f>IF(AND($I1691="Si",J1691=1),1,IF(AND($I1691="Fisico",J1691=1),1,IF(AND(J1691=1,$I1691="Electronico"),2,IF(J1691=1,VLOOKUP($C1691&amp;"|"&amp;$B1691&amp;"|"&amp;$D1691,Empresas!$C$6:$CC$92,$G1691+6+1,0),0))))</f>
        <v>0</v>
      </c>
      <c r="AB1691" s="147">
        <f>IF(AND($I1691="Si",K1691=1),1,IF(AND($I1691="Fisico",K1691=1),1,IF(AND(K1691=1,$I1691="Electronico"),2,IF(K1691=1,VLOOKUP($C1691&amp;"|"&amp;$B1691&amp;"|"&amp;$D1691,Empresas!$C$6:$CC$92,$G1691+6+1,0),0))))</f>
        <v>0</v>
      </c>
      <c r="AC1691" s="147">
        <f>IF(AND($I1691="Si",L1691=1),1,IF(AND($I1691="Fisico",L1691=1),1,IF(AND(L1691=1,$I1691="Electronico"),2,IF(L1691=1,VLOOKUP($C1691&amp;"|"&amp;$B1691&amp;"|"&amp;$D1691,Empresas!$C$6:$CC$92,$G1691+6+1,0),0))))</f>
        <v>0</v>
      </c>
      <c r="AD1691" s="147">
        <f>IF(AND($I1691="Si",M1691=1),1,IF(AND($I1691="Fisico",M1691=1),1,IF(AND(M1691=1,$I1691="Electronico"),2,IF(M1691=1,VLOOKUP($C1691&amp;"|"&amp;$B1691&amp;"|"&amp;$D1691,Empresas!$C$6:$CC$92,$G1691+6+1,0),0))))</f>
        <v>0</v>
      </c>
      <c r="AE1691" s="147">
        <f>IF(AND($I1691="Si",N1691=1),1,IF(AND($I1691="Fisico",N1691=1),1,IF(AND(N1691=1,$I1691="Electronico"),2,IF(N1691=1,VLOOKUP($C1691&amp;"|"&amp;$B1691&amp;"|"&amp;$D1691,Empresas!$C$6:$CC$92,$G1691+6+1,0),0))))</f>
        <v>0</v>
      </c>
      <c r="AF1691" s="147">
        <f>IF(AND($I1691="Si",O1691=1),1,IF(AND($I1691="Fisico",O1691=1),1,IF(AND(O1691=1,$I1691="Electronico"),2,IF(O1691=1,VLOOKUP($C1691&amp;"|"&amp;$B1691&amp;"|"&amp;$D1691,Empresas!$C$6:$CC$92,$G1691+6+1,0),0))))</f>
        <v>0</v>
      </c>
      <c r="AG1691" s="147">
        <f>IF(AND($I1691="Si",P1691=1),1,IF(AND($I1691="Fisico",P1691=1),1,IF(AND(P1691=1,$I1691="Electronico"),2,IF(P1691=1,VLOOKUP($C1691&amp;"|"&amp;$B1691&amp;"|"&amp;$D1691,Empresas!$C$6:$CC$92,$G1691+6+1,0),0))))</f>
        <v>0</v>
      </c>
      <c r="AH1691" s="147">
        <f>IF(AND($I1691="Si",Q1691=1),1,IF(AND($I1691="Fisico",Q1691=1),1,IF(AND(Q1691=1,$I1691="Electronico"),2,IF(Q1691=1,VLOOKUP($C1691&amp;"|"&amp;$B1691&amp;"|"&amp;$D1691,Empresas!$C$6:$CC$92,$G1691+6+1,0),0))))</f>
        <v>0</v>
      </c>
      <c r="AI1691" s="147">
        <f>IF(AND($I1691="Si",R1691=1),1,IF(AND($I1691="Fisico",R1691=1),1,IF(AND(R1691=1,$I1691="Electronico"),2,IF(R1691=1,VLOOKUP($C1691&amp;"|"&amp;$B1691&amp;"|"&amp;$D1691,Empresas!$C$6:$CC$92,$G1691+6+1,0),0))))</f>
        <v>0</v>
      </c>
      <c r="AJ1691" s="147">
        <f>IF(AND($I1691="Si",S1691=1),1,IF(AND($I1691="Fisico",S1691=1),1,IF(AND(S1691=1,$I1691="Electronico"),2,IF(S1691=1,VLOOKUP($C1691&amp;"|"&amp;$B1691&amp;"|"&amp;$D1691,Empresas!$C$6:$CC$92,$G1691+6+1,0),0))))</f>
        <v>0</v>
      </c>
      <c r="AK1691" s="147">
        <f>IF(AND($I1691="Si",T1691=1),1,IF(AND($I1691="Fisico",T1691=1),1,IF(AND(T1691=1,$I1691="Electronico"),2,IF(T1691=1,VLOOKUP($C1691&amp;"|"&amp;$B1691&amp;"|"&amp;$D1691,Empresas!$C$6:$CC$92,$G1691+6+1,0),0))))</f>
        <v>0</v>
      </c>
      <c r="AL1691" s="147">
        <f>IF(AND($I1691="Si",U1691=1),1,IF(AND($I1691="Fisico",U1691=1),1,IF(AND(U1691=1,$I1691="Electronico"),2,IF(U1691=1,VLOOKUP($C1691&amp;"|"&amp;$B1691&amp;"|"&amp;$D1691,Empresas!$C$6:$CC$92,$G1691+6+1,0),0))))</f>
        <v>0</v>
      </c>
      <c r="AM1691" s="149">
        <f t="shared" si="275"/>
        <v>0</v>
      </c>
      <c r="AN1691" s="149">
        <f t="shared" si="276"/>
        <v>0</v>
      </c>
      <c r="AO1691" s="152">
        <f t="shared" si="277"/>
        <v>0</v>
      </c>
    </row>
    <row r="1692" spans="1:41" x14ac:dyDescent="0.25">
      <c r="A1692" s="137" t="str">
        <f>VLOOKUP(D1692,Empresas!$D$7:$F$91,3,0)</f>
        <v>Yulisa</v>
      </c>
      <c r="B1692" s="138" t="str">
        <f>VLOOKUP(D1692,Empresas!$D$7:$G$91,4,0)</f>
        <v>Mireya</v>
      </c>
      <c r="C1692" s="138" t="s">
        <v>544</v>
      </c>
      <c r="D1692" s="138" t="s">
        <v>288</v>
      </c>
      <c r="E1692" s="138" t="str">
        <f>VLOOKUP(D1692,Empresas!$D$7:$E$92,2,0)</f>
        <v>MORENO PANIZO GABRIELA</v>
      </c>
      <c r="F1692" s="138" t="s">
        <v>167</v>
      </c>
      <c r="G1692" s="139">
        <f t="shared" si="279"/>
        <v>34</v>
      </c>
      <c r="H1692" s="139" t="str">
        <f>VLOOKUP(D1692,Empresas!$D$6:$L$92,7,0)</f>
        <v>Semestral</v>
      </c>
      <c r="I1692" s="138" t="str">
        <f>VLOOKUP(VLOOKUP(D1692&amp;"|"&amp;B1692,Empresas!$I$7:$CB$92,G1692,0),Tablas!$A$3:$B$5,2,0)</f>
        <v>No aplica</v>
      </c>
      <c r="J1692" s="78"/>
      <c r="K1692" s="78"/>
      <c r="L1692" s="78"/>
      <c r="M1692" s="78"/>
      <c r="N1692" s="78"/>
      <c r="O1692" s="78"/>
      <c r="P1692" s="78"/>
      <c r="Q1692" s="78"/>
      <c r="R1692" s="78"/>
      <c r="S1692" s="78"/>
      <c r="T1692" s="78"/>
      <c r="U1692" s="78"/>
      <c r="V1692" s="78" t="str">
        <f>VLOOKUP(D1692,Empresas!$D$7:$CF$91,81,0)</f>
        <v>D</v>
      </c>
      <c r="W1692" s="78" t="str">
        <f>VLOOKUP(D1692,Empresas!$D$7:$M$91,10,0)</f>
        <v>Mype</v>
      </c>
      <c r="X1692" s="69" t="str">
        <f t="shared" si="273"/>
        <v>SI</v>
      </c>
      <c r="Y1692" s="153" t="str">
        <f t="shared" si="274"/>
        <v>No aplica</v>
      </c>
      <c r="Z1692" s="147">
        <f>IF(Y1692="No aplica",0,IF(I1692="no",0,IF(I1692="No aplica",0,IF(I1692="Si",1,IF(I1692="Fisico",1,IF(I1692="Electronico",2,VLOOKUP(C1692&amp;"|"&amp;B1692&amp;"|"&amp;D1692,Empresas!$C$6:$CC$92,G1692+6+1,0)))))))</f>
        <v>0</v>
      </c>
      <c r="AA1692" s="147">
        <f>IF(AND($I1692="Si",J1692=1),1,IF(AND($I1692="Fisico",J1692=1),1,IF(AND(J1692=1,$I1692="Electronico"),2,IF(J1692=1,VLOOKUP($C1692&amp;"|"&amp;$B1692&amp;"|"&amp;$D1692,Empresas!$C$6:$CC$92,$G1692+6+1,0),0))))</f>
        <v>0</v>
      </c>
      <c r="AB1692" s="147">
        <f>IF(AND($I1692="Si",K1692=1),1,IF(AND($I1692="Fisico",K1692=1),1,IF(AND(K1692=1,$I1692="Electronico"),2,IF(K1692=1,VLOOKUP($C1692&amp;"|"&amp;$B1692&amp;"|"&amp;$D1692,Empresas!$C$6:$CC$92,$G1692+6+1,0),0))))</f>
        <v>0</v>
      </c>
      <c r="AC1692" s="147">
        <f>IF(AND($I1692="Si",L1692=1),1,IF(AND($I1692="Fisico",L1692=1),1,IF(AND(L1692=1,$I1692="Electronico"),2,IF(L1692=1,VLOOKUP($C1692&amp;"|"&amp;$B1692&amp;"|"&amp;$D1692,Empresas!$C$6:$CC$92,$G1692+6+1,0),0))))</f>
        <v>0</v>
      </c>
      <c r="AD1692" s="147">
        <f>IF(AND($I1692="Si",M1692=1),1,IF(AND($I1692="Fisico",M1692=1),1,IF(AND(M1692=1,$I1692="Electronico"),2,IF(M1692=1,VLOOKUP($C1692&amp;"|"&amp;$B1692&amp;"|"&amp;$D1692,Empresas!$C$6:$CC$92,$G1692+6+1,0),0))))</f>
        <v>0</v>
      </c>
      <c r="AE1692" s="147">
        <f>IF(AND($I1692="Si",N1692=1),1,IF(AND($I1692="Fisico",N1692=1),1,IF(AND(N1692=1,$I1692="Electronico"),2,IF(N1692=1,VLOOKUP($C1692&amp;"|"&amp;$B1692&amp;"|"&amp;$D1692,Empresas!$C$6:$CC$92,$G1692+6+1,0),0))))</f>
        <v>0</v>
      </c>
      <c r="AF1692" s="147">
        <f>IF(AND($I1692="Si",O1692=1),1,IF(AND($I1692="Fisico",O1692=1),1,IF(AND(O1692=1,$I1692="Electronico"),2,IF(O1692=1,VLOOKUP($C1692&amp;"|"&amp;$B1692&amp;"|"&amp;$D1692,Empresas!$C$6:$CC$92,$G1692+6+1,0),0))))</f>
        <v>0</v>
      </c>
      <c r="AG1692" s="147">
        <f>IF(AND($I1692="Si",P1692=1),1,IF(AND($I1692="Fisico",P1692=1),1,IF(AND(P1692=1,$I1692="Electronico"),2,IF(P1692=1,VLOOKUP($C1692&amp;"|"&amp;$B1692&amp;"|"&amp;$D1692,Empresas!$C$6:$CC$92,$G1692+6+1,0),0))))</f>
        <v>0</v>
      </c>
      <c r="AH1692" s="147">
        <f>IF(AND($I1692="Si",Q1692=1),1,IF(AND($I1692="Fisico",Q1692=1),1,IF(AND(Q1692=1,$I1692="Electronico"),2,IF(Q1692=1,VLOOKUP($C1692&amp;"|"&amp;$B1692&amp;"|"&amp;$D1692,Empresas!$C$6:$CC$92,$G1692+6+1,0),0))))</f>
        <v>0</v>
      </c>
      <c r="AI1692" s="147">
        <f>IF(AND($I1692="Si",R1692=1),1,IF(AND($I1692="Fisico",R1692=1),1,IF(AND(R1692=1,$I1692="Electronico"),2,IF(R1692=1,VLOOKUP($C1692&amp;"|"&amp;$B1692&amp;"|"&amp;$D1692,Empresas!$C$6:$CC$92,$G1692+6+1,0),0))))</f>
        <v>0</v>
      </c>
      <c r="AJ1692" s="147">
        <f>IF(AND($I1692="Si",S1692=1),1,IF(AND($I1692="Fisico",S1692=1),1,IF(AND(S1692=1,$I1692="Electronico"),2,IF(S1692=1,VLOOKUP($C1692&amp;"|"&amp;$B1692&amp;"|"&amp;$D1692,Empresas!$C$6:$CC$92,$G1692+6+1,0),0))))</f>
        <v>0</v>
      </c>
      <c r="AK1692" s="147">
        <f>IF(AND($I1692="Si",T1692=1),1,IF(AND($I1692="Fisico",T1692=1),1,IF(AND(T1692=1,$I1692="Electronico"),2,IF(T1692=1,VLOOKUP($C1692&amp;"|"&amp;$B1692&amp;"|"&amp;$D1692,Empresas!$C$6:$CC$92,$G1692+6+1,0),0))))</f>
        <v>0</v>
      </c>
      <c r="AL1692" s="147">
        <f>IF(AND($I1692="Si",U1692=1),1,IF(AND($I1692="Fisico",U1692=1),1,IF(AND(U1692=1,$I1692="Electronico"),2,IF(U1692=1,VLOOKUP($C1692&amp;"|"&amp;$B1692&amp;"|"&amp;$D1692,Empresas!$C$6:$CC$92,$G1692+6+1,0),0))))</f>
        <v>0</v>
      </c>
      <c r="AM1692" s="149">
        <f t="shared" si="275"/>
        <v>0</v>
      </c>
      <c r="AN1692" s="149">
        <f t="shared" si="276"/>
        <v>0</v>
      </c>
      <c r="AO1692" s="152">
        <f t="shared" si="277"/>
        <v>0</v>
      </c>
    </row>
    <row r="1693" spans="1:41" x14ac:dyDescent="0.25">
      <c r="A1693" s="137" t="str">
        <f>VLOOKUP(D1693,Empresas!$D$7:$F$91,3,0)</f>
        <v>Yulisa</v>
      </c>
      <c r="B1693" s="138" t="str">
        <f>VLOOKUP(D1693,Empresas!$D$7:$G$91,4,0)</f>
        <v>Mireya</v>
      </c>
      <c r="C1693" s="138" t="s">
        <v>544</v>
      </c>
      <c r="D1693" s="138" t="s">
        <v>288</v>
      </c>
      <c r="E1693" s="138" t="str">
        <f>VLOOKUP(D1693,Empresas!$D$7:$E$92,2,0)</f>
        <v>MORENO PANIZO GABRIELA</v>
      </c>
      <c r="F1693" s="138" t="s">
        <v>168</v>
      </c>
      <c r="G1693" s="139">
        <f t="shared" si="279"/>
        <v>37</v>
      </c>
      <c r="H1693" s="139" t="str">
        <f>VLOOKUP(D1693,Empresas!$D$6:$L$92,7,0)</f>
        <v>Semestral</v>
      </c>
      <c r="I1693" s="138" t="str">
        <f>VLOOKUP(VLOOKUP(D1693&amp;"|"&amp;B1693,Empresas!$I$7:$CB$92,G1693,0),Tablas!$A$3:$B$5,2,0)</f>
        <v>No aplica</v>
      </c>
      <c r="J1693" s="78"/>
      <c r="K1693" s="78"/>
      <c r="L1693" s="78"/>
      <c r="M1693" s="78"/>
      <c r="N1693" s="78"/>
      <c r="O1693" s="78"/>
      <c r="P1693" s="78"/>
      <c r="Q1693" s="78"/>
      <c r="R1693" s="78"/>
      <c r="S1693" s="78"/>
      <c r="T1693" s="78"/>
      <c r="U1693" s="78"/>
      <c r="V1693" s="78" t="str">
        <f>VLOOKUP(D1693,Empresas!$D$7:$CF$91,81,0)</f>
        <v>D</v>
      </c>
      <c r="W1693" s="78" t="str">
        <f>VLOOKUP(D1693,Empresas!$D$7:$M$91,10,0)</f>
        <v>Mype</v>
      </c>
      <c r="X1693" s="69" t="str">
        <f t="shared" si="273"/>
        <v>SI</v>
      </c>
      <c r="Y1693" s="153" t="str">
        <f t="shared" si="274"/>
        <v>No aplica</v>
      </c>
      <c r="Z1693" s="147">
        <f>IF(Y1693="No aplica",0,IF(I1693="no",0,IF(I1693="No aplica",0,IF(I1693="Si",1,IF(I1693="Fisico",1,IF(I1693="Electronico",2,VLOOKUP(C1693&amp;"|"&amp;B1693&amp;"|"&amp;D1693,Empresas!$C$6:$CC$92,G1693+6+1,0)))))))</f>
        <v>0</v>
      </c>
      <c r="AA1693" s="147">
        <f>IF(AND($I1693="Si",J1693=1),1,IF(AND($I1693="Fisico",J1693=1),1,IF(AND(J1693=1,$I1693="Electronico"),2,IF(J1693=1,VLOOKUP($C1693&amp;"|"&amp;$B1693&amp;"|"&amp;$D1693,Empresas!$C$6:$CC$92,$G1693+6+1,0),0))))</f>
        <v>0</v>
      </c>
      <c r="AB1693" s="147">
        <f>IF(AND($I1693="Si",K1693=1),1,IF(AND($I1693="Fisico",K1693=1),1,IF(AND(K1693=1,$I1693="Electronico"),2,IF(K1693=1,VLOOKUP($C1693&amp;"|"&amp;$B1693&amp;"|"&amp;$D1693,Empresas!$C$6:$CC$92,$G1693+6+1,0),0))))</f>
        <v>0</v>
      </c>
      <c r="AC1693" s="147">
        <f>IF(AND($I1693="Si",L1693=1),1,IF(AND($I1693="Fisico",L1693=1),1,IF(AND(L1693=1,$I1693="Electronico"),2,IF(L1693=1,VLOOKUP($C1693&amp;"|"&amp;$B1693&amp;"|"&amp;$D1693,Empresas!$C$6:$CC$92,$G1693+6+1,0),0))))</f>
        <v>0</v>
      </c>
      <c r="AD1693" s="147">
        <f>IF(AND($I1693="Si",M1693=1),1,IF(AND($I1693="Fisico",M1693=1),1,IF(AND(M1693=1,$I1693="Electronico"),2,IF(M1693=1,VLOOKUP($C1693&amp;"|"&amp;$B1693&amp;"|"&amp;$D1693,Empresas!$C$6:$CC$92,$G1693+6+1,0),0))))</f>
        <v>0</v>
      </c>
      <c r="AE1693" s="147">
        <f>IF(AND($I1693="Si",N1693=1),1,IF(AND($I1693="Fisico",N1693=1),1,IF(AND(N1693=1,$I1693="Electronico"),2,IF(N1693=1,VLOOKUP($C1693&amp;"|"&amp;$B1693&amp;"|"&amp;$D1693,Empresas!$C$6:$CC$92,$G1693+6+1,0),0))))</f>
        <v>0</v>
      </c>
      <c r="AF1693" s="147">
        <f>IF(AND($I1693="Si",O1693=1),1,IF(AND($I1693="Fisico",O1693=1),1,IF(AND(O1693=1,$I1693="Electronico"),2,IF(O1693=1,VLOOKUP($C1693&amp;"|"&amp;$B1693&amp;"|"&amp;$D1693,Empresas!$C$6:$CC$92,$G1693+6+1,0),0))))</f>
        <v>0</v>
      </c>
      <c r="AG1693" s="147">
        <f>IF(AND($I1693="Si",P1693=1),1,IF(AND($I1693="Fisico",P1693=1),1,IF(AND(P1693=1,$I1693="Electronico"),2,IF(P1693=1,VLOOKUP($C1693&amp;"|"&amp;$B1693&amp;"|"&amp;$D1693,Empresas!$C$6:$CC$92,$G1693+6+1,0),0))))</f>
        <v>0</v>
      </c>
      <c r="AH1693" s="147">
        <f>IF(AND($I1693="Si",Q1693=1),1,IF(AND($I1693="Fisico",Q1693=1),1,IF(AND(Q1693=1,$I1693="Electronico"),2,IF(Q1693=1,VLOOKUP($C1693&amp;"|"&amp;$B1693&amp;"|"&amp;$D1693,Empresas!$C$6:$CC$92,$G1693+6+1,0),0))))</f>
        <v>0</v>
      </c>
      <c r="AI1693" s="147">
        <f>IF(AND($I1693="Si",R1693=1),1,IF(AND($I1693="Fisico",R1693=1),1,IF(AND(R1693=1,$I1693="Electronico"),2,IF(R1693=1,VLOOKUP($C1693&amp;"|"&amp;$B1693&amp;"|"&amp;$D1693,Empresas!$C$6:$CC$92,$G1693+6+1,0),0))))</f>
        <v>0</v>
      </c>
      <c r="AJ1693" s="147">
        <f>IF(AND($I1693="Si",S1693=1),1,IF(AND($I1693="Fisico",S1693=1),1,IF(AND(S1693=1,$I1693="Electronico"),2,IF(S1693=1,VLOOKUP($C1693&amp;"|"&amp;$B1693&amp;"|"&amp;$D1693,Empresas!$C$6:$CC$92,$G1693+6+1,0),0))))</f>
        <v>0</v>
      </c>
      <c r="AK1693" s="147">
        <f>IF(AND($I1693="Si",T1693=1),1,IF(AND($I1693="Fisico",T1693=1),1,IF(AND(T1693=1,$I1693="Electronico"),2,IF(T1693=1,VLOOKUP($C1693&amp;"|"&amp;$B1693&amp;"|"&amp;$D1693,Empresas!$C$6:$CC$92,$G1693+6+1,0),0))))</f>
        <v>0</v>
      </c>
      <c r="AL1693" s="147">
        <f>IF(AND($I1693="Si",U1693=1),1,IF(AND($I1693="Fisico",U1693=1),1,IF(AND(U1693=1,$I1693="Electronico"),2,IF(U1693=1,VLOOKUP($C1693&amp;"|"&amp;$B1693&amp;"|"&amp;$D1693,Empresas!$C$6:$CC$92,$G1693+6+1,0),0))))</f>
        <v>0</v>
      </c>
      <c r="AM1693" s="149">
        <f t="shared" si="275"/>
        <v>0</v>
      </c>
      <c r="AN1693" s="149">
        <f t="shared" si="276"/>
        <v>0</v>
      </c>
      <c r="AO1693" s="152">
        <f t="shared" si="277"/>
        <v>0</v>
      </c>
    </row>
    <row r="1694" spans="1:41" x14ac:dyDescent="0.25">
      <c r="A1694" s="137" t="str">
        <f>VLOOKUP(D1694,Empresas!$D$7:$F$91,3,0)</f>
        <v>Yulisa</v>
      </c>
      <c r="B1694" s="138" t="str">
        <f>VLOOKUP(D1694,Empresas!$D$7:$G$91,4,0)</f>
        <v>Mireya</v>
      </c>
      <c r="C1694" s="138" t="s">
        <v>544</v>
      </c>
      <c r="D1694" s="138" t="s">
        <v>288</v>
      </c>
      <c r="E1694" s="138" t="str">
        <f>VLOOKUP(D1694,Empresas!$D$7:$E$92,2,0)</f>
        <v>MORENO PANIZO GABRIELA</v>
      </c>
      <c r="F1694" s="138" t="s">
        <v>169</v>
      </c>
      <c r="G1694" s="139">
        <f t="shared" si="279"/>
        <v>40</v>
      </c>
      <c r="H1694" s="139" t="str">
        <f>VLOOKUP(D1694,Empresas!$D$6:$L$92,7,0)</f>
        <v>Semestral</v>
      </c>
      <c r="I1694" s="138" t="str">
        <f>VLOOKUP(VLOOKUP(D1694&amp;"|"&amp;B1694,Empresas!$I$7:$CB$92,G1694,0),Tablas!$A$3:$B$5,2,0)</f>
        <v>No aplica</v>
      </c>
      <c r="J1694" s="78"/>
      <c r="K1694" s="78"/>
      <c r="L1694" s="78"/>
      <c r="M1694" s="78"/>
      <c r="N1694" s="78"/>
      <c r="O1694" s="78"/>
      <c r="P1694" s="78"/>
      <c r="Q1694" s="78"/>
      <c r="R1694" s="78"/>
      <c r="S1694" s="78"/>
      <c r="T1694" s="78"/>
      <c r="U1694" s="78"/>
      <c r="V1694" s="78" t="str">
        <f>VLOOKUP(D1694,Empresas!$D$7:$CF$91,81,0)</f>
        <v>D</v>
      </c>
      <c r="W1694" s="78" t="str">
        <f>VLOOKUP(D1694,Empresas!$D$7:$M$91,10,0)</f>
        <v>Mype</v>
      </c>
      <c r="X1694" s="69" t="str">
        <f t="shared" si="273"/>
        <v>SI</v>
      </c>
      <c r="Y1694" s="153" t="str">
        <f t="shared" si="274"/>
        <v>No aplica</v>
      </c>
      <c r="Z1694" s="147">
        <f>IF(Y1694="No aplica",0,IF(I1694="no",0,IF(I1694="No aplica",0,IF(I1694="Si",1,IF(I1694="Fisico",1,IF(I1694="Electronico",2,VLOOKUP(C1694&amp;"|"&amp;B1694&amp;"|"&amp;D1694,Empresas!$C$6:$CC$92,G1694+6+1,0)))))))</f>
        <v>0</v>
      </c>
      <c r="AA1694" s="147">
        <f>IF(AND($I1694="Si",J1694=1),1,IF(AND($I1694="Fisico",J1694=1),1,IF(AND(J1694=1,$I1694="Electronico"),2,IF(J1694=1,VLOOKUP($C1694&amp;"|"&amp;$B1694&amp;"|"&amp;$D1694,Empresas!$C$6:$CC$92,$G1694+6+1,0),0))))</f>
        <v>0</v>
      </c>
      <c r="AB1694" s="147">
        <f>IF(AND($I1694="Si",K1694=1),1,IF(AND($I1694="Fisico",K1694=1),1,IF(AND(K1694=1,$I1694="Electronico"),2,IF(K1694=1,VLOOKUP($C1694&amp;"|"&amp;$B1694&amp;"|"&amp;$D1694,Empresas!$C$6:$CC$92,$G1694+6+1,0),0))))</f>
        <v>0</v>
      </c>
      <c r="AC1694" s="147">
        <f>IF(AND($I1694="Si",L1694=1),1,IF(AND($I1694="Fisico",L1694=1),1,IF(AND(L1694=1,$I1694="Electronico"),2,IF(L1694=1,VLOOKUP($C1694&amp;"|"&amp;$B1694&amp;"|"&amp;$D1694,Empresas!$C$6:$CC$92,$G1694+6+1,0),0))))</f>
        <v>0</v>
      </c>
      <c r="AD1694" s="147">
        <f>IF(AND($I1694="Si",M1694=1),1,IF(AND($I1694="Fisico",M1694=1),1,IF(AND(M1694=1,$I1694="Electronico"),2,IF(M1694=1,VLOOKUP($C1694&amp;"|"&amp;$B1694&amp;"|"&amp;$D1694,Empresas!$C$6:$CC$92,$G1694+6+1,0),0))))</f>
        <v>0</v>
      </c>
      <c r="AE1694" s="147">
        <f>IF(AND($I1694="Si",N1694=1),1,IF(AND($I1694="Fisico",N1694=1),1,IF(AND(N1694=1,$I1694="Electronico"),2,IF(N1694=1,VLOOKUP($C1694&amp;"|"&amp;$B1694&amp;"|"&amp;$D1694,Empresas!$C$6:$CC$92,$G1694+6+1,0),0))))</f>
        <v>0</v>
      </c>
      <c r="AF1694" s="147">
        <f>IF(AND($I1694="Si",O1694=1),1,IF(AND($I1694="Fisico",O1694=1),1,IF(AND(O1694=1,$I1694="Electronico"),2,IF(O1694=1,VLOOKUP($C1694&amp;"|"&amp;$B1694&amp;"|"&amp;$D1694,Empresas!$C$6:$CC$92,$G1694+6+1,0),0))))</f>
        <v>0</v>
      </c>
      <c r="AG1694" s="147">
        <f>IF(AND($I1694="Si",P1694=1),1,IF(AND($I1694="Fisico",P1694=1),1,IF(AND(P1694=1,$I1694="Electronico"),2,IF(P1694=1,VLOOKUP($C1694&amp;"|"&amp;$B1694&amp;"|"&amp;$D1694,Empresas!$C$6:$CC$92,$G1694+6+1,0),0))))</f>
        <v>0</v>
      </c>
      <c r="AH1694" s="147">
        <f>IF(AND($I1694="Si",Q1694=1),1,IF(AND($I1694="Fisico",Q1694=1),1,IF(AND(Q1694=1,$I1694="Electronico"),2,IF(Q1694=1,VLOOKUP($C1694&amp;"|"&amp;$B1694&amp;"|"&amp;$D1694,Empresas!$C$6:$CC$92,$G1694+6+1,0),0))))</f>
        <v>0</v>
      </c>
      <c r="AI1694" s="147">
        <f>IF(AND($I1694="Si",R1694=1),1,IF(AND($I1694="Fisico",R1694=1),1,IF(AND(R1694=1,$I1694="Electronico"),2,IF(R1694=1,VLOOKUP($C1694&amp;"|"&amp;$B1694&amp;"|"&amp;$D1694,Empresas!$C$6:$CC$92,$G1694+6+1,0),0))))</f>
        <v>0</v>
      </c>
      <c r="AJ1694" s="147">
        <f>IF(AND($I1694="Si",S1694=1),1,IF(AND($I1694="Fisico",S1694=1),1,IF(AND(S1694=1,$I1694="Electronico"),2,IF(S1694=1,VLOOKUP($C1694&amp;"|"&amp;$B1694&amp;"|"&amp;$D1694,Empresas!$C$6:$CC$92,$G1694+6+1,0),0))))</f>
        <v>0</v>
      </c>
      <c r="AK1694" s="147">
        <f>IF(AND($I1694="Si",T1694=1),1,IF(AND($I1694="Fisico",T1694=1),1,IF(AND(T1694=1,$I1694="Electronico"),2,IF(T1694=1,VLOOKUP($C1694&amp;"|"&amp;$B1694&amp;"|"&amp;$D1694,Empresas!$C$6:$CC$92,$G1694+6+1,0),0))))</f>
        <v>0</v>
      </c>
      <c r="AL1694" s="147">
        <f>IF(AND($I1694="Si",U1694=1),1,IF(AND($I1694="Fisico",U1694=1),1,IF(AND(U1694=1,$I1694="Electronico"),2,IF(U1694=1,VLOOKUP($C1694&amp;"|"&amp;$B1694&amp;"|"&amp;$D1694,Empresas!$C$6:$CC$92,$G1694+6+1,0),0))))</f>
        <v>0</v>
      </c>
      <c r="AM1694" s="149">
        <f t="shared" si="275"/>
        <v>0</v>
      </c>
      <c r="AN1694" s="149">
        <f t="shared" si="276"/>
        <v>0</v>
      </c>
      <c r="AO1694" s="152">
        <f t="shared" si="277"/>
        <v>0</v>
      </c>
    </row>
    <row r="1695" spans="1:41" x14ac:dyDescent="0.25">
      <c r="A1695" s="137" t="str">
        <f>VLOOKUP(D1695,Empresas!$D$7:$F$91,3,0)</f>
        <v>Yulisa</v>
      </c>
      <c r="B1695" s="138" t="str">
        <f>VLOOKUP(D1695,Empresas!$D$7:$G$91,4,0)</f>
        <v>Mireya</v>
      </c>
      <c r="C1695" s="138" t="s">
        <v>544</v>
      </c>
      <c r="D1695" s="138" t="s">
        <v>288</v>
      </c>
      <c r="E1695" s="138" t="str">
        <f>VLOOKUP(D1695,Empresas!$D$7:$E$92,2,0)</f>
        <v>MORENO PANIZO GABRIELA</v>
      </c>
      <c r="F1695" s="138" t="s">
        <v>170</v>
      </c>
      <c r="G1695" s="139">
        <f t="shared" si="279"/>
        <v>43</v>
      </c>
      <c r="H1695" s="139" t="str">
        <f>VLOOKUP(D1695,Empresas!$D$6:$L$92,7,0)</f>
        <v>Semestral</v>
      </c>
      <c r="I1695" s="138" t="str">
        <f>VLOOKUP(VLOOKUP(D1695&amp;"|"&amp;B1695,Empresas!$I$7:$CB$92,G1695,0),Tablas!$A$3:$B$5,2,0)</f>
        <v>No aplica</v>
      </c>
      <c r="J1695" s="78"/>
      <c r="K1695" s="78"/>
      <c r="L1695" s="78"/>
      <c r="M1695" s="78"/>
      <c r="N1695" s="78"/>
      <c r="O1695" s="78"/>
      <c r="P1695" s="78"/>
      <c r="Q1695" s="78"/>
      <c r="R1695" s="78"/>
      <c r="S1695" s="78"/>
      <c r="T1695" s="78"/>
      <c r="U1695" s="78"/>
      <c r="V1695" s="78" t="str">
        <f>VLOOKUP(D1695,Empresas!$D$7:$CF$91,81,0)</f>
        <v>D</v>
      </c>
      <c r="W1695" s="78" t="str">
        <f>VLOOKUP(D1695,Empresas!$D$7:$M$91,10,0)</f>
        <v>Mype</v>
      </c>
      <c r="X1695" s="69" t="str">
        <f t="shared" si="273"/>
        <v>SI</v>
      </c>
      <c r="Y1695" s="153" t="str">
        <f t="shared" si="274"/>
        <v>No aplica</v>
      </c>
      <c r="Z1695" s="147">
        <f>IF(Y1695="No aplica",0,IF(I1695="no",0,IF(I1695="No aplica",0,IF(I1695="Si",1,IF(I1695="Fisico",1,IF(I1695="Electronico",2,VLOOKUP(C1695&amp;"|"&amp;B1695&amp;"|"&amp;D1695,Empresas!$C$6:$CC$92,G1695+6+1,0)))))))</f>
        <v>0</v>
      </c>
      <c r="AA1695" s="147">
        <f>IF(AND($I1695="Si",J1695=1),1,IF(AND($I1695="Fisico",J1695=1),1,IF(AND(J1695=1,$I1695="Electronico"),2,IF(J1695=1,VLOOKUP($C1695&amp;"|"&amp;$B1695&amp;"|"&amp;$D1695,Empresas!$C$6:$CC$92,$G1695+6+1,0),0))))</f>
        <v>0</v>
      </c>
      <c r="AB1695" s="147">
        <f>IF(AND($I1695="Si",K1695=1),1,IF(AND($I1695="Fisico",K1695=1),1,IF(AND(K1695=1,$I1695="Electronico"),2,IF(K1695=1,VLOOKUP($C1695&amp;"|"&amp;$B1695&amp;"|"&amp;$D1695,Empresas!$C$6:$CC$92,$G1695+6+1,0),0))))</f>
        <v>0</v>
      </c>
      <c r="AC1695" s="147">
        <f>IF(AND($I1695="Si",L1695=1),1,IF(AND($I1695="Fisico",L1695=1),1,IF(AND(L1695=1,$I1695="Electronico"),2,IF(L1695=1,VLOOKUP($C1695&amp;"|"&amp;$B1695&amp;"|"&amp;$D1695,Empresas!$C$6:$CC$92,$G1695+6+1,0),0))))</f>
        <v>0</v>
      </c>
      <c r="AD1695" s="147">
        <f>IF(AND($I1695="Si",M1695=1),1,IF(AND($I1695="Fisico",M1695=1),1,IF(AND(M1695=1,$I1695="Electronico"),2,IF(M1695=1,VLOOKUP($C1695&amp;"|"&amp;$B1695&amp;"|"&amp;$D1695,Empresas!$C$6:$CC$92,$G1695+6+1,0),0))))</f>
        <v>0</v>
      </c>
      <c r="AE1695" s="147">
        <f>IF(AND($I1695="Si",N1695=1),1,IF(AND($I1695="Fisico",N1695=1),1,IF(AND(N1695=1,$I1695="Electronico"),2,IF(N1695=1,VLOOKUP($C1695&amp;"|"&amp;$B1695&amp;"|"&amp;$D1695,Empresas!$C$6:$CC$92,$G1695+6+1,0),0))))</f>
        <v>0</v>
      </c>
      <c r="AF1695" s="147">
        <f>IF(AND($I1695="Si",O1695=1),1,IF(AND($I1695="Fisico",O1695=1),1,IF(AND(O1695=1,$I1695="Electronico"),2,IF(O1695=1,VLOOKUP($C1695&amp;"|"&amp;$B1695&amp;"|"&amp;$D1695,Empresas!$C$6:$CC$92,$G1695+6+1,0),0))))</f>
        <v>0</v>
      </c>
      <c r="AG1695" s="147">
        <f>IF(AND($I1695="Si",P1695=1),1,IF(AND($I1695="Fisico",P1695=1),1,IF(AND(P1695=1,$I1695="Electronico"),2,IF(P1695=1,VLOOKUP($C1695&amp;"|"&amp;$B1695&amp;"|"&amp;$D1695,Empresas!$C$6:$CC$92,$G1695+6+1,0),0))))</f>
        <v>0</v>
      </c>
      <c r="AH1695" s="147">
        <f>IF(AND($I1695="Si",Q1695=1),1,IF(AND($I1695="Fisico",Q1695=1),1,IF(AND(Q1695=1,$I1695="Electronico"),2,IF(Q1695=1,VLOOKUP($C1695&amp;"|"&amp;$B1695&amp;"|"&amp;$D1695,Empresas!$C$6:$CC$92,$G1695+6+1,0),0))))</f>
        <v>0</v>
      </c>
      <c r="AI1695" s="147">
        <f>IF(AND($I1695="Si",R1695=1),1,IF(AND($I1695="Fisico",R1695=1),1,IF(AND(R1695=1,$I1695="Electronico"),2,IF(R1695=1,VLOOKUP($C1695&amp;"|"&amp;$B1695&amp;"|"&amp;$D1695,Empresas!$C$6:$CC$92,$G1695+6+1,0),0))))</f>
        <v>0</v>
      </c>
      <c r="AJ1695" s="147">
        <f>IF(AND($I1695="Si",S1695=1),1,IF(AND($I1695="Fisico",S1695=1),1,IF(AND(S1695=1,$I1695="Electronico"),2,IF(S1695=1,VLOOKUP($C1695&amp;"|"&amp;$B1695&amp;"|"&amp;$D1695,Empresas!$C$6:$CC$92,$G1695+6+1,0),0))))</f>
        <v>0</v>
      </c>
      <c r="AK1695" s="147">
        <f>IF(AND($I1695="Si",T1695=1),1,IF(AND($I1695="Fisico",T1695=1),1,IF(AND(T1695=1,$I1695="Electronico"),2,IF(T1695=1,VLOOKUP($C1695&amp;"|"&amp;$B1695&amp;"|"&amp;$D1695,Empresas!$C$6:$CC$92,$G1695+6+1,0),0))))</f>
        <v>0</v>
      </c>
      <c r="AL1695" s="147">
        <f>IF(AND($I1695="Si",U1695=1),1,IF(AND($I1695="Fisico",U1695=1),1,IF(AND(U1695=1,$I1695="Electronico"),2,IF(U1695=1,VLOOKUP($C1695&amp;"|"&amp;$B1695&amp;"|"&amp;$D1695,Empresas!$C$6:$CC$92,$G1695+6+1,0),0))))</f>
        <v>0</v>
      </c>
      <c r="AM1695" s="149">
        <f t="shared" si="275"/>
        <v>0</v>
      </c>
      <c r="AN1695" s="149">
        <f t="shared" si="276"/>
        <v>0</v>
      </c>
      <c r="AO1695" s="152">
        <f t="shared" si="277"/>
        <v>0</v>
      </c>
    </row>
    <row r="1696" spans="1:41" x14ac:dyDescent="0.25">
      <c r="A1696" s="137" t="str">
        <f>VLOOKUP(D1696,Empresas!$D$7:$F$91,3,0)</f>
        <v>Yulisa</v>
      </c>
      <c r="B1696" s="138" t="str">
        <f>VLOOKUP(D1696,Empresas!$D$7:$G$91,4,0)</f>
        <v>Mireya</v>
      </c>
      <c r="C1696" s="138" t="s">
        <v>544</v>
      </c>
      <c r="D1696" s="138" t="s">
        <v>288</v>
      </c>
      <c r="E1696" s="138" t="str">
        <f>VLOOKUP(D1696,Empresas!$D$7:$E$92,2,0)</f>
        <v>MORENO PANIZO GABRIELA</v>
      </c>
      <c r="F1696" s="138" t="s">
        <v>171</v>
      </c>
      <c r="G1696" s="139">
        <f t="shared" si="279"/>
        <v>46</v>
      </c>
      <c r="H1696" s="139" t="str">
        <f>VLOOKUP(D1696,Empresas!$D$6:$L$92,7,0)</f>
        <v>Semestral</v>
      </c>
      <c r="I1696" s="138" t="str">
        <f>VLOOKUP(VLOOKUP(D1696&amp;"|"&amp;B1696,Empresas!$I$7:$CB$92,G1696,0),Tablas!$A$3:$B$5,2,0)</f>
        <v>No aplica</v>
      </c>
      <c r="J1696" s="78"/>
      <c r="K1696" s="78"/>
      <c r="L1696" s="78"/>
      <c r="M1696" s="78"/>
      <c r="N1696" s="78"/>
      <c r="O1696" s="78"/>
      <c r="P1696" s="78"/>
      <c r="Q1696" s="78"/>
      <c r="R1696" s="78"/>
      <c r="S1696" s="78"/>
      <c r="T1696" s="78"/>
      <c r="U1696" s="78"/>
      <c r="V1696" s="78" t="str">
        <f>VLOOKUP(D1696,Empresas!$D$7:$CF$91,81,0)</f>
        <v>D</v>
      </c>
      <c r="W1696" s="78" t="str">
        <f>VLOOKUP(D1696,Empresas!$D$7:$M$91,10,0)</f>
        <v>Mype</v>
      </c>
      <c r="X1696" s="69" t="str">
        <f t="shared" si="273"/>
        <v>SI</v>
      </c>
      <c r="Y1696" s="153" t="str">
        <f t="shared" si="274"/>
        <v>No aplica</v>
      </c>
      <c r="Z1696" s="147">
        <f>IF(Y1696="No aplica",0,IF(I1696="no",0,IF(I1696="No aplica",0,IF(I1696="Si",1,IF(I1696="Fisico",1,IF(I1696="Electronico",2,VLOOKUP(C1696&amp;"|"&amp;B1696&amp;"|"&amp;D1696,Empresas!$C$6:$CC$92,G1696+6+1,0)))))))</f>
        <v>0</v>
      </c>
      <c r="AA1696" s="147">
        <f>IF(AND($I1696="Si",J1696=1),1,IF(AND($I1696="Fisico",J1696=1),1,IF(AND(J1696=1,$I1696="Electronico"),2,IF(J1696=1,VLOOKUP($C1696&amp;"|"&amp;$B1696&amp;"|"&amp;$D1696,Empresas!$C$6:$CC$92,$G1696+6+1,0),0))))</f>
        <v>0</v>
      </c>
      <c r="AB1696" s="147">
        <f>IF(AND($I1696="Si",K1696=1),1,IF(AND($I1696="Fisico",K1696=1),1,IF(AND(K1696=1,$I1696="Electronico"),2,IF(K1696=1,VLOOKUP($C1696&amp;"|"&amp;$B1696&amp;"|"&amp;$D1696,Empresas!$C$6:$CC$92,$G1696+6+1,0),0))))</f>
        <v>0</v>
      </c>
      <c r="AC1696" s="147">
        <f>IF(AND($I1696="Si",L1696=1),1,IF(AND($I1696="Fisico",L1696=1),1,IF(AND(L1696=1,$I1696="Electronico"),2,IF(L1696=1,VLOOKUP($C1696&amp;"|"&amp;$B1696&amp;"|"&amp;$D1696,Empresas!$C$6:$CC$92,$G1696+6+1,0),0))))</f>
        <v>0</v>
      </c>
      <c r="AD1696" s="147">
        <f>IF(AND($I1696="Si",M1696=1),1,IF(AND($I1696="Fisico",M1696=1),1,IF(AND(M1696=1,$I1696="Electronico"),2,IF(M1696=1,VLOOKUP($C1696&amp;"|"&amp;$B1696&amp;"|"&amp;$D1696,Empresas!$C$6:$CC$92,$G1696+6+1,0),0))))</f>
        <v>0</v>
      </c>
      <c r="AE1696" s="147">
        <f>IF(AND($I1696="Si",N1696=1),1,IF(AND($I1696="Fisico",N1696=1),1,IF(AND(N1696=1,$I1696="Electronico"),2,IF(N1696=1,VLOOKUP($C1696&amp;"|"&amp;$B1696&amp;"|"&amp;$D1696,Empresas!$C$6:$CC$92,$G1696+6+1,0),0))))</f>
        <v>0</v>
      </c>
      <c r="AF1696" s="147">
        <f>IF(AND($I1696="Si",O1696=1),1,IF(AND($I1696="Fisico",O1696=1),1,IF(AND(O1696=1,$I1696="Electronico"),2,IF(O1696=1,VLOOKUP($C1696&amp;"|"&amp;$B1696&amp;"|"&amp;$D1696,Empresas!$C$6:$CC$92,$G1696+6+1,0),0))))</f>
        <v>0</v>
      </c>
      <c r="AG1696" s="147">
        <f>IF(AND($I1696="Si",P1696=1),1,IF(AND($I1696="Fisico",P1696=1),1,IF(AND(P1696=1,$I1696="Electronico"),2,IF(P1696=1,VLOOKUP($C1696&amp;"|"&amp;$B1696&amp;"|"&amp;$D1696,Empresas!$C$6:$CC$92,$G1696+6+1,0),0))))</f>
        <v>0</v>
      </c>
      <c r="AH1696" s="147">
        <f>IF(AND($I1696="Si",Q1696=1),1,IF(AND($I1696="Fisico",Q1696=1),1,IF(AND(Q1696=1,$I1696="Electronico"),2,IF(Q1696=1,VLOOKUP($C1696&amp;"|"&amp;$B1696&amp;"|"&amp;$D1696,Empresas!$C$6:$CC$92,$G1696+6+1,0),0))))</f>
        <v>0</v>
      </c>
      <c r="AI1696" s="147">
        <f>IF(AND($I1696="Si",R1696=1),1,IF(AND($I1696="Fisico",R1696=1),1,IF(AND(R1696=1,$I1696="Electronico"),2,IF(R1696=1,VLOOKUP($C1696&amp;"|"&amp;$B1696&amp;"|"&amp;$D1696,Empresas!$C$6:$CC$92,$G1696+6+1,0),0))))</f>
        <v>0</v>
      </c>
      <c r="AJ1696" s="147">
        <f>IF(AND($I1696="Si",S1696=1),1,IF(AND($I1696="Fisico",S1696=1),1,IF(AND(S1696=1,$I1696="Electronico"),2,IF(S1696=1,VLOOKUP($C1696&amp;"|"&amp;$B1696&amp;"|"&amp;$D1696,Empresas!$C$6:$CC$92,$G1696+6+1,0),0))))</f>
        <v>0</v>
      </c>
      <c r="AK1696" s="147">
        <f>IF(AND($I1696="Si",T1696=1),1,IF(AND($I1696="Fisico",T1696=1),1,IF(AND(T1696=1,$I1696="Electronico"),2,IF(T1696=1,VLOOKUP($C1696&amp;"|"&amp;$B1696&amp;"|"&amp;$D1696,Empresas!$C$6:$CC$92,$G1696+6+1,0),0))))</f>
        <v>0</v>
      </c>
      <c r="AL1696" s="147">
        <f>IF(AND($I1696="Si",U1696=1),1,IF(AND($I1696="Fisico",U1696=1),1,IF(AND(U1696=1,$I1696="Electronico"),2,IF(U1696=1,VLOOKUP($C1696&amp;"|"&amp;$B1696&amp;"|"&amp;$D1696,Empresas!$C$6:$CC$92,$G1696+6+1,0),0))))</f>
        <v>0</v>
      </c>
      <c r="AM1696" s="149">
        <f t="shared" si="275"/>
        <v>0</v>
      </c>
      <c r="AN1696" s="149">
        <f t="shared" si="276"/>
        <v>0</v>
      </c>
      <c r="AO1696" s="152">
        <f t="shared" si="277"/>
        <v>0</v>
      </c>
    </row>
    <row r="1697" spans="1:41" x14ac:dyDescent="0.25">
      <c r="A1697" s="140" t="str">
        <f>VLOOKUP(D1697,Empresas!$D$7:$F$91,3,0)</f>
        <v>Yulisa</v>
      </c>
      <c r="B1697" s="141" t="str">
        <f>VLOOKUP(D1697,Empresas!$D$7:$G$91,4,0)</f>
        <v>Mireya</v>
      </c>
      <c r="C1697" s="141" t="s">
        <v>544</v>
      </c>
      <c r="D1697" s="141" t="s">
        <v>288</v>
      </c>
      <c r="E1697" s="141" t="str">
        <f>VLOOKUP(D1697,Empresas!$D$7:$E$92,2,0)</f>
        <v>MORENO PANIZO GABRIELA</v>
      </c>
      <c r="F1697" s="141" t="s">
        <v>172</v>
      </c>
      <c r="G1697" s="142">
        <f>+Empresas!$BF$2</f>
        <v>50</v>
      </c>
      <c r="H1697" s="142" t="str">
        <f>VLOOKUP(D1697,Empresas!$D$6:$L$92,7,0)</f>
        <v>Semestral</v>
      </c>
      <c r="I1697" s="141" t="str">
        <f>VLOOKUP(VLOOKUP(D1697&amp;"|"&amp;B1697,Empresas!$I$7:$CB$92,G1697,0),Tablas!$A$8:$B$10,2,0)</f>
        <v>Electronico</v>
      </c>
      <c r="J1697" s="78">
        <v>1</v>
      </c>
      <c r="K1697" s="78">
        <v>1</v>
      </c>
      <c r="L1697" s="78">
        <v>1</v>
      </c>
      <c r="M1697" s="78">
        <v>1</v>
      </c>
      <c r="N1697" s="78">
        <v>1</v>
      </c>
      <c r="O1697" s="78">
        <v>1</v>
      </c>
      <c r="P1697" s="78">
        <v>1</v>
      </c>
      <c r="Q1697" s="78">
        <v>1</v>
      </c>
      <c r="R1697" s="78"/>
      <c r="S1697" s="78"/>
      <c r="T1697" s="78"/>
      <c r="U1697" s="78"/>
      <c r="V1697" s="78" t="str">
        <f>VLOOKUP(D1697,Empresas!$D$7:$CF$91,81,0)</f>
        <v>D</v>
      </c>
      <c r="W1697" s="78" t="str">
        <f>VLOOKUP(D1697,Empresas!$D$7:$M$91,10,0)</f>
        <v>Mype</v>
      </c>
      <c r="X1697" s="69" t="str">
        <f t="shared" si="273"/>
        <v>SI</v>
      </c>
      <c r="Y1697" s="153" t="str">
        <f t="shared" si="274"/>
        <v>Si aplica</v>
      </c>
      <c r="Z1697" s="147">
        <f>IF(Y1697="No aplica",0,IF(I1697="no",0,IF(I1697="No aplica",0,IF(I1697="Si",1,IF(I1697="Fisico",1,IF(I1697="Electronico",2,VLOOKUP(C1697&amp;"|"&amp;B1697&amp;"|"&amp;D1697,Empresas!$C$6:$CC$92,G1697+6+1,0)))))))</f>
        <v>2</v>
      </c>
      <c r="AA1697" s="147">
        <f>IF(AND($I1697="Si",J1697=1),1,IF(AND($I1697="Fisico",J1697=1),1,IF(AND(J1697=1,$I1697="Electronico"),2,IF(J1697=1,VLOOKUP($C1697&amp;"|"&amp;$B1697&amp;"|"&amp;$D1697,Empresas!$C$6:$CC$92,$G1697+6+1,0),0))))</f>
        <v>2</v>
      </c>
      <c r="AB1697" s="147">
        <f>IF(AND($I1697="Si",K1697=1),1,IF(AND($I1697="Fisico",K1697=1),1,IF(AND(K1697=1,$I1697="Electronico"),2,IF(K1697=1,VLOOKUP($C1697&amp;"|"&amp;$B1697&amp;"|"&amp;$D1697,Empresas!$C$6:$CC$92,$G1697+6+1,0),0))))</f>
        <v>2</v>
      </c>
      <c r="AC1697" s="147">
        <f>IF(AND($I1697="Si",L1697=1),1,IF(AND($I1697="Fisico",L1697=1),1,IF(AND(L1697=1,$I1697="Electronico"),2,IF(L1697=1,VLOOKUP($C1697&amp;"|"&amp;$B1697&amp;"|"&amp;$D1697,Empresas!$C$6:$CC$92,$G1697+6+1,0),0))))</f>
        <v>2</v>
      </c>
      <c r="AD1697" s="147">
        <f>IF(AND($I1697="Si",M1697=1),1,IF(AND($I1697="Fisico",M1697=1),1,IF(AND(M1697=1,$I1697="Electronico"),2,IF(M1697=1,VLOOKUP($C1697&amp;"|"&amp;$B1697&amp;"|"&amp;$D1697,Empresas!$C$6:$CC$92,$G1697+6+1,0),0))))</f>
        <v>2</v>
      </c>
      <c r="AE1697" s="147">
        <f>IF(AND($I1697="Si",N1697=1),1,IF(AND($I1697="Fisico",N1697=1),1,IF(AND(N1697=1,$I1697="Electronico"),2,IF(N1697=1,VLOOKUP($C1697&amp;"|"&amp;$B1697&amp;"|"&amp;$D1697,Empresas!$C$6:$CC$92,$G1697+6+1,0),0))))</f>
        <v>2</v>
      </c>
      <c r="AF1697" s="147">
        <f>IF(AND($I1697="Si",O1697=1),1,IF(AND($I1697="Fisico",O1697=1),1,IF(AND(O1697=1,$I1697="Electronico"),2,IF(O1697=1,VLOOKUP($C1697&amp;"|"&amp;$B1697&amp;"|"&amp;$D1697,Empresas!$C$6:$CC$92,$G1697+6+1,0),0))))</f>
        <v>2</v>
      </c>
      <c r="AG1697" s="147">
        <f>IF(AND($I1697="Si",P1697=1),1,IF(AND($I1697="Fisico",P1697=1),1,IF(AND(P1697=1,$I1697="Electronico"),2,IF(P1697=1,VLOOKUP($C1697&amp;"|"&amp;$B1697&amp;"|"&amp;$D1697,Empresas!$C$6:$CC$92,$G1697+6+1,0),0))))</f>
        <v>2</v>
      </c>
      <c r="AH1697" s="147">
        <f>IF(AND($I1697="Si",Q1697=1),1,IF(AND($I1697="Fisico",Q1697=1),1,IF(AND(Q1697=1,$I1697="Electronico"),2,IF(Q1697=1,VLOOKUP($C1697&amp;"|"&amp;$B1697&amp;"|"&amp;$D1697,Empresas!$C$6:$CC$92,$G1697+6+1,0),0))))</f>
        <v>2</v>
      </c>
      <c r="AI1697" s="147">
        <f>IF(AND($I1697="Si",R1697=1),1,IF(AND($I1697="Fisico",R1697=1),1,IF(AND(R1697=1,$I1697="Electronico"),2,IF(R1697=1,VLOOKUP($C1697&amp;"|"&amp;$B1697&amp;"|"&amp;$D1697,Empresas!$C$6:$CC$92,$G1697+6+1,0),0))))</f>
        <v>0</v>
      </c>
      <c r="AJ1697" s="147">
        <f>IF(AND($I1697="Si",S1697=1),1,IF(AND($I1697="Fisico",S1697=1),1,IF(AND(S1697=1,$I1697="Electronico"),2,IF(S1697=1,VLOOKUP($C1697&amp;"|"&amp;$B1697&amp;"|"&amp;$D1697,Empresas!$C$6:$CC$92,$G1697+6+1,0),0))))</f>
        <v>0</v>
      </c>
      <c r="AK1697" s="147">
        <f>IF(AND($I1697="Si",T1697=1),1,IF(AND($I1697="Fisico",T1697=1),1,IF(AND(T1697=1,$I1697="Electronico"),2,IF(T1697=1,VLOOKUP($C1697&amp;"|"&amp;$B1697&amp;"|"&amp;$D1697,Empresas!$C$6:$CC$92,$G1697+6+1,0),0))))</f>
        <v>0</v>
      </c>
      <c r="AL1697" s="147">
        <f>IF(AND($I1697="Si",U1697=1),1,IF(AND($I1697="Fisico",U1697=1),1,IF(AND(U1697=1,$I1697="Electronico"),2,IF(U1697=1,VLOOKUP($C1697&amp;"|"&amp;$B1697&amp;"|"&amp;$D1697,Empresas!$C$6:$CC$92,$G1697+6+1,0),0))))</f>
        <v>0</v>
      </c>
      <c r="AM1697" s="149">
        <f t="shared" si="275"/>
        <v>16</v>
      </c>
      <c r="AN1697" s="149">
        <f t="shared" si="276"/>
        <v>16</v>
      </c>
      <c r="AO1697" s="152">
        <f t="shared" si="277"/>
        <v>1</v>
      </c>
    </row>
    <row r="1698" spans="1:41" x14ac:dyDescent="0.25">
      <c r="A1698" s="140" t="str">
        <f>VLOOKUP(D1698,Empresas!$D$7:$F$91,3,0)</f>
        <v>Yulisa</v>
      </c>
      <c r="B1698" s="141" t="str">
        <f>VLOOKUP(D1698,Empresas!$D$7:$G$91,4,0)</f>
        <v>Mireya</v>
      </c>
      <c r="C1698" s="141" t="s">
        <v>544</v>
      </c>
      <c r="D1698" s="141" t="s">
        <v>288</v>
      </c>
      <c r="E1698" s="141" t="str">
        <f>VLOOKUP(D1698,Empresas!$D$7:$E$92,2,0)</f>
        <v>MORENO PANIZO GABRIELA</v>
      </c>
      <c r="F1698" s="141" t="s">
        <v>173</v>
      </c>
      <c r="G1698" s="142">
        <f>+G1697+1</f>
        <v>51</v>
      </c>
      <c r="H1698" s="142" t="str">
        <f>VLOOKUP(D1698,Empresas!$D$6:$L$92,7,0)</f>
        <v>Semestral</v>
      </c>
      <c r="I1698" s="141" t="str">
        <f>VLOOKUP(VLOOKUP(D1698&amp;"|"&amp;B1698,Empresas!$I$7:$CB$92,G1698,0),Tablas!$A$8:$B$10,2,0)</f>
        <v>Electronico</v>
      </c>
      <c r="J1698" s="78">
        <v>1</v>
      </c>
      <c r="K1698" s="78">
        <v>1</v>
      </c>
      <c r="L1698" s="78">
        <v>1</v>
      </c>
      <c r="M1698" s="78">
        <v>1</v>
      </c>
      <c r="N1698" s="78">
        <v>1</v>
      </c>
      <c r="O1698" s="78">
        <v>1</v>
      </c>
      <c r="P1698" s="78">
        <v>1</v>
      </c>
      <c r="Q1698" s="78">
        <v>1</v>
      </c>
      <c r="R1698" s="78"/>
      <c r="S1698" s="78"/>
      <c r="T1698" s="78"/>
      <c r="U1698" s="78"/>
      <c r="V1698" s="78" t="str">
        <f>VLOOKUP(D1698,Empresas!$D$7:$CF$91,81,0)</f>
        <v>D</v>
      </c>
      <c r="W1698" s="78" t="str">
        <f>VLOOKUP(D1698,Empresas!$D$7:$M$91,10,0)</f>
        <v>Mype</v>
      </c>
      <c r="X1698" s="69" t="str">
        <f t="shared" si="273"/>
        <v>SI</v>
      </c>
      <c r="Y1698" s="153" t="str">
        <f t="shared" si="274"/>
        <v>Si aplica</v>
      </c>
      <c r="Z1698" s="147">
        <f>IF(Y1698="No aplica",0,IF(I1698="no",0,IF(I1698="No aplica",0,IF(I1698="Si",1,IF(I1698="Fisico",1,IF(I1698="Electronico",2,VLOOKUP(C1698&amp;"|"&amp;B1698&amp;"|"&amp;D1698,Empresas!$C$6:$CC$92,G1698+6+1,0)))))))</f>
        <v>2</v>
      </c>
      <c r="AA1698" s="147">
        <f>IF(AND($I1698="Si",J1698=1),1,IF(AND($I1698="Fisico",J1698=1),1,IF(AND(J1698=1,$I1698="Electronico"),2,IF(J1698=1,VLOOKUP($C1698&amp;"|"&amp;$B1698&amp;"|"&amp;$D1698,Empresas!$C$6:$CC$92,$G1698+6+1,0),0))))</f>
        <v>2</v>
      </c>
      <c r="AB1698" s="147">
        <f>IF(AND($I1698="Si",K1698=1),1,IF(AND($I1698="Fisico",K1698=1),1,IF(AND(K1698=1,$I1698="Electronico"),2,IF(K1698=1,VLOOKUP($C1698&amp;"|"&amp;$B1698&amp;"|"&amp;$D1698,Empresas!$C$6:$CC$92,$G1698+6+1,0),0))))</f>
        <v>2</v>
      </c>
      <c r="AC1698" s="147">
        <f>IF(AND($I1698="Si",L1698=1),1,IF(AND($I1698="Fisico",L1698=1),1,IF(AND(L1698=1,$I1698="Electronico"),2,IF(L1698=1,VLOOKUP($C1698&amp;"|"&amp;$B1698&amp;"|"&amp;$D1698,Empresas!$C$6:$CC$92,$G1698+6+1,0),0))))</f>
        <v>2</v>
      </c>
      <c r="AD1698" s="147">
        <f>IF(AND($I1698="Si",M1698=1),1,IF(AND($I1698="Fisico",M1698=1),1,IF(AND(M1698=1,$I1698="Electronico"),2,IF(M1698=1,VLOOKUP($C1698&amp;"|"&amp;$B1698&amp;"|"&amp;$D1698,Empresas!$C$6:$CC$92,$G1698+6+1,0),0))))</f>
        <v>2</v>
      </c>
      <c r="AE1698" s="147">
        <f>IF(AND($I1698="Si",N1698=1),1,IF(AND($I1698="Fisico",N1698=1),1,IF(AND(N1698=1,$I1698="Electronico"),2,IF(N1698=1,VLOOKUP($C1698&amp;"|"&amp;$B1698&amp;"|"&amp;$D1698,Empresas!$C$6:$CC$92,$G1698+6+1,0),0))))</f>
        <v>2</v>
      </c>
      <c r="AF1698" s="147">
        <f>IF(AND($I1698="Si",O1698=1),1,IF(AND($I1698="Fisico",O1698=1),1,IF(AND(O1698=1,$I1698="Electronico"),2,IF(O1698=1,VLOOKUP($C1698&amp;"|"&amp;$B1698&amp;"|"&amp;$D1698,Empresas!$C$6:$CC$92,$G1698+6+1,0),0))))</f>
        <v>2</v>
      </c>
      <c r="AG1698" s="147">
        <f>IF(AND($I1698="Si",P1698=1),1,IF(AND($I1698="Fisico",P1698=1),1,IF(AND(P1698=1,$I1698="Electronico"),2,IF(P1698=1,VLOOKUP($C1698&amp;"|"&amp;$B1698&amp;"|"&amp;$D1698,Empresas!$C$6:$CC$92,$G1698+6+1,0),0))))</f>
        <v>2</v>
      </c>
      <c r="AH1698" s="147">
        <f>IF(AND($I1698="Si",Q1698=1),1,IF(AND($I1698="Fisico",Q1698=1),1,IF(AND(Q1698=1,$I1698="Electronico"),2,IF(Q1698=1,VLOOKUP($C1698&amp;"|"&amp;$B1698&amp;"|"&amp;$D1698,Empresas!$C$6:$CC$92,$G1698+6+1,0),0))))</f>
        <v>2</v>
      </c>
      <c r="AI1698" s="147">
        <f>IF(AND($I1698="Si",R1698=1),1,IF(AND($I1698="Fisico",R1698=1),1,IF(AND(R1698=1,$I1698="Electronico"),2,IF(R1698=1,VLOOKUP($C1698&amp;"|"&amp;$B1698&amp;"|"&amp;$D1698,Empresas!$C$6:$CC$92,$G1698+6+1,0),0))))</f>
        <v>0</v>
      </c>
      <c r="AJ1698" s="147">
        <f>IF(AND($I1698="Si",S1698=1),1,IF(AND($I1698="Fisico",S1698=1),1,IF(AND(S1698=1,$I1698="Electronico"),2,IF(S1698=1,VLOOKUP($C1698&amp;"|"&amp;$B1698&amp;"|"&amp;$D1698,Empresas!$C$6:$CC$92,$G1698+6+1,0),0))))</f>
        <v>0</v>
      </c>
      <c r="AK1698" s="147">
        <f>IF(AND($I1698="Si",T1698=1),1,IF(AND($I1698="Fisico",T1698=1),1,IF(AND(T1698=1,$I1698="Electronico"),2,IF(T1698=1,VLOOKUP($C1698&amp;"|"&amp;$B1698&amp;"|"&amp;$D1698,Empresas!$C$6:$CC$92,$G1698+6+1,0),0))))</f>
        <v>0</v>
      </c>
      <c r="AL1698" s="147">
        <f>IF(AND($I1698="Si",U1698=1),1,IF(AND($I1698="Fisico",U1698=1),1,IF(AND(U1698=1,$I1698="Electronico"),2,IF(U1698=1,VLOOKUP($C1698&amp;"|"&amp;$B1698&amp;"|"&amp;$D1698,Empresas!$C$6:$CC$92,$G1698+6+1,0),0))))</f>
        <v>0</v>
      </c>
      <c r="AM1698" s="149">
        <f t="shared" si="275"/>
        <v>16</v>
      </c>
      <c r="AN1698" s="149">
        <f t="shared" si="276"/>
        <v>16</v>
      </c>
      <c r="AO1698" s="152">
        <f t="shared" si="277"/>
        <v>1</v>
      </c>
    </row>
    <row r="1699" spans="1:41" x14ac:dyDescent="0.25">
      <c r="A1699" s="140" t="str">
        <f>VLOOKUP(D1699,Empresas!$D$7:$F$91,3,0)</f>
        <v>Yulisa</v>
      </c>
      <c r="B1699" s="141" t="str">
        <f>VLOOKUP(D1699,Empresas!$D$7:$G$91,4,0)</f>
        <v>Mireya</v>
      </c>
      <c r="C1699" s="141" t="s">
        <v>544</v>
      </c>
      <c r="D1699" s="141" t="s">
        <v>288</v>
      </c>
      <c r="E1699" s="141" t="str">
        <f>VLOOKUP(D1699,Empresas!$D$7:$E$92,2,0)</f>
        <v>MORENO PANIZO GABRIELA</v>
      </c>
      <c r="F1699" s="141" t="s">
        <v>174</v>
      </c>
      <c r="G1699" s="142">
        <f t="shared" ref="G1699:G1707" si="280">+G1698+1</f>
        <v>52</v>
      </c>
      <c r="H1699" s="142" t="str">
        <f>VLOOKUP(D1699,Empresas!$D$6:$L$92,7,0)</f>
        <v>Semestral</v>
      </c>
      <c r="I1699" s="141" t="str">
        <f>VLOOKUP(VLOOKUP(D1699&amp;"|"&amp;B1699,Empresas!$I$7:$CB$92,G1699,0),Tablas!$A$8:$B$10,2,0)</f>
        <v>No aplica</v>
      </c>
      <c r="J1699" s="78"/>
      <c r="K1699" s="78"/>
      <c r="L1699" s="78"/>
      <c r="M1699" s="78"/>
      <c r="N1699" s="78"/>
      <c r="O1699" s="78"/>
      <c r="P1699" s="78"/>
      <c r="Q1699" s="78"/>
      <c r="R1699" s="78"/>
      <c r="S1699" s="78"/>
      <c r="T1699" s="78"/>
      <c r="U1699" s="78"/>
      <c r="V1699" s="78" t="str">
        <f>VLOOKUP(D1699,Empresas!$D$7:$CF$91,81,0)</f>
        <v>D</v>
      </c>
      <c r="W1699" s="78" t="str">
        <f>VLOOKUP(D1699,Empresas!$D$7:$M$91,10,0)</f>
        <v>Mype</v>
      </c>
      <c r="X1699" s="69" t="str">
        <f t="shared" si="273"/>
        <v>SI</v>
      </c>
      <c r="Y1699" s="153" t="str">
        <f t="shared" si="274"/>
        <v>No aplica</v>
      </c>
      <c r="Z1699" s="147">
        <f>IF(Y1699="No aplica",0,IF(I1699="no",0,IF(I1699="No aplica",0,IF(I1699="Si",1,IF(I1699="Fisico",1,IF(I1699="Electronico",2,VLOOKUP(C1699&amp;"|"&amp;B1699&amp;"|"&amp;D1699,Empresas!$C$6:$CC$92,G1699+6+1,0)))))))</f>
        <v>0</v>
      </c>
      <c r="AA1699" s="147">
        <f>IF(AND($I1699="Si",J1699=1),1,IF(AND($I1699="Fisico",J1699=1),1,IF(AND(J1699=1,$I1699="Electronico"),2,IF(J1699=1,VLOOKUP($C1699&amp;"|"&amp;$B1699&amp;"|"&amp;$D1699,Empresas!$C$6:$CC$92,$G1699+6+1,0),0))))</f>
        <v>0</v>
      </c>
      <c r="AB1699" s="147">
        <f>IF(AND($I1699="Si",K1699=1),1,IF(AND($I1699="Fisico",K1699=1),1,IF(AND(K1699=1,$I1699="Electronico"),2,IF(K1699=1,VLOOKUP($C1699&amp;"|"&amp;$B1699&amp;"|"&amp;$D1699,Empresas!$C$6:$CC$92,$G1699+6+1,0),0))))</f>
        <v>0</v>
      </c>
      <c r="AC1699" s="147">
        <f>IF(AND($I1699="Si",L1699=1),1,IF(AND($I1699="Fisico",L1699=1),1,IF(AND(L1699=1,$I1699="Electronico"),2,IF(L1699=1,VLOOKUP($C1699&amp;"|"&amp;$B1699&amp;"|"&amp;$D1699,Empresas!$C$6:$CC$92,$G1699+6+1,0),0))))</f>
        <v>0</v>
      </c>
      <c r="AD1699" s="147">
        <f>IF(AND($I1699="Si",M1699=1),1,IF(AND($I1699="Fisico",M1699=1),1,IF(AND(M1699=1,$I1699="Electronico"),2,IF(M1699=1,VLOOKUP($C1699&amp;"|"&amp;$B1699&amp;"|"&amp;$D1699,Empresas!$C$6:$CC$92,$G1699+6+1,0),0))))</f>
        <v>0</v>
      </c>
      <c r="AE1699" s="147">
        <f>IF(AND($I1699="Si",N1699=1),1,IF(AND($I1699="Fisico",N1699=1),1,IF(AND(N1699=1,$I1699="Electronico"),2,IF(N1699=1,VLOOKUP($C1699&amp;"|"&amp;$B1699&amp;"|"&amp;$D1699,Empresas!$C$6:$CC$92,$G1699+6+1,0),0))))</f>
        <v>0</v>
      </c>
      <c r="AF1699" s="147">
        <f>IF(AND($I1699="Si",O1699=1),1,IF(AND($I1699="Fisico",O1699=1),1,IF(AND(O1699=1,$I1699="Electronico"),2,IF(O1699=1,VLOOKUP($C1699&amp;"|"&amp;$B1699&amp;"|"&amp;$D1699,Empresas!$C$6:$CC$92,$G1699+6+1,0),0))))</f>
        <v>0</v>
      </c>
      <c r="AG1699" s="147">
        <f>IF(AND($I1699="Si",P1699=1),1,IF(AND($I1699="Fisico",P1699=1),1,IF(AND(P1699=1,$I1699="Electronico"),2,IF(P1699=1,VLOOKUP($C1699&amp;"|"&amp;$B1699&amp;"|"&amp;$D1699,Empresas!$C$6:$CC$92,$G1699+6+1,0),0))))</f>
        <v>0</v>
      </c>
      <c r="AH1699" s="147">
        <f>IF(AND($I1699="Si",Q1699=1),1,IF(AND($I1699="Fisico",Q1699=1),1,IF(AND(Q1699=1,$I1699="Electronico"),2,IF(Q1699=1,VLOOKUP($C1699&amp;"|"&amp;$B1699&amp;"|"&amp;$D1699,Empresas!$C$6:$CC$92,$G1699+6+1,0),0))))</f>
        <v>0</v>
      </c>
      <c r="AI1699" s="147">
        <f>IF(AND($I1699="Si",R1699=1),1,IF(AND($I1699="Fisico",R1699=1),1,IF(AND(R1699=1,$I1699="Electronico"),2,IF(R1699=1,VLOOKUP($C1699&amp;"|"&amp;$B1699&amp;"|"&amp;$D1699,Empresas!$C$6:$CC$92,$G1699+6+1,0),0))))</f>
        <v>0</v>
      </c>
      <c r="AJ1699" s="147">
        <f>IF(AND($I1699="Si",S1699=1),1,IF(AND($I1699="Fisico",S1699=1),1,IF(AND(S1699=1,$I1699="Electronico"),2,IF(S1699=1,VLOOKUP($C1699&amp;"|"&amp;$B1699&amp;"|"&amp;$D1699,Empresas!$C$6:$CC$92,$G1699+6+1,0),0))))</f>
        <v>0</v>
      </c>
      <c r="AK1699" s="147">
        <f>IF(AND($I1699="Si",T1699=1),1,IF(AND($I1699="Fisico",T1699=1),1,IF(AND(T1699=1,$I1699="Electronico"),2,IF(T1699=1,VLOOKUP($C1699&amp;"|"&amp;$B1699&amp;"|"&amp;$D1699,Empresas!$C$6:$CC$92,$G1699+6+1,0),0))))</f>
        <v>0</v>
      </c>
      <c r="AL1699" s="147">
        <f>IF(AND($I1699="Si",U1699=1),1,IF(AND($I1699="Fisico",U1699=1),1,IF(AND(U1699=1,$I1699="Electronico"),2,IF(U1699=1,VLOOKUP($C1699&amp;"|"&amp;$B1699&amp;"|"&amp;$D1699,Empresas!$C$6:$CC$92,$G1699+6+1,0),0))))</f>
        <v>0</v>
      </c>
      <c r="AM1699" s="149">
        <f t="shared" si="275"/>
        <v>0</v>
      </c>
      <c r="AN1699" s="149">
        <f t="shared" si="276"/>
        <v>0</v>
      </c>
      <c r="AO1699" s="152">
        <f t="shared" si="277"/>
        <v>0</v>
      </c>
    </row>
    <row r="1700" spans="1:41" x14ac:dyDescent="0.25">
      <c r="A1700" s="140" t="str">
        <f>VLOOKUP(D1700,Empresas!$D$7:$F$91,3,0)</f>
        <v>Yulisa</v>
      </c>
      <c r="B1700" s="141" t="str">
        <f>VLOOKUP(D1700,Empresas!$D$7:$G$91,4,0)</f>
        <v>Mireya</v>
      </c>
      <c r="C1700" s="141" t="s">
        <v>544</v>
      </c>
      <c r="D1700" s="141" t="s">
        <v>288</v>
      </c>
      <c r="E1700" s="141" t="str">
        <f>VLOOKUP(D1700,Empresas!$D$7:$E$92,2,0)</f>
        <v>MORENO PANIZO GABRIELA</v>
      </c>
      <c r="F1700" s="141" t="s">
        <v>175</v>
      </c>
      <c r="G1700" s="142">
        <f t="shared" si="280"/>
        <v>53</v>
      </c>
      <c r="H1700" s="142" t="str">
        <f>VLOOKUP(D1700,Empresas!$D$6:$L$92,7,0)</f>
        <v>Semestral</v>
      </c>
      <c r="I1700" s="141" t="str">
        <f>VLOOKUP(VLOOKUP(D1700&amp;"|"&amp;B1700,Empresas!$I$7:$CB$92,G1700,0),Tablas!$A$8:$B$10,2,0)</f>
        <v>Fisico</v>
      </c>
      <c r="J1700" s="78">
        <v>2</v>
      </c>
      <c r="K1700" s="78">
        <v>2</v>
      </c>
      <c r="L1700" s="78">
        <v>2</v>
      </c>
      <c r="M1700" s="78">
        <v>2</v>
      </c>
      <c r="N1700" s="78">
        <v>2</v>
      </c>
      <c r="O1700" s="78">
        <v>2</v>
      </c>
      <c r="P1700" s="78">
        <v>2</v>
      </c>
      <c r="Q1700" s="78">
        <v>2</v>
      </c>
      <c r="R1700" s="78"/>
      <c r="S1700" s="78"/>
      <c r="T1700" s="78"/>
      <c r="U1700" s="78"/>
      <c r="V1700" s="78" t="str">
        <f>VLOOKUP(D1700,Empresas!$D$7:$CF$91,81,0)</f>
        <v>D</v>
      </c>
      <c r="W1700" s="78" t="str">
        <f>VLOOKUP(D1700,Empresas!$D$7:$M$91,10,0)</f>
        <v>Mype</v>
      </c>
      <c r="X1700" s="69" t="str">
        <f t="shared" si="273"/>
        <v>SI</v>
      </c>
      <c r="Y1700" s="153" t="str">
        <f t="shared" si="274"/>
        <v>Si aplica</v>
      </c>
      <c r="Z1700" s="147">
        <f>IF(Y1700="No aplica",0,IF(I1700="no",0,IF(I1700="No aplica",0,IF(I1700="Si",1,IF(I1700="Fisico",1,IF(I1700="Electronico",2,VLOOKUP(C1700&amp;"|"&amp;B1700&amp;"|"&amp;D1700,Empresas!$C$6:$CC$92,G1700+6+1,0)))))))</f>
        <v>1</v>
      </c>
      <c r="AA1700" s="147">
        <f>IF(AND($I1700="Si",J1700=1),1,IF(AND($I1700="Fisico",J1700=1),1,IF(AND(J1700=1,$I1700="Electronico"),2,IF(J1700=1,VLOOKUP($C1700&amp;"|"&amp;$B1700&amp;"|"&amp;$D1700,Empresas!$C$6:$CC$92,$G1700+6+1,0),0))))</f>
        <v>0</v>
      </c>
      <c r="AB1700" s="147">
        <f>IF(AND($I1700="Si",K1700=1),1,IF(AND($I1700="Fisico",K1700=1),1,IF(AND(K1700=1,$I1700="Electronico"),2,IF(K1700=1,VLOOKUP($C1700&amp;"|"&amp;$B1700&amp;"|"&amp;$D1700,Empresas!$C$6:$CC$92,$G1700+6+1,0),0))))</f>
        <v>0</v>
      </c>
      <c r="AC1700" s="147">
        <f>IF(AND($I1700="Si",L1700=1),1,IF(AND($I1700="Fisico",L1700=1),1,IF(AND(L1700=1,$I1700="Electronico"),2,IF(L1700=1,VLOOKUP($C1700&amp;"|"&amp;$B1700&amp;"|"&amp;$D1700,Empresas!$C$6:$CC$92,$G1700+6+1,0),0))))</f>
        <v>0</v>
      </c>
      <c r="AD1700" s="147">
        <f>IF(AND($I1700="Si",M1700=1),1,IF(AND($I1700="Fisico",M1700=1),1,IF(AND(M1700=1,$I1700="Electronico"),2,IF(M1700=1,VLOOKUP($C1700&amp;"|"&amp;$B1700&amp;"|"&amp;$D1700,Empresas!$C$6:$CC$92,$G1700+6+1,0),0))))</f>
        <v>0</v>
      </c>
      <c r="AE1700" s="147">
        <f>IF(AND($I1700="Si",N1700=1),1,IF(AND($I1700="Fisico",N1700=1),1,IF(AND(N1700=1,$I1700="Electronico"),2,IF(N1700=1,VLOOKUP($C1700&amp;"|"&amp;$B1700&amp;"|"&amp;$D1700,Empresas!$C$6:$CC$92,$G1700+6+1,0),0))))</f>
        <v>0</v>
      </c>
      <c r="AF1700" s="147">
        <f>IF(AND($I1700="Si",O1700=1),1,IF(AND($I1700="Fisico",O1700=1),1,IF(AND(O1700=1,$I1700="Electronico"),2,IF(O1700=1,VLOOKUP($C1700&amp;"|"&amp;$B1700&amp;"|"&amp;$D1700,Empresas!$C$6:$CC$92,$G1700+6+1,0),0))))</f>
        <v>0</v>
      </c>
      <c r="AG1700" s="147">
        <f>IF(AND($I1700="Si",P1700=1),1,IF(AND($I1700="Fisico",P1700=1),1,IF(AND(P1700=1,$I1700="Electronico"),2,IF(P1700=1,VLOOKUP($C1700&amp;"|"&amp;$B1700&amp;"|"&amp;$D1700,Empresas!$C$6:$CC$92,$G1700+6+1,0),0))))</f>
        <v>0</v>
      </c>
      <c r="AH1700" s="147">
        <f>IF(AND($I1700="Si",Q1700=1),1,IF(AND($I1700="Fisico",Q1700=1),1,IF(AND(Q1700=1,$I1700="Electronico"),2,IF(Q1700=1,VLOOKUP($C1700&amp;"|"&amp;$B1700&amp;"|"&amp;$D1700,Empresas!$C$6:$CC$92,$G1700+6+1,0),0))))</f>
        <v>0</v>
      </c>
      <c r="AI1700" s="147">
        <f>IF(AND($I1700="Si",R1700=1),1,IF(AND($I1700="Fisico",R1700=1),1,IF(AND(R1700=1,$I1700="Electronico"),2,IF(R1700=1,VLOOKUP($C1700&amp;"|"&amp;$B1700&amp;"|"&amp;$D1700,Empresas!$C$6:$CC$92,$G1700+6+1,0),0))))</f>
        <v>0</v>
      </c>
      <c r="AJ1700" s="147">
        <f>IF(AND($I1700="Si",S1700=1),1,IF(AND($I1700="Fisico",S1700=1),1,IF(AND(S1700=1,$I1700="Electronico"),2,IF(S1700=1,VLOOKUP($C1700&amp;"|"&amp;$B1700&amp;"|"&amp;$D1700,Empresas!$C$6:$CC$92,$G1700+6+1,0),0))))</f>
        <v>0</v>
      </c>
      <c r="AK1700" s="147">
        <f>IF(AND($I1700="Si",T1700=1),1,IF(AND($I1700="Fisico",T1700=1),1,IF(AND(T1700=1,$I1700="Electronico"),2,IF(T1700=1,VLOOKUP($C1700&amp;"|"&amp;$B1700&amp;"|"&amp;$D1700,Empresas!$C$6:$CC$92,$G1700+6+1,0),0))))</f>
        <v>0</v>
      </c>
      <c r="AL1700" s="147">
        <f>IF(AND($I1700="Si",U1700=1),1,IF(AND($I1700="Fisico",U1700=1),1,IF(AND(U1700=1,$I1700="Electronico"),2,IF(U1700=1,VLOOKUP($C1700&amp;"|"&amp;$B1700&amp;"|"&amp;$D1700,Empresas!$C$6:$CC$92,$G1700+6+1,0),0))))</f>
        <v>0</v>
      </c>
      <c r="AM1700" s="149">
        <f t="shared" si="275"/>
        <v>0</v>
      </c>
      <c r="AN1700" s="149">
        <f t="shared" si="276"/>
        <v>8</v>
      </c>
      <c r="AO1700" s="152">
        <f t="shared" si="277"/>
        <v>0</v>
      </c>
    </row>
    <row r="1701" spans="1:41" x14ac:dyDescent="0.25">
      <c r="A1701" s="140" t="str">
        <f>VLOOKUP(D1701,Empresas!$D$7:$F$91,3,0)</f>
        <v>Yulisa</v>
      </c>
      <c r="B1701" s="141" t="str">
        <f>VLOOKUP(D1701,Empresas!$D$7:$G$91,4,0)</f>
        <v>Mireya</v>
      </c>
      <c r="C1701" s="141" t="s">
        <v>544</v>
      </c>
      <c r="D1701" s="141" t="s">
        <v>288</v>
      </c>
      <c r="E1701" s="141" t="str">
        <f>VLOOKUP(D1701,Empresas!$D$7:$E$92,2,0)</f>
        <v>MORENO PANIZO GABRIELA</v>
      </c>
      <c r="F1701" s="141" t="s">
        <v>176</v>
      </c>
      <c r="G1701" s="142">
        <f t="shared" si="280"/>
        <v>54</v>
      </c>
      <c r="H1701" s="142" t="str">
        <f>VLOOKUP(D1701,Empresas!$D$6:$L$92,7,0)</f>
        <v>Semestral</v>
      </c>
      <c r="I1701" s="141" t="str">
        <f>VLOOKUP(VLOOKUP(D1701&amp;"|"&amp;B1701,Empresas!$I$7:$CB$92,G1701,0),Tablas!$A$8:$B$10,2,0)</f>
        <v>No aplica</v>
      </c>
      <c r="J1701" s="78"/>
      <c r="K1701" s="78"/>
      <c r="L1701" s="78"/>
      <c r="M1701" s="78"/>
      <c r="N1701" s="78"/>
      <c r="O1701" s="78"/>
      <c r="P1701" s="78"/>
      <c r="Q1701" s="78"/>
      <c r="R1701" s="78"/>
      <c r="S1701" s="78"/>
      <c r="T1701" s="78"/>
      <c r="U1701" s="78"/>
      <c r="V1701" s="78" t="str">
        <f>VLOOKUP(D1701,Empresas!$D$7:$CF$91,81,0)</f>
        <v>D</v>
      </c>
      <c r="W1701" s="78" t="str">
        <f>VLOOKUP(D1701,Empresas!$D$7:$M$91,10,0)</f>
        <v>Mype</v>
      </c>
      <c r="X1701" s="69" t="str">
        <f t="shared" si="273"/>
        <v>SI</v>
      </c>
      <c r="Y1701" s="153" t="str">
        <f t="shared" si="274"/>
        <v>No aplica</v>
      </c>
      <c r="Z1701" s="147">
        <f>IF(Y1701="No aplica",0,IF(I1701="no",0,IF(I1701="No aplica",0,IF(I1701="Si",1,IF(I1701="Fisico",1,IF(I1701="Electronico",2,VLOOKUP(C1701&amp;"|"&amp;B1701&amp;"|"&amp;D1701,Empresas!$C$6:$CC$92,G1701+6+1,0)))))))</f>
        <v>0</v>
      </c>
      <c r="AA1701" s="147">
        <f>IF(AND($I1701="Si",J1701=1),1,IF(AND($I1701="Fisico",J1701=1),1,IF(AND(J1701=1,$I1701="Electronico"),2,IF(J1701=1,VLOOKUP($C1701&amp;"|"&amp;$B1701&amp;"|"&amp;$D1701,Empresas!$C$6:$CC$92,$G1701+6+1,0),0))))</f>
        <v>0</v>
      </c>
      <c r="AB1701" s="147">
        <f>IF(AND($I1701="Si",K1701=1),1,IF(AND($I1701="Fisico",K1701=1),1,IF(AND(K1701=1,$I1701="Electronico"),2,IF(K1701=1,VLOOKUP($C1701&amp;"|"&amp;$B1701&amp;"|"&amp;$D1701,Empresas!$C$6:$CC$92,$G1701+6+1,0),0))))</f>
        <v>0</v>
      </c>
      <c r="AC1701" s="147">
        <f>IF(AND($I1701="Si",L1701=1),1,IF(AND($I1701="Fisico",L1701=1),1,IF(AND(L1701=1,$I1701="Electronico"),2,IF(L1701=1,VLOOKUP($C1701&amp;"|"&amp;$B1701&amp;"|"&amp;$D1701,Empresas!$C$6:$CC$92,$G1701+6+1,0),0))))</f>
        <v>0</v>
      </c>
      <c r="AD1701" s="147">
        <f>IF(AND($I1701="Si",M1701=1),1,IF(AND($I1701="Fisico",M1701=1),1,IF(AND(M1701=1,$I1701="Electronico"),2,IF(M1701=1,VLOOKUP($C1701&amp;"|"&amp;$B1701&amp;"|"&amp;$D1701,Empresas!$C$6:$CC$92,$G1701+6+1,0),0))))</f>
        <v>0</v>
      </c>
      <c r="AE1701" s="147">
        <f>IF(AND($I1701="Si",N1701=1),1,IF(AND($I1701="Fisico",N1701=1),1,IF(AND(N1701=1,$I1701="Electronico"),2,IF(N1701=1,VLOOKUP($C1701&amp;"|"&amp;$B1701&amp;"|"&amp;$D1701,Empresas!$C$6:$CC$92,$G1701+6+1,0),0))))</f>
        <v>0</v>
      </c>
      <c r="AF1701" s="147">
        <f>IF(AND($I1701="Si",O1701=1),1,IF(AND($I1701="Fisico",O1701=1),1,IF(AND(O1701=1,$I1701="Electronico"),2,IF(O1701=1,VLOOKUP($C1701&amp;"|"&amp;$B1701&amp;"|"&amp;$D1701,Empresas!$C$6:$CC$92,$G1701+6+1,0),0))))</f>
        <v>0</v>
      </c>
      <c r="AG1701" s="147">
        <f>IF(AND($I1701="Si",P1701=1),1,IF(AND($I1701="Fisico",P1701=1),1,IF(AND(P1701=1,$I1701="Electronico"),2,IF(P1701=1,VLOOKUP($C1701&amp;"|"&amp;$B1701&amp;"|"&amp;$D1701,Empresas!$C$6:$CC$92,$G1701+6+1,0),0))))</f>
        <v>0</v>
      </c>
      <c r="AH1701" s="147">
        <f>IF(AND($I1701="Si",Q1701=1),1,IF(AND($I1701="Fisico",Q1701=1),1,IF(AND(Q1701=1,$I1701="Electronico"),2,IF(Q1701=1,VLOOKUP($C1701&amp;"|"&amp;$B1701&amp;"|"&amp;$D1701,Empresas!$C$6:$CC$92,$G1701+6+1,0),0))))</f>
        <v>0</v>
      </c>
      <c r="AI1701" s="147">
        <f>IF(AND($I1701="Si",R1701=1),1,IF(AND($I1701="Fisico",R1701=1),1,IF(AND(R1701=1,$I1701="Electronico"),2,IF(R1701=1,VLOOKUP($C1701&amp;"|"&amp;$B1701&amp;"|"&amp;$D1701,Empresas!$C$6:$CC$92,$G1701+6+1,0),0))))</f>
        <v>0</v>
      </c>
      <c r="AJ1701" s="147">
        <f>IF(AND($I1701="Si",S1701=1),1,IF(AND($I1701="Fisico",S1701=1),1,IF(AND(S1701=1,$I1701="Electronico"),2,IF(S1701=1,VLOOKUP($C1701&amp;"|"&amp;$B1701&amp;"|"&amp;$D1701,Empresas!$C$6:$CC$92,$G1701+6+1,0),0))))</f>
        <v>0</v>
      </c>
      <c r="AK1701" s="147">
        <f>IF(AND($I1701="Si",T1701=1),1,IF(AND($I1701="Fisico",T1701=1),1,IF(AND(T1701=1,$I1701="Electronico"),2,IF(T1701=1,VLOOKUP($C1701&amp;"|"&amp;$B1701&amp;"|"&amp;$D1701,Empresas!$C$6:$CC$92,$G1701+6+1,0),0))))</f>
        <v>0</v>
      </c>
      <c r="AL1701" s="147">
        <f>IF(AND($I1701="Si",U1701=1),1,IF(AND($I1701="Fisico",U1701=1),1,IF(AND(U1701=1,$I1701="Electronico"),2,IF(U1701=1,VLOOKUP($C1701&amp;"|"&amp;$B1701&amp;"|"&amp;$D1701,Empresas!$C$6:$CC$92,$G1701+6+1,0),0))))</f>
        <v>0</v>
      </c>
      <c r="AM1701" s="149">
        <f t="shared" si="275"/>
        <v>0</v>
      </c>
      <c r="AN1701" s="149">
        <f t="shared" si="276"/>
        <v>0</v>
      </c>
      <c r="AO1701" s="152">
        <f t="shared" si="277"/>
        <v>0</v>
      </c>
    </row>
    <row r="1702" spans="1:41" x14ac:dyDescent="0.25">
      <c r="A1702" s="140" t="str">
        <f>VLOOKUP(D1702,Empresas!$D$7:$F$91,3,0)</f>
        <v>Yulisa</v>
      </c>
      <c r="B1702" s="141" t="str">
        <f>VLOOKUP(D1702,Empresas!$D$7:$G$91,4,0)</f>
        <v>Mireya</v>
      </c>
      <c r="C1702" s="141" t="s">
        <v>544</v>
      </c>
      <c r="D1702" s="141" t="s">
        <v>288</v>
      </c>
      <c r="E1702" s="141" t="str">
        <f>VLOOKUP(D1702,Empresas!$D$7:$E$92,2,0)</f>
        <v>MORENO PANIZO GABRIELA</v>
      </c>
      <c r="F1702" s="141" t="s">
        <v>177</v>
      </c>
      <c r="G1702" s="142">
        <f t="shared" si="280"/>
        <v>55</v>
      </c>
      <c r="H1702" s="142" t="str">
        <f>VLOOKUP(D1702,Empresas!$D$6:$L$92,7,0)</f>
        <v>Semestral</v>
      </c>
      <c r="I1702" s="141" t="str">
        <f>VLOOKUP(VLOOKUP(D1702&amp;"|"&amp;B1702,Empresas!$I$7:$CB$92,G1702,0),Tablas!$A$8:$B$10,2,0)</f>
        <v>No aplica</v>
      </c>
      <c r="J1702" s="78"/>
      <c r="K1702" s="78"/>
      <c r="L1702" s="78"/>
      <c r="M1702" s="78"/>
      <c r="N1702" s="78"/>
      <c r="O1702" s="78"/>
      <c r="P1702" s="78"/>
      <c r="Q1702" s="78"/>
      <c r="R1702" s="78"/>
      <c r="S1702" s="78"/>
      <c r="T1702" s="78"/>
      <c r="U1702" s="78"/>
      <c r="V1702" s="78" t="str">
        <f>VLOOKUP(D1702,Empresas!$D$7:$CF$91,81,0)</f>
        <v>D</v>
      </c>
      <c r="W1702" s="78" t="str">
        <f>VLOOKUP(D1702,Empresas!$D$7:$M$91,10,0)</f>
        <v>Mype</v>
      </c>
      <c r="X1702" s="69" t="str">
        <f t="shared" si="273"/>
        <v>NO</v>
      </c>
      <c r="Y1702" s="153" t="str">
        <f t="shared" si="274"/>
        <v>No aplica</v>
      </c>
      <c r="Z1702" s="147">
        <f>IF(Y1702="No aplica",0,IF(I1702="no",0,IF(I1702="No aplica",0,IF(I1702="Si",1,IF(I1702="Fisico",1,IF(I1702="Electronico",2,VLOOKUP(C1702&amp;"|"&amp;B1702&amp;"|"&amp;D1702,Empresas!$C$6:$CC$92,G1702+6+1,0)))))))</f>
        <v>0</v>
      </c>
      <c r="AA1702" s="147">
        <f>IF(AND($I1702="Si",J1702=1),1,IF(AND($I1702="Fisico",J1702=1),1,IF(AND(J1702=1,$I1702="Electronico"),2,IF(J1702=1,VLOOKUP($C1702&amp;"|"&amp;$B1702&amp;"|"&amp;$D1702,Empresas!$C$6:$CC$92,$G1702+6+1,0),0))))</f>
        <v>0</v>
      </c>
      <c r="AB1702" s="147">
        <f>IF(AND($I1702="Si",K1702=1),1,IF(AND($I1702="Fisico",K1702=1),1,IF(AND(K1702=1,$I1702="Electronico"),2,IF(K1702=1,VLOOKUP($C1702&amp;"|"&amp;$B1702&amp;"|"&amp;$D1702,Empresas!$C$6:$CC$92,$G1702+6+1,0),0))))</f>
        <v>0</v>
      </c>
      <c r="AC1702" s="147">
        <f>IF(AND($I1702="Si",L1702=1),1,IF(AND($I1702="Fisico",L1702=1),1,IF(AND(L1702=1,$I1702="Electronico"),2,IF(L1702=1,VLOOKUP($C1702&amp;"|"&amp;$B1702&amp;"|"&amp;$D1702,Empresas!$C$6:$CC$92,$G1702+6+1,0),0))))</f>
        <v>0</v>
      </c>
      <c r="AD1702" s="147">
        <f>IF(AND($I1702="Si",M1702=1),1,IF(AND($I1702="Fisico",M1702=1),1,IF(AND(M1702=1,$I1702="Electronico"),2,IF(M1702=1,VLOOKUP($C1702&amp;"|"&amp;$B1702&amp;"|"&amp;$D1702,Empresas!$C$6:$CC$92,$G1702+6+1,0),0))))</f>
        <v>0</v>
      </c>
      <c r="AE1702" s="147">
        <f>IF(AND($I1702="Si",N1702=1),1,IF(AND($I1702="Fisico",N1702=1),1,IF(AND(N1702=1,$I1702="Electronico"),2,IF(N1702=1,VLOOKUP($C1702&amp;"|"&amp;$B1702&amp;"|"&amp;$D1702,Empresas!$C$6:$CC$92,$G1702+6+1,0),0))))</f>
        <v>0</v>
      </c>
      <c r="AF1702" s="147">
        <f>IF(AND($I1702="Si",O1702=1),1,IF(AND($I1702="Fisico",O1702=1),1,IF(AND(O1702=1,$I1702="Electronico"),2,IF(O1702=1,VLOOKUP($C1702&amp;"|"&amp;$B1702&amp;"|"&amp;$D1702,Empresas!$C$6:$CC$92,$G1702+6+1,0),0))))</f>
        <v>0</v>
      </c>
      <c r="AG1702" s="147">
        <f>IF(AND($I1702="Si",P1702=1),1,IF(AND($I1702="Fisico",P1702=1),1,IF(AND(P1702=1,$I1702="Electronico"),2,IF(P1702=1,VLOOKUP($C1702&amp;"|"&amp;$B1702&amp;"|"&amp;$D1702,Empresas!$C$6:$CC$92,$G1702+6+1,0),0))))</f>
        <v>0</v>
      </c>
      <c r="AH1702" s="147">
        <f>IF(AND($I1702="Si",Q1702=1),1,IF(AND($I1702="Fisico",Q1702=1),1,IF(AND(Q1702=1,$I1702="Electronico"),2,IF(Q1702=1,VLOOKUP($C1702&amp;"|"&amp;$B1702&amp;"|"&amp;$D1702,Empresas!$C$6:$CC$92,$G1702+6+1,0),0))))</f>
        <v>0</v>
      </c>
      <c r="AI1702" s="147">
        <f>IF(AND($I1702="Si",R1702=1),1,IF(AND($I1702="Fisico",R1702=1),1,IF(AND(R1702=1,$I1702="Electronico"),2,IF(R1702=1,VLOOKUP($C1702&amp;"|"&amp;$B1702&amp;"|"&amp;$D1702,Empresas!$C$6:$CC$92,$G1702+6+1,0),0))))</f>
        <v>0</v>
      </c>
      <c r="AJ1702" s="147">
        <f>IF(AND($I1702="Si",S1702=1),1,IF(AND($I1702="Fisico",S1702=1),1,IF(AND(S1702=1,$I1702="Electronico"),2,IF(S1702=1,VLOOKUP($C1702&amp;"|"&amp;$B1702&amp;"|"&amp;$D1702,Empresas!$C$6:$CC$92,$G1702+6+1,0),0))))</f>
        <v>0</v>
      </c>
      <c r="AK1702" s="147">
        <f>IF(AND($I1702="Si",T1702=1),1,IF(AND($I1702="Fisico",T1702=1),1,IF(AND(T1702=1,$I1702="Electronico"),2,IF(T1702=1,VLOOKUP($C1702&amp;"|"&amp;$B1702&amp;"|"&amp;$D1702,Empresas!$C$6:$CC$92,$G1702+6+1,0),0))))</f>
        <v>0</v>
      </c>
      <c r="AL1702" s="147">
        <f>IF(AND($I1702="Si",U1702=1),1,IF(AND($I1702="Fisico",U1702=1),1,IF(AND(U1702=1,$I1702="Electronico"),2,IF(U1702=1,VLOOKUP($C1702&amp;"|"&amp;$B1702&amp;"|"&amp;$D1702,Empresas!$C$6:$CC$92,$G1702+6+1,0),0))))</f>
        <v>0</v>
      </c>
      <c r="AM1702" s="149">
        <f t="shared" si="275"/>
        <v>0</v>
      </c>
      <c r="AN1702" s="149">
        <f t="shared" si="276"/>
        <v>0</v>
      </c>
      <c r="AO1702" s="152">
        <f t="shared" si="277"/>
        <v>0</v>
      </c>
    </row>
    <row r="1703" spans="1:41" x14ac:dyDescent="0.25">
      <c r="A1703" s="140" t="str">
        <f>VLOOKUP(D1703,Empresas!$D$7:$F$91,3,0)</f>
        <v>Yulisa</v>
      </c>
      <c r="B1703" s="141" t="str">
        <f>VLOOKUP(D1703,Empresas!$D$7:$G$91,4,0)</f>
        <v>Mireya</v>
      </c>
      <c r="C1703" s="141" t="s">
        <v>544</v>
      </c>
      <c r="D1703" s="141" t="s">
        <v>288</v>
      </c>
      <c r="E1703" s="141" t="str">
        <f>VLOOKUP(D1703,Empresas!$D$7:$E$92,2,0)</f>
        <v>MORENO PANIZO GABRIELA</v>
      </c>
      <c r="F1703" s="141" t="s">
        <v>178</v>
      </c>
      <c r="G1703" s="142">
        <f t="shared" si="280"/>
        <v>56</v>
      </c>
      <c r="H1703" s="142" t="str">
        <f>VLOOKUP(D1703,Empresas!$D$6:$L$92,7,0)</f>
        <v>Semestral</v>
      </c>
      <c r="I1703" s="141" t="str">
        <f>VLOOKUP(VLOOKUP(D1703&amp;"|"&amp;B1703,Empresas!$I$7:$CB$92,G1703,0),Tablas!$A$8:$B$10,2,0)</f>
        <v>No aplica</v>
      </c>
      <c r="J1703" s="78"/>
      <c r="K1703" s="78"/>
      <c r="L1703" s="78"/>
      <c r="M1703" s="78"/>
      <c r="N1703" s="78"/>
      <c r="O1703" s="78"/>
      <c r="P1703" s="78"/>
      <c r="Q1703" s="78"/>
      <c r="R1703" s="78"/>
      <c r="S1703" s="78"/>
      <c r="T1703" s="78"/>
      <c r="U1703" s="78"/>
      <c r="V1703" s="78" t="str">
        <f>VLOOKUP(D1703,Empresas!$D$7:$CF$91,81,0)</f>
        <v>D</v>
      </c>
      <c r="W1703" s="78" t="str">
        <f>VLOOKUP(D1703,Empresas!$D$7:$M$91,10,0)</f>
        <v>Mype</v>
      </c>
      <c r="X1703" s="69" t="str">
        <f t="shared" si="273"/>
        <v>SI</v>
      </c>
      <c r="Y1703" s="153" t="str">
        <f t="shared" si="274"/>
        <v>No aplica</v>
      </c>
      <c r="Z1703" s="147">
        <f>IF(Y1703="No aplica",0,IF(I1703="no",0,IF(I1703="No aplica",0,IF(I1703="Si",1,IF(I1703="Fisico",1,IF(I1703="Electronico",2,VLOOKUP(C1703&amp;"|"&amp;B1703&amp;"|"&amp;D1703,Empresas!$C$6:$CC$92,G1703+6+1,0)))))))</f>
        <v>0</v>
      </c>
      <c r="AA1703" s="147">
        <f>IF(AND($I1703="Si",J1703=1),1,IF(AND($I1703="Fisico",J1703=1),1,IF(AND(J1703=1,$I1703="Electronico"),2,IF(J1703=1,VLOOKUP($C1703&amp;"|"&amp;$B1703&amp;"|"&amp;$D1703,Empresas!$C$6:$CC$92,$G1703+6+1,0),0))))</f>
        <v>0</v>
      </c>
      <c r="AB1703" s="147">
        <f>IF(AND($I1703="Si",K1703=1),1,IF(AND($I1703="Fisico",K1703=1),1,IF(AND(K1703=1,$I1703="Electronico"),2,IF(K1703=1,VLOOKUP($C1703&amp;"|"&amp;$B1703&amp;"|"&amp;$D1703,Empresas!$C$6:$CC$92,$G1703+6+1,0),0))))</f>
        <v>0</v>
      </c>
      <c r="AC1703" s="147">
        <f>IF(AND($I1703="Si",L1703=1),1,IF(AND($I1703="Fisico",L1703=1),1,IF(AND(L1703=1,$I1703="Electronico"),2,IF(L1703=1,VLOOKUP($C1703&amp;"|"&amp;$B1703&amp;"|"&amp;$D1703,Empresas!$C$6:$CC$92,$G1703+6+1,0),0))))</f>
        <v>0</v>
      </c>
      <c r="AD1703" s="147">
        <f>IF(AND($I1703="Si",M1703=1),1,IF(AND($I1703="Fisico",M1703=1),1,IF(AND(M1703=1,$I1703="Electronico"),2,IF(M1703=1,VLOOKUP($C1703&amp;"|"&amp;$B1703&amp;"|"&amp;$D1703,Empresas!$C$6:$CC$92,$G1703+6+1,0),0))))</f>
        <v>0</v>
      </c>
      <c r="AE1703" s="147">
        <f>IF(AND($I1703="Si",N1703=1),1,IF(AND($I1703="Fisico",N1703=1),1,IF(AND(N1703=1,$I1703="Electronico"),2,IF(N1703=1,VLOOKUP($C1703&amp;"|"&amp;$B1703&amp;"|"&amp;$D1703,Empresas!$C$6:$CC$92,$G1703+6+1,0),0))))</f>
        <v>0</v>
      </c>
      <c r="AF1703" s="147">
        <f>IF(AND($I1703="Si",O1703=1),1,IF(AND($I1703="Fisico",O1703=1),1,IF(AND(O1703=1,$I1703="Electronico"),2,IF(O1703=1,VLOOKUP($C1703&amp;"|"&amp;$B1703&amp;"|"&amp;$D1703,Empresas!$C$6:$CC$92,$G1703+6+1,0),0))))</f>
        <v>0</v>
      </c>
      <c r="AG1703" s="147">
        <f>IF(AND($I1703="Si",P1703=1),1,IF(AND($I1703="Fisico",P1703=1),1,IF(AND(P1703=1,$I1703="Electronico"),2,IF(P1703=1,VLOOKUP($C1703&amp;"|"&amp;$B1703&amp;"|"&amp;$D1703,Empresas!$C$6:$CC$92,$G1703+6+1,0),0))))</f>
        <v>0</v>
      </c>
      <c r="AH1703" s="147">
        <f>IF(AND($I1703="Si",Q1703=1),1,IF(AND($I1703="Fisico",Q1703=1),1,IF(AND(Q1703=1,$I1703="Electronico"),2,IF(Q1703=1,VLOOKUP($C1703&amp;"|"&amp;$B1703&amp;"|"&amp;$D1703,Empresas!$C$6:$CC$92,$G1703+6+1,0),0))))</f>
        <v>0</v>
      </c>
      <c r="AI1703" s="147">
        <f>IF(AND($I1703="Si",R1703=1),1,IF(AND($I1703="Fisico",R1703=1),1,IF(AND(R1703=1,$I1703="Electronico"),2,IF(R1703=1,VLOOKUP($C1703&amp;"|"&amp;$B1703&amp;"|"&amp;$D1703,Empresas!$C$6:$CC$92,$G1703+6+1,0),0))))</f>
        <v>0</v>
      </c>
      <c r="AJ1703" s="147">
        <f>IF(AND($I1703="Si",S1703=1),1,IF(AND($I1703="Fisico",S1703=1),1,IF(AND(S1703=1,$I1703="Electronico"),2,IF(S1703=1,VLOOKUP($C1703&amp;"|"&amp;$B1703&amp;"|"&amp;$D1703,Empresas!$C$6:$CC$92,$G1703+6+1,0),0))))</f>
        <v>0</v>
      </c>
      <c r="AK1703" s="147">
        <f>IF(AND($I1703="Si",T1703=1),1,IF(AND($I1703="Fisico",T1703=1),1,IF(AND(T1703=1,$I1703="Electronico"),2,IF(T1703=1,VLOOKUP($C1703&amp;"|"&amp;$B1703&amp;"|"&amp;$D1703,Empresas!$C$6:$CC$92,$G1703+6+1,0),0))))</f>
        <v>0</v>
      </c>
      <c r="AL1703" s="147">
        <f>IF(AND($I1703="Si",U1703=1),1,IF(AND($I1703="Fisico",U1703=1),1,IF(AND(U1703=1,$I1703="Electronico"),2,IF(U1703=1,VLOOKUP($C1703&amp;"|"&amp;$B1703&amp;"|"&amp;$D1703,Empresas!$C$6:$CC$92,$G1703+6+1,0),0))))</f>
        <v>0</v>
      </c>
      <c r="AM1703" s="149">
        <f t="shared" si="275"/>
        <v>0</v>
      </c>
      <c r="AN1703" s="149">
        <f t="shared" si="276"/>
        <v>0</v>
      </c>
      <c r="AO1703" s="152">
        <f t="shared" si="277"/>
        <v>0</v>
      </c>
    </row>
    <row r="1704" spans="1:41" x14ac:dyDescent="0.25">
      <c r="A1704" s="140" t="str">
        <f>VLOOKUP(D1704,Empresas!$D$7:$F$91,3,0)</f>
        <v>Yulisa</v>
      </c>
      <c r="B1704" s="141" t="str">
        <f>VLOOKUP(D1704,Empresas!$D$7:$G$91,4,0)</f>
        <v>Mireya</v>
      </c>
      <c r="C1704" s="141" t="s">
        <v>544</v>
      </c>
      <c r="D1704" s="141" t="s">
        <v>288</v>
      </c>
      <c r="E1704" s="141" t="str">
        <f>VLOOKUP(D1704,Empresas!$D$7:$E$92,2,0)</f>
        <v>MORENO PANIZO GABRIELA</v>
      </c>
      <c r="F1704" s="141" t="s">
        <v>179</v>
      </c>
      <c r="G1704" s="142">
        <f t="shared" si="280"/>
        <v>57</v>
      </c>
      <c r="H1704" s="142" t="str">
        <f>VLOOKUP(D1704,Empresas!$D$6:$L$92,7,0)</f>
        <v>Semestral</v>
      </c>
      <c r="I1704" s="141" t="str">
        <f>VLOOKUP(VLOOKUP(D1704&amp;"|"&amp;B1704,Empresas!$I$7:$CB$92,G1704,0),Tablas!$A$8:$B$10,2,0)</f>
        <v>No aplica</v>
      </c>
      <c r="J1704" s="78"/>
      <c r="K1704" s="78"/>
      <c r="L1704" s="78"/>
      <c r="M1704" s="78"/>
      <c r="N1704" s="78"/>
      <c r="O1704" s="78"/>
      <c r="P1704" s="78"/>
      <c r="Q1704" s="78"/>
      <c r="R1704" s="78"/>
      <c r="S1704" s="78"/>
      <c r="T1704" s="78"/>
      <c r="U1704" s="78"/>
      <c r="V1704" s="78" t="str">
        <f>VLOOKUP(D1704,Empresas!$D$7:$CF$91,81,0)</f>
        <v>D</v>
      </c>
      <c r="W1704" s="78" t="str">
        <f>VLOOKUP(D1704,Empresas!$D$7:$M$91,10,0)</f>
        <v>Mype</v>
      </c>
      <c r="X1704" s="69" t="str">
        <f t="shared" si="273"/>
        <v>NO</v>
      </c>
      <c r="Y1704" s="153" t="str">
        <f t="shared" si="274"/>
        <v>No aplica</v>
      </c>
      <c r="Z1704" s="147">
        <f>IF(Y1704="No aplica",0,IF(I1704="no",0,IF(I1704="No aplica",0,IF(I1704="Si",1,IF(I1704="Fisico",1,IF(I1704="Electronico",2,VLOOKUP(C1704&amp;"|"&amp;B1704&amp;"|"&amp;D1704,Empresas!$C$6:$CC$92,G1704+6+1,0)))))))</f>
        <v>0</v>
      </c>
      <c r="AA1704" s="147">
        <f>IF(AND($I1704="Si",J1704=1),1,IF(AND($I1704="Fisico",J1704=1),1,IF(AND(J1704=1,$I1704="Electronico"),2,IF(J1704=1,VLOOKUP($C1704&amp;"|"&amp;$B1704&amp;"|"&amp;$D1704,Empresas!$C$6:$CC$92,$G1704+6+1,0),0))))</f>
        <v>0</v>
      </c>
      <c r="AB1704" s="147">
        <f>IF(AND($I1704="Si",K1704=1),1,IF(AND($I1704="Fisico",K1704=1),1,IF(AND(K1704=1,$I1704="Electronico"),2,IF(K1704=1,VLOOKUP($C1704&amp;"|"&amp;$B1704&amp;"|"&amp;$D1704,Empresas!$C$6:$CC$92,$G1704+6+1,0),0))))</f>
        <v>0</v>
      </c>
      <c r="AC1704" s="147">
        <f>IF(AND($I1704="Si",L1704=1),1,IF(AND($I1704="Fisico",L1704=1),1,IF(AND(L1704=1,$I1704="Electronico"),2,IF(L1704=1,VLOOKUP($C1704&amp;"|"&amp;$B1704&amp;"|"&amp;$D1704,Empresas!$C$6:$CC$92,$G1704+6+1,0),0))))</f>
        <v>0</v>
      </c>
      <c r="AD1704" s="147">
        <f>IF(AND($I1704="Si",M1704=1),1,IF(AND($I1704="Fisico",M1704=1),1,IF(AND(M1704=1,$I1704="Electronico"),2,IF(M1704=1,VLOOKUP($C1704&amp;"|"&amp;$B1704&amp;"|"&amp;$D1704,Empresas!$C$6:$CC$92,$G1704+6+1,0),0))))</f>
        <v>0</v>
      </c>
      <c r="AE1704" s="147">
        <f>IF(AND($I1704="Si",N1704=1),1,IF(AND($I1704="Fisico",N1704=1),1,IF(AND(N1704=1,$I1704="Electronico"),2,IF(N1704=1,VLOOKUP($C1704&amp;"|"&amp;$B1704&amp;"|"&amp;$D1704,Empresas!$C$6:$CC$92,$G1704+6+1,0),0))))</f>
        <v>0</v>
      </c>
      <c r="AF1704" s="147">
        <f>IF(AND($I1704="Si",O1704=1),1,IF(AND($I1704="Fisico",O1704=1),1,IF(AND(O1704=1,$I1704="Electronico"),2,IF(O1704=1,VLOOKUP($C1704&amp;"|"&amp;$B1704&amp;"|"&amp;$D1704,Empresas!$C$6:$CC$92,$G1704+6+1,0),0))))</f>
        <v>0</v>
      </c>
      <c r="AG1704" s="147">
        <f>IF(AND($I1704="Si",P1704=1),1,IF(AND($I1704="Fisico",P1704=1),1,IF(AND(P1704=1,$I1704="Electronico"),2,IF(P1704=1,VLOOKUP($C1704&amp;"|"&amp;$B1704&amp;"|"&amp;$D1704,Empresas!$C$6:$CC$92,$G1704+6+1,0),0))))</f>
        <v>0</v>
      </c>
      <c r="AH1704" s="147">
        <f>IF(AND($I1704="Si",Q1704=1),1,IF(AND($I1704="Fisico",Q1704=1),1,IF(AND(Q1704=1,$I1704="Electronico"),2,IF(Q1704=1,VLOOKUP($C1704&amp;"|"&amp;$B1704&amp;"|"&amp;$D1704,Empresas!$C$6:$CC$92,$G1704+6+1,0),0))))</f>
        <v>0</v>
      </c>
      <c r="AI1704" s="147">
        <f>IF(AND($I1704="Si",R1704=1),1,IF(AND($I1704="Fisico",R1704=1),1,IF(AND(R1704=1,$I1704="Electronico"),2,IF(R1704=1,VLOOKUP($C1704&amp;"|"&amp;$B1704&amp;"|"&amp;$D1704,Empresas!$C$6:$CC$92,$G1704+6+1,0),0))))</f>
        <v>0</v>
      </c>
      <c r="AJ1704" s="147">
        <f>IF(AND($I1704="Si",S1704=1),1,IF(AND($I1704="Fisico",S1704=1),1,IF(AND(S1704=1,$I1704="Electronico"),2,IF(S1704=1,VLOOKUP($C1704&amp;"|"&amp;$B1704&amp;"|"&amp;$D1704,Empresas!$C$6:$CC$92,$G1704+6+1,0),0))))</f>
        <v>0</v>
      </c>
      <c r="AK1704" s="147">
        <f>IF(AND($I1704="Si",T1704=1),1,IF(AND($I1704="Fisico",T1704=1),1,IF(AND(T1704=1,$I1704="Electronico"),2,IF(T1704=1,VLOOKUP($C1704&amp;"|"&amp;$B1704&amp;"|"&amp;$D1704,Empresas!$C$6:$CC$92,$G1704+6+1,0),0))))</f>
        <v>0</v>
      </c>
      <c r="AL1704" s="147">
        <f>IF(AND($I1704="Si",U1704=1),1,IF(AND($I1704="Fisico",U1704=1),1,IF(AND(U1704=1,$I1704="Electronico"),2,IF(U1704=1,VLOOKUP($C1704&amp;"|"&amp;$B1704&amp;"|"&amp;$D1704,Empresas!$C$6:$CC$92,$G1704+6+1,0),0))))</f>
        <v>0</v>
      </c>
      <c r="AM1704" s="149">
        <f t="shared" si="275"/>
        <v>0</v>
      </c>
      <c r="AN1704" s="149">
        <f t="shared" si="276"/>
        <v>0</v>
      </c>
      <c r="AO1704" s="152">
        <f t="shared" si="277"/>
        <v>0</v>
      </c>
    </row>
    <row r="1705" spans="1:41" x14ac:dyDescent="0.25">
      <c r="A1705" s="140" t="str">
        <f>VLOOKUP(D1705,Empresas!$D$7:$F$91,3,0)</f>
        <v>Yulisa</v>
      </c>
      <c r="B1705" s="141" t="str">
        <f>VLOOKUP(D1705,Empresas!$D$7:$G$91,4,0)</f>
        <v>Mireya</v>
      </c>
      <c r="C1705" s="141" t="s">
        <v>544</v>
      </c>
      <c r="D1705" s="141" t="s">
        <v>288</v>
      </c>
      <c r="E1705" s="141" t="str">
        <f>VLOOKUP(D1705,Empresas!$D$7:$E$92,2,0)</f>
        <v>MORENO PANIZO GABRIELA</v>
      </c>
      <c r="F1705" s="141" t="s">
        <v>180</v>
      </c>
      <c r="G1705" s="142">
        <f t="shared" si="280"/>
        <v>58</v>
      </c>
      <c r="H1705" s="142" t="str">
        <f>VLOOKUP(D1705,Empresas!$D$6:$L$92,7,0)</f>
        <v>Semestral</v>
      </c>
      <c r="I1705" s="141" t="str">
        <f>VLOOKUP(VLOOKUP(D1705&amp;"|"&amp;B1705,Empresas!$I$7:$CB$92,G1705,0),Tablas!$A$8:$B$10,2,0)</f>
        <v>No aplica</v>
      </c>
      <c r="J1705" s="78"/>
      <c r="K1705" s="78"/>
      <c r="L1705" s="78"/>
      <c r="M1705" s="78"/>
      <c r="N1705" s="78"/>
      <c r="O1705" s="78"/>
      <c r="P1705" s="78"/>
      <c r="Q1705" s="78"/>
      <c r="R1705" s="78"/>
      <c r="S1705" s="78"/>
      <c r="T1705" s="78"/>
      <c r="U1705" s="78"/>
      <c r="V1705" s="78" t="str">
        <f>VLOOKUP(D1705,Empresas!$D$7:$CF$91,81,0)</f>
        <v>D</v>
      </c>
      <c r="W1705" s="78" t="str">
        <f>VLOOKUP(D1705,Empresas!$D$7:$M$91,10,0)</f>
        <v>Mype</v>
      </c>
      <c r="X1705" s="69" t="str">
        <f t="shared" si="273"/>
        <v>NO</v>
      </c>
      <c r="Y1705" s="153" t="str">
        <f t="shared" si="274"/>
        <v>No aplica</v>
      </c>
      <c r="Z1705" s="147">
        <f>IF(Y1705="No aplica",0,IF(I1705="no",0,IF(I1705="No aplica",0,IF(I1705="Si",1,IF(I1705="Fisico",1,IF(I1705="Electronico",2,VLOOKUP(C1705&amp;"|"&amp;B1705&amp;"|"&amp;D1705,Empresas!$C$6:$CC$92,G1705+6+1,0)))))))</f>
        <v>0</v>
      </c>
      <c r="AA1705" s="147">
        <f>IF(AND($I1705="Si",J1705=1),1,IF(AND($I1705="Fisico",J1705=1),1,IF(AND(J1705=1,$I1705="Electronico"),2,IF(J1705=1,VLOOKUP($C1705&amp;"|"&amp;$B1705&amp;"|"&amp;$D1705,Empresas!$C$6:$CC$92,$G1705+6+1,0),0))))</f>
        <v>0</v>
      </c>
      <c r="AB1705" s="147">
        <f>IF(AND($I1705="Si",K1705=1),1,IF(AND($I1705="Fisico",K1705=1),1,IF(AND(K1705=1,$I1705="Electronico"),2,IF(K1705=1,VLOOKUP($C1705&amp;"|"&amp;$B1705&amp;"|"&amp;$D1705,Empresas!$C$6:$CC$92,$G1705+6+1,0),0))))</f>
        <v>0</v>
      </c>
      <c r="AC1705" s="147">
        <f>IF(AND($I1705="Si",L1705=1),1,IF(AND($I1705="Fisico",L1705=1),1,IF(AND(L1705=1,$I1705="Electronico"),2,IF(L1705=1,VLOOKUP($C1705&amp;"|"&amp;$B1705&amp;"|"&amp;$D1705,Empresas!$C$6:$CC$92,$G1705+6+1,0),0))))</f>
        <v>0</v>
      </c>
      <c r="AD1705" s="147">
        <f>IF(AND($I1705="Si",M1705=1),1,IF(AND($I1705="Fisico",M1705=1),1,IF(AND(M1705=1,$I1705="Electronico"),2,IF(M1705=1,VLOOKUP($C1705&amp;"|"&amp;$B1705&amp;"|"&amp;$D1705,Empresas!$C$6:$CC$92,$G1705+6+1,0),0))))</f>
        <v>0</v>
      </c>
      <c r="AE1705" s="147">
        <f>IF(AND($I1705="Si",N1705=1),1,IF(AND($I1705="Fisico",N1705=1),1,IF(AND(N1705=1,$I1705="Electronico"),2,IF(N1705=1,VLOOKUP($C1705&amp;"|"&amp;$B1705&amp;"|"&amp;$D1705,Empresas!$C$6:$CC$92,$G1705+6+1,0),0))))</f>
        <v>0</v>
      </c>
      <c r="AF1705" s="147">
        <f>IF(AND($I1705="Si",O1705=1),1,IF(AND($I1705="Fisico",O1705=1),1,IF(AND(O1705=1,$I1705="Electronico"),2,IF(O1705=1,VLOOKUP($C1705&amp;"|"&amp;$B1705&amp;"|"&amp;$D1705,Empresas!$C$6:$CC$92,$G1705+6+1,0),0))))</f>
        <v>0</v>
      </c>
      <c r="AG1705" s="147">
        <f>IF(AND($I1705="Si",P1705=1),1,IF(AND($I1705="Fisico",P1705=1),1,IF(AND(P1705=1,$I1705="Electronico"),2,IF(P1705=1,VLOOKUP($C1705&amp;"|"&amp;$B1705&amp;"|"&amp;$D1705,Empresas!$C$6:$CC$92,$G1705+6+1,0),0))))</f>
        <v>0</v>
      </c>
      <c r="AH1705" s="147">
        <f>IF(AND($I1705="Si",Q1705=1),1,IF(AND($I1705="Fisico",Q1705=1),1,IF(AND(Q1705=1,$I1705="Electronico"),2,IF(Q1705=1,VLOOKUP($C1705&amp;"|"&amp;$B1705&amp;"|"&amp;$D1705,Empresas!$C$6:$CC$92,$G1705+6+1,0),0))))</f>
        <v>0</v>
      </c>
      <c r="AI1705" s="147">
        <f>IF(AND($I1705="Si",R1705=1),1,IF(AND($I1705="Fisico",R1705=1),1,IF(AND(R1705=1,$I1705="Electronico"),2,IF(R1705=1,VLOOKUP($C1705&amp;"|"&amp;$B1705&amp;"|"&amp;$D1705,Empresas!$C$6:$CC$92,$G1705+6+1,0),0))))</f>
        <v>0</v>
      </c>
      <c r="AJ1705" s="147">
        <f>IF(AND($I1705="Si",S1705=1),1,IF(AND($I1705="Fisico",S1705=1),1,IF(AND(S1705=1,$I1705="Electronico"),2,IF(S1705=1,VLOOKUP($C1705&amp;"|"&amp;$B1705&amp;"|"&amp;$D1705,Empresas!$C$6:$CC$92,$G1705+6+1,0),0))))</f>
        <v>0</v>
      </c>
      <c r="AK1705" s="147">
        <f>IF(AND($I1705="Si",T1705=1),1,IF(AND($I1705="Fisico",T1705=1),1,IF(AND(T1705=1,$I1705="Electronico"),2,IF(T1705=1,VLOOKUP($C1705&amp;"|"&amp;$B1705&amp;"|"&amp;$D1705,Empresas!$C$6:$CC$92,$G1705+6+1,0),0))))</f>
        <v>0</v>
      </c>
      <c r="AL1705" s="147">
        <f>IF(AND($I1705="Si",U1705=1),1,IF(AND($I1705="Fisico",U1705=1),1,IF(AND(U1705=1,$I1705="Electronico"),2,IF(U1705=1,VLOOKUP($C1705&amp;"|"&amp;$B1705&amp;"|"&amp;$D1705,Empresas!$C$6:$CC$92,$G1705+6+1,0),0))))</f>
        <v>0</v>
      </c>
      <c r="AM1705" s="149">
        <f t="shared" si="275"/>
        <v>0</v>
      </c>
      <c r="AN1705" s="149">
        <f t="shared" si="276"/>
        <v>0</v>
      </c>
      <c r="AO1705" s="152">
        <f t="shared" si="277"/>
        <v>0</v>
      </c>
    </row>
    <row r="1706" spans="1:41" x14ac:dyDescent="0.25">
      <c r="A1706" s="140" t="str">
        <f>VLOOKUP(D1706,Empresas!$D$7:$F$91,3,0)</f>
        <v>Yulisa</v>
      </c>
      <c r="B1706" s="141" t="str">
        <f>VLOOKUP(D1706,Empresas!$D$7:$G$91,4,0)</f>
        <v>Mireya</v>
      </c>
      <c r="C1706" s="141" t="s">
        <v>544</v>
      </c>
      <c r="D1706" s="141" t="s">
        <v>288</v>
      </c>
      <c r="E1706" s="141" t="str">
        <f>VLOOKUP(D1706,Empresas!$D$7:$E$92,2,0)</f>
        <v>MORENO PANIZO GABRIELA</v>
      </c>
      <c r="F1706" s="141" t="s">
        <v>181</v>
      </c>
      <c r="G1706" s="142">
        <f t="shared" si="280"/>
        <v>59</v>
      </c>
      <c r="H1706" s="142" t="str">
        <f>VLOOKUP(D1706,Empresas!$D$6:$L$92,7,0)</f>
        <v>Semestral</v>
      </c>
      <c r="I1706" s="141" t="str">
        <f>VLOOKUP(VLOOKUP(D1706&amp;"|"&amp;B1706,Empresas!$I$7:$CB$92,G1706,0),Tablas!$A$8:$B$10,2,0)</f>
        <v>No aplica</v>
      </c>
      <c r="J1706" s="78"/>
      <c r="K1706" s="78"/>
      <c r="L1706" s="78"/>
      <c r="M1706" s="78"/>
      <c r="N1706" s="78"/>
      <c r="O1706" s="78"/>
      <c r="P1706" s="78"/>
      <c r="Q1706" s="78"/>
      <c r="R1706" s="78"/>
      <c r="S1706" s="78"/>
      <c r="T1706" s="78"/>
      <c r="U1706" s="78"/>
      <c r="V1706" s="78" t="str">
        <f>VLOOKUP(D1706,Empresas!$D$7:$CF$91,81,0)</f>
        <v>D</v>
      </c>
      <c r="W1706" s="78" t="str">
        <f>VLOOKUP(D1706,Empresas!$D$7:$M$91,10,0)</f>
        <v>Mype</v>
      </c>
      <c r="X1706" s="69" t="str">
        <f t="shared" si="273"/>
        <v>NO</v>
      </c>
      <c r="Y1706" s="153" t="str">
        <f t="shared" si="274"/>
        <v>No aplica</v>
      </c>
      <c r="Z1706" s="147">
        <f>IF(Y1706="No aplica",0,IF(I1706="no",0,IF(I1706="No aplica",0,IF(I1706="Si",1,IF(I1706="Fisico",1,IF(I1706="Electronico",2,VLOOKUP(C1706&amp;"|"&amp;B1706&amp;"|"&amp;D1706,Empresas!$C$6:$CC$92,G1706+6+1,0)))))))</f>
        <v>0</v>
      </c>
      <c r="AA1706" s="147">
        <f>IF(AND($I1706="Si",J1706=1),1,IF(AND($I1706="Fisico",J1706=1),1,IF(AND(J1706=1,$I1706="Electronico"),2,IF(J1706=1,VLOOKUP($C1706&amp;"|"&amp;$B1706&amp;"|"&amp;$D1706,Empresas!$C$6:$CC$92,$G1706+6+1,0),0))))</f>
        <v>0</v>
      </c>
      <c r="AB1706" s="147">
        <f>IF(AND($I1706="Si",K1706=1),1,IF(AND($I1706="Fisico",K1706=1),1,IF(AND(K1706=1,$I1706="Electronico"),2,IF(K1706=1,VLOOKUP($C1706&amp;"|"&amp;$B1706&amp;"|"&amp;$D1706,Empresas!$C$6:$CC$92,$G1706+6+1,0),0))))</f>
        <v>0</v>
      </c>
      <c r="AC1706" s="147">
        <f>IF(AND($I1706="Si",L1706=1),1,IF(AND($I1706="Fisico",L1706=1),1,IF(AND(L1706=1,$I1706="Electronico"),2,IF(L1706=1,VLOOKUP($C1706&amp;"|"&amp;$B1706&amp;"|"&amp;$D1706,Empresas!$C$6:$CC$92,$G1706+6+1,0),0))))</f>
        <v>0</v>
      </c>
      <c r="AD1706" s="147">
        <f>IF(AND($I1706="Si",M1706=1),1,IF(AND($I1706="Fisico",M1706=1),1,IF(AND(M1706=1,$I1706="Electronico"),2,IF(M1706=1,VLOOKUP($C1706&amp;"|"&amp;$B1706&amp;"|"&amp;$D1706,Empresas!$C$6:$CC$92,$G1706+6+1,0),0))))</f>
        <v>0</v>
      </c>
      <c r="AE1706" s="147">
        <f>IF(AND($I1706="Si",N1706=1),1,IF(AND($I1706="Fisico",N1706=1),1,IF(AND(N1706=1,$I1706="Electronico"),2,IF(N1706=1,VLOOKUP($C1706&amp;"|"&amp;$B1706&amp;"|"&amp;$D1706,Empresas!$C$6:$CC$92,$G1706+6+1,0),0))))</f>
        <v>0</v>
      </c>
      <c r="AF1706" s="147">
        <f>IF(AND($I1706="Si",O1706=1),1,IF(AND($I1706="Fisico",O1706=1),1,IF(AND(O1706=1,$I1706="Electronico"),2,IF(O1706=1,VLOOKUP($C1706&amp;"|"&amp;$B1706&amp;"|"&amp;$D1706,Empresas!$C$6:$CC$92,$G1706+6+1,0),0))))</f>
        <v>0</v>
      </c>
      <c r="AG1706" s="147">
        <f>IF(AND($I1706="Si",P1706=1),1,IF(AND($I1706="Fisico",P1706=1),1,IF(AND(P1706=1,$I1706="Electronico"),2,IF(P1706=1,VLOOKUP($C1706&amp;"|"&amp;$B1706&amp;"|"&amp;$D1706,Empresas!$C$6:$CC$92,$G1706+6+1,0),0))))</f>
        <v>0</v>
      </c>
      <c r="AH1706" s="147">
        <f>IF(AND($I1706="Si",Q1706=1),1,IF(AND($I1706="Fisico",Q1706=1),1,IF(AND(Q1706=1,$I1706="Electronico"),2,IF(Q1706=1,VLOOKUP($C1706&amp;"|"&amp;$B1706&amp;"|"&amp;$D1706,Empresas!$C$6:$CC$92,$G1706+6+1,0),0))))</f>
        <v>0</v>
      </c>
      <c r="AI1706" s="147">
        <f>IF(AND($I1706="Si",R1706=1),1,IF(AND($I1706="Fisico",R1706=1),1,IF(AND(R1706=1,$I1706="Electronico"),2,IF(R1706=1,VLOOKUP($C1706&amp;"|"&amp;$B1706&amp;"|"&amp;$D1706,Empresas!$C$6:$CC$92,$G1706+6+1,0),0))))</f>
        <v>0</v>
      </c>
      <c r="AJ1706" s="147">
        <f>IF(AND($I1706="Si",S1706=1),1,IF(AND($I1706="Fisico",S1706=1),1,IF(AND(S1706=1,$I1706="Electronico"),2,IF(S1706=1,VLOOKUP($C1706&amp;"|"&amp;$B1706&amp;"|"&amp;$D1706,Empresas!$C$6:$CC$92,$G1706+6+1,0),0))))</f>
        <v>0</v>
      </c>
      <c r="AK1706" s="147">
        <f>IF(AND($I1706="Si",T1706=1),1,IF(AND($I1706="Fisico",T1706=1),1,IF(AND(T1706=1,$I1706="Electronico"),2,IF(T1706=1,VLOOKUP($C1706&amp;"|"&amp;$B1706&amp;"|"&amp;$D1706,Empresas!$C$6:$CC$92,$G1706+6+1,0),0))))</f>
        <v>0</v>
      </c>
      <c r="AL1706" s="147">
        <f>IF(AND($I1706="Si",U1706=1),1,IF(AND($I1706="Fisico",U1706=1),1,IF(AND(U1706=1,$I1706="Electronico"),2,IF(U1706=1,VLOOKUP($C1706&amp;"|"&amp;$B1706&amp;"|"&amp;$D1706,Empresas!$C$6:$CC$92,$G1706+6+1,0),0))))</f>
        <v>0</v>
      </c>
      <c r="AM1706" s="149">
        <f t="shared" si="275"/>
        <v>0</v>
      </c>
      <c r="AN1706" s="149">
        <f t="shared" si="276"/>
        <v>0</v>
      </c>
      <c r="AO1706" s="152">
        <f t="shared" si="277"/>
        <v>0</v>
      </c>
    </row>
    <row r="1707" spans="1:41" x14ac:dyDescent="0.25">
      <c r="A1707" s="140" t="str">
        <f>VLOOKUP(D1707,Empresas!$D$7:$F$91,3,0)</f>
        <v>Yulisa</v>
      </c>
      <c r="B1707" s="141" t="str">
        <f>VLOOKUP(D1707,Empresas!$D$7:$G$91,4,0)</f>
        <v>Mireya</v>
      </c>
      <c r="C1707" s="141" t="s">
        <v>544</v>
      </c>
      <c r="D1707" s="141" t="s">
        <v>288</v>
      </c>
      <c r="E1707" s="141" t="str">
        <f>VLOOKUP(D1707,Empresas!$D$7:$E$92,2,0)</f>
        <v>MORENO PANIZO GABRIELA</v>
      </c>
      <c r="F1707" s="141" t="s">
        <v>182</v>
      </c>
      <c r="G1707" s="142">
        <f t="shared" si="280"/>
        <v>60</v>
      </c>
      <c r="H1707" s="142" t="str">
        <f>VLOOKUP(D1707,Empresas!$D$6:$L$92,7,0)</f>
        <v>Semestral</v>
      </c>
      <c r="I1707" s="141" t="str">
        <f>VLOOKUP(VLOOKUP(D1707&amp;"|"&amp;B1707,Empresas!$I$7:$CB$92,G1707,0),Tablas!$A$8:$B$10,2,0)</f>
        <v>No aplica</v>
      </c>
      <c r="J1707" s="78"/>
      <c r="K1707" s="78"/>
      <c r="L1707" s="78"/>
      <c r="M1707" s="78"/>
      <c r="N1707" s="78"/>
      <c r="O1707" s="78"/>
      <c r="P1707" s="78"/>
      <c r="Q1707" s="78"/>
      <c r="R1707" s="78"/>
      <c r="S1707" s="78"/>
      <c r="T1707" s="78"/>
      <c r="U1707" s="78"/>
      <c r="V1707" s="78" t="str">
        <f>VLOOKUP(D1707,Empresas!$D$7:$CF$91,81,0)</f>
        <v>D</v>
      </c>
      <c r="W1707" s="78" t="str">
        <f>VLOOKUP(D1707,Empresas!$D$7:$M$91,10,0)</f>
        <v>Mype</v>
      </c>
      <c r="X1707" s="69" t="str">
        <f t="shared" si="273"/>
        <v>NO</v>
      </c>
      <c r="Y1707" s="153" t="str">
        <f t="shared" si="274"/>
        <v>No aplica</v>
      </c>
      <c r="Z1707" s="147">
        <f>IF(Y1707="No aplica",0,IF(I1707="no",0,IF(I1707="No aplica",0,IF(I1707="Si",1,IF(I1707="Fisico",1,IF(I1707="Electronico",2,VLOOKUP(C1707&amp;"|"&amp;B1707&amp;"|"&amp;D1707,Empresas!$C$6:$CC$92,G1707+6+1,0)))))))</f>
        <v>0</v>
      </c>
      <c r="AA1707" s="147">
        <f>IF(AND($I1707="Si",J1707=1),1,IF(AND($I1707="Fisico",J1707=1),1,IF(AND(J1707=1,$I1707="Electronico"),2,IF(J1707=1,VLOOKUP($C1707&amp;"|"&amp;$B1707&amp;"|"&amp;$D1707,Empresas!$C$6:$CC$92,$G1707+6+1,0),0))))</f>
        <v>0</v>
      </c>
      <c r="AB1707" s="147">
        <f>IF(AND($I1707="Si",K1707=1),1,IF(AND($I1707="Fisico",K1707=1),1,IF(AND(K1707=1,$I1707="Electronico"),2,IF(K1707=1,VLOOKUP($C1707&amp;"|"&amp;$B1707&amp;"|"&amp;$D1707,Empresas!$C$6:$CC$92,$G1707+6+1,0),0))))</f>
        <v>0</v>
      </c>
      <c r="AC1707" s="147">
        <f>IF(AND($I1707="Si",L1707=1),1,IF(AND($I1707="Fisico",L1707=1),1,IF(AND(L1707=1,$I1707="Electronico"),2,IF(L1707=1,VLOOKUP($C1707&amp;"|"&amp;$B1707&amp;"|"&amp;$D1707,Empresas!$C$6:$CC$92,$G1707+6+1,0),0))))</f>
        <v>0</v>
      </c>
      <c r="AD1707" s="147">
        <f>IF(AND($I1707="Si",M1707=1),1,IF(AND($I1707="Fisico",M1707=1),1,IF(AND(M1707=1,$I1707="Electronico"),2,IF(M1707=1,VLOOKUP($C1707&amp;"|"&amp;$B1707&amp;"|"&amp;$D1707,Empresas!$C$6:$CC$92,$G1707+6+1,0),0))))</f>
        <v>0</v>
      </c>
      <c r="AE1707" s="147">
        <f>IF(AND($I1707="Si",N1707=1),1,IF(AND($I1707="Fisico",N1707=1),1,IF(AND(N1707=1,$I1707="Electronico"),2,IF(N1707=1,VLOOKUP($C1707&amp;"|"&amp;$B1707&amp;"|"&amp;$D1707,Empresas!$C$6:$CC$92,$G1707+6+1,0),0))))</f>
        <v>0</v>
      </c>
      <c r="AF1707" s="147">
        <f>IF(AND($I1707="Si",O1707=1),1,IF(AND($I1707="Fisico",O1707=1),1,IF(AND(O1707=1,$I1707="Electronico"),2,IF(O1707=1,VLOOKUP($C1707&amp;"|"&amp;$B1707&amp;"|"&amp;$D1707,Empresas!$C$6:$CC$92,$G1707+6+1,0),0))))</f>
        <v>0</v>
      </c>
      <c r="AG1707" s="147">
        <f>IF(AND($I1707="Si",P1707=1),1,IF(AND($I1707="Fisico",P1707=1),1,IF(AND(P1707=1,$I1707="Electronico"),2,IF(P1707=1,VLOOKUP($C1707&amp;"|"&amp;$B1707&amp;"|"&amp;$D1707,Empresas!$C$6:$CC$92,$G1707+6+1,0),0))))</f>
        <v>0</v>
      </c>
      <c r="AH1707" s="147">
        <f>IF(AND($I1707="Si",Q1707=1),1,IF(AND($I1707="Fisico",Q1707=1),1,IF(AND(Q1707=1,$I1707="Electronico"),2,IF(Q1707=1,VLOOKUP($C1707&amp;"|"&amp;$B1707&amp;"|"&amp;$D1707,Empresas!$C$6:$CC$92,$G1707+6+1,0),0))))</f>
        <v>0</v>
      </c>
      <c r="AI1707" s="147">
        <f>IF(AND($I1707="Si",R1707=1),1,IF(AND($I1707="Fisico",R1707=1),1,IF(AND(R1707=1,$I1707="Electronico"),2,IF(R1707=1,VLOOKUP($C1707&amp;"|"&amp;$B1707&amp;"|"&amp;$D1707,Empresas!$C$6:$CC$92,$G1707+6+1,0),0))))</f>
        <v>0</v>
      </c>
      <c r="AJ1707" s="147">
        <f>IF(AND($I1707="Si",S1707=1),1,IF(AND($I1707="Fisico",S1707=1),1,IF(AND(S1707=1,$I1707="Electronico"),2,IF(S1707=1,VLOOKUP($C1707&amp;"|"&amp;$B1707&amp;"|"&amp;$D1707,Empresas!$C$6:$CC$92,$G1707+6+1,0),0))))</f>
        <v>0</v>
      </c>
      <c r="AK1707" s="147">
        <f>IF(AND($I1707="Si",T1707=1),1,IF(AND($I1707="Fisico",T1707=1),1,IF(AND(T1707=1,$I1707="Electronico"),2,IF(T1707=1,VLOOKUP($C1707&amp;"|"&amp;$B1707&amp;"|"&amp;$D1707,Empresas!$C$6:$CC$92,$G1707+6+1,0),0))))</f>
        <v>0</v>
      </c>
      <c r="AL1707" s="147">
        <f>IF(AND($I1707="Si",U1707=1),1,IF(AND($I1707="Fisico",U1707=1),1,IF(AND(U1707=1,$I1707="Electronico"),2,IF(U1707=1,VLOOKUP($C1707&amp;"|"&amp;$B1707&amp;"|"&amp;$D1707,Empresas!$C$6:$CC$92,$G1707+6+1,0),0))))</f>
        <v>0</v>
      </c>
      <c r="AM1707" s="149">
        <f t="shared" si="275"/>
        <v>0</v>
      </c>
      <c r="AN1707" s="149">
        <f t="shared" si="276"/>
        <v>0</v>
      </c>
      <c r="AO1707" s="152">
        <f t="shared" si="277"/>
        <v>0</v>
      </c>
    </row>
    <row r="1708" spans="1:41" x14ac:dyDescent="0.25">
      <c r="A1708" s="143" t="str">
        <f>VLOOKUP(D1708,Empresas!$D$7:$F$91,3,0)</f>
        <v>Yulisa</v>
      </c>
      <c r="B1708" s="144" t="str">
        <f>VLOOKUP(D1708,Empresas!$D$7:$G$91,4,0)</f>
        <v>Mireya</v>
      </c>
      <c r="C1708" s="144" t="s">
        <v>544</v>
      </c>
      <c r="D1708" s="144" t="s">
        <v>288</v>
      </c>
      <c r="E1708" s="144" t="str">
        <f>VLOOKUP(D1708,Empresas!$D$7:$E$92,2,0)</f>
        <v>MORENO PANIZO GABRIELA</v>
      </c>
      <c r="F1708" s="144" t="s">
        <v>183</v>
      </c>
      <c r="G1708" s="145">
        <f>+Empresas!$BR$2</f>
        <v>62</v>
      </c>
      <c r="H1708" s="145" t="str">
        <f>VLOOKUP(D1708,Empresas!$D$6:$L$92,7,0)</f>
        <v>Semestral</v>
      </c>
      <c r="I1708" s="144" t="str">
        <f>VLOOKUP(VLOOKUP(D1708&amp;"|"&amp;B1708,Empresas!$I$7:$CB$92,G1708,0),Tablas!$A$13:$B$14,2,0)</f>
        <v>Si</v>
      </c>
      <c r="J1708" s="78">
        <v>1</v>
      </c>
      <c r="K1708" s="78">
        <v>1</v>
      </c>
      <c r="L1708" s="78">
        <v>1</v>
      </c>
      <c r="M1708" s="78">
        <v>1</v>
      </c>
      <c r="N1708" s="78">
        <v>1</v>
      </c>
      <c r="O1708" s="78">
        <v>1</v>
      </c>
      <c r="P1708" s="78">
        <v>1</v>
      </c>
      <c r="Q1708" s="78">
        <v>1</v>
      </c>
      <c r="R1708" s="78"/>
      <c r="S1708" s="78"/>
      <c r="T1708" s="78"/>
      <c r="U1708" s="78"/>
      <c r="V1708" s="78" t="str">
        <f>VLOOKUP(D1708,Empresas!$D$7:$CF$91,81,0)</f>
        <v>D</v>
      </c>
      <c r="W1708" s="78" t="str">
        <f>VLOOKUP(D1708,Empresas!$D$7:$M$91,10,0)</f>
        <v>Mype</v>
      </c>
      <c r="X1708" s="69" t="str">
        <f t="shared" si="273"/>
        <v>SI</v>
      </c>
      <c r="Y1708" s="153" t="str">
        <f t="shared" si="274"/>
        <v>Si aplica</v>
      </c>
      <c r="Z1708" s="147">
        <f>IF(Y1708="No aplica",0,IF(I1708="no",0,IF(I1708="No aplica",0,IF(I1708="Si",1,IF(I1708="Fisico",1,IF(I1708="Electronico",2,VLOOKUP(C1708&amp;"|"&amp;B1708&amp;"|"&amp;D1708,Empresas!$C$6:$CC$92,G1708+6+1,0)))))))</f>
        <v>1</v>
      </c>
      <c r="AA1708" s="147">
        <f>IF(AND($I1708="Si",J1708=1),1,IF(AND($I1708="Fisico",J1708=1),1,IF(AND(J1708=1,$I1708="Electronico"),2,IF(J1708=1,VLOOKUP($C1708&amp;"|"&amp;$B1708&amp;"|"&amp;$D1708,Empresas!$C$6:$CC$92,$G1708+6+1,0),0))))</f>
        <v>1</v>
      </c>
      <c r="AB1708" s="147">
        <f>IF(AND($I1708="Si",K1708=1),1,IF(AND($I1708="Fisico",K1708=1),1,IF(AND(K1708=1,$I1708="Electronico"),2,IF(K1708=1,VLOOKUP($C1708&amp;"|"&amp;$B1708&amp;"|"&amp;$D1708,Empresas!$C$6:$CC$92,$G1708+6+1,0),0))))</f>
        <v>1</v>
      </c>
      <c r="AC1708" s="147">
        <f>IF(AND($I1708="Si",L1708=1),1,IF(AND($I1708="Fisico",L1708=1),1,IF(AND(L1708=1,$I1708="Electronico"),2,IF(L1708=1,VLOOKUP($C1708&amp;"|"&amp;$B1708&amp;"|"&amp;$D1708,Empresas!$C$6:$CC$92,$G1708+6+1,0),0))))</f>
        <v>1</v>
      </c>
      <c r="AD1708" s="147">
        <f>IF(AND($I1708="Si",M1708=1),1,IF(AND($I1708="Fisico",M1708=1),1,IF(AND(M1708=1,$I1708="Electronico"),2,IF(M1708=1,VLOOKUP($C1708&amp;"|"&amp;$B1708&amp;"|"&amp;$D1708,Empresas!$C$6:$CC$92,$G1708+6+1,0),0))))</f>
        <v>1</v>
      </c>
      <c r="AE1708" s="147">
        <f>IF(AND($I1708="Si",N1708=1),1,IF(AND($I1708="Fisico",N1708=1),1,IF(AND(N1708=1,$I1708="Electronico"),2,IF(N1708=1,VLOOKUP($C1708&amp;"|"&amp;$B1708&amp;"|"&amp;$D1708,Empresas!$C$6:$CC$92,$G1708+6+1,0),0))))</f>
        <v>1</v>
      </c>
      <c r="AF1708" s="147">
        <f>IF(AND($I1708="Si",O1708=1),1,IF(AND($I1708="Fisico",O1708=1),1,IF(AND(O1708=1,$I1708="Electronico"),2,IF(O1708=1,VLOOKUP($C1708&amp;"|"&amp;$B1708&amp;"|"&amp;$D1708,Empresas!$C$6:$CC$92,$G1708+6+1,0),0))))</f>
        <v>1</v>
      </c>
      <c r="AG1708" s="147">
        <f>IF(AND($I1708="Si",P1708=1),1,IF(AND($I1708="Fisico",P1708=1),1,IF(AND(P1708=1,$I1708="Electronico"),2,IF(P1708=1,VLOOKUP($C1708&amp;"|"&amp;$B1708&amp;"|"&amp;$D1708,Empresas!$C$6:$CC$92,$G1708+6+1,0),0))))</f>
        <v>1</v>
      </c>
      <c r="AH1708" s="147">
        <f>IF(AND($I1708="Si",Q1708=1),1,IF(AND($I1708="Fisico",Q1708=1),1,IF(AND(Q1708=1,$I1708="Electronico"),2,IF(Q1708=1,VLOOKUP($C1708&amp;"|"&amp;$B1708&amp;"|"&amp;$D1708,Empresas!$C$6:$CC$92,$G1708+6+1,0),0))))</f>
        <v>1</v>
      </c>
      <c r="AI1708" s="147">
        <f>IF(AND($I1708="Si",R1708=1),1,IF(AND($I1708="Fisico",R1708=1),1,IF(AND(R1708=1,$I1708="Electronico"),2,IF(R1708=1,VLOOKUP($C1708&amp;"|"&amp;$B1708&amp;"|"&amp;$D1708,Empresas!$C$6:$CC$92,$G1708+6+1,0),0))))</f>
        <v>0</v>
      </c>
      <c r="AJ1708" s="147">
        <f>IF(AND($I1708="Si",S1708=1),1,IF(AND($I1708="Fisico",S1708=1),1,IF(AND(S1708=1,$I1708="Electronico"),2,IF(S1708=1,VLOOKUP($C1708&amp;"|"&amp;$B1708&amp;"|"&amp;$D1708,Empresas!$C$6:$CC$92,$G1708+6+1,0),0))))</f>
        <v>0</v>
      </c>
      <c r="AK1708" s="147">
        <f>IF(AND($I1708="Si",T1708=1),1,IF(AND($I1708="Fisico",T1708=1),1,IF(AND(T1708=1,$I1708="Electronico"),2,IF(T1708=1,VLOOKUP($C1708&amp;"|"&amp;$B1708&amp;"|"&amp;$D1708,Empresas!$C$6:$CC$92,$G1708+6+1,0),0))))</f>
        <v>0</v>
      </c>
      <c r="AL1708" s="147">
        <f>IF(AND($I1708="Si",U1708=1),1,IF(AND($I1708="Fisico",U1708=1),1,IF(AND(U1708=1,$I1708="Electronico"),2,IF(U1708=1,VLOOKUP($C1708&amp;"|"&amp;$B1708&amp;"|"&amp;$D1708,Empresas!$C$6:$CC$92,$G1708+6+1,0),0))))</f>
        <v>0</v>
      </c>
      <c r="AM1708" s="149">
        <f t="shared" si="275"/>
        <v>8</v>
      </c>
      <c r="AN1708" s="149">
        <f t="shared" si="276"/>
        <v>8</v>
      </c>
      <c r="AO1708" s="152">
        <f t="shared" si="277"/>
        <v>1</v>
      </c>
    </row>
    <row r="1709" spans="1:41" x14ac:dyDescent="0.25">
      <c r="A1709" s="143" t="str">
        <f>VLOOKUP(D1709,Empresas!$D$7:$F$91,3,0)</f>
        <v>Yulisa</v>
      </c>
      <c r="B1709" s="144" t="str">
        <f>VLOOKUP(D1709,Empresas!$D$7:$G$91,4,0)</f>
        <v>Mireya</v>
      </c>
      <c r="C1709" s="144" t="s">
        <v>544</v>
      </c>
      <c r="D1709" s="144" t="s">
        <v>288</v>
      </c>
      <c r="E1709" s="144" t="str">
        <f>VLOOKUP(D1709,Empresas!$D$7:$E$92,2,0)</f>
        <v>MORENO PANIZO GABRIELA</v>
      </c>
      <c r="F1709" s="144" t="s">
        <v>184</v>
      </c>
      <c r="G1709" s="145">
        <f>+G1708+1</f>
        <v>63</v>
      </c>
      <c r="H1709" s="145" t="str">
        <f>VLOOKUP(D1709,Empresas!$D$6:$L$92,7,0)</f>
        <v>Semestral</v>
      </c>
      <c r="I1709" s="144" t="str">
        <f>VLOOKUP(VLOOKUP(D1709&amp;"|"&amp;B1709,Empresas!$I$7:$CB$92,G1709,0),Tablas!$A$13:$B$14,2,0)</f>
        <v>No</v>
      </c>
      <c r="J1709" s="78"/>
      <c r="K1709" s="78"/>
      <c r="L1709" s="78"/>
      <c r="M1709" s="78"/>
      <c r="N1709" s="78"/>
      <c r="O1709" s="78"/>
      <c r="P1709" s="78"/>
      <c r="Q1709" s="78"/>
      <c r="R1709" s="78"/>
      <c r="S1709" s="78"/>
      <c r="T1709" s="78"/>
      <c r="U1709" s="78"/>
      <c r="V1709" s="78" t="str">
        <f>VLOOKUP(D1709,Empresas!$D$7:$CF$91,81,0)</f>
        <v>D</v>
      </c>
      <c r="W1709" s="78" t="str">
        <f>VLOOKUP(D1709,Empresas!$D$7:$M$91,10,0)</f>
        <v>Mype</v>
      </c>
      <c r="X1709" s="69" t="str">
        <f t="shared" si="273"/>
        <v>SI</v>
      </c>
      <c r="Y1709" s="153" t="str">
        <f t="shared" si="274"/>
        <v>No aplica</v>
      </c>
      <c r="Z1709" s="147">
        <f>IF(Y1709="No aplica",0,IF(I1709="no",0,IF(I1709="No aplica",0,IF(I1709="Si",1,IF(I1709="Fisico",1,IF(I1709="Electronico",2,VLOOKUP(C1709&amp;"|"&amp;B1709&amp;"|"&amp;D1709,Empresas!$C$6:$CC$92,G1709+6+1,0)))))))</f>
        <v>0</v>
      </c>
      <c r="AA1709" s="147">
        <f>IF(AND($I1709="Si",J1709=1),1,IF(AND($I1709="Fisico",J1709=1),1,IF(AND(J1709=1,$I1709="Electronico"),2,IF(J1709=1,VLOOKUP($C1709&amp;"|"&amp;$B1709&amp;"|"&amp;$D1709,Empresas!$C$6:$CC$92,$G1709+6+1,0),0))))</f>
        <v>0</v>
      </c>
      <c r="AB1709" s="147">
        <f>IF(AND($I1709="Si",K1709=1),1,IF(AND($I1709="Fisico",K1709=1),1,IF(AND(K1709=1,$I1709="Electronico"),2,IF(K1709=1,VLOOKUP($C1709&amp;"|"&amp;$B1709&amp;"|"&amp;$D1709,Empresas!$C$6:$CC$92,$G1709+6+1,0),0))))</f>
        <v>0</v>
      </c>
      <c r="AC1709" s="147">
        <f>IF(AND($I1709="Si",L1709=1),1,IF(AND($I1709="Fisico",L1709=1),1,IF(AND(L1709=1,$I1709="Electronico"),2,IF(L1709=1,VLOOKUP($C1709&amp;"|"&amp;$B1709&amp;"|"&amp;$D1709,Empresas!$C$6:$CC$92,$G1709+6+1,0),0))))</f>
        <v>0</v>
      </c>
      <c r="AD1709" s="147">
        <f>IF(AND($I1709="Si",M1709=1),1,IF(AND($I1709="Fisico",M1709=1),1,IF(AND(M1709=1,$I1709="Electronico"),2,IF(M1709=1,VLOOKUP($C1709&amp;"|"&amp;$B1709&amp;"|"&amp;$D1709,Empresas!$C$6:$CC$92,$G1709+6+1,0),0))))</f>
        <v>0</v>
      </c>
      <c r="AE1709" s="147">
        <f>IF(AND($I1709="Si",N1709=1),1,IF(AND($I1709="Fisico",N1709=1),1,IF(AND(N1709=1,$I1709="Electronico"),2,IF(N1709=1,VLOOKUP($C1709&amp;"|"&amp;$B1709&amp;"|"&amp;$D1709,Empresas!$C$6:$CC$92,$G1709+6+1,0),0))))</f>
        <v>0</v>
      </c>
      <c r="AF1709" s="147">
        <f>IF(AND($I1709="Si",O1709=1),1,IF(AND($I1709="Fisico",O1709=1),1,IF(AND(O1709=1,$I1709="Electronico"),2,IF(O1709=1,VLOOKUP($C1709&amp;"|"&amp;$B1709&amp;"|"&amp;$D1709,Empresas!$C$6:$CC$92,$G1709+6+1,0),0))))</f>
        <v>0</v>
      </c>
      <c r="AG1709" s="147">
        <f>IF(AND($I1709="Si",P1709=1),1,IF(AND($I1709="Fisico",P1709=1),1,IF(AND(P1709=1,$I1709="Electronico"),2,IF(P1709=1,VLOOKUP($C1709&amp;"|"&amp;$B1709&amp;"|"&amp;$D1709,Empresas!$C$6:$CC$92,$G1709+6+1,0),0))))</f>
        <v>0</v>
      </c>
      <c r="AH1709" s="147">
        <f>IF(AND($I1709="Si",Q1709=1),1,IF(AND($I1709="Fisico",Q1709=1),1,IF(AND(Q1709=1,$I1709="Electronico"),2,IF(Q1709=1,VLOOKUP($C1709&amp;"|"&amp;$B1709&amp;"|"&amp;$D1709,Empresas!$C$6:$CC$92,$G1709+6+1,0),0))))</f>
        <v>0</v>
      </c>
      <c r="AI1709" s="147">
        <f>IF(AND($I1709="Si",R1709=1),1,IF(AND($I1709="Fisico",R1709=1),1,IF(AND(R1709=1,$I1709="Electronico"),2,IF(R1709=1,VLOOKUP($C1709&amp;"|"&amp;$B1709&amp;"|"&amp;$D1709,Empresas!$C$6:$CC$92,$G1709+6+1,0),0))))</f>
        <v>0</v>
      </c>
      <c r="AJ1709" s="147">
        <f>IF(AND($I1709="Si",S1709=1),1,IF(AND($I1709="Fisico",S1709=1),1,IF(AND(S1709=1,$I1709="Electronico"),2,IF(S1709=1,VLOOKUP($C1709&amp;"|"&amp;$B1709&amp;"|"&amp;$D1709,Empresas!$C$6:$CC$92,$G1709+6+1,0),0))))</f>
        <v>0</v>
      </c>
      <c r="AK1709" s="147">
        <f>IF(AND($I1709="Si",T1709=1),1,IF(AND($I1709="Fisico",T1709=1),1,IF(AND(T1709=1,$I1709="Electronico"),2,IF(T1709=1,VLOOKUP($C1709&amp;"|"&amp;$B1709&amp;"|"&amp;$D1709,Empresas!$C$6:$CC$92,$G1709+6+1,0),0))))</f>
        <v>0</v>
      </c>
      <c r="AL1709" s="147">
        <f>IF(AND($I1709="Si",U1709=1),1,IF(AND($I1709="Fisico",U1709=1),1,IF(AND(U1709=1,$I1709="Electronico"),2,IF(U1709=1,VLOOKUP($C1709&amp;"|"&amp;$B1709&amp;"|"&amp;$D1709,Empresas!$C$6:$CC$92,$G1709+6+1,0),0))))</f>
        <v>0</v>
      </c>
      <c r="AM1709" s="149">
        <f t="shared" si="275"/>
        <v>0</v>
      </c>
      <c r="AN1709" s="149">
        <f t="shared" si="276"/>
        <v>0</v>
      </c>
      <c r="AO1709" s="152">
        <f t="shared" si="277"/>
        <v>0</v>
      </c>
    </row>
    <row r="1710" spans="1:41" x14ac:dyDescent="0.25">
      <c r="A1710" s="143" t="str">
        <f>VLOOKUP(D1710,Empresas!$D$7:$F$91,3,0)</f>
        <v>Yulisa</v>
      </c>
      <c r="B1710" s="144" t="str">
        <f>VLOOKUP(D1710,Empresas!$D$7:$G$91,4,0)</f>
        <v>Mireya</v>
      </c>
      <c r="C1710" s="144" t="s">
        <v>544</v>
      </c>
      <c r="D1710" s="144" t="s">
        <v>288</v>
      </c>
      <c r="E1710" s="144" t="str">
        <f>VLOOKUP(D1710,Empresas!$D$7:$E$92,2,0)</f>
        <v>MORENO PANIZO GABRIELA</v>
      </c>
      <c r="F1710" s="144" t="s">
        <v>185</v>
      </c>
      <c r="G1710" s="145">
        <f t="shared" ref="G1710:G1717" si="281">+G1709+1</f>
        <v>64</v>
      </c>
      <c r="H1710" s="145" t="str">
        <f>VLOOKUP(D1710,Empresas!$D$6:$L$92,7,0)</f>
        <v>Semestral</v>
      </c>
      <c r="I1710" s="144" t="str">
        <f>VLOOKUP(VLOOKUP(D1710&amp;"|"&amp;B1710,Empresas!$I$7:$CB$92,G1710,0),Tablas!$A$13:$B$14,2,0)</f>
        <v>No</v>
      </c>
      <c r="J1710" s="78"/>
      <c r="K1710" s="78"/>
      <c r="L1710" s="78"/>
      <c r="M1710" s="78"/>
      <c r="N1710" s="78"/>
      <c r="O1710" s="78"/>
      <c r="P1710" s="78"/>
      <c r="Q1710" s="78"/>
      <c r="R1710" s="78"/>
      <c r="S1710" s="78"/>
      <c r="T1710" s="78"/>
      <c r="U1710" s="78"/>
      <c r="V1710" s="78" t="str">
        <f>VLOOKUP(D1710,Empresas!$D$7:$CF$91,81,0)</f>
        <v>D</v>
      </c>
      <c r="W1710" s="78" t="str">
        <f>VLOOKUP(D1710,Empresas!$D$7:$M$91,10,0)</f>
        <v>Mype</v>
      </c>
      <c r="X1710" s="69" t="str">
        <f t="shared" si="273"/>
        <v>SI</v>
      </c>
      <c r="Y1710" s="153" t="str">
        <f t="shared" si="274"/>
        <v>No aplica</v>
      </c>
      <c r="Z1710" s="147">
        <f>IF(Y1710="No aplica",0,IF(I1710="no",0,IF(I1710="No aplica",0,IF(I1710="Si",1,IF(I1710="Fisico",1,IF(I1710="Electronico",2,VLOOKUP(C1710&amp;"|"&amp;B1710&amp;"|"&amp;D1710,Empresas!$C$6:$CC$92,G1710+6+1,0)))))))</f>
        <v>0</v>
      </c>
      <c r="AA1710" s="147">
        <f>IF(AND($I1710="Si",J1710=1),1,IF(AND($I1710="Fisico",J1710=1),1,IF(AND(J1710=1,$I1710="Electronico"),2,IF(J1710=1,VLOOKUP($C1710&amp;"|"&amp;$B1710&amp;"|"&amp;$D1710,Empresas!$C$6:$CC$92,$G1710+6+1,0),0))))</f>
        <v>0</v>
      </c>
      <c r="AB1710" s="147">
        <f>IF(AND($I1710="Si",K1710=1),1,IF(AND($I1710="Fisico",K1710=1),1,IF(AND(K1710=1,$I1710="Electronico"),2,IF(K1710=1,VLOOKUP($C1710&amp;"|"&amp;$B1710&amp;"|"&amp;$D1710,Empresas!$C$6:$CC$92,$G1710+6+1,0),0))))</f>
        <v>0</v>
      </c>
      <c r="AC1710" s="147">
        <f>IF(AND($I1710="Si",L1710=1),1,IF(AND($I1710="Fisico",L1710=1),1,IF(AND(L1710=1,$I1710="Electronico"),2,IF(L1710=1,VLOOKUP($C1710&amp;"|"&amp;$B1710&amp;"|"&amp;$D1710,Empresas!$C$6:$CC$92,$G1710+6+1,0),0))))</f>
        <v>0</v>
      </c>
      <c r="AD1710" s="147">
        <f>IF(AND($I1710="Si",M1710=1),1,IF(AND($I1710="Fisico",M1710=1),1,IF(AND(M1710=1,$I1710="Electronico"),2,IF(M1710=1,VLOOKUP($C1710&amp;"|"&amp;$B1710&amp;"|"&amp;$D1710,Empresas!$C$6:$CC$92,$G1710+6+1,0),0))))</f>
        <v>0</v>
      </c>
      <c r="AE1710" s="147">
        <f>IF(AND($I1710="Si",N1710=1),1,IF(AND($I1710="Fisico",N1710=1),1,IF(AND(N1710=1,$I1710="Electronico"),2,IF(N1710=1,VLOOKUP($C1710&amp;"|"&amp;$B1710&amp;"|"&amp;$D1710,Empresas!$C$6:$CC$92,$G1710+6+1,0),0))))</f>
        <v>0</v>
      </c>
      <c r="AF1710" s="147">
        <f>IF(AND($I1710="Si",O1710=1),1,IF(AND($I1710="Fisico",O1710=1),1,IF(AND(O1710=1,$I1710="Electronico"),2,IF(O1710=1,VLOOKUP($C1710&amp;"|"&amp;$B1710&amp;"|"&amp;$D1710,Empresas!$C$6:$CC$92,$G1710+6+1,0),0))))</f>
        <v>0</v>
      </c>
      <c r="AG1710" s="147">
        <f>IF(AND($I1710="Si",P1710=1),1,IF(AND($I1710="Fisico",P1710=1),1,IF(AND(P1710=1,$I1710="Electronico"),2,IF(P1710=1,VLOOKUP($C1710&amp;"|"&amp;$B1710&amp;"|"&amp;$D1710,Empresas!$C$6:$CC$92,$G1710+6+1,0),0))))</f>
        <v>0</v>
      </c>
      <c r="AH1710" s="147">
        <f>IF(AND($I1710="Si",Q1710=1),1,IF(AND($I1710="Fisico",Q1710=1),1,IF(AND(Q1710=1,$I1710="Electronico"),2,IF(Q1710=1,VLOOKUP($C1710&amp;"|"&amp;$B1710&amp;"|"&amp;$D1710,Empresas!$C$6:$CC$92,$G1710+6+1,0),0))))</f>
        <v>0</v>
      </c>
      <c r="AI1710" s="147">
        <f>IF(AND($I1710="Si",R1710=1),1,IF(AND($I1710="Fisico",R1710=1),1,IF(AND(R1710=1,$I1710="Electronico"),2,IF(R1710=1,VLOOKUP($C1710&amp;"|"&amp;$B1710&amp;"|"&amp;$D1710,Empresas!$C$6:$CC$92,$G1710+6+1,0),0))))</f>
        <v>0</v>
      </c>
      <c r="AJ1710" s="147">
        <f>IF(AND($I1710="Si",S1710=1),1,IF(AND($I1710="Fisico",S1710=1),1,IF(AND(S1710=1,$I1710="Electronico"),2,IF(S1710=1,VLOOKUP($C1710&amp;"|"&amp;$B1710&amp;"|"&amp;$D1710,Empresas!$C$6:$CC$92,$G1710+6+1,0),0))))</f>
        <v>0</v>
      </c>
      <c r="AK1710" s="147">
        <f>IF(AND($I1710="Si",T1710=1),1,IF(AND($I1710="Fisico",T1710=1),1,IF(AND(T1710=1,$I1710="Electronico"),2,IF(T1710=1,VLOOKUP($C1710&amp;"|"&amp;$B1710&amp;"|"&amp;$D1710,Empresas!$C$6:$CC$92,$G1710+6+1,0),0))))</f>
        <v>0</v>
      </c>
      <c r="AL1710" s="147">
        <f>IF(AND($I1710="Si",U1710=1),1,IF(AND($I1710="Fisico",U1710=1),1,IF(AND(U1710=1,$I1710="Electronico"),2,IF(U1710=1,VLOOKUP($C1710&amp;"|"&amp;$B1710&amp;"|"&amp;$D1710,Empresas!$C$6:$CC$92,$G1710+6+1,0),0))))</f>
        <v>0</v>
      </c>
      <c r="AM1710" s="149">
        <f t="shared" si="275"/>
        <v>0</v>
      </c>
      <c r="AN1710" s="149">
        <f t="shared" si="276"/>
        <v>0</v>
      </c>
      <c r="AO1710" s="152">
        <f t="shared" si="277"/>
        <v>0</v>
      </c>
    </row>
    <row r="1711" spans="1:41" x14ac:dyDescent="0.25">
      <c r="A1711" s="143" t="str">
        <f>VLOOKUP(D1711,Empresas!$D$7:$F$91,3,0)</f>
        <v>Yulisa</v>
      </c>
      <c r="B1711" s="144" t="str">
        <f>VLOOKUP(D1711,Empresas!$D$7:$G$91,4,0)</f>
        <v>Mireya</v>
      </c>
      <c r="C1711" s="144" t="s">
        <v>544</v>
      </c>
      <c r="D1711" s="144" t="s">
        <v>288</v>
      </c>
      <c r="E1711" s="144" t="str">
        <f>VLOOKUP(D1711,Empresas!$D$7:$E$92,2,0)</f>
        <v>MORENO PANIZO GABRIELA</v>
      </c>
      <c r="F1711" s="144" t="s">
        <v>186</v>
      </c>
      <c r="G1711" s="145">
        <f t="shared" si="281"/>
        <v>65</v>
      </c>
      <c r="H1711" s="145" t="str">
        <f>VLOOKUP(D1711,Empresas!$D$6:$L$92,7,0)</f>
        <v>Semestral</v>
      </c>
      <c r="I1711" s="144" t="str">
        <f>VLOOKUP(VLOOKUP(D1711&amp;"|"&amp;B1711,Empresas!$I$7:$CB$92,G1711,0),Tablas!$A$13:$B$14,2,0)</f>
        <v>No</v>
      </c>
      <c r="J1711" s="78"/>
      <c r="K1711" s="78"/>
      <c r="L1711" s="78"/>
      <c r="M1711" s="78"/>
      <c r="N1711" s="78"/>
      <c r="O1711" s="78"/>
      <c r="P1711" s="78"/>
      <c r="Q1711" s="78"/>
      <c r="R1711" s="78"/>
      <c r="S1711" s="78"/>
      <c r="T1711" s="78"/>
      <c r="U1711" s="78"/>
      <c r="V1711" s="78" t="str">
        <f>VLOOKUP(D1711,Empresas!$D$7:$CF$91,81,0)</f>
        <v>D</v>
      </c>
      <c r="W1711" s="78" t="str">
        <f>VLOOKUP(D1711,Empresas!$D$7:$M$91,10,0)</f>
        <v>Mype</v>
      </c>
      <c r="X1711" s="69" t="str">
        <f t="shared" si="273"/>
        <v>SI</v>
      </c>
      <c r="Y1711" s="153" t="str">
        <f t="shared" si="274"/>
        <v>No aplica</v>
      </c>
      <c r="Z1711" s="147">
        <f>IF(Y1711="No aplica",0,IF(I1711="no",0,IF(I1711="No aplica",0,IF(I1711="Si",1,IF(I1711="Fisico",1,IF(I1711="Electronico",2,VLOOKUP(C1711&amp;"|"&amp;B1711&amp;"|"&amp;D1711,Empresas!$C$6:$CC$92,G1711+6+1,0)))))))</f>
        <v>0</v>
      </c>
      <c r="AA1711" s="147">
        <f>IF(AND($I1711="Si",J1711=1),1,IF(AND($I1711="Fisico",J1711=1),1,IF(AND(J1711=1,$I1711="Electronico"),2,IF(J1711=1,VLOOKUP($C1711&amp;"|"&amp;$B1711&amp;"|"&amp;$D1711,Empresas!$C$6:$CC$92,$G1711+6+1,0),0))))</f>
        <v>0</v>
      </c>
      <c r="AB1711" s="147">
        <f>IF(AND($I1711="Si",K1711=1),1,IF(AND($I1711="Fisico",K1711=1),1,IF(AND(K1711=1,$I1711="Electronico"),2,IF(K1711=1,VLOOKUP($C1711&amp;"|"&amp;$B1711&amp;"|"&amp;$D1711,Empresas!$C$6:$CC$92,$G1711+6+1,0),0))))</f>
        <v>0</v>
      </c>
      <c r="AC1711" s="147">
        <f>IF(AND($I1711="Si",L1711=1),1,IF(AND($I1711="Fisico",L1711=1),1,IF(AND(L1711=1,$I1711="Electronico"),2,IF(L1711=1,VLOOKUP($C1711&amp;"|"&amp;$B1711&amp;"|"&amp;$D1711,Empresas!$C$6:$CC$92,$G1711+6+1,0),0))))</f>
        <v>0</v>
      </c>
      <c r="AD1711" s="147">
        <f>IF(AND($I1711="Si",M1711=1),1,IF(AND($I1711="Fisico",M1711=1),1,IF(AND(M1711=1,$I1711="Electronico"),2,IF(M1711=1,VLOOKUP($C1711&amp;"|"&amp;$B1711&amp;"|"&amp;$D1711,Empresas!$C$6:$CC$92,$G1711+6+1,0),0))))</f>
        <v>0</v>
      </c>
      <c r="AE1711" s="147">
        <f>IF(AND($I1711="Si",N1711=1),1,IF(AND($I1711="Fisico",N1711=1),1,IF(AND(N1711=1,$I1711="Electronico"),2,IF(N1711=1,VLOOKUP($C1711&amp;"|"&amp;$B1711&amp;"|"&amp;$D1711,Empresas!$C$6:$CC$92,$G1711+6+1,0),0))))</f>
        <v>0</v>
      </c>
      <c r="AF1711" s="147">
        <f>IF(AND($I1711="Si",O1711=1),1,IF(AND($I1711="Fisico",O1711=1),1,IF(AND(O1711=1,$I1711="Electronico"),2,IF(O1711=1,VLOOKUP($C1711&amp;"|"&amp;$B1711&amp;"|"&amp;$D1711,Empresas!$C$6:$CC$92,$G1711+6+1,0),0))))</f>
        <v>0</v>
      </c>
      <c r="AG1711" s="147">
        <f>IF(AND($I1711="Si",P1711=1),1,IF(AND($I1711="Fisico",P1711=1),1,IF(AND(P1711=1,$I1711="Electronico"),2,IF(P1711=1,VLOOKUP($C1711&amp;"|"&amp;$B1711&amp;"|"&amp;$D1711,Empresas!$C$6:$CC$92,$G1711+6+1,0),0))))</f>
        <v>0</v>
      </c>
      <c r="AH1711" s="147">
        <f>IF(AND($I1711="Si",Q1711=1),1,IF(AND($I1711="Fisico",Q1711=1),1,IF(AND(Q1711=1,$I1711="Electronico"),2,IF(Q1711=1,VLOOKUP($C1711&amp;"|"&amp;$B1711&amp;"|"&amp;$D1711,Empresas!$C$6:$CC$92,$G1711+6+1,0),0))))</f>
        <v>0</v>
      </c>
      <c r="AI1711" s="147">
        <f>IF(AND($I1711="Si",R1711=1),1,IF(AND($I1711="Fisico",R1711=1),1,IF(AND(R1711=1,$I1711="Electronico"),2,IF(R1711=1,VLOOKUP($C1711&amp;"|"&amp;$B1711&amp;"|"&amp;$D1711,Empresas!$C$6:$CC$92,$G1711+6+1,0),0))))</f>
        <v>0</v>
      </c>
      <c r="AJ1711" s="147">
        <f>IF(AND($I1711="Si",S1711=1),1,IF(AND($I1711="Fisico",S1711=1),1,IF(AND(S1711=1,$I1711="Electronico"),2,IF(S1711=1,VLOOKUP($C1711&amp;"|"&amp;$B1711&amp;"|"&amp;$D1711,Empresas!$C$6:$CC$92,$G1711+6+1,0),0))))</f>
        <v>0</v>
      </c>
      <c r="AK1711" s="147">
        <f>IF(AND($I1711="Si",T1711=1),1,IF(AND($I1711="Fisico",T1711=1),1,IF(AND(T1711=1,$I1711="Electronico"),2,IF(T1711=1,VLOOKUP($C1711&amp;"|"&amp;$B1711&amp;"|"&amp;$D1711,Empresas!$C$6:$CC$92,$G1711+6+1,0),0))))</f>
        <v>0</v>
      </c>
      <c r="AL1711" s="147">
        <f>IF(AND($I1711="Si",U1711=1),1,IF(AND($I1711="Fisico",U1711=1),1,IF(AND(U1711=1,$I1711="Electronico"),2,IF(U1711=1,VLOOKUP($C1711&amp;"|"&amp;$B1711&amp;"|"&amp;$D1711,Empresas!$C$6:$CC$92,$G1711+6+1,0),0))))</f>
        <v>0</v>
      </c>
      <c r="AM1711" s="149">
        <f t="shared" si="275"/>
        <v>0</v>
      </c>
      <c r="AN1711" s="149">
        <f t="shared" si="276"/>
        <v>0</v>
      </c>
      <c r="AO1711" s="152">
        <f t="shared" si="277"/>
        <v>0</v>
      </c>
    </row>
    <row r="1712" spans="1:41" x14ac:dyDescent="0.25">
      <c r="A1712" s="143" t="str">
        <f>VLOOKUP(D1712,Empresas!$D$7:$F$91,3,0)</f>
        <v>Yulisa</v>
      </c>
      <c r="B1712" s="144" t="str">
        <f>VLOOKUP(D1712,Empresas!$D$7:$G$91,4,0)</f>
        <v>Mireya</v>
      </c>
      <c r="C1712" s="144" t="s">
        <v>544</v>
      </c>
      <c r="D1712" s="144" t="s">
        <v>288</v>
      </c>
      <c r="E1712" s="144" t="str">
        <f>VLOOKUP(D1712,Empresas!$D$7:$E$92,2,0)</f>
        <v>MORENO PANIZO GABRIELA</v>
      </c>
      <c r="F1712" s="144" t="s">
        <v>187</v>
      </c>
      <c r="G1712" s="145">
        <f t="shared" si="281"/>
        <v>66</v>
      </c>
      <c r="H1712" s="145" t="str">
        <f>VLOOKUP(D1712,Empresas!$D$6:$L$92,7,0)</f>
        <v>Semestral</v>
      </c>
      <c r="I1712" s="144" t="str">
        <f>VLOOKUP(VLOOKUP(D1712&amp;"|"&amp;B1712,Empresas!$I$7:$CB$92,G1712,0),Tablas!$A$13:$B$14,2,0)</f>
        <v>No</v>
      </c>
      <c r="J1712" s="78"/>
      <c r="K1712" s="78"/>
      <c r="L1712" s="78"/>
      <c r="M1712" s="78"/>
      <c r="N1712" s="78"/>
      <c r="O1712" s="78"/>
      <c r="P1712" s="78"/>
      <c r="Q1712" s="78"/>
      <c r="R1712" s="78"/>
      <c r="S1712" s="78"/>
      <c r="T1712" s="78"/>
      <c r="U1712" s="78"/>
      <c r="V1712" s="78" t="str">
        <f>VLOOKUP(D1712,Empresas!$D$7:$CF$91,81,0)</f>
        <v>D</v>
      </c>
      <c r="W1712" s="78" t="str">
        <f>VLOOKUP(D1712,Empresas!$D$7:$M$91,10,0)</f>
        <v>Mype</v>
      </c>
      <c r="X1712" s="69" t="str">
        <f t="shared" si="273"/>
        <v>SI</v>
      </c>
      <c r="Y1712" s="153" t="str">
        <f t="shared" si="274"/>
        <v>No aplica</v>
      </c>
      <c r="Z1712" s="147">
        <f>IF(Y1712="No aplica",0,IF(I1712="no",0,IF(I1712="No aplica",0,IF(I1712="Si",1,IF(I1712="Fisico",1,IF(I1712="Electronico",2,VLOOKUP(C1712&amp;"|"&amp;B1712&amp;"|"&amp;D1712,Empresas!$C$6:$CC$92,G1712+6+1,0)))))))</f>
        <v>0</v>
      </c>
      <c r="AA1712" s="147">
        <f>IF(AND($I1712="Si",J1712=1),1,IF(AND($I1712="Fisico",J1712=1),1,IF(AND(J1712=1,$I1712="Electronico"),2,IF(J1712=1,VLOOKUP($C1712&amp;"|"&amp;$B1712&amp;"|"&amp;$D1712,Empresas!$C$6:$CC$92,$G1712+6+1,0),0))))</f>
        <v>0</v>
      </c>
      <c r="AB1712" s="147">
        <f>IF(AND($I1712="Si",K1712=1),1,IF(AND($I1712="Fisico",K1712=1),1,IF(AND(K1712=1,$I1712="Electronico"),2,IF(K1712=1,VLOOKUP($C1712&amp;"|"&amp;$B1712&amp;"|"&amp;$D1712,Empresas!$C$6:$CC$92,$G1712+6+1,0),0))))</f>
        <v>0</v>
      </c>
      <c r="AC1712" s="147">
        <f>IF(AND($I1712="Si",L1712=1),1,IF(AND($I1712="Fisico",L1712=1),1,IF(AND(L1712=1,$I1712="Electronico"),2,IF(L1712=1,VLOOKUP($C1712&amp;"|"&amp;$B1712&amp;"|"&amp;$D1712,Empresas!$C$6:$CC$92,$G1712+6+1,0),0))))</f>
        <v>0</v>
      </c>
      <c r="AD1712" s="147">
        <f>IF(AND($I1712="Si",M1712=1),1,IF(AND($I1712="Fisico",M1712=1),1,IF(AND(M1712=1,$I1712="Electronico"),2,IF(M1712=1,VLOOKUP($C1712&amp;"|"&amp;$B1712&amp;"|"&amp;$D1712,Empresas!$C$6:$CC$92,$G1712+6+1,0),0))))</f>
        <v>0</v>
      </c>
      <c r="AE1712" s="147">
        <f>IF(AND($I1712="Si",N1712=1),1,IF(AND($I1712="Fisico",N1712=1),1,IF(AND(N1712=1,$I1712="Electronico"),2,IF(N1712=1,VLOOKUP($C1712&amp;"|"&amp;$B1712&amp;"|"&amp;$D1712,Empresas!$C$6:$CC$92,$G1712+6+1,0),0))))</f>
        <v>0</v>
      </c>
      <c r="AF1712" s="147">
        <f>IF(AND($I1712="Si",O1712=1),1,IF(AND($I1712="Fisico",O1712=1),1,IF(AND(O1712=1,$I1712="Electronico"),2,IF(O1712=1,VLOOKUP($C1712&amp;"|"&amp;$B1712&amp;"|"&amp;$D1712,Empresas!$C$6:$CC$92,$G1712+6+1,0),0))))</f>
        <v>0</v>
      </c>
      <c r="AG1712" s="147">
        <f>IF(AND($I1712="Si",P1712=1),1,IF(AND($I1712="Fisico",P1712=1),1,IF(AND(P1712=1,$I1712="Electronico"),2,IF(P1712=1,VLOOKUP($C1712&amp;"|"&amp;$B1712&amp;"|"&amp;$D1712,Empresas!$C$6:$CC$92,$G1712+6+1,0),0))))</f>
        <v>0</v>
      </c>
      <c r="AH1712" s="147">
        <f>IF(AND($I1712="Si",Q1712=1),1,IF(AND($I1712="Fisico",Q1712=1),1,IF(AND(Q1712=1,$I1712="Electronico"),2,IF(Q1712=1,VLOOKUP($C1712&amp;"|"&amp;$B1712&amp;"|"&amp;$D1712,Empresas!$C$6:$CC$92,$G1712+6+1,0),0))))</f>
        <v>0</v>
      </c>
      <c r="AI1712" s="147">
        <f>IF(AND($I1712="Si",R1712=1),1,IF(AND($I1712="Fisico",R1712=1),1,IF(AND(R1712=1,$I1712="Electronico"),2,IF(R1712=1,VLOOKUP($C1712&amp;"|"&amp;$B1712&amp;"|"&amp;$D1712,Empresas!$C$6:$CC$92,$G1712+6+1,0),0))))</f>
        <v>0</v>
      </c>
      <c r="AJ1712" s="147">
        <f>IF(AND($I1712="Si",S1712=1),1,IF(AND($I1712="Fisico",S1712=1),1,IF(AND(S1712=1,$I1712="Electronico"),2,IF(S1712=1,VLOOKUP($C1712&amp;"|"&amp;$B1712&amp;"|"&amp;$D1712,Empresas!$C$6:$CC$92,$G1712+6+1,0),0))))</f>
        <v>0</v>
      </c>
      <c r="AK1712" s="147">
        <f>IF(AND($I1712="Si",T1712=1),1,IF(AND($I1712="Fisico",T1712=1),1,IF(AND(T1712=1,$I1712="Electronico"),2,IF(T1712=1,VLOOKUP($C1712&amp;"|"&amp;$B1712&amp;"|"&amp;$D1712,Empresas!$C$6:$CC$92,$G1712+6+1,0),0))))</f>
        <v>0</v>
      </c>
      <c r="AL1712" s="147">
        <f>IF(AND($I1712="Si",U1712=1),1,IF(AND($I1712="Fisico",U1712=1),1,IF(AND(U1712=1,$I1712="Electronico"),2,IF(U1712=1,VLOOKUP($C1712&amp;"|"&amp;$B1712&amp;"|"&amp;$D1712,Empresas!$C$6:$CC$92,$G1712+6+1,0),0))))</f>
        <v>0</v>
      </c>
      <c r="AM1712" s="149">
        <f t="shared" si="275"/>
        <v>0</v>
      </c>
      <c r="AN1712" s="149">
        <f t="shared" si="276"/>
        <v>0</v>
      </c>
      <c r="AO1712" s="152">
        <f t="shared" si="277"/>
        <v>0</v>
      </c>
    </row>
    <row r="1713" spans="1:41" x14ac:dyDescent="0.25">
      <c r="A1713" s="143" t="str">
        <f>VLOOKUP(D1713,Empresas!$D$7:$F$91,3,0)</f>
        <v>Yulisa</v>
      </c>
      <c r="B1713" s="144" t="str">
        <f>VLOOKUP(D1713,Empresas!$D$7:$G$91,4,0)</f>
        <v>Mireya</v>
      </c>
      <c r="C1713" s="144" t="s">
        <v>544</v>
      </c>
      <c r="D1713" s="144" t="s">
        <v>288</v>
      </c>
      <c r="E1713" s="144" t="str">
        <f>VLOOKUP(D1713,Empresas!$D$7:$E$92,2,0)</f>
        <v>MORENO PANIZO GABRIELA</v>
      </c>
      <c r="F1713" s="144" t="s">
        <v>188</v>
      </c>
      <c r="G1713" s="145">
        <f t="shared" si="281"/>
        <v>67</v>
      </c>
      <c r="H1713" s="145" t="str">
        <f>VLOOKUP(D1713,Empresas!$D$6:$L$92,7,0)</f>
        <v>Semestral</v>
      </c>
      <c r="I1713" s="144" t="str">
        <f>VLOOKUP(VLOOKUP(D1713&amp;"|"&amp;B1713,Empresas!$I$7:$CB$92,G1713,0),Tablas!$A$13:$B$14,2,0)</f>
        <v>No</v>
      </c>
      <c r="J1713" s="78"/>
      <c r="K1713" s="78"/>
      <c r="L1713" s="78"/>
      <c r="M1713" s="78"/>
      <c r="N1713" s="78"/>
      <c r="O1713" s="78"/>
      <c r="P1713" s="78"/>
      <c r="Q1713" s="78"/>
      <c r="R1713" s="78"/>
      <c r="S1713" s="78"/>
      <c r="T1713" s="78"/>
      <c r="U1713" s="78"/>
      <c r="V1713" s="78" t="str">
        <f>VLOOKUP(D1713,Empresas!$D$7:$CF$91,81,0)</f>
        <v>D</v>
      </c>
      <c r="W1713" s="78" t="str">
        <f>VLOOKUP(D1713,Empresas!$D$7:$M$91,10,0)</f>
        <v>Mype</v>
      </c>
      <c r="X1713" s="69" t="str">
        <f t="shared" si="273"/>
        <v>SI</v>
      </c>
      <c r="Y1713" s="153" t="str">
        <f t="shared" si="274"/>
        <v>No aplica</v>
      </c>
      <c r="Z1713" s="147">
        <f>IF(Y1713="No aplica",0,IF(I1713="no",0,IF(I1713="No aplica",0,IF(I1713="Si",1,IF(I1713="Fisico",1,IF(I1713="Electronico",2,VLOOKUP(C1713&amp;"|"&amp;B1713&amp;"|"&amp;D1713,Empresas!$C$6:$CC$92,G1713+6+1,0)))))))</f>
        <v>0</v>
      </c>
      <c r="AA1713" s="147">
        <f>IF(AND($I1713="Si",J1713=1),1,IF(AND($I1713="Fisico",J1713=1),1,IF(AND(J1713=1,$I1713="Electronico"),2,IF(J1713=1,VLOOKUP($C1713&amp;"|"&amp;$B1713&amp;"|"&amp;$D1713,Empresas!$C$6:$CC$92,$G1713+6+1,0),0))))</f>
        <v>0</v>
      </c>
      <c r="AB1713" s="147">
        <f>IF(AND($I1713="Si",K1713=1),1,IF(AND($I1713="Fisico",K1713=1),1,IF(AND(K1713=1,$I1713="Electronico"),2,IF(K1713=1,VLOOKUP($C1713&amp;"|"&amp;$B1713&amp;"|"&amp;$D1713,Empresas!$C$6:$CC$92,$G1713+6+1,0),0))))</f>
        <v>0</v>
      </c>
      <c r="AC1713" s="147">
        <f>IF(AND($I1713="Si",L1713=1),1,IF(AND($I1713="Fisico",L1713=1),1,IF(AND(L1713=1,$I1713="Electronico"),2,IF(L1713=1,VLOOKUP($C1713&amp;"|"&amp;$B1713&amp;"|"&amp;$D1713,Empresas!$C$6:$CC$92,$G1713+6+1,0),0))))</f>
        <v>0</v>
      </c>
      <c r="AD1713" s="147">
        <f>IF(AND($I1713="Si",M1713=1),1,IF(AND($I1713="Fisico",M1713=1),1,IF(AND(M1713=1,$I1713="Electronico"),2,IF(M1713=1,VLOOKUP($C1713&amp;"|"&amp;$B1713&amp;"|"&amp;$D1713,Empresas!$C$6:$CC$92,$G1713+6+1,0),0))))</f>
        <v>0</v>
      </c>
      <c r="AE1713" s="147">
        <f>IF(AND($I1713="Si",N1713=1),1,IF(AND($I1713="Fisico",N1713=1),1,IF(AND(N1713=1,$I1713="Electronico"),2,IF(N1713=1,VLOOKUP($C1713&amp;"|"&amp;$B1713&amp;"|"&amp;$D1713,Empresas!$C$6:$CC$92,$G1713+6+1,0),0))))</f>
        <v>0</v>
      </c>
      <c r="AF1713" s="147">
        <f>IF(AND($I1713="Si",O1713=1),1,IF(AND($I1713="Fisico",O1713=1),1,IF(AND(O1713=1,$I1713="Electronico"),2,IF(O1713=1,VLOOKUP($C1713&amp;"|"&amp;$B1713&amp;"|"&amp;$D1713,Empresas!$C$6:$CC$92,$G1713+6+1,0),0))))</f>
        <v>0</v>
      </c>
      <c r="AG1713" s="147">
        <f>IF(AND($I1713="Si",P1713=1),1,IF(AND($I1713="Fisico",P1713=1),1,IF(AND(P1713=1,$I1713="Electronico"),2,IF(P1713=1,VLOOKUP($C1713&amp;"|"&amp;$B1713&amp;"|"&amp;$D1713,Empresas!$C$6:$CC$92,$G1713+6+1,0),0))))</f>
        <v>0</v>
      </c>
      <c r="AH1713" s="147">
        <f>IF(AND($I1713="Si",Q1713=1),1,IF(AND($I1713="Fisico",Q1713=1),1,IF(AND(Q1713=1,$I1713="Electronico"),2,IF(Q1713=1,VLOOKUP($C1713&amp;"|"&amp;$B1713&amp;"|"&amp;$D1713,Empresas!$C$6:$CC$92,$G1713+6+1,0),0))))</f>
        <v>0</v>
      </c>
      <c r="AI1713" s="147">
        <f>IF(AND($I1713="Si",R1713=1),1,IF(AND($I1713="Fisico",R1713=1),1,IF(AND(R1713=1,$I1713="Electronico"),2,IF(R1713=1,VLOOKUP($C1713&amp;"|"&amp;$B1713&amp;"|"&amp;$D1713,Empresas!$C$6:$CC$92,$G1713+6+1,0),0))))</f>
        <v>0</v>
      </c>
      <c r="AJ1713" s="147">
        <f>IF(AND($I1713="Si",S1713=1),1,IF(AND($I1713="Fisico",S1713=1),1,IF(AND(S1713=1,$I1713="Electronico"),2,IF(S1713=1,VLOOKUP($C1713&amp;"|"&amp;$B1713&amp;"|"&amp;$D1713,Empresas!$C$6:$CC$92,$G1713+6+1,0),0))))</f>
        <v>0</v>
      </c>
      <c r="AK1713" s="147">
        <f>IF(AND($I1713="Si",T1713=1),1,IF(AND($I1713="Fisico",T1713=1),1,IF(AND(T1713=1,$I1713="Electronico"),2,IF(T1713=1,VLOOKUP($C1713&amp;"|"&amp;$B1713&amp;"|"&amp;$D1713,Empresas!$C$6:$CC$92,$G1713+6+1,0),0))))</f>
        <v>0</v>
      </c>
      <c r="AL1713" s="147">
        <f>IF(AND($I1713="Si",U1713=1),1,IF(AND($I1713="Fisico",U1713=1),1,IF(AND(U1713=1,$I1713="Electronico"),2,IF(U1713=1,VLOOKUP($C1713&amp;"|"&amp;$B1713&amp;"|"&amp;$D1713,Empresas!$C$6:$CC$92,$G1713+6+1,0),0))))</f>
        <v>0</v>
      </c>
      <c r="AM1713" s="149">
        <f t="shared" si="275"/>
        <v>0</v>
      </c>
      <c r="AN1713" s="149">
        <f t="shared" si="276"/>
        <v>0</v>
      </c>
      <c r="AO1713" s="152">
        <f t="shared" si="277"/>
        <v>0</v>
      </c>
    </row>
    <row r="1714" spans="1:41" x14ac:dyDescent="0.25">
      <c r="A1714" s="143" t="str">
        <f>VLOOKUP(D1714,Empresas!$D$7:$F$91,3,0)</f>
        <v>Yulisa</v>
      </c>
      <c r="B1714" s="144" t="str">
        <f>VLOOKUP(D1714,Empresas!$D$7:$G$91,4,0)</f>
        <v>Mireya</v>
      </c>
      <c r="C1714" s="144" t="s">
        <v>544</v>
      </c>
      <c r="D1714" s="144" t="s">
        <v>288</v>
      </c>
      <c r="E1714" s="144" t="str">
        <f>VLOOKUP(D1714,Empresas!$D$7:$E$92,2,0)</f>
        <v>MORENO PANIZO GABRIELA</v>
      </c>
      <c r="F1714" s="144" t="s">
        <v>189</v>
      </c>
      <c r="G1714" s="145">
        <f t="shared" si="281"/>
        <v>68</v>
      </c>
      <c r="H1714" s="145" t="str">
        <f>VLOOKUP(D1714,Empresas!$D$6:$L$92,7,0)</f>
        <v>Semestral</v>
      </c>
      <c r="I1714" s="144" t="str">
        <f>VLOOKUP(VLOOKUP(D1714&amp;"|"&amp;B1714,Empresas!$I$7:$CB$92,G1714,0),Tablas!$A$13:$B$14,2,0)</f>
        <v>No</v>
      </c>
      <c r="J1714" s="78"/>
      <c r="K1714" s="78"/>
      <c r="L1714" s="78"/>
      <c r="M1714" s="78"/>
      <c r="N1714" s="78"/>
      <c r="O1714" s="78"/>
      <c r="P1714" s="78"/>
      <c r="Q1714" s="78"/>
      <c r="R1714" s="78"/>
      <c r="S1714" s="78"/>
      <c r="T1714" s="78"/>
      <c r="U1714" s="78"/>
      <c r="V1714" s="78" t="str">
        <f>VLOOKUP(D1714,Empresas!$D$7:$CF$91,81,0)</f>
        <v>D</v>
      </c>
      <c r="W1714" s="78" t="str">
        <f>VLOOKUP(D1714,Empresas!$D$7:$M$91,10,0)</f>
        <v>Mype</v>
      </c>
      <c r="X1714" s="69" t="str">
        <f t="shared" si="273"/>
        <v>SI</v>
      </c>
      <c r="Y1714" s="153" t="str">
        <f t="shared" si="274"/>
        <v>No aplica</v>
      </c>
      <c r="Z1714" s="147">
        <f>IF(Y1714="No aplica",0,IF(I1714="no",0,IF(I1714="No aplica",0,IF(I1714="Si",1,IF(I1714="Fisico",1,IF(I1714="Electronico",2,VLOOKUP(C1714&amp;"|"&amp;B1714&amp;"|"&amp;D1714,Empresas!$C$6:$CC$92,G1714+6+1,0)))))))</f>
        <v>0</v>
      </c>
      <c r="AA1714" s="147">
        <f>IF(AND($I1714="Si",J1714=1),1,IF(AND($I1714="Fisico",J1714=1),1,IF(AND(J1714=1,$I1714="Electronico"),2,IF(J1714=1,VLOOKUP($C1714&amp;"|"&amp;$B1714&amp;"|"&amp;$D1714,Empresas!$C$6:$CC$92,$G1714+6+1,0),0))))</f>
        <v>0</v>
      </c>
      <c r="AB1714" s="147">
        <f>IF(AND($I1714="Si",K1714=1),1,IF(AND($I1714="Fisico",K1714=1),1,IF(AND(K1714=1,$I1714="Electronico"),2,IF(K1714=1,VLOOKUP($C1714&amp;"|"&amp;$B1714&amp;"|"&amp;$D1714,Empresas!$C$6:$CC$92,$G1714+6+1,0),0))))</f>
        <v>0</v>
      </c>
      <c r="AC1714" s="147">
        <f>IF(AND($I1714="Si",L1714=1),1,IF(AND($I1714="Fisico",L1714=1),1,IF(AND(L1714=1,$I1714="Electronico"),2,IF(L1714=1,VLOOKUP($C1714&amp;"|"&amp;$B1714&amp;"|"&amp;$D1714,Empresas!$C$6:$CC$92,$G1714+6+1,0),0))))</f>
        <v>0</v>
      </c>
      <c r="AD1714" s="147">
        <f>IF(AND($I1714="Si",M1714=1),1,IF(AND($I1714="Fisico",M1714=1),1,IF(AND(M1714=1,$I1714="Electronico"),2,IF(M1714=1,VLOOKUP($C1714&amp;"|"&amp;$B1714&amp;"|"&amp;$D1714,Empresas!$C$6:$CC$92,$G1714+6+1,0),0))))</f>
        <v>0</v>
      </c>
      <c r="AE1714" s="147">
        <f>IF(AND($I1714="Si",N1714=1),1,IF(AND($I1714="Fisico",N1714=1),1,IF(AND(N1714=1,$I1714="Electronico"),2,IF(N1714=1,VLOOKUP($C1714&amp;"|"&amp;$B1714&amp;"|"&amp;$D1714,Empresas!$C$6:$CC$92,$G1714+6+1,0),0))))</f>
        <v>0</v>
      </c>
      <c r="AF1714" s="147">
        <f>IF(AND($I1714="Si",O1714=1),1,IF(AND($I1714="Fisico",O1714=1),1,IF(AND(O1714=1,$I1714="Electronico"),2,IF(O1714=1,VLOOKUP($C1714&amp;"|"&amp;$B1714&amp;"|"&amp;$D1714,Empresas!$C$6:$CC$92,$G1714+6+1,0),0))))</f>
        <v>0</v>
      </c>
      <c r="AG1714" s="147">
        <f>IF(AND($I1714="Si",P1714=1),1,IF(AND($I1714="Fisico",P1714=1),1,IF(AND(P1714=1,$I1714="Electronico"),2,IF(P1714=1,VLOOKUP($C1714&amp;"|"&amp;$B1714&amp;"|"&amp;$D1714,Empresas!$C$6:$CC$92,$G1714+6+1,0),0))))</f>
        <v>0</v>
      </c>
      <c r="AH1714" s="147">
        <f>IF(AND($I1714="Si",Q1714=1),1,IF(AND($I1714="Fisico",Q1714=1),1,IF(AND(Q1714=1,$I1714="Electronico"),2,IF(Q1714=1,VLOOKUP($C1714&amp;"|"&amp;$B1714&amp;"|"&amp;$D1714,Empresas!$C$6:$CC$92,$G1714+6+1,0),0))))</f>
        <v>0</v>
      </c>
      <c r="AI1714" s="147">
        <f>IF(AND($I1714="Si",R1714=1),1,IF(AND($I1714="Fisico",R1714=1),1,IF(AND(R1714=1,$I1714="Electronico"),2,IF(R1714=1,VLOOKUP($C1714&amp;"|"&amp;$B1714&amp;"|"&amp;$D1714,Empresas!$C$6:$CC$92,$G1714+6+1,0),0))))</f>
        <v>0</v>
      </c>
      <c r="AJ1714" s="147">
        <f>IF(AND($I1714="Si",S1714=1),1,IF(AND($I1714="Fisico",S1714=1),1,IF(AND(S1714=1,$I1714="Electronico"),2,IF(S1714=1,VLOOKUP($C1714&amp;"|"&amp;$B1714&amp;"|"&amp;$D1714,Empresas!$C$6:$CC$92,$G1714+6+1,0),0))))</f>
        <v>0</v>
      </c>
      <c r="AK1714" s="147">
        <f>IF(AND($I1714="Si",T1714=1),1,IF(AND($I1714="Fisico",T1714=1),1,IF(AND(T1714=1,$I1714="Electronico"),2,IF(T1714=1,VLOOKUP($C1714&amp;"|"&amp;$B1714&amp;"|"&amp;$D1714,Empresas!$C$6:$CC$92,$G1714+6+1,0),0))))</f>
        <v>0</v>
      </c>
      <c r="AL1714" s="147">
        <f>IF(AND($I1714="Si",U1714=1),1,IF(AND($I1714="Fisico",U1714=1),1,IF(AND(U1714=1,$I1714="Electronico"),2,IF(U1714=1,VLOOKUP($C1714&amp;"|"&amp;$B1714&amp;"|"&amp;$D1714,Empresas!$C$6:$CC$92,$G1714+6+1,0),0))))</f>
        <v>0</v>
      </c>
      <c r="AM1714" s="149">
        <f t="shared" si="275"/>
        <v>0</v>
      </c>
      <c r="AN1714" s="149">
        <f t="shared" si="276"/>
        <v>0</v>
      </c>
      <c r="AO1714" s="152">
        <f t="shared" si="277"/>
        <v>0</v>
      </c>
    </row>
    <row r="1715" spans="1:41" x14ac:dyDescent="0.25">
      <c r="A1715" s="143" t="str">
        <f>VLOOKUP(D1715,Empresas!$D$7:$F$91,3,0)</f>
        <v>Yulisa</v>
      </c>
      <c r="B1715" s="144" t="str">
        <f>VLOOKUP(D1715,Empresas!$D$7:$G$91,4,0)</f>
        <v>Mireya</v>
      </c>
      <c r="C1715" s="144" t="s">
        <v>544</v>
      </c>
      <c r="D1715" s="144" t="s">
        <v>288</v>
      </c>
      <c r="E1715" s="144" t="str">
        <f>VLOOKUP(D1715,Empresas!$D$7:$E$92,2,0)</f>
        <v>MORENO PANIZO GABRIELA</v>
      </c>
      <c r="F1715" s="144" t="s">
        <v>190</v>
      </c>
      <c r="G1715" s="145">
        <f t="shared" si="281"/>
        <v>69</v>
      </c>
      <c r="H1715" s="145" t="str">
        <f>VLOOKUP(D1715,Empresas!$D$6:$L$92,7,0)</f>
        <v>Semestral</v>
      </c>
      <c r="I1715" s="144" t="str">
        <f>VLOOKUP(VLOOKUP(D1715&amp;"|"&amp;B1715,Empresas!$I$7:$CB$92,G1715,0),Tablas!$A$13:$B$14,2,0)</f>
        <v>No</v>
      </c>
      <c r="J1715" s="78"/>
      <c r="K1715" s="78"/>
      <c r="L1715" s="78"/>
      <c r="M1715" s="78"/>
      <c r="N1715" s="78"/>
      <c r="O1715" s="78"/>
      <c r="P1715" s="78"/>
      <c r="Q1715" s="78"/>
      <c r="R1715" s="78"/>
      <c r="S1715" s="78"/>
      <c r="T1715" s="78"/>
      <c r="U1715" s="78"/>
      <c r="V1715" s="78" t="str">
        <f>VLOOKUP(D1715,Empresas!$D$7:$CF$91,81,0)</f>
        <v>D</v>
      </c>
      <c r="W1715" s="78" t="str">
        <f>VLOOKUP(D1715,Empresas!$D$7:$M$91,10,0)</f>
        <v>Mype</v>
      </c>
      <c r="X1715" s="69" t="str">
        <f t="shared" si="273"/>
        <v>NO</v>
      </c>
      <c r="Y1715" s="153" t="str">
        <f t="shared" si="274"/>
        <v>No aplica</v>
      </c>
      <c r="Z1715" s="147">
        <f>IF(Y1715="No aplica",0,IF(I1715="no",0,IF(I1715="No aplica",0,IF(I1715="Si",1,IF(I1715="Fisico",1,IF(I1715="Electronico",2,VLOOKUP(C1715&amp;"|"&amp;B1715&amp;"|"&amp;D1715,Empresas!$C$6:$CC$92,G1715+6+1,0)))))))</f>
        <v>0</v>
      </c>
      <c r="AA1715" s="147">
        <f>IF(AND($I1715="Si",J1715=1),1,IF(AND($I1715="Fisico",J1715=1),1,IF(AND(J1715=1,$I1715="Electronico"),2,IF(J1715=1,VLOOKUP($C1715&amp;"|"&amp;$B1715&amp;"|"&amp;$D1715,Empresas!$C$6:$CC$92,$G1715+6+1,0),0))))</f>
        <v>0</v>
      </c>
      <c r="AB1715" s="147">
        <f>IF(AND($I1715="Si",K1715=1),1,IF(AND($I1715="Fisico",K1715=1),1,IF(AND(K1715=1,$I1715="Electronico"),2,IF(K1715=1,VLOOKUP($C1715&amp;"|"&amp;$B1715&amp;"|"&amp;$D1715,Empresas!$C$6:$CC$92,$G1715+6+1,0),0))))</f>
        <v>0</v>
      </c>
      <c r="AC1715" s="147">
        <f>IF(AND($I1715="Si",L1715=1),1,IF(AND($I1715="Fisico",L1715=1),1,IF(AND(L1715=1,$I1715="Electronico"),2,IF(L1715=1,VLOOKUP($C1715&amp;"|"&amp;$B1715&amp;"|"&amp;$D1715,Empresas!$C$6:$CC$92,$G1715+6+1,0),0))))</f>
        <v>0</v>
      </c>
      <c r="AD1715" s="147">
        <f>IF(AND($I1715="Si",M1715=1),1,IF(AND($I1715="Fisico",M1715=1),1,IF(AND(M1715=1,$I1715="Electronico"),2,IF(M1715=1,VLOOKUP($C1715&amp;"|"&amp;$B1715&amp;"|"&amp;$D1715,Empresas!$C$6:$CC$92,$G1715+6+1,0),0))))</f>
        <v>0</v>
      </c>
      <c r="AE1715" s="147">
        <f>IF(AND($I1715="Si",N1715=1),1,IF(AND($I1715="Fisico",N1715=1),1,IF(AND(N1715=1,$I1715="Electronico"),2,IF(N1715=1,VLOOKUP($C1715&amp;"|"&amp;$B1715&amp;"|"&amp;$D1715,Empresas!$C$6:$CC$92,$G1715+6+1,0),0))))</f>
        <v>0</v>
      </c>
      <c r="AF1715" s="147">
        <f>IF(AND($I1715="Si",O1715=1),1,IF(AND($I1715="Fisico",O1715=1),1,IF(AND(O1715=1,$I1715="Electronico"),2,IF(O1715=1,VLOOKUP($C1715&amp;"|"&amp;$B1715&amp;"|"&amp;$D1715,Empresas!$C$6:$CC$92,$G1715+6+1,0),0))))</f>
        <v>0</v>
      </c>
      <c r="AG1715" s="147">
        <f>IF(AND($I1715="Si",P1715=1),1,IF(AND($I1715="Fisico",P1715=1),1,IF(AND(P1715=1,$I1715="Electronico"),2,IF(P1715=1,VLOOKUP($C1715&amp;"|"&amp;$B1715&amp;"|"&amp;$D1715,Empresas!$C$6:$CC$92,$G1715+6+1,0),0))))</f>
        <v>0</v>
      </c>
      <c r="AH1715" s="147">
        <f>IF(AND($I1715="Si",Q1715=1),1,IF(AND($I1715="Fisico",Q1715=1),1,IF(AND(Q1715=1,$I1715="Electronico"),2,IF(Q1715=1,VLOOKUP($C1715&amp;"|"&amp;$B1715&amp;"|"&amp;$D1715,Empresas!$C$6:$CC$92,$G1715+6+1,0),0))))</f>
        <v>0</v>
      </c>
      <c r="AI1715" s="147">
        <f>IF(AND($I1715="Si",R1715=1),1,IF(AND($I1715="Fisico",R1715=1),1,IF(AND(R1715=1,$I1715="Electronico"),2,IF(R1715=1,VLOOKUP($C1715&amp;"|"&amp;$B1715&amp;"|"&amp;$D1715,Empresas!$C$6:$CC$92,$G1715+6+1,0),0))))</f>
        <v>0</v>
      </c>
      <c r="AJ1715" s="147">
        <f>IF(AND($I1715="Si",S1715=1),1,IF(AND($I1715="Fisico",S1715=1),1,IF(AND(S1715=1,$I1715="Electronico"),2,IF(S1715=1,VLOOKUP($C1715&amp;"|"&amp;$B1715&amp;"|"&amp;$D1715,Empresas!$C$6:$CC$92,$G1715+6+1,0),0))))</f>
        <v>0</v>
      </c>
      <c r="AK1715" s="147">
        <f>IF(AND($I1715="Si",T1715=1),1,IF(AND($I1715="Fisico",T1715=1),1,IF(AND(T1715=1,$I1715="Electronico"),2,IF(T1715=1,VLOOKUP($C1715&amp;"|"&amp;$B1715&amp;"|"&amp;$D1715,Empresas!$C$6:$CC$92,$G1715+6+1,0),0))))</f>
        <v>0</v>
      </c>
      <c r="AL1715" s="147">
        <f>IF(AND($I1715="Si",U1715=1),1,IF(AND($I1715="Fisico",U1715=1),1,IF(AND(U1715=1,$I1715="Electronico"),2,IF(U1715=1,VLOOKUP($C1715&amp;"|"&amp;$B1715&amp;"|"&amp;$D1715,Empresas!$C$6:$CC$92,$G1715+6+1,0),0))))</f>
        <v>0</v>
      </c>
      <c r="AM1715" s="149">
        <f t="shared" si="275"/>
        <v>0</v>
      </c>
      <c r="AN1715" s="149">
        <f t="shared" si="276"/>
        <v>0</v>
      </c>
      <c r="AO1715" s="152">
        <f t="shared" si="277"/>
        <v>0</v>
      </c>
    </row>
    <row r="1716" spans="1:41" x14ac:dyDescent="0.25">
      <c r="A1716" s="143" t="str">
        <f>VLOOKUP(D1716,Empresas!$D$7:$F$91,3,0)</f>
        <v>Yulisa</v>
      </c>
      <c r="B1716" s="144" t="str">
        <f>VLOOKUP(D1716,Empresas!$D$7:$G$91,4,0)</f>
        <v>Mireya</v>
      </c>
      <c r="C1716" s="144" t="s">
        <v>544</v>
      </c>
      <c r="D1716" s="144" t="s">
        <v>288</v>
      </c>
      <c r="E1716" s="144" t="str">
        <f>VLOOKUP(D1716,Empresas!$D$7:$E$92,2,0)</f>
        <v>MORENO PANIZO GABRIELA</v>
      </c>
      <c r="F1716" s="146" t="s">
        <v>191</v>
      </c>
      <c r="G1716" s="145">
        <f t="shared" si="281"/>
        <v>70</v>
      </c>
      <c r="H1716" s="145" t="str">
        <f>VLOOKUP(D1716,Empresas!$D$6:$L$92,7,0)</f>
        <v>Semestral</v>
      </c>
      <c r="I1716" s="144" t="str">
        <f>VLOOKUP(VLOOKUP(D1716&amp;"|"&amp;B1716,Empresas!$I$7:$CB$92,G1716,0),Tablas!$A$13:$B$14,2,0)</f>
        <v>No</v>
      </c>
      <c r="J1716" s="78"/>
      <c r="K1716" s="78"/>
      <c r="L1716" s="78"/>
      <c r="M1716" s="78"/>
      <c r="N1716" s="78"/>
      <c r="O1716" s="78"/>
      <c r="P1716" s="78"/>
      <c r="Q1716" s="78"/>
      <c r="R1716" s="78"/>
      <c r="S1716" s="78"/>
      <c r="T1716" s="78"/>
      <c r="U1716" s="78"/>
      <c r="V1716" s="78" t="str">
        <f>VLOOKUP(D1716,Empresas!$D$7:$CF$91,81,0)</f>
        <v>D</v>
      </c>
      <c r="W1716" s="78" t="str">
        <f>VLOOKUP(D1716,Empresas!$D$7:$M$91,10,0)</f>
        <v>Mype</v>
      </c>
      <c r="X1716" s="69" t="str">
        <f t="shared" si="273"/>
        <v>NO</v>
      </c>
      <c r="Y1716" s="153" t="str">
        <f t="shared" si="274"/>
        <v>No aplica</v>
      </c>
      <c r="Z1716" s="147">
        <f>IF(Y1716="No aplica",0,IF(I1716="no",0,IF(I1716="No aplica",0,IF(I1716="Si",1,IF(I1716="Fisico",1,IF(I1716="Electronico",2,VLOOKUP(C1716&amp;"|"&amp;B1716&amp;"|"&amp;D1716,Empresas!$C$6:$CC$92,G1716+6+1,0)))))))</f>
        <v>0</v>
      </c>
      <c r="AA1716" s="147">
        <f>IF(AND($I1716="Si",J1716=1),1,IF(AND($I1716="Fisico",J1716=1),1,IF(AND(J1716=1,$I1716="Electronico"),2,IF(J1716=1,VLOOKUP($C1716&amp;"|"&amp;$B1716&amp;"|"&amp;$D1716,Empresas!$C$6:$CC$92,$G1716+6+1,0),0))))</f>
        <v>0</v>
      </c>
      <c r="AB1716" s="147">
        <f>IF(AND($I1716="Si",K1716=1),1,IF(AND($I1716="Fisico",K1716=1),1,IF(AND(K1716=1,$I1716="Electronico"),2,IF(K1716=1,VLOOKUP($C1716&amp;"|"&amp;$B1716&amp;"|"&amp;$D1716,Empresas!$C$6:$CC$92,$G1716+6+1,0),0))))</f>
        <v>0</v>
      </c>
      <c r="AC1716" s="147">
        <f>IF(AND($I1716="Si",L1716=1),1,IF(AND($I1716="Fisico",L1716=1),1,IF(AND(L1716=1,$I1716="Electronico"),2,IF(L1716=1,VLOOKUP($C1716&amp;"|"&amp;$B1716&amp;"|"&amp;$D1716,Empresas!$C$6:$CC$92,$G1716+6+1,0),0))))</f>
        <v>0</v>
      </c>
      <c r="AD1716" s="147">
        <f>IF(AND($I1716="Si",M1716=1),1,IF(AND($I1716="Fisico",M1716=1),1,IF(AND(M1716=1,$I1716="Electronico"),2,IF(M1716=1,VLOOKUP($C1716&amp;"|"&amp;$B1716&amp;"|"&amp;$D1716,Empresas!$C$6:$CC$92,$G1716+6+1,0),0))))</f>
        <v>0</v>
      </c>
      <c r="AE1716" s="147">
        <f>IF(AND($I1716="Si",N1716=1),1,IF(AND($I1716="Fisico",N1716=1),1,IF(AND(N1716=1,$I1716="Electronico"),2,IF(N1716=1,VLOOKUP($C1716&amp;"|"&amp;$B1716&amp;"|"&amp;$D1716,Empresas!$C$6:$CC$92,$G1716+6+1,0),0))))</f>
        <v>0</v>
      </c>
      <c r="AF1716" s="147">
        <f>IF(AND($I1716="Si",O1716=1),1,IF(AND($I1716="Fisico",O1716=1),1,IF(AND(O1716=1,$I1716="Electronico"),2,IF(O1716=1,VLOOKUP($C1716&amp;"|"&amp;$B1716&amp;"|"&amp;$D1716,Empresas!$C$6:$CC$92,$G1716+6+1,0),0))))</f>
        <v>0</v>
      </c>
      <c r="AG1716" s="147">
        <f>IF(AND($I1716="Si",P1716=1),1,IF(AND($I1716="Fisico",P1716=1),1,IF(AND(P1716=1,$I1716="Electronico"),2,IF(P1716=1,VLOOKUP($C1716&amp;"|"&amp;$B1716&amp;"|"&amp;$D1716,Empresas!$C$6:$CC$92,$G1716+6+1,0),0))))</f>
        <v>0</v>
      </c>
      <c r="AH1716" s="147">
        <f>IF(AND($I1716="Si",Q1716=1),1,IF(AND($I1716="Fisico",Q1716=1),1,IF(AND(Q1716=1,$I1716="Electronico"),2,IF(Q1716=1,VLOOKUP($C1716&amp;"|"&amp;$B1716&amp;"|"&amp;$D1716,Empresas!$C$6:$CC$92,$G1716+6+1,0),0))))</f>
        <v>0</v>
      </c>
      <c r="AI1716" s="147">
        <f>IF(AND($I1716="Si",R1716=1),1,IF(AND($I1716="Fisico",R1716=1),1,IF(AND(R1716=1,$I1716="Electronico"),2,IF(R1716=1,VLOOKUP($C1716&amp;"|"&amp;$B1716&amp;"|"&amp;$D1716,Empresas!$C$6:$CC$92,$G1716+6+1,0),0))))</f>
        <v>0</v>
      </c>
      <c r="AJ1716" s="147">
        <f>IF(AND($I1716="Si",S1716=1),1,IF(AND($I1716="Fisico",S1716=1),1,IF(AND(S1716=1,$I1716="Electronico"),2,IF(S1716=1,VLOOKUP($C1716&amp;"|"&amp;$B1716&amp;"|"&amp;$D1716,Empresas!$C$6:$CC$92,$G1716+6+1,0),0))))</f>
        <v>0</v>
      </c>
      <c r="AK1716" s="147">
        <f>IF(AND($I1716="Si",T1716=1),1,IF(AND($I1716="Fisico",T1716=1),1,IF(AND(T1716=1,$I1716="Electronico"),2,IF(T1716=1,VLOOKUP($C1716&amp;"|"&amp;$B1716&amp;"|"&amp;$D1716,Empresas!$C$6:$CC$92,$G1716+6+1,0),0))))</f>
        <v>0</v>
      </c>
      <c r="AL1716" s="147">
        <f>IF(AND($I1716="Si",U1716=1),1,IF(AND($I1716="Fisico",U1716=1),1,IF(AND(U1716=1,$I1716="Electronico"),2,IF(U1716=1,VLOOKUP($C1716&amp;"|"&amp;$B1716&amp;"|"&amp;$D1716,Empresas!$C$6:$CC$92,$G1716+6+1,0),0))))</f>
        <v>0</v>
      </c>
      <c r="AM1716" s="149">
        <f t="shared" si="275"/>
        <v>0</v>
      </c>
      <c r="AN1716" s="149">
        <f t="shared" si="276"/>
        <v>0</v>
      </c>
      <c r="AO1716" s="152">
        <f t="shared" si="277"/>
        <v>0</v>
      </c>
    </row>
    <row r="1717" spans="1:41" x14ac:dyDescent="0.25">
      <c r="A1717" s="143" t="str">
        <f>VLOOKUP(D1717,Empresas!$D$7:$F$91,3,0)</f>
        <v>Yulisa</v>
      </c>
      <c r="B1717" s="144" t="str">
        <f>VLOOKUP(D1717,Empresas!$D$7:$G$91,4,0)</f>
        <v>Mireya</v>
      </c>
      <c r="C1717" s="144" t="s">
        <v>544</v>
      </c>
      <c r="D1717" s="144" t="s">
        <v>288</v>
      </c>
      <c r="E1717" s="144" t="str">
        <f>VLOOKUP(D1717,Empresas!$D$7:$E$92,2,0)</f>
        <v>MORENO PANIZO GABRIELA</v>
      </c>
      <c r="F1717" s="144" t="s">
        <v>192</v>
      </c>
      <c r="G1717" s="145">
        <f t="shared" si="281"/>
        <v>71</v>
      </c>
      <c r="H1717" s="145" t="str">
        <f>VLOOKUP(D1717,Empresas!$D$6:$L$92,7,0)</f>
        <v>Semestral</v>
      </c>
      <c r="I1717" s="144" t="str">
        <f>VLOOKUP(VLOOKUP(D1717&amp;"|"&amp;B1717,Empresas!$I$7:$CB$92,G1717,0),Tablas!$A$13:$B$14,2,0)</f>
        <v>No</v>
      </c>
      <c r="J1717" s="78"/>
      <c r="K1717" s="78"/>
      <c r="L1717" s="78"/>
      <c r="M1717" s="78"/>
      <c r="N1717" s="78"/>
      <c r="O1717" s="78"/>
      <c r="P1717" s="78"/>
      <c r="Q1717" s="78"/>
      <c r="R1717" s="78"/>
      <c r="S1717" s="78"/>
      <c r="T1717" s="78"/>
      <c r="U1717" s="78"/>
      <c r="V1717" s="78" t="str">
        <f>VLOOKUP(D1717,Empresas!$D$7:$CF$91,81,0)</f>
        <v>D</v>
      </c>
      <c r="W1717" s="78" t="str">
        <f>VLOOKUP(D1717,Empresas!$D$7:$M$91,10,0)</f>
        <v>Mype</v>
      </c>
      <c r="X1717" s="69" t="str">
        <f t="shared" si="273"/>
        <v>NO</v>
      </c>
      <c r="Y1717" s="153" t="str">
        <f t="shared" si="274"/>
        <v>No aplica</v>
      </c>
      <c r="Z1717" s="147">
        <f>IF(Y1717="No aplica",0,IF(I1717="no",0,IF(I1717="No aplica",0,IF(I1717="Si",1,IF(I1717="Fisico",1,IF(I1717="Electronico",2,VLOOKUP(C1717&amp;"|"&amp;B1717&amp;"|"&amp;D1717,Empresas!$C$6:$CC$92,G1717+6+1,0)))))))</f>
        <v>0</v>
      </c>
      <c r="AA1717" s="147">
        <f>IF(AND($I1717="Si",J1717=1),1,IF(AND($I1717="Fisico",J1717=1),1,IF(AND(J1717=1,$I1717="Electronico"),2,IF(J1717=1,VLOOKUP($C1717&amp;"|"&amp;$B1717&amp;"|"&amp;$D1717,Empresas!$C$6:$CC$92,$G1717+6+1,0),0))))</f>
        <v>0</v>
      </c>
      <c r="AB1717" s="147">
        <f>IF(AND($I1717="Si",K1717=1),1,IF(AND($I1717="Fisico",K1717=1),1,IF(AND(K1717=1,$I1717="Electronico"),2,IF(K1717=1,VLOOKUP($C1717&amp;"|"&amp;$B1717&amp;"|"&amp;$D1717,Empresas!$C$6:$CC$92,$G1717+6+1,0),0))))</f>
        <v>0</v>
      </c>
      <c r="AC1717" s="147">
        <f>IF(AND($I1717="Si",L1717=1),1,IF(AND($I1717="Fisico",L1717=1),1,IF(AND(L1717=1,$I1717="Electronico"),2,IF(L1717=1,VLOOKUP($C1717&amp;"|"&amp;$B1717&amp;"|"&amp;$D1717,Empresas!$C$6:$CC$92,$G1717+6+1,0),0))))</f>
        <v>0</v>
      </c>
      <c r="AD1717" s="147">
        <f>IF(AND($I1717="Si",M1717=1),1,IF(AND($I1717="Fisico",M1717=1),1,IF(AND(M1717=1,$I1717="Electronico"),2,IF(M1717=1,VLOOKUP($C1717&amp;"|"&amp;$B1717&amp;"|"&amp;$D1717,Empresas!$C$6:$CC$92,$G1717+6+1,0),0))))</f>
        <v>0</v>
      </c>
      <c r="AE1717" s="147">
        <f>IF(AND($I1717="Si",N1717=1),1,IF(AND($I1717="Fisico",N1717=1),1,IF(AND(N1717=1,$I1717="Electronico"),2,IF(N1717=1,VLOOKUP($C1717&amp;"|"&amp;$B1717&amp;"|"&amp;$D1717,Empresas!$C$6:$CC$92,$G1717+6+1,0),0))))</f>
        <v>0</v>
      </c>
      <c r="AF1717" s="147">
        <f>IF(AND($I1717="Si",O1717=1),1,IF(AND($I1717="Fisico",O1717=1),1,IF(AND(O1717=1,$I1717="Electronico"),2,IF(O1717=1,VLOOKUP($C1717&amp;"|"&amp;$B1717&amp;"|"&amp;$D1717,Empresas!$C$6:$CC$92,$G1717+6+1,0),0))))</f>
        <v>0</v>
      </c>
      <c r="AG1717" s="147">
        <f>IF(AND($I1717="Si",P1717=1),1,IF(AND($I1717="Fisico",P1717=1),1,IF(AND(P1717=1,$I1717="Electronico"),2,IF(P1717=1,VLOOKUP($C1717&amp;"|"&amp;$B1717&amp;"|"&amp;$D1717,Empresas!$C$6:$CC$92,$G1717+6+1,0),0))))</f>
        <v>0</v>
      </c>
      <c r="AH1717" s="147">
        <f>IF(AND($I1717="Si",Q1717=1),1,IF(AND($I1717="Fisico",Q1717=1),1,IF(AND(Q1717=1,$I1717="Electronico"),2,IF(Q1717=1,VLOOKUP($C1717&amp;"|"&amp;$B1717&amp;"|"&amp;$D1717,Empresas!$C$6:$CC$92,$G1717+6+1,0),0))))</f>
        <v>0</v>
      </c>
      <c r="AI1717" s="147">
        <f>IF(AND($I1717="Si",R1717=1),1,IF(AND($I1717="Fisico",R1717=1),1,IF(AND(R1717=1,$I1717="Electronico"),2,IF(R1717=1,VLOOKUP($C1717&amp;"|"&amp;$B1717&amp;"|"&amp;$D1717,Empresas!$C$6:$CC$92,$G1717+6+1,0),0))))</f>
        <v>0</v>
      </c>
      <c r="AJ1717" s="147">
        <f>IF(AND($I1717="Si",S1717=1),1,IF(AND($I1717="Fisico",S1717=1),1,IF(AND(S1717=1,$I1717="Electronico"),2,IF(S1717=1,VLOOKUP($C1717&amp;"|"&amp;$B1717&amp;"|"&amp;$D1717,Empresas!$C$6:$CC$92,$G1717+6+1,0),0))))</f>
        <v>0</v>
      </c>
      <c r="AK1717" s="147">
        <f>IF(AND($I1717="Si",T1717=1),1,IF(AND($I1717="Fisico",T1717=1),1,IF(AND(T1717=1,$I1717="Electronico"),2,IF(T1717=1,VLOOKUP($C1717&amp;"|"&amp;$B1717&amp;"|"&amp;$D1717,Empresas!$C$6:$CC$92,$G1717+6+1,0),0))))</f>
        <v>0</v>
      </c>
      <c r="AL1717" s="147">
        <f>IF(AND($I1717="Si",U1717=1),1,IF(AND($I1717="Fisico",U1717=1),1,IF(AND(U1717=1,$I1717="Electronico"),2,IF(U1717=1,VLOOKUP($C1717&amp;"|"&amp;$B1717&amp;"|"&amp;$D1717,Empresas!$C$6:$CC$92,$G1717+6+1,0),0))))</f>
        <v>0</v>
      </c>
      <c r="AM1717" s="149">
        <f t="shared" si="275"/>
        <v>0</v>
      </c>
      <c r="AN1717" s="149">
        <f t="shared" si="276"/>
        <v>0</v>
      </c>
      <c r="AO1717" s="152">
        <f t="shared" si="277"/>
        <v>0</v>
      </c>
    </row>
    <row r="1718" spans="1:41" x14ac:dyDescent="0.25">
      <c r="A1718" s="137" t="str">
        <f>VLOOKUP(D1718,Empresas!$D$7:$F$91,3,0)</f>
        <v>Jose</v>
      </c>
      <c r="B1718" s="138" t="str">
        <f>VLOOKUP(D1718,Empresas!$D$7:$G$91,4,0)</f>
        <v>Wildor</v>
      </c>
      <c r="C1718" s="138" t="s">
        <v>544</v>
      </c>
      <c r="D1718" s="138" t="s">
        <v>289</v>
      </c>
      <c r="E1718" s="138" t="str">
        <f>VLOOKUP(D1718,Empresas!$D$7:$E$92,2,0)</f>
        <v>HERAUF PERU S.A.C.</v>
      </c>
      <c r="F1718" s="138" t="s">
        <v>158</v>
      </c>
      <c r="G1718" s="139">
        <f>+Empresas!$O$2</f>
        <v>7</v>
      </c>
      <c r="H1718" s="139" t="str">
        <f>VLOOKUP(D1718,Empresas!$D$6:$L$92,7,0)</f>
        <v>Mensual</v>
      </c>
      <c r="I1718" s="138" t="str">
        <f>VLOOKUP(VLOOKUP(D1718&amp;"|"&amp;B1718,Empresas!$I$7:$CB$92,G1718,0),Tablas!$A$3:$B$5,2,0)</f>
        <v>Registro y analisis</v>
      </c>
      <c r="J1718" s="78">
        <v>1</v>
      </c>
      <c r="K1718" s="78">
        <v>1</v>
      </c>
      <c r="L1718" s="78">
        <v>1</v>
      </c>
      <c r="M1718" s="78">
        <v>1</v>
      </c>
      <c r="N1718" s="78">
        <v>1</v>
      </c>
      <c r="O1718" s="78">
        <v>1</v>
      </c>
      <c r="P1718" s="78">
        <v>1</v>
      </c>
      <c r="Q1718" s="78">
        <v>1</v>
      </c>
      <c r="R1718" s="78"/>
      <c r="S1718" s="78"/>
      <c r="T1718" s="78"/>
      <c r="U1718" s="78"/>
      <c r="V1718" s="78" t="str">
        <f>VLOOKUP(D1718,Empresas!$D$7:$CF$91,81,0)</f>
        <v>A</v>
      </c>
      <c r="W1718" s="78" t="str">
        <f>VLOOKUP(D1718,Empresas!$D$7:$M$91,10,0)</f>
        <v>Mype</v>
      </c>
      <c r="X1718" s="69" t="str">
        <f t="shared" si="273"/>
        <v>SI</v>
      </c>
      <c r="Y1718" s="153" t="str">
        <f t="shared" si="274"/>
        <v>Si aplica</v>
      </c>
      <c r="Z1718" s="147">
        <f>IF(Y1718="No aplica",0,IF(I1718="no",0,IF(I1718="No aplica",0,IF(I1718="Si",1,IF(I1718="Fisico",1,IF(I1718="Electronico",2,VLOOKUP(C1718&amp;"|"&amp;B1718&amp;"|"&amp;D1718,Empresas!$C$6:$CC$92,G1718+6+1,0)))))))</f>
        <v>1</v>
      </c>
      <c r="AA1718" s="147">
        <f>IF(AND($I1718="Si",J1718=1),1,IF(AND($I1718="Fisico",J1718=1),1,IF(AND(J1718=1,$I1718="Electronico"),2,IF(J1718=1,VLOOKUP($C1718&amp;"|"&amp;$B1718&amp;"|"&amp;$D1718,Empresas!$C$6:$CC$92,$G1718+6+1,0),0))))</f>
        <v>1</v>
      </c>
      <c r="AB1718" s="147">
        <f>IF(AND($I1718="Si",K1718=1),1,IF(AND($I1718="Fisico",K1718=1),1,IF(AND(K1718=1,$I1718="Electronico"),2,IF(K1718=1,VLOOKUP($C1718&amp;"|"&amp;$B1718&amp;"|"&amp;$D1718,Empresas!$C$6:$CC$92,$G1718+6+1,0),0))))</f>
        <v>1</v>
      </c>
      <c r="AC1718" s="147">
        <f>IF(AND($I1718="Si",L1718=1),1,IF(AND($I1718="Fisico",L1718=1),1,IF(AND(L1718=1,$I1718="Electronico"),2,IF(L1718=1,VLOOKUP($C1718&amp;"|"&amp;$B1718&amp;"|"&amp;$D1718,Empresas!$C$6:$CC$92,$G1718+6+1,0),0))))</f>
        <v>1</v>
      </c>
      <c r="AD1718" s="147">
        <f>IF(AND($I1718="Si",M1718=1),1,IF(AND($I1718="Fisico",M1718=1),1,IF(AND(M1718=1,$I1718="Electronico"),2,IF(M1718=1,VLOOKUP($C1718&amp;"|"&amp;$B1718&amp;"|"&amp;$D1718,Empresas!$C$6:$CC$92,$G1718+6+1,0),0))))</f>
        <v>1</v>
      </c>
      <c r="AE1718" s="147">
        <f>IF(AND($I1718="Si",N1718=1),1,IF(AND($I1718="Fisico",N1718=1),1,IF(AND(N1718=1,$I1718="Electronico"),2,IF(N1718=1,VLOOKUP($C1718&amp;"|"&amp;$B1718&amp;"|"&amp;$D1718,Empresas!$C$6:$CC$92,$G1718+6+1,0),0))))</f>
        <v>1</v>
      </c>
      <c r="AF1718" s="147">
        <f>IF(AND($I1718="Si",O1718=1),1,IF(AND($I1718="Fisico",O1718=1),1,IF(AND(O1718=1,$I1718="Electronico"),2,IF(O1718=1,VLOOKUP($C1718&amp;"|"&amp;$B1718&amp;"|"&amp;$D1718,Empresas!$C$6:$CC$92,$G1718+6+1,0),0))))</f>
        <v>1</v>
      </c>
      <c r="AG1718" s="147">
        <f>IF(AND($I1718="Si",P1718=1),1,IF(AND($I1718="Fisico",P1718=1),1,IF(AND(P1718=1,$I1718="Electronico"),2,IF(P1718=1,VLOOKUP($C1718&amp;"|"&amp;$B1718&amp;"|"&amp;$D1718,Empresas!$C$6:$CC$92,$G1718+6+1,0),0))))</f>
        <v>1</v>
      </c>
      <c r="AH1718" s="147">
        <f>IF(AND($I1718="Si",Q1718=1),1,IF(AND($I1718="Fisico",Q1718=1),1,IF(AND(Q1718=1,$I1718="Electronico"),2,IF(Q1718=1,VLOOKUP($C1718&amp;"|"&amp;$B1718&amp;"|"&amp;$D1718,Empresas!$C$6:$CC$92,$G1718+6+1,0),0))))</f>
        <v>1</v>
      </c>
      <c r="AI1718" s="147">
        <f>IF(AND($I1718="Si",R1718=1),1,IF(AND($I1718="Fisico",R1718=1),1,IF(AND(R1718=1,$I1718="Electronico"),2,IF(R1718=1,VLOOKUP($C1718&amp;"|"&amp;$B1718&amp;"|"&amp;$D1718,Empresas!$C$6:$CC$92,$G1718+6+1,0),0))))</f>
        <v>0</v>
      </c>
      <c r="AJ1718" s="147">
        <f>IF(AND($I1718="Si",S1718=1),1,IF(AND($I1718="Fisico",S1718=1),1,IF(AND(S1718=1,$I1718="Electronico"),2,IF(S1718=1,VLOOKUP($C1718&amp;"|"&amp;$B1718&amp;"|"&amp;$D1718,Empresas!$C$6:$CC$92,$G1718+6+1,0),0))))</f>
        <v>0</v>
      </c>
      <c r="AK1718" s="147">
        <f>IF(AND($I1718="Si",T1718=1),1,IF(AND($I1718="Fisico",T1718=1),1,IF(AND(T1718=1,$I1718="Electronico"),2,IF(T1718=1,VLOOKUP($C1718&amp;"|"&amp;$B1718&amp;"|"&amp;$D1718,Empresas!$C$6:$CC$92,$G1718+6+1,0),0))))</f>
        <v>0</v>
      </c>
      <c r="AL1718" s="147">
        <f>IF(AND($I1718="Si",U1718=1),1,IF(AND($I1718="Fisico",U1718=1),1,IF(AND(U1718=1,$I1718="Electronico"),2,IF(U1718=1,VLOOKUP($C1718&amp;"|"&amp;$B1718&amp;"|"&amp;$D1718,Empresas!$C$6:$CC$92,$G1718+6+1,0),0))))</f>
        <v>0</v>
      </c>
      <c r="AM1718" s="149">
        <f t="shared" si="275"/>
        <v>8</v>
      </c>
      <c r="AN1718" s="149">
        <f t="shared" si="276"/>
        <v>8</v>
      </c>
      <c r="AO1718" s="152">
        <f t="shared" si="277"/>
        <v>1</v>
      </c>
    </row>
    <row r="1719" spans="1:41" x14ac:dyDescent="0.25">
      <c r="A1719" s="137" t="str">
        <f>VLOOKUP(D1719,Empresas!$D$7:$F$91,3,0)</f>
        <v>Jose</v>
      </c>
      <c r="B1719" s="138" t="str">
        <f>VLOOKUP(D1719,Empresas!$D$7:$G$91,4,0)</f>
        <v>Wildor</v>
      </c>
      <c r="C1719" s="138" t="s">
        <v>544</v>
      </c>
      <c r="D1719" s="138" t="s">
        <v>289</v>
      </c>
      <c r="E1719" s="138" t="str">
        <f>VLOOKUP(D1719,Empresas!$D$7:$E$92,2,0)</f>
        <v>HERAUF PERU S.A.C.</v>
      </c>
      <c r="F1719" s="138" t="s">
        <v>159</v>
      </c>
      <c r="G1719" s="139">
        <f>+G1718+3</f>
        <v>10</v>
      </c>
      <c r="H1719" s="139" t="str">
        <f>VLOOKUP(D1719,Empresas!$D$6:$L$92,7,0)</f>
        <v>Mensual</v>
      </c>
      <c r="I1719" s="138" t="str">
        <f>VLOOKUP(VLOOKUP(D1719&amp;"|"&amp;B1719,Empresas!$I$7:$CB$92,G1719,0),Tablas!$A$3:$B$5,2,0)</f>
        <v>Registro y analisis</v>
      </c>
      <c r="J1719" s="78">
        <v>1</v>
      </c>
      <c r="K1719" s="78">
        <v>1</v>
      </c>
      <c r="L1719" s="78">
        <v>1</v>
      </c>
      <c r="M1719" s="78">
        <v>1</v>
      </c>
      <c r="N1719" s="78">
        <v>1</v>
      </c>
      <c r="O1719" s="78">
        <v>1</v>
      </c>
      <c r="P1719" s="78">
        <v>1</v>
      </c>
      <c r="Q1719" s="78">
        <v>1</v>
      </c>
      <c r="R1719" s="78"/>
      <c r="S1719" s="78"/>
      <c r="T1719" s="78"/>
      <c r="U1719" s="78"/>
      <c r="V1719" s="78" t="str">
        <f>VLOOKUP(D1719,Empresas!$D$7:$CF$91,81,0)</f>
        <v>A</v>
      </c>
      <c r="W1719" s="78" t="str">
        <f>VLOOKUP(D1719,Empresas!$D$7:$M$91,10,0)</f>
        <v>Mype</v>
      </c>
      <c r="X1719" s="69" t="str">
        <f t="shared" si="273"/>
        <v>SI</v>
      </c>
      <c r="Y1719" s="153" t="str">
        <f t="shared" si="274"/>
        <v>Si aplica</v>
      </c>
      <c r="Z1719" s="147">
        <f>IF(Y1719="No aplica",0,IF(I1719="no",0,IF(I1719="No aplica",0,IF(I1719="Si",1,IF(I1719="Fisico",1,IF(I1719="Electronico",2,VLOOKUP(C1719&amp;"|"&amp;B1719&amp;"|"&amp;D1719,Empresas!$C$6:$CC$92,G1719+6+1,0)))))))</f>
        <v>1</v>
      </c>
      <c r="AA1719" s="147">
        <f>IF(AND($I1719="Si",J1719=1),1,IF(AND($I1719="Fisico",J1719=1),1,IF(AND(J1719=1,$I1719="Electronico"),2,IF(J1719=1,VLOOKUP($C1719&amp;"|"&amp;$B1719&amp;"|"&amp;$D1719,Empresas!$C$6:$CC$92,$G1719+6+1,0),0))))</f>
        <v>1</v>
      </c>
      <c r="AB1719" s="147">
        <f>IF(AND($I1719="Si",K1719=1),1,IF(AND($I1719="Fisico",K1719=1),1,IF(AND(K1719=1,$I1719="Electronico"),2,IF(K1719=1,VLOOKUP($C1719&amp;"|"&amp;$B1719&amp;"|"&amp;$D1719,Empresas!$C$6:$CC$92,$G1719+6+1,0),0))))</f>
        <v>1</v>
      </c>
      <c r="AC1719" s="147">
        <f>IF(AND($I1719="Si",L1719=1),1,IF(AND($I1719="Fisico",L1719=1),1,IF(AND(L1719=1,$I1719="Electronico"),2,IF(L1719=1,VLOOKUP($C1719&amp;"|"&amp;$B1719&amp;"|"&amp;$D1719,Empresas!$C$6:$CC$92,$G1719+6+1,0),0))))</f>
        <v>1</v>
      </c>
      <c r="AD1719" s="147">
        <f>IF(AND($I1719="Si",M1719=1),1,IF(AND($I1719="Fisico",M1719=1),1,IF(AND(M1719=1,$I1719="Electronico"),2,IF(M1719=1,VLOOKUP($C1719&amp;"|"&amp;$B1719&amp;"|"&amp;$D1719,Empresas!$C$6:$CC$92,$G1719+6+1,0),0))))</f>
        <v>1</v>
      </c>
      <c r="AE1719" s="147">
        <f>IF(AND($I1719="Si",N1719=1),1,IF(AND($I1719="Fisico",N1719=1),1,IF(AND(N1719=1,$I1719="Electronico"),2,IF(N1719=1,VLOOKUP($C1719&amp;"|"&amp;$B1719&amp;"|"&amp;$D1719,Empresas!$C$6:$CC$92,$G1719+6+1,0),0))))</f>
        <v>1</v>
      </c>
      <c r="AF1719" s="147">
        <f>IF(AND($I1719="Si",O1719=1),1,IF(AND($I1719="Fisico",O1719=1),1,IF(AND(O1719=1,$I1719="Electronico"),2,IF(O1719=1,VLOOKUP($C1719&amp;"|"&amp;$B1719&amp;"|"&amp;$D1719,Empresas!$C$6:$CC$92,$G1719+6+1,0),0))))</f>
        <v>1</v>
      </c>
      <c r="AG1719" s="147">
        <f>IF(AND($I1719="Si",P1719=1),1,IF(AND($I1719="Fisico",P1719=1),1,IF(AND(P1719=1,$I1719="Electronico"),2,IF(P1719=1,VLOOKUP($C1719&amp;"|"&amp;$B1719&amp;"|"&amp;$D1719,Empresas!$C$6:$CC$92,$G1719+6+1,0),0))))</f>
        <v>1</v>
      </c>
      <c r="AH1719" s="147">
        <f>IF(AND($I1719="Si",Q1719=1),1,IF(AND($I1719="Fisico",Q1719=1),1,IF(AND(Q1719=1,$I1719="Electronico"),2,IF(Q1719=1,VLOOKUP($C1719&amp;"|"&amp;$B1719&amp;"|"&amp;$D1719,Empresas!$C$6:$CC$92,$G1719+6+1,0),0))))</f>
        <v>1</v>
      </c>
      <c r="AI1719" s="147">
        <f>IF(AND($I1719="Si",R1719=1),1,IF(AND($I1719="Fisico",R1719=1),1,IF(AND(R1719=1,$I1719="Electronico"),2,IF(R1719=1,VLOOKUP($C1719&amp;"|"&amp;$B1719&amp;"|"&amp;$D1719,Empresas!$C$6:$CC$92,$G1719+6+1,0),0))))</f>
        <v>0</v>
      </c>
      <c r="AJ1719" s="147">
        <f>IF(AND($I1719="Si",S1719=1),1,IF(AND($I1719="Fisico",S1719=1),1,IF(AND(S1719=1,$I1719="Electronico"),2,IF(S1719=1,VLOOKUP($C1719&amp;"|"&amp;$B1719&amp;"|"&amp;$D1719,Empresas!$C$6:$CC$92,$G1719+6+1,0),0))))</f>
        <v>0</v>
      </c>
      <c r="AK1719" s="147">
        <f>IF(AND($I1719="Si",T1719=1),1,IF(AND($I1719="Fisico",T1719=1),1,IF(AND(T1719=1,$I1719="Electronico"),2,IF(T1719=1,VLOOKUP($C1719&amp;"|"&amp;$B1719&amp;"|"&amp;$D1719,Empresas!$C$6:$CC$92,$G1719+6+1,0),0))))</f>
        <v>0</v>
      </c>
      <c r="AL1719" s="147">
        <f>IF(AND($I1719="Si",U1719=1),1,IF(AND($I1719="Fisico",U1719=1),1,IF(AND(U1719=1,$I1719="Electronico"),2,IF(U1719=1,VLOOKUP($C1719&amp;"|"&amp;$B1719&amp;"|"&amp;$D1719,Empresas!$C$6:$CC$92,$G1719+6+1,0),0))))</f>
        <v>0</v>
      </c>
      <c r="AM1719" s="149">
        <f t="shared" si="275"/>
        <v>8</v>
      </c>
      <c r="AN1719" s="149">
        <f t="shared" si="276"/>
        <v>8</v>
      </c>
      <c r="AO1719" s="152">
        <f t="shared" si="277"/>
        <v>1</v>
      </c>
    </row>
    <row r="1720" spans="1:41" x14ac:dyDescent="0.25">
      <c r="A1720" s="137" t="str">
        <f>VLOOKUP(D1720,Empresas!$D$7:$F$91,3,0)</f>
        <v>Jose</v>
      </c>
      <c r="B1720" s="138" t="str">
        <f>VLOOKUP(D1720,Empresas!$D$7:$G$91,4,0)</f>
        <v>Wildor</v>
      </c>
      <c r="C1720" s="138" t="s">
        <v>544</v>
      </c>
      <c r="D1720" s="138" t="s">
        <v>289</v>
      </c>
      <c r="E1720" s="138" t="str">
        <f>VLOOKUP(D1720,Empresas!$D$7:$E$92,2,0)</f>
        <v>HERAUF PERU S.A.C.</v>
      </c>
      <c r="F1720" s="138" t="s">
        <v>160</v>
      </c>
      <c r="G1720" s="139">
        <f t="shared" ref="G1720:G1731" si="282">+G1719+3</f>
        <v>13</v>
      </c>
      <c r="H1720" s="139" t="str">
        <f>VLOOKUP(D1720,Empresas!$D$6:$L$92,7,0)</f>
        <v>Mensual</v>
      </c>
      <c r="I1720" s="138" t="str">
        <f>VLOOKUP(VLOOKUP(D1720&amp;"|"&amp;B1720,Empresas!$I$7:$CB$92,G1720,0),Tablas!$A$3:$B$5,2,0)</f>
        <v>Registro y analisis</v>
      </c>
      <c r="J1720" s="78">
        <v>1</v>
      </c>
      <c r="K1720" s="78">
        <v>1</v>
      </c>
      <c r="L1720" s="78">
        <v>1</v>
      </c>
      <c r="M1720" s="78">
        <v>1</v>
      </c>
      <c r="N1720" s="78">
        <v>1</v>
      </c>
      <c r="O1720" s="78">
        <v>1</v>
      </c>
      <c r="P1720" s="78">
        <v>1</v>
      </c>
      <c r="Q1720" s="78">
        <v>2</v>
      </c>
      <c r="R1720" s="78"/>
      <c r="S1720" s="78"/>
      <c r="T1720" s="78"/>
      <c r="U1720" s="78"/>
      <c r="V1720" s="78" t="str">
        <f>VLOOKUP(D1720,Empresas!$D$7:$CF$91,81,0)</f>
        <v>A</v>
      </c>
      <c r="W1720" s="78" t="str">
        <f>VLOOKUP(D1720,Empresas!$D$7:$M$91,10,0)</f>
        <v>Mype</v>
      </c>
      <c r="X1720" s="69" t="str">
        <f t="shared" si="273"/>
        <v>SI</v>
      </c>
      <c r="Y1720" s="153" t="str">
        <f t="shared" si="274"/>
        <v>Si aplica</v>
      </c>
      <c r="Z1720" s="147">
        <f>IF(Y1720="No aplica",0,IF(I1720="no",0,IF(I1720="No aplica",0,IF(I1720="Si",1,IF(I1720="Fisico",1,IF(I1720="Electronico",2,VLOOKUP(C1720&amp;"|"&amp;B1720&amp;"|"&amp;D1720,Empresas!$C$6:$CC$92,G1720+6+1,0)))))))</f>
        <v>2</v>
      </c>
      <c r="AA1720" s="147">
        <f>IF(AND($I1720="Si",J1720=1),1,IF(AND($I1720="Fisico",J1720=1),1,IF(AND(J1720=1,$I1720="Electronico"),2,IF(J1720=1,VLOOKUP($C1720&amp;"|"&amp;$B1720&amp;"|"&amp;$D1720,Empresas!$C$6:$CC$92,$G1720+6+1,0),0))))</f>
        <v>2</v>
      </c>
      <c r="AB1720" s="147">
        <f>IF(AND($I1720="Si",K1720=1),1,IF(AND($I1720="Fisico",K1720=1),1,IF(AND(K1720=1,$I1720="Electronico"),2,IF(K1720=1,VLOOKUP($C1720&amp;"|"&amp;$B1720&amp;"|"&amp;$D1720,Empresas!$C$6:$CC$92,$G1720+6+1,0),0))))</f>
        <v>2</v>
      </c>
      <c r="AC1720" s="147">
        <f>IF(AND($I1720="Si",L1720=1),1,IF(AND($I1720="Fisico",L1720=1),1,IF(AND(L1720=1,$I1720="Electronico"),2,IF(L1720=1,VLOOKUP($C1720&amp;"|"&amp;$B1720&amp;"|"&amp;$D1720,Empresas!$C$6:$CC$92,$G1720+6+1,0),0))))</f>
        <v>2</v>
      </c>
      <c r="AD1720" s="147">
        <f>IF(AND($I1720="Si",M1720=1),1,IF(AND($I1720="Fisico",M1720=1),1,IF(AND(M1720=1,$I1720="Electronico"),2,IF(M1720=1,VLOOKUP($C1720&amp;"|"&amp;$B1720&amp;"|"&amp;$D1720,Empresas!$C$6:$CC$92,$G1720+6+1,0),0))))</f>
        <v>2</v>
      </c>
      <c r="AE1720" s="147">
        <f>IF(AND($I1720="Si",N1720=1),1,IF(AND($I1720="Fisico",N1720=1),1,IF(AND(N1720=1,$I1720="Electronico"),2,IF(N1720=1,VLOOKUP($C1720&amp;"|"&amp;$B1720&amp;"|"&amp;$D1720,Empresas!$C$6:$CC$92,$G1720+6+1,0),0))))</f>
        <v>2</v>
      </c>
      <c r="AF1720" s="147">
        <f>IF(AND($I1720="Si",O1720=1),1,IF(AND($I1720="Fisico",O1720=1),1,IF(AND(O1720=1,$I1720="Electronico"),2,IF(O1720=1,VLOOKUP($C1720&amp;"|"&amp;$B1720&amp;"|"&amp;$D1720,Empresas!$C$6:$CC$92,$G1720+6+1,0),0))))</f>
        <v>2</v>
      </c>
      <c r="AG1720" s="147">
        <f>IF(AND($I1720="Si",P1720=1),1,IF(AND($I1720="Fisico",P1720=1),1,IF(AND(P1720=1,$I1720="Electronico"),2,IF(P1720=1,VLOOKUP($C1720&amp;"|"&amp;$B1720&amp;"|"&amp;$D1720,Empresas!$C$6:$CC$92,$G1720+6+1,0),0))))</f>
        <v>2</v>
      </c>
      <c r="AH1720" s="147">
        <f>IF(AND($I1720="Si",Q1720=1),1,IF(AND($I1720="Fisico",Q1720=1),1,IF(AND(Q1720=1,$I1720="Electronico"),2,IF(Q1720=1,VLOOKUP($C1720&amp;"|"&amp;$B1720&amp;"|"&amp;$D1720,Empresas!$C$6:$CC$92,$G1720+6+1,0),0))))</f>
        <v>0</v>
      </c>
      <c r="AI1720" s="147">
        <f>IF(AND($I1720="Si",R1720=1),1,IF(AND($I1720="Fisico",R1720=1),1,IF(AND(R1720=1,$I1720="Electronico"),2,IF(R1720=1,VLOOKUP($C1720&amp;"|"&amp;$B1720&amp;"|"&amp;$D1720,Empresas!$C$6:$CC$92,$G1720+6+1,0),0))))</f>
        <v>0</v>
      </c>
      <c r="AJ1720" s="147">
        <f>IF(AND($I1720="Si",S1720=1),1,IF(AND($I1720="Fisico",S1720=1),1,IF(AND(S1720=1,$I1720="Electronico"),2,IF(S1720=1,VLOOKUP($C1720&amp;"|"&amp;$B1720&amp;"|"&amp;$D1720,Empresas!$C$6:$CC$92,$G1720+6+1,0),0))))</f>
        <v>0</v>
      </c>
      <c r="AK1720" s="147">
        <f>IF(AND($I1720="Si",T1720=1),1,IF(AND($I1720="Fisico",T1720=1),1,IF(AND(T1720=1,$I1720="Electronico"),2,IF(T1720=1,VLOOKUP($C1720&amp;"|"&amp;$B1720&amp;"|"&amp;$D1720,Empresas!$C$6:$CC$92,$G1720+6+1,0),0))))</f>
        <v>0</v>
      </c>
      <c r="AL1720" s="147">
        <f>IF(AND($I1720="Si",U1720=1),1,IF(AND($I1720="Fisico",U1720=1),1,IF(AND(U1720=1,$I1720="Electronico"),2,IF(U1720=1,VLOOKUP($C1720&amp;"|"&amp;$B1720&amp;"|"&amp;$D1720,Empresas!$C$6:$CC$92,$G1720+6+1,0),0))))</f>
        <v>0</v>
      </c>
      <c r="AM1720" s="149">
        <f t="shared" si="275"/>
        <v>14</v>
      </c>
      <c r="AN1720" s="149">
        <f t="shared" si="276"/>
        <v>16</v>
      </c>
      <c r="AO1720" s="152">
        <f t="shared" si="277"/>
        <v>0.875</v>
      </c>
    </row>
    <row r="1721" spans="1:41" x14ac:dyDescent="0.25">
      <c r="A1721" s="137" t="str">
        <f>VLOOKUP(D1721,Empresas!$D$7:$F$91,3,0)</f>
        <v>Jose</v>
      </c>
      <c r="B1721" s="138" t="str">
        <f>VLOOKUP(D1721,Empresas!$D$7:$G$91,4,0)</f>
        <v>Wildor</v>
      </c>
      <c r="C1721" s="138" t="s">
        <v>544</v>
      </c>
      <c r="D1721" s="138" t="s">
        <v>289</v>
      </c>
      <c r="E1721" s="138" t="str">
        <f>VLOOKUP(D1721,Empresas!$D$7:$E$92,2,0)</f>
        <v>HERAUF PERU S.A.C.</v>
      </c>
      <c r="F1721" s="138" t="s">
        <v>161</v>
      </c>
      <c r="G1721" s="139">
        <f t="shared" si="282"/>
        <v>16</v>
      </c>
      <c r="H1721" s="139" t="str">
        <f>VLOOKUP(D1721,Empresas!$D$6:$L$92,7,0)</f>
        <v>Mensual</v>
      </c>
      <c r="I1721" s="138" t="str">
        <f>VLOOKUP(VLOOKUP(D1721&amp;"|"&amp;B1721,Empresas!$I$7:$CB$92,G1721,0),Tablas!$A$3:$B$5,2,0)</f>
        <v>Solo analisis</v>
      </c>
      <c r="J1721" s="78">
        <v>1</v>
      </c>
      <c r="K1721" s="78">
        <v>1</v>
      </c>
      <c r="L1721" s="78">
        <v>1</v>
      </c>
      <c r="M1721" s="78">
        <v>1</v>
      </c>
      <c r="N1721" s="78">
        <v>1</v>
      </c>
      <c r="O1721" s="78">
        <v>1</v>
      </c>
      <c r="P1721" s="78">
        <v>1</v>
      </c>
      <c r="Q1721" s="78">
        <v>2</v>
      </c>
      <c r="R1721" s="78"/>
      <c r="S1721" s="78"/>
      <c r="T1721" s="78"/>
      <c r="U1721" s="78"/>
      <c r="V1721" s="78" t="str">
        <f>VLOOKUP(D1721,Empresas!$D$7:$CF$91,81,0)</f>
        <v>A</v>
      </c>
      <c r="W1721" s="78" t="str">
        <f>VLOOKUP(D1721,Empresas!$D$7:$M$91,10,0)</f>
        <v>Mype</v>
      </c>
      <c r="X1721" s="69" t="str">
        <f t="shared" si="273"/>
        <v>SI</v>
      </c>
      <c r="Y1721" s="153" t="str">
        <f t="shared" si="274"/>
        <v>Si aplica</v>
      </c>
      <c r="Z1721" s="147">
        <f>IF(Y1721="No aplica",0,IF(I1721="no",0,IF(I1721="No aplica",0,IF(I1721="Si",1,IF(I1721="Fisico",1,IF(I1721="Electronico",2,VLOOKUP(C1721&amp;"|"&amp;B1721&amp;"|"&amp;D1721,Empresas!$C$6:$CC$92,G1721+6+1,0)))))))</f>
        <v>2</v>
      </c>
      <c r="AA1721" s="147">
        <f>IF(AND($I1721="Si",J1721=1),1,IF(AND($I1721="Fisico",J1721=1),1,IF(AND(J1721=1,$I1721="Electronico"),2,IF(J1721=1,VLOOKUP($C1721&amp;"|"&amp;$B1721&amp;"|"&amp;$D1721,Empresas!$C$6:$CC$92,$G1721+6+1,0),0))))</f>
        <v>2</v>
      </c>
      <c r="AB1721" s="147">
        <f>IF(AND($I1721="Si",K1721=1),1,IF(AND($I1721="Fisico",K1721=1),1,IF(AND(K1721=1,$I1721="Electronico"),2,IF(K1721=1,VLOOKUP($C1721&amp;"|"&amp;$B1721&amp;"|"&amp;$D1721,Empresas!$C$6:$CC$92,$G1721+6+1,0),0))))</f>
        <v>2</v>
      </c>
      <c r="AC1721" s="147">
        <f>IF(AND($I1721="Si",L1721=1),1,IF(AND($I1721="Fisico",L1721=1),1,IF(AND(L1721=1,$I1721="Electronico"),2,IF(L1721=1,VLOOKUP($C1721&amp;"|"&amp;$B1721&amp;"|"&amp;$D1721,Empresas!$C$6:$CC$92,$G1721+6+1,0),0))))</f>
        <v>2</v>
      </c>
      <c r="AD1721" s="147">
        <f>IF(AND($I1721="Si",M1721=1),1,IF(AND($I1721="Fisico",M1721=1),1,IF(AND(M1721=1,$I1721="Electronico"),2,IF(M1721=1,VLOOKUP($C1721&amp;"|"&amp;$B1721&amp;"|"&amp;$D1721,Empresas!$C$6:$CC$92,$G1721+6+1,0),0))))</f>
        <v>2</v>
      </c>
      <c r="AE1721" s="147">
        <f>IF(AND($I1721="Si",N1721=1),1,IF(AND($I1721="Fisico",N1721=1),1,IF(AND(N1721=1,$I1721="Electronico"),2,IF(N1721=1,VLOOKUP($C1721&amp;"|"&amp;$B1721&amp;"|"&amp;$D1721,Empresas!$C$6:$CC$92,$G1721+6+1,0),0))))</f>
        <v>2</v>
      </c>
      <c r="AF1721" s="147">
        <f>IF(AND($I1721="Si",O1721=1),1,IF(AND($I1721="Fisico",O1721=1),1,IF(AND(O1721=1,$I1721="Electronico"),2,IF(O1721=1,VLOOKUP($C1721&amp;"|"&amp;$B1721&amp;"|"&amp;$D1721,Empresas!$C$6:$CC$92,$G1721+6+1,0),0))))</f>
        <v>2</v>
      </c>
      <c r="AG1721" s="147">
        <f>IF(AND($I1721="Si",P1721=1),1,IF(AND($I1721="Fisico",P1721=1),1,IF(AND(P1721=1,$I1721="Electronico"),2,IF(P1721=1,VLOOKUP($C1721&amp;"|"&amp;$B1721&amp;"|"&amp;$D1721,Empresas!$C$6:$CC$92,$G1721+6+1,0),0))))</f>
        <v>2</v>
      </c>
      <c r="AH1721" s="147">
        <f>IF(AND($I1721="Si",Q1721=1),1,IF(AND($I1721="Fisico",Q1721=1),1,IF(AND(Q1721=1,$I1721="Electronico"),2,IF(Q1721=1,VLOOKUP($C1721&amp;"|"&amp;$B1721&amp;"|"&amp;$D1721,Empresas!$C$6:$CC$92,$G1721+6+1,0),0))))</f>
        <v>0</v>
      </c>
      <c r="AI1721" s="147">
        <f>IF(AND($I1721="Si",R1721=1),1,IF(AND($I1721="Fisico",R1721=1),1,IF(AND(R1721=1,$I1721="Electronico"),2,IF(R1721=1,VLOOKUP($C1721&amp;"|"&amp;$B1721&amp;"|"&amp;$D1721,Empresas!$C$6:$CC$92,$G1721+6+1,0),0))))</f>
        <v>0</v>
      </c>
      <c r="AJ1721" s="147">
        <f>IF(AND($I1721="Si",S1721=1),1,IF(AND($I1721="Fisico",S1721=1),1,IF(AND(S1721=1,$I1721="Electronico"),2,IF(S1721=1,VLOOKUP($C1721&amp;"|"&amp;$B1721&amp;"|"&amp;$D1721,Empresas!$C$6:$CC$92,$G1721+6+1,0),0))))</f>
        <v>0</v>
      </c>
      <c r="AK1721" s="147">
        <f>IF(AND($I1721="Si",T1721=1),1,IF(AND($I1721="Fisico",T1721=1),1,IF(AND(T1721=1,$I1721="Electronico"),2,IF(T1721=1,VLOOKUP($C1721&amp;"|"&amp;$B1721&amp;"|"&amp;$D1721,Empresas!$C$6:$CC$92,$G1721+6+1,0),0))))</f>
        <v>0</v>
      </c>
      <c r="AL1721" s="147">
        <f>IF(AND($I1721="Si",U1721=1),1,IF(AND($I1721="Fisico",U1721=1),1,IF(AND(U1721=1,$I1721="Electronico"),2,IF(U1721=1,VLOOKUP($C1721&amp;"|"&amp;$B1721&amp;"|"&amp;$D1721,Empresas!$C$6:$CC$92,$G1721+6+1,0),0))))</f>
        <v>0</v>
      </c>
      <c r="AM1721" s="149">
        <f t="shared" si="275"/>
        <v>14</v>
      </c>
      <c r="AN1721" s="149">
        <f t="shared" si="276"/>
        <v>16</v>
      </c>
      <c r="AO1721" s="152">
        <f t="shared" si="277"/>
        <v>0.875</v>
      </c>
    </row>
    <row r="1722" spans="1:41" x14ac:dyDescent="0.25">
      <c r="A1722" s="137" t="str">
        <f>VLOOKUP(D1722,Empresas!$D$7:$F$91,3,0)</f>
        <v>Jose</v>
      </c>
      <c r="B1722" s="138" t="str">
        <f>VLOOKUP(D1722,Empresas!$D$7:$G$91,4,0)</f>
        <v>Wildor</v>
      </c>
      <c r="C1722" s="138" t="s">
        <v>544</v>
      </c>
      <c r="D1722" s="138" t="s">
        <v>289</v>
      </c>
      <c r="E1722" s="138" t="str">
        <f>VLOOKUP(D1722,Empresas!$D$7:$E$92,2,0)</f>
        <v>HERAUF PERU S.A.C.</v>
      </c>
      <c r="F1722" s="138" t="s">
        <v>162</v>
      </c>
      <c r="G1722" s="139">
        <f t="shared" si="282"/>
        <v>19</v>
      </c>
      <c r="H1722" s="139" t="str">
        <f>VLOOKUP(D1722,Empresas!$D$6:$L$92,7,0)</f>
        <v>Mensual</v>
      </c>
      <c r="I1722" s="138" t="str">
        <f>VLOOKUP(VLOOKUP(D1722&amp;"|"&amp;B1722,Empresas!$I$7:$CB$92,G1722,0),Tablas!$A$3:$B$5,2,0)</f>
        <v>Registro y analisis</v>
      </c>
      <c r="J1722" s="78">
        <v>1</v>
      </c>
      <c r="K1722" s="78">
        <v>1</v>
      </c>
      <c r="L1722" s="78">
        <v>1</v>
      </c>
      <c r="M1722" s="78">
        <v>1</v>
      </c>
      <c r="N1722" s="78">
        <v>1</v>
      </c>
      <c r="O1722" s="78">
        <v>1</v>
      </c>
      <c r="P1722" s="78">
        <v>1</v>
      </c>
      <c r="Q1722" s="78">
        <v>2</v>
      </c>
      <c r="R1722" s="78"/>
      <c r="S1722" s="78"/>
      <c r="T1722" s="78"/>
      <c r="U1722" s="78"/>
      <c r="V1722" s="78" t="str">
        <f>VLOOKUP(D1722,Empresas!$D$7:$CF$91,81,0)</f>
        <v>A</v>
      </c>
      <c r="W1722" s="78" t="str">
        <f>VLOOKUP(D1722,Empresas!$D$7:$M$91,10,0)</f>
        <v>Mype</v>
      </c>
      <c r="X1722" s="69" t="str">
        <f t="shared" si="273"/>
        <v>SI</v>
      </c>
      <c r="Y1722" s="153" t="str">
        <f t="shared" si="274"/>
        <v>Si aplica</v>
      </c>
      <c r="Z1722" s="147">
        <f>IF(Y1722="No aplica",0,IF(I1722="no",0,IF(I1722="No aplica",0,IF(I1722="Si",1,IF(I1722="Fisico",1,IF(I1722="Electronico",2,VLOOKUP(C1722&amp;"|"&amp;B1722&amp;"|"&amp;D1722,Empresas!$C$6:$CC$92,G1722+6+1,0)))))))</f>
        <v>1</v>
      </c>
      <c r="AA1722" s="147">
        <f>IF(AND($I1722="Si",J1722=1),1,IF(AND($I1722="Fisico",J1722=1),1,IF(AND(J1722=1,$I1722="Electronico"),2,IF(J1722=1,VLOOKUP($C1722&amp;"|"&amp;$B1722&amp;"|"&amp;$D1722,Empresas!$C$6:$CC$92,$G1722+6+1,0),0))))</f>
        <v>1</v>
      </c>
      <c r="AB1722" s="147">
        <f>IF(AND($I1722="Si",K1722=1),1,IF(AND($I1722="Fisico",K1722=1),1,IF(AND(K1722=1,$I1722="Electronico"),2,IF(K1722=1,VLOOKUP($C1722&amp;"|"&amp;$B1722&amp;"|"&amp;$D1722,Empresas!$C$6:$CC$92,$G1722+6+1,0),0))))</f>
        <v>1</v>
      </c>
      <c r="AC1722" s="147">
        <f>IF(AND($I1722="Si",L1722=1),1,IF(AND($I1722="Fisico",L1722=1),1,IF(AND(L1722=1,$I1722="Electronico"),2,IF(L1722=1,VLOOKUP($C1722&amp;"|"&amp;$B1722&amp;"|"&amp;$D1722,Empresas!$C$6:$CC$92,$G1722+6+1,0),0))))</f>
        <v>1</v>
      </c>
      <c r="AD1722" s="147">
        <f>IF(AND($I1722="Si",M1722=1),1,IF(AND($I1722="Fisico",M1722=1),1,IF(AND(M1722=1,$I1722="Electronico"),2,IF(M1722=1,VLOOKUP($C1722&amp;"|"&amp;$B1722&amp;"|"&amp;$D1722,Empresas!$C$6:$CC$92,$G1722+6+1,0),0))))</f>
        <v>1</v>
      </c>
      <c r="AE1722" s="147">
        <f>IF(AND($I1722="Si",N1722=1),1,IF(AND($I1722="Fisico",N1722=1),1,IF(AND(N1722=1,$I1722="Electronico"),2,IF(N1722=1,VLOOKUP($C1722&amp;"|"&amp;$B1722&amp;"|"&amp;$D1722,Empresas!$C$6:$CC$92,$G1722+6+1,0),0))))</f>
        <v>1</v>
      </c>
      <c r="AF1722" s="147">
        <f>IF(AND($I1722="Si",O1722=1),1,IF(AND($I1722="Fisico",O1722=1),1,IF(AND(O1722=1,$I1722="Electronico"),2,IF(O1722=1,VLOOKUP($C1722&amp;"|"&amp;$B1722&amp;"|"&amp;$D1722,Empresas!$C$6:$CC$92,$G1722+6+1,0),0))))</f>
        <v>1</v>
      </c>
      <c r="AG1722" s="147">
        <f>IF(AND($I1722="Si",P1722=1),1,IF(AND($I1722="Fisico",P1722=1),1,IF(AND(P1722=1,$I1722="Electronico"),2,IF(P1722=1,VLOOKUP($C1722&amp;"|"&amp;$B1722&amp;"|"&amp;$D1722,Empresas!$C$6:$CC$92,$G1722+6+1,0),0))))</f>
        <v>1</v>
      </c>
      <c r="AH1722" s="147">
        <f>IF(AND($I1722="Si",Q1722=1),1,IF(AND($I1722="Fisico",Q1722=1),1,IF(AND(Q1722=1,$I1722="Electronico"),2,IF(Q1722=1,VLOOKUP($C1722&amp;"|"&amp;$B1722&amp;"|"&amp;$D1722,Empresas!$C$6:$CC$92,$G1722+6+1,0),0))))</f>
        <v>0</v>
      </c>
      <c r="AI1722" s="147">
        <f>IF(AND($I1722="Si",R1722=1),1,IF(AND($I1722="Fisico",R1722=1),1,IF(AND(R1722=1,$I1722="Electronico"),2,IF(R1722=1,VLOOKUP($C1722&amp;"|"&amp;$B1722&amp;"|"&amp;$D1722,Empresas!$C$6:$CC$92,$G1722+6+1,0),0))))</f>
        <v>0</v>
      </c>
      <c r="AJ1722" s="147">
        <f>IF(AND($I1722="Si",S1722=1),1,IF(AND($I1722="Fisico",S1722=1),1,IF(AND(S1722=1,$I1722="Electronico"),2,IF(S1722=1,VLOOKUP($C1722&amp;"|"&amp;$B1722&amp;"|"&amp;$D1722,Empresas!$C$6:$CC$92,$G1722+6+1,0),0))))</f>
        <v>0</v>
      </c>
      <c r="AK1722" s="147">
        <f>IF(AND($I1722="Si",T1722=1),1,IF(AND($I1722="Fisico",T1722=1),1,IF(AND(T1722=1,$I1722="Electronico"),2,IF(T1722=1,VLOOKUP($C1722&amp;"|"&amp;$B1722&amp;"|"&amp;$D1722,Empresas!$C$6:$CC$92,$G1722+6+1,0),0))))</f>
        <v>0</v>
      </c>
      <c r="AL1722" s="147">
        <f>IF(AND($I1722="Si",U1722=1),1,IF(AND($I1722="Fisico",U1722=1),1,IF(AND(U1722=1,$I1722="Electronico"),2,IF(U1722=1,VLOOKUP($C1722&amp;"|"&amp;$B1722&amp;"|"&amp;$D1722,Empresas!$C$6:$CC$92,$G1722+6+1,0),0))))</f>
        <v>0</v>
      </c>
      <c r="AM1722" s="149">
        <f t="shared" si="275"/>
        <v>7</v>
      </c>
      <c r="AN1722" s="149">
        <f t="shared" si="276"/>
        <v>8</v>
      </c>
      <c r="AO1722" s="152">
        <f t="shared" si="277"/>
        <v>0.875</v>
      </c>
    </row>
    <row r="1723" spans="1:41" x14ac:dyDescent="0.25">
      <c r="A1723" s="137" t="str">
        <f>VLOOKUP(D1723,Empresas!$D$7:$F$91,3,0)</f>
        <v>Jose</v>
      </c>
      <c r="B1723" s="138" t="str">
        <f>VLOOKUP(D1723,Empresas!$D$7:$G$91,4,0)</f>
        <v>Wildor</v>
      </c>
      <c r="C1723" s="138" t="s">
        <v>544</v>
      </c>
      <c r="D1723" s="138" t="s">
        <v>289</v>
      </c>
      <c r="E1723" s="138" t="str">
        <f>VLOOKUP(D1723,Empresas!$D$7:$E$92,2,0)</f>
        <v>HERAUF PERU S.A.C.</v>
      </c>
      <c r="F1723" s="138" t="s">
        <v>163</v>
      </c>
      <c r="G1723" s="139">
        <f t="shared" si="282"/>
        <v>22</v>
      </c>
      <c r="H1723" s="139" t="str">
        <f>VLOOKUP(D1723,Empresas!$D$6:$L$92,7,0)</f>
        <v>Mensual</v>
      </c>
      <c r="I1723" s="138" t="str">
        <f>VLOOKUP(VLOOKUP(D1723&amp;"|"&amp;B1723,Empresas!$I$7:$CB$92,G1723,0),Tablas!$A$3:$B$5,2,0)</f>
        <v>Registro y analisis</v>
      </c>
      <c r="J1723" s="78">
        <v>1</v>
      </c>
      <c r="K1723" s="78">
        <v>1</v>
      </c>
      <c r="L1723" s="78">
        <v>1</v>
      </c>
      <c r="M1723" s="78">
        <v>1</v>
      </c>
      <c r="N1723" s="78">
        <v>1</v>
      </c>
      <c r="O1723" s="78">
        <v>1</v>
      </c>
      <c r="P1723" s="78">
        <v>1</v>
      </c>
      <c r="Q1723" s="78">
        <v>2</v>
      </c>
      <c r="R1723" s="78"/>
      <c r="S1723" s="78"/>
      <c r="T1723" s="78"/>
      <c r="U1723" s="78"/>
      <c r="V1723" s="78" t="str">
        <f>VLOOKUP(D1723,Empresas!$D$7:$CF$91,81,0)</f>
        <v>A</v>
      </c>
      <c r="W1723" s="78" t="str">
        <f>VLOOKUP(D1723,Empresas!$D$7:$M$91,10,0)</f>
        <v>Mype</v>
      </c>
      <c r="X1723" s="69" t="str">
        <f t="shared" si="273"/>
        <v>SI</v>
      </c>
      <c r="Y1723" s="153" t="str">
        <f t="shared" si="274"/>
        <v>Si aplica</v>
      </c>
      <c r="Z1723" s="147">
        <f>IF(Y1723="No aplica",0,IF(I1723="no",0,IF(I1723="No aplica",0,IF(I1723="Si",1,IF(I1723="Fisico",1,IF(I1723="Electronico",2,VLOOKUP(C1723&amp;"|"&amp;B1723&amp;"|"&amp;D1723,Empresas!$C$6:$CC$92,G1723+6+1,0)))))))</f>
        <v>2</v>
      </c>
      <c r="AA1723" s="147">
        <f>IF(AND($I1723="Si",J1723=1),1,IF(AND($I1723="Fisico",J1723=1),1,IF(AND(J1723=1,$I1723="Electronico"),2,IF(J1723=1,VLOOKUP($C1723&amp;"|"&amp;$B1723&amp;"|"&amp;$D1723,Empresas!$C$6:$CC$92,$G1723+6+1,0),0))))</f>
        <v>2</v>
      </c>
      <c r="AB1723" s="147">
        <f>IF(AND($I1723="Si",K1723=1),1,IF(AND($I1723="Fisico",K1723=1),1,IF(AND(K1723=1,$I1723="Electronico"),2,IF(K1723=1,VLOOKUP($C1723&amp;"|"&amp;$B1723&amp;"|"&amp;$D1723,Empresas!$C$6:$CC$92,$G1723+6+1,0),0))))</f>
        <v>2</v>
      </c>
      <c r="AC1723" s="147">
        <f>IF(AND($I1723="Si",L1723=1),1,IF(AND($I1723="Fisico",L1723=1),1,IF(AND(L1723=1,$I1723="Electronico"),2,IF(L1723=1,VLOOKUP($C1723&amp;"|"&amp;$B1723&amp;"|"&amp;$D1723,Empresas!$C$6:$CC$92,$G1723+6+1,0),0))))</f>
        <v>2</v>
      </c>
      <c r="AD1723" s="147">
        <f>IF(AND($I1723="Si",M1723=1),1,IF(AND($I1723="Fisico",M1723=1),1,IF(AND(M1723=1,$I1723="Electronico"),2,IF(M1723=1,VLOOKUP($C1723&amp;"|"&amp;$B1723&amp;"|"&amp;$D1723,Empresas!$C$6:$CC$92,$G1723+6+1,0),0))))</f>
        <v>2</v>
      </c>
      <c r="AE1723" s="147">
        <f>IF(AND($I1723="Si",N1723=1),1,IF(AND($I1723="Fisico",N1723=1),1,IF(AND(N1723=1,$I1723="Electronico"),2,IF(N1723=1,VLOOKUP($C1723&amp;"|"&amp;$B1723&amp;"|"&amp;$D1723,Empresas!$C$6:$CC$92,$G1723+6+1,0),0))))</f>
        <v>2</v>
      </c>
      <c r="AF1723" s="147">
        <f>IF(AND($I1723="Si",O1723=1),1,IF(AND($I1723="Fisico",O1723=1),1,IF(AND(O1723=1,$I1723="Electronico"),2,IF(O1723=1,VLOOKUP($C1723&amp;"|"&amp;$B1723&amp;"|"&amp;$D1723,Empresas!$C$6:$CC$92,$G1723+6+1,0),0))))</f>
        <v>2</v>
      </c>
      <c r="AG1723" s="147">
        <f>IF(AND($I1723="Si",P1723=1),1,IF(AND($I1723="Fisico",P1723=1),1,IF(AND(P1723=1,$I1723="Electronico"),2,IF(P1723=1,VLOOKUP($C1723&amp;"|"&amp;$B1723&amp;"|"&amp;$D1723,Empresas!$C$6:$CC$92,$G1723+6+1,0),0))))</f>
        <v>2</v>
      </c>
      <c r="AH1723" s="147">
        <f>IF(AND($I1723="Si",Q1723=1),1,IF(AND($I1723="Fisico",Q1723=1),1,IF(AND(Q1723=1,$I1723="Electronico"),2,IF(Q1723=1,VLOOKUP($C1723&amp;"|"&amp;$B1723&amp;"|"&amp;$D1723,Empresas!$C$6:$CC$92,$G1723+6+1,0),0))))</f>
        <v>0</v>
      </c>
      <c r="AI1723" s="147">
        <f>IF(AND($I1723="Si",R1723=1),1,IF(AND($I1723="Fisico",R1723=1),1,IF(AND(R1723=1,$I1723="Electronico"),2,IF(R1723=1,VLOOKUP($C1723&amp;"|"&amp;$B1723&amp;"|"&amp;$D1723,Empresas!$C$6:$CC$92,$G1723+6+1,0),0))))</f>
        <v>0</v>
      </c>
      <c r="AJ1723" s="147">
        <f>IF(AND($I1723="Si",S1723=1),1,IF(AND($I1723="Fisico",S1723=1),1,IF(AND(S1723=1,$I1723="Electronico"),2,IF(S1723=1,VLOOKUP($C1723&amp;"|"&amp;$B1723&amp;"|"&amp;$D1723,Empresas!$C$6:$CC$92,$G1723+6+1,0),0))))</f>
        <v>0</v>
      </c>
      <c r="AK1723" s="147">
        <f>IF(AND($I1723="Si",T1723=1),1,IF(AND($I1723="Fisico",T1723=1),1,IF(AND(T1723=1,$I1723="Electronico"),2,IF(T1723=1,VLOOKUP($C1723&amp;"|"&amp;$B1723&amp;"|"&amp;$D1723,Empresas!$C$6:$CC$92,$G1723+6+1,0),0))))</f>
        <v>0</v>
      </c>
      <c r="AL1723" s="147">
        <f>IF(AND($I1723="Si",U1723=1),1,IF(AND($I1723="Fisico",U1723=1),1,IF(AND(U1723=1,$I1723="Electronico"),2,IF(U1723=1,VLOOKUP($C1723&amp;"|"&amp;$B1723&amp;"|"&amp;$D1723,Empresas!$C$6:$CC$92,$G1723+6+1,0),0))))</f>
        <v>0</v>
      </c>
      <c r="AM1723" s="149">
        <f t="shared" si="275"/>
        <v>14</v>
      </c>
      <c r="AN1723" s="149">
        <f t="shared" si="276"/>
        <v>16</v>
      </c>
      <c r="AO1723" s="152">
        <f t="shared" si="277"/>
        <v>0.875</v>
      </c>
    </row>
    <row r="1724" spans="1:41" x14ac:dyDescent="0.25">
      <c r="A1724" s="137" t="str">
        <f>VLOOKUP(D1724,Empresas!$D$7:$F$91,3,0)</f>
        <v>Jose</v>
      </c>
      <c r="B1724" s="138" t="str">
        <f>VLOOKUP(D1724,Empresas!$D$7:$G$91,4,0)</f>
        <v>Wildor</v>
      </c>
      <c r="C1724" s="138" t="s">
        <v>544</v>
      </c>
      <c r="D1724" s="138" t="s">
        <v>289</v>
      </c>
      <c r="E1724" s="138" t="str">
        <f>VLOOKUP(D1724,Empresas!$D$7:$E$92,2,0)</f>
        <v>HERAUF PERU S.A.C.</v>
      </c>
      <c r="F1724" s="138" t="s">
        <v>164</v>
      </c>
      <c r="G1724" s="139">
        <f t="shared" si="282"/>
        <v>25</v>
      </c>
      <c r="H1724" s="139" t="str">
        <f>VLOOKUP(D1724,Empresas!$D$6:$L$92,7,0)</f>
        <v>Mensual</v>
      </c>
      <c r="I1724" s="138" t="str">
        <f>VLOOKUP(VLOOKUP(D1724&amp;"|"&amp;B1724,Empresas!$I$7:$CB$92,G1724,0),Tablas!$A$3:$B$5,2,0)</f>
        <v>No aplica</v>
      </c>
      <c r="J1724" s="78"/>
      <c r="K1724" s="78"/>
      <c r="L1724" s="78"/>
      <c r="M1724" s="78"/>
      <c r="N1724" s="78"/>
      <c r="O1724" s="78"/>
      <c r="P1724" s="78"/>
      <c r="Q1724" s="78"/>
      <c r="R1724" s="78"/>
      <c r="S1724" s="78"/>
      <c r="T1724" s="78"/>
      <c r="U1724" s="78"/>
      <c r="V1724" s="78" t="str">
        <f>VLOOKUP(D1724,Empresas!$D$7:$CF$91,81,0)</f>
        <v>A</v>
      </c>
      <c r="W1724" s="78" t="str">
        <f>VLOOKUP(D1724,Empresas!$D$7:$M$91,10,0)</f>
        <v>Mype</v>
      </c>
      <c r="X1724" s="69" t="str">
        <f t="shared" si="273"/>
        <v>SI</v>
      </c>
      <c r="Y1724" s="153" t="str">
        <f t="shared" si="274"/>
        <v>No aplica</v>
      </c>
      <c r="Z1724" s="147">
        <f>IF(Y1724="No aplica",0,IF(I1724="no",0,IF(I1724="No aplica",0,IF(I1724="Si",1,IF(I1724="Fisico",1,IF(I1724="Electronico",2,VLOOKUP(C1724&amp;"|"&amp;B1724&amp;"|"&amp;D1724,Empresas!$C$6:$CC$92,G1724+6+1,0)))))))</f>
        <v>0</v>
      </c>
      <c r="AA1724" s="147">
        <f>IF(AND($I1724="Si",J1724=1),1,IF(AND($I1724="Fisico",J1724=1),1,IF(AND(J1724=1,$I1724="Electronico"),2,IF(J1724=1,VLOOKUP($C1724&amp;"|"&amp;$B1724&amp;"|"&amp;$D1724,Empresas!$C$6:$CC$92,$G1724+6+1,0),0))))</f>
        <v>0</v>
      </c>
      <c r="AB1724" s="147">
        <f>IF(AND($I1724="Si",K1724=1),1,IF(AND($I1724="Fisico",K1724=1),1,IF(AND(K1724=1,$I1724="Electronico"),2,IF(K1724=1,VLOOKUP($C1724&amp;"|"&amp;$B1724&amp;"|"&amp;$D1724,Empresas!$C$6:$CC$92,$G1724+6+1,0),0))))</f>
        <v>0</v>
      </c>
      <c r="AC1724" s="147">
        <f>IF(AND($I1724="Si",L1724=1),1,IF(AND($I1724="Fisico",L1724=1),1,IF(AND(L1724=1,$I1724="Electronico"),2,IF(L1724=1,VLOOKUP($C1724&amp;"|"&amp;$B1724&amp;"|"&amp;$D1724,Empresas!$C$6:$CC$92,$G1724+6+1,0),0))))</f>
        <v>0</v>
      </c>
      <c r="AD1724" s="147">
        <f>IF(AND($I1724="Si",M1724=1),1,IF(AND($I1724="Fisico",M1724=1),1,IF(AND(M1724=1,$I1724="Electronico"),2,IF(M1724=1,VLOOKUP($C1724&amp;"|"&amp;$B1724&amp;"|"&amp;$D1724,Empresas!$C$6:$CC$92,$G1724+6+1,0),0))))</f>
        <v>0</v>
      </c>
      <c r="AE1724" s="147">
        <f>IF(AND($I1724="Si",N1724=1),1,IF(AND($I1724="Fisico",N1724=1),1,IF(AND(N1724=1,$I1724="Electronico"),2,IF(N1724=1,VLOOKUP($C1724&amp;"|"&amp;$B1724&amp;"|"&amp;$D1724,Empresas!$C$6:$CC$92,$G1724+6+1,0),0))))</f>
        <v>0</v>
      </c>
      <c r="AF1724" s="147">
        <f>IF(AND($I1724="Si",O1724=1),1,IF(AND($I1724="Fisico",O1724=1),1,IF(AND(O1724=1,$I1724="Electronico"),2,IF(O1724=1,VLOOKUP($C1724&amp;"|"&amp;$B1724&amp;"|"&amp;$D1724,Empresas!$C$6:$CC$92,$G1724+6+1,0),0))))</f>
        <v>0</v>
      </c>
      <c r="AG1724" s="147">
        <f>IF(AND($I1724="Si",P1724=1),1,IF(AND($I1724="Fisico",P1724=1),1,IF(AND(P1724=1,$I1724="Electronico"),2,IF(P1724=1,VLOOKUP($C1724&amp;"|"&amp;$B1724&amp;"|"&amp;$D1724,Empresas!$C$6:$CC$92,$G1724+6+1,0),0))))</f>
        <v>0</v>
      </c>
      <c r="AH1724" s="147">
        <f>IF(AND($I1724="Si",Q1724=1),1,IF(AND($I1724="Fisico",Q1724=1),1,IF(AND(Q1724=1,$I1724="Electronico"),2,IF(Q1724=1,VLOOKUP($C1724&amp;"|"&amp;$B1724&amp;"|"&amp;$D1724,Empresas!$C$6:$CC$92,$G1724+6+1,0),0))))</f>
        <v>0</v>
      </c>
      <c r="AI1724" s="147">
        <f>IF(AND($I1724="Si",R1724=1),1,IF(AND($I1724="Fisico",R1724=1),1,IF(AND(R1724=1,$I1724="Electronico"),2,IF(R1724=1,VLOOKUP($C1724&amp;"|"&amp;$B1724&amp;"|"&amp;$D1724,Empresas!$C$6:$CC$92,$G1724+6+1,0),0))))</f>
        <v>0</v>
      </c>
      <c r="AJ1724" s="147">
        <f>IF(AND($I1724="Si",S1724=1),1,IF(AND($I1724="Fisico",S1724=1),1,IF(AND(S1724=1,$I1724="Electronico"),2,IF(S1724=1,VLOOKUP($C1724&amp;"|"&amp;$B1724&amp;"|"&amp;$D1724,Empresas!$C$6:$CC$92,$G1724+6+1,0),0))))</f>
        <v>0</v>
      </c>
      <c r="AK1724" s="147">
        <f>IF(AND($I1724="Si",T1724=1),1,IF(AND($I1724="Fisico",T1724=1),1,IF(AND(T1724=1,$I1724="Electronico"),2,IF(T1724=1,VLOOKUP($C1724&amp;"|"&amp;$B1724&amp;"|"&amp;$D1724,Empresas!$C$6:$CC$92,$G1724+6+1,0),0))))</f>
        <v>0</v>
      </c>
      <c r="AL1724" s="147">
        <f>IF(AND($I1724="Si",U1724=1),1,IF(AND($I1724="Fisico",U1724=1),1,IF(AND(U1724=1,$I1724="Electronico"),2,IF(U1724=1,VLOOKUP($C1724&amp;"|"&amp;$B1724&amp;"|"&amp;$D1724,Empresas!$C$6:$CC$92,$G1724+6+1,0),0))))</f>
        <v>0</v>
      </c>
      <c r="AM1724" s="149">
        <f t="shared" si="275"/>
        <v>0</v>
      </c>
      <c r="AN1724" s="149">
        <f t="shared" si="276"/>
        <v>0</v>
      </c>
      <c r="AO1724" s="152">
        <f t="shared" si="277"/>
        <v>0</v>
      </c>
    </row>
    <row r="1725" spans="1:41" x14ac:dyDescent="0.25">
      <c r="A1725" s="137" t="str">
        <f>VLOOKUP(D1725,Empresas!$D$7:$F$91,3,0)</f>
        <v>Jose</v>
      </c>
      <c r="B1725" s="138" t="str">
        <f>VLOOKUP(D1725,Empresas!$D$7:$G$91,4,0)</f>
        <v>Wildor</v>
      </c>
      <c r="C1725" s="138" t="s">
        <v>544</v>
      </c>
      <c r="D1725" s="138" t="s">
        <v>289</v>
      </c>
      <c r="E1725" s="138" t="str">
        <f>VLOOKUP(D1725,Empresas!$D$7:$E$92,2,0)</f>
        <v>HERAUF PERU S.A.C.</v>
      </c>
      <c r="F1725" s="138" t="s">
        <v>165</v>
      </c>
      <c r="G1725" s="139">
        <f t="shared" si="282"/>
        <v>28</v>
      </c>
      <c r="H1725" s="139" t="str">
        <f>VLOOKUP(D1725,Empresas!$D$6:$L$92,7,0)</f>
        <v>Mensual</v>
      </c>
      <c r="I1725" s="138" t="str">
        <f>VLOOKUP(VLOOKUP(D1725&amp;"|"&amp;B1725,Empresas!$I$7:$CB$92,G1725,0),Tablas!$A$3:$B$5,2,0)</f>
        <v>Registro y analisis</v>
      </c>
      <c r="J1725" s="78">
        <v>1</v>
      </c>
      <c r="K1725" s="78">
        <v>1</v>
      </c>
      <c r="L1725" s="78">
        <v>1</v>
      </c>
      <c r="M1725" s="78">
        <v>1</v>
      </c>
      <c r="N1725" s="78">
        <v>1</v>
      </c>
      <c r="O1725" s="78">
        <v>1</v>
      </c>
      <c r="P1725" s="78">
        <v>1</v>
      </c>
      <c r="Q1725" s="78">
        <v>2</v>
      </c>
      <c r="R1725" s="78"/>
      <c r="S1725" s="78"/>
      <c r="T1725" s="78"/>
      <c r="U1725" s="78"/>
      <c r="V1725" s="78" t="str">
        <f>VLOOKUP(D1725,Empresas!$D$7:$CF$91,81,0)</f>
        <v>A</v>
      </c>
      <c r="W1725" s="78" t="str">
        <f>VLOOKUP(D1725,Empresas!$D$7:$M$91,10,0)</f>
        <v>Mype</v>
      </c>
      <c r="X1725" s="69" t="str">
        <f t="shared" si="273"/>
        <v>SI</v>
      </c>
      <c r="Y1725" s="153" t="str">
        <f t="shared" si="274"/>
        <v>Si aplica</v>
      </c>
      <c r="Z1725" s="147">
        <f>IF(Y1725="No aplica",0,IF(I1725="no",0,IF(I1725="No aplica",0,IF(I1725="Si",1,IF(I1725="Fisico",1,IF(I1725="Electronico",2,VLOOKUP(C1725&amp;"|"&amp;B1725&amp;"|"&amp;D1725,Empresas!$C$6:$CC$92,G1725+6+1,0)))))))</f>
        <v>1</v>
      </c>
      <c r="AA1725" s="147">
        <f>IF(AND($I1725="Si",J1725=1),1,IF(AND($I1725="Fisico",J1725=1),1,IF(AND(J1725=1,$I1725="Electronico"),2,IF(J1725=1,VLOOKUP($C1725&amp;"|"&amp;$B1725&amp;"|"&amp;$D1725,Empresas!$C$6:$CC$92,$G1725+6+1,0),0))))</f>
        <v>1</v>
      </c>
      <c r="AB1725" s="147">
        <f>IF(AND($I1725="Si",K1725=1),1,IF(AND($I1725="Fisico",K1725=1),1,IF(AND(K1725=1,$I1725="Electronico"),2,IF(K1725=1,VLOOKUP($C1725&amp;"|"&amp;$B1725&amp;"|"&amp;$D1725,Empresas!$C$6:$CC$92,$G1725+6+1,0),0))))</f>
        <v>1</v>
      </c>
      <c r="AC1725" s="147">
        <f>IF(AND($I1725="Si",L1725=1),1,IF(AND($I1725="Fisico",L1725=1),1,IF(AND(L1725=1,$I1725="Electronico"),2,IF(L1725=1,VLOOKUP($C1725&amp;"|"&amp;$B1725&amp;"|"&amp;$D1725,Empresas!$C$6:$CC$92,$G1725+6+1,0),0))))</f>
        <v>1</v>
      </c>
      <c r="AD1725" s="147">
        <f>IF(AND($I1725="Si",M1725=1),1,IF(AND($I1725="Fisico",M1725=1),1,IF(AND(M1725=1,$I1725="Electronico"),2,IF(M1725=1,VLOOKUP($C1725&amp;"|"&amp;$B1725&amp;"|"&amp;$D1725,Empresas!$C$6:$CC$92,$G1725+6+1,0),0))))</f>
        <v>1</v>
      </c>
      <c r="AE1725" s="147">
        <f>IF(AND($I1725="Si",N1725=1),1,IF(AND($I1725="Fisico",N1725=1),1,IF(AND(N1725=1,$I1725="Electronico"),2,IF(N1725=1,VLOOKUP($C1725&amp;"|"&amp;$B1725&amp;"|"&amp;$D1725,Empresas!$C$6:$CC$92,$G1725+6+1,0),0))))</f>
        <v>1</v>
      </c>
      <c r="AF1725" s="147">
        <f>IF(AND($I1725="Si",O1725=1),1,IF(AND($I1725="Fisico",O1725=1),1,IF(AND(O1725=1,$I1725="Electronico"),2,IF(O1725=1,VLOOKUP($C1725&amp;"|"&amp;$B1725&amp;"|"&amp;$D1725,Empresas!$C$6:$CC$92,$G1725+6+1,0),0))))</f>
        <v>1</v>
      </c>
      <c r="AG1725" s="147">
        <f>IF(AND($I1725="Si",P1725=1),1,IF(AND($I1725="Fisico",P1725=1),1,IF(AND(P1725=1,$I1725="Electronico"),2,IF(P1725=1,VLOOKUP($C1725&amp;"|"&amp;$B1725&amp;"|"&amp;$D1725,Empresas!$C$6:$CC$92,$G1725+6+1,0),0))))</f>
        <v>1</v>
      </c>
      <c r="AH1725" s="147">
        <f>IF(AND($I1725="Si",Q1725=1),1,IF(AND($I1725="Fisico",Q1725=1),1,IF(AND(Q1725=1,$I1725="Electronico"),2,IF(Q1725=1,VLOOKUP($C1725&amp;"|"&amp;$B1725&amp;"|"&amp;$D1725,Empresas!$C$6:$CC$92,$G1725+6+1,0),0))))</f>
        <v>0</v>
      </c>
      <c r="AI1725" s="147">
        <f>IF(AND($I1725="Si",R1725=1),1,IF(AND($I1725="Fisico",R1725=1),1,IF(AND(R1725=1,$I1725="Electronico"),2,IF(R1725=1,VLOOKUP($C1725&amp;"|"&amp;$B1725&amp;"|"&amp;$D1725,Empresas!$C$6:$CC$92,$G1725+6+1,0),0))))</f>
        <v>0</v>
      </c>
      <c r="AJ1725" s="147">
        <f>IF(AND($I1725="Si",S1725=1),1,IF(AND($I1725="Fisico",S1725=1),1,IF(AND(S1725=1,$I1725="Electronico"),2,IF(S1725=1,VLOOKUP($C1725&amp;"|"&amp;$B1725&amp;"|"&amp;$D1725,Empresas!$C$6:$CC$92,$G1725+6+1,0),0))))</f>
        <v>0</v>
      </c>
      <c r="AK1725" s="147">
        <f>IF(AND($I1725="Si",T1725=1),1,IF(AND($I1725="Fisico",T1725=1),1,IF(AND(T1725=1,$I1725="Electronico"),2,IF(T1725=1,VLOOKUP($C1725&amp;"|"&amp;$B1725&amp;"|"&amp;$D1725,Empresas!$C$6:$CC$92,$G1725+6+1,0),0))))</f>
        <v>0</v>
      </c>
      <c r="AL1725" s="147">
        <f>IF(AND($I1725="Si",U1725=1),1,IF(AND($I1725="Fisico",U1725=1),1,IF(AND(U1725=1,$I1725="Electronico"),2,IF(U1725=1,VLOOKUP($C1725&amp;"|"&amp;$B1725&amp;"|"&amp;$D1725,Empresas!$C$6:$CC$92,$G1725+6+1,0),0))))</f>
        <v>0</v>
      </c>
      <c r="AM1725" s="149">
        <f t="shared" si="275"/>
        <v>7</v>
      </c>
      <c r="AN1725" s="149">
        <f t="shared" si="276"/>
        <v>8</v>
      </c>
      <c r="AO1725" s="152">
        <f t="shared" si="277"/>
        <v>0.875</v>
      </c>
    </row>
    <row r="1726" spans="1:41" x14ac:dyDescent="0.25">
      <c r="A1726" s="137" t="str">
        <f>VLOOKUP(D1726,Empresas!$D$7:$F$91,3,0)</f>
        <v>Jose</v>
      </c>
      <c r="B1726" s="138" t="str">
        <f>VLOOKUP(D1726,Empresas!$D$7:$G$91,4,0)</f>
        <v>Wildor</v>
      </c>
      <c r="C1726" s="138" t="s">
        <v>544</v>
      </c>
      <c r="D1726" s="138" t="s">
        <v>289</v>
      </c>
      <c r="E1726" s="138" t="str">
        <f>VLOOKUP(D1726,Empresas!$D$7:$E$92,2,0)</f>
        <v>HERAUF PERU S.A.C.</v>
      </c>
      <c r="F1726" s="138" t="s">
        <v>166</v>
      </c>
      <c r="G1726" s="139">
        <f t="shared" si="282"/>
        <v>31</v>
      </c>
      <c r="H1726" s="139" t="str">
        <f>VLOOKUP(D1726,Empresas!$D$6:$L$92,7,0)</f>
        <v>Mensual</v>
      </c>
      <c r="I1726" s="138" t="str">
        <f>VLOOKUP(VLOOKUP(D1726&amp;"|"&amp;B1726,Empresas!$I$7:$CB$92,G1726,0),Tablas!$A$3:$B$5,2,0)</f>
        <v>Registro y analisis</v>
      </c>
      <c r="J1726" s="78">
        <v>1</v>
      </c>
      <c r="K1726" s="78">
        <v>1</v>
      </c>
      <c r="L1726" s="78">
        <v>1</v>
      </c>
      <c r="M1726" s="78">
        <v>1</v>
      </c>
      <c r="N1726" s="78">
        <v>1</v>
      </c>
      <c r="O1726" s="78">
        <v>1</v>
      </c>
      <c r="P1726" s="78">
        <v>1</v>
      </c>
      <c r="Q1726" s="78">
        <v>2</v>
      </c>
      <c r="R1726" s="78"/>
      <c r="S1726" s="78"/>
      <c r="T1726" s="78"/>
      <c r="U1726" s="78"/>
      <c r="V1726" s="78" t="str">
        <f>VLOOKUP(D1726,Empresas!$D$7:$CF$91,81,0)</f>
        <v>A</v>
      </c>
      <c r="W1726" s="78" t="str">
        <f>VLOOKUP(D1726,Empresas!$D$7:$M$91,10,0)</f>
        <v>Mype</v>
      </c>
      <c r="X1726" s="69" t="str">
        <f t="shared" si="273"/>
        <v>SI</v>
      </c>
      <c r="Y1726" s="153" t="str">
        <f t="shared" si="274"/>
        <v>Si aplica</v>
      </c>
      <c r="Z1726" s="147">
        <f>IF(Y1726="No aplica",0,IF(I1726="no",0,IF(I1726="No aplica",0,IF(I1726="Si",1,IF(I1726="Fisico",1,IF(I1726="Electronico",2,VLOOKUP(C1726&amp;"|"&amp;B1726&amp;"|"&amp;D1726,Empresas!$C$6:$CC$92,G1726+6+1,0)))))))</f>
        <v>2</v>
      </c>
      <c r="AA1726" s="147">
        <f>IF(AND($I1726="Si",J1726=1),1,IF(AND($I1726="Fisico",J1726=1),1,IF(AND(J1726=1,$I1726="Electronico"),2,IF(J1726=1,VLOOKUP($C1726&amp;"|"&amp;$B1726&amp;"|"&amp;$D1726,Empresas!$C$6:$CC$92,$G1726+6+1,0),0))))</f>
        <v>2</v>
      </c>
      <c r="AB1726" s="147">
        <f>IF(AND($I1726="Si",K1726=1),1,IF(AND($I1726="Fisico",K1726=1),1,IF(AND(K1726=1,$I1726="Electronico"),2,IF(K1726=1,VLOOKUP($C1726&amp;"|"&amp;$B1726&amp;"|"&amp;$D1726,Empresas!$C$6:$CC$92,$G1726+6+1,0),0))))</f>
        <v>2</v>
      </c>
      <c r="AC1726" s="147">
        <f>IF(AND($I1726="Si",L1726=1),1,IF(AND($I1726="Fisico",L1726=1),1,IF(AND(L1726=1,$I1726="Electronico"),2,IF(L1726=1,VLOOKUP($C1726&amp;"|"&amp;$B1726&amp;"|"&amp;$D1726,Empresas!$C$6:$CC$92,$G1726+6+1,0),0))))</f>
        <v>2</v>
      </c>
      <c r="AD1726" s="147">
        <f>IF(AND($I1726="Si",M1726=1),1,IF(AND($I1726="Fisico",M1726=1),1,IF(AND(M1726=1,$I1726="Electronico"),2,IF(M1726=1,VLOOKUP($C1726&amp;"|"&amp;$B1726&amp;"|"&amp;$D1726,Empresas!$C$6:$CC$92,$G1726+6+1,0),0))))</f>
        <v>2</v>
      </c>
      <c r="AE1726" s="147">
        <f>IF(AND($I1726="Si",N1726=1),1,IF(AND($I1726="Fisico",N1726=1),1,IF(AND(N1726=1,$I1726="Electronico"),2,IF(N1726=1,VLOOKUP($C1726&amp;"|"&amp;$B1726&amp;"|"&amp;$D1726,Empresas!$C$6:$CC$92,$G1726+6+1,0),0))))</f>
        <v>2</v>
      </c>
      <c r="AF1726" s="147">
        <f>IF(AND($I1726="Si",O1726=1),1,IF(AND($I1726="Fisico",O1726=1),1,IF(AND(O1726=1,$I1726="Electronico"),2,IF(O1726=1,VLOOKUP($C1726&amp;"|"&amp;$B1726&amp;"|"&amp;$D1726,Empresas!$C$6:$CC$92,$G1726+6+1,0),0))))</f>
        <v>2</v>
      </c>
      <c r="AG1726" s="147">
        <f>IF(AND($I1726="Si",P1726=1),1,IF(AND($I1726="Fisico",P1726=1),1,IF(AND(P1726=1,$I1726="Electronico"),2,IF(P1726=1,VLOOKUP($C1726&amp;"|"&amp;$B1726&amp;"|"&amp;$D1726,Empresas!$C$6:$CC$92,$G1726+6+1,0),0))))</f>
        <v>2</v>
      </c>
      <c r="AH1726" s="147">
        <f>IF(AND($I1726="Si",Q1726=1),1,IF(AND($I1726="Fisico",Q1726=1),1,IF(AND(Q1726=1,$I1726="Electronico"),2,IF(Q1726=1,VLOOKUP($C1726&amp;"|"&amp;$B1726&amp;"|"&amp;$D1726,Empresas!$C$6:$CC$92,$G1726+6+1,0),0))))</f>
        <v>0</v>
      </c>
      <c r="AI1726" s="147">
        <f>IF(AND($I1726="Si",R1726=1),1,IF(AND($I1726="Fisico",R1726=1),1,IF(AND(R1726=1,$I1726="Electronico"),2,IF(R1726=1,VLOOKUP($C1726&amp;"|"&amp;$B1726&amp;"|"&amp;$D1726,Empresas!$C$6:$CC$92,$G1726+6+1,0),0))))</f>
        <v>0</v>
      </c>
      <c r="AJ1726" s="147">
        <f>IF(AND($I1726="Si",S1726=1),1,IF(AND($I1726="Fisico",S1726=1),1,IF(AND(S1726=1,$I1726="Electronico"),2,IF(S1726=1,VLOOKUP($C1726&amp;"|"&amp;$B1726&amp;"|"&amp;$D1726,Empresas!$C$6:$CC$92,$G1726+6+1,0),0))))</f>
        <v>0</v>
      </c>
      <c r="AK1726" s="147">
        <f>IF(AND($I1726="Si",T1726=1),1,IF(AND($I1726="Fisico",T1726=1),1,IF(AND(T1726=1,$I1726="Electronico"),2,IF(T1726=1,VLOOKUP($C1726&amp;"|"&amp;$B1726&amp;"|"&amp;$D1726,Empresas!$C$6:$CC$92,$G1726+6+1,0),0))))</f>
        <v>0</v>
      </c>
      <c r="AL1726" s="147">
        <f>IF(AND($I1726="Si",U1726=1),1,IF(AND($I1726="Fisico",U1726=1),1,IF(AND(U1726=1,$I1726="Electronico"),2,IF(U1726=1,VLOOKUP($C1726&amp;"|"&amp;$B1726&amp;"|"&amp;$D1726,Empresas!$C$6:$CC$92,$G1726+6+1,0),0))))</f>
        <v>0</v>
      </c>
      <c r="AM1726" s="149">
        <f t="shared" si="275"/>
        <v>14</v>
      </c>
      <c r="AN1726" s="149">
        <f t="shared" si="276"/>
        <v>16</v>
      </c>
      <c r="AO1726" s="152">
        <f t="shared" si="277"/>
        <v>0.875</v>
      </c>
    </row>
    <row r="1727" spans="1:41" x14ac:dyDescent="0.25">
      <c r="A1727" s="137" t="str">
        <f>VLOOKUP(D1727,Empresas!$D$7:$F$91,3,0)</f>
        <v>Jose</v>
      </c>
      <c r="B1727" s="138" t="str">
        <f>VLOOKUP(D1727,Empresas!$D$7:$G$91,4,0)</f>
        <v>Wildor</v>
      </c>
      <c r="C1727" s="138" t="s">
        <v>544</v>
      </c>
      <c r="D1727" s="138" t="s">
        <v>289</v>
      </c>
      <c r="E1727" s="138" t="str">
        <f>VLOOKUP(D1727,Empresas!$D$7:$E$92,2,0)</f>
        <v>HERAUF PERU S.A.C.</v>
      </c>
      <c r="F1727" s="138" t="s">
        <v>167</v>
      </c>
      <c r="G1727" s="139">
        <f t="shared" si="282"/>
        <v>34</v>
      </c>
      <c r="H1727" s="139" t="str">
        <f>VLOOKUP(D1727,Empresas!$D$6:$L$92,7,0)</f>
        <v>Mensual</v>
      </c>
      <c r="I1727" s="138" t="str">
        <f>VLOOKUP(VLOOKUP(D1727&amp;"|"&amp;B1727,Empresas!$I$7:$CB$92,G1727,0),Tablas!$A$3:$B$5,2,0)</f>
        <v>No aplica</v>
      </c>
      <c r="J1727" s="78"/>
      <c r="K1727" s="78"/>
      <c r="L1727" s="78"/>
      <c r="M1727" s="78"/>
      <c r="N1727" s="78"/>
      <c r="O1727" s="78"/>
      <c r="P1727" s="78"/>
      <c r="Q1727" s="78"/>
      <c r="R1727" s="78"/>
      <c r="S1727" s="78"/>
      <c r="T1727" s="78"/>
      <c r="U1727" s="78"/>
      <c r="V1727" s="78" t="str">
        <f>VLOOKUP(D1727,Empresas!$D$7:$CF$91,81,0)</f>
        <v>A</v>
      </c>
      <c r="W1727" s="78" t="str">
        <f>VLOOKUP(D1727,Empresas!$D$7:$M$91,10,0)</f>
        <v>Mype</v>
      </c>
      <c r="X1727" s="69" t="str">
        <f t="shared" si="273"/>
        <v>SI</v>
      </c>
      <c r="Y1727" s="153" t="str">
        <f t="shared" si="274"/>
        <v>No aplica</v>
      </c>
      <c r="Z1727" s="147">
        <f>IF(Y1727="No aplica",0,IF(I1727="no",0,IF(I1727="No aplica",0,IF(I1727="Si",1,IF(I1727="Fisico",1,IF(I1727="Electronico",2,VLOOKUP(C1727&amp;"|"&amp;B1727&amp;"|"&amp;D1727,Empresas!$C$6:$CC$92,G1727+6+1,0)))))))</f>
        <v>0</v>
      </c>
      <c r="AA1727" s="147">
        <f>IF(AND($I1727="Si",J1727=1),1,IF(AND($I1727="Fisico",J1727=1),1,IF(AND(J1727=1,$I1727="Electronico"),2,IF(J1727=1,VLOOKUP($C1727&amp;"|"&amp;$B1727&amp;"|"&amp;$D1727,Empresas!$C$6:$CC$92,$G1727+6+1,0),0))))</f>
        <v>0</v>
      </c>
      <c r="AB1727" s="147">
        <f>IF(AND($I1727="Si",K1727=1),1,IF(AND($I1727="Fisico",K1727=1),1,IF(AND(K1727=1,$I1727="Electronico"),2,IF(K1727=1,VLOOKUP($C1727&amp;"|"&amp;$B1727&amp;"|"&amp;$D1727,Empresas!$C$6:$CC$92,$G1727+6+1,0),0))))</f>
        <v>0</v>
      </c>
      <c r="AC1727" s="147">
        <f>IF(AND($I1727="Si",L1727=1),1,IF(AND($I1727="Fisico",L1727=1),1,IF(AND(L1727=1,$I1727="Electronico"),2,IF(L1727=1,VLOOKUP($C1727&amp;"|"&amp;$B1727&amp;"|"&amp;$D1727,Empresas!$C$6:$CC$92,$G1727+6+1,0),0))))</f>
        <v>0</v>
      </c>
      <c r="AD1727" s="147">
        <f>IF(AND($I1727="Si",M1727=1),1,IF(AND($I1727="Fisico",M1727=1),1,IF(AND(M1727=1,$I1727="Electronico"),2,IF(M1727=1,VLOOKUP($C1727&amp;"|"&amp;$B1727&amp;"|"&amp;$D1727,Empresas!$C$6:$CC$92,$G1727+6+1,0),0))))</f>
        <v>0</v>
      </c>
      <c r="AE1727" s="147">
        <f>IF(AND($I1727="Si",N1727=1),1,IF(AND($I1727="Fisico",N1727=1),1,IF(AND(N1727=1,$I1727="Electronico"),2,IF(N1727=1,VLOOKUP($C1727&amp;"|"&amp;$B1727&amp;"|"&amp;$D1727,Empresas!$C$6:$CC$92,$G1727+6+1,0),0))))</f>
        <v>0</v>
      </c>
      <c r="AF1727" s="147">
        <f>IF(AND($I1727="Si",O1727=1),1,IF(AND($I1727="Fisico",O1727=1),1,IF(AND(O1727=1,$I1727="Electronico"),2,IF(O1727=1,VLOOKUP($C1727&amp;"|"&amp;$B1727&amp;"|"&amp;$D1727,Empresas!$C$6:$CC$92,$G1727+6+1,0),0))))</f>
        <v>0</v>
      </c>
      <c r="AG1727" s="147">
        <f>IF(AND($I1727="Si",P1727=1),1,IF(AND($I1727="Fisico",P1727=1),1,IF(AND(P1727=1,$I1727="Electronico"),2,IF(P1727=1,VLOOKUP($C1727&amp;"|"&amp;$B1727&amp;"|"&amp;$D1727,Empresas!$C$6:$CC$92,$G1727+6+1,0),0))))</f>
        <v>0</v>
      </c>
      <c r="AH1727" s="147">
        <f>IF(AND($I1727="Si",Q1727=1),1,IF(AND($I1727="Fisico",Q1727=1),1,IF(AND(Q1727=1,$I1727="Electronico"),2,IF(Q1727=1,VLOOKUP($C1727&amp;"|"&amp;$B1727&amp;"|"&amp;$D1727,Empresas!$C$6:$CC$92,$G1727+6+1,0),0))))</f>
        <v>0</v>
      </c>
      <c r="AI1727" s="147">
        <f>IF(AND($I1727="Si",R1727=1),1,IF(AND($I1727="Fisico",R1727=1),1,IF(AND(R1727=1,$I1727="Electronico"),2,IF(R1727=1,VLOOKUP($C1727&amp;"|"&amp;$B1727&amp;"|"&amp;$D1727,Empresas!$C$6:$CC$92,$G1727+6+1,0),0))))</f>
        <v>0</v>
      </c>
      <c r="AJ1727" s="147">
        <f>IF(AND($I1727="Si",S1727=1),1,IF(AND($I1727="Fisico",S1727=1),1,IF(AND(S1727=1,$I1727="Electronico"),2,IF(S1727=1,VLOOKUP($C1727&amp;"|"&amp;$B1727&amp;"|"&amp;$D1727,Empresas!$C$6:$CC$92,$G1727+6+1,0),0))))</f>
        <v>0</v>
      </c>
      <c r="AK1727" s="147">
        <f>IF(AND($I1727="Si",T1727=1),1,IF(AND($I1727="Fisico",T1727=1),1,IF(AND(T1727=1,$I1727="Electronico"),2,IF(T1727=1,VLOOKUP($C1727&amp;"|"&amp;$B1727&amp;"|"&amp;$D1727,Empresas!$C$6:$CC$92,$G1727+6+1,0),0))))</f>
        <v>0</v>
      </c>
      <c r="AL1727" s="147">
        <f>IF(AND($I1727="Si",U1727=1),1,IF(AND($I1727="Fisico",U1727=1),1,IF(AND(U1727=1,$I1727="Electronico"),2,IF(U1727=1,VLOOKUP($C1727&amp;"|"&amp;$B1727&amp;"|"&amp;$D1727,Empresas!$C$6:$CC$92,$G1727+6+1,0),0))))</f>
        <v>0</v>
      </c>
      <c r="AM1727" s="149">
        <f t="shared" si="275"/>
        <v>0</v>
      </c>
      <c r="AN1727" s="149">
        <f t="shared" si="276"/>
        <v>0</v>
      </c>
      <c r="AO1727" s="152">
        <f t="shared" si="277"/>
        <v>0</v>
      </c>
    </row>
    <row r="1728" spans="1:41" x14ac:dyDescent="0.25">
      <c r="A1728" s="137" t="str">
        <f>VLOOKUP(D1728,Empresas!$D$7:$F$91,3,0)</f>
        <v>Jose</v>
      </c>
      <c r="B1728" s="138" t="str">
        <f>VLOOKUP(D1728,Empresas!$D$7:$G$91,4,0)</f>
        <v>Wildor</v>
      </c>
      <c r="C1728" s="138" t="s">
        <v>544</v>
      </c>
      <c r="D1728" s="138" t="s">
        <v>289</v>
      </c>
      <c r="E1728" s="138" t="str">
        <f>VLOOKUP(D1728,Empresas!$D$7:$E$92,2,0)</f>
        <v>HERAUF PERU S.A.C.</v>
      </c>
      <c r="F1728" s="138" t="s">
        <v>168</v>
      </c>
      <c r="G1728" s="139">
        <f t="shared" si="282"/>
        <v>37</v>
      </c>
      <c r="H1728" s="139" t="str">
        <f>VLOOKUP(D1728,Empresas!$D$6:$L$92,7,0)</f>
        <v>Mensual</v>
      </c>
      <c r="I1728" s="138" t="str">
        <f>VLOOKUP(VLOOKUP(D1728&amp;"|"&amp;B1728,Empresas!$I$7:$CB$92,G1728,0),Tablas!$A$3:$B$5,2,0)</f>
        <v>Solo analisis</v>
      </c>
      <c r="J1728" s="78">
        <v>1</v>
      </c>
      <c r="K1728" s="78">
        <v>1</v>
      </c>
      <c r="L1728" s="78">
        <v>1</v>
      </c>
      <c r="M1728" s="78">
        <v>1</v>
      </c>
      <c r="N1728" s="78">
        <v>1</v>
      </c>
      <c r="O1728" s="78">
        <v>1</v>
      </c>
      <c r="P1728" s="78">
        <v>1</v>
      </c>
      <c r="Q1728" s="78">
        <v>2</v>
      </c>
      <c r="R1728" s="78"/>
      <c r="S1728" s="78"/>
      <c r="T1728" s="78"/>
      <c r="U1728" s="78"/>
      <c r="V1728" s="78" t="str">
        <f>VLOOKUP(D1728,Empresas!$D$7:$CF$91,81,0)</f>
        <v>A</v>
      </c>
      <c r="W1728" s="78" t="str">
        <f>VLOOKUP(D1728,Empresas!$D$7:$M$91,10,0)</f>
        <v>Mype</v>
      </c>
      <c r="X1728" s="69" t="str">
        <f t="shared" si="273"/>
        <v>SI</v>
      </c>
      <c r="Y1728" s="153" t="str">
        <f t="shared" si="274"/>
        <v>Si aplica</v>
      </c>
      <c r="Z1728" s="147">
        <f>IF(Y1728="No aplica",0,IF(I1728="no",0,IF(I1728="No aplica",0,IF(I1728="Si",1,IF(I1728="Fisico",1,IF(I1728="Electronico",2,VLOOKUP(C1728&amp;"|"&amp;B1728&amp;"|"&amp;D1728,Empresas!$C$6:$CC$92,G1728+6+1,0)))))))</f>
        <v>2</v>
      </c>
      <c r="AA1728" s="147">
        <f>IF(AND($I1728="Si",J1728=1),1,IF(AND($I1728="Fisico",J1728=1),1,IF(AND(J1728=1,$I1728="Electronico"),2,IF(J1728=1,VLOOKUP($C1728&amp;"|"&amp;$B1728&amp;"|"&amp;$D1728,Empresas!$C$6:$CC$92,$G1728+6+1,0),0))))</f>
        <v>2</v>
      </c>
      <c r="AB1728" s="147">
        <f>IF(AND($I1728="Si",K1728=1),1,IF(AND($I1728="Fisico",K1728=1),1,IF(AND(K1728=1,$I1728="Electronico"),2,IF(K1728=1,VLOOKUP($C1728&amp;"|"&amp;$B1728&amp;"|"&amp;$D1728,Empresas!$C$6:$CC$92,$G1728+6+1,0),0))))</f>
        <v>2</v>
      </c>
      <c r="AC1728" s="147">
        <f>IF(AND($I1728="Si",L1728=1),1,IF(AND($I1728="Fisico",L1728=1),1,IF(AND(L1728=1,$I1728="Electronico"),2,IF(L1728=1,VLOOKUP($C1728&amp;"|"&amp;$B1728&amp;"|"&amp;$D1728,Empresas!$C$6:$CC$92,$G1728+6+1,0),0))))</f>
        <v>2</v>
      </c>
      <c r="AD1728" s="147">
        <f>IF(AND($I1728="Si",M1728=1),1,IF(AND($I1728="Fisico",M1728=1),1,IF(AND(M1728=1,$I1728="Electronico"),2,IF(M1728=1,VLOOKUP($C1728&amp;"|"&amp;$B1728&amp;"|"&amp;$D1728,Empresas!$C$6:$CC$92,$G1728+6+1,0),0))))</f>
        <v>2</v>
      </c>
      <c r="AE1728" s="147">
        <f>IF(AND($I1728="Si",N1728=1),1,IF(AND($I1728="Fisico",N1728=1),1,IF(AND(N1728=1,$I1728="Electronico"),2,IF(N1728=1,VLOOKUP($C1728&amp;"|"&amp;$B1728&amp;"|"&amp;$D1728,Empresas!$C$6:$CC$92,$G1728+6+1,0),0))))</f>
        <v>2</v>
      </c>
      <c r="AF1728" s="147">
        <f>IF(AND($I1728="Si",O1728=1),1,IF(AND($I1728="Fisico",O1728=1),1,IF(AND(O1728=1,$I1728="Electronico"),2,IF(O1728=1,VLOOKUP($C1728&amp;"|"&amp;$B1728&amp;"|"&amp;$D1728,Empresas!$C$6:$CC$92,$G1728+6+1,0),0))))</f>
        <v>2</v>
      </c>
      <c r="AG1728" s="147">
        <f>IF(AND($I1728="Si",P1728=1),1,IF(AND($I1728="Fisico",P1728=1),1,IF(AND(P1728=1,$I1728="Electronico"),2,IF(P1728=1,VLOOKUP($C1728&amp;"|"&amp;$B1728&amp;"|"&amp;$D1728,Empresas!$C$6:$CC$92,$G1728+6+1,0),0))))</f>
        <v>2</v>
      </c>
      <c r="AH1728" s="147">
        <f>IF(AND($I1728="Si",Q1728=1),1,IF(AND($I1728="Fisico",Q1728=1),1,IF(AND(Q1728=1,$I1728="Electronico"),2,IF(Q1728=1,VLOOKUP($C1728&amp;"|"&amp;$B1728&amp;"|"&amp;$D1728,Empresas!$C$6:$CC$92,$G1728+6+1,0),0))))</f>
        <v>0</v>
      </c>
      <c r="AI1728" s="147">
        <f>IF(AND($I1728="Si",R1728=1),1,IF(AND($I1728="Fisico",R1728=1),1,IF(AND(R1728=1,$I1728="Electronico"),2,IF(R1728=1,VLOOKUP($C1728&amp;"|"&amp;$B1728&amp;"|"&amp;$D1728,Empresas!$C$6:$CC$92,$G1728+6+1,0),0))))</f>
        <v>0</v>
      </c>
      <c r="AJ1728" s="147">
        <f>IF(AND($I1728="Si",S1728=1),1,IF(AND($I1728="Fisico",S1728=1),1,IF(AND(S1728=1,$I1728="Electronico"),2,IF(S1728=1,VLOOKUP($C1728&amp;"|"&amp;$B1728&amp;"|"&amp;$D1728,Empresas!$C$6:$CC$92,$G1728+6+1,0),0))))</f>
        <v>0</v>
      </c>
      <c r="AK1728" s="147">
        <f>IF(AND($I1728="Si",T1728=1),1,IF(AND($I1728="Fisico",T1728=1),1,IF(AND(T1728=1,$I1728="Electronico"),2,IF(T1728=1,VLOOKUP($C1728&amp;"|"&amp;$B1728&amp;"|"&amp;$D1728,Empresas!$C$6:$CC$92,$G1728+6+1,0),0))))</f>
        <v>0</v>
      </c>
      <c r="AL1728" s="147">
        <f>IF(AND($I1728="Si",U1728=1),1,IF(AND($I1728="Fisico",U1728=1),1,IF(AND(U1728=1,$I1728="Electronico"),2,IF(U1728=1,VLOOKUP($C1728&amp;"|"&amp;$B1728&amp;"|"&amp;$D1728,Empresas!$C$6:$CC$92,$G1728+6+1,0),0))))</f>
        <v>0</v>
      </c>
      <c r="AM1728" s="149">
        <f t="shared" si="275"/>
        <v>14</v>
      </c>
      <c r="AN1728" s="149">
        <f t="shared" si="276"/>
        <v>16</v>
      </c>
      <c r="AO1728" s="152">
        <f t="shared" si="277"/>
        <v>0.875</v>
      </c>
    </row>
    <row r="1729" spans="1:41" x14ac:dyDescent="0.25">
      <c r="A1729" s="137" t="str">
        <f>VLOOKUP(D1729,Empresas!$D$7:$F$91,3,0)</f>
        <v>Jose</v>
      </c>
      <c r="B1729" s="138" t="str">
        <f>VLOOKUP(D1729,Empresas!$D$7:$G$91,4,0)</f>
        <v>Wildor</v>
      </c>
      <c r="C1729" s="138" t="s">
        <v>544</v>
      </c>
      <c r="D1729" s="138" t="s">
        <v>289</v>
      </c>
      <c r="E1729" s="138" t="str">
        <f>VLOOKUP(D1729,Empresas!$D$7:$E$92,2,0)</f>
        <v>HERAUF PERU S.A.C.</v>
      </c>
      <c r="F1729" s="138" t="s">
        <v>169</v>
      </c>
      <c r="G1729" s="139">
        <f t="shared" si="282"/>
        <v>40</v>
      </c>
      <c r="H1729" s="139" t="str">
        <f>VLOOKUP(D1729,Empresas!$D$6:$L$92,7,0)</f>
        <v>Mensual</v>
      </c>
      <c r="I1729" s="138" t="str">
        <f>VLOOKUP(VLOOKUP(D1729&amp;"|"&amp;B1729,Empresas!$I$7:$CB$92,G1729,0),Tablas!$A$3:$B$5,2,0)</f>
        <v>No aplica</v>
      </c>
      <c r="J1729" s="78"/>
      <c r="K1729" s="78"/>
      <c r="L1729" s="78"/>
      <c r="M1729" s="78"/>
      <c r="N1729" s="78"/>
      <c r="O1729" s="78"/>
      <c r="P1729" s="78"/>
      <c r="Q1729" s="78"/>
      <c r="R1729" s="78"/>
      <c r="S1729" s="78"/>
      <c r="T1729" s="78"/>
      <c r="U1729" s="78"/>
      <c r="V1729" s="78" t="str">
        <f>VLOOKUP(D1729,Empresas!$D$7:$CF$91,81,0)</f>
        <v>A</v>
      </c>
      <c r="W1729" s="78" t="str">
        <f>VLOOKUP(D1729,Empresas!$D$7:$M$91,10,0)</f>
        <v>Mype</v>
      </c>
      <c r="X1729" s="69" t="str">
        <f t="shared" si="273"/>
        <v>SI</v>
      </c>
      <c r="Y1729" s="153" t="str">
        <f t="shared" si="274"/>
        <v>No aplica</v>
      </c>
      <c r="Z1729" s="147">
        <f>IF(Y1729="No aplica",0,IF(I1729="no",0,IF(I1729="No aplica",0,IF(I1729="Si",1,IF(I1729="Fisico",1,IF(I1729="Electronico",2,VLOOKUP(C1729&amp;"|"&amp;B1729&amp;"|"&amp;D1729,Empresas!$C$6:$CC$92,G1729+6+1,0)))))))</f>
        <v>0</v>
      </c>
      <c r="AA1729" s="147">
        <f>IF(AND($I1729="Si",J1729=1),1,IF(AND($I1729="Fisico",J1729=1),1,IF(AND(J1729=1,$I1729="Electronico"),2,IF(J1729=1,VLOOKUP($C1729&amp;"|"&amp;$B1729&amp;"|"&amp;$D1729,Empresas!$C$6:$CC$92,$G1729+6+1,0),0))))</f>
        <v>0</v>
      </c>
      <c r="AB1729" s="147">
        <f>IF(AND($I1729="Si",K1729=1),1,IF(AND($I1729="Fisico",K1729=1),1,IF(AND(K1729=1,$I1729="Electronico"),2,IF(K1729=1,VLOOKUP($C1729&amp;"|"&amp;$B1729&amp;"|"&amp;$D1729,Empresas!$C$6:$CC$92,$G1729+6+1,0),0))))</f>
        <v>0</v>
      </c>
      <c r="AC1729" s="147">
        <f>IF(AND($I1729="Si",L1729=1),1,IF(AND($I1729="Fisico",L1729=1),1,IF(AND(L1729=1,$I1729="Electronico"),2,IF(L1729=1,VLOOKUP($C1729&amp;"|"&amp;$B1729&amp;"|"&amp;$D1729,Empresas!$C$6:$CC$92,$G1729+6+1,0),0))))</f>
        <v>0</v>
      </c>
      <c r="AD1729" s="147">
        <f>IF(AND($I1729="Si",M1729=1),1,IF(AND($I1729="Fisico",M1729=1),1,IF(AND(M1729=1,$I1729="Electronico"),2,IF(M1729=1,VLOOKUP($C1729&amp;"|"&amp;$B1729&amp;"|"&amp;$D1729,Empresas!$C$6:$CC$92,$G1729+6+1,0),0))))</f>
        <v>0</v>
      </c>
      <c r="AE1729" s="147">
        <f>IF(AND($I1729="Si",N1729=1),1,IF(AND($I1729="Fisico",N1729=1),1,IF(AND(N1729=1,$I1729="Electronico"),2,IF(N1729=1,VLOOKUP($C1729&amp;"|"&amp;$B1729&amp;"|"&amp;$D1729,Empresas!$C$6:$CC$92,$G1729+6+1,0),0))))</f>
        <v>0</v>
      </c>
      <c r="AF1729" s="147">
        <f>IF(AND($I1729="Si",O1729=1),1,IF(AND($I1729="Fisico",O1729=1),1,IF(AND(O1729=1,$I1729="Electronico"),2,IF(O1729=1,VLOOKUP($C1729&amp;"|"&amp;$B1729&amp;"|"&amp;$D1729,Empresas!$C$6:$CC$92,$G1729+6+1,0),0))))</f>
        <v>0</v>
      </c>
      <c r="AG1729" s="147">
        <f>IF(AND($I1729="Si",P1729=1),1,IF(AND($I1729="Fisico",P1729=1),1,IF(AND(P1729=1,$I1729="Electronico"),2,IF(P1729=1,VLOOKUP($C1729&amp;"|"&amp;$B1729&amp;"|"&amp;$D1729,Empresas!$C$6:$CC$92,$G1729+6+1,0),0))))</f>
        <v>0</v>
      </c>
      <c r="AH1729" s="147">
        <f>IF(AND($I1729="Si",Q1729=1),1,IF(AND($I1729="Fisico",Q1729=1),1,IF(AND(Q1729=1,$I1729="Electronico"),2,IF(Q1729=1,VLOOKUP($C1729&amp;"|"&amp;$B1729&amp;"|"&amp;$D1729,Empresas!$C$6:$CC$92,$G1729+6+1,0),0))))</f>
        <v>0</v>
      </c>
      <c r="AI1729" s="147">
        <f>IF(AND($I1729="Si",R1729=1),1,IF(AND($I1729="Fisico",R1729=1),1,IF(AND(R1729=1,$I1729="Electronico"),2,IF(R1729=1,VLOOKUP($C1729&amp;"|"&amp;$B1729&amp;"|"&amp;$D1729,Empresas!$C$6:$CC$92,$G1729+6+1,0),0))))</f>
        <v>0</v>
      </c>
      <c r="AJ1729" s="147">
        <f>IF(AND($I1729="Si",S1729=1),1,IF(AND($I1729="Fisico",S1729=1),1,IF(AND(S1729=1,$I1729="Electronico"),2,IF(S1729=1,VLOOKUP($C1729&amp;"|"&amp;$B1729&amp;"|"&amp;$D1729,Empresas!$C$6:$CC$92,$G1729+6+1,0),0))))</f>
        <v>0</v>
      </c>
      <c r="AK1729" s="147">
        <f>IF(AND($I1729="Si",T1729=1),1,IF(AND($I1729="Fisico",T1729=1),1,IF(AND(T1729=1,$I1729="Electronico"),2,IF(T1729=1,VLOOKUP($C1729&amp;"|"&amp;$B1729&amp;"|"&amp;$D1729,Empresas!$C$6:$CC$92,$G1729+6+1,0),0))))</f>
        <v>0</v>
      </c>
      <c r="AL1729" s="147">
        <f>IF(AND($I1729="Si",U1729=1),1,IF(AND($I1729="Fisico",U1729=1),1,IF(AND(U1729=1,$I1729="Electronico"),2,IF(U1729=1,VLOOKUP($C1729&amp;"|"&amp;$B1729&amp;"|"&amp;$D1729,Empresas!$C$6:$CC$92,$G1729+6+1,0),0))))</f>
        <v>0</v>
      </c>
      <c r="AM1729" s="149">
        <f t="shared" si="275"/>
        <v>0</v>
      </c>
      <c r="AN1729" s="149">
        <f t="shared" si="276"/>
        <v>0</v>
      </c>
      <c r="AO1729" s="152">
        <f t="shared" si="277"/>
        <v>0</v>
      </c>
    </row>
    <row r="1730" spans="1:41" x14ac:dyDescent="0.25">
      <c r="A1730" s="137" t="str">
        <f>VLOOKUP(D1730,Empresas!$D$7:$F$91,3,0)</f>
        <v>Jose</v>
      </c>
      <c r="B1730" s="138" t="str">
        <f>VLOOKUP(D1730,Empresas!$D$7:$G$91,4,0)</f>
        <v>Wildor</v>
      </c>
      <c r="C1730" s="138" t="s">
        <v>544</v>
      </c>
      <c r="D1730" s="138" t="s">
        <v>289</v>
      </c>
      <c r="E1730" s="138" t="str">
        <f>VLOOKUP(D1730,Empresas!$D$7:$E$92,2,0)</f>
        <v>HERAUF PERU S.A.C.</v>
      </c>
      <c r="F1730" s="138" t="s">
        <v>170</v>
      </c>
      <c r="G1730" s="139">
        <f t="shared" si="282"/>
        <v>43</v>
      </c>
      <c r="H1730" s="139" t="str">
        <f>VLOOKUP(D1730,Empresas!$D$6:$L$92,7,0)</f>
        <v>Mensual</v>
      </c>
      <c r="I1730" s="138" t="str">
        <f>VLOOKUP(VLOOKUP(D1730&amp;"|"&amp;B1730,Empresas!$I$7:$CB$92,G1730,0),Tablas!$A$3:$B$5,2,0)</f>
        <v>No aplica</v>
      </c>
      <c r="J1730" s="78"/>
      <c r="K1730" s="78"/>
      <c r="L1730" s="78"/>
      <c r="M1730" s="78"/>
      <c r="N1730" s="78"/>
      <c r="O1730" s="78"/>
      <c r="P1730" s="78"/>
      <c r="Q1730" s="78"/>
      <c r="R1730" s="78"/>
      <c r="S1730" s="78"/>
      <c r="T1730" s="78"/>
      <c r="U1730" s="78"/>
      <c r="V1730" s="78" t="str">
        <f>VLOOKUP(D1730,Empresas!$D$7:$CF$91,81,0)</f>
        <v>A</v>
      </c>
      <c r="W1730" s="78" t="str">
        <f>VLOOKUP(D1730,Empresas!$D$7:$M$91,10,0)</f>
        <v>Mype</v>
      </c>
      <c r="X1730" s="69" t="str">
        <f t="shared" si="273"/>
        <v>SI</v>
      </c>
      <c r="Y1730" s="153" t="str">
        <f t="shared" si="274"/>
        <v>No aplica</v>
      </c>
      <c r="Z1730" s="147">
        <f>IF(Y1730="No aplica",0,IF(I1730="no",0,IF(I1730="No aplica",0,IF(I1730="Si",1,IF(I1730="Fisico",1,IF(I1730="Electronico",2,VLOOKUP(C1730&amp;"|"&amp;B1730&amp;"|"&amp;D1730,Empresas!$C$6:$CC$92,G1730+6+1,0)))))))</f>
        <v>0</v>
      </c>
      <c r="AA1730" s="147">
        <f>IF(AND($I1730="Si",J1730=1),1,IF(AND($I1730="Fisico",J1730=1),1,IF(AND(J1730=1,$I1730="Electronico"),2,IF(J1730=1,VLOOKUP($C1730&amp;"|"&amp;$B1730&amp;"|"&amp;$D1730,Empresas!$C$6:$CC$92,$G1730+6+1,0),0))))</f>
        <v>0</v>
      </c>
      <c r="AB1730" s="147">
        <f>IF(AND($I1730="Si",K1730=1),1,IF(AND($I1730="Fisico",K1730=1),1,IF(AND(K1730=1,$I1730="Electronico"),2,IF(K1730=1,VLOOKUP($C1730&amp;"|"&amp;$B1730&amp;"|"&amp;$D1730,Empresas!$C$6:$CC$92,$G1730+6+1,0),0))))</f>
        <v>0</v>
      </c>
      <c r="AC1730" s="147">
        <f>IF(AND($I1730="Si",L1730=1),1,IF(AND($I1730="Fisico",L1730=1),1,IF(AND(L1730=1,$I1730="Electronico"),2,IF(L1730=1,VLOOKUP($C1730&amp;"|"&amp;$B1730&amp;"|"&amp;$D1730,Empresas!$C$6:$CC$92,$G1730+6+1,0),0))))</f>
        <v>0</v>
      </c>
      <c r="AD1730" s="147">
        <f>IF(AND($I1730="Si",M1730=1),1,IF(AND($I1730="Fisico",M1730=1),1,IF(AND(M1730=1,$I1730="Electronico"),2,IF(M1730=1,VLOOKUP($C1730&amp;"|"&amp;$B1730&amp;"|"&amp;$D1730,Empresas!$C$6:$CC$92,$G1730+6+1,0),0))))</f>
        <v>0</v>
      </c>
      <c r="AE1730" s="147">
        <f>IF(AND($I1730="Si",N1730=1),1,IF(AND($I1730="Fisico",N1730=1),1,IF(AND(N1730=1,$I1730="Electronico"),2,IF(N1730=1,VLOOKUP($C1730&amp;"|"&amp;$B1730&amp;"|"&amp;$D1730,Empresas!$C$6:$CC$92,$G1730+6+1,0),0))))</f>
        <v>0</v>
      </c>
      <c r="AF1730" s="147">
        <f>IF(AND($I1730="Si",O1730=1),1,IF(AND($I1730="Fisico",O1730=1),1,IF(AND(O1730=1,$I1730="Electronico"),2,IF(O1730=1,VLOOKUP($C1730&amp;"|"&amp;$B1730&amp;"|"&amp;$D1730,Empresas!$C$6:$CC$92,$G1730+6+1,0),0))))</f>
        <v>0</v>
      </c>
      <c r="AG1730" s="147">
        <f>IF(AND($I1730="Si",P1730=1),1,IF(AND($I1730="Fisico",P1730=1),1,IF(AND(P1730=1,$I1730="Electronico"),2,IF(P1730=1,VLOOKUP($C1730&amp;"|"&amp;$B1730&amp;"|"&amp;$D1730,Empresas!$C$6:$CC$92,$G1730+6+1,0),0))))</f>
        <v>0</v>
      </c>
      <c r="AH1730" s="147">
        <f>IF(AND($I1730="Si",Q1730=1),1,IF(AND($I1730="Fisico",Q1730=1),1,IF(AND(Q1730=1,$I1730="Electronico"),2,IF(Q1730=1,VLOOKUP($C1730&amp;"|"&amp;$B1730&amp;"|"&amp;$D1730,Empresas!$C$6:$CC$92,$G1730+6+1,0),0))))</f>
        <v>0</v>
      </c>
      <c r="AI1730" s="147">
        <f>IF(AND($I1730="Si",R1730=1),1,IF(AND($I1730="Fisico",R1730=1),1,IF(AND(R1730=1,$I1730="Electronico"),2,IF(R1730=1,VLOOKUP($C1730&amp;"|"&amp;$B1730&amp;"|"&amp;$D1730,Empresas!$C$6:$CC$92,$G1730+6+1,0),0))))</f>
        <v>0</v>
      </c>
      <c r="AJ1730" s="147">
        <f>IF(AND($I1730="Si",S1730=1),1,IF(AND($I1730="Fisico",S1730=1),1,IF(AND(S1730=1,$I1730="Electronico"),2,IF(S1730=1,VLOOKUP($C1730&amp;"|"&amp;$B1730&amp;"|"&amp;$D1730,Empresas!$C$6:$CC$92,$G1730+6+1,0),0))))</f>
        <v>0</v>
      </c>
      <c r="AK1730" s="147">
        <f>IF(AND($I1730="Si",T1730=1),1,IF(AND($I1730="Fisico",T1730=1),1,IF(AND(T1730=1,$I1730="Electronico"),2,IF(T1730=1,VLOOKUP($C1730&amp;"|"&amp;$B1730&amp;"|"&amp;$D1730,Empresas!$C$6:$CC$92,$G1730+6+1,0),0))))</f>
        <v>0</v>
      </c>
      <c r="AL1730" s="147">
        <f>IF(AND($I1730="Si",U1730=1),1,IF(AND($I1730="Fisico",U1730=1),1,IF(AND(U1730=1,$I1730="Electronico"),2,IF(U1730=1,VLOOKUP($C1730&amp;"|"&amp;$B1730&amp;"|"&amp;$D1730,Empresas!$C$6:$CC$92,$G1730+6+1,0),0))))</f>
        <v>0</v>
      </c>
      <c r="AM1730" s="149">
        <f t="shared" si="275"/>
        <v>0</v>
      </c>
      <c r="AN1730" s="149">
        <f t="shared" si="276"/>
        <v>0</v>
      </c>
      <c r="AO1730" s="152">
        <f t="shared" si="277"/>
        <v>0</v>
      </c>
    </row>
    <row r="1731" spans="1:41" x14ac:dyDescent="0.25">
      <c r="A1731" s="137" t="str">
        <f>VLOOKUP(D1731,Empresas!$D$7:$F$91,3,0)</f>
        <v>Jose</v>
      </c>
      <c r="B1731" s="138" t="str">
        <f>VLOOKUP(D1731,Empresas!$D$7:$G$91,4,0)</f>
        <v>Wildor</v>
      </c>
      <c r="C1731" s="138" t="s">
        <v>544</v>
      </c>
      <c r="D1731" s="138" t="s">
        <v>289</v>
      </c>
      <c r="E1731" s="138" t="str">
        <f>VLOOKUP(D1731,Empresas!$D$7:$E$92,2,0)</f>
        <v>HERAUF PERU S.A.C.</v>
      </c>
      <c r="F1731" s="138" t="s">
        <v>171</v>
      </c>
      <c r="G1731" s="139">
        <f t="shared" si="282"/>
        <v>46</v>
      </c>
      <c r="H1731" s="139" t="str">
        <f>VLOOKUP(D1731,Empresas!$D$6:$L$92,7,0)</f>
        <v>Mensual</v>
      </c>
      <c r="I1731" s="138" t="str">
        <f>VLOOKUP(VLOOKUP(D1731&amp;"|"&amp;B1731,Empresas!$I$7:$CB$92,G1731,0),Tablas!$A$3:$B$5,2,0)</f>
        <v>No aplica</v>
      </c>
      <c r="J1731" s="78"/>
      <c r="K1731" s="78"/>
      <c r="L1731" s="78"/>
      <c r="M1731" s="78"/>
      <c r="N1731" s="78"/>
      <c r="O1731" s="78"/>
      <c r="P1731" s="78"/>
      <c r="Q1731" s="78"/>
      <c r="R1731" s="78"/>
      <c r="S1731" s="78"/>
      <c r="T1731" s="78"/>
      <c r="U1731" s="78"/>
      <c r="V1731" s="78" t="str">
        <f>VLOOKUP(D1731,Empresas!$D$7:$CF$91,81,0)</f>
        <v>A</v>
      </c>
      <c r="W1731" s="78" t="str">
        <f>VLOOKUP(D1731,Empresas!$D$7:$M$91,10,0)</f>
        <v>Mype</v>
      </c>
      <c r="X1731" s="69" t="str">
        <f t="shared" si="273"/>
        <v>SI</v>
      </c>
      <c r="Y1731" s="153" t="str">
        <f t="shared" si="274"/>
        <v>No aplica</v>
      </c>
      <c r="Z1731" s="147">
        <f>IF(Y1731="No aplica",0,IF(I1731="no",0,IF(I1731="No aplica",0,IF(I1731="Si",1,IF(I1731="Fisico",1,IF(I1731="Electronico",2,VLOOKUP(C1731&amp;"|"&amp;B1731&amp;"|"&amp;D1731,Empresas!$C$6:$CC$92,G1731+6+1,0)))))))</f>
        <v>0</v>
      </c>
      <c r="AA1731" s="147">
        <f>IF(AND($I1731="Si",J1731=1),1,IF(AND($I1731="Fisico",J1731=1),1,IF(AND(J1731=1,$I1731="Electronico"),2,IF(J1731=1,VLOOKUP($C1731&amp;"|"&amp;$B1731&amp;"|"&amp;$D1731,Empresas!$C$6:$CC$92,$G1731+6+1,0),0))))</f>
        <v>0</v>
      </c>
      <c r="AB1731" s="147">
        <f>IF(AND($I1731="Si",K1731=1),1,IF(AND($I1731="Fisico",K1731=1),1,IF(AND(K1731=1,$I1731="Electronico"),2,IF(K1731=1,VLOOKUP($C1731&amp;"|"&amp;$B1731&amp;"|"&amp;$D1731,Empresas!$C$6:$CC$92,$G1731+6+1,0),0))))</f>
        <v>0</v>
      </c>
      <c r="AC1731" s="147">
        <f>IF(AND($I1731="Si",L1731=1),1,IF(AND($I1731="Fisico",L1731=1),1,IF(AND(L1731=1,$I1731="Electronico"),2,IF(L1731=1,VLOOKUP($C1731&amp;"|"&amp;$B1731&amp;"|"&amp;$D1731,Empresas!$C$6:$CC$92,$G1731+6+1,0),0))))</f>
        <v>0</v>
      </c>
      <c r="AD1731" s="147">
        <f>IF(AND($I1731="Si",M1731=1),1,IF(AND($I1731="Fisico",M1731=1),1,IF(AND(M1731=1,$I1731="Electronico"),2,IF(M1731=1,VLOOKUP($C1731&amp;"|"&amp;$B1731&amp;"|"&amp;$D1731,Empresas!$C$6:$CC$92,$G1731+6+1,0),0))))</f>
        <v>0</v>
      </c>
      <c r="AE1731" s="147">
        <f>IF(AND($I1731="Si",N1731=1),1,IF(AND($I1731="Fisico",N1731=1),1,IF(AND(N1731=1,$I1731="Electronico"),2,IF(N1731=1,VLOOKUP($C1731&amp;"|"&amp;$B1731&amp;"|"&amp;$D1731,Empresas!$C$6:$CC$92,$G1731+6+1,0),0))))</f>
        <v>0</v>
      </c>
      <c r="AF1731" s="147">
        <f>IF(AND($I1731="Si",O1731=1),1,IF(AND($I1731="Fisico",O1731=1),1,IF(AND(O1731=1,$I1731="Electronico"),2,IF(O1731=1,VLOOKUP($C1731&amp;"|"&amp;$B1731&amp;"|"&amp;$D1731,Empresas!$C$6:$CC$92,$G1731+6+1,0),0))))</f>
        <v>0</v>
      </c>
      <c r="AG1731" s="147">
        <f>IF(AND($I1731="Si",P1731=1),1,IF(AND($I1731="Fisico",P1731=1),1,IF(AND(P1731=1,$I1731="Electronico"),2,IF(P1731=1,VLOOKUP($C1731&amp;"|"&amp;$B1731&amp;"|"&amp;$D1731,Empresas!$C$6:$CC$92,$G1731+6+1,0),0))))</f>
        <v>0</v>
      </c>
      <c r="AH1731" s="147">
        <f>IF(AND($I1731="Si",Q1731=1),1,IF(AND($I1731="Fisico",Q1731=1),1,IF(AND(Q1731=1,$I1731="Electronico"),2,IF(Q1731=1,VLOOKUP($C1731&amp;"|"&amp;$B1731&amp;"|"&amp;$D1731,Empresas!$C$6:$CC$92,$G1731+6+1,0),0))))</f>
        <v>0</v>
      </c>
      <c r="AI1731" s="147">
        <f>IF(AND($I1731="Si",R1731=1),1,IF(AND($I1731="Fisico",R1731=1),1,IF(AND(R1731=1,$I1731="Electronico"),2,IF(R1731=1,VLOOKUP($C1731&amp;"|"&amp;$B1731&amp;"|"&amp;$D1731,Empresas!$C$6:$CC$92,$G1731+6+1,0),0))))</f>
        <v>0</v>
      </c>
      <c r="AJ1731" s="147">
        <f>IF(AND($I1731="Si",S1731=1),1,IF(AND($I1731="Fisico",S1731=1),1,IF(AND(S1731=1,$I1731="Electronico"),2,IF(S1731=1,VLOOKUP($C1731&amp;"|"&amp;$B1731&amp;"|"&amp;$D1731,Empresas!$C$6:$CC$92,$G1731+6+1,0),0))))</f>
        <v>0</v>
      </c>
      <c r="AK1731" s="147">
        <f>IF(AND($I1731="Si",T1731=1),1,IF(AND($I1731="Fisico",T1731=1),1,IF(AND(T1731=1,$I1731="Electronico"),2,IF(T1731=1,VLOOKUP($C1731&amp;"|"&amp;$B1731&amp;"|"&amp;$D1731,Empresas!$C$6:$CC$92,$G1731+6+1,0),0))))</f>
        <v>0</v>
      </c>
      <c r="AL1731" s="147">
        <f>IF(AND($I1731="Si",U1731=1),1,IF(AND($I1731="Fisico",U1731=1),1,IF(AND(U1731=1,$I1731="Electronico"),2,IF(U1731=1,VLOOKUP($C1731&amp;"|"&amp;$B1731&amp;"|"&amp;$D1731,Empresas!$C$6:$CC$92,$G1731+6+1,0),0))))</f>
        <v>0</v>
      </c>
      <c r="AM1731" s="149">
        <f t="shared" si="275"/>
        <v>0</v>
      </c>
      <c r="AN1731" s="149">
        <f t="shared" si="276"/>
        <v>0</v>
      </c>
      <c r="AO1731" s="152">
        <f t="shared" si="277"/>
        <v>0</v>
      </c>
    </row>
    <row r="1732" spans="1:41" x14ac:dyDescent="0.25">
      <c r="A1732" s="140" t="str">
        <f>VLOOKUP(D1732,Empresas!$D$7:$F$91,3,0)</f>
        <v>Jose</v>
      </c>
      <c r="B1732" s="141" t="str">
        <f>VLOOKUP(D1732,Empresas!$D$7:$G$91,4,0)</f>
        <v>Wildor</v>
      </c>
      <c r="C1732" s="141" t="s">
        <v>544</v>
      </c>
      <c r="D1732" s="141" t="s">
        <v>289</v>
      </c>
      <c r="E1732" s="141" t="str">
        <f>VLOOKUP(D1732,Empresas!$D$7:$E$92,2,0)</f>
        <v>HERAUF PERU S.A.C.</v>
      </c>
      <c r="F1732" s="141" t="s">
        <v>172</v>
      </c>
      <c r="G1732" s="142">
        <f>+Empresas!$BF$2</f>
        <v>50</v>
      </c>
      <c r="H1732" s="142" t="str">
        <f>VLOOKUP(D1732,Empresas!$D$6:$L$92,7,0)</f>
        <v>Mensual</v>
      </c>
      <c r="I1732" s="141" t="str">
        <f>VLOOKUP(VLOOKUP(D1732&amp;"|"&amp;B1732,Empresas!$I$7:$CB$92,G1732,0),Tablas!$A$8:$B$10,2,0)</f>
        <v>Electronico</v>
      </c>
      <c r="J1732" s="78">
        <v>1</v>
      </c>
      <c r="K1732" s="78">
        <v>1</v>
      </c>
      <c r="L1732" s="78">
        <v>1</v>
      </c>
      <c r="M1732" s="78">
        <v>1</v>
      </c>
      <c r="N1732" s="78">
        <v>1</v>
      </c>
      <c r="O1732" s="78">
        <v>1</v>
      </c>
      <c r="P1732" s="78">
        <v>1</v>
      </c>
      <c r="Q1732" s="78">
        <v>1</v>
      </c>
      <c r="R1732" s="78"/>
      <c r="S1732" s="78"/>
      <c r="T1732" s="78"/>
      <c r="U1732" s="78"/>
      <c r="V1732" s="78" t="str">
        <f>VLOOKUP(D1732,Empresas!$D$7:$CF$91,81,0)</f>
        <v>A</v>
      </c>
      <c r="W1732" s="78" t="str">
        <f>VLOOKUP(D1732,Empresas!$D$7:$M$91,10,0)</f>
        <v>Mype</v>
      </c>
      <c r="X1732" s="69" t="str">
        <f t="shared" ref="X1732:X1795" si="283">IF(OR(LEFT(F1732,5)="02.06",LEFT(F1732,5)="02.08",LEFT(F1732,5)="02.09",LEFT(F1732,5)="02.10",LEFT(F1732,5)="02.11",LEFT(F1732,5)="03.08",LEFT(F1732,5)="03.09",LEFT(F1732,5)="03.10"),"NO","SI")</f>
        <v>SI</v>
      </c>
      <c r="Y1732" s="153" t="str">
        <f t="shared" ref="Y1732:Y1795" si="284">IF(SUM(J1732:U1732)=0,"No aplica","Si aplica")</f>
        <v>Si aplica</v>
      </c>
      <c r="Z1732" s="147">
        <f>IF(Y1732="No aplica",0,IF(I1732="no",0,IF(I1732="No aplica",0,IF(I1732="Si",1,IF(I1732="Fisico",1,IF(I1732="Electronico",2,VLOOKUP(C1732&amp;"|"&amp;B1732&amp;"|"&amp;D1732,Empresas!$C$6:$CC$92,G1732+6+1,0)))))))</f>
        <v>2</v>
      </c>
      <c r="AA1732" s="147">
        <f>IF(AND($I1732="Si",J1732=1),1,IF(AND($I1732="Fisico",J1732=1),1,IF(AND(J1732=1,$I1732="Electronico"),2,IF(J1732=1,VLOOKUP($C1732&amp;"|"&amp;$B1732&amp;"|"&amp;$D1732,Empresas!$C$6:$CC$92,$G1732+6+1,0),0))))</f>
        <v>2</v>
      </c>
      <c r="AB1732" s="147">
        <f>IF(AND($I1732="Si",K1732=1),1,IF(AND($I1732="Fisico",K1732=1),1,IF(AND(K1732=1,$I1732="Electronico"),2,IF(K1732=1,VLOOKUP($C1732&amp;"|"&amp;$B1732&amp;"|"&amp;$D1732,Empresas!$C$6:$CC$92,$G1732+6+1,0),0))))</f>
        <v>2</v>
      </c>
      <c r="AC1732" s="147">
        <f>IF(AND($I1732="Si",L1732=1),1,IF(AND($I1732="Fisico",L1732=1),1,IF(AND(L1732=1,$I1732="Electronico"),2,IF(L1732=1,VLOOKUP($C1732&amp;"|"&amp;$B1732&amp;"|"&amp;$D1732,Empresas!$C$6:$CC$92,$G1732+6+1,0),0))))</f>
        <v>2</v>
      </c>
      <c r="AD1732" s="147">
        <f>IF(AND($I1732="Si",M1732=1),1,IF(AND($I1732="Fisico",M1732=1),1,IF(AND(M1732=1,$I1732="Electronico"),2,IF(M1732=1,VLOOKUP($C1732&amp;"|"&amp;$B1732&amp;"|"&amp;$D1732,Empresas!$C$6:$CC$92,$G1732+6+1,0),0))))</f>
        <v>2</v>
      </c>
      <c r="AE1732" s="147">
        <f>IF(AND($I1732="Si",N1732=1),1,IF(AND($I1732="Fisico",N1732=1),1,IF(AND(N1732=1,$I1732="Electronico"),2,IF(N1732=1,VLOOKUP($C1732&amp;"|"&amp;$B1732&amp;"|"&amp;$D1732,Empresas!$C$6:$CC$92,$G1732+6+1,0),0))))</f>
        <v>2</v>
      </c>
      <c r="AF1732" s="147">
        <f>IF(AND($I1732="Si",O1732=1),1,IF(AND($I1732="Fisico",O1732=1),1,IF(AND(O1732=1,$I1732="Electronico"),2,IF(O1732=1,VLOOKUP($C1732&amp;"|"&amp;$B1732&amp;"|"&amp;$D1732,Empresas!$C$6:$CC$92,$G1732+6+1,0),0))))</f>
        <v>2</v>
      </c>
      <c r="AG1732" s="147">
        <f>IF(AND($I1732="Si",P1732=1),1,IF(AND($I1732="Fisico",P1732=1),1,IF(AND(P1732=1,$I1732="Electronico"),2,IF(P1732=1,VLOOKUP($C1732&amp;"|"&amp;$B1732&amp;"|"&amp;$D1732,Empresas!$C$6:$CC$92,$G1732+6+1,0),0))))</f>
        <v>2</v>
      </c>
      <c r="AH1732" s="147">
        <f>IF(AND($I1732="Si",Q1732=1),1,IF(AND($I1732="Fisico",Q1732=1),1,IF(AND(Q1732=1,$I1732="Electronico"),2,IF(Q1732=1,VLOOKUP($C1732&amp;"|"&amp;$B1732&amp;"|"&amp;$D1732,Empresas!$C$6:$CC$92,$G1732+6+1,0),0))))</f>
        <v>2</v>
      </c>
      <c r="AI1732" s="147">
        <f>IF(AND($I1732="Si",R1732=1),1,IF(AND($I1732="Fisico",R1732=1),1,IF(AND(R1732=1,$I1732="Electronico"),2,IF(R1732=1,VLOOKUP($C1732&amp;"|"&amp;$B1732&amp;"|"&amp;$D1732,Empresas!$C$6:$CC$92,$G1732+6+1,0),0))))</f>
        <v>0</v>
      </c>
      <c r="AJ1732" s="147">
        <f>IF(AND($I1732="Si",S1732=1),1,IF(AND($I1732="Fisico",S1732=1),1,IF(AND(S1732=1,$I1732="Electronico"),2,IF(S1732=1,VLOOKUP($C1732&amp;"|"&amp;$B1732&amp;"|"&amp;$D1732,Empresas!$C$6:$CC$92,$G1732+6+1,0),0))))</f>
        <v>0</v>
      </c>
      <c r="AK1732" s="147">
        <f>IF(AND($I1732="Si",T1732=1),1,IF(AND($I1732="Fisico",T1732=1),1,IF(AND(T1732=1,$I1732="Electronico"),2,IF(T1732=1,VLOOKUP($C1732&amp;"|"&amp;$B1732&amp;"|"&amp;$D1732,Empresas!$C$6:$CC$92,$G1732+6+1,0),0))))</f>
        <v>0</v>
      </c>
      <c r="AL1732" s="147">
        <f>IF(AND($I1732="Si",U1732=1),1,IF(AND($I1732="Fisico",U1732=1),1,IF(AND(U1732=1,$I1732="Electronico"),2,IF(U1732=1,VLOOKUP($C1732&amp;"|"&amp;$B1732&amp;"|"&amp;$D1732,Empresas!$C$6:$CC$92,$G1732+6+1,0),0))))</f>
        <v>0</v>
      </c>
      <c r="AM1732" s="149">
        <f t="shared" ref="AM1732:AM1795" si="285">SUM(AA1732:AL1732)</f>
        <v>16</v>
      </c>
      <c r="AN1732" s="149">
        <f t="shared" ref="AN1732:AN1795" si="286">Z1732*RIGHT($AM$2,2)*1</f>
        <v>16</v>
      </c>
      <c r="AO1732" s="152">
        <f t="shared" ref="AO1732:AO1795" si="287">IFERROR(AM1732/AN1732,0)</f>
        <v>1</v>
      </c>
    </row>
    <row r="1733" spans="1:41" x14ac:dyDescent="0.25">
      <c r="A1733" s="140" t="str">
        <f>VLOOKUP(D1733,Empresas!$D$7:$F$91,3,0)</f>
        <v>Jose</v>
      </c>
      <c r="B1733" s="141" t="str">
        <f>VLOOKUP(D1733,Empresas!$D$7:$G$91,4,0)</f>
        <v>Wildor</v>
      </c>
      <c r="C1733" s="141" t="s">
        <v>544</v>
      </c>
      <c r="D1733" s="141" t="s">
        <v>289</v>
      </c>
      <c r="E1733" s="141" t="str">
        <f>VLOOKUP(D1733,Empresas!$D$7:$E$92,2,0)</f>
        <v>HERAUF PERU S.A.C.</v>
      </c>
      <c r="F1733" s="141" t="s">
        <v>173</v>
      </c>
      <c r="G1733" s="142">
        <f>+G1732+1</f>
        <v>51</v>
      </c>
      <c r="H1733" s="142" t="str">
        <f>VLOOKUP(D1733,Empresas!$D$6:$L$92,7,0)</f>
        <v>Mensual</v>
      </c>
      <c r="I1733" s="141" t="str">
        <f>VLOOKUP(VLOOKUP(D1733&amp;"|"&amp;B1733,Empresas!$I$7:$CB$92,G1733,0),Tablas!$A$8:$B$10,2,0)</f>
        <v>Electronico</v>
      </c>
      <c r="J1733" s="78">
        <v>1</v>
      </c>
      <c r="K1733" s="78">
        <v>1</v>
      </c>
      <c r="L1733" s="78">
        <v>1</v>
      </c>
      <c r="M1733" s="78">
        <v>1</v>
      </c>
      <c r="N1733" s="78">
        <v>1</v>
      </c>
      <c r="O1733" s="78">
        <v>1</v>
      </c>
      <c r="P1733" s="78">
        <v>1</v>
      </c>
      <c r="Q1733" s="78">
        <v>1</v>
      </c>
      <c r="R1733" s="78"/>
      <c r="S1733" s="78"/>
      <c r="T1733" s="78"/>
      <c r="U1733" s="78"/>
      <c r="V1733" s="78" t="str">
        <f>VLOOKUP(D1733,Empresas!$D$7:$CF$91,81,0)</f>
        <v>A</v>
      </c>
      <c r="W1733" s="78" t="str">
        <f>VLOOKUP(D1733,Empresas!$D$7:$M$91,10,0)</f>
        <v>Mype</v>
      </c>
      <c r="X1733" s="69" t="str">
        <f t="shared" si="283"/>
        <v>SI</v>
      </c>
      <c r="Y1733" s="153" t="str">
        <f t="shared" si="284"/>
        <v>Si aplica</v>
      </c>
      <c r="Z1733" s="147">
        <f>IF(Y1733="No aplica",0,IF(I1733="no",0,IF(I1733="No aplica",0,IF(I1733="Si",1,IF(I1733="Fisico",1,IF(I1733="Electronico",2,VLOOKUP(C1733&amp;"|"&amp;B1733&amp;"|"&amp;D1733,Empresas!$C$6:$CC$92,G1733+6+1,0)))))))</f>
        <v>2</v>
      </c>
      <c r="AA1733" s="147">
        <f>IF(AND($I1733="Si",J1733=1),1,IF(AND($I1733="Fisico",J1733=1),1,IF(AND(J1733=1,$I1733="Electronico"),2,IF(J1733=1,VLOOKUP($C1733&amp;"|"&amp;$B1733&amp;"|"&amp;$D1733,Empresas!$C$6:$CC$92,$G1733+6+1,0),0))))</f>
        <v>2</v>
      </c>
      <c r="AB1733" s="147">
        <f>IF(AND($I1733="Si",K1733=1),1,IF(AND($I1733="Fisico",K1733=1),1,IF(AND(K1733=1,$I1733="Electronico"),2,IF(K1733=1,VLOOKUP($C1733&amp;"|"&amp;$B1733&amp;"|"&amp;$D1733,Empresas!$C$6:$CC$92,$G1733+6+1,0),0))))</f>
        <v>2</v>
      </c>
      <c r="AC1733" s="147">
        <f>IF(AND($I1733="Si",L1733=1),1,IF(AND($I1733="Fisico",L1733=1),1,IF(AND(L1733=1,$I1733="Electronico"),2,IF(L1733=1,VLOOKUP($C1733&amp;"|"&amp;$B1733&amp;"|"&amp;$D1733,Empresas!$C$6:$CC$92,$G1733+6+1,0),0))))</f>
        <v>2</v>
      </c>
      <c r="AD1733" s="147">
        <f>IF(AND($I1733="Si",M1733=1),1,IF(AND($I1733="Fisico",M1733=1),1,IF(AND(M1733=1,$I1733="Electronico"),2,IF(M1733=1,VLOOKUP($C1733&amp;"|"&amp;$B1733&amp;"|"&amp;$D1733,Empresas!$C$6:$CC$92,$G1733+6+1,0),0))))</f>
        <v>2</v>
      </c>
      <c r="AE1733" s="147">
        <f>IF(AND($I1733="Si",N1733=1),1,IF(AND($I1733="Fisico",N1733=1),1,IF(AND(N1733=1,$I1733="Electronico"),2,IF(N1733=1,VLOOKUP($C1733&amp;"|"&amp;$B1733&amp;"|"&amp;$D1733,Empresas!$C$6:$CC$92,$G1733+6+1,0),0))))</f>
        <v>2</v>
      </c>
      <c r="AF1733" s="147">
        <f>IF(AND($I1733="Si",O1733=1),1,IF(AND($I1733="Fisico",O1733=1),1,IF(AND(O1733=1,$I1733="Electronico"),2,IF(O1733=1,VLOOKUP($C1733&amp;"|"&amp;$B1733&amp;"|"&amp;$D1733,Empresas!$C$6:$CC$92,$G1733+6+1,0),0))))</f>
        <v>2</v>
      </c>
      <c r="AG1733" s="147">
        <f>IF(AND($I1733="Si",P1733=1),1,IF(AND($I1733="Fisico",P1733=1),1,IF(AND(P1733=1,$I1733="Electronico"),2,IF(P1733=1,VLOOKUP($C1733&amp;"|"&amp;$B1733&amp;"|"&amp;$D1733,Empresas!$C$6:$CC$92,$G1733+6+1,0),0))))</f>
        <v>2</v>
      </c>
      <c r="AH1733" s="147">
        <f>IF(AND($I1733="Si",Q1733=1),1,IF(AND($I1733="Fisico",Q1733=1),1,IF(AND(Q1733=1,$I1733="Electronico"),2,IF(Q1733=1,VLOOKUP($C1733&amp;"|"&amp;$B1733&amp;"|"&amp;$D1733,Empresas!$C$6:$CC$92,$G1733+6+1,0),0))))</f>
        <v>2</v>
      </c>
      <c r="AI1733" s="147">
        <f>IF(AND($I1733="Si",R1733=1),1,IF(AND($I1733="Fisico",R1733=1),1,IF(AND(R1733=1,$I1733="Electronico"),2,IF(R1733=1,VLOOKUP($C1733&amp;"|"&amp;$B1733&amp;"|"&amp;$D1733,Empresas!$C$6:$CC$92,$G1733+6+1,0),0))))</f>
        <v>0</v>
      </c>
      <c r="AJ1733" s="147">
        <f>IF(AND($I1733="Si",S1733=1),1,IF(AND($I1733="Fisico",S1733=1),1,IF(AND(S1733=1,$I1733="Electronico"),2,IF(S1733=1,VLOOKUP($C1733&amp;"|"&amp;$B1733&amp;"|"&amp;$D1733,Empresas!$C$6:$CC$92,$G1733+6+1,0),0))))</f>
        <v>0</v>
      </c>
      <c r="AK1733" s="147">
        <f>IF(AND($I1733="Si",T1733=1),1,IF(AND($I1733="Fisico",T1733=1),1,IF(AND(T1733=1,$I1733="Electronico"),2,IF(T1733=1,VLOOKUP($C1733&amp;"|"&amp;$B1733&amp;"|"&amp;$D1733,Empresas!$C$6:$CC$92,$G1733+6+1,0),0))))</f>
        <v>0</v>
      </c>
      <c r="AL1733" s="147">
        <f>IF(AND($I1733="Si",U1733=1),1,IF(AND($I1733="Fisico",U1733=1),1,IF(AND(U1733=1,$I1733="Electronico"),2,IF(U1733=1,VLOOKUP($C1733&amp;"|"&amp;$B1733&amp;"|"&amp;$D1733,Empresas!$C$6:$CC$92,$G1733+6+1,0),0))))</f>
        <v>0</v>
      </c>
      <c r="AM1733" s="149">
        <f t="shared" si="285"/>
        <v>16</v>
      </c>
      <c r="AN1733" s="149">
        <f t="shared" si="286"/>
        <v>16</v>
      </c>
      <c r="AO1733" s="152">
        <f t="shared" si="287"/>
        <v>1</v>
      </c>
    </row>
    <row r="1734" spans="1:41" x14ac:dyDescent="0.25">
      <c r="A1734" s="140" t="str">
        <f>VLOOKUP(D1734,Empresas!$D$7:$F$91,3,0)</f>
        <v>Jose</v>
      </c>
      <c r="B1734" s="141" t="str">
        <f>VLOOKUP(D1734,Empresas!$D$7:$G$91,4,0)</f>
        <v>Wildor</v>
      </c>
      <c r="C1734" s="141" t="s">
        <v>544</v>
      </c>
      <c r="D1734" s="141" t="s">
        <v>289</v>
      </c>
      <c r="E1734" s="141" t="str">
        <f>VLOOKUP(D1734,Empresas!$D$7:$E$92,2,0)</f>
        <v>HERAUF PERU S.A.C.</v>
      </c>
      <c r="F1734" s="141" t="s">
        <v>174</v>
      </c>
      <c r="G1734" s="142">
        <f t="shared" ref="G1734:G1742" si="288">+G1733+1</f>
        <v>52</v>
      </c>
      <c r="H1734" s="142" t="str">
        <f>VLOOKUP(D1734,Empresas!$D$6:$L$92,7,0)</f>
        <v>Mensual</v>
      </c>
      <c r="I1734" s="141" t="str">
        <f>VLOOKUP(VLOOKUP(D1734&amp;"|"&amp;B1734,Empresas!$I$7:$CB$92,G1734,0),Tablas!$A$8:$B$10,2,0)</f>
        <v>Fisico</v>
      </c>
      <c r="J1734" s="78">
        <v>2</v>
      </c>
      <c r="K1734" s="78">
        <v>2</v>
      </c>
      <c r="L1734" s="78">
        <v>2</v>
      </c>
      <c r="M1734" s="78">
        <v>2</v>
      </c>
      <c r="N1734" s="78">
        <v>2</v>
      </c>
      <c r="O1734" s="78">
        <v>2</v>
      </c>
      <c r="P1734" s="78">
        <v>2</v>
      </c>
      <c r="Q1734" s="78">
        <v>2</v>
      </c>
      <c r="R1734" s="78"/>
      <c r="S1734" s="78"/>
      <c r="T1734" s="78"/>
      <c r="U1734" s="78"/>
      <c r="V1734" s="78" t="str">
        <f>VLOOKUP(D1734,Empresas!$D$7:$CF$91,81,0)</f>
        <v>A</v>
      </c>
      <c r="W1734" s="78" t="str">
        <f>VLOOKUP(D1734,Empresas!$D$7:$M$91,10,0)</f>
        <v>Mype</v>
      </c>
      <c r="X1734" s="69" t="str">
        <f t="shared" si="283"/>
        <v>SI</v>
      </c>
      <c r="Y1734" s="153" t="str">
        <f t="shared" si="284"/>
        <v>Si aplica</v>
      </c>
      <c r="Z1734" s="147">
        <f>IF(Y1734="No aplica",0,IF(I1734="no",0,IF(I1734="No aplica",0,IF(I1734="Si",1,IF(I1734="Fisico",1,IF(I1734="Electronico",2,VLOOKUP(C1734&amp;"|"&amp;B1734&amp;"|"&amp;D1734,Empresas!$C$6:$CC$92,G1734+6+1,0)))))))</f>
        <v>1</v>
      </c>
      <c r="AA1734" s="147">
        <f>IF(AND($I1734="Si",J1734=1),1,IF(AND($I1734="Fisico",J1734=1),1,IF(AND(J1734=1,$I1734="Electronico"),2,IF(J1734=1,VLOOKUP($C1734&amp;"|"&amp;$B1734&amp;"|"&amp;$D1734,Empresas!$C$6:$CC$92,$G1734+6+1,0),0))))</f>
        <v>0</v>
      </c>
      <c r="AB1734" s="147">
        <f>IF(AND($I1734="Si",K1734=1),1,IF(AND($I1734="Fisico",K1734=1),1,IF(AND(K1734=1,$I1734="Electronico"),2,IF(K1734=1,VLOOKUP($C1734&amp;"|"&amp;$B1734&amp;"|"&amp;$D1734,Empresas!$C$6:$CC$92,$G1734+6+1,0),0))))</f>
        <v>0</v>
      </c>
      <c r="AC1734" s="147">
        <f>IF(AND($I1734="Si",L1734=1),1,IF(AND($I1734="Fisico",L1734=1),1,IF(AND(L1734=1,$I1734="Electronico"),2,IF(L1734=1,VLOOKUP($C1734&amp;"|"&amp;$B1734&amp;"|"&amp;$D1734,Empresas!$C$6:$CC$92,$G1734+6+1,0),0))))</f>
        <v>0</v>
      </c>
      <c r="AD1734" s="147">
        <f>IF(AND($I1734="Si",M1734=1),1,IF(AND($I1734="Fisico",M1734=1),1,IF(AND(M1734=1,$I1734="Electronico"),2,IF(M1734=1,VLOOKUP($C1734&amp;"|"&amp;$B1734&amp;"|"&amp;$D1734,Empresas!$C$6:$CC$92,$G1734+6+1,0),0))))</f>
        <v>0</v>
      </c>
      <c r="AE1734" s="147">
        <f>IF(AND($I1734="Si",N1734=1),1,IF(AND($I1734="Fisico",N1734=1),1,IF(AND(N1734=1,$I1734="Electronico"),2,IF(N1734=1,VLOOKUP($C1734&amp;"|"&amp;$B1734&amp;"|"&amp;$D1734,Empresas!$C$6:$CC$92,$G1734+6+1,0),0))))</f>
        <v>0</v>
      </c>
      <c r="AF1734" s="147">
        <f>IF(AND($I1734="Si",O1734=1),1,IF(AND($I1734="Fisico",O1734=1),1,IF(AND(O1734=1,$I1734="Electronico"),2,IF(O1734=1,VLOOKUP($C1734&amp;"|"&amp;$B1734&amp;"|"&amp;$D1734,Empresas!$C$6:$CC$92,$G1734+6+1,0),0))))</f>
        <v>0</v>
      </c>
      <c r="AG1734" s="147">
        <f>IF(AND($I1734="Si",P1734=1),1,IF(AND($I1734="Fisico",P1734=1),1,IF(AND(P1734=1,$I1734="Electronico"),2,IF(P1734=1,VLOOKUP($C1734&amp;"|"&amp;$B1734&amp;"|"&amp;$D1734,Empresas!$C$6:$CC$92,$G1734+6+1,0),0))))</f>
        <v>0</v>
      </c>
      <c r="AH1734" s="147">
        <f>IF(AND($I1734="Si",Q1734=1),1,IF(AND($I1734="Fisico",Q1734=1),1,IF(AND(Q1734=1,$I1734="Electronico"),2,IF(Q1734=1,VLOOKUP($C1734&amp;"|"&amp;$B1734&amp;"|"&amp;$D1734,Empresas!$C$6:$CC$92,$G1734+6+1,0),0))))</f>
        <v>0</v>
      </c>
      <c r="AI1734" s="147">
        <f>IF(AND($I1734="Si",R1734=1),1,IF(AND($I1734="Fisico",R1734=1),1,IF(AND(R1734=1,$I1734="Electronico"),2,IF(R1734=1,VLOOKUP($C1734&amp;"|"&amp;$B1734&amp;"|"&amp;$D1734,Empresas!$C$6:$CC$92,$G1734+6+1,0),0))))</f>
        <v>0</v>
      </c>
      <c r="AJ1734" s="147">
        <f>IF(AND($I1734="Si",S1734=1),1,IF(AND($I1734="Fisico",S1734=1),1,IF(AND(S1734=1,$I1734="Electronico"),2,IF(S1734=1,VLOOKUP($C1734&amp;"|"&amp;$B1734&amp;"|"&amp;$D1734,Empresas!$C$6:$CC$92,$G1734+6+1,0),0))))</f>
        <v>0</v>
      </c>
      <c r="AK1734" s="147">
        <f>IF(AND($I1734="Si",T1734=1),1,IF(AND($I1734="Fisico",T1734=1),1,IF(AND(T1734=1,$I1734="Electronico"),2,IF(T1734=1,VLOOKUP($C1734&amp;"|"&amp;$B1734&amp;"|"&amp;$D1734,Empresas!$C$6:$CC$92,$G1734+6+1,0),0))))</f>
        <v>0</v>
      </c>
      <c r="AL1734" s="147">
        <f>IF(AND($I1734="Si",U1734=1),1,IF(AND($I1734="Fisico",U1734=1),1,IF(AND(U1734=1,$I1734="Electronico"),2,IF(U1734=1,VLOOKUP($C1734&amp;"|"&amp;$B1734&amp;"|"&amp;$D1734,Empresas!$C$6:$CC$92,$G1734+6+1,0),0))))</f>
        <v>0</v>
      </c>
      <c r="AM1734" s="149">
        <f t="shared" si="285"/>
        <v>0</v>
      </c>
      <c r="AN1734" s="149">
        <f t="shared" si="286"/>
        <v>8</v>
      </c>
      <c r="AO1734" s="152">
        <f t="shared" si="287"/>
        <v>0</v>
      </c>
    </row>
    <row r="1735" spans="1:41" x14ac:dyDescent="0.25">
      <c r="A1735" s="140" t="str">
        <f>VLOOKUP(D1735,Empresas!$D$7:$F$91,3,0)</f>
        <v>Jose</v>
      </c>
      <c r="B1735" s="141" t="str">
        <f>VLOOKUP(D1735,Empresas!$D$7:$G$91,4,0)</f>
        <v>Wildor</v>
      </c>
      <c r="C1735" s="141" t="s">
        <v>544</v>
      </c>
      <c r="D1735" s="141" t="s">
        <v>289</v>
      </c>
      <c r="E1735" s="141" t="str">
        <f>VLOOKUP(D1735,Empresas!$D$7:$E$92,2,0)</f>
        <v>HERAUF PERU S.A.C.</v>
      </c>
      <c r="F1735" s="141" t="s">
        <v>175</v>
      </c>
      <c r="G1735" s="142">
        <f t="shared" si="288"/>
        <v>53</v>
      </c>
      <c r="H1735" s="142" t="str">
        <f>VLOOKUP(D1735,Empresas!$D$6:$L$92,7,0)</f>
        <v>Mensual</v>
      </c>
      <c r="I1735" s="141" t="str">
        <f>VLOOKUP(VLOOKUP(D1735&amp;"|"&amp;B1735,Empresas!$I$7:$CB$92,G1735,0),Tablas!$A$8:$B$10,2,0)</f>
        <v>No aplica</v>
      </c>
      <c r="J1735" s="78"/>
      <c r="K1735" s="78"/>
      <c r="L1735" s="78"/>
      <c r="M1735" s="78"/>
      <c r="N1735" s="78"/>
      <c r="O1735" s="78"/>
      <c r="P1735" s="78"/>
      <c r="Q1735" s="78"/>
      <c r="R1735" s="78"/>
      <c r="S1735" s="78"/>
      <c r="T1735" s="78"/>
      <c r="U1735" s="78"/>
      <c r="V1735" s="78" t="str">
        <f>VLOOKUP(D1735,Empresas!$D$7:$CF$91,81,0)</f>
        <v>A</v>
      </c>
      <c r="W1735" s="78" t="str">
        <f>VLOOKUP(D1735,Empresas!$D$7:$M$91,10,0)</f>
        <v>Mype</v>
      </c>
      <c r="X1735" s="69" t="str">
        <f t="shared" si="283"/>
        <v>SI</v>
      </c>
      <c r="Y1735" s="153" t="str">
        <f t="shared" si="284"/>
        <v>No aplica</v>
      </c>
      <c r="Z1735" s="147">
        <f>IF(Y1735="No aplica",0,IF(I1735="no",0,IF(I1735="No aplica",0,IF(I1735="Si",1,IF(I1735="Fisico",1,IF(I1735="Electronico",2,VLOOKUP(C1735&amp;"|"&amp;B1735&amp;"|"&amp;D1735,Empresas!$C$6:$CC$92,G1735+6+1,0)))))))</f>
        <v>0</v>
      </c>
      <c r="AA1735" s="147">
        <f>IF(AND($I1735="Si",J1735=1),1,IF(AND($I1735="Fisico",J1735=1),1,IF(AND(J1735=1,$I1735="Electronico"),2,IF(J1735=1,VLOOKUP($C1735&amp;"|"&amp;$B1735&amp;"|"&amp;$D1735,Empresas!$C$6:$CC$92,$G1735+6+1,0),0))))</f>
        <v>0</v>
      </c>
      <c r="AB1735" s="147">
        <f>IF(AND($I1735="Si",K1735=1),1,IF(AND($I1735="Fisico",K1735=1),1,IF(AND(K1735=1,$I1735="Electronico"),2,IF(K1735=1,VLOOKUP($C1735&amp;"|"&amp;$B1735&amp;"|"&amp;$D1735,Empresas!$C$6:$CC$92,$G1735+6+1,0),0))))</f>
        <v>0</v>
      </c>
      <c r="AC1735" s="147">
        <f>IF(AND($I1735="Si",L1735=1),1,IF(AND($I1735="Fisico",L1735=1),1,IF(AND(L1735=1,$I1735="Electronico"),2,IF(L1735=1,VLOOKUP($C1735&amp;"|"&amp;$B1735&amp;"|"&amp;$D1735,Empresas!$C$6:$CC$92,$G1735+6+1,0),0))))</f>
        <v>0</v>
      </c>
      <c r="AD1735" s="147">
        <f>IF(AND($I1735="Si",M1735=1),1,IF(AND($I1735="Fisico",M1735=1),1,IF(AND(M1735=1,$I1735="Electronico"),2,IF(M1735=1,VLOOKUP($C1735&amp;"|"&amp;$B1735&amp;"|"&amp;$D1735,Empresas!$C$6:$CC$92,$G1735+6+1,0),0))))</f>
        <v>0</v>
      </c>
      <c r="AE1735" s="147">
        <f>IF(AND($I1735="Si",N1735=1),1,IF(AND($I1735="Fisico",N1735=1),1,IF(AND(N1735=1,$I1735="Electronico"),2,IF(N1735=1,VLOOKUP($C1735&amp;"|"&amp;$B1735&amp;"|"&amp;$D1735,Empresas!$C$6:$CC$92,$G1735+6+1,0),0))))</f>
        <v>0</v>
      </c>
      <c r="AF1735" s="147">
        <f>IF(AND($I1735="Si",O1735=1),1,IF(AND($I1735="Fisico",O1735=1),1,IF(AND(O1735=1,$I1735="Electronico"),2,IF(O1735=1,VLOOKUP($C1735&amp;"|"&amp;$B1735&amp;"|"&amp;$D1735,Empresas!$C$6:$CC$92,$G1735+6+1,0),0))))</f>
        <v>0</v>
      </c>
      <c r="AG1735" s="147">
        <f>IF(AND($I1735="Si",P1735=1),1,IF(AND($I1735="Fisico",P1735=1),1,IF(AND(P1735=1,$I1735="Electronico"),2,IF(P1735=1,VLOOKUP($C1735&amp;"|"&amp;$B1735&amp;"|"&amp;$D1735,Empresas!$C$6:$CC$92,$G1735+6+1,0),0))))</f>
        <v>0</v>
      </c>
      <c r="AH1735" s="147">
        <f>IF(AND($I1735="Si",Q1735=1),1,IF(AND($I1735="Fisico",Q1735=1),1,IF(AND(Q1735=1,$I1735="Electronico"),2,IF(Q1735=1,VLOOKUP($C1735&amp;"|"&amp;$B1735&amp;"|"&amp;$D1735,Empresas!$C$6:$CC$92,$G1735+6+1,0),0))))</f>
        <v>0</v>
      </c>
      <c r="AI1735" s="147">
        <f>IF(AND($I1735="Si",R1735=1),1,IF(AND($I1735="Fisico",R1735=1),1,IF(AND(R1735=1,$I1735="Electronico"),2,IF(R1735=1,VLOOKUP($C1735&amp;"|"&amp;$B1735&amp;"|"&amp;$D1735,Empresas!$C$6:$CC$92,$G1735+6+1,0),0))))</f>
        <v>0</v>
      </c>
      <c r="AJ1735" s="147">
        <f>IF(AND($I1735="Si",S1735=1),1,IF(AND($I1735="Fisico",S1735=1),1,IF(AND(S1735=1,$I1735="Electronico"),2,IF(S1735=1,VLOOKUP($C1735&amp;"|"&amp;$B1735&amp;"|"&amp;$D1735,Empresas!$C$6:$CC$92,$G1735+6+1,0),0))))</f>
        <v>0</v>
      </c>
      <c r="AK1735" s="147">
        <f>IF(AND($I1735="Si",T1735=1),1,IF(AND($I1735="Fisico",T1735=1),1,IF(AND(T1735=1,$I1735="Electronico"),2,IF(T1735=1,VLOOKUP($C1735&amp;"|"&amp;$B1735&amp;"|"&amp;$D1735,Empresas!$C$6:$CC$92,$G1735+6+1,0),0))))</f>
        <v>0</v>
      </c>
      <c r="AL1735" s="147">
        <f>IF(AND($I1735="Si",U1735=1),1,IF(AND($I1735="Fisico",U1735=1),1,IF(AND(U1735=1,$I1735="Electronico"),2,IF(U1735=1,VLOOKUP($C1735&amp;"|"&amp;$B1735&amp;"|"&amp;$D1735,Empresas!$C$6:$CC$92,$G1735+6+1,0),0))))</f>
        <v>0</v>
      </c>
      <c r="AM1735" s="149">
        <f t="shared" si="285"/>
        <v>0</v>
      </c>
      <c r="AN1735" s="149">
        <f t="shared" si="286"/>
        <v>0</v>
      </c>
      <c r="AO1735" s="152">
        <f t="shared" si="287"/>
        <v>0</v>
      </c>
    </row>
    <row r="1736" spans="1:41" x14ac:dyDescent="0.25">
      <c r="A1736" s="140" t="str">
        <f>VLOOKUP(D1736,Empresas!$D$7:$F$91,3,0)</f>
        <v>Jose</v>
      </c>
      <c r="B1736" s="141" t="str">
        <f>VLOOKUP(D1736,Empresas!$D$7:$G$91,4,0)</f>
        <v>Wildor</v>
      </c>
      <c r="C1736" s="141" t="s">
        <v>544</v>
      </c>
      <c r="D1736" s="141" t="s">
        <v>289</v>
      </c>
      <c r="E1736" s="141" t="str">
        <f>VLOOKUP(D1736,Empresas!$D$7:$E$92,2,0)</f>
        <v>HERAUF PERU S.A.C.</v>
      </c>
      <c r="F1736" s="141" t="s">
        <v>176</v>
      </c>
      <c r="G1736" s="142">
        <f t="shared" si="288"/>
        <v>54</v>
      </c>
      <c r="H1736" s="142" t="str">
        <f>VLOOKUP(D1736,Empresas!$D$6:$L$92,7,0)</f>
        <v>Mensual</v>
      </c>
      <c r="I1736" s="141" t="str">
        <f>VLOOKUP(VLOOKUP(D1736&amp;"|"&amp;B1736,Empresas!$I$7:$CB$92,G1736,0),Tablas!$A$8:$B$10,2,0)</f>
        <v>Fisico</v>
      </c>
      <c r="J1736" s="78">
        <v>2</v>
      </c>
      <c r="K1736" s="78">
        <v>2</v>
      </c>
      <c r="L1736" s="78">
        <v>2</v>
      </c>
      <c r="M1736" s="78">
        <v>2</v>
      </c>
      <c r="N1736" s="78">
        <v>2</v>
      </c>
      <c r="O1736" s="78">
        <v>2</v>
      </c>
      <c r="P1736" s="78">
        <v>2</v>
      </c>
      <c r="Q1736" s="78">
        <v>2</v>
      </c>
      <c r="R1736" s="78"/>
      <c r="S1736" s="78"/>
      <c r="T1736" s="78"/>
      <c r="U1736" s="78"/>
      <c r="V1736" s="78" t="str">
        <f>VLOOKUP(D1736,Empresas!$D$7:$CF$91,81,0)</f>
        <v>A</v>
      </c>
      <c r="W1736" s="78" t="str">
        <f>VLOOKUP(D1736,Empresas!$D$7:$M$91,10,0)</f>
        <v>Mype</v>
      </c>
      <c r="X1736" s="69" t="str">
        <f t="shared" si="283"/>
        <v>SI</v>
      </c>
      <c r="Y1736" s="153" t="str">
        <f t="shared" si="284"/>
        <v>Si aplica</v>
      </c>
      <c r="Z1736" s="147">
        <f>IF(Y1736="No aplica",0,IF(I1736="no",0,IF(I1736="No aplica",0,IF(I1736="Si",1,IF(I1736="Fisico",1,IF(I1736="Electronico",2,VLOOKUP(C1736&amp;"|"&amp;B1736&amp;"|"&amp;D1736,Empresas!$C$6:$CC$92,G1736+6+1,0)))))))</f>
        <v>1</v>
      </c>
      <c r="AA1736" s="147">
        <f>IF(AND($I1736="Si",J1736=1),1,IF(AND($I1736="Fisico",J1736=1),1,IF(AND(J1736=1,$I1736="Electronico"),2,IF(J1736=1,VLOOKUP($C1736&amp;"|"&amp;$B1736&amp;"|"&amp;$D1736,Empresas!$C$6:$CC$92,$G1736+6+1,0),0))))</f>
        <v>0</v>
      </c>
      <c r="AB1736" s="147">
        <f>IF(AND($I1736="Si",K1736=1),1,IF(AND($I1736="Fisico",K1736=1),1,IF(AND(K1736=1,$I1736="Electronico"),2,IF(K1736=1,VLOOKUP($C1736&amp;"|"&amp;$B1736&amp;"|"&amp;$D1736,Empresas!$C$6:$CC$92,$G1736+6+1,0),0))))</f>
        <v>0</v>
      </c>
      <c r="AC1736" s="147">
        <f>IF(AND($I1736="Si",L1736=1),1,IF(AND($I1736="Fisico",L1736=1),1,IF(AND(L1736=1,$I1736="Electronico"),2,IF(L1736=1,VLOOKUP($C1736&amp;"|"&amp;$B1736&amp;"|"&amp;$D1736,Empresas!$C$6:$CC$92,$G1736+6+1,0),0))))</f>
        <v>0</v>
      </c>
      <c r="AD1736" s="147">
        <f>IF(AND($I1736="Si",M1736=1),1,IF(AND($I1736="Fisico",M1736=1),1,IF(AND(M1736=1,$I1736="Electronico"),2,IF(M1736=1,VLOOKUP($C1736&amp;"|"&amp;$B1736&amp;"|"&amp;$D1736,Empresas!$C$6:$CC$92,$G1736+6+1,0),0))))</f>
        <v>0</v>
      </c>
      <c r="AE1736" s="147">
        <f>IF(AND($I1736="Si",N1736=1),1,IF(AND($I1736="Fisico",N1736=1),1,IF(AND(N1736=1,$I1736="Electronico"),2,IF(N1736=1,VLOOKUP($C1736&amp;"|"&amp;$B1736&amp;"|"&amp;$D1736,Empresas!$C$6:$CC$92,$G1736+6+1,0),0))))</f>
        <v>0</v>
      </c>
      <c r="AF1736" s="147">
        <f>IF(AND($I1736="Si",O1736=1),1,IF(AND($I1736="Fisico",O1736=1),1,IF(AND(O1736=1,$I1736="Electronico"),2,IF(O1736=1,VLOOKUP($C1736&amp;"|"&amp;$B1736&amp;"|"&amp;$D1736,Empresas!$C$6:$CC$92,$G1736+6+1,0),0))))</f>
        <v>0</v>
      </c>
      <c r="AG1736" s="147">
        <f>IF(AND($I1736="Si",P1736=1),1,IF(AND($I1736="Fisico",P1736=1),1,IF(AND(P1736=1,$I1736="Electronico"),2,IF(P1736=1,VLOOKUP($C1736&amp;"|"&amp;$B1736&amp;"|"&amp;$D1736,Empresas!$C$6:$CC$92,$G1736+6+1,0),0))))</f>
        <v>0</v>
      </c>
      <c r="AH1736" s="147">
        <f>IF(AND($I1736="Si",Q1736=1),1,IF(AND($I1736="Fisico",Q1736=1),1,IF(AND(Q1736=1,$I1736="Electronico"),2,IF(Q1736=1,VLOOKUP($C1736&amp;"|"&amp;$B1736&amp;"|"&amp;$D1736,Empresas!$C$6:$CC$92,$G1736+6+1,0),0))))</f>
        <v>0</v>
      </c>
      <c r="AI1736" s="147">
        <f>IF(AND($I1736="Si",R1736=1),1,IF(AND($I1736="Fisico",R1736=1),1,IF(AND(R1736=1,$I1736="Electronico"),2,IF(R1736=1,VLOOKUP($C1736&amp;"|"&amp;$B1736&amp;"|"&amp;$D1736,Empresas!$C$6:$CC$92,$G1736+6+1,0),0))))</f>
        <v>0</v>
      </c>
      <c r="AJ1736" s="147">
        <f>IF(AND($I1736="Si",S1736=1),1,IF(AND($I1736="Fisico",S1736=1),1,IF(AND(S1736=1,$I1736="Electronico"),2,IF(S1736=1,VLOOKUP($C1736&amp;"|"&amp;$B1736&amp;"|"&amp;$D1736,Empresas!$C$6:$CC$92,$G1736+6+1,0),0))))</f>
        <v>0</v>
      </c>
      <c r="AK1736" s="147">
        <f>IF(AND($I1736="Si",T1736=1),1,IF(AND($I1736="Fisico",T1736=1),1,IF(AND(T1736=1,$I1736="Electronico"),2,IF(T1736=1,VLOOKUP($C1736&amp;"|"&amp;$B1736&amp;"|"&amp;$D1736,Empresas!$C$6:$CC$92,$G1736+6+1,0),0))))</f>
        <v>0</v>
      </c>
      <c r="AL1736" s="147">
        <f>IF(AND($I1736="Si",U1736=1),1,IF(AND($I1736="Fisico",U1736=1),1,IF(AND(U1736=1,$I1736="Electronico"),2,IF(U1736=1,VLOOKUP($C1736&amp;"|"&amp;$B1736&amp;"|"&amp;$D1736,Empresas!$C$6:$CC$92,$G1736+6+1,0),0))))</f>
        <v>0</v>
      </c>
      <c r="AM1736" s="149">
        <f t="shared" si="285"/>
        <v>0</v>
      </c>
      <c r="AN1736" s="149">
        <f t="shared" si="286"/>
        <v>8</v>
      </c>
      <c r="AO1736" s="152">
        <f t="shared" si="287"/>
        <v>0</v>
      </c>
    </row>
    <row r="1737" spans="1:41" x14ac:dyDescent="0.25">
      <c r="A1737" s="140" t="str">
        <f>VLOOKUP(D1737,Empresas!$D$7:$F$91,3,0)</f>
        <v>Jose</v>
      </c>
      <c r="B1737" s="141" t="str">
        <f>VLOOKUP(D1737,Empresas!$D$7:$G$91,4,0)</f>
        <v>Wildor</v>
      </c>
      <c r="C1737" s="141" t="s">
        <v>544</v>
      </c>
      <c r="D1737" s="141" t="s">
        <v>289</v>
      </c>
      <c r="E1737" s="141" t="str">
        <f>VLOOKUP(D1737,Empresas!$D$7:$E$92,2,0)</f>
        <v>HERAUF PERU S.A.C.</v>
      </c>
      <c r="F1737" s="141" t="s">
        <v>177</v>
      </c>
      <c r="G1737" s="142">
        <f t="shared" si="288"/>
        <v>55</v>
      </c>
      <c r="H1737" s="142" t="str">
        <f>VLOOKUP(D1737,Empresas!$D$6:$L$92,7,0)</f>
        <v>Mensual</v>
      </c>
      <c r="I1737" s="141" t="str">
        <f>VLOOKUP(VLOOKUP(D1737&amp;"|"&amp;B1737,Empresas!$I$7:$CB$92,G1737,0),Tablas!$A$8:$B$10,2,0)</f>
        <v>Fisico</v>
      </c>
      <c r="J1737" s="78">
        <v>2</v>
      </c>
      <c r="K1737" s="78">
        <v>2</v>
      </c>
      <c r="L1737" s="78">
        <v>2</v>
      </c>
      <c r="M1737" s="78">
        <v>2</v>
      </c>
      <c r="N1737" s="78">
        <v>2</v>
      </c>
      <c r="O1737" s="78">
        <v>2</v>
      </c>
      <c r="P1737" s="78">
        <v>2</v>
      </c>
      <c r="Q1737" s="78">
        <v>2</v>
      </c>
      <c r="R1737" s="78"/>
      <c r="S1737" s="78"/>
      <c r="T1737" s="78"/>
      <c r="U1737" s="78"/>
      <c r="V1737" s="78" t="str">
        <f>VLOOKUP(D1737,Empresas!$D$7:$CF$91,81,0)</f>
        <v>A</v>
      </c>
      <c r="W1737" s="78" t="str">
        <f>VLOOKUP(D1737,Empresas!$D$7:$M$91,10,0)</f>
        <v>Mype</v>
      </c>
      <c r="X1737" s="69" t="str">
        <f t="shared" si="283"/>
        <v>NO</v>
      </c>
      <c r="Y1737" s="153" t="str">
        <f t="shared" si="284"/>
        <v>Si aplica</v>
      </c>
      <c r="Z1737" s="147">
        <f>IF(Y1737="No aplica",0,IF(I1737="no",0,IF(I1737="No aplica",0,IF(I1737="Si",1,IF(I1737="Fisico",1,IF(I1737="Electronico",2,VLOOKUP(C1737&amp;"|"&amp;B1737&amp;"|"&amp;D1737,Empresas!$C$6:$CC$92,G1737+6+1,0)))))))</f>
        <v>1</v>
      </c>
      <c r="AA1737" s="147">
        <f>IF(AND($I1737="Si",J1737=1),1,IF(AND($I1737="Fisico",J1737=1),1,IF(AND(J1737=1,$I1737="Electronico"),2,IF(J1737=1,VLOOKUP($C1737&amp;"|"&amp;$B1737&amp;"|"&amp;$D1737,Empresas!$C$6:$CC$92,$G1737+6+1,0),0))))</f>
        <v>0</v>
      </c>
      <c r="AB1737" s="147">
        <f>IF(AND($I1737="Si",K1737=1),1,IF(AND($I1737="Fisico",K1737=1),1,IF(AND(K1737=1,$I1737="Electronico"),2,IF(K1737=1,VLOOKUP($C1737&amp;"|"&amp;$B1737&amp;"|"&amp;$D1737,Empresas!$C$6:$CC$92,$G1737+6+1,0),0))))</f>
        <v>0</v>
      </c>
      <c r="AC1737" s="147">
        <f>IF(AND($I1737="Si",L1737=1),1,IF(AND($I1737="Fisico",L1737=1),1,IF(AND(L1737=1,$I1737="Electronico"),2,IF(L1737=1,VLOOKUP($C1737&amp;"|"&amp;$B1737&amp;"|"&amp;$D1737,Empresas!$C$6:$CC$92,$G1737+6+1,0),0))))</f>
        <v>0</v>
      </c>
      <c r="AD1737" s="147">
        <f>IF(AND($I1737="Si",M1737=1),1,IF(AND($I1737="Fisico",M1737=1),1,IF(AND(M1737=1,$I1737="Electronico"),2,IF(M1737=1,VLOOKUP($C1737&amp;"|"&amp;$B1737&amp;"|"&amp;$D1737,Empresas!$C$6:$CC$92,$G1737+6+1,0),0))))</f>
        <v>0</v>
      </c>
      <c r="AE1737" s="147">
        <f>IF(AND($I1737="Si",N1737=1),1,IF(AND($I1737="Fisico",N1737=1),1,IF(AND(N1737=1,$I1737="Electronico"),2,IF(N1737=1,VLOOKUP($C1737&amp;"|"&amp;$B1737&amp;"|"&amp;$D1737,Empresas!$C$6:$CC$92,$G1737+6+1,0),0))))</f>
        <v>0</v>
      </c>
      <c r="AF1737" s="147">
        <f>IF(AND($I1737="Si",O1737=1),1,IF(AND($I1737="Fisico",O1737=1),1,IF(AND(O1737=1,$I1737="Electronico"),2,IF(O1737=1,VLOOKUP($C1737&amp;"|"&amp;$B1737&amp;"|"&amp;$D1737,Empresas!$C$6:$CC$92,$G1737+6+1,0),0))))</f>
        <v>0</v>
      </c>
      <c r="AG1737" s="147">
        <f>IF(AND($I1737="Si",P1737=1),1,IF(AND($I1737="Fisico",P1737=1),1,IF(AND(P1737=1,$I1737="Electronico"),2,IF(P1737=1,VLOOKUP($C1737&amp;"|"&amp;$B1737&amp;"|"&amp;$D1737,Empresas!$C$6:$CC$92,$G1737+6+1,0),0))))</f>
        <v>0</v>
      </c>
      <c r="AH1737" s="147">
        <f>IF(AND($I1737="Si",Q1737=1),1,IF(AND($I1737="Fisico",Q1737=1),1,IF(AND(Q1737=1,$I1737="Electronico"),2,IF(Q1737=1,VLOOKUP($C1737&amp;"|"&amp;$B1737&amp;"|"&amp;$D1737,Empresas!$C$6:$CC$92,$G1737+6+1,0),0))))</f>
        <v>0</v>
      </c>
      <c r="AI1737" s="147">
        <f>IF(AND($I1737="Si",R1737=1),1,IF(AND($I1737="Fisico",R1737=1),1,IF(AND(R1737=1,$I1737="Electronico"),2,IF(R1737=1,VLOOKUP($C1737&amp;"|"&amp;$B1737&amp;"|"&amp;$D1737,Empresas!$C$6:$CC$92,$G1737+6+1,0),0))))</f>
        <v>0</v>
      </c>
      <c r="AJ1737" s="147">
        <f>IF(AND($I1737="Si",S1737=1),1,IF(AND($I1737="Fisico",S1737=1),1,IF(AND(S1737=1,$I1737="Electronico"),2,IF(S1737=1,VLOOKUP($C1737&amp;"|"&amp;$B1737&amp;"|"&amp;$D1737,Empresas!$C$6:$CC$92,$G1737+6+1,0),0))))</f>
        <v>0</v>
      </c>
      <c r="AK1737" s="147">
        <f>IF(AND($I1737="Si",T1737=1),1,IF(AND($I1737="Fisico",T1737=1),1,IF(AND(T1737=1,$I1737="Electronico"),2,IF(T1737=1,VLOOKUP($C1737&amp;"|"&amp;$B1737&amp;"|"&amp;$D1737,Empresas!$C$6:$CC$92,$G1737+6+1,0),0))))</f>
        <v>0</v>
      </c>
      <c r="AL1737" s="147">
        <f>IF(AND($I1737="Si",U1737=1),1,IF(AND($I1737="Fisico",U1737=1),1,IF(AND(U1737=1,$I1737="Electronico"),2,IF(U1737=1,VLOOKUP($C1737&amp;"|"&amp;$B1737&amp;"|"&amp;$D1737,Empresas!$C$6:$CC$92,$G1737+6+1,0),0))))</f>
        <v>0</v>
      </c>
      <c r="AM1737" s="149">
        <f t="shared" si="285"/>
        <v>0</v>
      </c>
      <c r="AN1737" s="149">
        <f t="shared" si="286"/>
        <v>8</v>
      </c>
      <c r="AO1737" s="152">
        <f t="shared" si="287"/>
        <v>0</v>
      </c>
    </row>
    <row r="1738" spans="1:41" x14ac:dyDescent="0.25">
      <c r="A1738" s="140" t="str">
        <f>VLOOKUP(D1738,Empresas!$D$7:$F$91,3,0)</f>
        <v>Jose</v>
      </c>
      <c r="B1738" s="141" t="str">
        <f>VLOOKUP(D1738,Empresas!$D$7:$G$91,4,0)</f>
        <v>Wildor</v>
      </c>
      <c r="C1738" s="141" t="s">
        <v>544</v>
      </c>
      <c r="D1738" s="141" t="s">
        <v>289</v>
      </c>
      <c r="E1738" s="141" t="str">
        <f>VLOOKUP(D1738,Empresas!$D$7:$E$92,2,0)</f>
        <v>HERAUF PERU S.A.C.</v>
      </c>
      <c r="F1738" s="141" t="s">
        <v>178</v>
      </c>
      <c r="G1738" s="142">
        <f t="shared" si="288"/>
        <v>56</v>
      </c>
      <c r="H1738" s="142" t="str">
        <f>VLOOKUP(D1738,Empresas!$D$6:$L$92,7,0)</f>
        <v>Mensual</v>
      </c>
      <c r="I1738" s="141" t="str">
        <f>VLOOKUP(VLOOKUP(D1738&amp;"|"&amp;B1738,Empresas!$I$7:$CB$92,G1738,0),Tablas!$A$8:$B$10,2,0)</f>
        <v>No aplica</v>
      </c>
      <c r="J1738" s="78"/>
      <c r="K1738" s="78"/>
      <c r="L1738" s="78"/>
      <c r="M1738" s="78"/>
      <c r="N1738" s="78"/>
      <c r="O1738" s="78"/>
      <c r="P1738" s="78"/>
      <c r="Q1738" s="78"/>
      <c r="R1738" s="78"/>
      <c r="S1738" s="78"/>
      <c r="T1738" s="78"/>
      <c r="U1738" s="78"/>
      <c r="V1738" s="78" t="str">
        <f>VLOOKUP(D1738,Empresas!$D$7:$CF$91,81,0)</f>
        <v>A</v>
      </c>
      <c r="W1738" s="78" t="str">
        <f>VLOOKUP(D1738,Empresas!$D$7:$M$91,10,0)</f>
        <v>Mype</v>
      </c>
      <c r="X1738" s="69" t="str">
        <f t="shared" si="283"/>
        <v>SI</v>
      </c>
      <c r="Y1738" s="153" t="str">
        <f t="shared" si="284"/>
        <v>No aplica</v>
      </c>
      <c r="Z1738" s="147">
        <f>IF(Y1738="No aplica",0,IF(I1738="no",0,IF(I1738="No aplica",0,IF(I1738="Si",1,IF(I1738="Fisico",1,IF(I1738="Electronico",2,VLOOKUP(C1738&amp;"|"&amp;B1738&amp;"|"&amp;D1738,Empresas!$C$6:$CC$92,G1738+6+1,0)))))))</f>
        <v>0</v>
      </c>
      <c r="AA1738" s="147">
        <f>IF(AND($I1738="Si",J1738=1),1,IF(AND($I1738="Fisico",J1738=1),1,IF(AND(J1738=1,$I1738="Electronico"),2,IF(J1738=1,VLOOKUP($C1738&amp;"|"&amp;$B1738&amp;"|"&amp;$D1738,Empresas!$C$6:$CC$92,$G1738+6+1,0),0))))</f>
        <v>0</v>
      </c>
      <c r="AB1738" s="147">
        <f>IF(AND($I1738="Si",K1738=1),1,IF(AND($I1738="Fisico",K1738=1),1,IF(AND(K1738=1,$I1738="Electronico"),2,IF(K1738=1,VLOOKUP($C1738&amp;"|"&amp;$B1738&amp;"|"&amp;$D1738,Empresas!$C$6:$CC$92,$G1738+6+1,0),0))))</f>
        <v>0</v>
      </c>
      <c r="AC1738" s="147">
        <f>IF(AND($I1738="Si",L1738=1),1,IF(AND($I1738="Fisico",L1738=1),1,IF(AND(L1738=1,$I1738="Electronico"),2,IF(L1738=1,VLOOKUP($C1738&amp;"|"&amp;$B1738&amp;"|"&amp;$D1738,Empresas!$C$6:$CC$92,$G1738+6+1,0),0))))</f>
        <v>0</v>
      </c>
      <c r="AD1738" s="147">
        <f>IF(AND($I1738="Si",M1738=1),1,IF(AND($I1738="Fisico",M1738=1),1,IF(AND(M1738=1,$I1738="Electronico"),2,IF(M1738=1,VLOOKUP($C1738&amp;"|"&amp;$B1738&amp;"|"&amp;$D1738,Empresas!$C$6:$CC$92,$G1738+6+1,0),0))))</f>
        <v>0</v>
      </c>
      <c r="AE1738" s="147">
        <f>IF(AND($I1738="Si",N1738=1),1,IF(AND($I1738="Fisico",N1738=1),1,IF(AND(N1738=1,$I1738="Electronico"),2,IF(N1738=1,VLOOKUP($C1738&amp;"|"&amp;$B1738&amp;"|"&amp;$D1738,Empresas!$C$6:$CC$92,$G1738+6+1,0),0))))</f>
        <v>0</v>
      </c>
      <c r="AF1738" s="147">
        <f>IF(AND($I1738="Si",O1738=1),1,IF(AND($I1738="Fisico",O1738=1),1,IF(AND(O1738=1,$I1738="Electronico"),2,IF(O1738=1,VLOOKUP($C1738&amp;"|"&amp;$B1738&amp;"|"&amp;$D1738,Empresas!$C$6:$CC$92,$G1738+6+1,0),0))))</f>
        <v>0</v>
      </c>
      <c r="AG1738" s="147">
        <f>IF(AND($I1738="Si",P1738=1),1,IF(AND($I1738="Fisico",P1738=1),1,IF(AND(P1738=1,$I1738="Electronico"),2,IF(P1738=1,VLOOKUP($C1738&amp;"|"&amp;$B1738&amp;"|"&amp;$D1738,Empresas!$C$6:$CC$92,$G1738+6+1,0),0))))</f>
        <v>0</v>
      </c>
      <c r="AH1738" s="147">
        <f>IF(AND($I1738="Si",Q1738=1),1,IF(AND($I1738="Fisico",Q1738=1),1,IF(AND(Q1738=1,$I1738="Electronico"),2,IF(Q1738=1,VLOOKUP($C1738&amp;"|"&amp;$B1738&amp;"|"&amp;$D1738,Empresas!$C$6:$CC$92,$G1738+6+1,0),0))))</f>
        <v>0</v>
      </c>
      <c r="AI1738" s="147">
        <f>IF(AND($I1738="Si",R1738=1),1,IF(AND($I1738="Fisico",R1738=1),1,IF(AND(R1738=1,$I1738="Electronico"),2,IF(R1738=1,VLOOKUP($C1738&amp;"|"&amp;$B1738&amp;"|"&amp;$D1738,Empresas!$C$6:$CC$92,$G1738+6+1,0),0))))</f>
        <v>0</v>
      </c>
      <c r="AJ1738" s="147">
        <f>IF(AND($I1738="Si",S1738=1),1,IF(AND($I1738="Fisico",S1738=1),1,IF(AND(S1738=1,$I1738="Electronico"),2,IF(S1738=1,VLOOKUP($C1738&amp;"|"&amp;$B1738&amp;"|"&amp;$D1738,Empresas!$C$6:$CC$92,$G1738+6+1,0),0))))</f>
        <v>0</v>
      </c>
      <c r="AK1738" s="147">
        <f>IF(AND($I1738="Si",T1738=1),1,IF(AND($I1738="Fisico",T1738=1),1,IF(AND(T1738=1,$I1738="Electronico"),2,IF(T1738=1,VLOOKUP($C1738&amp;"|"&amp;$B1738&amp;"|"&amp;$D1738,Empresas!$C$6:$CC$92,$G1738+6+1,0),0))))</f>
        <v>0</v>
      </c>
      <c r="AL1738" s="147">
        <f>IF(AND($I1738="Si",U1738=1),1,IF(AND($I1738="Fisico",U1738=1),1,IF(AND(U1738=1,$I1738="Electronico"),2,IF(U1738=1,VLOOKUP($C1738&amp;"|"&amp;$B1738&amp;"|"&amp;$D1738,Empresas!$C$6:$CC$92,$G1738+6+1,0),0))))</f>
        <v>0</v>
      </c>
      <c r="AM1738" s="149">
        <f t="shared" si="285"/>
        <v>0</v>
      </c>
      <c r="AN1738" s="149">
        <f t="shared" si="286"/>
        <v>0</v>
      </c>
      <c r="AO1738" s="152">
        <f t="shared" si="287"/>
        <v>0</v>
      </c>
    </row>
    <row r="1739" spans="1:41" x14ac:dyDescent="0.25">
      <c r="A1739" s="140" t="str">
        <f>VLOOKUP(D1739,Empresas!$D$7:$F$91,3,0)</f>
        <v>Jose</v>
      </c>
      <c r="B1739" s="141" t="str">
        <f>VLOOKUP(D1739,Empresas!$D$7:$G$91,4,0)</f>
        <v>Wildor</v>
      </c>
      <c r="C1739" s="141" t="s">
        <v>544</v>
      </c>
      <c r="D1739" s="141" t="s">
        <v>289</v>
      </c>
      <c r="E1739" s="141" t="str">
        <f>VLOOKUP(D1739,Empresas!$D$7:$E$92,2,0)</f>
        <v>HERAUF PERU S.A.C.</v>
      </c>
      <c r="F1739" s="141" t="s">
        <v>179</v>
      </c>
      <c r="G1739" s="142">
        <f t="shared" si="288"/>
        <v>57</v>
      </c>
      <c r="H1739" s="142" t="str">
        <f>VLOOKUP(D1739,Empresas!$D$6:$L$92,7,0)</f>
        <v>Mensual</v>
      </c>
      <c r="I1739" s="141" t="str">
        <f>VLOOKUP(VLOOKUP(D1739&amp;"|"&amp;B1739,Empresas!$I$7:$CB$92,G1739,0),Tablas!$A$8:$B$10,2,0)</f>
        <v>Fisico</v>
      </c>
      <c r="J1739" s="78">
        <v>2</v>
      </c>
      <c r="K1739" s="78">
        <v>2</v>
      </c>
      <c r="L1739" s="78">
        <v>2</v>
      </c>
      <c r="M1739" s="78">
        <v>2</v>
      </c>
      <c r="N1739" s="78">
        <v>2</v>
      </c>
      <c r="O1739" s="78">
        <v>2</v>
      </c>
      <c r="P1739" s="78">
        <v>2</v>
      </c>
      <c r="Q1739" s="78">
        <v>2</v>
      </c>
      <c r="R1739" s="78"/>
      <c r="S1739" s="78"/>
      <c r="T1739" s="78"/>
      <c r="U1739" s="78"/>
      <c r="V1739" s="78" t="str">
        <f>VLOOKUP(D1739,Empresas!$D$7:$CF$91,81,0)</f>
        <v>A</v>
      </c>
      <c r="W1739" s="78" t="str">
        <f>VLOOKUP(D1739,Empresas!$D$7:$M$91,10,0)</f>
        <v>Mype</v>
      </c>
      <c r="X1739" s="69" t="str">
        <f t="shared" si="283"/>
        <v>NO</v>
      </c>
      <c r="Y1739" s="153" t="str">
        <f t="shared" si="284"/>
        <v>Si aplica</v>
      </c>
      <c r="Z1739" s="147">
        <f>IF(Y1739="No aplica",0,IF(I1739="no",0,IF(I1739="No aplica",0,IF(I1739="Si",1,IF(I1739="Fisico",1,IF(I1739="Electronico",2,VLOOKUP(C1739&amp;"|"&amp;B1739&amp;"|"&amp;D1739,Empresas!$C$6:$CC$92,G1739+6+1,0)))))))</f>
        <v>1</v>
      </c>
      <c r="AA1739" s="147">
        <f>IF(AND($I1739="Si",J1739=1),1,IF(AND($I1739="Fisico",J1739=1),1,IF(AND(J1739=1,$I1739="Electronico"),2,IF(J1739=1,VLOOKUP($C1739&amp;"|"&amp;$B1739&amp;"|"&amp;$D1739,Empresas!$C$6:$CC$92,$G1739+6+1,0),0))))</f>
        <v>0</v>
      </c>
      <c r="AB1739" s="147">
        <f>IF(AND($I1739="Si",K1739=1),1,IF(AND($I1739="Fisico",K1739=1),1,IF(AND(K1739=1,$I1739="Electronico"),2,IF(K1739=1,VLOOKUP($C1739&amp;"|"&amp;$B1739&amp;"|"&amp;$D1739,Empresas!$C$6:$CC$92,$G1739+6+1,0),0))))</f>
        <v>0</v>
      </c>
      <c r="AC1739" s="147">
        <f>IF(AND($I1739="Si",L1739=1),1,IF(AND($I1739="Fisico",L1739=1),1,IF(AND(L1739=1,$I1739="Electronico"),2,IF(L1739=1,VLOOKUP($C1739&amp;"|"&amp;$B1739&amp;"|"&amp;$D1739,Empresas!$C$6:$CC$92,$G1739+6+1,0),0))))</f>
        <v>0</v>
      </c>
      <c r="AD1739" s="147">
        <f>IF(AND($I1739="Si",M1739=1),1,IF(AND($I1739="Fisico",M1739=1),1,IF(AND(M1739=1,$I1739="Electronico"),2,IF(M1739=1,VLOOKUP($C1739&amp;"|"&amp;$B1739&amp;"|"&amp;$D1739,Empresas!$C$6:$CC$92,$G1739+6+1,0),0))))</f>
        <v>0</v>
      </c>
      <c r="AE1739" s="147">
        <f>IF(AND($I1739="Si",N1739=1),1,IF(AND($I1739="Fisico",N1739=1),1,IF(AND(N1739=1,$I1739="Electronico"),2,IF(N1739=1,VLOOKUP($C1739&amp;"|"&amp;$B1739&amp;"|"&amp;$D1739,Empresas!$C$6:$CC$92,$G1739+6+1,0),0))))</f>
        <v>0</v>
      </c>
      <c r="AF1739" s="147">
        <f>IF(AND($I1739="Si",O1739=1),1,IF(AND($I1739="Fisico",O1739=1),1,IF(AND(O1739=1,$I1739="Electronico"),2,IF(O1739=1,VLOOKUP($C1739&amp;"|"&amp;$B1739&amp;"|"&amp;$D1739,Empresas!$C$6:$CC$92,$G1739+6+1,0),0))))</f>
        <v>0</v>
      </c>
      <c r="AG1739" s="147">
        <f>IF(AND($I1739="Si",P1739=1),1,IF(AND($I1739="Fisico",P1739=1),1,IF(AND(P1739=1,$I1739="Electronico"),2,IF(P1739=1,VLOOKUP($C1739&amp;"|"&amp;$B1739&amp;"|"&amp;$D1739,Empresas!$C$6:$CC$92,$G1739+6+1,0),0))))</f>
        <v>0</v>
      </c>
      <c r="AH1739" s="147">
        <f>IF(AND($I1739="Si",Q1739=1),1,IF(AND($I1739="Fisico",Q1739=1),1,IF(AND(Q1739=1,$I1739="Electronico"),2,IF(Q1739=1,VLOOKUP($C1739&amp;"|"&amp;$B1739&amp;"|"&amp;$D1739,Empresas!$C$6:$CC$92,$G1739+6+1,0),0))))</f>
        <v>0</v>
      </c>
      <c r="AI1739" s="147">
        <f>IF(AND($I1739="Si",R1739=1),1,IF(AND($I1739="Fisico",R1739=1),1,IF(AND(R1739=1,$I1739="Electronico"),2,IF(R1739=1,VLOOKUP($C1739&amp;"|"&amp;$B1739&amp;"|"&amp;$D1739,Empresas!$C$6:$CC$92,$G1739+6+1,0),0))))</f>
        <v>0</v>
      </c>
      <c r="AJ1739" s="147">
        <f>IF(AND($I1739="Si",S1739=1),1,IF(AND($I1739="Fisico",S1739=1),1,IF(AND(S1739=1,$I1739="Electronico"),2,IF(S1739=1,VLOOKUP($C1739&amp;"|"&amp;$B1739&amp;"|"&amp;$D1739,Empresas!$C$6:$CC$92,$G1739+6+1,0),0))))</f>
        <v>0</v>
      </c>
      <c r="AK1739" s="147">
        <f>IF(AND($I1739="Si",T1739=1),1,IF(AND($I1739="Fisico",T1739=1),1,IF(AND(T1739=1,$I1739="Electronico"),2,IF(T1739=1,VLOOKUP($C1739&amp;"|"&amp;$B1739&amp;"|"&amp;$D1739,Empresas!$C$6:$CC$92,$G1739+6+1,0),0))))</f>
        <v>0</v>
      </c>
      <c r="AL1739" s="147">
        <f>IF(AND($I1739="Si",U1739=1),1,IF(AND($I1739="Fisico",U1739=1),1,IF(AND(U1739=1,$I1739="Electronico"),2,IF(U1739=1,VLOOKUP($C1739&amp;"|"&amp;$B1739&amp;"|"&amp;$D1739,Empresas!$C$6:$CC$92,$G1739+6+1,0),0))))</f>
        <v>0</v>
      </c>
      <c r="AM1739" s="149">
        <f t="shared" si="285"/>
        <v>0</v>
      </c>
      <c r="AN1739" s="149">
        <f t="shared" si="286"/>
        <v>8</v>
      </c>
      <c r="AO1739" s="152">
        <f t="shared" si="287"/>
        <v>0</v>
      </c>
    </row>
    <row r="1740" spans="1:41" x14ac:dyDescent="0.25">
      <c r="A1740" s="140" t="str">
        <f>VLOOKUP(D1740,Empresas!$D$7:$F$91,3,0)</f>
        <v>Jose</v>
      </c>
      <c r="B1740" s="141" t="str">
        <f>VLOOKUP(D1740,Empresas!$D$7:$G$91,4,0)</f>
        <v>Wildor</v>
      </c>
      <c r="C1740" s="141" t="s">
        <v>544</v>
      </c>
      <c r="D1740" s="141" t="s">
        <v>289</v>
      </c>
      <c r="E1740" s="141" t="str">
        <f>VLOOKUP(D1740,Empresas!$D$7:$E$92,2,0)</f>
        <v>HERAUF PERU S.A.C.</v>
      </c>
      <c r="F1740" s="141" t="s">
        <v>180</v>
      </c>
      <c r="G1740" s="142">
        <f t="shared" si="288"/>
        <v>58</v>
      </c>
      <c r="H1740" s="142" t="str">
        <f>VLOOKUP(D1740,Empresas!$D$6:$L$92,7,0)</f>
        <v>Mensual</v>
      </c>
      <c r="I1740" s="141" t="str">
        <f>VLOOKUP(VLOOKUP(D1740&amp;"|"&amp;B1740,Empresas!$I$7:$CB$92,G1740,0),Tablas!$A$8:$B$10,2,0)</f>
        <v>No aplica</v>
      </c>
      <c r="J1740" s="78"/>
      <c r="K1740" s="78"/>
      <c r="L1740" s="78"/>
      <c r="M1740" s="78"/>
      <c r="N1740" s="78"/>
      <c r="O1740" s="78"/>
      <c r="P1740" s="78"/>
      <c r="Q1740" s="78"/>
      <c r="R1740" s="78"/>
      <c r="S1740" s="78"/>
      <c r="T1740" s="78"/>
      <c r="U1740" s="78"/>
      <c r="V1740" s="78" t="str">
        <f>VLOOKUP(D1740,Empresas!$D$7:$CF$91,81,0)</f>
        <v>A</v>
      </c>
      <c r="W1740" s="78" t="str">
        <f>VLOOKUP(D1740,Empresas!$D$7:$M$91,10,0)</f>
        <v>Mype</v>
      </c>
      <c r="X1740" s="69" t="str">
        <f t="shared" si="283"/>
        <v>NO</v>
      </c>
      <c r="Y1740" s="153" t="str">
        <f t="shared" si="284"/>
        <v>No aplica</v>
      </c>
      <c r="Z1740" s="147">
        <f>IF(Y1740="No aplica",0,IF(I1740="no",0,IF(I1740="No aplica",0,IF(I1740="Si",1,IF(I1740="Fisico",1,IF(I1740="Electronico",2,VLOOKUP(C1740&amp;"|"&amp;B1740&amp;"|"&amp;D1740,Empresas!$C$6:$CC$92,G1740+6+1,0)))))))</f>
        <v>0</v>
      </c>
      <c r="AA1740" s="147">
        <f>IF(AND($I1740="Si",J1740=1),1,IF(AND($I1740="Fisico",J1740=1),1,IF(AND(J1740=1,$I1740="Electronico"),2,IF(J1740=1,VLOOKUP($C1740&amp;"|"&amp;$B1740&amp;"|"&amp;$D1740,Empresas!$C$6:$CC$92,$G1740+6+1,0),0))))</f>
        <v>0</v>
      </c>
      <c r="AB1740" s="147">
        <f>IF(AND($I1740="Si",K1740=1),1,IF(AND($I1740="Fisico",K1740=1),1,IF(AND(K1740=1,$I1740="Electronico"),2,IF(K1740=1,VLOOKUP($C1740&amp;"|"&amp;$B1740&amp;"|"&amp;$D1740,Empresas!$C$6:$CC$92,$G1740+6+1,0),0))))</f>
        <v>0</v>
      </c>
      <c r="AC1740" s="147">
        <f>IF(AND($I1740="Si",L1740=1),1,IF(AND($I1740="Fisico",L1740=1),1,IF(AND(L1740=1,$I1740="Electronico"),2,IF(L1740=1,VLOOKUP($C1740&amp;"|"&amp;$B1740&amp;"|"&amp;$D1740,Empresas!$C$6:$CC$92,$G1740+6+1,0),0))))</f>
        <v>0</v>
      </c>
      <c r="AD1740" s="147">
        <f>IF(AND($I1740="Si",M1740=1),1,IF(AND($I1740="Fisico",M1740=1),1,IF(AND(M1740=1,$I1740="Electronico"),2,IF(M1740=1,VLOOKUP($C1740&amp;"|"&amp;$B1740&amp;"|"&amp;$D1740,Empresas!$C$6:$CC$92,$G1740+6+1,0),0))))</f>
        <v>0</v>
      </c>
      <c r="AE1740" s="147">
        <f>IF(AND($I1740="Si",N1740=1),1,IF(AND($I1740="Fisico",N1740=1),1,IF(AND(N1740=1,$I1740="Electronico"),2,IF(N1740=1,VLOOKUP($C1740&amp;"|"&amp;$B1740&amp;"|"&amp;$D1740,Empresas!$C$6:$CC$92,$G1740+6+1,0),0))))</f>
        <v>0</v>
      </c>
      <c r="AF1740" s="147">
        <f>IF(AND($I1740="Si",O1740=1),1,IF(AND($I1740="Fisico",O1740=1),1,IF(AND(O1740=1,$I1740="Electronico"),2,IF(O1740=1,VLOOKUP($C1740&amp;"|"&amp;$B1740&amp;"|"&amp;$D1740,Empresas!$C$6:$CC$92,$G1740+6+1,0),0))))</f>
        <v>0</v>
      </c>
      <c r="AG1740" s="147">
        <f>IF(AND($I1740="Si",P1740=1),1,IF(AND($I1740="Fisico",P1740=1),1,IF(AND(P1740=1,$I1740="Electronico"),2,IF(P1740=1,VLOOKUP($C1740&amp;"|"&amp;$B1740&amp;"|"&amp;$D1740,Empresas!$C$6:$CC$92,$G1740+6+1,0),0))))</f>
        <v>0</v>
      </c>
      <c r="AH1740" s="147">
        <f>IF(AND($I1740="Si",Q1740=1),1,IF(AND($I1740="Fisico",Q1740=1),1,IF(AND(Q1740=1,$I1740="Electronico"),2,IF(Q1740=1,VLOOKUP($C1740&amp;"|"&amp;$B1740&amp;"|"&amp;$D1740,Empresas!$C$6:$CC$92,$G1740+6+1,0),0))))</f>
        <v>0</v>
      </c>
      <c r="AI1740" s="147">
        <f>IF(AND($I1740="Si",R1740=1),1,IF(AND($I1740="Fisico",R1740=1),1,IF(AND(R1740=1,$I1740="Electronico"),2,IF(R1740=1,VLOOKUP($C1740&amp;"|"&amp;$B1740&amp;"|"&amp;$D1740,Empresas!$C$6:$CC$92,$G1740+6+1,0),0))))</f>
        <v>0</v>
      </c>
      <c r="AJ1740" s="147">
        <f>IF(AND($I1740="Si",S1740=1),1,IF(AND($I1740="Fisico",S1740=1),1,IF(AND(S1740=1,$I1740="Electronico"),2,IF(S1740=1,VLOOKUP($C1740&amp;"|"&amp;$B1740&amp;"|"&amp;$D1740,Empresas!$C$6:$CC$92,$G1740+6+1,0),0))))</f>
        <v>0</v>
      </c>
      <c r="AK1740" s="147">
        <f>IF(AND($I1740="Si",T1740=1),1,IF(AND($I1740="Fisico",T1740=1),1,IF(AND(T1740=1,$I1740="Electronico"),2,IF(T1740=1,VLOOKUP($C1740&amp;"|"&amp;$B1740&amp;"|"&amp;$D1740,Empresas!$C$6:$CC$92,$G1740+6+1,0),0))))</f>
        <v>0</v>
      </c>
      <c r="AL1740" s="147">
        <f>IF(AND($I1740="Si",U1740=1),1,IF(AND($I1740="Fisico",U1740=1),1,IF(AND(U1740=1,$I1740="Electronico"),2,IF(U1740=1,VLOOKUP($C1740&amp;"|"&amp;$B1740&amp;"|"&amp;$D1740,Empresas!$C$6:$CC$92,$G1740+6+1,0),0))))</f>
        <v>0</v>
      </c>
      <c r="AM1740" s="149">
        <f t="shared" si="285"/>
        <v>0</v>
      </c>
      <c r="AN1740" s="149">
        <f t="shared" si="286"/>
        <v>0</v>
      </c>
      <c r="AO1740" s="152">
        <f t="shared" si="287"/>
        <v>0</v>
      </c>
    </row>
    <row r="1741" spans="1:41" x14ac:dyDescent="0.25">
      <c r="A1741" s="140" t="str">
        <f>VLOOKUP(D1741,Empresas!$D$7:$F$91,3,0)</f>
        <v>Jose</v>
      </c>
      <c r="B1741" s="141" t="str">
        <f>VLOOKUP(D1741,Empresas!$D$7:$G$91,4,0)</f>
        <v>Wildor</v>
      </c>
      <c r="C1741" s="141" t="s">
        <v>544</v>
      </c>
      <c r="D1741" s="141" t="s">
        <v>289</v>
      </c>
      <c r="E1741" s="141" t="str">
        <f>VLOOKUP(D1741,Empresas!$D$7:$E$92,2,0)</f>
        <v>HERAUF PERU S.A.C.</v>
      </c>
      <c r="F1741" s="141" t="s">
        <v>181</v>
      </c>
      <c r="G1741" s="142">
        <f t="shared" si="288"/>
        <v>59</v>
      </c>
      <c r="H1741" s="142" t="str">
        <f>VLOOKUP(D1741,Empresas!$D$6:$L$92,7,0)</f>
        <v>Mensual</v>
      </c>
      <c r="I1741" s="141" t="str">
        <f>VLOOKUP(VLOOKUP(D1741&amp;"|"&amp;B1741,Empresas!$I$7:$CB$92,G1741,0),Tablas!$A$8:$B$10,2,0)</f>
        <v>Fisico</v>
      </c>
      <c r="J1741" s="78">
        <v>2</v>
      </c>
      <c r="K1741" s="78">
        <v>2</v>
      </c>
      <c r="L1741" s="78">
        <v>2</v>
      </c>
      <c r="M1741" s="78">
        <v>2</v>
      </c>
      <c r="N1741" s="78">
        <v>2</v>
      </c>
      <c r="O1741" s="78">
        <v>2</v>
      </c>
      <c r="P1741" s="78">
        <v>2</v>
      </c>
      <c r="Q1741" s="78">
        <v>2</v>
      </c>
      <c r="R1741" s="78"/>
      <c r="S1741" s="78"/>
      <c r="T1741" s="78"/>
      <c r="U1741" s="78"/>
      <c r="V1741" s="78" t="str">
        <f>VLOOKUP(D1741,Empresas!$D$7:$CF$91,81,0)</f>
        <v>A</v>
      </c>
      <c r="W1741" s="78" t="str">
        <f>VLOOKUP(D1741,Empresas!$D$7:$M$91,10,0)</f>
        <v>Mype</v>
      </c>
      <c r="X1741" s="69" t="str">
        <f t="shared" si="283"/>
        <v>NO</v>
      </c>
      <c r="Y1741" s="153" t="str">
        <f t="shared" si="284"/>
        <v>Si aplica</v>
      </c>
      <c r="Z1741" s="147">
        <f>IF(Y1741="No aplica",0,IF(I1741="no",0,IF(I1741="No aplica",0,IF(I1741="Si",1,IF(I1741="Fisico",1,IF(I1741="Electronico",2,VLOOKUP(C1741&amp;"|"&amp;B1741&amp;"|"&amp;D1741,Empresas!$C$6:$CC$92,G1741+6+1,0)))))))</f>
        <v>1</v>
      </c>
      <c r="AA1741" s="147">
        <f>IF(AND($I1741="Si",J1741=1),1,IF(AND($I1741="Fisico",J1741=1),1,IF(AND(J1741=1,$I1741="Electronico"),2,IF(J1741=1,VLOOKUP($C1741&amp;"|"&amp;$B1741&amp;"|"&amp;$D1741,Empresas!$C$6:$CC$92,$G1741+6+1,0),0))))</f>
        <v>0</v>
      </c>
      <c r="AB1741" s="147">
        <f>IF(AND($I1741="Si",K1741=1),1,IF(AND($I1741="Fisico",K1741=1),1,IF(AND(K1741=1,$I1741="Electronico"),2,IF(K1741=1,VLOOKUP($C1741&amp;"|"&amp;$B1741&amp;"|"&amp;$D1741,Empresas!$C$6:$CC$92,$G1741+6+1,0),0))))</f>
        <v>0</v>
      </c>
      <c r="AC1741" s="147">
        <f>IF(AND($I1741="Si",L1741=1),1,IF(AND($I1741="Fisico",L1741=1),1,IF(AND(L1741=1,$I1741="Electronico"),2,IF(L1741=1,VLOOKUP($C1741&amp;"|"&amp;$B1741&amp;"|"&amp;$D1741,Empresas!$C$6:$CC$92,$G1741+6+1,0),0))))</f>
        <v>0</v>
      </c>
      <c r="AD1741" s="147">
        <f>IF(AND($I1741="Si",M1741=1),1,IF(AND($I1741="Fisico",M1741=1),1,IF(AND(M1741=1,$I1741="Electronico"),2,IF(M1741=1,VLOOKUP($C1741&amp;"|"&amp;$B1741&amp;"|"&amp;$D1741,Empresas!$C$6:$CC$92,$G1741+6+1,0),0))))</f>
        <v>0</v>
      </c>
      <c r="AE1741" s="147">
        <f>IF(AND($I1741="Si",N1741=1),1,IF(AND($I1741="Fisico",N1741=1),1,IF(AND(N1741=1,$I1741="Electronico"),2,IF(N1741=1,VLOOKUP($C1741&amp;"|"&amp;$B1741&amp;"|"&amp;$D1741,Empresas!$C$6:$CC$92,$G1741+6+1,0),0))))</f>
        <v>0</v>
      </c>
      <c r="AF1741" s="147">
        <f>IF(AND($I1741="Si",O1741=1),1,IF(AND($I1741="Fisico",O1741=1),1,IF(AND(O1741=1,$I1741="Electronico"),2,IF(O1741=1,VLOOKUP($C1741&amp;"|"&amp;$B1741&amp;"|"&amp;$D1741,Empresas!$C$6:$CC$92,$G1741+6+1,0),0))))</f>
        <v>0</v>
      </c>
      <c r="AG1741" s="147">
        <f>IF(AND($I1741="Si",P1741=1),1,IF(AND($I1741="Fisico",P1741=1),1,IF(AND(P1741=1,$I1741="Electronico"),2,IF(P1741=1,VLOOKUP($C1741&amp;"|"&amp;$B1741&amp;"|"&amp;$D1741,Empresas!$C$6:$CC$92,$G1741+6+1,0),0))))</f>
        <v>0</v>
      </c>
      <c r="AH1741" s="147">
        <f>IF(AND($I1741="Si",Q1741=1),1,IF(AND($I1741="Fisico",Q1741=1),1,IF(AND(Q1741=1,$I1741="Electronico"),2,IF(Q1741=1,VLOOKUP($C1741&amp;"|"&amp;$B1741&amp;"|"&amp;$D1741,Empresas!$C$6:$CC$92,$G1741+6+1,0),0))))</f>
        <v>0</v>
      </c>
      <c r="AI1741" s="147">
        <f>IF(AND($I1741="Si",R1741=1),1,IF(AND($I1741="Fisico",R1741=1),1,IF(AND(R1741=1,$I1741="Electronico"),2,IF(R1741=1,VLOOKUP($C1741&amp;"|"&amp;$B1741&amp;"|"&amp;$D1741,Empresas!$C$6:$CC$92,$G1741+6+1,0),0))))</f>
        <v>0</v>
      </c>
      <c r="AJ1741" s="147">
        <f>IF(AND($I1741="Si",S1741=1),1,IF(AND($I1741="Fisico",S1741=1),1,IF(AND(S1741=1,$I1741="Electronico"),2,IF(S1741=1,VLOOKUP($C1741&amp;"|"&amp;$B1741&amp;"|"&amp;$D1741,Empresas!$C$6:$CC$92,$G1741+6+1,0),0))))</f>
        <v>0</v>
      </c>
      <c r="AK1741" s="147">
        <f>IF(AND($I1741="Si",T1741=1),1,IF(AND($I1741="Fisico",T1741=1),1,IF(AND(T1741=1,$I1741="Electronico"),2,IF(T1741=1,VLOOKUP($C1741&amp;"|"&amp;$B1741&amp;"|"&amp;$D1741,Empresas!$C$6:$CC$92,$G1741+6+1,0),0))))</f>
        <v>0</v>
      </c>
      <c r="AL1741" s="147">
        <f>IF(AND($I1741="Si",U1741=1),1,IF(AND($I1741="Fisico",U1741=1),1,IF(AND(U1741=1,$I1741="Electronico"),2,IF(U1741=1,VLOOKUP($C1741&amp;"|"&amp;$B1741&amp;"|"&amp;$D1741,Empresas!$C$6:$CC$92,$G1741+6+1,0),0))))</f>
        <v>0</v>
      </c>
      <c r="AM1741" s="149">
        <f t="shared" si="285"/>
        <v>0</v>
      </c>
      <c r="AN1741" s="149">
        <f t="shared" si="286"/>
        <v>8</v>
      </c>
      <c r="AO1741" s="152">
        <f t="shared" si="287"/>
        <v>0</v>
      </c>
    </row>
    <row r="1742" spans="1:41" x14ac:dyDescent="0.25">
      <c r="A1742" s="140" t="str">
        <f>VLOOKUP(D1742,Empresas!$D$7:$F$91,3,0)</f>
        <v>Jose</v>
      </c>
      <c r="B1742" s="141" t="str">
        <f>VLOOKUP(D1742,Empresas!$D$7:$G$91,4,0)</f>
        <v>Wildor</v>
      </c>
      <c r="C1742" s="141" t="s">
        <v>544</v>
      </c>
      <c r="D1742" s="141" t="s">
        <v>289</v>
      </c>
      <c r="E1742" s="141" t="str">
        <f>VLOOKUP(D1742,Empresas!$D$7:$E$92,2,0)</f>
        <v>HERAUF PERU S.A.C.</v>
      </c>
      <c r="F1742" s="141" t="s">
        <v>182</v>
      </c>
      <c r="G1742" s="142">
        <f t="shared" si="288"/>
        <v>60</v>
      </c>
      <c r="H1742" s="142" t="str">
        <f>VLOOKUP(D1742,Empresas!$D$6:$L$92,7,0)</f>
        <v>Mensual</v>
      </c>
      <c r="I1742" s="141" t="str">
        <f>VLOOKUP(VLOOKUP(D1742&amp;"|"&amp;B1742,Empresas!$I$7:$CB$92,G1742,0),Tablas!$A$8:$B$10,2,0)</f>
        <v>Fisico</v>
      </c>
      <c r="J1742" s="78">
        <v>2</v>
      </c>
      <c r="K1742" s="78">
        <v>2</v>
      </c>
      <c r="L1742" s="78">
        <v>2</v>
      </c>
      <c r="M1742" s="78">
        <v>2</v>
      </c>
      <c r="N1742" s="78">
        <v>2</v>
      </c>
      <c r="O1742" s="78">
        <v>2</v>
      </c>
      <c r="P1742" s="78">
        <v>2</v>
      </c>
      <c r="Q1742" s="78">
        <v>2</v>
      </c>
      <c r="R1742" s="78"/>
      <c r="S1742" s="78"/>
      <c r="T1742" s="78"/>
      <c r="U1742" s="78"/>
      <c r="V1742" s="78" t="str">
        <f>VLOOKUP(D1742,Empresas!$D$7:$CF$91,81,0)</f>
        <v>A</v>
      </c>
      <c r="W1742" s="78" t="str">
        <f>VLOOKUP(D1742,Empresas!$D$7:$M$91,10,0)</f>
        <v>Mype</v>
      </c>
      <c r="X1742" s="69" t="str">
        <f t="shared" si="283"/>
        <v>NO</v>
      </c>
      <c r="Y1742" s="153" t="str">
        <f t="shared" si="284"/>
        <v>Si aplica</v>
      </c>
      <c r="Z1742" s="147">
        <f>IF(Y1742="No aplica",0,IF(I1742="no",0,IF(I1742="No aplica",0,IF(I1742="Si",1,IF(I1742="Fisico",1,IF(I1742="Electronico",2,VLOOKUP(C1742&amp;"|"&amp;B1742&amp;"|"&amp;D1742,Empresas!$C$6:$CC$92,G1742+6+1,0)))))))</f>
        <v>1</v>
      </c>
      <c r="AA1742" s="147">
        <f>IF(AND($I1742="Si",J1742=1),1,IF(AND($I1742="Fisico",J1742=1),1,IF(AND(J1742=1,$I1742="Electronico"),2,IF(J1742=1,VLOOKUP($C1742&amp;"|"&amp;$B1742&amp;"|"&amp;$D1742,Empresas!$C$6:$CC$92,$G1742+6+1,0),0))))</f>
        <v>0</v>
      </c>
      <c r="AB1742" s="147">
        <f>IF(AND($I1742="Si",K1742=1),1,IF(AND($I1742="Fisico",K1742=1),1,IF(AND(K1742=1,$I1742="Electronico"),2,IF(K1742=1,VLOOKUP($C1742&amp;"|"&amp;$B1742&amp;"|"&amp;$D1742,Empresas!$C$6:$CC$92,$G1742+6+1,0),0))))</f>
        <v>0</v>
      </c>
      <c r="AC1742" s="147">
        <f>IF(AND($I1742="Si",L1742=1),1,IF(AND($I1742="Fisico",L1742=1),1,IF(AND(L1742=1,$I1742="Electronico"),2,IF(L1742=1,VLOOKUP($C1742&amp;"|"&amp;$B1742&amp;"|"&amp;$D1742,Empresas!$C$6:$CC$92,$G1742+6+1,0),0))))</f>
        <v>0</v>
      </c>
      <c r="AD1742" s="147">
        <f>IF(AND($I1742="Si",M1742=1),1,IF(AND($I1742="Fisico",M1742=1),1,IF(AND(M1742=1,$I1742="Electronico"),2,IF(M1742=1,VLOOKUP($C1742&amp;"|"&amp;$B1742&amp;"|"&amp;$D1742,Empresas!$C$6:$CC$92,$G1742+6+1,0),0))))</f>
        <v>0</v>
      </c>
      <c r="AE1742" s="147">
        <f>IF(AND($I1742="Si",N1742=1),1,IF(AND($I1742="Fisico",N1742=1),1,IF(AND(N1742=1,$I1742="Electronico"),2,IF(N1742=1,VLOOKUP($C1742&amp;"|"&amp;$B1742&amp;"|"&amp;$D1742,Empresas!$C$6:$CC$92,$G1742+6+1,0),0))))</f>
        <v>0</v>
      </c>
      <c r="AF1742" s="147">
        <f>IF(AND($I1742="Si",O1742=1),1,IF(AND($I1742="Fisico",O1742=1),1,IF(AND(O1742=1,$I1742="Electronico"),2,IF(O1742=1,VLOOKUP($C1742&amp;"|"&amp;$B1742&amp;"|"&amp;$D1742,Empresas!$C$6:$CC$92,$G1742+6+1,0),0))))</f>
        <v>0</v>
      </c>
      <c r="AG1742" s="147">
        <f>IF(AND($I1742="Si",P1742=1),1,IF(AND($I1742="Fisico",P1742=1),1,IF(AND(P1742=1,$I1742="Electronico"),2,IF(P1742=1,VLOOKUP($C1742&amp;"|"&amp;$B1742&amp;"|"&amp;$D1742,Empresas!$C$6:$CC$92,$G1742+6+1,0),0))))</f>
        <v>0</v>
      </c>
      <c r="AH1742" s="147">
        <f>IF(AND($I1742="Si",Q1742=1),1,IF(AND($I1742="Fisico",Q1742=1),1,IF(AND(Q1742=1,$I1742="Electronico"),2,IF(Q1742=1,VLOOKUP($C1742&amp;"|"&amp;$B1742&amp;"|"&amp;$D1742,Empresas!$C$6:$CC$92,$G1742+6+1,0),0))))</f>
        <v>0</v>
      </c>
      <c r="AI1742" s="147">
        <f>IF(AND($I1742="Si",R1742=1),1,IF(AND($I1742="Fisico",R1742=1),1,IF(AND(R1742=1,$I1742="Electronico"),2,IF(R1742=1,VLOOKUP($C1742&amp;"|"&amp;$B1742&amp;"|"&amp;$D1742,Empresas!$C$6:$CC$92,$G1742+6+1,0),0))))</f>
        <v>0</v>
      </c>
      <c r="AJ1742" s="147">
        <f>IF(AND($I1742="Si",S1742=1),1,IF(AND($I1742="Fisico",S1742=1),1,IF(AND(S1742=1,$I1742="Electronico"),2,IF(S1742=1,VLOOKUP($C1742&amp;"|"&amp;$B1742&amp;"|"&amp;$D1742,Empresas!$C$6:$CC$92,$G1742+6+1,0),0))))</f>
        <v>0</v>
      </c>
      <c r="AK1742" s="147">
        <f>IF(AND($I1742="Si",T1742=1),1,IF(AND($I1742="Fisico",T1742=1),1,IF(AND(T1742=1,$I1742="Electronico"),2,IF(T1742=1,VLOOKUP($C1742&amp;"|"&amp;$B1742&amp;"|"&amp;$D1742,Empresas!$C$6:$CC$92,$G1742+6+1,0),0))))</f>
        <v>0</v>
      </c>
      <c r="AL1742" s="147">
        <f>IF(AND($I1742="Si",U1742=1),1,IF(AND($I1742="Fisico",U1742=1),1,IF(AND(U1742=1,$I1742="Electronico"),2,IF(U1742=1,VLOOKUP($C1742&amp;"|"&amp;$B1742&amp;"|"&amp;$D1742,Empresas!$C$6:$CC$92,$G1742+6+1,0),0))))</f>
        <v>0</v>
      </c>
      <c r="AM1742" s="149">
        <f t="shared" si="285"/>
        <v>0</v>
      </c>
      <c r="AN1742" s="149">
        <f t="shared" si="286"/>
        <v>8</v>
      </c>
      <c r="AO1742" s="152">
        <f t="shared" si="287"/>
        <v>0</v>
      </c>
    </row>
    <row r="1743" spans="1:41" x14ac:dyDescent="0.25">
      <c r="A1743" s="143" t="str">
        <f>VLOOKUP(D1743,Empresas!$D$7:$F$91,3,0)</f>
        <v>Jose</v>
      </c>
      <c r="B1743" s="144" t="str">
        <f>VLOOKUP(D1743,Empresas!$D$7:$G$91,4,0)</f>
        <v>Wildor</v>
      </c>
      <c r="C1743" s="144" t="s">
        <v>544</v>
      </c>
      <c r="D1743" s="144" t="s">
        <v>289</v>
      </c>
      <c r="E1743" s="144" t="str">
        <f>VLOOKUP(D1743,Empresas!$D$7:$E$92,2,0)</f>
        <v>HERAUF PERU S.A.C.</v>
      </c>
      <c r="F1743" s="144" t="s">
        <v>183</v>
      </c>
      <c r="G1743" s="145">
        <f>+Empresas!$BR$2</f>
        <v>62</v>
      </c>
      <c r="H1743" s="145" t="str">
        <f>VLOOKUP(D1743,Empresas!$D$6:$L$92,7,0)</f>
        <v>Mensual</v>
      </c>
      <c r="I1743" s="144" t="str">
        <f>VLOOKUP(VLOOKUP(D1743&amp;"|"&amp;B1743,Empresas!$I$7:$CB$92,G1743,0),Tablas!$A$13:$B$14,2,0)</f>
        <v>Si</v>
      </c>
      <c r="J1743" s="78">
        <v>1</v>
      </c>
      <c r="K1743" s="78">
        <v>1</v>
      </c>
      <c r="L1743" s="78">
        <v>1</v>
      </c>
      <c r="M1743" s="78">
        <v>1</v>
      </c>
      <c r="N1743" s="78">
        <v>1</v>
      </c>
      <c r="O1743" s="78">
        <v>1</v>
      </c>
      <c r="P1743" s="78">
        <v>1</v>
      </c>
      <c r="Q1743" s="78">
        <v>1</v>
      </c>
      <c r="R1743" s="78"/>
      <c r="S1743" s="78"/>
      <c r="T1743" s="78"/>
      <c r="U1743" s="78"/>
      <c r="V1743" s="78" t="str">
        <f>VLOOKUP(D1743,Empresas!$D$7:$CF$91,81,0)</f>
        <v>A</v>
      </c>
      <c r="W1743" s="78" t="str">
        <f>VLOOKUP(D1743,Empresas!$D$7:$M$91,10,0)</f>
        <v>Mype</v>
      </c>
      <c r="X1743" s="69" t="str">
        <f t="shared" si="283"/>
        <v>SI</v>
      </c>
      <c r="Y1743" s="153" t="str">
        <f t="shared" si="284"/>
        <v>Si aplica</v>
      </c>
      <c r="Z1743" s="147">
        <f>IF(Y1743="No aplica",0,IF(I1743="no",0,IF(I1743="No aplica",0,IF(I1743="Si",1,IF(I1743="Fisico",1,IF(I1743="Electronico",2,VLOOKUP(C1743&amp;"|"&amp;B1743&amp;"|"&amp;D1743,Empresas!$C$6:$CC$92,G1743+6+1,0)))))))</f>
        <v>1</v>
      </c>
      <c r="AA1743" s="147">
        <f>IF(AND($I1743="Si",J1743=1),1,IF(AND($I1743="Fisico",J1743=1),1,IF(AND(J1743=1,$I1743="Electronico"),2,IF(J1743=1,VLOOKUP($C1743&amp;"|"&amp;$B1743&amp;"|"&amp;$D1743,Empresas!$C$6:$CC$92,$G1743+6+1,0),0))))</f>
        <v>1</v>
      </c>
      <c r="AB1743" s="147">
        <f>IF(AND($I1743="Si",K1743=1),1,IF(AND($I1743="Fisico",K1743=1),1,IF(AND(K1743=1,$I1743="Electronico"),2,IF(K1743=1,VLOOKUP($C1743&amp;"|"&amp;$B1743&amp;"|"&amp;$D1743,Empresas!$C$6:$CC$92,$G1743+6+1,0),0))))</f>
        <v>1</v>
      </c>
      <c r="AC1743" s="147">
        <f>IF(AND($I1743="Si",L1743=1),1,IF(AND($I1743="Fisico",L1743=1),1,IF(AND(L1743=1,$I1743="Electronico"),2,IF(L1743=1,VLOOKUP($C1743&amp;"|"&amp;$B1743&amp;"|"&amp;$D1743,Empresas!$C$6:$CC$92,$G1743+6+1,0),0))))</f>
        <v>1</v>
      </c>
      <c r="AD1743" s="147">
        <f>IF(AND($I1743="Si",M1743=1),1,IF(AND($I1743="Fisico",M1743=1),1,IF(AND(M1743=1,$I1743="Electronico"),2,IF(M1743=1,VLOOKUP($C1743&amp;"|"&amp;$B1743&amp;"|"&amp;$D1743,Empresas!$C$6:$CC$92,$G1743+6+1,0),0))))</f>
        <v>1</v>
      </c>
      <c r="AE1743" s="147">
        <f>IF(AND($I1743="Si",N1743=1),1,IF(AND($I1743="Fisico",N1743=1),1,IF(AND(N1743=1,$I1743="Electronico"),2,IF(N1743=1,VLOOKUP($C1743&amp;"|"&amp;$B1743&amp;"|"&amp;$D1743,Empresas!$C$6:$CC$92,$G1743+6+1,0),0))))</f>
        <v>1</v>
      </c>
      <c r="AF1743" s="147">
        <f>IF(AND($I1743="Si",O1743=1),1,IF(AND($I1743="Fisico",O1743=1),1,IF(AND(O1743=1,$I1743="Electronico"),2,IF(O1743=1,VLOOKUP($C1743&amp;"|"&amp;$B1743&amp;"|"&amp;$D1743,Empresas!$C$6:$CC$92,$G1743+6+1,0),0))))</f>
        <v>1</v>
      </c>
      <c r="AG1743" s="147">
        <f>IF(AND($I1743="Si",P1743=1),1,IF(AND($I1743="Fisico",P1743=1),1,IF(AND(P1743=1,$I1743="Electronico"),2,IF(P1743=1,VLOOKUP($C1743&amp;"|"&amp;$B1743&amp;"|"&amp;$D1743,Empresas!$C$6:$CC$92,$G1743+6+1,0),0))))</f>
        <v>1</v>
      </c>
      <c r="AH1743" s="147">
        <f>IF(AND($I1743="Si",Q1743=1),1,IF(AND($I1743="Fisico",Q1743=1),1,IF(AND(Q1743=1,$I1743="Electronico"),2,IF(Q1743=1,VLOOKUP($C1743&amp;"|"&amp;$B1743&amp;"|"&amp;$D1743,Empresas!$C$6:$CC$92,$G1743+6+1,0),0))))</f>
        <v>1</v>
      </c>
      <c r="AI1743" s="147">
        <f>IF(AND($I1743="Si",R1743=1),1,IF(AND($I1743="Fisico",R1743=1),1,IF(AND(R1743=1,$I1743="Electronico"),2,IF(R1743=1,VLOOKUP($C1743&amp;"|"&amp;$B1743&amp;"|"&amp;$D1743,Empresas!$C$6:$CC$92,$G1743+6+1,0),0))))</f>
        <v>0</v>
      </c>
      <c r="AJ1743" s="147">
        <f>IF(AND($I1743="Si",S1743=1),1,IF(AND($I1743="Fisico",S1743=1),1,IF(AND(S1743=1,$I1743="Electronico"),2,IF(S1743=1,VLOOKUP($C1743&amp;"|"&amp;$B1743&amp;"|"&amp;$D1743,Empresas!$C$6:$CC$92,$G1743+6+1,0),0))))</f>
        <v>0</v>
      </c>
      <c r="AK1743" s="147">
        <f>IF(AND($I1743="Si",T1743=1),1,IF(AND($I1743="Fisico",T1743=1),1,IF(AND(T1743=1,$I1743="Electronico"),2,IF(T1743=1,VLOOKUP($C1743&amp;"|"&amp;$B1743&amp;"|"&amp;$D1743,Empresas!$C$6:$CC$92,$G1743+6+1,0),0))))</f>
        <v>0</v>
      </c>
      <c r="AL1743" s="147">
        <f>IF(AND($I1743="Si",U1743=1),1,IF(AND($I1743="Fisico",U1743=1),1,IF(AND(U1743=1,$I1743="Electronico"),2,IF(U1743=1,VLOOKUP($C1743&amp;"|"&amp;$B1743&amp;"|"&amp;$D1743,Empresas!$C$6:$CC$92,$G1743+6+1,0),0))))</f>
        <v>0</v>
      </c>
      <c r="AM1743" s="149">
        <f t="shared" si="285"/>
        <v>8</v>
      </c>
      <c r="AN1743" s="149">
        <f t="shared" si="286"/>
        <v>8</v>
      </c>
      <c r="AO1743" s="152">
        <f t="shared" si="287"/>
        <v>1</v>
      </c>
    </row>
    <row r="1744" spans="1:41" x14ac:dyDescent="0.25">
      <c r="A1744" s="143" t="str">
        <f>VLOOKUP(D1744,Empresas!$D$7:$F$91,3,0)</f>
        <v>Jose</v>
      </c>
      <c r="B1744" s="144" t="str">
        <f>VLOOKUP(D1744,Empresas!$D$7:$G$91,4,0)</f>
        <v>Wildor</v>
      </c>
      <c r="C1744" s="144" t="s">
        <v>544</v>
      </c>
      <c r="D1744" s="144" t="s">
        <v>289</v>
      </c>
      <c r="E1744" s="144" t="str">
        <f>VLOOKUP(D1744,Empresas!$D$7:$E$92,2,0)</f>
        <v>HERAUF PERU S.A.C.</v>
      </c>
      <c r="F1744" s="144" t="s">
        <v>184</v>
      </c>
      <c r="G1744" s="145">
        <f>+G1743+1</f>
        <v>63</v>
      </c>
      <c r="H1744" s="145" t="str">
        <f>VLOOKUP(D1744,Empresas!$D$6:$L$92,7,0)</f>
        <v>Mensual</v>
      </c>
      <c r="I1744" s="144" t="str">
        <f>VLOOKUP(VLOOKUP(D1744&amp;"|"&amp;B1744,Empresas!$I$7:$CB$92,G1744,0),Tablas!$A$13:$B$14,2,0)</f>
        <v>Si</v>
      </c>
      <c r="J1744" s="78">
        <v>1</v>
      </c>
      <c r="K1744" s="78">
        <v>1</v>
      </c>
      <c r="L1744" s="78">
        <v>1</v>
      </c>
      <c r="M1744" s="78">
        <v>1</v>
      </c>
      <c r="N1744" s="78">
        <v>1</v>
      </c>
      <c r="O1744" s="78">
        <v>1</v>
      </c>
      <c r="P1744" s="78">
        <v>1</v>
      </c>
      <c r="Q1744" s="78">
        <v>1</v>
      </c>
      <c r="R1744" s="78"/>
      <c r="S1744" s="78"/>
      <c r="T1744" s="78"/>
      <c r="U1744" s="78"/>
      <c r="V1744" s="78" t="str">
        <f>VLOOKUP(D1744,Empresas!$D$7:$CF$91,81,0)</f>
        <v>A</v>
      </c>
      <c r="W1744" s="78" t="str">
        <f>VLOOKUP(D1744,Empresas!$D$7:$M$91,10,0)</f>
        <v>Mype</v>
      </c>
      <c r="X1744" s="69" t="str">
        <f t="shared" si="283"/>
        <v>SI</v>
      </c>
      <c r="Y1744" s="153" t="str">
        <f t="shared" si="284"/>
        <v>Si aplica</v>
      </c>
      <c r="Z1744" s="147">
        <f>IF(Y1744="No aplica",0,IF(I1744="no",0,IF(I1744="No aplica",0,IF(I1744="Si",1,IF(I1744="Fisico",1,IF(I1744="Electronico",2,VLOOKUP(C1744&amp;"|"&amp;B1744&amp;"|"&amp;D1744,Empresas!$C$6:$CC$92,G1744+6+1,0)))))))</f>
        <v>1</v>
      </c>
      <c r="AA1744" s="147">
        <f>IF(AND($I1744="Si",J1744=1),1,IF(AND($I1744="Fisico",J1744=1),1,IF(AND(J1744=1,$I1744="Electronico"),2,IF(J1744=1,VLOOKUP($C1744&amp;"|"&amp;$B1744&amp;"|"&amp;$D1744,Empresas!$C$6:$CC$92,$G1744+6+1,0),0))))</f>
        <v>1</v>
      </c>
      <c r="AB1744" s="147">
        <f>IF(AND($I1744="Si",K1744=1),1,IF(AND($I1744="Fisico",K1744=1),1,IF(AND(K1744=1,$I1744="Electronico"),2,IF(K1744=1,VLOOKUP($C1744&amp;"|"&amp;$B1744&amp;"|"&amp;$D1744,Empresas!$C$6:$CC$92,$G1744+6+1,0),0))))</f>
        <v>1</v>
      </c>
      <c r="AC1744" s="147">
        <f>IF(AND($I1744="Si",L1744=1),1,IF(AND($I1744="Fisico",L1744=1),1,IF(AND(L1744=1,$I1744="Electronico"),2,IF(L1744=1,VLOOKUP($C1744&amp;"|"&amp;$B1744&amp;"|"&amp;$D1744,Empresas!$C$6:$CC$92,$G1744+6+1,0),0))))</f>
        <v>1</v>
      </c>
      <c r="AD1744" s="147">
        <f>IF(AND($I1744="Si",M1744=1),1,IF(AND($I1744="Fisico",M1744=1),1,IF(AND(M1744=1,$I1744="Electronico"),2,IF(M1744=1,VLOOKUP($C1744&amp;"|"&amp;$B1744&amp;"|"&amp;$D1744,Empresas!$C$6:$CC$92,$G1744+6+1,0),0))))</f>
        <v>1</v>
      </c>
      <c r="AE1744" s="147">
        <f>IF(AND($I1744="Si",N1744=1),1,IF(AND($I1744="Fisico",N1744=1),1,IF(AND(N1744=1,$I1744="Electronico"),2,IF(N1744=1,VLOOKUP($C1744&amp;"|"&amp;$B1744&amp;"|"&amp;$D1744,Empresas!$C$6:$CC$92,$G1744+6+1,0),0))))</f>
        <v>1</v>
      </c>
      <c r="AF1744" s="147">
        <f>IF(AND($I1744="Si",O1744=1),1,IF(AND($I1744="Fisico",O1744=1),1,IF(AND(O1744=1,$I1744="Electronico"),2,IF(O1744=1,VLOOKUP($C1744&amp;"|"&amp;$B1744&amp;"|"&amp;$D1744,Empresas!$C$6:$CC$92,$G1744+6+1,0),0))))</f>
        <v>1</v>
      </c>
      <c r="AG1744" s="147">
        <f>IF(AND($I1744="Si",P1744=1),1,IF(AND($I1744="Fisico",P1744=1),1,IF(AND(P1744=1,$I1744="Electronico"),2,IF(P1744=1,VLOOKUP($C1744&amp;"|"&amp;$B1744&amp;"|"&amp;$D1744,Empresas!$C$6:$CC$92,$G1744+6+1,0),0))))</f>
        <v>1</v>
      </c>
      <c r="AH1744" s="147">
        <f>IF(AND($I1744="Si",Q1744=1),1,IF(AND($I1744="Fisico",Q1744=1),1,IF(AND(Q1744=1,$I1744="Electronico"),2,IF(Q1744=1,VLOOKUP($C1744&amp;"|"&amp;$B1744&amp;"|"&amp;$D1744,Empresas!$C$6:$CC$92,$G1744+6+1,0),0))))</f>
        <v>1</v>
      </c>
      <c r="AI1744" s="147">
        <f>IF(AND($I1744="Si",R1744=1),1,IF(AND($I1744="Fisico",R1744=1),1,IF(AND(R1744=1,$I1744="Electronico"),2,IF(R1744=1,VLOOKUP($C1744&amp;"|"&amp;$B1744&amp;"|"&amp;$D1744,Empresas!$C$6:$CC$92,$G1744+6+1,0),0))))</f>
        <v>0</v>
      </c>
      <c r="AJ1744" s="147">
        <f>IF(AND($I1744="Si",S1744=1),1,IF(AND($I1744="Fisico",S1744=1),1,IF(AND(S1744=1,$I1744="Electronico"),2,IF(S1744=1,VLOOKUP($C1744&amp;"|"&amp;$B1744&amp;"|"&amp;$D1744,Empresas!$C$6:$CC$92,$G1744+6+1,0),0))))</f>
        <v>0</v>
      </c>
      <c r="AK1744" s="147">
        <f>IF(AND($I1744="Si",T1744=1),1,IF(AND($I1744="Fisico",T1744=1),1,IF(AND(T1744=1,$I1744="Electronico"),2,IF(T1744=1,VLOOKUP($C1744&amp;"|"&amp;$B1744&amp;"|"&amp;$D1744,Empresas!$C$6:$CC$92,$G1744+6+1,0),0))))</f>
        <v>0</v>
      </c>
      <c r="AL1744" s="147">
        <f>IF(AND($I1744="Si",U1744=1),1,IF(AND($I1744="Fisico",U1744=1),1,IF(AND(U1744=1,$I1744="Electronico"),2,IF(U1744=1,VLOOKUP($C1744&amp;"|"&amp;$B1744&amp;"|"&amp;$D1744,Empresas!$C$6:$CC$92,$G1744+6+1,0),0))))</f>
        <v>0</v>
      </c>
      <c r="AM1744" s="149">
        <f t="shared" si="285"/>
        <v>8</v>
      </c>
      <c r="AN1744" s="149">
        <f t="shared" si="286"/>
        <v>8</v>
      </c>
      <c r="AO1744" s="152">
        <f t="shared" si="287"/>
        <v>1</v>
      </c>
    </row>
    <row r="1745" spans="1:41" x14ac:dyDescent="0.25">
      <c r="A1745" s="143" t="str">
        <f>VLOOKUP(D1745,Empresas!$D$7:$F$91,3,0)</f>
        <v>Jose</v>
      </c>
      <c r="B1745" s="144" t="str">
        <f>VLOOKUP(D1745,Empresas!$D$7:$G$91,4,0)</f>
        <v>Wildor</v>
      </c>
      <c r="C1745" s="144" t="s">
        <v>544</v>
      </c>
      <c r="D1745" s="144" t="s">
        <v>289</v>
      </c>
      <c r="E1745" s="144" t="str">
        <f>VLOOKUP(D1745,Empresas!$D$7:$E$92,2,0)</f>
        <v>HERAUF PERU S.A.C.</v>
      </c>
      <c r="F1745" s="144" t="s">
        <v>185</v>
      </c>
      <c r="G1745" s="145">
        <f t="shared" ref="G1745:G1752" si="289">+G1744+1</f>
        <v>64</v>
      </c>
      <c r="H1745" s="145" t="str">
        <f>VLOOKUP(D1745,Empresas!$D$6:$L$92,7,0)</f>
        <v>Mensual</v>
      </c>
      <c r="I1745" s="144" t="str">
        <f>VLOOKUP(VLOOKUP(D1745&amp;"|"&amp;B1745,Empresas!$I$7:$CB$92,G1745,0),Tablas!$A$13:$B$14,2,0)</f>
        <v>No</v>
      </c>
      <c r="J1745" s="78"/>
      <c r="K1745" s="78"/>
      <c r="L1745" s="78"/>
      <c r="M1745" s="78"/>
      <c r="N1745" s="78"/>
      <c r="O1745" s="78"/>
      <c r="P1745" s="78"/>
      <c r="Q1745" s="78"/>
      <c r="R1745" s="78"/>
      <c r="S1745" s="78"/>
      <c r="T1745" s="78"/>
      <c r="U1745" s="78"/>
      <c r="V1745" s="78" t="str">
        <f>VLOOKUP(D1745,Empresas!$D$7:$CF$91,81,0)</f>
        <v>A</v>
      </c>
      <c r="W1745" s="78" t="str">
        <f>VLOOKUP(D1745,Empresas!$D$7:$M$91,10,0)</f>
        <v>Mype</v>
      </c>
      <c r="X1745" s="69" t="str">
        <f t="shared" si="283"/>
        <v>SI</v>
      </c>
      <c r="Y1745" s="153" t="str">
        <f t="shared" si="284"/>
        <v>No aplica</v>
      </c>
      <c r="Z1745" s="147">
        <f>IF(Y1745="No aplica",0,IF(I1745="no",0,IF(I1745="No aplica",0,IF(I1745="Si",1,IF(I1745="Fisico",1,IF(I1745="Electronico",2,VLOOKUP(C1745&amp;"|"&amp;B1745&amp;"|"&amp;D1745,Empresas!$C$6:$CC$92,G1745+6+1,0)))))))</f>
        <v>0</v>
      </c>
      <c r="AA1745" s="147">
        <f>IF(AND($I1745="Si",J1745=1),1,IF(AND($I1745="Fisico",J1745=1),1,IF(AND(J1745=1,$I1745="Electronico"),2,IF(J1745=1,VLOOKUP($C1745&amp;"|"&amp;$B1745&amp;"|"&amp;$D1745,Empresas!$C$6:$CC$92,$G1745+6+1,0),0))))</f>
        <v>0</v>
      </c>
      <c r="AB1745" s="147">
        <f>IF(AND($I1745="Si",K1745=1),1,IF(AND($I1745="Fisico",K1745=1),1,IF(AND(K1745=1,$I1745="Electronico"),2,IF(K1745=1,VLOOKUP($C1745&amp;"|"&amp;$B1745&amp;"|"&amp;$D1745,Empresas!$C$6:$CC$92,$G1745+6+1,0),0))))</f>
        <v>0</v>
      </c>
      <c r="AC1745" s="147">
        <f>IF(AND($I1745="Si",L1745=1),1,IF(AND($I1745="Fisico",L1745=1),1,IF(AND(L1745=1,$I1745="Electronico"),2,IF(L1745=1,VLOOKUP($C1745&amp;"|"&amp;$B1745&amp;"|"&amp;$D1745,Empresas!$C$6:$CC$92,$G1745+6+1,0),0))))</f>
        <v>0</v>
      </c>
      <c r="AD1745" s="147">
        <f>IF(AND($I1745="Si",M1745=1),1,IF(AND($I1745="Fisico",M1745=1),1,IF(AND(M1745=1,$I1745="Electronico"),2,IF(M1745=1,VLOOKUP($C1745&amp;"|"&amp;$B1745&amp;"|"&amp;$D1745,Empresas!$C$6:$CC$92,$G1745+6+1,0),0))))</f>
        <v>0</v>
      </c>
      <c r="AE1745" s="147">
        <f>IF(AND($I1745="Si",N1745=1),1,IF(AND($I1745="Fisico",N1745=1),1,IF(AND(N1745=1,$I1745="Electronico"),2,IF(N1745=1,VLOOKUP($C1745&amp;"|"&amp;$B1745&amp;"|"&amp;$D1745,Empresas!$C$6:$CC$92,$G1745+6+1,0),0))))</f>
        <v>0</v>
      </c>
      <c r="AF1745" s="147">
        <f>IF(AND($I1745="Si",O1745=1),1,IF(AND($I1745="Fisico",O1745=1),1,IF(AND(O1745=1,$I1745="Electronico"),2,IF(O1745=1,VLOOKUP($C1745&amp;"|"&amp;$B1745&amp;"|"&amp;$D1745,Empresas!$C$6:$CC$92,$G1745+6+1,0),0))))</f>
        <v>0</v>
      </c>
      <c r="AG1745" s="147">
        <f>IF(AND($I1745="Si",P1745=1),1,IF(AND($I1745="Fisico",P1745=1),1,IF(AND(P1745=1,$I1745="Electronico"),2,IF(P1745=1,VLOOKUP($C1745&amp;"|"&amp;$B1745&amp;"|"&amp;$D1745,Empresas!$C$6:$CC$92,$G1745+6+1,0),0))))</f>
        <v>0</v>
      </c>
      <c r="AH1745" s="147">
        <f>IF(AND($I1745="Si",Q1745=1),1,IF(AND($I1745="Fisico",Q1745=1),1,IF(AND(Q1745=1,$I1745="Electronico"),2,IF(Q1745=1,VLOOKUP($C1745&amp;"|"&amp;$B1745&amp;"|"&amp;$D1745,Empresas!$C$6:$CC$92,$G1745+6+1,0),0))))</f>
        <v>0</v>
      </c>
      <c r="AI1745" s="147">
        <f>IF(AND($I1745="Si",R1745=1),1,IF(AND($I1745="Fisico",R1745=1),1,IF(AND(R1745=1,$I1745="Electronico"),2,IF(R1745=1,VLOOKUP($C1745&amp;"|"&amp;$B1745&amp;"|"&amp;$D1745,Empresas!$C$6:$CC$92,$G1745+6+1,0),0))))</f>
        <v>0</v>
      </c>
      <c r="AJ1745" s="147">
        <f>IF(AND($I1745="Si",S1745=1),1,IF(AND($I1745="Fisico",S1745=1),1,IF(AND(S1745=1,$I1745="Electronico"),2,IF(S1745=1,VLOOKUP($C1745&amp;"|"&amp;$B1745&amp;"|"&amp;$D1745,Empresas!$C$6:$CC$92,$G1745+6+1,0),0))))</f>
        <v>0</v>
      </c>
      <c r="AK1745" s="147">
        <f>IF(AND($I1745="Si",T1745=1),1,IF(AND($I1745="Fisico",T1745=1),1,IF(AND(T1745=1,$I1745="Electronico"),2,IF(T1745=1,VLOOKUP($C1745&amp;"|"&amp;$B1745&amp;"|"&amp;$D1745,Empresas!$C$6:$CC$92,$G1745+6+1,0),0))))</f>
        <v>0</v>
      </c>
      <c r="AL1745" s="147">
        <f>IF(AND($I1745="Si",U1745=1),1,IF(AND($I1745="Fisico",U1745=1),1,IF(AND(U1745=1,$I1745="Electronico"),2,IF(U1745=1,VLOOKUP($C1745&amp;"|"&amp;$B1745&amp;"|"&amp;$D1745,Empresas!$C$6:$CC$92,$G1745+6+1,0),0))))</f>
        <v>0</v>
      </c>
      <c r="AM1745" s="149">
        <f t="shared" si="285"/>
        <v>0</v>
      </c>
      <c r="AN1745" s="149">
        <f t="shared" si="286"/>
        <v>0</v>
      </c>
      <c r="AO1745" s="152">
        <f t="shared" si="287"/>
        <v>0</v>
      </c>
    </row>
    <row r="1746" spans="1:41" x14ac:dyDescent="0.25">
      <c r="A1746" s="143" t="str">
        <f>VLOOKUP(D1746,Empresas!$D$7:$F$91,3,0)</f>
        <v>Jose</v>
      </c>
      <c r="B1746" s="144" t="str">
        <f>VLOOKUP(D1746,Empresas!$D$7:$G$91,4,0)</f>
        <v>Wildor</v>
      </c>
      <c r="C1746" s="144" t="s">
        <v>544</v>
      </c>
      <c r="D1746" s="144" t="s">
        <v>289</v>
      </c>
      <c r="E1746" s="144" t="str">
        <f>VLOOKUP(D1746,Empresas!$D$7:$E$92,2,0)</f>
        <v>HERAUF PERU S.A.C.</v>
      </c>
      <c r="F1746" s="144" t="s">
        <v>186</v>
      </c>
      <c r="G1746" s="145">
        <f t="shared" si="289"/>
        <v>65</v>
      </c>
      <c r="H1746" s="145" t="str">
        <f>VLOOKUP(D1746,Empresas!$D$6:$L$92,7,0)</f>
        <v>Mensual</v>
      </c>
      <c r="I1746" s="144" t="str">
        <f>VLOOKUP(VLOOKUP(D1746&amp;"|"&amp;B1746,Empresas!$I$7:$CB$92,G1746,0),Tablas!$A$13:$B$14,2,0)</f>
        <v>No</v>
      </c>
      <c r="J1746" s="78"/>
      <c r="K1746" s="78"/>
      <c r="L1746" s="78"/>
      <c r="M1746" s="78"/>
      <c r="N1746" s="78"/>
      <c r="O1746" s="78"/>
      <c r="P1746" s="78"/>
      <c r="Q1746" s="78"/>
      <c r="R1746" s="78"/>
      <c r="S1746" s="78"/>
      <c r="T1746" s="78"/>
      <c r="U1746" s="78"/>
      <c r="V1746" s="78" t="str">
        <f>VLOOKUP(D1746,Empresas!$D$7:$CF$91,81,0)</f>
        <v>A</v>
      </c>
      <c r="W1746" s="78" t="str">
        <f>VLOOKUP(D1746,Empresas!$D$7:$M$91,10,0)</f>
        <v>Mype</v>
      </c>
      <c r="X1746" s="69" t="str">
        <f t="shared" si="283"/>
        <v>SI</v>
      </c>
      <c r="Y1746" s="153" t="str">
        <f t="shared" si="284"/>
        <v>No aplica</v>
      </c>
      <c r="Z1746" s="147">
        <f>IF(Y1746="No aplica",0,IF(I1746="no",0,IF(I1746="No aplica",0,IF(I1746="Si",1,IF(I1746="Fisico",1,IF(I1746="Electronico",2,VLOOKUP(C1746&amp;"|"&amp;B1746&amp;"|"&amp;D1746,Empresas!$C$6:$CC$92,G1746+6+1,0)))))))</f>
        <v>0</v>
      </c>
      <c r="AA1746" s="147">
        <f>IF(AND($I1746="Si",J1746=1),1,IF(AND($I1746="Fisico",J1746=1),1,IF(AND(J1746=1,$I1746="Electronico"),2,IF(J1746=1,VLOOKUP($C1746&amp;"|"&amp;$B1746&amp;"|"&amp;$D1746,Empresas!$C$6:$CC$92,$G1746+6+1,0),0))))</f>
        <v>0</v>
      </c>
      <c r="AB1746" s="147">
        <f>IF(AND($I1746="Si",K1746=1),1,IF(AND($I1746="Fisico",K1746=1),1,IF(AND(K1746=1,$I1746="Electronico"),2,IF(K1746=1,VLOOKUP($C1746&amp;"|"&amp;$B1746&amp;"|"&amp;$D1746,Empresas!$C$6:$CC$92,$G1746+6+1,0),0))))</f>
        <v>0</v>
      </c>
      <c r="AC1746" s="147">
        <f>IF(AND($I1746="Si",L1746=1),1,IF(AND($I1746="Fisico",L1746=1),1,IF(AND(L1746=1,$I1746="Electronico"),2,IF(L1746=1,VLOOKUP($C1746&amp;"|"&amp;$B1746&amp;"|"&amp;$D1746,Empresas!$C$6:$CC$92,$G1746+6+1,0),0))))</f>
        <v>0</v>
      </c>
      <c r="AD1746" s="147">
        <f>IF(AND($I1746="Si",M1746=1),1,IF(AND($I1746="Fisico",M1746=1),1,IF(AND(M1746=1,$I1746="Electronico"),2,IF(M1746=1,VLOOKUP($C1746&amp;"|"&amp;$B1746&amp;"|"&amp;$D1746,Empresas!$C$6:$CC$92,$G1746+6+1,0),0))))</f>
        <v>0</v>
      </c>
      <c r="AE1746" s="147">
        <f>IF(AND($I1746="Si",N1746=1),1,IF(AND($I1746="Fisico",N1746=1),1,IF(AND(N1746=1,$I1746="Electronico"),2,IF(N1746=1,VLOOKUP($C1746&amp;"|"&amp;$B1746&amp;"|"&amp;$D1746,Empresas!$C$6:$CC$92,$G1746+6+1,0),0))))</f>
        <v>0</v>
      </c>
      <c r="AF1746" s="147">
        <f>IF(AND($I1746="Si",O1746=1),1,IF(AND($I1746="Fisico",O1746=1),1,IF(AND(O1746=1,$I1746="Electronico"),2,IF(O1746=1,VLOOKUP($C1746&amp;"|"&amp;$B1746&amp;"|"&amp;$D1746,Empresas!$C$6:$CC$92,$G1746+6+1,0),0))))</f>
        <v>0</v>
      </c>
      <c r="AG1746" s="147">
        <f>IF(AND($I1746="Si",P1746=1),1,IF(AND($I1746="Fisico",P1746=1),1,IF(AND(P1746=1,$I1746="Electronico"),2,IF(P1746=1,VLOOKUP($C1746&amp;"|"&amp;$B1746&amp;"|"&amp;$D1746,Empresas!$C$6:$CC$92,$G1746+6+1,0),0))))</f>
        <v>0</v>
      </c>
      <c r="AH1746" s="147">
        <f>IF(AND($I1746="Si",Q1746=1),1,IF(AND($I1746="Fisico",Q1746=1),1,IF(AND(Q1746=1,$I1746="Electronico"),2,IF(Q1746=1,VLOOKUP($C1746&amp;"|"&amp;$B1746&amp;"|"&amp;$D1746,Empresas!$C$6:$CC$92,$G1746+6+1,0),0))))</f>
        <v>0</v>
      </c>
      <c r="AI1746" s="147">
        <f>IF(AND($I1746="Si",R1746=1),1,IF(AND($I1746="Fisico",R1746=1),1,IF(AND(R1746=1,$I1746="Electronico"),2,IF(R1746=1,VLOOKUP($C1746&amp;"|"&amp;$B1746&amp;"|"&amp;$D1746,Empresas!$C$6:$CC$92,$G1746+6+1,0),0))))</f>
        <v>0</v>
      </c>
      <c r="AJ1746" s="147">
        <f>IF(AND($I1746="Si",S1746=1),1,IF(AND($I1746="Fisico",S1746=1),1,IF(AND(S1746=1,$I1746="Electronico"),2,IF(S1746=1,VLOOKUP($C1746&amp;"|"&amp;$B1746&amp;"|"&amp;$D1746,Empresas!$C$6:$CC$92,$G1746+6+1,0),0))))</f>
        <v>0</v>
      </c>
      <c r="AK1746" s="147">
        <f>IF(AND($I1746="Si",T1746=1),1,IF(AND($I1746="Fisico",T1746=1),1,IF(AND(T1746=1,$I1746="Electronico"),2,IF(T1746=1,VLOOKUP($C1746&amp;"|"&amp;$B1746&amp;"|"&amp;$D1746,Empresas!$C$6:$CC$92,$G1746+6+1,0),0))))</f>
        <v>0</v>
      </c>
      <c r="AL1746" s="147">
        <f>IF(AND($I1746="Si",U1746=1),1,IF(AND($I1746="Fisico",U1746=1),1,IF(AND(U1746=1,$I1746="Electronico"),2,IF(U1746=1,VLOOKUP($C1746&amp;"|"&amp;$B1746&amp;"|"&amp;$D1746,Empresas!$C$6:$CC$92,$G1746+6+1,0),0))))</f>
        <v>0</v>
      </c>
      <c r="AM1746" s="149">
        <f t="shared" si="285"/>
        <v>0</v>
      </c>
      <c r="AN1746" s="149">
        <f t="shared" si="286"/>
        <v>0</v>
      </c>
      <c r="AO1746" s="152">
        <f t="shared" si="287"/>
        <v>0</v>
      </c>
    </row>
    <row r="1747" spans="1:41" x14ac:dyDescent="0.25">
      <c r="A1747" s="143" t="str">
        <f>VLOOKUP(D1747,Empresas!$D$7:$F$91,3,0)</f>
        <v>Jose</v>
      </c>
      <c r="B1747" s="144" t="str">
        <f>VLOOKUP(D1747,Empresas!$D$7:$G$91,4,0)</f>
        <v>Wildor</v>
      </c>
      <c r="C1747" s="144" t="s">
        <v>544</v>
      </c>
      <c r="D1747" s="144" t="s">
        <v>289</v>
      </c>
      <c r="E1747" s="144" t="str">
        <f>VLOOKUP(D1747,Empresas!$D$7:$E$92,2,0)</f>
        <v>HERAUF PERU S.A.C.</v>
      </c>
      <c r="F1747" s="144" t="s">
        <v>187</v>
      </c>
      <c r="G1747" s="145">
        <f t="shared" si="289"/>
        <v>66</v>
      </c>
      <c r="H1747" s="145" t="str">
        <f>VLOOKUP(D1747,Empresas!$D$6:$L$92,7,0)</f>
        <v>Mensual</v>
      </c>
      <c r="I1747" s="144" t="str">
        <f>VLOOKUP(VLOOKUP(D1747&amp;"|"&amp;B1747,Empresas!$I$7:$CB$92,G1747,0),Tablas!$A$13:$B$14,2,0)</f>
        <v>Si</v>
      </c>
      <c r="J1747" s="78">
        <v>1</v>
      </c>
      <c r="K1747" s="78">
        <v>1</v>
      </c>
      <c r="L1747" s="78">
        <v>1</v>
      </c>
      <c r="M1747" s="78">
        <v>1</v>
      </c>
      <c r="N1747" s="78">
        <v>1</v>
      </c>
      <c r="O1747" s="78">
        <v>1</v>
      </c>
      <c r="P1747" s="78">
        <v>1</v>
      </c>
      <c r="Q1747" s="78">
        <v>1</v>
      </c>
      <c r="R1747" s="78"/>
      <c r="S1747" s="78"/>
      <c r="T1747" s="78"/>
      <c r="U1747" s="78"/>
      <c r="V1747" s="78" t="str">
        <f>VLOOKUP(D1747,Empresas!$D$7:$CF$91,81,0)</f>
        <v>A</v>
      </c>
      <c r="W1747" s="78" t="str">
        <f>VLOOKUP(D1747,Empresas!$D$7:$M$91,10,0)</f>
        <v>Mype</v>
      </c>
      <c r="X1747" s="69" t="str">
        <f t="shared" si="283"/>
        <v>SI</v>
      </c>
      <c r="Y1747" s="153" t="str">
        <f t="shared" si="284"/>
        <v>Si aplica</v>
      </c>
      <c r="Z1747" s="147">
        <f>IF(Y1747="No aplica",0,IF(I1747="no",0,IF(I1747="No aplica",0,IF(I1747="Si",1,IF(I1747="Fisico",1,IF(I1747="Electronico",2,VLOOKUP(C1747&amp;"|"&amp;B1747&amp;"|"&amp;D1747,Empresas!$C$6:$CC$92,G1747+6+1,0)))))))</f>
        <v>1</v>
      </c>
      <c r="AA1747" s="147">
        <f>IF(AND($I1747="Si",J1747=1),1,IF(AND($I1747="Fisico",J1747=1),1,IF(AND(J1747=1,$I1747="Electronico"),2,IF(J1747=1,VLOOKUP($C1747&amp;"|"&amp;$B1747&amp;"|"&amp;$D1747,Empresas!$C$6:$CC$92,$G1747+6+1,0),0))))</f>
        <v>1</v>
      </c>
      <c r="AB1747" s="147">
        <f>IF(AND($I1747="Si",K1747=1),1,IF(AND($I1747="Fisico",K1747=1),1,IF(AND(K1747=1,$I1747="Electronico"),2,IF(K1747=1,VLOOKUP($C1747&amp;"|"&amp;$B1747&amp;"|"&amp;$D1747,Empresas!$C$6:$CC$92,$G1747+6+1,0),0))))</f>
        <v>1</v>
      </c>
      <c r="AC1747" s="147">
        <f>IF(AND($I1747="Si",L1747=1),1,IF(AND($I1747="Fisico",L1747=1),1,IF(AND(L1747=1,$I1747="Electronico"),2,IF(L1747=1,VLOOKUP($C1747&amp;"|"&amp;$B1747&amp;"|"&amp;$D1747,Empresas!$C$6:$CC$92,$G1747+6+1,0),0))))</f>
        <v>1</v>
      </c>
      <c r="AD1747" s="147">
        <f>IF(AND($I1747="Si",M1747=1),1,IF(AND($I1747="Fisico",M1747=1),1,IF(AND(M1747=1,$I1747="Electronico"),2,IF(M1747=1,VLOOKUP($C1747&amp;"|"&amp;$B1747&amp;"|"&amp;$D1747,Empresas!$C$6:$CC$92,$G1747+6+1,0),0))))</f>
        <v>1</v>
      </c>
      <c r="AE1747" s="147">
        <f>IF(AND($I1747="Si",N1747=1),1,IF(AND($I1747="Fisico",N1747=1),1,IF(AND(N1747=1,$I1747="Electronico"),2,IF(N1747=1,VLOOKUP($C1747&amp;"|"&amp;$B1747&amp;"|"&amp;$D1747,Empresas!$C$6:$CC$92,$G1747+6+1,0),0))))</f>
        <v>1</v>
      </c>
      <c r="AF1747" s="147">
        <f>IF(AND($I1747="Si",O1747=1),1,IF(AND($I1747="Fisico",O1747=1),1,IF(AND(O1747=1,$I1747="Electronico"),2,IF(O1747=1,VLOOKUP($C1747&amp;"|"&amp;$B1747&amp;"|"&amp;$D1747,Empresas!$C$6:$CC$92,$G1747+6+1,0),0))))</f>
        <v>1</v>
      </c>
      <c r="AG1747" s="147">
        <f>IF(AND($I1747="Si",P1747=1),1,IF(AND($I1747="Fisico",P1747=1),1,IF(AND(P1747=1,$I1747="Electronico"),2,IF(P1747=1,VLOOKUP($C1747&amp;"|"&amp;$B1747&amp;"|"&amp;$D1747,Empresas!$C$6:$CC$92,$G1747+6+1,0),0))))</f>
        <v>1</v>
      </c>
      <c r="AH1747" s="147">
        <f>IF(AND($I1747="Si",Q1747=1),1,IF(AND($I1747="Fisico",Q1747=1),1,IF(AND(Q1747=1,$I1747="Electronico"),2,IF(Q1747=1,VLOOKUP($C1747&amp;"|"&amp;$B1747&amp;"|"&amp;$D1747,Empresas!$C$6:$CC$92,$G1747+6+1,0),0))))</f>
        <v>1</v>
      </c>
      <c r="AI1747" s="147">
        <f>IF(AND($I1747="Si",R1747=1),1,IF(AND($I1747="Fisico",R1747=1),1,IF(AND(R1747=1,$I1747="Electronico"),2,IF(R1747=1,VLOOKUP($C1747&amp;"|"&amp;$B1747&amp;"|"&amp;$D1747,Empresas!$C$6:$CC$92,$G1747+6+1,0),0))))</f>
        <v>0</v>
      </c>
      <c r="AJ1747" s="147">
        <f>IF(AND($I1747="Si",S1747=1),1,IF(AND($I1747="Fisico",S1747=1),1,IF(AND(S1747=1,$I1747="Electronico"),2,IF(S1747=1,VLOOKUP($C1747&amp;"|"&amp;$B1747&amp;"|"&amp;$D1747,Empresas!$C$6:$CC$92,$G1747+6+1,0),0))))</f>
        <v>0</v>
      </c>
      <c r="AK1747" s="147">
        <f>IF(AND($I1747="Si",T1747=1),1,IF(AND($I1747="Fisico",T1747=1),1,IF(AND(T1747=1,$I1747="Electronico"),2,IF(T1747=1,VLOOKUP($C1747&amp;"|"&amp;$B1747&amp;"|"&amp;$D1747,Empresas!$C$6:$CC$92,$G1747+6+1,0),0))))</f>
        <v>0</v>
      </c>
      <c r="AL1747" s="147">
        <f>IF(AND($I1747="Si",U1747=1),1,IF(AND($I1747="Fisico",U1747=1),1,IF(AND(U1747=1,$I1747="Electronico"),2,IF(U1747=1,VLOOKUP($C1747&amp;"|"&amp;$B1747&amp;"|"&amp;$D1747,Empresas!$C$6:$CC$92,$G1747+6+1,0),0))))</f>
        <v>0</v>
      </c>
      <c r="AM1747" s="149">
        <f t="shared" si="285"/>
        <v>8</v>
      </c>
      <c r="AN1747" s="149">
        <f t="shared" si="286"/>
        <v>8</v>
      </c>
      <c r="AO1747" s="152">
        <f t="shared" si="287"/>
        <v>1</v>
      </c>
    </row>
    <row r="1748" spans="1:41" x14ac:dyDescent="0.25">
      <c r="A1748" s="143" t="str">
        <f>VLOOKUP(D1748,Empresas!$D$7:$F$91,3,0)</f>
        <v>Jose</v>
      </c>
      <c r="B1748" s="144" t="str">
        <f>VLOOKUP(D1748,Empresas!$D$7:$G$91,4,0)</f>
        <v>Wildor</v>
      </c>
      <c r="C1748" s="144" t="s">
        <v>544</v>
      </c>
      <c r="D1748" s="144" t="s">
        <v>289</v>
      </c>
      <c r="E1748" s="144" t="str">
        <f>VLOOKUP(D1748,Empresas!$D$7:$E$92,2,0)</f>
        <v>HERAUF PERU S.A.C.</v>
      </c>
      <c r="F1748" s="144" t="s">
        <v>188</v>
      </c>
      <c r="G1748" s="145">
        <f t="shared" si="289"/>
        <v>67</v>
      </c>
      <c r="H1748" s="145" t="str">
        <f>VLOOKUP(D1748,Empresas!$D$6:$L$92,7,0)</f>
        <v>Mensual</v>
      </c>
      <c r="I1748" s="144" t="str">
        <f>VLOOKUP(VLOOKUP(D1748&amp;"|"&amp;B1748,Empresas!$I$7:$CB$92,G1748,0),Tablas!$A$13:$B$14,2,0)</f>
        <v>Si</v>
      </c>
      <c r="J1748" s="78">
        <v>1</v>
      </c>
      <c r="K1748" s="78">
        <v>1</v>
      </c>
      <c r="L1748" s="78">
        <v>1</v>
      </c>
      <c r="M1748" s="78">
        <v>1</v>
      </c>
      <c r="N1748" s="78">
        <v>1</v>
      </c>
      <c r="O1748" s="78">
        <v>1</v>
      </c>
      <c r="P1748" s="78">
        <v>1</v>
      </c>
      <c r="Q1748" s="78">
        <v>1</v>
      </c>
      <c r="R1748" s="78"/>
      <c r="S1748" s="78"/>
      <c r="T1748" s="78"/>
      <c r="U1748" s="78"/>
      <c r="V1748" s="78" t="str">
        <f>VLOOKUP(D1748,Empresas!$D$7:$CF$91,81,0)</f>
        <v>A</v>
      </c>
      <c r="W1748" s="78" t="str">
        <f>VLOOKUP(D1748,Empresas!$D$7:$M$91,10,0)</f>
        <v>Mype</v>
      </c>
      <c r="X1748" s="69" t="str">
        <f t="shared" si="283"/>
        <v>SI</v>
      </c>
      <c r="Y1748" s="153" t="str">
        <f t="shared" si="284"/>
        <v>Si aplica</v>
      </c>
      <c r="Z1748" s="147">
        <f>IF(Y1748="No aplica",0,IF(I1748="no",0,IF(I1748="No aplica",0,IF(I1748="Si",1,IF(I1748="Fisico",1,IF(I1748="Electronico",2,VLOOKUP(C1748&amp;"|"&amp;B1748&amp;"|"&amp;D1748,Empresas!$C$6:$CC$92,G1748+6+1,0)))))))</f>
        <v>1</v>
      </c>
      <c r="AA1748" s="147">
        <f>IF(AND($I1748="Si",J1748=1),1,IF(AND($I1748="Fisico",J1748=1),1,IF(AND(J1748=1,$I1748="Electronico"),2,IF(J1748=1,VLOOKUP($C1748&amp;"|"&amp;$B1748&amp;"|"&amp;$D1748,Empresas!$C$6:$CC$92,$G1748+6+1,0),0))))</f>
        <v>1</v>
      </c>
      <c r="AB1748" s="147">
        <f>IF(AND($I1748="Si",K1748=1),1,IF(AND($I1748="Fisico",K1748=1),1,IF(AND(K1748=1,$I1748="Electronico"),2,IF(K1748=1,VLOOKUP($C1748&amp;"|"&amp;$B1748&amp;"|"&amp;$D1748,Empresas!$C$6:$CC$92,$G1748+6+1,0),0))))</f>
        <v>1</v>
      </c>
      <c r="AC1748" s="147">
        <f>IF(AND($I1748="Si",L1748=1),1,IF(AND($I1748="Fisico",L1748=1),1,IF(AND(L1748=1,$I1748="Electronico"),2,IF(L1748=1,VLOOKUP($C1748&amp;"|"&amp;$B1748&amp;"|"&amp;$D1748,Empresas!$C$6:$CC$92,$G1748+6+1,0),0))))</f>
        <v>1</v>
      </c>
      <c r="AD1748" s="147">
        <f>IF(AND($I1748="Si",M1748=1),1,IF(AND($I1748="Fisico",M1748=1),1,IF(AND(M1748=1,$I1748="Electronico"),2,IF(M1748=1,VLOOKUP($C1748&amp;"|"&amp;$B1748&amp;"|"&amp;$D1748,Empresas!$C$6:$CC$92,$G1748+6+1,0),0))))</f>
        <v>1</v>
      </c>
      <c r="AE1748" s="147">
        <f>IF(AND($I1748="Si",N1748=1),1,IF(AND($I1748="Fisico",N1748=1),1,IF(AND(N1748=1,$I1748="Electronico"),2,IF(N1748=1,VLOOKUP($C1748&amp;"|"&amp;$B1748&amp;"|"&amp;$D1748,Empresas!$C$6:$CC$92,$G1748+6+1,0),0))))</f>
        <v>1</v>
      </c>
      <c r="AF1748" s="147">
        <f>IF(AND($I1748="Si",O1748=1),1,IF(AND($I1748="Fisico",O1748=1),1,IF(AND(O1748=1,$I1748="Electronico"),2,IF(O1748=1,VLOOKUP($C1748&amp;"|"&amp;$B1748&amp;"|"&amp;$D1748,Empresas!$C$6:$CC$92,$G1748+6+1,0),0))))</f>
        <v>1</v>
      </c>
      <c r="AG1748" s="147">
        <f>IF(AND($I1748="Si",P1748=1),1,IF(AND($I1748="Fisico",P1748=1),1,IF(AND(P1748=1,$I1748="Electronico"),2,IF(P1748=1,VLOOKUP($C1748&amp;"|"&amp;$B1748&amp;"|"&amp;$D1748,Empresas!$C$6:$CC$92,$G1748+6+1,0),0))))</f>
        <v>1</v>
      </c>
      <c r="AH1748" s="147">
        <f>IF(AND($I1748="Si",Q1748=1),1,IF(AND($I1748="Fisico",Q1748=1),1,IF(AND(Q1748=1,$I1748="Electronico"),2,IF(Q1748=1,VLOOKUP($C1748&amp;"|"&amp;$B1748&amp;"|"&amp;$D1748,Empresas!$C$6:$CC$92,$G1748+6+1,0),0))))</f>
        <v>1</v>
      </c>
      <c r="AI1748" s="147">
        <f>IF(AND($I1748="Si",R1748=1),1,IF(AND($I1748="Fisico",R1748=1),1,IF(AND(R1748=1,$I1748="Electronico"),2,IF(R1748=1,VLOOKUP($C1748&amp;"|"&amp;$B1748&amp;"|"&amp;$D1748,Empresas!$C$6:$CC$92,$G1748+6+1,0),0))))</f>
        <v>0</v>
      </c>
      <c r="AJ1748" s="147">
        <f>IF(AND($I1748="Si",S1748=1),1,IF(AND($I1748="Fisico",S1748=1),1,IF(AND(S1748=1,$I1748="Electronico"),2,IF(S1748=1,VLOOKUP($C1748&amp;"|"&amp;$B1748&amp;"|"&amp;$D1748,Empresas!$C$6:$CC$92,$G1748+6+1,0),0))))</f>
        <v>0</v>
      </c>
      <c r="AK1748" s="147">
        <f>IF(AND($I1748="Si",T1748=1),1,IF(AND($I1748="Fisico",T1748=1),1,IF(AND(T1748=1,$I1748="Electronico"),2,IF(T1748=1,VLOOKUP($C1748&amp;"|"&amp;$B1748&amp;"|"&amp;$D1748,Empresas!$C$6:$CC$92,$G1748+6+1,0),0))))</f>
        <v>0</v>
      </c>
      <c r="AL1748" s="147">
        <f>IF(AND($I1748="Si",U1748=1),1,IF(AND($I1748="Fisico",U1748=1),1,IF(AND(U1748=1,$I1748="Electronico"),2,IF(U1748=1,VLOOKUP($C1748&amp;"|"&amp;$B1748&amp;"|"&amp;$D1748,Empresas!$C$6:$CC$92,$G1748+6+1,0),0))))</f>
        <v>0</v>
      </c>
      <c r="AM1748" s="149">
        <f t="shared" si="285"/>
        <v>8</v>
      </c>
      <c r="AN1748" s="149">
        <f t="shared" si="286"/>
        <v>8</v>
      </c>
      <c r="AO1748" s="152">
        <f t="shared" si="287"/>
        <v>1</v>
      </c>
    </row>
    <row r="1749" spans="1:41" x14ac:dyDescent="0.25">
      <c r="A1749" s="143" t="str">
        <f>VLOOKUP(D1749,Empresas!$D$7:$F$91,3,0)</f>
        <v>Jose</v>
      </c>
      <c r="B1749" s="144" t="str">
        <f>VLOOKUP(D1749,Empresas!$D$7:$G$91,4,0)</f>
        <v>Wildor</v>
      </c>
      <c r="C1749" s="144" t="s">
        <v>544</v>
      </c>
      <c r="D1749" s="144" t="s">
        <v>289</v>
      </c>
      <c r="E1749" s="144" t="str">
        <f>VLOOKUP(D1749,Empresas!$D$7:$E$92,2,0)</f>
        <v>HERAUF PERU S.A.C.</v>
      </c>
      <c r="F1749" s="144" t="s">
        <v>189</v>
      </c>
      <c r="G1749" s="145">
        <f t="shared" si="289"/>
        <v>68</v>
      </c>
      <c r="H1749" s="145" t="str">
        <f>VLOOKUP(D1749,Empresas!$D$6:$L$92,7,0)</f>
        <v>Mensual</v>
      </c>
      <c r="I1749" s="144" t="str">
        <f>VLOOKUP(VLOOKUP(D1749&amp;"|"&amp;B1749,Empresas!$I$7:$CB$92,G1749,0),Tablas!$A$13:$B$14,2,0)</f>
        <v>No</v>
      </c>
      <c r="J1749" s="78"/>
      <c r="K1749" s="78"/>
      <c r="L1749" s="78"/>
      <c r="M1749" s="78"/>
      <c r="N1749" s="78"/>
      <c r="O1749" s="78"/>
      <c r="P1749" s="78"/>
      <c r="Q1749" s="78"/>
      <c r="R1749" s="78"/>
      <c r="S1749" s="78"/>
      <c r="T1749" s="78"/>
      <c r="U1749" s="78"/>
      <c r="V1749" s="78" t="str">
        <f>VLOOKUP(D1749,Empresas!$D$7:$CF$91,81,0)</f>
        <v>A</v>
      </c>
      <c r="W1749" s="78" t="str">
        <f>VLOOKUP(D1749,Empresas!$D$7:$M$91,10,0)</f>
        <v>Mype</v>
      </c>
      <c r="X1749" s="69" t="str">
        <f t="shared" si="283"/>
        <v>SI</v>
      </c>
      <c r="Y1749" s="153" t="str">
        <f t="shared" si="284"/>
        <v>No aplica</v>
      </c>
      <c r="Z1749" s="147">
        <f>IF(Y1749="No aplica",0,IF(I1749="no",0,IF(I1749="No aplica",0,IF(I1749="Si",1,IF(I1749="Fisico",1,IF(I1749="Electronico",2,VLOOKUP(C1749&amp;"|"&amp;B1749&amp;"|"&amp;D1749,Empresas!$C$6:$CC$92,G1749+6+1,0)))))))</f>
        <v>0</v>
      </c>
      <c r="AA1749" s="147">
        <f>IF(AND($I1749="Si",J1749=1),1,IF(AND($I1749="Fisico",J1749=1),1,IF(AND(J1749=1,$I1749="Electronico"),2,IF(J1749=1,VLOOKUP($C1749&amp;"|"&amp;$B1749&amp;"|"&amp;$D1749,Empresas!$C$6:$CC$92,$G1749+6+1,0),0))))</f>
        <v>0</v>
      </c>
      <c r="AB1749" s="147">
        <f>IF(AND($I1749="Si",K1749=1),1,IF(AND($I1749="Fisico",K1749=1),1,IF(AND(K1749=1,$I1749="Electronico"),2,IF(K1749=1,VLOOKUP($C1749&amp;"|"&amp;$B1749&amp;"|"&amp;$D1749,Empresas!$C$6:$CC$92,$G1749+6+1,0),0))))</f>
        <v>0</v>
      </c>
      <c r="AC1749" s="147">
        <f>IF(AND($I1749="Si",L1749=1),1,IF(AND($I1749="Fisico",L1749=1),1,IF(AND(L1749=1,$I1749="Electronico"),2,IF(L1749=1,VLOOKUP($C1749&amp;"|"&amp;$B1749&amp;"|"&amp;$D1749,Empresas!$C$6:$CC$92,$G1749+6+1,0),0))))</f>
        <v>0</v>
      </c>
      <c r="AD1749" s="147">
        <f>IF(AND($I1749="Si",M1749=1),1,IF(AND($I1749="Fisico",M1749=1),1,IF(AND(M1749=1,$I1749="Electronico"),2,IF(M1749=1,VLOOKUP($C1749&amp;"|"&amp;$B1749&amp;"|"&amp;$D1749,Empresas!$C$6:$CC$92,$G1749+6+1,0),0))))</f>
        <v>0</v>
      </c>
      <c r="AE1749" s="147">
        <f>IF(AND($I1749="Si",N1749=1),1,IF(AND($I1749="Fisico",N1749=1),1,IF(AND(N1749=1,$I1749="Electronico"),2,IF(N1749=1,VLOOKUP($C1749&amp;"|"&amp;$B1749&amp;"|"&amp;$D1749,Empresas!$C$6:$CC$92,$G1749+6+1,0),0))))</f>
        <v>0</v>
      </c>
      <c r="AF1749" s="147">
        <f>IF(AND($I1749="Si",O1749=1),1,IF(AND($I1749="Fisico",O1749=1),1,IF(AND(O1749=1,$I1749="Electronico"),2,IF(O1749=1,VLOOKUP($C1749&amp;"|"&amp;$B1749&amp;"|"&amp;$D1749,Empresas!$C$6:$CC$92,$G1749+6+1,0),0))))</f>
        <v>0</v>
      </c>
      <c r="AG1749" s="147">
        <f>IF(AND($I1749="Si",P1749=1),1,IF(AND($I1749="Fisico",P1749=1),1,IF(AND(P1749=1,$I1749="Electronico"),2,IF(P1749=1,VLOOKUP($C1749&amp;"|"&amp;$B1749&amp;"|"&amp;$D1749,Empresas!$C$6:$CC$92,$G1749+6+1,0),0))))</f>
        <v>0</v>
      </c>
      <c r="AH1749" s="147">
        <f>IF(AND($I1749="Si",Q1749=1),1,IF(AND($I1749="Fisico",Q1749=1),1,IF(AND(Q1749=1,$I1749="Electronico"),2,IF(Q1749=1,VLOOKUP($C1749&amp;"|"&amp;$B1749&amp;"|"&amp;$D1749,Empresas!$C$6:$CC$92,$G1749+6+1,0),0))))</f>
        <v>0</v>
      </c>
      <c r="AI1749" s="147">
        <f>IF(AND($I1749="Si",R1749=1),1,IF(AND($I1749="Fisico",R1749=1),1,IF(AND(R1749=1,$I1749="Electronico"),2,IF(R1749=1,VLOOKUP($C1749&amp;"|"&amp;$B1749&amp;"|"&amp;$D1749,Empresas!$C$6:$CC$92,$G1749+6+1,0),0))))</f>
        <v>0</v>
      </c>
      <c r="AJ1749" s="147">
        <f>IF(AND($I1749="Si",S1749=1),1,IF(AND($I1749="Fisico",S1749=1),1,IF(AND(S1749=1,$I1749="Electronico"),2,IF(S1749=1,VLOOKUP($C1749&amp;"|"&amp;$B1749&amp;"|"&amp;$D1749,Empresas!$C$6:$CC$92,$G1749+6+1,0),0))))</f>
        <v>0</v>
      </c>
      <c r="AK1749" s="147">
        <f>IF(AND($I1749="Si",T1749=1),1,IF(AND($I1749="Fisico",T1749=1),1,IF(AND(T1749=1,$I1749="Electronico"),2,IF(T1749=1,VLOOKUP($C1749&amp;"|"&amp;$B1749&amp;"|"&amp;$D1749,Empresas!$C$6:$CC$92,$G1749+6+1,0),0))))</f>
        <v>0</v>
      </c>
      <c r="AL1749" s="147">
        <f>IF(AND($I1749="Si",U1749=1),1,IF(AND($I1749="Fisico",U1749=1),1,IF(AND(U1749=1,$I1749="Electronico"),2,IF(U1749=1,VLOOKUP($C1749&amp;"|"&amp;$B1749&amp;"|"&amp;$D1749,Empresas!$C$6:$CC$92,$G1749+6+1,0),0))))</f>
        <v>0</v>
      </c>
      <c r="AM1749" s="149">
        <f t="shared" si="285"/>
        <v>0</v>
      </c>
      <c r="AN1749" s="149">
        <f t="shared" si="286"/>
        <v>0</v>
      </c>
      <c r="AO1749" s="152">
        <f t="shared" si="287"/>
        <v>0</v>
      </c>
    </row>
    <row r="1750" spans="1:41" x14ac:dyDescent="0.25">
      <c r="A1750" s="143" t="str">
        <f>VLOOKUP(D1750,Empresas!$D$7:$F$91,3,0)</f>
        <v>Jose</v>
      </c>
      <c r="B1750" s="144" t="str">
        <f>VLOOKUP(D1750,Empresas!$D$7:$G$91,4,0)</f>
        <v>Wildor</v>
      </c>
      <c r="C1750" s="144" t="s">
        <v>544</v>
      </c>
      <c r="D1750" s="144" t="s">
        <v>289</v>
      </c>
      <c r="E1750" s="144" t="str">
        <f>VLOOKUP(D1750,Empresas!$D$7:$E$92,2,0)</f>
        <v>HERAUF PERU S.A.C.</v>
      </c>
      <c r="F1750" s="144" t="s">
        <v>190</v>
      </c>
      <c r="G1750" s="145">
        <f t="shared" si="289"/>
        <v>69</v>
      </c>
      <c r="H1750" s="145" t="str">
        <f>VLOOKUP(D1750,Empresas!$D$6:$L$92,7,0)</f>
        <v>Mensual</v>
      </c>
      <c r="I1750" s="144" t="str">
        <f>VLOOKUP(VLOOKUP(D1750&amp;"|"&amp;B1750,Empresas!$I$7:$CB$92,G1750,0),Tablas!$A$13:$B$14,2,0)</f>
        <v>No</v>
      </c>
      <c r="J1750" s="78"/>
      <c r="K1750" s="78"/>
      <c r="L1750" s="78"/>
      <c r="M1750" s="78"/>
      <c r="N1750" s="78"/>
      <c r="O1750" s="78"/>
      <c r="P1750" s="78"/>
      <c r="Q1750" s="78"/>
      <c r="R1750" s="78"/>
      <c r="S1750" s="78"/>
      <c r="T1750" s="78"/>
      <c r="U1750" s="78"/>
      <c r="V1750" s="78" t="str">
        <f>VLOOKUP(D1750,Empresas!$D$7:$CF$91,81,0)</f>
        <v>A</v>
      </c>
      <c r="W1750" s="78" t="str">
        <f>VLOOKUP(D1750,Empresas!$D$7:$M$91,10,0)</f>
        <v>Mype</v>
      </c>
      <c r="X1750" s="69" t="str">
        <f t="shared" si="283"/>
        <v>NO</v>
      </c>
      <c r="Y1750" s="153" t="str">
        <f t="shared" si="284"/>
        <v>No aplica</v>
      </c>
      <c r="Z1750" s="147">
        <f>IF(Y1750="No aplica",0,IF(I1750="no",0,IF(I1750="No aplica",0,IF(I1750="Si",1,IF(I1750="Fisico",1,IF(I1750="Electronico",2,VLOOKUP(C1750&amp;"|"&amp;B1750&amp;"|"&amp;D1750,Empresas!$C$6:$CC$92,G1750+6+1,0)))))))</f>
        <v>0</v>
      </c>
      <c r="AA1750" s="147">
        <f>IF(AND($I1750="Si",J1750=1),1,IF(AND($I1750="Fisico",J1750=1),1,IF(AND(J1750=1,$I1750="Electronico"),2,IF(J1750=1,VLOOKUP($C1750&amp;"|"&amp;$B1750&amp;"|"&amp;$D1750,Empresas!$C$6:$CC$92,$G1750+6+1,0),0))))</f>
        <v>0</v>
      </c>
      <c r="AB1750" s="147">
        <f>IF(AND($I1750="Si",K1750=1),1,IF(AND($I1750="Fisico",K1750=1),1,IF(AND(K1750=1,$I1750="Electronico"),2,IF(K1750=1,VLOOKUP($C1750&amp;"|"&amp;$B1750&amp;"|"&amp;$D1750,Empresas!$C$6:$CC$92,$G1750+6+1,0),0))))</f>
        <v>0</v>
      </c>
      <c r="AC1750" s="147">
        <f>IF(AND($I1750="Si",L1750=1),1,IF(AND($I1750="Fisico",L1750=1),1,IF(AND(L1750=1,$I1750="Electronico"),2,IF(L1750=1,VLOOKUP($C1750&amp;"|"&amp;$B1750&amp;"|"&amp;$D1750,Empresas!$C$6:$CC$92,$G1750+6+1,0),0))))</f>
        <v>0</v>
      </c>
      <c r="AD1750" s="147">
        <f>IF(AND($I1750="Si",M1750=1),1,IF(AND($I1750="Fisico",M1750=1),1,IF(AND(M1750=1,$I1750="Electronico"),2,IF(M1750=1,VLOOKUP($C1750&amp;"|"&amp;$B1750&amp;"|"&amp;$D1750,Empresas!$C$6:$CC$92,$G1750+6+1,0),0))))</f>
        <v>0</v>
      </c>
      <c r="AE1750" s="147">
        <f>IF(AND($I1750="Si",N1750=1),1,IF(AND($I1750="Fisico",N1750=1),1,IF(AND(N1750=1,$I1750="Electronico"),2,IF(N1750=1,VLOOKUP($C1750&amp;"|"&amp;$B1750&amp;"|"&amp;$D1750,Empresas!$C$6:$CC$92,$G1750+6+1,0),0))))</f>
        <v>0</v>
      </c>
      <c r="AF1750" s="147">
        <f>IF(AND($I1750="Si",O1750=1),1,IF(AND($I1750="Fisico",O1750=1),1,IF(AND(O1750=1,$I1750="Electronico"),2,IF(O1750=1,VLOOKUP($C1750&amp;"|"&amp;$B1750&amp;"|"&amp;$D1750,Empresas!$C$6:$CC$92,$G1750+6+1,0),0))))</f>
        <v>0</v>
      </c>
      <c r="AG1750" s="147">
        <f>IF(AND($I1750="Si",P1750=1),1,IF(AND($I1750="Fisico",P1750=1),1,IF(AND(P1750=1,$I1750="Electronico"),2,IF(P1750=1,VLOOKUP($C1750&amp;"|"&amp;$B1750&amp;"|"&amp;$D1750,Empresas!$C$6:$CC$92,$G1750+6+1,0),0))))</f>
        <v>0</v>
      </c>
      <c r="AH1750" s="147">
        <f>IF(AND($I1750="Si",Q1750=1),1,IF(AND($I1750="Fisico",Q1750=1),1,IF(AND(Q1750=1,$I1750="Electronico"),2,IF(Q1750=1,VLOOKUP($C1750&amp;"|"&amp;$B1750&amp;"|"&amp;$D1750,Empresas!$C$6:$CC$92,$G1750+6+1,0),0))))</f>
        <v>0</v>
      </c>
      <c r="AI1750" s="147">
        <f>IF(AND($I1750="Si",R1750=1),1,IF(AND($I1750="Fisico",R1750=1),1,IF(AND(R1750=1,$I1750="Electronico"),2,IF(R1750=1,VLOOKUP($C1750&amp;"|"&amp;$B1750&amp;"|"&amp;$D1750,Empresas!$C$6:$CC$92,$G1750+6+1,0),0))))</f>
        <v>0</v>
      </c>
      <c r="AJ1750" s="147">
        <f>IF(AND($I1750="Si",S1750=1),1,IF(AND($I1750="Fisico",S1750=1),1,IF(AND(S1750=1,$I1750="Electronico"),2,IF(S1750=1,VLOOKUP($C1750&amp;"|"&amp;$B1750&amp;"|"&amp;$D1750,Empresas!$C$6:$CC$92,$G1750+6+1,0),0))))</f>
        <v>0</v>
      </c>
      <c r="AK1750" s="147">
        <f>IF(AND($I1750="Si",T1750=1),1,IF(AND($I1750="Fisico",T1750=1),1,IF(AND(T1750=1,$I1750="Electronico"),2,IF(T1750=1,VLOOKUP($C1750&amp;"|"&amp;$B1750&amp;"|"&amp;$D1750,Empresas!$C$6:$CC$92,$G1750+6+1,0),0))))</f>
        <v>0</v>
      </c>
      <c r="AL1750" s="147">
        <f>IF(AND($I1750="Si",U1750=1),1,IF(AND($I1750="Fisico",U1750=1),1,IF(AND(U1750=1,$I1750="Electronico"),2,IF(U1750=1,VLOOKUP($C1750&amp;"|"&amp;$B1750&amp;"|"&amp;$D1750,Empresas!$C$6:$CC$92,$G1750+6+1,0),0))))</f>
        <v>0</v>
      </c>
      <c r="AM1750" s="149">
        <f t="shared" si="285"/>
        <v>0</v>
      </c>
      <c r="AN1750" s="149">
        <f t="shared" si="286"/>
        <v>0</v>
      </c>
      <c r="AO1750" s="152">
        <f t="shared" si="287"/>
        <v>0</v>
      </c>
    </row>
    <row r="1751" spans="1:41" x14ac:dyDescent="0.25">
      <c r="A1751" s="143" t="str">
        <f>VLOOKUP(D1751,Empresas!$D$7:$F$91,3,0)</f>
        <v>Jose</v>
      </c>
      <c r="B1751" s="144" t="str">
        <f>VLOOKUP(D1751,Empresas!$D$7:$G$91,4,0)</f>
        <v>Wildor</v>
      </c>
      <c r="C1751" s="144" t="s">
        <v>544</v>
      </c>
      <c r="D1751" s="144" t="s">
        <v>289</v>
      </c>
      <c r="E1751" s="144" t="str">
        <f>VLOOKUP(D1751,Empresas!$D$7:$E$92,2,0)</f>
        <v>HERAUF PERU S.A.C.</v>
      </c>
      <c r="F1751" s="146" t="s">
        <v>191</v>
      </c>
      <c r="G1751" s="145">
        <f t="shared" si="289"/>
        <v>70</v>
      </c>
      <c r="H1751" s="145" t="str">
        <f>VLOOKUP(D1751,Empresas!$D$6:$L$92,7,0)</f>
        <v>Mensual</v>
      </c>
      <c r="I1751" s="144" t="str">
        <f>VLOOKUP(VLOOKUP(D1751&amp;"|"&amp;B1751,Empresas!$I$7:$CB$92,G1751,0),Tablas!$A$13:$B$14,2,0)</f>
        <v>No</v>
      </c>
      <c r="J1751" s="78"/>
      <c r="K1751" s="78"/>
      <c r="L1751" s="78"/>
      <c r="M1751" s="78"/>
      <c r="N1751" s="78"/>
      <c r="O1751" s="78"/>
      <c r="P1751" s="78"/>
      <c r="Q1751" s="78"/>
      <c r="R1751" s="78"/>
      <c r="S1751" s="78"/>
      <c r="T1751" s="78"/>
      <c r="U1751" s="78"/>
      <c r="V1751" s="78" t="str">
        <f>VLOOKUP(D1751,Empresas!$D$7:$CF$91,81,0)</f>
        <v>A</v>
      </c>
      <c r="W1751" s="78" t="str">
        <f>VLOOKUP(D1751,Empresas!$D$7:$M$91,10,0)</f>
        <v>Mype</v>
      </c>
      <c r="X1751" s="69" t="str">
        <f t="shared" si="283"/>
        <v>NO</v>
      </c>
      <c r="Y1751" s="153" t="str">
        <f t="shared" si="284"/>
        <v>No aplica</v>
      </c>
      <c r="Z1751" s="147">
        <f>IF(Y1751="No aplica",0,IF(I1751="no",0,IF(I1751="No aplica",0,IF(I1751="Si",1,IF(I1751="Fisico",1,IF(I1751="Electronico",2,VLOOKUP(C1751&amp;"|"&amp;B1751&amp;"|"&amp;D1751,Empresas!$C$6:$CC$92,G1751+6+1,0)))))))</f>
        <v>0</v>
      </c>
      <c r="AA1751" s="147">
        <f>IF(AND($I1751="Si",J1751=1),1,IF(AND($I1751="Fisico",J1751=1),1,IF(AND(J1751=1,$I1751="Electronico"),2,IF(J1751=1,VLOOKUP($C1751&amp;"|"&amp;$B1751&amp;"|"&amp;$D1751,Empresas!$C$6:$CC$92,$G1751+6+1,0),0))))</f>
        <v>0</v>
      </c>
      <c r="AB1751" s="147">
        <f>IF(AND($I1751="Si",K1751=1),1,IF(AND($I1751="Fisico",K1751=1),1,IF(AND(K1751=1,$I1751="Electronico"),2,IF(K1751=1,VLOOKUP($C1751&amp;"|"&amp;$B1751&amp;"|"&amp;$D1751,Empresas!$C$6:$CC$92,$G1751+6+1,0),0))))</f>
        <v>0</v>
      </c>
      <c r="AC1751" s="147">
        <f>IF(AND($I1751="Si",L1751=1),1,IF(AND($I1751="Fisico",L1751=1),1,IF(AND(L1751=1,$I1751="Electronico"),2,IF(L1751=1,VLOOKUP($C1751&amp;"|"&amp;$B1751&amp;"|"&amp;$D1751,Empresas!$C$6:$CC$92,$G1751+6+1,0),0))))</f>
        <v>0</v>
      </c>
      <c r="AD1751" s="147">
        <f>IF(AND($I1751="Si",M1751=1),1,IF(AND($I1751="Fisico",M1751=1),1,IF(AND(M1751=1,$I1751="Electronico"),2,IF(M1751=1,VLOOKUP($C1751&amp;"|"&amp;$B1751&amp;"|"&amp;$D1751,Empresas!$C$6:$CC$92,$G1751+6+1,0),0))))</f>
        <v>0</v>
      </c>
      <c r="AE1751" s="147">
        <f>IF(AND($I1751="Si",N1751=1),1,IF(AND($I1751="Fisico",N1751=1),1,IF(AND(N1751=1,$I1751="Electronico"),2,IF(N1751=1,VLOOKUP($C1751&amp;"|"&amp;$B1751&amp;"|"&amp;$D1751,Empresas!$C$6:$CC$92,$G1751+6+1,0),0))))</f>
        <v>0</v>
      </c>
      <c r="AF1751" s="147">
        <f>IF(AND($I1751="Si",O1751=1),1,IF(AND($I1751="Fisico",O1751=1),1,IF(AND(O1751=1,$I1751="Electronico"),2,IF(O1751=1,VLOOKUP($C1751&amp;"|"&amp;$B1751&amp;"|"&amp;$D1751,Empresas!$C$6:$CC$92,$G1751+6+1,0),0))))</f>
        <v>0</v>
      </c>
      <c r="AG1751" s="147">
        <f>IF(AND($I1751="Si",P1751=1),1,IF(AND($I1751="Fisico",P1751=1),1,IF(AND(P1751=1,$I1751="Electronico"),2,IF(P1751=1,VLOOKUP($C1751&amp;"|"&amp;$B1751&amp;"|"&amp;$D1751,Empresas!$C$6:$CC$92,$G1751+6+1,0),0))))</f>
        <v>0</v>
      </c>
      <c r="AH1751" s="147">
        <f>IF(AND($I1751="Si",Q1751=1),1,IF(AND($I1751="Fisico",Q1751=1),1,IF(AND(Q1751=1,$I1751="Electronico"),2,IF(Q1751=1,VLOOKUP($C1751&amp;"|"&amp;$B1751&amp;"|"&amp;$D1751,Empresas!$C$6:$CC$92,$G1751+6+1,0),0))))</f>
        <v>0</v>
      </c>
      <c r="AI1751" s="147">
        <f>IF(AND($I1751="Si",R1751=1),1,IF(AND($I1751="Fisico",R1751=1),1,IF(AND(R1751=1,$I1751="Electronico"),2,IF(R1751=1,VLOOKUP($C1751&amp;"|"&amp;$B1751&amp;"|"&amp;$D1751,Empresas!$C$6:$CC$92,$G1751+6+1,0),0))))</f>
        <v>0</v>
      </c>
      <c r="AJ1751" s="147">
        <f>IF(AND($I1751="Si",S1751=1),1,IF(AND($I1751="Fisico",S1751=1),1,IF(AND(S1751=1,$I1751="Electronico"),2,IF(S1751=1,VLOOKUP($C1751&amp;"|"&amp;$B1751&amp;"|"&amp;$D1751,Empresas!$C$6:$CC$92,$G1751+6+1,0),0))))</f>
        <v>0</v>
      </c>
      <c r="AK1751" s="147">
        <f>IF(AND($I1751="Si",T1751=1),1,IF(AND($I1751="Fisico",T1751=1),1,IF(AND(T1751=1,$I1751="Electronico"),2,IF(T1751=1,VLOOKUP($C1751&amp;"|"&amp;$B1751&amp;"|"&amp;$D1751,Empresas!$C$6:$CC$92,$G1751+6+1,0),0))))</f>
        <v>0</v>
      </c>
      <c r="AL1751" s="147">
        <f>IF(AND($I1751="Si",U1751=1),1,IF(AND($I1751="Fisico",U1751=1),1,IF(AND(U1751=1,$I1751="Electronico"),2,IF(U1751=1,VLOOKUP($C1751&amp;"|"&amp;$B1751&amp;"|"&amp;$D1751,Empresas!$C$6:$CC$92,$G1751+6+1,0),0))))</f>
        <v>0</v>
      </c>
      <c r="AM1751" s="149">
        <f t="shared" si="285"/>
        <v>0</v>
      </c>
      <c r="AN1751" s="149">
        <f t="shared" si="286"/>
        <v>0</v>
      </c>
      <c r="AO1751" s="152">
        <f t="shared" si="287"/>
        <v>0</v>
      </c>
    </row>
    <row r="1752" spans="1:41" x14ac:dyDescent="0.25">
      <c r="A1752" s="143" t="str">
        <f>VLOOKUP(D1752,Empresas!$D$7:$F$91,3,0)</f>
        <v>Jose</v>
      </c>
      <c r="B1752" s="144" t="str">
        <f>VLOOKUP(D1752,Empresas!$D$7:$G$91,4,0)</f>
        <v>Wildor</v>
      </c>
      <c r="C1752" s="144" t="s">
        <v>544</v>
      </c>
      <c r="D1752" s="144" t="s">
        <v>289</v>
      </c>
      <c r="E1752" s="144" t="str">
        <f>VLOOKUP(D1752,Empresas!$D$7:$E$92,2,0)</f>
        <v>HERAUF PERU S.A.C.</v>
      </c>
      <c r="F1752" s="144" t="s">
        <v>192</v>
      </c>
      <c r="G1752" s="145">
        <f t="shared" si="289"/>
        <v>71</v>
      </c>
      <c r="H1752" s="145" t="str">
        <f>VLOOKUP(D1752,Empresas!$D$6:$L$92,7,0)</f>
        <v>Mensual</v>
      </c>
      <c r="I1752" s="144" t="str">
        <f>VLOOKUP(VLOOKUP(D1752&amp;"|"&amp;B1752,Empresas!$I$7:$CB$92,G1752,0),Tablas!$A$13:$B$14,2,0)</f>
        <v>No</v>
      </c>
      <c r="J1752" s="78"/>
      <c r="K1752" s="78"/>
      <c r="L1752" s="78"/>
      <c r="M1752" s="78"/>
      <c r="N1752" s="78"/>
      <c r="O1752" s="78"/>
      <c r="P1752" s="78"/>
      <c r="Q1752" s="78"/>
      <c r="R1752" s="78"/>
      <c r="S1752" s="78"/>
      <c r="T1752" s="78"/>
      <c r="U1752" s="78"/>
      <c r="V1752" s="78" t="str">
        <f>VLOOKUP(D1752,Empresas!$D$7:$CF$91,81,0)</f>
        <v>A</v>
      </c>
      <c r="W1752" s="78" t="str">
        <f>VLOOKUP(D1752,Empresas!$D$7:$M$91,10,0)</f>
        <v>Mype</v>
      </c>
      <c r="X1752" s="69" t="str">
        <f t="shared" si="283"/>
        <v>NO</v>
      </c>
      <c r="Y1752" s="153" t="str">
        <f t="shared" si="284"/>
        <v>No aplica</v>
      </c>
      <c r="Z1752" s="147">
        <f>IF(Y1752="No aplica",0,IF(I1752="no",0,IF(I1752="No aplica",0,IF(I1752="Si",1,IF(I1752="Fisico",1,IF(I1752="Electronico",2,VLOOKUP(C1752&amp;"|"&amp;B1752&amp;"|"&amp;D1752,Empresas!$C$6:$CC$92,G1752+6+1,0)))))))</f>
        <v>0</v>
      </c>
      <c r="AA1752" s="147">
        <f>IF(AND($I1752="Si",J1752=1),1,IF(AND($I1752="Fisico",J1752=1),1,IF(AND(J1752=1,$I1752="Electronico"),2,IF(J1752=1,VLOOKUP($C1752&amp;"|"&amp;$B1752&amp;"|"&amp;$D1752,Empresas!$C$6:$CC$92,$G1752+6+1,0),0))))</f>
        <v>0</v>
      </c>
      <c r="AB1752" s="147">
        <f>IF(AND($I1752="Si",K1752=1),1,IF(AND($I1752="Fisico",K1752=1),1,IF(AND(K1752=1,$I1752="Electronico"),2,IF(K1752=1,VLOOKUP($C1752&amp;"|"&amp;$B1752&amp;"|"&amp;$D1752,Empresas!$C$6:$CC$92,$G1752+6+1,0),0))))</f>
        <v>0</v>
      </c>
      <c r="AC1752" s="147">
        <f>IF(AND($I1752="Si",L1752=1),1,IF(AND($I1752="Fisico",L1752=1),1,IF(AND(L1752=1,$I1752="Electronico"),2,IF(L1752=1,VLOOKUP($C1752&amp;"|"&amp;$B1752&amp;"|"&amp;$D1752,Empresas!$C$6:$CC$92,$G1752+6+1,0),0))))</f>
        <v>0</v>
      </c>
      <c r="AD1752" s="147">
        <f>IF(AND($I1752="Si",M1752=1),1,IF(AND($I1752="Fisico",M1752=1),1,IF(AND(M1752=1,$I1752="Electronico"),2,IF(M1752=1,VLOOKUP($C1752&amp;"|"&amp;$B1752&amp;"|"&amp;$D1752,Empresas!$C$6:$CC$92,$G1752+6+1,0),0))))</f>
        <v>0</v>
      </c>
      <c r="AE1752" s="147">
        <f>IF(AND($I1752="Si",N1752=1),1,IF(AND($I1752="Fisico",N1752=1),1,IF(AND(N1752=1,$I1752="Electronico"),2,IF(N1752=1,VLOOKUP($C1752&amp;"|"&amp;$B1752&amp;"|"&amp;$D1752,Empresas!$C$6:$CC$92,$G1752+6+1,0),0))))</f>
        <v>0</v>
      </c>
      <c r="AF1752" s="147">
        <f>IF(AND($I1752="Si",O1752=1),1,IF(AND($I1752="Fisico",O1752=1),1,IF(AND(O1752=1,$I1752="Electronico"),2,IF(O1752=1,VLOOKUP($C1752&amp;"|"&amp;$B1752&amp;"|"&amp;$D1752,Empresas!$C$6:$CC$92,$G1752+6+1,0),0))))</f>
        <v>0</v>
      </c>
      <c r="AG1752" s="147">
        <f>IF(AND($I1752="Si",P1752=1),1,IF(AND($I1752="Fisico",P1752=1),1,IF(AND(P1752=1,$I1752="Electronico"),2,IF(P1752=1,VLOOKUP($C1752&amp;"|"&amp;$B1752&amp;"|"&amp;$D1752,Empresas!$C$6:$CC$92,$G1752+6+1,0),0))))</f>
        <v>0</v>
      </c>
      <c r="AH1752" s="147">
        <f>IF(AND($I1752="Si",Q1752=1),1,IF(AND($I1752="Fisico",Q1752=1),1,IF(AND(Q1752=1,$I1752="Electronico"),2,IF(Q1752=1,VLOOKUP($C1752&amp;"|"&amp;$B1752&amp;"|"&amp;$D1752,Empresas!$C$6:$CC$92,$G1752+6+1,0),0))))</f>
        <v>0</v>
      </c>
      <c r="AI1752" s="147">
        <f>IF(AND($I1752="Si",R1752=1),1,IF(AND($I1752="Fisico",R1752=1),1,IF(AND(R1752=1,$I1752="Electronico"),2,IF(R1752=1,VLOOKUP($C1752&amp;"|"&amp;$B1752&amp;"|"&amp;$D1752,Empresas!$C$6:$CC$92,$G1752+6+1,0),0))))</f>
        <v>0</v>
      </c>
      <c r="AJ1752" s="147">
        <f>IF(AND($I1752="Si",S1752=1),1,IF(AND($I1752="Fisico",S1752=1),1,IF(AND(S1752=1,$I1752="Electronico"),2,IF(S1752=1,VLOOKUP($C1752&amp;"|"&amp;$B1752&amp;"|"&amp;$D1752,Empresas!$C$6:$CC$92,$G1752+6+1,0),0))))</f>
        <v>0</v>
      </c>
      <c r="AK1752" s="147">
        <f>IF(AND($I1752="Si",T1752=1),1,IF(AND($I1752="Fisico",T1752=1),1,IF(AND(T1752=1,$I1752="Electronico"),2,IF(T1752=1,VLOOKUP($C1752&amp;"|"&amp;$B1752&amp;"|"&amp;$D1752,Empresas!$C$6:$CC$92,$G1752+6+1,0),0))))</f>
        <v>0</v>
      </c>
      <c r="AL1752" s="147">
        <f>IF(AND($I1752="Si",U1752=1),1,IF(AND($I1752="Fisico",U1752=1),1,IF(AND(U1752=1,$I1752="Electronico"),2,IF(U1752=1,VLOOKUP($C1752&amp;"|"&amp;$B1752&amp;"|"&amp;$D1752,Empresas!$C$6:$CC$92,$G1752+6+1,0),0))))</f>
        <v>0</v>
      </c>
      <c r="AM1752" s="149">
        <f t="shared" si="285"/>
        <v>0</v>
      </c>
      <c r="AN1752" s="149">
        <f t="shared" si="286"/>
        <v>0</v>
      </c>
      <c r="AO1752" s="152">
        <f t="shared" si="287"/>
        <v>0</v>
      </c>
    </row>
    <row r="1753" spans="1:41" x14ac:dyDescent="0.25">
      <c r="A1753" s="137" t="str">
        <f>VLOOKUP(D1753,Empresas!$D$7:$F$91,3,0)</f>
        <v>Gerencia</v>
      </c>
      <c r="B1753" s="138" t="str">
        <f>VLOOKUP(D1753,Empresas!$D$7:$G$91,4,0)</f>
        <v>Yeleydi</v>
      </c>
      <c r="C1753" s="138" t="s">
        <v>544</v>
      </c>
      <c r="D1753" s="138" t="s">
        <v>291</v>
      </c>
      <c r="E1753" s="138" t="str">
        <f>VLOOKUP(D1753,Empresas!$D$7:$E$92,2,0)</f>
        <v>INTECHPERU SYSTEM AND SOLUTION S.A.C.</v>
      </c>
      <c r="F1753" s="138" t="s">
        <v>158</v>
      </c>
      <c r="G1753" s="139">
        <f>+Empresas!$O$2</f>
        <v>7</v>
      </c>
      <c r="H1753" s="139" t="str">
        <f>VLOOKUP(D1753,Empresas!$D$6:$L$92,7,0)</f>
        <v>Semestral</v>
      </c>
      <c r="I1753" s="138" t="str">
        <f>VLOOKUP(VLOOKUP(D1753&amp;"|"&amp;B1753,Empresas!$I$7:$CB$92,G1753,0),Tablas!$A$3:$B$5,2,0)</f>
        <v>Registro y analisis</v>
      </c>
      <c r="J1753" s="78">
        <v>1</v>
      </c>
      <c r="K1753" s="78">
        <v>1</v>
      </c>
      <c r="L1753" s="78">
        <v>1</v>
      </c>
      <c r="M1753" s="78">
        <v>1</v>
      </c>
      <c r="N1753" s="78">
        <v>1</v>
      </c>
      <c r="O1753" s="78">
        <v>1</v>
      </c>
      <c r="P1753" s="78">
        <v>1</v>
      </c>
      <c r="Q1753" s="78">
        <v>1</v>
      </c>
      <c r="R1753" s="78"/>
      <c r="S1753" s="78"/>
      <c r="T1753" s="78"/>
      <c r="U1753" s="78"/>
      <c r="V1753" s="78" t="str">
        <f>VLOOKUP(D1753,Empresas!$D$7:$CF$91,81,0)</f>
        <v>C</v>
      </c>
      <c r="W1753" s="78" t="str">
        <f>VLOOKUP(D1753,Empresas!$D$7:$M$91,10,0)</f>
        <v>Mype</v>
      </c>
      <c r="X1753" s="69" t="str">
        <f t="shared" si="283"/>
        <v>SI</v>
      </c>
      <c r="Y1753" s="153" t="str">
        <f t="shared" si="284"/>
        <v>Si aplica</v>
      </c>
      <c r="Z1753" s="147">
        <f>IF(Y1753="No aplica",0,IF(I1753="no",0,IF(I1753="No aplica",0,IF(I1753="Si",1,IF(I1753="Fisico",1,IF(I1753="Electronico",2,VLOOKUP(C1753&amp;"|"&amp;B1753&amp;"|"&amp;D1753,Empresas!$C$6:$CC$92,G1753+6+1,0)))))))</f>
        <v>1</v>
      </c>
      <c r="AA1753" s="147">
        <f>IF(AND($I1753="Si",J1753=1),1,IF(AND($I1753="Fisico",J1753=1),1,IF(AND(J1753=1,$I1753="Electronico"),2,IF(J1753=1,VLOOKUP($C1753&amp;"|"&amp;$B1753&amp;"|"&amp;$D1753,Empresas!$C$6:$CC$92,$G1753+6+1,0),0))))</f>
        <v>1</v>
      </c>
      <c r="AB1753" s="147">
        <f>IF(AND($I1753="Si",K1753=1),1,IF(AND($I1753="Fisico",K1753=1),1,IF(AND(K1753=1,$I1753="Electronico"),2,IF(K1753=1,VLOOKUP($C1753&amp;"|"&amp;$B1753&amp;"|"&amp;$D1753,Empresas!$C$6:$CC$92,$G1753+6+1,0),0))))</f>
        <v>1</v>
      </c>
      <c r="AC1753" s="147">
        <f>IF(AND($I1753="Si",L1753=1),1,IF(AND($I1753="Fisico",L1753=1),1,IF(AND(L1753=1,$I1753="Electronico"),2,IF(L1753=1,VLOOKUP($C1753&amp;"|"&amp;$B1753&amp;"|"&amp;$D1753,Empresas!$C$6:$CC$92,$G1753+6+1,0),0))))</f>
        <v>1</v>
      </c>
      <c r="AD1753" s="147">
        <f>IF(AND($I1753="Si",M1753=1),1,IF(AND($I1753="Fisico",M1753=1),1,IF(AND(M1753=1,$I1753="Electronico"),2,IF(M1753=1,VLOOKUP($C1753&amp;"|"&amp;$B1753&amp;"|"&amp;$D1753,Empresas!$C$6:$CC$92,$G1753+6+1,0),0))))</f>
        <v>1</v>
      </c>
      <c r="AE1753" s="147">
        <f>IF(AND($I1753="Si",N1753=1),1,IF(AND($I1753="Fisico",N1753=1),1,IF(AND(N1753=1,$I1753="Electronico"),2,IF(N1753=1,VLOOKUP($C1753&amp;"|"&amp;$B1753&amp;"|"&amp;$D1753,Empresas!$C$6:$CC$92,$G1753+6+1,0),0))))</f>
        <v>1</v>
      </c>
      <c r="AF1753" s="147">
        <f>IF(AND($I1753="Si",O1753=1),1,IF(AND($I1753="Fisico",O1753=1),1,IF(AND(O1753=1,$I1753="Electronico"),2,IF(O1753=1,VLOOKUP($C1753&amp;"|"&amp;$B1753&amp;"|"&amp;$D1753,Empresas!$C$6:$CC$92,$G1753+6+1,0),0))))</f>
        <v>1</v>
      </c>
      <c r="AG1753" s="147">
        <f>IF(AND($I1753="Si",P1753=1),1,IF(AND($I1753="Fisico",P1753=1),1,IF(AND(P1753=1,$I1753="Electronico"),2,IF(P1753=1,VLOOKUP($C1753&amp;"|"&amp;$B1753&amp;"|"&amp;$D1753,Empresas!$C$6:$CC$92,$G1753+6+1,0),0))))</f>
        <v>1</v>
      </c>
      <c r="AH1753" s="147">
        <f>IF(AND($I1753="Si",Q1753=1),1,IF(AND($I1753="Fisico",Q1753=1),1,IF(AND(Q1753=1,$I1753="Electronico"),2,IF(Q1753=1,VLOOKUP($C1753&amp;"|"&amp;$B1753&amp;"|"&amp;$D1753,Empresas!$C$6:$CC$92,$G1753+6+1,0),0))))</f>
        <v>1</v>
      </c>
      <c r="AI1753" s="147">
        <f>IF(AND($I1753="Si",R1753=1),1,IF(AND($I1753="Fisico",R1753=1),1,IF(AND(R1753=1,$I1753="Electronico"),2,IF(R1753=1,VLOOKUP($C1753&amp;"|"&amp;$B1753&amp;"|"&amp;$D1753,Empresas!$C$6:$CC$92,$G1753+6+1,0),0))))</f>
        <v>0</v>
      </c>
      <c r="AJ1753" s="147">
        <f>IF(AND($I1753="Si",S1753=1),1,IF(AND($I1753="Fisico",S1753=1),1,IF(AND(S1753=1,$I1753="Electronico"),2,IF(S1753=1,VLOOKUP($C1753&amp;"|"&amp;$B1753&amp;"|"&amp;$D1753,Empresas!$C$6:$CC$92,$G1753+6+1,0),0))))</f>
        <v>0</v>
      </c>
      <c r="AK1753" s="147">
        <f>IF(AND($I1753="Si",T1753=1),1,IF(AND($I1753="Fisico",T1753=1),1,IF(AND(T1753=1,$I1753="Electronico"),2,IF(T1753=1,VLOOKUP($C1753&amp;"|"&amp;$B1753&amp;"|"&amp;$D1753,Empresas!$C$6:$CC$92,$G1753+6+1,0),0))))</f>
        <v>0</v>
      </c>
      <c r="AL1753" s="147">
        <f>IF(AND($I1753="Si",U1753=1),1,IF(AND($I1753="Fisico",U1753=1),1,IF(AND(U1753=1,$I1753="Electronico"),2,IF(U1753=1,VLOOKUP($C1753&amp;"|"&amp;$B1753&amp;"|"&amp;$D1753,Empresas!$C$6:$CC$92,$G1753+6+1,0),0))))</f>
        <v>0</v>
      </c>
      <c r="AM1753" s="149">
        <f t="shared" si="285"/>
        <v>8</v>
      </c>
      <c r="AN1753" s="149">
        <f t="shared" si="286"/>
        <v>8</v>
      </c>
      <c r="AO1753" s="152">
        <f t="shared" si="287"/>
        <v>1</v>
      </c>
    </row>
    <row r="1754" spans="1:41" x14ac:dyDescent="0.25">
      <c r="A1754" s="137" t="str">
        <f>VLOOKUP(D1754,Empresas!$D$7:$F$91,3,0)</f>
        <v>Gerencia</v>
      </c>
      <c r="B1754" s="138" t="str">
        <f>VLOOKUP(D1754,Empresas!$D$7:$G$91,4,0)</f>
        <v>Yeleydi</v>
      </c>
      <c r="C1754" s="138" t="s">
        <v>544</v>
      </c>
      <c r="D1754" s="138" t="s">
        <v>291</v>
      </c>
      <c r="E1754" s="138" t="str">
        <f>VLOOKUP(D1754,Empresas!$D$7:$E$92,2,0)</f>
        <v>INTECHPERU SYSTEM AND SOLUTION S.A.C.</v>
      </c>
      <c r="F1754" s="138" t="s">
        <v>159</v>
      </c>
      <c r="G1754" s="139">
        <f>+G1753+3</f>
        <v>10</v>
      </c>
      <c r="H1754" s="139" t="str">
        <f>VLOOKUP(D1754,Empresas!$D$6:$L$92,7,0)</f>
        <v>Semestral</v>
      </c>
      <c r="I1754" s="138" t="str">
        <f>VLOOKUP(VLOOKUP(D1754&amp;"|"&amp;B1754,Empresas!$I$7:$CB$92,G1754,0),Tablas!$A$3:$B$5,2,0)</f>
        <v>Registro y analisis</v>
      </c>
      <c r="J1754" s="78">
        <v>1</v>
      </c>
      <c r="K1754" s="78">
        <v>1</v>
      </c>
      <c r="L1754" s="78">
        <v>1</v>
      </c>
      <c r="M1754" s="78">
        <v>1</v>
      </c>
      <c r="N1754" s="78">
        <v>1</v>
      </c>
      <c r="O1754" s="78">
        <v>1</v>
      </c>
      <c r="P1754" s="78">
        <v>1</v>
      </c>
      <c r="Q1754" s="78">
        <v>1</v>
      </c>
      <c r="R1754" s="78"/>
      <c r="S1754" s="78"/>
      <c r="T1754" s="78"/>
      <c r="U1754" s="78"/>
      <c r="V1754" s="78" t="str">
        <f>VLOOKUP(D1754,Empresas!$D$7:$CF$91,81,0)</f>
        <v>C</v>
      </c>
      <c r="W1754" s="78" t="str">
        <f>VLOOKUP(D1754,Empresas!$D$7:$M$91,10,0)</f>
        <v>Mype</v>
      </c>
      <c r="X1754" s="69" t="str">
        <f t="shared" si="283"/>
        <v>SI</v>
      </c>
      <c r="Y1754" s="153" t="str">
        <f t="shared" si="284"/>
        <v>Si aplica</v>
      </c>
      <c r="Z1754" s="147">
        <f>IF(Y1754="No aplica",0,IF(I1754="no",0,IF(I1754="No aplica",0,IF(I1754="Si",1,IF(I1754="Fisico",1,IF(I1754="Electronico",2,VLOOKUP(C1754&amp;"|"&amp;B1754&amp;"|"&amp;D1754,Empresas!$C$6:$CC$92,G1754+6+1,0)))))))</f>
        <v>1</v>
      </c>
      <c r="AA1754" s="147">
        <f>IF(AND($I1754="Si",J1754=1),1,IF(AND($I1754="Fisico",J1754=1),1,IF(AND(J1754=1,$I1754="Electronico"),2,IF(J1754=1,VLOOKUP($C1754&amp;"|"&amp;$B1754&amp;"|"&amp;$D1754,Empresas!$C$6:$CC$92,$G1754+6+1,0),0))))</f>
        <v>1</v>
      </c>
      <c r="AB1754" s="147">
        <f>IF(AND($I1754="Si",K1754=1),1,IF(AND($I1754="Fisico",K1754=1),1,IF(AND(K1754=1,$I1754="Electronico"),2,IF(K1754=1,VLOOKUP($C1754&amp;"|"&amp;$B1754&amp;"|"&amp;$D1754,Empresas!$C$6:$CC$92,$G1754+6+1,0),0))))</f>
        <v>1</v>
      </c>
      <c r="AC1754" s="147">
        <f>IF(AND($I1754="Si",L1754=1),1,IF(AND($I1754="Fisico",L1754=1),1,IF(AND(L1754=1,$I1754="Electronico"),2,IF(L1754=1,VLOOKUP($C1754&amp;"|"&amp;$B1754&amp;"|"&amp;$D1754,Empresas!$C$6:$CC$92,$G1754+6+1,0),0))))</f>
        <v>1</v>
      </c>
      <c r="AD1754" s="147">
        <f>IF(AND($I1754="Si",M1754=1),1,IF(AND($I1754="Fisico",M1754=1),1,IF(AND(M1754=1,$I1754="Electronico"),2,IF(M1754=1,VLOOKUP($C1754&amp;"|"&amp;$B1754&amp;"|"&amp;$D1754,Empresas!$C$6:$CC$92,$G1754+6+1,0),0))))</f>
        <v>1</v>
      </c>
      <c r="AE1754" s="147">
        <f>IF(AND($I1754="Si",N1754=1),1,IF(AND($I1754="Fisico",N1754=1),1,IF(AND(N1754=1,$I1754="Electronico"),2,IF(N1754=1,VLOOKUP($C1754&amp;"|"&amp;$B1754&amp;"|"&amp;$D1754,Empresas!$C$6:$CC$92,$G1754+6+1,0),0))))</f>
        <v>1</v>
      </c>
      <c r="AF1754" s="147">
        <f>IF(AND($I1754="Si",O1754=1),1,IF(AND($I1754="Fisico",O1754=1),1,IF(AND(O1754=1,$I1754="Electronico"),2,IF(O1754=1,VLOOKUP($C1754&amp;"|"&amp;$B1754&amp;"|"&amp;$D1754,Empresas!$C$6:$CC$92,$G1754+6+1,0),0))))</f>
        <v>1</v>
      </c>
      <c r="AG1754" s="147">
        <f>IF(AND($I1754="Si",P1754=1),1,IF(AND($I1754="Fisico",P1754=1),1,IF(AND(P1754=1,$I1754="Electronico"),2,IF(P1754=1,VLOOKUP($C1754&amp;"|"&amp;$B1754&amp;"|"&amp;$D1754,Empresas!$C$6:$CC$92,$G1754+6+1,0),0))))</f>
        <v>1</v>
      </c>
      <c r="AH1754" s="147">
        <f>IF(AND($I1754="Si",Q1754=1),1,IF(AND($I1754="Fisico",Q1754=1),1,IF(AND(Q1754=1,$I1754="Electronico"),2,IF(Q1754=1,VLOOKUP($C1754&amp;"|"&amp;$B1754&amp;"|"&amp;$D1754,Empresas!$C$6:$CC$92,$G1754+6+1,0),0))))</f>
        <v>1</v>
      </c>
      <c r="AI1754" s="147">
        <f>IF(AND($I1754="Si",R1754=1),1,IF(AND($I1754="Fisico",R1754=1),1,IF(AND(R1754=1,$I1754="Electronico"),2,IF(R1754=1,VLOOKUP($C1754&amp;"|"&amp;$B1754&amp;"|"&amp;$D1754,Empresas!$C$6:$CC$92,$G1754+6+1,0),0))))</f>
        <v>0</v>
      </c>
      <c r="AJ1754" s="147">
        <f>IF(AND($I1754="Si",S1754=1),1,IF(AND($I1754="Fisico",S1754=1),1,IF(AND(S1754=1,$I1754="Electronico"),2,IF(S1754=1,VLOOKUP($C1754&amp;"|"&amp;$B1754&amp;"|"&amp;$D1754,Empresas!$C$6:$CC$92,$G1754+6+1,0),0))))</f>
        <v>0</v>
      </c>
      <c r="AK1754" s="147">
        <f>IF(AND($I1754="Si",T1754=1),1,IF(AND($I1754="Fisico",T1754=1),1,IF(AND(T1754=1,$I1754="Electronico"),2,IF(T1754=1,VLOOKUP($C1754&amp;"|"&amp;$B1754&amp;"|"&amp;$D1754,Empresas!$C$6:$CC$92,$G1754+6+1,0),0))))</f>
        <v>0</v>
      </c>
      <c r="AL1754" s="147">
        <f>IF(AND($I1754="Si",U1754=1),1,IF(AND($I1754="Fisico",U1754=1),1,IF(AND(U1754=1,$I1754="Electronico"),2,IF(U1754=1,VLOOKUP($C1754&amp;"|"&amp;$B1754&amp;"|"&amp;$D1754,Empresas!$C$6:$CC$92,$G1754+6+1,0),0))))</f>
        <v>0</v>
      </c>
      <c r="AM1754" s="149">
        <f t="shared" si="285"/>
        <v>8</v>
      </c>
      <c r="AN1754" s="149">
        <f t="shared" si="286"/>
        <v>8</v>
      </c>
      <c r="AO1754" s="152">
        <f t="shared" si="287"/>
        <v>1</v>
      </c>
    </row>
    <row r="1755" spans="1:41" x14ac:dyDescent="0.25">
      <c r="A1755" s="137" t="str">
        <f>VLOOKUP(D1755,Empresas!$D$7:$F$91,3,0)</f>
        <v>Gerencia</v>
      </c>
      <c r="B1755" s="138" t="str">
        <f>VLOOKUP(D1755,Empresas!$D$7:$G$91,4,0)</f>
        <v>Yeleydi</v>
      </c>
      <c r="C1755" s="138" t="s">
        <v>544</v>
      </c>
      <c r="D1755" s="138" t="s">
        <v>291</v>
      </c>
      <c r="E1755" s="138" t="str">
        <f>VLOOKUP(D1755,Empresas!$D$7:$E$92,2,0)</f>
        <v>INTECHPERU SYSTEM AND SOLUTION S.A.C.</v>
      </c>
      <c r="F1755" s="138" t="s">
        <v>160</v>
      </c>
      <c r="G1755" s="139">
        <f t="shared" ref="G1755:G1766" si="290">+G1754+3</f>
        <v>13</v>
      </c>
      <c r="H1755" s="139" t="str">
        <f>VLOOKUP(D1755,Empresas!$D$6:$L$92,7,0)</f>
        <v>Semestral</v>
      </c>
      <c r="I1755" s="138" t="str">
        <f>VLOOKUP(VLOOKUP(D1755&amp;"|"&amp;B1755,Empresas!$I$7:$CB$92,G1755,0),Tablas!$A$3:$B$5,2,0)</f>
        <v>Registro y analisis</v>
      </c>
      <c r="J1755" s="78">
        <v>1</v>
      </c>
      <c r="K1755" s="78">
        <v>1</v>
      </c>
      <c r="L1755" s="78">
        <v>1</v>
      </c>
      <c r="M1755" s="78">
        <v>1</v>
      </c>
      <c r="N1755" s="78">
        <v>1</v>
      </c>
      <c r="O1755" s="78">
        <v>1</v>
      </c>
      <c r="P1755" s="78">
        <v>2</v>
      </c>
      <c r="Q1755" s="78">
        <v>2</v>
      </c>
      <c r="R1755" s="78"/>
      <c r="S1755" s="78"/>
      <c r="T1755" s="78"/>
      <c r="U1755" s="78"/>
      <c r="V1755" s="78" t="str">
        <f>VLOOKUP(D1755,Empresas!$D$7:$CF$91,81,0)</f>
        <v>C</v>
      </c>
      <c r="W1755" s="78" t="str">
        <f>VLOOKUP(D1755,Empresas!$D$7:$M$91,10,0)</f>
        <v>Mype</v>
      </c>
      <c r="X1755" s="69" t="str">
        <f t="shared" si="283"/>
        <v>SI</v>
      </c>
      <c r="Y1755" s="153" t="str">
        <f t="shared" si="284"/>
        <v>Si aplica</v>
      </c>
      <c r="Z1755" s="147">
        <f>IF(Y1755="No aplica",0,IF(I1755="no",0,IF(I1755="No aplica",0,IF(I1755="Si",1,IF(I1755="Fisico",1,IF(I1755="Electronico",2,VLOOKUP(C1755&amp;"|"&amp;B1755&amp;"|"&amp;D1755,Empresas!$C$6:$CC$92,G1755+6+1,0)))))))</f>
        <v>1</v>
      </c>
      <c r="AA1755" s="147">
        <f>IF(AND($I1755="Si",J1755=1),1,IF(AND($I1755="Fisico",J1755=1),1,IF(AND(J1755=1,$I1755="Electronico"),2,IF(J1755=1,VLOOKUP($C1755&amp;"|"&amp;$B1755&amp;"|"&amp;$D1755,Empresas!$C$6:$CC$92,$G1755+6+1,0),0))))</f>
        <v>1</v>
      </c>
      <c r="AB1755" s="147">
        <f>IF(AND($I1755="Si",K1755=1),1,IF(AND($I1755="Fisico",K1755=1),1,IF(AND(K1755=1,$I1755="Electronico"),2,IF(K1755=1,VLOOKUP($C1755&amp;"|"&amp;$B1755&amp;"|"&amp;$D1755,Empresas!$C$6:$CC$92,$G1755+6+1,0),0))))</f>
        <v>1</v>
      </c>
      <c r="AC1755" s="147">
        <f>IF(AND($I1755="Si",L1755=1),1,IF(AND($I1755="Fisico",L1755=1),1,IF(AND(L1755=1,$I1755="Electronico"),2,IF(L1755=1,VLOOKUP($C1755&amp;"|"&amp;$B1755&amp;"|"&amp;$D1755,Empresas!$C$6:$CC$92,$G1755+6+1,0),0))))</f>
        <v>1</v>
      </c>
      <c r="AD1755" s="147">
        <f>IF(AND($I1755="Si",M1755=1),1,IF(AND($I1755="Fisico",M1755=1),1,IF(AND(M1755=1,$I1755="Electronico"),2,IF(M1755=1,VLOOKUP($C1755&amp;"|"&amp;$B1755&amp;"|"&amp;$D1755,Empresas!$C$6:$CC$92,$G1755+6+1,0),0))))</f>
        <v>1</v>
      </c>
      <c r="AE1755" s="147">
        <f>IF(AND($I1755="Si",N1755=1),1,IF(AND($I1755="Fisico",N1755=1),1,IF(AND(N1755=1,$I1755="Electronico"),2,IF(N1755=1,VLOOKUP($C1755&amp;"|"&amp;$B1755&amp;"|"&amp;$D1755,Empresas!$C$6:$CC$92,$G1755+6+1,0),0))))</f>
        <v>1</v>
      </c>
      <c r="AF1755" s="147">
        <f>IF(AND($I1755="Si",O1755=1),1,IF(AND($I1755="Fisico",O1755=1),1,IF(AND(O1755=1,$I1755="Electronico"),2,IF(O1755=1,VLOOKUP($C1755&amp;"|"&amp;$B1755&amp;"|"&amp;$D1755,Empresas!$C$6:$CC$92,$G1755+6+1,0),0))))</f>
        <v>1</v>
      </c>
      <c r="AG1755" s="147">
        <f>IF(AND($I1755="Si",P1755=1),1,IF(AND($I1755="Fisico",P1755=1),1,IF(AND(P1755=1,$I1755="Electronico"),2,IF(P1755=1,VLOOKUP($C1755&amp;"|"&amp;$B1755&amp;"|"&amp;$D1755,Empresas!$C$6:$CC$92,$G1755+6+1,0),0))))</f>
        <v>0</v>
      </c>
      <c r="AH1755" s="147">
        <f>IF(AND($I1755="Si",Q1755=1),1,IF(AND($I1755="Fisico",Q1755=1),1,IF(AND(Q1755=1,$I1755="Electronico"),2,IF(Q1755=1,VLOOKUP($C1755&amp;"|"&amp;$B1755&amp;"|"&amp;$D1755,Empresas!$C$6:$CC$92,$G1755+6+1,0),0))))</f>
        <v>0</v>
      </c>
      <c r="AI1755" s="147">
        <f>IF(AND($I1755="Si",R1755=1),1,IF(AND($I1755="Fisico",R1755=1),1,IF(AND(R1755=1,$I1755="Electronico"),2,IF(R1755=1,VLOOKUP($C1755&amp;"|"&amp;$B1755&amp;"|"&amp;$D1755,Empresas!$C$6:$CC$92,$G1755+6+1,0),0))))</f>
        <v>0</v>
      </c>
      <c r="AJ1755" s="147">
        <f>IF(AND($I1755="Si",S1755=1),1,IF(AND($I1755="Fisico",S1755=1),1,IF(AND(S1755=1,$I1755="Electronico"),2,IF(S1755=1,VLOOKUP($C1755&amp;"|"&amp;$B1755&amp;"|"&amp;$D1755,Empresas!$C$6:$CC$92,$G1755+6+1,0),0))))</f>
        <v>0</v>
      </c>
      <c r="AK1755" s="147">
        <f>IF(AND($I1755="Si",T1755=1),1,IF(AND($I1755="Fisico",T1755=1),1,IF(AND(T1755=1,$I1755="Electronico"),2,IF(T1755=1,VLOOKUP($C1755&amp;"|"&amp;$B1755&amp;"|"&amp;$D1755,Empresas!$C$6:$CC$92,$G1755+6+1,0),0))))</f>
        <v>0</v>
      </c>
      <c r="AL1755" s="147">
        <f>IF(AND($I1755="Si",U1755=1),1,IF(AND($I1755="Fisico",U1755=1),1,IF(AND(U1755=1,$I1755="Electronico"),2,IF(U1755=1,VLOOKUP($C1755&amp;"|"&amp;$B1755&amp;"|"&amp;$D1755,Empresas!$C$6:$CC$92,$G1755+6+1,0),0))))</f>
        <v>0</v>
      </c>
      <c r="AM1755" s="149">
        <f t="shared" si="285"/>
        <v>6</v>
      </c>
      <c r="AN1755" s="149">
        <f t="shared" si="286"/>
        <v>8</v>
      </c>
      <c r="AO1755" s="152">
        <f t="shared" si="287"/>
        <v>0.75</v>
      </c>
    </row>
    <row r="1756" spans="1:41" x14ac:dyDescent="0.25">
      <c r="A1756" s="137" t="str">
        <f>VLOOKUP(D1756,Empresas!$D$7:$F$91,3,0)</f>
        <v>Gerencia</v>
      </c>
      <c r="B1756" s="138" t="str">
        <f>VLOOKUP(D1756,Empresas!$D$7:$G$91,4,0)</f>
        <v>Yeleydi</v>
      </c>
      <c r="C1756" s="138" t="s">
        <v>544</v>
      </c>
      <c r="D1756" s="138" t="s">
        <v>291</v>
      </c>
      <c r="E1756" s="138" t="str">
        <f>VLOOKUP(D1756,Empresas!$D$7:$E$92,2,0)</f>
        <v>INTECHPERU SYSTEM AND SOLUTION S.A.C.</v>
      </c>
      <c r="F1756" s="138" t="s">
        <v>161</v>
      </c>
      <c r="G1756" s="139">
        <f t="shared" si="290"/>
        <v>16</v>
      </c>
      <c r="H1756" s="139" t="str">
        <f>VLOOKUP(D1756,Empresas!$D$6:$L$92,7,0)</f>
        <v>Semestral</v>
      </c>
      <c r="I1756" s="138" t="str">
        <f>VLOOKUP(VLOOKUP(D1756&amp;"|"&amp;B1756,Empresas!$I$7:$CB$92,G1756,0),Tablas!$A$3:$B$5,2,0)</f>
        <v>Registro y analisis</v>
      </c>
      <c r="J1756" s="78">
        <v>2</v>
      </c>
      <c r="K1756" s="78">
        <v>2</v>
      </c>
      <c r="L1756" s="78">
        <v>2</v>
      </c>
      <c r="M1756" s="78">
        <v>2</v>
      </c>
      <c r="N1756" s="78">
        <v>2</v>
      </c>
      <c r="O1756" s="78">
        <v>2</v>
      </c>
      <c r="P1756" s="78">
        <v>2</v>
      </c>
      <c r="Q1756" s="78">
        <v>2</v>
      </c>
      <c r="R1756" s="78"/>
      <c r="S1756" s="78"/>
      <c r="T1756" s="78"/>
      <c r="U1756" s="78"/>
      <c r="V1756" s="78" t="str">
        <f>VLOOKUP(D1756,Empresas!$D$7:$CF$91,81,0)</f>
        <v>C</v>
      </c>
      <c r="W1756" s="78" t="str">
        <f>VLOOKUP(D1756,Empresas!$D$7:$M$91,10,0)</f>
        <v>Mype</v>
      </c>
      <c r="X1756" s="69" t="str">
        <f t="shared" si="283"/>
        <v>SI</v>
      </c>
      <c r="Y1756" s="153" t="str">
        <f t="shared" si="284"/>
        <v>Si aplica</v>
      </c>
      <c r="Z1756" s="147">
        <f>IF(Y1756="No aplica",0,IF(I1756="no",0,IF(I1756="No aplica",0,IF(I1756="Si",1,IF(I1756="Fisico",1,IF(I1756="Electronico",2,VLOOKUP(C1756&amp;"|"&amp;B1756&amp;"|"&amp;D1756,Empresas!$C$6:$CC$92,G1756+6+1,0)))))))</f>
        <v>2</v>
      </c>
      <c r="AA1756" s="147">
        <f>IF(AND($I1756="Si",J1756=1),1,IF(AND($I1756="Fisico",J1756=1),1,IF(AND(J1756=1,$I1756="Electronico"),2,IF(J1756=1,VLOOKUP($C1756&amp;"|"&amp;$B1756&amp;"|"&amp;$D1756,Empresas!$C$6:$CC$92,$G1756+6+1,0),0))))</f>
        <v>0</v>
      </c>
      <c r="AB1756" s="147">
        <f>IF(AND($I1756="Si",K1756=1),1,IF(AND($I1756="Fisico",K1756=1),1,IF(AND(K1756=1,$I1756="Electronico"),2,IF(K1756=1,VLOOKUP($C1756&amp;"|"&amp;$B1756&amp;"|"&amp;$D1756,Empresas!$C$6:$CC$92,$G1756+6+1,0),0))))</f>
        <v>0</v>
      </c>
      <c r="AC1756" s="147">
        <f>IF(AND($I1756="Si",L1756=1),1,IF(AND($I1756="Fisico",L1756=1),1,IF(AND(L1756=1,$I1756="Electronico"),2,IF(L1756=1,VLOOKUP($C1756&amp;"|"&amp;$B1756&amp;"|"&amp;$D1756,Empresas!$C$6:$CC$92,$G1756+6+1,0),0))))</f>
        <v>0</v>
      </c>
      <c r="AD1756" s="147">
        <f>IF(AND($I1756="Si",M1756=1),1,IF(AND($I1756="Fisico",M1756=1),1,IF(AND(M1756=1,$I1756="Electronico"),2,IF(M1756=1,VLOOKUP($C1756&amp;"|"&amp;$B1756&amp;"|"&amp;$D1756,Empresas!$C$6:$CC$92,$G1756+6+1,0),0))))</f>
        <v>0</v>
      </c>
      <c r="AE1756" s="147">
        <f>IF(AND($I1756="Si",N1756=1),1,IF(AND($I1756="Fisico",N1756=1),1,IF(AND(N1756=1,$I1756="Electronico"),2,IF(N1756=1,VLOOKUP($C1756&amp;"|"&amp;$B1756&amp;"|"&amp;$D1756,Empresas!$C$6:$CC$92,$G1756+6+1,0),0))))</f>
        <v>0</v>
      </c>
      <c r="AF1756" s="147">
        <f>IF(AND($I1756="Si",O1756=1),1,IF(AND($I1756="Fisico",O1756=1),1,IF(AND(O1756=1,$I1756="Electronico"),2,IF(O1756=1,VLOOKUP($C1756&amp;"|"&amp;$B1756&amp;"|"&amp;$D1756,Empresas!$C$6:$CC$92,$G1756+6+1,0),0))))</f>
        <v>0</v>
      </c>
      <c r="AG1756" s="147">
        <f>IF(AND($I1756="Si",P1756=1),1,IF(AND($I1756="Fisico",P1756=1),1,IF(AND(P1756=1,$I1756="Electronico"),2,IF(P1756=1,VLOOKUP($C1756&amp;"|"&amp;$B1756&amp;"|"&amp;$D1756,Empresas!$C$6:$CC$92,$G1756+6+1,0),0))))</f>
        <v>0</v>
      </c>
      <c r="AH1756" s="147">
        <f>IF(AND($I1756="Si",Q1756=1),1,IF(AND($I1756="Fisico",Q1756=1),1,IF(AND(Q1756=1,$I1756="Electronico"),2,IF(Q1756=1,VLOOKUP($C1756&amp;"|"&amp;$B1756&amp;"|"&amp;$D1756,Empresas!$C$6:$CC$92,$G1756+6+1,0),0))))</f>
        <v>0</v>
      </c>
      <c r="AI1756" s="147">
        <f>IF(AND($I1756="Si",R1756=1),1,IF(AND($I1756="Fisico",R1756=1),1,IF(AND(R1756=1,$I1756="Electronico"),2,IF(R1756=1,VLOOKUP($C1756&amp;"|"&amp;$B1756&amp;"|"&amp;$D1756,Empresas!$C$6:$CC$92,$G1756+6+1,0),0))))</f>
        <v>0</v>
      </c>
      <c r="AJ1756" s="147">
        <f>IF(AND($I1756="Si",S1756=1),1,IF(AND($I1756="Fisico",S1756=1),1,IF(AND(S1756=1,$I1756="Electronico"),2,IF(S1756=1,VLOOKUP($C1756&amp;"|"&amp;$B1756&amp;"|"&amp;$D1756,Empresas!$C$6:$CC$92,$G1756+6+1,0),0))))</f>
        <v>0</v>
      </c>
      <c r="AK1756" s="147">
        <f>IF(AND($I1756="Si",T1756=1),1,IF(AND($I1756="Fisico",T1756=1),1,IF(AND(T1756=1,$I1756="Electronico"),2,IF(T1756=1,VLOOKUP($C1756&amp;"|"&amp;$B1756&amp;"|"&amp;$D1756,Empresas!$C$6:$CC$92,$G1756+6+1,0),0))))</f>
        <v>0</v>
      </c>
      <c r="AL1756" s="147">
        <f>IF(AND($I1756="Si",U1756=1),1,IF(AND($I1756="Fisico",U1756=1),1,IF(AND(U1756=1,$I1756="Electronico"),2,IF(U1756=1,VLOOKUP($C1756&amp;"|"&amp;$B1756&amp;"|"&amp;$D1756,Empresas!$C$6:$CC$92,$G1756+6+1,0),0))))</f>
        <v>0</v>
      </c>
      <c r="AM1756" s="149">
        <f t="shared" si="285"/>
        <v>0</v>
      </c>
      <c r="AN1756" s="149">
        <f t="shared" si="286"/>
        <v>16</v>
      </c>
      <c r="AO1756" s="152">
        <f t="shared" si="287"/>
        <v>0</v>
      </c>
    </row>
    <row r="1757" spans="1:41" x14ac:dyDescent="0.25">
      <c r="A1757" s="137" t="str">
        <f>VLOOKUP(D1757,Empresas!$D$7:$F$91,3,0)</f>
        <v>Gerencia</v>
      </c>
      <c r="B1757" s="138" t="str">
        <f>VLOOKUP(D1757,Empresas!$D$7:$G$91,4,0)</f>
        <v>Yeleydi</v>
      </c>
      <c r="C1757" s="138" t="s">
        <v>544</v>
      </c>
      <c r="D1757" s="138" t="s">
        <v>291</v>
      </c>
      <c r="E1757" s="138" t="str">
        <f>VLOOKUP(D1757,Empresas!$D$7:$E$92,2,0)</f>
        <v>INTECHPERU SYSTEM AND SOLUTION S.A.C.</v>
      </c>
      <c r="F1757" s="138" t="s">
        <v>162</v>
      </c>
      <c r="G1757" s="139">
        <f t="shared" si="290"/>
        <v>19</v>
      </c>
      <c r="H1757" s="139" t="str">
        <f>VLOOKUP(D1757,Empresas!$D$6:$L$92,7,0)</f>
        <v>Semestral</v>
      </c>
      <c r="I1757" s="138" t="str">
        <f>VLOOKUP(VLOOKUP(D1757&amp;"|"&amp;B1757,Empresas!$I$7:$CB$92,G1757,0),Tablas!$A$3:$B$5,2,0)</f>
        <v>No aplica</v>
      </c>
      <c r="J1757" s="78"/>
      <c r="K1757" s="78"/>
      <c r="L1757" s="78"/>
      <c r="M1757" s="78"/>
      <c r="N1757" s="78"/>
      <c r="O1757" s="78"/>
      <c r="P1757" s="78"/>
      <c r="Q1757" s="78"/>
      <c r="R1757" s="78"/>
      <c r="S1757" s="78"/>
      <c r="T1757" s="78"/>
      <c r="U1757" s="78"/>
      <c r="V1757" s="78" t="str">
        <f>VLOOKUP(D1757,Empresas!$D$7:$CF$91,81,0)</f>
        <v>C</v>
      </c>
      <c r="W1757" s="78" t="str">
        <f>VLOOKUP(D1757,Empresas!$D$7:$M$91,10,0)</f>
        <v>Mype</v>
      </c>
      <c r="X1757" s="69" t="str">
        <f t="shared" si="283"/>
        <v>SI</v>
      </c>
      <c r="Y1757" s="153" t="str">
        <f t="shared" si="284"/>
        <v>No aplica</v>
      </c>
      <c r="Z1757" s="147">
        <f>IF(Y1757="No aplica",0,IF(I1757="no",0,IF(I1757="No aplica",0,IF(I1757="Si",1,IF(I1757="Fisico",1,IF(I1757="Electronico",2,VLOOKUP(C1757&amp;"|"&amp;B1757&amp;"|"&amp;D1757,Empresas!$C$6:$CC$92,G1757+6+1,0)))))))</f>
        <v>0</v>
      </c>
      <c r="AA1757" s="147">
        <f>IF(AND($I1757="Si",J1757=1),1,IF(AND($I1757="Fisico",J1757=1),1,IF(AND(J1757=1,$I1757="Electronico"),2,IF(J1757=1,VLOOKUP($C1757&amp;"|"&amp;$B1757&amp;"|"&amp;$D1757,Empresas!$C$6:$CC$92,$G1757+6+1,0),0))))</f>
        <v>0</v>
      </c>
      <c r="AB1757" s="147">
        <f>IF(AND($I1757="Si",K1757=1),1,IF(AND($I1757="Fisico",K1757=1),1,IF(AND(K1757=1,$I1757="Electronico"),2,IF(K1757=1,VLOOKUP($C1757&amp;"|"&amp;$B1757&amp;"|"&amp;$D1757,Empresas!$C$6:$CC$92,$G1757+6+1,0),0))))</f>
        <v>0</v>
      </c>
      <c r="AC1757" s="147">
        <f>IF(AND($I1757="Si",L1757=1),1,IF(AND($I1757="Fisico",L1757=1),1,IF(AND(L1757=1,$I1757="Electronico"),2,IF(L1757=1,VLOOKUP($C1757&amp;"|"&amp;$B1757&amp;"|"&amp;$D1757,Empresas!$C$6:$CC$92,$G1757+6+1,0),0))))</f>
        <v>0</v>
      </c>
      <c r="AD1757" s="147">
        <f>IF(AND($I1757="Si",M1757=1),1,IF(AND($I1757="Fisico",M1757=1),1,IF(AND(M1757=1,$I1757="Electronico"),2,IF(M1757=1,VLOOKUP($C1757&amp;"|"&amp;$B1757&amp;"|"&amp;$D1757,Empresas!$C$6:$CC$92,$G1757+6+1,0),0))))</f>
        <v>0</v>
      </c>
      <c r="AE1757" s="147">
        <f>IF(AND($I1757="Si",N1757=1),1,IF(AND($I1757="Fisico",N1757=1),1,IF(AND(N1757=1,$I1757="Electronico"),2,IF(N1757=1,VLOOKUP($C1757&amp;"|"&amp;$B1757&amp;"|"&amp;$D1757,Empresas!$C$6:$CC$92,$G1757+6+1,0),0))))</f>
        <v>0</v>
      </c>
      <c r="AF1757" s="147">
        <f>IF(AND($I1757="Si",O1757=1),1,IF(AND($I1757="Fisico",O1757=1),1,IF(AND(O1757=1,$I1757="Electronico"),2,IF(O1757=1,VLOOKUP($C1757&amp;"|"&amp;$B1757&amp;"|"&amp;$D1757,Empresas!$C$6:$CC$92,$G1757+6+1,0),0))))</f>
        <v>0</v>
      </c>
      <c r="AG1757" s="147">
        <f>IF(AND($I1757="Si",P1757=1),1,IF(AND($I1757="Fisico",P1757=1),1,IF(AND(P1757=1,$I1757="Electronico"),2,IF(P1757=1,VLOOKUP($C1757&amp;"|"&amp;$B1757&amp;"|"&amp;$D1757,Empresas!$C$6:$CC$92,$G1757+6+1,0),0))))</f>
        <v>0</v>
      </c>
      <c r="AH1757" s="147">
        <f>IF(AND($I1757="Si",Q1757=1),1,IF(AND($I1757="Fisico",Q1757=1),1,IF(AND(Q1757=1,$I1757="Electronico"),2,IF(Q1757=1,VLOOKUP($C1757&amp;"|"&amp;$B1757&amp;"|"&amp;$D1757,Empresas!$C$6:$CC$92,$G1757+6+1,0),0))))</f>
        <v>0</v>
      </c>
      <c r="AI1757" s="147">
        <f>IF(AND($I1757="Si",R1757=1),1,IF(AND($I1757="Fisico",R1757=1),1,IF(AND(R1757=1,$I1757="Electronico"),2,IF(R1757=1,VLOOKUP($C1757&amp;"|"&amp;$B1757&amp;"|"&amp;$D1757,Empresas!$C$6:$CC$92,$G1757+6+1,0),0))))</f>
        <v>0</v>
      </c>
      <c r="AJ1757" s="147">
        <f>IF(AND($I1757="Si",S1757=1),1,IF(AND($I1757="Fisico",S1757=1),1,IF(AND(S1757=1,$I1757="Electronico"),2,IF(S1757=1,VLOOKUP($C1757&amp;"|"&amp;$B1757&amp;"|"&amp;$D1757,Empresas!$C$6:$CC$92,$G1757+6+1,0),0))))</f>
        <v>0</v>
      </c>
      <c r="AK1757" s="147">
        <f>IF(AND($I1757="Si",T1757=1),1,IF(AND($I1757="Fisico",T1757=1),1,IF(AND(T1757=1,$I1757="Electronico"),2,IF(T1757=1,VLOOKUP($C1757&amp;"|"&amp;$B1757&amp;"|"&amp;$D1757,Empresas!$C$6:$CC$92,$G1757+6+1,0),0))))</f>
        <v>0</v>
      </c>
      <c r="AL1757" s="147">
        <f>IF(AND($I1757="Si",U1757=1),1,IF(AND($I1757="Fisico",U1757=1),1,IF(AND(U1757=1,$I1757="Electronico"),2,IF(U1757=1,VLOOKUP($C1757&amp;"|"&amp;$B1757&amp;"|"&amp;$D1757,Empresas!$C$6:$CC$92,$G1757+6+1,0),0))))</f>
        <v>0</v>
      </c>
      <c r="AM1757" s="149">
        <f t="shared" si="285"/>
        <v>0</v>
      </c>
      <c r="AN1757" s="149">
        <f t="shared" si="286"/>
        <v>0</v>
      </c>
      <c r="AO1757" s="152">
        <f t="shared" si="287"/>
        <v>0</v>
      </c>
    </row>
    <row r="1758" spans="1:41" x14ac:dyDescent="0.25">
      <c r="A1758" s="137" t="str">
        <f>VLOOKUP(D1758,Empresas!$D$7:$F$91,3,0)</f>
        <v>Gerencia</v>
      </c>
      <c r="B1758" s="138" t="str">
        <f>VLOOKUP(D1758,Empresas!$D$7:$G$91,4,0)</f>
        <v>Yeleydi</v>
      </c>
      <c r="C1758" s="138" t="s">
        <v>544</v>
      </c>
      <c r="D1758" s="138" t="s">
        <v>291</v>
      </c>
      <c r="E1758" s="138" t="str">
        <f>VLOOKUP(D1758,Empresas!$D$7:$E$92,2,0)</f>
        <v>INTECHPERU SYSTEM AND SOLUTION S.A.C.</v>
      </c>
      <c r="F1758" s="138" t="s">
        <v>163</v>
      </c>
      <c r="G1758" s="139">
        <f t="shared" si="290"/>
        <v>22</v>
      </c>
      <c r="H1758" s="139" t="str">
        <f>VLOOKUP(D1758,Empresas!$D$6:$L$92,7,0)</f>
        <v>Semestral</v>
      </c>
      <c r="I1758" s="138" t="str">
        <f>VLOOKUP(VLOOKUP(D1758&amp;"|"&amp;B1758,Empresas!$I$7:$CB$92,G1758,0),Tablas!$A$3:$B$5,2,0)</f>
        <v>Registro y analisis</v>
      </c>
      <c r="J1758" s="78">
        <v>1</v>
      </c>
      <c r="K1758" s="78">
        <v>1</v>
      </c>
      <c r="L1758" s="78">
        <v>1</v>
      </c>
      <c r="M1758" s="78">
        <v>1</v>
      </c>
      <c r="N1758" s="78">
        <v>1</v>
      </c>
      <c r="O1758" s="78">
        <v>1</v>
      </c>
      <c r="P1758" s="78">
        <v>1</v>
      </c>
      <c r="Q1758" s="78">
        <v>1</v>
      </c>
      <c r="R1758" s="78"/>
      <c r="S1758" s="78"/>
      <c r="T1758" s="78"/>
      <c r="U1758" s="78"/>
      <c r="V1758" s="78" t="str">
        <f>VLOOKUP(D1758,Empresas!$D$7:$CF$91,81,0)</f>
        <v>C</v>
      </c>
      <c r="W1758" s="78" t="str">
        <f>VLOOKUP(D1758,Empresas!$D$7:$M$91,10,0)</f>
        <v>Mype</v>
      </c>
      <c r="X1758" s="69" t="str">
        <f t="shared" si="283"/>
        <v>SI</v>
      </c>
      <c r="Y1758" s="153" t="str">
        <f t="shared" si="284"/>
        <v>Si aplica</v>
      </c>
      <c r="Z1758" s="147">
        <f>IF(Y1758="No aplica",0,IF(I1758="no",0,IF(I1758="No aplica",0,IF(I1758="Si",1,IF(I1758="Fisico",1,IF(I1758="Electronico",2,VLOOKUP(C1758&amp;"|"&amp;B1758&amp;"|"&amp;D1758,Empresas!$C$6:$CC$92,G1758+6+1,0)))))))</f>
        <v>2</v>
      </c>
      <c r="AA1758" s="147">
        <f>IF(AND($I1758="Si",J1758=1),1,IF(AND($I1758="Fisico",J1758=1),1,IF(AND(J1758=1,$I1758="Electronico"),2,IF(J1758=1,VLOOKUP($C1758&amp;"|"&amp;$B1758&amp;"|"&amp;$D1758,Empresas!$C$6:$CC$92,$G1758+6+1,0),0))))</f>
        <v>2</v>
      </c>
      <c r="AB1758" s="147">
        <f>IF(AND($I1758="Si",K1758=1),1,IF(AND($I1758="Fisico",K1758=1),1,IF(AND(K1758=1,$I1758="Electronico"),2,IF(K1758=1,VLOOKUP($C1758&amp;"|"&amp;$B1758&amp;"|"&amp;$D1758,Empresas!$C$6:$CC$92,$G1758+6+1,0),0))))</f>
        <v>2</v>
      </c>
      <c r="AC1758" s="147">
        <f>IF(AND($I1758="Si",L1758=1),1,IF(AND($I1758="Fisico",L1758=1),1,IF(AND(L1758=1,$I1758="Electronico"),2,IF(L1758=1,VLOOKUP($C1758&amp;"|"&amp;$B1758&amp;"|"&amp;$D1758,Empresas!$C$6:$CC$92,$G1758+6+1,0),0))))</f>
        <v>2</v>
      </c>
      <c r="AD1758" s="147">
        <f>IF(AND($I1758="Si",M1758=1),1,IF(AND($I1758="Fisico",M1758=1),1,IF(AND(M1758=1,$I1758="Electronico"),2,IF(M1758=1,VLOOKUP($C1758&amp;"|"&amp;$B1758&amp;"|"&amp;$D1758,Empresas!$C$6:$CC$92,$G1758+6+1,0),0))))</f>
        <v>2</v>
      </c>
      <c r="AE1758" s="147">
        <f>IF(AND($I1758="Si",N1758=1),1,IF(AND($I1758="Fisico",N1758=1),1,IF(AND(N1758=1,$I1758="Electronico"),2,IF(N1758=1,VLOOKUP($C1758&amp;"|"&amp;$B1758&amp;"|"&amp;$D1758,Empresas!$C$6:$CC$92,$G1758+6+1,0),0))))</f>
        <v>2</v>
      </c>
      <c r="AF1758" s="147">
        <f>IF(AND($I1758="Si",O1758=1),1,IF(AND($I1758="Fisico",O1758=1),1,IF(AND(O1758=1,$I1758="Electronico"),2,IF(O1758=1,VLOOKUP($C1758&amp;"|"&amp;$B1758&amp;"|"&amp;$D1758,Empresas!$C$6:$CC$92,$G1758+6+1,0),0))))</f>
        <v>2</v>
      </c>
      <c r="AG1758" s="147">
        <f>IF(AND($I1758="Si",P1758=1),1,IF(AND($I1758="Fisico",P1758=1),1,IF(AND(P1758=1,$I1758="Electronico"),2,IF(P1758=1,VLOOKUP($C1758&amp;"|"&amp;$B1758&amp;"|"&amp;$D1758,Empresas!$C$6:$CC$92,$G1758+6+1,0),0))))</f>
        <v>2</v>
      </c>
      <c r="AH1758" s="147">
        <f>IF(AND($I1758="Si",Q1758=1),1,IF(AND($I1758="Fisico",Q1758=1),1,IF(AND(Q1758=1,$I1758="Electronico"),2,IF(Q1758=1,VLOOKUP($C1758&amp;"|"&amp;$B1758&amp;"|"&amp;$D1758,Empresas!$C$6:$CC$92,$G1758+6+1,0),0))))</f>
        <v>2</v>
      </c>
      <c r="AI1758" s="147">
        <f>IF(AND($I1758="Si",R1758=1),1,IF(AND($I1758="Fisico",R1758=1),1,IF(AND(R1758=1,$I1758="Electronico"),2,IF(R1758=1,VLOOKUP($C1758&amp;"|"&amp;$B1758&amp;"|"&amp;$D1758,Empresas!$C$6:$CC$92,$G1758+6+1,0),0))))</f>
        <v>0</v>
      </c>
      <c r="AJ1758" s="147">
        <f>IF(AND($I1758="Si",S1758=1),1,IF(AND($I1758="Fisico",S1758=1),1,IF(AND(S1758=1,$I1758="Electronico"),2,IF(S1758=1,VLOOKUP($C1758&amp;"|"&amp;$B1758&amp;"|"&amp;$D1758,Empresas!$C$6:$CC$92,$G1758+6+1,0),0))))</f>
        <v>0</v>
      </c>
      <c r="AK1758" s="147">
        <f>IF(AND($I1758="Si",T1758=1),1,IF(AND($I1758="Fisico",T1758=1),1,IF(AND(T1758=1,$I1758="Electronico"),2,IF(T1758=1,VLOOKUP($C1758&amp;"|"&amp;$B1758&amp;"|"&amp;$D1758,Empresas!$C$6:$CC$92,$G1758+6+1,0),0))))</f>
        <v>0</v>
      </c>
      <c r="AL1758" s="147">
        <f>IF(AND($I1758="Si",U1758=1),1,IF(AND($I1758="Fisico",U1758=1),1,IF(AND(U1758=1,$I1758="Electronico"),2,IF(U1758=1,VLOOKUP($C1758&amp;"|"&amp;$B1758&amp;"|"&amp;$D1758,Empresas!$C$6:$CC$92,$G1758+6+1,0),0))))</f>
        <v>0</v>
      </c>
      <c r="AM1758" s="149">
        <f t="shared" si="285"/>
        <v>16</v>
      </c>
      <c r="AN1758" s="149">
        <f t="shared" si="286"/>
        <v>16</v>
      </c>
      <c r="AO1758" s="152">
        <f t="shared" si="287"/>
        <v>1</v>
      </c>
    </row>
    <row r="1759" spans="1:41" x14ac:dyDescent="0.25">
      <c r="A1759" s="137" t="str">
        <f>VLOOKUP(D1759,Empresas!$D$7:$F$91,3,0)</f>
        <v>Gerencia</v>
      </c>
      <c r="B1759" s="138" t="str">
        <f>VLOOKUP(D1759,Empresas!$D$7:$G$91,4,0)</f>
        <v>Yeleydi</v>
      </c>
      <c r="C1759" s="138" t="s">
        <v>544</v>
      </c>
      <c r="D1759" s="138" t="s">
        <v>291</v>
      </c>
      <c r="E1759" s="138" t="str">
        <f>VLOOKUP(D1759,Empresas!$D$7:$E$92,2,0)</f>
        <v>INTECHPERU SYSTEM AND SOLUTION S.A.C.</v>
      </c>
      <c r="F1759" s="138" t="s">
        <v>164</v>
      </c>
      <c r="G1759" s="139">
        <f t="shared" si="290"/>
        <v>25</v>
      </c>
      <c r="H1759" s="139" t="str">
        <f>VLOOKUP(D1759,Empresas!$D$6:$L$92,7,0)</f>
        <v>Semestral</v>
      </c>
      <c r="I1759" s="138" t="str">
        <f>VLOOKUP(VLOOKUP(D1759&amp;"|"&amp;B1759,Empresas!$I$7:$CB$92,G1759,0),Tablas!$A$3:$B$5,2,0)</f>
        <v>No aplica</v>
      </c>
      <c r="J1759" s="78"/>
      <c r="K1759" s="78"/>
      <c r="L1759" s="78"/>
      <c r="M1759" s="78"/>
      <c r="N1759" s="78"/>
      <c r="O1759" s="78"/>
      <c r="P1759" s="78"/>
      <c r="Q1759" s="78"/>
      <c r="R1759" s="78"/>
      <c r="S1759" s="78"/>
      <c r="T1759" s="78"/>
      <c r="U1759" s="78"/>
      <c r="V1759" s="78" t="str">
        <f>VLOOKUP(D1759,Empresas!$D$7:$CF$91,81,0)</f>
        <v>C</v>
      </c>
      <c r="W1759" s="78" t="str">
        <f>VLOOKUP(D1759,Empresas!$D$7:$M$91,10,0)</f>
        <v>Mype</v>
      </c>
      <c r="X1759" s="69" t="str">
        <f t="shared" si="283"/>
        <v>SI</v>
      </c>
      <c r="Y1759" s="153" t="str">
        <f t="shared" si="284"/>
        <v>No aplica</v>
      </c>
      <c r="Z1759" s="147">
        <f>IF(Y1759="No aplica",0,IF(I1759="no",0,IF(I1759="No aplica",0,IF(I1759="Si",1,IF(I1759="Fisico",1,IF(I1759="Electronico",2,VLOOKUP(C1759&amp;"|"&amp;B1759&amp;"|"&amp;D1759,Empresas!$C$6:$CC$92,G1759+6+1,0)))))))</f>
        <v>0</v>
      </c>
      <c r="AA1759" s="147">
        <f>IF(AND($I1759="Si",J1759=1),1,IF(AND($I1759="Fisico",J1759=1),1,IF(AND(J1759=1,$I1759="Electronico"),2,IF(J1759=1,VLOOKUP($C1759&amp;"|"&amp;$B1759&amp;"|"&amp;$D1759,Empresas!$C$6:$CC$92,$G1759+6+1,0),0))))</f>
        <v>0</v>
      </c>
      <c r="AB1759" s="147">
        <f>IF(AND($I1759="Si",K1759=1),1,IF(AND($I1759="Fisico",K1759=1),1,IF(AND(K1759=1,$I1759="Electronico"),2,IF(K1759=1,VLOOKUP($C1759&amp;"|"&amp;$B1759&amp;"|"&amp;$D1759,Empresas!$C$6:$CC$92,$G1759+6+1,0),0))))</f>
        <v>0</v>
      </c>
      <c r="AC1759" s="147">
        <f>IF(AND($I1759="Si",L1759=1),1,IF(AND($I1759="Fisico",L1759=1),1,IF(AND(L1759=1,$I1759="Electronico"),2,IF(L1759=1,VLOOKUP($C1759&amp;"|"&amp;$B1759&amp;"|"&amp;$D1759,Empresas!$C$6:$CC$92,$G1759+6+1,0),0))))</f>
        <v>0</v>
      </c>
      <c r="AD1759" s="147">
        <f>IF(AND($I1759="Si",M1759=1),1,IF(AND($I1759="Fisico",M1759=1),1,IF(AND(M1759=1,$I1759="Electronico"),2,IF(M1759=1,VLOOKUP($C1759&amp;"|"&amp;$B1759&amp;"|"&amp;$D1759,Empresas!$C$6:$CC$92,$G1759+6+1,0),0))))</f>
        <v>0</v>
      </c>
      <c r="AE1759" s="147">
        <f>IF(AND($I1759="Si",N1759=1),1,IF(AND($I1759="Fisico",N1759=1),1,IF(AND(N1759=1,$I1759="Electronico"),2,IF(N1759=1,VLOOKUP($C1759&amp;"|"&amp;$B1759&amp;"|"&amp;$D1759,Empresas!$C$6:$CC$92,$G1759+6+1,0),0))))</f>
        <v>0</v>
      </c>
      <c r="AF1759" s="147">
        <f>IF(AND($I1759="Si",O1759=1),1,IF(AND($I1759="Fisico",O1759=1),1,IF(AND(O1759=1,$I1759="Electronico"),2,IF(O1759=1,VLOOKUP($C1759&amp;"|"&amp;$B1759&amp;"|"&amp;$D1759,Empresas!$C$6:$CC$92,$G1759+6+1,0),0))))</f>
        <v>0</v>
      </c>
      <c r="AG1759" s="147">
        <f>IF(AND($I1759="Si",P1759=1),1,IF(AND($I1759="Fisico",P1759=1),1,IF(AND(P1759=1,$I1759="Electronico"),2,IF(P1759=1,VLOOKUP($C1759&amp;"|"&amp;$B1759&amp;"|"&amp;$D1759,Empresas!$C$6:$CC$92,$G1759+6+1,0),0))))</f>
        <v>0</v>
      </c>
      <c r="AH1759" s="147">
        <f>IF(AND($I1759="Si",Q1759=1),1,IF(AND($I1759="Fisico",Q1759=1),1,IF(AND(Q1759=1,$I1759="Electronico"),2,IF(Q1759=1,VLOOKUP($C1759&amp;"|"&amp;$B1759&amp;"|"&amp;$D1759,Empresas!$C$6:$CC$92,$G1759+6+1,0),0))))</f>
        <v>0</v>
      </c>
      <c r="AI1759" s="147">
        <f>IF(AND($I1759="Si",R1759=1),1,IF(AND($I1759="Fisico",R1759=1),1,IF(AND(R1759=1,$I1759="Electronico"),2,IF(R1759=1,VLOOKUP($C1759&amp;"|"&amp;$B1759&amp;"|"&amp;$D1759,Empresas!$C$6:$CC$92,$G1759+6+1,0),0))))</f>
        <v>0</v>
      </c>
      <c r="AJ1759" s="147">
        <f>IF(AND($I1759="Si",S1759=1),1,IF(AND($I1759="Fisico",S1759=1),1,IF(AND(S1759=1,$I1759="Electronico"),2,IF(S1759=1,VLOOKUP($C1759&amp;"|"&amp;$B1759&amp;"|"&amp;$D1759,Empresas!$C$6:$CC$92,$G1759+6+1,0),0))))</f>
        <v>0</v>
      </c>
      <c r="AK1759" s="147">
        <f>IF(AND($I1759="Si",T1759=1),1,IF(AND($I1759="Fisico",T1759=1),1,IF(AND(T1759=1,$I1759="Electronico"),2,IF(T1759=1,VLOOKUP($C1759&amp;"|"&amp;$B1759&amp;"|"&amp;$D1759,Empresas!$C$6:$CC$92,$G1759+6+1,0),0))))</f>
        <v>0</v>
      </c>
      <c r="AL1759" s="147">
        <f>IF(AND($I1759="Si",U1759=1),1,IF(AND($I1759="Fisico",U1759=1),1,IF(AND(U1759=1,$I1759="Electronico"),2,IF(U1759=1,VLOOKUP($C1759&amp;"|"&amp;$B1759&amp;"|"&amp;$D1759,Empresas!$C$6:$CC$92,$G1759+6+1,0),0))))</f>
        <v>0</v>
      </c>
      <c r="AM1759" s="149">
        <f t="shared" si="285"/>
        <v>0</v>
      </c>
      <c r="AN1759" s="149">
        <f t="shared" si="286"/>
        <v>0</v>
      </c>
      <c r="AO1759" s="152">
        <f t="shared" si="287"/>
        <v>0</v>
      </c>
    </row>
    <row r="1760" spans="1:41" x14ac:dyDescent="0.25">
      <c r="A1760" s="137" t="str">
        <f>VLOOKUP(D1760,Empresas!$D$7:$F$91,3,0)</f>
        <v>Gerencia</v>
      </c>
      <c r="B1760" s="138" t="str">
        <f>VLOOKUP(D1760,Empresas!$D$7:$G$91,4,0)</f>
        <v>Yeleydi</v>
      </c>
      <c r="C1760" s="138" t="s">
        <v>544</v>
      </c>
      <c r="D1760" s="138" t="s">
        <v>291</v>
      </c>
      <c r="E1760" s="138" t="str">
        <f>VLOOKUP(D1760,Empresas!$D$7:$E$92,2,0)</f>
        <v>INTECHPERU SYSTEM AND SOLUTION S.A.C.</v>
      </c>
      <c r="F1760" s="138" t="s">
        <v>165</v>
      </c>
      <c r="G1760" s="139">
        <f t="shared" si="290"/>
        <v>28</v>
      </c>
      <c r="H1760" s="139" t="str">
        <f>VLOOKUP(D1760,Empresas!$D$6:$L$92,7,0)</f>
        <v>Semestral</v>
      </c>
      <c r="I1760" s="138" t="str">
        <f>VLOOKUP(VLOOKUP(D1760&amp;"|"&amp;B1760,Empresas!$I$7:$CB$92,G1760,0),Tablas!$A$3:$B$5,2,0)</f>
        <v>Registro y analisis</v>
      </c>
      <c r="J1760" s="78">
        <v>1</v>
      </c>
      <c r="K1760" s="78">
        <v>1</v>
      </c>
      <c r="L1760" s="78">
        <v>1</v>
      </c>
      <c r="M1760" s="78">
        <v>1</v>
      </c>
      <c r="N1760" s="78">
        <v>1</v>
      </c>
      <c r="O1760" s="78">
        <v>1</v>
      </c>
      <c r="P1760" s="78">
        <v>1</v>
      </c>
      <c r="Q1760" s="78">
        <v>1</v>
      </c>
      <c r="R1760" s="78"/>
      <c r="S1760" s="78"/>
      <c r="T1760" s="78"/>
      <c r="U1760" s="78"/>
      <c r="V1760" s="78" t="str">
        <f>VLOOKUP(D1760,Empresas!$D$7:$CF$91,81,0)</f>
        <v>C</v>
      </c>
      <c r="W1760" s="78" t="str">
        <f>VLOOKUP(D1760,Empresas!$D$7:$M$91,10,0)</f>
        <v>Mype</v>
      </c>
      <c r="X1760" s="69" t="str">
        <f t="shared" si="283"/>
        <v>SI</v>
      </c>
      <c r="Y1760" s="153" t="str">
        <f t="shared" si="284"/>
        <v>Si aplica</v>
      </c>
      <c r="Z1760" s="147">
        <f>IF(Y1760="No aplica",0,IF(I1760="no",0,IF(I1760="No aplica",0,IF(I1760="Si",1,IF(I1760="Fisico",1,IF(I1760="Electronico",2,VLOOKUP(C1760&amp;"|"&amp;B1760&amp;"|"&amp;D1760,Empresas!$C$6:$CC$92,G1760+6+1,0)))))))</f>
        <v>1</v>
      </c>
      <c r="AA1760" s="147">
        <f>IF(AND($I1760="Si",J1760=1),1,IF(AND($I1760="Fisico",J1760=1),1,IF(AND(J1760=1,$I1760="Electronico"),2,IF(J1760=1,VLOOKUP($C1760&amp;"|"&amp;$B1760&amp;"|"&amp;$D1760,Empresas!$C$6:$CC$92,$G1760+6+1,0),0))))</f>
        <v>1</v>
      </c>
      <c r="AB1760" s="147">
        <f>IF(AND($I1760="Si",K1760=1),1,IF(AND($I1760="Fisico",K1760=1),1,IF(AND(K1760=1,$I1760="Electronico"),2,IF(K1760=1,VLOOKUP($C1760&amp;"|"&amp;$B1760&amp;"|"&amp;$D1760,Empresas!$C$6:$CC$92,$G1760+6+1,0),0))))</f>
        <v>1</v>
      </c>
      <c r="AC1760" s="147">
        <f>IF(AND($I1760="Si",L1760=1),1,IF(AND($I1760="Fisico",L1760=1),1,IF(AND(L1760=1,$I1760="Electronico"),2,IF(L1760=1,VLOOKUP($C1760&amp;"|"&amp;$B1760&amp;"|"&amp;$D1760,Empresas!$C$6:$CC$92,$G1760+6+1,0),0))))</f>
        <v>1</v>
      </c>
      <c r="AD1760" s="147">
        <f>IF(AND($I1760="Si",M1760=1),1,IF(AND($I1760="Fisico",M1760=1),1,IF(AND(M1760=1,$I1760="Electronico"),2,IF(M1760=1,VLOOKUP($C1760&amp;"|"&amp;$B1760&amp;"|"&amp;$D1760,Empresas!$C$6:$CC$92,$G1760+6+1,0),0))))</f>
        <v>1</v>
      </c>
      <c r="AE1760" s="147">
        <f>IF(AND($I1760="Si",N1760=1),1,IF(AND($I1760="Fisico",N1760=1),1,IF(AND(N1760=1,$I1760="Electronico"),2,IF(N1760=1,VLOOKUP($C1760&amp;"|"&amp;$B1760&amp;"|"&amp;$D1760,Empresas!$C$6:$CC$92,$G1760+6+1,0),0))))</f>
        <v>1</v>
      </c>
      <c r="AF1760" s="147">
        <f>IF(AND($I1760="Si",O1760=1),1,IF(AND($I1760="Fisico",O1760=1),1,IF(AND(O1760=1,$I1760="Electronico"),2,IF(O1760=1,VLOOKUP($C1760&amp;"|"&amp;$B1760&amp;"|"&amp;$D1760,Empresas!$C$6:$CC$92,$G1760+6+1,0),0))))</f>
        <v>1</v>
      </c>
      <c r="AG1760" s="147">
        <f>IF(AND($I1760="Si",P1760=1),1,IF(AND($I1760="Fisico",P1760=1),1,IF(AND(P1760=1,$I1760="Electronico"),2,IF(P1760=1,VLOOKUP($C1760&amp;"|"&amp;$B1760&amp;"|"&amp;$D1760,Empresas!$C$6:$CC$92,$G1760+6+1,0),0))))</f>
        <v>1</v>
      </c>
      <c r="AH1760" s="147">
        <f>IF(AND($I1760="Si",Q1760=1),1,IF(AND($I1760="Fisico",Q1760=1),1,IF(AND(Q1760=1,$I1760="Electronico"),2,IF(Q1760=1,VLOOKUP($C1760&amp;"|"&amp;$B1760&amp;"|"&amp;$D1760,Empresas!$C$6:$CC$92,$G1760+6+1,0),0))))</f>
        <v>1</v>
      </c>
      <c r="AI1760" s="147">
        <f>IF(AND($I1760="Si",R1760=1),1,IF(AND($I1760="Fisico",R1760=1),1,IF(AND(R1760=1,$I1760="Electronico"),2,IF(R1760=1,VLOOKUP($C1760&amp;"|"&amp;$B1760&amp;"|"&amp;$D1760,Empresas!$C$6:$CC$92,$G1760+6+1,0),0))))</f>
        <v>0</v>
      </c>
      <c r="AJ1760" s="147">
        <f>IF(AND($I1760="Si",S1760=1),1,IF(AND($I1760="Fisico",S1760=1),1,IF(AND(S1760=1,$I1760="Electronico"),2,IF(S1760=1,VLOOKUP($C1760&amp;"|"&amp;$B1760&amp;"|"&amp;$D1760,Empresas!$C$6:$CC$92,$G1760+6+1,0),0))))</f>
        <v>0</v>
      </c>
      <c r="AK1760" s="147">
        <f>IF(AND($I1760="Si",T1760=1),1,IF(AND($I1760="Fisico",T1760=1),1,IF(AND(T1760=1,$I1760="Electronico"),2,IF(T1760=1,VLOOKUP($C1760&amp;"|"&amp;$B1760&amp;"|"&amp;$D1760,Empresas!$C$6:$CC$92,$G1760+6+1,0),0))))</f>
        <v>0</v>
      </c>
      <c r="AL1760" s="147">
        <f>IF(AND($I1760="Si",U1760=1),1,IF(AND($I1760="Fisico",U1760=1),1,IF(AND(U1760=1,$I1760="Electronico"),2,IF(U1760=1,VLOOKUP($C1760&amp;"|"&amp;$B1760&amp;"|"&amp;$D1760,Empresas!$C$6:$CC$92,$G1760+6+1,0),0))))</f>
        <v>0</v>
      </c>
      <c r="AM1760" s="149">
        <f t="shared" si="285"/>
        <v>8</v>
      </c>
      <c r="AN1760" s="149">
        <f t="shared" si="286"/>
        <v>8</v>
      </c>
      <c r="AO1760" s="152">
        <f t="shared" si="287"/>
        <v>1</v>
      </c>
    </row>
    <row r="1761" spans="1:41" x14ac:dyDescent="0.25">
      <c r="A1761" s="137" t="str">
        <f>VLOOKUP(D1761,Empresas!$D$7:$F$91,3,0)</f>
        <v>Gerencia</v>
      </c>
      <c r="B1761" s="138" t="str">
        <f>VLOOKUP(D1761,Empresas!$D$7:$G$91,4,0)</f>
        <v>Yeleydi</v>
      </c>
      <c r="C1761" s="138" t="s">
        <v>544</v>
      </c>
      <c r="D1761" s="138" t="s">
        <v>291</v>
      </c>
      <c r="E1761" s="138" t="str">
        <f>VLOOKUP(D1761,Empresas!$D$7:$E$92,2,0)</f>
        <v>INTECHPERU SYSTEM AND SOLUTION S.A.C.</v>
      </c>
      <c r="F1761" s="138" t="s">
        <v>166</v>
      </c>
      <c r="G1761" s="139">
        <f t="shared" si="290"/>
        <v>31</v>
      </c>
      <c r="H1761" s="139" t="str">
        <f>VLOOKUP(D1761,Empresas!$D$6:$L$92,7,0)</f>
        <v>Semestral</v>
      </c>
      <c r="I1761" s="138" t="str">
        <f>VLOOKUP(VLOOKUP(D1761&amp;"|"&amp;B1761,Empresas!$I$7:$CB$92,G1761,0),Tablas!$A$3:$B$5,2,0)</f>
        <v>Registro y analisis</v>
      </c>
      <c r="J1761" s="78">
        <v>1</v>
      </c>
      <c r="K1761" s="78">
        <v>1</v>
      </c>
      <c r="L1761" s="78">
        <v>1</v>
      </c>
      <c r="M1761" s="78">
        <v>1</v>
      </c>
      <c r="N1761" s="78">
        <v>1</v>
      </c>
      <c r="O1761" s="78">
        <v>1</v>
      </c>
      <c r="P1761" s="78">
        <v>1</v>
      </c>
      <c r="Q1761" s="78">
        <v>1</v>
      </c>
      <c r="R1761" s="78"/>
      <c r="S1761" s="78"/>
      <c r="T1761" s="78"/>
      <c r="U1761" s="78"/>
      <c r="V1761" s="78" t="str">
        <f>VLOOKUP(D1761,Empresas!$D$7:$CF$91,81,0)</f>
        <v>C</v>
      </c>
      <c r="W1761" s="78" t="str">
        <f>VLOOKUP(D1761,Empresas!$D$7:$M$91,10,0)</f>
        <v>Mype</v>
      </c>
      <c r="X1761" s="69" t="str">
        <f t="shared" si="283"/>
        <v>SI</v>
      </c>
      <c r="Y1761" s="153" t="str">
        <f t="shared" si="284"/>
        <v>Si aplica</v>
      </c>
      <c r="Z1761" s="147">
        <f>IF(Y1761="No aplica",0,IF(I1761="no",0,IF(I1761="No aplica",0,IF(I1761="Si",1,IF(I1761="Fisico",1,IF(I1761="Electronico",2,VLOOKUP(C1761&amp;"|"&amp;B1761&amp;"|"&amp;D1761,Empresas!$C$6:$CC$92,G1761+6+1,0)))))))</f>
        <v>4</v>
      </c>
      <c r="AA1761" s="147">
        <f>IF(AND($I1761="Si",J1761=1),1,IF(AND($I1761="Fisico",J1761=1),1,IF(AND(J1761=1,$I1761="Electronico"),2,IF(J1761=1,VLOOKUP($C1761&amp;"|"&amp;$B1761&amp;"|"&amp;$D1761,Empresas!$C$6:$CC$92,$G1761+6+1,0),0))))</f>
        <v>4</v>
      </c>
      <c r="AB1761" s="147">
        <f>IF(AND($I1761="Si",K1761=1),1,IF(AND($I1761="Fisico",K1761=1),1,IF(AND(K1761=1,$I1761="Electronico"),2,IF(K1761=1,VLOOKUP($C1761&amp;"|"&amp;$B1761&amp;"|"&amp;$D1761,Empresas!$C$6:$CC$92,$G1761+6+1,0),0))))</f>
        <v>4</v>
      </c>
      <c r="AC1761" s="147">
        <f>IF(AND($I1761="Si",L1761=1),1,IF(AND($I1761="Fisico",L1761=1),1,IF(AND(L1761=1,$I1761="Electronico"),2,IF(L1761=1,VLOOKUP($C1761&amp;"|"&amp;$B1761&amp;"|"&amp;$D1761,Empresas!$C$6:$CC$92,$G1761+6+1,0),0))))</f>
        <v>4</v>
      </c>
      <c r="AD1761" s="147">
        <f>IF(AND($I1761="Si",M1761=1),1,IF(AND($I1761="Fisico",M1761=1),1,IF(AND(M1761=1,$I1761="Electronico"),2,IF(M1761=1,VLOOKUP($C1761&amp;"|"&amp;$B1761&amp;"|"&amp;$D1761,Empresas!$C$6:$CC$92,$G1761+6+1,0),0))))</f>
        <v>4</v>
      </c>
      <c r="AE1761" s="147">
        <f>IF(AND($I1761="Si",N1761=1),1,IF(AND($I1761="Fisico",N1761=1),1,IF(AND(N1761=1,$I1761="Electronico"),2,IF(N1761=1,VLOOKUP($C1761&amp;"|"&amp;$B1761&amp;"|"&amp;$D1761,Empresas!$C$6:$CC$92,$G1761+6+1,0),0))))</f>
        <v>4</v>
      </c>
      <c r="AF1761" s="147">
        <f>IF(AND($I1761="Si",O1761=1),1,IF(AND($I1761="Fisico",O1761=1),1,IF(AND(O1761=1,$I1761="Electronico"),2,IF(O1761=1,VLOOKUP($C1761&amp;"|"&amp;$B1761&amp;"|"&amp;$D1761,Empresas!$C$6:$CC$92,$G1761+6+1,0),0))))</f>
        <v>4</v>
      </c>
      <c r="AG1761" s="147">
        <f>IF(AND($I1761="Si",P1761=1),1,IF(AND($I1761="Fisico",P1761=1),1,IF(AND(P1761=1,$I1761="Electronico"),2,IF(P1761=1,VLOOKUP($C1761&amp;"|"&amp;$B1761&amp;"|"&amp;$D1761,Empresas!$C$6:$CC$92,$G1761+6+1,0),0))))</f>
        <v>4</v>
      </c>
      <c r="AH1761" s="147">
        <f>IF(AND($I1761="Si",Q1761=1),1,IF(AND($I1761="Fisico",Q1761=1),1,IF(AND(Q1761=1,$I1761="Electronico"),2,IF(Q1761=1,VLOOKUP($C1761&amp;"|"&amp;$B1761&amp;"|"&amp;$D1761,Empresas!$C$6:$CC$92,$G1761+6+1,0),0))))</f>
        <v>4</v>
      </c>
      <c r="AI1761" s="147">
        <f>IF(AND($I1761="Si",R1761=1),1,IF(AND($I1761="Fisico",R1761=1),1,IF(AND(R1761=1,$I1761="Electronico"),2,IF(R1761=1,VLOOKUP($C1761&amp;"|"&amp;$B1761&amp;"|"&amp;$D1761,Empresas!$C$6:$CC$92,$G1761+6+1,0),0))))</f>
        <v>0</v>
      </c>
      <c r="AJ1761" s="147">
        <f>IF(AND($I1761="Si",S1761=1),1,IF(AND($I1761="Fisico",S1761=1),1,IF(AND(S1761=1,$I1761="Electronico"),2,IF(S1761=1,VLOOKUP($C1761&amp;"|"&amp;$B1761&amp;"|"&amp;$D1761,Empresas!$C$6:$CC$92,$G1761+6+1,0),0))))</f>
        <v>0</v>
      </c>
      <c r="AK1761" s="147">
        <f>IF(AND($I1761="Si",T1761=1),1,IF(AND($I1761="Fisico",T1761=1),1,IF(AND(T1761=1,$I1761="Electronico"),2,IF(T1761=1,VLOOKUP($C1761&amp;"|"&amp;$B1761&amp;"|"&amp;$D1761,Empresas!$C$6:$CC$92,$G1761+6+1,0),0))))</f>
        <v>0</v>
      </c>
      <c r="AL1761" s="147">
        <f>IF(AND($I1761="Si",U1761=1),1,IF(AND($I1761="Fisico",U1761=1),1,IF(AND(U1761=1,$I1761="Electronico"),2,IF(U1761=1,VLOOKUP($C1761&amp;"|"&amp;$B1761&amp;"|"&amp;$D1761,Empresas!$C$6:$CC$92,$G1761+6+1,0),0))))</f>
        <v>0</v>
      </c>
      <c r="AM1761" s="149">
        <f t="shared" si="285"/>
        <v>32</v>
      </c>
      <c r="AN1761" s="149">
        <f t="shared" si="286"/>
        <v>32</v>
      </c>
      <c r="AO1761" s="152">
        <f t="shared" si="287"/>
        <v>1</v>
      </c>
    </row>
    <row r="1762" spans="1:41" x14ac:dyDescent="0.25">
      <c r="A1762" s="137" t="str">
        <f>VLOOKUP(D1762,Empresas!$D$7:$F$91,3,0)</f>
        <v>Gerencia</v>
      </c>
      <c r="B1762" s="138" t="str">
        <f>VLOOKUP(D1762,Empresas!$D$7:$G$91,4,0)</f>
        <v>Yeleydi</v>
      </c>
      <c r="C1762" s="138" t="s">
        <v>544</v>
      </c>
      <c r="D1762" s="138" t="s">
        <v>291</v>
      </c>
      <c r="E1762" s="138" t="str">
        <f>VLOOKUP(D1762,Empresas!$D$7:$E$92,2,0)</f>
        <v>INTECHPERU SYSTEM AND SOLUTION S.A.C.</v>
      </c>
      <c r="F1762" s="138" t="s">
        <v>167</v>
      </c>
      <c r="G1762" s="139">
        <f t="shared" si="290"/>
        <v>34</v>
      </c>
      <c r="H1762" s="139" t="str">
        <f>VLOOKUP(D1762,Empresas!$D$6:$L$92,7,0)</f>
        <v>Semestral</v>
      </c>
      <c r="I1762" s="138" t="str">
        <f>VLOOKUP(VLOOKUP(D1762&amp;"|"&amp;B1762,Empresas!$I$7:$CB$92,G1762,0),Tablas!$A$3:$B$5,2,0)</f>
        <v>No aplica</v>
      </c>
      <c r="J1762" s="78"/>
      <c r="K1762" s="78"/>
      <c r="L1762" s="78"/>
      <c r="M1762" s="78"/>
      <c r="N1762" s="78"/>
      <c r="O1762" s="78"/>
      <c r="P1762" s="78"/>
      <c r="Q1762" s="78"/>
      <c r="R1762" s="78"/>
      <c r="S1762" s="78"/>
      <c r="T1762" s="78"/>
      <c r="U1762" s="78"/>
      <c r="V1762" s="78" t="str">
        <f>VLOOKUP(D1762,Empresas!$D$7:$CF$91,81,0)</f>
        <v>C</v>
      </c>
      <c r="W1762" s="78" t="str">
        <f>VLOOKUP(D1762,Empresas!$D$7:$M$91,10,0)</f>
        <v>Mype</v>
      </c>
      <c r="X1762" s="69" t="str">
        <f t="shared" si="283"/>
        <v>SI</v>
      </c>
      <c r="Y1762" s="153" t="str">
        <f t="shared" si="284"/>
        <v>No aplica</v>
      </c>
      <c r="Z1762" s="147">
        <f>IF(Y1762="No aplica",0,IF(I1762="no",0,IF(I1762="No aplica",0,IF(I1762="Si",1,IF(I1762="Fisico",1,IF(I1762="Electronico",2,VLOOKUP(C1762&amp;"|"&amp;B1762&amp;"|"&amp;D1762,Empresas!$C$6:$CC$92,G1762+6+1,0)))))))</f>
        <v>0</v>
      </c>
      <c r="AA1762" s="147">
        <f>IF(AND($I1762="Si",J1762=1),1,IF(AND($I1762="Fisico",J1762=1),1,IF(AND(J1762=1,$I1762="Electronico"),2,IF(J1762=1,VLOOKUP($C1762&amp;"|"&amp;$B1762&amp;"|"&amp;$D1762,Empresas!$C$6:$CC$92,$G1762+6+1,0),0))))</f>
        <v>0</v>
      </c>
      <c r="AB1762" s="147">
        <f>IF(AND($I1762="Si",K1762=1),1,IF(AND($I1762="Fisico",K1762=1),1,IF(AND(K1762=1,$I1762="Electronico"),2,IF(K1762=1,VLOOKUP($C1762&amp;"|"&amp;$B1762&amp;"|"&amp;$D1762,Empresas!$C$6:$CC$92,$G1762+6+1,0),0))))</f>
        <v>0</v>
      </c>
      <c r="AC1762" s="147">
        <f>IF(AND($I1762="Si",L1762=1),1,IF(AND($I1762="Fisico",L1762=1),1,IF(AND(L1762=1,$I1762="Electronico"),2,IF(L1762=1,VLOOKUP($C1762&amp;"|"&amp;$B1762&amp;"|"&amp;$D1762,Empresas!$C$6:$CC$92,$G1762+6+1,0),0))))</f>
        <v>0</v>
      </c>
      <c r="AD1762" s="147">
        <f>IF(AND($I1762="Si",M1762=1),1,IF(AND($I1762="Fisico",M1762=1),1,IF(AND(M1762=1,$I1762="Electronico"),2,IF(M1762=1,VLOOKUP($C1762&amp;"|"&amp;$B1762&amp;"|"&amp;$D1762,Empresas!$C$6:$CC$92,$G1762+6+1,0),0))))</f>
        <v>0</v>
      </c>
      <c r="AE1762" s="147">
        <f>IF(AND($I1762="Si",N1762=1),1,IF(AND($I1762="Fisico",N1762=1),1,IF(AND(N1762=1,$I1762="Electronico"),2,IF(N1762=1,VLOOKUP($C1762&amp;"|"&amp;$B1762&amp;"|"&amp;$D1762,Empresas!$C$6:$CC$92,$G1762+6+1,0),0))))</f>
        <v>0</v>
      </c>
      <c r="AF1762" s="147">
        <f>IF(AND($I1762="Si",O1762=1),1,IF(AND($I1762="Fisico",O1762=1),1,IF(AND(O1762=1,$I1762="Electronico"),2,IF(O1762=1,VLOOKUP($C1762&amp;"|"&amp;$B1762&amp;"|"&amp;$D1762,Empresas!$C$6:$CC$92,$G1762+6+1,0),0))))</f>
        <v>0</v>
      </c>
      <c r="AG1762" s="147">
        <f>IF(AND($I1762="Si",P1762=1),1,IF(AND($I1762="Fisico",P1762=1),1,IF(AND(P1762=1,$I1762="Electronico"),2,IF(P1762=1,VLOOKUP($C1762&amp;"|"&amp;$B1762&amp;"|"&amp;$D1762,Empresas!$C$6:$CC$92,$G1762+6+1,0),0))))</f>
        <v>0</v>
      </c>
      <c r="AH1762" s="147">
        <f>IF(AND($I1762="Si",Q1762=1),1,IF(AND($I1762="Fisico",Q1762=1),1,IF(AND(Q1762=1,$I1762="Electronico"),2,IF(Q1762=1,VLOOKUP($C1762&amp;"|"&amp;$B1762&amp;"|"&amp;$D1762,Empresas!$C$6:$CC$92,$G1762+6+1,0),0))))</f>
        <v>0</v>
      </c>
      <c r="AI1762" s="147">
        <f>IF(AND($I1762="Si",R1762=1),1,IF(AND($I1762="Fisico",R1762=1),1,IF(AND(R1762=1,$I1762="Electronico"),2,IF(R1762=1,VLOOKUP($C1762&amp;"|"&amp;$B1762&amp;"|"&amp;$D1762,Empresas!$C$6:$CC$92,$G1762+6+1,0),0))))</f>
        <v>0</v>
      </c>
      <c r="AJ1762" s="147">
        <f>IF(AND($I1762="Si",S1762=1),1,IF(AND($I1762="Fisico",S1762=1),1,IF(AND(S1762=1,$I1762="Electronico"),2,IF(S1762=1,VLOOKUP($C1762&amp;"|"&amp;$B1762&amp;"|"&amp;$D1762,Empresas!$C$6:$CC$92,$G1762+6+1,0),0))))</f>
        <v>0</v>
      </c>
      <c r="AK1762" s="147">
        <f>IF(AND($I1762="Si",T1762=1),1,IF(AND($I1762="Fisico",T1762=1),1,IF(AND(T1762=1,$I1762="Electronico"),2,IF(T1762=1,VLOOKUP($C1762&amp;"|"&amp;$B1762&amp;"|"&amp;$D1762,Empresas!$C$6:$CC$92,$G1762+6+1,0),0))))</f>
        <v>0</v>
      </c>
      <c r="AL1762" s="147">
        <f>IF(AND($I1762="Si",U1762=1),1,IF(AND($I1762="Fisico",U1762=1),1,IF(AND(U1762=1,$I1762="Electronico"),2,IF(U1762=1,VLOOKUP($C1762&amp;"|"&amp;$B1762&amp;"|"&amp;$D1762,Empresas!$C$6:$CC$92,$G1762+6+1,0),0))))</f>
        <v>0</v>
      </c>
      <c r="AM1762" s="149">
        <f t="shared" si="285"/>
        <v>0</v>
      </c>
      <c r="AN1762" s="149">
        <f t="shared" si="286"/>
        <v>0</v>
      </c>
      <c r="AO1762" s="152">
        <f t="shared" si="287"/>
        <v>0</v>
      </c>
    </row>
    <row r="1763" spans="1:41" x14ac:dyDescent="0.25">
      <c r="A1763" s="137" t="str">
        <f>VLOOKUP(D1763,Empresas!$D$7:$F$91,3,0)</f>
        <v>Gerencia</v>
      </c>
      <c r="B1763" s="138" t="str">
        <f>VLOOKUP(D1763,Empresas!$D$7:$G$91,4,0)</f>
        <v>Yeleydi</v>
      </c>
      <c r="C1763" s="138" t="s">
        <v>544</v>
      </c>
      <c r="D1763" s="138" t="s">
        <v>291</v>
      </c>
      <c r="E1763" s="138" t="str">
        <f>VLOOKUP(D1763,Empresas!$D$7:$E$92,2,0)</f>
        <v>INTECHPERU SYSTEM AND SOLUTION S.A.C.</v>
      </c>
      <c r="F1763" s="138" t="s">
        <v>168</v>
      </c>
      <c r="G1763" s="139">
        <f t="shared" si="290"/>
        <v>37</v>
      </c>
      <c r="H1763" s="139" t="str">
        <f>VLOOKUP(D1763,Empresas!$D$6:$L$92,7,0)</f>
        <v>Semestral</v>
      </c>
      <c r="I1763" s="138" t="str">
        <f>VLOOKUP(VLOOKUP(D1763&amp;"|"&amp;B1763,Empresas!$I$7:$CB$92,G1763,0),Tablas!$A$3:$B$5,2,0)</f>
        <v>Registro y analisis</v>
      </c>
      <c r="J1763" s="78">
        <v>2</v>
      </c>
      <c r="K1763" s="78">
        <v>2</v>
      </c>
      <c r="L1763" s="78">
        <v>2</v>
      </c>
      <c r="M1763" s="78">
        <v>2</v>
      </c>
      <c r="N1763" s="78">
        <v>2</v>
      </c>
      <c r="O1763" s="78">
        <v>2</v>
      </c>
      <c r="P1763" s="78">
        <v>2</v>
      </c>
      <c r="Q1763" s="78">
        <v>2</v>
      </c>
      <c r="R1763" s="78"/>
      <c r="S1763" s="78"/>
      <c r="T1763" s="78"/>
      <c r="U1763" s="78"/>
      <c r="V1763" s="78" t="str">
        <f>VLOOKUP(D1763,Empresas!$D$7:$CF$91,81,0)</f>
        <v>C</v>
      </c>
      <c r="W1763" s="78" t="str">
        <f>VLOOKUP(D1763,Empresas!$D$7:$M$91,10,0)</f>
        <v>Mype</v>
      </c>
      <c r="X1763" s="69" t="str">
        <f t="shared" si="283"/>
        <v>SI</v>
      </c>
      <c r="Y1763" s="153" t="str">
        <f t="shared" si="284"/>
        <v>Si aplica</v>
      </c>
      <c r="Z1763" s="147">
        <f>IF(Y1763="No aplica",0,IF(I1763="no",0,IF(I1763="No aplica",0,IF(I1763="Si",1,IF(I1763="Fisico",1,IF(I1763="Electronico",2,VLOOKUP(C1763&amp;"|"&amp;B1763&amp;"|"&amp;D1763,Empresas!$C$6:$CC$92,G1763+6+1,0)))))))</f>
        <v>2</v>
      </c>
      <c r="AA1763" s="147">
        <f>IF(AND($I1763="Si",J1763=1),1,IF(AND($I1763="Fisico",J1763=1),1,IF(AND(J1763=1,$I1763="Electronico"),2,IF(J1763=1,VLOOKUP($C1763&amp;"|"&amp;$B1763&amp;"|"&amp;$D1763,Empresas!$C$6:$CC$92,$G1763+6+1,0),0))))</f>
        <v>0</v>
      </c>
      <c r="AB1763" s="147">
        <f>IF(AND($I1763="Si",K1763=1),1,IF(AND($I1763="Fisico",K1763=1),1,IF(AND(K1763=1,$I1763="Electronico"),2,IF(K1763=1,VLOOKUP($C1763&amp;"|"&amp;$B1763&amp;"|"&amp;$D1763,Empresas!$C$6:$CC$92,$G1763+6+1,0),0))))</f>
        <v>0</v>
      </c>
      <c r="AC1763" s="147">
        <f>IF(AND($I1763="Si",L1763=1),1,IF(AND($I1763="Fisico",L1763=1),1,IF(AND(L1763=1,$I1763="Electronico"),2,IF(L1763=1,VLOOKUP($C1763&amp;"|"&amp;$B1763&amp;"|"&amp;$D1763,Empresas!$C$6:$CC$92,$G1763+6+1,0),0))))</f>
        <v>0</v>
      </c>
      <c r="AD1763" s="147">
        <f>IF(AND($I1763="Si",M1763=1),1,IF(AND($I1763="Fisico",M1763=1),1,IF(AND(M1763=1,$I1763="Electronico"),2,IF(M1763=1,VLOOKUP($C1763&amp;"|"&amp;$B1763&amp;"|"&amp;$D1763,Empresas!$C$6:$CC$92,$G1763+6+1,0),0))))</f>
        <v>0</v>
      </c>
      <c r="AE1763" s="147">
        <f>IF(AND($I1763="Si",N1763=1),1,IF(AND($I1763="Fisico",N1763=1),1,IF(AND(N1763=1,$I1763="Electronico"),2,IF(N1763=1,VLOOKUP($C1763&amp;"|"&amp;$B1763&amp;"|"&amp;$D1763,Empresas!$C$6:$CC$92,$G1763+6+1,0),0))))</f>
        <v>0</v>
      </c>
      <c r="AF1763" s="147">
        <f>IF(AND($I1763="Si",O1763=1),1,IF(AND($I1763="Fisico",O1763=1),1,IF(AND(O1763=1,$I1763="Electronico"),2,IF(O1763=1,VLOOKUP($C1763&amp;"|"&amp;$B1763&amp;"|"&amp;$D1763,Empresas!$C$6:$CC$92,$G1763+6+1,0),0))))</f>
        <v>0</v>
      </c>
      <c r="AG1763" s="147">
        <f>IF(AND($I1763="Si",P1763=1),1,IF(AND($I1763="Fisico",P1763=1),1,IF(AND(P1763=1,$I1763="Electronico"),2,IF(P1763=1,VLOOKUP($C1763&amp;"|"&amp;$B1763&amp;"|"&amp;$D1763,Empresas!$C$6:$CC$92,$G1763+6+1,0),0))))</f>
        <v>0</v>
      </c>
      <c r="AH1763" s="147">
        <f>IF(AND($I1763="Si",Q1763=1),1,IF(AND($I1763="Fisico",Q1763=1),1,IF(AND(Q1763=1,$I1763="Electronico"),2,IF(Q1763=1,VLOOKUP($C1763&amp;"|"&amp;$B1763&amp;"|"&amp;$D1763,Empresas!$C$6:$CC$92,$G1763+6+1,0),0))))</f>
        <v>0</v>
      </c>
      <c r="AI1763" s="147">
        <f>IF(AND($I1763="Si",R1763=1),1,IF(AND($I1763="Fisico",R1763=1),1,IF(AND(R1763=1,$I1763="Electronico"),2,IF(R1763=1,VLOOKUP($C1763&amp;"|"&amp;$B1763&amp;"|"&amp;$D1763,Empresas!$C$6:$CC$92,$G1763+6+1,0),0))))</f>
        <v>0</v>
      </c>
      <c r="AJ1763" s="147">
        <f>IF(AND($I1763="Si",S1763=1),1,IF(AND($I1763="Fisico",S1763=1),1,IF(AND(S1763=1,$I1763="Electronico"),2,IF(S1763=1,VLOOKUP($C1763&amp;"|"&amp;$B1763&amp;"|"&amp;$D1763,Empresas!$C$6:$CC$92,$G1763+6+1,0),0))))</f>
        <v>0</v>
      </c>
      <c r="AK1763" s="147">
        <f>IF(AND($I1763="Si",T1763=1),1,IF(AND($I1763="Fisico",T1763=1),1,IF(AND(T1763=1,$I1763="Electronico"),2,IF(T1763=1,VLOOKUP($C1763&amp;"|"&amp;$B1763&amp;"|"&amp;$D1763,Empresas!$C$6:$CC$92,$G1763+6+1,0),0))))</f>
        <v>0</v>
      </c>
      <c r="AL1763" s="147">
        <f>IF(AND($I1763="Si",U1763=1),1,IF(AND($I1763="Fisico",U1763=1),1,IF(AND(U1763=1,$I1763="Electronico"),2,IF(U1763=1,VLOOKUP($C1763&amp;"|"&amp;$B1763&amp;"|"&amp;$D1763,Empresas!$C$6:$CC$92,$G1763+6+1,0),0))))</f>
        <v>0</v>
      </c>
      <c r="AM1763" s="149">
        <f t="shared" si="285"/>
        <v>0</v>
      </c>
      <c r="AN1763" s="149">
        <f t="shared" si="286"/>
        <v>16</v>
      </c>
      <c r="AO1763" s="152">
        <f t="shared" si="287"/>
        <v>0</v>
      </c>
    </row>
    <row r="1764" spans="1:41" x14ac:dyDescent="0.25">
      <c r="A1764" s="137" t="str">
        <f>VLOOKUP(D1764,Empresas!$D$7:$F$91,3,0)</f>
        <v>Gerencia</v>
      </c>
      <c r="B1764" s="138" t="str">
        <f>VLOOKUP(D1764,Empresas!$D$7:$G$91,4,0)</f>
        <v>Yeleydi</v>
      </c>
      <c r="C1764" s="138" t="s">
        <v>544</v>
      </c>
      <c r="D1764" s="138" t="s">
        <v>291</v>
      </c>
      <c r="E1764" s="138" t="str">
        <f>VLOOKUP(D1764,Empresas!$D$7:$E$92,2,0)</f>
        <v>INTECHPERU SYSTEM AND SOLUTION S.A.C.</v>
      </c>
      <c r="F1764" s="138" t="s">
        <v>169</v>
      </c>
      <c r="G1764" s="139">
        <f t="shared" si="290"/>
        <v>40</v>
      </c>
      <c r="H1764" s="139" t="str">
        <f>VLOOKUP(D1764,Empresas!$D$6:$L$92,7,0)</f>
        <v>Semestral</v>
      </c>
      <c r="I1764" s="138" t="str">
        <f>VLOOKUP(VLOOKUP(D1764&amp;"|"&amp;B1764,Empresas!$I$7:$CB$92,G1764,0),Tablas!$A$3:$B$5,2,0)</f>
        <v>No aplica</v>
      </c>
      <c r="J1764" s="78"/>
      <c r="K1764" s="78"/>
      <c r="L1764" s="78"/>
      <c r="M1764" s="78"/>
      <c r="N1764" s="78"/>
      <c r="O1764" s="78"/>
      <c r="P1764" s="78"/>
      <c r="Q1764" s="78"/>
      <c r="R1764" s="78"/>
      <c r="S1764" s="78"/>
      <c r="T1764" s="78"/>
      <c r="U1764" s="78"/>
      <c r="V1764" s="78" t="str">
        <f>VLOOKUP(D1764,Empresas!$D$7:$CF$91,81,0)</f>
        <v>C</v>
      </c>
      <c r="W1764" s="78" t="str">
        <f>VLOOKUP(D1764,Empresas!$D$7:$M$91,10,0)</f>
        <v>Mype</v>
      </c>
      <c r="X1764" s="69" t="str">
        <f t="shared" si="283"/>
        <v>SI</v>
      </c>
      <c r="Y1764" s="153" t="str">
        <f t="shared" si="284"/>
        <v>No aplica</v>
      </c>
      <c r="Z1764" s="147">
        <f>IF(Y1764="No aplica",0,IF(I1764="no",0,IF(I1764="No aplica",0,IF(I1764="Si",1,IF(I1764="Fisico",1,IF(I1764="Electronico",2,VLOOKUP(C1764&amp;"|"&amp;B1764&amp;"|"&amp;D1764,Empresas!$C$6:$CC$92,G1764+6+1,0)))))))</f>
        <v>0</v>
      </c>
      <c r="AA1764" s="147">
        <f>IF(AND($I1764="Si",J1764=1),1,IF(AND($I1764="Fisico",J1764=1),1,IF(AND(J1764=1,$I1764="Electronico"),2,IF(J1764=1,VLOOKUP($C1764&amp;"|"&amp;$B1764&amp;"|"&amp;$D1764,Empresas!$C$6:$CC$92,$G1764+6+1,0),0))))</f>
        <v>0</v>
      </c>
      <c r="AB1764" s="147">
        <f>IF(AND($I1764="Si",K1764=1),1,IF(AND($I1764="Fisico",K1764=1),1,IF(AND(K1764=1,$I1764="Electronico"),2,IF(K1764=1,VLOOKUP($C1764&amp;"|"&amp;$B1764&amp;"|"&amp;$D1764,Empresas!$C$6:$CC$92,$G1764+6+1,0),0))))</f>
        <v>0</v>
      </c>
      <c r="AC1764" s="147">
        <f>IF(AND($I1764="Si",L1764=1),1,IF(AND($I1764="Fisico",L1764=1),1,IF(AND(L1764=1,$I1764="Electronico"),2,IF(L1764=1,VLOOKUP($C1764&amp;"|"&amp;$B1764&amp;"|"&amp;$D1764,Empresas!$C$6:$CC$92,$G1764+6+1,0),0))))</f>
        <v>0</v>
      </c>
      <c r="AD1764" s="147">
        <f>IF(AND($I1764="Si",M1764=1),1,IF(AND($I1764="Fisico",M1764=1),1,IF(AND(M1764=1,$I1764="Electronico"),2,IF(M1764=1,VLOOKUP($C1764&amp;"|"&amp;$B1764&amp;"|"&amp;$D1764,Empresas!$C$6:$CC$92,$G1764+6+1,0),0))))</f>
        <v>0</v>
      </c>
      <c r="AE1764" s="147">
        <f>IF(AND($I1764="Si",N1764=1),1,IF(AND($I1764="Fisico",N1764=1),1,IF(AND(N1764=1,$I1764="Electronico"),2,IF(N1764=1,VLOOKUP($C1764&amp;"|"&amp;$B1764&amp;"|"&amp;$D1764,Empresas!$C$6:$CC$92,$G1764+6+1,0),0))))</f>
        <v>0</v>
      </c>
      <c r="AF1764" s="147">
        <f>IF(AND($I1764="Si",O1764=1),1,IF(AND($I1764="Fisico",O1764=1),1,IF(AND(O1764=1,$I1764="Electronico"),2,IF(O1764=1,VLOOKUP($C1764&amp;"|"&amp;$B1764&amp;"|"&amp;$D1764,Empresas!$C$6:$CC$92,$G1764+6+1,0),0))))</f>
        <v>0</v>
      </c>
      <c r="AG1764" s="147">
        <f>IF(AND($I1764="Si",P1764=1),1,IF(AND($I1764="Fisico",P1764=1),1,IF(AND(P1764=1,$I1764="Electronico"),2,IF(P1764=1,VLOOKUP($C1764&amp;"|"&amp;$B1764&amp;"|"&amp;$D1764,Empresas!$C$6:$CC$92,$G1764+6+1,0),0))))</f>
        <v>0</v>
      </c>
      <c r="AH1764" s="147">
        <f>IF(AND($I1764="Si",Q1764=1),1,IF(AND($I1764="Fisico",Q1764=1),1,IF(AND(Q1764=1,$I1764="Electronico"),2,IF(Q1764=1,VLOOKUP($C1764&amp;"|"&amp;$B1764&amp;"|"&amp;$D1764,Empresas!$C$6:$CC$92,$G1764+6+1,0),0))))</f>
        <v>0</v>
      </c>
      <c r="AI1764" s="147">
        <f>IF(AND($I1764="Si",R1764=1),1,IF(AND($I1764="Fisico",R1764=1),1,IF(AND(R1764=1,$I1764="Electronico"),2,IF(R1764=1,VLOOKUP($C1764&amp;"|"&amp;$B1764&amp;"|"&amp;$D1764,Empresas!$C$6:$CC$92,$G1764+6+1,0),0))))</f>
        <v>0</v>
      </c>
      <c r="AJ1764" s="147">
        <f>IF(AND($I1764="Si",S1764=1),1,IF(AND($I1764="Fisico",S1764=1),1,IF(AND(S1764=1,$I1764="Electronico"),2,IF(S1764=1,VLOOKUP($C1764&amp;"|"&amp;$B1764&amp;"|"&amp;$D1764,Empresas!$C$6:$CC$92,$G1764+6+1,0),0))))</f>
        <v>0</v>
      </c>
      <c r="AK1764" s="147">
        <f>IF(AND($I1764="Si",T1764=1),1,IF(AND($I1764="Fisico",T1764=1),1,IF(AND(T1764=1,$I1764="Electronico"),2,IF(T1764=1,VLOOKUP($C1764&amp;"|"&amp;$B1764&amp;"|"&amp;$D1764,Empresas!$C$6:$CC$92,$G1764+6+1,0),0))))</f>
        <v>0</v>
      </c>
      <c r="AL1764" s="147">
        <f>IF(AND($I1764="Si",U1764=1),1,IF(AND($I1764="Fisico",U1764=1),1,IF(AND(U1764=1,$I1764="Electronico"),2,IF(U1764=1,VLOOKUP($C1764&amp;"|"&amp;$B1764&amp;"|"&amp;$D1764,Empresas!$C$6:$CC$92,$G1764+6+1,0),0))))</f>
        <v>0</v>
      </c>
      <c r="AM1764" s="149">
        <f t="shared" si="285"/>
        <v>0</v>
      </c>
      <c r="AN1764" s="149">
        <f t="shared" si="286"/>
        <v>0</v>
      </c>
      <c r="AO1764" s="152">
        <f t="shared" si="287"/>
        <v>0</v>
      </c>
    </row>
    <row r="1765" spans="1:41" x14ac:dyDescent="0.25">
      <c r="A1765" s="137" t="str">
        <f>VLOOKUP(D1765,Empresas!$D$7:$F$91,3,0)</f>
        <v>Gerencia</v>
      </c>
      <c r="B1765" s="138" t="str">
        <f>VLOOKUP(D1765,Empresas!$D$7:$G$91,4,0)</f>
        <v>Yeleydi</v>
      </c>
      <c r="C1765" s="138" t="s">
        <v>544</v>
      </c>
      <c r="D1765" s="138" t="s">
        <v>291</v>
      </c>
      <c r="E1765" s="138" t="str">
        <f>VLOOKUP(D1765,Empresas!$D$7:$E$92,2,0)</f>
        <v>INTECHPERU SYSTEM AND SOLUTION S.A.C.</v>
      </c>
      <c r="F1765" s="138" t="s">
        <v>170</v>
      </c>
      <c r="G1765" s="139">
        <f t="shared" si="290"/>
        <v>43</v>
      </c>
      <c r="H1765" s="139" t="str">
        <f>VLOOKUP(D1765,Empresas!$D$6:$L$92,7,0)</f>
        <v>Semestral</v>
      </c>
      <c r="I1765" s="138" t="str">
        <f>VLOOKUP(VLOOKUP(D1765&amp;"|"&amp;B1765,Empresas!$I$7:$CB$92,G1765,0),Tablas!$A$3:$B$5,2,0)</f>
        <v>No aplica</v>
      </c>
      <c r="J1765" s="78"/>
      <c r="K1765" s="78"/>
      <c r="L1765" s="78"/>
      <c r="M1765" s="78"/>
      <c r="N1765" s="78"/>
      <c r="O1765" s="78"/>
      <c r="P1765" s="78"/>
      <c r="Q1765" s="78"/>
      <c r="R1765" s="78"/>
      <c r="S1765" s="78"/>
      <c r="T1765" s="78"/>
      <c r="U1765" s="78"/>
      <c r="V1765" s="78" t="str">
        <f>VLOOKUP(D1765,Empresas!$D$7:$CF$91,81,0)</f>
        <v>C</v>
      </c>
      <c r="W1765" s="78" t="str">
        <f>VLOOKUP(D1765,Empresas!$D$7:$M$91,10,0)</f>
        <v>Mype</v>
      </c>
      <c r="X1765" s="69" t="str">
        <f t="shared" si="283"/>
        <v>SI</v>
      </c>
      <c r="Y1765" s="153" t="str">
        <f t="shared" si="284"/>
        <v>No aplica</v>
      </c>
      <c r="Z1765" s="147">
        <f>IF(Y1765="No aplica",0,IF(I1765="no",0,IF(I1765="No aplica",0,IF(I1765="Si",1,IF(I1765="Fisico",1,IF(I1765="Electronico",2,VLOOKUP(C1765&amp;"|"&amp;B1765&amp;"|"&amp;D1765,Empresas!$C$6:$CC$92,G1765+6+1,0)))))))</f>
        <v>0</v>
      </c>
      <c r="AA1765" s="147">
        <f>IF(AND($I1765="Si",J1765=1),1,IF(AND($I1765="Fisico",J1765=1),1,IF(AND(J1765=1,$I1765="Electronico"),2,IF(J1765=1,VLOOKUP($C1765&amp;"|"&amp;$B1765&amp;"|"&amp;$D1765,Empresas!$C$6:$CC$92,$G1765+6+1,0),0))))</f>
        <v>0</v>
      </c>
      <c r="AB1765" s="147">
        <f>IF(AND($I1765="Si",K1765=1),1,IF(AND($I1765="Fisico",K1765=1),1,IF(AND(K1765=1,$I1765="Electronico"),2,IF(K1765=1,VLOOKUP($C1765&amp;"|"&amp;$B1765&amp;"|"&amp;$D1765,Empresas!$C$6:$CC$92,$G1765+6+1,0),0))))</f>
        <v>0</v>
      </c>
      <c r="AC1765" s="147">
        <f>IF(AND($I1765="Si",L1765=1),1,IF(AND($I1765="Fisico",L1765=1),1,IF(AND(L1765=1,$I1765="Electronico"),2,IF(L1765=1,VLOOKUP($C1765&amp;"|"&amp;$B1765&amp;"|"&amp;$D1765,Empresas!$C$6:$CC$92,$G1765+6+1,0),0))))</f>
        <v>0</v>
      </c>
      <c r="AD1765" s="147">
        <f>IF(AND($I1765="Si",M1765=1),1,IF(AND($I1765="Fisico",M1765=1),1,IF(AND(M1765=1,$I1765="Electronico"),2,IF(M1765=1,VLOOKUP($C1765&amp;"|"&amp;$B1765&amp;"|"&amp;$D1765,Empresas!$C$6:$CC$92,$G1765+6+1,0),0))))</f>
        <v>0</v>
      </c>
      <c r="AE1765" s="147">
        <f>IF(AND($I1765="Si",N1765=1),1,IF(AND($I1765="Fisico",N1765=1),1,IF(AND(N1765=1,$I1765="Electronico"),2,IF(N1765=1,VLOOKUP($C1765&amp;"|"&amp;$B1765&amp;"|"&amp;$D1765,Empresas!$C$6:$CC$92,$G1765+6+1,0),0))))</f>
        <v>0</v>
      </c>
      <c r="AF1765" s="147">
        <f>IF(AND($I1765="Si",O1765=1),1,IF(AND($I1765="Fisico",O1765=1),1,IF(AND(O1765=1,$I1765="Electronico"),2,IF(O1765=1,VLOOKUP($C1765&amp;"|"&amp;$B1765&amp;"|"&amp;$D1765,Empresas!$C$6:$CC$92,$G1765+6+1,0),0))))</f>
        <v>0</v>
      </c>
      <c r="AG1765" s="147">
        <f>IF(AND($I1765="Si",P1765=1),1,IF(AND($I1765="Fisico",P1765=1),1,IF(AND(P1765=1,$I1765="Electronico"),2,IF(P1765=1,VLOOKUP($C1765&amp;"|"&amp;$B1765&amp;"|"&amp;$D1765,Empresas!$C$6:$CC$92,$G1765+6+1,0),0))))</f>
        <v>0</v>
      </c>
      <c r="AH1765" s="147">
        <f>IF(AND($I1765="Si",Q1765=1),1,IF(AND($I1765="Fisico",Q1765=1),1,IF(AND(Q1765=1,$I1765="Electronico"),2,IF(Q1765=1,VLOOKUP($C1765&amp;"|"&amp;$B1765&amp;"|"&amp;$D1765,Empresas!$C$6:$CC$92,$G1765+6+1,0),0))))</f>
        <v>0</v>
      </c>
      <c r="AI1765" s="147">
        <f>IF(AND($I1765="Si",R1765=1),1,IF(AND($I1765="Fisico",R1765=1),1,IF(AND(R1765=1,$I1765="Electronico"),2,IF(R1765=1,VLOOKUP($C1765&amp;"|"&amp;$B1765&amp;"|"&amp;$D1765,Empresas!$C$6:$CC$92,$G1765+6+1,0),0))))</f>
        <v>0</v>
      </c>
      <c r="AJ1765" s="147">
        <f>IF(AND($I1765="Si",S1765=1),1,IF(AND($I1765="Fisico",S1765=1),1,IF(AND(S1765=1,$I1765="Electronico"),2,IF(S1765=1,VLOOKUP($C1765&amp;"|"&amp;$B1765&amp;"|"&amp;$D1765,Empresas!$C$6:$CC$92,$G1765+6+1,0),0))))</f>
        <v>0</v>
      </c>
      <c r="AK1765" s="147">
        <f>IF(AND($I1765="Si",T1765=1),1,IF(AND($I1765="Fisico",T1765=1),1,IF(AND(T1765=1,$I1765="Electronico"),2,IF(T1765=1,VLOOKUP($C1765&amp;"|"&amp;$B1765&amp;"|"&amp;$D1765,Empresas!$C$6:$CC$92,$G1765+6+1,0),0))))</f>
        <v>0</v>
      </c>
      <c r="AL1765" s="147">
        <f>IF(AND($I1765="Si",U1765=1),1,IF(AND($I1765="Fisico",U1765=1),1,IF(AND(U1765=1,$I1765="Electronico"),2,IF(U1765=1,VLOOKUP($C1765&amp;"|"&amp;$B1765&amp;"|"&amp;$D1765,Empresas!$C$6:$CC$92,$G1765+6+1,0),0))))</f>
        <v>0</v>
      </c>
      <c r="AM1765" s="149">
        <f t="shared" si="285"/>
        <v>0</v>
      </c>
      <c r="AN1765" s="149">
        <f t="shared" si="286"/>
        <v>0</v>
      </c>
      <c r="AO1765" s="152">
        <f t="shared" si="287"/>
        <v>0</v>
      </c>
    </row>
    <row r="1766" spans="1:41" x14ac:dyDescent="0.25">
      <c r="A1766" s="137" t="str">
        <f>VLOOKUP(D1766,Empresas!$D$7:$F$91,3,0)</f>
        <v>Gerencia</v>
      </c>
      <c r="B1766" s="138" t="str">
        <f>VLOOKUP(D1766,Empresas!$D$7:$G$91,4,0)</f>
        <v>Yeleydi</v>
      </c>
      <c r="C1766" s="138" t="s">
        <v>544</v>
      </c>
      <c r="D1766" s="138" t="s">
        <v>291</v>
      </c>
      <c r="E1766" s="138" t="str">
        <f>VLOOKUP(D1766,Empresas!$D$7:$E$92,2,0)</f>
        <v>INTECHPERU SYSTEM AND SOLUTION S.A.C.</v>
      </c>
      <c r="F1766" s="138" t="s">
        <v>171</v>
      </c>
      <c r="G1766" s="139">
        <f t="shared" si="290"/>
        <v>46</v>
      </c>
      <c r="H1766" s="139" t="str">
        <f>VLOOKUP(D1766,Empresas!$D$6:$L$92,7,0)</f>
        <v>Semestral</v>
      </c>
      <c r="I1766" s="138" t="str">
        <f>VLOOKUP(VLOOKUP(D1766&amp;"|"&amp;B1766,Empresas!$I$7:$CB$92,G1766,0),Tablas!$A$3:$B$5,2,0)</f>
        <v>No aplica</v>
      </c>
      <c r="J1766" s="78"/>
      <c r="K1766" s="78"/>
      <c r="L1766" s="78"/>
      <c r="M1766" s="78"/>
      <c r="N1766" s="78"/>
      <c r="O1766" s="78"/>
      <c r="P1766" s="78"/>
      <c r="Q1766" s="78"/>
      <c r="R1766" s="78"/>
      <c r="S1766" s="78"/>
      <c r="T1766" s="78"/>
      <c r="U1766" s="78"/>
      <c r="V1766" s="78" t="str">
        <f>VLOOKUP(D1766,Empresas!$D$7:$CF$91,81,0)</f>
        <v>C</v>
      </c>
      <c r="W1766" s="78" t="str">
        <f>VLOOKUP(D1766,Empresas!$D$7:$M$91,10,0)</f>
        <v>Mype</v>
      </c>
      <c r="X1766" s="69" t="str">
        <f t="shared" si="283"/>
        <v>SI</v>
      </c>
      <c r="Y1766" s="153" t="str">
        <f t="shared" si="284"/>
        <v>No aplica</v>
      </c>
      <c r="Z1766" s="147">
        <f>IF(Y1766="No aplica",0,IF(I1766="no",0,IF(I1766="No aplica",0,IF(I1766="Si",1,IF(I1766="Fisico",1,IF(I1766="Electronico",2,VLOOKUP(C1766&amp;"|"&amp;B1766&amp;"|"&amp;D1766,Empresas!$C$6:$CC$92,G1766+6+1,0)))))))</f>
        <v>0</v>
      </c>
      <c r="AA1766" s="147">
        <f>IF(AND($I1766="Si",J1766=1),1,IF(AND($I1766="Fisico",J1766=1),1,IF(AND(J1766=1,$I1766="Electronico"),2,IF(J1766=1,VLOOKUP($C1766&amp;"|"&amp;$B1766&amp;"|"&amp;$D1766,Empresas!$C$6:$CC$92,$G1766+6+1,0),0))))</f>
        <v>0</v>
      </c>
      <c r="AB1766" s="147">
        <f>IF(AND($I1766="Si",K1766=1),1,IF(AND($I1766="Fisico",K1766=1),1,IF(AND(K1766=1,$I1766="Electronico"),2,IF(K1766=1,VLOOKUP($C1766&amp;"|"&amp;$B1766&amp;"|"&amp;$D1766,Empresas!$C$6:$CC$92,$G1766+6+1,0),0))))</f>
        <v>0</v>
      </c>
      <c r="AC1766" s="147">
        <f>IF(AND($I1766="Si",L1766=1),1,IF(AND($I1766="Fisico",L1766=1),1,IF(AND(L1766=1,$I1766="Electronico"),2,IF(L1766=1,VLOOKUP($C1766&amp;"|"&amp;$B1766&amp;"|"&amp;$D1766,Empresas!$C$6:$CC$92,$G1766+6+1,0),0))))</f>
        <v>0</v>
      </c>
      <c r="AD1766" s="147">
        <f>IF(AND($I1766="Si",M1766=1),1,IF(AND($I1766="Fisico",M1766=1),1,IF(AND(M1766=1,$I1766="Electronico"),2,IF(M1766=1,VLOOKUP($C1766&amp;"|"&amp;$B1766&amp;"|"&amp;$D1766,Empresas!$C$6:$CC$92,$G1766+6+1,0),0))))</f>
        <v>0</v>
      </c>
      <c r="AE1766" s="147">
        <f>IF(AND($I1766="Si",N1766=1),1,IF(AND($I1766="Fisico",N1766=1),1,IF(AND(N1766=1,$I1766="Electronico"),2,IF(N1766=1,VLOOKUP($C1766&amp;"|"&amp;$B1766&amp;"|"&amp;$D1766,Empresas!$C$6:$CC$92,$G1766+6+1,0),0))))</f>
        <v>0</v>
      </c>
      <c r="AF1766" s="147">
        <f>IF(AND($I1766="Si",O1766=1),1,IF(AND($I1766="Fisico",O1766=1),1,IF(AND(O1766=1,$I1766="Electronico"),2,IF(O1766=1,VLOOKUP($C1766&amp;"|"&amp;$B1766&amp;"|"&amp;$D1766,Empresas!$C$6:$CC$92,$G1766+6+1,0),0))))</f>
        <v>0</v>
      </c>
      <c r="AG1766" s="147">
        <f>IF(AND($I1766="Si",P1766=1),1,IF(AND($I1766="Fisico",P1766=1),1,IF(AND(P1766=1,$I1766="Electronico"),2,IF(P1766=1,VLOOKUP($C1766&amp;"|"&amp;$B1766&amp;"|"&amp;$D1766,Empresas!$C$6:$CC$92,$G1766+6+1,0),0))))</f>
        <v>0</v>
      </c>
      <c r="AH1766" s="147">
        <f>IF(AND($I1766="Si",Q1766=1),1,IF(AND($I1766="Fisico",Q1766=1),1,IF(AND(Q1766=1,$I1766="Electronico"),2,IF(Q1766=1,VLOOKUP($C1766&amp;"|"&amp;$B1766&amp;"|"&amp;$D1766,Empresas!$C$6:$CC$92,$G1766+6+1,0),0))))</f>
        <v>0</v>
      </c>
      <c r="AI1766" s="147">
        <f>IF(AND($I1766="Si",R1766=1),1,IF(AND($I1766="Fisico",R1766=1),1,IF(AND(R1766=1,$I1766="Electronico"),2,IF(R1766=1,VLOOKUP($C1766&amp;"|"&amp;$B1766&amp;"|"&amp;$D1766,Empresas!$C$6:$CC$92,$G1766+6+1,0),0))))</f>
        <v>0</v>
      </c>
      <c r="AJ1766" s="147">
        <f>IF(AND($I1766="Si",S1766=1),1,IF(AND($I1766="Fisico",S1766=1),1,IF(AND(S1766=1,$I1766="Electronico"),2,IF(S1766=1,VLOOKUP($C1766&amp;"|"&amp;$B1766&amp;"|"&amp;$D1766,Empresas!$C$6:$CC$92,$G1766+6+1,0),0))))</f>
        <v>0</v>
      </c>
      <c r="AK1766" s="147">
        <f>IF(AND($I1766="Si",T1766=1),1,IF(AND($I1766="Fisico",T1766=1),1,IF(AND(T1766=1,$I1766="Electronico"),2,IF(T1766=1,VLOOKUP($C1766&amp;"|"&amp;$B1766&amp;"|"&amp;$D1766,Empresas!$C$6:$CC$92,$G1766+6+1,0),0))))</f>
        <v>0</v>
      </c>
      <c r="AL1766" s="147">
        <f>IF(AND($I1766="Si",U1766=1),1,IF(AND($I1766="Fisico",U1766=1),1,IF(AND(U1766=1,$I1766="Electronico"),2,IF(U1766=1,VLOOKUP($C1766&amp;"|"&amp;$B1766&amp;"|"&amp;$D1766,Empresas!$C$6:$CC$92,$G1766+6+1,0),0))))</f>
        <v>0</v>
      </c>
      <c r="AM1766" s="149">
        <f t="shared" si="285"/>
        <v>0</v>
      </c>
      <c r="AN1766" s="149">
        <f t="shared" si="286"/>
        <v>0</v>
      </c>
      <c r="AO1766" s="152">
        <f t="shared" si="287"/>
        <v>0</v>
      </c>
    </row>
    <row r="1767" spans="1:41" x14ac:dyDescent="0.25">
      <c r="A1767" s="140" t="str">
        <f>VLOOKUP(D1767,Empresas!$D$7:$F$91,3,0)</f>
        <v>Gerencia</v>
      </c>
      <c r="B1767" s="141" t="str">
        <f>VLOOKUP(D1767,Empresas!$D$7:$G$91,4,0)</f>
        <v>Yeleydi</v>
      </c>
      <c r="C1767" s="141" t="s">
        <v>544</v>
      </c>
      <c r="D1767" s="141" t="s">
        <v>291</v>
      </c>
      <c r="E1767" s="141" t="str">
        <f>VLOOKUP(D1767,Empresas!$D$7:$E$92,2,0)</f>
        <v>INTECHPERU SYSTEM AND SOLUTION S.A.C.</v>
      </c>
      <c r="F1767" s="141" t="s">
        <v>172</v>
      </c>
      <c r="G1767" s="142">
        <f>+Empresas!$BF$2</f>
        <v>50</v>
      </c>
      <c r="H1767" s="142" t="str">
        <f>VLOOKUP(D1767,Empresas!$D$6:$L$92,7,0)</f>
        <v>Semestral</v>
      </c>
      <c r="I1767" s="141" t="str">
        <f>VLOOKUP(VLOOKUP(D1767&amp;"|"&amp;B1767,Empresas!$I$7:$CB$92,G1767,0),Tablas!$A$8:$B$10,2,0)</f>
        <v>Electronico</v>
      </c>
      <c r="J1767" s="78">
        <v>1</v>
      </c>
      <c r="K1767" s="78">
        <v>1</v>
      </c>
      <c r="L1767" s="78">
        <v>1</v>
      </c>
      <c r="M1767" s="78">
        <v>1</v>
      </c>
      <c r="N1767" s="78">
        <v>1</v>
      </c>
      <c r="O1767" s="78">
        <v>1</v>
      </c>
      <c r="P1767" s="78">
        <v>1</v>
      </c>
      <c r="Q1767" s="78">
        <v>1</v>
      </c>
      <c r="R1767" s="78"/>
      <c r="S1767" s="78"/>
      <c r="T1767" s="78"/>
      <c r="U1767" s="78"/>
      <c r="V1767" s="78" t="str">
        <f>VLOOKUP(D1767,Empresas!$D$7:$CF$91,81,0)</f>
        <v>C</v>
      </c>
      <c r="W1767" s="78" t="str">
        <f>VLOOKUP(D1767,Empresas!$D$7:$M$91,10,0)</f>
        <v>Mype</v>
      </c>
      <c r="X1767" s="69" t="str">
        <f t="shared" si="283"/>
        <v>SI</v>
      </c>
      <c r="Y1767" s="153" t="str">
        <f t="shared" si="284"/>
        <v>Si aplica</v>
      </c>
      <c r="Z1767" s="147">
        <f>IF(Y1767="No aplica",0,IF(I1767="no",0,IF(I1767="No aplica",0,IF(I1767="Si",1,IF(I1767="Fisico",1,IF(I1767="Electronico",2,VLOOKUP(C1767&amp;"|"&amp;B1767&amp;"|"&amp;D1767,Empresas!$C$6:$CC$92,G1767+6+1,0)))))))</f>
        <v>2</v>
      </c>
      <c r="AA1767" s="147">
        <f>IF(AND($I1767="Si",J1767=1),1,IF(AND($I1767="Fisico",J1767=1),1,IF(AND(J1767=1,$I1767="Electronico"),2,IF(J1767=1,VLOOKUP($C1767&amp;"|"&amp;$B1767&amp;"|"&amp;$D1767,Empresas!$C$6:$CC$92,$G1767+6+1,0),0))))</f>
        <v>2</v>
      </c>
      <c r="AB1767" s="147">
        <f>IF(AND($I1767="Si",K1767=1),1,IF(AND($I1767="Fisico",K1767=1),1,IF(AND(K1767=1,$I1767="Electronico"),2,IF(K1767=1,VLOOKUP($C1767&amp;"|"&amp;$B1767&amp;"|"&amp;$D1767,Empresas!$C$6:$CC$92,$G1767+6+1,0),0))))</f>
        <v>2</v>
      </c>
      <c r="AC1767" s="147">
        <f>IF(AND($I1767="Si",L1767=1),1,IF(AND($I1767="Fisico",L1767=1),1,IF(AND(L1767=1,$I1767="Electronico"),2,IF(L1767=1,VLOOKUP($C1767&amp;"|"&amp;$B1767&amp;"|"&amp;$D1767,Empresas!$C$6:$CC$92,$G1767+6+1,0),0))))</f>
        <v>2</v>
      </c>
      <c r="AD1767" s="147">
        <f>IF(AND($I1767="Si",M1767=1),1,IF(AND($I1767="Fisico",M1767=1),1,IF(AND(M1767=1,$I1767="Electronico"),2,IF(M1767=1,VLOOKUP($C1767&amp;"|"&amp;$B1767&amp;"|"&amp;$D1767,Empresas!$C$6:$CC$92,$G1767+6+1,0),0))))</f>
        <v>2</v>
      </c>
      <c r="AE1767" s="147">
        <f>IF(AND($I1767="Si",N1767=1),1,IF(AND($I1767="Fisico",N1767=1),1,IF(AND(N1767=1,$I1767="Electronico"),2,IF(N1767=1,VLOOKUP($C1767&amp;"|"&amp;$B1767&amp;"|"&amp;$D1767,Empresas!$C$6:$CC$92,$G1767+6+1,0),0))))</f>
        <v>2</v>
      </c>
      <c r="AF1767" s="147">
        <f>IF(AND($I1767="Si",O1767=1),1,IF(AND($I1767="Fisico",O1767=1),1,IF(AND(O1767=1,$I1767="Electronico"),2,IF(O1767=1,VLOOKUP($C1767&amp;"|"&amp;$B1767&amp;"|"&amp;$D1767,Empresas!$C$6:$CC$92,$G1767+6+1,0),0))))</f>
        <v>2</v>
      </c>
      <c r="AG1767" s="147">
        <f>IF(AND($I1767="Si",P1767=1),1,IF(AND($I1767="Fisico",P1767=1),1,IF(AND(P1767=1,$I1767="Electronico"),2,IF(P1767=1,VLOOKUP($C1767&amp;"|"&amp;$B1767&amp;"|"&amp;$D1767,Empresas!$C$6:$CC$92,$G1767+6+1,0),0))))</f>
        <v>2</v>
      </c>
      <c r="AH1767" s="147">
        <f>IF(AND($I1767="Si",Q1767=1),1,IF(AND($I1767="Fisico",Q1767=1),1,IF(AND(Q1767=1,$I1767="Electronico"),2,IF(Q1767=1,VLOOKUP($C1767&amp;"|"&amp;$B1767&amp;"|"&amp;$D1767,Empresas!$C$6:$CC$92,$G1767+6+1,0),0))))</f>
        <v>2</v>
      </c>
      <c r="AI1767" s="147">
        <f>IF(AND($I1767="Si",R1767=1),1,IF(AND($I1767="Fisico",R1767=1),1,IF(AND(R1767=1,$I1767="Electronico"),2,IF(R1767=1,VLOOKUP($C1767&amp;"|"&amp;$B1767&amp;"|"&amp;$D1767,Empresas!$C$6:$CC$92,$G1767+6+1,0),0))))</f>
        <v>0</v>
      </c>
      <c r="AJ1767" s="147">
        <f>IF(AND($I1767="Si",S1767=1),1,IF(AND($I1767="Fisico",S1767=1),1,IF(AND(S1767=1,$I1767="Electronico"),2,IF(S1767=1,VLOOKUP($C1767&amp;"|"&amp;$B1767&amp;"|"&amp;$D1767,Empresas!$C$6:$CC$92,$G1767+6+1,0),0))))</f>
        <v>0</v>
      </c>
      <c r="AK1767" s="147">
        <f>IF(AND($I1767="Si",T1767=1),1,IF(AND($I1767="Fisico",T1767=1),1,IF(AND(T1767=1,$I1767="Electronico"),2,IF(T1767=1,VLOOKUP($C1767&amp;"|"&amp;$B1767&amp;"|"&amp;$D1767,Empresas!$C$6:$CC$92,$G1767+6+1,0),0))))</f>
        <v>0</v>
      </c>
      <c r="AL1767" s="147">
        <f>IF(AND($I1767="Si",U1767=1),1,IF(AND($I1767="Fisico",U1767=1),1,IF(AND(U1767=1,$I1767="Electronico"),2,IF(U1767=1,VLOOKUP($C1767&amp;"|"&amp;$B1767&amp;"|"&amp;$D1767,Empresas!$C$6:$CC$92,$G1767+6+1,0),0))))</f>
        <v>0</v>
      </c>
      <c r="AM1767" s="149">
        <f t="shared" si="285"/>
        <v>16</v>
      </c>
      <c r="AN1767" s="149">
        <f t="shared" si="286"/>
        <v>16</v>
      </c>
      <c r="AO1767" s="152">
        <f t="shared" si="287"/>
        <v>1</v>
      </c>
    </row>
    <row r="1768" spans="1:41" x14ac:dyDescent="0.25">
      <c r="A1768" s="140" t="str">
        <f>VLOOKUP(D1768,Empresas!$D$7:$F$91,3,0)</f>
        <v>Gerencia</v>
      </c>
      <c r="B1768" s="141" t="str">
        <f>VLOOKUP(D1768,Empresas!$D$7:$G$91,4,0)</f>
        <v>Yeleydi</v>
      </c>
      <c r="C1768" s="141" t="s">
        <v>544</v>
      </c>
      <c r="D1768" s="141" t="s">
        <v>291</v>
      </c>
      <c r="E1768" s="141" t="str">
        <f>VLOOKUP(D1768,Empresas!$D$7:$E$92,2,0)</f>
        <v>INTECHPERU SYSTEM AND SOLUTION S.A.C.</v>
      </c>
      <c r="F1768" s="141" t="s">
        <v>173</v>
      </c>
      <c r="G1768" s="142">
        <f>+G1767+1</f>
        <v>51</v>
      </c>
      <c r="H1768" s="142" t="str">
        <f>VLOOKUP(D1768,Empresas!$D$6:$L$92,7,0)</f>
        <v>Semestral</v>
      </c>
      <c r="I1768" s="141" t="str">
        <f>VLOOKUP(VLOOKUP(D1768&amp;"|"&amp;B1768,Empresas!$I$7:$CB$92,G1768,0),Tablas!$A$8:$B$10,2,0)</f>
        <v>Electronico</v>
      </c>
      <c r="J1768" s="78">
        <v>1</v>
      </c>
      <c r="K1768" s="78">
        <v>1</v>
      </c>
      <c r="L1768" s="78">
        <v>1</v>
      </c>
      <c r="M1768" s="78">
        <v>1</v>
      </c>
      <c r="N1768" s="78">
        <v>1</v>
      </c>
      <c r="O1768" s="78">
        <v>1</v>
      </c>
      <c r="P1768" s="78">
        <v>1</v>
      </c>
      <c r="Q1768" s="78">
        <v>1</v>
      </c>
      <c r="R1768" s="78"/>
      <c r="S1768" s="78"/>
      <c r="T1768" s="78"/>
      <c r="U1768" s="78"/>
      <c r="V1768" s="78" t="str">
        <f>VLOOKUP(D1768,Empresas!$D$7:$CF$91,81,0)</f>
        <v>C</v>
      </c>
      <c r="W1768" s="78" t="str">
        <f>VLOOKUP(D1768,Empresas!$D$7:$M$91,10,0)</f>
        <v>Mype</v>
      </c>
      <c r="X1768" s="69" t="str">
        <f t="shared" si="283"/>
        <v>SI</v>
      </c>
      <c r="Y1768" s="153" t="str">
        <f t="shared" si="284"/>
        <v>Si aplica</v>
      </c>
      <c r="Z1768" s="147">
        <f>IF(Y1768="No aplica",0,IF(I1768="no",0,IF(I1768="No aplica",0,IF(I1768="Si",1,IF(I1768="Fisico",1,IF(I1768="Electronico",2,VLOOKUP(C1768&amp;"|"&amp;B1768&amp;"|"&amp;D1768,Empresas!$C$6:$CC$92,G1768+6+1,0)))))))</f>
        <v>2</v>
      </c>
      <c r="AA1768" s="147">
        <f>IF(AND($I1768="Si",J1768=1),1,IF(AND($I1768="Fisico",J1768=1),1,IF(AND(J1768=1,$I1768="Electronico"),2,IF(J1768=1,VLOOKUP($C1768&amp;"|"&amp;$B1768&amp;"|"&amp;$D1768,Empresas!$C$6:$CC$92,$G1768+6+1,0),0))))</f>
        <v>2</v>
      </c>
      <c r="AB1768" s="147">
        <f>IF(AND($I1768="Si",K1768=1),1,IF(AND($I1768="Fisico",K1768=1),1,IF(AND(K1768=1,$I1768="Electronico"),2,IF(K1768=1,VLOOKUP($C1768&amp;"|"&amp;$B1768&amp;"|"&amp;$D1768,Empresas!$C$6:$CC$92,$G1768+6+1,0),0))))</f>
        <v>2</v>
      </c>
      <c r="AC1768" s="147">
        <f>IF(AND($I1768="Si",L1768=1),1,IF(AND($I1768="Fisico",L1768=1),1,IF(AND(L1768=1,$I1768="Electronico"),2,IF(L1768=1,VLOOKUP($C1768&amp;"|"&amp;$B1768&amp;"|"&amp;$D1768,Empresas!$C$6:$CC$92,$G1768+6+1,0),0))))</f>
        <v>2</v>
      </c>
      <c r="AD1768" s="147">
        <f>IF(AND($I1768="Si",M1768=1),1,IF(AND($I1768="Fisico",M1768=1),1,IF(AND(M1768=1,$I1768="Electronico"),2,IF(M1768=1,VLOOKUP($C1768&amp;"|"&amp;$B1768&amp;"|"&amp;$D1768,Empresas!$C$6:$CC$92,$G1768+6+1,0),0))))</f>
        <v>2</v>
      </c>
      <c r="AE1768" s="147">
        <f>IF(AND($I1768="Si",N1768=1),1,IF(AND($I1768="Fisico",N1768=1),1,IF(AND(N1768=1,$I1768="Electronico"),2,IF(N1768=1,VLOOKUP($C1768&amp;"|"&amp;$B1768&amp;"|"&amp;$D1768,Empresas!$C$6:$CC$92,$G1768+6+1,0),0))))</f>
        <v>2</v>
      </c>
      <c r="AF1768" s="147">
        <f>IF(AND($I1768="Si",O1768=1),1,IF(AND($I1768="Fisico",O1768=1),1,IF(AND(O1768=1,$I1768="Electronico"),2,IF(O1768=1,VLOOKUP($C1768&amp;"|"&amp;$B1768&amp;"|"&amp;$D1768,Empresas!$C$6:$CC$92,$G1768+6+1,0),0))))</f>
        <v>2</v>
      </c>
      <c r="AG1768" s="147">
        <f>IF(AND($I1768="Si",P1768=1),1,IF(AND($I1768="Fisico",P1768=1),1,IF(AND(P1768=1,$I1768="Electronico"),2,IF(P1768=1,VLOOKUP($C1768&amp;"|"&amp;$B1768&amp;"|"&amp;$D1768,Empresas!$C$6:$CC$92,$G1768+6+1,0),0))))</f>
        <v>2</v>
      </c>
      <c r="AH1768" s="147">
        <f>IF(AND($I1768="Si",Q1768=1),1,IF(AND($I1768="Fisico",Q1768=1),1,IF(AND(Q1768=1,$I1768="Electronico"),2,IF(Q1768=1,VLOOKUP($C1768&amp;"|"&amp;$B1768&amp;"|"&amp;$D1768,Empresas!$C$6:$CC$92,$G1768+6+1,0),0))))</f>
        <v>2</v>
      </c>
      <c r="AI1768" s="147">
        <f>IF(AND($I1768="Si",R1768=1),1,IF(AND($I1768="Fisico",R1768=1),1,IF(AND(R1768=1,$I1768="Electronico"),2,IF(R1768=1,VLOOKUP($C1768&amp;"|"&amp;$B1768&amp;"|"&amp;$D1768,Empresas!$C$6:$CC$92,$G1768+6+1,0),0))))</f>
        <v>0</v>
      </c>
      <c r="AJ1768" s="147">
        <f>IF(AND($I1768="Si",S1768=1),1,IF(AND($I1768="Fisico",S1768=1),1,IF(AND(S1768=1,$I1768="Electronico"),2,IF(S1768=1,VLOOKUP($C1768&amp;"|"&amp;$B1768&amp;"|"&amp;$D1768,Empresas!$C$6:$CC$92,$G1768+6+1,0),0))))</f>
        <v>0</v>
      </c>
      <c r="AK1768" s="147">
        <f>IF(AND($I1768="Si",T1768=1),1,IF(AND($I1768="Fisico",T1768=1),1,IF(AND(T1768=1,$I1768="Electronico"),2,IF(T1768=1,VLOOKUP($C1768&amp;"|"&amp;$B1768&amp;"|"&amp;$D1768,Empresas!$C$6:$CC$92,$G1768+6+1,0),0))))</f>
        <v>0</v>
      </c>
      <c r="AL1768" s="147">
        <f>IF(AND($I1768="Si",U1768=1),1,IF(AND($I1768="Fisico",U1768=1),1,IF(AND(U1768=1,$I1768="Electronico"),2,IF(U1768=1,VLOOKUP($C1768&amp;"|"&amp;$B1768&amp;"|"&amp;$D1768,Empresas!$C$6:$CC$92,$G1768+6+1,0),0))))</f>
        <v>0</v>
      </c>
      <c r="AM1768" s="149">
        <f t="shared" si="285"/>
        <v>16</v>
      </c>
      <c r="AN1768" s="149">
        <f t="shared" si="286"/>
        <v>16</v>
      </c>
      <c r="AO1768" s="152">
        <f t="shared" si="287"/>
        <v>1</v>
      </c>
    </row>
    <row r="1769" spans="1:41" x14ac:dyDescent="0.25">
      <c r="A1769" s="140" t="str">
        <f>VLOOKUP(D1769,Empresas!$D$7:$F$91,3,0)</f>
        <v>Gerencia</v>
      </c>
      <c r="B1769" s="141" t="str">
        <f>VLOOKUP(D1769,Empresas!$D$7:$G$91,4,0)</f>
        <v>Yeleydi</v>
      </c>
      <c r="C1769" s="141" t="s">
        <v>544</v>
      </c>
      <c r="D1769" s="141" t="s">
        <v>291</v>
      </c>
      <c r="E1769" s="141" t="str">
        <f>VLOOKUP(D1769,Empresas!$D$7:$E$92,2,0)</f>
        <v>INTECHPERU SYSTEM AND SOLUTION S.A.C.</v>
      </c>
      <c r="F1769" s="141" t="s">
        <v>174</v>
      </c>
      <c r="G1769" s="142">
        <f t="shared" ref="G1769:G1777" si="291">+G1768+1</f>
        <v>52</v>
      </c>
      <c r="H1769" s="142" t="str">
        <f>VLOOKUP(D1769,Empresas!$D$6:$L$92,7,0)</f>
        <v>Semestral</v>
      </c>
      <c r="I1769" s="141" t="str">
        <f>VLOOKUP(VLOOKUP(D1769&amp;"|"&amp;B1769,Empresas!$I$7:$CB$92,G1769,0),Tablas!$A$8:$B$10,2,0)</f>
        <v>No aplica</v>
      </c>
      <c r="J1769" s="78"/>
      <c r="K1769" s="78"/>
      <c r="L1769" s="78"/>
      <c r="M1769" s="78"/>
      <c r="N1769" s="78"/>
      <c r="O1769" s="78"/>
      <c r="P1769" s="78"/>
      <c r="Q1769" s="78"/>
      <c r="R1769" s="78"/>
      <c r="S1769" s="78"/>
      <c r="T1769" s="78"/>
      <c r="U1769" s="78"/>
      <c r="V1769" s="78" t="str">
        <f>VLOOKUP(D1769,Empresas!$D$7:$CF$91,81,0)</f>
        <v>C</v>
      </c>
      <c r="W1769" s="78" t="str">
        <f>VLOOKUP(D1769,Empresas!$D$7:$M$91,10,0)</f>
        <v>Mype</v>
      </c>
      <c r="X1769" s="69" t="str">
        <f t="shared" si="283"/>
        <v>SI</v>
      </c>
      <c r="Y1769" s="153" t="str">
        <f t="shared" si="284"/>
        <v>No aplica</v>
      </c>
      <c r="Z1769" s="147">
        <f>IF(Y1769="No aplica",0,IF(I1769="no",0,IF(I1769="No aplica",0,IF(I1769="Si",1,IF(I1769="Fisico",1,IF(I1769="Electronico",2,VLOOKUP(C1769&amp;"|"&amp;B1769&amp;"|"&amp;D1769,Empresas!$C$6:$CC$92,G1769+6+1,0)))))))</f>
        <v>0</v>
      </c>
      <c r="AA1769" s="147">
        <f>IF(AND($I1769="Si",J1769=1),1,IF(AND($I1769="Fisico",J1769=1),1,IF(AND(J1769=1,$I1769="Electronico"),2,IF(J1769=1,VLOOKUP($C1769&amp;"|"&amp;$B1769&amp;"|"&amp;$D1769,Empresas!$C$6:$CC$92,$G1769+6+1,0),0))))</f>
        <v>0</v>
      </c>
      <c r="AB1769" s="147">
        <f>IF(AND($I1769="Si",K1769=1),1,IF(AND($I1769="Fisico",K1769=1),1,IF(AND(K1769=1,$I1769="Electronico"),2,IF(K1769=1,VLOOKUP($C1769&amp;"|"&amp;$B1769&amp;"|"&amp;$D1769,Empresas!$C$6:$CC$92,$G1769+6+1,0),0))))</f>
        <v>0</v>
      </c>
      <c r="AC1769" s="147">
        <f>IF(AND($I1769="Si",L1769=1),1,IF(AND($I1769="Fisico",L1769=1),1,IF(AND(L1769=1,$I1769="Electronico"),2,IF(L1769=1,VLOOKUP($C1769&amp;"|"&amp;$B1769&amp;"|"&amp;$D1769,Empresas!$C$6:$CC$92,$G1769+6+1,0),0))))</f>
        <v>0</v>
      </c>
      <c r="AD1769" s="147">
        <f>IF(AND($I1769="Si",M1769=1),1,IF(AND($I1769="Fisico",M1769=1),1,IF(AND(M1769=1,$I1769="Electronico"),2,IF(M1769=1,VLOOKUP($C1769&amp;"|"&amp;$B1769&amp;"|"&amp;$D1769,Empresas!$C$6:$CC$92,$G1769+6+1,0),0))))</f>
        <v>0</v>
      </c>
      <c r="AE1769" s="147">
        <f>IF(AND($I1769="Si",N1769=1),1,IF(AND($I1769="Fisico",N1769=1),1,IF(AND(N1769=1,$I1769="Electronico"),2,IF(N1769=1,VLOOKUP($C1769&amp;"|"&amp;$B1769&amp;"|"&amp;$D1769,Empresas!$C$6:$CC$92,$G1769+6+1,0),0))))</f>
        <v>0</v>
      </c>
      <c r="AF1769" s="147">
        <f>IF(AND($I1769="Si",O1769=1),1,IF(AND($I1769="Fisico",O1769=1),1,IF(AND(O1769=1,$I1769="Electronico"),2,IF(O1769=1,VLOOKUP($C1769&amp;"|"&amp;$B1769&amp;"|"&amp;$D1769,Empresas!$C$6:$CC$92,$G1769+6+1,0),0))))</f>
        <v>0</v>
      </c>
      <c r="AG1769" s="147">
        <f>IF(AND($I1769="Si",P1769=1),1,IF(AND($I1769="Fisico",P1769=1),1,IF(AND(P1769=1,$I1769="Electronico"),2,IF(P1769=1,VLOOKUP($C1769&amp;"|"&amp;$B1769&amp;"|"&amp;$D1769,Empresas!$C$6:$CC$92,$G1769+6+1,0),0))))</f>
        <v>0</v>
      </c>
      <c r="AH1769" s="147">
        <f>IF(AND($I1769="Si",Q1769=1),1,IF(AND($I1769="Fisico",Q1769=1),1,IF(AND(Q1769=1,$I1769="Electronico"),2,IF(Q1769=1,VLOOKUP($C1769&amp;"|"&amp;$B1769&amp;"|"&amp;$D1769,Empresas!$C$6:$CC$92,$G1769+6+1,0),0))))</f>
        <v>0</v>
      </c>
      <c r="AI1769" s="147">
        <f>IF(AND($I1769="Si",R1769=1),1,IF(AND($I1769="Fisico",R1769=1),1,IF(AND(R1769=1,$I1769="Electronico"),2,IF(R1769=1,VLOOKUP($C1769&amp;"|"&amp;$B1769&amp;"|"&amp;$D1769,Empresas!$C$6:$CC$92,$G1769+6+1,0),0))))</f>
        <v>0</v>
      </c>
      <c r="AJ1769" s="147">
        <f>IF(AND($I1769="Si",S1769=1),1,IF(AND($I1769="Fisico",S1769=1),1,IF(AND(S1769=1,$I1769="Electronico"),2,IF(S1769=1,VLOOKUP($C1769&amp;"|"&amp;$B1769&amp;"|"&amp;$D1769,Empresas!$C$6:$CC$92,$G1769+6+1,0),0))))</f>
        <v>0</v>
      </c>
      <c r="AK1769" s="147">
        <f>IF(AND($I1769="Si",T1769=1),1,IF(AND($I1769="Fisico",T1769=1),1,IF(AND(T1769=1,$I1769="Electronico"),2,IF(T1769=1,VLOOKUP($C1769&amp;"|"&amp;$B1769&amp;"|"&amp;$D1769,Empresas!$C$6:$CC$92,$G1769+6+1,0),0))))</f>
        <v>0</v>
      </c>
      <c r="AL1769" s="147">
        <f>IF(AND($I1769="Si",U1769=1),1,IF(AND($I1769="Fisico",U1769=1),1,IF(AND(U1769=1,$I1769="Electronico"),2,IF(U1769=1,VLOOKUP($C1769&amp;"|"&amp;$B1769&amp;"|"&amp;$D1769,Empresas!$C$6:$CC$92,$G1769+6+1,0),0))))</f>
        <v>0</v>
      </c>
      <c r="AM1769" s="149">
        <f t="shared" si="285"/>
        <v>0</v>
      </c>
      <c r="AN1769" s="149">
        <f t="shared" si="286"/>
        <v>0</v>
      </c>
      <c r="AO1769" s="152">
        <f t="shared" si="287"/>
        <v>0</v>
      </c>
    </row>
    <row r="1770" spans="1:41" x14ac:dyDescent="0.25">
      <c r="A1770" s="140" t="str">
        <f>VLOOKUP(D1770,Empresas!$D$7:$F$91,3,0)</f>
        <v>Gerencia</v>
      </c>
      <c r="B1770" s="141" t="str">
        <f>VLOOKUP(D1770,Empresas!$D$7:$G$91,4,0)</f>
        <v>Yeleydi</v>
      </c>
      <c r="C1770" s="141" t="s">
        <v>544</v>
      </c>
      <c r="D1770" s="141" t="s">
        <v>291</v>
      </c>
      <c r="E1770" s="141" t="str">
        <f>VLOOKUP(D1770,Empresas!$D$7:$E$92,2,0)</f>
        <v>INTECHPERU SYSTEM AND SOLUTION S.A.C.</v>
      </c>
      <c r="F1770" s="141" t="s">
        <v>175</v>
      </c>
      <c r="G1770" s="142">
        <f t="shared" si="291"/>
        <v>53</v>
      </c>
      <c r="H1770" s="142" t="str">
        <f>VLOOKUP(D1770,Empresas!$D$6:$L$92,7,0)</f>
        <v>Semestral</v>
      </c>
      <c r="I1770" s="141" t="str">
        <f>VLOOKUP(VLOOKUP(D1770&amp;"|"&amp;B1770,Empresas!$I$7:$CB$92,G1770,0),Tablas!$A$8:$B$10,2,0)</f>
        <v>Fisico</v>
      </c>
      <c r="J1770" s="78">
        <v>2</v>
      </c>
      <c r="K1770" s="78">
        <v>2</v>
      </c>
      <c r="L1770" s="78">
        <v>2</v>
      </c>
      <c r="M1770" s="78">
        <v>2</v>
      </c>
      <c r="N1770" s="78">
        <v>2</v>
      </c>
      <c r="O1770" s="78">
        <v>2</v>
      </c>
      <c r="P1770" s="78">
        <v>2</v>
      </c>
      <c r="Q1770" s="78">
        <v>2</v>
      </c>
      <c r="R1770" s="78"/>
      <c r="S1770" s="78"/>
      <c r="T1770" s="78"/>
      <c r="U1770" s="78"/>
      <c r="V1770" s="78" t="str">
        <f>VLOOKUP(D1770,Empresas!$D$7:$CF$91,81,0)</f>
        <v>C</v>
      </c>
      <c r="W1770" s="78" t="str">
        <f>VLOOKUP(D1770,Empresas!$D$7:$M$91,10,0)</f>
        <v>Mype</v>
      </c>
      <c r="X1770" s="69" t="str">
        <f t="shared" si="283"/>
        <v>SI</v>
      </c>
      <c r="Y1770" s="153" t="str">
        <f t="shared" si="284"/>
        <v>Si aplica</v>
      </c>
      <c r="Z1770" s="147">
        <f>IF(Y1770="No aplica",0,IF(I1770="no",0,IF(I1770="No aplica",0,IF(I1770="Si",1,IF(I1770="Fisico",1,IF(I1770="Electronico",2,VLOOKUP(C1770&amp;"|"&amp;B1770&amp;"|"&amp;D1770,Empresas!$C$6:$CC$92,G1770+6+1,0)))))))</f>
        <v>1</v>
      </c>
      <c r="AA1770" s="147">
        <f>IF(AND($I1770="Si",J1770=1),1,IF(AND($I1770="Fisico",J1770=1),1,IF(AND(J1770=1,$I1770="Electronico"),2,IF(J1770=1,VLOOKUP($C1770&amp;"|"&amp;$B1770&amp;"|"&amp;$D1770,Empresas!$C$6:$CC$92,$G1770+6+1,0),0))))</f>
        <v>0</v>
      </c>
      <c r="AB1770" s="147">
        <f>IF(AND($I1770="Si",K1770=1),1,IF(AND($I1770="Fisico",K1770=1),1,IF(AND(K1770=1,$I1770="Electronico"),2,IF(K1770=1,VLOOKUP($C1770&amp;"|"&amp;$B1770&amp;"|"&amp;$D1770,Empresas!$C$6:$CC$92,$G1770+6+1,0),0))))</f>
        <v>0</v>
      </c>
      <c r="AC1770" s="147">
        <f>IF(AND($I1770="Si",L1770=1),1,IF(AND($I1770="Fisico",L1770=1),1,IF(AND(L1770=1,$I1770="Electronico"),2,IF(L1770=1,VLOOKUP($C1770&amp;"|"&amp;$B1770&amp;"|"&amp;$D1770,Empresas!$C$6:$CC$92,$G1770+6+1,0),0))))</f>
        <v>0</v>
      </c>
      <c r="AD1770" s="147">
        <f>IF(AND($I1770="Si",M1770=1),1,IF(AND($I1770="Fisico",M1770=1),1,IF(AND(M1770=1,$I1770="Electronico"),2,IF(M1770=1,VLOOKUP($C1770&amp;"|"&amp;$B1770&amp;"|"&amp;$D1770,Empresas!$C$6:$CC$92,$G1770+6+1,0),0))))</f>
        <v>0</v>
      </c>
      <c r="AE1770" s="147">
        <f>IF(AND($I1770="Si",N1770=1),1,IF(AND($I1770="Fisico",N1770=1),1,IF(AND(N1770=1,$I1770="Electronico"),2,IF(N1770=1,VLOOKUP($C1770&amp;"|"&amp;$B1770&amp;"|"&amp;$D1770,Empresas!$C$6:$CC$92,$G1770+6+1,0),0))))</f>
        <v>0</v>
      </c>
      <c r="AF1770" s="147">
        <f>IF(AND($I1770="Si",O1770=1),1,IF(AND($I1770="Fisico",O1770=1),1,IF(AND(O1770=1,$I1770="Electronico"),2,IF(O1770=1,VLOOKUP($C1770&amp;"|"&amp;$B1770&amp;"|"&amp;$D1770,Empresas!$C$6:$CC$92,$G1770+6+1,0),0))))</f>
        <v>0</v>
      </c>
      <c r="AG1770" s="147">
        <f>IF(AND($I1770="Si",P1770=1),1,IF(AND($I1770="Fisico",P1770=1),1,IF(AND(P1770=1,$I1770="Electronico"),2,IF(P1770=1,VLOOKUP($C1770&amp;"|"&amp;$B1770&amp;"|"&amp;$D1770,Empresas!$C$6:$CC$92,$G1770+6+1,0),0))))</f>
        <v>0</v>
      </c>
      <c r="AH1770" s="147">
        <f>IF(AND($I1770="Si",Q1770=1),1,IF(AND($I1770="Fisico",Q1770=1),1,IF(AND(Q1770=1,$I1770="Electronico"),2,IF(Q1770=1,VLOOKUP($C1770&amp;"|"&amp;$B1770&amp;"|"&amp;$D1770,Empresas!$C$6:$CC$92,$G1770+6+1,0),0))))</f>
        <v>0</v>
      </c>
      <c r="AI1770" s="147">
        <f>IF(AND($I1770="Si",R1770=1),1,IF(AND($I1770="Fisico",R1770=1),1,IF(AND(R1770=1,$I1770="Electronico"),2,IF(R1770=1,VLOOKUP($C1770&amp;"|"&amp;$B1770&amp;"|"&amp;$D1770,Empresas!$C$6:$CC$92,$G1770+6+1,0),0))))</f>
        <v>0</v>
      </c>
      <c r="AJ1770" s="147">
        <f>IF(AND($I1770="Si",S1770=1),1,IF(AND($I1770="Fisico",S1770=1),1,IF(AND(S1770=1,$I1770="Electronico"),2,IF(S1770=1,VLOOKUP($C1770&amp;"|"&amp;$B1770&amp;"|"&amp;$D1770,Empresas!$C$6:$CC$92,$G1770+6+1,0),0))))</f>
        <v>0</v>
      </c>
      <c r="AK1770" s="147">
        <f>IF(AND($I1770="Si",T1770=1),1,IF(AND($I1770="Fisico",T1770=1),1,IF(AND(T1770=1,$I1770="Electronico"),2,IF(T1770=1,VLOOKUP($C1770&amp;"|"&amp;$B1770&amp;"|"&amp;$D1770,Empresas!$C$6:$CC$92,$G1770+6+1,0),0))))</f>
        <v>0</v>
      </c>
      <c r="AL1770" s="147">
        <f>IF(AND($I1770="Si",U1770=1),1,IF(AND($I1770="Fisico",U1770=1),1,IF(AND(U1770=1,$I1770="Electronico"),2,IF(U1770=1,VLOOKUP($C1770&amp;"|"&amp;$B1770&amp;"|"&amp;$D1770,Empresas!$C$6:$CC$92,$G1770+6+1,0),0))))</f>
        <v>0</v>
      </c>
      <c r="AM1770" s="149">
        <f t="shared" si="285"/>
        <v>0</v>
      </c>
      <c r="AN1770" s="149">
        <f t="shared" si="286"/>
        <v>8</v>
      </c>
      <c r="AO1770" s="152">
        <f t="shared" si="287"/>
        <v>0</v>
      </c>
    </row>
    <row r="1771" spans="1:41" x14ac:dyDescent="0.25">
      <c r="A1771" s="140" t="str">
        <f>VLOOKUP(D1771,Empresas!$D$7:$F$91,3,0)</f>
        <v>Gerencia</v>
      </c>
      <c r="B1771" s="141" t="str">
        <f>VLOOKUP(D1771,Empresas!$D$7:$G$91,4,0)</f>
        <v>Yeleydi</v>
      </c>
      <c r="C1771" s="141" t="s">
        <v>544</v>
      </c>
      <c r="D1771" s="141" t="s">
        <v>291</v>
      </c>
      <c r="E1771" s="141" t="str">
        <f>VLOOKUP(D1771,Empresas!$D$7:$E$92,2,0)</f>
        <v>INTECHPERU SYSTEM AND SOLUTION S.A.C.</v>
      </c>
      <c r="F1771" s="141" t="s">
        <v>176</v>
      </c>
      <c r="G1771" s="142">
        <f t="shared" si="291"/>
        <v>54</v>
      </c>
      <c r="H1771" s="142" t="str">
        <f>VLOOKUP(D1771,Empresas!$D$6:$L$92,7,0)</f>
        <v>Semestral</v>
      </c>
      <c r="I1771" s="141" t="str">
        <f>VLOOKUP(VLOOKUP(D1771&amp;"|"&amp;B1771,Empresas!$I$7:$CB$92,G1771,0),Tablas!$A$8:$B$10,2,0)</f>
        <v>No aplica</v>
      </c>
      <c r="J1771" s="78"/>
      <c r="K1771" s="78"/>
      <c r="L1771" s="78"/>
      <c r="M1771" s="78"/>
      <c r="N1771" s="78"/>
      <c r="O1771" s="78"/>
      <c r="P1771" s="78"/>
      <c r="Q1771" s="78"/>
      <c r="R1771" s="78"/>
      <c r="S1771" s="78"/>
      <c r="T1771" s="78"/>
      <c r="U1771" s="78"/>
      <c r="V1771" s="78" t="str">
        <f>VLOOKUP(D1771,Empresas!$D$7:$CF$91,81,0)</f>
        <v>C</v>
      </c>
      <c r="W1771" s="78" t="str">
        <f>VLOOKUP(D1771,Empresas!$D$7:$M$91,10,0)</f>
        <v>Mype</v>
      </c>
      <c r="X1771" s="69" t="str">
        <f t="shared" si="283"/>
        <v>SI</v>
      </c>
      <c r="Y1771" s="153" t="str">
        <f t="shared" si="284"/>
        <v>No aplica</v>
      </c>
      <c r="Z1771" s="147">
        <f>IF(Y1771="No aplica",0,IF(I1771="no",0,IF(I1771="No aplica",0,IF(I1771="Si",1,IF(I1771="Fisico",1,IF(I1771="Electronico",2,VLOOKUP(C1771&amp;"|"&amp;B1771&amp;"|"&amp;D1771,Empresas!$C$6:$CC$92,G1771+6+1,0)))))))</f>
        <v>0</v>
      </c>
      <c r="AA1771" s="147">
        <f>IF(AND($I1771="Si",J1771=1),1,IF(AND($I1771="Fisico",J1771=1),1,IF(AND(J1771=1,$I1771="Electronico"),2,IF(J1771=1,VLOOKUP($C1771&amp;"|"&amp;$B1771&amp;"|"&amp;$D1771,Empresas!$C$6:$CC$92,$G1771+6+1,0),0))))</f>
        <v>0</v>
      </c>
      <c r="AB1771" s="147">
        <f>IF(AND($I1771="Si",K1771=1),1,IF(AND($I1771="Fisico",K1771=1),1,IF(AND(K1771=1,$I1771="Electronico"),2,IF(K1771=1,VLOOKUP($C1771&amp;"|"&amp;$B1771&amp;"|"&amp;$D1771,Empresas!$C$6:$CC$92,$G1771+6+1,0),0))))</f>
        <v>0</v>
      </c>
      <c r="AC1771" s="147">
        <f>IF(AND($I1771="Si",L1771=1),1,IF(AND($I1771="Fisico",L1771=1),1,IF(AND(L1771=1,$I1771="Electronico"),2,IF(L1771=1,VLOOKUP($C1771&amp;"|"&amp;$B1771&amp;"|"&amp;$D1771,Empresas!$C$6:$CC$92,$G1771+6+1,0),0))))</f>
        <v>0</v>
      </c>
      <c r="AD1771" s="147">
        <f>IF(AND($I1771="Si",M1771=1),1,IF(AND($I1771="Fisico",M1771=1),1,IF(AND(M1771=1,$I1771="Electronico"),2,IF(M1771=1,VLOOKUP($C1771&amp;"|"&amp;$B1771&amp;"|"&amp;$D1771,Empresas!$C$6:$CC$92,$G1771+6+1,0),0))))</f>
        <v>0</v>
      </c>
      <c r="AE1771" s="147">
        <f>IF(AND($I1771="Si",N1771=1),1,IF(AND($I1771="Fisico",N1771=1),1,IF(AND(N1771=1,$I1771="Electronico"),2,IF(N1771=1,VLOOKUP($C1771&amp;"|"&amp;$B1771&amp;"|"&amp;$D1771,Empresas!$C$6:$CC$92,$G1771+6+1,0),0))))</f>
        <v>0</v>
      </c>
      <c r="AF1771" s="147">
        <f>IF(AND($I1771="Si",O1771=1),1,IF(AND($I1771="Fisico",O1771=1),1,IF(AND(O1771=1,$I1771="Electronico"),2,IF(O1771=1,VLOOKUP($C1771&amp;"|"&amp;$B1771&amp;"|"&amp;$D1771,Empresas!$C$6:$CC$92,$G1771+6+1,0),0))))</f>
        <v>0</v>
      </c>
      <c r="AG1771" s="147">
        <f>IF(AND($I1771="Si",P1771=1),1,IF(AND($I1771="Fisico",P1771=1),1,IF(AND(P1771=1,$I1771="Electronico"),2,IF(P1771=1,VLOOKUP($C1771&amp;"|"&amp;$B1771&amp;"|"&amp;$D1771,Empresas!$C$6:$CC$92,$G1771+6+1,0),0))))</f>
        <v>0</v>
      </c>
      <c r="AH1771" s="147">
        <f>IF(AND($I1771="Si",Q1771=1),1,IF(AND($I1771="Fisico",Q1771=1),1,IF(AND(Q1771=1,$I1771="Electronico"),2,IF(Q1771=1,VLOOKUP($C1771&amp;"|"&amp;$B1771&amp;"|"&amp;$D1771,Empresas!$C$6:$CC$92,$G1771+6+1,0),0))))</f>
        <v>0</v>
      </c>
      <c r="AI1771" s="147">
        <f>IF(AND($I1771="Si",R1771=1),1,IF(AND($I1771="Fisico",R1771=1),1,IF(AND(R1771=1,$I1771="Electronico"),2,IF(R1771=1,VLOOKUP($C1771&amp;"|"&amp;$B1771&amp;"|"&amp;$D1771,Empresas!$C$6:$CC$92,$G1771+6+1,0),0))))</f>
        <v>0</v>
      </c>
      <c r="AJ1771" s="147">
        <f>IF(AND($I1771="Si",S1771=1),1,IF(AND($I1771="Fisico",S1771=1),1,IF(AND(S1771=1,$I1771="Electronico"),2,IF(S1771=1,VLOOKUP($C1771&amp;"|"&amp;$B1771&amp;"|"&amp;$D1771,Empresas!$C$6:$CC$92,$G1771+6+1,0),0))))</f>
        <v>0</v>
      </c>
      <c r="AK1771" s="147">
        <f>IF(AND($I1771="Si",T1771=1),1,IF(AND($I1771="Fisico",T1771=1),1,IF(AND(T1771=1,$I1771="Electronico"),2,IF(T1771=1,VLOOKUP($C1771&amp;"|"&amp;$B1771&amp;"|"&amp;$D1771,Empresas!$C$6:$CC$92,$G1771+6+1,0),0))))</f>
        <v>0</v>
      </c>
      <c r="AL1771" s="147">
        <f>IF(AND($I1771="Si",U1771=1),1,IF(AND($I1771="Fisico",U1771=1),1,IF(AND(U1771=1,$I1771="Electronico"),2,IF(U1771=1,VLOOKUP($C1771&amp;"|"&amp;$B1771&amp;"|"&amp;$D1771,Empresas!$C$6:$CC$92,$G1771+6+1,0),0))))</f>
        <v>0</v>
      </c>
      <c r="AM1771" s="149">
        <f t="shared" si="285"/>
        <v>0</v>
      </c>
      <c r="AN1771" s="149">
        <f t="shared" si="286"/>
        <v>0</v>
      </c>
      <c r="AO1771" s="152">
        <f t="shared" si="287"/>
        <v>0</v>
      </c>
    </row>
    <row r="1772" spans="1:41" x14ac:dyDescent="0.25">
      <c r="A1772" s="140" t="str">
        <f>VLOOKUP(D1772,Empresas!$D$7:$F$91,3,0)</f>
        <v>Gerencia</v>
      </c>
      <c r="B1772" s="141" t="str">
        <f>VLOOKUP(D1772,Empresas!$D$7:$G$91,4,0)</f>
        <v>Yeleydi</v>
      </c>
      <c r="C1772" s="141" t="s">
        <v>544</v>
      </c>
      <c r="D1772" s="141" t="s">
        <v>291</v>
      </c>
      <c r="E1772" s="141" t="str">
        <f>VLOOKUP(D1772,Empresas!$D$7:$E$92,2,0)</f>
        <v>INTECHPERU SYSTEM AND SOLUTION S.A.C.</v>
      </c>
      <c r="F1772" s="141" t="s">
        <v>177</v>
      </c>
      <c r="G1772" s="142">
        <f t="shared" si="291"/>
        <v>55</v>
      </c>
      <c r="H1772" s="142" t="str">
        <f>VLOOKUP(D1772,Empresas!$D$6:$L$92,7,0)</f>
        <v>Semestral</v>
      </c>
      <c r="I1772" s="141" t="str">
        <f>VLOOKUP(VLOOKUP(D1772&amp;"|"&amp;B1772,Empresas!$I$7:$CB$92,G1772,0),Tablas!$A$8:$B$10,2,0)</f>
        <v>No aplica</v>
      </c>
      <c r="J1772" s="78"/>
      <c r="K1772" s="78"/>
      <c r="L1772" s="78"/>
      <c r="M1772" s="78"/>
      <c r="N1772" s="78"/>
      <c r="O1772" s="78"/>
      <c r="P1772" s="78"/>
      <c r="Q1772" s="78"/>
      <c r="R1772" s="78"/>
      <c r="S1772" s="78"/>
      <c r="T1772" s="78"/>
      <c r="U1772" s="78"/>
      <c r="V1772" s="78" t="str">
        <f>VLOOKUP(D1772,Empresas!$D$7:$CF$91,81,0)</f>
        <v>C</v>
      </c>
      <c r="W1772" s="78" t="str">
        <f>VLOOKUP(D1772,Empresas!$D$7:$M$91,10,0)</f>
        <v>Mype</v>
      </c>
      <c r="X1772" s="69" t="str">
        <f t="shared" si="283"/>
        <v>NO</v>
      </c>
      <c r="Y1772" s="153" t="str">
        <f t="shared" si="284"/>
        <v>No aplica</v>
      </c>
      <c r="Z1772" s="147">
        <f>IF(Y1772="No aplica",0,IF(I1772="no",0,IF(I1772="No aplica",0,IF(I1772="Si",1,IF(I1772="Fisico",1,IF(I1772="Electronico",2,VLOOKUP(C1772&amp;"|"&amp;B1772&amp;"|"&amp;D1772,Empresas!$C$6:$CC$92,G1772+6+1,0)))))))</f>
        <v>0</v>
      </c>
      <c r="AA1772" s="147">
        <f>IF(AND($I1772="Si",J1772=1),1,IF(AND($I1772="Fisico",J1772=1),1,IF(AND(J1772=1,$I1772="Electronico"),2,IF(J1772=1,VLOOKUP($C1772&amp;"|"&amp;$B1772&amp;"|"&amp;$D1772,Empresas!$C$6:$CC$92,$G1772+6+1,0),0))))</f>
        <v>0</v>
      </c>
      <c r="AB1772" s="147">
        <f>IF(AND($I1772="Si",K1772=1),1,IF(AND($I1772="Fisico",K1772=1),1,IF(AND(K1772=1,$I1772="Electronico"),2,IF(K1772=1,VLOOKUP($C1772&amp;"|"&amp;$B1772&amp;"|"&amp;$D1772,Empresas!$C$6:$CC$92,$G1772+6+1,0),0))))</f>
        <v>0</v>
      </c>
      <c r="AC1772" s="147">
        <f>IF(AND($I1772="Si",L1772=1),1,IF(AND($I1772="Fisico",L1772=1),1,IF(AND(L1772=1,$I1772="Electronico"),2,IF(L1772=1,VLOOKUP($C1772&amp;"|"&amp;$B1772&amp;"|"&amp;$D1772,Empresas!$C$6:$CC$92,$G1772+6+1,0),0))))</f>
        <v>0</v>
      </c>
      <c r="AD1772" s="147">
        <f>IF(AND($I1772="Si",M1772=1),1,IF(AND($I1772="Fisico",M1772=1),1,IF(AND(M1772=1,$I1772="Electronico"),2,IF(M1772=1,VLOOKUP($C1772&amp;"|"&amp;$B1772&amp;"|"&amp;$D1772,Empresas!$C$6:$CC$92,$G1772+6+1,0),0))))</f>
        <v>0</v>
      </c>
      <c r="AE1772" s="147">
        <f>IF(AND($I1772="Si",N1772=1),1,IF(AND($I1772="Fisico",N1772=1),1,IF(AND(N1772=1,$I1772="Electronico"),2,IF(N1772=1,VLOOKUP($C1772&amp;"|"&amp;$B1772&amp;"|"&amp;$D1772,Empresas!$C$6:$CC$92,$G1772+6+1,0),0))))</f>
        <v>0</v>
      </c>
      <c r="AF1772" s="147">
        <f>IF(AND($I1772="Si",O1772=1),1,IF(AND($I1772="Fisico",O1772=1),1,IF(AND(O1772=1,$I1772="Electronico"),2,IF(O1772=1,VLOOKUP($C1772&amp;"|"&amp;$B1772&amp;"|"&amp;$D1772,Empresas!$C$6:$CC$92,$G1772+6+1,0),0))))</f>
        <v>0</v>
      </c>
      <c r="AG1772" s="147">
        <f>IF(AND($I1772="Si",P1772=1),1,IF(AND($I1772="Fisico",P1772=1),1,IF(AND(P1772=1,$I1772="Electronico"),2,IF(P1772=1,VLOOKUP($C1772&amp;"|"&amp;$B1772&amp;"|"&amp;$D1772,Empresas!$C$6:$CC$92,$G1772+6+1,0),0))))</f>
        <v>0</v>
      </c>
      <c r="AH1772" s="147">
        <f>IF(AND($I1772="Si",Q1772=1),1,IF(AND($I1772="Fisico",Q1772=1),1,IF(AND(Q1772=1,$I1772="Electronico"),2,IF(Q1772=1,VLOOKUP($C1772&amp;"|"&amp;$B1772&amp;"|"&amp;$D1772,Empresas!$C$6:$CC$92,$G1772+6+1,0),0))))</f>
        <v>0</v>
      </c>
      <c r="AI1772" s="147">
        <f>IF(AND($I1772="Si",R1772=1),1,IF(AND($I1772="Fisico",R1772=1),1,IF(AND(R1772=1,$I1772="Electronico"),2,IF(R1772=1,VLOOKUP($C1772&amp;"|"&amp;$B1772&amp;"|"&amp;$D1772,Empresas!$C$6:$CC$92,$G1772+6+1,0),0))))</f>
        <v>0</v>
      </c>
      <c r="AJ1772" s="147">
        <f>IF(AND($I1772="Si",S1772=1),1,IF(AND($I1772="Fisico",S1772=1),1,IF(AND(S1772=1,$I1772="Electronico"),2,IF(S1772=1,VLOOKUP($C1772&amp;"|"&amp;$B1772&amp;"|"&amp;$D1772,Empresas!$C$6:$CC$92,$G1772+6+1,0),0))))</f>
        <v>0</v>
      </c>
      <c r="AK1772" s="147">
        <f>IF(AND($I1772="Si",T1772=1),1,IF(AND($I1772="Fisico",T1772=1),1,IF(AND(T1772=1,$I1772="Electronico"),2,IF(T1772=1,VLOOKUP($C1772&amp;"|"&amp;$B1772&amp;"|"&amp;$D1772,Empresas!$C$6:$CC$92,$G1772+6+1,0),0))))</f>
        <v>0</v>
      </c>
      <c r="AL1772" s="147">
        <f>IF(AND($I1772="Si",U1772=1),1,IF(AND($I1772="Fisico",U1772=1),1,IF(AND(U1772=1,$I1772="Electronico"),2,IF(U1772=1,VLOOKUP($C1772&amp;"|"&amp;$B1772&amp;"|"&amp;$D1772,Empresas!$C$6:$CC$92,$G1772+6+1,0),0))))</f>
        <v>0</v>
      </c>
      <c r="AM1772" s="149">
        <f t="shared" si="285"/>
        <v>0</v>
      </c>
      <c r="AN1772" s="149">
        <f t="shared" si="286"/>
        <v>0</v>
      </c>
      <c r="AO1772" s="152">
        <f t="shared" si="287"/>
        <v>0</v>
      </c>
    </row>
    <row r="1773" spans="1:41" x14ac:dyDescent="0.25">
      <c r="A1773" s="140" t="str">
        <f>VLOOKUP(D1773,Empresas!$D$7:$F$91,3,0)</f>
        <v>Gerencia</v>
      </c>
      <c r="B1773" s="141" t="str">
        <f>VLOOKUP(D1773,Empresas!$D$7:$G$91,4,0)</f>
        <v>Yeleydi</v>
      </c>
      <c r="C1773" s="141" t="s">
        <v>544</v>
      </c>
      <c r="D1773" s="141" t="s">
        <v>291</v>
      </c>
      <c r="E1773" s="141" t="str">
        <f>VLOOKUP(D1773,Empresas!$D$7:$E$92,2,0)</f>
        <v>INTECHPERU SYSTEM AND SOLUTION S.A.C.</v>
      </c>
      <c r="F1773" s="141" t="s">
        <v>178</v>
      </c>
      <c r="G1773" s="142">
        <f t="shared" si="291"/>
        <v>56</v>
      </c>
      <c r="H1773" s="142" t="str">
        <f>VLOOKUP(D1773,Empresas!$D$6:$L$92,7,0)</f>
        <v>Semestral</v>
      </c>
      <c r="I1773" s="141" t="str">
        <f>VLOOKUP(VLOOKUP(D1773&amp;"|"&amp;B1773,Empresas!$I$7:$CB$92,G1773,0),Tablas!$A$8:$B$10,2,0)</f>
        <v>No aplica</v>
      </c>
      <c r="J1773" s="78"/>
      <c r="K1773" s="78"/>
      <c r="L1773" s="78"/>
      <c r="M1773" s="78"/>
      <c r="N1773" s="78"/>
      <c r="O1773" s="78"/>
      <c r="P1773" s="78"/>
      <c r="Q1773" s="78"/>
      <c r="R1773" s="78"/>
      <c r="S1773" s="78"/>
      <c r="T1773" s="78"/>
      <c r="U1773" s="78"/>
      <c r="V1773" s="78" t="str">
        <f>VLOOKUP(D1773,Empresas!$D$7:$CF$91,81,0)</f>
        <v>C</v>
      </c>
      <c r="W1773" s="78" t="str">
        <f>VLOOKUP(D1773,Empresas!$D$7:$M$91,10,0)</f>
        <v>Mype</v>
      </c>
      <c r="X1773" s="69" t="str">
        <f t="shared" si="283"/>
        <v>SI</v>
      </c>
      <c r="Y1773" s="153" t="str">
        <f t="shared" si="284"/>
        <v>No aplica</v>
      </c>
      <c r="Z1773" s="147">
        <f>IF(Y1773="No aplica",0,IF(I1773="no",0,IF(I1773="No aplica",0,IF(I1773="Si",1,IF(I1773="Fisico",1,IF(I1773="Electronico",2,VLOOKUP(C1773&amp;"|"&amp;B1773&amp;"|"&amp;D1773,Empresas!$C$6:$CC$92,G1773+6+1,0)))))))</f>
        <v>0</v>
      </c>
      <c r="AA1773" s="147">
        <f>IF(AND($I1773="Si",J1773=1),1,IF(AND($I1773="Fisico",J1773=1),1,IF(AND(J1773=1,$I1773="Electronico"),2,IF(J1773=1,VLOOKUP($C1773&amp;"|"&amp;$B1773&amp;"|"&amp;$D1773,Empresas!$C$6:$CC$92,$G1773+6+1,0),0))))</f>
        <v>0</v>
      </c>
      <c r="AB1773" s="147">
        <f>IF(AND($I1773="Si",K1773=1),1,IF(AND($I1773="Fisico",K1773=1),1,IF(AND(K1773=1,$I1773="Electronico"),2,IF(K1773=1,VLOOKUP($C1773&amp;"|"&amp;$B1773&amp;"|"&amp;$D1773,Empresas!$C$6:$CC$92,$G1773+6+1,0),0))))</f>
        <v>0</v>
      </c>
      <c r="AC1773" s="147">
        <f>IF(AND($I1773="Si",L1773=1),1,IF(AND($I1773="Fisico",L1773=1),1,IF(AND(L1773=1,$I1773="Electronico"),2,IF(L1773=1,VLOOKUP($C1773&amp;"|"&amp;$B1773&amp;"|"&amp;$D1773,Empresas!$C$6:$CC$92,$G1773+6+1,0),0))))</f>
        <v>0</v>
      </c>
      <c r="AD1773" s="147">
        <f>IF(AND($I1773="Si",M1773=1),1,IF(AND($I1773="Fisico",M1773=1),1,IF(AND(M1773=1,$I1773="Electronico"),2,IF(M1773=1,VLOOKUP($C1773&amp;"|"&amp;$B1773&amp;"|"&amp;$D1773,Empresas!$C$6:$CC$92,$G1773+6+1,0),0))))</f>
        <v>0</v>
      </c>
      <c r="AE1773" s="147">
        <f>IF(AND($I1773="Si",N1773=1),1,IF(AND($I1773="Fisico",N1773=1),1,IF(AND(N1773=1,$I1773="Electronico"),2,IF(N1773=1,VLOOKUP($C1773&amp;"|"&amp;$B1773&amp;"|"&amp;$D1773,Empresas!$C$6:$CC$92,$G1773+6+1,0),0))))</f>
        <v>0</v>
      </c>
      <c r="AF1773" s="147">
        <f>IF(AND($I1773="Si",O1773=1),1,IF(AND($I1773="Fisico",O1773=1),1,IF(AND(O1773=1,$I1773="Electronico"),2,IF(O1773=1,VLOOKUP($C1773&amp;"|"&amp;$B1773&amp;"|"&amp;$D1773,Empresas!$C$6:$CC$92,$G1773+6+1,0),0))))</f>
        <v>0</v>
      </c>
      <c r="AG1773" s="147">
        <f>IF(AND($I1773="Si",P1773=1),1,IF(AND($I1773="Fisico",P1773=1),1,IF(AND(P1773=1,$I1773="Electronico"),2,IF(P1773=1,VLOOKUP($C1773&amp;"|"&amp;$B1773&amp;"|"&amp;$D1773,Empresas!$C$6:$CC$92,$G1773+6+1,0),0))))</f>
        <v>0</v>
      </c>
      <c r="AH1773" s="147">
        <f>IF(AND($I1773="Si",Q1773=1),1,IF(AND($I1773="Fisico",Q1773=1),1,IF(AND(Q1773=1,$I1773="Electronico"),2,IF(Q1773=1,VLOOKUP($C1773&amp;"|"&amp;$B1773&amp;"|"&amp;$D1773,Empresas!$C$6:$CC$92,$G1773+6+1,0),0))))</f>
        <v>0</v>
      </c>
      <c r="AI1773" s="147">
        <f>IF(AND($I1773="Si",R1773=1),1,IF(AND($I1773="Fisico",R1773=1),1,IF(AND(R1773=1,$I1773="Electronico"),2,IF(R1773=1,VLOOKUP($C1773&amp;"|"&amp;$B1773&amp;"|"&amp;$D1773,Empresas!$C$6:$CC$92,$G1773+6+1,0),0))))</f>
        <v>0</v>
      </c>
      <c r="AJ1773" s="147">
        <f>IF(AND($I1773="Si",S1773=1),1,IF(AND($I1773="Fisico",S1773=1),1,IF(AND(S1773=1,$I1773="Electronico"),2,IF(S1773=1,VLOOKUP($C1773&amp;"|"&amp;$B1773&amp;"|"&amp;$D1773,Empresas!$C$6:$CC$92,$G1773+6+1,0),0))))</f>
        <v>0</v>
      </c>
      <c r="AK1773" s="147">
        <f>IF(AND($I1773="Si",T1773=1),1,IF(AND($I1773="Fisico",T1773=1),1,IF(AND(T1773=1,$I1773="Electronico"),2,IF(T1773=1,VLOOKUP($C1773&amp;"|"&amp;$B1773&amp;"|"&amp;$D1773,Empresas!$C$6:$CC$92,$G1773+6+1,0),0))))</f>
        <v>0</v>
      </c>
      <c r="AL1773" s="147">
        <f>IF(AND($I1773="Si",U1773=1),1,IF(AND($I1773="Fisico",U1773=1),1,IF(AND(U1773=1,$I1773="Electronico"),2,IF(U1773=1,VLOOKUP($C1773&amp;"|"&amp;$B1773&amp;"|"&amp;$D1773,Empresas!$C$6:$CC$92,$G1773+6+1,0),0))))</f>
        <v>0</v>
      </c>
      <c r="AM1773" s="149">
        <f t="shared" si="285"/>
        <v>0</v>
      </c>
      <c r="AN1773" s="149">
        <f t="shared" si="286"/>
        <v>0</v>
      </c>
      <c r="AO1773" s="152">
        <f t="shared" si="287"/>
        <v>0</v>
      </c>
    </row>
    <row r="1774" spans="1:41" x14ac:dyDescent="0.25">
      <c r="A1774" s="140" t="str">
        <f>VLOOKUP(D1774,Empresas!$D$7:$F$91,3,0)</f>
        <v>Gerencia</v>
      </c>
      <c r="B1774" s="141" t="str">
        <f>VLOOKUP(D1774,Empresas!$D$7:$G$91,4,0)</f>
        <v>Yeleydi</v>
      </c>
      <c r="C1774" s="141" t="s">
        <v>544</v>
      </c>
      <c r="D1774" s="141" t="s">
        <v>291</v>
      </c>
      <c r="E1774" s="141" t="str">
        <f>VLOOKUP(D1774,Empresas!$D$7:$E$92,2,0)</f>
        <v>INTECHPERU SYSTEM AND SOLUTION S.A.C.</v>
      </c>
      <c r="F1774" s="141" t="s">
        <v>179</v>
      </c>
      <c r="G1774" s="142">
        <f t="shared" si="291"/>
        <v>57</v>
      </c>
      <c r="H1774" s="142" t="str">
        <f>VLOOKUP(D1774,Empresas!$D$6:$L$92,7,0)</f>
        <v>Semestral</v>
      </c>
      <c r="I1774" s="141" t="str">
        <f>VLOOKUP(VLOOKUP(D1774&amp;"|"&amp;B1774,Empresas!$I$7:$CB$92,G1774,0),Tablas!$A$8:$B$10,2,0)</f>
        <v>No aplica</v>
      </c>
      <c r="J1774" s="78"/>
      <c r="K1774" s="78"/>
      <c r="L1774" s="78"/>
      <c r="M1774" s="78"/>
      <c r="N1774" s="78"/>
      <c r="O1774" s="78"/>
      <c r="P1774" s="78"/>
      <c r="Q1774" s="78"/>
      <c r="R1774" s="78"/>
      <c r="S1774" s="78"/>
      <c r="T1774" s="78"/>
      <c r="U1774" s="78"/>
      <c r="V1774" s="78" t="str">
        <f>VLOOKUP(D1774,Empresas!$D$7:$CF$91,81,0)</f>
        <v>C</v>
      </c>
      <c r="W1774" s="78" t="str">
        <f>VLOOKUP(D1774,Empresas!$D$7:$M$91,10,0)</f>
        <v>Mype</v>
      </c>
      <c r="X1774" s="69" t="str">
        <f t="shared" si="283"/>
        <v>NO</v>
      </c>
      <c r="Y1774" s="153" t="str">
        <f t="shared" si="284"/>
        <v>No aplica</v>
      </c>
      <c r="Z1774" s="147">
        <f>IF(Y1774="No aplica",0,IF(I1774="no",0,IF(I1774="No aplica",0,IF(I1774="Si",1,IF(I1774="Fisico",1,IF(I1774="Electronico",2,VLOOKUP(C1774&amp;"|"&amp;B1774&amp;"|"&amp;D1774,Empresas!$C$6:$CC$92,G1774+6+1,0)))))))</f>
        <v>0</v>
      </c>
      <c r="AA1774" s="147">
        <f>IF(AND($I1774="Si",J1774=1),1,IF(AND($I1774="Fisico",J1774=1),1,IF(AND(J1774=1,$I1774="Electronico"),2,IF(J1774=1,VLOOKUP($C1774&amp;"|"&amp;$B1774&amp;"|"&amp;$D1774,Empresas!$C$6:$CC$92,$G1774+6+1,0),0))))</f>
        <v>0</v>
      </c>
      <c r="AB1774" s="147">
        <f>IF(AND($I1774="Si",K1774=1),1,IF(AND($I1774="Fisico",K1774=1),1,IF(AND(K1774=1,$I1774="Electronico"),2,IF(K1774=1,VLOOKUP($C1774&amp;"|"&amp;$B1774&amp;"|"&amp;$D1774,Empresas!$C$6:$CC$92,$G1774+6+1,0),0))))</f>
        <v>0</v>
      </c>
      <c r="AC1774" s="147">
        <f>IF(AND($I1774="Si",L1774=1),1,IF(AND($I1774="Fisico",L1774=1),1,IF(AND(L1774=1,$I1774="Electronico"),2,IF(L1774=1,VLOOKUP($C1774&amp;"|"&amp;$B1774&amp;"|"&amp;$D1774,Empresas!$C$6:$CC$92,$G1774+6+1,0),0))))</f>
        <v>0</v>
      </c>
      <c r="AD1774" s="147">
        <f>IF(AND($I1774="Si",M1774=1),1,IF(AND($I1774="Fisico",M1774=1),1,IF(AND(M1774=1,$I1774="Electronico"),2,IF(M1774=1,VLOOKUP($C1774&amp;"|"&amp;$B1774&amp;"|"&amp;$D1774,Empresas!$C$6:$CC$92,$G1774+6+1,0),0))))</f>
        <v>0</v>
      </c>
      <c r="AE1774" s="147">
        <f>IF(AND($I1774="Si",N1774=1),1,IF(AND($I1774="Fisico",N1774=1),1,IF(AND(N1774=1,$I1774="Electronico"),2,IF(N1774=1,VLOOKUP($C1774&amp;"|"&amp;$B1774&amp;"|"&amp;$D1774,Empresas!$C$6:$CC$92,$G1774+6+1,0),0))))</f>
        <v>0</v>
      </c>
      <c r="AF1774" s="147">
        <f>IF(AND($I1774="Si",O1774=1),1,IF(AND($I1774="Fisico",O1774=1),1,IF(AND(O1774=1,$I1774="Electronico"),2,IF(O1774=1,VLOOKUP($C1774&amp;"|"&amp;$B1774&amp;"|"&amp;$D1774,Empresas!$C$6:$CC$92,$G1774+6+1,0),0))))</f>
        <v>0</v>
      </c>
      <c r="AG1774" s="147">
        <f>IF(AND($I1774="Si",P1774=1),1,IF(AND($I1774="Fisico",P1774=1),1,IF(AND(P1774=1,$I1774="Electronico"),2,IF(P1774=1,VLOOKUP($C1774&amp;"|"&amp;$B1774&amp;"|"&amp;$D1774,Empresas!$C$6:$CC$92,$G1774+6+1,0),0))))</f>
        <v>0</v>
      </c>
      <c r="AH1774" s="147">
        <f>IF(AND($I1774="Si",Q1774=1),1,IF(AND($I1774="Fisico",Q1774=1),1,IF(AND(Q1774=1,$I1774="Electronico"),2,IF(Q1774=1,VLOOKUP($C1774&amp;"|"&amp;$B1774&amp;"|"&amp;$D1774,Empresas!$C$6:$CC$92,$G1774+6+1,0),0))))</f>
        <v>0</v>
      </c>
      <c r="AI1774" s="147">
        <f>IF(AND($I1774="Si",R1774=1),1,IF(AND($I1774="Fisico",R1774=1),1,IF(AND(R1774=1,$I1774="Electronico"),2,IF(R1774=1,VLOOKUP($C1774&amp;"|"&amp;$B1774&amp;"|"&amp;$D1774,Empresas!$C$6:$CC$92,$G1774+6+1,0),0))))</f>
        <v>0</v>
      </c>
      <c r="AJ1774" s="147">
        <f>IF(AND($I1774="Si",S1774=1),1,IF(AND($I1774="Fisico",S1774=1),1,IF(AND(S1774=1,$I1774="Electronico"),2,IF(S1774=1,VLOOKUP($C1774&amp;"|"&amp;$B1774&amp;"|"&amp;$D1774,Empresas!$C$6:$CC$92,$G1774+6+1,0),0))))</f>
        <v>0</v>
      </c>
      <c r="AK1774" s="147">
        <f>IF(AND($I1774="Si",T1774=1),1,IF(AND($I1774="Fisico",T1774=1),1,IF(AND(T1774=1,$I1774="Electronico"),2,IF(T1774=1,VLOOKUP($C1774&amp;"|"&amp;$B1774&amp;"|"&amp;$D1774,Empresas!$C$6:$CC$92,$G1774+6+1,0),0))))</f>
        <v>0</v>
      </c>
      <c r="AL1774" s="147">
        <f>IF(AND($I1774="Si",U1774=1),1,IF(AND($I1774="Fisico",U1774=1),1,IF(AND(U1774=1,$I1774="Electronico"),2,IF(U1774=1,VLOOKUP($C1774&amp;"|"&amp;$B1774&amp;"|"&amp;$D1774,Empresas!$C$6:$CC$92,$G1774+6+1,0),0))))</f>
        <v>0</v>
      </c>
      <c r="AM1774" s="149">
        <f t="shared" si="285"/>
        <v>0</v>
      </c>
      <c r="AN1774" s="149">
        <f t="shared" si="286"/>
        <v>0</v>
      </c>
      <c r="AO1774" s="152">
        <f t="shared" si="287"/>
        <v>0</v>
      </c>
    </row>
    <row r="1775" spans="1:41" x14ac:dyDescent="0.25">
      <c r="A1775" s="140" t="str">
        <f>VLOOKUP(D1775,Empresas!$D$7:$F$91,3,0)</f>
        <v>Gerencia</v>
      </c>
      <c r="B1775" s="141" t="str">
        <f>VLOOKUP(D1775,Empresas!$D$7:$G$91,4,0)</f>
        <v>Yeleydi</v>
      </c>
      <c r="C1775" s="141" t="s">
        <v>544</v>
      </c>
      <c r="D1775" s="141" t="s">
        <v>291</v>
      </c>
      <c r="E1775" s="141" t="str">
        <f>VLOOKUP(D1775,Empresas!$D$7:$E$92,2,0)</f>
        <v>INTECHPERU SYSTEM AND SOLUTION S.A.C.</v>
      </c>
      <c r="F1775" s="141" t="s">
        <v>180</v>
      </c>
      <c r="G1775" s="142">
        <f t="shared" si="291"/>
        <v>58</v>
      </c>
      <c r="H1775" s="142" t="str">
        <f>VLOOKUP(D1775,Empresas!$D$6:$L$92,7,0)</f>
        <v>Semestral</v>
      </c>
      <c r="I1775" s="141" t="str">
        <f>VLOOKUP(VLOOKUP(D1775&amp;"|"&amp;B1775,Empresas!$I$7:$CB$92,G1775,0),Tablas!$A$8:$B$10,2,0)</f>
        <v>No aplica</v>
      </c>
      <c r="J1775" s="78"/>
      <c r="K1775" s="78"/>
      <c r="L1775" s="78"/>
      <c r="M1775" s="78"/>
      <c r="N1775" s="78"/>
      <c r="O1775" s="78"/>
      <c r="P1775" s="78"/>
      <c r="Q1775" s="78"/>
      <c r="R1775" s="78"/>
      <c r="S1775" s="78"/>
      <c r="T1775" s="78"/>
      <c r="U1775" s="78"/>
      <c r="V1775" s="78" t="str">
        <f>VLOOKUP(D1775,Empresas!$D$7:$CF$91,81,0)</f>
        <v>C</v>
      </c>
      <c r="W1775" s="78" t="str">
        <f>VLOOKUP(D1775,Empresas!$D$7:$M$91,10,0)</f>
        <v>Mype</v>
      </c>
      <c r="X1775" s="69" t="str">
        <f t="shared" si="283"/>
        <v>NO</v>
      </c>
      <c r="Y1775" s="153" t="str">
        <f t="shared" si="284"/>
        <v>No aplica</v>
      </c>
      <c r="Z1775" s="147">
        <f>IF(Y1775="No aplica",0,IF(I1775="no",0,IF(I1775="No aplica",0,IF(I1775="Si",1,IF(I1775="Fisico",1,IF(I1775="Electronico",2,VLOOKUP(C1775&amp;"|"&amp;B1775&amp;"|"&amp;D1775,Empresas!$C$6:$CC$92,G1775+6+1,0)))))))</f>
        <v>0</v>
      </c>
      <c r="AA1775" s="147">
        <f>IF(AND($I1775="Si",J1775=1),1,IF(AND($I1775="Fisico",J1775=1),1,IF(AND(J1775=1,$I1775="Electronico"),2,IF(J1775=1,VLOOKUP($C1775&amp;"|"&amp;$B1775&amp;"|"&amp;$D1775,Empresas!$C$6:$CC$92,$G1775+6+1,0),0))))</f>
        <v>0</v>
      </c>
      <c r="AB1775" s="147">
        <f>IF(AND($I1775="Si",K1775=1),1,IF(AND($I1775="Fisico",K1775=1),1,IF(AND(K1775=1,$I1775="Electronico"),2,IF(K1775=1,VLOOKUP($C1775&amp;"|"&amp;$B1775&amp;"|"&amp;$D1775,Empresas!$C$6:$CC$92,$G1775+6+1,0),0))))</f>
        <v>0</v>
      </c>
      <c r="AC1775" s="147">
        <f>IF(AND($I1775="Si",L1775=1),1,IF(AND($I1775="Fisico",L1775=1),1,IF(AND(L1775=1,$I1775="Electronico"),2,IF(L1775=1,VLOOKUP($C1775&amp;"|"&amp;$B1775&amp;"|"&amp;$D1775,Empresas!$C$6:$CC$92,$G1775+6+1,0),0))))</f>
        <v>0</v>
      </c>
      <c r="AD1775" s="147">
        <f>IF(AND($I1775="Si",M1775=1),1,IF(AND($I1775="Fisico",M1775=1),1,IF(AND(M1775=1,$I1775="Electronico"),2,IF(M1775=1,VLOOKUP($C1775&amp;"|"&amp;$B1775&amp;"|"&amp;$D1775,Empresas!$C$6:$CC$92,$G1775+6+1,0),0))))</f>
        <v>0</v>
      </c>
      <c r="AE1775" s="147">
        <f>IF(AND($I1775="Si",N1775=1),1,IF(AND($I1775="Fisico",N1775=1),1,IF(AND(N1775=1,$I1775="Electronico"),2,IF(N1775=1,VLOOKUP($C1775&amp;"|"&amp;$B1775&amp;"|"&amp;$D1775,Empresas!$C$6:$CC$92,$G1775+6+1,0),0))))</f>
        <v>0</v>
      </c>
      <c r="AF1775" s="147">
        <f>IF(AND($I1775="Si",O1775=1),1,IF(AND($I1775="Fisico",O1775=1),1,IF(AND(O1775=1,$I1775="Electronico"),2,IF(O1775=1,VLOOKUP($C1775&amp;"|"&amp;$B1775&amp;"|"&amp;$D1775,Empresas!$C$6:$CC$92,$G1775+6+1,0),0))))</f>
        <v>0</v>
      </c>
      <c r="AG1775" s="147">
        <f>IF(AND($I1775="Si",P1775=1),1,IF(AND($I1775="Fisico",P1775=1),1,IF(AND(P1775=1,$I1775="Electronico"),2,IF(P1775=1,VLOOKUP($C1775&amp;"|"&amp;$B1775&amp;"|"&amp;$D1775,Empresas!$C$6:$CC$92,$G1775+6+1,0),0))))</f>
        <v>0</v>
      </c>
      <c r="AH1775" s="147">
        <f>IF(AND($I1775="Si",Q1775=1),1,IF(AND($I1775="Fisico",Q1775=1),1,IF(AND(Q1775=1,$I1775="Electronico"),2,IF(Q1775=1,VLOOKUP($C1775&amp;"|"&amp;$B1775&amp;"|"&amp;$D1775,Empresas!$C$6:$CC$92,$G1775+6+1,0),0))))</f>
        <v>0</v>
      </c>
      <c r="AI1775" s="147">
        <f>IF(AND($I1775="Si",R1775=1),1,IF(AND($I1775="Fisico",R1775=1),1,IF(AND(R1775=1,$I1775="Electronico"),2,IF(R1775=1,VLOOKUP($C1775&amp;"|"&amp;$B1775&amp;"|"&amp;$D1775,Empresas!$C$6:$CC$92,$G1775+6+1,0),0))))</f>
        <v>0</v>
      </c>
      <c r="AJ1775" s="147">
        <f>IF(AND($I1775="Si",S1775=1),1,IF(AND($I1775="Fisico",S1775=1),1,IF(AND(S1775=1,$I1775="Electronico"),2,IF(S1775=1,VLOOKUP($C1775&amp;"|"&amp;$B1775&amp;"|"&amp;$D1775,Empresas!$C$6:$CC$92,$G1775+6+1,0),0))))</f>
        <v>0</v>
      </c>
      <c r="AK1775" s="147">
        <f>IF(AND($I1775="Si",T1775=1),1,IF(AND($I1775="Fisico",T1775=1),1,IF(AND(T1775=1,$I1775="Electronico"),2,IF(T1775=1,VLOOKUP($C1775&amp;"|"&amp;$B1775&amp;"|"&amp;$D1775,Empresas!$C$6:$CC$92,$G1775+6+1,0),0))))</f>
        <v>0</v>
      </c>
      <c r="AL1775" s="147">
        <f>IF(AND($I1775="Si",U1775=1),1,IF(AND($I1775="Fisico",U1775=1),1,IF(AND(U1775=1,$I1775="Electronico"),2,IF(U1775=1,VLOOKUP($C1775&amp;"|"&amp;$B1775&amp;"|"&amp;$D1775,Empresas!$C$6:$CC$92,$G1775+6+1,0),0))))</f>
        <v>0</v>
      </c>
      <c r="AM1775" s="149">
        <f t="shared" si="285"/>
        <v>0</v>
      </c>
      <c r="AN1775" s="149">
        <f t="shared" si="286"/>
        <v>0</v>
      </c>
      <c r="AO1775" s="152">
        <f t="shared" si="287"/>
        <v>0</v>
      </c>
    </row>
    <row r="1776" spans="1:41" x14ac:dyDescent="0.25">
      <c r="A1776" s="140" t="str">
        <f>VLOOKUP(D1776,Empresas!$D$7:$F$91,3,0)</f>
        <v>Gerencia</v>
      </c>
      <c r="B1776" s="141" t="str">
        <f>VLOOKUP(D1776,Empresas!$D$7:$G$91,4,0)</f>
        <v>Yeleydi</v>
      </c>
      <c r="C1776" s="141" t="s">
        <v>544</v>
      </c>
      <c r="D1776" s="141" t="s">
        <v>291</v>
      </c>
      <c r="E1776" s="141" t="str">
        <f>VLOOKUP(D1776,Empresas!$D$7:$E$92,2,0)</f>
        <v>INTECHPERU SYSTEM AND SOLUTION S.A.C.</v>
      </c>
      <c r="F1776" s="141" t="s">
        <v>181</v>
      </c>
      <c r="G1776" s="142">
        <f t="shared" si="291"/>
        <v>59</v>
      </c>
      <c r="H1776" s="142" t="str">
        <f>VLOOKUP(D1776,Empresas!$D$6:$L$92,7,0)</f>
        <v>Semestral</v>
      </c>
      <c r="I1776" s="141" t="str">
        <f>VLOOKUP(VLOOKUP(D1776&amp;"|"&amp;B1776,Empresas!$I$7:$CB$92,G1776,0),Tablas!$A$8:$B$10,2,0)</f>
        <v>No aplica</v>
      </c>
      <c r="J1776" s="78"/>
      <c r="K1776" s="78"/>
      <c r="L1776" s="78"/>
      <c r="M1776" s="78"/>
      <c r="N1776" s="78"/>
      <c r="O1776" s="78"/>
      <c r="P1776" s="78"/>
      <c r="Q1776" s="78"/>
      <c r="R1776" s="78"/>
      <c r="S1776" s="78"/>
      <c r="T1776" s="78"/>
      <c r="U1776" s="78"/>
      <c r="V1776" s="78" t="str">
        <f>VLOOKUP(D1776,Empresas!$D$7:$CF$91,81,0)</f>
        <v>C</v>
      </c>
      <c r="W1776" s="78" t="str">
        <f>VLOOKUP(D1776,Empresas!$D$7:$M$91,10,0)</f>
        <v>Mype</v>
      </c>
      <c r="X1776" s="69" t="str">
        <f t="shared" si="283"/>
        <v>NO</v>
      </c>
      <c r="Y1776" s="153" t="str">
        <f t="shared" si="284"/>
        <v>No aplica</v>
      </c>
      <c r="Z1776" s="147">
        <f>IF(Y1776="No aplica",0,IF(I1776="no",0,IF(I1776="No aplica",0,IF(I1776="Si",1,IF(I1776="Fisico",1,IF(I1776="Electronico",2,VLOOKUP(C1776&amp;"|"&amp;B1776&amp;"|"&amp;D1776,Empresas!$C$6:$CC$92,G1776+6+1,0)))))))</f>
        <v>0</v>
      </c>
      <c r="AA1776" s="147">
        <f>IF(AND($I1776="Si",J1776=1),1,IF(AND($I1776="Fisico",J1776=1),1,IF(AND(J1776=1,$I1776="Electronico"),2,IF(J1776=1,VLOOKUP($C1776&amp;"|"&amp;$B1776&amp;"|"&amp;$D1776,Empresas!$C$6:$CC$92,$G1776+6+1,0),0))))</f>
        <v>0</v>
      </c>
      <c r="AB1776" s="147">
        <f>IF(AND($I1776="Si",K1776=1),1,IF(AND($I1776="Fisico",K1776=1),1,IF(AND(K1776=1,$I1776="Electronico"),2,IF(K1776=1,VLOOKUP($C1776&amp;"|"&amp;$B1776&amp;"|"&amp;$D1776,Empresas!$C$6:$CC$92,$G1776+6+1,0),0))))</f>
        <v>0</v>
      </c>
      <c r="AC1776" s="147">
        <f>IF(AND($I1776="Si",L1776=1),1,IF(AND($I1776="Fisico",L1776=1),1,IF(AND(L1776=1,$I1776="Electronico"),2,IF(L1776=1,VLOOKUP($C1776&amp;"|"&amp;$B1776&amp;"|"&amp;$D1776,Empresas!$C$6:$CC$92,$G1776+6+1,0),0))))</f>
        <v>0</v>
      </c>
      <c r="AD1776" s="147">
        <f>IF(AND($I1776="Si",M1776=1),1,IF(AND($I1776="Fisico",M1776=1),1,IF(AND(M1776=1,$I1776="Electronico"),2,IF(M1776=1,VLOOKUP($C1776&amp;"|"&amp;$B1776&amp;"|"&amp;$D1776,Empresas!$C$6:$CC$92,$G1776+6+1,0),0))))</f>
        <v>0</v>
      </c>
      <c r="AE1776" s="147">
        <f>IF(AND($I1776="Si",N1776=1),1,IF(AND($I1776="Fisico",N1776=1),1,IF(AND(N1776=1,$I1776="Electronico"),2,IF(N1776=1,VLOOKUP($C1776&amp;"|"&amp;$B1776&amp;"|"&amp;$D1776,Empresas!$C$6:$CC$92,$G1776+6+1,0),0))))</f>
        <v>0</v>
      </c>
      <c r="AF1776" s="147">
        <f>IF(AND($I1776="Si",O1776=1),1,IF(AND($I1776="Fisico",O1776=1),1,IF(AND(O1776=1,$I1776="Electronico"),2,IF(O1776=1,VLOOKUP($C1776&amp;"|"&amp;$B1776&amp;"|"&amp;$D1776,Empresas!$C$6:$CC$92,$G1776+6+1,0),0))))</f>
        <v>0</v>
      </c>
      <c r="AG1776" s="147">
        <f>IF(AND($I1776="Si",P1776=1),1,IF(AND($I1776="Fisico",P1776=1),1,IF(AND(P1776=1,$I1776="Electronico"),2,IF(P1776=1,VLOOKUP($C1776&amp;"|"&amp;$B1776&amp;"|"&amp;$D1776,Empresas!$C$6:$CC$92,$G1776+6+1,0),0))))</f>
        <v>0</v>
      </c>
      <c r="AH1776" s="147">
        <f>IF(AND($I1776="Si",Q1776=1),1,IF(AND($I1776="Fisico",Q1776=1),1,IF(AND(Q1776=1,$I1776="Electronico"),2,IF(Q1776=1,VLOOKUP($C1776&amp;"|"&amp;$B1776&amp;"|"&amp;$D1776,Empresas!$C$6:$CC$92,$G1776+6+1,0),0))))</f>
        <v>0</v>
      </c>
      <c r="AI1776" s="147">
        <f>IF(AND($I1776="Si",R1776=1),1,IF(AND($I1776="Fisico",R1776=1),1,IF(AND(R1776=1,$I1776="Electronico"),2,IF(R1776=1,VLOOKUP($C1776&amp;"|"&amp;$B1776&amp;"|"&amp;$D1776,Empresas!$C$6:$CC$92,$G1776+6+1,0),0))))</f>
        <v>0</v>
      </c>
      <c r="AJ1776" s="147">
        <f>IF(AND($I1776="Si",S1776=1),1,IF(AND($I1776="Fisico",S1776=1),1,IF(AND(S1776=1,$I1776="Electronico"),2,IF(S1776=1,VLOOKUP($C1776&amp;"|"&amp;$B1776&amp;"|"&amp;$D1776,Empresas!$C$6:$CC$92,$G1776+6+1,0),0))))</f>
        <v>0</v>
      </c>
      <c r="AK1776" s="147">
        <f>IF(AND($I1776="Si",T1776=1),1,IF(AND($I1776="Fisico",T1776=1),1,IF(AND(T1776=1,$I1776="Electronico"),2,IF(T1776=1,VLOOKUP($C1776&amp;"|"&amp;$B1776&amp;"|"&amp;$D1776,Empresas!$C$6:$CC$92,$G1776+6+1,0),0))))</f>
        <v>0</v>
      </c>
      <c r="AL1776" s="147">
        <f>IF(AND($I1776="Si",U1776=1),1,IF(AND($I1776="Fisico",U1776=1),1,IF(AND(U1776=1,$I1776="Electronico"),2,IF(U1776=1,VLOOKUP($C1776&amp;"|"&amp;$B1776&amp;"|"&amp;$D1776,Empresas!$C$6:$CC$92,$G1776+6+1,0),0))))</f>
        <v>0</v>
      </c>
      <c r="AM1776" s="149">
        <f t="shared" si="285"/>
        <v>0</v>
      </c>
      <c r="AN1776" s="149">
        <f t="shared" si="286"/>
        <v>0</v>
      </c>
      <c r="AO1776" s="152">
        <f t="shared" si="287"/>
        <v>0</v>
      </c>
    </row>
    <row r="1777" spans="1:41" x14ac:dyDescent="0.25">
      <c r="A1777" s="140" t="str">
        <f>VLOOKUP(D1777,Empresas!$D$7:$F$91,3,0)</f>
        <v>Gerencia</v>
      </c>
      <c r="B1777" s="141" t="str">
        <f>VLOOKUP(D1777,Empresas!$D$7:$G$91,4,0)</f>
        <v>Yeleydi</v>
      </c>
      <c r="C1777" s="141" t="s">
        <v>544</v>
      </c>
      <c r="D1777" s="141" t="s">
        <v>291</v>
      </c>
      <c r="E1777" s="141" t="str">
        <f>VLOOKUP(D1777,Empresas!$D$7:$E$92,2,0)</f>
        <v>INTECHPERU SYSTEM AND SOLUTION S.A.C.</v>
      </c>
      <c r="F1777" s="141" t="s">
        <v>182</v>
      </c>
      <c r="G1777" s="142">
        <f t="shared" si="291"/>
        <v>60</v>
      </c>
      <c r="H1777" s="142" t="str">
        <f>VLOOKUP(D1777,Empresas!$D$6:$L$92,7,0)</f>
        <v>Semestral</v>
      </c>
      <c r="I1777" s="141" t="str">
        <f>VLOOKUP(VLOOKUP(D1777&amp;"|"&amp;B1777,Empresas!$I$7:$CB$92,G1777,0),Tablas!$A$8:$B$10,2,0)</f>
        <v>No aplica</v>
      </c>
      <c r="J1777" s="78"/>
      <c r="K1777" s="78"/>
      <c r="L1777" s="78"/>
      <c r="M1777" s="78"/>
      <c r="N1777" s="78"/>
      <c r="O1777" s="78"/>
      <c r="P1777" s="78"/>
      <c r="Q1777" s="78"/>
      <c r="R1777" s="78"/>
      <c r="S1777" s="78"/>
      <c r="T1777" s="78"/>
      <c r="U1777" s="78"/>
      <c r="V1777" s="78" t="str">
        <f>VLOOKUP(D1777,Empresas!$D$7:$CF$91,81,0)</f>
        <v>C</v>
      </c>
      <c r="W1777" s="78" t="str">
        <f>VLOOKUP(D1777,Empresas!$D$7:$M$91,10,0)</f>
        <v>Mype</v>
      </c>
      <c r="X1777" s="69" t="str">
        <f t="shared" si="283"/>
        <v>NO</v>
      </c>
      <c r="Y1777" s="153" t="str">
        <f t="shared" si="284"/>
        <v>No aplica</v>
      </c>
      <c r="Z1777" s="147">
        <f>IF(Y1777="No aplica",0,IF(I1777="no",0,IF(I1777="No aplica",0,IF(I1777="Si",1,IF(I1777="Fisico",1,IF(I1777="Electronico",2,VLOOKUP(C1777&amp;"|"&amp;B1777&amp;"|"&amp;D1777,Empresas!$C$6:$CC$92,G1777+6+1,0)))))))</f>
        <v>0</v>
      </c>
      <c r="AA1777" s="147">
        <f>IF(AND($I1777="Si",J1777=1),1,IF(AND($I1777="Fisico",J1777=1),1,IF(AND(J1777=1,$I1777="Electronico"),2,IF(J1777=1,VLOOKUP($C1777&amp;"|"&amp;$B1777&amp;"|"&amp;$D1777,Empresas!$C$6:$CC$92,$G1777+6+1,0),0))))</f>
        <v>0</v>
      </c>
      <c r="AB1777" s="147">
        <f>IF(AND($I1777="Si",K1777=1),1,IF(AND($I1777="Fisico",K1777=1),1,IF(AND(K1777=1,$I1777="Electronico"),2,IF(K1777=1,VLOOKUP($C1777&amp;"|"&amp;$B1777&amp;"|"&amp;$D1777,Empresas!$C$6:$CC$92,$G1777+6+1,0),0))))</f>
        <v>0</v>
      </c>
      <c r="AC1777" s="147">
        <f>IF(AND($I1777="Si",L1777=1),1,IF(AND($I1777="Fisico",L1777=1),1,IF(AND(L1777=1,$I1777="Electronico"),2,IF(L1777=1,VLOOKUP($C1777&amp;"|"&amp;$B1777&amp;"|"&amp;$D1777,Empresas!$C$6:$CC$92,$G1777+6+1,0),0))))</f>
        <v>0</v>
      </c>
      <c r="AD1777" s="147">
        <f>IF(AND($I1777="Si",M1777=1),1,IF(AND($I1777="Fisico",M1777=1),1,IF(AND(M1777=1,$I1777="Electronico"),2,IF(M1777=1,VLOOKUP($C1777&amp;"|"&amp;$B1777&amp;"|"&amp;$D1777,Empresas!$C$6:$CC$92,$G1777+6+1,0),0))))</f>
        <v>0</v>
      </c>
      <c r="AE1777" s="147">
        <f>IF(AND($I1777="Si",N1777=1),1,IF(AND($I1777="Fisico",N1777=1),1,IF(AND(N1777=1,$I1777="Electronico"),2,IF(N1777=1,VLOOKUP($C1777&amp;"|"&amp;$B1777&amp;"|"&amp;$D1777,Empresas!$C$6:$CC$92,$G1777+6+1,0),0))))</f>
        <v>0</v>
      </c>
      <c r="AF1777" s="147">
        <f>IF(AND($I1777="Si",O1777=1),1,IF(AND($I1777="Fisico",O1777=1),1,IF(AND(O1777=1,$I1777="Electronico"),2,IF(O1777=1,VLOOKUP($C1777&amp;"|"&amp;$B1777&amp;"|"&amp;$D1777,Empresas!$C$6:$CC$92,$G1777+6+1,0),0))))</f>
        <v>0</v>
      </c>
      <c r="AG1777" s="147">
        <f>IF(AND($I1777="Si",P1777=1),1,IF(AND($I1777="Fisico",P1777=1),1,IF(AND(P1777=1,$I1777="Electronico"),2,IF(P1777=1,VLOOKUP($C1777&amp;"|"&amp;$B1777&amp;"|"&amp;$D1777,Empresas!$C$6:$CC$92,$G1777+6+1,0),0))))</f>
        <v>0</v>
      </c>
      <c r="AH1777" s="147">
        <f>IF(AND($I1777="Si",Q1777=1),1,IF(AND($I1777="Fisico",Q1777=1),1,IF(AND(Q1777=1,$I1777="Electronico"),2,IF(Q1777=1,VLOOKUP($C1777&amp;"|"&amp;$B1777&amp;"|"&amp;$D1777,Empresas!$C$6:$CC$92,$G1777+6+1,0),0))))</f>
        <v>0</v>
      </c>
      <c r="AI1777" s="147">
        <f>IF(AND($I1777="Si",R1777=1),1,IF(AND($I1777="Fisico",R1777=1),1,IF(AND(R1777=1,$I1777="Electronico"),2,IF(R1777=1,VLOOKUP($C1777&amp;"|"&amp;$B1777&amp;"|"&amp;$D1777,Empresas!$C$6:$CC$92,$G1777+6+1,0),0))))</f>
        <v>0</v>
      </c>
      <c r="AJ1777" s="147">
        <f>IF(AND($I1777="Si",S1777=1),1,IF(AND($I1777="Fisico",S1777=1),1,IF(AND(S1777=1,$I1777="Electronico"),2,IF(S1777=1,VLOOKUP($C1777&amp;"|"&amp;$B1777&amp;"|"&amp;$D1777,Empresas!$C$6:$CC$92,$G1777+6+1,0),0))))</f>
        <v>0</v>
      </c>
      <c r="AK1777" s="147">
        <f>IF(AND($I1777="Si",T1777=1),1,IF(AND($I1777="Fisico",T1777=1),1,IF(AND(T1777=1,$I1777="Electronico"),2,IF(T1777=1,VLOOKUP($C1777&amp;"|"&amp;$B1777&amp;"|"&amp;$D1777,Empresas!$C$6:$CC$92,$G1777+6+1,0),0))))</f>
        <v>0</v>
      </c>
      <c r="AL1777" s="147">
        <f>IF(AND($I1777="Si",U1777=1),1,IF(AND($I1777="Fisico",U1777=1),1,IF(AND(U1777=1,$I1777="Electronico"),2,IF(U1777=1,VLOOKUP($C1777&amp;"|"&amp;$B1777&amp;"|"&amp;$D1777,Empresas!$C$6:$CC$92,$G1777+6+1,0),0))))</f>
        <v>0</v>
      </c>
      <c r="AM1777" s="149">
        <f t="shared" si="285"/>
        <v>0</v>
      </c>
      <c r="AN1777" s="149">
        <f t="shared" si="286"/>
        <v>0</v>
      </c>
      <c r="AO1777" s="152">
        <f t="shared" si="287"/>
        <v>0</v>
      </c>
    </row>
    <row r="1778" spans="1:41" x14ac:dyDescent="0.25">
      <c r="A1778" s="143" t="str">
        <f>VLOOKUP(D1778,Empresas!$D$7:$F$91,3,0)</f>
        <v>Gerencia</v>
      </c>
      <c r="B1778" s="144" t="str">
        <f>VLOOKUP(D1778,Empresas!$D$7:$G$91,4,0)</f>
        <v>Yeleydi</v>
      </c>
      <c r="C1778" s="144" t="s">
        <v>544</v>
      </c>
      <c r="D1778" s="144" t="s">
        <v>291</v>
      </c>
      <c r="E1778" s="144" t="str">
        <f>VLOOKUP(D1778,Empresas!$D$7:$E$92,2,0)</f>
        <v>INTECHPERU SYSTEM AND SOLUTION S.A.C.</v>
      </c>
      <c r="F1778" s="144" t="s">
        <v>183</v>
      </c>
      <c r="G1778" s="145">
        <f>+Empresas!$BR$2</f>
        <v>62</v>
      </c>
      <c r="H1778" s="145" t="str">
        <f>VLOOKUP(D1778,Empresas!$D$6:$L$92,7,0)</f>
        <v>Semestral</v>
      </c>
      <c r="I1778" s="144" t="str">
        <f>VLOOKUP(VLOOKUP(D1778&amp;"|"&amp;B1778,Empresas!$I$7:$CB$92,G1778,0),Tablas!$A$13:$B$14,2,0)</f>
        <v>Si</v>
      </c>
      <c r="J1778" s="78">
        <v>1</v>
      </c>
      <c r="K1778" s="78">
        <v>1</v>
      </c>
      <c r="L1778" s="78">
        <v>1</v>
      </c>
      <c r="M1778" s="78">
        <v>1</v>
      </c>
      <c r="N1778" s="78">
        <v>1</v>
      </c>
      <c r="O1778" s="78">
        <v>1</v>
      </c>
      <c r="P1778" s="78">
        <v>1</v>
      </c>
      <c r="Q1778" s="78">
        <v>1</v>
      </c>
      <c r="R1778" s="78"/>
      <c r="S1778" s="78"/>
      <c r="T1778" s="78"/>
      <c r="U1778" s="78"/>
      <c r="V1778" s="78" t="str">
        <f>VLOOKUP(D1778,Empresas!$D$7:$CF$91,81,0)</f>
        <v>C</v>
      </c>
      <c r="W1778" s="78" t="str">
        <f>VLOOKUP(D1778,Empresas!$D$7:$M$91,10,0)</f>
        <v>Mype</v>
      </c>
      <c r="X1778" s="69" t="str">
        <f t="shared" si="283"/>
        <v>SI</v>
      </c>
      <c r="Y1778" s="153" t="str">
        <f t="shared" si="284"/>
        <v>Si aplica</v>
      </c>
      <c r="Z1778" s="147">
        <f>IF(Y1778="No aplica",0,IF(I1778="no",0,IF(I1778="No aplica",0,IF(I1778="Si",1,IF(I1778="Fisico",1,IF(I1778="Electronico",2,VLOOKUP(C1778&amp;"|"&amp;B1778&amp;"|"&amp;D1778,Empresas!$C$6:$CC$92,G1778+6+1,0)))))))</f>
        <v>1</v>
      </c>
      <c r="AA1778" s="147">
        <f>IF(AND($I1778="Si",J1778=1),1,IF(AND($I1778="Fisico",J1778=1),1,IF(AND(J1778=1,$I1778="Electronico"),2,IF(J1778=1,VLOOKUP($C1778&amp;"|"&amp;$B1778&amp;"|"&amp;$D1778,Empresas!$C$6:$CC$92,$G1778+6+1,0),0))))</f>
        <v>1</v>
      </c>
      <c r="AB1778" s="147">
        <f>IF(AND($I1778="Si",K1778=1),1,IF(AND($I1778="Fisico",K1778=1),1,IF(AND(K1778=1,$I1778="Electronico"),2,IF(K1778=1,VLOOKUP($C1778&amp;"|"&amp;$B1778&amp;"|"&amp;$D1778,Empresas!$C$6:$CC$92,$G1778+6+1,0),0))))</f>
        <v>1</v>
      </c>
      <c r="AC1778" s="147">
        <f>IF(AND($I1778="Si",L1778=1),1,IF(AND($I1778="Fisico",L1778=1),1,IF(AND(L1778=1,$I1778="Electronico"),2,IF(L1778=1,VLOOKUP($C1778&amp;"|"&amp;$B1778&amp;"|"&amp;$D1778,Empresas!$C$6:$CC$92,$G1778+6+1,0),0))))</f>
        <v>1</v>
      </c>
      <c r="AD1778" s="147">
        <f>IF(AND($I1778="Si",M1778=1),1,IF(AND($I1778="Fisico",M1778=1),1,IF(AND(M1778=1,$I1778="Electronico"),2,IF(M1778=1,VLOOKUP($C1778&amp;"|"&amp;$B1778&amp;"|"&amp;$D1778,Empresas!$C$6:$CC$92,$G1778+6+1,0),0))))</f>
        <v>1</v>
      </c>
      <c r="AE1778" s="147">
        <f>IF(AND($I1778="Si",N1778=1),1,IF(AND($I1778="Fisico",N1778=1),1,IF(AND(N1778=1,$I1778="Electronico"),2,IF(N1778=1,VLOOKUP($C1778&amp;"|"&amp;$B1778&amp;"|"&amp;$D1778,Empresas!$C$6:$CC$92,$G1778+6+1,0),0))))</f>
        <v>1</v>
      </c>
      <c r="AF1778" s="147">
        <f>IF(AND($I1778="Si",O1778=1),1,IF(AND($I1778="Fisico",O1778=1),1,IF(AND(O1778=1,$I1778="Electronico"),2,IF(O1778=1,VLOOKUP($C1778&amp;"|"&amp;$B1778&amp;"|"&amp;$D1778,Empresas!$C$6:$CC$92,$G1778+6+1,0),0))))</f>
        <v>1</v>
      </c>
      <c r="AG1778" s="147">
        <f>IF(AND($I1778="Si",P1778=1),1,IF(AND($I1778="Fisico",P1778=1),1,IF(AND(P1778=1,$I1778="Electronico"),2,IF(P1778=1,VLOOKUP($C1778&amp;"|"&amp;$B1778&amp;"|"&amp;$D1778,Empresas!$C$6:$CC$92,$G1778+6+1,0),0))))</f>
        <v>1</v>
      </c>
      <c r="AH1778" s="147">
        <f>IF(AND($I1778="Si",Q1778=1),1,IF(AND($I1778="Fisico",Q1778=1),1,IF(AND(Q1778=1,$I1778="Electronico"),2,IF(Q1778=1,VLOOKUP($C1778&amp;"|"&amp;$B1778&amp;"|"&amp;$D1778,Empresas!$C$6:$CC$92,$G1778+6+1,0),0))))</f>
        <v>1</v>
      </c>
      <c r="AI1778" s="147">
        <f>IF(AND($I1778="Si",R1778=1),1,IF(AND($I1778="Fisico",R1778=1),1,IF(AND(R1778=1,$I1778="Electronico"),2,IF(R1778=1,VLOOKUP($C1778&amp;"|"&amp;$B1778&amp;"|"&amp;$D1778,Empresas!$C$6:$CC$92,$G1778+6+1,0),0))))</f>
        <v>0</v>
      </c>
      <c r="AJ1778" s="147">
        <f>IF(AND($I1778="Si",S1778=1),1,IF(AND($I1778="Fisico",S1778=1),1,IF(AND(S1778=1,$I1778="Electronico"),2,IF(S1778=1,VLOOKUP($C1778&amp;"|"&amp;$B1778&amp;"|"&amp;$D1778,Empresas!$C$6:$CC$92,$G1778+6+1,0),0))))</f>
        <v>0</v>
      </c>
      <c r="AK1778" s="147">
        <f>IF(AND($I1778="Si",T1778=1),1,IF(AND($I1778="Fisico",T1778=1),1,IF(AND(T1778=1,$I1778="Electronico"),2,IF(T1778=1,VLOOKUP($C1778&amp;"|"&amp;$B1778&amp;"|"&amp;$D1778,Empresas!$C$6:$CC$92,$G1778+6+1,0),0))))</f>
        <v>0</v>
      </c>
      <c r="AL1778" s="147">
        <f>IF(AND($I1778="Si",U1778=1),1,IF(AND($I1778="Fisico",U1778=1),1,IF(AND(U1778=1,$I1778="Electronico"),2,IF(U1778=1,VLOOKUP($C1778&amp;"|"&amp;$B1778&amp;"|"&amp;$D1778,Empresas!$C$6:$CC$92,$G1778+6+1,0),0))))</f>
        <v>0</v>
      </c>
      <c r="AM1778" s="149">
        <f t="shared" si="285"/>
        <v>8</v>
      </c>
      <c r="AN1778" s="149">
        <f t="shared" si="286"/>
        <v>8</v>
      </c>
      <c r="AO1778" s="152">
        <f t="shared" si="287"/>
        <v>1</v>
      </c>
    </row>
    <row r="1779" spans="1:41" x14ac:dyDescent="0.25">
      <c r="A1779" s="143" t="str">
        <f>VLOOKUP(D1779,Empresas!$D$7:$F$91,3,0)</f>
        <v>Gerencia</v>
      </c>
      <c r="B1779" s="144" t="str">
        <f>VLOOKUP(D1779,Empresas!$D$7:$G$91,4,0)</f>
        <v>Yeleydi</v>
      </c>
      <c r="C1779" s="144" t="s">
        <v>544</v>
      </c>
      <c r="D1779" s="144" t="s">
        <v>291</v>
      </c>
      <c r="E1779" s="144" t="str">
        <f>VLOOKUP(D1779,Empresas!$D$7:$E$92,2,0)</f>
        <v>INTECHPERU SYSTEM AND SOLUTION S.A.C.</v>
      </c>
      <c r="F1779" s="144" t="s">
        <v>184</v>
      </c>
      <c r="G1779" s="145">
        <f>+G1778+1</f>
        <v>63</v>
      </c>
      <c r="H1779" s="145" t="str">
        <f>VLOOKUP(D1779,Empresas!$D$6:$L$92,7,0)</f>
        <v>Semestral</v>
      </c>
      <c r="I1779" s="144" t="str">
        <f>VLOOKUP(VLOOKUP(D1779&amp;"|"&amp;B1779,Empresas!$I$7:$CB$92,G1779,0),Tablas!$A$13:$B$14,2,0)</f>
        <v>Si</v>
      </c>
      <c r="J1779" s="78">
        <v>1</v>
      </c>
      <c r="K1779" s="78">
        <v>1</v>
      </c>
      <c r="L1779" s="78">
        <v>1</v>
      </c>
      <c r="M1779" s="78">
        <v>1</v>
      </c>
      <c r="N1779" s="78">
        <v>1</v>
      </c>
      <c r="O1779" s="78">
        <v>1</v>
      </c>
      <c r="P1779" s="78">
        <v>1</v>
      </c>
      <c r="Q1779" s="78">
        <v>1</v>
      </c>
      <c r="R1779" s="78"/>
      <c r="S1779" s="78"/>
      <c r="T1779" s="78"/>
      <c r="U1779" s="78"/>
      <c r="V1779" s="78" t="str">
        <f>VLOOKUP(D1779,Empresas!$D$7:$CF$91,81,0)</f>
        <v>C</v>
      </c>
      <c r="W1779" s="78" t="str">
        <f>VLOOKUP(D1779,Empresas!$D$7:$M$91,10,0)</f>
        <v>Mype</v>
      </c>
      <c r="X1779" s="69" t="str">
        <f t="shared" si="283"/>
        <v>SI</v>
      </c>
      <c r="Y1779" s="153" t="str">
        <f t="shared" si="284"/>
        <v>Si aplica</v>
      </c>
      <c r="Z1779" s="147">
        <f>IF(Y1779="No aplica",0,IF(I1779="no",0,IF(I1779="No aplica",0,IF(I1779="Si",1,IF(I1779="Fisico",1,IF(I1779="Electronico",2,VLOOKUP(C1779&amp;"|"&amp;B1779&amp;"|"&amp;D1779,Empresas!$C$6:$CC$92,G1779+6+1,0)))))))</f>
        <v>1</v>
      </c>
      <c r="AA1779" s="147">
        <f>IF(AND($I1779="Si",J1779=1),1,IF(AND($I1779="Fisico",J1779=1),1,IF(AND(J1779=1,$I1779="Electronico"),2,IF(J1779=1,VLOOKUP($C1779&amp;"|"&amp;$B1779&amp;"|"&amp;$D1779,Empresas!$C$6:$CC$92,$G1779+6+1,0),0))))</f>
        <v>1</v>
      </c>
      <c r="AB1779" s="147">
        <f>IF(AND($I1779="Si",K1779=1),1,IF(AND($I1779="Fisico",K1779=1),1,IF(AND(K1779=1,$I1779="Electronico"),2,IF(K1779=1,VLOOKUP($C1779&amp;"|"&amp;$B1779&amp;"|"&amp;$D1779,Empresas!$C$6:$CC$92,$G1779+6+1,0),0))))</f>
        <v>1</v>
      </c>
      <c r="AC1779" s="147">
        <f>IF(AND($I1779="Si",L1779=1),1,IF(AND($I1779="Fisico",L1779=1),1,IF(AND(L1779=1,$I1779="Electronico"),2,IF(L1779=1,VLOOKUP($C1779&amp;"|"&amp;$B1779&amp;"|"&amp;$D1779,Empresas!$C$6:$CC$92,$G1779+6+1,0),0))))</f>
        <v>1</v>
      </c>
      <c r="AD1779" s="147">
        <f>IF(AND($I1779="Si",M1779=1),1,IF(AND($I1779="Fisico",M1779=1),1,IF(AND(M1779=1,$I1779="Electronico"),2,IF(M1779=1,VLOOKUP($C1779&amp;"|"&amp;$B1779&amp;"|"&amp;$D1779,Empresas!$C$6:$CC$92,$G1779+6+1,0),0))))</f>
        <v>1</v>
      </c>
      <c r="AE1779" s="147">
        <f>IF(AND($I1779="Si",N1779=1),1,IF(AND($I1779="Fisico",N1779=1),1,IF(AND(N1779=1,$I1779="Electronico"),2,IF(N1779=1,VLOOKUP($C1779&amp;"|"&amp;$B1779&amp;"|"&amp;$D1779,Empresas!$C$6:$CC$92,$G1779+6+1,0),0))))</f>
        <v>1</v>
      </c>
      <c r="AF1779" s="147">
        <f>IF(AND($I1779="Si",O1779=1),1,IF(AND($I1779="Fisico",O1779=1),1,IF(AND(O1779=1,$I1779="Electronico"),2,IF(O1779=1,VLOOKUP($C1779&amp;"|"&amp;$B1779&amp;"|"&amp;$D1779,Empresas!$C$6:$CC$92,$G1779+6+1,0),0))))</f>
        <v>1</v>
      </c>
      <c r="AG1779" s="147">
        <f>IF(AND($I1779="Si",P1779=1),1,IF(AND($I1779="Fisico",P1779=1),1,IF(AND(P1779=1,$I1779="Electronico"),2,IF(P1779=1,VLOOKUP($C1779&amp;"|"&amp;$B1779&amp;"|"&amp;$D1779,Empresas!$C$6:$CC$92,$G1779+6+1,0),0))))</f>
        <v>1</v>
      </c>
      <c r="AH1779" s="147">
        <f>IF(AND($I1779="Si",Q1779=1),1,IF(AND($I1779="Fisico",Q1779=1),1,IF(AND(Q1779=1,$I1779="Electronico"),2,IF(Q1779=1,VLOOKUP($C1779&amp;"|"&amp;$B1779&amp;"|"&amp;$D1779,Empresas!$C$6:$CC$92,$G1779+6+1,0),0))))</f>
        <v>1</v>
      </c>
      <c r="AI1779" s="147">
        <f>IF(AND($I1779="Si",R1779=1),1,IF(AND($I1779="Fisico",R1779=1),1,IF(AND(R1779=1,$I1779="Electronico"),2,IF(R1779=1,VLOOKUP($C1779&amp;"|"&amp;$B1779&amp;"|"&amp;$D1779,Empresas!$C$6:$CC$92,$G1779+6+1,0),0))))</f>
        <v>0</v>
      </c>
      <c r="AJ1779" s="147">
        <f>IF(AND($I1779="Si",S1779=1),1,IF(AND($I1779="Fisico",S1779=1),1,IF(AND(S1779=1,$I1779="Electronico"),2,IF(S1779=1,VLOOKUP($C1779&amp;"|"&amp;$B1779&amp;"|"&amp;$D1779,Empresas!$C$6:$CC$92,$G1779+6+1,0),0))))</f>
        <v>0</v>
      </c>
      <c r="AK1779" s="147">
        <f>IF(AND($I1779="Si",T1779=1),1,IF(AND($I1779="Fisico",T1779=1),1,IF(AND(T1779=1,$I1779="Electronico"),2,IF(T1779=1,VLOOKUP($C1779&amp;"|"&amp;$B1779&amp;"|"&amp;$D1779,Empresas!$C$6:$CC$92,$G1779+6+1,0),0))))</f>
        <v>0</v>
      </c>
      <c r="AL1779" s="147">
        <f>IF(AND($I1779="Si",U1779=1),1,IF(AND($I1779="Fisico",U1779=1),1,IF(AND(U1779=1,$I1779="Electronico"),2,IF(U1779=1,VLOOKUP($C1779&amp;"|"&amp;$B1779&amp;"|"&amp;$D1779,Empresas!$C$6:$CC$92,$G1779+6+1,0),0))))</f>
        <v>0</v>
      </c>
      <c r="AM1779" s="149">
        <f t="shared" si="285"/>
        <v>8</v>
      </c>
      <c r="AN1779" s="149">
        <f t="shared" si="286"/>
        <v>8</v>
      </c>
      <c r="AO1779" s="152">
        <f t="shared" si="287"/>
        <v>1</v>
      </c>
    </row>
    <row r="1780" spans="1:41" x14ac:dyDescent="0.25">
      <c r="A1780" s="143" t="str">
        <f>VLOOKUP(D1780,Empresas!$D$7:$F$91,3,0)</f>
        <v>Gerencia</v>
      </c>
      <c r="B1780" s="144" t="str">
        <f>VLOOKUP(D1780,Empresas!$D$7:$G$91,4,0)</f>
        <v>Yeleydi</v>
      </c>
      <c r="C1780" s="144" t="s">
        <v>544</v>
      </c>
      <c r="D1780" s="144" t="s">
        <v>291</v>
      </c>
      <c r="E1780" s="144" t="str">
        <f>VLOOKUP(D1780,Empresas!$D$7:$E$92,2,0)</f>
        <v>INTECHPERU SYSTEM AND SOLUTION S.A.C.</v>
      </c>
      <c r="F1780" s="144" t="s">
        <v>185</v>
      </c>
      <c r="G1780" s="145">
        <f t="shared" ref="G1780:G1787" si="292">+G1779+1</f>
        <v>64</v>
      </c>
      <c r="H1780" s="145" t="str">
        <f>VLOOKUP(D1780,Empresas!$D$6:$L$92,7,0)</f>
        <v>Semestral</v>
      </c>
      <c r="I1780" s="144" t="str">
        <f>VLOOKUP(VLOOKUP(D1780&amp;"|"&amp;B1780,Empresas!$I$7:$CB$92,G1780,0),Tablas!$A$13:$B$14,2,0)</f>
        <v>No</v>
      </c>
      <c r="J1780" s="78"/>
      <c r="K1780" s="78"/>
      <c r="L1780" s="78"/>
      <c r="M1780" s="78"/>
      <c r="N1780" s="78"/>
      <c r="O1780" s="78"/>
      <c r="P1780" s="78"/>
      <c r="Q1780" s="78"/>
      <c r="R1780" s="78"/>
      <c r="S1780" s="78"/>
      <c r="T1780" s="78"/>
      <c r="U1780" s="78"/>
      <c r="V1780" s="78" t="str">
        <f>VLOOKUP(D1780,Empresas!$D$7:$CF$91,81,0)</f>
        <v>C</v>
      </c>
      <c r="W1780" s="78" t="str">
        <f>VLOOKUP(D1780,Empresas!$D$7:$M$91,10,0)</f>
        <v>Mype</v>
      </c>
      <c r="X1780" s="69" t="str">
        <f t="shared" si="283"/>
        <v>SI</v>
      </c>
      <c r="Y1780" s="153" t="str">
        <f t="shared" si="284"/>
        <v>No aplica</v>
      </c>
      <c r="Z1780" s="147">
        <f>IF(Y1780="No aplica",0,IF(I1780="no",0,IF(I1780="No aplica",0,IF(I1780="Si",1,IF(I1780="Fisico",1,IF(I1780="Electronico",2,VLOOKUP(C1780&amp;"|"&amp;B1780&amp;"|"&amp;D1780,Empresas!$C$6:$CC$92,G1780+6+1,0)))))))</f>
        <v>0</v>
      </c>
      <c r="AA1780" s="147">
        <f>IF(AND($I1780="Si",J1780=1),1,IF(AND($I1780="Fisico",J1780=1),1,IF(AND(J1780=1,$I1780="Electronico"),2,IF(J1780=1,VLOOKUP($C1780&amp;"|"&amp;$B1780&amp;"|"&amp;$D1780,Empresas!$C$6:$CC$92,$G1780+6+1,0),0))))</f>
        <v>0</v>
      </c>
      <c r="AB1780" s="147">
        <f>IF(AND($I1780="Si",K1780=1),1,IF(AND($I1780="Fisico",K1780=1),1,IF(AND(K1780=1,$I1780="Electronico"),2,IF(K1780=1,VLOOKUP($C1780&amp;"|"&amp;$B1780&amp;"|"&amp;$D1780,Empresas!$C$6:$CC$92,$G1780+6+1,0),0))))</f>
        <v>0</v>
      </c>
      <c r="AC1780" s="147">
        <f>IF(AND($I1780="Si",L1780=1),1,IF(AND($I1780="Fisico",L1780=1),1,IF(AND(L1780=1,$I1780="Electronico"),2,IF(L1780=1,VLOOKUP($C1780&amp;"|"&amp;$B1780&amp;"|"&amp;$D1780,Empresas!$C$6:$CC$92,$G1780+6+1,0),0))))</f>
        <v>0</v>
      </c>
      <c r="AD1780" s="147">
        <f>IF(AND($I1780="Si",M1780=1),1,IF(AND($I1780="Fisico",M1780=1),1,IF(AND(M1780=1,$I1780="Electronico"),2,IF(M1780=1,VLOOKUP($C1780&amp;"|"&amp;$B1780&amp;"|"&amp;$D1780,Empresas!$C$6:$CC$92,$G1780+6+1,0),0))))</f>
        <v>0</v>
      </c>
      <c r="AE1780" s="147">
        <f>IF(AND($I1780="Si",N1780=1),1,IF(AND($I1780="Fisico",N1780=1),1,IF(AND(N1780=1,$I1780="Electronico"),2,IF(N1780=1,VLOOKUP($C1780&amp;"|"&amp;$B1780&amp;"|"&amp;$D1780,Empresas!$C$6:$CC$92,$G1780+6+1,0),0))))</f>
        <v>0</v>
      </c>
      <c r="AF1780" s="147">
        <f>IF(AND($I1780="Si",O1780=1),1,IF(AND($I1780="Fisico",O1780=1),1,IF(AND(O1780=1,$I1780="Electronico"),2,IF(O1780=1,VLOOKUP($C1780&amp;"|"&amp;$B1780&amp;"|"&amp;$D1780,Empresas!$C$6:$CC$92,$G1780+6+1,0),0))))</f>
        <v>0</v>
      </c>
      <c r="AG1780" s="147">
        <f>IF(AND($I1780="Si",P1780=1),1,IF(AND($I1780="Fisico",P1780=1),1,IF(AND(P1780=1,$I1780="Electronico"),2,IF(P1780=1,VLOOKUP($C1780&amp;"|"&amp;$B1780&amp;"|"&amp;$D1780,Empresas!$C$6:$CC$92,$G1780+6+1,0),0))))</f>
        <v>0</v>
      </c>
      <c r="AH1780" s="147">
        <f>IF(AND($I1780="Si",Q1780=1),1,IF(AND($I1780="Fisico",Q1780=1),1,IF(AND(Q1780=1,$I1780="Electronico"),2,IF(Q1780=1,VLOOKUP($C1780&amp;"|"&amp;$B1780&amp;"|"&amp;$D1780,Empresas!$C$6:$CC$92,$G1780+6+1,0),0))))</f>
        <v>0</v>
      </c>
      <c r="AI1780" s="147">
        <f>IF(AND($I1780="Si",R1780=1),1,IF(AND($I1780="Fisico",R1780=1),1,IF(AND(R1780=1,$I1780="Electronico"),2,IF(R1780=1,VLOOKUP($C1780&amp;"|"&amp;$B1780&amp;"|"&amp;$D1780,Empresas!$C$6:$CC$92,$G1780+6+1,0),0))))</f>
        <v>0</v>
      </c>
      <c r="AJ1780" s="147">
        <f>IF(AND($I1780="Si",S1780=1),1,IF(AND($I1780="Fisico",S1780=1),1,IF(AND(S1780=1,$I1780="Electronico"),2,IF(S1780=1,VLOOKUP($C1780&amp;"|"&amp;$B1780&amp;"|"&amp;$D1780,Empresas!$C$6:$CC$92,$G1780+6+1,0),0))))</f>
        <v>0</v>
      </c>
      <c r="AK1780" s="147">
        <f>IF(AND($I1780="Si",T1780=1),1,IF(AND($I1780="Fisico",T1780=1),1,IF(AND(T1780=1,$I1780="Electronico"),2,IF(T1780=1,VLOOKUP($C1780&amp;"|"&amp;$B1780&amp;"|"&amp;$D1780,Empresas!$C$6:$CC$92,$G1780+6+1,0),0))))</f>
        <v>0</v>
      </c>
      <c r="AL1780" s="147">
        <f>IF(AND($I1780="Si",U1780=1),1,IF(AND($I1780="Fisico",U1780=1),1,IF(AND(U1780=1,$I1780="Electronico"),2,IF(U1780=1,VLOOKUP($C1780&amp;"|"&amp;$B1780&amp;"|"&amp;$D1780,Empresas!$C$6:$CC$92,$G1780+6+1,0),0))))</f>
        <v>0</v>
      </c>
      <c r="AM1780" s="149">
        <f t="shared" si="285"/>
        <v>0</v>
      </c>
      <c r="AN1780" s="149">
        <f t="shared" si="286"/>
        <v>0</v>
      </c>
      <c r="AO1780" s="152">
        <f t="shared" si="287"/>
        <v>0</v>
      </c>
    </row>
    <row r="1781" spans="1:41" x14ac:dyDescent="0.25">
      <c r="A1781" s="143" t="str">
        <f>VLOOKUP(D1781,Empresas!$D$7:$F$91,3,0)</f>
        <v>Gerencia</v>
      </c>
      <c r="B1781" s="144" t="str">
        <f>VLOOKUP(D1781,Empresas!$D$7:$G$91,4,0)</f>
        <v>Yeleydi</v>
      </c>
      <c r="C1781" s="144" t="s">
        <v>544</v>
      </c>
      <c r="D1781" s="144" t="s">
        <v>291</v>
      </c>
      <c r="E1781" s="144" t="str">
        <f>VLOOKUP(D1781,Empresas!$D$7:$E$92,2,0)</f>
        <v>INTECHPERU SYSTEM AND SOLUTION S.A.C.</v>
      </c>
      <c r="F1781" s="144" t="s">
        <v>186</v>
      </c>
      <c r="G1781" s="145">
        <f t="shared" si="292"/>
        <v>65</v>
      </c>
      <c r="H1781" s="145" t="str">
        <f>VLOOKUP(D1781,Empresas!$D$6:$L$92,7,0)</f>
        <v>Semestral</v>
      </c>
      <c r="I1781" s="144" t="str">
        <f>VLOOKUP(VLOOKUP(D1781&amp;"|"&amp;B1781,Empresas!$I$7:$CB$92,G1781,0),Tablas!$A$13:$B$14,2,0)</f>
        <v>No</v>
      </c>
      <c r="J1781" s="78"/>
      <c r="K1781" s="78"/>
      <c r="L1781" s="78"/>
      <c r="M1781" s="78"/>
      <c r="N1781" s="78"/>
      <c r="O1781" s="78"/>
      <c r="P1781" s="78"/>
      <c r="Q1781" s="78"/>
      <c r="R1781" s="78"/>
      <c r="S1781" s="78"/>
      <c r="T1781" s="78"/>
      <c r="U1781" s="78"/>
      <c r="V1781" s="78" t="str">
        <f>VLOOKUP(D1781,Empresas!$D$7:$CF$91,81,0)</f>
        <v>C</v>
      </c>
      <c r="W1781" s="78" t="str">
        <f>VLOOKUP(D1781,Empresas!$D$7:$M$91,10,0)</f>
        <v>Mype</v>
      </c>
      <c r="X1781" s="69" t="str">
        <f t="shared" si="283"/>
        <v>SI</v>
      </c>
      <c r="Y1781" s="153" t="str">
        <f t="shared" si="284"/>
        <v>No aplica</v>
      </c>
      <c r="Z1781" s="147">
        <f>IF(Y1781="No aplica",0,IF(I1781="no",0,IF(I1781="No aplica",0,IF(I1781="Si",1,IF(I1781="Fisico",1,IF(I1781="Electronico",2,VLOOKUP(C1781&amp;"|"&amp;B1781&amp;"|"&amp;D1781,Empresas!$C$6:$CC$92,G1781+6+1,0)))))))</f>
        <v>0</v>
      </c>
      <c r="AA1781" s="147">
        <f>IF(AND($I1781="Si",J1781=1),1,IF(AND($I1781="Fisico",J1781=1),1,IF(AND(J1781=1,$I1781="Electronico"),2,IF(J1781=1,VLOOKUP($C1781&amp;"|"&amp;$B1781&amp;"|"&amp;$D1781,Empresas!$C$6:$CC$92,$G1781+6+1,0),0))))</f>
        <v>0</v>
      </c>
      <c r="AB1781" s="147">
        <f>IF(AND($I1781="Si",K1781=1),1,IF(AND($I1781="Fisico",K1781=1),1,IF(AND(K1781=1,$I1781="Electronico"),2,IF(K1781=1,VLOOKUP($C1781&amp;"|"&amp;$B1781&amp;"|"&amp;$D1781,Empresas!$C$6:$CC$92,$G1781+6+1,0),0))))</f>
        <v>0</v>
      </c>
      <c r="AC1781" s="147">
        <f>IF(AND($I1781="Si",L1781=1),1,IF(AND($I1781="Fisico",L1781=1),1,IF(AND(L1781=1,$I1781="Electronico"),2,IF(L1781=1,VLOOKUP($C1781&amp;"|"&amp;$B1781&amp;"|"&amp;$D1781,Empresas!$C$6:$CC$92,$G1781+6+1,0),0))))</f>
        <v>0</v>
      </c>
      <c r="AD1781" s="147">
        <f>IF(AND($I1781="Si",M1781=1),1,IF(AND($I1781="Fisico",M1781=1),1,IF(AND(M1781=1,$I1781="Electronico"),2,IF(M1781=1,VLOOKUP($C1781&amp;"|"&amp;$B1781&amp;"|"&amp;$D1781,Empresas!$C$6:$CC$92,$G1781+6+1,0),0))))</f>
        <v>0</v>
      </c>
      <c r="AE1781" s="147">
        <f>IF(AND($I1781="Si",N1781=1),1,IF(AND($I1781="Fisico",N1781=1),1,IF(AND(N1781=1,$I1781="Electronico"),2,IF(N1781=1,VLOOKUP($C1781&amp;"|"&amp;$B1781&amp;"|"&amp;$D1781,Empresas!$C$6:$CC$92,$G1781+6+1,0),0))))</f>
        <v>0</v>
      </c>
      <c r="AF1781" s="147">
        <f>IF(AND($I1781="Si",O1781=1),1,IF(AND($I1781="Fisico",O1781=1),1,IF(AND(O1781=1,$I1781="Electronico"),2,IF(O1781=1,VLOOKUP($C1781&amp;"|"&amp;$B1781&amp;"|"&amp;$D1781,Empresas!$C$6:$CC$92,$G1781+6+1,0),0))))</f>
        <v>0</v>
      </c>
      <c r="AG1781" s="147">
        <f>IF(AND($I1781="Si",P1781=1),1,IF(AND($I1781="Fisico",P1781=1),1,IF(AND(P1781=1,$I1781="Electronico"),2,IF(P1781=1,VLOOKUP($C1781&amp;"|"&amp;$B1781&amp;"|"&amp;$D1781,Empresas!$C$6:$CC$92,$G1781+6+1,0),0))))</f>
        <v>0</v>
      </c>
      <c r="AH1781" s="147">
        <f>IF(AND($I1781="Si",Q1781=1),1,IF(AND($I1781="Fisico",Q1781=1),1,IF(AND(Q1781=1,$I1781="Electronico"),2,IF(Q1781=1,VLOOKUP($C1781&amp;"|"&amp;$B1781&amp;"|"&amp;$D1781,Empresas!$C$6:$CC$92,$G1781+6+1,0),0))))</f>
        <v>0</v>
      </c>
      <c r="AI1781" s="147">
        <f>IF(AND($I1781="Si",R1781=1),1,IF(AND($I1781="Fisico",R1781=1),1,IF(AND(R1781=1,$I1781="Electronico"),2,IF(R1781=1,VLOOKUP($C1781&amp;"|"&amp;$B1781&amp;"|"&amp;$D1781,Empresas!$C$6:$CC$92,$G1781+6+1,0),0))))</f>
        <v>0</v>
      </c>
      <c r="AJ1781" s="147">
        <f>IF(AND($I1781="Si",S1781=1),1,IF(AND($I1781="Fisico",S1781=1),1,IF(AND(S1781=1,$I1781="Electronico"),2,IF(S1781=1,VLOOKUP($C1781&amp;"|"&amp;$B1781&amp;"|"&amp;$D1781,Empresas!$C$6:$CC$92,$G1781+6+1,0),0))))</f>
        <v>0</v>
      </c>
      <c r="AK1781" s="147">
        <f>IF(AND($I1781="Si",T1781=1),1,IF(AND($I1781="Fisico",T1781=1),1,IF(AND(T1781=1,$I1781="Electronico"),2,IF(T1781=1,VLOOKUP($C1781&amp;"|"&amp;$B1781&amp;"|"&amp;$D1781,Empresas!$C$6:$CC$92,$G1781+6+1,0),0))))</f>
        <v>0</v>
      </c>
      <c r="AL1781" s="147">
        <f>IF(AND($I1781="Si",U1781=1),1,IF(AND($I1781="Fisico",U1781=1),1,IF(AND(U1781=1,$I1781="Electronico"),2,IF(U1781=1,VLOOKUP($C1781&amp;"|"&amp;$B1781&amp;"|"&amp;$D1781,Empresas!$C$6:$CC$92,$G1781+6+1,0),0))))</f>
        <v>0</v>
      </c>
      <c r="AM1781" s="149">
        <f t="shared" si="285"/>
        <v>0</v>
      </c>
      <c r="AN1781" s="149">
        <f t="shared" si="286"/>
        <v>0</v>
      </c>
      <c r="AO1781" s="152">
        <f t="shared" si="287"/>
        <v>0</v>
      </c>
    </row>
    <row r="1782" spans="1:41" x14ac:dyDescent="0.25">
      <c r="A1782" s="143" t="str">
        <f>VLOOKUP(D1782,Empresas!$D$7:$F$91,3,0)</f>
        <v>Gerencia</v>
      </c>
      <c r="B1782" s="144" t="str">
        <f>VLOOKUP(D1782,Empresas!$D$7:$G$91,4,0)</f>
        <v>Yeleydi</v>
      </c>
      <c r="C1782" s="144" t="s">
        <v>544</v>
      </c>
      <c r="D1782" s="144" t="s">
        <v>291</v>
      </c>
      <c r="E1782" s="144" t="str">
        <f>VLOOKUP(D1782,Empresas!$D$7:$E$92,2,0)</f>
        <v>INTECHPERU SYSTEM AND SOLUTION S.A.C.</v>
      </c>
      <c r="F1782" s="144" t="s">
        <v>187</v>
      </c>
      <c r="G1782" s="145">
        <f t="shared" si="292"/>
        <v>66</v>
      </c>
      <c r="H1782" s="145" t="str">
        <f>VLOOKUP(D1782,Empresas!$D$6:$L$92,7,0)</f>
        <v>Semestral</v>
      </c>
      <c r="I1782" s="144" t="str">
        <f>VLOOKUP(VLOOKUP(D1782&amp;"|"&amp;B1782,Empresas!$I$7:$CB$92,G1782,0),Tablas!$A$13:$B$14,2,0)</f>
        <v>Si</v>
      </c>
      <c r="J1782" s="78">
        <v>1</v>
      </c>
      <c r="K1782" s="78">
        <v>1</v>
      </c>
      <c r="L1782" s="78">
        <v>1</v>
      </c>
      <c r="M1782" s="78">
        <v>1</v>
      </c>
      <c r="N1782" s="78">
        <v>1</v>
      </c>
      <c r="O1782" s="78">
        <v>1</v>
      </c>
      <c r="P1782" s="78">
        <v>1</v>
      </c>
      <c r="Q1782" s="78">
        <v>1</v>
      </c>
      <c r="R1782" s="78"/>
      <c r="S1782" s="78"/>
      <c r="T1782" s="78"/>
      <c r="U1782" s="78"/>
      <c r="V1782" s="78" t="str">
        <f>VLOOKUP(D1782,Empresas!$D$7:$CF$91,81,0)</f>
        <v>C</v>
      </c>
      <c r="W1782" s="78" t="str">
        <f>VLOOKUP(D1782,Empresas!$D$7:$M$91,10,0)</f>
        <v>Mype</v>
      </c>
      <c r="X1782" s="69" t="str">
        <f t="shared" si="283"/>
        <v>SI</v>
      </c>
      <c r="Y1782" s="153" t="str">
        <f t="shared" si="284"/>
        <v>Si aplica</v>
      </c>
      <c r="Z1782" s="147">
        <f>IF(Y1782="No aplica",0,IF(I1782="no",0,IF(I1782="No aplica",0,IF(I1782="Si",1,IF(I1782="Fisico",1,IF(I1782="Electronico",2,VLOOKUP(C1782&amp;"|"&amp;B1782&amp;"|"&amp;D1782,Empresas!$C$6:$CC$92,G1782+6+1,0)))))))</f>
        <v>1</v>
      </c>
      <c r="AA1782" s="147">
        <f>IF(AND($I1782="Si",J1782=1),1,IF(AND($I1782="Fisico",J1782=1),1,IF(AND(J1782=1,$I1782="Electronico"),2,IF(J1782=1,VLOOKUP($C1782&amp;"|"&amp;$B1782&amp;"|"&amp;$D1782,Empresas!$C$6:$CC$92,$G1782+6+1,0),0))))</f>
        <v>1</v>
      </c>
      <c r="AB1782" s="147">
        <f>IF(AND($I1782="Si",K1782=1),1,IF(AND($I1782="Fisico",K1782=1),1,IF(AND(K1782=1,$I1782="Electronico"),2,IF(K1782=1,VLOOKUP($C1782&amp;"|"&amp;$B1782&amp;"|"&amp;$D1782,Empresas!$C$6:$CC$92,$G1782+6+1,0),0))))</f>
        <v>1</v>
      </c>
      <c r="AC1782" s="147">
        <f>IF(AND($I1782="Si",L1782=1),1,IF(AND($I1782="Fisico",L1782=1),1,IF(AND(L1782=1,$I1782="Electronico"),2,IF(L1782=1,VLOOKUP($C1782&amp;"|"&amp;$B1782&amp;"|"&amp;$D1782,Empresas!$C$6:$CC$92,$G1782+6+1,0),0))))</f>
        <v>1</v>
      </c>
      <c r="AD1782" s="147">
        <f>IF(AND($I1782="Si",M1782=1),1,IF(AND($I1782="Fisico",M1782=1),1,IF(AND(M1782=1,$I1782="Electronico"),2,IF(M1782=1,VLOOKUP($C1782&amp;"|"&amp;$B1782&amp;"|"&amp;$D1782,Empresas!$C$6:$CC$92,$G1782+6+1,0),0))))</f>
        <v>1</v>
      </c>
      <c r="AE1782" s="147">
        <f>IF(AND($I1782="Si",N1782=1),1,IF(AND($I1782="Fisico",N1782=1),1,IF(AND(N1782=1,$I1782="Electronico"),2,IF(N1782=1,VLOOKUP($C1782&amp;"|"&amp;$B1782&amp;"|"&amp;$D1782,Empresas!$C$6:$CC$92,$G1782+6+1,0),0))))</f>
        <v>1</v>
      </c>
      <c r="AF1782" s="147">
        <f>IF(AND($I1782="Si",O1782=1),1,IF(AND($I1782="Fisico",O1782=1),1,IF(AND(O1782=1,$I1782="Electronico"),2,IF(O1782=1,VLOOKUP($C1782&amp;"|"&amp;$B1782&amp;"|"&amp;$D1782,Empresas!$C$6:$CC$92,$G1782+6+1,0),0))))</f>
        <v>1</v>
      </c>
      <c r="AG1782" s="147">
        <f>IF(AND($I1782="Si",P1782=1),1,IF(AND($I1782="Fisico",P1782=1),1,IF(AND(P1782=1,$I1782="Electronico"),2,IF(P1782=1,VLOOKUP($C1782&amp;"|"&amp;$B1782&amp;"|"&amp;$D1782,Empresas!$C$6:$CC$92,$G1782+6+1,0),0))))</f>
        <v>1</v>
      </c>
      <c r="AH1782" s="147">
        <f>IF(AND($I1782="Si",Q1782=1),1,IF(AND($I1782="Fisico",Q1782=1),1,IF(AND(Q1782=1,$I1782="Electronico"),2,IF(Q1782=1,VLOOKUP($C1782&amp;"|"&amp;$B1782&amp;"|"&amp;$D1782,Empresas!$C$6:$CC$92,$G1782+6+1,0),0))))</f>
        <v>1</v>
      </c>
      <c r="AI1782" s="147">
        <f>IF(AND($I1782="Si",R1782=1),1,IF(AND($I1782="Fisico",R1782=1),1,IF(AND(R1782=1,$I1782="Electronico"),2,IF(R1782=1,VLOOKUP($C1782&amp;"|"&amp;$B1782&amp;"|"&amp;$D1782,Empresas!$C$6:$CC$92,$G1782+6+1,0),0))))</f>
        <v>0</v>
      </c>
      <c r="AJ1782" s="147">
        <f>IF(AND($I1782="Si",S1782=1),1,IF(AND($I1782="Fisico",S1782=1),1,IF(AND(S1782=1,$I1782="Electronico"),2,IF(S1782=1,VLOOKUP($C1782&amp;"|"&amp;$B1782&amp;"|"&amp;$D1782,Empresas!$C$6:$CC$92,$G1782+6+1,0),0))))</f>
        <v>0</v>
      </c>
      <c r="AK1782" s="147">
        <f>IF(AND($I1782="Si",T1782=1),1,IF(AND($I1782="Fisico",T1782=1),1,IF(AND(T1782=1,$I1782="Electronico"),2,IF(T1782=1,VLOOKUP($C1782&amp;"|"&amp;$B1782&amp;"|"&amp;$D1782,Empresas!$C$6:$CC$92,$G1782+6+1,0),0))))</f>
        <v>0</v>
      </c>
      <c r="AL1782" s="147">
        <f>IF(AND($I1782="Si",U1782=1),1,IF(AND($I1782="Fisico",U1782=1),1,IF(AND(U1782=1,$I1782="Electronico"),2,IF(U1782=1,VLOOKUP($C1782&amp;"|"&amp;$B1782&amp;"|"&amp;$D1782,Empresas!$C$6:$CC$92,$G1782+6+1,0),0))))</f>
        <v>0</v>
      </c>
      <c r="AM1782" s="149">
        <f t="shared" si="285"/>
        <v>8</v>
      </c>
      <c r="AN1782" s="149">
        <f t="shared" si="286"/>
        <v>8</v>
      </c>
      <c r="AO1782" s="152">
        <f t="shared" si="287"/>
        <v>1</v>
      </c>
    </row>
    <row r="1783" spans="1:41" x14ac:dyDescent="0.25">
      <c r="A1783" s="143" t="str">
        <f>VLOOKUP(D1783,Empresas!$D$7:$F$91,3,0)</f>
        <v>Gerencia</v>
      </c>
      <c r="B1783" s="144" t="str">
        <f>VLOOKUP(D1783,Empresas!$D$7:$G$91,4,0)</f>
        <v>Yeleydi</v>
      </c>
      <c r="C1783" s="144" t="s">
        <v>544</v>
      </c>
      <c r="D1783" s="144" t="s">
        <v>291</v>
      </c>
      <c r="E1783" s="144" t="str">
        <f>VLOOKUP(D1783,Empresas!$D$7:$E$92,2,0)</f>
        <v>INTECHPERU SYSTEM AND SOLUTION S.A.C.</v>
      </c>
      <c r="F1783" s="144" t="s">
        <v>188</v>
      </c>
      <c r="G1783" s="145">
        <f t="shared" si="292"/>
        <v>67</v>
      </c>
      <c r="H1783" s="145" t="str">
        <f>VLOOKUP(D1783,Empresas!$D$6:$L$92,7,0)</f>
        <v>Semestral</v>
      </c>
      <c r="I1783" s="144" t="str">
        <f>VLOOKUP(VLOOKUP(D1783&amp;"|"&amp;B1783,Empresas!$I$7:$CB$92,G1783,0),Tablas!$A$13:$B$14,2,0)</f>
        <v>No</v>
      </c>
      <c r="J1783" s="78"/>
      <c r="K1783" s="78"/>
      <c r="L1783" s="78"/>
      <c r="M1783" s="78"/>
      <c r="N1783" s="78"/>
      <c r="O1783" s="78"/>
      <c r="P1783" s="78"/>
      <c r="Q1783" s="78"/>
      <c r="R1783" s="78"/>
      <c r="S1783" s="78"/>
      <c r="T1783" s="78"/>
      <c r="U1783" s="78"/>
      <c r="V1783" s="78" t="str">
        <f>VLOOKUP(D1783,Empresas!$D$7:$CF$91,81,0)</f>
        <v>C</v>
      </c>
      <c r="W1783" s="78" t="str">
        <f>VLOOKUP(D1783,Empresas!$D$7:$M$91,10,0)</f>
        <v>Mype</v>
      </c>
      <c r="X1783" s="69" t="str">
        <f t="shared" si="283"/>
        <v>SI</v>
      </c>
      <c r="Y1783" s="153" t="str">
        <f t="shared" si="284"/>
        <v>No aplica</v>
      </c>
      <c r="Z1783" s="147">
        <f>IF(Y1783="No aplica",0,IF(I1783="no",0,IF(I1783="No aplica",0,IF(I1783="Si",1,IF(I1783="Fisico",1,IF(I1783="Electronico",2,VLOOKUP(C1783&amp;"|"&amp;B1783&amp;"|"&amp;D1783,Empresas!$C$6:$CC$92,G1783+6+1,0)))))))</f>
        <v>0</v>
      </c>
      <c r="AA1783" s="147">
        <f>IF(AND($I1783="Si",J1783=1),1,IF(AND($I1783="Fisico",J1783=1),1,IF(AND(J1783=1,$I1783="Electronico"),2,IF(J1783=1,VLOOKUP($C1783&amp;"|"&amp;$B1783&amp;"|"&amp;$D1783,Empresas!$C$6:$CC$92,$G1783+6+1,0),0))))</f>
        <v>0</v>
      </c>
      <c r="AB1783" s="147">
        <f>IF(AND($I1783="Si",K1783=1),1,IF(AND($I1783="Fisico",K1783=1),1,IF(AND(K1783=1,$I1783="Electronico"),2,IF(K1783=1,VLOOKUP($C1783&amp;"|"&amp;$B1783&amp;"|"&amp;$D1783,Empresas!$C$6:$CC$92,$G1783+6+1,0),0))))</f>
        <v>0</v>
      </c>
      <c r="AC1783" s="147">
        <f>IF(AND($I1783="Si",L1783=1),1,IF(AND($I1783="Fisico",L1783=1),1,IF(AND(L1783=1,$I1783="Electronico"),2,IF(L1783=1,VLOOKUP($C1783&amp;"|"&amp;$B1783&amp;"|"&amp;$D1783,Empresas!$C$6:$CC$92,$G1783+6+1,0),0))))</f>
        <v>0</v>
      </c>
      <c r="AD1783" s="147">
        <f>IF(AND($I1783="Si",M1783=1),1,IF(AND($I1783="Fisico",M1783=1),1,IF(AND(M1783=1,$I1783="Electronico"),2,IF(M1783=1,VLOOKUP($C1783&amp;"|"&amp;$B1783&amp;"|"&amp;$D1783,Empresas!$C$6:$CC$92,$G1783+6+1,0),0))))</f>
        <v>0</v>
      </c>
      <c r="AE1783" s="147">
        <f>IF(AND($I1783="Si",N1783=1),1,IF(AND($I1783="Fisico",N1783=1),1,IF(AND(N1783=1,$I1783="Electronico"),2,IF(N1783=1,VLOOKUP($C1783&amp;"|"&amp;$B1783&amp;"|"&amp;$D1783,Empresas!$C$6:$CC$92,$G1783+6+1,0),0))))</f>
        <v>0</v>
      </c>
      <c r="AF1783" s="147">
        <f>IF(AND($I1783="Si",O1783=1),1,IF(AND($I1783="Fisico",O1783=1),1,IF(AND(O1783=1,$I1783="Electronico"),2,IF(O1783=1,VLOOKUP($C1783&amp;"|"&amp;$B1783&amp;"|"&amp;$D1783,Empresas!$C$6:$CC$92,$G1783+6+1,0),0))))</f>
        <v>0</v>
      </c>
      <c r="AG1783" s="147">
        <f>IF(AND($I1783="Si",P1783=1),1,IF(AND($I1783="Fisico",P1783=1),1,IF(AND(P1783=1,$I1783="Electronico"),2,IF(P1783=1,VLOOKUP($C1783&amp;"|"&amp;$B1783&amp;"|"&amp;$D1783,Empresas!$C$6:$CC$92,$G1783+6+1,0),0))))</f>
        <v>0</v>
      </c>
      <c r="AH1783" s="147">
        <f>IF(AND($I1783="Si",Q1783=1),1,IF(AND($I1783="Fisico",Q1783=1),1,IF(AND(Q1783=1,$I1783="Electronico"),2,IF(Q1783=1,VLOOKUP($C1783&amp;"|"&amp;$B1783&amp;"|"&amp;$D1783,Empresas!$C$6:$CC$92,$G1783+6+1,0),0))))</f>
        <v>0</v>
      </c>
      <c r="AI1783" s="147">
        <f>IF(AND($I1783="Si",R1783=1),1,IF(AND($I1783="Fisico",R1783=1),1,IF(AND(R1783=1,$I1783="Electronico"),2,IF(R1783=1,VLOOKUP($C1783&amp;"|"&amp;$B1783&amp;"|"&amp;$D1783,Empresas!$C$6:$CC$92,$G1783+6+1,0),0))))</f>
        <v>0</v>
      </c>
      <c r="AJ1783" s="147">
        <f>IF(AND($I1783="Si",S1783=1),1,IF(AND($I1783="Fisico",S1783=1),1,IF(AND(S1783=1,$I1783="Electronico"),2,IF(S1783=1,VLOOKUP($C1783&amp;"|"&amp;$B1783&amp;"|"&amp;$D1783,Empresas!$C$6:$CC$92,$G1783+6+1,0),0))))</f>
        <v>0</v>
      </c>
      <c r="AK1783" s="147">
        <f>IF(AND($I1783="Si",T1783=1),1,IF(AND($I1783="Fisico",T1783=1),1,IF(AND(T1783=1,$I1783="Electronico"),2,IF(T1783=1,VLOOKUP($C1783&amp;"|"&amp;$B1783&amp;"|"&amp;$D1783,Empresas!$C$6:$CC$92,$G1783+6+1,0),0))))</f>
        <v>0</v>
      </c>
      <c r="AL1783" s="147">
        <f>IF(AND($I1783="Si",U1783=1),1,IF(AND($I1783="Fisico",U1783=1),1,IF(AND(U1783=1,$I1783="Electronico"),2,IF(U1783=1,VLOOKUP($C1783&amp;"|"&amp;$B1783&amp;"|"&amp;$D1783,Empresas!$C$6:$CC$92,$G1783+6+1,0),0))))</f>
        <v>0</v>
      </c>
      <c r="AM1783" s="149">
        <f t="shared" si="285"/>
        <v>0</v>
      </c>
      <c r="AN1783" s="149">
        <f t="shared" si="286"/>
        <v>0</v>
      </c>
      <c r="AO1783" s="152">
        <f t="shared" si="287"/>
        <v>0</v>
      </c>
    </row>
    <row r="1784" spans="1:41" x14ac:dyDescent="0.25">
      <c r="A1784" s="143" t="str">
        <f>VLOOKUP(D1784,Empresas!$D$7:$F$91,3,0)</f>
        <v>Gerencia</v>
      </c>
      <c r="B1784" s="144" t="str">
        <f>VLOOKUP(D1784,Empresas!$D$7:$G$91,4,0)</f>
        <v>Yeleydi</v>
      </c>
      <c r="C1784" s="144" t="s">
        <v>544</v>
      </c>
      <c r="D1784" s="144" t="s">
        <v>291</v>
      </c>
      <c r="E1784" s="144" t="str">
        <f>VLOOKUP(D1784,Empresas!$D$7:$E$92,2,0)</f>
        <v>INTECHPERU SYSTEM AND SOLUTION S.A.C.</v>
      </c>
      <c r="F1784" s="144" t="s">
        <v>189</v>
      </c>
      <c r="G1784" s="145">
        <f t="shared" si="292"/>
        <v>68</v>
      </c>
      <c r="H1784" s="145" t="str">
        <f>VLOOKUP(D1784,Empresas!$D$6:$L$92,7,0)</f>
        <v>Semestral</v>
      </c>
      <c r="I1784" s="144" t="str">
        <f>VLOOKUP(VLOOKUP(D1784&amp;"|"&amp;B1784,Empresas!$I$7:$CB$92,G1784,0),Tablas!$A$13:$B$14,2,0)</f>
        <v>No</v>
      </c>
      <c r="J1784" s="78"/>
      <c r="K1784" s="78"/>
      <c r="L1784" s="78"/>
      <c r="M1784" s="78"/>
      <c r="N1784" s="78"/>
      <c r="O1784" s="78"/>
      <c r="P1784" s="78"/>
      <c r="Q1784" s="78"/>
      <c r="R1784" s="78"/>
      <c r="S1784" s="78"/>
      <c r="T1784" s="78"/>
      <c r="U1784" s="78"/>
      <c r="V1784" s="78" t="str">
        <f>VLOOKUP(D1784,Empresas!$D$7:$CF$91,81,0)</f>
        <v>C</v>
      </c>
      <c r="W1784" s="78" t="str">
        <f>VLOOKUP(D1784,Empresas!$D$7:$M$91,10,0)</f>
        <v>Mype</v>
      </c>
      <c r="X1784" s="69" t="str">
        <f t="shared" si="283"/>
        <v>SI</v>
      </c>
      <c r="Y1784" s="153" t="str">
        <f t="shared" si="284"/>
        <v>No aplica</v>
      </c>
      <c r="Z1784" s="147">
        <f>IF(Y1784="No aplica",0,IF(I1784="no",0,IF(I1784="No aplica",0,IF(I1784="Si",1,IF(I1784="Fisico",1,IF(I1784="Electronico",2,VLOOKUP(C1784&amp;"|"&amp;B1784&amp;"|"&amp;D1784,Empresas!$C$6:$CC$92,G1784+6+1,0)))))))</f>
        <v>0</v>
      </c>
      <c r="AA1784" s="147">
        <f>IF(AND($I1784="Si",J1784=1),1,IF(AND($I1784="Fisico",J1784=1),1,IF(AND(J1784=1,$I1784="Electronico"),2,IF(J1784=1,VLOOKUP($C1784&amp;"|"&amp;$B1784&amp;"|"&amp;$D1784,Empresas!$C$6:$CC$92,$G1784+6+1,0),0))))</f>
        <v>0</v>
      </c>
      <c r="AB1784" s="147">
        <f>IF(AND($I1784="Si",K1784=1),1,IF(AND($I1784="Fisico",K1784=1),1,IF(AND(K1784=1,$I1784="Electronico"),2,IF(K1784=1,VLOOKUP($C1784&amp;"|"&amp;$B1784&amp;"|"&amp;$D1784,Empresas!$C$6:$CC$92,$G1784+6+1,0),0))))</f>
        <v>0</v>
      </c>
      <c r="AC1784" s="147">
        <f>IF(AND($I1784="Si",L1784=1),1,IF(AND($I1784="Fisico",L1784=1),1,IF(AND(L1784=1,$I1784="Electronico"),2,IF(L1784=1,VLOOKUP($C1784&amp;"|"&amp;$B1784&amp;"|"&amp;$D1784,Empresas!$C$6:$CC$92,$G1784+6+1,0),0))))</f>
        <v>0</v>
      </c>
      <c r="AD1784" s="147">
        <f>IF(AND($I1784="Si",M1784=1),1,IF(AND($I1784="Fisico",M1784=1),1,IF(AND(M1784=1,$I1784="Electronico"),2,IF(M1784=1,VLOOKUP($C1784&amp;"|"&amp;$B1784&amp;"|"&amp;$D1784,Empresas!$C$6:$CC$92,$G1784+6+1,0),0))))</f>
        <v>0</v>
      </c>
      <c r="AE1784" s="147">
        <f>IF(AND($I1784="Si",N1784=1),1,IF(AND($I1784="Fisico",N1784=1),1,IF(AND(N1784=1,$I1784="Electronico"),2,IF(N1784=1,VLOOKUP($C1784&amp;"|"&amp;$B1784&amp;"|"&amp;$D1784,Empresas!$C$6:$CC$92,$G1784+6+1,0),0))))</f>
        <v>0</v>
      </c>
      <c r="AF1784" s="147">
        <f>IF(AND($I1784="Si",O1784=1),1,IF(AND($I1784="Fisico",O1784=1),1,IF(AND(O1784=1,$I1784="Electronico"),2,IF(O1784=1,VLOOKUP($C1784&amp;"|"&amp;$B1784&amp;"|"&amp;$D1784,Empresas!$C$6:$CC$92,$G1784+6+1,0),0))))</f>
        <v>0</v>
      </c>
      <c r="AG1784" s="147">
        <f>IF(AND($I1784="Si",P1784=1),1,IF(AND($I1784="Fisico",P1784=1),1,IF(AND(P1784=1,$I1784="Electronico"),2,IF(P1784=1,VLOOKUP($C1784&amp;"|"&amp;$B1784&amp;"|"&amp;$D1784,Empresas!$C$6:$CC$92,$G1784+6+1,0),0))))</f>
        <v>0</v>
      </c>
      <c r="AH1784" s="147">
        <f>IF(AND($I1784="Si",Q1784=1),1,IF(AND($I1784="Fisico",Q1784=1),1,IF(AND(Q1784=1,$I1784="Electronico"),2,IF(Q1784=1,VLOOKUP($C1784&amp;"|"&amp;$B1784&amp;"|"&amp;$D1784,Empresas!$C$6:$CC$92,$G1784+6+1,0),0))))</f>
        <v>0</v>
      </c>
      <c r="AI1784" s="147">
        <f>IF(AND($I1784="Si",R1784=1),1,IF(AND($I1784="Fisico",R1784=1),1,IF(AND(R1784=1,$I1784="Electronico"),2,IF(R1784=1,VLOOKUP($C1784&amp;"|"&amp;$B1784&amp;"|"&amp;$D1784,Empresas!$C$6:$CC$92,$G1784+6+1,0),0))))</f>
        <v>0</v>
      </c>
      <c r="AJ1784" s="147">
        <f>IF(AND($I1784="Si",S1784=1),1,IF(AND($I1784="Fisico",S1784=1),1,IF(AND(S1784=1,$I1784="Electronico"),2,IF(S1784=1,VLOOKUP($C1784&amp;"|"&amp;$B1784&amp;"|"&amp;$D1784,Empresas!$C$6:$CC$92,$G1784+6+1,0),0))))</f>
        <v>0</v>
      </c>
      <c r="AK1784" s="147">
        <f>IF(AND($I1784="Si",T1784=1),1,IF(AND($I1784="Fisico",T1784=1),1,IF(AND(T1784=1,$I1784="Electronico"),2,IF(T1784=1,VLOOKUP($C1784&amp;"|"&amp;$B1784&amp;"|"&amp;$D1784,Empresas!$C$6:$CC$92,$G1784+6+1,0),0))))</f>
        <v>0</v>
      </c>
      <c r="AL1784" s="147">
        <f>IF(AND($I1784="Si",U1784=1),1,IF(AND($I1784="Fisico",U1784=1),1,IF(AND(U1784=1,$I1784="Electronico"),2,IF(U1784=1,VLOOKUP($C1784&amp;"|"&amp;$B1784&amp;"|"&amp;$D1784,Empresas!$C$6:$CC$92,$G1784+6+1,0),0))))</f>
        <v>0</v>
      </c>
      <c r="AM1784" s="149">
        <f t="shared" si="285"/>
        <v>0</v>
      </c>
      <c r="AN1784" s="149">
        <f t="shared" si="286"/>
        <v>0</v>
      </c>
      <c r="AO1784" s="152">
        <f t="shared" si="287"/>
        <v>0</v>
      </c>
    </row>
    <row r="1785" spans="1:41" x14ac:dyDescent="0.25">
      <c r="A1785" s="143" t="str">
        <f>VLOOKUP(D1785,Empresas!$D$7:$F$91,3,0)</f>
        <v>Gerencia</v>
      </c>
      <c r="B1785" s="144" t="str">
        <f>VLOOKUP(D1785,Empresas!$D$7:$G$91,4,0)</f>
        <v>Yeleydi</v>
      </c>
      <c r="C1785" s="144" t="s">
        <v>544</v>
      </c>
      <c r="D1785" s="144" t="s">
        <v>291</v>
      </c>
      <c r="E1785" s="144" t="str">
        <f>VLOOKUP(D1785,Empresas!$D$7:$E$92,2,0)</f>
        <v>INTECHPERU SYSTEM AND SOLUTION S.A.C.</v>
      </c>
      <c r="F1785" s="144" t="s">
        <v>190</v>
      </c>
      <c r="G1785" s="145">
        <f t="shared" si="292"/>
        <v>69</v>
      </c>
      <c r="H1785" s="145" t="str">
        <f>VLOOKUP(D1785,Empresas!$D$6:$L$92,7,0)</f>
        <v>Semestral</v>
      </c>
      <c r="I1785" s="144" t="str">
        <f>VLOOKUP(VLOOKUP(D1785&amp;"|"&amp;B1785,Empresas!$I$7:$CB$92,G1785,0),Tablas!$A$13:$B$14,2,0)</f>
        <v>No</v>
      </c>
      <c r="J1785" s="78"/>
      <c r="K1785" s="78"/>
      <c r="L1785" s="78"/>
      <c r="M1785" s="78"/>
      <c r="N1785" s="78"/>
      <c r="O1785" s="78"/>
      <c r="P1785" s="78"/>
      <c r="Q1785" s="78"/>
      <c r="R1785" s="78"/>
      <c r="S1785" s="78"/>
      <c r="T1785" s="78"/>
      <c r="U1785" s="78"/>
      <c r="V1785" s="78" t="str">
        <f>VLOOKUP(D1785,Empresas!$D$7:$CF$91,81,0)</f>
        <v>C</v>
      </c>
      <c r="W1785" s="78" t="str">
        <f>VLOOKUP(D1785,Empresas!$D$7:$M$91,10,0)</f>
        <v>Mype</v>
      </c>
      <c r="X1785" s="69" t="str">
        <f t="shared" si="283"/>
        <v>NO</v>
      </c>
      <c r="Y1785" s="153" t="str">
        <f t="shared" si="284"/>
        <v>No aplica</v>
      </c>
      <c r="Z1785" s="147">
        <f>IF(Y1785="No aplica",0,IF(I1785="no",0,IF(I1785="No aplica",0,IF(I1785="Si",1,IF(I1785="Fisico",1,IF(I1785="Electronico",2,VLOOKUP(C1785&amp;"|"&amp;B1785&amp;"|"&amp;D1785,Empresas!$C$6:$CC$92,G1785+6+1,0)))))))</f>
        <v>0</v>
      </c>
      <c r="AA1785" s="147">
        <f>IF(AND($I1785="Si",J1785=1),1,IF(AND($I1785="Fisico",J1785=1),1,IF(AND(J1785=1,$I1785="Electronico"),2,IF(J1785=1,VLOOKUP($C1785&amp;"|"&amp;$B1785&amp;"|"&amp;$D1785,Empresas!$C$6:$CC$92,$G1785+6+1,0),0))))</f>
        <v>0</v>
      </c>
      <c r="AB1785" s="147">
        <f>IF(AND($I1785="Si",K1785=1),1,IF(AND($I1785="Fisico",K1785=1),1,IF(AND(K1785=1,$I1785="Electronico"),2,IF(K1785=1,VLOOKUP($C1785&amp;"|"&amp;$B1785&amp;"|"&amp;$D1785,Empresas!$C$6:$CC$92,$G1785+6+1,0),0))))</f>
        <v>0</v>
      </c>
      <c r="AC1785" s="147">
        <f>IF(AND($I1785="Si",L1785=1),1,IF(AND($I1785="Fisico",L1785=1),1,IF(AND(L1785=1,$I1785="Electronico"),2,IF(L1785=1,VLOOKUP($C1785&amp;"|"&amp;$B1785&amp;"|"&amp;$D1785,Empresas!$C$6:$CC$92,$G1785+6+1,0),0))))</f>
        <v>0</v>
      </c>
      <c r="AD1785" s="147">
        <f>IF(AND($I1785="Si",M1785=1),1,IF(AND($I1785="Fisico",M1785=1),1,IF(AND(M1785=1,$I1785="Electronico"),2,IF(M1785=1,VLOOKUP($C1785&amp;"|"&amp;$B1785&amp;"|"&amp;$D1785,Empresas!$C$6:$CC$92,$G1785+6+1,0),0))))</f>
        <v>0</v>
      </c>
      <c r="AE1785" s="147">
        <f>IF(AND($I1785="Si",N1785=1),1,IF(AND($I1785="Fisico",N1785=1),1,IF(AND(N1785=1,$I1785="Electronico"),2,IF(N1785=1,VLOOKUP($C1785&amp;"|"&amp;$B1785&amp;"|"&amp;$D1785,Empresas!$C$6:$CC$92,$G1785+6+1,0),0))))</f>
        <v>0</v>
      </c>
      <c r="AF1785" s="147">
        <f>IF(AND($I1785="Si",O1785=1),1,IF(AND($I1785="Fisico",O1785=1),1,IF(AND(O1785=1,$I1785="Electronico"),2,IF(O1785=1,VLOOKUP($C1785&amp;"|"&amp;$B1785&amp;"|"&amp;$D1785,Empresas!$C$6:$CC$92,$G1785+6+1,0),0))))</f>
        <v>0</v>
      </c>
      <c r="AG1785" s="147">
        <f>IF(AND($I1785="Si",P1785=1),1,IF(AND($I1785="Fisico",P1785=1),1,IF(AND(P1785=1,$I1785="Electronico"),2,IF(P1785=1,VLOOKUP($C1785&amp;"|"&amp;$B1785&amp;"|"&amp;$D1785,Empresas!$C$6:$CC$92,$G1785+6+1,0),0))))</f>
        <v>0</v>
      </c>
      <c r="AH1785" s="147">
        <f>IF(AND($I1785="Si",Q1785=1),1,IF(AND($I1785="Fisico",Q1785=1),1,IF(AND(Q1785=1,$I1785="Electronico"),2,IF(Q1785=1,VLOOKUP($C1785&amp;"|"&amp;$B1785&amp;"|"&amp;$D1785,Empresas!$C$6:$CC$92,$G1785+6+1,0),0))))</f>
        <v>0</v>
      </c>
      <c r="AI1785" s="147">
        <f>IF(AND($I1785="Si",R1785=1),1,IF(AND($I1785="Fisico",R1785=1),1,IF(AND(R1785=1,$I1785="Electronico"),2,IF(R1785=1,VLOOKUP($C1785&amp;"|"&amp;$B1785&amp;"|"&amp;$D1785,Empresas!$C$6:$CC$92,$G1785+6+1,0),0))))</f>
        <v>0</v>
      </c>
      <c r="AJ1785" s="147">
        <f>IF(AND($I1785="Si",S1785=1),1,IF(AND($I1785="Fisico",S1785=1),1,IF(AND(S1785=1,$I1785="Electronico"),2,IF(S1785=1,VLOOKUP($C1785&amp;"|"&amp;$B1785&amp;"|"&amp;$D1785,Empresas!$C$6:$CC$92,$G1785+6+1,0),0))))</f>
        <v>0</v>
      </c>
      <c r="AK1785" s="147">
        <f>IF(AND($I1785="Si",T1785=1),1,IF(AND($I1785="Fisico",T1785=1),1,IF(AND(T1785=1,$I1785="Electronico"),2,IF(T1785=1,VLOOKUP($C1785&amp;"|"&amp;$B1785&amp;"|"&amp;$D1785,Empresas!$C$6:$CC$92,$G1785+6+1,0),0))))</f>
        <v>0</v>
      </c>
      <c r="AL1785" s="147">
        <f>IF(AND($I1785="Si",U1785=1),1,IF(AND($I1785="Fisico",U1785=1),1,IF(AND(U1785=1,$I1785="Electronico"),2,IF(U1785=1,VLOOKUP($C1785&amp;"|"&amp;$B1785&amp;"|"&amp;$D1785,Empresas!$C$6:$CC$92,$G1785+6+1,0),0))))</f>
        <v>0</v>
      </c>
      <c r="AM1785" s="149">
        <f t="shared" si="285"/>
        <v>0</v>
      </c>
      <c r="AN1785" s="149">
        <f t="shared" si="286"/>
        <v>0</v>
      </c>
      <c r="AO1785" s="152">
        <f t="shared" si="287"/>
        <v>0</v>
      </c>
    </row>
    <row r="1786" spans="1:41" x14ac:dyDescent="0.25">
      <c r="A1786" s="143" t="str">
        <f>VLOOKUP(D1786,Empresas!$D$7:$F$91,3,0)</f>
        <v>Gerencia</v>
      </c>
      <c r="B1786" s="144" t="str">
        <f>VLOOKUP(D1786,Empresas!$D$7:$G$91,4,0)</f>
        <v>Yeleydi</v>
      </c>
      <c r="C1786" s="144" t="s">
        <v>544</v>
      </c>
      <c r="D1786" s="144" t="s">
        <v>291</v>
      </c>
      <c r="E1786" s="144" t="str">
        <f>VLOOKUP(D1786,Empresas!$D$7:$E$92,2,0)</f>
        <v>INTECHPERU SYSTEM AND SOLUTION S.A.C.</v>
      </c>
      <c r="F1786" s="146" t="s">
        <v>191</v>
      </c>
      <c r="G1786" s="145">
        <f t="shared" si="292"/>
        <v>70</v>
      </c>
      <c r="H1786" s="145" t="str">
        <f>VLOOKUP(D1786,Empresas!$D$6:$L$92,7,0)</f>
        <v>Semestral</v>
      </c>
      <c r="I1786" s="144" t="str">
        <f>VLOOKUP(VLOOKUP(D1786&amp;"|"&amp;B1786,Empresas!$I$7:$CB$92,G1786,0),Tablas!$A$13:$B$14,2,0)</f>
        <v>No</v>
      </c>
      <c r="J1786" s="78"/>
      <c r="K1786" s="78"/>
      <c r="L1786" s="78"/>
      <c r="M1786" s="78"/>
      <c r="N1786" s="78"/>
      <c r="O1786" s="78"/>
      <c r="P1786" s="78"/>
      <c r="Q1786" s="78"/>
      <c r="R1786" s="78"/>
      <c r="S1786" s="78"/>
      <c r="T1786" s="78"/>
      <c r="U1786" s="78"/>
      <c r="V1786" s="78" t="str">
        <f>VLOOKUP(D1786,Empresas!$D$7:$CF$91,81,0)</f>
        <v>C</v>
      </c>
      <c r="W1786" s="78" t="str">
        <f>VLOOKUP(D1786,Empresas!$D$7:$M$91,10,0)</f>
        <v>Mype</v>
      </c>
      <c r="X1786" s="69" t="str">
        <f t="shared" si="283"/>
        <v>NO</v>
      </c>
      <c r="Y1786" s="153" t="str">
        <f t="shared" si="284"/>
        <v>No aplica</v>
      </c>
      <c r="Z1786" s="147">
        <f>IF(Y1786="No aplica",0,IF(I1786="no",0,IF(I1786="No aplica",0,IF(I1786="Si",1,IF(I1786="Fisico",1,IF(I1786="Electronico",2,VLOOKUP(C1786&amp;"|"&amp;B1786&amp;"|"&amp;D1786,Empresas!$C$6:$CC$92,G1786+6+1,0)))))))</f>
        <v>0</v>
      </c>
      <c r="AA1786" s="147">
        <f>IF(AND($I1786="Si",J1786=1),1,IF(AND($I1786="Fisico",J1786=1),1,IF(AND(J1786=1,$I1786="Electronico"),2,IF(J1786=1,VLOOKUP($C1786&amp;"|"&amp;$B1786&amp;"|"&amp;$D1786,Empresas!$C$6:$CC$92,$G1786+6+1,0),0))))</f>
        <v>0</v>
      </c>
      <c r="AB1786" s="147">
        <f>IF(AND($I1786="Si",K1786=1),1,IF(AND($I1786="Fisico",K1786=1),1,IF(AND(K1786=1,$I1786="Electronico"),2,IF(K1786=1,VLOOKUP($C1786&amp;"|"&amp;$B1786&amp;"|"&amp;$D1786,Empresas!$C$6:$CC$92,$G1786+6+1,0),0))))</f>
        <v>0</v>
      </c>
      <c r="AC1786" s="147">
        <f>IF(AND($I1786="Si",L1786=1),1,IF(AND($I1786="Fisico",L1786=1),1,IF(AND(L1786=1,$I1786="Electronico"),2,IF(L1786=1,VLOOKUP($C1786&amp;"|"&amp;$B1786&amp;"|"&amp;$D1786,Empresas!$C$6:$CC$92,$G1786+6+1,0),0))))</f>
        <v>0</v>
      </c>
      <c r="AD1786" s="147">
        <f>IF(AND($I1786="Si",M1786=1),1,IF(AND($I1786="Fisico",M1786=1),1,IF(AND(M1786=1,$I1786="Electronico"),2,IF(M1786=1,VLOOKUP($C1786&amp;"|"&amp;$B1786&amp;"|"&amp;$D1786,Empresas!$C$6:$CC$92,$G1786+6+1,0),0))))</f>
        <v>0</v>
      </c>
      <c r="AE1786" s="147">
        <f>IF(AND($I1786="Si",N1786=1),1,IF(AND($I1786="Fisico",N1786=1),1,IF(AND(N1786=1,$I1786="Electronico"),2,IF(N1786=1,VLOOKUP($C1786&amp;"|"&amp;$B1786&amp;"|"&amp;$D1786,Empresas!$C$6:$CC$92,$G1786+6+1,0),0))))</f>
        <v>0</v>
      </c>
      <c r="AF1786" s="147">
        <f>IF(AND($I1786="Si",O1786=1),1,IF(AND($I1786="Fisico",O1786=1),1,IF(AND(O1786=1,$I1786="Electronico"),2,IF(O1786=1,VLOOKUP($C1786&amp;"|"&amp;$B1786&amp;"|"&amp;$D1786,Empresas!$C$6:$CC$92,$G1786+6+1,0),0))))</f>
        <v>0</v>
      </c>
      <c r="AG1786" s="147">
        <f>IF(AND($I1786="Si",P1786=1),1,IF(AND($I1786="Fisico",P1786=1),1,IF(AND(P1786=1,$I1786="Electronico"),2,IF(P1786=1,VLOOKUP($C1786&amp;"|"&amp;$B1786&amp;"|"&amp;$D1786,Empresas!$C$6:$CC$92,$G1786+6+1,0),0))))</f>
        <v>0</v>
      </c>
      <c r="AH1786" s="147">
        <f>IF(AND($I1786="Si",Q1786=1),1,IF(AND($I1786="Fisico",Q1786=1),1,IF(AND(Q1786=1,$I1786="Electronico"),2,IF(Q1786=1,VLOOKUP($C1786&amp;"|"&amp;$B1786&amp;"|"&amp;$D1786,Empresas!$C$6:$CC$92,$G1786+6+1,0),0))))</f>
        <v>0</v>
      </c>
      <c r="AI1786" s="147">
        <f>IF(AND($I1786="Si",R1786=1),1,IF(AND($I1786="Fisico",R1786=1),1,IF(AND(R1786=1,$I1786="Electronico"),2,IF(R1786=1,VLOOKUP($C1786&amp;"|"&amp;$B1786&amp;"|"&amp;$D1786,Empresas!$C$6:$CC$92,$G1786+6+1,0),0))))</f>
        <v>0</v>
      </c>
      <c r="AJ1786" s="147">
        <f>IF(AND($I1786="Si",S1786=1),1,IF(AND($I1786="Fisico",S1786=1),1,IF(AND(S1786=1,$I1786="Electronico"),2,IF(S1786=1,VLOOKUP($C1786&amp;"|"&amp;$B1786&amp;"|"&amp;$D1786,Empresas!$C$6:$CC$92,$G1786+6+1,0),0))))</f>
        <v>0</v>
      </c>
      <c r="AK1786" s="147">
        <f>IF(AND($I1786="Si",T1786=1),1,IF(AND($I1786="Fisico",T1786=1),1,IF(AND(T1786=1,$I1786="Electronico"),2,IF(T1786=1,VLOOKUP($C1786&amp;"|"&amp;$B1786&amp;"|"&amp;$D1786,Empresas!$C$6:$CC$92,$G1786+6+1,0),0))))</f>
        <v>0</v>
      </c>
      <c r="AL1786" s="147">
        <f>IF(AND($I1786="Si",U1786=1),1,IF(AND($I1786="Fisico",U1786=1),1,IF(AND(U1786=1,$I1786="Electronico"),2,IF(U1786=1,VLOOKUP($C1786&amp;"|"&amp;$B1786&amp;"|"&amp;$D1786,Empresas!$C$6:$CC$92,$G1786+6+1,0),0))))</f>
        <v>0</v>
      </c>
      <c r="AM1786" s="149">
        <f t="shared" si="285"/>
        <v>0</v>
      </c>
      <c r="AN1786" s="149">
        <f t="shared" si="286"/>
        <v>0</v>
      </c>
      <c r="AO1786" s="152">
        <f t="shared" si="287"/>
        <v>0</v>
      </c>
    </row>
    <row r="1787" spans="1:41" x14ac:dyDescent="0.25">
      <c r="A1787" s="143" t="str">
        <f>VLOOKUP(D1787,Empresas!$D$7:$F$91,3,0)</f>
        <v>Gerencia</v>
      </c>
      <c r="B1787" s="144" t="str">
        <f>VLOOKUP(D1787,Empresas!$D$7:$G$91,4,0)</f>
        <v>Yeleydi</v>
      </c>
      <c r="C1787" s="144" t="s">
        <v>544</v>
      </c>
      <c r="D1787" s="144" t="s">
        <v>291</v>
      </c>
      <c r="E1787" s="144" t="str">
        <f>VLOOKUP(D1787,Empresas!$D$7:$E$92,2,0)</f>
        <v>INTECHPERU SYSTEM AND SOLUTION S.A.C.</v>
      </c>
      <c r="F1787" s="144" t="s">
        <v>192</v>
      </c>
      <c r="G1787" s="145">
        <f t="shared" si="292"/>
        <v>71</v>
      </c>
      <c r="H1787" s="145" t="str">
        <f>VLOOKUP(D1787,Empresas!$D$6:$L$92,7,0)</f>
        <v>Semestral</v>
      </c>
      <c r="I1787" s="144" t="str">
        <f>VLOOKUP(VLOOKUP(D1787&amp;"|"&amp;B1787,Empresas!$I$7:$CB$92,G1787,0),Tablas!$A$13:$B$14,2,0)</f>
        <v>No</v>
      </c>
      <c r="J1787" s="78"/>
      <c r="K1787" s="78"/>
      <c r="L1787" s="78"/>
      <c r="M1787" s="78"/>
      <c r="N1787" s="78"/>
      <c r="O1787" s="78"/>
      <c r="P1787" s="78"/>
      <c r="Q1787" s="78"/>
      <c r="R1787" s="78"/>
      <c r="S1787" s="78"/>
      <c r="T1787" s="78"/>
      <c r="U1787" s="78"/>
      <c r="V1787" s="78" t="str">
        <f>VLOOKUP(D1787,Empresas!$D$7:$CF$91,81,0)</f>
        <v>C</v>
      </c>
      <c r="W1787" s="78" t="str">
        <f>VLOOKUP(D1787,Empresas!$D$7:$M$91,10,0)</f>
        <v>Mype</v>
      </c>
      <c r="X1787" s="69" t="str">
        <f t="shared" si="283"/>
        <v>NO</v>
      </c>
      <c r="Y1787" s="153" t="str">
        <f t="shared" si="284"/>
        <v>No aplica</v>
      </c>
      <c r="Z1787" s="147">
        <f>IF(Y1787="No aplica",0,IF(I1787="no",0,IF(I1787="No aplica",0,IF(I1787="Si",1,IF(I1787="Fisico",1,IF(I1787="Electronico",2,VLOOKUP(C1787&amp;"|"&amp;B1787&amp;"|"&amp;D1787,Empresas!$C$6:$CC$92,G1787+6+1,0)))))))</f>
        <v>0</v>
      </c>
      <c r="AA1787" s="147">
        <f>IF(AND($I1787="Si",J1787=1),1,IF(AND($I1787="Fisico",J1787=1),1,IF(AND(J1787=1,$I1787="Electronico"),2,IF(J1787=1,VLOOKUP($C1787&amp;"|"&amp;$B1787&amp;"|"&amp;$D1787,Empresas!$C$6:$CC$92,$G1787+6+1,0),0))))</f>
        <v>0</v>
      </c>
      <c r="AB1787" s="147">
        <f>IF(AND($I1787="Si",K1787=1),1,IF(AND($I1787="Fisico",K1787=1),1,IF(AND(K1787=1,$I1787="Electronico"),2,IF(K1787=1,VLOOKUP($C1787&amp;"|"&amp;$B1787&amp;"|"&amp;$D1787,Empresas!$C$6:$CC$92,$G1787+6+1,0),0))))</f>
        <v>0</v>
      </c>
      <c r="AC1787" s="147">
        <f>IF(AND($I1787="Si",L1787=1),1,IF(AND($I1787="Fisico",L1787=1),1,IF(AND(L1787=1,$I1787="Electronico"),2,IF(L1787=1,VLOOKUP($C1787&amp;"|"&amp;$B1787&amp;"|"&amp;$D1787,Empresas!$C$6:$CC$92,$G1787+6+1,0),0))))</f>
        <v>0</v>
      </c>
      <c r="AD1787" s="147">
        <f>IF(AND($I1787="Si",M1787=1),1,IF(AND($I1787="Fisico",M1787=1),1,IF(AND(M1787=1,$I1787="Electronico"),2,IF(M1787=1,VLOOKUP($C1787&amp;"|"&amp;$B1787&amp;"|"&amp;$D1787,Empresas!$C$6:$CC$92,$G1787+6+1,0),0))))</f>
        <v>0</v>
      </c>
      <c r="AE1787" s="147">
        <f>IF(AND($I1787="Si",N1787=1),1,IF(AND($I1787="Fisico",N1787=1),1,IF(AND(N1787=1,$I1787="Electronico"),2,IF(N1787=1,VLOOKUP($C1787&amp;"|"&amp;$B1787&amp;"|"&amp;$D1787,Empresas!$C$6:$CC$92,$G1787+6+1,0),0))))</f>
        <v>0</v>
      </c>
      <c r="AF1787" s="147">
        <f>IF(AND($I1787="Si",O1787=1),1,IF(AND($I1787="Fisico",O1787=1),1,IF(AND(O1787=1,$I1787="Electronico"),2,IF(O1787=1,VLOOKUP($C1787&amp;"|"&amp;$B1787&amp;"|"&amp;$D1787,Empresas!$C$6:$CC$92,$G1787+6+1,0),0))))</f>
        <v>0</v>
      </c>
      <c r="AG1787" s="147">
        <f>IF(AND($I1787="Si",P1787=1),1,IF(AND($I1787="Fisico",P1787=1),1,IF(AND(P1787=1,$I1787="Electronico"),2,IF(P1787=1,VLOOKUP($C1787&amp;"|"&amp;$B1787&amp;"|"&amp;$D1787,Empresas!$C$6:$CC$92,$G1787+6+1,0),0))))</f>
        <v>0</v>
      </c>
      <c r="AH1787" s="147">
        <f>IF(AND($I1787="Si",Q1787=1),1,IF(AND($I1787="Fisico",Q1787=1),1,IF(AND(Q1787=1,$I1787="Electronico"),2,IF(Q1787=1,VLOOKUP($C1787&amp;"|"&amp;$B1787&amp;"|"&amp;$D1787,Empresas!$C$6:$CC$92,$G1787+6+1,0),0))))</f>
        <v>0</v>
      </c>
      <c r="AI1787" s="147">
        <f>IF(AND($I1787="Si",R1787=1),1,IF(AND($I1787="Fisico",R1787=1),1,IF(AND(R1787=1,$I1787="Electronico"),2,IF(R1787=1,VLOOKUP($C1787&amp;"|"&amp;$B1787&amp;"|"&amp;$D1787,Empresas!$C$6:$CC$92,$G1787+6+1,0),0))))</f>
        <v>0</v>
      </c>
      <c r="AJ1787" s="147">
        <f>IF(AND($I1787="Si",S1787=1),1,IF(AND($I1787="Fisico",S1787=1),1,IF(AND(S1787=1,$I1787="Electronico"),2,IF(S1787=1,VLOOKUP($C1787&amp;"|"&amp;$B1787&amp;"|"&amp;$D1787,Empresas!$C$6:$CC$92,$G1787+6+1,0),0))))</f>
        <v>0</v>
      </c>
      <c r="AK1787" s="147">
        <f>IF(AND($I1787="Si",T1787=1),1,IF(AND($I1787="Fisico",T1787=1),1,IF(AND(T1787=1,$I1787="Electronico"),2,IF(T1787=1,VLOOKUP($C1787&amp;"|"&amp;$B1787&amp;"|"&amp;$D1787,Empresas!$C$6:$CC$92,$G1787+6+1,0),0))))</f>
        <v>0</v>
      </c>
      <c r="AL1787" s="147">
        <f>IF(AND($I1787="Si",U1787=1),1,IF(AND($I1787="Fisico",U1787=1),1,IF(AND(U1787=1,$I1787="Electronico"),2,IF(U1787=1,VLOOKUP($C1787&amp;"|"&amp;$B1787&amp;"|"&amp;$D1787,Empresas!$C$6:$CC$92,$G1787+6+1,0),0))))</f>
        <v>0</v>
      </c>
      <c r="AM1787" s="149">
        <f t="shared" si="285"/>
        <v>0</v>
      </c>
      <c r="AN1787" s="149">
        <f t="shared" si="286"/>
        <v>0</v>
      </c>
      <c r="AO1787" s="152">
        <f t="shared" si="287"/>
        <v>0</v>
      </c>
    </row>
    <row r="1788" spans="1:41" x14ac:dyDescent="0.25">
      <c r="A1788" s="137" t="str">
        <f>VLOOKUP(D1788,Empresas!$D$7:$F$91,3,0)</f>
        <v>Omar</v>
      </c>
      <c r="B1788" s="138" t="str">
        <f>VLOOKUP(D1788,Empresas!$D$7:$G$91,4,0)</f>
        <v>Kheilly</v>
      </c>
      <c r="C1788" s="138" t="s">
        <v>544</v>
      </c>
      <c r="D1788" s="138" t="s">
        <v>293</v>
      </c>
      <c r="E1788" s="138" t="str">
        <f>VLOOKUP(D1788,Empresas!$D$7:$E$92,2,0)</f>
        <v>M.J ELEVADORES S.A.C.</v>
      </c>
      <c r="F1788" s="138" t="s">
        <v>158</v>
      </c>
      <c r="G1788" s="139">
        <f>+Empresas!$O$2</f>
        <v>7</v>
      </c>
      <c r="H1788" s="139" t="str">
        <f>VLOOKUP(D1788,Empresas!$D$6:$L$92,7,0)</f>
        <v>Trimestral</v>
      </c>
      <c r="I1788" s="138" t="str">
        <f>VLOOKUP(VLOOKUP(D1788&amp;"|"&amp;B1788,Empresas!$I$7:$CB$92,G1788,0),Tablas!$A$3:$B$5,2,0)</f>
        <v>Registro y analisis</v>
      </c>
      <c r="J1788" s="78">
        <v>1</v>
      </c>
      <c r="K1788" s="78">
        <v>1</v>
      </c>
      <c r="L1788" s="78">
        <v>1</v>
      </c>
      <c r="M1788" s="78">
        <v>1</v>
      </c>
      <c r="N1788" s="78">
        <v>1</v>
      </c>
      <c r="O1788" s="78">
        <v>1</v>
      </c>
      <c r="P1788" s="78">
        <v>1</v>
      </c>
      <c r="Q1788" s="78">
        <v>1</v>
      </c>
      <c r="R1788" s="78"/>
      <c r="S1788" s="78"/>
      <c r="T1788" s="78"/>
      <c r="U1788" s="78"/>
      <c r="V1788" s="78" t="str">
        <f>VLOOKUP(D1788,Empresas!$D$7:$CF$91,81,0)</f>
        <v>B</v>
      </c>
      <c r="W1788" s="78" t="str">
        <f>VLOOKUP(D1788,Empresas!$D$7:$M$91,10,0)</f>
        <v>Mype</v>
      </c>
      <c r="X1788" s="69" t="str">
        <f t="shared" si="283"/>
        <v>SI</v>
      </c>
      <c r="Y1788" s="153" t="str">
        <f t="shared" si="284"/>
        <v>Si aplica</v>
      </c>
      <c r="Z1788" s="147">
        <f>IF(Y1788="No aplica",0,IF(I1788="no",0,IF(I1788="No aplica",0,IF(I1788="Si",1,IF(I1788="Fisico",1,IF(I1788="Electronico",2,VLOOKUP(C1788&amp;"|"&amp;B1788&amp;"|"&amp;D1788,Empresas!$C$6:$CC$92,G1788+6+1,0)))))))</f>
        <v>1</v>
      </c>
      <c r="AA1788" s="147">
        <f>IF(AND($I1788="Si",J1788=1),1,IF(AND($I1788="Fisico",J1788=1),1,IF(AND(J1788=1,$I1788="Electronico"),2,IF(J1788=1,VLOOKUP($C1788&amp;"|"&amp;$B1788&amp;"|"&amp;$D1788,Empresas!$C$6:$CC$92,$G1788+6+1,0),0))))</f>
        <v>1</v>
      </c>
      <c r="AB1788" s="147">
        <f>IF(AND($I1788="Si",K1788=1),1,IF(AND($I1788="Fisico",K1788=1),1,IF(AND(K1788=1,$I1788="Electronico"),2,IF(K1788=1,VLOOKUP($C1788&amp;"|"&amp;$B1788&amp;"|"&amp;$D1788,Empresas!$C$6:$CC$92,$G1788+6+1,0),0))))</f>
        <v>1</v>
      </c>
      <c r="AC1788" s="147">
        <f>IF(AND($I1788="Si",L1788=1),1,IF(AND($I1788="Fisico",L1788=1),1,IF(AND(L1788=1,$I1788="Electronico"),2,IF(L1788=1,VLOOKUP($C1788&amp;"|"&amp;$B1788&amp;"|"&amp;$D1788,Empresas!$C$6:$CC$92,$G1788+6+1,0),0))))</f>
        <v>1</v>
      </c>
      <c r="AD1788" s="147">
        <f>IF(AND($I1788="Si",M1788=1),1,IF(AND($I1788="Fisico",M1788=1),1,IF(AND(M1788=1,$I1788="Electronico"),2,IF(M1788=1,VLOOKUP($C1788&amp;"|"&amp;$B1788&amp;"|"&amp;$D1788,Empresas!$C$6:$CC$92,$G1788+6+1,0),0))))</f>
        <v>1</v>
      </c>
      <c r="AE1788" s="147">
        <f>IF(AND($I1788="Si",N1788=1),1,IF(AND($I1788="Fisico",N1788=1),1,IF(AND(N1788=1,$I1788="Electronico"),2,IF(N1788=1,VLOOKUP($C1788&amp;"|"&amp;$B1788&amp;"|"&amp;$D1788,Empresas!$C$6:$CC$92,$G1788+6+1,0),0))))</f>
        <v>1</v>
      </c>
      <c r="AF1788" s="147">
        <f>IF(AND($I1788="Si",O1788=1),1,IF(AND($I1788="Fisico",O1788=1),1,IF(AND(O1788=1,$I1788="Electronico"),2,IF(O1788=1,VLOOKUP($C1788&amp;"|"&amp;$B1788&amp;"|"&amp;$D1788,Empresas!$C$6:$CC$92,$G1788+6+1,0),0))))</f>
        <v>1</v>
      </c>
      <c r="AG1788" s="147">
        <f>IF(AND($I1788="Si",P1788=1),1,IF(AND($I1788="Fisico",P1788=1),1,IF(AND(P1788=1,$I1788="Electronico"),2,IF(P1788=1,VLOOKUP($C1788&amp;"|"&amp;$B1788&amp;"|"&amp;$D1788,Empresas!$C$6:$CC$92,$G1788+6+1,0),0))))</f>
        <v>1</v>
      </c>
      <c r="AH1788" s="147">
        <f>IF(AND($I1788="Si",Q1788=1),1,IF(AND($I1788="Fisico",Q1788=1),1,IF(AND(Q1788=1,$I1788="Electronico"),2,IF(Q1788=1,VLOOKUP($C1788&amp;"|"&amp;$B1788&amp;"|"&amp;$D1788,Empresas!$C$6:$CC$92,$G1788+6+1,0),0))))</f>
        <v>1</v>
      </c>
      <c r="AI1788" s="147">
        <f>IF(AND($I1788="Si",R1788=1),1,IF(AND($I1788="Fisico",R1788=1),1,IF(AND(R1788=1,$I1788="Electronico"),2,IF(R1788=1,VLOOKUP($C1788&amp;"|"&amp;$B1788&amp;"|"&amp;$D1788,Empresas!$C$6:$CC$92,$G1788+6+1,0),0))))</f>
        <v>0</v>
      </c>
      <c r="AJ1788" s="147">
        <f>IF(AND($I1788="Si",S1788=1),1,IF(AND($I1788="Fisico",S1788=1),1,IF(AND(S1788=1,$I1788="Electronico"),2,IF(S1788=1,VLOOKUP($C1788&amp;"|"&amp;$B1788&amp;"|"&amp;$D1788,Empresas!$C$6:$CC$92,$G1788+6+1,0),0))))</f>
        <v>0</v>
      </c>
      <c r="AK1788" s="147">
        <f>IF(AND($I1788="Si",T1788=1),1,IF(AND($I1788="Fisico",T1788=1),1,IF(AND(T1788=1,$I1788="Electronico"),2,IF(T1788=1,VLOOKUP($C1788&amp;"|"&amp;$B1788&amp;"|"&amp;$D1788,Empresas!$C$6:$CC$92,$G1788+6+1,0),0))))</f>
        <v>0</v>
      </c>
      <c r="AL1788" s="147">
        <f>IF(AND($I1788="Si",U1788=1),1,IF(AND($I1788="Fisico",U1788=1),1,IF(AND(U1788=1,$I1788="Electronico"),2,IF(U1788=1,VLOOKUP($C1788&amp;"|"&amp;$B1788&amp;"|"&amp;$D1788,Empresas!$C$6:$CC$92,$G1788+6+1,0),0))))</f>
        <v>0</v>
      </c>
      <c r="AM1788" s="149">
        <f t="shared" si="285"/>
        <v>8</v>
      </c>
      <c r="AN1788" s="149">
        <f t="shared" si="286"/>
        <v>8</v>
      </c>
      <c r="AO1788" s="152">
        <f t="shared" si="287"/>
        <v>1</v>
      </c>
    </row>
    <row r="1789" spans="1:41" x14ac:dyDescent="0.25">
      <c r="A1789" s="137" t="str">
        <f>VLOOKUP(D1789,Empresas!$D$7:$F$91,3,0)</f>
        <v>Omar</v>
      </c>
      <c r="B1789" s="138" t="str">
        <f>VLOOKUP(D1789,Empresas!$D$7:$G$91,4,0)</f>
        <v>Kheilly</v>
      </c>
      <c r="C1789" s="138" t="s">
        <v>544</v>
      </c>
      <c r="D1789" s="138" t="s">
        <v>293</v>
      </c>
      <c r="E1789" s="138" t="str">
        <f>VLOOKUP(D1789,Empresas!$D$7:$E$92,2,0)</f>
        <v>M.J ELEVADORES S.A.C.</v>
      </c>
      <c r="F1789" s="138" t="s">
        <v>159</v>
      </c>
      <c r="G1789" s="139">
        <f>+G1788+3</f>
        <v>10</v>
      </c>
      <c r="H1789" s="139" t="str">
        <f>VLOOKUP(D1789,Empresas!$D$6:$L$92,7,0)</f>
        <v>Trimestral</v>
      </c>
      <c r="I1789" s="138" t="str">
        <f>VLOOKUP(VLOOKUP(D1789&amp;"|"&amp;B1789,Empresas!$I$7:$CB$92,G1789,0),Tablas!$A$3:$B$5,2,0)</f>
        <v>Registro y analisis</v>
      </c>
      <c r="J1789" s="78">
        <v>1</v>
      </c>
      <c r="K1789" s="78">
        <v>1</v>
      </c>
      <c r="L1789" s="78">
        <v>1</v>
      </c>
      <c r="M1789" s="78">
        <v>1</v>
      </c>
      <c r="N1789" s="78">
        <v>1</v>
      </c>
      <c r="O1789" s="78">
        <v>1</v>
      </c>
      <c r="P1789" s="78">
        <v>1</v>
      </c>
      <c r="Q1789" s="78">
        <v>1</v>
      </c>
      <c r="R1789" s="78"/>
      <c r="S1789" s="78"/>
      <c r="T1789" s="78"/>
      <c r="U1789" s="78"/>
      <c r="V1789" s="78" t="str">
        <f>VLOOKUP(D1789,Empresas!$D$7:$CF$91,81,0)</f>
        <v>B</v>
      </c>
      <c r="W1789" s="78" t="str">
        <f>VLOOKUP(D1789,Empresas!$D$7:$M$91,10,0)</f>
        <v>Mype</v>
      </c>
      <c r="X1789" s="69" t="str">
        <f t="shared" si="283"/>
        <v>SI</v>
      </c>
      <c r="Y1789" s="153" t="str">
        <f t="shared" si="284"/>
        <v>Si aplica</v>
      </c>
      <c r="Z1789" s="147">
        <f>IF(Y1789="No aplica",0,IF(I1789="no",0,IF(I1789="No aplica",0,IF(I1789="Si",1,IF(I1789="Fisico",1,IF(I1789="Electronico",2,VLOOKUP(C1789&amp;"|"&amp;B1789&amp;"|"&amp;D1789,Empresas!$C$6:$CC$92,G1789+6+1,0)))))))</f>
        <v>1</v>
      </c>
      <c r="AA1789" s="147">
        <f>IF(AND($I1789="Si",J1789=1),1,IF(AND($I1789="Fisico",J1789=1),1,IF(AND(J1789=1,$I1789="Electronico"),2,IF(J1789=1,VLOOKUP($C1789&amp;"|"&amp;$B1789&amp;"|"&amp;$D1789,Empresas!$C$6:$CC$92,$G1789+6+1,0),0))))</f>
        <v>1</v>
      </c>
      <c r="AB1789" s="147">
        <f>IF(AND($I1789="Si",K1789=1),1,IF(AND($I1789="Fisico",K1789=1),1,IF(AND(K1789=1,$I1789="Electronico"),2,IF(K1789=1,VLOOKUP($C1789&amp;"|"&amp;$B1789&amp;"|"&amp;$D1789,Empresas!$C$6:$CC$92,$G1789+6+1,0),0))))</f>
        <v>1</v>
      </c>
      <c r="AC1789" s="147">
        <f>IF(AND($I1789="Si",L1789=1),1,IF(AND($I1789="Fisico",L1789=1),1,IF(AND(L1789=1,$I1789="Electronico"),2,IF(L1789=1,VLOOKUP($C1789&amp;"|"&amp;$B1789&amp;"|"&amp;$D1789,Empresas!$C$6:$CC$92,$G1789+6+1,0),0))))</f>
        <v>1</v>
      </c>
      <c r="AD1789" s="147">
        <f>IF(AND($I1789="Si",M1789=1),1,IF(AND($I1789="Fisico",M1789=1),1,IF(AND(M1789=1,$I1789="Electronico"),2,IF(M1789=1,VLOOKUP($C1789&amp;"|"&amp;$B1789&amp;"|"&amp;$D1789,Empresas!$C$6:$CC$92,$G1789+6+1,0),0))))</f>
        <v>1</v>
      </c>
      <c r="AE1789" s="147">
        <f>IF(AND($I1789="Si",N1789=1),1,IF(AND($I1789="Fisico",N1789=1),1,IF(AND(N1789=1,$I1789="Electronico"),2,IF(N1789=1,VLOOKUP($C1789&amp;"|"&amp;$B1789&amp;"|"&amp;$D1789,Empresas!$C$6:$CC$92,$G1789+6+1,0),0))))</f>
        <v>1</v>
      </c>
      <c r="AF1789" s="147">
        <f>IF(AND($I1789="Si",O1789=1),1,IF(AND($I1789="Fisico",O1789=1),1,IF(AND(O1789=1,$I1789="Electronico"),2,IF(O1789=1,VLOOKUP($C1789&amp;"|"&amp;$B1789&amp;"|"&amp;$D1789,Empresas!$C$6:$CC$92,$G1789+6+1,0),0))))</f>
        <v>1</v>
      </c>
      <c r="AG1789" s="147">
        <f>IF(AND($I1789="Si",P1789=1),1,IF(AND($I1789="Fisico",P1789=1),1,IF(AND(P1789=1,$I1789="Electronico"),2,IF(P1789=1,VLOOKUP($C1789&amp;"|"&amp;$B1789&amp;"|"&amp;$D1789,Empresas!$C$6:$CC$92,$G1789+6+1,0),0))))</f>
        <v>1</v>
      </c>
      <c r="AH1789" s="147">
        <f>IF(AND($I1789="Si",Q1789=1),1,IF(AND($I1789="Fisico",Q1789=1),1,IF(AND(Q1789=1,$I1789="Electronico"),2,IF(Q1789=1,VLOOKUP($C1789&amp;"|"&amp;$B1789&amp;"|"&amp;$D1789,Empresas!$C$6:$CC$92,$G1789+6+1,0),0))))</f>
        <v>1</v>
      </c>
      <c r="AI1789" s="147">
        <f>IF(AND($I1789="Si",R1789=1),1,IF(AND($I1789="Fisico",R1789=1),1,IF(AND(R1789=1,$I1789="Electronico"),2,IF(R1789=1,VLOOKUP($C1789&amp;"|"&amp;$B1789&amp;"|"&amp;$D1789,Empresas!$C$6:$CC$92,$G1789+6+1,0),0))))</f>
        <v>0</v>
      </c>
      <c r="AJ1789" s="147">
        <f>IF(AND($I1789="Si",S1789=1),1,IF(AND($I1789="Fisico",S1789=1),1,IF(AND(S1789=1,$I1789="Electronico"),2,IF(S1789=1,VLOOKUP($C1789&amp;"|"&amp;$B1789&amp;"|"&amp;$D1789,Empresas!$C$6:$CC$92,$G1789+6+1,0),0))))</f>
        <v>0</v>
      </c>
      <c r="AK1789" s="147">
        <f>IF(AND($I1789="Si",T1789=1),1,IF(AND($I1789="Fisico",T1789=1),1,IF(AND(T1789=1,$I1789="Electronico"),2,IF(T1789=1,VLOOKUP($C1789&amp;"|"&amp;$B1789&amp;"|"&amp;$D1789,Empresas!$C$6:$CC$92,$G1789+6+1,0),0))))</f>
        <v>0</v>
      </c>
      <c r="AL1789" s="147">
        <f>IF(AND($I1789="Si",U1789=1),1,IF(AND($I1789="Fisico",U1789=1),1,IF(AND(U1789=1,$I1789="Electronico"),2,IF(U1789=1,VLOOKUP($C1789&amp;"|"&amp;$B1789&amp;"|"&amp;$D1789,Empresas!$C$6:$CC$92,$G1789+6+1,0),0))))</f>
        <v>0</v>
      </c>
      <c r="AM1789" s="149">
        <f t="shared" si="285"/>
        <v>8</v>
      </c>
      <c r="AN1789" s="149">
        <f t="shared" si="286"/>
        <v>8</v>
      </c>
      <c r="AO1789" s="152">
        <f t="shared" si="287"/>
        <v>1</v>
      </c>
    </row>
    <row r="1790" spans="1:41" x14ac:dyDescent="0.25">
      <c r="A1790" s="137" t="str">
        <f>VLOOKUP(D1790,Empresas!$D$7:$F$91,3,0)</f>
        <v>Omar</v>
      </c>
      <c r="B1790" s="138" t="str">
        <f>VLOOKUP(D1790,Empresas!$D$7:$G$91,4,0)</f>
        <v>Kheilly</v>
      </c>
      <c r="C1790" s="138" t="s">
        <v>544</v>
      </c>
      <c r="D1790" s="138" t="s">
        <v>293</v>
      </c>
      <c r="E1790" s="138" t="str">
        <f>VLOOKUP(D1790,Empresas!$D$7:$E$92,2,0)</f>
        <v>M.J ELEVADORES S.A.C.</v>
      </c>
      <c r="F1790" s="138" t="s">
        <v>160</v>
      </c>
      <c r="G1790" s="139">
        <f t="shared" ref="G1790:G1801" si="293">+G1789+3</f>
        <v>13</v>
      </c>
      <c r="H1790" s="139" t="str">
        <f>VLOOKUP(D1790,Empresas!$D$6:$L$92,7,0)</f>
        <v>Trimestral</v>
      </c>
      <c r="I1790" s="138" t="str">
        <f>VLOOKUP(VLOOKUP(D1790&amp;"|"&amp;B1790,Empresas!$I$7:$CB$92,G1790,0),Tablas!$A$3:$B$5,2,0)</f>
        <v>Registro y analisis</v>
      </c>
      <c r="J1790" s="78">
        <v>1</v>
      </c>
      <c r="K1790" s="78">
        <v>1</v>
      </c>
      <c r="L1790" s="78">
        <v>1</v>
      </c>
      <c r="M1790" s="78">
        <v>1</v>
      </c>
      <c r="N1790" s="78">
        <v>1</v>
      </c>
      <c r="O1790" s="78">
        <v>1</v>
      </c>
      <c r="P1790" s="78">
        <v>1</v>
      </c>
      <c r="Q1790" s="78">
        <v>2</v>
      </c>
      <c r="R1790" s="78"/>
      <c r="S1790" s="78"/>
      <c r="T1790" s="78"/>
      <c r="U1790" s="78"/>
      <c r="V1790" s="78" t="str">
        <f>VLOOKUP(D1790,Empresas!$D$7:$CF$91,81,0)</f>
        <v>B</v>
      </c>
      <c r="W1790" s="78" t="str">
        <f>VLOOKUP(D1790,Empresas!$D$7:$M$91,10,0)</f>
        <v>Mype</v>
      </c>
      <c r="X1790" s="69" t="str">
        <f t="shared" si="283"/>
        <v>SI</v>
      </c>
      <c r="Y1790" s="153" t="str">
        <f t="shared" si="284"/>
        <v>Si aplica</v>
      </c>
      <c r="Z1790" s="147">
        <f>IF(Y1790="No aplica",0,IF(I1790="no",0,IF(I1790="No aplica",0,IF(I1790="Si",1,IF(I1790="Fisico",1,IF(I1790="Electronico",2,VLOOKUP(C1790&amp;"|"&amp;B1790&amp;"|"&amp;D1790,Empresas!$C$6:$CC$92,G1790+6+1,0)))))))</f>
        <v>2</v>
      </c>
      <c r="AA1790" s="147">
        <f>IF(AND($I1790="Si",J1790=1),1,IF(AND($I1790="Fisico",J1790=1),1,IF(AND(J1790=1,$I1790="Electronico"),2,IF(J1790=1,VLOOKUP($C1790&amp;"|"&amp;$B1790&amp;"|"&amp;$D1790,Empresas!$C$6:$CC$92,$G1790+6+1,0),0))))</f>
        <v>2</v>
      </c>
      <c r="AB1790" s="147">
        <f>IF(AND($I1790="Si",K1790=1),1,IF(AND($I1790="Fisico",K1790=1),1,IF(AND(K1790=1,$I1790="Electronico"),2,IF(K1790=1,VLOOKUP($C1790&amp;"|"&amp;$B1790&amp;"|"&amp;$D1790,Empresas!$C$6:$CC$92,$G1790+6+1,0),0))))</f>
        <v>2</v>
      </c>
      <c r="AC1790" s="147">
        <f>IF(AND($I1790="Si",L1790=1),1,IF(AND($I1790="Fisico",L1790=1),1,IF(AND(L1790=1,$I1790="Electronico"),2,IF(L1790=1,VLOOKUP($C1790&amp;"|"&amp;$B1790&amp;"|"&amp;$D1790,Empresas!$C$6:$CC$92,$G1790+6+1,0),0))))</f>
        <v>2</v>
      </c>
      <c r="AD1790" s="147">
        <f>IF(AND($I1790="Si",M1790=1),1,IF(AND($I1790="Fisico",M1790=1),1,IF(AND(M1790=1,$I1790="Electronico"),2,IF(M1790=1,VLOOKUP($C1790&amp;"|"&amp;$B1790&amp;"|"&amp;$D1790,Empresas!$C$6:$CC$92,$G1790+6+1,0),0))))</f>
        <v>2</v>
      </c>
      <c r="AE1790" s="147">
        <f>IF(AND($I1790="Si",N1790=1),1,IF(AND($I1790="Fisico",N1790=1),1,IF(AND(N1790=1,$I1790="Electronico"),2,IF(N1790=1,VLOOKUP($C1790&amp;"|"&amp;$B1790&amp;"|"&amp;$D1790,Empresas!$C$6:$CC$92,$G1790+6+1,0),0))))</f>
        <v>2</v>
      </c>
      <c r="AF1790" s="147">
        <f>IF(AND($I1790="Si",O1790=1),1,IF(AND($I1790="Fisico",O1790=1),1,IF(AND(O1790=1,$I1790="Electronico"),2,IF(O1790=1,VLOOKUP($C1790&amp;"|"&amp;$B1790&amp;"|"&amp;$D1790,Empresas!$C$6:$CC$92,$G1790+6+1,0),0))))</f>
        <v>2</v>
      </c>
      <c r="AG1790" s="147">
        <f>IF(AND($I1790="Si",P1790=1),1,IF(AND($I1790="Fisico",P1790=1),1,IF(AND(P1790=1,$I1790="Electronico"),2,IF(P1790=1,VLOOKUP($C1790&amp;"|"&amp;$B1790&amp;"|"&amp;$D1790,Empresas!$C$6:$CC$92,$G1790+6+1,0),0))))</f>
        <v>2</v>
      </c>
      <c r="AH1790" s="147">
        <f>IF(AND($I1790="Si",Q1790=1),1,IF(AND($I1790="Fisico",Q1790=1),1,IF(AND(Q1790=1,$I1790="Electronico"),2,IF(Q1790=1,VLOOKUP($C1790&amp;"|"&amp;$B1790&amp;"|"&amp;$D1790,Empresas!$C$6:$CC$92,$G1790+6+1,0),0))))</f>
        <v>0</v>
      </c>
      <c r="AI1790" s="147">
        <f>IF(AND($I1790="Si",R1790=1),1,IF(AND($I1790="Fisico",R1790=1),1,IF(AND(R1790=1,$I1790="Electronico"),2,IF(R1790=1,VLOOKUP($C1790&amp;"|"&amp;$B1790&amp;"|"&amp;$D1790,Empresas!$C$6:$CC$92,$G1790+6+1,0),0))))</f>
        <v>0</v>
      </c>
      <c r="AJ1790" s="147">
        <f>IF(AND($I1790="Si",S1790=1),1,IF(AND($I1790="Fisico",S1790=1),1,IF(AND(S1790=1,$I1790="Electronico"),2,IF(S1790=1,VLOOKUP($C1790&amp;"|"&amp;$B1790&amp;"|"&amp;$D1790,Empresas!$C$6:$CC$92,$G1790+6+1,0),0))))</f>
        <v>0</v>
      </c>
      <c r="AK1790" s="147">
        <f>IF(AND($I1790="Si",T1790=1),1,IF(AND($I1790="Fisico",T1790=1),1,IF(AND(T1790=1,$I1790="Electronico"),2,IF(T1790=1,VLOOKUP($C1790&amp;"|"&amp;$B1790&amp;"|"&amp;$D1790,Empresas!$C$6:$CC$92,$G1790+6+1,0),0))))</f>
        <v>0</v>
      </c>
      <c r="AL1790" s="147">
        <f>IF(AND($I1790="Si",U1790=1),1,IF(AND($I1790="Fisico",U1790=1),1,IF(AND(U1790=1,$I1790="Electronico"),2,IF(U1790=1,VLOOKUP($C1790&amp;"|"&amp;$B1790&amp;"|"&amp;$D1790,Empresas!$C$6:$CC$92,$G1790+6+1,0),0))))</f>
        <v>0</v>
      </c>
      <c r="AM1790" s="149">
        <f t="shared" si="285"/>
        <v>14</v>
      </c>
      <c r="AN1790" s="149">
        <f t="shared" si="286"/>
        <v>16</v>
      </c>
      <c r="AO1790" s="152">
        <f t="shared" si="287"/>
        <v>0.875</v>
      </c>
    </row>
    <row r="1791" spans="1:41" x14ac:dyDescent="0.25">
      <c r="A1791" s="137" t="str">
        <f>VLOOKUP(D1791,Empresas!$D$7:$F$91,3,0)</f>
        <v>Omar</v>
      </c>
      <c r="B1791" s="138" t="str">
        <f>VLOOKUP(D1791,Empresas!$D$7:$G$91,4,0)</f>
        <v>Kheilly</v>
      </c>
      <c r="C1791" s="138" t="s">
        <v>544</v>
      </c>
      <c r="D1791" s="138" t="s">
        <v>293</v>
      </c>
      <c r="E1791" s="138" t="str">
        <f>VLOOKUP(D1791,Empresas!$D$7:$E$92,2,0)</f>
        <v>M.J ELEVADORES S.A.C.</v>
      </c>
      <c r="F1791" s="138" t="s">
        <v>161</v>
      </c>
      <c r="G1791" s="139">
        <f t="shared" si="293"/>
        <v>16</v>
      </c>
      <c r="H1791" s="139" t="str">
        <f>VLOOKUP(D1791,Empresas!$D$6:$L$92,7,0)</f>
        <v>Trimestral</v>
      </c>
      <c r="I1791" s="138" t="str">
        <f>VLOOKUP(VLOOKUP(D1791&amp;"|"&amp;B1791,Empresas!$I$7:$CB$92,G1791,0),Tablas!$A$3:$B$5,2,0)</f>
        <v>No aplica</v>
      </c>
      <c r="J1791" s="78"/>
      <c r="K1791" s="78"/>
      <c r="L1791" s="78"/>
      <c r="M1791" s="78"/>
      <c r="N1791" s="78"/>
      <c r="O1791" s="78"/>
      <c r="P1791" s="78"/>
      <c r="Q1791" s="78"/>
      <c r="R1791" s="78"/>
      <c r="S1791" s="78"/>
      <c r="T1791" s="78"/>
      <c r="U1791" s="78"/>
      <c r="V1791" s="78" t="str">
        <f>VLOOKUP(D1791,Empresas!$D$7:$CF$91,81,0)</f>
        <v>B</v>
      </c>
      <c r="W1791" s="78" t="str">
        <f>VLOOKUP(D1791,Empresas!$D$7:$M$91,10,0)</f>
        <v>Mype</v>
      </c>
      <c r="X1791" s="69" t="str">
        <f t="shared" si="283"/>
        <v>SI</v>
      </c>
      <c r="Y1791" s="153" t="str">
        <f t="shared" si="284"/>
        <v>No aplica</v>
      </c>
      <c r="Z1791" s="147">
        <f>IF(Y1791="No aplica",0,IF(I1791="no",0,IF(I1791="No aplica",0,IF(I1791="Si",1,IF(I1791="Fisico",1,IF(I1791="Electronico",2,VLOOKUP(C1791&amp;"|"&amp;B1791&amp;"|"&amp;D1791,Empresas!$C$6:$CC$92,G1791+6+1,0)))))))</f>
        <v>0</v>
      </c>
      <c r="AA1791" s="147">
        <f>IF(AND($I1791="Si",J1791=1),1,IF(AND($I1791="Fisico",J1791=1),1,IF(AND(J1791=1,$I1791="Electronico"),2,IF(J1791=1,VLOOKUP($C1791&amp;"|"&amp;$B1791&amp;"|"&amp;$D1791,Empresas!$C$6:$CC$92,$G1791+6+1,0),0))))</f>
        <v>0</v>
      </c>
      <c r="AB1791" s="147">
        <f>IF(AND($I1791="Si",K1791=1),1,IF(AND($I1791="Fisico",K1791=1),1,IF(AND(K1791=1,$I1791="Electronico"),2,IF(K1791=1,VLOOKUP($C1791&amp;"|"&amp;$B1791&amp;"|"&amp;$D1791,Empresas!$C$6:$CC$92,$G1791+6+1,0),0))))</f>
        <v>0</v>
      </c>
      <c r="AC1791" s="147">
        <f>IF(AND($I1791="Si",L1791=1),1,IF(AND($I1791="Fisico",L1791=1),1,IF(AND(L1791=1,$I1791="Electronico"),2,IF(L1791=1,VLOOKUP($C1791&amp;"|"&amp;$B1791&amp;"|"&amp;$D1791,Empresas!$C$6:$CC$92,$G1791+6+1,0),0))))</f>
        <v>0</v>
      </c>
      <c r="AD1791" s="147">
        <f>IF(AND($I1791="Si",M1791=1),1,IF(AND($I1791="Fisico",M1791=1),1,IF(AND(M1791=1,$I1791="Electronico"),2,IF(M1791=1,VLOOKUP($C1791&amp;"|"&amp;$B1791&amp;"|"&amp;$D1791,Empresas!$C$6:$CC$92,$G1791+6+1,0),0))))</f>
        <v>0</v>
      </c>
      <c r="AE1791" s="147">
        <f>IF(AND($I1791="Si",N1791=1),1,IF(AND($I1791="Fisico",N1791=1),1,IF(AND(N1791=1,$I1791="Electronico"),2,IF(N1791=1,VLOOKUP($C1791&amp;"|"&amp;$B1791&amp;"|"&amp;$D1791,Empresas!$C$6:$CC$92,$G1791+6+1,0),0))))</f>
        <v>0</v>
      </c>
      <c r="AF1791" s="147">
        <f>IF(AND($I1791="Si",O1791=1),1,IF(AND($I1791="Fisico",O1791=1),1,IF(AND(O1791=1,$I1791="Electronico"),2,IF(O1791=1,VLOOKUP($C1791&amp;"|"&amp;$B1791&amp;"|"&amp;$D1791,Empresas!$C$6:$CC$92,$G1791+6+1,0),0))))</f>
        <v>0</v>
      </c>
      <c r="AG1791" s="147">
        <f>IF(AND($I1791="Si",P1791=1),1,IF(AND($I1791="Fisico",P1791=1),1,IF(AND(P1791=1,$I1791="Electronico"),2,IF(P1791=1,VLOOKUP($C1791&amp;"|"&amp;$B1791&amp;"|"&amp;$D1791,Empresas!$C$6:$CC$92,$G1791+6+1,0),0))))</f>
        <v>0</v>
      </c>
      <c r="AH1791" s="147">
        <f>IF(AND($I1791="Si",Q1791=1),1,IF(AND($I1791="Fisico",Q1791=1),1,IF(AND(Q1791=1,$I1791="Electronico"),2,IF(Q1791=1,VLOOKUP($C1791&amp;"|"&amp;$B1791&amp;"|"&amp;$D1791,Empresas!$C$6:$CC$92,$G1791+6+1,0),0))))</f>
        <v>0</v>
      </c>
      <c r="AI1791" s="147">
        <f>IF(AND($I1791="Si",R1791=1),1,IF(AND($I1791="Fisico",R1791=1),1,IF(AND(R1791=1,$I1791="Electronico"),2,IF(R1791=1,VLOOKUP($C1791&amp;"|"&amp;$B1791&amp;"|"&amp;$D1791,Empresas!$C$6:$CC$92,$G1791+6+1,0),0))))</f>
        <v>0</v>
      </c>
      <c r="AJ1791" s="147">
        <f>IF(AND($I1791="Si",S1791=1),1,IF(AND($I1791="Fisico",S1791=1),1,IF(AND(S1791=1,$I1791="Electronico"),2,IF(S1791=1,VLOOKUP($C1791&amp;"|"&amp;$B1791&amp;"|"&amp;$D1791,Empresas!$C$6:$CC$92,$G1791+6+1,0),0))))</f>
        <v>0</v>
      </c>
      <c r="AK1791" s="147">
        <f>IF(AND($I1791="Si",T1791=1),1,IF(AND($I1791="Fisico",T1791=1),1,IF(AND(T1791=1,$I1791="Electronico"),2,IF(T1791=1,VLOOKUP($C1791&amp;"|"&amp;$B1791&amp;"|"&amp;$D1791,Empresas!$C$6:$CC$92,$G1791+6+1,0),0))))</f>
        <v>0</v>
      </c>
      <c r="AL1791" s="147">
        <f>IF(AND($I1791="Si",U1791=1),1,IF(AND($I1791="Fisico",U1791=1),1,IF(AND(U1791=1,$I1791="Electronico"),2,IF(U1791=1,VLOOKUP($C1791&amp;"|"&amp;$B1791&amp;"|"&amp;$D1791,Empresas!$C$6:$CC$92,$G1791+6+1,0),0))))</f>
        <v>0</v>
      </c>
      <c r="AM1791" s="149">
        <f t="shared" si="285"/>
        <v>0</v>
      </c>
      <c r="AN1791" s="149">
        <f t="shared" si="286"/>
        <v>0</v>
      </c>
      <c r="AO1791" s="152">
        <f t="shared" si="287"/>
        <v>0</v>
      </c>
    </row>
    <row r="1792" spans="1:41" x14ac:dyDescent="0.25">
      <c r="A1792" s="137" t="str">
        <f>VLOOKUP(D1792,Empresas!$D$7:$F$91,3,0)</f>
        <v>Omar</v>
      </c>
      <c r="B1792" s="138" t="str">
        <f>VLOOKUP(D1792,Empresas!$D$7:$G$91,4,0)</f>
        <v>Kheilly</v>
      </c>
      <c r="C1792" s="138" t="s">
        <v>544</v>
      </c>
      <c r="D1792" s="138" t="s">
        <v>293</v>
      </c>
      <c r="E1792" s="138" t="str">
        <f>VLOOKUP(D1792,Empresas!$D$7:$E$92,2,0)</f>
        <v>M.J ELEVADORES S.A.C.</v>
      </c>
      <c r="F1792" s="138" t="s">
        <v>162</v>
      </c>
      <c r="G1792" s="139">
        <f t="shared" si="293"/>
        <v>19</v>
      </c>
      <c r="H1792" s="139" t="str">
        <f>VLOOKUP(D1792,Empresas!$D$6:$L$92,7,0)</f>
        <v>Trimestral</v>
      </c>
      <c r="I1792" s="138" t="str">
        <f>VLOOKUP(VLOOKUP(D1792&amp;"|"&amp;B1792,Empresas!$I$7:$CB$92,G1792,0),Tablas!$A$3:$B$5,2,0)</f>
        <v>Registro y analisis</v>
      </c>
      <c r="J1792" s="78">
        <v>1</v>
      </c>
      <c r="K1792" s="78">
        <v>1</v>
      </c>
      <c r="L1792" s="78">
        <v>1</v>
      </c>
      <c r="M1792" s="78">
        <v>1</v>
      </c>
      <c r="N1792" s="78">
        <v>1</v>
      </c>
      <c r="O1792" s="78">
        <v>1</v>
      </c>
      <c r="P1792" s="78">
        <v>1</v>
      </c>
      <c r="Q1792" s="78">
        <v>2</v>
      </c>
      <c r="R1792" s="78"/>
      <c r="S1792" s="78"/>
      <c r="T1792" s="78"/>
      <c r="U1792" s="78"/>
      <c r="V1792" s="78" t="str">
        <f>VLOOKUP(D1792,Empresas!$D$7:$CF$91,81,0)</f>
        <v>B</v>
      </c>
      <c r="W1792" s="78" t="str">
        <f>VLOOKUP(D1792,Empresas!$D$7:$M$91,10,0)</f>
        <v>Mype</v>
      </c>
      <c r="X1792" s="69" t="str">
        <f t="shared" si="283"/>
        <v>SI</v>
      </c>
      <c r="Y1792" s="153" t="str">
        <f t="shared" si="284"/>
        <v>Si aplica</v>
      </c>
      <c r="Z1792" s="147">
        <f>IF(Y1792="No aplica",0,IF(I1792="no",0,IF(I1792="No aplica",0,IF(I1792="Si",1,IF(I1792="Fisico",1,IF(I1792="Electronico",2,VLOOKUP(C1792&amp;"|"&amp;B1792&amp;"|"&amp;D1792,Empresas!$C$6:$CC$92,G1792+6+1,0)))))))</f>
        <v>1</v>
      </c>
      <c r="AA1792" s="147">
        <f>IF(AND($I1792="Si",J1792=1),1,IF(AND($I1792="Fisico",J1792=1),1,IF(AND(J1792=1,$I1792="Electronico"),2,IF(J1792=1,VLOOKUP($C1792&amp;"|"&amp;$B1792&amp;"|"&amp;$D1792,Empresas!$C$6:$CC$92,$G1792+6+1,0),0))))</f>
        <v>1</v>
      </c>
      <c r="AB1792" s="147">
        <f>IF(AND($I1792="Si",K1792=1),1,IF(AND($I1792="Fisico",K1792=1),1,IF(AND(K1792=1,$I1792="Electronico"),2,IF(K1792=1,VLOOKUP($C1792&amp;"|"&amp;$B1792&amp;"|"&amp;$D1792,Empresas!$C$6:$CC$92,$G1792+6+1,0),0))))</f>
        <v>1</v>
      </c>
      <c r="AC1792" s="147">
        <f>IF(AND($I1792="Si",L1792=1),1,IF(AND($I1792="Fisico",L1792=1),1,IF(AND(L1792=1,$I1792="Electronico"),2,IF(L1792=1,VLOOKUP($C1792&amp;"|"&amp;$B1792&amp;"|"&amp;$D1792,Empresas!$C$6:$CC$92,$G1792+6+1,0),0))))</f>
        <v>1</v>
      </c>
      <c r="AD1792" s="147">
        <f>IF(AND($I1792="Si",M1792=1),1,IF(AND($I1792="Fisico",M1792=1),1,IF(AND(M1792=1,$I1792="Electronico"),2,IF(M1792=1,VLOOKUP($C1792&amp;"|"&amp;$B1792&amp;"|"&amp;$D1792,Empresas!$C$6:$CC$92,$G1792+6+1,0),0))))</f>
        <v>1</v>
      </c>
      <c r="AE1792" s="147">
        <f>IF(AND($I1792="Si",N1792=1),1,IF(AND($I1792="Fisico",N1792=1),1,IF(AND(N1792=1,$I1792="Electronico"),2,IF(N1792=1,VLOOKUP($C1792&amp;"|"&amp;$B1792&amp;"|"&amp;$D1792,Empresas!$C$6:$CC$92,$G1792+6+1,0),0))))</f>
        <v>1</v>
      </c>
      <c r="AF1792" s="147">
        <f>IF(AND($I1792="Si",O1792=1),1,IF(AND($I1792="Fisico",O1792=1),1,IF(AND(O1792=1,$I1792="Electronico"),2,IF(O1792=1,VLOOKUP($C1792&amp;"|"&amp;$B1792&amp;"|"&amp;$D1792,Empresas!$C$6:$CC$92,$G1792+6+1,0),0))))</f>
        <v>1</v>
      </c>
      <c r="AG1792" s="147">
        <f>IF(AND($I1792="Si",P1792=1),1,IF(AND($I1792="Fisico",P1792=1),1,IF(AND(P1792=1,$I1792="Electronico"),2,IF(P1792=1,VLOOKUP($C1792&amp;"|"&amp;$B1792&amp;"|"&amp;$D1792,Empresas!$C$6:$CC$92,$G1792+6+1,0),0))))</f>
        <v>1</v>
      </c>
      <c r="AH1792" s="147">
        <f>IF(AND($I1792="Si",Q1792=1),1,IF(AND($I1792="Fisico",Q1792=1),1,IF(AND(Q1792=1,$I1792="Electronico"),2,IF(Q1792=1,VLOOKUP($C1792&amp;"|"&amp;$B1792&amp;"|"&amp;$D1792,Empresas!$C$6:$CC$92,$G1792+6+1,0),0))))</f>
        <v>0</v>
      </c>
      <c r="AI1792" s="147">
        <f>IF(AND($I1792="Si",R1792=1),1,IF(AND($I1792="Fisico",R1792=1),1,IF(AND(R1792=1,$I1792="Electronico"),2,IF(R1792=1,VLOOKUP($C1792&amp;"|"&amp;$B1792&amp;"|"&amp;$D1792,Empresas!$C$6:$CC$92,$G1792+6+1,0),0))))</f>
        <v>0</v>
      </c>
      <c r="AJ1792" s="147">
        <f>IF(AND($I1792="Si",S1792=1),1,IF(AND($I1792="Fisico",S1792=1),1,IF(AND(S1792=1,$I1792="Electronico"),2,IF(S1792=1,VLOOKUP($C1792&amp;"|"&amp;$B1792&amp;"|"&amp;$D1792,Empresas!$C$6:$CC$92,$G1792+6+1,0),0))))</f>
        <v>0</v>
      </c>
      <c r="AK1792" s="147">
        <f>IF(AND($I1792="Si",T1792=1),1,IF(AND($I1792="Fisico",T1792=1),1,IF(AND(T1792=1,$I1792="Electronico"),2,IF(T1792=1,VLOOKUP($C1792&amp;"|"&amp;$B1792&amp;"|"&amp;$D1792,Empresas!$C$6:$CC$92,$G1792+6+1,0),0))))</f>
        <v>0</v>
      </c>
      <c r="AL1792" s="147">
        <f>IF(AND($I1792="Si",U1792=1),1,IF(AND($I1792="Fisico",U1792=1),1,IF(AND(U1792=1,$I1792="Electronico"),2,IF(U1792=1,VLOOKUP($C1792&amp;"|"&amp;$B1792&amp;"|"&amp;$D1792,Empresas!$C$6:$CC$92,$G1792+6+1,0),0))))</f>
        <v>0</v>
      </c>
      <c r="AM1792" s="149">
        <f t="shared" si="285"/>
        <v>7</v>
      </c>
      <c r="AN1792" s="149">
        <f t="shared" si="286"/>
        <v>8</v>
      </c>
      <c r="AO1792" s="152">
        <f t="shared" si="287"/>
        <v>0.875</v>
      </c>
    </row>
    <row r="1793" spans="1:41" x14ac:dyDescent="0.25">
      <c r="A1793" s="137" t="str">
        <f>VLOOKUP(D1793,Empresas!$D$7:$F$91,3,0)</f>
        <v>Omar</v>
      </c>
      <c r="B1793" s="138" t="str">
        <f>VLOOKUP(D1793,Empresas!$D$7:$G$91,4,0)</f>
        <v>Kheilly</v>
      </c>
      <c r="C1793" s="138" t="s">
        <v>544</v>
      </c>
      <c r="D1793" s="138" t="s">
        <v>293</v>
      </c>
      <c r="E1793" s="138" t="str">
        <f>VLOOKUP(D1793,Empresas!$D$7:$E$92,2,0)</f>
        <v>M.J ELEVADORES S.A.C.</v>
      </c>
      <c r="F1793" s="138" t="s">
        <v>163</v>
      </c>
      <c r="G1793" s="139">
        <f t="shared" si="293"/>
        <v>22</v>
      </c>
      <c r="H1793" s="139" t="str">
        <f>VLOOKUP(D1793,Empresas!$D$6:$L$92,7,0)</f>
        <v>Trimestral</v>
      </c>
      <c r="I1793" s="138" t="str">
        <f>VLOOKUP(VLOOKUP(D1793&amp;"|"&amp;B1793,Empresas!$I$7:$CB$92,G1793,0),Tablas!$A$3:$B$5,2,0)</f>
        <v>Registro y analisis</v>
      </c>
      <c r="J1793" s="78">
        <v>1</v>
      </c>
      <c r="K1793" s="78">
        <v>1</v>
      </c>
      <c r="L1793" s="78">
        <v>1</v>
      </c>
      <c r="M1793" s="78">
        <v>1</v>
      </c>
      <c r="N1793" s="78">
        <v>1</v>
      </c>
      <c r="O1793" s="78">
        <v>1</v>
      </c>
      <c r="P1793" s="78">
        <v>1</v>
      </c>
      <c r="Q1793" s="78">
        <v>2</v>
      </c>
      <c r="R1793" s="78"/>
      <c r="S1793" s="78"/>
      <c r="T1793" s="78"/>
      <c r="U1793" s="78"/>
      <c r="V1793" s="78" t="str">
        <f>VLOOKUP(D1793,Empresas!$D$7:$CF$91,81,0)</f>
        <v>B</v>
      </c>
      <c r="W1793" s="78" t="str">
        <f>VLOOKUP(D1793,Empresas!$D$7:$M$91,10,0)</f>
        <v>Mype</v>
      </c>
      <c r="X1793" s="69" t="str">
        <f t="shared" si="283"/>
        <v>SI</v>
      </c>
      <c r="Y1793" s="153" t="str">
        <f t="shared" si="284"/>
        <v>Si aplica</v>
      </c>
      <c r="Z1793" s="147">
        <f>IF(Y1793="No aplica",0,IF(I1793="no",0,IF(I1793="No aplica",0,IF(I1793="Si",1,IF(I1793="Fisico",1,IF(I1793="Electronico",2,VLOOKUP(C1793&amp;"|"&amp;B1793&amp;"|"&amp;D1793,Empresas!$C$6:$CC$92,G1793+6+1,0)))))))</f>
        <v>6</v>
      </c>
      <c r="AA1793" s="147">
        <f>IF(AND($I1793="Si",J1793=1),1,IF(AND($I1793="Fisico",J1793=1),1,IF(AND(J1793=1,$I1793="Electronico"),2,IF(J1793=1,VLOOKUP($C1793&amp;"|"&amp;$B1793&amp;"|"&amp;$D1793,Empresas!$C$6:$CC$92,$G1793+6+1,0),0))))</f>
        <v>6</v>
      </c>
      <c r="AB1793" s="147">
        <f>IF(AND($I1793="Si",K1793=1),1,IF(AND($I1793="Fisico",K1793=1),1,IF(AND(K1793=1,$I1793="Electronico"),2,IF(K1793=1,VLOOKUP($C1793&amp;"|"&amp;$B1793&amp;"|"&amp;$D1793,Empresas!$C$6:$CC$92,$G1793+6+1,0),0))))</f>
        <v>6</v>
      </c>
      <c r="AC1793" s="147">
        <f>IF(AND($I1793="Si",L1793=1),1,IF(AND($I1793="Fisico",L1793=1),1,IF(AND(L1793=1,$I1793="Electronico"),2,IF(L1793=1,VLOOKUP($C1793&amp;"|"&amp;$B1793&amp;"|"&amp;$D1793,Empresas!$C$6:$CC$92,$G1793+6+1,0),0))))</f>
        <v>6</v>
      </c>
      <c r="AD1793" s="147">
        <f>IF(AND($I1793="Si",M1793=1),1,IF(AND($I1793="Fisico",M1793=1),1,IF(AND(M1793=1,$I1793="Electronico"),2,IF(M1793=1,VLOOKUP($C1793&amp;"|"&amp;$B1793&amp;"|"&amp;$D1793,Empresas!$C$6:$CC$92,$G1793+6+1,0),0))))</f>
        <v>6</v>
      </c>
      <c r="AE1793" s="147">
        <f>IF(AND($I1793="Si",N1793=1),1,IF(AND($I1793="Fisico",N1793=1),1,IF(AND(N1793=1,$I1793="Electronico"),2,IF(N1793=1,VLOOKUP($C1793&amp;"|"&amp;$B1793&amp;"|"&amp;$D1793,Empresas!$C$6:$CC$92,$G1793+6+1,0),0))))</f>
        <v>6</v>
      </c>
      <c r="AF1793" s="147">
        <f>IF(AND($I1793="Si",O1793=1),1,IF(AND($I1793="Fisico",O1793=1),1,IF(AND(O1793=1,$I1793="Electronico"),2,IF(O1793=1,VLOOKUP($C1793&amp;"|"&amp;$B1793&amp;"|"&amp;$D1793,Empresas!$C$6:$CC$92,$G1793+6+1,0),0))))</f>
        <v>6</v>
      </c>
      <c r="AG1793" s="147">
        <f>IF(AND($I1793="Si",P1793=1),1,IF(AND($I1793="Fisico",P1793=1),1,IF(AND(P1793=1,$I1793="Electronico"),2,IF(P1793=1,VLOOKUP($C1793&amp;"|"&amp;$B1793&amp;"|"&amp;$D1793,Empresas!$C$6:$CC$92,$G1793+6+1,0),0))))</f>
        <v>6</v>
      </c>
      <c r="AH1793" s="147">
        <f>IF(AND($I1793="Si",Q1793=1),1,IF(AND($I1793="Fisico",Q1793=1),1,IF(AND(Q1793=1,$I1793="Electronico"),2,IF(Q1793=1,VLOOKUP($C1793&amp;"|"&amp;$B1793&amp;"|"&amp;$D1793,Empresas!$C$6:$CC$92,$G1793+6+1,0),0))))</f>
        <v>0</v>
      </c>
      <c r="AI1793" s="147">
        <f>IF(AND($I1793="Si",R1793=1),1,IF(AND($I1793="Fisico",R1793=1),1,IF(AND(R1793=1,$I1793="Electronico"),2,IF(R1793=1,VLOOKUP($C1793&amp;"|"&amp;$B1793&amp;"|"&amp;$D1793,Empresas!$C$6:$CC$92,$G1793+6+1,0),0))))</f>
        <v>0</v>
      </c>
      <c r="AJ1793" s="147">
        <f>IF(AND($I1793="Si",S1793=1),1,IF(AND($I1793="Fisico",S1793=1),1,IF(AND(S1793=1,$I1793="Electronico"),2,IF(S1793=1,VLOOKUP($C1793&amp;"|"&amp;$B1793&amp;"|"&amp;$D1793,Empresas!$C$6:$CC$92,$G1793+6+1,0),0))))</f>
        <v>0</v>
      </c>
      <c r="AK1793" s="147">
        <f>IF(AND($I1793="Si",T1793=1),1,IF(AND($I1793="Fisico",T1793=1),1,IF(AND(T1793=1,$I1793="Electronico"),2,IF(T1793=1,VLOOKUP($C1793&amp;"|"&amp;$B1793&amp;"|"&amp;$D1793,Empresas!$C$6:$CC$92,$G1793+6+1,0),0))))</f>
        <v>0</v>
      </c>
      <c r="AL1793" s="147">
        <f>IF(AND($I1793="Si",U1793=1),1,IF(AND($I1793="Fisico",U1793=1),1,IF(AND(U1793=1,$I1793="Electronico"),2,IF(U1793=1,VLOOKUP($C1793&amp;"|"&amp;$B1793&amp;"|"&amp;$D1793,Empresas!$C$6:$CC$92,$G1793+6+1,0),0))))</f>
        <v>0</v>
      </c>
      <c r="AM1793" s="149">
        <f t="shared" si="285"/>
        <v>42</v>
      </c>
      <c r="AN1793" s="149">
        <f t="shared" si="286"/>
        <v>48</v>
      </c>
      <c r="AO1793" s="152">
        <f t="shared" si="287"/>
        <v>0.875</v>
      </c>
    </row>
    <row r="1794" spans="1:41" x14ac:dyDescent="0.25">
      <c r="A1794" s="137" t="str">
        <f>VLOOKUP(D1794,Empresas!$D$7:$F$91,3,0)</f>
        <v>Omar</v>
      </c>
      <c r="B1794" s="138" t="str">
        <f>VLOOKUP(D1794,Empresas!$D$7:$G$91,4,0)</f>
        <v>Kheilly</v>
      </c>
      <c r="C1794" s="138" t="s">
        <v>544</v>
      </c>
      <c r="D1794" s="138" t="s">
        <v>293</v>
      </c>
      <c r="E1794" s="138" t="str">
        <f>VLOOKUP(D1794,Empresas!$D$7:$E$92,2,0)</f>
        <v>M.J ELEVADORES S.A.C.</v>
      </c>
      <c r="F1794" s="138" t="s">
        <v>164</v>
      </c>
      <c r="G1794" s="139">
        <f t="shared" si="293"/>
        <v>25</v>
      </c>
      <c r="H1794" s="139" t="str">
        <f>VLOOKUP(D1794,Empresas!$D$6:$L$92,7,0)</f>
        <v>Trimestral</v>
      </c>
      <c r="I1794" s="138" t="str">
        <f>VLOOKUP(VLOOKUP(D1794&amp;"|"&amp;B1794,Empresas!$I$7:$CB$92,G1794,0),Tablas!$A$3:$B$5,2,0)</f>
        <v>Registro y analisis</v>
      </c>
      <c r="J1794" s="78">
        <v>1</v>
      </c>
      <c r="K1794" s="78">
        <v>1</v>
      </c>
      <c r="L1794" s="78">
        <v>1</v>
      </c>
      <c r="M1794" s="78">
        <v>1</v>
      </c>
      <c r="N1794" s="78">
        <v>1</v>
      </c>
      <c r="O1794" s="78">
        <v>1</v>
      </c>
      <c r="P1794" s="78">
        <v>1</v>
      </c>
      <c r="Q1794" s="78">
        <v>2</v>
      </c>
      <c r="R1794" s="78"/>
      <c r="S1794" s="78"/>
      <c r="T1794" s="78"/>
      <c r="U1794" s="78"/>
      <c r="V1794" s="78" t="str">
        <f>VLOOKUP(D1794,Empresas!$D$7:$CF$91,81,0)</f>
        <v>B</v>
      </c>
      <c r="W1794" s="78" t="str">
        <f>VLOOKUP(D1794,Empresas!$D$7:$M$91,10,0)</f>
        <v>Mype</v>
      </c>
      <c r="X1794" s="69" t="str">
        <f t="shared" si="283"/>
        <v>SI</v>
      </c>
      <c r="Y1794" s="153" t="str">
        <f t="shared" si="284"/>
        <v>Si aplica</v>
      </c>
      <c r="Z1794" s="147">
        <f>IF(Y1794="No aplica",0,IF(I1794="no",0,IF(I1794="No aplica",0,IF(I1794="Si",1,IF(I1794="Fisico",1,IF(I1794="Electronico",2,VLOOKUP(C1794&amp;"|"&amp;B1794&amp;"|"&amp;D1794,Empresas!$C$6:$CC$92,G1794+6+1,0)))))))</f>
        <v>1</v>
      </c>
      <c r="AA1794" s="147">
        <f>IF(AND($I1794="Si",J1794=1),1,IF(AND($I1794="Fisico",J1794=1),1,IF(AND(J1794=1,$I1794="Electronico"),2,IF(J1794=1,VLOOKUP($C1794&amp;"|"&amp;$B1794&amp;"|"&amp;$D1794,Empresas!$C$6:$CC$92,$G1794+6+1,0),0))))</f>
        <v>1</v>
      </c>
      <c r="AB1794" s="147">
        <f>IF(AND($I1794="Si",K1794=1),1,IF(AND($I1794="Fisico",K1794=1),1,IF(AND(K1794=1,$I1794="Electronico"),2,IF(K1794=1,VLOOKUP($C1794&amp;"|"&amp;$B1794&amp;"|"&amp;$D1794,Empresas!$C$6:$CC$92,$G1794+6+1,0),0))))</f>
        <v>1</v>
      </c>
      <c r="AC1794" s="147">
        <f>IF(AND($I1794="Si",L1794=1),1,IF(AND($I1794="Fisico",L1794=1),1,IF(AND(L1794=1,$I1794="Electronico"),2,IF(L1794=1,VLOOKUP($C1794&amp;"|"&amp;$B1794&amp;"|"&amp;$D1794,Empresas!$C$6:$CC$92,$G1794+6+1,0),0))))</f>
        <v>1</v>
      </c>
      <c r="AD1794" s="147">
        <f>IF(AND($I1794="Si",M1794=1),1,IF(AND($I1794="Fisico",M1794=1),1,IF(AND(M1794=1,$I1794="Electronico"),2,IF(M1794=1,VLOOKUP($C1794&amp;"|"&amp;$B1794&amp;"|"&amp;$D1794,Empresas!$C$6:$CC$92,$G1794+6+1,0),0))))</f>
        <v>1</v>
      </c>
      <c r="AE1794" s="147">
        <f>IF(AND($I1794="Si",N1794=1),1,IF(AND($I1794="Fisico",N1794=1),1,IF(AND(N1794=1,$I1794="Electronico"),2,IF(N1794=1,VLOOKUP($C1794&amp;"|"&amp;$B1794&amp;"|"&amp;$D1794,Empresas!$C$6:$CC$92,$G1794+6+1,0),0))))</f>
        <v>1</v>
      </c>
      <c r="AF1794" s="147">
        <f>IF(AND($I1794="Si",O1794=1),1,IF(AND($I1794="Fisico",O1794=1),1,IF(AND(O1794=1,$I1794="Electronico"),2,IF(O1794=1,VLOOKUP($C1794&amp;"|"&amp;$B1794&amp;"|"&amp;$D1794,Empresas!$C$6:$CC$92,$G1794+6+1,0),0))))</f>
        <v>1</v>
      </c>
      <c r="AG1794" s="147">
        <f>IF(AND($I1794="Si",P1794=1),1,IF(AND($I1794="Fisico",P1794=1),1,IF(AND(P1794=1,$I1794="Electronico"),2,IF(P1794=1,VLOOKUP($C1794&amp;"|"&amp;$B1794&amp;"|"&amp;$D1794,Empresas!$C$6:$CC$92,$G1794+6+1,0),0))))</f>
        <v>1</v>
      </c>
      <c r="AH1794" s="147">
        <f>IF(AND($I1794="Si",Q1794=1),1,IF(AND($I1794="Fisico",Q1794=1),1,IF(AND(Q1794=1,$I1794="Electronico"),2,IF(Q1794=1,VLOOKUP($C1794&amp;"|"&amp;$B1794&amp;"|"&amp;$D1794,Empresas!$C$6:$CC$92,$G1794+6+1,0),0))))</f>
        <v>0</v>
      </c>
      <c r="AI1794" s="147">
        <f>IF(AND($I1794="Si",R1794=1),1,IF(AND($I1794="Fisico",R1794=1),1,IF(AND(R1794=1,$I1794="Electronico"),2,IF(R1794=1,VLOOKUP($C1794&amp;"|"&amp;$B1794&amp;"|"&amp;$D1794,Empresas!$C$6:$CC$92,$G1794+6+1,0),0))))</f>
        <v>0</v>
      </c>
      <c r="AJ1794" s="147">
        <f>IF(AND($I1794="Si",S1794=1),1,IF(AND($I1794="Fisico",S1794=1),1,IF(AND(S1794=1,$I1794="Electronico"),2,IF(S1794=1,VLOOKUP($C1794&amp;"|"&amp;$B1794&amp;"|"&amp;$D1794,Empresas!$C$6:$CC$92,$G1794+6+1,0),0))))</f>
        <v>0</v>
      </c>
      <c r="AK1794" s="147">
        <f>IF(AND($I1794="Si",T1794=1),1,IF(AND($I1794="Fisico",T1794=1),1,IF(AND(T1794=1,$I1794="Electronico"),2,IF(T1794=1,VLOOKUP($C1794&amp;"|"&amp;$B1794&amp;"|"&amp;$D1794,Empresas!$C$6:$CC$92,$G1794+6+1,0),0))))</f>
        <v>0</v>
      </c>
      <c r="AL1794" s="147">
        <f>IF(AND($I1794="Si",U1794=1),1,IF(AND($I1794="Fisico",U1794=1),1,IF(AND(U1794=1,$I1794="Electronico"),2,IF(U1794=1,VLOOKUP($C1794&amp;"|"&amp;$B1794&amp;"|"&amp;$D1794,Empresas!$C$6:$CC$92,$G1794+6+1,0),0))))</f>
        <v>0</v>
      </c>
      <c r="AM1794" s="149">
        <f t="shared" si="285"/>
        <v>7</v>
      </c>
      <c r="AN1794" s="149">
        <f t="shared" si="286"/>
        <v>8</v>
      </c>
      <c r="AO1794" s="152">
        <f t="shared" si="287"/>
        <v>0.875</v>
      </c>
    </row>
    <row r="1795" spans="1:41" x14ac:dyDescent="0.25">
      <c r="A1795" s="137" t="str">
        <f>VLOOKUP(D1795,Empresas!$D$7:$F$91,3,0)</f>
        <v>Omar</v>
      </c>
      <c r="B1795" s="138" t="str">
        <f>VLOOKUP(D1795,Empresas!$D$7:$G$91,4,0)</f>
        <v>Kheilly</v>
      </c>
      <c r="C1795" s="138" t="s">
        <v>544</v>
      </c>
      <c r="D1795" s="138" t="s">
        <v>293</v>
      </c>
      <c r="E1795" s="138" t="str">
        <f>VLOOKUP(D1795,Empresas!$D$7:$E$92,2,0)</f>
        <v>M.J ELEVADORES S.A.C.</v>
      </c>
      <c r="F1795" s="138" t="s">
        <v>165</v>
      </c>
      <c r="G1795" s="139">
        <f t="shared" si="293"/>
        <v>28</v>
      </c>
      <c r="H1795" s="139" t="str">
        <f>VLOOKUP(D1795,Empresas!$D$6:$L$92,7,0)</f>
        <v>Trimestral</v>
      </c>
      <c r="I1795" s="138" t="str">
        <f>VLOOKUP(VLOOKUP(D1795&amp;"|"&amp;B1795,Empresas!$I$7:$CB$92,G1795,0),Tablas!$A$3:$B$5,2,0)</f>
        <v>Registro y analisis</v>
      </c>
      <c r="J1795" s="78">
        <v>1</v>
      </c>
      <c r="K1795" s="78">
        <v>1</v>
      </c>
      <c r="L1795" s="78">
        <v>1</v>
      </c>
      <c r="M1795" s="78">
        <v>1</v>
      </c>
      <c r="N1795" s="78">
        <v>1</v>
      </c>
      <c r="O1795" s="78">
        <v>1</v>
      </c>
      <c r="P1795" s="78">
        <v>1</v>
      </c>
      <c r="Q1795" s="78">
        <v>2</v>
      </c>
      <c r="R1795" s="78"/>
      <c r="S1795" s="78"/>
      <c r="T1795" s="78"/>
      <c r="U1795" s="78"/>
      <c r="V1795" s="78" t="str">
        <f>VLOOKUP(D1795,Empresas!$D$7:$CF$91,81,0)</f>
        <v>B</v>
      </c>
      <c r="W1795" s="78" t="str">
        <f>VLOOKUP(D1795,Empresas!$D$7:$M$91,10,0)</f>
        <v>Mype</v>
      </c>
      <c r="X1795" s="69" t="str">
        <f t="shared" si="283"/>
        <v>SI</v>
      </c>
      <c r="Y1795" s="153" t="str">
        <f t="shared" si="284"/>
        <v>Si aplica</v>
      </c>
      <c r="Z1795" s="147">
        <f>IF(Y1795="No aplica",0,IF(I1795="no",0,IF(I1795="No aplica",0,IF(I1795="Si",1,IF(I1795="Fisico",1,IF(I1795="Electronico",2,VLOOKUP(C1795&amp;"|"&amp;B1795&amp;"|"&amp;D1795,Empresas!$C$6:$CC$92,G1795+6+1,0)))))))</f>
        <v>1</v>
      </c>
      <c r="AA1795" s="147">
        <f>IF(AND($I1795="Si",J1795=1),1,IF(AND($I1795="Fisico",J1795=1),1,IF(AND(J1795=1,$I1795="Electronico"),2,IF(J1795=1,VLOOKUP($C1795&amp;"|"&amp;$B1795&amp;"|"&amp;$D1795,Empresas!$C$6:$CC$92,$G1795+6+1,0),0))))</f>
        <v>1</v>
      </c>
      <c r="AB1795" s="147">
        <f>IF(AND($I1795="Si",K1795=1),1,IF(AND($I1795="Fisico",K1795=1),1,IF(AND(K1795=1,$I1795="Electronico"),2,IF(K1795=1,VLOOKUP($C1795&amp;"|"&amp;$B1795&amp;"|"&amp;$D1795,Empresas!$C$6:$CC$92,$G1795+6+1,0),0))))</f>
        <v>1</v>
      </c>
      <c r="AC1795" s="147">
        <f>IF(AND($I1795="Si",L1795=1),1,IF(AND($I1795="Fisico",L1795=1),1,IF(AND(L1795=1,$I1795="Electronico"),2,IF(L1795=1,VLOOKUP($C1795&amp;"|"&amp;$B1795&amp;"|"&amp;$D1795,Empresas!$C$6:$CC$92,$G1795+6+1,0),0))))</f>
        <v>1</v>
      </c>
      <c r="AD1795" s="147">
        <f>IF(AND($I1795="Si",M1795=1),1,IF(AND($I1795="Fisico",M1795=1),1,IF(AND(M1795=1,$I1795="Electronico"),2,IF(M1795=1,VLOOKUP($C1795&amp;"|"&amp;$B1795&amp;"|"&amp;$D1795,Empresas!$C$6:$CC$92,$G1795+6+1,0),0))))</f>
        <v>1</v>
      </c>
      <c r="AE1795" s="147">
        <f>IF(AND($I1795="Si",N1795=1),1,IF(AND($I1795="Fisico",N1795=1),1,IF(AND(N1795=1,$I1795="Electronico"),2,IF(N1795=1,VLOOKUP($C1795&amp;"|"&amp;$B1795&amp;"|"&amp;$D1795,Empresas!$C$6:$CC$92,$G1795+6+1,0),0))))</f>
        <v>1</v>
      </c>
      <c r="AF1795" s="147">
        <f>IF(AND($I1795="Si",O1795=1),1,IF(AND($I1795="Fisico",O1795=1),1,IF(AND(O1795=1,$I1795="Electronico"),2,IF(O1795=1,VLOOKUP($C1795&amp;"|"&amp;$B1795&amp;"|"&amp;$D1795,Empresas!$C$6:$CC$92,$G1795+6+1,0),0))))</f>
        <v>1</v>
      </c>
      <c r="AG1795" s="147">
        <f>IF(AND($I1795="Si",P1795=1),1,IF(AND($I1795="Fisico",P1795=1),1,IF(AND(P1795=1,$I1795="Electronico"),2,IF(P1795=1,VLOOKUP($C1795&amp;"|"&amp;$B1795&amp;"|"&amp;$D1795,Empresas!$C$6:$CC$92,$G1795+6+1,0),0))))</f>
        <v>1</v>
      </c>
      <c r="AH1795" s="147">
        <f>IF(AND($I1795="Si",Q1795=1),1,IF(AND($I1795="Fisico",Q1795=1),1,IF(AND(Q1795=1,$I1795="Electronico"),2,IF(Q1795=1,VLOOKUP($C1795&amp;"|"&amp;$B1795&amp;"|"&amp;$D1795,Empresas!$C$6:$CC$92,$G1795+6+1,0),0))))</f>
        <v>0</v>
      </c>
      <c r="AI1795" s="147">
        <f>IF(AND($I1795="Si",R1795=1),1,IF(AND($I1795="Fisico",R1795=1),1,IF(AND(R1795=1,$I1795="Electronico"),2,IF(R1795=1,VLOOKUP($C1795&amp;"|"&amp;$B1795&amp;"|"&amp;$D1795,Empresas!$C$6:$CC$92,$G1795+6+1,0),0))))</f>
        <v>0</v>
      </c>
      <c r="AJ1795" s="147">
        <f>IF(AND($I1795="Si",S1795=1),1,IF(AND($I1795="Fisico",S1795=1),1,IF(AND(S1795=1,$I1795="Electronico"),2,IF(S1795=1,VLOOKUP($C1795&amp;"|"&amp;$B1795&amp;"|"&amp;$D1795,Empresas!$C$6:$CC$92,$G1795+6+1,0),0))))</f>
        <v>0</v>
      </c>
      <c r="AK1795" s="147">
        <f>IF(AND($I1795="Si",T1795=1),1,IF(AND($I1795="Fisico",T1795=1),1,IF(AND(T1795=1,$I1795="Electronico"),2,IF(T1795=1,VLOOKUP($C1795&amp;"|"&amp;$B1795&amp;"|"&amp;$D1795,Empresas!$C$6:$CC$92,$G1795+6+1,0),0))))</f>
        <v>0</v>
      </c>
      <c r="AL1795" s="147">
        <f>IF(AND($I1795="Si",U1795=1),1,IF(AND($I1795="Fisico",U1795=1),1,IF(AND(U1795=1,$I1795="Electronico"),2,IF(U1795=1,VLOOKUP($C1795&amp;"|"&amp;$B1795&amp;"|"&amp;$D1795,Empresas!$C$6:$CC$92,$G1795+6+1,0),0))))</f>
        <v>0</v>
      </c>
      <c r="AM1795" s="149">
        <f t="shared" si="285"/>
        <v>7</v>
      </c>
      <c r="AN1795" s="149">
        <f t="shared" si="286"/>
        <v>8</v>
      </c>
      <c r="AO1795" s="152">
        <f t="shared" si="287"/>
        <v>0.875</v>
      </c>
    </row>
    <row r="1796" spans="1:41" x14ac:dyDescent="0.25">
      <c r="A1796" s="137" t="str">
        <f>VLOOKUP(D1796,Empresas!$D$7:$F$91,3,0)</f>
        <v>Omar</v>
      </c>
      <c r="B1796" s="138" t="str">
        <f>VLOOKUP(D1796,Empresas!$D$7:$G$91,4,0)</f>
        <v>Kheilly</v>
      </c>
      <c r="C1796" s="138" t="s">
        <v>544</v>
      </c>
      <c r="D1796" s="138" t="s">
        <v>293</v>
      </c>
      <c r="E1796" s="138" t="str">
        <f>VLOOKUP(D1796,Empresas!$D$7:$E$92,2,0)</f>
        <v>M.J ELEVADORES S.A.C.</v>
      </c>
      <c r="F1796" s="138" t="s">
        <v>166</v>
      </c>
      <c r="G1796" s="139">
        <f t="shared" si="293"/>
        <v>31</v>
      </c>
      <c r="H1796" s="139" t="str">
        <f>VLOOKUP(D1796,Empresas!$D$6:$L$92,7,0)</f>
        <v>Trimestral</v>
      </c>
      <c r="I1796" s="138" t="str">
        <f>VLOOKUP(VLOOKUP(D1796&amp;"|"&amp;B1796,Empresas!$I$7:$CB$92,G1796,0),Tablas!$A$3:$B$5,2,0)</f>
        <v>Registro y analisis</v>
      </c>
      <c r="J1796" s="78">
        <v>1</v>
      </c>
      <c r="K1796" s="78">
        <v>1</v>
      </c>
      <c r="L1796" s="78">
        <v>1</v>
      </c>
      <c r="M1796" s="78">
        <v>1</v>
      </c>
      <c r="N1796" s="78">
        <v>1</v>
      </c>
      <c r="O1796" s="78">
        <v>1</v>
      </c>
      <c r="P1796" s="78">
        <v>1</v>
      </c>
      <c r="Q1796" s="78">
        <v>2</v>
      </c>
      <c r="R1796" s="78"/>
      <c r="S1796" s="78"/>
      <c r="T1796" s="78"/>
      <c r="U1796" s="78"/>
      <c r="V1796" s="78" t="str">
        <f>VLOOKUP(D1796,Empresas!$D$7:$CF$91,81,0)</f>
        <v>B</v>
      </c>
      <c r="W1796" s="78" t="str">
        <f>VLOOKUP(D1796,Empresas!$D$7:$M$91,10,0)</f>
        <v>Mype</v>
      </c>
      <c r="X1796" s="69" t="str">
        <f t="shared" ref="X1796:X1859" si="294">IF(OR(LEFT(F1796,5)="02.06",LEFT(F1796,5)="02.08",LEFT(F1796,5)="02.09",LEFT(F1796,5)="02.10",LEFT(F1796,5)="02.11",LEFT(F1796,5)="03.08",LEFT(F1796,5)="03.09",LEFT(F1796,5)="03.10"),"NO","SI")</f>
        <v>SI</v>
      </c>
      <c r="Y1796" s="153" t="str">
        <f t="shared" ref="Y1796:Y1859" si="295">IF(SUM(J1796:U1796)=0,"No aplica","Si aplica")</f>
        <v>Si aplica</v>
      </c>
      <c r="Z1796" s="147">
        <f>IF(Y1796="No aplica",0,IF(I1796="no",0,IF(I1796="No aplica",0,IF(I1796="Si",1,IF(I1796="Fisico",1,IF(I1796="Electronico",2,VLOOKUP(C1796&amp;"|"&amp;B1796&amp;"|"&amp;D1796,Empresas!$C$6:$CC$92,G1796+6+1,0)))))))</f>
        <v>2</v>
      </c>
      <c r="AA1796" s="147">
        <f>IF(AND($I1796="Si",J1796=1),1,IF(AND($I1796="Fisico",J1796=1),1,IF(AND(J1796=1,$I1796="Electronico"),2,IF(J1796=1,VLOOKUP($C1796&amp;"|"&amp;$B1796&amp;"|"&amp;$D1796,Empresas!$C$6:$CC$92,$G1796+6+1,0),0))))</f>
        <v>2</v>
      </c>
      <c r="AB1796" s="147">
        <f>IF(AND($I1796="Si",K1796=1),1,IF(AND($I1796="Fisico",K1796=1),1,IF(AND(K1796=1,$I1796="Electronico"),2,IF(K1796=1,VLOOKUP($C1796&amp;"|"&amp;$B1796&amp;"|"&amp;$D1796,Empresas!$C$6:$CC$92,$G1796+6+1,0),0))))</f>
        <v>2</v>
      </c>
      <c r="AC1796" s="147">
        <f>IF(AND($I1796="Si",L1796=1),1,IF(AND($I1796="Fisico",L1796=1),1,IF(AND(L1796=1,$I1796="Electronico"),2,IF(L1796=1,VLOOKUP($C1796&amp;"|"&amp;$B1796&amp;"|"&amp;$D1796,Empresas!$C$6:$CC$92,$G1796+6+1,0),0))))</f>
        <v>2</v>
      </c>
      <c r="AD1796" s="147">
        <f>IF(AND($I1796="Si",M1796=1),1,IF(AND($I1796="Fisico",M1796=1),1,IF(AND(M1796=1,$I1796="Electronico"),2,IF(M1796=1,VLOOKUP($C1796&amp;"|"&amp;$B1796&amp;"|"&amp;$D1796,Empresas!$C$6:$CC$92,$G1796+6+1,0),0))))</f>
        <v>2</v>
      </c>
      <c r="AE1796" s="147">
        <f>IF(AND($I1796="Si",N1796=1),1,IF(AND($I1796="Fisico",N1796=1),1,IF(AND(N1796=1,$I1796="Electronico"),2,IF(N1796=1,VLOOKUP($C1796&amp;"|"&amp;$B1796&amp;"|"&amp;$D1796,Empresas!$C$6:$CC$92,$G1796+6+1,0),0))))</f>
        <v>2</v>
      </c>
      <c r="AF1796" s="147">
        <f>IF(AND($I1796="Si",O1796=1),1,IF(AND($I1796="Fisico",O1796=1),1,IF(AND(O1796=1,$I1796="Electronico"),2,IF(O1796=1,VLOOKUP($C1796&amp;"|"&amp;$B1796&amp;"|"&amp;$D1796,Empresas!$C$6:$CC$92,$G1796+6+1,0),0))))</f>
        <v>2</v>
      </c>
      <c r="AG1796" s="147">
        <f>IF(AND($I1796="Si",P1796=1),1,IF(AND($I1796="Fisico",P1796=1),1,IF(AND(P1796=1,$I1796="Electronico"),2,IF(P1796=1,VLOOKUP($C1796&amp;"|"&amp;$B1796&amp;"|"&amp;$D1796,Empresas!$C$6:$CC$92,$G1796+6+1,0),0))))</f>
        <v>2</v>
      </c>
      <c r="AH1796" s="147">
        <f>IF(AND($I1796="Si",Q1796=1),1,IF(AND($I1796="Fisico",Q1796=1),1,IF(AND(Q1796=1,$I1796="Electronico"),2,IF(Q1796=1,VLOOKUP($C1796&amp;"|"&amp;$B1796&amp;"|"&amp;$D1796,Empresas!$C$6:$CC$92,$G1796+6+1,0),0))))</f>
        <v>0</v>
      </c>
      <c r="AI1796" s="147">
        <f>IF(AND($I1796="Si",R1796=1),1,IF(AND($I1796="Fisico",R1796=1),1,IF(AND(R1796=1,$I1796="Electronico"),2,IF(R1796=1,VLOOKUP($C1796&amp;"|"&amp;$B1796&amp;"|"&amp;$D1796,Empresas!$C$6:$CC$92,$G1796+6+1,0),0))))</f>
        <v>0</v>
      </c>
      <c r="AJ1796" s="147">
        <f>IF(AND($I1796="Si",S1796=1),1,IF(AND($I1796="Fisico",S1796=1),1,IF(AND(S1796=1,$I1796="Electronico"),2,IF(S1796=1,VLOOKUP($C1796&amp;"|"&amp;$B1796&amp;"|"&amp;$D1796,Empresas!$C$6:$CC$92,$G1796+6+1,0),0))))</f>
        <v>0</v>
      </c>
      <c r="AK1796" s="147">
        <f>IF(AND($I1796="Si",T1796=1),1,IF(AND($I1796="Fisico",T1796=1),1,IF(AND(T1796=1,$I1796="Electronico"),2,IF(T1796=1,VLOOKUP($C1796&amp;"|"&amp;$B1796&amp;"|"&amp;$D1796,Empresas!$C$6:$CC$92,$G1796+6+1,0),0))))</f>
        <v>0</v>
      </c>
      <c r="AL1796" s="147">
        <f>IF(AND($I1796="Si",U1796=1),1,IF(AND($I1796="Fisico",U1796=1),1,IF(AND(U1796=1,$I1796="Electronico"),2,IF(U1796=1,VLOOKUP($C1796&amp;"|"&amp;$B1796&amp;"|"&amp;$D1796,Empresas!$C$6:$CC$92,$G1796+6+1,0),0))))</f>
        <v>0</v>
      </c>
      <c r="AM1796" s="149">
        <f t="shared" ref="AM1796:AM1859" si="296">SUM(AA1796:AL1796)</f>
        <v>14</v>
      </c>
      <c r="AN1796" s="149">
        <f t="shared" ref="AN1796:AN1859" si="297">Z1796*RIGHT($AM$2,2)*1</f>
        <v>16</v>
      </c>
      <c r="AO1796" s="152">
        <f t="shared" ref="AO1796:AO1859" si="298">IFERROR(AM1796/AN1796,0)</f>
        <v>0.875</v>
      </c>
    </row>
    <row r="1797" spans="1:41" x14ac:dyDescent="0.25">
      <c r="A1797" s="137" t="str">
        <f>VLOOKUP(D1797,Empresas!$D$7:$F$91,3,0)</f>
        <v>Omar</v>
      </c>
      <c r="B1797" s="138" t="str">
        <f>VLOOKUP(D1797,Empresas!$D$7:$G$91,4,0)</f>
        <v>Kheilly</v>
      </c>
      <c r="C1797" s="138" t="s">
        <v>544</v>
      </c>
      <c r="D1797" s="138" t="s">
        <v>293</v>
      </c>
      <c r="E1797" s="138" t="str">
        <f>VLOOKUP(D1797,Empresas!$D$7:$E$92,2,0)</f>
        <v>M.J ELEVADORES S.A.C.</v>
      </c>
      <c r="F1797" s="138" t="s">
        <v>167</v>
      </c>
      <c r="G1797" s="139">
        <f t="shared" si="293"/>
        <v>34</v>
      </c>
      <c r="H1797" s="139" t="str">
        <f>VLOOKUP(D1797,Empresas!$D$6:$L$92,7,0)</f>
        <v>Trimestral</v>
      </c>
      <c r="I1797" s="138" t="str">
        <f>VLOOKUP(VLOOKUP(D1797&amp;"|"&amp;B1797,Empresas!$I$7:$CB$92,G1797,0),Tablas!$A$3:$B$5,2,0)</f>
        <v>No aplica</v>
      </c>
      <c r="J1797" s="78"/>
      <c r="K1797" s="78"/>
      <c r="L1797" s="78"/>
      <c r="M1797" s="78"/>
      <c r="N1797" s="78"/>
      <c r="O1797" s="78"/>
      <c r="P1797" s="78"/>
      <c r="Q1797" s="78"/>
      <c r="R1797" s="78"/>
      <c r="S1797" s="78"/>
      <c r="T1797" s="78"/>
      <c r="U1797" s="78"/>
      <c r="V1797" s="78" t="str">
        <f>VLOOKUP(D1797,Empresas!$D$7:$CF$91,81,0)</f>
        <v>B</v>
      </c>
      <c r="W1797" s="78" t="str">
        <f>VLOOKUP(D1797,Empresas!$D$7:$M$91,10,0)</f>
        <v>Mype</v>
      </c>
      <c r="X1797" s="69" t="str">
        <f t="shared" si="294"/>
        <v>SI</v>
      </c>
      <c r="Y1797" s="153" t="str">
        <f t="shared" si="295"/>
        <v>No aplica</v>
      </c>
      <c r="Z1797" s="147">
        <f>IF(Y1797="No aplica",0,IF(I1797="no",0,IF(I1797="No aplica",0,IF(I1797="Si",1,IF(I1797="Fisico",1,IF(I1797="Electronico",2,VLOOKUP(C1797&amp;"|"&amp;B1797&amp;"|"&amp;D1797,Empresas!$C$6:$CC$92,G1797+6+1,0)))))))</f>
        <v>0</v>
      </c>
      <c r="AA1797" s="147">
        <f>IF(AND($I1797="Si",J1797=1),1,IF(AND($I1797="Fisico",J1797=1),1,IF(AND(J1797=1,$I1797="Electronico"),2,IF(J1797=1,VLOOKUP($C1797&amp;"|"&amp;$B1797&amp;"|"&amp;$D1797,Empresas!$C$6:$CC$92,$G1797+6+1,0),0))))</f>
        <v>0</v>
      </c>
      <c r="AB1797" s="147">
        <f>IF(AND($I1797="Si",K1797=1),1,IF(AND($I1797="Fisico",K1797=1),1,IF(AND(K1797=1,$I1797="Electronico"),2,IF(K1797=1,VLOOKUP($C1797&amp;"|"&amp;$B1797&amp;"|"&amp;$D1797,Empresas!$C$6:$CC$92,$G1797+6+1,0),0))))</f>
        <v>0</v>
      </c>
      <c r="AC1797" s="147">
        <f>IF(AND($I1797="Si",L1797=1),1,IF(AND($I1797="Fisico",L1797=1),1,IF(AND(L1797=1,$I1797="Electronico"),2,IF(L1797=1,VLOOKUP($C1797&amp;"|"&amp;$B1797&amp;"|"&amp;$D1797,Empresas!$C$6:$CC$92,$G1797+6+1,0),0))))</f>
        <v>0</v>
      </c>
      <c r="AD1797" s="147">
        <f>IF(AND($I1797="Si",M1797=1),1,IF(AND($I1797="Fisico",M1797=1),1,IF(AND(M1797=1,$I1797="Electronico"),2,IF(M1797=1,VLOOKUP($C1797&amp;"|"&amp;$B1797&amp;"|"&amp;$D1797,Empresas!$C$6:$CC$92,$G1797+6+1,0),0))))</f>
        <v>0</v>
      </c>
      <c r="AE1797" s="147">
        <f>IF(AND($I1797="Si",N1797=1),1,IF(AND($I1797="Fisico",N1797=1),1,IF(AND(N1797=1,$I1797="Electronico"),2,IF(N1797=1,VLOOKUP($C1797&amp;"|"&amp;$B1797&amp;"|"&amp;$D1797,Empresas!$C$6:$CC$92,$G1797+6+1,0),0))))</f>
        <v>0</v>
      </c>
      <c r="AF1797" s="147">
        <f>IF(AND($I1797="Si",O1797=1),1,IF(AND($I1797="Fisico",O1797=1),1,IF(AND(O1797=1,$I1797="Electronico"),2,IF(O1797=1,VLOOKUP($C1797&amp;"|"&amp;$B1797&amp;"|"&amp;$D1797,Empresas!$C$6:$CC$92,$G1797+6+1,0),0))))</f>
        <v>0</v>
      </c>
      <c r="AG1797" s="147">
        <f>IF(AND($I1797="Si",P1797=1),1,IF(AND($I1797="Fisico",P1797=1),1,IF(AND(P1797=1,$I1797="Electronico"),2,IF(P1797=1,VLOOKUP($C1797&amp;"|"&amp;$B1797&amp;"|"&amp;$D1797,Empresas!$C$6:$CC$92,$G1797+6+1,0),0))))</f>
        <v>0</v>
      </c>
      <c r="AH1797" s="147">
        <f>IF(AND($I1797="Si",Q1797=1),1,IF(AND($I1797="Fisico",Q1797=1),1,IF(AND(Q1797=1,$I1797="Electronico"),2,IF(Q1797=1,VLOOKUP($C1797&amp;"|"&amp;$B1797&amp;"|"&amp;$D1797,Empresas!$C$6:$CC$92,$G1797+6+1,0),0))))</f>
        <v>0</v>
      </c>
      <c r="AI1797" s="147">
        <f>IF(AND($I1797="Si",R1797=1),1,IF(AND($I1797="Fisico",R1797=1),1,IF(AND(R1797=1,$I1797="Electronico"),2,IF(R1797=1,VLOOKUP($C1797&amp;"|"&amp;$B1797&amp;"|"&amp;$D1797,Empresas!$C$6:$CC$92,$G1797+6+1,0),0))))</f>
        <v>0</v>
      </c>
      <c r="AJ1797" s="147">
        <f>IF(AND($I1797="Si",S1797=1),1,IF(AND($I1797="Fisico",S1797=1),1,IF(AND(S1797=1,$I1797="Electronico"),2,IF(S1797=1,VLOOKUP($C1797&amp;"|"&amp;$B1797&amp;"|"&amp;$D1797,Empresas!$C$6:$CC$92,$G1797+6+1,0),0))))</f>
        <v>0</v>
      </c>
      <c r="AK1797" s="147">
        <f>IF(AND($I1797="Si",T1797=1),1,IF(AND($I1797="Fisico",T1797=1),1,IF(AND(T1797=1,$I1797="Electronico"),2,IF(T1797=1,VLOOKUP($C1797&amp;"|"&amp;$B1797&amp;"|"&amp;$D1797,Empresas!$C$6:$CC$92,$G1797+6+1,0),0))))</f>
        <v>0</v>
      </c>
      <c r="AL1797" s="147">
        <f>IF(AND($I1797="Si",U1797=1),1,IF(AND($I1797="Fisico",U1797=1),1,IF(AND(U1797=1,$I1797="Electronico"),2,IF(U1797=1,VLOOKUP($C1797&amp;"|"&amp;$B1797&amp;"|"&amp;$D1797,Empresas!$C$6:$CC$92,$G1797+6+1,0),0))))</f>
        <v>0</v>
      </c>
      <c r="AM1797" s="149">
        <f t="shared" si="296"/>
        <v>0</v>
      </c>
      <c r="AN1797" s="149">
        <f t="shared" si="297"/>
        <v>0</v>
      </c>
      <c r="AO1797" s="152">
        <f t="shared" si="298"/>
        <v>0</v>
      </c>
    </row>
    <row r="1798" spans="1:41" x14ac:dyDescent="0.25">
      <c r="A1798" s="137" t="str">
        <f>VLOOKUP(D1798,Empresas!$D$7:$F$91,3,0)</f>
        <v>Omar</v>
      </c>
      <c r="B1798" s="138" t="str">
        <f>VLOOKUP(D1798,Empresas!$D$7:$G$91,4,0)</f>
        <v>Kheilly</v>
      </c>
      <c r="C1798" s="138" t="s">
        <v>544</v>
      </c>
      <c r="D1798" s="138" t="s">
        <v>293</v>
      </c>
      <c r="E1798" s="138" t="str">
        <f>VLOOKUP(D1798,Empresas!$D$7:$E$92,2,0)</f>
        <v>M.J ELEVADORES S.A.C.</v>
      </c>
      <c r="F1798" s="138" t="s">
        <v>168</v>
      </c>
      <c r="G1798" s="139">
        <f t="shared" si="293"/>
        <v>37</v>
      </c>
      <c r="H1798" s="139" t="str">
        <f>VLOOKUP(D1798,Empresas!$D$6:$L$92,7,0)</f>
        <v>Trimestral</v>
      </c>
      <c r="I1798" s="138" t="str">
        <f>VLOOKUP(VLOOKUP(D1798&amp;"|"&amp;B1798,Empresas!$I$7:$CB$92,G1798,0),Tablas!$A$3:$B$5,2,0)</f>
        <v>No aplica</v>
      </c>
      <c r="J1798" s="78"/>
      <c r="K1798" s="78"/>
      <c r="L1798" s="78"/>
      <c r="M1798" s="78"/>
      <c r="N1798" s="78"/>
      <c r="O1798" s="78"/>
      <c r="P1798" s="78"/>
      <c r="Q1798" s="78"/>
      <c r="R1798" s="78"/>
      <c r="S1798" s="78"/>
      <c r="T1798" s="78"/>
      <c r="U1798" s="78"/>
      <c r="V1798" s="78" t="str">
        <f>VLOOKUP(D1798,Empresas!$D$7:$CF$91,81,0)</f>
        <v>B</v>
      </c>
      <c r="W1798" s="78" t="str">
        <f>VLOOKUP(D1798,Empresas!$D$7:$M$91,10,0)</f>
        <v>Mype</v>
      </c>
      <c r="X1798" s="69" t="str">
        <f t="shared" si="294"/>
        <v>SI</v>
      </c>
      <c r="Y1798" s="153" t="str">
        <f t="shared" si="295"/>
        <v>No aplica</v>
      </c>
      <c r="Z1798" s="147">
        <f>IF(Y1798="No aplica",0,IF(I1798="no",0,IF(I1798="No aplica",0,IF(I1798="Si",1,IF(I1798="Fisico",1,IF(I1798="Electronico",2,VLOOKUP(C1798&amp;"|"&amp;B1798&amp;"|"&amp;D1798,Empresas!$C$6:$CC$92,G1798+6+1,0)))))))</f>
        <v>0</v>
      </c>
      <c r="AA1798" s="147">
        <f>IF(AND($I1798="Si",J1798=1),1,IF(AND($I1798="Fisico",J1798=1),1,IF(AND(J1798=1,$I1798="Electronico"),2,IF(J1798=1,VLOOKUP($C1798&amp;"|"&amp;$B1798&amp;"|"&amp;$D1798,Empresas!$C$6:$CC$92,$G1798+6+1,0),0))))</f>
        <v>0</v>
      </c>
      <c r="AB1798" s="147">
        <f>IF(AND($I1798="Si",K1798=1),1,IF(AND($I1798="Fisico",K1798=1),1,IF(AND(K1798=1,$I1798="Electronico"),2,IF(K1798=1,VLOOKUP($C1798&amp;"|"&amp;$B1798&amp;"|"&amp;$D1798,Empresas!$C$6:$CC$92,$G1798+6+1,0),0))))</f>
        <v>0</v>
      </c>
      <c r="AC1798" s="147">
        <f>IF(AND($I1798="Si",L1798=1),1,IF(AND($I1798="Fisico",L1798=1),1,IF(AND(L1798=1,$I1798="Electronico"),2,IF(L1798=1,VLOOKUP($C1798&amp;"|"&amp;$B1798&amp;"|"&amp;$D1798,Empresas!$C$6:$CC$92,$G1798+6+1,0),0))))</f>
        <v>0</v>
      </c>
      <c r="AD1798" s="147">
        <f>IF(AND($I1798="Si",M1798=1),1,IF(AND($I1798="Fisico",M1798=1),1,IF(AND(M1798=1,$I1798="Electronico"),2,IF(M1798=1,VLOOKUP($C1798&amp;"|"&amp;$B1798&amp;"|"&amp;$D1798,Empresas!$C$6:$CC$92,$G1798+6+1,0),0))))</f>
        <v>0</v>
      </c>
      <c r="AE1798" s="147">
        <f>IF(AND($I1798="Si",N1798=1),1,IF(AND($I1798="Fisico",N1798=1),1,IF(AND(N1798=1,$I1798="Electronico"),2,IF(N1798=1,VLOOKUP($C1798&amp;"|"&amp;$B1798&amp;"|"&amp;$D1798,Empresas!$C$6:$CC$92,$G1798+6+1,0),0))))</f>
        <v>0</v>
      </c>
      <c r="AF1798" s="147">
        <f>IF(AND($I1798="Si",O1798=1),1,IF(AND($I1798="Fisico",O1798=1),1,IF(AND(O1798=1,$I1798="Electronico"),2,IF(O1798=1,VLOOKUP($C1798&amp;"|"&amp;$B1798&amp;"|"&amp;$D1798,Empresas!$C$6:$CC$92,$G1798+6+1,0),0))))</f>
        <v>0</v>
      </c>
      <c r="AG1798" s="147">
        <f>IF(AND($I1798="Si",P1798=1),1,IF(AND($I1798="Fisico",P1798=1),1,IF(AND(P1798=1,$I1798="Electronico"),2,IF(P1798=1,VLOOKUP($C1798&amp;"|"&amp;$B1798&amp;"|"&amp;$D1798,Empresas!$C$6:$CC$92,$G1798+6+1,0),0))))</f>
        <v>0</v>
      </c>
      <c r="AH1798" s="147">
        <f>IF(AND($I1798="Si",Q1798=1),1,IF(AND($I1798="Fisico",Q1798=1),1,IF(AND(Q1798=1,$I1798="Electronico"),2,IF(Q1798=1,VLOOKUP($C1798&amp;"|"&amp;$B1798&amp;"|"&amp;$D1798,Empresas!$C$6:$CC$92,$G1798+6+1,0),0))))</f>
        <v>0</v>
      </c>
      <c r="AI1798" s="147">
        <f>IF(AND($I1798="Si",R1798=1),1,IF(AND($I1798="Fisico",R1798=1),1,IF(AND(R1798=1,$I1798="Electronico"),2,IF(R1798=1,VLOOKUP($C1798&amp;"|"&amp;$B1798&amp;"|"&amp;$D1798,Empresas!$C$6:$CC$92,$G1798+6+1,0),0))))</f>
        <v>0</v>
      </c>
      <c r="AJ1798" s="147">
        <f>IF(AND($I1798="Si",S1798=1),1,IF(AND($I1798="Fisico",S1798=1),1,IF(AND(S1798=1,$I1798="Electronico"),2,IF(S1798=1,VLOOKUP($C1798&amp;"|"&amp;$B1798&amp;"|"&amp;$D1798,Empresas!$C$6:$CC$92,$G1798+6+1,0),0))))</f>
        <v>0</v>
      </c>
      <c r="AK1798" s="147">
        <f>IF(AND($I1798="Si",T1798=1),1,IF(AND($I1798="Fisico",T1798=1),1,IF(AND(T1798=1,$I1798="Electronico"),2,IF(T1798=1,VLOOKUP($C1798&amp;"|"&amp;$B1798&amp;"|"&amp;$D1798,Empresas!$C$6:$CC$92,$G1798+6+1,0),0))))</f>
        <v>0</v>
      </c>
      <c r="AL1798" s="147">
        <f>IF(AND($I1798="Si",U1798=1),1,IF(AND($I1798="Fisico",U1798=1),1,IF(AND(U1798=1,$I1798="Electronico"),2,IF(U1798=1,VLOOKUP($C1798&amp;"|"&amp;$B1798&amp;"|"&amp;$D1798,Empresas!$C$6:$CC$92,$G1798+6+1,0),0))))</f>
        <v>0</v>
      </c>
      <c r="AM1798" s="149">
        <f t="shared" si="296"/>
        <v>0</v>
      </c>
      <c r="AN1798" s="149">
        <f t="shared" si="297"/>
        <v>0</v>
      </c>
      <c r="AO1798" s="152">
        <f t="shared" si="298"/>
        <v>0</v>
      </c>
    </row>
    <row r="1799" spans="1:41" x14ac:dyDescent="0.25">
      <c r="A1799" s="137" t="str">
        <f>VLOOKUP(D1799,Empresas!$D$7:$F$91,3,0)</f>
        <v>Omar</v>
      </c>
      <c r="B1799" s="138" t="str">
        <f>VLOOKUP(D1799,Empresas!$D$7:$G$91,4,0)</f>
        <v>Kheilly</v>
      </c>
      <c r="C1799" s="138" t="s">
        <v>544</v>
      </c>
      <c r="D1799" s="138" t="s">
        <v>293</v>
      </c>
      <c r="E1799" s="138" t="str">
        <f>VLOOKUP(D1799,Empresas!$D$7:$E$92,2,0)</f>
        <v>M.J ELEVADORES S.A.C.</v>
      </c>
      <c r="F1799" s="138" t="s">
        <v>169</v>
      </c>
      <c r="G1799" s="139">
        <f t="shared" si="293"/>
        <v>40</v>
      </c>
      <c r="H1799" s="139" t="str">
        <f>VLOOKUP(D1799,Empresas!$D$6:$L$92,7,0)</f>
        <v>Trimestral</v>
      </c>
      <c r="I1799" s="138" t="str">
        <f>VLOOKUP(VLOOKUP(D1799&amp;"|"&amp;B1799,Empresas!$I$7:$CB$92,G1799,0),Tablas!$A$3:$B$5,2,0)</f>
        <v>No aplica</v>
      </c>
      <c r="J1799" s="78"/>
      <c r="K1799" s="78"/>
      <c r="L1799" s="78"/>
      <c r="M1799" s="78"/>
      <c r="N1799" s="78"/>
      <c r="O1799" s="78"/>
      <c r="P1799" s="78"/>
      <c r="Q1799" s="78"/>
      <c r="R1799" s="78"/>
      <c r="S1799" s="78"/>
      <c r="T1799" s="78"/>
      <c r="U1799" s="78"/>
      <c r="V1799" s="78" t="str">
        <f>VLOOKUP(D1799,Empresas!$D$7:$CF$91,81,0)</f>
        <v>B</v>
      </c>
      <c r="W1799" s="78" t="str">
        <f>VLOOKUP(D1799,Empresas!$D$7:$M$91,10,0)</f>
        <v>Mype</v>
      </c>
      <c r="X1799" s="69" t="str">
        <f t="shared" si="294"/>
        <v>SI</v>
      </c>
      <c r="Y1799" s="153" t="str">
        <f t="shared" si="295"/>
        <v>No aplica</v>
      </c>
      <c r="Z1799" s="147">
        <f>IF(Y1799="No aplica",0,IF(I1799="no",0,IF(I1799="No aplica",0,IF(I1799="Si",1,IF(I1799="Fisico",1,IF(I1799="Electronico",2,VLOOKUP(C1799&amp;"|"&amp;B1799&amp;"|"&amp;D1799,Empresas!$C$6:$CC$92,G1799+6+1,0)))))))</f>
        <v>0</v>
      </c>
      <c r="AA1799" s="147">
        <f>IF(AND($I1799="Si",J1799=1),1,IF(AND($I1799="Fisico",J1799=1),1,IF(AND(J1799=1,$I1799="Electronico"),2,IF(J1799=1,VLOOKUP($C1799&amp;"|"&amp;$B1799&amp;"|"&amp;$D1799,Empresas!$C$6:$CC$92,$G1799+6+1,0),0))))</f>
        <v>0</v>
      </c>
      <c r="AB1799" s="147">
        <f>IF(AND($I1799="Si",K1799=1),1,IF(AND($I1799="Fisico",K1799=1),1,IF(AND(K1799=1,$I1799="Electronico"),2,IF(K1799=1,VLOOKUP($C1799&amp;"|"&amp;$B1799&amp;"|"&amp;$D1799,Empresas!$C$6:$CC$92,$G1799+6+1,0),0))))</f>
        <v>0</v>
      </c>
      <c r="AC1799" s="147">
        <f>IF(AND($I1799="Si",L1799=1),1,IF(AND($I1799="Fisico",L1799=1),1,IF(AND(L1799=1,$I1799="Electronico"),2,IF(L1799=1,VLOOKUP($C1799&amp;"|"&amp;$B1799&amp;"|"&amp;$D1799,Empresas!$C$6:$CC$92,$G1799+6+1,0),0))))</f>
        <v>0</v>
      </c>
      <c r="AD1799" s="147">
        <f>IF(AND($I1799="Si",M1799=1),1,IF(AND($I1799="Fisico",M1799=1),1,IF(AND(M1799=1,$I1799="Electronico"),2,IF(M1799=1,VLOOKUP($C1799&amp;"|"&amp;$B1799&amp;"|"&amp;$D1799,Empresas!$C$6:$CC$92,$G1799+6+1,0),0))))</f>
        <v>0</v>
      </c>
      <c r="AE1799" s="147">
        <f>IF(AND($I1799="Si",N1799=1),1,IF(AND($I1799="Fisico",N1799=1),1,IF(AND(N1799=1,$I1799="Electronico"),2,IF(N1799=1,VLOOKUP($C1799&amp;"|"&amp;$B1799&amp;"|"&amp;$D1799,Empresas!$C$6:$CC$92,$G1799+6+1,0),0))))</f>
        <v>0</v>
      </c>
      <c r="AF1799" s="147">
        <f>IF(AND($I1799="Si",O1799=1),1,IF(AND($I1799="Fisico",O1799=1),1,IF(AND(O1799=1,$I1799="Electronico"),2,IF(O1799=1,VLOOKUP($C1799&amp;"|"&amp;$B1799&amp;"|"&amp;$D1799,Empresas!$C$6:$CC$92,$G1799+6+1,0),0))))</f>
        <v>0</v>
      </c>
      <c r="AG1799" s="147">
        <f>IF(AND($I1799="Si",P1799=1),1,IF(AND($I1799="Fisico",P1799=1),1,IF(AND(P1799=1,$I1799="Electronico"),2,IF(P1799=1,VLOOKUP($C1799&amp;"|"&amp;$B1799&amp;"|"&amp;$D1799,Empresas!$C$6:$CC$92,$G1799+6+1,0),0))))</f>
        <v>0</v>
      </c>
      <c r="AH1799" s="147">
        <f>IF(AND($I1799="Si",Q1799=1),1,IF(AND($I1799="Fisico",Q1799=1),1,IF(AND(Q1799=1,$I1799="Electronico"),2,IF(Q1799=1,VLOOKUP($C1799&amp;"|"&amp;$B1799&amp;"|"&amp;$D1799,Empresas!$C$6:$CC$92,$G1799+6+1,0),0))))</f>
        <v>0</v>
      </c>
      <c r="AI1799" s="147">
        <f>IF(AND($I1799="Si",R1799=1),1,IF(AND($I1799="Fisico",R1799=1),1,IF(AND(R1799=1,$I1799="Electronico"),2,IF(R1799=1,VLOOKUP($C1799&amp;"|"&amp;$B1799&amp;"|"&amp;$D1799,Empresas!$C$6:$CC$92,$G1799+6+1,0),0))))</f>
        <v>0</v>
      </c>
      <c r="AJ1799" s="147">
        <f>IF(AND($I1799="Si",S1799=1),1,IF(AND($I1799="Fisico",S1799=1),1,IF(AND(S1799=1,$I1799="Electronico"),2,IF(S1799=1,VLOOKUP($C1799&amp;"|"&amp;$B1799&amp;"|"&amp;$D1799,Empresas!$C$6:$CC$92,$G1799+6+1,0),0))))</f>
        <v>0</v>
      </c>
      <c r="AK1799" s="147">
        <f>IF(AND($I1799="Si",T1799=1),1,IF(AND($I1799="Fisico",T1799=1),1,IF(AND(T1799=1,$I1799="Electronico"),2,IF(T1799=1,VLOOKUP($C1799&amp;"|"&amp;$B1799&amp;"|"&amp;$D1799,Empresas!$C$6:$CC$92,$G1799+6+1,0),0))))</f>
        <v>0</v>
      </c>
      <c r="AL1799" s="147">
        <f>IF(AND($I1799="Si",U1799=1),1,IF(AND($I1799="Fisico",U1799=1),1,IF(AND(U1799=1,$I1799="Electronico"),2,IF(U1799=1,VLOOKUP($C1799&amp;"|"&amp;$B1799&amp;"|"&amp;$D1799,Empresas!$C$6:$CC$92,$G1799+6+1,0),0))))</f>
        <v>0</v>
      </c>
      <c r="AM1799" s="149">
        <f t="shared" si="296"/>
        <v>0</v>
      </c>
      <c r="AN1799" s="149">
        <f t="shared" si="297"/>
        <v>0</v>
      </c>
      <c r="AO1799" s="152">
        <f t="shared" si="298"/>
        <v>0</v>
      </c>
    </row>
    <row r="1800" spans="1:41" x14ac:dyDescent="0.25">
      <c r="A1800" s="137" t="str">
        <f>VLOOKUP(D1800,Empresas!$D$7:$F$91,3,0)</f>
        <v>Omar</v>
      </c>
      <c r="B1800" s="138" t="str">
        <f>VLOOKUP(D1800,Empresas!$D$7:$G$91,4,0)</f>
        <v>Kheilly</v>
      </c>
      <c r="C1800" s="138" t="s">
        <v>544</v>
      </c>
      <c r="D1800" s="138" t="s">
        <v>293</v>
      </c>
      <c r="E1800" s="138" t="str">
        <f>VLOOKUP(D1800,Empresas!$D$7:$E$92,2,0)</f>
        <v>M.J ELEVADORES S.A.C.</v>
      </c>
      <c r="F1800" s="138" t="s">
        <v>170</v>
      </c>
      <c r="G1800" s="139">
        <f t="shared" si="293"/>
        <v>43</v>
      </c>
      <c r="H1800" s="139" t="str">
        <f>VLOOKUP(D1800,Empresas!$D$6:$L$92,7,0)</f>
        <v>Trimestral</v>
      </c>
      <c r="I1800" s="138" t="str">
        <f>VLOOKUP(VLOOKUP(D1800&amp;"|"&amp;B1800,Empresas!$I$7:$CB$92,G1800,0),Tablas!$A$3:$B$5,2,0)</f>
        <v>Registro y analisis</v>
      </c>
      <c r="J1800" s="78">
        <v>1</v>
      </c>
      <c r="K1800" s="78">
        <v>1</v>
      </c>
      <c r="L1800" s="78">
        <v>1</v>
      </c>
      <c r="M1800" s="78">
        <v>1</v>
      </c>
      <c r="N1800" s="78">
        <v>1</v>
      </c>
      <c r="O1800" s="78">
        <v>1</v>
      </c>
      <c r="P1800" s="78">
        <v>1</v>
      </c>
      <c r="Q1800" s="78">
        <v>2</v>
      </c>
      <c r="R1800" s="78"/>
      <c r="S1800" s="78"/>
      <c r="T1800" s="78"/>
      <c r="U1800" s="78"/>
      <c r="V1800" s="78" t="str">
        <f>VLOOKUP(D1800,Empresas!$D$7:$CF$91,81,0)</f>
        <v>B</v>
      </c>
      <c r="W1800" s="78" t="str">
        <f>VLOOKUP(D1800,Empresas!$D$7:$M$91,10,0)</f>
        <v>Mype</v>
      </c>
      <c r="X1800" s="69" t="str">
        <f t="shared" si="294"/>
        <v>SI</v>
      </c>
      <c r="Y1800" s="153" t="str">
        <f t="shared" si="295"/>
        <v>Si aplica</v>
      </c>
      <c r="Z1800" s="147">
        <f>IF(Y1800="No aplica",0,IF(I1800="no",0,IF(I1800="No aplica",0,IF(I1800="Si",1,IF(I1800="Fisico",1,IF(I1800="Electronico",2,VLOOKUP(C1800&amp;"|"&amp;B1800&amp;"|"&amp;D1800,Empresas!$C$6:$CC$92,G1800+6+1,0)))))))</f>
        <v>2</v>
      </c>
      <c r="AA1800" s="147">
        <f>IF(AND($I1800="Si",J1800=1),1,IF(AND($I1800="Fisico",J1800=1),1,IF(AND(J1800=1,$I1800="Electronico"),2,IF(J1800=1,VLOOKUP($C1800&amp;"|"&amp;$B1800&amp;"|"&amp;$D1800,Empresas!$C$6:$CC$92,$G1800+6+1,0),0))))</f>
        <v>2</v>
      </c>
      <c r="AB1800" s="147">
        <f>IF(AND($I1800="Si",K1800=1),1,IF(AND($I1800="Fisico",K1800=1),1,IF(AND(K1800=1,$I1800="Electronico"),2,IF(K1800=1,VLOOKUP($C1800&amp;"|"&amp;$B1800&amp;"|"&amp;$D1800,Empresas!$C$6:$CC$92,$G1800+6+1,0),0))))</f>
        <v>2</v>
      </c>
      <c r="AC1800" s="147">
        <f>IF(AND($I1800="Si",L1800=1),1,IF(AND($I1800="Fisico",L1800=1),1,IF(AND(L1800=1,$I1800="Electronico"),2,IF(L1800=1,VLOOKUP($C1800&amp;"|"&amp;$B1800&amp;"|"&amp;$D1800,Empresas!$C$6:$CC$92,$G1800+6+1,0),0))))</f>
        <v>2</v>
      </c>
      <c r="AD1800" s="147">
        <f>IF(AND($I1800="Si",M1800=1),1,IF(AND($I1800="Fisico",M1800=1),1,IF(AND(M1800=1,$I1800="Electronico"),2,IF(M1800=1,VLOOKUP($C1800&amp;"|"&amp;$B1800&amp;"|"&amp;$D1800,Empresas!$C$6:$CC$92,$G1800+6+1,0),0))))</f>
        <v>2</v>
      </c>
      <c r="AE1800" s="147">
        <f>IF(AND($I1800="Si",N1800=1),1,IF(AND($I1800="Fisico",N1800=1),1,IF(AND(N1800=1,$I1800="Electronico"),2,IF(N1800=1,VLOOKUP($C1800&amp;"|"&amp;$B1800&amp;"|"&amp;$D1800,Empresas!$C$6:$CC$92,$G1800+6+1,0),0))))</f>
        <v>2</v>
      </c>
      <c r="AF1800" s="147">
        <f>IF(AND($I1800="Si",O1800=1),1,IF(AND($I1800="Fisico",O1800=1),1,IF(AND(O1800=1,$I1800="Electronico"),2,IF(O1800=1,VLOOKUP($C1800&amp;"|"&amp;$B1800&amp;"|"&amp;$D1800,Empresas!$C$6:$CC$92,$G1800+6+1,0),0))))</f>
        <v>2</v>
      </c>
      <c r="AG1800" s="147">
        <f>IF(AND($I1800="Si",P1800=1),1,IF(AND($I1800="Fisico",P1800=1),1,IF(AND(P1800=1,$I1800="Electronico"),2,IF(P1800=1,VLOOKUP($C1800&amp;"|"&amp;$B1800&amp;"|"&amp;$D1800,Empresas!$C$6:$CC$92,$G1800+6+1,0),0))))</f>
        <v>2</v>
      </c>
      <c r="AH1800" s="147">
        <f>IF(AND($I1800="Si",Q1800=1),1,IF(AND($I1800="Fisico",Q1800=1),1,IF(AND(Q1800=1,$I1800="Electronico"),2,IF(Q1800=1,VLOOKUP($C1800&amp;"|"&amp;$B1800&amp;"|"&amp;$D1800,Empresas!$C$6:$CC$92,$G1800+6+1,0),0))))</f>
        <v>0</v>
      </c>
      <c r="AI1800" s="147">
        <f>IF(AND($I1800="Si",R1800=1),1,IF(AND($I1800="Fisico",R1800=1),1,IF(AND(R1800=1,$I1800="Electronico"),2,IF(R1800=1,VLOOKUP($C1800&amp;"|"&amp;$B1800&amp;"|"&amp;$D1800,Empresas!$C$6:$CC$92,$G1800+6+1,0),0))))</f>
        <v>0</v>
      </c>
      <c r="AJ1800" s="147">
        <f>IF(AND($I1800="Si",S1800=1),1,IF(AND($I1800="Fisico",S1800=1),1,IF(AND(S1800=1,$I1800="Electronico"),2,IF(S1800=1,VLOOKUP($C1800&amp;"|"&amp;$B1800&amp;"|"&amp;$D1800,Empresas!$C$6:$CC$92,$G1800+6+1,0),0))))</f>
        <v>0</v>
      </c>
      <c r="AK1800" s="147">
        <f>IF(AND($I1800="Si",T1800=1),1,IF(AND($I1800="Fisico",T1800=1),1,IF(AND(T1800=1,$I1800="Electronico"),2,IF(T1800=1,VLOOKUP($C1800&amp;"|"&amp;$B1800&amp;"|"&amp;$D1800,Empresas!$C$6:$CC$92,$G1800+6+1,0),0))))</f>
        <v>0</v>
      </c>
      <c r="AL1800" s="147">
        <f>IF(AND($I1800="Si",U1800=1),1,IF(AND($I1800="Fisico",U1800=1),1,IF(AND(U1800=1,$I1800="Electronico"),2,IF(U1800=1,VLOOKUP($C1800&amp;"|"&amp;$B1800&amp;"|"&amp;$D1800,Empresas!$C$6:$CC$92,$G1800+6+1,0),0))))</f>
        <v>0</v>
      </c>
      <c r="AM1800" s="149">
        <f t="shared" si="296"/>
        <v>14</v>
      </c>
      <c r="AN1800" s="149">
        <f t="shared" si="297"/>
        <v>16</v>
      </c>
      <c r="AO1800" s="152">
        <f t="shared" si="298"/>
        <v>0.875</v>
      </c>
    </row>
    <row r="1801" spans="1:41" x14ac:dyDescent="0.25">
      <c r="A1801" s="137" t="str">
        <f>VLOOKUP(D1801,Empresas!$D$7:$F$91,3,0)</f>
        <v>Omar</v>
      </c>
      <c r="B1801" s="138" t="str">
        <f>VLOOKUP(D1801,Empresas!$D$7:$G$91,4,0)</f>
        <v>Kheilly</v>
      </c>
      <c r="C1801" s="138" t="s">
        <v>544</v>
      </c>
      <c r="D1801" s="138" t="s">
        <v>293</v>
      </c>
      <c r="E1801" s="138" t="str">
        <f>VLOOKUP(D1801,Empresas!$D$7:$E$92,2,0)</f>
        <v>M.J ELEVADORES S.A.C.</v>
      </c>
      <c r="F1801" s="138" t="s">
        <v>171</v>
      </c>
      <c r="G1801" s="139">
        <f t="shared" si="293"/>
        <v>46</v>
      </c>
      <c r="H1801" s="139" t="str">
        <f>VLOOKUP(D1801,Empresas!$D$6:$L$92,7,0)</f>
        <v>Trimestral</v>
      </c>
      <c r="I1801" s="138" t="str">
        <f>VLOOKUP(VLOOKUP(D1801&amp;"|"&amp;B1801,Empresas!$I$7:$CB$92,G1801,0),Tablas!$A$3:$B$5,2,0)</f>
        <v>No aplica</v>
      </c>
      <c r="J1801" s="78"/>
      <c r="K1801" s="78"/>
      <c r="L1801" s="78"/>
      <c r="M1801" s="78"/>
      <c r="N1801" s="78"/>
      <c r="O1801" s="78"/>
      <c r="P1801" s="78"/>
      <c r="Q1801" s="78"/>
      <c r="R1801" s="78"/>
      <c r="S1801" s="78"/>
      <c r="T1801" s="78"/>
      <c r="U1801" s="78"/>
      <c r="V1801" s="78" t="str">
        <f>VLOOKUP(D1801,Empresas!$D$7:$CF$91,81,0)</f>
        <v>B</v>
      </c>
      <c r="W1801" s="78" t="str">
        <f>VLOOKUP(D1801,Empresas!$D$7:$M$91,10,0)</f>
        <v>Mype</v>
      </c>
      <c r="X1801" s="69" t="str">
        <f t="shared" si="294"/>
        <v>SI</v>
      </c>
      <c r="Y1801" s="153" t="str">
        <f t="shared" si="295"/>
        <v>No aplica</v>
      </c>
      <c r="Z1801" s="147">
        <f>IF(Y1801="No aplica",0,IF(I1801="no",0,IF(I1801="No aplica",0,IF(I1801="Si",1,IF(I1801="Fisico",1,IF(I1801="Electronico",2,VLOOKUP(C1801&amp;"|"&amp;B1801&amp;"|"&amp;D1801,Empresas!$C$6:$CC$92,G1801+6+1,0)))))))</f>
        <v>0</v>
      </c>
      <c r="AA1801" s="147">
        <f>IF(AND($I1801="Si",J1801=1),1,IF(AND($I1801="Fisico",J1801=1),1,IF(AND(J1801=1,$I1801="Electronico"),2,IF(J1801=1,VLOOKUP($C1801&amp;"|"&amp;$B1801&amp;"|"&amp;$D1801,Empresas!$C$6:$CC$92,$G1801+6+1,0),0))))</f>
        <v>0</v>
      </c>
      <c r="AB1801" s="147">
        <f>IF(AND($I1801="Si",K1801=1),1,IF(AND($I1801="Fisico",K1801=1),1,IF(AND(K1801=1,$I1801="Electronico"),2,IF(K1801=1,VLOOKUP($C1801&amp;"|"&amp;$B1801&amp;"|"&amp;$D1801,Empresas!$C$6:$CC$92,$G1801+6+1,0),0))))</f>
        <v>0</v>
      </c>
      <c r="AC1801" s="147">
        <f>IF(AND($I1801="Si",L1801=1),1,IF(AND($I1801="Fisico",L1801=1),1,IF(AND(L1801=1,$I1801="Electronico"),2,IF(L1801=1,VLOOKUP($C1801&amp;"|"&amp;$B1801&amp;"|"&amp;$D1801,Empresas!$C$6:$CC$92,$G1801+6+1,0),0))))</f>
        <v>0</v>
      </c>
      <c r="AD1801" s="147">
        <f>IF(AND($I1801="Si",M1801=1),1,IF(AND($I1801="Fisico",M1801=1),1,IF(AND(M1801=1,$I1801="Electronico"),2,IF(M1801=1,VLOOKUP($C1801&amp;"|"&amp;$B1801&amp;"|"&amp;$D1801,Empresas!$C$6:$CC$92,$G1801+6+1,0),0))))</f>
        <v>0</v>
      </c>
      <c r="AE1801" s="147">
        <f>IF(AND($I1801="Si",N1801=1),1,IF(AND($I1801="Fisico",N1801=1),1,IF(AND(N1801=1,$I1801="Electronico"),2,IF(N1801=1,VLOOKUP($C1801&amp;"|"&amp;$B1801&amp;"|"&amp;$D1801,Empresas!$C$6:$CC$92,$G1801+6+1,0),0))))</f>
        <v>0</v>
      </c>
      <c r="AF1801" s="147">
        <f>IF(AND($I1801="Si",O1801=1),1,IF(AND($I1801="Fisico",O1801=1),1,IF(AND(O1801=1,$I1801="Electronico"),2,IF(O1801=1,VLOOKUP($C1801&amp;"|"&amp;$B1801&amp;"|"&amp;$D1801,Empresas!$C$6:$CC$92,$G1801+6+1,0),0))))</f>
        <v>0</v>
      </c>
      <c r="AG1801" s="147">
        <f>IF(AND($I1801="Si",P1801=1),1,IF(AND($I1801="Fisico",P1801=1),1,IF(AND(P1801=1,$I1801="Electronico"),2,IF(P1801=1,VLOOKUP($C1801&amp;"|"&amp;$B1801&amp;"|"&amp;$D1801,Empresas!$C$6:$CC$92,$G1801+6+1,0),0))))</f>
        <v>0</v>
      </c>
      <c r="AH1801" s="147">
        <f>IF(AND($I1801="Si",Q1801=1),1,IF(AND($I1801="Fisico",Q1801=1),1,IF(AND(Q1801=1,$I1801="Electronico"),2,IF(Q1801=1,VLOOKUP($C1801&amp;"|"&amp;$B1801&amp;"|"&amp;$D1801,Empresas!$C$6:$CC$92,$G1801+6+1,0),0))))</f>
        <v>0</v>
      </c>
      <c r="AI1801" s="147">
        <f>IF(AND($I1801="Si",R1801=1),1,IF(AND($I1801="Fisico",R1801=1),1,IF(AND(R1801=1,$I1801="Electronico"),2,IF(R1801=1,VLOOKUP($C1801&amp;"|"&amp;$B1801&amp;"|"&amp;$D1801,Empresas!$C$6:$CC$92,$G1801+6+1,0),0))))</f>
        <v>0</v>
      </c>
      <c r="AJ1801" s="147">
        <f>IF(AND($I1801="Si",S1801=1),1,IF(AND($I1801="Fisico",S1801=1),1,IF(AND(S1801=1,$I1801="Electronico"),2,IF(S1801=1,VLOOKUP($C1801&amp;"|"&amp;$B1801&amp;"|"&amp;$D1801,Empresas!$C$6:$CC$92,$G1801+6+1,0),0))))</f>
        <v>0</v>
      </c>
      <c r="AK1801" s="147">
        <f>IF(AND($I1801="Si",T1801=1),1,IF(AND($I1801="Fisico",T1801=1),1,IF(AND(T1801=1,$I1801="Electronico"),2,IF(T1801=1,VLOOKUP($C1801&amp;"|"&amp;$B1801&amp;"|"&amp;$D1801,Empresas!$C$6:$CC$92,$G1801+6+1,0),0))))</f>
        <v>0</v>
      </c>
      <c r="AL1801" s="147">
        <f>IF(AND($I1801="Si",U1801=1),1,IF(AND($I1801="Fisico",U1801=1),1,IF(AND(U1801=1,$I1801="Electronico"),2,IF(U1801=1,VLOOKUP($C1801&amp;"|"&amp;$B1801&amp;"|"&amp;$D1801,Empresas!$C$6:$CC$92,$G1801+6+1,0),0))))</f>
        <v>0</v>
      </c>
      <c r="AM1801" s="149">
        <f t="shared" si="296"/>
        <v>0</v>
      </c>
      <c r="AN1801" s="149">
        <f t="shared" si="297"/>
        <v>0</v>
      </c>
      <c r="AO1801" s="152">
        <f t="shared" si="298"/>
        <v>0</v>
      </c>
    </row>
    <row r="1802" spans="1:41" x14ac:dyDescent="0.25">
      <c r="A1802" s="140" t="str">
        <f>VLOOKUP(D1802,Empresas!$D$7:$F$91,3,0)</f>
        <v>Omar</v>
      </c>
      <c r="B1802" s="141" t="str">
        <f>VLOOKUP(D1802,Empresas!$D$7:$G$91,4,0)</f>
        <v>Kheilly</v>
      </c>
      <c r="C1802" s="141" t="s">
        <v>544</v>
      </c>
      <c r="D1802" s="141" t="s">
        <v>293</v>
      </c>
      <c r="E1802" s="141" t="str">
        <f>VLOOKUP(D1802,Empresas!$D$7:$E$92,2,0)</f>
        <v>M.J ELEVADORES S.A.C.</v>
      </c>
      <c r="F1802" s="141" t="s">
        <v>172</v>
      </c>
      <c r="G1802" s="142">
        <f>+Empresas!$BF$2</f>
        <v>50</v>
      </c>
      <c r="H1802" s="142" t="str">
        <f>VLOOKUP(D1802,Empresas!$D$6:$L$92,7,0)</f>
        <v>Trimestral</v>
      </c>
      <c r="I1802" s="141" t="str">
        <f>VLOOKUP(VLOOKUP(D1802&amp;"|"&amp;B1802,Empresas!$I$7:$CB$92,G1802,0),Tablas!$A$8:$B$10,2,0)</f>
        <v>Electronico</v>
      </c>
      <c r="J1802" s="78">
        <v>1</v>
      </c>
      <c r="K1802" s="78">
        <v>1</v>
      </c>
      <c r="L1802" s="78">
        <v>1</v>
      </c>
      <c r="M1802" s="78">
        <v>1</v>
      </c>
      <c r="N1802" s="78">
        <v>1</v>
      </c>
      <c r="O1802" s="78">
        <v>1</v>
      </c>
      <c r="P1802" s="78">
        <v>1</v>
      </c>
      <c r="Q1802" s="78">
        <v>1</v>
      </c>
      <c r="R1802" s="78"/>
      <c r="S1802" s="78"/>
      <c r="T1802" s="78"/>
      <c r="U1802" s="78"/>
      <c r="V1802" s="78" t="str">
        <f>VLOOKUP(D1802,Empresas!$D$7:$CF$91,81,0)</f>
        <v>B</v>
      </c>
      <c r="W1802" s="78" t="str">
        <f>VLOOKUP(D1802,Empresas!$D$7:$M$91,10,0)</f>
        <v>Mype</v>
      </c>
      <c r="X1802" s="69" t="str">
        <f t="shared" si="294"/>
        <v>SI</v>
      </c>
      <c r="Y1802" s="153" t="str">
        <f t="shared" si="295"/>
        <v>Si aplica</v>
      </c>
      <c r="Z1802" s="147">
        <f>IF(Y1802="No aplica",0,IF(I1802="no",0,IF(I1802="No aplica",0,IF(I1802="Si",1,IF(I1802="Fisico",1,IF(I1802="Electronico",2,VLOOKUP(C1802&amp;"|"&amp;B1802&amp;"|"&amp;D1802,Empresas!$C$6:$CC$92,G1802+6+1,0)))))))</f>
        <v>2</v>
      </c>
      <c r="AA1802" s="147">
        <f>IF(AND($I1802="Si",J1802=1),1,IF(AND($I1802="Fisico",J1802=1),1,IF(AND(J1802=1,$I1802="Electronico"),2,IF(J1802=1,VLOOKUP($C1802&amp;"|"&amp;$B1802&amp;"|"&amp;$D1802,Empresas!$C$6:$CC$92,$G1802+6+1,0),0))))</f>
        <v>2</v>
      </c>
      <c r="AB1802" s="147">
        <f>IF(AND($I1802="Si",K1802=1),1,IF(AND($I1802="Fisico",K1802=1),1,IF(AND(K1802=1,$I1802="Electronico"),2,IF(K1802=1,VLOOKUP($C1802&amp;"|"&amp;$B1802&amp;"|"&amp;$D1802,Empresas!$C$6:$CC$92,$G1802+6+1,0),0))))</f>
        <v>2</v>
      </c>
      <c r="AC1802" s="147">
        <f>IF(AND($I1802="Si",L1802=1),1,IF(AND($I1802="Fisico",L1802=1),1,IF(AND(L1802=1,$I1802="Electronico"),2,IF(L1802=1,VLOOKUP($C1802&amp;"|"&amp;$B1802&amp;"|"&amp;$D1802,Empresas!$C$6:$CC$92,$G1802+6+1,0),0))))</f>
        <v>2</v>
      </c>
      <c r="AD1802" s="147">
        <f>IF(AND($I1802="Si",M1802=1),1,IF(AND($I1802="Fisico",M1802=1),1,IF(AND(M1802=1,$I1802="Electronico"),2,IF(M1802=1,VLOOKUP($C1802&amp;"|"&amp;$B1802&amp;"|"&amp;$D1802,Empresas!$C$6:$CC$92,$G1802+6+1,0),0))))</f>
        <v>2</v>
      </c>
      <c r="AE1802" s="147">
        <f>IF(AND($I1802="Si",N1802=1),1,IF(AND($I1802="Fisico",N1802=1),1,IF(AND(N1802=1,$I1802="Electronico"),2,IF(N1802=1,VLOOKUP($C1802&amp;"|"&amp;$B1802&amp;"|"&amp;$D1802,Empresas!$C$6:$CC$92,$G1802+6+1,0),0))))</f>
        <v>2</v>
      </c>
      <c r="AF1802" s="147">
        <f>IF(AND($I1802="Si",O1802=1),1,IF(AND($I1802="Fisico",O1802=1),1,IF(AND(O1802=1,$I1802="Electronico"),2,IF(O1802=1,VLOOKUP($C1802&amp;"|"&amp;$B1802&amp;"|"&amp;$D1802,Empresas!$C$6:$CC$92,$G1802+6+1,0),0))))</f>
        <v>2</v>
      </c>
      <c r="AG1802" s="147">
        <f>IF(AND($I1802="Si",P1802=1),1,IF(AND($I1802="Fisico",P1802=1),1,IF(AND(P1802=1,$I1802="Electronico"),2,IF(P1802=1,VLOOKUP($C1802&amp;"|"&amp;$B1802&amp;"|"&amp;$D1802,Empresas!$C$6:$CC$92,$G1802+6+1,0),0))))</f>
        <v>2</v>
      </c>
      <c r="AH1802" s="147">
        <f>IF(AND($I1802="Si",Q1802=1),1,IF(AND($I1802="Fisico",Q1802=1),1,IF(AND(Q1802=1,$I1802="Electronico"),2,IF(Q1802=1,VLOOKUP($C1802&amp;"|"&amp;$B1802&amp;"|"&amp;$D1802,Empresas!$C$6:$CC$92,$G1802+6+1,0),0))))</f>
        <v>2</v>
      </c>
      <c r="AI1802" s="147">
        <f>IF(AND($I1802="Si",R1802=1),1,IF(AND($I1802="Fisico",R1802=1),1,IF(AND(R1802=1,$I1802="Electronico"),2,IF(R1802=1,VLOOKUP($C1802&amp;"|"&amp;$B1802&amp;"|"&amp;$D1802,Empresas!$C$6:$CC$92,$G1802+6+1,0),0))))</f>
        <v>0</v>
      </c>
      <c r="AJ1802" s="147">
        <f>IF(AND($I1802="Si",S1802=1),1,IF(AND($I1802="Fisico",S1802=1),1,IF(AND(S1802=1,$I1802="Electronico"),2,IF(S1802=1,VLOOKUP($C1802&amp;"|"&amp;$B1802&amp;"|"&amp;$D1802,Empresas!$C$6:$CC$92,$G1802+6+1,0),0))))</f>
        <v>0</v>
      </c>
      <c r="AK1802" s="147">
        <f>IF(AND($I1802="Si",T1802=1),1,IF(AND($I1802="Fisico",T1802=1),1,IF(AND(T1802=1,$I1802="Electronico"),2,IF(T1802=1,VLOOKUP($C1802&amp;"|"&amp;$B1802&amp;"|"&amp;$D1802,Empresas!$C$6:$CC$92,$G1802+6+1,0),0))))</f>
        <v>0</v>
      </c>
      <c r="AL1802" s="147">
        <f>IF(AND($I1802="Si",U1802=1),1,IF(AND($I1802="Fisico",U1802=1),1,IF(AND(U1802=1,$I1802="Electronico"),2,IF(U1802=1,VLOOKUP($C1802&amp;"|"&amp;$B1802&amp;"|"&amp;$D1802,Empresas!$C$6:$CC$92,$G1802+6+1,0),0))))</f>
        <v>0</v>
      </c>
      <c r="AM1802" s="149">
        <f t="shared" si="296"/>
        <v>16</v>
      </c>
      <c r="AN1802" s="149">
        <f t="shared" si="297"/>
        <v>16</v>
      </c>
      <c r="AO1802" s="152">
        <f t="shared" si="298"/>
        <v>1</v>
      </c>
    </row>
    <row r="1803" spans="1:41" x14ac:dyDescent="0.25">
      <c r="A1803" s="140" t="str">
        <f>VLOOKUP(D1803,Empresas!$D$7:$F$91,3,0)</f>
        <v>Omar</v>
      </c>
      <c r="B1803" s="141" t="str">
        <f>VLOOKUP(D1803,Empresas!$D$7:$G$91,4,0)</f>
        <v>Kheilly</v>
      </c>
      <c r="C1803" s="141" t="s">
        <v>544</v>
      </c>
      <c r="D1803" s="141" t="s">
        <v>293</v>
      </c>
      <c r="E1803" s="141" t="str">
        <f>VLOOKUP(D1803,Empresas!$D$7:$E$92,2,0)</f>
        <v>M.J ELEVADORES S.A.C.</v>
      </c>
      <c r="F1803" s="141" t="s">
        <v>173</v>
      </c>
      <c r="G1803" s="142">
        <f>+G1802+1</f>
        <v>51</v>
      </c>
      <c r="H1803" s="142" t="str">
        <f>VLOOKUP(D1803,Empresas!$D$6:$L$92,7,0)</f>
        <v>Trimestral</v>
      </c>
      <c r="I1803" s="141" t="str">
        <f>VLOOKUP(VLOOKUP(D1803&amp;"|"&amp;B1803,Empresas!$I$7:$CB$92,G1803,0),Tablas!$A$8:$B$10,2,0)</f>
        <v>Electronico</v>
      </c>
      <c r="J1803" s="78">
        <v>1</v>
      </c>
      <c r="K1803" s="78">
        <v>1</v>
      </c>
      <c r="L1803" s="78">
        <v>1</v>
      </c>
      <c r="M1803" s="78">
        <v>1</v>
      </c>
      <c r="N1803" s="78">
        <v>1</v>
      </c>
      <c r="O1803" s="78">
        <v>1</v>
      </c>
      <c r="P1803" s="78">
        <v>1</v>
      </c>
      <c r="Q1803" s="78">
        <v>1</v>
      </c>
      <c r="R1803" s="78"/>
      <c r="S1803" s="78"/>
      <c r="T1803" s="78"/>
      <c r="U1803" s="78"/>
      <c r="V1803" s="78" t="str">
        <f>VLOOKUP(D1803,Empresas!$D$7:$CF$91,81,0)</f>
        <v>B</v>
      </c>
      <c r="W1803" s="78" t="str">
        <f>VLOOKUP(D1803,Empresas!$D$7:$M$91,10,0)</f>
        <v>Mype</v>
      </c>
      <c r="X1803" s="69" t="str">
        <f t="shared" si="294"/>
        <v>SI</v>
      </c>
      <c r="Y1803" s="153" t="str">
        <f t="shared" si="295"/>
        <v>Si aplica</v>
      </c>
      <c r="Z1803" s="147">
        <f>IF(Y1803="No aplica",0,IF(I1803="no",0,IF(I1803="No aplica",0,IF(I1803="Si",1,IF(I1803="Fisico",1,IF(I1803="Electronico",2,VLOOKUP(C1803&amp;"|"&amp;B1803&amp;"|"&amp;D1803,Empresas!$C$6:$CC$92,G1803+6+1,0)))))))</f>
        <v>2</v>
      </c>
      <c r="AA1803" s="147">
        <f>IF(AND($I1803="Si",J1803=1),1,IF(AND($I1803="Fisico",J1803=1),1,IF(AND(J1803=1,$I1803="Electronico"),2,IF(J1803=1,VLOOKUP($C1803&amp;"|"&amp;$B1803&amp;"|"&amp;$D1803,Empresas!$C$6:$CC$92,$G1803+6+1,0),0))))</f>
        <v>2</v>
      </c>
      <c r="AB1803" s="147">
        <f>IF(AND($I1803="Si",K1803=1),1,IF(AND($I1803="Fisico",K1803=1),1,IF(AND(K1803=1,$I1803="Electronico"),2,IF(K1803=1,VLOOKUP($C1803&amp;"|"&amp;$B1803&amp;"|"&amp;$D1803,Empresas!$C$6:$CC$92,$G1803+6+1,0),0))))</f>
        <v>2</v>
      </c>
      <c r="AC1803" s="147">
        <f>IF(AND($I1803="Si",L1803=1),1,IF(AND($I1803="Fisico",L1803=1),1,IF(AND(L1803=1,$I1803="Electronico"),2,IF(L1803=1,VLOOKUP($C1803&amp;"|"&amp;$B1803&amp;"|"&amp;$D1803,Empresas!$C$6:$CC$92,$G1803+6+1,0),0))))</f>
        <v>2</v>
      </c>
      <c r="AD1803" s="147">
        <f>IF(AND($I1803="Si",M1803=1),1,IF(AND($I1803="Fisico",M1803=1),1,IF(AND(M1803=1,$I1803="Electronico"),2,IF(M1803=1,VLOOKUP($C1803&amp;"|"&amp;$B1803&amp;"|"&amp;$D1803,Empresas!$C$6:$CC$92,$G1803+6+1,0),0))))</f>
        <v>2</v>
      </c>
      <c r="AE1803" s="147">
        <f>IF(AND($I1803="Si",N1803=1),1,IF(AND($I1803="Fisico",N1803=1),1,IF(AND(N1803=1,$I1803="Electronico"),2,IF(N1803=1,VLOOKUP($C1803&amp;"|"&amp;$B1803&amp;"|"&amp;$D1803,Empresas!$C$6:$CC$92,$G1803+6+1,0),0))))</f>
        <v>2</v>
      </c>
      <c r="AF1803" s="147">
        <f>IF(AND($I1803="Si",O1803=1),1,IF(AND($I1803="Fisico",O1803=1),1,IF(AND(O1803=1,$I1803="Electronico"),2,IF(O1803=1,VLOOKUP($C1803&amp;"|"&amp;$B1803&amp;"|"&amp;$D1803,Empresas!$C$6:$CC$92,$G1803+6+1,0),0))))</f>
        <v>2</v>
      </c>
      <c r="AG1803" s="147">
        <f>IF(AND($I1803="Si",P1803=1),1,IF(AND($I1803="Fisico",P1803=1),1,IF(AND(P1803=1,$I1803="Electronico"),2,IF(P1803=1,VLOOKUP($C1803&amp;"|"&amp;$B1803&amp;"|"&amp;$D1803,Empresas!$C$6:$CC$92,$G1803+6+1,0),0))))</f>
        <v>2</v>
      </c>
      <c r="AH1803" s="147">
        <f>IF(AND($I1803="Si",Q1803=1),1,IF(AND($I1803="Fisico",Q1803=1),1,IF(AND(Q1803=1,$I1803="Electronico"),2,IF(Q1803=1,VLOOKUP($C1803&amp;"|"&amp;$B1803&amp;"|"&amp;$D1803,Empresas!$C$6:$CC$92,$G1803+6+1,0),0))))</f>
        <v>2</v>
      </c>
      <c r="AI1803" s="147">
        <f>IF(AND($I1803="Si",R1803=1),1,IF(AND($I1803="Fisico",R1803=1),1,IF(AND(R1803=1,$I1803="Electronico"),2,IF(R1803=1,VLOOKUP($C1803&amp;"|"&amp;$B1803&amp;"|"&amp;$D1803,Empresas!$C$6:$CC$92,$G1803+6+1,0),0))))</f>
        <v>0</v>
      </c>
      <c r="AJ1803" s="147">
        <f>IF(AND($I1803="Si",S1803=1),1,IF(AND($I1803="Fisico",S1803=1),1,IF(AND(S1803=1,$I1803="Electronico"),2,IF(S1803=1,VLOOKUP($C1803&amp;"|"&amp;$B1803&amp;"|"&amp;$D1803,Empresas!$C$6:$CC$92,$G1803+6+1,0),0))))</f>
        <v>0</v>
      </c>
      <c r="AK1803" s="147">
        <f>IF(AND($I1803="Si",T1803=1),1,IF(AND($I1803="Fisico",T1803=1),1,IF(AND(T1803=1,$I1803="Electronico"),2,IF(T1803=1,VLOOKUP($C1803&amp;"|"&amp;$B1803&amp;"|"&amp;$D1803,Empresas!$C$6:$CC$92,$G1803+6+1,0),0))))</f>
        <v>0</v>
      </c>
      <c r="AL1803" s="147">
        <f>IF(AND($I1803="Si",U1803=1),1,IF(AND($I1803="Fisico",U1803=1),1,IF(AND(U1803=1,$I1803="Electronico"),2,IF(U1803=1,VLOOKUP($C1803&amp;"|"&amp;$B1803&amp;"|"&amp;$D1803,Empresas!$C$6:$CC$92,$G1803+6+1,0),0))))</f>
        <v>0</v>
      </c>
      <c r="AM1803" s="149">
        <f t="shared" si="296"/>
        <v>16</v>
      </c>
      <c r="AN1803" s="149">
        <f t="shared" si="297"/>
        <v>16</v>
      </c>
      <c r="AO1803" s="152">
        <f t="shared" si="298"/>
        <v>1</v>
      </c>
    </row>
    <row r="1804" spans="1:41" x14ac:dyDescent="0.25">
      <c r="A1804" s="140" t="str">
        <f>VLOOKUP(D1804,Empresas!$D$7:$F$91,3,0)</f>
        <v>Omar</v>
      </c>
      <c r="B1804" s="141" t="str">
        <f>VLOOKUP(D1804,Empresas!$D$7:$G$91,4,0)</f>
        <v>Kheilly</v>
      </c>
      <c r="C1804" s="141" t="s">
        <v>544</v>
      </c>
      <c r="D1804" s="141" t="s">
        <v>293</v>
      </c>
      <c r="E1804" s="141" t="str">
        <f>VLOOKUP(D1804,Empresas!$D$7:$E$92,2,0)</f>
        <v>M.J ELEVADORES S.A.C.</v>
      </c>
      <c r="F1804" s="141" t="s">
        <v>174</v>
      </c>
      <c r="G1804" s="142">
        <f t="shared" ref="G1804:G1812" si="299">+G1803+1</f>
        <v>52</v>
      </c>
      <c r="H1804" s="142" t="str">
        <f>VLOOKUP(D1804,Empresas!$D$6:$L$92,7,0)</f>
        <v>Trimestral</v>
      </c>
      <c r="I1804" s="141" t="str">
        <f>VLOOKUP(VLOOKUP(D1804&amp;"|"&amp;B1804,Empresas!$I$7:$CB$92,G1804,0),Tablas!$A$8:$B$10,2,0)</f>
        <v>No aplica</v>
      </c>
      <c r="J1804" s="78"/>
      <c r="K1804" s="78"/>
      <c r="L1804" s="78"/>
      <c r="M1804" s="78"/>
      <c r="N1804" s="78"/>
      <c r="O1804" s="78"/>
      <c r="P1804" s="78"/>
      <c r="Q1804" s="78"/>
      <c r="R1804" s="78"/>
      <c r="S1804" s="78"/>
      <c r="T1804" s="78"/>
      <c r="U1804" s="78"/>
      <c r="V1804" s="78" t="str">
        <f>VLOOKUP(D1804,Empresas!$D$7:$CF$91,81,0)</f>
        <v>B</v>
      </c>
      <c r="W1804" s="78" t="str">
        <f>VLOOKUP(D1804,Empresas!$D$7:$M$91,10,0)</f>
        <v>Mype</v>
      </c>
      <c r="X1804" s="69" t="str">
        <f t="shared" si="294"/>
        <v>SI</v>
      </c>
      <c r="Y1804" s="153" t="str">
        <f t="shared" si="295"/>
        <v>No aplica</v>
      </c>
      <c r="Z1804" s="147">
        <f>IF(Y1804="No aplica",0,IF(I1804="no",0,IF(I1804="No aplica",0,IF(I1804="Si",1,IF(I1804="Fisico",1,IF(I1804="Electronico",2,VLOOKUP(C1804&amp;"|"&amp;B1804&amp;"|"&amp;D1804,Empresas!$C$6:$CC$92,G1804+6+1,0)))))))</f>
        <v>0</v>
      </c>
      <c r="AA1804" s="147">
        <f>IF(AND($I1804="Si",J1804=1),1,IF(AND($I1804="Fisico",J1804=1),1,IF(AND(J1804=1,$I1804="Electronico"),2,IF(J1804=1,VLOOKUP($C1804&amp;"|"&amp;$B1804&amp;"|"&amp;$D1804,Empresas!$C$6:$CC$92,$G1804+6+1,0),0))))</f>
        <v>0</v>
      </c>
      <c r="AB1804" s="147">
        <f>IF(AND($I1804="Si",K1804=1),1,IF(AND($I1804="Fisico",K1804=1),1,IF(AND(K1804=1,$I1804="Electronico"),2,IF(K1804=1,VLOOKUP($C1804&amp;"|"&amp;$B1804&amp;"|"&amp;$D1804,Empresas!$C$6:$CC$92,$G1804+6+1,0),0))))</f>
        <v>0</v>
      </c>
      <c r="AC1804" s="147">
        <f>IF(AND($I1804="Si",L1804=1),1,IF(AND($I1804="Fisico",L1804=1),1,IF(AND(L1804=1,$I1804="Electronico"),2,IF(L1804=1,VLOOKUP($C1804&amp;"|"&amp;$B1804&amp;"|"&amp;$D1804,Empresas!$C$6:$CC$92,$G1804+6+1,0),0))))</f>
        <v>0</v>
      </c>
      <c r="AD1804" s="147">
        <f>IF(AND($I1804="Si",M1804=1),1,IF(AND($I1804="Fisico",M1804=1),1,IF(AND(M1804=1,$I1804="Electronico"),2,IF(M1804=1,VLOOKUP($C1804&amp;"|"&amp;$B1804&amp;"|"&amp;$D1804,Empresas!$C$6:$CC$92,$G1804+6+1,0),0))))</f>
        <v>0</v>
      </c>
      <c r="AE1804" s="147">
        <f>IF(AND($I1804="Si",N1804=1),1,IF(AND($I1804="Fisico",N1804=1),1,IF(AND(N1804=1,$I1804="Electronico"),2,IF(N1804=1,VLOOKUP($C1804&amp;"|"&amp;$B1804&amp;"|"&amp;$D1804,Empresas!$C$6:$CC$92,$G1804+6+1,0),0))))</f>
        <v>0</v>
      </c>
      <c r="AF1804" s="147">
        <f>IF(AND($I1804="Si",O1804=1),1,IF(AND($I1804="Fisico",O1804=1),1,IF(AND(O1804=1,$I1804="Electronico"),2,IF(O1804=1,VLOOKUP($C1804&amp;"|"&amp;$B1804&amp;"|"&amp;$D1804,Empresas!$C$6:$CC$92,$G1804+6+1,0),0))))</f>
        <v>0</v>
      </c>
      <c r="AG1804" s="147">
        <f>IF(AND($I1804="Si",P1804=1),1,IF(AND($I1804="Fisico",P1804=1),1,IF(AND(P1804=1,$I1804="Electronico"),2,IF(P1804=1,VLOOKUP($C1804&amp;"|"&amp;$B1804&amp;"|"&amp;$D1804,Empresas!$C$6:$CC$92,$G1804+6+1,0),0))))</f>
        <v>0</v>
      </c>
      <c r="AH1804" s="147">
        <f>IF(AND($I1804="Si",Q1804=1),1,IF(AND($I1804="Fisico",Q1804=1),1,IF(AND(Q1804=1,$I1804="Electronico"),2,IF(Q1804=1,VLOOKUP($C1804&amp;"|"&amp;$B1804&amp;"|"&amp;$D1804,Empresas!$C$6:$CC$92,$G1804+6+1,0),0))))</f>
        <v>0</v>
      </c>
      <c r="AI1804" s="147">
        <f>IF(AND($I1804="Si",R1804=1),1,IF(AND($I1804="Fisico",R1804=1),1,IF(AND(R1804=1,$I1804="Electronico"),2,IF(R1804=1,VLOOKUP($C1804&amp;"|"&amp;$B1804&amp;"|"&amp;$D1804,Empresas!$C$6:$CC$92,$G1804+6+1,0),0))))</f>
        <v>0</v>
      </c>
      <c r="AJ1804" s="147">
        <f>IF(AND($I1804="Si",S1804=1),1,IF(AND($I1804="Fisico",S1804=1),1,IF(AND(S1804=1,$I1804="Electronico"),2,IF(S1804=1,VLOOKUP($C1804&amp;"|"&amp;$B1804&amp;"|"&amp;$D1804,Empresas!$C$6:$CC$92,$G1804+6+1,0),0))))</f>
        <v>0</v>
      </c>
      <c r="AK1804" s="147">
        <f>IF(AND($I1804="Si",T1804=1),1,IF(AND($I1804="Fisico",T1804=1),1,IF(AND(T1804=1,$I1804="Electronico"),2,IF(T1804=1,VLOOKUP($C1804&amp;"|"&amp;$B1804&amp;"|"&amp;$D1804,Empresas!$C$6:$CC$92,$G1804+6+1,0),0))))</f>
        <v>0</v>
      </c>
      <c r="AL1804" s="147">
        <f>IF(AND($I1804="Si",U1804=1),1,IF(AND($I1804="Fisico",U1804=1),1,IF(AND(U1804=1,$I1804="Electronico"),2,IF(U1804=1,VLOOKUP($C1804&amp;"|"&amp;$B1804&amp;"|"&amp;$D1804,Empresas!$C$6:$CC$92,$G1804+6+1,0),0))))</f>
        <v>0</v>
      </c>
      <c r="AM1804" s="149">
        <f t="shared" si="296"/>
        <v>0</v>
      </c>
      <c r="AN1804" s="149">
        <f t="shared" si="297"/>
        <v>0</v>
      </c>
      <c r="AO1804" s="152">
        <f t="shared" si="298"/>
        <v>0</v>
      </c>
    </row>
    <row r="1805" spans="1:41" x14ac:dyDescent="0.25">
      <c r="A1805" s="140" t="str">
        <f>VLOOKUP(D1805,Empresas!$D$7:$F$91,3,0)</f>
        <v>Omar</v>
      </c>
      <c r="B1805" s="141" t="str">
        <f>VLOOKUP(D1805,Empresas!$D$7:$G$91,4,0)</f>
        <v>Kheilly</v>
      </c>
      <c r="C1805" s="141" t="s">
        <v>544</v>
      </c>
      <c r="D1805" s="141" t="s">
        <v>293</v>
      </c>
      <c r="E1805" s="141" t="str">
        <f>VLOOKUP(D1805,Empresas!$D$7:$E$92,2,0)</f>
        <v>M.J ELEVADORES S.A.C.</v>
      </c>
      <c r="F1805" s="141" t="s">
        <v>175</v>
      </c>
      <c r="G1805" s="142">
        <f t="shared" si="299"/>
        <v>53</v>
      </c>
      <c r="H1805" s="142" t="str">
        <f>VLOOKUP(D1805,Empresas!$D$6:$L$92,7,0)</f>
        <v>Trimestral</v>
      </c>
      <c r="I1805" s="141" t="str">
        <f>VLOOKUP(VLOOKUP(D1805&amp;"|"&amp;B1805,Empresas!$I$7:$CB$92,G1805,0),Tablas!$A$8:$B$10,2,0)</f>
        <v>Fisico</v>
      </c>
      <c r="J1805" s="78">
        <v>2</v>
      </c>
      <c r="K1805" s="78">
        <v>2</v>
      </c>
      <c r="L1805" s="78">
        <v>2</v>
      </c>
      <c r="M1805" s="78">
        <v>2</v>
      </c>
      <c r="N1805" s="78">
        <v>2</v>
      </c>
      <c r="O1805" s="78">
        <v>2</v>
      </c>
      <c r="P1805" s="78">
        <v>2</v>
      </c>
      <c r="Q1805" s="78">
        <v>2</v>
      </c>
      <c r="R1805" s="78"/>
      <c r="S1805" s="78"/>
      <c r="T1805" s="78"/>
      <c r="U1805" s="78"/>
      <c r="V1805" s="78" t="str">
        <f>VLOOKUP(D1805,Empresas!$D$7:$CF$91,81,0)</f>
        <v>B</v>
      </c>
      <c r="W1805" s="78" t="str">
        <f>VLOOKUP(D1805,Empresas!$D$7:$M$91,10,0)</f>
        <v>Mype</v>
      </c>
      <c r="X1805" s="69" t="str">
        <f t="shared" si="294"/>
        <v>SI</v>
      </c>
      <c r="Y1805" s="153" t="str">
        <f t="shared" si="295"/>
        <v>Si aplica</v>
      </c>
      <c r="Z1805" s="147">
        <f>IF(Y1805="No aplica",0,IF(I1805="no",0,IF(I1805="No aplica",0,IF(I1805="Si",1,IF(I1805="Fisico",1,IF(I1805="Electronico",2,VLOOKUP(C1805&amp;"|"&amp;B1805&amp;"|"&amp;D1805,Empresas!$C$6:$CC$92,G1805+6+1,0)))))))</f>
        <v>1</v>
      </c>
      <c r="AA1805" s="147">
        <f>IF(AND($I1805="Si",J1805=1),1,IF(AND($I1805="Fisico",J1805=1),1,IF(AND(J1805=1,$I1805="Electronico"),2,IF(J1805=1,VLOOKUP($C1805&amp;"|"&amp;$B1805&amp;"|"&amp;$D1805,Empresas!$C$6:$CC$92,$G1805+6+1,0),0))))</f>
        <v>0</v>
      </c>
      <c r="AB1805" s="147">
        <f>IF(AND($I1805="Si",K1805=1),1,IF(AND($I1805="Fisico",K1805=1),1,IF(AND(K1805=1,$I1805="Electronico"),2,IF(K1805=1,VLOOKUP($C1805&amp;"|"&amp;$B1805&amp;"|"&amp;$D1805,Empresas!$C$6:$CC$92,$G1805+6+1,0),0))))</f>
        <v>0</v>
      </c>
      <c r="AC1805" s="147">
        <f>IF(AND($I1805="Si",L1805=1),1,IF(AND($I1805="Fisico",L1805=1),1,IF(AND(L1805=1,$I1805="Electronico"),2,IF(L1805=1,VLOOKUP($C1805&amp;"|"&amp;$B1805&amp;"|"&amp;$D1805,Empresas!$C$6:$CC$92,$G1805+6+1,0),0))))</f>
        <v>0</v>
      </c>
      <c r="AD1805" s="147">
        <f>IF(AND($I1805="Si",M1805=1),1,IF(AND($I1805="Fisico",M1805=1),1,IF(AND(M1805=1,$I1805="Electronico"),2,IF(M1805=1,VLOOKUP($C1805&amp;"|"&amp;$B1805&amp;"|"&amp;$D1805,Empresas!$C$6:$CC$92,$G1805+6+1,0),0))))</f>
        <v>0</v>
      </c>
      <c r="AE1805" s="147">
        <f>IF(AND($I1805="Si",N1805=1),1,IF(AND($I1805="Fisico",N1805=1),1,IF(AND(N1805=1,$I1805="Electronico"),2,IF(N1805=1,VLOOKUP($C1805&amp;"|"&amp;$B1805&amp;"|"&amp;$D1805,Empresas!$C$6:$CC$92,$G1805+6+1,0),0))))</f>
        <v>0</v>
      </c>
      <c r="AF1805" s="147">
        <f>IF(AND($I1805="Si",O1805=1),1,IF(AND($I1805="Fisico",O1805=1),1,IF(AND(O1805=1,$I1805="Electronico"),2,IF(O1805=1,VLOOKUP($C1805&amp;"|"&amp;$B1805&amp;"|"&amp;$D1805,Empresas!$C$6:$CC$92,$G1805+6+1,0),0))))</f>
        <v>0</v>
      </c>
      <c r="AG1805" s="147">
        <f>IF(AND($I1805="Si",P1805=1),1,IF(AND($I1805="Fisico",P1805=1),1,IF(AND(P1805=1,$I1805="Electronico"),2,IF(P1805=1,VLOOKUP($C1805&amp;"|"&amp;$B1805&amp;"|"&amp;$D1805,Empresas!$C$6:$CC$92,$G1805+6+1,0),0))))</f>
        <v>0</v>
      </c>
      <c r="AH1805" s="147">
        <f>IF(AND($I1805="Si",Q1805=1),1,IF(AND($I1805="Fisico",Q1805=1),1,IF(AND(Q1805=1,$I1805="Electronico"),2,IF(Q1805=1,VLOOKUP($C1805&amp;"|"&amp;$B1805&amp;"|"&amp;$D1805,Empresas!$C$6:$CC$92,$G1805+6+1,0),0))))</f>
        <v>0</v>
      </c>
      <c r="AI1805" s="147">
        <f>IF(AND($I1805="Si",R1805=1),1,IF(AND($I1805="Fisico",R1805=1),1,IF(AND(R1805=1,$I1805="Electronico"),2,IF(R1805=1,VLOOKUP($C1805&amp;"|"&amp;$B1805&amp;"|"&amp;$D1805,Empresas!$C$6:$CC$92,$G1805+6+1,0),0))))</f>
        <v>0</v>
      </c>
      <c r="AJ1805" s="147">
        <f>IF(AND($I1805="Si",S1805=1),1,IF(AND($I1805="Fisico",S1805=1),1,IF(AND(S1805=1,$I1805="Electronico"),2,IF(S1805=1,VLOOKUP($C1805&amp;"|"&amp;$B1805&amp;"|"&amp;$D1805,Empresas!$C$6:$CC$92,$G1805+6+1,0),0))))</f>
        <v>0</v>
      </c>
      <c r="AK1805" s="147">
        <f>IF(AND($I1805="Si",T1805=1),1,IF(AND($I1805="Fisico",T1805=1),1,IF(AND(T1805=1,$I1805="Electronico"),2,IF(T1805=1,VLOOKUP($C1805&amp;"|"&amp;$B1805&amp;"|"&amp;$D1805,Empresas!$C$6:$CC$92,$G1805+6+1,0),0))))</f>
        <v>0</v>
      </c>
      <c r="AL1805" s="147">
        <f>IF(AND($I1805="Si",U1805=1),1,IF(AND($I1805="Fisico",U1805=1),1,IF(AND(U1805=1,$I1805="Electronico"),2,IF(U1805=1,VLOOKUP($C1805&amp;"|"&amp;$B1805&amp;"|"&amp;$D1805,Empresas!$C$6:$CC$92,$G1805+6+1,0),0))))</f>
        <v>0</v>
      </c>
      <c r="AM1805" s="149">
        <f t="shared" si="296"/>
        <v>0</v>
      </c>
      <c r="AN1805" s="149">
        <f t="shared" si="297"/>
        <v>8</v>
      </c>
      <c r="AO1805" s="152">
        <f t="shared" si="298"/>
        <v>0</v>
      </c>
    </row>
    <row r="1806" spans="1:41" x14ac:dyDescent="0.25">
      <c r="A1806" s="140" t="str">
        <f>VLOOKUP(D1806,Empresas!$D$7:$F$91,3,0)</f>
        <v>Omar</v>
      </c>
      <c r="B1806" s="141" t="str">
        <f>VLOOKUP(D1806,Empresas!$D$7:$G$91,4,0)</f>
        <v>Kheilly</v>
      </c>
      <c r="C1806" s="141" t="s">
        <v>544</v>
      </c>
      <c r="D1806" s="141" t="s">
        <v>293</v>
      </c>
      <c r="E1806" s="141" t="str">
        <f>VLOOKUP(D1806,Empresas!$D$7:$E$92,2,0)</f>
        <v>M.J ELEVADORES S.A.C.</v>
      </c>
      <c r="F1806" s="141" t="s">
        <v>176</v>
      </c>
      <c r="G1806" s="142">
        <f t="shared" si="299"/>
        <v>54</v>
      </c>
      <c r="H1806" s="142" t="str">
        <f>VLOOKUP(D1806,Empresas!$D$6:$L$92,7,0)</f>
        <v>Trimestral</v>
      </c>
      <c r="I1806" s="141" t="str">
        <f>VLOOKUP(VLOOKUP(D1806&amp;"|"&amp;B1806,Empresas!$I$7:$CB$92,G1806,0),Tablas!$A$8:$B$10,2,0)</f>
        <v>No aplica</v>
      </c>
      <c r="J1806" s="78"/>
      <c r="K1806" s="78"/>
      <c r="L1806" s="78"/>
      <c r="M1806" s="78"/>
      <c r="N1806" s="78"/>
      <c r="O1806" s="78"/>
      <c r="P1806" s="78"/>
      <c r="Q1806" s="78"/>
      <c r="R1806" s="78"/>
      <c r="S1806" s="78"/>
      <c r="T1806" s="78"/>
      <c r="U1806" s="78"/>
      <c r="V1806" s="78" t="str">
        <f>VLOOKUP(D1806,Empresas!$D$7:$CF$91,81,0)</f>
        <v>B</v>
      </c>
      <c r="W1806" s="78" t="str">
        <f>VLOOKUP(D1806,Empresas!$D$7:$M$91,10,0)</f>
        <v>Mype</v>
      </c>
      <c r="X1806" s="69" t="str">
        <f t="shared" si="294"/>
        <v>SI</v>
      </c>
      <c r="Y1806" s="153" t="str">
        <f t="shared" si="295"/>
        <v>No aplica</v>
      </c>
      <c r="Z1806" s="147">
        <f>IF(Y1806="No aplica",0,IF(I1806="no",0,IF(I1806="No aplica",0,IF(I1806="Si",1,IF(I1806="Fisico",1,IF(I1806="Electronico",2,VLOOKUP(C1806&amp;"|"&amp;B1806&amp;"|"&amp;D1806,Empresas!$C$6:$CC$92,G1806+6+1,0)))))))</f>
        <v>0</v>
      </c>
      <c r="AA1806" s="147">
        <f>IF(AND($I1806="Si",J1806=1),1,IF(AND($I1806="Fisico",J1806=1),1,IF(AND(J1806=1,$I1806="Electronico"),2,IF(J1806=1,VLOOKUP($C1806&amp;"|"&amp;$B1806&amp;"|"&amp;$D1806,Empresas!$C$6:$CC$92,$G1806+6+1,0),0))))</f>
        <v>0</v>
      </c>
      <c r="AB1806" s="147">
        <f>IF(AND($I1806="Si",K1806=1),1,IF(AND($I1806="Fisico",K1806=1),1,IF(AND(K1806=1,$I1806="Electronico"),2,IF(K1806=1,VLOOKUP($C1806&amp;"|"&amp;$B1806&amp;"|"&amp;$D1806,Empresas!$C$6:$CC$92,$G1806+6+1,0),0))))</f>
        <v>0</v>
      </c>
      <c r="AC1806" s="147">
        <f>IF(AND($I1806="Si",L1806=1),1,IF(AND($I1806="Fisico",L1806=1),1,IF(AND(L1806=1,$I1806="Electronico"),2,IF(L1806=1,VLOOKUP($C1806&amp;"|"&amp;$B1806&amp;"|"&amp;$D1806,Empresas!$C$6:$CC$92,$G1806+6+1,0),0))))</f>
        <v>0</v>
      </c>
      <c r="AD1806" s="147">
        <f>IF(AND($I1806="Si",M1806=1),1,IF(AND($I1806="Fisico",M1806=1),1,IF(AND(M1806=1,$I1806="Electronico"),2,IF(M1806=1,VLOOKUP($C1806&amp;"|"&amp;$B1806&amp;"|"&amp;$D1806,Empresas!$C$6:$CC$92,$G1806+6+1,0),0))))</f>
        <v>0</v>
      </c>
      <c r="AE1806" s="147">
        <f>IF(AND($I1806="Si",N1806=1),1,IF(AND($I1806="Fisico",N1806=1),1,IF(AND(N1806=1,$I1806="Electronico"),2,IF(N1806=1,VLOOKUP($C1806&amp;"|"&amp;$B1806&amp;"|"&amp;$D1806,Empresas!$C$6:$CC$92,$G1806+6+1,0),0))))</f>
        <v>0</v>
      </c>
      <c r="AF1806" s="147">
        <f>IF(AND($I1806="Si",O1806=1),1,IF(AND($I1806="Fisico",O1806=1),1,IF(AND(O1806=1,$I1806="Electronico"),2,IF(O1806=1,VLOOKUP($C1806&amp;"|"&amp;$B1806&amp;"|"&amp;$D1806,Empresas!$C$6:$CC$92,$G1806+6+1,0),0))))</f>
        <v>0</v>
      </c>
      <c r="AG1806" s="147">
        <f>IF(AND($I1806="Si",P1806=1),1,IF(AND($I1806="Fisico",P1806=1),1,IF(AND(P1806=1,$I1806="Electronico"),2,IF(P1806=1,VLOOKUP($C1806&amp;"|"&amp;$B1806&amp;"|"&amp;$D1806,Empresas!$C$6:$CC$92,$G1806+6+1,0),0))))</f>
        <v>0</v>
      </c>
      <c r="AH1806" s="147">
        <f>IF(AND($I1806="Si",Q1806=1),1,IF(AND($I1806="Fisico",Q1806=1),1,IF(AND(Q1806=1,$I1806="Electronico"),2,IF(Q1806=1,VLOOKUP($C1806&amp;"|"&amp;$B1806&amp;"|"&amp;$D1806,Empresas!$C$6:$CC$92,$G1806+6+1,0),0))))</f>
        <v>0</v>
      </c>
      <c r="AI1806" s="147">
        <f>IF(AND($I1806="Si",R1806=1),1,IF(AND($I1806="Fisico",R1806=1),1,IF(AND(R1806=1,$I1806="Electronico"),2,IF(R1806=1,VLOOKUP($C1806&amp;"|"&amp;$B1806&amp;"|"&amp;$D1806,Empresas!$C$6:$CC$92,$G1806+6+1,0),0))))</f>
        <v>0</v>
      </c>
      <c r="AJ1806" s="147">
        <f>IF(AND($I1806="Si",S1806=1),1,IF(AND($I1806="Fisico",S1806=1),1,IF(AND(S1806=1,$I1806="Electronico"),2,IF(S1806=1,VLOOKUP($C1806&amp;"|"&amp;$B1806&amp;"|"&amp;$D1806,Empresas!$C$6:$CC$92,$G1806+6+1,0),0))))</f>
        <v>0</v>
      </c>
      <c r="AK1806" s="147">
        <f>IF(AND($I1806="Si",T1806=1),1,IF(AND($I1806="Fisico",T1806=1),1,IF(AND(T1806=1,$I1806="Electronico"),2,IF(T1806=1,VLOOKUP($C1806&amp;"|"&amp;$B1806&amp;"|"&amp;$D1806,Empresas!$C$6:$CC$92,$G1806+6+1,0),0))))</f>
        <v>0</v>
      </c>
      <c r="AL1806" s="147">
        <f>IF(AND($I1806="Si",U1806=1),1,IF(AND($I1806="Fisico",U1806=1),1,IF(AND(U1806=1,$I1806="Electronico"),2,IF(U1806=1,VLOOKUP($C1806&amp;"|"&amp;$B1806&amp;"|"&amp;$D1806,Empresas!$C$6:$CC$92,$G1806+6+1,0),0))))</f>
        <v>0</v>
      </c>
      <c r="AM1806" s="149">
        <f t="shared" si="296"/>
        <v>0</v>
      </c>
      <c r="AN1806" s="149">
        <f t="shared" si="297"/>
        <v>0</v>
      </c>
      <c r="AO1806" s="152">
        <f t="shared" si="298"/>
        <v>0</v>
      </c>
    </row>
    <row r="1807" spans="1:41" x14ac:dyDescent="0.25">
      <c r="A1807" s="140" t="str">
        <f>VLOOKUP(D1807,Empresas!$D$7:$F$91,3,0)</f>
        <v>Omar</v>
      </c>
      <c r="B1807" s="141" t="str">
        <f>VLOOKUP(D1807,Empresas!$D$7:$G$91,4,0)</f>
        <v>Kheilly</v>
      </c>
      <c r="C1807" s="141" t="s">
        <v>544</v>
      </c>
      <c r="D1807" s="141" t="s">
        <v>293</v>
      </c>
      <c r="E1807" s="141" t="str">
        <f>VLOOKUP(D1807,Empresas!$D$7:$E$92,2,0)</f>
        <v>M.J ELEVADORES S.A.C.</v>
      </c>
      <c r="F1807" s="141" t="s">
        <v>177</v>
      </c>
      <c r="G1807" s="142">
        <f t="shared" si="299"/>
        <v>55</v>
      </c>
      <c r="H1807" s="142" t="str">
        <f>VLOOKUP(D1807,Empresas!$D$6:$L$92,7,0)</f>
        <v>Trimestral</v>
      </c>
      <c r="I1807" s="141" t="str">
        <f>VLOOKUP(VLOOKUP(D1807&amp;"|"&amp;B1807,Empresas!$I$7:$CB$92,G1807,0),Tablas!$A$8:$B$10,2,0)</f>
        <v>No aplica</v>
      </c>
      <c r="J1807" s="78"/>
      <c r="K1807" s="78"/>
      <c r="L1807" s="78"/>
      <c r="M1807" s="78"/>
      <c r="N1807" s="78"/>
      <c r="O1807" s="78"/>
      <c r="P1807" s="78"/>
      <c r="Q1807" s="78"/>
      <c r="R1807" s="78"/>
      <c r="S1807" s="78"/>
      <c r="T1807" s="78"/>
      <c r="U1807" s="78"/>
      <c r="V1807" s="78" t="str">
        <f>VLOOKUP(D1807,Empresas!$D$7:$CF$91,81,0)</f>
        <v>B</v>
      </c>
      <c r="W1807" s="78" t="str">
        <f>VLOOKUP(D1807,Empresas!$D$7:$M$91,10,0)</f>
        <v>Mype</v>
      </c>
      <c r="X1807" s="69" t="str">
        <f t="shared" si="294"/>
        <v>NO</v>
      </c>
      <c r="Y1807" s="153" t="str">
        <f t="shared" si="295"/>
        <v>No aplica</v>
      </c>
      <c r="Z1807" s="147">
        <f>IF(Y1807="No aplica",0,IF(I1807="no",0,IF(I1807="No aplica",0,IF(I1807="Si",1,IF(I1807="Fisico",1,IF(I1807="Electronico",2,VLOOKUP(C1807&amp;"|"&amp;B1807&amp;"|"&amp;D1807,Empresas!$C$6:$CC$92,G1807+6+1,0)))))))</f>
        <v>0</v>
      </c>
      <c r="AA1807" s="147">
        <f>IF(AND($I1807="Si",J1807=1),1,IF(AND($I1807="Fisico",J1807=1),1,IF(AND(J1807=1,$I1807="Electronico"),2,IF(J1807=1,VLOOKUP($C1807&amp;"|"&amp;$B1807&amp;"|"&amp;$D1807,Empresas!$C$6:$CC$92,$G1807+6+1,0),0))))</f>
        <v>0</v>
      </c>
      <c r="AB1807" s="147">
        <f>IF(AND($I1807="Si",K1807=1),1,IF(AND($I1807="Fisico",K1807=1),1,IF(AND(K1807=1,$I1807="Electronico"),2,IF(K1807=1,VLOOKUP($C1807&amp;"|"&amp;$B1807&amp;"|"&amp;$D1807,Empresas!$C$6:$CC$92,$G1807+6+1,0),0))))</f>
        <v>0</v>
      </c>
      <c r="AC1807" s="147">
        <f>IF(AND($I1807="Si",L1807=1),1,IF(AND($I1807="Fisico",L1807=1),1,IF(AND(L1807=1,$I1807="Electronico"),2,IF(L1807=1,VLOOKUP($C1807&amp;"|"&amp;$B1807&amp;"|"&amp;$D1807,Empresas!$C$6:$CC$92,$G1807+6+1,0),0))))</f>
        <v>0</v>
      </c>
      <c r="AD1807" s="147">
        <f>IF(AND($I1807="Si",M1807=1),1,IF(AND($I1807="Fisico",M1807=1),1,IF(AND(M1807=1,$I1807="Electronico"),2,IF(M1807=1,VLOOKUP($C1807&amp;"|"&amp;$B1807&amp;"|"&amp;$D1807,Empresas!$C$6:$CC$92,$G1807+6+1,0),0))))</f>
        <v>0</v>
      </c>
      <c r="AE1807" s="147">
        <f>IF(AND($I1807="Si",N1807=1),1,IF(AND($I1807="Fisico",N1807=1),1,IF(AND(N1807=1,$I1807="Electronico"),2,IF(N1807=1,VLOOKUP($C1807&amp;"|"&amp;$B1807&amp;"|"&amp;$D1807,Empresas!$C$6:$CC$92,$G1807+6+1,0),0))))</f>
        <v>0</v>
      </c>
      <c r="AF1807" s="147">
        <f>IF(AND($I1807="Si",O1807=1),1,IF(AND($I1807="Fisico",O1807=1),1,IF(AND(O1807=1,$I1807="Electronico"),2,IF(O1807=1,VLOOKUP($C1807&amp;"|"&amp;$B1807&amp;"|"&amp;$D1807,Empresas!$C$6:$CC$92,$G1807+6+1,0),0))))</f>
        <v>0</v>
      </c>
      <c r="AG1807" s="147">
        <f>IF(AND($I1807="Si",P1807=1),1,IF(AND($I1807="Fisico",P1807=1),1,IF(AND(P1807=1,$I1807="Electronico"),2,IF(P1807=1,VLOOKUP($C1807&amp;"|"&amp;$B1807&amp;"|"&amp;$D1807,Empresas!$C$6:$CC$92,$G1807+6+1,0),0))))</f>
        <v>0</v>
      </c>
      <c r="AH1807" s="147">
        <f>IF(AND($I1807="Si",Q1807=1),1,IF(AND($I1807="Fisico",Q1807=1),1,IF(AND(Q1807=1,$I1807="Electronico"),2,IF(Q1807=1,VLOOKUP($C1807&amp;"|"&amp;$B1807&amp;"|"&amp;$D1807,Empresas!$C$6:$CC$92,$G1807+6+1,0),0))))</f>
        <v>0</v>
      </c>
      <c r="AI1807" s="147">
        <f>IF(AND($I1807="Si",R1807=1),1,IF(AND($I1807="Fisico",R1807=1),1,IF(AND(R1807=1,$I1807="Electronico"),2,IF(R1807=1,VLOOKUP($C1807&amp;"|"&amp;$B1807&amp;"|"&amp;$D1807,Empresas!$C$6:$CC$92,$G1807+6+1,0),0))))</f>
        <v>0</v>
      </c>
      <c r="AJ1807" s="147">
        <f>IF(AND($I1807="Si",S1807=1),1,IF(AND($I1807="Fisico",S1807=1),1,IF(AND(S1807=1,$I1807="Electronico"),2,IF(S1807=1,VLOOKUP($C1807&amp;"|"&amp;$B1807&amp;"|"&amp;$D1807,Empresas!$C$6:$CC$92,$G1807+6+1,0),0))))</f>
        <v>0</v>
      </c>
      <c r="AK1807" s="147">
        <f>IF(AND($I1807="Si",T1807=1),1,IF(AND($I1807="Fisico",T1807=1),1,IF(AND(T1807=1,$I1807="Electronico"),2,IF(T1807=1,VLOOKUP($C1807&amp;"|"&amp;$B1807&amp;"|"&amp;$D1807,Empresas!$C$6:$CC$92,$G1807+6+1,0),0))))</f>
        <v>0</v>
      </c>
      <c r="AL1807" s="147">
        <f>IF(AND($I1807="Si",U1807=1),1,IF(AND($I1807="Fisico",U1807=1),1,IF(AND(U1807=1,$I1807="Electronico"),2,IF(U1807=1,VLOOKUP($C1807&amp;"|"&amp;$B1807&amp;"|"&amp;$D1807,Empresas!$C$6:$CC$92,$G1807+6+1,0),0))))</f>
        <v>0</v>
      </c>
      <c r="AM1807" s="149">
        <f t="shared" si="296"/>
        <v>0</v>
      </c>
      <c r="AN1807" s="149">
        <f t="shared" si="297"/>
        <v>0</v>
      </c>
      <c r="AO1807" s="152">
        <f t="shared" si="298"/>
        <v>0</v>
      </c>
    </row>
    <row r="1808" spans="1:41" x14ac:dyDescent="0.25">
      <c r="A1808" s="140" t="str">
        <f>VLOOKUP(D1808,Empresas!$D$7:$F$91,3,0)</f>
        <v>Omar</v>
      </c>
      <c r="B1808" s="141" t="str">
        <f>VLOOKUP(D1808,Empresas!$D$7:$G$91,4,0)</f>
        <v>Kheilly</v>
      </c>
      <c r="C1808" s="141" t="s">
        <v>544</v>
      </c>
      <c r="D1808" s="141" t="s">
        <v>293</v>
      </c>
      <c r="E1808" s="141" t="str">
        <f>VLOOKUP(D1808,Empresas!$D$7:$E$92,2,0)</f>
        <v>M.J ELEVADORES S.A.C.</v>
      </c>
      <c r="F1808" s="141" t="s">
        <v>178</v>
      </c>
      <c r="G1808" s="142">
        <f t="shared" si="299"/>
        <v>56</v>
      </c>
      <c r="H1808" s="142" t="str">
        <f>VLOOKUP(D1808,Empresas!$D$6:$L$92,7,0)</f>
        <v>Trimestral</v>
      </c>
      <c r="I1808" s="141" t="str">
        <f>VLOOKUP(VLOOKUP(D1808&amp;"|"&amp;B1808,Empresas!$I$7:$CB$92,G1808,0),Tablas!$A$8:$B$10,2,0)</f>
        <v>No aplica</v>
      </c>
      <c r="J1808" s="78"/>
      <c r="K1808" s="78"/>
      <c r="L1808" s="78"/>
      <c r="M1808" s="78"/>
      <c r="N1808" s="78"/>
      <c r="O1808" s="78"/>
      <c r="P1808" s="78"/>
      <c r="Q1808" s="78"/>
      <c r="R1808" s="78"/>
      <c r="S1808" s="78"/>
      <c r="T1808" s="78"/>
      <c r="U1808" s="78"/>
      <c r="V1808" s="78" t="str">
        <f>VLOOKUP(D1808,Empresas!$D$7:$CF$91,81,0)</f>
        <v>B</v>
      </c>
      <c r="W1808" s="78" t="str">
        <f>VLOOKUP(D1808,Empresas!$D$7:$M$91,10,0)</f>
        <v>Mype</v>
      </c>
      <c r="X1808" s="69" t="str">
        <f t="shared" si="294"/>
        <v>SI</v>
      </c>
      <c r="Y1808" s="153" t="str">
        <f t="shared" si="295"/>
        <v>No aplica</v>
      </c>
      <c r="Z1808" s="147">
        <f>IF(Y1808="No aplica",0,IF(I1808="no",0,IF(I1808="No aplica",0,IF(I1808="Si",1,IF(I1808="Fisico",1,IF(I1808="Electronico",2,VLOOKUP(C1808&amp;"|"&amp;B1808&amp;"|"&amp;D1808,Empresas!$C$6:$CC$92,G1808+6+1,0)))))))</f>
        <v>0</v>
      </c>
      <c r="AA1808" s="147">
        <f>IF(AND($I1808="Si",J1808=1),1,IF(AND($I1808="Fisico",J1808=1),1,IF(AND(J1808=1,$I1808="Electronico"),2,IF(J1808=1,VLOOKUP($C1808&amp;"|"&amp;$B1808&amp;"|"&amp;$D1808,Empresas!$C$6:$CC$92,$G1808+6+1,0),0))))</f>
        <v>0</v>
      </c>
      <c r="AB1808" s="147">
        <f>IF(AND($I1808="Si",K1808=1),1,IF(AND($I1808="Fisico",K1808=1),1,IF(AND(K1808=1,$I1808="Electronico"),2,IF(K1808=1,VLOOKUP($C1808&amp;"|"&amp;$B1808&amp;"|"&amp;$D1808,Empresas!$C$6:$CC$92,$G1808+6+1,0),0))))</f>
        <v>0</v>
      </c>
      <c r="AC1808" s="147">
        <f>IF(AND($I1808="Si",L1808=1),1,IF(AND($I1808="Fisico",L1808=1),1,IF(AND(L1808=1,$I1808="Electronico"),2,IF(L1808=1,VLOOKUP($C1808&amp;"|"&amp;$B1808&amp;"|"&amp;$D1808,Empresas!$C$6:$CC$92,$G1808+6+1,0),0))))</f>
        <v>0</v>
      </c>
      <c r="AD1808" s="147">
        <f>IF(AND($I1808="Si",M1808=1),1,IF(AND($I1808="Fisico",M1808=1),1,IF(AND(M1808=1,$I1808="Electronico"),2,IF(M1808=1,VLOOKUP($C1808&amp;"|"&amp;$B1808&amp;"|"&amp;$D1808,Empresas!$C$6:$CC$92,$G1808+6+1,0),0))))</f>
        <v>0</v>
      </c>
      <c r="AE1808" s="147">
        <f>IF(AND($I1808="Si",N1808=1),1,IF(AND($I1808="Fisico",N1808=1),1,IF(AND(N1808=1,$I1808="Electronico"),2,IF(N1808=1,VLOOKUP($C1808&amp;"|"&amp;$B1808&amp;"|"&amp;$D1808,Empresas!$C$6:$CC$92,$G1808+6+1,0),0))))</f>
        <v>0</v>
      </c>
      <c r="AF1808" s="147">
        <f>IF(AND($I1808="Si",O1808=1),1,IF(AND($I1808="Fisico",O1808=1),1,IF(AND(O1808=1,$I1808="Electronico"),2,IF(O1808=1,VLOOKUP($C1808&amp;"|"&amp;$B1808&amp;"|"&amp;$D1808,Empresas!$C$6:$CC$92,$G1808+6+1,0),0))))</f>
        <v>0</v>
      </c>
      <c r="AG1808" s="147">
        <f>IF(AND($I1808="Si",P1808=1),1,IF(AND($I1808="Fisico",P1808=1),1,IF(AND(P1808=1,$I1808="Electronico"),2,IF(P1808=1,VLOOKUP($C1808&amp;"|"&amp;$B1808&amp;"|"&amp;$D1808,Empresas!$C$6:$CC$92,$G1808+6+1,0),0))))</f>
        <v>0</v>
      </c>
      <c r="AH1808" s="147">
        <f>IF(AND($I1808="Si",Q1808=1),1,IF(AND($I1808="Fisico",Q1808=1),1,IF(AND(Q1808=1,$I1808="Electronico"),2,IF(Q1808=1,VLOOKUP($C1808&amp;"|"&amp;$B1808&amp;"|"&amp;$D1808,Empresas!$C$6:$CC$92,$G1808+6+1,0),0))))</f>
        <v>0</v>
      </c>
      <c r="AI1808" s="147">
        <f>IF(AND($I1808="Si",R1808=1),1,IF(AND($I1808="Fisico",R1808=1),1,IF(AND(R1808=1,$I1808="Electronico"),2,IF(R1808=1,VLOOKUP($C1808&amp;"|"&amp;$B1808&amp;"|"&amp;$D1808,Empresas!$C$6:$CC$92,$G1808+6+1,0),0))))</f>
        <v>0</v>
      </c>
      <c r="AJ1808" s="147">
        <f>IF(AND($I1808="Si",S1808=1),1,IF(AND($I1808="Fisico",S1808=1),1,IF(AND(S1808=1,$I1808="Electronico"),2,IF(S1808=1,VLOOKUP($C1808&amp;"|"&amp;$B1808&amp;"|"&amp;$D1808,Empresas!$C$6:$CC$92,$G1808+6+1,0),0))))</f>
        <v>0</v>
      </c>
      <c r="AK1808" s="147">
        <f>IF(AND($I1808="Si",T1808=1),1,IF(AND($I1808="Fisico",T1808=1),1,IF(AND(T1808=1,$I1808="Electronico"),2,IF(T1808=1,VLOOKUP($C1808&amp;"|"&amp;$B1808&amp;"|"&amp;$D1808,Empresas!$C$6:$CC$92,$G1808+6+1,0),0))))</f>
        <v>0</v>
      </c>
      <c r="AL1808" s="147">
        <f>IF(AND($I1808="Si",U1808=1),1,IF(AND($I1808="Fisico",U1808=1),1,IF(AND(U1808=1,$I1808="Electronico"),2,IF(U1808=1,VLOOKUP($C1808&amp;"|"&amp;$B1808&amp;"|"&amp;$D1808,Empresas!$C$6:$CC$92,$G1808+6+1,0),0))))</f>
        <v>0</v>
      </c>
      <c r="AM1808" s="149">
        <f t="shared" si="296"/>
        <v>0</v>
      </c>
      <c r="AN1808" s="149">
        <f t="shared" si="297"/>
        <v>0</v>
      </c>
      <c r="AO1808" s="152">
        <f t="shared" si="298"/>
        <v>0</v>
      </c>
    </row>
    <row r="1809" spans="1:41" x14ac:dyDescent="0.25">
      <c r="A1809" s="140" t="str">
        <f>VLOOKUP(D1809,Empresas!$D$7:$F$91,3,0)</f>
        <v>Omar</v>
      </c>
      <c r="B1809" s="141" t="str">
        <f>VLOOKUP(D1809,Empresas!$D$7:$G$91,4,0)</f>
        <v>Kheilly</v>
      </c>
      <c r="C1809" s="141" t="s">
        <v>544</v>
      </c>
      <c r="D1809" s="141" t="s">
        <v>293</v>
      </c>
      <c r="E1809" s="141" t="str">
        <f>VLOOKUP(D1809,Empresas!$D$7:$E$92,2,0)</f>
        <v>M.J ELEVADORES S.A.C.</v>
      </c>
      <c r="F1809" s="141" t="s">
        <v>179</v>
      </c>
      <c r="G1809" s="142">
        <f t="shared" si="299"/>
        <v>57</v>
      </c>
      <c r="H1809" s="142" t="str">
        <f>VLOOKUP(D1809,Empresas!$D$6:$L$92,7,0)</f>
        <v>Trimestral</v>
      </c>
      <c r="I1809" s="141" t="str">
        <f>VLOOKUP(VLOOKUP(D1809&amp;"|"&amp;B1809,Empresas!$I$7:$CB$92,G1809,0),Tablas!$A$8:$B$10,2,0)</f>
        <v>No aplica</v>
      </c>
      <c r="J1809" s="78"/>
      <c r="K1809" s="78"/>
      <c r="L1809" s="78"/>
      <c r="M1809" s="78"/>
      <c r="N1809" s="78"/>
      <c r="O1809" s="78"/>
      <c r="P1809" s="78"/>
      <c r="Q1809" s="78"/>
      <c r="R1809" s="78"/>
      <c r="S1809" s="78"/>
      <c r="T1809" s="78"/>
      <c r="U1809" s="78"/>
      <c r="V1809" s="78" t="str">
        <f>VLOOKUP(D1809,Empresas!$D$7:$CF$91,81,0)</f>
        <v>B</v>
      </c>
      <c r="W1809" s="78" t="str">
        <f>VLOOKUP(D1809,Empresas!$D$7:$M$91,10,0)</f>
        <v>Mype</v>
      </c>
      <c r="X1809" s="69" t="str">
        <f t="shared" si="294"/>
        <v>NO</v>
      </c>
      <c r="Y1809" s="153" t="str">
        <f t="shared" si="295"/>
        <v>No aplica</v>
      </c>
      <c r="Z1809" s="147">
        <f>IF(Y1809="No aplica",0,IF(I1809="no",0,IF(I1809="No aplica",0,IF(I1809="Si",1,IF(I1809="Fisico",1,IF(I1809="Electronico",2,VLOOKUP(C1809&amp;"|"&amp;B1809&amp;"|"&amp;D1809,Empresas!$C$6:$CC$92,G1809+6+1,0)))))))</f>
        <v>0</v>
      </c>
      <c r="AA1809" s="147">
        <f>IF(AND($I1809="Si",J1809=1),1,IF(AND($I1809="Fisico",J1809=1),1,IF(AND(J1809=1,$I1809="Electronico"),2,IF(J1809=1,VLOOKUP($C1809&amp;"|"&amp;$B1809&amp;"|"&amp;$D1809,Empresas!$C$6:$CC$92,$G1809+6+1,0),0))))</f>
        <v>0</v>
      </c>
      <c r="AB1809" s="147">
        <f>IF(AND($I1809="Si",K1809=1),1,IF(AND($I1809="Fisico",K1809=1),1,IF(AND(K1809=1,$I1809="Electronico"),2,IF(K1809=1,VLOOKUP($C1809&amp;"|"&amp;$B1809&amp;"|"&amp;$D1809,Empresas!$C$6:$CC$92,$G1809+6+1,0),0))))</f>
        <v>0</v>
      </c>
      <c r="AC1809" s="147">
        <f>IF(AND($I1809="Si",L1809=1),1,IF(AND($I1809="Fisico",L1809=1),1,IF(AND(L1809=1,$I1809="Electronico"),2,IF(L1809=1,VLOOKUP($C1809&amp;"|"&amp;$B1809&amp;"|"&amp;$D1809,Empresas!$C$6:$CC$92,$G1809+6+1,0),0))))</f>
        <v>0</v>
      </c>
      <c r="AD1809" s="147">
        <f>IF(AND($I1809="Si",M1809=1),1,IF(AND($I1809="Fisico",M1809=1),1,IF(AND(M1809=1,$I1809="Electronico"),2,IF(M1809=1,VLOOKUP($C1809&amp;"|"&amp;$B1809&amp;"|"&amp;$D1809,Empresas!$C$6:$CC$92,$G1809+6+1,0),0))))</f>
        <v>0</v>
      </c>
      <c r="AE1809" s="147">
        <f>IF(AND($I1809="Si",N1809=1),1,IF(AND($I1809="Fisico",N1809=1),1,IF(AND(N1809=1,$I1809="Electronico"),2,IF(N1809=1,VLOOKUP($C1809&amp;"|"&amp;$B1809&amp;"|"&amp;$D1809,Empresas!$C$6:$CC$92,$G1809+6+1,0),0))))</f>
        <v>0</v>
      </c>
      <c r="AF1809" s="147">
        <f>IF(AND($I1809="Si",O1809=1),1,IF(AND($I1809="Fisico",O1809=1),1,IF(AND(O1809=1,$I1809="Electronico"),2,IF(O1809=1,VLOOKUP($C1809&amp;"|"&amp;$B1809&amp;"|"&amp;$D1809,Empresas!$C$6:$CC$92,$G1809+6+1,0),0))))</f>
        <v>0</v>
      </c>
      <c r="AG1809" s="147">
        <f>IF(AND($I1809="Si",P1809=1),1,IF(AND($I1809="Fisico",P1809=1),1,IF(AND(P1809=1,$I1809="Electronico"),2,IF(P1809=1,VLOOKUP($C1809&amp;"|"&amp;$B1809&amp;"|"&amp;$D1809,Empresas!$C$6:$CC$92,$G1809+6+1,0),0))))</f>
        <v>0</v>
      </c>
      <c r="AH1809" s="147">
        <f>IF(AND($I1809="Si",Q1809=1),1,IF(AND($I1809="Fisico",Q1809=1),1,IF(AND(Q1809=1,$I1809="Electronico"),2,IF(Q1809=1,VLOOKUP($C1809&amp;"|"&amp;$B1809&amp;"|"&amp;$D1809,Empresas!$C$6:$CC$92,$G1809+6+1,0),0))))</f>
        <v>0</v>
      </c>
      <c r="AI1809" s="147">
        <f>IF(AND($I1809="Si",R1809=1),1,IF(AND($I1809="Fisico",R1809=1),1,IF(AND(R1809=1,$I1809="Electronico"),2,IF(R1809=1,VLOOKUP($C1809&amp;"|"&amp;$B1809&amp;"|"&amp;$D1809,Empresas!$C$6:$CC$92,$G1809+6+1,0),0))))</f>
        <v>0</v>
      </c>
      <c r="AJ1809" s="147">
        <f>IF(AND($I1809="Si",S1809=1),1,IF(AND($I1809="Fisico",S1809=1),1,IF(AND(S1809=1,$I1809="Electronico"),2,IF(S1809=1,VLOOKUP($C1809&amp;"|"&amp;$B1809&amp;"|"&amp;$D1809,Empresas!$C$6:$CC$92,$G1809+6+1,0),0))))</f>
        <v>0</v>
      </c>
      <c r="AK1809" s="147">
        <f>IF(AND($I1809="Si",T1809=1),1,IF(AND($I1809="Fisico",T1809=1),1,IF(AND(T1809=1,$I1809="Electronico"),2,IF(T1809=1,VLOOKUP($C1809&amp;"|"&amp;$B1809&amp;"|"&amp;$D1809,Empresas!$C$6:$CC$92,$G1809+6+1,0),0))))</f>
        <v>0</v>
      </c>
      <c r="AL1809" s="147">
        <f>IF(AND($I1809="Si",U1809=1),1,IF(AND($I1809="Fisico",U1809=1),1,IF(AND(U1809=1,$I1809="Electronico"),2,IF(U1809=1,VLOOKUP($C1809&amp;"|"&amp;$B1809&amp;"|"&amp;$D1809,Empresas!$C$6:$CC$92,$G1809+6+1,0),0))))</f>
        <v>0</v>
      </c>
      <c r="AM1809" s="149">
        <f t="shared" si="296"/>
        <v>0</v>
      </c>
      <c r="AN1809" s="149">
        <f t="shared" si="297"/>
        <v>0</v>
      </c>
      <c r="AO1809" s="152">
        <f t="shared" si="298"/>
        <v>0</v>
      </c>
    </row>
    <row r="1810" spans="1:41" x14ac:dyDescent="0.25">
      <c r="A1810" s="140" t="str">
        <f>VLOOKUP(D1810,Empresas!$D$7:$F$91,3,0)</f>
        <v>Omar</v>
      </c>
      <c r="B1810" s="141" t="str">
        <f>VLOOKUP(D1810,Empresas!$D$7:$G$91,4,0)</f>
        <v>Kheilly</v>
      </c>
      <c r="C1810" s="141" t="s">
        <v>544</v>
      </c>
      <c r="D1810" s="141" t="s">
        <v>293</v>
      </c>
      <c r="E1810" s="141" t="str">
        <f>VLOOKUP(D1810,Empresas!$D$7:$E$92,2,0)</f>
        <v>M.J ELEVADORES S.A.C.</v>
      </c>
      <c r="F1810" s="141" t="s">
        <v>180</v>
      </c>
      <c r="G1810" s="142">
        <f t="shared" si="299"/>
        <v>58</v>
      </c>
      <c r="H1810" s="142" t="str">
        <f>VLOOKUP(D1810,Empresas!$D$6:$L$92,7,0)</f>
        <v>Trimestral</v>
      </c>
      <c r="I1810" s="141" t="str">
        <f>VLOOKUP(VLOOKUP(D1810&amp;"|"&amp;B1810,Empresas!$I$7:$CB$92,G1810,0),Tablas!$A$8:$B$10,2,0)</f>
        <v>No aplica</v>
      </c>
      <c r="J1810" s="78"/>
      <c r="K1810" s="78"/>
      <c r="L1810" s="78"/>
      <c r="M1810" s="78"/>
      <c r="N1810" s="78"/>
      <c r="O1810" s="78"/>
      <c r="P1810" s="78"/>
      <c r="Q1810" s="78"/>
      <c r="R1810" s="78"/>
      <c r="S1810" s="78"/>
      <c r="T1810" s="78"/>
      <c r="U1810" s="78"/>
      <c r="V1810" s="78" t="str">
        <f>VLOOKUP(D1810,Empresas!$D$7:$CF$91,81,0)</f>
        <v>B</v>
      </c>
      <c r="W1810" s="78" t="str">
        <f>VLOOKUP(D1810,Empresas!$D$7:$M$91,10,0)</f>
        <v>Mype</v>
      </c>
      <c r="X1810" s="69" t="str">
        <f t="shared" si="294"/>
        <v>NO</v>
      </c>
      <c r="Y1810" s="153" t="str">
        <f t="shared" si="295"/>
        <v>No aplica</v>
      </c>
      <c r="Z1810" s="147">
        <f>IF(Y1810="No aplica",0,IF(I1810="no",0,IF(I1810="No aplica",0,IF(I1810="Si",1,IF(I1810="Fisico",1,IF(I1810="Electronico",2,VLOOKUP(C1810&amp;"|"&amp;B1810&amp;"|"&amp;D1810,Empresas!$C$6:$CC$92,G1810+6+1,0)))))))</f>
        <v>0</v>
      </c>
      <c r="AA1810" s="147">
        <f>IF(AND($I1810="Si",J1810=1),1,IF(AND($I1810="Fisico",J1810=1),1,IF(AND(J1810=1,$I1810="Electronico"),2,IF(J1810=1,VLOOKUP($C1810&amp;"|"&amp;$B1810&amp;"|"&amp;$D1810,Empresas!$C$6:$CC$92,$G1810+6+1,0),0))))</f>
        <v>0</v>
      </c>
      <c r="AB1810" s="147">
        <f>IF(AND($I1810="Si",K1810=1),1,IF(AND($I1810="Fisico",K1810=1),1,IF(AND(K1810=1,$I1810="Electronico"),2,IF(K1810=1,VLOOKUP($C1810&amp;"|"&amp;$B1810&amp;"|"&amp;$D1810,Empresas!$C$6:$CC$92,$G1810+6+1,0),0))))</f>
        <v>0</v>
      </c>
      <c r="AC1810" s="147">
        <f>IF(AND($I1810="Si",L1810=1),1,IF(AND($I1810="Fisico",L1810=1),1,IF(AND(L1810=1,$I1810="Electronico"),2,IF(L1810=1,VLOOKUP($C1810&amp;"|"&amp;$B1810&amp;"|"&amp;$D1810,Empresas!$C$6:$CC$92,$G1810+6+1,0),0))))</f>
        <v>0</v>
      </c>
      <c r="AD1810" s="147">
        <f>IF(AND($I1810="Si",M1810=1),1,IF(AND($I1810="Fisico",M1810=1),1,IF(AND(M1810=1,$I1810="Electronico"),2,IF(M1810=1,VLOOKUP($C1810&amp;"|"&amp;$B1810&amp;"|"&amp;$D1810,Empresas!$C$6:$CC$92,$G1810+6+1,0),0))))</f>
        <v>0</v>
      </c>
      <c r="AE1810" s="147">
        <f>IF(AND($I1810="Si",N1810=1),1,IF(AND($I1810="Fisico",N1810=1),1,IF(AND(N1810=1,$I1810="Electronico"),2,IF(N1810=1,VLOOKUP($C1810&amp;"|"&amp;$B1810&amp;"|"&amp;$D1810,Empresas!$C$6:$CC$92,$G1810+6+1,0),0))))</f>
        <v>0</v>
      </c>
      <c r="AF1810" s="147">
        <f>IF(AND($I1810="Si",O1810=1),1,IF(AND($I1810="Fisico",O1810=1),1,IF(AND(O1810=1,$I1810="Electronico"),2,IF(O1810=1,VLOOKUP($C1810&amp;"|"&amp;$B1810&amp;"|"&amp;$D1810,Empresas!$C$6:$CC$92,$G1810+6+1,0),0))))</f>
        <v>0</v>
      </c>
      <c r="AG1810" s="147">
        <f>IF(AND($I1810="Si",P1810=1),1,IF(AND($I1810="Fisico",P1810=1),1,IF(AND(P1810=1,$I1810="Electronico"),2,IF(P1810=1,VLOOKUP($C1810&amp;"|"&amp;$B1810&amp;"|"&amp;$D1810,Empresas!$C$6:$CC$92,$G1810+6+1,0),0))))</f>
        <v>0</v>
      </c>
      <c r="AH1810" s="147">
        <f>IF(AND($I1810="Si",Q1810=1),1,IF(AND($I1810="Fisico",Q1810=1),1,IF(AND(Q1810=1,$I1810="Electronico"),2,IF(Q1810=1,VLOOKUP($C1810&amp;"|"&amp;$B1810&amp;"|"&amp;$D1810,Empresas!$C$6:$CC$92,$G1810+6+1,0),0))))</f>
        <v>0</v>
      </c>
      <c r="AI1810" s="147">
        <f>IF(AND($I1810="Si",R1810=1),1,IF(AND($I1810="Fisico",R1810=1),1,IF(AND(R1810=1,$I1810="Electronico"),2,IF(R1810=1,VLOOKUP($C1810&amp;"|"&amp;$B1810&amp;"|"&amp;$D1810,Empresas!$C$6:$CC$92,$G1810+6+1,0),0))))</f>
        <v>0</v>
      </c>
      <c r="AJ1810" s="147">
        <f>IF(AND($I1810="Si",S1810=1),1,IF(AND($I1810="Fisico",S1810=1),1,IF(AND(S1810=1,$I1810="Electronico"),2,IF(S1810=1,VLOOKUP($C1810&amp;"|"&amp;$B1810&amp;"|"&amp;$D1810,Empresas!$C$6:$CC$92,$G1810+6+1,0),0))))</f>
        <v>0</v>
      </c>
      <c r="AK1810" s="147">
        <f>IF(AND($I1810="Si",T1810=1),1,IF(AND($I1810="Fisico",T1810=1),1,IF(AND(T1810=1,$I1810="Electronico"),2,IF(T1810=1,VLOOKUP($C1810&amp;"|"&amp;$B1810&amp;"|"&amp;$D1810,Empresas!$C$6:$CC$92,$G1810+6+1,0),0))))</f>
        <v>0</v>
      </c>
      <c r="AL1810" s="147">
        <f>IF(AND($I1810="Si",U1810=1),1,IF(AND($I1810="Fisico",U1810=1),1,IF(AND(U1810=1,$I1810="Electronico"),2,IF(U1810=1,VLOOKUP($C1810&amp;"|"&amp;$B1810&amp;"|"&amp;$D1810,Empresas!$C$6:$CC$92,$G1810+6+1,0),0))))</f>
        <v>0</v>
      </c>
      <c r="AM1810" s="149">
        <f t="shared" si="296"/>
        <v>0</v>
      </c>
      <c r="AN1810" s="149">
        <f t="shared" si="297"/>
        <v>0</v>
      </c>
      <c r="AO1810" s="152">
        <f t="shared" si="298"/>
        <v>0</v>
      </c>
    </row>
    <row r="1811" spans="1:41" x14ac:dyDescent="0.25">
      <c r="A1811" s="140" t="str">
        <f>VLOOKUP(D1811,Empresas!$D$7:$F$91,3,0)</f>
        <v>Omar</v>
      </c>
      <c r="B1811" s="141" t="str">
        <f>VLOOKUP(D1811,Empresas!$D$7:$G$91,4,0)</f>
        <v>Kheilly</v>
      </c>
      <c r="C1811" s="141" t="s">
        <v>544</v>
      </c>
      <c r="D1811" s="141" t="s">
        <v>293</v>
      </c>
      <c r="E1811" s="141" t="str">
        <f>VLOOKUP(D1811,Empresas!$D$7:$E$92,2,0)</f>
        <v>M.J ELEVADORES S.A.C.</v>
      </c>
      <c r="F1811" s="141" t="s">
        <v>181</v>
      </c>
      <c r="G1811" s="142">
        <f t="shared" si="299"/>
        <v>59</v>
      </c>
      <c r="H1811" s="142" t="str">
        <f>VLOOKUP(D1811,Empresas!$D$6:$L$92,7,0)</f>
        <v>Trimestral</v>
      </c>
      <c r="I1811" s="141" t="str">
        <f>VLOOKUP(VLOOKUP(D1811&amp;"|"&amp;B1811,Empresas!$I$7:$CB$92,G1811,0),Tablas!$A$8:$B$10,2,0)</f>
        <v>No aplica</v>
      </c>
      <c r="J1811" s="78"/>
      <c r="K1811" s="78"/>
      <c r="L1811" s="78"/>
      <c r="M1811" s="78"/>
      <c r="N1811" s="78"/>
      <c r="O1811" s="78"/>
      <c r="P1811" s="78"/>
      <c r="Q1811" s="78"/>
      <c r="R1811" s="78"/>
      <c r="S1811" s="78"/>
      <c r="T1811" s="78"/>
      <c r="U1811" s="78"/>
      <c r="V1811" s="78" t="str">
        <f>VLOOKUP(D1811,Empresas!$D$7:$CF$91,81,0)</f>
        <v>B</v>
      </c>
      <c r="W1811" s="78" t="str">
        <f>VLOOKUP(D1811,Empresas!$D$7:$M$91,10,0)</f>
        <v>Mype</v>
      </c>
      <c r="X1811" s="69" t="str">
        <f t="shared" si="294"/>
        <v>NO</v>
      </c>
      <c r="Y1811" s="153" t="str">
        <f t="shared" si="295"/>
        <v>No aplica</v>
      </c>
      <c r="Z1811" s="147">
        <f>IF(Y1811="No aplica",0,IF(I1811="no",0,IF(I1811="No aplica",0,IF(I1811="Si",1,IF(I1811="Fisico",1,IF(I1811="Electronico",2,VLOOKUP(C1811&amp;"|"&amp;B1811&amp;"|"&amp;D1811,Empresas!$C$6:$CC$92,G1811+6+1,0)))))))</f>
        <v>0</v>
      </c>
      <c r="AA1811" s="147">
        <f>IF(AND($I1811="Si",J1811=1),1,IF(AND($I1811="Fisico",J1811=1),1,IF(AND(J1811=1,$I1811="Electronico"),2,IF(J1811=1,VLOOKUP($C1811&amp;"|"&amp;$B1811&amp;"|"&amp;$D1811,Empresas!$C$6:$CC$92,$G1811+6+1,0),0))))</f>
        <v>0</v>
      </c>
      <c r="AB1811" s="147">
        <f>IF(AND($I1811="Si",K1811=1),1,IF(AND($I1811="Fisico",K1811=1),1,IF(AND(K1811=1,$I1811="Electronico"),2,IF(K1811=1,VLOOKUP($C1811&amp;"|"&amp;$B1811&amp;"|"&amp;$D1811,Empresas!$C$6:$CC$92,$G1811+6+1,0),0))))</f>
        <v>0</v>
      </c>
      <c r="AC1811" s="147">
        <f>IF(AND($I1811="Si",L1811=1),1,IF(AND($I1811="Fisico",L1811=1),1,IF(AND(L1811=1,$I1811="Electronico"),2,IF(L1811=1,VLOOKUP($C1811&amp;"|"&amp;$B1811&amp;"|"&amp;$D1811,Empresas!$C$6:$CC$92,$G1811+6+1,0),0))))</f>
        <v>0</v>
      </c>
      <c r="AD1811" s="147">
        <f>IF(AND($I1811="Si",M1811=1),1,IF(AND($I1811="Fisico",M1811=1),1,IF(AND(M1811=1,$I1811="Electronico"),2,IF(M1811=1,VLOOKUP($C1811&amp;"|"&amp;$B1811&amp;"|"&amp;$D1811,Empresas!$C$6:$CC$92,$G1811+6+1,0),0))))</f>
        <v>0</v>
      </c>
      <c r="AE1811" s="147">
        <f>IF(AND($I1811="Si",N1811=1),1,IF(AND($I1811="Fisico",N1811=1),1,IF(AND(N1811=1,$I1811="Electronico"),2,IF(N1811=1,VLOOKUP($C1811&amp;"|"&amp;$B1811&amp;"|"&amp;$D1811,Empresas!$C$6:$CC$92,$G1811+6+1,0),0))))</f>
        <v>0</v>
      </c>
      <c r="AF1811" s="147">
        <f>IF(AND($I1811="Si",O1811=1),1,IF(AND($I1811="Fisico",O1811=1),1,IF(AND(O1811=1,$I1811="Electronico"),2,IF(O1811=1,VLOOKUP($C1811&amp;"|"&amp;$B1811&amp;"|"&amp;$D1811,Empresas!$C$6:$CC$92,$G1811+6+1,0),0))))</f>
        <v>0</v>
      </c>
      <c r="AG1811" s="147">
        <f>IF(AND($I1811="Si",P1811=1),1,IF(AND($I1811="Fisico",P1811=1),1,IF(AND(P1811=1,$I1811="Electronico"),2,IF(P1811=1,VLOOKUP($C1811&amp;"|"&amp;$B1811&amp;"|"&amp;$D1811,Empresas!$C$6:$CC$92,$G1811+6+1,0),0))))</f>
        <v>0</v>
      </c>
      <c r="AH1811" s="147">
        <f>IF(AND($I1811="Si",Q1811=1),1,IF(AND($I1811="Fisico",Q1811=1),1,IF(AND(Q1811=1,$I1811="Electronico"),2,IF(Q1811=1,VLOOKUP($C1811&amp;"|"&amp;$B1811&amp;"|"&amp;$D1811,Empresas!$C$6:$CC$92,$G1811+6+1,0),0))))</f>
        <v>0</v>
      </c>
      <c r="AI1811" s="147">
        <f>IF(AND($I1811="Si",R1811=1),1,IF(AND($I1811="Fisico",R1811=1),1,IF(AND(R1811=1,$I1811="Electronico"),2,IF(R1811=1,VLOOKUP($C1811&amp;"|"&amp;$B1811&amp;"|"&amp;$D1811,Empresas!$C$6:$CC$92,$G1811+6+1,0),0))))</f>
        <v>0</v>
      </c>
      <c r="AJ1811" s="147">
        <f>IF(AND($I1811="Si",S1811=1),1,IF(AND($I1811="Fisico",S1811=1),1,IF(AND(S1811=1,$I1811="Electronico"),2,IF(S1811=1,VLOOKUP($C1811&amp;"|"&amp;$B1811&amp;"|"&amp;$D1811,Empresas!$C$6:$CC$92,$G1811+6+1,0),0))))</f>
        <v>0</v>
      </c>
      <c r="AK1811" s="147">
        <f>IF(AND($I1811="Si",T1811=1),1,IF(AND($I1811="Fisico",T1811=1),1,IF(AND(T1811=1,$I1811="Electronico"),2,IF(T1811=1,VLOOKUP($C1811&amp;"|"&amp;$B1811&amp;"|"&amp;$D1811,Empresas!$C$6:$CC$92,$G1811+6+1,0),0))))</f>
        <v>0</v>
      </c>
      <c r="AL1811" s="147">
        <f>IF(AND($I1811="Si",U1811=1),1,IF(AND($I1811="Fisico",U1811=1),1,IF(AND(U1811=1,$I1811="Electronico"),2,IF(U1811=1,VLOOKUP($C1811&amp;"|"&amp;$B1811&amp;"|"&amp;$D1811,Empresas!$C$6:$CC$92,$G1811+6+1,0),0))))</f>
        <v>0</v>
      </c>
      <c r="AM1811" s="149">
        <f t="shared" si="296"/>
        <v>0</v>
      </c>
      <c r="AN1811" s="149">
        <f t="shared" si="297"/>
        <v>0</v>
      </c>
      <c r="AO1811" s="152">
        <f t="shared" si="298"/>
        <v>0</v>
      </c>
    </row>
    <row r="1812" spans="1:41" x14ac:dyDescent="0.25">
      <c r="A1812" s="140" t="str">
        <f>VLOOKUP(D1812,Empresas!$D$7:$F$91,3,0)</f>
        <v>Omar</v>
      </c>
      <c r="B1812" s="141" t="str">
        <f>VLOOKUP(D1812,Empresas!$D$7:$G$91,4,0)</f>
        <v>Kheilly</v>
      </c>
      <c r="C1812" s="141" t="s">
        <v>544</v>
      </c>
      <c r="D1812" s="141" t="s">
        <v>293</v>
      </c>
      <c r="E1812" s="141" t="str">
        <f>VLOOKUP(D1812,Empresas!$D$7:$E$92,2,0)</f>
        <v>M.J ELEVADORES S.A.C.</v>
      </c>
      <c r="F1812" s="141" t="s">
        <v>182</v>
      </c>
      <c r="G1812" s="142">
        <f t="shared" si="299"/>
        <v>60</v>
      </c>
      <c r="H1812" s="142" t="str">
        <f>VLOOKUP(D1812,Empresas!$D$6:$L$92,7,0)</f>
        <v>Trimestral</v>
      </c>
      <c r="I1812" s="141" t="str">
        <f>VLOOKUP(VLOOKUP(D1812&amp;"|"&amp;B1812,Empresas!$I$7:$CB$92,G1812,0),Tablas!$A$8:$B$10,2,0)</f>
        <v>No aplica</v>
      </c>
      <c r="J1812" s="78"/>
      <c r="K1812" s="78"/>
      <c r="L1812" s="78"/>
      <c r="M1812" s="78"/>
      <c r="N1812" s="78"/>
      <c r="O1812" s="78"/>
      <c r="P1812" s="78"/>
      <c r="Q1812" s="78"/>
      <c r="R1812" s="78"/>
      <c r="S1812" s="78"/>
      <c r="T1812" s="78"/>
      <c r="U1812" s="78"/>
      <c r="V1812" s="78" t="str">
        <f>VLOOKUP(D1812,Empresas!$D$7:$CF$91,81,0)</f>
        <v>B</v>
      </c>
      <c r="W1812" s="78" t="str">
        <f>VLOOKUP(D1812,Empresas!$D$7:$M$91,10,0)</f>
        <v>Mype</v>
      </c>
      <c r="X1812" s="69" t="str">
        <f t="shared" si="294"/>
        <v>NO</v>
      </c>
      <c r="Y1812" s="153" t="str">
        <f t="shared" si="295"/>
        <v>No aplica</v>
      </c>
      <c r="Z1812" s="147">
        <f>IF(Y1812="No aplica",0,IF(I1812="no",0,IF(I1812="No aplica",0,IF(I1812="Si",1,IF(I1812="Fisico",1,IF(I1812="Electronico",2,VLOOKUP(C1812&amp;"|"&amp;B1812&amp;"|"&amp;D1812,Empresas!$C$6:$CC$92,G1812+6+1,0)))))))</f>
        <v>0</v>
      </c>
      <c r="AA1812" s="147">
        <f>IF(AND($I1812="Si",J1812=1),1,IF(AND($I1812="Fisico",J1812=1),1,IF(AND(J1812=1,$I1812="Electronico"),2,IF(J1812=1,VLOOKUP($C1812&amp;"|"&amp;$B1812&amp;"|"&amp;$D1812,Empresas!$C$6:$CC$92,$G1812+6+1,0),0))))</f>
        <v>0</v>
      </c>
      <c r="AB1812" s="147">
        <f>IF(AND($I1812="Si",K1812=1),1,IF(AND($I1812="Fisico",K1812=1),1,IF(AND(K1812=1,$I1812="Electronico"),2,IF(K1812=1,VLOOKUP($C1812&amp;"|"&amp;$B1812&amp;"|"&amp;$D1812,Empresas!$C$6:$CC$92,$G1812+6+1,0),0))))</f>
        <v>0</v>
      </c>
      <c r="AC1812" s="147">
        <f>IF(AND($I1812="Si",L1812=1),1,IF(AND($I1812="Fisico",L1812=1),1,IF(AND(L1812=1,$I1812="Electronico"),2,IF(L1812=1,VLOOKUP($C1812&amp;"|"&amp;$B1812&amp;"|"&amp;$D1812,Empresas!$C$6:$CC$92,$G1812+6+1,0),0))))</f>
        <v>0</v>
      </c>
      <c r="AD1812" s="147">
        <f>IF(AND($I1812="Si",M1812=1),1,IF(AND($I1812="Fisico",M1812=1),1,IF(AND(M1812=1,$I1812="Electronico"),2,IF(M1812=1,VLOOKUP($C1812&amp;"|"&amp;$B1812&amp;"|"&amp;$D1812,Empresas!$C$6:$CC$92,$G1812+6+1,0),0))))</f>
        <v>0</v>
      </c>
      <c r="AE1812" s="147">
        <f>IF(AND($I1812="Si",N1812=1),1,IF(AND($I1812="Fisico",N1812=1),1,IF(AND(N1812=1,$I1812="Electronico"),2,IF(N1812=1,VLOOKUP($C1812&amp;"|"&amp;$B1812&amp;"|"&amp;$D1812,Empresas!$C$6:$CC$92,$G1812+6+1,0),0))))</f>
        <v>0</v>
      </c>
      <c r="AF1812" s="147">
        <f>IF(AND($I1812="Si",O1812=1),1,IF(AND($I1812="Fisico",O1812=1),1,IF(AND(O1812=1,$I1812="Electronico"),2,IF(O1812=1,VLOOKUP($C1812&amp;"|"&amp;$B1812&amp;"|"&amp;$D1812,Empresas!$C$6:$CC$92,$G1812+6+1,0),0))))</f>
        <v>0</v>
      </c>
      <c r="AG1812" s="147">
        <f>IF(AND($I1812="Si",P1812=1),1,IF(AND($I1812="Fisico",P1812=1),1,IF(AND(P1812=1,$I1812="Electronico"),2,IF(P1812=1,VLOOKUP($C1812&amp;"|"&amp;$B1812&amp;"|"&amp;$D1812,Empresas!$C$6:$CC$92,$G1812+6+1,0),0))))</f>
        <v>0</v>
      </c>
      <c r="AH1812" s="147">
        <f>IF(AND($I1812="Si",Q1812=1),1,IF(AND($I1812="Fisico",Q1812=1),1,IF(AND(Q1812=1,$I1812="Electronico"),2,IF(Q1812=1,VLOOKUP($C1812&amp;"|"&amp;$B1812&amp;"|"&amp;$D1812,Empresas!$C$6:$CC$92,$G1812+6+1,0),0))))</f>
        <v>0</v>
      </c>
      <c r="AI1812" s="147">
        <f>IF(AND($I1812="Si",R1812=1),1,IF(AND($I1812="Fisico",R1812=1),1,IF(AND(R1812=1,$I1812="Electronico"),2,IF(R1812=1,VLOOKUP($C1812&amp;"|"&amp;$B1812&amp;"|"&amp;$D1812,Empresas!$C$6:$CC$92,$G1812+6+1,0),0))))</f>
        <v>0</v>
      </c>
      <c r="AJ1812" s="147">
        <f>IF(AND($I1812="Si",S1812=1),1,IF(AND($I1812="Fisico",S1812=1),1,IF(AND(S1812=1,$I1812="Electronico"),2,IF(S1812=1,VLOOKUP($C1812&amp;"|"&amp;$B1812&amp;"|"&amp;$D1812,Empresas!$C$6:$CC$92,$G1812+6+1,0),0))))</f>
        <v>0</v>
      </c>
      <c r="AK1812" s="147">
        <f>IF(AND($I1812="Si",T1812=1),1,IF(AND($I1812="Fisico",T1812=1),1,IF(AND(T1812=1,$I1812="Electronico"),2,IF(T1812=1,VLOOKUP($C1812&amp;"|"&amp;$B1812&amp;"|"&amp;$D1812,Empresas!$C$6:$CC$92,$G1812+6+1,0),0))))</f>
        <v>0</v>
      </c>
      <c r="AL1812" s="147">
        <f>IF(AND($I1812="Si",U1812=1),1,IF(AND($I1812="Fisico",U1812=1),1,IF(AND(U1812=1,$I1812="Electronico"),2,IF(U1812=1,VLOOKUP($C1812&amp;"|"&amp;$B1812&amp;"|"&amp;$D1812,Empresas!$C$6:$CC$92,$G1812+6+1,0),0))))</f>
        <v>0</v>
      </c>
      <c r="AM1812" s="149">
        <f t="shared" si="296"/>
        <v>0</v>
      </c>
      <c r="AN1812" s="149">
        <f t="shared" si="297"/>
        <v>0</v>
      </c>
      <c r="AO1812" s="152">
        <f t="shared" si="298"/>
        <v>0</v>
      </c>
    </row>
    <row r="1813" spans="1:41" x14ac:dyDescent="0.25">
      <c r="A1813" s="143" t="str">
        <f>VLOOKUP(D1813,Empresas!$D$7:$F$91,3,0)</f>
        <v>Omar</v>
      </c>
      <c r="B1813" s="144" t="str">
        <f>VLOOKUP(D1813,Empresas!$D$7:$G$91,4,0)</f>
        <v>Kheilly</v>
      </c>
      <c r="C1813" s="144" t="s">
        <v>544</v>
      </c>
      <c r="D1813" s="144" t="s">
        <v>293</v>
      </c>
      <c r="E1813" s="144" t="str">
        <f>VLOOKUP(D1813,Empresas!$D$7:$E$92,2,0)</f>
        <v>M.J ELEVADORES S.A.C.</v>
      </c>
      <c r="F1813" s="144" t="s">
        <v>183</v>
      </c>
      <c r="G1813" s="145">
        <f>+Empresas!$BR$2</f>
        <v>62</v>
      </c>
      <c r="H1813" s="145" t="str">
        <f>VLOOKUP(D1813,Empresas!$D$6:$L$92,7,0)</f>
        <v>Trimestral</v>
      </c>
      <c r="I1813" s="144" t="str">
        <f>VLOOKUP(VLOOKUP(D1813&amp;"|"&amp;B1813,Empresas!$I$7:$CB$92,G1813,0),Tablas!$A$13:$B$14,2,0)</f>
        <v>Si</v>
      </c>
      <c r="J1813" s="78">
        <v>1</v>
      </c>
      <c r="K1813" s="78">
        <v>1</v>
      </c>
      <c r="L1813" s="78">
        <v>1</v>
      </c>
      <c r="M1813" s="78">
        <v>1</v>
      </c>
      <c r="N1813" s="78">
        <v>1</v>
      </c>
      <c r="O1813" s="78">
        <v>1</v>
      </c>
      <c r="P1813" s="78">
        <v>1</v>
      </c>
      <c r="Q1813" s="78">
        <v>1</v>
      </c>
      <c r="R1813" s="78"/>
      <c r="S1813" s="78"/>
      <c r="T1813" s="78"/>
      <c r="U1813" s="78"/>
      <c r="V1813" s="78" t="str">
        <f>VLOOKUP(D1813,Empresas!$D$7:$CF$91,81,0)</f>
        <v>B</v>
      </c>
      <c r="W1813" s="78" t="str">
        <f>VLOOKUP(D1813,Empresas!$D$7:$M$91,10,0)</f>
        <v>Mype</v>
      </c>
      <c r="X1813" s="69" t="str">
        <f t="shared" si="294"/>
        <v>SI</v>
      </c>
      <c r="Y1813" s="153" t="str">
        <f t="shared" si="295"/>
        <v>Si aplica</v>
      </c>
      <c r="Z1813" s="147">
        <f>IF(Y1813="No aplica",0,IF(I1813="no",0,IF(I1813="No aplica",0,IF(I1813="Si",1,IF(I1813="Fisico",1,IF(I1813="Electronico",2,VLOOKUP(C1813&amp;"|"&amp;B1813&amp;"|"&amp;D1813,Empresas!$C$6:$CC$92,G1813+6+1,0)))))))</f>
        <v>1</v>
      </c>
      <c r="AA1813" s="147">
        <f>IF(AND($I1813="Si",J1813=1),1,IF(AND($I1813="Fisico",J1813=1),1,IF(AND(J1813=1,$I1813="Electronico"),2,IF(J1813=1,VLOOKUP($C1813&amp;"|"&amp;$B1813&amp;"|"&amp;$D1813,Empresas!$C$6:$CC$92,$G1813+6+1,0),0))))</f>
        <v>1</v>
      </c>
      <c r="AB1813" s="147">
        <f>IF(AND($I1813="Si",K1813=1),1,IF(AND($I1813="Fisico",K1813=1),1,IF(AND(K1813=1,$I1813="Electronico"),2,IF(K1813=1,VLOOKUP($C1813&amp;"|"&amp;$B1813&amp;"|"&amp;$D1813,Empresas!$C$6:$CC$92,$G1813+6+1,0),0))))</f>
        <v>1</v>
      </c>
      <c r="AC1813" s="147">
        <f>IF(AND($I1813="Si",L1813=1),1,IF(AND($I1813="Fisico",L1813=1),1,IF(AND(L1813=1,$I1813="Electronico"),2,IF(L1813=1,VLOOKUP($C1813&amp;"|"&amp;$B1813&amp;"|"&amp;$D1813,Empresas!$C$6:$CC$92,$G1813+6+1,0),0))))</f>
        <v>1</v>
      </c>
      <c r="AD1813" s="147">
        <f>IF(AND($I1813="Si",M1813=1),1,IF(AND($I1813="Fisico",M1813=1),1,IF(AND(M1813=1,$I1813="Electronico"),2,IF(M1813=1,VLOOKUP($C1813&amp;"|"&amp;$B1813&amp;"|"&amp;$D1813,Empresas!$C$6:$CC$92,$G1813+6+1,0),0))))</f>
        <v>1</v>
      </c>
      <c r="AE1813" s="147">
        <f>IF(AND($I1813="Si",N1813=1),1,IF(AND($I1813="Fisico",N1813=1),1,IF(AND(N1813=1,$I1813="Electronico"),2,IF(N1813=1,VLOOKUP($C1813&amp;"|"&amp;$B1813&amp;"|"&amp;$D1813,Empresas!$C$6:$CC$92,$G1813+6+1,0),0))))</f>
        <v>1</v>
      </c>
      <c r="AF1813" s="147">
        <f>IF(AND($I1813="Si",O1813=1),1,IF(AND($I1813="Fisico",O1813=1),1,IF(AND(O1813=1,$I1813="Electronico"),2,IF(O1813=1,VLOOKUP($C1813&amp;"|"&amp;$B1813&amp;"|"&amp;$D1813,Empresas!$C$6:$CC$92,$G1813+6+1,0),0))))</f>
        <v>1</v>
      </c>
      <c r="AG1813" s="147">
        <f>IF(AND($I1813="Si",P1813=1),1,IF(AND($I1813="Fisico",P1813=1),1,IF(AND(P1813=1,$I1813="Electronico"),2,IF(P1813=1,VLOOKUP($C1813&amp;"|"&amp;$B1813&amp;"|"&amp;$D1813,Empresas!$C$6:$CC$92,$G1813+6+1,0),0))))</f>
        <v>1</v>
      </c>
      <c r="AH1813" s="147">
        <f>IF(AND($I1813="Si",Q1813=1),1,IF(AND($I1813="Fisico",Q1813=1),1,IF(AND(Q1813=1,$I1813="Electronico"),2,IF(Q1813=1,VLOOKUP($C1813&amp;"|"&amp;$B1813&amp;"|"&amp;$D1813,Empresas!$C$6:$CC$92,$G1813+6+1,0),0))))</f>
        <v>1</v>
      </c>
      <c r="AI1813" s="147">
        <f>IF(AND($I1813="Si",R1813=1),1,IF(AND($I1813="Fisico",R1813=1),1,IF(AND(R1813=1,$I1813="Electronico"),2,IF(R1813=1,VLOOKUP($C1813&amp;"|"&amp;$B1813&amp;"|"&amp;$D1813,Empresas!$C$6:$CC$92,$G1813+6+1,0),0))))</f>
        <v>0</v>
      </c>
      <c r="AJ1813" s="147">
        <f>IF(AND($I1813="Si",S1813=1),1,IF(AND($I1813="Fisico",S1813=1),1,IF(AND(S1813=1,$I1813="Electronico"),2,IF(S1813=1,VLOOKUP($C1813&amp;"|"&amp;$B1813&amp;"|"&amp;$D1813,Empresas!$C$6:$CC$92,$G1813+6+1,0),0))))</f>
        <v>0</v>
      </c>
      <c r="AK1813" s="147">
        <f>IF(AND($I1813="Si",T1813=1),1,IF(AND($I1813="Fisico",T1813=1),1,IF(AND(T1813=1,$I1813="Electronico"),2,IF(T1813=1,VLOOKUP($C1813&amp;"|"&amp;$B1813&amp;"|"&amp;$D1813,Empresas!$C$6:$CC$92,$G1813+6+1,0),0))))</f>
        <v>0</v>
      </c>
      <c r="AL1813" s="147">
        <f>IF(AND($I1813="Si",U1813=1),1,IF(AND($I1813="Fisico",U1813=1),1,IF(AND(U1813=1,$I1813="Electronico"),2,IF(U1813=1,VLOOKUP($C1813&amp;"|"&amp;$B1813&amp;"|"&amp;$D1813,Empresas!$C$6:$CC$92,$G1813+6+1,0),0))))</f>
        <v>0</v>
      </c>
      <c r="AM1813" s="149">
        <f t="shared" si="296"/>
        <v>8</v>
      </c>
      <c r="AN1813" s="149">
        <f t="shared" si="297"/>
        <v>8</v>
      </c>
      <c r="AO1813" s="152">
        <f t="shared" si="298"/>
        <v>1</v>
      </c>
    </row>
    <row r="1814" spans="1:41" x14ac:dyDescent="0.25">
      <c r="A1814" s="143" t="str">
        <f>VLOOKUP(D1814,Empresas!$D$7:$F$91,3,0)</f>
        <v>Omar</v>
      </c>
      <c r="B1814" s="144" t="str">
        <f>VLOOKUP(D1814,Empresas!$D$7:$G$91,4,0)</f>
        <v>Kheilly</v>
      </c>
      <c r="C1814" s="144" t="s">
        <v>544</v>
      </c>
      <c r="D1814" s="144" t="s">
        <v>293</v>
      </c>
      <c r="E1814" s="144" t="str">
        <f>VLOOKUP(D1814,Empresas!$D$7:$E$92,2,0)</f>
        <v>M.J ELEVADORES S.A.C.</v>
      </c>
      <c r="F1814" s="144" t="s">
        <v>184</v>
      </c>
      <c r="G1814" s="145">
        <f>+G1813+1</f>
        <v>63</v>
      </c>
      <c r="H1814" s="145" t="str">
        <f>VLOOKUP(D1814,Empresas!$D$6:$L$92,7,0)</f>
        <v>Trimestral</v>
      </c>
      <c r="I1814" s="144" t="str">
        <f>VLOOKUP(VLOOKUP(D1814&amp;"|"&amp;B1814,Empresas!$I$7:$CB$92,G1814,0),Tablas!$A$13:$B$14,2,0)</f>
        <v>Si</v>
      </c>
      <c r="J1814" s="78">
        <v>1</v>
      </c>
      <c r="K1814" s="78">
        <v>1</v>
      </c>
      <c r="L1814" s="78">
        <v>1</v>
      </c>
      <c r="M1814" s="78">
        <v>1</v>
      </c>
      <c r="N1814" s="78">
        <v>1</v>
      </c>
      <c r="O1814" s="78">
        <v>1</v>
      </c>
      <c r="P1814" s="78">
        <v>1</v>
      </c>
      <c r="Q1814" s="78">
        <v>1</v>
      </c>
      <c r="R1814" s="78"/>
      <c r="S1814" s="78"/>
      <c r="T1814" s="78"/>
      <c r="U1814" s="78"/>
      <c r="V1814" s="78" t="str">
        <f>VLOOKUP(D1814,Empresas!$D$7:$CF$91,81,0)</f>
        <v>B</v>
      </c>
      <c r="W1814" s="78" t="str">
        <f>VLOOKUP(D1814,Empresas!$D$7:$M$91,10,0)</f>
        <v>Mype</v>
      </c>
      <c r="X1814" s="69" t="str">
        <f t="shared" si="294"/>
        <v>SI</v>
      </c>
      <c r="Y1814" s="153" t="str">
        <f t="shared" si="295"/>
        <v>Si aplica</v>
      </c>
      <c r="Z1814" s="147">
        <f>IF(Y1814="No aplica",0,IF(I1814="no",0,IF(I1814="No aplica",0,IF(I1814="Si",1,IF(I1814="Fisico",1,IF(I1814="Electronico",2,VLOOKUP(C1814&amp;"|"&amp;B1814&amp;"|"&amp;D1814,Empresas!$C$6:$CC$92,G1814+6+1,0)))))))</f>
        <v>1</v>
      </c>
      <c r="AA1814" s="147">
        <f>IF(AND($I1814="Si",J1814=1),1,IF(AND($I1814="Fisico",J1814=1),1,IF(AND(J1814=1,$I1814="Electronico"),2,IF(J1814=1,VLOOKUP($C1814&amp;"|"&amp;$B1814&amp;"|"&amp;$D1814,Empresas!$C$6:$CC$92,$G1814+6+1,0),0))))</f>
        <v>1</v>
      </c>
      <c r="AB1814" s="147">
        <f>IF(AND($I1814="Si",K1814=1),1,IF(AND($I1814="Fisico",K1814=1),1,IF(AND(K1814=1,$I1814="Electronico"),2,IF(K1814=1,VLOOKUP($C1814&amp;"|"&amp;$B1814&amp;"|"&amp;$D1814,Empresas!$C$6:$CC$92,$G1814+6+1,0),0))))</f>
        <v>1</v>
      </c>
      <c r="AC1814" s="147">
        <f>IF(AND($I1814="Si",L1814=1),1,IF(AND($I1814="Fisico",L1814=1),1,IF(AND(L1814=1,$I1814="Electronico"),2,IF(L1814=1,VLOOKUP($C1814&amp;"|"&amp;$B1814&amp;"|"&amp;$D1814,Empresas!$C$6:$CC$92,$G1814+6+1,0),0))))</f>
        <v>1</v>
      </c>
      <c r="AD1814" s="147">
        <f>IF(AND($I1814="Si",M1814=1),1,IF(AND($I1814="Fisico",M1814=1),1,IF(AND(M1814=1,$I1814="Electronico"),2,IF(M1814=1,VLOOKUP($C1814&amp;"|"&amp;$B1814&amp;"|"&amp;$D1814,Empresas!$C$6:$CC$92,$G1814+6+1,0),0))))</f>
        <v>1</v>
      </c>
      <c r="AE1814" s="147">
        <f>IF(AND($I1814="Si",N1814=1),1,IF(AND($I1814="Fisico",N1814=1),1,IF(AND(N1814=1,$I1814="Electronico"),2,IF(N1814=1,VLOOKUP($C1814&amp;"|"&amp;$B1814&amp;"|"&amp;$D1814,Empresas!$C$6:$CC$92,$G1814+6+1,0),0))))</f>
        <v>1</v>
      </c>
      <c r="AF1814" s="147">
        <f>IF(AND($I1814="Si",O1814=1),1,IF(AND($I1814="Fisico",O1814=1),1,IF(AND(O1814=1,$I1814="Electronico"),2,IF(O1814=1,VLOOKUP($C1814&amp;"|"&amp;$B1814&amp;"|"&amp;$D1814,Empresas!$C$6:$CC$92,$G1814+6+1,0),0))))</f>
        <v>1</v>
      </c>
      <c r="AG1814" s="147">
        <f>IF(AND($I1814="Si",P1814=1),1,IF(AND($I1814="Fisico",P1814=1),1,IF(AND(P1814=1,$I1814="Electronico"),2,IF(P1814=1,VLOOKUP($C1814&amp;"|"&amp;$B1814&amp;"|"&amp;$D1814,Empresas!$C$6:$CC$92,$G1814+6+1,0),0))))</f>
        <v>1</v>
      </c>
      <c r="AH1814" s="147">
        <f>IF(AND($I1814="Si",Q1814=1),1,IF(AND($I1814="Fisico",Q1814=1),1,IF(AND(Q1814=1,$I1814="Electronico"),2,IF(Q1814=1,VLOOKUP($C1814&amp;"|"&amp;$B1814&amp;"|"&amp;$D1814,Empresas!$C$6:$CC$92,$G1814+6+1,0),0))))</f>
        <v>1</v>
      </c>
      <c r="AI1814" s="147">
        <f>IF(AND($I1814="Si",R1814=1),1,IF(AND($I1814="Fisico",R1814=1),1,IF(AND(R1814=1,$I1814="Electronico"),2,IF(R1814=1,VLOOKUP($C1814&amp;"|"&amp;$B1814&amp;"|"&amp;$D1814,Empresas!$C$6:$CC$92,$G1814+6+1,0),0))))</f>
        <v>0</v>
      </c>
      <c r="AJ1814" s="147">
        <f>IF(AND($I1814="Si",S1814=1),1,IF(AND($I1814="Fisico",S1814=1),1,IF(AND(S1814=1,$I1814="Electronico"),2,IF(S1814=1,VLOOKUP($C1814&amp;"|"&amp;$B1814&amp;"|"&amp;$D1814,Empresas!$C$6:$CC$92,$G1814+6+1,0),0))))</f>
        <v>0</v>
      </c>
      <c r="AK1814" s="147">
        <f>IF(AND($I1814="Si",T1814=1),1,IF(AND($I1814="Fisico",T1814=1),1,IF(AND(T1814=1,$I1814="Electronico"),2,IF(T1814=1,VLOOKUP($C1814&amp;"|"&amp;$B1814&amp;"|"&amp;$D1814,Empresas!$C$6:$CC$92,$G1814+6+1,0),0))))</f>
        <v>0</v>
      </c>
      <c r="AL1814" s="147">
        <f>IF(AND($I1814="Si",U1814=1),1,IF(AND($I1814="Fisico",U1814=1),1,IF(AND(U1814=1,$I1814="Electronico"),2,IF(U1814=1,VLOOKUP($C1814&amp;"|"&amp;$B1814&amp;"|"&amp;$D1814,Empresas!$C$6:$CC$92,$G1814+6+1,0),0))))</f>
        <v>0</v>
      </c>
      <c r="AM1814" s="149">
        <f t="shared" si="296"/>
        <v>8</v>
      </c>
      <c r="AN1814" s="149">
        <f t="shared" si="297"/>
        <v>8</v>
      </c>
      <c r="AO1814" s="152">
        <f t="shared" si="298"/>
        <v>1</v>
      </c>
    </row>
    <row r="1815" spans="1:41" x14ac:dyDescent="0.25">
      <c r="A1815" s="143" t="str">
        <f>VLOOKUP(D1815,Empresas!$D$7:$F$91,3,0)</f>
        <v>Omar</v>
      </c>
      <c r="B1815" s="144" t="str">
        <f>VLOOKUP(D1815,Empresas!$D$7:$G$91,4,0)</f>
        <v>Kheilly</v>
      </c>
      <c r="C1815" s="144" t="s">
        <v>544</v>
      </c>
      <c r="D1815" s="144" t="s">
        <v>293</v>
      </c>
      <c r="E1815" s="144" t="str">
        <f>VLOOKUP(D1815,Empresas!$D$7:$E$92,2,0)</f>
        <v>M.J ELEVADORES S.A.C.</v>
      </c>
      <c r="F1815" s="144" t="s">
        <v>185</v>
      </c>
      <c r="G1815" s="145">
        <f t="shared" ref="G1815:G1822" si="300">+G1814+1</f>
        <v>64</v>
      </c>
      <c r="H1815" s="145" t="str">
        <f>VLOOKUP(D1815,Empresas!$D$6:$L$92,7,0)</f>
        <v>Trimestral</v>
      </c>
      <c r="I1815" s="144" t="str">
        <f>VLOOKUP(VLOOKUP(D1815&amp;"|"&amp;B1815,Empresas!$I$7:$CB$92,G1815,0),Tablas!$A$13:$B$14,2,0)</f>
        <v>No</v>
      </c>
      <c r="J1815" s="78"/>
      <c r="K1815" s="78"/>
      <c r="L1815" s="78"/>
      <c r="M1815" s="78"/>
      <c r="N1815" s="78"/>
      <c r="O1815" s="78"/>
      <c r="P1815" s="78"/>
      <c r="Q1815" s="78"/>
      <c r="R1815" s="78"/>
      <c r="S1815" s="78"/>
      <c r="T1815" s="78"/>
      <c r="U1815" s="78"/>
      <c r="V1815" s="78" t="str">
        <f>VLOOKUP(D1815,Empresas!$D$7:$CF$91,81,0)</f>
        <v>B</v>
      </c>
      <c r="W1815" s="78" t="str">
        <f>VLOOKUP(D1815,Empresas!$D$7:$M$91,10,0)</f>
        <v>Mype</v>
      </c>
      <c r="X1815" s="69" t="str">
        <f t="shared" si="294"/>
        <v>SI</v>
      </c>
      <c r="Y1815" s="153" t="str">
        <f t="shared" si="295"/>
        <v>No aplica</v>
      </c>
      <c r="Z1815" s="147">
        <f>IF(Y1815="No aplica",0,IF(I1815="no",0,IF(I1815="No aplica",0,IF(I1815="Si",1,IF(I1815="Fisico",1,IF(I1815="Electronico",2,VLOOKUP(C1815&amp;"|"&amp;B1815&amp;"|"&amp;D1815,Empresas!$C$6:$CC$92,G1815+6+1,0)))))))</f>
        <v>0</v>
      </c>
      <c r="AA1815" s="147">
        <f>IF(AND($I1815="Si",J1815=1),1,IF(AND($I1815="Fisico",J1815=1),1,IF(AND(J1815=1,$I1815="Electronico"),2,IF(J1815=1,VLOOKUP($C1815&amp;"|"&amp;$B1815&amp;"|"&amp;$D1815,Empresas!$C$6:$CC$92,$G1815+6+1,0),0))))</f>
        <v>0</v>
      </c>
      <c r="AB1815" s="147">
        <f>IF(AND($I1815="Si",K1815=1),1,IF(AND($I1815="Fisico",K1815=1),1,IF(AND(K1815=1,$I1815="Electronico"),2,IF(K1815=1,VLOOKUP($C1815&amp;"|"&amp;$B1815&amp;"|"&amp;$D1815,Empresas!$C$6:$CC$92,$G1815+6+1,0),0))))</f>
        <v>0</v>
      </c>
      <c r="AC1815" s="147">
        <f>IF(AND($I1815="Si",L1815=1),1,IF(AND($I1815="Fisico",L1815=1),1,IF(AND(L1815=1,$I1815="Electronico"),2,IF(L1815=1,VLOOKUP($C1815&amp;"|"&amp;$B1815&amp;"|"&amp;$D1815,Empresas!$C$6:$CC$92,$G1815+6+1,0),0))))</f>
        <v>0</v>
      </c>
      <c r="AD1815" s="147">
        <f>IF(AND($I1815="Si",M1815=1),1,IF(AND($I1815="Fisico",M1815=1),1,IF(AND(M1815=1,$I1815="Electronico"),2,IF(M1815=1,VLOOKUP($C1815&amp;"|"&amp;$B1815&amp;"|"&amp;$D1815,Empresas!$C$6:$CC$92,$G1815+6+1,0),0))))</f>
        <v>0</v>
      </c>
      <c r="AE1815" s="147">
        <f>IF(AND($I1815="Si",N1815=1),1,IF(AND($I1815="Fisico",N1815=1),1,IF(AND(N1815=1,$I1815="Electronico"),2,IF(N1815=1,VLOOKUP($C1815&amp;"|"&amp;$B1815&amp;"|"&amp;$D1815,Empresas!$C$6:$CC$92,$G1815+6+1,0),0))))</f>
        <v>0</v>
      </c>
      <c r="AF1815" s="147">
        <f>IF(AND($I1815="Si",O1815=1),1,IF(AND($I1815="Fisico",O1815=1),1,IF(AND(O1815=1,$I1815="Electronico"),2,IF(O1815=1,VLOOKUP($C1815&amp;"|"&amp;$B1815&amp;"|"&amp;$D1815,Empresas!$C$6:$CC$92,$G1815+6+1,0),0))))</f>
        <v>0</v>
      </c>
      <c r="AG1815" s="147">
        <f>IF(AND($I1815="Si",P1815=1),1,IF(AND($I1815="Fisico",P1815=1),1,IF(AND(P1815=1,$I1815="Electronico"),2,IF(P1815=1,VLOOKUP($C1815&amp;"|"&amp;$B1815&amp;"|"&amp;$D1815,Empresas!$C$6:$CC$92,$G1815+6+1,0),0))))</f>
        <v>0</v>
      </c>
      <c r="AH1815" s="147">
        <f>IF(AND($I1815="Si",Q1815=1),1,IF(AND($I1815="Fisico",Q1815=1),1,IF(AND(Q1815=1,$I1815="Electronico"),2,IF(Q1815=1,VLOOKUP($C1815&amp;"|"&amp;$B1815&amp;"|"&amp;$D1815,Empresas!$C$6:$CC$92,$G1815+6+1,0),0))))</f>
        <v>0</v>
      </c>
      <c r="AI1815" s="147">
        <f>IF(AND($I1815="Si",R1815=1),1,IF(AND($I1815="Fisico",R1815=1),1,IF(AND(R1815=1,$I1815="Electronico"),2,IF(R1815=1,VLOOKUP($C1815&amp;"|"&amp;$B1815&amp;"|"&amp;$D1815,Empresas!$C$6:$CC$92,$G1815+6+1,0),0))))</f>
        <v>0</v>
      </c>
      <c r="AJ1815" s="147">
        <f>IF(AND($I1815="Si",S1815=1),1,IF(AND($I1815="Fisico",S1815=1),1,IF(AND(S1815=1,$I1815="Electronico"),2,IF(S1815=1,VLOOKUP($C1815&amp;"|"&amp;$B1815&amp;"|"&amp;$D1815,Empresas!$C$6:$CC$92,$G1815+6+1,0),0))))</f>
        <v>0</v>
      </c>
      <c r="AK1815" s="147">
        <f>IF(AND($I1815="Si",T1815=1),1,IF(AND($I1815="Fisico",T1815=1),1,IF(AND(T1815=1,$I1815="Electronico"),2,IF(T1815=1,VLOOKUP($C1815&amp;"|"&amp;$B1815&amp;"|"&amp;$D1815,Empresas!$C$6:$CC$92,$G1815+6+1,0),0))))</f>
        <v>0</v>
      </c>
      <c r="AL1815" s="147">
        <f>IF(AND($I1815="Si",U1815=1),1,IF(AND($I1815="Fisico",U1815=1),1,IF(AND(U1815=1,$I1815="Electronico"),2,IF(U1815=1,VLOOKUP($C1815&amp;"|"&amp;$B1815&amp;"|"&amp;$D1815,Empresas!$C$6:$CC$92,$G1815+6+1,0),0))))</f>
        <v>0</v>
      </c>
      <c r="AM1815" s="149">
        <f t="shared" si="296"/>
        <v>0</v>
      </c>
      <c r="AN1815" s="149">
        <f t="shared" si="297"/>
        <v>0</v>
      </c>
      <c r="AO1815" s="152">
        <f t="shared" si="298"/>
        <v>0</v>
      </c>
    </row>
    <row r="1816" spans="1:41" x14ac:dyDescent="0.25">
      <c r="A1816" s="143" t="str">
        <f>VLOOKUP(D1816,Empresas!$D$7:$F$91,3,0)</f>
        <v>Omar</v>
      </c>
      <c r="B1816" s="144" t="str">
        <f>VLOOKUP(D1816,Empresas!$D$7:$G$91,4,0)</f>
        <v>Kheilly</v>
      </c>
      <c r="C1816" s="144" t="s">
        <v>544</v>
      </c>
      <c r="D1816" s="144" t="s">
        <v>293</v>
      </c>
      <c r="E1816" s="144" t="str">
        <f>VLOOKUP(D1816,Empresas!$D$7:$E$92,2,0)</f>
        <v>M.J ELEVADORES S.A.C.</v>
      </c>
      <c r="F1816" s="144" t="s">
        <v>186</v>
      </c>
      <c r="G1816" s="145">
        <f t="shared" si="300"/>
        <v>65</v>
      </c>
      <c r="H1816" s="145" t="str">
        <f>VLOOKUP(D1816,Empresas!$D$6:$L$92,7,0)</f>
        <v>Trimestral</v>
      </c>
      <c r="I1816" s="144" t="str">
        <f>VLOOKUP(VLOOKUP(D1816&amp;"|"&amp;B1816,Empresas!$I$7:$CB$92,G1816,0),Tablas!$A$13:$B$14,2,0)</f>
        <v>No</v>
      </c>
      <c r="J1816" s="78"/>
      <c r="K1816" s="78"/>
      <c r="L1816" s="78"/>
      <c r="M1816" s="78"/>
      <c r="N1816" s="78"/>
      <c r="O1816" s="78"/>
      <c r="P1816" s="78"/>
      <c r="Q1816" s="78"/>
      <c r="R1816" s="78"/>
      <c r="S1816" s="78"/>
      <c r="T1816" s="78"/>
      <c r="U1816" s="78"/>
      <c r="V1816" s="78" t="str">
        <f>VLOOKUP(D1816,Empresas!$D$7:$CF$91,81,0)</f>
        <v>B</v>
      </c>
      <c r="W1816" s="78" t="str">
        <f>VLOOKUP(D1816,Empresas!$D$7:$M$91,10,0)</f>
        <v>Mype</v>
      </c>
      <c r="X1816" s="69" t="str">
        <f t="shared" si="294"/>
        <v>SI</v>
      </c>
      <c r="Y1816" s="153" t="str">
        <f t="shared" si="295"/>
        <v>No aplica</v>
      </c>
      <c r="Z1816" s="147">
        <f>IF(Y1816="No aplica",0,IF(I1816="no",0,IF(I1816="No aplica",0,IF(I1816="Si",1,IF(I1816="Fisico",1,IF(I1816="Electronico",2,VLOOKUP(C1816&amp;"|"&amp;B1816&amp;"|"&amp;D1816,Empresas!$C$6:$CC$92,G1816+6+1,0)))))))</f>
        <v>0</v>
      </c>
      <c r="AA1816" s="147">
        <f>IF(AND($I1816="Si",J1816=1),1,IF(AND($I1816="Fisico",J1816=1),1,IF(AND(J1816=1,$I1816="Electronico"),2,IF(J1816=1,VLOOKUP($C1816&amp;"|"&amp;$B1816&amp;"|"&amp;$D1816,Empresas!$C$6:$CC$92,$G1816+6+1,0),0))))</f>
        <v>0</v>
      </c>
      <c r="AB1816" s="147">
        <f>IF(AND($I1816="Si",K1816=1),1,IF(AND($I1816="Fisico",K1816=1),1,IF(AND(K1816=1,$I1816="Electronico"),2,IF(K1816=1,VLOOKUP($C1816&amp;"|"&amp;$B1816&amp;"|"&amp;$D1816,Empresas!$C$6:$CC$92,$G1816+6+1,0),0))))</f>
        <v>0</v>
      </c>
      <c r="AC1816" s="147">
        <f>IF(AND($I1816="Si",L1816=1),1,IF(AND($I1816="Fisico",L1816=1),1,IF(AND(L1816=1,$I1816="Electronico"),2,IF(L1816=1,VLOOKUP($C1816&amp;"|"&amp;$B1816&amp;"|"&amp;$D1816,Empresas!$C$6:$CC$92,$G1816+6+1,0),0))))</f>
        <v>0</v>
      </c>
      <c r="AD1816" s="147">
        <f>IF(AND($I1816="Si",M1816=1),1,IF(AND($I1816="Fisico",M1816=1),1,IF(AND(M1816=1,$I1816="Electronico"),2,IF(M1816=1,VLOOKUP($C1816&amp;"|"&amp;$B1816&amp;"|"&amp;$D1816,Empresas!$C$6:$CC$92,$G1816+6+1,0),0))))</f>
        <v>0</v>
      </c>
      <c r="AE1816" s="147">
        <f>IF(AND($I1816="Si",N1816=1),1,IF(AND($I1816="Fisico",N1816=1),1,IF(AND(N1816=1,$I1816="Electronico"),2,IF(N1816=1,VLOOKUP($C1816&amp;"|"&amp;$B1816&amp;"|"&amp;$D1816,Empresas!$C$6:$CC$92,$G1816+6+1,0),0))))</f>
        <v>0</v>
      </c>
      <c r="AF1816" s="147">
        <f>IF(AND($I1816="Si",O1816=1),1,IF(AND($I1816="Fisico",O1816=1),1,IF(AND(O1816=1,$I1816="Electronico"),2,IF(O1816=1,VLOOKUP($C1816&amp;"|"&amp;$B1816&amp;"|"&amp;$D1816,Empresas!$C$6:$CC$92,$G1816+6+1,0),0))))</f>
        <v>0</v>
      </c>
      <c r="AG1816" s="147">
        <f>IF(AND($I1816="Si",P1816=1),1,IF(AND($I1816="Fisico",P1816=1),1,IF(AND(P1816=1,$I1816="Electronico"),2,IF(P1816=1,VLOOKUP($C1816&amp;"|"&amp;$B1816&amp;"|"&amp;$D1816,Empresas!$C$6:$CC$92,$G1816+6+1,0),0))))</f>
        <v>0</v>
      </c>
      <c r="AH1816" s="147">
        <f>IF(AND($I1816="Si",Q1816=1),1,IF(AND($I1816="Fisico",Q1816=1),1,IF(AND(Q1816=1,$I1816="Electronico"),2,IF(Q1816=1,VLOOKUP($C1816&amp;"|"&amp;$B1816&amp;"|"&amp;$D1816,Empresas!$C$6:$CC$92,$G1816+6+1,0),0))))</f>
        <v>0</v>
      </c>
      <c r="AI1816" s="147">
        <f>IF(AND($I1816="Si",R1816=1),1,IF(AND($I1816="Fisico",R1816=1),1,IF(AND(R1816=1,$I1816="Electronico"),2,IF(R1816=1,VLOOKUP($C1816&amp;"|"&amp;$B1816&amp;"|"&amp;$D1816,Empresas!$C$6:$CC$92,$G1816+6+1,0),0))))</f>
        <v>0</v>
      </c>
      <c r="AJ1816" s="147">
        <f>IF(AND($I1816="Si",S1816=1),1,IF(AND($I1816="Fisico",S1816=1),1,IF(AND(S1816=1,$I1816="Electronico"),2,IF(S1816=1,VLOOKUP($C1816&amp;"|"&amp;$B1816&amp;"|"&amp;$D1816,Empresas!$C$6:$CC$92,$G1816+6+1,0),0))))</f>
        <v>0</v>
      </c>
      <c r="AK1816" s="147">
        <f>IF(AND($I1816="Si",T1816=1),1,IF(AND($I1816="Fisico",T1816=1),1,IF(AND(T1816=1,$I1816="Electronico"),2,IF(T1816=1,VLOOKUP($C1816&amp;"|"&amp;$B1816&amp;"|"&amp;$D1816,Empresas!$C$6:$CC$92,$G1816+6+1,0),0))))</f>
        <v>0</v>
      </c>
      <c r="AL1816" s="147">
        <f>IF(AND($I1816="Si",U1816=1),1,IF(AND($I1816="Fisico",U1816=1),1,IF(AND(U1816=1,$I1816="Electronico"),2,IF(U1816=1,VLOOKUP($C1816&amp;"|"&amp;$B1816&amp;"|"&amp;$D1816,Empresas!$C$6:$CC$92,$G1816+6+1,0),0))))</f>
        <v>0</v>
      </c>
      <c r="AM1816" s="149">
        <f t="shared" si="296"/>
        <v>0</v>
      </c>
      <c r="AN1816" s="149">
        <f t="shared" si="297"/>
        <v>0</v>
      </c>
      <c r="AO1816" s="152">
        <f t="shared" si="298"/>
        <v>0</v>
      </c>
    </row>
    <row r="1817" spans="1:41" x14ac:dyDescent="0.25">
      <c r="A1817" s="143" t="str">
        <f>VLOOKUP(D1817,Empresas!$D$7:$F$91,3,0)</f>
        <v>Omar</v>
      </c>
      <c r="B1817" s="144" t="str">
        <f>VLOOKUP(D1817,Empresas!$D$7:$G$91,4,0)</f>
        <v>Kheilly</v>
      </c>
      <c r="C1817" s="144" t="s">
        <v>544</v>
      </c>
      <c r="D1817" s="144" t="s">
        <v>293</v>
      </c>
      <c r="E1817" s="144" t="str">
        <f>VLOOKUP(D1817,Empresas!$D$7:$E$92,2,0)</f>
        <v>M.J ELEVADORES S.A.C.</v>
      </c>
      <c r="F1817" s="144" t="s">
        <v>187</v>
      </c>
      <c r="G1817" s="145">
        <f t="shared" si="300"/>
        <v>66</v>
      </c>
      <c r="H1817" s="145" t="str">
        <f>VLOOKUP(D1817,Empresas!$D$6:$L$92,7,0)</f>
        <v>Trimestral</v>
      </c>
      <c r="I1817" s="144" t="str">
        <f>VLOOKUP(VLOOKUP(D1817&amp;"|"&amp;B1817,Empresas!$I$7:$CB$92,G1817,0),Tablas!$A$13:$B$14,2,0)</f>
        <v>Si</v>
      </c>
      <c r="J1817" s="78">
        <v>1</v>
      </c>
      <c r="K1817" s="78">
        <v>1</v>
      </c>
      <c r="L1817" s="78">
        <v>1</v>
      </c>
      <c r="M1817" s="78">
        <v>1</v>
      </c>
      <c r="N1817" s="78">
        <v>1</v>
      </c>
      <c r="O1817" s="78">
        <v>1</v>
      </c>
      <c r="P1817" s="78">
        <v>1</v>
      </c>
      <c r="Q1817" s="78">
        <v>1</v>
      </c>
      <c r="R1817" s="78"/>
      <c r="S1817" s="78"/>
      <c r="T1817" s="78"/>
      <c r="U1817" s="78"/>
      <c r="V1817" s="78" t="str">
        <f>VLOOKUP(D1817,Empresas!$D$7:$CF$91,81,0)</f>
        <v>B</v>
      </c>
      <c r="W1817" s="78" t="str">
        <f>VLOOKUP(D1817,Empresas!$D$7:$M$91,10,0)</f>
        <v>Mype</v>
      </c>
      <c r="X1817" s="69" t="str">
        <f t="shared" si="294"/>
        <v>SI</v>
      </c>
      <c r="Y1817" s="153" t="str">
        <f t="shared" si="295"/>
        <v>Si aplica</v>
      </c>
      <c r="Z1817" s="147">
        <f>IF(Y1817="No aplica",0,IF(I1817="no",0,IF(I1817="No aplica",0,IF(I1817="Si",1,IF(I1817="Fisico",1,IF(I1817="Electronico",2,VLOOKUP(C1817&amp;"|"&amp;B1817&amp;"|"&amp;D1817,Empresas!$C$6:$CC$92,G1817+6+1,0)))))))</f>
        <v>1</v>
      </c>
      <c r="AA1817" s="147">
        <f>IF(AND($I1817="Si",J1817=1),1,IF(AND($I1817="Fisico",J1817=1),1,IF(AND(J1817=1,$I1817="Electronico"),2,IF(J1817=1,VLOOKUP($C1817&amp;"|"&amp;$B1817&amp;"|"&amp;$D1817,Empresas!$C$6:$CC$92,$G1817+6+1,0),0))))</f>
        <v>1</v>
      </c>
      <c r="AB1817" s="147">
        <f>IF(AND($I1817="Si",K1817=1),1,IF(AND($I1817="Fisico",K1817=1),1,IF(AND(K1817=1,$I1817="Electronico"),2,IF(K1817=1,VLOOKUP($C1817&amp;"|"&amp;$B1817&amp;"|"&amp;$D1817,Empresas!$C$6:$CC$92,$G1817+6+1,0),0))))</f>
        <v>1</v>
      </c>
      <c r="AC1817" s="147">
        <f>IF(AND($I1817="Si",L1817=1),1,IF(AND($I1817="Fisico",L1817=1),1,IF(AND(L1817=1,$I1817="Electronico"),2,IF(L1817=1,VLOOKUP($C1817&amp;"|"&amp;$B1817&amp;"|"&amp;$D1817,Empresas!$C$6:$CC$92,$G1817+6+1,0),0))))</f>
        <v>1</v>
      </c>
      <c r="AD1817" s="147">
        <f>IF(AND($I1817="Si",M1817=1),1,IF(AND($I1817="Fisico",M1817=1),1,IF(AND(M1817=1,$I1817="Electronico"),2,IF(M1817=1,VLOOKUP($C1817&amp;"|"&amp;$B1817&amp;"|"&amp;$D1817,Empresas!$C$6:$CC$92,$G1817+6+1,0),0))))</f>
        <v>1</v>
      </c>
      <c r="AE1817" s="147">
        <f>IF(AND($I1817="Si",N1817=1),1,IF(AND($I1817="Fisico",N1817=1),1,IF(AND(N1817=1,$I1817="Electronico"),2,IF(N1817=1,VLOOKUP($C1817&amp;"|"&amp;$B1817&amp;"|"&amp;$D1817,Empresas!$C$6:$CC$92,$G1817+6+1,0),0))))</f>
        <v>1</v>
      </c>
      <c r="AF1817" s="147">
        <f>IF(AND($I1817="Si",O1817=1),1,IF(AND($I1817="Fisico",O1817=1),1,IF(AND(O1817=1,$I1817="Electronico"),2,IF(O1817=1,VLOOKUP($C1817&amp;"|"&amp;$B1817&amp;"|"&amp;$D1817,Empresas!$C$6:$CC$92,$G1817+6+1,0),0))))</f>
        <v>1</v>
      </c>
      <c r="AG1817" s="147">
        <f>IF(AND($I1817="Si",P1817=1),1,IF(AND($I1817="Fisico",P1817=1),1,IF(AND(P1817=1,$I1817="Electronico"),2,IF(P1817=1,VLOOKUP($C1817&amp;"|"&amp;$B1817&amp;"|"&amp;$D1817,Empresas!$C$6:$CC$92,$G1817+6+1,0),0))))</f>
        <v>1</v>
      </c>
      <c r="AH1817" s="147">
        <f>IF(AND($I1817="Si",Q1817=1),1,IF(AND($I1817="Fisico",Q1817=1),1,IF(AND(Q1817=1,$I1817="Electronico"),2,IF(Q1817=1,VLOOKUP($C1817&amp;"|"&amp;$B1817&amp;"|"&amp;$D1817,Empresas!$C$6:$CC$92,$G1817+6+1,0),0))))</f>
        <v>1</v>
      </c>
      <c r="AI1817" s="147">
        <f>IF(AND($I1817="Si",R1817=1),1,IF(AND($I1817="Fisico",R1817=1),1,IF(AND(R1817=1,$I1817="Electronico"),2,IF(R1817=1,VLOOKUP($C1817&amp;"|"&amp;$B1817&amp;"|"&amp;$D1817,Empresas!$C$6:$CC$92,$G1817+6+1,0),0))))</f>
        <v>0</v>
      </c>
      <c r="AJ1817" s="147">
        <f>IF(AND($I1817="Si",S1817=1),1,IF(AND($I1817="Fisico",S1817=1),1,IF(AND(S1817=1,$I1817="Electronico"),2,IF(S1817=1,VLOOKUP($C1817&amp;"|"&amp;$B1817&amp;"|"&amp;$D1817,Empresas!$C$6:$CC$92,$G1817+6+1,0),0))))</f>
        <v>0</v>
      </c>
      <c r="AK1817" s="147">
        <f>IF(AND($I1817="Si",T1817=1),1,IF(AND($I1817="Fisico",T1817=1),1,IF(AND(T1817=1,$I1817="Electronico"),2,IF(T1817=1,VLOOKUP($C1817&amp;"|"&amp;$B1817&amp;"|"&amp;$D1817,Empresas!$C$6:$CC$92,$G1817+6+1,0),0))))</f>
        <v>0</v>
      </c>
      <c r="AL1817" s="147">
        <f>IF(AND($I1817="Si",U1817=1),1,IF(AND($I1817="Fisico",U1817=1),1,IF(AND(U1817=1,$I1817="Electronico"),2,IF(U1817=1,VLOOKUP($C1817&amp;"|"&amp;$B1817&amp;"|"&amp;$D1817,Empresas!$C$6:$CC$92,$G1817+6+1,0),0))))</f>
        <v>0</v>
      </c>
      <c r="AM1817" s="149">
        <f t="shared" si="296"/>
        <v>8</v>
      </c>
      <c r="AN1817" s="149">
        <f t="shared" si="297"/>
        <v>8</v>
      </c>
      <c r="AO1817" s="152">
        <f t="shared" si="298"/>
        <v>1</v>
      </c>
    </row>
    <row r="1818" spans="1:41" x14ac:dyDescent="0.25">
      <c r="A1818" s="143" t="str">
        <f>VLOOKUP(D1818,Empresas!$D$7:$F$91,3,0)</f>
        <v>Omar</v>
      </c>
      <c r="B1818" s="144" t="str">
        <f>VLOOKUP(D1818,Empresas!$D$7:$G$91,4,0)</f>
        <v>Kheilly</v>
      </c>
      <c r="C1818" s="144" t="s">
        <v>544</v>
      </c>
      <c r="D1818" s="144" t="s">
        <v>293</v>
      </c>
      <c r="E1818" s="144" t="str">
        <f>VLOOKUP(D1818,Empresas!$D$7:$E$92,2,0)</f>
        <v>M.J ELEVADORES S.A.C.</v>
      </c>
      <c r="F1818" s="144" t="s">
        <v>188</v>
      </c>
      <c r="G1818" s="145">
        <f t="shared" si="300"/>
        <v>67</v>
      </c>
      <c r="H1818" s="145" t="str">
        <f>VLOOKUP(D1818,Empresas!$D$6:$L$92,7,0)</f>
        <v>Trimestral</v>
      </c>
      <c r="I1818" s="144" t="str">
        <f>VLOOKUP(VLOOKUP(D1818&amp;"|"&amp;B1818,Empresas!$I$7:$CB$92,G1818,0),Tablas!$A$13:$B$14,2,0)</f>
        <v>No</v>
      </c>
      <c r="J1818" s="78"/>
      <c r="K1818" s="78"/>
      <c r="L1818" s="78"/>
      <c r="M1818" s="78"/>
      <c r="N1818" s="78"/>
      <c r="O1818" s="78"/>
      <c r="P1818" s="78"/>
      <c r="Q1818" s="78"/>
      <c r="R1818" s="78"/>
      <c r="S1818" s="78"/>
      <c r="T1818" s="78"/>
      <c r="U1818" s="78"/>
      <c r="V1818" s="78" t="str">
        <f>VLOOKUP(D1818,Empresas!$D$7:$CF$91,81,0)</f>
        <v>B</v>
      </c>
      <c r="W1818" s="78" t="str">
        <f>VLOOKUP(D1818,Empresas!$D$7:$M$91,10,0)</f>
        <v>Mype</v>
      </c>
      <c r="X1818" s="69" t="str">
        <f t="shared" si="294"/>
        <v>SI</v>
      </c>
      <c r="Y1818" s="153" t="str">
        <f t="shared" si="295"/>
        <v>No aplica</v>
      </c>
      <c r="Z1818" s="147">
        <f>IF(Y1818="No aplica",0,IF(I1818="no",0,IF(I1818="No aplica",0,IF(I1818="Si",1,IF(I1818="Fisico",1,IF(I1818="Electronico",2,VLOOKUP(C1818&amp;"|"&amp;B1818&amp;"|"&amp;D1818,Empresas!$C$6:$CC$92,G1818+6+1,0)))))))</f>
        <v>0</v>
      </c>
      <c r="AA1818" s="147">
        <f>IF(AND($I1818="Si",J1818=1),1,IF(AND($I1818="Fisico",J1818=1),1,IF(AND(J1818=1,$I1818="Electronico"),2,IF(J1818=1,VLOOKUP($C1818&amp;"|"&amp;$B1818&amp;"|"&amp;$D1818,Empresas!$C$6:$CC$92,$G1818+6+1,0),0))))</f>
        <v>0</v>
      </c>
      <c r="AB1818" s="147">
        <f>IF(AND($I1818="Si",K1818=1),1,IF(AND($I1818="Fisico",K1818=1),1,IF(AND(K1818=1,$I1818="Electronico"),2,IF(K1818=1,VLOOKUP($C1818&amp;"|"&amp;$B1818&amp;"|"&amp;$D1818,Empresas!$C$6:$CC$92,$G1818+6+1,0),0))))</f>
        <v>0</v>
      </c>
      <c r="AC1818" s="147">
        <f>IF(AND($I1818="Si",L1818=1),1,IF(AND($I1818="Fisico",L1818=1),1,IF(AND(L1818=1,$I1818="Electronico"),2,IF(L1818=1,VLOOKUP($C1818&amp;"|"&amp;$B1818&amp;"|"&amp;$D1818,Empresas!$C$6:$CC$92,$G1818+6+1,0),0))))</f>
        <v>0</v>
      </c>
      <c r="AD1818" s="147">
        <f>IF(AND($I1818="Si",M1818=1),1,IF(AND($I1818="Fisico",M1818=1),1,IF(AND(M1818=1,$I1818="Electronico"),2,IF(M1818=1,VLOOKUP($C1818&amp;"|"&amp;$B1818&amp;"|"&amp;$D1818,Empresas!$C$6:$CC$92,$G1818+6+1,0),0))))</f>
        <v>0</v>
      </c>
      <c r="AE1818" s="147">
        <f>IF(AND($I1818="Si",N1818=1),1,IF(AND($I1818="Fisico",N1818=1),1,IF(AND(N1818=1,$I1818="Electronico"),2,IF(N1818=1,VLOOKUP($C1818&amp;"|"&amp;$B1818&amp;"|"&amp;$D1818,Empresas!$C$6:$CC$92,$G1818+6+1,0),0))))</f>
        <v>0</v>
      </c>
      <c r="AF1818" s="147">
        <f>IF(AND($I1818="Si",O1818=1),1,IF(AND($I1818="Fisico",O1818=1),1,IF(AND(O1818=1,$I1818="Electronico"),2,IF(O1818=1,VLOOKUP($C1818&amp;"|"&amp;$B1818&amp;"|"&amp;$D1818,Empresas!$C$6:$CC$92,$G1818+6+1,0),0))))</f>
        <v>0</v>
      </c>
      <c r="AG1818" s="147">
        <f>IF(AND($I1818="Si",P1818=1),1,IF(AND($I1818="Fisico",P1818=1),1,IF(AND(P1818=1,$I1818="Electronico"),2,IF(P1818=1,VLOOKUP($C1818&amp;"|"&amp;$B1818&amp;"|"&amp;$D1818,Empresas!$C$6:$CC$92,$G1818+6+1,0),0))))</f>
        <v>0</v>
      </c>
      <c r="AH1818" s="147">
        <f>IF(AND($I1818="Si",Q1818=1),1,IF(AND($I1818="Fisico",Q1818=1),1,IF(AND(Q1818=1,$I1818="Electronico"),2,IF(Q1818=1,VLOOKUP($C1818&amp;"|"&amp;$B1818&amp;"|"&amp;$D1818,Empresas!$C$6:$CC$92,$G1818+6+1,0),0))))</f>
        <v>0</v>
      </c>
      <c r="AI1818" s="147">
        <f>IF(AND($I1818="Si",R1818=1),1,IF(AND($I1818="Fisico",R1818=1),1,IF(AND(R1818=1,$I1818="Electronico"),2,IF(R1818=1,VLOOKUP($C1818&amp;"|"&amp;$B1818&amp;"|"&amp;$D1818,Empresas!$C$6:$CC$92,$G1818+6+1,0),0))))</f>
        <v>0</v>
      </c>
      <c r="AJ1818" s="147">
        <f>IF(AND($I1818="Si",S1818=1),1,IF(AND($I1818="Fisico",S1818=1),1,IF(AND(S1818=1,$I1818="Electronico"),2,IF(S1818=1,VLOOKUP($C1818&amp;"|"&amp;$B1818&amp;"|"&amp;$D1818,Empresas!$C$6:$CC$92,$G1818+6+1,0),0))))</f>
        <v>0</v>
      </c>
      <c r="AK1818" s="147">
        <f>IF(AND($I1818="Si",T1818=1),1,IF(AND($I1818="Fisico",T1818=1),1,IF(AND(T1818=1,$I1818="Electronico"),2,IF(T1818=1,VLOOKUP($C1818&amp;"|"&amp;$B1818&amp;"|"&amp;$D1818,Empresas!$C$6:$CC$92,$G1818+6+1,0),0))))</f>
        <v>0</v>
      </c>
      <c r="AL1818" s="147">
        <f>IF(AND($I1818="Si",U1818=1),1,IF(AND($I1818="Fisico",U1818=1),1,IF(AND(U1818=1,$I1818="Electronico"),2,IF(U1818=1,VLOOKUP($C1818&amp;"|"&amp;$B1818&amp;"|"&amp;$D1818,Empresas!$C$6:$CC$92,$G1818+6+1,0),0))))</f>
        <v>0</v>
      </c>
      <c r="AM1818" s="149">
        <f t="shared" si="296"/>
        <v>0</v>
      </c>
      <c r="AN1818" s="149">
        <f t="shared" si="297"/>
        <v>0</v>
      </c>
      <c r="AO1818" s="152">
        <f t="shared" si="298"/>
        <v>0</v>
      </c>
    </row>
    <row r="1819" spans="1:41" x14ac:dyDescent="0.25">
      <c r="A1819" s="143" t="str">
        <f>VLOOKUP(D1819,Empresas!$D$7:$F$91,3,0)</f>
        <v>Omar</v>
      </c>
      <c r="B1819" s="144" t="str">
        <f>VLOOKUP(D1819,Empresas!$D$7:$G$91,4,0)</f>
        <v>Kheilly</v>
      </c>
      <c r="C1819" s="144" t="s">
        <v>544</v>
      </c>
      <c r="D1819" s="144" t="s">
        <v>293</v>
      </c>
      <c r="E1819" s="144" t="str">
        <f>VLOOKUP(D1819,Empresas!$D$7:$E$92,2,0)</f>
        <v>M.J ELEVADORES S.A.C.</v>
      </c>
      <c r="F1819" s="144" t="s">
        <v>189</v>
      </c>
      <c r="G1819" s="145">
        <f t="shared" si="300"/>
        <v>68</v>
      </c>
      <c r="H1819" s="145" t="str">
        <f>VLOOKUP(D1819,Empresas!$D$6:$L$92,7,0)</f>
        <v>Trimestral</v>
      </c>
      <c r="I1819" s="144" t="str">
        <f>VLOOKUP(VLOOKUP(D1819&amp;"|"&amp;B1819,Empresas!$I$7:$CB$92,G1819,0),Tablas!$A$13:$B$14,2,0)</f>
        <v>No</v>
      </c>
      <c r="J1819" s="78"/>
      <c r="K1819" s="78"/>
      <c r="L1819" s="78"/>
      <c r="M1819" s="78"/>
      <c r="N1819" s="78"/>
      <c r="O1819" s="78"/>
      <c r="P1819" s="78"/>
      <c r="Q1819" s="78"/>
      <c r="R1819" s="78"/>
      <c r="S1819" s="78"/>
      <c r="T1819" s="78"/>
      <c r="U1819" s="78"/>
      <c r="V1819" s="78" t="str">
        <f>VLOOKUP(D1819,Empresas!$D$7:$CF$91,81,0)</f>
        <v>B</v>
      </c>
      <c r="W1819" s="78" t="str">
        <f>VLOOKUP(D1819,Empresas!$D$7:$M$91,10,0)</f>
        <v>Mype</v>
      </c>
      <c r="X1819" s="69" t="str">
        <f t="shared" si="294"/>
        <v>SI</v>
      </c>
      <c r="Y1819" s="153" t="str">
        <f t="shared" si="295"/>
        <v>No aplica</v>
      </c>
      <c r="Z1819" s="147">
        <f>IF(Y1819="No aplica",0,IF(I1819="no",0,IF(I1819="No aplica",0,IF(I1819="Si",1,IF(I1819="Fisico",1,IF(I1819="Electronico",2,VLOOKUP(C1819&amp;"|"&amp;B1819&amp;"|"&amp;D1819,Empresas!$C$6:$CC$92,G1819+6+1,0)))))))</f>
        <v>0</v>
      </c>
      <c r="AA1819" s="147">
        <f>IF(AND($I1819="Si",J1819=1),1,IF(AND($I1819="Fisico",J1819=1),1,IF(AND(J1819=1,$I1819="Electronico"),2,IF(J1819=1,VLOOKUP($C1819&amp;"|"&amp;$B1819&amp;"|"&amp;$D1819,Empresas!$C$6:$CC$92,$G1819+6+1,0),0))))</f>
        <v>0</v>
      </c>
      <c r="AB1819" s="147">
        <f>IF(AND($I1819="Si",K1819=1),1,IF(AND($I1819="Fisico",K1819=1),1,IF(AND(K1819=1,$I1819="Electronico"),2,IF(K1819=1,VLOOKUP($C1819&amp;"|"&amp;$B1819&amp;"|"&amp;$D1819,Empresas!$C$6:$CC$92,$G1819+6+1,0),0))))</f>
        <v>0</v>
      </c>
      <c r="AC1819" s="147">
        <f>IF(AND($I1819="Si",L1819=1),1,IF(AND($I1819="Fisico",L1819=1),1,IF(AND(L1819=1,$I1819="Electronico"),2,IF(L1819=1,VLOOKUP($C1819&amp;"|"&amp;$B1819&amp;"|"&amp;$D1819,Empresas!$C$6:$CC$92,$G1819+6+1,0),0))))</f>
        <v>0</v>
      </c>
      <c r="AD1819" s="147">
        <f>IF(AND($I1819="Si",M1819=1),1,IF(AND($I1819="Fisico",M1819=1),1,IF(AND(M1819=1,$I1819="Electronico"),2,IF(M1819=1,VLOOKUP($C1819&amp;"|"&amp;$B1819&amp;"|"&amp;$D1819,Empresas!$C$6:$CC$92,$G1819+6+1,0),0))))</f>
        <v>0</v>
      </c>
      <c r="AE1819" s="147">
        <f>IF(AND($I1819="Si",N1819=1),1,IF(AND($I1819="Fisico",N1819=1),1,IF(AND(N1819=1,$I1819="Electronico"),2,IF(N1819=1,VLOOKUP($C1819&amp;"|"&amp;$B1819&amp;"|"&amp;$D1819,Empresas!$C$6:$CC$92,$G1819+6+1,0),0))))</f>
        <v>0</v>
      </c>
      <c r="AF1819" s="147">
        <f>IF(AND($I1819="Si",O1819=1),1,IF(AND($I1819="Fisico",O1819=1),1,IF(AND(O1819=1,$I1819="Electronico"),2,IF(O1819=1,VLOOKUP($C1819&amp;"|"&amp;$B1819&amp;"|"&amp;$D1819,Empresas!$C$6:$CC$92,$G1819+6+1,0),0))))</f>
        <v>0</v>
      </c>
      <c r="AG1819" s="147">
        <f>IF(AND($I1819="Si",P1819=1),1,IF(AND($I1819="Fisico",P1819=1),1,IF(AND(P1819=1,$I1819="Electronico"),2,IF(P1819=1,VLOOKUP($C1819&amp;"|"&amp;$B1819&amp;"|"&amp;$D1819,Empresas!$C$6:$CC$92,$G1819+6+1,0),0))))</f>
        <v>0</v>
      </c>
      <c r="AH1819" s="147">
        <f>IF(AND($I1819="Si",Q1819=1),1,IF(AND($I1819="Fisico",Q1819=1),1,IF(AND(Q1819=1,$I1819="Electronico"),2,IF(Q1819=1,VLOOKUP($C1819&amp;"|"&amp;$B1819&amp;"|"&amp;$D1819,Empresas!$C$6:$CC$92,$G1819+6+1,0),0))))</f>
        <v>0</v>
      </c>
      <c r="AI1819" s="147">
        <f>IF(AND($I1819="Si",R1819=1),1,IF(AND($I1819="Fisico",R1819=1),1,IF(AND(R1819=1,$I1819="Electronico"),2,IF(R1819=1,VLOOKUP($C1819&amp;"|"&amp;$B1819&amp;"|"&amp;$D1819,Empresas!$C$6:$CC$92,$G1819+6+1,0),0))))</f>
        <v>0</v>
      </c>
      <c r="AJ1819" s="147">
        <f>IF(AND($I1819="Si",S1819=1),1,IF(AND($I1819="Fisico",S1819=1),1,IF(AND(S1819=1,$I1819="Electronico"),2,IF(S1819=1,VLOOKUP($C1819&amp;"|"&amp;$B1819&amp;"|"&amp;$D1819,Empresas!$C$6:$CC$92,$G1819+6+1,0),0))))</f>
        <v>0</v>
      </c>
      <c r="AK1819" s="147">
        <f>IF(AND($I1819="Si",T1819=1),1,IF(AND($I1819="Fisico",T1819=1),1,IF(AND(T1819=1,$I1819="Electronico"),2,IF(T1819=1,VLOOKUP($C1819&amp;"|"&amp;$B1819&amp;"|"&amp;$D1819,Empresas!$C$6:$CC$92,$G1819+6+1,0),0))))</f>
        <v>0</v>
      </c>
      <c r="AL1819" s="147">
        <f>IF(AND($I1819="Si",U1819=1),1,IF(AND($I1819="Fisico",U1819=1),1,IF(AND(U1819=1,$I1819="Electronico"),2,IF(U1819=1,VLOOKUP($C1819&amp;"|"&amp;$B1819&amp;"|"&amp;$D1819,Empresas!$C$6:$CC$92,$G1819+6+1,0),0))))</f>
        <v>0</v>
      </c>
      <c r="AM1819" s="149">
        <f t="shared" si="296"/>
        <v>0</v>
      </c>
      <c r="AN1819" s="149">
        <f t="shared" si="297"/>
        <v>0</v>
      </c>
      <c r="AO1819" s="152">
        <f t="shared" si="298"/>
        <v>0</v>
      </c>
    </row>
    <row r="1820" spans="1:41" x14ac:dyDescent="0.25">
      <c r="A1820" s="143" t="str">
        <f>VLOOKUP(D1820,Empresas!$D$7:$F$91,3,0)</f>
        <v>Omar</v>
      </c>
      <c r="B1820" s="144" t="str">
        <f>VLOOKUP(D1820,Empresas!$D$7:$G$91,4,0)</f>
        <v>Kheilly</v>
      </c>
      <c r="C1820" s="144" t="s">
        <v>544</v>
      </c>
      <c r="D1820" s="144" t="s">
        <v>293</v>
      </c>
      <c r="E1820" s="144" t="str">
        <f>VLOOKUP(D1820,Empresas!$D$7:$E$92,2,0)</f>
        <v>M.J ELEVADORES S.A.C.</v>
      </c>
      <c r="F1820" s="144" t="s">
        <v>190</v>
      </c>
      <c r="G1820" s="145">
        <f t="shared" si="300"/>
        <v>69</v>
      </c>
      <c r="H1820" s="145" t="str">
        <f>VLOOKUP(D1820,Empresas!$D$6:$L$92,7,0)</f>
        <v>Trimestral</v>
      </c>
      <c r="I1820" s="144" t="str">
        <f>VLOOKUP(VLOOKUP(D1820&amp;"|"&amp;B1820,Empresas!$I$7:$CB$92,G1820,0),Tablas!$A$13:$B$14,2,0)</f>
        <v>No</v>
      </c>
      <c r="J1820" s="78"/>
      <c r="K1820" s="78"/>
      <c r="L1820" s="78"/>
      <c r="M1820" s="78"/>
      <c r="N1820" s="78"/>
      <c r="O1820" s="78"/>
      <c r="P1820" s="78"/>
      <c r="Q1820" s="78"/>
      <c r="R1820" s="78"/>
      <c r="S1820" s="78"/>
      <c r="T1820" s="78"/>
      <c r="U1820" s="78"/>
      <c r="V1820" s="78" t="str">
        <f>VLOOKUP(D1820,Empresas!$D$7:$CF$91,81,0)</f>
        <v>B</v>
      </c>
      <c r="W1820" s="78" t="str">
        <f>VLOOKUP(D1820,Empresas!$D$7:$M$91,10,0)</f>
        <v>Mype</v>
      </c>
      <c r="X1820" s="69" t="str">
        <f t="shared" si="294"/>
        <v>NO</v>
      </c>
      <c r="Y1820" s="153" t="str">
        <f t="shared" si="295"/>
        <v>No aplica</v>
      </c>
      <c r="Z1820" s="147">
        <f>IF(Y1820="No aplica",0,IF(I1820="no",0,IF(I1820="No aplica",0,IF(I1820="Si",1,IF(I1820="Fisico",1,IF(I1820="Electronico",2,VLOOKUP(C1820&amp;"|"&amp;B1820&amp;"|"&amp;D1820,Empresas!$C$6:$CC$92,G1820+6+1,0)))))))</f>
        <v>0</v>
      </c>
      <c r="AA1820" s="147">
        <f>IF(AND($I1820="Si",J1820=1),1,IF(AND($I1820="Fisico",J1820=1),1,IF(AND(J1820=1,$I1820="Electronico"),2,IF(J1820=1,VLOOKUP($C1820&amp;"|"&amp;$B1820&amp;"|"&amp;$D1820,Empresas!$C$6:$CC$92,$G1820+6+1,0),0))))</f>
        <v>0</v>
      </c>
      <c r="AB1820" s="147">
        <f>IF(AND($I1820="Si",K1820=1),1,IF(AND($I1820="Fisico",K1820=1),1,IF(AND(K1820=1,$I1820="Electronico"),2,IF(K1820=1,VLOOKUP($C1820&amp;"|"&amp;$B1820&amp;"|"&amp;$D1820,Empresas!$C$6:$CC$92,$G1820+6+1,0),0))))</f>
        <v>0</v>
      </c>
      <c r="AC1820" s="147">
        <f>IF(AND($I1820="Si",L1820=1),1,IF(AND($I1820="Fisico",L1820=1),1,IF(AND(L1820=1,$I1820="Electronico"),2,IF(L1820=1,VLOOKUP($C1820&amp;"|"&amp;$B1820&amp;"|"&amp;$D1820,Empresas!$C$6:$CC$92,$G1820+6+1,0),0))))</f>
        <v>0</v>
      </c>
      <c r="AD1820" s="147">
        <f>IF(AND($I1820="Si",M1820=1),1,IF(AND($I1820="Fisico",M1820=1),1,IF(AND(M1820=1,$I1820="Electronico"),2,IF(M1820=1,VLOOKUP($C1820&amp;"|"&amp;$B1820&amp;"|"&amp;$D1820,Empresas!$C$6:$CC$92,$G1820+6+1,0),0))))</f>
        <v>0</v>
      </c>
      <c r="AE1820" s="147">
        <f>IF(AND($I1820="Si",N1820=1),1,IF(AND($I1820="Fisico",N1820=1),1,IF(AND(N1820=1,$I1820="Electronico"),2,IF(N1820=1,VLOOKUP($C1820&amp;"|"&amp;$B1820&amp;"|"&amp;$D1820,Empresas!$C$6:$CC$92,$G1820+6+1,0),0))))</f>
        <v>0</v>
      </c>
      <c r="AF1820" s="147">
        <f>IF(AND($I1820="Si",O1820=1),1,IF(AND($I1820="Fisico",O1820=1),1,IF(AND(O1820=1,$I1820="Electronico"),2,IF(O1820=1,VLOOKUP($C1820&amp;"|"&amp;$B1820&amp;"|"&amp;$D1820,Empresas!$C$6:$CC$92,$G1820+6+1,0),0))))</f>
        <v>0</v>
      </c>
      <c r="AG1820" s="147">
        <f>IF(AND($I1820="Si",P1820=1),1,IF(AND($I1820="Fisico",P1820=1),1,IF(AND(P1820=1,$I1820="Electronico"),2,IF(P1820=1,VLOOKUP($C1820&amp;"|"&amp;$B1820&amp;"|"&amp;$D1820,Empresas!$C$6:$CC$92,$G1820+6+1,0),0))))</f>
        <v>0</v>
      </c>
      <c r="AH1820" s="147">
        <f>IF(AND($I1820="Si",Q1820=1),1,IF(AND($I1820="Fisico",Q1820=1),1,IF(AND(Q1820=1,$I1820="Electronico"),2,IF(Q1820=1,VLOOKUP($C1820&amp;"|"&amp;$B1820&amp;"|"&amp;$D1820,Empresas!$C$6:$CC$92,$G1820+6+1,0),0))))</f>
        <v>0</v>
      </c>
      <c r="AI1820" s="147">
        <f>IF(AND($I1820="Si",R1820=1),1,IF(AND($I1820="Fisico",R1820=1),1,IF(AND(R1820=1,$I1820="Electronico"),2,IF(R1820=1,VLOOKUP($C1820&amp;"|"&amp;$B1820&amp;"|"&amp;$D1820,Empresas!$C$6:$CC$92,$G1820+6+1,0),0))))</f>
        <v>0</v>
      </c>
      <c r="AJ1820" s="147">
        <f>IF(AND($I1820="Si",S1820=1),1,IF(AND($I1820="Fisico",S1820=1),1,IF(AND(S1820=1,$I1820="Electronico"),2,IF(S1820=1,VLOOKUP($C1820&amp;"|"&amp;$B1820&amp;"|"&amp;$D1820,Empresas!$C$6:$CC$92,$G1820+6+1,0),0))))</f>
        <v>0</v>
      </c>
      <c r="AK1820" s="147">
        <f>IF(AND($I1820="Si",T1820=1),1,IF(AND($I1820="Fisico",T1820=1),1,IF(AND(T1820=1,$I1820="Electronico"),2,IF(T1820=1,VLOOKUP($C1820&amp;"|"&amp;$B1820&amp;"|"&amp;$D1820,Empresas!$C$6:$CC$92,$G1820+6+1,0),0))))</f>
        <v>0</v>
      </c>
      <c r="AL1820" s="147">
        <f>IF(AND($I1820="Si",U1820=1),1,IF(AND($I1820="Fisico",U1820=1),1,IF(AND(U1820=1,$I1820="Electronico"),2,IF(U1820=1,VLOOKUP($C1820&amp;"|"&amp;$B1820&amp;"|"&amp;$D1820,Empresas!$C$6:$CC$92,$G1820+6+1,0),0))))</f>
        <v>0</v>
      </c>
      <c r="AM1820" s="149">
        <f t="shared" si="296"/>
        <v>0</v>
      </c>
      <c r="AN1820" s="149">
        <f t="shared" si="297"/>
        <v>0</v>
      </c>
      <c r="AO1820" s="152">
        <f t="shared" si="298"/>
        <v>0</v>
      </c>
    </row>
    <row r="1821" spans="1:41" x14ac:dyDescent="0.25">
      <c r="A1821" s="143" t="str">
        <f>VLOOKUP(D1821,Empresas!$D$7:$F$91,3,0)</f>
        <v>Omar</v>
      </c>
      <c r="B1821" s="144" t="str">
        <f>VLOOKUP(D1821,Empresas!$D$7:$G$91,4,0)</f>
        <v>Kheilly</v>
      </c>
      <c r="C1821" s="144" t="s">
        <v>544</v>
      </c>
      <c r="D1821" s="144" t="s">
        <v>293</v>
      </c>
      <c r="E1821" s="144" t="str">
        <f>VLOOKUP(D1821,Empresas!$D$7:$E$92,2,0)</f>
        <v>M.J ELEVADORES S.A.C.</v>
      </c>
      <c r="F1821" s="146" t="s">
        <v>191</v>
      </c>
      <c r="G1821" s="145">
        <f t="shared" si="300"/>
        <v>70</v>
      </c>
      <c r="H1821" s="145" t="str">
        <f>VLOOKUP(D1821,Empresas!$D$6:$L$92,7,0)</f>
        <v>Trimestral</v>
      </c>
      <c r="I1821" s="144" t="str">
        <f>VLOOKUP(VLOOKUP(D1821&amp;"|"&amp;B1821,Empresas!$I$7:$CB$92,G1821,0),Tablas!$A$13:$B$14,2,0)</f>
        <v>No</v>
      </c>
      <c r="J1821" s="78"/>
      <c r="K1821" s="78"/>
      <c r="L1821" s="78"/>
      <c r="M1821" s="78"/>
      <c r="N1821" s="78"/>
      <c r="O1821" s="78"/>
      <c r="P1821" s="78"/>
      <c r="Q1821" s="78"/>
      <c r="R1821" s="78"/>
      <c r="S1821" s="78"/>
      <c r="T1821" s="78"/>
      <c r="U1821" s="78"/>
      <c r="V1821" s="78" t="str">
        <f>VLOOKUP(D1821,Empresas!$D$7:$CF$91,81,0)</f>
        <v>B</v>
      </c>
      <c r="W1821" s="78" t="str">
        <f>VLOOKUP(D1821,Empresas!$D$7:$M$91,10,0)</f>
        <v>Mype</v>
      </c>
      <c r="X1821" s="69" t="str">
        <f t="shared" si="294"/>
        <v>NO</v>
      </c>
      <c r="Y1821" s="153" t="str">
        <f t="shared" si="295"/>
        <v>No aplica</v>
      </c>
      <c r="Z1821" s="147">
        <f>IF(Y1821="No aplica",0,IF(I1821="no",0,IF(I1821="No aplica",0,IF(I1821="Si",1,IF(I1821="Fisico",1,IF(I1821="Electronico",2,VLOOKUP(C1821&amp;"|"&amp;B1821&amp;"|"&amp;D1821,Empresas!$C$6:$CC$92,G1821+6+1,0)))))))</f>
        <v>0</v>
      </c>
      <c r="AA1821" s="147">
        <f>IF(AND($I1821="Si",J1821=1),1,IF(AND($I1821="Fisico",J1821=1),1,IF(AND(J1821=1,$I1821="Electronico"),2,IF(J1821=1,VLOOKUP($C1821&amp;"|"&amp;$B1821&amp;"|"&amp;$D1821,Empresas!$C$6:$CC$92,$G1821+6+1,0),0))))</f>
        <v>0</v>
      </c>
      <c r="AB1821" s="147">
        <f>IF(AND($I1821="Si",K1821=1),1,IF(AND($I1821="Fisico",K1821=1),1,IF(AND(K1821=1,$I1821="Electronico"),2,IF(K1821=1,VLOOKUP($C1821&amp;"|"&amp;$B1821&amp;"|"&amp;$D1821,Empresas!$C$6:$CC$92,$G1821+6+1,0),0))))</f>
        <v>0</v>
      </c>
      <c r="AC1821" s="147">
        <f>IF(AND($I1821="Si",L1821=1),1,IF(AND($I1821="Fisico",L1821=1),1,IF(AND(L1821=1,$I1821="Electronico"),2,IF(L1821=1,VLOOKUP($C1821&amp;"|"&amp;$B1821&amp;"|"&amp;$D1821,Empresas!$C$6:$CC$92,$G1821+6+1,0),0))))</f>
        <v>0</v>
      </c>
      <c r="AD1821" s="147">
        <f>IF(AND($I1821="Si",M1821=1),1,IF(AND($I1821="Fisico",M1821=1),1,IF(AND(M1821=1,$I1821="Electronico"),2,IF(M1821=1,VLOOKUP($C1821&amp;"|"&amp;$B1821&amp;"|"&amp;$D1821,Empresas!$C$6:$CC$92,$G1821+6+1,0),0))))</f>
        <v>0</v>
      </c>
      <c r="AE1821" s="147">
        <f>IF(AND($I1821="Si",N1821=1),1,IF(AND($I1821="Fisico",N1821=1),1,IF(AND(N1821=1,$I1821="Electronico"),2,IF(N1821=1,VLOOKUP($C1821&amp;"|"&amp;$B1821&amp;"|"&amp;$D1821,Empresas!$C$6:$CC$92,$G1821+6+1,0),0))))</f>
        <v>0</v>
      </c>
      <c r="AF1821" s="147">
        <f>IF(AND($I1821="Si",O1821=1),1,IF(AND($I1821="Fisico",O1821=1),1,IF(AND(O1821=1,$I1821="Electronico"),2,IF(O1821=1,VLOOKUP($C1821&amp;"|"&amp;$B1821&amp;"|"&amp;$D1821,Empresas!$C$6:$CC$92,$G1821+6+1,0),0))))</f>
        <v>0</v>
      </c>
      <c r="AG1821" s="147">
        <f>IF(AND($I1821="Si",P1821=1),1,IF(AND($I1821="Fisico",P1821=1),1,IF(AND(P1821=1,$I1821="Electronico"),2,IF(P1821=1,VLOOKUP($C1821&amp;"|"&amp;$B1821&amp;"|"&amp;$D1821,Empresas!$C$6:$CC$92,$G1821+6+1,0),0))))</f>
        <v>0</v>
      </c>
      <c r="AH1821" s="147">
        <f>IF(AND($I1821="Si",Q1821=1),1,IF(AND($I1821="Fisico",Q1821=1),1,IF(AND(Q1821=1,$I1821="Electronico"),2,IF(Q1821=1,VLOOKUP($C1821&amp;"|"&amp;$B1821&amp;"|"&amp;$D1821,Empresas!$C$6:$CC$92,$G1821+6+1,0),0))))</f>
        <v>0</v>
      </c>
      <c r="AI1821" s="147">
        <f>IF(AND($I1821="Si",R1821=1),1,IF(AND($I1821="Fisico",R1821=1),1,IF(AND(R1821=1,$I1821="Electronico"),2,IF(R1821=1,VLOOKUP($C1821&amp;"|"&amp;$B1821&amp;"|"&amp;$D1821,Empresas!$C$6:$CC$92,$G1821+6+1,0),0))))</f>
        <v>0</v>
      </c>
      <c r="AJ1821" s="147">
        <f>IF(AND($I1821="Si",S1821=1),1,IF(AND($I1821="Fisico",S1821=1),1,IF(AND(S1821=1,$I1821="Electronico"),2,IF(S1821=1,VLOOKUP($C1821&amp;"|"&amp;$B1821&amp;"|"&amp;$D1821,Empresas!$C$6:$CC$92,$G1821+6+1,0),0))))</f>
        <v>0</v>
      </c>
      <c r="AK1821" s="147">
        <f>IF(AND($I1821="Si",T1821=1),1,IF(AND($I1821="Fisico",T1821=1),1,IF(AND(T1821=1,$I1821="Electronico"),2,IF(T1821=1,VLOOKUP($C1821&amp;"|"&amp;$B1821&amp;"|"&amp;$D1821,Empresas!$C$6:$CC$92,$G1821+6+1,0),0))))</f>
        <v>0</v>
      </c>
      <c r="AL1821" s="147">
        <f>IF(AND($I1821="Si",U1821=1),1,IF(AND($I1821="Fisico",U1821=1),1,IF(AND(U1821=1,$I1821="Electronico"),2,IF(U1821=1,VLOOKUP($C1821&amp;"|"&amp;$B1821&amp;"|"&amp;$D1821,Empresas!$C$6:$CC$92,$G1821+6+1,0),0))))</f>
        <v>0</v>
      </c>
      <c r="AM1821" s="149">
        <f t="shared" si="296"/>
        <v>0</v>
      </c>
      <c r="AN1821" s="149">
        <f t="shared" si="297"/>
        <v>0</v>
      </c>
      <c r="AO1821" s="152">
        <f t="shared" si="298"/>
        <v>0</v>
      </c>
    </row>
    <row r="1822" spans="1:41" x14ac:dyDescent="0.25">
      <c r="A1822" s="143" t="str">
        <f>VLOOKUP(D1822,Empresas!$D$7:$F$91,3,0)</f>
        <v>Omar</v>
      </c>
      <c r="B1822" s="144" t="str">
        <f>VLOOKUP(D1822,Empresas!$D$7:$G$91,4,0)</f>
        <v>Kheilly</v>
      </c>
      <c r="C1822" s="144" t="s">
        <v>544</v>
      </c>
      <c r="D1822" s="144" t="s">
        <v>293</v>
      </c>
      <c r="E1822" s="144" t="str">
        <f>VLOOKUP(D1822,Empresas!$D$7:$E$92,2,0)</f>
        <v>M.J ELEVADORES S.A.C.</v>
      </c>
      <c r="F1822" s="144" t="s">
        <v>192</v>
      </c>
      <c r="G1822" s="145">
        <f t="shared" si="300"/>
        <v>71</v>
      </c>
      <c r="H1822" s="145" t="str">
        <f>VLOOKUP(D1822,Empresas!$D$6:$L$92,7,0)</f>
        <v>Trimestral</v>
      </c>
      <c r="I1822" s="144" t="str">
        <f>VLOOKUP(VLOOKUP(D1822&amp;"|"&amp;B1822,Empresas!$I$7:$CB$92,G1822,0),Tablas!$A$13:$B$14,2,0)</f>
        <v>No</v>
      </c>
      <c r="J1822" s="78"/>
      <c r="K1822" s="78"/>
      <c r="L1822" s="78"/>
      <c r="M1822" s="78"/>
      <c r="N1822" s="78"/>
      <c r="O1822" s="78"/>
      <c r="P1822" s="78"/>
      <c r="Q1822" s="78"/>
      <c r="R1822" s="78"/>
      <c r="S1822" s="78"/>
      <c r="T1822" s="78"/>
      <c r="U1822" s="78"/>
      <c r="V1822" s="78" t="str">
        <f>VLOOKUP(D1822,Empresas!$D$7:$CF$91,81,0)</f>
        <v>B</v>
      </c>
      <c r="W1822" s="78" t="str">
        <f>VLOOKUP(D1822,Empresas!$D$7:$M$91,10,0)</f>
        <v>Mype</v>
      </c>
      <c r="X1822" s="69" t="str">
        <f t="shared" si="294"/>
        <v>NO</v>
      </c>
      <c r="Y1822" s="153" t="str">
        <f t="shared" si="295"/>
        <v>No aplica</v>
      </c>
      <c r="Z1822" s="147">
        <f>IF(Y1822="No aplica",0,IF(I1822="no",0,IF(I1822="No aplica",0,IF(I1822="Si",1,IF(I1822="Fisico",1,IF(I1822="Electronico",2,VLOOKUP(C1822&amp;"|"&amp;B1822&amp;"|"&amp;D1822,Empresas!$C$6:$CC$92,G1822+6+1,0)))))))</f>
        <v>0</v>
      </c>
      <c r="AA1822" s="147">
        <f>IF(AND($I1822="Si",J1822=1),1,IF(AND($I1822="Fisico",J1822=1),1,IF(AND(J1822=1,$I1822="Electronico"),2,IF(J1822=1,VLOOKUP($C1822&amp;"|"&amp;$B1822&amp;"|"&amp;$D1822,Empresas!$C$6:$CC$92,$G1822+6+1,0),0))))</f>
        <v>0</v>
      </c>
      <c r="AB1822" s="147">
        <f>IF(AND($I1822="Si",K1822=1),1,IF(AND($I1822="Fisico",K1822=1),1,IF(AND(K1822=1,$I1822="Electronico"),2,IF(K1822=1,VLOOKUP($C1822&amp;"|"&amp;$B1822&amp;"|"&amp;$D1822,Empresas!$C$6:$CC$92,$G1822+6+1,0),0))))</f>
        <v>0</v>
      </c>
      <c r="AC1822" s="147">
        <f>IF(AND($I1822="Si",L1822=1),1,IF(AND($I1822="Fisico",L1822=1),1,IF(AND(L1822=1,$I1822="Electronico"),2,IF(L1822=1,VLOOKUP($C1822&amp;"|"&amp;$B1822&amp;"|"&amp;$D1822,Empresas!$C$6:$CC$92,$G1822+6+1,0),0))))</f>
        <v>0</v>
      </c>
      <c r="AD1822" s="147">
        <f>IF(AND($I1822="Si",M1822=1),1,IF(AND($I1822="Fisico",M1822=1),1,IF(AND(M1822=1,$I1822="Electronico"),2,IF(M1822=1,VLOOKUP($C1822&amp;"|"&amp;$B1822&amp;"|"&amp;$D1822,Empresas!$C$6:$CC$92,$G1822+6+1,0),0))))</f>
        <v>0</v>
      </c>
      <c r="AE1822" s="147">
        <f>IF(AND($I1822="Si",N1822=1),1,IF(AND($I1822="Fisico",N1822=1),1,IF(AND(N1822=1,$I1822="Electronico"),2,IF(N1822=1,VLOOKUP($C1822&amp;"|"&amp;$B1822&amp;"|"&amp;$D1822,Empresas!$C$6:$CC$92,$G1822+6+1,0),0))))</f>
        <v>0</v>
      </c>
      <c r="AF1822" s="147">
        <f>IF(AND($I1822="Si",O1822=1),1,IF(AND($I1822="Fisico",O1822=1),1,IF(AND(O1822=1,$I1822="Electronico"),2,IF(O1822=1,VLOOKUP($C1822&amp;"|"&amp;$B1822&amp;"|"&amp;$D1822,Empresas!$C$6:$CC$92,$G1822+6+1,0),0))))</f>
        <v>0</v>
      </c>
      <c r="AG1822" s="147">
        <f>IF(AND($I1822="Si",P1822=1),1,IF(AND($I1822="Fisico",P1822=1),1,IF(AND(P1822=1,$I1822="Electronico"),2,IF(P1822=1,VLOOKUP($C1822&amp;"|"&amp;$B1822&amp;"|"&amp;$D1822,Empresas!$C$6:$CC$92,$G1822+6+1,0),0))))</f>
        <v>0</v>
      </c>
      <c r="AH1822" s="147">
        <f>IF(AND($I1822="Si",Q1822=1),1,IF(AND($I1822="Fisico",Q1822=1),1,IF(AND(Q1822=1,$I1822="Electronico"),2,IF(Q1822=1,VLOOKUP($C1822&amp;"|"&amp;$B1822&amp;"|"&amp;$D1822,Empresas!$C$6:$CC$92,$G1822+6+1,0),0))))</f>
        <v>0</v>
      </c>
      <c r="AI1822" s="147">
        <f>IF(AND($I1822="Si",R1822=1),1,IF(AND($I1822="Fisico",R1822=1),1,IF(AND(R1822=1,$I1822="Electronico"),2,IF(R1822=1,VLOOKUP($C1822&amp;"|"&amp;$B1822&amp;"|"&amp;$D1822,Empresas!$C$6:$CC$92,$G1822+6+1,0),0))))</f>
        <v>0</v>
      </c>
      <c r="AJ1822" s="147">
        <f>IF(AND($I1822="Si",S1822=1),1,IF(AND($I1822="Fisico",S1822=1),1,IF(AND(S1822=1,$I1822="Electronico"),2,IF(S1822=1,VLOOKUP($C1822&amp;"|"&amp;$B1822&amp;"|"&amp;$D1822,Empresas!$C$6:$CC$92,$G1822+6+1,0),0))))</f>
        <v>0</v>
      </c>
      <c r="AK1822" s="147">
        <f>IF(AND($I1822="Si",T1822=1),1,IF(AND($I1822="Fisico",T1822=1),1,IF(AND(T1822=1,$I1822="Electronico"),2,IF(T1822=1,VLOOKUP($C1822&amp;"|"&amp;$B1822&amp;"|"&amp;$D1822,Empresas!$C$6:$CC$92,$G1822+6+1,0),0))))</f>
        <v>0</v>
      </c>
      <c r="AL1822" s="147">
        <f>IF(AND($I1822="Si",U1822=1),1,IF(AND($I1822="Fisico",U1822=1),1,IF(AND(U1822=1,$I1822="Electronico"),2,IF(U1822=1,VLOOKUP($C1822&amp;"|"&amp;$B1822&amp;"|"&amp;$D1822,Empresas!$C$6:$CC$92,$G1822+6+1,0),0))))</f>
        <v>0</v>
      </c>
      <c r="AM1822" s="149">
        <f t="shared" si="296"/>
        <v>0</v>
      </c>
      <c r="AN1822" s="149">
        <f t="shared" si="297"/>
        <v>0</v>
      </c>
      <c r="AO1822" s="152">
        <f t="shared" si="298"/>
        <v>0</v>
      </c>
    </row>
    <row r="1823" spans="1:41" x14ac:dyDescent="0.25">
      <c r="A1823" s="137" t="str">
        <f>VLOOKUP(D1823,Empresas!$D$7:$F$91,3,0)</f>
        <v>Yulisa</v>
      </c>
      <c r="B1823" s="138" t="str">
        <f>VLOOKUP(D1823,Empresas!$D$7:$G$91,4,0)</f>
        <v>Lorenzo</v>
      </c>
      <c r="C1823" s="138" t="s">
        <v>544</v>
      </c>
      <c r="D1823" s="138" t="s">
        <v>308</v>
      </c>
      <c r="E1823" s="138" t="str">
        <f>VLOOKUP(D1823,Empresas!$D$7:$E$92,2,0)</f>
        <v>TRANSPORTE Y SERVICIOS RAFAEL S.A.C.</v>
      </c>
      <c r="F1823" s="138" t="s">
        <v>158</v>
      </c>
      <c r="G1823" s="139">
        <f>+Empresas!$O$2</f>
        <v>7</v>
      </c>
      <c r="H1823" s="139" t="str">
        <f>VLOOKUP(D1823,Empresas!$D$6:$L$92,7,0)</f>
        <v>Trimestral</v>
      </c>
      <c r="I1823" s="138" t="str">
        <f>VLOOKUP(VLOOKUP(D1823&amp;"|"&amp;B1823,Empresas!$I$7:$CB$92,G1823,0),Tablas!$A$3:$B$5,2,0)</f>
        <v>Registro y analisis</v>
      </c>
      <c r="J1823" s="78">
        <v>1</v>
      </c>
      <c r="K1823" s="78">
        <v>1</v>
      </c>
      <c r="L1823" s="78">
        <v>1</v>
      </c>
      <c r="M1823" s="78">
        <v>1</v>
      </c>
      <c r="N1823" s="78">
        <v>1</v>
      </c>
      <c r="O1823" s="78">
        <v>1</v>
      </c>
      <c r="P1823" s="78">
        <v>1</v>
      </c>
      <c r="Q1823" s="78">
        <v>1</v>
      </c>
      <c r="R1823" s="78"/>
      <c r="S1823" s="78"/>
      <c r="T1823" s="78"/>
      <c r="U1823" s="78"/>
      <c r="V1823" s="78" t="str">
        <f>VLOOKUP(D1823,Empresas!$D$7:$CF$91,81,0)</f>
        <v>B</v>
      </c>
      <c r="W1823" s="78" t="str">
        <f>VLOOKUP(D1823,Empresas!$D$7:$M$91,10,0)</f>
        <v>General/Prico</v>
      </c>
      <c r="X1823" s="69" t="str">
        <f t="shared" si="294"/>
        <v>SI</v>
      </c>
      <c r="Y1823" s="153" t="str">
        <f t="shared" si="295"/>
        <v>Si aplica</v>
      </c>
      <c r="Z1823" s="147">
        <f>IF(Y1823="No aplica",0,IF(I1823="no",0,IF(I1823="No aplica",0,IF(I1823="Si",1,IF(I1823="Fisico",1,IF(I1823="Electronico",2,VLOOKUP(C1823&amp;"|"&amp;B1823&amp;"|"&amp;D1823,Empresas!$C$6:$CC$92,G1823+6+1,0)))))))</f>
        <v>2</v>
      </c>
      <c r="AA1823" s="147">
        <f>IF(AND($I1823="Si",J1823=1),1,IF(AND($I1823="Fisico",J1823=1),1,IF(AND(J1823=1,$I1823="Electronico"),2,IF(J1823=1,VLOOKUP($C1823&amp;"|"&amp;$B1823&amp;"|"&amp;$D1823,Empresas!$C$6:$CC$92,$G1823+6+1,0),0))))</f>
        <v>2</v>
      </c>
      <c r="AB1823" s="147">
        <f>IF(AND($I1823="Si",K1823=1),1,IF(AND($I1823="Fisico",K1823=1),1,IF(AND(K1823=1,$I1823="Electronico"),2,IF(K1823=1,VLOOKUP($C1823&amp;"|"&amp;$B1823&amp;"|"&amp;$D1823,Empresas!$C$6:$CC$92,$G1823+6+1,0),0))))</f>
        <v>2</v>
      </c>
      <c r="AC1823" s="147">
        <f>IF(AND($I1823="Si",L1823=1),1,IF(AND($I1823="Fisico",L1823=1),1,IF(AND(L1823=1,$I1823="Electronico"),2,IF(L1823=1,VLOOKUP($C1823&amp;"|"&amp;$B1823&amp;"|"&amp;$D1823,Empresas!$C$6:$CC$92,$G1823+6+1,0),0))))</f>
        <v>2</v>
      </c>
      <c r="AD1823" s="147">
        <f>IF(AND($I1823="Si",M1823=1),1,IF(AND($I1823="Fisico",M1823=1),1,IF(AND(M1823=1,$I1823="Electronico"),2,IF(M1823=1,VLOOKUP($C1823&amp;"|"&amp;$B1823&amp;"|"&amp;$D1823,Empresas!$C$6:$CC$92,$G1823+6+1,0),0))))</f>
        <v>2</v>
      </c>
      <c r="AE1823" s="147">
        <f>IF(AND($I1823="Si",N1823=1),1,IF(AND($I1823="Fisico",N1823=1),1,IF(AND(N1823=1,$I1823="Electronico"),2,IF(N1823=1,VLOOKUP($C1823&amp;"|"&amp;$B1823&amp;"|"&amp;$D1823,Empresas!$C$6:$CC$92,$G1823+6+1,0),0))))</f>
        <v>2</v>
      </c>
      <c r="AF1823" s="147">
        <f>IF(AND($I1823="Si",O1823=1),1,IF(AND($I1823="Fisico",O1823=1),1,IF(AND(O1823=1,$I1823="Electronico"),2,IF(O1823=1,VLOOKUP($C1823&amp;"|"&amp;$B1823&amp;"|"&amp;$D1823,Empresas!$C$6:$CC$92,$G1823+6+1,0),0))))</f>
        <v>2</v>
      </c>
      <c r="AG1823" s="147">
        <f>IF(AND($I1823="Si",P1823=1),1,IF(AND($I1823="Fisico",P1823=1),1,IF(AND(P1823=1,$I1823="Electronico"),2,IF(P1823=1,VLOOKUP($C1823&amp;"|"&amp;$B1823&amp;"|"&amp;$D1823,Empresas!$C$6:$CC$92,$G1823+6+1,0),0))))</f>
        <v>2</v>
      </c>
      <c r="AH1823" s="147">
        <f>IF(AND($I1823="Si",Q1823=1),1,IF(AND($I1823="Fisico",Q1823=1),1,IF(AND(Q1823=1,$I1823="Electronico"),2,IF(Q1823=1,VLOOKUP($C1823&amp;"|"&amp;$B1823&amp;"|"&amp;$D1823,Empresas!$C$6:$CC$92,$G1823+6+1,0),0))))</f>
        <v>2</v>
      </c>
      <c r="AI1823" s="147">
        <f>IF(AND($I1823="Si",R1823=1),1,IF(AND($I1823="Fisico",R1823=1),1,IF(AND(R1823=1,$I1823="Electronico"),2,IF(R1823=1,VLOOKUP($C1823&amp;"|"&amp;$B1823&amp;"|"&amp;$D1823,Empresas!$C$6:$CC$92,$G1823+6+1,0),0))))</f>
        <v>0</v>
      </c>
      <c r="AJ1823" s="147">
        <f>IF(AND($I1823="Si",S1823=1),1,IF(AND($I1823="Fisico",S1823=1),1,IF(AND(S1823=1,$I1823="Electronico"),2,IF(S1823=1,VLOOKUP($C1823&amp;"|"&amp;$B1823&amp;"|"&amp;$D1823,Empresas!$C$6:$CC$92,$G1823+6+1,0),0))))</f>
        <v>0</v>
      </c>
      <c r="AK1823" s="147">
        <f>IF(AND($I1823="Si",T1823=1),1,IF(AND($I1823="Fisico",T1823=1),1,IF(AND(T1823=1,$I1823="Electronico"),2,IF(T1823=1,VLOOKUP($C1823&amp;"|"&amp;$B1823&amp;"|"&amp;$D1823,Empresas!$C$6:$CC$92,$G1823+6+1,0),0))))</f>
        <v>0</v>
      </c>
      <c r="AL1823" s="147">
        <f>IF(AND($I1823="Si",U1823=1),1,IF(AND($I1823="Fisico",U1823=1),1,IF(AND(U1823=1,$I1823="Electronico"),2,IF(U1823=1,VLOOKUP($C1823&amp;"|"&amp;$B1823&amp;"|"&amp;$D1823,Empresas!$C$6:$CC$92,$G1823+6+1,0),0))))</f>
        <v>0</v>
      </c>
      <c r="AM1823" s="149">
        <f t="shared" si="296"/>
        <v>16</v>
      </c>
      <c r="AN1823" s="149">
        <f t="shared" si="297"/>
        <v>16</v>
      </c>
      <c r="AO1823" s="152">
        <f t="shared" si="298"/>
        <v>1</v>
      </c>
    </row>
    <row r="1824" spans="1:41" x14ac:dyDescent="0.25">
      <c r="A1824" s="137" t="str">
        <f>VLOOKUP(D1824,Empresas!$D$7:$F$91,3,0)</f>
        <v>Yulisa</v>
      </c>
      <c r="B1824" s="138" t="str">
        <f>VLOOKUP(D1824,Empresas!$D$7:$G$91,4,0)</f>
        <v>Lorenzo</v>
      </c>
      <c r="C1824" s="138" t="s">
        <v>544</v>
      </c>
      <c r="D1824" s="138" t="s">
        <v>308</v>
      </c>
      <c r="E1824" s="138" t="str">
        <f>VLOOKUP(D1824,Empresas!$D$7:$E$92,2,0)</f>
        <v>TRANSPORTE Y SERVICIOS RAFAEL S.A.C.</v>
      </c>
      <c r="F1824" s="138" t="s">
        <v>159</v>
      </c>
      <c r="G1824" s="139">
        <f>+G1823+3</f>
        <v>10</v>
      </c>
      <c r="H1824" s="139" t="str">
        <f>VLOOKUP(D1824,Empresas!$D$6:$L$92,7,0)</f>
        <v>Trimestral</v>
      </c>
      <c r="I1824" s="138" t="str">
        <f>VLOOKUP(VLOOKUP(D1824&amp;"|"&amp;B1824,Empresas!$I$7:$CB$92,G1824,0),Tablas!$A$3:$B$5,2,0)</f>
        <v>Registro y analisis</v>
      </c>
      <c r="J1824" s="78">
        <v>1</v>
      </c>
      <c r="K1824" s="78">
        <v>1</v>
      </c>
      <c r="L1824" s="78">
        <v>1</v>
      </c>
      <c r="M1824" s="78">
        <v>1</v>
      </c>
      <c r="N1824" s="78">
        <v>1</v>
      </c>
      <c r="O1824" s="78">
        <v>1</v>
      </c>
      <c r="P1824" s="78">
        <v>1</v>
      </c>
      <c r="Q1824" s="78">
        <v>1</v>
      </c>
      <c r="R1824" s="78"/>
      <c r="S1824" s="78"/>
      <c r="T1824" s="78"/>
      <c r="U1824" s="78"/>
      <c r="V1824" s="78" t="str">
        <f>VLOOKUP(D1824,Empresas!$D$7:$CF$91,81,0)</f>
        <v>B</v>
      </c>
      <c r="W1824" s="78" t="str">
        <f>VLOOKUP(D1824,Empresas!$D$7:$M$91,10,0)</f>
        <v>General/Prico</v>
      </c>
      <c r="X1824" s="69" t="str">
        <f t="shared" si="294"/>
        <v>SI</v>
      </c>
      <c r="Y1824" s="153" t="str">
        <f t="shared" si="295"/>
        <v>Si aplica</v>
      </c>
      <c r="Z1824" s="147">
        <f>IF(Y1824="No aplica",0,IF(I1824="no",0,IF(I1824="No aplica",0,IF(I1824="Si",1,IF(I1824="Fisico",1,IF(I1824="Electronico",2,VLOOKUP(C1824&amp;"|"&amp;B1824&amp;"|"&amp;D1824,Empresas!$C$6:$CC$92,G1824+6+1,0)))))))</f>
        <v>1</v>
      </c>
      <c r="AA1824" s="147">
        <f>IF(AND($I1824="Si",J1824=1),1,IF(AND($I1824="Fisico",J1824=1),1,IF(AND(J1824=1,$I1824="Electronico"),2,IF(J1824=1,VLOOKUP($C1824&amp;"|"&amp;$B1824&amp;"|"&amp;$D1824,Empresas!$C$6:$CC$92,$G1824+6+1,0),0))))</f>
        <v>1</v>
      </c>
      <c r="AB1824" s="147">
        <f>IF(AND($I1824="Si",K1824=1),1,IF(AND($I1824="Fisico",K1824=1),1,IF(AND(K1824=1,$I1824="Electronico"),2,IF(K1824=1,VLOOKUP($C1824&amp;"|"&amp;$B1824&amp;"|"&amp;$D1824,Empresas!$C$6:$CC$92,$G1824+6+1,0),0))))</f>
        <v>1</v>
      </c>
      <c r="AC1824" s="147">
        <f>IF(AND($I1824="Si",L1824=1),1,IF(AND($I1824="Fisico",L1824=1),1,IF(AND(L1824=1,$I1824="Electronico"),2,IF(L1824=1,VLOOKUP($C1824&amp;"|"&amp;$B1824&amp;"|"&amp;$D1824,Empresas!$C$6:$CC$92,$G1824+6+1,0),0))))</f>
        <v>1</v>
      </c>
      <c r="AD1824" s="147">
        <f>IF(AND($I1824="Si",M1824=1),1,IF(AND($I1824="Fisico",M1824=1),1,IF(AND(M1824=1,$I1824="Electronico"),2,IF(M1824=1,VLOOKUP($C1824&amp;"|"&amp;$B1824&amp;"|"&amp;$D1824,Empresas!$C$6:$CC$92,$G1824+6+1,0),0))))</f>
        <v>1</v>
      </c>
      <c r="AE1824" s="147">
        <f>IF(AND($I1824="Si",N1824=1),1,IF(AND($I1824="Fisico",N1824=1),1,IF(AND(N1824=1,$I1824="Electronico"),2,IF(N1824=1,VLOOKUP($C1824&amp;"|"&amp;$B1824&amp;"|"&amp;$D1824,Empresas!$C$6:$CC$92,$G1824+6+1,0),0))))</f>
        <v>1</v>
      </c>
      <c r="AF1824" s="147">
        <f>IF(AND($I1824="Si",O1824=1),1,IF(AND($I1824="Fisico",O1824=1),1,IF(AND(O1824=1,$I1824="Electronico"),2,IF(O1824=1,VLOOKUP($C1824&amp;"|"&amp;$B1824&amp;"|"&amp;$D1824,Empresas!$C$6:$CC$92,$G1824+6+1,0),0))))</f>
        <v>1</v>
      </c>
      <c r="AG1824" s="147">
        <f>IF(AND($I1824="Si",P1824=1),1,IF(AND($I1824="Fisico",P1824=1),1,IF(AND(P1824=1,$I1824="Electronico"),2,IF(P1824=1,VLOOKUP($C1824&amp;"|"&amp;$B1824&amp;"|"&amp;$D1824,Empresas!$C$6:$CC$92,$G1824+6+1,0),0))))</f>
        <v>1</v>
      </c>
      <c r="AH1824" s="147">
        <f>IF(AND($I1824="Si",Q1824=1),1,IF(AND($I1824="Fisico",Q1824=1),1,IF(AND(Q1824=1,$I1824="Electronico"),2,IF(Q1824=1,VLOOKUP($C1824&amp;"|"&amp;$B1824&amp;"|"&amp;$D1824,Empresas!$C$6:$CC$92,$G1824+6+1,0),0))))</f>
        <v>1</v>
      </c>
      <c r="AI1824" s="147">
        <f>IF(AND($I1824="Si",R1824=1),1,IF(AND($I1824="Fisico",R1824=1),1,IF(AND(R1824=1,$I1824="Electronico"),2,IF(R1824=1,VLOOKUP($C1824&amp;"|"&amp;$B1824&amp;"|"&amp;$D1824,Empresas!$C$6:$CC$92,$G1824+6+1,0),0))))</f>
        <v>0</v>
      </c>
      <c r="AJ1824" s="147">
        <f>IF(AND($I1824="Si",S1824=1),1,IF(AND($I1824="Fisico",S1824=1),1,IF(AND(S1824=1,$I1824="Electronico"),2,IF(S1824=1,VLOOKUP($C1824&amp;"|"&amp;$B1824&amp;"|"&amp;$D1824,Empresas!$C$6:$CC$92,$G1824+6+1,0),0))))</f>
        <v>0</v>
      </c>
      <c r="AK1824" s="147">
        <f>IF(AND($I1824="Si",T1824=1),1,IF(AND($I1824="Fisico",T1824=1),1,IF(AND(T1824=1,$I1824="Electronico"),2,IF(T1824=1,VLOOKUP($C1824&amp;"|"&amp;$B1824&amp;"|"&amp;$D1824,Empresas!$C$6:$CC$92,$G1824+6+1,0),0))))</f>
        <v>0</v>
      </c>
      <c r="AL1824" s="147">
        <f>IF(AND($I1824="Si",U1824=1),1,IF(AND($I1824="Fisico",U1824=1),1,IF(AND(U1824=1,$I1824="Electronico"),2,IF(U1824=1,VLOOKUP($C1824&amp;"|"&amp;$B1824&amp;"|"&amp;$D1824,Empresas!$C$6:$CC$92,$G1824+6+1,0),0))))</f>
        <v>0</v>
      </c>
      <c r="AM1824" s="149">
        <f t="shared" si="296"/>
        <v>8</v>
      </c>
      <c r="AN1824" s="149">
        <f t="shared" si="297"/>
        <v>8</v>
      </c>
      <c r="AO1824" s="152">
        <f t="shared" si="298"/>
        <v>1</v>
      </c>
    </row>
    <row r="1825" spans="1:41" x14ac:dyDescent="0.25">
      <c r="A1825" s="137" t="str">
        <f>VLOOKUP(D1825,Empresas!$D$7:$F$91,3,0)</f>
        <v>Yulisa</v>
      </c>
      <c r="B1825" s="138" t="str">
        <f>VLOOKUP(D1825,Empresas!$D$7:$G$91,4,0)</f>
        <v>Lorenzo</v>
      </c>
      <c r="C1825" s="138" t="s">
        <v>544</v>
      </c>
      <c r="D1825" s="138" t="s">
        <v>308</v>
      </c>
      <c r="E1825" s="138" t="str">
        <f>VLOOKUP(D1825,Empresas!$D$7:$E$92,2,0)</f>
        <v>TRANSPORTE Y SERVICIOS RAFAEL S.A.C.</v>
      </c>
      <c r="F1825" s="138" t="s">
        <v>160</v>
      </c>
      <c r="G1825" s="139">
        <f t="shared" ref="G1825:G1836" si="301">+G1824+3</f>
        <v>13</v>
      </c>
      <c r="H1825" s="139" t="str">
        <f>VLOOKUP(D1825,Empresas!$D$6:$L$92,7,0)</f>
        <v>Trimestral</v>
      </c>
      <c r="I1825" s="138" t="str">
        <f>VLOOKUP(VLOOKUP(D1825&amp;"|"&amp;B1825,Empresas!$I$7:$CB$92,G1825,0),Tablas!$A$3:$B$5,2,0)</f>
        <v>Registro y analisis</v>
      </c>
      <c r="J1825" s="78">
        <v>1</v>
      </c>
      <c r="K1825" s="78">
        <v>1</v>
      </c>
      <c r="L1825" s="78">
        <v>1</v>
      </c>
      <c r="M1825" s="78">
        <v>1</v>
      </c>
      <c r="N1825" s="78">
        <v>1</v>
      </c>
      <c r="O1825" s="78">
        <v>1</v>
      </c>
      <c r="P1825" s="78">
        <v>1</v>
      </c>
      <c r="Q1825" s="78">
        <v>2</v>
      </c>
      <c r="R1825" s="78"/>
      <c r="S1825" s="78"/>
      <c r="T1825" s="78"/>
      <c r="U1825" s="78"/>
      <c r="V1825" s="78" t="str">
        <f>VLOOKUP(D1825,Empresas!$D$7:$CF$91,81,0)</f>
        <v>B</v>
      </c>
      <c r="W1825" s="78" t="str">
        <f>VLOOKUP(D1825,Empresas!$D$7:$M$91,10,0)</f>
        <v>General/Prico</v>
      </c>
      <c r="X1825" s="69" t="str">
        <f t="shared" si="294"/>
        <v>SI</v>
      </c>
      <c r="Y1825" s="153" t="str">
        <f t="shared" si="295"/>
        <v>Si aplica</v>
      </c>
      <c r="Z1825" s="147">
        <f>IF(Y1825="No aplica",0,IF(I1825="no",0,IF(I1825="No aplica",0,IF(I1825="Si",1,IF(I1825="Fisico",1,IF(I1825="Electronico",2,VLOOKUP(C1825&amp;"|"&amp;B1825&amp;"|"&amp;D1825,Empresas!$C$6:$CC$92,G1825+6+1,0)))))))</f>
        <v>3</v>
      </c>
      <c r="AA1825" s="147">
        <f>IF(AND($I1825="Si",J1825=1),1,IF(AND($I1825="Fisico",J1825=1),1,IF(AND(J1825=1,$I1825="Electronico"),2,IF(J1825=1,VLOOKUP($C1825&amp;"|"&amp;$B1825&amp;"|"&amp;$D1825,Empresas!$C$6:$CC$92,$G1825+6+1,0),0))))</f>
        <v>3</v>
      </c>
      <c r="AB1825" s="147">
        <f>IF(AND($I1825="Si",K1825=1),1,IF(AND($I1825="Fisico",K1825=1),1,IF(AND(K1825=1,$I1825="Electronico"),2,IF(K1825=1,VLOOKUP($C1825&amp;"|"&amp;$B1825&amp;"|"&amp;$D1825,Empresas!$C$6:$CC$92,$G1825+6+1,0),0))))</f>
        <v>3</v>
      </c>
      <c r="AC1825" s="147">
        <f>IF(AND($I1825="Si",L1825=1),1,IF(AND($I1825="Fisico",L1825=1),1,IF(AND(L1825=1,$I1825="Electronico"),2,IF(L1825=1,VLOOKUP($C1825&amp;"|"&amp;$B1825&amp;"|"&amp;$D1825,Empresas!$C$6:$CC$92,$G1825+6+1,0),0))))</f>
        <v>3</v>
      </c>
      <c r="AD1825" s="147">
        <f>IF(AND($I1825="Si",M1825=1),1,IF(AND($I1825="Fisico",M1825=1),1,IF(AND(M1825=1,$I1825="Electronico"),2,IF(M1825=1,VLOOKUP($C1825&amp;"|"&amp;$B1825&amp;"|"&amp;$D1825,Empresas!$C$6:$CC$92,$G1825+6+1,0),0))))</f>
        <v>3</v>
      </c>
      <c r="AE1825" s="147">
        <f>IF(AND($I1825="Si",N1825=1),1,IF(AND($I1825="Fisico",N1825=1),1,IF(AND(N1825=1,$I1825="Electronico"),2,IF(N1825=1,VLOOKUP($C1825&amp;"|"&amp;$B1825&amp;"|"&amp;$D1825,Empresas!$C$6:$CC$92,$G1825+6+1,0),0))))</f>
        <v>3</v>
      </c>
      <c r="AF1825" s="147">
        <f>IF(AND($I1825="Si",O1825=1),1,IF(AND($I1825="Fisico",O1825=1),1,IF(AND(O1825=1,$I1825="Electronico"),2,IF(O1825=1,VLOOKUP($C1825&amp;"|"&amp;$B1825&amp;"|"&amp;$D1825,Empresas!$C$6:$CC$92,$G1825+6+1,0),0))))</f>
        <v>3</v>
      </c>
      <c r="AG1825" s="147">
        <f>IF(AND($I1825="Si",P1825=1),1,IF(AND($I1825="Fisico",P1825=1),1,IF(AND(P1825=1,$I1825="Electronico"),2,IF(P1825=1,VLOOKUP($C1825&amp;"|"&amp;$B1825&amp;"|"&amp;$D1825,Empresas!$C$6:$CC$92,$G1825+6+1,0),0))))</f>
        <v>3</v>
      </c>
      <c r="AH1825" s="147">
        <f>IF(AND($I1825="Si",Q1825=1),1,IF(AND($I1825="Fisico",Q1825=1),1,IF(AND(Q1825=1,$I1825="Electronico"),2,IF(Q1825=1,VLOOKUP($C1825&amp;"|"&amp;$B1825&amp;"|"&amp;$D1825,Empresas!$C$6:$CC$92,$G1825+6+1,0),0))))</f>
        <v>0</v>
      </c>
      <c r="AI1825" s="147">
        <f>IF(AND($I1825="Si",R1825=1),1,IF(AND($I1825="Fisico",R1825=1),1,IF(AND(R1825=1,$I1825="Electronico"),2,IF(R1825=1,VLOOKUP($C1825&amp;"|"&amp;$B1825&amp;"|"&amp;$D1825,Empresas!$C$6:$CC$92,$G1825+6+1,0),0))))</f>
        <v>0</v>
      </c>
      <c r="AJ1825" s="147">
        <f>IF(AND($I1825="Si",S1825=1),1,IF(AND($I1825="Fisico",S1825=1),1,IF(AND(S1825=1,$I1825="Electronico"),2,IF(S1825=1,VLOOKUP($C1825&amp;"|"&amp;$B1825&amp;"|"&amp;$D1825,Empresas!$C$6:$CC$92,$G1825+6+1,0),0))))</f>
        <v>0</v>
      </c>
      <c r="AK1825" s="147">
        <f>IF(AND($I1825="Si",T1825=1),1,IF(AND($I1825="Fisico",T1825=1),1,IF(AND(T1825=1,$I1825="Electronico"),2,IF(T1825=1,VLOOKUP($C1825&amp;"|"&amp;$B1825&amp;"|"&amp;$D1825,Empresas!$C$6:$CC$92,$G1825+6+1,0),0))))</f>
        <v>0</v>
      </c>
      <c r="AL1825" s="147">
        <f>IF(AND($I1825="Si",U1825=1),1,IF(AND($I1825="Fisico",U1825=1),1,IF(AND(U1825=1,$I1825="Electronico"),2,IF(U1825=1,VLOOKUP($C1825&amp;"|"&amp;$B1825&amp;"|"&amp;$D1825,Empresas!$C$6:$CC$92,$G1825+6+1,0),0))))</f>
        <v>0</v>
      </c>
      <c r="AM1825" s="149">
        <f t="shared" si="296"/>
        <v>21</v>
      </c>
      <c r="AN1825" s="149">
        <f t="shared" si="297"/>
        <v>24</v>
      </c>
      <c r="AO1825" s="152">
        <f t="shared" si="298"/>
        <v>0.875</v>
      </c>
    </row>
    <row r="1826" spans="1:41" x14ac:dyDescent="0.25">
      <c r="A1826" s="137" t="str">
        <f>VLOOKUP(D1826,Empresas!$D$7:$F$91,3,0)</f>
        <v>Yulisa</v>
      </c>
      <c r="B1826" s="138" t="str">
        <f>VLOOKUP(D1826,Empresas!$D$7:$G$91,4,0)</f>
        <v>Lorenzo</v>
      </c>
      <c r="C1826" s="138" t="s">
        <v>544</v>
      </c>
      <c r="D1826" s="138" t="s">
        <v>308</v>
      </c>
      <c r="E1826" s="138" t="str">
        <f>VLOOKUP(D1826,Empresas!$D$7:$E$92,2,0)</f>
        <v>TRANSPORTE Y SERVICIOS RAFAEL S.A.C.</v>
      </c>
      <c r="F1826" s="138" t="s">
        <v>161</v>
      </c>
      <c r="G1826" s="139">
        <f t="shared" si="301"/>
        <v>16</v>
      </c>
      <c r="H1826" s="139" t="str">
        <f>VLOOKUP(D1826,Empresas!$D$6:$L$92,7,0)</f>
        <v>Trimestral</v>
      </c>
      <c r="I1826" s="138" t="str">
        <f>VLOOKUP(VLOOKUP(D1826&amp;"|"&amp;B1826,Empresas!$I$7:$CB$92,G1826,0),Tablas!$A$3:$B$5,2,0)</f>
        <v>No aplica</v>
      </c>
      <c r="J1826" s="78"/>
      <c r="K1826" s="78"/>
      <c r="L1826" s="78"/>
      <c r="M1826" s="78"/>
      <c r="N1826" s="78"/>
      <c r="O1826" s="78"/>
      <c r="P1826" s="78"/>
      <c r="Q1826" s="78"/>
      <c r="R1826" s="78"/>
      <c r="S1826" s="78"/>
      <c r="T1826" s="78"/>
      <c r="U1826" s="78"/>
      <c r="V1826" s="78" t="str">
        <f>VLOOKUP(D1826,Empresas!$D$7:$CF$91,81,0)</f>
        <v>B</v>
      </c>
      <c r="W1826" s="78" t="str">
        <f>VLOOKUP(D1826,Empresas!$D$7:$M$91,10,0)</f>
        <v>General/Prico</v>
      </c>
      <c r="X1826" s="69" t="str">
        <f t="shared" si="294"/>
        <v>SI</v>
      </c>
      <c r="Y1826" s="153" t="str">
        <f t="shared" si="295"/>
        <v>No aplica</v>
      </c>
      <c r="Z1826" s="147">
        <f>IF(Y1826="No aplica",0,IF(I1826="no",0,IF(I1826="No aplica",0,IF(I1826="Si",1,IF(I1826="Fisico",1,IF(I1826="Electronico",2,VLOOKUP(C1826&amp;"|"&amp;B1826&amp;"|"&amp;D1826,Empresas!$C$6:$CC$92,G1826+6+1,0)))))))</f>
        <v>0</v>
      </c>
      <c r="AA1826" s="147">
        <f>IF(AND($I1826="Si",J1826=1),1,IF(AND($I1826="Fisico",J1826=1),1,IF(AND(J1826=1,$I1826="Electronico"),2,IF(J1826=1,VLOOKUP($C1826&amp;"|"&amp;$B1826&amp;"|"&amp;$D1826,Empresas!$C$6:$CC$92,$G1826+6+1,0),0))))</f>
        <v>0</v>
      </c>
      <c r="AB1826" s="147">
        <f>IF(AND($I1826="Si",K1826=1),1,IF(AND($I1826="Fisico",K1826=1),1,IF(AND(K1826=1,$I1826="Electronico"),2,IF(K1826=1,VLOOKUP($C1826&amp;"|"&amp;$B1826&amp;"|"&amp;$D1826,Empresas!$C$6:$CC$92,$G1826+6+1,0),0))))</f>
        <v>0</v>
      </c>
      <c r="AC1826" s="147">
        <f>IF(AND($I1826="Si",L1826=1),1,IF(AND($I1826="Fisico",L1826=1),1,IF(AND(L1826=1,$I1826="Electronico"),2,IF(L1826=1,VLOOKUP($C1826&amp;"|"&amp;$B1826&amp;"|"&amp;$D1826,Empresas!$C$6:$CC$92,$G1826+6+1,0),0))))</f>
        <v>0</v>
      </c>
      <c r="AD1826" s="147">
        <f>IF(AND($I1826="Si",M1826=1),1,IF(AND($I1826="Fisico",M1826=1),1,IF(AND(M1826=1,$I1826="Electronico"),2,IF(M1826=1,VLOOKUP($C1826&amp;"|"&amp;$B1826&amp;"|"&amp;$D1826,Empresas!$C$6:$CC$92,$G1826+6+1,0),0))))</f>
        <v>0</v>
      </c>
      <c r="AE1826" s="147">
        <f>IF(AND($I1826="Si",N1826=1),1,IF(AND($I1826="Fisico",N1826=1),1,IF(AND(N1826=1,$I1826="Electronico"),2,IF(N1826=1,VLOOKUP($C1826&amp;"|"&amp;$B1826&amp;"|"&amp;$D1826,Empresas!$C$6:$CC$92,$G1826+6+1,0),0))))</f>
        <v>0</v>
      </c>
      <c r="AF1826" s="147">
        <f>IF(AND($I1826="Si",O1826=1),1,IF(AND($I1826="Fisico",O1826=1),1,IF(AND(O1826=1,$I1826="Electronico"),2,IF(O1826=1,VLOOKUP($C1826&amp;"|"&amp;$B1826&amp;"|"&amp;$D1826,Empresas!$C$6:$CC$92,$G1826+6+1,0),0))))</f>
        <v>0</v>
      </c>
      <c r="AG1826" s="147">
        <f>IF(AND($I1826="Si",P1826=1),1,IF(AND($I1826="Fisico",P1826=1),1,IF(AND(P1826=1,$I1826="Electronico"),2,IF(P1826=1,VLOOKUP($C1826&amp;"|"&amp;$B1826&amp;"|"&amp;$D1826,Empresas!$C$6:$CC$92,$G1826+6+1,0),0))))</f>
        <v>0</v>
      </c>
      <c r="AH1826" s="147">
        <f>IF(AND($I1826="Si",Q1826=1),1,IF(AND($I1826="Fisico",Q1826=1),1,IF(AND(Q1826=1,$I1826="Electronico"),2,IF(Q1826=1,VLOOKUP($C1826&amp;"|"&amp;$B1826&amp;"|"&amp;$D1826,Empresas!$C$6:$CC$92,$G1826+6+1,0),0))))</f>
        <v>0</v>
      </c>
      <c r="AI1826" s="147">
        <f>IF(AND($I1826="Si",R1826=1),1,IF(AND($I1826="Fisico",R1826=1),1,IF(AND(R1826=1,$I1826="Electronico"),2,IF(R1826=1,VLOOKUP($C1826&amp;"|"&amp;$B1826&amp;"|"&amp;$D1826,Empresas!$C$6:$CC$92,$G1826+6+1,0),0))))</f>
        <v>0</v>
      </c>
      <c r="AJ1826" s="147">
        <f>IF(AND($I1826="Si",S1826=1),1,IF(AND($I1826="Fisico",S1826=1),1,IF(AND(S1826=1,$I1826="Electronico"),2,IF(S1826=1,VLOOKUP($C1826&amp;"|"&amp;$B1826&amp;"|"&amp;$D1826,Empresas!$C$6:$CC$92,$G1826+6+1,0),0))))</f>
        <v>0</v>
      </c>
      <c r="AK1826" s="147">
        <f>IF(AND($I1826="Si",T1826=1),1,IF(AND($I1826="Fisico",T1826=1),1,IF(AND(T1826=1,$I1826="Electronico"),2,IF(T1826=1,VLOOKUP($C1826&amp;"|"&amp;$B1826&amp;"|"&amp;$D1826,Empresas!$C$6:$CC$92,$G1826+6+1,0),0))))</f>
        <v>0</v>
      </c>
      <c r="AL1826" s="147">
        <f>IF(AND($I1826="Si",U1826=1),1,IF(AND($I1826="Fisico",U1826=1),1,IF(AND(U1826=1,$I1826="Electronico"),2,IF(U1826=1,VLOOKUP($C1826&amp;"|"&amp;$B1826&amp;"|"&amp;$D1826,Empresas!$C$6:$CC$92,$G1826+6+1,0),0))))</f>
        <v>0</v>
      </c>
      <c r="AM1826" s="149">
        <f t="shared" si="296"/>
        <v>0</v>
      </c>
      <c r="AN1826" s="149">
        <f t="shared" si="297"/>
        <v>0</v>
      </c>
      <c r="AO1826" s="152">
        <f t="shared" si="298"/>
        <v>0</v>
      </c>
    </row>
    <row r="1827" spans="1:41" x14ac:dyDescent="0.25">
      <c r="A1827" s="137" t="str">
        <f>VLOOKUP(D1827,Empresas!$D$7:$F$91,3,0)</f>
        <v>Yulisa</v>
      </c>
      <c r="B1827" s="138" t="str">
        <f>VLOOKUP(D1827,Empresas!$D$7:$G$91,4,0)</f>
        <v>Lorenzo</v>
      </c>
      <c r="C1827" s="138" t="s">
        <v>544</v>
      </c>
      <c r="D1827" s="138" t="s">
        <v>308</v>
      </c>
      <c r="E1827" s="138" t="str">
        <f>VLOOKUP(D1827,Empresas!$D$7:$E$92,2,0)</f>
        <v>TRANSPORTE Y SERVICIOS RAFAEL S.A.C.</v>
      </c>
      <c r="F1827" s="138" t="s">
        <v>162</v>
      </c>
      <c r="G1827" s="139">
        <f t="shared" si="301"/>
        <v>19</v>
      </c>
      <c r="H1827" s="139" t="str">
        <f>VLOOKUP(D1827,Empresas!$D$6:$L$92,7,0)</f>
        <v>Trimestral</v>
      </c>
      <c r="I1827" s="138" t="str">
        <f>VLOOKUP(VLOOKUP(D1827&amp;"|"&amp;B1827,Empresas!$I$7:$CB$92,G1827,0),Tablas!$A$3:$B$5,2,0)</f>
        <v>No aplica</v>
      </c>
      <c r="J1827" s="78"/>
      <c r="K1827" s="78"/>
      <c r="L1827" s="78"/>
      <c r="M1827" s="78"/>
      <c r="N1827" s="78"/>
      <c r="O1827" s="78"/>
      <c r="P1827" s="78"/>
      <c r="Q1827" s="78"/>
      <c r="R1827" s="78"/>
      <c r="S1827" s="78"/>
      <c r="T1827" s="78"/>
      <c r="U1827" s="78"/>
      <c r="V1827" s="78" t="str">
        <f>VLOOKUP(D1827,Empresas!$D$7:$CF$91,81,0)</f>
        <v>B</v>
      </c>
      <c r="W1827" s="78" t="str">
        <f>VLOOKUP(D1827,Empresas!$D$7:$M$91,10,0)</f>
        <v>General/Prico</v>
      </c>
      <c r="X1827" s="69" t="str">
        <f t="shared" si="294"/>
        <v>SI</v>
      </c>
      <c r="Y1827" s="153" t="str">
        <f t="shared" si="295"/>
        <v>No aplica</v>
      </c>
      <c r="Z1827" s="147">
        <f>IF(Y1827="No aplica",0,IF(I1827="no",0,IF(I1827="No aplica",0,IF(I1827="Si",1,IF(I1827="Fisico",1,IF(I1827="Electronico",2,VLOOKUP(C1827&amp;"|"&amp;B1827&amp;"|"&amp;D1827,Empresas!$C$6:$CC$92,G1827+6+1,0)))))))</f>
        <v>0</v>
      </c>
      <c r="AA1827" s="147">
        <f>IF(AND($I1827="Si",J1827=1),1,IF(AND($I1827="Fisico",J1827=1),1,IF(AND(J1827=1,$I1827="Electronico"),2,IF(J1827=1,VLOOKUP($C1827&amp;"|"&amp;$B1827&amp;"|"&amp;$D1827,Empresas!$C$6:$CC$92,$G1827+6+1,0),0))))</f>
        <v>0</v>
      </c>
      <c r="AB1827" s="147">
        <f>IF(AND($I1827="Si",K1827=1),1,IF(AND($I1827="Fisico",K1827=1),1,IF(AND(K1827=1,$I1827="Electronico"),2,IF(K1827=1,VLOOKUP($C1827&amp;"|"&amp;$B1827&amp;"|"&amp;$D1827,Empresas!$C$6:$CC$92,$G1827+6+1,0),0))))</f>
        <v>0</v>
      </c>
      <c r="AC1827" s="147">
        <f>IF(AND($I1827="Si",L1827=1),1,IF(AND($I1827="Fisico",L1827=1),1,IF(AND(L1827=1,$I1827="Electronico"),2,IF(L1827=1,VLOOKUP($C1827&amp;"|"&amp;$B1827&amp;"|"&amp;$D1827,Empresas!$C$6:$CC$92,$G1827+6+1,0),0))))</f>
        <v>0</v>
      </c>
      <c r="AD1827" s="147">
        <f>IF(AND($I1827="Si",M1827=1),1,IF(AND($I1827="Fisico",M1827=1),1,IF(AND(M1827=1,$I1827="Electronico"),2,IF(M1827=1,VLOOKUP($C1827&amp;"|"&amp;$B1827&amp;"|"&amp;$D1827,Empresas!$C$6:$CC$92,$G1827+6+1,0),0))))</f>
        <v>0</v>
      </c>
      <c r="AE1827" s="147">
        <f>IF(AND($I1827="Si",N1827=1),1,IF(AND($I1827="Fisico",N1827=1),1,IF(AND(N1827=1,$I1827="Electronico"),2,IF(N1827=1,VLOOKUP($C1827&amp;"|"&amp;$B1827&amp;"|"&amp;$D1827,Empresas!$C$6:$CC$92,$G1827+6+1,0),0))))</f>
        <v>0</v>
      </c>
      <c r="AF1827" s="147">
        <f>IF(AND($I1827="Si",O1827=1),1,IF(AND($I1827="Fisico",O1827=1),1,IF(AND(O1827=1,$I1827="Electronico"),2,IF(O1827=1,VLOOKUP($C1827&amp;"|"&amp;$B1827&amp;"|"&amp;$D1827,Empresas!$C$6:$CC$92,$G1827+6+1,0),0))))</f>
        <v>0</v>
      </c>
      <c r="AG1827" s="147">
        <f>IF(AND($I1827="Si",P1827=1),1,IF(AND($I1827="Fisico",P1827=1),1,IF(AND(P1827=1,$I1827="Electronico"),2,IF(P1827=1,VLOOKUP($C1827&amp;"|"&amp;$B1827&amp;"|"&amp;$D1827,Empresas!$C$6:$CC$92,$G1827+6+1,0),0))))</f>
        <v>0</v>
      </c>
      <c r="AH1827" s="147">
        <f>IF(AND($I1827="Si",Q1827=1),1,IF(AND($I1827="Fisico",Q1827=1),1,IF(AND(Q1827=1,$I1827="Electronico"),2,IF(Q1827=1,VLOOKUP($C1827&amp;"|"&amp;$B1827&amp;"|"&amp;$D1827,Empresas!$C$6:$CC$92,$G1827+6+1,0),0))))</f>
        <v>0</v>
      </c>
      <c r="AI1827" s="147">
        <f>IF(AND($I1827="Si",R1827=1),1,IF(AND($I1827="Fisico",R1827=1),1,IF(AND(R1827=1,$I1827="Electronico"),2,IF(R1827=1,VLOOKUP($C1827&amp;"|"&amp;$B1827&amp;"|"&amp;$D1827,Empresas!$C$6:$CC$92,$G1827+6+1,0),0))))</f>
        <v>0</v>
      </c>
      <c r="AJ1827" s="147">
        <f>IF(AND($I1827="Si",S1827=1),1,IF(AND($I1827="Fisico",S1827=1),1,IF(AND(S1827=1,$I1827="Electronico"),2,IF(S1827=1,VLOOKUP($C1827&amp;"|"&amp;$B1827&amp;"|"&amp;$D1827,Empresas!$C$6:$CC$92,$G1827+6+1,0),0))))</f>
        <v>0</v>
      </c>
      <c r="AK1827" s="147">
        <f>IF(AND($I1827="Si",T1827=1),1,IF(AND($I1827="Fisico",T1827=1),1,IF(AND(T1827=1,$I1827="Electronico"),2,IF(T1827=1,VLOOKUP($C1827&amp;"|"&amp;$B1827&amp;"|"&amp;$D1827,Empresas!$C$6:$CC$92,$G1827+6+1,0),0))))</f>
        <v>0</v>
      </c>
      <c r="AL1827" s="147">
        <f>IF(AND($I1827="Si",U1827=1),1,IF(AND($I1827="Fisico",U1827=1),1,IF(AND(U1827=1,$I1827="Electronico"),2,IF(U1827=1,VLOOKUP($C1827&amp;"|"&amp;$B1827&amp;"|"&amp;$D1827,Empresas!$C$6:$CC$92,$G1827+6+1,0),0))))</f>
        <v>0</v>
      </c>
      <c r="AM1827" s="149">
        <f t="shared" si="296"/>
        <v>0</v>
      </c>
      <c r="AN1827" s="149">
        <f t="shared" si="297"/>
        <v>0</v>
      </c>
      <c r="AO1827" s="152">
        <f t="shared" si="298"/>
        <v>0</v>
      </c>
    </row>
    <row r="1828" spans="1:41" x14ac:dyDescent="0.25">
      <c r="A1828" s="137" t="str">
        <f>VLOOKUP(D1828,Empresas!$D$7:$F$91,3,0)</f>
        <v>Yulisa</v>
      </c>
      <c r="B1828" s="138" t="str">
        <f>VLOOKUP(D1828,Empresas!$D$7:$G$91,4,0)</f>
        <v>Lorenzo</v>
      </c>
      <c r="C1828" s="138" t="s">
        <v>544</v>
      </c>
      <c r="D1828" s="138" t="s">
        <v>308</v>
      </c>
      <c r="E1828" s="138" t="str">
        <f>VLOOKUP(D1828,Empresas!$D$7:$E$92,2,0)</f>
        <v>TRANSPORTE Y SERVICIOS RAFAEL S.A.C.</v>
      </c>
      <c r="F1828" s="138" t="s">
        <v>163</v>
      </c>
      <c r="G1828" s="139">
        <f t="shared" si="301"/>
        <v>22</v>
      </c>
      <c r="H1828" s="139" t="str">
        <f>VLOOKUP(D1828,Empresas!$D$6:$L$92,7,0)</f>
        <v>Trimestral</v>
      </c>
      <c r="I1828" s="138" t="str">
        <f>VLOOKUP(VLOOKUP(D1828&amp;"|"&amp;B1828,Empresas!$I$7:$CB$92,G1828,0),Tablas!$A$3:$B$5,2,0)</f>
        <v>Registro y analisis</v>
      </c>
      <c r="J1828" s="78">
        <v>1</v>
      </c>
      <c r="K1828" s="78">
        <v>1</v>
      </c>
      <c r="L1828" s="78">
        <v>1</v>
      </c>
      <c r="M1828" s="78">
        <v>1</v>
      </c>
      <c r="N1828" s="78">
        <v>1</v>
      </c>
      <c r="O1828" s="78">
        <v>1</v>
      </c>
      <c r="P1828" s="78">
        <v>1</v>
      </c>
      <c r="Q1828" s="78">
        <v>1</v>
      </c>
      <c r="R1828" s="78"/>
      <c r="S1828" s="78"/>
      <c r="T1828" s="78"/>
      <c r="U1828" s="78"/>
      <c r="V1828" s="78" t="str">
        <f>VLOOKUP(D1828,Empresas!$D$7:$CF$91,81,0)</f>
        <v>B</v>
      </c>
      <c r="W1828" s="78" t="str">
        <f>VLOOKUP(D1828,Empresas!$D$7:$M$91,10,0)</f>
        <v>General/Prico</v>
      </c>
      <c r="X1828" s="69" t="str">
        <f t="shared" si="294"/>
        <v>SI</v>
      </c>
      <c r="Y1828" s="153" t="str">
        <f t="shared" si="295"/>
        <v>Si aplica</v>
      </c>
      <c r="Z1828" s="147">
        <f>IF(Y1828="No aplica",0,IF(I1828="no",0,IF(I1828="No aplica",0,IF(I1828="Si",1,IF(I1828="Fisico",1,IF(I1828="Electronico",2,VLOOKUP(C1828&amp;"|"&amp;B1828&amp;"|"&amp;D1828,Empresas!$C$6:$CC$92,G1828+6+1,0)))))))</f>
        <v>8</v>
      </c>
      <c r="AA1828" s="147">
        <f>IF(AND($I1828="Si",J1828=1),1,IF(AND($I1828="Fisico",J1828=1),1,IF(AND(J1828=1,$I1828="Electronico"),2,IF(J1828=1,VLOOKUP($C1828&amp;"|"&amp;$B1828&amp;"|"&amp;$D1828,Empresas!$C$6:$CC$92,$G1828+6+1,0),0))))</f>
        <v>8</v>
      </c>
      <c r="AB1828" s="147">
        <f>IF(AND($I1828="Si",K1828=1),1,IF(AND($I1828="Fisico",K1828=1),1,IF(AND(K1828=1,$I1828="Electronico"),2,IF(K1828=1,VLOOKUP($C1828&amp;"|"&amp;$B1828&amp;"|"&amp;$D1828,Empresas!$C$6:$CC$92,$G1828+6+1,0),0))))</f>
        <v>8</v>
      </c>
      <c r="AC1828" s="147">
        <f>IF(AND($I1828="Si",L1828=1),1,IF(AND($I1828="Fisico",L1828=1),1,IF(AND(L1828=1,$I1828="Electronico"),2,IF(L1828=1,VLOOKUP($C1828&amp;"|"&amp;$B1828&amp;"|"&amp;$D1828,Empresas!$C$6:$CC$92,$G1828+6+1,0),0))))</f>
        <v>8</v>
      </c>
      <c r="AD1828" s="147">
        <f>IF(AND($I1828="Si",M1828=1),1,IF(AND($I1828="Fisico",M1828=1),1,IF(AND(M1828=1,$I1828="Electronico"),2,IF(M1828=1,VLOOKUP($C1828&amp;"|"&amp;$B1828&amp;"|"&amp;$D1828,Empresas!$C$6:$CC$92,$G1828+6+1,0),0))))</f>
        <v>8</v>
      </c>
      <c r="AE1828" s="147">
        <f>IF(AND($I1828="Si",N1828=1),1,IF(AND($I1828="Fisico",N1828=1),1,IF(AND(N1828=1,$I1828="Electronico"),2,IF(N1828=1,VLOOKUP($C1828&amp;"|"&amp;$B1828&amp;"|"&amp;$D1828,Empresas!$C$6:$CC$92,$G1828+6+1,0),0))))</f>
        <v>8</v>
      </c>
      <c r="AF1828" s="147">
        <f>IF(AND($I1828="Si",O1828=1),1,IF(AND($I1828="Fisico",O1828=1),1,IF(AND(O1828=1,$I1828="Electronico"),2,IF(O1828=1,VLOOKUP($C1828&amp;"|"&amp;$B1828&amp;"|"&amp;$D1828,Empresas!$C$6:$CC$92,$G1828+6+1,0),0))))</f>
        <v>8</v>
      </c>
      <c r="AG1828" s="147">
        <f>IF(AND($I1828="Si",P1828=1),1,IF(AND($I1828="Fisico",P1828=1),1,IF(AND(P1828=1,$I1828="Electronico"),2,IF(P1828=1,VLOOKUP($C1828&amp;"|"&amp;$B1828&amp;"|"&amp;$D1828,Empresas!$C$6:$CC$92,$G1828+6+1,0),0))))</f>
        <v>8</v>
      </c>
      <c r="AH1828" s="147">
        <f>IF(AND($I1828="Si",Q1828=1),1,IF(AND($I1828="Fisico",Q1828=1),1,IF(AND(Q1828=1,$I1828="Electronico"),2,IF(Q1828=1,VLOOKUP($C1828&amp;"|"&amp;$B1828&amp;"|"&amp;$D1828,Empresas!$C$6:$CC$92,$G1828+6+1,0),0))))</f>
        <v>8</v>
      </c>
      <c r="AI1828" s="147">
        <f>IF(AND($I1828="Si",R1828=1),1,IF(AND($I1828="Fisico",R1828=1),1,IF(AND(R1828=1,$I1828="Electronico"),2,IF(R1828=1,VLOOKUP($C1828&amp;"|"&amp;$B1828&amp;"|"&amp;$D1828,Empresas!$C$6:$CC$92,$G1828+6+1,0),0))))</f>
        <v>0</v>
      </c>
      <c r="AJ1828" s="147">
        <f>IF(AND($I1828="Si",S1828=1),1,IF(AND($I1828="Fisico",S1828=1),1,IF(AND(S1828=1,$I1828="Electronico"),2,IF(S1828=1,VLOOKUP($C1828&amp;"|"&amp;$B1828&amp;"|"&amp;$D1828,Empresas!$C$6:$CC$92,$G1828+6+1,0),0))))</f>
        <v>0</v>
      </c>
      <c r="AK1828" s="147">
        <f>IF(AND($I1828="Si",T1828=1),1,IF(AND($I1828="Fisico",T1828=1),1,IF(AND(T1828=1,$I1828="Electronico"),2,IF(T1828=1,VLOOKUP($C1828&amp;"|"&amp;$B1828&amp;"|"&amp;$D1828,Empresas!$C$6:$CC$92,$G1828+6+1,0),0))))</f>
        <v>0</v>
      </c>
      <c r="AL1828" s="147">
        <f>IF(AND($I1828="Si",U1828=1),1,IF(AND($I1828="Fisico",U1828=1),1,IF(AND(U1828=1,$I1828="Electronico"),2,IF(U1828=1,VLOOKUP($C1828&amp;"|"&amp;$B1828&amp;"|"&amp;$D1828,Empresas!$C$6:$CC$92,$G1828+6+1,0),0))))</f>
        <v>0</v>
      </c>
      <c r="AM1828" s="149">
        <f t="shared" si="296"/>
        <v>64</v>
      </c>
      <c r="AN1828" s="149">
        <f t="shared" si="297"/>
        <v>64</v>
      </c>
      <c r="AO1828" s="152">
        <f t="shared" si="298"/>
        <v>1</v>
      </c>
    </row>
    <row r="1829" spans="1:41" x14ac:dyDescent="0.25">
      <c r="A1829" s="137" t="str">
        <f>VLOOKUP(D1829,Empresas!$D$7:$F$91,3,0)</f>
        <v>Yulisa</v>
      </c>
      <c r="B1829" s="138" t="str">
        <f>VLOOKUP(D1829,Empresas!$D$7:$G$91,4,0)</f>
        <v>Lorenzo</v>
      </c>
      <c r="C1829" s="138" t="s">
        <v>544</v>
      </c>
      <c r="D1829" s="138" t="s">
        <v>308</v>
      </c>
      <c r="E1829" s="138" t="str">
        <f>VLOOKUP(D1829,Empresas!$D$7:$E$92,2,0)</f>
        <v>TRANSPORTE Y SERVICIOS RAFAEL S.A.C.</v>
      </c>
      <c r="F1829" s="138" t="s">
        <v>164</v>
      </c>
      <c r="G1829" s="139">
        <f t="shared" si="301"/>
        <v>25</v>
      </c>
      <c r="H1829" s="139" t="str">
        <f>VLOOKUP(D1829,Empresas!$D$6:$L$92,7,0)</f>
        <v>Trimestral</v>
      </c>
      <c r="I1829" s="138" t="str">
        <f>VLOOKUP(VLOOKUP(D1829&amp;"|"&amp;B1829,Empresas!$I$7:$CB$92,G1829,0),Tablas!$A$3:$B$5,2,0)</f>
        <v>No aplica</v>
      </c>
      <c r="J1829" s="78"/>
      <c r="K1829" s="78"/>
      <c r="L1829" s="78"/>
      <c r="M1829" s="78"/>
      <c r="N1829" s="78"/>
      <c r="O1829" s="78"/>
      <c r="P1829" s="78"/>
      <c r="Q1829" s="78"/>
      <c r="R1829" s="78"/>
      <c r="S1829" s="78"/>
      <c r="T1829" s="78"/>
      <c r="U1829" s="78"/>
      <c r="V1829" s="78" t="str">
        <f>VLOOKUP(D1829,Empresas!$D$7:$CF$91,81,0)</f>
        <v>B</v>
      </c>
      <c r="W1829" s="78" t="str">
        <f>VLOOKUP(D1829,Empresas!$D$7:$M$91,10,0)</f>
        <v>General/Prico</v>
      </c>
      <c r="X1829" s="69" t="str">
        <f t="shared" si="294"/>
        <v>SI</v>
      </c>
      <c r="Y1829" s="153" t="str">
        <f t="shared" si="295"/>
        <v>No aplica</v>
      </c>
      <c r="Z1829" s="147">
        <f>IF(Y1829="No aplica",0,IF(I1829="no",0,IF(I1829="No aplica",0,IF(I1829="Si",1,IF(I1829="Fisico",1,IF(I1829="Electronico",2,VLOOKUP(C1829&amp;"|"&amp;B1829&amp;"|"&amp;D1829,Empresas!$C$6:$CC$92,G1829+6+1,0)))))))</f>
        <v>0</v>
      </c>
      <c r="AA1829" s="147">
        <f>IF(AND($I1829="Si",J1829=1),1,IF(AND($I1829="Fisico",J1829=1),1,IF(AND(J1829=1,$I1829="Electronico"),2,IF(J1829=1,VLOOKUP($C1829&amp;"|"&amp;$B1829&amp;"|"&amp;$D1829,Empresas!$C$6:$CC$92,$G1829+6+1,0),0))))</f>
        <v>0</v>
      </c>
      <c r="AB1829" s="147">
        <f>IF(AND($I1829="Si",K1829=1),1,IF(AND($I1829="Fisico",K1829=1),1,IF(AND(K1829=1,$I1829="Electronico"),2,IF(K1829=1,VLOOKUP($C1829&amp;"|"&amp;$B1829&amp;"|"&amp;$D1829,Empresas!$C$6:$CC$92,$G1829+6+1,0),0))))</f>
        <v>0</v>
      </c>
      <c r="AC1829" s="147">
        <f>IF(AND($I1829="Si",L1829=1),1,IF(AND($I1829="Fisico",L1829=1),1,IF(AND(L1829=1,$I1829="Electronico"),2,IF(L1829=1,VLOOKUP($C1829&amp;"|"&amp;$B1829&amp;"|"&amp;$D1829,Empresas!$C$6:$CC$92,$G1829+6+1,0),0))))</f>
        <v>0</v>
      </c>
      <c r="AD1829" s="147">
        <f>IF(AND($I1829="Si",M1829=1),1,IF(AND($I1829="Fisico",M1829=1),1,IF(AND(M1829=1,$I1829="Electronico"),2,IF(M1829=1,VLOOKUP($C1829&amp;"|"&amp;$B1829&amp;"|"&amp;$D1829,Empresas!$C$6:$CC$92,$G1829+6+1,0),0))))</f>
        <v>0</v>
      </c>
      <c r="AE1829" s="147">
        <f>IF(AND($I1829="Si",N1829=1),1,IF(AND($I1829="Fisico",N1829=1),1,IF(AND(N1829=1,$I1829="Electronico"),2,IF(N1829=1,VLOOKUP($C1829&amp;"|"&amp;$B1829&amp;"|"&amp;$D1829,Empresas!$C$6:$CC$92,$G1829+6+1,0),0))))</f>
        <v>0</v>
      </c>
      <c r="AF1829" s="147">
        <f>IF(AND($I1829="Si",O1829=1),1,IF(AND($I1829="Fisico",O1829=1),1,IF(AND(O1829=1,$I1829="Electronico"),2,IF(O1829=1,VLOOKUP($C1829&amp;"|"&amp;$B1829&amp;"|"&amp;$D1829,Empresas!$C$6:$CC$92,$G1829+6+1,0),0))))</f>
        <v>0</v>
      </c>
      <c r="AG1829" s="147">
        <f>IF(AND($I1829="Si",P1829=1),1,IF(AND($I1829="Fisico",P1829=1),1,IF(AND(P1829=1,$I1829="Electronico"),2,IF(P1829=1,VLOOKUP($C1829&amp;"|"&amp;$B1829&amp;"|"&amp;$D1829,Empresas!$C$6:$CC$92,$G1829+6+1,0),0))))</f>
        <v>0</v>
      </c>
      <c r="AH1829" s="147">
        <f>IF(AND($I1829="Si",Q1829=1),1,IF(AND($I1829="Fisico",Q1829=1),1,IF(AND(Q1829=1,$I1829="Electronico"),2,IF(Q1829=1,VLOOKUP($C1829&amp;"|"&amp;$B1829&amp;"|"&amp;$D1829,Empresas!$C$6:$CC$92,$G1829+6+1,0),0))))</f>
        <v>0</v>
      </c>
      <c r="AI1829" s="147">
        <f>IF(AND($I1829="Si",R1829=1),1,IF(AND($I1829="Fisico",R1829=1),1,IF(AND(R1829=1,$I1829="Electronico"),2,IF(R1829=1,VLOOKUP($C1829&amp;"|"&amp;$B1829&amp;"|"&amp;$D1829,Empresas!$C$6:$CC$92,$G1829+6+1,0),0))))</f>
        <v>0</v>
      </c>
      <c r="AJ1829" s="147">
        <f>IF(AND($I1829="Si",S1829=1),1,IF(AND($I1829="Fisico",S1829=1),1,IF(AND(S1829=1,$I1829="Electronico"),2,IF(S1829=1,VLOOKUP($C1829&amp;"|"&amp;$B1829&amp;"|"&amp;$D1829,Empresas!$C$6:$CC$92,$G1829+6+1,0),0))))</f>
        <v>0</v>
      </c>
      <c r="AK1829" s="147">
        <f>IF(AND($I1829="Si",T1829=1),1,IF(AND($I1829="Fisico",T1829=1),1,IF(AND(T1829=1,$I1829="Electronico"),2,IF(T1829=1,VLOOKUP($C1829&amp;"|"&amp;$B1829&amp;"|"&amp;$D1829,Empresas!$C$6:$CC$92,$G1829+6+1,0),0))))</f>
        <v>0</v>
      </c>
      <c r="AL1829" s="147">
        <f>IF(AND($I1829="Si",U1829=1),1,IF(AND($I1829="Fisico",U1829=1),1,IF(AND(U1829=1,$I1829="Electronico"),2,IF(U1829=1,VLOOKUP($C1829&amp;"|"&amp;$B1829&amp;"|"&amp;$D1829,Empresas!$C$6:$CC$92,$G1829+6+1,0),0))))</f>
        <v>0</v>
      </c>
      <c r="AM1829" s="149">
        <f t="shared" si="296"/>
        <v>0</v>
      </c>
      <c r="AN1829" s="149">
        <f t="shared" si="297"/>
        <v>0</v>
      </c>
      <c r="AO1829" s="152">
        <f t="shared" si="298"/>
        <v>0</v>
      </c>
    </row>
    <row r="1830" spans="1:41" x14ac:dyDescent="0.25">
      <c r="A1830" s="137" t="str">
        <f>VLOOKUP(D1830,Empresas!$D$7:$F$91,3,0)</f>
        <v>Yulisa</v>
      </c>
      <c r="B1830" s="138" t="str">
        <f>VLOOKUP(D1830,Empresas!$D$7:$G$91,4,0)</f>
        <v>Lorenzo</v>
      </c>
      <c r="C1830" s="138" t="s">
        <v>544</v>
      </c>
      <c r="D1830" s="138" t="s">
        <v>308</v>
      </c>
      <c r="E1830" s="138" t="str">
        <f>VLOOKUP(D1830,Empresas!$D$7:$E$92,2,0)</f>
        <v>TRANSPORTE Y SERVICIOS RAFAEL S.A.C.</v>
      </c>
      <c r="F1830" s="138" t="s">
        <v>165</v>
      </c>
      <c r="G1830" s="139">
        <f t="shared" si="301"/>
        <v>28</v>
      </c>
      <c r="H1830" s="139" t="str">
        <f>VLOOKUP(D1830,Empresas!$D$6:$L$92,7,0)</f>
        <v>Trimestral</v>
      </c>
      <c r="I1830" s="138" t="str">
        <f>VLOOKUP(VLOOKUP(D1830&amp;"|"&amp;B1830,Empresas!$I$7:$CB$92,G1830,0),Tablas!$A$3:$B$5,2,0)</f>
        <v>No aplica</v>
      </c>
      <c r="J1830" s="78"/>
      <c r="K1830" s="78"/>
      <c r="L1830" s="78"/>
      <c r="M1830" s="78"/>
      <c r="N1830" s="78"/>
      <c r="O1830" s="78"/>
      <c r="P1830" s="78"/>
      <c r="Q1830" s="78"/>
      <c r="R1830" s="78"/>
      <c r="S1830" s="78"/>
      <c r="T1830" s="78"/>
      <c r="U1830" s="78"/>
      <c r="V1830" s="78" t="str">
        <f>VLOOKUP(D1830,Empresas!$D$7:$CF$91,81,0)</f>
        <v>B</v>
      </c>
      <c r="W1830" s="78" t="str">
        <f>VLOOKUP(D1830,Empresas!$D$7:$M$91,10,0)</f>
        <v>General/Prico</v>
      </c>
      <c r="X1830" s="69" t="str">
        <f t="shared" si="294"/>
        <v>SI</v>
      </c>
      <c r="Y1830" s="153" t="str">
        <f t="shared" si="295"/>
        <v>No aplica</v>
      </c>
      <c r="Z1830" s="147">
        <f>IF(Y1830="No aplica",0,IF(I1830="no",0,IF(I1830="No aplica",0,IF(I1830="Si",1,IF(I1830="Fisico",1,IF(I1830="Electronico",2,VLOOKUP(C1830&amp;"|"&amp;B1830&amp;"|"&amp;D1830,Empresas!$C$6:$CC$92,G1830+6+1,0)))))))</f>
        <v>0</v>
      </c>
      <c r="AA1830" s="147">
        <f>IF(AND($I1830="Si",J1830=1),1,IF(AND($I1830="Fisico",J1830=1),1,IF(AND(J1830=1,$I1830="Electronico"),2,IF(J1830=1,VLOOKUP($C1830&amp;"|"&amp;$B1830&amp;"|"&amp;$D1830,Empresas!$C$6:$CC$92,$G1830+6+1,0),0))))</f>
        <v>0</v>
      </c>
      <c r="AB1830" s="147">
        <f>IF(AND($I1830="Si",K1830=1),1,IF(AND($I1830="Fisico",K1830=1),1,IF(AND(K1830=1,$I1830="Electronico"),2,IF(K1830=1,VLOOKUP($C1830&amp;"|"&amp;$B1830&amp;"|"&amp;$D1830,Empresas!$C$6:$CC$92,$G1830+6+1,0),0))))</f>
        <v>0</v>
      </c>
      <c r="AC1830" s="147">
        <f>IF(AND($I1830="Si",L1830=1),1,IF(AND($I1830="Fisico",L1830=1),1,IF(AND(L1830=1,$I1830="Electronico"),2,IF(L1830=1,VLOOKUP($C1830&amp;"|"&amp;$B1830&amp;"|"&amp;$D1830,Empresas!$C$6:$CC$92,$G1830+6+1,0),0))))</f>
        <v>0</v>
      </c>
      <c r="AD1830" s="147">
        <f>IF(AND($I1830="Si",M1830=1),1,IF(AND($I1830="Fisico",M1830=1),1,IF(AND(M1830=1,$I1830="Electronico"),2,IF(M1830=1,VLOOKUP($C1830&amp;"|"&amp;$B1830&amp;"|"&amp;$D1830,Empresas!$C$6:$CC$92,$G1830+6+1,0),0))))</f>
        <v>0</v>
      </c>
      <c r="AE1830" s="147">
        <f>IF(AND($I1830="Si",N1830=1),1,IF(AND($I1830="Fisico",N1830=1),1,IF(AND(N1830=1,$I1830="Electronico"),2,IF(N1830=1,VLOOKUP($C1830&amp;"|"&amp;$B1830&amp;"|"&amp;$D1830,Empresas!$C$6:$CC$92,$G1830+6+1,0),0))))</f>
        <v>0</v>
      </c>
      <c r="AF1830" s="147">
        <f>IF(AND($I1830="Si",O1830=1),1,IF(AND($I1830="Fisico",O1830=1),1,IF(AND(O1830=1,$I1830="Electronico"),2,IF(O1830=1,VLOOKUP($C1830&amp;"|"&amp;$B1830&amp;"|"&amp;$D1830,Empresas!$C$6:$CC$92,$G1830+6+1,0),0))))</f>
        <v>0</v>
      </c>
      <c r="AG1830" s="147">
        <f>IF(AND($I1830="Si",P1830=1),1,IF(AND($I1830="Fisico",P1830=1),1,IF(AND(P1830=1,$I1830="Electronico"),2,IF(P1830=1,VLOOKUP($C1830&amp;"|"&amp;$B1830&amp;"|"&amp;$D1830,Empresas!$C$6:$CC$92,$G1830+6+1,0),0))))</f>
        <v>0</v>
      </c>
      <c r="AH1830" s="147">
        <f>IF(AND($I1830="Si",Q1830=1),1,IF(AND($I1830="Fisico",Q1830=1),1,IF(AND(Q1830=1,$I1830="Electronico"),2,IF(Q1830=1,VLOOKUP($C1830&amp;"|"&amp;$B1830&amp;"|"&amp;$D1830,Empresas!$C$6:$CC$92,$G1830+6+1,0),0))))</f>
        <v>0</v>
      </c>
      <c r="AI1830" s="147">
        <f>IF(AND($I1830="Si",R1830=1),1,IF(AND($I1830="Fisico",R1830=1),1,IF(AND(R1830=1,$I1830="Electronico"),2,IF(R1830=1,VLOOKUP($C1830&amp;"|"&amp;$B1830&amp;"|"&amp;$D1830,Empresas!$C$6:$CC$92,$G1830+6+1,0),0))))</f>
        <v>0</v>
      </c>
      <c r="AJ1830" s="147">
        <f>IF(AND($I1830="Si",S1830=1),1,IF(AND($I1830="Fisico",S1830=1),1,IF(AND(S1830=1,$I1830="Electronico"),2,IF(S1830=1,VLOOKUP($C1830&amp;"|"&amp;$B1830&amp;"|"&amp;$D1830,Empresas!$C$6:$CC$92,$G1830+6+1,0),0))))</f>
        <v>0</v>
      </c>
      <c r="AK1830" s="147">
        <f>IF(AND($I1830="Si",T1830=1),1,IF(AND($I1830="Fisico",T1830=1),1,IF(AND(T1830=1,$I1830="Electronico"),2,IF(T1830=1,VLOOKUP($C1830&amp;"|"&amp;$B1830&amp;"|"&amp;$D1830,Empresas!$C$6:$CC$92,$G1830+6+1,0),0))))</f>
        <v>0</v>
      </c>
      <c r="AL1830" s="147">
        <f>IF(AND($I1830="Si",U1830=1),1,IF(AND($I1830="Fisico",U1830=1),1,IF(AND(U1830=1,$I1830="Electronico"),2,IF(U1830=1,VLOOKUP($C1830&amp;"|"&amp;$B1830&amp;"|"&amp;$D1830,Empresas!$C$6:$CC$92,$G1830+6+1,0),0))))</f>
        <v>0</v>
      </c>
      <c r="AM1830" s="149">
        <f t="shared" si="296"/>
        <v>0</v>
      </c>
      <c r="AN1830" s="149">
        <f t="shared" si="297"/>
        <v>0</v>
      </c>
      <c r="AO1830" s="152">
        <f t="shared" si="298"/>
        <v>0</v>
      </c>
    </row>
    <row r="1831" spans="1:41" x14ac:dyDescent="0.25">
      <c r="A1831" s="137" t="str">
        <f>VLOOKUP(D1831,Empresas!$D$7:$F$91,3,0)</f>
        <v>Yulisa</v>
      </c>
      <c r="B1831" s="138" t="str">
        <f>VLOOKUP(D1831,Empresas!$D$7:$G$91,4,0)</f>
        <v>Lorenzo</v>
      </c>
      <c r="C1831" s="138" t="s">
        <v>544</v>
      </c>
      <c r="D1831" s="138" t="s">
        <v>308</v>
      </c>
      <c r="E1831" s="138" t="str">
        <f>VLOOKUP(D1831,Empresas!$D$7:$E$92,2,0)</f>
        <v>TRANSPORTE Y SERVICIOS RAFAEL S.A.C.</v>
      </c>
      <c r="F1831" s="138" t="s">
        <v>166</v>
      </c>
      <c r="G1831" s="139">
        <f t="shared" si="301"/>
        <v>31</v>
      </c>
      <c r="H1831" s="139" t="str">
        <f>VLOOKUP(D1831,Empresas!$D$6:$L$92,7,0)</f>
        <v>Trimestral</v>
      </c>
      <c r="I1831" s="138" t="str">
        <f>VLOOKUP(VLOOKUP(D1831&amp;"|"&amp;B1831,Empresas!$I$7:$CB$92,G1831,0),Tablas!$A$3:$B$5,2,0)</f>
        <v>No aplica</v>
      </c>
      <c r="J1831" s="78"/>
      <c r="K1831" s="78"/>
      <c r="L1831" s="78"/>
      <c r="M1831" s="78"/>
      <c r="N1831" s="78"/>
      <c r="O1831" s="78"/>
      <c r="P1831" s="78"/>
      <c r="Q1831" s="78"/>
      <c r="R1831" s="78"/>
      <c r="S1831" s="78"/>
      <c r="T1831" s="78"/>
      <c r="U1831" s="78"/>
      <c r="V1831" s="78" t="str">
        <f>VLOOKUP(D1831,Empresas!$D$7:$CF$91,81,0)</f>
        <v>B</v>
      </c>
      <c r="W1831" s="78" t="str">
        <f>VLOOKUP(D1831,Empresas!$D$7:$M$91,10,0)</f>
        <v>General/Prico</v>
      </c>
      <c r="X1831" s="69" t="str">
        <f t="shared" si="294"/>
        <v>SI</v>
      </c>
      <c r="Y1831" s="153" t="str">
        <f t="shared" si="295"/>
        <v>No aplica</v>
      </c>
      <c r="Z1831" s="147">
        <f>IF(Y1831="No aplica",0,IF(I1831="no",0,IF(I1831="No aplica",0,IF(I1831="Si",1,IF(I1831="Fisico",1,IF(I1831="Electronico",2,VLOOKUP(C1831&amp;"|"&amp;B1831&amp;"|"&amp;D1831,Empresas!$C$6:$CC$92,G1831+6+1,0)))))))</f>
        <v>0</v>
      </c>
      <c r="AA1831" s="147">
        <f>IF(AND($I1831="Si",J1831=1),1,IF(AND($I1831="Fisico",J1831=1),1,IF(AND(J1831=1,$I1831="Electronico"),2,IF(J1831=1,VLOOKUP($C1831&amp;"|"&amp;$B1831&amp;"|"&amp;$D1831,Empresas!$C$6:$CC$92,$G1831+6+1,0),0))))</f>
        <v>0</v>
      </c>
      <c r="AB1831" s="147">
        <f>IF(AND($I1831="Si",K1831=1),1,IF(AND($I1831="Fisico",K1831=1),1,IF(AND(K1831=1,$I1831="Electronico"),2,IF(K1831=1,VLOOKUP($C1831&amp;"|"&amp;$B1831&amp;"|"&amp;$D1831,Empresas!$C$6:$CC$92,$G1831+6+1,0),0))))</f>
        <v>0</v>
      </c>
      <c r="AC1831" s="147">
        <f>IF(AND($I1831="Si",L1831=1),1,IF(AND($I1831="Fisico",L1831=1),1,IF(AND(L1831=1,$I1831="Electronico"),2,IF(L1831=1,VLOOKUP($C1831&amp;"|"&amp;$B1831&amp;"|"&amp;$D1831,Empresas!$C$6:$CC$92,$G1831+6+1,0),0))))</f>
        <v>0</v>
      </c>
      <c r="AD1831" s="147">
        <f>IF(AND($I1831="Si",M1831=1),1,IF(AND($I1831="Fisico",M1831=1),1,IF(AND(M1831=1,$I1831="Electronico"),2,IF(M1831=1,VLOOKUP($C1831&amp;"|"&amp;$B1831&amp;"|"&amp;$D1831,Empresas!$C$6:$CC$92,$G1831+6+1,0),0))))</f>
        <v>0</v>
      </c>
      <c r="AE1831" s="147">
        <f>IF(AND($I1831="Si",N1831=1),1,IF(AND($I1831="Fisico",N1831=1),1,IF(AND(N1831=1,$I1831="Electronico"),2,IF(N1831=1,VLOOKUP($C1831&amp;"|"&amp;$B1831&amp;"|"&amp;$D1831,Empresas!$C$6:$CC$92,$G1831+6+1,0),0))))</f>
        <v>0</v>
      </c>
      <c r="AF1831" s="147">
        <f>IF(AND($I1831="Si",O1831=1),1,IF(AND($I1831="Fisico",O1831=1),1,IF(AND(O1831=1,$I1831="Electronico"),2,IF(O1831=1,VLOOKUP($C1831&amp;"|"&amp;$B1831&amp;"|"&amp;$D1831,Empresas!$C$6:$CC$92,$G1831+6+1,0),0))))</f>
        <v>0</v>
      </c>
      <c r="AG1831" s="147">
        <f>IF(AND($I1831="Si",P1831=1),1,IF(AND($I1831="Fisico",P1831=1),1,IF(AND(P1831=1,$I1831="Electronico"),2,IF(P1831=1,VLOOKUP($C1831&amp;"|"&amp;$B1831&amp;"|"&amp;$D1831,Empresas!$C$6:$CC$92,$G1831+6+1,0),0))))</f>
        <v>0</v>
      </c>
      <c r="AH1831" s="147">
        <f>IF(AND($I1831="Si",Q1831=1),1,IF(AND($I1831="Fisico",Q1831=1),1,IF(AND(Q1831=1,$I1831="Electronico"),2,IF(Q1831=1,VLOOKUP($C1831&amp;"|"&amp;$B1831&amp;"|"&amp;$D1831,Empresas!$C$6:$CC$92,$G1831+6+1,0),0))))</f>
        <v>0</v>
      </c>
      <c r="AI1831" s="147">
        <f>IF(AND($I1831="Si",R1831=1),1,IF(AND($I1831="Fisico",R1831=1),1,IF(AND(R1831=1,$I1831="Electronico"),2,IF(R1831=1,VLOOKUP($C1831&amp;"|"&amp;$B1831&amp;"|"&amp;$D1831,Empresas!$C$6:$CC$92,$G1831+6+1,0),0))))</f>
        <v>0</v>
      </c>
      <c r="AJ1831" s="147">
        <f>IF(AND($I1831="Si",S1831=1),1,IF(AND($I1831="Fisico",S1831=1),1,IF(AND(S1831=1,$I1831="Electronico"),2,IF(S1831=1,VLOOKUP($C1831&amp;"|"&amp;$B1831&amp;"|"&amp;$D1831,Empresas!$C$6:$CC$92,$G1831+6+1,0),0))))</f>
        <v>0</v>
      </c>
      <c r="AK1831" s="147">
        <f>IF(AND($I1831="Si",T1831=1),1,IF(AND($I1831="Fisico",T1831=1),1,IF(AND(T1831=1,$I1831="Electronico"),2,IF(T1831=1,VLOOKUP($C1831&amp;"|"&amp;$B1831&amp;"|"&amp;$D1831,Empresas!$C$6:$CC$92,$G1831+6+1,0),0))))</f>
        <v>0</v>
      </c>
      <c r="AL1831" s="147">
        <f>IF(AND($I1831="Si",U1831=1),1,IF(AND($I1831="Fisico",U1831=1),1,IF(AND(U1831=1,$I1831="Electronico"),2,IF(U1831=1,VLOOKUP($C1831&amp;"|"&amp;$B1831&amp;"|"&amp;$D1831,Empresas!$C$6:$CC$92,$G1831+6+1,0),0))))</f>
        <v>0</v>
      </c>
      <c r="AM1831" s="149">
        <f t="shared" si="296"/>
        <v>0</v>
      </c>
      <c r="AN1831" s="149">
        <f t="shared" si="297"/>
        <v>0</v>
      </c>
      <c r="AO1831" s="152">
        <f t="shared" si="298"/>
        <v>0</v>
      </c>
    </row>
    <row r="1832" spans="1:41" x14ac:dyDescent="0.25">
      <c r="A1832" s="137" t="str">
        <f>VLOOKUP(D1832,Empresas!$D$7:$F$91,3,0)</f>
        <v>Yulisa</v>
      </c>
      <c r="B1832" s="138" t="str">
        <f>VLOOKUP(D1832,Empresas!$D$7:$G$91,4,0)</f>
        <v>Lorenzo</v>
      </c>
      <c r="C1832" s="138" t="s">
        <v>544</v>
      </c>
      <c r="D1832" s="138" t="s">
        <v>308</v>
      </c>
      <c r="E1832" s="138" t="str">
        <f>VLOOKUP(D1832,Empresas!$D$7:$E$92,2,0)</f>
        <v>TRANSPORTE Y SERVICIOS RAFAEL S.A.C.</v>
      </c>
      <c r="F1832" s="138" t="s">
        <v>167</v>
      </c>
      <c r="G1832" s="139">
        <f t="shared" si="301"/>
        <v>34</v>
      </c>
      <c r="H1832" s="139" t="str">
        <f>VLOOKUP(D1832,Empresas!$D$6:$L$92,7,0)</f>
        <v>Trimestral</v>
      </c>
      <c r="I1832" s="138" t="str">
        <f>VLOOKUP(VLOOKUP(D1832&amp;"|"&amp;B1832,Empresas!$I$7:$CB$92,G1832,0),Tablas!$A$3:$B$5,2,0)</f>
        <v>No aplica</v>
      </c>
      <c r="J1832" s="78"/>
      <c r="K1832" s="78"/>
      <c r="L1832" s="78"/>
      <c r="M1832" s="78"/>
      <c r="N1832" s="78"/>
      <c r="O1832" s="78"/>
      <c r="P1832" s="78"/>
      <c r="Q1832" s="78"/>
      <c r="R1832" s="78"/>
      <c r="S1832" s="78"/>
      <c r="T1832" s="78"/>
      <c r="U1832" s="78"/>
      <c r="V1832" s="78" t="str">
        <f>VLOOKUP(D1832,Empresas!$D$7:$CF$91,81,0)</f>
        <v>B</v>
      </c>
      <c r="W1832" s="78" t="str">
        <f>VLOOKUP(D1832,Empresas!$D$7:$M$91,10,0)</f>
        <v>General/Prico</v>
      </c>
      <c r="X1832" s="69" t="str">
        <f t="shared" si="294"/>
        <v>SI</v>
      </c>
      <c r="Y1832" s="153" t="str">
        <f t="shared" si="295"/>
        <v>No aplica</v>
      </c>
      <c r="Z1832" s="147">
        <f>IF(Y1832="No aplica",0,IF(I1832="no",0,IF(I1832="No aplica",0,IF(I1832="Si",1,IF(I1832="Fisico",1,IF(I1832="Electronico",2,VLOOKUP(C1832&amp;"|"&amp;B1832&amp;"|"&amp;D1832,Empresas!$C$6:$CC$92,G1832+6+1,0)))))))</f>
        <v>0</v>
      </c>
      <c r="AA1832" s="147">
        <f>IF(AND($I1832="Si",J1832=1),1,IF(AND($I1832="Fisico",J1832=1),1,IF(AND(J1832=1,$I1832="Electronico"),2,IF(J1832=1,VLOOKUP($C1832&amp;"|"&amp;$B1832&amp;"|"&amp;$D1832,Empresas!$C$6:$CC$92,$G1832+6+1,0),0))))</f>
        <v>0</v>
      </c>
      <c r="AB1832" s="147">
        <f>IF(AND($I1832="Si",K1832=1),1,IF(AND($I1832="Fisico",K1832=1),1,IF(AND(K1832=1,$I1832="Electronico"),2,IF(K1832=1,VLOOKUP($C1832&amp;"|"&amp;$B1832&amp;"|"&amp;$D1832,Empresas!$C$6:$CC$92,$G1832+6+1,0),0))))</f>
        <v>0</v>
      </c>
      <c r="AC1832" s="147">
        <f>IF(AND($I1832="Si",L1832=1),1,IF(AND($I1832="Fisico",L1832=1),1,IF(AND(L1832=1,$I1832="Electronico"),2,IF(L1832=1,VLOOKUP($C1832&amp;"|"&amp;$B1832&amp;"|"&amp;$D1832,Empresas!$C$6:$CC$92,$G1832+6+1,0),0))))</f>
        <v>0</v>
      </c>
      <c r="AD1832" s="147">
        <f>IF(AND($I1832="Si",M1832=1),1,IF(AND($I1832="Fisico",M1832=1),1,IF(AND(M1832=1,$I1832="Electronico"),2,IF(M1832=1,VLOOKUP($C1832&amp;"|"&amp;$B1832&amp;"|"&amp;$D1832,Empresas!$C$6:$CC$92,$G1832+6+1,0),0))))</f>
        <v>0</v>
      </c>
      <c r="AE1832" s="147">
        <f>IF(AND($I1832="Si",N1832=1),1,IF(AND($I1832="Fisico",N1832=1),1,IF(AND(N1832=1,$I1832="Electronico"),2,IF(N1832=1,VLOOKUP($C1832&amp;"|"&amp;$B1832&amp;"|"&amp;$D1832,Empresas!$C$6:$CC$92,$G1832+6+1,0),0))))</f>
        <v>0</v>
      </c>
      <c r="AF1832" s="147">
        <f>IF(AND($I1832="Si",O1832=1),1,IF(AND($I1832="Fisico",O1832=1),1,IF(AND(O1832=1,$I1832="Electronico"),2,IF(O1832=1,VLOOKUP($C1832&amp;"|"&amp;$B1832&amp;"|"&amp;$D1832,Empresas!$C$6:$CC$92,$G1832+6+1,0),0))))</f>
        <v>0</v>
      </c>
      <c r="AG1832" s="147">
        <f>IF(AND($I1832="Si",P1832=1),1,IF(AND($I1832="Fisico",P1832=1),1,IF(AND(P1832=1,$I1832="Electronico"),2,IF(P1832=1,VLOOKUP($C1832&amp;"|"&amp;$B1832&amp;"|"&amp;$D1832,Empresas!$C$6:$CC$92,$G1832+6+1,0),0))))</f>
        <v>0</v>
      </c>
      <c r="AH1832" s="147">
        <f>IF(AND($I1832="Si",Q1832=1),1,IF(AND($I1832="Fisico",Q1832=1),1,IF(AND(Q1832=1,$I1832="Electronico"),2,IF(Q1832=1,VLOOKUP($C1832&amp;"|"&amp;$B1832&amp;"|"&amp;$D1832,Empresas!$C$6:$CC$92,$G1832+6+1,0),0))))</f>
        <v>0</v>
      </c>
      <c r="AI1832" s="147">
        <f>IF(AND($I1832="Si",R1832=1),1,IF(AND($I1832="Fisico",R1832=1),1,IF(AND(R1832=1,$I1832="Electronico"),2,IF(R1832=1,VLOOKUP($C1832&amp;"|"&amp;$B1832&amp;"|"&amp;$D1832,Empresas!$C$6:$CC$92,$G1832+6+1,0),0))))</f>
        <v>0</v>
      </c>
      <c r="AJ1832" s="147">
        <f>IF(AND($I1832="Si",S1832=1),1,IF(AND($I1832="Fisico",S1832=1),1,IF(AND(S1832=1,$I1832="Electronico"),2,IF(S1832=1,VLOOKUP($C1832&amp;"|"&amp;$B1832&amp;"|"&amp;$D1832,Empresas!$C$6:$CC$92,$G1832+6+1,0),0))))</f>
        <v>0</v>
      </c>
      <c r="AK1832" s="147">
        <f>IF(AND($I1832="Si",T1832=1),1,IF(AND($I1832="Fisico",T1832=1),1,IF(AND(T1832=1,$I1832="Electronico"),2,IF(T1832=1,VLOOKUP($C1832&amp;"|"&amp;$B1832&amp;"|"&amp;$D1832,Empresas!$C$6:$CC$92,$G1832+6+1,0),0))))</f>
        <v>0</v>
      </c>
      <c r="AL1832" s="147">
        <f>IF(AND($I1832="Si",U1832=1),1,IF(AND($I1832="Fisico",U1832=1),1,IF(AND(U1832=1,$I1832="Electronico"),2,IF(U1832=1,VLOOKUP($C1832&amp;"|"&amp;$B1832&amp;"|"&amp;$D1832,Empresas!$C$6:$CC$92,$G1832+6+1,0),0))))</f>
        <v>0</v>
      </c>
      <c r="AM1832" s="149">
        <f t="shared" si="296"/>
        <v>0</v>
      </c>
      <c r="AN1832" s="149">
        <f t="shared" si="297"/>
        <v>0</v>
      </c>
      <c r="AO1832" s="152">
        <f t="shared" si="298"/>
        <v>0</v>
      </c>
    </row>
    <row r="1833" spans="1:41" x14ac:dyDescent="0.25">
      <c r="A1833" s="137" t="str">
        <f>VLOOKUP(D1833,Empresas!$D$7:$F$91,3,0)</f>
        <v>Yulisa</v>
      </c>
      <c r="B1833" s="138" t="str">
        <f>VLOOKUP(D1833,Empresas!$D$7:$G$91,4,0)</f>
        <v>Lorenzo</v>
      </c>
      <c r="C1833" s="138" t="s">
        <v>544</v>
      </c>
      <c r="D1833" s="138" t="s">
        <v>308</v>
      </c>
      <c r="E1833" s="138" t="str">
        <f>VLOOKUP(D1833,Empresas!$D$7:$E$92,2,0)</f>
        <v>TRANSPORTE Y SERVICIOS RAFAEL S.A.C.</v>
      </c>
      <c r="F1833" s="138" t="s">
        <v>168</v>
      </c>
      <c r="G1833" s="139">
        <f t="shared" si="301"/>
        <v>37</v>
      </c>
      <c r="H1833" s="139" t="str">
        <f>VLOOKUP(D1833,Empresas!$D$6:$L$92,7,0)</f>
        <v>Trimestral</v>
      </c>
      <c r="I1833" s="138" t="str">
        <f>VLOOKUP(VLOOKUP(D1833&amp;"|"&amp;B1833,Empresas!$I$7:$CB$92,G1833,0),Tablas!$A$3:$B$5,2,0)</f>
        <v>No aplica</v>
      </c>
      <c r="J1833" s="78"/>
      <c r="K1833" s="78"/>
      <c r="L1833" s="78"/>
      <c r="M1833" s="78"/>
      <c r="N1833" s="78"/>
      <c r="O1833" s="78"/>
      <c r="P1833" s="78"/>
      <c r="Q1833" s="78"/>
      <c r="R1833" s="78"/>
      <c r="S1833" s="78"/>
      <c r="T1833" s="78"/>
      <c r="U1833" s="78"/>
      <c r="V1833" s="78" t="str">
        <f>VLOOKUP(D1833,Empresas!$D$7:$CF$91,81,0)</f>
        <v>B</v>
      </c>
      <c r="W1833" s="78" t="str">
        <f>VLOOKUP(D1833,Empresas!$D$7:$M$91,10,0)</f>
        <v>General/Prico</v>
      </c>
      <c r="X1833" s="69" t="str">
        <f t="shared" si="294"/>
        <v>SI</v>
      </c>
      <c r="Y1833" s="153" t="str">
        <f t="shared" si="295"/>
        <v>No aplica</v>
      </c>
      <c r="Z1833" s="147">
        <f>IF(Y1833="No aplica",0,IF(I1833="no",0,IF(I1833="No aplica",0,IF(I1833="Si",1,IF(I1833="Fisico",1,IF(I1833="Electronico",2,VLOOKUP(C1833&amp;"|"&amp;B1833&amp;"|"&amp;D1833,Empresas!$C$6:$CC$92,G1833+6+1,0)))))))</f>
        <v>0</v>
      </c>
      <c r="AA1833" s="147">
        <f>IF(AND($I1833="Si",J1833=1),1,IF(AND($I1833="Fisico",J1833=1),1,IF(AND(J1833=1,$I1833="Electronico"),2,IF(J1833=1,VLOOKUP($C1833&amp;"|"&amp;$B1833&amp;"|"&amp;$D1833,Empresas!$C$6:$CC$92,$G1833+6+1,0),0))))</f>
        <v>0</v>
      </c>
      <c r="AB1833" s="147">
        <f>IF(AND($I1833="Si",K1833=1),1,IF(AND($I1833="Fisico",K1833=1),1,IF(AND(K1833=1,$I1833="Electronico"),2,IF(K1833=1,VLOOKUP($C1833&amp;"|"&amp;$B1833&amp;"|"&amp;$D1833,Empresas!$C$6:$CC$92,$G1833+6+1,0),0))))</f>
        <v>0</v>
      </c>
      <c r="AC1833" s="147">
        <f>IF(AND($I1833="Si",L1833=1),1,IF(AND($I1833="Fisico",L1833=1),1,IF(AND(L1833=1,$I1833="Electronico"),2,IF(L1833=1,VLOOKUP($C1833&amp;"|"&amp;$B1833&amp;"|"&amp;$D1833,Empresas!$C$6:$CC$92,$G1833+6+1,0),0))))</f>
        <v>0</v>
      </c>
      <c r="AD1833" s="147">
        <f>IF(AND($I1833="Si",M1833=1),1,IF(AND($I1833="Fisico",M1833=1),1,IF(AND(M1833=1,$I1833="Electronico"),2,IF(M1833=1,VLOOKUP($C1833&amp;"|"&amp;$B1833&amp;"|"&amp;$D1833,Empresas!$C$6:$CC$92,$G1833+6+1,0),0))))</f>
        <v>0</v>
      </c>
      <c r="AE1833" s="147">
        <f>IF(AND($I1833="Si",N1833=1),1,IF(AND($I1833="Fisico",N1833=1),1,IF(AND(N1833=1,$I1833="Electronico"),2,IF(N1833=1,VLOOKUP($C1833&amp;"|"&amp;$B1833&amp;"|"&amp;$D1833,Empresas!$C$6:$CC$92,$G1833+6+1,0),0))))</f>
        <v>0</v>
      </c>
      <c r="AF1833" s="147">
        <f>IF(AND($I1833="Si",O1833=1),1,IF(AND($I1833="Fisico",O1833=1),1,IF(AND(O1833=1,$I1833="Electronico"),2,IF(O1833=1,VLOOKUP($C1833&amp;"|"&amp;$B1833&amp;"|"&amp;$D1833,Empresas!$C$6:$CC$92,$G1833+6+1,0),0))))</f>
        <v>0</v>
      </c>
      <c r="AG1833" s="147">
        <f>IF(AND($I1833="Si",P1833=1),1,IF(AND($I1833="Fisico",P1833=1),1,IF(AND(P1833=1,$I1833="Electronico"),2,IF(P1833=1,VLOOKUP($C1833&amp;"|"&amp;$B1833&amp;"|"&amp;$D1833,Empresas!$C$6:$CC$92,$G1833+6+1,0),0))))</f>
        <v>0</v>
      </c>
      <c r="AH1833" s="147">
        <f>IF(AND($I1833="Si",Q1833=1),1,IF(AND($I1833="Fisico",Q1833=1),1,IF(AND(Q1833=1,$I1833="Electronico"),2,IF(Q1833=1,VLOOKUP($C1833&amp;"|"&amp;$B1833&amp;"|"&amp;$D1833,Empresas!$C$6:$CC$92,$G1833+6+1,0),0))))</f>
        <v>0</v>
      </c>
      <c r="AI1833" s="147">
        <f>IF(AND($I1833="Si",R1833=1),1,IF(AND($I1833="Fisico",R1833=1),1,IF(AND(R1833=1,$I1833="Electronico"),2,IF(R1833=1,VLOOKUP($C1833&amp;"|"&amp;$B1833&amp;"|"&amp;$D1833,Empresas!$C$6:$CC$92,$G1833+6+1,0),0))))</f>
        <v>0</v>
      </c>
      <c r="AJ1833" s="147">
        <f>IF(AND($I1833="Si",S1833=1),1,IF(AND($I1833="Fisico",S1833=1),1,IF(AND(S1833=1,$I1833="Electronico"),2,IF(S1833=1,VLOOKUP($C1833&amp;"|"&amp;$B1833&amp;"|"&amp;$D1833,Empresas!$C$6:$CC$92,$G1833+6+1,0),0))))</f>
        <v>0</v>
      </c>
      <c r="AK1833" s="147">
        <f>IF(AND($I1833="Si",T1833=1),1,IF(AND($I1833="Fisico",T1833=1),1,IF(AND(T1833=1,$I1833="Electronico"),2,IF(T1833=1,VLOOKUP($C1833&amp;"|"&amp;$B1833&amp;"|"&amp;$D1833,Empresas!$C$6:$CC$92,$G1833+6+1,0),0))))</f>
        <v>0</v>
      </c>
      <c r="AL1833" s="147">
        <f>IF(AND($I1833="Si",U1833=1),1,IF(AND($I1833="Fisico",U1833=1),1,IF(AND(U1833=1,$I1833="Electronico"),2,IF(U1833=1,VLOOKUP($C1833&amp;"|"&amp;$B1833&amp;"|"&amp;$D1833,Empresas!$C$6:$CC$92,$G1833+6+1,0),0))))</f>
        <v>0</v>
      </c>
      <c r="AM1833" s="149">
        <f t="shared" si="296"/>
        <v>0</v>
      </c>
      <c r="AN1833" s="149">
        <f t="shared" si="297"/>
        <v>0</v>
      </c>
      <c r="AO1833" s="152">
        <f t="shared" si="298"/>
        <v>0</v>
      </c>
    </row>
    <row r="1834" spans="1:41" x14ac:dyDescent="0.25">
      <c r="A1834" s="137" t="str">
        <f>VLOOKUP(D1834,Empresas!$D$7:$F$91,3,0)</f>
        <v>Yulisa</v>
      </c>
      <c r="B1834" s="138" t="str">
        <f>VLOOKUP(D1834,Empresas!$D$7:$G$91,4,0)</f>
        <v>Lorenzo</v>
      </c>
      <c r="C1834" s="138" t="s">
        <v>544</v>
      </c>
      <c r="D1834" s="138" t="s">
        <v>308</v>
      </c>
      <c r="E1834" s="138" t="str">
        <f>VLOOKUP(D1834,Empresas!$D$7:$E$92,2,0)</f>
        <v>TRANSPORTE Y SERVICIOS RAFAEL S.A.C.</v>
      </c>
      <c r="F1834" s="138" t="s">
        <v>169</v>
      </c>
      <c r="G1834" s="139">
        <f t="shared" si="301"/>
        <v>40</v>
      </c>
      <c r="H1834" s="139" t="str">
        <f>VLOOKUP(D1834,Empresas!$D$6:$L$92,7,0)</f>
        <v>Trimestral</v>
      </c>
      <c r="I1834" s="138" t="str">
        <f>VLOOKUP(VLOOKUP(D1834&amp;"|"&amp;B1834,Empresas!$I$7:$CB$92,G1834,0),Tablas!$A$3:$B$5,2,0)</f>
        <v>No aplica</v>
      </c>
      <c r="J1834" s="78"/>
      <c r="K1834" s="78"/>
      <c r="L1834" s="78"/>
      <c r="M1834" s="78"/>
      <c r="N1834" s="78"/>
      <c r="O1834" s="78"/>
      <c r="P1834" s="78"/>
      <c r="Q1834" s="78"/>
      <c r="R1834" s="78"/>
      <c r="S1834" s="78"/>
      <c r="T1834" s="78"/>
      <c r="U1834" s="78"/>
      <c r="V1834" s="78" t="str">
        <f>VLOOKUP(D1834,Empresas!$D$7:$CF$91,81,0)</f>
        <v>B</v>
      </c>
      <c r="W1834" s="78" t="str">
        <f>VLOOKUP(D1834,Empresas!$D$7:$M$91,10,0)</f>
        <v>General/Prico</v>
      </c>
      <c r="X1834" s="69" t="str">
        <f t="shared" si="294"/>
        <v>SI</v>
      </c>
      <c r="Y1834" s="153" t="str">
        <f t="shared" si="295"/>
        <v>No aplica</v>
      </c>
      <c r="Z1834" s="147">
        <f>IF(Y1834="No aplica",0,IF(I1834="no",0,IF(I1834="No aplica",0,IF(I1834="Si",1,IF(I1834="Fisico",1,IF(I1834="Electronico",2,VLOOKUP(C1834&amp;"|"&amp;B1834&amp;"|"&amp;D1834,Empresas!$C$6:$CC$92,G1834+6+1,0)))))))</f>
        <v>0</v>
      </c>
      <c r="AA1834" s="147">
        <f>IF(AND($I1834="Si",J1834=1),1,IF(AND($I1834="Fisico",J1834=1),1,IF(AND(J1834=1,$I1834="Electronico"),2,IF(J1834=1,VLOOKUP($C1834&amp;"|"&amp;$B1834&amp;"|"&amp;$D1834,Empresas!$C$6:$CC$92,$G1834+6+1,0),0))))</f>
        <v>0</v>
      </c>
      <c r="AB1834" s="147">
        <f>IF(AND($I1834="Si",K1834=1),1,IF(AND($I1834="Fisico",K1834=1),1,IF(AND(K1834=1,$I1834="Electronico"),2,IF(K1834=1,VLOOKUP($C1834&amp;"|"&amp;$B1834&amp;"|"&amp;$D1834,Empresas!$C$6:$CC$92,$G1834+6+1,0),0))))</f>
        <v>0</v>
      </c>
      <c r="AC1834" s="147">
        <f>IF(AND($I1834="Si",L1834=1),1,IF(AND($I1834="Fisico",L1834=1),1,IF(AND(L1834=1,$I1834="Electronico"),2,IF(L1834=1,VLOOKUP($C1834&amp;"|"&amp;$B1834&amp;"|"&amp;$D1834,Empresas!$C$6:$CC$92,$G1834+6+1,0),0))))</f>
        <v>0</v>
      </c>
      <c r="AD1834" s="147">
        <f>IF(AND($I1834="Si",M1834=1),1,IF(AND($I1834="Fisico",M1834=1),1,IF(AND(M1834=1,$I1834="Electronico"),2,IF(M1834=1,VLOOKUP($C1834&amp;"|"&amp;$B1834&amp;"|"&amp;$D1834,Empresas!$C$6:$CC$92,$G1834+6+1,0),0))))</f>
        <v>0</v>
      </c>
      <c r="AE1834" s="147">
        <f>IF(AND($I1834="Si",N1834=1),1,IF(AND($I1834="Fisico",N1834=1),1,IF(AND(N1834=1,$I1834="Electronico"),2,IF(N1834=1,VLOOKUP($C1834&amp;"|"&amp;$B1834&amp;"|"&amp;$D1834,Empresas!$C$6:$CC$92,$G1834+6+1,0),0))))</f>
        <v>0</v>
      </c>
      <c r="AF1834" s="147">
        <f>IF(AND($I1834="Si",O1834=1),1,IF(AND($I1834="Fisico",O1834=1),1,IF(AND(O1834=1,$I1834="Electronico"),2,IF(O1834=1,VLOOKUP($C1834&amp;"|"&amp;$B1834&amp;"|"&amp;$D1834,Empresas!$C$6:$CC$92,$G1834+6+1,0),0))))</f>
        <v>0</v>
      </c>
      <c r="AG1834" s="147">
        <f>IF(AND($I1834="Si",P1834=1),1,IF(AND($I1834="Fisico",P1834=1),1,IF(AND(P1834=1,$I1834="Electronico"),2,IF(P1834=1,VLOOKUP($C1834&amp;"|"&amp;$B1834&amp;"|"&amp;$D1834,Empresas!$C$6:$CC$92,$G1834+6+1,0),0))))</f>
        <v>0</v>
      </c>
      <c r="AH1834" s="147">
        <f>IF(AND($I1834="Si",Q1834=1),1,IF(AND($I1834="Fisico",Q1834=1),1,IF(AND(Q1834=1,$I1834="Electronico"),2,IF(Q1834=1,VLOOKUP($C1834&amp;"|"&amp;$B1834&amp;"|"&amp;$D1834,Empresas!$C$6:$CC$92,$G1834+6+1,0),0))))</f>
        <v>0</v>
      </c>
      <c r="AI1834" s="147">
        <f>IF(AND($I1834="Si",R1834=1),1,IF(AND($I1834="Fisico",R1834=1),1,IF(AND(R1834=1,$I1834="Electronico"),2,IF(R1834=1,VLOOKUP($C1834&amp;"|"&amp;$B1834&amp;"|"&amp;$D1834,Empresas!$C$6:$CC$92,$G1834+6+1,0),0))))</f>
        <v>0</v>
      </c>
      <c r="AJ1834" s="147">
        <f>IF(AND($I1834="Si",S1834=1),1,IF(AND($I1834="Fisico",S1834=1),1,IF(AND(S1834=1,$I1834="Electronico"),2,IF(S1834=1,VLOOKUP($C1834&amp;"|"&amp;$B1834&amp;"|"&amp;$D1834,Empresas!$C$6:$CC$92,$G1834+6+1,0),0))))</f>
        <v>0</v>
      </c>
      <c r="AK1834" s="147">
        <f>IF(AND($I1834="Si",T1834=1),1,IF(AND($I1834="Fisico",T1834=1),1,IF(AND(T1834=1,$I1834="Electronico"),2,IF(T1834=1,VLOOKUP($C1834&amp;"|"&amp;$B1834&amp;"|"&amp;$D1834,Empresas!$C$6:$CC$92,$G1834+6+1,0),0))))</f>
        <v>0</v>
      </c>
      <c r="AL1834" s="147">
        <f>IF(AND($I1834="Si",U1834=1),1,IF(AND($I1834="Fisico",U1834=1),1,IF(AND(U1834=1,$I1834="Electronico"),2,IF(U1834=1,VLOOKUP($C1834&amp;"|"&amp;$B1834&amp;"|"&amp;$D1834,Empresas!$C$6:$CC$92,$G1834+6+1,0),0))))</f>
        <v>0</v>
      </c>
      <c r="AM1834" s="149">
        <f t="shared" si="296"/>
        <v>0</v>
      </c>
      <c r="AN1834" s="149">
        <f t="shared" si="297"/>
        <v>0</v>
      </c>
      <c r="AO1834" s="152">
        <f t="shared" si="298"/>
        <v>0</v>
      </c>
    </row>
    <row r="1835" spans="1:41" x14ac:dyDescent="0.25">
      <c r="A1835" s="137" t="str">
        <f>VLOOKUP(D1835,Empresas!$D$7:$F$91,3,0)</f>
        <v>Yulisa</v>
      </c>
      <c r="B1835" s="138" t="str">
        <f>VLOOKUP(D1835,Empresas!$D$7:$G$91,4,0)</f>
        <v>Lorenzo</v>
      </c>
      <c r="C1835" s="138" t="s">
        <v>544</v>
      </c>
      <c r="D1835" s="138" t="s">
        <v>308</v>
      </c>
      <c r="E1835" s="138" t="str">
        <f>VLOOKUP(D1835,Empresas!$D$7:$E$92,2,0)</f>
        <v>TRANSPORTE Y SERVICIOS RAFAEL S.A.C.</v>
      </c>
      <c r="F1835" s="138" t="s">
        <v>170</v>
      </c>
      <c r="G1835" s="139">
        <f t="shared" si="301"/>
        <v>43</v>
      </c>
      <c r="H1835" s="139" t="str">
        <f>VLOOKUP(D1835,Empresas!$D$6:$L$92,7,0)</f>
        <v>Trimestral</v>
      </c>
      <c r="I1835" s="138" t="str">
        <f>VLOOKUP(VLOOKUP(D1835&amp;"|"&amp;B1835,Empresas!$I$7:$CB$92,G1835,0),Tablas!$A$3:$B$5,2,0)</f>
        <v>No aplica</v>
      </c>
      <c r="J1835" s="78"/>
      <c r="K1835" s="78"/>
      <c r="L1835" s="78"/>
      <c r="M1835" s="78"/>
      <c r="N1835" s="78"/>
      <c r="O1835" s="78"/>
      <c r="P1835" s="78"/>
      <c r="Q1835" s="78"/>
      <c r="R1835" s="78"/>
      <c r="S1835" s="78"/>
      <c r="T1835" s="78"/>
      <c r="U1835" s="78"/>
      <c r="V1835" s="78" t="str">
        <f>VLOOKUP(D1835,Empresas!$D$7:$CF$91,81,0)</f>
        <v>B</v>
      </c>
      <c r="W1835" s="78" t="str">
        <f>VLOOKUP(D1835,Empresas!$D$7:$M$91,10,0)</f>
        <v>General/Prico</v>
      </c>
      <c r="X1835" s="69" t="str">
        <f t="shared" si="294"/>
        <v>SI</v>
      </c>
      <c r="Y1835" s="153" t="str">
        <f t="shared" si="295"/>
        <v>No aplica</v>
      </c>
      <c r="Z1835" s="147">
        <f>IF(Y1835="No aplica",0,IF(I1835="no",0,IF(I1835="No aplica",0,IF(I1835="Si",1,IF(I1835="Fisico",1,IF(I1835="Electronico",2,VLOOKUP(C1835&amp;"|"&amp;B1835&amp;"|"&amp;D1835,Empresas!$C$6:$CC$92,G1835+6+1,0)))))))</f>
        <v>0</v>
      </c>
      <c r="AA1835" s="147">
        <f>IF(AND($I1835="Si",J1835=1),1,IF(AND($I1835="Fisico",J1835=1),1,IF(AND(J1835=1,$I1835="Electronico"),2,IF(J1835=1,VLOOKUP($C1835&amp;"|"&amp;$B1835&amp;"|"&amp;$D1835,Empresas!$C$6:$CC$92,$G1835+6+1,0),0))))</f>
        <v>0</v>
      </c>
      <c r="AB1835" s="147">
        <f>IF(AND($I1835="Si",K1835=1),1,IF(AND($I1835="Fisico",K1835=1),1,IF(AND(K1835=1,$I1835="Electronico"),2,IF(K1835=1,VLOOKUP($C1835&amp;"|"&amp;$B1835&amp;"|"&amp;$D1835,Empresas!$C$6:$CC$92,$G1835+6+1,0),0))))</f>
        <v>0</v>
      </c>
      <c r="AC1835" s="147">
        <f>IF(AND($I1835="Si",L1835=1),1,IF(AND($I1835="Fisico",L1835=1),1,IF(AND(L1835=1,$I1835="Electronico"),2,IF(L1835=1,VLOOKUP($C1835&amp;"|"&amp;$B1835&amp;"|"&amp;$D1835,Empresas!$C$6:$CC$92,$G1835+6+1,0),0))))</f>
        <v>0</v>
      </c>
      <c r="AD1835" s="147">
        <f>IF(AND($I1835="Si",M1835=1),1,IF(AND($I1835="Fisico",M1835=1),1,IF(AND(M1835=1,$I1835="Electronico"),2,IF(M1835=1,VLOOKUP($C1835&amp;"|"&amp;$B1835&amp;"|"&amp;$D1835,Empresas!$C$6:$CC$92,$G1835+6+1,0),0))))</f>
        <v>0</v>
      </c>
      <c r="AE1835" s="147">
        <f>IF(AND($I1835="Si",N1835=1),1,IF(AND($I1835="Fisico",N1835=1),1,IF(AND(N1835=1,$I1835="Electronico"),2,IF(N1835=1,VLOOKUP($C1835&amp;"|"&amp;$B1835&amp;"|"&amp;$D1835,Empresas!$C$6:$CC$92,$G1835+6+1,0),0))))</f>
        <v>0</v>
      </c>
      <c r="AF1835" s="147">
        <f>IF(AND($I1835="Si",O1835=1),1,IF(AND($I1835="Fisico",O1835=1),1,IF(AND(O1835=1,$I1835="Electronico"),2,IF(O1835=1,VLOOKUP($C1835&amp;"|"&amp;$B1835&amp;"|"&amp;$D1835,Empresas!$C$6:$CC$92,$G1835+6+1,0),0))))</f>
        <v>0</v>
      </c>
      <c r="AG1835" s="147">
        <f>IF(AND($I1835="Si",P1835=1),1,IF(AND($I1835="Fisico",P1835=1),1,IF(AND(P1835=1,$I1835="Electronico"),2,IF(P1835=1,VLOOKUP($C1835&amp;"|"&amp;$B1835&amp;"|"&amp;$D1835,Empresas!$C$6:$CC$92,$G1835+6+1,0),0))))</f>
        <v>0</v>
      </c>
      <c r="AH1835" s="147">
        <f>IF(AND($I1835="Si",Q1835=1),1,IF(AND($I1835="Fisico",Q1835=1),1,IF(AND(Q1835=1,$I1835="Electronico"),2,IF(Q1835=1,VLOOKUP($C1835&amp;"|"&amp;$B1835&amp;"|"&amp;$D1835,Empresas!$C$6:$CC$92,$G1835+6+1,0),0))))</f>
        <v>0</v>
      </c>
      <c r="AI1835" s="147">
        <f>IF(AND($I1835="Si",R1835=1),1,IF(AND($I1835="Fisico",R1835=1),1,IF(AND(R1835=1,$I1835="Electronico"),2,IF(R1835=1,VLOOKUP($C1835&amp;"|"&amp;$B1835&amp;"|"&amp;$D1835,Empresas!$C$6:$CC$92,$G1835+6+1,0),0))))</f>
        <v>0</v>
      </c>
      <c r="AJ1835" s="147">
        <f>IF(AND($I1835="Si",S1835=1),1,IF(AND($I1835="Fisico",S1835=1),1,IF(AND(S1835=1,$I1835="Electronico"),2,IF(S1835=1,VLOOKUP($C1835&amp;"|"&amp;$B1835&amp;"|"&amp;$D1835,Empresas!$C$6:$CC$92,$G1835+6+1,0),0))))</f>
        <v>0</v>
      </c>
      <c r="AK1835" s="147">
        <f>IF(AND($I1835="Si",T1835=1),1,IF(AND($I1835="Fisico",T1835=1),1,IF(AND(T1835=1,$I1835="Electronico"),2,IF(T1835=1,VLOOKUP($C1835&amp;"|"&amp;$B1835&amp;"|"&amp;$D1835,Empresas!$C$6:$CC$92,$G1835+6+1,0),0))))</f>
        <v>0</v>
      </c>
      <c r="AL1835" s="147">
        <f>IF(AND($I1835="Si",U1835=1),1,IF(AND($I1835="Fisico",U1835=1),1,IF(AND(U1835=1,$I1835="Electronico"),2,IF(U1835=1,VLOOKUP($C1835&amp;"|"&amp;$B1835&amp;"|"&amp;$D1835,Empresas!$C$6:$CC$92,$G1835+6+1,0),0))))</f>
        <v>0</v>
      </c>
      <c r="AM1835" s="149">
        <f t="shared" si="296"/>
        <v>0</v>
      </c>
      <c r="AN1835" s="149">
        <f t="shared" si="297"/>
        <v>0</v>
      </c>
      <c r="AO1835" s="152">
        <f t="shared" si="298"/>
        <v>0</v>
      </c>
    </row>
    <row r="1836" spans="1:41" x14ac:dyDescent="0.25">
      <c r="A1836" s="137" t="str">
        <f>VLOOKUP(D1836,Empresas!$D$7:$F$91,3,0)</f>
        <v>Yulisa</v>
      </c>
      <c r="B1836" s="138" t="str">
        <f>VLOOKUP(D1836,Empresas!$D$7:$G$91,4,0)</f>
        <v>Lorenzo</v>
      </c>
      <c r="C1836" s="138" t="s">
        <v>544</v>
      </c>
      <c r="D1836" s="138" t="s">
        <v>308</v>
      </c>
      <c r="E1836" s="138" t="str">
        <f>VLOOKUP(D1836,Empresas!$D$7:$E$92,2,0)</f>
        <v>TRANSPORTE Y SERVICIOS RAFAEL S.A.C.</v>
      </c>
      <c r="F1836" s="138" t="s">
        <v>171</v>
      </c>
      <c r="G1836" s="139">
        <f t="shared" si="301"/>
        <v>46</v>
      </c>
      <c r="H1836" s="139" t="str">
        <f>VLOOKUP(D1836,Empresas!$D$6:$L$92,7,0)</f>
        <v>Trimestral</v>
      </c>
      <c r="I1836" s="138" t="str">
        <f>VLOOKUP(VLOOKUP(D1836&amp;"|"&amp;B1836,Empresas!$I$7:$CB$92,G1836,0),Tablas!$A$3:$B$5,2,0)</f>
        <v>No aplica</v>
      </c>
      <c r="J1836" s="78"/>
      <c r="K1836" s="78"/>
      <c r="L1836" s="78"/>
      <c r="M1836" s="78"/>
      <c r="N1836" s="78"/>
      <c r="O1836" s="78"/>
      <c r="P1836" s="78"/>
      <c r="Q1836" s="78"/>
      <c r="R1836" s="78"/>
      <c r="S1836" s="78"/>
      <c r="T1836" s="78"/>
      <c r="U1836" s="78"/>
      <c r="V1836" s="78" t="str">
        <f>VLOOKUP(D1836,Empresas!$D$7:$CF$91,81,0)</f>
        <v>B</v>
      </c>
      <c r="W1836" s="78" t="str">
        <f>VLOOKUP(D1836,Empresas!$D$7:$M$91,10,0)</f>
        <v>General/Prico</v>
      </c>
      <c r="X1836" s="69" t="str">
        <f t="shared" si="294"/>
        <v>SI</v>
      </c>
      <c r="Y1836" s="153" t="str">
        <f t="shared" si="295"/>
        <v>No aplica</v>
      </c>
      <c r="Z1836" s="147">
        <f>IF(Y1836="No aplica",0,IF(I1836="no",0,IF(I1836="No aplica",0,IF(I1836="Si",1,IF(I1836="Fisico",1,IF(I1836="Electronico",2,VLOOKUP(C1836&amp;"|"&amp;B1836&amp;"|"&amp;D1836,Empresas!$C$6:$CC$92,G1836+6+1,0)))))))</f>
        <v>0</v>
      </c>
      <c r="AA1836" s="147">
        <f>IF(AND($I1836="Si",J1836=1),1,IF(AND($I1836="Fisico",J1836=1),1,IF(AND(J1836=1,$I1836="Electronico"),2,IF(J1836=1,VLOOKUP($C1836&amp;"|"&amp;$B1836&amp;"|"&amp;$D1836,Empresas!$C$6:$CC$92,$G1836+6+1,0),0))))</f>
        <v>0</v>
      </c>
      <c r="AB1836" s="147">
        <f>IF(AND($I1836="Si",K1836=1),1,IF(AND($I1836="Fisico",K1836=1),1,IF(AND(K1836=1,$I1836="Electronico"),2,IF(K1836=1,VLOOKUP($C1836&amp;"|"&amp;$B1836&amp;"|"&amp;$D1836,Empresas!$C$6:$CC$92,$G1836+6+1,0),0))))</f>
        <v>0</v>
      </c>
      <c r="AC1836" s="147">
        <f>IF(AND($I1836="Si",L1836=1),1,IF(AND($I1836="Fisico",L1836=1),1,IF(AND(L1836=1,$I1836="Electronico"),2,IF(L1836=1,VLOOKUP($C1836&amp;"|"&amp;$B1836&amp;"|"&amp;$D1836,Empresas!$C$6:$CC$92,$G1836+6+1,0),0))))</f>
        <v>0</v>
      </c>
      <c r="AD1836" s="147">
        <f>IF(AND($I1836="Si",M1836=1),1,IF(AND($I1836="Fisico",M1836=1),1,IF(AND(M1836=1,$I1836="Electronico"),2,IF(M1836=1,VLOOKUP($C1836&amp;"|"&amp;$B1836&amp;"|"&amp;$D1836,Empresas!$C$6:$CC$92,$G1836+6+1,0),0))))</f>
        <v>0</v>
      </c>
      <c r="AE1836" s="147">
        <f>IF(AND($I1836="Si",N1836=1),1,IF(AND($I1836="Fisico",N1836=1),1,IF(AND(N1836=1,$I1836="Electronico"),2,IF(N1836=1,VLOOKUP($C1836&amp;"|"&amp;$B1836&amp;"|"&amp;$D1836,Empresas!$C$6:$CC$92,$G1836+6+1,0),0))))</f>
        <v>0</v>
      </c>
      <c r="AF1836" s="147">
        <f>IF(AND($I1836="Si",O1836=1),1,IF(AND($I1836="Fisico",O1836=1),1,IF(AND(O1836=1,$I1836="Electronico"),2,IF(O1836=1,VLOOKUP($C1836&amp;"|"&amp;$B1836&amp;"|"&amp;$D1836,Empresas!$C$6:$CC$92,$G1836+6+1,0),0))))</f>
        <v>0</v>
      </c>
      <c r="AG1836" s="147">
        <f>IF(AND($I1836="Si",P1836=1),1,IF(AND($I1836="Fisico",P1836=1),1,IF(AND(P1836=1,$I1836="Electronico"),2,IF(P1836=1,VLOOKUP($C1836&amp;"|"&amp;$B1836&amp;"|"&amp;$D1836,Empresas!$C$6:$CC$92,$G1836+6+1,0),0))))</f>
        <v>0</v>
      </c>
      <c r="AH1836" s="147">
        <f>IF(AND($I1836="Si",Q1836=1),1,IF(AND($I1836="Fisico",Q1836=1),1,IF(AND(Q1836=1,$I1836="Electronico"),2,IF(Q1836=1,VLOOKUP($C1836&amp;"|"&amp;$B1836&amp;"|"&amp;$D1836,Empresas!$C$6:$CC$92,$G1836+6+1,0),0))))</f>
        <v>0</v>
      </c>
      <c r="AI1836" s="147">
        <f>IF(AND($I1836="Si",R1836=1),1,IF(AND($I1836="Fisico",R1836=1),1,IF(AND(R1836=1,$I1836="Electronico"),2,IF(R1836=1,VLOOKUP($C1836&amp;"|"&amp;$B1836&amp;"|"&amp;$D1836,Empresas!$C$6:$CC$92,$G1836+6+1,0),0))))</f>
        <v>0</v>
      </c>
      <c r="AJ1836" s="147">
        <f>IF(AND($I1836="Si",S1836=1),1,IF(AND($I1836="Fisico",S1836=1),1,IF(AND(S1836=1,$I1836="Electronico"),2,IF(S1836=1,VLOOKUP($C1836&amp;"|"&amp;$B1836&amp;"|"&amp;$D1836,Empresas!$C$6:$CC$92,$G1836+6+1,0),0))))</f>
        <v>0</v>
      </c>
      <c r="AK1836" s="147">
        <f>IF(AND($I1836="Si",T1836=1),1,IF(AND($I1836="Fisico",T1836=1),1,IF(AND(T1836=1,$I1836="Electronico"),2,IF(T1836=1,VLOOKUP($C1836&amp;"|"&amp;$B1836&amp;"|"&amp;$D1836,Empresas!$C$6:$CC$92,$G1836+6+1,0),0))))</f>
        <v>0</v>
      </c>
      <c r="AL1836" s="147">
        <f>IF(AND($I1836="Si",U1836=1),1,IF(AND($I1836="Fisico",U1836=1),1,IF(AND(U1836=1,$I1836="Electronico"),2,IF(U1836=1,VLOOKUP($C1836&amp;"|"&amp;$B1836&amp;"|"&amp;$D1836,Empresas!$C$6:$CC$92,$G1836+6+1,0),0))))</f>
        <v>0</v>
      </c>
      <c r="AM1836" s="149">
        <f t="shared" si="296"/>
        <v>0</v>
      </c>
      <c r="AN1836" s="149">
        <f t="shared" si="297"/>
        <v>0</v>
      </c>
      <c r="AO1836" s="152">
        <f t="shared" si="298"/>
        <v>0</v>
      </c>
    </row>
    <row r="1837" spans="1:41" x14ac:dyDescent="0.25">
      <c r="A1837" s="140" t="str">
        <f>VLOOKUP(D1837,Empresas!$D$7:$F$91,3,0)</f>
        <v>Yulisa</v>
      </c>
      <c r="B1837" s="141" t="str">
        <f>VLOOKUP(D1837,Empresas!$D$7:$G$91,4,0)</f>
        <v>Lorenzo</v>
      </c>
      <c r="C1837" s="141" t="s">
        <v>544</v>
      </c>
      <c r="D1837" s="141" t="s">
        <v>308</v>
      </c>
      <c r="E1837" s="141" t="str">
        <f>VLOOKUP(D1837,Empresas!$D$7:$E$92,2,0)</f>
        <v>TRANSPORTE Y SERVICIOS RAFAEL S.A.C.</v>
      </c>
      <c r="F1837" s="141" t="s">
        <v>172</v>
      </c>
      <c r="G1837" s="142">
        <f>+Empresas!$BF$2</f>
        <v>50</v>
      </c>
      <c r="H1837" s="142" t="str">
        <f>VLOOKUP(D1837,Empresas!$D$6:$L$92,7,0)</f>
        <v>Trimestral</v>
      </c>
      <c r="I1837" s="141" t="str">
        <f>VLOOKUP(VLOOKUP(D1837&amp;"|"&amp;B1837,Empresas!$I$7:$CB$92,G1837,0),Tablas!$A$8:$B$10,2,0)</f>
        <v>Electronico</v>
      </c>
      <c r="J1837" s="78">
        <v>1</v>
      </c>
      <c r="K1837" s="78">
        <v>1</v>
      </c>
      <c r="L1837" s="78">
        <v>1</v>
      </c>
      <c r="M1837" s="78">
        <v>1</v>
      </c>
      <c r="N1837" s="78">
        <v>1</v>
      </c>
      <c r="O1837" s="78">
        <v>1</v>
      </c>
      <c r="P1837" s="78">
        <v>1</v>
      </c>
      <c r="Q1837" s="78">
        <v>2</v>
      </c>
      <c r="R1837" s="78"/>
      <c r="S1837" s="78"/>
      <c r="T1837" s="78"/>
      <c r="U1837" s="78"/>
      <c r="V1837" s="78" t="str">
        <f>VLOOKUP(D1837,Empresas!$D$7:$CF$91,81,0)</f>
        <v>B</v>
      </c>
      <c r="W1837" s="78" t="str">
        <f>VLOOKUP(D1837,Empresas!$D$7:$M$91,10,0)</f>
        <v>General/Prico</v>
      </c>
      <c r="X1837" s="69" t="str">
        <f t="shared" si="294"/>
        <v>SI</v>
      </c>
      <c r="Y1837" s="153" t="str">
        <f t="shared" si="295"/>
        <v>Si aplica</v>
      </c>
      <c r="Z1837" s="147">
        <f>IF(Y1837="No aplica",0,IF(I1837="no",0,IF(I1837="No aplica",0,IF(I1837="Si",1,IF(I1837="Fisico",1,IF(I1837="Electronico",2,VLOOKUP(C1837&amp;"|"&amp;B1837&amp;"|"&amp;D1837,Empresas!$C$6:$CC$92,G1837+6+1,0)))))))</f>
        <v>2</v>
      </c>
      <c r="AA1837" s="147">
        <f>IF(AND($I1837="Si",J1837=1),1,IF(AND($I1837="Fisico",J1837=1),1,IF(AND(J1837=1,$I1837="Electronico"),2,IF(J1837=1,VLOOKUP($C1837&amp;"|"&amp;$B1837&amp;"|"&amp;$D1837,Empresas!$C$6:$CC$92,$G1837+6+1,0),0))))</f>
        <v>2</v>
      </c>
      <c r="AB1837" s="147">
        <f>IF(AND($I1837="Si",K1837=1),1,IF(AND($I1837="Fisico",K1837=1),1,IF(AND(K1837=1,$I1837="Electronico"),2,IF(K1837=1,VLOOKUP($C1837&amp;"|"&amp;$B1837&amp;"|"&amp;$D1837,Empresas!$C$6:$CC$92,$G1837+6+1,0),0))))</f>
        <v>2</v>
      </c>
      <c r="AC1837" s="147">
        <f>IF(AND($I1837="Si",L1837=1),1,IF(AND($I1837="Fisico",L1837=1),1,IF(AND(L1837=1,$I1837="Electronico"),2,IF(L1837=1,VLOOKUP($C1837&amp;"|"&amp;$B1837&amp;"|"&amp;$D1837,Empresas!$C$6:$CC$92,$G1837+6+1,0),0))))</f>
        <v>2</v>
      </c>
      <c r="AD1837" s="147">
        <f>IF(AND($I1837="Si",M1837=1),1,IF(AND($I1837="Fisico",M1837=1),1,IF(AND(M1837=1,$I1837="Electronico"),2,IF(M1837=1,VLOOKUP($C1837&amp;"|"&amp;$B1837&amp;"|"&amp;$D1837,Empresas!$C$6:$CC$92,$G1837+6+1,0),0))))</f>
        <v>2</v>
      </c>
      <c r="AE1837" s="147">
        <f>IF(AND($I1837="Si",N1837=1),1,IF(AND($I1837="Fisico",N1837=1),1,IF(AND(N1837=1,$I1837="Electronico"),2,IF(N1837=1,VLOOKUP($C1837&amp;"|"&amp;$B1837&amp;"|"&amp;$D1837,Empresas!$C$6:$CC$92,$G1837+6+1,0),0))))</f>
        <v>2</v>
      </c>
      <c r="AF1837" s="147">
        <f>IF(AND($I1837="Si",O1837=1),1,IF(AND($I1837="Fisico",O1837=1),1,IF(AND(O1837=1,$I1837="Electronico"),2,IF(O1837=1,VLOOKUP($C1837&amp;"|"&amp;$B1837&amp;"|"&amp;$D1837,Empresas!$C$6:$CC$92,$G1837+6+1,0),0))))</f>
        <v>2</v>
      </c>
      <c r="AG1837" s="147">
        <f>IF(AND($I1837="Si",P1837=1),1,IF(AND($I1837="Fisico",P1837=1),1,IF(AND(P1837=1,$I1837="Electronico"),2,IF(P1837=1,VLOOKUP($C1837&amp;"|"&amp;$B1837&amp;"|"&amp;$D1837,Empresas!$C$6:$CC$92,$G1837+6+1,0),0))))</f>
        <v>2</v>
      </c>
      <c r="AH1837" s="147">
        <f>IF(AND($I1837="Si",Q1837=1),1,IF(AND($I1837="Fisico",Q1837=1),1,IF(AND(Q1837=1,$I1837="Electronico"),2,IF(Q1837=1,VLOOKUP($C1837&amp;"|"&amp;$B1837&amp;"|"&amp;$D1837,Empresas!$C$6:$CC$92,$G1837+6+1,0),0))))</f>
        <v>0</v>
      </c>
      <c r="AI1837" s="147">
        <f>IF(AND($I1837="Si",R1837=1),1,IF(AND($I1837="Fisico",R1837=1),1,IF(AND(R1837=1,$I1837="Electronico"),2,IF(R1837=1,VLOOKUP($C1837&amp;"|"&amp;$B1837&amp;"|"&amp;$D1837,Empresas!$C$6:$CC$92,$G1837+6+1,0),0))))</f>
        <v>0</v>
      </c>
      <c r="AJ1837" s="147">
        <f>IF(AND($I1837="Si",S1837=1),1,IF(AND($I1837="Fisico",S1837=1),1,IF(AND(S1837=1,$I1837="Electronico"),2,IF(S1837=1,VLOOKUP($C1837&amp;"|"&amp;$B1837&amp;"|"&amp;$D1837,Empresas!$C$6:$CC$92,$G1837+6+1,0),0))))</f>
        <v>0</v>
      </c>
      <c r="AK1837" s="147">
        <f>IF(AND($I1837="Si",T1837=1),1,IF(AND($I1837="Fisico",T1837=1),1,IF(AND(T1837=1,$I1837="Electronico"),2,IF(T1837=1,VLOOKUP($C1837&amp;"|"&amp;$B1837&amp;"|"&amp;$D1837,Empresas!$C$6:$CC$92,$G1837+6+1,0),0))))</f>
        <v>0</v>
      </c>
      <c r="AL1837" s="147">
        <f>IF(AND($I1837="Si",U1837=1),1,IF(AND($I1837="Fisico",U1837=1),1,IF(AND(U1837=1,$I1837="Electronico"),2,IF(U1837=1,VLOOKUP($C1837&amp;"|"&amp;$B1837&amp;"|"&amp;$D1837,Empresas!$C$6:$CC$92,$G1837+6+1,0),0))))</f>
        <v>0</v>
      </c>
      <c r="AM1837" s="149">
        <f t="shared" si="296"/>
        <v>14</v>
      </c>
      <c r="AN1837" s="149">
        <f t="shared" si="297"/>
        <v>16</v>
      </c>
      <c r="AO1837" s="152">
        <f t="shared" si="298"/>
        <v>0.875</v>
      </c>
    </row>
    <row r="1838" spans="1:41" x14ac:dyDescent="0.25">
      <c r="A1838" s="140" t="str">
        <f>VLOOKUP(D1838,Empresas!$D$7:$F$91,3,0)</f>
        <v>Yulisa</v>
      </c>
      <c r="B1838" s="141" t="str">
        <f>VLOOKUP(D1838,Empresas!$D$7:$G$91,4,0)</f>
        <v>Lorenzo</v>
      </c>
      <c r="C1838" s="141" t="s">
        <v>544</v>
      </c>
      <c r="D1838" s="141" t="s">
        <v>308</v>
      </c>
      <c r="E1838" s="141" t="str">
        <f>VLOOKUP(D1838,Empresas!$D$7:$E$92,2,0)</f>
        <v>TRANSPORTE Y SERVICIOS RAFAEL S.A.C.</v>
      </c>
      <c r="F1838" s="141" t="s">
        <v>173</v>
      </c>
      <c r="G1838" s="142">
        <f>+G1837+1</f>
        <v>51</v>
      </c>
      <c r="H1838" s="142" t="str">
        <f>VLOOKUP(D1838,Empresas!$D$6:$L$92,7,0)</f>
        <v>Trimestral</v>
      </c>
      <c r="I1838" s="141" t="str">
        <f>VLOOKUP(VLOOKUP(D1838&amp;"|"&amp;B1838,Empresas!$I$7:$CB$92,G1838,0),Tablas!$A$8:$B$10,2,0)</f>
        <v>Electronico</v>
      </c>
      <c r="J1838" s="78">
        <v>1</v>
      </c>
      <c r="K1838" s="78">
        <v>1</v>
      </c>
      <c r="L1838" s="78">
        <v>1</v>
      </c>
      <c r="M1838" s="78">
        <v>1</v>
      </c>
      <c r="N1838" s="78">
        <v>1</v>
      </c>
      <c r="O1838" s="78">
        <v>1</v>
      </c>
      <c r="P1838" s="78">
        <v>1</v>
      </c>
      <c r="Q1838" s="78">
        <v>2</v>
      </c>
      <c r="R1838" s="78"/>
      <c r="S1838" s="78"/>
      <c r="T1838" s="78"/>
      <c r="U1838" s="78"/>
      <c r="V1838" s="78" t="str">
        <f>VLOOKUP(D1838,Empresas!$D$7:$CF$91,81,0)</f>
        <v>B</v>
      </c>
      <c r="W1838" s="78" t="str">
        <f>VLOOKUP(D1838,Empresas!$D$7:$M$91,10,0)</f>
        <v>General/Prico</v>
      </c>
      <c r="X1838" s="69" t="str">
        <f t="shared" si="294"/>
        <v>SI</v>
      </c>
      <c r="Y1838" s="153" t="str">
        <f t="shared" si="295"/>
        <v>Si aplica</v>
      </c>
      <c r="Z1838" s="147">
        <f>IF(Y1838="No aplica",0,IF(I1838="no",0,IF(I1838="No aplica",0,IF(I1838="Si",1,IF(I1838="Fisico",1,IF(I1838="Electronico",2,VLOOKUP(C1838&amp;"|"&amp;B1838&amp;"|"&amp;D1838,Empresas!$C$6:$CC$92,G1838+6+1,0)))))))</f>
        <v>2</v>
      </c>
      <c r="AA1838" s="147">
        <f>IF(AND($I1838="Si",J1838=1),1,IF(AND($I1838="Fisico",J1838=1),1,IF(AND(J1838=1,$I1838="Electronico"),2,IF(J1838=1,VLOOKUP($C1838&amp;"|"&amp;$B1838&amp;"|"&amp;$D1838,Empresas!$C$6:$CC$92,$G1838+6+1,0),0))))</f>
        <v>2</v>
      </c>
      <c r="AB1838" s="147">
        <f>IF(AND($I1838="Si",K1838=1),1,IF(AND($I1838="Fisico",K1838=1),1,IF(AND(K1838=1,$I1838="Electronico"),2,IF(K1838=1,VLOOKUP($C1838&amp;"|"&amp;$B1838&amp;"|"&amp;$D1838,Empresas!$C$6:$CC$92,$G1838+6+1,0),0))))</f>
        <v>2</v>
      </c>
      <c r="AC1838" s="147">
        <f>IF(AND($I1838="Si",L1838=1),1,IF(AND($I1838="Fisico",L1838=1),1,IF(AND(L1838=1,$I1838="Electronico"),2,IF(L1838=1,VLOOKUP($C1838&amp;"|"&amp;$B1838&amp;"|"&amp;$D1838,Empresas!$C$6:$CC$92,$G1838+6+1,0),0))))</f>
        <v>2</v>
      </c>
      <c r="AD1838" s="147">
        <f>IF(AND($I1838="Si",M1838=1),1,IF(AND($I1838="Fisico",M1838=1),1,IF(AND(M1838=1,$I1838="Electronico"),2,IF(M1838=1,VLOOKUP($C1838&amp;"|"&amp;$B1838&amp;"|"&amp;$D1838,Empresas!$C$6:$CC$92,$G1838+6+1,0),0))))</f>
        <v>2</v>
      </c>
      <c r="AE1838" s="147">
        <f>IF(AND($I1838="Si",N1838=1),1,IF(AND($I1838="Fisico",N1838=1),1,IF(AND(N1838=1,$I1838="Electronico"),2,IF(N1838=1,VLOOKUP($C1838&amp;"|"&amp;$B1838&amp;"|"&amp;$D1838,Empresas!$C$6:$CC$92,$G1838+6+1,0),0))))</f>
        <v>2</v>
      </c>
      <c r="AF1838" s="147">
        <f>IF(AND($I1838="Si",O1838=1),1,IF(AND($I1838="Fisico",O1838=1),1,IF(AND(O1838=1,$I1838="Electronico"),2,IF(O1838=1,VLOOKUP($C1838&amp;"|"&amp;$B1838&amp;"|"&amp;$D1838,Empresas!$C$6:$CC$92,$G1838+6+1,0),0))))</f>
        <v>2</v>
      </c>
      <c r="AG1838" s="147">
        <f>IF(AND($I1838="Si",P1838=1),1,IF(AND($I1838="Fisico",P1838=1),1,IF(AND(P1838=1,$I1838="Electronico"),2,IF(P1838=1,VLOOKUP($C1838&amp;"|"&amp;$B1838&amp;"|"&amp;$D1838,Empresas!$C$6:$CC$92,$G1838+6+1,0),0))))</f>
        <v>2</v>
      </c>
      <c r="AH1838" s="147">
        <f>IF(AND($I1838="Si",Q1838=1),1,IF(AND($I1838="Fisico",Q1838=1),1,IF(AND(Q1838=1,$I1838="Electronico"),2,IF(Q1838=1,VLOOKUP($C1838&amp;"|"&amp;$B1838&amp;"|"&amp;$D1838,Empresas!$C$6:$CC$92,$G1838+6+1,0),0))))</f>
        <v>0</v>
      </c>
      <c r="AI1838" s="147">
        <f>IF(AND($I1838="Si",R1838=1),1,IF(AND($I1838="Fisico",R1838=1),1,IF(AND(R1838=1,$I1838="Electronico"),2,IF(R1838=1,VLOOKUP($C1838&amp;"|"&amp;$B1838&amp;"|"&amp;$D1838,Empresas!$C$6:$CC$92,$G1838+6+1,0),0))))</f>
        <v>0</v>
      </c>
      <c r="AJ1838" s="147">
        <f>IF(AND($I1838="Si",S1838=1),1,IF(AND($I1838="Fisico",S1838=1),1,IF(AND(S1838=1,$I1838="Electronico"),2,IF(S1838=1,VLOOKUP($C1838&amp;"|"&amp;$B1838&amp;"|"&amp;$D1838,Empresas!$C$6:$CC$92,$G1838+6+1,0),0))))</f>
        <v>0</v>
      </c>
      <c r="AK1838" s="147">
        <f>IF(AND($I1838="Si",T1838=1),1,IF(AND($I1838="Fisico",T1838=1),1,IF(AND(T1838=1,$I1838="Electronico"),2,IF(T1838=1,VLOOKUP($C1838&amp;"|"&amp;$B1838&amp;"|"&amp;$D1838,Empresas!$C$6:$CC$92,$G1838+6+1,0),0))))</f>
        <v>0</v>
      </c>
      <c r="AL1838" s="147">
        <f>IF(AND($I1838="Si",U1838=1),1,IF(AND($I1838="Fisico",U1838=1),1,IF(AND(U1838=1,$I1838="Electronico"),2,IF(U1838=1,VLOOKUP($C1838&amp;"|"&amp;$B1838&amp;"|"&amp;$D1838,Empresas!$C$6:$CC$92,$G1838+6+1,0),0))))</f>
        <v>0</v>
      </c>
      <c r="AM1838" s="149">
        <f t="shared" si="296"/>
        <v>14</v>
      </c>
      <c r="AN1838" s="149">
        <f t="shared" si="297"/>
        <v>16</v>
      </c>
      <c r="AO1838" s="152">
        <f t="shared" si="298"/>
        <v>0.875</v>
      </c>
    </row>
    <row r="1839" spans="1:41" x14ac:dyDescent="0.25">
      <c r="A1839" s="140" t="str">
        <f>VLOOKUP(D1839,Empresas!$D$7:$F$91,3,0)</f>
        <v>Yulisa</v>
      </c>
      <c r="B1839" s="141" t="str">
        <f>VLOOKUP(D1839,Empresas!$D$7:$G$91,4,0)</f>
        <v>Lorenzo</v>
      </c>
      <c r="C1839" s="141" t="s">
        <v>544</v>
      </c>
      <c r="D1839" s="141" t="s">
        <v>308</v>
      </c>
      <c r="E1839" s="141" t="str">
        <f>VLOOKUP(D1839,Empresas!$D$7:$E$92,2,0)</f>
        <v>TRANSPORTE Y SERVICIOS RAFAEL S.A.C.</v>
      </c>
      <c r="F1839" s="141" t="s">
        <v>174</v>
      </c>
      <c r="G1839" s="142">
        <f t="shared" ref="G1839:G1847" si="302">+G1838+1</f>
        <v>52</v>
      </c>
      <c r="H1839" s="142" t="str">
        <f>VLOOKUP(D1839,Empresas!$D$6:$L$92,7,0)</f>
        <v>Trimestral</v>
      </c>
      <c r="I1839" s="141" t="str">
        <f>VLOOKUP(VLOOKUP(D1839&amp;"|"&amp;B1839,Empresas!$I$7:$CB$92,G1839,0),Tablas!$A$8:$B$10,2,0)</f>
        <v>No aplica</v>
      </c>
      <c r="J1839" s="78"/>
      <c r="K1839" s="78"/>
      <c r="L1839" s="78"/>
      <c r="M1839" s="78"/>
      <c r="N1839" s="78"/>
      <c r="O1839" s="78"/>
      <c r="P1839" s="78"/>
      <c r="Q1839" s="78"/>
      <c r="R1839" s="78"/>
      <c r="S1839" s="78"/>
      <c r="T1839" s="78"/>
      <c r="U1839" s="78"/>
      <c r="V1839" s="78" t="str">
        <f>VLOOKUP(D1839,Empresas!$D$7:$CF$91,81,0)</f>
        <v>B</v>
      </c>
      <c r="W1839" s="78" t="str">
        <f>VLOOKUP(D1839,Empresas!$D$7:$M$91,10,0)</f>
        <v>General/Prico</v>
      </c>
      <c r="X1839" s="69" t="str">
        <f t="shared" si="294"/>
        <v>SI</v>
      </c>
      <c r="Y1839" s="153" t="str">
        <f t="shared" si="295"/>
        <v>No aplica</v>
      </c>
      <c r="Z1839" s="147">
        <f>IF(Y1839="No aplica",0,IF(I1839="no",0,IF(I1839="No aplica",0,IF(I1839="Si",1,IF(I1839="Fisico",1,IF(I1839="Electronico",2,VLOOKUP(C1839&amp;"|"&amp;B1839&amp;"|"&amp;D1839,Empresas!$C$6:$CC$92,G1839+6+1,0)))))))</f>
        <v>0</v>
      </c>
      <c r="AA1839" s="147">
        <f>IF(AND($I1839="Si",J1839=1),1,IF(AND($I1839="Fisico",J1839=1),1,IF(AND(J1839=1,$I1839="Electronico"),2,IF(J1839=1,VLOOKUP($C1839&amp;"|"&amp;$B1839&amp;"|"&amp;$D1839,Empresas!$C$6:$CC$92,$G1839+6+1,0),0))))</f>
        <v>0</v>
      </c>
      <c r="AB1839" s="147">
        <f>IF(AND($I1839="Si",K1839=1),1,IF(AND($I1839="Fisico",K1839=1),1,IF(AND(K1839=1,$I1839="Electronico"),2,IF(K1839=1,VLOOKUP($C1839&amp;"|"&amp;$B1839&amp;"|"&amp;$D1839,Empresas!$C$6:$CC$92,$G1839+6+1,0),0))))</f>
        <v>0</v>
      </c>
      <c r="AC1839" s="147">
        <f>IF(AND($I1839="Si",L1839=1),1,IF(AND($I1839="Fisico",L1839=1),1,IF(AND(L1839=1,$I1839="Electronico"),2,IF(L1839=1,VLOOKUP($C1839&amp;"|"&amp;$B1839&amp;"|"&amp;$D1839,Empresas!$C$6:$CC$92,$G1839+6+1,0),0))))</f>
        <v>0</v>
      </c>
      <c r="AD1839" s="147">
        <f>IF(AND($I1839="Si",M1839=1),1,IF(AND($I1839="Fisico",M1839=1),1,IF(AND(M1839=1,$I1839="Electronico"),2,IF(M1839=1,VLOOKUP($C1839&amp;"|"&amp;$B1839&amp;"|"&amp;$D1839,Empresas!$C$6:$CC$92,$G1839+6+1,0),0))))</f>
        <v>0</v>
      </c>
      <c r="AE1839" s="147">
        <f>IF(AND($I1839="Si",N1839=1),1,IF(AND($I1839="Fisico",N1839=1),1,IF(AND(N1839=1,$I1839="Electronico"),2,IF(N1839=1,VLOOKUP($C1839&amp;"|"&amp;$B1839&amp;"|"&amp;$D1839,Empresas!$C$6:$CC$92,$G1839+6+1,0),0))))</f>
        <v>0</v>
      </c>
      <c r="AF1839" s="147">
        <f>IF(AND($I1839="Si",O1839=1),1,IF(AND($I1839="Fisico",O1839=1),1,IF(AND(O1839=1,$I1839="Electronico"),2,IF(O1839=1,VLOOKUP($C1839&amp;"|"&amp;$B1839&amp;"|"&amp;$D1839,Empresas!$C$6:$CC$92,$G1839+6+1,0),0))))</f>
        <v>0</v>
      </c>
      <c r="AG1839" s="147">
        <f>IF(AND($I1839="Si",P1839=1),1,IF(AND($I1839="Fisico",P1839=1),1,IF(AND(P1839=1,$I1839="Electronico"),2,IF(P1839=1,VLOOKUP($C1839&amp;"|"&amp;$B1839&amp;"|"&amp;$D1839,Empresas!$C$6:$CC$92,$G1839+6+1,0),0))))</f>
        <v>0</v>
      </c>
      <c r="AH1839" s="147">
        <f>IF(AND($I1839="Si",Q1839=1),1,IF(AND($I1839="Fisico",Q1839=1),1,IF(AND(Q1839=1,$I1839="Electronico"),2,IF(Q1839=1,VLOOKUP($C1839&amp;"|"&amp;$B1839&amp;"|"&amp;$D1839,Empresas!$C$6:$CC$92,$G1839+6+1,0),0))))</f>
        <v>0</v>
      </c>
      <c r="AI1839" s="147">
        <f>IF(AND($I1839="Si",R1839=1),1,IF(AND($I1839="Fisico",R1839=1),1,IF(AND(R1839=1,$I1839="Electronico"),2,IF(R1839=1,VLOOKUP($C1839&amp;"|"&amp;$B1839&amp;"|"&amp;$D1839,Empresas!$C$6:$CC$92,$G1839+6+1,0),0))))</f>
        <v>0</v>
      </c>
      <c r="AJ1839" s="147">
        <f>IF(AND($I1839="Si",S1839=1),1,IF(AND($I1839="Fisico",S1839=1),1,IF(AND(S1839=1,$I1839="Electronico"),2,IF(S1839=1,VLOOKUP($C1839&amp;"|"&amp;$B1839&amp;"|"&amp;$D1839,Empresas!$C$6:$CC$92,$G1839+6+1,0),0))))</f>
        <v>0</v>
      </c>
      <c r="AK1839" s="147">
        <f>IF(AND($I1839="Si",T1839=1),1,IF(AND($I1839="Fisico",T1839=1),1,IF(AND(T1839=1,$I1839="Electronico"),2,IF(T1839=1,VLOOKUP($C1839&amp;"|"&amp;$B1839&amp;"|"&amp;$D1839,Empresas!$C$6:$CC$92,$G1839+6+1,0),0))))</f>
        <v>0</v>
      </c>
      <c r="AL1839" s="147">
        <f>IF(AND($I1839="Si",U1839=1),1,IF(AND($I1839="Fisico",U1839=1),1,IF(AND(U1839=1,$I1839="Electronico"),2,IF(U1839=1,VLOOKUP($C1839&amp;"|"&amp;$B1839&amp;"|"&amp;$D1839,Empresas!$C$6:$CC$92,$G1839+6+1,0),0))))</f>
        <v>0</v>
      </c>
      <c r="AM1839" s="149">
        <f t="shared" si="296"/>
        <v>0</v>
      </c>
      <c r="AN1839" s="149">
        <f t="shared" si="297"/>
        <v>0</v>
      </c>
      <c r="AO1839" s="152">
        <f t="shared" si="298"/>
        <v>0</v>
      </c>
    </row>
    <row r="1840" spans="1:41" x14ac:dyDescent="0.25">
      <c r="A1840" s="140" t="str">
        <f>VLOOKUP(D1840,Empresas!$D$7:$F$91,3,0)</f>
        <v>Yulisa</v>
      </c>
      <c r="B1840" s="141" t="str">
        <f>VLOOKUP(D1840,Empresas!$D$7:$G$91,4,0)</f>
        <v>Lorenzo</v>
      </c>
      <c r="C1840" s="141" t="s">
        <v>544</v>
      </c>
      <c r="D1840" s="141" t="s">
        <v>308</v>
      </c>
      <c r="E1840" s="141" t="str">
        <f>VLOOKUP(D1840,Empresas!$D$7:$E$92,2,0)</f>
        <v>TRANSPORTE Y SERVICIOS RAFAEL S.A.C.</v>
      </c>
      <c r="F1840" s="141" t="s">
        <v>175</v>
      </c>
      <c r="G1840" s="142">
        <f t="shared" si="302"/>
        <v>53</v>
      </c>
      <c r="H1840" s="142" t="str">
        <f>VLOOKUP(D1840,Empresas!$D$6:$L$92,7,0)</f>
        <v>Trimestral</v>
      </c>
      <c r="I1840" s="141" t="str">
        <f>VLOOKUP(VLOOKUP(D1840&amp;"|"&amp;B1840,Empresas!$I$7:$CB$92,G1840,0),Tablas!$A$8:$B$10,2,0)</f>
        <v>Fisico</v>
      </c>
      <c r="J1840" s="78">
        <v>2</v>
      </c>
      <c r="K1840" s="78">
        <v>2</v>
      </c>
      <c r="L1840" s="78">
        <v>2</v>
      </c>
      <c r="M1840" s="78">
        <v>2</v>
      </c>
      <c r="N1840" s="78">
        <v>2</v>
      </c>
      <c r="O1840" s="78">
        <v>2</v>
      </c>
      <c r="P1840" s="78">
        <v>2</v>
      </c>
      <c r="Q1840" s="78">
        <v>2</v>
      </c>
      <c r="R1840" s="78"/>
      <c r="S1840" s="78"/>
      <c r="T1840" s="78"/>
      <c r="U1840" s="78"/>
      <c r="V1840" s="78" t="str">
        <f>VLOOKUP(D1840,Empresas!$D$7:$CF$91,81,0)</f>
        <v>B</v>
      </c>
      <c r="W1840" s="78" t="str">
        <f>VLOOKUP(D1840,Empresas!$D$7:$M$91,10,0)</f>
        <v>General/Prico</v>
      </c>
      <c r="X1840" s="69" t="str">
        <f t="shared" si="294"/>
        <v>SI</v>
      </c>
      <c r="Y1840" s="153" t="str">
        <f t="shared" si="295"/>
        <v>Si aplica</v>
      </c>
      <c r="Z1840" s="147">
        <f>IF(Y1840="No aplica",0,IF(I1840="no",0,IF(I1840="No aplica",0,IF(I1840="Si",1,IF(I1840="Fisico",1,IF(I1840="Electronico",2,VLOOKUP(C1840&amp;"|"&amp;B1840&amp;"|"&amp;D1840,Empresas!$C$6:$CC$92,G1840+6+1,0)))))))</f>
        <v>1</v>
      </c>
      <c r="AA1840" s="147">
        <f>IF(AND($I1840="Si",J1840=1),1,IF(AND($I1840="Fisico",J1840=1),1,IF(AND(J1840=1,$I1840="Electronico"),2,IF(J1840=1,VLOOKUP($C1840&amp;"|"&amp;$B1840&amp;"|"&amp;$D1840,Empresas!$C$6:$CC$92,$G1840+6+1,0),0))))</f>
        <v>0</v>
      </c>
      <c r="AB1840" s="147">
        <f>IF(AND($I1840="Si",K1840=1),1,IF(AND($I1840="Fisico",K1840=1),1,IF(AND(K1840=1,$I1840="Electronico"),2,IF(K1840=1,VLOOKUP($C1840&amp;"|"&amp;$B1840&amp;"|"&amp;$D1840,Empresas!$C$6:$CC$92,$G1840+6+1,0),0))))</f>
        <v>0</v>
      </c>
      <c r="AC1840" s="147">
        <f>IF(AND($I1840="Si",L1840=1),1,IF(AND($I1840="Fisico",L1840=1),1,IF(AND(L1840=1,$I1840="Electronico"),2,IF(L1840=1,VLOOKUP($C1840&amp;"|"&amp;$B1840&amp;"|"&amp;$D1840,Empresas!$C$6:$CC$92,$G1840+6+1,0),0))))</f>
        <v>0</v>
      </c>
      <c r="AD1840" s="147">
        <f>IF(AND($I1840="Si",M1840=1),1,IF(AND($I1840="Fisico",M1840=1),1,IF(AND(M1840=1,$I1840="Electronico"),2,IF(M1840=1,VLOOKUP($C1840&amp;"|"&amp;$B1840&amp;"|"&amp;$D1840,Empresas!$C$6:$CC$92,$G1840+6+1,0),0))))</f>
        <v>0</v>
      </c>
      <c r="AE1840" s="147">
        <f>IF(AND($I1840="Si",N1840=1),1,IF(AND($I1840="Fisico",N1840=1),1,IF(AND(N1840=1,$I1840="Electronico"),2,IF(N1840=1,VLOOKUP($C1840&amp;"|"&amp;$B1840&amp;"|"&amp;$D1840,Empresas!$C$6:$CC$92,$G1840+6+1,0),0))))</f>
        <v>0</v>
      </c>
      <c r="AF1840" s="147">
        <f>IF(AND($I1840="Si",O1840=1),1,IF(AND($I1840="Fisico",O1840=1),1,IF(AND(O1840=1,$I1840="Electronico"),2,IF(O1840=1,VLOOKUP($C1840&amp;"|"&amp;$B1840&amp;"|"&amp;$D1840,Empresas!$C$6:$CC$92,$G1840+6+1,0),0))))</f>
        <v>0</v>
      </c>
      <c r="AG1840" s="147">
        <f>IF(AND($I1840="Si",P1840=1),1,IF(AND($I1840="Fisico",P1840=1),1,IF(AND(P1840=1,$I1840="Electronico"),2,IF(P1840=1,VLOOKUP($C1840&amp;"|"&amp;$B1840&amp;"|"&amp;$D1840,Empresas!$C$6:$CC$92,$G1840+6+1,0),0))))</f>
        <v>0</v>
      </c>
      <c r="AH1840" s="147">
        <f>IF(AND($I1840="Si",Q1840=1),1,IF(AND($I1840="Fisico",Q1840=1),1,IF(AND(Q1840=1,$I1840="Electronico"),2,IF(Q1840=1,VLOOKUP($C1840&amp;"|"&amp;$B1840&amp;"|"&amp;$D1840,Empresas!$C$6:$CC$92,$G1840+6+1,0),0))))</f>
        <v>0</v>
      </c>
      <c r="AI1840" s="147">
        <f>IF(AND($I1840="Si",R1840=1),1,IF(AND($I1840="Fisico",R1840=1),1,IF(AND(R1840=1,$I1840="Electronico"),2,IF(R1840=1,VLOOKUP($C1840&amp;"|"&amp;$B1840&amp;"|"&amp;$D1840,Empresas!$C$6:$CC$92,$G1840+6+1,0),0))))</f>
        <v>0</v>
      </c>
      <c r="AJ1840" s="147">
        <f>IF(AND($I1840="Si",S1840=1),1,IF(AND($I1840="Fisico",S1840=1),1,IF(AND(S1840=1,$I1840="Electronico"),2,IF(S1840=1,VLOOKUP($C1840&amp;"|"&amp;$B1840&amp;"|"&amp;$D1840,Empresas!$C$6:$CC$92,$G1840+6+1,0),0))))</f>
        <v>0</v>
      </c>
      <c r="AK1840" s="147">
        <f>IF(AND($I1840="Si",T1840=1),1,IF(AND($I1840="Fisico",T1840=1),1,IF(AND(T1840=1,$I1840="Electronico"),2,IF(T1840=1,VLOOKUP($C1840&amp;"|"&amp;$B1840&amp;"|"&amp;$D1840,Empresas!$C$6:$CC$92,$G1840+6+1,0),0))))</f>
        <v>0</v>
      </c>
      <c r="AL1840" s="147">
        <f>IF(AND($I1840="Si",U1840=1),1,IF(AND($I1840="Fisico",U1840=1),1,IF(AND(U1840=1,$I1840="Electronico"),2,IF(U1840=1,VLOOKUP($C1840&amp;"|"&amp;$B1840&amp;"|"&amp;$D1840,Empresas!$C$6:$CC$92,$G1840+6+1,0),0))))</f>
        <v>0</v>
      </c>
      <c r="AM1840" s="149">
        <f t="shared" si="296"/>
        <v>0</v>
      </c>
      <c r="AN1840" s="149">
        <f t="shared" si="297"/>
        <v>8</v>
      </c>
      <c r="AO1840" s="152">
        <f t="shared" si="298"/>
        <v>0</v>
      </c>
    </row>
    <row r="1841" spans="1:41" x14ac:dyDescent="0.25">
      <c r="A1841" s="140" t="str">
        <f>VLOOKUP(D1841,Empresas!$D$7:$F$91,3,0)</f>
        <v>Yulisa</v>
      </c>
      <c r="B1841" s="141" t="str">
        <f>VLOOKUP(D1841,Empresas!$D$7:$G$91,4,0)</f>
        <v>Lorenzo</v>
      </c>
      <c r="C1841" s="141" t="s">
        <v>544</v>
      </c>
      <c r="D1841" s="141" t="s">
        <v>308</v>
      </c>
      <c r="E1841" s="141" t="str">
        <f>VLOOKUP(D1841,Empresas!$D$7:$E$92,2,0)</f>
        <v>TRANSPORTE Y SERVICIOS RAFAEL S.A.C.</v>
      </c>
      <c r="F1841" s="141" t="s">
        <v>176</v>
      </c>
      <c r="G1841" s="142">
        <f t="shared" si="302"/>
        <v>54</v>
      </c>
      <c r="H1841" s="142" t="str">
        <f>VLOOKUP(D1841,Empresas!$D$6:$L$92,7,0)</f>
        <v>Trimestral</v>
      </c>
      <c r="I1841" s="141" t="str">
        <f>VLOOKUP(VLOOKUP(D1841&amp;"|"&amp;B1841,Empresas!$I$7:$CB$92,G1841,0),Tablas!$A$8:$B$10,2,0)</f>
        <v>No aplica</v>
      </c>
      <c r="J1841" s="78"/>
      <c r="K1841" s="78"/>
      <c r="L1841" s="78"/>
      <c r="M1841" s="78"/>
      <c r="N1841" s="78"/>
      <c r="O1841" s="78"/>
      <c r="P1841" s="78"/>
      <c r="Q1841" s="78"/>
      <c r="R1841" s="78"/>
      <c r="S1841" s="78"/>
      <c r="T1841" s="78"/>
      <c r="U1841" s="78"/>
      <c r="V1841" s="78" t="str">
        <f>VLOOKUP(D1841,Empresas!$D$7:$CF$91,81,0)</f>
        <v>B</v>
      </c>
      <c r="W1841" s="78" t="str">
        <f>VLOOKUP(D1841,Empresas!$D$7:$M$91,10,0)</f>
        <v>General/Prico</v>
      </c>
      <c r="X1841" s="69" t="str">
        <f t="shared" si="294"/>
        <v>SI</v>
      </c>
      <c r="Y1841" s="153" t="str">
        <f t="shared" si="295"/>
        <v>No aplica</v>
      </c>
      <c r="Z1841" s="147">
        <f>IF(Y1841="No aplica",0,IF(I1841="no",0,IF(I1841="No aplica",0,IF(I1841="Si",1,IF(I1841="Fisico",1,IF(I1841="Electronico",2,VLOOKUP(C1841&amp;"|"&amp;B1841&amp;"|"&amp;D1841,Empresas!$C$6:$CC$92,G1841+6+1,0)))))))</f>
        <v>0</v>
      </c>
      <c r="AA1841" s="147">
        <f>IF(AND($I1841="Si",J1841=1),1,IF(AND($I1841="Fisico",J1841=1),1,IF(AND(J1841=1,$I1841="Electronico"),2,IF(J1841=1,VLOOKUP($C1841&amp;"|"&amp;$B1841&amp;"|"&amp;$D1841,Empresas!$C$6:$CC$92,$G1841+6+1,0),0))))</f>
        <v>0</v>
      </c>
      <c r="AB1841" s="147">
        <f>IF(AND($I1841="Si",K1841=1),1,IF(AND($I1841="Fisico",K1841=1),1,IF(AND(K1841=1,$I1841="Electronico"),2,IF(K1841=1,VLOOKUP($C1841&amp;"|"&amp;$B1841&amp;"|"&amp;$D1841,Empresas!$C$6:$CC$92,$G1841+6+1,0),0))))</f>
        <v>0</v>
      </c>
      <c r="AC1841" s="147">
        <f>IF(AND($I1841="Si",L1841=1),1,IF(AND($I1841="Fisico",L1841=1),1,IF(AND(L1841=1,$I1841="Electronico"),2,IF(L1841=1,VLOOKUP($C1841&amp;"|"&amp;$B1841&amp;"|"&amp;$D1841,Empresas!$C$6:$CC$92,$G1841+6+1,0),0))))</f>
        <v>0</v>
      </c>
      <c r="AD1841" s="147">
        <f>IF(AND($I1841="Si",M1841=1),1,IF(AND($I1841="Fisico",M1841=1),1,IF(AND(M1841=1,$I1841="Electronico"),2,IF(M1841=1,VLOOKUP($C1841&amp;"|"&amp;$B1841&amp;"|"&amp;$D1841,Empresas!$C$6:$CC$92,$G1841+6+1,0),0))))</f>
        <v>0</v>
      </c>
      <c r="AE1841" s="147">
        <f>IF(AND($I1841="Si",N1841=1),1,IF(AND($I1841="Fisico",N1841=1),1,IF(AND(N1841=1,$I1841="Electronico"),2,IF(N1841=1,VLOOKUP($C1841&amp;"|"&amp;$B1841&amp;"|"&amp;$D1841,Empresas!$C$6:$CC$92,$G1841+6+1,0),0))))</f>
        <v>0</v>
      </c>
      <c r="AF1841" s="147">
        <f>IF(AND($I1841="Si",O1841=1),1,IF(AND($I1841="Fisico",O1841=1),1,IF(AND(O1841=1,$I1841="Electronico"),2,IF(O1841=1,VLOOKUP($C1841&amp;"|"&amp;$B1841&amp;"|"&amp;$D1841,Empresas!$C$6:$CC$92,$G1841+6+1,0),0))))</f>
        <v>0</v>
      </c>
      <c r="AG1841" s="147">
        <f>IF(AND($I1841="Si",P1841=1),1,IF(AND($I1841="Fisico",P1841=1),1,IF(AND(P1841=1,$I1841="Electronico"),2,IF(P1841=1,VLOOKUP($C1841&amp;"|"&amp;$B1841&amp;"|"&amp;$D1841,Empresas!$C$6:$CC$92,$G1841+6+1,0),0))))</f>
        <v>0</v>
      </c>
      <c r="AH1841" s="147">
        <f>IF(AND($I1841="Si",Q1841=1),1,IF(AND($I1841="Fisico",Q1841=1),1,IF(AND(Q1841=1,$I1841="Electronico"),2,IF(Q1841=1,VLOOKUP($C1841&amp;"|"&amp;$B1841&amp;"|"&amp;$D1841,Empresas!$C$6:$CC$92,$G1841+6+1,0),0))))</f>
        <v>0</v>
      </c>
      <c r="AI1841" s="147">
        <f>IF(AND($I1841="Si",R1841=1),1,IF(AND($I1841="Fisico",R1841=1),1,IF(AND(R1841=1,$I1841="Electronico"),2,IF(R1841=1,VLOOKUP($C1841&amp;"|"&amp;$B1841&amp;"|"&amp;$D1841,Empresas!$C$6:$CC$92,$G1841+6+1,0),0))))</f>
        <v>0</v>
      </c>
      <c r="AJ1841" s="147">
        <f>IF(AND($I1841="Si",S1841=1),1,IF(AND($I1841="Fisico",S1841=1),1,IF(AND(S1841=1,$I1841="Electronico"),2,IF(S1841=1,VLOOKUP($C1841&amp;"|"&amp;$B1841&amp;"|"&amp;$D1841,Empresas!$C$6:$CC$92,$G1841+6+1,0),0))))</f>
        <v>0</v>
      </c>
      <c r="AK1841" s="147">
        <f>IF(AND($I1841="Si",T1841=1),1,IF(AND($I1841="Fisico",T1841=1),1,IF(AND(T1841=1,$I1841="Electronico"),2,IF(T1841=1,VLOOKUP($C1841&amp;"|"&amp;$B1841&amp;"|"&amp;$D1841,Empresas!$C$6:$CC$92,$G1841+6+1,0),0))))</f>
        <v>0</v>
      </c>
      <c r="AL1841" s="147">
        <f>IF(AND($I1841="Si",U1841=1),1,IF(AND($I1841="Fisico",U1841=1),1,IF(AND(U1841=1,$I1841="Electronico"),2,IF(U1841=1,VLOOKUP($C1841&amp;"|"&amp;$B1841&amp;"|"&amp;$D1841,Empresas!$C$6:$CC$92,$G1841+6+1,0),0))))</f>
        <v>0</v>
      </c>
      <c r="AM1841" s="149">
        <f t="shared" si="296"/>
        <v>0</v>
      </c>
      <c r="AN1841" s="149">
        <f t="shared" si="297"/>
        <v>0</v>
      </c>
      <c r="AO1841" s="152">
        <f t="shared" si="298"/>
        <v>0</v>
      </c>
    </row>
    <row r="1842" spans="1:41" x14ac:dyDescent="0.25">
      <c r="A1842" s="140" t="str">
        <f>VLOOKUP(D1842,Empresas!$D$7:$F$91,3,0)</f>
        <v>Yulisa</v>
      </c>
      <c r="B1842" s="141" t="str">
        <f>VLOOKUP(D1842,Empresas!$D$7:$G$91,4,0)</f>
        <v>Lorenzo</v>
      </c>
      <c r="C1842" s="141" t="s">
        <v>544</v>
      </c>
      <c r="D1842" s="141" t="s">
        <v>308</v>
      </c>
      <c r="E1842" s="141" t="str">
        <f>VLOOKUP(D1842,Empresas!$D$7:$E$92,2,0)</f>
        <v>TRANSPORTE Y SERVICIOS RAFAEL S.A.C.</v>
      </c>
      <c r="F1842" s="141" t="s">
        <v>177</v>
      </c>
      <c r="G1842" s="142">
        <f t="shared" si="302"/>
        <v>55</v>
      </c>
      <c r="H1842" s="142" t="str">
        <f>VLOOKUP(D1842,Empresas!$D$6:$L$92,7,0)</f>
        <v>Trimestral</v>
      </c>
      <c r="I1842" s="141" t="str">
        <f>VLOOKUP(VLOOKUP(D1842&amp;"|"&amp;B1842,Empresas!$I$7:$CB$92,G1842,0),Tablas!$A$8:$B$10,2,0)</f>
        <v>No aplica</v>
      </c>
      <c r="J1842" s="78"/>
      <c r="K1842" s="78"/>
      <c r="L1842" s="78"/>
      <c r="M1842" s="78"/>
      <c r="N1842" s="78"/>
      <c r="O1842" s="78"/>
      <c r="P1842" s="78"/>
      <c r="Q1842" s="78"/>
      <c r="R1842" s="78"/>
      <c r="S1842" s="78"/>
      <c r="T1842" s="78"/>
      <c r="U1842" s="78"/>
      <c r="V1842" s="78" t="str">
        <f>VLOOKUP(D1842,Empresas!$D$7:$CF$91,81,0)</f>
        <v>B</v>
      </c>
      <c r="W1842" s="78" t="str">
        <f>VLOOKUP(D1842,Empresas!$D$7:$M$91,10,0)</f>
        <v>General/Prico</v>
      </c>
      <c r="X1842" s="69" t="str">
        <f t="shared" si="294"/>
        <v>NO</v>
      </c>
      <c r="Y1842" s="153" t="str">
        <f t="shared" si="295"/>
        <v>No aplica</v>
      </c>
      <c r="Z1842" s="147">
        <f>IF(Y1842="No aplica",0,IF(I1842="no",0,IF(I1842="No aplica",0,IF(I1842="Si",1,IF(I1842="Fisico",1,IF(I1842="Electronico",2,VLOOKUP(C1842&amp;"|"&amp;B1842&amp;"|"&amp;D1842,Empresas!$C$6:$CC$92,G1842+6+1,0)))))))</f>
        <v>0</v>
      </c>
      <c r="AA1842" s="147">
        <f>IF(AND($I1842="Si",J1842=1),1,IF(AND($I1842="Fisico",J1842=1),1,IF(AND(J1842=1,$I1842="Electronico"),2,IF(J1842=1,VLOOKUP($C1842&amp;"|"&amp;$B1842&amp;"|"&amp;$D1842,Empresas!$C$6:$CC$92,$G1842+6+1,0),0))))</f>
        <v>0</v>
      </c>
      <c r="AB1842" s="147">
        <f>IF(AND($I1842="Si",K1842=1),1,IF(AND($I1842="Fisico",K1842=1),1,IF(AND(K1842=1,$I1842="Electronico"),2,IF(K1842=1,VLOOKUP($C1842&amp;"|"&amp;$B1842&amp;"|"&amp;$D1842,Empresas!$C$6:$CC$92,$G1842+6+1,0),0))))</f>
        <v>0</v>
      </c>
      <c r="AC1842" s="147">
        <f>IF(AND($I1842="Si",L1842=1),1,IF(AND($I1842="Fisico",L1842=1),1,IF(AND(L1842=1,$I1842="Electronico"),2,IF(L1842=1,VLOOKUP($C1842&amp;"|"&amp;$B1842&amp;"|"&amp;$D1842,Empresas!$C$6:$CC$92,$G1842+6+1,0),0))))</f>
        <v>0</v>
      </c>
      <c r="AD1842" s="147">
        <f>IF(AND($I1842="Si",M1842=1),1,IF(AND($I1842="Fisico",M1842=1),1,IF(AND(M1842=1,$I1842="Electronico"),2,IF(M1842=1,VLOOKUP($C1842&amp;"|"&amp;$B1842&amp;"|"&amp;$D1842,Empresas!$C$6:$CC$92,$G1842+6+1,0),0))))</f>
        <v>0</v>
      </c>
      <c r="AE1842" s="147">
        <f>IF(AND($I1842="Si",N1842=1),1,IF(AND($I1842="Fisico",N1842=1),1,IF(AND(N1842=1,$I1842="Electronico"),2,IF(N1842=1,VLOOKUP($C1842&amp;"|"&amp;$B1842&amp;"|"&amp;$D1842,Empresas!$C$6:$CC$92,$G1842+6+1,0),0))))</f>
        <v>0</v>
      </c>
      <c r="AF1842" s="147">
        <f>IF(AND($I1842="Si",O1842=1),1,IF(AND($I1842="Fisico",O1842=1),1,IF(AND(O1842=1,$I1842="Electronico"),2,IF(O1842=1,VLOOKUP($C1842&amp;"|"&amp;$B1842&amp;"|"&amp;$D1842,Empresas!$C$6:$CC$92,$G1842+6+1,0),0))))</f>
        <v>0</v>
      </c>
      <c r="AG1842" s="147">
        <f>IF(AND($I1842="Si",P1842=1),1,IF(AND($I1842="Fisico",P1842=1),1,IF(AND(P1842=1,$I1842="Electronico"),2,IF(P1842=1,VLOOKUP($C1842&amp;"|"&amp;$B1842&amp;"|"&amp;$D1842,Empresas!$C$6:$CC$92,$G1842+6+1,0),0))))</f>
        <v>0</v>
      </c>
      <c r="AH1842" s="147">
        <f>IF(AND($I1842="Si",Q1842=1),1,IF(AND($I1842="Fisico",Q1842=1),1,IF(AND(Q1842=1,$I1842="Electronico"),2,IF(Q1842=1,VLOOKUP($C1842&amp;"|"&amp;$B1842&amp;"|"&amp;$D1842,Empresas!$C$6:$CC$92,$G1842+6+1,0),0))))</f>
        <v>0</v>
      </c>
      <c r="AI1842" s="147">
        <f>IF(AND($I1842="Si",R1842=1),1,IF(AND($I1842="Fisico",R1842=1),1,IF(AND(R1842=1,$I1842="Electronico"),2,IF(R1842=1,VLOOKUP($C1842&amp;"|"&amp;$B1842&amp;"|"&amp;$D1842,Empresas!$C$6:$CC$92,$G1842+6+1,0),0))))</f>
        <v>0</v>
      </c>
      <c r="AJ1842" s="147">
        <f>IF(AND($I1842="Si",S1842=1),1,IF(AND($I1842="Fisico",S1842=1),1,IF(AND(S1842=1,$I1842="Electronico"),2,IF(S1842=1,VLOOKUP($C1842&amp;"|"&amp;$B1842&amp;"|"&amp;$D1842,Empresas!$C$6:$CC$92,$G1842+6+1,0),0))))</f>
        <v>0</v>
      </c>
      <c r="AK1842" s="147">
        <f>IF(AND($I1842="Si",T1842=1),1,IF(AND($I1842="Fisico",T1842=1),1,IF(AND(T1842=1,$I1842="Electronico"),2,IF(T1842=1,VLOOKUP($C1842&amp;"|"&amp;$B1842&amp;"|"&amp;$D1842,Empresas!$C$6:$CC$92,$G1842+6+1,0),0))))</f>
        <v>0</v>
      </c>
      <c r="AL1842" s="147">
        <f>IF(AND($I1842="Si",U1842=1),1,IF(AND($I1842="Fisico",U1842=1),1,IF(AND(U1842=1,$I1842="Electronico"),2,IF(U1842=1,VLOOKUP($C1842&amp;"|"&amp;$B1842&amp;"|"&amp;$D1842,Empresas!$C$6:$CC$92,$G1842+6+1,0),0))))</f>
        <v>0</v>
      </c>
      <c r="AM1842" s="149">
        <f t="shared" si="296"/>
        <v>0</v>
      </c>
      <c r="AN1842" s="149">
        <f t="shared" si="297"/>
        <v>0</v>
      </c>
      <c r="AO1842" s="152">
        <f t="shared" si="298"/>
        <v>0</v>
      </c>
    </row>
    <row r="1843" spans="1:41" x14ac:dyDescent="0.25">
      <c r="A1843" s="140" t="str">
        <f>VLOOKUP(D1843,Empresas!$D$7:$F$91,3,0)</f>
        <v>Yulisa</v>
      </c>
      <c r="B1843" s="141" t="str">
        <f>VLOOKUP(D1843,Empresas!$D$7:$G$91,4,0)</f>
        <v>Lorenzo</v>
      </c>
      <c r="C1843" s="141" t="s">
        <v>544</v>
      </c>
      <c r="D1843" s="141" t="s">
        <v>308</v>
      </c>
      <c r="E1843" s="141" t="str">
        <f>VLOOKUP(D1843,Empresas!$D$7:$E$92,2,0)</f>
        <v>TRANSPORTE Y SERVICIOS RAFAEL S.A.C.</v>
      </c>
      <c r="F1843" s="141" t="s">
        <v>178</v>
      </c>
      <c r="G1843" s="142">
        <f t="shared" si="302"/>
        <v>56</v>
      </c>
      <c r="H1843" s="142" t="str">
        <f>VLOOKUP(D1843,Empresas!$D$6:$L$92,7,0)</f>
        <v>Trimestral</v>
      </c>
      <c r="I1843" s="141" t="str">
        <f>VLOOKUP(VLOOKUP(D1843&amp;"|"&amp;B1843,Empresas!$I$7:$CB$92,G1843,0),Tablas!$A$8:$B$10,2,0)</f>
        <v>No aplica</v>
      </c>
      <c r="J1843" s="78"/>
      <c r="K1843" s="78"/>
      <c r="L1843" s="78"/>
      <c r="M1843" s="78"/>
      <c r="N1843" s="78"/>
      <c r="O1843" s="78"/>
      <c r="P1843" s="78"/>
      <c r="Q1843" s="78"/>
      <c r="R1843" s="78"/>
      <c r="S1843" s="78"/>
      <c r="T1843" s="78"/>
      <c r="U1843" s="78"/>
      <c r="V1843" s="78" t="str">
        <f>VLOOKUP(D1843,Empresas!$D$7:$CF$91,81,0)</f>
        <v>B</v>
      </c>
      <c r="W1843" s="78" t="str">
        <f>VLOOKUP(D1843,Empresas!$D$7:$M$91,10,0)</f>
        <v>General/Prico</v>
      </c>
      <c r="X1843" s="69" t="str">
        <f t="shared" si="294"/>
        <v>SI</v>
      </c>
      <c r="Y1843" s="153" t="str">
        <f t="shared" si="295"/>
        <v>No aplica</v>
      </c>
      <c r="Z1843" s="147">
        <f>IF(Y1843="No aplica",0,IF(I1843="no",0,IF(I1843="No aplica",0,IF(I1843="Si",1,IF(I1843="Fisico",1,IF(I1843="Electronico",2,VLOOKUP(C1843&amp;"|"&amp;B1843&amp;"|"&amp;D1843,Empresas!$C$6:$CC$92,G1843+6+1,0)))))))</f>
        <v>0</v>
      </c>
      <c r="AA1843" s="147">
        <f>IF(AND($I1843="Si",J1843=1),1,IF(AND($I1843="Fisico",J1843=1),1,IF(AND(J1843=1,$I1843="Electronico"),2,IF(J1843=1,VLOOKUP($C1843&amp;"|"&amp;$B1843&amp;"|"&amp;$D1843,Empresas!$C$6:$CC$92,$G1843+6+1,0),0))))</f>
        <v>0</v>
      </c>
      <c r="AB1843" s="147">
        <f>IF(AND($I1843="Si",K1843=1),1,IF(AND($I1843="Fisico",K1843=1),1,IF(AND(K1843=1,$I1843="Electronico"),2,IF(K1843=1,VLOOKUP($C1843&amp;"|"&amp;$B1843&amp;"|"&amp;$D1843,Empresas!$C$6:$CC$92,$G1843+6+1,0),0))))</f>
        <v>0</v>
      </c>
      <c r="AC1843" s="147">
        <f>IF(AND($I1843="Si",L1843=1),1,IF(AND($I1843="Fisico",L1843=1),1,IF(AND(L1843=1,$I1843="Electronico"),2,IF(L1843=1,VLOOKUP($C1843&amp;"|"&amp;$B1843&amp;"|"&amp;$D1843,Empresas!$C$6:$CC$92,$G1843+6+1,0),0))))</f>
        <v>0</v>
      </c>
      <c r="AD1843" s="147">
        <f>IF(AND($I1843="Si",M1843=1),1,IF(AND($I1843="Fisico",M1843=1),1,IF(AND(M1843=1,$I1843="Electronico"),2,IF(M1843=1,VLOOKUP($C1843&amp;"|"&amp;$B1843&amp;"|"&amp;$D1843,Empresas!$C$6:$CC$92,$G1843+6+1,0),0))))</f>
        <v>0</v>
      </c>
      <c r="AE1843" s="147">
        <f>IF(AND($I1843="Si",N1843=1),1,IF(AND($I1843="Fisico",N1843=1),1,IF(AND(N1843=1,$I1843="Electronico"),2,IF(N1843=1,VLOOKUP($C1843&amp;"|"&amp;$B1843&amp;"|"&amp;$D1843,Empresas!$C$6:$CC$92,$G1843+6+1,0),0))))</f>
        <v>0</v>
      </c>
      <c r="AF1843" s="147">
        <f>IF(AND($I1843="Si",O1843=1),1,IF(AND($I1843="Fisico",O1843=1),1,IF(AND(O1843=1,$I1843="Electronico"),2,IF(O1843=1,VLOOKUP($C1843&amp;"|"&amp;$B1843&amp;"|"&amp;$D1843,Empresas!$C$6:$CC$92,$G1843+6+1,0),0))))</f>
        <v>0</v>
      </c>
      <c r="AG1843" s="147">
        <f>IF(AND($I1843="Si",P1843=1),1,IF(AND($I1843="Fisico",P1843=1),1,IF(AND(P1843=1,$I1843="Electronico"),2,IF(P1843=1,VLOOKUP($C1843&amp;"|"&amp;$B1843&amp;"|"&amp;$D1843,Empresas!$C$6:$CC$92,$G1843+6+1,0),0))))</f>
        <v>0</v>
      </c>
      <c r="AH1843" s="147">
        <f>IF(AND($I1843="Si",Q1843=1),1,IF(AND($I1843="Fisico",Q1843=1),1,IF(AND(Q1843=1,$I1843="Electronico"),2,IF(Q1843=1,VLOOKUP($C1843&amp;"|"&amp;$B1843&amp;"|"&amp;$D1843,Empresas!$C$6:$CC$92,$G1843+6+1,0),0))))</f>
        <v>0</v>
      </c>
      <c r="AI1843" s="147">
        <f>IF(AND($I1843="Si",R1843=1),1,IF(AND($I1843="Fisico",R1843=1),1,IF(AND(R1843=1,$I1843="Electronico"),2,IF(R1843=1,VLOOKUP($C1843&amp;"|"&amp;$B1843&amp;"|"&amp;$D1843,Empresas!$C$6:$CC$92,$G1843+6+1,0),0))))</f>
        <v>0</v>
      </c>
      <c r="AJ1843" s="147">
        <f>IF(AND($I1843="Si",S1843=1),1,IF(AND($I1843="Fisico",S1843=1),1,IF(AND(S1843=1,$I1843="Electronico"),2,IF(S1843=1,VLOOKUP($C1843&amp;"|"&amp;$B1843&amp;"|"&amp;$D1843,Empresas!$C$6:$CC$92,$G1843+6+1,0),0))))</f>
        <v>0</v>
      </c>
      <c r="AK1843" s="147">
        <f>IF(AND($I1843="Si",T1843=1),1,IF(AND($I1843="Fisico",T1843=1),1,IF(AND(T1843=1,$I1843="Electronico"),2,IF(T1843=1,VLOOKUP($C1843&amp;"|"&amp;$B1843&amp;"|"&amp;$D1843,Empresas!$C$6:$CC$92,$G1843+6+1,0),0))))</f>
        <v>0</v>
      </c>
      <c r="AL1843" s="147">
        <f>IF(AND($I1843="Si",U1843=1),1,IF(AND($I1843="Fisico",U1843=1),1,IF(AND(U1843=1,$I1843="Electronico"),2,IF(U1843=1,VLOOKUP($C1843&amp;"|"&amp;$B1843&amp;"|"&amp;$D1843,Empresas!$C$6:$CC$92,$G1843+6+1,0),0))))</f>
        <v>0</v>
      </c>
      <c r="AM1843" s="149">
        <f t="shared" si="296"/>
        <v>0</v>
      </c>
      <c r="AN1843" s="149">
        <f t="shared" si="297"/>
        <v>0</v>
      </c>
      <c r="AO1843" s="152">
        <f t="shared" si="298"/>
        <v>0</v>
      </c>
    </row>
    <row r="1844" spans="1:41" x14ac:dyDescent="0.25">
      <c r="A1844" s="140" t="str">
        <f>VLOOKUP(D1844,Empresas!$D$7:$F$91,3,0)</f>
        <v>Yulisa</v>
      </c>
      <c r="B1844" s="141" t="str">
        <f>VLOOKUP(D1844,Empresas!$D$7:$G$91,4,0)</f>
        <v>Lorenzo</v>
      </c>
      <c r="C1844" s="141" t="s">
        <v>544</v>
      </c>
      <c r="D1844" s="141" t="s">
        <v>308</v>
      </c>
      <c r="E1844" s="141" t="str">
        <f>VLOOKUP(D1844,Empresas!$D$7:$E$92,2,0)</f>
        <v>TRANSPORTE Y SERVICIOS RAFAEL S.A.C.</v>
      </c>
      <c r="F1844" s="141" t="s">
        <v>179</v>
      </c>
      <c r="G1844" s="142">
        <f t="shared" si="302"/>
        <v>57</v>
      </c>
      <c r="H1844" s="142" t="str">
        <f>VLOOKUP(D1844,Empresas!$D$6:$L$92,7,0)</f>
        <v>Trimestral</v>
      </c>
      <c r="I1844" s="141" t="str">
        <f>VLOOKUP(VLOOKUP(D1844&amp;"|"&amp;B1844,Empresas!$I$7:$CB$92,G1844,0),Tablas!$A$8:$B$10,2,0)</f>
        <v>No aplica</v>
      </c>
      <c r="J1844" s="78"/>
      <c r="K1844" s="78"/>
      <c r="L1844" s="78"/>
      <c r="M1844" s="78"/>
      <c r="N1844" s="78"/>
      <c r="O1844" s="78"/>
      <c r="P1844" s="78"/>
      <c r="Q1844" s="78"/>
      <c r="R1844" s="78"/>
      <c r="S1844" s="78"/>
      <c r="T1844" s="78"/>
      <c r="U1844" s="78"/>
      <c r="V1844" s="78" t="str">
        <f>VLOOKUP(D1844,Empresas!$D$7:$CF$91,81,0)</f>
        <v>B</v>
      </c>
      <c r="W1844" s="78" t="str">
        <f>VLOOKUP(D1844,Empresas!$D$7:$M$91,10,0)</f>
        <v>General/Prico</v>
      </c>
      <c r="X1844" s="69" t="str">
        <f t="shared" si="294"/>
        <v>NO</v>
      </c>
      <c r="Y1844" s="153" t="str">
        <f t="shared" si="295"/>
        <v>No aplica</v>
      </c>
      <c r="Z1844" s="147">
        <f>IF(Y1844="No aplica",0,IF(I1844="no",0,IF(I1844="No aplica",0,IF(I1844="Si",1,IF(I1844="Fisico",1,IF(I1844="Electronico",2,VLOOKUP(C1844&amp;"|"&amp;B1844&amp;"|"&amp;D1844,Empresas!$C$6:$CC$92,G1844+6+1,0)))))))</f>
        <v>0</v>
      </c>
      <c r="AA1844" s="147">
        <f>IF(AND($I1844="Si",J1844=1),1,IF(AND($I1844="Fisico",J1844=1),1,IF(AND(J1844=1,$I1844="Electronico"),2,IF(J1844=1,VLOOKUP($C1844&amp;"|"&amp;$B1844&amp;"|"&amp;$D1844,Empresas!$C$6:$CC$92,$G1844+6+1,0),0))))</f>
        <v>0</v>
      </c>
      <c r="AB1844" s="147">
        <f>IF(AND($I1844="Si",K1844=1),1,IF(AND($I1844="Fisico",K1844=1),1,IF(AND(K1844=1,$I1844="Electronico"),2,IF(K1844=1,VLOOKUP($C1844&amp;"|"&amp;$B1844&amp;"|"&amp;$D1844,Empresas!$C$6:$CC$92,$G1844+6+1,0),0))))</f>
        <v>0</v>
      </c>
      <c r="AC1844" s="147">
        <f>IF(AND($I1844="Si",L1844=1),1,IF(AND($I1844="Fisico",L1844=1),1,IF(AND(L1844=1,$I1844="Electronico"),2,IF(L1844=1,VLOOKUP($C1844&amp;"|"&amp;$B1844&amp;"|"&amp;$D1844,Empresas!$C$6:$CC$92,$G1844+6+1,0),0))))</f>
        <v>0</v>
      </c>
      <c r="AD1844" s="147">
        <f>IF(AND($I1844="Si",M1844=1),1,IF(AND($I1844="Fisico",M1844=1),1,IF(AND(M1844=1,$I1844="Electronico"),2,IF(M1844=1,VLOOKUP($C1844&amp;"|"&amp;$B1844&amp;"|"&amp;$D1844,Empresas!$C$6:$CC$92,$G1844+6+1,0),0))))</f>
        <v>0</v>
      </c>
      <c r="AE1844" s="147">
        <f>IF(AND($I1844="Si",N1844=1),1,IF(AND($I1844="Fisico",N1844=1),1,IF(AND(N1844=1,$I1844="Electronico"),2,IF(N1844=1,VLOOKUP($C1844&amp;"|"&amp;$B1844&amp;"|"&amp;$D1844,Empresas!$C$6:$CC$92,$G1844+6+1,0),0))))</f>
        <v>0</v>
      </c>
      <c r="AF1844" s="147">
        <f>IF(AND($I1844="Si",O1844=1),1,IF(AND($I1844="Fisico",O1844=1),1,IF(AND(O1844=1,$I1844="Electronico"),2,IF(O1844=1,VLOOKUP($C1844&amp;"|"&amp;$B1844&amp;"|"&amp;$D1844,Empresas!$C$6:$CC$92,$G1844+6+1,0),0))))</f>
        <v>0</v>
      </c>
      <c r="AG1844" s="147">
        <f>IF(AND($I1844="Si",P1844=1),1,IF(AND($I1844="Fisico",P1844=1),1,IF(AND(P1844=1,$I1844="Electronico"),2,IF(P1844=1,VLOOKUP($C1844&amp;"|"&amp;$B1844&amp;"|"&amp;$D1844,Empresas!$C$6:$CC$92,$G1844+6+1,0),0))))</f>
        <v>0</v>
      </c>
      <c r="AH1844" s="147">
        <f>IF(AND($I1844="Si",Q1844=1),1,IF(AND($I1844="Fisico",Q1844=1),1,IF(AND(Q1844=1,$I1844="Electronico"),2,IF(Q1844=1,VLOOKUP($C1844&amp;"|"&amp;$B1844&amp;"|"&amp;$D1844,Empresas!$C$6:$CC$92,$G1844+6+1,0),0))))</f>
        <v>0</v>
      </c>
      <c r="AI1844" s="147">
        <f>IF(AND($I1844="Si",R1844=1),1,IF(AND($I1844="Fisico",R1844=1),1,IF(AND(R1844=1,$I1844="Electronico"),2,IF(R1844=1,VLOOKUP($C1844&amp;"|"&amp;$B1844&amp;"|"&amp;$D1844,Empresas!$C$6:$CC$92,$G1844+6+1,0),0))))</f>
        <v>0</v>
      </c>
      <c r="AJ1844" s="147">
        <f>IF(AND($I1844="Si",S1844=1),1,IF(AND($I1844="Fisico",S1844=1),1,IF(AND(S1844=1,$I1844="Electronico"),2,IF(S1844=1,VLOOKUP($C1844&amp;"|"&amp;$B1844&amp;"|"&amp;$D1844,Empresas!$C$6:$CC$92,$G1844+6+1,0),0))))</f>
        <v>0</v>
      </c>
      <c r="AK1844" s="147">
        <f>IF(AND($I1844="Si",T1844=1),1,IF(AND($I1844="Fisico",T1844=1),1,IF(AND(T1844=1,$I1844="Electronico"),2,IF(T1844=1,VLOOKUP($C1844&amp;"|"&amp;$B1844&amp;"|"&amp;$D1844,Empresas!$C$6:$CC$92,$G1844+6+1,0),0))))</f>
        <v>0</v>
      </c>
      <c r="AL1844" s="147">
        <f>IF(AND($I1844="Si",U1844=1),1,IF(AND($I1844="Fisico",U1844=1),1,IF(AND(U1844=1,$I1844="Electronico"),2,IF(U1844=1,VLOOKUP($C1844&amp;"|"&amp;$B1844&amp;"|"&amp;$D1844,Empresas!$C$6:$CC$92,$G1844+6+1,0),0))))</f>
        <v>0</v>
      </c>
      <c r="AM1844" s="149">
        <f t="shared" si="296"/>
        <v>0</v>
      </c>
      <c r="AN1844" s="149">
        <f t="shared" si="297"/>
        <v>0</v>
      </c>
      <c r="AO1844" s="152">
        <f t="shared" si="298"/>
        <v>0</v>
      </c>
    </row>
    <row r="1845" spans="1:41" x14ac:dyDescent="0.25">
      <c r="A1845" s="140" t="str">
        <f>VLOOKUP(D1845,Empresas!$D$7:$F$91,3,0)</f>
        <v>Yulisa</v>
      </c>
      <c r="B1845" s="141" t="str">
        <f>VLOOKUP(D1845,Empresas!$D$7:$G$91,4,0)</f>
        <v>Lorenzo</v>
      </c>
      <c r="C1845" s="141" t="s">
        <v>544</v>
      </c>
      <c r="D1845" s="141" t="s">
        <v>308</v>
      </c>
      <c r="E1845" s="141" t="str">
        <f>VLOOKUP(D1845,Empresas!$D$7:$E$92,2,0)</f>
        <v>TRANSPORTE Y SERVICIOS RAFAEL S.A.C.</v>
      </c>
      <c r="F1845" s="141" t="s">
        <v>180</v>
      </c>
      <c r="G1845" s="142">
        <f t="shared" si="302"/>
        <v>58</v>
      </c>
      <c r="H1845" s="142" t="str">
        <f>VLOOKUP(D1845,Empresas!$D$6:$L$92,7,0)</f>
        <v>Trimestral</v>
      </c>
      <c r="I1845" s="141" t="str">
        <f>VLOOKUP(VLOOKUP(D1845&amp;"|"&amp;B1845,Empresas!$I$7:$CB$92,G1845,0),Tablas!$A$8:$B$10,2,0)</f>
        <v>No aplica</v>
      </c>
      <c r="J1845" s="78"/>
      <c r="K1845" s="78"/>
      <c r="L1845" s="78"/>
      <c r="M1845" s="78"/>
      <c r="N1845" s="78"/>
      <c r="O1845" s="78"/>
      <c r="P1845" s="78"/>
      <c r="Q1845" s="78"/>
      <c r="R1845" s="78"/>
      <c r="S1845" s="78"/>
      <c r="T1845" s="78"/>
      <c r="U1845" s="78"/>
      <c r="V1845" s="78" t="str">
        <f>VLOOKUP(D1845,Empresas!$D$7:$CF$91,81,0)</f>
        <v>B</v>
      </c>
      <c r="W1845" s="78" t="str">
        <f>VLOOKUP(D1845,Empresas!$D$7:$M$91,10,0)</f>
        <v>General/Prico</v>
      </c>
      <c r="X1845" s="69" t="str">
        <f t="shared" si="294"/>
        <v>NO</v>
      </c>
      <c r="Y1845" s="153" t="str">
        <f t="shared" si="295"/>
        <v>No aplica</v>
      </c>
      <c r="Z1845" s="147">
        <f>IF(Y1845="No aplica",0,IF(I1845="no",0,IF(I1845="No aplica",0,IF(I1845="Si",1,IF(I1845="Fisico",1,IF(I1845="Electronico",2,VLOOKUP(C1845&amp;"|"&amp;B1845&amp;"|"&amp;D1845,Empresas!$C$6:$CC$92,G1845+6+1,0)))))))</f>
        <v>0</v>
      </c>
      <c r="AA1845" s="147">
        <f>IF(AND($I1845="Si",J1845=1),1,IF(AND($I1845="Fisico",J1845=1),1,IF(AND(J1845=1,$I1845="Electronico"),2,IF(J1845=1,VLOOKUP($C1845&amp;"|"&amp;$B1845&amp;"|"&amp;$D1845,Empresas!$C$6:$CC$92,$G1845+6+1,0),0))))</f>
        <v>0</v>
      </c>
      <c r="AB1845" s="147">
        <f>IF(AND($I1845="Si",K1845=1),1,IF(AND($I1845="Fisico",K1845=1),1,IF(AND(K1845=1,$I1845="Electronico"),2,IF(K1845=1,VLOOKUP($C1845&amp;"|"&amp;$B1845&amp;"|"&amp;$D1845,Empresas!$C$6:$CC$92,$G1845+6+1,0),0))))</f>
        <v>0</v>
      </c>
      <c r="AC1845" s="147">
        <f>IF(AND($I1845="Si",L1845=1),1,IF(AND($I1845="Fisico",L1845=1),1,IF(AND(L1845=1,$I1845="Electronico"),2,IF(L1845=1,VLOOKUP($C1845&amp;"|"&amp;$B1845&amp;"|"&amp;$D1845,Empresas!$C$6:$CC$92,$G1845+6+1,0),0))))</f>
        <v>0</v>
      </c>
      <c r="AD1845" s="147">
        <f>IF(AND($I1845="Si",M1845=1),1,IF(AND($I1845="Fisico",M1845=1),1,IF(AND(M1845=1,$I1845="Electronico"),2,IF(M1845=1,VLOOKUP($C1845&amp;"|"&amp;$B1845&amp;"|"&amp;$D1845,Empresas!$C$6:$CC$92,$G1845+6+1,0),0))))</f>
        <v>0</v>
      </c>
      <c r="AE1845" s="147">
        <f>IF(AND($I1845="Si",N1845=1),1,IF(AND($I1845="Fisico",N1845=1),1,IF(AND(N1845=1,$I1845="Electronico"),2,IF(N1845=1,VLOOKUP($C1845&amp;"|"&amp;$B1845&amp;"|"&amp;$D1845,Empresas!$C$6:$CC$92,$G1845+6+1,0),0))))</f>
        <v>0</v>
      </c>
      <c r="AF1845" s="147">
        <f>IF(AND($I1845="Si",O1845=1),1,IF(AND($I1845="Fisico",O1845=1),1,IF(AND(O1845=1,$I1845="Electronico"),2,IF(O1845=1,VLOOKUP($C1845&amp;"|"&amp;$B1845&amp;"|"&amp;$D1845,Empresas!$C$6:$CC$92,$G1845+6+1,0),0))))</f>
        <v>0</v>
      </c>
      <c r="AG1845" s="147">
        <f>IF(AND($I1845="Si",P1845=1),1,IF(AND($I1845="Fisico",P1845=1),1,IF(AND(P1845=1,$I1845="Electronico"),2,IF(P1845=1,VLOOKUP($C1845&amp;"|"&amp;$B1845&amp;"|"&amp;$D1845,Empresas!$C$6:$CC$92,$G1845+6+1,0),0))))</f>
        <v>0</v>
      </c>
      <c r="AH1845" s="147">
        <f>IF(AND($I1845="Si",Q1845=1),1,IF(AND($I1845="Fisico",Q1845=1),1,IF(AND(Q1845=1,$I1845="Electronico"),2,IF(Q1845=1,VLOOKUP($C1845&amp;"|"&amp;$B1845&amp;"|"&amp;$D1845,Empresas!$C$6:$CC$92,$G1845+6+1,0),0))))</f>
        <v>0</v>
      </c>
      <c r="AI1845" s="147">
        <f>IF(AND($I1845="Si",R1845=1),1,IF(AND($I1845="Fisico",R1845=1),1,IF(AND(R1845=1,$I1845="Electronico"),2,IF(R1845=1,VLOOKUP($C1845&amp;"|"&amp;$B1845&amp;"|"&amp;$D1845,Empresas!$C$6:$CC$92,$G1845+6+1,0),0))))</f>
        <v>0</v>
      </c>
      <c r="AJ1845" s="147">
        <f>IF(AND($I1845="Si",S1845=1),1,IF(AND($I1845="Fisico",S1845=1),1,IF(AND(S1845=1,$I1845="Electronico"),2,IF(S1845=1,VLOOKUP($C1845&amp;"|"&amp;$B1845&amp;"|"&amp;$D1845,Empresas!$C$6:$CC$92,$G1845+6+1,0),0))))</f>
        <v>0</v>
      </c>
      <c r="AK1845" s="147">
        <f>IF(AND($I1845="Si",T1845=1),1,IF(AND($I1845="Fisico",T1845=1),1,IF(AND(T1845=1,$I1845="Electronico"),2,IF(T1845=1,VLOOKUP($C1845&amp;"|"&amp;$B1845&amp;"|"&amp;$D1845,Empresas!$C$6:$CC$92,$G1845+6+1,0),0))))</f>
        <v>0</v>
      </c>
      <c r="AL1845" s="147">
        <f>IF(AND($I1845="Si",U1845=1),1,IF(AND($I1845="Fisico",U1845=1),1,IF(AND(U1845=1,$I1845="Electronico"),2,IF(U1845=1,VLOOKUP($C1845&amp;"|"&amp;$B1845&amp;"|"&amp;$D1845,Empresas!$C$6:$CC$92,$G1845+6+1,0),0))))</f>
        <v>0</v>
      </c>
      <c r="AM1845" s="149">
        <f t="shared" si="296"/>
        <v>0</v>
      </c>
      <c r="AN1845" s="149">
        <f t="shared" si="297"/>
        <v>0</v>
      </c>
      <c r="AO1845" s="152">
        <f t="shared" si="298"/>
        <v>0</v>
      </c>
    </row>
    <row r="1846" spans="1:41" x14ac:dyDescent="0.25">
      <c r="A1846" s="140" t="str">
        <f>VLOOKUP(D1846,Empresas!$D$7:$F$91,3,0)</f>
        <v>Yulisa</v>
      </c>
      <c r="B1846" s="141" t="str">
        <f>VLOOKUP(D1846,Empresas!$D$7:$G$91,4,0)</f>
        <v>Lorenzo</v>
      </c>
      <c r="C1846" s="141" t="s">
        <v>544</v>
      </c>
      <c r="D1846" s="141" t="s">
        <v>308</v>
      </c>
      <c r="E1846" s="141" t="str">
        <f>VLOOKUP(D1846,Empresas!$D$7:$E$92,2,0)</f>
        <v>TRANSPORTE Y SERVICIOS RAFAEL S.A.C.</v>
      </c>
      <c r="F1846" s="141" t="s">
        <v>181</v>
      </c>
      <c r="G1846" s="142">
        <f t="shared" si="302"/>
        <v>59</v>
      </c>
      <c r="H1846" s="142" t="str">
        <f>VLOOKUP(D1846,Empresas!$D$6:$L$92,7,0)</f>
        <v>Trimestral</v>
      </c>
      <c r="I1846" s="141" t="str">
        <f>VLOOKUP(VLOOKUP(D1846&amp;"|"&amp;B1846,Empresas!$I$7:$CB$92,G1846,0),Tablas!$A$8:$B$10,2,0)</f>
        <v>No aplica</v>
      </c>
      <c r="J1846" s="78"/>
      <c r="K1846" s="78"/>
      <c r="L1846" s="78"/>
      <c r="M1846" s="78"/>
      <c r="N1846" s="78"/>
      <c r="O1846" s="78"/>
      <c r="P1846" s="78"/>
      <c r="Q1846" s="78"/>
      <c r="R1846" s="78"/>
      <c r="S1846" s="78"/>
      <c r="T1846" s="78"/>
      <c r="U1846" s="78"/>
      <c r="V1846" s="78" t="str">
        <f>VLOOKUP(D1846,Empresas!$D$7:$CF$91,81,0)</f>
        <v>B</v>
      </c>
      <c r="W1846" s="78" t="str">
        <f>VLOOKUP(D1846,Empresas!$D$7:$M$91,10,0)</f>
        <v>General/Prico</v>
      </c>
      <c r="X1846" s="69" t="str">
        <f t="shared" si="294"/>
        <v>NO</v>
      </c>
      <c r="Y1846" s="153" t="str">
        <f t="shared" si="295"/>
        <v>No aplica</v>
      </c>
      <c r="Z1846" s="147">
        <f>IF(Y1846="No aplica",0,IF(I1846="no",0,IF(I1846="No aplica",0,IF(I1846="Si",1,IF(I1846="Fisico",1,IF(I1846="Electronico",2,VLOOKUP(C1846&amp;"|"&amp;B1846&amp;"|"&amp;D1846,Empresas!$C$6:$CC$92,G1846+6+1,0)))))))</f>
        <v>0</v>
      </c>
      <c r="AA1846" s="147">
        <f>IF(AND($I1846="Si",J1846=1),1,IF(AND($I1846="Fisico",J1846=1),1,IF(AND(J1846=1,$I1846="Electronico"),2,IF(J1846=1,VLOOKUP($C1846&amp;"|"&amp;$B1846&amp;"|"&amp;$D1846,Empresas!$C$6:$CC$92,$G1846+6+1,0),0))))</f>
        <v>0</v>
      </c>
      <c r="AB1846" s="147">
        <f>IF(AND($I1846="Si",K1846=1),1,IF(AND($I1846="Fisico",K1846=1),1,IF(AND(K1846=1,$I1846="Electronico"),2,IF(K1846=1,VLOOKUP($C1846&amp;"|"&amp;$B1846&amp;"|"&amp;$D1846,Empresas!$C$6:$CC$92,$G1846+6+1,0),0))))</f>
        <v>0</v>
      </c>
      <c r="AC1846" s="147">
        <f>IF(AND($I1846="Si",L1846=1),1,IF(AND($I1846="Fisico",L1846=1),1,IF(AND(L1846=1,$I1846="Electronico"),2,IF(L1846=1,VLOOKUP($C1846&amp;"|"&amp;$B1846&amp;"|"&amp;$D1846,Empresas!$C$6:$CC$92,$G1846+6+1,0),0))))</f>
        <v>0</v>
      </c>
      <c r="AD1846" s="147">
        <f>IF(AND($I1846="Si",M1846=1),1,IF(AND($I1846="Fisico",M1846=1),1,IF(AND(M1846=1,$I1846="Electronico"),2,IF(M1846=1,VLOOKUP($C1846&amp;"|"&amp;$B1846&amp;"|"&amp;$D1846,Empresas!$C$6:$CC$92,$G1846+6+1,0),0))))</f>
        <v>0</v>
      </c>
      <c r="AE1846" s="147">
        <f>IF(AND($I1846="Si",N1846=1),1,IF(AND($I1846="Fisico",N1846=1),1,IF(AND(N1846=1,$I1846="Electronico"),2,IF(N1846=1,VLOOKUP($C1846&amp;"|"&amp;$B1846&amp;"|"&amp;$D1846,Empresas!$C$6:$CC$92,$G1846+6+1,0),0))))</f>
        <v>0</v>
      </c>
      <c r="AF1846" s="147">
        <f>IF(AND($I1846="Si",O1846=1),1,IF(AND($I1846="Fisico",O1846=1),1,IF(AND(O1846=1,$I1846="Electronico"),2,IF(O1846=1,VLOOKUP($C1846&amp;"|"&amp;$B1846&amp;"|"&amp;$D1846,Empresas!$C$6:$CC$92,$G1846+6+1,0),0))))</f>
        <v>0</v>
      </c>
      <c r="AG1846" s="147">
        <f>IF(AND($I1846="Si",P1846=1),1,IF(AND($I1846="Fisico",P1846=1),1,IF(AND(P1846=1,$I1846="Electronico"),2,IF(P1846=1,VLOOKUP($C1846&amp;"|"&amp;$B1846&amp;"|"&amp;$D1846,Empresas!$C$6:$CC$92,$G1846+6+1,0),0))))</f>
        <v>0</v>
      </c>
      <c r="AH1846" s="147">
        <f>IF(AND($I1846="Si",Q1846=1),1,IF(AND($I1846="Fisico",Q1846=1),1,IF(AND(Q1846=1,$I1846="Electronico"),2,IF(Q1846=1,VLOOKUP($C1846&amp;"|"&amp;$B1846&amp;"|"&amp;$D1846,Empresas!$C$6:$CC$92,$G1846+6+1,0),0))))</f>
        <v>0</v>
      </c>
      <c r="AI1846" s="147">
        <f>IF(AND($I1846="Si",R1846=1),1,IF(AND($I1846="Fisico",R1846=1),1,IF(AND(R1846=1,$I1846="Electronico"),2,IF(R1846=1,VLOOKUP($C1846&amp;"|"&amp;$B1846&amp;"|"&amp;$D1846,Empresas!$C$6:$CC$92,$G1846+6+1,0),0))))</f>
        <v>0</v>
      </c>
      <c r="AJ1846" s="147">
        <f>IF(AND($I1846="Si",S1846=1),1,IF(AND($I1846="Fisico",S1846=1),1,IF(AND(S1846=1,$I1846="Electronico"),2,IF(S1846=1,VLOOKUP($C1846&amp;"|"&amp;$B1846&amp;"|"&amp;$D1846,Empresas!$C$6:$CC$92,$G1846+6+1,0),0))))</f>
        <v>0</v>
      </c>
      <c r="AK1846" s="147">
        <f>IF(AND($I1846="Si",T1846=1),1,IF(AND($I1846="Fisico",T1846=1),1,IF(AND(T1846=1,$I1846="Electronico"),2,IF(T1846=1,VLOOKUP($C1846&amp;"|"&amp;$B1846&amp;"|"&amp;$D1846,Empresas!$C$6:$CC$92,$G1846+6+1,0),0))))</f>
        <v>0</v>
      </c>
      <c r="AL1846" s="147">
        <f>IF(AND($I1846="Si",U1846=1),1,IF(AND($I1846="Fisico",U1846=1),1,IF(AND(U1846=1,$I1846="Electronico"),2,IF(U1846=1,VLOOKUP($C1846&amp;"|"&amp;$B1846&amp;"|"&amp;$D1846,Empresas!$C$6:$CC$92,$G1846+6+1,0),0))))</f>
        <v>0</v>
      </c>
      <c r="AM1846" s="149">
        <f t="shared" si="296"/>
        <v>0</v>
      </c>
      <c r="AN1846" s="149">
        <f t="shared" si="297"/>
        <v>0</v>
      </c>
      <c r="AO1846" s="152">
        <f t="shared" si="298"/>
        <v>0</v>
      </c>
    </row>
    <row r="1847" spans="1:41" x14ac:dyDescent="0.25">
      <c r="A1847" s="140" t="str">
        <f>VLOOKUP(D1847,Empresas!$D$7:$F$91,3,0)</f>
        <v>Yulisa</v>
      </c>
      <c r="B1847" s="141" t="str">
        <f>VLOOKUP(D1847,Empresas!$D$7:$G$91,4,0)</f>
        <v>Lorenzo</v>
      </c>
      <c r="C1847" s="141" t="s">
        <v>544</v>
      </c>
      <c r="D1847" s="141" t="s">
        <v>308</v>
      </c>
      <c r="E1847" s="141" t="str">
        <f>VLOOKUP(D1847,Empresas!$D$7:$E$92,2,0)</f>
        <v>TRANSPORTE Y SERVICIOS RAFAEL S.A.C.</v>
      </c>
      <c r="F1847" s="141" t="s">
        <v>182</v>
      </c>
      <c r="G1847" s="142">
        <f t="shared" si="302"/>
        <v>60</v>
      </c>
      <c r="H1847" s="142" t="str">
        <f>VLOOKUP(D1847,Empresas!$D$6:$L$92,7,0)</f>
        <v>Trimestral</v>
      </c>
      <c r="I1847" s="141" t="str">
        <f>VLOOKUP(VLOOKUP(D1847&amp;"|"&amp;B1847,Empresas!$I$7:$CB$92,G1847,0),Tablas!$A$8:$B$10,2,0)</f>
        <v>No aplica</v>
      </c>
      <c r="J1847" s="78"/>
      <c r="K1847" s="78"/>
      <c r="L1847" s="78"/>
      <c r="M1847" s="78"/>
      <c r="N1847" s="78"/>
      <c r="O1847" s="78"/>
      <c r="P1847" s="78"/>
      <c r="Q1847" s="78"/>
      <c r="R1847" s="78"/>
      <c r="S1847" s="78"/>
      <c r="T1847" s="78"/>
      <c r="U1847" s="78"/>
      <c r="V1847" s="78" t="str">
        <f>VLOOKUP(D1847,Empresas!$D$7:$CF$91,81,0)</f>
        <v>B</v>
      </c>
      <c r="W1847" s="78" t="str">
        <f>VLOOKUP(D1847,Empresas!$D$7:$M$91,10,0)</f>
        <v>General/Prico</v>
      </c>
      <c r="X1847" s="69" t="str">
        <f t="shared" si="294"/>
        <v>NO</v>
      </c>
      <c r="Y1847" s="153" t="str">
        <f t="shared" si="295"/>
        <v>No aplica</v>
      </c>
      <c r="Z1847" s="147">
        <f>IF(Y1847="No aplica",0,IF(I1847="no",0,IF(I1847="No aplica",0,IF(I1847="Si",1,IF(I1847="Fisico",1,IF(I1847="Electronico",2,VLOOKUP(C1847&amp;"|"&amp;B1847&amp;"|"&amp;D1847,Empresas!$C$6:$CC$92,G1847+6+1,0)))))))</f>
        <v>0</v>
      </c>
      <c r="AA1847" s="147">
        <f>IF(AND($I1847="Si",J1847=1),1,IF(AND($I1847="Fisico",J1847=1),1,IF(AND(J1847=1,$I1847="Electronico"),2,IF(J1847=1,VLOOKUP($C1847&amp;"|"&amp;$B1847&amp;"|"&amp;$D1847,Empresas!$C$6:$CC$92,$G1847+6+1,0),0))))</f>
        <v>0</v>
      </c>
      <c r="AB1847" s="147">
        <f>IF(AND($I1847="Si",K1847=1),1,IF(AND($I1847="Fisico",K1847=1),1,IF(AND(K1847=1,$I1847="Electronico"),2,IF(K1847=1,VLOOKUP($C1847&amp;"|"&amp;$B1847&amp;"|"&amp;$D1847,Empresas!$C$6:$CC$92,$G1847+6+1,0),0))))</f>
        <v>0</v>
      </c>
      <c r="AC1847" s="147">
        <f>IF(AND($I1847="Si",L1847=1),1,IF(AND($I1847="Fisico",L1847=1),1,IF(AND(L1847=1,$I1847="Electronico"),2,IF(L1847=1,VLOOKUP($C1847&amp;"|"&amp;$B1847&amp;"|"&amp;$D1847,Empresas!$C$6:$CC$92,$G1847+6+1,0),0))))</f>
        <v>0</v>
      </c>
      <c r="AD1847" s="147">
        <f>IF(AND($I1847="Si",M1847=1),1,IF(AND($I1847="Fisico",M1847=1),1,IF(AND(M1847=1,$I1847="Electronico"),2,IF(M1847=1,VLOOKUP($C1847&amp;"|"&amp;$B1847&amp;"|"&amp;$D1847,Empresas!$C$6:$CC$92,$G1847+6+1,0),0))))</f>
        <v>0</v>
      </c>
      <c r="AE1847" s="147">
        <f>IF(AND($I1847="Si",N1847=1),1,IF(AND($I1847="Fisico",N1847=1),1,IF(AND(N1847=1,$I1847="Electronico"),2,IF(N1847=1,VLOOKUP($C1847&amp;"|"&amp;$B1847&amp;"|"&amp;$D1847,Empresas!$C$6:$CC$92,$G1847+6+1,0),0))))</f>
        <v>0</v>
      </c>
      <c r="AF1847" s="147">
        <f>IF(AND($I1847="Si",O1847=1),1,IF(AND($I1847="Fisico",O1847=1),1,IF(AND(O1847=1,$I1847="Electronico"),2,IF(O1847=1,VLOOKUP($C1847&amp;"|"&amp;$B1847&amp;"|"&amp;$D1847,Empresas!$C$6:$CC$92,$G1847+6+1,0),0))))</f>
        <v>0</v>
      </c>
      <c r="AG1847" s="147">
        <f>IF(AND($I1847="Si",P1847=1),1,IF(AND($I1847="Fisico",P1847=1),1,IF(AND(P1847=1,$I1847="Electronico"),2,IF(P1847=1,VLOOKUP($C1847&amp;"|"&amp;$B1847&amp;"|"&amp;$D1847,Empresas!$C$6:$CC$92,$G1847+6+1,0),0))))</f>
        <v>0</v>
      </c>
      <c r="AH1847" s="147">
        <f>IF(AND($I1847="Si",Q1847=1),1,IF(AND($I1847="Fisico",Q1847=1),1,IF(AND(Q1847=1,$I1847="Electronico"),2,IF(Q1847=1,VLOOKUP($C1847&amp;"|"&amp;$B1847&amp;"|"&amp;$D1847,Empresas!$C$6:$CC$92,$G1847+6+1,0),0))))</f>
        <v>0</v>
      </c>
      <c r="AI1847" s="147">
        <f>IF(AND($I1847="Si",R1847=1),1,IF(AND($I1847="Fisico",R1847=1),1,IF(AND(R1847=1,$I1847="Electronico"),2,IF(R1847=1,VLOOKUP($C1847&amp;"|"&amp;$B1847&amp;"|"&amp;$D1847,Empresas!$C$6:$CC$92,$G1847+6+1,0),0))))</f>
        <v>0</v>
      </c>
      <c r="AJ1847" s="147">
        <f>IF(AND($I1847="Si",S1847=1),1,IF(AND($I1847="Fisico",S1847=1),1,IF(AND(S1847=1,$I1847="Electronico"),2,IF(S1847=1,VLOOKUP($C1847&amp;"|"&amp;$B1847&amp;"|"&amp;$D1847,Empresas!$C$6:$CC$92,$G1847+6+1,0),0))))</f>
        <v>0</v>
      </c>
      <c r="AK1847" s="147">
        <f>IF(AND($I1847="Si",T1847=1),1,IF(AND($I1847="Fisico",T1847=1),1,IF(AND(T1847=1,$I1847="Electronico"),2,IF(T1847=1,VLOOKUP($C1847&amp;"|"&amp;$B1847&amp;"|"&amp;$D1847,Empresas!$C$6:$CC$92,$G1847+6+1,0),0))))</f>
        <v>0</v>
      </c>
      <c r="AL1847" s="147">
        <f>IF(AND($I1847="Si",U1847=1),1,IF(AND($I1847="Fisico",U1847=1),1,IF(AND(U1847=1,$I1847="Electronico"),2,IF(U1847=1,VLOOKUP($C1847&amp;"|"&amp;$B1847&amp;"|"&amp;$D1847,Empresas!$C$6:$CC$92,$G1847+6+1,0),0))))</f>
        <v>0</v>
      </c>
      <c r="AM1847" s="149">
        <f t="shared" si="296"/>
        <v>0</v>
      </c>
      <c r="AN1847" s="149">
        <f t="shared" si="297"/>
        <v>0</v>
      </c>
      <c r="AO1847" s="152">
        <f t="shared" si="298"/>
        <v>0</v>
      </c>
    </row>
    <row r="1848" spans="1:41" x14ac:dyDescent="0.25">
      <c r="A1848" s="143" t="str">
        <f>VLOOKUP(D1848,Empresas!$D$7:$F$91,3,0)</f>
        <v>Yulisa</v>
      </c>
      <c r="B1848" s="144" t="str">
        <f>VLOOKUP(D1848,Empresas!$D$7:$G$91,4,0)</f>
        <v>Lorenzo</v>
      </c>
      <c r="C1848" s="144" t="s">
        <v>544</v>
      </c>
      <c r="D1848" s="144" t="s">
        <v>308</v>
      </c>
      <c r="E1848" s="144" t="str">
        <f>VLOOKUP(D1848,Empresas!$D$7:$E$92,2,0)</f>
        <v>TRANSPORTE Y SERVICIOS RAFAEL S.A.C.</v>
      </c>
      <c r="F1848" s="144" t="s">
        <v>183</v>
      </c>
      <c r="G1848" s="145">
        <f>+Empresas!$BR$2</f>
        <v>62</v>
      </c>
      <c r="H1848" s="145" t="str">
        <f>VLOOKUP(D1848,Empresas!$D$6:$L$92,7,0)</f>
        <v>Trimestral</v>
      </c>
      <c r="I1848" s="144" t="str">
        <f>VLOOKUP(VLOOKUP(D1848&amp;"|"&amp;B1848,Empresas!$I$7:$CB$92,G1848,0),Tablas!$A$13:$B$14,2,0)</f>
        <v>Si</v>
      </c>
      <c r="J1848" s="78">
        <v>1</v>
      </c>
      <c r="K1848" s="78">
        <v>1</v>
      </c>
      <c r="L1848" s="78">
        <v>1</v>
      </c>
      <c r="M1848" s="78">
        <v>1</v>
      </c>
      <c r="N1848" s="78">
        <v>1</v>
      </c>
      <c r="O1848" s="78">
        <v>1</v>
      </c>
      <c r="P1848" s="78">
        <v>1</v>
      </c>
      <c r="Q1848" s="78">
        <v>2</v>
      </c>
      <c r="R1848" s="78"/>
      <c r="S1848" s="78"/>
      <c r="T1848" s="78"/>
      <c r="U1848" s="78"/>
      <c r="V1848" s="78" t="str">
        <f>VLOOKUP(D1848,Empresas!$D$7:$CF$91,81,0)</f>
        <v>B</v>
      </c>
      <c r="W1848" s="78" t="str">
        <f>VLOOKUP(D1848,Empresas!$D$7:$M$91,10,0)</f>
        <v>General/Prico</v>
      </c>
      <c r="X1848" s="69" t="str">
        <f t="shared" si="294"/>
        <v>SI</v>
      </c>
      <c r="Y1848" s="153" t="str">
        <f t="shared" si="295"/>
        <v>Si aplica</v>
      </c>
      <c r="Z1848" s="147">
        <f>IF(Y1848="No aplica",0,IF(I1848="no",0,IF(I1848="No aplica",0,IF(I1848="Si",1,IF(I1848="Fisico",1,IF(I1848="Electronico",2,VLOOKUP(C1848&amp;"|"&amp;B1848&amp;"|"&amp;D1848,Empresas!$C$6:$CC$92,G1848+6+1,0)))))))</f>
        <v>1</v>
      </c>
      <c r="AA1848" s="147">
        <f>IF(AND($I1848="Si",J1848=1),1,IF(AND($I1848="Fisico",J1848=1),1,IF(AND(J1848=1,$I1848="Electronico"),2,IF(J1848=1,VLOOKUP($C1848&amp;"|"&amp;$B1848&amp;"|"&amp;$D1848,Empresas!$C$6:$CC$92,$G1848+6+1,0),0))))</f>
        <v>1</v>
      </c>
      <c r="AB1848" s="147">
        <f>IF(AND($I1848="Si",K1848=1),1,IF(AND($I1848="Fisico",K1848=1),1,IF(AND(K1848=1,$I1848="Electronico"),2,IF(K1848=1,VLOOKUP($C1848&amp;"|"&amp;$B1848&amp;"|"&amp;$D1848,Empresas!$C$6:$CC$92,$G1848+6+1,0),0))))</f>
        <v>1</v>
      </c>
      <c r="AC1848" s="147">
        <f>IF(AND($I1848="Si",L1848=1),1,IF(AND($I1848="Fisico",L1848=1),1,IF(AND(L1848=1,$I1848="Electronico"),2,IF(L1848=1,VLOOKUP($C1848&amp;"|"&amp;$B1848&amp;"|"&amp;$D1848,Empresas!$C$6:$CC$92,$G1848+6+1,0),0))))</f>
        <v>1</v>
      </c>
      <c r="AD1848" s="147">
        <f>IF(AND($I1848="Si",M1848=1),1,IF(AND($I1848="Fisico",M1848=1),1,IF(AND(M1848=1,$I1848="Electronico"),2,IF(M1848=1,VLOOKUP($C1848&amp;"|"&amp;$B1848&amp;"|"&amp;$D1848,Empresas!$C$6:$CC$92,$G1848+6+1,0),0))))</f>
        <v>1</v>
      </c>
      <c r="AE1848" s="147">
        <f>IF(AND($I1848="Si",N1848=1),1,IF(AND($I1848="Fisico",N1848=1),1,IF(AND(N1848=1,$I1848="Electronico"),2,IF(N1848=1,VLOOKUP($C1848&amp;"|"&amp;$B1848&amp;"|"&amp;$D1848,Empresas!$C$6:$CC$92,$G1848+6+1,0),0))))</f>
        <v>1</v>
      </c>
      <c r="AF1848" s="147">
        <f>IF(AND($I1848="Si",O1848=1),1,IF(AND($I1848="Fisico",O1848=1),1,IF(AND(O1848=1,$I1848="Electronico"),2,IF(O1848=1,VLOOKUP($C1848&amp;"|"&amp;$B1848&amp;"|"&amp;$D1848,Empresas!$C$6:$CC$92,$G1848+6+1,0),0))))</f>
        <v>1</v>
      </c>
      <c r="AG1848" s="147">
        <f>IF(AND($I1848="Si",P1848=1),1,IF(AND($I1848="Fisico",P1848=1),1,IF(AND(P1848=1,$I1848="Electronico"),2,IF(P1848=1,VLOOKUP($C1848&amp;"|"&amp;$B1848&amp;"|"&amp;$D1848,Empresas!$C$6:$CC$92,$G1848+6+1,0),0))))</f>
        <v>1</v>
      </c>
      <c r="AH1848" s="147">
        <f>IF(AND($I1848="Si",Q1848=1),1,IF(AND($I1848="Fisico",Q1848=1),1,IF(AND(Q1848=1,$I1848="Electronico"),2,IF(Q1848=1,VLOOKUP($C1848&amp;"|"&amp;$B1848&amp;"|"&amp;$D1848,Empresas!$C$6:$CC$92,$G1848+6+1,0),0))))</f>
        <v>0</v>
      </c>
      <c r="AI1848" s="147">
        <f>IF(AND($I1848="Si",R1848=1),1,IF(AND($I1848="Fisico",R1848=1),1,IF(AND(R1848=1,$I1848="Electronico"),2,IF(R1848=1,VLOOKUP($C1848&amp;"|"&amp;$B1848&amp;"|"&amp;$D1848,Empresas!$C$6:$CC$92,$G1848+6+1,0),0))))</f>
        <v>0</v>
      </c>
      <c r="AJ1848" s="147">
        <f>IF(AND($I1848="Si",S1848=1),1,IF(AND($I1848="Fisico",S1848=1),1,IF(AND(S1848=1,$I1848="Electronico"),2,IF(S1848=1,VLOOKUP($C1848&amp;"|"&amp;$B1848&amp;"|"&amp;$D1848,Empresas!$C$6:$CC$92,$G1848+6+1,0),0))))</f>
        <v>0</v>
      </c>
      <c r="AK1848" s="147">
        <f>IF(AND($I1848="Si",T1848=1),1,IF(AND($I1848="Fisico",T1848=1),1,IF(AND(T1848=1,$I1848="Electronico"),2,IF(T1848=1,VLOOKUP($C1848&amp;"|"&amp;$B1848&amp;"|"&amp;$D1848,Empresas!$C$6:$CC$92,$G1848+6+1,0),0))))</f>
        <v>0</v>
      </c>
      <c r="AL1848" s="147">
        <f>IF(AND($I1848="Si",U1848=1),1,IF(AND($I1848="Fisico",U1848=1),1,IF(AND(U1848=1,$I1848="Electronico"),2,IF(U1848=1,VLOOKUP($C1848&amp;"|"&amp;$B1848&amp;"|"&amp;$D1848,Empresas!$C$6:$CC$92,$G1848+6+1,0),0))))</f>
        <v>0</v>
      </c>
      <c r="AM1848" s="149">
        <f t="shared" si="296"/>
        <v>7</v>
      </c>
      <c r="AN1848" s="149">
        <f t="shared" si="297"/>
        <v>8</v>
      </c>
      <c r="AO1848" s="152">
        <f t="shared" si="298"/>
        <v>0.875</v>
      </c>
    </row>
    <row r="1849" spans="1:41" x14ac:dyDescent="0.25">
      <c r="A1849" s="143" t="str">
        <f>VLOOKUP(D1849,Empresas!$D$7:$F$91,3,0)</f>
        <v>Yulisa</v>
      </c>
      <c r="B1849" s="144" t="str">
        <f>VLOOKUP(D1849,Empresas!$D$7:$G$91,4,0)</f>
        <v>Lorenzo</v>
      </c>
      <c r="C1849" s="144" t="s">
        <v>544</v>
      </c>
      <c r="D1849" s="144" t="s">
        <v>308</v>
      </c>
      <c r="E1849" s="144" t="str">
        <f>VLOOKUP(D1849,Empresas!$D$7:$E$92,2,0)</f>
        <v>TRANSPORTE Y SERVICIOS RAFAEL S.A.C.</v>
      </c>
      <c r="F1849" s="144" t="s">
        <v>184</v>
      </c>
      <c r="G1849" s="145">
        <f>+G1848+1</f>
        <v>63</v>
      </c>
      <c r="H1849" s="145" t="str">
        <f>VLOOKUP(D1849,Empresas!$D$6:$L$92,7,0)</f>
        <v>Trimestral</v>
      </c>
      <c r="I1849" s="144" t="str">
        <f>VLOOKUP(VLOOKUP(D1849&amp;"|"&amp;B1849,Empresas!$I$7:$CB$92,G1849,0),Tablas!$A$13:$B$14,2,0)</f>
        <v>Si</v>
      </c>
      <c r="J1849" s="78">
        <v>1</v>
      </c>
      <c r="K1849" s="78">
        <v>1</v>
      </c>
      <c r="L1849" s="78">
        <v>1</v>
      </c>
      <c r="M1849" s="78">
        <v>1</v>
      </c>
      <c r="N1849" s="78">
        <v>1</v>
      </c>
      <c r="O1849" s="78">
        <v>1</v>
      </c>
      <c r="P1849" s="78">
        <v>1</v>
      </c>
      <c r="Q1849" s="78">
        <v>2</v>
      </c>
      <c r="R1849" s="78"/>
      <c r="S1849" s="78"/>
      <c r="T1849" s="78"/>
      <c r="U1849" s="78"/>
      <c r="V1849" s="78" t="str">
        <f>VLOOKUP(D1849,Empresas!$D$7:$CF$91,81,0)</f>
        <v>B</v>
      </c>
      <c r="W1849" s="78" t="str">
        <f>VLOOKUP(D1849,Empresas!$D$7:$M$91,10,0)</f>
        <v>General/Prico</v>
      </c>
      <c r="X1849" s="69" t="str">
        <f t="shared" si="294"/>
        <v>SI</v>
      </c>
      <c r="Y1849" s="153" t="str">
        <f t="shared" si="295"/>
        <v>Si aplica</v>
      </c>
      <c r="Z1849" s="147">
        <f>IF(Y1849="No aplica",0,IF(I1849="no",0,IF(I1849="No aplica",0,IF(I1849="Si",1,IF(I1849="Fisico",1,IF(I1849="Electronico",2,VLOOKUP(C1849&amp;"|"&amp;B1849&amp;"|"&amp;D1849,Empresas!$C$6:$CC$92,G1849+6+1,0)))))))</f>
        <v>1</v>
      </c>
      <c r="AA1849" s="147">
        <f>IF(AND($I1849="Si",J1849=1),1,IF(AND($I1849="Fisico",J1849=1),1,IF(AND(J1849=1,$I1849="Electronico"),2,IF(J1849=1,VLOOKUP($C1849&amp;"|"&amp;$B1849&amp;"|"&amp;$D1849,Empresas!$C$6:$CC$92,$G1849+6+1,0),0))))</f>
        <v>1</v>
      </c>
      <c r="AB1849" s="147">
        <f>IF(AND($I1849="Si",K1849=1),1,IF(AND($I1849="Fisico",K1849=1),1,IF(AND(K1849=1,$I1849="Electronico"),2,IF(K1849=1,VLOOKUP($C1849&amp;"|"&amp;$B1849&amp;"|"&amp;$D1849,Empresas!$C$6:$CC$92,$G1849+6+1,0),0))))</f>
        <v>1</v>
      </c>
      <c r="AC1849" s="147">
        <f>IF(AND($I1849="Si",L1849=1),1,IF(AND($I1849="Fisico",L1849=1),1,IF(AND(L1849=1,$I1849="Electronico"),2,IF(L1849=1,VLOOKUP($C1849&amp;"|"&amp;$B1849&amp;"|"&amp;$D1849,Empresas!$C$6:$CC$92,$G1849+6+1,0),0))))</f>
        <v>1</v>
      </c>
      <c r="AD1849" s="147">
        <f>IF(AND($I1849="Si",M1849=1),1,IF(AND($I1849="Fisico",M1849=1),1,IF(AND(M1849=1,$I1849="Electronico"),2,IF(M1849=1,VLOOKUP($C1849&amp;"|"&amp;$B1849&amp;"|"&amp;$D1849,Empresas!$C$6:$CC$92,$G1849+6+1,0),0))))</f>
        <v>1</v>
      </c>
      <c r="AE1849" s="147">
        <f>IF(AND($I1849="Si",N1849=1),1,IF(AND($I1849="Fisico",N1849=1),1,IF(AND(N1849=1,$I1849="Electronico"),2,IF(N1849=1,VLOOKUP($C1849&amp;"|"&amp;$B1849&amp;"|"&amp;$D1849,Empresas!$C$6:$CC$92,$G1849+6+1,0),0))))</f>
        <v>1</v>
      </c>
      <c r="AF1849" s="147">
        <f>IF(AND($I1849="Si",O1849=1),1,IF(AND($I1849="Fisico",O1849=1),1,IF(AND(O1849=1,$I1849="Electronico"),2,IF(O1849=1,VLOOKUP($C1849&amp;"|"&amp;$B1849&amp;"|"&amp;$D1849,Empresas!$C$6:$CC$92,$G1849+6+1,0),0))))</f>
        <v>1</v>
      </c>
      <c r="AG1849" s="147">
        <f>IF(AND($I1849="Si",P1849=1),1,IF(AND($I1849="Fisico",P1849=1),1,IF(AND(P1849=1,$I1849="Electronico"),2,IF(P1849=1,VLOOKUP($C1849&amp;"|"&amp;$B1849&amp;"|"&amp;$D1849,Empresas!$C$6:$CC$92,$G1849+6+1,0),0))))</f>
        <v>1</v>
      </c>
      <c r="AH1849" s="147">
        <f>IF(AND($I1849="Si",Q1849=1),1,IF(AND($I1849="Fisico",Q1849=1),1,IF(AND(Q1849=1,$I1849="Electronico"),2,IF(Q1849=1,VLOOKUP($C1849&amp;"|"&amp;$B1849&amp;"|"&amp;$D1849,Empresas!$C$6:$CC$92,$G1849+6+1,0),0))))</f>
        <v>0</v>
      </c>
      <c r="AI1849" s="147">
        <f>IF(AND($I1849="Si",R1849=1),1,IF(AND($I1849="Fisico",R1849=1),1,IF(AND(R1849=1,$I1849="Electronico"),2,IF(R1849=1,VLOOKUP($C1849&amp;"|"&amp;$B1849&amp;"|"&amp;$D1849,Empresas!$C$6:$CC$92,$G1849+6+1,0),0))))</f>
        <v>0</v>
      </c>
      <c r="AJ1849" s="147">
        <f>IF(AND($I1849="Si",S1849=1),1,IF(AND($I1849="Fisico",S1849=1),1,IF(AND(S1849=1,$I1849="Electronico"),2,IF(S1849=1,VLOOKUP($C1849&amp;"|"&amp;$B1849&amp;"|"&amp;$D1849,Empresas!$C$6:$CC$92,$G1849+6+1,0),0))))</f>
        <v>0</v>
      </c>
      <c r="AK1849" s="147">
        <f>IF(AND($I1849="Si",T1849=1),1,IF(AND($I1849="Fisico",T1849=1),1,IF(AND(T1849=1,$I1849="Electronico"),2,IF(T1849=1,VLOOKUP($C1849&amp;"|"&amp;$B1849&amp;"|"&amp;$D1849,Empresas!$C$6:$CC$92,$G1849+6+1,0),0))))</f>
        <v>0</v>
      </c>
      <c r="AL1849" s="147">
        <f>IF(AND($I1849="Si",U1849=1),1,IF(AND($I1849="Fisico",U1849=1),1,IF(AND(U1849=1,$I1849="Electronico"),2,IF(U1849=1,VLOOKUP($C1849&amp;"|"&amp;$B1849&amp;"|"&amp;$D1849,Empresas!$C$6:$CC$92,$G1849+6+1,0),0))))</f>
        <v>0</v>
      </c>
      <c r="AM1849" s="149">
        <f t="shared" si="296"/>
        <v>7</v>
      </c>
      <c r="AN1849" s="149">
        <f t="shared" si="297"/>
        <v>8</v>
      </c>
      <c r="AO1849" s="152">
        <f t="shared" si="298"/>
        <v>0.875</v>
      </c>
    </row>
    <row r="1850" spans="1:41" x14ac:dyDescent="0.25">
      <c r="A1850" s="143" t="str">
        <f>VLOOKUP(D1850,Empresas!$D$7:$F$91,3,0)</f>
        <v>Yulisa</v>
      </c>
      <c r="B1850" s="144" t="str">
        <f>VLOOKUP(D1850,Empresas!$D$7:$G$91,4,0)</f>
        <v>Lorenzo</v>
      </c>
      <c r="C1850" s="144" t="s">
        <v>544</v>
      </c>
      <c r="D1850" s="144" t="s">
        <v>308</v>
      </c>
      <c r="E1850" s="144" t="str">
        <f>VLOOKUP(D1850,Empresas!$D$7:$E$92,2,0)</f>
        <v>TRANSPORTE Y SERVICIOS RAFAEL S.A.C.</v>
      </c>
      <c r="F1850" s="144" t="s">
        <v>185</v>
      </c>
      <c r="G1850" s="145">
        <f t="shared" ref="G1850:G1857" si="303">+G1849+1</f>
        <v>64</v>
      </c>
      <c r="H1850" s="145" t="str">
        <f>VLOOKUP(D1850,Empresas!$D$6:$L$92,7,0)</f>
        <v>Trimestral</v>
      </c>
      <c r="I1850" s="144" t="str">
        <f>VLOOKUP(VLOOKUP(D1850&amp;"|"&amp;B1850,Empresas!$I$7:$CB$92,G1850,0),Tablas!$A$13:$B$14,2,0)</f>
        <v>No</v>
      </c>
      <c r="J1850" s="78"/>
      <c r="K1850" s="78"/>
      <c r="L1850" s="78"/>
      <c r="M1850" s="78"/>
      <c r="N1850" s="78"/>
      <c r="O1850" s="78"/>
      <c r="P1850" s="78"/>
      <c r="Q1850" s="78"/>
      <c r="R1850" s="78"/>
      <c r="S1850" s="78"/>
      <c r="T1850" s="78"/>
      <c r="U1850" s="78"/>
      <c r="V1850" s="78" t="str">
        <f>VLOOKUP(D1850,Empresas!$D$7:$CF$91,81,0)</f>
        <v>B</v>
      </c>
      <c r="W1850" s="78" t="str">
        <f>VLOOKUP(D1850,Empresas!$D$7:$M$91,10,0)</f>
        <v>General/Prico</v>
      </c>
      <c r="X1850" s="69" t="str">
        <f t="shared" si="294"/>
        <v>SI</v>
      </c>
      <c r="Y1850" s="153" t="str">
        <f t="shared" si="295"/>
        <v>No aplica</v>
      </c>
      <c r="Z1850" s="147">
        <f>IF(Y1850="No aplica",0,IF(I1850="no",0,IF(I1850="No aplica",0,IF(I1850="Si",1,IF(I1850="Fisico",1,IF(I1850="Electronico",2,VLOOKUP(C1850&amp;"|"&amp;B1850&amp;"|"&amp;D1850,Empresas!$C$6:$CC$92,G1850+6+1,0)))))))</f>
        <v>0</v>
      </c>
      <c r="AA1850" s="147">
        <f>IF(AND($I1850="Si",J1850=1),1,IF(AND($I1850="Fisico",J1850=1),1,IF(AND(J1850=1,$I1850="Electronico"),2,IF(J1850=1,VLOOKUP($C1850&amp;"|"&amp;$B1850&amp;"|"&amp;$D1850,Empresas!$C$6:$CC$92,$G1850+6+1,0),0))))</f>
        <v>0</v>
      </c>
      <c r="AB1850" s="147">
        <f>IF(AND($I1850="Si",K1850=1),1,IF(AND($I1850="Fisico",K1850=1),1,IF(AND(K1850=1,$I1850="Electronico"),2,IF(K1850=1,VLOOKUP($C1850&amp;"|"&amp;$B1850&amp;"|"&amp;$D1850,Empresas!$C$6:$CC$92,$G1850+6+1,0),0))))</f>
        <v>0</v>
      </c>
      <c r="AC1850" s="147">
        <f>IF(AND($I1850="Si",L1850=1),1,IF(AND($I1850="Fisico",L1850=1),1,IF(AND(L1850=1,$I1850="Electronico"),2,IF(L1850=1,VLOOKUP($C1850&amp;"|"&amp;$B1850&amp;"|"&amp;$D1850,Empresas!$C$6:$CC$92,$G1850+6+1,0),0))))</f>
        <v>0</v>
      </c>
      <c r="AD1850" s="147">
        <f>IF(AND($I1850="Si",M1850=1),1,IF(AND($I1850="Fisico",M1850=1),1,IF(AND(M1850=1,$I1850="Electronico"),2,IF(M1850=1,VLOOKUP($C1850&amp;"|"&amp;$B1850&amp;"|"&amp;$D1850,Empresas!$C$6:$CC$92,$G1850+6+1,0),0))))</f>
        <v>0</v>
      </c>
      <c r="AE1850" s="147">
        <f>IF(AND($I1850="Si",N1850=1),1,IF(AND($I1850="Fisico",N1850=1),1,IF(AND(N1850=1,$I1850="Electronico"),2,IF(N1850=1,VLOOKUP($C1850&amp;"|"&amp;$B1850&amp;"|"&amp;$D1850,Empresas!$C$6:$CC$92,$G1850+6+1,0),0))))</f>
        <v>0</v>
      </c>
      <c r="AF1850" s="147">
        <f>IF(AND($I1850="Si",O1850=1),1,IF(AND($I1850="Fisico",O1850=1),1,IF(AND(O1850=1,$I1850="Electronico"),2,IF(O1850=1,VLOOKUP($C1850&amp;"|"&amp;$B1850&amp;"|"&amp;$D1850,Empresas!$C$6:$CC$92,$G1850+6+1,0),0))))</f>
        <v>0</v>
      </c>
      <c r="AG1850" s="147">
        <f>IF(AND($I1850="Si",P1850=1),1,IF(AND($I1850="Fisico",P1850=1),1,IF(AND(P1850=1,$I1850="Electronico"),2,IF(P1850=1,VLOOKUP($C1850&amp;"|"&amp;$B1850&amp;"|"&amp;$D1850,Empresas!$C$6:$CC$92,$G1850+6+1,0),0))))</f>
        <v>0</v>
      </c>
      <c r="AH1850" s="147">
        <f>IF(AND($I1850="Si",Q1850=1),1,IF(AND($I1850="Fisico",Q1850=1),1,IF(AND(Q1850=1,$I1850="Electronico"),2,IF(Q1850=1,VLOOKUP($C1850&amp;"|"&amp;$B1850&amp;"|"&amp;$D1850,Empresas!$C$6:$CC$92,$G1850+6+1,0),0))))</f>
        <v>0</v>
      </c>
      <c r="AI1850" s="147">
        <f>IF(AND($I1850="Si",R1850=1),1,IF(AND($I1850="Fisico",R1850=1),1,IF(AND(R1850=1,$I1850="Electronico"),2,IF(R1850=1,VLOOKUP($C1850&amp;"|"&amp;$B1850&amp;"|"&amp;$D1850,Empresas!$C$6:$CC$92,$G1850+6+1,0),0))))</f>
        <v>0</v>
      </c>
      <c r="AJ1850" s="147">
        <f>IF(AND($I1850="Si",S1850=1),1,IF(AND($I1850="Fisico",S1850=1),1,IF(AND(S1850=1,$I1850="Electronico"),2,IF(S1850=1,VLOOKUP($C1850&amp;"|"&amp;$B1850&amp;"|"&amp;$D1850,Empresas!$C$6:$CC$92,$G1850+6+1,0),0))))</f>
        <v>0</v>
      </c>
      <c r="AK1850" s="147">
        <f>IF(AND($I1850="Si",T1850=1),1,IF(AND($I1850="Fisico",T1850=1),1,IF(AND(T1850=1,$I1850="Electronico"),2,IF(T1850=1,VLOOKUP($C1850&amp;"|"&amp;$B1850&amp;"|"&amp;$D1850,Empresas!$C$6:$CC$92,$G1850+6+1,0),0))))</f>
        <v>0</v>
      </c>
      <c r="AL1850" s="147">
        <f>IF(AND($I1850="Si",U1850=1),1,IF(AND($I1850="Fisico",U1850=1),1,IF(AND(U1850=1,$I1850="Electronico"),2,IF(U1850=1,VLOOKUP($C1850&amp;"|"&amp;$B1850&amp;"|"&amp;$D1850,Empresas!$C$6:$CC$92,$G1850+6+1,0),0))))</f>
        <v>0</v>
      </c>
      <c r="AM1850" s="149">
        <f t="shared" si="296"/>
        <v>0</v>
      </c>
      <c r="AN1850" s="149">
        <f t="shared" si="297"/>
        <v>0</v>
      </c>
      <c r="AO1850" s="152">
        <f t="shared" si="298"/>
        <v>0</v>
      </c>
    </row>
    <row r="1851" spans="1:41" x14ac:dyDescent="0.25">
      <c r="A1851" s="143" t="str">
        <f>VLOOKUP(D1851,Empresas!$D$7:$F$91,3,0)</f>
        <v>Yulisa</v>
      </c>
      <c r="B1851" s="144" t="str">
        <f>VLOOKUP(D1851,Empresas!$D$7:$G$91,4,0)</f>
        <v>Lorenzo</v>
      </c>
      <c r="C1851" s="144" t="s">
        <v>544</v>
      </c>
      <c r="D1851" s="144" t="s">
        <v>308</v>
      </c>
      <c r="E1851" s="144" t="str">
        <f>VLOOKUP(D1851,Empresas!$D$7:$E$92,2,0)</f>
        <v>TRANSPORTE Y SERVICIOS RAFAEL S.A.C.</v>
      </c>
      <c r="F1851" s="144" t="s">
        <v>186</v>
      </c>
      <c r="G1851" s="145">
        <f t="shared" si="303"/>
        <v>65</v>
      </c>
      <c r="H1851" s="145" t="str">
        <f>VLOOKUP(D1851,Empresas!$D$6:$L$92,7,0)</f>
        <v>Trimestral</v>
      </c>
      <c r="I1851" s="144" t="str">
        <f>VLOOKUP(VLOOKUP(D1851&amp;"|"&amp;B1851,Empresas!$I$7:$CB$92,G1851,0),Tablas!$A$13:$B$14,2,0)</f>
        <v>No</v>
      </c>
      <c r="J1851" s="78"/>
      <c r="K1851" s="78"/>
      <c r="L1851" s="78"/>
      <c r="M1851" s="78"/>
      <c r="N1851" s="78"/>
      <c r="O1851" s="78"/>
      <c r="P1851" s="78"/>
      <c r="Q1851" s="78"/>
      <c r="R1851" s="78"/>
      <c r="S1851" s="78"/>
      <c r="T1851" s="78"/>
      <c r="U1851" s="78"/>
      <c r="V1851" s="78" t="str">
        <f>VLOOKUP(D1851,Empresas!$D$7:$CF$91,81,0)</f>
        <v>B</v>
      </c>
      <c r="W1851" s="78" t="str">
        <f>VLOOKUP(D1851,Empresas!$D$7:$M$91,10,0)</f>
        <v>General/Prico</v>
      </c>
      <c r="X1851" s="69" t="str">
        <f t="shared" si="294"/>
        <v>SI</v>
      </c>
      <c r="Y1851" s="153" t="str">
        <f t="shared" si="295"/>
        <v>No aplica</v>
      </c>
      <c r="Z1851" s="147">
        <f>IF(Y1851="No aplica",0,IF(I1851="no",0,IF(I1851="No aplica",0,IF(I1851="Si",1,IF(I1851="Fisico",1,IF(I1851="Electronico",2,VLOOKUP(C1851&amp;"|"&amp;B1851&amp;"|"&amp;D1851,Empresas!$C$6:$CC$92,G1851+6+1,0)))))))</f>
        <v>0</v>
      </c>
      <c r="AA1851" s="147">
        <f>IF(AND($I1851="Si",J1851=1),1,IF(AND($I1851="Fisico",J1851=1),1,IF(AND(J1851=1,$I1851="Electronico"),2,IF(J1851=1,VLOOKUP($C1851&amp;"|"&amp;$B1851&amp;"|"&amp;$D1851,Empresas!$C$6:$CC$92,$G1851+6+1,0),0))))</f>
        <v>0</v>
      </c>
      <c r="AB1851" s="147">
        <f>IF(AND($I1851="Si",K1851=1),1,IF(AND($I1851="Fisico",K1851=1),1,IF(AND(K1851=1,$I1851="Electronico"),2,IF(K1851=1,VLOOKUP($C1851&amp;"|"&amp;$B1851&amp;"|"&amp;$D1851,Empresas!$C$6:$CC$92,$G1851+6+1,0),0))))</f>
        <v>0</v>
      </c>
      <c r="AC1851" s="147">
        <f>IF(AND($I1851="Si",L1851=1),1,IF(AND($I1851="Fisico",L1851=1),1,IF(AND(L1851=1,$I1851="Electronico"),2,IF(L1851=1,VLOOKUP($C1851&amp;"|"&amp;$B1851&amp;"|"&amp;$D1851,Empresas!$C$6:$CC$92,$G1851+6+1,0),0))))</f>
        <v>0</v>
      </c>
      <c r="AD1851" s="147">
        <f>IF(AND($I1851="Si",M1851=1),1,IF(AND($I1851="Fisico",M1851=1),1,IF(AND(M1851=1,$I1851="Electronico"),2,IF(M1851=1,VLOOKUP($C1851&amp;"|"&amp;$B1851&amp;"|"&amp;$D1851,Empresas!$C$6:$CC$92,$G1851+6+1,0),0))))</f>
        <v>0</v>
      </c>
      <c r="AE1851" s="147">
        <f>IF(AND($I1851="Si",N1851=1),1,IF(AND($I1851="Fisico",N1851=1),1,IF(AND(N1851=1,$I1851="Electronico"),2,IF(N1851=1,VLOOKUP($C1851&amp;"|"&amp;$B1851&amp;"|"&amp;$D1851,Empresas!$C$6:$CC$92,$G1851+6+1,0),0))))</f>
        <v>0</v>
      </c>
      <c r="AF1851" s="147">
        <f>IF(AND($I1851="Si",O1851=1),1,IF(AND($I1851="Fisico",O1851=1),1,IF(AND(O1851=1,$I1851="Electronico"),2,IF(O1851=1,VLOOKUP($C1851&amp;"|"&amp;$B1851&amp;"|"&amp;$D1851,Empresas!$C$6:$CC$92,$G1851+6+1,0),0))))</f>
        <v>0</v>
      </c>
      <c r="AG1851" s="147">
        <f>IF(AND($I1851="Si",P1851=1),1,IF(AND($I1851="Fisico",P1851=1),1,IF(AND(P1851=1,$I1851="Electronico"),2,IF(P1851=1,VLOOKUP($C1851&amp;"|"&amp;$B1851&amp;"|"&amp;$D1851,Empresas!$C$6:$CC$92,$G1851+6+1,0),0))))</f>
        <v>0</v>
      </c>
      <c r="AH1851" s="147">
        <f>IF(AND($I1851="Si",Q1851=1),1,IF(AND($I1851="Fisico",Q1851=1),1,IF(AND(Q1851=1,$I1851="Electronico"),2,IF(Q1851=1,VLOOKUP($C1851&amp;"|"&amp;$B1851&amp;"|"&amp;$D1851,Empresas!$C$6:$CC$92,$G1851+6+1,0),0))))</f>
        <v>0</v>
      </c>
      <c r="AI1851" s="147">
        <f>IF(AND($I1851="Si",R1851=1),1,IF(AND($I1851="Fisico",R1851=1),1,IF(AND(R1851=1,$I1851="Electronico"),2,IF(R1851=1,VLOOKUP($C1851&amp;"|"&amp;$B1851&amp;"|"&amp;$D1851,Empresas!$C$6:$CC$92,$G1851+6+1,0),0))))</f>
        <v>0</v>
      </c>
      <c r="AJ1851" s="147">
        <f>IF(AND($I1851="Si",S1851=1),1,IF(AND($I1851="Fisico",S1851=1),1,IF(AND(S1851=1,$I1851="Electronico"),2,IF(S1851=1,VLOOKUP($C1851&amp;"|"&amp;$B1851&amp;"|"&amp;$D1851,Empresas!$C$6:$CC$92,$G1851+6+1,0),0))))</f>
        <v>0</v>
      </c>
      <c r="AK1851" s="147">
        <f>IF(AND($I1851="Si",T1851=1),1,IF(AND($I1851="Fisico",T1851=1),1,IF(AND(T1851=1,$I1851="Electronico"),2,IF(T1851=1,VLOOKUP($C1851&amp;"|"&amp;$B1851&amp;"|"&amp;$D1851,Empresas!$C$6:$CC$92,$G1851+6+1,0),0))))</f>
        <v>0</v>
      </c>
      <c r="AL1851" s="147">
        <f>IF(AND($I1851="Si",U1851=1),1,IF(AND($I1851="Fisico",U1851=1),1,IF(AND(U1851=1,$I1851="Electronico"),2,IF(U1851=1,VLOOKUP($C1851&amp;"|"&amp;$B1851&amp;"|"&amp;$D1851,Empresas!$C$6:$CC$92,$G1851+6+1,0),0))))</f>
        <v>0</v>
      </c>
      <c r="AM1851" s="149">
        <f t="shared" si="296"/>
        <v>0</v>
      </c>
      <c r="AN1851" s="149">
        <f t="shared" si="297"/>
        <v>0</v>
      </c>
      <c r="AO1851" s="152">
        <f t="shared" si="298"/>
        <v>0</v>
      </c>
    </row>
    <row r="1852" spans="1:41" x14ac:dyDescent="0.25">
      <c r="A1852" s="143" t="str">
        <f>VLOOKUP(D1852,Empresas!$D$7:$F$91,3,0)</f>
        <v>Yulisa</v>
      </c>
      <c r="B1852" s="144" t="str">
        <f>VLOOKUP(D1852,Empresas!$D$7:$G$91,4,0)</f>
        <v>Lorenzo</v>
      </c>
      <c r="C1852" s="144" t="s">
        <v>544</v>
      </c>
      <c r="D1852" s="144" t="s">
        <v>308</v>
      </c>
      <c r="E1852" s="144" t="str">
        <f>VLOOKUP(D1852,Empresas!$D$7:$E$92,2,0)</f>
        <v>TRANSPORTE Y SERVICIOS RAFAEL S.A.C.</v>
      </c>
      <c r="F1852" s="144" t="s">
        <v>187</v>
      </c>
      <c r="G1852" s="145">
        <f t="shared" si="303"/>
        <v>66</v>
      </c>
      <c r="H1852" s="145" t="str">
        <f>VLOOKUP(D1852,Empresas!$D$6:$L$92,7,0)</f>
        <v>Trimestral</v>
      </c>
      <c r="I1852" s="144" t="str">
        <f>VLOOKUP(VLOOKUP(D1852&amp;"|"&amp;B1852,Empresas!$I$7:$CB$92,G1852,0),Tablas!$A$13:$B$14,2,0)</f>
        <v>Si</v>
      </c>
      <c r="J1852" s="78">
        <v>1</v>
      </c>
      <c r="K1852" s="78">
        <v>1</v>
      </c>
      <c r="L1852" s="78">
        <v>1</v>
      </c>
      <c r="M1852" s="78">
        <v>1</v>
      </c>
      <c r="N1852" s="78">
        <v>1</v>
      </c>
      <c r="O1852" s="78">
        <v>1</v>
      </c>
      <c r="P1852" s="78">
        <v>1</v>
      </c>
      <c r="Q1852" s="78">
        <v>1</v>
      </c>
      <c r="R1852" s="78"/>
      <c r="S1852" s="78"/>
      <c r="T1852" s="78"/>
      <c r="U1852" s="78"/>
      <c r="V1852" s="78" t="str">
        <f>VLOOKUP(D1852,Empresas!$D$7:$CF$91,81,0)</f>
        <v>B</v>
      </c>
      <c r="W1852" s="78" t="str">
        <f>VLOOKUP(D1852,Empresas!$D$7:$M$91,10,0)</f>
        <v>General/Prico</v>
      </c>
      <c r="X1852" s="69" t="str">
        <f t="shared" si="294"/>
        <v>SI</v>
      </c>
      <c r="Y1852" s="153" t="str">
        <f t="shared" si="295"/>
        <v>Si aplica</v>
      </c>
      <c r="Z1852" s="147">
        <f>IF(Y1852="No aplica",0,IF(I1852="no",0,IF(I1852="No aplica",0,IF(I1852="Si",1,IF(I1852="Fisico",1,IF(I1852="Electronico",2,VLOOKUP(C1852&amp;"|"&amp;B1852&amp;"|"&amp;D1852,Empresas!$C$6:$CC$92,G1852+6+1,0)))))))</f>
        <v>1</v>
      </c>
      <c r="AA1852" s="147">
        <f>IF(AND($I1852="Si",J1852=1),1,IF(AND($I1852="Fisico",J1852=1),1,IF(AND(J1852=1,$I1852="Electronico"),2,IF(J1852=1,VLOOKUP($C1852&amp;"|"&amp;$B1852&amp;"|"&amp;$D1852,Empresas!$C$6:$CC$92,$G1852+6+1,0),0))))</f>
        <v>1</v>
      </c>
      <c r="AB1852" s="147">
        <f>IF(AND($I1852="Si",K1852=1),1,IF(AND($I1852="Fisico",K1852=1),1,IF(AND(K1852=1,$I1852="Electronico"),2,IF(K1852=1,VLOOKUP($C1852&amp;"|"&amp;$B1852&amp;"|"&amp;$D1852,Empresas!$C$6:$CC$92,$G1852+6+1,0),0))))</f>
        <v>1</v>
      </c>
      <c r="AC1852" s="147">
        <f>IF(AND($I1852="Si",L1852=1),1,IF(AND($I1852="Fisico",L1852=1),1,IF(AND(L1852=1,$I1852="Electronico"),2,IF(L1852=1,VLOOKUP($C1852&amp;"|"&amp;$B1852&amp;"|"&amp;$D1852,Empresas!$C$6:$CC$92,$G1852+6+1,0),0))))</f>
        <v>1</v>
      </c>
      <c r="AD1852" s="147">
        <f>IF(AND($I1852="Si",M1852=1),1,IF(AND($I1852="Fisico",M1852=1),1,IF(AND(M1852=1,$I1852="Electronico"),2,IF(M1852=1,VLOOKUP($C1852&amp;"|"&amp;$B1852&amp;"|"&amp;$D1852,Empresas!$C$6:$CC$92,$G1852+6+1,0),0))))</f>
        <v>1</v>
      </c>
      <c r="AE1852" s="147">
        <f>IF(AND($I1852="Si",N1852=1),1,IF(AND($I1852="Fisico",N1852=1),1,IF(AND(N1852=1,$I1852="Electronico"),2,IF(N1852=1,VLOOKUP($C1852&amp;"|"&amp;$B1852&amp;"|"&amp;$D1852,Empresas!$C$6:$CC$92,$G1852+6+1,0),0))))</f>
        <v>1</v>
      </c>
      <c r="AF1852" s="147">
        <f>IF(AND($I1852="Si",O1852=1),1,IF(AND($I1852="Fisico",O1852=1),1,IF(AND(O1852=1,$I1852="Electronico"),2,IF(O1852=1,VLOOKUP($C1852&amp;"|"&amp;$B1852&amp;"|"&amp;$D1852,Empresas!$C$6:$CC$92,$G1852+6+1,0),0))))</f>
        <v>1</v>
      </c>
      <c r="AG1852" s="147">
        <f>IF(AND($I1852="Si",P1852=1),1,IF(AND($I1852="Fisico",P1852=1),1,IF(AND(P1852=1,$I1852="Electronico"),2,IF(P1852=1,VLOOKUP($C1852&amp;"|"&amp;$B1852&amp;"|"&amp;$D1852,Empresas!$C$6:$CC$92,$G1852+6+1,0),0))))</f>
        <v>1</v>
      </c>
      <c r="AH1852" s="147">
        <f>IF(AND($I1852="Si",Q1852=1),1,IF(AND($I1852="Fisico",Q1852=1),1,IF(AND(Q1852=1,$I1852="Electronico"),2,IF(Q1852=1,VLOOKUP($C1852&amp;"|"&amp;$B1852&amp;"|"&amp;$D1852,Empresas!$C$6:$CC$92,$G1852+6+1,0),0))))</f>
        <v>1</v>
      </c>
      <c r="AI1852" s="147">
        <f>IF(AND($I1852="Si",R1852=1),1,IF(AND($I1852="Fisico",R1852=1),1,IF(AND(R1852=1,$I1852="Electronico"),2,IF(R1852=1,VLOOKUP($C1852&amp;"|"&amp;$B1852&amp;"|"&amp;$D1852,Empresas!$C$6:$CC$92,$G1852+6+1,0),0))))</f>
        <v>0</v>
      </c>
      <c r="AJ1852" s="147">
        <f>IF(AND($I1852="Si",S1852=1),1,IF(AND($I1852="Fisico",S1852=1),1,IF(AND(S1852=1,$I1852="Electronico"),2,IF(S1852=1,VLOOKUP($C1852&amp;"|"&amp;$B1852&amp;"|"&amp;$D1852,Empresas!$C$6:$CC$92,$G1852+6+1,0),0))))</f>
        <v>0</v>
      </c>
      <c r="AK1852" s="147">
        <f>IF(AND($I1852="Si",T1852=1),1,IF(AND($I1852="Fisico",T1852=1),1,IF(AND(T1852=1,$I1852="Electronico"),2,IF(T1852=1,VLOOKUP($C1852&amp;"|"&amp;$B1852&amp;"|"&amp;$D1852,Empresas!$C$6:$CC$92,$G1852+6+1,0),0))))</f>
        <v>0</v>
      </c>
      <c r="AL1852" s="147">
        <f>IF(AND($I1852="Si",U1852=1),1,IF(AND($I1852="Fisico",U1852=1),1,IF(AND(U1852=1,$I1852="Electronico"),2,IF(U1852=1,VLOOKUP($C1852&amp;"|"&amp;$B1852&amp;"|"&amp;$D1852,Empresas!$C$6:$CC$92,$G1852+6+1,0),0))))</f>
        <v>0</v>
      </c>
      <c r="AM1852" s="149">
        <f t="shared" si="296"/>
        <v>8</v>
      </c>
      <c r="AN1852" s="149">
        <f t="shared" si="297"/>
        <v>8</v>
      </c>
      <c r="AO1852" s="152">
        <f t="shared" si="298"/>
        <v>1</v>
      </c>
    </row>
    <row r="1853" spans="1:41" x14ac:dyDescent="0.25">
      <c r="A1853" s="143" t="str">
        <f>VLOOKUP(D1853,Empresas!$D$7:$F$91,3,0)</f>
        <v>Yulisa</v>
      </c>
      <c r="B1853" s="144" t="str">
        <f>VLOOKUP(D1853,Empresas!$D$7:$G$91,4,0)</f>
        <v>Lorenzo</v>
      </c>
      <c r="C1853" s="144" t="s">
        <v>544</v>
      </c>
      <c r="D1853" s="144" t="s">
        <v>308</v>
      </c>
      <c r="E1853" s="144" t="str">
        <f>VLOOKUP(D1853,Empresas!$D$7:$E$92,2,0)</f>
        <v>TRANSPORTE Y SERVICIOS RAFAEL S.A.C.</v>
      </c>
      <c r="F1853" s="144" t="s">
        <v>188</v>
      </c>
      <c r="G1853" s="145">
        <f t="shared" si="303"/>
        <v>67</v>
      </c>
      <c r="H1853" s="145" t="str">
        <f>VLOOKUP(D1853,Empresas!$D$6:$L$92,7,0)</f>
        <v>Trimestral</v>
      </c>
      <c r="I1853" s="144" t="str">
        <f>VLOOKUP(VLOOKUP(D1853&amp;"|"&amp;B1853,Empresas!$I$7:$CB$92,G1853,0),Tablas!$A$13:$B$14,2,0)</f>
        <v>No</v>
      </c>
      <c r="J1853" s="78"/>
      <c r="K1853" s="78"/>
      <c r="L1853" s="78"/>
      <c r="M1853" s="78"/>
      <c r="N1853" s="78"/>
      <c r="O1853" s="78"/>
      <c r="P1853" s="78"/>
      <c r="Q1853" s="78"/>
      <c r="R1853" s="78"/>
      <c r="S1853" s="78"/>
      <c r="T1853" s="78"/>
      <c r="U1853" s="78"/>
      <c r="V1853" s="78" t="str">
        <f>VLOOKUP(D1853,Empresas!$D$7:$CF$91,81,0)</f>
        <v>B</v>
      </c>
      <c r="W1853" s="78" t="str">
        <f>VLOOKUP(D1853,Empresas!$D$7:$M$91,10,0)</f>
        <v>General/Prico</v>
      </c>
      <c r="X1853" s="69" t="str">
        <f t="shared" si="294"/>
        <v>SI</v>
      </c>
      <c r="Y1853" s="153" t="str">
        <f t="shared" si="295"/>
        <v>No aplica</v>
      </c>
      <c r="Z1853" s="147">
        <f>IF(Y1853="No aplica",0,IF(I1853="no",0,IF(I1853="No aplica",0,IF(I1853="Si",1,IF(I1853="Fisico",1,IF(I1853="Electronico",2,VLOOKUP(C1853&amp;"|"&amp;B1853&amp;"|"&amp;D1853,Empresas!$C$6:$CC$92,G1853+6+1,0)))))))</f>
        <v>0</v>
      </c>
      <c r="AA1853" s="147">
        <f>IF(AND($I1853="Si",J1853=1),1,IF(AND($I1853="Fisico",J1853=1),1,IF(AND(J1853=1,$I1853="Electronico"),2,IF(J1853=1,VLOOKUP($C1853&amp;"|"&amp;$B1853&amp;"|"&amp;$D1853,Empresas!$C$6:$CC$92,$G1853+6+1,0),0))))</f>
        <v>0</v>
      </c>
      <c r="AB1853" s="147">
        <f>IF(AND($I1853="Si",K1853=1),1,IF(AND($I1853="Fisico",K1853=1),1,IF(AND(K1853=1,$I1853="Electronico"),2,IF(K1853=1,VLOOKUP($C1853&amp;"|"&amp;$B1853&amp;"|"&amp;$D1853,Empresas!$C$6:$CC$92,$G1853+6+1,0),0))))</f>
        <v>0</v>
      </c>
      <c r="AC1853" s="147">
        <f>IF(AND($I1853="Si",L1853=1),1,IF(AND($I1853="Fisico",L1853=1),1,IF(AND(L1853=1,$I1853="Electronico"),2,IF(L1853=1,VLOOKUP($C1853&amp;"|"&amp;$B1853&amp;"|"&amp;$D1853,Empresas!$C$6:$CC$92,$G1853+6+1,0),0))))</f>
        <v>0</v>
      </c>
      <c r="AD1853" s="147">
        <f>IF(AND($I1853="Si",M1853=1),1,IF(AND($I1853="Fisico",M1853=1),1,IF(AND(M1853=1,$I1853="Electronico"),2,IF(M1853=1,VLOOKUP($C1853&amp;"|"&amp;$B1853&amp;"|"&amp;$D1853,Empresas!$C$6:$CC$92,$G1853+6+1,0),0))))</f>
        <v>0</v>
      </c>
      <c r="AE1853" s="147">
        <f>IF(AND($I1853="Si",N1853=1),1,IF(AND($I1853="Fisico",N1853=1),1,IF(AND(N1853=1,$I1853="Electronico"),2,IF(N1853=1,VLOOKUP($C1853&amp;"|"&amp;$B1853&amp;"|"&amp;$D1853,Empresas!$C$6:$CC$92,$G1853+6+1,0),0))))</f>
        <v>0</v>
      </c>
      <c r="AF1853" s="147">
        <f>IF(AND($I1853="Si",O1853=1),1,IF(AND($I1853="Fisico",O1853=1),1,IF(AND(O1853=1,$I1853="Electronico"),2,IF(O1853=1,VLOOKUP($C1853&amp;"|"&amp;$B1853&amp;"|"&amp;$D1853,Empresas!$C$6:$CC$92,$G1853+6+1,0),0))))</f>
        <v>0</v>
      </c>
      <c r="AG1853" s="147">
        <f>IF(AND($I1853="Si",P1853=1),1,IF(AND($I1853="Fisico",P1853=1),1,IF(AND(P1853=1,$I1853="Electronico"),2,IF(P1853=1,VLOOKUP($C1853&amp;"|"&amp;$B1853&amp;"|"&amp;$D1853,Empresas!$C$6:$CC$92,$G1853+6+1,0),0))))</f>
        <v>0</v>
      </c>
      <c r="AH1853" s="147">
        <f>IF(AND($I1853="Si",Q1853=1),1,IF(AND($I1853="Fisico",Q1853=1),1,IF(AND(Q1853=1,$I1853="Electronico"),2,IF(Q1853=1,VLOOKUP($C1853&amp;"|"&amp;$B1853&amp;"|"&amp;$D1853,Empresas!$C$6:$CC$92,$G1853+6+1,0),0))))</f>
        <v>0</v>
      </c>
      <c r="AI1853" s="147">
        <f>IF(AND($I1853="Si",R1853=1),1,IF(AND($I1853="Fisico",R1853=1),1,IF(AND(R1853=1,$I1853="Electronico"),2,IF(R1853=1,VLOOKUP($C1853&amp;"|"&amp;$B1853&amp;"|"&amp;$D1853,Empresas!$C$6:$CC$92,$G1853+6+1,0),0))))</f>
        <v>0</v>
      </c>
      <c r="AJ1853" s="147">
        <f>IF(AND($I1853="Si",S1853=1),1,IF(AND($I1853="Fisico",S1853=1),1,IF(AND(S1853=1,$I1853="Electronico"),2,IF(S1853=1,VLOOKUP($C1853&amp;"|"&amp;$B1853&amp;"|"&amp;$D1853,Empresas!$C$6:$CC$92,$G1853+6+1,0),0))))</f>
        <v>0</v>
      </c>
      <c r="AK1853" s="147">
        <f>IF(AND($I1853="Si",T1853=1),1,IF(AND($I1853="Fisico",T1853=1),1,IF(AND(T1853=1,$I1853="Electronico"),2,IF(T1853=1,VLOOKUP($C1853&amp;"|"&amp;$B1853&amp;"|"&amp;$D1853,Empresas!$C$6:$CC$92,$G1853+6+1,0),0))))</f>
        <v>0</v>
      </c>
      <c r="AL1853" s="147">
        <f>IF(AND($I1853="Si",U1853=1),1,IF(AND($I1853="Fisico",U1853=1),1,IF(AND(U1853=1,$I1853="Electronico"),2,IF(U1853=1,VLOOKUP($C1853&amp;"|"&amp;$B1853&amp;"|"&amp;$D1853,Empresas!$C$6:$CC$92,$G1853+6+1,0),0))))</f>
        <v>0</v>
      </c>
      <c r="AM1853" s="149">
        <f t="shared" si="296"/>
        <v>0</v>
      </c>
      <c r="AN1853" s="149">
        <f t="shared" si="297"/>
        <v>0</v>
      </c>
      <c r="AO1853" s="152">
        <f t="shared" si="298"/>
        <v>0</v>
      </c>
    </row>
    <row r="1854" spans="1:41" x14ac:dyDescent="0.25">
      <c r="A1854" s="143" t="str">
        <f>VLOOKUP(D1854,Empresas!$D$7:$F$91,3,0)</f>
        <v>Yulisa</v>
      </c>
      <c r="B1854" s="144" t="str">
        <f>VLOOKUP(D1854,Empresas!$D$7:$G$91,4,0)</f>
        <v>Lorenzo</v>
      </c>
      <c r="C1854" s="144" t="s">
        <v>544</v>
      </c>
      <c r="D1854" s="144" t="s">
        <v>308</v>
      </c>
      <c r="E1854" s="144" t="str">
        <f>VLOOKUP(D1854,Empresas!$D$7:$E$92,2,0)</f>
        <v>TRANSPORTE Y SERVICIOS RAFAEL S.A.C.</v>
      </c>
      <c r="F1854" s="144" t="s">
        <v>189</v>
      </c>
      <c r="G1854" s="145">
        <f t="shared" si="303"/>
        <v>68</v>
      </c>
      <c r="H1854" s="145" t="str">
        <f>VLOOKUP(D1854,Empresas!$D$6:$L$92,7,0)</f>
        <v>Trimestral</v>
      </c>
      <c r="I1854" s="144" t="str">
        <f>VLOOKUP(VLOOKUP(D1854&amp;"|"&amp;B1854,Empresas!$I$7:$CB$92,G1854,0),Tablas!$A$13:$B$14,2,0)</f>
        <v>No</v>
      </c>
      <c r="J1854" s="78"/>
      <c r="K1854" s="78"/>
      <c r="L1854" s="78"/>
      <c r="M1854" s="78"/>
      <c r="N1854" s="78"/>
      <c r="O1854" s="78"/>
      <c r="P1854" s="78"/>
      <c r="Q1854" s="78"/>
      <c r="R1854" s="78"/>
      <c r="S1854" s="78"/>
      <c r="T1854" s="78"/>
      <c r="U1854" s="78"/>
      <c r="V1854" s="78" t="str">
        <f>VLOOKUP(D1854,Empresas!$D$7:$CF$91,81,0)</f>
        <v>B</v>
      </c>
      <c r="W1854" s="78" t="str">
        <f>VLOOKUP(D1854,Empresas!$D$7:$M$91,10,0)</f>
        <v>General/Prico</v>
      </c>
      <c r="X1854" s="69" t="str">
        <f t="shared" si="294"/>
        <v>SI</v>
      </c>
      <c r="Y1854" s="153" t="str">
        <f t="shared" si="295"/>
        <v>No aplica</v>
      </c>
      <c r="Z1854" s="147">
        <f>IF(Y1854="No aplica",0,IF(I1854="no",0,IF(I1854="No aplica",0,IF(I1854="Si",1,IF(I1854="Fisico",1,IF(I1854="Electronico",2,VLOOKUP(C1854&amp;"|"&amp;B1854&amp;"|"&amp;D1854,Empresas!$C$6:$CC$92,G1854+6+1,0)))))))</f>
        <v>0</v>
      </c>
      <c r="AA1854" s="147">
        <f>IF(AND($I1854="Si",J1854=1),1,IF(AND($I1854="Fisico",J1854=1),1,IF(AND(J1854=1,$I1854="Electronico"),2,IF(J1854=1,VLOOKUP($C1854&amp;"|"&amp;$B1854&amp;"|"&amp;$D1854,Empresas!$C$6:$CC$92,$G1854+6+1,0),0))))</f>
        <v>0</v>
      </c>
      <c r="AB1854" s="147">
        <f>IF(AND($I1854="Si",K1854=1),1,IF(AND($I1854="Fisico",K1854=1),1,IF(AND(K1854=1,$I1854="Electronico"),2,IF(K1854=1,VLOOKUP($C1854&amp;"|"&amp;$B1854&amp;"|"&amp;$D1854,Empresas!$C$6:$CC$92,$G1854+6+1,0),0))))</f>
        <v>0</v>
      </c>
      <c r="AC1854" s="147">
        <f>IF(AND($I1854="Si",L1854=1),1,IF(AND($I1854="Fisico",L1854=1),1,IF(AND(L1854=1,$I1854="Electronico"),2,IF(L1854=1,VLOOKUP($C1854&amp;"|"&amp;$B1854&amp;"|"&amp;$D1854,Empresas!$C$6:$CC$92,$G1854+6+1,0),0))))</f>
        <v>0</v>
      </c>
      <c r="AD1854" s="147">
        <f>IF(AND($I1854="Si",M1854=1),1,IF(AND($I1854="Fisico",M1854=1),1,IF(AND(M1854=1,$I1854="Electronico"),2,IF(M1854=1,VLOOKUP($C1854&amp;"|"&amp;$B1854&amp;"|"&amp;$D1854,Empresas!$C$6:$CC$92,$G1854+6+1,0),0))))</f>
        <v>0</v>
      </c>
      <c r="AE1854" s="147">
        <f>IF(AND($I1854="Si",N1854=1),1,IF(AND($I1854="Fisico",N1854=1),1,IF(AND(N1854=1,$I1854="Electronico"),2,IF(N1854=1,VLOOKUP($C1854&amp;"|"&amp;$B1854&amp;"|"&amp;$D1854,Empresas!$C$6:$CC$92,$G1854+6+1,0),0))))</f>
        <v>0</v>
      </c>
      <c r="AF1854" s="147">
        <f>IF(AND($I1854="Si",O1854=1),1,IF(AND($I1854="Fisico",O1854=1),1,IF(AND(O1854=1,$I1854="Electronico"),2,IF(O1854=1,VLOOKUP($C1854&amp;"|"&amp;$B1854&amp;"|"&amp;$D1854,Empresas!$C$6:$CC$92,$G1854+6+1,0),0))))</f>
        <v>0</v>
      </c>
      <c r="AG1854" s="147">
        <f>IF(AND($I1854="Si",P1854=1),1,IF(AND($I1854="Fisico",P1854=1),1,IF(AND(P1854=1,$I1854="Electronico"),2,IF(P1854=1,VLOOKUP($C1854&amp;"|"&amp;$B1854&amp;"|"&amp;$D1854,Empresas!$C$6:$CC$92,$G1854+6+1,0),0))))</f>
        <v>0</v>
      </c>
      <c r="AH1854" s="147">
        <f>IF(AND($I1854="Si",Q1854=1),1,IF(AND($I1854="Fisico",Q1854=1),1,IF(AND(Q1854=1,$I1854="Electronico"),2,IF(Q1854=1,VLOOKUP($C1854&amp;"|"&amp;$B1854&amp;"|"&amp;$D1854,Empresas!$C$6:$CC$92,$G1854+6+1,0),0))))</f>
        <v>0</v>
      </c>
      <c r="AI1854" s="147">
        <f>IF(AND($I1854="Si",R1854=1),1,IF(AND($I1854="Fisico",R1854=1),1,IF(AND(R1854=1,$I1854="Electronico"),2,IF(R1854=1,VLOOKUP($C1854&amp;"|"&amp;$B1854&amp;"|"&amp;$D1854,Empresas!$C$6:$CC$92,$G1854+6+1,0),0))))</f>
        <v>0</v>
      </c>
      <c r="AJ1854" s="147">
        <f>IF(AND($I1854="Si",S1854=1),1,IF(AND($I1854="Fisico",S1854=1),1,IF(AND(S1854=1,$I1854="Electronico"),2,IF(S1854=1,VLOOKUP($C1854&amp;"|"&amp;$B1854&amp;"|"&amp;$D1854,Empresas!$C$6:$CC$92,$G1854+6+1,0),0))))</f>
        <v>0</v>
      </c>
      <c r="AK1854" s="147">
        <f>IF(AND($I1854="Si",T1854=1),1,IF(AND($I1854="Fisico",T1854=1),1,IF(AND(T1854=1,$I1854="Electronico"),2,IF(T1854=1,VLOOKUP($C1854&amp;"|"&amp;$B1854&amp;"|"&amp;$D1854,Empresas!$C$6:$CC$92,$G1854+6+1,0),0))))</f>
        <v>0</v>
      </c>
      <c r="AL1854" s="147">
        <f>IF(AND($I1854="Si",U1854=1),1,IF(AND($I1854="Fisico",U1854=1),1,IF(AND(U1854=1,$I1854="Electronico"),2,IF(U1854=1,VLOOKUP($C1854&amp;"|"&amp;$B1854&amp;"|"&amp;$D1854,Empresas!$C$6:$CC$92,$G1854+6+1,0),0))))</f>
        <v>0</v>
      </c>
      <c r="AM1854" s="149">
        <f t="shared" si="296"/>
        <v>0</v>
      </c>
      <c r="AN1854" s="149">
        <f t="shared" si="297"/>
        <v>0</v>
      </c>
      <c r="AO1854" s="152">
        <f t="shared" si="298"/>
        <v>0</v>
      </c>
    </row>
    <row r="1855" spans="1:41" x14ac:dyDescent="0.25">
      <c r="A1855" s="143" t="str">
        <f>VLOOKUP(D1855,Empresas!$D$7:$F$91,3,0)</f>
        <v>Yulisa</v>
      </c>
      <c r="B1855" s="144" t="str">
        <f>VLOOKUP(D1855,Empresas!$D$7:$G$91,4,0)</f>
        <v>Lorenzo</v>
      </c>
      <c r="C1855" s="144" t="s">
        <v>544</v>
      </c>
      <c r="D1855" s="144" t="s">
        <v>308</v>
      </c>
      <c r="E1855" s="144" t="str">
        <f>VLOOKUP(D1855,Empresas!$D$7:$E$92,2,0)</f>
        <v>TRANSPORTE Y SERVICIOS RAFAEL S.A.C.</v>
      </c>
      <c r="F1855" s="144" t="s">
        <v>190</v>
      </c>
      <c r="G1855" s="145">
        <f t="shared" si="303"/>
        <v>69</v>
      </c>
      <c r="H1855" s="145" t="str">
        <f>VLOOKUP(D1855,Empresas!$D$6:$L$92,7,0)</f>
        <v>Trimestral</v>
      </c>
      <c r="I1855" s="144" t="str">
        <f>VLOOKUP(VLOOKUP(D1855&amp;"|"&amp;B1855,Empresas!$I$7:$CB$92,G1855,0),Tablas!$A$13:$B$14,2,0)</f>
        <v>No</v>
      </c>
      <c r="J1855" s="78"/>
      <c r="K1855" s="78"/>
      <c r="L1855" s="78"/>
      <c r="M1855" s="78"/>
      <c r="N1855" s="78"/>
      <c r="O1855" s="78"/>
      <c r="P1855" s="78"/>
      <c r="Q1855" s="78"/>
      <c r="R1855" s="78"/>
      <c r="S1855" s="78"/>
      <c r="T1855" s="78"/>
      <c r="U1855" s="78"/>
      <c r="V1855" s="78" t="str">
        <f>VLOOKUP(D1855,Empresas!$D$7:$CF$91,81,0)</f>
        <v>B</v>
      </c>
      <c r="W1855" s="78" t="str">
        <f>VLOOKUP(D1855,Empresas!$D$7:$M$91,10,0)</f>
        <v>General/Prico</v>
      </c>
      <c r="X1855" s="69" t="str">
        <f t="shared" si="294"/>
        <v>NO</v>
      </c>
      <c r="Y1855" s="153" t="str">
        <f t="shared" si="295"/>
        <v>No aplica</v>
      </c>
      <c r="Z1855" s="147">
        <f>IF(Y1855="No aplica",0,IF(I1855="no",0,IF(I1855="No aplica",0,IF(I1855="Si",1,IF(I1855="Fisico",1,IF(I1855="Electronico",2,VLOOKUP(C1855&amp;"|"&amp;B1855&amp;"|"&amp;D1855,Empresas!$C$6:$CC$92,G1855+6+1,0)))))))</f>
        <v>0</v>
      </c>
      <c r="AA1855" s="147">
        <f>IF(AND($I1855="Si",J1855=1),1,IF(AND($I1855="Fisico",J1855=1),1,IF(AND(J1855=1,$I1855="Electronico"),2,IF(J1855=1,VLOOKUP($C1855&amp;"|"&amp;$B1855&amp;"|"&amp;$D1855,Empresas!$C$6:$CC$92,$G1855+6+1,0),0))))</f>
        <v>0</v>
      </c>
      <c r="AB1855" s="147">
        <f>IF(AND($I1855="Si",K1855=1),1,IF(AND($I1855="Fisico",K1855=1),1,IF(AND(K1855=1,$I1855="Electronico"),2,IF(K1855=1,VLOOKUP($C1855&amp;"|"&amp;$B1855&amp;"|"&amp;$D1855,Empresas!$C$6:$CC$92,$G1855+6+1,0),0))))</f>
        <v>0</v>
      </c>
      <c r="AC1855" s="147">
        <f>IF(AND($I1855="Si",L1855=1),1,IF(AND($I1855="Fisico",L1855=1),1,IF(AND(L1855=1,$I1855="Electronico"),2,IF(L1855=1,VLOOKUP($C1855&amp;"|"&amp;$B1855&amp;"|"&amp;$D1855,Empresas!$C$6:$CC$92,$G1855+6+1,0),0))))</f>
        <v>0</v>
      </c>
      <c r="AD1855" s="147">
        <f>IF(AND($I1855="Si",M1855=1),1,IF(AND($I1855="Fisico",M1855=1),1,IF(AND(M1855=1,$I1855="Electronico"),2,IF(M1855=1,VLOOKUP($C1855&amp;"|"&amp;$B1855&amp;"|"&amp;$D1855,Empresas!$C$6:$CC$92,$G1855+6+1,0),0))))</f>
        <v>0</v>
      </c>
      <c r="AE1855" s="147">
        <f>IF(AND($I1855="Si",N1855=1),1,IF(AND($I1855="Fisico",N1855=1),1,IF(AND(N1855=1,$I1855="Electronico"),2,IF(N1855=1,VLOOKUP($C1855&amp;"|"&amp;$B1855&amp;"|"&amp;$D1855,Empresas!$C$6:$CC$92,$G1855+6+1,0),0))))</f>
        <v>0</v>
      </c>
      <c r="AF1855" s="147">
        <f>IF(AND($I1855="Si",O1855=1),1,IF(AND($I1855="Fisico",O1855=1),1,IF(AND(O1855=1,$I1855="Electronico"),2,IF(O1855=1,VLOOKUP($C1855&amp;"|"&amp;$B1855&amp;"|"&amp;$D1855,Empresas!$C$6:$CC$92,$G1855+6+1,0),0))))</f>
        <v>0</v>
      </c>
      <c r="AG1855" s="147">
        <f>IF(AND($I1855="Si",P1855=1),1,IF(AND($I1855="Fisico",P1855=1),1,IF(AND(P1855=1,$I1855="Electronico"),2,IF(P1855=1,VLOOKUP($C1855&amp;"|"&amp;$B1855&amp;"|"&amp;$D1855,Empresas!$C$6:$CC$92,$G1855+6+1,0),0))))</f>
        <v>0</v>
      </c>
      <c r="AH1855" s="147">
        <f>IF(AND($I1855="Si",Q1855=1),1,IF(AND($I1855="Fisico",Q1855=1),1,IF(AND(Q1855=1,$I1855="Electronico"),2,IF(Q1855=1,VLOOKUP($C1855&amp;"|"&amp;$B1855&amp;"|"&amp;$D1855,Empresas!$C$6:$CC$92,$G1855+6+1,0),0))))</f>
        <v>0</v>
      </c>
      <c r="AI1855" s="147">
        <f>IF(AND($I1855="Si",R1855=1),1,IF(AND($I1855="Fisico",R1855=1),1,IF(AND(R1855=1,$I1855="Electronico"),2,IF(R1855=1,VLOOKUP($C1855&amp;"|"&amp;$B1855&amp;"|"&amp;$D1855,Empresas!$C$6:$CC$92,$G1855+6+1,0),0))))</f>
        <v>0</v>
      </c>
      <c r="AJ1855" s="147">
        <f>IF(AND($I1855="Si",S1855=1),1,IF(AND($I1855="Fisico",S1855=1),1,IF(AND(S1855=1,$I1855="Electronico"),2,IF(S1855=1,VLOOKUP($C1855&amp;"|"&amp;$B1855&amp;"|"&amp;$D1855,Empresas!$C$6:$CC$92,$G1855+6+1,0),0))))</f>
        <v>0</v>
      </c>
      <c r="AK1855" s="147">
        <f>IF(AND($I1855="Si",T1855=1),1,IF(AND($I1855="Fisico",T1855=1),1,IF(AND(T1855=1,$I1855="Electronico"),2,IF(T1855=1,VLOOKUP($C1855&amp;"|"&amp;$B1855&amp;"|"&amp;$D1855,Empresas!$C$6:$CC$92,$G1855+6+1,0),0))))</f>
        <v>0</v>
      </c>
      <c r="AL1855" s="147">
        <f>IF(AND($I1855="Si",U1855=1),1,IF(AND($I1855="Fisico",U1855=1),1,IF(AND(U1855=1,$I1855="Electronico"),2,IF(U1855=1,VLOOKUP($C1855&amp;"|"&amp;$B1855&amp;"|"&amp;$D1855,Empresas!$C$6:$CC$92,$G1855+6+1,0),0))))</f>
        <v>0</v>
      </c>
      <c r="AM1855" s="149">
        <f t="shared" si="296"/>
        <v>0</v>
      </c>
      <c r="AN1855" s="149">
        <f t="shared" si="297"/>
        <v>0</v>
      </c>
      <c r="AO1855" s="152">
        <f t="shared" si="298"/>
        <v>0</v>
      </c>
    </row>
    <row r="1856" spans="1:41" x14ac:dyDescent="0.25">
      <c r="A1856" s="143" t="str">
        <f>VLOOKUP(D1856,Empresas!$D$7:$F$91,3,0)</f>
        <v>Yulisa</v>
      </c>
      <c r="B1856" s="144" t="str">
        <f>VLOOKUP(D1856,Empresas!$D$7:$G$91,4,0)</f>
        <v>Lorenzo</v>
      </c>
      <c r="C1856" s="144" t="s">
        <v>544</v>
      </c>
      <c r="D1856" s="144" t="s">
        <v>308</v>
      </c>
      <c r="E1856" s="144" t="str">
        <f>VLOOKUP(D1856,Empresas!$D$7:$E$92,2,0)</f>
        <v>TRANSPORTE Y SERVICIOS RAFAEL S.A.C.</v>
      </c>
      <c r="F1856" s="146" t="s">
        <v>191</v>
      </c>
      <c r="G1856" s="145">
        <f t="shared" si="303"/>
        <v>70</v>
      </c>
      <c r="H1856" s="145" t="str">
        <f>VLOOKUP(D1856,Empresas!$D$6:$L$92,7,0)</f>
        <v>Trimestral</v>
      </c>
      <c r="I1856" s="144" t="str">
        <f>VLOOKUP(VLOOKUP(D1856&amp;"|"&amp;B1856,Empresas!$I$7:$CB$92,G1856,0),Tablas!$A$13:$B$14,2,0)</f>
        <v>Si</v>
      </c>
      <c r="J1856" s="78">
        <v>1</v>
      </c>
      <c r="K1856" s="78">
        <v>1</v>
      </c>
      <c r="L1856" s="78">
        <v>1</v>
      </c>
      <c r="M1856" s="78">
        <v>1</v>
      </c>
      <c r="N1856" s="78">
        <v>1</v>
      </c>
      <c r="O1856" s="78">
        <v>1</v>
      </c>
      <c r="P1856" s="78">
        <v>1</v>
      </c>
      <c r="Q1856" s="78">
        <v>2</v>
      </c>
      <c r="R1856" s="78"/>
      <c r="S1856" s="78"/>
      <c r="T1856" s="78"/>
      <c r="U1856" s="78"/>
      <c r="V1856" s="78" t="str">
        <f>VLOOKUP(D1856,Empresas!$D$7:$CF$91,81,0)</f>
        <v>B</v>
      </c>
      <c r="W1856" s="78" t="str">
        <f>VLOOKUP(D1856,Empresas!$D$7:$M$91,10,0)</f>
        <v>General/Prico</v>
      </c>
      <c r="X1856" s="69" t="str">
        <f t="shared" si="294"/>
        <v>NO</v>
      </c>
      <c r="Y1856" s="153" t="str">
        <f t="shared" si="295"/>
        <v>Si aplica</v>
      </c>
      <c r="Z1856" s="147">
        <f>IF(Y1856="No aplica",0,IF(I1856="no",0,IF(I1856="No aplica",0,IF(I1856="Si",1,IF(I1856="Fisico",1,IF(I1856="Electronico",2,VLOOKUP(C1856&amp;"|"&amp;B1856&amp;"|"&amp;D1856,Empresas!$C$6:$CC$92,G1856+6+1,0)))))))</f>
        <v>1</v>
      </c>
      <c r="AA1856" s="147">
        <f>IF(AND($I1856="Si",J1856=1),1,IF(AND($I1856="Fisico",J1856=1),1,IF(AND(J1856=1,$I1856="Electronico"),2,IF(J1856=1,VLOOKUP($C1856&amp;"|"&amp;$B1856&amp;"|"&amp;$D1856,Empresas!$C$6:$CC$92,$G1856+6+1,0),0))))</f>
        <v>1</v>
      </c>
      <c r="AB1856" s="147">
        <f>IF(AND($I1856="Si",K1856=1),1,IF(AND($I1856="Fisico",K1856=1),1,IF(AND(K1856=1,$I1856="Electronico"),2,IF(K1856=1,VLOOKUP($C1856&amp;"|"&amp;$B1856&amp;"|"&amp;$D1856,Empresas!$C$6:$CC$92,$G1856+6+1,0),0))))</f>
        <v>1</v>
      </c>
      <c r="AC1856" s="147">
        <f>IF(AND($I1856="Si",L1856=1),1,IF(AND($I1856="Fisico",L1856=1),1,IF(AND(L1856=1,$I1856="Electronico"),2,IF(L1856=1,VLOOKUP($C1856&amp;"|"&amp;$B1856&amp;"|"&amp;$D1856,Empresas!$C$6:$CC$92,$G1856+6+1,0),0))))</f>
        <v>1</v>
      </c>
      <c r="AD1856" s="147">
        <f>IF(AND($I1856="Si",M1856=1),1,IF(AND($I1856="Fisico",M1856=1),1,IF(AND(M1856=1,$I1856="Electronico"),2,IF(M1856=1,VLOOKUP($C1856&amp;"|"&amp;$B1856&amp;"|"&amp;$D1856,Empresas!$C$6:$CC$92,$G1856+6+1,0),0))))</f>
        <v>1</v>
      </c>
      <c r="AE1856" s="147">
        <f>IF(AND($I1856="Si",N1856=1),1,IF(AND($I1856="Fisico",N1856=1),1,IF(AND(N1856=1,$I1856="Electronico"),2,IF(N1856=1,VLOOKUP($C1856&amp;"|"&amp;$B1856&amp;"|"&amp;$D1856,Empresas!$C$6:$CC$92,$G1856+6+1,0),0))))</f>
        <v>1</v>
      </c>
      <c r="AF1856" s="147">
        <f>IF(AND($I1856="Si",O1856=1),1,IF(AND($I1856="Fisico",O1856=1),1,IF(AND(O1856=1,$I1856="Electronico"),2,IF(O1856=1,VLOOKUP($C1856&amp;"|"&amp;$B1856&amp;"|"&amp;$D1856,Empresas!$C$6:$CC$92,$G1856+6+1,0),0))))</f>
        <v>1</v>
      </c>
      <c r="AG1856" s="147">
        <f>IF(AND($I1856="Si",P1856=1),1,IF(AND($I1856="Fisico",P1856=1),1,IF(AND(P1856=1,$I1856="Electronico"),2,IF(P1856=1,VLOOKUP($C1856&amp;"|"&amp;$B1856&amp;"|"&amp;$D1856,Empresas!$C$6:$CC$92,$G1856+6+1,0),0))))</f>
        <v>1</v>
      </c>
      <c r="AH1856" s="147">
        <f>IF(AND($I1856="Si",Q1856=1),1,IF(AND($I1856="Fisico",Q1856=1),1,IF(AND(Q1856=1,$I1856="Electronico"),2,IF(Q1856=1,VLOOKUP($C1856&amp;"|"&amp;$B1856&amp;"|"&amp;$D1856,Empresas!$C$6:$CC$92,$G1856+6+1,0),0))))</f>
        <v>0</v>
      </c>
      <c r="AI1856" s="147">
        <f>IF(AND($I1856="Si",R1856=1),1,IF(AND($I1856="Fisico",R1856=1),1,IF(AND(R1856=1,$I1856="Electronico"),2,IF(R1856=1,VLOOKUP($C1856&amp;"|"&amp;$B1856&amp;"|"&amp;$D1856,Empresas!$C$6:$CC$92,$G1856+6+1,0),0))))</f>
        <v>0</v>
      </c>
      <c r="AJ1856" s="147">
        <f>IF(AND($I1856="Si",S1856=1),1,IF(AND($I1856="Fisico",S1856=1),1,IF(AND(S1856=1,$I1856="Electronico"),2,IF(S1856=1,VLOOKUP($C1856&amp;"|"&amp;$B1856&amp;"|"&amp;$D1856,Empresas!$C$6:$CC$92,$G1856+6+1,0),0))))</f>
        <v>0</v>
      </c>
      <c r="AK1856" s="147">
        <f>IF(AND($I1856="Si",T1856=1),1,IF(AND($I1856="Fisico",T1856=1),1,IF(AND(T1856=1,$I1856="Electronico"),2,IF(T1856=1,VLOOKUP($C1856&amp;"|"&amp;$B1856&amp;"|"&amp;$D1856,Empresas!$C$6:$CC$92,$G1856+6+1,0),0))))</f>
        <v>0</v>
      </c>
      <c r="AL1856" s="147">
        <f>IF(AND($I1856="Si",U1856=1),1,IF(AND($I1856="Fisico",U1856=1),1,IF(AND(U1856=1,$I1856="Electronico"),2,IF(U1856=1,VLOOKUP($C1856&amp;"|"&amp;$B1856&amp;"|"&amp;$D1856,Empresas!$C$6:$CC$92,$G1856+6+1,0),0))))</f>
        <v>0</v>
      </c>
      <c r="AM1856" s="149">
        <f t="shared" si="296"/>
        <v>7</v>
      </c>
      <c r="AN1856" s="149">
        <f t="shared" si="297"/>
        <v>8</v>
      </c>
      <c r="AO1856" s="152">
        <f t="shared" si="298"/>
        <v>0.875</v>
      </c>
    </row>
    <row r="1857" spans="1:41" x14ac:dyDescent="0.25">
      <c r="A1857" s="143" t="str">
        <f>VLOOKUP(D1857,Empresas!$D$7:$F$91,3,0)</f>
        <v>Yulisa</v>
      </c>
      <c r="B1857" s="144" t="str">
        <f>VLOOKUP(D1857,Empresas!$D$7:$G$91,4,0)</f>
        <v>Lorenzo</v>
      </c>
      <c r="C1857" s="144" t="s">
        <v>544</v>
      </c>
      <c r="D1857" s="144" t="s">
        <v>308</v>
      </c>
      <c r="E1857" s="144" t="str">
        <f>VLOOKUP(D1857,Empresas!$D$7:$E$92,2,0)</f>
        <v>TRANSPORTE Y SERVICIOS RAFAEL S.A.C.</v>
      </c>
      <c r="F1857" s="144" t="s">
        <v>192</v>
      </c>
      <c r="G1857" s="145">
        <f t="shared" si="303"/>
        <v>71</v>
      </c>
      <c r="H1857" s="145" t="str">
        <f>VLOOKUP(D1857,Empresas!$D$6:$L$92,7,0)</f>
        <v>Trimestral</v>
      </c>
      <c r="I1857" s="144" t="str">
        <f>VLOOKUP(VLOOKUP(D1857&amp;"|"&amp;B1857,Empresas!$I$7:$CB$92,G1857,0),Tablas!$A$13:$B$14,2,0)</f>
        <v>No</v>
      </c>
      <c r="J1857" s="78"/>
      <c r="K1857" s="78"/>
      <c r="L1857" s="78"/>
      <c r="M1857" s="78"/>
      <c r="N1857" s="78"/>
      <c r="O1857" s="78"/>
      <c r="P1857" s="78"/>
      <c r="Q1857" s="78"/>
      <c r="R1857" s="78"/>
      <c r="S1857" s="78"/>
      <c r="T1857" s="78"/>
      <c r="U1857" s="78"/>
      <c r="V1857" s="78" t="str">
        <f>VLOOKUP(D1857,Empresas!$D$7:$CF$91,81,0)</f>
        <v>B</v>
      </c>
      <c r="W1857" s="78" t="str">
        <f>VLOOKUP(D1857,Empresas!$D$7:$M$91,10,0)</f>
        <v>General/Prico</v>
      </c>
      <c r="X1857" s="69" t="str">
        <f t="shared" si="294"/>
        <v>NO</v>
      </c>
      <c r="Y1857" s="153" t="str">
        <f t="shared" si="295"/>
        <v>No aplica</v>
      </c>
      <c r="Z1857" s="147">
        <f>IF(Y1857="No aplica",0,IF(I1857="no",0,IF(I1857="No aplica",0,IF(I1857="Si",1,IF(I1857="Fisico",1,IF(I1857="Electronico",2,VLOOKUP(C1857&amp;"|"&amp;B1857&amp;"|"&amp;D1857,Empresas!$C$6:$CC$92,G1857+6+1,0)))))))</f>
        <v>0</v>
      </c>
      <c r="AA1857" s="147">
        <f>IF(AND($I1857="Si",J1857=1),1,IF(AND($I1857="Fisico",J1857=1),1,IF(AND(J1857=1,$I1857="Electronico"),2,IF(J1857=1,VLOOKUP($C1857&amp;"|"&amp;$B1857&amp;"|"&amp;$D1857,Empresas!$C$6:$CC$92,$G1857+6+1,0),0))))</f>
        <v>0</v>
      </c>
      <c r="AB1857" s="147">
        <f>IF(AND($I1857="Si",K1857=1),1,IF(AND($I1857="Fisico",K1857=1),1,IF(AND(K1857=1,$I1857="Electronico"),2,IF(K1857=1,VLOOKUP($C1857&amp;"|"&amp;$B1857&amp;"|"&amp;$D1857,Empresas!$C$6:$CC$92,$G1857+6+1,0),0))))</f>
        <v>0</v>
      </c>
      <c r="AC1857" s="147">
        <f>IF(AND($I1857="Si",L1857=1),1,IF(AND($I1857="Fisico",L1857=1),1,IF(AND(L1857=1,$I1857="Electronico"),2,IF(L1857=1,VLOOKUP($C1857&amp;"|"&amp;$B1857&amp;"|"&amp;$D1857,Empresas!$C$6:$CC$92,$G1857+6+1,0),0))))</f>
        <v>0</v>
      </c>
      <c r="AD1857" s="147">
        <f>IF(AND($I1857="Si",M1857=1),1,IF(AND($I1857="Fisico",M1857=1),1,IF(AND(M1857=1,$I1857="Electronico"),2,IF(M1857=1,VLOOKUP($C1857&amp;"|"&amp;$B1857&amp;"|"&amp;$D1857,Empresas!$C$6:$CC$92,$G1857+6+1,0),0))))</f>
        <v>0</v>
      </c>
      <c r="AE1857" s="147">
        <f>IF(AND($I1857="Si",N1857=1),1,IF(AND($I1857="Fisico",N1857=1),1,IF(AND(N1857=1,$I1857="Electronico"),2,IF(N1857=1,VLOOKUP($C1857&amp;"|"&amp;$B1857&amp;"|"&amp;$D1857,Empresas!$C$6:$CC$92,$G1857+6+1,0),0))))</f>
        <v>0</v>
      </c>
      <c r="AF1857" s="147">
        <f>IF(AND($I1857="Si",O1857=1),1,IF(AND($I1857="Fisico",O1857=1),1,IF(AND(O1857=1,$I1857="Electronico"),2,IF(O1857=1,VLOOKUP($C1857&amp;"|"&amp;$B1857&amp;"|"&amp;$D1857,Empresas!$C$6:$CC$92,$G1857+6+1,0),0))))</f>
        <v>0</v>
      </c>
      <c r="AG1857" s="147">
        <f>IF(AND($I1857="Si",P1857=1),1,IF(AND($I1857="Fisico",P1857=1),1,IF(AND(P1857=1,$I1857="Electronico"),2,IF(P1857=1,VLOOKUP($C1857&amp;"|"&amp;$B1857&amp;"|"&amp;$D1857,Empresas!$C$6:$CC$92,$G1857+6+1,0),0))))</f>
        <v>0</v>
      </c>
      <c r="AH1857" s="147">
        <f>IF(AND($I1857="Si",Q1857=1),1,IF(AND($I1857="Fisico",Q1857=1),1,IF(AND(Q1857=1,$I1857="Electronico"),2,IF(Q1857=1,VLOOKUP($C1857&amp;"|"&amp;$B1857&amp;"|"&amp;$D1857,Empresas!$C$6:$CC$92,$G1857+6+1,0),0))))</f>
        <v>0</v>
      </c>
      <c r="AI1857" s="147">
        <f>IF(AND($I1857="Si",R1857=1),1,IF(AND($I1857="Fisico",R1857=1),1,IF(AND(R1857=1,$I1857="Electronico"),2,IF(R1857=1,VLOOKUP($C1857&amp;"|"&amp;$B1857&amp;"|"&amp;$D1857,Empresas!$C$6:$CC$92,$G1857+6+1,0),0))))</f>
        <v>0</v>
      </c>
      <c r="AJ1857" s="147">
        <f>IF(AND($I1857="Si",S1857=1),1,IF(AND($I1857="Fisico",S1857=1),1,IF(AND(S1857=1,$I1857="Electronico"),2,IF(S1857=1,VLOOKUP($C1857&amp;"|"&amp;$B1857&amp;"|"&amp;$D1857,Empresas!$C$6:$CC$92,$G1857+6+1,0),0))))</f>
        <v>0</v>
      </c>
      <c r="AK1857" s="147">
        <f>IF(AND($I1857="Si",T1857=1),1,IF(AND($I1857="Fisico",T1857=1),1,IF(AND(T1857=1,$I1857="Electronico"),2,IF(T1857=1,VLOOKUP($C1857&amp;"|"&amp;$B1857&amp;"|"&amp;$D1857,Empresas!$C$6:$CC$92,$G1857+6+1,0),0))))</f>
        <v>0</v>
      </c>
      <c r="AL1857" s="147">
        <f>IF(AND($I1857="Si",U1857=1),1,IF(AND($I1857="Fisico",U1857=1),1,IF(AND(U1857=1,$I1857="Electronico"),2,IF(U1857=1,VLOOKUP($C1857&amp;"|"&amp;$B1857&amp;"|"&amp;$D1857,Empresas!$C$6:$CC$92,$G1857+6+1,0),0))))</f>
        <v>0</v>
      </c>
      <c r="AM1857" s="149">
        <f t="shared" si="296"/>
        <v>0</v>
      </c>
      <c r="AN1857" s="149">
        <f t="shared" si="297"/>
        <v>0</v>
      </c>
      <c r="AO1857" s="152">
        <f t="shared" si="298"/>
        <v>0</v>
      </c>
    </row>
    <row r="1858" spans="1:41" x14ac:dyDescent="0.25">
      <c r="A1858" s="137" t="str">
        <f>VLOOKUP(D1858,Empresas!$D$7:$F$91,3,0)</f>
        <v>Yulisa</v>
      </c>
      <c r="B1858" s="138" t="str">
        <f>VLOOKUP(D1858,Empresas!$D$7:$G$91,4,0)</f>
        <v>Carmen D.</v>
      </c>
      <c r="C1858" s="138" t="s">
        <v>544</v>
      </c>
      <c r="D1858" s="138" t="s">
        <v>310</v>
      </c>
      <c r="E1858" s="138" t="str">
        <f>VLOOKUP(D1858,Empresas!$D$7:$E$92,2,0)</f>
        <v>CENTRO MEDICO BREVEMEDIC SAC</v>
      </c>
      <c r="F1858" s="138" t="s">
        <v>158</v>
      </c>
      <c r="G1858" s="139">
        <f>+Empresas!$O$2</f>
        <v>7</v>
      </c>
      <c r="H1858" s="139" t="str">
        <f>VLOOKUP(D1858,Empresas!$D$6:$L$92,7,0)</f>
        <v>Semestral</v>
      </c>
      <c r="I1858" s="138" t="str">
        <f>VLOOKUP(VLOOKUP(D1858&amp;"|"&amp;B1858,Empresas!$I$7:$CB$92,G1858,0),Tablas!$A$3:$B$5,2,0)</f>
        <v>Registro y analisis</v>
      </c>
      <c r="J1858" s="78">
        <v>1</v>
      </c>
      <c r="K1858" s="78">
        <v>1</v>
      </c>
      <c r="L1858" s="78">
        <v>1</v>
      </c>
      <c r="M1858" s="78">
        <v>1</v>
      </c>
      <c r="N1858" s="78">
        <v>1</v>
      </c>
      <c r="O1858" s="78">
        <v>1</v>
      </c>
      <c r="P1858" s="78">
        <v>1</v>
      </c>
      <c r="Q1858" s="78">
        <v>1</v>
      </c>
      <c r="R1858" s="78"/>
      <c r="S1858" s="78"/>
      <c r="T1858" s="78"/>
      <c r="U1858" s="78"/>
      <c r="V1858" s="78" t="str">
        <f>VLOOKUP(D1858,Empresas!$D$7:$CF$91,81,0)</f>
        <v>D</v>
      </c>
      <c r="W1858" s="78" t="str">
        <f>VLOOKUP(D1858,Empresas!$D$7:$M$91,10,0)</f>
        <v>Mype</v>
      </c>
      <c r="X1858" s="69" t="str">
        <f t="shared" si="294"/>
        <v>SI</v>
      </c>
      <c r="Y1858" s="153" t="str">
        <f t="shared" si="295"/>
        <v>Si aplica</v>
      </c>
      <c r="Z1858" s="147">
        <f>IF(Y1858="No aplica",0,IF(I1858="no",0,IF(I1858="No aplica",0,IF(I1858="Si",1,IF(I1858="Fisico",1,IF(I1858="Electronico",2,VLOOKUP(C1858&amp;"|"&amp;B1858&amp;"|"&amp;D1858,Empresas!$C$6:$CC$92,G1858+6+1,0)))))))</f>
        <v>1</v>
      </c>
      <c r="AA1858" s="147">
        <f>IF(AND($I1858="Si",J1858=1),1,IF(AND($I1858="Fisico",J1858=1),1,IF(AND(J1858=1,$I1858="Electronico"),2,IF(J1858=1,VLOOKUP($C1858&amp;"|"&amp;$B1858&amp;"|"&amp;$D1858,Empresas!$C$6:$CC$92,$G1858+6+1,0),0))))</f>
        <v>1</v>
      </c>
      <c r="AB1858" s="147">
        <f>IF(AND($I1858="Si",K1858=1),1,IF(AND($I1858="Fisico",K1858=1),1,IF(AND(K1858=1,$I1858="Electronico"),2,IF(K1858=1,VLOOKUP($C1858&amp;"|"&amp;$B1858&amp;"|"&amp;$D1858,Empresas!$C$6:$CC$92,$G1858+6+1,0),0))))</f>
        <v>1</v>
      </c>
      <c r="AC1858" s="147">
        <f>IF(AND($I1858="Si",L1858=1),1,IF(AND($I1858="Fisico",L1858=1),1,IF(AND(L1858=1,$I1858="Electronico"),2,IF(L1858=1,VLOOKUP($C1858&amp;"|"&amp;$B1858&amp;"|"&amp;$D1858,Empresas!$C$6:$CC$92,$G1858+6+1,0),0))))</f>
        <v>1</v>
      </c>
      <c r="AD1858" s="147">
        <f>IF(AND($I1858="Si",M1858=1),1,IF(AND($I1858="Fisico",M1858=1),1,IF(AND(M1858=1,$I1858="Electronico"),2,IF(M1858=1,VLOOKUP($C1858&amp;"|"&amp;$B1858&amp;"|"&amp;$D1858,Empresas!$C$6:$CC$92,$G1858+6+1,0),0))))</f>
        <v>1</v>
      </c>
      <c r="AE1858" s="147">
        <f>IF(AND($I1858="Si",N1858=1),1,IF(AND($I1858="Fisico",N1858=1),1,IF(AND(N1858=1,$I1858="Electronico"),2,IF(N1858=1,VLOOKUP($C1858&amp;"|"&amp;$B1858&amp;"|"&amp;$D1858,Empresas!$C$6:$CC$92,$G1858+6+1,0),0))))</f>
        <v>1</v>
      </c>
      <c r="AF1858" s="147">
        <f>IF(AND($I1858="Si",O1858=1),1,IF(AND($I1858="Fisico",O1858=1),1,IF(AND(O1858=1,$I1858="Electronico"),2,IF(O1858=1,VLOOKUP($C1858&amp;"|"&amp;$B1858&amp;"|"&amp;$D1858,Empresas!$C$6:$CC$92,$G1858+6+1,0),0))))</f>
        <v>1</v>
      </c>
      <c r="AG1858" s="147">
        <f>IF(AND($I1858="Si",P1858=1),1,IF(AND($I1858="Fisico",P1858=1),1,IF(AND(P1858=1,$I1858="Electronico"),2,IF(P1858=1,VLOOKUP($C1858&amp;"|"&amp;$B1858&amp;"|"&amp;$D1858,Empresas!$C$6:$CC$92,$G1858+6+1,0),0))))</f>
        <v>1</v>
      </c>
      <c r="AH1858" s="147">
        <f>IF(AND($I1858="Si",Q1858=1),1,IF(AND($I1858="Fisico",Q1858=1),1,IF(AND(Q1858=1,$I1858="Electronico"),2,IF(Q1858=1,VLOOKUP($C1858&amp;"|"&amp;$B1858&amp;"|"&amp;$D1858,Empresas!$C$6:$CC$92,$G1858+6+1,0),0))))</f>
        <v>1</v>
      </c>
      <c r="AI1858" s="147">
        <f>IF(AND($I1858="Si",R1858=1),1,IF(AND($I1858="Fisico",R1858=1),1,IF(AND(R1858=1,$I1858="Electronico"),2,IF(R1858=1,VLOOKUP($C1858&amp;"|"&amp;$B1858&amp;"|"&amp;$D1858,Empresas!$C$6:$CC$92,$G1858+6+1,0),0))))</f>
        <v>0</v>
      </c>
      <c r="AJ1858" s="147">
        <f>IF(AND($I1858="Si",S1858=1),1,IF(AND($I1858="Fisico",S1858=1),1,IF(AND(S1858=1,$I1858="Electronico"),2,IF(S1858=1,VLOOKUP($C1858&amp;"|"&amp;$B1858&amp;"|"&amp;$D1858,Empresas!$C$6:$CC$92,$G1858+6+1,0),0))))</f>
        <v>0</v>
      </c>
      <c r="AK1858" s="147">
        <f>IF(AND($I1858="Si",T1858=1),1,IF(AND($I1858="Fisico",T1858=1),1,IF(AND(T1858=1,$I1858="Electronico"),2,IF(T1858=1,VLOOKUP($C1858&amp;"|"&amp;$B1858&amp;"|"&amp;$D1858,Empresas!$C$6:$CC$92,$G1858+6+1,0),0))))</f>
        <v>0</v>
      </c>
      <c r="AL1858" s="147">
        <f>IF(AND($I1858="Si",U1858=1),1,IF(AND($I1858="Fisico",U1858=1),1,IF(AND(U1858=1,$I1858="Electronico"),2,IF(U1858=1,VLOOKUP($C1858&amp;"|"&amp;$B1858&amp;"|"&amp;$D1858,Empresas!$C$6:$CC$92,$G1858+6+1,0),0))))</f>
        <v>0</v>
      </c>
      <c r="AM1858" s="149">
        <f t="shared" si="296"/>
        <v>8</v>
      </c>
      <c r="AN1858" s="149">
        <f t="shared" si="297"/>
        <v>8</v>
      </c>
      <c r="AO1858" s="152">
        <f t="shared" si="298"/>
        <v>1</v>
      </c>
    </row>
    <row r="1859" spans="1:41" x14ac:dyDescent="0.25">
      <c r="A1859" s="137" t="str">
        <f>VLOOKUP(D1859,Empresas!$D$7:$F$91,3,0)</f>
        <v>Yulisa</v>
      </c>
      <c r="B1859" s="138" t="str">
        <f>VLOOKUP(D1859,Empresas!$D$7:$G$91,4,0)</f>
        <v>Carmen D.</v>
      </c>
      <c r="C1859" s="138" t="s">
        <v>544</v>
      </c>
      <c r="D1859" s="138" t="s">
        <v>310</v>
      </c>
      <c r="E1859" s="138" t="str">
        <f>VLOOKUP(D1859,Empresas!$D$7:$E$92,2,0)</f>
        <v>CENTRO MEDICO BREVEMEDIC SAC</v>
      </c>
      <c r="F1859" s="138" t="s">
        <v>159</v>
      </c>
      <c r="G1859" s="139">
        <f>+G1858+3</f>
        <v>10</v>
      </c>
      <c r="H1859" s="139" t="str">
        <f>VLOOKUP(D1859,Empresas!$D$6:$L$92,7,0)</f>
        <v>Semestral</v>
      </c>
      <c r="I1859" s="138" t="str">
        <f>VLOOKUP(VLOOKUP(D1859&amp;"|"&amp;B1859,Empresas!$I$7:$CB$92,G1859,0),Tablas!$A$3:$B$5,2,0)</f>
        <v>Registro y analisis</v>
      </c>
      <c r="J1859" s="78">
        <v>1</v>
      </c>
      <c r="K1859" s="78">
        <v>1</v>
      </c>
      <c r="L1859" s="78">
        <v>1</v>
      </c>
      <c r="M1859" s="78">
        <v>1</v>
      </c>
      <c r="N1859" s="78">
        <v>1</v>
      </c>
      <c r="O1859" s="78">
        <v>1</v>
      </c>
      <c r="P1859" s="78">
        <v>1</v>
      </c>
      <c r="Q1859" s="78">
        <v>1</v>
      </c>
      <c r="R1859" s="78"/>
      <c r="S1859" s="78"/>
      <c r="T1859" s="78"/>
      <c r="U1859" s="78"/>
      <c r="V1859" s="78" t="str">
        <f>VLOOKUP(D1859,Empresas!$D$7:$CF$91,81,0)</f>
        <v>D</v>
      </c>
      <c r="W1859" s="78" t="str">
        <f>VLOOKUP(D1859,Empresas!$D$7:$M$91,10,0)</f>
        <v>Mype</v>
      </c>
      <c r="X1859" s="69" t="str">
        <f t="shared" si="294"/>
        <v>SI</v>
      </c>
      <c r="Y1859" s="153" t="str">
        <f t="shared" si="295"/>
        <v>Si aplica</v>
      </c>
      <c r="Z1859" s="147">
        <f>IF(Y1859="No aplica",0,IF(I1859="no",0,IF(I1859="No aplica",0,IF(I1859="Si",1,IF(I1859="Fisico",1,IF(I1859="Electronico",2,VLOOKUP(C1859&amp;"|"&amp;B1859&amp;"|"&amp;D1859,Empresas!$C$6:$CC$92,G1859+6+1,0)))))))</f>
        <v>1</v>
      </c>
      <c r="AA1859" s="147">
        <f>IF(AND($I1859="Si",J1859=1),1,IF(AND($I1859="Fisico",J1859=1),1,IF(AND(J1859=1,$I1859="Electronico"),2,IF(J1859=1,VLOOKUP($C1859&amp;"|"&amp;$B1859&amp;"|"&amp;$D1859,Empresas!$C$6:$CC$92,$G1859+6+1,0),0))))</f>
        <v>1</v>
      </c>
      <c r="AB1859" s="147">
        <f>IF(AND($I1859="Si",K1859=1),1,IF(AND($I1859="Fisico",K1859=1),1,IF(AND(K1859=1,$I1859="Electronico"),2,IF(K1859=1,VLOOKUP($C1859&amp;"|"&amp;$B1859&amp;"|"&amp;$D1859,Empresas!$C$6:$CC$92,$G1859+6+1,0),0))))</f>
        <v>1</v>
      </c>
      <c r="AC1859" s="147">
        <f>IF(AND($I1859="Si",L1859=1),1,IF(AND($I1859="Fisico",L1859=1),1,IF(AND(L1859=1,$I1859="Electronico"),2,IF(L1859=1,VLOOKUP($C1859&amp;"|"&amp;$B1859&amp;"|"&amp;$D1859,Empresas!$C$6:$CC$92,$G1859+6+1,0),0))))</f>
        <v>1</v>
      </c>
      <c r="AD1859" s="147">
        <f>IF(AND($I1859="Si",M1859=1),1,IF(AND($I1859="Fisico",M1859=1),1,IF(AND(M1859=1,$I1859="Electronico"),2,IF(M1859=1,VLOOKUP($C1859&amp;"|"&amp;$B1859&amp;"|"&amp;$D1859,Empresas!$C$6:$CC$92,$G1859+6+1,0),0))))</f>
        <v>1</v>
      </c>
      <c r="AE1859" s="147">
        <f>IF(AND($I1859="Si",N1859=1),1,IF(AND($I1859="Fisico",N1859=1),1,IF(AND(N1859=1,$I1859="Electronico"),2,IF(N1859=1,VLOOKUP($C1859&amp;"|"&amp;$B1859&amp;"|"&amp;$D1859,Empresas!$C$6:$CC$92,$G1859+6+1,0),0))))</f>
        <v>1</v>
      </c>
      <c r="AF1859" s="147">
        <f>IF(AND($I1859="Si",O1859=1),1,IF(AND($I1859="Fisico",O1859=1),1,IF(AND(O1859=1,$I1859="Electronico"),2,IF(O1859=1,VLOOKUP($C1859&amp;"|"&amp;$B1859&amp;"|"&amp;$D1859,Empresas!$C$6:$CC$92,$G1859+6+1,0),0))))</f>
        <v>1</v>
      </c>
      <c r="AG1859" s="147">
        <f>IF(AND($I1859="Si",P1859=1),1,IF(AND($I1859="Fisico",P1859=1),1,IF(AND(P1859=1,$I1859="Electronico"),2,IF(P1859=1,VLOOKUP($C1859&amp;"|"&amp;$B1859&amp;"|"&amp;$D1859,Empresas!$C$6:$CC$92,$G1859+6+1,0),0))))</f>
        <v>1</v>
      </c>
      <c r="AH1859" s="147">
        <f>IF(AND($I1859="Si",Q1859=1),1,IF(AND($I1859="Fisico",Q1859=1),1,IF(AND(Q1859=1,$I1859="Electronico"),2,IF(Q1859=1,VLOOKUP($C1859&amp;"|"&amp;$B1859&amp;"|"&amp;$D1859,Empresas!$C$6:$CC$92,$G1859+6+1,0),0))))</f>
        <v>1</v>
      </c>
      <c r="AI1859" s="147">
        <f>IF(AND($I1859="Si",R1859=1),1,IF(AND($I1859="Fisico",R1859=1),1,IF(AND(R1859=1,$I1859="Electronico"),2,IF(R1859=1,VLOOKUP($C1859&amp;"|"&amp;$B1859&amp;"|"&amp;$D1859,Empresas!$C$6:$CC$92,$G1859+6+1,0),0))))</f>
        <v>0</v>
      </c>
      <c r="AJ1859" s="147">
        <f>IF(AND($I1859="Si",S1859=1),1,IF(AND($I1859="Fisico",S1859=1),1,IF(AND(S1859=1,$I1859="Electronico"),2,IF(S1859=1,VLOOKUP($C1859&amp;"|"&amp;$B1859&amp;"|"&amp;$D1859,Empresas!$C$6:$CC$92,$G1859+6+1,0),0))))</f>
        <v>0</v>
      </c>
      <c r="AK1859" s="147">
        <f>IF(AND($I1859="Si",T1859=1),1,IF(AND($I1859="Fisico",T1859=1),1,IF(AND(T1859=1,$I1859="Electronico"),2,IF(T1859=1,VLOOKUP($C1859&amp;"|"&amp;$B1859&amp;"|"&amp;$D1859,Empresas!$C$6:$CC$92,$G1859+6+1,0),0))))</f>
        <v>0</v>
      </c>
      <c r="AL1859" s="147">
        <f>IF(AND($I1859="Si",U1859=1),1,IF(AND($I1859="Fisico",U1859=1),1,IF(AND(U1859=1,$I1859="Electronico"),2,IF(U1859=1,VLOOKUP($C1859&amp;"|"&amp;$B1859&amp;"|"&amp;$D1859,Empresas!$C$6:$CC$92,$G1859+6+1,0),0))))</f>
        <v>0</v>
      </c>
      <c r="AM1859" s="149">
        <f t="shared" si="296"/>
        <v>8</v>
      </c>
      <c r="AN1859" s="149">
        <f t="shared" si="297"/>
        <v>8</v>
      </c>
      <c r="AO1859" s="152">
        <f t="shared" si="298"/>
        <v>1</v>
      </c>
    </row>
    <row r="1860" spans="1:41" x14ac:dyDescent="0.25">
      <c r="A1860" s="137" t="str">
        <f>VLOOKUP(D1860,Empresas!$D$7:$F$91,3,0)</f>
        <v>Yulisa</v>
      </c>
      <c r="B1860" s="138" t="str">
        <f>VLOOKUP(D1860,Empresas!$D$7:$G$91,4,0)</f>
        <v>Carmen D.</v>
      </c>
      <c r="C1860" s="138" t="s">
        <v>544</v>
      </c>
      <c r="D1860" s="138" t="s">
        <v>310</v>
      </c>
      <c r="E1860" s="138" t="str">
        <f>VLOOKUP(D1860,Empresas!$D$7:$E$92,2,0)</f>
        <v>CENTRO MEDICO BREVEMEDIC SAC</v>
      </c>
      <c r="F1860" s="138" t="s">
        <v>160</v>
      </c>
      <c r="G1860" s="139">
        <f t="shared" ref="G1860:G1871" si="304">+G1859+3</f>
        <v>13</v>
      </c>
      <c r="H1860" s="139" t="str">
        <f>VLOOKUP(D1860,Empresas!$D$6:$L$92,7,0)</f>
        <v>Semestral</v>
      </c>
      <c r="I1860" s="138" t="str">
        <f>VLOOKUP(VLOOKUP(D1860&amp;"|"&amp;B1860,Empresas!$I$7:$CB$92,G1860,0),Tablas!$A$3:$B$5,2,0)</f>
        <v>Registro y analisis</v>
      </c>
      <c r="J1860" s="78">
        <v>1</v>
      </c>
      <c r="K1860" s="78">
        <v>1</v>
      </c>
      <c r="L1860" s="78">
        <v>1</v>
      </c>
      <c r="M1860" s="78">
        <v>1</v>
      </c>
      <c r="N1860" s="78">
        <v>1</v>
      </c>
      <c r="O1860" s="78">
        <v>1</v>
      </c>
      <c r="P1860" s="78">
        <v>1</v>
      </c>
      <c r="Q1860" s="78">
        <v>1</v>
      </c>
      <c r="R1860" s="78"/>
      <c r="S1860" s="78"/>
      <c r="T1860" s="78"/>
      <c r="U1860" s="78"/>
      <c r="V1860" s="78" t="str">
        <f>VLOOKUP(D1860,Empresas!$D$7:$CF$91,81,0)</f>
        <v>D</v>
      </c>
      <c r="W1860" s="78" t="str">
        <f>VLOOKUP(D1860,Empresas!$D$7:$M$91,10,0)</f>
        <v>Mype</v>
      </c>
      <c r="X1860" s="69" t="str">
        <f t="shared" ref="X1860:X1923" si="305">IF(OR(LEFT(F1860,5)="02.06",LEFT(F1860,5)="02.08",LEFT(F1860,5)="02.09",LEFT(F1860,5)="02.10",LEFT(F1860,5)="02.11",LEFT(F1860,5)="03.08",LEFT(F1860,5)="03.09",LEFT(F1860,5)="03.10"),"NO","SI")</f>
        <v>SI</v>
      </c>
      <c r="Y1860" s="153" t="str">
        <f t="shared" ref="Y1860:Y1923" si="306">IF(SUM(J1860:U1860)=0,"No aplica","Si aplica")</f>
        <v>Si aplica</v>
      </c>
      <c r="Z1860" s="147">
        <f>IF(Y1860="No aplica",0,IF(I1860="no",0,IF(I1860="No aplica",0,IF(I1860="Si",1,IF(I1860="Fisico",1,IF(I1860="Electronico",2,VLOOKUP(C1860&amp;"|"&amp;B1860&amp;"|"&amp;D1860,Empresas!$C$6:$CC$92,G1860+6+1,0)))))))</f>
        <v>1</v>
      </c>
      <c r="AA1860" s="147">
        <f>IF(AND($I1860="Si",J1860=1),1,IF(AND($I1860="Fisico",J1860=1),1,IF(AND(J1860=1,$I1860="Electronico"),2,IF(J1860=1,VLOOKUP($C1860&amp;"|"&amp;$B1860&amp;"|"&amp;$D1860,Empresas!$C$6:$CC$92,$G1860+6+1,0),0))))</f>
        <v>1</v>
      </c>
      <c r="AB1860" s="147">
        <f>IF(AND($I1860="Si",K1860=1),1,IF(AND($I1860="Fisico",K1860=1),1,IF(AND(K1860=1,$I1860="Electronico"),2,IF(K1860=1,VLOOKUP($C1860&amp;"|"&amp;$B1860&amp;"|"&amp;$D1860,Empresas!$C$6:$CC$92,$G1860+6+1,0),0))))</f>
        <v>1</v>
      </c>
      <c r="AC1860" s="147">
        <f>IF(AND($I1860="Si",L1860=1),1,IF(AND($I1860="Fisico",L1860=1),1,IF(AND(L1860=1,$I1860="Electronico"),2,IF(L1860=1,VLOOKUP($C1860&amp;"|"&amp;$B1860&amp;"|"&amp;$D1860,Empresas!$C$6:$CC$92,$G1860+6+1,0),0))))</f>
        <v>1</v>
      </c>
      <c r="AD1860" s="147">
        <f>IF(AND($I1860="Si",M1860=1),1,IF(AND($I1860="Fisico",M1860=1),1,IF(AND(M1860=1,$I1860="Electronico"),2,IF(M1860=1,VLOOKUP($C1860&amp;"|"&amp;$B1860&amp;"|"&amp;$D1860,Empresas!$C$6:$CC$92,$G1860+6+1,0),0))))</f>
        <v>1</v>
      </c>
      <c r="AE1860" s="147">
        <f>IF(AND($I1860="Si",N1860=1),1,IF(AND($I1860="Fisico",N1860=1),1,IF(AND(N1860=1,$I1860="Electronico"),2,IF(N1860=1,VLOOKUP($C1860&amp;"|"&amp;$B1860&amp;"|"&amp;$D1860,Empresas!$C$6:$CC$92,$G1860+6+1,0),0))))</f>
        <v>1</v>
      </c>
      <c r="AF1860" s="147">
        <f>IF(AND($I1860="Si",O1860=1),1,IF(AND($I1860="Fisico",O1860=1),1,IF(AND(O1860=1,$I1860="Electronico"),2,IF(O1860=1,VLOOKUP($C1860&amp;"|"&amp;$B1860&amp;"|"&amp;$D1860,Empresas!$C$6:$CC$92,$G1860+6+1,0),0))))</f>
        <v>1</v>
      </c>
      <c r="AG1860" s="147">
        <f>IF(AND($I1860="Si",P1860=1),1,IF(AND($I1860="Fisico",P1860=1),1,IF(AND(P1860=1,$I1860="Electronico"),2,IF(P1860=1,VLOOKUP($C1860&amp;"|"&amp;$B1860&amp;"|"&amp;$D1860,Empresas!$C$6:$CC$92,$G1860+6+1,0),0))))</f>
        <v>1</v>
      </c>
      <c r="AH1860" s="147">
        <f>IF(AND($I1860="Si",Q1860=1),1,IF(AND($I1860="Fisico",Q1860=1),1,IF(AND(Q1860=1,$I1860="Electronico"),2,IF(Q1860=1,VLOOKUP($C1860&amp;"|"&amp;$B1860&amp;"|"&amp;$D1860,Empresas!$C$6:$CC$92,$G1860+6+1,0),0))))</f>
        <v>1</v>
      </c>
      <c r="AI1860" s="147">
        <f>IF(AND($I1860="Si",R1860=1),1,IF(AND($I1860="Fisico",R1860=1),1,IF(AND(R1860=1,$I1860="Electronico"),2,IF(R1860=1,VLOOKUP($C1860&amp;"|"&amp;$B1860&amp;"|"&amp;$D1860,Empresas!$C$6:$CC$92,$G1860+6+1,0),0))))</f>
        <v>0</v>
      </c>
      <c r="AJ1860" s="147">
        <f>IF(AND($I1860="Si",S1860=1),1,IF(AND($I1860="Fisico",S1860=1),1,IF(AND(S1860=1,$I1860="Electronico"),2,IF(S1860=1,VLOOKUP($C1860&amp;"|"&amp;$B1860&amp;"|"&amp;$D1860,Empresas!$C$6:$CC$92,$G1860+6+1,0),0))))</f>
        <v>0</v>
      </c>
      <c r="AK1860" s="147">
        <f>IF(AND($I1860="Si",T1860=1),1,IF(AND($I1860="Fisico",T1860=1),1,IF(AND(T1860=1,$I1860="Electronico"),2,IF(T1860=1,VLOOKUP($C1860&amp;"|"&amp;$B1860&amp;"|"&amp;$D1860,Empresas!$C$6:$CC$92,$G1860+6+1,0),0))))</f>
        <v>0</v>
      </c>
      <c r="AL1860" s="147">
        <f>IF(AND($I1860="Si",U1860=1),1,IF(AND($I1860="Fisico",U1860=1),1,IF(AND(U1860=1,$I1860="Electronico"),2,IF(U1860=1,VLOOKUP($C1860&amp;"|"&amp;$B1860&amp;"|"&amp;$D1860,Empresas!$C$6:$CC$92,$G1860+6+1,0),0))))</f>
        <v>0</v>
      </c>
      <c r="AM1860" s="149">
        <f t="shared" ref="AM1860:AM1923" si="307">SUM(AA1860:AL1860)</f>
        <v>8</v>
      </c>
      <c r="AN1860" s="149">
        <f t="shared" ref="AN1860:AN1923" si="308">Z1860*RIGHT($AM$2,2)*1</f>
        <v>8</v>
      </c>
      <c r="AO1860" s="152">
        <f t="shared" ref="AO1860:AO1923" si="309">IFERROR(AM1860/AN1860,0)</f>
        <v>1</v>
      </c>
    </row>
    <row r="1861" spans="1:41" x14ac:dyDescent="0.25">
      <c r="A1861" s="137" t="str">
        <f>VLOOKUP(D1861,Empresas!$D$7:$F$91,3,0)</f>
        <v>Yulisa</v>
      </c>
      <c r="B1861" s="138" t="str">
        <f>VLOOKUP(D1861,Empresas!$D$7:$G$91,4,0)</f>
        <v>Carmen D.</v>
      </c>
      <c r="C1861" s="138" t="s">
        <v>544</v>
      </c>
      <c r="D1861" s="138" t="s">
        <v>310</v>
      </c>
      <c r="E1861" s="138" t="str">
        <f>VLOOKUP(D1861,Empresas!$D$7:$E$92,2,0)</f>
        <v>CENTRO MEDICO BREVEMEDIC SAC</v>
      </c>
      <c r="F1861" s="138" t="s">
        <v>161</v>
      </c>
      <c r="G1861" s="139">
        <f t="shared" si="304"/>
        <v>16</v>
      </c>
      <c r="H1861" s="139" t="str">
        <f>VLOOKUP(D1861,Empresas!$D$6:$L$92,7,0)</f>
        <v>Semestral</v>
      </c>
      <c r="I1861" s="138" t="str">
        <f>VLOOKUP(VLOOKUP(D1861&amp;"|"&amp;B1861,Empresas!$I$7:$CB$92,G1861,0),Tablas!$A$3:$B$5,2,0)</f>
        <v>No aplica</v>
      </c>
      <c r="J1861" s="78"/>
      <c r="K1861" s="78"/>
      <c r="L1861" s="78"/>
      <c r="M1861" s="78"/>
      <c r="N1861" s="78"/>
      <c r="O1861" s="78"/>
      <c r="P1861" s="78"/>
      <c r="Q1861" s="78"/>
      <c r="R1861" s="78"/>
      <c r="S1861" s="78"/>
      <c r="T1861" s="78"/>
      <c r="U1861" s="78"/>
      <c r="V1861" s="78" t="str">
        <f>VLOOKUP(D1861,Empresas!$D$7:$CF$91,81,0)</f>
        <v>D</v>
      </c>
      <c r="W1861" s="78" t="str">
        <f>VLOOKUP(D1861,Empresas!$D$7:$M$91,10,0)</f>
        <v>Mype</v>
      </c>
      <c r="X1861" s="69" t="str">
        <f t="shared" si="305"/>
        <v>SI</v>
      </c>
      <c r="Y1861" s="153" t="str">
        <f t="shared" si="306"/>
        <v>No aplica</v>
      </c>
      <c r="Z1861" s="147">
        <f>IF(Y1861="No aplica",0,IF(I1861="no",0,IF(I1861="No aplica",0,IF(I1861="Si",1,IF(I1861="Fisico",1,IF(I1861="Electronico",2,VLOOKUP(C1861&amp;"|"&amp;B1861&amp;"|"&amp;D1861,Empresas!$C$6:$CC$92,G1861+6+1,0)))))))</f>
        <v>0</v>
      </c>
      <c r="AA1861" s="147">
        <f>IF(AND($I1861="Si",J1861=1),1,IF(AND($I1861="Fisico",J1861=1),1,IF(AND(J1861=1,$I1861="Electronico"),2,IF(J1861=1,VLOOKUP($C1861&amp;"|"&amp;$B1861&amp;"|"&amp;$D1861,Empresas!$C$6:$CC$92,$G1861+6+1,0),0))))</f>
        <v>0</v>
      </c>
      <c r="AB1861" s="147">
        <f>IF(AND($I1861="Si",K1861=1),1,IF(AND($I1861="Fisico",K1861=1),1,IF(AND(K1861=1,$I1861="Electronico"),2,IF(K1861=1,VLOOKUP($C1861&amp;"|"&amp;$B1861&amp;"|"&amp;$D1861,Empresas!$C$6:$CC$92,$G1861+6+1,0),0))))</f>
        <v>0</v>
      </c>
      <c r="AC1861" s="147">
        <f>IF(AND($I1861="Si",L1861=1),1,IF(AND($I1861="Fisico",L1861=1),1,IF(AND(L1861=1,$I1861="Electronico"),2,IF(L1861=1,VLOOKUP($C1861&amp;"|"&amp;$B1861&amp;"|"&amp;$D1861,Empresas!$C$6:$CC$92,$G1861+6+1,0),0))))</f>
        <v>0</v>
      </c>
      <c r="AD1861" s="147">
        <f>IF(AND($I1861="Si",M1861=1),1,IF(AND($I1861="Fisico",M1861=1),1,IF(AND(M1861=1,$I1861="Electronico"),2,IF(M1861=1,VLOOKUP($C1861&amp;"|"&amp;$B1861&amp;"|"&amp;$D1861,Empresas!$C$6:$CC$92,$G1861+6+1,0),0))))</f>
        <v>0</v>
      </c>
      <c r="AE1861" s="147">
        <f>IF(AND($I1861="Si",N1861=1),1,IF(AND($I1861="Fisico",N1861=1),1,IF(AND(N1861=1,$I1861="Electronico"),2,IF(N1861=1,VLOOKUP($C1861&amp;"|"&amp;$B1861&amp;"|"&amp;$D1861,Empresas!$C$6:$CC$92,$G1861+6+1,0),0))))</f>
        <v>0</v>
      </c>
      <c r="AF1861" s="147">
        <f>IF(AND($I1861="Si",O1861=1),1,IF(AND($I1861="Fisico",O1861=1),1,IF(AND(O1861=1,$I1861="Electronico"),2,IF(O1861=1,VLOOKUP($C1861&amp;"|"&amp;$B1861&amp;"|"&amp;$D1861,Empresas!$C$6:$CC$92,$G1861+6+1,0),0))))</f>
        <v>0</v>
      </c>
      <c r="AG1861" s="147">
        <f>IF(AND($I1861="Si",P1861=1),1,IF(AND($I1861="Fisico",P1861=1),1,IF(AND(P1861=1,$I1861="Electronico"),2,IF(P1861=1,VLOOKUP($C1861&amp;"|"&amp;$B1861&amp;"|"&amp;$D1861,Empresas!$C$6:$CC$92,$G1861+6+1,0),0))))</f>
        <v>0</v>
      </c>
      <c r="AH1861" s="147">
        <f>IF(AND($I1861="Si",Q1861=1),1,IF(AND($I1861="Fisico",Q1861=1),1,IF(AND(Q1861=1,$I1861="Electronico"),2,IF(Q1861=1,VLOOKUP($C1861&amp;"|"&amp;$B1861&amp;"|"&amp;$D1861,Empresas!$C$6:$CC$92,$G1861+6+1,0),0))))</f>
        <v>0</v>
      </c>
      <c r="AI1861" s="147">
        <f>IF(AND($I1861="Si",R1861=1),1,IF(AND($I1861="Fisico",R1861=1),1,IF(AND(R1861=1,$I1861="Electronico"),2,IF(R1861=1,VLOOKUP($C1861&amp;"|"&amp;$B1861&amp;"|"&amp;$D1861,Empresas!$C$6:$CC$92,$G1861+6+1,0),0))))</f>
        <v>0</v>
      </c>
      <c r="AJ1861" s="147">
        <f>IF(AND($I1861="Si",S1861=1),1,IF(AND($I1861="Fisico",S1861=1),1,IF(AND(S1861=1,$I1861="Electronico"),2,IF(S1861=1,VLOOKUP($C1861&amp;"|"&amp;$B1861&amp;"|"&amp;$D1861,Empresas!$C$6:$CC$92,$G1861+6+1,0),0))))</f>
        <v>0</v>
      </c>
      <c r="AK1861" s="147">
        <f>IF(AND($I1861="Si",T1861=1),1,IF(AND($I1861="Fisico",T1861=1),1,IF(AND(T1861=1,$I1861="Electronico"),2,IF(T1861=1,VLOOKUP($C1861&amp;"|"&amp;$B1861&amp;"|"&amp;$D1861,Empresas!$C$6:$CC$92,$G1861+6+1,0),0))))</f>
        <v>0</v>
      </c>
      <c r="AL1861" s="147">
        <f>IF(AND($I1861="Si",U1861=1),1,IF(AND($I1861="Fisico",U1861=1),1,IF(AND(U1861=1,$I1861="Electronico"),2,IF(U1861=1,VLOOKUP($C1861&amp;"|"&amp;$B1861&amp;"|"&amp;$D1861,Empresas!$C$6:$CC$92,$G1861+6+1,0),0))))</f>
        <v>0</v>
      </c>
      <c r="AM1861" s="149">
        <f t="shared" si="307"/>
        <v>0</v>
      </c>
      <c r="AN1861" s="149">
        <f t="shared" si="308"/>
        <v>0</v>
      </c>
      <c r="AO1861" s="152">
        <f t="shared" si="309"/>
        <v>0</v>
      </c>
    </row>
    <row r="1862" spans="1:41" x14ac:dyDescent="0.25">
      <c r="A1862" s="137" t="str">
        <f>VLOOKUP(D1862,Empresas!$D$7:$F$91,3,0)</f>
        <v>Yulisa</v>
      </c>
      <c r="B1862" s="138" t="str">
        <f>VLOOKUP(D1862,Empresas!$D$7:$G$91,4,0)</f>
        <v>Carmen D.</v>
      </c>
      <c r="C1862" s="138" t="s">
        <v>544</v>
      </c>
      <c r="D1862" s="138" t="s">
        <v>310</v>
      </c>
      <c r="E1862" s="138" t="str">
        <f>VLOOKUP(D1862,Empresas!$D$7:$E$92,2,0)</f>
        <v>CENTRO MEDICO BREVEMEDIC SAC</v>
      </c>
      <c r="F1862" s="138" t="s">
        <v>162</v>
      </c>
      <c r="G1862" s="139">
        <f t="shared" si="304"/>
        <v>19</v>
      </c>
      <c r="H1862" s="139" t="str">
        <f>VLOOKUP(D1862,Empresas!$D$6:$L$92,7,0)</f>
        <v>Semestral</v>
      </c>
      <c r="I1862" s="138" t="str">
        <f>VLOOKUP(VLOOKUP(D1862&amp;"|"&amp;B1862,Empresas!$I$7:$CB$92,G1862,0),Tablas!$A$3:$B$5,2,0)</f>
        <v>No aplica</v>
      </c>
      <c r="J1862" s="78"/>
      <c r="K1862" s="78"/>
      <c r="L1862" s="78"/>
      <c r="M1862" s="78"/>
      <c r="N1862" s="78"/>
      <c r="O1862" s="78"/>
      <c r="P1862" s="78"/>
      <c r="Q1862" s="78"/>
      <c r="R1862" s="78"/>
      <c r="S1862" s="78"/>
      <c r="T1862" s="78"/>
      <c r="U1862" s="78"/>
      <c r="V1862" s="78" t="str">
        <f>VLOOKUP(D1862,Empresas!$D$7:$CF$91,81,0)</f>
        <v>D</v>
      </c>
      <c r="W1862" s="78" t="str">
        <f>VLOOKUP(D1862,Empresas!$D$7:$M$91,10,0)</f>
        <v>Mype</v>
      </c>
      <c r="X1862" s="69" t="str">
        <f t="shared" si="305"/>
        <v>SI</v>
      </c>
      <c r="Y1862" s="153" t="str">
        <f t="shared" si="306"/>
        <v>No aplica</v>
      </c>
      <c r="Z1862" s="147">
        <f>IF(Y1862="No aplica",0,IF(I1862="no",0,IF(I1862="No aplica",0,IF(I1862="Si",1,IF(I1862="Fisico",1,IF(I1862="Electronico",2,VLOOKUP(C1862&amp;"|"&amp;B1862&amp;"|"&amp;D1862,Empresas!$C$6:$CC$92,G1862+6+1,0)))))))</f>
        <v>0</v>
      </c>
      <c r="AA1862" s="147">
        <f>IF(AND($I1862="Si",J1862=1),1,IF(AND($I1862="Fisico",J1862=1),1,IF(AND(J1862=1,$I1862="Electronico"),2,IF(J1862=1,VLOOKUP($C1862&amp;"|"&amp;$B1862&amp;"|"&amp;$D1862,Empresas!$C$6:$CC$92,$G1862+6+1,0),0))))</f>
        <v>0</v>
      </c>
      <c r="AB1862" s="147">
        <f>IF(AND($I1862="Si",K1862=1),1,IF(AND($I1862="Fisico",K1862=1),1,IF(AND(K1862=1,$I1862="Electronico"),2,IF(K1862=1,VLOOKUP($C1862&amp;"|"&amp;$B1862&amp;"|"&amp;$D1862,Empresas!$C$6:$CC$92,$G1862+6+1,0),0))))</f>
        <v>0</v>
      </c>
      <c r="AC1862" s="147">
        <f>IF(AND($I1862="Si",L1862=1),1,IF(AND($I1862="Fisico",L1862=1),1,IF(AND(L1862=1,$I1862="Electronico"),2,IF(L1862=1,VLOOKUP($C1862&amp;"|"&amp;$B1862&amp;"|"&amp;$D1862,Empresas!$C$6:$CC$92,$G1862+6+1,0),0))))</f>
        <v>0</v>
      </c>
      <c r="AD1862" s="147">
        <f>IF(AND($I1862="Si",M1862=1),1,IF(AND($I1862="Fisico",M1862=1),1,IF(AND(M1862=1,$I1862="Electronico"),2,IF(M1862=1,VLOOKUP($C1862&amp;"|"&amp;$B1862&amp;"|"&amp;$D1862,Empresas!$C$6:$CC$92,$G1862+6+1,0),0))))</f>
        <v>0</v>
      </c>
      <c r="AE1862" s="147">
        <f>IF(AND($I1862="Si",N1862=1),1,IF(AND($I1862="Fisico",N1862=1),1,IF(AND(N1862=1,$I1862="Electronico"),2,IF(N1862=1,VLOOKUP($C1862&amp;"|"&amp;$B1862&amp;"|"&amp;$D1862,Empresas!$C$6:$CC$92,$G1862+6+1,0),0))))</f>
        <v>0</v>
      </c>
      <c r="AF1862" s="147">
        <f>IF(AND($I1862="Si",O1862=1),1,IF(AND($I1862="Fisico",O1862=1),1,IF(AND(O1862=1,$I1862="Electronico"),2,IF(O1862=1,VLOOKUP($C1862&amp;"|"&amp;$B1862&amp;"|"&amp;$D1862,Empresas!$C$6:$CC$92,$G1862+6+1,0),0))))</f>
        <v>0</v>
      </c>
      <c r="AG1862" s="147">
        <f>IF(AND($I1862="Si",P1862=1),1,IF(AND($I1862="Fisico",P1862=1),1,IF(AND(P1862=1,$I1862="Electronico"),2,IF(P1862=1,VLOOKUP($C1862&amp;"|"&amp;$B1862&amp;"|"&amp;$D1862,Empresas!$C$6:$CC$92,$G1862+6+1,0),0))))</f>
        <v>0</v>
      </c>
      <c r="AH1862" s="147">
        <f>IF(AND($I1862="Si",Q1862=1),1,IF(AND($I1862="Fisico",Q1862=1),1,IF(AND(Q1862=1,$I1862="Electronico"),2,IF(Q1862=1,VLOOKUP($C1862&amp;"|"&amp;$B1862&amp;"|"&amp;$D1862,Empresas!$C$6:$CC$92,$G1862+6+1,0),0))))</f>
        <v>0</v>
      </c>
      <c r="AI1862" s="147">
        <f>IF(AND($I1862="Si",R1862=1),1,IF(AND($I1862="Fisico",R1862=1),1,IF(AND(R1862=1,$I1862="Electronico"),2,IF(R1862=1,VLOOKUP($C1862&amp;"|"&amp;$B1862&amp;"|"&amp;$D1862,Empresas!$C$6:$CC$92,$G1862+6+1,0),0))))</f>
        <v>0</v>
      </c>
      <c r="AJ1862" s="147">
        <f>IF(AND($I1862="Si",S1862=1),1,IF(AND($I1862="Fisico",S1862=1),1,IF(AND(S1862=1,$I1862="Electronico"),2,IF(S1862=1,VLOOKUP($C1862&amp;"|"&amp;$B1862&amp;"|"&amp;$D1862,Empresas!$C$6:$CC$92,$G1862+6+1,0),0))))</f>
        <v>0</v>
      </c>
      <c r="AK1862" s="147">
        <f>IF(AND($I1862="Si",T1862=1),1,IF(AND($I1862="Fisico",T1862=1),1,IF(AND(T1862=1,$I1862="Electronico"),2,IF(T1862=1,VLOOKUP($C1862&amp;"|"&amp;$B1862&amp;"|"&amp;$D1862,Empresas!$C$6:$CC$92,$G1862+6+1,0),0))))</f>
        <v>0</v>
      </c>
      <c r="AL1862" s="147">
        <f>IF(AND($I1862="Si",U1862=1),1,IF(AND($I1862="Fisico",U1862=1),1,IF(AND(U1862=1,$I1862="Electronico"),2,IF(U1862=1,VLOOKUP($C1862&amp;"|"&amp;$B1862&amp;"|"&amp;$D1862,Empresas!$C$6:$CC$92,$G1862+6+1,0),0))))</f>
        <v>0</v>
      </c>
      <c r="AM1862" s="149">
        <f t="shared" si="307"/>
        <v>0</v>
      </c>
      <c r="AN1862" s="149">
        <f t="shared" si="308"/>
        <v>0</v>
      </c>
      <c r="AO1862" s="152">
        <f t="shared" si="309"/>
        <v>0</v>
      </c>
    </row>
    <row r="1863" spans="1:41" x14ac:dyDescent="0.25">
      <c r="A1863" s="137" t="str">
        <f>VLOOKUP(D1863,Empresas!$D$7:$F$91,3,0)</f>
        <v>Yulisa</v>
      </c>
      <c r="B1863" s="138" t="str">
        <f>VLOOKUP(D1863,Empresas!$D$7:$G$91,4,0)</f>
        <v>Carmen D.</v>
      </c>
      <c r="C1863" s="138" t="s">
        <v>544</v>
      </c>
      <c r="D1863" s="138" t="s">
        <v>310</v>
      </c>
      <c r="E1863" s="138" t="str">
        <f>VLOOKUP(D1863,Empresas!$D$7:$E$92,2,0)</f>
        <v>CENTRO MEDICO BREVEMEDIC SAC</v>
      </c>
      <c r="F1863" s="138" t="s">
        <v>163</v>
      </c>
      <c r="G1863" s="139">
        <f t="shared" si="304"/>
        <v>22</v>
      </c>
      <c r="H1863" s="139" t="str">
        <f>VLOOKUP(D1863,Empresas!$D$6:$L$92,7,0)</f>
        <v>Semestral</v>
      </c>
      <c r="I1863" s="138" t="str">
        <f>VLOOKUP(VLOOKUP(D1863&amp;"|"&amp;B1863,Empresas!$I$7:$CB$92,G1863,0),Tablas!$A$3:$B$5,2,0)</f>
        <v>No aplica</v>
      </c>
      <c r="J1863" s="78"/>
      <c r="K1863" s="78"/>
      <c r="L1863" s="78"/>
      <c r="M1863" s="78"/>
      <c r="N1863" s="78"/>
      <c r="O1863" s="78"/>
      <c r="P1863" s="78"/>
      <c r="Q1863" s="78"/>
      <c r="R1863" s="78"/>
      <c r="S1863" s="78"/>
      <c r="T1863" s="78"/>
      <c r="U1863" s="78"/>
      <c r="V1863" s="78" t="str">
        <f>VLOOKUP(D1863,Empresas!$D$7:$CF$91,81,0)</f>
        <v>D</v>
      </c>
      <c r="W1863" s="78" t="str">
        <f>VLOOKUP(D1863,Empresas!$D$7:$M$91,10,0)</f>
        <v>Mype</v>
      </c>
      <c r="X1863" s="69" t="str">
        <f t="shared" si="305"/>
        <v>SI</v>
      </c>
      <c r="Y1863" s="153" t="str">
        <f t="shared" si="306"/>
        <v>No aplica</v>
      </c>
      <c r="Z1863" s="147">
        <f>IF(Y1863="No aplica",0,IF(I1863="no",0,IF(I1863="No aplica",0,IF(I1863="Si",1,IF(I1863="Fisico",1,IF(I1863="Electronico",2,VLOOKUP(C1863&amp;"|"&amp;B1863&amp;"|"&amp;D1863,Empresas!$C$6:$CC$92,G1863+6+1,0)))))))</f>
        <v>0</v>
      </c>
      <c r="AA1863" s="147">
        <f>IF(AND($I1863="Si",J1863=1),1,IF(AND($I1863="Fisico",J1863=1),1,IF(AND(J1863=1,$I1863="Electronico"),2,IF(J1863=1,VLOOKUP($C1863&amp;"|"&amp;$B1863&amp;"|"&amp;$D1863,Empresas!$C$6:$CC$92,$G1863+6+1,0),0))))</f>
        <v>0</v>
      </c>
      <c r="AB1863" s="147">
        <f>IF(AND($I1863="Si",K1863=1),1,IF(AND($I1863="Fisico",K1863=1),1,IF(AND(K1863=1,$I1863="Electronico"),2,IF(K1863=1,VLOOKUP($C1863&amp;"|"&amp;$B1863&amp;"|"&amp;$D1863,Empresas!$C$6:$CC$92,$G1863+6+1,0),0))))</f>
        <v>0</v>
      </c>
      <c r="AC1863" s="147">
        <f>IF(AND($I1863="Si",L1863=1),1,IF(AND($I1863="Fisico",L1863=1),1,IF(AND(L1863=1,$I1863="Electronico"),2,IF(L1863=1,VLOOKUP($C1863&amp;"|"&amp;$B1863&amp;"|"&amp;$D1863,Empresas!$C$6:$CC$92,$G1863+6+1,0),0))))</f>
        <v>0</v>
      </c>
      <c r="AD1863" s="147">
        <f>IF(AND($I1863="Si",M1863=1),1,IF(AND($I1863="Fisico",M1863=1),1,IF(AND(M1863=1,$I1863="Electronico"),2,IF(M1863=1,VLOOKUP($C1863&amp;"|"&amp;$B1863&amp;"|"&amp;$D1863,Empresas!$C$6:$CC$92,$G1863+6+1,0),0))))</f>
        <v>0</v>
      </c>
      <c r="AE1863" s="147">
        <f>IF(AND($I1863="Si",N1863=1),1,IF(AND($I1863="Fisico",N1863=1),1,IF(AND(N1863=1,$I1863="Electronico"),2,IF(N1863=1,VLOOKUP($C1863&amp;"|"&amp;$B1863&amp;"|"&amp;$D1863,Empresas!$C$6:$CC$92,$G1863+6+1,0),0))))</f>
        <v>0</v>
      </c>
      <c r="AF1863" s="147">
        <f>IF(AND($I1863="Si",O1863=1),1,IF(AND($I1863="Fisico",O1863=1),1,IF(AND(O1863=1,$I1863="Electronico"),2,IF(O1863=1,VLOOKUP($C1863&amp;"|"&amp;$B1863&amp;"|"&amp;$D1863,Empresas!$C$6:$CC$92,$G1863+6+1,0),0))))</f>
        <v>0</v>
      </c>
      <c r="AG1863" s="147">
        <f>IF(AND($I1863="Si",P1863=1),1,IF(AND($I1863="Fisico",P1863=1),1,IF(AND(P1863=1,$I1863="Electronico"),2,IF(P1863=1,VLOOKUP($C1863&amp;"|"&amp;$B1863&amp;"|"&amp;$D1863,Empresas!$C$6:$CC$92,$G1863+6+1,0),0))))</f>
        <v>0</v>
      </c>
      <c r="AH1863" s="147">
        <f>IF(AND($I1863="Si",Q1863=1),1,IF(AND($I1863="Fisico",Q1863=1),1,IF(AND(Q1863=1,$I1863="Electronico"),2,IF(Q1863=1,VLOOKUP($C1863&amp;"|"&amp;$B1863&amp;"|"&amp;$D1863,Empresas!$C$6:$CC$92,$G1863+6+1,0),0))))</f>
        <v>0</v>
      </c>
      <c r="AI1863" s="147">
        <f>IF(AND($I1863="Si",R1863=1),1,IF(AND($I1863="Fisico",R1863=1),1,IF(AND(R1863=1,$I1863="Electronico"),2,IF(R1863=1,VLOOKUP($C1863&amp;"|"&amp;$B1863&amp;"|"&amp;$D1863,Empresas!$C$6:$CC$92,$G1863+6+1,0),0))))</f>
        <v>0</v>
      </c>
      <c r="AJ1863" s="147">
        <f>IF(AND($I1863="Si",S1863=1),1,IF(AND($I1863="Fisico",S1863=1),1,IF(AND(S1863=1,$I1863="Electronico"),2,IF(S1863=1,VLOOKUP($C1863&amp;"|"&amp;$B1863&amp;"|"&amp;$D1863,Empresas!$C$6:$CC$92,$G1863+6+1,0),0))))</f>
        <v>0</v>
      </c>
      <c r="AK1863" s="147">
        <f>IF(AND($I1863="Si",T1863=1),1,IF(AND($I1863="Fisico",T1863=1),1,IF(AND(T1863=1,$I1863="Electronico"),2,IF(T1863=1,VLOOKUP($C1863&amp;"|"&amp;$B1863&amp;"|"&amp;$D1863,Empresas!$C$6:$CC$92,$G1863+6+1,0),0))))</f>
        <v>0</v>
      </c>
      <c r="AL1863" s="147">
        <f>IF(AND($I1863="Si",U1863=1),1,IF(AND($I1863="Fisico",U1863=1),1,IF(AND(U1863=1,$I1863="Electronico"),2,IF(U1863=1,VLOOKUP($C1863&amp;"|"&amp;$B1863&amp;"|"&amp;$D1863,Empresas!$C$6:$CC$92,$G1863+6+1,0),0))))</f>
        <v>0</v>
      </c>
      <c r="AM1863" s="149">
        <f t="shared" si="307"/>
        <v>0</v>
      </c>
      <c r="AN1863" s="149">
        <f t="shared" si="308"/>
        <v>0</v>
      </c>
      <c r="AO1863" s="152">
        <f t="shared" si="309"/>
        <v>0</v>
      </c>
    </row>
    <row r="1864" spans="1:41" x14ac:dyDescent="0.25">
      <c r="A1864" s="137" t="str">
        <f>VLOOKUP(D1864,Empresas!$D$7:$F$91,3,0)</f>
        <v>Yulisa</v>
      </c>
      <c r="B1864" s="138" t="str">
        <f>VLOOKUP(D1864,Empresas!$D$7:$G$91,4,0)</f>
        <v>Carmen D.</v>
      </c>
      <c r="C1864" s="138" t="s">
        <v>544</v>
      </c>
      <c r="D1864" s="138" t="s">
        <v>310</v>
      </c>
      <c r="E1864" s="138" t="str">
        <f>VLOOKUP(D1864,Empresas!$D$7:$E$92,2,0)</f>
        <v>CENTRO MEDICO BREVEMEDIC SAC</v>
      </c>
      <c r="F1864" s="138" t="s">
        <v>164</v>
      </c>
      <c r="G1864" s="139">
        <f t="shared" si="304"/>
        <v>25</v>
      </c>
      <c r="H1864" s="139" t="str">
        <f>VLOOKUP(D1864,Empresas!$D$6:$L$92,7,0)</f>
        <v>Semestral</v>
      </c>
      <c r="I1864" s="138" t="str">
        <f>VLOOKUP(VLOOKUP(D1864&amp;"|"&amp;B1864,Empresas!$I$7:$CB$92,G1864,0),Tablas!$A$3:$B$5,2,0)</f>
        <v>No aplica</v>
      </c>
      <c r="J1864" s="78"/>
      <c r="K1864" s="78"/>
      <c r="L1864" s="78"/>
      <c r="M1864" s="78"/>
      <c r="N1864" s="78"/>
      <c r="O1864" s="78"/>
      <c r="P1864" s="78"/>
      <c r="Q1864" s="78"/>
      <c r="R1864" s="78"/>
      <c r="S1864" s="78"/>
      <c r="T1864" s="78"/>
      <c r="U1864" s="78"/>
      <c r="V1864" s="78" t="str">
        <f>VLOOKUP(D1864,Empresas!$D$7:$CF$91,81,0)</f>
        <v>D</v>
      </c>
      <c r="W1864" s="78" t="str">
        <f>VLOOKUP(D1864,Empresas!$D$7:$M$91,10,0)</f>
        <v>Mype</v>
      </c>
      <c r="X1864" s="69" t="str">
        <f t="shared" si="305"/>
        <v>SI</v>
      </c>
      <c r="Y1864" s="153" t="str">
        <f t="shared" si="306"/>
        <v>No aplica</v>
      </c>
      <c r="Z1864" s="147">
        <f>IF(Y1864="No aplica",0,IF(I1864="no",0,IF(I1864="No aplica",0,IF(I1864="Si",1,IF(I1864="Fisico",1,IF(I1864="Electronico",2,VLOOKUP(C1864&amp;"|"&amp;B1864&amp;"|"&amp;D1864,Empresas!$C$6:$CC$92,G1864+6+1,0)))))))</f>
        <v>0</v>
      </c>
      <c r="AA1864" s="147">
        <f>IF(AND($I1864="Si",J1864=1),1,IF(AND($I1864="Fisico",J1864=1),1,IF(AND(J1864=1,$I1864="Electronico"),2,IF(J1864=1,VLOOKUP($C1864&amp;"|"&amp;$B1864&amp;"|"&amp;$D1864,Empresas!$C$6:$CC$92,$G1864+6+1,0),0))))</f>
        <v>0</v>
      </c>
      <c r="AB1864" s="147">
        <f>IF(AND($I1864="Si",K1864=1),1,IF(AND($I1864="Fisico",K1864=1),1,IF(AND(K1864=1,$I1864="Electronico"),2,IF(K1864=1,VLOOKUP($C1864&amp;"|"&amp;$B1864&amp;"|"&amp;$D1864,Empresas!$C$6:$CC$92,$G1864+6+1,0),0))))</f>
        <v>0</v>
      </c>
      <c r="AC1864" s="147">
        <f>IF(AND($I1864="Si",L1864=1),1,IF(AND($I1864="Fisico",L1864=1),1,IF(AND(L1864=1,$I1864="Electronico"),2,IF(L1864=1,VLOOKUP($C1864&amp;"|"&amp;$B1864&amp;"|"&amp;$D1864,Empresas!$C$6:$CC$92,$G1864+6+1,0),0))))</f>
        <v>0</v>
      </c>
      <c r="AD1864" s="147">
        <f>IF(AND($I1864="Si",M1864=1),1,IF(AND($I1864="Fisico",M1864=1),1,IF(AND(M1864=1,$I1864="Electronico"),2,IF(M1864=1,VLOOKUP($C1864&amp;"|"&amp;$B1864&amp;"|"&amp;$D1864,Empresas!$C$6:$CC$92,$G1864+6+1,0),0))))</f>
        <v>0</v>
      </c>
      <c r="AE1864" s="147">
        <f>IF(AND($I1864="Si",N1864=1),1,IF(AND($I1864="Fisico",N1864=1),1,IF(AND(N1864=1,$I1864="Electronico"),2,IF(N1864=1,VLOOKUP($C1864&amp;"|"&amp;$B1864&amp;"|"&amp;$D1864,Empresas!$C$6:$CC$92,$G1864+6+1,0),0))))</f>
        <v>0</v>
      </c>
      <c r="AF1864" s="147">
        <f>IF(AND($I1864="Si",O1864=1),1,IF(AND($I1864="Fisico",O1864=1),1,IF(AND(O1864=1,$I1864="Electronico"),2,IF(O1864=1,VLOOKUP($C1864&amp;"|"&amp;$B1864&amp;"|"&amp;$D1864,Empresas!$C$6:$CC$92,$G1864+6+1,0),0))))</f>
        <v>0</v>
      </c>
      <c r="AG1864" s="147">
        <f>IF(AND($I1864="Si",P1864=1),1,IF(AND($I1864="Fisico",P1864=1),1,IF(AND(P1864=1,$I1864="Electronico"),2,IF(P1864=1,VLOOKUP($C1864&amp;"|"&amp;$B1864&amp;"|"&amp;$D1864,Empresas!$C$6:$CC$92,$G1864+6+1,0),0))))</f>
        <v>0</v>
      </c>
      <c r="AH1864" s="147">
        <f>IF(AND($I1864="Si",Q1864=1),1,IF(AND($I1864="Fisico",Q1864=1),1,IF(AND(Q1864=1,$I1864="Electronico"),2,IF(Q1864=1,VLOOKUP($C1864&amp;"|"&amp;$B1864&amp;"|"&amp;$D1864,Empresas!$C$6:$CC$92,$G1864+6+1,0),0))))</f>
        <v>0</v>
      </c>
      <c r="AI1864" s="147">
        <f>IF(AND($I1864="Si",R1864=1),1,IF(AND($I1864="Fisico",R1864=1),1,IF(AND(R1864=1,$I1864="Electronico"),2,IF(R1864=1,VLOOKUP($C1864&amp;"|"&amp;$B1864&amp;"|"&amp;$D1864,Empresas!$C$6:$CC$92,$G1864+6+1,0),0))))</f>
        <v>0</v>
      </c>
      <c r="AJ1864" s="147">
        <f>IF(AND($I1864="Si",S1864=1),1,IF(AND($I1864="Fisico",S1864=1),1,IF(AND(S1864=1,$I1864="Electronico"),2,IF(S1864=1,VLOOKUP($C1864&amp;"|"&amp;$B1864&amp;"|"&amp;$D1864,Empresas!$C$6:$CC$92,$G1864+6+1,0),0))))</f>
        <v>0</v>
      </c>
      <c r="AK1864" s="147">
        <f>IF(AND($I1864="Si",T1864=1),1,IF(AND($I1864="Fisico",T1864=1),1,IF(AND(T1864=1,$I1864="Electronico"),2,IF(T1864=1,VLOOKUP($C1864&amp;"|"&amp;$B1864&amp;"|"&amp;$D1864,Empresas!$C$6:$CC$92,$G1864+6+1,0),0))))</f>
        <v>0</v>
      </c>
      <c r="AL1864" s="147">
        <f>IF(AND($I1864="Si",U1864=1),1,IF(AND($I1864="Fisico",U1864=1),1,IF(AND(U1864=1,$I1864="Electronico"),2,IF(U1864=1,VLOOKUP($C1864&amp;"|"&amp;$B1864&amp;"|"&amp;$D1864,Empresas!$C$6:$CC$92,$G1864+6+1,0),0))))</f>
        <v>0</v>
      </c>
      <c r="AM1864" s="149">
        <f t="shared" si="307"/>
        <v>0</v>
      </c>
      <c r="AN1864" s="149">
        <f t="shared" si="308"/>
        <v>0</v>
      </c>
      <c r="AO1864" s="152">
        <f t="shared" si="309"/>
        <v>0</v>
      </c>
    </row>
    <row r="1865" spans="1:41" x14ac:dyDescent="0.25">
      <c r="A1865" s="137" t="str">
        <f>VLOOKUP(D1865,Empresas!$D$7:$F$91,3,0)</f>
        <v>Yulisa</v>
      </c>
      <c r="B1865" s="138" t="str">
        <f>VLOOKUP(D1865,Empresas!$D$7:$G$91,4,0)</f>
        <v>Carmen D.</v>
      </c>
      <c r="C1865" s="138" t="s">
        <v>544</v>
      </c>
      <c r="D1865" s="138" t="s">
        <v>310</v>
      </c>
      <c r="E1865" s="138" t="str">
        <f>VLOOKUP(D1865,Empresas!$D$7:$E$92,2,0)</f>
        <v>CENTRO MEDICO BREVEMEDIC SAC</v>
      </c>
      <c r="F1865" s="138" t="s">
        <v>165</v>
      </c>
      <c r="G1865" s="139">
        <f t="shared" si="304"/>
        <v>28</v>
      </c>
      <c r="H1865" s="139" t="str">
        <f>VLOOKUP(D1865,Empresas!$D$6:$L$92,7,0)</f>
        <v>Semestral</v>
      </c>
      <c r="I1865" s="138" t="str">
        <f>VLOOKUP(VLOOKUP(D1865&amp;"|"&amp;B1865,Empresas!$I$7:$CB$92,G1865,0),Tablas!$A$3:$B$5,2,0)</f>
        <v>No aplica</v>
      </c>
      <c r="J1865" s="78"/>
      <c r="K1865" s="78"/>
      <c r="L1865" s="78"/>
      <c r="M1865" s="78"/>
      <c r="N1865" s="78"/>
      <c r="O1865" s="78"/>
      <c r="P1865" s="78"/>
      <c r="Q1865" s="78"/>
      <c r="R1865" s="78"/>
      <c r="S1865" s="78"/>
      <c r="T1865" s="78"/>
      <c r="U1865" s="78"/>
      <c r="V1865" s="78" t="str">
        <f>VLOOKUP(D1865,Empresas!$D$7:$CF$91,81,0)</f>
        <v>D</v>
      </c>
      <c r="W1865" s="78" t="str">
        <f>VLOOKUP(D1865,Empresas!$D$7:$M$91,10,0)</f>
        <v>Mype</v>
      </c>
      <c r="X1865" s="69" t="str">
        <f t="shared" si="305"/>
        <v>SI</v>
      </c>
      <c r="Y1865" s="153" t="str">
        <f t="shared" si="306"/>
        <v>No aplica</v>
      </c>
      <c r="Z1865" s="147">
        <f>IF(Y1865="No aplica",0,IF(I1865="no",0,IF(I1865="No aplica",0,IF(I1865="Si",1,IF(I1865="Fisico",1,IF(I1865="Electronico",2,VLOOKUP(C1865&amp;"|"&amp;B1865&amp;"|"&amp;D1865,Empresas!$C$6:$CC$92,G1865+6+1,0)))))))</f>
        <v>0</v>
      </c>
      <c r="AA1865" s="147">
        <f>IF(AND($I1865="Si",J1865=1),1,IF(AND($I1865="Fisico",J1865=1),1,IF(AND(J1865=1,$I1865="Electronico"),2,IF(J1865=1,VLOOKUP($C1865&amp;"|"&amp;$B1865&amp;"|"&amp;$D1865,Empresas!$C$6:$CC$92,$G1865+6+1,0),0))))</f>
        <v>0</v>
      </c>
      <c r="AB1865" s="147">
        <f>IF(AND($I1865="Si",K1865=1),1,IF(AND($I1865="Fisico",K1865=1),1,IF(AND(K1865=1,$I1865="Electronico"),2,IF(K1865=1,VLOOKUP($C1865&amp;"|"&amp;$B1865&amp;"|"&amp;$D1865,Empresas!$C$6:$CC$92,$G1865+6+1,0),0))))</f>
        <v>0</v>
      </c>
      <c r="AC1865" s="147">
        <f>IF(AND($I1865="Si",L1865=1),1,IF(AND($I1865="Fisico",L1865=1),1,IF(AND(L1865=1,$I1865="Electronico"),2,IF(L1865=1,VLOOKUP($C1865&amp;"|"&amp;$B1865&amp;"|"&amp;$D1865,Empresas!$C$6:$CC$92,$G1865+6+1,0),0))))</f>
        <v>0</v>
      </c>
      <c r="AD1865" s="147">
        <f>IF(AND($I1865="Si",M1865=1),1,IF(AND($I1865="Fisico",M1865=1),1,IF(AND(M1865=1,$I1865="Electronico"),2,IF(M1865=1,VLOOKUP($C1865&amp;"|"&amp;$B1865&amp;"|"&amp;$D1865,Empresas!$C$6:$CC$92,$G1865+6+1,0),0))))</f>
        <v>0</v>
      </c>
      <c r="AE1865" s="147">
        <f>IF(AND($I1865="Si",N1865=1),1,IF(AND($I1865="Fisico",N1865=1),1,IF(AND(N1865=1,$I1865="Electronico"),2,IF(N1865=1,VLOOKUP($C1865&amp;"|"&amp;$B1865&amp;"|"&amp;$D1865,Empresas!$C$6:$CC$92,$G1865+6+1,0),0))))</f>
        <v>0</v>
      </c>
      <c r="AF1865" s="147">
        <f>IF(AND($I1865="Si",O1865=1),1,IF(AND($I1865="Fisico",O1865=1),1,IF(AND(O1865=1,$I1865="Electronico"),2,IF(O1865=1,VLOOKUP($C1865&amp;"|"&amp;$B1865&amp;"|"&amp;$D1865,Empresas!$C$6:$CC$92,$G1865+6+1,0),0))))</f>
        <v>0</v>
      </c>
      <c r="AG1865" s="147">
        <f>IF(AND($I1865="Si",P1865=1),1,IF(AND($I1865="Fisico",P1865=1),1,IF(AND(P1865=1,$I1865="Electronico"),2,IF(P1865=1,VLOOKUP($C1865&amp;"|"&amp;$B1865&amp;"|"&amp;$D1865,Empresas!$C$6:$CC$92,$G1865+6+1,0),0))))</f>
        <v>0</v>
      </c>
      <c r="AH1865" s="147">
        <f>IF(AND($I1865="Si",Q1865=1),1,IF(AND($I1865="Fisico",Q1865=1),1,IF(AND(Q1865=1,$I1865="Electronico"),2,IF(Q1865=1,VLOOKUP($C1865&amp;"|"&amp;$B1865&amp;"|"&amp;$D1865,Empresas!$C$6:$CC$92,$G1865+6+1,0),0))))</f>
        <v>0</v>
      </c>
      <c r="AI1865" s="147">
        <f>IF(AND($I1865="Si",R1865=1),1,IF(AND($I1865="Fisico",R1865=1),1,IF(AND(R1865=1,$I1865="Electronico"),2,IF(R1865=1,VLOOKUP($C1865&amp;"|"&amp;$B1865&amp;"|"&amp;$D1865,Empresas!$C$6:$CC$92,$G1865+6+1,0),0))))</f>
        <v>0</v>
      </c>
      <c r="AJ1865" s="147">
        <f>IF(AND($I1865="Si",S1865=1),1,IF(AND($I1865="Fisico",S1865=1),1,IF(AND(S1865=1,$I1865="Electronico"),2,IF(S1865=1,VLOOKUP($C1865&amp;"|"&amp;$B1865&amp;"|"&amp;$D1865,Empresas!$C$6:$CC$92,$G1865+6+1,0),0))))</f>
        <v>0</v>
      </c>
      <c r="AK1865" s="147">
        <f>IF(AND($I1865="Si",T1865=1),1,IF(AND($I1865="Fisico",T1865=1),1,IF(AND(T1865=1,$I1865="Electronico"),2,IF(T1865=1,VLOOKUP($C1865&amp;"|"&amp;$B1865&amp;"|"&amp;$D1865,Empresas!$C$6:$CC$92,$G1865+6+1,0),0))))</f>
        <v>0</v>
      </c>
      <c r="AL1865" s="147">
        <f>IF(AND($I1865="Si",U1865=1),1,IF(AND($I1865="Fisico",U1865=1),1,IF(AND(U1865=1,$I1865="Electronico"),2,IF(U1865=1,VLOOKUP($C1865&amp;"|"&amp;$B1865&amp;"|"&amp;$D1865,Empresas!$C$6:$CC$92,$G1865+6+1,0),0))))</f>
        <v>0</v>
      </c>
      <c r="AM1865" s="149">
        <f t="shared" si="307"/>
        <v>0</v>
      </c>
      <c r="AN1865" s="149">
        <f t="shared" si="308"/>
        <v>0</v>
      </c>
      <c r="AO1865" s="152">
        <f t="shared" si="309"/>
        <v>0</v>
      </c>
    </row>
    <row r="1866" spans="1:41" x14ac:dyDescent="0.25">
      <c r="A1866" s="137" t="str">
        <f>VLOOKUP(D1866,Empresas!$D$7:$F$91,3,0)</f>
        <v>Yulisa</v>
      </c>
      <c r="B1866" s="138" t="str">
        <f>VLOOKUP(D1866,Empresas!$D$7:$G$91,4,0)</f>
        <v>Carmen D.</v>
      </c>
      <c r="C1866" s="138" t="s">
        <v>544</v>
      </c>
      <c r="D1866" s="138" t="s">
        <v>310</v>
      </c>
      <c r="E1866" s="138" t="str">
        <f>VLOOKUP(D1866,Empresas!$D$7:$E$92,2,0)</f>
        <v>CENTRO MEDICO BREVEMEDIC SAC</v>
      </c>
      <c r="F1866" s="138" t="s">
        <v>166</v>
      </c>
      <c r="G1866" s="139">
        <f t="shared" si="304"/>
        <v>31</v>
      </c>
      <c r="H1866" s="139" t="str">
        <f>VLOOKUP(D1866,Empresas!$D$6:$L$92,7,0)</f>
        <v>Semestral</v>
      </c>
      <c r="I1866" s="138" t="str">
        <f>VLOOKUP(VLOOKUP(D1866&amp;"|"&amp;B1866,Empresas!$I$7:$CB$92,G1866,0),Tablas!$A$3:$B$5,2,0)</f>
        <v>No aplica</v>
      </c>
      <c r="J1866" s="78"/>
      <c r="K1866" s="78"/>
      <c r="L1866" s="78"/>
      <c r="M1866" s="78"/>
      <c r="N1866" s="78"/>
      <c r="O1866" s="78"/>
      <c r="P1866" s="78"/>
      <c r="Q1866" s="78"/>
      <c r="R1866" s="78"/>
      <c r="S1866" s="78"/>
      <c r="T1866" s="78"/>
      <c r="U1866" s="78"/>
      <c r="V1866" s="78" t="str">
        <f>VLOOKUP(D1866,Empresas!$D$7:$CF$91,81,0)</f>
        <v>D</v>
      </c>
      <c r="W1866" s="78" t="str">
        <f>VLOOKUP(D1866,Empresas!$D$7:$M$91,10,0)</f>
        <v>Mype</v>
      </c>
      <c r="X1866" s="69" t="str">
        <f t="shared" si="305"/>
        <v>SI</v>
      </c>
      <c r="Y1866" s="153" t="str">
        <f t="shared" si="306"/>
        <v>No aplica</v>
      </c>
      <c r="Z1866" s="147">
        <f>IF(Y1866="No aplica",0,IF(I1866="no",0,IF(I1866="No aplica",0,IF(I1866="Si",1,IF(I1866="Fisico",1,IF(I1866="Electronico",2,VLOOKUP(C1866&amp;"|"&amp;B1866&amp;"|"&amp;D1866,Empresas!$C$6:$CC$92,G1866+6+1,0)))))))</f>
        <v>0</v>
      </c>
      <c r="AA1866" s="147">
        <f>IF(AND($I1866="Si",J1866=1),1,IF(AND($I1866="Fisico",J1866=1),1,IF(AND(J1866=1,$I1866="Electronico"),2,IF(J1866=1,VLOOKUP($C1866&amp;"|"&amp;$B1866&amp;"|"&amp;$D1866,Empresas!$C$6:$CC$92,$G1866+6+1,0),0))))</f>
        <v>0</v>
      </c>
      <c r="AB1866" s="147">
        <f>IF(AND($I1866="Si",K1866=1),1,IF(AND($I1866="Fisico",K1866=1),1,IF(AND(K1866=1,$I1866="Electronico"),2,IF(K1866=1,VLOOKUP($C1866&amp;"|"&amp;$B1866&amp;"|"&amp;$D1866,Empresas!$C$6:$CC$92,$G1866+6+1,0),0))))</f>
        <v>0</v>
      </c>
      <c r="AC1866" s="147">
        <f>IF(AND($I1866="Si",L1866=1),1,IF(AND($I1866="Fisico",L1866=1),1,IF(AND(L1866=1,$I1866="Electronico"),2,IF(L1866=1,VLOOKUP($C1866&amp;"|"&amp;$B1866&amp;"|"&amp;$D1866,Empresas!$C$6:$CC$92,$G1866+6+1,0),0))))</f>
        <v>0</v>
      </c>
      <c r="AD1866" s="147">
        <f>IF(AND($I1866="Si",M1866=1),1,IF(AND($I1866="Fisico",M1866=1),1,IF(AND(M1866=1,$I1866="Electronico"),2,IF(M1866=1,VLOOKUP($C1866&amp;"|"&amp;$B1866&amp;"|"&amp;$D1866,Empresas!$C$6:$CC$92,$G1866+6+1,0),0))))</f>
        <v>0</v>
      </c>
      <c r="AE1866" s="147">
        <f>IF(AND($I1866="Si",N1866=1),1,IF(AND($I1866="Fisico",N1866=1),1,IF(AND(N1866=1,$I1866="Electronico"),2,IF(N1866=1,VLOOKUP($C1866&amp;"|"&amp;$B1866&amp;"|"&amp;$D1866,Empresas!$C$6:$CC$92,$G1866+6+1,0),0))))</f>
        <v>0</v>
      </c>
      <c r="AF1866" s="147">
        <f>IF(AND($I1866="Si",O1866=1),1,IF(AND($I1866="Fisico",O1866=1),1,IF(AND(O1866=1,$I1866="Electronico"),2,IF(O1866=1,VLOOKUP($C1866&amp;"|"&amp;$B1866&amp;"|"&amp;$D1866,Empresas!$C$6:$CC$92,$G1866+6+1,0),0))))</f>
        <v>0</v>
      </c>
      <c r="AG1866" s="147">
        <f>IF(AND($I1866="Si",P1866=1),1,IF(AND($I1866="Fisico",P1866=1),1,IF(AND(P1866=1,$I1866="Electronico"),2,IF(P1866=1,VLOOKUP($C1866&amp;"|"&amp;$B1866&amp;"|"&amp;$D1866,Empresas!$C$6:$CC$92,$G1866+6+1,0),0))))</f>
        <v>0</v>
      </c>
      <c r="AH1866" s="147">
        <f>IF(AND($I1866="Si",Q1866=1),1,IF(AND($I1866="Fisico",Q1866=1),1,IF(AND(Q1866=1,$I1866="Electronico"),2,IF(Q1866=1,VLOOKUP($C1866&amp;"|"&amp;$B1866&amp;"|"&amp;$D1866,Empresas!$C$6:$CC$92,$G1866+6+1,0),0))))</f>
        <v>0</v>
      </c>
      <c r="AI1866" s="147">
        <f>IF(AND($I1866="Si",R1866=1),1,IF(AND($I1866="Fisico",R1866=1),1,IF(AND(R1866=1,$I1866="Electronico"),2,IF(R1866=1,VLOOKUP($C1866&amp;"|"&amp;$B1866&amp;"|"&amp;$D1866,Empresas!$C$6:$CC$92,$G1866+6+1,0),0))))</f>
        <v>0</v>
      </c>
      <c r="AJ1866" s="147">
        <f>IF(AND($I1866="Si",S1866=1),1,IF(AND($I1866="Fisico",S1866=1),1,IF(AND(S1866=1,$I1866="Electronico"),2,IF(S1866=1,VLOOKUP($C1866&amp;"|"&amp;$B1866&amp;"|"&amp;$D1866,Empresas!$C$6:$CC$92,$G1866+6+1,0),0))))</f>
        <v>0</v>
      </c>
      <c r="AK1866" s="147">
        <f>IF(AND($I1866="Si",T1866=1),1,IF(AND($I1866="Fisico",T1866=1),1,IF(AND(T1866=1,$I1866="Electronico"),2,IF(T1866=1,VLOOKUP($C1866&amp;"|"&amp;$B1866&amp;"|"&amp;$D1866,Empresas!$C$6:$CC$92,$G1866+6+1,0),0))))</f>
        <v>0</v>
      </c>
      <c r="AL1866" s="147">
        <f>IF(AND($I1866="Si",U1866=1),1,IF(AND($I1866="Fisico",U1866=1),1,IF(AND(U1866=1,$I1866="Electronico"),2,IF(U1866=1,VLOOKUP($C1866&amp;"|"&amp;$B1866&amp;"|"&amp;$D1866,Empresas!$C$6:$CC$92,$G1866+6+1,0),0))))</f>
        <v>0</v>
      </c>
      <c r="AM1866" s="149">
        <f t="shared" si="307"/>
        <v>0</v>
      </c>
      <c r="AN1866" s="149">
        <f t="shared" si="308"/>
        <v>0</v>
      </c>
      <c r="AO1866" s="152">
        <f t="shared" si="309"/>
        <v>0</v>
      </c>
    </row>
    <row r="1867" spans="1:41" x14ac:dyDescent="0.25">
      <c r="A1867" s="137" t="str">
        <f>VLOOKUP(D1867,Empresas!$D$7:$F$91,3,0)</f>
        <v>Yulisa</v>
      </c>
      <c r="B1867" s="138" t="str">
        <f>VLOOKUP(D1867,Empresas!$D$7:$G$91,4,0)</f>
        <v>Carmen D.</v>
      </c>
      <c r="C1867" s="138" t="s">
        <v>544</v>
      </c>
      <c r="D1867" s="138" t="s">
        <v>310</v>
      </c>
      <c r="E1867" s="138" t="str">
        <f>VLOOKUP(D1867,Empresas!$D$7:$E$92,2,0)</f>
        <v>CENTRO MEDICO BREVEMEDIC SAC</v>
      </c>
      <c r="F1867" s="138" t="s">
        <v>167</v>
      </c>
      <c r="G1867" s="139">
        <f t="shared" si="304"/>
        <v>34</v>
      </c>
      <c r="H1867" s="139" t="str">
        <f>VLOOKUP(D1867,Empresas!$D$6:$L$92,7,0)</f>
        <v>Semestral</v>
      </c>
      <c r="I1867" s="138" t="str">
        <f>VLOOKUP(VLOOKUP(D1867&amp;"|"&amp;B1867,Empresas!$I$7:$CB$92,G1867,0),Tablas!$A$3:$B$5,2,0)</f>
        <v>No aplica</v>
      </c>
      <c r="J1867" s="78"/>
      <c r="K1867" s="78"/>
      <c r="L1867" s="78"/>
      <c r="M1867" s="78"/>
      <c r="N1867" s="78"/>
      <c r="O1867" s="78"/>
      <c r="P1867" s="78"/>
      <c r="Q1867" s="78"/>
      <c r="R1867" s="78"/>
      <c r="S1867" s="78"/>
      <c r="T1867" s="78"/>
      <c r="U1867" s="78"/>
      <c r="V1867" s="78" t="str">
        <f>VLOOKUP(D1867,Empresas!$D$7:$CF$91,81,0)</f>
        <v>D</v>
      </c>
      <c r="W1867" s="78" t="str">
        <f>VLOOKUP(D1867,Empresas!$D$7:$M$91,10,0)</f>
        <v>Mype</v>
      </c>
      <c r="X1867" s="69" t="str">
        <f t="shared" si="305"/>
        <v>SI</v>
      </c>
      <c r="Y1867" s="153" t="str">
        <f t="shared" si="306"/>
        <v>No aplica</v>
      </c>
      <c r="Z1867" s="147">
        <f>IF(Y1867="No aplica",0,IF(I1867="no",0,IF(I1867="No aplica",0,IF(I1867="Si",1,IF(I1867="Fisico",1,IF(I1867="Electronico",2,VLOOKUP(C1867&amp;"|"&amp;B1867&amp;"|"&amp;D1867,Empresas!$C$6:$CC$92,G1867+6+1,0)))))))</f>
        <v>0</v>
      </c>
      <c r="AA1867" s="147">
        <f>IF(AND($I1867="Si",J1867=1),1,IF(AND($I1867="Fisico",J1867=1),1,IF(AND(J1867=1,$I1867="Electronico"),2,IF(J1867=1,VLOOKUP($C1867&amp;"|"&amp;$B1867&amp;"|"&amp;$D1867,Empresas!$C$6:$CC$92,$G1867+6+1,0),0))))</f>
        <v>0</v>
      </c>
      <c r="AB1867" s="147">
        <f>IF(AND($I1867="Si",K1867=1),1,IF(AND($I1867="Fisico",K1867=1),1,IF(AND(K1867=1,$I1867="Electronico"),2,IF(K1867=1,VLOOKUP($C1867&amp;"|"&amp;$B1867&amp;"|"&amp;$D1867,Empresas!$C$6:$CC$92,$G1867+6+1,0),0))))</f>
        <v>0</v>
      </c>
      <c r="AC1867" s="147">
        <f>IF(AND($I1867="Si",L1867=1),1,IF(AND($I1867="Fisico",L1867=1),1,IF(AND(L1867=1,$I1867="Electronico"),2,IF(L1867=1,VLOOKUP($C1867&amp;"|"&amp;$B1867&amp;"|"&amp;$D1867,Empresas!$C$6:$CC$92,$G1867+6+1,0),0))))</f>
        <v>0</v>
      </c>
      <c r="AD1867" s="147">
        <f>IF(AND($I1867="Si",M1867=1),1,IF(AND($I1867="Fisico",M1867=1),1,IF(AND(M1867=1,$I1867="Electronico"),2,IF(M1867=1,VLOOKUP($C1867&amp;"|"&amp;$B1867&amp;"|"&amp;$D1867,Empresas!$C$6:$CC$92,$G1867+6+1,0),0))))</f>
        <v>0</v>
      </c>
      <c r="AE1867" s="147">
        <f>IF(AND($I1867="Si",N1867=1),1,IF(AND($I1867="Fisico",N1867=1),1,IF(AND(N1867=1,$I1867="Electronico"),2,IF(N1867=1,VLOOKUP($C1867&amp;"|"&amp;$B1867&amp;"|"&amp;$D1867,Empresas!$C$6:$CC$92,$G1867+6+1,0),0))))</f>
        <v>0</v>
      </c>
      <c r="AF1867" s="147">
        <f>IF(AND($I1867="Si",O1867=1),1,IF(AND($I1867="Fisico",O1867=1),1,IF(AND(O1867=1,$I1867="Electronico"),2,IF(O1867=1,VLOOKUP($C1867&amp;"|"&amp;$B1867&amp;"|"&amp;$D1867,Empresas!$C$6:$CC$92,$G1867+6+1,0),0))))</f>
        <v>0</v>
      </c>
      <c r="AG1867" s="147">
        <f>IF(AND($I1867="Si",P1867=1),1,IF(AND($I1867="Fisico",P1867=1),1,IF(AND(P1867=1,$I1867="Electronico"),2,IF(P1867=1,VLOOKUP($C1867&amp;"|"&amp;$B1867&amp;"|"&amp;$D1867,Empresas!$C$6:$CC$92,$G1867+6+1,0),0))))</f>
        <v>0</v>
      </c>
      <c r="AH1867" s="147">
        <f>IF(AND($I1867="Si",Q1867=1),1,IF(AND($I1867="Fisico",Q1867=1),1,IF(AND(Q1867=1,$I1867="Electronico"),2,IF(Q1867=1,VLOOKUP($C1867&amp;"|"&amp;$B1867&amp;"|"&amp;$D1867,Empresas!$C$6:$CC$92,$G1867+6+1,0),0))))</f>
        <v>0</v>
      </c>
      <c r="AI1867" s="147">
        <f>IF(AND($I1867="Si",R1867=1),1,IF(AND($I1867="Fisico",R1867=1),1,IF(AND(R1867=1,$I1867="Electronico"),2,IF(R1867=1,VLOOKUP($C1867&amp;"|"&amp;$B1867&amp;"|"&amp;$D1867,Empresas!$C$6:$CC$92,$G1867+6+1,0),0))))</f>
        <v>0</v>
      </c>
      <c r="AJ1867" s="147">
        <f>IF(AND($I1867="Si",S1867=1),1,IF(AND($I1867="Fisico",S1867=1),1,IF(AND(S1867=1,$I1867="Electronico"),2,IF(S1867=1,VLOOKUP($C1867&amp;"|"&amp;$B1867&amp;"|"&amp;$D1867,Empresas!$C$6:$CC$92,$G1867+6+1,0),0))))</f>
        <v>0</v>
      </c>
      <c r="AK1867" s="147">
        <f>IF(AND($I1867="Si",T1867=1),1,IF(AND($I1867="Fisico",T1867=1),1,IF(AND(T1867=1,$I1867="Electronico"),2,IF(T1867=1,VLOOKUP($C1867&amp;"|"&amp;$B1867&amp;"|"&amp;$D1867,Empresas!$C$6:$CC$92,$G1867+6+1,0),0))))</f>
        <v>0</v>
      </c>
      <c r="AL1867" s="147">
        <f>IF(AND($I1867="Si",U1867=1),1,IF(AND($I1867="Fisico",U1867=1),1,IF(AND(U1867=1,$I1867="Electronico"),2,IF(U1867=1,VLOOKUP($C1867&amp;"|"&amp;$B1867&amp;"|"&amp;$D1867,Empresas!$C$6:$CC$92,$G1867+6+1,0),0))))</f>
        <v>0</v>
      </c>
      <c r="AM1867" s="149">
        <f t="shared" si="307"/>
        <v>0</v>
      </c>
      <c r="AN1867" s="149">
        <f t="shared" si="308"/>
        <v>0</v>
      </c>
      <c r="AO1867" s="152">
        <f t="shared" si="309"/>
        <v>0</v>
      </c>
    </row>
    <row r="1868" spans="1:41" x14ac:dyDescent="0.25">
      <c r="A1868" s="137" t="str">
        <f>VLOOKUP(D1868,Empresas!$D$7:$F$91,3,0)</f>
        <v>Yulisa</v>
      </c>
      <c r="B1868" s="138" t="str">
        <f>VLOOKUP(D1868,Empresas!$D$7:$G$91,4,0)</f>
        <v>Carmen D.</v>
      </c>
      <c r="C1868" s="138" t="s">
        <v>544</v>
      </c>
      <c r="D1868" s="138" t="s">
        <v>310</v>
      </c>
      <c r="E1868" s="138" t="str">
        <f>VLOOKUP(D1868,Empresas!$D$7:$E$92,2,0)</f>
        <v>CENTRO MEDICO BREVEMEDIC SAC</v>
      </c>
      <c r="F1868" s="138" t="s">
        <v>168</v>
      </c>
      <c r="G1868" s="139">
        <f t="shared" si="304"/>
        <v>37</v>
      </c>
      <c r="H1868" s="139" t="str">
        <f>VLOOKUP(D1868,Empresas!$D$6:$L$92,7,0)</f>
        <v>Semestral</v>
      </c>
      <c r="I1868" s="138" t="str">
        <f>VLOOKUP(VLOOKUP(D1868&amp;"|"&amp;B1868,Empresas!$I$7:$CB$92,G1868,0),Tablas!$A$3:$B$5,2,0)</f>
        <v>No aplica</v>
      </c>
      <c r="J1868" s="78"/>
      <c r="K1868" s="78"/>
      <c r="L1868" s="78"/>
      <c r="M1868" s="78"/>
      <c r="N1868" s="78"/>
      <c r="O1868" s="78"/>
      <c r="P1868" s="78"/>
      <c r="Q1868" s="78"/>
      <c r="R1868" s="78"/>
      <c r="S1868" s="78"/>
      <c r="T1868" s="78"/>
      <c r="U1868" s="78"/>
      <c r="V1868" s="78" t="str">
        <f>VLOOKUP(D1868,Empresas!$D$7:$CF$91,81,0)</f>
        <v>D</v>
      </c>
      <c r="W1868" s="78" t="str">
        <f>VLOOKUP(D1868,Empresas!$D$7:$M$91,10,0)</f>
        <v>Mype</v>
      </c>
      <c r="X1868" s="69" t="str">
        <f t="shared" si="305"/>
        <v>SI</v>
      </c>
      <c r="Y1868" s="153" t="str">
        <f t="shared" si="306"/>
        <v>No aplica</v>
      </c>
      <c r="Z1868" s="147">
        <f>IF(Y1868="No aplica",0,IF(I1868="no",0,IF(I1868="No aplica",0,IF(I1868="Si",1,IF(I1868="Fisico",1,IF(I1868="Electronico",2,VLOOKUP(C1868&amp;"|"&amp;B1868&amp;"|"&amp;D1868,Empresas!$C$6:$CC$92,G1868+6+1,0)))))))</f>
        <v>0</v>
      </c>
      <c r="AA1868" s="147">
        <f>IF(AND($I1868="Si",J1868=1),1,IF(AND($I1868="Fisico",J1868=1),1,IF(AND(J1868=1,$I1868="Electronico"),2,IF(J1868=1,VLOOKUP($C1868&amp;"|"&amp;$B1868&amp;"|"&amp;$D1868,Empresas!$C$6:$CC$92,$G1868+6+1,0),0))))</f>
        <v>0</v>
      </c>
      <c r="AB1868" s="147">
        <f>IF(AND($I1868="Si",K1868=1),1,IF(AND($I1868="Fisico",K1868=1),1,IF(AND(K1868=1,$I1868="Electronico"),2,IF(K1868=1,VLOOKUP($C1868&amp;"|"&amp;$B1868&amp;"|"&amp;$D1868,Empresas!$C$6:$CC$92,$G1868+6+1,0),0))))</f>
        <v>0</v>
      </c>
      <c r="AC1868" s="147">
        <f>IF(AND($I1868="Si",L1868=1),1,IF(AND($I1868="Fisico",L1868=1),1,IF(AND(L1868=1,$I1868="Electronico"),2,IF(L1868=1,VLOOKUP($C1868&amp;"|"&amp;$B1868&amp;"|"&amp;$D1868,Empresas!$C$6:$CC$92,$G1868+6+1,0),0))))</f>
        <v>0</v>
      </c>
      <c r="AD1868" s="147">
        <f>IF(AND($I1868="Si",M1868=1),1,IF(AND($I1868="Fisico",M1868=1),1,IF(AND(M1868=1,$I1868="Electronico"),2,IF(M1868=1,VLOOKUP($C1868&amp;"|"&amp;$B1868&amp;"|"&amp;$D1868,Empresas!$C$6:$CC$92,$G1868+6+1,0),0))))</f>
        <v>0</v>
      </c>
      <c r="AE1868" s="147">
        <f>IF(AND($I1868="Si",N1868=1),1,IF(AND($I1868="Fisico",N1868=1),1,IF(AND(N1868=1,$I1868="Electronico"),2,IF(N1868=1,VLOOKUP($C1868&amp;"|"&amp;$B1868&amp;"|"&amp;$D1868,Empresas!$C$6:$CC$92,$G1868+6+1,0),0))))</f>
        <v>0</v>
      </c>
      <c r="AF1868" s="147">
        <f>IF(AND($I1868="Si",O1868=1),1,IF(AND($I1868="Fisico",O1868=1),1,IF(AND(O1868=1,$I1868="Electronico"),2,IF(O1868=1,VLOOKUP($C1868&amp;"|"&amp;$B1868&amp;"|"&amp;$D1868,Empresas!$C$6:$CC$92,$G1868+6+1,0),0))))</f>
        <v>0</v>
      </c>
      <c r="AG1868" s="147">
        <f>IF(AND($I1868="Si",P1868=1),1,IF(AND($I1868="Fisico",P1868=1),1,IF(AND(P1868=1,$I1868="Electronico"),2,IF(P1868=1,VLOOKUP($C1868&amp;"|"&amp;$B1868&amp;"|"&amp;$D1868,Empresas!$C$6:$CC$92,$G1868+6+1,0),0))))</f>
        <v>0</v>
      </c>
      <c r="AH1868" s="147">
        <f>IF(AND($I1868="Si",Q1868=1),1,IF(AND($I1868="Fisico",Q1868=1),1,IF(AND(Q1868=1,$I1868="Electronico"),2,IF(Q1868=1,VLOOKUP($C1868&amp;"|"&amp;$B1868&amp;"|"&amp;$D1868,Empresas!$C$6:$CC$92,$G1868+6+1,0),0))))</f>
        <v>0</v>
      </c>
      <c r="AI1868" s="147">
        <f>IF(AND($I1868="Si",R1868=1),1,IF(AND($I1868="Fisico",R1868=1),1,IF(AND(R1868=1,$I1868="Electronico"),2,IF(R1868=1,VLOOKUP($C1868&amp;"|"&amp;$B1868&amp;"|"&amp;$D1868,Empresas!$C$6:$CC$92,$G1868+6+1,0),0))))</f>
        <v>0</v>
      </c>
      <c r="AJ1868" s="147">
        <f>IF(AND($I1868="Si",S1868=1),1,IF(AND($I1868="Fisico",S1868=1),1,IF(AND(S1868=1,$I1868="Electronico"),2,IF(S1868=1,VLOOKUP($C1868&amp;"|"&amp;$B1868&amp;"|"&amp;$D1868,Empresas!$C$6:$CC$92,$G1868+6+1,0),0))))</f>
        <v>0</v>
      </c>
      <c r="AK1868" s="147">
        <f>IF(AND($I1868="Si",T1868=1),1,IF(AND($I1868="Fisico",T1868=1),1,IF(AND(T1868=1,$I1868="Electronico"),2,IF(T1868=1,VLOOKUP($C1868&amp;"|"&amp;$B1868&amp;"|"&amp;$D1868,Empresas!$C$6:$CC$92,$G1868+6+1,0),0))))</f>
        <v>0</v>
      </c>
      <c r="AL1868" s="147">
        <f>IF(AND($I1868="Si",U1868=1),1,IF(AND($I1868="Fisico",U1868=1),1,IF(AND(U1868=1,$I1868="Electronico"),2,IF(U1868=1,VLOOKUP($C1868&amp;"|"&amp;$B1868&amp;"|"&amp;$D1868,Empresas!$C$6:$CC$92,$G1868+6+1,0),0))))</f>
        <v>0</v>
      </c>
      <c r="AM1868" s="149">
        <f t="shared" si="307"/>
        <v>0</v>
      </c>
      <c r="AN1868" s="149">
        <f t="shared" si="308"/>
        <v>0</v>
      </c>
      <c r="AO1868" s="152">
        <f t="shared" si="309"/>
        <v>0</v>
      </c>
    </row>
    <row r="1869" spans="1:41" x14ac:dyDescent="0.25">
      <c r="A1869" s="137" t="str">
        <f>VLOOKUP(D1869,Empresas!$D$7:$F$91,3,0)</f>
        <v>Yulisa</v>
      </c>
      <c r="B1869" s="138" t="str">
        <f>VLOOKUP(D1869,Empresas!$D$7:$G$91,4,0)</f>
        <v>Carmen D.</v>
      </c>
      <c r="C1869" s="138" t="s">
        <v>544</v>
      </c>
      <c r="D1869" s="138" t="s">
        <v>310</v>
      </c>
      <c r="E1869" s="138" t="str">
        <f>VLOOKUP(D1869,Empresas!$D$7:$E$92,2,0)</f>
        <v>CENTRO MEDICO BREVEMEDIC SAC</v>
      </c>
      <c r="F1869" s="138" t="s">
        <v>169</v>
      </c>
      <c r="G1869" s="139">
        <f t="shared" si="304"/>
        <v>40</v>
      </c>
      <c r="H1869" s="139" t="str">
        <f>VLOOKUP(D1869,Empresas!$D$6:$L$92,7,0)</f>
        <v>Semestral</v>
      </c>
      <c r="I1869" s="138" t="str">
        <f>VLOOKUP(VLOOKUP(D1869&amp;"|"&amp;B1869,Empresas!$I$7:$CB$92,G1869,0),Tablas!$A$3:$B$5,2,0)</f>
        <v>No aplica</v>
      </c>
      <c r="J1869" s="78"/>
      <c r="K1869" s="78"/>
      <c r="L1869" s="78"/>
      <c r="M1869" s="78"/>
      <c r="N1869" s="78"/>
      <c r="O1869" s="78"/>
      <c r="P1869" s="78"/>
      <c r="Q1869" s="78"/>
      <c r="R1869" s="78"/>
      <c r="S1869" s="78"/>
      <c r="T1869" s="78"/>
      <c r="U1869" s="78"/>
      <c r="V1869" s="78" t="str">
        <f>VLOOKUP(D1869,Empresas!$D$7:$CF$91,81,0)</f>
        <v>D</v>
      </c>
      <c r="W1869" s="78" t="str">
        <f>VLOOKUP(D1869,Empresas!$D$7:$M$91,10,0)</f>
        <v>Mype</v>
      </c>
      <c r="X1869" s="69" t="str">
        <f t="shared" si="305"/>
        <v>SI</v>
      </c>
      <c r="Y1869" s="153" t="str">
        <f t="shared" si="306"/>
        <v>No aplica</v>
      </c>
      <c r="Z1869" s="147">
        <f>IF(Y1869="No aplica",0,IF(I1869="no",0,IF(I1869="No aplica",0,IF(I1869="Si",1,IF(I1869="Fisico",1,IF(I1869="Electronico",2,VLOOKUP(C1869&amp;"|"&amp;B1869&amp;"|"&amp;D1869,Empresas!$C$6:$CC$92,G1869+6+1,0)))))))</f>
        <v>0</v>
      </c>
      <c r="AA1869" s="147">
        <f>IF(AND($I1869="Si",J1869=1),1,IF(AND($I1869="Fisico",J1869=1),1,IF(AND(J1869=1,$I1869="Electronico"),2,IF(J1869=1,VLOOKUP($C1869&amp;"|"&amp;$B1869&amp;"|"&amp;$D1869,Empresas!$C$6:$CC$92,$G1869+6+1,0),0))))</f>
        <v>0</v>
      </c>
      <c r="AB1869" s="147">
        <f>IF(AND($I1869="Si",K1869=1),1,IF(AND($I1869="Fisico",K1869=1),1,IF(AND(K1869=1,$I1869="Electronico"),2,IF(K1869=1,VLOOKUP($C1869&amp;"|"&amp;$B1869&amp;"|"&amp;$D1869,Empresas!$C$6:$CC$92,$G1869+6+1,0),0))))</f>
        <v>0</v>
      </c>
      <c r="AC1869" s="147">
        <f>IF(AND($I1869="Si",L1869=1),1,IF(AND($I1869="Fisico",L1869=1),1,IF(AND(L1869=1,$I1869="Electronico"),2,IF(L1869=1,VLOOKUP($C1869&amp;"|"&amp;$B1869&amp;"|"&amp;$D1869,Empresas!$C$6:$CC$92,$G1869+6+1,0),0))))</f>
        <v>0</v>
      </c>
      <c r="AD1869" s="147">
        <f>IF(AND($I1869="Si",M1869=1),1,IF(AND($I1869="Fisico",M1869=1),1,IF(AND(M1869=1,$I1869="Electronico"),2,IF(M1869=1,VLOOKUP($C1869&amp;"|"&amp;$B1869&amp;"|"&amp;$D1869,Empresas!$C$6:$CC$92,$G1869+6+1,0),0))))</f>
        <v>0</v>
      </c>
      <c r="AE1869" s="147">
        <f>IF(AND($I1869="Si",N1869=1),1,IF(AND($I1869="Fisico",N1869=1),1,IF(AND(N1869=1,$I1869="Electronico"),2,IF(N1869=1,VLOOKUP($C1869&amp;"|"&amp;$B1869&amp;"|"&amp;$D1869,Empresas!$C$6:$CC$92,$G1869+6+1,0),0))))</f>
        <v>0</v>
      </c>
      <c r="AF1869" s="147">
        <f>IF(AND($I1869="Si",O1869=1),1,IF(AND($I1869="Fisico",O1869=1),1,IF(AND(O1869=1,$I1869="Electronico"),2,IF(O1869=1,VLOOKUP($C1869&amp;"|"&amp;$B1869&amp;"|"&amp;$D1869,Empresas!$C$6:$CC$92,$G1869+6+1,0),0))))</f>
        <v>0</v>
      </c>
      <c r="AG1869" s="147">
        <f>IF(AND($I1869="Si",P1869=1),1,IF(AND($I1869="Fisico",P1869=1),1,IF(AND(P1869=1,$I1869="Electronico"),2,IF(P1869=1,VLOOKUP($C1869&amp;"|"&amp;$B1869&amp;"|"&amp;$D1869,Empresas!$C$6:$CC$92,$G1869+6+1,0),0))))</f>
        <v>0</v>
      </c>
      <c r="AH1869" s="147">
        <f>IF(AND($I1869="Si",Q1869=1),1,IF(AND($I1869="Fisico",Q1869=1),1,IF(AND(Q1869=1,$I1869="Electronico"),2,IF(Q1869=1,VLOOKUP($C1869&amp;"|"&amp;$B1869&amp;"|"&amp;$D1869,Empresas!$C$6:$CC$92,$G1869+6+1,0),0))))</f>
        <v>0</v>
      </c>
      <c r="AI1869" s="147">
        <f>IF(AND($I1869="Si",R1869=1),1,IF(AND($I1869="Fisico",R1869=1),1,IF(AND(R1869=1,$I1869="Electronico"),2,IF(R1869=1,VLOOKUP($C1869&amp;"|"&amp;$B1869&amp;"|"&amp;$D1869,Empresas!$C$6:$CC$92,$G1869+6+1,0),0))))</f>
        <v>0</v>
      </c>
      <c r="AJ1869" s="147">
        <f>IF(AND($I1869="Si",S1869=1),1,IF(AND($I1869="Fisico",S1869=1),1,IF(AND(S1869=1,$I1869="Electronico"),2,IF(S1869=1,VLOOKUP($C1869&amp;"|"&amp;$B1869&amp;"|"&amp;$D1869,Empresas!$C$6:$CC$92,$G1869+6+1,0),0))))</f>
        <v>0</v>
      </c>
      <c r="AK1869" s="147">
        <f>IF(AND($I1869="Si",T1869=1),1,IF(AND($I1869="Fisico",T1869=1),1,IF(AND(T1869=1,$I1869="Electronico"),2,IF(T1869=1,VLOOKUP($C1869&amp;"|"&amp;$B1869&amp;"|"&amp;$D1869,Empresas!$C$6:$CC$92,$G1869+6+1,0),0))))</f>
        <v>0</v>
      </c>
      <c r="AL1869" s="147">
        <f>IF(AND($I1869="Si",U1869=1),1,IF(AND($I1869="Fisico",U1869=1),1,IF(AND(U1869=1,$I1869="Electronico"),2,IF(U1869=1,VLOOKUP($C1869&amp;"|"&amp;$B1869&amp;"|"&amp;$D1869,Empresas!$C$6:$CC$92,$G1869+6+1,0),0))))</f>
        <v>0</v>
      </c>
      <c r="AM1869" s="149">
        <f t="shared" si="307"/>
        <v>0</v>
      </c>
      <c r="AN1869" s="149">
        <f t="shared" si="308"/>
        <v>0</v>
      </c>
      <c r="AO1869" s="152">
        <f t="shared" si="309"/>
        <v>0</v>
      </c>
    </row>
    <row r="1870" spans="1:41" x14ac:dyDescent="0.25">
      <c r="A1870" s="137" t="str">
        <f>VLOOKUP(D1870,Empresas!$D$7:$F$91,3,0)</f>
        <v>Yulisa</v>
      </c>
      <c r="B1870" s="138" t="str">
        <f>VLOOKUP(D1870,Empresas!$D$7:$G$91,4,0)</f>
        <v>Carmen D.</v>
      </c>
      <c r="C1870" s="138" t="s">
        <v>544</v>
      </c>
      <c r="D1870" s="138" t="s">
        <v>310</v>
      </c>
      <c r="E1870" s="138" t="str">
        <f>VLOOKUP(D1870,Empresas!$D$7:$E$92,2,0)</f>
        <v>CENTRO MEDICO BREVEMEDIC SAC</v>
      </c>
      <c r="F1870" s="138" t="s">
        <v>170</v>
      </c>
      <c r="G1870" s="139">
        <f t="shared" si="304"/>
        <v>43</v>
      </c>
      <c r="H1870" s="139" t="str">
        <f>VLOOKUP(D1870,Empresas!$D$6:$L$92,7,0)</f>
        <v>Semestral</v>
      </c>
      <c r="I1870" s="138" t="str">
        <f>VLOOKUP(VLOOKUP(D1870&amp;"|"&amp;B1870,Empresas!$I$7:$CB$92,G1870,0),Tablas!$A$3:$B$5,2,0)</f>
        <v>Registro y analisis</v>
      </c>
      <c r="J1870" s="78">
        <v>1</v>
      </c>
      <c r="K1870" s="78">
        <v>1</v>
      </c>
      <c r="L1870" s="78">
        <v>1</v>
      </c>
      <c r="M1870" s="78">
        <v>1</v>
      </c>
      <c r="N1870" s="78">
        <v>1</v>
      </c>
      <c r="O1870" s="78">
        <v>1</v>
      </c>
      <c r="P1870" s="78">
        <v>1</v>
      </c>
      <c r="Q1870" s="78">
        <v>1</v>
      </c>
      <c r="R1870" s="78"/>
      <c r="S1870" s="78"/>
      <c r="T1870" s="78"/>
      <c r="U1870" s="78"/>
      <c r="V1870" s="78" t="str">
        <f>VLOOKUP(D1870,Empresas!$D$7:$CF$91,81,0)</f>
        <v>D</v>
      </c>
      <c r="W1870" s="78" t="str">
        <f>VLOOKUP(D1870,Empresas!$D$7:$M$91,10,0)</f>
        <v>Mype</v>
      </c>
      <c r="X1870" s="69" t="str">
        <f t="shared" si="305"/>
        <v>SI</v>
      </c>
      <c r="Y1870" s="153" t="str">
        <f t="shared" si="306"/>
        <v>Si aplica</v>
      </c>
      <c r="Z1870" s="147">
        <f>IF(Y1870="No aplica",0,IF(I1870="no",0,IF(I1870="No aplica",0,IF(I1870="Si",1,IF(I1870="Fisico",1,IF(I1870="Electronico",2,VLOOKUP(C1870&amp;"|"&amp;B1870&amp;"|"&amp;D1870,Empresas!$C$6:$CC$92,G1870+6+1,0)))))))</f>
        <v>1</v>
      </c>
      <c r="AA1870" s="147">
        <f>IF(AND($I1870="Si",J1870=1),1,IF(AND($I1870="Fisico",J1870=1),1,IF(AND(J1870=1,$I1870="Electronico"),2,IF(J1870=1,VLOOKUP($C1870&amp;"|"&amp;$B1870&amp;"|"&amp;$D1870,Empresas!$C$6:$CC$92,$G1870+6+1,0),0))))</f>
        <v>1</v>
      </c>
      <c r="AB1870" s="147">
        <f>IF(AND($I1870="Si",K1870=1),1,IF(AND($I1870="Fisico",K1870=1),1,IF(AND(K1870=1,$I1870="Electronico"),2,IF(K1870=1,VLOOKUP($C1870&amp;"|"&amp;$B1870&amp;"|"&amp;$D1870,Empresas!$C$6:$CC$92,$G1870+6+1,0),0))))</f>
        <v>1</v>
      </c>
      <c r="AC1870" s="147">
        <f>IF(AND($I1870="Si",L1870=1),1,IF(AND($I1870="Fisico",L1870=1),1,IF(AND(L1870=1,$I1870="Electronico"),2,IF(L1870=1,VLOOKUP($C1870&amp;"|"&amp;$B1870&amp;"|"&amp;$D1870,Empresas!$C$6:$CC$92,$G1870+6+1,0),0))))</f>
        <v>1</v>
      </c>
      <c r="AD1870" s="147">
        <f>IF(AND($I1870="Si",M1870=1),1,IF(AND($I1870="Fisico",M1870=1),1,IF(AND(M1870=1,$I1870="Electronico"),2,IF(M1870=1,VLOOKUP($C1870&amp;"|"&amp;$B1870&amp;"|"&amp;$D1870,Empresas!$C$6:$CC$92,$G1870+6+1,0),0))))</f>
        <v>1</v>
      </c>
      <c r="AE1870" s="147">
        <f>IF(AND($I1870="Si",N1870=1),1,IF(AND($I1870="Fisico",N1870=1),1,IF(AND(N1870=1,$I1870="Electronico"),2,IF(N1870=1,VLOOKUP($C1870&amp;"|"&amp;$B1870&amp;"|"&amp;$D1870,Empresas!$C$6:$CC$92,$G1870+6+1,0),0))))</f>
        <v>1</v>
      </c>
      <c r="AF1870" s="147">
        <f>IF(AND($I1870="Si",O1870=1),1,IF(AND($I1870="Fisico",O1870=1),1,IF(AND(O1870=1,$I1870="Electronico"),2,IF(O1870=1,VLOOKUP($C1870&amp;"|"&amp;$B1870&amp;"|"&amp;$D1870,Empresas!$C$6:$CC$92,$G1870+6+1,0),0))))</f>
        <v>1</v>
      </c>
      <c r="AG1870" s="147">
        <f>IF(AND($I1870="Si",P1870=1),1,IF(AND($I1870="Fisico",P1870=1),1,IF(AND(P1870=1,$I1870="Electronico"),2,IF(P1870=1,VLOOKUP($C1870&amp;"|"&amp;$B1870&amp;"|"&amp;$D1870,Empresas!$C$6:$CC$92,$G1870+6+1,0),0))))</f>
        <v>1</v>
      </c>
      <c r="AH1870" s="147">
        <f>IF(AND($I1870="Si",Q1870=1),1,IF(AND($I1870="Fisico",Q1870=1),1,IF(AND(Q1870=1,$I1870="Electronico"),2,IF(Q1870=1,VLOOKUP($C1870&amp;"|"&amp;$B1870&amp;"|"&amp;$D1870,Empresas!$C$6:$CC$92,$G1870+6+1,0),0))))</f>
        <v>1</v>
      </c>
      <c r="AI1870" s="147">
        <f>IF(AND($I1870="Si",R1870=1),1,IF(AND($I1870="Fisico",R1870=1),1,IF(AND(R1870=1,$I1870="Electronico"),2,IF(R1870=1,VLOOKUP($C1870&amp;"|"&amp;$B1870&amp;"|"&amp;$D1870,Empresas!$C$6:$CC$92,$G1870+6+1,0),0))))</f>
        <v>0</v>
      </c>
      <c r="AJ1870" s="147">
        <f>IF(AND($I1870="Si",S1870=1),1,IF(AND($I1870="Fisico",S1870=1),1,IF(AND(S1870=1,$I1870="Electronico"),2,IF(S1870=1,VLOOKUP($C1870&amp;"|"&amp;$B1870&amp;"|"&amp;$D1870,Empresas!$C$6:$CC$92,$G1870+6+1,0),0))))</f>
        <v>0</v>
      </c>
      <c r="AK1870" s="147">
        <f>IF(AND($I1870="Si",T1870=1),1,IF(AND($I1870="Fisico",T1870=1),1,IF(AND(T1870=1,$I1870="Electronico"),2,IF(T1870=1,VLOOKUP($C1870&amp;"|"&amp;$B1870&amp;"|"&amp;$D1870,Empresas!$C$6:$CC$92,$G1870+6+1,0),0))))</f>
        <v>0</v>
      </c>
      <c r="AL1870" s="147">
        <f>IF(AND($I1870="Si",U1870=1),1,IF(AND($I1870="Fisico",U1870=1),1,IF(AND(U1870=1,$I1870="Electronico"),2,IF(U1870=1,VLOOKUP($C1870&amp;"|"&amp;$B1870&amp;"|"&amp;$D1870,Empresas!$C$6:$CC$92,$G1870+6+1,0),0))))</f>
        <v>0</v>
      </c>
      <c r="AM1870" s="149">
        <f t="shared" si="307"/>
        <v>8</v>
      </c>
      <c r="AN1870" s="149">
        <f t="shared" si="308"/>
        <v>8</v>
      </c>
      <c r="AO1870" s="152">
        <f t="shared" si="309"/>
        <v>1</v>
      </c>
    </row>
    <row r="1871" spans="1:41" x14ac:dyDescent="0.25">
      <c r="A1871" s="137" t="str">
        <f>VLOOKUP(D1871,Empresas!$D$7:$F$91,3,0)</f>
        <v>Yulisa</v>
      </c>
      <c r="B1871" s="138" t="str">
        <f>VLOOKUP(D1871,Empresas!$D$7:$G$91,4,0)</f>
        <v>Carmen D.</v>
      </c>
      <c r="C1871" s="138" t="s">
        <v>544</v>
      </c>
      <c r="D1871" s="138" t="s">
        <v>310</v>
      </c>
      <c r="E1871" s="138" t="str">
        <f>VLOOKUP(D1871,Empresas!$D$7:$E$92,2,0)</f>
        <v>CENTRO MEDICO BREVEMEDIC SAC</v>
      </c>
      <c r="F1871" s="138" t="s">
        <v>171</v>
      </c>
      <c r="G1871" s="139">
        <f t="shared" si="304"/>
        <v>46</v>
      </c>
      <c r="H1871" s="139" t="str">
        <f>VLOOKUP(D1871,Empresas!$D$6:$L$92,7,0)</f>
        <v>Semestral</v>
      </c>
      <c r="I1871" s="138" t="str">
        <f>VLOOKUP(VLOOKUP(D1871&amp;"|"&amp;B1871,Empresas!$I$7:$CB$92,G1871,0),Tablas!$A$3:$B$5,2,0)</f>
        <v>No aplica</v>
      </c>
      <c r="J1871" s="78"/>
      <c r="K1871" s="78"/>
      <c r="L1871" s="78"/>
      <c r="M1871" s="78"/>
      <c r="N1871" s="78"/>
      <c r="O1871" s="78"/>
      <c r="P1871" s="78"/>
      <c r="Q1871" s="78"/>
      <c r="R1871" s="78"/>
      <c r="S1871" s="78"/>
      <c r="T1871" s="78"/>
      <c r="U1871" s="78"/>
      <c r="V1871" s="78" t="str">
        <f>VLOOKUP(D1871,Empresas!$D$7:$CF$91,81,0)</f>
        <v>D</v>
      </c>
      <c r="W1871" s="78" t="str">
        <f>VLOOKUP(D1871,Empresas!$D$7:$M$91,10,0)</f>
        <v>Mype</v>
      </c>
      <c r="X1871" s="69" t="str">
        <f t="shared" si="305"/>
        <v>SI</v>
      </c>
      <c r="Y1871" s="153" t="str">
        <f t="shared" si="306"/>
        <v>No aplica</v>
      </c>
      <c r="Z1871" s="147">
        <f>IF(Y1871="No aplica",0,IF(I1871="no",0,IF(I1871="No aplica",0,IF(I1871="Si",1,IF(I1871="Fisico",1,IF(I1871="Electronico",2,VLOOKUP(C1871&amp;"|"&amp;B1871&amp;"|"&amp;D1871,Empresas!$C$6:$CC$92,G1871+6+1,0)))))))</f>
        <v>0</v>
      </c>
      <c r="AA1871" s="147">
        <f>IF(AND($I1871="Si",J1871=1),1,IF(AND($I1871="Fisico",J1871=1),1,IF(AND(J1871=1,$I1871="Electronico"),2,IF(J1871=1,VLOOKUP($C1871&amp;"|"&amp;$B1871&amp;"|"&amp;$D1871,Empresas!$C$6:$CC$92,$G1871+6+1,0),0))))</f>
        <v>0</v>
      </c>
      <c r="AB1871" s="147">
        <f>IF(AND($I1871="Si",K1871=1),1,IF(AND($I1871="Fisico",K1871=1),1,IF(AND(K1871=1,$I1871="Electronico"),2,IF(K1871=1,VLOOKUP($C1871&amp;"|"&amp;$B1871&amp;"|"&amp;$D1871,Empresas!$C$6:$CC$92,$G1871+6+1,0),0))))</f>
        <v>0</v>
      </c>
      <c r="AC1871" s="147">
        <f>IF(AND($I1871="Si",L1871=1),1,IF(AND($I1871="Fisico",L1871=1),1,IF(AND(L1871=1,$I1871="Electronico"),2,IF(L1871=1,VLOOKUP($C1871&amp;"|"&amp;$B1871&amp;"|"&amp;$D1871,Empresas!$C$6:$CC$92,$G1871+6+1,0),0))))</f>
        <v>0</v>
      </c>
      <c r="AD1871" s="147">
        <f>IF(AND($I1871="Si",M1871=1),1,IF(AND($I1871="Fisico",M1871=1),1,IF(AND(M1871=1,$I1871="Electronico"),2,IF(M1871=1,VLOOKUP($C1871&amp;"|"&amp;$B1871&amp;"|"&amp;$D1871,Empresas!$C$6:$CC$92,$G1871+6+1,0),0))))</f>
        <v>0</v>
      </c>
      <c r="AE1871" s="147">
        <f>IF(AND($I1871="Si",N1871=1),1,IF(AND($I1871="Fisico",N1871=1),1,IF(AND(N1871=1,$I1871="Electronico"),2,IF(N1871=1,VLOOKUP($C1871&amp;"|"&amp;$B1871&amp;"|"&amp;$D1871,Empresas!$C$6:$CC$92,$G1871+6+1,0),0))))</f>
        <v>0</v>
      </c>
      <c r="AF1871" s="147">
        <f>IF(AND($I1871="Si",O1871=1),1,IF(AND($I1871="Fisico",O1871=1),1,IF(AND(O1871=1,$I1871="Electronico"),2,IF(O1871=1,VLOOKUP($C1871&amp;"|"&amp;$B1871&amp;"|"&amp;$D1871,Empresas!$C$6:$CC$92,$G1871+6+1,0),0))))</f>
        <v>0</v>
      </c>
      <c r="AG1871" s="147">
        <f>IF(AND($I1871="Si",P1871=1),1,IF(AND($I1871="Fisico",P1871=1),1,IF(AND(P1871=1,$I1871="Electronico"),2,IF(P1871=1,VLOOKUP($C1871&amp;"|"&amp;$B1871&amp;"|"&amp;$D1871,Empresas!$C$6:$CC$92,$G1871+6+1,0),0))))</f>
        <v>0</v>
      </c>
      <c r="AH1871" s="147">
        <f>IF(AND($I1871="Si",Q1871=1),1,IF(AND($I1871="Fisico",Q1871=1),1,IF(AND(Q1871=1,$I1871="Electronico"),2,IF(Q1871=1,VLOOKUP($C1871&amp;"|"&amp;$B1871&amp;"|"&amp;$D1871,Empresas!$C$6:$CC$92,$G1871+6+1,0),0))))</f>
        <v>0</v>
      </c>
      <c r="AI1871" s="147">
        <f>IF(AND($I1871="Si",R1871=1),1,IF(AND($I1871="Fisico",R1871=1),1,IF(AND(R1871=1,$I1871="Electronico"),2,IF(R1871=1,VLOOKUP($C1871&amp;"|"&amp;$B1871&amp;"|"&amp;$D1871,Empresas!$C$6:$CC$92,$G1871+6+1,0),0))))</f>
        <v>0</v>
      </c>
      <c r="AJ1871" s="147">
        <f>IF(AND($I1871="Si",S1871=1),1,IF(AND($I1871="Fisico",S1871=1),1,IF(AND(S1871=1,$I1871="Electronico"),2,IF(S1871=1,VLOOKUP($C1871&amp;"|"&amp;$B1871&amp;"|"&amp;$D1871,Empresas!$C$6:$CC$92,$G1871+6+1,0),0))))</f>
        <v>0</v>
      </c>
      <c r="AK1871" s="147">
        <f>IF(AND($I1871="Si",T1871=1),1,IF(AND($I1871="Fisico",T1871=1),1,IF(AND(T1871=1,$I1871="Electronico"),2,IF(T1871=1,VLOOKUP($C1871&amp;"|"&amp;$B1871&amp;"|"&amp;$D1871,Empresas!$C$6:$CC$92,$G1871+6+1,0),0))))</f>
        <v>0</v>
      </c>
      <c r="AL1871" s="147">
        <f>IF(AND($I1871="Si",U1871=1),1,IF(AND($I1871="Fisico",U1871=1),1,IF(AND(U1871=1,$I1871="Electronico"),2,IF(U1871=1,VLOOKUP($C1871&amp;"|"&amp;$B1871&amp;"|"&amp;$D1871,Empresas!$C$6:$CC$92,$G1871+6+1,0),0))))</f>
        <v>0</v>
      </c>
      <c r="AM1871" s="149">
        <f t="shared" si="307"/>
        <v>0</v>
      </c>
      <c r="AN1871" s="149">
        <f t="shared" si="308"/>
        <v>0</v>
      </c>
      <c r="AO1871" s="152">
        <f t="shared" si="309"/>
        <v>0</v>
      </c>
    </row>
    <row r="1872" spans="1:41" x14ac:dyDescent="0.25">
      <c r="A1872" s="140" t="str">
        <f>VLOOKUP(D1872,Empresas!$D$7:$F$91,3,0)</f>
        <v>Yulisa</v>
      </c>
      <c r="B1872" s="141" t="str">
        <f>VLOOKUP(D1872,Empresas!$D$7:$G$91,4,0)</f>
        <v>Carmen D.</v>
      </c>
      <c r="C1872" s="141" t="s">
        <v>544</v>
      </c>
      <c r="D1872" s="141" t="s">
        <v>310</v>
      </c>
      <c r="E1872" s="141" t="str">
        <f>VLOOKUP(D1872,Empresas!$D$7:$E$92,2,0)</f>
        <v>CENTRO MEDICO BREVEMEDIC SAC</v>
      </c>
      <c r="F1872" s="141" t="s">
        <v>172</v>
      </c>
      <c r="G1872" s="142">
        <f>+Empresas!$BF$2</f>
        <v>50</v>
      </c>
      <c r="H1872" s="142" t="str">
        <f>VLOOKUP(D1872,Empresas!$D$6:$L$92,7,0)</f>
        <v>Semestral</v>
      </c>
      <c r="I1872" s="141" t="str">
        <f>VLOOKUP(VLOOKUP(D1872&amp;"|"&amp;B1872,Empresas!$I$7:$CB$92,G1872,0),Tablas!$A$8:$B$10,2,0)</f>
        <v>Electronico</v>
      </c>
      <c r="J1872" s="78">
        <v>1</v>
      </c>
      <c r="K1872" s="78">
        <v>1</v>
      </c>
      <c r="L1872" s="78">
        <v>1</v>
      </c>
      <c r="M1872" s="78">
        <v>1</v>
      </c>
      <c r="N1872" s="78">
        <v>1</v>
      </c>
      <c r="O1872" s="78">
        <v>1</v>
      </c>
      <c r="P1872" s="78">
        <v>1</v>
      </c>
      <c r="Q1872" s="78">
        <v>1</v>
      </c>
      <c r="R1872" s="78"/>
      <c r="S1872" s="78"/>
      <c r="T1872" s="78"/>
      <c r="U1872" s="78"/>
      <c r="V1872" s="78" t="str">
        <f>VLOOKUP(D1872,Empresas!$D$7:$CF$91,81,0)</f>
        <v>D</v>
      </c>
      <c r="W1872" s="78" t="str">
        <f>VLOOKUP(D1872,Empresas!$D$7:$M$91,10,0)</f>
        <v>Mype</v>
      </c>
      <c r="X1872" s="69" t="str">
        <f t="shared" si="305"/>
        <v>SI</v>
      </c>
      <c r="Y1872" s="153" t="str">
        <f t="shared" si="306"/>
        <v>Si aplica</v>
      </c>
      <c r="Z1872" s="147">
        <f>IF(Y1872="No aplica",0,IF(I1872="no",0,IF(I1872="No aplica",0,IF(I1872="Si",1,IF(I1872="Fisico",1,IF(I1872="Electronico",2,VLOOKUP(C1872&amp;"|"&amp;B1872&amp;"|"&amp;D1872,Empresas!$C$6:$CC$92,G1872+6+1,0)))))))</f>
        <v>2</v>
      </c>
      <c r="AA1872" s="147">
        <f>IF(AND($I1872="Si",J1872=1),1,IF(AND($I1872="Fisico",J1872=1),1,IF(AND(J1872=1,$I1872="Electronico"),2,IF(J1872=1,VLOOKUP($C1872&amp;"|"&amp;$B1872&amp;"|"&amp;$D1872,Empresas!$C$6:$CC$92,$G1872+6+1,0),0))))</f>
        <v>2</v>
      </c>
      <c r="AB1872" s="147">
        <f>IF(AND($I1872="Si",K1872=1),1,IF(AND($I1872="Fisico",K1872=1),1,IF(AND(K1872=1,$I1872="Electronico"),2,IF(K1872=1,VLOOKUP($C1872&amp;"|"&amp;$B1872&amp;"|"&amp;$D1872,Empresas!$C$6:$CC$92,$G1872+6+1,0),0))))</f>
        <v>2</v>
      </c>
      <c r="AC1872" s="147">
        <f>IF(AND($I1872="Si",L1872=1),1,IF(AND($I1872="Fisico",L1872=1),1,IF(AND(L1872=1,$I1872="Electronico"),2,IF(L1872=1,VLOOKUP($C1872&amp;"|"&amp;$B1872&amp;"|"&amp;$D1872,Empresas!$C$6:$CC$92,$G1872+6+1,0),0))))</f>
        <v>2</v>
      </c>
      <c r="AD1872" s="147">
        <f>IF(AND($I1872="Si",M1872=1),1,IF(AND($I1872="Fisico",M1872=1),1,IF(AND(M1872=1,$I1872="Electronico"),2,IF(M1872=1,VLOOKUP($C1872&amp;"|"&amp;$B1872&amp;"|"&amp;$D1872,Empresas!$C$6:$CC$92,$G1872+6+1,0),0))))</f>
        <v>2</v>
      </c>
      <c r="AE1872" s="147">
        <f>IF(AND($I1872="Si",N1872=1),1,IF(AND($I1872="Fisico",N1872=1),1,IF(AND(N1872=1,$I1872="Electronico"),2,IF(N1872=1,VLOOKUP($C1872&amp;"|"&amp;$B1872&amp;"|"&amp;$D1872,Empresas!$C$6:$CC$92,$G1872+6+1,0),0))))</f>
        <v>2</v>
      </c>
      <c r="AF1872" s="147">
        <f>IF(AND($I1872="Si",O1872=1),1,IF(AND($I1872="Fisico",O1872=1),1,IF(AND(O1872=1,$I1872="Electronico"),2,IF(O1872=1,VLOOKUP($C1872&amp;"|"&amp;$B1872&amp;"|"&amp;$D1872,Empresas!$C$6:$CC$92,$G1872+6+1,0),0))))</f>
        <v>2</v>
      </c>
      <c r="AG1872" s="147">
        <f>IF(AND($I1872="Si",P1872=1),1,IF(AND($I1872="Fisico",P1872=1),1,IF(AND(P1872=1,$I1872="Electronico"),2,IF(P1872=1,VLOOKUP($C1872&amp;"|"&amp;$B1872&amp;"|"&amp;$D1872,Empresas!$C$6:$CC$92,$G1872+6+1,0),0))))</f>
        <v>2</v>
      </c>
      <c r="AH1872" s="147">
        <f>IF(AND($I1872="Si",Q1872=1),1,IF(AND($I1872="Fisico",Q1872=1),1,IF(AND(Q1872=1,$I1872="Electronico"),2,IF(Q1872=1,VLOOKUP($C1872&amp;"|"&amp;$B1872&amp;"|"&amp;$D1872,Empresas!$C$6:$CC$92,$G1872+6+1,0),0))))</f>
        <v>2</v>
      </c>
      <c r="AI1872" s="147">
        <f>IF(AND($I1872="Si",R1872=1),1,IF(AND($I1872="Fisico",R1872=1),1,IF(AND(R1872=1,$I1872="Electronico"),2,IF(R1872=1,VLOOKUP($C1872&amp;"|"&amp;$B1872&amp;"|"&amp;$D1872,Empresas!$C$6:$CC$92,$G1872+6+1,0),0))))</f>
        <v>0</v>
      </c>
      <c r="AJ1872" s="147">
        <f>IF(AND($I1872="Si",S1872=1),1,IF(AND($I1872="Fisico",S1872=1),1,IF(AND(S1872=1,$I1872="Electronico"),2,IF(S1872=1,VLOOKUP($C1872&amp;"|"&amp;$B1872&amp;"|"&amp;$D1872,Empresas!$C$6:$CC$92,$G1872+6+1,0),0))))</f>
        <v>0</v>
      </c>
      <c r="AK1872" s="147">
        <f>IF(AND($I1872="Si",T1872=1),1,IF(AND($I1872="Fisico",T1872=1),1,IF(AND(T1872=1,$I1872="Electronico"),2,IF(T1872=1,VLOOKUP($C1872&amp;"|"&amp;$B1872&amp;"|"&amp;$D1872,Empresas!$C$6:$CC$92,$G1872+6+1,0),0))))</f>
        <v>0</v>
      </c>
      <c r="AL1872" s="147">
        <f>IF(AND($I1872="Si",U1872=1),1,IF(AND($I1872="Fisico",U1872=1),1,IF(AND(U1872=1,$I1872="Electronico"),2,IF(U1872=1,VLOOKUP($C1872&amp;"|"&amp;$B1872&amp;"|"&amp;$D1872,Empresas!$C$6:$CC$92,$G1872+6+1,0),0))))</f>
        <v>0</v>
      </c>
      <c r="AM1872" s="149">
        <f t="shared" si="307"/>
        <v>16</v>
      </c>
      <c r="AN1872" s="149">
        <f t="shared" si="308"/>
        <v>16</v>
      </c>
      <c r="AO1872" s="152">
        <f t="shared" si="309"/>
        <v>1</v>
      </c>
    </row>
    <row r="1873" spans="1:41" x14ac:dyDescent="0.25">
      <c r="A1873" s="140" t="str">
        <f>VLOOKUP(D1873,Empresas!$D$7:$F$91,3,0)</f>
        <v>Yulisa</v>
      </c>
      <c r="B1873" s="141" t="str">
        <f>VLOOKUP(D1873,Empresas!$D$7:$G$91,4,0)</f>
        <v>Carmen D.</v>
      </c>
      <c r="C1873" s="141" t="s">
        <v>544</v>
      </c>
      <c r="D1873" s="141" t="s">
        <v>310</v>
      </c>
      <c r="E1873" s="141" t="str">
        <f>VLOOKUP(D1873,Empresas!$D$7:$E$92,2,0)</f>
        <v>CENTRO MEDICO BREVEMEDIC SAC</v>
      </c>
      <c r="F1873" s="141" t="s">
        <v>173</v>
      </c>
      <c r="G1873" s="142">
        <f>+G1872+1</f>
        <v>51</v>
      </c>
      <c r="H1873" s="142" t="str">
        <f>VLOOKUP(D1873,Empresas!$D$6:$L$92,7,0)</f>
        <v>Semestral</v>
      </c>
      <c r="I1873" s="141" t="str">
        <f>VLOOKUP(VLOOKUP(D1873&amp;"|"&amp;B1873,Empresas!$I$7:$CB$92,G1873,0),Tablas!$A$8:$B$10,2,0)</f>
        <v>Electronico</v>
      </c>
      <c r="J1873" s="78">
        <v>1</v>
      </c>
      <c r="K1873" s="78">
        <v>1</v>
      </c>
      <c r="L1873" s="78">
        <v>1</v>
      </c>
      <c r="M1873" s="78">
        <v>1</v>
      </c>
      <c r="N1873" s="78">
        <v>1</v>
      </c>
      <c r="O1873" s="78">
        <v>1</v>
      </c>
      <c r="P1873" s="78">
        <v>1</v>
      </c>
      <c r="Q1873" s="78">
        <v>1</v>
      </c>
      <c r="R1873" s="78"/>
      <c r="S1873" s="78"/>
      <c r="T1873" s="78"/>
      <c r="U1873" s="78"/>
      <c r="V1873" s="78" t="str">
        <f>VLOOKUP(D1873,Empresas!$D$7:$CF$91,81,0)</f>
        <v>D</v>
      </c>
      <c r="W1873" s="78" t="str">
        <f>VLOOKUP(D1873,Empresas!$D$7:$M$91,10,0)</f>
        <v>Mype</v>
      </c>
      <c r="X1873" s="69" t="str">
        <f t="shared" si="305"/>
        <v>SI</v>
      </c>
      <c r="Y1873" s="153" t="str">
        <f t="shared" si="306"/>
        <v>Si aplica</v>
      </c>
      <c r="Z1873" s="147">
        <f>IF(Y1873="No aplica",0,IF(I1873="no",0,IF(I1873="No aplica",0,IF(I1873="Si",1,IF(I1873="Fisico",1,IF(I1873="Electronico",2,VLOOKUP(C1873&amp;"|"&amp;B1873&amp;"|"&amp;D1873,Empresas!$C$6:$CC$92,G1873+6+1,0)))))))</f>
        <v>2</v>
      </c>
      <c r="AA1873" s="147">
        <f>IF(AND($I1873="Si",J1873=1),1,IF(AND($I1873="Fisico",J1873=1),1,IF(AND(J1873=1,$I1873="Electronico"),2,IF(J1873=1,VLOOKUP($C1873&amp;"|"&amp;$B1873&amp;"|"&amp;$D1873,Empresas!$C$6:$CC$92,$G1873+6+1,0),0))))</f>
        <v>2</v>
      </c>
      <c r="AB1873" s="147">
        <f>IF(AND($I1873="Si",K1873=1),1,IF(AND($I1873="Fisico",K1873=1),1,IF(AND(K1873=1,$I1873="Electronico"),2,IF(K1873=1,VLOOKUP($C1873&amp;"|"&amp;$B1873&amp;"|"&amp;$D1873,Empresas!$C$6:$CC$92,$G1873+6+1,0),0))))</f>
        <v>2</v>
      </c>
      <c r="AC1873" s="147">
        <f>IF(AND($I1873="Si",L1873=1),1,IF(AND($I1873="Fisico",L1873=1),1,IF(AND(L1873=1,$I1873="Electronico"),2,IF(L1873=1,VLOOKUP($C1873&amp;"|"&amp;$B1873&amp;"|"&amp;$D1873,Empresas!$C$6:$CC$92,$G1873+6+1,0),0))))</f>
        <v>2</v>
      </c>
      <c r="AD1873" s="147">
        <f>IF(AND($I1873="Si",M1873=1),1,IF(AND($I1873="Fisico",M1873=1),1,IF(AND(M1873=1,$I1873="Electronico"),2,IF(M1873=1,VLOOKUP($C1873&amp;"|"&amp;$B1873&amp;"|"&amp;$D1873,Empresas!$C$6:$CC$92,$G1873+6+1,0),0))))</f>
        <v>2</v>
      </c>
      <c r="AE1873" s="147">
        <f>IF(AND($I1873="Si",N1873=1),1,IF(AND($I1873="Fisico",N1873=1),1,IF(AND(N1873=1,$I1873="Electronico"),2,IF(N1873=1,VLOOKUP($C1873&amp;"|"&amp;$B1873&amp;"|"&amp;$D1873,Empresas!$C$6:$CC$92,$G1873+6+1,0),0))))</f>
        <v>2</v>
      </c>
      <c r="AF1873" s="147">
        <f>IF(AND($I1873="Si",O1873=1),1,IF(AND($I1873="Fisico",O1873=1),1,IF(AND(O1873=1,$I1873="Electronico"),2,IF(O1873=1,VLOOKUP($C1873&amp;"|"&amp;$B1873&amp;"|"&amp;$D1873,Empresas!$C$6:$CC$92,$G1873+6+1,0),0))))</f>
        <v>2</v>
      </c>
      <c r="AG1873" s="147">
        <f>IF(AND($I1873="Si",P1873=1),1,IF(AND($I1873="Fisico",P1873=1),1,IF(AND(P1873=1,$I1873="Electronico"),2,IF(P1873=1,VLOOKUP($C1873&amp;"|"&amp;$B1873&amp;"|"&amp;$D1873,Empresas!$C$6:$CC$92,$G1873+6+1,0),0))))</f>
        <v>2</v>
      </c>
      <c r="AH1873" s="147">
        <f>IF(AND($I1873="Si",Q1873=1),1,IF(AND($I1873="Fisico",Q1873=1),1,IF(AND(Q1873=1,$I1873="Electronico"),2,IF(Q1873=1,VLOOKUP($C1873&amp;"|"&amp;$B1873&amp;"|"&amp;$D1873,Empresas!$C$6:$CC$92,$G1873+6+1,0),0))))</f>
        <v>2</v>
      </c>
      <c r="AI1873" s="147">
        <f>IF(AND($I1873="Si",R1873=1),1,IF(AND($I1873="Fisico",R1873=1),1,IF(AND(R1873=1,$I1873="Electronico"),2,IF(R1873=1,VLOOKUP($C1873&amp;"|"&amp;$B1873&amp;"|"&amp;$D1873,Empresas!$C$6:$CC$92,$G1873+6+1,0),0))))</f>
        <v>0</v>
      </c>
      <c r="AJ1873" s="147">
        <f>IF(AND($I1873="Si",S1873=1),1,IF(AND($I1873="Fisico",S1873=1),1,IF(AND(S1873=1,$I1873="Electronico"),2,IF(S1873=1,VLOOKUP($C1873&amp;"|"&amp;$B1873&amp;"|"&amp;$D1873,Empresas!$C$6:$CC$92,$G1873+6+1,0),0))))</f>
        <v>0</v>
      </c>
      <c r="AK1873" s="147">
        <f>IF(AND($I1873="Si",T1873=1),1,IF(AND($I1873="Fisico",T1873=1),1,IF(AND(T1873=1,$I1873="Electronico"),2,IF(T1873=1,VLOOKUP($C1873&amp;"|"&amp;$B1873&amp;"|"&amp;$D1873,Empresas!$C$6:$CC$92,$G1873+6+1,0),0))))</f>
        <v>0</v>
      </c>
      <c r="AL1873" s="147">
        <f>IF(AND($I1873="Si",U1873=1),1,IF(AND($I1873="Fisico",U1873=1),1,IF(AND(U1873=1,$I1873="Electronico"),2,IF(U1873=1,VLOOKUP($C1873&amp;"|"&amp;$B1873&amp;"|"&amp;$D1873,Empresas!$C$6:$CC$92,$G1873+6+1,0),0))))</f>
        <v>0</v>
      </c>
      <c r="AM1873" s="149">
        <f t="shared" si="307"/>
        <v>16</v>
      </c>
      <c r="AN1873" s="149">
        <f t="shared" si="308"/>
        <v>16</v>
      </c>
      <c r="AO1873" s="152">
        <f t="shared" si="309"/>
        <v>1</v>
      </c>
    </row>
    <row r="1874" spans="1:41" x14ac:dyDescent="0.25">
      <c r="A1874" s="140" t="str">
        <f>VLOOKUP(D1874,Empresas!$D$7:$F$91,3,0)</f>
        <v>Yulisa</v>
      </c>
      <c r="B1874" s="141" t="str">
        <f>VLOOKUP(D1874,Empresas!$D$7:$G$91,4,0)</f>
        <v>Carmen D.</v>
      </c>
      <c r="C1874" s="141" t="s">
        <v>544</v>
      </c>
      <c r="D1874" s="141" t="s">
        <v>310</v>
      </c>
      <c r="E1874" s="141" t="str">
        <f>VLOOKUP(D1874,Empresas!$D$7:$E$92,2,0)</f>
        <v>CENTRO MEDICO BREVEMEDIC SAC</v>
      </c>
      <c r="F1874" s="141" t="s">
        <v>174</v>
      </c>
      <c r="G1874" s="142">
        <f t="shared" ref="G1874:G1882" si="310">+G1873+1</f>
        <v>52</v>
      </c>
      <c r="H1874" s="142" t="str">
        <f>VLOOKUP(D1874,Empresas!$D$6:$L$92,7,0)</f>
        <v>Semestral</v>
      </c>
      <c r="I1874" s="141" t="str">
        <f>VLOOKUP(VLOOKUP(D1874&amp;"|"&amp;B1874,Empresas!$I$7:$CB$92,G1874,0),Tablas!$A$8:$B$10,2,0)</f>
        <v>No aplica</v>
      </c>
      <c r="J1874" s="78"/>
      <c r="K1874" s="78"/>
      <c r="L1874" s="78"/>
      <c r="M1874" s="78"/>
      <c r="N1874" s="78"/>
      <c r="O1874" s="78"/>
      <c r="P1874" s="78"/>
      <c r="Q1874" s="78"/>
      <c r="R1874" s="78"/>
      <c r="S1874" s="78"/>
      <c r="T1874" s="78"/>
      <c r="U1874" s="78"/>
      <c r="V1874" s="78" t="str">
        <f>VLOOKUP(D1874,Empresas!$D$7:$CF$91,81,0)</f>
        <v>D</v>
      </c>
      <c r="W1874" s="78" t="str">
        <f>VLOOKUP(D1874,Empresas!$D$7:$M$91,10,0)</f>
        <v>Mype</v>
      </c>
      <c r="X1874" s="69" t="str">
        <f t="shared" si="305"/>
        <v>SI</v>
      </c>
      <c r="Y1874" s="153" t="str">
        <f t="shared" si="306"/>
        <v>No aplica</v>
      </c>
      <c r="Z1874" s="147">
        <f>IF(Y1874="No aplica",0,IF(I1874="no",0,IF(I1874="No aplica",0,IF(I1874="Si",1,IF(I1874="Fisico",1,IF(I1874="Electronico",2,VLOOKUP(C1874&amp;"|"&amp;B1874&amp;"|"&amp;D1874,Empresas!$C$6:$CC$92,G1874+6+1,0)))))))</f>
        <v>0</v>
      </c>
      <c r="AA1874" s="147">
        <f>IF(AND($I1874="Si",J1874=1),1,IF(AND($I1874="Fisico",J1874=1),1,IF(AND(J1874=1,$I1874="Electronico"),2,IF(J1874=1,VLOOKUP($C1874&amp;"|"&amp;$B1874&amp;"|"&amp;$D1874,Empresas!$C$6:$CC$92,$G1874+6+1,0),0))))</f>
        <v>0</v>
      </c>
      <c r="AB1874" s="147">
        <f>IF(AND($I1874="Si",K1874=1),1,IF(AND($I1874="Fisico",K1874=1),1,IF(AND(K1874=1,$I1874="Electronico"),2,IF(K1874=1,VLOOKUP($C1874&amp;"|"&amp;$B1874&amp;"|"&amp;$D1874,Empresas!$C$6:$CC$92,$G1874+6+1,0),0))))</f>
        <v>0</v>
      </c>
      <c r="AC1874" s="147">
        <f>IF(AND($I1874="Si",L1874=1),1,IF(AND($I1874="Fisico",L1874=1),1,IF(AND(L1874=1,$I1874="Electronico"),2,IF(L1874=1,VLOOKUP($C1874&amp;"|"&amp;$B1874&amp;"|"&amp;$D1874,Empresas!$C$6:$CC$92,$G1874+6+1,0),0))))</f>
        <v>0</v>
      </c>
      <c r="AD1874" s="147">
        <f>IF(AND($I1874="Si",M1874=1),1,IF(AND($I1874="Fisico",M1874=1),1,IF(AND(M1874=1,$I1874="Electronico"),2,IF(M1874=1,VLOOKUP($C1874&amp;"|"&amp;$B1874&amp;"|"&amp;$D1874,Empresas!$C$6:$CC$92,$G1874+6+1,0),0))))</f>
        <v>0</v>
      </c>
      <c r="AE1874" s="147">
        <f>IF(AND($I1874="Si",N1874=1),1,IF(AND($I1874="Fisico",N1874=1),1,IF(AND(N1874=1,$I1874="Electronico"),2,IF(N1874=1,VLOOKUP($C1874&amp;"|"&amp;$B1874&amp;"|"&amp;$D1874,Empresas!$C$6:$CC$92,$G1874+6+1,0),0))))</f>
        <v>0</v>
      </c>
      <c r="AF1874" s="147">
        <f>IF(AND($I1874="Si",O1874=1),1,IF(AND($I1874="Fisico",O1874=1),1,IF(AND(O1874=1,$I1874="Electronico"),2,IF(O1874=1,VLOOKUP($C1874&amp;"|"&amp;$B1874&amp;"|"&amp;$D1874,Empresas!$C$6:$CC$92,$G1874+6+1,0),0))))</f>
        <v>0</v>
      </c>
      <c r="AG1874" s="147">
        <f>IF(AND($I1874="Si",P1874=1),1,IF(AND($I1874="Fisico",P1874=1),1,IF(AND(P1874=1,$I1874="Electronico"),2,IF(P1874=1,VLOOKUP($C1874&amp;"|"&amp;$B1874&amp;"|"&amp;$D1874,Empresas!$C$6:$CC$92,$G1874+6+1,0),0))))</f>
        <v>0</v>
      </c>
      <c r="AH1874" s="147">
        <f>IF(AND($I1874="Si",Q1874=1),1,IF(AND($I1874="Fisico",Q1874=1),1,IF(AND(Q1874=1,$I1874="Electronico"),2,IF(Q1874=1,VLOOKUP($C1874&amp;"|"&amp;$B1874&amp;"|"&amp;$D1874,Empresas!$C$6:$CC$92,$G1874+6+1,0),0))))</f>
        <v>0</v>
      </c>
      <c r="AI1874" s="147">
        <f>IF(AND($I1874="Si",R1874=1),1,IF(AND($I1874="Fisico",R1874=1),1,IF(AND(R1874=1,$I1874="Electronico"),2,IF(R1874=1,VLOOKUP($C1874&amp;"|"&amp;$B1874&amp;"|"&amp;$D1874,Empresas!$C$6:$CC$92,$G1874+6+1,0),0))))</f>
        <v>0</v>
      </c>
      <c r="AJ1874" s="147">
        <f>IF(AND($I1874="Si",S1874=1),1,IF(AND($I1874="Fisico",S1874=1),1,IF(AND(S1874=1,$I1874="Electronico"),2,IF(S1874=1,VLOOKUP($C1874&amp;"|"&amp;$B1874&amp;"|"&amp;$D1874,Empresas!$C$6:$CC$92,$G1874+6+1,0),0))))</f>
        <v>0</v>
      </c>
      <c r="AK1874" s="147">
        <f>IF(AND($I1874="Si",T1874=1),1,IF(AND($I1874="Fisico",T1874=1),1,IF(AND(T1874=1,$I1874="Electronico"),2,IF(T1874=1,VLOOKUP($C1874&amp;"|"&amp;$B1874&amp;"|"&amp;$D1874,Empresas!$C$6:$CC$92,$G1874+6+1,0),0))))</f>
        <v>0</v>
      </c>
      <c r="AL1874" s="147">
        <f>IF(AND($I1874="Si",U1874=1),1,IF(AND($I1874="Fisico",U1874=1),1,IF(AND(U1874=1,$I1874="Electronico"),2,IF(U1874=1,VLOOKUP($C1874&amp;"|"&amp;$B1874&amp;"|"&amp;$D1874,Empresas!$C$6:$CC$92,$G1874+6+1,0),0))))</f>
        <v>0</v>
      </c>
      <c r="AM1874" s="149">
        <f t="shared" si="307"/>
        <v>0</v>
      </c>
      <c r="AN1874" s="149">
        <f t="shared" si="308"/>
        <v>0</v>
      </c>
      <c r="AO1874" s="152">
        <f t="shared" si="309"/>
        <v>0</v>
      </c>
    </row>
    <row r="1875" spans="1:41" x14ac:dyDescent="0.25">
      <c r="A1875" s="140" t="str">
        <f>VLOOKUP(D1875,Empresas!$D$7:$F$91,3,0)</f>
        <v>Yulisa</v>
      </c>
      <c r="B1875" s="141" t="str">
        <f>VLOOKUP(D1875,Empresas!$D$7:$G$91,4,0)</f>
        <v>Carmen D.</v>
      </c>
      <c r="C1875" s="141" t="s">
        <v>544</v>
      </c>
      <c r="D1875" s="141" t="s">
        <v>310</v>
      </c>
      <c r="E1875" s="141" t="str">
        <f>VLOOKUP(D1875,Empresas!$D$7:$E$92,2,0)</f>
        <v>CENTRO MEDICO BREVEMEDIC SAC</v>
      </c>
      <c r="F1875" s="141" t="s">
        <v>175</v>
      </c>
      <c r="G1875" s="142">
        <f t="shared" si="310"/>
        <v>53</v>
      </c>
      <c r="H1875" s="142" t="str">
        <f>VLOOKUP(D1875,Empresas!$D$6:$L$92,7,0)</f>
        <v>Semestral</v>
      </c>
      <c r="I1875" s="141" t="str">
        <f>VLOOKUP(VLOOKUP(D1875&amp;"|"&amp;B1875,Empresas!$I$7:$CB$92,G1875,0),Tablas!$A$8:$B$10,2,0)</f>
        <v>Fisico</v>
      </c>
      <c r="J1875" s="78">
        <v>2</v>
      </c>
      <c r="K1875" s="78">
        <v>2</v>
      </c>
      <c r="L1875" s="78">
        <v>2</v>
      </c>
      <c r="M1875" s="78">
        <v>2</v>
      </c>
      <c r="N1875" s="78">
        <v>2</v>
      </c>
      <c r="O1875" s="78">
        <v>2</v>
      </c>
      <c r="P1875" s="78">
        <v>2</v>
      </c>
      <c r="Q1875" s="78">
        <v>2</v>
      </c>
      <c r="R1875" s="78"/>
      <c r="S1875" s="78"/>
      <c r="T1875" s="78"/>
      <c r="U1875" s="78"/>
      <c r="V1875" s="78" t="str">
        <f>VLOOKUP(D1875,Empresas!$D$7:$CF$91,81,0)</f>
        <v>D</v>
      </c>
      <c r="W1875" s="78" t="str">
        <f>VLOOKUP(D1875,Empresas!$D$7:$M$91,10,0)</f>
        <v>Mype</v>
      </c>
      <c r="X1875" s="69" t="str">
        <f t="shared" si="305"/>
        <v>SI</v>
      </c>
      <c r="Y1875" s="153" t="str">
        <f t="shared" si="306"/>
        <v>Si aplica</v>
      </c>
      <c r="Z1875" s="147">
        <f>IF(Y1875="No aplica",0,IF(I1875="no",0,IF(I1875="No aplica",0,IF(I1875="Si",1,IF(I1875="Fisico",1,IF(I1875="Electronico",2,VLOOKUP(C1875&amp;"|"&amp;B1875&amp;"|"&amp;D1875,Empresas!$C$6:$CC$92,G1875+6+1,0)))))))</f>
        <v>1</v>
      </c>
      <c r="AA1875" s="147">
        <f>IF(AND($I1875="Si",J1875=1),1,IF(AND($I1875="Fisico",J1875=1),1,IF(AND(J1875=1,$I1875="Electronico"),2,IF(J1875=1,VLOOKUP($C1875&amp;"|"&amp;$B1875&amp;"|"&amp;$D1875,Empresas!$C$6:$CC$92,$G1875+6+1,0),0))))</f>
        <v>0</v>
      </c>
      <c r="AB1875" s="147">
        <f>IF(AND($I1875="Si",K1875=1),1,IF(AND($I1875="Fisico",K1875=1),1,IF(AND(K1875=1,$I1875="Electronico"),2,IF(K1875=1,VLOOKUP($C1875&amp;"|"&amp;$B1875&amp;"|"&amp;$D1875,Empresas!$C$6:$CC$92,$G1875+6+1,0),0))))</f>
        <v>0</v>
      </c>
      <c r="AC1875" s="147">
        <f>IF(AND($I1875="Si",L1875=1),1,IF(AND($I1875="Fisico",L1875=1),1,IF(AND(L1875=1,$I1875="Electronico"),2,IF(L1875=1,VLOOKUP($C1875&amp;"|"&amp;$B1875&amp;"|"&amp;$D1875,Empresas!$C$6:$CC$92,$G1875+6+1,0),0))))</f>
        <v>0</v>
      </c>
      <c r="AD1875" s="147">
        <f>IF(AND($I1875="Si",M1875=1),1,IF(AND($I1875="Fisico",M1875=1),1,IF(AND(M1875=1,$I1875="Electronico"),2,IF(M1875=1,VLOOKUP($C1875&amp;"|"&amp;$B1875&amp;"|"&amp;$D1875,Empresas!$C$6:$CC$92,$G1875+6+1,0),0))))</f>
        <v>0</v>
      </c>
      <c r="AE1875" s="147">
        <f>IF(AND($I1875="Si",N1875=1),1,IF(AND($I1875="Fisico",N1875=1),1,IF(AND(N1875=1,$I1875="Electronico"),2,IF(N1875=1,VLOOKUP($C1875&amp;"|"&amp;$B1875&amp;"|"&amp;$D1875,Empresas!$C$6:$CC$92,$G1875+6+1,0),0))))</f>
        <v>0</v>
      </c>
      <c r="AF1875" s="147">
        <f>IF(AND($I1875="Si",O1875=1),1,IF(AND($I1875="Fisico",O1875=1),1,IF(AND(O1875=1,$I1875="Electronico"),2,IF(O1875=1,VLOOKUP($C1875&amp;"|"&amp;$B1875&amp;"|"&amp;$D1875,Empresas!$C$6:$CC$92,$G1875+6+1,0),0))))</f>
        <v>0</v>
      </c>
      <c r="AG1875" s="147">
        <f>IF(AND($I1875="Si",P1875=1),1,IF(AND($I1875="Fisico",P1875=1),1,IF(AND(P1875=1,$I1875="Electronico"),2,IF(P1875=1,VLOOKUP($C1875&amp;"|"&amp;$B1875&amp;"|"&amp;$D1875,Empresas!$C$6:$CC$92,$G1875+6+1,0),0))))</f>
        <v>0</v>
      </c>
      <c r="AH1875" s="147">
        <f>IF(AND($I1875="Si",Q1875=1),1,IF(AND($I1875="Fisico",Q1875=1),1,IF(AND(Q1875=1,$I1875="Electronico"),2,IF(Q1875=1,VLOOKUP($C1875&amp;"|"&amp;$B1875&amp;"|"&amp;$D1875,Empresas!$C$6:$CC$92,$G1875+6+1,0),0))))</f>
        <v>0</v>
      </c>
      <c r="AI1875" s="147">
        <f>IF(AND($I1875="Si",R1875=1),1,IF(AND($I1875="Fisico",R1875=1),1,IF(AND(R1875=1,$I1875="Electronico"),2,IF(R1875=1,VLOOKUP($C1875&amp;"|"&amp;$B1875&amp;"|"&amp;$D1875,Empresas!$C$6:$CC$92,$G1875+6+1,0),0))))</f>
        <v>0</v>
      </c>
      <c r="AJ1875" s="147">
        <f>IF(AND($I1875="Si",S1875=1),1,IF(AND($I1875="Fisico",S1875=1),1,IF(AND(S1875=1,$I1875="Electronico"),2,IF(S1875=1,VLOOKUP($C1875&amp;"|"&amp;$B1875&amp;"|"&amp;$D1875,Empresas!$C$6:$CC$92,$G1875+6+1,0),0))))</f>
        <v>0</v>
      </c>
      <c r="AK1875" s="147">
        <f>IF(AND($I1875="Si",T1875=1),1,IF(AND($I1875="Fisico",T1875=1),1,IF(AND(T1875=1,$I1875="Electronico"),2,IF(T1875=1,VLOOKUP($C1875&amp;"|"&amp;$B1875&amp;"|"&amp;$D1875,Empresas!$C$6:$CC$92,$G1875+6+1,0),0))))</f>
        <v>0</v>
      </c>
      <c r="AL1875" s="147">
        <f>IF(AND($I1875="Si",U1875=1),1,IF(AND($I1875="Fisico",U1875=1),1,IF(AND(U1875=1,$I1875="Electronico"),2,IF(U1875=1,VLOOKUP($C1875&amp;"|"&amp;$B1875&amp;"|"&amp;$D1875,Empresas!$C$6:$CC$92,$G1875+6+1,0),0))))</f>
        <v>0</v>
      </c>
      <c r="AM1875" s="149">
        <f t="shared" si="307"/>
        <v>0</v>
      </c>
      <c r="AN1875" s="149">
        <f t="shared" si="308"/>
        <v>8</v>
      </c>
      <c r="AO1875" s="152">
        <f t="shared" si="309"/>
        <v>0</v>
      </c>
    </row>
    <row r="1876" spans="1:41" x14ac:dyDescent="0.25">
      <c r="A1876" s="140" t="str">
        <f>VLOOKUP(D1876,Empresas!$D$7:$F$91,3,0)</f>
        <v>Yulisa</v>
      </c>
      <c r="B1876" s="141" t="str">
        <f>VLOOKUP(D1876,Empresas!$D$7:$G$91,4,0)</f>
        <v>Carmen D.</v>
      </c>
      <c r="C1876" s="141" t="s">
        <v>544</v>
      </c>
      <c r="D1876" s="141" t="s">
        <v>310</v>
      </c>
      <c r="E1876" s="141" t="str">
        <f>VLOOKUP(D1876,Empresas!$D$7:$E$92,2,0)</f>
        <v>CENTRO MEDICO BREVEMEDIC SAC</v>
      </c>
      <c r="F1876" s="141" t="s">
        <v>176</v>
      </c>
      <c r="G1876" s="142">
        <f t="shared" si="310"/>
        <v>54</v>
      </c>
      <c r="H1876" s="142" t="str">
        <f>VLOOKUP(D1876,Empresas!$D$6:$L$92,7,0)</f>
        <v>Semestral</v>
      </c>
      <c r="I1876" s="141" t="str">
        <f>VLOOKUP(VLOOKUP(D1876&amp;"|"&amp;B1876,Empresas!$I$7:$CB$92,G1876,0),Tablas!$A$8:$B$10,2,0)</f>
        <v>No aplica</v>
      </c>
      <c r="J1876" s="78"/>
      <c r="K1876" s="78"/>
      <c r="L1876" s="78"/>
      <c r="M1876" s="78"/>
      <c r="N1876" s="78"/>
      <c r="O1876" s="78"/>
      <c r="P1876" s="78"/>
      <c r="Q1876" s="78"/>
      <c r="R1876" s="78"/>
      <c r="S1876" s="78"/>
      <c r="T1876" s="78"/>
      <c r="U1876" s="78"/>
      <c r="V1876" s="78" t="str">
        <f>VLOOKUP(D1876,Empresas!$D$7:$CF$91,81,0)</f>
        <v>D</v>
      </c>
      <c r="W1876" s="78" t="str">
        <f>VLOOKUP(D1876,Empresas!$D$7:$M$91,10,0)</f>
        <v>Mype</v>
      </c>
      <c r="X1876" s="69" t="str">
        <f t="shared" si="305"/>
        <v>SI</v>
      </c>
      <c r="Y1876" s="153" t="str">
        <f t="shared" si="306"/>
        <v>No aplica</v>
      </c>
      <c r="Z1876" s="147">
        <f>IF(Y1876="No aplica",0,IF(I1876="no",0,IF(I1876="No aplica",0,IF(I1876="Si",1,IF(I1876="Fisico",1,IF(I1876="Electronico",2,VLOOKUP(C1876&amp;"|"&amp;B1876&amp;"|"&amp;D1876,Empresas!$C$6:$CC$92,G1876+6+1,0)))))))</f>
        <v>0</v>
      </c>
      <c r="AA1876" s="147">
        <f>IF(AND($I1876="Si",J1876=1),1,IF(AND($I1876="Fisico",J1876=1),1,IF(AND(J1876=1,$I1876="Electronico"),2,IF(J1876=1,VLOOKUP($C1876&amp;"|"&amp;$B1876&amp;"|"&amp;$D1876,Empresas!$C$6:$CC$92,$G1876+6+1,0),0))))</f>
        <v>0</v>
      </c>
      <c r="AB1876" s="147">
        <f>IF(AND($I1876="Si",K1876=1),1,IF(AND($I1876="Fisico",K1876=1),1,IF(AND(K1876=1,$I1876="Electronico"),2,IF(K1876=1,VLOOKUP($C1876&amp;"|"&amp;$B1876&amp;"|"&amp;$D1876,Empresas!$C$6:$CC$92,$G1876+6+1,0),0))))</f>
        <v>0</v>
      </c>
      <c r="AC1876" s="147">
        <f>IF(AND($I1876="Si",L1876=1),1,IF(AND($I1876="Fisico",L1876=1),1,IF(AND(L1876=1,$I1876="Electronico"),2,IF(L1876=1,VLOOKUP($C1876&amp;"|"&amp;$B1876&amp;"|"&amp;$D1876,Empresas!$C$6:$CC$92,$G1876+6+1,0),0))))</f>
        <v>0</v>
      </c>
      <c r="AD1876" s="147">
        <f>IF(AND($I1876="Si",M1876=1),1,IF(AND($I1876="Fisico",M1876=1),1,IF(AND(M1876=1,$I1876="Electronico"),2,IF(M1876=1,VLOOKUP($C1876&amp;"|"&amp;$B1876&amp;"|"&amp;$D1876,Empresas!$C$6:$CC$92,$G1876+6+1,0),0))))</f>
        <v>0</v>
      </c>
      <c r="AE1876" s="147">
        <f>IF(AND($I1876="Si",N1876=1),1,IF(AND($I1876="Fisico",N1876=1),1,IF(AND(N1876=1,$I1876="Electronico"),2,IF(N1876=1,VLOOKUP($C1876&amp;"|"&amp;$B1876&amp;"|"&amp;$D1876,Empresas!$C$6:$CC$92,$G1876+6+1,0),0))))</f>
        <v>0</v>
      </c>
      <c r="AF1876" s="147">
        <f>IF(AND($I1876="Si",O1876=1),1,IF(AND($I1876="Fisico",O1876=1),1,IF(AND(O1876=1,$I1876="Electronico"),2,IF(O1876=1,VLOOKUP($C1876&amp;"|"&amp;$B1876&amp;"|"&amp;$D1876,Empresas!$C$6:$CC$92,$G1876+6+1,0),0))))</f>
        <v>0</v>
      </c>
      <c r="AG1876" s="147">
        <f>IF(AND($I1876="Si",P1876=1),1,IF(AND($I1876="Fisico",P1876=1),1,IF(AND(P1876=1,$I1876="Electronico"),2,IF(P1876=1,VLOOKUP($C1876&amp;"|"&amp;$B1876&amp;"|"&amp;$D1876,Empresas!$C$6:$CC$92,$G1876+6+1,0),0))))</f>
        <v>0</v>
      </c>
      <c r="AH1876" s="147">
        <f>IF(AND($I1876="Si",Q1876=1),1,IF(AND($I1876="Fisico",Q1876=1),1,IF(AND(Q1876=1,$I1876="Electronico"),2,IF(Q1876=1,VLOOKUP($C1876&amp;"|"&amp;$B1876&amp;"|"&amp;$D1876,Empresas!$C$6:$CC$92,$G1876+6+1,0),0))))</f>
        <v>0</v>
      </c>
      <c r="AI1876" s="147">
        <f>IF(AND($I1876="Si",R1876=1),1,IF(AND($I1876="Fisico",R1876=1),1,IF(AND(R1876=1,$I1876="Electronico"),2,IF(R1876=1,VLOOKUP($C1876&amp;"|"&amp;$B1876&amp;"|"&amp;$D1876,Empresas!$C$6:$CC$92,$G1876+6+1,0),0))))</f>
        <v>0</v>
      </c>
      <c r="AJ1876" s="147">
        <f>IF(AND($I1876="Si",S1876=1),1,IF(AND($I1876="Fisico",S1876=1),1,IF(AND(S1876=1,$I1876="Electronico"),2,IF(S1876=1,VLOOKUP($C1876&amp;"|"&amp;$B1876&amp;"|"&amp;$D1876,Empresas!$C$6:$CC$92,$G1876+6+1,0),0))))</f>
        <v>0</v>
      </c>
      <c r="AK1876" s="147">
        <f>IF(AND($I1876="Si",T1876=1),1,IF(AND($I1876="Fisico",T1876=1),1,IF(AND(T1876=1,$I1876="Electronico"),2,IF(T1876=1,VLOOKUP($C1876&amp;"|"&amp;$B1876&amp;"|"&amp;$D1876,Empresas!$C$6:$CC$92,$G1876+6+1,0),0))))</f>
        <v>0</v>
      </c>
      <c r="AL1876" s="147">
        <f>IF(AND($I1876="Si",U1876=1),1,IF(AND($I1876="Fisico",U1876=1),1,IF(AND(U1876=1,$I1876="Electronico"),2,IF(U1876=1,VLOOKUP($C1876&amp;"|"&amp;$B1876&amp;"|"&amp;$D1876,Empresas!$C$6:$CC$92,$G1876+6+1,0),0))))</f>
        <v>0</v>
      </c>
      <c r="AM1876" s="149">
        <f t="shared" si="307"/>
        <v>0</v>
      </c>
      <c r="AN1876" s="149">
        <f t="shared" si="308"/>
        <v>0</v>
      </c>
      <c r="AO1876" s="152">
        <f t="shared" si="309"/>
        <v>0</v>
      </c>
    </row>
    <row r="1877" spans="1:41" x14ac:dyDescent="0.25">
      <c r="A1877" s="140" t="str">
        <f>VLOOKUP(D1877,Empresas!$D$7:$F$91,3,0)</f>
        <v>Yulisa</v>
      </c>
      <c r="B1877" s="141" t="str">
        <f>VLOOKUP(D1877,Empresas!$D$7:$G$91,4,0)</f>
        <v>Carmen D.</v>
      </c>
      <c r="C1877" s="141" t="s">
        <v>544</v>
      </c>
      <c r="D1877" s="141" t="s">
        <v>310</v>
      </c>
      <c r="E1877" s="141" t="str">
        <f>VLOOKUP(D1877,Empresas!$D$7:$E$92,2,0)</f>
        <v>CENTRO MEDICO BREVEMEDIC SAC</v>
      </c>
      <c r="F1877" s="141" t="s">
        <v>177</v>
      </c>
      <c r="G1877" s="142">
        <f t="shared" si="310"/>
        <v>55</v>
      </c>
      <c r="H1877" s="142" t="str">
        <f>VLOOKUP(D1877,Empresas!$D$6:$L$92,7,0)</f>
        <v>Semestral</v>
      </c>
      <c r="I1877" s="141" t="str">
        <f>VLOOKUP(VLOOKUP(D1877&amp;"|"&amp;B1877,Empresas!$I$7:$CB$92,G1877,0),Tablas!$A$8:$B$10,2,0)</f>
        <v>No aplica</v>
      </c>
      <c r="J1877" s="78"/>
      <c r="K1877" s="78"/>
      <c r="L1877" s="78"/>
      <c r="M1877" s="78"/>
      <c r="N1877" s="78"/>
      <c r="O1877" s="78"/>
      <c r="P1877" s="78"/>
      <c r="Q1877" s="78"/>
      <c r="R1877" s="78"/>
      <c r="S1877" s="78"/>
      <c r="T1877" s="78"/>
      <c r="U1877" s="78"/>
      <c r="V1877" s="78" t="str">
        <f>VLOOKUP(D1877,Empresas!$D$7:$CF$91,81,0)</f>
        <v>D</v>
      </c>
      <c r="W1877" s="78" t="str">
        <f>VLOOKUP(D1877,Empresas!$D$7:$M$91,10,0)</f>
        <v>Mype</v>
      </c>
      <c r="X1877" s="69" t="str">
        <f t="shared" si="305"/>
        <v>NO</v>
      </c>
      <c r="Y1877" s="153" t="str">
        <f t="shared" si="306"/>
        <v>No aplica</v>
      </c>
      <c r="Z1877" s="147">
        <f>IF(Y1877="No aplica",0,IF(I1877="no",0,IF(I1877="No aplica",0,IF(I1877="Si",1,IF(I1877="Fisico",1,IF(I1877="Electronico",2,VLOOKUP(C1877&amp;"|"&amp;B1877&amp;"|"&amp;D1877,Empresas!$C$6:$CC$92,G1877+6+1,0)))))))</f>
        <v>0</v>
      </c>
      <c r="AA1877" s="147">
        <f>IF(AND($I1877="Si",J1877=1),1,IF(AND($I1877="Fisico",J1877=1),1,IF(AND(J1877=1,$I1877="Electronico"),2,IF(J1877=1,VLOOKUP($C1877&amp;"|"&amp;$B1877&amp;"|"&amp;$D1877,Empresas!$C$6:$CC$92,$G1877+6+1,0),0))))</f>
        <v>0</v>
      </c>
      <c r="AB1877" s="147">
        <f>IF(AND($I1877="Si",K1877=1),1,IF(AND($I1877="Fisico",K1877=1),1,IF(AND(K1877=1,$I1877="Electronico"),2,IF(K1877=1,VLOOKUP($C1877&amp;"|"&amp;$B1877&amp;"|"&amp;$D1877,Empresas!$C$6:$CC$92,$G1877+6+1,0),0))))</f>
        <v>0</v>
      </c>
      <c r="AC1877" s="147">
        <f>IF(AND($I1877="Si",L1877=1),1,IF(AND($I1877="Fisico",L1877=1),1,IF(AND(L1877=1,$I1877="Electronico"),2,IF(L1877=1,VLOOKUP($C1877&amp;"|"&amp;$B1877&amp;"|"&amp;$D1877,Empresas!$C$6:$CC$92,$G1877+6+1,0),0))))</f>
        <v>0</v>
      </c>
      <c r="AD1877" s="147">
        <f>IF(AND($I1877="Si",M1877=1),1,IF(AND($I1877="Fisico",M1877=1),1,IF(AND(M1877=1,$I1877="Electronico"),2,IF(M1877=1,VLOOKUP($C1877&amp;"|"&amp;$B1877&amp;"|"&amp;$D1877,Empresas!$C$6:$CC$92,$G1877+6+1,0),0))))</f>
        <v>0</v>
      </c>
      <c r="AE1877" s="147">
        <f>IF(AND($I1877="Si",N1877=1),1,IF(AND($I1877="Fisico",N1877=1),1,IF(AND(N1877=1,$I1877="Electronico"),2,IF(N1877=1,VLOOKUP($C1877&amp;"|"&amp;$B1877&amp;"|"&amp;$D1877,Empresas!$C$6:$CC$92,$G1877+6+1,0),0))))</f>
        <v>0</v>
      </c>
      <c r="AF1877" s="147">
        <f>IF(AND($I1877="Si",O1877=1),1,IF(AND($I1877="Fisico",O1877=1),1,IF(AND(O1877=1,$I1877="Electronico"),2,IF(O1877=1,VLOOKUP($C1877&amp;"|"&amp;$B1877&amp;"|"&amp;$D1877,Empresas!$C$6:$CC$92,$G1877+6+1,0),0))))</f>
        <v>0</v>
      </c>
      <c r="AG1877" s="147">
        <f>IF(AND($I1877="Si",P1877=1),1,IF(AND($I1877="Fisico",P1877=1),1,IF(AND(P1877=1,$I1877="Electronico"),2,IF(P1877=1,VLOOKUP($C1877&amp;"|"&amp;$B1877&amp;"|"&amp;$D1877,Empresas!$C$6:$CC$92,$G1877+6+1,0),0))))</f>
        <v>0</v>
      </c>
      <c r="AH1877" s="147">
        <f>IF(AND($I1877="Si",Q1877=1),1,IF(AND($I1877="Fisico",Q1877=1),1,IF(AND(Q1877=1,$I1877="Electronico"),2,IF(Q1877=1,VLOOKUP($C1877&amp;"|"&amp;$B1877&amp;"|"&amp;$D1877,Empresas!$C$6:$CC$92,$G1877+6+1,0),0))))</f>
        <v>0</v>
      </c>
      <c r="AI1877" s="147">
        <f>IF(AND($I1877="Si",R1877=1),1,IF(AND($I1877="Fisico",R1877=1),1,IF(AND(R1877=1,$I1877="Electronico"),2,IF(R1877=1,VLOOKUP($C1877&amp;"|"&amp;$B1877&amp;"|"&amp;$D1877,Empresas!$C$6:$CC$92,$G1877+6+1,0),0))))</f>
        <v>0</v>
      </c>
      <c r="AJ1877" s="147">
        <f>IF(AND($I1877="Si",S1877=1),1,IF(AND($I1877="Fisico",S1877=1),1,IF(AND(S1877=1,$I1877="Electronico"),2,IF(S1877=1,VLOOKUP($C1877&amp;"|"&amp;$B1877&amp;"|"&amp;$D1877,Empresas!$C$6:$CC$92,$G1877+6+1,0),0))))</f>
        <v>0</v>
      </c>
      <c r="AK1877" s="147">
        <f>IF(AND($I1877="Si",T1877=1),1,IF(AND($I1877="Fisico",T1877=1),1,IF(AND(T1877=1,$I1877="Electronico"),2,IF(T1877=1,VLOOKUP($C1877&amp;"|"&amp;$B1877&amp;"|"&amp;$D1877,Empresas!$C$6:$CC$92,$G1877+6+1,0),0))))</f>
        <v>0</v>
      </c>
      <c r="AL1877" s="147">
        <f>IF(AND($I1877="Si",U1877=1),1,IF(AND($I1877="Fisico",U1877=1),1,IF(AND(U1877=1,$I1877="Electronico"),2,IF(U1877=1,VLOOKUP($C1877&amp;"|"&amp;$B1877&amp;"|"&amp;$D1877,Empresas!$C$6:$CC$92,$G1877+6+1,0),0))))</f>
        <v>0</v>
      </c>
      <c r="AM1877" s="149">
        <f t="shared" si="307"/>
        <v>0</v>
      </c>
      <c r="AN1877" s="149">
        <f t="shared" si="308"/>
        <v>0</v>
      </c>
      <c r="AO1877" s="152">
        <f t="shared" si="309"/>
        <v>0</v>
      </c>
    </row>
    <row r="1878" spans="1:41" x14ac:dyDescent="0.25">
      <c r="A1878" s="140" t="str">
        <f>VLOOKUP(D1878,Empresas!$D$7:$F$91,3,0)</f>
        <v>Yulisa</v>
      </c>
      <c r="B1878" s="141" t="str">
        <f>VLOOKUP(D1878,Empresas!$D$7:$G$91,4,0)</f>
        <v>Carmen D.</v>
      </c>
      <c r="C1878" s="141" t="s">
        <v>544</v>
      </c>
      <c r="D1878" s="141" t="s">
        <v>310</v>
      </c>
      <c r="E1878" s="141" t="str">
        <f>VLOOKUP(D1878,Empresas!$D$7:$E$92,2,0)</f>
        <v>CENTRO MEDICO BREVEMEDIC SAC</v>
      </c>
      <c r="F1878" s="141" t="s">
        <v>178</v>
      </c>
      <c r="G1878" s="142">
        <f t="shared" si="310"/>
        <v>56</v>
      </c>
      <c r="H1878" s="142" t="str">
        <f>VLOOKUP(D1878,Empresas!$D$6:$L$92,7,0)</f>
        <v>Semestral</v>
      </c>
      <c r="I1878" s="141" t="str">
        <f>VLOOKUP(VLOOKUP(D1878&amp;"|"&amp;B1878,Empresas!$I$7:$CB$92,G1878,0),Tablas!$A$8:$B$10,2,0)</f>
        <v>No aplica</v>
      </c>
      <c r="J1878" s="78"/>
      <c r="K1878" s="78"/>
      <c r="L1878" s="78"/>
      <c r="M1878" s="78"/>
      <c r="N1878" s="78"/>
      <c r="O1878" s="78"/>
      <c r="P1878" s="78"/>
      <c r="Q1878" s="78"/>
      <c r="R1878" s="78"/>
      <c r="S1878" s="78"/>
      <c r="T1878" s="78"/>
      <c r="U1878" s="78"/>
      <c r="V1878" s="78" t="str">
        <f>VLOOKUP(D1878,Empresas!$D$7:$CF$91,81,0)</f>
        <v>D</v>
      </c>
      <c r="W1878" s="78" t="str">
        <f>VLOOKUP(D1878,Empresas!$D$7:$M$91,10,0)</f>
        <v>Mype</v>
      </c>
      <c r="X1878" s="69" t="str">
        <f t="shared" si="305"/>
        <v>SI</v>
      </c>
      <c r="Y1878" s="153" t="str">
        <f t="shared" si="306"/>
        <v>No aplica</v>
      </c>
      <c r="Z1878" s="147">
        <f>IF(Y1878="No aplica",0,IF(I1878="no",0,IF(I1878="No aplica",0,IF(I1878="Si",1,IF(I1878="Fisico",1,IF(I1878="Electronico",2,VLOOKUP(C1878&amp;"|"&amp;B1878&amp;"|"&amp;D1878,Empresas!$C$6:$CC$92,G1878+6+1,0)))))))</f>
        <v>0</v>
      </c>
      <c r="AA1878" s="147">
        <f>IF(AND($I1878="Si",J1878=1),1,IF(AND($I1878="Fisico",J1878=1),1,IF(AND(J1878=1,$I1878="Electronico"),2,IF(J1878=1,VLOOKUP($C1878&amp;"|"&amp;$B1878&amp;"|"&amp;$D1878,Empresas!$C$6:$CC$92,$G1878+6+1,0),0))))</f>
        <v>0</v>
      </c>
      <c r="AB1878" s="147">
        <f>IF(AND($I1878="Si",K1878=1),1,IF(AND($I1878="Fisico",K1878=1),1,IF(AND(K1878=1,$I1878="Electronico"),2,IF(K1878=1,VLOOKUP($C1878&amp;"|"&amp;$B1878&amp;"|"&amp;$D1878,Empresas!$C$6:$CC$92,$G1878+6+1,0),0))))</f>
        <v>0</v>
      </c>
      <c r="AC1878" s="147">
        <f>IF(AND($I1878="Si",L1878=1),1,IF(AND($I1878="Fisico",L1878=1),1,IF(AND(L1878=1,$I1878="Electronico"),2,IF(L1878=1,VLOOKUP($C1878&amp;"|"&amp;$B1878&amp;"|"&amp;$D1878,Empresas!$C$6:$CC$92,$G1878+6+1,0),0))))</f>
        <v>0</v>
      </c>
      <c r="AD1878" s="147">
        <f>IF(AND($I1878="Si",M1878=1),1,IF(AND($I1878="Fisico",M1878=1),1,IF(AND(M1878=1,$I1878="Electronico"),2,IF(M1878=1,VLOOKUP($C1878&amp;"|"&amp;$B1878&amp;"|"&amp;$D1878,Empresas!$C$6:$CC$92,$G1878+6+1,0),0))))</f>
        <v>0</v>
      </c>
      <c r="AE1878" s="147">
        <f>IF(AND($I1878="Si",N1878=1),1,IF(AND($I1878="Fisico",N1878=1),1,IF(AND(N1878=1,$I1878="Electronico"),2,IF(N1878=1,VLOOKUP($C1878&amp;"|"&amp;$B1878&amp;"|"&amp;$D1878,Empresas!$C$6:$CC$92,$G1878+6+1,0),0))))</f>
        <v>0</v>
      </c>
      <c r="AF1878" s="147">
        <f>IF(AND($I1878="Si",O1878=1),1,IF(AND($I1878="Fisico",O1878=1),1,IF(AND(O1878=1,$I1878="Electronico"),2,IF(O1878=1,VLOOKUP($C1878&amp;"|"&amp;$B1878&amp;"|"&amp;$D1878,Empresas!$C$6:$CC$92,$G1878+6+1,0),0))))</f>
        <v>0</v>
      </c>
      <c r="AG1878" s="147">
        <f>IF(AND($I1878="Si",P1878=1),1,IF(AND($I1878="Fisico",P1878=1),1,IF(AND(P1878=1,$I1878="Electronico"),2,IF(P1878=1,VLOOKUP($C1878&amp;"|"&amp;$B1878&amp;"|"&amp;$D1878,Empresas!$C$6:$CC$92,$G1878+6+1,0),0))))</f>
        <v>0</v>
      </c>
      <c r="AH1878" s="147">
        <f>IF(AND($I1878="Si",Q1878=1),1,IF(AND($I1878="Fisico",Q1878=1),1,IF(AND(Q1878=1,$I1878="Electronico"),2,IF(Q1878=1,VLOOKUP($C1878&amp;"|"&amp;$B1878&amp;"|"&amp;$D1878,Empresas!$C$6:$CC$92,$G1878+6+1,0),0))))</f>
        <v>0</v>
      </c>
      <c r="AI1878" s="147">
        <f>IF(AND($I1878="Si",R1878=1),1,IF(AND($I1878="Fisico",R1878=1),1,IF(AND(R1878=1,$I1878="Electronico"),2,IF(R1878=1,VLOOKUP($C1878&amp;"|"&amp;$B1878&amp;"|"&amp;$D1878,Empresas!$C$6:$CC$92,$G1878+6+1,0),0))))</f>
        <v>0</v>
      </c>
      <c r="AJ1878" s="147">
        <f>IF(AND($I1878="Si",S1878=1),1,IF(AND($I1878="Fisico",S1878=1),1,IF(AND(S1878=1,$I1878="Electronico"),2,IF(S1878=1,VLOOKUP($C1878&amp;"|"&amp;$B1878&amp;"|"&amp;$D1878,Empresas!$C$6:$CC$92,$G1878+6+1,0),0))))</f>
        <v>0</v>
      </c>
      <c r="AK1878" s="147">
        <f>IF(AND($I1878="Si",T1878=1),1,IF(AND($I1878="Fisico",T1878=1),1,IF(AND(T1878=1,$I1878="Electronico"),2,IF(T1878=1,VLOOKUP($C1878&amp;"|"&amp;$B1878&amp;"|"&amp;$D1878,Empresas!$C$6:$CC$92,$G1878+6+1,0),0))))</f>
        <v>0</v>
      </c>
      <c r="AL1878" s="147">
        <f>IF(AND($I1878="Si",U1878=1),1,IF(AND($I1878="Fisico",U1878=1),1,IF(AND(U1878=1,$I1878="Electronico"),2,IF(U1878=1,VLOOKUP($C1878&amp;"|"&amp;$B1878&amp;"|"&amp;$D1878,Empresas!$C$6:$CC$92,$G1878+6+1,0),0))))</f>
        <v>0</v>
      </c>
      <c r="AM1878" s="149">
        <f t="shared" si="307"/>
        <v>0</v>
      </c>
      <c r="AN1878" s="149">
        <f t="shared" si="308"/>
        <v>0</v>
      </c>
      <c r="AO1878" s="152">
        <f t="shared" si="309"/>
        <v>0</v>
      </c>
    </row>
    <row r="1879" spans="1:41" x14ac:dyDescent="0.25">
      <c r="A1879" s="140" t="str">
        <f>VLOOKUP(D1879,Empresas!$D$7:$F$91,3,0)</f>
        <v>Yulisa</v>
      </c>
      <c r="B1879" s="141" t="str">
        <f>VLOOKUP(D1879,Empresas!$D$7:$G$91,4,0)</f>
        <v>Carmen D.</v>
      </c>
      <c r="C1879" s="141" t="s">
        <v>544</v>
      </c>
      <c r="D1879" s="141" t="s">
        <v>310</v>
      </c>
      <c r="E1879" s="141" t="str">
        <f>VLOOKUP(D1879,Empresas!$D$7:$E$92,2,0)</f>
        <v>CENTRO MEDICO BREVEMEDIC SAC</v>
      </c>
      <c r="F1879" s="141" t="s">
        <v>179</v>
      </c>
      <c r="G1879" s="142">
        <f t="shared" si="310"/>
        <v>57</v>
      </c>
      <c r="H1879" s="142" t="str">
        <f>VLOOKUP(D1879,Empresas!$D$6:$L$92,7,0)</f>
        <v>Semestral</v>
      </c>
      <c r="I1879" s="141" t="str">
        <f>VLOOKUP(VLOOKUP(D1879&amp;"|"&amp;B1879,Empresas!$I$7:$CB$92,G1879,0),Tablas!$A$8:$B$10,2,0)</f>
        <v>No aplica</v>
      </c>
      <c r="J1879" s="78"/>
      <c r="K1879" s="78"/>
      <c r="L1879" s="78"/>
      <c r="M1879" s="78"/>
      <c r="N1879" s="78"/>
      <c r="O1879" s="78"/>
      <c r="P1879" s="78"/>
      <c r="Q1879" s="78"/>
      <c r="R1879" s="78"/>
      <c r="S1879" s="78"/>
      <c r="T1879" s="78"/>
      <c r="U1879" s="78"/>
      <c r="V1879" s="78" t="str">
        <f>VLOOKUP(D1879,Empresas!$D$7:$CF$91,81,0)</f>
        <v>D</v>
      </c>
      <c r="W1879" s="78" t="str">
        <f>VLOOKUP(D1879,Empresas!$D$7:$M$91,10,0)</f>
        <v>Mype</v>
      </c>
      <c r="X1879" s="69" t="str">
        <f t="shared" si="305"/>
        <v>NO</v>
      </c>
      <c r="Y1879" s="153" t="str">
        <f t="shared" si="306"/>
        <v>No aplica</v>
      </c>
      <c r="Z1879" s="147">
        <f>IF(Y1879="No aplica",0,IF(I1879="no",0,IF(I1879="No aplica",0,IF(I1879="Si",1,IF(I1879="Fisico",1,IF(I1879="Electronico",2,VLOOKUP(C1879&amp;"|"&amp;B1879&amp;"|"&amp;D1879,Empresas!$C$6:$CC$92,G1879+6+1,0)))))))</f>
        <v>0</v>
      </c>
      <c r="AA1879" s="147">
        <f>IF(AND($I1879="Si",J1879=1),1,IF(AND($I1879="Fisico",J1879=1),1,IF(AND(J1879=1,$I1879="Electronico"),2,IF(J1879=1,VLOOKUP($C1879&amp;"|"&amp;$B1879&amp;"|"&amp;$D1879,Empresas!$C$6:$CC$92,$G1879+6+1,0),0))))</f>
        <v>0</v>
      </c>
      <c r="AB1879" s="147">
        <f>IF(AND($I1879="Si",K1879=1),1,IF(AND($I1879="Fisico",K1879=1),1,IF(AND(K1879=1,$I1879="Electronico"),2,IF(K1879=1,VLOOKUP($C1879&amp;"|"&amp;$B1879&amp;"|"&amp;$D1879,Empresas!$C$6:$CC$92,$G1879+6+1,0),0))))</f>
        <v>0</v>
      </c>
      <c r="AC1879" s="147">
        <f>IF(AND($I1879="Si",L1879=1),1,IF(AND($I1879="Fisico",L1879=1),1,IF(AND(L1879=1,$I1879="Electronico"),2,IF(L1879=1,VLOOKUP($C1879&amp;"|"&amp;$B1879&amp;"|"&amp;$D1879,Empresas!$C$6:$CC$92,$G1879+6+1,0),0))))</f>
        <v>0</v>
      </c>
      <c r="AD1879" s="147">
        <f>IF(AND($I1879="Si",M1879=1),1,IF(AND($I1879="Fisico",M1879=1),1,IF(AND(M1879=1,$I1879="Electronico"),2,IF(M1879=1,VLOOKUP($C1879&amp;"|"&amp;$B1879&amp;"|"&amp;$D1879,Empresas!$C$6:$CC$92,$G1879+6+1,0),0))))</f>
        <v>0</v>
      </c>
      <c r="AE1879" s="147">
        <f>IF(AND($I1879="Si",N1879=1),1,IF(AND($I1879="Fisico",N1879=1),1,IF(AND(N1879=1,$I1879="Electronico"),2,IF(N1879=1,VLOOKUP($C1879&amp;"|"&amp;$B1879&amp;"|"&amp;$D1879,Empresas!$C$6:$CC$92,$G1879+6+1,0),0))))</f>
        <v>0</v>
      </c>
      <c r="AF1879" s="147">
        <f>IF(AND($I1879="Si",O1879=1),1,IF(AND($I1879="Fisico",O1879=1),1,IF(AND(O1879=1,$I1879="Electronico"),2,IF(O1879=1,VLOOKUP($C1879&amp;"|"&amp;$B1879&amp;"|"&amp;$D1879,Empresas!$C$6:$CC$92,$G1879+6+1,0),0))))</f>
        <v>0</v>
      </c>
      <c r="AG1879" s="147">
        <f>IF(AND($I1879="Si",P1879=1),1,IF(AND($I1879="Fisico",P1879=1),1,IF(AND(P1879=1,$I1879="Electronico"),2,IF(P1879=1,VLOOKUP($C1879&amp;"|"&amp;$B1879&amp;"|"&amp;$D1879,Empresas!$C$6:$CC$92,$G1879+6+1,0),0))))</f>
        <v>0</v>
      </c>
      <c r="AH1879" s="147">
        <f>IF(AND($I1879="Si",Q1879=1),1,IF(AND($I1879="Fisico",Q1879=1),1,IF(AND(Q1879=1,$I1879="Electronico"),2,IF(Q1879=1,VLOOKUP($C1879&amp;"|"&amp;$B1879&amp;"|"&amp;$D1879,Empresas!$C$6:$CC$92,$G1879+6+1,0),0))))</f>
        <v>0</v>
      </c>
      <c r="AI1879" s="147">
        <f>IF(AND($I1879="Si",R1879=1),1,IF(AND($I1879="Fisico",R1879=1),1,IF(AND(R1879=1,$I1879="Electronico"),2,IF(R1879=1,VLOOKUP($C1879&amp;"|"&amp;$B1879&amp;"|"&amp;$D1879,Empresas!$C$6:$CC$92,$G1879+6+1,0),0))))</f>
        <v>0</v>
      </c>
      <c r="AJ1879" s="147">
        <f>IF(AND($I1879="Si",S1879=1),1,IF(AND($I1879="Fisico",S1879=1),1,IF(AND(S1879=1,$I1879="Electronico"),2,IF(S1879=1,VLOOKUP($C1879&amp;"|"&amp;$B1879&amp;"|"&amp;$D1879,Empresas!$C$6:$CC$92,$G1879+6+1,0),0))))</f>
        <v>0</v>
      </c>
      <c r="AK1879" s="147">
        <f>IF(AND($I1879="Si",T1879=1),1,IF(AND($I1879="Fisico",T1879=1),1,IF(AND(T1879=1,$I1879="Electronico"),2,IF(T1879=1,VLOOKUP($C1879&amp;"|"&amp;$B1879&amp;"|"&amp;$D1879,Empresas!$C$6:$CC$92,$G1879+6+1,0),0))))</f>
        <v>0</v>
      </c>
      <c r="AL1879" s="147">
        <f>IF(AND($I1879="Si",U1879=1),1,IF(AND($I1879="Fisico",U1879=1),1,IF(AND(U1879=1,$I1879="Electronico"),2,IF(U1879=1,VLOOKUP($C1879&amp;"|"&amp;$B1879&amp;"|"&amp;$D1879,Empresas!$C$6:$CC$92,$G1879+6+1,0),0))))</f>
        <v>0</v>
      </c>
      <c r="AM1879" s="149">
        <f t="shared" si="307"/>
        <v>0</v>
      </c>
      <c r="AN1879" s="149">
        <f t="shared" si="308"/>
        <v>0</v>
      </c>
      <c r="AO1879" s="152">
        <f t="shared" si="309"/>
        <v>0</v>
      </c>
    </row>
    <row r="1880" spans="1:41" x14ac:dyDescent="0.25">
      <c r="A1880" s="140" t="str">
        <f>VLOOKUP(D1880,Empresas!$D$7:$F$91,3,0)</f>
        <v>Yulisa</v>
      </c>
      <c r="B1880" s="141" t="str">
        <f>VLOOKUP(D1880,Empresas!$D$7:$G$91,4,0)</f>
        <v>Carmen D.</v>
      </c>
      <c r="C1880" s="141" t="s">
        <v>544</v>
      </c>
      <c r="D1880" s="141" t="s">
        <v>310</v>
      </c>
      <c r="E1880" s="141" t="str">
        <f>VLOOKUP(D1880,Empresas!$D$7:$E$92,2,0)</f>
        <v>CENTRO MEDICO BREVEMEDIC SAC</v>
      </c>
      <c r="F1880" s="141" t="s">
        <v>180</v>
      </c>
      <c r="G1880" s="142">
        <f t="shared" si="310"/>
        <v>58</v>
      </c>
      <c r="H1880" s="142" t="str">
        <f>VLOOKUP(D1880,Empresas!$D$6:$L$92,7,0)</f>
        <v>Semestral</v>
      </c>
      <c r="I1880" s="141" t="str">
        <f>VLOOKUP(VLOOKUP(D1880&amp;"|"&amp;B1880,Empresas!$I$7:$CB$92,G1880,0),Tablas!$A$8:$B$10,2,0)</f>
        <v>No aplica</v>
      </c>
      <c r="J1880" s="78"/>
      <c r="K1880" s="78"/>
      <c r="L1880" s="78"/>
      <c r="M1880" s="78"/>
      <c r="N1880" s="78"/>
      <c r="O1880" s="78"/>
      <c r="P1880" s="78"/>
      <c r="Q1880" s="78"/>
      <c r="R1880" s="78"/>
      <c r="S1880" s="78"/>
      <c r="T1880" s="78"/>
      <c r="U1880" s="78"/>
      <c r="V1880" s="78" t="str">
        <f>VLOOKUP(D1880,Empresas!$D$7:$CF$91,81,0)</f>
        <v>D</v>
      </c>
      <c r="W1880" s="78" t="str">
        <f>VLOOKUP(D1880,Empresas!$D$7:$M$91,10,0)</f>
        <v>Mype</v>
      </c>
      <c r="X1880" s="69" t="str">
        <f t="shared" si="305"/>
        <v>NO</v>
      </c>
      <c r="Y1880" s="153" t="str">
        <f t="shared" si="306"/>
        <v>No aplica</v>
      </c>
      <c r="Z1880" s="147">
        <f>IF(Y1880="No aplica",0,IF(I1880="no",0,IF(I1880="No aplica",0,IF(I1880="Si",1,IF(I1880="Fisico",1,IF(I1880="Electronico",2,VLOOKUP(C1880&amp;"|"&amp;B1880&amp;"|"&amp;D1880,Empresas!$C$6:$CC$92,G1880+6+1,0)))))))</f>
        <v>0</v>
      </c>
      <c r="AA1880" s="147">
        <f>IF(AND($I1880="Si",J1880=1),1,IF(AND($I1880="Fisico",J1880=1),1,IF(AND(J1880=1,$I1880="Electronico"),2,IF(J1880=1,VLOOKUP($C1880&amp;"|"&amp;$B1880&amp;"|"&amp;$D1880,Empresas!$C$6:$CC$92,$G1880+6+1,0),0))))</f>
        <v>0</v>
      </c>
      <c r="AB1880" s="147">
        <f>IF(AND($I1880="Si",K1880=1),1,IF(AND($I1880="Fisico",K1880=1),1,IF(AND(K1880=1,$I1880="Electronico"),2,IF(K1880=1,VLOOKUP($C1880&amp;"|"&amp;$B1880&amp;"|"&amp;$D1880,Empresas!$C$6:$CC$92,$G1880+6+1,0),0))))</f>
        <v>0</v>
      </c>
      <c r="AC1880" s="147">
        <f>IF(AND($I1880="Si",L1880=1),1,IF(AND($I1880="Fisico",L1880=1),1,IF(AND(L1880=1,$I1880="Electronico"),2,IF(L1880=1,VLOOKUP($C1880&amp;"|"&amp;$B1880&amp;"|"&amp;$D1880,Empresas!$C$6:$CC$92,$G1880+6+1,0),0))))</f>
        <v>0</v>
      </c>
      <c r="AD1880" s="147">
        <f>IF(AND($I1880="Si",M1880=1),1,IF(AND($I1880="Fisico",M1880=1),1,IF(AND(M1880=1,$I1880="Electronico"),2,IF(M1880=1,VLOOKUP($C1880&amp;"|"&amp;$B1880&amp;"|"&amp;$D1880,Empresas!$C$6:$CC$92,$G1880+6+1,0),0))))</f>
        <v>0</v>
      </c>
      <c r="AE1880" s="147">
        <f>IF(AND($I1880="Si",N1880=1),1,IF(AND($I1880="Fisico",N1880=1),1,IF(AND(N1880=1,$I1880="Electronico"),2,IF(N1880=1,VLOOKUP($C1880&amp;"|"&amp;$B1880&amp;"|"&amp;$D1880,Empresas!$C$6:$CC$92,$G1880+6+1,0),0))))</f>
        <v>0</v>
      </c>
      <c r="AF1880" s="147">
        <f>IF(AND($I1880="Si",O1880=1),1,IF(AND($I1880="Fisico",O1880=1),1,IF(AND(O1880=1,$I1880="Electronico"),2,IF(O1880=1,VLOOKUP($C1880&amp;"|"&amp;$B1880&amp;"|"&amp;$D1880,Empresas!$C$6:$CC$92,$G1880+6+1,0),0))))</f>
        <v>0</v>
      </c>
      <c r="AG1880" s="147">
        <f>IF(AND($I1880="Si",P1880=1),1,IF(AND($I1880="Fisico",P1880=1),1,IF(AND(P1880=1,$I1880="Electronico"),2,IF(P1880=1,VLOOKUP($C1880&amp;"|"&amp;$B1880&amp;"|"&amp;$D1880,Empresas!$C$6:$CC$92,$G1880+6+1,0),0))))</f>
        <v>0</v>
      </c>
      <c r="AH1880" s="147">
        <f>IF(AND($I1880="Si",Q1880=1),1,IF(AND($I1880="Fisico",Q1880=1),1,IF(AND(Q1880=1,$I1880="Electronico"),2,IF(Q1880=1,VLOOKUP($C1880&amp;"|"&amp;$B1880&amp;"|"&amp;$D1880,Empresas!$C$6:$CC$92,$G1880+6+1,0),0))))</f>
        <v>0</v>
      </c>
      <c r="AI1880" s="147">
        <f>IF(AND($I1880="Si",R1880=1),1,IF(AND($I1880="Fisico",R1880=1),1,IF(AND(R1880=1,$I1880="Electronico"),2,IF(R1880=1,VLOOKUP($C1880&amp;"|"&amp;$B1880&amp;"|"&amp;$D1880,Empresas!$C$6:$CC$92,$G1880+6+1,0),0))))</f>
        <v>0</v>
      </c>
      <c r="AJ1880" s="147">
        <f>IF(AND($I1880="Si",S1880=1),1,IF(AND($I1880="Fisico",S1880=1),1,IF(AND(S1880=1,$I1880="Electronico"),2,IF(S1880=1,VLOOKUP($C1880&amp;"|"&amp;$B1880&amp;"|"&amp;$D1880,Empresas!$C$6:$CC$92,$G1880+6+1,0),0))))</f>
        <v>0</v>
      </c>
      <c r="AK1880" s="147">
        <f>IF(AND($I1880="Si",T1880=1),1,IF(AND($I1880="Fisico",T1880=1),1,IF(AND(T1880=1,$I1880="Electronico"),2,IF(T1880=1,VLOOKUP($C1880&amp;"|"&amp;$B1880&amp;"|"&amp;$D1880,Empresas!$C$6:$CC$92,$G1880+6+1,0),0))))</f>
        <v>0</v>
      </c>
      <c r="AL1880" s="147">
        <f>IF(AND($I1880="Si",U1880=1),1,IF(AND($I1880="Fisico",U1880=1),1,IF(AND(U1880=1,$I1880="Electronico"),2,IF(U1880=1,VLOOKUP($C1880&amp;"|"&amp;$B1880&amp;"|"&amp;$D1880,Empresas!$C$6:$CC$92,$G1880+6+1,0),0))))</f>
        <v>0</v>
      </c>
      <c r="AM1880" s="149">
        <f t="shared" si="307"/>
        <v>0</v>
      </c>
      <c r="AN1880" s="149">
        <f t="shared" si="308"/>
        <v>0</v>
      </c>
      <c r="AO1880" s="152">
        <f t="shared" si="309"/>
        <v>0</v>
      </c>
    </row>
    <row r="1881" spans="1:41" x14ac:dyDescent="0.25">
      <c r="A1881" s="140" t="str">
        <f>VLOOKUP(D1881,Empresas!$D$7:$F$91,3,0)</f>
        <v>Yulisa</v>
      </c>
      <c r="B1881" s="141" t="str">
        <f>VLOOKUP(D1881,Empresas!$D$7:$G$91,4,0)</f>
        <v>Carmen D.</v>
      </c>
      <c r="C1881" s="141" t="s">
        <v>544</v>
      </c>
      <c r="D1881" s="141" t="s">
        <v>310</v>
      </c>
      <c r="E1881" s="141" t="str">
        <f>VLOOKUP(D1881,Empresas!$D$7:$E$92,2,0)</f>
        <v>CENTRO MEDICO BREVEMEDIC SAC</v>
      </c>
      <c r="F1881" s="141" t="s">
        <v>181</v>
      </c>
      <c r="G1881" s="142">
        <f t="shared" si="310"/>
        <v>59</v>
      </c>
      <c r="H1881" s="142" t="str">
        <f>VLOOKUP(D1881,Empresas!$D$6:$L$92,7,0)</f>
        <v>Semestral</v>
      </c>
      <c r="I1881" s="141" t="str">
        <f>VLOOKUP(VLOOKUP(D1881&amp;"|"&amp;B1881,Empresas!$I$7:$CB$92,G1881,0),Tablas!$A$8:$B$10,2,0)</f>
        <v>No aplica</v>
      </c>
      <c r="J1881" s="78"/>
      <c r="K1881" s="78"/>
      <c r="L1881" s="78"/>
      <c r="M1881" s="78"/>
      <c r="N1881" s="78"/>
      <c r="O1881" s="78"/>
      <c r="P1881" s="78"/>
      <c r="Q1881" s="78"/>
      <c r="R1881" s="78"/>
      <c r="S1881" s="78"/>
      <c r="T1881" s="78"/>
      <c r="U1881" s="78"/>
      <c r="V1881" s="78" t="str">
        <f>VLOOKUP(D1881,Empresas!$D$7:$CF$91,81,0)</f>
        <v>D</v>
      </c>
      <c r="W1881" s="78" t="str">
        <f>VLOOKUP(D1881,Empresas!$D$7:$M$91,10,0)</f>
        <v>Mype</v>
      </c>
      <c r="X1881" s="69" t="str">
        <f t="shared" si="305"/>
        <v>NO</v>
      </c>
      <c r="Y1881" s="153" t="str">
        <f t="shared" si="306"/>
        <v>No aplica</v>
      </c>
      <c r="Z1881" s="147">
        <f>IF(Y1881="No aplica",0,IF(I1881="no",0,IF(I1881="No aplica",0,IF(I1881="Si",1,IF(I1881="Fisico",1,IF(I1881="Electronico",2,VLOOKUP(C1881&amp;"|"&amp;B1881&amp;"|"&amp;D1881,Empresas!$C$6:$CC$92,G1881+6+1,0)))))))</f>
        <v>0</v>
      </c>
      <c r="AA1881" s="147">
        <f>IF(AND($I1881="Si",J1881=1),1,IF(AND($I1881="Fisico",J1881=1),1,IF(AND(J1881=1,$I1881="Electronico"),2,IF(J1881=1,VLOOKUP($C1881&amp;"|"&amp;$B1881&amp;"|"&amp;$D1881,Empresas!$C$6:$CC$92,$G1881+6+1,0),0))))</f>
        <v>0</v>
      </c>
      <c r="AB1881" s="147">
        <f>IF(AND($I1881="Si",K1881=1),1,IF(AND($I1881="Fisico",K1881=1),1,IF(AND(K1881=1,$I1881="Electronico"),2,IF(K1881=1,VLOOKUP($C1881&amp;"|"&amp;$B1881&amp;"|"&amp;$D1881,Empresas!$C$6:$CC$92,$G1881+6+1,0),0))))</f>
        <v>0</v>
      </c>
      <c r="AC1881" s="147">
        <f>IF(AND($I1881="Si",L1881=1),1,IF(AND($I1881="Fisico",L1881=1),1,IF(AND(L1881=1,$I1881="Electronico"),2,IF(L1881=1,VLOOKUP($C1881&amp;"|"&amp;$B1881&amp;"|"&amp;$D1881,Empresas!$C$6:$CC$92,$G1881+6+1,0),0))))</f>
        <v>0</v>
      </c>
      <c r="AD1881" s="147">
        <f>IF(AND($I1881="Si",M1881=1),1,IF(AND($I1881="Fisico",M1881=1),1,IF(AND(M1881=1,$I1881="Electronico"),2,IF(M1881=1,VLOOKUP($C1881&amp;"|"&amp;$B1881&amp;"|"&amp;$D1881,Empresas!$C$6:$CC$92,$G1881+6+1,0),0))))</f>
        <v>0</v>
      </c>
      <c r="AE1881" s="147">
        <f>IF(AND($I1881="Si",N1881=1),1,IF(AND($I1881="Fisico",N1881=1),1,IF(AND(N1881=1,$I1881="Electronico"),2,IF(N1881=1,VLOOKUP($C1881&amp;"|"&amp;$B1881&amp;"|"&amp;$D1881,Empresas!$C$6:$CC$92,$G1881+6+1,0),0))))</f>
        <v>0</v>
      </c>
      <c r="AF1881" s="147">
        <f>IF(AND($I1881="Si",O1881=1),1,IF(AND($I1881="Fisico",O1881=1),1,IF(AND(O1881=1,$I1881="Electronico"),2,IF(O1881=1,VLOOKUP($C1881&amp;"|"&amp;$B1881&amp;"|"&amp;$D1881,Empresas!$C$6:$CC$92,$G1881+6+1,0),0))))</f>
        <v>0</v>
      </c>
      <c r="AG1881" s="147">
        <f>IF(AND($I1881="Si",P1881=1),1,IF(AND($I1881="Fisico",P1881=1),1,IF(AND(P1881=1,$I1881="Electronico"),2,IF(P1881=1,VLOOKUP($C1881&amp;"|"&amp;$B1881&amp;"|"&amp;$D1881,Empresas!$C$6:$CC$92,$G1881+6+1,0),0))))</f>
        <v>0</v>
      </c>
      <c r="AH1881" s="147">
        <f>IF(AND($I1881="Si",Q1881=1),1,IF(AND($I1881="Fisico",Q1881=1),1,IF(AND(Q1881=1,$I1881="Electronico"),2,IF(Q1881=1,VLOOKUP($C1881&amp;"|"&amp;$B1881&amp;"|"&amp;$D1881,Empresas!$C$6:$CC$92,$G1881+6+1,0),0))))</f>
        <v>0</v>
      </c>
      <c r="AI1881" s="147">
        <f>IF(AND($I1881="Si",R1881=1),1,IF(AND($I1881="Fisico",R1881=1),1,IF(AND(R1881=1,$I1881="Electronico"),2,IF(R1881=1,VLOOKUP($C1881&amp;"|"&amp;$B1881&amp;"|"&amp;$D1881,Empresas!$C$6:$CC$92,$G1881+6+1,0),0))))</f>
        <v>0</v>
      </c>
      <c r="AJ1881" s="147">
        <f>IF(AND($I1881="Si",S1881=1),1,IF(AND($I1881="Fisico",S1881=1),1,IF(AND(S1881=1,$I1881="Electronico"),2,IF(S1881=1,VLOOKUP($C1881&amp;"|"&amp;$B1881&amp;"|"&amp;$D1881,Empresas!$C$6:$CC$92,$G1881+6+1,0),0))))</f>
        <v>0</v>
      </c>
      <c r="AK1881" s="147">
        <f>IF(AND($I1881="Si",T1881=1),1,IF(AND($I1881="Fisico",T1881=1),1,IF(AND(T1881=1,$I1881="Electronico"),2,IF(T1881=1,VLOOKUP($C1881&amp;"|"&amp;$B1881&amp;"|"&amp;$D1881,Empresas!$C$6:$CC$92,$G1881+6+1,0),0))))</f>
        <v>0</v>
      </c>
      <c r="AL1881" s="147">
        <f>IF(AND($I1881="Si",U1881=1),1,IF(AND($I1881="Fisico",U1881=1),1,IF(AND(U1881=1,$I1881="Electronico"),2,IF(U1881=1,VLOOKUP($C1881&amp;"|"&amp;$B1881&amp;"|"&amp;$D1881,Empresas!$C$6:$CC$92,$G1881+6+1,0),0))))</f>
        <v>0</v>
      </c>
      <c r="AM1881" s="149">
        <f t="shared" si="307"/>
        <v>0</v>
      </c>
      <c r="AN1881" s="149">
        <f t="shared" si="308"/>
        <v>0</v>
      </c>
      <c r="AO1881" s="152">
        <f t="shared" si="309"/>
        <v>0</v>
      </c>
    </row>
    <row r="1882" spans="1:41" x14ac:dyDescent="0.25">
      <c r="A1882" s="140" t="str">
        <f>VLOOKUP(D1882,Empresas!$D$7:$F$91,3,0)</f>
        <v>Yulisa</v>
      </c>
      <c r="B1882" s="141" t="str">
        <f>VLOOKUP(D1882,Empresas!$D$7:$G$91,4,0)</f>
        <v>Carmen D.</v>
      </c>
      <c r="C1882" s="141" t="s">
        <v>544</v>
      </c>
      <c r="D1882" s="141" t="s">
        <v>310</v>
      </c>
      <c r="E1882" s="141" t="str">
        <f>VLOOKUP(D1882,Empresas!$D$7:$E$92,2,0)</f>
        <v>CENTRO MEDICO BREVEMEDIC SAC</v>
      </c>
      <c r="F1882" s="141" t="s">
        <v>182</v>
      </c>
      <c r="G1882" s="142">
        <f t="shared" si="310"/>
        <v>60</v>
      </c>
      <c r="H1882" s="142" t="str">
        <f>VLOOKUP(D1882,Empresas!$D$6:$L$92,7,0)</f>
        <v>Semestral</v>
      </c>
      <c r="I1882" s="141" t="str">
        <f>VLOOKUP(VLOOKUP(D1882&amp;"|"&amp;B1882,Empresas!$I$7:$CB$92,G1882,0),Tablas!$A$8:$B$10,2,0)</f>
        <v>No aplica</v>
      </c>
      <c r="J1882" s="78"/>
      <c r="K1882" s="78"/>
      <c r="L1882" s="78"/>
      <c r="M1882" s="78"/>
      <c r="N1882" s="78"/>
      <c r="O1882" s="78"/>
      <c r="P1882" s="78"/>
      <c r="Q1882" s="78"/>
      <c r="R1882" s="78"/>
      <c r="S1882" s="78"/>
      <c r="T1882" s="78"/>
      <c r="U1882" s="78"/>
      <c r="V1882" s="78" t="str">
        <f>VLOOKUP(D1882,Empresas!$D$7:$CF$91,81,0)</f>
        <v>D</v>
      </c>
      <c r="W1882" s="78" t="str">
        <f>VLOOKUP(D1882,Empresas!$D$7:$M$91,10,0)</f>
        <v>Mype</v>
      </c>
      <c r="X1882" s="69" t="str">
        <f t="shared" si="305"/>
        <v>NO</v>
      </c>
      <c r="Y1882" s="153" t="str">
        <f t="shared" si="306"/>
        <v>No aplica</v>
      </c>
      <c r="Z1882" s="147">
        <f>IF(Y1882="No aplica",0,IF(I1882="no",0,IF(I1882="No aplica",0,IF(I1882="Si",1,IF(I1882="Fisico",1,IF(I1882="Electronico",2,VLOOKUP(C1882&amp;"|"&amp;B1882&amp;"|"&amp;D1882,Empresas!$C$6:$CC$92,G1882+6+1,0)))))))</f>
        <v>0</v>
      </c>
      <c r="AA1882" s="147">
        <f>IF(AND($I1882="Si",J1882=1),1,IF(AND($I1882="Fisico",J1882=1),1,IF(AND(J1882=1,$I1882="Electronico"),2,IF(J1882=1,VLOOKUP($C1882&amp;"|"&amp;$B1882&amp;"|"&amp;$D1882,Empresas!$C$6:$CC$92,$G1882+6+1,0),0))))</f>
        <v>0</v>
      </c>
      <c r="AB1882" s="147">
        <f>IF(AND($I1882="Si",K1882=1),1,IF(AND($I1882="Fisico",K1882=1),1,IF(AND(K1882=1,$I1882="Electronico"),2,IF(K1882=1,VLOOKUP($C1882&amp;"|"&amp;$B1882&amp;"|"&amp;$D1882,Empresas!$C$6:$CC$92,$G1882+6+1,0),0))))</f>
        <v>0</v>
      </c>
      <c r="AC1882" s="147">
        <f>IF(AND($I1882="Si",L1882=1),1,IF(AND($I1882="Fisico",L1882=1),1,IF(AND(L1882=1,$I1882="Electronico"),2,IF(L1882=1,VLOOKUP($C1882&amp;"|"&amp;$B1882&amp;"|"&amp;$D1882,Empresas!$C$6:$CC$92,$G1882+6+1,0),0))))</f>
        <v>0</v>
      </c>
      <c r="AD1882" s="147">
        <f>IF(AND($I1882="Si",M1882=1),1,IF(AND($I1882="Fisico",M1882=1),1,IF(AND(M1882=1,$I1882="Electronico"),2,IF(M1882=1,VLOOKUP($C1882&amp;"|"&amp;$B1882&amp;"|"&amp;$D1882,Empresas!$C$6:$CC$92,$G1882+6+1,0),0))))</f>
        <v>0</v>
      </c>
      <c r="AE1882" s="147">
        <f>IF(AND($I1882="Si",N1882=1),1,IF(AND($I1882="Fisico",N1882=1),1,IF(AND(N1882=1,$I1882="Electronico"),2,IF(N1882=1,VLOOKUP($C1882&amp;"|"&amp;$B1882&amp;"|"&amp;$D1882,Empresas!$C$6:$CC$92,$G1882+6+1,0),0))))</f>
        <v>0</v>
      </c>
      <c r="AF1882" s="147">
        <f>IF(AND($I1882="Si",O1882=1),1,IF(AND($I1882="Fisico",O1882=1),1,IF(AND(O1882=1,$I1882="Electronico"),2,IF(O1882=1,VLOOKUP($C1882&amp;"|"&amp;$B1882&amp;"|"&amp;$D1882,Empresas!$C$6:$CC$92,$G1882+6+1,0),0))))</f>
        <v>0</v>
      </c>
      <c r="AG1882" s="147">
        <f>IF(AND($I1882="Si",P1882=1),1,IF(AND($I1882="Fisico",P1882=1),1,IF(AND(P1882=1,$I1882="Electronico"),2,IF(P1882=1,VLOOKUP($C1882&amp;"|"&amp;$B1882&amp;"|"&amp;$D1882,Empresas!$C$6:$CC$92,$G1882+6+1,0),0))))</f>
        <v>0</v>
      </c>
      <c r="AH1882" s="147">
        <f>IF(AND($I1882="Si",Q1882=1),1,IF(AND($I1882="Fisico",Q1882=1),1,IF(AND(Q1882=1,$I1882="Electronico"),2,IF(Q1882=1,VLOOKUP($C1882&amp;"|"&amp;$B1882&amp;"|"&amp;$D1882,Empresas!$C$6:$CC$92,$G1882+6+1,0),0))))</f>
        <v>0</v>
      </c>
      <c r="AI1882" s="147">
        <f>IF(AND($I1882="Si",R1882=1),1,IF(AND($I1882="Fisico",R1882=1),1,IF(AND(R1882=1,$I1882="Electronico"),2,IF(R1882=1,VLOOKUP($C1882&amp;"|"&amp;$B1882&amp;"|"&amp;$D1882,Empresas!$C$6:$CC$92,$G1882+6+1,0),0))))</f>
        <v>0</v>
      </c>
      <c r="AJ1882" s="147">
        <f>IF(AND($I1882="Si",S1882=1),1,IF(AND($I1882="Fisico",S1882=1),1,IF(AND(S1882=1,$I1882="Electronico"),2,IF(S1882=1,VLOOKUP($C1882&amp;"|"&amp;$B1882&amp;"|"&amp;$D1882,Empresas!$C$6:$CC$92,$G1882+6+1,0),0))))</f>
        <v>0</v>
      </c>
      <c r="AK1882" s="147">
        <f>IF(AND($I1882="Si",T1882=1),1,IF(AND($I1882="Fisico",T1882=1),1,IF(AND(T1882=1,$I1882="Electronico"),2,IF(T1882=1,VLOOKUP($C1882&amp;"|"&amp;$B1882&amp;"|"&amp;$D1882,Empresas!$C$6:$CC$92,$G1882+6+1,0),0))))</f>
        <v>0</v>
      </c>
      <c r="AL1882" s="147">
        <f>IF(AND($I1882="Si",U1882=1),1,IF(AND($I1882="Fisico",U1882=1),1,IF(AND(U1882=1,$I1882="Electronico"),2,IF(U1882=1,VLOOKUP($C1882&amp;"|"&amp;$B1882&amp;"|"&amp;$D1882,Empresas!$C$6:$CC$92,$G1882+6+1,0),0))))</f>
        <v>0</v>
      </c>
      <c r="AM1882" s="149">
        <f t="shared" si="307"/>
        <v>0</v>
      </c>
      <c r="AN1882" s="149">
        <f t="shared" si="308"/>
        <v>0</v>
      </c>
      <c r="AO1882" s="152">
        <f t="shared" si="309"/>
        <v>0</v>
      </c>
    </row>
    <row r="1883" spans="1:41" x14ac:dyDescent="0.25">
      <c r="A1883" s="143" t="str">
        <f>VLOOKUP(D1883,Empresas!$D$7:$F$91,3,0)</f>
        <v>Yulisa</v>
      </c>
      <c r="B1883" s="144" t="str">
        <f>VLOOKUP(D1883,Empresas!$D$7:$G$91,4,0)</f>
        <v>Carmen D.</v>
      </c>
      <c r="C1883" s="144" t="s">
        <v>544</v>
      </c>
      <c r="D1883" s="144" t="s">
        <v>310</v>
      </c>
      <c r="E1883" s="144" t="str">
        <f>VLOOKUP(D1883,Empresas!$D$7:$E$92,2,0)</f>
        <v>CENTRO MEDICO BREVEMEDIC SAC</v>
      </c>
      <c r="F1883" s="144" t="s">
        <v>183</v>
      </c>
      <c r="G1883" s="145">
        <f>+Empresas!$BR$2</f>
        <v>62</v>
      </c>
      <c r="H1883" s="145" t="str">
        <f>VLOOKUP(D1883,Empresas!$D$6:$L$92,7,0)</f>
        <v>Semestral</v>
      </c>
      <c r="I1883" s="144" t="str">
        <f>VLOOKUP(VLOOKUP(D1883&amp;"|"&amp;B1883,Empresas!$I$7:$CB$92,G1883,0),Tablas!$A$13:$B$14,2,0)</f>
        <v>Si</v>
      </c>
      <c r="J1883" s="78">
        <v>1</v>
      </c>
      <c r="K1883" s="78">
        <v>1</v>
      </c>
      <c r="L1883" s="78">
        <v>1</v>
      </c>
      <c r="M1883" s="78">
        <v>1</v>
      </c>
      <c r="N1883" s="78">
        <v>1</v>
      </c>
      <c r="O1883" s="78">
        <v>1</v>
      </c>
      <c r="P1883" s="78">
        <v>1</v>
      </c>
      <c r="Q1883" s="78">
        <v>1</v>
      </c>
      <c r="R1883" s="78"/>
      <c r="S1883" s="78"/>
      <c r="T1883" s="78"/>
      <c r="U1883" s="78"/>
      <c r="V1883" s="78" t="str">
        <f>VLOOKUP(D1883,Empresas!$D$7:$CF$91,81,0)</f>
        <v>D</v>
      </c>
      <c r="W1883" s="78" t="str">
        <f>VLOOKUP(D1883,Empresas!$D$7:$M$91,10,0)</f>
        <v>Mype</v>
      </c>
      <c r="X1883" s="69" t="str">
        <f t="shared" si="305"/>
        <v>SI</v>
      </c>
      <c r="Y1883" s="153" t="str">
        <f t="shared" si="306"/>
        <v>Si aplica</v>
      </c>
      <c r="Z1883" s="147">
        <f>IF(Y1883="No aplica",0,IF(I1883="no",0,IF(I1883="No aplica",0,IF(I1883="Si",1,IF(I1883="Fisico",1,IF(I1883="Electronico",2,VLOOKUP(C1883&amp;"|"&amp;B1883&amp;"|"&amp;D1883,Empresas!$C$6:$CC$92,G1883+6+1,0)))))))</f>
        <v>1</v>
      </c>
      <c r="AA1883" s="147">
        <f>IF(AND($I1883="Si",J1883=1),1,IF(AND($I1883="Fisico",J1883=1),1,IF(AND(J1883=1,$I1883="Electronico"),2,IF(J1883=1,VLOOKUP($C1883&amp;"|"&amp;$B1883&amp;"|"&amp;$D1883,Empresas!$C$6:$CC$92,$G1883+6+1,0),0))))</f>
        <v>1</v>
      </c>
      <c r="AB1883" s="147">
        <f>IF(AND($I1883="Si",K1883=1),1,IF(AND($I1883="Fisico",K1883=1),1,IF(AND(K1883=1,$I1883="Electronico"),2,IF(K1883=1,VLOOKUP($C1883&amp;"|"&amp;$B1883&amp;"|"&amp;$D1883,Empresas!$C$6:$CC$92,$G1883+6+1,0),0))))</f>
        <v>1</v>
      </c>
      <c r="AC1883" s="147">
        <f>IF(AND($I1883="Si",L1883=1),1,IF(AND($I1883="Fisico",L1883=1),1,IF(AND(L1883=1,$I1883="Electronico"),2,IF(L1883=1,VLOOKUP($C1883&amp;"|"&amp;$B1883&amp;"|"&amp;$D1883,Empresas!$C$6:$CC$92,$G1883+6+1,0),0))))</f>
        <v>1</v>
      </c>
      <c r="AD1883" s="147">
        <f>IF(AND($I1883="Si",M1883=1),1,IF(AND($I1883="Fisico",M1883=1),1,IF(AND(M1883=1,$I1883="Electronico"),2,IF(M1883=1,VLOOKUP($C1883&amp;"|"&amp;$B1883&amp;"|"&amp;$D1883,Empresas!$C$6:$CC$92,$G1883+6+1,0),0))))</f>
        <v>1</v>
      </c>
      <c r="AE1883" s="147">
        <f>IF(AND($I1883="Si",N1883=1),1,IF(AND($I1883="Fisico",N1883=1),1,IF(AND(N1883=1,$I1883="Electronico"),2,IF(N1883=1,VLOOKUP($C1883&amp;"|"&amp;$B1883&amp;"|"&amp;$D1883,Empresas!$C$6:$CC$92,$G1883+6+1,0),0))))</f>
        <v>1</v>
      </c>
      <c r="AF1883" s="147">
        <f>IF(AND($I1883="Si",O1883=1),1,IF(AND($I1883="Fisico",O1883=1),1,IF(AND(O1883=1,$I1883="Electronico"),2,IF(O1883=1,VLOOKUP($C1883&amp;"|"&amp;$B1883&amp;"|"&amp;$D1883,Empresas!$C$6:$CC$92,$G1883+6+1,0),0))))</f>
        <v>1</v>
      </c>
      <c r="AG1883" s="147">
        <f>IF(AND($I1883="Si",P1883=1),1,IF(AND($I1883="Fisico",P1883=1),1,IF(AND(P1883=1,$I1883="Electronico"),2,IF(P1883=1,VLOOKUP($C1883&amp;"|"&amp;$B1883&amp;"|"&amp;$D1883,Empresas!$C$6:$CC$92,$G1883+6+1,0),0))))</f>
        <v>1</v>
      </c>
      <c r="AH1883" s="147">
        <f>IF(AND($I1883="Si",Q1883=1),1,IF(AND($I1883="Fisico",Q1883=1),1,IF(AND(Q1883=1,$I1883="Electronico"),2,IF(Q1883=1,VLOOKUP($C1883&amp;"|"&amp;$B1883&amp;"|"&amp;$D1883,Empresas!$C$6:$CC$92,$G1883+6+1,0),0))))</f>
        <v>1</v>
      </c>
      <c r="AI1883" s="147">
        <f>IF(AND($I1883="Si",R1883=1),1,IF(AND($I1883="Fisico",R1883=1),1,IF(AND(R1883=1,$I1883="Electronico"),2,IF(R1883=1,VLOOKUP($C1883&amp;"|"&amp;$B1883&amp;"|"&amp;$D1883,Empresas!$C$6:$CC$92,$G1883+6+1,0),0))))</f>
        <v>0</v>
      </c>
      <c r="AJ1883" s="147">
        <f>IF(AND($I1883="Si",S1883=1),1,IF(AND($I1883="Fisico",S1883=1),1,IF(AND(S1883=1,$I1883="Electronico"),2,IF(S1883=1,VLOOKUP($C1883&amp;"|"&amp;$B1883&amp;"|"&amp;$D1883,Empresas!$C$6:$CC$92,$G1883+6+1,0),0))))</f>
        <v>0</v>
      </c>
      <c r="AK1883" s="147">
        <f>IF(AND($I1883="Si",T1883=1),1,IF(AND($I1883="Fisico",T1883=1),1,IF(AND(T1883=1,$I1883="Electronico"),2,IF(T1883=1,VLOOKUP($C1883&amp;"|"&amp;$B1883&amp;"|"&amp;$D1883,Empresas!$C$6:$CC$92,$G1883+6+1,0),0))))</f>
        <v>0</v>
      </c>
      <c r="AL1883" s="147">
        <f>IF(AND($I1883="Si",U1883=1),1,IF(AND($I1883="Fisico",U1883=1),1,IF(AND(U1883=1,$I1883="Electronico"),2,IF(U1883=1,VLOOKUP($C1883&amp;"|"&amp;$B1883&amp;"|"&amp;$D1883,Empresas!$C$6:$CC$92,$G1883+6+1,0),0))))</f>
        <v>0</v>
      </c>
      <c r="AM1883" s="149">
        <f t="shared" si="307"/>
        <v>8</v>
      </c>
      <c r="AN1883" s="149">
        <f t="shared" si="308"/>
        <v>8</v>
      </c>
      <c r="AO1883" s="152">
        <f t="shared" si="309"/>
        <v>1</v>
      </c>
    </row>
    <row r="1884" spans="1:41" x14ac:dyDescent="0.25">
      <c r="A1884" s="143" t="str">
        <f>VLOOKUP(D1884,Empresas!$D$7:$F$91,3,0)</f>
        <v>Yulisa</v>
      </c>
      <c r="B1884" s="144" t="str">
        <f>VLOOKUP(D1884,Empresas!$D$7:$G$91,4,0)</f>
        <v>Carmen D.</v>
      </c>
      <c r="C1884" s="144" t="s">
        <v>544</v>
      </c>
      <c r="D1884" s="144" t="s">
        <v>310</v>
      </c>
      <c r="E1884" s="144" t="str">
        <f>VLOOKUP(D1884,Empresas!$D$7:$E$92,2,0)</f>
        <v>CENTRO MEDICO BREVEMEDIC SAC</v>
      </c>
      <c r="F1884" s="144" t="s">
        <v>184</v>
      </c>
      <c r="G1884" s="145">
        <f>+G1883+1</f>
        <v>63</v>
      </c>
      <c r="H1884" s="145" t="str">
        <f>VLOOKUP(D1884,Empresas!$D$6:$L$92,7,0)</f>
        <v>Semestral</v>
      </c>
      <c r="I1884" s="144" t="str">
        <f>VLOOKUP(VLOOKUP(D1884&amp;"|"&amp;B1884,Empresas!$I$7:$CB$92,G1884,0),Tablas!$A$13:$B$14,2,0)</f>
        <v>No</v>
      </c>
      <c r="J1884" s="78"/>
      <c r="K1884" s="78"/>
      <c r="L1884" s="78"/>
      <c r="M1884" s="78"/>
      <c r="N1884" s="78"/>
      <c r="O1884" s="78"/>
      <c r="P1884" s="78"/>
      <c r="Q1884" s="78"/>
      <c r="R1884" s="78"/>
      <c r="S1884" s="78"/>
      <c r="T1884" s="78"/>
      <c r="U1884" s="78"/>
      <c r="V1884" s="78" t="str">
        <f>VLOOKUP(D1884,Empresas!$D$7:$CF$91,81,0)</f>
        <v>D</v>
      </c>
      <c r="W1884" s="78" t="str">
        <f>VLOOKUP(D1884,Empresas!$D$7:$M$91,10,0)</f>
        <v>Mype</v>
      </c>
      <c r="X1884" s="69" t="str">
        <f t="shared" si="305"/>
        <v>SI</v>
      </c>
      <c r="Y1884" s="153" t="str">
        <f t="shared" si="306"/>
        <v>No aplica</v>
      </c>
      <c r="Z1884" s="147">
        <f>IF(Y1884="No aplica",0,IF(I1884="no",0,IF(I1884="No aplica",0,IF(I1884="Si",1,IF(I1884="Fisico",1,IF(I1884="Electronico",2,VLOOKUP(C1884&amp;"|"&amp;B1884&amp;"|"&amp;D1884,Empresas!$C$6:$CC$92,G1884+6+1,0)))))))</f>
        <v>0</v>
      </c>
      <c r="AA1884" s="147">
        <f>IF(AND($I1884="Si",J1884=1),1,IF(AND($I1884="Fisico",J1884=1),1,IF(AND(J1884=1,$I1884="Electronico"),2,IF(J1884=1,VLOOKUP($C1884&amp;"|"&amp;$B1884&amp;"|"&amp;$D1884,Empresas!$C$6:$CC$92,$G1884+6+1,0),0))))</f>
        <v>0</v>
      </c>
      <c r="AB1884" s="147">
        <f>IF(AND($I1884="Si",K1884=1),1,IF(AND($I1884="Fisico",K1884=1),1,IF(AND(K1884=1,$I1884="Electronico"),2,IF(K1884=1,VLOOKUP($C1884&amp;"|"&amp;$B1884&amp;"|"&amp;$D1884,Empresas!$C$6:$CC$92,$G1884+6+1,0),0))))</f>
        <v>0</v>
      </c>
      <c r="AC1884" s="147">
        <f>IF(AND($I1884="Si",L1884=1),1,IF(AND($I1884="Fisico",L1884=1),1,IF(AND(L1884=1,$I1884="Electronico"),2,IF(L1884=1,VLOOKUP($C1884&amp;"|"&amp;$B1884&amp;"|"&amp;$D1884,Empresas!$C$6:$CC$92,$G1884+6+1,0),0))))</f>
        <v>0</v>
      </c>
      <c r="AD1884" s="147">
        <f>IF(AND($I1884="Si",M1884=1),1,IF(AND($I1884="Fisico",M1884=1),1,IF(AND(M1884=1,$I1884="Electronico"),2,IF(M1884=1,VLOOKUP($C1884&amp;"|"&amp;$B1884&amp;"|"&amp;$D1884,Empresas!$C$6:$CC$92,$G1884+6+1,0),0))))</f>
        <v>0</v>
      </c>
      <c r="AE1884" s="147">
        <f>IF(AND($I1884="Si",N1884=1),1,IF(AND($I1884="Fisico",N1884=1),1,IF(AND(N1884=1,$I1884="Electronico"),2,IF(N1884=1,VLOOKUP($C1884&amp;"|"&amp;$B1884&amp;"|"&amp;$D1884,Empresas!$C$6:$CC$92,$G1884+6+1,0),0))))</f>
        <v>0</v>
      </c>
      <c r="AF1884" s="147">
        <f>IF(AND($I1884="Si",O1884=1),1,IF(AND($I1884="Fisico",O1884=1),1,IF(AND(O1884=1,$I1884="Electronico"),2,IF(O1884=1,VLOOKUP($C1884&amp;"|"&amp;$B1884&amp;"|"&amp;$D1884,Empresas!$C$6:$CC$92,$G1884+6+1,0),0))))</f>
        <v>0</v>
      </c>
      <c r="AG1884" s="147">
        <f>IF(AND($I1884="Si",P1884=1),1,IF(AND($I1884="Fisico",P1884=1),1,IF(AND(P1884=1,$I1884="Electronico"),2,IF(P1884=1,VLOOKUP($C1884&amp;"|"&amp;$B1884&amp;"|"&amp;$D1884,Empresas!$C$6:$CC$92,$G1884+6+1,0),0))))</f>
        <v>0</v>
      </c>
      <c r="AH1884" s="147">
        <f>IF(AND($I1884="Si",Q1884=1),1,IF(AND($I1884="Fisico",Q1884=1),1,IF(AND(Q1884=1,$I1884="Electronico"),2,IF(Q1884=1,VLOOKUP($C1884&amp;"|"&amp;$B1884&amp;"|"&amp;$D1884,Empresas!$C$6:$CC$92,$G1884+6+1,0),0))))</f>
        <v>0</v>
      </c>
      <c r="AI1884" s="147">
        <f>IF(AND($I1884="Si",R1884=1),1,IF(AND($I1884="Fisico",R1884=1),1,IF(AND(R1884=1,$I1884="Electronico"),2,IF(R1884=1,VLOOKUP($C1884&amp;"|"&amp;$B1884&amp;"|"&amp;$D1884,Empresas!$C$6:$CC$92,$G1884+6+1,0),0))))</f>
        <v>0</v>
      </c>
      <c r="AJ1884" s="147">
        <f>IF(AND($I1884="Si",S1884=1),1,IF(AND($I1884="Fisico",S1884=1),1,IF(AND(S1884=1,$I1884="Electronico"),2,IF(S1884=1,VLOOKUP($C1884&amp;"|"&amp;$B1884&amp;"|"&amp;$D1884,Empresas!$C$6:$CC$92,$G1884+6+1,0),0))))</f>
        <v>0</v>
      </c>
      <c r="AK1884" s="147">
        <f>IF(AND($I1884="Si",T1884=1),1,IF(AND($I1884="Fisico",T1884=1),1,IF(AND(T1884=1,$I1884="Electronico"),2,IF(T1884=1,VLOOKUP($C1884&amp;"|"&amp;$B1884&amp;"|"&amp;$D1884,Empresas!$C$6:$CC$92,$G1884+6+1,0),0))))</f>
        <v>0</v>
      </c>
      <c r="AL1884" s="147">
        <f>IF(AND($I1884="Si",U1884=1),1,IF(AND($I1884="Fisico",U1884=1),1,IF(AND(U1884=1,$I1884="Electronico"),2,IF(U1884=1,VLOOKUP($C1884&amp;"|"&amp;$B1884&amp;"|"&amp;$D1884,Empresas!$C$6:$CC$92,$G1884+6+1,0),0))))</f>
        <v>0</v>
      </c>
      <c r="AM1884" s="149">
        <f t="shared" si="307"/>
        <v>0</v>
      </c>
      <c r="AN1884" s="149">
        <f t="shared" si="308"/>
        <v>0</v>
      </c>
      <c r="AO1884" s="152">
        <f t="shared" si="309"/>
        <v>0</v>
      </c>
    </row>
    <row r="1885" spans="1:41" x14ac:dyDescent="0.25">
      <c r="A1885" s="143" t="str">
        <f>VLOOKUP(D1885,Empresas!$D$7:$F$91,3,0)</f>
        <v>Yulisa</v>
      </c>
      <c r="B1885" s="144" t="str">
        <f>VLOOKUP(D1885,Empresas!$D$7:$G$91,4,0)</f>
        <v>Carmen D.</v>
      </c>
      <c r="C1885" s="144" t="s">
        <v>544</v>
      </c>
      <c r="D1885" s="144" t="s">
        <v>310</v>
      </c>
      <c r="E1885" s="144" t="str">
        <f>VLOOKUP(D1885,Empresas!$D$7:$E$92,2,0)</f>
        <v>CENTRO MEDICO BREVEMEDIC SAC</v>
      </c>
      <c r="F1885" s="144" t="s">
        <v>185</v>
      </c>
      <c r="G1885" s="145">
        <f t="shared" ref="G1885:G1892" si="311">+G1884+1</f>
        <v>64</v>
      </c>
      <c r="H1885" s="145" t="str">
        <f>VLOOKUP(D1885,Empresas!$D$6:$L$92,7,0)</f>
        <v>Semestral</v>
      </c>
      <c r="I1885" s="144" t="str">
        <f>VLOOKUP(VLOOKUP(D1885&amp;"|"&amp;B1885,Empresas!$I$7:$CB$92,G1885,0),Tablas!$A$13:$B$14,2,0)</f>
        <v>No</v>
      </c>
      <c r="J1885" s="78"/>
      <c r="K1885" s="78"/>
      <c r="L1885" s="78"/>
      <c r="M1885" s="78"/>
      <c r="N1885" s="78"/>
      <c r="O1885" s="78"/>
      <c r="P1885" s="78"/>
      <c r="Q1885" s="78"/>
      <c r="R1885" s="78"/>
      <c r="S1885" s="78"/>
      <c r="T1885" s="78"/>
      <c r="U1885" s="78"/>
      <c r="V1885" s="78" t="str">
        <f>VLOOKUP(D1885,Empresas!$D$7:$CF$91,81,0)</f>
        <v>D</v>
      </c>
      <c r="W1885" s="78" t="str">
        <f>VLOOKUP(D1885,Empresas!$D$7:$M$91,10,0)</f>
        <v>Mype</v>
      </c>
      <c r="X1885" s="69" t="str">
        <f t="shared" si="305"/>
        <v>SI</v>
      </c>
      <c r="Y1885" s="153" t="str">
        <f t="shared" si="306"/>
        <v>No aplica</v>
      </c>
      <c r="Z1885" s="147">
        <f>IF(Y1885="No aplica",0,IF(I1885="no",0,IF(I1885="No aplica",0,IF(I1885="Si",1,IF(I1885="Fisico",1,IF(I1885="Electronico",2,VLOOKUP(C1885&amp;"|"&amp;B1885&amp;"|"&amp;D1885,Empresas!$C$6:$CC$92,G1885+6+1,0)))))))</f>
        <v>0</v>
      </c>
      <c r="AA1885" s="147">
        <f>IF(AND($I1885="Si",J1885=1),1,IF(AND($I1885="Fisico",J1885=1),1,IF(AND(J1885=1,$I1885="Electronico"),2,IF(J1885=1,VLOOKUP($C1885&amp;"|"&amp;$B1885&amp;"|"&amp;$D1885,Empresas!$C$6:$CC$92,$G1885+6+1,0),0))))</f>
        <v>0</v>
      </c>
      <c r="AB1885" s="147">
        <f>IF(AND($I1885="Si",K1885=1),1,IF(AND($I1885="Fisico",K1885=1),1,IF(AND(K1885=1,$I1885="Electronico"),2,IF(K1885=1,VLOOKUP($C1885&amp;"|"&amp;$B1885&amp;"|"&amp;$D1885,Empresas!$C$6:$CC$92,$G1885+6+1,0),0))))</f>
        <v>0</v>
      </c>
      <c r="AC1885" s="147">
        <f>IF(AND($I1885="Si",L1885=1),1,IF(AND($I1885="Fisico",L1885=1),1,IF(AND(L1885=1,$I1885="Electronico"),2,IF(L1885=1,VLOOKUP($C1885&amp;"|"&amp;$B1885&amp;"|"&amp;$D1885,Empresas!$C$6:$CC$92,$G1885+6+1,0),0))))</f>
        <v>0</v>
      </c>
      <c r="AD1885" s="147">
        <f>IF(AND($I1885="Si",M1885=1),1,IF(AND($I1885="Fisico",M1885=1),1,IF(AND(M1885=1,$I1885="Electronico"),2,IF(M1885=1,VLOOKUP($C1885&amp;"|"&amp;$B1885&amp;"|"&amp;$D1885,Empresas!$C$6:$CC$92,$G1885+6+1,0),0))))</f>
        <v>0</v>
      </c>
      <c r="AE1885" s="147">
        <f>IF(AND($I1885="Si",N1885=1),1,IF(AND($I1885="Fisico",N1885=1),1,IF(AND(N1885=1,$I1885="Electronico"),2,IF(N1885=1,VLOOKUP($C1885&amp;"|"&amp;$B1885&amp;"|"&amp;$D1885,Empresas!$C$6:$CC$92,$G1885+6+1,0),0))))</f>
        <v>0</v>
      </c>
      <c r="AF1885" s="147">
        <f>IF(AND($I1885="Si",O1885=1),1,IF(AND($I1885="Fisico",O1885=1),1,IF(AND(O1885=1,$I1885="Electronico"),2,IF(O1885=1,VLOOKUP($C1885&amp;"|"&amp;$B1885&amp;"|"&amp;$D1885,Empresas!$C$6:$CC$92,$G1885+6+1,0),0))))</f>
        <v>0</v>
      </c>
      <c r="AG1885" s="147">
        <f>IF(AND($I1885="Si",P1885=1),1,IF(AND($I1885="Fisico",P1885=1),1,IF(AND(P1885=1,$I1885="Electronico"),2,IF(P1885=1,VLOOKUP($C1885&amp;"|"&amp;$B1885&amp;"|"&amp;$D1885,Empresas!$C$6:$CC$92,$G1885+6+1,0),0))))</f>
        <v>0</v>
      </c>
      <c r="AH1885" s="147">
        <f>IF(AND($I1885="Si",Q1885=1),1,IF(AND($I1885="Fisico",Q1885=1),1,IF(AND(Q1885=1,$I1885="Electronico"),2,IF(Q1885=1,VLOOKUP($C1885&amp;"|"&amp;$B1885&amp;"|"&amp;$D1885,Empresas!$C$6:$CC$92,$G1885+6+1,0),0))))</f>
        <v>0</v>
      </c>
      <c r="AI1885" s="147">
        <f>IF(AND($I1885="Si",R1885=1),1,IF(AND($I1885="Fisico",R1885=1),1,IF(AND(R1885=1,$I1885="Electronico"),2,IF(R1885=1,VLOOKUP($C1885&amp;"|"&amp;$B1885&amp;"|"&amp;$D1885,Empresas!$C$6:$CC$92,$G1885+6+1,0),0))))</f>
        <v>0</v>
      </c>
      <c r="AJ1885" s="147">
        <f>IF(AND($I1885="Si",S1885=1),1,IF(AND($I1885="Fisico",S1885=1),1,IF(AND(S1885=1,$I1885="Electronico"),2,IF(S1885=1,VLOOKUP($C1885&amp;"|"&amp;$B1885&amp;"|"&amp;$D1885,Empresas!$C$6:$CC$92,$G1885+6+1,0),0))))</f>
        <v>0</v>
      </c>
      <c r="AK1885" s="147">
        <f>IF(AND($I1885="Si",T1885=1),1,IF(AND($I1885="Fisico",T1885=1),1,IF(AND(T1885=1,$I1885="Electronico"),2,IF(T1885=1,VLOOKUP($C1885&amp;"|"&amp;$B1885&amp;"|"&amp;$D1885,Empresas!$C$6:$CC$92,$G1885+6+1,0),0))))</f>
        <v>0</v>
      </c>
      <c r="AL1885" s="147">
        <f>IF(AND($I1885="Si",U1885=1),1,IF(AND($I1885="Fisico",U1885=1),1,IF(AND(U1885=1,$I1885="Electronico"),2,IF(U1885=1,VLOOKUP($C1885&amp;"|"&amp;$B1885&amp;"|"&amp;$D1885,Empresas!$C$6:$CC$92,$G1885+6+1,0),0))))</f>
        <v>0</v>
      </c>
      <c r="AM1885" s="149">
        <f t="shared" si="307"/>
        <v>0</v>
      </c>
      <c r="AN1885" s="149">
        <f t="shared" si="308"/>
        <v>0</v>
      </c>
      <c r="AO1885" s="152">
        <f t="shared" si="309"/>
        <v>0</v>
      </c>
    </row>
    <row r="1886" spans="1:41" x14ac:dyDescent="0.25">
      <c r="A1886" s="143" t="str">
        <f>VLOOKUP(D1886,Empresas!$D$7:$F$91,3,0)</f>
        <v>Yulisa</v>
      </c>
      <c r="B1886" s="144" t="str">
        <f>VLOOKUP(D1886,Empresas!$D$7:$G$91,4,0)</f>
        <v>Carmen D.</v>
      </c>
      <c r="C1886" s="144" t="s">
        <v>544</v>
      </c>
      <c r="D1886" s="144" t="s">
        <v>310</v>
      </c>
      <c r="E1886" s="144" t="str">
        <f>VLOOKUP(D1886,Empresas!$D$7:$E$92,2,0)</f>
        <v>CENTRO MEDICO BREVEMEDIC SAC</v>
      </c>
      <c r="F1886" s="144" t="s">
        <v>186</v>
      </c>
      <c r="G1886" s="145">
        <f t="shared" si="311"/>
        <v>65</v>
      </c>
      <c r="H1886" s="145" t="str">
        <f>VLOOKUP(D1886,Empresas!$D$6:$L$92,7,0)</f>
        <v>Semestral</v>
      </c>
      <c r="I1886" s="144" t="str">
        <f>VLOOKUP(VLOOKUP(D1886&amp;"|"&amp;B1886,Empresas!$I$7:$CB$92,G1886,0),Tablas!$A$13:$B$14,2,0)</f>
        <v>No</v>
      </c>
      <c r="J1886" s="78"/>
      <c r="K1886" s="78"/>
      <c r="L1886" s="78"/>
      <c r="M1886" s="78"/>
      <c r="N1886" s="78"/>
      <c r="O1886" s="78"/>
      <c r="P1886" s="78"/>
      <c r="Q1886" s="78"/>
      <c r="R1886" s="78"/>
      <c r="S1886" s="78"/>
      <c r="T1886" s="78"/>
      <c r="U1886" s="78"/>
      <c r="V1886" s="78" t="str">
        <f>VLOOKUP(D1886,Empresas!$D$7:$CF$91,81,0)</f>
        <v>D</v>
      </c>
      <c r="W1886" s="78" t="str">
        <f>VLOOKUP(D1886,Empresas!$D$7:$M$91,10,0)</f>
        <v>Mype</v>
      </c>
      <c r="X1886" s="69" t="str">
        <f t="shared" si="305"/>
        <v>SI</v>
      </c>
      <c r="Y1886" s="153" t="str">
        <f t="shared" si="306"/>
        <v>No aplica</v>
      </c>
      <c r="Z1886" s="147">
        <f>IF(Y1886="No aplica",0,IF(I1886="no",0,IF(I1886="No aplica",0,IF(I1886="Si",1,IF(I1886="Fisico",1,IF(I1886="Electronico",2,VLOOKUP(C1886&amp;"|"&amp;B1886&amp;"|"&amp;D1886,Empresas!$C$6:$CC$92,G1886+6+1,0)))))))</f>
        <v>0</v>
      </c>
      <c r="AA1886" s="147">
        <f>IF(AND($I1886="Si",J1886=1),1,IF(AND($I1886="Fisico",J1886=1),1,IF(AND(J1886=1,$I1886="Electronico"),2,IF(J1886=1,VLOOKUP($C1886&amp;"|"&amp;$B1886&amp;"|"&amp;$D1886,Empresas!$C$6:$CC$92,$G1886+6+1,0),0))))</f>
        <v>0</v>
      </c>
      <c r="AB1886" s="147">
        <f>IF(AND($I1886="Si",K1886=1),1,IF(AND($I1886="Fisico",K1886=1),1,IF(AND(K1886=1,$I1886="Electronico"),2,IF(K1886=1,VLOOKUP($C1886&amp;"|"&amp;$B1886&amp;"|"&amp;$D1886,Empresas!$C$6:$CC$92,$G1886+6+1,0),0))))</f>
        <v>0</v>
      </c>
      <c r="AC1886" s="147">
        <f>IF(AND($I1886="Si",L1886=1),1,IF(AND($I1886="Fisico",L1886=1),1,IF(AND(L1886=1,$I1886="Electronico"),2,IF(L1886=1,VLOOKUP($C1886&amp;"|"&amp;$B1886&amp;"|"&amp;$D1886,Empresas!$C$6:$CC$92,$G1886+6+1,0),0))))</f>
        <v>0</v>
      </c>
      <c r="AD1886" s="147">
        <f>IF(AND($I1886="Si",M1886=1),1,IF(AND($I1886="Fisico",M1886=1),1,IF(AND(M1886=1,$I1886="Electronico"),2,IF(M1886=1,VLOOKUP($C1886&amp;"|"&amp;$B1886&amp;"|"&amp;$D1886,Empresas!$C$6:$CC$92,$G1886+6+1,0),0))))</f>
        <v>0</v>
      </c>
      <c r="AE1886" s="147">
        <f>IF(AND($I1886="Si",N1886=1),1,IF(AND($I1886="Fisico",N1886=1),1,IF(AND(N1886=1,$I1886="Electronico"),2,IF(N1886=1,VLOOKUP($C1886&amp;"|"&amp;$B1886&amp;"|"&amp;$D1886,Empresas!$C$6:$CC$92,$G1886+6+1,0),0))))</f>
        <v>0</v>
      </c>
      <c r="AF1886" s="147">
        <f>IF(AND($I1886="Si",O1886=1),1,IF(AND($I1886="Fisico",O1886=1),1,IF(AND(O1886=1,$I1886="Electronico"),2,IF(O1886=1,VLOOKUP($C1886&amp;"|"&amp;$B1886&amp;"|"&amp;$D1886,Empresas!$C$6:$CC$92,$G1886+6+1,0),0))))</f>
        <v>0</v>
      </c>
      <c r="AG1886" s="147">
        <f>IF(AND($I1886="Si",P1886=1),1,IF(AND($I1886="Fisico",P1886=1),1,IF(AND(P1886=1,$I1886="Electronico"),2,IF(P1886=1,VLOOKUP($C1886&amp;"|"&amp;$B1886&amp;"|"&amp;$D1886,Empresas!$C$6:$CC$92,$G1886+6+1,0),0))))</f>
        <v>0</v>
      </c>
      <c r="AH1886" s="147">
        <f>IF(AND($I1886="Si",Q1886=1),1,IF(AND($I1886="Fisico",Q1886=1),1,IF(AND(Q1886=1,$I1886="Electronico"),2,IF(Q1886=1,VLOOKUP($C1886&amp;"|"&amp;$B1886&amp;"|"&amp;$D1886,Empresas!$C$6:$CC$92,$G1886+6+1,0),0))))</f>
        <v>0</v>
      </c>
      <c r="AI1886" s="147">
        <f>IF(AND($I1886="Si",R1886=1),1,IF(AND($I1886="Fisico",R1886=1),1,IF(AND(R1886=1,$I1886="Electronico"),2,IF(R1886=1,VLOOKUP($C1886&amp;"|"&amp;$B1886&amp;"|"&amp;$D1886,Empresas!$C$6:$CC$92,$G1886+6+1,0),0))))</f>
        <v>0</v>
      </c>
      <c r="AJ1886" s="147">
        <f>IF(AND($I1886="Si",S1886=1),1,IF(AND($I1886="Fisico",S1886=1),1,IF(AND(S1886=1,$I1886="Electronico"),2,IF(S1886=1,VLOOKUP($C1886&amp;"|"&amp;$B1886&amp;"|"&amp;$D1886,Empresas!$C$6:$CC$92,$G1886+6+1,0),0))))</f>
        <v>0</v>
      </c>
      <c r="AK1886" s="147">
        <f>IF(AND($I1886="Si",T1886=1),1,IF(AND($I1886="Fisico",T1886=1),1,IF(AND(T1886=1,$I1886="Electronico"),2,IF(T1886=1,VLOOKUP($C1886&amp;"|"&amp;$B1886&amp;"|"&amp;$D1886,Empresas!$C$6:$CC$92,$G1886+6+1,0),0))))</f>
        <v>0</v>
      </c>
      <c r="AL1886" s="147">
        <f>IF(AND($I1886="Si",U1886=1),1,IF(AND($I1886="Fisico",U1886=1),1,IF(AND(U1886=1,$I1886="Electronico"),2,IF(U1886=1,VLOOKUP($C1886&amp;"|"&amp;$B1886&amp;"|"&amp;$D1886,Empresas!$C$6:$CC$92,$G1886+6+1,0),0))))</f>
        <v>0</v>
      </c>
      <c r="AM1886" s="149">
        <f t="shared" si="307"/>
        <v>0</v>
      </c>
      <c r="AN1886" s="149">
        <f t="shared" si="308"/>
        <v>0</v>
      </c>
      <c r="AO1886" s="152">
        <f t="shared" si="309"/>
        <v>0</v>
      </c>
    </row>
    <row r="1887" spans="1:41" x14ac:dyDescent="0.25">
      <c r="A1887" s="143" t="str">
        <f>VLOOKUP(D1887,Empresas!$D$7:$F$91,3,0)</f>
        <v>Yulisa</v>
      </c>
      <c r="B1887" s="144" t="str">
        <f>VLOOKUP(D1887,Empresas!$D$7:$G$91,4,0)</f>
        <v>Carmen D.</v>
      </c>
      <c r="C1887" s="144" t="s">
        <v>544</v>
      </c>
      <c r="D1887" s="144" t="s">
        <v>310</v>
      </c>
      <c r="E1887" s="144" t="str">
        <f>VLOOKUP(D1887,Empresas!$D$7:$E$92,2,0)</f>
        <v>CENTRO MEDICO BREVEMEDIC SAC</v>
      </c>
      <c r="F1887" s="144" t="s">
        <v>187</v>
      </c>
      <c r="G1887" s="145">
        <f t="shared" si="311"/>
        <v>66</v>
      </c>
      <c r="H1887" s="145" t="str">
        <f>VLOOKUP(D1887,Empresas!$D$6:$L$92,7,0)</f>
        <v>Semestral</v>
      </c>
      <c r="I1887" s="144" t="str">
        <f>VLOOKUP(VLOOKUP(D1887&amp;"|"&amp;B1887,Empresas!$I$7:$CB$92,G1887,0),Tablas!$A$13:$B$14,2,0)</f>
        <v>No</v>
      </c>
      <c r="J1887" s="78"/>
      <c r="K1887" s="78"/>
      <c r="L1887" s="78"/>
      <c r="M1887" s="78"/>
      <c r="N1887" s="78"/>
      <c r="O1887" s="78"/>
      <c r="P1887" s="78"/>
      <c r="Q1887" s="78"/>
      <c r="R1887" s="78"/>
      <c r="S1887" s="78"/>
      <c r="T1887" s="78"/>
      <c r="U1887" s="78"/>
      <c r="V1887" s="78" t="str">
        <f>VLOOKUP(D1887,Empresas!$D$7:$CF$91,81,0)</f>
        <v>D</v>
      </c>
      <c r="W1887" s="78" t="str">
        <f>VLOOKUP(D1887,Empresas!$D$7:$M$91,10,0)</f>
        <v>Mype</v>
      </c>
      <c r="X1887" s="69" t="str">
        <f t="shared" si="305"/>
        <v>SI</v>
      </c>
      <c r="Y1887" s="153" t="str">
        <f t="shared" si="306"/>
        <v>No aplica</v>
      </c>
      <c r="Z1887" s="147">
        <f>IF(Y1887="No aplica",0,IF(I1887="no",0,IF(I1887="No aplica",0,IF(I1887="Si",1,IF(I1887="Fisico",1,IF(I1887="Electronico",2,VLOOKUP(C1887&amp;"|"&amp;B1887&amp;"|"&amp;D1887,Empresas!$C$6:$CC$92,G1887+6+1,0)))))))</f>
        <v>0</v>
      </c>
      <c r="AA1887" s="147">
        <f>IF(AND($I1887="Si",J1887=1),1,IF(AND($I1887="Fisico",J1887=1),1,IF(AND(J1887=1,$I1887="Electronico"),2,IF(J1887=1,VLOOKUP($C1887&amp;"|"&amp;$B1887&amp;"|"&amp;$D1887,Empresas!$C$6:$CC$92,$G1887+6+1,0),0))))</f>
        <v>0</v>
      </c>
      <c r="AB1887" s="147">
        <f>IF(AND($I1887="Si",K1887=1),1,IF(AND($I1887="Fisico",K1887=1),1,IF(AND(K1887=1,$I1887="Electronico"),2,IF(K1887=1,VLOOKUP($C1887&amp;"|"&amp;$B1887&amp;"|"&amp;$D1887,Empresas!$C$6:$CC$92,$G1887+6+1,0),0))))</f>
        <v>0</v>
      </c>
      <c r="AC1887" s="147">
        <f>IF(AND($I1887="Si",L1887=1),1,IF(AND($I1887="Fisico",L1887=1),1,IF(AND(L1887=1,$I1887="Electronico"),2,IF(L1887=1,VLOOKUP($C1887&amp;"|"&amp;$B1887&amp;"|"&amp;$D1887,Empresas!$C$6:$CC$92,$G1887+6+1,0),0))))</f>
        <v>0</v>
      </c>
      <c r="AD1887" s="147">
        <f>IF(AND($I1887="Si",M1887=1),1,IF(AND($I1887="Fisico",M1887=1),1,IF(AND(M1887=1,$I1887="Electronico"),2,IF(M1887=1,VLOOKUP($C1887&amp;"|"&amp;$B1887&amp;"|"&amp;$D1887,Empresas!$C$6:$CC$92,$G1887+6+1,0),0))))</f>
        <v>0</v>
      </c>
      <c r="AE1887" s="147">
        <f>IF(AND($I1887="Si",N1887=1),1,IF(AND($I1887="Fisico",N1887=1),1,IF(AND(N1887=1,$I1887="Electronico"),2,IF(N1887=1,VLOOKUP($C1887&amp;"|"&amp;$B1887&amp;"|"&amp;$D1887,Empresas!$C$6:$CC$92,$G1887+6+1,0),0))))</f>
        <v>0</v>
      </c>
      <c r="AF1887" s="147">
        <f>IF(AND($I1887="Si",O1887=1),1,IF(AND($I1887="Fisico",O1887=1),1,IF(AND(O1887=1,$I1887="Electronico"),2,IF(O1887=1,VLOOKUP($C1887&amp;"|"&amp;$B1887&amp;"|"&amp;$D1887,Empresas!$C$6:$CC$92,$G1887+6+1,0),0))))</f>
        <v>0</v>
      </c>
      <c r="AG1887" s="147">
        <f>IF(AND($I1887="Si",P1887=1),1,IF(AND($I1887="Fisico",P1887=1),1,IF(AND(P1887=1,$I1887="Electronico"),2,IF(P1887=1,VLOOKUP($C1887&amp;"|"&amp;$B1887&amp;"|"&amp;$D1887,Empresas!$C$6:$CC$92,$G1887+6+1,0),0))))</f>
        <v>0</v>
      </c>
      <c r="AH1887" s="147">
        <f>IF(AND($I1887="Si",Q1887=1),1,IF(AND($I1887="Fisico",Q1887=1),1,IF(AND(Q1887=1,$I1887="Electronico"),2,IF(Q1887=1,VLOOKUP($C1887&amp;"|"&amp;$B1887&amp;"|"&amp;$D1887,Empresas!$C$6:$CC$92,$G1887+6+1,0),0))))</f>
        <v>0</v>
      </c>
      <c r="AI1887" s="147">
        <f>IF(AND($I1887="Si",R1887=1),1,IF(AND($I1887="Fisico",R1887=1),1,IF(AND(R1887=1,$I1887="Electronico"),2,IF(R1887=1,VLOOKUP($C1887&amp;"|"&amp;$B1887&amp;"|"&amp;$D1887,Empresas!$C$6:$CC$92,$G1887+6+1,0),0))))</f>
        <v>0</v>
      </c>
      <c r="AJ1887" s="147">
        <f>IF(AND($I1887="Si",S1887=1),1,IF(AND($I1887="Fisico",S1887=1),1,IF(AND(S1887=1,$I1887="Electronico"),2,IF(S1887=1,VLOOKUP($C1887&amp;"|"&amp;$B1887&amp;"|"&amp;$D1887,Empresas!$C$6:$CC$92,$G1887+6+1,0),0))))</f>
        <v>0</v>
      </c>
      <c r="AK1887" s="147">
        <f>IF(AND($I1887="Si",T1887=1),1,IF(AND($I1887="Fisico",T1887=1),1,IF(AND(T1887=1,$I1887="Electronico"),2,IF(T1887=1,VLOOKUP($C1887&amp;"|"&amp;$B1887&amp;"|"&amp;$D1887,Empresas!$C$6:$CC$92,$G1887+6+1,0),0))))</f>
        <v>0</v>
      </c>
      <c r="AL1887" s="147">
        <f>IF(AND($I1887="Si",U1887=1),1,IF(AND($I1887="Fisico",U1887=1),1,IF(AND(U1887=1,$I1887="Electronico"),2,IF(U1887=1,VLOOKUP($C1887&amp;"|"&amp;$B1887&amp;"|"&amp;$D1887,Empresas!$C$6:$CC$92,$G1887+6+1,0),0))))</f>
        <v>0</v>
      </c>
      <c r="AM1887" s="149">
        <f t="shared" si="307"/>
        <v>0</v>
      </c>
      <c r="AN1887" s="149">
        <f t="shared" si="308"/>
        <v>0</v>
      </c>
      <c r="AO1887" s="152">
        <f t="shared" si="309"/>
        <v>0</v>
      </c>
    </row>
    <row r="1888" spans="1:41" x14ac:dyDescent="0.25">
      <c r="A1888" s="143" t="str">
        <f>VLOOKUP(D1888,Empresas!$D$7:$F$91,3,0)</f>
        <v>Yulisa</v>
      </c>
      <c r="B1888" s="144" t="str">
        <f>VLOOKUP(D1888,Empresas!$D$7:$G$91,4,0)</f>
        <v>Carmen D.</v>
      </c>
      <c r="C1888" s="144" t="s">
        <v>544</v>
      </c>
      <c r="D1888" s="144" t="s">
        <v>310</v>
      </c>
      <c r="E1888" s="144" t="str">
        <f>VLOOKUP(D1888,Empresas!$D$7:$E$92,2,0)</f>
        <v>CENTRO MEDICO BREVEMEDIC SAC</v>
      </c>
      <c r="F1888" s="144" t="s">
        <v>188</v>
      </c>
      <c r="G1888" s="145">
        <f t="shared" si="311"/>
        <v>67</v>
      </c>
      <c r="H1888" s="145" t="str">
        <f>VLOOKUP(D1888,Empresas!$D$6:$L$92,7,0)</f>
        <v>Semestral</v>
      </c>
      <c r="I1888" s="144" t="str">
        <f>VLOOKUP(VLOOKUP(D1888&amp;"|"&amp;B1888,Empresas!$I$7:$CB$92,G1888,0),Tablas!$A$13:$B$14,2,0)</f>
        <v>No</v>
      </c>
      <c r="J1888" s="78"/>
      <c r="K1888" s="78"/>
      <c r="L1888" s="78"/>
      <c r="M1888" s="78"/>
      <c r="N1888" s="78"/>
      <c r="O1888" s="78"/>
      <c r="P1888" s="78"/>
      <c r="Q1888" s="78"/>
      <c r="R1888" s="78"/>
      <c r="S1888" s="78"/>
      <c r="T1888" s="78"/>
      <c r="U1888" s="78"/>
      <c r="V1888" s="78" t="str">
        <f>VLOOKUP(D1888,Empresas!$D$7:$CF$91,81,0)</f>
        <v>D</v>
      </c>
      <c r="W1888" s="78" t="str">
        <f>VLOOKUP(D1888,Empresas!$D$7:$M$91,10,0)</f>
        <v>Mype</v>
      </c>
      <c r="X1888" s="69" t="str">
        <f t="shared" si="305"/>
        <v>SI</v>
      </c>
      <c r="Y1888" s="153" t="str">
        <f t="shared" si="306"/>
        <v>No aplica</v>
      </c>
      <c r="Z1888" s="147">
        <f>IF(Y1888="No aplica",0,IF(I1888="no",0,IF(I1888="No aplica",0,IF(I1888="Si",1,IF(I1888="Fisico",1,IF(I1888="Electronico",2,VLOOKUP(C1888&amp;"|"&amp;B1888&amp;"|"&amp;D1888,Empresas!$C$6:$CC$92,G1888+6+1,0)))))))</f>
        <v>0</v>
      </c>
      <c r="AA1888" s="147">
        <f>IF(AND($I1888="Si",J1888=1),1,IF(AND($I1888="Fisico",J1888=1),1,IF(AND(J1888=1,$I1888="Electronico"),2,IF(J1888=1,VLOOKUP($C1888&amp;"|"&amp;$B1888&amp;"|"&amp;$D1888,Empresas!$C$6:$CC$92,$G1888+6+1,0),0))))</f>
        <v>0</v>
      </c>
      <c r="AB1888" s="147">
        <f>IF(AND($I1888="Si",K1888=1),1,IF(AND($I1888="Fisico",K1888=1),1,IF(AND(K1888=1,$I1888="Electronico"),2,IF(K1888=1,VLOOKUP($C1888&amp;"|"&amp;$B1888&amp;"|"&amp;$D1888,Empresas!$C$6:$CC$92,$G1888+6+1,0),0))))</f>
        <v>0</v>
      </c>
      <c r="AC1888" s="147">
        <f>IF(AND($I1888="Si",L1888=1),1,IF(AND($I1888="Fisico",L1888=1),1,IF(AND(L1888=1,$I1888="Electronico"),2,IF(L1888=1,VLOOKUP($C1888&amp;"|"&amp;$B1888&amp;"|"&amp;$D1888,Empresas!$C$6:$CC$92,$G1888+6+1,0),0))))</f>
        <v>0</v>
      </c>
      <c r="AD1888" s="147">
        <f>IF(AND($I1888="Si",M1888=1),1,IF(AND($I1888="Fisico",M1888=1),1,IF(AND(M1888=1,$I1888="Electronico"),2,IF(M1888=1,VLOOKUP($C1888&amp;"|"&amp;$B1888&amp;"|"&amp;$D1888,Empresas!$C$6:$CC$92,$G1888+6+1,0),0))))</f>
        <v>0</v>
      </c>
      <c r="AE1888" s="147">
        <f>IF(AND($I1888="Si",N1888=1),1,IF(AND($I1888="Fisico",N1888=1),1,IF(AND(N1888=1,$I1888="Electronico"),2,IF(N1888=1,VLOOKUP($C1888&amp;"|"&amp;$B1888&amp;"|"&amp;$D1888,Empresas!$C$6:$CC$92,$G1888+6+1,0),0))))</f>
        <v>0</v>
      </c>
      <c r="AF1888" s="147">
        <f>IF(AND($I1888="Si",O1888=1),1,IF(AND($I1888="Fisico",O1888=1),1,IF(AND(O1888=1,$I1888="Electronico"),2,IF(O1888=1,VLOOKUP($C1888&amp;"|"&amp;$B1888&amp;"|"&amp;$D1888,Empresas!$C$6:$CC$92,$G1888+6+1,0),0))))</f>
        <v>0</v>
      </c>
      <c r="AG1888" s="147">
        <f>IF(AND($I1888="Si",P1888=1),1,IF(AND($I1888="Fisico",P1888=1),1,IF(AND(P1888=1,$I1888="Electronico"),2,IF(P1888=1,VLOOKUP($C1888&amp;"|"&amp;$B1888&amp;"|"&amp;$D1888,Empresas!$C$6:$CC$92,$G1888+6+1,0),0))))</f>
        <v>0</v>
      </c>
      <c r="AH1888" s="147">
        <f>IF(AND($I1888="Si",Q1888=1),1,IF(AND($I1888="Fisico",Q1888=1),1,IF(AND(Q1888=1,$I1888="Electronico"),2,IF(Q1888=1,VLOOKUP($C1888&amp;"|"&amp;$B1888&amp;"|"&amp;$D1888,Empresas!$C$6:$CC$92,$G1888+6+1,0),0))))</f>
        <v>0</v>
      </c>
      <c r="AI1888" s="147">
        <f>IF(AND($I1888="Si",R1888=1),1,IF(AND($I1888="Fisico",R1888=1),1,IF(AND(R1888=1,$I1888="Electronico"),2,IF(R1888=1,VLOOKUP($C1888&amp;"|"&amp;$B1888&amp;"|"&amp;$D1888,Empresas!$C$6:$CC$92,$G1888+6+1,0),0))))</f>
        <v>0</v>
      </c>
      <c r="AJ1888" s="147">
        <f>IF(AND($I1888="Si",S1888=1),1,IF(AND($I1888="Fisico",S1888=1),1,IF(AND(S1888=1,$I1888="Electronico"),2,IF(S1888=1,VLOOKUP($C1888&amp;"|"&amp;$B1888&amp;"|"&amp;$D1888,Empresas!$C$6:$CC$92,$G1888+6+1,0),0))))</f>
        <v>0</v>
      </c>
      <c r="AK1888" s="147">
        <f>IF(AND($I1888="Si",T1888=1),1,IF(AND($I1888="Fisico",T1888=1),1,IF(AND(T1888=1,$I1888="Electronico"),2,IF(T1888=1,VLOOKUP($C1888&amp;"|"&amp;$B1888&amp;"|"&amp;$D1888,Empresas!$C$6:$CC$92,$G1888+6+1,0),0))))</f>
        <v>0</v>
      </c>
      <c r="AL1888" s="147">
        <f>IF(AND($I1888="Si",U1888=1),1,IF(AND($I1888="Fisico",U1888=1),1,IF(AND(U1888=1,$I1888="Electronico"),2,IF(U1888=1,VLOOKUP($C1888&amp;"|"&amp;$B1888&amp;"|"&amp;$D1888,Empresas!$C$6:$CC$92,$G1888+6+1,0),0))))</f>
        <v>0</v>
      </c>
      <c r="AM1888" s="149">
        <f t="shared" si="307"/>
        <v>0</v>
      </c>
      <c r="AN1888" s="149">
        <f t="shared" si="308"/>
        <v>0</v>
      </c>
      <c r="AO1888" s="152">
        <f t="shared" si="309"/>
        <v>0</v>
      </c>
    </row>
    <row r="1889" spans="1:41" x14ac:dyDescent="0.25">
      <c r="A1889" s="143" t="str">
        <f>VLOOKUP(D1889,Empresas!$D$7:$F$91,3,0)</f>
        <v>Yulisa</v>
      </c>
      <c r="B1889" s="144" t="str">
        <f>VLOOKUP(D1889,Empresas!$D$7:$G$91,4,0)</f>
        <v>Carmen D.</v>
      </c>
      <c r="C1889" s="144" t="s">
        <v>544</v>
      </c>
      <c r="D1889" s="144" t="s">
        <v>310</v>
      </c>
      <c r="E1889" s="144" t="str">
        <f>VLOOKUP(D1889,Empresas!$D$7:$E$92,2,0)</f>
        <v>CENTRO MEDICO BREVEMEDIC SAC</v>
      </c>
      <c r="F1889" s="144" t="s">
        <v>189</v>
      </c>
      <c r="G1889" s="145">
        <f t="shared" si="311"/>
        <v>68</v>
      </c>
      <c r="H1889" s="145" t="str">
        <f>VLOOKUP(D1889,Empresas!$D$6:$L$92,7,0)</f>
        <v>Semestral</v>
      </c>
      <c r="I1889" s="144" t="str">
        <f>VLOOKUP(VLOOKUP(D1889&amp;"|"&amp;B1889,Empresas!$I$7:$CB$92,G1889,0),Tablas!$A$13:$B$14,2,0)</f>
        <v>No</v>
      </c>
      <c r="J1889" s="78"/>
      <c r="K1889" s="78"/>
      <c r="L1889" s="78"/>
      <c r="M1889" s="78"/>
      <c r="N1889" s="78"/>
      <c r="O1889" s="78"/>
      <c r="P1889" s="78"/>
      <c r="Q1889" s="78"/>
      <c r="R1889" s="78"/>
      <c r="S1889" s="78"/>
      <c r="T1889" s="78"/>
      <c r="U1889" s="78"/>
      <c r="V1889" s="78" t="str">
        <f>VLOOKUP(D1889,Empresas!$D$7:$CF$91,81,0)</f>
        <v>D</v>
      </c>
      <c r="W1889" s="78" t="str">
        <f>VLOOKUP(D1889,Empresas!$D$7:$M$91,10,0)</f>
        <v>Mype</v>
      </c>
      <c r="X1889" s="69" t="str">
        <f t="shared" si="305"/>
        <v>SI</v>
      </c>
      <c r="Y1889" s="153" t="str">
        <f t="shared" si="306"/>
        <v>No aplica</v>
      </c>
      <c r="Z1889" s="147">
        <f>IF(Y1889="No aplica",0,IF(I1889="no",0,IF(I1889="No aplica",0,IF(I1889="Si",1,IF(I1889="Fisico",1,IF(I1889="Electronico",2,VLOOKUP(C1889&amp;"|"&amp;B1889&amp;"|"&amp;D1889,Empresas!$C$6:$CC$92,G1889+6+1,0)))))))</f>
        <v>0</v>
      </c>
      <c r="AA1889" s="147">
        <f>IF(AND($I1889="Si",J1889=1),1,IF(AND($I1889="Fisico",J1889=1),1,IF(AND(J1889=1,$I1889="Electronico"),2,IF(J1889=1,VLOOKUP($C1889&amp;"|"&amp;$B1889&amp;"|"&amp;$D1889,Empresas!$C$6:$CC$92,$G1889+6+1,0),0))))</f>
        <v>0</v>
      </c>
      <c r="AB1889" s="147">
        <f>IF(AND($I1889="Si",K1889=1),1,IF(AND($I1889="Fisico",K1889=1),1,IF(AND(K1889=1,$I1889="Electronico"),2,IF(K1889=1,VLOOKUP($C1889&amp;"|"&amp;$B1889&amp;"|"&amp;$D1889,Empresas!$C$6:$CC$92,$G1889+6+1,0),0))))</f>
        <v>0</v>
      </c>
      <c r="AC1889" s="147">
        <f>IF(AND($I1889="Si",L1889=1),1,IF(AND($I1889="Fisico",L1889=1),1,IF(AND(L1889=1,$I1889="Electronico"),2,IF(L1889=1,VLOOKUP($C1889&amp;"|"&amp;$B1889&amp;"|"&amp;$D1889,Empresas!$C$6:$CC$92,$G1889+6+1,0),0))))</f>
        <v>0</v>
      </c>
      <c r="AD1889" s="147">
        <f>IF(AND($I1889="Si",M1889=1),1,IF(AND($I1889="Fisico",M1889=1),1,IF(AND(M1889=1,$I1889="Electronico"),2,IF(M1889=1,VLOOKUP($C1889&amp;"|"&amp;$B1889&amp;"|"&amp;$D1889,Empresas!$C$6:$CC$92,$G1889+6+1,0),0))))</f>
        <v>0</v>
      </c>
      <c r="AE1889" s="147">
        <f>IF(AND($I1889="Si",N1889=1),1,IF(AND($I1889="Fisico",N1889=1),1,IF(AND(N1889=1,$I1889="Electronico"),2,IF(N1889=1,VLOOKUP($C1889&amp;"|"&amp;$B1889&amp;"|"&amp;$D1889,Empresas!$C$6:$CC$92,$G1889+6+1,0),0))))</f>
        <v>0</v>
      </c>
      <c r="AF1889" s="147">
        <f>IF(AND($I1889="Si",O1889=1),1,IF(AND($I1889="Fisico",O1889=1),1,IF(AND(O1889=1,$I1889="Electronico"),2,IF(O1889=1,VLOOKUP($C1889&amp;"|"&amp;$B1889&amp;"|"&amp;$D1889,Empresas!$C$6:$CC$92,$G1889+6+1,0),0))))</f>
        <v>0</v>
      </c>
      <c r="AG1889" s="147">
        <f>IF(AND($I1889="Si",P1889=1),1,IF(AND($I1889="Fisico",P1889=1),1,IF(AND(P1889=1,$I1889="Electronico"),2,IF(P1889=1,VLOOKUP($C1889&amp;"|"&amp;$B1889&amp;"|"&amp;$D1889,Empresas!$C$6:$CC$92,$G1889+6+1,0),0))))</f>
        <v>0</v>
      </c>
      <c r="AH1889" s="147">
        <f>IF(AND($I1889="Si",Q1889=1),1,IF(AND($I1889="Fisico",Q1889=1),1,IF(AND(Q1889=1,$I1889="Electronico"),2,IF(Q1889=1,VLOOKUP($C1889&amp;"|"&amp;$B1889&amp;"|"&amp;$D1889,Empresas!$C$6:$CC$92,$G1889+6+1,0),0))))</f>
        <v>0</v>
      </c>
      <c r="AI1889" s="147">
        <f>IF(AND($I1889="Si",R1889=1),1,IF(AND($I1889="Fisico",R1889=1),1,IF(AND(R1889=1,$I1889="Electronico"),2,IF(R1889=1,VLOOKUP($C1889&amp;"|"&amp;$B1889&amp;"|"&amp;$D1889,Empresas!$C$6:$CC$92,$G1889+6+1,0),0))))</f>
        <v>0</v>
      </c>
      <c r="AJ1889" s="147">
        <f>IF(AND($I1889="Si",S1889=1),1,IF(AND($I1889="Fisico",S1889=1),1,IF(AND(S1889=1,$I1889="Electronico"),2,IF(S1889=1,VLOOKUP($C1889&amp;"|"&amp;$B1889&amp;"|"&amp;$D1889,Empresas!$C$6:$CC$92,$G1889+6+1,0),0))))</f>
        <v>0</v>
      </c>
      <c r="AK1889" s="147">
        <f>IF(AND($I1889="Si",T1889=1),1,IF(AND($I1889="Fisico",T1889=1),1,IF(AND(T1889=1,$I1889="Electronico"),2,IF(T1889=1,VLOOKUP($C1889&amp;"|"&amp;$B1889&amp;"|"&amp;$D1889,Empresas!$C$6:$CC$92,$G1889+6+1,0),0))))</f>
        <v>0</v>
      </c>
      <c r="AL1889" s="147">
        <f>IF(AND($I1889="Si",U1889=1),1,IF(AND($I1889="Fisico",U1889=1),1,IF(AND(U1889=1,$I1889="Electronico"),2,IF(U1889=1,VLOOKUP($C1889&amp;"|"&amp;$B1889&amp;"|"&amp;$D1889,Empresas!$C$6:$CC$92,$G1889+6+1,0),0))))</f>
        <v>0</v>
      </c>
      <c r="AM1889" s="149">
        <f t="shared" si="307"/>
        <v>0</v>
      </c>
      <c r="AN1889" s="149">
        <f t="shared" si="308"/>
        <v>0</v>
      </c>
      <c r="AO1889" s="152">
        <f t="shared" si="309"/>
        <v>0</v>
      </c>
    </row>
    <row r="1890" spans="1:41" x14ac:dyDescent="0.25">
      <c r="A1890" s="143" t="str">
        <f>VLOOKUP(D1890,Empresas!$D$7:$F$91,3,0)</f>
        <v>Yulisa</v>
      </c>
      <c r="B1890" s="144" t="str">
        <f>VLOOKUP(D1890,Empresas!$D$7:$G$91,4,0)</f>
        <v>Carmen D.</v>
      </c>
      <c r="C1890" s="144" t="s">
        <v>544</v>
      </c>
      <c r="D1890" s="144" t="s">
        <v>310</v>
      </c>
      <c r="E1890" s="144" t="str">
        <f>VLOOKUP(D1890,Empresas!$D$7:$E$92,2,0)</f>
        <v>CENTRO MEDICO BREVEMEDIC SAC</v>
      </c>
      <c r="F1890" s="144" t="s">
        <v>190</v>
      </c>
      <c r="G1890" s="145">
        <f t="shared" si="311"/>
        <v>69</v>
      </c>
      <c r="H1890" s="145" t="str">
        <f>VLOOKUP(D1890,Empresas!$D$6:$L$92,7,0)</f>
        <v>Semestral</v>
      </c>
      <c r="I1890" s="144" t="str">
        <f>VLOOKUP(VLOOKUP(D1890&amp;"|"&amp;B1890,Empresas!$I$7:$CB$92,G1890,0),Tablas!$A$13:$B$14,2,0)</f>
        <v>No</v>
      </c>
      <c r="J1890" s="78"/>
      <c r="K1890" s="78"/>
      <c r="L1890" s="78"/>
      <c r="M1890" s="78"/>
      <c r="N1890" s="78"/>
      <c r="O1890" s="78"/>
      <c r="P1890" s="78"/>
      <c r="Q1890" s="78"/>
      <c r="R1890" s="78"/>
      <c r="S1890" s="78"/>
      <c r="T1890" s="78"/>
      <c r="U1890" s="78"/>
      <c r="V1890" s="78" t="str">
        <f>VLOOKUP(D1890,Empresas!$D$7:$CF$91,81,0)</f>
        <v>D</v>
      </c>
      <c r="W1890" s="78" t="str">
        <f>VLOOKUP(D1890,Empresas!$D$7:$M$91,10,0)</f>
        <v>Mype</v>
      </c>
      <c r="X1890" s="69" t="str">
        <f t="shared" si="305"/>
        <v>NO</v>
      </c>
      <c r="Y1890" s="153" t="str">
        <f t="shared" si="306"/>
        <v>No aplica</v>
      </c>
      <c r="Z1890" s="147">
        <f>IF(Y1890="No aplica",0,IF(I1890="no",0,IF(I1890="No aplica",0,IF(I1890="Si",1,IF(I1890="Fisico",1,IF(I1890="Electronico",2,VLOOKUP(C1890&amp;"|"&amp;B1890&amp;"|"&amp;D1890,Empresas!$C$6:$CC$92,G1890+6+1,0)))))))</f>
        <v>0</v>
      </c>
      <c r="AA1890" s="147">
        <f>IF(AND($I1890="Si",J1890=1),1,IF(AND($I1890="Fisico",J1890=1),1,IF(AND(J1890=1,$I1890="Electronico"),2,IF(J1890=1,VLOOKUP($C1890&amp;"|"&amp;$B1890&amp;"|"&amp;$D1890,Empresas!$C$6:$CC$92,$G1890+6+1,0),0))))</f>
        <v>0</v>
      </c>
      <c r="AB1890" s="147">
        <f>IF(AND($I1890="Si",K1890=1),1,IF(AND($I1890="Fisico",K1890=1),1,IF(AND(K1890=1,$I1890="Electronico"),2,IF(K1890=1,VLOOKUP($C1890&amp;"|"&amp;$B1890&amp;"|"&amp;$D1890,Empresas!$C$6:$CC$92,$G1890+6+1,0),0))))</f>
        <v>0</v>
      </c>
      <c r="AC1890" s="147">
        <f>IF(AND($I1890="Si",L1890=1),1,IF(AND($I1890="Fisico",L1890=1),1,IF(AND(L1890=1,$I1890="Electronico"),2,IF(L1890=1,VLOOKUP($C1890&amp;"|"&amp;$B1890&amp;"|"&amp;$D1890,Empresas!$C$6:$CC$92,$G1890+6+1,0),0))))</f>
        <v>0</v>
      </c>
      <c r="AD1890" s="147">
        <f>IF(AND($I1890="Si",M1890=1),1,IF(AND($I1890="Fisico",M1890=1),1,IF(AND(M1890=1,$I1890="Electronico"),2,IF(M1890=1,VLOOKUP($C1890&amp;"|"&amp;$B1890&amp;"|"&amp;$D1890,Empresas!$C$6:$CC$92,$G1890+6+1,0),0))))</f>
        <v>0</v>
      </c>
      <c r="AE1890" s="147">
        <f>IF(AND($I1890="Si",N1890=1),1,IF(AND($I1890="Fisico",N1890=1),1,IF(AND(N1890=1,$I1890="Electronico"),2,IF(N1890=1,VLOOKUP($C1890&amp;"|"&amp;$B1890&amp;"|"&amp;$D1890,Empresas!$C$6:$CC$92,$G1890+6+1,0),0))))</f>
        <v>0</v>
      </c>
      <c r="AF1890" s="147">
        <f>IF(AND($I1890="Si",O1890=1),1,IF(AND($I1890="Fisico",O1890=1),1,IF(AND(O1890=1,$I1890="Electronico"),2,IF(O1890=1,VLOOKUP($C1890&amp;"|"&amp;$B1890&amp;"|"&amp;$D1890,Empresas!$C$6:$CC$92,$G1890+6+1,0),0))))</f>
        <v>0</v>
      </c>
      <c r="AG1890" s="147">
        <f>IF(AND($I1890="Si",P1890=1),1,IF(AND($I1890="Fisico",P1890=1),1,IF(AND(P1890=1,$I1890="Electronico"),2,IF(P1890=1,VLOOKUP($C1890&amp;"|"&amp;$B1890&amp;"|"&amp;$D1890,Empresas!$C$6:$CC$92,$G1890+6+1,0),0))))</f>
        <v>0</v>
      </c>
      <c r="AH1890" s="147">
        <f>IF(AND($I1890="Si",Q1890=1),1,IF(AND($I1890="Fisico",Q1890=1),1,IF(AND(Q1890=1,$I1890="Electronico"),2,IF(Q1890=1,VLOOKUP($C1890&amp;"|"&amp;$B1890&amp;"|"&amp;$D1890,Empresas!$C$6:$CC$92,$G1890+6+1,0),0))))</f>
        <v>0</v>
      </c>
      <c r="AI1890" s="147">
        <f>IF(AND($I1890="Si",R1890=1),1,IF(AND($I1890="Fisico",R1890=1),1,IF(AND(R1890=1,$I1890="Electronico"),2,IF(R1890=1,VLOOKUP($C1890&amp;"|"&amp;$B1890&amp;"|"&amp;$D1890,Empresas!$C$6:$CC$92,$G1890+6+1,0),0))))</f>
        <v>0</v>
      </c>
      <c r="AJ1890" s="147">
        <f>IF(AND($I1890="Si",S1890=1),1,IF(AND($I1890="Fisico",S1890=1),1,IF(AND(S1890=1,$I1890="Electronico"),2,IF(S1890=1,VLOOKUP($C1890&amp;"|"&amp;$B1890&amp;"|"&amp;$D1890,Empresas!$C$6:$CC$92,$G1890+6+1,0),0))))</f>
        <v>0</v>
      </c>
      <c r="AK1890" s="147">
        <f>IF(AND($I1890="Si",T1890=1),1,IF(AND($I1890="Fisico",T1890=1),1,IF(AND(T1890=1,$I1890="Electronico"),2,IF(T1890=1,VLOOKUP($C1890&amp;"|"&amp;$B1890&amp;"|"&amp;$D1890,Empresas!$C$6:$CC$92,$G1890+6+1,0),0))))</f>
        <v>0</v>
      </c>
      <c r="AL1890" s="147">
        <f>IF(AND($I1890="Si",U1890=1),1,IF(AND($I1890="Fisico",U1890=1),1,IF(AND(U1890=1,$I1890="Electronico"),2,IF(U1890=1,VLOOKUP($C1890&amp;"|"&amp;$B1890&amp;"|"&amp;$D1890,Empresas!$C$6:$CC$92,$G1890+6+1,0),0))))</f>
        <v>0</v>
      </c>
      <c r="AM1890" s="149">
        <f t="shared" si="307"/>
        <v>0</v>
      </c>
      <c r="AN1890" s="149">
        <f t="shared" si="308"/>
        <v>0</v>
      </c>
      <c r="AO1890" s="152">
        <f t="shared" si="309"/>
        <v>0</v>
      </c>
    </row>
    <row r="1891" spans="1:41" x14ac:dyDescent="0.25">
      <c r="A1891" s="143" t="str">
        <f>VLOOKUP(D1891,Empresas!$D$7:$F$91,3,0)</f>
        <v>Yulisa</v>
      </c>
      <c r="B1891" s="144" t="str">
        <f>VLOOKUP(D1891,Empresas!$D$7:$G$91,4,0)</f>
        <v>Carmen D.</v>
      </c>
      <c r="C1891" s="144" t="s">
        <v>544</v>
      </c>
      <c r="D1891" s="144" t="s">
        <v>310</v>
      </c>
      <c r="E1891" s="144" t="str">
        <f>VLOOKUP(D1891,Empresas!$D$7:$E$92,2,0)</f>
        <v>CENTRO MEDICO BREVEMEDIC SAC</v>
      </c>
      <c r="F1891" s="146" t="s">
        <v>191</v>
      </c>
      <c r="G1891" s="145">
        <f t="shared" si="311"/>
        <v>70</v>
      </c>
      <c r="H1891" s="145" t="str">
        <f>VLOOKUP(D1891,Empresas!$D$6:$L$92,7,0)</f>
        <v>Semestral</v>
      </c>
      <c r="I1891" s="144" t="str">
        <f>VLOOKUP(VLOOKUP(D1891&amp;"|"&amp;B1891,Empresas!$I$7:$CB$92,G1891,0),Tablas!$A$13:$B$14,2,0)</f>
        <v>No</v>
      </c>
      <c r="J1891" s="78"/>
      <c r="K1891" s="78"/>
      <c r="L1891" s="78"/>
      <c r="M1891" s="78"/>
      <c r="N1891" s="78"/>
      <c r="O1891" s="78"/>
      <c r="P1891" s="78"/>
      <c r="Q1891" s="78"/>
      <c r="R1891" s="78"/>
      <c r="S1891" s="78"/>
      <c r="T1891" s="78"/>
      <c r="U1891" s="78"/>
      <c r="V1891" s="78" t="str">
        <f>VLOOKUP(D1891,Empresas!$D$7:$CF$91,81,0)</f>
        <v>D</v>
      </c>
      <c r="W1891" s="78" t="str">
        <f>VLOOKUP(D1891,Empresas!$D$7:$M$91,10,0)</f>
        <v>Mype</v>
      </c>
      <c r="X1891" s="69" t="str">
        <f t="shared" si="305"/>
        <v>NO</v>
      </c>
      <c r="Y1891" s="153" t="str">
        <f t="shared" si="306"/>
        <v>No aplica</v>
      </c>
      <c r="Z1891" s="147">
        <f>IF(Y1891="No aplica",0,IF(I1891="no",0,IF(I1891="No aplica",0,IF(I1891="Si",1,IF(I1891="Fisico",1,IF(I1891="Electronico",2,VLOOKUP(C1891&amp;"|"&amp;B1891&amp;"|"&amp;D1891,Empresas!$C$6:$CC$92,G1891+6+1,0)))))))</f>
        <v>0</v>
      </c>
      <c r="AA1891" s="147">
        <f>IF(AND($I1891="Si",J1891=1),1,IF(AND($I1891="Fisico",J1891=1),1,IF(AND(J1891=1,$I1891="Electronico"),2,IF(J1891=1,VLOOKUP($C1891&amp;"|"&amp;$B1891&amp;"|"&amp;$D1891,Empresas!$C$6:$CC$92,$G1891+6+1,0),0))))</f>
        <v>0</v>
      </c>
      <c r="AB1891" s="147">
        <f>IF(AND($I1891="Si",K1891=1),1,IF(AND($I1891="Fisico",K1891=1),1,IF(AND(K1891=1,$I1891="Electronico"),2,IF(K1891=1,VLOOKUP($C1891&amp;"|"&amp;$B1891&amp;"|"&amp;$D1891,Empresas!$C$6:$CC$92,$G1891+6+1,0),0))))</f>
        <v>0</v>
      </c>
      <c r="AC1891" s="147">
        <f>IF(AND($I1891="Si",L1891=1),1,IF(AND($I1891="Fisico",L1891=1),1,IF(AND(L1891=1,$I1891="Electronico"),2,IF(L1891=1,VLOOKUP($C1891&amp;"|"&amp;$B1891&amp;"|"&amp;$D1891,Empresas!$C$6:$CC$92,$G1891+6+1,0),0))))</f>
        <v>0</v>
      </c>
      <c r="AD1891" s="147">
        <f>IF(AND($I1891="Si",M1891=1),1,IF(AND($I1891="Fisico",M1891=1),1,IF(AND(M1891=1,$I1891="Electronico"),2,IF(M1891=1,VLOOKUP($C1891&amp;"|"&amp;$B1891&amp;"|"&amp;$D1891,Empresas!$C$6:$CC$92,$G1891+6+1,0),0))))</f>
        <v>0</v>
      </c>
      <c r="AE1891" s="147">
        <f>IF(AND($I1891="Si",N1891=1),1,IF(AND($I1891="Fisico",N1891=1),1,IF(AND(N1891=1,$I1891="Electronico"),2,IF(N1891=1,VLOOKUP($C1891&amp;"|"&amp;$B1891&amp;"|"&amp;$D1891,Empresas!$C$6:$CC$92,$G1891+6+1,0),0))))</f>
        <v>0</v>
      </c>
      <c r="AF1891" s="147">
        <f>IF(AND($I1891="Si",O1891=1),1,IF(AND($I1891="Fisico",O1891=1),1,IF(AND(O1891=1,$I1891="Electronico"),2,IF(O1891=1,VLOOKUP($C1891&amp;"|"&amp;$B1891&amp;"|"&amp;$D1891,Empresas!$C$6:$CC$92,$G1891+6+1,0),0))))</f>
        <v>0</v>
      </c>
      <c r="AG1891" s="147">
        <f>IF(AND($I1891="Si",P1891=1),1,IF(AND($I1891="Fisico",P1891=1),1,IF(AND(P1891=1,$I1891="Electronico"),2,IF(P1891=1,VLOOKUP($C1891&amp;"|"&amp;$B1891&amp;"|"&amp;$D1891,Empresas!$C$6:$CC$92,$G1891+6+1,0),0))))</f>
        <v>0</v>
      </c>
      <c r="AH1891" s="147">
        <f>IF(AND($I1891="Si",Q1891=1),1,IF(AND($I1891="Fisico",Q1891=1),1,IF(AND(Q1891=1,$I1891="Electronico"),2,IF(Q1891=1,VLOOKUP($C1891&amp;"|"&amp;$B1891&amp;"|"&amp;$D1891,Empresas!$C$6:$CC$92,$G1891+6+1,0),0))))</f>
        <v>0</v>
      </c>
      <c r="AI1891" s="147">
        <f>IF(AND($I1891="Si",R1891=1),1,IF(AND($I1891="Fisico",R1891=1),1,IF(AND(R1891=1,$I1891="Electronico"),2,IF(R1891=1,VLOOKUP($C1891&amp;"|"&amp;$B1891&amp;"|"&amp;$D1891,Empresas!$C$6:$CC$92,$G1891+6+1,0),0))))</f>
        <v>0</v>
      </c>
      <c r="AJ1891" s="147">
        <f>IF(AND($I1891="Si",S1891=1),1,IF(AND($I1891="Fisico",S1891=1),1,IF(AND(S1891=1,$I1891="Electronico"),2,IF(S1891=1,VLOOKUP($C1891&amp;"|"&amp;$B1891&amp;"|"&amp;$D1891,Empresas!$C$6:$CC$92,$G1891+6+1,0),0))))</f>
        <v>0</v>
      </c>
      <c r="AK1891" s="147">
        <f>IF(AND($I1891="Si",T1891=1),1,IF(AND($I1891="Fisico",T1891=1),1,IF(AND(T1891=1,$I1891="Electronico"),2,IF(T1891=1,VLOOKUP($C1891&amp;"|"&amp;$B1891&amp;"|"&amp;$D1891,Empresas!$C$6:$CC$92,$G1891+6+1,0),0))))</f>
        <v>0</v>
      </c>
      <c r="AL1891" s="147">
        <f>IF(AND($I1891="Si",U1891=1),1,IF(AND($I1891="Fisico",U1891=1),1,IF(AND(U1891=1,$I1891="Electronico"),2,IF(U1891=1,VLOOKUP($C1891&amp;"|"&amp;$B1891&amp;"|"&amp;$D1891,Empresas!$C$6:$CC$92,$G1891+6+1,0),0))))</f>
        <v>0</v>
      </c>
      <c r="AM1891" s="149">
        <f t="shared" si="307"/>
        <v>0</v>
      </c>
      <c r="AN1891" s="149">
        <f t="shared" si="308"/>
        <v>0</v>
      </c>
      <c r="AO1891" s="152">
        <f t="shared" si="309"/>
        <v>0</v>
      </c>
    </row>
    <row r="1892" spans="1:41" x14ac:dyDescent="0.25">
      <c r="A1892" s="143" t="str">
        <f>VLOOKUP(D1892,Empresas!$D$7:$F$91,3,0)</f>
        <v>Yulisa</v>
      </c>
      <c r="B1892" s="144" t="str">
        <f>VLOOKUP(D1892,Empresas!$D$7:$G$91,4,0)</f>
        <v>Carmen D.</v>
      </c>
      <c r="C1892" s="144" t="s">
        <v>544</v>
      </c>
      <c r="D1892" s="144" t="s">
        <v>310</v>
      </c>
      <c r="E1892" s="144" t="str">
        <f>VLOOKUP(D1892,Empresas!$D$7:$E$92,2,0)</f>
        <v>CENTRO MEDICO BREVEMEDIC SAC</v>
      </c>
      <c r="F1892" s="144" t="s">
        <v>192</v>
      </c>
      <c r="G1892" s="145">
        <f t="shared" si="311"/>
        <v>71</v>
      </c>
      <c r="H1892" s="145" t="str">
        <f>VLOOKUP(D1892,Empresas!$D$6:$L$92,7,0)</f>
        <v>Semestral</v>
      </c>
      <c r="I1892" s="144" t="str">
        <f>VLOOKUP(VLOOKUP(D1892&amp;"|"&amp;B1892,Empresas!$I$7:$CB$92,G1892,0),Tablas!$A$13:$B$14,2,0)</f>
        <v>No</v>
      </c>
      <c r="J1892" s="78"/>
      <c r="K1892" s="78"/>
      <c r="L1892" s="78"/>
      <c r="M1892" s="78"/>
      <c r="N1892" s="78"/>
      <c r="O1892" s="78"/>
      <c r="P1892" s="78"/>
      <c r="Q1892" s="78"/>
      <c r="R1892" s="78"/>
      <c r="S1892" s="78"/>
      <c r="T1892" s="78"/>
      <c r="U1892" s="78"/>
      <c r="V1892" s="78" t="str">
        <f>VLOOKUP(D1892,Empresas!$D$7:$CF$91,81,0)</f>
        <v>D</v>
      </c>
      <c r="W1892" s="78" t="str">
        <f>VLOOKUP(D1892,Empresas!$D$7:$M$91,10,0)</f>
        <v>Mype</v>
      </c>
      <c r="X1892" s="69" t="str">
        <f t="shared" si="305"/>
        <v>NO</v>
      </c>
      <c r="Y1892" s="153" t="str">
        <f t="shared" si="306"/>
        <v>No aplica</v>
      </c>
      <c r="Z1892" s="147">
        <f>IF(Y1892="No aplica",0,IF(I1892="no",0,IF(I1892="No aplica",0,IF(I1892="Si",1,IF(I1892="Fisico",1,IF(I1892="Electronico",2,VLOOKUP(C1892&amp;"|"&amp;B1892&amp;"|"&amp;D1892,Empresas!$C$6:$CC$92,G1892+6+1,0)))))))</f>
        <v>0</v>
      </c>
      <c r="AA1892" s="147">
        <f>IF(AND($I1892="Si",J1892=1),1,IF(AND($I1892="Fisico",J1892=1),1,IF(AND(J1892=1,$I1892="Electronico"),2,IF(J1892=1,VLOOKUP($C1892&amp;"|"&amp;$B1892&amp;"|"&amp;$D1892,Empresas!$C$6:$CC$92,$G1892+6+1,0),0))))</f>
        <v>0</v>
      </c>
      <c r="AB1892" s="147">
        <f>IF(AND($I1892="Si",K1892=1),1,IF(AND($I1892="Fisico",K1892=1),1,IF(AND(K1892=1,$I1892="Electronico"),2,IF(K1892=1,VLOOKUP($C1892&amp;"|"&amp;$B1892&amp;"|"&amp;$D1892,Empresas!$C$6:$CC$92,$G1892+6+1,0),0))))</f>
        <v>0</v>
      </c>
      <c r="AC1892" s="147">
        <f>IF(AND($I1892="Si",L1892=1),1,IF(AND($I1892="Fisico",L1892=1),1,IF(AND(L1892=1,$I1892="Electronico"),2,IF(L1892=1,VLOOKUP($C1892&amp;"|"&amp;$B1892&amp;"|"&amp;$D1892,Empresas!$C$6:$CC$92,$G1892+6+1,0),0))))</f>
        <v>0</v>
      </c>
      <c r="AD1892" s="147">
        <f>IF(AND($I1892="Si",M1892=1),1,IF(AND($I1892="Fisico",M1892=1),1,IF(AND(M1892=1,$I1892="Electronico"),2,IF(M1892=1,VLOOKUP($C1892&amp;"|"&amp;$B1892&amp;"|"&amp;$D1892,Empresas!$C$6:$CC$92,$G1892+6+1,0),0))))</f>
        <v>0</v>
      </c>
      <c r="AE1892" s="147">
        <f>IF(AND($I1892="Si",N1892=1),1,IF(AND($I1892="Fisico",N1892=1),1,IF(AND(N1892=1,$I1892="Electronico"),2,IF(N1892=1,VLOOKUP($C1892&amp;"|"&amp;$B1892&amp;"|"&amp;$D1892,Empresas!$C$6:$CC$92,$G1892+6+1,0),0))))</f>
        <v>0</v>
      </c>
      <c r="AF1892" s="147">
        <f>IF(AND($I1892="Si",O1892=1),1,IF(AND($I1892="Fisico",O1892=1),1,IF(AND(O1892=1,$I1892="Electronico"),2,IF(O1892=1,VLOOKUP($C1892&amp;"|"&amp;$B1892&amp;"|"&amp;$D1892,Empresas!$C$6:$CC$92,$G1892+6+1,0),0))))</f>
        <v>0</v>
      </c>
      <c r="AG1892" s="147">
        <f>IF(AND($I1892="Si",P1892=1),1,IF(AND($I1892="Fisico",P1892=1),1,IF(AND(P1892=1,$I1892="Electronico"),2,IF(P1892=1,VLOOKUP($C1892&amp;"|"&amp;$B1892&amp;"|"&amp;$D1892,Empresas!$C$6:$CC$92,$G1892+6+1,0),0))))</f>
        <v>0</v>
      </c>
      <c r="AH1892" s="147">
        <f>IF(AND($I1892="Si",Q1892=1),1,IF(AND($I1892="Fisico",Q1892=1),1,IF(AND(Q1892=1,$I1892="Electronico"),2,IF(Q1892=1,VLOOKUP($C1892&amp;"|"&amp;$B1892&amp;"|"&amp;$D1892,Empresas!$C$6:$CC$92,$G1892+6+1,0),0))))</f>
        <v>0</v>
      </c>
      <c r="AI1892" s="147">
        <f>IF(AND($I1892="Si",R1892=1),1,IF(AND($I1892="Fisico",R1892=1),1,IF(AND(R1892=1,$I1892="Electronico"),2,IF(R1892=1,VLOOKUP($C1892&amp;"|"&amp;$B1892&amp;"|"&amp;$D1892,Empresas!$C$6:$CC$92,$G1892+6+1,0),0))))</f>
        <v>0</v>
      </c>
      <c r="AJ1892" s="147">
        <f>IF(AND($I1892="Si",S1892=1),1,IF(AND($I1892="Fisico",S1892=1),1,IF(AND(S1892=1,$I1892="Electronico"),2,IF(S1892=1,VLOOKUP($C1892&amp;"|"&amp;$B1892&amp;"|"&amp;$D1892,Empresas!$C$6:$CC$92,$G1892+6+1,0),0))))</f>
        <v>0</v>
      </c>
      <c r="AK1892" s="147">
        <f>IF(AND($I1892="Si",T1892=1),1,IF(AND($I1892="Fisico",T1892=1),1,IF(AND(T1892=1,$I1892="Electronico"),2,IF(T1892=1,VLOOKUP($C1892&amp;"|"&amp;$B1892&amp;"|"&amp;$D1892,Empresas!$C$6:$CC$92,$G1892+6+1,0),0))))</f>
        <v>0</v>
      </c>
      <c r="AL1892" s="147">
        <f>IF(AND($I1892="Si",U1892=1),1,IF(AND($I1892="Fisico",U1892=1),1,IF(AND(U1892=1,$I1892="Electronico"),2,IF(U1892=1,VLOOKUP($C1892&amp;"|"&amp;$B1892&amp;"|"&amp;$D1892,Empresas!$C$6:$CC$92,$G1892+6+1,0),0))))</f>
        <v>0</v>
      </c>
      <c r="AM1892" s="149">
        <f t="shared" si="307"/>
        <v>0</v>
      </c>
      <c r="AN1892" s="149">
        <f t="shared" si="308"/>
        <v>0</v>
      </c>
      <c r="AO1892" s="152">
        <f t="shared" si="309"/>
        <v>0</v>
      </c>
    </row>
    <row r="1893" spans="1:41" x14ac:dyDescent="0.25">
      <c r="A1893" s="137" t="str">
        <f>VLOOKUP(D1893,Empresas!$D$7:$F$91,3,0)</f>
        <v>Yulisa</v>
      </c>
      <c r="B1893" s="138" t="str">
        <f>VLOOKUP(D1893,Empresas!$D$7:$G$91,4,0)</f>
        <v>Carmen D.</v>
      </c>
      <c r="C1893" s="138" t="s">
        <v>544</v>
      </c>
      <c r="D1893" s="138" t="s">
        <v>312</v>
      </c>
      <c r="E1893" s="138" t="str">
        <f>VLOOKUP(D1893,Empresas!$D$7:$E$92,2,0)</f>
        <v>OWLAI STUDIO S.A.C.</v>
      </c>
      <c r="F1893" s="138" t="s">
        <v>158</v>
      </c>
      <c r="G1893" s="139">
        <f>+Empresas!$O$2</f>
        <v>7</v>
      </c>
      <c r="H1893" s="139" t="str">
        <f>VLOOKUP(D1893,Empresas!$D$6:$L$92,7,0)</f>
        <v>Semestral</v>
      </c>
      <c r="I1893" s="138" t="str">
        <f>VLOOKUP(VLOOKUP(D1893&amp;"|"&amp;B1893,Empresas!$I$7:$CB$92,G1893,0),Tablas!$A$3:$B$5,2,0)</f>
        <v>Registro y analisis</v>
      </c>
      <c r="J1893" s="78">
        <v>1</v>
      </c>
      <c r="K1893" s="78">
        <v>1</v>
      </c>
      <c r="L1893" s="78">
        <v>1</v>
      </c>
      <c r="M1893" s="78">
        <v>1</v>
      </c>
      <c r="N1893" s="78">
        <v>1</v>
      </c>
      <c r="O1893" s="78">
        <v>1</v>
      </c>
      <c r="P1893" s="78">
        <v>1</v>
      </c>
      <c r="Q1893" s="78">
        <v>1</v>
      </c>
      <c r="R1893" s="78"/>
      <c r="S1893" s="78"/>
      <c r="T1893" s="78"/>
      <c r="U1893" s="78"/>
      <c r="V1893" s="78" t="str">
        <f>VLOOKUP(D1893,Empresas!$D$7:$CF$91,81,0)</f>
        <v>D</v>
      </c>
      <c r="W1893" s="78" t="str">
        <f>VLOOKUP(D1893,Empresas!$D$7:$M$91,10,0)</f>
        <v>Mype</v>
      </c>
      <c r="X1893" s="69" t="str">
        <f t="shared" si="305"/>
        <v>SI</v>
      </c>
      <c r="Y1893" s="153" t="str">
        <f t="shared" si="306"/>
        <v>Si aplica</v>
      </c>
      <c r="Z1893" s="147">
        <f>IF(Y1893="No aplica",0,IF(I1893="no",0,IF(I1893="No aplica",0,IF(I1893="Si",1,IF(I1893="Fisico",1,IF(I1893="Electronico",2,VLOOKUP(C1893&amp;"|"&amp;B1893&amp;"|"&amp;D1893,Empresas!$C$6:$CC$92,G1893+6+1,0)))))))</f>
        <v>1</v>
      </c>
      <c r="AA1893" s="147">
        <f>IF(AND($I1893="Si",J1893=1),1,IF(AND($I1893="Fisico",J1893=1),1,IF(AND(J1893=1,$I1893="Electronico"),2,IF(J1893=1,VLOOKUP($C1893&amp;"|"&amp;$B1893&amp;"|"&amp;$D1893,Empresas!$C$6:$CC$92,$G1893+6+1,0),0))))</f>
        <v>1</v>
      </c>
      <c r="AB1893" s="147">
        <f>IF(AND($I1893="Si",K1893=1),1,IF(AND($I1893="Fisico",K1893=1),1,IF(AND(K1893=1,$I1893="Electronico"),2,IF(K1893=1,VLOOKUP($C1893&amp;"|"&amp;$B1893&amp;"|"&amp;$D1893,Empresas!$C$6:$CC$92,$G1893+6+1,0),0))))</f>
        <v>1</v>
      </c>
      <c r="AC1893" s="147">
        <f>IF(AND($I1893="Si",L1893=1),1,IF(AND($I1893="Fisico",L1893=1),1,IF(AND(L1893=1,$I1893="Electronico"),2,IF(L1893=1,VLOOKUP($C1893&amp;"|"&amp;$B1893&amp;"|"&amp;$D1893,Empresas!$C$6:$CC$92,$G1893+6+1,0),0))))</f>
        <v>1</v>
      </c>
      <c r="AD1893" s="147">
        <f>IF(AND($I1893="Si",M1893=1),1,IF(AND($I1893="Fisico",M1893=1),1,IF(AND(M1893=1,$I1893="Electronico"),2,IF(M1893=1,VLOOKUP($C1893&amp;"|"&amp;$B1893&amp;"|"&amp;$D1893,Empresas!$C$6:$CC$92,$G1893+6+1,0),0))))</f>
        <v>1</v>
      </c>
      <c r="AE1893" s="147">
        <f>IF(AND($I1893="Si",N1893=1),1,IF(AND($I1893="Fisico",N1893=1),1,IF(AND(N1893=1,$I1893="Electronico"),2,IF(N1893=1,VLOOKUP($C1893&amp;"|"&amp;$B1893&amp;"|"&amp;$D1893,Empresas!$C$6:$CC$92,$G1893+6+1,0),0))))</f>
        <v>1</v>
      </c>
      <c r="AF1893" s="147">
        <f>IF(AND($I1893="Si",O1893=1),1,IF(AND($I1893="Fisico",O1893=1),1,IF(AND(O1893=1,$I1893="Electronico"),2,IF(O1893=1,VLOOKUP($C1893&amp;"|"&amp;$B1893&amp;"|"&amp;$D1893,Empresas!$C$6:$CC$92,$G1893+6+1,0),0))))</f>
        <v>1</v>
      </c>
      <c r="AG1893" s="147">
        <f>IF(AND($I1893="Si",P1893=1),1,IF(AND($I1893="Fisico",P1893=1),1,IF(AND(P1893=1,$I1893="Electronico"),2,IF(P1893=1,VLOOKUP($C1893&amp;"|"&amp;$B1893&amp;"|"&amp;$D1893,Empresas!$C$6:$CC$92,$G1893+6+1,0),0))))</f>
        <v>1</v>
      </c>
      <c r="AH1893" s="147">
        <f>IF(AND($I1893="Si",Q1893=1),1,IF(AND($I1893="Fisico",Q1893=1),1,IF(AND(Q1893=1,$I1893="Electronico"),2,IF(Q1893=1,VLOOKUP($C1893&amp;"|"&amp;$B1893&amp;"|"&amp;$D1893,Empresas!$C$6:$CC$92,$G1893+6+1,0),0))))</f>
        <v>1</v>
      </c>
      <c r="AI1893" s="147">
        <f>IF(AND($I1893="Si",R1893=1),1,IF(AND($I1893="Fisico",R1893=1),1,IF(AND(R1893=1,$I1893="Electronico"),2,IF(R1893=1,VLOOKUP($C1893&amp;"|"&amp;$B1893&amp;"|"&amp;$D1893,Empresas!$C$6:$CC$92,$G1893+6+1,0),0))))</f>
        <v>0</v>
      </c>
      <c r="AJ1893" s="147">
        <f>IF(AND($I1893="Si",S1893=1),1,IF(AND($I1893="Fisico",S1893=1),1,IF(AND(S1893=1,$I1893="Electronico"),2,IF(S1893=1,VLOOKUP($C1893&amp;"|"&amp;$B1893&amp;"|"&amp;$D1893,Empresas!$C$6:$CC$92,$G1893+6+1,0),0))))</f>
        <v>0</v>
      </c>
      <c r="AK1893" s="147">
        <f>IF(AND($I1893="Si",T1893=1),1,IF(AND($I1893="Fisico",T1893=1),1,IF(AND(T1893=1,$I1893="Electronico"),2,IF(T1893=1,VLOOKUP($C1893&amp;"|"&amp;$B1893&amp;"|"&amp;$D1893,Empresas!$C$6:$CC$92,$G1893+6+1,0),0))))</f>
        <v>0</v>
      </c>
      <c r="AL1893" s="147">
        <f>IF(AND($I1893="Si",U1893=1),1,IF(AND($I1893="Fisico",U1893=1),1,IF(AND(U1893=1,$I1893="Electronico"),2,IF(U1893=1,VLOOKUP($C1893&amp;"|"&amp;$B1893&amp;"|"&amp;$D1893,Empresas!$C$6:$CC$92,$G1893+6+1,0),0))))</f>
        <v>0</v>
      </c>
      <c r="AM1893" s="149">
        <f t="shared" si="307"/>
        <v>8</v>
      </c>
      <c r="AN1893" s="149">
        <f t="shared" si="308"/>
        <v>8</v>
      </c>
      <c r="AO1893" s="152">
        <f t="shared" si="309"/>
        <v>1</v>
      </c>
    </row>
    <row r="1894" spans="1:41" x14ac:dyDescent="0.25">
      <c r="A1894" s="137" t="str">
        <f>VLOOKUP(D1894,Empresas!$D$7:$F$91,3,0)</f>
        <v>Yulisa</v>
      </c>
      <c r="B1894" s="138" t="str">
        <f>VLOOKUP(D1894,Empresas!$D$7:$G$91,4,0)</f>
        <v>Carmen D.</v>
      </c>
      <c r="C1894" s="138" t="s">
        <v>544</v>
      </c>
      <c r="D1894" s="138" t="s">
        <v>312</v>
      </c>
      <c r="E1894" s="138" t="str">
        <f>VLOOKUP(D1894,Empresas!$D$7:$E$92,2,0)</f>
        <v>OWLAI STUDIO S.A.C.</v>
      </c>
      <c r="F1894" s="138" t="s">
        <v>159</v>
      </c>
      <c r="G1894" s="139">
        <f>+G1893+3</f>
        <v>10</v>
      </c>
      <c r="H1894" s="139" t="str">
        <f>VLOOKUP(D1894,Empresas!$D$6:$L$92,7,0)</f>
        <v>Semestral</v>
      </c>
      <c r="I1894" s="138" t="str">
        <f>VLOOKUP(VLOOKUP(D1894&amp;"|"&amp;B1894,Empresas!$I$7:$CB$92,G1894,0),Tablas!$A$3:$B$5,2,0)</f>
        <v>Registro y analisis</v>
      </c>
      <c r="J1894" s="78">
        <v>1</v>
      </c>
      <c r="K1894" s="78">
        <v>1</v>
      </c>
      <c r="L1894" s="78">
        <v>1</v>
      </c>
      <c r="M1894" s="78">
        <v>1</v>
      </c>
      <c r="N1894" s="78">
        <v>1</v>
      </c>
      <c r="O1894" s="78">
        <v>1</v>
      </c>
      <c r="P1894" s="78">
        <v>1</v>
      </c>
      <c r="Q1894" s="78">
        <v>1</v>
      </c>
      <c r="R1894" s="78"/>
      <c r="S1894" s="78"/>
      <c r="T1894" s="78"/>
      <c r="U1894" s="78"/>
      <c r="V1894" s="78" t="str">
        <f>VLOOKUP(D1894,Empresas!$D$7:$CF$91,81,0)</f>
        <v>D</v>
      </c>
      <c r="W1894" s="78" t="str">
        <f>VLOOKUP(D1894,Empresas!$D$7:$M$91,10,0)</f>
        <v>Mype</v>
      </c>
      <c r="X1894" s="69" t="str">
        <f t="shared" si="305"/>
        <v>SI</v>
      </c>
      <c r="Y1894" s="153" t="str">
        <f t="shared" si="306"/>
        <v>Si aplica</v>
      </c>
      <c r="Z1894" s="147">
        <f>IF(Y1894="No aplica",0,IF(I1894="no",0,IF(I1894="No aplica",0,IF(I1894="Si",1,IF(I1894="Fisico",1,IF(I1894="Electronico",2,VLOOKUP(C1894&amp;"|"&amp;B1894&amp;"|"&amp;D1894,Empresas!$C$6:$CC$92,G1894+6+1,0)))))))</f>
        <v>1</v>
      </c>
      <c r="AA1894" s="147">
        <f>IF(AND($I1894="Si",J1894=1),1,IF(AND($I1894="Fisico",J1894=1),1,IF(AND(J1894=1,$I1894="Electronico"),2,IF(J1894=1,VLOOKUP($C1894&amp;"|"&amp;$B1894&amp;"|"&amp;$D1894,Empresas!$C$6:$CC$92,$G1894+6+1,0),0))))</f>
        <v>1</v>
      </c>
      <c r="AB1894" s="147">
        <f>IF(AND($I1894="Si",K1894=1),1,IF(AND($I1894="Fisico",K1894=1),1,IF(AND(K1894=1,$I1894="Electronico"),2,IF(K1894=1,VLOOKUP($C1894&amp;"|"&amp;$B1894&amp;"|"&amp;$D1894,Empresas!$C$6:$CC$92,$G1894+6+1,0),0))))</f>
        <v>1</v>
      </c>
      <c r="AC1894" s="147">
        <f>IF(AND($I1894="Si",L1894=1),1,IF(AND($I1894="Fisico",L1894=1),1,IF(AND(L1894=1,$I1894="Electronico"),2,IF(L1894=1,VLOOKUP($C1894&amp;"|"&amp;$B1894&amp;"|"&amp;$D1894,Empresas!$C$6:$CC$92,$G1894+6+1,0),0))))</f>
        <v>1</v>
      </c>
      <c r="AD1894" s="147">
        <f>IF(AND($I1894="Si",M1894=1),1,IF(AND($I1894="Fisico",M1894=1),1,IF(AND(M1894=1,$I1894="Electronico"),2,IF(M1894=1,VLOOKUP($C1894&amp;"|"&amp;$B1894&amp;"|"&amp;$D1894,Empresas!$C$6:$CC$92,$G1894+6+1,0),0))))</f>
        <v>1</v>
      </c>
      <c r="AE1894" s="147">
        <f>IF(AND($I1894="Si",N1894=1),1,IF(AND($I1894="Fisico",N1894=1),1,IF(AND(N1894=1,$I1894="Electronico"),2,IF(N1894=1,VLOOKUP($C1894&amp;"|"&amp;$B1894&amp;"|"&amp;$D1894,Empresas!$C$6:$CC$92,$G1894+6+1,0),0))))</f>
        <v>1</v>
      </c>
      <c r="AF1894" s="147">
        <f>IF(AND($I1894="Si",O1894=1),1,IF(AND($I1894="Fisico",O1894=1),1,IF(AND(O1894=1,$I1894="Electronico"),2,IF(O1894=1,VLOOKUP($C1894&amp;"|"&amp;$B1894&amp;"|"&amp;$D1894,Empresas!$C$6:$CC$92,$G1894+6+1,0),0))))</f>
        <v>1</v>
      </c>
      <c r="AG1894" s="147">
        <f>IF(AND($I1894="Si",P1894=1),1,IF(AND($I1894="Fisico",P1894=1),1,IF(AND(P1894=1,$I1894="Electronico"),2,IF(P1894=1,VLOOKUP($C1894&amp;"|"&amp;$B1894&amp;"|"&amp;$D1894,Empresas!$C$6:$CC$92,$G1894+6+1,0),0))))</f>
        <v>1</v>
      </c>
      <c r="AH1894" s="147">
        <f>IF(AND($I1894="Si",Q1894=1),1,IF(AND($I1894="Fisico",Q1894=1),1,IF(AND(Q1894=1,$I1894="Electronico"),2,IF(Q1894=1,VLOOKUP($C1894&amp;"|"&amp;$B1894&amp;"|"&amp;$D1894,Empresas!$C$6:$CC$92,$G1894+6+1,0),0))))</f>
        <v>1</v>
      </c>
      <c r="AI1894" s="147">
        <f>IF(AND($I1894="Si",R1894=1),1,IF(AND($I1894="Fisico",R1894=1),1,IF(AND(R1894=1,$I1894="Electronico"),2,IF(R1894=1,VLOOKUP($C1894&amp;"|"&amp;$B1894&amp;"|"&amp;$D1894,Empresas!$C$6:$CC$92,$G1894+6+1,0),0))))</f>
        <v>0</v>
      </c>
      <c r="AJ1894" s="147">
        <f>IF(AND($I1894="Si",S1894=1),1,IF(AND($I1894="Fisico",S1894=1),1,IF(AND(S1894=1,$I1894="Electronico"),2,IF(S1894=1,VLOOKUP($C1894&amp;"|"&amp;$B1894&amp;"|"&amp;$D1894,Empresas!$C$6:$CC$92,$G1894+6+1,0),0))))</f>
        <v>0</v>
      </c>
      <c r="AK1894" s="147">
        <f>IF(AND($I1894="Si",T1894=1),1,IF(AND($I1894="Fisico",T1894=1),1,IF(AND(T1894=1,$I1894="Electronico"),2,IF(T1894=1,VLOOKUP($C1894&amp;"|"&amp;$B1894&amp;"|"&amp;$D1894,Empresas!$C$6:$CC$92,$G1894+6+1,0),0))))</f>
        <v>0</v>
      </c>
      <c r="AL1894" s="147">
        <f>IF(AND($I1894="Si",U1894=1),1,IF(AND($I1894="Fisico",U1894=1),1,IF(AND(U1894=1,$I1894="Electronico"),2,IF(U1894=1,VLOOKUP($C1894&amp;"|"&amp;$B1894&amp;"|"&amp;$D1894,Empresas!$C$6:$CC$92,$G1894+6+1,0),0))))</f>
        <v>0</v>
      </c>
      <c r="AM1894" s="149">
        <f t="shared" si="307"/>
        <v>8</v>
      </c>
      <c r="AN1894" s="149">
        <f t="shared" si="308"/>
        <v>8</v>
      </c>
      <c r="AO1894" s="152">
        <f t="shared" si="309"/>
        <v>1</v>
      </c>
    </row>
    <row r="1895" spans="1:41" x14ac:dyDescent="0.25">
      <c r="A1895" s="137" t="str">
        <f>VLOOKUP(D1895,Empresas!$D$7:$F$91,3,0)</f>
        <v>Yulisa</v>
      </c>
      <c r="B1895" s="138" t="str">
        <f>VLOOKUP(D1895,Empresas!$D$7:$G$91,4,0)</f>
        <v>Carmen D.</v>
      </c>
      <c r="C1895" s="138" t="s">
        <v>544</v>
      </c>
      <c r="D1895" s="138" t="s">
        <v>312</v>
      </c>
      <c r="E1895" s="138" t="str">
        <f>VLOOKUP(D1895,Empresas!$D$7:$E$92,2,0)</f>
        <v>OWLAI STUDIO S.A.C.</v>
      </c>
      <c r="F1895" s="138" t="s">
        <v>160</v>
      </c>
      <c r="G1895" s="139">
        <f t="shared" ref="G1895:G1906" si="312">+G1894+3</f>
        <v>13</v>
      </c>
      <c r="H1895" s="139" t="str">
        <f>VLOOKUP(D1895,Empresas!$D$6:$L$92,7,0)</f>
        <v>Semestral</v>
      </c>
      <c r="I1895" s="138" t="str">
        <f>VLOOKUP(VLOOKUP(D1895&amp;"|"&amp;B1895,Empresas!$I$7:$CB$92,G1895,0),Tablas!$A$3:$B$5,2,0)</f>
        <v>Registro y analisis</v>
      </c>
      <c r="J1895" s="78">
        <v>1</v>
      </c>
      <c r="K1895" s="78">
        <v>1</v>
      </c>
      <c r="L1895" s="78">
        <v>1</v>
      </c>
      <c r="M1895" s="78">
        <v>1</v>
      </c>
      <c r="N1895" s="78">
        <v>1</v>
      </c>
      <c r="O1895" s="78">
        <v>1</v>
      </c>
      <c r="P1895" s="78">
        <v>1</v>
      </c>
      <c r="Q1895" s="78">
        <v>2</v>
      </c>
      <c r="R1895" s="78"/>
      <c r="S1895" s="78"/>
      <c r="T1895" s="78"/>
      <c r="U1895" s="78"/>
      <c r="V1895" s="78" t="str">
        <f>VLOOKUP(D1895,Empresas!$D$7:$CF$91,81,0)</f>
        <v>D</v>
      </c>
      <c r="W1895" s="78" t="str">
        <f>VLOOKUP(D1895,Empresas!$D$7:$M$91,10,0)</f>
        <v>Mype</v>
      </c>
      <c r="X1895" s="69" t="str">
        <f t="shared" si="305"/>
        <v>SI</v>
      </c>
      <c r="Y1895" s="153" t="str">
        <f t="shared" si="306"/>
        <v>Si aplica</v>
      </c>
      <c r="Z1895" s="147">
        <f>IF(Y1895="No aplica",0,IF(I1895="no",0,IF(I1895="No aplica",0,IF(I1895="Si",1,IF(I1895="Fisico",1,IF(I1895="Electronico",2,VLOOKUP(C1895&amp;"|"&amp;B1895&amp;"|"&amp;D1895,Empresas!$C$6:$CC$92,G1895+6+1,0)))))))</f>
        <v>1</v>
      </c>
      <c r="AA1895" s="147">
        <f>IF(AND($I1895="Si",J1895=1),1,IF(AND($I1895="Fisico",J1895=1),1,IF(AND(J1895=1,$I1895="Electronico"),2,IF(J1895=1,VLOOKUP($C1895&amp;"|"&amp;$B1895&amp;"|"&amp;$D1895,Empresas!$C$6:$CC$92,$G1895+6+1,0),0))))</f>
        <v>1</v>
      </c>
      <c r="AB1895" s="147">
        <f>IF(AND($I1895="Si",K1895=1),1,IF(AND($I1895="Fisico",K1895=1),1,IF(AND(K1895=1,$I1895="Electronico"),2,IF(K1895=1,VLOOKUP($C1895&amp;"|"&amp;$B1895&amp;"|"&amp;$D1895,Empresas!$C$6:$CC$92,$G1895+6+1,0),0))))</f>
        <v>1</v>
      </c>
      <c r="AC1895" s="147">
        <f>IF(AND($I1895="Si",L1895=1),1,IF(AND($I1895="Fisico",L1895=1),1,IF(AND(L1895=1,$I1895="Electronico"),2,IF(L1895=1,VLOOKUP($C1895&amp;"|"&amp;$B1895&amp;"|"&amp;$D1895,Empresas!$C$6:$CC$92,$G1895+6+1,0),0))))</f>
        <v>1</v>
      </c>
      <c r="AD1895" s="147">
        <f>IF(AND($I1895="Si",M1895=1),1,IF(AND($I1895="Fisico",M1895=1),1,IF(AND(M1895=1,$I1895="Electronico"),2,IF(M1895=1,VLOOKUP($C1895&amp;"|"&amp;$B1895&amp;"|"&amp;$D1895,Empresas!$C$6:$CC$92,$G1895+6+1,0),0))))</f>
        <v>1</v>
      </c>
      <c r="AE1895" s="147">
        <f>IF(AND($I1895="Si",N1895=1),1,IF(AND($I1895="Fisico",N1895=1),1,IF(AND(N1895=1,$I1895="Electronico"),2,IF(N1895=1,VLOOKUP($C1895&amp;"|"&amp;$B1895&amp;"|"&amp;$D1895,Empresas!$C$6:$CC$92,$G1895+6+1,0),0))))</f>
        <v>1</v>
      </c>
      <c r="AF1895" s="147">
        <f>IF(AND($I1895="Si",O1895=1),1,IF(AND($I1895="Fisico",O1895=1),1,IF(AND(O1895=1,$I1895="Electronico"),2,IF(O1895=1,VLOOKUP($C1895&amp;"|"&amp;$B1895&amp;"|"&amp;$D1895,Empresas!$C$6:$CC$92,$G1895+6+1,0),0))))</f>
        <v>1</v>
      </c>
      <c r="AG1895" s="147">
        <f>IF(AND($I1895="Si",P1895=1),1,IF(AND($I1895="Fisico",P1895=1),1,IF(AND(P1895=1,$I1895="Electronico"),2,IF(P1895=1,VLOOKUP($C1895&amp;"|"&amp;$B1895&amp;"|"&amp;$D1895,Empresas!$C$6:$CC$92,$G1895+6+1,0),0))))</f>
        <v>1</v>
      </c>
      <c r="AH1895" s="147">
        <f>IF(AND($I1895="Si",Q1895=1),1,IF(AND($I1895="Fisico",Q1895=1),1,IF(AND(Q1895=1,$I1895="Electronico"),2,IF(Q1895=1,VLOOKUP($C1895&amp;"|"&amp;$B1895&amp;"|"&amp;$D1895,Empresas!$C$6:$CC$92,$G1895+6+1,0),0))))</f>
        <v>0</v>
      </c>
      <c r="AI1895" s="147">
        <f>IF(AND($I1895="Si",R1895=1),1,IF(AND($I1895="Fisico",R1895=1),1,IF(AND(R1895=1,$I1895="Electronico"),2,IF(R1895=1,VLOOKUP($C1895&amp;"|"&amp;$B1895&amp;"|"&amp;$D1895,Empresas!$C$6:$CC$92,$G1895+6+1,0),0))))</f>
        <v>0</v>
      </c>
      <c r="AJ1895" s="147">
        <f>IF(AND($I1895="Si",S1895=1),1,IF(AND($I1895="Fisico",S1895=1),1,IF(AND(S1895=1,$I1895="Electronico"),2,IF(S1895=1,VLOOKUP($C1895&amp;"|"&amp;$B1895&amp;"|"&amp;$D1895,Empresas!$C$6:$CC$92,$G1895+6+1,0),0))))</f>
        <v>0</v>
      </c>
      <c r="AK1895" s="147">
        <f>IF(AND($I1895="Si",T1895=1),1,IF(AND($I1895="Fisico",T1895=1),1,IF(AND(T1895=1,$I1895="Electronico"),2,IF(T1895=1,VLOOKUP($C1895&amp;"|"&amp;$B1895&amp;"|"&amp;$D1895,Empresas!$C$6:$CC$92,$G1895+6+1,0),0))))</f>
        <v>0</v>
      </c>
      <c r="AL1895" s="147">
        <f>IF(AND($I1895="Si",U1895=1),1,IF(AND($I1895="Fisico",U1895=1),1,IF(AND(U1895=1,$I1895="Electronico"),2,IF(U1895=1,VLOOKUP($C1895&amp;"|"&amp;$B1895&amp;"|"&amp;$D1895,Empresas!$C$6:$CC$92,$G1895+6+1,0),0))))</f>
        <v>0</v>
      </c>
      <c r="AM1895" s="149">
        <f t="shared" si="307"/>
        <v>7</v>
      </c>
      <c r="AN1895" s="149">
        <f t="shared" si="308"/>
        <v>8</v>
      </c>
      <c r="AO1895" s="152">
        <f t="shared" si="309"/>
        <v>0.875</v>
      </c>
    </row>
    <row r="1896" spans="1:41" x14ac:dyDescent="0.25">
      <c r="A1896" s="137" t="str">
        <f>VLOOKUP(D1896,Empresas!$D$7:$F$91,3,0)</f>
        <v>Yulisa</v>
      </c>
      <c r="B1896" s="138" t="str">
        <f>VLOOKUP(D1896,Empresas!$D$7:$G$91,4,0)</f>
        <v>Carmen D.</v>
      </c>
      <c r="C1896" s="138" t="s">
        <v>544</v>
      </c>
      <c r="D1896" s="138" t="s">
        <v>312</v>
      </c>
      <c r="E1896" s="138" t="str">
        <f>VLOOKUP(D1896,Empresas!$D$7:$E$92,2,0)</f>
        <v>OWLAI STUDIO S.A.C.</v>
      </c>
      <c r="F1896" s="138" t="s">
        <v>161</v>
      </c>
      <c r="G1896" s="139">
        <f t="shared" si="312"/>
        <v>16</v>
      </c>
      <c r="H1896" s="139" t="str">
        <f>VLOOKUP(D1896,Empresas!$D$6:$L$92,7,0)</f>
        <v>Semestral</v>
      </c>
      <c r="I1896" s="138" t="str">
        <f>VLOOKUP(VLOOKUP(D1896&amp;"|"&amp;B1896,Empresas!$I$7:$CB$92,G1896,0),Tablas!$A$3:$B$5,2,0)</f>
        <v>No aplica</v>
      </c>
      <c r="J1896" s="78"/>
      <c r="K1896" s="78"/>
      <c r="L1896" s="78"/>
      <c r="M1896" s="78"/>
      <c r="N1896" s="78"/>
      <c r="O1896" s="78"/>
      <c r="P1896" s="78"/>
      <c r="Q1896" s="78"/>
      <c r="R1896" s="78"/>
      <c r="S1896" s="78"/>
      <c r="T1896" s="78"/>
      <c r="U1896" s="78"/>
      <c r="V1896" s="78" t="str">
        <f>VLOOKUP(D1896,Empresas!$D$7:$CF$91,81,0)</f>
        <v>D</v>
      </c>
      <c r="W1896" s="78" t="str">
        <f>VLOOKUP(D1896,Empresas!$D$7:$M$91,10,0)</f>
        <v>Mype</v>
      </c>
      <c r="X1896" s="69" t="str">
        <f t="shared" si="305"/>
        <v>SI</v>
      </c>
      <c r="Y1896" s="153" t="str">
        <f t="shared" si="306"/>
        <v>No aplica</v>
      </c>
      <c r="Z1896" s="147">
        <f>IF(Y1896="No aplica",0,IF(I1896="no",0,IF(I1896="No aplica",0,IF(I1896="Si",1,IF(I1896="Fisico",1,IF(I1896="Electronico",2,VLOOKUP(C1896&amp;"|"&amp;B1896&amp;"|"&amp;D1896,Empresas!$C$6:$CC$92,G1896+6+1,0)))))))</f>
        <v>0</v>
      </c>
      <c r="AA1896" s="147">
        <f>IF(AND($I1896="Si",J1896=1),1,IF(AND($I1896="Fisico",J1896=1),1,IF(AND(J1896=1,$I1896="Electronico"),2,IF(J1896=1,VLOOKUP($C1896&amp;"|"&amp;$B1896&amp;"|"&amp;$D1896,Empresas!$C$6:$CC$92,$G1896+6+1,0),0))))</f>
        <v>0</v>
      </c>
      <c r="AB1896" s="147">
        <f>IF(AND($I1896="Si",K1896=1),1,IF(AND($I1896="Fisico",K1896=1),1,IF(AND(K1896=1,$I1896="Electronico"),2,IF(K1896=1,VLOOKUP($C1896&amp;"|"&amp;$B1896&amp;"|"&amp;$D1896,Empresas!$C$6:$CC$92,$G1896+6+1,0),0))))</f>
        <v>0</v>
      </c>
      <c r="AC1896" s="147">
        <f>IF(AND($I1896="Si",L1896=1),1,IF(AND($I1896="Fisico",L1896=1),1,IF(AND(L1896=1,$I1896="Electronico"),2,IF(L1896=1,VLOOKUP($C1896&amp;"|"&amp;$B1896&amp;"|"&amp;$D1896,Empresas!$C$6:$CC$92,$G1896+6+1,0),0))))</f>
        <v>0</v>
      </c>
      <c r="AD1896" s="147">
        <f>IF(AND($I1896="Si",M1896=1),1,IF(AND($I1896="Fisico",M1896=1),1,IF(AND(M1896=1,$I1896="Electronico"),2,IF(M1896=1,VLOOKUP($C1896&amp;"|"&amp;$B1896&amp;"|"&amp;$D1896,Empresas!$C$6:$CC$92,$G1896+6+1,0),0))))</f>
        <v>0</v>
      </c>
      <c r="AE1896" s="147">
        <f>IF(AND($I1896="Si",N1896=1),1,IF(AND($I1896="Fisico",N1896=1),1,IF(AND(N1896=1,$I1896="Electronico"),2,IF(N1896=1,VLOOKUP($C1896&amp;"|"&amp;$B1896&amp;"|"&amp;$D1896,Empresas!$C$6:$CC$92,$G1896+6+1,0),0))))</f>
        <v>0</v>
      </c>
      <c r="AF1896" s="147">
        <f>IF(AND($I1896="Si",O1896=1),1,IF(AND($I1896="Fisico",O1896=1),1,IF(AND(O1896=1,$I1896="Electronico"),2,IF(O1896=1,VLOOKUP($C1896&amp;"|"&amp;$B1896&amp;"|"&amp;$D1896,Empresas!$C$6:$CC$92,$G1896+6+1,0),0))))</f>
        <v>0</v>
      </c>
      <c r="AG1896" s="147">
        <f>IF(AND($I1896="Si",P1896=1),1,IF(AND($I1896="Fisico",P1896=1),1,IF(AND(P1896=1,$I1896="Electronico"),2,IF(P1896=1,VLOOKUP($C1896&amp;"|"&amp;$B1896&amp;"|"&amp;$D1896,Empresas!$C$6:$CC$92,$G1896+6+1,0),0))))</f>
        <v>0</v>
      </c>
      <c r="AH1896" s="147">
        <f>IF(AND($I1896="Si",Q1896=1),1,IF(AND($I1896="Fisico",Q1896=1),1,IF(AND(Q1896=1,$I1896="Electronico"),2,IF(Q1896=1,VLOOKUP($C1896&amp;"|"&amp;$B1896&amp;"|"&amp;$D1896,Empresas!$C$6:$CC$92,$G1896+6+1,0),0))))</f>
        <v>0</v>
      </c>
      <c r="AI1896" s="147">
        <f>IF(AND($I1896="Si",R1896=1),1,IF(AND($I1896="Fisico",R1896=1),1,IF(AND(R1896=1,$I1896="Electronico"),2,IF(R1896=1,VLOOKUP($C1896&amp;"|"&amp;$B1896&amp;"|"&amp;$D1896,Empresas!$C$6:$CC$92,$G1896+6+1,0),0))))</f>
        <v>0</v>
      </c>
      <c r="AJ1896" s="147">
        <f>IF(AND($I1896="Si",S1896=1),1,IF(AND($I1896="Fisico",S1896=1),1,IF(AND(S1896=1,$I1896="Electronico"),2,IF(S1896=1,VLOOKUP($C1896&amp;"|"&amp;$B1896&amp;"|"&amp;$D1896,Empresas!$C$6:$CC$92,$G1896+6+1,0),0))))</f>
        <v>0</v>
      </c>
      <c r="AK1896" s="147">
        <f>IF(AND($I1896="Si",T1896=1),1,IF(AND($I1896="Fisico",T1896=1),1,IF(AND(T1896=1,$I1896="Electronico"),2,IF(T1896=1,VLOOKUP($C1896&amp;"|"&amp;$B1896&amp;"|"&amp;$D1896,Empresas!$C$6:$CC$92,$G1896+6+1,0),0))))</f>
        <v>0</v>
      </c>
      <c r="AL1896" s="147">
        <f>IF(AND($I1896="Si",U1896=1),1,IF(AND($I1896="Fisico",U1896=1),1,IF(AND(U1896=1,$I1896="Electronico"),2,IF(U1896=1,VLOOKUP($C1896&amp;"|"&amp;$B1896&amp;"|"&amp;$D1896,Empresas!$C$6:$CC$92,$G1896+6+1,0),0))))</f>
        <v>0</v>
      </c>
      <c r="AM1896" s="149">
        <f t="shared" si="307"/>
        <v>0</v>
      </c>
      <c r="AN1896" s="149">
        <f t="shared" si="308"/>
        <v>0</v>
      </c>
      <c r="AO1896" s="152">
        <f t="shared" si="309"/>
        <v>0</v>
      </c>
    </row>
    <row r="1897" spans="1:41" x14ac:dyDescent="0.25">
      <c r="A1897" s="137" t="str">
        <f>VLOOKUP(D1897,Empresas!$D$7:$F$91,3,0)</f>
        <v>Yulisa</v>
      </c>
      <c r="B1897" s="138" t="str">
        <f>VLOOKUP(D1897,Empresas!$D$7:$G$91,4,0)</f>
        <v>Carmen D.</v>
      </c>
      <c r="C1897" s="138" t="s">
        <v>544</v>
      </c>
      <c r="D1897" s="138" t="s">
        <v>312</v>
      </c>
      <c r="E1897" s="138" t="str">
        <f>VLOOKUP(D1897,Empresas!$D$7:$E$92,2,0)</f>
        <v>OWLAI STUDIO S.A.C.</v>
      </c>
      <c r="F1897" s="138" t="s">
        <v>162</v>
      </c>
      <c r="G1897" s="139">
        <f t="shared" si="312"/>
        <v>19</v>
      </c>
      <c r="H1897" s="139" t="str">
        <f>VLOOKUP(D1897,Empresas!$D$6:$L$92,7,0)</f>
        <v>Semestral</v>
      </c>
      <c r="I1897" s="138" t="str">
        <f>VLOOKUP(VLOOKUP(D1897&amp;"|"&amp;B1897,Empresas!$I$7:$CB$92,G1897,0),Tablas!$A$3:$B$5,2,0)</f>
        <v>No aplica</v>
      </c>
      <c r="J1897" s="78"/>
      <c r="K1897" s="78"/>
      <c r="L1897" s="78"/>
      <c r="M1897" s="78"/>
      <c r="N1897" s="78"/>
      <c r="O1897" s="78"/>
      <c r="P1897" s="78"/>
      <c r="Q1897" s="78"/>
      <c r="R1897" s="78"/>
      <c r="S1897" s="78"/>
      <c r="T1897" s="78"/>
      <c r="U1897" s="78"/>
      <c r="V1897" s="78" t="str">
        <f>VLOOKUP(D1897,Empresas!$D$7:$CF$91,81,0)</f>
        <v>D</v>
      </c>
      <c r="W1897" s="78" t="str">
        <f>VLOOKUP(D1897,Empresas!$D$7:$M$91,10,0)</f>
        <v>Mype</v>
      </c>
      <c r="X1897" s="69" t="str">
        <f t="shared" si="305"/>
        <v>SI</v>
      </c>
      <c r="Y1897" s="153" t="str">
        <f t="shared" si="306"/>
        <v>No aplica</v>
      </c>
      <c r="Z1897" s="147">
        <f>IF(Y1897="No aplica",0,IF(I1897="no",0,IF(I1897="No aplica",0,IF(I1897="Si",1,IF(I1897="Fisico",1,IF(I1897="Electronico",2,VLOOKUP(C1897&amp;"|"&amp;B1897&amp;"|"&amp;D1897,Empresas!$C$6:$CC$92,G1897+6+1,0)))))))</f>
        <v>0</v>
      </c>
      <c r="AA1897" s="147">
        <f>IF(AND($I1897="Si",J1897=1),1,IF(AND($I1897="Fisico",J1897=1),1,IF(AND(J1897=1,$I1897="Electronico"),2,IF(J1897=1,VLOOKUP($C1897&amp;"|"&amp;$B1897&amp;"|"&amp;$D1897,Empresas!$C$6:$CC$92,$G1897+6+1,0),0))))</f>
        <v>0</v>
      </c>
      <c r="AB1897" s="147">
        <f>IF(AND($I1897="Si",K1897=1),1,IF(AND($I1897="Fisico",K1897=1),1,IF(AND(K1897=1,$I1897="Electronico"),2,IF(K1897=1,VLOOKUP($C1897&amp;"|"&amp;$B1897&amp;"|"&amp;$D1897,Empresas!$C$6:$CC$92,$G1897+6+1,0),0))))</f>
        <v>0</v>
      </c>
      <c r="AC1897" s="147">
        <f>IF(AND($I1897="Si",L1897=1),1,IF(AND($I1897="Fisico",L1897=1),1,IF(AND(L1897=1,$I1897="Electronico"),2,IF(L1897=1,VLOOKUP($C1897&amp;"|"&amp;$B1897&amp;"|"&amp;$D1897,Empresas!$C$6:$CC$92,$G1897+6+1,0),0))))</f>
        <v>0</v>
      </c>
      <c r="AD1897" s="147">
        <f>IF(AND($I1897="Si",M1897=1),1,IF(AND($I1897="Fisico",M1897=1),1,IF(AND(M1897=1,$I1897="Electronico"),2,IF(M1897=1,VLOOKUP($C1897&amp;"|"&amp;$B1897&amp;"|"&amp;$D1897,Empresas!$C$6:$CC$92,$G1897+6+1,0),0))))</f>
        <v>0</v>
      </c>
      <c r="AE1897" s="147">
        <f>IF(AND($I1897="Si",N1897=1),1,IF(AND($I1897="Fisico",N1897=1),1,IF(AND(N1897=1,$I1897="Electronico"),2,IF(N1897=1,VLOOKUP($C1897&amp;"|"&amp;$B1897&amp;"|"&amp;$D1897,Empresas!$C$6:$CC$92,$G1897+6+1,0),0))))</f>
        <v>0</v>
      </c>
      <c r="AF1897" s="147">
        <f>IF(AND($I1897="Si",O1897=1),1,IF(AND($I1897="Fisico",O1897=1),1,IF(AND(O1897=1,$I1897="Electronico"),2,IF(O1897=1,VLOOKUP($C1897&amp;"|"&amp;$B1897&amp;"|"&amp;$D1897,Empresas!$C$6:$CC$92,$G1897+6+1,0),0))))</f>
        <v>0</v>
      </c>
      <c r="AG1897" s="147">
        <f>IF(AND($I1897="Si",P1897=1),1,IF(AND($I1897="Fisico",P1897=1),1,IF(AND(P1897=1,$I1897="Electronico"),2,IF(P1897=1,VLOOKUP($C1897&amp;"|"&amp;$B1897&amp;"|"&amp;$D1897,Empresas!$C$6:$CC$92,$G1897+6+1,0),0))))</f>
        <v>0</v>
      </c>
      <c r="AH1897" s="147">
        <f>IF(AND($I1897="Si",Q1897=1),1,IF(AND($I1897="Fisico",Q1897=1),1,IF(AND(Q1897=1,$I1897="Electronico"),2,IF(Q1897=1,VLOOKUP($C1897&amp;"|"&amp;$B1897&amp;"|"&amp;$D1897,Empresas!$C$6:$CC$92,$G1897+6+1,0),0))))</f>
        <v>0</v>
      </c>
      <c r="AI1897" s="147">
        <f>IF(AND($I1897="Si",R1897=1),1,IF(AND($I1897="Fisico",R1897=1),1,IF(AND(R1897=1,$I1897="Electronico"),2,IF(R1897=1,VLOOKUP($C1897&amp;"|"&amp;$B1897&amp;"|"&amp;$D1897,Empresas!$C$6:$CC$92,$G1897+6+1,0),0))))</f>
        <v>0</v>
      </c>
      <c r="AJ1897" s="147">
        <f>IF(AND($I1897="Si",S1897=1),1,IF(AND($I1897="Fisico",S1897=1),1,IF(AND(S1897=1,$I1897="Electronico"),2,IF(S1897=1,VLOOKUP($C1897&amp;"|"&amp;$B1897&amp;"|"&amp;$D1897,Empresas!$C$6:$CC$92,$G1897+6+1,0),0))))</f>
        <v>0</v>
      </c>
      <c r="AK1897" s="147">
        <f>IF(AND($I1897="Si",T1897=1),1,IF(AND($I1897="Fisico",T1897=1),1,IF(AND(T1897=1,$I1897="Electronico"),2,IF(T1897=1,VLOOKUP($C1897&amp;"|"&amp;$B1897&amp;"|"&amp;$D1897,Empresas!$C$6:$CC$92,$G1897+6+1,0),0))))</f>
        <v>0</v>
      </c>
      <c r="AL1897" s="147">
        <f>IF(AND($I1897="Si",U1897=1),1,IF(AND($I1897="Fisico",U1897=1),1,IF(AND(U1897=1,$I1897="Electronico"),2,IF(U1897=1,VLOOKUP($C1897&amp;"|"&amp;$B1897&amp;"|"&amp;$D1897,Empresas!$C$6:$CC$92,$G1897+6+1,0),0))))</f>
        <v>0</v>
      </c>
      <c r="AM1897" s="149">
        <f t="shared" si="307"/>
        <v>0</v>
      </c>
      <c r="AN1897" s="149">
        <f t="shared" si="308"/>
        <v>0</v>
      </c>
      <c r="AO1897" s="152">
        <f t="shared" si="309"/>
        <v>0</v>
      </c>
    </row>
    <row r="1898" spans="1:41" x14ac:dyDescent="0.25">
      <c r="A1898" s="137" t="str">
        <f>VLOOKUP(D1898,Empresas!$D$7:$F$91,3,0)</f>
        <v>Yulisa</v>
      </c>
      <c r="B1898" s="138" t="str">
        <f>VLOOKUP(D1898,Empresas!$D$7:$G$91,4,0)</f>
        <v>Carmen D.</v>
      </c>
      <c r="C1898" s="138" t="s">
        <v>544</v>
      </c>
      <c r="D1898" s="138" t="s">
        <v>312</v>
      </c>
      <c r="E1898" s="138" t="str">
        <f>VLOOKUP(D1898,Empresas!$D$7:$E$92,2,0)</f>
        <v>OWLAI STUDIO S.A.C.</v>
      </c>
      <c r="F1898" s="138" t="s">
        <v>163</v>
      </c>
      <c r="G1898" s="139">
        <f t="shared" si="312"/>
        <v>22</v>
      </c>
      <c r="H1898" s="139" t="str">
        <f>VLOOKUP(D1898,Empresas!$D$6:$L$92,7,0)</f>
        <v>Semestral</v>
      </c>
      <c r="I1898" s="138" t="str">
        <f>VLOOKUP(VLOOKUP(D1898&amp;"|"&amp;B1898,Empresas!$I$7:$CB$92,G1898,0),Tablas!$A$3:$B$5,2,0)</f>
        <v>No aplica</v>
      </c>
      <c r="J1898" s="78"/>
      <c r="K1898" s="78"/>
      <c r="L1898" s="78"/>
      <c r="M1898" s="78"/>
      <c r="N1898" s="78"/>
      <c r="O1898" s="78"/>
      <c r="P1898" s="78"/>
      <c r="Q1898" s="78"/>
      <c r="R1898" s="78"/>
      <c r="S1898" s="78"/>
      <c r="T1898" s="78"/>
      <c r="U1898" s="78"/>
      <c r="V1898" s="78" t="str">
        <f>VLOOKUP(D1898,Empresas!$D$7:$CF$91,81,0)</f>
        <v>D</v>
      </c>
      <c r="W1898" s="78" t="str">
        <f>VLOOKUP(D1898,Empresas!$D$7:$M$91,10,0)</f>
        <v>Mype</v>
      </c>
      <c r="X1898" s="69" t="str">
        <f t="shared" si="305"/>
        <v>SI</v>
      </c>
      <c r="Y1898" s="153" t="str">
        <f t="shared" si="306"/>
        <v>No aplica</v>
      </c>
      <c r="Z1898" s="147">
        <f>IF(Y1898="No aplica",0,IF(I1898="no",0,IF(I1898="No aplica",0,IF(I1898="Si",1,IF(I1898="Fisico",1,IF(I1898="Electronico",2,VLOOKUP(C1898&amp;"|"&amp;B1898&amp;"|"&amp;D1898,Empresas!$C$6:$CC$92,G1898+6+1,0)))))))</f>
        <v>0</v>
      </c>
      <c r="AA1898" s="147">
        <f>IF(AND($I1898="Si",J1898=1),1,IF(AND($I1898="Fisico",J1898=1),1,IF(AND(J1898=1,$I1898="Electronico"),2,IF(J1898=1,VLOOKUP($C1898&amp;"|"&amp;$B1898&amp;"|"&amp;$D1898,Empresas!$C$6:$CC$92,$G1898+6+1,0),0))))</f>
        <v>0</v>
      </c>
      <c r="AB1898" s="147">
        <f>IF(AND($I1898="Si",K1898=1),1,IF(AND($I1898="Fisico",K1898=1),1,IF(AND(K1898=1,$I1898="Electronico"),2,IF(K1898=1,VLOOKUP($C1898&amp;"|"&amp;$B1898&amp;"|"&amp;$D1898,Empresas!$C$6:$CC$92,$G1898+6+1,0),0))))</f>
        <v>0</v>
      </c>
      <c r="AC1898" s="147">
        <f>IF(AND($I1898="Si",L1898=1),1,IF(AND($I1898="Fisico",L1898=1),1,IF(AND(L1898=1,$I1898="Electronico"),2,IF(L1898=1,VLOOKUP($C1898&amp;"|"&amp;$B1898&amp;"|"&amp;$D1898,Empresas!$C$6:$CC$92,$G1898+6+1,0),0))))</f>
        <v>0</v>
      </c>
      <c r="AD1898" s="147">
        <f>IF(AND($I1898="Si",M1898=1),1,IF(AND($I1898="Fisico",M1898=1),1,IF(AND(M1898=1,$I1898="Electronico"),2,IF(M1898=1,VLOOKUP($C1898&amp;"|"&amp;$B1898&amp;"|"&amp;$D1898,Empresas!$C$6:$CC$92,$G1898+6+1,0),0))))</f>
        <v>0</v>
      </c>
      <c r="AE1898" s="147">
        <f>IF(AND($I1898="Si",N1898=1),1,IF(AND($I1898="Fisico",N1898=1),1,IF(AND(N1898=1,$I1898="Electronico"),2,IF(N1898=1,VLOOKUP($C1898&amp;"|"&amp;$B1898&amp;"|"&amp;$D1898,Empresas!$C$6:$CC$92,$G1898+6+1,0),0))))</f>
        <v>0</v>
      </c>
      <c r="AF1898" s="147">
        <f>IF(AND($I1898="Si",O1898=1),1,IF(AND($I1898="Fisico",O1898=1),1,IF(AND(O1898=1,$I1898="Electronico"),2,IF(O1898=1,VLOOKUP($C1898&amp;"|"&amp;$B1898&amp;"|"&amp;$D1898,Empresas!$C$6:$CC$92,$G1898+6+1,0),0))))</f>
        <v>0</v>
      </c>
      <c r="AG1898" s="147">
        <f>IF(AND($I1898="Si",P1898=1),1,IF(AND($I1898="Fisico",P1898=1),1,IF(AND(P1898=1,$I1898="Electronico"),2,IF(P1898=1,VLOOKUP($C1898&amp;"|"&amp;$B1898&amp;"|"&amp;$D1898,Empresas!$C$6:$CC$92,$G1898+6+1,0),0))))</f>
        <v>0</v>
      </c>
      <c r="AH1898" s="147">
        <f>IF(AND($I1898="Si",Q1898=1),1,IF(AND($I1898="Fisico",Q1898=1),1,IF(AND(Q1898=1,$I1898="Electronico"),2,IF(Q1898=1,VLOOKUP($C1898&amp;"|"&amp;$B1898&amp;"|"&amp;$D1898,Empresas!$C$6:$CC$92,$G1898+6+1,0),0))))</f>
        <v>0</v>
      </c>
      <c r="AI1898" s="147">
        <f>IF(AND($I1898="Si",R1898=1),1,IF(AND($I1898="Fisico",R1898=1),1,IF(AND(R1898=1,$I1898="Electronico"),2,IF(R1898=1,VLOOKUP($C1898&amp;"|"&amp;$B1898&amp;"|"&amp;$D1898,Empresas!$C$6:$CC$92,$G1898+6+1,0),0))))</f>
        <v>0</v>
      </c>
      <c r="AJ1898" s="147">
        <f>IF(AND($I1898="Si",S1898=1),1,IF(AND($I1898="Fisico",S1898=1),1,IF(AND(S1898=1,$I1898="Electronico"),2,IF(S1898=1,VLOOKUP($C1898&amp;"|"&amp;$B1898&amp;"|"&amp;$D1898,Empresas!$C$6:$CC$92,$G1898+6+1,0),0))))</f>
        <v>0</v>
      </c>
      <c r="AK1898" s="147">
        <f>IF(AND($I1898="Si",T1898=1),1,IF(AND($I1898="Fisico",T1898=1),1,IF(AND(T1898=1,$I1898="Electronico"),2,IF(T1898=1,VLOOKUP($C1898&amp;"|"&amp;$B1898&amp;"|"&amp;$D1898,Empresas!$C$6:$CC$92,$G1898+6+1,0),0))))</f>
        <v>0</v>
      </c>
      <c r="AL1898" s="147">
        <f>IF(AND($I1898="Si",U1898=1),1,IF(AND($I1898="Fisico",U1898=1),1,IF(AND(U1898=1,$I1898="Electronico"),2,IF(U1898=1,VLOOKUP($C1898&amp;"|"&amp;$B1898&amp;"|"&amp;$D1898,Empresas!$C$6:$CC$92,$G1898+6+1,0),0))))</f>
        <v>0</v>
      </c>
      <c r="AM1898" s="149">
        <f t="shared" si="307"/>
        <v>0</v>
      </c>
      <c r="AN1898" s="149">
        <f t="shared" si="308"/>
        <v>0</v>
      </c>
      <c r="AO1898" s="152">
        <f t="shared" si="309"/>
        <v>0</v>
      </c>
    </row>
    <row r="1899" spans="1:41" x14ac:dyDescent="0.25">
      <c r="A1899" s="137" t="str">
        <f>VLOOKUP(D1899,Empresas!$D$7:$F$91,3,0)</f>
        <v>Yulisa</v>
      </c>
      <c r="B1899" s="138" t="str">
        <f>VLOOKUP(D1899,Empresas!$D$7:$G$91,4,0)</f>
        <v>Carmen D.</v>
      </c>
      <c r="C1899" s="138" t="s">
        <v>544</v>
      </c>
      <c r="D1899" s="138" t="s">
        <v>312</v>
      </c>
      <c r="E1899" s="138" t="str">
        <f>VLOOKUP(D1899,Empresas!$D$7:$E$92,2,0)</f>
        <v>OWLAI STUDIO S.A.C.</v>
      </c>
      <c r="F1899" s="138" t="s">
        <v>164</v>
      </c>
      <c r="G1899" s="139">
        <f t="shared" si="312"/>
        <v>25</v>
      </c>
      <c r="H1899" s="139" t="str">
        <f>VLOOKUP(D1899,Empresas!$D$6:$L$92,7,0)</f>
        <v>Semestral</v>
      </c>
      <c r="I1899" s="138" t="str">
        <f>VLOOKUP(VLOOKUP(D1899&amp;"|"&amp;B1899,Empresas!$I$7:$CB$92,G1899,0),Tablas!$A$3:$B$5,2,0)</f>
        <v>No aplica</v>
      </c>
      <c r="J1899" s="78"/>
      <c r="K1899" s="78"/>
      <c r="L1899" s="78"/>
      <c r="M1899" s="78"/>
      <c r="N1899" s="78"/>
      <c r="O1899" s="78"/>
      <c r="P1899" s="78"/>
      <c r="Q1899" s="78"/>
      <c r="R1899" s="78"/>
      <c r="S1899" s="78"/>
      <c r="T1899" s="78"/>
      <c r="U1899" s="78"/>
      <c r="V1899" s="78" t="str">
        <f>VLOOKUP(D1899,Empresas!$D$7:$CF$91,81,0)</f>
        <v>D</v>
      </c>
      <c r="W1899" s="78" t="str">
        <f>VLOOKUP(D1899,Empresas!$D$7:$M$91,10,0)</f>
        <v>Mype</v>
      </c>
      <c r="X1899" s="69" t="str">
        <f t="shared" si="305"/>
        <v>SI</v>
      </c>
      <c r="Y1899" s="153" t="str">
        <f t="shared" si="306"/>
        <v>No aplica</v>
      </c>
      <c r="Z1899" s="147">
        <f>IF(Y1899="No aplica",0,IF(I1899="no",0,IF(I1899="No aplica",0,IF(I1899="Si",1,IF(I1899="Fisico",1,IF(I1899="Electronico",2,VLOOKUP(C1899&amp;"|"&amp;B1899&amp;"|"&amp;D1899,Empresas!$C$6:$CC$92,G1899+6+1,0)))))))</f>
        <v>0</v>
      </c>
      <c r="AA1899" s="147">
        <f>IF(AND($I1899="Si",J1899=1),1,IF(AND($I1899="Fisico",J1899=1),1,IF(AND(J1899=1,$I1899="Electronico"),2,IF(J1899=1,VLOOKUP($C1899&amp;"|"&amp;$B1899&amp;"|"&amp;$D1899,Empresas!$C$6:$CC$92,$G1899+6+1,0),0))))</f>
        <v>0</v>
      </c>
      <c r="AB1899" s="147">
        <f>IF(AND($I1899="Si",K1899=1),1,IF(AND($I1899="Fisico",K1899=1),1,IF(AND(K1899=1,$I1899="Electronico"),2,IF(K1899=1,VLOOKUP($C1899&amp;"|"&amp;$B1899&amp;"|"&amp;$D1899,Empresas!$C$6:$CC$92,$G1899+6+1,0),0))))</f>
        <v>0</v>
      </c>
      <c r="AC1899" s="147">
        <f>IF(AND($I1899="Si",L1899=1),1,IF(AND($I1899="Fisico",L1899=1),1,IF(AND(L1899=1,$I1899="Electronico"),2,IF(L1899=1,VLOOKUP($C1899&amp;"|"&amp;$B1899&amp;"|"&amp;$D1899,Empresas!$C$6:$CC$92,$G1899+6+1,0),0))))</f>
        <v>0</v>
      </c>
      <c r="AD1899" s="147">
        <f>IF(AND($I1899="Si",M1899=1),1,IF(AND($I1899="Fisico",M1899=1),1,IF(AND(M1899=1,$I1899="Electronico"),2,IF(M1899=1,VLOOKUP($C1899&amp;"|"&amp;$B1899&amp;"|"&amp;$D1899,Empresas!$C$6:$CC$92,$G1899+6+1,0),0))))</f>
        <v>0</v>
      </c>
      <c r="AE1899" s="147">
        <f>IF(AND($I1899="Si",N1899=1),1,IF(AND($I1899="Fisico",N1899=1),1,IF(AND(N1899=1,$I1899="Electronico"),2,IF(N1899=1,VLOOKUP($C1899&amp;"|"&amp;$B1899&amp;"|"&amp;$D1899,Empresas!$C$6:$CC$92,$G1899+6+1,0),0))))</f>
        <v>0</v>
      </c>
      <c r="AF1899" s="147">
        <f>IF(AND($I1899="Si",O1899=1),1,IF(AND($I1899="Fisico",O1899=1),1,IF(AND(O1899=1,$I1899="Electronico"),2,IF(O1899=1,VLOOKUP($C1899&amp;"|"&amp;$B1899&amp;"|"&amp;$D1899,Empresas!$C$6:$CC$92,$G1899+6+1,0),0))))</f>
        <v>0</v>
      </c>
      <c r="AG1899" s="147">
        <f>IF(AND($I1899="Si",P1899=1),1,IF(AND($I1899="Fisico",P1899=1),1,IF(AND(P1899=1,$I1899="Electronico"),2,IF(P1899=1,VLOOKUP($C1899&amp;"|"&amp;$B1899&amp;"|"&amp;$D1899,Empresas!$C$6:$CC$92,$G1899+6+1,0),0))))</f>
        <v>0</v>
      </c>
      <c r="AH1899" s="147">
        <f>IF(AND($I1899="Si",Q1899=1),1,IF(AND($I1899="Fisico",Q1899=1),1,IF(AND(Q1899=1,$I1899="Electronico"),2,IF(Q1899=1,VLOOKUP($C1899&amp;"|"&amp;$B1899&amp;"|"&amp;$D1899,Empresas!$C$6:$CC$92,$G1899+6+1,0),0))))</f>
        <v>0</v>
      </c>
      <c r="AI1899" s="147">
        <f>IF(AND($I1899="Si",R1899=1),1,IF(AND($I1899="Fisico",R1899=1),1,IF(AND(R1899=1,$I1899="Electronico"),2,IF(R1899=1,VLOOKUP($C1899&amp;"|"&amp;$B1899&amp;"|"&amp;$D1899,Empresas!$C$6:$CC$92,$G1899+6+1,0),0))))</f>
        <v>0</v>
      </c>
      <c r="AJ1899" s="147">
        <f>IF(AND($I1899="Si",S1899=1),1,IF(AND($I1899="Fisico",S1899=1),1,IF(AND(S1899=1,$I1899="Electronico"),2,IF(S1899=1,VLOOKUP($C1899&amp;"|"&amp;$B1899&amp;"|"&amp;$D1899,Empresas!$C$6:$CC$92,$G1899+6+1,0),0))))</f>
        <v>0</v>
      </c>
      <c r="AK1899" s="147">
        <f>IF(AND($I1899="Si",T1899=1),1,IF(AND($I1899="Fisico",T1899=1),1,IF(AND(T1899=1,$I1899="Electronico"),2,IF(T1899=1,VLOOKUP($C1899&amp;"|"&amp;$B1899&amp;"|"&amp;$D1899,Empresas!$C$6:$CC$92,$G1899+6+1,0),0))))</f>
        <v>0</v>
      </c>
      <c r="AL1899" s="147">
        <f>IF(AND($I1899="Si",U1899=1),1,IF(AND($I1899="Fisico",U1899=1),1,IF(AND(U1899=1,$I1899="Electronico"),2,IF(U1899=1,VLOOKUP($C1899&amp;"|"&amp;$B1899&amp;"|"&amp;$D1899,Empresas!$C$6:$CC$92,$G1899+6+1,0),0))))</f>
        <v>0</v>
      </c>
      <c r="AM1899" s="149">
        <f t="shared" si="307"/>
        <v>0</v>
      </c>
      <c r="AN1899" s="149">
        <f t="shared" si="308"/>
        <v>0</v>
      </c>
      <c r="AO1899" s="152">
        <f t="shared" si="309"/>
        <v>0</v>
      </c>
    </row>
    <row r="1900" spans="1:41" x14ac:dyDescent="0.25">
      <c r="A1900" s="137" t="str">
        <f>VLOOKUP(D1900,Empresas!$D$7:$F$91,3,0)</f>
        <v>Yulisa</v>
      </c>
      <c r="B1900" s="138" t="str">
        <f>VLOOKUP(D1900,Empresas!$D$7:$G$91,4,0)</f>
        <v>Carmen D.</v>
      </c>
      <c r="C1900" s="138" t="s">
        <v>544</v>
      </c>
      <c r="D1900" s="138" t="s">
        <v>312</v>
      </c>
      <c r="E1900" s="138" t="str">
        <f>VLOOKUP(D1900,Empresas!$D$7:$E$92,2,0)</f>
        <v>OWLAI STUDIO S.A.C.</v>
      </c>
      <c r="F1900" s="138" t="s">
        <v>165</v>
      </c>
      <c r="G1900" s="139">
        <f t="shared" si="312"/>
        <v>28</v>
      </c>
      <c r="H1900" s="139" t="str">
        <f>VLOOKUP(D1900,Empresas!$D$6:$L$92,7,0)</f>
        <v>Semestral</v>
      </c>
      <c r="I1900" s="138" t="str">
        <f>VLOOKUP(VLOOKUP(D1900&amp;"|"&amp;B1900,Empresas!$I$7:$CB$92,G1900,0),Tablas!$A$3:$B$5,2,0)</f>
        <v>No aplica</v>
      </c>
      <c r="J1900" s="78"/>
      <c r="K1900" s="78"/>
      <c r="L1900" s="78"/>
      <c r="M1900" s="78"/>
      <c r="N1900" s="78"/>
      <c r="O1900" s="78"/>
      <c r="P1900" s="78"/>
      <c r="Q1900" s="78"/>
      <c r="R1900" s="78"/>
      <c r="S1900" s="78"/>
      <c r="T1900" s="78"/>
      <c r="U1900" s="78"/>
      <c r="V1900" s="78" t="str">
        <f>VLOOKUP(D1900,Empresas!$D$7:$CF$91,81,0)</f>
        <v>D</v>
      </c>
      <c r="W1900" s="78" t="str">
        <f>VLOOKUP(D1900,Empresas!$D$7:$M$91,10,0)</f>
        <v>Mype</v>
      </c>
      <c r="X1900" s="69" t="str">
        <f t="shared" si="305"/>
        <v>SI</v>
      </c>
      <c r="Y1900" s="153" t="str">
        <f t="shared" si="306"/>
        <v>No aplica</v>
      </c>
      <c r="Z1900" s="147">
        <f>IF(Y1900="No aplica",0,IF(I1900="no",0,IF(I1900="No aplica",0,IF(I1900="Si",1,IF(I1900="Fisico",1,IF(I1900="Electronico",2,VLOOKUP(C1900&amp;"|"&amp;B1900&amp;"|"&amp;D1900,Empresas!$C$6:$CC$92,G1900+6+1,0)))))))</f>
        <v>0</v>
      </c>
      <c r="AA1900" s="147">
        <f>IF(AND($I1900="Si",J1900=1),1,IF(AND($I1900="Fisico",J1900=1),1,IF(AND(J1900=1,$I1900="Electronico"),2,IF(J1900=1,VLOOKUP($C1900&amp;"|"&amp;$B1900&amp;"|"&amp;$D1900,Empresas!$C$6:$CC$92,$G1900+6+1,0),0))))</f>
        <v>0</v>
      </c>
      <c r="AB1900" s="147">
        <f>IF(AND($I1900="Si",K1900=1),1,IF(AND($I1900="Fisico",K1900=1),1,IF(AND(K1900=1,$I1900="Electronico"),2,IF(K1900=1,VLOOKUP($C1900&amp;"|"&amp;$B1900&amp;"|"&amp;$D1900,Empresas!$C$6:$CC$92,$G1900+6+1,0),0))))</f>
        <v>0</v>
      </c>
      <c r="AC1900" s="147">
        <f>IF(AND($I1900="Si",L1900=1),1,IF(AND($I1900="Fisico",L1900=1),1,IF(AND(L1900=1,$I1900="Electronico"),2,IF(L1900=1,VLOOKUP($C1900&amp;"|"&amp;$B1900&amp;"|"&amp;$D1900,Empresas!$C$6:$CC$92,$G1900+6+1,0),0))))</f>
        <v>0</v>
      </c>
      <c r="AD1900" s="147">
        <f>IF(AND($I1900="Si",M1900=1),1,IF(AND($I1900="Fisico",M1900=1),1,IF(AND(M1900=1,$I1900="Electronico"),2,IF(M1900=1,VLOOKUP($C1900&amp;"|"&amp;$B1900&amp;"|"&amp;$D1900,Empresas!$C$6:$CC$92,$G1900+6+1,0),0))))</f>
        <v>0</v>
      </c>
      <c r="AE1900" s="147">
        <f>IF(AND($I1900="Si",N1900=1),1,IF(AND($I1900="Fisico",N1900=1),1,IF(AND(N1900=1,$I1900="Electronico"),2,IF(N1900=1,VLOOKUP($C1900&amp;"|"&amp;$B1900&amp;"|"&amp;$D1900,Empresas!$C$6:$CC$92,$G1900+6+1,0),0))))</f>
        <v>0</v>
      </c>
      <c r="AF1900" s="147">
        <f>IF(AND($I1900="Si",O1900=1),1,IF(AND($I1900="Fisico",O1900=1),1,IF(AND(O1900=1,$I1900="Electronico"),2,IF(O1900=1,VLOOKUP($C1900&amp;"|"&amp;$B1900&amp;"|"&amp;$D1900,Empresas!$C$6:$CC$92,$G1900+6+1,0),0))))</f>
        <v>0</v>
      </c>
      <c r="AG1900" s="147">
        <f>IF(AND($I1900="Si",P1900=1),1,IF(AND($I1900="Fisico",P1900=1),1,IF(AND(P1900=1,$I1900="Electronico"),2,IF(P1900=1,VLOOKUP($C1900&amp;"|"&amp;$B1900&amp;"|"&amp;$D1900,Empresas!$C$6:$CC$92,$G1900+6+1,0),0))))</f>
        <v>0</v>
      </c>
      <c r="AH1900" s="147">
        <f>IF(AND($I1900="Si",Q1900=1),1,IF(AND($I1900="Fisico",Q1900=1),1,IF(AND(Q1900=1,$I1900="Electronico"),2,IF(Q1900=1,VLOOKUP($C1900&amp;"|"&amp;$B1900&amp;"|"&amp;$D1900,Empresas!$C$6:$CC$92,$G1900+6+1,0),0))))</f>
        <v>0</v>
      </c>
      <c r="AI1900" s="147">
        <f>IF(AND($I1900="Si",R1900=1),1,IF(AND($I1900="Fisico",R1900=1),1,IF(AND(R1900=1,$I1900="Electronico"),2,IF(R1900=1,VLOOKUP($C1900&amp;"|"&amp;$B1900&amp;"|"&amp;$D1900,Empresas!$C$6:$CC$92,$G1900+6+1,0),0))))</f>
        <v>0</v>
      </c>
      <c r="AJ1900" s="147">
        <f>IF(AND($I1900="Si",S1900=1),1,IF(AND($I1900="Fisico",S1900=1),1,IF(AND(S1900=1,$I1900="Electronico"),2,IF(S1900=1,VLOOKUP($C1900&amp;"|"&amp;$B1900&amp;"|"&amp;$D1900,Empresas!$C$6:$CC$92,$G1900+6+1,0),0))))</f>
        <v>0</v>
      </c>
      <c r="AK1900" s="147">
        <f>IF(AND($I1900="Si",T1900=1),1,IF(AND($I1900="Fisico",T1900=1),1,IF(AND(T1900=1,$I1900="Electronico"),2,IF(T1900=1,VLOOKUP($C1900&amp;"|"&amp;$B1900&amp;"|"&amp;$D1900,Empresas!$C$6:$CC$92,$G1900+6+1,0),0))))</f>
        <v>0</v>
      </c>
      <c r="AL1900" s="147">
        <f>IF(AND($I1900="Si",U1900=1),1,IF(AND($I1900="Fisico",U1900=1),1,IF(AND(U1900=1,$I1900="Electronico"),2,IF(U1900=1,VLOOKUP($C1900&amp;"|"&amp;$B1900&amp;"|"&amp;$D1900,Empresas!$C$6:$CC$92,$G1900+6+1,0),0))))</f>
        <v>0</v>
      </c>
      <c r="AM1900" s="149">
        <f t="shared" si="307"/>
        <v>0</v>
      </c>
      <c r="AN1900" s="149">
        <f t="shared" si="308"/>
        <v>0</v>
      </c>
      <c r="AO1900" s="152">
        <f t="shared" si="309"/>
        <v>0</v>
      </c>
    </row>
    <row r="1901" spans="1:41" x14ac:dyDescent="0.25">
      <c r="A1901" s="137" t="str">
        <f>VLOOKUP(D1901,Empresas!$D$7:$F$91,3,0)</f>
        <v>Yulisa</v>
      </c>
      <c r="B1901" s="138" t="str">
        <f>VLOOKUP(D1901,Empresas!$D$7:$G$91,4,0)</f>
        <v>Carmen D.</v>
      </c>
      <c r="C1901" s="138" t="s">
        <v>544</v>
      </c>
      <c r="D1901" s="138" t="s">
        <v>312</v>
      </c>
      <c r="E1901" s="138" t="str">
        <f>VLOOKUP(D1901,Empresas!$D$7:$E$92,2,0)</f>
        <v>OWLAI STUDIO S.A.C.</v>
      </c>
      <c r="F1901" s="138" t="s">
        <v>166</v>
      </c>
      <c r="G1901" s="139">
        <f t="shared" si="312"/>
        <v>31</v>
      </c>
      <c r="H1901" s="139" t="str">
        <f>VLOOKUP(D1901,Empresas!$D$6:$L$92,7,0)</f>
        <v>Semestral</v>
      </c>
      <c r="I1901" s="138" t="str">
        <f>VLOOKUP(VLOOKUP(D1901&amp;"|"&amp;B1901,Empresas!$I$7:$CB$92,G1901,0),Tablas!$A$3:$B$5,2,0)</f>
        <v>No aplica</v>
      </c>
      <c r="J1901" s="78"/>
      <c r="K1901" s="78"/>
      <c r="L1901" s="78"/>
      <c r="M1901" s="78"/>
      <c r="N1901" s="78"/>
      <c r="O1901" s="78"/>
      <c r="P1901" s="78"/>
      <c r="Q1901" s="78"/>
      <c r="R1901" s="78"/>
      <c r="S1901" s="78"/>
      <c r="T1901" s="78"/>
      <c r="U1901" s="78"/>
      <c r="V1901" s="78" t="str">
        <f>VLOOKUP(D1901,Empresas!$D$7:$CF$91,81,0)</f>
        <v>D</v>
      </c>
      <c r="W1901" s="78" t="str">
        <f>VLOOKUP(D1901,Empresas!$D$7:$M$91,10,0)</f>
        <v>Mype</v>
      </c>
      <c r="X1901" s="69" t="str">
        <f t="shared" si="305"/>
        <v>SI</v>
      </c>
      <c r="Y1901" s="153" t="str">
        <f t="shared" si="306"/>
        <v>No aplica</v>
      </c>
      <c r="Z1901" s="147">
        <f>IF(Y1901="No aplica",0,IF(I1901="no",0,IF(I1901="No aplica",0,IF(I1901="Si",1,IF(I1901="Fisico",1,IF(I1901="Electronico",2,VLOOKUP(C1901&amp;"|"&amp;B1901&amp;"|"&amp;D1901,Empresas!$C$6:$CC$92,G1901+6+1,0)))))))</f>
        <v>0</v>
      </c>
      <c r="AA1901" s="147">
        <f>IF(AND($I1901="Si",J1901=1),1,IF(AND($I1901="Fisico",J1901=1),1,IF(AND(J1901=1,$I1901="Electronico"),2,IF(J1901=1,VLOOKUP($C1901&amp;"|"&amp;$B1901&amp;"|"&amp;$D1901,Empresas!$C$6:$CC$92,$G1901+6+1,0),0))))</f>
        <v>0</v>
      </c>
      <c r="AB1901" s="147">
        <f>IF(AND($I1901="Si",K1901=1),1,IF(AND($I1901="Fisico",K1901=1),1,IF(AND(K1901=1,$I1901="Electronico"),2,IF(K1901=1,VLOOKUP($C1901&amp;"|"&amp;$B1901&amp;"|"&amp;$D1901,Empresas!$C$6:$CC$92,$G1901+6+1,0),0))))</f>
        <v>0</v>
      </c>
      <c r="AC1901" s="147">
        <f>IF(AND($I1901="Si",L1901=1),1,IF(AND($I1901="Fisico",L1901=1),1,IF(AND(L1901=1,$I1901="Electronico"),2,IF(L1901=1,VLOOKUP($C1901&amp;"|"&amp;$B1901&amp;"|"&amp;$D1901,Empresas!$C$6:$CC$92,$G1901+6+1,0),0))))</f>
        <v>0</v>
      </c>
      <c r="AD1901" s="147">
        <f>IF(AND($I1901="Si",M1901=1),1,IF(AND($I1901="Fisico",M1901=1),1,IF(AND(M1901=1,$I1901="Electronico"),2,IF(M1901=1,VLOOKUP($C1901&amp;"|"&amp;$B1901&amp;"|"&amp;$D1901,Empresas!$C$6:$CC$92,$G1901+6+1,0),0))))</f>
        <v>0</v>
      </c>
      <c r="AE1901" s="147">
        <f>IF(AND($I1901="Si",N1901=1),1,IF(AND($I1901="Fisico",N1901=1),1,IF(AND(N1901=1,$I1901="Electronico"),2,IF(N1901=1,VLOOKUP($C1901&amp;"|"&amp;$B1901&amp;"|"&amp;$D1901,Empresas!$C$6:$CC$92,$G1901+6+1,0),0))))</f>
        <v>0</v>
      </c>
      <c r="AF1901" s="147">
        <f>IF(AND($I1901="Si",O1901=1),1,IF(AND($I1901="Fisico",O1901=1),1,IF(AND(O1901=1,$I1901="Electronico"),2,IF(O1901=1,VLOOKUP($C1901&amp;"|"&amp;$B1901&amp;"|"&amp;$D1901,Empresas!$C$6:$CC$92,$G1901+6+1,0),0))))</f>
        <v>0</v>
      </c>
      <c r="AG1901" s="147">
        <f>IF(AND($I1901="Si",P1901=1),1,IF(AND($I1901="Fisico",P1901=1),1,IF(AND(P1901=1,$I1901="Electronico"),2,IF(P1901=1,VLOOKUP($C1901&amp;"|"&amp;$B1901&amp;"|"&amp;$D1901,Empresas!$C$6:$CC$92,$G1901+6+1,0),0))))</f>
        <v>0</v>
      </c>
      <c r="AH1901" s="147">
        <f>IF(AND($I1901="Si",Q1901=1),1,IF(AND($I1901="Fisico",Q1901=1),1,IF(AND(Q1901=1,$I1901="Electronico"),2,IF(Q1901=1,VLOOKUP($C1901&amp;"|"&amp;$B1901&amp;"|"&amp;$D1901,Empresas!$C$6:$CC$92,$G1901+6+1,0),0))))</f>
        <v>0</v>
      </c>
      <c r="AI1901" s="147">
        <f>IF(AND($I1901="Si",R1901=1),1,IF(AND($I1901="Fisico",R1901=1),1,IF(AND(R1901=1,$I1901="Electronico"),2,IF(R1901=1,VLOOKUP($C1901&amp;"|"&amp;$B1901&amp;"|"&amp;$D1901,Empresas!$C$6:$CC$92,$G1901+6+1,0),0))))</f>
        <v>0</v>
      </c>
      <c r="AJ1901" s="147">
        <f>IF(AND($I1901="Si",S1901=1),1,IF(AND($I1901="Fisico",S1901=1),1,IF(AND(S1901=1,$I1901="Electronico"),2,IF(S1901=1,VLOOKUP($C1901&amp;"|"&amp;$B1901&amp;"|"&amp;$D1901,Empresas!$C$6:$CC$92,$G1901+6+1,0),0))))</f>
        <v>0</v>
      </c>
      <c r="AK1901" s="147">
        <f>IF(AND($I1901="Si",T1901=1),1,IF(AND($I1901="Fisico",T1901=1),1,IF(AND(T1901=1,$I1901="Electronico"),2,IF(T1901=1,VLOOKUP($C1901&amp;"|"&amp;$B1901&amp;"|"&amp;$D1901,Empresas!$C$6:$CC$92,$G1901+6+1,0),0))))</f>
        <v>0</v>
      </c>
      <c r="AL1901" s="147">
        <f>IF(AND($I1901="Si",U1901=1),1,IF(AND($I1901="Fisico",U1901=1),1,IF(AND(U1901=1,$I1901="Electronico"),2,IF(U1901=1,VLOOKUP($C1901&amp;"|"&amp;$B1901&amp;"|"&amp;$D1901,Empresas!$C$6:$CC$92,$G1901+6+1,0),0))))</f>
        <v>0</v>
      </c>
      <c r="AM1901" s="149">
        <f t="shared" si="307"/>
        <v>0</v>
      </c>
      <c r="AN1901" s="149">
        <f t="shared" si="308"/>
        <v>0</v>
      </c>
      <c r="AO1901" s="152">
        <f t="shared" si="309"/>
        <v>0</v>
      </c>
    </row>
    <row r="1902" spans="1:41" x14ac:dyDescent="0.25">
      <c r="A1902" s="137" t="str">
        <f>VLOOKUP(D1902,Empresas!$D$7:$F$91,3,0)</f>
        <v>Yulisa</v>
      </c>
      <c r="B1902" s="138" t="str">
        <f>VLOOKUP(D1902,Empresas!$D$7:$G$91,4,0)</f>
        <v>Carmen D.</v>
      </c>
      <c r="C1902" s="138" t="s">
        <v>544</v>
      </c>
      <c r="D1902" s="138" t="s">
        <v>312</v>
      </c>
      <c r="E1902" s="138" t="str">
        <f>VLOOKUP(D1902,Empresas!$D$7:$E$92,2,0)</f>
        <v>OWLAI STUDIO S.A.C.</v>
      </c>
      <c r="F1902" s="138" t="s">
        <v>167</v>
      </c>
      <c r="G1902" s="139">
        <f t="shared" si="312"/>
        <v>34</v>
      </c>
      <c r="H1902" s="139" t="str">
        <f>VLOOKUP(D1902,Empresas!$D$6:$L$92,7,0)</f>
        <v>Semestral</v>
      </c>
      <c r="I1902" s="138" t="str">
        <f>VLOOKUP(VLOOKUP(D1902&amp;"|"&amp;B1902,Empresas!$I$7:$CB$92,G1902,0),Tablas!$A$3:$B$5,2,0)</f>
        <v>No aplica</v>
      </c>
      <c r="J1902" s="78"/>
      <c r="K1902" s="78"/>
      <c r="L1902" s="78"/>
      <c r="M1902" s="78"/>
      <c r="N1902" s="78"/>
      <c r="O1902" s="78"/>
      <c r="P1902" s="78"/>
      <c r="Q1902" s="78"/>
      <c r="R1902" s="78"/>
      <c r="S1902" s="78"/>
      <c r="T1902" s="78"/>
      <c r="U1902" s="78"/>
      <c r="V1902" s="78" t="str">
        <f>VLOOKUP(D1902,Empresas!$D$7:$CF$91,81,0)</f>
        <v>D</v>
      </c>
      <c r="W1902" s="78" t="str">
        <f>VLOOKUP(D1902,Empresas!$D$7:$M$91,10,0)</f>
        <v>Mype</v>
      </c>
      <c r="X1902" s="69" t="str">
        <f t="shared" si="305"/>
        <v>SI</v>
      </c>
      <c r="Y1902" s="153" t="str">
        <f t="shared" si="306"/>
        <v>No aplica</v>
      </c>
      <c r="Z1902" s="147">
        <f>IF(Y1902="No aplica",0,IF(I1902="no",0,IF(I1902="No aplica",0,IF(I1902="Si",1,IF(I1902="Fisico",1,IF(I1902="Electronico",2,VLOOKUP(C1902&amp;"|"&amp;B1902&amp;"|"&amp;D1902,Empresas!$C$6:$CC$92,G1902+6+1,0)))))))</f>
        <v>0</v>
      </c>
      <c r="AA1902" s="147">
        <f>IF(AND($I1902="Si",J1902=1),1,IF(AND($I1902="Fisico",J1902=1),1,IF(AND(J1902=1,$I1902="Electronico"),2,IF(J1902=1,VLOOKUP($C1902&amp;"|"&amp;$B1902&amp;"|"&amp;$D1902,Empresas!$C$6:$CC$92,$G1902+6+1,0),0))))</f>
        <v>0</v>
      </c>
      <c r="AB1902" s="147">
        <f>IF(AND($I1902="Si",K1902=1),1,IF(AND($I1902="Fisico",K1902=1),1,IF(AND(K1902=1,$I1902="Electronico"),2,IF(K1902=1,VLOOKUP($C1902&amp;"|"&amp;$B1902&amp;"|"&amp;$D1902,Empresas!$C$6:$CC$92,$G1902+6+1,0),0))))</f>
        <v>0</v>
      </c>
      <c r="AC1902" s="147">
        <f>IF(AND($I1902="Si",L1902=1),1,IF(AND($I1902="Fisico",L1902=1),1,IF(AND(L1902=1,$I1902="Electronico"),2,IF(L1902=1,VLOOKUP($C1902&amp;"|"&amp;$B1902&amp;"|"&amp;$D1902,Empresas!$C$6:$CC$92,$G1902+6+1,0),0))))</f>
        <v>0</v>
      </c>
      <c r="AD1902" s="147">
        <f>IF(AND($I1902="Si",M1902=1),1,IF(AND($I1902="Fisico",M1902=1),1,IF(AND(M1902=1,$I1902="Electronico"),2,IF(M1902=1,VLOOKUP($C1902&amp;"|"&amp;$B1902&amp;"|"&amp;$D1902,Empresas!$C$6:$CC$92,$G1902+6+1,0),0))))</f>
        <v>0</v>
      </c>
      <c r="AE1902" s="147">
        <f>IF(AND($I1902="Si",N1902=1),1,IF(AND($I1902="Fisico",N1902=1),1,IF(AND(N1902=1,$I1902="Electronico"),2,IF(N1902=1,VLOOKUP($C1902&amp;"|"&amp;$B1902&amp;"|"&amp;$D1902,Empresas!$C$6:$CC$92,$G1902+6+1,0),0))))</f>
        <v>0</v>
      </c>
      <c r="AF1902" s="147">
        <f>IF(AND($I1902="Si",O1902=1),1,IF(AND($I1902="Fisico",O1902=1),1,IF(AND(O1902=1,$I1902="Electronico"),2,IF(O1902=1,VLOOKUP($C1902&amp;"|"&amp;$B1902&amp;"|"&amp;$D1902,Empresas!$C$6:$CC$92,$G1902+6+1,0),0))))</f>
        <v>0</v>
      </c>
      <c r="AG1902" s="147">
        <f>IF(AND($I1902="Si",P1902=1),1,IF(AND($I1902="Fisico",P1902=1),1,IF(AND(P1902=1,$I1902="Electronico"),2,IF(P1902=1,VLOOKUP($C1902&amp;"|"&amp;$B1902&amp;"|"&amp;$D1902,Empresas!$C$6:$CC$92,$G1902+6+1,0),0))))</f>
        <v>0</v>
      </c>
      <c r="AH1902" s="147">
        <f>IF(AND($I1902="Si",Q1902=1),1,IF(AND($I1902="Fisico",Q1902=1),1,IF(AND(Q1902=1,$I1902="Electronico"),2,IF(Q1902=1,VLOOKUP($C1902&amp;"|"&amp;$B1902&amp;"|"&amp;$D1902,Empresas!$C$6:$CC$92,$G1902+6+1,0),0))))</f>
        <v>0</v>
      </c>
      <c r="AI1902" s="147">
        <f>IF(AND($I1902="Si",R1902=1),1,IF(AND($I1902="Fisico",R1902=1),1,IF(AND(R1902=1,$I1902="Electronico"),2,IF(R1902=1,VLOOKUP($C1902&amp;"|"&amp;$B1902&amp;"|"&amp;$D1902,Empresas!$C$6:$CC$92,$G1902+6+1,0),0))))</f>
        <v>0</v>
      </c>
      <c r="AJ1902" s="147">
        <f>IF(AND($I1902="Si",S1902=1),1,IF(AND($I1902="Fisico",S1902=1),1,IF(AND(S1902=1,$I1902="Electronico"),2,IF(S1902=1,VLOOKUP($C1902&amp;"|"&amp;$B1902&amp;"|"&amp;$D1902,Empresas!$C$6:$CC$92,$G1902+6+1,0),0))))</f>
        <v>0</v>
      </c>
      <c r="AK1902" s="147">
        <f>IF(AND($I1902="Si",T1902=1),1,IF(AND($I1902="Fisico",T1902=1),1,IF(AND(T1902=1,$I1902="Electronico"),2,IF(T1902=1,VLOOKUP($C1902&amp;"|"&amp;$B1902&amp;"|"&amp;$D1902,Empresas!$C$6:$CC$92,$G1902+6+1,0),0))))</f>
        <v>0</v>
      </c>
      <c r="AL1902" s="147">
        <f>IF(AND($I1902="Si",U1902=1),1,IF(AND($I1902="Fisico",U1902=1),1,IF(AND(U1902=1,$I1902="Electronico"),2,IF(U1902=1,VLOOKUP($C1902&amp;"|"&amp;$B1902&amp;"|"&amp;$D1902,Empresas!$C$6:$CC$92,$G1902+6+1,0),0))))</f>
        <v>0</v>
      </c>
      <c r="AM1902" s="149">
        <f t="shared" si="307"/>
        <v>0</v>
      </c>
      <c r="AN1902" s="149">
        <f t="shared" si="308"/>
        <v>0</v>
      </c>
      <c r="AO1902" s="152">
        <f t="shared" si="309"/>
        <v>0</v>
      </c>
    </row>
    <row r="1903" spans="1:41" x14ac:dyDescent="0.25">
      <c r="A1903" s="137" t="str">
        <f>VLOOKUP(D1903,Empresas!$D$7:$F$91,3,0)</f>
        <v>Yulisa</v>
      </c>
      <c r="B1903" s="138" t="str">
        <f>VLOOKUP(D1903,Empresas!$D$7:$G$91,4,0)</f>
        <v>Carmen D.</v>
      </c>
      <c r="C1903" s="138" t="s">
        <v>544</v>
      </c>
      <c r="D1903" s="138" t="s">
        <v>312</v>
      </c>
      <c r="E1903" s="138" t="str">
        <f>VLOOKUP(D1903,Empresas!$D$7:$E$92,2,0)</f>
        <v>OWLAI STUDIO S.A.C.</v>
      </c>
      <c r="F1903" s="138" t="s">
        <v>168</v>
      </c>
      <c r="G1903" s="139">
        <f t="shared" si="312"/>
        <v>37</v>
      </c>
      <c r="H1903" s="139" t="str">
        <f>VLOOKUP(D1903,Empresas!$D$6:$L$92,7,0)</f>
        <v>Semestral</v>
      </c>
      <c r="I1903" s="138" t="str">
        <f>VLOOKUP(VLOOKUP(D1903&amp;"|"&amp;B1903,Empresas!$I$7:$CB$92,G1903,0),Tablas!$A$3:$B$5,2,0)</f>
        <v>No aplica</v>
      </c>
      <c r="J1903" s="78"/>
      <c r="K1903" s="78"/>
      <c r="L1903" s="78"/>
      <c r="M1903" s="78"/>
      <c r="N1903" s="78"/>
      <c r="O1903" s="78"/>
      <c r="P1903" s="78"/>
      <c r="Q1903" s="78"/>
      <c r="R1903" s="78"/>
      <c r="S1903" s="78"/>
      <c r="T1903" s="78"/>
      <c r="U1903" s="78"/>
      <c r="V1903" s="78" t="str">
        <f>VLOOKUP(D1903,Empresas!$D$7:$CF$91,81,0)</f>
        <v>D</v>
      </c>
      <c r="W1903" s="78" t="str">
        <f>VLOOKUP(D1903,Empresas!$D$7:$M$91,10,0)</f>
        <v>Mype</v>
      </c>
      <c r="X1903" s="69" t="str">
        <f t="shared" si="305"/>
        <v>SI</v>
      </c>
      <c r="Y1903" s="153" t="str">
        <f t="shared" si="306"/>
        <v>No aplica</v>
      </c>
      <c r="Z1903" s="147">
        <f>IF(Y1903="No aplica",0,IF(I1903="no",0,IF(I1903="No aplica",0,IF(I1903="Si",1,IF(I1903="Fisico",1,IF(I1903="Electronico",2,VLOOKUP(C1903&amp;"|"&amp;B1903&amp;"|"&amp;D1903,Empresas!$C$6:$CC$92,G1903+6+1,0)))))))</f>
        <v>0</v>
      </c>
      <c r="AA1903" s="147">
        <f>IF(AND($I1903="Si",J1903=1),1,IF(AND($I1903="Fisico",J1903=1),1,IF(AND(J1903=1,$I1903="Electronico"),2,IF(J1903=1,VLOOKUP($C1903&amp;"|"&amp;$B1903&amp;"|"&amp;$D1903,Empresas!$C$6:$CC$92,$G1903+6+1,0),0))))</f>
        <v>0</v>
      </c>
      <c r="AB1903" s="147">
        <f>IF(AND($I1903="Si",K1903=1),1,IF(AND($I1903="Fisico",K1903=1),1,IF(AND(K1903=1,$I1903="Electronico"),2,IF(K1903=1,VLOOKUP($C1903&amp;"|"&amp;$B1903&amp;"|"&amp;$D1903,Empresas!$C$6:$CC$92,$G1903+6+1,0),0))))</f>
        <v>0</v>
      </c>
      <c r="AC1903" s="147">
        <f>IF(AND($I1903="Si",L1903=1),1,IF(AND($I1903="Fisico",L1903=1),1,IF(AND(L1903=1,$I1903="Electronico"),2,IF(L1903=1,VLOOKUP($C1903&amp;"|"&amp;$B1903&amp;"|"&amp;$D1903,Empresas!$C$6:$CC$92,$G1903+6+1,0),0))))</f>
        <v>0</v>
      </c>
      <c r="AD1903" s="147">
        <f>IF(AND($I1903="Si",M1903=1),1,IF(AND($I1903="Fisico",M1903=1),1,IF(AND(M1903=1,$I1903="Electronico"),2,IF(M1903=1,VLOOKUP($C1903&amp;"|"&amp;$B1903&amp;"|"&amp;$D1903,Empresas!$C$6:$CC$92,$G1903+6+1,0),0))))</f>
        <v>0</v>
      </c>
      <c r="AE1903" s="147">
        <f>IF(AND($I1903="Si",N1903=1),1,IF(AND($I1903="Fisico",N1903=1),1,IF(AND(N1903=1,$I1903="Electronico"),2,IF(N1903=1,VLOOKUP($C1903&amp;"|"&amp;$B1903&amp;"|"&amp;$D1903,Empresas!$C$6:$CC$92,$G1903+6+1,0),0))))</f>
        <v>0</v>
      </c>
      <c r="AF1903" s="147">
        <f>IF(AND($I1903="Si",O1903=1),1,IF(AND($I1903="Fisico",O1903=1),1,IF(AND(O1903=1,$I1903="Electronico"),2,IF(O1903=1,VLOOKUP($C1903&amp;"|"&amp;$B1903&amp;"|"&amp;$D1903,Empresas!$C$6:$CC$92,$G1903+6+1,0),0))))</f>
        <v>0</v>
      </c>
      <c r="AG1903" s="147">
        <f>IF(AND($I1903="Si",P1903=1),1,IF(AND($I1903="Fisico",P1903=1),1,IF(AND(P1903=1,$I1903="Electronico"),2,IF(P1903=1,VLOOKUP($C1903&amp;"|"&amp;$B1903&amp;"|"&amp;$D1903,Empresas!$C$6:$CC$92,$G1903+6+1,0),0))))</f>
        <v>0</v>
      </c>
      <c r="AH1903" s="147">
        <f>IF(AND($I1903="Si",Q1903=1),1,IF(AND($I1903="Fisico",Q1903=1),1,IF(AND(Q1903=1,$I1903="Electronico"),2,IF(Q1903=1,VLOOKUP($C1903&amp;"|"&amp;$B1903&amp;"|"&amp;$D1903,Empresas!$C$6:$CC$92,$G1903+6+1,0),0))))</f>
        <v>0</v>
      </c>
      <c r="AI1903" s="147">
        <f>IF(AND($I1903="Si",R1903=1),1,IF(AND($I1903="Fisico",R1903=1),1,IF(AND(R1903=1,$I1903="Electronico"),2,IF(R1903=1,VLOOKUP($C1903&amp;"|"&amp;$B1903&amp;"|"&amp;$D1903,Empresas!$C$6:$CC$92,$G1903+6+1,0),0))))</f>
        <v>0</v>
      </c>
      <c r="AJ1903" s="147">
        <f>IF(AND($I1903="Si",S1903=1),1,IF(AND($I1903="Fisico",S1903=1),1,IF(AND(S1903=1,$I1903="Electronico"),2,IF(S1903=1,VLOOKUP($C1903&amp;"|"&amp;$B1903&amp;"|"&amp;$D1903,Empresas!$C$6:$CC$92,$G1903+6+1,0),0))))</f>
        <v>0</v>
      </c>
      <c r="AK1903" s="147">
        <f>IF(AND($I1903="Si",T1903=1),1,IF(AND($I1903="Fisico",T1903=1),1,IF(AND(T1903=1,$I1903="Electronico"),2,IF(T1903=1,VLOOKUP($C1903&amp;"|"&amp;$B1903&amp;"|"&amp;$D1903,Empresas!$C$6:$CC$92,$G1903+6+1,0),0))))</f>
        <v>0</v>
      </c>
      <c r="AL1903" s="147">
        <f>IF(AND($I1903="Si",U1903=1),1,IF(AND($I1903="Fisico",U1903=1),1,IF(AND(U1903=1,$I1903="Electronico"),2,IF(U1903=1,VLOOKUP($C1903&amp;"|"&amp;$B1903&amp;"|"&amp;$D1903,Empresas!$C$6:$CC$92,$G1903+6+1,0),0))))</f>
        <v>0</v>
      </c>
      <c r="AM1903" s="149">
        <f t="shared" si="307"/>
        <v>0</v>
      </c>
      <c r="AN1903" s="149">
        <f t="shared" si="308"/>
        <v>0</v>
      </c>
      <c r="AO1903" s="152">
        <f t="shared" si="309"/>
        <v>0</v>
      </c>
    </row>
    <row r="1904" spans="1:41" x14ac:dyDescent="0.25">
      <c r="A1904" s="137" t="str">
        <f>VLOOKUP(D1904,Empresas!$D$7:$F$91,3,0)</f>
        <v>Yulisa</v>
      </c>
      <c r="B1904" s="138" t="str">
        <f>VLOOKUP(D1904,Empresas!$D$7:$G$91,4,0)</f>
        <v>Carmen D.</v>
      </c>
      <c r="C1904" s="138" t="s">
        <v>544</v>
      </c>
      <c r="D1904" s="138" t="s">
        <v>312</v>
      </c>
      <c r="E1904" s="138" t="str">
        <f>VLOOKUP(D1904,Empresas!$D$7:$E$92,2,0)</f>
        <v>OWLAI STUDIO S.A.C.</v>
      </c>
      <c r="F1904" s="138" t="s">
        <v>169</v>
      </c>
      <c r="G1904" s="139">
        <f t="shared" si="312"/>
        <v>40</v>
      </c>
      <c r="H1904" s="139" t="str">
        <f>VLOOKUP(D1904,Empresas!$D$6:$L$92,7,0)</f>
        <v>Semestral</v>
      </c>
      <c r="I1904" s="138" t="str">
        <f>VLOOKUP(VLOOKUP(D1904&amp;"|"&amp;B1904,Empresas!$I$7:$CB$92,G1904,0),Tablas!$A$3:$B$5,2,0)</f>
        <v>No aplica</v>
      </c>
      <c r="J1904" s="78"/>
      <c r="K1904" s="78"/>
      <c r="L1904" s="78"/>
      <c r="M1904" s="78"/>
      <c r="N1904" s="78"/>
      <c r="O1904" s="78"/>
      <c r="P1904" s="78"/>
      <c r="Q1904" s="78"/>
      <c r="R1904" s="78"/>
      <c r="S1904" s="78"/>
      <c r="T1904" s="78"/>
      <c r="U1904" s="78"/>
      <c r="V1904" s="78" t="str">
        <f>VLOOKUP(D1904,Empresas!$D$7:$CF$91,81,0)</f>
        <v>D</v>
      </c>
      <c r="W1904" s="78" t="str">
        <f>VLOOKUP(D1904,Empresas!$D$7:$M$91,10,0)</f>
        <v>Mype</v>
      </c>
      <c r="X1904" s="69" t="str">
        <f t="shared" si="305"/>
        <v>SI</v>
      </c>
      <c r="Y1904" s="153" t="str">
        <f t="shared" si="306"/>
        <v>No aplica</v>
      </c>
      <c r="Z1904" s="147">
        <f>IF(Y1904="No aplica",0,IF(I1904="no",0,IF(I1904="No aplica",0,IF(I1904="Si",1,IF(I1904="Fisico",1,IF(I1904="Electronico",2,VLOOKUP(C1904&amp;"|"&amp;B1904&amp;"|"&amp;D1904,Empresas!$C$6:$CC$92,G1904+6+1,0)))))))</f>
        <v>0</v>
      </c>
      <c r="AA1904" s="147">
        <f>IF(AND($I1904="Si",J1904=1),1,IF(AND($I1904="Fisico",J1904=1),1,IF(AND(J1904=1,$I1904="Electronico"),2,IF(J1904=1,VLOOKUP($C1904&amp;"|"&amp;$B1904&amp;"|"&amp;$D1904,Empresas!$C$6:$CC$92,$G1904+6+1,0),0))))</f>
        <v>0</v>
      </c>
      <c r="AB1904" s="147">
        <f>IF(AND($I1904="Si",K1904=1),1,IF(AND($I1904="Fisico",K1904=1),1,IF(AND(K1904=1,$I1904="Electronico"),2,IF(K1904=1,VLOOKUP($C1904&amp;"|"&amp;$B1904&amp;"|"&amp;$D1904,Empresas!$C$6:$CC$92,$G1904+6+1,0),0))))</f>
        <v>0</v>
      </c>
      <c r="AC1904" s="147">
        <f>IF(AND($I1904="Si",L1904=1),1,IF(AND($I1904="Fisico",L1904=1),1,IF(AND(L1904=1,$I1904="Electronico"),2,IF(L1904=1,VLOOKUP($C1904&amp;"|"&amp;$B1904&amp;"|"&amp;$D1904,Empresas!$C$6:$CC$92,$G1904+6+1,0),0))))</f>
        <v>0</v>
      </c>
      <c r="AD1904" s="147">
        <f>IF(AND($I1904="Si",M1904=1),1,IF(AND($I1904="Fisico",M1904=1),1,IF(AND(M1904=1,$I1904="Electronico"),2,IF(M1904=1,VLOOKUP($C1904&amp;"|"&amp;$B1904&amp;"|"&amp;$D1904,Empresas!$C$6:$CC$92,$G1904+6+1,0),0))))</f>
        <v>0</v>
      </c>
      <c r="AE1904" s="147">
        <f>IF(AND($I1904="Si",N1904=1),1,IF(AND($I1904="Fisico",N1904=1),1,IF(AND(N1904=1,$I1904="Electronico"),2,IF(N1904=1,VLOOKUP($C1904&amp;"|"&amp;$B1904&amp;"|"&amp;$D1904,Empresas!$C$6:$CC$92,$G1904+6+1,0),0))))</f>
        <v>0</v>
      </c>
      <c r="AF1904" s="147">
        <f>IF(AND($I1904="Si",O1904=1),1,IF(AND($I1904="Fisico",O1904=1),1,IF(AND(O1904=1,$I1904="Electronico"),2,IF(O1904=1,VLOOKUP($C1904&amp;"|"&amp;$B1904&amp;"|"&amp;$D1904,Empresas!$C$6:$CC$92,$G1904+6+1,0),0))))</f>
        <v>0</v>
      </c>
      <c r="AG1904" s="147">
        <f>IF(AND($I1904="Si",P1904=1),1,IF(AND($I1904="Fisico",P1904=1),1,IF(AND(P1904=1,$I1904="Electronico"),2,IF(P1904=1,VLOOKUP($C1904&amp;"|"&amp;$B1904&amp;"|"&amp;$D1904,Empresas!$C$6:$CC$92,$G1904+6+1,0),0))))</f>
        <v>0</v>
      </c>
      <c r="AH1904" s="147">
        <f>IF(AND($I1904="Si",Q1904=1),1,IF(AND($I1904="Fisico",Q1904=1),1,IF(AND(Q1904=1,$I1904="Electronico"),2,IF(Q1904=1,VLOOKUP($C1904&amp;"|"&amp;$B1904&amp;"|"&amp;$D1904,Empresas!$C$6:$CC$92,$G1904+6+1,0),0))))</f>
        <v>0</v>
      </c>
      <c r="AI1904" s="147">
        <f>IF(AND($I1904="Si",R1904=1),1,IF(AND($I1904="Fisico",R1904=1),1,IF(AND(R1904=1,$I1904="Electronico"),2,IF(R1904=1,VLOOKUP($C1904&amp;"|"&amp;$B1904&amp;"|"&amp;$D1904,Empresas!$C$6:$CC$92,$G1904+6+1,0),0))))</f>
        <v>0</v>
      </c>
      <c r="AJ1904" s="147">
        <f>IF(AND($I1904="Si",S1904=1),1,IF(AND($I1904="Fisico",S1904=1),1,IF(AND(S1904=1,$I1904="Electronico"),2,IF(S1904=1,VLOOKUP($C1904&amp;"|"&amp;$B1904&amp;"|"&amp;$D1904,Empresas!$C$6:$CC$92,$G1904+6+1,0),0))))</f>
        <v>0</v>
      </c>
      <c r="AK1904" s="147">
        <f>IF(AND($I1904="Si",T1904=1),1,IF(AND($I1904="Fisico",T1904=1),1,IF(AND(T1904=1,$I1904="Electronico"),2,IF(T1904=1,VLOOKUP($C1904&amp;"|"&amp;$B1904&amp;"|"&amp;$D1904,Empresas!$C$6:$CC$92,$G1904+6+1,0),0))))</f>
        <v>0</v>
      </c>
      <c r="AL1904" s="147">
        <f>IF(AND($I1904="Si",U1904=1),1,IF(AND($I1904="Fisico",U1904=1),1,IF(AND(U1904=1,$I1904="Electronico"),2,IF(U1904=1,VLOOKUP($C1904&amp;"|"&amp;$B1904&amp;"|"&amp;$D1904,Empresas!$C$6:$CC$92,$G1904+6+1,0),0))))</f>
        <v>0</v>
      </c>
      <c r="AM1904" s="149">
        <f t="shared" si="307"/>
        <v>0</v>
      </c>
      <c r="AN1904" s="149">
        <f t="shared" si="308"/>
        <v>0</v>
      </c>
      <c r="AO1904" s="152">
        <f t="shared" si="309"/>
        <v>0</v>
      </c>
    </row>
    <row r="1905" spans="1:41" x14ac:dyDescent="0.25">
      <c r="A1905" s="137" t="str">
        <f>VLOOKUP(D1905,Empresas!$D$7:$F$91,3,0)</f>
        <v>Yulisa</v>
      </c>
      <c r="B1905" s="138" t="str">
        <f>VLOOKUP(D1905,Empresas!$D$7:$G$91,4,0)</f>
        <v>Carmen D.</v>
      </c>
      <c r="C1905" s="138" t="s">
        <v>544</v>
      </c>
      <c r="D1905" s="138" t="s">
        <v>312</v>
      </c>
      <c r="E1905" s="138" t="str">
        <f>VLOOKUP(D1905,Empresas!$D$7:$E$92,2,0)</f>
        <v>OWLAI STUDIO S.A.C.</v>
      </c>
      <c r="F1905" s="138" t="s">
        <v>170</v>
      </c>
      <c r="G1905" s="139">
        <f t="shared" si="312"/>
        <v>43</v>
      </c>
      <c r="H1905" s="139" t="str">
        <f>VLOOKUP(D1905,Empresas!$D$6:$L$92,7,0)</f>
        <v>Semestral</v>
      </c>
      <c r="I1905" s="138" t="str">
        <f>VLOOKUP(VLOOKUP(D1905&amp;"|"&amp;B1905,Empresas!$I$7:$CB$92,G1905,0),Tablas!$A$3:$B$5,2,0)</f>
        <v>Registro y analisis</v>
      </c>
      <c r="J1905" s="78">
        <v>1</v>
      </c>
      <c r="K1905" s="78">
        <v>1</v>
      </c>
      <c r="L1905" s="78">
        <v>1</v>
      </c>
      <c r="M1905" s="78">
        <v>1</v>
      </c>
      <c r="N1905" s="78">
        <v>1</v>
      </c>
      <c r="O1905" s="78">
        <v>1</v>
      </c>
      <c r="P1905" s="78">
        <v>1</v>
      </c>
      <c r="Q1905" s="78">
        <v>2</v>
      </c>
      <c r="R1905" s="78"/>
      <c r="S1905" s="78"/>
      <c r="T1905" s="78"/>
      <c r="U1905" s="78"/>
      <c r="V1905" s="78" t="str">
        <f>VLOOKUP(D1905,Empresas!$D$7:$CF$91,81,0)</f>
        <v>D</v>
      </c>
      <c r="W1905" s="78" t="str">
        <f>VLOOKUP(D1905,Empresas!$D$7:$M$91,10,0)</f>
        <v>Mype</v>
      </c>
      <c r="X1905" s="69" t="str">
        <f t="shared" si="305"/>
        <v>SI</v>
      </c>
      <c r="Y1905" s="153" t="str">
        <f t="shared" si="306"/>
        <v>Si aplica</v>
      </c>
      <c r="Z1905" s="147">
        <f>IF(Y1905="No aplica",0,IF(I1905="no",0,IF(I1905="No aplica",0,IF(I1905="Si",1,IF(I1905="Fisico",1,IF(I1905="Electronico",2,VLOOKUP(C1905&amp;"|"&amp;B1905&amp;"|"&amp;D1905,Empresas!$C$6:$CC$92,G1905+6+1,0)))))))</f>
        <v>1</v>
      </c>
      <c r="AA1905" s="147">
        <f>IF(AND($I1905="Si",J1905=1),1,IF(AND($I1905="Fisico",J1905=1),1,IF(AND(J1905=1,$I1905="Electronico"),2,IF(J1905=1,VLOOKUP($C1905&amp;"|"&amp;$B1905&amp;"|"&amp;$D1905,Empresas!$C$6:$CC$92,$G1905+6+1,0),0))))</f>
        <v>1</v>
      </c>
      <c r="AB1905" s="147">
        <f>IF(AND($I1905="Si",K1905=1),1,IF(AND($I1905="Fisico",K1905=1),1,IF(AND(K1905=1,$I1905="Electronico"),2,IF(K1905=1,VLOOKUP($C1905&amp;"|"&amp;$B1905&amp;"|"&amp;$D1905,Empresas!$C$6:$CC$92,$G1905+6+1,0),0))))</f>
        <v>1</v>
      </c>
      <c r="AC1905" s="147">
        <f>IF(AND($I1905="Si",L1905=1),1,IF(AND($I1905="Fisico",L1905=1),1,IF(AND(L1905=1,$I1905="Electronico"),2,IF(L1905=1,VLOOKUP($C1905&amp;"|"&amp;$B1905&amp;"|"&amp;$D1905,Empresas!$C$6:$CC$92,$G1905+6+1,0),0))))</f>
        <v>1</v>
      </c>
      <c r="AD1905" s="147">
        <f>IF(AND($I1905="Si",M1905=1),1,IF(AND($I1905="Fisico",M1905=1),1,IF(AND(M1905=1,$I1905="Electronico"),2,IF(M1905=1,VLOOKUP($C1905&amp;"|"&amp;$B1905&amp;"|"&amp;$D1905,Empresas!$C$6:$CC$92,$G1905+6+1,0),0))))</f>
        <v>1</v>
      </c>
      <c r="AE1905" s="147">
        <f>IF(AND($I1905="Si",N1905=1),1,IF(AND($I1905="Fisico",N1905=1),1,IF(AND(N1905=1,$I1905="Electronico"),2,IF(N1905=1,VLOOKUP($C1905&amp;"|"&amp;$B1905&amp;"|"&amp;$D1905,Empresas!$C$6:$CC$92,$G1905+6+1,0),0))))</f>
        <v>1</v>
      </c>
      <c r="AF1905" s="147">
        <f>IF(AND($I1905="Si",O1905=1),1,IF(AND($I1905="Fisico",O1905=1),1,IF(AND(O1905=1,$I1905="Electronico"),2,IF(O1905=1,VLOOKUP($C1905&amp;"|"&amp;$B1905&amp;"|"&amp;$D1905,Empresas!$C$6:$CC$92,$G1905+6+1,0),0))))</f>
        <v>1</v>
      </c>
      <c r="AG1905" s="147">
        <f>IF(AND($I1905="Si",P1905=1),1,IF(AND($I1905="Fisico",P1905=1),1,IF(AND(P1905=1,$I1905="Electronico"),2,IF(P1905=1,VLOOKUP($C1905&amp;"|"&amp;$B1905&amp;"|"&amp;$D1905,Empresas!$C$6:$CC$92,$G1905+6+1,0),0))))</f>
        <v>1</v>
      </c>
      <c r="AH1905" s="147">
        <f>IF(AND($I1905="Si",Q1905=1),1,IF(AND($I1905="Fisico",Q1905=1),1,IF(AND(Q1905=1,$I1905="Electronico"),2,IF(Q1905=1,VLOOKUP($C1905&amp;"|"&amp;$B1905&amp;"|"&amp;$D1905,Empresas!$C$6:$CC$92,$G1905+6+1,0),0))))</f>
        <v>0</v>
      </c>
      <c r="AI1905" s="147">
        <f>IF(AND($I1905="Si",R1905=1),1,IF(AND($I1905="Fisico",R1905=1),1,IF(AND(R1905=1,$I1905="Electronico"),2,IF(R1905=1,VLOOKUP($C1905&amp;"|"&amp;$B1905&amp;"|"&amp;$D1905,Empresas!$C$6:$CC$92,$G1905+6+1,0),0))))</f>
        <v>0</v>
      </c>
      <c r="AJ1905" s="147">
        <f>IF(AND($I1905="Si",S1905=1),1,IF(AND($I1905="Fisico",S1905=1),1,IF(AND(S1905=1,$I1905="Electronico"),2,IF(S1905=1,VLOOKUP($C1905&amp;"|"&amp;$B1905&amp;"|"&amp;$D1905,Empresas!$C$6:$CC$92,$G1905+6+1,0),0))))</f>
        <v>0</v>
      </c>
      <c r="AK1905" s="147">
        <f>IF(AND($I1905="Si",T1905=1),1,IF(AND($I1905="Fisico",T1905=1),1,IF(AND(T1905=1,$I1905="Electronico"),2,IF(T1905=1,VLOOKUP($C1905&amp;"|"&amp;$B1905&amp;"|"&amp;$D1905,Empresas!$C$6:$CC$92,$G1905+6+1,0),0))))</f>
        <v>0</v>
      </c>
      <c r="AL1905" s="147">
        <f>IF(AND($I1905="Si",U1905=1),1,IF(AND($I1905="Fisico",U1905=1),1,IF(AND(U1905=1,$I1905="Electronico"),2,IF(U1905=1,VLOOKUP($C1905&amp;"|"&amp;$B1905&amp;"|"&amp;$D1905,Empresas!$C$6:$CC$92,$G1905+6+1,0),0))))</f>
        <v>0</v>
      </c>
      <c r="AM1905" s="149">
        <f t="shared" si="307"/>
        <v>7</v>
      </c>
      <c r="AN1905" s="149">
        <f t="shared" si="308"/>
        <v>8</v>
      </c>
      <c r="AO1905" s="152">
        <f t="shared" si="309"/>
        <v>0.875</v>
      </c>
    </row>
    <row r="1906" spans="1:41" x14ac:dyDescent="0.25">
      <c r="A1906" s="137" t="str">
        <f>VLOOKUP(D1906,Empresas!$D$7:$F$91,3,0)</f>
        <v>Yulisa</v>
      </c>
      <c r="B1906" s="138" t="str">
        <f>VLOOKUP(D1906,Empresas!$D$7:$G$91,4,0)</f>
        <v>Carmen D.</v>
      </c>
      <c r="C1906" s="138" t="s">
        <v>544</v>
      </c>
      <c r="D1906" s="138" t="s">
        <v>312</v>
      </c>
      <c r="E1906" s="138" t="str">
        <f>VLOOKUP(D1906,Empresas!$D$7:$E$92,2,0)</f>
        <v>OWLAI STUDIO S.A.C.</v>
      </c>
      <c r="F1906" s="138" t="s">
        <v>171</v>
      </c>
      <c r="G1906" s="139">
        <f t="shared" si="312"/>
        <v>46</v>
      </c>
      <c r="H1906" s="139" t="str">
        <f>VLOOKUP(D1906,Empresas!$D$6:$L$92,7,0)</f>
        <v>Semestral</v>
      </c>
      <c r="I1906" s="138" t="str">
        <f>VLOOKUP(VLOOKUP(D1906&amp;"|"&amp;B1906,Empresas!$I$7:$CB$92,G1906,0),Tablas!$A$3:$B$5,2,0)</f>
        <v>No aplica</v>
      </c>
      <c r="J1906" s="78"/>
      <c r="K1906" s="78"/>
      <c r="L1906" s="78"/>
      <c r="M1906" s="78"/>
      <c r="N1906" s="78"/>
      <c r="O1906" s="78"/>
      <c r="P1906" s="78"/>
      <c r="Q1906" s="78"/>
      <c r="R1906" s="78"/>
      <c r="S1906" s="78"/>
      <c r="T1906" s="78"/>
      <c r="U1906" s="78"/>
      <c r="V1906" s="78" t="str">
        <f>VLOOKUP(D1906,Empresas!$D$7:$CF$91,81,0)</f>
        <v>D</v>
      </c>
      <c r="W1906" s="78" t="str">
        <f>VLOOKUP(D1906,Empresas!$D$7:$M$91,10,0)</f>
        <v>Mype</v>
      </c>
      <c r="X1906" s="69" t="str">
        <f t="shared" si="305"/>
        <v>SI</v>
      </c>
      <c r="Y1906" s="153" t="str">
        <f t="shared" si="306"/>
        <v>No aplica</v>
      </c>
      <c r="Z1906" s="147">
        <f>IF(Y1906="No aplica",0,IF(I1906="no",0,IF(I1906="No aplica",0,IF(I1906="Si",1,IF(I1906="Fisico",1,IF(I1906="Electronico",2,VLOOKUP(C1906&amp;"|"&amp;B1906&amp;"|"&amp;D1906,Empresas!$C$6:$CC$92,G1906+6+1,0)))))))</f>
        <v>0</v>
      </c>
      <c r="AA1906" s="147">
        <f>IF(AND($I1906="Si",J1906=1),1,IF(AND($I1906="Fisico",J1906=1),1,IF(AND(J1906=1,$I1906="Electronico"),2,IF(J1906=1,VLOOKUP($C1906&amp;"|"&amp;$B1906&amp;"|"&amp;$D1906,Empresas!$C$6:$CC$92,$G1906+6+1,0),0))))</f>
        <v>0</v>
      </c>
      <c r="AB1906" s="147">
        <f>IF(AND($I1906="Si",K1906=1),1,IF(AND($I1906="Fisico",K1906=1),1,IF(AND(K1906=1,$I1906="Electronico"),2,IF(K1906=1,VLOOKUP($C1906&amp;"|"&amp;$B1906&amp;"|"&amp;$D1906,Empresas!$C$6:$CC$92,$G1906+6+1,0),0))))</f>
        <v>0</v>
      </c>
      <c r="AC1906" s="147">
        <f>IF(AND($I1906="Si",L1906=1),1,IF(AND($I1906="Fisico",L1906=1),1,IF(AND(L1906=1,$I1906="Electronico"),2,IF(L1906=1,VLOOKUP($C1906&amp;"|"&amp;$B1906&amp;"|"&amp;$D1906,Empresas!$C$6:$CC$92,$G1906+6+1,0),0))))</f>
        <v>0</v>
      </c>
      <c r="AD1906" s="147">
        <f>IF(AND($I1906="Si",M1906=1),1,IF(AND($I1906="Fisico",M1906=1),1,IF(AND(M1906=1,$I1906="Electronico"),2,IF(M1906=1,VLOOKUP($C1906&amp;"|"&amp;$B1906&amp;"|"&amp;$D1906,Empresas!$C$6:$CC$92,$G1906+6+1,0),0))))</f>
        <v>0</v>
      </c>
      <c r="AE1906" s="147">
        <f>IF(AND($I1906="Si",N1906=1),1,IF(AND($I1906="Fisico",N1906=1),1,IF(AND(N1906=1,$I1906="Electronico"),2,IF(N1906=1,VLOOKUP($C1906&amp;"|"&amp;$B1906&amp;"|"&amp;$D1906,Empresas!$C$6:$CC$92,$G1906+6+1,0),0))))</f>
        <v>0</v>
      </c>
      <c r="AF1906" s="147">
        <f>IF(AND($I1906="Si",O1906=1),1,IF(AND($I1906="Fisico",O1906=1),1,IF(AND(O1906=1,$I1906="Electronico"),2,IF(O1906=1,VLOOKUP($C1906&amp;"|"&amp;$B1906&amp;"|"&amp;$D1906,Empresas!$C$6:$CC$92,$G1906+6+1,0),0))))</f>
        <v>0</v>
      </c>
      <c r="AG1906" s="147">
        <f>IF(AND($I1906="Si",P1906=1),1,IF(AND($I1906="Fisico",P1906=1),1,IF(AND(P1906=1,$I1906="Electronico"),2,IF(P1906=1,VLOOKUP($C1906&amp;"|"&amp;$B1906&amp;"|"&amp;$D1906,Empresas!$C$6:$CC$92,$G1906+6+1,0),0))))</f>
        <v>0</v>
      </c>
      <c r="AH1906" s="147">
        <f>IF(AND($I1906="Si",Q1906=1),1,IF(AND($I1906="Fisico",Q1906=1),1,IF(AND(Q1906=1,$I1906="Electronico"),2,IF(Q1906=1,VLOOKUP($C1906&amp;"|"&amp;$B1906&amp;"|"&amp;$D1906,Empresas!$C$6:$CC$92,$G1906+6+1,0),0))))</f>
        <v>0</v>
      </c>
      <c r="AI1906" s="147">
        <f>IF(AND($I1906="Si",R1906=1),1,IF(AND($I1906="Fisico",R1906=1),1,IF(AND(R1906=1,$I1906="Electronico"),2,IF(R1906=1,VLOOKUP($C1906&amp;"|"&amp;$B1906&amp;"|"&amp;$D1906,Empresas!$C$6:$CC$92,$G1906+6+1,0),0))))</f>
        <v>0</v>
      </c>
      <c r="AJ1906" s="147">
        <f>IF(AND($I1906="Si",S1906=1),1,IF(AND($I1906="Fisico",S1906=1),1,IF(AND(S1906=1,$I1906="Electronico"),2,IF(S1906=1,VLOOKUP($C1906&amp;"|"&amp;$B1906&amp;"|"&amp;$D1906,Empresas!$C$6:$CC$92,$G1906+6+1,0),0))))</f>
        <v>0</v>
      </c>
      <c r="AK1906" s="147">
        <f>IF(AND($I1906="Si",T1906=1),1,IF(AND($I1906="Fisico",T1906=1),1,IF(AND(T1906=1,$I1906="Electronico"),2,IF(T1906=1,VLOOKUP($C1906&amp;"|"&amp;$B1906&amp;"|"&amp;$D1906,Empresas!$C$6:$CC$92,$G1906+6+1,0),0))))</f>
        <v>0</v>
      </c>
      <c r="AL1906" s="147">
        <f>IF(AND($I1906="Si",U1906=1),1,IF(AND($I1906="Fisico",U1906=1),1,IF(AND(U1906=1,$I1906="Electronico"),2,IF(U1906=1,VLOOKUP($C1906&amp;"|"&amp;$B1906&amp;"|"&amp;$D1906,Empresas!$C$6:$CC$92,$G1906+6+1,0),0))))</f>
        <v>0</v>
      </c>
      <c r="AM1906" s="149">
        <f t="shared" si="307"/>
        <v>0</v>
      </c>
      <c r="AN1906" s="149">
        <f t="shared" si="308"/>
        <v>0</v>
      </c>
      <c r="AO1906" s="152">
        <f t="shared" si="309"/>
        <v>0</v>
      </c>
    </row>
    <row r="1907" spans="1:41" x14ac:dyDescent="0.25">
      <c r="A1907" s="140" t="str">
        <f>VLOOKUP(D1907,Empresas!$D$7:$F$91,3,0)</f>
        <v>Yulisa</v>
      </c>
      <c r="B1907" s="141" t="str">
        <f>VLOOKUP(D1907,Empresas!$D$7:$G$91,4,0)</f>
        <v>Carmen D.</v>
      </c>
      <c r="C1907" s="141" t="s">
        <v>544</v>
      </c>
      <c r="D1907" s="141" t="s">
        <v>312</v>
      </c>
      <c r="E1907" s="141" t="str">
        <f>VLOOKUP(D1907,Empresas!$D$7:$E$92,2,0)</f>
        <v>OWLAI STUDIO S.A.C.</v>
      </c>
      <c r="F1907" s="141" t="s">
        <v>172</v>
      </c>
      <c r="G1907" s="142">
        <f>+Empresas!$BF$2</f>
        <v>50</v>
      </c>
      <c r="H1907" s="142" t="str">
        <f>VLOOKUP(D1907,Empresas!$D$6:$L$92,7,0)</f>
        <v>Semestral</v>
      </c>
      <c r="I1907" s="141" t="str">
        <f>VLOOKUP(VLOOKUP(D1907&amp;"|"&amp;B1907,Empresas!$I$7:$CB$92,G1907,0),Tablas!$A$8:$B$10,2,0)</f>
        <v>Electronico</v>
      </c>
      <c r="J1907" s="78">
        <v>1</v>
      </c>
      <c r="K1907" s="78">
        <v>1</v>
      </c>
      <c r="L1907" s="78">
        <v>1</v>
      </c>
      <c r="M1907" s="78">
        <v>1</v>
      </c>
      <c r="N1907" s="78">
        <v>1</v>
      </c>
      <c r="O1907" s="78">
        <v>1</v>
      </c>
      <c r="P1907" s="78">
        <v>1</v>
      </c>
      <c r="Q1907" s="78">
        <v>1</v>
      </c>
      <c r="R1907" s="78"/>
      <c r="S1907" s="78"/>
      <c r="T1907" s="78"/>
      <c r="U1907" s="78"/>
      <c r="V1907" s="78" t="str">
        <f>VLOOKUP(D1907,Empresas!$D$7:$CF$91,81,0)</f>
        <v>D</v>
      </c>
      <c r="W1907" s="78" t="str">
        <f>VLOOKUP(D1907,Empresas!$D$7:$M$91,10,0)</f>
        <v>Mype</v>
      </c>
      <c r="X1907" s="69" t="str">
        <f t="shared" si="305"/>
        <v>SI</v>
      </c>
      <c r="Y1907" s="153" t="str">
        <f t="shared" si="306"/>
        <v>Si aplica</v>
      </c>
      <c r="Z1907" s="147">
        <f>IF(Y1907="No aplica",0,IF(I1907="no",0,IF(I1907="No aplica",0,IF(I1907="Si",1,IF(I1907="Fisico",1,IF(I1907="Electronico",2,VLOOKUP(C1907&amp;"|"&amp;B1907&amp;"|"&amp;D1907,Empresas!$C$6:$CC$92,G1907+6+1,0)))))))</f>
        <v>2</v>
      </c>
      <c r="AA1907" s="147">
        <f>IF(AND($I1907="Si",J1907=1),1,IF(AND($I1907="Fisico",J1907=1),1,IF(AND(J1907=1,$I1907="Electronico"),2,IF(J1907=1,VLOOKUP($C1907&amp;"|"&amp;$B1907&amp;"|"&amp;$D1907,Empresas!$C$6:$CC$92,$G1907+6+1,0),0))))</f>
        <v>2</v>
      </c>
      <c r="AB1907" s="147">
        <f>IF(AND($I1907="Si",K1907=1),1,IF(AND($I1907="Fisico",K1907=1),1,IF(AND(K1907=1,$I1907="Electronico"),2,IF(K1907=1,VLOOKUP($C1907&amp;"|"&amp;$B1907&amp;"|"&amp;$D1907,Empresas!$C$6:$CC$92,$G1907+6+1,0),0))))</f>
        <v>2</v>
      </c>
      <c r="AC1907" s="147">
        <f>IF(AND($I1907="Si",L1907=1),1,IF(AND($I1907="Fisico",L1907=1),1,IF(AND(L1907=1,$I1907="Electronico"),2,IF(L1907=1,VLOOKUP($C1907&amp;"|"&amp;$B1907&amp;"|"&amp;$D1907,Empresas!$C$6:$CC$92,$G1907+6+1,0),0))))</f>
        <v>2</v>
      </c>
      <c r="AD1907" s="147">
        <f>IF(AND($I1907="Si",M1907=1),1,IF(AND($I1907="Fisico",M1907=1),1,IF(AND(M1907=1,$I1907="Electronico"),2,IF(M1907=1,VLOOKUP($C1907&amp;"|"&amp;$B1907&amp;"|"&amp;$D1907,Empresas!$C$6:$CC$92,$G1907+6+1,0),0))))</f>
        <v>2</v>
      </c>
      <c r="AE1907" s="147">
        <f>IF(AND($I1907="Si",N1907=1),1,IF(AND($I1907="Fisico",N1907=1),1,IF(AND(N1907=1,$I1907="Electronico"),2,IF(N1907=1,VLOOKUP($C1907&amp;"|"&amp;$B1907&amp;"|"&amp;$D1907,Empresas!$C$6:$CC$92,$G1907+6+1,0),0))))</f>
        <v>2</v>
      </c>
      <c r="AF1907" s="147">
        <f>IF(AND($I1907="Si",O1907=1),1,IF(AND($I1907="Fisico",O1907=1),1,IF(AND(O1907=1,$I1907="Electronico"),2,IF(O1907=1,VLOOKUP($C1907&amp;"|"&amp;$B1907&amp;"|"&amp;$D1907,Empresas!$C$6:$CC$92,$G1907+6+1,0),0))))</f>
        <v>2</v>
      </c>
      <c r="AG1907" s="147">
        <f>IF(AND($I1907="Si",P1907=1),1,IF(AND($I1907="Fisico",P1907=1),1,IF(AND(P1907=1,$I1907="Electronico"),2,IF(P1907=1,VLOOKUP($C1907&amp;"|"&amp;$B1907&amp;"|"&amp;$D1907,Empresas!$C$6:$CC$92,$G1907+6+1,0),0))))</f>
        <v>2</v>
      </c>
      <c r="AH1907" s="147">
        <f>IF(AND($I1907="Si",Q1907=1),1,IF(AND($I1907="Fisico",Q1907=1),1,IF(AND(Q1907=1,$I1907="Electronico"),2,IF(Q1907=1,VLOOKUP($C1907&amp;"|"&amp;$B1907&amp;"|"&amp;$D1907,Empresas!$C$6:$CC$92,$G1907+6+1,0),0))))</f>
        <v>2</v>
      </c>
      <c r="AI1907" s="147">
        <f>IF(AND($I1907="Si",R1907=1),1,IF(AND($I1907="Fisico",R1907=1),1,IF(AND(R1907=1,$I1907="Electronico"),2,IF(R1907=1,VLOOKUP($C1907&amp;"|"&amp;$B1907&amp;"|"&amp;$D1907,Empresas!$C$6:$CC$92,$G1907+6+1,0),0))))</f>
        <v>0</v>
      </c>
      <c r="AJ1907" s="147">
        <f>IF(AND($I1907="Si",S1907=1),1,IF(AND($I1907="Fisico",S1907=1),1,IF(AND(S1907=1,$I1907="Electronico"),2,IF(S1907=1,VLOOKUP($C1907&amp;"|"&amp;$B1907&amp;"|"&amp;$D1907,Empresas!$C$6:$CC$92,$G1907+6+1,0),0))))</f>
        <v>0</v>
      </c>
      <c r="AK1907" s="147">
        <f>IF(AND($I1907="Si",T1907=1),1,IF(AND($I1907="Fisico",T1907=1),1,IF(AND(T1907=1,$I1907="Electronico"),2,IF(T1907=1,VLOOKUP($C1907&amp;"|"&amp;$B1907&amp;"|"&amp;$D1907,Empresas!$C$6:$CC$92,$G1907+6+1,0),0))))</f>
        <v>0</v>
      </c>
      <c r="AL1907" s="147">
        <f>IF(AND($I1907="Si",U1907=1),1,IF(AND($I1907="Fisico",U1907=1),1,IF(AND(U1907=1,$I1907="Electronico"),2,IF(U1907=1,VLOOKUP($C1907&amp;"|"&amp;$B1907&amp;"|"&amp;$D1907,Empresas!$C$6:$CC$92,$G1907+6+1,0),0))))</f>
        <v>0</v>
      </c>
      <c r="AM1907" s="149">
        <f t="shared" si="307"/>
        <v>16</v>
      </c>
      <c r="AN1907" s="149">
        <f t="shared" si="308"/>
        <v>16</v>
      </c>
      <c r="AO1907" s="152">
        <f t="shared" si="309"/>
        <v>1</v>
      </c>
    </row>
    <row r="1908" spans="1:41" x14ac:dyDescent="0.25">
      <c r="A1908" s="140" t="str">
        <f>VLOOKUP(D1908,Empresas!$D$7:$F$91,3,0)</f>
        <v>Yulisa</v>
      </c>
      <c r="B1908" s="141" t="str">
        <f>VLOOKUP(D1908,Empresas!$D$7:$G$91,4,0)</f>
        <v>Carmen D.</v>
      </c>
      <c r="C1908" s="141" t="s">
        <v>544</v>
      </c>
      <c r="D1908" s="141" t="s">
        <v>312</v>
      </c>
      <c r="E1908" s="141" t="str">
        <f>VLOOKUP(D1908,Empresas!$D$7:$E$92,2,0)</f>
        <v>OWLAI STUDIO S.A.C.</v>
      </c>
      <c r="F1908" s="141" t="s">
        <v>173</v>
      </c>
      <c r="G1908" s="142">
        <f>+G1907+1</f>
        <v>51</v>
      </c>
      <c r="H1908" s="142" t="str">
        <f>VLOOKUP(D1908,Empresas!$D$6:$L$92,7,0)</f>
        <v>Semestral</v>
      </c>
      <c r="I1908" s="141" t="str">
        <f>VLOOKUP(VLOOKUP(D1908&amp;"|"&amp;B1908,Empresas!$I$7:$CB$92,G1908,0),Tablas!$A$8:$B$10,2,0)</f>
        <v>Electronico</v>
      </c>
      <c r="J1908" s="78">
        <v>1</v>
      </c>
      <c r="K1908" s="78">
        <v>1</v>
      </c>
      <c r="L1908" s="78">
        <v>1</v>
      </c>
      <c r="M1908" s="78">
        <v>1</v>
      </c>
      <c r="N1908" s="78">
        <v>1</v>
      </c>
      <c r="O1908" s="78">
        <v>1</v>
      </c>
      <c r="P1908" s="78">
        <v>1</v>
      </c>
      <c r="Q1908" s="78">
        <v>1</v>
      </c>
      <c r="R1908" s="78"/>
      <c r="S1908" s="78"/>
      <c r="T1908" s="78"/>
      <c r="U1908" s="78"/>
      <c r="V1908" s="78" t="str">
        <f>VLOOKUP(D1908,Empresas!$D$7:$CF$91,81,0)</f>
        <v>D</v>
      </c>
      <c r="W1908" s="78" t="str">
        <f>VLOOKUP(D1908,Empresas!$D$7:$M$91,10,0)</f>
        <v>Mype</v>
      </c>
      <c r="X1908" s="69" t="str">
        <f t="shared" si="305"/>
        <v>SI</v>
      </c>
      <c r="Y1908" s="153" t="str">
        <f t="shared" si="306"/>
        <v>Si aplica</v>
      </c>
      <c r="Z1908" s="147">
        <f>IF(Y1908="No aplica",0,IF(I1908="no",0,IF(I1908="No aplica",0,IF(I1908="Si",1,IF(I1908="Fisico",1,IF(I1908="Electronico",2,VLOOKUP(C1908&amp;"|"&amp;B1908&amp;"|"&amp;D1908,Empresas!$C$6:$CC$92,G1908+6+1,0)))))))</f>
        <v>2</v>
      </c>
      <c r="AA1908" s="147">
        <f>IF(AND($I1908="Si",J1908=1),1,IF(AND($I1908="Fisico",J1908=1),1,IF(AND(J1908=1,$I1908="Electronico"),2,IF(J1908=1,VLOOKUP($C1908&amp;"|"&amp;$B1908&amp;"|"&amp;$D1908,Empresas!$C$6:$CC$92,$G1908+6+1,0),0))))</f>
        <v>2</v>
      </c>
      <c r="AB1908" s="147">
        <f>IF(AND($I1908="Si",K1908=1),1,IF(AND($I1908="Fisico",K1908=1),1,IF(AND(K1908=1,$I1908="Electronico"),2,IF(K1908=1,VLOOKUP($C1908&amp;"|"&amp;$B1908&amp;"|"&amp;$D1908,Empresas!$C$6:$CC$92,$G1908+6+1,0),0))))</f>
        <v>2</v>
      </c>
      <c r="AC1908" s="147">
        <f>IF(AND($I1908="Si",L1908=1),1,IF(AND($I1908="Fisico",L1908=1),1,IF(AND(L1908=1,$I1908="Electronico"),2,IF(L1908=1,VLOOKUP($C1908&amp;"|"&amp;$B1908&amp;"|"&amp;$D1908,Empresas!$C$6:$CC$92,$G1908+6+1,0),0))))</f>
        <v>2</v>
      </c>
      <c r="AD1908" s="147">
        <f>IF(AND($I1908="Si",M1908=1),1,IF(AND($I1908="Fisico",M1908=1),1,IF(AND(M1908=1,$I1908="Electronico"),2,IF(M1908=1,VLOOKUP($C1908&amp;"|"&amp;$B1908&amp;"|"&amp;$D1908,Empresas!$C$6:$CC$92,$G1908+6+1,0),0))))</f>
        <v>2</v>
      </c>
      <c r="AE1908" s="147">
        <f>IF(AND($I1908="Si",N1908=1),1,IF(AND($I1908="Fisico",N1908=1),1,IF(AND(N1908=1,$I1908="Electronico"),2,IF(N1908=1,VLOOKUP($C1908&amp;"|"&amp;$B1908&amp;"|"&amp;$D1908,Empresas!$C$6:$CC$92,$G1908+6+1,0),0))))</f>
        <v>2</v>
      </c>
      <c r="AF1908" s="147">
        <f>IF(AND($I1908="Si",O1908=1),1,IF(AND($I1908="Fisico",O1908=1),1,IF(AND(O1908=1,$I1908="Electronico"),2,IF(O1908=1,VLOOKUP($C1908&amp;"|"&amp;$B1908&amp;"|"&amp;$D1908,Empresas!$C$6:$CC$92,$G1908+6+1,0),0))))</f>
        <v>2</v>
      </c>
      <c r="AG1908" s="147">
        <f>IF(AND($I1908="Si",P1908=1),1,IF(AND($I1908="Fisico",P1908=1),1,IF(AND(P1908=1,$I1908="Electronico"),2,IF(P1908=1,VLOOKUP($C1908&amp;"|"&amp;$B1908&amp;"|"&amp;$D1908,Empresas!$C$6:$CC$92,$G1908+6+1,0),0))))</f>
        <v>2</v>
      </c>
      <c r="AH1908" s="147">
        <f>IF(AND($I1908="Si",Q1908=1),1,IF(AND($I1908="Fisico",Q1908=1),1,IF(AND(Q1908=1,$I1908="Electronico"),2,IF(Q1908=1,VLOOKUP($C1908&amp;"|"&amp;$B1908&amp;"|"&amp;$D1908,Empresas!$C$6:$CC$92,$G1908+6+1,0),0))))</f>
        <v>2</v>
      </c>
      <c r="AI1908" s="147">
        <f>IF(AND($I1908="Si",R1908=1),1,IF(AND($I1908="Fisico",R1908=1),1,IF(AND(R1908=1,$I1908="Electronico"),2,IF(R1908=1,VLOOKUP($C1908&amp;"|"&amp;$B1908&amp;"|"&amp;$D1908,Empresas!$C$6:$CC$92,$G1908+6+1,0),0))))</f>
        <v>0</v>
      </c>
      <c r="AJ1908" s="147">
        <f>IF(AND($I1908="Si",S1908=1),1,IF(AND($I1908="Fisico",S1908=1),1,IF(AND(S1908=1,$I1908="Electronico"),2,IF(S1908=1,VLOOKUP($C1908&amp;"|"&amp;$B1908&amp;"|"&amp;$D1908,Empresas!$C$6:$CC$92,$G1908+6+1,0),0))))</f>
        <v>0</v>
      </c>
      <c r="AK1908" s="147">
        <f>IF(AND($I1908="Si",T1908=1),1,IF(AND($I1908="Fisico",T1908=1),1,IF(AND(T1908=1,$I1908="Electronico"),2,IF(T1908=1,VLOOKUP($C1908&amp;"|"&amp;$B1908&amp;"|"&amp;$D1908,Empresas!$C$6:$CC$92,$G1908+6+1,0),0))))</f>
        <v>0</v>
      </c>
      <c r="AL1908" s="147">
        <f>IF(AND($I1908="Si",U1908=1),1,IF(AND($I1908="Fisico",U1908=1),1,IF(AND(U1908=1,$I1908="Electronico"),2,IF(U1908=1,VLOOKUP($C1908&amp;"|"&amp;$B1908&amp;"|"&amp;$D1908,Empresas!$C$6:$CC$92,$G1908+6+1,0),0))))</f>
        <v>0</v>
      </c>
      <c r="AM1908" s="149">
        <f t="shared" si="307"/>
        <v>16</v>
      </c>
      <c r="AN1908" s="149">
        <f t="shared" si="308"/>
        <v>16</v>
      </c>
      <c r="AO1908" s="152">
        <f t="shared" si="309"/>
        <v>1</v>
      </c>
    </row>
    <row r="1909" spans="1:41" x14ac:dyDescent="0.25">
      <c r="A1909" s="140" t="str">
        <f>VLOOKUP(D1909,Empresas!$D$7:$F$91,3,0)</f>
        <v>Yulisa</v>
      </c>
      <c r="B1909" s="141" t="str">
        <f>VLOOKUP(D1909,Empresas!$D$7:$G$91,4,0)</f>
        <v>Carmen D.</v>
      </c>
      <c r="C1909" s="141" t="s">
        <v>544</v>
      </c>
      <c r="D1909" s="141" t="s">
        <v>312</v>
      </c>
      <c r="E1909" s="141" t="str">
        <f>VLOOKUP(D1909,Empresas!$D$7:$E$92,2,0)</f>
        <v>OWLAI STUDIO S.A.C.</v>
      </c>
      <c r="F1909" s="141" t="s">
        <v>174</v>
      </c>
      <c r="G1909" s="142">
        <f t="shared" ref="G1909:G1917" si="313">+G1908+1</f>
        <v>52</v>
      </c>
      <c r="H1909" s="142" t="str">
        <f>VLOOKUP(D1909,Empresas!$D$6:$L$92,7,0)</f>
        <v>Semestral</v>
      </c>
      <c r="I1909" s="141" t="str">
        <f>VLOOKUP(VLOOKUP(D1909&amp;"|"&amp;B1909,Empresas!$I$7:$CB$92,G1909,0),Tablas!$A$8:$B$10,2,0)</f>
        <v>No aplica</v>
      </c>
      <c r="J1909" s="78"/>
      <c r="K1909" s="78"/>
      <c r="L1909" s="78"/>
      <c r="M1909" s="78"/>
      <c r="N1909" s="78"/>
      <c r="O1909" s="78"/>
      <c r="P1909" s="78"/>
      <c r="Q1909" s="78"/>
      <c r="R1909" s="78"/>
      <c r="S1909" s="78"/>
      <c r="T1909" s="78"/>
      <c r="U1909" s="78"/>
      <c r="V1909" s="78" t="str">
        <f>VLOOKUP(D1909,Empresas!$D$7:$CF$91,81,0)</f>
        <v>D</v>
      </c>
      <c r="W1909" s="78" t="str">
        <f>VLOOKUP(D1909,Empresas!$D$7:$M$91,10,0)</f>
        <v>Mype</v>
      </c>
      <c r="X1909" s="69" t="str">
        <f t="shared" si="305"/>
        <v>SI</v>
      </c>
      <c r="Y1909" s="153" t="str">
        <f t="shared" si="306"/>
        <v>No aplica</v>
      </c>
      <c r="Z1909" s="147">
        <f>IF(Y1909="No aplica",0,IF(I1909="no",0,IF(I1909="No aplica",0,IF(I1909="Si",1,IF(I1909="Fisico",1,IF(I1909="Electronico",2,VLOOKUP(C1909&amp;"|"&amp;B1909&amp;"|"&amp;D1909,Empresas!$C$6:$CC$92,G1909+6+1,0)))))))</f>
        <v>0</v>
      </c>
      <c r="AA1909" s="147">
        <f>IF(AND($I1909="Si",J1909=1),1,IF(AND($I1909="Fisico",J1909=1),1,IF(AND(J1909=1,$I1909="Electronico"),2,IF(J1909=1,VLOOKUP($C1909&amp;"|"&amp;$B1909&amp;"|"&amp;$D1909,Empresas!$C$6:$CC$92,$G1909+6+1,0),0))))</f>
        <v>0</v>
      </c>
      <c r="AB1909" s="147">
        <f>IF(AND($I1909="Si",K1909=1),1,IF(AND($I1909="Fisico",K1909=1),1,IF(AND(K1909=1,$I1909="Electronico"),2,IF(K1909=1,VLOOKUP($C1909&amp;"|"&amp;$B1909&amp;"|"&amp;$D1909,Empresas!$C$6:$CC$92,$G1909+6+1,0),0))))</f>
        <v>0</v>
      </c>
      <c r="AC1909" s="147">
        <f>IF(AND($I1909="Si",L1909=1),1,IF(AND($I1909="Fisico",L1909=1),1,IF(AND(L1909=1,$I1909="Electronico"),2,IF(L1909=1,VLOOKUP($C1909&amp;"|"&amp;$B1909&amp;"|"&amp;$D1909,Empresas!$C$6:$CC$92,$G1909+6+1,0),0))))</f>
        <v>0</v>
      </c>
      <c r="AD1909" s="147">
        <f>IF(AND($I1909="Si",M1909=1),1,IF(AND($I1909="Fisico",M1909=1),1,IF(AND(M1909=1,$I1909="Electronico"),2,IF(M1909=1,VLOOKUP($C1909&amp;"|"&amp;$B1909&amp;"|"&amp;$D1909,Empresas!$C$6:$CC$92,$G1909+6+1,0),0))))</f>
        <v>0</v>
      </c>
      <c r="AE1909" s="147">
        <f>IF(AND($I1909="Si",N1909=1),1,IF(AND($I1909="Fisico",N1909=1),1,IF(AND(N1909=1,$I1909="Electronico"),2,IF(N1909=1,VLOOKUP($C1909&amp;"|"&amp;$B1909&amp;"|"&amp;$D1909,Empresas!$C$6:$CC$92,$G1909+6+1,0),0))))</f>
        <v>0</v>
      </c>
      <c r="AF1909" s="147">
        <f>IF(AND($I1909="Si",O1909=1),1,IF(AND($I1909="Fisico",O1909=1),1,IF(AND(O1909=1,$I1909="Electronico"),2,IF(O1909=1,VLOOKUP($C1909&amp;"|"&amp;$B1909&amp;"|"&amp;$D1909,Empresas!$C$6:$CC$92,$G1909+6+1,0),0))))</f>
        <v>0</v>
      </c>
      <c r="AG1909" s="147">
        <f>IF(AND($I1909="Si",P1909=1),1,IF(AND($I1909="Fisico",P1909=1),1,IF(AND(P1909=1,$I1909="Electronico"),2,IF(P1909=1,VLOOKUP($C1909&amp;"|"&amp;$B1909&amp;"|"&amp;$D1909,Empresas!$C$6:$CC$92,$G1909+6+1,0),0))))</f>
        <v>0</v>
      </c>
      <c r="AH1909" s="147">
        <f>IF(AND($I1909="Si",Q1909=1),1,IF(AND($I1909="Fisico",Q1909=1),1,IF(AND(Q1909=1,$I1909="Electronico"),2,IF(Q1909=1,VLOOKUP($C1909&amp;"|"&amp;$B1909&amp;"|"&amp;$D1909,Empresas!$C$6:$CC$92,$G1909+6+1,0),0))))</f>
        <v>0</v>
      </c>
      <c r="AI1909" s="147">
        <f>IF(AND($I1909="Si",R1909=1),1,IF(AND($I1909="Fisico",R1909=1),1,IF(AND(R1909=1,$I1909="Electronico"),2,IF(R1909=1,VLOOKUP($C1909&amp;"|"&amp;$B1909&amp;"|"&amp;$D1909,Empresas!$C$6:$CC$92,$G1909+6+1,0),0))))</f>
        <v>0</v>
      </c>
      <c r="AJ1909" s="147">
        <f>IF(AND($I1909="Si",S1909=1),1,IF(AND($I1909="Fisico",S1909=1),1,IF(AND(S1909=1,$I1909="Electronico"),2,IF(S1909=1,VLOOKUP($C1909&amp;"|"&amp;$B1909&amp;"|"&amp;$D1909,Empresas!$C$6:$CC$92,$G1909+6+1,0),0))))</f>
        <v>0</v>
      </c>
      <c r="AK1909" s="147">
        <f>IF(AND($I1909="Si",T1909=1),1,IF(AND($I1909="Fisico",T1909=1),1,IF(AND(T1909=1,$I1909="Electronico"),2,IF(T1909=1,VLOOKUP($C1909&amp;"|"&amp;$B1909&amp;"|"&amp;$D1909,Empresas!$C$6:$CC$92,$G1909+6+1,0),0))))</f>
        <v>0</v>
      </c>
      <c r="AL1909" s="147">
        <f>IF(AND($I1909="Si",U1909=1),1,IF(AND($I1909="Fisico",U1909=1),1,IF(AND(U1909=1,$I1909="Electronico"),2,IF(U1909=1,VLOOKUP($C1909&amp;"|"&amp;$B1909&amp;"|"&amp;$D1909,Empresas!$C$6:$CC$92,$G1909+6+1,0),0))))</f>
        <v>0</v>
      </c>
      <c r="AM1909" s="149">
        <f t="shared" si="307"/>
        <v>0</v>
      </c>
      <c r="AN1909" s="149">
        <f t="shared" si="308"/>
        <v>0</v>
      </c>
      <c r="AO1909" s="152">
        <f t="shared" si="309"/>
        <v>0</v>
      </c>
    </row>
    <row r="1910" spans="1:41" x14ac:dyDescent="0.25">
      <c r="A1910" s="140" t="str">
        <f>VLOOKUP(D1910,Empresas!$D$7:$F$91,3,0)</f>
        <v>Yulisa</v>
      </c>
      <c r="B1910" s="141" t="str">
        <f>VLOOKUP(D1910,Empresas!$D$7:$G$91,4,0)</f>
        <v>Carmen D.</v>
      </c>
      <c r="C1910" s="141" t="s">
        <v>544</v>
      </c>
      <c r="D1910" s="141" t="s">
        <v>312</v>
      </c>
      <c r="E1910" s="141" t="str">
        <f>VLOOKUP(D1910,Empresas!$D$7:$E$92,2,0)</f>
        <v>OWLAI STUDIO S.A.C.</v>
      </c>
      <c r="F1910" s="141" t="s">
        <v>175</v>
      </c>
      <c r="G1910" s="142">
        <f t="shared" si="313"/>
        <v>53</v>
      </c>
      <c r="H1910" s="142" t="str">
        <f>VLOOKUP(D1910,Empresas!$D$6:$L$92,7,0)</f>
        <v>Semestral</v>
      </c>
      <c r="I1910" s="141" t="str">
        <f>VLOOKUP(VLOOKUP(D1910&amp;"|"&amp;B1910,Empresas!$I$7:$CB$92,G1910,0),Tablas!$A$8:$B$10,2,0)</f>
        <v>Fisico</v>
      </c>
      <c r="J1910" s="78">
        <v>2</v>
      </c>
      <c r="K1910" s="78">
        <v>2</v>
      </c>
      <c r="L1910" s="78">
        <v>2</v>
      </c>
      <c r="M1910" s="78">
        <v>2</v>
      </c>
      <c r="N1910" s="78">
        <v>2</v>
      </c>
      <c r="O1910" s="78">
        <v>2</v>
      </c>
      <c r="P1910" s="78">
        <v>2</v>
      </c>
      <c r="Q1910" s="78">
        <v>2</v>
      </c>
      <c r="R1910" s="78"/>
      <c r="S1910" s="78"/>
      <c r="T1910" s="78"/>
      <c r="U1910" s="78"/>
      <c r="V1910" s="78" t="str">
        <f>VLOOKUP(D1910,Empresas!$D$7:$CF$91,81,0)</f>
        <v>D</v>
      </c>
      <c r="W1910" s="78" t="str">
        <f>VLOOKUP(D1910,Empresas!$D$7:$M$91,10,0)</f>
        <v>Mype</v>
      </c>
      <c r="X1910" s="69" t="str">
        <f t="shared" si="305"/>
        <v>SI</v>
      </c>
      <c r="Y1910" s="153" t="str">
        <f t="shared" si="306"/>
        <v>Si aplica</v>
      </c>
      <c r="Z1910" s="147">
        <f>IF(Y1910="No aplica",0,IF(I1910="no",0,IF(I1910="No aplica",0,IF(I1910="Si",1,IF(I1910="Fisico",1,IF(I1910="Electronico",2,VLOOKUP(C1910&amp;"|"&amp;B1910&amp;"|"&amp;D1910,Empresas!$C$6:$CC$92,G1910+6+1,0)))))))</f>
        <v>1</v>
      </c>
      <c r="AA1910" s="147">
        <f>IF(AND($I1910="Si",J1910=1),1,IF(AND($I1910="Fisico",J1910=1),1,IF(AND(J1910=1,$I1910="Electronico"),2,IF(J1910=1,VLOOKUP($C1910&amp;"|"&amp;$B1910&amp;"|"&amp;$D1910,Empresas!$C$6:$CC$92,$G1910+6+1,0),0))))</f>
        <v>0</v>
      </c>
      <c r="AB1910" s="147">
        <f>IF(AND($I1910="Si",K1910=1),1,IF(AND($I1910="Fisico",K1910=1),1,IF(AND(K1910=1,$I1910="Electronico"),2,IF(K1910=1,VLOOKUP($C1910&amp;"|"&amp;$B1910&amp;"|"&amp;$D1910,Empresas!$C$6:$CC$92,$G1910+6+1,0),0))))</f>
        <v>0</v>
      </c>
      <c r="AC1910" s="147">
        <f>IF(AND($I1910="Si",L1910=1),1,IF(AND($I1910="Fisico",L1910=1),1,IF(AND(L1910=1,$I1910="Electronico"),2,IF(L1910=1,VLOOKUP($C1910&amp;"|"&amp;$B1910&amp;"|"&amp;$D1910,Empresas!$C$6:$CC$92,$G1910+6+1,0),0))))</f>
        <v>0</v>
      </c>
      <c r="AD1910" s="147">
        <f>IF(AND($I1910="Si",M1910=1),1,IF(AND($I1910="Fisico",M1910=1),1,IF(AND(M1910=1,$I1910="Electronico"),2,IF(M1910=1,VLOOKUP($C1910&amp;"|"&amp;$B1910&amp;"|"&amp;$D1910,Empresas!$C$6:$CC$92,$G1910+6+1,0),0))))</f>
        <v>0</v>
      </c>
      <c r="AE1910" s="147">
        <f>IF(AND($I1910="Si",N1910=1),1,IF(AND($I1910="Fisico",N1910=1),1,IF(AND(N1910=1,$I1910="Electronico"),2,IF(N1910=1,VLOOKUP($C1910&amp;"|"&amp;$B1910&amp;"|"&amp;$D1910,Empresas!$C$6:$CC$92,$G1910+6+1,0),0))))</f>
        <v>0</v>
      </c>
      <c r="AF1910" s="147">
        <f>IF(AND($I1910="Si",O1910=1),1,IF(AND($I1910="Fisico",O1910=1),1,IF(AND(O1910=1,$I1910="Electronico"),2,IF(O1910=1,VLOOKUP($C1910&amp;"|"&amp;$B1910&amp;"|"&amp;$D1910,Empresas!$C$6:$CC$92,$G1910+6+1,0),0))))</f>
        <v>0</v>
      </c>
      <c r="AG1910" s="147">
        <f>IF(AND($I1910="Si",P1910=1),1,IF(AND($I1910="Fisico",P1910=1),1,IF(AND(P1910=1,$I1910="Electronico"),2,IF(P1910=1,VLOOKUP($C1910&amp;"|"&amp;$B1910&amp;"|"&amp;$D1910,Empresas!$C$6:$CC$92,$G1910+6+1,0),0))))</f>
        <v>0</v>
      </c>
      <c r="AH1910" s="147">
        <f>IF(AND($I1910="Si",Q1910=1),1,IF(AND($I1910="Fisico",Q1910=1),1,IF(AND(Q1910=1,$I1910="Electronico"),2,IF(Q1910=1,VLOOKUP($C1910&amp;"|"&amp;$B1910&amp;"|"&amp;$D1910,Empresas!$C$6:$CC$92,$G1910+6+1,0),0))))</f>
        <v>0</v>
      </c>
      <c r="AI1910" s="147">
        <f>IF(AND($I1910="Si",R1910=1),1,IF(AND($I1910="Fisico",R1910=1),1,IF(AND(R1910=1,$I1910="Electronico"),2,IF(R1910=1,VLOOKUP($C1910&amp;"|"&amp;$B1910&amp;"|"&amp;$D1910,Empresas!$C$6:$CC$92,$G1910+6+1,0),0))))</f>
        <v>0</v>
      </c>
      <c r="AJ1910" s="147">
        <f>IF(AND($I1910="Si",S1910=1),1,IF(AND($I1910="Fisico",S1910=1),1,IF(AND(S1910=1,$I1910="Electronico"),2,IF(S1910=1,VLOOKUP($C1910&amp;"|"&amp;$B1910&amp;"|"&amp;$D1910,Empresas!$C$6:$CC$92,$G1910+6+1,0),0))))</f>
        <v>0</v>
      </c>
      <c r="AK1910" s="147">
        <f>IF(AND($I1910="Si",T1910=1),1,IF(AND($I1910="Fisico",T1910=1),1,IF(AND(T1910=1,$I1910="Electronico"),2,IF(T1910=1,VLOOKUP($C1910&amp;"|"&amp;$B1910&amp;"|"&amp;$D1910,Empresas!$C$6:$CC$92,$G1910+6+1,0),0))))</f>
        <v>0</v>
      </c>
      <c r="AL1910" s="147">
        <f>IF(AND($I1910="Si",U1910=1),1,IF(AND($I1910="Fisico",U1910=1),1,IF(AND(U1910=1,$I1910="Electronico"),2,IF(U1910=1,VLOOKUP($C1910&amp;"|"&amp;$B1910&amp;"|"&amp;$D1910,Empresas!$C$6:$CC$92,$G1910+6+1,0),0))))</f>
        <v>0</v>
      </c>
      <c r="AM1910" s="149">
        <f t="shared" si="307"/>
        <v>0</v>
      </c>
      <c r="AN1910" s="149">
        <f t="shared" si="308"/>
        <v>8</v>
      </c>
      <c r="AO1910" s="152">
        <f t="shared" si="309"/>
        <v>0</v>
      </c>
    </row>
    <row r="1911" spans="1:41" x14ac:dyDescent="0.25">
      <c r="A1911" s="140" t="str">
        <f>VLOOKUP(D1911,Empresas!$D$7:$F$91,3,0)</f>
        <v>Yulisa</v>
      </c>
      <c r="B1911" s="141" t="str">
        <f>VLOOKUP(D1911,Empresas!$D$7:$G$91,4,0)</f>
        <v>Carmen D.</v>
      </c>
      <c r="C1911" s="141" t="s">
        <v>544</v>
      </c>
      <c r="D1911" s="141" t="s">
        <v>312</v>
      </c>
      <c r="E1911" s="141" t="str">
        <f>VLOOKUP(D1911,Empresas!$D$7:$E$92,2,0)</f>
        <v>OWLAI STUDIO S.A.C.</v>
      </c>
      <c r="F1911" s="141" t="s">
        <v>176</v>
      </c>
      <c r="G1911" s="142">
        <f t="shared" si="313"/>
        <v>54</v>
      </c>
      <c r="H1911" s="142" t="str">
        <f>VLOOKUP(D1911,Empresas!$D$6:$L$92,7,0)</f>
        <v>Semestral</v>
      </c>
      <c r="I1911" s="141" t="str">
        <f>VLOOKUP(VLOOKUP(D1911&amp;"|"&amp;B1911,Empresas!$I$7:$CB$92,G1911,0),Tablas!$A$8:$B$10,2,0)</f>
        <v>No aplica</v>
      </c>
      <c r="J1911" s="78"/>
      <c r="K1911" s="78"/>
      <c r="L1911" s="78"/>
      <c r="M1911" s="78"/>
      <c r="N1911" s="78"/>
      <c r="O1911" s="78"/>
      <c r="P1911" s="78"/>
      <c r="Q1911" s="78"/>
      <c r="R1911" s="78"/>
      <c r="S1911" s="78"/>
      <c r="T1911" s="78"/>
      <c r="U1911" s="78"/>
      <c r="V1911" s="78" t="str">
        <f>VLOOKUP(D1911,Empresas!$D$7:$CF$91,81,0)</f>
        <v>D</v>
      </c>
      <c r="W1911" s="78" t="str">
        <f>VLOOKUP(D1911,Empresas!$D$7:$M$91,10,0)</f>
        <v>Mype</v>
      </c>
      <c r="X1911" s="69" t="str">
        <f t="shared" si="305"/>
        <v>SI</v>
      </c>
      <c r="Y1911" s="153" t="str">
        <f t="shared" si="306"/>
        <v>No aplica</v>
      </c>
      <c r="Z1911" s="147">
        <f>IF(Y1911="No aplica",0,IF(I1911="no",0,IF(I1911="No aplica",0,IF(I1911="Si",1,IF(I1911="Fisico",1,IF(I1911="Electronico",2,VLOOKUP(C1911&amp;"|"&amp;B1911&amp;"|"&amp;D1911,Empresas!$C$6:$CC$92,G1911+6+1,0)))))))</f>
        <v>0</v>
      </c>
      <c r="AA1911" s="147">
        <f>IF(AND($I1911="Si",J1911=1),1,IF(AND($I1911="Fisico",J1911=1),1,IF(AND(J1911=1,$I1911="Electronico"),2,IF(J1911=1,VLOOKUP($C1911&amp;"|"&amp;$B1911&amp;"|"&amp;$D1911,Empresas!$C$6:$CC$92,$G1911+6+1,0),0))))</f>
        <v>0</v>
      </c>
      <c r="AB1911" s="147">
        <f>IF(AND($I1911="Si",K1911=1),1,IF(AND($I1911="Fisico",K1911=1),1,IF(AND(K1911=1,$I1911="Electronico"),2,IF(K1911=1,VLOOKUP($C1911&amp;"|"&amp;$B1911&amp;"|"&amp;$D1911,Empresas!$C$6:$CC$92,$G1911+6+1,0),0))))</f>
        <v>0</v>
      </c>
      <c r="AC1911" s="147">
        <f>IF(AND($I1911="Si",L1911=1),1,IF(AND($I1911="Fisico",L1911=1),1,IF(AND(L1911=1,$I1911="Electronico"),2,IF(L1911=1,VLOOKUP($C1911&amp;"|"&amp;$B1911&amp;"|"&amp;$D1911,Empresas!$C$6:$CC$92,$G1911+6+1,0),0))))</f>
        <v>0</v>
      </c>
      <c r="AD1911" s="147">
        <f>IF(AND($I1911="Si",M1911=1),1,IF(AND($I1911="Fisico",M1911=1),1,IF(AND(M1911=1,$I1911="Electronico"),2,IF(M1911=1,VLOOKUP($C1911&amp;"|"&amp;$B1911&amp;"|"&amp;$D1911,Empresas!$C$6:$CC$92,$G1911+6+1,0),0))))</f>
        <v>0</v>
      </c>
      <c r="AE1911" s="147">
        <f>IF(AND($I1911="Si",N1911=1),1,IF(AND($I1911="Fisico",N1911=1),1,IF(AND(N1911=1,$I1911="Electronico"),2,IF(N1911=1,VLOOKUP($C1911&amp;"|"&amp;$B1911&amp;"|"&amp;$D1911,Empresas!$C$6:$CC$92,$G1911+6+1,0),0))))</f>
        <v>0</v>
      </c>
      <c r="AF1911" s="147">
        <f>IF(AND($I1911="Si",O1911=1),1,IF(AND($I1911="Fisico",O1911=1),1,IF(AND(O1911=1,$I1911="Electronico"),2,IF(O1911=1,VLOOKUP($C1911&amp;"|"&amp;$B1911&amp;"|"&amp;$D1911,Empresas!$C$6:$CC$92,$G1911+6+1,0),0))))</f>
        <v>0</v>
      </c>
      <c r="AG1911" s="147">
        <f>IF(AND($I1911="Si",P1911=1),1,IF(AND($I1911="Fisico",P1911=1),1,IF(AND(P1911=1,$I1911="Electronico"),2,IF(P1911=1,VLOOKUP($C1911&amp;"|"&amp;$B1911&amp;"|"&amp;$D1911,Empresas!$C$6:$CC$92,$G1911+6+1,0),0))))</f>
        <v>0</v>
      </c>
      <c r="AH1911" s="147">
        <f>IF(AND($I1911="Si",Q1911=1),1,IF(AND($I1911="Fisico",Q1911=1),1,IF(AND(Q1911=1,$I1911="Electronico"),2,IF(Q1911=1,VLOOKUP($C1911&amp;"|"&amp;$B1911&amp;"|"&amp;$D1911,Empresas!$C$6:$CC$92,$G1911+6+1,0),0))))</f>
        <v>0</v>
      </c>
      <c r="AI1911" s="147">
        <f>IF(AND($I1911="Si",R1911=1),1,IF(AND($I1911="Fisico",R1911=1),1,IF(AND(R1911=1,$I1911="Electronico"),2,IF(R1911=1,VLOOKUP($C1911&amp;"|"&amp;$B1911&amp;"|"&amp;$D1911,Empresas!$C$6:$CC$92,$G1911+6+1,0),0))))</f>
        <v>0</v>
      </c>
      <c r="AJ1911" s="147">
        <f>IF(AND($I1911="Si",S1911=1),1,IF(AND($I1911="Fisico",S1911=1),1,IF(AND(S1911=1,$I1911="Electronico"),2,IF(S1911=1,VLOOKUP($C1911&amp;"|"&amp;$B1911&amp;"|"&amp;$D1911,Empresas!$C$6:$CC$92,$G1911+6+1,0),0))))</f>
        <v>0</v>
      </c>
      <c r="AK1911" s="147">
        <f>IF(AND($I1911="Si",T1911=1),1,IF(AND($I1911="Fisico",T1911=1),1,IF(AND(T1911=1,$I1911="Electronico"),2,IF(T1911=1,VLOOKUP($C1911&amp;"|"&amp;$B1911&amp;"|"&amp;$D1911,Empresas!$C$6:$CC$92,$G1911+6+1,0),0))))</f>
        <v>0</v>
      </c>
      <c r="AL1911" s="147">
        <f>IF(AND($I1911="Si",U1911=1),1,IF(AND($I1911="Fisico",U1911=1),1,IF(AND(U1911=1,$I1911="Electronico"),2,IF(U1911=1,VLOOKUP($C1911&amp;"|"&amp;$B1911&amp;"|"&amp;$D1911,Empresas!$C$6:$CC$92,$G1911+6+1,0),0))))</f>
        <v>0</v>
      </c>
      <c r="AM1911" s="149">
        <f t="shared" si="307"/>
        <v>0</v>
      </c>
      <c r="AN1911" s="149">
        <f t="shared" si="308"/>
        <v>0</v>
      </c>
      <c r="AO1911" s="152">
        <f t="shared" si="309"/>
        <v>0</v>
      </c>
    </row>
    <row r="1912" spans="1:41" x14ac:dyDescent="0.25">
      <c r="A1912" s="140" t="str">
        <f>VLOOKUP(D1912,Empresas!$D$7:$F$91,3,0)</f>
        <v>Yulisa</v>
      </c>
      <c r="B1912" s="141" t="str">
        <f>VLOOKUP(D1912,Empresas!$D$7:$G$91,4,0)</f>
        <v>Carmen D.</v>
      </c>
      <c r="C1912" s="141" t="s">
        <v>544</v>
      </c>
      <c r="D1912" s="141" t="s">
        <v>312</v>
      </c>
      <c r="E1912" s="141" t="str">
        <f>VLOOKUP(D1912,Empresas!$D$7:$E$92,2,0)</f>
        <v>OWLAI STUDIO S.A.C.</v>
      </c>
      <c r="F1912" s="141" t="s">
        <v>177</v>
      </c>
      <c r="G1912" s="142">
        <f t="shared" si="313"/>
        <v>55</v>
      </c>
      <c r="H1912" s="142" t="str">
        <f>VLOOKUP(D1912,Empresas!$D$6:$L$92,7,0)</f>
        <v>Semestral</v>
      </c>
      <c r="I1912" s="141" t="str">
        <f>VLOOKUP(VLOOKUP(D1912&amp;"|"&amp;B1912,Empresas!$I$7:$CB$92,G1912,0),Tablas!$A$8:$B$10,2,0)</f>
        <v>No aplica</v>
      </c>
      <c r="J1912" s="78"/>
      <c r="K1912" s="78"/>
      <c r="L1912" s="78"/>
      <c r="M1912" s="78"/>
      <c r="N1912" s="78"/>
      <c r="O1912" s="78"/>
      <c r="P1912" s="78"/>
      <c r="Q1912" s="78"/>
      <c r="R1912" s="78"/>
      <c r="S1912" s="78"/>
      <c r="T1912" s="78"/>
      <c r="U1912" s="78"/>
      <c r="V1912" s="78" t="str">
        <f>VLOOKUP(D1912,Empresas!$D$7:$CF$91,81,0)</f>
        <v>D</v>
      </c>
      <c r="W1912" s="78" t="str">
        <f>VLOOKUP(D1912,Empresas!$D$7:$M$91,10,0)</f>
        <v>Mype</v>
      </c>
      <c r="X1912" s="69" t="str">
        <f t="shared" si="305"/>
        <v>NO</v>
      </c>
      <c r="Y1912" s="153" t="str">
        <f t="shared" si="306"/>
        <v>No aplica</v>
      </c>
      <c r="Z1912" s="147">
        <f>IF(Y1912="No aplica",0,IF(I1912="no",0,IF(I1912="No aplica",0,IF(I1912="Si",1,IF(I1912="Fisico",1,IF(I1912="Electronico",2,VLOOKUP(C1912&amp;"|"&amp;B1912&amp;"|"&amp;D1912,Empresas!$C$6:$CC$92,G1912+6+1,0)))))))</f>
        <v>0</v>
      </c>
      <c r="AA1912" s="147">
        <f>IF(AND($I1912="Si",J1912=1),1,IF(AND($I1912="Fisico",J1912=1),1,IF(AND(J1912=1,$I1912="Electronico"),2,IF(J1912=1,VLOOKUP($C1912&amp;"|"&amp;$B1912&amp;"|"&amp;$D1912,Empresas!$C$6:$CC$92,$G1912+6+1,0),0))))</f>
        <v>0</v>
      </c>
      <c r="AB1912" s="147">
        <f>IF(AND($I1912="Si",K1912=1),1,IF(AND($I1912="Fisico",K1912=1),1,IF(AND(K1912=1,$I1912="Electronico"),2,IF(K1912=1,VLOOKUP($C1912&amp;"|"&amp;$B1912&amp;"|"&amp;$D1912,Empresas!$C$6:$CC$92,$G1912+6+1,0),0))))</f>
        <v>0</v>
      </c>
      <c r="AC1912" s="147">
        <f>IF(AND($I1912="Si",L1912=1),1,IF(AND($I1912="Fisico",L1912=1),1,IF(AND(L1912=1,$I1912="Electronico"),2,IF(L1912=1,VLOOKUP($C1912&amp;"|"&amp;$B1912&amp;"|"&amp;$D1912,Empresas!$C$6:$CC$92,$G1912+6+1,0),0))))</f>
        <v>0</v>
      </c>
      <c r="AD1912" s="147">
        <f>IF(AND($I1912="Si",M1912=1),1,IF(AND($I1912="Fisico",M1912=1),1,IF(AND(M1912=1,$I1912="Electronico"),2,IF(M1912=1,VLOOKUP($C1912&amp;"|"&amp;$B1912&amp;"|"&amp;$D1912,Empresas!$C$6:$CC$92,$G1912+6+1,0),0))))</f>
        <v>0</v>
      </c>
      <c r="AE1912" s="147">
        <f>IF(AND($I1912="Si",N1912=1),1,IF(AND($I1912="Fisico",N1912=1),1,IF(AND(N1912=1,$I1912="Electronico"),2,IF(N1912=1,VLOOKUP($C1912&amp;"|"&amp;$B1912&amp;"|"&amp;$D1912,Empresas!$C$6:$CC$92,$G1912+6+1,0),0))))</f>
        <v>0</v>
      </c>
      <c r="AF1912" s="147">
        <f>IF(AND($I1912="Si",O1912=1),1,IF(AND($I1912="Fisico",O1912=1),1,IF(AND(O1912=1,$I1912="Electronico"),2,IF(O1912=1,VLOOKUP($C1912&amp;"|"&amp;$B1912&amp;"|"&amp;$D1912,Empresas!$C$6:$CC$92,$G1912+6+1,0),0))))</f>
        <v>0</v>
      </c>
      <c r="AG1912" s="147">
        <f>IF(AND($I1912="Si",P1912=1),1,IF(AND($I1912="Fisico",P1912=1),1,IF(AND(P1912=1,$I1912="Electronico"),2,IF(P1912=1,VLOOKUP($C1912&amp;"|"&amp;$B1912&amp;"|"&amp;$D1912,Empresas!$C$6:$CC$92,$G1912+6+1,0),0))))</f>
        <v>0</v>
      </c>
      <c r="AH1912" s="147">
        <f>IF(AND($I1912="Si",Q1912=1),1,IF(AND($I1912="Fisico",Q1912=1),1,IF(AND(Q1912=1,$I1912="Electronico"),2,IF(Q1912=1,VLOOKUP($C1912&amp;"|"&amp;$B1912&amp;"|"&amp;$D1912,Empresas!$C$6:$CC$92,$G1912+6+1,0),0))))</f>
        <v>0</v>
      </c>
      <c r="AI1912" s="147">
        <f>IF(AND($I1912="Si",R1912=1),1,IF(AND($I1912="Fisico",R1912=1),1,IF(AND(R1912=1,$I1912="Electronico"),2,IF(R1912=1,VLOOKUP($C1912&amp;"|"&amp;$B1912&amp;"|"&amp;$D1912,Empresas!$C$6:$CC$92,$G1912+6+1,0),0))))</f>
        <v>0</v>
      </c>
      <c r="AJ1912" s="147">
        <f>IF(AND($I1912="Si",S1912=1),1,IF(AND($I1912="Fisico",S1912=1),1,IF(AND(S1912=1,$I1912="Electronico"),2,IF(S1912=1,VLOOKUP($C1912&amp;"|"&amp;$B1912&amp;"|"&amp;$D1912,Empresas!$C$6:$CC$92,$G1912+6+1,0),0))))</f>
        <v>0</v>
      </c>
      <c r="AK1912" s="147">
        <f>IF(AND($I1912="Si",T1912=1),1,IF(AND($I1912="Fisico",T1912=1),1,IF(AND(T1912=1,$I1912="Electronico"),2,IF(T1912=1,VLOOKUP($C1912&amp;"|"&amp;$B1912&amp;"|"&amp;$D1912,Empresas!$C$6:$CC$92,$G1912+6+1,0),0))))</f>
        <v>0</v>
      </c>
      <c r="AL1912" s="147">
        <f>IF(AND($I1912="Si",U1912=1),1,IF(AND($I1912="Fisico",U1912=1),1,IF(AND(U1912=1,$I1912="Electronico"),2,IF(U1912=1,VLOOKUP($C1912&amp;"|"&amp;$B1912&amp;"|"&amp;$D1912,Empresas!$C$6:$CC$92,$G1912+6+1,0),0))))</f>
        <v>0</v>
      </c>
      <c r="AM1912" s="149">
        <f t="shared" si="307"/>
        <v>0</v>
      </c>
      <c r="AN1912" s="149">
        <f t="shared" si="308"/>
        <v>0</v>
      </c>
      <c r="AO1912" s="152">
        <f t="shared" si="309"/>
        <v>0</v>
      </c>
    </row>
    <row r="1913" spans="1:41" x14ac:dyDescent="0.25">
      <c r="A1913" s="140" t="str">
        <f>VLOOKUP(D1913,Empresas!$D$7:$F$91,3,0)</f>
        <v>Yulisa</v>
      </c>
      <c r="B1913" s="141" t="str">
        <f>VLOOKUP(D1913,Empresas!$D$7:$G$91,4,0)</f>
        <v>Carmen D.</v>
      </c>
      <c r="C1913" s="141" t="s">
        <v>544</v>
      </c>
      <c r="D1913" s="141" t="s">
        <v>312</v>
      </c>
      <c r="E1913" s="141" t="str">
        <f>VLOOKUP(D1913,Empresas!$D$7:$E$92,2,0)</f>
        <v>OWLAI STUDIO S.A.C.</v>
      </c>
      <c r="F1913" s="141" t="s">
        <v>178</v>
      </c>
      <c r="G1913" s="142">
        <f t="shared" si="313"/>
        <v>56</v>
      </c>
      <c r="H1913" s="142" t="str">
        <f>VLOOKUP(D1913,Empresas!$D$6:$L$92,7,0)</f>
        <v>Semestral</v>
      </c>
      <c r="I1913" s="141" t="str">
        <f>VLOOKUP(VLOOKUP(D1913&amp;"|"&amp;B1913,Empresas!$I$7:$CB$92,G1913,0),Tablas!$A$8:$B$10,2,0)</f>
        <v>No aplica</v>
      </c>
      <c r="J1913" s="78"/>
      <c r="K1913" s="78"/>
      <c r="L1913" s="78"/>
      <c r="M1913" s="78"/>
      <c r="N1913" s="78"/>
      <c r="O1913" s="78"/>
      <c r="P1913" s="78"/>
      <c r="Q1913" s="78"/>
      <c r="R1913" s="78"/>
      <c r="S1913" s="78"/>
      <c r="T1913" s="78"/>
      <c r="U1913" s="78"/>
      <c r="V1913" s="78" t="str">
        <f>VLOOKUP(D1913,Empresas!$D$7:$CF$91,81,0)</f>
        <v>D</v>
      </c>
      <c r="W1913" s="78" t="str">
        <f>VLOOKUP(D1913,Empresas!$D$7:$M$91,10,0)</f>
        <v>Mype</v>
      </c>
      <c r="X1913" s="69" t="str">
        <f t="shared" si="305"/>
        <v>SI</v>
      </c>
      <c r="Y1913" s="153" t="str">
        <f t="shared" si="306"/>
        <v>No aplica</v>
      </c>
      <c r="Z1913" s="147">
        <f>IF(Y1913="No aplica",0,IF(I1913="no",0,IF(I1913="No aplica",0,IF(I1913="Si",1,IF(I1913="Fisico",1,IF(I1913="Electronico",2,VLOOKUP(C1913&amp;"|"&amp;B1913&amp;"|"&amp;D1913,Empresas!$C$6:$CC$92,G1913+6+1,0)))))))</f>
        <v>0</v>
      </c>
      <c r="AA1913" s="147">
        <f>IF(AND($I1913="Si",J1913=1),1,IF(AND($I1913="Fisico",J1913=1),1,IF(AND(J1913=1,$I1913="Electronico"),2,IF(J1913=1,VLOOKUP($C1913&amp;"|"&amp;$B1913&amp;"|"&amp;$D1913,Empresas!$C$6:$CC$92,$G1913+6+1,0),0))))</f>
        <v>0</v>
      </c>
      <c r="AB1913" s="147">
        <f>IF(AND($I1913="Si",K1913=1),1,IF(AND($I1913="Fisico",K1913=1),1,IF(AND(K1913=1,$I1913="Electronico"),2,IF(K1913=1,VLOOKUP($C1913&amp;"|"&amp;$B1913&amp;"|"&amp;$D1913,Empresas!$C$6:$CC$92,$G1913+6+1,0),0))))</f>
        <v>0</v>
      </c>
      <c r="AC1913" s="147">
        <f>IF(AND($I1913="Si",L1913=1),1,IF(AND($I1913="Fisico",L1913=1),1,IF(AND(L1913=1,$I1913="Electronico"),2,IF(L1913=1,VLOOKUP($C1913&amp;"|"&amp;$B1913&amp;"|"&amp;$D1913,Empresas!$C$6:$CC$92,$G1913+6+1,0),0))))</f>
        <v>0</v>
      </c>
      <c r="AD1913" s="147">
        <f>IF(AND($I1913="Si",M1913=1),1,IF(AND($I1913="Fisico",M1913=1),1,IF(AND(M1913=1,$I1913="Electronico"),2,IF(M1913=1,VLOOKUP($C1913&amp;"|"&amp;$B1913&amp;"|"&amp;$D1913,Empresas!$C$6:$CC$92,$G1913+6+1,0),0))))</f>
        <v>0</v>
      </c>
      <c r="AE1913" s="147">
        <f>IF(AND($I1913="Si",N1913=1),1,IF(AND($I1913="Fisico",N1913=1),1,IF(AND(N1913=1,$I1913="Electronico"),2,IF(N1913=1,VLOOKUP($C1913&amp;"|"&amp;$B1913&amp;"|"&amp;$D1913,Empresas!$C$6:$CC$92,$G1913+6+1,0),0))))</f>
        <v>0</v>
      </c>
      <c r="AF1913" s="147">
        <f>IF(AND($I1913="Si",O1913=1),1,IF(AND($I1913="Fisico",O1913=1),1,IF(AND(O1913=1,$I1913="Electronico"),2,IF(O1913=1,VLOOKUP($C1913&amp;"|"&amp;$B1913&amp;"|"&amp;$D1913,Empresas!$C$6:$CC$92,$G1913+6+1,0),0))))</f>
        <v>0</v>
      </c>
      <c r="AG1913" s="147">
        <f>IF(AND($I1913="Si",P1913=1),1,IF(AND($I1913="Fisico",P1913=1),1,IF(AND(P1913=1,$I1913="Electronico"),2,IF(P1913=1,VLOOKUP($C1913&amp;"|"&amp;$B1913&amp;"|"&amp;$D1913,Empresas!$C$6:$CC$92,$G1913+6+1,0),0))))</f>
        <v>0</v>
      </c>
      <c r="AH1913" s="147">
        <f>IF(AND($I1913="Si",Q1913=1),1,IF(AND($I1913="Fisico",Q1913=1),1,IF(AND(Q1913=1,$I1913="Electronico"),2,IF(Q1913=1,VLOOKUP($C1913&amp;"|"&amp;$B1913&amp;"|"&amp;$D1913,Empresas!$C$6:$CC$92,$G1913+6+1,0),0))))</f>
        <v>0</v>
      </c>
      <c r="AI1913" s="147">
        <f>IF(AND($I1913="Si",R1913=1),1,IF(AND($I1913="Fisico",R1913=1),1,IF(AND(R1913=1,$I1913="Electronico"),2,IF(R1913=1,VLOOKUP($C1913&amp;"|"&amp;$B1913&amp;"|"&amp;$D1913,Empresas!$C$6:$CC$92,$G1913+6+1,0),0))))</f>
        <v>0</v>
      </c>
      <c r="AJ1913" s="147">
        <f>IF(AND($I1913="Si",S1913=1),1,IF(AND($I1913="Fisico",S1913=1),1,IF(AND(S1913=1,$I1913="Electronico"),2,IF(S1913=1,VLOOKUP($C1913&amp;"|"&amp;$B1913&amp;"|"&amp;$D1913,Empresas!$C$6:$CC$92,$G1913+6+1,0),0))))</f>
        <v>0</v>
      </c>
      <c r="AK1913" s="147">
        <f>IF(AND($I1913="Si",T1913=1),1,IF(AND($I1913="Fisico",T1913=1),1,IF(AND(T1913=1,$I1913="Electronico"),2,IF(T1913=1,VLOOKUP($C1913&amp;"|"&amp;$B1913&amp;"|"&amp;$D1913,Empresas!$C$6:$CC$92,$G1913+6+1,0),0))))</f>
        <v>0</v>
      </c>
      <c r="AL1913" s="147">
        <f>IF(AND($I1913="Si",U1913=1),1,IF(AND($I1913="Fisico",U1913=1),1,IF(AND(U1913=1,$I1913="Electronico"),2,IF(U1913=1,VLOOKUP($C1913&amp;"|"&amp;$B1913&amp;"|"&amp;$D1913,Empresas!$C$6:$CC$92,$G1913+6+1,0),0))))</f>
        <v>0</v>
      </c>
      <c r="AM1913" s="149">
        <f t="shared" si="307"/>
        <v>0</v>
      </c>
      <c r="AN1913" s="149">
        <f t="shared" si="308"/>
        <v>0</v>
      </c>
      <c r="AO1913" s="152">
        <f t="shared" si="309"/>
        <v>0</v>
      </c>
    </row>
    <row r="1914" spans="1:41" x14ac:dyDescent="0.25">
      <c r="A1914" s="140" t="str">
        <f>VLOOKUP(D1914,Empresas!$D$7:$F$91,3,0)</f>
        <v>Yulisa</v>
      </c>
      <c r="B1914" s="141" t="str">
        <f>VLOOKUP(D1914,Empresas!$D$7:$G$91,4,0)</f>
        <v>Carmen D.</v>
      </c>
      <c r="C1914" s="141" t="s">
        <v>544</v>
      </c>
      <c r="D1914" s="141" t="s">
        <v>312</v>
      </c>
      <c r="E1914" s="141" t="str">
        <f>VLOOKUP(D1914,Empresas!$D$7:$E$92,2,0)</f>
        <v>OWLAI STUDIO S.A.C.</v>
      </c>
      <c r="F1914" s="141" t="s">
        <v>179</v>
      </c>
      <c r="G1914" s="142">
        <f t="shared" si="313"/>
        <v>57</v>
      </c>
      <c r="H1914" s="142" t="str">
        <f>VLOOKUP(D1914,Empresas!$D$6:$L$92,7,0)</f>
        <v>Semestral</v>
      </c>
      <c r="I1914" s="141" t="str">
        <f>VLOOKUP(VLOOKUP(D1914&amp;"|"&amp;B1914,Empresas!$I$7:$CB$92,G1914,0),Tablas!$A$8:$B$10,2,0)</f>
        <v>No aplica</v>
      </c>
      <c r="J1914" s="78"/>
      <c r="K1914" s="78"/>
      <c r="L1914" s="78"/>
      <c r="M1914" s="78"/>
      <c r="N1914" s="78"/>
      <c r="O1914" s="78"/>
      <c r="P1914" s="78"/>
      <c r="Q1914" s="78"/>
      <c r="R1914" s="78"/>
      <c r="S1914" s="78"/>
      <c r="T1914" s="78"/>
      <c r="U1914" s="78"/>
      <c r="V1914" s="78" t="str">
        <f>VLOOKUP(D1914,Empresas!$D$7:$CF$91,81,0)</f>
        <v>D</v>
      </c>
      <c r="W1914" s="78" t="str">
        <f>VLOOKUP(D1914,Empresas!$D$7:$M$91,10,0)</f>
        <v>Mype</v>
      </c>
      <c r="X1914" s="69" t="str">
        <f t="shared" si="305"/>
        <v>NO</v>
      </c>
      <c r="Y1914" s="153" t="str">
        <f t="shared" si="306"/>
        <v>No aplica</v>
      </c>
      <c r="Z1914" s="147">
        <f>IF(Y1914="No aplica",0,IF(I1914="no",0,IF(I1914="No aplica",0,IF(I1914="Si",1,IF(I1914="Fisico",1,IF(I1914="Electronico",2,VLOOKUP(C1914&amp;"|"&amp;B1914&amp;"|"&amp;D1914,Empresas!$C$6:$CC$92,G1914+6+1,0)))))))</f>
        <v>0</v>
      </c>
      <c r="AA1914" s="147">
        <f>IF(AND($I1914="Si",J1914=1),1,IF(AND($I1914="Fisico",J1914=1),1,IF(AND(J1914=1,$I1914="Electronico"),2,IF(J1914=1,VLOOKUP($C1914&amp;"|"&amp;$B1914&amp;"|"&amp;$D1914,Empresas!$C$6:$CC$92,$G1914+6+1,0),0))))</f>
        <v>0</v>
      </c>
      <c r="AB1914" s="147">
        <f>IF(AND($I1914="Si",K1914=1),1,IF(AND($I1914="Fisico",K1914=1),1,IF(AND(K1914=1,$I1914="Electronico"),2,IF(K1914=1,VLOOKUP($C1914&amp;"|"&amp;$B1914&amp;"|"&amp;$D1914,Empresas!$C$6:$CC$92,$G1914+6+1,0),0))))</f>
        <v>0</v>
      </c>
      <c r="AC1914" s="147">
        <f>IF(AND($I1914="Si",L1914=1),1,IF(AND($I1914="Fisico",L1914=1),1,IF(AND(L1914=1,$I1914="Electronico"),2,IF(L1914=1,VLOOKUP($C1914&amp;"|"&amp;$B1914&amp;"|"&amp;$D1914,Empresas!$C$6:$CC$92,$G1914+6+1,0),0))))</f>
        <v>0</v>
      </c>
      <c r="AD1914" s="147">
        <f>IF(AND($I1914="Si",M1914=1),1,IF(AND($I1914="Fisico",M1914=1),1,IF(AND(M1914=1,$I1914="Electronico"),2,IF(M1914=1,VLOOKUP($C1914&amp;"|"&amp;$B1914&amp;"|"&amp;$D1914,Empresas!$C$6:$CC$92,$G1914+6+1,0),0))))</f>
        <v>0</v>
      </c>
      <c r="AE1914" s="147">
        <f>IF(AND($I1914="Si",N1914=1),1,IF(AND($I1914="Fisico",N1914=1),1,IF(AND(N1914=1,$I1914="Electronico"),2,IF(N1914=1,VLOOKUP($C1914&amp;"|"&amp;$B1914&amp;"|"&amp;$D1914,Empresas!$C$6:$CC$92,$G1914+6+1,0),0))))</f>
        <v>0</v>
      </c>
      <c r="AF1914" s="147">
        <f>IF(AND($I1914="Si",O1914=1),1,IF(AND($I1914="Fisico",O1914=1),1,IF(AND(O1914=1,$I1914="Electronico"),2,IF(O1914=1,VLOOKUP($C1914&amp;"|"&amp;$B1914&amp;"|"&amp;$D1914,Empresas!$C$6:$CC$92,$G1914+6+1,0),0))))</f>
        <v>0</v>
      </c>
      <c r="AG1914" s="147">
        <f>IF(AND($I1914="Si",P1914=1),1,IF(AND($I1914="Fisico",P1914=1),1,IF(AND(P1914=1,$I1914="Electronico"),2,IF(P1914=1,VLOOKUP($C1914&amp;"|"&amp;$B1914&amp;"|"&amp;$D1914,Empresas!$C$6:$CC$92,$G1914+6+1,0),0))))</f>
        <v>0</v>
      </c>
      <c r="AH1914" s="147">
        <f>IF(AND($I1914="Si",Q1914=1),1,IF(AND($I1914="Fisico",Q1914=1),1,IF(AND(Q1914=1,$I1914="Electronico"),2,IF(Q1914=1,VLOOKUP($C1914&amp;"|"&amp;$B1914&amp;"|"&amp;$D1914,Empresas!$C$6:$CC$92,$G1914+6+1,0),0))))</f>
        <v>0</v>
      </c>
      <c r="AI1914" s="147">
        <f>IF(AND($I1914="Si",R1914=1),1,IF(AND($I1914="Fisico",R1914=1),1,IF(AND(R1914=1,$I1914="Electronico"),2,IF(R1914=1,VLOOKUP($C1914&amp;"|"&amp;$B1914&amp;"|"&amp;$D1914,Empresas!$C$6:$CC$92,$G1914+6+1,0),0))))</f>
        <v>0</v>
      </c>
      <c r="AJ1914" s="147">
        <f>IF(AND($I1914="Si",S1914=1),1,IF(AND($I1914="Fisico",S1914=1),1,IF(AND(S1914=1,$I1914="Electronico"),2,IF(S1914=1,VLOOKUP($C1914&amp;"|"&amp;$B1914&amp;"|"&amp;$D1914,Empresas!$C$6:$CC$92,$G1914+6+1,0),0))))</f>
        <v>0</v>
      </c>
      <c r="AK1914" s="147">
        <f>IF(AND($I1914="Si",T1914=1),1,IF(AND($I1914="Fisico",T1914=1),1,IF(AND(T1914=1,$I1914="Electronico"),2,IF(T1914=1,VLOOKUP($C1914&amp;"|"&amp;$B1914&amp;"|"&amp;$D1914,Empresas!$C$6:$CC$92,$G1914+6+1,0),0))))</f>
        <v>0</v>
      </c>
      <c r="AL1914" s="147">
        <f>IF(AND($I1914="Si",U1914=1),1,IF(AND($I1914="Fisico",U1914=1),1,IF(AND(U1914=1,$I1914="Electronico"),2,IF(U1914=1,VLOOKUP($C1914&amp;"|"&amp;$B1914&amp;"|"&amp;$D1914,Empresas!$C$6:$CC$92,$G1914+6+1,0),0))))</f>
        <v>0</v>
      </c>
      <c r="AM1914" s="149">
        <f t="shared" si="307"/>
        <v>0</v>
      </c>
      <c r="AN1914" s="149">
        <f t="shared" si="308"/>
        <v>0</v>
      </c>
      <c r="AO1914" s="152">
        <f t="shared" si="309"/>
        <v>0</v>
      </c>
    </row>
    <row r="1915" spans="1:41" x14ac:dyDescent="0.25">
      <c r="A1915" s="140" t="str">
        <f>VLOOKUP(D1915,Empresas!$D$7:$F$91,3,0)</f>
        <v>Yulisa</v>
      </c>
      <c r="B1915" s="141" t="str">
        <f>VLOOKUP(D1915,Empresas!$D$7:$G$91,4,0)</f>
        <v>Carmen D.</v>
      </c>
      <c r="C1915" s="141" t="s">
        <v>544</v>
      </c>
      <c r="D1915" s="141" t="s">
        <v>312</v>
      </c>
      <c r="E1915" s="141" t="str">
        <f>VLOOKUP(D1915,Empresas!$D$7:$E$92,2,0)</f>
        <v>OWLAI STUDIO S.A.C.</v>
      </c>
      <c r="F1915" s="141" t="s">
        <v>180</v>
      </c>
      <c r="G1915" s="142">
        <f t="shared" si="313"/>
        <v>58</v>
      </c>
      <c r="H1915" s="142" t="str">
        <f>VLOOKUP(D1915,Empresas!$D$6:$L$92,7,0)</f>
        <v>Semestral</v>
      </c>
      <c r="I1915" s="141" t="str">
        <f>VLOOKUP(VLOOKUP(D1915&amp;"|"&amp;B1915,Empresas!$I$7:$CB$92,G1915,0),Tablas!$A$8:$B$10,2,0)</f>
        <v>No aplica</v>
      </c>
      <c r="J1915" s="78"/>
      <c r="K1915" s="78"/>
      <c r="L1915" s="78"/>
      <c r="M1915" s="78"/>
      <c r="N1915" s="78"/>
      <c r="O1915" s="78"/>
      <c r="P1915" s="78"/>
      <c r="Q1915" s="78"/>
      <c r="R1915" s="78"/>
      <c r="S1915" s="78"/>
      <c r="T1915" s="78"/>
      <c r="U1915" s="78"/>
      <c r="V1915" s="78" t="str">
        <f>VLOOKUP(D1915,Empresas!$D$7:$CF$91,81,0)</f>
        <v>D</v>
      </c>
      <c r="W1915" s="78" t="str">
        <f>VLOOKUP(D1915,Empresas!$D$7:$M$91,10,0)</f>
        <v>Mype</v>
      </c>
      <c r="X1915" s="69" t="str">
        <f t="shared" si="305"/>
        <v>NO</v>
      </c>
      <c r="Y1915" s="153" t="str">
        <f t="shared" si="306"/>
        <v>No aplica</v>
      </c>
      <c r="Z1915" s="147">
        <f>IF(Y1915="No aplica",0,IF(I1915="no",0,IF(I1915="No aplica",0,IF(I1915="Si",1,IF(I1915="Fisico",1,IF(I1915="Electronico",2,VLOOKUP(C1915&amp;"|"&amp;B1915&amp;"|"&amp;D1915,Empresas!$C$6:$CC$92,G1915+6+1,0)))))))</f>
        <v>0</v>
      </c>
      <c r="AA1915" s="147">
        <f>IF(AND($I1915="Si",J1915=1),1,IF(AND($I1915="Fisico",J1915=1),1,IF(AND(J1915=1,$I1915="Electronico"),2,IF(J1915=1,VLOOKUP($C1915&amp;"|"&amp;$B1915&amp;"|"&amp;$D1915,Empresas!$C$6:$CC$92,$G1915+6+1,0),0))))</f>
        <v>0</v>
      </c>
      <c r="AB1915" s="147">
        <f>IF(AND($I1915="Si",K1915=1),1,IF(AND($I1915="Fisico",K1915=1),1,IF(AND(K1915=1,$I1915="Electronico"),2,IF(K1915=1,VLOOKUP($C1915&amp;"|"&amp;$B1915&amp;"|"&amp;$D1915,Empresas!$C$6:$CC$92,$G1915+6+1,0),0))))</f>
        <v>0</v>
      </c>
      <c r="AC1915" s="147">
        <f>IF(AND($I1915="Si",L1915=1),1,IF(AND($I1915="Fisico",L1915=1),1,IF(AND(L1915=1,$I1915="Electronico"),2,IF(L1915=1,VLOOKUP($C1915&amp;"|"&amp;$B1915&amp;"|"&amp;$D1915,Empresas!$C$6:$CC$92,$G1915+6+1,0),0))))</f>
        <v>0</v>
      </c>
      <c r="AD1915" s="147">
        <f>IF(AND($I1915="Si",M1915=1),1,IF(AND($I1915="Fisico",M1915=1),1,IF(AND(M1915=1,$I1915="Electronico"),2,IF(M1915=1,VLOOKUP($C1915&amp;"|"&amp;$B1915&amp;"|"&amp;$D1915,Empresas!$C$6:$CC$92,$G1915+6+1,0),0))))</f>
        <v>0</v>
      </c>
      <c r="AE1915" s="147">
        <f>IF(AND($I1915="Si",N1915=1),1,IF(AND($I1915="Fisico",N1915=1),1,IF(AND(N1915=1,$I1915="Electronico"),2,IF(N1915=1,VLOOKUP($C1915&amp;"|"&amp;$B1915&amp;"|"&amp;$D1915,Empresas!$C$6:$CC$92,$G1915+6+1,0),0))))</f>
        <v>0</v>
      </c>
      <c r="AF1915" s="147">
        <f>IF(AND($I1915="Si",O1915=1),1,IF(AND($I1915="Fisico",O1915=1),1,IF(AND(O1915=1,$I1915="Electronico"),2,IF(O1915=1,VLOOKUP($C1915&amp;"|"&amp;$B1915&amp;"|"&amp;$D1915,Empresas!$C$6:$CC$92,$G1915+6+1,0),0))))</f>
        <v>0</v>
      </c>
      <c r="AG1915" s="147">
        <f>IF(AND($I1915="Si",P1915=1),1,IF(AND($I1915="Fisico",P1915=1),1,IF(AND(P1915=1,$I1915="Electronico"),2,IF(P1915=1,VLOOKUP($C1915&amp;"|"&amp;$B1915&amp;"|"&amp;$D1915,Empresas!$C$6:$CC$92,$G1915+6+1,0),0))))</f>
        <v>0</v>
      </c>
      <c r="AH1915" s="147">
        <f>IF(AND($I1915="Si",Q1915=1),1,IF(AND($I1915="Fisico",Q1915=1),1,IF(AND(Q1915=1,$I1915="Electronico"),2,IF(Q1915=1,VLOOKUP($C1915&amp;"|"&amp;$B1915&amp;"|"&amp;$D1915,Empresas!$C$6:$CC$92,$G1915+6+1,0),0))))</f>
        <v>0</v>
      </c>
      <c r="AI1915" s="147">
        <f>IF(AND($I1915="Si",R1915=1),1,IF(AND($I1915="Fisico",R1915=1),1,IF(AND(R1915=1,$I1915="Electronico"),2,IF(R1915=1,VLOOKUP($C1915&amp;"|"&amp;$B1915&amp;"|"&amp;$D1915,Empresas!$C$6:$CC$92,$G1915+6+1,0),0))))</f>
        <v>0</v>
      </c>
      <c r="AJ1915" s="147">
        <f>IF(AND($I1915="Si",S1915=1),1,IF(AND($I1915="Fisico",S1915=1),1,IF(AND(S1915=1,$I1915="Electronico"),2,IF(S1915=1,VLOOKUP($C1915&amp;"|"&amp;$B1915&amp;"|"&amp;$D1915,Empresas!$C$6:$CC$92,$G1915+6+1,0),0))))</f>
        <v>0</v>
      </c>
      <c r="AK1915" s="147">
        <f>IF(AND($I1915="Si",T1915=1),1,IF(AND($I1915="Fisico",T1915=1),1,IF(AND(T1915=1,$I1915="Electronico"),2,IF(T1915=1,VLOOKUP($C1915&amp;"|"&amp;$B1915&amp;"|"&amp;$D1915,Empresas!$C$6:$CC$92,$G1915+6+1,0),0))))</f>
        <v>0</v>
      </c>
      <c r="AL1915" s="147">
        <f>IF(AND($I1915="Si",U1915=1),1,IF(AND($I1915="Fisico",U1915=1),1,IF(AND(U1915=1,$I1915="Electronico"),2,IF(U1915=1,VLOOKUP($C1915&amp;"|"&amp;$B1915&amp;"|"&amp;$D1915,Empresas!$C$6:$CC$92,$G1915+6+1,0),0))))</f>
        <v>0</v>
      </c>
      <c r="AM1915" s="149">
        <f t="shared" si="307"/>
        <v>0</v>
      </c>
      <c r="AN1915" s="149">
        <f t="shared" si="308"/>
        <v>0</v>
      </c>
      <c r="AO1915" s="152">
        <f t="shared" si="309"/>
        <v>0</v>
      </c>
    </row>
    <row r="1916" spans="1:41" x14ac:dyDescent="0.25">
      <c r="A1916" s="140" t="str">
        <f>VLOOKUP(D1916,Empresas!$D$7:$F$91,3,0)</f>
        <v>Yulisa</v>
      </c>
      <c r="B1916" s="141" t="str">
        <f>VLOOKUP(D1916,Empresas!$D$7:$G$91,4,0)</f>
        <v>Carmen D.</v>
      </c>
      <c r="C1916" s="141" t="s">
        <v>544</v>
      </c>
      <c r="D1916" s="141" t="s">
        <v>312</v>
      </c>
      <c r="E1916" s="141" t="str">
        <f>VLOOKUP(D1916,Empresas!$D$7:$E$92,2,0)</f>
        <v>OWLAI STUDIO S.A.C.</v>
      </c>
      <c r="F1916" s="141" t="s">
        <v>181</v>
      </c>
      <c r="G1916" s="142">
        <f t="shared" si="313"/>
        <v>59</v>
      </c>
      <c r="H1916" s="142" t="str">
        <f>VLOOKUP(D1916,Empresas!$D$6:$L$92,7,0)</f>
        <v>Semestral</v>
      </c>
      <c r="I1916" s="141" t="str">
        <f>VLOOKUP(VLOOKUP(D1916&amp;"|"&amp;B1916,Empresas!$I$7:$CB$92,G1916,0),Tablas!$A$8:$B$10,2,0)</f>
        <v>No aplica</v>
      </c>
      <c r="J1916" s="78"/>
      <c r="K1916" s="78"/>
      <c r="L1916" s="78"/>
      <c r="M1916" s="78"/>
      <c r="N1916" s="78"/>
      <c r="O1916" s="78"/>
      <c r="P1916" s="78"/>
      <c r="Q1916" s="78"/>
      <c r="R1916" s="78"/>
      <c r="S1916" s="78"/>
      <c r="T1916" s="78"/>
      <c r="U1916" s="78"/>
      <c r="V1916" s="78" t="str">
        <f>VLOOKUP(D1916,Empresas!$D$7:$CF$91,81,0)</f>
        <v>D</v>
      </c>
      <c r="W1916" s="78" t="str">
        <f>VLOOKUP(D1916,Empresas!$D$7:$M$91,10,0)</f>
        <v>Mype</v>
      </c>
      <c r="X1916" s="69" t="str">
        <f t="shared" si="305"/>
        <v>NO</v>
      </c>
      <c r="Y1916" s="153" t="str">
        <f t="shared" si="306"/>
        <v>No aplica</v>
      </c>
      <c r="Z1916" s="147">
        <f>IF(Y1916="No aplica",0,IF(I1916="no",0,IF(I1916="No aplica",0,IF(I1916="Si",1,IF(I1916="Fisico",1,IF(I1916="Electronico",2,VLOOKUP(C1916&amp;"|"&amp;B1916&amp;"|"&amp;D1916,Empresas!$C$6:$CC$92,G1916+6+1,0)))))))</f>
        <v>0</v>
      </c>
      <c r="AA1916" s="147">
        <f>IF(AND($I1916="Si",J1916=1),1,IF(AND($I1916="Fisico",J1916=1),1,IF(AND(J1916=1,$I1916="Electronico"),2,IF(J1916=1,VLOOKUP($C1916&amp;"|"&amp;$B1916&amp;"|"&amp;$D1916,Empresas!$C$6:$CC$92,$G1916+6+1,0),0))))</f>
        <v>0</v>
      </c>
      <c r="AB1916" s="147">
        <f>IF(AND($I1916="Si",K1916=1),1,IF(AND($I1916="Fisico",K1916=1),1,IF(AND(K1916=1,$I1916="Electronico"),2,IF(K1916=1,VLOOKUP($C1916&amp;"|"&amp;$B1916&amp;"|"&amp;$D1916,Empresas!$C$6:$CC$92,$G1916+6+1,0),0))))</f>
        <v>0</v>
      </c>
      <c r="AC1916" s="147">
        <f>IF(AND($I1916="Si",L1916=1),1,IF(AND($I1916="Fisico",L1916=1),1,IF(AND(L1916=1,$I1916="Electronico"),2,IF(L1916=1,VLOOKUP($C1916&amp;"|"&amp;$B1916&amp;"|"&amp;$D1916,Empresas!$C$6:$CC$92,$G1916+6+1,0),0))))</f>
        <v>0</v>
      </c>
      <c r="AD1916" s="147">
        <f>IF(AND($I1916="Si",M1916=1),1,IF(AND($I1916="Fisico",M1916=1),1,IF(AND(M1916=1,$I1916="Electronico"),2,IF(M1916=1,VLOOKUP($C1916&amp;"|"&amp;$B1916&amp;"|"&amp;$D1916,Empresas!$C$6:$CC$92,$G1916+6+1,0),0))))</f>
        <v>0</v>
      </c>
      <c r="AE1916" s="147">
        <f>IF(AND($I1916="Si",N1916=1),1,IF(AND($I1916="Fisico",N1916=1),1,IF(AND(N1916=1,$I1916="Electronico"),2,IF(N1916=1,VLOOKUP($C1916&amp;"|"&amp;$B1916&amp;"|"&amp;$D1916,Empresas!$C$6:$CC$92,$G1916+6+1,0),0))))</f>
        <v>0</v>
      </c>
      <c r="AF1916" s="147">
        <f>IF(AND($I1916="Si",O1916=1),1,IF(AND($I1916="Fisico",O1916=1),1,IF(AND(O1916=1,$I1916="Electronico"),2,IF(O1916=1,VLOOKUP($C1916&amp;"|"&amp;$B1916&amp;"|"&amp;$D1916,Empresas!$C$6:$CC$92,$G1916+6+1,0),0))))</f>
        <v>0</v>
      </c>
      <c r="AG1916" s="147">
        <f>IF(AND($I1916="Si",P1916=1),1,IF(AND($I1916="Fisico",P1916=1),1,IF(AND(P1916=1,$I1916="Electronico"),2,IF(P1916=1,VLOOKUP($C1916&amp;"|"&amp;$B1916&amp;"|"&amp;$D1916,Empresas!$C$6:$CC$92,$G1916+6+1,0),0))))</f>
        <v>0</v>
      </c>
      <c r="AH1916" s="147">
        <f>IF(AND($I1916="Si",Q1916=1),1,IF(AND($I1916="Fisico",Q1916=1),1,IF(AND(Q1916=1,$I1916="Electronico"),2,IF(Q1916=1,VLOOKUP($C1916&amp;"|"&amp;$B1916&amp;"|"&amp;$D1916,Empresas!$C$6:$CC$92,$G1916+6+1,0),0))))</f>
        <v>0</v>
      </c>
      <c r="AI1916" s="147">
        <f>IF(AND($I1916="Si",R1916=1),1,IF(AND($I1916="Fisico",R1916=1),1,IF(AND(R1916=1,$I1916="Electronico"),2,IF(R1916=1,VLOOKUP($C1916&amp;"|"&amp;$B1916&amp;"|"&amp;$D1916,Empresas!$C$6:$CC$92,$G1916+6+1,0),0))))</f>
        <v>0</v>
      </c>
      <c r="AJ1916" s="147">
        <f>IF(AND($I1916="Si",S1916=1),1,IF(AND($I1916="Fisico",S1916=1),1,IF(AND(S1916=1,$I1916="Electronico"),2,IF(S1916=1,VLOOKUP($C1916&amp;"|"&amp;$B1916&amp;"|"&amp;$D1916,Empresas!$C$6:$CC$92,$G1916+6+1,0),0))))</f>
        <v>0</v>
      </c>
      <c r="AK1916" s="147">
        <f>IF(AND($I1916="Si",T1916=1),1,IF(AND($I1916="Fisico",T1916=1),1,IF(AND(T1916=1,$I1916="Electronico"),2,IF(T1916=1,VLOOKUP($C1916&amp;"|"&amp;$B1916&amp;"|"&amp;$D1916,Empresas!$C$6:$CC$92,$G1916+6+1,0),0))))</f>
        <v>0</v>
      </c>
      <c r="AL1916" s="147">
        <f>IF(AND($I1916="Si",U1916=1),1,IF(AND($I1916="Fisico",U1916=1),1,IF(AND(U1916=1,$I1916="Electronico"),2,IF(U1916=1,VLOOKUP($C1916&amp;"|"&amp;$B1916&amp;"|"&amp;$D1916,Empresas!$C$6:$CC$92,$G1916+6+1,0),0))))</f>
        <v>0</v>
      </c>
      <c r="AM1916" s="149">
        <f t="shared" si="307"/>
        <v>0</v>
      </c>
      <c r="AN1916" s="149">
        <f t="shared" si="308"/>
        <v>0</v>
      </c>
      <c r="AO1916" s="152">
        <f t="shared" si="309"/>
        <v>0</v>
      </c>
    </row>
    <row r="1917" spans="1:41" x14ac:dyDescent="0.25">
      <c r="A1917" s="140" t="str">
        <f>VLOOKUP(D1917,Empresas!$D$7:$F$91,3,0)</f>
        <v>Yulisa</v>
      </c>
      <c r="B1917" s="141" t="str">
        <f>VLOOKUP(D1917,Empresas!$D$7:$G$91,4,0)</f>
        <v>Carmen D.</v>
      </c>
      <c r="C1917" s="141" t="s">
        <v>544</v>
      </c>
      <c r="D1917" s="141" t="s">
        <v>312</v>
      </c>
      <c r="E1917" s="141" t="str">
        <f>VLOOKUP(D1917,Empresas!$D$7:$E$92,2,0)</f>
        <v>OWLAI STUDIO S.A.C.</v>
      </c>
      <c r="F1917" s="141" t="s">
        <v>182</v>
      </c>
      <c r="G1917" s="142">
        <f t="shared" si="313"/>
        <v>60</v>
      </c>
      <c r="H1917" s="142" t="str">
        <f>VLOOKUP(D1917,Empresas!$D$6:$L$92,7,0)</f>
        <v>Semestral</v>
      </c>
      <c r="I1917" s="141" t="str">
        <f>VLOOKUP(VLOOKUP(D1917&amp;"|"&amp;B1917,Empresas!$I$7:$CB$92,G1917,0),Tablas!$A$8:$B$10,2,0)</f>
        <v>No aplica</v>
      </c>
      <c r="J1917" s="78"/>
      <c r="K1917" s="78"/>
      <c r="L1917" s="78"/>
      <c r="M1917" s="78"/>
      <c r="N1917" s="78"/>
      <c r="O1917" s="78"/>
      <c r="P1917" s="78"/>
      <c r="Q1917" s="78"/>
      <c r="R1917" s="78"/>
      <c r="S1917" s="78"/>
      <c r="T1917" s="78"/>
      <c r="U1917" s="78"/>
      <c r="V1917" s="78" t="str">
        <f>VLOOKUP(D1917,Empresas!$D$7:$CF$91,81,0)</f>
        <v>D</v>
      </c>
      <c r="W1917" s="78" t="str">
        <f>VLOOKUP(D1917,Empresas!$D$7:$M$91,10,0)</f>
        <v>Mype</v>
      </c>
      <c r="X1917" s="69" t="str">
        <f t="shared" si="305"/>
        <v>NO</v>
      </c>
      <c r="Y1917" s="153" t="str">
        <f t="shared" si="306"/>
        <v>No aplica</v>
      </c>
      <c r="Z1917" s="147">
        <f>IF(Y1917="No aplica",0,IF(I1917="no",0,IF(I1917="No aplica",0,IF(I1917="Si",1,IF(I1917="Fisico",1,IF(I1917="Electronico",2,VLOOKUP(C1917&amp;"|"&amp;B1917&amp;"|"&amp;D1917,Empresas!$C$6:$CC$92,G1917+6+1,0)))))))</f>
        <v>0</v>
      </c>
      <c r="AA1917" s="147">
        <f>IF(AND($I1917="Si",J1917=1),1,IF(AND($I1917="Fisico",J1917=1),1,IF(AND(J1917=1,$I1917="Electronico"),2,IF(J1917=1,VLOOKUP($C1917&amp;"|"&amp;$B1917&amp;"|"&amp;$D1917,Empresas!$C$6:$CC$92,$G1917+6+1,0),0))))</f>
        <v>0</v>
      </c>
      <c r="AB1917" s="147">
        <f>IF(AND($I1917="Si",K1917=1),1,IF(AND($I1917="Fisico",K1917=1),1,IF(AND(K1917=1,$I1917="Electronico"),2,IF(K1917=1,VLOOKUP($C1917&amp;"|"&amp;$B1917&amp;"|"&amp;$D1917,Empresas!$C$6:$CC$92,$G1917+6+1,0),0))))</f>
        <v>0</v>
      </c>
      <c r="AC1917" s="147">
        <f>IF(AND($I1917="Si",L1917=1),1,IF(AND($I1917="Fisico",L1917=1),1,IF(AND(L1917=1,$I1917="Electronico"),2,IF(L1917=1,VLOOKUP($C1917&amp;"|"&amp;$B1917&amp;"|"&amp;$D1917,Empresas!$C$6:$CC$92,$G1917+6+1,0),0))))</f>
        <v>0</v>
      </c>
      <c r="AD1917" s="147">
        <f>IF(AND($I1917="Si",M1917=1),1,IF(AND($I1917="Fisico",M1917=1),1,IF(AND(M1917=1,$I1917="Electronico"),2,IF(M1917=1,VLOOKUP($C1917&amp;"|"&amp;$B1917&amp;"|"&amp;$D1917,Empresas!$C$6:$CC$92,$G1917+6+1,0),0))))</f>
        <v>0</v>
      </c>
      <c r="AE1917" s="147">
        <f>IF(AND($I1917="Si",N1917=1),1,IF(AND($I1917="Fisico",N1917=1),1,IF(AND(N1917=1,$I1917="Electronico"),2,IF(N1917=1,VLOOKUP($C1917&amp;"|"&amp;$B1917&amp;"|"&amp;$D1917,Empresas!$C$6:$CC$92,$G1917+6+1,0),0))))</f>
        <v>0</v>
      </c>
      <c r="AF1917" s="147">
        <f>IF(AND($I1917="Si",O1917=1),1,IF(AND($I1917="Fisico",O1917=1),1,IF(AND(O1917=1,$I1917="Electronico"),2,IF(O1917=1,VLOOKUP($C1917&amp;"|"&amp;$B1917&amp;"|"&amp;$D1917,Empresas!$C$6:$CC$92,$G1917+6+1,0),0))))</f>
        <v>0</v>
      </c>
      <c r="AG1917" s="147">
        <f>IF(AND($I1917="Si",P1917=1),1,IF(AND($I1917="Fisico",P1917=1),1,IF(AND(P1917=1,$I1917="Electronico"),2,IF(P1917=1,VLOOKUP($C1917&amp;"|"&amp;$B1917&amp;"|"&amp;$D1917,Empresas!$C$6:$CC$92,$G1917+6+1,0),0))))</f>
        <v>0</v>
      </c>
      <c r="AH1917" s="147">
        <f>IF(AND($I1917="Si",Q1917=1),1,IF(AND($I1917="Fisico",Q1917=1),1,IF(AND(Q1917=1,$I1917="Electronico"),2,IF(Q1917=1,VLOOKUP($C1917&amp;"|"&amp;$B1917&amp;"|"&amp;$D1917,Empresas!$C$6:$CC$92,$G1917+6+1,0),0))))</f>
        <v>0</v>
      </c>
      <c r="AI1917" s="147">
        <f>IF(AND($I1917="Si",R1917=1),1,IF(AND($I1917="Fisico",R1917=1),1,IF(AND(R1917=1,$I1917="Electronico"),2,IF(R1917=1,VLOOKUP($C1917&amp;"|"&amp;$B1917&amp;"|"&amp;$D1917,Empresas!$C$6:$CC$92,$G1917+6+1,0),0))))</f>
        <v>0</v>
      </c>
      <c r="AJ1917" s="147">
        <f>IF(AND($I1917="Si",S1917=1),1,IF(AND($I1917="Fisico",S1917=1),1,IF(AND(S1917=1,$I1917="Electronico"),2,IF(S1917=1,VLOOKUP($C1917&amp;"|"&amp;$B1917&amp;"|"&amp;$D1917,Empresas!$C$6:$CC$92,$G1917+6+1,0),0))))</f>
        <v>0</v>
      </c>
      <c r="AK1917" s="147">
        <f>IF(AND($I1917="Si",T1917=1),1,IF(AND($I1917="Fisico",T1917=1),1,IF(AND(T1917=1,$I1917="Electronico"),2,IF(T1917=1,VLOOKUP($C1917&amp;"|"&amp;$B1917&amp;"|"&amp;$D1917,Empresas!$C$6:$CC$92,$G1917+6+1,0),0))))</f>
        <v>0</v>
      </c>
      <c r="AL1917" s="147">
        <f>IF(AND($I1917="Si",U1917=1),1,IF(AND($I1917="Fisico",U1917=1),1,IF(AND(U1917=1,$I1917="Electronico"),2,IF(U1917=1,VLOOKUP($C1917&amp;"|"&amp;$B1917&amp;"|"&amp;$D1917,Empresas!$C$6:$CC$92,$G1917+6+1,0),0))))</f>
        <v>0</v>
      </c>
      <c r="AM1917" s="149">
        <f t="shared" si="307"/>
        <v>0</v>
      </c>
      <c r="AN1917" s="149">
        <f t="shared" si="308"/>
        <v>0</v>
      </c>
      <c r="AO1917" s="152">
        <f t="shared" si="309"/>
        <v>0</v>
      </c>
    </row>
    <row r="1918" spans="1:41" x14ac:dyDescent="0.25">
      <c r="A1918" s="143" t="str">
        <f>VLOOKUP(D1918,Empresas!$D$7:$F$91,3,0)</f>
        <v>Yulisa</v>
      </c>
      <c r="B1918" s="144" t="str">
        <f>VLOOKUP(D1918,Empresas!$D$7:$G$91,4,0)</f>
        <v>Carmen D.</v>
      </c>
      <c r="C1918" s="144" t="s">
        <v>544</v>
      </c>
      <c r="D1918" s="144" t="s">
        <v>312</v>
      </c>
      <c r="E1918" s="144" t="str">
        <f>VLOOKUP(D1918,Empresas!$D$7:$E$92,2,0)</f>
        <v>OWLAI STUDIO S.A.C.</v>
      </c>
      <c r="F1918" s="144" t="s">
        <v>183</v>
      </c>
      <c r="G1918" s="145">
        <f>+Empresas!$BR$2</f>
        <v>62</v>
      </c>
      <c r="H1918" s="145" t="str">
        <f>VLOOKUP(D1918,Empresas!$D$6:$L$92,7,0)</f>
        <v>Semestral</v>
      </c>
      <c r="I1918" s="144" t="str">
        <f>VLOOKUP(VLOOKUP(D1918&amp;"|"&amp;B1918,Empresas!$I$7:$CB$92,G1918,0),Tablas!$A$13:$B$14,2,0)</f>
        <v>Si</v>
      </c>
      <c r="J1918" s="78">
        <v>1</v>
      </c>
      <c r="K1918" s="78">
        <v>1</v>
      </c>
      <c r="L1918" s="78">
        <v>1</v>
      </c>
      <c r="M1918" s="78">
        <v>1</v>
      </c>
      <c r="N1918" s="78">
        <v>1</v>
      </c>
      <c r="O1918" s="78">
        <v>1</v>
      </c>
      <c r="P1918" s="78">
        <v>1</v>
      </c>
      <c r="Q1918" s="78">
        <v>1</v>
      </c>
      <c r="R1918" s="78"/>
      <c r="S1918" s="78"/>
      <c r="T1918" s="78"/>
      <c r="U1918" s="78"/>
      <c r="V1918" s="78" t="str">
        <f>VLOOKUP(D1918,Empresas!$D$7:$CF$91,81,0)</f>
        <v>D</v>
      </c>
      <c r="W1918" s="78" t="str">
        <f>VLOOKUP(D1918,Empresas!$D$7:$M$91,10,0)</f>
        <v>Mype</v>
      </c>
      <c r="X1918" s="69" t="str">
        <f t="shared" si="305"/>
        <v>SI</v>
      </c>
      <c r="Y1918" s="153" t="str">
        <f t="shared" si="306"/>
        <v>Si aplica</v>
      </c>
      <c r="Z1918" s="147">
        <f>IF(Y1918="No aplica",0,IF(I1918="no",0,IF(I1918="No aplica",0,IF(I1918="Si",1,IF(I1918="Fisico",1,IF(I1918="Electronico",2,VLOOKUP(C1918&amp;"|"&amp;B1918&amp;"|"&amp;D1918,Empresas!$C$6:$CC$92,G1918+6+1,0)))))))</f>
        <v>1</v>
      </c>
      <c r="AA1918" s="147">
        <f>IF(AND($I1918="Si",J1918=1),1,IF(AND($I1918="Fisico",J1918=1),1,IF(AND(J1918=1,$I1918="Electronico"),2,IF(J1918=1,VLOOKUP($C1918&amp;"|"&amp;$B1918&amp;"|"&amp;$D1918,Empresas!$C$6:$CC$92,$G1918+6+1,0),0))))</f>
        <v>1</v>
      </c>
      <c r="AB1918" s="147">
        <f>IF(AND($I1918="Si",K1918=1),1,IF(AND($I1918="Fisico",K1918=1),1,IF(AND(K1918=1,$I1918="Electronico"),2,IF(K1918=1,VLOOKUP($C1918&amp;"|"&amp;$B1918&amp;"|"&amp;$D1918,Empresas!$C$6:$CC$92,$G1918+6+1,0),0))))</f>
        <v>1</v>
      </c>
      <c r="AC1918" s="147">
        <f>IF(AND($I1918="Si",L1918=1),1,IF(AND($I1918="Fisico",L1918=1),1,IF(AND(L1918=1,$I1918="Electronico"),2,IF(L1918=1,VLOOKUP($C1918&amp;"|"&amp;$B1918&amp;"|"&amp;$D1918,Empresas!$C$6:$CC$92,$G1918+6+1,0),0))))</f>
        <v>1</v>
      </c>
      <c r="AD1918" s="147">
        <f>IF(AND($I1918="Si",M1918=1),1,IF(AND($I1918="Fisico",M1918=1),1,IF(AND(M1918=1,$I1918="Electronico"),2,IF(M1918=1,VLOOKUP($C1918&amp;"|"&amp;$B1918&amp;"|"&amp;$D1918,Empresas!$C$6:$CC$92,$G1918+6+1,0),0))))</f>
        <v>1</v>
      </c>
      <c r="AE1918" s="147">
        <f>IF(AND($I1918="Si",N1918=1),1,IF(AND($I1918="Fisico",N1918=1),1,IF(AND(N1918=1,$I1918="Electronico"),2,IF(N1918=1,VLOOKUP($C1918&amp;"|"&amp;$B1918&amp;"|"&amp;$D1918,Empresas!$C$6:$CC$92,$G1918+6+1,0),0))))</f>
        <v>1</v>
      </c>
      <c r="AF1918" s="147">
        <f>IF(AND($I1918="Si",O1918=1),1,IF(AND($I1918="Fisico",O1918=1),1,IF(AND(O1918=1,$I1918="Electronico"),2,IF(O1918=1,VLOOKUP($C1918&amp;"|"&amp;$B1918&amp;"|"&amp;$D1918,Empresas!$C$6:$CC$92,$G1918+6+1,0),0))))</f>
        <v>1</v>
      </c>
      <c r="AG1918" s="147">
        <f>IF(AND($I1918="Si",P1918=1),1,IF(AND($I1918="Fisico",P1918=1),1,IF(AND(P1918=1,$I1918="Electronico"),2,IF(P1918=1,VLOOKUP($C1918&amp;"|"&amp;$B1918&amp;"|"&amp;$D1918,Empresas!$C$6:$CC$92,$G1918+6+1,0),0))))</f>
        <v>1</v>
      </c>
      <c r="AH1918" s="147">
        <f>IF(AND($I1918="Si",Q1918=1),1,IF(AND($I1918="Fisico",Q1918=1),1,IF(AND(Q1918=1,$I1918="Electronico"),2,IF(Q1918=1,VLOOKUP($C1918&amp;"|"&amp;$B1918&amp;"|"&amp;$D1918,Empresas!$C$6:$CC$92,$G1918+6+1,0),0))))</f>
        <v>1</v>
      </c>
      <c r="AI1918" s="147">
        <f>IF(AND($I1918="Si",R1918=1),1,IF(AND($I1918="Fisico",R1918=1),1,IF(AND(R1918=1,$I1918="Electronico"),2,IF(R1918=1,VLOOKUP($C1918&amp;"|"&amp;$B1918&amp;"|"&amp;$D1918,Empresas!$C$6:$CC$92,$G1918+6+1,0),0))))</f>
        <v>0</v>
      </c>
      <c r="AJ1918" s="147">
        <f>IF(AND($I1918="Si",S1918=1),1,IF(AND($I1918="Fisico",S1918=1),1,IF(AND(S1918=1,$I1918="Electronico"),2,IF(S1918=1,VLOOKUP($C1918&amp;"|"&amp;$B1918&amp;"|"&amp;$D1918,Empresas!$C$6:$CC$92,$G1918+6+1,0),0))))</f>
        <v>0</v>
      </c>
      <c r="AK1918" s="147">
        <f>IF(AND($I1918="Si",T1918=1),1,IF(AND($I1918="Fisico",T1918=1),1,IF(AND(T1918=1,$I1918="Electronico"),2,IF(T1918=1,VLOOKUP($C1918&amp;"|"&amp;$B1918&amp;"|"&amp;$D1918,Empresas!$C$6:$CC$92,$G1918+6+1,0),0))))</f>
        <v>0</v>
      </c>
      <c r="AL1918" s="147">
        <f>IF(AND($I1918="Si",U1918=1),1,IF(AND($I1918="Fisico",U1918=1),1,IF(AND(U1918=1,$I1918="Electronico"),2,IF(U1918=1,VLOOKUP($C1918&amp;"|"&amp;$B1918&amp;"|"&amp;$D1918,Empresas!$C$6:$CC$92,$G1918+6+1,0),0))))</f>
        <v>0</v>
      </c>
      <c r="AM1918" s="149">
        <f t="shared" si="307"/>
        <v>8</v>
      </c>
      <c r="AN1918" s="149">
        <f t="shared" si="308"/>
        <v>8</v>
      </c>
      <c r="AO1918" s="152">
        <f t="shared" si="309"/>
        <v>1</v>
      </c>
    </row>
    <row r="1919" spans="1:41" x14ac:dyDescent="0.25">
      <c r="A1919" s="143" t="str">
        <f>VLOOKUP(D1919,Empresas!$D$7:$F$91,3,0)</f>
        <v>Yulisa</v>
      </c>
      <c r="B1919" s="144" t="str">
        <f>VLOOKUP(D1919,Empresas!$D$7:$G$91,4,0)</f>
        <v>Carmen D.</v>
      </c>
      <c r="C1919" s="144" t="s">
        <v>544</v>
      </c>
      <c r="D1919" s="144" t="s">
        <v>312</v>
      </c>
      <c r="E1919" s="144" t="str">
        <f>VLOOKUP(D1919,Empresas!$D$7:$E$92,2,0)</f>
        <v>OWLAI STUDIO S.A.C.</v>
      </c>
      <c r="F1919" s="144" t="s">
        <v>184</v>
      </c>
      <c r="G1919" s="145">
        <f>+G1918+1</f>
        <v>63</v>
      </c>
      <c r="H1919" s="145" t="str">
        <f>VLOOKUP(D1919,Empresas!$D$6:$L$92,7,0)</f>
        <v>Semestral</v>
      </c>
      <c r="I1919" s="144" t="str">
        <f>VLOOKUP(VLOOKUP(D1919&amp;"|"&amp;B1919,Empresas!$I$7:$CB$92,G1919,0),Tablas!$A$13:$B$14,2,0)</f>
        <v>No</v>
      </c>
      <c r="J1919" s="78"/>
      <c r="K1919" s="78"/>
      <c r="L1919" s="78"/>
      <c r="M1919" s="78"/>
      <c r="N1919" s="78"/>
      <c r="O1919" s="78"/>
      <c r="P1919" s="78"/>
      <c r="Q1919" s="78"/>
      <c r="R1919" s="78"/>
      <c r="S1919" s="78"/>
      <c r="T1919" s="78"/>
      <c r="U1919" s="78"/>
      <c r="V1919" s="78" t="str">
        <f>VLOOKUP(D1919,Empresas!$D$7:$CF$91,81,0)</f>
        <v>D</v>
      </c>
      <c r="W1919" s="78" t="str">
        <f>VLOOKUP(D1919,Empresas!$D$7:$M$91,10,0)</f>
        <v>Mype</v>
      </c>
      <c r="X1919" s="69" t="str">
        <f t="shared" si="305"/>
        <v>SI</v>
      </c>
      <c r="Y1919" s="153" t="str">
        <f t="shared" si="306"/>
        <v>No aplica</v>
      </c>
      <c r="Z1919" s="147">
        <f>IF(Y1919="No aplica",0,IF(I1919="no",0,IF(I1919="No aplica",0,IF(I1919="Si",1,IF(I1919="Fisico",1,IF(I1919="Electronico",2,VLOOKUP(C1919&amp;"|"&amp;B1919&amp;"|"&amp;D1919,Empresas!$C$6:$CC$92,G1919+6+1,0)))))))</f>
        <v>0</v>
      </c>
      <c r="AA1919" s="147">
        <f>IF(AND($I1919="Si",J1919=1),1,IF(AND($I1919="Fisico",J1919=1),1,IF(AND(J1919=1,$I1919="Electronico"),2,IF(J1919=1,VLOOKUP($C1919&amp;"|"&amp;$B1919&amp;"|"&amp;$D1919,Empresas!$C$6:$CC$92,$G1919+6+1,0),0))))</f>
        <v>0</v>
      </c>
      <c r="AB1919" s="147">
        <f>IF(AND($I1919="Si",K1919=1),1,IF(AND($I1919="Fisico",K1919=1),1,IF(AND(K1919=1,$I1919="Electronico"),2,IF(K1919=1,VLOOKUP($C1919&amp;"|"&amp;$B1919&amp;"|"&amp;$D1919,Empresas!$C$6:$CC$92,$G1919+6+1,0),0))))</f>
        <v>0</v>
      </c>
      <c r="AC1919" s="147">
        <f>IF(AND($I1919="Si",L1919=1),1,IF(AND($I1919="Fisico",L1919=1),1,IF(AND(L1919=1,$I1919="Electronico"),2,IF(L1919=1,VLOOKUP($C1919&amp;"|"&amp;$B1919&amp;"|"&amp;$D1919,Empresas!$C$6:$CC$92,$G1919+6+1,0),0))))</f>
        <v>0</v>
      </c>
      <c r="AD1919" s="147">
        <f>IF(AND($I1919="Si",M1919=1),1,IF(AND($I1919="Fisico",M1919=1),1,IF(AND(M1919=1,$I1919="Electronico"),2,IF(M1919=1,VLOOKUP($C1919&amp;"|"&amp;$B1919&amp;"|"&amp;$D1919,Empresas!$C$6:$CC$92,$G1919+6+1,0),0))))</f>
        <v>0</v>
      </c>
      <c r="AE1919" s="147">
        <f>IF(AND($I1919="Si",N1919=1),1,IF(AND($I1919="Fisico",N1919=1),1,IF(AND(N1919=1,$I1919="Electronico"),2,IF(N1919=1,VLOOKUP($C1919&amp;"|"&amp;$B1919&amp;"|"&amp;$D1919,Empresas!$C$6:$CC$92,$G1919+6+1,0),0))))</f>
        <v>0</v>
      </c>
      <c r="AF1919" s="147">
        <f>IF(AND($I1919="Si",O1919=1),1,IF(AND($I1919="Fisico",O1919=1),1,IF(AND(O1919=1,$I1919="Electronico"),2,IF(O1919=1,VLOOKUP($C1919&amp;"|"&amp;$B1919&amp;"|"&amp;$D1919,Empresas!$C$6:$CC$92,$G1919+6+1,0),0))))</f>
        <v>0</v>
      </c>
      <c r="AG1919" s="147">
        <f>IF(AND($I1919="Si",P1919=1),1,IF(AND($I1919="Fisico",P1919=1),1,IF(AND(P1919=1,$I1919="Electronico"),2,IF(P1919=1,VLOOKUP($C1919&amp;"|"&amp;$B1919&amp;"|"&amp;$D1919,Empresas!$C$6:$CC$92,$G1919+6+1,0),0))))</f>
        <v>0</v>
      </c>
      <c r="AH1919" s="147">
        <f>IF(AND($I1919="Si",Q1919=1),1,IF(AND($I1919="Fisico",Q1919=1),1,IF(AND(Q1919=1,$I1919="Electronico"),2,IF(Q1919=1,VLOOKUP($C1919&amp;"|"&amp;$B1919&amp;"|"&amp;$D1919,Empresas!$C$6:$CC$92,$G1919+6+1,0),0))))</f>
        <v>0</v>
      </c>
      <c r="AI1919" s="147">
        <f>IF(AND($I1919="Si",R1919=1),1,IF(AND($I1919="Fisico",R1919=1),1,IF(AND(R1919=1,$I1919="Electronico"),2,IF(R1919=1,VLOOKUP($C1919&amp;"|"&amp;$B1919&amp;"|"&amp;$D1919,Empresas!$C$6:$CC$92,$G1919+6+1,0),0))))</f>
        <v>0</v>
      </c>
      <c r="AJ1919" s="147">
        <f>IF(AND($I1919="Si",S1919=1),1,IF(AND($I1919="Fisico",S1919=1),1,IF(AND(S1919=1,$I1919="Electronico"),2,IF(S1919=1,VLOOKUP($C1919&amp;"|"&amp;$B1919&amp;"|"&amp;$D1919,Empresas!$C$6:$CC$92,$G1919+6+1,0),0))))</f>
        <v>0</v>
      </c>
      <c r="AK1919" s="147">
        <f>IF(AND($I1919="Si",T1919=1),1,IF(AND($I1919="Fisico",T1919=1),1,IF(AND(T1919=1,$I1919="Electronico"),2,IF(T1919=1,VLOOKUP($C1919&amp;"|"&amp;$B1919&amp;"|"&amp;$D1919,Empresas!$C$6:$CC$92,$G1919+6+1,0),0))))</f>
        <v>0</v>
      </c>
      <c r="AL1919" s="147">
        <f>IF(AND($I1919="Si",U1919=1),1,IF(AND($I1919="Fisico",U1919=1),1,IF(AND(U1919=1,$I1919="Electronico"),2,IF(U1919=1,VLOOKUP($C1919&amp;"|"&amp;$B1919&amp;"|"&amp;$D1919,Empresas!$C$6:$CC$92,$G1919+6+1,0),0))))</f>
        <v>0</v>
      </c>
      <c r="AM1919" s="149">
        <f t="shared" si="307"/>
        <v>0</v>
      </c>
      <c r="AN1919" s="149">
        <f t="shared" si="308"/>
        <v>0</v>
      </c>
      <c r="AO1919" s="152">
        <f t="shared" si="309"/>
        <v>0</v>
      </c>
    </row>
    <row r="1920" spans="1:41" x14ac:dyDescent="0.25">
      <c r="A1920" s="143" t="str">
        <f>VLOOKUP(D1920,Empresas!$D$7:$F$91,3,0)</f>
        <v>Yulisa</v>
      </c>
      <c r="B1920" s="144" t="str">
        <f>VLOOKUP(D1920,Empresas!$D$7:$G$91,4,0)</f>
        <v>Carmen D.</v>
      </c>
      <c r="C1920" s="144" t="s">
        <v>544</v>
      </c>
      <c r="D1920" s="144" t="s">
        <v>312</v>
      </c>
      <c r="E1920" s="144" t="str">
        <f>VLOOKUP(D1920,Empresas!$D$7:$E$92,2,0)</f>
        <v>OWLAI STUDIO S.A.C.</v>
      </c>
      <c r="F1920" s="144" t="s">
        <v>185</v>
      </c>
      <c r="G1920" s="145">
        <f t="shared" ref="G1920:G1927" si="314">+G1919+1</f>
        <v>64</v>
      </c>
      <c r="H1920" s="145" t="str">
        <f>VLOOKUP(D1920,Empresas!$D$6:$L$92,7,0)</f>
        <v>Semestral</v>
      </c>
      <c r="I1920" s="144" t="str">
        <f>VLOOKUP(VLOOKUP(D1920&amp;"|"&amp;B1920,Empresas!$I$7:$CB$92,G1920,0),Tablas!$A$13:$B$14,2,0)</f>
        <v>No</v>
      </c>
      <c r="J1920" s="78"/>
      <c r="K1920" s="78"/>
      <c r="L1920" s="78"/>
      <c r="M1920" s="78"/>
      <c r="N1920" s="78"/>
      <c r="O1920" s="78"/>
      <c r="P1920" s="78"/>
      <c r="Q1920" s="78"/>
      <c r="R1920" s="78"/>
      <c r="S1920" s="78"/>
      <c r="T1920" s="78"/>
      <c r="U1920" s="78"/>
      <c r="V1920" s="78" t="str">
        <f>VLOOKUP(D1920,Empresas!$D$7:$CF$91,81,0)</f>
        <v>D</v>
      </c>
      <c r="W1920" s="78" t="str">
        <f>VLOOKUP(D1920,Empresas!$D$7:$M$91,10,0)</f>
        <v>Mype</v>
      </c>
      <c r="X1920" s="69" t="str">
        <f t="shared" si="305"/>
        <v>SI</v>
      </c>
      <c r="Y1920" s="153" t="str">
        <f t="shared" si="306"/>
        <v>No aplica</v>
      </c>
      <c r="Z1920" s="147">
        <f>IF(Y1920="No aplica",0,IF(I1920="no",0,IF(I1920="No aplica",0,IF(I1920="Si",1,IF(I1920="Fisico",1,IF(I1920="Electronico",2,VLOOKUP(C1920&amp;"|"&amp;B1920&amp;"|"&amp;D1920,Empresas!$C$6:$CC$92,G1920+6+1,0)))))))</f>
        <v>0</v>
      </c>
      <c r="AA1920" s="147">
        <f>IF(AND($I1920="Si",J1920=1),1,IF(AND($I1920="Fisico",J1920=1),1,IF(AND(J1920=1,$I1920="Electronico"),2,IF(J1920=1,VLOOKUP($C1920&amp;"|"&amp;$B1920&amp;"|"&amp;$D1920,Empresas!$C$6:$CC$92,$G1920+6+1,0),0))))</f>
        <v>0</v>
      </c>
      <c r="AB1920" s="147">
        <f>IF(AND($I1920="Si",K1920=1),1,IF(AND($I1920="Fisico",K1920=1),1,IF(AND(K1920=1,$I1920="Electronico"),2,IF(K1920=1,VLOOKUP($C1920&amp;"|"&amp;$B1920&amp;"|"&amp;$D1920,Empresas!$C$6:$CC$92,$G1920+6+1,0),0))))</f>
        <v>0</v>
      </c>
      <c r="AC1920" s="147">
        <f>IF(AND($I1920="Si",L1920=1),1,IF(AND($I1920="Fisico",L1920=1),1,IF(AND(L1920=1,$I1920="Electronico"),2,IF(L1920=1,VLOOKUP($C1920&amp;"|"&amp;$B1920&amp;"|"&amp;$D1920,Empresas!$C$6:$CC$92,$G1920+6+1,0),0))))</f>
        <v>0</v>
      </c>
      <c r="AD1920" s="147">
        <f>IF(AND($I1920="Si",M1920=1),1,IF(AND($I1920="Fisico",M1920=1),1,IF(AND(M1920=1,$I1920="Electronico"),2,IF(M1920=1,VLOOKUP($C1920&amp;"|"&amp;$B1920&amp;"|"&amp;$D1920,Empresas!$C$6:$CC$92,$G1920+6+1,0),0))))</f>
        <v>0</v>
      </c>
      <c r="AE1920" s="147">
        <f>IF(AND($I1920="Si",N1920=1),1,IF(AND($I1920="Fisico",N1920=1),1,IF(AND(N1920=1,$I1920="Electronico"),2,IF(N1920=1,VLOOKUP($C1920&amp;"|"&amp;$B1920&amp;"|"&amp;$D1920,Empresas!$C$6:$CC$92,$G1920+6+1,0),0))))</f>
        <v>0</v>
      </c>
      <c r="AF1920" s="147">
        <f>IF(AND($I1920="Si",O1920=1),1,IF(AND($I1920="Fisico",O1920=1),1,IF(AND(O1920=1,$I1920="Electronico"),2,IF(O1920=1,VLOOKUP($C1920&amp;"|"&amp;$B1920&amp;"|"&amp;$D1920,Empresas!$C$6:$CC$92,$G1920+6+1,0),0))))</f>
        <v>0</v>
      </c>
      <c r="AG1920" s="147">
        <f>IF(AND($I1920="Si",P1920=1),1,IF(AND($I1920="Fisico",P1920=1),1,IF(AND(P1920=1,$I1920="Electronico"),2,IF(P1920=1,VLOOKUP($C1920&amp;"|"&amp;$B1920&amp;"|"&amp;$D1920,Empresas!$C$6:$CC$92,$G1920+6+1,0),0))))</f>
        <v>0</v>
      </c>
      <c r="AH1920" s="147">
        <f>IF(AND($I1920="Si",Q1920=1),1,IF(AND($I1920="Fisico",Q1920=1),1,IF(AND(Q1920=1,$I1920="Electronico"),2,IF(Q1920=1,VLOOKUP($C1920&amp;"|"&amp;$B1920&amp;"|"&amp;$D1920,Empresas!$C$6:$CC$92,$G1920+6+1,0),0))))</f>
        <v>0</v>
      </c>
      <c r="AI1920" s="147">
        <f>IF(AND($I1920="Si",R1920=1),1,IF(AND($I1920="Fisico",R1920=1),1,IF(AND(R1920=1,$I1920="Electronico"),2,IF(R1920=1,VLOOKUP($C1920&amp;"|"&amp;$B1920&amp;"|"&amp;$D1920,Empresas!$C$6:$CC$92,$G1920+6+1,0),0))))</f>
        <v>0</v>
      </c>
      <c r="AJ1920" s="147">
        <f>IF(AND($I1920="Si",S1920=1),1,IF(AND($I1920="Fisico",S1920=1),1,IF(AND(S1920=1,$I1920="Electronico"),2,IF(S1920=1,VLOOKUP($C1920&amp;"|"&amp;$B1920&amp;"|"&amp;$D1920,Empresas!$C$6:$CC$92,$G1920+6+1,0),0))))</f>
        <v>0</v>
      </c>
      <c r="AK1920" s="147">
        <f>IF(AND($I1920="Si",T1920=1),1,IF(AND($I1920="Fisico",T1920=1),1,IF(AND(T1920=1,$I1920="Electronico"),2,IF(T1920=1,VLOOKUP($C1920&amp;"|"&amp;$B1920&amp;"|"&amp;$D1920,Empresas!$C$6:$CC$92,$G1920+6+1,0),0))))</f>
        <v>0</v>
      </c>
      <c r="AL1920" s="147">
        <f>IF(AND($I1920="Si",U1920=1),1,IF(AND($I1920="Fisico",U1920=1),1,IF(AND(U1920=1,$I1920="Electronico"),2,IF(U1920=1,VLOOKUP($C1920&amp;"|"&amp;$B1920&amp;"|"&amp;$D1920,Empresas!$C$6:$CC$92,$G1920+6+1,0),0))))</f>
        <v>0</v>
      </c>
      <c r="AM1920" s="149">
        <f t="shared" si="307"/>
        <v>0</v>
      </c>
      <c r="AN1920" s="149">
        <f t="shared" si="308"/>
        <v>0</v>
      </c>
      <c r="AO1920" s="152">
        <f t="shared" si="309"/>
        <v>0</v>
      </c>
    </row>
    <row r="1921" spans="1:41" x14ac:dyDescent="0.25">
      <c r="A1921" s="143" t="str">
        <f>VLOOKUP(D1921,Empresas!$D$7:$F$91,3,0)</f>
        <v>Yulisa</v>
      </c>
      <c r="B1921" s="144" t="str">
        <f>VLOOKUP(D1921,Empresas!$D$7:$G$91,4,0)</f>
        <v>Carmen D.</v>
      </c>
      <c r="C1921" s="144" t="s">
        <v>544</v>
      </c>
      <c r="D1921" s="144" t="s">
        <v>312</v>
      </c>
      <c r="E1921" s="144" t="str">
        <f>VLOOKUP(D1921,Empresas!$D$7:$E$92,2,0)</f>
        <v>OWLAI STUDIO S.A.C.</v>
      </c>
      <c r="F1921" s="144" t="s">
        <v>186</v>
      </c>
      <c r="G1921" s="145">
        <f t="shared" si="314"/>
        <v>65</v>
      </c>
      <c r="H1921" s="145" t="str">
        <f>VLOOKUP(D1921,Empresas!$D$6:$L$92,7,0)</f>
        <v>Semestral</v>
      </c>
      <c r="I1921" s="144" t="str">
        <f>VLOOKUP(VLOOKUP(D1921&amp;"|"&amp;B1921,Empresas!$I$7:$CB$92,G1921,0),Tablas!$A$13:$B$14,2,0)</f>
        <v>No</v>
      </c>
      <c r="J1921" s="78"/>
      <c r="K1921" s="78"/>
      <c r="L1921" s="78"/>
      <c r="M1921" s="78"/>
      <c r="N1921" s="78"/>
      <c r="O1921" s="78"/>
      <c r="P1921" s="78"/>
      <c r="Q1921" s="78"/>
      <c r="R1921" s="78"/>
      <c r="S1921" s="78"/>
      <c r="T1921" s="78"/>
      <c r="U1921" s="78"/>
      <c r="V1921" s="78" t="str">
        <f>VLOOKUP(D1921,Empresas!$D$7:$CF$91,81,0)</f>
        <v>D</v>
      </c>
      <c r="W1921" s="78" t="str">
        <f>VLOOKUP(D1921,Empresas!$D$7:$M$91,10,0)</f>
        <v>Mype</v>
      </c>
      <c r="X1921" s="69" t="str">
        <f t="shared" si="305"/>
        <v>SI</v>
      </c>
      <c r="Y1921" s="153" t="str">
        <f t="shared" si="306"/>
        <v>No aplica</v>
      </c>
      <c r="Z1921" s="147">
        <f>IF(Y1921="No aplica",0,IF(I1921="no",0,IF(I1921="No aplica",0,IF(I1921="Si",1,IF(I1921="Fisico",1,IF(I1921="Electronico",2,VLOOKUP(C1921&amp;"|"&amp;B1921&amp;"|"&amp;D1921,Empresas!$C$6:$CC$92,G1921+6+1,0)))))))</f>
        <v>0</v>
      </c>
      <c r="AA1921" s="147">
        <f>IF(AND($I1921="Si",J1921=1),1,IF(AND($I1921="Fisico",J1921=1),1,IF(AND(J1921=1,$I1921="Electronico"),2,IF(J1921=1,VLOOKUP($C1921&amp;"|"&amp;$B1921&amp;"|"&amp;$D1921,Empresas!$C$6:$CC$92,$G1921+6+1,0),0))))</f>
        <v>0</v>
      </c>
      <c r="AB1921" s="147">
        <f>IF(AND($I1921="Si",K1921=1),1,IF(AND($I1921="Fisico",K1921=1),1,IF(AND(K1921=1,$I1921="Electronico"),2,IF(K1921=1,VLOOKUP($C1921&amp;"|"&amp;$B1921&amp;"|"&amp;$D1921,Empresas!$C$6:$CC$92,$G1921+6+1,0),0))))</f>
        <v>0</v>
      </c>
      <c r="AC1921" s="147">
        <f>IF(AND($I1921="Si",L1921=1),1,IF(AND($I1921="Fisico",L1921=1),1,IF(AND(L1921=1,$I1921="Electronico"),2,IF(L1921=1,VLOOKUP($C1921&amp;"|"&amp;$B1921&amp;"|"&amp;$D1921,Empresas!$C$6:$CC$92,$G1921+6+1,0),0))))</f>
        <v>0</v>
      </c>
      <c r="AD1921" s="147">
        <f>IF(AND($I1921="Si",M1921=1),1,IF(AND($I1921="Fisico",M1921=1),1,IF(AND(M1921=1,$I1921="Electronico"),2,IF(M1921=1,VLOOKUP($C1921&amp;"|"&amp;$B1921&amp;"|"&amp;$D1921,Empresas!$C$6:$CC$92,$G1921+6+1,0),0))))</f>
        <v>0</v>
      </c>
      <c r="AE1921" s="147">
        <f>IF(AND($I1921="Si",N1921=1),1,IF(AND($I1921="Fisico",N1921=1),1,IF(AND(N1921=1,$I1921="Electronico"),2,IF(N1921=1,VLOOKUP($C1921&amp;"|"&amp;$B1921&amp;"|"&amp;$D1921,Empresas!$C$6:$CC$92,$G1921+6+1,0),0))))</f>
        <v>0</v>
      </c>
      <c r="AF1921" s="147">
        <f>IF(AND($I1921="Si",O1921=1),1,IF(AND($I1921="Fisico",O1921=1),1,IF(AND(O1921=1,$I1921="Electronico"),2,IF(O1921=1,VLOOKUP($C1921&amp;"|"&amp;$B1921&amp;"|"&amp;$D1921,Empresas!$C$6:$CC$92,$G1921+6+1,0),0))))</f>
        <v>0</v>
      </c>
      <c r="AG1921" s="147">
        <f>IF(AND($I1921="Si",P1921=1),1,IF(AND($I1921="Fisico",P1921=1),1,IF(AND(P1921=1,$I1921="Electronico"),2,IF(P1921=1,VLOOKUP($C1921&amp;"|"&amp;$B1921&amp;"|"&amp;$D1921,Empresas!$C$6:$CC$92,$G1921+6+1,0),0))))</f>
        <v>0</v>
      </c>
      <c r="AH1921" s="147">
        <f>IF(AND($I1921="Si",Q1921=1),1,IF(AND($I1921="Fisico",Q1921=1),1,IF(AND(Q1921=1,$I1921="Electronico"),2,IF(Q1921=1,VLOOKUP($C1921&amp;"|"&amp;$B1921&amp;"|"&amp;$D1921,Empresas!$C$6:$CC$92,$G1921+6+1,0),0))))</f>
        <v>0</v>
      </c>
      <c r="AI1921" s="147">
        <f>IF(AND($I1921="Si",R1921=1),1,IF(AND($I1921="Fisico",R1921=1),1,IF(AND(R1921=1,$I1921="Electronico"),2,IF(R1921=1,VLOOKUP($C1921&amp;"|"&amp;$B1921&amp;"|"&amp;$D1921,Empresas!$C$6:$CC$92,$G1921+6+1,0),0))))</f>
        <v>0</v>
      </c>
      <c r="AJ1921" s="147">
        <f>IF(AND($I1921="Si",S1921=1),1,IF(AND($I1921="Fisico",S1921=1),1,IF(AND(S1921=1,$I1921="Electronico"),2,IF(S1921=1,VLOOKUP($C1921&amp;"|"&amp;$B1921&amp;"|"&amp;$D1921,Empresas!$C$6:$CC$92,$G1921+6+1,0),0))))</f>
        <v>0</v>
      </c>
      <c r="AK1921" s="147">
        <f>IF(AND($I1921="Si",T1921=1),1,IF(AND($I1921="Fisico",T1921=1),1,IF(AND(T1921=1,$I1921="Electronico"),2,IF(T1921=1,VLOOKUP($C1921&amp;"|"&amp;$B1921&amp;"|"&amp;$D1921,Empresas!$C$6:$CC$92,$G1921+6+1,0),0))))</f>
        <v>0</v>
      </c>
      <c r="AL1921" s="147">
        <f>IF(AND($I1921="Si",U1921=1),1,IF(AND($I1921="Fisico",U1921=1),1,IF(AND(U1921=1,$I1921="Electronico"),2,IF(U1921=1,VLOOKUP($C1921&amp;"|"&amp;$B1921&amp;"|"&amp;$D1921,Empresas!$C$6:$CC$92,$G1921+6+1,0),0))))</f>
        <v>0</v>
      </c>
      <c r="AM1921" s="149">
        <f t="shared" si="307"/>
        <v>0</v>
      </c>
      <c r="AN1921" s="149">
        <f t="shared" si="308"/>
        <v>0</v>
      </c>
      <c r="AO1921" s="152">
        <f t="shared" si="309"/>
        <v>0</v>
      </c>
    </row>
    <row r="1922" spans="1:41" x14ac:dyDescent="0.25">
      <c r="A1922" s="143" t="str">
        <f>VLOOKUP(D1922,Empresas!$D$7:$F$91,3,0)</f>
        <v>Yulisa</v>
      </c>
      <c r="B1922" s="144" t="str">
        <f>VLOOKUP(D1922,Empresas!$D$7:$G$91,4,0)</f>
        <v>Carmen D.</v>
      </c>
      <c r="C1922" s="144" t="s">
        <v>544</v>
      </c>
      <c r="D1922" s="144" t="s">
        <v>312</v>
      </c>
      <c r="E1922" s="144" t="str">
        <f>VLOOKUP(D1922,Empresas!$D$7:$E$92,2,0)</f>
        <v>OWLAI STUDIO S.A.C.</v>
      </c>
      <c r="F1922" s="144" t="s">
        <v>187</v>
      </c>
      <c r="G1922" s="145">
        <f t="shared" si="314"/>
        <v>66</v>
      </c>
      <c r="H1922" s="145" t="str">
        <f>VLOOKUP(D1922,Empresas!$D$6:$L$92,7,0)</f>
        <v>Semestral</v>
      </c>
      <c r="I1922" s="144" t="str">
        <f>VLOOKUP(VLOOKUP(D1922&amp;"|"&amp;B1922,Empresas!$I$7:$CB$92,G1922,0),Tablas!$A$13:$B$14,2,0)</f>
        <v>No</v>
      </c>
      <c r="J1922" s="78"/>
      <c r="K1922" s="78"/>
      <c r="L1922" s="78"/>
      <c r="M1922" s="78"/>
      <c r="N1922" s="78"/>
      <c r="O1922" s="78"/>
      <c r="P1922" s="78"/>
      <c r="Q1922" s="78"/>
      <c r="R1922" s="78"/>
      <c r="S1922" s="78"/>
      <c r="T1922" s="78"/>
      <c r="U1922" s="78"/>
      <c r="V1922" s="78" t="str">
        <f>VLOOKUP(D1922,Empresas!$D$7:$CF$91,81,0)</f>
        <v>D</v>
      </c>
      <c r="W1922" s="78" t="str">
        <f>VLOOKUP(D1922,Empresas!$D$7:$M$91,10,0)</f>
        <v>Mype</v>
      </c>
      <c r="X1922" s="69" t="str">
        <f t="shared" si="305"/>
        <v>SI</v>
      </c>
      <c r="Y1922" s="153" t="str">
        <f t="shared" si="306"/>
        <v>No aplica</v>
      </c>
      <c r="Z1922" s="147">
        <f>IF(Y1922="No aplica",0,IF(I1922="no",0,IF(I1922="No aplica",0,IF(I1922="Si",1,IF(I1922="Fisico",1,IF(I1922="Electronico",2,VLOOKUP(C1922&amp;"|"&amp;B1922&amp;"|"&amp;D1922,Empresas!$C$6:$CC$92,G1922+6+1,0)))))))</f>
        <v>0</v>
      </c>
      <c r="AA1922" s="147">
        <f>IF(AND($I1922="Si",J1922=1),1,IF(AND($I1922="Fisico",J1922=1),1,IF(AND(J1922=1,$I1922="Electronico"),2,IF(J1922=1,VLOOKUP($C1922&amp;"|"&amp;$B1922&amp;"|"&amp;$D1922,Empresas!$C$6:$CC$92,$G1922+6+1,0),0))))</f>
        <v>0</v>
      </c>
      <c r="AB1922" s="147">
        <f>IF(AND($I1922="Si",K1922=1),1,IF(AND($I1922="Fisico",K1922=1),1,IF(AND(K1922=1,$I1922="Electronico"),2,IF(K1922=1,VLOOKUP($C1922&amp;"|"&amp;$B1922&amp;"|"&amp;$D1922,Empresas!$C$6:$CC$92,$G1922+6+1,0),0))))</f>
        <v>0</v>
      </c>
      <c r="AC1922" s="147">
        <f>IF(AND($I1922="Si",L1922=1),1,IF(AND($I1922="Fisico",L1922=1),1,IF(AND(L1922=1,$I1922="Electronico"),2,IF(L1922=1,VLOOKUP($C1922&amp;"|"&amp;$B1922&amp;"|"&amp;$D1922,Empresas!$C$6:$CC$92,$G1922+6+1,0),0))))</f>
        <v>0</v>
      </c>
      <c r="AD1922" s="147">
        <f>IF(AND($I1922="Si",M1922=1),1,IF(AND($I1922="Fisico",M1922=1),1,IF(AND(M1922=1,$I1922="Electronico"),2,IF(M1922=1,VLOOKUP($C1922&amp;"|"&amp;$B1922&amp;"|"&amp;$D1922,Empresas!$C$6:$CC$92,$G1922+6+1,0),0))))</f>
        <v>0</v>
      </c>
      <c r="AE1922" s="147">
        <f>IF(AND($I1922="Si",N1922=1),1,IF(AND($I1922="Fisico",N1922=1),1,IF(AND(N1922=1,$I1922="Electronico"),2,IF(N1922=1,VLOOKUP($C1922&amp;"|"&amp;$B1922&amp;"|"&amp;$D1922,Empresas!$C$6:$CC$92,$G1922+6+1,0),0))))</f>
        <v>0</v>
      </c>
      <c r="AF1922" s="147">
        <f>IF(AND($I1922="Si",O1922=1),1,IF(AND($I1922="Fisico",O1922=1),1,IF(AND(O1922=1,$I1922="Electronico"),2,IF(O1922=1,VLOOKUP($C1922&amp;"|"&amp;$B1922&amp;"|"&amp;$D1922,Empresas!$C$6:$CC$92,$G1922+6+1,0),0))))</f>
        <v>0</v>
      </c>
      <c r="AG1922" s="147">
        <f>IF(AND($I1922="Si",P1922=1),1,IF(AND($I1922="Fisico",P1922=1),1,IF(AND(P1922=1,$I1922="Electronico"),2,IF(P1922=1,VLOOKUP($C1922&amp;"|"&amp;$B1922&amp;"|"&amp;$D1922,Empresas!$C$6:$CC$92,$G1922+6+1,0),0))))</f>
        <v>0</v>
      </c>
      <c r="AH1922" s="147">
        <f>IF(AND($I1922="Si",Q1922=1),1,IF(AND($I1922="Fisico",Q1922=1),1,IF(AND(Q1922=1,$I1922="Electronico"),2,IF(Q1922=1,VLOOKUP($C1922&amp;"|"&amp;$B1922&amp;"|"&amp;$D1922,Empresas!$C$6:$CC$92,$G1922+6+1,0),0))))</f>
        <v>0</v>
      </c>
      <c r="AI1922" s="147">
        <f>IF(AND($I1922="Si",R1922=1),1,IF(AND($I1922="Fisico",R1922=1),1,IF(AND(R1922=1,$I1922="Electronico"),2,IF(R1922=1,VLOOKUP($C1922&amp;"|"&amp;$B1922&amp;"|"&amp;$D1922,Empresas!$C$6:$CC$92,$G1922+6+1,0),0))))</f>
        <v>0</v>
      </c>
      <c r="AJ1922" s="147">
        <f>IF(AND($I1922="Si",S1922=1),1,IF(AND($I1922="Fisico",S1922=1),1,IF(AND(S1922=1,$I1922="Electronico"),2,IF(S1922=1,VLOOKUP($C1922&amp;"|"&amp;$B1922&amp;"|"&amp;$D1922,Empresas!$C$6:$CC$92,$G1922+6+1,0),0))))</f>
        <v>0</v>
      </c>
      <c r="AK1922" s="147">
        <f>IF(AND($I1922="Si",T1922=1),1,IF(AND($I1922="Fisico",T1922=1),1,IF(AND(T1922=1,$I1922="Electronico"),2,IF(T1922=1,VLOOKUP($C1922&amp;"|"&amp;$B1922&amp;"|"&amp;$D1922,Empresas!$C$6:$CC$92,$G1922+6+1,0),0))))</f>
        <v>0</v>
      </c>
      <c r="AL1922" s="147">
        <f>IF(AND($I1922="Si",U1922=1),1,IF(AND($I1922="Fisico",U1922=1),1,IF(AND(U1922=1,$I1922="Electronico"),2,IF(U1922=1,VLOOKUP($C1922&amp;"|"&amp;$B1922&amp;"|"&amp;$D1922,Empresas!$C$6:$CC$92,$G1922+6+1,0),0))))</f>
        <v>0</v>
      </c>
      <c r="AM1922" s="149">
        <f t="shared" si="307"/>
        <v>0</v>
      </c>
      <c r="AN1922" s="149">
        <f t="shared" si="308"/>
        <v>0</v>
      </c>
      <c r="AO1922" s="152">
        <f t="shared" si="309"/>
        <v>0</v>
      </c>
    </row>
    <row r="1923" spans="1:41" x14ac:dyDescent="0.25">
      <c r="A1923" s="143" t="str">
        <f>VLOOKUP(D1923,Empresas!$D$7:$F$91,3,0)</f>
        <v>Yulisa</v>
      </c>
      <c r="B1923" s="144" t="str">
        <f>VLOOKUP(D1923,Empresas!$D$7:$G$91,4,0)</f>
        <v>Carmen D.</v>
      </c>
      <c r="C1923" s="144" t="s">
        <v>544</v>
      </c>
      <c r="D1923" s="144" t="s">
        <v>312</v>
      </c>
      <c r="E1923" s="144" t="str">
        <f>VLOOKUP(D1923,Empresas!$D$7:$E$92,2,0)</f>
        <v>OWLAI STUDIO S.A.C.</v>
      </c>
      <c r="F1923" s="144" t="s">
        <v>188</v>
      </c>
      <c r="G1923" s="145">
        <f t="shared" si="314"/>
        <v>67</v>
      </c>
      <c r="H1923" s="145" t="str">
        <f>VLOOKUP(D1923,Empresas!$D$6:$L$92,7,0)</f>
        <v>Semestral</v>
      </c>
      <c r="I1923" s="144" t="str">
        <f>VLOOKUP(VLOOKUP(D1923&amp;"|"&amp;B1923,Empresas!$I$7:$CB$92,G1923,0),Tablas!$A$13:$B$14,2,0)</f>
        <v>No</v>
      </c>
      <c r="J1923" s="78"/>
      <c r="K1923" s="78"/>
      <c r="L1923" s="78"/>
      <c r="M1923" s="78"/>
      <c r="N1923" s="78"/>
      <c r="O1923" s="78"/>
      <c r="P1923" s="78"/>
      <c r="Q1923" s="78"/>
      <c r="R1923" s="78"/>
      <c r="S1923" s="78"/>
      <c r="T1923" s="78"/>
      <c r="U1923" s="78"/>
      <c r="V1923" s="78" t="str">
        <f>VLOOKUP(D1923,Empresas!$D$7:$CF$91,81,0)</f>
        <v>D</v>
      </c>
      <c r="W1923" s="78" t="str">
        <f>VLOOKUP(D1923,Empresas!$D$7:$M$91,10,0)</f>
        <v>Mype</v>
      </c>
      <c r="X1923" s="69" t="str">
        <f t="shared" si="305"/>
        <v>SI</v>
      </c>
      <c r="Y1923" s="153" t="str">
        <f t="shared" si="306"/>
        <v>No aplica</v>
      </c>
      <c r="Z1923" s="147">
        <f>IF(Y1923="No aplica",0,IF(I1923="no",0,IF(I1923="No aplica",0,IF(I1923="Si",1,IF(I1923="Fisico",1,IF(I1923="Electronico",2,VLOOKUP(C1923&amp;"|"&amp;B1923&amp;"|"&amp;D1923,Empresas!$C$6:$CC$92,G1923+6+1,0)))))))</f>
        <v>0</v>
      </c>
      <c r="AA1923" s="147">
        <f>IF(AND($I1923="Si",J1923=1),1,IF(AND($I1923="Fisico",J1923=1),1,IF(AND(J1923=1,$I1923="Electronico"),2,IF(J1923=1,VLOOKUP($C1923&amp;"|"&amp;$B1923&amp;"|"&amp;$D1923,Empresas!$C$6:$CC$92,$G1923+6+1,0),0))))</f>
        <v>0</v>
      </c>
      <c r="AB1923" s="147">
        <f>IF(AND($I1923="Si",K1923=1),1,IF(AND($I1923="Fisico",K1923=1),1,IF(AND(K1923=1,$I1923="Electronico"),2,IF(K1923=1,VLOOKUP($C1923&amp;"|"&amp;$B1923&amp;"|"&amp;$D1923,Empresas!$C$6:$CC$92,$G1923+6+1,0),0))))</f>
        <v>0</v>
      </c>
      <c r="AC1923" s="147">
        <f>IF(AND($I1923="Si",L1923=1),1,IF(AND($I1923="Fisico",L1923=1),1,IF(AND(L1923=1,$I1923="Electronico"),2,IF(L1923=1,VLOOKUP($C1923&amp;"|"&amp;$B1923&amp;"|"&amp;$D1923,Empresas!$C$6:$CC$92,$G1923+6+1,0),0))))</f>
        <v>0</v>
      </c>
      <c r="AD1923" s="147">
        <f>IF(AND($I1923="Si",M1923=1),1,IF(AND($I1923="Fisico",M1923=1),1,IF(AND(M1923=1,$I1923="Electronico"),2,IF(M1923=1,VLOOKUP($C1923&amp;"|"&amp;$B1923&amp;"|"&amp;$D1923,Empresas!$C$6:$CC$92,$G1923+6+1,0),0))))</f>
        <v>0</v>
      </c>
      <c r="AE1923" s="147">
        <f>IF(AND($I1923="Si",N1923=1),1,IF(AND($I1923="Fisico",N1923=1),1,IF(AND(N1923=1,$I1923="Electronico"),2,IF(N1923=1,VLOOKUP($C1923&amp;"|"&amp;$B1923&amp;"|"&amp;$D1923,Empresas!$C$6:$CC$92,$G1923+6+1,0),0))))</f>
        <v>0</v>
      </c>
      <c r="AF1923" s="147">
        <f>IF(AND($I1923="Si",O1923=1),1,IF(AND($I1923="Fisico",O1923=1),1,IF(AND(O1923=1,$I1923="Electronico"),2,IF(O1923=1,VLOOKUP($C1923&amp;"|"&amp;$B1923&amp;"|"&amp;$D1923,Empresas!$C$6:$CC$92,$G1923+6+1,0),0))))</f>
        <v>0</v>
      </c>
      <c r="AG1923" s="147">
        <f>IF(AND($I1923="Si",P1923=1),1,IF(AND($I1923="Fisico",P1923=1),1,IF(AND(P1923=1,$I1923="Electronico"),2,IF(P1923=1,VLOOKUP($C1923&amp;"|"&amp;$B1923&amp;"|"&amp;$D1923,Empresas!$C$6:$CC$92,$G1923+6+1,0),0))))</f>
        <v>0</v>
      </c>
      <c r="AH1923" s="147">
        <f>IF(AND($I1923="Si",Q1923=1),1,IF(AND($I1923="Fisico",Q1923=1),1,IF(AND(Q1923=1,$I1923="Electronico"),2,IF(Q1923=1,VLOOKUP($C1923&amp;"|"&amp;$B1923&amp;"|"&amp;$D1923,Empresas!$C$6:$CC$92,$G1923+6+1,0),0))))</f>
        <v>0</v>
      </c>
      <c r="AI1923" s="147">
        <f>IF(AND($I1923="Si",R1923=1),1,IF(AND($I1923="Fisico",R1923=1),1,IF(AND(R1923=1,$I1923="Electronico"),2,IF(R1923=1,VLOOKUP($C1923&amp;"|"&amp;$B1923&amp;"|"&amp;$D1923,Empresas!$C$6:$CC$92,$G1923+6+1,0),0))))</f>
        <v>0</v>
      </c>
      <c r="AJ1923" s="147">
        <f>IF(AND($I1923="Si",S1923=1),1,IF(AND($I1923="Fisico",S1923=1),1,IF(AND(S1923=1,$I1923="Electronico"),2,IF(S1923=1,VLOOKUP($C1923&amp;"|"&amp;$B1923&amp;"|"&amp;$D1923,Empresas!$C$6:$CC$92,$G1923+6+1,0),0))))</f>
        <v>0</v>
      </c>
      <c r="AK1923" s="147">
        <f>IF(AND($I1923="Si",T1923=1),1,IF(AND($I1923="Fisico",T1923=1),1,IF(AND(T1923=1,$I1923="Electronico"),2,IF(T1923=1,VLOOKUP($C1923&amp;"|"&amp;$B1923&amp;"|"&amp;$D1923,Empresas!$C$6:$CC$92,$G1923+6+1,0),0))))</f>
        <v>0</v>
      </c>
      <c r="AL1923" s="147">
        <f>IF(AND($I1923="Si",U1923=1),1,IF(AND($I1923="Fisico",U1923=1),1,IF(AND(U1923=1,$I1923="Electronico"),2,IF(U1923=1,VLOOKUP($C1923&amp;"|"&amp;$B1923&amp;"|"&amp;$D1923,Empresas!$C$6:$CC$92,$G1923+6+1,0),0))))</f>
        <v>0</v>
      </c>
      <c r="AM1923" s="149">
        <f t="shared" si="307"/>
        <v>0</v>
      </c>
      <c r="AN1923" s="149">
        <f t="shared" si="308"/>
        <v>0</v>
      </c>
      <c r="AO1923" s="152">
        <f t="shared" si="309"/>
        <v>0</v>
      </c>
    </row>
    <row r="1924" spans="1:41" x14ac:dyDescent="0.25">
      <c r="A1924" s="143" t="str">
        <f>VLOOKUP(D1924,Empresas!$D$7:$F$91,3,0)</f>
        <v>Yulisa</v>
      </c>
      <c r="B1924" s="144" t="str">
        <f>VLOOKUP(D1924,Empresas!$D$7:$G$91,4,0)</f>
        <v>Carmen D.</v>
      </c>
      <c r="C1924" s="144" t="s">
        <v>544</v>
      </c>
      <c r="D1924" s="144" t="s">
        <v>312</v>
      </c>
      <c r="E1924" s="144" t="str">
        <f>VLOOKUP(D1924,Empresas!$D$7:$E$92,2,0)</f>
        <v>OWLAI STUDIO S.A.C.</v>
      </c>
      <c r="F1924" s="144" t="s">
        <v>189</v>
      </c>
      <c r="G1924" s="145">
        <f t="shared" si="314"/>
        <v>68</v>
      </c>
      <c r="H1924" s="145" t="str">
        <f>VLOOKUP(D1924,Empresas!$D$6:$L$92,7,0)</f>
        <v>Semestral</v>
      </c>
      <c r="I1924" s="144" t="str">
        <f>VLOOKUP(VLOOKUP(D1924&amp;"|"&amp;B1924,Empresas!$I$7:$CB$92,G1924,0),Tablas!$A$13:$B$14,2,0)</f>
        <v>No</v>
      </c>
      <c r="J1924" s="78"/>
      <c r="K1924" s="78"/>
      <c r="L1924" s="78"/>
      <c r="M1924" s="78"/>
      <c r="N1924" s="78"/>
      <c r="O1924" s="78"/>
      <c r="P1924" s="78"/>
      <c r="Q1924" s="78"/>
      <c r="R1924" s="78"/>
      <c r="S1924" s="78"/>
      <c r="T1924" s="78"/>
      <c r="U1924" s="78"/>
      <c r="V1924" s="78" t="str">
        <f>VLOOKUP(D1924,Empresas!$D$7:$CF$91,81,0)</f>
        <v>D</v>
      </c>
      <c r="W1924" s="78" t="str">
        <f>VLOOKUP(D1924,Empresas!$D$7:$M$91,10,0)</f>
        <v>Mype</v>
      </c>
      <c r="X1924" s="69" t="str">
        <f t="shared" ref="X1924:X1987" si="315">IF(OR(LEFT(F1924,5)="02.06",LEFT(F1924,5)="02.08",LEFT(F1924,5)="02.09",LEFT(F1924,5)="02.10",LEFT(F1924,5)="02.11",LEFT(F1924,5)="03.08",LEFT(F1924,5)="03.09",LEFT(F1924,5)="03.10"),"NO","SI")</f>
        <v>SI</v>
      </c>
      <c r="Y1924" s="153" t="str">
        <f t="shared" ref="Y1924:Y1987" si="316">IF(SUM(J1924:U1924)=0,"No aplica","Si aplica")</f>
        <v>No aplica</v>
      </c>
      <c r="Z1924" s="147">
        <f>IF(Y1924="No aplica",0,IF(I1924="no",0,IF(I1924="No aplica",0,IF(I1924="Si",1,IF(I1924="Fisico",1,IF(I1924="Electronico",2,VLOOKUP(C1924&amp;"|"&amp;B1924&amp;"|"&amp;D1924,Empresas!$C$6:$CC$92,G1924+6+1,0)))))))</f>
        <v>0</v>
      </c>
      <c r="AA1924" s="147">
        <f>IF(AND($I1924="Si",J1924=1),1,IF(AND($I1924="Fisico",J1924=1),1,IF(AND(J1924=1,$I1924="Electronico"),2,IF(J1924=1,VLOOKUP($C1924&amp;"|"&amp;$B1924&amp;"|"&amp;$D1924,Empresas!$C$6:$CC$92,$G1924+6+1,0),0))))</f>
        <v>0</v>
      </c>
      <c r="AB1924" s="147">
        <f>IF(AND($I1924="Si",K1924=1),1,IF(AND($I1924="Fisico",K1924=1),1,IF(AND(K1924=1,$I1924="Electronico"),2,IF(K1924=1,VLOOKUP($C1924&amp;"|"&amp;$B1924&amp;"|"&amp;$D1924,Empresas!$C$6:$CC$92,$G1924+6+1,0),0))))</f>
        <v>0</v>
      </c>
      <c r="AC1924" s="147">
        <f>IF(AND($I1924="Si",L1924=1),1,IF(AND($I1924="Fisico",L1924=1),1,IF(AND(L1924=1,$I1924="Electronico"),2,IF(L1924=1,VLOOKUP($C1924&amp;"|"&amp;$B1924&amp;"|"&amp;$D1924,Empresas!$C$6:$CC$92,$G1924+6+1,0),0))))</f>
        <v>0</v>
      </c>
      <c r="AD1924" s="147">
        <f>IF(AND($I1924="Si",M1924=1),1,IF(AND($I1924="Fisico",M1924=1),1,IF(AND(M1924=1,$I1924="Electronico"),2,IF(M1924=1,VLOOKUP($C1924&amp;"|"&amp;$B1924&amp;"|"&amp;$D1924,Empresas!$C$6:$CC$92,$G1924+6+1,0),0))))</f>
        <v>0</v>
      </c>
      <c r="AE1924" s="147">
        <f>IF(AND($I1924="Si",N1924=1),1,IF(AND($I1924="Fisico",N1924=1),1,IF(AND(N1924=1,$I1924="Electronico"),2,IF(N1924=1,VLOOKUP($C1924&amp;"|"&amp;$B1924&amp;"|"&amp;$D1924,Empresas!$C$6:$CC$92,$G1924+6+1,0),0))))</f>
        <v>0</v>
      </c>
      <c r="AF1924" s="147">
        <f>IF(AND($I1924="Si",O1924=1),1,IF(AND($I1924="Fisico",O1924=1),1,IF(AND(O1924=1,$I1924="Electronico"),2,IF(O1924=1,VLOOKUP($C1924&amp;"|"&amp;$B1924&amp;"|"&amp;$D1924,Empresas!$C$6:$CC$92,$G1924+6+1,0),0))))</f>
        <v>0</v>
      </c>
      <c r="AG1924" s="147">
        <f>IF(AND($I1924="Si",P1924=1),1,IF(AND($I1924="Fisico",P1924=1),1,IF(AND(P1924=1,$I1924="Electronico"),2,IF(P1924=1,VLOOKUP($C1924&amp;"|"&amp;$B1924&amp;"|"&amp;$D1924,Empresas!$C$6:$CC$92,$G1924+6+1,0),0))))</f>
        <v>0</v>
      </c>
      <c r="AH1924" s="147">
        <f>IF(AND($I1924="Si",Q1924=1),1,IF(AND($I1924="Fisico",Q1924=1),1,IF(AND(Q1924=1,$I1924="Electronico"),2,IF(Q1924=1,VLOOKUP($C1924&amp;"|"&amp;$B1924&amp;"|"&amp;$D1924,Empresas!$C$6:$CC$92,$G1924+6+1,0),0))))</f>
        <v>0</v>
      </c>
      <c r="AI1924" s="147">
        <f>IF(AND($I1924="Si",R1924=1),1,IF(AND($I1924="Fisico",R1924=1),1,IF(AND(R1924=1,$I1924="Electronico"),2,IF(R1924=1,VLOOKUP($C1924&amp;"|"&amp;$B1924&amp;"|"&amp;$D1924,Empresas!$C$6:$CC$92,$G1924+6+1,0),0))))</f>
        <v>0</v>
      </c>
      <c r="AJ1924" s="147">
        <f>IF(AND($I1924="Si",S1924=1),1,IF(AND($I1924="Fisico",S1924=1),1,IF(AND(S1924=1,$I1924="Electronico"),2,IF(S1924=1,VLOOKUP($C1924&amp;"|"&amp;$B1924&amp;"|"&amp;$D1924,Empresas!$C$6:$CC$92,$G1924+6+1,0),0))))</f>
        <v>0</v>
      </c>
      <c r="AK1924" s="147">
        <f>IF(AND($I1924="Si",T1924=1),1,IF(AND($I1924="Fisico",T1924=1),1,IF(AND(T1924=1,$I1924="Electronico"),2,IF(T1924=1,VLOOKUP($C1924&amp;"|"&amp;$B1924&amp;"|"&amp;$D1924,Empresas!$C$6:$CC$92,$G1924+6+1,0),0))))</f>
        <v>0</v>
      </c>
      <c r="AL1924" s="147">
        <f>IF(AND($I1924="Si",U1924=1),1,IF(AND($I1924="Fisico",U1924=1),1,IF(AND(U1924=1,$I1924="Electronico"),2,IF(U1924=1,VLOOKUP($C1924&amp;"|"&amp;$B1924&amp;"|"&amp;$D1924,Empresas!$C$6:$CC$92,$G1924+6+1,0),0))))</f>
        <v>0</v>
      </c>
      <c r="AM1924" s="149">
        <f t="shared" ref="AM1924:AM1987" si="317">SUM(AA1924:AL1924)</f>
        <v>0</v>
      </c>
      <c r="AN1924" s="149">
        <f t="shared" ref="AN1924:AN1987" si="318">Z1924*RIGHT($AM$2,2)*1</f>
        <v>0</v>
      </c>
      <c r="AO1924" s="152">
        <f t="shared" ref="AO1924:AO1987" si="319">IFERROR(AM1924/AN1924,0)</f>
        <v>0</v>
      </c>
    </row>
    <row r="1925" spans="1:41" x14ac:dyDescent="0.25">
      <c r="A1925" s="143" t="str">
        <f>VLOOKUP(D1925,Empresas!$D$7:$F$91,3,0)</f>
        <v>Yulisa</v>
      </c>
      <c r="B1925" s="144" t="str">
        <f>VLOOKUP(D1925,Empresas!$D$7:$G$91,4,0)</f>
        <v>Carmen D.</v>
      </c>
      <c r="C1925" s="144" t="s">
        <v>544</v>
      </c>
      <c r="D1925" s="144" t="s">
        <v>312</v>
      </c>
      <c r="E1925" s="144" t="str">
        <f>VLOOKUP(D1925,Empresas!$D$7:$E$92,2,0)</f>
        <v>OWLAI STUDIO S.A.C.</v>
      </c>
      <c r="F1925" s="144" t="s">
        <v>190</v>
      </c>
      <c r="G1925" s="145">
        <f t="shared" si="314"/>
        <v>69</v>
      </c>
      <c r="H1925" s="145" t="str">
        <f>VLOOKUP(D1925,Empresas!$D$6:$L$92,7,0)</f>
        <v>Semestral</v>
      </c>
      <c r="I1925" s="144" t="str">
        <f>VLOOKUP(VLOOKUP(D1925&amp;"|"&amp;B1925,Empresas!$I$7:$CB$92,G1925,0),Tablas!$A$13:$B$14,2,0)</f>
        <v>No</v>
      </c>
      <c r="J1925" s="78"/>
      <c r="K1925" s="78"/>
      <c r="L1925" s="78"/>
      <c r="M1925" s="78"/>
      <c r="N1925" s="78"/>
      <c r="O1925" s="78"/>
      <c r="P1925" s="78"/>
      <c r="Q1925" s="78"/>
      <c r="R1925" s="78"/>
      <c r="S1925" s="78"/>
      <c r="T1925" s="78"/>
      <c r="U1925" s="78"/>
      <c r="V1925" s="78" t="str">
        <f>VLOOKUP(D1925,Empresas!$D$7:$CF$91,81,0)</f>
        <v>D</v>
      </c>
      <c r="W1925" s="78" t="str">
        <f>VLOOKUP(D1925,Empresas!$D$7:$M$91,10,0)</f>
        <v>Mype</v>
      </c>
      <c r="X1925" s="69" t="str">
        <f t="shared" si="315"/>
        <v>NO</v>
      </c>
      <c r="Y1925" s="153" t="str">
        <f t="shared" si="316"/>
        <v>No aplica</v>
      </c>
      <c r="Z1925" s="147">
        <f>IF(Y1925="No aplica",0,IF(I1925="no",0,IF(I1925="No aplica",0,IF(I1925="Si",1,IF(I1925="Fisico",1,IF(I1925="Electronico",2,VLOOKUP(C1925&amp;"|"&amp;B1925&amp;"|"&amp;D1925,Empresas!$C$6:$CC$92,G1925+6+1,0)))))))</f>
        <v>0</v>
      </c>
      <c r="AA1925" s="147">
        <f>IF(AND($I1925="Si",J1925=1),1,IF(AND($I1925="Fisico",J1925=1),1,IF(AND(J1925=1,$I1925="Electronico"),2,IF(J1925=1,VLOOKUP($C1925&amp;"|"&amp;$B1925&amp;"|"&amp;$D1925,Empresas!$C$6:$CC$92,$G1925+6+1,0),0))))</f>
        <v>0</v>
      </c>
      <c r="AB1925" s="147">
        <f>IF(AND($I1925="Si",K1925=1),1,IF(AND($I1925="Fisico",K1925=1),1,IF(AND(K1925=1,$I1925="Electronico"),2,IF(K1925=1,VLOOKUP($C1925&amp;"|"&amp;$B1925&amp;"|"&amp;$D1925,Empresas!$C$6:$CC$92,$G1925+6+1,0),0))))</f>
        <v>0</v>
      </c>
      <c r="AC1925" s="147">
        <f>IF(AND($I1925="Si",L1925=1),1,IF(AND($I1925="Fisico",L1925=1),1,IF(AND(L1925=1,$I1925="Electronico"),2,IF(L1925=1,VLOOKUP($C1925&amp;"|"&amp;$B1925&amp;"|"&amp;$D1925,Empresas!$C$6:$CC$92,$G1925+6+1,0),0))))</f>
        <v>0</v>
      </c>
      <c r="AD1925" s="147">
        <f>IF(AND($I1925="Si",M1925=1),1,IF(AND($I1925="Fisico",M1925=1),1,IF(AND(M1925=1,$I1925="Electronico"),2,IF(M1925=1,VLOOKUP($C1925&amp;"|"&amp;$B1925&amp;"|"&amp;$D1925,Empresas!$C$6:$CC$92,$G1925+6+1,0),0))))</f>
        <v>0</v>
      </c>
      <c r="AE1925" s="147">
        <f>IF(AND($I1925="Si",N1925=1),1,IF(AND($I1925="Fisico",N1925=1),1,IF(AND(N1925=1,$I1925="Electronico"),2,IF(N1925=1,VLOOKUP($C1925&amp;"|"&amp;$B1925&amp;"|"&amp;$D1925,Empresas!$C$6:$CC$92,$G1925+6+1,0),0))))</f>
        <v>0</v>
      </c>
      <c r="AF1925" s="147">
        <f>IF(AND($I1925="Si",O1925=1),1,IF(AND($I1925="Fisico",O1925=1),1,IF(AND(O1925=1,$I1925="Electronico"),2,IF(O1925=1,VLOOKUP($C1925&amp;"|"&amp;$B1925&amp;"|"&amp;$D1925,Empresas!$C$6:$CC$92,$G1925+6+1,0),0))))</f>
        <v>0</v>
      </c>
      <c r="AG1925" s="147">
        <f>IF(AND($I1925="Si",P1925=1),1,IF(AND($I1925="Fisico",P1925=1),1,IF(AND(P1925=1,$I1925="Electronico"),2,IF(P1925=1,VLOOKUP($C1925&amp;"|"&amp;$B1925&amp;"|"&amp;$D1925,Empresas!$C$6:$CC$92,$G1925+6+1,0),0))))</f>
        <v>0</v>
      </c>
      <c r="AH1925" s="147">
        <f>IF(AND($I1925="Si",Q1925=1),1,IF(AND($I1925="Fisico",Q1925=1),1,IF(AND(Q1925=1,$I1925="Electronico"),2,IF(Q1925=1,VLOOKUP($C1925&amp;"|"&amp;$B1925&amp;"|"&amp;$D1925,Empresas!$C$6:$CC$92,$G1925+6+1,0),0))))</f>
        <v>0</v>
      </c>
      <c r="AI1925" s="147">
        <f>IF(AND($I1925="Si",R1925=1),1,IF(AND($I1925="Fisico",R1925=1),1,IF(AND(R1925=1,$I1925="Electronico"),2,IF(R1925=1,VLOOKUP($C1925&amp;"|"&amp;$B1925&amp;"|"&amp;$D1925,Empresas!$C$6:$CC$92,$G1925+6+1,0),0))))</f>
        <v>0</v>
      </c>
      <c r="AJ1925" s="147">
        <f>IF(AND($I1925="Si",S1925=1),1,IF(AND($I1925="Fisico",S1925=1),1,IF(AND(S1925=1,$I1925="Electronico"),2,IF(S1925=1,VLOOKUP($C1925&amp;"|"&amp;$B1925&amp;"|"&amp;$D1925,Empresas!$C$6:$CC$92,$G1925+6+1,0),0))))</f>
        <v>0</v>
      </c>
      <c r="AK1925" s="147">
        <f>IF(AND($I1925="Si",T1925=1),1,IF(AND($I1925="Fisico",T1925=1),1,IF(AND(T1925=1,$I1925="Electronico"),2,IF(T1925=1,VLOOKUP($C1925&amp;"|"&amp;$B1925&amp;"|"&amp;$D1925,Empresas!$C$6:$CC$92,$G1925+6+1,0),0))))</f>
        <v>0</v>
      </c>
      <c r="AL1925" s="147">
        <f>IF(AND($I1925="Si",U1925=1),1,IF(AND($I1925="Fisico",U1925=1),1,IF(AND(U1925=1,$I1925="Electronico"),2,IF(U1925=1,VLOOKUP($C1925&amp;"|"&amp;$B1925&amp;"|"&amp;$D1925,Empresas!$C$6:$CC$92,$G1925+6+1,0),0))))</f>
        <v>0</v>
      </c>
      <c r="AM1925" s="149">
        <f t="shared" si="317"/>
        <v>0</v>
      </c>
      <c r="AN1925" s="149">
        <f t="shared" si="318"/>
        <v>0</v>
      </c>
      <c r="AO1925" s="152">
        <f t="shared" si="319"/>
        <v>0</v>
      </c>
    </row>
    <row r="1926" spans="1:41" x14ac:dyDescent="0.25">
      <c r="A1926" s="143" t="str">
        <f>VLOOKUP(D1926,Empresas!$D$7:$F$91,3,0)</f>
        <v>Yulisa</v>
      </c>
      <c r="B1926" s="144" t="str">
        <f>VLOOKUP(D1926,Empresas!$D$7:$G$91,4,0)</f>
        <v>Carmen D.</v>
      </c>
      <c r="C1926" s="144" t="s">
        <v>544</v>
      </c>
      <c r="D1926" s="144" t="s">
        <v>312</v>
      </c>
      <c r="E1926" s="144" t="str">
        <f>VLOOKUP(D1926,Empresas!$D$7:$E$92,2,0)</f>
        <v>OWLAI STUDIO S.A.C.</v>
      </c>
      <c r="F1926" s="146" t="s">
        <v>191</v>
      </c>
      <c r="G1926" s="145">
        <f t="shared" si="314"/>
        <v>70</v>
      </c>
      <c r="H1926" s="145" t="str">
        <f>VLOOKUP(D1926,Empresas!$D$6:$L$92,7,0)</f>
        <v>Semestral</v>
      </c>
      <c r="I1926" s="144" t="str">
        <f>VLOOKUP(VLOOKUP(D1926&amp;"|"&amp;B1926,Empresas!$I$7:$CB$92,G1926,0),Tablas!$A$13:$B$14,2,0)</f>
        <v>No</v>
      </c>
      <c r="J1926" s="78"/>
      <c r="K1926" s="78"/>
      <c r="L1926" s="78"/>
      <c r="M1926" s="78"/>
      <c r="N1926" s="78"/>
      <c r="O1926" s="78"/>
      <c r="P1926" s="78"/>
      <c r="Q1926" s="78"/>
      <c r="R1926" s="78"/>
      <c r="S1926" s="78"/>
      <c r="T1926" s="78"/>
      <c r="U1926" s="78"/>
      <c r="V1926" s="78" t="str">
        <f>VLOOKUP(D1926,Empresas!$D$7:$CF$91,81,0)</f>
        <v>D</v>
      </c>
      <c r="W1926" s="78" t="str">
        <f>VLOOKUP(D1926,Empresas!$D$7:$M$91,10,0)</f>
        <v>Mype</v>
      </c>
      <c r="X1926" s="69" t="str">
        <f t="shared" si="315"/>
        <v>NO</v>
      </c>
      <c r="Y1926" s="153" t="str">
        <f t="shared" si="316"/>
        <v>No aplica</v>
      </c>
      <c r="Z1926" s="147">
        <f>IF(Y1926="No aplica",0,IF(I1926="no",0,IF(I1926="No aplica",0,IF(I1926="Si",1,IF(I1926="Fisico",1,IF(I1926="Electronico",2,VLOOKUP(C1926&amp;"|"&amp;B1926&amp;"|"&amp;D1926,Empresas!$C$6:$CC$92,G1926+6+1,0)))))))</f>
        <v>0</v>
      </c>
      <c r="AA1926" s="147">
        <f>IF(AND($I1926="Si",J1926=1),1,IF(AND($I1926="Fisico",J1926=1),1,IF(AND(J1926=1,$I1926="Electronico"),2,IF(J1926=1,VLOOKUP($C1926&amp;"|"&amp;$B1926&amp;"|"&amp;$D1926,Empresas!$C$6:$CC$92,$G1926+6+1,0),0))))</f>
        <v>0</v>
      </c>
      <c r="AB1926" s="147">
        <f>IF(AND($I1926="Si",K1926=1),1,IF(AND($I1926="Fisico",K1926=1),1,IF(AND(K1926=1,$I1926="Electronico"),2,IF(K1926=1,VLOOKUP($C1926&amp;"|"&amp;$B1926&amp;"|"&amp;$D1926,Empresas!$C$6:$CC$92,$G1926+6+1,0),0))))</f>
        <v>0</v>
      </c>
      <c r="AC1926" s="147">
        <f>IF(AND($I1926="Si",L1926=1),1,IF(AND($I1926="Fisico",L1926=1),1,IF(AND(L1926=1,$I1926="Electronico"),2,IF(L1926=1,VLOOKUP($C1926&amp;"|"&amp;$B1926&amp;"|"&amp;$D1926,Empresas!$C$6:$CC$92,$G1926+6+1,0),0))))</f>
        <v>0</v>
      </c>
      <c r="AD1926" s="147">
        <f>IF(AND($I1926="Si",M1926=1),1,IF(AND($I1926="Fisico",M1926=1),1,IF(AND(M1926=1,$I1926="Electronico"),2,IF(M1926=1,VLOOKUP($C1926&amp;"|"&amp;$B1926&amp;"|"&amp;$D1926,Empresas!$C$6:$CC$92,$G1926+6+1,0),0))))</f>
        <v>0</v>
      </c>
      <c r="AE1926" s="147">
        <f>IF(AND($I1926="Si",N1926=1),1,IF(AND($I1926="Fisico",N1926=1),1,IF(AND(N1926=1,$I1926="Electronico"),2,IF(N1926=1,VLOOKUP($C1926&amp;"|"&amp;$B1926&amp;"|"&amp;$D1926,Empresas!$C$6:$CC$92,$G1926+6+1,0),0))))</f>
        <v>0</v>
      </c>
      <c r="AF1926" s="147">
        <f>IF(AND($I1926="Si",O1926=1),1,IF(AND($I1926="Fisico",O1926=1),1,IF(AND(O1926=1,$I1926="Electronico"),2,IF(O1926=1,VLOOKUP($C1926&amp;"|"&amp;$B1926&amp;"|"&amp;$D1926,Empresas!$C$6:$CC$92,$G1926+6+1,0),0))))</f>
        <v>0</v>
      </c>
      <c r="AG1926" s="147">
        <f>IF(AND($I1926="Si",P1926=1),1,IF(AND($I1926="Fisico",P1926=1),1,IF(AND(P1926=1,$I1926="Electronico"),2,IF(P1926=1,VLOOKUP($C1926&amp;"|"&amp;$B1926&amp;"|"&amp;$D1926,Empresas!$C$6:$CC$92,$G1926+6+1,0),0))))</f>
        <v>0</v>
      </c>
      <c r="AH1926" s="147">
        <f>IF(AND($I1926="Si",Q1926=1),1,IF(AND($I1926="Fisico",Q1926=1),1,IF(AND(Q1926=1,$I1926="Electronico"),2,IF(Q1926=1,VLOOKUP($C1926&amp;"|"&amp;$B1926&amp;"|"&amp;$D1926,Empresas!$C$6:$CC$92,$G1926+6+1,0),0))))</f>
        <v>0</v>
      </c>
      <c r="AI1926" s="147">
        <f>IF(AND($I1926="Si",R1926=1),1,IF(AND($I1926="Fisico",R1926=1),1,IF(AND(R1926=1,$I1926="Electronico"),2,IF(R1926=1,VLOOKUP($C1926&amp;"|"&amp;$B1926&amp;"|"&amp;$D1926,Empresas!$C$6:$CC$92,$G1926+6+1,0),0))))</f>
        <v>0</v>
      </c>
      <c r="AJ1926" s="147">
        <f>IF(AND($I1926="Si",S1926=1),1,IF(AND($I1926="Fisico",S1926=1),1,IF(AND(S1926=1,$I1926="Electronico"),2,IF(S1926=1,VLOOKUP($C1926&amp;"|"&amp;$B1926&amp;"|"&amp;$D1926,Empresas!$C$6:$CC$92,$G1926+6+1,0),0))))</f>
        <v>0</v>
      </c>
      <c r="AK1926" s="147">
        <f>IF(AND($I1926="Si",T1926=1),1,IF(AND($I1926="Fisico",T1926=1),1,IF(AND(T1926=1,$I1926="Electronico"),2,IF(T1926=1,VLOOKUP($C1926&amp;"|"&amp;$B1926&amp;"|"&amp;$D1926,Empresas!$C$6:$CC$92,$G1926+6+1,0),0))))</f>
        <v>0</v>
      </c>
      <c r="AL1926" s="147">
        <f>IF(AND($I1926="Si",U1926=1),1,IF(AND($I1926="Fisico",U1926=1),1,IF(AND(U1926=1,$I1926="Electronico"),2,IF(U1926=1,VLOOKUP($C1926&amp;"|"&amp;$B1926&amp;"|"&amp;$D1926,Empresas!$C$6:$CC$92,$G1926+6+1,0),0))))</f>
        <v>0</v>
      </c>
      <c r="AM1926" s="149">
        <f t="shared" si="317"/>
        <v>0</v>
      </c>
      <c r="AN1926" s="149">
        <f t="shared" si="318"/>
        <v>0</v>
      </c>
      <c r="AO1926" s="152">
        <f t="shared" si="319"/>
        <v>0</v>
      </c>
    </row>
    <row r="1927" spans="1:41" x14ac:dyDescent="0.25">
      <c r="A1927" s="143" t="str">
        <f>VLOOKUP(D1927,Empresas!$D$7:$F$91,3,0)</f>
        <v>Yulisa</v>
      </c>
      <c r="B1927" s="144" t="str">
        <f>VLOOKUP(D1927,Empresas!$D$7:$G$91,4,0)</f>
        <v>Carmen D.</v>
      </c>
      <c r="C1927" s="144" t="s">
        <v>544</v>
      </c>
      <c r="D1927" s="144" t="s">
        <v>312</v>
      </c>
      <c r="E1927" s="144" t="str">
        <f>VLOOKUP(D1927,Empresas!$D$7:$E$92,2,0)</f>
        <v>OWLAI STUDIO S.A.C.</v>
      </c>
      <c r="F1927" s="144" t="s">
        <v>192</v>
      </c>
      <c r="G1927" s="145">
        <f t="shared" si="314"/>
        <v>71</v>
      </c>
      <c r="H1927" s="145" t="str">
        <f>VLOOKUP(D1927,Empresas!$D$6:$L$92,7,0)</f>
        <v>Semestral</v>
      </c>
      <c r="I1927" s="144" t="str">
        <f>VLOOKUP(VLOOKUP(D1927&amp;"|"&amp;B1927,Empresas!$I$7:$CB$92,G1927,0),Tablas!$A$13:$B$14,2,0)</f>
        <v>No</v>
      </c>
      <c r="J1927" s="78"/>
      <c r="K1927" s="78"/>
      <c r="L1927" s="78"/>
      <c r="M1927" s="78"/>
      <c r="N1927" s="78"/>
      <c r="O1927" s="78"/>
      <c r="P1927" s="78"/>
      <c r="Q1927" s="78"/>
      <c r="R1927" s="78"/>
      <c r="S1927" s="78"/>
      <c r="T1927" s="78"/>
      <c r="U1927" s="78"/>
      <c r="V1927" s="78" t="str">
        <f>VLOOKUP(D1927,Empresas!$D$7:$CF$91,81,0)</f>
        <v>D</v>
      </c>
      <c r="W1927" s="78" t="str">
        <f>VLOOKUP(D1927,Empresas!$D$7:$M$91,10,0)</f>
        <v>Mype</v>
      </c>
      <c r="X1927" s="69" t="str">
        <f t="shared" si="315"/>
        <v>NO</v>
      </c>
      <c r="Y1927" s="153" t="str">
        <f t="shared" si="316"/>
        <v>No aplica</v>
      </c>
      <c r="Z1927" s="147">
        <f>IF(Y1927="No aplica",0,IF(I1927="no",0,IF(I1927="No aplica",0,IF(I1927="Si",1,IF(I1927="Fisico",1,IF(I1927="Electronico",2,VLOOKUP(C1927&amp;"|"&amp;B1927&amp;"|"&amp;D1927,Empresas!$C$6:$CC$92,G1927+6+1,0)))))))</f>
        <v>0</v>
      </c>
      <c r="AA1927" s="147">
        <f>IF(AND($I1927="Si",J1927=1),1,IF(AND($I1927="Fisico",J1927=1),1,IF(AND(J1927=1,$I1927="Electronico"),2,IF(J1927=1,VLOOKUP($C1927&amp;"|"&amp;$B1927&amp;"|"&amp;$D1927,Empresas!$C$6:$CC$92,$G1927+6+1,0),0))))</f>
        <v>0</v>
      </c>
      <c r="AB1927" s="147">
        <f>IF(AND($I1927="Si",K1927=1),1,IF(AND($I1927="Fisico",K1927=1),1,IF(AND(K1927=1,$I1927="Electronico"),2,IF(K1927=1,VLOOKUP($C1927&amp;"|"&amp;$B1927&amp;"|"&amp;$D1927,Empresas!$C$6:$CC$92,$G1927+6+1,0),0))))</f>
        <v>0</v>
      </c>
      <c r="AC1927" s="147">
        <f>IF(AND($I1927="Si",L1927=1),1,IF(AND($I1927="Fisico",L1927=1),1,IF(AND(L1927=1,$I1927="Electronico"),2,IF(L1927=1,VLOOKUP($C1927&amp;"|"&amp;$B1927&amp;"|"&amp;$D1927,Empresas!$C$6:$CC$92,$G1927+6+1,0),0))))</f>
        <v>0</v>
      </c>
      <c r="AD1927" s="147">
        <f>IF(AND($I1927="Si",M1927=1),1,IF(AND($I1927="Fisico",M1927=1),1,IF(AND(M1927=1,$I1927="Electronico"),2,IF(M1927=1,VLOOKUP($C1927&amp;"|"&amp;$B1927&amp;"|"&amp;$D1927,Empresas!$C$6:$CC$92,$G1927+6+1,0),0))))</f>
        <v>0</v>
      </c>
      <c r="AE1927" s="147">
        <f>IF(AND($I1927="Si",N1927=1),1,IF(AND($I1927="Fisico",N1927=1),1,IF(AND(N1927=1,$I1927="Electronico"),2,IF(N1927=1,VLOOKUP($C1927&amp;"|"&amp;$B1927&amp;"|"&amp;$D1927,Empresas!$C$6:$CC$92,$G1927+6+1,0),0))))</f>
        <v>0</v>
      </c>
      <c r="AF1927" s="147">
        <f>IF(AND($I1927="Si",O1927=1),1,IF(AND($I1927="Fisico",O1927=1),1,IF(AND(O1927=1,$I1927="Electronico"),2,IF(O1927=1,VLOOKUP($C1927&amp;"|"&amp;$B1927&amp;"|"&amp;$D1927,Empresas!$C$6:$CC$92,$G1927+6+1,0),0))))</f>
        <v>0</v>
      </c>
      <c r="AG1927" s="147">
        <f>IF(AND($I1927="Si",P1927=1),1,IF(AND($I1927="Fisico",P1927=1),1,IF(AND(P1927=1,$I1927="Electronico"),2,IF(P1927=1,VLOOKUP($C1927&amp;"|"&amp;$B1927&amp;"|"&amp;$D1927,Empresas!$C$6:$CC$92,$G1927+6+1,0),0))))</f>
        <v>0</v>
      </c>
      <c r="AH1927" s="147">
        <f>IF(AND($I1927="Si",Q1927=1),1,IF(AND($I1927="Fisico",Q1927=1),1,IF(AND(Q1927=1,$I1927="Electronico"),2,IF(Q1927=1,VLOOKUP($C1927&amp;"|"&amp;$B1927&amp;"|"&amp;$D1927,Empresas!$C$6:$CC$92,$G1927+6+1,0),0))))</f>
        <v>0</v>
      </c>
      <c r="AI1927" s="147">
        <f>IF(AND($I1927="Si",R1927=1),1,IF(AND($I1927="Fisico",R1927=1),1,IF(AND(R1927=1,$I1927="Electronico"),2,IF(R1927=1,VLOOKUP($C1927&amp;"|"&amp;$B1927&amp;"|"&amp;$D1927,Empresas!$C$6:$CC$92,$G1927+6+1,0),0))))</f>
        <v>0</v>
      </c>
      <c r="AJ1927" s="147">
        <f>IF(AND($I1927="Si",S1927=1),1,IF(AND($I1927="Fisico",S1927=1),1,IF(AND(S1927=1,$I1927="Electronico"),2,IF(S1927=1,VLOOKUP($C1927&amp;"|"&amp;$B1927&amp;"|"&amp;$D1927,Empresas!$C$6:$CC$92,$G1927+6+1,0),0))))</f>
        <v>0</v>
      </c>
      <c r="AK1927" s="147">
        <f>IF(AND($I1927="Si",T1927=1),1,IF(AND($I1927="Fisico",T1927=1),1,IF(AND(T1927=1,$I1927="Electronico"),2,IF(T1927=1,VLOOKUP($C1927&amp;"|"&amp;$B1927&amp;"|"&amp;$D1927,Empresas!$C$6:$CC$92,$G1927+6+1,0),0))))</f>
        <v>0</v>
      </c>
      <c r="AL1927" s="147">
        <f>IF(AND($I1927="Si",U1927=1),1,IF(AND($I1927="Fisico",U1927=1),1,IF(AND(U1927=1,$I1927="Electronico"),2,IF(U1927=1,VLOOKUP($C1927&amp;"|"&amp;$B1927&amp;"|"&amp;$D1927,Empresas!$C$6:$CC$92,$G1927+6+1,0),0))))</f>
        <v>0</v>
      </c>
      <c r="AM1927" s="149">
        <f t="shared" si="317"/>
        <v>0</v>
      </c>
      <c r="AN1927" s="149">
        <f t="shared" si="318"/>
        <v>0</v>
      </c>
      <c r="AO1927" s="152">
        <f t="shared" si="319"/>
        <v>0</v>
      </c>
    </row>
    <row r="1928" spans="1:41" x14ac:dyDescent="0.25">
      <c r="A1928" s="137" t="str">
        <f>VLOOKUP(D1928,Empresas!$D$7:$F$91,3,0)</f>
        <v>Yulisa</v>
      </c>
      <c r="B1928" s="138" t="str">
        <f>VLOOKUP(D1928,Empresas!$D$7:$G$91,4,0)</f>
        <v>Carmen D.</v>
      </c>
      <c r="C1928" s="138" t="s">
        <v>544</v>
      </c>
      <c r="D1928" s="138" t="s">
        <v>314</v>
      </c>
      <c r="E1928" s="138" t="str">
        <f>VLOOKUP(D1928,Empresas!$D$7:$E$92,2,0)</f>
        <v>GONZALO ROJAS ANTONY ROLANDO</v>
      </c>
      <c r="F1928" s="138" t="s">
        <v>158</v>
      </c>
      <c r="G1928" s="139">
        <f>+Empresas!$O$2</f>
        <v>7</v>
      </c>
      <c r="H1928" s="139" t="str">
        <f>VLOOKUP(D1928,Empresas!$D$6:$L$92,7,0)</f>
        <v>Semestral</v>
      </c>
      <c r="I1928" s="138" t="str">
        <f>VLOOKUP(VLOOKUP(D1928&amp;"|"&amp;B1928,Empresas!$I$7:$CB$92,G1928,0),Tablas!$A$3:$B$5,2,0)</f>
        <v>Registro y analisis</v>
      </c>
      <c r="J1928" s="78">
        <v>1</v>
      </c>
      <c r="K1928" s="78">
        <v>1</v>
      </c>
      <c r="L1928" s="78">
        <v>1</v>
      </c>
      <c r="M1928" s="78">
        <v>1</v>
      </c>
      <c r="N1928" s="78">
        <v>1</v>
      </c>
      <c r="O1928" s="78">
        <v>1</v>
      </c>
      <c r="P1928" s="78">
        <v>1</v>
      </c>
      <c r="Q1928" s="78">
        <v>1</v>
      </c>
      <c r="R1928" s="78"/>
      <c r="S1928" s="78"/>
      <c r="T1928" s="78"/>
      <c r="U1928" s="78"/>
      <c r="V1928" s="78" t="str">
        <f>VLOOKUP(D1928,Empresas!$D$7:$CF$91,81,0)</f>
        <v>D</v>
      </c>
      <c r="W1928" s="78" t="str">
        <f>VLOOKUP(D1928,Empresas!$D$7:$M$91,10,0)</f>
        <v>Rer</v>
      </c>
      <c r="X1928" s="69" t="str">
        <f t="shared" si="315"/>
        <v>SI</v>
      </c>
      <c r="Y1928" s="153" t="str">
        <f t="shared" si="316"/>
        <v>Si aplica</v>
      </c>
      <c r="Z1928" s="147">
        <f>IF(Y1928="No aplica",0,IF(I1928="no",0,IF(I1928="No aplica",0,IF(I1928="Si",1,IF(I1928="Fisico",1,IF(I1928="Electronico",2,VLOOKUP(C1928&amp;"|"&amp;B1928&amp;"|"&amp;D1928,Empresas!$C$6:$CC$92,G1928+6+1,0)))))))</f>
        <v>1</v>
      </c>
      <c r="AA1928" s="147">
        <f>IF(AND($I1928="Si",J1928=1),1,IF(AND($I1928="Fisico",J1928=1),1,IF(AND(J1928=1,$I1928="Electronico"),2,IF(J1928=1,VLOOKUP($C1928&amp;"|"&amp;$B1928&amp;"|"&amp;$D1928,Empresas!$C$6:$CC$92,$G1928+6+1,0),0))))</f>
        <v>1</v>
      </c>
      <c r="AB1928" s="147">
        <f>IF(AND($I1928="Si",K1928=1),1,IF(AND($I1928="Fisico",K1928=1),1,IF(AND(K1928=1,$I1928="Electronico"),2,IF(K1928=1,VLOOKUP($C1928&amp;"|"&amp;$B1928&amp;"|"&amp;$D1928,Empresas!$C$6:$CC$92,$G1928+6+1,0),0))))</f>
        <v>1</v>
      </c>
      <c r="AC1928" s="147">
        <f>IF(AND($I1928="Si",L1928=1),1,IF(AND($I1928="Fisico",L1928=1),1,IF(AND(L1928=1,$I1928="Electronico"),2,IF(L1928=1,VLOOKUP($C1928&amp;"|"&amp;$B1928&amp;"|"&amp;$D1928,Empresas!$C$6:$CC$92,$G1928+6+1,0),0))))</f>
        <v>1</v>
      </c>
      <c r="AD1928" s="147">
        <f>IF(AND($I1928="Si",M1928=1),1,IF(AND($I1928="Fisico",M1928=1),1,IF(AND(M1928=1,$I1928="Electronico"),2,IF(M1928=1,VLOOKUP($C1928&amp;"|"&amp;$B1928&amp;"|"&amp;$D1928,Empresas!$C$6:$CC$92,$G1928+6+1,0),0))))</f>
        <v>1</v>
      </c>
      <c r="AE1928" s="147">
        <f>IF(AND($I1928="Si",N1928=1),1,IF(AND($I1928="Fisico",N1928=1),1,IF(AND(N1928=1,$I1928="Electronico"),2,IF(N1928=1,VLOOKUP($C1928&amp;"|"&amp;$B1928&amp;"|"&amp;$D1928,Empresas!$C$6:$CC$92,$G1928+6+1,0),0))))</f>
        <v>1</v>
      </c>
      <c r="AF1928" s="147">
        <f>IF(AND($I1928="Si",O1928=1),1,IF(AND($I1928="Fisico",O1928=1),1,IF(AND(O1928=1,$I1928="Electronico"),2,IF(O1928=1,VLOOKUP($C1928&amp;"|"&amp;$B1928&amp;"|"&amp;$D1928,Empresas!$C$6:$CC$92,$G1928+6+1,0),0))))</f>
        <v>1</v>
      </c>
      <c r="AG1928" s="147">
        <f>IF(AND($I1928="Si",P1928=1),1,IF(AND($I1928="Fisico",P1928=1),1,IF(AND(P1928=1,$I1928="Electronico"),2,IF(P1928=1,VLOOKUP($C1928&amp;"|"&amp;$B1928&amp;"|"&amp;$D1928,Empresas!$C$6:$CC$92,$G1928+6+1,0),0))))</f>
        <v>1</v>
      </c>
      <c r="AH1928" s="147">
        <f>IF(AND($I1928="Si",Q1928=1),1,IF(AND($I1928="Fisico",Q1928=1),1,IF(AND(Q1928=1,$I1928="Electronico"),2,IF(Q1928=1,VLOOKUP($C1928&amp;"|"&amp;$B1928&amp;"|"&amp;$D1928,Empresas!$C$6:$CC$92,$G1928+6+1,0),0))))</f>
        <v>1</v>
      </c>
      <c r="AI1928" s="147">
        <f>IF(AND($I1928="Si",R1928=1),1,IF(AND($I1928="Fisico",R1928=1),1,IF(AND(R1928=1,$I1928="Electronico"),2,IF(R1928=1,VLOOKUP($C1928&amp;"|"&amp;$B1928&amp;"|"&amp;$D1928,Empresas!$C$6:$CC$92,$G1928+6+1,0),0))))</f>
        <v>0</v>
      </c>
      <c r="AJ1928" s="147">
        <f>IF(AND($I1928="Si",S1928=1),1,IF(AND($I1928="Fisico",S1928=1),1,IF(AND(S1928=1,$I1928="Electronico"),2,IF(S1928=1,VLOOKUP($C1928&amp;"|"&amp;$B1928&amp;"|"&amp;$D1928,Empresas!$C$6:$CC$92,$G1928+6+1,0),0))))</f>
        <v>0</v>
      </c>
      <c r="AK1928" s="147">
        <f>IF(AND($I1928="Si",T1928=1),1,IF(AND($I1928="Fisico",T1928=1),1,IF(AND(T1928=1,$I1928="Electronico"),2,IF(T1928=1,VLOOKUP($C1928&amp;"|"&amp;$B1928&amp;"|"&amp;$D1928,Empresas!$C$6:$CC$92,$G1928+6+1,0),0))))</f>
        <v>0</v>
      </c>
      <c r="AL1928" s="147">
        <f>IF(AND($I1928="Si",U1928=1),1,IF(AND($I1928="Fisico",U1928=1),1,IF(AND(U1928=1,$I1928="Electronico"),2,IF(U1928=1,VLOOKUP($C1928&amp;"|"&amp;$B1928&amp;"|"&amp;$D1928,Empresas!$C$6:$CC$92,$G1928+6+1,0),0))))</f>
        <v>0</v>
      </c>
      <c r="AM1928" s="149">
        <f t="shared" si="317"/>
        <v>8</v>
      </c>
      <c r="AN1928" s="149">
        <f t="shared" si="318"/>
        <v>8</v>
      </c>
      <c r="AO1928" s="152">
        <f t="shared" si="319"/>
        <v>1</v>
      </c>
    </row>
    <row r="1929" spans="1:41" x14ac:dyDescent="0.25">
      <c r="A1929" s="137" t="str">
        <f>VLOOKUP(D1929,Empresas!$D$7:$F$91,3,0)</f>
        <v>Yulisa</v>
      </c>
      <c r="B1929" s="138" t="str">
        <f>VLOOKUP(D1929,Empresas!$D$7:$G$91,4,0)</f>
        <v>Carmen D.</v>
      </c>
      <c r="C1929" s="138" t="s">
        <v>544</v>
      </c>
      <c r="D1929" s="138" t="s">
        <v>314</v>
      </c>
      <c r="E1929" s="138" t="str">
        <f>VLOOKUP(D1929,Empresas!$D$7:$E$92,2,0)</f>
        <v>GONZALO ROJAS ANTONY ROLANDO</v>
      </c>
      <c r="F1929" s="138" t="s">
        <v>159</v>
      </c>
      <c r="G1929" s="139">
        <f>+G1928+3</f>
        <v>10</v>
      </c>
      <c r="H1929" s="139" t="str">
        <f>VLOOKUP(D1929,Empresas!$D$6:$L$92,7,0)</f>
        <v>Semestral</v>
      </c>
      <c r="I1929" s="138" t="str">
        <f>VLOOKUP(VLOOKUP(D1929&amp;"|"&amp;B1929,Empresas!$I$7:$CB$92,G1929,0),Tablas!$A$3:$B$5,2,0)</f>
        <v>Registro y analisis</v>
      </c>
      <c r="J1929" s="78">
        <v>1</v>
      </c>
      <c r="K1929" s="78">
        <v>1</v>
      </c>
      <c r="L1929" s="78">
        <v>1</v>
      </c>
      <c r="M1929" s="78">
        <v>1</v>
      </c>
      <c r="N1929" s="78">
        <v>1</v>
      </c>
      <c r="O1929" s="78">
        <v>1</v>
      </c>
      <c r="P1929" s="78">
        <v>1</v>
      </c>
      <c r="Q1929" s="78">
        <v>1</v>
      </c>
      <c r="R1929" s="78"/>
      <c r="S1929" s="78"/>
      <c r="T1929" s="78"/>
      <c r="U1929" s="78"/>
      <c r="V1929" s="78" t="str">
        <f>VLOOKUP(D1929,Empresas!$D$7:$CF$91,81,0)</f>
        <v>D</v>
      </c>
      <c r="W1929" s="78" t="str">
        <f>VLOOKUP(D1929,Empresas!$D$7:$M$91,10,0)</f>
        <v>Rer</v>
      </c>
      <c r="X1929" s="69" t="str">
        <f t="shared" si="315"/>
        <v>SI</v>
      </c>
      <c r="Y1929" s="153" t="str">
        <f t="shared" si="316"/>
        <v>Si aplica</v>
      </c>
      <c r="Z1929" s="147">
        <f>IF(Y1929="No aplica",0,IF(I1929="no",0,IF(I1929="No aplica",0,IF(I1929="Si",1,IF(I1929="Fisico",1,IF(I1929="Electronico",2,VLOOKUP(C1929&amp;"|"&amp;B1929&amp;"|"&amp;D1929,Empresas!$C$6:$CC$92,G1929+6+1,0)))))))</f>
        <v>1</v>
      </c>
      <c r="AA1929" s="147">
        <f>IF(AND($I1929="Si",J1929=1),1,IF(AND($I1929="Fisico",J1929=1),1,IF(AND(J1929=1,$I1929="Electronico"),2,IF(J1929=1,VLOOKUP($C1929&amp;"|"&amp;$B1929&amp;"|"&amp;$D1929,Empresas!$C$6:$CC$92,$G1929+6+1,0),0))))</f>
        <v>1</v>
      </c>
      <c r="AB1929" s="147">
        <f>IF(AND($I1929="Si",K1929=1),1,IF(AND($I1929="Fisico",K1929=1),1,IF(AND(K1929=1,$I1929="Electronico"),2,IF(K1929=1,VLOOKUP($C1929&amp;"|"&amp;$B1929&amp;"|"&amp;$D1929,Empresas!$C$6:$CC$92,$G1929+6+1,0),0))))</f>
        <v>1</v>
      </c>
      <c r="AC1929" s="147">
        <f>IF(AND($I1929="Si",L1929=1),1,IF(AND($I1929="Fisico",L1929=1),1,IF(AND(L1929=1,$I1929="Electronico"),2,IF(L1929=1,VLOOKUP($C1929&amp;"|"&amp;$B1929&amp;"|"&amp;$D1929,Empresas!$C$6:$CC$92,$G1929+6+1,0),0))))</f>
        <v>1</v>
      </c>
      <c r="AD1929" s="147">
        <f>IF(AND($I1929="Si",M1929=1),1,IF(AND($I1929="Fisico",M1929=1),1,IF(AND(M1929=1,$I1929="Electronico"),2,IF(M1929=1,VLOOKUP($C1929&amp;"|"&amp;$B1929&amp;"|"&amp;$D1929,Empresas!$C$6:$CC$92,$G1929+6+1,0),0))))</f>
        <v>1</v>
      </c>
      <c r="AE1929" s="147">
        <f>IF(AND($I1929="Si",N1929=1),1,IF(AND($I1929="Fisico",N1929=1),1,IF(AND(N1929=1,$I1929="Electronico"),2,IF(N1929=1,VLOOKUP($C1929&amp;"|"&amp;$B1929&amp;"|"&amp;$D1929,Empresas!$C$6:$CC$92,$G1929+6+1,0),0))))</f>
        <v>1</v>
      </c>
      <c r="AF1929" s="147">
        <f>IF(AND($I1929="Si",O1929=1),1,IF(AND($I1929="Fisico",O1929=1),1,IF(AND(O1929=1,$I1929="Electronico"),2,IF(O1929=1,VLOOKUP($C1929&amp;"|"&amp;$B1929&amp;"|"&amp;$D1929,Empresas!$C$6:$CC$92,$G1929+6+1,0),0))))</f>
        <v>1</v>
      </c>
      <c r="AG1929" s="147">
        <f>IF(AND($I1929="Si",P1929=1),1,IF(AND($I1929="Fisico",P1929=1),1,IF(AND(P1929=1,$I1929="Electronico"),2,IF(P1929=1,VLOOKUP($C1929&amp;"|"&amp;$B1929&amp;"|"&amp;$D1929,Empresas!$C$6:$CC$92,$G1929+6+1,0),0))))</f>
        <v>1</v>
      </c>
      <c r="AH1929" s="147">
        <f>IF(AND($I1929="Si",Q1929=1),1,IF(AND($I1929="Fisico",Q1929=1),1,IF(AND(Q1929=1,$I1929="Electronico"),2,IF(Q1929=1,VLOOKUP($C1929&amp;"|"&amp;$B1929&amp;"|"&amp;$D1929,Empresas!$C$6:$CC$92,$G1929+6+1,0),0))))</f>
        <v>1</v>
      </c>
      <c r="AI1929" s="147">
        <f>IF(AND($I1929="Si",R1929=1),1,IF(AND($I1929="Fisico",R1929=1),1,IF(AND(R1929=1,$I1929="Electronico"),2,IF(R1929=1,VLOOKUP($C1929&amp;"|"&amp;$B1929&amp;"|"&amp;$D1929,Empresas!$C$6:$CC$92,$G1929+6+1,0),0))))</f>
        <v>0</v>
      </c>
      <c r="AJ1929" s="147">
        <f>IF(AND($I1929="Si",S1929=1),1,IF(AND($I1929="Fisico",S1929=1),1,IF(AND(S1929=1,$I1929="Electronico"),2,IF(S1929=1,VLOOKUP($C1929&amp;"|"&amp;$B1929&amp;"|"&amp;$D1929,Empresas!$C$6:$CC$92,$G1929+6+1,0),0))))</f>
        <v>0</v>
      </c>
      <c r="AK1929" s="147">
        <f>IF(AND($I1929="Si",T1929=1),1,IF(AND($I1929="Fisico",T1929=1),1,IF(AND(T1929=1,$I1929="Electronico"),2,IF(T1929=1,VLOOKUP($C1929&amp;"|"&amp;$B1929&amp;"|"&amp;$D1929,Empresas!$C$6:$CC$92,$G1929+6+1,0),0))))</f>
        <v>0</v>
      </c>
      <c r="AL1929" s="147">
        <f>IF(AND($I1929="Si",U1929=1),1,IF(AND($I1929="Fisico",U1929=1),1,IF(AND(U1929=1,$I1929="Electronico"),2,IF(U1929=1,VLOOKUP($C1929&amp;"|"&amp;$B1929&amp;"|"&amp;$D1929,Empresas!$C$6:$CC$92,$G1929+6+1,0),0))))</f>
        <v>0</v>
      </c>
      <c r="AM1929" s="149">
        <f t="shared" si="317"/>
        <v>8</v>
      </c>
      <c r="AN1929" s="149">
        <f t="shared" si="318"/>
        <v>8</v>
      </c>
      <c r="AO1929" s="152">
        <f t="shared" si="319"/>
        <v>1</v>
      </c>
    </row>
    <row r="1930" spans="1:41" x14ac:dyDescent="0.25">
      <c r="A1930" s="137" t="str">
        <f>VLOOKUP(D1930,Empresas!$D$7:$F$91,3,0)</f>
        <v>Yulisa</v>
      </c>
      <c r="B1930" s="138" t="str">
        <f>VLOOKUP(D1930,Empresas!$D$7:$G$91,4,0)</f>
        <v>Carmen D.</v>
      </c>
      <c r="C1930" s="138" t="s">
        <v>544</v>
      </c>
      <c r="D1930" s="138" t="s">
        <v>314</v>
      </c>
      <c r="E1930" s="138" t="str">
        <f>VLOOKUP(D1930,Empresas!$D$7:$E$92,2,0)</f>
        <v>GONZALO ROJAS ANTONY ROLANDO</v>
      </c>
      <c r="F1930" s="138" t="s">
        <v>160</v>
      </c>
      <c r="G1930" s="139">
        <f t="shared" ref="G1930:G1941" si="320">+G1929+3</f>
        <v>13</v>
      </c>
      <c r="H1930" s="139" t="str">
        <f>VLOOKUP(D1930,Empresas!$D$6:$L$92,7,0)</f>
        <v>Semestral</v>
      </c>
      <c r="I1930" s="138" t="str">
        <f>VLOOKUP(VLOOKUP(D1930&amp;"|"&amp;B1930,Empresas!$I$7:$CB$92,G1930,0),Tablas!$A$3:$B$5,2,0)</f>
        <v>No aplica</v>
      </c>
      <c r="J1930" s="78"/>
      <c r="K1930" s="78"/>
      <c r="L1930" s="78"/>
      <c r="M1930" s="78"/>
      <c r="N1930" s="78"/>
      <c r="O1930" s="78"/>
      <c r="P1930" s="78"/>
      <c r="Q1930" s="78"/>
      <c r="R1930" s="78"/>
      <c r="S1930" s="78"/>
      <c r="T1930" s="78"/>
      <c r="U1930" s="78"/>
      <c r="V1930" s="78" t="str">
        <f>VLOOKUP(D1930,Empresas!$D$7:$CF$91,81,0)</f>
        <v>D</v>
      </c>
      <c r="W1930" s="78" t="str">
        <f>VLOOKUP(D1930,Empresas!$D$7:$M$91,10,0)</f>
        <v>Rer</v>
      </c>
      <c r="X1930" s="69" t="str">
        <f t="shared" si="315"/>
        <v>SI</v>
      </c>
      <c r="Y1930" s="153" t="str">
        <f t="shared" si="316"/>
        <v>No aplica</v>
      </c>
      <c r="Z1930" s="147">
        <f>IF(Y1930="No aplica",0,IF(I1930="no",0,IF(I1930="No aplica",0,IF(I1930="Si",1,IF(I1930="Fisico",1,IF(I1930="Electronico",2,VLOOKUP(C1930&amp;"|"&amp;B1930&amp;"|"&amp;D1930,Empresas!$C$6:$CC$92,G1930+6+1,0)))))))</f>
        <v>0</v>
      </c>
      <c r="AA1930" s="147">
        <f>IF(AND($I1930="Si",J1930=1),1,IF(AND($I1930="Fisico",J1930=1),1,IF(AND(J1930=1,$I1930="Electronico"),2,IF(J1930=1,VLOOKUP($C1930&amp;"|"&amp;$B1930&amp;"|"&amp;$D1930,Empresas!$C$6:$CC$92,$G1930+6+1,0),0))))</f>
        <v>0</v>
      </c>
      <c r="AB1930" s="147">
        <f>IF(AND($I1930="Si",K1930=1),1,IF(AND($I1930="Fisico",K1930=1),1,IF(AND(K1930=1,$I1930="Electronico"),2,IF(K1930=1,VLOOKUP($C1930&amp;"|"&amp;$B1930&amp;"|"&amp;$D1930,Empresas!$C$6:$CC$92,$G1930+6+1,0),0))))</f>
        <v>0</v>
      </c>
      <c r="AC1930" s="147">
        <f>IF(AND($I1930="Si",L1930=1),1,IF(AND($I1930="Fisico",L1930=1),1,IF(AND(L1930=1,$I1930="Electronico"),2,IF(L1930=1,VLOOKUP($C1930&amp;"|"&amp;$B1930&amp;"|"&amp;$D1930,Empresas!$C$6:$CC$92,$G1930+6+1,0),0))))</f>
        <v>0</v>
      </c>
      <c r="AD1930" s="147">
        <f>IF(AND($I1930="Si",M1930=1),1,IF(AND($I1930="Fisico",M1930=1),1,IF(AND(M1930=1,$I1930="Electronico"),2,IF(M1930=1,VLOOKUP($C1930&amp;"|"&amp;$B1930&amp;"|"&amp;$D1930,Empresas!$C$6:$CC$92,$G1930+6+1,0),0))))</f>
        <v>0</v>
      </c>
      <c r="AE1930" s="147">
        <f>IF(AND($I1930="Si",N1930=1),1,IF(AND($I1930="Fisico",N1930=1),1,IF(AND(N1930=1,$I1930="Electronico"),2,IF(N1930=1,VLOOKUP($C1930&amp;"|"&amp;$B1930&amp;"|"&amp;$D1930,Empresas!$C$6:$CC$92,$G1930+6+1,0),0))))</f>
        <v>0</v>
      </c>
      <c r="AF1930" s="147">
        <f>IF(AND($I1930="Si",O1930=1),1,IF(AND($I1930="Fisico",O1930=1),1,IF(AND(O1930=1,$I1930="Electronico"),2,IF(O1930=1,VLOOKUP($C1930&amp;"|"&amp;$B1930&amp;"|"&amp;$D1930,Empresas!$C$6:$CC$92,$G1930+6+1,0),0))))</f>
        <v>0</v>
      </c>
      <c r="AG1930" s="147">
        <f>IF(AND($I1930="Si",P1930=1),1,IF(AND($I1930="Fisico",P1930=1),1,IF(AND(P1930=1,$I1930="Electronico"),2,IF(P1930=1,VLOOKUP($C1930&amp;"|"&amp;$B1930&amp;"|"&amp;$D1930,Empresas!$C$6:$CC$92,$G1930+6+1,0),0))))</f>
        <v>0</v>
      </c>
      <c r="AH1930" s="147">
        <f>IF(AND($I1930="Si",Q1930=1),1,IF(AND($I1930="Fisico",Q1930=1),1,IF(AND(Q1930=1,$I1930="Electronico"),2,IF(Q1930=1,VLOOKUP($C1930&amp;"|"&amp;$B1930&amp;"|"&amp;$D1930,Empresas!$C$6:$CC$92,$G1930+6+1,0),0))))</f>
        <v>0</v>
      </c>
      <c r="AI1930" s="147">
        <f>IF(AND($I1930="Si",R1930=1),1,IF(AND($I1930="Fisico",R1930=1),1,IF(AND(R1930=1,$I1930="Electronico"),2,IF(R1930=1,VLOOKUP($C1930&amp;"|"&amp;$B1930&amp;"|"&amp;$D1930,Empresas!$C$6:$CC$92,$G1930+6+1,0),0))))</f>
        <v>0</v>
      </c>
      <c r="AJ1930" s="147">
        <f>IF(AND($I1930="Si",S1930=1),1,IF(AND($I1930="Fisico",S1930=1),1,IF(AND(S1930=1,$I1930="Electronico"),2,IF(S1930=1,VLOOKUP($C1930&amp;"|"&amp;$B1930&amp;"|"&amp;$D1930,Empresas!$C$6:$CC$92,$G1930+6+1,0),0))))</f>
        <v>0</v>
      </c>
      <c r="AK1930" s="147">
        <f>IF(AND($I1930="Si",T1930=1),1,IF(AND($I1930="Fisico",T1930=1),1,IF(AND(T1930=1,$I1930="Electronico"),2,IF(T1930=1,VLOOKUP($C1930&amp;"|"&amp;$B1930&amp;"|"&amp;$D1930,Empresas!$C$6:$CC$92,$G1930+6+1,0),0))))</f>
        <v>0</v>
      </c>
      <c r="AL1930" s="147">
        <f>IF(AND($I1930="Si",U1930=1),1,IF(AND($I1930="Fisico",U1930=1),1,IF(AND(U1930=1,$I1930="Electronico"),2,IF(U1930=1,VLOOKUP($C1930&amp;"|"&amp;$B1930&amp;"|"&amp;$D1930,Empresas!$C$6:$CC$92,$G1930+6+1,0),0))))</f>
        <v>0</v>
      </c>
      <c r="AM1930" s="149">
        <f t="shared" si="317"/>
        <v>0</v>
      </c>
      <c r="AN1930" s="149">
        <f t="shared" si="318"/>
        <v>0</v>
      </c>
      <c r="AO1930" s="152">
        <f t="shared" si="319"/>
        <v>0</v>
      </c>
    </row>
    <row r="1931" spans="1:41" x14ac:dyDescent="0.25">
      <c r="A1931" s="137" t="str">
        <f>VLOOKUP(D1931,Empresas!$D$7:$F$91,3,0)</f>
        <v>Yulisa</v>
      </c>
      <c r="B1931" s="138" t="str">
        <f>VLOOKUP(D1931,Empresas!$D$7:$G$91,4,0)</f>
        <v>Carmen D.</v>
      </c>
      <c r="C1931" s="138" t="s">
        <v>544</v>
      </c>
      <c r="D1931" s="138" t="s">
        <v>314</v>
      </c>
      <c r="E1931" s="138" t="str">
        <f>VLOOKUP(D1931,Empresas!$D$7:$E$92,2,0)</f>
        <v>GONZALO ROJAS ANTONY ROLANDO</v>
      </c>
      <c r="F1931" s="138" t="s">
        <v>161</v>
      </c>
      <c r="G1931" s="139">
        <f t="shared" si="320"/>
        <v>16</v>
      </c>
      <c r="H1931" s="139" t="str">
        <f>VLOOKUP(D1931,Empresas!$D$6:$L$92,7,0)</f>
        <v>Semestral</v>
      </c>
      <c r="I1931" s="138" t="str">
        <f>VLOOKUP(VLOOKUP(D1931&amp;"|"&amp;B1931,Empresas!$I$7:$CB$92,G1931,0),Tablas!$A$3:$B$5,2,0)</f>
        <v>No aplica</v>
      </c>
      <c r="J1931" s="78"/>
      <c r="K1931" s="78"/>
      <c r="L1931" s="78"/>
      <c r="M1931" s="78"/>
      <c r="N1931" s="78"/>
      <c r="O1931" s="78"/>
      <c r="P1931" s="78"/>
      <c r="Q1931" s="78"/>
      <c r="R1931" s="78"/>
      <c r="S1931" s="78"/>
      <c r="T1931" s="78"/>
      <c r="U1931" s="78"/>
      <c r="V1931" s="78" t="str">
        <f>VLOOKUP(D1931,Empresas!$D$7:$CF$91,81,0)</f>
        <v>D</v>
      </c>
      <c r="W1931" s="78" t="str">
        <f>VLOOKUP(D1931,Empresas!$D$7:$M$91,10,0)</f>
        <v>Rer</v>
      </c>
      <c r="X1931" s="69" t="str">
        <f t="shared" si="315"/>
        <v>SI</v>
      </c>
      <c r="Y1931" s="153" t="str">
        <f t="shared" si="316"/>
        <v>No aplica</v>
      </c>
      <c r="Z1931" s="147">
        <f>IF(Y1931="No aplica",0,IF(I1931="no",0,IF(I1931="No aplica",0,IF(I1931="Si",1,IF(I1931="Fisico",1,IF(I1931="Electronico",2,VLOOKUP(C1931&amp;"|"&amp;B1931&amp;"|"&amp;D1931,Empresas!$C$6:$CC$92,G1931+6+1,0)))))))</f>
        <v>0</v>
      </c>
      <c r="AA1931" s="147">
        <f>IF(AND($I1931="Si",J1931=1),1,IF(AND($I1931="Fisico",J1931=1),1,IF(AND(J1931=1,$I1931="Electronico"),2,IF(J1931=1,VLOOKUP($C1931&amp;"|"&amp;$B1931&amp;"|"&amp;$D1931,Empresas!$C$6:$CC$92,$G1931+6+1,0),0))))</f>
        <v>0</v>
      </c>
      <c r="AB1931" s="147">
        <f>IF(AND($I1931="Si",K1931=1),1,IF(AND($I1931="Fisico",K1931=1),1,IF(AND(K1931=1,$I1931="Electronico"),2,IF(K1931=1,VLOOKUP($C1931&amp;"|"&amp;$B1931&amp;"|"&amp;$D1931,Empresas!$C$6:$CC$92,$G1931+6+1,0),0))))</f>
        <v>0</v>
      </c>
      <c r="AC1931" s="147">
        <f>IF(AND($I1931="Si",L1931=1),1,IF(AND($I1931="Fisico",L1931=1),1,IF(AND(L1931=1,$I1931="Electronico"),2,IF(L1931=1,VLOOKUP($C1931&amp;"|"&amp;$B1931&amp;"|"&amp;$D1931,Empresas!$C$6:$CC$92,$G1931+6+1,0),0))))</f>
        <v>0</v>
      </c>
      <c r="AD1931" s="147">
        <f>IF(AND($I1931="Si",M1931=1),1,IF(AND($I1931="Fisico",M1931=1),1,IF(AND(M1931=1,$I1931="Electronico"),2,IF(M1931=1,VLOOKUP($C1931&amp;"|"&amp;$B1931&amp;"|"&amp;$D1931,Empresas!$C$6:$CC$92,$G1931+6+1,0),0))))</f>
        <v>0</v>
      </c>
      <c r="AE1931" s="147">
        <f>IF(AND($I1931="Si",N1931=1),1,IF(AND($I1931="Fisico",N1931=1),1,IF(AND(N1931=1,$I1931="Electronico"),2,IF(N1931=1,VLOOKUP($C1931&amp;"|"&amp;$B1931&amp;"|"&amp;$D1931,Empresas!$C$6:$CC$92,$G1931+6+1,0),0))))</f>
        <v>0</v>
      </c>
      <c r="AF1931" s="147">
        <f>IF(AND($I1931="Si",O1931=1),1,IF(AND($I1931="Fisico",O1931=1),1,IF(AND(O1931=1,$I1931="Electronico"),2,IF(O1931=1,VLOOKUP($C1931&amp;"|"&amp;$B1931&amp;"|"&amp;$D1931,Empresas!$C$6:$CC$92,$G1931+6+1,0),0))))</f>
        <v>0</v>
      </c>
      <c r="AG1931" s="147">
        <f>IF(AND($I1931="Si",P1931=1),1,IF(AND($I1931="Fisico",P1931=1),1,IF(AND(P1931=1,$I1931="Electronico"),2,IF(P1931=1,VLOOKUP($C1931&amp;"|"&amp;$B1931&amp;"|"&amp;$D1931,Empresas!$C$6:$CC$92,$G1931+6+1,0),0))))</f>
        <v>0</v>
      </c>
      <c r="AH1931" s="147">
        <f>IF(AND($I1931="Si",Q1931=1),1,IF(AND($I1931="Fisico",Q1931=1),1,IF(AND(Q1931=1,$I1931="Electronico"),2,IF(Q1931=1,VLOOKUP($C1931&amp;"|"&amp;$B1931&amp;"|"&amp;$D1931,Empresas!$C$6:$CC$92,$G1931+6+1,0),0))))</f>
        <v>0</v>
      </c>
      <c r="AI1931" s="147">
        <f>IF(AND($I1931="Si",R1931=1),1,IF(AND($I1931="Fisico",R1931=1),1,IF(AND(R1931=1,$I1931="Electronico"),2,IF(R1931=1,VLOOKUP($C1931&amp;"|"&amp;$B1931&amp;"|"&amp;$D1931,Empresas!$C$6:$CC$92,$G1931+6+1,0),0))))</f>
        <v>0</v>
      </c>
      <c r="AJ1931" s="147">
        <f>IF(AND($I1931="Si",S1931=1),1,IF(AND($I1931="Fisico",S1931=1),1,IF(AND(S1931=1,$I1931="Electronico"),2,IF(S1931=1,VLOOKUP($C1931&amp;"|"&amp;$B1931&amp;"|"&amp;$D1931,Empresas!$C$6:$CC$92,$G1931+6+1,0),0))))</f>
        <v>0</v>
      </c>
      <c r="AK1931" s="147">
        <f>IF(AND($I1931="Si",T1931=1),1,IF(AND($I1931="Fisico",T1931=1),1,IF(AND(T1931=1,$I1931="Electronico"),2,IF(T1931=1,VLOOKUP($C1931&amp;"|"&amp;$B1931&amp;"|"&amp;$D1931,Empresas!$C$6:$CC$92,$G1931+6+1,0),0))))</f>
        <v>0</v>
      </c>
      <c r="AL1931" s="147">
        <f>IF(AND($I1931="Si",U1931=1),1,IF(AND($I1931="Fisico",U1931=1),1,IF(AND(U1931=1,$I1931="Electronico"),2,IF(U1931=1,VLOOKUP($C1931&amp;"|"&amp;$B1931&amp;"|"&amp;$D1931,Empresas!$C$6:$CC$92,$G1931+6+1,0),0))))</f>
        <v>0</v>
      </c>
      <c r="AM1931" s="149">
        <f t="shared" si="317"/>
        <v>0</v>
      </c>
      <c r="AN1931" s="149">
        <f t="shared" si="318"/>
        <v>0</v>
      </c>
      <c r="AO1931" s="152">
        <f t="shared" si="319"/>
        <v>0</v>
      </c>
    </row>
    <row r="1932" spans="1:41" x14ac:dyDescent="0.25">
      <c r="A1932" s="137" t="str">
        <f>VLOOKUP(D1932,Empresas!$D$7:$F$91,3,0)</f>
        <v>Yulisa</v>
      </c>
      <c r="B1932" s="138" t="str">
        <f>VLOOKUP(D1932,Empresas!$D$7:$G$91,4,0)</f>
        <v>Carmen D.</v>
      </c>
      <c r="C1932" s="138" t="s">
        <v>544</v>
      </c>
      <c r="D1932" s="138" t="s">
        <v>314</v>
      </c>
      <c r="E1932" s="138" t="str">
        <f>VLOOKUP(D1932,Empresas!$D$7:$E$92,2,0)</f>
        <v>GONZALO ROJAS ANTONY ROLANDO</v>
      </c>
      <c r="F1932" s="138" t="s">
        <v>162</v>
      </c>
      <c r="G1932" s="139">
        <f t="shared" si="320"/>
        <v>19</v>
      </c>
      <c r="H1932" s="139" t="str">
        <f>VLOOKUP(D1932,Empresas!$D$6:$L$92,7,0)</f>
        <v>Semestral</v>
      </c>
      <c r="I1932" s="138" t="str">
        <f>VLOOKUP(VLOOKUP(D1932&amp;"|"&amp;B1932,Empresas!$I$7:$CB$92,G1932,0),Tablas!$A$3:$B$5,2,0)</f>
        <v>No aplica</v>
      </c>
      <c r="J1932" s="78"/>
      <c r="K1932" s="78"/>
      <c r="L1932" s="78"/>
      <c r="M1932" s="78"/>
      <c r="N1932" s="78"/>
      <c r="O1932" s="78"/>
      <c r="P1932" s="78"/>
      <c r="Q1932" s="78"/>
      <c r="R1932" s="78"/>
      <c r="S1932" s="78"/>
      <c r="T1932" s="78"/>
      <c r="U1932" s="78"/>
      <c r="V1932" s="78" t="str">
        <f>VLOOKUP(D1932,Empresas!$D$7:$CF$91,81,0)</f>
        <v>D</v>
      </c>
      <c r="W1932" s="78" t="str">
        <f>VLOOKUP(D1932,Empresas!$D$7:$M$91,10,0)</f>
        <v>Rer</v>
      </c>
      <c r="X1932" s="69" t="str">
        <f t="shared" si="315"/>
        <v>SI</v>
      </c>
      <c r="Y1932" s="153" t="str">
        <f t="shared" si="316"/>
        <v>No aplica</v>
      </c>
      <c r="Z1932" s="147">
        <f>IF(Y1932="No aplica",0,IF(I1932="no",0,IF(I1932="No aplica",0,IF(I1932="Si",1,IF(I1932="Fisico",1,IF(I1932="Electronico",2,VLOOKUP(C1932&amp;"|"&amp;B1932&amp;"|"&amp;D1932,Empresas!$C$6:$CC$92,G1932+6+1,0)))))))</f>
        <v>0</v>
      </c>
      <c r="AA1932" s="147">
        <f>IF(AND($I1932="Si",J1932=1),1,IF(AND($I1932="Fisico",J1932=1),1,IF(AND(J1932=1,$I1932="Electronico"),2,IF(J1932=1,VLOOKUP($C1932&amp;"|"&amp;$B1932&amp;"|"&amp;$D1932,Empresas!$C$6:$CC$92,$G1932+6+1,0),0))))</f>
        <v>0</v>
      </c>
      <c r="AB1932" s="147">
        <f>IF(AND($I1932="Si",K1932=1),1,IF(AND($I1932="Fisico",K1932=1),1,IF(AND(K1932=1,$I1932="Electronico"),2,IF(K1932=1,VLOOKUP($C1932&amp;"|"&amp;$B1932&amp;"|"&amp;$D1932,Empresas!$C$6:$CC$92,$G1932+6+1,0),0))))</f>
        <v>0</v>
      </c>
      <c r="AC1932" s="147">
        <f>IF(AND($I1932="Si",L1932=1),1,IF(AND($I1932="Fisico",L1932=1),1,IF(AND(L1932=1,$I1932="Electronico"),2,IF(L1932=1,VLOOKUP($C1932&amp;"|"&amp;$B1932&amp;"|"&amp;$D1932,Empresas!$C$6:$CC$92,$G1932+6+1,0),0))))</f>
        <v>0</v>
      </c>
      <c r="AD1932" s="147">
        <f>IF(AND($I1932="Si",M1932=1),1,IF(AND($I1932="Fisico",M1932=1),1,IF(AND(M1932=1,$I1932="Electronico"),2,IF(M1932=1,VLOOKUP($C1932&amp;"|"&amp;$B1932&amp;"|"&amp;$D1932,Empresas!$C$6:$CC$92,$G1932+6+1,0),0))))</f>
        <v>0</v>
      </c>
      <c r="AE1932" s="147">
        <f>IF(AND($I1932="Si",N1932=1),1,IF(AND($I1932="Fisico",N1932=1),1,IF(AND(N1932=1,$I1932="Electronico"),2,IF(N1932=1,VLOOKUP($C1932&amp;"|"&amp;$B1932&amp;"|"&amp;$D1932,Empresas!$C$6:$CC$92,$G1932+6+1,0),0))))</f>
        <v>0</v>
      </c>
      <c r="AF1932" s="147">
        <f>IF(AND($I1932="Si",O1932=1),1,IF(AND($I1932="Fisico",O1932=1),1,IF(AND(O1932=1,$I1932="Electronico"),2,IF(O1932=1,VLOOKUP($C1932&amp;"|"&amp;$B1932&amp;"|"&amp;$D1932,Empresas!$C$6:$CC$92,$G1932+6+1,0),0))))</f>
        <v>0</v>
      </c>
      <c r="AG1932" s="147">
        <f>IF(AND($I1932="Si",P1932=1),1,IF(AND($I1932="Fisico",P1932=1),1,IF(AND(P1932=1,$I1932="Electronico"),2,IF(P1932=1,VLOOKUP($C1932&amp;"|"&amp;$B1932&amp;"|"&amp;$D1932,Empresas!$C$6:$CC$92,$G1932+6+1,0),0))))</f>
        <v>0</v>
      </c>
      <c r="AH1932" s="147">
        <f>IF(AND($I1932="Si",Q1932=1),1,IF(AND($I1932="Fisico",Q1932=1),1,IF(AND(Q1932=1,$I1932="Electronico"),2,IF(Q1932=1,VLOOKUP($C1932&amp;"|"&amp;$B1932&amp;"|"&amp;$D1932,Empresas!$C$6:$CC$92,$G1932+6+1,0),0))))</f>
        <v>0</v>
      </c>
      <c r="AI1932" s="147">
        <f>IF(AND($I1932="Si",R1932=1),1,IF(AND($I1932="Fisico",R1932=1),1,IF(AND(R1932=1,$I1932="Electronico"),2,IF(R1932=1,VLOOKUP($C1932&amp;"|"&amp;$B1932&amp;"|"&amp;$D1932,Empresas!$C$6:$CC$92,$G1932+6+1,0),0))))</f>
        <v>0</v>
      </c>
      <c r="AJ1932" s="147">
        <f>IF(AND($I1932="Si",S1932=1),1,IF(AND($I1932="Fisico",S1932=1),1,IF(AND(S1932=1,$I1932="Electronico"),2,IF(S1932=1,VLOOKUP($C1932&amp;"|"&amp;$B1932&amp;"|"&amp;$D1932,Empresas!$C$6:$CC$92,$G1932+6+1,0),0))))</f>
        <v>0</v>
      </c>
      <c r="AK1932" s="147">
        <f>IF(AND($I1932="Si",T1932=1),1,IF(AND($I1932="Fisico",T1932=1),1,IF(AND(T1932=1,$I1932="Electronico"),2,IF(T1932=1,VLOOKUP($C1932&amp;"|"&amp;$B1932&amp;"|"&amp;$D1932,Empresas!$C$6:$CC$92,$G1932+6+1,0),0))))</f>
        <v>0</v>
      </c>
      <c r="AL1932" s="147">
        <f>IF(AND($I1932="Si",U1932=1),1,IF(AND($I1932="Fisico",U1932=1),1,IF(AND(U1932=1,$I1932="Electronico"),2,IF(U1932=1,VLOOKUP($C1932&amp;"|"&amp;$B1932&amp;"|"&amp;$D1932,Empresas!$C$6:$CC$92,$G1932+6+1,0),0))))</f>
        <v>0</v>
      </c>
      <c r="AM1932" s="149">
        <f t="shared" si="317"/>
        <v>0</v>
      </c>
      <c r="AN1932" s="149">
        <f t="shared" si="318"/>
        <v>0</v>
      </c>
      <c r="AO1932" s="152">
        <f t="shared" si="319"/>
        <v>0</v>
      </c>
    </row>
    <row r="1933" spans="1:41" x14ac:dyDescent="0.25">
      <c r="A1933" s="137" t="str">
        <f>VLOOKUP(D1933,Empresas!$D$7:$F$91,3,0)</f>
        <v>Yulisa</v>
      </c>
      <c r="B1933" s="138" t="str">
        <f>VLOOKUP(D1933,Empresas!$D$7:$G$91,4,0)</f>
        <v>Carmen D.</v>
      </c>
      <c r="C1933" s="138" t="s">
        <v>544</v>
      </c>
      <c r="D1933" s="138" t="s">
        <v>314</v>
      </c>
      <c r="E1933" s="138" t="str">
        <f>VLOOKUP(D1933,Empresas!$D$7:$E$92,2,0)</f>
        <v>GONZALO ROJAS ANTONY ROLANDO</v>
      </c>
      <c r="F1933" s="138" t="s">
        <v>163</v>
      </c>
      <c r="G1933" s="139">
        <f t="shared" si="320"/>
        <v>22</v>
      </c>
      <c r="H1933" s="139" t="str">
        <f>VLOOKUP(D1933,Empresas!$D$6:$L$92,7,0)</f>
        <v>Semestral</v>
      </c>
      <c r="I1933" s="138" t="str">
        <f>VLOOKUP(VLOOKUP(D1933&amp;"|"&amp;B1933,Empresas!$I$7:$CB$92,G1933,0),Tablas!$A$3:$B$5,2,0)</f>
        <v>No aplica</v>
      </c>
      <c r="J1933" s="78"/>
      <c r="K1933" s="78"/>
      <c r="L1933" s="78"/>
      <c r="M1933" s="78"/>
      <c r="N1933" s="78"/>
      <c r="O1933" s="78"/>
      <c r="P1933" s="78"/>
      <c r="Q1933" s="78"/>
      <c r="R1933" s="78"/>
      <c r="S1933" s="78"/>
      <c r="T1933" s="78"/>
      <c r="U1933" s="78"/>
      <c r="V1933" s="78" t="str">
        <f>VLOOKUP(D1933,Empresas!$D$7:$CF$91,81,0)</f>
        <v>D</v>
      </c>
      <c r="W1933" s="78" t="str">
        <f>VLOOKUP(D1933,Empresas!$D$7:$M$91,10,0)</f>
        <v>Rer</v>
      </c>
      <c r="X1933" s="69" t="str">
        <f t="shared" si="315"/>
        <v>SI</v>
      </c>
      <c r="Y1933" s="153" t="str">
        <f t="shared" si="316"/>
        <v>No aplica</v>
      </c>
      <c r="Z1933" s="147">
        <f>IF(Y1933="No aplica",0,IF(I1933="no",0,IF(I1933="No aplica",0,IF(I1933="Si",1,IF(I1933="Fisico",1,IF(I1933="Electronico",2,VLOOKUP(C1933&amp;"|"&amp;B1933&amp;"|"&amp;D1933,Empresas!$C$6:$CC$92,G1933+6+1,0)))))))</f>
        <v>0</v>
      </c>
      <c r="AA1933" s="147">
        <f>IF(AND($I1933="Si",J1933=1),1,IF(AND($I1933="Fisico",J1933=1),1,IF(AND(J1933=1,$I1933="Electronico"),2,IF(J1933=1,VLOOKUP($C1933&amp;"|"&amp;$B1933&amp;"|"&amp;$D1933,Empresas!$C$6:$CC$92,$G1933+6+1,0),0))))</f>
        <v>0</v>
      </c>
      <c r="AB1933" s="147">
        <f>IF(AND($I1933="Si",K1933=1),1,IF(AND($I1933="Fisico",K1933=1),1,IF(AND(K1933=1,$I1933="Electronico"),2,IF(K1933=1,VLOOKUP($C1933&amp;"|"&amp;$B1933&amp;"|"&amp;$D1933,Empresas!$C$6:$CC$92,$G1933+6+1,0),0))))</f>
        <v>0</v>
      </c>
      <c r="AC1933" s="147">
        <f>IF(AND($I1933="Si",L1933=1),1,IF(AND($I1933="Fisico",L1933=1),1,IF(AND(L1933=1,$I1933="Electronico"),2,IF(L1933=1,VLOOKUP($C1933&amp;"|"&amp;$B1933&amp;"|"&amp;$D1933,Empresas!$C$6:$CC$92,$G1933+6+1,0),0))))</f>
        <v>0</v>
      </c>
      <c r="AD1933" s="147">
        <f>IF(AND($I1933="Si",M1933=1),1,IF(AND($I1933="Fisico",M1933=1),1,IF(AND(M1933=1,$I1933="Electronico"),2,IF(M1933=1,VLOOKUP($C1933&amp;"|"&amp;$B1933&amp;"|"&amp;$D1933,Empresas!$C$6:$CC$92,$G1933+6+1,0),0))))</f>
        <v>0</v>
      </c>
      <c r="AE1933" s="147">
        <f>IF(AND($I1933="Si",N1933=1),1,IF(AND($I1933="Fisico",N1933=1),1,IF(AND(N1933=1,$I1933="Electronico"),2,IF(N1933=1,VLOOKUP($C1933&amp;"|"&amp;$B1933&amp;"|"&amp;$D1933,Empresas!$C$6:$CC$92,$G1933+6+1,0),0))))</f>
        <v>0</v>
      </c>
      <c r="AF1933" s="147">
        <f>IF(AND($I1933="Si",O1933=1),1,IF(AND($I1933="Fisico",O1933=1),1,IF(AND(O1933=1,$I1933="Electronico"),2,IF(O1933=1,VLOOKUP($C1933&amp;"|"&amp;$B1933&amp;"|"&amp;$D1933,Empresas!$C$6:$CC$92,$G1933+6+1,0),0))))</f>
        <v>0</v>
      </c>
      <c r="AG1933" s="147">
        <f>IF(AND($I1933="Si",P1933=1),1,IF(AND($I1933="Fisico",P1933=1),1,IF(AND(P1933=1,$I1933="Electronico"),2,IF(P1933=1,VLOOKUP($C1933&amp;"|"&amp;$B1933&amp;"|"&amp;$D1933,Empresas!$C$6:$CC$92,$G1933+6+1,0),0))))</f>
        <v>0</v>
      </c>
      <c r="AH1933" s="147">
        <f>IF(AND($I1933="Si",Q1933=1),1,IF(AND($I1933="Fisico",Q1933=1),1,IF(AND(Q1933=1,$I1933="Electronico"),2,IF(Q1933=1,VLOOKUP($C1933&amp;"|"&amp;$B1933&amp;"|"&amp;$D1933,Empresas!$C$6:$CC$92,$G1933+6+1,0),0))))</f>
        <v>0</v>
      </c>
      <c r="AI1933" s="147">
        <f>IF(AND($I1933="Si",R1933=1),1,IF(AND($I1933="Fisico",R1933=1),1,IF(AND(R1933=1,$I1933="Electronico"),2,IF(R1933=1,VLOOKUP($C1933&amp;"|"&amp;$B1933&amp;"|"&amp;$D1933,Empresas!$C$6:$CC$92,$G1933+6+1,0),0))))</f>
        <v>0</v>
      </c>
      <c r="AJ1933" s="147">
        <f>IF(AND($I1933="Si",S1933=1),1,IF(AND($I1933="Fisico",S1933=1),1,IF(AND(S1933=1,$I1933="Electronico"),2,IF(S1933=1,VLOOKUP($C1933&amp;"|"&amp;$B1933&amp;"|"&amp;$D1933,Empresas!$C$6:$CC$92,$G1933+6+1,0),0))))</f>
        <v>0</v>
      </c>
      <c r="AK1933" s="147">
        <f>IF(AND($I1933="Si",T1933=1),1,IF(AND($I1933="Fisico",T1933=1),1,IF(AND(T1933=1,$I1933="Electronico"),2,IF(T1933=1,VLOOKUP($C1933&amp;"|"&amp;$B1933&amp;"|"&amp;$D1933,Empresas!$C$6:$CC$92,$G1933+6+1,0),0))))</f>
        <v>0</v>
      </c>
      <c r="AL1933" s="147">
        <f>IF(AND($I1933="Si",U1933=1),1,IF(AND($I1933="Fisico",U1933=1),1,IF(AND(U1933=1,$I1933="Electronico"),2,IF(U1933=1,VLOOKUP($C1933&amp;"|"&amp;$B1933&amp;"|"&amp;$D1933,Empresas!$C$6:$CC$92,$G1933+6+1,0),0))))</f>
        <v>0</v>
      </c>
      <c r="AM1933" s="149">
        <f t="shared" si="317"/>
        <v>0</v>
      </c>
      <c r="AN1933" s="149">
        <f t="shared" si="318"/>
        <v>0</v>
      </c>
      <c r="AO1933" s="152">
        <f t="shared" si="319"/>
        <v>0</v>
      </c>
    </row>
    <row r="1934" spans="1:41" x14ac:dyDescent="0.25">
      <c r="A1934" s="137" t="str">
        <f>VLOOKUP(D1934,Empresas!$D$7:$F$91,3,0)</f>
        <v>Yulisa</v>
      </c>
      <c r="B1934" s="138" t="str">
        <f>VLOOKUP(D1934,Empresas!$D$7:$G$91,4,0)</f>
        <v>Carmen D.</v>
      </c>
      <c r="C1934" s="138" t="s">
        <v>544</v>
      </c>
      <c r="D1934" s="138" t="s">
        <v>314</v>
      </c>
      <c r="E1934" s="138" t="str">
        <f>VLOOKUP(D1934,Empresas!$D$7:$E$92,2,0)</f>
        <v>GONZALO ROJAS ANTONY ROLANDO</v>
      </c>
      <c r="F1934" s="138" t="s">
        <v>164</v>
      </c>
      <c r="G1934" s="139">
        <f t="shared" si="320"/>
        <v>25</v>
      </c>
      <c r="H1934" s="139" t="str">
        <f>VLOOKUP(D1934,Empresas!$D$6:$L$92,7,0)</f>
        <v>Semestral</v>
      </c>
      <c r="I1934" s="138" t="str">
        <f>VLOOKUP(VLOOKUP(D1934&amp;"|"&amp;B1934,Empresas!$I$7:$CB$92,G1934,0),Tablas!$A$3:$B$5,2,0)</f>
        <v>No aplica</v>
      </c>
      <c r="J1934" s="78"/>
      <c r="K1934" s="78"/>
      <c r="L1934" s="78"/>
      <c r="M1934" s="78"/>
      <c r="N1934" s="78"/>
      <c r="O1934" s="78"/>
      <c r="P1934" s="78"/>
      <c r="Q1934" s="78"/>
      <c r="R1934" s="78"/>
      <c r="S1934" s="78"/>
      <c r="T1934" s="78"/>
      <c r="U1934" s="78"/>
      <c r="V1934" s="78" t="str">
        <f>VLOOKUP(D1934,Empresas!$D$7:$CF$91,81,0)</f>
        <v>D</v>
      </c>
      <c r="W1934" s="78" t="str">
        <f>VLOOKUP(D1934,Empresas!$D$7:$M$91,10,0)</f>
        <v>Rer</v>
      </c>
      <c r="X1934" s="69" t="str">
        <f t="shared" si="315"/>
        <v>SI</v>
      </c>
      <c r="Y1934" s="153" t="str">
        <f t="shared" si="316"/>
        <v>No aplica</v>
      </c>
      <c r="Z1934" s="147">
        <f>IF(Y1934="No aplica",0,IF(I1934="no",0,IF(I1934="No aplica",0,IF(I1934="Si",1,IF(I1934="Fisico",1,IF(I1934="Electronico",2,VLOOKUP(C1934&amp;"|"&amp;B1934&amp;"|"&amp;D1934,Empresas!$C$6:$CC$92,G1934+6+1,0)))))))</f>
        <v>0</v>
      </c>
      <c r="AA1934" s="147">
        <f>IF(AND($I1934="Si",J1934=1),1,IF(AND($I1934="Fisico",J1934=1),1,IF(AND(J1934=1,$I1934="Electronico"),2,IF(J1934=1,VLOOKUP($C1934&amp;"|"&amp;$B1934&amp;"|"&amp;$D1934,Empresas!$C$6:$CC$92,$G1934+6+1,0),0))))</f>
        <v>0</v>
      </c>
      <c r="AB1934" s="147">
        <f>IF(AND($I1934="Si",K1934=1),1,IF(AND($I1934="Fisico",K1934=1),1,IF(AND(K1934=1,$I1934="Electronico"),2,IF(K1934=1,VLOOKUP($C1934&amp;"|"&amp;$B1934&amp;"|"&amp;$D1934,Empresas!$C$6:$CC$92,$G1934+6+1,0),0))))</f>
        <v>0</v>
      </c>
      <c r="AC1934" s="147">
        <f>IF(AND($I1934="Si",L1934=1),1,IF(AND($I1934="Fisico",L1934=1),1,IF(AND(L1934=1,$I1934="Electronico"),2,IF(L1934=1,VLOOKUP($C1934&amp;"|"&amp;$B1934&amp;"|"&amp;$D1934,Empresas!$C$6:$CC$92,$G1934+6+1,0),0))))</f>
        <v>0</v>
      </c>
      <c r="AD1934" s="147">
        <f>IF(AND($I1934="Si",M1934=1),1,IF(AND($I1934="Fisico",M1934=1),1,IF(AND(M1934=1,$I1934="Electronico"),2,IF(M1934=1,VLOOKUP($C1934&amp;"|"&amp;$B1934&amp;"|"&amp;$D1934,Empresas!$C$6:$CC$92,$G1934+6+1,0),0))))</f>
        <v>0</v>
      </c>
      <c r="AE1934" s="147">
        <f>IF(AND($I1934="Si",N1934=1),1,IF(AND($I1934="Fisico",N1934=1),1,IF(AND(N1934=1,$I1934="Electronico"),2,IF(N1934=1,VLOOKUP($C1934&amp;"|"&amp;$B1934&amp;"|"&amp;$D1934,Empresas!$C$6:$CC$92,$G1934+6+1,0),0))))</f>
        <v>0</v>
      </c>
      <c r="AF1934" s="147">
        <f>IF(AND($I1934="Si",O1934=1),1,IF(AND($I1934="Fisico",O1934=1),1,IF(AND(O1934=1,$I1934="Electronico"),2,IF(O1934=1,VLOOKUP($C1934&amp;"|"&amp;$B1934&amp;"|"&amp;$D1934,Empresas!$C$6:$CC$92,$G1934+6+1,0),0))))</f>
        <v>0</v>
      </c>
      <c r="AG1934" s="147">
        <f>IF(AND($I1934="Si",P1934=1),1,IF(AND($I1934="Fisico",P1934=1),1,IF(AND(P1934=1,$I1934="Electronico"),2,IF(P1934=1,VLOOKUP($C1934&amp;"|"&amp;$B1934&amp;"|"&amp;$D1934,Empresas!$C$6:$CC$92,$G1934+6+1,0),0))))</f>
        <v>0</v>
      </c>
      <c r="AH1934" s="147">
        <f>IF(AND($I1934="Si",Q1934=1),1,IF(AND($I1934="Fisico",Q1934=1),1,IF(AND(Q1934=1,$I1934="Electronico"),2,IF(Q1934=1,VLOOKUP($C1934&amp;"|"&amp;$B1934&amp;"|"&amp;$D1934,Empresas!$C$6:$CC$92,$G1934+6+1,0),0))))</f>
        <v>0</v>
      </c>
      <c r="AI1934" s="147">
        <f>IF(AND($I1934="Si",R1934=1),1,IF(AND($I1934="Fisico",R1934=1),1,IF(AND(R1934=1,$I1934="Electronico"),2,IF(R1934=1,VLOOKUP($C1934&amp;"|"&amp;$B1934&amp;"|"&amp;$D1934,Empresas!$C$6:$CC$92,$G1934+6+1,0),0))))</f>
        <v>0</v>
      </c>
      <c r="AJ1934" s="147">
        <f>IF(AND($I1934="Si",S1934=1),1,IF(AND($I1934="Fisico",S1934=1),1,IF(AND(S1934=1,$I1934="Electronico"),2,IF(S1934=1,VLOOKUP($C1934&amp;"|"&amp;$B1934&amp;"|"&amp;$D1934,Empresas!$C$6:$CC$92,$G1934+6+1,0),0))))</f>
        <v>0</v>
      </c>
      <c r="AK1934" s="147">
        <f>IF(AND($I1934="Si",T1934=1),1,IF(AND($I1934="Fisico",T1934=1),1,IF(AND(T1934=1,$I1934="Electronico"),2,IF(T1934=1,VLOOKUP($C1934&amp;"|"&amp;$B1934&amp;"|"&amp;$D1934,Empresas!$C$6:$CC$92,$G1934+6+1,0),0))))</f>
        <v>0</v>
      </c>
      <c r="AL1934" s="147">
        <f>IF(AND($I1934="Si",U1934=1),1,IF(AND($I1934="Fisico",U1934=1),1,IF(AND(U1934=1,$I1934="Electronico"),2,IF(U1934=1,VLOOKUP($C1934&amp;"|"&amp;$B1934&amp;"|"&amp;$D1934,Empresas!$C$6:$CC$92,$G1934+6+1,0),0))))</f>
        <v>0</v>
      </c>
      <c r="AM1934" s="149">
        <f t="shared" si="317"/>
        <v>0</v>
      </c>
      <c r="AN1934" s="149">
        <f t="shared" si="318"/>
        <v>0</v>
      </c>
      <c r="AO1934" s="152">
        <f t="shared" si="319"/>
        <v>0</v>
      </c>
    </row>
    <row r="1935" spans="1:41" x14ac:dyDescent="0.25">
      <c r="A1935" s="137" t="str">
        <f>VLOOKUP(D1935,Empresas!$D$7:$F$91,3,0)</f>
        <v>Yulisa</v>
      </c>
      <c r="B1935" s="138" t="str">
        <f>VLOOKUP(D1935,Empresas!$D$7:$G$91,4,0)</f>
        <v>Carmen D.</v>
      </c>
      <c r="C1935" s="138" t="s">
        <v>544</v>
      </c>
      <c r="D1935" s="138" t="s">
        <v>314</v>
      </c>
      <c r="E1935" s="138" t="str">
        <f>VLOOKUP(D1935,Empresas!$D$7:$E$92,2,0)</f>
        <v>GONZALO ROJAS ANTONY ROLANDO</v>
      </c>
      <c r="F1935" s="138" t="s">
        <v>165</v>
      </c>
      <c r="G1935" s="139">
        <f t="shared" si="320"/>
        <v>28</v>
      </c>
      <c r="H1935" s="139" t="str">
        <f>VLOOKUP(D1935,Empresas!$D$6:$L$92,7,0)</f>
        <v>Semestral</v>
      </c>
      <c r="I1935" s="138" t="str">
        <f>VLOOKUP(VLOOKUP(D1935&amp;"|"&amp;B1935,Empresas!$I$7:$CB$92,G1935,0),Tablas!$A$3:$B$5,2,0)</f>
        <v>No aplica</v>
      </c>
      <c r="J1935" s="78"/>
      <c r="K1935" s="78"/>
      <c r="L1935" s="78"/>
      <c r="M1935" s="78"/>
      <c r="N1935" s="78"/>
      <c r="O1935" s="78"/>
      <c r="P1935" s="78"/>
      <c r="Q1935" s="78"/>
      <c r="R1935" s="78"/>
      <c r="S1935" s="78"/>
      <c r="T1935" s="78"/>
      <c r="U1935" s="78"/>
      <c r="V1935" s="78" t="str">
        <f>VLOOKUP(D1935,Empresas!$D$7:$CF$91,81,0)</f>
        <v>D</v>
      </c>
      <c r="W1935" s="78" t="str">
        <f>VLOOKUP(D1935,Empresas!$D$7:$M$91,10,0)</f>
        <v>Rer</v>
      </c>
      <c r="X1935" s="69" t="str">
        <f t="shared" si="315"/>
        <v>SI</v>
      </c>
      <c r="Y1935" s="153" t="str">
        <f t="shared" si="316"/>
        <v>No aplica</v>
      </c>
      <c r="Z1935" s="147">
        <f>IF(Y1935="No aplica",0,IF(I1935="no",0,IF(I1935="No aplica",0,IF(I1935="Si",1,IF(I1935="Fisico",1,IF(I1935="Electronico",2,VLOOKUP(C1935&amp;"|"&amp;B1935&amp;"|"&amp;D1935,Empresas!$C$6:$CC$92,G1935+6+1,0)))))))</f>
        <v>0</v>
      </c>
      <c r="AA1935" s="147">
        <f>IF(AND($I1935="Si",J1935=1),1,IF(AND($I1935="Fisico",J1935=1),1,IF(AND(J1935=1,$I1935="Electronico"),2,IF(J1935=1,VLOOKUP($C1935&amp;"|"&amp;$B1935&amp;"|"&amp;$D1935,Empresas!$C$6:$CC$92,$G1935+6+1,0),0))))</f>
        <v>0</v>
      </c>
      <c r="AB1935" s="147">
        <f>IF(AND($I1935="Si",K1935=1),1,IF(AND($I1935="Fisico",K1935=1),1,IF(AND(K1935=1,$I1935="Electronico"),2,IF(K1935=1,VLOOKUP($C1935&amp;"|"&amp;$B1935&amp;"|"&amp;$D1935,Empresas!$C$6:$CC$92,$G1935+6+1,0),0))))</f>
        <v>0</v>
      </c>
      <c r="AC1935" s="147">
        <f>IF(AND($I1935="Si",L1935=1),1,IF(AND($I1935="Fisico",L1935=1),1,IF(AND(L1935=1,$I1935="Electronico"),2,IF(L1935=1,VLOOKUP($C1935&amp;"|"&amp;$B1935&amp;"|"&amp;$D1935,Empresas!$C$6:$CC$92,$G1935+6+1,0),0))))</f>
        <v>0</v>
      </c>
      <c r="AD1935" s="147">
        <f>IF(AND($I1935="Si",M1935=1),1,IF(AND($I1935="Fisico",M1935=1),1,IF(AND(M1935=1,$I1935="Electronico"),2,IF(M1935=1,VLOOKUP($C1935&amp;"|"&amp;$B1935&amp;"|"&amp;$D1935,Empresas!$C$6:$CC$92,$G1935+6+1,0),0))))</f>
        <v>0</v>
      </c>
      <c r="AE1935" s="147">
        <f>IF(AND($I1935="Si",N1935=1),1,IF(AND($I1935="Fisico",N1935=1),1,IF(AND(N1935=1,$I1935="Electronico"),2,IF(N1935=1,VLOOKUP($C1935&amp;"|"&amp;$B1935&amp;"|"&amp;$D1935,Empresas!$C$6:$CC$92,$G1935+6+1,0),0))))</f>
        <v>0</v>
      </c>
      <c r="AF1935" s="147">
        <f>IF(AND($I1935="Si",O1935=1),1,IF(AND($I1935="Fisico",O1935=1),1,IF(AND(O1935=1,$I1935="Electronico"),2,IF(O1935=1,VLOOKUP($C1935&amp;"|"&amp;$B1935&amp;"|"&amp;$D1935,Empresas!$C$6:$CC$92,$G1935+6+1,0),0))))</f>
        <v>0</v>
      </c>
      <c r="AG1935" s="147">
        <f>IF(AND($I1935="Si",P1935=1),1,IF(AND($I1935="Fisico",P1935=1),1,IF(AND(P1935=1,$I1935="Electronico"),2,IF(P1935=1,VLOOKUP($C1935&amp;"|"&amp;$B1935&amp;"|"&amp;$D1935,Empresas!$C$6:$CC$92,$G1935+6+1,0),0))))</f>
        <v>0</v>
      </c>
      <c r="AH1935" s="147">
        <f>IF(AND($I1935="Si",Q1935=1),1,IF(AND($I1935="Fisico",Q1935=1),1,IF(AND(Q1935=1,$I1935="Electronico"),2,IF(Q1935=1,VLOOKUP($C1935&amp;"|"&amp;$B1935&amp;"|"&amp;$D1935,Empresas!$C$6:$CC$92,$G1935+6+1,0),0))))</f>
        <v>0</v>
      </c>
      <c r="AI1935" s="147">
        <f>IF(AND($I1935="Si",R1935=1),1,IF(AND($I1935="Fisico",R1935=1),1,IF(AND(R1935=1,$I1935="Electronico"),2,IF(R1935=1,VLOOKUP($C1935&amp;"|"&amp;$B1935&amp;"|"&amp;$D1935,Empresas!$C$6:$CC$92,$G1935+6+1,0),0))))</f>
        <v>0</v>
      </c>
      <c r="AJ1935" s="147">
        <f>IF(AND($I1935="Si",S1935=1),1,IF(AND($I1935="Fisico",S1935=1),1,IF(AND(S1935=1,$I1935="Electronico"),2,IF(S1935=1,VLOOKUP($C1935&amp;"|"&amp;$B1935&amp;"|"&amp;$D1935,Empresas!$C$6:$CC$92,$G1935+6+1,0),0))))</f>
        <v>0</v>
      </c>
      <c r="AK1935" s="147">
        <f>IF(AND($I1935="Si",T1935=1),1,IF(AND($I1935="Fisico",T1935=1),1,IF(AND(T1935=1,$I1935="Electronico"),2,IF(T1935=1,VLOOKUP($C1935&amp;"|"&amp;$B1935&amp;"|"&amp;$D1935,Empresas!$C$6:$CC$92,$G1935+6+1,0),0))))</f>
        <v>0</v>
      </c>
      <c r="AL1935" s="147">
        <f>IF(AND($I1935="Si",U1935=1),1,IF(AND($I1935="Fisico",U1935=1),1,IF(AND(U1935=1,$I1935="Electronico"),2,IF(U1935=1,VLOOKUP($C1935&amp;"|"&amp;$B1935&amp;"|"&amp;$D1935,Empresas!$C$6:$CC$92,$G1935+6+1,0),0))))</f>
        <v>0</v>
      </c>
      <c r="AM1935" s="149">
        <f t="shared" si="317"/>
        <v>0</v>
      </c>
      <c r="AN1935" s="149">
        <f t="shared" si="318"/>
        <v>0</v>
      </c>
      <c r="AO1935" s="152">
        <f t="shared" si="319"/>
        <v>0</v>
      </c>
    </row>
    <row r="1936" spans="1:41" x14ac:dyDescent="0.25">
      <c r="A1936" s="137" t="str">
        <f>VLOOKUP(D1936,Empresas!$D$7:$F$91,3,0)</f>
        <v>Yulisa</v>
      </c>
      <c r="B1936" s="138" t="str">
        <f>VLOOKUP(D1936,Empresas!$D$7:$G$91,4,0)</f>
        <v>Carmen D.</v>
      </c>
      <c r="C1936" s="138" t="s">
        <v>544</v>
      </c>
      <c r="D1936" s="138" t="s">
        <v>314</v>
      </c>
      <c r="E1936" s="138" t="str">
        <f>VLOOKUP(D1936,Empresas!$D$7:$E$92,2,0)</f>
        <v>GONZALO ROJAS ANTONY ROLANDO</v>
      </c>
      <c r="F1936" s="138" t="s">
        <v>166</v>
      </c>
      <c r="G1936" s="139">
        <f t="shared" si="320"/>
        <v>31</v>
      </c>
      <c r="H1936" s="139" t="str">
        <f>VLOOKUP(D1936,Empresas!$D$6:$L$92,7,0)</f>
        <v>Semestral</v>
      </c>
      <c r="I1936" s="138" t="str">
        <f>VLOOKUP(VLOOKUP(D1936&amp;"|"&amp;B1936,Empresas!$I$7:$CB$92,G1936,0),Tablas!$A$3:$B$5,2,0)</f>
        <v>No aplica</v>
      </c>
      <c r="J1936" s="78"/>
      <c r="K1936" s="78"/>
      <c r="L1936" s="78"/>
      <c r="M1936" s="78"/>
      <c r="N1936" s="78"/>
      <c r="O1936" s="78"/>
      <c r="P1936" s="78"/>
      <c r="Q1936" s="78"/>
      <c r="R1936" s="78"/>
      <c r="S1936" s="78"/>
      <c r="T1936" s="78"/>
      <c r="U1936" s="78"/>
      <c r="V1936" s="78" t="str">
        <f>VLOOKUP(D1936,Empresas!$D$7:$CF$91,81,0)</f>
        <v>D</v>
      </c>
      <c r="W1936" s="78" t="str">
        <f>VLOOKUP(D1936,Empresas!$D$7:$M$91,10,0)</f>
        <v>Rer</v>
      </c>
      <c r="X1936" s="69" t="str">
        <f t="shared" si="315"/>
        <v>SI</v>
      </c>
      <c r="Y1936" s="153" t="str">
        <f t="shared" si="316"/>
        <v>No aplica</v>
      </c>
      <c r="Z1936" s="147">
        <f>IF(Y1936="No aplica",0,IF(I1936="no",0,IF(I1936="No aplica",0,IF(I1936="Si",1,IF(I1936="Fisico",1,IF(I1936="Electronico",2,VLOOKUP(C1936&amp;"|"&amp;B1936&amp;"|"&amp;D1936,Empresas!$C$6:$CC$92,G1936+6+1,0)))))))</f>
        <v>0</v>
      </c>
      <c r="AA1936" s="147">
        <f>IF(AND($I1936="Si",J1936=1),1,IF(AND($I1936="Fisico",J1936=1),1,IF(AND(J1936=1,$I1936="Electronico"),2,IF(J1936=1,VLOOKUP($C1936&amp;"|"&amp;$B1936&amp;"|"&amp;$D1936,Empresas!$C$6:$CC$92,$G1936+6+1,0),0))))</f>
        <v>0</v>
      </c>
      <c r="AB1936" s="147">
        <f>IF(AND($I1936="Si",K1936=1),1,IF(AND($I1936="Fisico",K1936=1),1,IF(AND(K1936=1,$I1936="Electronico"),2,IF(K1936=1,VLOOKUP($C1936&amp;"|"&amp;$B1936&amp;"|"&amp;$D1936,Empresas!$C$6:$CC$92,$G1936+6+1,0),0))))</f>
        <v>0</v>
      </c>
      <c r="AC1936" s="147">
        <f>IF(AND($I1936="Si",L1936=1),1,IF(AND($I1936="Fisico",L1936=1),1,IF(AND(L1936=1,$I1936="Electronico"),2,IF(L1936=1,VLOOKUP($C1936&amp;"|"&amp;$B1936&amp;"|"&amp;$D1936,Empresas!$C$6:$CC$92,$G1936+6+1,0),0))))</f>
        <v>0</v>
      </c>
      <c r="AD1936" s="147">
        <f>IF(AND($I1936="Si",M1936=1),1,IF(AND($I1936="Fisico",M1936=1),1,IF(AND(M1936=1,$I1936="Electronico"),2,IF(M1936=1,VLOOKUP($C1936&amp;"|"&amp;$B1936&amp;"|"&amp;$D1936,Empresas!$C$6:$CC$92,$G1936+6+1,0),0))))</f>
        <v>0</v>
      </c>
      <c r="AE1936" s="147">
        <f>IF(AND($I1936="Si",N1936=1),1,IF(AND($I1936="Fisico",N1936=1),1,IF(AND(N1936=1,$I1936="Electronico"),2,IF(N1936=1,VLOOKUP($C1936&amp;"|"&amp;$B1936&amp;"|"&amp;$D1936,Empresas!$C$6:$CC$92,$G1936+6+1,0),0))))</f>
        <v>0</v>
      </c>
      <c r="AF1936" s="147">
        <f>IF(AND($I1936="Si",O1936=1),1,IF(AND($I1936="Fisico",O1936=1),1,IF(AND(O1936=1,$I1936="Electronico"),2,IF(O1936=1,VLOOKUP($C1936&amp;"|"&amp;$B1936&amp;"|"&amp;$D1936,Empresas!$C$6:$CC$92,$G1936+6+1,0),0))))</f>
        <v>0</v>
      </c>
      <c r="AG1936" s="147">
        <f>IF(AND($I1936="Si",P1936=1),1,IF(AND($I1936="Fisico",P1936=1),1,IF(AND(P1936=1,$I1936="Electronico"),2,IF(P1936=1,VLOOKUP($C1936&amp;"|"&amp;$B1936&amp;"|"&amp;$D1936,Empresas!$C$6:$CC$92,$G1936+6+1,0),0))))</f>
        <v>0</v>
      </c>
      <c r="AH1936" s="147">
        <f>IF(AND($I1936="Si",Q1936=1),1,IF(AND($I1936="Fisico",Q1936=1),1,IF(AND(Q1936=1,$I1936="Electronico"),2,IF(Q1936=1,VLOOKUP($C1936&amp;"|"&amp;$B1936&amp;"|"&amp;$D1936,Empresas!$C$6:$CC$92,$G1936+6+1,0),0))))</f>
        <v>0</v>
      </c>
      <c r="AI1936" s="147">
        <f>IF(AND($I1936="Si",R1936=1),1,IF(AND($I1936="Fisico",R1936=1),1,IF(AND(R1936=1,$I1936="Electronico"),2,IF(R1936=1,VLOOKUP($C1936&amp;"|"&amp;$B1936&amp;"|"&amp;$D1936,Empresas!$C$6:$CC$92,$G1936+6+1,0),0))))</f>
        <v>0</v>
      </c>
      <c r="AJ1936" s="147">
        <f>IF(AND($I1936="Si",S1936=1),1,IF(AND($I1936="Fisico",S1936=1),1,IF(AND(S1936=1,$I1936="Electronico"),2,IF(S1936=1,VLOOKUP($C1936&amp;"|"&amp;$B1936&amp;"|"&amp;$D1936,Empresas!$C$6:$CC$92,$G1936+6+1,0),0))))</f>
        <v>0</v>
      </c>
      <c r="AK1936" s="147">
        <f>IF(AND($I1936="Si",T1936=1),1,IF(AND($I1936="Fisico",T1936=1),1,IF(AND(T1936=1,$I1936="Electronico"),2,IF(T1936=1,VLOOKUP($C1936&amp;"|"&amp;$B1936&amp;"|"&amp;$D1936,Empresas!$C$6:$CC$92,$G1936+6+1,0),0))))</f>
        <v>0</v>
      </c>
      <c r="AL1936" s="147">
        <f>IF(AND($I1936="Si",U1936=1),1,IF(AND($I1936="Fisico",U1936=1),1,IF(AND(U1936=1,$I1936="Electronico"),2,IF(U1936=1,VLOOKUP($C1936&amp;"|"&amp;$B1936&amp;"|"&amp;$D1936,Empresas!$C$6:$CC$92,$G1936+6+1,0),0))))</f>
        <v>0</v>
      </c>
      <c r="AM1936" s="149">
        <f t="shared" si="317"/>
        <v>0</v>
      </c>
      <c r="AN1936" s="149">
        <f t="shared" si="318"/>
        <v>0</v>
      </c>
      <c r="AO1936" s="152">
        <f t="shared" si="319"/>
        <v>0</v>
      </c>
    </row>
    <row r="1937" spans="1:41" x14ac:dyDescent="0.25">
      <c r="A1937" s="137" t="str">
        <f>VLOOKUP(D1937,Empresas!$D$7:$F$91,3,0)</f>
        <v>Yulisa</v>
      </c>
      <c r="B1937" s="138" t="str">
        <f>VLOOKUP(D1937,Empresas!$D$7:$G$91,4,0)</f>
        <v>Carmen D.</v>
      </c>
      <c r="C1937" s="138" t="s">
        <v>544</v>
      </c>
      <c r="D1937" s="138" t="s">
        <v>314</v>
      </c>
      <c r="E1937" s="138" t="str">
        <f>VLOOKUP(D1937,Empresas!$D$7:$E$92,2,0)</f>
        <v>GONZALO ROJAS ANTONY ROLANDO</v>
      </c>
      <c r="F1937" s="138" t="s">
        <v>167</v>
      </c>
      <c r="G1937" s="139">
        <f t="shared" si="320"/>
        <v>34</v>
      </c>
      <c r="H1937" s="139" t="str">
        <f>VLOOKUP(D1937,Empresas!$D$6:$L$92,7,0)</f>
        <v>Semestral</v>
      </c>
      <c r="I1937" s="138" t="str">
        <f>VLOOKUP(VLOOKUP(D1937&amp;"|"&amp;B1937,Empresas!$I$7:$CB$92,G1937,0),Tablas!$A$3:$B$5,2,0)</f>
        <v>No aplica</v>
      </c>
      <c r="J1937" s="78"/>
      <c r="K1937" s="78"/>
      <c r="L1937" s="78"/>
      <c r="M1937" s="78"/>
      <c r="N1937" s="78"/>
      <c r="O1937" s="78"/>
      <c r="P1937" s="78"/>
      <c r="Q1937" s="78"/>
      <c r="R1937" s="78"/>
      <c r="S1937" s="78"/>
      <c r="T1937" s="78"/>
      <c r="U1937" s="78"/>
      <c r="V1937" s="78" t="str">
        <f>VLOOKUP(D1937,Empresas!$D$7:$CF$91,81,0)</f>
        <v>D</v>
      </c>
      <c r="W1937" s="78" t="str">
        <f>VLOOKUP(D1937,Empresas!$D$7:$M$91,10,0)</f>
        <v>Rer</v>
      </c>
      <c r="X1937" s="69" t="str">
        <f t="shared" si="315"/>
        <v>SI</v>
      </c>
      <c r="Y1937" s="153" t="str">
        <f t="shared" si="316"/>
        <v>No aplica</v>
      </c>
      <c r="Z1937" s="147">
        <f>IF(Y1937="No aplica",0,IF(I1937="no",0,IF(I1937="No aplica",0,IF(I1937="Si",1,IF(I1937="Fisico",1,IF(I1937="Electronico",2,VLOOKUP(C1937&amp;"|"&amp;B1937&amp;"|"&amp;D1937,Empresas!$C$6:$CC$92,G1937+6+1,0)))))))</f>
        <v>0</v>
      </c>
      <c r="AA1937" s="147">
        <f>IF(AND($I1937="Si",J1937=1),1,IF(AND($I1937="Fisico",J1937=1),1,IF(AND(J1937=1,$I1937="Electronico"),2,IF(J1937=1,VLOOKUP($C1937&amp;"|"&amp;$B1937&amp;"|"&amp;$D1937,Empresas!$C$6:$CC$92,$G1937+6+1,0),0))))</f>
        <v>0</v>
      </c>
      <c r="AB1937" s="147">
        <f>IF(AND($I1937="Si",K1937=1),1,IF(AND($I1937="Fisico",K1937=1),1,IF(AND(K1937=1,$I1937="Electronico"),2,IF(K1937=1,VLOOKUP($C1937&amp;"|"&amp;$B1937&amp;"|"&amp;$D1937,Empresas!$C$6:$CC$92,$G1937+6+1,0),0))))</f>
        <v>0</v>
      </c>
      <c r="AC1937" s="147">
        <f>IF(AND($I1937="Si",L1937=1),1,IF(AND($I1937="Fisico",L1937=1),1,IF(AND(L1937=1,$I1937="Electronico"),2,IF(L1937=1,VLOOKUP($C1937&amp;"|"&amp;$B1937&amp;"|"&amp;$D1937,Empresas!$C$6:$CC$92,$G1937+6+1,0),0))))</f>
        <v>0</v>
      </c>
      <c r="AD1937" s="147">
        <f>IF(AND($I1937="Si",M1937=1),1,IF(AND($I1937="Fisico",M1937=1),1,IF(AND(M1937=1,$I1937="Electronico"),2,IF(M1937=1,VLOOKUP($C1937&amp;"|"&amp;$B1937&amp;"|"&amp;$D1937,Empresas!$C$6:$CC$92,$G1937+6+1,0),0))))</f>
        <v>0</v>
      </c>
      <c r="AE1937" s="147">
        <f>IF(AND($I1937="Si",N1937=1),1,IF(AND($I1937="Fisico",N1937=1),1,IF(AND(N1937=1,$I1937="Electronico"),2,IF(N1937=1,VLOOKUP($C1937&amp;"|"&amp;$B1937&amp;"|"&amp;$D1937,Empresas!$C$6:$CC$92,$G1937+6+1,0),0))))</f>
        <v>0</v>
      </c>
      <c r="AF1937" s="147">
        <f>IF(AND($I1937="Si",O1937=1),1,IF(AND($I1937="Fisico",O1937=1),1,IF(AND(O1937=1,$I1937="Electronico"),2,IF(O1937=1,VLOOKUP($C1937&amp;"|"&amp;$B1937&amp;"|"&amp;$D1937,Empresas!$C$6:$CC$92,$G1937+6+1,0),0))))</f>
        <v>0</v>
      </c>
      <c r="AG1937" s="147">
        <f>IF(AND($I1937="Si",P1937=1),1,IF(AND($I1937="Fisico",P1937=1),1,IF(AND(P1937=1,$I1937="Electronico"),2,IF(P1937=1,VLOOKUP($C1937&amp;"|"&amp;$B1937&amp;"|"&amp;$D1937,Empresas!$C$6:$CC$92,$G1937+6+1,0),0))))</f>
        <v>0</v>
      </c>
      <c r="AH1937" s="147">
        <f>IF(AND($I1937="Si",Q1937=1),1,IF(AND($I1937="Fisico",Q1937=1),1,IF(AND(Q1937=1,$I1937="Electronico"),2,IF(Q1937=1,VLOOKUP($C1937&amp;"|"&amp;$B1937&amp;"|"&amp;$D1937,Empresas!$C$6:$CC$92,$G1937+6+1,0),0))))</f>
        <v>0</v>
      </c>
      <c r="AI1937" s="147">
        <f>IF(AND($I1937="Si",R1937=1),1,IF(AND($I1937="Fisico",R1937=1),1,IF(AND(R1937=1,$I1937="Electronico"),2,IF(R1937=1,VLOOKUP($C1937&amp;"|"&amp;$B1937&amp;"|"&amp;$D1937,Empresas!$C$6:$CC$92,$G1937+6+1,0),0))))</f>
        <v>0</v>
      </c>
      <c r="AJ1937" s="147">
        <f>IF(AND($I1937="Si",S1937=1),1,IF(AND($I1937="Fisico",S1937=1),1,IF(AND(S1937=1,$I1937="Electronico"),2,IF(S1937=1,VLOOKUP($C1937&amp;"|"&amp;$B1937&amp;"|"&amp;$D1937,Empresas!$C$6:$CC$92,$G1937+6+1,0),0))))</f>
        <v>0</v>
      </c>
      <c r="AK1937" s="147">
        <f>IF(AND($I1937="Si",T1937=1),1,IF(AND($I1937="Fisico",T1937=1),1,IF(AND(T1937=1,$I1937="Electronico"),2,IF(T1937=1,VLOOKUP($C1937&amp;"|"&amp;$B1937&amp;"|"&amp;$D1937,Empresas!$C$6:$CC$92,$G1937+6+1,0),0))))</f>
        <v>0</v>
      </c>
      <c r="AL1937" s="147">
        <f>IF(AND($I1937="Si",U1937=1),1,IF(AND($I1937="Fisico",U1937=1),1,IF(AND(U1937=1,$I1937="Electronico"),2,IF(U1937=1,VLOOKUP($C1937&amp;"|"&amp;$B1937&amp;"|"&amp;$D1937,Empresas!$C$6:$CC$92,$G1937+6+1,0),0))))</f>
        <v>0</v>
      </c>
      <c r="AM1937" s="149">
        <f t="shared" si="317"/>
        <v>0</v>
      </c>
      <c r="AN1937" s="149">
        <f t="shared" si="318"/>
        <v>0</v>
      </c>
      <c r="AO1937" s="152">
        <f t="shared" si="319"/>
        <v>0</v>
      </c>
    </row>
    <row r="1938" spans="1:41" x14ac:dyDescent="0.25">
      <c r="A1938" s="137" t="str">
        <f>VLOOKUP(D1938,Empresas!$D$7:$F$91,3,0)</f>
        <v>Yulisa</v>
      </c>
      <c r="B1938" s="138" t="str">
        <f>VLOOKUP(D1938,Empresas!$D$7:$G$91,4,0)</f>
        <v>Carmen D.</v>
      </c>
      <c r="C1938" s="138" t="s">
        <v>544</v>
      </c>
      <c r="D1938" s="138" t="s">
        <v>314</v>
      </c>
      <c r="E1938" s="138" t="str">
        <f>VLOOKUP(D1938,Empresas!$D$7:$E$92,2,0)</f>
        <v>GONZALO ROJAS ANTONY ROLANDO</v>
      </c>
      <c r="F1938" s="138" t="s">
        <v>168</v>
      </c>
      <c r="G1938" s="139">
        <f t="shared" si="320"/>
        <v>37</v>
      </c>
      <c r="H1938" s="139" t="str">
        <f>VLOOKUP(D1938,Empresas!$D$6:$L$92,7,0)</f>
        <v>Semestral</v>
      </c>
      <c r="I1938" s="138" t="str">
        <f>VLOOKUP(VLOOKUP(D1938&amp;"|"&amp;B1938,Empresas!$I$7:$CB$92,G1938,0),Tablas!$A$3:$B$5,2,0)</f>
        <v>No aplica</v>
      </c>
      <c r="J1938" s="78"/>
      <c r="K1938" s="78"/>
      <c r="L1938" s="78"/>
      <c r="M1938" s="78"/>
      <c r="N1938" s="78"/>
      <c r="O1938" s="78"/>
      <c r="P1938" s="78"/>
      <c r="Q1938" s="78"/>
      <c r="R1938" s="78"/>
      <c r="S1938" s="78"/>
      <c r="T1938" s="78"/>
      <c r="U1938" s="78"/>
      <c r="V1938" s="78" t="str">
        <f>VLOOKUP(D1938,Empresas!$D$7:$CF$91,81,0)</f>
        <v>D</v>
      </c>
      <c r="W1938" s="78" t="str">
        <f>VLOOKUP(D1938,Empresas!$D$7:$M$91,10,0)</f>
        <v>Rer</v>
      </c>
      <c r="X1938" s="69" t="str">
        <f t="shared" si="315"/>
        <v>SI</v>
      </c>
      <c r="Y1938" s="153" t="str">
        <f t="shared" si="316"/>
        <v>No aplica</v>
      </c>
      <c r="Z1938" s="147">
        <f>IF(Y1938="No aplica",0,IF(I1938="no",0,IF(I1938="No aplica",0,IF(I1938="Si",1,IF(I1938="Fisico",1,IF(I1938="Electronico",2,VLOOKUP(C1938&amp;"|"&amp;B1938&amp;"|"&amp;D1938,Empresas!$C$6:$CC$92,G1938+6+1,0)))))))</f>
        <v>0</v>
      </c>
      <c r="AA1938" s="147">
        <f>IF(AND($I1938="Si",J1938=1),1,IF(AND($I1938="Fisico",J1938=1),1,IF(AND(J1938=1,$I1938="Electronico"),2,IF(J1938=1,VLOOKUP($C1938&amp;"|"&amp;$B1938&amp;"|"&amp;$D1938,Empresas!$C$6:$CC$92,$G1938+6+1,0),0))))</f>
        <v>0</v>
      </c>
      <c r="AB1938" s="147">
        <f>IF(AND($I1938="Si",K1938=1),1,IF(AND($I1938="Fisico",K1938=1),1,IF(AND(K1938=1,$I1938="Electronico"),2,IF(K1938=1,VLOOKUP($C1938&amp;"|"&amp;$B1938&amp;"|"&amp;$D1938,Empresas!$C$6:$CC$92,$G1938+6+1,0),0))))</f>
        <v>0</v>
      </c>
      <c r="AC1938" s="147">
        <f>IF(AND($I1938="Si",L1938=1),1,IF(AND($I1938="Fisico",L1938=1),1,IF(AND(L1938=1,$I1938="Electronico"),2,IF(L1938=1,VLOOKUP($C1938&amp;"|"&amp;$B1938&amp;"|"&amp;$D1938,Empresas!$C$6:$CC$92,$G1938+6+1,0),0))))</f>
        <v>0</v>
      </c>
      <c r="AD1938" s="147">
        <f>IF(AND($I1938="Si",M1938=1),1,IF(AND($I1938="Fisico",M1938=1),1,IF(AND(M1938=1,$I1938="Electronico"),2,IF(M1938=1,VLOOKUP($C1938&amp;"|"&amp;$B1938&amp;"|"&amp;$D1938,Empresas!$C$6:$CC$92,$G1938+6+1,0),0))))</f>
        <v>0</v>
      </c>
      <c r="AE1938" s="147">
        <f>IF(AND($I1938="Si",N1938=1),1,IF(AND($I1938="Fisico",N1938=1),1,IF(AND(N1938=1,$I1938="Electronico"),2,IF(N1938=1,VLOOKUP($C1938&amp;"|"&amp;$B1938&amp;"|"&amp;$D1938,Empresas!$C$6:$CC$92,$G1938+6+1,0),0))))</f>
        <v>0</v>
      </c>
      <c r="AF1938" s="147">
        <f>IF(AND($I1938="Si",O1938=1),1,IF(AND($I1938="Fisico",O1938=1),1,IF(AND(O1938=1,$I1938="Electronico"),2,IF(O1938=1,VLOOKUP($C1938&amp;"|"&amp;$B1938&amp;"|"&amp;$D1938,Empresas!$C$6:$CC$92,$G1938+6+1,0),0))))</f>
        <v>0</v>
      </c>
      <c r="AG1938" s="147">
        <f>IF(AND($I1938="Si",P1938=1),1,IF(AND($I1938="Fisico",P1938=1),1,IF(AND(P1938=1,$I1938="Electronico"),2,IF(P1938=1,VLOOKUP($C1938&amp;"|"&amp;$B1938&amp;"|"&amp;$D1938,Empresas!$C$6:$CC$92,$G1938+6+1,0),0))))</f>
        <v>0</v>
      </c>
      <c r="AH1938" s="147">
        <f>IF(AND($I1938="Si",Q1938=1),1,IF(AND($I1938="Fisico",Q1938=1),1,IF(AND(Q1938=1,$I1938="Electronico"),2,IF(Q1938=1,VLOOKUP($C1938&amp;"|"&amp;$B1938&amp;"|"&amp;$D1938,Empresas!$C$6:$CC$92,$G1938+6+1,0),0))))</f>
        <v>0</v>
      </c>
      <c r="AI1938" s="147">
        <f>IF(AND($I1938="Si",R1938=1),1,IF(AND($I1938="Fisico",R1938=1),1,IF(AND(R1938=1,$I1938="Electronico"),2,IF(R1938=1,VLOOKUP($C1938&amp;"|"&amp;$B1938&amp;"|"&amp;$D1938,Empresas!$C$6:$CC$92,$G1938+6+1,0),0))))</f>
        <v>0</v>
      </c>
      <c r="AJ1938" s="147">
        <f>IF(AND($I1938="Si",S1938=1),1,IF(AND($I1938="Fisico",S1938=1),1,IF(AND(S1938=1,$I1938="Electronico"),2,IF(S1938=1,VLOOKUP($C1938&amp;"|"&amp;$B1938&amp;"|"&amp;$D1938,Empresas!$C$6:$CC$92,$G1938+6+1,0),0))))</f>
        <v>0</v>
      </c>
      <c r="AK1938" s="147">
        <f>IF(AND($I1938="Si",T1938=1),1,IF(AND($I1938="Fisico",T1938=1),1,IF(AND(T1938=1,$I1938="Electronico"),2,IF(T1938=1,VLOOKUP($C1938&amp;"|"&amp;$B1938&amp;"|"&amp;$D1938,Empresas!$C$6:$CC$92,$G1938+6+1,0),0))))</f>
        <v>0</v>
      </c>
      <c r="AL1938" s="147">
        <f>IF(AND($I1938="Si",U1938=1),1,IF(AND($I1938="Fisico",U1938=1),1,IF(AND(U1938=1,$I1938="Electronico"),2,IF(U1938=1,VLOOKUP($C1938&amp;"|"&amp;$B1938&amp;"|"&amp;$D1938,Empresas!$C$6:$CC$92,$G1938+6+1,0),0))))</f>
        <v>0</v>
      </c>
      <c r="AM1938" s="149">
        <f t="shared" si="317"/>
        <v>0</v>
      </c>
      <c r="AN1938" s="149">
        <f t="shared" si="318"/>
        <v>0</v>
      </c>
      <c r="AO1938" s="152">
        <f t="shared" si="319"/>
        <v>0</v>
      </c>
    </row>
    <row r="1939" spans="1:41" x14ac:dyDescent="0.25">
      <c r="A1939" s="137" t="str">
        <f>VLOOKUP(D1939,Empresas!$D$7:$F$91,3,0)</f>
        <v>Yulisa</v>
      </c>
      <c r="B1939" s="138" t="str">
        <f>VLOOKUP(D1939,Empresas!$D$7:$G$91,4,0)</f>
        <v>Carmen D.</v>
      </c>
      <c r="C1939" s="138" t="s">
        <v>544</v>
      </c>
      <c r="D1939" s="138" t="s">
        <v>314</v>
      </c>
      <c r="E1939" s="138" t="str">
        <f>VLOOKUP(D1939,Empresas!$D$7:$E$92,2,0)</f>
        <v>GONZALO ROJAS ANTONY ROLANDO</v>
      </c>
      <c r="F1939" s="138" t="s">
        <v>169</v>
      </c>
      <c r="G1939" s="139">
        <f t="shared" si="320"/>
        <v>40</v>
      </c>
      <c r="H1939" s="139" t="str">
        <f>VLOOKUP(D1939,Empresas!$D$6:$L$92,7,0)</f>
        <v>Semestral</v>
      </c>
      <c r="I1939" s="138" t="str">
        <f>VLOOKUP(VLOOKUP(D1939&amp;"|"&amp;B1939,Empresas!$I$7:$CB$92,G1939,0),Tablas!$A$3:$B$5,2,0)</f>
        <v>No aplica</v>
      </c>
      <c r="J1939" s="78"/>
      <c r="K1939" s="78"/>
      <c r="L1939" s="78"/>
      <c r="M1939" s="78"/>
      <c r="N1939" s="78"/>
      <c r="O1939" s="78"/>
      <c r="P1939" s="78"/>
      <c r="Q1939" s="78"/>
      <c r="R1939" s="78"/>
      <c r="S1939" s="78"/>
      <c r="T1939" s="78"/>
      <c r="U1939" s="78"/>
      <c r="V1939" s="78" t="str">
        <f>VLOOKUP(D1939,Empresas!$D$7:$CF$91,81,0)</f>
        <v>D</v>
      </c>
      <c r="W1939" s="78" t="str">
        <f>VLOOKUP(D1939,Empresas!$D$7:$M$91,10,0)</f>
        <v>Rer</v>
      </c>
      <c r="X1939" s="69" t="str">
        <f t="shared" si="315"/>
        <v>SI</v>
      </c>
      <c r="Y1939" s="153" t="str">
        <f t="shared" si="316"/>
        <v>No aplica</v>
      </c>
      <c r="Z1939" s="147">
        <f>IF(Y1939="No aplica",0,IF(I1939="no",0,IF(I1939="No aplica",0,IF(I1939="Si",1,IF(I1939="Fisico",1,IF(I1939="Electronico",2,VLOOKUP(C1939&amp;"|"&amp;B1939&amp;"|"&amp;D1939,Empresas!$C$6:$CC$92,G1939+6+1,0)))))))</f>
        <v>0</v>
      </c>
      <c r="AA1939" s="147">
        <f>IF(AND($I1939="Si",J1939=1),1,IF(AND($I1939="Fisico",J1939=1),1,IF(AND(J1939=1,$I1939="Electronico"),2,IF(J1939=1,VLOOKUP($C1939&amp;"|"&amp;$B1939&amp;"|"&amp;$D1939,Empresas!$C$6:$CC$92,$G1939+6+1,0),0))))</f>
        <v>0</v>
      </c>
      <c r="AB1939" s="147">
        <f>IF(AND($I1939="Si",K1939=1),1,IF(AND($I1939="Fisico",K1939=1),1,IF(AND(K1939=1,$I1939="Electronico"),2,IF(K1939=1,VLOOKUP($C1939&amp;"|"&amp;$B1939&amp;"|"&amp;$D1939,Empresas!$C$6:$CC$92,$G1939+6+1,0),0))))</f>
        <v>0</v>
      </c>
      <c r="AC1939" s="147">
        <f>IF(AND($I1939="Si",L1939=1),1,IF(AND($I1939="Fisico",L1939=1),1,IF(AND(L1939=1,$I1939="Electronico"),2,IF(L1939=1,VLOOKUP($C1939&amp;"|"&amp;$B1939&amp;"|"&amp;$D1939,Empresas!$C$6:$CC$92,$G1939+6+1,0),0))))</f>
        <v>0</v>
      </c>
      <c r="AD1939" s="147">
        <f>IF(AND($I1939="Si",M1939=1),1,IF(AND($I1939="Fisico",M1939=1),1,IF(AND(M1939=1,$I1939="Electronico"),2,IF(M1939=1,VLOOKUP($C1939&amp;"|"&amp;$B1939&amp;"|"&amp;$D1939,Empresas!$C$6:$CC$92,$G1939+6+1,0),0))))</f>
        <v>0</v>
      </c>
      <c r="AE1939" s="147">
        <f>IF(AND($I1939="Si",N1939=1),1,IF(AND($I1939="Fisico",N1939=1),1,IF(AND(N1939=1,$I1939="Electronico"),2,IF(N1939=1,VLOOKUP($C1939&amp;"|"&amp;$B1939&amp;"|"&amp;$D1939,Empresas!$C$6:$CC$92,$G1939+6+1,0),0))))</f>
        <v>0</v>
      </c>
      <c r="AF1939" s="147">
        <f>IF(AND($I1939="Si",O1939=1),1,IF(AND($I1939="Fisico",O1939=1),1,IF(AND(O1939=1,$I1939="Electronico"),2,IF(O1939=1,VLOOKUP($C1939&amp;"|"&amp;$B1939&amp;"|"&amp;$D1939,Empresas!$C$6:$CC$92,$G1939+6+1,0),0))))</f>
        <v>0</v>
      </c>
      <c r="AG1939" s="147">
        <f>IF(AND($I1939="Si",P1939=1),1,IF(AND($I1939="Fisico",P1939=1),1,IF(AND(P1939=1,$I1939="Electronico"),2,IF(P1939=1,VLOOKUP($C1939&amp;"|"&amp;$B1939&amp;"|"&amp;$D1939,Empresas!$C$6:$CC$92,$G1939+6+1,0),0))))</f>
        <v>0</v>
      </c>
      <c r="AH1939" s="147">
        <f>IF(AND($I1939="Si",Q1939=1),1,IF(AND($I1939="Fisico",Q1939=1),1,IF(AND(Q1939=1,$I1939="Electronico"),2,IF(Q1939=1,VLOOKUP($C1939&amp;"|"&amp;$B1939&amp;"|"&amp;$D1939,Empresas!$C$6:$CC$92,$G1939+6+1,0),0))))</f>
        <v>0</v>
      </c>
      <c r="AI1939" s="147">
        <f>IF(AND($I1939="Si",R1939=1),1,IF(AND($I1939="Fisico",R1939=1),1,IF(AND(R1939=1,$I1939="Electronico"),2,IF(R1939=1,VLOOKUP($C1939&amp;"|"&amp;$B1939&amp;"|"&amp;$D1939,Empresas!$C$6:$CC$92,$G1939+6+1,0),0))))</f>
        <v>0</v>
      </c>
      <c r="AJ1939" s="147">
        <f>IF(AND($I1939="Si",S1939=1),1,IF(AND($I1939="Fisico",S1939=1),1,IF(AND(S1939=1,$I1939="Electronico"),2,IF(S1939=1,VLOOKUP($C1939&amp;"|"&amp;$B1939&amp;"|"&amp;$D1939,Empresas!$C$6:$CC$92,$G1939+6+1,0),0))))</f>
        <v>0</v>
      </c>
      <c r="AK1939" s="147">
        <f>IF(AND($I1939="Si",T1939=1),1,IF(AND($I1939="Fisico",T1939=1),1,IF(AND(T1939=1,$I1939="Electronico"),2,IF(T1939=1,VLOOKUP($C1939&amp;"|"&amp;$B1939&amp;"|"&amp;$D1939,Empresas!$C$6:$CC$92,$G1939+6+1,0),0))))</f>
        <v>0</v>
      </c>
      <c r="AL1939" s="147">
        <f>IF(AND($I1939="Si",U1939=1),1,IF(AND($I1939="Fisico",U1939=1),1,IF(AND(U1939=1,$I1939="Electronico"),2,IF(U1939=1,VLOOKUP($C1939&amp;"|"&amp;$B1939&amp;"|"&amp;$D1939,Empresas!$C$6:$CC$92,$G1939+6+1,0),0))))</f>
        <v>0</v>
      </c>
      <c r="AM1939" s="149">
        <f t="shared" si="317"/>
        <v>0</v>
      </c>
      <c r="AN1939" s="149">
        <f t="shared" si="318"/>
        <v>0</v>
      </c>
      <c r="AO1939" s="152">
        <f t="shared" si="319"/>
        <v>0</v>
      </c>
    </row>
    <row r="1940" spans="1:41" x14ac:dyDescent="0.25">
      <c r="A1940" s="137" t="str">
        <f>VLOOKUP(D1940,Empresas!$D$7:$F$91,3,0)</f>
        <v>Yulisa</v>
      </c>
      <c r="B1940" s="138" t="str">
        <f>VLOOKUP(D1940,Empresas!$D$7:$G$91,4,0)</f>
        <v>Carmen D.</v>
      </c>
      <c r="C1940" s="138" t="s">
        <v>544</v>
      </c>
      <c r="D1940" s="138" t="s">
        <v>314</v>
      </c>
      <c r="E1940" s="138" t="str">
        <f>VLOOKUP(D1940,Empresas!$D$7:$E$92,2,0)</f>
        <v>GONZALO ROJAS ANTONY ROLANDO</v>
      </c>
      <c r="F1940" s="138" t="s">
        <v>170</v>
      </c>
      <c r="G1940" s="139">
        <f t="shared" si="320"/>
        <v>43</v>
      </c>
      <c r="H1940" s="139" t="str">
        <f>VLOOKUP(D1940,Empresas!$D$6:$L$92,7,0)</f>
        <v>Semestral</v>
      </c>
      <c r="I1940" s="138" t="str">
        <f>VLOOKUP(VLOOKUP(D1940&amp;"|"&amp;B1940,Empresas!$I$7:$CB$92,G1940,0),Tablas!$A$3:$B$5,2,0)</f>
        <v>No aplica</v>
      </c>
      <c r="J1940" s="78"/>
      <c r="K1940" s="78"/>
      <c r="L1940" s="78"/>
      <c r="M1940" s="78"/>
      <c r="N1940" s="78"/>
      <c r="O1940" s="78"/>
      <c r="P1940" s="78"/>
      <c r="Q1940" s="78"/>
      <c r="R1940" s="78"/>
      <c r="S1940" s="78"/>
      <c r="T1940" s="78"/>
      <c r="U1940" s="78"/>
      <c r="V1940" s="78" t="str">
        <f>VLOOKUP(D1940,Empresas!$D$7:$CF$91,81,0)</f>
        <v>D</v>
      </c>
      <c r="W1940" s="78" t="str">
        <f>VLOOKUP(D1940,Empresas!$D$7:$M$91,10,0)</f>
        <v>Rer</v>
      </c>
      <c r="X1940" s="69" t="str">
        <f t="shared" si="315"/>
        <v>SI</v>
      </c>
      <c r="Y1940" s="153" t="str">
        <f t="shared" si="316"/>
        <v>No aplica</v>
      </c>
      <c r="Z1940" s="147">
        <f>IF(Y1940="No aplica",0,IF(I1940="no",0,IF(I1940="No aplica",0,IF(I1940="Si",1,IF(I1940="Fisico",1,IF(I1940="Electronico",2,VLOOKUP(C1940&amp;"|"&amp;B1940&amp;"|"&amp;D1940,Empresas!$C$6:$CC$92,G1940+6+1,0)))))))</f>
        <v>0</v>
      </c>
      <c r="AA1940" s="147">
        <f>IF(AND($I1940="Si",J1940=1),1,IF(AND($I1940="Fisico",J1940=1),1,IF(AND(J1940=1,$I1940="Electronico"),2,IF(J1940=1,VLOOKUP($C1940&amp;"|"&amp;$B1940&amp;"|"&amp;$D1940,Empresas!$C$6:$CC$92,$G1940+6+1,0),0))))</f>
        <v>0</v>
      </c>
      <c r="AB1940" s="147">
        <f>IF(AND($I1940="Si",K1940=1),1,IF(AND($I1940="Fisico",K1940=1),1,IF(AND(K1940=1,$I1940="Electronico"),2,IF(K1940=1,VLOOKUP($C1940&amp;"|"&amp;$B1940&amp;"|"&amp;$D1940,Empresas!$C$6:$CC$92,$G1940+6+1,0),0))))</f>
        <v>0</v>
      </c>
      <c r="AC1940" s="147">
        <f>IF(AND($I1940="Si",L1940=1),1,IF(AND($I1940="Fisico",L1940=1),1,IF(AND(L1940=1,$I1940="Electronico"),2,IF(L1940=1,VLOOKUP($C1940&amp;"|"&amp;$B1940&amp;"|"&amp;$D1940,Empresas!$C$6:$CC$92,$G1940+6+1,0),0))))</f>
        <v>0</v>
      </c>
      <c r="AD1940" s="147">
        <f>IF(AND($I1940="Si",M1940=1),1,IF(AND($I1940="Fisico",M1940=1),1,IF(AND(M1940=1,$I1940="Electronico"),2,IF(M1940=1,VLOOKUP($C1940&amp;"|"&amp;$B1940&amp;"|"&amp;$D1940,Empresas!$C$6:$CC$92,$G1940+6+1,0),0))))</f>
        <v>0</v>
      </c>
      <c r="AE1940" s="147">
        <f>IF(AND($I1940="Si",N1940=1),1,IF(AND($I1940="Fisico",N1940=1),1,IF(AND(N1940=1,$I1940="Electronico"),2,IF(N1940=1,VLOOKUP($C1940&amp;"|"&amp;$B1940&amp;"|"&amp;$D1940,Empresas!$C$6:$CC$92,$G1940+6+1,0),0))))</f>
        <v>0</v>
      </c>
      <c r="AF1940" s="147">
        <f>IF(AND($I1940="Si",O1940=1),1,IF(AND($I1940="Fisico",O1940=1),1,IF(AND(O1940=1,$I1940="Electronico"),2,IF(O1940=1,VLOOKUP($C1940&amp;"|"&amp;$B1940&amp;"|"&amp;$D1940,Empresas!$C$6:$CC$92,$G1940+6+1,0),0))))</f>
        <v>0</v>
      </c>
      <c r="AG1940" s="147">
        <f>IF(AND($I1940="Si",P1940=1),1,IF(AND($I1940="Fisico",P1940=1),1,IF(AND(P1940=1,$I1940="Electronico"),2,IF(P1940=1,VLOOKUP($C1940&amp;"|"&amp;$B1940&amp;"|"&amp;$D1940,Empresas!$C$6:$CC$92,$G1940+6+1,0),0))))</f>
        <v>0</v>
      </c>
      <c r="AH1940" s="147">
        <f>IF(AND($I1940="Si",Q1940=1),1,IF(AND($I1940="Fisico",Q1940=1),1,IF(AND(Q1940=1,$I1940="Electronico"),2,IF(Q1940=1,VLOOKUP($C1940&amp;"|"&amp;$B1940&amp;"|"&amp;$D1940,Empresas!$C$6:$CC$92,$G1940+6+1,0),0))))</f>
        <v>0</v>
      </c>
      <c r="AI1940" s="147">
        <f>IF(AND($I1940="Si",R1940=1),1,IF(AND($I1940="Fisico",R1940=1),1,IF(AND(R1940=1,$I1940="Electronico"),2,IF(R1940=1,VLOOKUP($C1940&amp;"|"&amp;$B1940&amp;"|"&amp;$D1940,Empresas!$C$6:$CC$92,$G1940+6+1,0),0))))</f>
        <v>0</v>
      </c>
      <c r="AJ1940" s="147">
        <f>IF(AND($I1940="Si",S1940=1),1,IF(AND($I1940="Fisico",S1940=1),1,IF(AND(S1940=1,$I1940="Electronico"),2,IF(S1940=1,VLOOKUP($C1940&amp;"|"&amp;$B1940&amp;"|"&amp;$D1940,Empresas!$C$6:$CC$92,$G1940+6+1,0),0))))</f>
        <v>0</v>
      </c>
      <c r="AK1940" s="147">
        <f>IF(AND($I1940="Si",T1940=1),1,IF(AND($I1940="Fisico",T1940=1),1,IF(AND(T1940=1,$I1940="Electronico"),2,IF(T1940=1,VLOOKUP($C1940&amp;"|"&amp;$B1940&amp;"|"&amp;$D1940,Empresas!$C$6:$CC$92,$G1940+6+1,0),0))))</f>
        <v>0</v>
      </c>
      <c r="AL1940" s="147">
        <f>IF(AND($I1940="Si",U1940=1),1,IF(AND($I1940="Fisico",U1940=1),1,IF(AND(U1940=1,$I1940="Electronico"),2,IF(U1940=1,VLOOKUP($C1940&amp;"|"&amp;$B1940&amp;"|"&amp;$D1940,Empresas!$C$6:$CC$92,$G1940+6+1,0),0))))</f>
        <v>0</v>
      </c>
      <c r="AM1940" s="149">
        <f t="shared" si="317"/>
        <v>0</v>
      </c>
      <c r="AN1940" s="149">
        <f t="shared" si="318"/>
        <v>0</v>
      </c>
      <c r="AO1940" s="152">
        <f t="shared" si="319"/>
        <v>0</v>
      </c>
    </row>
    <row r="1941" spans="1:41" x14ac:dyDescent="0.25">
      <c r="A1941" s="137" t="str">
        <f>VLOOKUP(D1941,Empresas!$D$7:$F$91,3,0)</f>
        <v>Yulisa</v>
      </c>
      <c r="B1941" s="138" t="str">
        <f>VLOOKUP(D1941,Empresas!$D$7:$G$91,4,0)</f>
        <v>Carmen D.</v>
      </c>
      <c r="C1941" s="138" t="s">
        <v>544</v>
      </c>
      <c r="D1941" s="138" t="s">
        <v>314</v>
      </c>
      <c r="E1941" s="138" t="str">
        <f>VLOOKUP(D1941,Empresas!$D$7:$E$92,2,0)</f>
        <v>GONZALO ROJAS ANTONY ROLANDO</v>
      </c>
      <c r="F1941" s="138" t="s">
        <v>171</v>
      </c>
      <c r="G1941" s="139">
        <f t="shared" si="320"/>
        <v>46</v>
      </c>
      <c r="H1941" s="139" t="str">
        <f>VLOOKUP(D1941,Empresas!$D$6:$L$92,7,0)</f>
        <v>Semestral</v>
      </c>
      <c r="I1941" s="138" t="str">
        <f>VLOOKUP(VLOOKUP(D1941&amp;"|"&amp;B1941,Empresas!$I$7:$CB$92,G1941,0),Tablas!$A$3:$B$5,2,0)</f>
        <v>No aplica</v>
      </c>
      <c r="J1941" s="78"/>
      <c r="K1941" s="78"/>
      <c r="L1941" s="78"/>
      <c r="M1941" s="78"/>
      <c r="N1941" s="78"/>
      <c r="O1941" s="78"/>
      <c r="P1941" s="78"/>
      <c r="Q1941" s="78"/>
      <c r="R1941" s="78"/>
      <c r="S1941" s="78"/>
      <c r="T1941" s="78"/>
      <c r="U1941" s="78"/>
      <c r="V1941" s="78" t="str">
        <f>VLOOKUP(D1941,Empresas!$D$7:$CF$91,81,0)</f>
        <v>D</v>
      </c>
      <c r="W1941" s="78" t="str">
        <f>VLOOKUP(D1941,Empresas!$D$7:$M$91,10,0)</f>
        <v>Rer</v>
      </c>
      <c r="X1941" s="69" t="str">
        <f t="shared" si="315"/>
        <v>SI</v>
      </c>
      <c r="Y1941" s="153" t="str">
        <f t="shared" si="316"/>
        <v>No aplica</v>
      </c>
      <c r="Z1941" s="147">
        <f>IF(Y1941="No aplica",0,IF(I1941="no",0,IF(I1941="No aplica",0,IF(I1941="Si",1,IF(I1941="Fisico",1,IF(I1941="Electronico",2,VLOOKUP(C1941&amp;"|"&amp;B1941&amp;"|"&amp;D1941,Empresas!$C$6:$CC$92,G1941+6+1,0)))))))</f>
        <v>0</v>
      </c>
      <c r="AA1941" s="147">
        <f>IF(AND($I1941="Si",J1941=1),1,IF(AND($I1941="Fisico",J1941=1),1,IF(AND(J1941=1,$I1941="Electronico"),2,IF(J1941=1,VLOOKUP($C1941&amp;"|"&amp;$B1941&amp;"|"&amp;$D1941,Empresas!$C$6:$CC$92,$G1941+6+1,0),0))))</f>
        <v>0</v>
      </c>
      <c r="AB1941" s="147">
        <f>IF(AND($I1941="Si",K1941=1),1,IF(AND($I1941="Fisico",K1941=1),1,IF(AND(K1941=1,$I1941="Electronico"),2,IF(K1941=1,VLOOKUP($C1941&amp;"|"&amp;$B1941&amp;"|"&amp;$D1941,Empresas!$C$6:$CC$92,$G1941+6+1,0),0))))</f>
        <v>0</v>
      </c>
      <c r="AC1941" s="147">
        <f>IF(AND($I1941="Si",L1941=1),1,IF(AND($I1941="Fisico",L1941=1),1,IF(AND(L1941=1,$I1941="Electronico"),2,IF(L1941=1,VLOOKUP($C1941&amp;"|"&amp;$B1941&amp;"|"&amp;$D1941,Empresas!$C$6:$CC$92,$G1941+6+1,0),0))))</f>
        <v>0</v>
      </c>
      <c r="AD1941" s="147">
        <f>IF(AND($I1941="Si",M1941=1),1,IF(AND($I1941="Fisico",M1941=1),1,IF(AND(M1941=1,$I1941="Electronico"),2,IF(M1941=1,VLOOKUP($C1941&amp;"|"&amp;$B1941&amp;"|"&amp;$D1941,Empresas!$C$6:$CC$92,$G1941+6+1,0),0))))</f>
        <v>0</v>
      </c>
      <c r="AE1941" s="147">
        <f>IF(AND($I1941="Si",N1941=1),1,IF(AND($I1941="Fisico",N1941=1),1,IF(AND(N1941=1,$I1941="Electronico"),2,IF(N1941=1,VLOOKUP($C1941&amp;"|"&amp;$B1941&amp;"|"&amp;$D1941,Empresas!$C$6:$CC$92,$G1941+6+1,0),0))))</f>
        <v>0</v>
      </c>
      <c r="AF1941" s="147">
        <f>IF(AND($I1941="Si",O1941=1),1,IF(AND($I1941="Fisico",O1941=1),1,IF(AND(O1941=1,$I1941="Electronico"),2,IF(O1941=1,VLOOKUP($C1941&amp;"|"&amp;$B1941&amp;"|"&amp;$D1941,Empresas!$C$6:$CC$92,$G1941+6+1,0),0))))</f>
        <v>0</v>
      </c>
      <c r="AG1941" s="147">
        <f>IF(AND($I1941="Si",P1941=1),1,IF(AND($I1941="Fisico",P1941=1),1,IF(AND(P1941=1,$I1941="Electronico"),2,IF(P1941=1,VLOOKUP($C1941&amp;"|"&amp;$B1941&amp;"|"&amp;$D1941,Empresas!$C$6:$CC$92,$G1941+6+1,0),0))))</f>
        <v>0</v>
      </c>
      <c r="AH1941" s="147">
        <f>IF(AND($I1941="Si",Q1941=1),1,IF(AND($I1941="Fisico",Q1941=1),1,IF(AND(Q1941=1,$I1941="Electronico"),2,IF(Q1941=1,VLOOKUP($C1941&amp;"|"&amp;$B1941&amp;"|"&amp;$D1941,Empresas!$C$6:$CC$92,$G1941+6+1,0),0))))</f>
        <v>0</v>
      </c>
      <c r="AI1941" s="147">
        <f>IF(AND($I1941="Si",R1941=1),1,IF(AND($I1941="Fisico",R1941=1),1,IF(AND(R1941=1,$I1941="Electronico"),2,IF(R1941=1,VLOOKUP($C1941&amp;"|"&amp;$B1941&amp;"|"&amp;$D1941,Empresas!$C$6:$CC$92,$G1941+6+1,0),0))))</f>
        <v>0</v>
      </c>
      <c r="AJ1941" s="147">
        <f>IF(AND($I1941="Si",S1941=1),1,IF(AND($I1941="Fisico",S1941=1),1,IF(AND(S1941=1,$I1941="Electronico"),2,IF(S1941=1,VLOOKUP($C1941&amp;"|"&amp;$B1941&amp;"|"&amp;$D1941,Empresas!$C$6:$CC$92,$G1941+6+1,0),0))))</f>
        <v>0</v>
      </c>
      <c r="AK1941" s="147">
        <f>IF(AND($I1941="Si",T1941=1),1,IF(AND($I1941="Fisico",T1941=1),1,IF(AND(T1941=1,$I1941="Electronico"),2,IF(T1941=1,VLOOKUP($C1941&amp;"|"&amp;$B1941&amp;"|"&amp;$D1941,Empresas!$C$6:$CC$92,$G1941+6+1,0),0))))</f>
        <v>0</v>
      </c>
      <c r="AL1941" s="147">
        <f>IF(AND($I1941="Si",U1941=1),1,IF(AND($I1941="Fisico",U1941=1),1,IF(AND(U1941=1,$I1941="Electronico"),2,IF(U1941=1,VLOOKUP($C1941&amp;"|"&amp;$B1941&amp;"|"&amp;$D1941,Empresas!$C$6:$CC$92,$G1941+6+1,0),0))))</f>
        <v>0</v>
      </c>
      <c r="AM1941" s="149">
        <f t="shared" si="317"/>
        <v>0</v>
      </c>
      <c r="AN1941" s="149">
        <f t="shared" si="318"/>
        <v>0</v>
      </c>
      <c r="AO1941" s="152">
        <f t="shared" si="319"/>
        <v>0</v>
      </c>
    </row>
    <row r="1942" spans="1:41" x14ac:dyDescent="0.25">
      <c r="A1942" s="140" t="str">
        <f>VLOOKUP(D1942,Empresas!$D$7:$F$91,3,0)</f>
        <v>Yulisa</v>
      </c>
      <c r="B1942" s="141" t="str">
        <f>VLOOKUP(D1942,Empresas!$D$7:$G$91,4,0)</f>
        <v>Carmen D.</v>
      </c>
      <c r="C1942" s="141" t="s">
        <v>544</v>
      </c>
      <c r="D1942" s="141" t="s">
        <v>314</v>
      </c>
      <c r="E1942" s="141" t="str">
        <f>VLOOKUP(D1942,Empresas!$D$7:$E$92,2,0)</f>
        <v>GONZALO ROJAS ANTONY ROLANDO</v>
      </c>
      <c r="F1942" s="141" t="s">
        <v>172</v>
      </c>
      <c r="G1942" s="142">
        <f>+Empresas!$BF$2</f>
        <v>50</v>
      </c>
      <c r="H1942" s="142" t="str">
        <f>VLOOKUP(D1942,Empresas!$D$6:$L$92,7,0)</f>
        <v>Semestral</v>
      </c>
      <c r="I1942" s="141" t="str">
        <f>VLOOKUP(VLOOKUP(D1942&amp;"|"&amp;B1942,Empresas!$I$7:$CB$92,G1942,0),Tablas!$A$8:$B$10,2,0)</f>
        <v>Electronico</v>
      </c>
      <c r="J1942" s="78">
        <v>1</v>
      </c>
      <c r="K1942" s="78">
        <v>1</v>
      </c>
      <c r="L1942" s="78">
        <v>1</v>
      </c>
      <c r="M1942" s="78">
        <v>1</v>
      </c>
      <c r="N1942" s="78">
        <v>1</v>
      </c>
      <c r="O1942" s="78">
        <v>1</v>
      </c>
      <c r="P1942" s="78">
        <v>1</v>
      </c>
      <c r="Q1942" s="78">
        <v>1</v>
      </c>
      <c r="R1942" s="78"/>
      <c r="S1942" s="78"/>
      <c r="T1942" s="78"/>
      <c r="U1942" s="78"/>
      <c r="V1942" s="78" t="str">
        <f>VLOOKUP(D1942,Empresas!$D$7:$CF$91,81,0)</f>
        <v>D</v>
      </c>
      <c r="W1942" s="78" t="str">
        <f>VLOOKUP(D1942,Empresas!$D$7:$M$91,10,0)</f>
        <v>Rer</v>
      </c>
      <c r="X1942" s="69" t="str">
        <f t="shared" si="315"/>
        <v>SI</v>
      </c>
      <c r="Y1942" s="153" t="str">
        <f t="shared" si="316"/>
        <v>Si aplica</v>
      </c>
      <c r="Z1942" s="147">
        <f>IF(Y1942="No aplica",0,IF(I1942="no",0,IF(I1942="No aplica",0,IF(I1942="Si",1,IF(I1942="Fisico",1,IF(I1942="Electronico",2,VLOOKUP(C1942&amp;"|"&amp;B1942&amp;"|"&amp;D1942,Empresas!$C$6:$CC$92,G1942+6+1,0)))))))</f>
        <v>2</v>
      </c>
      <c r="AA1942" s="147">
        <f>IF(AND($I1942="Si",J1942=1),1,IF(AND($I1942="Fisico",J1942=1),1,IF(AND(J1942=1,$I1942="Electronico"),2,IF(J1942=1,VLOOKUP($C1942&amp;"|"&amp;$B1942&amp;"|"&amp;$D1942,Empresas!$C$6:$CC$92,$G1942+6+1,0),0))))</f>
        <v>2</v>
      </c>
      <c r="AB1942" s="147">
        <f>IF(AND($I1942="Si",K1942=1),1,IF(AND($I1942="Fisico",K1942=1),1,IF(AND(K1942=1,$I1942="Electronico"),2,IF(K1942=1,VLOOKUP($C1942&amp;"|"&amp;$B1942&amp;"|"&amp;$D1942,Empresas!$C$6:$CC$92,$G1942+6+1,0),0))))</f>
        <v>2</v>
      </c>
      <c r="AC1942" s="147">
        <f>IF(AND($I1942="Si",L1942=1),1,IF(AND($I1942="Fisico",L1942=1),1,IF(AND(L1942=1,$I1942="Electronico"),2,IF(L1942=1,VLOOKUP($C1942&amp;"|"&amp;$B1942&amp;"|"&amp;$D1942,Empresas!$C$6:$CC$92,$G1942+6+1,0),0))))</f>
        <v>2</v>
      </c>
      <c r="AD1942" s="147">
        <f>IF(AND($I1942="Si",M1942=1),1,IF(AND($I1942="Fisico",M1942=1),1,IF(AND(M1942=1,$I1942="Electronico"),2,IF(M1942=1,VLOOKUP($C1942&amp;"|"&amp;$B1942&amp;"|"&amp;$D1942,Empresas!$C$6:$CC$92,$G1942+6+1,0),0))))</f>
        <v>2</v>
      </c>
      <c r="AE1942" s="147">
        <f>IF(AND($I1942="Si",N1942=1),1,IF(AND($I1942="Fisico",N1942=1),1,IF(AND(N1942=1,$I1942="Electronico"),2,IF(N1942=1,VLOOKUP($C1942&amp;"|"&amp;$B1942&amp;"|"&amp;$D1942,Empresas!$C$6:$CC$92,$G1942+6+1,0),0))))</f>
        <v>2</v>
      </c>
      <c r="AF1942" s="147">
        <f>IF(AND($I1942="Si",O1942=1),1,IF(AND($I1942="Fisico",O1942=1),1,IF(AND(O1942=1,$I1942="Electronico"),2,IF(O1942=1,VLOOKUP($C1942&amp;"|"&amp;$B1942&amp;"|"&amp;$D1942,Empresas!$C$6:$CC$92,$G1942+6+1,0),0))))</f>
        <v>2</v>
      </c>
      <c r="AG1942" s="147">
        <f>IF(AND($I1942="Si",P1942=1),1,IF(AND($I1942="Fisico",P1942=1),1,IF(AND(P1942=1,$I1942="Electronico"),2,IF(P1942=1,VLOOKUP($C1942&amp;"|"&amp;$B1942&amp;"|"&amp;$D1942,Empresas!$C$6:$CC$92,$G1942+6+1,0),0))))</f>
        <v>2</v>
      </c>
      <c r="AH1942" s="147">
        <f>IF(AND($I1942="Si",Q1942=1),1,IF(AND($I1942="Fisico",Q1942=1),1,IF(AND(Q1942=1,$I1942="Electronico"),2,IF(Q1942=1,VLOOKUP($C1942&amp;"|"&amp;$B1942&amp;"|"&amp;$D1942,Empresas!$C$6:$CC$92,$G1942+6+1,0),0))))</f>
        <v>2</v>
      </c>
      <c r="AI1942" s="147">
        <f>IF(AND($I1942="Si",R1942=1),1,IF(AND($I1942="Fisico",R1942=1),1,IF(AND(R1942=1,$I1942="Electronico"),2,IF(R1942=1,VLOOKUP($C1942&amp;"|"&amp;$B1942&amp;"|"&amp;$D1942,Empresas!$C$6:$CC$92,$G1942+6+1,0),0))))</f>
        <v>0</v>
      </c>
      <c r="AJ1942" s="147">
        <f>IF(AND($I1942="Si",S1942=1),1,IF(AND($I1942="Fisico",S1942=1),1,IF(AND(S1942=1,$I1942="Electronico"),2,IF(S1942=1,VLOOKUP($C1942&amp;"|"&amp;$B1942&amp;"|"&amp;$D1942,Empresas!$C$6:$CC$92,$G1942+6+1,0),0))))</f>
        <v>0</v>
      </c>
      <c r="AK1942" s="147">
        <f>IF(AND($I1942="Si",T1942=1),1,IF(AND($I1942="Fisico",T1942=1),1,IF(AND(T1942=1,$I1942="Electronico"),2,IF(T1942=1,VLOOKUP($C1942&amp;"|"&amp;$B1942&amp;"|"&amp;$D1942,Empresas!$C$6:$CC$92,$G1942+6+1,0),0))))</f>
        <v>0</v>
      </c>
      <c r="AL1942" s="147">
        <f>IF(AND($I1942="Si",U1942=1),1,IF(AND($I1942="Fisico",U1942=1),1,IF(AND(U1942=1,$I1942="Electronico"),2,IF(U1942=1,VLOOKUP($C1942&amp;"|"&amp;$B1942&amp;"|"&amp;$D1942,Empresas!$C$6:$CC$92,$G1942+6+1,0),0))))</f>
        <v>0</v>
      </c>
      <c r="AM1942" s="149">
        <f t="shared" si="317"/>
        <v>16</v>
      </c>
      <c r="AN1942" s="149">
        <f t="shared" si="318"/>
        <v>16</v>
      </c>
      <c r="AO1942" s="152">
        <f t="shared" si="319"/>
        <v>1</v>
      </c>
    </row>
    <row r="1943" spans="1:41" x14ac:dyDescent="0.25">
      <c r="A1943" s="140" t="str">
        <f>VLOOKUP(D1943,Empresas!$D$7:$F$91,3,0)</f>
        <v>Yulisa</v>
      </c>
      <c r="B1943" s="141" t="str">
        <f>VLOOKUP(D1943,Empresas!$D$7:$G$91,4,0)</f>
        <v>Carmen D.</v>
      </c>
      <c r="C1943" s="141" t="s">
        <v>544</v>
      </c>
      <c r="D1943" s="141" t="s">
        <v>314</v>
      </c>
      <c r="E1943" s="141" t="str">
        <f>VLOOKUP(D1943,Empresas!$D$7:$E$92,2,0)</f>
        <v>GONZALO ROJAS ANTONY ROLANDO</v>
      </c>
      <c r="F1943" s="141" t="s">
        <v>173</v>
      </c>
      <c r="G1943" s="142">
        <f>+G1942+1</f>
        <v>51</v>
      </c>
      <c r="H1943" s="142" t="str">
        <f>VLOOKUP(D1943,Empresas!$D$6:$L$92,7,0)</f>
        <v>Semestral</v>
      </c>
      <c r="I1943" s="141" t="str">
        <f>VLOOKUP(VLOOKUP(D1943&amp;"|"&amp;B1943,Empresas!$I$7:$CB$92,G1943,0),Tablas!$A$8:$B$10,2,0)</f>
        <v>Electronico</v>
      </c>
      <c r="J1943" s="78">
        <v>1</v>
      </c>
      <c r="K1943" s="78">
        <v>1</v>
      </c>
      <c r="L1943" s="78">
        <v>1</v>
      </c>
      <c r="M1943" s="78">
        <v>1</v>
      </c>
      <c r="N1943" s="78">
        <v>1</v>
      </c>
      <c r="O1943" s="78">
        <v>1</v>
      </c>
      <c r="P1943" s="78">
        <v>1</v>
      </c>
      <c r="Q1943" s="78">
        <v>1</v>
      </c>
      <c r="R1943" s="78"/>
      <c r="S1943" s="78"/>
      <c r="T1943" s="78"/>
      <c r="U1943" s="78"/>
      <c r="V1943" s="78" t="str">
        <f>VLOOKUP(D1943,Empresas!$D$7:$CF$91,81,0)</f>
        <v>D</v>
      </c>
      <c r="W1943" s="78" t="str">
        <f>VLOOKUP(D1943,Empresas!$D$7:$M$91,10,0)</f>
        <v>Rer</v>
      </c>
      <c r="X1943" s="69" t="str">
        <f t="shared" si="315"/>
        <v>SI</v>
      </c>
      <c r="Y1943" s="153" t="str">
        <f t="shared" si="316"/>
        <v>Si aplica</v>
      </c>
      <c r="Z1943" s="147">
        <f>IF(Y1943="No aplica",0,IF(I1943="no",0,IF(I1943="No aplica",0,IF(I1943="Si",1,IF(I1943="Fisico",1,IF(I1943="Electronico",2,VLOOKUP(C1943&amp;"|"&amp;B1943&amp;"|"&amp;D1943,Empresas!$C$6:$CC$92,G1943+6+1,0)))))))</f>
        <v>2</v>
      </c>
      <c r="AA1943" s="147">
        <f>IF(AND($I1943="Si",J1943=1),1,IF(AND($I1943="Fisico",J1943=1),1,IF(AND(J1943=1,$I1943="Electronico"),2,IF(J1943=1,VLOOKUP($C1943&amp;"|"&amp;$B1943&amp;"|"&amp;$D1943,Empresas!$C$6:$CC$92,$G1943+6+1,0),0))))</f>
        <v>2</v>
      </c>
      <c r="AB1943" s="147">
        <f>IF(AND($I1943="Si",K1943=1),1,IF(AND($I1943="Fisico",K1943=1),1,IF(AND(K1943=1,$I1943="Electronico"),2,IF(K1943=1,VLOOKUP($C1943&amp;"|"&amp;$B1943&amp;"|"&amp;$D1943,Empresas!$C$6:$CC$92,$G1943+6+1,0),0))))</f>
        <v>2</v>
      </c>
      <c r="AC1943" s="147">
        <f>IF(AND($I1943="Si",L1943=1),1,IF(AND($I1943="Fisico",L1943=1),1,IF(AND(L1943=1,$I1943="Electronico"),2,IF(L1943=1,VLOOKUP($C1943&amp;"|"&amp;$B1943&amp;"|"&amp;$D1943,Empresas!$C$6:$CC$92,$G1943+6+1,0),0))))</f>
        <v>2</v>
      </c>
      <c r="AD1943" s="147">
        <f>IF(AND($I1943="Si",M1943=1),1,IF(AND($I1943="Fisico",M1943=1),1,IF(AND(M1943=1,$I1943="Electronico"),2,IF(M1943=1,VLOOKUP($C1943&amp;"|"&amp;$B1943&amp;"|"&amp;$D1943,Empresas!$C$6:$CC$92,$G1943+6+1,0),0))))</f>
        <v>2</v>
      </c>
      <c r="AE1943" s="147">
        <f>IF(AND($I1943="Si",N1943=1),1,IF(AND($I1943="Fisico",N1943=1),1,IF(AND(N1943=1,$I1943="Electronico"),2,IF(N1943=1,VLOOKUP($C1943&amp;"|"&amp;$B1943&amp;"|"&amp;$D1943,Empresas!$C$6:$CC$92,$G1943+6+1,0),0))))</f>
        <v>2</v>
      </c>
      <c r="AF1943" s="147">
        <f>IF(AND($I1943="Si",O1943=1),1,IF(AND($I1943="Fisico",O1943=1),1,IF(AND(O1943=1,$I1943="Electronico"),2,IF(O1943=1,VLOOKUP($C1943&amp;"|"&amp;$B1943&amp;"|"&amp;$D1943,Empresas!$C$6:$CC$92,$G1943+6+1,0),0))))</f>
        <v>2</v>
      </c>
      <c r="AG1943" s="147">
        <f>IF(AND($I1943="Si",P1943=1),1,IF(AND($I1943="Fisico",P1943=1),1,IF(AND(P1943=1,$I1943="Electronico"),2,IF(P1943=1,VLOOKUP($C1943&amp;"|"&amp;$B1943&amp;"|"&amp;$D1943,Empresas!$C$6:$CC$92,$G1943+6+1,0),0))))</f>
        <v>2</v>
      </c>
      <c r="AH1943" s="147">
        <f>IF(AND($I1943="Si",Q1943=1),1,IF(AND($I1943="Fisico",Q1943=1),1,IF(AND(Q1943=1,$I1943="Electronico"),2,IF(Q1943=1,VLOOKUP($C1943&amp;"|"&amp;$B1943&amp;"|"&amp;$D1943,Empresas!$C$6:$CC$92,$G1943+6+1,0),0))))</f>
        <v>2</v>
      </c>
      <c r="AI1943" s="147">
        <f>IF(AND($I1943="Si",R1943=1),1,IF(AND($I1943="Fisico",R1943=1),1,IF(AND(R1943=1,$I1943="Electronico"),2,IF(R1943=1,VLOOKUP($C1943&amp;"|"&amp;$B1943&amp;"|"&amp;$D1943,Empresas!$C$6:$CC$92,$G1943+6+1,0),0))))</f>
        <v>0</v>
      </c>
      <c r="AJ1943" s="147">
        <f>IF(AND($I1943="Si",S1943=1),1,IF(AND($I1943="Fisico",S1943=1),1,IF(AND(S1943=1,$I1943="Electronico"),2,IF(S1943=1,VLOOKUP($C1943&amp;"|"&amp;$B1943&amp;"|"&amp;$D1943,Empresas!$C$6:$CC$92,$G1943+6+1,0),0))))</f>
        <v>0</v>
      </c>
      <c r="AK1943" s="147">
        <f>IF(AND($I1943="Si",T1943=1),1,IF(AND($I1943="Fisico",T1943=1),1,IF(AND(T1943=1,$I1943="Electronico"),2,IF(T1943=1,VLOOKUP($C1943&amp;"|"&amp;$B1943&amp;"|"&amp;$D1943,Empresas!$C$6:$CC$92,$G1943+6+1,0),0))))</f>
        <v>0</v>
      </c>
      <c r="AL1943" s="147">
        <f>IF(AND($I1943="Si",U1943=1),1,IF(AND($I1943="Fisico",U1943=1),1,IF(AND(U1943=1,$I1943="Electronico"),2,IF(U1943=1,VLOOKUP($C1943&amp;"|"&amp;$B1943&amp;"|"&amp;$D1943,Empresas!$C$6:$CC$92,$G1943+6+1,0),0))))</f>
        <v>0</v>
      </c>
      <c r="AM1943" s="149">
        <f t="shared" si="317"/>
        <v>16</v>
      </c>
      <c r="AN1943" s="149">
        <f t="shared" si="318"/>
        <v>16</v>
      </c>
      <c r="AO1943" s="152">
        <f t="shared" si="319"/>
        <v>1</v>
      </c>
    </row>
    <row r="1944" spans="1:41" x14ac:dyDescent="0.25">
      <c r="A1944" s="140" t="str">
        <f>VLOOKUP(D1944,Empresas!$D$7:$F$91,3,0)</f>
        <v>Yulisa</v>
      </c>
      <c r="B1944" s="141" t="str">
        <f>VLOOKUP(D1944,Empresas!$D$7:$G$91,4,0)</f>
        <v>Carmen D.</v>
      </c>
      <c r="C1944" s="141" t="s">
        <v>544</v>
      </c>
      <c r="D1944" s="141" t="s">
        <v>314</v>
      </c>
      <c r="E1944" s="141" t="str">
        <f>VLOOKUP(D1944,Empresas!$D$7:$E$92,2,0)</f>
        <v>GONZALO ROJAS ANTONY ROLANDO</v>
      </c>
      <c r="F1944" s="141" t="s">
        <v>174</v>
      </c>
      <c r="G1944" s="142">
        <f t="shared" ref="G1944:G1952" si="321">+G1943+1</f>
        <v>52</v>
      </c>
      <c r="H1944" s="142" t="str">
        <f>VLOOKUP(D1944,Empresas!$D$6:$L$92,7,0)</f>
        <v>Semestral</v>
      </c>
      <c r="I1944" s="141" t="str">
        <f>VLOOKUP(VLOOKUP(D1944&amp;"|"&amp;B1944,Empresas!$I$7:$CB$92,G1944,0),Tablas!$A$8:$B$10,2,0)</f>
        <v>No aplica</v>
      </c>
      <c r="J1944" s="78"/>
      <c r="K1944" s="78"/>
      <c r="L1944" s="78"/>
      <c r="M1944" s="78"/>
      <c r="N1944" s="78"/>
      <c r="O1944" s="78"/>
      <c r="P1944" s="78"/>
      <c r="Q1944" s="78"/>
      <c r="R1944" s="78"/>
      <c r="S1944" s="78"/>
      <c r="T1944" s="78"/>
      <c r="U1944" s="78"/>
      <c r="V1944" s="78" t="str">
        <f>VLOOKUP(D1944,Empresas!$D$7:$CF$91,81,0)</f>
        <v>D</v>
      </c>
      <c r="W1944" s="78" t="str">
        <f>VLOOKUP(D1944,Empresas!$D$7:$M$91,10,0)</f>
        <v>Rer</v>
      </c>
      <c r="X1944" s="69" t="str">
        <f t="shared" si="315"/>
        <v>SI</v>
      </c>
      <c r="Y1944" s="153" t="str">
        <f t="shared" si="316"/>
        <v>No aplica</v>
      </c>
      <c r="Z1944" s="147">
        <f>IF(Y1944="No aplica",0,IF(I1944="no",0,IF(I1944="No aplica",0,IF(I1944="Si",1,IF(I1944="Fisico",1,IF(I1944="Electronico",2,VLOOKUP(C1944&amp;"|"&amp;B1944&amp;"|"&amp;D1944,Empresas!$C$6:$CC$92,G1944+6+1,0)))))))</f>
        <v>0</v>
      </c>
      <c r="AA1944" s="147">
        <f>IF(AND($I1944="Si",J1944=1),1,IF(AND($I1944="Fisico",J1944=1),1,IF(AND(J1944=1,$I1944="Electronico"),2,IF(J1944=1,VLOOKUP($C1944&amp;"|"&amp;$B1944&amp;"|"&amp;$D1944,Empresas!$C$6:$CC$92,$G1944+6+1,0),0))))</f>
        <v>0</v>
      </c>
      <c r="AB1944" s="147">
        <f>IF(AND($I1944="Si",K1944=1),1,IF(AND($I1944="Fisico",K1944=1),1,IF(AND(K1944=1,$I1944="Electronico"),2,IF(K1944=1,VLOOKUP($C1944&amp;"|"&amp;$B1944&amp;"|"&amp;$D1944,Empresas!$C$6:$CC$92,$G1944+6+1,0),0))))</f>
        <v>0</v>
      </c>
      <c r="AC1944" s="147">
        <f>IF(AND($I1944="Si",L1944=1),1,IF(AND($I1944="Fisico",L1944=1),1,IF(AND(L1944=1,$I1944="Electronico"),2,IF(L1944=1,VLOOKUP($C1944&amp;"|"&amp;$B1944&amp;"|"&amp;$D1944,Empresas!$C$6:$CC$92,$G1944+6+1,0),0))))</f>
        <v>0</v>
      </c>
      <c r="AD1944" s="147">
        <f>IF(AND($I1944="Si",M1944=1),1,IF(AND($I1944="Fisico",M1944=1),1,IF(AND(M1944=1,$I1944="Electronico"),2,IF(M1944=1,VLOOKUP($C1944&amp;"|"&amp;$B1944&amp;"|"&amp;$D1944,Empresas!$C$6:$CC$92,$G1944+6+1,0),0))))</f>
        <v>0</v>
      </c>
      <c r="AE1944" s="147">
        <f>IF(AND($I1944="Si",N1944=1),1,IF(AND($I1944="Fisico",N1944=1),1,IF(AND(N1944=1,$I1944="Electronico"),2,IF(N1944=1,VLOOKUP($C1944&amp;"|"&amp;$B1944&amp;"|"&amp;$D1944,Empresas!$C$6:$CC$92,$G1944+6+1,0),0))))</f>
        <v>0</v>
      </c>
      <c r="AF1944" s="147">
        <f>IF(AND($I1944="Si",O1944=1),1,IF(AND($I1944="Fisico",O1944=1),1,IF(AND(O1944=1,$I1944="Electronico"),2,IF(O1944=1,VLOOKUP($C1944&amp;"|"&amp;$B1944&amp;"|"&amp;$D1944,Empresas!$C$6:$CC$92,$G1944+6+1,0),0))))</f>
        <v>0</v>
      </c>
      <c r="AG1944" s="147">
        <f>IF(AND($I1944="Si",P1944=1),1,IF(AND($I1944="Fisico",P1944=1),1,IF(AND(P1944=1,$I1944="Electronico"),2,IF(P1944=1,VLOOKUP($C1944&amp;"|"&amp;$B1944&amp;"|"&amp;$D1944,Empresas!$C$6:$CC$92,$G1944+6+1,0),0))))</f>
        <v>0</v>
      </c>
      <c r="AH1944" s="147">
        <f>IF(AND($I1944="Si",Q1944=1),1,IF(AND($I1944="Fisico",Q1944=1),1,IF(AND(Q1944=1,$I1944="Electronico"),2,IF(Q1944=1,VLOOKUP($C1944&amp;"|"&amp;$B1944&amp;"|"&amp;$D1944,Empresas!$C$6:$CC$92,$G1944+6+1,0),0))))</f>
        <v>0</v>
      </c>
      <c r="AI1944" s="147">
        <f>IF(AND($I1944="Si",R1944=1),1,IF(AND($I1944="Fisico",R1944=1),1,IF(AND(R1944=1,$I1944="Electronico"),2,IF(R1944=1,VLOOKUP($C1944&amp;"|"&amp;$B1944&amp;"|"&amp;$D1944,Empresas!$C$6:$CC$92,$G1944+6+1,0),0))))</f>
        <v>0</v>
      </c>
      <c r="AJ1944" s="147">
        <f>IF(AND($I1944="Si",S1944=1),1,IF(AND($I1944="Fisico",S1944=1),1,IF(AND(S1944=1,$I1944="Electronico"),2,IF(S1944=1,VLOOKUP($C1944&amp;"|"&amp;$B1944&amp;"|"&amp;$D1944,Empresas!$C$6:$CC$92,$G1944+6+1,0),0))))</f>
        <v>0</v>
      </c>
      <c r="AK1944" s="147">
        <f>IF(AND($I1944="Si",T1944=1),1,IF(AND($I1944="Fisico",T1944=1),1,IF(AND(T1944=1,$I1944="Electronico"),2,IF(T1944=1,VLOOKUP($C1944&amp;"|"&amp;$B1944&amp;"|"&amp;$D1944,Empresas!$C$6:$CC$92,$G1944+6+1,0),0))))</f>
        <v>0</v>
      </c>
      <c r="AL1944" s="147">
        <f>IF(AND($I1944="Si",U1944=1),1,IF(AND($I1944="Fisico",U1944=1),1,IF(AND(U1944=1,$I1944="Electronico"),2,IF(U1944=1,VLOOKUP($C1944&amp;"|"&amp;$B1944&amp;"|"&amp;$D1944,Empresas!$C$6:$CC$92,$G1944+6+1,0),0))))</f>
        <v>0</v>
      </c>
      <c r="AM1944" s="149">
        <f t="shared" si="317"/>
        <v>0</v>
      </c>
      <c r="AN1944" s="149">
        <f t="shared" si="318"/>
        <v>0</v>
      </c>
      <c r="AO1944" s="152">
        <f t="shared" si="319"/>
        <v>0</v>
      </c>
    </row>
    <row r="1945" spans="1:41" x14ac:dyDescent="0.25">
      <c r="A1945" s="140" t="str">
        <f>VLOOKUP(D1945,Empresas!$D$7:$F$91,3,0)</f>
        <v>Yulisa</v>
      </c>
      <c r="B1945" s="141" t="str">
        <f>VLOOKUP(D1945,Empresas!$D$7:$G$91,4,0)</f>
        <v>Carmen D.</v>
      </c>
      <c r="C1945" s="141" t="s">
        <v>544</v>
      </c>
      <c r="D1945" s="141" t="s">
        <v>314</v>
      </c>
      <c r="E1945" s="141" t="str">
        <f>VLOOKUP(D1945,Empresas!$D$7:$E$92,2,0)</f>
        <v>GONZALO ROJAS ANTONY ROLANDO</v>
      </c>
      <c r="F1945" s="141" t="s">
        <v>175</v>
      </c>
      <c r="G1945" s="142">
        <f t="shared" si="321"/>
        <v>53</v>
      </c>
      <c r="H1945" s="142" t="str">
        <f>VLOOKUP(D1945,Empresas!$D$6:$L$92,7,0)</f>
        <v>Semestral</v>
      </c>
      <c r="I1945" s="141" t="str">
        <f>VLOOKUP(VLOOKUP(D1945&amp;"|"&amp;B1945,Empresas!$I$7:$CB$92,G1945,0),Tablas!$A$8:$B$10,2,0)</f>
        <v>Fisico</v>
      </c>
      <c r="J1945" s="78">
        <v>2</v>
      </c>
      <c r="K1945" s="78">
        <v>2</v>
      </c>
      <c r="L1945" s="78">
        <v>2</v>
      </c>
      <c r="M1945" s="78">
        <v>2</v>
      </c>
      <c r="N1945" s="78">
        <v>2</v>
      </c>
      <c r="O1945" s="78">
        <v>2</v>
      </c>
      <c r="P1945" s="78">
        <v>2</v>
      </c>
      <c r="Q1945" s="78">
        <v>2</v>
      </c>
      <c r="R1945" s="78"/>
      <c r="S1945" s="78"/>
      <c r="T1945" s="78"/>
      <c r="U1945" s="78"/>
      <c r="V1945" s="78" t="str">
        <f>VLOOKUP(D1945,Empresas!$D$7:$CF$91,81,0)</f>
        <v>D</v>
      </c>
      <c r="W1945" s="78" t="str">
        <f>VLOOKUP(D1945,Empresas!$D$7:$M$91,10,0)</f>
        <v>Rer</v>
      </c>
      <c r="X1945" s="69" t="str">
        <f t="shared" si="315"/>
        <v>SI</v>
      </c>
      <c r="Y1945" s="153" t="str">
        <f t="shared" si="316"/>
        <v>Si aplica</v>
      </c>
      <c r="Z1945" s="147">
        <f>IF(Y1945="No aplica",0,IF(I1945="no",0,IF(I1945="No aplica",0,IF(I1945="Si",1,IF(I1945="Fisico",1,IF(I1945="Electronico",2,VLOOKUP(C1945&amp;"|"&amp;B1945&amp;"|"&amp;D1945,Empresas!$C$6:$CC$92,G1945+6+1,0)))))))</f>
        <v>1</v>
      </c>
      <c r="AA1945" s="147">
        <f>IF(AND($I1945="Si",J1945=1),1,IF(AND($I1945="Fisico",J1945=1),1,IF(AND(J1945=1,$I1945="Electronico"),2,IF(J1945=1,VLOOKUP($C1945&amp;"|"&amp;$B1945&amp;"|"&amp;$D1945,Empresas!$C$6:$CC$92,$G1945+6+1,0),0))))</f>
        <v>0</v>
      </c>
      <c r="AB1945" s="147">
        <f>IF(AND($I1945="Si",K1945=1),1,IF(AND($I1945="Fisico",K1945=1),1,IF(AND(K1945=1,$I1945="Electronico"),2,IF(K1945=1,VLOOKUP($C1945&amp;"|"&amp;$B1945&amp;"|"&amp;$D1945,Empresas!$C$6:$CC$92,$G1945+6+1,0),0))))</f>
        <v>0</v>
      </c>
      <c r="AC1945" s="147">
        <f>IF(AND($I1945="Si",L1945=1),1,IF(AND($I1945="Fisico",L1945=1),1,IF(AND(L1945=1,$I1945="Electronico"),2,IF(L1945=1,VLOOKUP($C1945&amp;"|"&amp;$B1945&amp;"|"&amp;$D1945,Empresas!$C$6:$CC$92,$G1945+6+1,0),0))))</f>
        <v>0</v>
      </c>
      <c r="AD1945" s="147">
        <f>IF(AND($I1945="Si",M1945=1),1,IF(AND($I1945="Fisico",M1945=1),1,IF(AND(M1945=1,$I1945="Electronico"),2,IF(M1945=1,VLOOKUP($C1945&amp;"|"&amp;$B1945&amp;"|"&amp;$D1945,Empresas!$C$6:$CC$92,$G1945+6+1,0),0))))</f>
        <v>0</v>
      </c>
      <c r="AE1945" s="147">
        <f>IF(AND($I1945="Si",N1945=1),1,IF(AND($I1945="Fisico",N1945=1),1,IF(AND(N1945=1,$I1945="Electronico"),2,IF(N1945=1,VLOOKUP($C1945&amp;"|"&amp;$B1945&amp;"|"&amp;$D1945,Empresas!$C$6:$CC$92,$G1945+6+1,0),0))))</f>
        <v>0</v>
      </c>
      <c r="AF1945" s="147">
        <f>IF(AND($I1945="Si",O1945=1),1,IF(AND($I1945="Fisico",O1945=1),1,IF(AND(O1945=1,$I1945="Electronico"),2,IF(O1945=1,VLOOKUP($C1945&amp;"|"&amp;$B1945&amp;"|"&amp;$D1945,Empresas!$C$6:$CC$92,$G1945+6+1,0),0))))</f>
        <v>0</v>
      </c>
      <c r="AG1945" s="147">
        <f>IF(AND($I1945="Si",P1945=1),1,IF(AND($I1945="Fisico",P1945=1),1,IF(AND(P1945=1,$I1945="Electronico"),2,IF(P1945=1,VLOOKUP($C1945&amp;"|"&amp;$B1945&amp;"|"&amp;$D1945,Empresas!$C$6:$CC$92,$G1945+6+1,0),0))))</f>
        <v>0</v>
      </c>
      <c r="AH1945" s="147">
        <f>IF(AND($I1945="Si",Q1945=1),1,IF(AND($I1945="Fisico",Q1945=1),1,IF(AND(Q1945=1,$I1945="Electronico"),2,IF(Q1945=1,VLOOKUP($C1945&amp;"|"&amp;$B1945&amp;"|"&amp;$D1945,Empresas!$C$6:$CC$92,$G1945+6+1,0),0))))</f>
        <v>0</v>
      </c>
      <c r="AI1945" s="147">
        <f>IF(AND($I1945="Si",R1945=1),1,IF(AND($I1945="Fisico",R1945=1),1,IF(AND(R1945=1,$I1945="Electronico"),2,IF(R1945=1,VLOOKUP($C1945&amp;"|"&amp;$B1945&amp;"|"&amp;$D1945,Empresas!$C$6:$CC$92,$G1945+6+1,0),0))))</f>
        <v>0</v>
      </c>
      <c r="AJ1945" s="147">
        <f>IF(AND($I1945="Si",S1945=1),1,IF(AND($I1945="Fisico",S1945=1),1,IF(AND(S1945=1,$I1945="Electronico"),2,IF(S1945=1,VLOOKUP($C1945&amp;"|"&amp;$B1945&amp;"|"&amp;$D1945,Empresas!$C$6:$CC$92,$G1945+6+1,0),0))))</f>
        <v>0</v>
      </c>
      <c r="AK1945" s="147">
        <f>IF(AND($I1945="Si",T1945=1),1,IF(AND($I1945="Fisico",T1945=1),1,IF(AND(T1945=1,$I1945="Electronico"),2,IF(T1945=1,VLOOKUP($C1945&amp;"|"&amp;$B1945&amp;"|"&amp;$D1945,Empresas!$C$6:$CC$92,$G1945+6+1,0),0))))</f>
        <v>0</v>
      </c>
      <c r="AL1945" s="147">
        <f>IF(AND($I1945="Si",U1945=1),1,IF(AND($I1945="Fisico",U1945=1),1,IF(AND(U1945=1,$I1945="Electronico"),2,IF(U1945=1,VLOOKUP($C1945&amp;"|"&amp;$B1945&amp;"|"&amp;$D1945,Empresas!$C$6:$CC$92,$G1945+6+1,0),0))))</f>
        <v>0</v>
      </c>
      <c r="AM1945" s="149">
        <f t="shared" si="317"/>
        <v>0</v>
      </c>
      <c r="AN1945" s="149">
        <f t="shared" si="318"/>
        <v>8</v>
      </c>
      <c r="AO1945" s="152">
        <f t="shared" si="319"/>
        <v>0</v>
      </c>
    </row>
    <row r="1946" spans="1:41" x14ac:dyDescent="0.25">
      <c r="A1946" s="140" t="str">
        <f>VLOOKUP(D1946,Empresas!$D$7:$F$91,3,0)</f>
        <v>Yulisa</v>
      </c>
      <c r="B1946" s="141" t="str">
        <f>VLOOKUP(D1946,Empresas!$D$7:$G$91,4,0)</f>
        <v>Carmen D.</v>
      </c>
      <c r="C1946" s="141" t="s">
        <v>544</v>
      </c>
      <c r="D1946" s="141" t="s">
        <v>314</v>
      </c>
      <c r="E1946" s="141" t="str">
        <f>VLOOKUP(D1946,Empresas!$D$7:$E$92,2,0)</f>
        <v>GONZALO ROJAS ANTONY ROLANDO</v>
      </c>
      <c r="F1946" s="141" t="s">
        <v>176</v>
      </c>
      <c r="G1946" s="142">
        <f t="shared" si="321"/>
        <v>54</v>
      </c>
      <c r="H1946" s="142" t="str">
        <f>VLOOKUP(D1946,Empresas!$D$6:$L$92,7,0)</f>
        <v>Semestral</v>
      </c>
      <c r="I1946" s="141" t="str">
        <f>VLOOKUP(VLOOKUP(D1946&amp;"|"&amp;B1946,Empresas!$I$7:$CB$92,G1946,0),Tablas!$A$8:$B$10,2,0)</f>
        <v>No aplica</v>
      </c>
      <c r="J1946" s="78"/>
      <c r="K1946" s="78"/>
      <c r="L1946" s="78"/>
      <c r="M1946" s="78"/>
      <c r="N1946" s="78"/>
      <c r="O1946" s="78"/>
      <c r="P1946" s="78"/>
      <c r="Q1946" s="78"/>
      <c r="R1946" s="78"/>
      <c r="S1946" s="78"/>
      <c r="T1946" s="78"/>
      <c r="U1946" s="78"/>
      <c r="V1946" s="78" t="str">
        <f>VLOOKUP(D1946,Empresas!$D$7:$CF$91,81,0)</f>
        <v>D</v>
      </c>
      <c r="W1946" s="78" t="str">
        <f>VLOOKUP(D1946,Empresas!$D$7:$M$91,10,0)</f>
        <v>Rer</v>
      </c>
      <c r="X1946" s="69" t="str">
        <f t="shared" si="315"/>
        <v>SI</v>
      </c>
      <c r="Y1946" s="153" t="str">
        <f t="shared" si="316"/>
        <v>No aplica</v>
      </c>
      <c r="Z1946" s="147">
        <f>IF(Y1946="No aplica",0,IF(I1946="no",0,IF(I1946="No aplica",0,IF(I1946="Si",1,IF(I1946="Fisico",1,IF(I1946="Electronico",2,VLOOKUP(C1946&amp;"|"&amp;B1946&amp;"|"&amp;D1946,Empresas!$C$6:$CC$92,G1946+6+1,0)))))))</f>
        <v>0</v>
      </c>
      <c r="AA1946" s="147">
        <f>IF(AND($I1946="Si",J1946=1),1,IF(AND($I1946="Fisico",J1946=1),1,IF(AND(J1946=1,$I1946="Electronico"),2,IF(J1946=1,VLOOKUP($C1946&amp;"|"&amp;$B1946&amp;"|"&amp;$D1946,Empresas!$C$6:$CC$92,$G1946+6+1,0),0))))</f>
        <v>0</v>
      </c>
      <c r="AB1946" s="147">
        <f>IF(AND($I1946="Si",K1946=1),1,IF(AND($I1946="Fisico",K1946=1),1,IF(AND(K1946=1,$I1946="Electronico"),2,IF(K1946=1,VLOOKUP($C1946&amp;"|"&amp;$B1946&amp;"|"&amp;$D1946,Empresas!$C$6:$CC$92,$G1946+6+1,0),0))))</f>
        <v>0</v>
      </c>
      <c r="AC1946" s="147">
        <f>IF(AND($I1946="Si",L1946=1),1,IF(AND($I1946="Fisico",L1946=1),1,IF(AND(L1946=1,$I1946="Electronico"),2,IF(L1946=1,VLOOKUP($C1946&amp;"|"&amp;$B1946&amp;"|"&amp;$D1946,Empresas!$C$6:$CC$92,$G1946+6+1,0),0))))</f>
        <v>0</v>
      </c>
      <c r="AD1946" s="147">
        <f>IF(AND($I1946="Si",M1946=1),1,IF(AND($I1946="Fisico",M1946=1),1,IF(AND(M1946=1,$I1946="Electronico"),2,IF(M1946=1,VLOOKUP($C1946&amp;"|"&amp;$B1946&amp;"|"&amp;$D1946,Empresas!$C$6:$CC$92,$G1946+6+1,0),0))))</f>
        <v>0</v>
      </c>
      <c r="AE1946" s="147">
        <f>IF(AND($I1946="Si",N1946=1),1,IF(AND($I1946="Fisico",N1946=1),1,IF(AND(N1946=1,$I1946="Electronico"),2,IF(N1946=1,VLOOKUP($C1946&amp;"|"&amp;$B1946&amp;"|"&amp;$D1946,Empresas!$C$6:$CC$92,$G1946+6+1,0),0))))</f>
        <v>0</v>
      </c>
      <c r="AF1946" s="147">
        <f>IF(AND($I1946="Si",O1946=1),1,IF(AND($I1946="Fisico",O1946=1),1,IF(AND(O1946=1,$I1946="Electronico"),2,IF(O1946=1,VLOOKUP($C1946&amp;"|"&amp;$B1946&amp;"|"&amp;$D1946,Empresas!$C$6:$CC$92,$G1946+6+1,0),0))))</f>
        <v>0</v>
      </c>
      <c r="AG1946" s="147">
        <f>IF(AND($I1946="Si",P1946=1),1,IF(AND($I1946="Fisico",P1946=1),1,IF(AND(P1946=1,$I1946="Electronico"),2,IF(P1946=1,VLOOKUP($C1946&amp;"|"&amp;$B1946&amp;"|"&amp;$D1946,Empresas!$C$6:$CC$92,$G1946+6+1,0),0))))</f>
        <v>0</v>
      </c>
      <c r="AH1946" s="147">
        <f>IF(AND($I1946="Si",Q1946=1),1,IF(AND($I1946="Fisico",Q1946=1),1,IF(AND(Q1946=1,$I1946="Electronico"),2,IF(Q1946=1,VLOOKUP($C1946&amp;"|"&amp;$B1946&amp;"|"&amp;$D1946,Empresas!$C$6:$CC$92,$G1946+6+1,0),0))))</f>
        <v>0</v>
      </c>
      <c r="AI1946" s="147">
        <f>IF(AND($I1946="Si",R1946=1),1,IF(AND($I1946="Fisico",R1946=1),1,IF(AND(R1946=1,$I1946="Electronico"),2,IF(R1946=1,VLOOKUP($C1946&amp;"|"&amp;$B1946&amp;"|"&amp;$D1946,Empresas!$C$6:$CC$92,$G1946+6+1,0),0))))</f>
        <v>0</v>
      </c>
      <c r="AJ1946" s="147">
        <f>IF(AND($I1946="Si",S1946=1),1,IF(AND($I1946="Fisico",S1946=1),1,IF(AND(S1946=1,$I1946="Electronico"),2,IF(S1946=1,VLOOKUP($C1946&amp;"|"&amp;$B1946&amp;"|"&amp;$D1946,Empresas!$C$6:$CC$92,$G1946+6+1,0),0))))</f>
        <v>0</v>
      </c>
      <c r="AK1946" s="147">
        <f>IF(AND($I1946="Si",T1946=1),1,IF(AND($I1946="Fisico",T1946=1),1,IF(AND(T1946=1,$I1946="Electronico"),2,IF(T1946=1,VLOOKUP($C1946&amp;"|"&amp;$B1946&amp;"|"&amp;$D1946,Empresas!$C$6:$CC$92,$G1946+6+1,0),0))))</f>
        <v>0</v>
      </c>
      <c r="AL1946" s="147">
        <f>IF(AND($I1946="Si",U1946=1),1,IF(AND($I1946="Fisico",U1946=1),1,IF(AND(U1946=1,$I1946="Electronico"),2,IF(U1946=1,VLOOKUP($C1946&amp;"|"&amp;$B1946&amp;"|"&amp;$D1946,Empresas!$C$6:$CC$92,$G1946+6+1,0),0))))</f>
        <v>0</v>
      </c>
      <c r="AM1946" s="149">
        <f t="shared" si="317"/>
        <v>0</v>
      </c>
      <c r="AN1946" s="149">
        <f t="shared" si="318"/>
        <v>0</v>
      </c>
      <c r="AO1946" s="152">
        <f t="shared" si="319"/>
        <v>0</v>
      </c>
    </row>
    <row r="1947" spans="1:41" x14ac:dyDescent="0.25">
      <c r="A1947" s="140" t="str">
        <f>VLOOKUP(D1947,Empresas!$D$7:$F$91,3,0)</f>
        <v>Yulisa</v>
      </c>
      <c r="B1947" s="141" t="str">
        <f>VLOOKUP(D1947,Empresas!$D$7:$G$91,4,0)</f>
        <v>Carmen D.</v>
      </c>
      <c r="C1947" s="141" t="s">
        <v>544</v>
      </c>
      <c r="D1947" s="141" t="s">
        <v>314</v>
      </c>
      <c r="E1947" s="141" t="str">
        <f>VLOOKUP(D1947,Empresas!$D$7:$E$92,2,0)</f>
        <v>GONZALO ROJAS ANTONY ROLANDO</v>
      </c>
      <c r="F1947" s="141" t="s">
        <v>177</v>
      </c>
      <c r="G1947" s="142">
        <f t="shared" si="321"/>
        <v>55</v>
      </c>
      <c r="H1947" s="142" t="str">
        <f>VLOOKUP(D1947,Empresas!$D$6:$L$92,7,0)</f>
        <v>Semestral</v>
      </c>
      <c r="I1947" s="141" t="str">
        <f>VLOOKUP(VLOOKUP(D1947&amp;"|"&amp;B1947,Empresas!$I$7:$CB$92,G1947,0),Tablas!$A$8:$B$10,2,0)</f>
        <v>No aplica</v>
      </c>
      <c r="J1947" s="78"/>
      <c r="K1947" s="78"/>
      <c r="L1947" s="78"/>
      <c r="M1947" s="78"/>
      <c r="N1947" s="78"/>
      <c r="O1947" s="78"/>
      <c r="P1947" s="78"/>
      <c r="Q1947" s="78"/>
      <c r="R1947" s="78"/>
      <c r="S1947" s="78"/>
      <c r="T1947" s="78"/>
      <c r="U1947" s="78"/>
      <c r="V1947" s="78" t="str">
        <f>VLOOKUP(D1947,Empresas!$D$7:$CF$91,81,0)</f>
        <v>D</v>
      </c>
      <c r="W1947" s="78" t="str">
        <f>VLOOKUP(D1947,Empresas!$D$7:$M$91,10,0)</f>
        <v>Rer</v>
      </c>
      <c r="X1947" s="69" t="str">
        <f t="shared" si="315"/>
        <v>NO</v>
      </c>
      <c r="Y1947" s="153" t="str">
        <f t="shared" si="316"/>
        <v>No aplica</v>
      </c>
      <c r="Z1947" s="147">
        <f>IF(Y1947="No aplica",0,IF(I1947="no",0,IF(I1947="No aplica",0,IF(I1947="Si",1,IF(I1947="Fisico",1,IF(I1947="Electronico",2,VLOOKUP(C1947&amp;"|"&amp;B1947&amp;"|"&amp;D1947,Empresas!$C$6:$CC$92,G1947+6+1,0)))))))</f>
        <v>0</v>
      </c>
      <c r="AA1947" s="147">
        <f>IF(AND($I1947="Si",J1947=1),1,IF(AND($I1947="Fisico",J1947=1),1,IF(AND(J1947=1,$I1947="Electronico"),2,IF(J1947=1,VLOOKUP($C1947&amp;"|"&amp;$B1947&amp;"|"&amp;$D1947,Empresas!$C$6:$CC$92,$G1947+6+1,0),0))))</f>
        <v>0</v>
      </c>
      <c r="AB1947" s="147">
        <f>IF(AND($I1947="Si",K1947=1),1,IF(AND($I1947="Fisico",K1947=1),1,IF(AND(K1947=1,$I1947="Electronico"),2,IF(K1947=1,VLOOKUP($C1947&amp;"|"&amp;$B1947&amp;"|"&amp;$D1947,Empresas!$C$6:$CC$92,$G1947+6+1,0),0))))</f>
        <v>0</v>
      </c>
      <c r="AC1947" s="147">
        <f>IF(AND($I1947="Si",L1947=1),1,IF(AND($I1947="Fisico",L1947=1),1,IF(AND(L1947=1,$I1947="Electronico"),2,IF(L1947=1,VLOOKUP($C1947&amp;"|"&amp;$B1947&amp;"|"&amp;$D1947,Empresas!$C$6:$CC$92,$G1947+6+1,0),0))))</f>
        <v>0</v>
      </c>
      <c r="AD1947" s="147">
        <f>IF(AND($I1947="Si",M1947=1),1,IF(AND($I1947="Fisico",M1947=1),1,IF(AND(M1947=1,$I1947="Electronico"),2,IF(M1947=1,VLOOKUP($C1947&amp;"|"&amp;$B1947&amp;"|"&amp;$D1947,Empresas!$C$6:$CC$92,$G1947+6+1,0),0))))</f>
        <v>0</v>
      </c>
      <c r="AE1947" s="147">
        <f>IF(AND($I1947="Si",N1947=1),1,IF(AND($I1947="Fisico",N1947=1),1,IF(AND(N1947=1,$I1947="Electronico"),2,IF(N1947=1,VLOOKUP($C1947&amp;"|"&amp;$B1947&amp;"|"&amp;$D1947,Empresas!$C$6:$CC$92,$G1947+6+1,0),0))))</f>
        <v>0</v>
      </c>
      <c r="AF1947" s="147">
        <f>IF(AND($I1947="Si",O1947=1),1,IF(AND($I1947="Fisico",O1947=1),1,IF(AND(O1947=1,$I1947="Electronico"),2,IF(O1947=1,VLOOKUP($C1947&amp;"|"&amp;$B1947&amp;"|"&amp;$D1947,Empresas!$C$6:$CC$92,$G1947+6+1,0),0))))</f>
        <v>0</v>
      </c>
      <c r="AG1947" s="147">
        <f>IF(AND($I1947="Si",P1947=1),1,IF(AND($I1947="Fisico",P1947=1),1,IF(AND(P1947=1,$I1947="Electronico"),2,IF(P1947=1,VLOOKUP($C1947&amp;"|"&amp;$B1947&amp;"|"&amp;$D1947,Empresas!$C$6:$CC$92,$G1947+6+1,0),0))))</f>
        <v>0</v>
      </c>
      <c r="AH1947" s="147">
        <f>IF(AND($I1947="Si",Q1947=1),1,IF(AND($I1947="Fisico",Q1947=1),1,IF(AND(Q1947=1,$I1947="Electronico"),2,IF(Q1947=1,VLOOKUP($C1947&amp;"|"&amp;$B1947&amp;"|"&amp;$D1947,Empresas!$C$6:$CC$92,$G1947+6+1,0),0))))</f>
        <v>0</v>
      </c>
      <c r="AI1947" s="147">
        <f>IF(AND($I1947="Si",R1947=1),1,IF(AND($I1947="Fisico",R1947=1),1,IF(AND(R1947=1,$I1947="Electronico"),2,IF(R1947=1,VLOOKUP($C1947&amp;"|"&amp;$B1947&amp;"|"&amp;$D1947,Empresas!$C$6:$CC$92,$G1947+6+1,0),0))))</f>
        <v>0</v>
      </c>
      <c r="AJ1947" s="147">
        <f>IF(AND($I1947="Si",S1947=1),1,IF(AND($I1947="Fisico",S1947=1),1,IF(AND(S1947=1,$I1947="Electronico"),2,IF(S1947=1,VLOOKUP($C1947&amp;"|"&amp;$B1947&amp;"|"&amp;$D1947,Empresas!$C$6:$CC$92,$G1947+6+1,0),0))))</f>
        <v>0</v>
      </c>
      <c r="AK1947" s="147">
        <f>IF(AND($I1947="Si",T1947=1),1,IF(AND($I1947="Fisico",T1947=1),1,IF(AND(T1947=1,$I1947="Electronico"),2,IF(T1947=1,VLOOKUP($C1947&amp;"|"&amp;$B1947&amp;"|"&amp;$D1947,Empresas!$C$6:$CC$92,$G1947+6+1,0),0))))</f>
        <v>0</v>
      </c>
      <c r="AL1947" s="147">
        <f>IF(AND($I1947="Si",U1947=1),1,IF(AND($I1947="Fisico",U1947=1),1,IF(AND(U1947=1,$I1947="Electronico"),2,IF(U1947=1,VLOOKUP($C1947&amp;"|"&amp;$B1947&amp;"|"&amp;$D1947,Empresas!$C$6:$CC$92,$G1947+6+1,0),0))))</f>
        <v>0</v>
      </c>
      <c r="AM1947" s="149">
        <f t="shared" si="317"/>
        <v>0</v>
      </c>
      <c r="AN1947" s="149">
        <f t="shared" si="318"/>
        <v>0</v>
      </c>
      <c r="AO1947" s="152">
        <f t="shared" si="319"/>
        <v>0</v>
      </c>
    </row>
    <row r="1948" spans="1:41" x14ac:dyDescent="0.25">
      <c r="A1948" s="140" t="str">
        <f>VLOOKUP(D1948,Empresas!$D$7:$F$91,3,0)</f>
        <v>Yulisa</v>
      </c>
      <c r="B1948" s="141" t="str">
        <f>VLOOKUP(D1948,Empresas!$D$7:$G$91,4,0)</f>
        <v>Carmen D.</v>
      </c>
      <c r="C1948" s="141" t="s">
        <v>544</v>
      </c>
      <c r="D1948" s="141" t="s">
        <v>314</v>
      </c>
      <c r="E1948" s="141" t="str">
        <f>VLOOKUP(D1948,Empresas!$D$7:$E$92,2,0)</f>
        <v>GONZALO ROJAS ANTONY ROLANDO</v>
      </c>
      <c r="F1948" s="141" t="s">
        <v>178</v>
      </c>
      <c r="G1948" s="142">
        <f t="shared" si="321"/>
        <v>56</v>
      </c>
      <c r="H1948" s="142" t="str">
        <f>VLOOKUP(D1948,Empresas!$D$6:$L$92,7,0)</f>
        <v>Semestral</v>
      </c>
      <c r="I1948" s="141" t="str">
        <f>VLOOKUP(VLOOKUP(D1948&amp;"|"&amp;B1948,Empresas!$I$7:$CB$92,G1948,0),Tablas!$A$8:$B$10,2,0)</f>
        <v>No aplica</v>
      </c>
      <c r="J1948" s="78"/>
      <c r="K1948" s="78"/>
      <c r="L1948" s="78"/>
      <c r="M1948" s="78"/>
      <c r="N1948" s="78"/>
      <c r="O1948" s="78"/>
      <c r="P1948" s="78"/>
      <c r="Q1948" s="78"/>
      <c r="R1948" s="78"/>
      <c r="S1948" s="78"/>
      <c r="T1948" s="78"/>
      <c r="U1948" s="78"/>
      <c r="V1948" s="78" t="str">
        <f>VLOOKUP(D1948,Empresas!$D$7:$CF$91,81,0)</f>
        <v>D</v>
      </c>
      <c r="W1948" s="78" t="str">
        <f>VLOOKUP(D1948,Empresas!$D$7:$M$91,10,0)</f>
        <v>Rer</v>
      </c>
      <c r="X1948" s="69" t="str">
        <f t="shared" si="315"/>
        <v>SI</v>
      </c>
      <c r="Y1948" s="153" t="str">
        <f t="shared" si="316"/>
        <v>No aplica</v>
      </c>
      <c r="Z1948" s="147">
        <f>IF(Y1948="No aplica",0,IF(I1948="no",0,IF(I1948="No aplica",0,IF(I1948="Si",1,IF(I1948="Fisico",1,IF(I1948="Electronico",2,VLOOKUP(C1948&amp;"|"&amp;B1948&amp;"|"&amp;D1948,Empresas!$C$6:$CC$92,G1948+6+1,0)))))))</f>
        <v>0</v>
      </c>
      <c r="AA1948" s="147">
        <f>IF(AND($I1948="Si",J1948=1),1,IF(AND($I1948="Fisico",J1948=1),1,IF(AND(J1948=1,$I1948="Electronico"),2,IF(J1948=1,VLOOKUP($C1948&amp;"|"&amp;$B1948&amp;"|"&amp;$D1948,Empresas!$C$6:$CC$92,$G1948+6+1,0),0))))</f>
        <v>0</v>
      </c>
      <c r="AB1948" s="147">
        <f>IF(AND($I1948="Si",K1948=1),1,IF(AND($I1948="Fisico",K1948=1),1,IF(AND(K1948=1,$I1948="Electronico"),2,IF(K1948=1,VLOOKUP($C1948&amp;"|"&amp;$B1948&amp;"|"&amp;$D1948,Empresas!$C$6:$CC$92,$G1948+6+1,0),0))))</f>
        <v>0</v>
      </c>
      <c r="AC1948" s="147">
        <f>IF(AND($I1948="Si",L1948=1),1,IF(AND($I1948="Fisico",L1948=1),1,IF(AND(L1948=1,$I1948="Electronico"),2,IF(L1948=1,VLOOKUP($C1948&amp;"|"&amp;$B1948&amp;"|"&amp;$D1948,Empresas!$C$6:$CC$92,$G1948+6+1,0),0))))</f>
        <v>0</v>
      </c>
      <c r="AD1948" s="147">
        <f>IF(AND($I1948="Si",M1948=1),1,IF(AND($I1948="Fisico",M1948=1),1,IF(AND(M1948=1,$I1948="Electronico"),2,IF(M1948=1,VLOOKUP($C1948&amp;"|"&amp;$B1948&amp;"|"&amp;$D1948,Empresas!$C$6:$CC$92,$G1948+6+1,0),0))))</f>
        <v>0</v>
      </c>
      <c r="AE1948" s="147">
        <f>IF(AND($I1948="Si",N1948=1),1,IF(AND($I1948="Fisico",N1948=1),1,IF(AND(N1948=1,$I1948="Electronico"),2,IF(N1948=1,VLOOKUP($C1948&amp;"|"&amp;$B1948&amp;"|"&amp;$D1948,Empresas!$C$6:$CC$92,$G1948+6+1,0),0))))</f>
        <v>0</v>
      </c>
      <c r="AF1948" s="147">
        <f>IF(AND($I1948="Si",O1948=1),1,IF(AND($I1948="Fisico",O1948=1),1,IF(AND(O1948=1,$I1948="Electronico"),2,IF(O1948=1,VLOOKUP($C1948&amp;"|"&amp;$B1948&amp;"|"&amp;$D1948,Empresas!$C$6:$CC$92,$G1948+6+1,0),0))))</f>
        <v>0</v>
      </c>
      <c r="AG1948" s="147">
        <f>IF(AND($I1948="Si",P1948=1),1,IF(AND($I1948="Fisico",P1948=1),1,IF(AND(P1948=1,$I1948="Electronico"),2,IF(P1948=1,VLOOKUP($C1948&amp;"|"&amp;$B1948&amp;"|"&amp;$D1948,Empresas!$C$6:$CC$92,$G1948+6+1,0),0))))</f>
        <v>0</v>
      </c>
      <c r="AH1948" s="147">
        <f>IF(AND($I1948="Si",Q1948=1),1,IF(AND($I1948="Fisico",Q1948=1),1,IF(AND(Q1948=1,$I1948="Electronico"),2,IF(Q1948=1,VLOOKUP($C1948&amp;"|"&amp;$B1948&amp;"|"&amp;$D1948,Empresas!$C$6:$CC$92,$G1948+6+1,0),0))))</f>
        <v>0</v>
      </c>
      <c r="AI1948" s="147">
        <f>IF(AND($I1948="Si",R1948=1),1,IF(AND($I1948="Fisico",R1948=1),1,IF(AND(R1948=1,$I1948="Electronico"),2,IF(R1948=1,VLOOKUP($C1948&amp;"|"&amp;$B1948&amp;"|"&amp;$D1948,Empresas!$C$6:$CC$92,$G1948+6+1,0),0))))</f>
        <v>0</v>
      </c>
      <c r="AJ1948" s="147">
        <f>IF(AND($I1948="Si",S1948=1),1,IF(AND($I1948="Fisico",S1948=1),1,IF(AND(S1948=1,$I1948="Electronico"),2,IF(S1948=1,VLOOKUP($C1948&amp;"|"&amp;$B1948&amp;"|"&amp;$D1948,Empresas!$C$6:$CC$92,$G1948+6+1,0),0))))</f>
        <v>0</v>
      </c>
      <c r="AK1948" s="147">
        <f>IF(AND($I1948="Si",T1948=1),1,IF(AND($I1948="Fisico",T1948=1),1,IF(AND(T1948=1,$I1948="Electronico"),2,IF(T1948=1,VLOOKUP($C1948&amp;"|"&amp;$B1948&amp;"|"&amp;$D1948,Empresas!$C$6:$CC$92,$G1948+6+1,0),0))))</f>
        <v>0</v>
      </c>
      <c r="AL1948" s="147">
        <f>IF(AND($I1948="Si",U1948=1),1,IF(AND($I1948="Fisico",U1948=1),1,IF(AND(U1948=1,$I1948="Electronico"),2,IF(U1948=1,VLOOKUP($C1948&amp;"|"&amp;$B1948&amp;"|"&amp;$D1948,Empresas!$C$6:$CC$92,$G1948+6+1,0),0))))</f>
        <v>0</v>
      </c>
      <c r="AM1948" s="149">
        <f t="shared" si="317"/>
        <v>0</v>
      </c>
      <c r="AN1948" s="149">
        <f t="shared" si="318"/>
        <v>0</v>
      </c>
      <c r="AO1948" s="152">
        <f t="shared" si="319"/>
        <v>0</v>
      </c>
    </row>
    <row r="1949" spans="1:41" x14ac:dyDescent="0.25">
      <c r="A1949" s="140" t="str">
        <f>VLOOKUP(D1949,Empresas!$D$7:$F$91,3,0)</f>
        <v>Yulisa</v>
      </c>
      <c r="B1949" s="141" t="str">
        <f>VLOOKUP(D1949,Empresas!$D$7:$G$91,4,0)</f>
        <v>Carmen D.</v>
      </c>
      <c r="C1949" s="141" t="s">
        <v>544</v>
      </c>
      <c r="D1949" s="141" t="s">
        <v>314</v>
      </c>
      <c r="E1949" s="141" t="str">
        <f>VLOOKUP(D1949,Empresas!$D$7:$E$92,2,0)</f>
        <v>GONZALO ROJAS ANTONY ROLANDO</v>
      </c>
      <c r="F1949" s="141" t="s">
        <v>179</v>
      </c>
      <c r="G1949" s="142">
        <f t="shared" si="321"/>
        <v>57</v>
      </c>
      <c r="H1949" s="142" t="str">
        <f>VLOOKUP(D1949,Empresas!$D$6:$L$92,7,0)</f>
        <v>Semestral</v>
      </c>
      <c r="I1949" s="141" t="str">
        <f>VLOOKUP(VLOOKUP(D1949&amp;"|"&amp;B1949,Empresas!$I$7:$CB$92,G1949,0),Tablas!$A$8:$B$10,2,0)</f>
        <v>No aplica</v>
      </c>
      <c r="J1949" s="78"/>
      <c r="K1949" s="78"/>
      <c r="L1949" s="78"/>
      <c r="M1949" s="78"/>
      <c r="N1949" s="78"/>
      <c r="O1949" s="78"/>
      <c r="P1949" s="78"/>
      <c r="Q1949" s="78"/>
      <c r="R1949" s="78"/>
      <c r="S1949" s="78"/>
      <c r="T1949" s="78"/>
      <c r="U1949" s="78"/>
      <c r="V1949" s="78" t="str">
        <f>VLOOKUP(D1949,Empresas!$D$7:$CF$91,81,0)</f>
        <v>D</v>
      </c>
      <c r="W1949" s="78" t="str">
        <f>VLOOKUP(D1949,Empresas!$D$7:$M$91,10,0)</f>
        <v>Rer</v>
      </c>
      <c r="X1949" s="69" t="str">
        <f t="shared" si="315"/>
        <v>NO</v>
      </c>
      <c r="Y1949" s="153" t="str">
        <f t="shared" si="316"/>
        <v>No aplica</v>
      </c>
      <c r="Z1949" s="147">
        <f>IF(Y1949="No aplica",0,IF(I1949="no",0,IF(I1949="No aplica",0,IF(I1949="Si",1,IF(I1949="Fisico",1,IF(I1949="Electronico",2,VLOOKUP(C1949&amp;"|"&amp;B1949&amp;"|"&amp;D1949,Empresas!$C$6:$CC$92,G1949+6+1,0)))))))</f>
        <v>0</v>
      </c>
      <c r="AA1949" s="147">
        <f>IF(AND($I1949="Si",J1949=1),1,IF(AND($I1949="Fisico",J1949=1),1,IF(AND(J1949=1,$I1949="Electronico"),2,IF(J1949=1,VLOOKUP($C1949&amp;"|"&amp;$B1949&amp;"|"&amp;$D1949,Empresas!$C$6:$CC$92,$G1949+6+1,0),0))))</f>
        <v>0</v>
      </c>
      <c r="AB1949" s="147">
        <f>IF(AND($I1949="Si",K1949=1),1,IF(AND($I1949="Fisico",K1949=1),1,IF(AND(K1949=1,$I1949="Electronico"),2,IF(K1949=1,VLOOKUP($C1949&amp;"|"&amp;$B1949&amp;"|"&amp;$D1949,Empresas!$C$6:$CC$92,$G1949+6+1,0),0))))</f>
        <v>0</v>
      </c>
      <c r="AC1949" s="147">
        <f>IF(AND($I1949="Si",L1949=1),1,IF(AND($I1949="Fisico",L1949=1),1,IF(AND(L1949=1,$I1949="Electronico"),2,IF(L1949=1,VLOOKUP($C1949&amp;"|"&amp;$B1949&amp;"|"&amp;$D1949,Empresas!$C$6:$CC$92,$G1949+6+1,0),0))))</f>
        <v>0</v>
      </c>
      <c r="AD1949" s="147">
        <f>IF(AND($I1949="Si",M1949=1),1,IF(AND($I1949="Fisico",M1949=1),1,IF(AND(M1949=1,$I1949="Electronico"),2,IF(M1949=1,VLOOKUP($C1949&amp;"|"&amp;$B1949&amp;"|"&amp;$D1949,Empresas!$C$6:$CC$92,$G1949+6+1,0),0))))</f>
        <v>0</v>
      </c>
      <c r="AE1949" s="147">
        <f>IF(AND($I1949="Si",N1949=1),1,IF(AND($I1949="Fisico",N1949=1),1,IF(AND(N1949=1,$I1949="Electronico"),2,IF(N1949=1,VLOOKUP($C1949&amp;"|"&amp;$B1949&amp;"|"&amp;$D1949,Empresas!$C$6:$CC$92,$G1949+6+1,0),0))))</f>
        <v>0</v>
      </c>
      <c r="AF1949" s="147">
        <f>IF(AND($I1949="Si",O1949=1),1,IF(AND($I1949="Fisico",O1949=1),1,IF(AND(O1949=1,$I1949="Electronico"),2,IF(O1949=1,VLOOKUP($C1949&amp;"|"&amp;$B1949&amp;"|"&amp;$D1949,Empresas!$C$6:$CC$92,$G1949+6+1,0),0))))</f>
        <v>0</v>
      </c>
      <c r="AG1949" s="147">
        <f>IF(AND($I1949="Si",P1949=1),1,IF(AND($I1949="Fisico",P1949=1),1,IF(AND(P1949=1,$I1949="Electronico"),2,IF(P1949=1,VLOOKUP($C1949&amp;"|"&amp;$B1949&amp;"|"&amp;$D1949,Empresas!$C$6:$CC$92,$G1949+6+1,0),0))))</f>
        <v>0</v>
      </c>
      <c r="AH1949" s="147">
        <f>IF(AND($I1949="Si",Q1949=1),1,IF(AND($I1949="Fisico",Q1949=1),1,IF(AND(Q1949=1,$I1949="Electronico"),2,IF(Q1949=1,VLOOKUP($C1949&amp;"|"&amp;$B1949&amp;"|"&amp;$D1949,Empresas!$C$6:$CC$92,$G1949+6+1,0),0))))</f>
        <v>0</v>
      </c>
      <c r="AI1949" s="147">
        <f>IF(AND($I1949="Si",R1949=1),1,IF(AND($I1949="Fisico",R1949=1),1,IF(AND(R1949=1,$I1949="Electronico"),2,IF(R1949=1,VLOOKUP($C1949&amp;"|"&amp;$B1949&amp;"|"&amp;$D1949,Empresas!$C$6:$CC$92,$G1949+6+1,0),0))))</f>
        <v>0</v>
      </c>
      <c r="AJ1949" s="147">
        <f>IF(AND($I1949="Si",S1949=1),1,IF(AND($I1949="Fisico",S1949=1),1,IF(AND(S1949=1,$I1949="Electronico"),2,IF(S1949=1,VLOOKUP($C1949&amp;"|"&amp;$B1949&amp;"|"&amp;$D1949,Empresas!$C$6:$CC$92,$G1949+6+1,0),0))))</f>
        <v>0</v>
      </c>
      <c r="AK1949" s="147">
        <f>IF(AND($I1949="Si",T1949=1),1,IF(AND($I1949="Fisico",T1949=1),1,IF(AND(T1949=1,$I1949="Electronico"),2,IF(T1949=1,VLOOKUP($C1949&amp;"|"&amp;$B1949&amp;"|"&amp;$D1949,Empresas!$C$6:$CC$92,$G1949+6+1,0),0))))</f>
        <v>0</v>
      </c>
      <c r="AL1949" s="147">
        <f>IF(AND($I1949="Si",U1949=1),1,IF(AND($I1949="Fisico",U1949=1),1,IF(AND(U1949=1,$I1949="Electronico"),2,IF(U1949=1,VLOOKUP($C1949&amp;"|"&amp;$B1949&amp;"|"&amp;$D1949,Empresas!$C$6:$CC$92,$G1949+6+1,0),0))))</f>
        <v>0</v>
      </c>
      <c r="AM1949" s="149">
        <f t="shared" si="317"/>
        <v>0</v>
      </c>
      <c r="AN1949" s="149">
        <f t="shared" si="318"/>
        <v>0</v>
      </c>
      <c r="AO1949" s="152">
        <f t="shared" si="319"/>
        <v>0</v>
      </c>
    </row>
    <row r="1950" spans="1:41" x14ac:dyDescent="0.25">
      <c r="A1950" s="140" t="str">
        <f>VLOOKUP(D1950,Empresas!$D$7:$F$91,3,0)</f>
        <v>Yulisa</v>
      </c>
      <c r="B1950" s="141" t="str">
        <f>VLOOKUP(D1950,Empresas!$D$7:$G$91,4,0)</f>
        <v>Carmen D.</v>
      </c>
      <c r="C1950" s="141" t="s">
        <v>544</v>
      </c>
      <c r="D1950" s="141" t="s">
        <v>314</v>
      </c>
      <c r="E1950" s="141" t="str">
        <f>VLOOKUP(D1950,Empresas!$D$7:$E$92,2,0)</f>
        <v>GONZALO ROJAS ANTONY ROLANDO</v>
      </c>
      <c r="F1950" s="141" t="s">
        <v>180</v>
      </c>
      <c r="G1950" s="142">
        <f t="shared" si="321"/>
        <v>58</v>
      </c>
      <c r="H1950" s="142" t="str">
        <f>VLOOKUP(D1950,Empresas!$D$6:$L$92,7,0)</f>
        <v>Semestral</v>
      </c>
      <c r="I1950" s="141" t="str">
        <f>VLOOKUP(VLOOKUP(D1950&amp;"|"&amp;B1950,Empresas!$I$7:$CB$92,G1950,0),Tablas!$A$8:$B$10,2,0)</f>
        <v>No aplica</v>
      </c>
      <c r="J1950" s="78"/>
      <c r="K1950" s="78"/>
      <c r="L1950" s="78"/>
      <c r="M1950" s="78"/>
      <c r="N1950" s="78"/>
      <c r="O1950" s="78"/>
      <c r="P1950" s="78"/>
      <c r="Q1950" s="78"/>
      <c r="R1950" s="78"/>
      <c r="S1950" s="78"/>
      <c r="T1950" s="78"/>
      <c r="U1950" s="78"/>
      <c r="V1950" s="78" t="str">
        <f>VLOOKUP(D1950,Empresas!$D$7:$CF$91,81,0)</f>
        <v>D</v>
      </c>
      <c r="W1950" s="78" t="str">
        <f>VLOOKUP(D1950,Empresas!$D$7:$M$91,10,0)</f>
        <v>Rer</v>
      </c>
      <c r="X1950" s="69" t="str">
        <f t="shared" si="315"/>
        <v>NO</v>
      </c>
      <c r="Y1950" s="153" t="str">
        <f t="shared" si="316"/>
        <v>No aplica</v>
      </c>
      <c r="Z1950" s="147">
        <f>IF(Y1950="No aplica",0,IF(I1950="no",0,IF(I1950="No aplica",0,IF(I1950="Si",1,IF(I1950="Fisico",1,IF(I1950="Electronico",2,VLOOKUP(C1950&amp;"|"&amp;B1950&amp;"|"&amp;D1950,Empresas!$C$6:$CC$92,G1950+6+1,0)))))))</f>
        <v>0</v>
      </c>
      <c r="AA1950" s="147">
        <f>IF(AND($I1950="Si",J1950=1),1,IF(AND($I1950="Fisico",J1950=1),1,IF(AND(J1950=1,$I1950="Electronico"),2,IF(J1950=1,VLOOKUP($C1950&amp;"|"&amp;$B1950&amp;"|"&amp;$D1950,Empresas!$C$6:$CC$92,$G1950+6+1,0),0))))</f>
        <v>0</v>
      </c>
      <c r="AB1950" s="147">
        <f>IF(AND($I1950="Si",K1950=1),1,IF(AND($I1950="Fisico",K1950=1),1,IF(AND(K1950=1,$I1950="Electronico"),2,IF(K1950=1,VLOOKUP($C1950&amp;"|"&amp;$B1950&amp;"|"&amp;$D1950,Empresas!$C$6:$CC$92,$G1950+6+1,0),0))))</f>
        <v>0</v>
      </c>
      <c r="AC1950" s="147">
        <f>IF(AND($I1950="Si",L1950=1),1,IF(AND($I1950="Fisico",L1950=1),1,IF(AND(L1950=1,$I1950="Electronico"),2,IF(L1950=1,VLOOKUP($C1950&amp;"|"&amp;$B1950&amp;"|"&amp;$D1950,Empresas!$C$6:$CC$92,$G1950+6+1,0),0))))</f>
        <v>0</v>
      </c>
      <c r="AD1950" s="147">
        <f>IF(AND($I1950="Si",M1950=1),1,IF(AND($I1950="Fisico",M1950=1),1,IF(AND(M1950=1,$I1950="Electronico"),2,IF(M1950=1,VLOOKUP($C1950&amp;"|"&amp;$B1950&amp;"|"&amp;$D1950,Empresas!$C$6:$CC$92,$G1950+6+1,0),0))))</f>
        <v>0</v>
      </c>
      <c r="AE1950" s="147">
        <f>IF(AND($I1950="Si",N1950=1),1,IF(AND($I1950="Fisico",N1950=1),1,IF(AND(N1950=1,$I1950="Electronico"),2,IF(N1950=1,VLOOKUP($C1950&amp;"|"&amp;$B1950&amp;"|"&amp;$D1950,Empresas!$C$6:$CC$92,$G1950+6+1,0),0))))</f>
        <v>0</v>
      </c>
      <c r="AF1950" s="147">
        <f>IF(AND($I1950="Si",O1950=1),1,IF(AND($I1950="Fisico",O1950=1),1,IF(AND(O1950=1,$I1950="Electronico"),2,IF(O1950=1,VLOOKUP($C1950&amp;"|"&amp;$B1950&amp;"|"&amp;$D1950,Empresas!$C$6:$CC$92,$G1950+6+1,0),0))))</f>
        <v>0</v>
      </c>
      <c r="AG1950" s="147">
        <f>IF(AND($I1950="Si",P1950=1),1,IF(AND($I1950="Fisico",P1950=1),1,IF(AND(P1950=1,$I1950="Electronico"),2,IF(P1950=1,VLOOKUP($C1950&amp;"|"&amp;$B1950&amp;"|"&amp;$D1950,Empresas!$C$6:$CC$92,$G1950+6+1,0),0))))</f>
        <v>0</v>
      </c>
      <c r="AH1950" s="147">
        <f>IF(AND($I1950="Si",Q1950=1),1,IF(AND($I1950="Fisico",Q1950=1),1,IF(AND(Q1950=1,$I1950="Electronico"),2,IF(Q1950=1,VLOOKUP($C1950&amp;"|"&amp;$B1950&amp;"|"&amp;$D1950,Empresas!$C$6:$CC$92,$G1950+6+1,0),0))))</f>
        <v>0</v>
      </c>
      <c r="AI1950" s="147">
        <f>IF(AND($I1950="Si",R1950=1),1,IF(AND($I1950="Fisico",R1950=1),1,IF(AND(R1950=1,$I1950="Electronico"),2,IF(R1950=1,VLOOKUP($C1950&amp;"|"&amp;$B1950&amp;"|"&amp;$D1950,Empresas!$C$6:$CC$92,$G1950+6+1,0),0))))</f>
        <v>0</v>
      </c>
      <c r="AJ1950" s="147">
        <f>IF(AND($I1950="Si",S1950=1),1,IF(AND($I1950="Fisico",S1950=1),1,IF(AND(S1950=1,$I1950="Electronico"),2,IF(S1950=1,VLOOKUP($C1950&amp;"|"&amp;$B1950&amp;"|"&amp;$D1950,Empresas!$C$6:$CC$92,$G1950+6+1,0),0))))</f>
        <v>0</v>
      </c>
      <c r="AK1950" s="147">
        <f>IF(AND($I1950="Si",T1950=1),1,IF(AND($I1950="Fisico",T1950=1),1,IF(AND(T1950=1,$I1950="Electronico"),2,IF(T1950=1,VLOOKUP($C1950&amp;"|"&amp;$B1950&amp;"|"&amp;$D1950,Empresas!$C$6:$CC$92,$G1950+6+1,0),0))))</f>
        <v>0</v>
      </c>
      <c r="AL1950" s="147">
        <f>IF(AND($I1950="Si",U1950=1),1,IF(AND($I1950="Fisico",U1950=1),1,IF(AND(U1950=1,$I1950="Electronico"),2,IF(U1950=1,VLOOKUP($C1950&amp;"|"&amp;$B1950&amp;"|"&amp;$D1950,Empresas!$C$6:$CC$92,$G1950+6+1,0),0))))</f>
        <v>0</v>
      </c>
      <c r="AM1950" s="149">
        <f t="shared" si="317"/>
        <v>0</v>
      </c>
      <c r="AN1950" s="149">
        <f t="shared" si="318"/>
        <v>0</v>
      </c>
      <c r="AO1950" s="152">
        <f t="shared" si="319"/>
        <v>0</v>
      </c>
    </row>
    <row r="1951" spans="1:41" x14ac:dyDescent="0.25">
      <c r="A1951" s="140" t="str">
        <f>VLOOKUP(D1951,Empresas!$D$7:$F$91,3,0)</f>
        <v>Yulisa</v>
      </c>
      <c r="B1951" s="141" t="str">
        <f>VLOOKUP(D1951,Empresas!$D$7:$G$91,4,0)</f>
        <v>Carmen D.</v>
      </c>
      <c r="C1951" s="141" t="s">
        <v>544</v>
      </c>
      <c r="D1951" s="141" t="s">
        <v>314</v>
      </c>
      <c r="E1951" s="141" t="str">
        <f>VLOOKUP(D1951,Empresas!$D$7:$E$92,2,0)</f>
        <v>GONZALO ROJAS ANTONY ROLANDO</v>
      </c>
      <c r="F1951" s="141" t="s">
        <v>181</v>
      </c>
      <c r="G1951" s="142">
        <f t="shared" si="321"/>
        <v>59</v>
      </c>
      <c r="H1951" s="142" t="str">
        <f>VLOOKUP(D1951,Empresas!$D$6:$L$92,7,0)</f>
        <v>Semestral</v>
      </c>
      <c r="I1951" s="141" t="str">
        <f>VLOOKUP(VLOOKUP(D1951&amp;"|"&amp;B1951,Empresas!$I$7:$CB$92,G1951,0),Tablas!$A$8:$B$10,2,0)</f>
        <v>No aplica</v>
      </c>
      <c r="J1951" s="78"/>
      <c r="K1951" s="78"/>
      <c r="L1951" s="78"/>
      <c r="M1951" s="78"/>
      <c r="N1951" s="78"/>
      <c r="O1951" s="78"/>
      <c r="P1951" s="78"/>
      <c r="Q1951" s="78"/>
      <c r="R1951" s="78"/>
      <c r="S1951" s="78"/>
      <c r="T1951" s="78"/>
      <c r="U1951" s="78"/>
      <c r="V1951" s="78" t="str">
        <f>VLOOKUP(D1951,Empresas!$D$7:$CF$91,81,0)</f>
        <v>D</v>
      </c>
      <c r="W1951" s="78" t="str">
        <f>VLOOKUP(D1951,Empresas!$D$7:$M$91,10,0)</f>
        <v>Rer</v>
      </c>
      <c r="X1951" s="69" t="str">
        <f t="shared" si="315"/>
        <v>NO</v>
      </c>
      <c r="Y1951" s="153" t="str">
        <f t="shared" si="316"/>
        <v>No aplica</v>
      </c>
      <c r="Z1951" s="147">
        <f>IF(Y1951="No aplica",0,IF(I1951="no",0,IF(I1951="No aplica",0,IF(I1951="Si",1,IF(I1951="Fisico",1,IF(I1951="Electronico",2,VLOOKUP(C1951&amp;"|"&amp;B1951&amp;"|"&amp;D1951,Empresas!$C$6:$CC$92,G1951+6+1,0)))))))</f>
        <v>0</v>
      </c>
      <c r="AA1951" s="147">
        <f>IF(AND($I1951="Si",J1951=1),1,IF(AND($I1951="Fisico",J1951=1),1,IF(AND(J1951=1,$I1951="Electronico"),2,IF(J1951=1,VLOOKUP($C1951&amp;"|"&amp;$B1951&amp;"|"&amp;$D1951,Empresas!$C$6:$CC$92,$G1951+6+1,0),0))))</f>
        <v>0</v>
      </c>
      <c r="AB1951" s="147">
        <f>IF(AND($I1951="Si",K1951=1),1,IF(AND($I1951="Fisico",K1951=1),1,IF(AND(K1951=1,$I1951="Electronico"),2,IF(K1951=1,VLOOKUP($C1951&amp;"|"&amp;$B1951&amp;"|"&amp;$D1951,Empresas!$C$6:$CC$92,$G1951+6+1,0),0))))</f>
        <v>0</v>
      </c>
      <c r="AC1951" s="147">
        <f>IF(AND($I1951="Si",L1951=1),1,IF(AND($I1951="Fisico",L1951=1),1,IF(AND(L1951=1,$I1951="Electronico"),2,IF(L1951=1,VLOOKUP($C1951&amp;"|"&amp;$B1951&amp;"|"&amp;$D1951,Empresas!$C$6:$CC$92,$G1951+6+1,0),0))))</f>
        <v>0</v>
      </c>
      <c r="AD1951" s="147">
        <f>IF(AND($I1951="Si",M1951=1),1,IF(AND($I1951="Fisico",M1951=1),1,IF(AND(M1951=1,$I1951="Electronico"),2,IF(M1951=1,VLOOKUP($C1951&amp;"|"&amp;$B1951&amp;"|"&amp;$D1951,Empresas!$C$6:$CC$92,$G1951+6+1,0),0))))</f>
        <v>0</v>
      </c>
      <c r="AE1951" s="147">
        <f>IF(AND($I1951="Si",N1951=1),1,IF(AND($I1951="Fisico",N1951=1),1,IF(AND(N1951=1,$I1951="Electronico"),2,IF(N1951=1,VLOOKUP($C1951&amp;"|"&amp;$B1951&amp;"|"&amp;$D1951,Empresas!$C$6:$CC$92,$G1951+6+1,0),0))))</f>
        <v>0</v>
      </c>
      <c r="AF1951" s="147">
        <f>IF(AND($I1951="Si",O1951=1),1,IF(AND($I1951="Fisico",O1951=1),1,IF(AND(O1951=1,$I1951="Electronico"),2,IF(O1951=1,VLOOKUP($C1951&amp;"|"&amp;$B1951&amp;"|"&amp;$D1951,Empresas!$C$6:$CC$92,$G1951+6+1,0),0))))</f>
        <v>0</v>
      </c>
      <c r="AG1951" s="147">
        <f>IF(AND($I1951="Si",P1951=1),1,IF(AND($I1951="Fisico",P1951=1),1,IF(AND(P1951=1,$I1951="Electronico"),2,IF(P1951=1,VLOOKUP($C1951&amp;"|"&amp;$B1951&amp;"|"&amp;$D1951,Empresas!$C$6:$CC$92,$G1951+6+1,0),0))))</f>
        <v>0</v>
      </c>
      <c r="AH1951" s="147">
        <f>IF(AND($I1951="Si",Q1951=1),1,IF(AND($I1951="Fisico",Q1951=1),1,IF(AND(Q1951=1,$I1951="Electronico"),2,IF(Q1951=1,VLOOKUP($C1951&amp;"|"&amp;$B1951&amp;"|"&amp;$D1951,Empresas!$C$6:$CC$92,$G1951+6+1,0),0))))</f>
        <v>0</v>
      </c>
      <c r="AI1951" s="147">
        <f>IF(AND($I1951="Si",R1951=1),1,IF(AND($I1951="Fisico",R1951=1),1,IF(AND(R1951=1,$I1951="Electronico"),2,IF(R1951=1,VLOOKUP($C1951&amp;"|"&amp;$B1951&amp;"|"&amp;$D1951,Empresas!$C$6:$CC$92,$G1951+6+1,0),0))))</f>
        <v>0</v>
      </c>
      <c r="AJ1951" s="147">
        <f>IF(AND($I1951="Si",S1951=1),1,IF(AND($I1951="Fisico",S1951=1),1,IF(AND(S1951=1,$I1951="Electronico"),2,IF(S1951=1,VLOOKUP($C1951&amp;"|"&amp;$B1951&amp;"|"&amp;$D1951,Empresas!$C$6:$CC$92,$G1951+6+1,0),0))))</f>
        <v>0</v>
      </c>
      <c r="AK1951" s="147">
        <f>IF(AND($I1951="Si",T1951=1),1,IF(AND($I1951="Fisico",T1951=1),1,IF(AND(T1951=1,$I1951="Electronico"),2,IF(T1951=1,VLOOKUP($C1951&amp;"|"&amp;$B1951&amp;"|"&amp;$D1951,Empresas!$C$6:$CC$92,$G1951+6+1,0),0))))</f>
        <v>0</v>
      </c>
      <c r="AL1951" s="147">
        <f>IF(AND($I1951="Si",U1951=1),1,IF(AND($I1951="Fisico",U1951=1),1,IF(AND(U1951=1,$I1951="Electronico"),2,IF(U1951=1,VLOOKUP($C1951&amp;"|"&amp;$B1951&amp;"|"&amp;$D1951,Empresas!$C$6:$CC$92,$G1951+6+1,0),0))))</f>
        <v>0</v>
      </c>
      <c r="AM1951" s="149">
        <f t="shared" si="317"/>
        <v>0</v>
      </c>
      <c r="AN1951" s="149">
        <f t="shared" si="318"/>
        <v>0</v>
      </c>
      <c r="AO1951" s="152">
        <f t="shared" si="319"/>
        <v>0</v>
      </c>
    </row>
    <row r="1952" spans="1:41" x14ac:dyDescent="0.25">
      <c r="A1952" s="140" t="str">
        <f>VLOOKUP(D1952,Empresas!$D$7:$F$91,3,0)</f>
        <v>Yulisa</v>
      </c>
      <c r="B1952" s="141" t="str">
        <f>VLOOKUP(D1952,Empresas!$D$7:$G$91,4,0)</f>
        <v>Carmen D.</v>
      </c>
      <c r="C1952" s="141" t="s">
        <v>544</v>
      </c>
      <c r="D1952" s="141" t="s">
        <v>314</v>
      </c>
      <c r="E1952" s="141" t="str">
        <f>VLOOKUP(D1952,Empresas!$D$7:$E$92,2,0)</f>
        <v>GONZALO ROJAS ANTONY ROLANDO</v>
      </c>
      <c r="F1952" s="141" t="s">
        <v>182</v>
      </c>
      <c r="G1952" s="142">
        <f t="shared" si="321"/>
        <v>60</v>
      </c>
      <c r="H1952" s="142" t="str">
        <f>VLOOKUP(D1952,Empresas!$D$6:$L$92,7,0)</f>
        <v>Semestral</v>
      </c>
      <c r="I1952" s="141" t="str">
        <f>VLOOKUP(VLOOKUP(D1952&amp;"|"&amp;B1952,Empresas!$I$7:$CB$92,G1952,0),Tablas!$A$8:$B$10,2,0)</f>
        <v>No aplica</v>
      </c>
      <c r="J1952" s="78"/>
      <c r="K1952" s="78"/>
      <c r="L1952" s="78"/>
      <c r="M1952" s="78"/>
      <c r="N1952" s="78"/>
      <c r="O1952" s="78"/>
      <c r="P1952" s="78"/>
      <c r="Q1952" s="78"/>
      <c r="R1952" s="78"/>
      <c r="S1952" s="78"/>
      <c r="T1952" s="78"/>
      <c r="U1952" s="78"/>
      <c r="V1952" s="78" t="str">
        <f>VLOOKUP(D1952,Empresas!$D$7:$CF$91,81,0)</f>
        <v>D</v>
      </c>
      <c r="W1952" s="78" t="str">
        <f>VLOOKUP(D1952,Empresas!$D$7:$M$91,10,0)</f>
        <v>Rer</v>
      </c>
      <c r="X1952" s="69" t="str">
        <f t="shared" si="315"/>
        <v>NO</v>
      </c>
      <c r="Y1952" s="153" t="str">
        <f t="shared" si="316"/>
        <v>No aplica</v>
      </c>
      <c r="Z1952" s="147">
        <f>IF(Y1952="No aplica",0,IF(I1952="no",0,IF(I1952="No aplica",0,IF(I1952="Si",1,IF(I1952="Fisico",1,IF(I1952="Electronico",2,VLOOKUP(C1952&amp;"|"&amp;B1952&amp;"|"&amp;D1952,Empresas!$C$6:$CC$92,G1952+6+1,0)))))))</f>
        <v>0</v>
      </c>
      <c r="AA1952" s="147">
        <f>IF(AND($I1952="Si",J1952=1),1,IF(AND($I1952="Fisico",J1952=1),1,IF(AND(J1952=1,$I1952="Electronico"),2,IF(J1952=1,VLOOKUP($C1952&amp;"|"&amp;$B1952&amp;"|"&amp;$D1952,Empresas!$C$6:$CC$92,$G1952+6+1,0),0))))</f>
        <v>0</v>
      </c>
      <c r="AB1952" s="147">
        <f>IF(AND($I1952="Si",K1952=1),1,IF(AND($I1952="Fisico",K1952=1),1,IF(AND(K1952=1,$I1952="Electronico"),2,IF(K1952=1,VLOOKUP($C1952&amp;"|"&amp;$B1952&amp;"|"&amp;$D1952,Empresas!$C$6:$CC$92,$G1952+6+1,0),0))))</f>
        <v>0</v>
      </c>
      <c r="AC1952" s="147">
        <f>IF(AND($I1952="Si",L1952=1),1,IF(AND($I1952="Fisico",L1952=1),1,IF(AND(L1952=1,$I1952="Electronico"),2,IF(L1952=1,VLOOKUP($C1952&amp;"|"&amp;$B1952&amp;"|"&amp;$D1952,Empresas!$C$6:$CC$92,$G1952+6+1,0),0))))</f>
        <v>0</v>
      </c>
      <c r="AD1952" s="147">
        <f>IF(AND($I1952="Si",M1952=1),1,IF(AND($I1952="Fisico",M1952=1),1,IF(AND(M1952=1,$I1952="Electronico"),2,IF(M1952=1,VLOOKUP($C1952&amp;"|"&amp;$B1952&amp;"|"&amp;$D1952,Empresas!$C$6:$CC$92,$G1952+6+1,0),0))))</f>
        <v>0</v>
      </c>
      <c r="AE1952" s="147">
        <f>IF(AND($I1952="Si",N1952=1),1,IF(AND($I1952="Fisico",N1952=1),1,IF(AND(N1952=1,$I1952="Electronico"),2,IF(N1952=1,VLOOKUP($C1952&amp;"|"&amp;$B1952&amp;"|"&amp;$D1952,Empresas!$C$6:$CC$92,$G1952+6+1,0),0))))</f>
        <v>0</v>
      </c>
      <c r="AF1952" s="147">
        <f>IF(AND($I1952="Si",O1952=1),1,IF(AND($I1952="Fisico",O1952=1),1,IF(AND(O1952=1,$I1952="Electronico"),2,IF(O1952=1,VLOOKUP($C1952&amp;"|"&amp;$B1952&amp;"|"&amp;$D1952,Empresas!$C$6:$CC$92,$G1952+6+1,0),0))))</f>
        <v>0</v>
      </c>
      <c r="AG1952" s="147">
        <f>IF(AND($I1952="Si",P1952=1),1,IF(AND($I1952="Fisico",P1952=1),1,IF(AND(P1952=1,$I1952="Electronico"),2,IF(P1952=1,VLOOKUP($C1952&amp;"|"&amp;$B1952&amp;"|"&amp;$D1952,Empresas!$C$6:$CC$92,$G1952+6+1,0),0))))</f>
        <v>0</v>
      </c>
      <c r="AH1952" s="147">
        <f>IF(AND($I1952="Si",Q1952=1),1,IF(AND($I1952="Fisico",Q1952=1),1,IF(AND(Q1952=1,$I1952="Electronico"),2,IF(Q1952=1,VLOOKUP($C1952&amp;"|"&amp;$B1952&amp;"|"&amp;$D1952,Empresas!$C$6:$CC$92,$G1952+6+1,0),0))))</f>
        <v>0</v>
      </c>
      <c r="AI1952" s="147">
        <f>IF(AND($I1952="Si",R1952=1),1,IF(AND($I1952="Fisico",R1952=1),1,IF(AND(R1952=1,$I1952="Electronico"),2,IF(R1952=1,VLOOKUP($C1952&amp;"|"&amp;$B1952&amp;"|"&amp;$D1952,Empresas!$C$6:$CC$92,$G1952+6+1,0),0))))</f>
        <v>0</v>
      </c>
      <c r="AJ1952" s="147">
        <f>IF(AND($I1952="Si",S1952=1),1,IF(AND($I1952="Fisico",S1952=1),1,IF(AND(S1952=1,$I1952="Electronico"),2,IF(S1952=1,VLOOKUP($C1952&amp;"|"&amp;$B1952&amp;"|"&amp;$D1952,Empresas!$C$6:$CC$92,$G1952+6+1,0),0))))</f>
        <v>0</v>
      </c>
      <c r="AK1952" s="147">
        <f>IF(AND($I1952="Si",T1952=1),1,IF(AND($I1952="Fisico",T1952=1),1,IF(AND(T1952=1,$I1952="Electronico"),2,IF(T1952=1,VLOOKUP($C1952&amp;"|"&amp;$B1952&amp;"|"&amp;$D1952,Empresas!$C$6:$CC$92,$G1952+6+1,0),0))))</f>
        <v>0</v>
      </c>
      <c r="AL1952" s="147">
        <f>IF(AND($I1952="Si",U1952=1),1,IF(AND($I1952="Fisico",U1952=1),1,IF(AND(U1952=1,$I1952="Electronico"),2,IF(U1952=1,VLOOKUP($C1952&amp;"|"&amp;$B1952&amp;"|"&amp;$D1952,Empresas!$C$6:$CC$92,$G1952+6+1,0),0))))</f>
        <v>0</v>
      </c>
      <c r="AM1952" s="149">
        <f t="shared" si="317"/>
        <v>0</v>
      </c>
      <c r="AN1952" s="149">
        <f t="shared" si="318"/>
        <v>0</v>
      </c>
      <c r="AO1952" s="152">
        <f t="shared" si="319"/>
        <v>0</v>
      </c>
    </row>
    <row r="1953" spans="1:41" x14ac:dyDescent="0.25">
      <c r="A1953" s="143" t="str">
        <f>VLOOKUP(D1953,Empresas!$D$7:$F$91,3,0)</f>
        <v>Yulisa</v>
      </c>
      <c r="B1953" s="144" t="str">
        <f>VLOOKUP(D1953,Empresas!$D$7:$G$91,4,0)</f>
        <v>Carmen D.</v>
      </c>
      <c r="C1953" s="144" t="s">
        <v>544</v>
      </c>
      <c r="D1953" s="144" t="s">
        <v>314</v>
      </c>
      <c r="E1953" s="144" t="str">
        <f>VLOOKUP(D1953,Empresas!$D$7:$E$92,2,0)</f>
        <v>GONZALO ROJAS ANTONY ROLANDO</v>
      </c>
      <c r="F1953" s="144" t="s">
        <v>183</v>
      </c>
      <c r="G1953" s="145">
        <f>+Empresas!$BR$2</f>
        <v>62</v>
      </c>
      <c r="H1953" s="145" t="str">
        <f>VLOOKUP(D1953,Empresas!$D$6:$L$92,7,0)</f>
        <v>Semestral</v>
      </c>
      <c r="I1953" s="144" t="str">
        <f>VLOOKUP(VLOOKUP(D1953&amp;"|"&amp;B1953,Empresas!$I$7:$CB$92,G1953,0),Tablas!$A$13:$B$14,2,0)</f>
        <v>Si</v>
      </c>
      <c r="J1953" s="78">
        <v>1</v>
      </c>
      <c r="K1953" s="78">
        <v>1</v>
      </c>
      <c r="L1953" s="78">
        <v>1</v>
      </c>
      <c r="M1953" s="78">
        <v>1</v>
      </c>
      <c r="N1953" s="78">
        <v>1</v>
      </c>
      <c r="O1953" s="78">
        <v>1</v>
      </c>
      <c r="P1953" s="78">
        <v>1</v>
      </c>
      <c r="Q1953" s="78">
        <v>1</v>
      </c>
      <c r="R1953" s="78"/>
      <c r="S1953" s="78"/>
      <c r="T1953" s="78"/>
      <c r="U1953" s="78"/>
      <c r="V1953" s="78" t="str">
        <f>VLOOKUP(D1953,Empresas!$D$7:$CF$91,81,0)</f>
        <v>D</v>
      </c>
      <c r="W1953" s="78" t="str">
        <f>VLOOKUP(D1953,Empresas!$D$7:$M$91,10,0)</f>
        <v>Rer</v>
      </c>
      <c r="X1953" s="69" t="str">
        <f t="shared" si="315"/>
        <v>SI</v>
      </c>
      <c r="Y1953" s="153" t="str">
        <f t="shared" si="316"/>
        <v>Si aplica</v>
      </c>
      <c r="Z1953" s="147">
        <f>IF(Y1953="No aplica",0,IF(I1953="no",0,IF(I1953="No aplica",0,IF(I1953="Si",1,IF(I1953="Fisico",1,IF(I1953="Electronico",2,VLOOKUP(C1953&amp;"|"&amp;B1953&amp;"|"&amp;D1953,Empresas!$C$6:$CC$92,G1953+6+1,0)))))))</f>
        <v>1</v>
      </c>
      <c r="AA1953" s="147">
        <f>IF(AND($I1953="Si",J1953=1),1,IF(AND($I1953="Fisico",J1953=1),1,IF(AND(J1953=1,$I1953="Electronico"),2,IF(J1953=1,VLOOKUP($C1953&amp;"|"&amp;$B1953&amp;"|"&amp;$D1953,Empresas!$C$6:$CC$92,$G1953+6+1,0),0))))</f>
        <v>1</v>
      </c>
      <c r="AB1953" s="147">
        <f>IF(AND($I1953="Si",K1953=1),1,IF(AND($I1953="Fisico",K1953=1),1,IF(AND(K1953=1,$I1953="Electronico"),2,IF(K1953=1,VLOOKUP($C1953&amp;"|"&amp;$B1953&amp;"|"&amp;$D1953,Empresas!$C$6:$CC$92,$G1953+6+1,0),0))))</f>
        <v>1</v>
      </c>
      <c r="AC1953" s="147">
        <f>IF(AND($I1953="Si",L1953=1),1,IF(AND($I1953="Fisico",L1953=1),1,IF(AND(L1953=1,$I1953="Electronico"),2,IF(L1953=1,VLOOKUP($C1953&amp;"|"&amp;$B1953&amp;"|"&amp;$D1953,Empresas!$C$6:$CC$92,$G1953+6+1,0),0))))</f>
        <v>1</v>
      </c>
      <c r="AD1953" s="147">
        <f>IF(AND($I1953="Si",M1953=1),1,IF(AND($I1953="Fisico",M1953=1),1,IF(AND(M1953=1,$I1953="Electronico"),2,IF(M1953=1,VLOOKUP($C1953&amp;"|"&amp;$B1953&amp;"|"&amp;$D1953,Empresas!$C$6:$CC$92,$G1953+6+1,0),0))))</f>
        <v>1</v>
      </c>
      <c r="AE1953" s="147">
        <f>IF(AND($I1953="Si",N1953=1),1,IF(AND($I1953="Fisico",N1953=1),1,IF(AND(N1953=1,$I1953="Electronico"),2,IF(N1953=1,VLOOKUP($C1953&amp;"|"&amp;$B1953&amp;"|"&amp;$D1953,Empresas!$C$6:$CC$92,$G1953+6+1,0),0))))</f>
        <v>1</v>
      </c>
      <c r="AF1953" s="147">
        <f>IF(AND($I1953="Si",O1953=1),1,IF(AND($I1953="Fisico",O1953=1),1,IF(AND(O1953=1,$I1953="Electronico"),2,IF(O1953=1,VLOOKUP($C1953&amp;"|"&amp;$B1953&amp;"|"&amp;$D1953,Empresas!$C$6:$CC$92,$G1953+6+1,0),0))))</f>
        <v>1</v>
      </c>
      <c r="AG1953" s="147">
        <f>IF(AND($I1953="Si",P1953=1),1,IF(AND($I1953="Fisico",P1953=1),1,IF(AND(P1953=1,$I1953="Electronico"),2,IF(P1953=1,VLOOKUP($C1953&amp;"|"&amp;$B1953&amp;"|"&amp;$D1953,Empresas!$C$6:$CC$92,$G1953+6+1,0),0))))</f>
        <v>1</v>
      </c>
      <c r="AH1953" s="147">
        <f>IF(AND($I1953="Si",Q1953=1),1,IF(AND($I1953="Fisico",Q1953=1),1,IF(AND(Q1953=1,$I1953="Electronico"),2,IF(Q1953=1,VLOOKUP($C1953&amp;"|"&amp;$B1953&amp;"|"&amp;$D1953,Empresas!$C$6:$CC$92,$G1953+6+1,0),0))))</f>
        <v>1</v>
      </c>
      <c r="AI1953" s="147">
        <f>IF(AND($I1953="Si",R1953=1),1,IF(AND($I1953="Fisico",R1953=1),1,IF(AND(R1953=1,$I1953="Electronico"),2,IF(R1953=1,VLOOKUP($C1953&amp;"|"&amp;$B1953&amp;"|"&amp;$D1953,Empresas!$C$6:$CC$92,$G1953+6+1,0),0))))</f>
        <v>0</v>
      </c>
      <c r="AJ1953" s="147">
        <f>IF(AND($I1953="Si",S1953=1),1,IF(AND($I1953="Fisico",S1953=1),1,IF(AND(S1953=1,$I1953="Electronico"),2,IF(S1953=1,VLOOKUP($C1953&amp;"|"&amp;$B1953&amp;"|"&amp;$D1953,Empresas!$C$6:$CC$92,$G1953+6+1,0),0))))</f>
        <v>0</v>
      </c>
      <c r="AK1953" s="147">
        <f>IF(AND($I1953="Si",T1953=1),1,IF(AND($I1953="Fisico",T1953=1),1,IF(AND(T1953=1,$I1953="Electronico"),2,IF(T1953=1,VLOOKUP($C1953&amp;"|"&amp;$B1953&amp;"|"&amp;$D1953,Empresas!$C$6:$CC$92,$G1953+6+1,0),0))))</f>
        <v>0</v>
      </c>
      <c r="AL1953" s="147">
        <f>IF(AND($I1953="Si",U1953=1),1,IF(AND($I1953="Fisico",U1953=1),1,IF(AND(U1953=1,$I1953="Electronico"),2,IF(U1953=1,VLOOKUP($C1953&amp;"|"&amp;$B1953&amp;"|"&amp;$D1953,Empresas!$C$6:$CC$92,$G1953+6+1,0),0))))</f>
        <v>0</v>
      </c>
      <c r="AM1953" s="149">
        <f t="shared" si="317"/>
        <v>8</v>
      </c>
      <c r="AN1953" s="149">
        <f t="shared" si="318"/>
        <v>8</v>
      </c>
      <c r="AO1953" s="152">
        <f t="shared" si="319"/>
        <v>1</v>
      </c>
    </row>
    <row r="1954" spans="1:41" x14ac:dyDescent="0.25">
      <c r="A1954" s="143" t="str">
        <f>VLOOKUP(D1954,Empresas!$D$7:$F$91,3,0)</f>
        <v>Yulisa</v>
      </c>
      <c r="B1954" s="144" t="str">
        <f>VLOOKUP(D1954,Empresas!$D$7:$G$91,4,0)</f>
        <v>Carmen D.</v>
      </c>
      <c r="C1954" s="144" t="s">
        <v>544</v>
      </c>
      <c r="D1954" s="144" t="s">
        <v>314</v>
      </c>
      <c r="E1954" s="144" t="str">
        <f>VLOOKUP(D1954,Empresas!$D$7:$E$92,2,0)</f>
        <v>GONZALO ROJAS ANTONY ROLANDO</v>
      </c>
      <c r="F1954" s="144" t="s">
        <v>184</v>
      </c>
      <c r="G1954" s="145">
        <f>+G1953+1</f>
        <v>63</v>
      </c>
      <c r="H1954" s="145" t="str">
        <f>VLOOKUP(D1954,Empresas!$D$6:$L$92,7,0)</f>
        <v>Semestral</v>
      </c>
      <c r="I1954" s="144" t="str">
        <f>VLOOKUP(VLOOKUP(D1954&amp;"|"&amp;B1954,Empresas!$I$7:$CB$92,G1954,0),Tablas!$A$13:$B$14,2,0)</f>
        <v>No</v>
      </c>
      <c r="J1954" s="78"/>
      <c r="K1954" s="78"/>
      <c r="L1954" s="78"/>
      <c r="M1954" s="78"/>
      <c r="N1954" s="78"/>
      <c r="O1954" s="78"/>
      <c r="P1954" s="78"/>
      <c r="Q1954" s="78"/>
      <c r="R1954" s="78"/>
      <c r="S1954" s="78"/>
      <c r="T1954" s="78"/>
      <c r="U1954" s="78"/>
      <c r="V1954" s="78" t="str">
        <f>VLOOKUP(D1954,Empresas!$D$7:$CF$91,81,0)</f>
        <v>D</v>
      </c>
      <c r="W1954" s="78" t="str">
        <f>VLOOKUP(D1954,Empresas!$D$7:$M$91,10,0)</f>
        <v>Rer</v>
      </c>
      <c r="X1954" s="69" t="str">
        <f t="shared" si="315"/>
        <v>SI</v>
      </c>
      <c r="Y1954" s="153" t="str">
        <f t="shared" si="316"/>
        <v>No aplica</v>
      </c>
      <c r="Z1954" s="147">
        <f>IF(Y1954="No aplica",0,IF(I1954="no",0,IF(I1954="No aplica",0,IF(I1954="Si",1,IF(I1954="Fisico",1,IF(I1954="Electronico",2,VLOOKUP(C1954&amp;"|"&amp;B1954&amp;"|"&amp;D1954,Empresas!$C$6:$CC$92,G1954+6+1,0)))))))</f>
        <v>0</v>
      </c>
      <c r="AA1954" s="147">
        <f>IF(AND($I1954="Si",J1954=1),1,IF(AND($I1954="Fisico",J1954=1),1,IF(AND(J1954=1,$I1954="Electronico"),2,IF(J1954=1,VLOOKUP($C1954&amp;"|"&amp;$B1954&amp;"|"&amp;$D1954,Empresas!$C$6:$CC$92,$G1954+6+1,0),0))))</f>
        <v>0</v>
      </c>
      <c r="AB1954" s="147">
        <f>IF(AND($I1954="Si",K1954=1),1,IF(AND($I1954="Fisico",K1954=1),1,IF(AND(K1954=1,$I1954="Electronico"),2,IF(K1954=1,VLOOKUP($C1954&amp;"|"&amp;$B1954&amp;"|"&amp;$D1954,Empresas!$C$6:$CC$92,$G1954+6+1,0),0))))</f>
        <v>0</v>
      </c>
      <c r="AC1954" s="147">
        <f>IF(AND($I1954="Si",L1954=1),1,IF(AND($I1954="Fisico",L1954=1),1,IF(AND(L1954=1,$I1954="Electronico"),2,IF(L1954=1,VLOOKUP($C1954&amp;"|"&amp;$B1954&amp;"|"&amp;$D1954,Empresas!$C$6:$CC$92,$G1954+6+1,0),0))))</f>
        <v>0</v>
      </c>
      <c r="AD1954" s="147">
        <f>IF(AND($I1954="Si",M1954=1),1,IF(AND($I1954="Fisico",M1954=1),1,IF(AND(M1954=1,$I1954="Electronico"),2,IF(M1954=1,VLOOKUP($C1954&amp;"|"&amp;$B1954&amp;"|"&amp;$D1954,Empresas!$C$6:$CC$92,$G1954+6+1,0),0))))</f>
        <v>0</v>
      </c>
      <c r="AE1954" s="147">
        <f>IF(AND($I1954="Si",N1954=1),1,IF(AND($I1954="Fisico",N1954=1),1,IF(AND(N1954=1,$I1954="Electronico"),2,IF(N1954=1,VLOOKUP($C1954&amp;"|"&amp;$B1954&amp;"|"&amp;$D1954,Empresas!$C$6:$CC$92,$G1954+6+1,0),0))))</f>
        <v>0</v>
      </c>
      <c r="AF1954" s="147">
        <f>IF(AND($I1954="Si",O1954=1),1,IF(AND($I1954="Fisico",O1954=1),1,IF(AND(O1954=1,$I1954="Electronico"),2,IF(O1954=1,VLOOKUP($C1954&amp;"|"&amp;$B1954&amp;"|"&amp;$D1954,Empresas!$C$6:$CC$92,$G1954+6+1,0),0))))</f>
        <v>0</v>
      </c>
      <c r="AG1954" s="147">
        <f>IF(AND($I1954="Si",P1954=1),1,IF(AND($I1954="Fisico",P1954=1),1,IF(AND(P1954=1,$I1954="Electronico"),2,IF(P1954=1,VLOOKUP($C1954&amp;"|"&amp;$B1954&amp;"|"&amp;$D1954,Empresas!$C$6:$CC$92,$G1954+6+1,0),0))))</f>
        <v>0</v>
      </c>
      <c r="AH1954" s="147">
        <f>IF(AND($I1954="Si",Q1954=1),1,IF(AND($I1954="Fisico",Q1954=1),1,IF(AND(Q1954=1,$I1954="Electronico"),2,IF(Q1954=1,VLOOKUP($C1954&amp;"|"&amp;$B1954&amp;"|"&amp;$D1954,Empresas!$C$6:$CC$92,$G1954+6+1,0),0))))</f>
        <v>0</v>
      </c>
      <c r="AI1954" s="147">
        <f>IF(AND($I1954="Si",R1954=1),1,IF(AND($I1954="Fisico",R1954=1),1,IF(AND(R1954=1,$I1954="Electronico"),2,IF(R1954=1,VLOOKUP($C1954&amp;"|"&amp;$B1954&amp;"|"&amp;$D1954,Empresas!$C$6:$CC$92,$G1954+6+1,0),0))))</f>
        <v>0</v>
      </c>
      <c r="AJ1954" s="147">
        <f>IF(AND($I1954="Si",S1954=1),1,IF(AND($I1954="Fisico",S1954=1),1,IF(AND(S1954=1,$I1954="Electronico"),2,IF(S1954=1,VLOOKUP($C1954&amp;"|"&amp;$B1954&amp;"|"&amp;$D1954,Empresas!$C$6:$CC$92,$G1954+6+1,0),0))))</f>
        <v>0</v>
      </c>
      <c r="AK1954" s="147">
        <f>IF(AND($I1954="Si",T1954=1),1,IF(AND($I1954="Fisico",T1954=1),1,IF(AND(T1954=1,$I1954="Electronico"),2,IF(T1954=1,VLOOKUP($C1954&amp;"|"&amp;$B1954&amp;"|"&amp;$D1954,Empresas!$C$6:$CC$92,$G1954+6+1,0),0))))</f>
        <v>0</v>
      </c>
      <c r="AL1954" s="147">
        <f>IF(AND($I1954="Si",U1954=1),1,IF(AND($I1954="Fisico",U1954=1),1,IF(AND(U1954=1,$I1954="Electronico"),2,IF(U1954=1,VLOOKUP($C1954&amp;"|"&amp;$B1954&amp;"|"&amp;$D1954,Empresas!$C$6:$CC$92,$G1954+6+1,0),0))))</f>
        <v>0</v>
      </c>
      <c r="AM1954" s="149">
        <f t="shared" si="317"/>
        <v>0</v>
      </c>
      <c r="AN1954" s="149">
        <f t="shared" si="318"/>
        <v>0</v>
      </c>
      <c r="AO1954" s="152">
        <f t="shared" si="319"/>
        <v>0</v>
      </c>
    </row>
    <row r="1955" spans="1:41" x14ac:dyDescent="0.25">
      <c r="A1955" s="143" t="str">
        <f>VLOOKUP(D1955,Empresas!$D$7:$F$91,3,0)</f>
        <v>Yulisa</v>
      </c>
      <c r="B1955" s="144" t="str">
        <f>VLOOKUP(D1955,Empresas!$D$7:$G$91,4,0)</f>
        <v>Carmen D.</v>
      </c>
      <c r="C1955" s="144" t="s">
        <v>544</v>
      </c>
      <c r="D1955" s="144" t="s">
        <v>314</v>
      </c>
      <c r="E1955" s="144" t="str">
        <f>VLOOKUP(D1955,Empresas!$D$7:$E$92,2,0)</f>
        <v>GONZALO ROJAS ANTONY ROLANDO</v>
      </c>
      <c r="F1955" s="144" t="s">
        <v>185</v>
      </c>
      <c r="G1955" s="145">
        <f t="shared" ref="G1955:G1962" si="322">+G1954+1</f>
        <v>64</v>
      </c>
      <c r="H1955" s="145" t="str">
        <f>VLOOKUP(D1955,Empresas!$D$6:$L$92,7,0)</f>
        <v>Semestral</v>
      </c>
      <c r="I1955" s="144" t="str">
        <f>VLOOKUP(VLOOKUP(D1955&amp;"|"&amp;B1955,Empresas!$I$7:$CB$92,G1955,0),Tablas!$A$13:$B$14,2,0)</f>
        <v>No</v>
      </c>
      <c r="J1955" s="78"/>
      <c r="K1955" s="78"/>
      <c r="L1955" s="78"/>
      <c r="M1955" s="78"/>
      <c r="N1955" s="78"/>
      <c r="O1955" s="78"/>
      <c r="P1955" s="78"/>
      <c r="Q1955" s="78"/>
      <c r="R1955" s="78"/>
      <c r="S1955" s="78"/>
      <c r="T1955" s="78"/>
      <c r="U1955" s="78"/>
      <c r="V1955" s="78" t="str">
        <f>VLOOKUP(D1955,Empresas!$D$7:$CF$91,81,0)</f>
        <v>D</v>
      </c>
      <c r="W1955" s="78" t="str">
        <f>VLOOKUP(D1955,Empresas!$D$7:$M$91,10,0)</f>
        <v>Rer</v>
      </c>
      <c r="X1955" s="69" t="str">
        <f t="shared" si="315"/>
        <v>SI</v>
      </c>
      <c r="Y1955" s="153" t="str">
        <f t="shared" si="316"/>
        <v>No aplica</v>
      </c>
      <c r="Z1955" s="147">
        <f>IF(Y1955="No aplica",0,IF(I1955="no",0,IF(I1955="No aplica",0,IF(I1955="Si",1,IF(I1955="Fisico",1,IF(I1955="Electronico",2,VLOOKUP(C1955&amp;"|"&amp;B1955&amp;"|"&amp;D1955,Empresas!$C$6:$CC$92,G1955+6+1,0)))))))</f>
        <v>0</v>
      </c>
      <c r="AA1955" s="147">
        <f>IF(AND($I1955="Si",J1955=1),1,IF(AND($I1955="Fisico",J1955=1),1,IF(AND(J1955=1,$I1955="Electronico"),2,IF(J1955=1,VLOOKUP($C1955&amp;"|"&amp;$B1955&amp;"|"&amp;$D1955,Empresas!$C$6:$CC$92,$G1955+6+1,0),0))))</f>
        <v>0</v>
      </c>
      <c r="AB1955" s="147">
        <f>IF(AND($I1955="Si",K1955=1),1,IF(AND($I1955="Fisico",K1955=1),1,IF(AND(K1955=1,$I1955="Electronico"),2,IF(K1955=1,VLOOKUP($C1955&amp;"|"&amp;$B1955&amp;"|"&amp;$D1955,Empresas!$C$6:$CC$92,$G1955+6+1,0),0))))</f>
        <v>0</v>
      </c>
      <c r="AC1955" s="147">
        <f>IF(AND($I1955="Si",L1955=1),1,IF(AND($I1955="Fisico",L1955=1),1,IF(AND(L1955=1,$I1955="Electronico"),2,IF(L1955=1,VLOOKUP($C1955&amp;"|"&amp;$B1955&amp;"|"&amp;$D1955,Empresas!$C$6:$CC$92,$G1955+6+1,0),0))))</f>
        <v>0</v>
      </c>
      <c r="AD1955" s="147">
        <f>IF(AND($I1955="Si",M1955=1),1,IF(AND($I1955="Fisico",M1955=1),1,IF(AND(M1955=1,$I1955="Electronico"),2,IF(M1955=1,VLOOKUP($C1955&amp;"|"&amp;$B1955&amp;"|"&amp;$D1955,Empresas!$C$6:$CC$92,$G1955+6+1,0),0))))</f>
        <v>0</v>
      </c>
      <c r="AE1955" s="147">
        <f>IF(AND($I1955="Si",N1955=1),1,IF(AND($I1955="Fisico",N1955=1),1,IF(AND(N1955=1,$I1955="Electronico"),2,IF(N1955=1,VLOOKUP($C1955&amp;"|"&amp;$B1955&amp;"|"&amp;$D1955,Empresas!$C$6:$CC$92,$G1955+6+1,0),0))))</f>
        <v>0</v>
      </c>
      <c r="AF1955" s="147">
        <f>IF(AND($I1955="Si",O1955=1),1,IF(AND($I1955="Fisico",O1955=1),1,IF(AND(O1955=1,$I1955="Electronico"),2,IF(O1955=1,VLOOKUP($C1955&amp;"|"&amp;$B1955&amp;"|"&amp;$D1955,Empresas!$C$6:$CC$92,$G1955+6+1,0),0))))</f>
        <v>0</v>
      </c>
      <c r="AG1955" s="147">
        <f>IF(AND($I1955="Si",P1955=1),1,IF(AND($I1955="Fisico",P1955=1),1,IF(AND(P1955=1,$I1955="Electronico"),2,IF(P1955=1,VLOOKUP($C1955&amp;"|"&amp;$B1955&amp;"|"&amp;$D1955,Empresas!$C$6:$CC$92,$G1955+6+1,0),0))))</f>
        <v>0</v>
      </c>
      <c r="AH1955" s="147">
        <f>IF(AND($I1955="Si",Q1955=1),1,IF(AND($I1955="Fisico",Q1955=1),1,IF(AND(Q1955=1,$I1955="Electronico"),2,IF(Q1955=1,VLOOKUP($C1955&amp;"|"&amp;$B1955&amp;"|"&amp;$D1955,Empresas!$C$6:$CC$92,$G1955+6+1,0),0))))</f>
        <v>0</v>
      </c>
      <c r="AI1955" s="147">
        <f>IF(AND($I1955="Si",R1955=1),1,IF(AND($I1955="Fisico",R1955=1),1,IF(AND(R1955=1,$I1955="Electronico"),2,IF(R1955=1,VLOOKUP($C1955&amp;"|"&amp;$B1955&amp;"|"&amp;$D1955,Empresas!$C$6:$CC$92,$G1955+6+1,0),0))))</f>
        <v>0</v>
      </c>
      <c r="AJ1955" s="147">
        <f>IF(AND($I1955="Si",S1955=1),1,IF(AND($I1955="Fisico",S1955=1),1,IF(AND(S1955=1,$I1955="Electronico"),2,IF(S1955=1,VLOOKUP($C1955&amp;"|"&amp;$B1955&amp;"|"&amp;$D1955,Empresas!$C$6:$CC$92,$G1955+6+1,0),0))))</f>
        <v>0</v>
      </c>
      <c r="AK1955" s="147">
        <f>IF(AND($I1955="Si",T1955=1),1,IF(AND($I1955="Fisico",T1955=1),1,IF(AND(T1955=1,$I1955="Electronico"),2,IF(T1955=1,VLOOKUP($C1955&amp;"|"&amp;$B1955&amp;"|"&amp;$D1955,Empresas!$C$6:$CC$92,$G1955+6+1,0),0))))</f>
        <v>0</v>
      </c>
      <c r="AL1955" s="147">
        <f>IF(AND($I1955="Si",U1955=1),1,IF(AND($I1955="Fisico",U1955=1),1,IF(AND(U1955=1,$I1955="Electronico"),2,IF(U1955=1,VLOOKUP($C1955&amp;"|"&amp;$B1955&amp;"|"&amp;$D1955,Empresas!$C$6:$CC$92,$G1955+6+1,0),0))))</f>
        <v>0</v>
      </c>
      <c r="AM1955" s="149">
        <f t="shared" si="317"/>
        <v>0</v>
      </c>
      <c r="AN1955" s="149">
        <f t="shared" si="318"/>
        <v>0</v>
      </c>
      <c r="AO1955" s="152">
        <f t="shared" si="319"/>
        <v>0</v>
      </c>
    </row>
    <row r="1956" spans="1:41" x14ac:dyDescent="0.25">
      <c r="A1956" s="143" t="str">
        <f>VLOOKUP(D1956,Empresas!$D$7:$F$91,3,0)</f>
        <v>Yulisa</v>
      </c>
      <c r="B1956" s="144" t="str">
        <f>VLOOKUP(D1956,Empresas!$D$7:$G$91,4,0)</f>
        <v>Carmen D.</v>
      </c>
      <c r="C1956" s="144" t="s">
        <v>544</v>
      </c>
      <c r="D1956" s="144" t="s">
        <v>314</v>
      </c>
      <c r="E1956" s="144" t="str">
        <f>VLOOKUP(D1956,Empresas!$D$7:$E$92,2,0)</f>
        <v>GONZALO ROJAS ANTONY ROLANDO</v>
      </c>
      <c r="F1956" s="144" t="s">
        <v>186</v>
      </c>
      <c r="G1956" s="145">
        <f t="shared" si="322"/>
        <v>65</v>
      </c>
      <c r="H1956" s="145" t="str">
        <f>VLOOKUP(D1956,Empresas!$D$6:$L$92,7,0)</f>
        <v>Semestral</v>
      </c>
      <c r="I1956" s="144" t="str">
        <f>VLOOKUP(VLOOKUP(D1956&amp;"|"&amp;B1956,Empresas!$I$7:$CB$92,G1956,0),Tablas!$A$13:$B$14,2,0)</f>
        <v>No</v>
      </c>
      <c r="J1956" s="78"/>
      <c r="K1956" s="78"/>
      <c r="L1956" s="78"/>
      <c r="M1956" s="78"/>
      <c r="N1956" s="78"/>
      <c r="O1956" s="78"/>
      <c r="P1956" s="78"/>
      <c r="Q1956" s="78"/>
      <c r="R1956" s="78"/>
      <c r="S1956" s="78"/>
      <c r="T1956" s="78"/>
      <c r="U1956" s="78"/>
      <c r="V1956" s="78" t="str">
        <f>VLOOKUP(D1956,Empresas!$D$7:$CF$91,81,0)</f>
        <v>D</v>
      </c>
      <c r="W1956" s="78" t="str">
        <f>VLOOKUP(D1956,Empresas!$D$7:$M$91,10,0)</f>
        <v>Rer</v>
      </c>
      <c r="X1956" s="69" t="str">
        <f t="shared" si="315"/>
        <v>SI</v>
      </c>
      <c r="Y1956" s="153" t="str">
        <f t="shared" si="316"/>
        <v>No aplica</v>
      </c>
      <c r="Z1956" s="147">
        <f>IF(Y1956="No aplica",0,IF(I1956="no",0,IF(I1956="No aplica",0,IF(I1956="Si",1,IF(I1956="Fisico",1,IF(I1956="Electronico",2,VLOOKUP(C1956&amp;"|"&amp;B1956&amp;"|"&amp;D1956,Empresas!$C$6:$CC$92,G1956+6+1,0)))))))</f>
        <v>0</v>
      </c>
      <c r="AA1956" s="147">
        <f>IF(AND($I1956="Si",J1956=1),1,IF(AND($I1956="Fisico",J1956=1),1,IF(AND(J1956=1,$I1956="Electronico"),2,IF(J1956=1,VLOOKUP($C1956&amp;"|"&amp;$B1956&amp;"|"&amp;$D1956,Empresas!$C$6:$CC$92,$G1956+6+1,0),0))))</f>
        <v>0</v>
      </c>
      <c r="AB1956" s="147">
        <f>IF(AND($I1956="Si",K1956=1),1,IF(AND($I1956="Fisico",K1956=1),1,IF(AND(K1956=1,$I1956="Electronico"),2,IF(K1956=1,VLOOKUP($C1956&amp;"|"&amp;$B1956&amp;"|"&amp;$D1956,Empresas!$C$6:$CC$92,$G1956+6+1,0),0))))</f>
        <v>0</v>
      </c>
      <c r="AC1956" s="147">
        <f>IF(AND($I1956="Si",L1956=1),1,IF(AND($I1956="Fisico",L1956=1),1,IF(AND(L1956=1,$I1956="Electronico"),2,IF(L1956=1,VLOOKUP($C1956&amp;"|"&amp;$B1956&amp;"|"&amp;$D1956,Empresas!$C$6:$CC$92,$G1956+6+1,0),0))))</f>
        <v>0</v>
      </c>
      <c r="AD1956" s="147">
        <f>IF(AND($I1956="Si",M1956=1),1,IF(AND($I1956="Fisico",M1956=1),1,IF(AND(M1956=1,$I1956="Electronico"),2,IF(M1956=1,VLOOKUP($C1956&amp;"|"&amp;$B1956&amp;"|"&amp;$D1956,Empresas!$C$6:$CC$92,$G1956+6+1,0),0))))</f>
        <v>0</v>
      </c>
      <c r="AE1956" s="147">
        <f>IF(AND($I1956="Si",N1956=1),1,IF(AND($I1956="Fisico",N1956=1),1,IF(AND(N1956=1,$I1956="Electronico"),2,IF(N1956=1,VLOOKUP($C1956&amp;"|"&amp;$B1956&amp;"|"&amp;$D1956,Empresas!$C$6:$CC$92,$G1956+6+1,0),0))))</f>
        <v>0</v>
      </c>
      <c r="AF1956" s="147">
        <f>IF(AND($I1956="Si",O1956=1),1,IF(AND($I1956="Fisico",O1956=1),1,IF(AND(O1956=1,$I1956="Electronico"),2,IF(O1956=1,VLOOKUP($C1956&amp;"|"&amp;$B1956&amp;"|"&amp;$D1956,Empresas!$C$6:$CC$92,$G1956+6+1,0),0))))</f>
        <v>0</v>
      </c>
      <c r="AG1956" s="147">
        <f>IF(AND($I1956="Si",P1956=1),1,IF(AND($I1956="Fisico",P1956=1),1,IF(AND(P1956=1,$I1956="Electronico"),2,IF(P1956=1,VLOOKUP($C1956&amp;"|"&amp;$B1956&amp;"|"&amp;$D1956,Empresas!$C$6:$CC$92,$G1956+6+1,0),0))))</f>
        <v>0</v>
      </c>
      <c r="AH1956" s="147">
        <f>IF(AND($I1956="Si",Q1956=1),1,IF(AND($I1956="Fisico",Q1956=1),1,IF(AND(Q1956=1,$I1956="Electronico"),2,IF(Q1956=1,VLOOKUP($C1956&amp;"|"&amp;$B1956&amp;"|"&amp;$D1956,Empresas!$C$6:$CC$92,$G1956+6+1,0),0))))</f>
        <v>0</v>
      </c>
      <c r="AI1956" s="147">
        <f>IF(AND($I1956="Si",R1956=1),1,IF(AND($I1956="Fisico",R1956=1),1,IF(AND(R1956=1,$I1956="Electronico"),2,IF(R1956=1,VLOOKUP($C1956&amp;"|"&amp;$B1956&amp;"|"&amp;$D1956,Empresas!$C$6:$CC$92,$G1956+6+1,0),0))))</f>
        <v>0</v>
      </c>
      <c r="AJ1956" s="147">
        <f>IF(AND($I1956="Si",S1956=1),1,IF(AND($I1956="Fisico",S1956=1),1,IF(AND(S1956=1,$I1956="Electronico"),2,IF(S1956=1,VLOOKUP($C1956&amp;"|"&amp;$B1956&amp;"|"&amp;$D1956,Empresas!$C$6:$CC$92,$G1956+6+1,0),0))))</f>
        <v>0</v>
      </c>
      <c r="AK1956" s="147">
        <f>IF(AND($I1956="Si",T1956=1),1,IF(AND($I1956="Fisico",T1956=1),1,IF(AND(T1956=1,$I1956="Electronico"),2,IF(T1956=1,VLOOKUP($C1956&amp;"|"&amp;$B1956&amp;"|"&amp;$D1956,Empresas!$C$6:$CC$92,$G1956+6+1,0),0))))</f>
        <v>0</v>
      </c>
      <c r="AL1956" s="147">
        <f>IF(AND($I1956="Si",U1956=1),1,IF(AND($I1956="Fisico",U1956=1),1,IF(AND(U1956=1,$I1956="Electronico"),2,IF(U1956=1,VLOOKUP($C1956&amp;"|"&amp;$B1956&amp;"|"&amp;$D1956,Empresas!$C$6:$CC$92,$G1956+6+1,0),0))))</f>
        <v>0</v>
      </c>
      <c r="AM1956" s="149">
        <f t="shared" si="317"/>
        <v>0</v>
      </c>
      <c r="AN1956" s="149">
        <f t="shared" si="318"/>
        <v>0</v>
      </c>
      <c r="AO1956" s="152">
        <f t="shared" si="319"/>
        <v>0</v>
      </c>
    </row>
    <row r="1957" spans="1:41" x14ac:dyDescent="0.25">
      <c r="A1957" s="143" t="str">
        <f>VLOOKUP(D1957,Empresas!$D$7:$F$91,3,0)</f>
        <v>Yulisa</v>
      </c>
      <c r="B1957" s="144" t="str">
        <f>VLOOKUP(D1957,Empresas!$D$7:$G$91,4,0)</f>
        <v>Carmen D.</v>
      </c>
      <c r="C1957" s="144" t="s">
        <v>544</v>
      </c>
      <c r="D1957" s="144" t="s">
        <v>314</v>
      </c>
      <c r="E1957" s="144" t="str">
        <f>VLOOKUP(D1957,Empresas!$D$7:$E$92,2,0)</f>
        <v>GONZALO ROJAS ANTONY ROLANDO</v>
      </c>
      <c r="F1957" s="144" t="s">
        <v>187</v>
      </c>
      <c r="G1957" s="145">
        <f t="shared" si="322"/>
        <v>66</v>
      </c>
      <c r="H1957" s="145" t="str">
        <f>VLOOKUP(D1957,Empresas!$D$6:$L$92,7,0)</f>
        <v>Semestral</v>
      </c>
      <c r="I1957" s="144" t="str">
        <f>VLOOKUP(VLOOKUP(D1957&amp;"|"&amp;B1957,Empresas!$I$7:$CB$92,G1957,0),Tablas!$A$13:$B$14,2,0)</f>
        <v>No</v>
      </c>
      <c r="J1957" s="78"/>
      <c r="K1957" s="78"/>
      <c r="L1957" s="78"/>
      <c r="M1957" s="78"/>
      <c r="N1957" s="78"/>
      <c r="O1957" s="78"/>
      <c r="P1957" s="78"/>
      <c r="Q1957" s="78"/>
      <c r="R1957" s="78"/>
      <c r="S1957" s="78"/>
      <c r="T1957" s="78"/>
      <c r="U1957" s="78"/>
      <c r="V1957" s="78" t="str">
        <f>VLOOKUP(D1957,Empresas!$D$7:$CF$91,81,0)</f>
        <v>D</v>
      </c>
      <c r="W1957" s="78" t="str">
        <f>VLOOKUP(D1957,Empresas!$D$7:$M$91,10,0)</f>
        <v>Rer</v>
      </c>
      <c r="X1957" s="69" t="str">
        <f t="shared" si="315"/>
        <v>SI</v>
      </c>
      <c r="Y1957" s="153" t="str">
        <f t="shared" si="316"/>
        <v>No aplica</v>
      </c>
      <c r="Z1957" s="147">
        <f>IF(Y1957="No aplica",0,IF(I1957="no",0,IF(I1957="No aplica",0,IF(I1957="Si",1,IF(I1957="Fisico",1,IF(I1957="Electronico",2,VLOOKUP(C1957&amp;"|"&amp;B1957&amp;"|"&amp;D1957,Empresas!$C$6:$CC$92,G1957+6+1,0)))))))</f>
        <v>0</v>
      </c>
      <c r="AA1957" s="147">
        <f>IF(AND($I1957="Si",J1957=1),1,IF(AND($I1957="Fisico",J1957=1),1,IF(AND(J1957=1,$I1957="Electronico"),2,IF(J1957=1,VLOOKUP($C1957&amp;"|"&amp;$B1957&amp;"|"&amp;$D1957,Empresas!$C$6:$CC$92,$G1957+6+1,0),0))))</f>
        <v>0</v>
      </c>
      <c r="AB1957" s="147">
        <f>IF(AND($I1957="Si",K1957=1),1,IF(AND($I1957="Fisico",K1957=1),1,IF(AND(K1957=1,$I1957="Electronico"),2,IF(K1957=1,VLOOKUP($C1957&amp;"|"&amp;$B1957&amp;"|"&amp;$D1957,Empresas!$C$6:$CC$92,$G1957+6+1,0),0))))</f>
        <v>0</v>
      </c>
      <c r="AC1957" s="147">
        <f>IF(AND($I1957="Si",L1957=1),1,IF(AND($I1957="Fisico",L1957=1),1,IF(AND(L1957=1,$I1957="Electronico"),2,IF(L1957=1,VLOOKUP($C1957&amp;"|"&amp;$B1957&amp;"|"&amp;$D1957,Empresas!$C$6:$CC$92,$G1957+6+1,0),0))))</f>
        <v>0</v>
      </c>
      <c r="AD1957" s="147">
        <f>IF(AND($I1957="Si",M1957=1),1,IF(AND($I1957="Fisico",M1957=1),1,IF(AND(M1957=1,$I1957="Electronico"),2,IF(M1957=1,VLOOKUP($C1957&amp;"|"&amp;$B1957&amp;"|"&amp;$D1957,Empresas!$C$6:$CC$92,$G1957+6+1,0),0))))</f>
        <v>0</v>
      </c>
      <c r="AE1957" s="147">
        <f>IF(AND($I1957="Si",N1957=1),1,IF(AND($I1957="Fisico",N1957=1),1,IF(AND(N1957=1,$I1957="Electronico"),2,IF(N1957=1,VLOOKUP($C1957&amp;"|"&amp;$B1957&amp;"|"&amp;$D1957,Empresas!$C$6:$CC$92,$G1957+6+1,0),0))))</f>
        <v>0</v>
      </c>
      <c r="AF1957" s="147">
        <f>IF(AND($I1957="Si",O1957=1),1,IF(AND($I1957="Fisico",O1957=1),1,IF(AND(O1957=1,$I1957="Electronico"),2,IF(O1957=1,VLOOKUP($C1957&amp;"|"&amp;$B1957&amp;"|"&amp;$D1957,Empresas!$C$6:$CC$92,$G1957+6+1,0),0))))</f>
        <v>0</v>
      </c>
      <c r="AG1957" s="147">
        <f>IF(AND($I1957="Si",P1957=1),1,IF(AND($I1957="Fisico",P1957=1),1,IF(AND(P1957=1,$I1957="Electronico"),2,IF(P1957=1,VLOOKUP($C1957&amp;"|"&amp;$B1957&amp;"|"&amp;$D1957,Empresas!$C$6:$CC$92,$G1957+6+1,0),0))))</f>
        <v>0</v>
      </c>
      <c r="AH1957" s="147">
        <f>IF(AND($I1957="Si",Q1957=1),1,IF(AND($I1957="Fisico",Q1957=1),1,IF(AND(Q1957=1,$I1957="Electronico"),2,IF(Q1957=1,VLOOKUP($C1957&amp;"|"&amp;$B1957&amp;"|"&amp;$D1957,Empresas!$C$6:$CC$92,$G1957+6+1,0),0))))</f>
        <v>0</v>
      </c>
      <c r="AI1957" s="147">
        <f>IF(AND($I1957="Si",R1957=1),1,IF(AND($I1957="Fisico",R1957=1),1,IF(AND(R1957=1,$I1957="Electronico"),2,IF(R1957=1,VLOOKUP($C1957&amp;"|"&amp;$B1957&amp;"|"&amp;$D1957,Empresas!$C$6:$CC$92,$G1957+6+1,0),0))))</f>
        <v>0</v>
      </c>
      <c r="AJ1957" s="147">
        <f>IF(AND($I1957="Si",S1957=1),1,IF(AND($I1957="Fisico",S1957=1),1,IF(AND(S1957=1,$I1957="Electronico"),2,IF(S1957=1,VLOOKUP($C1957&amp;"|"&amp;$B1957&amp;"|"&amp;$D1957,Empresas!$C$6:$CC$92,$G1957+6+1,0),0))))</f>
        <v>0</v>
      </c>
      <c r="AK1957" s="147">
        <f>IF(AND($I1957="Si",T1957=1),1,IF(AND($I1957="Fisico",T1957=1),1,IF(AND(T1957=1,$I1957="Electronico"),2,IF(T1957=1,VLOOKUP($C1957&amp;"|"&amp;$B1957&amp;"|"&amp;$D1957,Empresas!$C$6:$CC$92,$G1957+6+1,0),0))))</f>
        <v>0</v>
      </c>
      <c r="AL1957" s="147">
        <f>IF(AND($I1957="Si",U1957=1),1,IF(AND($I1957="Fisico",U1957=1),1,IF(AND(U1957=1,$I1957="Electronico"),2,IF(U1957=1,VLOOKUP($C1957&amp;"|"&amp;$B1957&amp;"|"&amp;$D1957,Empresas!$C$6:$CC$92,$G1957+6+1,0),0))))</f>
        <v>0</v>
      </c>
      <c r="AM1957" s="149">
        <f t="shared" si="317"/>
        <v>0</v>
      </c>
      <c r="AN1957" s="149">
        <f t="shared" si="318"/>
        <v>0</v>
      </c>
      <c r="AO1957" s="152">
        <f t="shared" si="319"/>
        <v>0</v>
      </c>
    </row>
    <row r="1958" spans="1:41" x14ac:dyDescent="0.25">
      <c r="A1958" s="143" t="str">
        <f>VLOOKUP(D1958,Empresas!$D$7:$F$91,3,0)</f>
        <v>Yulisa</v>
      </c>
      <c r="B1958" s="144" t="str">
        <f>VLOOKUP(D1958,Empresas!$D$7:$G$91,4,0)</f>
        <v>Carmen D.</v>
      </c>
      <c r="C1958" s="144" t="s">
        <v>544</v>
      </c>
      <c r="D1958" s="144" t="s">
        <v>314</v>
      </c>
      <c r="E1958" s="144" t="str">
        <f>VLOOKUP(D1958,Empresas!$D$7:$E$92,2,0)</f>
        <v>GONZALO ROJAS ANTONY ROLANDO</v>
      </c>
      <c r="F1958" s="144" t="s">
        <v>188</v>
      </c>
      <c r="G1958" s="145">
        <f t="shared" si="322"/>
        <v>67</v>
      </c>
      <c r="H1958" s="145" t="str">
        <f>VLOOKUP(D1958,Empresas!$D$6:$L$92,7,0)</f>
        <v>Semestral</v>
      </c>
      <c r="I1958" s="144" t="str">
        <f>VLOOKUP(VLOOKUP(D1958&amp;"|"&amp;B1958,Empresas!$I$7:$CB$92,G1958,0),Tablas!$A$13:$B$14,2,0)</f>
        <v>No</v>
      </c>
      <c r="J1958" s="78"/>
      <c r="K1958" s="78"/>
      <c r="L1958" s="78"/>
      <c r="M1958" s="78"/>
      <c r="N1958" s="78"/>
      <c r="O1958" s="78"/>
      <c r="P1958" s="78"/>
      <c r="Q1958" s="78"/>
      <c r="R1958" s="78"/>
      <c r="S1958" s="78"/>
      <c r="T1958" s="78"/>
      <c r="U1958" s="78"/>
      <c r="V1958" s="78" t="str">
        <f>VLOOKUP(D1958,Empresas!$D$7:$CF$91,81,0)</f>
        <v>D</v>
      </c>
      <c r="W1958" s="78" t="str">
        <f>VLOOKUP(D1958,Empresas!$D$7:$M$91,10,0)</f>
        <v>Rer</v>
      </c>
      <c r="X1958" s="69" t="str">
        <f t="shared" si="315"/>
        <v>SI</v>
      </c>
      <c r="Y1958" s="153" t="str">
        <f t="shared" si="316"/>
        <v>No aplica</v>
      </c>
      <c r="Z1958" s="147">
        <f>IF(Y1958="No aplica",0,IF(I1958="no",0,IF(I1958="No aplica",0,IF(I1958="Si",1,IF(I1958="Fisico",1,IF(I1958="Electronico",2,VLOOKUP(C1958&amp;"|"&amp;B1958&amp;"|"&amp;D1958,Empresas!$C$6:$CC$92,G1958+6+1,0)))))))</f>
        <v>0</v>
      </c>
      <c r="AA1958" s="147">
        <f>IF(AND($I1958="Si",J1958=1),1,IF(AND($I1958="Fisico",J1958=1),1,IF(AND(J1958=1,$I1958="Electronico"),2,IF(J1958=1,VLOOKUP($C1958&amp;"|"&amp;$B1958&amp;"|"&amp;$D1958,Empresas!$C$6:$CC$92,$G1958+6+1,0),0))))</f>
        <v>0</v>
      </c>
      <c r="AB1958" s="147">
        <f>IF(AND($I1958="Si",K1958=1),1,IF(AND($I1958="Fisico",K1958=1),1,IF(AND(K1958=1,$I1958="Electronico"),2,IF(K1958=1,VLOOKUP($C1958&amp;"|"&amp;$B1958&amp;"|"&amp;$D1958,Empresas!$C$6:$CC$92,$G1958+6+1,0),0))))</f>
        <v>0</v>
      </c>
      <c r="AC1958" s="147">
        <f>IF(AND($I1958="Si",L1958=1),1,IF(AND($I1958="Fisico",L1958=1),1,IF(AND(L1958=1,$I1958="Electronico"),2,IF(L1958=1,VLOOKUP($C1958&amp;"|"&amp;$B1958&amp;"|"&amp;$D1958,Empresas!$C$6:$CC$92,$G1958+6+1,0),0))))</f>
        <v>0</v>
      </c>
      <c r="AD1958" s="147">
        <f>IF(AND($I1958="Si",M1958=1),1,IF(AND($I1958="Fisico",M1958=1),1,IF(AND(M1958=1,$I1958="Electronico"),2,IF(M1958=1,VLOOKUP($C1958&amp;"|"&amp;$B1958&amp;"|"&amp;$D1958,Empresas!$C$6:$CC$92,$G1958+6+1,0),0))))</f>
        <v>0</v>
      </c>
      <c r="AE1958" s="147">
        <f>IF(AND($I1958="Si",N1958=1),1,IF(AND($I1958="Fisico",N1958=1),1,IF(AND(N1958=1,$I1958="Electronico"),2,IF(N1958=1,VLOOKUP($C1958&amp;"|"&amp;$B1958&amp;"|"&amp;$D1958,Empresas!$C$6:$CC$92,$G1958+6+1,0),0))))</f>
        <v>0</v>
      </c>
      <c r="AF1958" s="147">
        <f>IF(AND($I1958="Si",O1958=1),1,IF(AND($I1958="Fisico",O1958=1),1,IF(AND(O1958=1,$I1958="Electronico"),2,IF(O1958=1,VLOOKUP($C1958&amp;"|"&amp;$B1958&amp;"|"&amp;$D1958,Empresas!$C$6:$CC$92,$G1958+6+1,0),0))))</f>
        <v>0</v>
      </c>
      <c r="AG1958" s="147">
        <f>IF(AND($I1958="Si",P1958=1),1,IF(AND($I1958="Fisico",P1958=1),1,IF(AND(P1958=1,$I1958="Electronico"),2,IF(P1958=1,VLOOKUP($C1958&amp;"|"&amp;$B1958&amp;"|"&amp;$D1958,Empresas!$C$6:$CC$92,$G1958+6+1,0),0))))</f>
        <v>0</v>
      </c>
      <c r="AH1958" s="147">
        <f>IF(AND($I1958="Si",Q1958=1),1,IF(AND($I1958="Fisico",Q1958=1),1,IF(AND(Q1958=1,$I1958="Electronico"),2,IF(Q1958=1,VLOOKUP($C1958&amp;"|"&amp;$B1958&amp;"|"&amp;$D1958,Empresas!$C$6:$CC$92,$G1958+6+1,0),0))))</f>
        <v>0</v>
      </c>
      <c r="AI1958" s="147">
        <f>IF(AND($I1958="Si",R1958=1),1,IF(AND($I1958="Fisico",R1958=1),1,IF(AND(R1958=1,$I1958="Electronico"),2,IF(R1958=1,VLOOKUP($C1958&amp;"|"&amp;$B1958&amp;"|"&amp;$D1958,Empresas!$C$6:$CC$92,$G1958+6+1,0),0))))</f>
        <v>0</v>
      </c>
      <c r="AJ1958" s="147">
        <f>IF(AND($I1958="Si",S1958=1),1,IF(AND($I1958="Fisico",S1958=1),1,IF(AND(S1958=1,$I1958="Electronico"),2,IF(S1958=1,VLOOKUP($C1958&amp;"|"&amp;$B1958&amp;"|"&amp;$D1958,Empresas!$C$6:$CC$92,$G1958+6+1,0),0))))</f>
        <v>0</v>
      </c>
      <c r="AK1958" s="147">
        <f>IF(AND($I1958="Si",T1958=1),1,IF(AND($I1958="Fisico",T1958=1),1,IF(AND(T1958=1,$I1958="Electronico"),2,IF(T1958=1,VLOOKUP($C1958&amp;"|"&amp;$B1958&amp;"|"&amp;$D1958,Empresas!$C$6:$CC$92,$G1958+6+1,0),0))))</f>
        <v>0</v>
      </c>
      <c r="AL1958" s="147">
        <f>IF(AND($I1958="Si",U1958=1),1,IF(AND($I1958="Fisico",U1958=1),1,IF(AND(U1958=1,$I1958="Electronico"),2,IF(U1958=1,VLOOKUP($C1958&amp;"|"&amp;$B1958&amp;"|"&amp;$D1958,Empresas!$C$6:$CC$92,$G1958+6+1,0),0))))</f>
        <v>0</v>
      </c>
      <c r="AM1958" s="149">
        <f t="shared" si="317"/>
        <v>0</v>
      </c>
      <c r="AN1958" s="149">
        <f t="shared" si="318"/>
        <v>0</v>
      </c>
      <c r="AO1958" s="152">
        <f t="shared" si="319"/>
        <v>0</v>
      </c>
    </row>
    <row r="1959" spans="1:41" x14ac:dyDescent="0.25">
      <c r="A1959" s="143" t="str">
        <f>VLOOKUP(D1959,Empresas!$D$7:$F$91,3,0)</f>
        <v>Yulisa</v>
      </c>
      <c r="B1959" s="144" t="str">
        <f>VLOOKUP(D1959,Empresas!$D$7:$G$91,4,0)</f>
        <v>Carmen D.</v>
      </c>
      <c r="C1959" s="144" t="s">
        <v>544</v>
      </c>
      <c r="D1959" s="144" t="s">
        <v>314</v>
      </c>
      <c r="E1959" s="144" t="str">
        <f>VLOOKUP(D1959,Empresas!$D$7:$E$92,2,0)</f>
        <v>GONZALO ROJAS ANTONY ROLANDO</v>
      </c>
      <c r="F1959" s="144" t="s">
        <v>189</v>
      </c>
      <c r="G1959" s="145">
        <f t="shared" si="322"/>
        <v>68</v>
      </c>
      <c r="H1959" s="145" t="str">
        <f>VLOOKUP(D1959,Empresas!$D$6:$L$92,7,0)</f>
        <v>Semestral</v>
      </c>
      <c r="I1959" s="144" t="str">
        <f>VLOOKUP(VLOOKUP(D1959&amp;"|"&amp;B1959,Empresas!$I$7:$CB$92,G1959,0),Tablas!$A$13:$B$14,2,0)</f>
        <v>No</v>
      </c>
      <c r="J1959" s="78"/>
      <c r="K1959" s="78"/>
      <c r="L1959" s="78"/>
      <c r="M1959" s="78"/>
      <c r="N1959" s="78"/>
      <c r="O1959" s="78"/>
      <c r="P1959" s="78"/>
      <c r="Q1959" s="78"/>
      <c r="R1959" s="78"/>
      <c r="S1959" s="78"/>
      <c r="T1959" s="78"/>
      <c r="U1959" s="78"/>
      <c r="V1959" s="78" t="str">
        <f>VLOOKUP(D1959,Empresas!$D$7:$CF$91,81,0)</f>
        <v>D</v>
      </c>
      <c r="W1959" s="78" t="str">
        <f>VLOOKUP(D1959,Empresas!$D$7:$M$91,10,0)</f>
        <v>Rer</v>
      </c>
      <c r="X1959" s="69" t="str">
        <f t="shared" si="315"/>
        <v>SI</v>
      </c>
      <c r="Y1959" s="153" t="str">
        <f t="shared" si="316"/>
        <v>No aplica</v>
      </c>
      <c r="Z1959" s="147">
        <f>IF(Y1959="No aplica",0,IF(I1959="no",0,IF(I1959="No aplica",0,IF(I1959="Si",1,IF(I1959="Fisico",1,IF(I1959="Electronico",2,VLOOKUP(C1959&amp;"|"&amp;B1959&amp;"|"&amp;D1959,Empresas!$C$6:$CC$92,G1959+6+1,0)))))))</f>
        <v>0</v>
      </c>
      <c r="AA1959" s="147">
        <f>IF(AND($I1959="Si",J1959=1),1,IF(AND($I1959="Fisico",J1959=1),1,IF(AND(J1959=1,$I1959="Electronico"),2,IF(J1959=1,VLOOKUP($C1959&amp;"|"&amp;$B1959&amp;"|"&amp;$D1959,Empresas!$C$6:$CC$92,$G1959+6+1,0),0))))</f>
        <v>0</v>
      </c>
      <c r="AB1959" s="147">
        <f>IF(AND($I1959="Si",K1959=1),1,IF(AND($I1959="Fisico",K1959=1),1,IF(AND(K1959=1,$I1959="Electronico"),2,IF(K1959=1,VLOOKUP($C1959&amp;"|"&amp;$B1959&amp;"|"&amp;$D1959,Empresas!$C$6:$CC$92,$G1959+6+1,0),0))))</f>
        <v>0</v>
      </c>
      <c r="AC1959" s="147">
        <f>IF(AND($I1959="Si",L1959=1),1,IF(AND($I1959="Fisico",L1959=1),1,IF(AND(L1959=1,$I1959="Electronico"),2,IF(L1959=1,VLOOKUP($C1959&amp;"|"&amp;$B1959&amp;"|"&amp;$D1959,Empresas!$C$6:$CC$92,$G1959+6+1,0),0))))</f>
        <v>0</v>
      </c>
      <c r="AD1959" s="147">
        <f>IF(AND($I1959="Si",M1959=1),1,IF(AND($I1959="Fisico",M1959=1),1,IF(AND(M1959=1,$I1959="Electronico"),2,IF(M1959=1,VLOOKUP($C1959&amp;"|"&amp;$B1959&amp;"|"&amp;$D1959,Empresas!$C$6:$CC$92,$G1959+6+1,0),0))))</f>
        <v>0</v>
      </c>
      <c r="AE1959" s="147">
        <f>IF(AND($I1959="Si",N1959=1),1,IF(AND($I1959="Fisico",N1959=1),1,IF(AND(N1959=1,$I1959="Electronico"),2,IF(N1959=1,VLOOKUP($C1959&amp;"|"&amp;$B1959&amp;"|"&amp;$D1959,Empresas!$C$6:$CC$92,$G1959+6+1,0),0))))</f>
        <v>0</v>
      </c>
      <c r="AF1959" s="147">
        <f>IF(AND($I1959="Si",O1959=1),1,IF(AND($I1959="Fisico",O1959=1),1,IF(AND(O1959=1,$I1959="Electronico"),2,IF(O1959=1,VLOOKUP($C1959&amp;"|"&amp;$B1959&amp;"|"&amp;$D1959,Empresas!$C$6:$CC$92,$G1959+6+1,0),0))))</f>
        <v>0</v>
      </c>
      <c r="AG1959" s="147">
        <f>IF(AND($I1959="Si",P1959=1),1,IF(AND($I1959="Fisico",P1959=1),1,IF(AND(P1959=1,$I1959="Electronico"),2,IF(P1959=1,VLOOKUP($C1959&amp;"|"&amp;$B1959&amp;"|"&amp;$D1959,Empresas!$C$6:$CC$92,$G1959+6+1,0),0))))</f>
        <v>0</v>
      </c>
      <c r="AH1959" s="147">
        <f>IF(AND($I1959="Si",Q1959=1),1,IF(AND($I1959="Fisico",Q1959=1),1,IF(AND(Q1959=1,$I1959="Electronico"),2,IF(Q1959=1,VLOOKUP($C1959&amp;"|"&amp;$B1959&amp;"|"&amp;$D1959,Empresas!$C$6:$CC$92,$G1959+6+1,0),0))))</f>
        <v>0</v>
      </c>
      <c r="AI1959" s="147">
        <f>IF(AND($I1959="Si",R1959=1),1,IF(AND($I1959="Fisico",R1959=1),1,IF(AND(R1959=1,$I1959="Electronico"),2,IF(R1959=1,VLOOKUP($C1959&amp;"|"&amp;$B1959&amp;"|"&amp;$D1959,Empresas!$C$6:$CC$92,$G1959+6+1,0),0))))</f>
        <v>0</v>
      </c>
      <c r="AJ1959" s="147">
        <f>IF(AND($I1959="Si",S1959=1),1,IF(AND($I1959="Fisico",S1959=1),1,IF(AND(S1959=1,$I1959="Electronico"),2,IF(S1959=1,VLOOKUP($C1959&amp;"|"&amp;$B1959&amp;"|"&amp;$D1959,Empresas!$C$6:$CC$92,$G1959+6+1,0),0))))</f>
        <v>0</v>
      </c>
      <c r="AK1959" s="147">
        <f>IF(AND($I1959="Si",T1959=1),1,IF(AND($I1959="Fisico",T1959=1),1,IF(AND(T1959=1,$I1959="Electronico"),2,IF(T1959=1,VLOOKUP($C1959&amp;"|"&amp;$B1959&amp;"|"&amp;$D1959,Empresas!$C$6:$CC$92,$G1959+6+1,0),0))))</f>
        <v>0</v>
      </c>
      <c r="AL1959" s="147">
        <f>IF(AND($I1959="Si",U1959=1),1,IF(AND($I1959="Fisico",U1959=1),1,IF(AND(U1959=1,$I1959="Electronico"),2,IF(U1959=1,VLOOKUP($C1959&amp;"|"&amp;$B1959&amp;"|"&amp;$D1959,Empresas!$C$6:$CC$92,$G1959+6+1,0),0))))</f>
        <v>0</v>
      </c>
      <c r="AM1959" s="149">
        <f t="shared" si="317"/>
        <v>0</v>
      </c>
      <c r="AN1959" s="149">
        <f t="shared" si="318"/>
        <v>0</v>
      </c>
      <c r="AO1959" s="152">
        <f t="shared" si="319"/>
        <v>0</v>
      </c>
    </row>
    <row r="1960" spans="1:41" x14ac:dyDescent="0.25">
      <c r="A1960" s="143" t="str">
        <f>VLOOKUP(D1960,Empresas!$D$7:$F$91,3,0)</f>
        <v>Yulisa</v>
      </c>
      <c r="B1960" s="144" t="str">
        <f>VLOOKUP(D1960,Empresas!$D$7:$G$91,4,0)</f>
        <v>Carmen D.</v>
      </c>
      <c r="C1960" s="144" t="s">
        <v>544</v>
      </c>
      <c r="D1960" s="144" t="s">
        <v>314</v>
      </c>
      <c r="E1960" s="144" t="str">
        <f>VLOOKUP(D1960,Empresas!$D$7:$E$92,2,0)</f>
        <v>GONZALO ROJAS ANTONY ROLANDO</v>
      </c>
      <c r="F1960" s="144" t="s">
        <v>190</v>
      </c>
      <c r="G1960" s="145">
        <f t="shared" si="322"/>
        <v>69</v>
      </c>
      <c r="H1960" s="145" t="str">
        <f>VLOOKUP(D1960,Empresas!$D$6:$L$92,7,0)</f>
        <v>Semestral</v>
      </c>
      <c r="I1960" s="144" t="str">
        <f>VLOOKUP(VLOOKUP(D1960&amp;"|"&amp;B1960,Empresas!$I$7:$CB$92,G1960,0),Tablas!$A$13:$B$14,2,0)</f>
        <v>No</v>
      </c>
      <c r="J1960" s="78"/>
      <c r="K1960" s="78"/>
      <c r="L1960" s="78"/>
      <c r="M1960" s="78"/>
      <c r="N1960" s="78"/>
      <c r="O1960" s="78"/>
      <c r="P1960" s="78"/>
      <c r="Q1960" s="78"/>
      <c r="R1960" s="78"/>
      <c r="S1960" s="78"/>
      <c r="T1960" s="78"/>
      <c r="U1960" s="78"/>
      <c r="V1960" s="78" t="str">
        <f>VLOOKUP(D1960,Empresas!$D$7:$CF$91,81,0)</f>
        <v>D</v>
      </c>
      <c r="W1960" s="78" t="str">
        <f>VLOOKUP(D1960,Empresas!$D$7:$M$91,10,0)</f>
        <v>Rer</v>
      </c>
      <c r="X1960" s="69" t="str">
        <f t="shared" si="315"/>
        <v>NO</v>
      </c>
      <c r="Y1960" s="153" t="str">
        <f t="shared" si="316"/>
        <v>No aplica</v>
      </c>
      <c r="Z1960" s="147">
        <f>IF(Y1960="No aplica",0,IF(I1960="no",0,IF(I1960="No aplica",0,IF(I1960="Si",1,IF(I1960="Fisico",1,IF(I1960="Electronico",2,VLOOKUP(C1960&amp;"|"&amp;B1960&amp;"|"&amp;D1960,Empresas!$C$6:$CC$92,G1960+6+1,0)))))))</f>
        <v>0</v>
      </c>
      <c r="AA1960" s="147">
        <f>IF(AND($I1960="Si",J1960=1),1,IF(AND($I1960="Fisico",J1960=1),1,IF(AND(J1960=1,$I1960="Electronico"),2,IF(J1960=1,VLOOKUP($C1960&amp;"|"&amp;$B1960&amp;"|"&amp;$D1960,Empresas!$C$6:$CC$92,$G1960+6+1,0),0))))</f>
        <v>0</v>
      </c>
      <c r="AB1960" s="147">
        <f>IF(AND($I1960="Si",K1960=1),1,IF(AND($I1960="Fisico",K1960=1),1,IF(AND(K1960=1,$I1960="Electronico"),2,IF(K1960=1,VLOOKUP($C1960&amp;"|"&amp;$B1960&amp;"|"&amp;$D1960,Empresas!$C$6:$CC$92,$G1960+6+1,0),0))))</f>
        <v>0</v>
      </c>
      <c r="AC1960" s="147">
        <f>IF(AND($I1960="Si",L1960=1),1,IF(AND($I1960="Fisico",L1960=1),1,IF(AND(L1960=1,$I1960="Electronico"),2,IF(L1960=1,VLOOKUP($C1960&amp;"|"&amp;$B1960&amp;"|"&amp;$D1960,Empresas!$C$6:$CC$92,$G1960+6+1,0),0))))</f>
        <v>0</v>
      </c>
      <c r="AD1960" s="147">
        <f>IF(AND($I1960="Si",M1960=1),1,IF(AND($I1960="Fisico",M1960=1),1,IF(AND(M1960=1,$I1960="Electronico"),2,IF(M1960=1,VLOOKUP($C1960&amp;"|"&amp;$B1960&amp;"|"&amp;$D1960,Empresas!$C$6:$CC$92,$G1960+6+1,0),0))))</f>
        <v>0</v>
      </c>
      <c r="AE1960" s="147">
        <f>IF(AND($I1960="Si",N1960=1),1,IF(AND($I1960="Fisico",N1960=1),1,IF(AND(N1960=1,$I1960="Electronico"),2,IF(N1960=1,VLOOKUP($C1960&amp;"|"&amp;$B1960&amp;"|"&amp;$D1960,Empresas!$C$6:$CC$92,$G1960+6+1,0),0))))</f>
        <v>0</v>
      </c>
      <c r="AF1960" s="147">
        <f>IF(AND($I1960="Si",O1960=1),1,IF(AND($I1960="Fisico",O1960=1),1,IF(AND(O1960=1,$I1960="Electronico"),2,IF(O1960=1,VLOOKUP($C1960&amp;"|"&amp;$B1960&amp;"|"&amp;$D1960,Empresas!$C$6:$CC$92,$G1960+6+1,0),0))))</f>
        <v>0</v>
      </c>
      <c r="AG1960" s="147">
        <f>IF(AND($I1960="Si",P1960=1),1,IF(AND($I1960="Fisico",P1960=1),1,IF(AND(P1960=1,$I1960="Electronico"),2,IF(P1960=1,VLOOKUP($C1960&amp;"|"&amp;$B1960&amp;"|"&amp;$D1960,Empresas!$C$6:$CC$92,$G1960+6+1,0),0))))</f>
        <v>0</v>
      </c>
      <c r="AH1960" s="147">
        <f>IF(AND($I1960="Si",Q1960=1),1,IF(AND($I1960="Fisico",Q1960=1),1,IF(AND(Q1960=1,$I1960="Electronico"),2,IF(Q1960=1,VLOOKUP($C1960&amp;"|"&amp;$B1960&amp;"|"&amp;$D1960,Empresas!$C$6:$CC$92,$G1960+6+1,0),0))))</f>
        <v>0</v>
      </c>
      <c r="AI1960" s="147">
        <f>IF(AND($I1960="Si",R1960=1),1,IF(AND($I1960="Fisico",R1960=1),1,IF(AND(R1960=1,$I1960="Electronico"),2,IF(R1960=1,VLOOKUP($C1960&amp;"|"&amp;$B1960&amp;"|"&amp;$D1960,Empresas!$C$6:$CC$92,$G1960+6+1,0),0))))</f>
        <v>0</v>
      </c>
      <c r="AJ1960" s="147">
        <f>IF(AND($I1960="Si",S1960=1),1,IF(AND($I1960="Fisico",S1960=1),1,IF(AND(S1960=1,$I1960="Electronico"),2,IF(S1960=1,VLOOKUP($C1960&amp;"|"&amp;$B1960&amp;"|"&amp;$D1960,Empresas!$C$6:$CC$92,$G1960+6+1,0),0))))</f>
        <v>0</v>
      </c>
      <c r="AK1960" s="147">
        <f>IF(AND($I1960="Si",T1960=1),1,IF(AND($I1960="Fisico",T1960=1),1,IF(AND(T1960=1,$I1960="Electronico"),2,IF(T1960=1,VLOOKUP($C1960&amp;"|"&amp;$B1960&amp;"|"&amp;$D1960,Empresas!$C$6:$CC$92,$G1960+6+1,0),0))))</f>
        <v>0</v>
      </c>
      <c r="AL1960" s="147">
        <f>IF(AND($I1960="Si",U1960=1),1,IF(AND($I1960="Fisico",U1960=1),1,IF(AND(U1960=1,$I1960="Electronico"),2,IF(U1960=1,VLOOKUP($C1960&amp;"|"&amp;$B1960&amp;"|"&amp;$D1960,Empresas!$C$6:$CC$92,$G1960+6+1,0),0))))</f>
        <v>0</v>
      </c>
      <c r="AM1960" s="149">
        <f t="shared" si="317"/>
        <v>0</v>
      </c>
      <c r="AN1960" s="149">
        <f t="shared" si="318"/>
        <v>0</v>
      </c>
      <c r="AO1960" s="152">
        <f t="shared" si="319"/>
        <v>0</v>
      </c>
    </row>
    <row r="1961" spans="1:41" x14ac:dyDescent="0.25">
      <c r="A1961" s="143" t="str">
        <f>VLOOKUP(D1961,Empresas!$D$7:$F$91,3,0)</f>
        <v>Yulisa</v>
      </c>
      <c r="B1961" s="144" t="str">
        <f>VLOOKUP(D1961,Empresas!$D$7:$G$91,4,0)</f>
        <v>Carmen D.</v>
      </c>
      <c r="C1961" s="144" t="s">
        <v>544</v>
      </c>
      <c r="D1961" s="144" t="s">
        <v>314</v>
      </c>
      <c r="E1961" s="144" t="str">
        <f>VLOOKUP(D1961,Empresas!$D$7:$E$92,2,0)</f>
        <v>GONZALO ROJAS ANTONY ROLANDO</v>
      </c>
      <c r="F1961" s="146" t="s">
        <v>191</v>
      </c>
      <c r="G1961" s="145">
        <f t="shared" si="322"/>
        <v>70</v>
      </c>
      <c r="H1961" s="145" t="str">
        <f>VLOOKUP(D1961,Empresas!$D$6:$L$92,7,0)</f>
        <v>Semestral</v>
      </c>
      <c r="I1961" s="144" t="str">
        <f>VLOOKUP(VLOOKUP(D1961&amp;"|"&amp;B1961,Empresas!$I$7:$CB$92,G1961,0),Tablas!$A$13:$B$14,2,0)</f>
        <v>No</v>
      </c>
      <c r="J1961" s="78"/>
      <c r="K1961" s="78"/>
      <c r="L1961" s="78"/>
      <c r="M1961" s="78"/>
      <c r="N1961" s="78"/>
      <c r="O1961" s="78"/>
      <c r="P1961" s="78"/>
      <c r="Q1961" s="78"/>
      <c r="R1961" s="78"/>
      <c r="S1961" s="78"/>
      <c r="T1961" s="78"/>
      <c r="U1961" s="78"/>
      <c r="V1961" s="78" t="str">
        <f>VLOOKUP(D1961,Empresas!$D$7:$CF$91,81,0)</f>
        <v>D</v>
      </c>
      <c r="W1961" s="78" t="str">
        <f>VLOOKUP(D1961,Empresas!$D$7:$M$91,10,0)</f>
        <v>Rer</v>
      </c>
      <c r="X1961" s="69" t="str">
        <f t="shared" si="315"/>
        <v>NO</v>
      </c>
      <c r="Y1961" s="153" t="str">
        <f t="shared" si="316"/>
        <v>No aplica</v>
      </c>
      <c r="Z1961" s="147">
        <f>IF(Y1961="No aplica",0,IF(I1961="no",0,IF(I1961="No aplica",0,IF(I1961="Si",1,IF(I1961="Fisico",1,IF(I1961="Electronico",2,VLOOKUP(C1961&amp;"|"&amp;B1961&amp;"|"&amp;D1961,Empresas!$C$6:$CC$92,G1961+6+1,0)))))))</f>
        <v>0</v>
      </c>
      <c r="AA1961" s="147">
        <f>IF(AND($I1961="Si",J1961=1),1,IF(AND($I1961="Fisico",J1961=1),1,IF(AND(J1961=1,$I1961="Electronico"),2,IF(J1961=1,VLOOKUP($C1961&amp;"|"&amp;$B1961&amp;"|"&amp;$D1961,Empresas!$C$6:$CC$92,$G1961+6+1,0),0))))</f>
        <v>0</v>
      </c>
      <c r="AB1961" s="147">
        <f>IF(AND($I1961="Si",K1961=1),1,IF(AND($I1961="Fisico",K1961=1),1,IF(AND(K1961=1,$I1961="Electronico"),2,IF(K1961=1,VLOOKUP($C1961&amp;"|"&amp;$B1961&amp;"|"&amp;$D1961,Empresas!$C$6:$CC$92,$G1961+6+1,0),0))))</f>
        <v>0</v>
      </c>
      <c r="AC1961" s="147">
        <f>IF(AND($I1961="Si",L1961=1),1,IF(AND($I1961="Fisico",L1961=1),1,IF(AND(L1961=1,$I1961="Electronico"),2,IF(L1961=1,VLOOKUP($C1961&amp;"|"&amp;$B1961&amp;"|"&amp;$D1961,Empresas!$C$6:$CC$92,$G1961+6+1,0),0))))</f>
        <v>0</v>
      </c>
      <c r="AD1961" s="147">
        <f>IF(AND($I1961="Si",M1961=1),1,IF(AND($I1961="Fisico",M1961=1),1,IF(AND(M1961=1,$I1961="Electronico"),2,IF(M1961=1,VLOOKUP($C1961&amp;"|"&amp;$B1961&amp;"|"&amp;$D1961,Empresas!$C$6:$CC$92,$G1961+6+1,0),0))))</f>
        <v>0</v>
      </c>
      <c r="AE1961" s="147">
        <f>IF(AND($I1961="Si",N1961=1),1,IF(AND($I1961="Fisico",N1961=1),1,IF(AND(N1961=1,$I1961="Electronico"),2,IF(N1961=1,VLOOKUP($C1961&amp;"|"&amp;$B1961&amp;"|"&amp;$D1961,Empresas!$C$6:$CC$92,$G1961+6+1,0),0))))</f>
        <v>0</v>
      </c>
      <c r="AF1961" s="147">
        <f>IF(AND($I1961="Si",O1961=1),1,IF(AND($I1961="Fisico",O1961=1),1,IF(AND(O1961=1,$I1961="Electronico"),2,IF(O1961=1,VLOOKUP($C1961&amp;"|"&amp;$B1961&amp;"|"&amp;$D1961,Empresas!$C$6:$CC$92,$G1961+6+1,0),0))))</f>
        <v>0</v>
      </c>
      <c r="AG1961" s="147">
        <f>IF(AND($I1961="Si",P1961=1),1,IF(AND($I1961="Fisico",P1961=1),1,IF(AND(P1961=1,$I1961="Electronico"),2,IF(P1961=1,VLOOKUP($C1961&amp;"|"&amp;$B1961&amp;"|"&amp;$D1961,Empresas!$C$6:$CC$92,$G1961+6+1,0),0))))</f>
        <v>0</v>
      </c>
      <c r="AH1961" s="147">
        <f>IF(AND($I1961="Si",Q1961=1),1,IF(AND($I1961="Fisico",Q1961=1),1,IF(AND(Q1961=1,$I1961="Electronico"),2,IF(Q1961=1,VLOOKUP($C1961&amp;"|"&amp;$B1961&amp;"|"&amp;$D1961,Empresas!$C$6:$CC$92,$G1961+6+1,0),0))))</f>
        <v>0</v>
      </c>
      <c r="AI1961" s="147">
        <f>IF(AND($I1961="Si",R1961=1),1,IF(AND($I1961="Fisico",R1961=1),1,IF(AND(R1961=1,$I1961="Electronico"),2,IF(R1961=1,VLOOKUP($C1961&amp;"|"&amp;$B1961&amp;"|"&amp;$D1961,Empresas!$C$6:$CC$92,$G1961+6+1,0),0))))</f>
        <v>0</v>
      </c>
      <c r="AJ1961" s="147">
        <f>IF(AND($I1961="Si",S1961=1),1,IF(AND($I1961="Fisico",S1961=1),1,IF(AND(S1961=1,$I1961="Electronico"),2,IF(S1961=1,VLOOKUP($C1961&amp;"|"&amp;$B1961&amp;"|"&amp;$D1961,Empresas!$C$6:$CC$92,$G1961+6+1,0),0))))</f>
        <v>0</v>
      </c>
      <c r="AK1961" s="147">
        <f>IF(AND($I1961="Si",T1961=1),1,IF(AND($I1961="Fisico",T1961=1),1,IF(AND(T1961=1,$I1961="Electronico"),2,IF(T1961=1,VLOOKUP($C1961&amp;"|"&amp;$B1961&amp;"|"&amp;$D1961,Empresas!$C$6:$CC$92,$G1961+6+1,0),0))))</f>
        <v>0</v>
      </c>
      <c r="AL1961" s="147">
        <f>IF(AND($I1961="Si",U1961=1),1,IF(AND($I1961="Fisico",U1961=1),1,IF(AND(U1961=1,$I1961="Electronico"),2,IF(U1961=1,VLOOKUP($C1961&amp;"|"&amp;$B1961&amp;"|"&amp;$D1961,Empresas!$C$6:$CC$92,$G1961+6+1,0),0))))</f>
        <v>0</v>
      </c>
      <c r="AM1961" s="149">
        <f t="shared" si="317"/>
        <v>0</v>
      </c>
      <c r="AN1961" s="149">
        <f t="shared" si="318"/>
        <v>0</v>
      </c>
      <c r="AO1961" s="152">
        <f t="shared" si="319"/>
        <v>0</v>
      </c>
    </row>
    <row r="1962" spans="1:41" x14ac:dyDescent="0.25">
      <c r="A1962" s="143" t="str">
        <f>VLOOKUP(D1962,Empresas!$D$7:$F$91,3,0)</f>
        <v>Yulisa</v>
      </c>
      <c r="B1962" s="144" t="str">
        <f>VLOOKUP(D1962,Empresas!$D$7:$G$91,4,0)</f>
        <v>Carmen D.</v>
      </c>
      <c r="C1962" s="144" t="s">
        <v>544</v>
      </c>
      <c r="D1962" s="144" t="s">
        <v>314</v>
      </c>
      <c r="E1962" s="144" t="str">
        <f>VLOOKUP(D1962,Empresas!$D$7:$E$92,2,0)</f>
        <v>GONZALO ROJAS ANTONY ROLANDO</v>
      </c>
      <c r="F1962" s="144" t="s">
        <v>192</v>
      </c>
      <c r="G1962" s="145">
        <f t="shared" si="322"/>
        <v>71</v>
      </c>
      <c r="H1962" s="145" t="str">
        <f>VLOOKUP(D1962,Empresas!$D$6:$L$92,7,0)</f>
        <v>Semestral</v>
      </c>
      <c r="I1962" s="144" t="str">
        <f>VLOOKUP(VLOOKUP(D1962&amp;"|"&amp;B1962,Empresas!$I$7:$CB$92,G1962,0),Tablas!$A$13:$B$14,2,0)</f>
        <v>No</v>
      </c>
      <c r="J1962" s="78"/>
      <c r="K1962" s="78"/>
      <c r="L1962" s="78"/>
      <c r="M1962" s="78"/>
      <c r="N1962" s="78"/>
      <c r="O1962" s="78"/>
      <c r="P1962" s="78"/>
      <c r="Q1962" s="78"/>
      <c r="R1962" s="78"/>
      <c r="S1962" s="78"/>
      <c r="T1962" s="78"/>
      <c r="U1962" s="78"/>
      <c r="V1962" s="78" t="str">
        <f>VLOOKUP(D1962,Empresas!$D$7:$CF$91,81,0)</f>
        <v>D</v>
      </c>
      <c r="W1962" s="78" t="str">
        <f>VLOOKUP(D1962,Empresas!$D$7:$M$91,10,0)</f>
        <v>Rer</v>
      </c>
      <c r="X1962" s="69" t="str">
        <f t="shared" si="315"/>
        <v>NO</v>
      </c>
      <c r="Y1962" s="153" t="str">
        <f t="shared" si="316"/>
        <v>No aplica</v>
      </c>
      <c r="Z1962" s="147">
        <f>IF(Y1962="No aplica",0,IF(I1962="no",0,IF(I1962="No aplica",0,IF(I1962="Si",1,IF(I1962="Fisico",1,IF(I1962="Electronico",2,VLOOKUP(C1962&amp;"|"&amp;B1962&amp;"|"&amp;D1962,Empresas!$C$6:$CC$92,G1962+6+1,0)))))))</f>
        <v>0</v>
      </c>
      <c r="AA1962" s="147">
        <f>IF(AND($I1962="Si",J1962=1),1,IF(AND($I1962="Fisico",J1962=1),1,IF(AND(J1962=1,$I1962="Electronico"),2,IF(J1962=1,VLOOKUP($C1962&amp;"|"&amp;$B1962&amp;"|"&amp;$D1962,Empresas!$C$6:$CC$92,$G1962+6+1,0),0))))</f>
        <v>0</v>
      </c>
      <c r="AB1962" s="147">
        <f>IF(AND($I1962="Si",K1962=1),1,IF(AND($I1962="Fisico",K1962=1),1,IF(AND(K1962=1,$I1962="Electronico"),2,IF(K1962=1,VLOOKUP($C1962&amp;"|"&amp;$B1962&amp;"|"&amp;$D1962,Empresas!$C$6:$CC$92,$G1962+6+1,0),0))))</f>
        <v>0</v>
      </c>
      <c r="AC1962" s="147">
        <f>IF(AND($I1962="Si",L1962=1),1,IF(AND($I1962="Fisico",L1962=1),1,IF(AND(L1962=1,$I1962="Electronico"),2,IF(L1962=1,VLOOKUP($C1962&amp;"|"&amp;$B1962&amp;"|"&amp;$D1962,Empresas!$C$6:$CC$92,$G1962+6+1,0),0))))</f>
        <v>0</v>
      </c>
      <c r="AD1962" s="147">
        <f>IF(AND($I1962="Si",M1962=1),1,IF(AND($I1962="Fisico",M1962=1),1,IF(AND(M1962=1,$I1962="Electronico"),2,IF(M1962=1,VLOOKUP($C1962&amp;"|"&amp;$B1962&amp;"|"&amp;$D1962,Empresas!$C$6:$CC$92,$G1962+6+1,0),0))))</f>
        <v>0</v>
      </c>
      <c r="AE1962" s="147">
        <f>IF(AND($I1962="Si",N1962=1),1,IF(AND($I1962="Fisico",N1962=1),1,IF(AND(N1962=1,$I1962="Electronico"),2,IF(N1962=1,VLOOKUP($C1962&amp;"|"&amp;$B1962&amp;"|"&amp;$D1962,Empresas!$C$6:$CC$92,$G1962+6+1,0),0))))</f>
        <v>0</v>
      </c>
      <c r="AF1962" s="147">
        <f>IF(AND($I1962="Si",O1962=1),1,IF(AND($I1962="Fisico",O1962=1),1,IF(AND(O1962=1,$I1962="Electronico"),2,IF(O1962=1,VLOOKUP($C1962&amp;"|"&amp;$B1962&amp;"|"&amp;$D1962,Empresas!$C$6:$CC$92,$G1962+6+1,0),0))))</f>
        <v>0</v>
      </c>
      <c r="AG1962" s="147">
        <f>IF(AND($I1962="Si",P1962=1),1,IF(AND($I1962="Fisico",P1962=1),1,IF(AND(P1962=1,$I1962="Electronico"),2,IF(P1962=1,VLOOKUP($C1962&amp;"|"&amp;$B1962&amp;"|"&amp;$D1962,Empresas!$C$6:$CC$92,$G1962+6+1,0),0))))</f>
        <v>0</v>
      </c>
      <c r="AH1962" s="147">
        <f>IF(AND($I1962="Si",Q1962=1),1,IF(AND($I1962="Fisico",Q1962=1),1,IF(AND(Q1962=1,$I1962="Electronico"),2,IF(Q1962=1,VLOOKUP($C1962&amp;"|"&amp;$B1962&amp;"|"&amp;$D1962,Empresas!$C$6:$CC$92,$G1962+6+1,0),0))))</f>
        <v>0</v>
      </c>
      <c r="AI1962" s="147">
        <f>IF(AND($I1962="Si",R1962=1),1,IF(AND($I1962="Fisico",R1962=1),1,IF(AND(R1962=1,$I1962="Electronico"),2,IF(R1962=1,VLOOKUP($C1962&amp;"|"&amp;$B1962&amp;"|"&amp;$D1962,Empresas!$C$6:$CC$92,$G1962+6+1,0),0))))</f>
        <v>0</v>
      </c>
      <c r="AJ1962" s="147">
        <f>IF(AND($I1962="Si",S1962=1),1,IF(AND($I1962="Fisico",S1962=1),1,IF(AND(S1962=1,$I1962="Electronico"),2,IF(S1962=1,VLOOKUP($C1962&amp;"|"&amp;$B1962&amp;"|"&amp;$D1962,Empresas!$C$6:$CC$92,$G1962+6+1,0),0))))</f>
        <v>0</v>
      </c>
      <c r="AK1962" s="147">
        <f>IF(AND($I1962="Si",T1962=1),1,IF(AND($I1962="Fisico",T1962=1),1,IF(AND(T1962=1,$I1962="Electronico"),2,IF(T1962=1,VLOOKUP($C1962&amp;"|"&amp;$B1962&amp;"|"&amp;$D1962,Empresas!$C$6:$CC$92,$G1962+6+1,0),0))))</f>
        <v>0</v>
      </c>
      <c r="AL1962" s="147">
        <f>IF(AND($I1962="Si",U1962=1),1,IF(AND($I1962="Fisico",U1962=1),1,IF(AND(U1962=1,$I1962="Electronico"),2,IF(U1962=1,VLOOKUP($C1962&amp;"|"&amp;$B1962&amp;"|"&amp;$D1962,Empresas!$C$6:$CC$92,$G1962+6+1,0),0))))</f>
        <v>0</v>
      </c>
      <c r="AM1962" s="149">
        <f t="shared" si="317"/>
        <v>0</v>
      </c>
      <c r="AN1962" s="149">
        <f t="shared" si="318"/>
        <v>0</v>
      </c>
      <c r="AO1962" s="152">
        <f t="shared" si="319"/>
        <v>0</v>
      </c>
    </row>
    <row r="1963" spans="1:41" x14ac:dyDescent="0.25">
      <c r="A1963" s="137" t="str">
        <f>VLOOKUP(D1963,Empresas!$D$7:$F$91,3,0)</f>
        <v>Yulisa</v>
      </c>
      <c r="B1963" s="138" t="str">
        <f>VLOOKUP(D1963,Empresas!$D$7:$G$91,4,0)</f>
        <v>Carmen D.</v>
      </c>
      <c r="C1963" s="138" t="s">
        <v>544</v>
      </c>
      <c r="D1963" s="138" t="s">
        <v>316</v>
      </c>
      <c r="E1963" s="138" t="str">
        <f>VLOOKUP(D1963,Empresas!$D$7:$E$92,2,0)</f>
        <v>INVERSIONES NUEVA LIMA</v>
      </c>
      <c r="F1963" s="138" t="s">
        <v>158</v>
      </c>
      <c r="G1963" s="139">
        <f>+Empresas!$O$2</f>
        <v>7</v>
      </c>
      <c r="H1963" s="139" t="str">
        <f>VLOOKUP(D1963,Empresas!$D$6:$L$92,7,0)</f>
        <v>Mensual</v>
      </c>
      <c r="I1963" s="138" t="str">
        <f>VLOOKUP(VLOOKUP(D1963&amp;"|"&amp;B1963,Empresas!$I$7:$CB$92,G1963,0),Tablas!$A$3:$B$5,2,0)</f>
        <v>Solo analisis</v>
      </c>
      <c r="J1963" s="78">
        <v>1</v>
      </c>
      <c r="K1963" s="78">
        <v>1</v>
      </c>
      <c r="L1963" s="78">
        <v>1</v>
      </c>
      <c r="M1963" s="78">
        <v>1</v>
      </c>
      <c r="N1963" s="78">
        <v>1</v>
      </c>
      <c r="O1963" s="78">
        <v>1</v>
      </c>
      <c r="P1963" s="78">
        <v>1</v>
      </c>
      <c r="Q1963" s="78">
        <v>1</v>
      </c>
      <c r="R1963" s="78"/>
      <c r="S1963" s="78"/>
      <c r="T1963" s="78"/>
      <c r="U1963" s="78"/>
      <c r="V1963" s="78" t="str">
        <f>VLOOKUP(D1963,Empresas!$D$7:$CF$91,81,0)</f>
        <v>A</v>
      </c>
      <c r="W1963" s="78" t="str">
        <f>VLOOKUP(D1963,Empresas!$D$7:$M$91,10,0)</f>
        <v>Mype</v>
      </c>
      <c r="X1963" s="69" t="str">
        <f t="shared" si="315"/>
        <v>SI</v>
      </c>
      <c r="Y1963" s="153" t="str">
        <f t="shared" si="316"/>
        <v>Si aplica</v>
      </c>
      <c r="Z1963" s="147">
        <f>IF(Y1963="No aplica",0,IF(I1963="no",0,IF(I1963="No aplica",0,IF(I1963="Si",1,IF(I1963="Fisico",1,IF(I1963="Electronico",2,VLOOKUP(C1963&amp;"|"&amp;B1963&amp;"|"&amp;D1963,Empresas!$C$6:$CC$92,G1963+6+1,0)))))))</f>
        <v>1</v>
      </c>
      <c r="AA1963" s="147">
        <f>IF(AND($I1963="Si",J1963=1),1,IF(AND($I1963="Fisico",J1963=1),1,IF(AND(J1963=1,$I1963="Electronico"),2,IF(J1963=1,VLOOKUP($C1963&amp;"|"&amp;$B1963&amp;"|"&amp;$D1963,Empresas!$C$6:$CC$92,$G1963+6+1,0),0))))</f>
        <v>1</v>
      </c>
      <c r="AB1963" s="147">
        <f>IF(AND($I1963="Si",K1963=1),1,IF(AND($I1963="Fisico",K1963=1),1,IF(AND(K1963=1,$I1963="Electronico"),2,IF(K1963=1,VLOOKUP($C1963&amp;"|"&amp;$B1963&amp;"|"&amp;$D1963,Empresas!$C$6:$CC$92,$G1963+6+1,0),0))))</f>
        <v>1</v>
      </c>
      <c r="AC1963" s="147">
        <f>IF(AND($I1963="Si",L1963=1),1,IF(AND($I1963="Fisico",L1963=1),1,IF(AND(L1963=1,$I1963="Electronico"),2,IF(L1963=1,VLOOKUP($C1963&amp;"|"&amp;$B1963&amp;"|"&amp;$D1963,Empresas!$C$6:$CC$92,$G1963+6+1,0),0))))</f>
        <v>1</v>
      </c>
      <c r="AD1963" s="147">
        <f>IF(AND($I1963="Si",M1963=1),1,IF(AND($I1963="Fisico",M1963=1),1,IF(AND(M1963=1,$I1963="Electronico"),2,IF(M1963=1,VLOOKUP($C1963&amp;"|"&amp;$B1963&amp;"|"&amp;$D1963,Empresas!$C$6:$CC$92,$G1963+6+1,0),0))))</f>
        <v>1</v>
      </c>
      <c r="AE1963" s="147">
        <f>IF(AND($I1963="Si",N1963=1),1,IF(AND($I1963="Fisico",N1963=1),1,IF(AND(N1963=1,$I1963="Electronico"),2,IF(N1963=1,VLOOKUP($C1963&amp;"|"&amp;$B1963&amp;"|"&amp;$D1963,Empresas!$C$6:$CC$92,$G1963+6+1,0),0))))</f>
        <v>1</v>
      </c>
      <c r="AF1963" s="147">
        <f>IF(AND($I1963="Si",O1963=1),1,IF(AND($I1963="Fisico",O1963=1),1,IF(AND(O1963=1,$I1963="Electronico"),2,IF(O1963=1,VLOOKUP($C1963&amp;"|"&amp;$B1963&amp;"|"&amp;$D1963,Empresas!$C$6:$CC$92,$G1963+6+1,0),0))))</f>
        <v>1</v>
      </c>
      <c r="AG1963" s="147">
        <f>IF(AND($I1963="Si",P1963=1),1,IF(AND($I1963="Fisico",P1963=1),1,IF(AND(P1963=1,$I1963="Electronico"),2,IF(P1963=1,VLOOKUP($C1963&amp;"|"&amp;$B1963&amp;"|"&amp;$D1963,Empresas!$C$6:$CC$92,$G1963+6+1,0),0))))</f>
        <v>1</v>
      </c>
      <c r="AH1963" s="147">
        <f>IF(AND($I1963="Si",Q1963=1),1,IF(AND($I1963="Fisico",Q1963=1),1,IF(AND(Q1963=1,$I1963="Electronico"),2,IF(Q1963=1,VLOOKUP($C1963&amp;"|"&amp;$B1963&amp;"|"&amp;$D1963,Empresas!$C$6:$CC$92,$G1963+6+1,0),0))))</f>
        <v>1</v>
      </c>
      <c r="AI1963" s="147">
        <f>IF(AND($I1963="Si",R1963=1),1,IF(AND($I1963="Fisico",R1963=1),1,IF(AND(R1963=1,$I1963="Electronico"),2,IF(R1963=1,VLOOKUP($C1963&amp;"|"&amp;$B1963&amp;"|"&amp;$D1963,Empresas!$C$6:$CC$92,$G1963+6+1,0),0))))</f>
        <v>0</v>
      </c>
      <c r="AJ1963" s="147">
        <f>IF(AND($I1963="Si",S1963=1),1,IF(AND($I1963="Fisico",S1963=1),1,IF(AND(S1963=1,$I1963="Electronico"),2,IF(S1963=1,VLOOKUP($C1963&amp;"|"&amp;$B1963&amp;"|"&amp;$D1963,Empresas!$C$6:$CC$92,$G1963+6+1,0),0))))</f>
        <v>0</v>
      </c>
      <c r="AK1963" s="147">
        <f>IF(AND($I1963="Si",T1963=1),1,IF(AND($I1963="Fisico",T1963=1),1,IF(AND(T1963=1,$I1963="Electronico"),2,IF(T1963=1,VLOOKUP($C1963&amp;"|"&amp;$B1963&amp;"|"&amp;$D1963,Empresas!$C$6:$CC$92,$G1963+6+1,0),0))))</f>
        <v>0</v>
      </c>
      <c r="AL1963" s="147">
        <f>IF(AND($I1963="Si",U1963=1),1,IF(AND($I1963="Fisico",U1963=1),1,IF(AND(U1963=1,$I1963="Electronico"),2,IF(U1963=1,VLOOKUP($C1963&amp;"|"&amp;$B1963&amp;"|"&amp;$D1963,Empresas!$C$6:$CC$92,$G1963+6+1,0),0))))</f>
        <v>0</v>
      </c>
      <c r="AM1963" s="149">
        <f t="shared" si="317"/>
        <v>8</v>
      </c>
      <c r="AN1963" s="149">
        <f t="shared" si="318"/>
        <v>8</v>
      </c>
      <c r="AO1963" s="152">
        <f t="shared" si="319"/>
        <v>1</v>
      </c>
    </row>
    <row r="1964" spans="1:41" x14ac:dyDescent="0.25">
      <c r="A1964" s="137" t="str">
        <f>VLOOKUP(D1964,Empresas!$D$7:$F$91,3,0)</f>
        <v>Yulisa</v>
      </c>
      <c r="B1964" s="138" t="str">
        <f>VLOOKUP(D1964,Empresas!$D$7:$G$91,4,0)</f>
        <v>Carmen D.</v>
      </c>
      <c r="C1964" s="138" t="s">
        <v>544</v>
      </c>
      <c r="D1964" s="138" t="s">
        <v>316</v>
      </c>
      <c r="E1964" s="138" t="str">
        <f>VLOOKUP(D1964,Empresas!$D$7:$E$92,2,0)</f>
        <v>INVERSIONES NUEVA LIMA</v>
      </c>
      <c r="F1964" s="138" t="s">
        <v>159</v>
      </c>
      <c r="G1964" s="139">
        <f>+G1963+3</f>
        <v>10</v>
      </c>
      <c r="H1964" s="139" t="str">
        <f>VLOOKUP(D1964,Empresas!$D$6:$L$92,7,0)</f>
        <v>Mensual</v>
      </c>
      <c r="I1964" s="138" t="str">
        <f>VLOOKUP(VLOOKUP(D1964&amp;"|"&amp;B1964,Empresas!$I$7:$CB$92,G1964,0),Tablas!$A$3:$B$5,2,0)</f>
        <v>Solo analisis</v>
      </c>
      <c r="J1964" s="78">
        <v>1</v>
      </c>
      <c r="K1964" s="78">
        <v>1</v>
      </c>
      <c r="L1964" s="78">
        <v>1</v>
      </c>
      <c r="M1964" s="78">
        <v>1</v>
      </c>
      <c r="N1964" s="78">
        <v>1</v>
      </c>
      <c r="O1964" s="78">
        <v>1</v>
      </c>
      <c r="P1964" s="78">
        <v>1</v>
      </c>
      <c r="Q1964" s="78">
        <v>1</v>
      </c>
      <c r="R1964" s="78"/>
      <c r="S1964" s="78"/>
      <c r="T1964" s="78"/>
      <c r="U1964" s="78"/>
      <c r="V1964" s="78" t="str">
        <f>VLOOKUP(D1964,Empresas!$D$7:$CF$91,81,0)</f>
        <v>A</v>
      </c>
      <c r="W1964" s="78" t="str">
        <f>VLOOKUP(D1964,Empresas!$D$7:$M$91,10,0)</f>
        <v>Mype</v>
      </c>
      <c r="X1964" s="69" t="str">
        <f t="shared" si="315"/>
        <v>SI</v>
      </c>
      <c r="Y1964" s="153" t="str">
        <f t="shared" si="316"/>
        <v>Si aplica</v>
      </c>
      <c r="Z1964" s="147">
        <f>IF(Y1964="No aplica",0,IF(I1964="no",0,IF(I1964="No aplica",0,IF(I1964="Si",1,IF(I1964="Fisico",1,IF(I1964="Electronico",2,VLOOKUP(C1964&amp;"|"&amp;B1964&amp;"|"&amp;D1964,Empresas!$C$6:$CC$92,G1964+6+1,0)))))))</f>
        <v>1</v>
      </c>
      <c r="AA1964" s="147">
        <f>IF(AND($I1964="Si",J1964=1),1,IF(AND($I1964="Fisico",J1964=1),1,IF(AND(J1964=1,$I1964="Electronico"),2,IF(J1964=1,VLOOKUP($C1964&amp;"|"&amp;$B1964&amp;"|"&amp;$D1964,Empresas!$C$6:$CC$92,$G1964+6+1,0),0))))</f>
        <v>1</v>
      </c>
      <c r="AB1964" s="147">
        <f>IF(AND($I1964="Si",K1964=1),1,IF(AND($I1964="Fisico",K1964=1),1,IF(AND(K1964=1,$I1964="Electronico"),2,IF(K1964=1,VLOOKUP($C1964&amp;"|"&amp;$B1964&amp;"|"&amp;$D1964,Empresas!$C$6:$CC$92,$G1964+6+1,0),0))))</f>
        <v>1</v>
      </c>
      <c r="AC1964" s="147">
        <f>IF(AND($I1964="Si",L1964=1),1,IF(AND($I1964="Fisico",L1964=1),1,IF(AND(L1964=1,$I1964="Electronico"),2,IF(L1964=1,VLOOKUP($C1964&amp;"|"&amp;$B1964&amp;"|"&amp;$D1964,Empresas!$C$6:$CC$92,$G1964+6+1,0),0))))</f>
        <v>1</v>
      </c>
      <c r="AD1964" s="147">
        <f>IF(AND($I1964="Si",M1964=1),1,IF(AND($I1964="Fisico",M1964=1),1,IF(AND(M1964=1,$I1964="Electronico"),2,IF(M1964=1,VLOOKUP($C1964&amp;"|"&amp;$B1964&amp;"|"&amp;$D1964,Empresas!$C$6:$CC$92,$G1964+6+1,0),0))))</f>
        <v>1</v>
      </c>
      <c r="AE1964" s="147">
        <f>IF(AND($I1964="Si",N1964=1),1,IF(AND($I1964="Fisico",N1964=1),1,IF(AND(N1964=1,$I1964="Electronico"),2,IF(N1964=1,VLOOKUP($C1964&amp;"|"&amp;$B1964&amp;"|"&amp;$D1964,Empresas!$C$6:$CC$92,$G1964+6+1,0),0))))</f>
        <v>1</v>
      </c>
      <c r="AF1964" s="147">
        <f>IF(AND($I1964="Si",O1964=1),1,IF(AND($I1964="Fisico",O1964=1),1,IF(AND(O1964=1,$I1964="Electronico"),2,IF(O1964=1,VLOOKUP($C1964&amp;"|"&amp;$B1964&amp;"|"&amp;$D1964,Empresas!$C$6:$CC$92,$G1964+6+1,0),0))))</f>
        <v>1</v>
      </c>
      <c r="AG1964" s="147">
        <f>IF(AND($I1964="Si",P1964=1),1,IF(AND($I1964="Fisico",P1964=1),1,IF(AND(P1964=1,$I1964="Electronico"),2,IF(P1964=1,VLOOKUP($C1964&amp;"|"&amp;$B1964&amp;"|"&amp;$D1964,Empresas!$C$6:$CC$92,$G1964+6+1,0),0))))</f>
        <v>1</v>
      </c>
      <c r="AH1964" s="147">
        <f>IF(AND($I1964="Si",Q1964=1),1,IF(AND($I1964="Fisico",Q1964=1),1,IF(AND(Q1964=1,$I1964="Electronico"),2,IF(Q1964=1,VLOOKUP($C1964&amp;"|"&amp;$B1964&amp;"|"&amp;$D1964,Empresas!$C$6:$CC$92,$G1964+6+1,0),0))))</f>
        <v>1</v>
      </c>
      <c r="AI1964" s="147">
        <f>IF(AND($I1964="Si",R1964=1),1,IF(AND($I1964="Fisico",R1964=1),1,IF(AND(R1964=1,$I1964="Electronico"),2,IF(R1964=1,VLOOKUP($C1964&amp;"|"&amp;$B1964&amp;"|"&amp;$D1964,Empresas!$C$6:$CC$92,$G1964+6+1,0),0))))</f>
        <v>0</v>
      </c>
      <c r="AJ1964" s="147">
        <f>IF(AND($I1964="Si",S1964=1),1,IF(AND($I1964="Fisico",S1964=1),1,IF(AND(S1964=1,$I1964="Electronico"),2,IF(S1964=1,VLOOKUP($C1964&amp;"|"&amp;$B1964&amp;"|"&amp;$D1964,Empresas!$C$6:$CC$92,$G1964+6+1,0),0))))</f>
        <v>0</v>
      </c>
      <c r="AK1964" s="147">
        <f>IF(AND($I1964="Si",T1964=1),1,IF(AND($I1964="Fisico",T1964=1),1,IF(AND(T1964=1,$I1964="Electronico"),2,IF(T1964=1,VLOOKUP($C1964&amp;"|"&amp;$B1964&amp;"|"&amp;$D1964,Empresas!$C$6:$CC$92,$G1964+6+1,0),0))))</f>
        <v>0</v>
      </c>
      <c r="AL1964" s="147">
        <f>IF(AND($I1964="Si",U1964=1),1,IF(AND($I1964="Fisico",U1964=1),1,IF(AND(U1964=1,$I1964="Electronico"),2,IF(U1964=1,VLOOKUP($C1964&amp;"|"&amp;$B1964&amp;"|"&amp;$D1964,Empresas!$C$6:$CC$92,$G1964+6+1,0),0))))</f>
        <v>0</v>
      </c>
      <c r="AM1964" s="149">
        <f t="shared" si="317"/>
        <v>8</v>
      </c>
      <c r="AN1964" s="149">
        <f t="shared" si="318"/>
        <v>8</v>
      </c>
      <c r="AO1964" s="152">
        <f t="shared" si="319"/>
        <v>1</v>
      </c>
    </row>
    <row r="1965" spans="1:41" x14ac:dyDescent="0.25">
      <c r="A1965" s="137" t="str">
        <f>VLOOKUP(D1965,Empresas!$D$7:$F$91,3,0)</f>
        <v>Yulisa</v>
      </c>
      <c r="B1965" s="138" t="str">
        <f>VLOOKUP(D1965,Empresas!$D$7:$G$91,4,0)</f>
        <v>Carmen D.</v>
      </c>
      <c r="C1965" s="138" t="s">
        <v>544</v>
      </c>
      <c r="D1965" s="138" t="s">
        <v>316</v>
      </c>
      <c r="E1965" s="138" t="str">
        <f>VLOOKUP(D1965,Empresas!$D$7:$E$92,2,0)</f>
        <v>INVERSIONES NUEVA LIMA</v>
      </c>
      <c r="F1965" s="138" t="s">
        <v>160</v>
      </c>
      <c r="G1965" s="139">
        <f t="shared" ref="G1965:G1976" si="323">+G1964+3</f>
        <v>13</v>
      </c>
      <c r="H1965" s="139" t="str">
        <f>VLOOKUP(D1965,Empresas!$D$6:$L$92,7,0)</f>
        <v>Mensual</v>
      </c>
      <c r="I1965" s="138" t="str">
        <f>VLOOKUP(VLOOKUP(D1965&amp;"|"&amp;B1965,Empresas!$I$7:$CB$92,G1965,0),Tablas!$A$3:$B$5,2,0)</f>
        <v>Solo analisis</v>
      </c>
      <c r="J1965" s="78">
        <v>1</v>
      </c>
      <c r="K1965" s="78">
        <v>1</v>
      </c>
      <c r="L1965" s="78">
        <v>1</v>
      </c>
      <c r="M1965" s="78">
        <v>1</v>
      </c>
      <c r="N1965" s="78">
        <v>1</v>
      </c>
      <c r="O1965" s="78">
        <v>1</v>
      </c>
      <c r="P1965" s="78">
        <v>1</v>
      </c>
      <c r="Q1965" s="78">
        <v>1</v>
      </c>
      <c r="R1965" s="78"/>
      <c r="S1965" s="78"/>
      <c r="T1965" s="78"/>
      <c r="U1965" s="78"/>
      <c r="V1965" s="78" t="str">
        <f>VLOOKUP(D1965,Empresas!$D$7:$CF$91,81,0)</f>
        <v>A</v>
      </c>
      <c r="W1965" s="78" t="str">
        <f>VLOOKUP(D1965,Empresas!$D$7:$M$91,10,0)</f>
        <v>Mype</v>
      </c>
      <c r="X1965" s="69" t="str">
        <f t="shared" si="315"/>
        <v>SI</v>
      </c>
      <c r="Y1965" s="153" t="str">
        <f t="shared" si="316"/>
        <v>Si aplica</v>
      </c>
      <c r="Z1965" s="147">
        <f>IF(Y1965="No aplica",0,IF(I1965="no",0,IF(I1965="No aplica",0,IF(I1965="Si",1,IF(I1965="Fisico",1,IF(I1965="Electronico",2,VLOOKUP(C1965&amp;"|"&amp;B1965&amp;"|"&amp;D1965,Empresas!$C$6:$CC$92,G1965+6+1,0)))))))</f>
        <v>1.5</v>
      </c>
      <c r="AA1965" s="147">
        <f>IF(AND($I1965="Si",J1965=1),1,IF(AND($I1965="Fisico",J1965=1),1,IF(AND(J1965=1,$I1965="Electronico"),2,IF(J1965=1,VLOOKUP($C1965&amp;"|"&amp;$B1965&amp;"|"&amp;$D1965,Empresas!$C$6:$CC$92,$G1965+6+1,0),0))))</f>
        <v>1.5</v>
      </c>
      <c r="AB1965" s="147">
        <f>IF(AND($I1965="Si",K1965=1),1,IF(AND($I1965="Fisico",K1965=1),1,IF(AND(K1965=1,$I1965="Electronico"),2,IF(K1965=1,VLOOKUP($C1965&amp;"|"&amp;$B1965&amp;"|"&amp;$D1965,Empresas!$C$6:$CC$92,$G1965+6+1,0),0))))</f>
        <v>1.5</v>
      </c>
      <c r="AC1965" s="147">
        <f>IF(AND($I1965="Si",L1965=1),1,IF(AND($I1965="Fisico",L1965=1),1,IF(AND(L1965=1,$I1965="Electronico"),2,IF(L1965=1,VLOOKUP($C1965&amp;"|"&amp;$B1965&amp;"|"&amp;$D1965,Empresas!$C$6:$CC$92,$G1965+6+1,0),0))))</f>
        <v>1.5</v>
      </c>
      <c r="AD1965" s="147">
        <f>IF(AND($I1965="Si",M1965=1),1,IF(AND($I1965="Fisico",M1965=1),1,IF(AND(M1965=1,$I1965="Electronico"),2,IF(M1965=1,VLOOKUP($C1965&amp;"|"&amp;$B1965&amp;"|"&amp;$D1965,Empresas!$C$6:$CC$92,$G1965+6+1,0),0))))</f>
        <v>1.5</v>
      </c>
      <c r="AE1965" s="147">
        <f>IF(AND($I1965="Si",N1965=1),1,IF(AND($I1965="Fisico",N1965=1),1,IF(AND(N1965=1,$I1965="Electronico"),2,IF(N1965=1,VLOOKUP($C1965&amp;"|"&amp;$B1965&amp;"|"&amp;$D1965,Empresas!$C$6:$CC$92,$G1965+6+1,0),0))))</f>
        <v>1.5</v>
      </c>
      <c r="AF1965" s="147">
        <f>IF(AND($I1965="Si",O1965=1),1,IF(AND($I1965="Fisico",O1965=1),1,IF(AND(O1965=1,$I1965="Electronico"),2,IF(O1965=1,VLOOKUP($C1965&amp;"|"&amp;$B1965&amp;"|"&amp;$D1965,Empresas!$C$6:$CC$92,$G1965+6+1,0),0))))</f>
        <v>1.5</v>
      </c>
      <c r="AG1965" s="147">
        <f>IF(AND($I1965="Si",P1965=1),1,IF(AND($I1965="Fisico",P1965=1),1,IF(AND(P1965=1,$I1965="Electronico"),2,IF(P1965=1,VLOOKUP($C1965&amp;"|"&amp;$B1965&amp;"|"&amp;$D1965,Empresas!$C$6:$CC$92,$G1965+6+1,0),0))))</f>
        <v>1.5</v>
      </c>
      <c r="AH1965" s="147">
        <f>IF(AND($I1965="Si",Q1965=1),1,IF(AND($I1965="Fisico",Q1965=1),1,IF(AND(Q1965=1,$I1965="Electronico"),2,IF(Q1965=1,VLOOKUP($C1965&amp;"|"&amp;$B1965&amp;"|"&amp;$D1965,Empresas!$C$6:$CC$92,$G1965+6+1,0),0))))</f>
        <v>1.5</v>
      </c>
      <c r="AI1965" s="147">
        <f>IF(AND($I1965="Si",R1965=1),1,IF(AND($I1965="Fisico",R1965=1),1,IF(AND(R1965=1,$I1965="Electronico"),2,IF(R1965=1,VLOOKUP($C1965&amp;"|"&amp;$B1965&amp;"|"&amp;$D1965,Empresas!$C$6:$CC$92,$G1965+6+1,0),0))))</f>
        <v>0</v>
      </c>
      <c r="AJ1965" s="147">
        <f>IF(AND($I1965="Si",S1965=1),1,IF(AND($I1965="Fisico",S1965=1),1,IF(AND(S1965=1,$I1965="Electronico"),2,IF(S1965=1,VLOOKUP($C1965&amp;"|"&amp;$B1965&amp;"|"&amp;$D1965,Empresas!$C$6:$CC$92,$G1965+6+1,0),0))))</f>
        <v>0</v>
      </c>
      <c r="AK1965" s="147">
        <f>IF(AND($I1965="Si",T1965=1),1,IF(AND($I1965="Fisico",T1965=1),1,IF(AND(T1965=1,$I1965="Electronico"),2,IF(T1965=1,VLOOKUP($C1965&amp;"|"&amp;$B1965&amp;"|"&amp;$D1965,Empresas!$C$6:$CC$92,$G1965+6+1,0),0))))</f>
        <v>0</v>
      </c>
      <c r="AL1965" s="147">
        <f>IF(AND($I1965="Si",U1965=1),1,IF(AND($I1965="Fisico",U1965=1),1,IF(AND(U1965=1,$I1965="Electronico"),2,IF(U1965=1,VLOOKUP($C1965&amp;"|"&amp;$B1965&amp;"|"&amp;$D1965,Empresas!$C$6:$CC$92,$G1965+6+1,0),0))))</f>
        <v>0</v>
      </c>
      <c r="AM1965" s="149">
        <f t="shared" si="317"/>
        <v>12</v>
      </c>
      <c r="AN1965" s="149">
        <f t="shared" si="318"/>
        <v>12</v>
      </c>
      <c r="AO1965" s="152">
        <f t="shared" si="319"/>
        <v>1</v>
      </c>
    </row>
    <row r="1966" spans="1:41" x14ac:dyDescent="0.25">
      <c r="A1966" s="137" t="str">
        <f>VLOOKUP(D1966,Empresas!$D$7:$F$91,3,0)</f>
        <v>Yulisa</v>
      </c>
      <c r="B1966" s="138" t="str">
        <f>VLOOKUP(D1966,Empresas!$D$7:$G$91,4,0)</f>
        <v>Carmen D.</v>
      </c>
      <c r="C1966" s="138" t="s">
        <v>544</v>
      </c>
      <c r="D1966" s="138" t="s">
        <v>316</v>
      </c>
      <c r="E1966" s="138" t="str">
        <f>VLOOKUP(D1966,Empresas!$D$7:$E$92,2,0)</f>
        <v>INVERSIONES NUEVA LIMA</v>
      </c>
      <c r="F1966" s="138" t="s">
        <v>161</v>
      </c>
      <c r="G1966" s="139">
        <f t="shared" si="323"/>
        <v>16</v>
      </c>
      <c r="H1966" s="139" t="str">
        <f>VLOOKUP(D1966,Empresas!$D$6:$L$92,7,0)</f>
        <v>Mensual</v>
      </c>
      <c r="I1966" s="138" t="str">
        <f>VLOOKUP(VLOOKUP(D1966&amp;"|"&amp;B1966,Empresas!$I$7:$CB$92,G1966,0),Tablas!$A$3:$B$5,2,0)</f>
        <v>No aplica</v>
      </c>
      <c r="J1966" s="78"/>
      <c r="K1966" s="78"/>
      <c r="L1966" s="78"/>
      <c r="M1966" s="78"/>
      <c r="N1966" s="78"/>
      <c r="O1966" s="78"/>
      <c r="P1966" s="78"/>
      <c r="Q1966" s="78"/>
      <c r="R1966" s="78"/>
      <c r="S1966" s="78"/>
      <c r="T1966" s="78"/>
      <c r="U1966" s="78"/>
      <c r="V1966" s="78" t="str">
        <f>VLOOKUP(D1966,Empresas!$D$7:$CF$91,81,0)</f>
        <v>A</v>
      </c>
      <c r="W1966" s="78" t="str">
        <f>VLOOKUP(D1966,Empresas!$D$7:$M$91,10,0)</f>
        <v>Mype</v>
      </c>
      <c r="X1966" s="69" t="str">
        <f t="shared" si="315"/>
        <v>SI</v>
      </c>
      <c r="Y1966" s="153" t="str">
        <f t="shared" si="316"/>
        <v>No aplica</v>
      </c>
      <c r="Z1966" s="147">
        <f>IF(Y1966="No aplica",0,IF(I1966="no",0,IF(I1966="No aplica",0,IF(I1966="Si",1,IF(I1966="Fisico",1,IF(I1966="Electronico",2,VLOOKUP(C1966&amp;"|"&amp;B1966&amp;"|"&amp;D1966,Empresas!$C$6:$CC$92,G1966+6+1,0)))))))</f>
        <v>0</v>
      </c>
      <c r="AA1966" s="147">
        <f>IF(AND($I1966="Si",J1966=1),1,IF(AND($I1966="Fisico",J1966=1),1,IF(AND(J1966=1,$I1966="Electronico"),2,IF(J1966=1,VLOOKUP($C1966&amp;"|"&amp;$B1966&amp;"|"&amp;$D1966,Empresas!$C$6:$CC$92,$G1966+6+1,0),0))))</f>
        <v>0</v>
      </c>
      <c r="AB1966" s="147">
        <f>IF(AND($I1966="Si",K1966=1),1,IF(AND($I1966="Fisico",K1966=1),1,IF(AND(K1966=1,$I1966="Electronico"),2,IF(K1966=1,VLOOKUP($C1966&amp;"|"&amp;$B1966&amp;"|"&amp;$D1966,Empresas!$C$6:$CC$92,$G1966+6+1,0),0))))</f>
        <v>0</v>
      </c>
      <c r="AC1966" s="147">
        <f>IF(AND($I1966="Si",L1966=1),1,IF(AND($I1966="Fisico",L1966=1),1,IF(AND(L1966=1,$I1966="Electronico"),2,IF(L1966=1,VLOOKUP($C1966&amp;"|"&amp;$B1966&amp;"|"&amp;$D1966,Empresas!$C$6:$CC$92,$G1966+6+1,0),0))))</f>
        <v>0</v>
      </c>
      <c r="AD1966" s="147">
        <f>IF(AND($I1966="Si",M1966=1),1,IF(AND($I1966="Fisico",M1966=1),1,IF(AND(M1966=1,$I1966="Electronico"),2,IF(M1966=1,VLOOKUP($C1966&amp;"|"&amp;$B1966&amp;"|"&amp;$D1966,Empresas!$C$6:$CC$92,$G1966+6+1,0),0))))</f>
        <v>0</v>
      </c>
      <c r="AE1966" s="147">
        <f>IF(AND($I1966="Si",N1966=1),1,IF(AND($I1966="Fisico",N1966=1),1,IF(AND(N1966=1,$I1966="Electronico"),2,IF(N1966=1,VLOOKUP($C1966&amp;"|"&amp;$B1966&amp;"|"&amp;$D1966,Empresas!$C$6:$CC$92,$G1966+6+1,0),0))))</f>
        <v>0</v>
      </c>
      <c r="AF1966" s="147">
        <f>IF(AND($I1966="Si",O1966=1),1,IF(AND($I1966="Fisico",O1966=1),1,IF(AND(O1966=1,$I1966="Electronico"),2,IF(O1966=1,VLOOKUP($C1966&amp;"|"&amp;$B1966&amp;"|"&amp;$D1966,Empresas!$C$6:$CC$92,$G1966+6+1,0),0))))</f>
        <v>0</v>
      </c>
      <c r="AG1966" s="147">
        <f>IF(AND($I1966="Si",P1966=1),1,IF(AND($I1966="Fisico",P1966=1),1,IF(AND(P1966=1,$I1966="Electronico"),2,IF(P1966=1,VLOOKUP($C1966&amp;"|"&amp;$B1966&amp;"|"&amp;$D1966,Empresas!$C$6:$CC$92,$G1966+6+1,0),0))))</f>
        <v>0</v>
      </c>
      <c r="AH1966" s="147">
        <f>IF(AND($I1966="Si",Q1966=1),1,IF(AND($I1966="Fisico",Q1966=1),1,IF(AND(Q1966=1,$I1966="Electronico"),2,IF(Q1966=1,VLOOKUP($C1966&amp;"|"&amp;$B1966&amp;"|"&amp;$D1966,Empresas!$C$6:$CC$92,$G1966+6+1,0),0))))</f>
        <v>0</v>
      </c>
      <c r="AI1966" s="147">
        <f>IF(AND($I1966="Si",R1966=1),1,IF(AND($I1966="Fisico",R1966=1),1,IF(AND(R1966=1,$I1966="Electronico"),2,IF(R1966=1,VLOOKUP($C1966&amp;"|"&amp;$B1966&amp;"|"&amp;$D1966,Empresas!$C$6:$CC$92,$G1966+6+1,0),0))))</f>
        <v>0</v>
      </c>
      <c r="AJ1966" s="147">
        <f>IF(AND($I1966="Si",S1966=1),1,IF(AND($I1966="Fisico",S1966=1),1,IF(AND(S1966=1,$I1966="Electronico"),2,IF(S1966=1,VLOOKUP($C1966&amp;"|"&amp;$B1966&amp;"|"&amp;$D1966,Empresas!$C$6:$CC$92,$G1966+6+1,0),0))))</f>
        <v>0</v>
      </c>
      <c r="AK1966" s="147">
        <f>IF(AND($I1966="Si",T1966=1),1,IF(AND($I1966="Fisico",T1966=1),1,IF(AND(T1966=1,$I1966="Electronico"),2,IF(T1966=1,VLOOKUP($C1966&amp;"|"&amp;$B1966&amp;"|"&amp;$D1966,Empresas!$C$6:$CC$92,$G1966+6+1,0),0))))</f>
        <v>0</v>
      </c>
      <c r="AL1966" s="147">
        <f>IF(AND($I1966="Si",U1966=1),1,IF(AND($I1966="Fisico",U1966=1),1,IF(AND(U1966=1,$I1966="Electronico"),2,IF(U1966=1,VLOOKUP($C1966&amp;"|"&amp;$B1966&amp;"|"&amp;$D1966,Empresas!$C$6:$CC$92,$G1966+6+1,0),0))))</f>
        <v>0</v>
      </c>
      <c r="AM1966" s="149">
        <f t="shared" si="317"/>
        <v>0</v>
      </c>
      <c r="AN1966" s="149">
        <f t="shared" si="318"/>
        <v>0</v>
      </c>
      <c r="AO1966" s="152">
        <f t="shared" si="319"/>
        <v>0</v>
      </c>
    </row>
    <row r="1967" spans="1:41" x14ac:dyDescent="0.25">
      <c r="A1967" s="137" t="str">
        <f>VLOOKUP(D1967,Empresas!$D$7:$F$91,3,0)</f>
        <v>Yulisa</v>
      </c>
      <c r="B1967" s="138" t="str">
        <f>VLOOKUP(D1967,Empresas!$D$7:$G$91,4,0)</f>
        <v>Carmen D.</v>
      </c>
      <c r="C1967" s="138" t="s">
        <v>544</v>
      </c>
      <c r="D1967" s="138" t="s">
        <v>316</v>
      </c>
      <c r="E1967" s="138" t="str">
        <f>VLOOKUP(D1967,Empresas!$D$7:$E$92,2,0)</f>
        <v>INVERSIONES NUEVA LIMA</v>
      </c>
      <c r="F1967" s="138" t="s">
        <v>162</v>
      </c>
      <c r="G1967" s="139">
        <f t="shared" si="323"/>
        <v>19</v>
      </c>
      <c r="H1967" s="139" t="str">
        <f>VLOOKUP(D1967,Empresas!$D$6:$L$92,7,0)</f>
        <v>Mensual</v>
      </c>
      <c r="I1967" s="138" t="str">
        <f>VLOOKUP(VLOOKUP(D1967&amp;"|"&amp;B1967,Empresas!$I$7:$CB$92,G1967,0),Tablas!$A$3:$B$5,2,0)</f>
        <v>Solo analisis</v>
      </c>
      <c r="J1967" s="78">
        <v>1</v>
      </c>
      <c r="K1967" s="78">
        <v>1</v>
      </c>
      <c r="L1967" s="78">
        <v>1</v>
      </c>
      <c r="M1967" s="78">
        <v>1</v>
      </c>
      <c r="N1967" s="78">
        <v>1</v>
      </c>
      <c r="O1967" s="78">
        <v>1</v>
      </c>
      <c r="P1967" s="78">
        <v>1</v>
      </c>
      <c r="Q1967" s="78">
        <v>1</v>
      </c>
      <c r="R1967" s="78"/>
      <c r="S1967" s="78"/>
      <c r="T1967" s="78"/>
      <c r="U1967" s="78"/>
      <c r="V1967" s="78" t="str">
        <f>VLOOKUP(D1967,Empresas!$D$7:$CF$91,81,0)</f>
        <v>A</v>
      </c>
      <c r="W1967" s="78" t="str">
        <f>VLOOKUP(D1967,Empresas!$D$7:$M$91,10,0)</f>
        <v>Mype</v>
      </c>
      <c r="X1967" s="69" t="str">
        <f t="shared" si="315"/>
        <v>SI</v>
      </c>
      <c r="Y1967" s="153" t="str">
        <f t="shared" si="316"/>
        <v>Si aplica</v>
      </c>
      <c r="Z1967" s="147">
        <f>IF(Y1967="No aplica",0,IF(I1967="no",0,IF(I1967="No aplica",0,IF(I1967="Si",1,IF(I1967="Fisico",1,IF(I1967="Electronico",2,VLOOKUP(C1967&amp;"|"&amp;B1967&amp;"|"&amp;D1967,Empresas!$C$6:$CC$92,G1967+6+1,0)))))))</f>
        <v>0.5</v>
      </c>
      <c r="AA1967" s="147">
        <f>IF(AND($I1967="Si",J1967=1),1,IF(AND($I1967="Fisico",J1967=1),1,IF(AND(J1967=1,$I1967="Electronico"),2,IF(J1967=1,VLOOKUP($C1967&amp;"|"&amp;$B1967&amp;"|"&amp;$D1967,Empresas!$C$6:$CC$92,$G1967+6+1,0),0))))</f>
        <v>0.5</v>
      </c>
      <c r="AB1967" s="147">
        <f>IF(AND($I1967="Si",K1967=1),1,IF(AND($I1967="Fisico",K1967=1),1,IF(AND(K1967=1,$I1967="Electronico"),2,IF(K1967=1,VLOOKUP($C1967&amp;"|"&amp;$B1967&amp;"|"&amp;$D1967,Empresas!$C$6:$CC$92,$G1967+6+1,0),0))))</f>
        <v>0.5</v>
      </c>
      <c r="AC1967" s="147">
        <f>IF(AND($I1967="Si",L1967=1),1,IF(AND($I1967="Fisico",L1967=1),1,IF(AND(L1967=1,$I1967="Electronico"),2,IF(L1967=1,VLOOKUP($C1967&amp;"|"&amp;$B1967&amp;"|"&amp;$D1967,Empresas!$C$6:$CC$92,$G1967+6+1,0),0))))</f>
        <v>0.5</v>
      </c>
      <c r="AD1967" s="147">
        <f>IF(AND($I1967="Si",M1967=1),1,IF(AND($I1967="Fisico",M1967=1),1,IF(AND(M1967=1,$I1967="Electronico"),2,IF(M1967=1,VLOOKUP($C1967&amp;"|"&amp;$B1967&amp;"|"&amp;$D1967,Empresas!$C$6:$CC$92,$G1967+6+1,0),0))))</f>
        <v>0.5</v>
      </c>
      <c r="AE1967" s="147">
        <f>IF(AND($I1967="Si",N1967=1),1,IF(AND($I1967="Fisico",N1967=1),1,IF(AND(N1967=1,$I1967="Electronico"),2,IF(N1967=1,VLOOKUP($C1967&amp;"|"&amp;$B1967&amp;"|"&amp;$D1967,Empresas!$C$6:$CC$92,$G1967+6+1,0),0))))</f>
        <v>0.5</v>
      </c>
      <c r="AF1967" s="147">
        <f>IF(AND($I1967="Si",O1967=1),1,IF(AND($I1967="Fisico",O1967=1),1,IF(AND(O1967=1,$I1967="Electronico"),2,IF(O1967=1,VLOOKUP($C1967&amp;"|"&amp;$B1967&amp;"|"&amp;$D1967,Empresas!$C$6:$CC$92,$G1967+6+1,0),0))))</f>
        <v>0.5</v>
      </c>
      <c r="AG1967" s="147">
        <f>IF(AND($I1967="Si",P1967=1),1,IF(AND($I1967="Fisico",P1967=1),1,IF(AND(P1967=1,$I1967="Electronico"),2,IF(P1967=1,VLOOKUP($C1967&amp;"|"&amp;$B1967&amp;"|"&amp;$D1967,Empresas!$C$6:$CC$92,$G1967+6+1,0),0))))</f>
        <v>0.5</v>
      </c>
      <c r="AH1967" s="147">
        <f>IF(AND($I1967="Si",Q1967=1),1,IF(AND($I1967="Fisico",Q1967=1),1,IF(AND(Q1967=1,$I1967="Electronico"),2,IF(Q1967=1,VLOOKUP($C1967&amp;"|"&amp;$B1967&amp;"|"&amp;$D1967,Empresas!$C$6:$CC$92,$G1967+6+1,0),0))))</f>
        <v>0.5</v>
      </c>
      <c r="AI1967" s="147">
        <f>IF(AND($I1967="Si",R1967=1),1,IF(AND($I1967="Fisico",R1967=1),1,IF(AND(R1967=1,$I1967="Electronico"),2,IF(R1967=1,VLOOKUP($C1967&amp;"|"&amp;$B1967&amp;"|"&amp;$D1967,Empresas!$C$6:$CC$92,$G1967+6+1,0),0))))</f>
        <v>0</v>
      </c>
      <c r="AJ1967" s="147">
        <f>IF(AND($I1967="Si",S1967=1),1,IF(AND($I1967="Fisico",S1967=1),1,IF(AND(S1967=1,$I1967="Electronico"),2,IF(S1967=1,VLOOKUP($C1967&amp;"|"&amp;$B1967&amp;"|"&amp;$D1967,Empresas!$C$6:$CC$92,$G1967+6+1,0),0))))</f>
        <v>0</v>
      </c>
      <c r="AK1967" s="147">
        <f>IF(AND($I1967="Si",T1967=1),1,IF(AND($I1967="Fisico",T1967=1),1,IF(AND(T1967=1,$I1967="Electronico"),2,IF(T1967=1,VLOOKUP($C1967&amp;"|"&amp;$B1967&amp;"|"&amp;$D1967,Empresas!$C$6:$CC$92,$G1967+6+1,0),0))))</f>
        <v>0</v>
      </c>
      <c r="AL1967" s="147">
        <f>IF(AND($I1967="Si",U1967=1),1,IF(AND($I1967="Fisico",U1967=1),1,IF(AND(U1967=1,$I1967="Electronico"),2,IF(U1967=1,VLOOKUP($C1967&amp;"|"&amp;$B1967&amp;"|"&amp;$D1967,Empresas!$C$6:$CC$92,$G1967+6+1,0),0))))</f>
        <v>0</v>
      </c>
      <c r="AM1967" s="149">
        <f t="shared" si="317"/>
        <v>4</v>
      </c>
      <c r="AN1967" s="149">
        <f t="shared" si="318"/>
        <v>4</v>
      </c>
      <c r="AO1967" s="152">
        <f t="shared" si="319"/>
        <v>1</v>
      </c>
    </row>
    <row r="1968" spans="1:41" x14ac:dyDescent="0.25">
      <c r="A1968" s="137" t="str">
        <f>VLOOKUP(D1968,Empresas!$D$7:$F$91,3,0)</f>
        <v>Yulisa</v>
      </c>
      <c r="B1968" s="138" t="str">
        <f>VLOOKUP(D1968,Empresas!$D$7:$G$91,4,0)</f>
        <v>Carmen D.</v>
      </c>
      <c r="C1968" s="138" t="s">
        <v>544</v>
      </c>
      <c r="D1968" s="138" t="s">
        <v>316</v>
      </c>
      <c r="E1968" s="138" t="str">
        <f>VLOOKUP(D1968,Empresas!$D$7:$E$92,2,0)</f>
        <v>INVERSIONES NUEVA LIMA</v>
      </c>
      <c r="F1968" s="138" t="s">
        <v>163</v>
      </c>
      <c r="G1968" s="139">
        <f t="shared" si="323"/>
        <v>22</v>
      </c>
      <c r="H1968" s="139" t="str">
        <f>VLOOKUP(D1968,Empresas!$D$6:$L$92,7,0)</f>
        <v>Mensual</v>
      </c>
      <c r="I1968" s="138" t="str">
        <f>VLOOKUP(VLOOKUP(D1968&amp;"|"&amp;B1968,Empresas!$I$7:$CB$92,G1968,0),Tablas!$A$3:$B$5,2,0)</f>
        <v>Solo analisis</v>
      </c>
      <c r="J1968" s="78">
        <v>1</v>
      </c>
      <c r="K1968" s="78">
        <v>1</v>
      </c>
      <c r="L1968" s="78">
        <v>1</v>
      </c>
      <c r="M1968" s="78">
        <v>1</v>
      </c>
      <c r="N1968" s="78">
        <v>1</v>
      </c>
      <c r="O1968" s="78">
        <v>1</v>
      </c>
      <c r="P1968" s="78">
        <v>1</v>
      </c>
      <c r="Q1968" s="78">
        <v>1</v>
      </c>
      <c r="R1968" s="78"/>
      <c r="S1968" s="78"/>
      <c r="T1968" s="78"/>
      <c r="U1968" s="78"/>
      <c r="V1968" s="78" t="str">
        <f>VLOOKUP(D1968,Empresas!$D$7:$CF$91,81,0)</f>
        <v>A</v>
      </c>
      <c r="W1968" s="78" t="str">
        <f>VLOOKUP(D1968,Empresas!$D$7:$M$91,10,0)</f>
        <v>Mype</v>
      </c>
      <c r="X1968" s="69" t="str">
        <f t="shared" si="315"/>
        <v>SI</v>
      </c>
      <c r="Y1968" s="153" t="str">
        <f t="shared" si="316"/>
        <v>Si aplica</v>
      </c>
      <c r="Z1968" s="147">
        <f>IF(Y1968="No aplica",0,IF(I1968="no",0,IF(I1968="No aplica",0,IF(I1968="Si",1,IF(I1968="Fisico",1,IF(I1968="Electronico",2,VLOOKUP(C1968&amp;"|"&amp;B1968&amp;"|"&amp;D1968,Empresas!$C$6:$CC$92,G1968+6+1,0)))))))</f>
        <v>3</v>
      </c>
      <c r="AA1968" s="147">
        <f>IF(AND($I1968="Si",J1968=1),1,IF(AND($I1968="Fisico",J1968=1),1,IF(AND(J1968=1,$I1968="Electronico"),2,IF(J1968=1,VLOOKUP($C1968&amp;"|"&amp;$B1968&amp;"|"&amp;$D1968,Empresas!$C$6:$CC$92,$G1968+6+1,0),0))))</f>
        <v>3</v>
      </c>
      <c r="AB1968" s="147">
        <f>IF(AND($I1968="Si",K1968=1),1,IF(AND($I1968="Fisico",K1968=1),1,IF(AND(K1968=1,$I1968="Electronico"),2,IF(K1968=1,VLOOKUP($C1968&amp;"|"&amp;$B1968&amp;"|"&amp;$D1968,Empresas!$C$6:$CC$92,$G1968+6+1,0),0))))</f>
        <v>3</v>
      </c>
      <c r="AC1968" s="147">
        <f>IF(AND($I1968="Si",L1968=1),1,IF(AND($I1968="Fisico",L1968=1),1,IF(AND(L1968=1,$I1968="Electronico"),2,IF(L1968=1,VLOOKUP($C1968&amp;"|"&amp;$B1968&amp;"|"&amp;$D1968,Empresas!$C$6:$CC$92,$G1968+6+1,0),0))))</f>
        <v>3</v>
      </c>
      <c r="AD1968" s="147">
        <f>IF(AND($I1968="Si",M1968=1),1,IF(AND($I1968="Fisico",M1968=1),1,IF(AND(M1968=1,$I1968="Electronico"),2,IF(M1968=1,VLOOKUP($C1968&amp;"|"&amp;$B1968&amp;"|"&amp;$D1968,Empresas!$C$6:$CC$92,$G1968+6+1,0),0))))</f>
        <v>3</v>
      </c>
      <c r="AE1968" s="147">
        <f>IF(AND($I1968="Si",N1968=1),1,IF(AND($I1968="Fisico",N1968=1),1,IF(AND(N1968=1,$I1968="Electronico"),2,IF(N1968=1,VLOOKUP($C1968&amp;"|"&amp;$B1968&amp;"|"&amp;$D1968,Empresas!$C$6:$CC$92,$G1968+6+1,0),0))))</f>
        <v>3</v>
      </c>
      <c r="AF1968" s="147">
        <f>IF(AND($I1968="Si",O1968=1),1,IF(AND($I1968="Fisico",O1968=1),1,IF(AND(O1968=1,$I1968="Electronico"),2,IF(O1968=1,VLOOKUP($C1968&amp;"|"&amp;$B1968&amp;"|"&amp;$D1968,Empresas!$C$6:$CC$92,$G1968+6+1,0),0))))</f>
        <v>3</v>
      </c>
      <c r="AG1968" s="147">
        <f>IF(AND($I1968="Si",P1968=1),1,IF(AND($I1968="Fisico",P1968=1),1,IF(AND(P1968=1,$I1968="Electronico"),2,IF(P1968=1,VLOOKUP($C1968&amp;"|"&amp;$B1968&amp;"|"&amp;$D1968,Empresas!$C$6:$CC$92,$G1968+6+1,0),0))))</f>
        <v>3</v>
      </c>
      <c r="AH1968" s="147">
        <f>IF(AND($I1968="Si",Q1968=1),1,IF(AND($I1968="Fisico",Q1968=1),1,IF(AND(Q1968=1,$I1968="Electronico"),2,IF(Q1968=1,VLOOKUP($C1968&amp;"|"&amp;$B1968&amp;"|"&amp;$D1968,Empresas!$C$6:$CC$92,$G1968+6+1,0),0))))</f>
        <v>3</v>
      </c>
      <c r="AI1968" s="147">
        <f>IF(AND($I1968="Si",R1968=1),1,IF(AND($I1968="Fisico",R1968=1),1,IF(AND(R1968=1,$I1968="Electronico"),2,IF(R1968=1,VLOOKUP($C1968&amp;"|"&amp;$B1968&amp;"|"&amp;$D1968,Empresas!$C$6:$CC$92,$G1968+6+1,0),0))))</f>
        <v>0</v>
      </c>
      <c r="AJ1968" s="147">
        <f>IF(AND($I1968="Si",S1968=1),1,IF(AND($I1968="Fisico",S1968=1),1,IF(AND(S1968=1,$I1968="Electronico"),2,IF(S1968=1,VLOOKUP($C1968&amp;"|"&amp;$B1968&amp;"|"&amp;$D1968,Empresas!$C$6:$CC$92,$G1968+6+1,0),0))))</f>
        <v>0</v>
      </c>
      <c r="AK1968" s="147">
        <f>IF(AND($I1968="Si",T1968=1),1,IF(AND($I1968="Fisico",T1968=1),1,IF(AND(T1968=1,$I1968="Electronico"),2,IF(T1968=1,VLOOKUP($C1968&amp;"|"&amp;$B1968&amp;"|"&amp;$D1968,Empresas!$C$6:$CC$92,$G1968+6+1,0),0))))</f>
        <v>0</v>
      </c>
      <c r="AL1968" s="147">
        <f>IF(AND($I1968="Si",U1968=1),1,IF(AND($I1968="Fisico",U1968=1),1,IF(AND(U1968=1,$I1968="Electronico"),2,IF(U1968=1,VLOOKUP($C1968&amp;"|"&amp;$B1968&amp;"|"&amp;$D1968,Empresas!$C$6:$CC$92,$G1968+6+1,0),0))))</f>
        <v>0</v>
      </c>
      <c r="AM1968" s="149">
        <f t="shared" si="317"/>
        <v>24</v>
      </c>
      <c r="AN1968" s="149">
        <f t="shared" si="318"/>
        <v>24</v>
      </c>
      <c r="AO1968" s="152">
        <f t="shared" si="319"/>
        <v>1</v>
      </c>
    </row>
    <row r="1969" spans="1:41" x14ac:dyDescent="0.25">
      <c r="A1969" s="137" t="str">
        <f>VLOOKUP(D1969,Empresas!$D$7:$F$91,3,0)</f>
        <v>Yulisa</v>
      </c>
      <c r="B1969" s="138" t="str">
        <f>VLOOKUP(D1969,Empresas!$D$7:$G$91,4,0)</f>
        <v>Carmen D.</v>
      </c>
      <c r="C1969" s="138" t="s">
        <v>544</v>
      </c>
      <c r="D1969" s="138" t="s">
        <v>316</v>
      </c>
      <c r="E1969" s="138" t="str">
        <f>VLOOKUP(D1969,Empresas!$D$7:$E$92,2,0)</f>
        <v>INVERSIONES NUEVA LIMA</v>
      </c>
      <c r="F1969" s="138" t="s">
        <v>164</v>
      </c>
      <c r="G1969" s="139">
        <f t="shared" si="323"/>
        <v>25</v>
      </c>
      <c r="H1969" s="139" t="str">
        <f>VLOOKUP(D1969,Empresas!$D$6:$L$92,7,0)</f>
        <v>Mensual</v>
      </c>
      <c r="I1969" s="138" t="str">
        <f>VLOOKUP(VLOOKUP(D1969&amp;"|"&amp;B1969,Empresas!$I$7:$CB$92,G1969,0),Tablas!$A$3:$B$5,2,0)</f>
        <v>Solo analisis</v>
      </c>
      <c r="J1969" s="78">
        <v>1</v>
      </c>
      <c r="K1969" s="78">
        <v>1</v>
      </c>
      <c r="L1969" s="78">
        <v>1</v>
      </c>
      <c r="M1969" s="78">
        <v>1</v>
      </c>
      <c r="N1969" s="78">
        <v>1</v>
      </c>
      <c r="O1969" s="78">
        <v>1</v>
      </c>
      <c r="P1969" s="78">
        <v>1</v>
      </c>
      <c r="Q1969" s="78">
        <v>1</v>
      </c>
      <c r="R1969" s="78"/>
      <c r="S1969" s="78"/>
      <c r="T1969" s="78"/>
      <c r="U1969" s="78"/>
      <c r="V1969" s="78" t="str">
        <f>VLOOKUP(D1969,Empresas!$D$7:$CF$91,81,0)</f>
        <v>A</v>
      </c>
      <c r="W1969" s="78" t="str">
        <f>VLOOKUP(D1969,Empresas!$D$7:$M$91,10,0)</f>
        <v>Mype</v>
      </c>
      <c r="X1969" s="69" t="str">
        <f t="shared" si="315"/>
        <v>SI</v>
      </c>
      <c r="Y1969" s="153" t="str">
        <f t="shared" si="316"/>
        <v>Si aplica</v>
      </c>
      <c r="Z1969" s="147">
        <f>IF(Y1969="No aplica",0,IF(I1969="no",0,IF(I1969="No aplica",0,IF(I1969="Si",1,IF(I1969="Fisico",1,IF(I1969="Electronico",2,VLOOKUP(C1969&amp;"|"&amp;B1969&amp;"|"&amp;D1969,Empresas!$C$6:$CC$92,G1969+6+1,0)))))))</f>
        <v>0.5</v>
      </c>
      <c r="AA1969" s="147">
        <f>IF(AND($I1969="Si",J1969=1),1,IF(AND($I1969="Fisico",J1969=1),1,IF(AND(J1969=1,$I1969="Electronico"),2,IF(J1969=1,VLOOKUP($C1969&amp;"|"&amp;$B1969&amp;"|"&amp;$D1969,Empresas!$C$6:$CC$92,$G1969+6+1,0),0))))</f>
        <v>0.5</v>
      </c>
      <c r="AB1969" s="147">
        <f>IF(AND($I1969="Si",K1969=1),1,IF(AND($I1969="Fisico",K1969=1),1,IF(AND(K1969=1,$I1969="Electronico"),2,IF(K1969=1,VLOOKUP($C1969&amp;"|"&amp;$B1969&amp;"|"&amp;$D1969,Empresas!$C$6:$CC$92,$G1969+6+1,0),0))))</f>
        <v>0.5</v>
      </c>
      <c r="AC1969" s="147">
        <f>IF(AND($I1969="Si",L1969=1),1,IF(AND($I1969="Fisico",L1969=1),1,IF(AND(L1969=1,$I1969="Electronico"),2,IF(L1969=1,VLOOKUP($C1969&amp;"|"&amp;$B1969&amp;"|"&amp;$D1969,Empresas!$C$6:$CC$92,$G1969+6+1,0),0))))</f>
        <v>0.5</v>
      </c>
      <c r="AD1969" s="147">
        <f>IF(AND($I1969="Si",M1969=1),1,IF(AND($I1969="Fisico",M1969=1),1,IF(AND(M1969=1,$I1969="Electronico"),2,IF(M1969=1,VLOOKUP($C1969&amp;"|"&amp;$B1969&amp;"|"&amp;$D1969,Empresas!$C$6:$CC$92,$G1969+6+1,0),0))))</f>
        <v>0.5</v>
      </c>
      <c r="AE1969" s="147">
        <f>IF(AND($I1969="Si",N1969=1),1,IF(AND($I1969="Fisico",N1969=1),1,IF(AND(N1969=1,$I1969="Electronico"),2,IF(N1969=1,VLOOKUP($C1969&amp;"|"&amp;$B1969&amp;"|"&amp;$D1969,Empresas!$C$6:$CC$92,$G1969+6+1,0),0))))</f>
        <v>0.5</v>
      </c>
      <c r="AF1969" s="147">
        <f>IF(AND($I1969="Si",O1969=1),1,IF(AND($I1969="Fisico",O1969=1),1,IF(AND(O1969=1,$I1969="Electronico"),2,IF(O1969=1,VLOOKUP($C1969&amp;"|"&amp;$B1969&amp;"|"&amp;$D1969,Empresas!$C$6:$CC$92,$G1969+6+1,0),0))))</f>
        <v>0.5</v>
      </c>
      <c r="AG1969" s="147">
        <f>IF(AND($I1969="Si",P1969=1),1,IF(AND($I1969="Fisico",P1969=1),1,IF(AND(P1969=1,$I1969="Electronico"),2,IF(P1969=1,VLOOKUP($C1969&amp;"|"&amp;$B1969&amp;"|"&amp;$D1969,Empresas!$C$6:$CC$92,$G1969+6+1,0),0))))</f>
        <v>0.5</v>
      </c>
      <c r="AH1969" s="147">
        <f>IF(AND($I1969="Si",Q1969=1),1,IF(AND($I1969="Fisico",Q1969=1),1,IF(AND(Q1969=1,$I1969="Electronico"),2,IF(Q1969=1,VLOOKUP($C1969&amp;"|"&amp;$B1969&amp;"|"&amp;$D1969,Empresas!$C$6:$CC$92,$G1969+6+1,0),0))))</f>
        <v>0.5</v>
      </c>
      <c r="AI1969" s="147">
        <f>IF(AND($I1969="Si",R1969=1),1,IF(AND($I1969="Fisico",R1969=1),1,IF(AND(R1969=1,$I1969="Electronico"),2,IF(R1969=1,VLOOKUP($C1969&amp;"|"&amp;$B1969&amp;"|"&amp;$D1969,Empresas!$C$6:$CC$92,$G1969+6+1,0),0))))</f>
        <v>0</v>
      </c>
      <c r="AJ1969" s="147">
        <f>IF(AND($I1969="Si",S1969=1),1,IF(AND($I1969="Fisico",S1969=1),1,IF(AND(S1969=1,$I1969="Electronico"),2,IF(S1969=1,VLOOKUP($C1969&amp;"|"&amp;$B1969&amp;"|"&amp;$D1969,Empresas!$C$6:$CC$92,$G1969+6+1,0),0))))</f>
        <v>0</v>
      </c>
      <c r="AK1969" s="147">
        <f>IF(AND($I1969="Si",T1969=1),1,IF(AND($I1969="Fisico",T1969=1),1,IF(AND(T1969=1,$I1969="Electronico"),2,IF(T1969=1,VLOOKUP($C1969&amp;"|"&amp;$B1969&amp;"|"&amp;$D1969,Empresas!$C$6:$CC$92,$G1969+6+1,0),0))))</f>
        <v>0</v>
      </c>
      <c r="AL1969" s="147">
        <f>IF(AND($I1969="Si",U1969=1),1,IF(AND($I1969="Fisico",U1969=1),1,IF(AND(U1969=1,$I1969="Electronico"),2,IF(U1969=1,VLOOKUP($C1969&amp;"|"&amp;$B1969&amp;"|"&amp;$D1969,Empresas!$C$6:$CC$92,$G1969+6+1,0),0))))</f>
        <v>0</v>
      </c>
      <c r="AM1969" s="149">
        <f t="shared" si="317"/>
        <v>4</v>
      </c>
      <c r="AN1969" s="149">
        <f t="shared" si="318"/>
        <v>4</v>
      </c>
      <c r="AO1969" s="152">
        <f t="shared" si="319"/>
        <v>1</v>
      </c>
    </row>
    <row r="1970" spans="1:41" x14ac:dyDescent="0.25">
      <c r="A1970" s="137" t="str">
        <f>VLOOKUP(D1970,Empresas!$D$7:$F$91,3,0)</f>
        <v>Yulisa</v>
      </c>
      <c r="B1970" s="138" t="str">
        <f>VLOOKUP(D1970,Empresas!$D$7:$G$91,4,0)</f>
        <v>Carmen D.</v>
      </c>
      <c r="C1970" s="138" t="s">
        <v>544</v>
      </c>
      <c r="D1970" s="138" t="s">
        <v>316</v>
      </c>
      <c r="E1970" s="138" t="str">
        <f>VLOOKUP(D1970,Empresas!$D$7:$E$92,2,0)</f>
        <v>INVERSIONES NUEVA LIMA</v>
      </c>
      <c r="F1970" s="138" t="s">
        <v>165</v>
      </c>
      <c r="G1970" s="139">
        <f t="shared" si="323"/>
        <v>28</v>
      </c>
      <c r="H1970" s="139" t="str">
        <f>VLOOKUP(D1970,Empresas!$D$6:$L$92,7,0)</f>
        <v>Mensual</v>
      </c>
      <c r="I1970" s="138" t="str">
        <f>VLOOKUP(VLOOKUP(D1970&amp;"|"&amp;B1970,Empresas!$I$7:$CB$92,G1970,0),Tablas!$A$3:$B$5,2,0)</f>
        <v>Solo analisis</v>
      </c>
      <c r="J1970" s="78">
        <v>1</v>
      </c>
      <c r="K1970" s="78">
        <v>1</v>
      </c>
      <c r="L1970" s="78">
        <v>1</v>
      </c>
      <c r="M1970" s="78">
        <v>1</v>
      </c>
      <c r="N1970" s="78">
        <v>1</v>
      </c>
      <c r="O1970" s="78">
        <v>1</v>
      </c>
      <c r="P1970" s="78">
        <v>1</v>
      </c>
      <c r="Q1970" s="78">
        <v>1</v>
      </c>
      <c r="R1970" s="78"/>
      <c r="S1970" s="78"/>
      <c r="T1970" s="78"/>
      <c r="U1970" s="78"/>
      <c r="V1970" s="78" t="str">
        <f>VLOOKUP(D1970,Empresas!$D$7:$CF$91,81,0)</f>
        <v>A</v>
      </c>
      <c r="W1970" s="78" t="str">
        <f>VLOOKUP(D1970,Empresas!$D$7:$M$91,10,0)</f>
        <v>Mype</v>
      </c>
      <c r="X1970" s="69" t="str">
        <f t="shared" si="315"/>
        <v>SI</v>
      </c>
      <c r="Y1970" s="153" t="str">
        <f t="shared" si="316"/>
        <v>Si aplica</v>
      </c>
      <c r="Z1970" s="147">
        <f>IF(Y1970="No aplica",0,IF(I1970="no",0,IF(I1970="No aplica",0,IF(I1970="Si",1,IF(I1970="Fisico",1,IF(I1970="Electronico",2,VLOOKUP(C1970&amp;"|"&amp;B1970&amp;"|"&amp;D1970,Empresas!$C$6:$CC$92,G1970+6+1,0)))))))</f>
        <v>0.5</v>
      </c>
      <c r="AA1970" s="147">
        <f>IF(AND($I1970="Si",J1970=1),1,IF(AND($I1970="Fisico",J1970=1),1,IF(AND(J1970=1,$I1970="Electronico"),2,IF(J1970=1,VLOOKUP($C1970&amp;"|"&amp;$B1970&amp;"|"&amp;$D1970,Empresas!$C$6:$CC$92,$G1970+6+1,0),0))))</f>
        <v>0.5</v>
      </c>
      <c r="AB1970" s="147">
        <f>IF(AND($I1970="Si",K1970=1),1,IF(AND($I1970="Fisico",K1970=1),1,IF(AND(K1970=1,$I1970="Electronico"),2,IF(K1970=1,VLOOKUP($C1970&amp;"|"&amp;$B1970&amp;"|"&amp;$D1970,Empresas!$C$6:$CC$92,$G1970+6+1,0),0))))</f>
        <v>0.5</v>
      </c>
      <c r="AC1970" s="147">
        <f>IF(AND($I1970="Si",L1970=1),1,IF(AND($I1970="Fisico",L1970=1),1,IF(AND(L1970=1,$I1970="Electronico"),2,IF(L1970=1,VLOOKUP($C1970&amp;"|"&amp;$B1970&amp;"|"&amp;$D1970,Empresas!$C$6:$CC$92,$G1970+6+1,0),0))))</f>
        <v>0.5</v>
      </c>
      <c r="AD1970" s="147">
        <f>IF(AND($I1970="Si",M1970=1),1,IF(AND($I1970="Fisico",M1970=1),1,IF(AND(M1970=1,$I1970="Electronico"),2,IF(M1970=1,VLOOKUP($C1970&amp;"|"&amp;$B1970&amp;"|"&amp;$D1970,Empresas!$C$6:$CC$92,$G1970+6+1,0),0))))</f>
        <v>0.5</v>
      </c>
      <c r="AE1970" s="147">
        <f>IF(AND($I1970="Si",N1970=1),1,IF(AND($I1970="Fisico",N1970=1),1,IF(AND(N1970=1,$I1970="Electronico"),2,IF(N1970=1,VLOOKUP($C1970&amp;"|"&amp;$B1970&amp;"|"&amp;$D1970,Empresas!$C$6:$CC$92,$G1970+6+1,0),0))))</f>
        <v>0.5</v>
      </c>
      <c r="AF1970" s="147">
        <f>IF(AND($I1970="Si",O1970=1),1,IF(AND($I1970="Fisico",O1970=1),1,IF(AND(O1970=1,$I1970="Electronico"),2,IF(O1970=1,VLOOKUP($C1970&amp;"|"&amp;$B1970&amp;"|"&amp;$D1970,Empresas!$C$6:$CC$92,$G1970+6+1,0),0))))</f>
        <v>0.5</v>
      </c>
      <c r="AG1970" s="147">
        <f>IF(AND($I1970="Si",P1970=1),1,IF(AND($I1970="Fisico",P1970=1),1,IF(AND(P1970=1,$I1970="Electronico"),2,IF(P1970=1,VLOOKUP($C1970&amp;"|"&amp;$B1970&amp;"|"&amp;$D1970,Empresas!$C$6:$CC$92,$G1970+6+1,0),0))))</f>
        <v>0.5</v>
      </c>
      <c r="AH1970" s="147">
        <f>IF(AND($I1970="Si",Q1970=1),1,IF(AND($I1970="Fisico",Q1970=1),1,IF(AND(Q1970=1,$I1970="Electronico"),2,IF(Q1970=1,VLOOKUP($C1970&amp;"|"&amp;$B1970&amp;"|"&amp;$D1970,Empresas!$C$6:$CC$92,$G1970+6+1,0),0))))</f>
        <v>0.5</v>
      </c>
      <c r="AI1970" s="147">
        <f>IF(AND($I1970="Si",R1970=1),1,IF(AND($I1970="Fisico",R1970=1),1,IF(AND(R1970=1,$I1970="Electronico"),2,IF(R1970=1,VLOOKUP($C1970&amp;"|"&amp;$B1970&amp;"|"&amp;$D1970,Empresas!$C$6:$CC$92,$G1970+6+1,0),0))))</f>
        <v>0</v>
      </c>
      <c r="AJ1970" s="147">
        <f>IF(AND($I1970="Si",S1970=1),1,IF(AND($I1970="Fisico",S1970=1),1,IF(AND(S1970=1,$I1970="Electronico"),2,IF(S1970=1,VLOOKUP($C1970&amp;"|"&amp;$B1970&amp;"|"&amp;$D1970,Empresas!$C$6:$CC$92,$G1970+6+1,0),0))))</f>
        <v>0</v>
      </c>
      <c r="AK1970" s="147">
        <f>IF(AND($I1970="Si",T1970=1),1,IF(AND($I1970="Fisico",T1970=1),1,IF(AND(T1970=1,$I1970="Electronico"),2,IF(T1970=1,VLOOKUP($C1970&amp;"|"&amp;$B1970&amp;"|"&amp;$D1970,Empresas!$C$6:$CC$92,$G1970+6+1,0),0))))</f>
        <v>0</v>
      </c>
      <c r="AL1970" s="147">
        <f>IF(AND($I1970="Si",U1970=1),1,IF(AND($I1970="Fisico",U1970=1),1,IF(AND(U1970=1,$I1970="Electronico"),2,IF(U1970=1,VLOOKUP($C1970&amp;"|"&amp;$B1970&amp;"|"&amp;$D1970,Empresas!$C$6:$CC$92,$G1970+6+1,0),0))))</f>
        <v>0</v>
      </c>
      <c r="AM1970" s="149">
        <f t="shared" si="317"/>
        <v>4</v>
      </c>
      <c r="AN1970" s="149">
        <f t="shared" si="318"/>
        <v>4</v>
      </c>
      <c r="AO1970" s="152">
        <f t="shared" si="319"/>
        <v>1</v>
      </c>
    </row>
    <row r="1971" spans="1:41" x14ac:dyDescent="0.25">
      <c r="A1971" s="137" t="str">
        <f>VLOOKUP(D1971,Empresas!$D$7:$F$91,3,0)</f>
        <v>Yulisa</v>
      </c>
      <c r="B1971" s="138" t="str">
        <f>VLOOKUP(D1971,Empresas!$D$7:$G$91,4,0)</f>
        <v>Carmen D.</v>
      </c>
      <c r="C1971" s="138" t="s">
        <v>544</v>
      </c>
      <c r="D1971" s="138" t="s">
        <v>316</v>
      </c>
      <c r="E1971" s="138" t="str">
        <f>VLOOKUP(D1971,Empresas!$D$7:$E$92,2,0)</f>
        <v>INVERSIONES NUEVA LIMA</v>
      </c>
      <c r="F1971" s="138" t="s">
        <v>166</v>
      </c>
      <c r="G1971" s="139">
        <f t="shared" si="323"/>
        <v>31</v>
      </c>
      <c r="H1971" s="139" t="str">
        <f>VLOOKUP(D1971,Empresas!$D$6:$L$92,7,0)</f>
        <v>Mensual</v>
      </c>
      <c r="I1971" s="138" t="str">
        <f>VLOOKUP(VLOOKUP(D1971&amp;"|"&amp;B1971,Empresas!$I$7:$CB$92,G1971,0),Tablas!$A$3:$B$5,2,0)</f>
        <v>No aplica</v>
      </c>
      <c r="J1971" s="78"/>
      <c r="K1971" s="78"/>
      <c r="L1971" s="78"/>
      <c r="M1971" s="78"/>
      <c r="N1971" s="78"/>
      <c r="O1971" s="78"/>
      <c r="P1971" s="78"/>
      <c r="Q1971" s="78"/>
      <c r="R1971" s="78"/>
      <c r="S1971" s="78"/>
      <c r="T1971" s="78"/>
      <c r="U1971" s="78"/>
      <c r="V1971" s="78" t="str">
        <f>VLOOKUP(D1971,Empresas!$D$7:$CF$91,81,0)</f>
        <v>A</v>
      </c>
      <c r="W1971" s="78" t="str">
        <f>VLOOKUP(D1971,Empresas!$D$7:$M$91,10,0)</f>
        <v>Mype</v>
      </c>
      <c r="X1971" s="69" t="str">
        <f t="shared" si="315"/>
        <v>SI</v>
      </c>
      <c r="Y1971" s="153" t="str">
        <f t="shared" si="316"/>
        <v>No aplica</v>
      </c>
      <c r="Z1971" s="147">
        <f>IF(Y1971="No aplica",0,IF(I1971="no",0,IF(I1971="No aplica",0,IF(I1971="Si",1,IF(I1971="Fisico",1,IF(I1971="Electronico",2,VLOOKUP(C1971&amp;"|"&amp;B1971&amp;"|"&amp;D1971,Empresas!$C$6:$CC$92,G1971+6+1,0)))))))</f>
        <v>0</v>
      </c>
      <c r="AA1971" s="147">
        <f>IF(AND($I1971="Si",J1971=1),1,IF(AND($I1971="Fisico",J1971=1),1,IF(AND(J1971=1,$I1971="Electronico"),2,IF(J1971=1,VLOOKUP($C1971&amp;"|"&amp;$B1971&amp;"|"&amp;$D1971,Empresas!$C$6:$CC$92,$G1971+6+1,0),0))))</f>
        <v>0</v>
      </c>
      <c r="AB1971" s="147">
        <f>IF(AND($I1971="Si",K1971=1),1,IF(AND($I1971="Fisico",K1971=1),1,IF(AND(K1971=1,$I1971="Electronico"),2,IF(K1971=1,VLOOKUP($C1971&amp;"|"&amp;$B1971&amp;"|"&amp;$D1971,Empresas!$C$6:$CC$92,$G1971+6+1,0),0))))</f>
        <v>0</v>
      </c>
      <c r="AC1971" s="147">
        <f>IF(AND($I1971="Si",L1971=1),1,IF(AND($I1971="Fisico",L1971=1),1,IF(AND(L1971=1,$I1971="Electronico"),2,IF(L1971=1,VLOOKUP($C1971&amp;"|"&amp;$B1971&amp;"|"&amp;$D1971,Empresas!$C$6:$CC$92,$G1971+6+1,0),0))))</f>
        <v>0</v>
      </c>
      <c r="AD1971" s="147">
        <f>IF(AND($I1971="Si",M1971=1),1,IF(AND($I1971="Fisico",M1971=1),1,IF(AND(M1971=1,$I1971="Electronico"),2,IF(M1971=1,VLOOKUP($C1971&amp;"|"&amp;$B1971&amp;"|"&amp;$D1971,Empresas!$C$6:$CC$92,$G1971+6+1,0),0))))</f>
        <v>0</v>
      </c>
      <c r="AE1971" s="147">
        <f>IF(AND($I1971="Si",N1971=1),1,IF(AND($I1971="Fisico",N1971=1),1,IF(AND(N1971=1,$I1971="Electronico"),2,IF(N1971=1,VLOOKUP($C1971&amp;"|"&amp;$B1971&amp;"|"&amp;$D1971,Empresas!$C$6:$CC$92,$G1971+6+1,0),0))))</f>
        <v>0</v>
      </c>
      <c r="AF1971" s="147">
        <f>IF(AND($I1971="Si",O1971=1),1,IF(AND($I1971="Fisico",O1971=1),1,IF(AND(O1971=1,$I1971="Electronico"),2,IF(O1971=1,VLOOKUP($C1971&amp;"|"&amp;$B1971&amp;"|"&amp;$D1971,Empresas!$C$6:$CC$92,$G1971+6+1,0),0))))</f>
        <v>0</v>
      </c>
      <c r="AG1971" s="147">
        <f>IF(AND($I1971="Si",P1971=1),1,IF(AND($I1971="Fisico",P1971=1),1,IF(AND(P1971=1,$I1971="Electronico"),2,IF(P1971=1,VLOOKUP($C1971&amp;"|"&amp;$B1971&amp;"|"&amp;$D1971,Empresas!$C$6:$CC$92,$G1971+6+1,0),0))))</f>
        <v>0</v>
      </c>
      <c r="AH1971" s="147">
        <f>IF(AND($I1971="Si",Q1971=1),1,IF(AND($I1971="Fisico",Q1971=1),1,IF(AND(Q1971=1,$I1971="Electronico"),2,IF(Q1971=1,VLOOKUP($C1971&amp;"|"&amp;$B1971&amp;"|"&amp;$D1971,Empresas!$C$6:$CC$92,$G1971+6+1,0),0))))</f>
        <v>0</v>
      </c>
      <c r="AI1971" s="147">
        <f>IF(AND($I1971="Si",R1971=1),1,IF(AND($I1971="Fisico",R1971=1),1,IF(AND(R1971=1,$I1971="Electronico"),2,IF(R1971=1,VLOOKUP($C1971&amp;"|"&amp;$B1971&amp;"|"&amp;$D1971,Empresas!$C$6:$CC$92,$G1971+6+1,0),0))))</f>
        <v>0</v>
      </c>
      <c r="AJ1971" s="147">
        <f>IF(AND($I1971="Si",S1971=1),1,IF(AND($I1971="Fisico",S1971=1),1,IF(AND(S1971=1,$I1971="Electronico"),2,IF(S1971=1,VLOOKUP($C1971&amp;"|"&amp;$B1971&amp;"|"&amp;$D1971,Empresas!$C$6:$CC$92,$G1971+6+1,0),0))))</f>
        <v>0</v>
      </c>
      <c r="AK1971" s="147">
        <f>IF(AND($I1971="Si",T1971=1),1,IF(AND($I1971="Fisico",T1971=1),1,IF(AND(T1971=1,$I1971="Electronico"),2,IF(T1971=1,VLOOKUP($C1971&amp;"|"&amp;$B1971&amp;"|"&amp;$D1971,Empresas!$C$6:$CC$92,$G1971+6+1,0),0))))</f>
        <v>0</v>
      </c>
      <c r="AL1971" s="147">
        <f>IF(AND($I1971="Si",U1971=1),1,IF(AND($I1971="Fisico",U1971=1),1,IF(AND(U1971=1,$I1971="Electronico"),2,IF(U1971=1,VLOOKUP($C1971&amp;"|"&amp;$B1971&amp;"|"&amp;$D1971,Empresas!$C$6:$CC$92,$G1971+6+1,0),0))))</f>
        <v>0</v>
      </c>
      <c r="AM1971" s="149">
        <f t="shared" si="317"/>
        <v>0</v>
      </c>
      <c r="AN1971" s="149">
        <f t="shared" si="318"/>
        <v>0</v>
      </c>
      <c r="AO1971" s="152">
        <f t="shared" si="319"/>
        <v>0</v>
      </c>
    </row>
    <row r="1972" spans="1:41" x14ac:dyDescent="0.25">
      <c r="A1972" s="137" t="str">
        <f>VLOOKUP(D1972,Empresas!$D$7:$F$91,3,0)</f>
        <v>Yulisa</v>
      </c>
      <c r="B1972" s="138" t="str">
        <f>VLOOKUP(D1972,Empresas!$D$7:$G$91,4,0)</f>
        <v>Carmen D.</v>
      </c>
      <c r="C1972" s="138" t="s">
        <v>544</v>
      </c>
      <c r="D1972" s="138" t="s">
        <v>316</v>
      </c>
      <c r="E1972" s="138" t="str">
        <f>VLOOKUP(D1972,Empresas!$D$7:$E$92,2,0)</f>
        <v>INVERSIONES NUEVA LIMA</v>
      </c>
      <c r="F1972" s="138" t="s">
        <v>167</v>
      </c>
      <c r="G1972" s="139">
        <f t="shared" si="323"/>
        <v>34</v>
      </c>
      <c r="H1972" s="139" t="str">
        <f>VLOOKUP(D1972,Empresas!$D$6:$L$92,7,0)</f>
        <v>Mensual</v>
      </c>
      <c r="I1972" s="138" t="str">
        <f>VLOOKUP(VLOOKUP(D1972&amp;"|"&amp;B1972,Empresas!$I$7:$CB$92,G1972,0),Tablas!$A$3:$B$5,2,0)</f>
        <v>No aplica</v>
      </c>
      <c r="J1972" s="78"/>
      <c r="K1972" s="78"/>
      <c r="L1972" s="78"/>
      <c r="M1972" s="78"/>
      <c r="N1972" s="78"/>
      <c r="O1972" s="78"/>
      <c r="P1972" s="78"/>
      <c r="Q1972" s="78"/>
      <c r="R1972" s="78"/>
      <c r="S1972" s="78"/>
      <c r="T1972" s="78"/>
      <c r="U1972" s="78"/>
      <c r="V1972" s="78" t="str">
        <f>VLOOKUP(D1972,Empresas!$D$7:$CF$91,81,0)</f>
        <v>A</v>
      </c>
      <c r="W1972" s="78" t="str">
        <f>VLOOKUP(D1972,Empresas!$D$7:$M$91,10,0)</f>
        <v>Mype</v>
      </c>
      <c r="X1972" s="69" t="str">
        <f t="shared" si="315"/>
        <v>SI</v>
      </c>
      <c r="Y1972" s="153" t="str">
        <f t="shared" si="316"/>
        <v>No aplica</v>
      </c>
      <c r="Z1972" s="147">
        <f>IF(Y1972="No aplica",0,IF(I1972="no",0,IF(I1972="No aplica",0,IF(I1972="Si",1,IF(I1972="Fisico",1,IF(I1972="Electronico",2,VLOOKUP(C1972&amp;"|"&amp;B1972&amp;"|"&amp;D1972,Empresas!$C$6:$CC$92,G1972+6+1,0)))))))</f>
        <v>0</v>
      </c>
      <c r="AA1972" s="147">
        <f>IF(AND($I1972="Si",J1972=1),1,IF(AND($I1972="Fisico",J1972=1),1,IF(AND(J1972=1,$I1972="Electronico"),2,IF(J1972=1,VLOOKUP($C1972&amp;"|"&amp;$B1972&amp;"|"&amp;$D1972,Empresas!$C$6:$CC$92,$G1972+6+1,0),0))))</f>
        <v>0</v>
      </c>
      <c r="AB1972" s="147">
        <f>IF(AND($I1972="Si",K1972=1),1,IF(AND($I1972="Fisico",K1972=1),1,IF(AND(K1972=1,$I1972="Electronico"),2,IF(K1972=1,VLOOKUP($C1972&amp;"|"&amp;$B1972&amp;"|"&amp;$D1972,Empresas!$C$6:$CC$92,$G1972+6+1,0),0))))</f>
        <v>0</v>
      </c>
      <c r="AC1972" s="147">
        <f>IF(AND($I1972="Si",L1972=1),1,IF(AND($I1972="Fisico",L1972=1),1,IF(AND(L1972=1,$I1972="Electronico"),2,IF(L1972=1,VLOOKUP($C1972&amp;"|"&amp;$B1972&amp;"|"&amp;$D1972,Empresas!$C$6:$CC$92,$G1972+6+1,0),0))))</f>
        <v>0</v>
      </c>
      <c r="AD1972" s="147">
        <f>IF(AND($I1972="Si",M1972=1),1,IF(AND($I1972="Fisico",M1972=1),1,IF(AND(M1972=1,$I1972="Electronico"),2,IF(M1972=1,VLOOKUP($C1972&amp;"|"&amp;$B1972&amp;"|"&amp;$D1972,Empresas!$C$6:$CC$92,$G1972+6+1,0),0))))</f>
        <v>0</v>
      </c>
      <c r="AE1972" s="147">
        <f>IF(AND($I1972="Si",N1972=1),1,IF(AND($I1972="Fisico",N1972=1),1,IF(AND(N1972=1,$I1972="Electronico"),2,IF(N1972=1,VLOOKUP($C1972&amp;"|"&amp;$B1972&amp;"|"&amp;$D1972,Empresas!$C$6:$CC$92,$G1972+6+1,0),0))))</f>
        <v>0</v>
      </c>
      <c r="AF1972" s="147">
        <f>IF(AND($I1972="Si",O1972=1),1,IF(AND($I1972="Fisico",O1972=1),1,IF(AND(O1972=1,$I1972="Electronico"),2,IF(O1972=1,VLOOKUP($C1972&amp;"|"&amp;$B1972&amp;"|"&amp;$D1972,Empresas!$C$6:$CC$92,$G1972+6+1,0),0))))</f>
        <v>0</v>
      </c>
      <c r="AG1972" s="147">
        <f>IF(AND($I1972="Si",P1972=1),1,IF(AND($I1972="Fisico",P1972=1),1,IF(AND(P1972=1,$I1972="Electronico"),2,IF(P1972=1,VLOOKUP($C1972&amp;"|"&amp;$B1972&amp;"|"&amp;$D1972,Empresas!$C$6:$CC$92,$G1972+6+1,0),0))))</f>
        <v>0</v>
      </c>
      <c r="AH1972" s="147">
        <f>IF(AND($I1972="Si",Q1972=1),1,IF(AND($I1972="Fisico",Q1972=1),1,IF(AND(Q1972=1,$I1972="Electronico"),2,IF(Q1972=1,VLOOKUP($C1972&amp;"|"&amp;$B1972&amp;"|"&amp;$D1972,Empresas!$C$6:$CC$92,$G1972+6+1,0),0))))</f>
        <v>0</v>
      </c>
      <c r="AI1972" s="147">
        <f>IF(AND($I1972="Si",R1972=1),1,IF(AND($I1972="Fisico",R1972=1),1,IF(AND(R1972=1,$I1972="Electronico"),2,IF(R1972=1,VLOOKUP($C1972&amp;"|"&amp;$B1972&amp;"|"&amp;$D1972,Empresas!$C$6:$CC$92,$G1972+6+1,0),0))))</f>
        <v>0</v>
      </c>
      <c r="AJ1972" s="147">
        <f>IF(AND($I1972="Si",S1972=1),1,IF(AND($I1972="Fisico",S1972=1),1,IF(AND(S1972=1,$I1972="Electronico"),2,IF(S1972=1,VLOOKUP($C1972&amp;"|"&amp;$B1972&amp;"|"&amp;$D1972,Empresas!$C$6:$CC$92,$G1972+6+1,0),0))))</f>
        <v>0</v>
      </c>
      <c r="AK1972" s="147">
        <f>IF(AND($I1972="Si",T1972=1),1,IF(AND($I1972="Fisico",T1972=1),1,IF(AND(T1972=1,$I1972="Electronico"),2,IF(T1972=1,VLOOKUP($C1972&amp;"|"&amp;$B1972&amp;"|"&amp;$D1972,Empresas!$C$6:$CC$92,$G1972+6+1,0),0))))</f>
        <v>0</v>
      </c>
      <c r="AL1972" s="147">
        <f>IF(AND($I1972="Si",U1972=1),1,IF(AND($I1972="Fisico",U1972=1),1,IF(AND(U1972=1,$I1972="Electronico"),2,IF(U1972=1,VLOOKUP($C1972&amp;"|"&amp;$B1972&amp;"|"&amp;$D1972,Empresas!$C$6:$CC$92,$G1972+6+1,0),0))))</f>
        <v>0</v>
      </c>
      <c r="AM1972" s="149">
        <f t="shared" si="317"/>
        <v>0</v>
      </c>
      <c r="AN1972" s="149">
        <f t="shared" si="318"/>
        <v>0</v>
      </c>
      <c r="AO1972" s="152">
        <f t="shared" si="319"/>
        <v>0</v>
      </c>
    </row>
    <row r="1973" spans="1:41" x14ac:dyDescent="0.25">
      <c r="A1973" s="137" t="str">
        <f>VLOOKUP(D1973,Empresas!$D$7:$F$91,3,0)</f>
        <v>Yulisa</v>
      </c>
      <c r="B1973" s="138" t="str">
        <f>VLOOKUP(D1973,Empresas!$D$7:$G$91,4,0)</f>
        <v>Carmen D.</v>
      </c>
      <c r="C1973" s="138" t="s">
        <v>544</v>
      </c>
      <c r="D1973" s="138" t="s">
        <v>316</v>
      </c>
      <c r="E1973" s="138" t="str">
        <f>VLOOKUP(D1973,Empresas!$D$7:$E$92,2,0)</f>
        <v>INVERSIONES NUEVA LIMA</v>
      </c>
      <c r="F1973" s="138" t="s">
        <v>168</v>
      </c>
      <c r="G1973" s="139">
        <f t="shared" si="323"/>
        <v>37</v>
      </c>
      <c r="H1973" s="139" t="str">
        <f>VLOOKUP(D1973,Empresas!$D$6:$L$92,7,0)</f>
        <v>Mensual</v>
      </c>
      <c r="I1973" s="138" t="str">
        <f>VLOOKUP(VLOOKUP(D1973&amp;"|"&amp;B1973,Empresas!$I$7:$CB$92,G1973,0),Tablas!$A$3:$B$5,2,0)</f>
        <v>No aplica</v>
      </c>
      <c r="J1973" s="78"/>
      <c r="K1973" s="78"/>
      <c r="L1973" s="78"/>
      <c r="M1973" s="78"/>
      <c r="N1973" s="78"/>
      <c r="O1973" s="78"/>
      <c r="P1973" s="78"/>
      <c r="Q1973" s="78"/>
      <c r="R1973" s="78"/>
      <c r="S1973" s="78"/>
      <c r="T1973" s="78"/>
      <c r="U1973" s="78"/>
      <c r="V1973" s="78" t="str">
        <f>VLOOKUP(D1973,Empresas!$D$7:$CF$91,81,0)</f>
        <v>A</v>
      </c>
      <c r="W1973" s="78" t="str">
        <f>VLOOKUP(D1973,Empresas!$D$7:$M$91,10,0)</f>
        <v>Mype</v>
      </c>
      <c r="X1973" s="69" t="str">
        <f t="shared" si="315"/>
        <v>SI</v>
      </c>
      <c r="Y1973" s="153" t="str">
        <f t="shared" si="316"/>
        <v>No aplica</v>
      </c>
      <c r="Z1973" s="147">
        <f>IF(Y1973="No aplica",0,IF(I1973="no",0,IF(I1973="No aplica",0,IF(I1973="Si",1,IF(I1973="Fisico",1,IF(I1973="Electronico",2,VLOOKUP(C1973&amp;"|"&amp;B1973&amp;"|"&amp;D1973,Empresas!$C$6:$CC$92,G1973+6+1,0)))))))</f>
        <v>0</v>
      </c>
      <c r="AA1973" s="147">
        <f>IF(AND($I1973="Si",J1973=1),1,IF(AND($I1973="Fisico",J1973=1),1,IF(AND(J1973=1,$I1973="Electronico"),2,IF(J1973=1,VLOOKUP($C1973&amp;"|"&amp;$B1973&amp;"|"&amp;$D1973,Empresas!$C$6:$CC$92,$G1973+6+1,0),0))))</f>
        <v>0</v>
      </c>
      <c r="AB1973" s="147">
        <f>IF(AND($I1973="Si",K1973=1),1,IF(AND($I1973="Fisico",K1973=1),1,IF(AND(K1973=1,$I1973="Electronico"),2,IF(K1973=1,VLOOKUP($C1973&amp;"|"&amp;$B1973&amp;"|"&amp;$D1973,Empresas!$C$6:$CC$92,$G1973+6+1,0),0))))</f>
        <v>0</v>
      </c>
      <c r="AC1973" s="147">
        <f>IF(AND($I1973="Si",L1973=1),1,IF(AND($I1973="Fisico",L1973=1),1,IF(AND(L1973=1,$I1973="Electronico"),2,IF(L1973=1,VLOOKUP($C1973&amp;"|"&amp;$B1973&amp;"|"&amp;$D1973,Empresas!$C$6:$CC$92,$G1973+6+1,0),0))))</f>
        <v>0</v>
      </c>
      <c r="AD1973" s="147">
        <f>IF(AND($I1973="Si",M1973=1),1,IF(AND($I1973="Fisico",M1973=1),1,IF(AND(M1973=1,$I1973="Electronico"),2,IF(M1973=1,VLOOKUP($C1973&amp;"|"&amp;$B1973&amp;"|"&amp;$D1973,Empresas!$C$6:$CC$92,$G1973+6+1,0),0))))</f>
        <v>0</v>
      </c>
      <c r="AE1973" s="147">
        <f>IF(AND($I1973="Si",N1973=1),1,IF(AND($I1973="Fisico",N1973=1),1,IF(AND(N1973=1,$I1973="Electronico"),2,IF(N1973=1,VLOOKUP($C1973&amp;"|"&amp;$B1973&amp;"|"&amp;$D1973,Empresas!$C$6:$CC$92,$G1973+6+1,0),0))))</f>
        <v>0</v>
      </c>
      <c r="AF1973" s="147">
        <f>IF(AND($I1973="Si",O1973=1),1,IF(AND($I1973="Fisico",O1973=1),1,IF(AND(O1973=1,$I1973="Electronico"),2,IF(O1973=1,VLOOKUP($C1973&amp;"|"&amp;$B1973&amp;"|"&amp;$D1973,Empresas!$C$6:$CC$92,$G1973+6+1,0),0))))</f>
        <v>0</v>
      </c>
      <c r="AG1973" s="147">
        <f>IF(AND($I1973="Si",P1973=1),1,IF(AND($I1973="Fisico",P1973=1),1,IF(AND(P1973=1,$I1973="Electronico"),2,IF(P1973=1,VLOOKUP($C1973&amp;"|"&amp;$B1973&amp;"|"&amp;$D1973,Empresas!$C$6:$CC$92,$G1973+6+1,0),0))))</f>
        <v>0</v>
      </c>
      <c r="AH1973" s="147">
        <f>IF(AND($I1973="Si",Q1973=1),1,IF(AND($I1973="Fisico",Q1973=1),1,IF(AND(Q1973=1,$I1973="Electronico"),2,IF(Q1973=1,VLOOKUP($C1973&amp;"|"&amp;$B1973&amp;"|"&amp;$D1973,Empresas!$C$6:$CC$92,$G1973+6+1,0),0))))</f>
        <v>0</v>
      </c>
      <c r="AI1973" s="147">
        <f>IF(AND($I1973="Si",R1973=1),1,IF(AND($I1973="Fisico",R1973=1),1,IF(AND(R1973=1,$I1973="Electronico"),2,IF(R1973=1,VLOOKUP($C1973&amp;"|"&amp;$B1973&amp;"|"&amp;$D1973,Empresas!$C$6:$CC$92,$G1973+6+1,0),0))))</f>
        <v>0</v>
      </c>
      <c r="AJ1973" s="147">
        <f>IF(AND($I1973="Si",S1973=1),1,IF(AND($I1973="Fisico",S1973=1),1,IF(AND(S1973=1,$I1973="Electronico"),2,IF(S1973=1,VLOOKUP($C1973&amp;"|"&amp;$B1973&amp;"|"&amp;$D1973,Empresas!$C$6:$CC$92,$G1973+6+1,0),0))))</f>
        <v>0</v>
      </c>
      <c r="AK1973" s="147">
        <f>IF(AND($I1973="Si",T1973=1),1,IF(AND($I1973="Fisico",T1973=1),1,IF(AND(T1973=1,$I1973="Electronico"),2,IF(T1973=1,VLOOKUP($C1973&amp;"|"&amp;$B1973&amp;"|"&amp;$D1973,Empresas!$C$6:$CC$92,$G1973+6+1,0),0))))</f>
        <v>0</v>
      </c>
      <c r="AL1973" s="147">
        <f>IF(AND($I1973="Si",U1973=1),1,IF(AND($I1973="Fisico",U1973=1),1,IF(AND(U1973=1,$I1973="Electronico"),2,IF(U1973=1,VLOOKUP($C1973&amp;"|"&amp;$B1973&amp;"|"&amp;$D1973,Empresas!$C$6:$CC$92,$G1973+6+1,0),0))))</f>
        <v>0</v>
      </c>
      <c r="AM1973" s="149">
        <f t="shared" si="317"/>
        <v>0</v>
      </c>
      <c r="AN1973" s="149">
        <f t="shared" si="318"/>
        <v>0</v>
      </c>
      <c r="AO1973" s="152">
        <f t="shared" si="319"/>
        <v>0</v>
      </c>
    </row>
    <row r="1974" spans="1:41" x14ac:dyDescent="0.25">
      <c r="A1974" s="137" t="str">
        <f>VLOOKUP(D1974,Empresas!$D$7:$F$91,3,0)</f>
        <v>Yulisa</v>
      </c>
      <c r="B1974" s="138" t="str">
        <f>VLOOKUP(D1974,Empresas!$D$7:$G$91,4,0)</f>
        <v>Carmen D.</v>
      </c>
      <c r="C1974" s="138" t="s">
        <v>544</v>
      </c>
      <c r="D1974" s="138" t="s">
        <v>316</v>
      </c>
      <c r="E1974" s="138" t="str">
        <f>VLOOKUP(D1974,Empresas!$D$7:$E$92,2,0)</f>
        <v>INVERSIONES NUEVA LIMA</v>
      </c>
      <c r="F1974" s="138" t="s">
        <v>169</v>
      </c>
      <c r="G1974" s="139">
        <f t="shared" si="323"/>
        <v>40</v>
      </c>
      <c r="H1974" s="139" t="str">
        <f>VLOOKUP(D1974,Empresas!$D$6:$L$92,7,0)</f>
        <v>Mensual</v>
      </c>
      <c r="I1974" s="138" t="str">
        <f>VLOOKUP(VLOOKUP(D1974&amp;"|"&amp;B1974,Empresas!$I$7:$CB$92,G1974,0),Tablas!$A$3:$B$5,2,0)</f>
        <v>No aplica</v>
      </c>
      <c r="J1974" s="78"/>
      <c r="K1974" s="78"/>
      <c r="L1974" s="78"/>
      <c r="M1974" s="78"/>
      <c r="N1974" s="78"/>
      <c r="O1974" s="78"/>
      <c r="P1974" s="78"/>
      <c r="Q1974" s="78"/>
      <c r="R1974" s="78"/>
      <c r="S1974" s="78"/>
      <c r="T1974" s="78"/>
      <c r="U1974" s="78"/>
      <c r="V1974" s="78" t="str">
        <f>VLOOKUP(D1974,Empresas!$D$7:$CF$91,81,0)</f>
        <v>A</v>
      </c>
      <c r="W1974" s="78" t="str">
        <f>VLOOKUP(D1974,Empresas!$D$7:$M$91,10,0)</f>
        <v>Mype</v>
      </c>
      <c r="X1974" s="69" t="str">
        <f t="shared" si="315"/>
        <v>SI</v>
      </c>
      <c r="Y1974" s="153" t="str">
        <f t="shared" si="316"/>
        <v>No aplica</v>
      </c>
      <c r="Z1974" s="147">
        <f>IF(Y1974="No aplica",0,IF(I1974="no",0,IF(I1974="No aplica",0,IF(I1974="Si",1,IF(I1974="Fisico",1,IF(I1974="Electronico",2,VLOOKUP(C1974&amp;"|"&amp;B1974&amp;"|"&amp;D1974,Empresas!$C$6:$CC$92,G1974+6+1,0)))))))</f>
        <v>0</v>
      </c>
      <c r="AA1974" s="147">
        <f>IF(AND($I1974="Si",J1974=1),1,IF(AND($I1974="Fisico",J1974=1),1,IF(AND(J1974=1,$I1974="Electronico"),2,IF(J1974=1,VLOOKUP($C1974&amp;"|"&amp;$B1974&amp;"|"&amp;$D1974,Empresas!$C$6:$CC$92,$G1974+6+1,0),0))))</f>
        <v>0</v>
      </c>
      <c r="AB1974" s="147">
        <f>IF(AND($I1974="Si",K1974=1),1,IF(AND($I1974="Fisico",K1974=1),1,IF(AND(K1974=1,$I1974="Electronico"),2,IF(K1974=1,VLOOKUP($C1974&amp;"|"&amp;$B1974&amp;"|"&amp;$D1974,Empresas!$C$6:$CC$92,$G1974+6+1,0),0))))</f>
        <v>0</v>
      </c>
      <c r="AC1974" s="147">
        <f>IF(AND($I1974="Si",L1974=1),1,IF(AND($I1974="Fisico",L1974=1),1,IF(AND(L1974=1,$I1974="Electronico"),2,IF(L1974=1,VLOOKUP($C1974&amp;"|"&amp;$B1974&amp;"|"&amp;$D1974,Empresas!$C$6:$CC$92,$G1974+6+1,0),0))))</f>
        <v>0</v>
      </c>
      <c r="AD1974" s="147">
        <f>IF(AND($I1974="Si",M1974=1),1,IF(AND($I1974="Fisico",M1974=1),1,IF(AND(M1974=1,$I1974="Electronico"),2,IF(M1974=1,VLOOKUP($C1974&amp;"|"&amp;$B1974&amp;"|"&amp;$D1974,Empresas!$C$6:$CC$92,$G1974+6+1,0),0))))</f>
        <v>0</v>
      </c>
      <c r="AE1974" s="147">
        <f>IF(AND($I1974="Si",N1974=1),1,IF(AND($I1974="Fisico",N1974=1),1,IF(AND(N1974=1,$I1974="Electronico"),2,IF(N1974=1,VLOOKUP($C1974&amp;"|"&amp;$B1974&amp;"|"&amp;$D1974,Empresas!$C$6:$CC$92,$G1974+6+1,0),0))))</f>
        <v>0</v>
      </c>
      <c r="AF1974" s="147">
        <f>IF(AND($I1974="Si",O1974=1),1,IF(AND($I1974="Fisico",O1974=1),1,IF(AND(O1974=1,$I1974="Electronico"),2,IF(O1974=1,VLOOKUP($C1974&amp;"|"&amp;$B1974&amp;"|"&amp;$D1974,Empresas!$C$6:$CC$92,$G1974+6+1,0),0))))</f>
        <v>0</v>
      </c>
      <c r="AG1974" s="147">
        <f>IF(AND($I1974="Si",P1974=1),1,IF(AND($I1974="Fisico",P1974=1),1,IF(AND(P1974=1,$I1974="Electronico"),2,IF(P1974=1,VLOOKUP($C1974&amp;"|"&amp;$B1974&amp;"|"&amp;$D1974,Empresas!$C$6:$CC$92,$G1974+6+1,0),0))))</f>
        <v>0</v>
      </c>
      <c r="AH1974" s="147">
        <f>IF(AND($I1974="Si",Q1974=1),1,IF(AND($I1974="Fisico",Q1974=1),1,IF(AND(Q1974=1,$I1974="Electronico"),2,IF(Q1974=1,VLOOKUP($C1974&amp;"|"&amp;$B1974&amp;"|"&amp;$D1974,Empresas!$C$6:$CC$92,$G1974+6+1,0),0))))</f>
        <v>0</v>
      </c>
      <c r="AI1974" s="147">
        <f>IF(AND($I1974="Si",R1974=1),1,IF(AND($I1974="Fisico",R1974=1),1,IF(AND(R1974=1,$I1974="Electronico"),2,IF(R1974=1,VLOOKUP($C1974&amp;"|"&amp;$B1974&amp;"|"&amp;$D1974,Empresas!$C$6:$CC$92,$G1974+6+1,0),0))))</f>
        <v>0</v>
      </c>
      <c r="AJ1974" s="147">
        <f>IF(AND($I1974="Si",S1974=1),1,IF(AND($I1974="Fisico",S1974=1),1,IF(AND(S1974=1,$I1974="Electronico"),2,IF(S1974=1,VLOOKUP($C1974&amp;"|"&amp;$B1974&amp;"|"&amp;$D1974,Empresas!$C$6:$CC$92,$G1974+6+1,0),0))))</f>
        <v>0</v>
      </c>
      <c r="AK1974" s="147">
        <f>IF(AND($I1974="Si",T1974=1),1,IF(AND($I1974="Fisico",T1974=1),1,IF(AND(T1974=1,$I1974="Electronico"),2,IF(T1974=1,VLOOKUP($C1974&amp;"|"&amp;$B1974&amp;"|"&amp;$D1974,Empresas!$C$6:$CC$92,$G1974+6+1,0),0))))</f>
        <v>0</v>
      </c>
      <c r="AL1974" s="147">
        <f>IF(AND($I1974="Si",U1974=1),1,IF(AND($I1974="Fisico",U1974=1),1,IF(AND(U1974=1,$I1974="Electronico"),2,IF(U1974=1,VLOOKUP($C1974&amp;"|"&amp;$B1974&amp;"|"&amp;$D1974,Empresas!$C$6:$CC$92,$G1974+6+1,0),0))))</f>
        <v>0</v>
      </c>
      <c r="AM1974" s="149">
        <f t="shared" si="317"/>
        <v>0</v>
      </c>
      <c r="AN1974" s="149">
        <f t="shared" si="318"/>
        <v>0</v>
      </c>
      <c r="AO1974" s="152">
        <f t="shared" si="319"/>
        <v>0</v>
      </c>
    </row>
    <row r="1975" spans="1:41" x14ac:dyDescent="0.25">
      <c r="A1975" s="137" t="str">
        <f>VLOOKUP(D1975,Empresas!$D$7:$F$91,3,0)</f>
        <v>Yulisa</v>
      </c>
      <c r="B1975" s="138" t="str">
        <f>VLOOKUP(D1975,Empresas!$D$7:$G$91,4,0)</f>
        <v>Carmen D.</v>
      </c>
      <c r="C1975" s="138" t="s">
        <v>544</v>
      </c>
      <c r="D1975" s="138" t="s">
        <v>316</v>
      </c>
      <c r="E1975" s="138" t="str">
        <f>VLOOKUP(D1975,Empresas!$D$7:$E$92,2,0)</f>
        <v>INVERSIONES NUEVA LIMA</v>
      </c>
      <c r="F1975" s="138" t="s">
        <v>170</v>
      </c>
      <c r="G1975" s="139">
        <f t="shared" si="323"/>
        <v>43</v>
      </c>
      <c r="H1975" s="139" t="str">
        <f>VLOOKUP(D1975,Empresas!$D$6:$L$92,7,0)</f>
        <v>Mensual</v>
      </c>
      <c r="I1975" s="138" t="str">
        <f>VLOOKUP(VLOOKUP(D1975&amp;"|"&amp;B1975,Empresas!$I$7:$CB$92,G1975,0),Tablas!$A$3:$B$5,2,0)</f>
        <v>Solo analisis</v>
      </c>
      <c r="J1975" s="78">
        <v>1</v>
      </c>
      <c r="K1975" s="78">
        <v>1</v>
      </c>
      <c r="L1975" s="78">
        <v>1</v>
      </c>
      <c r="M1975" s="78">
        <v>1</v>
      </c>
      <c r="N1975" s="78">
        <v>1</v>
      </c>
      <c r="O1975" s="78">
        <v>1</v>
      </c>
      <c r="P1975" s="78">
        <v>1</v>
      </c>
      <c r="Q1975" s="78">
        <v>1</v>
      </c>
      <c r="R1975" s="78"/>
      <c r="S1975" s="78"/>
      <c r="T1975" s="78"/>
      <c r="U1975" s="78"/>
      <c r="V1975" s="78" t="str">
        <f>VLOOKUP(D1975,Empresas!$D$7:$CF$91,81,0)</f>
        <v>A</v>
      </c>
      <c r="W1975" s="78" t="str">
        <f>VLOOKUP(D1975,Empresas!$D$7:$M$91,10,0)</f>
        <v>Mype</v>
      </c>
      <c r="X1975" s="69" t="str">
        <f t="shared" si="315"/>
        <v>SI</v>
      </c>
      <c r="Y1975" s="153" t="str">
        <f t="shared" si="316"/>
        <v>Si aplica</v>
      </c>
      <c r="Z1975" s="147">
        <f>IF(Y1975="No aplica",0,IF(I1975="no",0,IF(I1975="No aplica",0,IF(I1975="Si",1,IF(I1975="Fisico",1,IF(I1975="Electronico",2,VLOOKUP(C1975&amp;"|"&amp;B1975&amp;"|"&amp;D1975,Empresas!$C$6:$CC$92,G1975+6+1,0)))))))</f>
        <v>1</v>
      </c>
      <c r="AA1975" s="147">
        <f>IF(AND($I1975="Si",J1975=1),1,IF(AND($I1975="Fisico",J1975=1),1,IF(AND(J1975=1,$I1975="Electronico"),2,IF(J1975=1,VLOOKUP($C1975&amp;"|"&amp;$B1975&amp;"|"&amp;$D1975,Empresas!$C$6:$CC$92,$G1975+6+1,0),0))))</f>
        <v>1</v>
      </c>
      <c r="AB1975" s="147">
        <f>IF(AND($I1975="Si",K1975=1),1,IF(AND($I1975="Fisico",K1975=1),1,IF(AND(K1975=1,$I1975="Electronico"),2,IF(K1975=1,VLOOKUP($C1975&amp;"|"&amp;$B1975&amp;"|"&amp;$D1975,Empresas!$C$6:$CC$92,$G1975+6+1,0),0))))</f>
        <v>1</v>
      </c>
      <c r="AC1975" s="147">
        <f>IF(AND($I1975="Si",L1975=1),1,IF(AND($I1975="Fisico",L1975=1),1,IF(AND(L1975=1,$I1975="Electronico"),2,IF(L1975=1,VLOOKUP($C1975&amp;"|"&amp;$B1975&amp;"|"&amp;$D1975,Empresas!$C$6:$CC$92,$G1975+6+1,0),0))))</f>
        <v>1</v>
      </c>
      <c r="AD1975" s="147">
        <f>IF(AND($I1975="Si",M1975=1),1,IF(AND($I1975="Fisico",M1975=1),1,IF(AND(M1975=1,$I1975="Electronico"),2,IF(M1975=1,VLOOKUP($C1975&amp;"|"&amp;$B1975&amp;"|"&amp;$D1975,Empresas!$C$6:$CC$92,$G1975+6+1,0),0))))</f>
        <v>1</v>
      </c>
      <c r="AE1975" s="147">
        <f>IF(AND($I1975="Si",N1975=1),1,IF(AND($I1975="Fisico",N1975=1),1,IF(AND(N1975=1,$I1975="Electronico"),2,IF(N1975=1,VLOOKUP($C1975&amp;"|"&amp;$B1975&amp;"|"&amp;$D1975,Empresas!$C$6:$CC$92,$G1975+6+1,0),0))))</f>
        <v>1</v>
      </c>
      <c r="AF1975" s="147">
        <f>IF(AND($I1975="Si",O1975=1),1,IF(AND($I1975="Fisico",O1975=1),1,IF(AND(O1975=1,$I1975="Electronico"),2,IF(O1975=1,VLOOKUP($C1975&amp;"|"&amp;$B1975&amp;"|"&amp;$D1975,Empresas!$C$6:$CC$92,$G1975+6+1,0),0))))</f>
        <v>1</v>
      </c>
      <c r="AG1975" s="147">
        <f>IF(AND($I1975="Si",P1975=1),1,IF(AND($I1975="Fisico",P1975=1),1,IF(AND(P1975=1,$I1975="Electronico"),2,IF(P1975=1,VLOOKUP($C1975&amp;"|"&amp;$B1975&amp;"|"&amp;$D1975,Empresas!$C$6:$CC$92,$G1975+6+1,0),0))))</f>
        <v>1</v>
      </c>
      <c r="AH1975" s="147">
        <f>IF(AND($I1975="Si",Q1975=1),1,IF(AND($I1975="Fisico",Q1975=1),1,IF(AND(Q1975=1,$I1975="Electronico"),2,IF(Q1975=1,VLOOKUP($C1975&amp;"|"&amp;$B1975&amp;"|"&amp;$D1975,Empresas!$C$6:$CC$92,$G1975+6+1,0),0))))</f>
        <v>1</v>
      </c>
      <c r="AI1975" s="147">
        <f>IF(AND($I1975="Si",R1975=1),1,IF(AND($I1975="Fisico",R1975=1),1,IF(AND(R1975=1,$I1975="Electronico"),2,IF(R1975=1,VLOOKUP($C1975&amp;"|"&amp;$B1975&amp;"|"&amp;$D1975,Empresas!$C$6:$CC$92,$G1975+6+1,0),0))))</f>
        <v>0</v>
      </c>
      <c r="AJ1975" s="147">
        <f>IF(AND($I1975="Si",S1975=1),1,IF(AND($I1975="Fisico",S1975=1),1,IF(AND(S1975=1,$I1975="Electronico"),2,IF(S1975=1,VLOOKUP($C1975&amp;"|"&amp;$B1975&amp;"|"&amp;$D1975,Empresas!$C$6:$CC$92,$G1975+6+1,0),0))))</f>
        <v>0</v>
      </c>
      <c r="AK1975" s="147">
        <f>IF(AND($I1975="Si",T1975=1),1,IF(AND($I1975="Fisico",T1975=1),1,IF(AND(T1975=1,$I1975="Electronico"),2,IF(T1975=1,VLOOKUP($C1975&amp;"|"&amp;$B1975&amp;"|"&amp;$D1975,Empresas!$C$6:$CC$92,$G1975+6+1,0),0))))</f>
        <v>0</v>
      </c>
      <c r="AL1975" s="147">
        <f>IF(AND($I1975="Si",U1975=1),1,IF(AND($I1975="Fisico",U1975=1),1,IF(AND(U1975=1,$I1975="Electronico"),2,IF(U1975=1,VLOOKUP($C1975&amp;"|"&amp;$B1975&amp;"|"&amp;$D1975,Empresas!$C$6:$CC$92,$G1975+6+1,0),0))))</f>
        <v>0</v>
      </c>
      <c r="AM1975" s="149">
        <f t="shared" si="317"/>
        <v>8</v>
      </c>
      <c r="AN1975" s="149">
        <f t="shared" si="318"/>
        <v>8</v>
      </c>
      <c r="AO1975" s="152">
        <f t="shared" si="319"/>
        <v>1</v>
      </c>
    </row>
    <row r="1976" spans="1:41" x14ac:dyDescent="0.25">
      <c r="A1976" s="137" t="str">
        <f>VLOOKUP(D1976,Empresas!$D$7:$F$91,3,0)</f>
        <v>Yulisa</v>
      </c>
      <c r="B1976" s="138" t="str">
        <f>VLOOKUP(D1976,Empresas!$D$7:$G$91,4,0)</f>
        <v>Carmen D.</v>
      </c>
      <c r="C1976" s="138" t="s">
        <v>544</v>
      </c>
      <c r="D1976" s="138" t="s">
        <v>316</v>
      </c>
      <c r="E1976" s="138" t="str">
        <f>VLOOKUP(D1976,Empresas!$D$7:$E$92,2,0)</f>
        <v>INVERSIONES NUEVA LIMA</v>
      </c>
      <c r="F1976" s="138" t="s">
        <v>171</v>
      </c>
      <c r="G1976" s="139">
        <f t="shared" si="323"/>
        <v>46</v>
      </c>
      <c r="H1976" s="139" t="str">
        <f>VLOOKUP(D1976,Empresas!$D$6:$L$92,7,0)</f>
        <v>Mensual</v>
      </c>
      <c r="I1976" s="138" t="str">
        <f>VLOOKUP(VLOOKUP(D1976&amp;"|"&amp;B1976,Empresas!$I$7:$CB$92,G1976,0),Tablas!$A$3:$B$5,2,0)</f>
        <v>No aplica</v>
      </c>
      <c r="J1976" s="78"/>
      <c r="K1976" s="78"/>
      <c r="L1976" s="78"/>
      <c r="M1976" s="78"/>
      <c r="N1976" s="78"/>
      <c r="O1976" s="78"/>
      <c r="P1976" s="78"/>
      <c r="Q1976" s="78"/>
      <c r="R1976" s="78"/>
      <c r="S1976" s="78"/>
      <c r="T1976" s="78"/>
      <c r="U1976" s="78"/>
      <c r="V1976" s="78" t="str">
        <f>VLOOKUP(D1976,Empresas!$D$7:$CF$91,81,0)</f>
        <v>A</v>
      </c>
      <c r="W1976" s="78" t="str">
        <f>VLOOKUP(D1976,Empresas!$D$7:$M$91,10,0)</f>
        <v>Mype</v>
      </c>
      <c r="X1976" s="69" t="str">
        <f t="shared" si="315"/>
        <v>SI</v>
      </c>
      <c r="Y1976" s="153" t="str">
        <f t="shared" si="316"/>
        <v>No aplica</v>
      </c>
      <c r="Z1976" s="147">
        <f>IF(Y1976="No aplica",0,IF(I1976="no",0,IF(I1976="No aplica",0,IF(I1976="Si",1,IF(I1976="Fisico",1,IF(I1976="Electronico",2,VLOOKUP(C1976&amp;"|"&amp;B1976&amp;"|"&amp;D1976,Empresas!$C$6:$CC$92,G1976+6+1,0)))))))</f>
        <v>0</v>
      </c>
      <c r="AA1976" s="147">
        <f>IF(AND($I1976="Si",J1976=1),1,IF(AND($I1976="Fisico",J1976=1),1,IF(AND(J1976=1,$I1976="Electronico"),2,IF(J1976=1,VLOOKUP($C1976&amp;"|"&amp;$B1976&amp;"|"&amp;$D1976,Empresas!$C$6:$CC$92,$G1976+6+1,0),0))))</f>
        <v>0</v>
      </c>
      <c r="AB1976" s="147">
        <f>IF(AND($I1976="Si",K1976=1),1,IF(AND($I1976="Fisico",K1976=1),1,IF(AND(K1976=1,$I1976="Electronico"),2,IF(K1976=1,VLOOKUP($C1976&amp;"|"&amp;$B1976&amp;"|"&amp;$D1976,Empresas!$C$6:$CC$92,$G1976+6+1,0),0))))</f>
        <v>0</v>
      </c>
      <c r="AC1976" s="147">
        <f>IF(AND($I1976="Si",L1976=1),1,IF(AND($I1976="Fisico",L1976=1),1,IF(AND(L1976=1,$I1976="Electronico"),2,IF(L1976=1,VLOOKUP($C1976&amp;"|"&amp;$B1976&amp;"|"&amp;$D1976,Empresas!$C$6:$CC$92,$G1976+6+1,0),0))))</f>
        <v>0</v>
      </c>
      <c r="AD1976" s="147">
        <f>IF(AND($I1976="Si",M1976=1),1,IF(AND($I1976="Fisico",M1976=1),1,IF(AND(M1976=1,$I1976="Electronico"),2,IF(M1976=1,VLOOKUP($C1976&amp;"|"&amp;$B1976&amp;"|"&amp;$D1976,Empresas!$C$6:$CC$92,$G1976+6+1,0),0))))</f>
        <v>0</v>
      </c>
      <c r="AE1976" s="147">
        <f>IF(AND($I1976="Si",N1976=1),1,IF(AND($I1976="Fisico",N1976=1),1,IF(AND(N1976=1,$I1976="Electronico"),2,IF(N1976=1,VLOOKUP($C1976&amp;"|"&amp;$B1976&amp;"|"&amp;$D1976,Empresas!$C$6:$CC$92,$G1976+6+1,0),0))))</f>
        <v>0</v>
      </c>
      <c r="AF1976" s="147">
        <f>IF(AND($I1976="Si",O1976=1),1,IF(AND($I1976="Fisico",O1976=1),1,IF(AND(O1976=1,$I1976="Electronico"),2,IF(O1976=1,VLOOKUP($C1976&amp;"|"&amp;$B1976&amp;"|"&amp;$D1976,Empresas!$C$6:$CC$92,$G1976+6+1,0),0))))</f>
        <v>0</v>
      </c>
      <c r="AG1976" s="147">
        <f>IF(AND($I1976="Si",P1976=1),1,IF(AND($I1976="Fisico",P1976=1),1,IF(AND(P1976=1,$I1976="Electronico"),2,IF(P1976=1,VLOOKUP($C1976&amp;"|"&amp;$B1976&amp;"|"&amp;$D1976,Empresas!$C$6:$CC$92,$G1976+6+1,0),0))))</f>
        <v>0</v>
      </c>
      <c r="AH1976" s="147">
        <f>IF(AND($I1976="Si",Q1976=1),1,IF(AND($I1976="Fisico",Q1976=1),1,IF(AND(Q1976=1,$I1976="Electronico"),2,IF(Q1976=1,VLOOKUP($C1976&amp;"|"&amp;$B1976&amp;"|"&amp;$D1976,Empresas!$C$6:$CC$92,$G1976+6+1,0),0))))</f>
        <v>0</v>
      </c>
      <c r="AI1976" s="147">
        <f>IF(AND($I1976="Si",R1976=1),1,IF(AND($I1976="Fisico",R1976=1),1,IF(AND(R1976=1,$I1976="Electronico"),2,IF(R1976=1,VLOOKUP($C1976&amp;"|"&amp;$B1976&amp;"|"&amp;$D1976,Empresas!$C$6:$CC$92,$G1976+6+1,0),0))))</f>
        <v>0</v>
      </c>
      <c r="AJ1976" s="147">
        <f>IF(AND($I1976="Si",S1976=1),1,IF(AND($I1976="Fisico",S1976=1),1,IF(AND(S1976=1,$I1976="Electronico"),2,IF(S1976=1,VLOOKUP($C1976&amp;"|"&amp;$B1976&amp;"|"&amp;$D1976,Empresas!$C$6:$CC$92,$G1976+6+1,0),0))))</f>
        <v>0</v>
      </c>
      <c r="AK1976" s="147">
        <f>IF(AND($I1976="Si",T1976=1),1,IF(AND($I1976="Fisico",T1976=1),1,IF(AND(T1976=1,$I1976="Electronico"),2,IF(T1976=1,VLOOKUP($C1976&amp;"|"&amp;$B1976&amp;"|"&amp;$D1976,Empresas!$C$6:$CC$92,$G1976+6+1,0),0))))</f>
        <v>0</v>
      </c>
      <c r="AL1976" s="147">
        <f>IF(AND($I1976="Si",U1976=1),1,IF(AND($I1976="Fisico",U1976=1),1,IF(AND(U1976=1,$I1976="Electronico"),2,IF(U1976=1,VLOOKUP($C1976&amp;"|"&amp;$B1976&amp;"|"&amp;$D1976,Empresas!$C$6:$CC$92,$G1976+6+1,0),0))))</f>
        <v>0</v>
      </c>
      <c r="AM1976" s="149">
        <f t="shared" si="317"/>
        <v>0</v>
      </c>
      <c r="AN1976" s="149">
        <f t="shared" si="318"/>
        <v>0</v>
      </c>
      <c r="AO1976" s="152">
        <f t="shared" si="319"/>
        <v>0</v>
      </c>
    </row>
    <row r="1977" spans="1:41" x14ac:dyDescent="0.25">
      <c r="A1977" s="140" t="str">
        <f>VLOOKUP(D1977,Empresas!$D$7:$F$91,3,0)</f>
        <v>Yulisa</v>
      </c>
      <c r="B1977" s="141" t="str">
        <f>VLOOKUP(D1977,Empresas!$D$7:$G$91,4,0)</f>
        <v>Carmen D.</v>
      </c>
      <c r="C1977" s="141" t="s">
        <v>544</v>
      </c>
      <c r="D1977" s="141" t="s">
        <v>316</v>
      </c>
      <c r="E1977" s="141" t="str">
        <f>VLOOKUP(D1977,Empresas!$D$7:$E$92,2,0)</f>
        <v>INVERSIONES NUEVA LIMA</v>
      </c>
      <c r="F1977" s="141" t="s">
        <v>172</v>
      </c>
      <c r="G1977" s="142">
        <f>+Empresas!$BF$2</f>
        <v>50</v>
      </c>
      <c r="H1977" s="142" t="str">
        <f>VLOOKUP(D1977,Empresas!$D$6:$L$92,7,0)</f>
        <v>Mensual</v>
      </c>
      <c r="I1977" s="141" t="str">
        <f>VLOOKUP(VLOOKUP(D1977&amp;"|"&amp;B1977,Empresas!$I$7:$CB$92,G1977,0),Tablas!$A$8:$B$10,2,0)</f>
        <v>Electronico</v>
      </c>
      <c r="J1977" s="78">
        <v>1</v>
      </c>
      <c r="K1977" s="78">
        <v>1</v>
      </c>
      <c r="L1977" s="78">
        <v>1</v>
      </c>
      <c r="M1977" s="78">
        <v>1</v>
      </c>
      <c r="N1977" s="78">
        <v>1</v>
      </c>
      <c r="O1977" s="78">
        <v>1</v>
      </c>
      <c r="P1977" s="78">
        <v>1</v>
      </c>
      <c r="Q1977" s="78">
        <v>1</v>
      </c>
      <c r="R1977" s="78"/>
      <c r="S1977" s="78"/>
      <c r="T1977" s="78"/>
      <c r="U1977" s="78"/>
      <c r="V1977" s="78" t="str">
        <f>VLOOKUP(D1977,Empresas!$D$7:$CF$91,81,0)</f>
        <v>A</v>
      </c>
      <c r="W1977" s="78" t="str">
        <f>VLOOKUP(D1977,Empresas!$D$7:$M$91,10,0)</f>
        <v>Mype</v>
      </c>
      <c r="X1977" s="69" t="str">
        <f t="shared" si="315"/>
        <v>SI</v>
      </c>
      <c r="Y1977" s="153" t="str">
        <f t="shared" si="316"/>
        <v>Si aplica</v>
      </c>
      <c r="Z1977" s="147">
        <f>IF(Y1977="No aplica",0,IF(I1977="no",0,IF(I1977="No aplica",0,IF(I1977="Si",1,IF(I1977="Fisico",1,IF(I1977="Electronico",2,VLOOKUP(C1977&amp;"|"&amp;B1977&amp;"|"&amp;D1977,Empresas!$C$6:$CC$92,G1977+6+1,0)))))))</f>
        <v>2</v>
      </c>
      <c r="AA1977" s="147">
        <f>IF(AND($I1977="Si",J1977=1),1,IF(AND($I1977="Fisico",J1977=1),1,IF(AND(J1977=1,$I1977="Electronico"),2,IF(J1977=1,VLOOKUP($C1977&amp;"|"&amp;$B1977&amp;"|"&amp;$D1977,Empresas!$C$6:$CC$92,$G1977+6+1,0),0))))</f>
        <v>2</v>
      </c>
      <c r="AB1977" s="147">
        <f>IF(AND($I1977="Si",K1977=1),1,IF(AND($I1977="Fisico",K1977=1),1,IF(AND(K1977=1,$I1977="Electronico"),2,IF(K1977=1,VLOOKUP($C1977&amp;"|"&amp;$B1977&amp;"|"&amp;$D1977,Empresas!$C$6:$CC$92,$G1977+6+1,0),0))))</f>
        <v>2</v>
      </c>
      <c r="AC1977" s="147">
        <f>IF(AND($I1977="Si",L1977=1),1,IF(AND($I1977="Fisico",L1977=1),1,IF(AND(L1977=1,$I1977="Electronico"),2,IF(L1977=1,VLOOKUP($C1977&amp;"|"&amp;$B1977&amp;"|"&amp;$D1977,Empresas!$C$6:$CC$92,$G1977+6+1,0),0))))</f>
        <v>2</v>
      </c>
      <c r="AD1977" s="147">
        <f>IF(AND($I1977="Si",M1977=1),1,IF(AND($I1977="Fisico",M1977=1),1,IF(AND(M1977=1,$I1977="Electronico"),2,IF(M1977=1,VLOOKUP($C1977&amp;"|"&amp;$B1977&amp;"|"&amp;$D1977,Empresas!$C$6:$CC$92,$G1977+6+1,0),0))))</f>
        <v>2</v>
      </c>
      <c r="AE1977" s="147">
        <f>IF(AND($I1977="Si",N1977=1),1,IF(AND($I1977="Fisico",N1977=1),1,IF(AND(N1977=1,$I1977="Electronico"),2,IF(N1977=1,VLOOKUP($C1977&amp;"|"&amp;$B1977&amp;"|"&amp;$D1977,Empresas!$C$6:$CC$92,$G1977+6+1,0),0))))</f>
        <v>2</v>
      </c>
      <c r="AF1977" s="147">
        <f>IF(AND($I1977="Si",O1977=1),1,IF(AND($I1977="Fisico",O1977=1),1,IF(AND(O1977=1,$I1977="Electronico"),2,IF(O1977=1,VLOOKUP($C1977&amp;"|"&amp;$B1977&amp;"|"&amp;$D1977,Empresas!$C$6:$CC$92,$G1977+6+1,0),0))))</f>
        <v>2</v>
      </c>
      <c r="AG1977" s="147">
        <f>IF(AND($I1977="Si",P1977=1),1,IF(AND($I1977="Fisico",P1977=1),1,IF(AND(P1977=1,$I1977="Electronico"),2,IF(P1977=1,VLOOKUP($C1977&amp;"|"&amp;$B1977&amp;"|"&amp;$D1977,Empresas!$C$6:$CC$92,$G1977+6+1,0),0))))</f>
        <v>2</v>
      </c>
      <c r="AH1977" s="147">
        <f>IF(AND($I1977="Si",Q1977=1),1,IF(AND($I1977="Fisico",Q1977=1),1,IF(AND(Q1977=1,$I1977="Electronico"),2,IF(Q1977=1,VLOOKUP($C1977&amp;"|"&amp;$B1977&amp;"|"&amp;$D1977,Empresas!$C$6:$CC$92,$G1977+6+1,0),0))))</f>
        <v>2</v>
      </c>
      <c r="AI1977" s="147">
        <f>IF(AND($I1977="Si",R1977=1),1,IF(AND($I1977="Fisico",R1977=1),1,IF(AND(R1977=1,$I1977="Electronico"),2,IF(R1977=1,VLOOKUP($C1977&amp;"|"&amp;$B1977&amp;"|"&amp;$D1977,Empresas!$C$6:$CC$92,$G1977+6+1,0),0))))</f>
        <v>0</v>
      </c>
      <c r="AJ1977" s="147">
        <f>IF(AND($I1977="Si",S1977=1),1,IF(AND($I1977="Fisico",S1977=1),1,IF(AND(S1977=1,$I1977="Electronico"),2,IF(S1977=1,VLOOKUP($C1977&amp;"|"&amp;$B1977&amp;"|"&amp;$D1977,Empresas!$C$6:$CC$92,$G1977+6+1,0),0))))</f>
        <v>0</v>
      </c>
      <c r="AK1977" s="147">
        <f>IF(AND($I1977="Si",T1977=1),1,IF(AND($I1977="Fisico",T1977=1),1,IF(AND(T1977=1,$I1977="Electronico"),2,IF(T1977=1,VLOOKUP($C1977&amp;"|"&amp;$B1977&amp;"|"&amp;$D1977,Empresas!$C$6:$CC$92,$G1977+6+1,0),0))))</f>
        <v>0</v>
      </c>
      <c r="AL1977" s="147">
        <f>IF(AND($I1977="Si",U1977=1),1,IF(AND($I1977="Fisico",U1977=1),1,IF(AND(U1977=1,$I1977="Electronico"),2,IF(U1977=1,VLOOKUP($C1977&amp;"|"&amp;$B1977&amp;"|"&amp;$D1977,Empresas!$C$6:$CC$92,$G1977+6+1,0),0))))</f>
        <v>0</v>
      </c>
      <c r="AM1977" s="149">
        <f t="shared" si="317"/>
        <v>16</v>
      </c>
      <c r="AN1977" s="149">
        <f t="shared" si="318"/>
        <v>16</v>
      </c>
      <c r="AO1977" s="152">
        <f t="shared" si="319"/>
        <v>1</v>
      </c>
    </row>
    <row r="1978" spans="1:41" x14ac:dyDescent="0.25">
      <c r="A1978" s="140" t="str">
        <f>VLOOKUP(D1978,Empresas!$D$7:$F$91,3,0)</f>
        <v>Yulisa</v>
      </c>
      <c r="B1978" s="141" t="str">
        <f>VLOOKUP(D1978,Empresas!$D$7:$G$91,4,0)</f>
        <v>Carmen D.</v>
      </c>
      <c r="C1978" s="141" t="s">
        <v>544</v>
      </c>
      <c r="D1978" s="141" t="s">
        <v>316</v>
      </c>
      <c r="E1978" s="141" t="str">
        <f>VLOOKUP(D1978,Empresas!$D$7:$E$92,2,0)</f>
        <v>INVERSIONES NUEVA LIMA</v>
      </c>
      <c r="F1978" s="141" t="s">
        <v>173</v>
      </c>
      <c r="G1978" s="142">
        <f>+G1977+1</f>
        <v>51</v>
      </c>
      <c r="H1978" s="142" t="str">
        <f>VLOOKUP(D1978,Empresas!$D$6:$L$92,7,0)</f>
        <v>Mensual</v>
      </c>
      <c r="I1978" s="141" t="str">
        <f>VLOOKUP(VLOOKUP(D1978&amp;"|"&amp;B1978,Empresas!$I$7:$CB$92,G1978,0),Tablas!$A$8:$B$10,2,0)</f>
        <v>Electronico</v>
      </c>
      <c r="J1978" s="78">
        <v>1</v>
      </c>
      <c r="K1978" s="78">
        <v>1</v>
      </c>
      <c r="L1978" s="78">
        <v>1</v>
      </c>
      <c r="M1978" s="78">
        <v>1</v>
      </c>
      <c r="N1978" s="78">
        <v>1</v>
      </c>
      <c r="O1978" s="78">
        <v>1</v>
      </c>
      <c r="P1978" s="78">
        <v>1</v>
      </c>
      <c r="Q1978" s="78">
        <v>1</v>
      </c>
      <c r="R1978" s="78"/>
      <c r="S1978" s="78"/>
      <c r="T1978" s="78"/>
      <c r="U1978" s="78"/>
      <c r="V1978" s="78" t="str">
        <f>VLOOKUP(D1978,Empresas!$D$7:$CF$91,81,0)</f>
        <v>A</v>
      </c>
      <c r="W1978" s="78" t="str">
        <f>VLOOKUP(D1978,Empresas!$D$7:$M$91,10,0)</f>
        <v>Mype</v>
      </c>
      <c r="X1978" s="69" t="str">
        <f t="shared" si="315"/>
        <v>SI</v>
      </c>
      <c r="Y1978" s="153" t="str">
        <f t="shared" si="316"/>
        <v>Si aplica</v>
      </c>
      <c r="Z1978" s="147">
        <f>IF(Y1978="No aplica",0,IF(I1978="no",0,IF(I1978="No aplica",0,IF(I1978="Si",1,IF(I1978="Fisico",1,IF(I1978="Electronico",2,VLOOKUP(C1978&amp;"|"&amp;B1978&amp;"|"&amp;D1978,Empresas!$C$6:$CC$92,G1978+6+1,0)))))))</f>
        <v>2</v>
      </c>
      <c r="AA1978" s="147">
        <f>IF(AND($I1978="Si",J1978=1),1,IF(AND($I1978="Fisico",J1978=1),1,IF(AND(J1978=1,$I1978="Electronico"),2,IF(J1978=1,VLOOKUP($C1978&amp;"|"&amp;$B1978&amp;"|"&amp;$D1978,Empresas!$C$6:$CC$92,$G1978+6+1,0),0))))</f>
        <v>2</v>
      </c>
      <c r="AB1978" s="147">
        <f>IF(AND($I1978="Si",K1978=1),1,IF(AND($I1978="Fisico",K1978=1),1,IF(AND(K1978=1,$I1978="Electronico"),2,IF(K1978=1,VLOOKUP($C1978&amp;"|"&amp;$B1978&amp;"|"&amp;$D1978,Empresas!$C$6:$CC$92,$G1978+6+1,0),0))))</f>
        <v>2</v>
      </c>
      <c r="AC1978" s="147">
        <f>IF(AND($I1978="Si",L1978=1),1,IF(AND($I1978="Fisico",L1978=1),1,IF(AND(L1978=1,$I1978="Electronico"),2,IF(L1978=1,VLOOKUP($C1978&amp;"|"&amp;$B1978&amp;"|"&amp;$D1978,Empresas!$C$6:$CC$92,$G1978+6+1,0),0))))</f>
        <v>2</v>
      </c>
      <c r="AD1978" s="147">
        <f>IF(AND($I1978="Si",M1978=1),1,IF(AND($I1978="Fisico",M1978=1),1,IF(AND(M1978=1,$I1978="Electronico"),2,IF(M1978=1,VLOOKUP($C1978&amp;"|"&amp;$B1978&amp;"|"&amp;$D1978,Empresas!$C$6:$CC$92,$G1978+6+1,0),0))))</f>
        <v>2</v>
      </c>
      <c r="AE1978" s="147">
        <f>IF(AND($I1978="Si",N1978=1),1,IF(AND($I1978="Fisico",N1978=1),1,IF(AND(N1978=1,$I1978="Electronico"),2,IF(N1978=1,VLOOKUP($C1978&amp;"|"&amp;$B1978&amp;"|"&amp;$D1978,Empresas!$C$6:$CC$92,$G1978+6+1,0),0))))</f>
        <v>2</v>
      </c>
      <c r="AF1978" s="147">
        <f>IF(AND($I1978="Si",O1978=1),1,IF(AND($I1978="Fisico",O1978=1),1,IF(AND(O1978=1,$I1978="Electronico"),2,IF(O1978=1,VLOOKUP($C1978&amp;"|"&amp;$B1978&amp;"|"&amp;$D1978,Empresas!$C$6:$CC$92,$G1978+6+1,0),0))))</f>
        <v>2</v>
      </c>
      <c r="AG1978" s="147">
        <f>IF(AND($I1978="Si",P1978=1),1,IF(AND($I1978="Fisico",P1978=1),1,IF(AND(P1978=1,$I1978="Electronico"),2,IF(P1978=1,VLOOKUP($C1978&amp;"|"&amp;$B1978&amp;"|"&amp;$D1978,Empresas!$C$6:$CC$92,$G1978+6+1,0),0))))</f>
        <v>2</v>
      </c>
      <c r="AH1978" s="147">
        <f>IF(AND($I1978="Si",Q1978=1),1,IF(AND($I1978="Fisico",Q1978=1),1,IF(AND(Q1978=1,$I1978="Electronico"),2,IF(Q1978=1,VLOOKUP($C1978&amp;"|"&amp;$B1978&amp;"|"&amp;$D1978,Empresas!$C$6:$CC$92,$G1978+6+1,0),0))))</f>
        <v>2</v>
      </c>
      <c r="AI1978" s="147">
        <f>IF(AND($I1978="Si",R1978=1),1,IF(AND($I1978="Fisico",R1978=1),1,IF(AND(R1978=1,$I1978="Electronico"),2,IF(R1978=1,VLOOKUP($C1978&amp;"|"&amp;$B1978&amp;"|"&amp;$D1978,Empresas!$C$6:$CC$92,$G1978+6+1,0),0))))</f>
        <v>0</v>
      </c>
      <c r="AJ1978" s="147">
        <f>IF(AND($I1978="Si",S1978=1),1,IF(AND($I1978="Fisico",S1978=1),1,IF(AND(S1978=1,$I1978="Electronico"),2,IF(S1978=1,VLOOKUP($C1978&amp;"|"&amp;$B1978&amp;"|"&amp;$D1978,Empresas!$C$6:$CC$92,$G1978+6+1,0),0))))</f>
        <v>0</v>
      </c>
      <c r="AK1978" s="147">
        <f>IF(AND($I1978="Si",T1978=1),1,IF(AND($I1978="Fisico",T1978=1),1,IF(AND(T1978=1,$I1978="Electronico"),2,IF(T1978=1,VLOOKUP($C1978&amp;"|"&amp;$B1978&amp;"|"&amp;$D1978,Empresas!$C$6:$CC$92,$G1978+6+1,0),0))))</f>
        <v>0</v>
      </c>
      <c r="AL1978" s="147">
        <f>IF(AND($I1978="Si",U1978=1),1,IF(AND($I1978="Fisico",U1978=1),1,IF(AND(U1978=1,$I1978="Electronico"),2,IF(U1978=1,VLOOKUP($C1978&amp;"|"&amp;$B1978&amp;"|"&amp;$D1978,Empresas!$C$6:$CC$92,$G1978+6+1,0),0))))</f>
        <v>0</v>
      </c>
      <c r="AM1978" s="149">
        <f t="shared" si="317"/>
        <v>16</v>
      </c>
      <c r="AN1978" s="149">
        <f t="shared" si="318"/>
        <v>16</v>
      </c>
      <c r="AO1978" s="152">
        <f t="shared" si="319"/>
        <v>1</v>
      </c>
    </row>
    <row r="1979" spans="1:41" x14ac:dyDescent="0.25">
      <c r="A1979" s="140" t="str">
        <f>VLOOKUP(D1979,Empresas!$D$7:$F$91,3,0)</f>
        <v>Yulisa</v>
      </c>
      <c r="B1979" s="141" t="str">
        <f>VLOOKUP(D1979,Empresas!$D$7:$G$91,4,0)</f>
        <v>Carmen D.</v>
      </c>
      <c r="C1979" s="141" t="s">
        <v>544</v>
      </c>
      <c r="D1979" s="141" t="s">
        <v>316</v>
      </c>
      <c r="E1979" s="141" t="str">
        <f>VLOOKUP(D1979,Empresas!$D$7:$E$92,2,0)</f>
        <v>INVERSIONES NUEVA LIMA</v>
      </c>
      <c r="F1979" s="141" t="s">
        <v>174</v>
      </c>
      <c r="G1979" s="142">
        <f t="shared" ref="G1979:G1987" si="324">+G1978+1</f>
        <v>52</v>
      </c>
      <c r="H1979" s="142" t="str">
        <f>VLOOKUP(D1979,Empresas!$D$6:$L$92,7,0)</f>
        <v>Mensual</v>
      </c>
      <c r="I1979" s="141" t="str">
        <f>VLOOKUP(VLOOKUP(D1979&amp;"|"&amp;B1979,Empresas!$I$7:$CB$92,G1979,0),Tablas!$A$8:$B$10,2,0)</f>
        <v>No aplica</v>
      </c>
      <c r="J1979" s="78"/>
      <c r="K1979" s="78"/>
      <c r="L1979" s="78"/>
      <c r="M1979" s="78"/>
      <c r="N1979" s="78"/>
      <c r="O1979" s="78"/>
      <c r="P1979" s="78"/>
      <c r="Q1979" s="78"/>
      <c r="R1979" s="78"/>
      <c r="S1979" s="78"/>
      <c r="T1979" s="78"/>
      <c r="U1979" s="78"/>
      <c r="V1979" s="78" t="str">
        <f>VLOOKUP(D1979,Empresas!$D$7:$CF$91,81,0)</f>
        <v>A</v>
      </c>
      <c r="W1979" s="78" t="str">
        <f>VLOOKUP(D1979,Empresas!$D$7:$M$91,10,0)</f>
        <v>Mype</v>
      </c>
      <c r="X1979" s="69" t="str">
        <f t="shared" si="315"/>
        <v>SI</v>
      </c>
      <c r="Y1979" s="153" t="str">
        <f t="shared" si="316"/>
        <v>No aplica</v>
      </c>
      <c r="Z1979" s="147">
        <f>IF(Y1979="No aplica",0,IF(I1979="no",0,IF(I1979="No aplica",0,IF(I1979="Si",1,IF(I1979="Fisico",1,IF(I1979="Electronico",2,VLOOKUP(C1979&amp;"|"&amp;B1979&amp;"|"&amp;D1979,Empresas!$C$6:$CC$92,G1979+6+1,0)))))))</f>
        <v>0</v>
      </c>
      <c r="AA1979" s="147">
        <f>IF(AND($I1979="Si",J1979=1),1,IF(AND($I1979="Fisico",J1979=1),1,IF(AND(J1979=1,$I1979="Electronico"),2,IF(J1979=1,VLOOKUP($C1979&amp;"|"&amp;$B1979&amp;"|"&amp;$D1979,Empresas!$C$6:$CC$92,$G1979+6+1,0),0))))</f>
        <v>0</v>
      </c>
      <c r="AB1979" s="147">
        <f>IF(AND($I1979="Si",K1979=1),1,IF(AND($I1979="Fisico",K1979=1),1,IF(AND(K1979=1,$I1979="Electronico"),2,IF(K1979=1,VLOOKUP($C1979&amp;"|"&amp;$B1979&amp;"|"&amp;$D1979,Empresas!$C$6:$CC$92,$G1979+6+1,0),0))))</f>
        <v>0</v>
      </c>
      <c r="AC1979" s="147">
        <f>IF(AND($I1979="Si",L1979=1),1,IF(AND($I1979="Fisico",L1979=1),1,IF(AND(L1979=1,$I1979="Electronico"),2,IF(L1979=1,VLOOKUP($C1979&amp;"|"&amp;$B1979&amp;"|"&amp;$D1979,Empresas!$C$6:$CC$92,$G1979+6+1,0),0))))</f>
        <v>0</v>
      </c>
      <c r="AD1979" s="147">
        <f>IF(AND($I1979="Si",M1979=1),1,IF(AND($I1979="Fisico",M1979=1),1,IF(AND(M1979=1,$I1979="Electronico"),2,IF(M1979=1,VLOOKUP($C1979&amp;"|"&amp;$B1979&amp;"|"&amp;$D1979,Empresas!$C$6:$CC$92,$G1979+6+1,0),0))))</f>
        <v>0</v>
      </c>
      <c r="AE1979" s="147">
        <f>IF(AND($I1979="Si",N1979=1),1,IF(AND($I1979="Fisico",N1979=1),1,IF(AND(N1979=1,$I1979="Electronico"),2,IF(N1979=1,VLOOKUP($C1979&amp;"|"&amp;$B1979&amp;"|"&amp;$D1979,Empresas!$C$6:$CC$92,$G1979+6+1,0),0))))</f>
        <v>0</v>
      </c>
      <c r="AF1979" s="147">
        <f>IF(AND($I1979="Si",O1979=1),1,IF(AND($I1979="Fisico",O1979=1),1,IF(AND(O1979=1,$I1979="Electronico"),2,IF(O1979=1,VLOOKUP($C1979&amp;"|"&amp;$B1979&amp;"|"&amp;$D1979,Empresas!$C$6:$CC$92,$G1979+6+1,0),0))))</f>
        <v>0</v>
      </c>
      <c r="AG1979" s="147">
        <f>IF(AND($I1979="Si",P1979=1),1,IF(AND($I1979="Fisico",P1979=1),1,IF(AND(P1979=1,$I1979="Electronico"),2,IF(P1979=1,VLOOKUP($C1979&amp;"|"&amp;$B1979&amp;"|"&amp;$D1979,Empresas!$C$6:$CC$92,$G1979+6+1,0),0))))</f>
        <v>0</v>
      </c>
      <c r="AH1979" s="147">
        <f>IF(AND($I1979="Si",Q1979=1),1,IF(AND($I1979="Fisico",Q1979=1),1,IF(AND(Q1979=1,$I1979="Electronico"),2,IF(Q1979=1,VLOOKUP($C1979&amp;"|"&amp;$B1979&amp;"|"&amp;$D1979,Empresas!$C$6:$CC$92,$G1979+6+1,0),0))))</f>
        <v>0</v>
      </c>
      <c r="AI1979" s="147">
        <f>IF(AND($I1979="Si",R1979=1),1,IF(AND($I1979="Fisico",R1979=1),1,IF(AND(R1979=1,$I1979="Electronico"),2,IF(R1979=1,VLOOKUP($C1979&amp;"|"&amp;$B1979&amp;"|"&amp;$D1979,Empresas!$C$6:$CC$92,$G1979+6+1,0),0))))</f>
        <v>0</v>
      </c>
      <c r="AJ1979" s="147">
        <f>IF(AND($I1979="Si",S1979=1),1,IF(AND($I1979="Fisico",S1979=1),1,IF(AND(S1979=1,$I1979="Electronico"),2,IF(S1979=1,VLOOKUP($C1979&amp;"|"&amp;$B1979&amp;"|"&amp;$D1979,Empresas!$C$6:$CC$92,$G1979+6+1,0),0))))</f>
        <v>0</v>
      </c>
      <c r="AK1979" s="147">
        <f>IF(AND($I1979="Si",T1979=1),1,IF(AND($I1979="Fisico",T1979=1),1,IF(AND(T1979=1,$I1979="Electronico"),2,IF(T1979=1,VLOOKUP($C1979&amp;"|"&amp;$B1979&amp;"|"&amp;$D1979,Empresas!$C$6:$CC$92,$G1979+6+1,0),0))))</f>
        <v>0</v>
      </c>
      <c r="AL1979" s="147">
        <f>IF(AND($I1979="Si",U1979=1),1,IF(AND($I1979="Fisico",U1979=1),1,IF(AND(U1979=1,$I1979="Electronico"),2,IF(U1979=1,VLOOKUP($C1979&amp;"|"&amp;$B1979&amp;"|"&amp;$D1979,Empresas!$C$6:$CC$92,$G1979+6+1,0),0))))</f>
        <v>0</v>
      </c>
      <c r="AM1979" s="149">
        <f t="shared" si="317"/>
        <v>0</v>
      </c>
      <c r="AN1979" s="149">
        <f t="shared" si="318"/>
        <v>0</v>
      </c>
      <c r="AO1979" s="152">
        <f t="shared" si="319"/>
        <v>0</v>
      </c>
    </row>
    <row r="1980" spans="1:41" x14ac:dyDescent="0.25">
      <c r="A1980" s="140" t="str">
        <f>VLOOKUP(D1980,Empresas!$D$7:$F$91,3,0)</f>
        <v>Yulisa</v>
      </c>
      <c r="B1980" s="141" t="str">
        <f>VLOOKUP(D1980,Empresas!$D$7:$G$91,4,0)</f>
        <v>Carmen D.</v>
      </c>
      <c r="C1980" s="141" t="s">
        <v>544</v>
      </c>
      <c r="D1980" s="141" t="s">
        <v>316</v>
      </c>
      <c r="E1980" s="141" t="str">
        <f>VLOOKUP(D1980,Empresas!$D$7:$E$92,2,0)</f>
        <v>INVERSIONES NUEVA LIMA</v>
      </c>
      <c r="F1980" s="141" t="s">
        <v>175</v>
      </c>
      <c r="G1980" s="142">
        <f t="shared" si="324"/>
        <v>53</v>
      </c>
      <c r="H1980" s="142" t="str">
        <f>VLOOKUP(D1980,Empresas!$D$6:$L$92,7,0)</f>
        <v>Mensual</v>
      </c>
      <c r="I1980" s="141" t="str">
        <f>VLOOKUP(VLOOKUP(D1980&amp;"|"&amp;B1980,Empresas!$I$7:$CB$92,G1980,0),Tablas!$A$8:$B$10,2,0)</f>
        <v>Fisico</v>
      </c>
      <c r="J1980" s="78">
        <v>2</v>
      </c>
      <c r="K1980" s="78">
        <v>2</v>
      </c>
      <c r="L1980" s="78">
        <v>2</v>
      </c>
      <c r="M1980" s="78">
        <v>2</v>
      </c>
      <c r="N1980" s="78">
        <v>2</v>
      </c>
      <c r="O1980" s="78">
        <v>2</v>
      </c>
      <c r="P1980" s="78">
        <v>2</v>
      </c>
      <c r="Q1980" s="78">
        <v>2</v>
      </c>
      <c r="R1980" s="78"/>
      <c r="S1980" s="78"/>
      <c r="T1980" s="78"/>
      <c r="U1980" s="78"/>
      <c r="V1980" s="78" t="str">
        <f>VLOOKUP(D1980,Empresas!$D$7:$CF$91,81,0)</f>
        <v>A</v>
      </c>
      <c r="W1980" s="78" t="str">
        <f>VLOOKUP(D1980,Empresas!$D$7:$M$91,10,0)</f>
        <v>Mype</v>
      </c>
      <c r="X1980" s="69" t="str">
        <f t="shared" si="315"/>
        <v>SI</v>
      </c>
      <c r="Y1980" s="153" t="str">
        <f t="shared" si="316"/>
        <v>Si aplica</v>
      </c>
      <c r="Z1980" s="147">
        <f>IF(Y1980="No aplica",0,IF(I1980="no",0,IF(I1980="No aplica",0,IF(I1980="Si",1,IF(I1980="Fisico",1,IF(I1980="Electronico",2,VLOOKUP(C1980&amp;"|"&amp;B1980&amp;"|"&amp;D1980,Empresas!$C$6:$CC$92,G1980+6+1,0)))))))</f>
        <v>1</v>
      </c>
      <c r="AA1980" s="147">
        <f>IF(AND($I1980="Si",J1980=1),1,IF(AND($I1980="Fisico",J1980=1),1,IF(AND(J1980=1,$I1980="Electronico"),2,IF(J1980=1,VLOOKUP($C1980&amp;"|"&amp;$B1980&amp;"|"&amp;$D1980,Empresas!$C$6:$CC$92,$G1980+6+1,0),0))))</f>
        <v>0</v>
      </c>
      <c r="AB1980" s="147">
        <f>IF(AND($I1980="Si",K1980=1),1,IF(AND($I1980="Fisico",K1980=1),1,IF(AND(K1980=1,$I1980="Electronico"),2,IF(K1980=1,VLOOKUP($C1980&amp;"|"&amp;$B1980&amp;"|"&amp;$D1980,Empresas!$C$6:$CC$92,$G1980+6+1,0),0))))</f>
        <v>0</v>
      </c>
      <c r="AC1980" s="147">
        <f>IF(AND($I1980="Si",L1980=1),1,IF(AND($I1980="Fisico",L1980=1),1,IF(AND(L1980=1,$I1980="Electronico"),2,IF(L1980=1,VLOOKUP($C1980&amp;"|"&amp;$B1980&amp;"|"&amp;$D1980,Empresas!$C$6:$CC$92,$G1980+6+1,0),0))))</f>
        <v>0</v>
      </c>
      <c r="AD1980" s="147">
        <f>IF(AND($I1980="Si",M1980=1),1,IF(AND($I1980="Fisico",M1980=1),1,IF(AND(M1980=1,$I1980="Electronico"),2,IF(M1980=1,VLOOKUP($C1980&amp;"|"&amp;$B1980&amp;"|"&amp;$D1980,Empresas!$C$6:$CC$92,$G1980+6+1,0),0))))</f>
        <v>0</v>
      </c>
      <c r="AE1980" s="147">
        <f>IF(AND($I1980="Si",N1980=1),1,IF(AND($I1980="Fisico",N1980=1),1,IF(AND(N1980=1,$I1980="Electronico"),2,IF(N1980=1,VLOOKUP($C1980&amp;"|"&amp;$B1980&amp;"|"&amp;$D1980,Empresas!$C$6:$CC$92,$G1980+6+1,0),0))))</f>
        <v>0</v>
      </c>
      <c r="AF1980" s="147">
        <f>IF(AND($I1980="Si",O1980=1),1,IF(AND($I1980="Fisico",O1980=1),1,IF(AND(O1980=1,$I1980="Electronico"),2,IF(O1980=1,VLOOKUP($C1980&amp;"|"&amp;$B1980&amp;"|"&amp;$D1980,Empresas!$C$6:$CC$92,$G1980+6+1,0),0))))</f>
        <v>0</v>
      </c>
      <c r="AG1980" s="147">
        <f>IF(AND($I1980="Si",P1980=1),1,IF(AND($I1980="Fisico",P1980=1),1,IF(AND(P1980=1,$I1980="Electronico"),2,IF(P1980=1,VLOOKUP($C1980&amp;"|"&amp;$B1980&amp;"|"&amp;$D1980,Empresas!$C$6:$CC$92,$G1980+6+1,0),0))))</f>
        <v>0</v>
      </c>
      <c r="AH1980" s="147">
        <f>IF(AND($I1980="Si",Q1980=1),1,IF(AND($I1980="Fisico",Q1980=1),1,IF(AND(Q1980=1,$I1980="Electronico"),2,IF(Q1980=1,VLOOKUP($C1980&amp;"|"&amp;$B1980&amp;"|"&amp;$D1980,Empresas!$C$6:$CC$92,$G1980+6+1,0),0))))</f>
        <v>0</v>
      </c>
      <c r="AI1980" s="147">
        <f>IF(AND($I1980="Si",R1980=1),1,IF(AND($I1980="Fisico",R1980=1),1,IF(AND(R1980=1,$I1980="Electronico"),2,IF(R1980=1,VLOOKUP($C1980&amp;"|"&amp;$B1980&amp;"|"&amp;$D1980,Empresas!$C$6:$CC$92,$G1980+6+1,0),0))))</f>
        <v>0</v>
      </c>
      <c r="AJ1980" s="147">
        <f>IF(AND($I1980="Si",S1980=1),1,IF(AND($I1980="Fisico",S1980=1),1,IF(AND(S1980=1,$I1980="Electronico"),2,IF(S1980=1,VLOOKUP($C1980&amp;"|"&amp;$B1980&amp;"|"&amp;$D1980,Empresas!$C$6:$CC$92,$G1980+6+1,0),0))))</f>
        <v>0</v>
      </c>
      <c r="AK1980" s="147">
        <f>IF(AND($I1980="Si",T1980=1),1,IF(AND($I1980="Fisico",T1980=1),1,IF(AND(T1980=1,$I1980="Electronico"),2,IF(T1980=1,VLOOKUP($C1980&amp;"|"&amp;$B1980&amp;"|"&amp;$D1980,Empresas!$C$6:$CC$92,$G1980+6+1,0),0))))</f>
        <v>0</v>
      </c>
      <c r="AL1980" s="147">
        <f>IF(AND($I1980="Si",U1980=1),1,IF(AND($I1980="Fisico",U1980=1),1,IF(AND(U1980=1,$I1980="Electronico"),2,IF(U1980=1,VLOOKUP($C1980&amp;"|"&amp;$B1980&amp;"|"&amp;$D1980,Empresas!$C$6:$CC$92,$G1980+6+1,0),0))))</f>
        <v>0</v>
      </c>
      <c r="AM1980" s="149">
        <f t="shared" si="317"/>
        <v>0</v>
      </c>
      <c r="AN1980" s="149">
        <f t="shared" si="318"/>
        <v>8</v>
      </c>
      <c r="AO1980" s="152">
        <f t="shared" si="319"/>
        <v>0</v>
      </c>
    </row>
    <row r="1981" spans="1:41" x14ac:dyDescent="0.25">
      <c r="A1981" s="140" t="str">
        <f>VLOOKUP(D1981,Empresas!$D$7:$F$91,3,0)</f>
        <v>Yulisa</v>
      </c>
      <c r="B1981" s="141" t="str">
        <f>VLOOKUP(D1981,Empresas!$D$7:$G$91,4,0)</f>
        <v>Carmen D.</v>
      </c>
      <c r="C1981" s="141" t="s">
        <v>544</v>
      </c>
      <c r="D1981" s="141" t="s">
        <v>316</v>
      </c>
      <c r="E1981" s="141" t="str">
        <f>VLOOKUP(D1981,Empresas!$D$7:$E$92,2,0)</f>
        <v>INVERSIONES NUEVA LIMA</v>
      </c>
      <c r="F1981" s="141" t="s">
        <v>176</v>
      </c>
      <c r="G1981" s="142">
        <f t="shared" si="324"/>
        <v>54</v>
      </c>
      <c r="H1981" s="142" t="str">
        <f>VLOOKUP(D1981,Empresas!$D$6:$L$92,7,0)</f>
        <v>Mensual</v>
      </c>
      <c r="I1981" s="141" t="str">
        <f>VLOOKUP(VLOOKUP(D1981&amp;"|"&amp;B1981,Empresas!$I$7:$CB$92,G1981,0),Tablas!$A$8:$B$10,2,0)</f>
        <v>No aplica</v>
      </c>
      <c r="J1981" s="78"/>
      <c r="K1981" s="78"/>
      <c r="L1981" s="78"/>
      <c r="M1981" s="78"/>
      <c r="N1981" s="78"/>
      <c r="O1981" s="78"/>
      <c r="P1981" s="78"/>
      <c r="Q1981" s="78"/>
      <c r="R1981" s="78"/>
      <c r="S1981" s="78"/>
      <c r="T1981" s="78"/>
      <c r="U1981" s="78"/>
      <c r="V1981" s="78" t="str">
        <f>VLOOKUP(D1981,Empresas!$D$7:$CF$91,81,0)</f>
        <v>A</v>
      </c>
      <c r="W1981" s="78" t="str">
        <f>VLOOKUP(D1981,Empresas!$D$7:$M$91,10,0)</f>
        <v>Mype</v>
      </c>
      <c r="X1981" s="69" t="str">
        <f t="shared" si="315"/>
        <v>SI</v>
      </c>
      <c r="Y1981" s="153" t="str">
        <f t="shared" si="316"/>
        <v>No aplica</v>
      </c>
      <c r="Z1981" s="147">
        <f>IF(Y1981="No aplica",0,IF(I1981="no",0,IF(I1981="No aplica",0,IF(I1981="Si",1,IF(I1981="Fisico",1,IF(I1981="Electronico",2,VLOOKUP(C1981&amp;"|"&amp;B1981&amp;"|"&amp;D1981,Empresas!$C$6:$CC$92,G1981+6+1,0)))))))</f>
        <v>0</v>
      </c>
      <c r="AA1981" s="147">
        <f>IF(AND($I1981="Si",J1981=1),1,IF(AND($I1981="Fisico",J1981=1),1,IF(AND(J1981=1,$I1981="Electronico"),2,IF(J1981=1,VLOOKUP($C1981&amp;"|"&amp;$B1981&amp;"|"&amp;$D1981,Empresas!$C$6:$CC$92,$G1981+6+1,0),0))))</f>
        <v>0</v>
      </c>
      <c r="AB1981" s="147">
        <f>IF(AND($I1981="Si",K1981=1),1,IF(AND($I1981="Fisico",K1981=1),1,IF(AND(K1981=1,$I1981="Electronico"),2,IF(K1981=1,VLOOKUP($C1981&amp;"|"&amp;$B1981&amp;"|"&amp;$D1981,Empresas!$C$6:$CC$92,$G1981+6+1,0),0))))</f>
        <v>0</v>
      </c>
      <c r="AC1981" s="147">
        <f>IF(AND($I1981="Si",L1981=1),1,IF(AND($I1981="Fisico",L1981=1),1,IF(AND(L1981=1,$I1981="Electronico"),2,IF(L1981=1,VLOOKUP($C1981&amp;"|"&amp;$B1981&amp;"|"&amp;$D1981,Empresas!$C$6:$CC$92,$G1981+6+1,0),0))))</f>
        <v>0</v>
      </c>
      <c r="AD1981" s="147">
        <f>IF(AND($I1981="Si",M1981=1),1,IF(AND($I1981="Fisico",M1981=1),1,IF(AND(M1981=1,$I1981="Electronico"),2,IF(M1981=1,VLOOKUP($C1981&amp;"|"&amp;$B1981&amp;"|"&amp;$D1981,Empresas!$C$6:$CC$92,$G1981+6+1,0),0))))</f>
        <v>0</v>
      </c>
      <c r="AE1981" s="147">
        <f>IF(AND($I1981="Si",N1981=1),1,IF(AND($I1981="Fisico",N1981=1),1,IF(AND(N1981=1,$I1981="Electronico"),2,IF(N1981=1,VLOOKUP($C1981&amp;"|"&amp;$B1981&amp;"|"&amp;$D1981,Empresas!$C$6:$CC$92,$G1981+6+1,0),0))))</f>
        <v>0</v>
      </c>
      <c r="AF1981" s="147">
        <f>IF(AND($I1981="Si",O1981=1),1,IF(AND($I1981="Fisico",O1981=1),1,IF(AND(O1981=1,$I1981="Electronico"),2,IF(O1981=1,VLOOKUP($C1981&amp;"|"&amp;$B1981&amp;"|"&amp;$D1981,Empresas!$C$6:$CC$92,$G1981+6+1,0),0))))</f>
        <v>0</v>
      </c>
      <c r="AG1981" s="147">
        <f>IF(AND($I1981="Si",P1981=1),1,IF(AND($I1981="Fisico",P1981=1),1,IF(AND(P1981=1,$I1981="Electronico"),2,IF(P1981=1,VLOOKUP($C1981&amp;"|"&amp;$B1981&amp;"|"&amp;$D1981,Empresas!$C$6:$CC$92,$G1981+6+1,0),0))))</f>
        <v>0</v>
      </c>
      <c r="AH1981" s="147">
        <f>IF(AND($I1981="Si",Q1981=1),1,IF(AND($I1981="Fisico",Q1981=1),1,IF(AND(Q1981=1,$I1981="Electronico"),2,IF(Q1981=1,VLOOKUP($C1981&amp;"|"&amp;$B1981&amp;"|"&amp;$D1981,Empresas!$C$6:$CC$92,$G1981+6+1,0),0))))</f>
        <v>0</v>
      </c>
      <c r="AI1981" s="147">
        <f>IF(AND($I1981="Si",R1981=1),1,IF(AND($I1981="Fisico",R1981=1),1,IF(AND(R1981=1,$I1981="Electronico"),2,IF(R1981=1,VLOOKUP($C1981&amp;"|"&amp;$B1981&amp;"|"&amp;$D1981,Empresas!$C$6:$CC$92,$G1981+6+1,0),0))))</f>
        <v>0</v>
      </c>
      <c r="AJ1981" s="147">
        <f>IF(AND($I1981="Si",S1981=1),1,IF(AND($I1981="Fisico",S1981=1),1,IF(AND(S1981=1,$I1981="Electronico"),2,IF(S1981=1,VLOOKUP($C1981&amp;"|"&amp;$B1981&amp;"|"&amp;$D1981,Empresas!$C$6:$CC$92,$G1981+6+1,0),0))))</f>
        <v>0</v>
      </c>
      <c r="AK1981" s="147">
        <f>IF(AND($I1981="Si",T1981=1),1,IF(AND($I1981="Fisico",T1981=1),1,IF(AND(T1981=1,$I1981="Electronico"),2,IF(T1981=1,VLOOKUP($C1981&amp;"|"&amp;$B1981&amp;"|"&amp;$D1981,Empresas!$C$6:$CC$92,$G1981+6+1,0),0))))</f>
        <v>0</v>
      </c>
      <c r="AL1981" s="147">
        <f>IF(AND($I1981="Si",U1981=1),1,IF(AND($I1981="Fisico",U1981=1),1,IF(AND(U1981=1,$I1981="Electronico"),2,IF(U1981=1,VLOOKUP($C1981&amp;"|"&amp;$B1981&amp;"|"&amp;$D1981,Empresas!$C$6:$CC$92,$G1981+6+1,0),0))))</f>
        <v>0</v>
      </c>
      <c r="AM1981" s="149">
        <f t="shared" si="317"/>
        <v>0</v>
      </c>
      <c r="AN1981" s="149">
        <f t="shared" si="318"/>
        <v>0</v>
      </c>
      <c r="AO1981" s="152">
        <f t="shared" si="319"/>
        <v>0</v>
      </c>
    </row>
    <row r="1982" spans="1:41" x14ac:dyDescent="0.25">
      <c r="A1982" s="140" t="str">
        <f>VLOOKUP(D1982,Empresas!$D$7:$F$91,3,0)</f>
        <v>Yulisa</v>
      </c>
      <c r="B1982" s="141" t="str">
        <f>VLOOKUP(D1982,Empresas!$D$7:$G$91,4,0)</f>
        <v>Carmen D.</v>
      </c>
      <c r="C1982" s="141" t="s">
        <v>544</v>
      </c>
      <c r="D1982" s="141" t="s">
        <v>316</v>
      </c>
      <c r="E1982" s="141" t="str">
        <f>VLOOKUP(D1982,Empresas!$D$7:$E$92,2,0)</f>
        <v>INVERSIONES NUEVA LIMA</v>
      </c>
      <c r="F1982" s="141" t="s">
        <v>177</v>
      </c>
      <c r="G1982" s="142">
        <f t="shared" si="324"/>
        <v>55</v>
      </c>
      <c r="H1982" s="142" t="str">
        <f>VLOOKUP(D1982,Empresas!$D$6:$L$92,7,0)</f>
        <v>Mensual</v>
      </c>
      <c r="I1982" s="141" t="str">
        <f>VLOOKUP(VLOOKUP(D1982&amp;"|"&amp;B1982,Empresas!$I$7:$CB$92,G1982,0),Tablas!$A$8:$B$10,2,0)</f>
        <v>No aplica</v>
      </c>
      <c r="J1982" s="78"/>
      <c r="K1982" s="78"/>
      <c r="L1982" s="78"/>
      <c r="M1982" s="78"/>
      <c r="N1982" s="78"/>
      <c r="O1982" s="78"/>
      <c r="P1982" s="78"/>
      <c r="Q1982" s="78"/>
      <c r="R1982" s="78"/>
      <c r="S1982" s="78"/>
      <c r="T1982" s="78"/>
      <c r="U1982" s="78"/>
      <c r="V1982" s="78" t="str">
        <f>VLOOKUP(D1982,Empresas!$D$7:$CF$91,81,0)</f>
        <v>A</v>
      </c>
      <c r="W1982" s="78" t="str">
        <f>VLOOKUP(D1982,Empresas!$D$7:$M$91,10,0)</f>
        <v>Mype</v>
      </c>
      <c r="X1982" s="69" t="str">
        <f t="shared" si="315"/>
        <v>NO</v>
      </c>
      <c r="Y1982" s="153" t="str">
        <f t="shared" si="316"/>
        <v>No aplica</v>
      </c>
      <c r="Z1982" s="147">
        <f>IF(Y1982="No aplica",0,IF(I1982="no",0,IF(I1982="No aplica",0,IF(I1982="Si",1,IF(I1982="Fisico",1,IF(I1982="Electronico",2,VLOOKUP(C1982&amp;"|"&amp;B1982&amp;"|"&amp;D1982,Empresas!$C$6:$CC$92,G1982+6+1,0)))))))</f>
        <v>0</v>
      </c>
      <c r="AA1982" s="147">
        <f>IF(AND($I1982="Si",J1982=1),1,IF(AND($I1982="Fisico",J1982=1),1,IF(AND(J1982=1,$I1982="Electronico"),2,IF(J1982=1,VLOOKUP($C1982&amp;"|"&amp;$B1982&amp;"|"&amp;$D1982,Empresas!$C$6:$CC$92,$G1982+6+1,0),0))))</f>
        <v>0</v>
      </c>
      <c r="AB1982" s="147">
        <f>IF(AND($I1982="Si",K1982=1),1,IF(AND($I1982="Fisico",K1982=1),1,IF(AND(K1982=1,$I1982="Electronico"),2,IF(K1982=1,VLOOKUP($C1982&amp;"|"&amp;$B1982&amp;"|"&amp;$D1982,Empresas!$C$6:$CC$92,$G1982+6+1,0),0))))</f>
        <v>0</v>
      </c>
      <c r="AC1982" s="147">
        <f>IF(AND($I1982="Si",L1982=1),1,IF(AND($I1982="Fisico",L1982=1),1,IF(AND(L1982=1,$I1982="Electronico"),2,IF(L1982=1,VLOOKUP($C1982&amp;"|"&amp;$B1982&amp;"|"&amp;$D1982,Empresas!$C$6:$CC$92,$G1982+6+1,0),0))))</f>
        <v>0</v>
      </c>
      <c r="AD1982" s="147">
        <f>IF(AND($I1982="Si",M1982=1),1,IF(AND($I1982="Fisico",M1982=1),1,IF(AND(M1982=1,$I1982="Electronico"),2,IF(M1982=1,VLOOKUP($C1982&amp;"|"&amp;$B1982&amp;"|"&amp;$D1982,Empresas!$C$6:$CC$92,$G1982+6+1,0),0))))</f>
        <v>0</v>
      </c>
      <c r="AE1982" s="147">
        <f>IF(AND($I1982="Si",N1982=1),1,IF(AND($I1982="Fisico",N1982=1),1,IF(AND(N1982=1,$I1982="Electronico"),2,IF(N1982=1,VLOOKUP($C1982&amp;"|"&amp;$B1982&amp;"|"&amp;$D1982,Empresas!$C$6:$CC$92,$G1982+6+1,0),0))))</f>
        <v>0</v>
      </c>
      <c r="AF1982" s="147">
        <f>IF(AND($I1982="Si",O1982=1),1,IF(AND($I1982="Fisico",O1982=1),1,IF(AND(O1982=1,$I1982="Electronico"),2,IF(O1982=1,VLOOKUP($C1982&amp;"|"&amp;$B1982&amp;"|"&amp;$D1982,Empresas!$C$6:$CC$92,$G1982+6+1,0),0))))</f>
        <v>0</v>
      </c>
      <c r="AG1982" s="147">
        <f>IF(AND($I1982="Si",P1982=1),1,IF(AND($I1982="Fisico",P1982=1),1,IF(AND(P1982=1,$I1982="Electronico"),2,IF(P1982=1,VLOOKUP($C1982&amp;"|"&amp;$B1982&amp;"|"&amp;$D1982,Empresas!$C$6:$CC$92,$G1982+6+1,0),0))))</f>
        <v>0</v>
      </c>
      <c r="AH1982" s="147">
        <f>IF(AND($I1982="Si",Q1982=1),1,IF(AND($I1982="Fisico",Q1982=1),1,IF(AND(Q1982=1,$I1982="Electronico"),2,IF(Q1982=1,VLOOKUP($C1982&amp;"|"&amp;$B1982&amp;"|"&amp;$D1982,Empresas!$C$6:$CC$92,$G1982+6+1,0),0))))</f>
        <v>0</v>
      </c>
      <c r="AI1982" s="147">
        <f>IF(AND($I1982="Si",R1982=1),1,IF(AND($I1982="Fisico",R1982=1),1,IF(AND(R1982=1,$I1982="Electronico"),2,IF(R1982=1,VLOOKUP($C1982&amp;"|"&amp;$B1982&amp;"|"&amp;$D1982,Empresas!$C$6:$CC$92,$G1982+6+1,0),0))))</f>
        <v>0</v>
      </c>
      <c r="AJ1982" s="147">
        <f>IF(AND($I1982="Si",S1982=1),1,IF(AND($I1982="Fisico",S1982=1),1,IF(AND(S1982=1,$I1982="Electronico"),2,IF(S1982=1,VLOOKUP($C1982&amp;"|"&amp;$B1982&amp;"|"&amp;$D1982,Empresas!$C$6:$CC$92,$G1982+6+1,0),0))))</f>
        <v>0</v>
      </c>
      <c r="AK1982" s="147">
        <f>IF(AND($I1982="Si",T1982=1),1,IF(AND($I1982="Fisico",T1982=1),1,IF(AND(T1982=1,$I1982="Electronico"),2,IF(T1982=1,VLOOKUP($C1982&amp;"|"&amp;$B1982&amp;"|"&amp;$D1982,Empresas!$C$6:$CC$92,$G1982+6+1,0),0))))</f>
        <v>0</v>
      </c>
      <c r="AL1982" s="147">
        <f>IF(AND($I1982="Si",U1982=1),1,IF(AND($I1982="Fisico",U1982=1),1,IF(AND(U1982=1,$I1982="Electronico"),2,IF(U1982=1,VLOOKUP($C1982&amp;"|"&amp;$B1982&amp;"|"&amp;$D1982,Empresas!$C$6:$CC$92,$G1982+6+1,0),0))))</f>
        <v>0</v>
      </c>
      <c r="AM1982" s="149">
        <f t="shared" si="317"/>
        <v>0</v>
      </c>
      <c r="AN1982" s="149">
        <f t="shared" si="318"/>
        <v>0</v>
      </c>
      <c r="AO1982" s="152">
        <f t="shared" si="319"/>
        <v>0</v>
      </c>
    </row>
    <row r="1983" spans="1:41" x14ac:dyDescent="0.25">
      <c r="A1983" s="140" t="str">
        <f>VLOOKUP(D1983,Empresas!$D$7:$F$91,3,0)</f>
        <v>Yulisa</v>
      </c>
      <c r="B1983" s="141" t="str">
        <f>VLOOKUP(D1983,Empresas!$D$7:$G$91,4,0)</f>
        <v>Carmen D.</v>
      </c>
      <c r="C1983" s="141" t="s">
        <v>544</v>
      </c>
      <c r="D1983" s="141" t="s">
        <v>316</v>
      </c>
      <c r="E1983" s="141" t="str">
        <f>VLOOKUP(D1983,Empresas!$D$7:$E$92,2,0)</f>
        <v>INVERSIONES NUEVA LIMA</v>
      </c>
      <c r="F1983" s="141" t="s">
        <v>178</v>
      </c>
      <c r="G1983" s="142">
        <f t="shared" si="324"/>
        <v>56</v>
      </c>
      <c r="H1983" s="142" t="str">
        <f>VLOOKUP(D1983,Empresas!$D$6:$L$92,7,0)</f>
        <v>Mensual</v>
      </c>
      <c r="I1983" s="141" t="str">
        <f>VLOOKUP(VLOOKUP(D1983&amp;"|"&amp;B1983,Empresas!$I$7:$CB$92,G1983,0),Tablas!$A$8:$B$10,2,0)</f>
        <v>No aplica</v>
      </c>
      <c r="J1983" s="78"/>
      <c r="K1983" s="78"/>
      <c r="L1983" s="78"/>
      <c r="M1983" s="78"/>
      <c r="N1983" s="78"/>
      <c r="O1983" s="78"/>
      <c r="P1983" s="78"/>
      <c r="Q1983" s="78"/>
      <c r="R1983" s="78"/>
      <c r="S1983" s="78"/>
      <c r="T1983" s="78"/>
      <c r="U1983" s="78"/>
      <c r="V1983" s="78" t="str">
        <f>VLOOKUP(D1983,Empresas!$D$7:$CF$91,81,0)</f>
        <v>A</v>
      </c>
      <c r="W1983" s="78" t="str">
        <f>VLOOKUP(D1983,Empresas!$D$7:$M$91,10,0)</f>
        <v>Mype</v>
      </c>
      <c r="X1983" s="69" t="str">
        <f t="shared" si="315"/>
        <v>SI</v>
      </c>
      <c r="Y1983" s="153" t="str">
        <f t="shared" si="316"/>
        <v>No aplica</v>
      </c>
      <c r="Z1983" s="147">
        <f>IF(Y1983="No aplica",0,IF(I1983="no",0,IF(I1983="No aplica",0,IF(I1983="Si",1,IF(I1983="Fisico",1,IF(I1983="Electronico",2,VLOOKUP(C1983&amp;"|"&amp;B1983&amp;"|"&amp;D1983,Empresas!$C$6:$CC$92,G1983+6+1,0)))))))</f>
        <v>0</v>
      </c>
      <c r="AA1983" s="147">
        <f>IF(AND($I1983="Si",J1983=1),1,IF(AND($I1983="Fisico",J1983=1),1,IF(AND(J1983=1,$I1983="Electronico"),2,IF(J1983=1,VLOOKUP($C1983&amp;"|"&amp;$B1983&amp;"|"&amp;$D1983,Empresas!$C$6:$CC$92,$G1983+6+1,0),0))))</f>
        <v>0</v>
      </c>
      <c r="AB1983" s="147">
        <f>IF(AND($I1983="Si",K1983=1),1,IF(AND($I1983="Fisico",K1983=1),1,IF(AND(K1983=1,$I1983="Electronico"),2,IF(K1983=1,VLOOKUP($C1983&amp;"|"&amp;$B1983&amp;"|"&amp;$D1983,Empresas!$C$6:$CC$92,$G1983+6+1,0),0))))</f>
        <v>0</v>
      </c>
      <c r="AC1983" s="147">
        <f>IF(AND($I1983="Si",L1983=1),1,IF(AND($I1983="Fisico",L1983=1),1,IF(AND(L1983=1,$I1983="Electronico"),2,IF(L1983=1,VLOOKUP($C1983&amp;"|"&amp;$B1983&amp;"|"&amp;$D1983,Empresas!$C$6:$CC$92,$G1983+6+1,0),0))))</f>
        <v>0</v>
      </c>
      <c r="AD1983" s="147">
        <f>IF(AND($I1983="Si",M1983=1),1,IF(AND($I1983="Fisico",M1983=1),1,IF(AND(M1983=1,$I1983="Electronico"),2,IF(M1983=1,VLOOKUP($C1983&amp;"|"&amp;$B1983&amp;"|"&amp;$D1983,Empresas!$C$6:$CC$92,$G1983+6+1,0),0))))</f>
        <v>0</v>
      </c>
      <c r="AE1983" s="147">
        <f>IF(AND($I1983="Si",N1983=1),1,IF(AND($I1983="Fisico",N1983=1),1,IF(AND(N1983=1,$I1983="Electronico"),2,IF(N1983=1,VLOOKUP($C1983&amp;"|"&amp;$B1983&amp;"|"&amp;$D1983,Empresas!$C$6:$CC$92,$G1983+6+1,0),0))))</f>
        <v>0</v>
      </c>
      <c r="AF1983" s="147">
        <f>IF(AND($I1983="Si",O1983=1),1,IF(AND($I1983="Fisico",O1983=1),1,IF(AND(O1983=1,$I1983="Electronico"),2,IF(O1983=1,VLOOKUP($C1983&amp;"|"&amp;$B1983&amp;"|"&amp;$D1983,Empresas!$C$6:$CC$92,$G1983+6+1,0),0))))</f>
        <v>0</v>
      </c>
      <c r="AG1983" s="147">
        <f>IF(AND($I1983="Si",P1983=1),1,IF(AND($I1983="Fisico",P1983=1),1,IF(AND(P1983=1,$I1983="Electronico"),2,IF(P1983=1,VLOOKUP($C1983&amp;"|"&amp;$B1983&amp;"|"&amp;$D1983,Empresas!$C$6:$CC$92,$G1983+6+1,0),0))))</f>
        <v>0</v>
      </c>
      <c r="AH1983" s="147">
        <f>IF(AND($I1983="Si",Q1983=1),1,IF(AND($I1983="Fisico",Q1983=1),1,IF(AND(Q1983=1,$I1983="Electronico"),2,IF(Q1983=1,VLOOKUP($C1983&amp;"|"&amp;$B1983&amp;"|"&amp;$D1983,Empresas!$C$6:$CC$92,$G1983+6+1,0),0))))</f>
        <v>0</v>
      </c>
      <c r="AI1983" s="147">
        <f>IF(AND($I1983="Si",R1983=1),1,IF(AND($I1983="Fisico",R1983=1),1,IF(AND(R1983=1,$I1983="Electronico"),2,IF(R1983=1,VLOOKUP($C1983&amp;"|"&amp;$B1983&amp;"|"&amp;$D1983,Empresas!$C$6:$CC$92,$G1983+6+1,0),0))))</f>
        <v>0</v>
      </c>
      <c r="AJ1983" s="147">
        <f>IF(AND($I1983="Si",S1983=1),1,IF(AND($I1983="Fisico",S1983=1),1,IF(AND(S1983=1,$I1983="Electronico"),2,IF(S1983=1,VLOOKUP($C1983&amp;"|"&amp;$B1983&amp;"|"&amp;$D1983,Empresas!$C$6:$CC$92,$G1983+6+1,0),0))))</f>
        <v>0</v>
      </c>
      <c r="AK1983" s="147">
        <f>IF(AND($I1983="Si",T1983=1),1,IF(AND($I1983="Fisico",T1983=1),1,IF(AND(T1983=1,$I1983="Electronico"),2,IF(T1983=1,VLOOKUP($C1983&amp;"|"&amp;$B1983&amp;"|"&amp;$D1983,Empresas!$C$6:$CC$92,$G1983+6+1,0),0))))</f>
        <v>0</v>
      </c>
      <c r="AL1983" s="147">
        <f>IF(AND($I1983="Si",U1983=1),1,IF(AND($I1983="Fisico",U1983=1),1,IF(AND(U1983=1,$I1983="Electronico"),2,IF(U1983=1,VLOOKUP($C1983&amp;"|"&amp;$B1983&amp;"|"&amp;$D1983,Empresas!$C$6:$CC$92,$G1983+6+1,0),0))))</f>
        <v>0</v>
      </c>
      <c r="AM1983" s="149">
        <f t="shared" si="317"/>
        <v>0</v>
      </c>
      <c r="AN1983" s="149">
        <f t="shared" si="318"/>
        <v>0</v>
      </c>
      <c r="AO1983" s="152">
        <f t="shared" si="319"/>
        <v>0</v>
      </c>
    </row>
    <row r="1984" spans="1:41" x14ac:dyDescent="0.25">
      <c r="A1984" s="140" t="str">
        <f>VLOOKUP(D1984,Empresas!$D$7:$F$91,3,0)</f>
        <v>Yulisa</v>
      </c>
      <c r="B1984" s="141" t="str">
        <f>VLOOKUP(D1984,Empresas!$D$7:$G$91,4,0)</f>
        <v>Carmen D.</v>
      </c>
      <c r="C1984" s="141" t="s">
        <v>544</v>
      </c>
      <c r="D1984" s="141" t="s">
        <v>316</v>
      </c>
      <c r="E1984" s="141" t="str">
        <f>VLOOKUP(D1984,Empresas!$D$7:$E$92,2,0)</f>
        <v>INVERSIONES NUEVA LIMA</v>
      </c>
      <c r="F1984" s="141" t="s">
        <v>179</v>
      </c>
      <c r="G1984" s="142">
        <f t="shared" si="324"/>
        <v>57</v>
      </c>
      <c r="H1984" s="142" t="str">
        <f>VLOOKUP(D1984,Empresas!$D$6:$L$92,7,0)</f>
        <v>Mensual</v>
      </c>
      <c r="I1984" s="141" t="str">
        <f>VLOOKUP(VLOOKUP(D1984&amp;"|"&amp;B1984,Empresas!$I$7:$CB$92,G1984,0),Tablas!$A$8:$B$10,2,0)</f>
        <v>No aplica</v>
      </c>
      <c r="J1984" s="78"/>
      <c r="K1984" s="78"/>
      <c r="L1984" s="78"/>
      <c r="M1984" s="78"/>
      <c r="N1984" s="78"/>
      <c r="O1984" s="78"/>
      <c r="P1984" s="78"/>
      <c r="Q1984" s="78"/>
      <c r="R1984" s="78"/>
      <c r="S1984" s="78"/>
      <c r="T1984" s="78"/>
      <c r="U1984" s="78"/>
      <c r="V1984" s="78" t="str">
        <f>VLOOKUP(D1984,Empresas!$D$7:$CF$91,81,0)</f>
        <v>A</v>
      </c>
      <c r="W1984" s="78" t="str">
        <f>VLOOKUP(D1984,Empresas!$D$7:$M$91,10,0)</f>
        <v>Mype</v>
      </c>
      <c r="X1984" s="69" t="str">
        <f t="shared" si="315"/>
        <v>NO</v>
      </c>
      <c r="Y1984" s="153" t="str">
        <f t="shared" si="316"/>
        <v>No aplica</v>
      </c>
      <c r="Z1984" s="147">
        <f>IF(Y1984="No aplica",0,IF(I1984="no",0,IF(I1984="No aplica",0,IF(I1984="Si",1,IF(I1984="Fisico",1,IF(I1984="Electronico",2,VLOOKUP(C1984&amp;"|"&amp;B1984&amp;"|"&amp;D1984,Empresas!$C$6:$CC$92,G1984+6+1,0)))))))</f>
        <v>0</v>
      </c>
      <c r="AA1984" s="147">
        <f>IF(AND($I1984="Si",J1984=1),1,IF(AND($I1984="Fisico",J1984=1),1,IF(AND(J1984=1,$I1984="Electronico"),2,IF(J1984=1,VLOOKUP($C1984&amp;"|"&amp;$B1984&amp;"|"&amp;$D1984,Empresas!$C$6:$CC$92,$G1984+6+1,0),0))))</f>
        <v>0</v>
      </c>
      <c r="AB1984" s="147">
        <f>IF(AND($I1984="Si",K1984=1),1,IF(AND($I1984="Fisico",K1984=1),1,IF(AND(K1984=1,$I1984="Electronico"),2,IF(K1984=1,VLOOKUP($C1984&amp;"|"&amp;$B1984&amp;"|"&amp;$D1984,Empresas!$C$6:$CC$92,$G1984+6+1,0),0))))</f>
        <v>0</v>
      </c>
      <c r="AC1984" s="147">
        <f>IF(AND($I1984="Si",L1984=1),1,IF(AND($I1984="Fisico",L1984=1),1,IF(AND(L1984=1,$I1984="Electronico"),2,IF(L1984=1,VLOOKUP($C1984&amp;"|"&amp;$B1984&amp;"|"&amp;$D1984,Empresas!$C$6:$CC$92,$G1984+6+1,0),0))))</f>
        <v>0</v>
      </c>
      <c r="AD1984" s="147">
        <f>IF(AND($I1984="Si",M1984=1),1,IF(AND($I1984="Fisico",M1984=1),1,IF(AND(M1984=1,$I1984="Electronico"),2,IF(M1984=1,VLOOKUP($C1984&amp;"|"&amp;$B1984&amp;"|"&amp;$D1984,Empresas!$C$6:$CC$92,$G1984+6+1,0),0))))</f>
        <v>0</v>
      </c>
      <c r="AE1984" s="147">
        <f>IF(AND($I1984="Si",N1984=1),1,IF(AND($I1984="Fisico",N1984=1),1,IF(AND(N1984=1,$I1984="Electronico"),2,IF(N1984=1,VLOOKUP($C1984&amp;"|"&amp;$B1984&amp;"|"&amp;$D1984,Empresas!$C$6:$CC$92,$G1984+6+1,0),0))))</f>
        <v>0</v>
      </c>
      <c r="AF1984" s="147">
        <f>IF(AND($I1984="Si",O1984=1),1,IF(AND($I1984="Fisico",O1984=1),1,IF(AND(O1984=1,$I1984="Electronico"),2,IF(O1984=1,VLOOKUP($C1984&amp;"|"&amp;$B1984&amp;"|"&amp;$D1984,Empresas!$C$6:$CC$92,$G1984+6+1,0),0))))</f>
        <v>0</v>
      </c>
      <c r="AG1984" s="147">
        <f>IF(AND($I1984="Si",P1984=1),1,IF(AND($I1984="Fisico",P1984=1),1,IF(AND(P1984=1,$I1984="Electronico"),2,IF(P1984=1,VLOOKUP($C1984&amp;"|"&amp;$B1984&amp;"|"&amp;$D1984,Empresas!$C$6:$CC$92,$G1984+6+1,0),0))))</f>
        <v>0</v>
      </c>
      <c r="AH1984" s="147">
        <f>IF(AND($I1984="Si",Q1984=1),1,IF(AND($I1984="Fisico",Q1984=1),1,IF(AND(Q1984=1,$I1984="Electronico"),2,IF(Q1984=1,VLOOKUP($C1984&amp;"|"&amp;$B1984&amp;"|"&amp;$D1984,Empresas!$C$6:$CC$92,$G1984+6+1,0),0))))</f>
        <v>0</v>
      </c>
      <c r="AI1984" s="147">
        <f>IF(AND($I1984="Si",R1984=1),1,IF(AND($I1984="Fisico",R1984=1),1,IF(AND(R1984=1,$I1984="Electronico"),2,IF(R1984=1,VLOOKUP($C1984&amp;"|"&amp;$B1984&amp;"|"&amp;$D1984,Empresas!$C$6:$CC$92,$G1984+6+1,0),0))))</f>
        <v>0</v>
      </c>
      <c r="AJ1984" s="147">
        <f>IF(AND($I1984="Si",S1984=1),1,IF(AND($I1984="Fisico",S1984=1),1,IF(AND(S1984=1,$I1984="Electronico"),2,IF(S1984=1,VLOOKUP($C1984&amp;"|"&amp;$B1984&amp;"|"&amp;$D1984,Empresas!$C$6:$CC$92,$G1984+6+1,0),0))))</f>
        <v>0</v>
      </c>
      <c r="AK1984" s="147">
        <f>IF(AND($I1984="Si",T1984=1),1,IF(AND($I1984="Fisico",T1984=1),1,IF(AND(T1984=1,$I1984="Electronico"),2,IF(T1984=1,VLOOKUP($C1984&amp;"|"&amp;$B1984&amp;"|"&amp;$D1984,Empresas!$C$6:$CC$92,$G1984+6+1,0),0))))</f>
        <v>0</v>
      </c>
      <c r="AL1984" s="147">
        <f>IF(AND($I1984="Si",U1984=1),1,IF(AND($I1984="Fisico",U1984=1),1,IF(AND(U1984=1,$I1984="Electronico"),2,IF(U1984=1,VLOOKUP($C1984&amp;"|"&amp;$B1984&amp;"|"&amp;$D1984,Empresas!$C$6:$CC$92,$G1984+6+1,0),0))))</f>
        <v>0</v>
      </c>
      <c r="AM1984" s="149">
        <f t="shared" si="317"/>
        <v>0</v>
      </c>
      <c r="AN1984" s="149">
        <f t="shared" si="318"/>
        <v>0</v>
      </c>
      <c r="AO1984" s="152">
        <f t="shared" si="319"/>
        <v>0</v>
      </c>
    </row>
    <row r="1985" spans="1:41" x14ac:dyDescent="0.25">
      <c r="A1985" s="140" t="str">
        <f>VLOOKUP(D1985,Empresas!$D$7:$F$91,3,0)</f>
        <v>Yulisa</v>
      </c>
      <c r="B1985" s="141" t="str">
        <f>VLOOKUP(D1985,Empresas!$D$7:$G$91,4,0)</f>
        <v>Carmen D.</v>
      </c>
      <c r="C1985" s="141" t="s">
        <v>544</v>
      </c>
      <c r="D1985" s="141" t="s">
        <v>316</v>
      </c>
      <c r="E1985" s="141" t="str">
        <f>VLOOKUP(D1985,Empresas!$D$7:$E$92,2,0)</f>
        <v>INVERSIONES NUEVA LIMA</v>
      </c>
      <c r="F1985" s="141" t="s">
        <v>180</v>
      </c>
      <c r="G1985" s="142">
        <f t="shared" si="324"/>
        <v>58</v>
      </c>
      <c r="H1985" s="142" t="str">
        <f>VLOOKUP(D1985,Empresas!$D$6:$L$92,7,0)</f>
        <v>Mensual</v>
      </c>
      <c r="I1985" s="141" t="str">
        <f>VLOOKUP(VLOOKUP(D1985&amp;"|"&amp;B1985,Empresas!$I$7:$CB$92,G1985,0),Tablas!$A$8:$B$10,2,0)</f>
        <v>No aplica</v>
      </c>
      <c r="J1985" s="78"/>
      <c r="K1985" s="78"/>
      <c r="L1985" s="78"/>
      <c r="M1985" s="78"/>
      <c r="N1985" s="78"/>
      <c r="O1985" s="78"/>
      <c r="P1985" s="78"/>
      <c r="Q1985" s="78"/>
      <c r="R1985" s="78"/>
      <c r="S1985" s="78"/>
      <c r="T1985" s="78"/>
      <c r="U1985" s="78"/>
      <c r="V1985" s="78" t="str">
        <f>VLOOKUP(D1985,Empresas!$D$7:$CF$91,81,0)</f>
        <v>A</v>
      </c>
      <c r="W1985" s="78" t="str">
        <f>VLOOKUP(D1985,Empresas!$D$7:$M$91,10,0)</f>
        <v>Mype</v>
      </c>
      <c r="X1985" s="69" t="str">
        <f t="shared" si="315"/>
        <v>NO</v>
      </c>
      <c r="Y1985" s="153" t="str">
        <f t="shared" si="316"/>
        <v>No aplica</v>
      </c>
      <c r="Z1985" s="147">
        <f>IF(Y1985="No aplica",0,IF(I1985="no",0,IF(I1985="No aplica",0,IF(I1985="Si",1,IF(I1985="Fisico",1,IF(I1985="Electronico",2,VLOOKUP(C1985&amp;"|"&amp;B1985&amp;"|"&amp;D1985,Empresas!$C$6:$CC$92,G1985+6+1,0)))))))</f>
        <v>0</v>
      </c>
      <c r="AA1985" s="147">
        <f>IF(AND($I1985="Si",J1985=1),1,IF(AND($I1985="Fisico",J1985=1),1,IF(AND(J1985=1,$I1985="Electronico"),2,IF(J1985=1,VLOOKUP($C1985&amp;"|"&amp;$B1985&amp;"|"&amp;$D1985,Empresas!$C$6:$CC$92,$G1985+6+1,0),0))))</f>
        <v>0</v>
      </c>
      <c r="AB1985" s="147">
        <f>IF(AND($I1985="Si",K1985=1),1,IF(AND($I1985="Fisico",K1985=1),1,IF(AND(K1985=1,$I1985="Electronico"),2,IF(K1985=1,VLOOKUP($C1985&amp;"|"&amp;$B1985&amp;"|"&amp;$D1985,Empresas!$C$6:$CC$92,$G1985+6+1,0),0))))</f>
        <v>0</v>
      </c>
      <c r="AC1985" s="147">
        <f>IF(AND($I1985="Si",L1985=1),1,IF(AND($I1985="Fisico",L1985=1),1,IF(AND(L1985=1,$I1985="Electronico"),2,IF(L1985=1,VLOOKUP($C1985&amp;"|"&amp;$B1985&amp;"|"&amp;$D1985,Empresas!$C$6:$CC$92,$G1985+6+1,0),0))))</f>
        <v>0</v>
      </c>
      <c r="AD1985" s="147">
        <f>IF(AND($I1985="Si",M1985=1),1,IF(AND($I1985="Fisico",M1985=1),1,IF(AND(M1985=1,$I1985="Electronico"),2,IF(M1985=1,VLOOKUP($C1985&amp;"|"&amp;$B1985&amp;"|"&amp;$D1985,Empresas!$C$6:$CC$92,$G1985+6+1,0),0))))</f>
        <v>0</v>
      </c>
      <c r="AE1985" s="147">
        <f>IF(AND($I1985="Si",N1985=1),1,IF(AND($I1985="Fisico",N1985=1),1,IF(AND(N1985=1,$I1985="Electronico"),2,IF(N1985=1,VLOOKUP($C1985&amp;"|"&amp;$B1985&amp;"|"&amp;$D1985,Empresas!$C$6:$CC$92,$G1985+6+1,0),0))))</f>
        <v>0</v>
      </c>
      <c r="AF1985" s="147">
        <f>IF(AND($I1985="Si",O1985=1),1,IF(AND($I1985="Fisico",O1985=1),1,IF(AND(O1985=1,$I1985="Electronico"),2,IF(O1985=1,VLOOKUP($C1985&amp;"|"&amp;$B1985&amp;"|"&amp;$D1985,Empresas!$C$6:$CC$92,$G1985+6+1,0),0))))</f>
        <v>0</v>
      </c>
      <c r="AG1985" s="147">
        <f>IF(AND($I1985="Si",P1985=1),1,IF(AND($I1985="Fisico",P1985=1),1,IF(AND(P1985=1,$I1985="Electronico"),2,IF(P1985=1,VLOOKUP($C1985&amp;"|"&amp;$B1985&amp;"|"&amp;$D1985,Empresas!$C$6:$CC$92,$G1985+6+1,0),0))))</f>
        <v>0</v>
      </c>
      <c r="AH1985" s="147">
        <f>IF(AND($I1985="Si",Q1985=1),1,IF(AND($I1985="Fisico",Q1985=1),1,IF(AND(Q1985=1,$I1985="Electronico"),2,IF(Q1985=1,VLOOKUP($C1985&amp;"|"&amp;$B1985&amp;"|"&amp;$D1985,Empresas!$C$6:$CC$92,$G1985+6+1,0),0))))</f>
        <v>0</v>
      </c>
      <c r="AI1985" s="147">
        <f>IF(AND($I1985="Si",R1985=1),1,IF(AND($I1985="Fisico",R1985=1),1,IF(AND(R1985=1,$I1985="Electronico"),2,IF(R1985=1,VLOOKUP($C1985&amp;"|"&amp;$B1985&amp;"|"&amp;$D1985,Empresas!$C$6:$CC$92,$G1985+6+1,0),0))))</f>
        <v>0</v>
      </c>
      <c r="AJ1985" s="147">
        <f>IF(AND($I1985="Si",S1985=1),1,IF(AND($I1985="Fisico",S1985=1),1,IF(AND(S1985=1,$I1985="Electronico"),2,IF(S1985=1,VLOOKUP($C1985&amp;"|"&amp;$B1985&amp;"|"&amp;$D1985,Empresas!$C$6:$CC$92,$G1985+6+1,0),0))))</f>
        <v>0</v>
      </c>
      <c r="AK1985" s="147">
        <f>IF(AND($I1985="Si",T1985=1),1,IF(AND($I1985="Fisico",T1985=1),1,IF(AND(T1985=1,$I1985="Electronico"),2,IF(T1985=1,VLOOKUP($C1985&amp;"|"&amp;$B1985&amp;"|"&amp;$D1985,Empresas!$C$6:$CC$92,$G1985+6+1,0),0))))</f>
        <v>0</v>
      </c>
      <c r="AL1985" s="147">
        <f>IF(AND($I1985="Si",U1985=1),1,IF(AND($I1985="Fisico",U1985=1),1,IF(AND(U1985=1,$I1985="Electronico"),2,IF(U1985=1,VLOOKUP($C1985&amp;"|"&amp;$B1985&amp;"|"&amp;$D1985,Empresas!$C$6:$CC$92,$G1985+6+1,0),0))))</f>
        <v>0</v>
      </c>
      <c r="AM1985" s="149">
        <f t="shared" si="317"/>
        <v>0</v>
      </c>
      <c r="AN1985" s="149">
        <f t="shared" si="318"/>
        <v>0</v>
      </c>
      <c r="AO1985" s="152">
        <f t="shared" si="319"/>
        <v>0</v>
      </c>
    </row>
    <row r="1986" spans="1:41" x14ac:dyDescent="0.25">
      <c r="A1986" s="140" t="str">
        <f>VLOOKUP(D1986,Empresas!$D$7:$F$91,3,0)</f>
        <v>Yulisa</v>
      </c>
      <c r="B1986" s="141" t="str">
        <f>VLOOKUP(D1986,Empresas!$D$7:$G$91,4,0)</f>
        <v>Carmen D.</v>
      </c>
      <c r="C1986" s="141" t="s">
        <v>544</v>
      </c>
      <c r="D1986" s="141" t="s">
        <v>316</v>
      </c>
      <c r="E1986" s="141" t="str">
        <f>VLOOKUP(D1986,Empresas!$D$7:$E$92,2,0)</f>
        <v>INVERSIONES NUEVA LIMA</v>
      </c>
      <c r="F1986" s="141" t="s">
        <v>181</v>
      </c>
      <c r="G1986" s="142">
        <f t="shared" si="324"/>
        <v>59</v>
      </c>
      <c r="H1986" s="142" t="str">
        <f>VLOOKUP(D1986,Empresas!$D$6:$L$92,7,0)</f>
        <v>Mensual</v>
      </c>
      <c r="I1986" s="141" t="str">
        <f>VLOOKUP(VLOOKUP(D1986&amp;"|"&amp;B1986,Empresas!$I$7:$CB$92,G1986,0),Tablas!$A$8:$B$10,2,0)</f>
        <v>No aplica</v>
      </c>
      <c r="J1986" s="78"/>
      <c r="K1986" s="78"/>
      <c r="L1986" s="78"/>
      <c r="M1986" s="78"/>
      <c r="N1986" s="78"/>
      <c r="O1986" s="78"/>
      <c r="P1986" s="78"/>
      <c r="Q1986" s="78"/>
      <c r="R1986" s="78"/>
      <c r="S1986" s="78"/>
      <c r="T1986" s="78"/>
      <c r="U1986" s="78"/>
      <c r="V1986" s="78" t="str">
        <f>VLOOKUP(D1986,Empresas!$D$7:$CF$91,81,0)</f>
        <v>A</v>
      </c>
      <c r="W1986" s="78" t="str">
        <f>VLOOKUP(D1986,Empresas!$D$7:$M$91,10,0)</f>
        <v>Mype</v>
      </c>
      <c r="X1986" s="69" t="str">
        <f t="shared" si="315"/>
        <v>NO</v>
      </c>
      <c r="Y1986" s="153" t="str">
        <f t="shared" si="316"/>
        <v>No aplica</v>
      </c>
      <c r="Z1986" s="147">
        <f>IF(Y1986="No aplica",0,IF(I1986="no",0,IF(I1986="No aplica",0,IF(I1986="Si",1,IF(I1986="Fisico",1,IF(I1986="Electronico",2,VLOOKUP(C1986&amp;"|"&amp;B1986&amp;"|"&amp;D1986,Empresas!$C$6:$CC$92,G1986+6+1,0)))))))</f>
        <v>0</v>
      </c>
      <c r="AA1986" s="147">
        <f>IF(AND($I1986="Si",J1986=1),1,IF(AND($I1986="Fisico",J1986=1),1,IF(AND(J1986=1,$I1986="Electronico"),2,IF(J1986=1,VLOOKUP($C1986&amp;"|"&amp;$B1986&amp;"|"&amp;$D1986,Empresas!$C$6:$CC$92,$G1986+6+1,0),0))))</f>
        <v>0</v>
      </c>
      <c r="AB1986" s="147">
        <f>IF(AND($I1986="Si",K1986=1),1,IF(AND($I1986="Fisico",K1986=1),1,IF(AND(K1986=1,$I1986="Electronico"),2,IF(K1986=1,VLOOKUP($C1986&amp;"|"&amp;$B1986&amp;"|"&amp;$D1986,Empresas!$C$6:$CC$92,$G1986+6+1,0),0))))</f>
        <v>0</v>
      </c>
      <c r="AC1986" s="147">
        <f>IF(AND($I1986="Si",L1986=1),1,IF(AND($I1986="Fisico",L1986=1),1,IF(AND(L1986=1,$I1986="Electronico"),2,IF(L1986=1,VLOOKUP($C1986&amp;"|"&amp;$B1986&amp;"|"&amp;$D1986,Empresas!$C$6:$CC$92,$G1986+6+1,0),0))))</f>
        <v>0</v>
      </c>
      <c r="AD1986" s="147">
        <f>IF(AND($I1986="Si",M1986=1),1,IF(AND($I1986="Fisico",M1986=1),1,IF(AND(M1986=1,$I1986="Electronico"),2,IF(M1986=1,VLOOKUP($C1986&amp;"|"&amp;$B1986&amp;"|"&amp;$D1986,Empresas!$C$6:$CC$92,$G1986+6+1,0),0))))</f>
        <v>0</v>
      </c>
      <c r="AE1986" s="147">
        <f>IF(AND($I1986="Si",N1986=1),1,IF(AND($I1986="Fisico",N1986=1),1,IF(AND(N1986=1,$I1986="Electronico"),2,IF(N1986=1,VLOOKUP($C1986&amp;"|"&amp;$B1986&amp;"|"&amp;$D1986,Empresas!$C$6:$CC$92,$G1986+6+1,0),0))))</f>
        <v>0</v>
      </c>
      <c r="AF1986" s="147">
        <f>IF(AND($I1986="Si",O1986=1),1,IF(AND($I1986="Fisico",O1986=1),1,IF(AND(O1986=1,$I1986="Electronico"),2,IF(O1986=1,VLOOKUP($C1986&amp;"|"&amp;$B1986&amp;"|"&amp;$D1986,Empresas!$C$6:$CC$92,$G1986+6+1,0),0))))</f>
        <v>0</v>
      </c>
      <c r="AG1986" s="147">
        <f>IF(AND($I1986="Si",P1986=1),1,IF(AND($I1986="Fisico",P1986=1),1,IF(AND(P1986=1,$I1986="Electronico"),2,IF(P1986=1,VLOOKUP($C1986&amp;"|"&amp;$B1986&amp;"|"&amp;$D1986,Empresas!$C$6:$CC$92,$G1986+6+1,0),0))))</f>
        <v>0</v>
      </c>
      <c r="AH1986" s="147">
        <f>IF(AND($I1986="Si",Q1986=1),1,IF(AND($I1986="Fisico",Q1986=1),1,IF(AND(Q1986=1,$I1986="Electronico"),2,IF(Q1986=1,VLOOKUP($C1986&amp;"|"&amp;$B1986&amp;"|"&amp;$D1986,Empresas!$C$6:$CC$92,$G1986+6+1,0),0))))</f>
        <v>0</v>
      </c>
      <c r="AI1986" s="147">
        <f>IF(AND($I1986="Si",R1986=1),1,IF(AND($I1986="Fisico",R1986=1),1,IF(AND(R1986=1,$I1986="Electronico"),2,IF(R1986=1,VLOOKUP($C1986&amp;"|"&amp;$B1986&amp;"|"&amp;$D1986,Empresas!$C$6:$CC$92,$G1986+6+1,0),0))))</f>
        <v>0</v>
      </c>
      <c r="AJ1986" s="147">
        <f>IF(AND($I1986="Si",S1986=1),1,IF(AND($I1986="Fisico",S1986=1),1,IF(AND(S1986=1,$I1986="Electronico"),2,IF(S1986=1,VLOOKUP($C1986&amp;"|"&amp;$B1986&amp;"|"&amp;$D1986,Empresas!$C$6:$CC$92,$G1986+6+1,0),0))))</f>
        <v>0</v>
      </c>
      <c r="AK1986" s="147">
        <f>IF(AND($I1986="Si",T1986=1),1,IF(AND($I1986="Fisico",T1986=1),1,IF(AND(T1986=1,$I1986="Electronico"),2,IF(T1986=1,VLOOKUP($C1986&amp;"|"&amp;$B1986&amp;"|"&amp;$D1986,Empresas!$C$6:$CC$92,$G1986+6+1,0),0))))</f>
        <v>0</v>
      </c>
      <c r="AL1986" s="147">
        <f>IF(AND($I1986="Si",U1986=1),1,IF(AND($I1986="Fisico",U1986=1),1,IF(AND(U1986=1,$I1986="Electronico"),2,IF(U1986=1,VLOOKUP($C1986&amp;"|"&amp;$B1986&amp;"|"&amp;$D1986,Empresas!$C$6:$CC$92,$G1986+6+1,0),0))))</f>
        <v>0</v>
      </c>
      <c r="AM1986" s="149">
        <f t="shared" si="317"/>
        <v>0</v>
      </c>
      <c r="AN1986" s="149">
        <f t="shared" si="318"/>
        <v>0</v>
      </c>
      <c r="AO1986" s="152">
        <f t="shared" si="319"/>
        <v>0</v>
      </c>
    </row>
    <row r="1987" spans="1:41" x14ac:dyDescent="0.25">
      <c r="A1987" s="140" t="str">
        <f>VLOOKUP(D1987,Empresas!$D$7:$F$91,3,0)</f>
        <v>Yulisa</v>
      </c>
      <c r="B1987" s="141" t="str">
        <f>VLOOKUP(D1987,Empresas!$D$7:$G$91,4,0)</f>
        <v>Carmen D.</v>
      </c>
      <c r="C1987" s="141" t="s">
        <v>544</v>
      </c>
      <c r="D1987" s="141" t="s">
        <v>316</v>
      </c>
      <c r="E1987" s="141" t="str">
        <f>VLOOKUP(D1987,Empresas!$D$7:$E$92,2,0)</f>
        <v>INVERSIONES NUEVA LIMA</v>
      </c>
      <c r="F1987" s="141" t="s">
        <v>182</v>
      </c>
      <c r="G1987" s="142">
        <f t="shared" si="324"/>
        <v>60</v>
      </c>
      <c r="H1987" s="142" t="str">
        <f>VLOOKUP(D1987,Empresas!$D$6:$L$92,7,0)</f>
        <v>Mensual</v>
      </c>
      <c r="I1987" s="141" t="str">
        <f>VLOOKUP(VLOOKUP(D1987&amp;"|"&amp;B1987,Empresas!$I$7:$CB$92,G1987,0),Tablas!$A$8:$B$10,2,0)</f>
        <v>No aplica</v>
      </c>
      <c r="J1987" s="78"/>
      <c r="K1987" s="78"/>
      <c r="L1987" s="78"/>
      <c r="M1987" s="78"/>
      <c r="N1987" s="78"/>
      <c r="O1987" s="78"/>
      <c r="P1987" s="78"/>
      <c r="Q1987" s="78"/>
      <c r="R1987" s="78"/>
      <c r="S1987" s="78"/>
      <c r="T1987" s="78"/>
      <c r="U1987" s="78"/>
      <c r="V1987" s="78" t="str">
        <f>VLOOKUP(D1987,Empresas!$D$7:$CF$91,81,0)</f>
        <v>A</v>
      </c>
      <c r="W1987" s="78" t="str">
        <f>VLOOKUP(D1987,Empresas!$D$7:$M$91,10,0)</f>
        <v>Mype</v>
      </c>
      <c r="X1987" s="69" t="str">
        <f t="shared" si="315"/>
        <v>NO</v>
      </c>
      <c r="Y1987" s="153" t="str">
        <f t="shared" si="316"/>
        <v>No aplica</v>
      </c>
      <c r="Z1987" s="147">
        <f>IF(Y1987="No aplica",0,IF(I1987="no",0,IF(I1987="No aplica",0,IF(I1987="Si",1,IF(I1987="Fisico",1,IF(I1987="Electronico",2,VLOOKUP(C1987&amp;"|"&amp;B1987&amp;"|"&amp;D1987,Empresas!$C$6:$CC$92,G1987+6+1,0)))))))</f>
        <v>0</v>
      </c>
      <c r="AA1987" s="147">
        <f>IF(AND($I1987="Si",J1987=1),1,IF(AND($I1987="Fisico",J1987=1),1,IF(AND(J1987=1,$I1987="Electronico"),2,IF(J1987=1,VLOOKUP($C1987&amp;"|"&amp;$B1987&amp;"|"&amp;$D1987,Empresas!$C$6:$CC$92,$G1987+6+1,0),0))))</f>
        <v>0</v>
      </c>
      <c r="AB1987" s="147">
        <f>IF(AND($I1987="Si",K1987=1),1,IF(AND($I1987="Fisico",K1987=1),1,IF(AND(K1987=1,$I1987="Electronico"),2,IF(K1987=1,VLOOKUP($C1987&amp;"|"&amp;$B1987&amp;"|"&amp;$D1987,Empresas!$C$6:$CC$92,$G1987+6+1,0),0))))</f>
        <v>0</v>
      </c>
      <c r="AC1987" s="147">
        <f>IF(AND($I1987="Si",L1987=1),1,IF(AND($I1987="Fisico",L1987=1),1,IF(AND(L1987=1,$I1987="Electronico"),2,IF(L1987=1,VLOOKUP($C1987&amp;"|"&amp;$B1987&amp;"|"&amp;$D1987,Empresas!$C$6:$CC$92,$G1987+6+1,0),0))))</f>
        <v>0</v>
      </c>
      <c r="AD1987" s="147">
        <f>IF(AND($I1987="Si",M1987=1),1,IF(AND($I1987="Fisico",M1987=1),1,IF(AND(M1987=1,$I1987="Electronico"),2,IF(M1987=1,VLOOKUP($C1987&amp;"|"&amp;$B1987&amp;"|"&amp;$D1987,Empresas!$C$6:$CC$92,$G1987+6+1,0),0))))</f>
        <v>0</v>
      </c>
      <c r="AE1987" s="147">
        <f>IF(AND($I1987="Si",N1987=1),1,IF(AND($I1987="Fisico",N1987=1),1,IF(AND(N1987=1,$I1987="Electronico"),2,IF(N1987=1,VLOOKUP($C1987&amp;"|"&amp;$B1987&amp;"|"&amp;$D1987,Empresas!$C$6:$CC$92,$G1987+6+1,0),0))))</f>
        <v>0</v>
      </c>
      <c r="AF1987" s="147">
        <f>IF(AND($I1987="Si",O1987=1),1,IF(AND($I1987="Fisico",O1987=1),1,IF(AND(O1987=1,$I1987="Electronico"),2,IF(O1987=1,VLOOKUP($C1987&amp;"|"&amp;$B1987&amp;"|"&amp;$D1987,Empresas!$C$6:$CC$92,$G1987+6+1,0),0))))</f>
        <v>0</v>
      </c>
      <c r="AG1987" s="147">
        <f>IF(AND($I1987="Si",P1987=1),1,IF(AND($I1987="Fisico",P1987=1),1,IF(AND(P1987=1,$I1987="Electronico"),2,IF(P1987=1,VLOOKUP($C1987&amp;"|"&amp;$B1987&amp;"|"&amp;$D1987,Empresas!$C$6:$CC$92,$G1987+6+1,0),0))))</f>
        <v>0</v>
      </c>
      <c r="AH1987" s="147">
        <f>IF(AND($I1987="Si",Q1987=1),1,IF(AND($I1987="Fisico",Q1987=1),1,IF(AND(Q1987=1,$I1987="Electronico"),2,IF(Q1987=1,VLOOKUP($C1987&amp;"|"&amp;$B1987&amp;"|"&amp;$D1987,Empresas!$C$6:$CC$92,$G1987+6+1,0),0))))</f>
        <v>0</v>
      </c>
      <c r="AI1987" s="147">
        <f>IF(AND($I1987="Si",R1987=1),1,IF(AND($I1987="Fisico",R1987=1),1,IF(AND(R1987=1,$I1987="Electronico"),2,IF(R1987=1,VLOOKUP($C1987&amp;"|"&amp;$B1987&amp;"|"&amp;$D1987,Empresas!$C$6:$CC$92,$G1987+6+1,0),0))))</f>
        <v>0</v>
      </c>
      <c r="AJ1987" s="147">
        <f>IF(AND($I1987="Si",S1987=1),1,IF(AND($I1987="Fisico",S1987=1),1,IF(AND(S1987=1,$I1987="Electronico"),2,IF(S1987=1,VLOOKUP($C1987&amp;"|"&amp;$B1987&amp;"|"&amp;$D1987,Empresas!$C$6:$CC$92,$G1987+6+1,0),0))))</f>
        <v>0</v>
      </c>
      <c r="AK1987" s="147">
        <f>IF(AND($I1987="Si",T1987=1),1,IF(AND($I1987="Fisico",T1987=1),1,IF(AND(T1987=1,$I1987="Electronico"),2,IF(T1987=1,VLOOKUP($C1987&amp;"|"&amp;$B1987&amp;"|"&amp;$D1987,Empresas!$C$6:$CC$92,$G1987+6+1,0),0))))</f>
        <v>0</v>
      </c>
      <c r="AL1987" s="147">
        <f>IF(AND($I1987="Si",U1987=1),1,IF(AND($I1987="Fisico",U1987=1),1,IF(AND(U1987=1,$I1987="Electronico"),2,IF(U1987=1,VLOOKUP($C1987&amp;"|"&amp;$B1987&amp;"|"&amp;$D1987,Empresas!$C$6:$CC$92,$G1987+6+1,0),0))))</f>
        <v>0</v>
      </c>
      <c r="AM1987" s="149">
        <f t="shared" si="317"/>
        <v>0</v>
      </c>
      <c r="AN1987" s="149">
        <f t="shared" si="318"/>
        <v>0</v>
      </c>
      <c r="AO1987" s="152">
        <f t="shared" si="319"/>
        <v>0</v>
      </c>
    </row>
    <row r="1988" spans="1:41" x14ac:dyDescent="0.25">
      <c r="A1988" s="143" t="str">
        <f>VLOOKUP(D1988,Empresas!$D$7:$F$91,3,0)</f>
        <v>Yulisa</v>
      </c>
      <c r="B1988" s="144" t="str">
        <f>VLOOKUP(D1988,Empresas!$D$7:$G$91,4,0)</f>
        <v>Carmen D.</v>
      </c>
      <c r="C1988" s="144" t="s">
        <v>544</v>
      </c>
      <c r="D1988" s="144" t="s">
        <v>316</v>
      </c>
      <c r="E1988" s="144" t="str">
        <f>VLOOKUP(D1988,Empresas!$D$7:$E$92,2,0)</f>
        <v>INVERSIONES NUEVA LIMA</v>
      </c>
      <c r="F1988" s="144" t="s">
        <v>183</v>
      </c>
      <c r="G1988" s="145">
        <f>+Empresas!$BR$2</f>
        <v>62</v>
      </c>
      <c r="H1988" s="145" t="str">
        <f>VLOOKUP(D1988,Empresas!$D$6:$L$92,7,0)</f>
        <v>Mensual</v>
      </c>
      <c r="I1988" s="144" t="str">
        <f>VLOOKUP(VLOOKUP(D1988&amp;"|"&amp;B1988,Empresas!$I$7:$CB$92,G1988,0),Tablas!$A$13:$B$14,2,0)</f>
        <v>Si</v>
      </c>
      <c r="J1988" s="78">
        <v>1</v>
      </c>
      <c r="K1988" s="78">
        <v>1</v>
      </c>
      <c r="L1988" s="78">
        <v>1</v>
      </c>
      <c r="M1988" s="78">
        <v>1</v>
      </c>
      <c r="N1988" s="78">
        <v>1</v>
      </c>
      <c r="O1988" s="78">
        <v>1</v>
      </c>
      <c r="P1988" s="78">
        <v>1</v>
      </c>
      <c r="Q1988" s="78">
        <v>1</v>
      </c>
      <c r="R1988" s="78"/>
      <c r="S1988" s="78"/>
      <c r="T1988" s="78"/>
      <c r="U1988" s="78"/>
      <c r="V1988" s="78" t="str">
        <f>VLOOKUP(D1988,Empresas!$D$7:$CF$91,81,0)</f>
        <v>A</v>
      </c>
      <c r="W1988" s="78" t="str">
        <f>VLOOKUP(D1988,Empresas!$D$7:$M$91,10,0)</f>
        <v>Mype</v>
      </c>
      <c r="X1988" s="69" t="str">
        <f t="shared" ref="X1988:X2051" si="325">IF(OR(LEFT(F1988,5)="02.06",LEFT(F1988,5)="02.08",LEFT(F1988,5)="02.09",LEFT(F1988,5)="02.10",LEFT(F1988,5)="02.11",LEFT(F1988,5)="03.08",LEFT(F1988,5)="03.09",LEFT(F1988,5)="03.10"),"NO","SI")</f>
        <v>SI</v>
      </c>
      <c r="Y1988" s="153" t="str">
        <f t="shared" ref="Y1988:Y2051" si="326">IF(SUM(J1988:U1988)=0,"No aplica","Si aplica")</f>
        <v>Si aplica</v>
      </c>
      <c r="Z1988" s="147">
        <f>IF(Y1988="No aplica",0,IF(I1988="no",0,IF(I1988="No aplica",0,IF(I1988="Si",1,IF(I1988="Fisico",1,IF(I1988="Electronico",2,VLOOKUP(C1988&amp;"|"&amp;B1988&amp;"|"&amp;D1988,Empresas!$C$6:$CC$92,G1988+6+1,0)))))))</f>
        <v>1</v>
      </c>
      <c r="AA1988" s="147">
        <f>IF(AND($I1988="Si",J1988=1),1,IF(AND($I1988="Fisico",J1988=1),1,IF(AND(J1988=1,$I1988="Electronico"),2,IF(J1988=1,VLOOKUP($C1988&amp;"|"&amp;$B1988&amp;"|"&amp;$D1988,Empresas!$C$6:$CC$92,$G1988+6+1,0),0))))</f>
        <v>1</v>
      </c>
      <c r="AB1988" s="147">
        <f>IF(AND($I1988="Si",K1988=1),1,IF(AND($I1988="Fisico",K1988=1),1,IF(AND(K1988=1,$I1988="Electronico"),2,IF(K1988=1,VLOOKUP($C1988&amp;"|"&amp;$B1988&amp;"|"&amp;$D1988,Empresas!$C$6:$CC$92,$G1988+6+1,0),0))))</f>
        <v>1</v>
      </c>
      <c r="AC1988" s="147">
        <f>IF(AND($I1988="Si",L1988=1),1,IF(AND($I1988="Fisico",L1988=1),1,IF(AND(L1988=1,$I1988="Electronico"),2,IF(L1988=1,VLOOKUP($C1988&amp;"|"&amp;$B1988&amp;"|"&amp;$D1988,Empresas!$C$6:$CC$92,$G1988+6+1,0),0))))</f>
        <v>1</v>
      </c>
      <c r="AD1988" s="147">
        <f>IF(AND($I1988="Si",M1988=1),1,IF(AND($I1988="Fisico",M1988=1),1,IF(AND(M1988=1,$I1988="Electronico"),2,IF(M1988=1,VLOOKUP($C1988&amp;"|"&amp;$B1988&amp;"|"&amp;$D1988,Empresas!$C$6:$CC$92,$G1988+6+1,0),0))))</f>
        <v>1</v>
      </c>
      <c r="AE1988" s="147">
        <f>IF(AND($I1988="Si",N1988=1),1,IF(AND($I1988="Fisico",N1988=1),1,IF(AND(N1988=1,$I1988="Electronico"),2,IF(N1988=1,VLOOKUP($C1988&amp;"|"&amp;$B1988&amp;"|"&amp;$D1988,Empresas!$C$6:$CC$92,$G1988+6+1,0),0))))</f>
        <v>1</v>
      </c>
      <c r="AF1988" s="147">
        <f>IF(AND($I1988="Si",O1988=1),1,IF(AND($I1988="Fisico",O1988=1),1,IF(AND(O1988=1,$I1988="Electronico"),2,IF(O1988=1,VLOOKUP($C1988&amp;"|"&amp;$B1988&amp;"|"&amp;$D1988,Empresas!$C$6:$CC$92,$G1988+6+1,0),0))))</f>
        <v>1</v>
      </c>
      <c r="AG1988" s="147">
        <f>IF(AND($I1988="Si",P1988=1),1,IF(AND($I1988="Fisico",P1988=1),1,IF(AND(P1988=1,$I1988="Electronico"),2,IF(P1988=1,VLOOKUP($C1988&amp;"|"&amp;$B1988&amp;"|"&amp;$D1988,Empresas!$C$6:$CC$92,$G1988+6+1,0),0))))</f>
        <v>1</v>
      </c>
      <c r="AH1988" s="147">
        <f>IF(AND($I1988="Si",Q1988=1),1,IF(AND($I1988="Fisico",Q1988=1),1,IF(AND(Q1988=1,$I1988="Electronico"),2,IF(Q1988=1,VLOOKUP($C1988&amp;"|"&amp;$B1988&amp;"|"&amp;$D1988,Empresas!$C$6:$CC$92,$G1988+6+1,0),0))))</f>
        <v>1</v>
      </c>
      <c r="AI1988" s="147">
        <f>IF(AND($I1988="Si",R1988=1),1,IF(AND($I1988="Fisico",R1988=1),1,IF(AND(R1988=1,$I1988="Electronico"),2,IF(R1988=1,VLOOKUP($C1988&amp;"|"&amp;$B1988&amp;"|"&amp;$D1988,Empresas!$C$6:$CC$92,$G1988+6+1,0),0))))</f>
        <v>0</v>
      </c>
      <c r="AJ1988" s="147">
        <f>IF(AND($I1988="Si",S1988=1),1,IF(AND($I1988="Fisico",S1988=1),1,IF(AND(S1988=1,$I1988="Electronico"),2,IF(S1988=1,VLOOKUP($C1988&amp;"|"&amp;$B1988&amp;"|"&amp;$D1988,Empresas!$C$6:$CC$92,$G1988+6+1,0),0))))</f>
        <v>0</v>
      </c>
      <c r="AK1988" s="147">
        <f>IF(AND($I1988="Si",T1988=1),1,IF(AND($I1988="Fisico",T1988=1),1,IF(AND(T1988=1,$I1988="Electronico"),2,IF(T1988=1,VLOOKUP($C1988&amp;"|"&amp;$B1988&amp;"|"&amp;$D1988,Empresas!$C$6:$CC$92,$G1988+6+1,0),0))))</f>
        <v>0</v>
      </c>
      <c r="AL1988" s="147">
        <f>IF(AND($I1988="Si",U1988=1),1,IF(AND($I1988="Fisico",U1988=1),1,IF(AND(U1988=1,$I1988="Electronico"),2,IF(U1988=1,VLOOKUP($C1988&amp;"|"&amp;$B1988&amp;"|"&amp;$D1988,Empresas!$C$6:$CC$92,$G1988+6+1,0),0))))</f>
        <v>0</v>
      </c>
      <c r="AM1988" s="149">
        <f t="shared" ref="AM1988:AM2051" si="327">SUM(AA1988:AL1988)</f>
        <v>8</v>
      </c>
      <c r="AN1988" s="149">
        <f t="shared" ref="AN1988:AN2051" si="328">Z1988*RIGHT($AM$2,2)*1</f>
        <v>8</v>
      </c>
      <c r="AO1988" s="152">
        <f t="shared" ref="AO1988:AO2051" si="329">IFERROR(AM1988/AN1988,0)</f>
        <v>1</v>
      </c>
    </row>
    <row r="1989" spans="1:41" x14ac:dyDescent="0.25">
      <c r="A1989" s="143" t="str">
        <f>VLOOKUP(D1989,Empresas!$D$7:$F$91,3,0)</f>
        <v>Yulisa</v>
      </c>
      <c r="B1989" s="144" t="str">
        <f>VLOOKUP(D1989,Empresas!$D$7:$G$91,4,0)</f>
        <v>Carmen D.</v>
      </c>
      <c r="C1989" s="144" t="s">
        <v>544</v>
      </c>
      <c r="D1989" s="144" t="s">
        <v>316</v>
      </c>
      <c r="E1989" s="144" t="str">
        <f>VLOOKUP(D1989,Empresas!$D$7:$E$92,2,0)</f>
        <v>INVERSIONES NUEVA LIMA</v>
      </c>
      <c r="F1989" s="144" t="s">
        <v>184</v>
      </c>
      <c r="G1989" s="145">
        <f>+G1988+1</f>
        <v>63</v>
      </c>
      <c r="H1989" s="145" t="str">
        <f>VLOOKUP(D1989,Empresas!$D$6:$L$92,7,0)</f>
        <v>Mensual</v>
      </c>
      <c r="I1989" s="144" t="str">
        <f>VLOOKUP(VLOOKUP(D1989&amp;"|"&amp;B1989,Empresas!$I$7:$CB$92,G1989,0),Tablas!$A$13:$B$14,2,0)</f>
        <v>Si</v>
      </c>
      <c r="J1989" s="78">
        <v>1</v>
      </c>
      <c r="K1989" s="78">
        <v>1</v>
      </c>
      <c r="L1989" s="78">
        <v>1</v>
      </c>
      <c r="M1989" s="78">
        <v>1</v>
      </c>
      <c r="N1989" s="78">
        <v>1</v>
      </c>
      <c r="O1989" s="78">
        <v>1</v>
      </c>
      <c r="P1989" s="78">
        <v>1</v>
      </c>
      <c r="Q1989" s="78">
        <v>1</v>
      </c>
      <c r="R1989" s="78"/>
      <c r="S1989" s="78"/>
      <c r="T1989" s="78"/>
      <c r="U1989" s="78"/>
      <c r="V1989" s="78" t="str">
        <f>VLOOKUP(D1989,Empresas!$D$7:$CF$91,81,0)</f>
        <v>A</v>
      </c>
      <c r="W1989" s="78" t="str">
        <f>VLOOKUP(D1989,Empresas!$D$7:$M$91,10,0)</f>
        <v>Mype</v>
      </c>
      <c r="X1989" s="69" t="str">
        <f t="shared" si="325"/>
        <v>SI</v>
      </c>
      <c r="Y1989" s="153" t="str">
        <f t="shared" si="326"/>
        <v>Si aplica</v>
      </c>
      <c r="Z1989" s="147">
        <f>IF(Y1989="No aplica",0,IF(I1989="no",0,IF(I1989="No aplica",0,IF(I1989="Si",1,IF(I1989="Fisico",1,IF(I1989="Electronico",2,VLOOKUP(C1989&amp;"|"&amp;B1989&amp;"|"&amp;D1989,Empresas!$C$6:$CC$92,G1989+6+1,0)))))))</f>
        <v>1</v>
      </c>
      <c r="AA1989" s="147">
        <f>IF(AND($I1989="Si",J1989=1),1,IF(AND($I1989="Fisico",J1989=1),1,IF(AND(J1989=1,$I1989="Electronico"),2,IF(J1989=1,VLOOKUP($C1989&amp;"|"&amp;$B1989&amp;"|"&amp;$D1989,Empresas!$C$6:$CC$92,$G1989+6+1,0),0))))</f>
        <v>1</v>
      </c>
      <c r="AB1989" s="147">
        <f>IF(AND($I1989="Si",K1989=1),1,IF(AND($I1989="Fisico",K1989=1),1,IF(AND(K1989=1,$I1989="Electronico"),2,IF(K1989=1,VLOOKUP($C1989&amp;"|"&amp;$B1989&amp;"|"&amp;$D1989,Empresas!$C$6:$CC$92,$G1989+6+1,0),0))))</f>
        <v>1</v>
      </c>
      <c r="AC1989" s="147">
        <f>IF(AND($I1989="Si",L1989=1),1,IF(AND($I1989="Fisico",L1989=1),1,IF(AND(L1989=1,$I1989="Electronico"),2,IF(L1989=1,VLOOKUP($C1989&amp;"|"&amp;$B1989&amp;"|"&amp;$D1989,Empresas!$C$6:$CC$92,$G1989+6+1,0),0))))</f>
        <v>1</v>
      </c>
      <c r="AD1989" s="147">
        <f>IF(AND($I1989="Si",M1989=1),1,IF(AND($I1989="Fisico",M1989=1),1,IF(AND(M1989=1,$I1989="Electronico"),2,IF(M1989=1,VLOOKUP($C1989&amp;"|"&amp;$B1989&amp;"|"&amp;$D1989,Empresas!$C$6:$CC$92,$G1989+6+1,0),0))))</f>
        <v>1</v>
      </c>
      <c r="AE1989" s="147">
        <f>IF(AND($I1989="Si",N1989=1),1,IF(AND($I1989="Fisico",N1989=1),1,IF(AND(N1989=1,$I1989="Electronico"),2,IF(N1989=1,VLOOKUP($C1989&amp;"|"&amp;$B1989&amp;"|"&amp;$D1989,Empresas!$C$6:$CC$92,$G1989+6+1,0),0))))</f>
        <v>1</v>
      </c>
      <c r="AF1989" s="147">
        <f>IF(AND($I1989="Si",O1989=1),1,IF(AND($I1989="Fisico",O1989=1),1,IF(AND(O1989=1,$I1989="Electronico"),2,IF(O1989=1,VLOOKUP($C1989&amp;"|"&amp;$B1989&amp;"|"&amp;$D1989,Empresas!$C$6:$CC$92,$G1989+6+1,0),0))))</f>
        <v>1</v>
      </c>
      <c r="AG1989" s="147">
        <f>IF(AND($I1989="Si",P1989=1),1,IF(AND($I1989="Fisico",P1989=1),1,IF(AND(P1989=1,$I1989="Electronico"),2,IF(P1989=1,VLOOKUP($C1989&amp;"|"&amp;$B1989&amp;"|"&amp;$D1989,Empresas!$C$6:$CC$92,$G1989+6+1,0),0))))</f>
        <v>1</v>
      </c>
      <c r="AH1989" s="147">
        <f>IF(AND($I1989="Si",Q1989=1),1,IF(AND($I1989="Fisico",Q1989=1),1,IF(AND(Q1989=1,$I1989="Electronico"),2,IF(Q1989=1,VLOOKUP($C1989&amp;"|"&amp;$B1989&amp;"|"&amp;$D1989,Empresas!$C$6:$CC$92,$G1989+6+1,0),0))))</f>
        <v>1</v>
      </c>
      <c r="AI1989" s="147">
        <f>IF(AND($I1989="Si",R1989=1),1,IF(AND($I1989="Fisico",R1989=1),1,IF(AND(R1989=1,$I1989="Electronico"),2,IF(R1989=1,VLOOKUP($C1989&amp;"|"&amp;$B1989&amp;"|"&amp;$D1989,Empresas!$C$6:$CC$92,$G1989+6+1,0),0))))</f>
        <v>0</v>
      </c>
      <c r="AJ1989" s="147">
        <f>IF(AND($I1989="Si",S1989=1),1,IF(AND($I1989="Fisico",S1989=1),1,IF(AND(S1989=1,$I1989="Electronico"),2,IF(S1989=1,VLOOKUP($C1989&amp;"|"&amp;$B1989&amp;"|"&amp;$D1989,Empresas!$C$6:$CC$92,$G1989+6+1,0),0))))</f>
        <v>0</v>
      </c>
      <c r="AK1989" s="147">
        <f>IF(AND($I1989="Si",T1989=1),1,IF(AND($I1989="Fisico",T1989=1),1,IF(AND(T1989=1,$I1989="Electronico"),2,IF(T1989=1,VLOOKUP($C1989&amp;"|"&amp;$B1989&amp;"|"&amp;$D1989,Empresas!$C$6:$CC$92,$G1989+6+1,0),0))))</f>
        <v>0</v>
      </c>
      <c r="AL1989" s="147">
        <f>IF(AND($I1989="Si",U1989=1),1,IF(AND($I1989="Fisico",U1989=1),1,IF(AND(U1989=1,$I1989="Electronico"),2,IF(U1989=1,VLOOKUP($C1989&amp;"|"&amp;$B1989&amp;"|"&amp;$D1989,Empresas!$C$6:$CC$92,$G1989+6+1,0),0))))</f>
        <v>0</v>
      </c>
      <c r="AM1989" s="149">
        <f t="shared" si="327"/>
        <v>8</v>
      </c>
      <c r="AN1989" s="149">
        <f t="shared" si="328"/>
        <v>8</v>
      </c>
      <c r="AO1989" s="152">
        <f t="shared" si="329"/>
        <v>1</v>
      </c>
    </row>
    <row r="1990" spans="1:41" x14ac:dyDescent="0.25">
      <c r="A1990" s="143" t="str">
        <f>VLOOKUP(D1990,Empresas!$D$7:$F$91,3,0)</f>
        <v>Yulisa</v>
      </c>
      <c r="B1990" s="144" t="str">
        <f>VLOOKUP(D1990,Empresas!$D$7:$G$91,4,0)</f>
        <v>Carmen D.</v>
      </c>
      <c r="C1990" s="144" t="s">
        <v>544</v>
      </c>
      <c r="D1990" s="144" t="s">
        <v>316</v>
      </c>
      <c r="E1990" s="144" t="str">
        <f>VLOOKUP(D1990,Empresas!$D$7:$E$92,2,0)</f>
        <v>INVERSIONES NUEVA LIMA</v>
      </c>
      <c r="F1990" s="144" t="s">
        <v>185</v>
      </c>
      <c r="G1990" s="145">
        <f t="shared" ref="G1990:G1997" si="330">+G1989+1</f>
        <v>64</v>
      </c>
      <c r="H1990" s="145" t="str">
        <f>VLOOKUP(D1990,Empresas!$D$6:$L$92,7,0)</f>
        <v>Mensual</v>
      </c>
      <c r="I1990" s="144" t="str">
        <f>VLOOKUP(VLOOKUP(D1990&amp;"|"&amp;B1990,Empresas!$I$7:$CB$92,G1990,0),Tablas!$A$13:$B$14,2,0)</f>
        <v>No</v>
      </c>
      <c r="J1990" s="78"/>
      <c r="K1990" s="78"/>
      <c r="L1990" s="78"/>
      <c r="M1990" s="78"/>
      <c r="N1990" s="78"/>
      <c r="O1990" s="78"/>
      <c r="P1990" s="78"/>
      <c r="Q1990" s="78"/>
      <c r="R1990" s="78"/>
      <c r="S1990" s="78"/>
      <c r="T1990" s="78"/>
      <c r="U1990" s="78"/>
      <c r="V1990" s="78" t="str">
        <f>VLOOKUP(D1990,Empresas!$D$7:$CF$91,81,0)</f>
        <v>A</v>
      </c>
      <c r="W1990" s="78" t="str">
        <f>VLOOKUP(D1990,Empresas!$D$7:$M$91,10,0)</f>
        <v>Mype</v>
      </c>
      <c r="X1990" s="69" t="str">
        <f t="shared" si="325"/>
        <v>SI</v>
      </c>
      <c r="Y1990" s="153" t="str">
        <f t="shared" si="326"/>
        <v>No aplica</v>
      </c>
      <c r="Z1990" s="147">
        <f>IF(Y1990="No aplica",0,IF(I1990="no",0,IF(I1990="No aplica",0,IF(I1990="Si",1,IF(I1990="Fisico",1,IF(I1990="Electronico",2,VLOOKUP(C1990&amp;"|"&amp;B1990&amp;"|"&amp;D1990,Empresas!$C$6:$CC$92,G1990+6+1,0)))))))</f>
        <v>0</v>
      </c>
      <c r="AA1990" s="147">
        <f>IF(AND($I1990="Si",J1990=1),1,IF(AND($I1990="Fisico",J1990=1),1,IF(AND(J1990=1,$I1990="Electronico"),2,IF(J1990=1,VLOOKUP($C1990&amp;"|"&amp;$B1990&amp;"|"&amp;$D1990,Empresas!$C$6:$CC$92,$G1990+6+1,0),0))))</f>
        <v>0</v>
      </c>
      <c r="AB1990" s="147">
        <f>IF(AND($I1990="Si",K1990=1),1,IF(AND($I1990="Fisico",K1990=1),1,IF(AND(K1990=1,$I1990="Electronico"),2,IF(K1990=1,VLOOKUP($C1990&amp;"|"&amp;$B1990&amp;"|"&amp;$D1990,Empresas!$C$6:$CC$92,$G1990+6+1,0),0))))</f>
        <v>0</v>
      </c>
      <c r="AC1990" s="147">
        <f>IF(AND($I1990="Si",L1990=1),1,IF(AND($I1990="Fisico",L1990=1),1,IF(AND(L1990=1,$I1990="Electronico"),2,IF(L1990=1,VLOOKUP($C1990&amp;"|"&amp;$B1990&amp;"|"&amp;$D1990,Empresas!$C$6:$CC$92,$G1990+6+1,0),0))))</f>
        <v>0</v>
      </c>
      <c r="AD1990" s="147">
        <f>IF(AND($I1990="Si",M1990=1),1,IF(AND($I1990="Fisico",M1990=1),1,IF(AND(M1990=1,$I1990="Electronico"),2,IF(M1990=1,VLOOKUP($C1990&amp;"|"&amp;$B1990&amp;"|"&amp;$D1990,Empresas!$C$6:$CC$92,$G1990+6+1,0),0))))</f>
        <v>0</v>
      </c>
      <c r="AE1990" s="147">
        <f>IF(AND($I1990="Si",N1990=1),1,IF(AND($I1990="Fisico",N1990=1),1,IF(AND(N1990=1,$I1990="Electronico"),2,IF(N1990=1,VLOOKUP($C1990&amp;"|"&amp;$B1990&amp;"|"&amp;$D1990,Empresas!$C$6:$CC$92,$G1990+6+1,0),0))))</f>
        <v>0</v>
      </c>
      <c r="AF1990" s="147">
        <f>IF(AND($I1990="Si",O1990=1),1,IF(AND($I1990="Fisico",O1990=1),1,IF(AND(O1990=1,$I1990="Electronico"),2,IF(O1990=1,VLOOKUP($C1990&amp;"|"&amp;$B1990&amp;"|"&amp;$D1990,Empresas!$C$6:$CC$92,$G1990+6+1,0),0))))</f>
        <v>0</v>
      </c>
      <c r="AG1990" s="147">
        <f>IF(AND($I1990="Si",P1990=1),1,IF(AND($I1990="Fisico",P1990=1),1,IF(AND(P1990=1,$I1990="Electronico"),2,IF(P1990=1,VLOOKUP($C1990&amp;"|"&amp;$B1990&amp;"|"&amp;$D1990,Empresas!$C$6:$CC$92,$G1990+6+1,0),0))))</f>
        <v>0</v>
      </c>
      <c r="AH1990" s="147">
        <f>IF(AND($I1990="Si",Q1990=1),1,IF(AND($I1990="Fisico",Q1990=1),1,IF(AND(Q1990=1,$I1990="Electronico"),2,IF(Q1990=1,VLOOKUP($C1990&amp;"|"&amp;$B1990&amp;"|"&amp;$D1990,Empresas!$C$6:$CC$92,$G1990+6+1,0),0))))</f>
        <v>0</v>
      </c>
      <c r="AI1990" s="147">
        <f>IF(AND($I1990="Si",R1990=1),1,IF(AND($I1990="Fisico",R1990=1),1,IF(AND(R1990=1,$I1990="Electronico"),2,IF(R1990=1,VLOOKUP($C1990&amp;"|"&amp;$B1990&amp;"|"&amp;$D1990,Empresas!$C$6:$CC$92,$G1990+6+1,0),0))))</f>
        <v>0</v>
      </c>
      <c r="AJ1990" s="147">
        <f>IF(AND($I1990="Si",S1990=1),1,IF(AND($I1990="Fisico",S1990=1),1,IF(AND(S1990=1,$I1990="Electronico"),2,IF(S1990=1,VLOOKUP($C1990&amp;"|"&amp;$B1990&amp;"|"&amp;$D1990,Empresas!$C$6:$CC$92,$G1990+6+1,0),0))))</f>
        <v>0</v>
      </c>
      <c r="AK1990" s="147">
        <f>IF(AND($I1990="Si",T1990=1),1,IF(AND($I1990="Fisico",T1990=1),1,IF(AND(T1990=1,$I1990="Electronico"),2,IF(T1990=1,VLOOKUP($C1990&amp;"|"&amp;$B1990&amp;"|"&amp;$D1990,Empresas!$C$6:$CC$92,$G1990+6+1,0),0))))</f>
        <v>0</v>
      </c>
      <c r="AL1990" s="147">
        <f>IF(AND($I1990="Si",U1990=1),1,IF(AND($I1990="Fisico",U1990=1),1,IF(AND(U1990=1,$I1990="Electronico"),2,IF(U1990=1,VLOOKUP($C1990&amp;"|"&amp;$B1990&amp;"|"&amp;$D1990,Empresas!$C$6:$CC$92,$G1990+6+1,0),0))))</f>
        <v>0</v>
      </c>
      <c r="AM1990" s="149">
        <f t="shared" si="327"/>
        <v>0</v>
      </c>
      <c r="AN1990" s="149">
        <f t="shared" si="328"/>
        <v>0</v>
      </c>
      <c r="AO1990" s="152">
        <f t="shared" si="329"/>
        <v>0</v>
      </c>
    </row>
    <row r="1991" spans="1:41" x14ac:dyDescent="0.25">
      <c r="A1991" s="143" t="str">
        <f>VLOOKUP(D1991,Empresas!$D$7:$F$91,3,0)</f>
        <v>Yulisa</v>
      </c>
      <c r="B1991" s="144" t="str">
        <f>VLOOKUP(D1991,Empresas!$D$7:$G$91,4,0)</f>
        <v>Carmen D.</v>
      </c>
      <c r="C1991" s="144" t="s">
        <v>544</v>
      </c>
      <c r="D1991" s="144" t="s">
        <v>316</v>
      </c>
      <c r="E1991" s="144" t="str">
        <f>VLOOKUP(D1991,Empresas!$D$7:$E$92,2,0)</f>
        <v>INVERSIONES NUEVA LIMA</v>
      </c>
      <c r="F1991" s="144" t="s">
        <v>186</v>
      </c>
      <c r="G1991" s="145">
        <f t="shared" si="330"/>
        <v>65</v>
      </c>
      <c r="H1991" s="145" t="str">
        <f>VLOOKUP(D1991,Empresas!$D$6:$L$92,7,0)</f>
        <v>Mensual</v>
      </c>
      <c r="I1991" s="144" t="str">
        <f>VLOOKUP(VLOOKUP(D1991&amp;"|"&amp;B1991,Empresas!$I$7:$CB$92,G1991,0),Tablas!$A$13:$B$14,2,0)</f>
        <v>No</v>
      </c>
      <c r="J1991" s="78"/>
      <c r="K1991" s="78"/>
      <c r="L1991" s="78"/>
      <c r="M1991" s="78"/>
      <c r="N1991" s="78"/>
      <c r="O1991" s="78"/>
      <c r="P1991" s="78"/>
      <c r="Q1991" s="78"/>
      <c r="R1991" s="78"/>
      <c r="S1991" s="78"/>
      <c r="T1991" s="78"/>
      <c r="U1991" s="78"/>
      <c r="V1991" s="78" t="str">
        <f>VLOOKUP(D1991,Empresas!$D$7:$CF$91,81,0)</f>
        <v>A</v>
      </c>
      <c r="W1991" s="78" t="str">
        <f>VLOOKUP(D1991,Empresas!$D$7:$M$91,10,0)</f>
        <v>Mype</v>
      </c>
      <c r="X1991" s="69" t="str">
        <f t="shared" si="325"/>
        <v>SI</v>
      </c>
      <c r="Y1991" s="153" t="str">
        <f t="shared" si="326"/>
        <v>No aplica</v>
      </c>
      <c r="Z1991" s="147">
        <f>IF(Y1991="No aplica",0,IF(I1991="no",0,IF(I1991="No aplica",0,IF(I1991="Si",1,IF(I1991="Fisico",1,IF(I1991="Electronico",2,VLOOKUP(C1991&amp;"|"&amp;B1991&amp;"|"&amp;D1991,Empresas!$C$6:$CC$92,G1991+6+1,0)))))))</f>
        <v>0</v>
      </c>
      <c r="AA1991" s="147">
        <f>IF(AND($I1991="Si",J1991=1),1,IF(AND($I1991="Fisico",J1991=1),1,IF(AND(J1991=1,$I1991="Electronico"),2,IF(J1991=1,VLOOKUP($C1991&amp;"|"&amp;$B1991&amp;"|"&amp;$D1991,Empresas!$C$6:$CC$92,$G1991+6+1,0),0))))</f>
        <v>0</v>
      </c>
      <c r="AB1991" s="147">
        <f>IF(AND($I1991="Si",K1991=1),1,IF(AND($I1991="Fisico",K1991=1),1,IF(AND(K1991=1,$I1991="Electronico"),2,IF(K1991=1,VLOOKUP($C1991&amp;"|"&amp;$B1991&amp;"|"&amp;$D1991,Empresas!$C$6:$CC$92,$G1991+6+1,0),0))))</f>
        <v>0</v>
      </c>
      <c r="AC1991" s="147">
        <f>IF(AND($I1991="Si",L1991=1),1,IF(AND($I1991="Fisico",L1991=1),1,IF(AND(L1991=1,$I1991="Electronico"),2,IF(L1991=1,VLOOKUP($C1991&amp;"|"&amp;$B1991&amp;"|"&amp;$D1991,Empresas!$C$6:$CC$92,$G1991+6+1,0),0))))</f>
        <v>0</v>
      </c>
      <c r="AD1991" s="147">
        <f>IF(AND($I1991="Si",M1991=1),1,IF(AND($I1991="Fisico",M1991=1),1,IF(AND(M1991=1,$I1991="Electronico"),2,IF(M1991=1,VLOOKUP($C1991&amp;"|"&amp;$B1991&amp;"|"&amp;$D1991,Empresas!$C$6:$CC$92,$G1991+6+1,0),0))))</f>
        <v>0</v>
      </c>
      <c r="AE1991" s="147">
        <f>IF(AND($I1991="Si",N1991=1),1,IF(AND($I1991="Fisico",N1991=1),1,IF(AND(N1991=1,$I1991="Electronico"),2,IF(N1991=1,VLOOKUP($C1991&amp;"|"&amp;$B1991&amp;"|"&amp;$D1991,Empresas!$C$6:$CC$92,$G1991+6+1,0),0))))</f>
        <v>0</v>
      </c>
      <c r="AF1991" s="147">
        <f>IF(AND($I1991="Si",O1991=1),1,IF(AND($I1991="Fisico",O1991=1),1,IF(AND(O1991=1,$I1991="Electronico"),2,IF(O1991=1,VLOOKUP($C1991&amp;"|"&amp;$B1991&amp;"|"&amp;$D1991,Empresas!$C$6:$CC$92,$G1991+6+1,0),0))))</f>
        <v>0</v>
      </c>
      <c r="AG1991" s="147">
        <f>IF(AND($I1991="Si",P1991=1),1,IF(AND($I1991="Fisico",P1991=1),1,IF(AND(P1991=1,$I1991="Electronico"),2,IF(P1991=1,VLOOKUP($C1991&amp;"|"&amp;$B1991&amp;"|"&amp;$D1991,Empresas!$C$6:$CC$92,$G1991+6+1,0),0))))</f>
        <v>0</v>
      </c>
      <c r="AH1991" s="147">
        <f>IF(AND($I1991="Si",Q1991=1),1,IF(AND($I1991="Fisico",Q1991=1),1,IF(AND(Q1991=1,$I1991="Electronico"),2,IF(Q1991=1,VLOOKUP($C1991&amp;"|"&amp;$B1991&amp;"|"&amp;$D1991,Empresas!$C$6:$CC$92,$G1991+6+1,0),0))))</f>
        <v>0</v>
      </c>
      <c r="AI1991" s="147">
        <f>IF(AND($I1991="Si",R1991=1),1,IF(AND($I1991="Fisico",R1991=1),1,IF(AND(R1991=1,$I1991="Electronico"),2,IF(R1991=1,VLOOKUP($C1991&amp;"|"&amp;$B1991&amp;"|"&amp;$D1991,Empresas!$C$6:$CC$92,$G1991+6+1,0),0))))</f>
        <v>0</v>
      </c>
      <c r="AJ1991" s="147">
        <f>IF(AND($I1991="Si",S1991=1),1,IF(AND($I1991="Fisico",S1991=1),1,IF(AND(S1991=1,$I1991="Electronico"),2,IF(S1991=1,VLOOKUP($C1991&amp;"|"&amp;$B1991&amp;"|"&amp;$D1991,Empresas!$C$6:$CC$92,$G1991+6+1,0),0))))</f>
        <v>0</v>
      </c>
      <c r="AK1991" s="147">
        <f>IF(AND($I1991="Si",T1991=1),1,IF(AND($I1991="Fisico",T1991=1),1,IF(AND(T1991=1,$I1991="Electronico"),2,IF(T1991=1,VLOOKUP($C1991&amp;"|"&amp;$B1991&amp;"|"&amp;$D1991,Empresas!$C$6:$CC$92,$G1991+6+1,0),0))))</f>
        <v>0</v>
      </c>
      <c r="AL1991" s="147">
        <f>IF(AND($I1991="Si",U1991=1),1,IF(AND($I1991="Fisico",U1991=1),1,IF(AND(U1991=1,$I1991="Electronico"),2,IF(U1991=1,VLOOKUP($C1991&amp;"|"&amp;$B1991&amp;"|"&amp;$D1991,Empresas!$C$6:$CC$92,$G1991+6+1,0),0))))</f>
        <v>0</v>
      </c>
      <c r="AM1991" s="149">
        <f t="shared" si="327"/>
        <v>0</v>
      </c>
      <c r="AN1991" s="149">
        <f t="shared" si="328"/>
        <v>0</v>
      </c>
      <c r="AO1991" s="152">
        <f t="shared" si="329"/>
        <v>0</v>
      </c>
    </row>
    <row r="1992" spans="1:41" x14ac:dyDescent="0.25">
      <c r="A1992" s="143" t="str">
        <f>VLOOKUP(D1992,Empresas!$D$7:$F$91,3,0)</f>
        <v>Yulisa</v>
      </c>
      <c r="B1992" s="144" t="str">
        <f>VLOOKUP(D1992,Empresas!$D$7:$G$91,4,0)</f>
        <v>Carmen D.</v>
      </c>
      <c r="C1992" s="144" t="s">
        <v>544</v>
      </c>
      <c r="D1992" s="144" t="s">
        <v>316</v>
      </c>
      <c r="E1992" s="144" t="str">
        <f>VLOOKUP(D1992,Empresas!$D$7:$E$92,2,0)</f>
        <v>INVERSIONES NUEVA LIMA</v>
      </c>
      <c r="F1992" s="144" t="s">
        <v>187</v>
      </c>
      <c r="G1992" s="145">
        <f t="shared" si="330"/>
        <v>66</v>
      </c>
      <c r="H1992" s="145" t="str">
        <f>VLOOKUP(D1992,Empresas!$D$6:$L$92,7,0)</f>
        <v>Mensual</v>
      </c>
      <c r="I1992" s="144" t="str">
        <f>VLOOKUP(VLOOKUP(D1992&amp;"|"&amp;B1992,Empresas!$I$7:$CB$92,G1992,0),Tablas!$A$13:$B$14,2,0)</f>
        <v>Si</v>
      </c>
      <c r="J1992" s="78">
        <v>1</v>
      </c>
      <c r="K1992" s="78">
        <v>1</v>
      </c>
      <c r="L1992" s="78">
        <v>1</v>
      </c>
      <c r="M1992" s="78">
        <v>1</v>
      </c>
      <c r="N1992" s="78">
        <v>1</v>
      </c>
      <c r="O1992" s="78">
        <v>1</v>
      </c>
      <c r="P1992" s="78">
        <v>1</v>
      </c>
      <c r="Q1992" s="78">
        <v>1</v>
      </c>
      <c r="R1992" s="78"/>
      <c r="S1992" s="78"/>
      <c r="T1992" s="78"/>
      <c r="U1992" s="78"/>
      <c r="V1992" s="78" t="str">
        <f>VLOOKUP(D1992,Empresas!$D$7:$CF$91,81,0)</f>
        <v>A</v>
      </c>
      <c r="W1992" s="78" t="str">
        <f>VLOOKUP(D1992,Empresas!$D$7:$M$91,10,0)</f>
        <v>Mype</v>
      </c>
      <c r="X1992" s="69" t="str">
        <f t="shared" si="325"/>
        <v>SI</v>
      </c>
      <c r="Y1992" s="153" t="str">
        <f t="shared" si="326"/>
        <v>Si aplica</v>
      </c>
      <c r="Z1992" s="147">
        <f>IF(Y1992="No aplica",0,IF(I1992="no",0,IF(I1992="No aplica",0,IF(I1992="Si",1,IF(I1992="Fisico",1,IF(I1992="Electronico",2,VLOOKUP(C1992&amp;"|"&amp;B1992&amp;"|"&amp;D1992,Empresas!$C$6:$CC$92,G1992+6+1,0)))))))</f>
        <v>1</v>
      </c>
      <c r="AA1992" s="147">
        <f>IF(AND($I1992="Si",J1992=1),1,IF(AND($I1992="Fisico",J1992=1),1,IF(AND(J1992=1,$I1992="Electronico"),2,IF(J1992=1,VLOOKUP($C1992&amp;"|"&amp;$B1992&amp;"|"&amp;$D1992,Empresas!$C$6:$CC$92,$G1992+6+1,0),0))))</f>
        <v>1</v>
      </c>
      <c r="AB1992" s="147">
        <f>IF(AND($I1992="Si",K1992=1),1,IF(AND($I1992="Fisico",K1992=1),1,IF(AND(K1992=1,$I1992="Electronico"),2,IF(K1992=1,VLOOKUP($C1992&amp;"|"&amp;$B1992&amp;"|"&amp;$D1992,Empresas!$C$6:$CC$92,$G1992+6+1,0),0))))</f>
        <v>1</v>
      </c>
      <c r="AC1992" s="147">
        <f>IF(AND($I1992="Si",L1992=1),1,IF(AND($I1992="Fisico",L1992=1),1,IF(AND(L1992=1,$I1992="Electronico"),2,IF(L1992=1,VLOOKUP($C1992&amp;"|"&amp;$B1992&amp;"|"&amp;$D1992,Empresas!$C$6:$CC$92,$G1992+6+1,0),0))))</f>
        <v>1</v>
      </c>
      <c r="AD1992" s="147">
        <f>IF(AND($I1992="Si",M1992=1),1,IF(AND($I1992="Fisico",M1992=1),1,IF(AND(M1992=1,$I1992="Electronico"),2,IF(M1992=1,VLOOKUP($C1992&amp;"|"&amp;$B1992&amp;"|"&amp;$D1992,Empresas!$C$6:$CC$92,$G1992+6+1,0),0))))</f>
        <v>1</v>
      </c>
      <c r="AE1992" s="147">
        <f>IF(AND($I1992="Si",N1992=1),1,IF(AND($I1992="Fisico",N1992=1),1,IF(AND(N1992=1,$I1992="Electronico"),2,IF(N1992=1,VLOOKUP($C1992&amp;"|"&amp;$B1992&amp;"|"&amp;$D1992,Empresas!$C$6:$CC$92,$G1992+6+1,0),0))))</f>
        <v>1</v>
      </c>
      <c r="AF1992" s="147">
        <f>IF(AND($I1992="Si",O1992=1),1,IF(AND($I1992="Fisico",O1992=1),1,IF(AND(O1992=1,$I1992="Electronico"),2,IF(O1992=1,VLOOKUP($C1992&amp;"|"&amp;$B1992&amp;"|"&amp;$D1992,Empresas!$C$6:$CC$92,$G1992+6+1,0),0))))</f>
        <v>1</v>
      </c>
      <c r="AG1992" s="147">
        <f>IF(AND($I1992="Si",P1992=1),1,IF(AND($I1992="Fisico",P1992=1),1,IF(AND(P1992=1,$I1992="Electronico"),2,IF(P1992=1,VLOOKUP($C1992&amp;"|"&amp;$B1992&amp;"|"&amp;$D1992,Empresas!$C$6:$CC$92,$G1992+6+1,0),0))))</f>
        <v>1</v>
      </c>
      <c r="AH1992" s="147">
        <f>IF(AND($I1992="Si",Q1992=1),1,IF(AND($I1992="Fisico",Q1992=1),1,IF(AND(Q1992=1,$I1992="Electronico"),2,IF(Q1992=1,VLOOKUP($C1992&amp;"|"&amp;$B1992&amp;"|"&amp;$D1992,Empresas!$C$6:$CC$92,$G1992+6+1,0),0))))</f>
        <v>1</v>
      </c>
      <c r="AI1992" s="147">
        <f>IF(AND($I1992="Si",R1992=1),1,IF(AND($I1992="Fisico",R1992=1),1,IF(AND(R1992=1,$I1992="Electronico"),2,IF(R1992=1,VLOOKUP($C1992&amp;"|"&amp;$B1992&amp;"|"&amp;$D1992,Empresas!$C$6:$CC$92,$G1992+6+1,0),0))))</f>
        <v>0</v>
      </c>
      <c r="AJ1992" s="147">
        <f>IF(AND($I1992="Si",S1992=1),1,IF(AND($I1992="Fisico",S1992=1),1,IF(AND(S1992=1,$I1992="Electronico"),2,IF(S1992=1,VLOOKUP($C1992&amp;"|"&amp;$B1992&amp;"|"&amp;$D1992,Empresas!$C$6:$CC$92,$G1992+6+1,0),0))))</f>
        <v>0</v>
      </c>
      <c r="AK1992" s="147">
        <f>IF(AND($I1992="Si",T1992=1),1,IF(AND($I1992="Fisico",T1992=1),1,IF(AND(T1992=1,$I1992="Electronico"),2,IF(T1992=1,VLOOKUP($C1992&amp;"|"&amp;$B1992&amp;"|"&amp;$D1992,Empresas!$C$6:$CC$92,$G1992+6+1,0),0))))</f>
        <v>0</v>
      </c>
      <c r="AL1992" s="147">
        <f>IF(AND($I1992="Si",U1992=1),1,IF(AND($I1992="Fisico",U1992=1),1,IF(AND(U1992=1,$I1992="Electronico"),2,IF(U1992=1,VLOOKUP($C1992&amp;"|"&amp;$B1992&amp;"|"&amp;$D1992,Empresas!$C$6:$CC$92,$G1992+6+1,0),0))))</f>
        <v>0</v>
      </c>
      <c r="AM1992" s="149">
        <f t="shared" si="327"/>
        <v>8</v>
      </c>
      <c r="AN1992" s="149">
        <f t="shared" si="328"/>
        <v>8</v>
      </c>
      <c r="AO1992" s="152">
        <f t="shared" si="329"/>
        <v>1</v>
      </c>
    </row>
    <row r="1993" spans="1:41" x14ac:dyDescent="0.25">
      <c r="A1993" s="143" t="str">
        <f>VLOOKUP(D1993,Empresas!$D$7:$F$91,3,0)</f>
        <v>Yulisa</v>
      </c>
      <c r="B1993" s="144" t="str">
        <f>VLOOKUP(D1993,Empresas!$D$7:$G$91,4,0)</f>
        <v>Carmen D.</v>
      </c>
      <c r="C1993" s="144" t="s">
        <v>544</v>
      </c>
      <c r="D1993" s="144" t="s">
        <v>316</v>
      </c>
      <c r="E1993" s="144" t="str">
        <f>VLOOKUP(D1993,Empresas!$D$7:$E$92,2,0)</f>
        <v>INVERSIONES NUEVA LIMA</v>
      </c>
      <c r="F1993" s="144" t="s">
        <v>188</v>
      </c>
      <c r="G1993" s="145">
        <f t="shared" si="330"/>
        <v>67</v>
      </c>
      <c r="H1993" s="145" t="str">
        <f>VLOOKUP(D1993,Empresas!$D$6:$L$92,7,0)</f>
        <v>Mensual</v>
      </c>
      <c r="I1993" s="144" t="str">
        <f>VLOOKUP(VLOOKUP(D1993&amp;"|"&amp;B1993,Empresas!$I$7:$CB$92,G1993,0),Tablas!$A$13:$B$14,2,0)</f>
        <v>No</v>
      </c>
      <c r="J1993" s="78"/>
      <c r="K1993" s="78"/>
      <c r="L1993" s="78"/>
      <c r="M1993" s="78"/>
      <c r="N1993" s="78"/>
      <c r="O1993" s="78"/>
      <c r="P1993" s="78"/>
      <c r="Q1993" s="78"/>
      <c r="R1993" s="78"/>
      <c r="S1993" s="78"/>
      <c r="T1993" s="78"/>
      <c r="U1993" s="78"/>
      <c r="V1993" s="78" t="str">
        <f>VLOOKUP(D1993,Empresas!$D$7:$CF$91,81,0)</f>
        <v>A</v>
      </c>
      <c r="W1993" s="78" t="str">
        <f>VLOOKUP(D1993,Empresas!$D$7:$M$91,10,0)</f>
        <v>Mype</v>
      </c>
      <c r="X1993" s="69" t="str">
        <f t="shared" si="325"/>
        <v>SI</v>
      </c>
      <c r="Y1993" s="153" t="str">
        <f t="shared" si="326"/>
        <v>No aplica</v>
      </c>
      <c r="Z1993" s="147">
        <f>IF(Y1993="No aplica",0,IF(I1993="no",0,IF(I1993="No aplica",0,IF(I1993="Si",1,IF(I1993="Fisico",1,IF(I1993="Electronico",2,VLOOKUP(C1993&amp;"|"&amp;B1993&amp;"|"&amp;D1993,Empresas!$C$6:$CC$92,G1993+6+1,0)))))))</f>
        <v>0</v>
      </c>
      <c r="AA1993" s="147">
        <f>IF(AND($I1993="Si",J1993=1),1,IF(AND($I1993="Fisico",J1993=1),1,IF(AND(J1993=1,$I1993="Electronico"),2,IF(J1993=1,VLOOKUP($C1993&amp;"|"&amp;$B1993&amp;"|"&amp;$D1993,Empresas!$C$6:$CC$92,$G1993+6+1,0),0))))</f>
        <v>0</v>
      </c>
      <c r="AB1993" s="147">
        <f>IF(AND($I1993="Si",K1993=1),1,IF(AND($I1993="Fisico",K1993=1),1,IF(AND(K1993=1,$I1993="Electronico"),2,IF(K1993=1,VLOOKUP($C1993&amp;"|"&amp;$B1993&amp;"|"&amp;$D1993,Empresas!$C$6:$CC$92,$G1993+6+1,0),0))))</f>
        <v>0</v>
      </c>
      <c r="AC1993" s="147">
        <f>IF(AND($I1993="Si",L1993=1),1,IF(AND($I1993="Fisico",L1993=1),1,IF(AND(L1993=1,$I1993="Electronico"),2,IF(L1993=1,VLOOKUP($C1993&amp;"|"&amp;$B1993&amp;"|"&amp;$D1993,Empresas!$C$6:$CC$92,$G1993+6+1,0),0))))</f>
        <v>0</v>
      </c>
      <c r="AD1993" s="147">
        <f>IF(AND($I1993="Si",M1993=1),1,IF(AND($I1993="Fisico",M1993=1),1,IF(AND(M1993=1,$I1993="Electronico"),2,IF(M1993=1,VLOOKUP($C1993&amp;"|"&amp;$B1993&amp;"|"&amp;$D1993,Empresas!$C$6:$CC$92,$G1993+6+1,0),0))))</f>
        <v>0</v>
      </c>
      <c r="AE1993" s="147">
        <f>IF(AND($I1993="Si",N1993=1),1,IF(AND($I1993="Fisico",N1993=1),1,IF(AND(N1993=1,$I1993="Electronico"),2,IF(N1993=1,VLOOKUP($C1993&amp;"|"&amp;$B1993&amp;"|"&amp;$D1993,Empresas!$C$6:$CC$92,$G1993+6+1,0),0))))</f>
        <v>0</v>
      </c>
      <c r="AF1993" s="147">
        <f>IF(AND($I1993="Si",O1993=1),1,IF(AND($I1993="Fisico",O1993=1),1,IF(AND(O1993=1,$I1993="Electronico"),2,IF(O1993=1,VLOOKUP($C1993&amp;"|"&amp;$B1993&amp;"|"&amp;$D1993,Empresas!$C$6:$CC$92,$G1993+6+1,0),0))))</f>
        <v>0</v>
      </c>
      <c r="AG1993" s="147">
        <f>IF(AND($I1993="Si",P1993=1),1,IF(AND($I1993="Fisico",P1993=1),1,IF(AND(P1993=1,$I1993="Electronico"),2,IF(P1993=1,VLOOKUP($C1993&amp;"|"&amp;$B1993&amp;"|"&amp;$D1993,Empresas!$C$6:$CC$92,$G1993+6+1,0),0))))</f>
        <v>0</v>
      </c>
      <c r="AH1993" s="147">
        <f>IF(AND($I1993="Si",Q1993=1),1,IF(AND($I1993="Fisico",Q1993=1),1,IF(AND(Q1993=1,$I1993="Electronico"),2,IF(Q1993=1,VLOOKUP($C1993&amp;"|"&amp;$B1993&amp;"|"&amp;$D1993,Empresas!$C$6:$CC$92,$G1993+6+1,0),0))))</f>
        <v>0</v>
      </c>
      <c r="AI1993" s="147">
        <f>IF(AND($I1993="Si",R1993=1),1,IF(AND($I1993="Fisico",R1993=1),1,IF(AND(R1993=1,$I1993="Electronico"),2,IF(R1993=1,VLOOKUP($C1993&amp;"|"&amp;$B1993&amp;"|"&amp;$D1993,Empresas!$C$6:$CC$92,$G1993+6+1,0),0))))</f>
        <v>0</v>
      </c>
      <c r="AJ1993" s="147">
        <f>IF(AND($I1993="Si",S1993=1),1,IF(AND($I1993="Fisico",S1993=1),1,IF(AND(S1993=1,$I1993="Electronico"),2,IF(S1993=1,VLOOKUP($C1993&amp;"|"&amp;$B1993&amp;"|"&amp;$D1993,Empresas!$C$6:$CC$92,$G1993+6+1,0),0))))</f>
        <v>0</v>
      </c>
      <c r="AK1993" s="147">
        <f>IF(AND($I1993="Si",T1993=1),1,IF(AND($I1993="Fisico",T1993=1),1,IF(AND(T1993=1,$I1993="Electronico"),2,IF(T1993=1,VLOOKUP($C1993&amp;"|"&amp;$B1993&amp;"|"&amp;$D1993,Empresas!$C$6:$CC$92,$G1993+6+1,0),0))))</f>
        <v>0</v>
      </c>
      <c r="AL1993" s="147">
        <f>IF(AND($I1993="Si",U1993=1),1,IF(AND($I1993="Fisico",U1993=1),1,IF(AND(U1993=1,$I1993="Electronico"),2,IF(U1993=1,VLOOKUP($C1993&amp;"|"&amp;$B1993&amp;"|"&amp;$D1993,Empresas!$C$6:$CC$92,$G1993+6+1,0),0))))</f>
        <v>0</v>
      </c>
      <c r="AM1993" s="149">
        <f t="shared" si="327"/>
        <v>0</v>
      </c>
      <c r="AN1993" s="149">
        <f t="shared" si="328"/>
        <v>0</v>
      </c>
      <c r="AO1993" s="152">
        <f t="shared" si="329"/>
        <v>0</v>
      </c>
    </row>
    <row r="1994" spans="1:41" x14ac:dyDescent="0.25">
      <c r="A1994" s="143" t="str">
        <f>VLOOKUP(D1994,Empresas!$D$7:$F$91,3,0)</f>
        <v>Yulisa</v>
      </c>
      <c r="B1994" s="144" t="str">
        <f>VLOOKUP(D1994,Empresas!$D$7:$G$91,4,0)</f>
        <v>Carmen D.</v>
      </c>
      <c r="C1994" s="144" t="s">
        <v>544</v>
      </c>
      <c r="D1994" s="144" t="s">
        <v>316</v>
      </c>
      <c r="E1994" s="144" t="str">
        <f>VLOOKUP(D1994,Empresas!$D$7:$E$92,2,0)</f>
        <v>INVERSIONES NUEVA LIMA</v>
      </c>
      <c r="F1994" s="144" t="s">
        <v>189</v>
      </c>
      <c r="G1994" s="145">
        <f t="shared" si="330"/>
        <v>68</v>
      </c>
      <c r="H1994" s="145" t="str">
        <f>VLOOKUP(D1994,Empresas!$D$6:$L$92,7,0)</f>
        <v>Mensual</v>
      </c>
      <c r="I1994" s="144" t="str">
        <f>VLOOKUP(VLOOKUP(D1994&amp;"|"&amp;B1994,Empresas!$I$7:$CB$92,G1994,0),Tablas!$A$13:$B$14,2,0)</f>
        <v>No</v>
      </c>
      <c r="J1994" s="78"/>
      <c r="K1994" s="78"/>
      <c r="L1994" s="78"/>
      <c r="M1994" s="78"/>
      <c r="N1994" s="78"/>
      <c r="O1994" s="78"/>
      <c r="P1994" s="78"/>
      <c r="Q1994" s="78"/>
      <c r="R1994" s="78"/>
      <c r="S1994" s="78"/>
      <c r="T1994" s="78"/>
      <c r="U1994" s="78"/>
      <c r="V1994" s="78" t="str">
        <f>VLOOKUP(D1994,Empresas!$D$7:$CF$91,81,0)</f>
        <v>A</v>
      </c>
      <c r="W1994" s="78" t="str">
        <f>VLOOKUP(D1994,Empresas!$D$7:$M$91,10,0)</f>
        <v>Mype</v>
      </c>
      <c r="X1994" s="69" t="str">
        <f t="shared" si="325"/>
        <v>SI</v>
      </c>
      <c r="Y1994" s="153" t="str">
        <f t="shared" si="326"/>
        <v>No aplica</v>
      </c>
      <c r="Z1994" s="147">
        <f>IF(Y1994="No aplica",0,IF(I1994="no",0,IF(I1994="No aplica",0,IF(I1994="Si",1,IF(I1994="Fisico",1,IF(I1994="Electronico",2,VLOOKUP(C1994&amp;"|"&amp;B1994&amp;"|"&amp;D1994,Empresas!$C$6:$CC$92,G1994+6+1,0)))))))</f>
        <v>0</v>
      </c>
      <c r="AA1994" s="147">
        <f>IF(AND($I1994="Si",J1994=1),1,IF(AND($I1994="Fisico",J1994=1),1,IF(AND(J1994=1,$I1994="Electronico"),2,IF(J1994=1,VLOOKUP($C1994&amp;"|"&amp;$B1994&amp;"|"&amp;$D1994,Empresas!$C$6:$CC$92,$G1994+6+1,0),0))))</f>
        <v>0</v>
      </c>
      <c r="AB1994" s="147">
        <f>IF(AND($I1994="Si",K1994=1),1,IF(AND($I1994="Fisico",K1994=1),1,IF(AND(K1994=1,$I1994="Electronico"),2,IF(K1994=1,VLOOKUP($C1994&amp;"|"&amp;$B1994&amp;"|"&amp;$D1994,Empresas!$C$6:$CC$92,$G1994+6+1,0),0))))</f>
        <v>0</v>
      </c>
      <c r="AC1994" s="147">
        <f>IF(AND($I1994="Si",L1994=1),1,IF(AND($I1994="Fisico",L1994=1),1,IF(AND(L1994=1,$I1994="Electronico"),2,IF(L1994=1,VLOOKUP($C1994&amp;"|"&amp;$B1994&amp;"|"&amp;$D1994,Empresas!$C$6:$CC$92,$G1994+6+1,0),0))))</f>
        <v>0</v>
      </c>
      <c r="AD1994" s="147">
        <f>IF(AND($I1994="Si",M1994=1),1,IF(AND($I1994="Fisico",M1994=1),1,IF(AND(M1994=1,$I1994="Electronico"),2,IF(M1994=1,VLOOKUP($C1994&amp;"|"&amp;$B1994&amp;"|"&amp;$D1994,Empresas!$C$6:$CC$92,$G1994+6+1,0),0))))</f>
        <v>0</v>
      </c>
      <c r="AE1994" s="147">
        <f>IF(AND($I1994="Si",N1994=1),1,IF(AND($I1994="Fisico",N1994=1),1,IF(AND(N1994=1,$I1994="Electronico"),2,IF(N1994=1,VLOOKUP($C1994&amp;"|"&amp;$B1994&amp;"|"&amp;$D1994,Empresas!$C$6:$CC$92,$G1994+6+1,0),0))))</f>
        <v>0</v>
      </c>
      <c r="AF1994" s="147">
        <f>IF(AND($I1994="Si",O1994=1),1,IF(AND($I1994="Fisico",O1994=1),1,IF(AND(O1994=1,$I1994="Electronico"),2,IF(O1994=1,VLOOKUP($C1994&amp;"|"&amp;$B1994&amp;"|"&amp;$D1994,Empresas!$C$6:$CC$92,$G1994+6+1,0),0))))</f>
        <v>0</v>
      </c>
      <c r="AG1994" s="147">
        <f>IF(AND($I1994="Si",P1994=1),1,IF(AND($I1994="Fisico",P1994=1),1,IF(AND(P1994=1,$I1994="Electronico"),2,IF(P1994=1,VLOOKUP($C1994&amp;"|"&amp;$B1994&amp;"|"&amp;$D1994,Empresas!$C$6:$CC$92,$G1994+6+1,0),0))))</f>
        <v>0</v>
      </c>
      <c r="AH1994" s="147">
        <f>IF(AND($I1994="Si",Q1994=1),1,IF(AND($I1994="Fisico",Q1994=1),1,IF(AND(Q1994=1,$I1994="Electronico"),2,IF(Q1994=1,VLOOKUP($C1994&amp;"|"&amp;$B1994&amp;"|"&amp;$D1994,Empresas!$C$6:$CC$92,$G1994+6+1,0),0))))</f>
        <v>0</v>
      </c>
      <c r="AI1994" s="147">
        <f>IF(AND($I1994="Si",R1994=1),1,IF(AND($I1994="Fisico",R1994=1),1,IF(AND(R1994=1,$I1994="Electronico"),2,IF(R1994=1,VLOOKUP($C1994&amp;"|"&amp;$B1994&amp;"|"&amp;$D1994,Empresas!$C$6:$CC$92,$G1994+6+1,0),0))))</f>
        <v>0</v>
      </c>
      <c r="AJ1994" s="147">
        <f>IF(AND($I1994="Si",S1994=1),1,IF(AND($I1994="Fisico",S1994=1),1,IF(AND(S1994=1,$I1994="Electronico"),2,IF(S1994=1,VLOOKUP($C1994&amp;"|"&amp;$B1994&amp;"|"&amp;$D1994,Empresas!$C$6:$CC$92,$G1994+6+1,0),0))))</f>
        <v>0</v>
      </c>
      <c r="AK1994" s="147">
        <f>IF(AND($I1994="Si",T1994=1),1,IF(AND($I1994="Fisico",T1994=1),1,IF(AND(T1994=1,$I1994="Electronico"),2,IF(T1994=1,VLOOKUP($C1994&amp;"|"&amp;$B1994&amp;"|"&amp;$D1994,Empresas!$C$6:$CC$92,$G1994+6+1,0),0))))</f>
        <v>0</v>
      </c>
      <c r="AL1994" s="147">
        <f>IF(AND($I1994="Si",U1994=1),1,IF(AND($I1994="Fisico",U1994=1),1,IF(AND(U1994=1,$I1994="Electronico"),2,IF(U1994=1,VLOOKUP($C1994&amp;"|"&amp;$B1994&amp;"|"&amp;$D1994,Empresas!$C$6:$CC$92,$G1994+6+1,0),0))))</f>
        <v>0</v>
      </c>
      <c r="AM1994" s="149">
        <f t="shared" si="327"/>
        <v>0</v>
      </c>
      <c r="AN1994" s="149">
        <f t="shared" si="328"/>
        <v>0</v>
      </c>
      <c r="AO1994" s="152">
        <f t="shared" si="329"/>
        <v>0</v>
      </c>
    </row>
    <row r="1995" spans="1:41" x14ac:dyDescent="0.25">
      <c r="A1995" s="143" t="str">
        <f>VLOOKUP(D1995,Empresas!$D$7:$F$91,3,0)</f>
        <v>Yulisa</v>
      </c>
      <c r="B1995" s="144" t="str">
        <f>VLOOKUP(D1995,Empresas!$D$7:$G$91,4,0)</f>
        <v>Carmen D.</v>
      </c>
      <c r="C1995" s="144" t="s">
        <v>544</v>
      </c>
      <c r="D1995" s="144" t="s">
        <v>316</v>
      </c>
      <c r="E1995" s="144" t="str">
        <f>VLOOKUP(D1995,Empresas!$D$7:$E$92,2,0)</f>
        <v>INVERSIONES NUEVA LIMA</v>
      </c>
      <c r="F1995" s="144" t="s">
        <v>190</v>
      </c>
      <c r="G1995" s="145">
        <f t="shared" si="330"/>
        <v>69</v>
      </c>
      <c r="H1995" s="145" t="str">
        <f>VLOOKUP(D1995,Empresas!$D$6:$L$92,7,0)</f>
        <v>Mensual</v>
      </c>
      <c r="I1995" s="144" t="str">
        <f>VLOOKUP(VLOOKUP(D1995&amp;"|"&amp;B1995,Empresas!$I$7:$CB$92,G1995,0),Tablas!$A$13:$B$14,2,0)</f>
        <v>No</v>
      </c>
      <c r="J1995" s="78"/>
      <c r="K1995" s="78"/>
      <c r="L1995" s="78"/>
      <c r="M1995" s="78"/>
      <c r="N1995" s="78"/>
      <c r="O1995" s="78"/>
      <c r="P1995" s="78"/>
      <c r="Q1995" s="78"/>
      <c r="R1995" s="78"/>
      <c r="S1995" s="78"/>
      <c r="T1995" s="78"/>
      <c r="U1995" s="78"/>
      <c r="V1995" s="78" t="str">
        <f>VLOOKUP(D1995,Empresas!$D$7:$CF$91,81,0)</f>
        <v>A</v>
      </c>
      <c r="W1995" s="78" t="str">
        <f>VLOOKUP(D1995,Empresas!$D$7:$M$91,10,0)</f>
        <v>Mype</v>
      </c>
      <c r="X1995" s="69" t="str">
        <f t="shared" si="325"/>
        <v>NO</v>
      </c>
      <c r="Y1995" s="153" t="str">
        <f t="shared" si="326"/>
        <v>No aplica</v>
      </c>
      <c r="Z1995" s="147">
        <f>IF(Y1995="No aplica",0,IF(I1995="no",0,IF(I1995="No aplica",0,IF(I1995="Si",1,IF(I1995="Fisico",1,IF(I1995="Electronico",2,VLOOKUP(C1995&amp;"|"&amp;B1995&amp;"|"&amp;D1995,Empresas!$C$6:$CC$92,G1995+6+1,0)))))))</f>
        <v>0</v>
      </c>
      <c r="AA1995" s="147">
        <f>IF(AND($I1995="Si",J1995=1),1,IF(AND($I1995="Fisico",J1995=1),1,IF(AND(J1995=1,$I1995="Electronico"),2,IF(J1995=1,VLOOKUP($C1995&amp;"|"&amp;$B1995&amp;"|"&amp;$D1995,Empresas!$C$6:$CC$92,$G1995+6+1,0),0))))</f>
        <v>0</v>
      </c>
      <c r="AB1995" s="147">
        <f>IF(AND($I1995="Si",K1995=1),1,IF(AND($I1995="Fisico",K1995=1),1,IF(AND(K1995=1,$I1995="Electronico"),2,IF(K1995=1,VLOOKUP($C1995&amp;"|"&amp;$B1995&amp;"|"&amp;$D1995,Empresas!$C$6:$CC$92,$G1995+6+1,0),0))))</f>
        <v>0</v>
      </c>
      <c r="AC1995" s="147">
        <f>IF(AND($I1995="Si",L1995=1),1,IF(AND($I1995="Fisico",L1995=1),1,IF(AND(L1995=1,$I1995="Electronico"),2,IF(L1995=1,VLOOKUP($C1995&amp;"|"&amp;$B1995&amp;"|"&amp;$D1995,Empresas!$C$6:$CC$92,$G1995+6+1,0),0))))</f>
        <v>0</v>
      </c>
      <c r="AD1995" s="147">
        <f>IF(AND($I1995="Si",M1995=1),1,IF(AND($I1995="Fisico",M1995=1),1,IF(AND(M1995=1,$I1995="Electronico"),2,IF(M1995=1,VLOOKUP($C1995&amp;"|"&amp;$B1995&amp;"|"&amp;$D1995,Empresas!$C$6:$CC$92,$G1995+6+1,0),0))))</f>
        <v>0</v>
      </c>
      <c r="AE1995" s="147">
        <f>IF(AND($I1995="Si",N1995=1),1,IF(AND($I1995="Fisico",N1995=1),1,IF(AND(N1995=1,$I1995="Electronico"),2,IF(N1995=1,VLOOKUP($C1995&amp;"|"&amp;$B1995&amp;"|"&amp;$D1995,Empresas!$C$6:$CC$92,$G1995+6+1,0),0))))</f>
        <v>0</v>
      </c>
      <c r="AF1995" s="147">
        <f>IF(AND($I1995="Si",O1995=1),1,IF(AND($I1995="Fisico",O1995=1),1,IF(AND(O1995=1,$I1995="Electronico"),2,IF(O1995=1,VLOOKUP($C1995&amp;"|"&amp;$B1995&amp;"|"&amp;$D1995,Empresas!$C$6:$CC$92,$G1995+6+1,0),0))))</f>
        <v>0</v>
      </c>
      <c r="AG1995" s="147">
        <f>IF(AND($I1995="Si",P1995=1),1,IF(AND($I1995="Fisico",P1995=1),1,IF(AND(P1995=1,$I1995="Electronico"),2,IF(P1995=1,VLOOKUP($C1995&amp;"|"&amp;$B1995&amp;"|"&amp;$D1995,Empresas!$C$6:$CC$92,$G1995+6+1,0),0))))</f>
        <v>0</v>
      </c>
      <c r="AH1995" s="147">
        <f>IF(AND($I1995="Si",Q1995=1),1,IF(AND($I1995="Fisico",Q1995=1),1,IF(AND(Q1995=1,$I1995="Electronico"),2,IF(Q1995=1,VLOOKUP($C1995&amp;"|"&amp;$B1995&amp;"|"&amp;$D1995,Empresas!$C$6:$CC$92,$G1995+6+1,0),0))))</f>
        <v>0</v>
      </c>
      <c r="AI1995" s="147">
        <f>IF(AND($I1995="Si",R1995=1),1,IF(AND($I1995="Fisico",R1995=1),1,IF(AND(R1995=1,$I1995="Electronico"),2,IF(R1995=1,VLOOKUP($C1995&amp;"|"&amp;$B1995&amp;"|"&amp;$D1995,Empresas!$C$6:$CC$92,$G1995+6+1,0),0))))</f>
        <v>0</v>
      </c>
      <c r="AJ1995" s="147">
        <f>IF(AND($I1995="Si",S1995=1),1,IF(AND($I1995="Fisico",S1995=1),1,IF(AND(S1995=1,$I1995="Electronico"),2,IF(S1995=1,VLOOKUP($C1995&amp;"|"&amp;$B1995&amp;"|"&amp;$D1995,Empresas!$C$6:$CC$92,$G1995+6+1,0),0))))</f>
        <v>0</v>
      </c>
      <c r="AK1995" s="147">
        <f>IF(AND($I1995="Si",T1995=1),1,IF(AND($I1995="Fisico",T1995=1),1,IF(AND(T1995=1,$I1995="Electronico"),2,IF(T1995=1,VLOOKUP($C1995&amp;"|"&amp;$B1995&amp;"|"&amp;$D1995,Empresas!$C$6:$CC$92,$G1995+6+1,0),0))))</f>
        <v>0</v>
      </c>
      <c r="AL1995" s="147">
        <f>IF(AND($I1995="Si",U1995=1),1,IF(AND($I1995="Fisico",U1995=1),1,IF(AND(U1995=1,$I1995="Electronico"),2,IF(U1995=1,VLOOKUP($C1995&amp;"|"&amp;$B1995&amp;"|"&amp;$D1995,Empresas!$C$6:$CC$92,$G1995+6+1,0),0))))</f>
        <v>0</v>
      </c>
      <c r="AM1995" s="149">
        <f t="shared" si="327"/>
        <v>0</v>
      </c>
      <c r="AN1995" s="149">
        <f t="shared" si="328"/>
        <v>0</v>
      </c>
      <c r="AO1995" s="152">
        <f t="shared" si="329"/>
        <v>0</v>
      </c>
    </row>
    <row r="1996" spans="1:41" x14ac:dyDescent="0.25">
      <c r="A1996" s="143" t="str">
        <f>VLOOKUP(D1996,Empresas!$D$7:$F$91,3,0)</f>
        <v>Yulisa</v>
      </c>
      <c r="B1996" s="144" t="str">
        <f>VLOOKUP(D1996,Empresas!$D$7:$G$91,4,0)</f>
        <v>Carmen D.</v>
      </c>
      <c r="C1996" s="144" t="s">
        <v>544</v>
      </c>
      <c r="D1996" s="144" t="s">
        <v>316</v>
      </c>
      <c r="E1996" s="144" t="str">
        <f>VLOOKUP(D1996,Empresas!$D$7:$E$92,2,0)</f>
        <v>INVERSIONES NUEVA LIMA</v>
      </c>
      <c r="F1996" s="146" t="s">
        <v>191</v>
      </c>
      <c r="G1996" s="145">
        <f t="shared" si="330"/>
        <v>70</v>
      </c>
      <c r="H1996" s="145" t="str">
        <f>VLOOKUP(D1996,Empresas!$D$6:$L$92,7,0)</f>
        <v>Mensual</v>
      </c>
      <c r="I1996" s="144" t="str">
        <f>VLOOKUP(VLOOKUP(D1996&amp;"|"&amp;B1996,Empresas!$I$7:$CB$92,G1996,0),Tablas!$A$13:$B$14,2,0)</f>
        <v>No</v>
      </c>
      <c r="J1996" s="78"/>
      <c r="K1996" s="78"/>
      <c r="L1996" s="78"/>
      <c r="M1996" s="78"/>
      <c r="N1996" s="78"/>
      <c r="O1996" s="78"/>
      <c r="P1996" s="78"/>
      <c r="Q1996" s="78"/>
      <c r="R1996" s="78"/>
      <c r="S1996" s="78"/>
      <c r="T1996" s="78"/>
      <c r="U1996" s="78"/>
      <c r="V1996" s="78" t="str">
        <f>VLOOKUP(D1996,Empresas!$D$7:$CF$91,81,0)</f>
        <v>A</v>
      </c>
      <c r="W1996" s="78" t="str">
        <f>VLOOKUP(D1996,Empresas!$D$7:$M$91,10,0)</f>
        <v>Mype</v>
      </c>
      <c r="X1996" s="69" t="str">
        <f t="shared" si="325"/>
        <v>NO</v>
      </c>
      <c r="Y1996" s="153" t="str">
        <f t="shared" si="326"/>
        <v>No aplica</v>
      </c>
      <c r="Z1996" s="147">
        <f>IF(Y1996="No aplica",0,IF(I1996="no",0,IF(I1996="No aplica",0,IF(I1996="Si",1,IF(I1996="Fisico",1,IF(I1996="Electronico",2,VLOOKUP(C1996&amp;"|"&amp;B1996&amp;"|"&amp;D1996,Empresas!$C$6:$CC$92,G1996+6+1,0)))))))</f>
        <v>0</v>
      </c>
      <c r="AA1996" s="147">
        <f>IF(AND($I1996="Si",J1996=1),1,IF(AND($I1996="Fisico",J1996=1),1,IF(AND(J1996=1,$I1996="Electronico"),2,IF(J1996=1,VLOOKUP($C1996&amp;"|"&amp;$B1996&amp;"|"&amp;$D1996,Empresas!$C$6:$CC$92,$G1996+6+1,0),0))))</f>
        <v>0</v>
      </c>
      <c r="AB1996" s="147">
        <f>IF(AND($I1996="Si",K1996=1),1,IF(AND($I1996="Fisico",K1996=1),1,IF(AND(K1996=1,$I1996="Electronico"),2,IF(K1996=1,VLOOKUP($C1996&amp;"|"&amp;$B1996&amp;"|"&amp;$D1996,Empresas!$C$6:$CC$92,$G1996+6+1,0),0))))</f>
        <v>0</v>
      </c>
      <c r="AC1996" s="147">
        <f>IF(AND($I1996="Si",L1996=1),1,IF(AND($I1996="Fisico",L1996=1),1,IF(AND(L1996=1,$I1996="Electronico"),2,IF(L1996=1,VLOOKUP($C1996&amp;"|"&amp;$B1996&amp;"|"&amp;$D1996,Empresas!$C$6:$CC$92,$G1996+6+1,0),0))))</f>
        <v>0</v>
      </c>
      <c r="AD1996" s="147">
        <f>IF(AND($I1996="Si",M1996=1),1,IF(AND($I1996="Fisico",M1996=1),1,IF(AND(M1996=1,$I1996="Electronico"),2,IF(M1996=1,VLOOKUP($C1996&amp;"|"&amp;$B1996&amp;"|"&amp;$D1996,Empresas!$C$6:$CC$92,$G1996+6+1,0),0))))</f>
        <v>0</v>
      </c>
      <c r="AE1996" s="147">
        <f>IF(AND($I1996="Si",N1996=1),1,IF(AND($I1996="Fisico",N1996=1),1,IF(AND(N1996=1,$I1996="Electronico"),2,IF(N1996=1,VLOOKUP($C1996&amp;"|"&amp;$B1996&amp;"|"&amp;$D1996,Empresas!$C$6:$CC$92,$G1996+6+1,0),0))))</f>
        <v>0</v>
      </c>
      <c r="AF1996" s="147">
        <f>IF(AND($I1996="Si",O1996=1),1,IF(AND($I1996="Fisico",O1996=1),1,IF(AND(O1996=1,$I1996="Electronico"),2,IF(O1996=1,VLOOKUP($C1996&amp;"|"&amp;$B1996&amp;"|"&amp;$D1996,Empresas!$C$6:$CC$92,$G1996+6+1,0),0))))</f>
        <v>0</v>
      </c>
      <c r="AG1996" s="147">
        <f>IF(AND($I1996="Si",P1996=1),1,IF(AND($I1996="Fisico",P1996=1),1,IF(AND(P1996=1,$I1996="Electronico"),2,IF(P1996=1,VLOOKUP($C1996&amp;"|"&amp;$B1996&amp;"|"&amp;$D1996,Empresas!$C$6:$CC$92,$G1996+6+1,0),0))))</f>
        <v>0</v>
      </c>
      <c r="AH1996" s="147">
        <f>IF(AND($I1996="Si",Q1996=1),1,IF(AND($I1996="Fisico",Q1996=1),1,IF(AND(Q1996=1,$I1996="Electronico"),2,IF(Q1996=1,VLOOKUP($C1996&amp;"|"&amp;$B1996&amp;"|"&amp;$D1996,Empresas!$C$6:$CC$92,$G1996+6+1,0),0))))</f>
        <v>0</v>
      </c>
      <c r="AI1996" s="147">
        <f>IF(AND($I1996="Si",R1996=1),1,IF(AND($I1996="Fisico",R1996=1),1,IF(AND(R1996=1,$I1996="Electronico"),2,IF(R1996=1,VLOOKUP($C1996&amp;"|"&amp;$B1996&amp;"|"&amp;$D1996,Empresas!$C$6:$CC$92,$G1996+6+1,0),0))))</f>
        <v>0</v>
      </c>
      <c r="AJ1996" s="147">
        <f>IF(AND($I1996="Si",S1996=1),1,IF(AND($I1996="Fisico",S1996=1),1,IF(AND(S1996=1,$I1996="Electronico"),2,IF(S1996=1,VLOOKUP($C1996&amp;"|"&amp;$B1996&amp;"|"&amp;$D1996,Empresas!$C$6:$CC$92,$G1996+6+1,0),0))))</f>
        <v>0</v>
      </c>
      <c r="AK1996" s="147">
        <f>IF(AND($I1996="Si",T1996=1),1,IF(AND($I1996="Fisico",T1996=1),1,IF(AND(T1996=1,$I1996="Electronico"),2,IF(T1996=1,VLOOKUP($C1996&amp;"|"&amp;$B1996&amp;"|"&amp;$D1996,Empresas!$C$6:$CC$92,$G1996+6+1,0),0))))</f>
        <v>0</v>
      </c>
      <c r="AL1996" s="147">
        <f>IF(AND($I1996="Si",U1996=1),1,IF(AND($I1996="Fisico",U1996=1),1,IF(AND(U1996=1,$I1996="Electronico"),2,IF(U1996=1,VLOOKUP($C1996&amp;"|"&amp;$B1996&amp;"|"&amp;$D1996,Empresas!$C$6:$CC$92,$G1996+6+1,0),0))))</f>
        <v>0</v>
      </c>
      <c r="AM1996" s="149">
        <f t="shared" si="327"/>
        <v>0</v>
      </c>
      <c r="AN1996" s="149">
        <f t="shared" si="328"/>
        <v>0</v>
      </c>
      <c r="AO1996" s="152">
        <f t="shared" si="329"/>
        <v>0</v>
      </c>
    </row>
    <row r="1997" spans="1:41" x14ac:dyDescent="0.25">
      <c r="A1997" s="143" t="str">
        <f>VLOOKUP(D1997,Empresas!$D$7:$F$91,3,0)</f>
        <v>Yulisa</v>
      </c>
      <c r="B1997" s="144" t="str">
        <f>VLOOKUP(D1997,Empresas!$D$7:$G$91,4,0)</f>
        <v>Carmen D.</v>
      </c>
      <c r="C1997" s="144" t="s">
        <v>544</v>
      </c>
      <c r="D1997" s="144" t="s">
        <v>316</v>
      </c>
      <c r="E1997" s="144" t="str">
        <f>VLOOKUP(D1997,Empresas!$D$7:$E$92,2,0)</f>
        <v>INVERSIONES NUEVA LIMA</v>
      </c>
      <c r="F1997" s="144" t="s">
        <v>192</v>
      </c>
      <c r="G1997" s="145">
        <f t="shared" si="330"/>
        <v>71</v>
      </c>
      <c r="H1997" s="145" t="str">
        <f>VLOOKUP(D1997,Empresas!$D$6:$L$92,7,0)</f>
        <v>Mensual</v>
      </c>
      <c r="I1997" s="144" t="str">
        <f>VLOOKUP(VLOOKUP(D1997&amp;"|"&amp;B1997,Empresas!$I$7:$CB$92,G1997,0),Tablas!$A$13:$B$14,2,0)</f>
        <v>No</v>
      </c>
      <c r="J1997" s="78"/>
      <c r="K1997" s="78"/>
      <c r="L1997" s="78"/>
      <c r="M1997" s="78"/>
      <c r="N1997" s="78"/>
      <c r="O1997" s="78"/>
      <c r="P1997" s="78"/>
      <c r="Q1997" s="78"/>
      <c r="R1997" s="78"/>
      <c r="S1997" s="78"/>
      <c r="T1997" s="78"/>
      <c r="U1997" s="78"/>
      <c r="V1997" s="78" t="str">
        <f>VLOOKUP(D1997,Empresas!$D$7:$CF$91,81,0)</f>
        <v>A</v>
      </c>
      <c r="W1997" s="78" t="str">
        <f>VLOOKUP(D1997,Empresas!$D$7:$M$91,10,0)</f>
        <v>Mype</v>
      </c>
      <c r="X1997" s="69" t="str">
        <f t="shared" si="325"/>
        <v>NO</v>
      </c>
      <c r="Y1997" s="153" t="str">
        <f t="shared" si="326"/>
        <v>No aplica</v>
      </c>
      <c r="Z1997" s="147">
        <f>IF(Y1997="No aplica",0,IF(I1997="no",0,IF(I1997="No aplica",0,IF(I1997="Si",1,IF(I1997="Fisico",1,IF(I1997="Electronico",2,VLOOKUP(C1997&amp;"|"&amp;B1997&amp;"|"&amp;D1997,Empresas!$C$6:$CC$92,G1997+6+1,0)))))))</f>
        <v>0</v>
      </c>
      <c r="AA1997" s="147">
        <f>IF(AND($I1997="Si",J1997=1),1,IF(AND($I1997="Fisico",J1997=1),1,IF(AND(J1997=1,$I1997="Electronico"),2,IF(J1997=1,VLOOKUP($C1997&amp;"|"&amp;$B1997&amp;"|"&amp;$D1997,Empresas!$C$6:$CC$92,$G1997+6+1,0),0))))</f>
        <v>0</v>
      </c>
      <c r="AB1997" s="147">
        <f>IF(AND($I1997="Si",K1997=1),1,IF(AND($I1997="Fisico",K1997=1),1,IF(AND(K1997=1,$I1997="Electronico"),2,IF(K1997=1,VLOOKUP($C1997&amp;"|"&amp;$B1997&amp;"|"&amp;$D1997,Empresas!$C$6:$CC$92,$G1997+6+1,0),0))))</f>
        <v>0</v>
      </c>
      <c r="AC1997" s="147">
        <f>IF(AND($I1997="Si",L1997=1),1,IF(AND($I1997="Fisico",L1997=1),1,IF(AND(L1997=1,$I1997="Electronico"),2,IF(L1997=1,VLOOKUP($C1997&amp;"|"&amp;$B1997&amp;"|"&amp;$D1997,Empresas!$C$6:$CC$92,$G1997+6+1,0),0))))</f>
        <v>0</v>
      </c>
      <c r="AD1997" s="147">
        <f>IF(AND($I1997="Si",M1997=1),1,IF(AND($I1997="Fisico",M1997=1),1,IF(AND(M1997=1,$I1997="Electronico"),2,IF(M1997=1,VLOOKUP($C1997&amp;"|"&amp;$B1997&amp;"|"&amp;$D1997,Empresas!$C$6:$CC$92,$G1997+6+1,0),0))))</f>
        <v>0</v>
      </c>
      <c r="AE1997" s="147">
        <f>IF(AND($I1997="Si",N1997=1),1,IF(AND($I1997="Fisico",N1997=1),1,IF(AND(N1997=1,$I1997="Electronico"),2,IF(N1997=1,VLOOKUP($C1997&amp;"|"&amp;$B1997&amp;"|"&amp;$D1997,Empresas!$C$6:$CC$92,$G1997+6+1,0),0))))</f>
        <v>0</v>
      </c>
      <c r="AF1997" s="147">
        <f>IF(AND($I1997="Si",O1997=1),1,IF(AND($I1997="Fisico",O1997=1),1,IF(AND(O1997=1,$I1997="Electronico"),2,IF(O1997=1,VLOOKUP($C1997&amp;"|"&amp;$B1997&amp;"|"&amp;$D1997,Empresas!$C$6:$CC$92,$G1997+6+1,0),0))))</f>
        <v>0</v>
      </c>
      <c r="AG1997" s="147">
        <f>IF(AND($I1997="Si",P1997=1),1,IF(AND($I1997="Fisico",P1997=1),1,IF(AND(P1997=1,$I1997="Electronico"),2,IF(P1997=1,VLOOKUP($C1997&amp;"|"&amp;$B1997&amp;"|"&amp;$D1997,Empresas!$C$6:$CC$92,$G1997+6+1,0),0))))</f>
        <v>0</v>
      </c>
      <c r="AH1997" s="147">
        <f>IF(AND($I1997="Si",Q1997=1),1,IF(AND($I1997="Fisico",Q1997=1),1,IF(AND(Q1997=1,$I1997="Electronico"),2,IF(Q1997=1,VLOOKUP($C1997&amp;"|"&amp;$B1997&amp;"|"&amp;$D1997,Empresas!$C$6:$CC$92,$G1997+6+1,0),0))))</f>
        <v>0</v>
      </c>
      <c r="AI1997" s="147">
        <f>IF(AND($I1997="Si",R1997=1),1,IF(AND($I1997="Fisico",R1997=1),1,IF(AND(R1997=1,$I1997="Electronico"),2,IF(R1997=1,VLOOKUP($C1997&amp;"|"&amp;$B1997&amp;"|"&amp;$D1997,Empresas!$C$6:$CC$92,$G1997+6+1,0),0))))</f>
        <v>0</v>
      </c>
      <c r="AJ1997" s="147">
        <f>IF(AND($I1997="Si",S1997=1),1,IF(AND($I1997="Fisico",S1997=1),1,IF(AND(S1997=1,$I1997="Electronico"),2,IF(S1997=1,VLOOKUP($C1997&amp;"|"&amp;$B1997&amp;"|"&amp;$D1997,Empresas!$C$6:$CC$92,$G1997+6+1,0),0))))</f>
        <v>0</v>
      </c>
      <c r="AK1997" s="147">
        <f>IF(AND($I1997="Si",T1997=1),1,IF(AND($I1997="Fisico",T1997=1),1,IF(AND(T1997=1,$I1997="Electronico"),2,IF(T1997=1,VLOOKUP($C1997&amp;"|"&amp;$B1997&amp;"|"&amp;$D1997,Empresas!$C$6:$CC$92,$G1997+6+1,0),0))))</f>
        <v>0</v>
      </c>
      <c r="AL1997" s="147">
        <f>IF(AND($I1997="Si",U1997=1),1,IF(AND($I1997="Fisico",U1997=1),1,IF(AND(U1997=1,$I1997="Electronico"),2,IF(U1997=1,VLOOKUP($C1997&amp;"|"&amp;$B1997&amp;"|"&amp;$D1997,Empresas!$C$6:$CC$92,$G1997+6+1,0),0))))</f>
        <v>0</v>
      </c>
      <c r="AM1997" s="149">
        <f t="shared" si="327"/>
        <v>0</v>
      </c>
      <c r="AN1997" s="149">
        <f t="shared" si="328"/>
        <v>0</v>
      </c>
      <c r="AO1997" s="152">
        <f t="shared" si="329"/>
        <v>0</v>
      </c>
    </row>
    <row r="1998" spans="1:41" x14ac:dyDescent="0.25">
      <c r="A1998" s="137" t="str">
        <f>VLOOKUP(D1998,Empresas!$D$7:$F$91,3,0)</f>
        <v>Jose</v>
      </c>
      <c r="B1998" s="138" t="str">
        <f>VLOOKUP(D1998,Empresas!$D$7:$G$91,4,0)</f>
        <v>Wildor</v>
      </c>
      <c r="C1998" s="138" t="s">
        <v>544</v>
      </c>
      <c r="D1998" s="138" t="s">
        <v>318</v>
      </c>
      <c r="E1998" s="138" t="str">
        <f>VLOOKUP(D1998,Empresas!$D$7:$E$92,2,0)</f>
        <v>DMK</v>
      </c>
      <c r="F1998" s="138" t="s">
        <v>158</v>
      </c>
      <c r="G1998" s="139">
        <f>+Empresas!$O$2</f>
        <v>7</v>
      </c>
      <c r="H1998" s="139" t="str">
        <f>VLOOKUP(D1998,Empresas!$D$6:$L$92,7,0)</f>
        <v>Mensual</v>
      </c>
      <c r="I1998" s="138" t="str">
        <f>VLOOKUP(VLOOKUP(D1998&amp;"|"&amp;B1998,Empresas!$I$7:$CB$92,G1998,0),Tablas!$A$3:$B$5,2,0)</f>
        <v>Registro y analisis</v>
      </c>
      <c r="J1998" s="78">
        <v>1</v>
      </c>
      <c r="K1998" s="78">
        <v>1</v>
      </c>
      <c r="L1998" s="78">
        <v>1</v>
      </c>
      <c r="M1998" s="78">
        <v>1</v>
      </c>
      <c r="N1998" s="78">
        <v>1</v>
      </c>
      <c r="O1998" s="78">
        <v>1</v>
      </c>
      <c r="P1998" s="78">
        <v>1</v>
      </c>
      <c r="Q1998" s="78">
        <v>1</v>
      </c>
      <c r="R1998" s="78"/>
      <c r="S1998" s="78"/>
      <c r="T1998" s="78"/>
      <c r="U1998" s="78"/>
      <c r="V1998" s="78" t="str">
        <f>VLOOKUP(D1998,Empresas!$D$7:$CF$91,81,0)</f>
        <v>A</v>
      </c>
      <c r="W1998" s="78" t="str">
        <f>VLOOKUP(D1998,Empresas!$D$7:$M$91,10,0)</f>
        <v>Mype</v>
      </c>
      <c r="X1998" s="69" t="str">
        <f t="shared" si="325"/>
        <v>SI</v>
      </c>
      <c r="Y1998" s="153" t="str">
        <f t="shared" si="326"/>
        <v>Si aplica</v>
      </c>
      <c r="Z1998" s="147">
        <f>IF(Y1998="No aplica",0,IF(I1998="no",0,IF(I1998="No aplica",0,IF(I1998="Si",1,IF(I1998="Fisico",1,IF(I1998="Electronico",2,VLOOKUP(C1998&amp;"|"&amp;B1998&amp;"|"&amp;D1998,Empresas!$C$6:$CC$92,G1998+6+1,0)))))))</f>
        <v>1</v>
      </c>
      <c r="AA1998" s="147">
        <f>IF(AND($I1998="Si",J1998=1),1,IF(AND($I1998="Fisico",J1998=1),1,IF(AND(J1998=1,$I1998="Electronico"),2,IF(J1998=1,VLOOKUP($C1998&amp;"|"&amp;$B1998&amp;"|"&amp;$D1998,Empresas!$C$6:$CC$92,$G1998+6+1,0),0))))</f>
        <v>1</v>
      </c>
      <c r="AB1998" s="147">
        <f>IF(AND($I1998="Si",K1998=1),1,IF(AND($I1998="Fisico",K1998=1),1,IF(AND(K1998=1,$I1998="Electronico"),2,IF(K1998=1,VLOOKUP($C1998&amp;"|"&amp;$B1998&amp;"|"&amp;$D1998,Empresas!$C$6:$CC$92,$G1998+6+1,0),0))))</f>
        <v>1</v>
      </c>
      <c r="AC1998" s="147">
        <f>IF(AND($I1998="Si",L1998=1),1,IF(AND($I1998="Fisico",L1998=1),1,IF(AND(L1998=1,$I1998="Electronico"),2,IF(L1998=1,VLOOKUP($C1998&amp;"|"&amp;$B1998&amp;"|"&amp;$D1998,Empresas!$C$6:$CC$92,$G1998+6+1,0),0))))</f>
        <v>1</v>
      </c>
      <c r="AD1998" s="147">
        <f>IF(AND($I1998="Si",M1998=1),1,IF(AND($I1998="Fisico",M1998=1),1,IF(AND(M1998=1,$I1998="Electronico"),2,IF(M1998=1,VLOOKUP($C1998&amp;"|"&amp;$B1998&amp;"|"&amp;$D1998,Empresas!$C$6:$CC$92,$G1998+6+1,0),0))))</f>
        <v>1</v>
      </c>
      <c r="AE1998" s="147">
        <f>IF(AND($I1998="Si",N1998=1),1,IF(AND($I1998="Fisico",N1998=1),1,IF(AND(N1998=1,$I1998="Electronico"),2,IF(N1998=1,VLOOKUP($C1998&amp;"|"&amp;$B1998&amp;"|"&amp;$D1998,Empresas!$C$6:$CC$92,$G1998+6+1,0),0))))</f>
        <v>1</v>
      </c>
      <c r="AF1998" s="147">
        <f>IF(AND($I1998="Si",O1998=1),1,IF(AND($I1998="Fisico",O1998=1),1,IF(AND(O1998=1,$I1998="Electronico"),2,IF(O1998=1,VLOOKUP($C1998&amp;"|"&amp;$B1998&amp;"|"&amp;$D1998,Empresas!$C$6:$CC$92,$G1998+6+1,0),0))))</f>
        <v>1</v>
      </c>
      <c r="AG1998" s="147">
        <f>IF(AND($I1998="Si",P1998=1),1,IF(AND($I1998="Fisico",P1998=1),1,IF(AND(P1998=1,$I1998="Electronico"),2,IF(P1998=1,VLOOKUP($C1998&amp;"|"&amp;$B1998&amp;"|"&amp;$D1998,Empresas!$C$6:$CC$92,$G1998+6+1,0),0))))</f>
        <v>1</v>
      </c>
      <c r="AH1998" s="147">
        <f>IF(AND($I1998="Si",Q1998=1),1,IF(AND($I1998="Fisico",Q1998=1),1,IF(AND(Q1998=1,$I1998="Electronico"),2,IF(Q1998=1,VLOOKUP($C1998&amp;"|"&amp;$B1998&amp;"|"&amp;$D1998,Empresas!$C$6:$CC$92,$G1998+6+1,0),0))))</f>
        <v>1</v>
      </c>
      <c r="AI1998" s="147">
        <f>IF(AND($I1998="Si",R1998=1),1,IF(AND($I1998="Fisico",R1998=1),1,IF(AND(R1998=1,$I1998="Electronico"),2,IF(R1998=1,VLOOKUP($C1998&amp;"|"&amp;$B1998&amp;"|"&amp;$D1998,Empresas!$C$6:$CC$92,$G1998+6+1,0),0))))</f>
        <v>0</v>
      </c>
      <c r="AJ1998" s="147">
        <f>IF(AND($I1998="Si",S1998=1),1,IF(AND($I1998="Fisico",S1998=1),1,IF(AND(S1998=1,$I1998="Electronico"),2,IF(S1998=1,VLOOKUP($C1998&amp;"|"&amp;$B1998&amp;"|"&amp;$D1998,Empresas!$C$6:$CC$92,$G1998+6+1,0),0))))</f>
        <v>0</v>
      </c>
      <c r="AK1998" s="147">
        <f>IF(AND($I1998="Si",T1998=1),1,IF(AND($I1998="Fisico",T1998=1),1,IF(AND(T1998=1,$I1998="Electronico"),2,IF(T1998=1,VLOOKUP($C1998&amp;"|"&amp;$B1998&amp;"|"&amp;$D1998,Empresas!$C$6:$CC$92,$G1998+6+1,0),0))))</f>
        <v>0</v>
      </c>
      <c r="AL1998" s="147">
        <f>IF(AND($I1998="Si",U1998=1),1,IF(AND($I1998="Fisico",U1998=1),1,IF(AND(U1998=1,$I1998="Electronico"),2,IF(U1998=1,VLOOKUP($C1998&amp;"|"&amp;$B1998&amp;"|"&amp;$D1998,Empresas!$C$6:$CC$92,$G1998+6+1,0),0))))</f>
        <v>0</v>
      </c>
      <c r="AM1998" s="149">
        <f t="shared" si="327"/>
        <v>8</v>
      </c>
      <c r="AN1998" s="149">
        <f t="shared" si="328"/>
        <v>8</v>
      </c>
      <c r="AO1998" s="152">
        <f t="shared" si="329"/>
        <v>1</v>
      </c>
    </row>
    <row r="1999" spans="1:41" x14ac:dyDescent="0.25">
      <c r="A1999" s="137" t="str">
        <f>VLOOKUP(D1999,Empresas!$D$7:$F$91,3,0)</f>
        <v>Jose</v>
      </c>
      <c r="B1999" s="138" t="str">
        <f>VLOOKUP(D1999,Empresas!$D$7:$G$91,4,0)</f>
        <v>Wildor</v>
      </c>
      <c r="C1999" s="138" t="s">
        <v>544</v>
      </c>
      <c r="D1999" s="138" t="s">
        <v>318</v>
      </c>
      <c r="E1999" s="138" t="str">
        <f>VLOOKUP(D1999,Empresas!$D$7:$E$92,2,0)</f>
        <v>DMK</v>
      </c>
      <c r="F1999" s="138" t="s">
        <v>159</v>
      </c>
      <c r="G1999" s="139">
        <f>+G1998+3</f>
        <v>10</v>
      </c>
      <c r="H1999" s="139" t="str">
        <f>VLOOKUP(D1999,Empresas!$D$6:$L$92,7,0)</f>
        <v>Mensual</v>
      </c>
      <c r="I1999" s="138" t="str">
        <f>VLOOKUP(VLOOKUP(D1999&amp;"|"&amp;B1999,Empresas!$I$7:$CB$92,G1999,0),Tablas!$A$3:$B$5,2,0)</f>
        <v>Registro y analisis</v>
      </c>
      <c r="J1999" s="78">
        <v>1</v>
      </c>
      <c r="K1999" s="78">
        <v>1</v>
      </c>
      <c r="L1999" s="78">
        <v>1</v>
      </c>
      <c r="M1999" s="78">
        <v>1</v>
      </c>
      <c r="N1999" s="78">
        <v>1</v>
      </c>
      <c r="O1999" s="78">
        <v>1</v>
      </c>
      <c r="P1999" s="78">
        <v>1</v>
      </c>
      <c r="Q1999" s="78">
        <v>1</v>
      </c>
      <c r="R1999" s="78"/>
      <c r="S1999" s="78"/>
      <c r="T1999" s="78"/>
      <c r="U1999" s="78"/>
      <c r="V1999" s="78" t="str">
        <f>VLOOKUP(D1999,Empresas!$D$7:$CF$91,81,0)</f>
        <v>A</v>
      </c>
      <c r="W1999" s="78" t="str">
        <f>VLOOKUP(D1999,Empresas!$D$7:$M$91,10,0)</f>
        <v>Mype</v>
      </c>
      <c r="X1999" s="69" t="str">
        <f t="shared" si="325"/>
        <v>SI</v>
      </c>
      <c r="Y1999" s="153" t="str">
        <f t="shared" si="326"/>
        <v>Si aplica</v>
      </c>
      <c r="Z1999" s="147">
        <f>IF(Y1999="No aplica",0,IF(I1999="no",0,IF(I1999="No aplica",0,IF(I1999="Si",1,IF(I1999="Fisico",1,IF(I1999="Electronico",2,VLOOKUP(C1999&amp;"|"&amp;B1999&amp;"|"&amp;D1999,Empresas!$C$6:$CC$92,G1999+6+1,0)))))))</f>
        <v>1</v>
      </c>
      <c r="AA1999" s="147">
        <f>IF(AND($I1999="Si",J1999=1),1,IF(AND($I1999="Fisico",J1999=1),1,IF(AND(J1999=1,$I1999="Electronico"),2,IF(J1999=1,VLOOKUP($C1999&amp;"|"&amp;$B1999&amp;"|"&amp;$D1999,Empresas!$C$6:$CC$92,$G1999+6+1,0),0))))</f>
        <v>1</v>
      </c>
      <c r="AB1999" s="147">
        <f>IF(AND($I1999="Si",K1999=1),1,IF(AND($I1999="Fisico",K1999=1),1,IF(AND(K1999=1,$I1999="Electronico"),2,IF(K1999=1,VLOOKUP($C1999&amp;"|"&amp;$B1999&amp;"|"&amp;$D1999,Empresas!$C$6:$CC$92,$G1999+6+1,0),0))))</f>
        <v>1</v>
      </c>
      <c r="AC1999" s="147">
        <f>IF(AND($I1999="Si",L1999=1),1,IF(AND($I1999="Fisico",L1999=1),1,IF(AND(L1999=1,$I1999="Electronico"),2,IF(L1999=1,VLOOKUP($C1999&amp;"|"&amp;$B1999&amp;"|"&amp;$D1999,Empresas!$C$6:$CC$92,$G1999+6+1,0),0))))</f>
        <v>1</v>
      </c>
      <c r="AD1999" s="147">
        <f>IF(AND($I1999="Si",M1999=1),1,IF(AND($I1999="Fisico",M1999=1),1,IF(AND(M1999=1,$I1999="Electronico"),2,IF(M1999=1,VLOOKUP($C1999&amp;"|"&amp;$B1999&amp;"|"&amp;$D1999,Empresas!$C$6:$CC$92,$G1999+6+1,0),0))))</f>
        <v>1</v>
      </c>
      <c r="AE1999" s="147">
        <f>IF(AND($I1999="Si",N1999=1),1,IF(AND($I1999="Fisico",N1999=1),1,IF(AND(N1999=1,$I1999="Electronico"),2,IF(N1999=1,VLOOKUP($C1999&amp;"|"&amp;$B1999&amp;"|"&amp;$D1999,Empresas!$C$6:$CC$92,$G1999+6+1,0),0))))</f>
        <v>1</v>
      </c>
      <c r="AF1999" s="147">
        <f>IF(AND($I1999="Si",O1999=1),1,IF(AND($I1999="Fisico",O1999=1),1,IF(AND(O1999=1,$I1999="Electronico"),2,IF(O1999=1,VLOOKUP($C1999&amp;"|"&amp;$B1999&amp;"|"&amp;$D1999,Empresas!$C$6:$CC$92,$G1999+6+1,0),0))))</f>
        <v>1</v>
      </c>
      <c r="AG1999" s="147">
        <f>IF(AND($I1999="Si",P1999=1),1,IF(AND($I1999="Fisico",P1999=1),1,IF(AND(P1999=1,$I1999="Electronico"),2,IF(P1999=1,VLOOKUP($C1999&amp;"|"&amp;$B1999&amp;"|"&amp;$D1999,Empresas!$C$6:$CC$92,$G1999+6+1,0),0))))</f>
        <v>1</v>
      </c>
      <c r="AH1999" s="147">
        <f>IF(AND($I1999="Si",Q1999=1),1,IF(AND($I1999="Fisico",Q1999=1),1,IF(AND(Q1999=1,$I1999="Electronico"),2,IF(Q1999=1,VLOOKUP($C1999&amp;"|"&amp;$B1999&amp;"|"&amp;$D1999,Empresas!$C$6:$CC$92,$G1999+6+1,0),0))))</f>
        <v>1</v>
      </c>
      <c r="AI1999" s="147">
        <f>IF(AND($I1999="Si",R1999=1),1,IF(AND($I1999="Fisico",R1999=1),1,IF(AND(R1999=1,$I1999="Electronico"),2,IF(R1999=1,VLOOKUP($C1999&amp;"|"&amp;$B1999&amp;"|"&amp;$D1999,Empresas!$C$6:$CC$92,$G1999+6+1,0),0))))</f>
        <v>0</v>
      </c>
      <c r="AJ1999" s="147">
        <f>IF(AND($I1999="Si",S1999=1),1,IF(AND($I1999="Fisico",S1999=1),1,IF(AND(S1999=1,$I1999="Electronico"),2,IF(S1999=1,VLOOKUP($C1999&amp;"|"&amp;$B1999&amp;"|"&amp;$D1999,Empresas!$C$6:$CC$92,$G1999+6+1,0),0))))</f>
        <v>0</v>
      </c>
      <c r="AK1999" s="147">
        <f>IF(AND($I1999="Si",T1999=1),1,IF(AND($I1999="Fisico",T1999=1),1,IF(AND(T1999=1,$I1999="Electronico"),2,IF(T1999=1,VLOOKUP($C1999&amp;"|"&amp;$B1999&amp;"|"&amp;$D1999,Empresas!$C$6:$CC$92,$G1999+6+1,0),0))))</f>
        <v>0</v>
      </c>
      <c r="AL1999" s="147">
        <f>IF(AND($I1999="Si",U1999=1),1,IF(AND($I1999="Fisico",U1999=1),1,IF(AND(U1999=1,$I1999="Electronico"),2,IF(U1999=1,VLOOKUP($C1999&amp;"|"&amp;$B1999&amp;"|"&amp;$D1999,Empresas!$C$6:$CC$92,$G1999+6+1,0),0))))</f>
        <v>0</v>
      </c>
      <c r="AM1999" s="149">
        <f t="shared" si="327"/>
        <v>8</v>
      </c>
      <c r="AN1999" s="149">
        <f t="shared" si="328"/>
        <v>8</v>
      </c>
      <c r="AO1999" s="152">
        <f t="shared" si="329"/>
        <v>1</v>
      </c>
    </row>
    <row r="2000" spans="1:41" x14ac:dyDescent="0.25">
      <c r="A2000" s="137" t="str">
        <f>VLOOKUP(D2000,Empresas!$D$7:$F$91,3,0)</f>
        <v>Jose</v>
      </c>
      <c r="B2000" s="138" t="str">
        <f>VLOOKUP(D2000,Empresas!$D$7:$G$91,4,0)</f>
        <v>Wildor</v>
      </c>
      <c r="C2000" s="138" t="s">
        <v>544</v>
      </c>
      <c r="D2000" s="138" t="s">
        <v>318</v>
      </c>
      <c r="E2000" s="138" t="str">
        <f>VLOOKUP(D2000,Empresas!$D$7:$E$92,2,0)</f>
        <v>DMK</v>
      </c>
      <c r="F2000" s="138" t="s">
        <v>160</v>
      </c>
      <c r="G2000" s="139">
        <f t="shared" ref="G2000:G2011" si="331">+G1999+3</f>
        <v>13</v>
      </c>
      <c r="H2000" s="139" t="str">
        <f>VLOOKUP(D2000,Empresas!$D$6:$L$92,7,0)</f>
        <v>Mensual</v>
      </c>
      <c r="I2000" s="138" t="str">
        <f>VLOOKUP(VLOOKUP(D2000&amp;"|"&amp;B2000,Empresas!$I$7:$CB$92,G2000,0),Tablas!$A$3:$B$5,2,0)</f>
        <v>Registro y analisis</v>
      </c>
      <c r="J2000" s="78">
        <v>1</v>
      </c>
      <c r="K2000" s="78">
        <v>1</v>
      </c>
      <c r="L2000" s="78">
        <v>1</v>
      </c>
      <c r="M2000" s="78">
        <v>1</v>
      </c>
      <c r="N2000" s="78">
        <v>1</v>
      </c>
      <c r="O2000" s="78">
        <v>1</v>
      </c>
      <c r="P2000" s="78">
        <v>1</v>
      </c>
      <c r="Q2000" s="78">
        <v>2</v>
      </c>
      <c r="R2000" s="78"/>
      <c r="S2000" s="78"/>
      <c r="T2000" s="78"/>
      <c r="U2000" s="78"/>
      <c r="V2000" s="78" t="str">
        <f>VLOOKUP(D2000,Empresas!$D$7:$CF$91,81,0)</f>
        <v>A</v>
      </c>
      <c r="W2000" s="78" t="str">
        <f>VLOOKUP(D2000,Empresas!$D$7:$M$91,10,0)</f>
        <v>Mype</v>
      </c>
      <c r="X2000" s="69" t="str">
        <f t="shared" si="325"/>
        <v>SI</v>
      </c>
      <c r="Y2000" s="153" t="str">
        <f t="shared" si="326"/>
        <v>Si aplica</v>
      </c>
      <c r="Z2000" s="147">
        <f>IF(Y2000="No aplica",0,IF(I2000="no",0,IF(I2000="No aplica",0,IF(I2000="Si",1,IF(I2000="Fisico",1,IF(I2000="Electronico",2,VLOOKUP(C2000&amp;"|"&amp;B2000&amp;"|"&amp;D2000,Empresas!$C$6:$CC$92,G2000+6+1,0)))))))</f>
        <v>2</v>
      </c>
      <c r="AA2000" s="147">
        <f>IF(AND($I2000="Si",J2000=1),1,IF(AND($I2000="Fisico",J2000=1),1,IF(AND(J2000=1,$I2000="Electronico"),2,IF(J2000=1,VLOOKUP($C2000&amp;"|"&amp;$B2000&amp;"|"&amp;$D2000,Empresas!$C$6:$CC$92,$G2000+6+1,0),0))))</f>
        <v>2</v>
      </c>
      <c r="AB2000" s="147">
        <f>IF(AND($I2000="Si",K2000=1),1,IF(AND($I2000="Fisico",K2000=1),1,IF(AND(K2000=1,$I2000="Electronico"),2,IF(K2000=1,VLOOKUP($C2000&amp;"|"&amp;$B2000&amp;"|"&amp;$D2000,Empresas!$C$6:$CC$92,$G2000+6+1,0),0))))</f>
        <v>2</v>
      </c>
      <c r="AC2000" s="147">
        <f>IF(AND($I2000="Si",L2000=1),1,IF(AND($I2000="Fisico",L2000=1),1,IF(AND(L2000=1,$I2000="Electronico"),2,IF(L2000=1,VLOOKUP($C2000&amp;"|"&amp;$B2000&amp;"|"&amp;$D2000,Empresas!$C$6:$CC$92,$G2000+6+1,0),0))))</f>
        <v>2</v>
      </c>
      <c r="AD2000" s="147">
        <f>IF(AND($I2000="Si",M2000=1),1,IF(AND($I2000="Fisico",M2000=1),1,IF(AND(M2000=1,$I2000="Electronico"),2,IF(M2000=1,VLOOKUP($C2000&amp;"|"&amp;$B2000&amp;"|"&amp;$D2000,Empresas!$C$6:$CC$92,$G2000+6+1,0),0))))</f>
        <v>2</v>
      </c>
      <c r="AE2000" s="147">
        <f>IF(AND($I2000="Si",N2000=1),1,IF(AND($I2000="Fisico",N2000=1),1,IF(AND(N2000=1,$I2000="Electronico"),2,IF(N2000=1,VLOOKUP($C2000&amp;"|"&amp;$B2000&amp;"|"&amp;$D2000,Empresas!$C$6:$CC$92,$G2000+6+1,0),0))))</f>
        <v>2</v>
      </c>
      <c r="AF2000" s="147">
        <f>IF(AND($I2000="Si",O2000=1),1,IF(AND($I2000="Fisico",O2000=1),1,IF(AND(O2000=1,$I2000="Electronico"),2,IF(O2000=1,VLOOKUP($C2000&amp;"|"&amp;$B2000&amp;"|"&amp;$D2000,Empresas!$C$6:$CC$92,$G2000+6+1,0),0))))</f>
        <v>2</v>
      </c>
      <c r="AG2000" s="147">
        <f>IF(AND($I2000="Si",P2000=1),1,IF(AND($I2000="Fisico",P2000=1),1,IF(AND(P2000=1,$I2000="Electronico"),2,IF(P2000=1,VLOOKUP($C2000&amp;"|"&amp;$B2000&amp;"|"&amp;$D2000,Empresas!$C$6:$CC$92,$G2000+6+1,0),0))))</f>
        <v>2</v>
      </c>
      <c r="AH2000" s="147">
        <f>IF(AND($I2000="Si",Q2000=1),1,IF(AND($I2000="Fisico",Q2000=1),1,IF(AND(Q2000=1,$I2000="Electronico"),2,IF(Q2000=1,VLOOKUP($C2000&amp;"|"&amp;$B2000&amp;"|"&amp;$D2000,Empresas!$C$6:$CC$92,$G2000+6+1,0),0))))</f>
        <v>0</v>
      </c>
      <c r="AI2000" s="147">
        <f>IF(AND($I2000="Si",R2000=1),1,IF(AND($I2000="Fisico",R2000=1),1,IF(AND(R2000=1,$I2000="Electronico"),2,IF(R2000=1,VLOOKUP($C2000&amp;"|"&amp;$B2000&amp;"|"&amp;$D2000,Empresas!$C$6:$CC$92,$G2000+6+1,0),0))))</f>
        <v>0</v>
      </c>
      <c r="AJ2000" s="147">
        <f>IF(AND($I2000="Si",S2000=1),1,IF(AND($I2000="Fisico",S2000=1),1,IF(AND(S2000=1,$I2000="Electronico"),2,IF(S2000=1,VLOOKUP($C2000&amp;"|"&amp;$B2000&amp;"|"&amp;$D2000,Empresas!$C$6:$CC$92,$G2000+6+1,0),0))))</f>
        <v>0</v>
      </c>
      <c r="AK2000" s="147">
        <f>IF(AND($I2000="Si",T2000=1),1,IF(AND($I2000="Fisico",T2000=1),1,IF(AND(T2000=1,$I2000="Electronico"),2,IF(T2000=1,VLOOKUP($C2000&amp;"|"&amp;$B2000&amp;"|"&amp;$D2000,Empresas!$C$6:$CC$92,$G2000+6+1,0),0))))</f>
        <v>0</v>
      </c>
      <c r="AL2000" s="147">
        <f>IF(AND($I2000="Si",U2000=1),1,IF(AND($I2000="Fisico",U2000=1),1,IF(AND(U2000=1,$I2000="Electronico"),2,IF(U2000=1,VLOOKUP($C2000&amp;"|"&amp;$B2000&amp;"|"&amp;$D2000,Empresas!$C$6:$CC$92,$G2000+6+1,0),0))))</f>
        <v>0</v>
      </c>
      <c r="AM2000" s="149">
        <f t="shared" si="327"/>
        <v>14</v>
      </c>
      <c r="AN2000" s="149">
        <f t="shared" si="328"/>
        <v>16</v>
      </c>
      <c r="AO2000" s="152">
        <f t="shared" si="329"/>
        <v>0.875</v>
      </c>
    </row>
    <row r="2001" spans="1:41" x14ac:dyDescent="0.25">
      <c r="A2001" s="137" t="str">
        <f>VLOOKUP(D2001,Empresas!$D$7:$F$91,3,0)</f>
        <v>Jose</v>
      </c>
      <c r="B2001" s="138" t="str">
        <f>VLOOKUP(D2001,Empresas!$D$7:$G$91,4,0)</f>
        <v>Wildor</v>
      </c>
      <c r="C2001" s="138" t="s">
        <v>544</v>
      </c>
      <c r="D2001" s="138" t="s">
        <v>318</v>
      </c>
      <c r="E2001" s="138" t="str">
        <f>VLOOKUP(D2001,Empresas!$D$7:$E$92,2,0)</f>
        <v>DMK</v>
      </c>
      <c r="F2001" s="138" t="s">
        <v>161</v>
      </c>
      <c r="G2001" s="139">
        <f t="shared" si="331"/>
        <v>16</v>
      </c>
      <c r="H2001" s="139" t="str">
        <f>VLOOKUP(D2001,Empresas!$D$6:$L$92,7,0)</f>
        <v>Mensual</v>
      </c>
      <c r="I2001" s="138" t="str">
        <f>VLOOKUP(VLOOKUP(D2001&amp;"|"&amp;B2001,Empresas!$I$7:$CB$92,G2001,0),Tablas!$A$3:$B$5,2,0)</f>
        <v>Registro y analisis</v>
      </c>
      <c r="J2001" s="78">
        <v>1</v>
      </c>
      <c r="K2001" s="78">
        <v>1</v>
      </c>
      <c r="L2001" s="78">
        <v>1</v>
      </c>
      <c r="M2001" s="78">
        <v>1</v>
      </c>
      <c r="N2001" s="78">
        <v>1</v>
      </c>
      <c r="O2001" s="78">
        <v>1</v>
      </c>
      <c r="P2001" s="78">
        <v>1</v>
      </c>
      <c r="Q2001" s="78">
        <v>2</v>
      </c>
      <c r="R2001" s="78"/>
      <c r="S2001" s="78"/>
      <c r="T2001" s="78"/>
      <c r="U2001" s="78"/>
      <c r="V2001" s="78" t="str">
        <f>VLOOKUP(D2001,Empresas!$D$7:$CF$91,81,0)</f>
        <v>A</v>
      </c>
      <c r="W2001" s="78" t="str">
        <f>VLOOKUP(D2001,Empresas!$D$7:$M$91,10,0)</f>
        <v>Mype</v>
      </c>
      <c r="X2001" s="69" t="str">
        <f t="shared" si="325"/>
        <v>SI</v>
      </c>
      <c r="Y2001" s="153" t="str">
        <f t="shared" si="326"/>
        <v>Si aplica</v>
      </c>
      <c r="Z2001" s="147">
        <f>IF(Y2001="No aplica",0,IF(I2001="no",0,IF(I2001="No aplica",0,IF(I2001="Si",1,IF(I2001="Fisico",1,IF(I2001="Electronico",2,VLOOKUP(C2001&amp;"|"&amp;B2001&amp;"|"&amp;D2001,Empresas!$C$6:$CC$92,G2001+6+1,0)))))))</f>
        <v>4</v>
      </c>
      <c r="AA2001" s="147">
        <f>IF(AND($I2001="Si",J2001=1),1,IF(AND($I2001="Fisico",J2001=1),1,IF(AND(J2001=1,$I2001="Electronico"),2,IF(J2001=1,VLOOKUP($C2001&amp;"|"&amp;$B2001&amp;"|"&amp;$D2001,Empresas!$C$6:$CC$92,$G2001+6+1,0),0))))</f>
        <v>4</v>
      </c>
      <c r="AB2001" s="147">
        <f>IF(AND($I2001="Si",K2001=1),1,IF(AND($I2001="Fisico",K2001=1),1,IF(AND(K2001=1,$I2001="Electronico"),2,IF(K2001=1,VLOOKUP($C2001&amp;"|"&amp;$B2001&amp;"|"&amp;$D2001,Empresas!$C$6:$CC$92,$G2001+6+1,0),0))))</f>
        <v>4</v>
      </c>
      <c r="AC2001" s="147">
        <f>IF(AND($I2001="Si",L2001=1),1,IF(AND($I2001="Fisico",L2001=1),1,IF(AND(L2001=1,$I2001="Electronico"),2,IF(L2001=1,VLOOKUP($C2001&amp;"|"&amp;$B2001&amp;"|"&amp;$D2001,Empresas!$C$6:$CC$92,$G2001+6+1,0),0))))</f>
        <v>4</v>
      </c>
      <c r="AD2001" s="147">
        <f>IF(AND($I2001="Si",M2001=1),1,IF(AND($I2001="Fisico",M2001=1),1,IF(AND(M2001=1,$I2001="Electronico"),2,IF(M2001=1,VLOOKUP($C2001&amp;"|"&amp;$B2001&amp;"|"&amp;$D2001,Empresas!$C$6:$CC$92,$G2001+6+1,0),0))))</f>
        <v>4</v>
      </c>
      <c r="AE2001" s="147">
        <f>IF(AND($I2001="Si",N2001=1),1,IF(AND($I2001="Fisico",N2001=1),1,IF(AND(N2001=1,$I2001="Electronico"),2,IF(N2001=1,VLOOKUP($C2001&amp;"|"&amp;$B2001&amp;"|"&amp;$D2001,Empresas!$C$6:$CC$92,$G2001+6+1,0),0))))</f>
        <v>4</v>
      </c>
      <c r="AF2001" s="147">
        <f>IF(AND($I2001="Si",O2001=1),1,IF(AND($I2001="Fisico",O2001=1),1,IF(AND(O2001=1,$I2001="Electronico"),2,IF(O2001=1,VLOOKUP($C2001&amp;"|"&amp;$B2001&amp;"|"&amp;$D2001,Empresas!$C$6:$CC$92,$G2001+6+1,0),0))))</f>
        <v>4</v>
      </c>
      <c r="AG2001" s="147">
        <f>IF(AND($I2001="Si",P2001=1),1,IF(AND($I2001="Fisico",P2001=1),1,IF(AND(P2001=1,$I2001="Electronico"),2,IF(P2001=1,VLOOKUP($C2001&amp;"|"&amp;$B2001&amp;"|"&amp;$D2001,Empresas!$C$6:$CC$92,$G2001+6+1,0),0))))</f>
        <v>4</v>
      </c>
      <c r="AH2001" s="147">
        <f>IF(AND($I2001="Si",Q2001=1),1,IF(AND($I2001="Fisico",Q2001=1),1,IF(AND(Q2001=1,$I2001="Electronico"),2,IF(Q2001=1,VLOOKUP($C2001&amp;"|"&amp;$B2001&amp;"|"&amp;$D2001,Empresas!$C$6:$CC$92,$G2001+6+1,0),0))))</f>
        <v>0</v>
      </c>
      <c r="AI2001" s="147">
        <f>IF(AND($I2001="Si",R2001=1),1,IF(AND($I2001="Fisico",R2001=1),1,IF(AND(R2001=1,$I2001="Electronico"),2,IF(R2001=1,VLOOKUP($C2001&amp;"|"&amp;$B2001&amp;"|"&amp;$D2001,Empresas!$C$6:$CC$92,$G2001+6+1,0),0))))</f>
        <v>0</v>
      </c>
      <c r="AJ2001" s="147">
        <f>IF(AND($I2001="Si",S2001=1),1,IF(AND($I2001="Fisico",S2001=1),1,IF(AND(S2001=1,$I2001="Electronico"),2,IF(S2001=1,VLOOKUP($C2001&amp;"|"&amp;$B2001&amp;"|"&amp;$D2001,Empresas!$C$6:$CC$92,$G2001+6+1,0),0))))</f>
        <v>0</v>
      </c>
      <c r="AK2001" s="147">
        <f>IF(AND($I2001="Si",T2001=1),1,IF(AND($I2001="Fisico",T2001=1),1,IF(AND(T2001=1,$I2001="Electronico"),2,IF(T2001=1,VLOOKUP($C2001&amp;"|"&amp;$B2001&amp;"|"&amp;$D2001,Empresas!$C$6:$CC$92,$G2001+6+1,0),0))))</f>
        <v>0</v>
      </c>
      <c r="AL2001" s="147">
        <f>IF(AND($I2001="Si",U2001=1),1,IF(AND($I2001="Fisico",U2001=1),1,IF(AND(U2001=1,$I2001="Electronico"),2,IF(U2001=1,VLOOKUP($C2001&amp;"|"&amp;$B2001&amp;"|"&amp;$D2001,Empresas!$C$6:$CC$92,$G2001+6+1,0),0))))</f>
        <v>0</v>
      </c>
      <c r="AM2001" s="149">
        <f t="shared" si="327"/>
        <v>28</v>
      </c>
      <c r="AN2001" s="149">
        <f t="shared" si="328"/>
        <v>32</v>
      </c>
      <c r="AO2001" s="152">
        <f t="shared" si="329"/>
        <v>0.875</v>
      </c>
    </row>
    <row r="2002" spans="1:41" x14ac:dyDescent="0.25">
      <c r="A2002" s="137" t="str">
        <f>VLOOKUP(D2002,Empresas!$D$7:$F$91,3,0)</f>
        <v>Jose</v>
      </c>
      <c r="B2002" s="138" t="str">
        <f>VLOOKUP(D2002,Empresas!$D$7:$G$91,4,0)</f>
        <v>Wildor</v>
      </c>
      <c r="C2002" s="138" t="s">
        <v>544</v>
      </c>
      <c r="D2002" s="138" t="s">
        <v>318</v>
      </c>
      <c r="E2002" s="138" t="str">
        <f>VLOOKUP(D2002,Empresas!$D$7:$E$92,2,0)</f>
        <v>DMK</v>
      </c>
      <c r="F2002" s="138" t="s">
        <v>162</v>
      </c>
      <c r="G2002" s="139">
        <f t="shared" si="331"/>
        <v>19</v>
      </c>
      <c r="H2002" s="139" t="str">
        <f>VLOOKUP(D2002,Empresas!$D$6:$L$92,7,0)</f>
        <v>Mensual</v>
      </c>
      <c r="I2002" s="138" t="str">
        <f>VLOOKUP(VLOOKUP(D2002&amp;"|"&amp;B2002,Empresas!$I$7:$CB$92,G2002,0),Tablas!$A$3:$B$5,2,0)</f>
        <v>Registro y analisis</v>
      </c>
      <c r="J2002" s="78">
        <v>1</v>
      </c>
      <c r="K2002" s="78">
        <v>1</v>
      </c>
      <c r="L2002" s="78">
        <v>1</v>
      </c>
      <c r="M2002" s="78">
        <v>1</v>
      </c>
      <c r="N2002" s="78">
        <v>1</v>
      </c>
      <c r="O2002" s="78">
        <v>1</v>
      </c>
      <c r="P2002" s="78">
        <v>1</v>
      </c>
      <c r="Q2002" s="78">
        <v>1</v>
      </c>
      <c r="R2002" s="78"/>
      <c r="S2002" s="78"/>
      <c r="T2002" s="78"/>
      <c r="U2002" s="78"/>
      <c r="V2002" s="78" t="str">
        <f>VLOOKUP(D2002,Empresas!$D$7:$CF$91,81,0)</f>
        <v>A</v>
      </c>
      <c r="W2002" s="78" t="str">
        <f>VLOOKUP(D2002,Empresas!$D$7:$M$91,10,0)</f>
        <v>Mype</v>
      </c>
      <c r="X2002" s="69" t="str">
        <f t="shared" si="325"/>
        <v>SI</v>
      </c>
      <c r="Y2002" s="153" t="str">
        <f t="shared" si="326"/>
        <v>Si aplica</v>
      </c>
      <c r="Z2002" s="147">
        <f>IF(Y2002="No aplica",0,IF(I2002="no",0,IF(I2002="No aplica",0,IF(I2002="Si",1,IF(I2002="Fisico",1,IF(I2002="Electronico",2,VLOOKUP(C2002&amp;"|"&amp;B2002&amp;"|"&amp;D2002,Empresas!$C$6:$CC$92,G2002+6+1,0)))))))</f>
        <v>1</v>
      </c>
      <c r="AA2002" s="147">
        <f>IF(AND($I2002="Si",J2002=1),1,IF(AND($I2002="Fisico",J2002=1),1,IF(AND(J2002=1,$I2002="Electronico"),2,IF(J2002=1,VLOOKUP($C2002&amp;"|"&amp;$B2002&amp;"|"&amp;$D2002,Empresas!$C$6:$CC$92,$G2002+6+1,0),0))))</f>
        <v>1</v>
      </c>
      <c r="AB2002" s="147">
        <f>IF(AND($I2002="Si",K2002=1),1,IF(AND($I2002="Fisico",K2002=1),1,IF(AND(K2002=1,$I2002="Electronico"),2,IF(K2002=1,VLOOKUP($C2002&amp;"|"&amp;$B2002&amp;"|"&amp;$D2002,Empresas!$C$6:$CC$92,$G2002+6+1,0),0))))</f>
        <v>1</v>
      </c>
      <c r="AC2002" s="147">
        <f>IF(AND($I2002="Si",L2002=1),1,IF(AND($I2002="Fisico",L2002=1),1,IF(AND(L2002=1,$I2002="Electronico"),2,IF(L2002=1,VLOOKUP($C2002&amp;"|"&amp;$B2002&amp;"|"&amp;$D2002,Empresas!$C$6:$CC$92,$G2002+6+1,0),0))))</f>
        <v>1</v>
      </c>
      <c r="AD2002" s="147">
        <f>IF(AND($I2002="Si",M2002=1),1,IF(AND($I2002="Fisico",M2002=1),1,IF(AND(M2002=1,$I2002="Electronico"),2,IF(M2002=1,VLOOKUP($C2002&amp;"|"&amp;$B2002&amp;"|"&amp;$D2002,Empresas!$C$6:$CC$92,$G2002+6+1,0),0))))</f>
        <v>1</v>
      </c>
      <c r="AE2002" s="147">
        <f>IF(AND($I2002="Si",N2002=1),1,IF(AND($I2002="Fisico",N2002=1),1,IF(AND(N2002=1,$I2002="Electronico"),2,IF(N2002=1,VLOOKUP($C2002&amp;"|"&amp;$B2002&amp;"|"&amp;$D2002,Empresas!$C$6:$CC$92,$G2002+6+1,0),0))))</f>
        <v>1</v>
      </c>
      <c r="AF2002" s="147">
        <f>IF(AND($I2002="Si",O2002=1),1,IF(AND($I2002="Fisico",O2002=1),1,IF(AND(O2002=1,$I2002="Electronico"),2,IF(O2002=1,VLOOKUP($C2002&amp;"|"&amp;$B2002&amp;"|"&amp;$D2002,Empresas!$C$6:$CC$92,$G2002+6+1,0),0))))</f>
        <v>1</v>
      </c>
      <c r="AG2002" s="147">
        <f>IF(AND($I2002="Si",P2002=1),1,IF(AND($I2002="Fisico",P2002=1),1,IF(AND(P2002=1,$I2002="Electronico"),2,IF(P2002=1,VLOOKUP($C2002&amp;"|"&amp;$B2002&amp;"|"&amp;$D2002,Empresas!$C$6:$CC$92,$G2002+6+1,0),0))))</f>
        <v>1</v>
      </c>
      <c r="AH2002" s="147">
        <f>IF(AND($I2002="Si",Q2002=1),1,IF(AND($I2002="Fisico",Q2002=1),1,IF(AND(Q2002=1,$I2002="Electronico"),2,IF(Q2002=1,VLOOKUP($C2002&amp;"|"&amp;$B2002&amp;"|"&amp;$D2002,Empresas!$C$6:$CC$92,$G2002+6+1,0),0))))</f>
        <v>1</v>
      </c>
      <c r="AI2002" s="147">
        <f>IF(AND($I2002="Si",R2002=1),1,IF(AND($I2002="Fisico",R2002=1),1,IF(AND(R2002=1,$I2002="Electronico"),2,IF(R2002=1,VLOOKUP($C2002&amp;"|"&amp;$B2002&amp;"|"&amp;$D2002,Empresas!$C$6:$CC$92,$G2002+6+1,0),0))))</f>
        <v>0</v>
      </c>
      <c r="AJ2002" s="147">
        <f>IF(AND($I2002="Si",S2002=1),1,IF(AND($I2002="Fisico",S2002=1),1,IF(AND(S2002=1,$I2002="Electronico"),2,IF(S2002=1,VLOOKUP($C2002&amp;"|"&amp;$B2002&amp;"|"&amp;$D2002,Empresas!$C$6:$CC$92,$G2002+6+1,0),0))))</f>
        <v>0</v>
      </c>
      <c r="AK2002" s="147">
        <f>IF(AND($I2002="Si",T2002=1),1,IF(AND($I2002="Fisico",T2002=1),1,IF(AND(T2002=1,$I2002="Electronico"),2,IF(T2002=1,VLOOKUP($C2002&amp;"|"&amp;$B2002&amp;"|"&amp;$D2002,Empresas!$C$6:$CC$92,$G2002+6+1,0),0))))</f>
        <v>0</v>
      </c>
      <c r="AL2002" s="147">
        <f>IF(AND($I2002="Si",U2002=1),1,IF(AND($I2002="Fisico",U2002=1),1,IF(AND(U2002=1,$I2002="Electronico"),2,IF(U2002=1,VLOOKUP($C2002&amp;"|"&amp;$B2002&amp;"|"&amp;$D2002,Empresas!$C$6:$CC$92,$G2002+6+1,0),0))))</f>
        <v>0</v>
      </c>
      <c r="AM2002" s="149">
        <f t="shared" si="327"/>
        <v>8</v>
      </c>
      <c r="AN2002" s="149">
        <f t="shared" si="328"/>
        <v>8</v>
      </c>
      <c r="AO2002" s="152">
        <f t="shared" si="329"/>
        <v>1</v>
      </c>
    </row>
    <row r="2003" spans="1:41" x14ac:dyDescent="0.25">
      <c r="A2003" s="137" t="str">
        <f>VLOOKUP(D2003,Empresas!$D$7:$F$91,3,0)</f>
        <v>Jose</v>
      </c>
      <c r="B2003" s="138" t="str">
        <f>VLOOKUP(D2003,Empresas!$D$7:$G$91,4,0)</f>
        <v>Wildor</v>
      </c>
      <c r="C2003" s="138" t="s">
        <v>544</v>
      </c>
      <c r="D2003" s="138" t="s">
        <v>318</v>
      </c>
      <c r="E2003" s="138" t="str">
        <f>VLOOKUP(D2003,Empresas!$D$7:$E$92,2,0)</f>
        <v>DMK</v>
      </c>
      <c r="F2003" s="138" t="s">
        <v>163</v>
      </c>
      <c r="G2003" s="139">
        <f t="shared" si="331"/>
        <v>22</v>
      </c>
      <c r="H2003" s="139" t="str">
        <f>VLOOKUP(D2003,Empresas!$D$6:$L$92,7,0)</f>
        <v>Mensual</v>
      </c>
      <c r="I2003" s="138" t="str">
        <f>VLOOKUP(VLOOKUP(D2003&amp;"|"&amp;B2003,Empresas!$I$7:$CB$92,G2003,0),Tablas!$A$3:$B$5,2,0)</f>
        <v>Registro y analisis</v>
      </c>
      <c r="J2003" s="78">
        <v>1</v>
      </c>
      <c r="K2003" s="78">
        <v>1</v>
      </c>
      <c r="L2003" s="78">
        <v>1</v>
      </c>
      <c r="M2003" s="78">
        <v>1</v>
      </c>
      <c r="N2003" s="78">
        <v>1</v>
      </c>
      <c r="O2003" s="78">
        <v>1</v>
      </c>
      <c r="P2003" s="78">
        <v>1</v>
      </c>
      <c r="Q2003" s="78">
        <v>1</v>
      </c>
      <c r="R2003" s="78"/>
      <c r="S2003" s="78"/>
      <c r="T2003" s="78"/>
      <c r="U2003" s="78"/>
      <c r="V2003" s="78" t="str">
        <f>VLOOKUP(D2003,Empresas!$D$7:$CF$91,81,0)</f>
        <v>A</v>
      </c>
      <c r="W2003" s="78" t="str">
        <f>VLOOKUP(D2003,Empresas!$D$7:$M$91,10,0)</f>
        <v>Mype</v>
      </c>
      <c r="X2003" s="69" t="str">
        <f t="shared" si="325"/>
        <v>SI</v>
      </c>
      <c r="Y2003" s="153" t="str">
        <f t="shared" si="326"/>
        <v>Si aplica</v>
      </c>
      <c r="Z2003" s="147">
        <f>IF(Y2003="No aplica",0,IF(I2003="no",0,IF(I2003="No aplica",0,IF(I2003="Si",1,IF(I2003="Fisico",1,IF(I2003="Electronico",2,VLOOKUP(C2003&amp;"|"&amp;B2003&amp;"|"&amp;D2003,Empresas!$C$6:$CC$92,G2003+6+1,0)))))))</f>
        <v>2</v>
      </c>
      <c r="AA2003" s="147">
        <f>IF(AND($I2003="Si",J2003=1),1,IF(AND($I2003="Fisico",J2003=1),1,IF(AND(J2003=1,$I2003="Electronico"),2,IF(J2003=1,VLOOKUP($C2003&amp;"|"&amp;$B2003&amp;"|"&amp;$D2003,Empresas!$C$6:$CC$92,$G2003+6+1,0),0))))</f>
        <v>2</v>
      </c>
      <c r="AB2003" s="147">
        <f>IF(AND($I2003="Si",K2003=1),1,IF(AND($I2003="Fisico",K2003=1),1,IF(AND(K2003=1,$I2003="Electronico"),2,IF(K2003=1,VLOOKUP($C2003&amp;"|"&amp;$B2003&amp;"|"&amp;$D2003,Empresas!$C$6:$CC$92,$G2003+6+1,0),0))))</f>
        <v>2</v>
      </c>
      <c r="AC2003" s="147">
        <f>IF(AND($I2003="Si",L2003=1),1,IF(AND($I2003="Fisico",L2003=1),1,IF(AND(L2003=1,$I2003="Electronico"),2,IF(L2003=1,VLOOKUP($C2003&amp;"|"&amp;$B2003&amp;"|"&amp;$D2003,Empresas!$C$6:$CC$92,$G2003+6+1,0),0))))</f>
        <v>2</v>
      </c>
      <c r="AD2003" s="147">
        <f>IF(AND($I2003="Si",M2003=1),1,IF(AND($I2003="Fisico",M2003=1),1,IF(AND(M2003=1,$I2003="Electronico"),2,IF(M2003=1,VLOOKUP($C2003&amp;"|"&amp;$B2003&amp;"|"&amp;$D2003,Empresas!$C$6:$CC$92,$G2003+6+1,0),0))))</f>
        <v>2</v>
      </c>
      <c r="AE2003" s="147">
        <f>IF(AND($I2003="Si",N2003=1),1,IF(AND($I2003="Fisico",N2003=1),1,IF(AND(N2003=1,$I2003="Electronico"),2,IF(N2003=1,VLOOKUP($C2003&amp;"|"&amp;$B2003&amp;"|"&amp;$D2003,Empresas!$C$6:$CC$92,$G2003+6+1,0),0))))</f>
        <v>2</v>
      </c>
      <c r="AF2003" s="147">
        <f>IF(AND($I2003="Si",O2003=1),1,IF(AND($I2003="Fisico",O2003=1),1,IF(AND(O2003=1,$I2003="Electronico"),2,IF(O2003=1,VLOOKUP($C2003&amp;"|"&amp;$B2003&amp;"|"&amp;$D2003,Empresas!$C$6:$CC$92,$G2003+6+1,0),0))))</f>
        <v>2</v>
      </c>
      <c r="AG2003" s="147">
        <f>IF(AND($I2003="Si",P2003=1),1,IF(AND($I2003="Fisico",P2003=1),1,IF(AND(P2003=1,$I2003="Electronico"),2,IF(P2003=1,VLOOKUP($C2003&amp;"|"&amp;$B2003&amp;"|"&amp;$D2003,Empresas!$C$6:$CC$92,$G2003+6+1,0),0))))</f>
        <v>2</v>
      </c>
      <c r="AH2003" s="147">
        <f>IF(AND($I2003="Si",Q2003=1),1,IF(AND($I2003="Fisico",Q2003=1),1,IF(AND(Q2003=1,$I2003="Electronico"),2,IF(Q2003=1,VLOOKUP($C2003&amp;"|"&amp;$B2003&amp;"|"&amp;$D2003,Empresas!$C$6:$CC$92,$G2003+6+1,0),0))))</f>
        <v>2</v>
      </c>
      <c r="AI2003" s="147">
        <f>IF(AND($I2003="Si",R2003=1),1,IF(AND($I2003="Fisico",R2003=1),1,IF(AND(R2003=1,$I2003="Electronico"),2,IF(R2003=1,VLOOKUP($C2003&amp;"|"&amp;$B2003&amp;"|"&amp;$D2003,Empresas!$C$6:$CC$92,$G2003+6+1,0),0))))</f>
        <v>0</v>
      </c>
      <c r="AJ2003" s="147">
        <f>IF(AND($I2003="Si",S2003=1),1,IF(AND($I2003="Fisico",S2003=1),1,IF(AND(S2003=1,$I2003="Electronico"),2,IF(S2003=1,VLOOKUP($C2003&amp;"|"&amp;$B2003&amp;"|"&amp;$D2003,Empresas!$C$6:$CC$92,$G2003+6+1,0),0))))</f>
        <v>0</v>
      </c>
      <c r="AK2003" s="147">
        <f>IF(AND($I2003="Si",T2003=1),1,IF(AND($I2003="Fisico",T2003=1),1,IF(AND(T2003=1,$I2003="Electronico"),2,IF(T2003=1,VLOOKUP($C2003&amp;"|"&amp;$B2003&amp;"|"&amp;$D2003,Empresas!$C$6:$CC$92,$G2003+6+1,0),0))))</f>
        <v>0</v>
      </c>
      <c r="AL2003" s="147">
        <f>IF(AND($I2003="Si",U2003=1),1,IF(AND($I2003="Fisico",U2003=1),1,IF(AND(U2003=1,$I2003="Electronico"),2,IF(U2003=1,VLOOKUP($C2003&amp;"|"&amp;$B2003&amp;"|"&amp;$D2003,Empresas!$C$6:$CC$92,$G2003+6+1,0),0))))</f>
        <v>0</v>
      </c>
      <c r="AM2003" s="149">
        <f t="shared" si="327"/>
        <v>16</v>
      </c>
      <c r="AN2003" s="149">
        <f t="shared" si="328"/>
        <v>16</v>
      </c>
      <c r="AO2003" s="152">
        <f t="shared" si="329"/>
        <v>1</v>
      </c>
    </row>
    <row r="2004" spans="1:41" x14ac:dyDescent="0.25">
      <c r="A2004" s="137" t="str">
        <f>VLOOKUP(D2004,Empresas!$D$7:$F$91,3,0)</f>
        <v>Jose</v>
      </c>
      <c r="B2004" s="138" t="str">
        <f>VLOOKUP(D2004,Empresas!$D$7:$G$91,4,0)</f>
        <v>Wildor</v>
      </c>
      <c r="C2004" s="138" t="s">
        <v>544</v>
      </c>
      <c r="D2004" s="138" t="s">
        <v>318</v>
      </c>
      <c r="E2004" s="138" t="str">
        <f>VLOOKUP(D2004,Empresas!$D$7:$E$92,2,0)</f>
        <v>DMK</v>
      </c>
      <c r="F2004" s="138" t="s">
        <v>164</v>
      </c>
      <c r="G2004" s="139">
        <f t="shared" si="331"/>
        <v>25</v>
      </c>
      <c r="H2004" s="139" t="str">
        <f>VLOOKUP(D2004,Empresas!$D$6:$L$92,7,0)</f>
        <v>Mensual</v>
      </c>
      <c r="I2004" s="138" t="str">
        <f>VLOOKUP(VLOOKUP(D2004&amp;"|"&amp;B2004,Empresas!$I$7:$CB$92,G2004,0),Tablas!$A$3:$B$5,2,0)</f>
        <v>No aplica</v>
      </c>
      <c r="J2004" s="78"/>
      <c r="K2004" s="78"/>
      <c r="L2004" s="78"/>
      <c r="M2004" s="78"/>
      <c r="N2004" s="78"/>
      <c r="O2004" s="78"/>
      <c r="P2004" s="78"/>
      <c r="Q2004" s="78"/>
      <c r="R2004" s="78"/>
      <c r="S2004" s="78"/>
      <c r="T2004" s="78"/>
      <c r="U2004" s="78"/>
      <c r="V2004" s="78" t="str">
        <f>VLOOKUP(D2004,Empresas!$D$7:$CF$91,81,0)</f>
        <v>A</v>
      </c>
      <c r="W2004" s="78" t="str">
        <f>VLOOKUP(D2004,Empresas!$D$7:$M$91,10,0)</f>
        <v>Mype</v>
      </c>
      <c r="X2004" s="69" t="str">
        <f t="shared" si="325"/>
        <v>SI</v>
      </c>
      <c r="Y2004" s="153" t="str">
        <f t="shared" si="326"/>
        <v>No aplica</v>
      </c>
      <c r="Z2004" s="147">
        <f>IF(Y2004="No aplica",0,IF(I2004="no",0,IF(I2004="No aplica",0,IF(I2004="Si",1,IF(I2004="Fisico",1,IF(I2004="Electronico",2,VLOOKUP(C2004&amp;"|"&amp;B2004&amp;"|"&amp;D2004,Empresas!$C$6:$CC$92,G2004+6+1,0)))))))</f>
        <v>0</v>
      </c>
      <c r="AA2004" s="147">
        <f>IF(AND($I2004="Si",J2004=1),1,IF(AND($I2004="Fisico",J2004=1),1,IF(AND(J2004=1,$I2004="Electronico"),2,IF(J2004=1,VLOOKUP($C2004&amp;"|"&amp;$B2004&amp;"|"&amp;$D2004,Empresas!$C$6:$CC$92,$G2004+6+1,0),0))))</f>
        <v>0</v>
      </c>
      <c r="AB2004" s="147">
        <f>IF(AND($I2004="Si",K2004=1),1,IF(AND($I2004="Fisico",K2004=1),1,IF(AND(K2004=1,$I2004="Electronico"),2,IF(K2004=1,VLOOKUP($C2004&amp;"|"&amp;$B2004&amp;"|"&amp;$D2004,Empresas!$C$6:$CC$92,$G2004+6+1,0),0))))</f>
        <v>0</v>
      </c>
      <c r="AC2004" s="147">
        <f>IF(AND($I2004="Si",L2004=1),1,IF(AND($I2004="Fisico",L2004=1),1,IF(AND(L2004=1,$I2004="Electronico"),2,IF(L2004=1,VLOOKUP($C2004&amp;"|"&amp;$B2004&amp;"|"&amp;$D2004,Empresas!$C$6:$CC$92,$G2004+6+1,0),0))))</f>
        <v>0</v>
      </c>
      <c r="AD2004" s="147">
        <f>IF(AND($I2004="Si",M2004=1),1,IF(AND($I2004="Fisico",M2004=1),1,IF(AND(M2004=1,$I2004="Electronico"),2,IF(M2004=1,VLOOKUP($C2004&amp;"|"&amp;$B2004&amp;"|"&amp;$D2004,Empresas!$C$6:$CC$92,$G2004+6+1,0),0))))</f>
        <v>0</v>
      </c>
      <c r="AE2004" s="147">
        <f>IF(AND($I2004="Si",N2004=1),1,IF(AND($I2004="Fisico",N2004=1),1,IF(AND(N2004=1,$I2004="Electronico"),2,IF(N2004=1,VLOOKUP($C2004&amp;"|"&amp;$B2004&amp;"|"&amp;$D2004,Empresas!$C$6:$CC$92,$G2004+6+1,0),0))))</f>
        <v>0</v>
      </c>
      <c r="AF2004" s="147">
        <f>IF(AND($I2004="Si",O2004=1),1,IF(AND($I2004="Fisico",O2004=1),1,IF(AND(O2004=1,$I2004="Electronico"),2,IF(O2004=1,VLOOKUP($C2004&amp;"|"&amp;$B2004&amp;"|"&amp;$D2004,Empresas!$C$6:$CC$92,$G2004+6+1,0),0))))</f>
        <v>0</v>
      </c>
      <c r="AG2004" s="147">
        <f>IF(AND($I2004="Si",P2004=1),1,IF(AND($I2004="Fisico",P2004=1),1,IF(AND(P2004=1,$I2004="Electronico"),2,IF(P2004=1,VLOOKUP($C2004&amp;"|"&amp;$B2004&amp;"|"&amp;$D2004,Empresas!$C$6:$CC$92,$G2004+6+1,0),0))))</f>
        <v>0</v>
      </c>
      <c r="AH2004" s="147">
        <f>IF(AND($I2004="Si",Q2004=1),1,IF(AND($I2004="Fisico",Q2004=1),1,IF(AND(Q2004=1,$I2004="Electronico"),2,IF(Q2004=1,VLOOKUP($C2004&amp;"|"&amp;$B2004&amp;"|"&amp;$D2004,Empresas!$C$6:$CC$92,$G2004+6+1,0),0))))</f>
        <v>0</v>
      </c>
      <c r="AI2004" s="147">
        <f>IF(AND($I2004="Si",R2004=1),1,IF(AND($I2004="Fisico",R2004=1),1,IF(AND(R2004=1,$I2004="Electronico"),2,IF(R2004=1,VLOOKUP($C2004&amp;"|"&amp;$B2004&amp;"|"&amp;$D2004,Empresas!$C$6:$CC$92,$G2004+6+1,0),0))))</f>
        <v>0</v>
      </c>
      <c r="AJ2004" s="147">
        <f>IF(AND($I2004="Si",S2004=1),1,IF(AND($I2004="Fisico",S2004=1),1,IF(AND(S2004=1,$I2004="Electronico"),2,IF(S2004=1,VLOOKUP($C2004&amp;"|"&amp;$B2004&amp;"|"&amp;$D2004,Empresas!$C$6:$CC$92,$G2004+6+1,0),0))))</f>
        <v>0</v>
      </c>
      <c r="AK2004" s="147">
        <f>IF(AND($I2004="Si",T2004=1),1,IF(AND($I2004="Fisico",T2004=1),1,IF(AND(T2004=1,$I2004="Electronico"),2,IF(T2004=1,VLOOKUP($C2004&amp;"|"&amp;$B2004&amp;"|"&amp;$D2004,Empresas!$C$6:$CC$92,$G2004+6+1,0),0))))</f>
        <v>0</v>
      </c>
      <c r="AL2004" s="147">
        <f>IF(AND($I2004="Si",U2004=1),1,IF(AND($I2004="Fisico",U2004=1),1,IF(AND(U2004=1,$I2004="Electronico"),2,IF(U2004=1,VLOOKUP($C2004&amp;"|"&amp;$B2004&amp;"|"&amp;$D2004,Empresas!$C$6:$CC$92,$G2004+6+1,0),0))))</f>
        <v>0</v>
      </c>
      <c r="AM2004" s="149">
        <f t="shared" si="327"/>
        <v>0</v>
      </c>
      <c r="AN2004" s="149">
        <f t="shared" si="328"/>
        <v>0</v>
      </c>
      <c r="AO2004" s="152">
        <f t="shared" si="329"/>
        <v>0</v>
      </c>
    </row>
    <row r="2005" spans="1:41" x14ac:dyDescent="0.25">
      <c r="A2005" s="137" t="str">
        <f>VLOOKUP(D2005,Empresas!$D$7:$F$91,3,0)</f>
        <v>Jose</v>
      </c>
      <c r="B2005" s="138" t="str">
        <f>VLOOKUP(D2005,Empresas!$D$7:$G$91,4,0)</f>
        <v>Wildor</v>
      </c>
      <c r="C2005" s="138" t="s">
        <v>544</v>
      </c>
      <c r="D2005" s="138" t="s">
        <v>318</v>
      </c>
      <c r="E2005" s="138" t="str">
        <f>VLOOKUP(D2005,Empresas!$D$7:$E$92,2,0)</f>
        <v>DMK</v>
      </c>
      <c r="F2005" s="138" t="s">
        <v>165</v>
      </c>
      <c r="G2005" s="139">
        <f t="shared" si="331"/>
        <v>28</v>
      </c>
      <c r="H2005" s="139" t="str">
        <f>VLOOKUP(D2005,Empresas!$D$6:$L$92,7,0)</f>
        <v>Mensual</v>
      </c>
      <c r="I2005" s="138" t="str">
        <f>VLOOKUP(VLOOKUP(D2005&amp;"|"&amp;B2005,Empresas!$I$7:$CB$92,G2005,0),Tablas!$A$3:$B$5,2,0)</f>
        <v>Registro y analisis</v>
      </c>
      <c r="J2005" s="78">
        <v>1</v>
      </c>
      <c r="K2005" s="78">
        <v>1</v>
      </c>
      <c r="L2005" s="78">
        <v>1</v>
      </c>
      <c r="M2005" s="78">
        <v>1</v>
      </c>
      <c r="N2005" s="78">
        <v>1</v>
      </c>
      <c r="O2005" s="78">
        <v>1</v>
      </c>
      <c r="P2005" s="78">
        <v>1</v>
      </c>
      <c r="Q2005" s="78">
        <v>1</v>
      </c>
      <c r="R2005" s="78"/>
      <c r="S2005" s="78"/>
      <c r="T2005" s="78"/>
      <c r="U2005" s="78"/>
      <c r="V2005" s="78" t="str">
        <f>VLOOKUP(D2005,Empresas!$D$7:$CF$91,81,0)</f>
        <v>A</v>
      </c>
      <c r="W2005" s="78" t="str">
        <f>VLOOKUP(D2005,Empresas!$D$7:$M$91,10,0)</f>
        <v>Mype</v>
      </c>
      <c r="X2005" s="69" t="str">
        <f t="shared" si="325"/>
        <v>SI</v>
      </c>
      <c r="Y2005" s="153" t="str">
        <f t="shared" si="326"/>
        <v>Si aplica</v>
      </c>
      <c r="Z2005" s="147">
        <f>IF(Y2005="No aplica",0,IF(I2005="no",0,IF(I2005="No aplica",0,IF(I2005="Si",1,IF(I2005="Fisico",1,IF(I2005="Electronico",2,VLOOKUP(C2005&amp;"|"&amp;B2005&amp;"|"&amp;D2005,Empresas!$C$6:$CC$92,G2005+6+1,0)))))))</f>
        <v>1</v>
      </c>
      <c r="AA2005" s="147">
        <f>IF(AND($I2005="Si",J2005=1),1,IF(AND($I2005="Fisico",J2005=1),1,IF(AND(J2005=1,$I2005="Electronico"),2,IF(J2005=1,VLOOKUP($C2005&amp;"|"&amp;$B2005&amp;"|"&amp;$D2005,Empresas!$C$6:$CC$92,$G2005+6+1,0),0))))</f>
        <v>1</v>
      </c>
      <c r="AB2005" s="147">
        <f>IF(AND($I2005="Si",K2005=1),1,IF(AND($I2005="Fisico",K2005=1),1,IF(AND(K2005=1,$I2005="Electronico"),2,IF(K2005=1,VLOOKUP($C2005&amp;"|"&amp;$B2005&amp;"|"&amp;$D2005,Empresas!$C$6:$CC$92,$G2005+6+1,0),0))))</f>
        <v>1</v>
      </c>
      <c r="AC2005" s="147">
        <f>IF(AND($I2005="Si",L2005=1),1,IF(AND($I2005="Fisico",L2005=1),1,IF(AND(L2005=1,$I2005="Electronico"),2,IF(L2005=1,VLOOKUP($C2005&amp;"|"&amp;$B2005&amp;"|"&amp;$D2005,Empresas!$C$6:$CC$92,$G2005+6+1,0),0))))</f>
        <v>1</v>
      </c>
      <c r="AD2005" s="147">
        <f>IF(AND($I2005="Si",M2005=1),1,IF(AND($I2005="Fisico",M2005=1),1,IF(AND(M2005=1,$I2005="Electronico"),2,IF(M2005=1,VLOOKUP($C2005&amp;"|"&amp;$B2005&amp;"|"&amp;$D2005,Empresas!$C$6:$CC$92,$G2005+6+1,0),0))))</f>
        <v>1</v>
      </c>
      <c r="AE2005" s="147">
        <f>IF(AND($I2005="Si",N2005=1),1,IF(AND($I2005="Fisico",N2005=1),1,IF(AND(N2005=1,$I2005="Electronico"),2,IF(N2005=1,VLOOKUP($C2005&amp;"|"&amp;$B2005&amp;"|"&amp;$D2005,Empresas!$C$6:$CC$92,$G2005+6+1,0),0))))</f>
        <v>1</v>
      </c>
      <c r="AF2005" s="147">
        <f>IF(AND($I2005="Si",O2005=1),1,IF(AND($I2005="Fisico",O2005=1),1,IF(AND(O2005=1,$I2005="Electronico"),2,IF(O2005=1,VLOOKUP($C2005&amp;"|"&amp;$B2005&amp;"|"&amp;$D2005,Empresas!$C$6:$CC$92,$G2005+6+1,0),0))))</f>
        <v>1</v>
      </c>
      <c r="AG2005" s="147">
        <f>IF(AND($I2005="Si",P2005=1),1,IF(AND($I2005="Fisico",P2005=1),1,IF(AND(P2005=1,$I2005="Electronico"),2,IF(P2005=1,VLOOKUP($C2005&amp;"|"&amp;$B2005&amp;"|"&amp;$D2005,Empresas!$C$6:$CC$92,$G2005+6+1,0),0))))</f>
        <v>1</v>
      </c>
      <c r="AH2005" s="147">
        <f>IF(AND($I2005="Si",Q2005=1),1,IF(AND($I2005="Fisico",Q2005=1),1,IF(AND(Q2005=1,$I2005="Electronico"),2,IF(Q2005=1,VLOOKUP($C2005&amp;"|"&amp;$B2005&amp;"|"&amp;$D2005,Empresas!$C$6:$CC$92,$G2005+6+1,0),0))))</f>
        <v>1</v>
      </c>
      <c r="AI2005" s="147">
        <f>IF(AND($I2005="Si",R2005=1),1,IF(AND($I2005="Fisico",R2005=1),1,IF(AND(R2005=1,$I2005="Electronico"),2,IF(R2005=1,VLOOKUP($C2005&amp;"|"&amp;$B2005&amp;"|"&amp;$D2005,Empresas!$C$6:$CC$92,$G2005+6+1,0),0))))</f>
        <v>0</v>
      </c>
      <c r="AJ2005" s="147">
        <f>IF(AND($I2005="Si",S2005=1),1,IF(AND($I2005="Fisico",S2005=1),1,IF(AND(S2005=1,$I2005="Electronico"),2,IF(S2005=1,VLOOKUP($C2005&amp;"|"&amp;$B2005&amp;"|"&amp;$D2005,Empresas!$C$6:$CC$92,$G2005+6+1,0),0))))</f>
        <v>0</v>
      </c>
      <c r="AK2005" s="147">
        <f>IF(AND($I2005="Si",T2005=1),1,IF(AND($I2005="Fisico",T2005=1),1,IF(AND(T2005=1,$I2005="Electronico"),2,IF(T2005=1,VLOOKUP($C2005&amp;"|"&amp;$B2005&amp;"|"&amp;$D2005,Empresas!$C$6:$CC$92,$G2005+6+1,0),0))))</f>
        <v>0</v>
      </c>
      <c r="AL2005" s="147">
        <f>IF(AND($I2005="Si",U2005=1),1,IF(AND($I2005="Fisico",U2005=1),1,IF(AND(U2005=1,$I2005="Electronico"),2,IF(U2005=1,VLOOKUP($C2005&amp;"|"&amp;$B2005&amp;"|"&amp;$D2005,Empresas!$C$6:$CC$92,$G2005+6+1,0),0))))</f>
        <v>0</v>
      </c>
      <c r="AM2005" s="149">
        <f t="shared" si="327"/>
        <v>8</v>
      </c>
      <c r="AN2005" s="149">
        <f t="shared" si="328"/>
        <v>8</v>
      </c>
      <c r="AO2005" s="152">
        <f t="shared" si="329"/>
        <v>1</v>
      </c>
    </row>
    <row r="2006" spans="1:41" x14ac:dyDescent="0.25">
      <c r="A2006" s="137" t="str">
        <f>VLOOKUP(D2006,Empresas!$D$7:$F$91,3,0)</f>
        <v>Jose</v>
      </c>
      <c r="B2006" s="138" t="str">
        <f>VLOOKUP(D2006,Empresas!$D$7:$G$91,4,0)</f>
        <v>Wildor</v>
      </c>
      <c r="C2006" s="138" t="s">
        <v>544</v>
      </c>
      <c r="D2006" s="138" t="s">
        <v>318</v>
      </c>
      <c r="E2006" s="138" t="str">
        <f>VLOOKUP(D2006,Empresas!$D$7:$E$92,2,0)</f>
        <v>DMK</v>
      </c>
      <c r="F2006" s="138" t="s">
        <v>166</v>
      </c>
      <c r="G2006" s="139">
        <f t="shared" si="331"/>
        <v>31</v>
      </c>
      <c r="H2006" s="139" t="str">
        <f>VLOOKUP(D2006,Empresas!$D$6:$L$92,7,0)</f>
        <v>Mensual</v>
      </c>
      <c r="I2006" s="138" t="str">
        <f>VLOOKUP(VLOOKUP(D2006&amp;"|"&amp;B2006,Empresas!$I$7:$CB$92,G2006,0),Tablas!$A$3:$B$5,2,0)</f>
        <v>No aplica</v>
      </c>
      <c r="J2006" s="78"/>
      <c r="K2006" s="78"/>
      <c r="L2006" s="78"/>
      <c r="M2006" s="78"/>
      <c r="N2006" s="78"/>
      <c r="O2006" s="78"/>
      <c r="P2006" s="78"/>
      <c r="Q2006" s="78"/>
      <c r="R2006" s="78"/>
      <c r="S2006" s="78"/>
      <c r="T2006" s="78"/>
      <c r="U2006" s="78"/>
      <c r="V2006" s="78" t="str">
        <f>VLOOKUP(D2006,Empresas!$D$7:$CF$91,81,0)</f>
        <v>A</v>
      </c>
      <c r="W2006" s="78" t="str">
        <f>VLOOKUP(D2006,Empresas!$D$7:$M$91,10,0)</f>
        <v>Mype</v>
      </c>
      <c r="X2006" s="69" t="str">
        <f t="shared" si="325"/>
        <v>SI</v>
      </c>
      <c r="Y2006" s="153" t="str">
        <f t="shared" si="326"/>
        <v>No aplica</v>
      </c>
      <c r="Z2006" s="147">
        <f>IF(Y2006="No aplica",0,IF(I2006="no",0,IF(I2006="No aplica",0,IF(I2006="Si",1,IF(I2006="Fisico",1,IF(I2006="Electronico",2,VLOOKUP(C2006&amp;"|"&amp;B2006&amp;"|"&amp;D2006,Empresas!$C$6:$CC$92,G2006+6+1,0)))))))</f>
        <v>0</v>
      </c>
      <c r="AA2006" s="147">
        <f>IF(AND($I2006="Si",J2006=1),1,IF(AND($I2006="Fisico",J2006=1),1,IF(AND(J2006=1,$I2006="Electronico"),2,IF(J2006=1,VLOOKUP($C2006&amp;"|"&amp;$B2006&amp;"|"&amp;$D2006,Empresas!$C$6:$CC$92,$G2006+6+1,0),0))))</f>
        <v>0</v>
      </c>
      <c r="AB2006" s="147">
        <f>IF(AND($I2006="Si",K2006=1),1,IF(AND($I2006="Fisico",K2006=1),1,IF(AND(K2006=1,$I2006="Electronico"),2,IF(K2006=1,VLOOKUP($C2006&amp;"|"&amp;$B2006&amp;"|"&amp;$D2006,Empresas!$C$6:$CC$92,$G2006+6+1,0),0))))</f>
        <v>0</v>
      </c>
      <c r="AC2006" s="147">
        <f>IF(AND($I2006="Si",L2006=1),1,IF(AND($I2006="Fisico",L2006=1),1,IF(AND(L2006=1,$I2006="Electronico"),2,IF(L2006=1,VLOOKUP($C2006&amp;"|"&amp;$B2006&amp;"|"&amp;$D2006,Empresas!$C$6:$CC$92,$G2006+6+1,0),0))))</f>
        <v>0</v>
      </c>
      <c r="AD2006" s="147">
        <f>IF(AND($I2006="Si",M2006=1),1,IF(AND($I2006="Fisico",M2006=1),1,IF(AND(M2006=1,$I2006="Electronico"),2,IF(M2006=1,VLOOKUP($C2006&amp;"|"&amp;$B2006&amp;"|"&amp;$D2006,Empresas!$C$6:$CC$92,$G2006+6+1,0),0))))</f>
        <v>0</v>
      </c>
      <c r="AE2006" s="147">
        <f>IF(AND($I2006="Si",N2006=1),1,IF(AND($I2006="Fisico",N2006=1),1,IF(AND(N2006=1,$I2006="Electronico"),2,IF(N2006=1,VLOOKUP($C2006&amp;"|"&amp;$B2006&amp;"|"&amp;$D2006,Empresas!$C$6:$CC$92,$G2006+6+1,0),0))))</f>
        <v>0</v>
      </c>
      <c r="AF2006" s="147">
        <f>IF(AND($I2006="Si",O2006=1),1,IF(AND($I2006="Fisico",O2006=1),1,IF(AND(O2006=1,$I2006="Electronico"),2,IF(O2006=1,VLOOKUP($C2006&amp;"|"&amp;$B2006&amp;"|"&amp;$D2006,Empresas!$C$6:$CC$92,$G2006+6+1,0),0))))</f>
        <v>0</v>
      </c>
      <c r="AG2006" s="147">
        <f>IF(AND($I2006="Si",P2006=1),1,IF(AND($I2006="Fisico",P2006=1),1,IF(AND(P2006=1,$I2006="Electronico"),2,IF(P2006=1,VLOOKUP($C2006&amp;"|"&amp;$B2006&amp;"|"&amp;$D2006,Empresas!$C$6:$CC$92,$G2006+6+1,0),0))))</f>
        <v>0</v>
      </c>
      <c r="AH2006" s="147">
        <f>IF(AND($I2006="Si",Q2006=1),1,IF(AND($I2006="Fisico",Q2006=1),1,IF(AND(Q2006=1,$I2006="Electronico"),2,IF(Q2006=1,VLOOKUP($C2006&amp;"|"&amp;$B2006&amp;"|"&amp;$D2006,Empresas!$C$6:$CC$92,$G2006+6+1,0),0))))</f>
        <v>0</v>
      </c>
      <c r="AI2006" s="147">
        <f>IF(AND($I2006="Si",R2006=1),1,IF(AND($I2006="Fisico",R2006=1),1,IF(AND(R2006=1,$I2006="Electronico"),2,IF(R2006=1,VLOOKUP($C2006&amp;"|"&amp;$B2006&amp;"|"&amp;$D2006,Empresas!$C$6:$CC$92,$G2006+6+1,0),0))))</f>
        <v>0</v>
      </c>
      <c r="AJ2006" s="147">
        <f>IF(AND($I2006="Si",S2006=1),1,IF(AND($I2006="Fisico",S2006=1),1,IF(AND(S2006=1,$I2006="Electronico"),2,IF(S2006=1,VLOOKUP($C2006&amp;"|"&amp;$B2006&amp;"|"&amp;$D2006,Empresas!$C$6:$CC$92,$G2006+6+1,0),0))))</f>
        <v>0</v>
      </c>
      <c r="AK2006" s="147">
        <f>IF(AND($I2006="Si",T2006=1),1,IF(AND($I2006="Fisico",T2006=1),1,IF(AND(T2006=1,$I2006="Electronico"),2,IF(T2006=1,VLOOKUP($C2006&amp;"|"&amp;$B2006&amp;"|"&amp;$D2006,Empresas!$C$6:$CC$92,$G2006+6+1,0),0))))</f>
        <v>0</v>
      </c>
      <c r="AL2006" s="147">
        <f>IF(AND($I2006="Si",U2006=1),1,IF(AND($I2006="Fisico",U2006=1),1,IF(AND(U2006=1,$I2006="Electronico"),2,IF(U2006=1,VLOOKUP($C2006&amp;"|"&amp;$B2006&amp;"|"&amp;$D2006,Empresas!$C$6:$CC$92,$G2006+6+1,0),0))))</f>
        <v>0</v>
      </c>
      <c r="AM2006" s="149">
        <f t="shared" si="327"/>
        <v>0</v>
      </c>
      <c r="AN2006" s="149">
        <f t="shared" si="328"/>
        <v>0</v>
      </c>
      <c r="AO2006" s="152">
        <f t="shared" si="329"/>
        <v>0</v>
      </c>
    </row>
    <row r="2007" spans="1:41" x14ac:dyDescent="0.25">
      <c r="A2007" s="137" t="str">
        <f>VLOOKUP(D2007,Empresas!$D$7:$F$91,3,0)</f>
        <v>Jose</v>
      </c>
      <c r="B2007" s="138" t="str">
        <f>VLOOKUP(D2007,Empresas!$D$7:$G$91,4,0)</f>
        <v>Wildor</v>
      </c>
      <c r="C2007" s="138" t="s">
        <v>544</v>
      </c>
      <c r="D2007" s="138" t="s">
        <v>318</v>
      </c>
      <c r="E2007" s="138" t="str">
        <f>VLOOKUP(D2007,Empresas!$D$7:$E$92,2,0)</f>
        <v>DMK</v>
      </c>
      <c r="F2007" s="138" t="s">
        <v>167</v>
      </c>
      <c r="G2007" s="139">
        <f t="shared" si="331"/>
        <v>34</v>
      </c>
      <c r="H2007" s="139" t="str">
        <f>VLOOKUP(D2007,Empresas!$D$6:$L$92,7,0)</f>
        <v>Mensual</v>
      </c>
      <c r="I2007" s="138" t="str">
        <f>VLOOKUP(VLOOKUP(D2007&amp;"|"&amp;B2007,Empresas!$I$7:$CB$92,G2007,0),Tablas!$A$3:$B$5,2,0)</f>
        <v>No aplica</v>
      </c>
      <c r="J2007" s="78"/>
      <c r="K2007" s="78"/>
      <c r="L2007" s="78"/>
      <c r="M2007" s="78"/>
      <c r="N2007" s="78"/>
      <c r="O2007" s="78"/>
      <c r="P2007" s="78"/>
      <c r="Q2007" s="78"/>
      <c r="R2007" s="78"/>
      <c r="S2007" s="78"/>
      <c r="T2007" s="78"/>
      <c r="U2007" s="78"/>
      <c r="V2007" s="78" t="str">
        <f>VLOOKUP(D2007,Empresas!$D$7:$CF$91,81,0)</f>
        <v>A</v>
      </c>
      <c r="W2007" s="78" t="str">
        <f>VLOOKUP(D2007,Empresas!$D$7:$M$91,10,0)</f>
        <v>Mype</v>
      </c>
      <c r="X2007" s="69" t="str">
        <f t="shared" si="325"/>
        <v>SI</v>
      </c>
      <c r="Y2007" s="153" t="str">
        <f t="shared" si="326"/>
        <v>No aplica</v>
      </c>
      <c r="Z2007" s="147">
        <f>IF(Y2007="No aplica",0,IF(I2007="no",0,IF(I2007="No aplica",0,IF(I2007="Si",1,IF(I2007="Fisico",1,IF(I2007="Electronico",2,VLOOKUP(C2007&amp;"|"&amp;B2007&amp;"|"&amp;D2007,Empresas!$C$6:$CC$92,G2007+6+1,0)))))))</f>
        <v>0</v>
      </c>
      <c r="AA2007" s="147">
        <f>IF(AND($I2007="Si",J2007=1),1,IF(AND($I2007="Fisico",J2007=1),1,IF(AND(J2007=1,$I2007="Electronico"),2,IF(J2007=1,VLOOKUP($C2007&amp;"|"&amp;$B2007&amp;"|"&amp;$D2007,Empresas!$C$6:$CC$92,$G2007+6+1,0),0))))</f>
        <v>0</v>
      </c>
      <c r="AB2007" s="147">
        <f>IF(AND($I2007="Si",K2007=1),1,IF(AND($I2007="Fisico",K2007=1),1,IF(AND(K2007=1,$I2007="Electronico"),2,IF(K2007=1,VLOOKUP($C2007&amp;"|"&amp;$B2007&amp;"|"&amp;$D2007,Empresas!$C$6:$CC$92,$G2007+6+1,0),0))))</f>
        <v>0</v>
      </c>
      <c r="AC2007" s="147">
        <f>IF(AND($I2007="Si",L2007=1),1,IF(AND($I2007="Fisico",L2007=1),1,IF(AND(L2007=1,$I2007="Electronico"),2,IF(L2007=1,VLOOKUP($C2007&amp;"|"&amp;$B2007&amp;"|"&amp;$D2007,Empresas!$C$6:$CC$92,$G2007+6+1,0),0))))</f>
        <v>0</v>
      </c>
      <c r="AD2007" s="147">
        <f>IF(AND($I2007="Si",M2007=1),1,IF(AND($I2007="Fisico",M2007=1),1,IF(AND(M2007=1,$I2007="Electronico"),2,IF(M2007=1,VLOOKUP($C2007&amp;"|"&amp;$B2007&amp;"|"&amp;$D2007,Empresas!$C$6:$CC$92,$G2007+6+1,0),0))))</f>
        <v>0</v>
      </c>
      <c r="AE2007" s="147">
        <f>IF(AND($I2007="Si",N2007=1),1,IF(AND($I2007="Fisico",N2007=1),1,IF(AND(N2007=1,$I2007="Electronico"),2,IF(N2007=1,VLOOKUP($C2007&amp;"|"&amp;$B2007&amp;"|"&amp;$D2007,Empresas!$C$6:$CC$92,$G2007+6+1,0),0))))</f>
        <v>0</v>
      </c>
      <c r="AF2007" s="147">
        <f>IF(AND($I2007="Si",O2007=1),1,IF(AND($I2007="Fisico",O2007=1),1,IF(AND(O2007=1,$I2007="Electronico"),2,IF(O2007=1,VLOOKUP($C2007&amp;"|"&amp;$B2007&amp;"|"&amp;$D2007,Empresas!$C$6:$CC$92,$G2007+6+1,0),0))))</f>
        <v>0</v>
      </c>
      <c r="AG2007" s="147">
        <f>IF(AND($I2007="Si",P2007=1),1,IF(AND($I2007="Fisico",P2007=1),1,IF(AND(P2007=1,$I2007="Electronico"),2,IF(P2007=1,VLOOKUP($C2007&amp;"|"&amp;$B2007&amp;"|"&amp;$D2007,Empresas!$C$6:$CC$92,$G2007+6+1,0),0))))</f>
        <v>0</v>
      </c>
      <c r="AH2007" s="147">
        <f>IF(AND($I2007="Si",Q2007=1),1,IF(AND($I2007="Fisico",Q2007=1),1,IF(AND(Q2007=1,$I2007="Electronico"),2,IF(Q2007=1,VLOOKUP($C2007&amp;"|"&amp;$B2007&amp;"|"&amp;$D2007,Empresas!$C$6:$CC$92,$G2007+6+1,0),0))))</f>
        <v>0</v>
      </c>
      <c r="AI2007" s="147">
        <f>IF(AND($I2007="Si",R2007=1),1,IF(AND($I2007="Fisico",R2007=1),1,IF(AND(R2007=1,$I2007="Electronico"),2,IF(R2007=1,VLOOKUP($C2007&amp;"|"&amp;$B2007&amp;"|"&amp;$D2007,Empresas!$C$6:$CC$92,$G2007+6+1,0),0))))</f>
        <v>0</v>
      </c>
      <c r="AJ2007" s="147">
        <f>IF(AND($I2007="Si",S2007=1),1,IF(AND($I2007="Fisico",S2007=1),1,IF(AND(S2007=1,$I2007="Electronico"),2,IF(S2007=1,VLOOKUP($C2007&amp;"|"&amp;$B2007&amp;"|"&amp;$D2007,Empresas!$C$6:$CC$92,$G2007+6+1,0),0))))</f>
        <v>0</v>
      </c>
      <c r="AK2007" s="147">
        <f>IF(AND($I2007="Si",T2007=1),1,IF(AND($I2007="Fisico",T2007=1),1,IF(AND(T2007=1,$I2007="Electronico"),2,IF(T2007=1,VLOOKUP($C2007&amp;"|"&amp;$B2007&amp;"|"&amp;$D2007,Empresas!$C$6:$CC$92,$G2007+6+1,0),0))))</f>
        <v>0</v>
      </c>
      <c r="AL2007" s="147">
        <f>IF(AND($I2007="Si",U2007=1),1,IF(AND($I2007="Fisico",U2007=1),1,IF(AND(U2007=1,$I2007="Electronico"),2,IF(U2007=1,VLOOKUP($C2007&amp;"|"&amp;$B2007&amp;"|"&amp;$D2007,Empresas!$C$6:$CC$92,$G2007+6+1,0),0))))</f>
        <v>0</v>
      </c>
      <c r="AM2007" s="149">
        <f t="shared" si="327"/>
        <v>0</v>
      </c>
      <c r="AN2007" s="149">
        <f t="shared" si="328"/>
        <v>0</v>
      </c>
      <c r="AO2007" s="152">
        <f t="shared" si="329"/>
        <v>0</v>
      </c>
    </row>
    <row r="2008" spans="1:41" x14ac:dyDescent="0.25">
      <c r="A2008" s="137" t="str">
        <f>VLOOKUP(D2008,Empresas!$D$7:$F$91,3,0)</f>
        <v>Jose</v>
      </c>
      <c r="B2008" s="138" t="str">
        <f>VLOOKUP(D2008,Empresas!$D$7:$G$91,4,0)</f>
        <v>Wildor</v>
      </c>
      <c r="C2008" s="138" t="s">
        <v>544</v>
      </c>
      <c r="D2008" s="138" t="s">
        <v>318</v>
      </c>
      <c r="E2008" s="138" t="str">
        <f>VLOOKUP(D2008,Empresas!$D$7:$E$92,2,0)</f>
        <v>DMK</v>
      </c>
      <c r="F2008" s="138" t="s">
        <v>168</v>
      </c>
      <c r="G2008" s="139">
        <f t="shared" si="331"/>
        <v>37</v>
      </c>
      <c r="H2008" s="139" t="str">
        <f>VLOOKUP(D2008,Empresas!$D$6:$L$92,7,0)</f>
        <v>Mensual</v>
      </c>
      <c r="I2008" s="138" t="str">
        <f>VLOOKUP(VLOOKUP(D2008&amp;"|"&amp;B2008,Empresas!$I$7:$CB$92,G2008,0),Tablas!$A$3:$B$5,2,0)</f>
        <v>Registro y analisis</v>
      </c>
      <c r="J2008" s="78">
        <v>1</v>
      </c>
      <c r="K2008" s="78">
        <v>1</v>
      </c>
      <c r="L2008" s="78">
        <v>1</v>
      </c>
      <c r="M2008" s="78">
        <v>1</v>
      </c>
      <c r="N2008" s="78">
        <v>1</v>
      </c>
      <c r="O2008" s="78">
        <v>1</v>
      </c>
      <c r="P2008" s="78">
        <v>1</v>
      </c>
      <c r="Q2008" s="78">
        <v>2</v>
      </c>
      <c r="R2008" s="78"/>
      <c r="S2008" s="78"/>
      <c r="T2008" s="78"/>
      <c r="U2008" s="78"/>
      <c r="V2008" s="78" t="str">
        <f>VLOOKUP(D2008,Empresas!$D$7:$CF$91,81,0)</f>
        <v>A</v>
      </c>
      <c r="W2008" s="78" t="str">
        <f>VLOOKUP(D2008,Empresas!$D$7:$M$91,10,0)</f>
        <v>Mype</v>
      </c>
      <c r="X2008" s="69" t="str">
        <f t="shared" si="325"/>
        <v>SI</v>
      </c>
      <c r="Y2008" s="153" t="str">
        <f t="shared" si="326"/>
        <v>Si aplica</v>
      </c>
      <c r="Z2008" s="147">
        <f>IF(Y2008="No aplica",0,IF(I2008="no",0,IF(I2008="No aplica",0,IF(I2008="Si",1,IF(I2008="Fisico",1,IF(I2008="Electronico",2,VLOOKUP(C2008&amp;"|"&amp;B2008&amp;"|"&amp;D2008,Empresas!$C$6:$CC$92,G2008+6+1,0)))))))</f>
        <v>4</v>
      </c>
      <c r="AA2008" s="147">
        <f>IF(AND($I2008="Si",J2008=1),1,IF(AND($I2008="Fisico",J2008=1),1,IF(AND(J2008=1,$I2008="Electronico"),2,IF(J2008=1,VLOOKUP($C2008&amp;"|"&amp;$B2008&amp;"|"&amp;$D2008,Empresas!$C$6:$CC$92,$G2008+6+1,0),0))))</f>
        <v>4</v>
      </c>
      <c r="AB2008" s="147">
        <f>IF(AND($I2008="Si",K2008=1),1,IF(AND($I2008="Fisico",K2008=1),1,IF(AND(K2008=1,$I2008="Electronico"),2,IF(K2008=1,VLOOKUP($C2008&amp;"|"&amp;$B2008&amp;"|"&amp;$D2008,Empresas!$C$6:$CC$92,$G2008+6+1,0),0))))</f>
        <v>4</v>
      </c>
      <c r="AC2008" s="147">
        <f>IF(AND($I2008="Si",L2008=1),1,IF(AND($I2008="Fisico",L2008=1),1,IF(AND(L2008=1,$I2008="Electronico"),2,IF(L2008=1,VLOOKUP($C2008&amp;"|"&amp;$B2008&amp;"|"&amp;$D2008,Empresas!$C$6:$CC$92,$G2008+6+1,0),0))))</f>
        <v>4</v>
      </c>
      <c r="AD2008" s="147">
        <f>IF(AND($I2008="Si",M2008=1),1,IF(AND($I2008="Fisico",M2008=1),1,IF(AND(M2008=1,$I2008="Electronico"),2,IF(M2008=1,VLOOKUP($C2008&amp;"|"&amp;$B2008&amp;"|"&amp;$D2008,Empresas!$C$6:$CC$92,$G2008+6+1,0),0))))</f>
        <v>4</v>
      </c>
      <c r="AE2008" s="147">
        <f>IF(AND($I2008="Si",N2008=1),1,IF(AND($I2008="Fisico",N2008=1),1,IF(AND(N2008=1,$I2008="Electronico"),2,IF(N2008=1,VLOOKUP($C2008&amp;"|"&amp;$B2008&amp;"|"&amp;$D2008,Empresas!$C$6:$CC$92,$G2008+6+1,0),0))))</f>
        <v>4</v>
      </c>
      <c r="AF2008" s="147">
        <f>IF(AND($I2008="Si",O2008=1),1,IF(AND($I2008="Fisico",O2008=1),1,IF(AND(O2008=1,$I2008="Electronico"),2,IF(O2008=1,VLOOKUP($C2008&amp;"|"&amp;$B2008&amp;"|"&amp;$D2008,Empresas!$C$6:$CC$92,$G2008+6+1,0),0))))</f>
        <v>4</v>
      </c>
      <c r="AG2008" s="147">
        <f>IF(AND($I2008="Si",P2008=1),1,IF(AND($I2008="Fisico",P2008=1),1,IF(AND(P2008=1,$I2008="Electronico"),2,IF(P2008=1,VLOOKUP($C2008&amp;"|"&amp;$B2008&amp;"|"&amp;$D2008,Empresas!$C$6:$CC$92,$G2008+6+1,0),0))))</f>
        <v>4</v>
      </c>
      <c r="AH2008" s="147">
        <f>IF(AND($I2008="Si",Q2008=1),1,IF(AND($I2008="Fisico",Q2008=1),1,IF(AND(Q2008=1,$I2008="Electronico"),2,IF(Q2008=1,VLOOKUP($C2008&amp;"|"&amp;$B2008&amp;"|"&amp;$D2008,Empresas!$C$6:$CC$92,$G2008+6+1,0),0))))</f>
        <v>0</v>
      </c>
      <c r="AI2008" s="147">
        <f>IF(AND($I2008="Si",R2008=1),1,IF(AND($I2008="Fisico",R2008=1),1,IF(AND(R2008=1,$I2008="Electronico"),2,IF(R2008=1,VLOOKUP($C2008&amp;"|"&amp;$B2008&amp;"|"&amp;$D2008,Empresas!$C$6:$CC$92,$G2008+6+1,0),0))))</f>
        <v>0</v>
      </c>
      <c r="AJ2008" s="147">
        <f>IF(AND($I2008="Si",S2008=1),1,IF(AND($I2008="Fisico",S2008=1),1,IF(AND(S2008=1,$I2008="Electronico"),2,IF(S2008=1,VLOOKUP($C2008&amp;"|"&amp;$B2008&amp;"|"&amp;$D2008,Empresas!$C$6:$CC$92,$G2008+6+1,0),0))))</f>
        <v>0</v>
      </c>
      <c r="AK2008" s="147">
        <f>IF(AND($I2008="Si",T2008=1),1,IF(AND($I2008="Fisico",T2008=1),1,IF(AND(T2008=1,$I2008="Electronico"),2,IF(T2008=1,VLOOKUP($C2008&amp;"|"&amp;$B2008&amp;"|"&amp;$D2008,Empresas!$C$6:$CC$92,$G2008+6+1,0),0))))</f>
        <v>0</v>
      </c>
      <c r="AL2008" s="147">
        <f>IF(AND($I2008="Si",U2008=1),1,IF(AND($I2008="Fisico",U2008=1),1,IF(AND(U2008=1,$I2008="Electronico"),2,IF(U2008=1,VLOOKUP($C2008&amp;"|"&amp;$B2008&amp;"|"&amp;$D2008,Empresas!$C$6:$CC$92,$G2008+6+1,0),0))))</f>
        <v>0</v>
      </c>
      <c r="AM2008" s="149">
        <f t="shared" si="327"/>
        <v>28</v>
      </c>
      <c r="AN2008" s="149">
        <f t="shared" si="328"/>
        <v>32</v>
      </c>
      <c r="AO2008" s="152">
        <f t="shared" si="329"/>
        <v>0.875</v>
      </c>
    </row>
    <row r="2009" spans="1:41" x14ac:dyDescent="0.25">
      <c r="A2009" s="137" t="str">
        <f>VLOOKUP(D2009,Empresas!$D$7:$F$91,3,0)</f>
        <v>Jose</v>
      </c>
      <c r="B2009" s="138" t="str">
        <f>VLOOKUP(D2009,Empresas!$D$7:$G$91,4,0)</f>
        <v>Wildor</v>
      </c>
      <c r="C2009" s="138" t="s">
        <v>544</v>
      </c>
      <c r="D2009" s="138" t="s">
        <v>318</v>
      </c>
      <c r="E2009" s="138" t="str">
        <f>VLOOKUP(D2009,Empresas!$D$7:$E$92,2,0)</f>
        <v>DMK</v>
      </c>
      <c r="F2009" s="138" t="s">
        <v>169</v>
      </c>
      <c r="G2009" s="139">
        <f t="shared" si="331"/>
        <v>40</v>
      </c>
      <c r="H2009" s="139" t="str">
        <f>VLOOKUP(D2009,Empresas!$D$6:$L$92,7,0)</f>
        <v>Mensual</v>
      </c>
      <c r="I2009" s="138" t="str">
        <f>VLOOKUP(VLOOKUP(D2009&amp;"|"&amp;B2009,Empresas!$I$7:$CB$92,G2009,0),Tablas!$A$3:$B$5,2,0)</f>
        <v>No aplica</v>
      </c>
      <c r="J2009" s="78"/>
      <c r="K2009" s="78"/>
      <c r="L2009" s="78"/>
      <c r="M2009" s="78"/>
      <c r="N2009" s="78"/>
      <c r="O2009" s="78"/>
      <c r="P2009" s="78"/>
      <c r="Q2009" s="78"/>
      <c r="R2009" s="78"/>
      <c r="S2009" s="78"/>
      <c r="T2009" s="78"/>
      <c r="U2009" s="78"/>
      <c r="V2009" s="78" t="str">
        <f>VLOOKUP(D2009,Empresas!$D$7:$CF$91,81,0)</f>
        <v>A</v>
      </c>
      <c r="W2009" s="78" t="str">
        <f>VLOOKUP(D2009,Empresas!$D$7:$M$91,10,0)</f>
        <v>Mype</v>
      </c>
      <c r="X2009" s="69" t="str">
        <f t="shared" si="325"/>
        <v>SI</v>
      </c>
      <c r="Y2009" s="153" t="str">
        <f t="shared" si="326"/>
        <v>No aplica</v>
      </c>
      <c r="Z2009" s="147">
        <f>IF(Y2009="No aplica",0,IF(I2009="no",0,IF(I2009="No aplica",0,IF(I2009="Si",1,IF(I2009="Fisico",1,IF(I2009="Electronico",2,VLOOKUP(C2009&amp;"|"&amp;B2009&amp;"|"&amp;D2009,Empresas!$C$6:$CC$92,G2009+6+1,0)))))))</f>
        <v>0</v>
      </c>
      <c r="AA2009" s="147">
        <f>IF(AND($I2009="Si",J2009=1),1,IF(AND($I2009="Fisico",J2009=1),1,IF(AND(J2009=1,$I2009="Electronico"),2,IF(J2009=1,VLOOKUP($C2009&amp;"|"&amp;$B2009&amp;"|"&amp;$D2009,Empresas!$C$6:$CC$92,$G2009+6+1,0),0))))</f>
        <v>0</v>
      </c>
      <c r="AB2009" s="147">
        <f>IF(AND($I2009="Si",K2009=1),1,IF(AND($I2009="Fisico",K2009=1),1,IF(AND(K2009=1,$I2009="Electronico"),2,IF(K2009=1,VLOOKUP($C2009&amp;"|"&amp;$B2009&amp;"|"&amp;$D2009,Empresas!$C$6:$CC$92,$G2009+6+1,0),0))))</f>
        <v>0</v>
      </c>
      <c r="AC2009" s="147">
        <f>IF(AND($I2009="Si",L2009=1),1,IF(AND($I2009="Fisico",L2009=1),1,IF(AND(L2009=1,$I2009="Electronico"),2,IF(L2009=1,VLOOKUP($C2009&amp;"|"&amp;$B2009&amp;"|"&amp;$D2009,Empresas!$C$6:$CC$92,$G2009+6+1,0),0))))</f>
        <v>0</v>
      </c>
      <c r="AD2009" s="147">
        <f>IF(AND($I2009="Si",M2009=1),1,IF(AND($I2009="Fisico",M2009=1),1,IF(AND(M2009=1,$I2009="Electronico"),2,IF(M2009=1,VLOOKUP($C2009&amp;"|"&amp;$B2009&amp;"|"&amp;$D2009,Empresas!$C$6:$CC$92,$G2009+6+1,0),0))))</f>
        <v>0</v>
      </c>
      <c r="AE2009" s="147">
        <f>IF(AND($I2009="Si",N2009=1),1,IF(AND($I2009="Fisico",N2009=1),1,IF(AND(N2009=1,$I2009="Electronico"),2,IF(N2009=1,VLOOKUP($C2009&amp;"|"&amp;$B2009&amp;"|"&amp;$D2009,Empresas!$C$6:$CC$92,$G2009+6+1,0),0))))</f>
        <v>0</v>
      </c>
      <c r="AF2009" s="147">
        <f>IF(AND($I2009="Si",O2009=1),1,IF(AND($I2009="Fisico",O2009=1),1,IF(AND(O2009=1,$I2009="Electronico"),2,IF(O2009=1,VLOOKUP($C2009&amp;"|"&amp;$B2009&amp;"|"&amp;$D2009,Empresas!$C$6:$CC$92,$G2009+6+1,0),0))))</f>
        <v>0</v>
      </c>
      <c r="AG2009" s="147">
        <f>IF(AND($I2009="Si",P2009=1),1,IF(AND($I2009="Fisico",P2009=1),1,IF(AND(P2009=1,$I2009="Electronico"),2,IF(P2009=1,VLOOKUP($C2009&amp;"|"&amp;$B2009&amp;"|"&amp;$D2009,Empresas!$C$6:$CC$92,$G2009+6+1,0),0))))</f>
        <v>0</v>
      </c>
      <c r="AH2009" s="147">
        <f>IF(AND($I2009="Si",Q2009=1),1,IF(AND($I2009="Fisico",Q2009=1),1,IF(AND(Q2009=1,$I2009="Electronico"),2,IF(Q2009=1,VLOOKUP($C2009&amp;"|"&amp;$B2009&amp;"|"&amp;$D2009,Empresas!$C$6:$CC$92,$G2009+6+1,0),0))))</f>
        <v>0</v>
      </c>
      <c r="AI2009" s="147">
        <f>IF(AND($I2009="Si",R2009=1),1,IF(AND($I2009="Fisico",R2009=1),1,IF(AND(R2009=1,$I2009="Electronico"),2,IF(R2009=1,VLOOKUP($C2009&amp;"|"&amp;$B2009&amp;"|"&amp;$D2009,Empresas!$C$6:$CC$92,$G2009+6+1,0),0))))</f>
        <v>0</v>
      </c>
      <c r="AJ2009" s="147">
        <f>IF(AND($I2009="Si",S2009=1),1,IF(AND($I2009="Fisico",S2009=1),1,IF(AND(S2009=1,$I2009="Electronico"),2,IF(S2009=1,VLOOKUP($C2009&amp;"|"&amp;$B2009&amp;"|"&amp;$D2009,Empresas!$C$6:$CC$92,$G2009+6+1,0),0))))</f>
        <v>0</v>
      </c>
      <c r="AK2009" s="147">
        <f>IF(AND($I2009="Si",T2009=1),1,IF(AND($I2009="Fisico",T2009=1),1,IF(AND(T2009=1,$I2009="Electronico"),2,IF(T2009=1,VLOOKUP($C2009&amp;"|"&amp;$B2009&amp;"|"&amp;$D2009,Empresas!$C$6:$CC$92,$G2009+6+1,0),0))))</f>
        <v>0</v>
      </c>
      <c r="AL2009" s="147">
        <f>IF(AND($I2009="Si",U2009=1),1,IF(AND($I2009="Fisico",U2009=1),1,IF(AND(U2009=1,$I2009="Electronico"),2,IF(U2009=1,VLOOKUP($C2009&amp;"|"&amp;$B2009&amp;"|"&amp;$D2009,Empresas!$C$6:$CC$92,$G2009+6+1,0),0))))</f>
        <v>0</v>
      </c>
      <c r="AM2009" s="149">
        <f t="shared" si="327"/>
        <v>0</v>
      </c>
      <c r="AN2009" s="149">
        <f t="shared" si="328"/>
        <v>0</v>
      </c>
      <c r="AO2009" s="152">
        <f t="shared" si="329"/>
        <v>0</v>
      </c>
    </row>
    <row r="2010" spans="1:41" x14ac:dyDescent="0.25">
      <c r="A2010" s="137" t="str">
        <f>VLOOKUP(D2010,Empresas!$D$7:$F$91,3,0)</f>
        <v>Jose</v>
      </c>
      <c r="B2010" s="138" t="str">
        <f>VLOOKUP(D2010,Empresas!$D$7:$G$91,4,0)</f>
        <v>Wildor</v>
      </c>
      <c r="C2010" s="138" t="s">
        <v>544</v>
      </c>
      <c r="D2010" s="138" t="s">
        <v>318</v>
      </c>
      <c r="E2010" s="138" t="str">
        <f>VLOOKUP(D2010,Empresas!$D$7:$E$92,2,0)</f>
        <v>DMK</v>
      </c>
      <c r="F2010" s="138" t="s">
        <v>170</v>
      </c>
      <c r="G2010" s="139">
        <f t="shared" si="331"/>
        <v>43</v>
      </c>
      <c r="H2010" s="139" t="str">
        <f>VLOOKUP(D2010,Empresas!$D$6:$L$92,7,0)</f>
        <v>Mensual</v>
      </c>
      <c r="I2010" s="138" t="str">
        <f>VLOOKUP(VLOOKUP(D2010&amp;"|"&amp;B2010,Empresas!$I$7:$CB$92,G2010,0),Tablas!$A$3:$B$5,2,0)</f>
        <v>No aplica</v>
      </c>
      <c r="J2010" s="78"/>
      <c r="K2010" s="78"/>
      <c r="L2010" s="78"/>
      <c r="M2010" s="78"/>
      <c r="N2010" s="78"/>
      <c r="O2010" s="78"/>
      <c r="P2010" s="78"/>
      <c r="Q2010" s="78"/>
      <c r="R2010" s="78"/>
      <c r="S2010" s="78"/>
      <c r="T2010" s="78"/>
      <c r="U2010" s="78"/>
      <c r="V2010" s="78" t="str">
        <f>VLOOKUP(D2010,Empresas!$D$7:$CF$91,81,0)</f>
        <v>A</v>
      </c>
      <c r="W2010" s="78" t="str">
        <f>VLOOKUP(D2010,Empresas!$D$7:$M$91,10,0)</f>
        <v>Mype</v>
      </c>
      <c r="X2010" s="69" t="str">
        <f t="shared" si="325"/>
        <v>SI</v>
      </c>
      <c r="Y2010" s="153" t="str">
        <f t="shared" si="326"/>
        <v>No aplica</v>
      </c>
      <c r="Z2010" s="147">
        <f>IF(Y2010="No aplica",0,IF(I2010="no",0,IF(I2010="No aplica",0,IF(I2010="Si",1,IF(I2010="Fisico",1,IF(I2010="Electronico",2,VLOOKUP(C2010&amp;"|"&amp;B2010&amp;"|"&amp;D2010,Empresas!$C$6:$CC$92,G2010+6+1,0)))))))</f>
        <v>0</v>
      </c>
      <c r="AA2010" s="147">
        <f>IF(AND($I2010="Si",J2010=1),1,IF(AND($I2010="Fisico",J2010=1),1,IF(AND(J2010=1,$I2010="Electronico"),2,IF(J2010=1,VLOOKUP($C2010&amp;"|"&amp;$B2010&amp;"|"&amp;$D2010,Empresas!$C$6:$CC$92,$G2010+6+1,0),0))))</f>
        <v>0</v>
      </c>
      <c r="AB2010" s="147">
        <f>IF(AND($I2010="Si",K2010=1),1,IF(AND($I2010="Fisico",K2010=1),1,IF(AND(K2010=1,$I2010="Electronico"),2,IF(K2010=1,VLOOKUP($C2010&amp;"|"&amp;$B2010&amp;"|"&amp;$D2010,Empresas!$C$6:$CC$92,$G2010+6+1,0),0))))</f>
        <v>0</v>
      </c>
      <c r="AC2010" s="147">
        <f>IF(AND($I2010="Si",L2010=1),1,IF(AND($I2010="Fisico",L2010=1),1,IF(AND(L2010=1,$I2010="Electronico"),2,IF(L2010=1,VLOOKUP($C2010&amp;"|"&amp;$B2010&amp;"|"&amp;$D2010,Empresas!$C$6:$CC$92,$G2010+6+1,0),0))))</f>
        <v>0</v>
      </c>
      <c r="AD2010" s="147">
        <f>IF(AND($I2010="Si",M2010=1),1,IF(AND($I2010="Fisico",M2010=1),1,IF(AND(M2010=1,$I2010="Electronico"),2,IF(M2010=1,VLOOKUP($C2010&amp;"|"&amp;$B2010&amp;"|"&amp;$D2010,Empresas!$C$6:$CC$92,$G2010+6+1,0),0))))</f>
        <v>0</v>
      </c>
      <c r="AE2010" s="147">
        <f>IF(AND($I2010="Si",N2010=1),1,IF(AND($I2010="Fisico",N2010=1),1,IF(AND(N2010=1,$I2010="Electronico"),2,IF(N2010=1,VLOOKUP($C2010&amp;"|"&amp;$B2010&amp;"|"&amp;$D2010,Empresas!$C$6:$CC$92,$G2010+6+1,0),0))))</f>
        <v>0</v>
      </c>
      <c r="AF2010" s="147">
        <f>IF(AND($I2010="Si",O2010=1),1,IF(AND($I2010="Fisico",O2010=1),1,IF(AND(O2010=1,$I2010="Electronico"),2,IF(O2010=1,VLOOKUP($C2010&amp;"|"&amp;$B2010&amp;"|"&amp;$D2010,Empresas!$C$6:$CC$92,$G2010+6+1,0),0))))</f>
        <v>0</v>
      </c>
      <c r="AG2010" s="147">
        <f>IF(AND($I2010="Si",P2010=1),1,IF(AND($I2010="Fisico",P2010=1),1,IF(AND(P2010=1,$I2010="Electronico"),2,IF(P2010=1,VLOOKUP($C2010&amp;"|"&amp;$B2010&amp;"|"&amp;$D2010,Empresas!$C$6:$CC$92,$G2010+6+1,0),0))))</f>
        <v>0</v>
      </c>
      <c r="AH2010" s="147">
        <f>IF(AND($I2010="Si",Q2010=1),1,IF(AND($I2010="Fisico",Q2010=1),1,IF(AND(Q2010=1,$I2010="Electronico"),2,IF(Q2010=1,VLOOKUP($C2010&amp;"|"&amp;$B2010&amp;"|"&amp;$D2010,Empresas!$C$6:$CC$92,$G2010+6+1,0),0))))</f>
        <v>0</v>
      </c>
      <c r="AI2010" s="147">
        <f>IF(AND($I2010="Si",R2010=1),1,IF(AND($I2010="Fisico",R2010=1),1,IF(AND(R2010=1,$I2010="Electronico"),2,IF(R2010=1,VLOOKUP($C2010&amp;"|"&amp;$B2010&amp;"|"&amp;$D2010,Empresas!$C$6:$CC$92,$G2010+6+1,0),0))))</f>
        <v>0</v>
      </c>
      <c r="AJ2010" s="147">
        <f>IF(AND($I2010="Si",S2010=1),1,IF(AND($I2010="Fisico",S2010=1),1,IF(AND(S2010=1,$I2010="Electronico"),2,IF(S2010=1,VLOOKUP($C2010&amp;"|"&amp;$B2010&amp;"|"&amp;$D2010,Empresas!$C$6:$CC$92,$G2010+6+1,0),0))))</f>
        <v>0</v>
      </c>
      <c r="AK2010" s="147">
        <f>IF(AND($I2010="Si",T2010=1),1,IF(AND($I2010="Fisico",T2010=1),1,IF(AND(T2010=1,$I2010="Electronico"),2,IF(T2010=1,VLOOKUP($C2010&amp;"|"&amp;$B2010&amp;"|"&amp;$D2010,Empresas!$C$6:$CC$92,$G2010+6+1,0),0))))</f>
        <v>0</v>
      </c>
      <c r="AL2010" s="147">
        <f>IF(AND($I2010="Si",U2010=1),1,IF(AND($I2010="Fisico",U2010=1),1,IF(AND(U2010=1,$I2010="Electronico"),2,IF(U2010=1,VLOOKUP($C2010&amp;"|"&amp;$B2010&amp;"|"&amp;$D2010,Empresas!$C$6:$CC$92,$G2010+6+1,0),0))))</f>
        <v>0</v>
      </c>
      <c r="AM2010" s="149">
        <f t="shared" si="327"/>
        <v>0</v>
      </c>
      <c r="AN2010" s="149">
        <f t="shared" si="328"/>
        <v>0</v>
      </c>
      <c r="AO2010" s="152">
        <f t="shared" si="329"/>
        <v>0</v>
      </c>
    </row>
    <row r="2011" spans="1:41" x14ac:dyDescent="0.25">
      <c r="A2011" s="137" t="str">
        <f>VLOOKUP(D2011,Empresas!$D$7:$F$91,3,0)</f>
        <v>Jose</v>
      </c>
      <c r="B2011" s="138" t="str">
        <f>VLOOKUP(D2011,Empresas!$D$7:$G$91,4,0)</f>
        <v>Wildor</v>
      </c>
      <c r="C2011" s="138" t="s">
        <v>544</v>
      </c>
      <c r="D2011" s="138" t="s">
        <v>318</v>
      </c>
      <c r="E2011" s="138" t="str">
        <f>VLOOKUP(D2011,Empresas!$D$7:$E$92,2,0)</f>
        <v>DMK</v>
      </c>
      <c r="F2011" s="138" t="s">
        <v>171</v>
      </c>
      <c r="G2011" s="139">
        <f t="shared" si="331"/>
        <v>46</v>
      </c>
      <c r="H2011" s="139" t="str">
        <f>VLOOKUP(D2011,Empresas!$D$6:$L$92,7,0)</f>
        <v>Mensual</v>
      </c>
      <c r="I2011" s="138" t="str">
        <f>VLOOKUP(VLOOKUP(D2011&amp;"|"&amp;B2011,Empresas!$I$7:$CB$92,G2011,0),Tablas!$A$3:$B$5,2,0)</f>
        <v>No aplica</v>
      </c>
      <c r="J2011" s="78"/>
      <c r="K2011" s="78"/>
      <c r="L2011" s="78"/>
      <c r="M2011" s="78"/>
      <c r="N2011" s="78"/>
      <c r="O2011" s="78"/>
      <c r="P2011" s="78"/>
      <c r="Q2011" s="78"/>
      <c r="R2011" s="78"/>
      <c r="S2011" s="78"/>
      <c r="T2011" s="78"/>
      <c r="U2011" s="78"/>
      <c r="V2011" s="78" t="str">
        <f>VLOOKUP(D2011,Empresas!$D$7:$CF$91,81,0)</f>
        <v>A</v>
      </c>
      <c r="W2011" s="78" t="str">
        <f>VLOOKUP(D2011,Empresas!$D$7:$M$91,10,0)</f>
        <v>Mype</v>
      </c>
      <c r="X2011" s="69" t="str">
        <f t="shared" si="325"/>
        <v>SI</v>
      </c>
      <c r="Y2011" s="153" t="str">
        <f t="shared" si="326"/>
        <v>No aplica</v>
      </c>
      <c r="Z2011" s="147">
        <f>IF(Y2011="No aplica",0,IF(I2011="no",0,IF(I2011="No aplica",0,IF(I2011="Si",1,IF(I2011="Fisico",1,IF(I2011="Electronico",2,VLOOKUP(C2011&amp;"|"&amp;B2011&amp;"|"&amp;D2011,Empresas!$C$6:$CC$92,G2011+6+1,0)))))))</f>
        <v>0</v>
      </c>
      <c r="AA2011" s="147">
        <f>IF(AND($I2011="Si",J2011=1),1,IF(AND($I2011="Fisico",J2011=1),1,IF(AND(J2011=1,$I2011="Electronico"),2,IF(J2011=1,VLOOKUP($C2011&amp;"|"&amp;$B2011&amp;"|"&amp;$D2011,Empresas!$C$6:$CC$92,$G2011+6+1,0),0))))</f>
        <v>0</v>
      </c>
      <c r="AB2011" s="147">
        <f>IF(AND($I2011="Si",K2011=1),1,IF(AND($I2011="Fisico",K2011=1),1,IF(AND(K2011=1,$I2011="Electronico"),2,IF(K2011=1,VLOOKUP($C2011&amp;"|"&amp;$B2011&amp;"|"&amp;$D2011,Empresas!$C$6:$CC$92,$G2011+6+1,0),0))))</f>
        <v>0</v>
      </c>
      <c r="AC2011" s="147">
        <f>IF(AND($I2011="Si",L2011=1),1,IF(AND($I2011="Fisico",L2011=1),1,IF(AND(L2011=1,$I2011="Electronico"),2,IF(L2011=1,VLOOKUP($C2011&amp;"|"&amp;$B2011&amp;"|"&amp;$D2011,Empresas!$C$6:$CC$92,$G2011+6+1,0),0))))</f>
        <v>0</v>
      </c>
      <c r="AD2011" s="147">
        <f>IF(AND($I2011="Si",M2011=1),1,IF(AND($I2011="Fisico",M2011=1),1,IF(AND(M2011=1,$I2011="Electronico"),2,IF(M2011=1,VLOOKUP($C2011&amp;"|"&amp;$B2011&amp;"|"&amp;$D2011,Empresas!$C$6:$CC$92,$G2011+6+1,0),0))))</f>
        <v>0</v>
      </c>
      <c r="AE2011" s="147">
        <f>IF(AND($I2011="Si",N2011=1),1,IF(AND($I2011="Fisico",N2011=1),1,IF(AND(N2011=1,$I2011="Electronico"),2,IF(N2011=1,VLOOKUP($C2011&amp;"|"&amp;$B2011&amp;"|"&amp;$D2011,Empresas!$C$6:$CC$92,$G2011+6+1,0),0))))</f>
        <v>0</v>
      </c>
      <c r="AF2011" s="147">
        <f>IF(AND($I2011="Si",O2011=1),1,IF(AND($I2011="Fisico",O2011=1),1,IF(AND(O2011=1,$I2011="Electronico"),2,IF(O2011=1,VLOOKUP($C2011&amp;"|"&amp;$B2011&amp;"|"&amp;$D2011,Empresas!$C$6:$CC$92,$G2011+6+1,0),0))))</f>
        <v>0</v>
      </c>
      <c r="AG2011" s="147">
        <f>IF(AND($I2011="Si",P2011=1),1,IF(AND($I2011="Fisico",P2011=1),1,IF(AND(P2011=1,$I2011="Electronico"),2,IF(P2011=1,VLOOKUP($C2011&amp;"|"&amp;$B2011&amp;"|"&amp;$D2011,Empresas!$C$6:$CC$92,$G2011+6+1,0),0))))</f>
        <v>0</v>
      </c>
      <c r="AH2011" s="147">
        <f>IF(AND($I2011="Si",Q2011=1),1,IF(AND($I2011="Fisico",Q2011=1),1,IF(AND(Q2011=1,$I2011="Electronico"),2,IF(Q2011=1,VLOOKUP($C2011&amp;"|"&amp;$B2011&amp;"|"&amp;$D2011,Empresas!$C$6:$CC$92,$G2011+6+1,0),0))))</f>
        <v>0</v>
      </c>
      <c r="AI2011" s="147">
        <f>IF(AND($I2011="Si",R2011=1),1,IF(AND($I2011="Fisico",R2011=1),1,IF(AND(R2011=1,$I2011="Electronico"),2,IF(R2011=1,VLOOKUP($C2011&amp;"|"&amp;$B2011&amp;"|"&amp;$D2011,Empresas!$C$6:$CC$92,$G2011+6+1,0),0))))</f>
        <v>0</v>
      </c>
      <c r="AJ2011" s="147">
        <f>IF(AND($I2011="Si",S2011=1),1,IF(AND($I2011="Fisico",S2011=1),1,IF(AND(S2011=1,$I2011="Electronico"),2,IF(S2011=1,VLOOKUP($C2011&amp;"|"&amp;$B2011&amp;"|"&amp;$D2011,Empresas!$C$6:$CC$92,$G2011+6+1,0),0))))</f>
        <v>0</v>
      </c>
      <c r="AK2011" s="147">
        <f>IF(AND($I2011="Si",T2011=1),1,IF(AND($I2011="Fisico",T2011=1),1,IF(AND(T2011=1,$I2011="Electronico"),2,IF(T2011=1,VLOOKUP($C2011&amp;"|"&amp;$B2011&amp;"|"&amp;$D2011,Empresas!$C$6:$CC$92,$G2011+6+1,0),0))))</f>
        <v>0</v>
      </c>
      <c r="AL2011" s="147">
        <f>IF(AND($I2011="Si",U2011=1),1,IF(AND($I2011="Fisico",U2011=1),1,IF(AND(U2011=1,$I2011="Electronico"),2,IF(U2011=1,VLOOKUP($C2011&amp;"|"&amp;$B2011&amp;"|"&amp;$D2011,Empresas!$C$6:$CC$92,$G2011+6+1,0),0))))</f>
        <v>0</v>
      </c>
      <c r="AM2011" s="149">
        <f t="shared" si="327"/>
        <v>0</v>
      </c>
      <c r="AN2011" s="149">
        <f t="shared" si="328"/>
        <v>0</v>
      </c>
      <c r="AO2011" s="152">
        <f t="shared" si="329"/>
        <v>0</v>
      </c>
    </row>
    <row r="2012" spans="1:41" x14ac:dyDescent="0.25">
      <c r="A2012" s="140" t="str">
        <f>VLOOKUP(D2012,Empresas!$D$7:$F$91,3,0)</f>
        <v>Jose</v>
      </c>
      <c r="B2012" s="141" t="str">
        <f>VLOOKUP(D2012,Empresas!$D$7:$G$91,4,0)</f>
        <v>Wildor</v>
      </c>
      <c r="C2012" s="141" t="s">
        <v>544</v>
      </c>
      <c r="D2012" s="141" t="s">
        <v>318</v>
      </c>
      <c r="E2012" s="141" t="str">
        <f>VLOOKUP(D2012,Empresas!$D$7:$E$92,2,0)</f>
        <v>DMK</v>
      </c>
      <c r="F2012" s="141" t="s">
        <v>172</v>
      </c>
      <c r="G2012" s="142">
        <f>+Empresas!$BF$2</f>
        <v>50</v>
      </c>
      <c r="H2012" s="142" t="str">
        <f>VLOOKUP(D2012,Empresas!$D$6:$L$92,7,0)</f>
        <v>Mensual</v>
      </c>
      <c r="I2012" s="141" t="str">
        <f>VLOOKUP(VLOOKUP(D2012&amp;"|"&amp;B2012,Empresas!$I$7:$CB$92,G2012,0),Tablas!$A$8:$B$10,2,0)</f>
        <v>Electronico</v>
      </c>
      <c r="J2012" s="78">
        <v>1</v>
      </c>
      <c r="K2012" s="78">
        <v>1</v>
      </c>
      <c r="L2012" s="78">
        <v>1</v>
      </c>
      <c r="M2012" s="78">
        <v>1</v>
      </c>
      <c r="N2012" s="78">
        <v>1</v>
      </c>
      <c r="O2012" s="78">
        <v>1</v>
      </c>
      <c r="P2012" s="78">
        <v>1</v>
      </c>
      <c r="Q2012" s="78">
        <v>1</v>
      </c>
      <c r="R2012" s="78"/>
      <c r="S2012" s="78"/>
      <c r="T2012" s="78"/>
      <c r="U2012" s="78"/>
      <c r="V2012" s="78" t="str">
        <f>VLOOKUP(D2012,Empresas!$D$7:$CF$91,81,0)</f>
        <v>A</v>
      </c>
      <c r="W2012" s="78" t="str">
        <f>VLOOKUP(D2012,Empresas!$D$7:$M$91,10,0)</f>
        <v>Mype</v>
      </c>
      <c r="X2012" s="69" t="str">
        <f t="shared" si="325"/>
        <v>SI</v>
      </c>
      <c r="Y2012" s="153" t="str">
        <f t="shared" si="326"/>
        <v>Si aplica</v>
      </c>
      <c r="Z2012" s="147">
        <f>IF(Y2012="No aplica",0,IF(I2012="no",0,IF(I2012="No aplica",0,IF(I2012="Si",1,IF(I2012="Fisico",1,IF(I2012="Electronico",2,VLOOKUP(C2012&amp;"|"&amp;B2012&amp;"|"&amp;D2012,Empresas!$C$6:$CC$92,G2012+6+1,0)))))))</f>
        <v>2</v>
      </c>
      <c r="AA2012" s="147">
        <f>IF(AND($I2012="Si",J2012=1),1,IF(AND($I2012="Fisico",J2012=1),1,IF(AND(J2012=1,$I2012="Electronico"),2,IF(J2012=1,VLOOKUP($C2012&amp;"|"&amp;$B2012&amp;"|"&amp;$D2012,Empresas!$C$6:$CC$92,$G2012+6+1,0),0))))</f>
        <v>2</v>
      </c>
      <c r="AB2012" s="147">
        <f>IF(AND($I2012="Si",K2012=1),1,IF(AND($I2012="Fisico",K2012=1),1,IF(AND(K2012=1,$I2012="Electronico"),2,IF(K2012=1,VLOOKUP($C2012&amp;"|"&amp;$B2012&amp;"|"&amp;$D2012,Empresas!$C$6:$CC$92,$G2012+6+1,0),0))))</f>
        <v>2</v>
      </c>
      <c r="AC2012" s="147">
        <f>IF(AND($I2012="Si",L2012=1),1,IF(AND($I2012="Fisico",L2012=1),1,IF(AND(L2012=1,$I2012="Electronico"),2,IF(L2012=1,VLOOKUP($C2012&amp;"|"&amp;$B2012&amp;"|"&amp;$D2012,Empresas!$C$6:$CC$92,$G2012+6+1,0),0))))</f>
        <v>2</v>
      </c>
      <c r="AD2012" s="147">
        <f>IF(AND($I2012="Si",M2012=1),1,IF(AND($I2012="Fisico",M2012=1),1,IF(AND(M2012=1,$I2012="Electronico"),2,IF(M2012=1,VLOOKUP($C2012&amp;"|"&amp;$B2012&amp;"|"&amp;$D2012,Empresas!$C$6:$CC$92,$G2012+6+1,0),0))))</f>
        <v>2</v>
      </c>
      <c r="AE2012" s="147">
        <f>IF(AND($I2012="Si",N2012=1),1,IF(AND($I2012="Fisico",N2012=1),1,IF(AND(N2012=1,$I2012="Electronico"),2,IF(N2012=1,VLOOKUP($C2012&amp;"|"&amp;$B2012&amp;"|"&amp;$D2012,Empresas!$C$6:$CC$92,$G2012+6+1,0),0))))</f>
        <v>2</v>
      </c>
      <c r="AF2012" s="147">
        <f>IF(AND($I2012="Si",O2012=1),1,IF(AND($I2012="Fisico",O2012=1),1,IF(AND(O2012=1,$I2012="Electronico"),2,IF(O2012=1,VLOOKUP($C2012&amp;"|"&amp;$B2012&amp;"|"&amp;$D2012,Empresas!$C$6:$CC$92,$G2012+6+1,0),0))))</f>
        <v>2</v>
      </c>
      <c r="AG2012" s="147">
        <f>IF(AND($I2012="Si",P2012=1),1,IF(AND($I2012="Fisico",P2012=1),1,IF(AND(P2012=1,$I2012="Electronico"),2,IF(P2012=1,VLOOKUP($C2012&amp;"|"&amp;$B2012&amp;"|"&amp;$D2012,Empresas!$C$6:$CC$92,$G2012+6+1,0),0))))</f>
        <v>2</v>
      </c>
      <c r="AH2012" s="147">
        <f>IF(AND($I2012="Si",Q2012=1),1,IF(AND($I2012="Fisico",Q2012=1),1,IF(AND(Q2012=1,$I2012="Electronico"),2,IF(Q2012=1,VLOOKUP($C2012&amp;"|"&amp;$B2012&amp;"|"&amp;$D2012,Empresas!$C$6:$CC$92,$G2012+6+1,0),0))))</f>
        <v>2</v>
      </c>
      <c r="AI2012" s="147">
        <f>IF(AND($I2012="Si",R2012=1),1,IF(AND($I2012="Fisico",R2012=1),1,IF(AND(R2012=1,$I2012="Electronico"),2,IF(R2012=1,VLOOKUP($C2012&amp;"|"&amp;$B2012&amp;"|"&amp;$D2012,Empresas!$C$6:$CC$92,$G2012+6+1,0),0))))</f>
        <v>0</v>
      </c>
      <c r="AJ2012" s="147">
        <f>IF(AND($I2012="Si",S2012=1),1,IF(AND($I2012="Fisico",S2012=1),1,IF(AND(S2012=1,$I2012="Electronico"),2,IF(S2012=1,VLOOKUP($C2012&amp;"|"&amp;$B2012&amp;"|"&amp;$D2012,Empresas!$C$6:$CC$92,$G2012+6+1,0),0))))</f>
        <v>0</v>
      </c>
      <c r="AK2012" s="147">
        <f>IF(AND($I2012="Si",T2012=1),1,IF(AND($I2012="Fisico",T2012=1),1,IF(AND(T2012=1,$I2012="Electronico"),2,IF(T2012=1,VLOOKUP($C2012&amp;"|"&amp;$B2012&amp;"|"&amp;$D2012,Empresas!$C$6:$CC$92,$G2012+6+1,0),0))))</f>
        <v>0</v>
      </c>
      <c r="AL2012" s="147">
        <f>IF(AND($I2012="Si",U2012=1),1,IF(AND($I2012="Fisico",U2012=1),1,IF(AND(U2012=1,$I2012="Electronico"),2,IF(U2012=1,VLOOKUP($C2012&amp;"|"&amp;$B2012&amp;"|"&amp;$D2012,Empresas!$C$6:$CC$92,$G2012+6+1,0),0))))</f>
        <v>0</v>
      </c>
      <c r="AM2012" s="149">
        <f t="shared" si="327"/>
        <v>16</v>
      </c>
      <c r="AN2012" s="149">
        <f t="shared" si="328"/>
        <v>16</v>
      </c>
      <c r="AO2012" s="152">
        <f t="shared" si="329"/>
        <v>1</v>
      </c>
    </row>
    <row r="2013" spans="1:41" x14ac:dyDescent="0.25">
      <c r="A2013" s="140" t="str">
        <f>VLOOKUP(D2013,Empresas!$D$7:$F$91,3,0)</f>
        <v>Jose</v>
      </c>
      <c r="B2013" s="141" t="str">
        <f>VLOOKUP(D2013,Empresas!$D$7:$G$91,4,0)</f>
        <v>Wildor</v>
      </c>
      <c r="C2013" s="141" t="s">
        <v>544</v>
      </c>
      <c r="D2013" s="141" t="s">
        <v>318</v>
      </c>
      <c r="E2013" s="141" t="str">
        <f>VLOOKUP(D2013,Empresas!$D$7:$E$92,2,0)</f>
        <v>DMK</v>
      </c>
      <c r="F2013" s="141" t="s">
        <v>173</v>
      </c>
      <c r="G2013" s="142">
        <f>+G2012+1</f>
        <v>51</v>
      </c>
      <c r="H2013" s="142" t="str">
        <f>VLOOKUP(D2013,Empresas!$D$6:$L$92,7,0)</f>
        <v>Mensual</v>
      </c>
      <c r="I2013" s="141" t="str">
        <f>VLOOKUP(VLOOKUP(D2013&amp;"|"&amp;B2013,Empresas!$I$7:$CB$92,G2013,0),Tablas!$A$8:$B$10,2,0)</f>
        <v>Electronico</v>
      </c>
      <c r="J2013" s="78">
        <v>1</v>
      </c>
      <c r="K2013" s="78">
        <v>1</v>
      </c>
      <c r="L2013" s="78">
        <v>1</v>
      </c>
      <c r="M2013" s="78">
        <v>1</v>
      </c>
      <c r="N2013" s="78">
        <v>1</v>
      </c>
      <c r="O2013" s="78">
        <v>1</v>
      </c>
      <c r="P2013" s="78">
        <v>1</v>
      </c>
      <c r="Q2013" s="78">
        <v>1</v>
      </c>
      <c r="R2013" s="78"/>
      <c r="S2013" s="78"/>
      <c r="T2013" s="78"/>
      <c r="U2013" s="78"/>
      <c r="V2013" s="78" t="str">
        <f>VLOOKUP(D2013,Empresas!$D$7:$CF$91,81,0)</f>
        <v>A</v>
      </c>
      <c r="W2013" s="78" t="str">
        <f>VLOOKUP(D2013,Empresas!$D$7:$M$91,10,0)</f>
        <v>Mype</v>
      </c>
      <c r="X2013" s="69" t="str">
        <f t="shared" si="325"/>
        <v>SI</v>
      </c>
      <c r="Y2013" s="153" t="str">
        <f t="shared" si="326"/>
        <v>Si aplica</v>
      </c>
      <c r="Z2013" s="147">
        <f>IF(Y2013="No aplica",0,IF(I2013="no",0,IF(I2013="No aplica",0,IF(I2013="Si",1,IF(I2013="Fisico",1,IF(I2013="Electronico",2,VLOOKUP(C2013&amp;"|"&amp;B2013&amp;"|"&amp;D2013,Empresas!$C$6:$CC$92,G2013+6+1,0)))))))</f>
        <v>2</v>
      </c>
      <c r="AA2013" s="147">
        <f>IF(AND($I2013="Si",J2013=1),1,IF(AND($I2013="Fisico",J2013=1),1,IF(AND(J2013=1,$I2013="Electronico"),2,IF(J2013=1,VLOOKUP($C2013&amp;"|"&amp;$B2013&amp;"|"&amp;$D2013,Empresas!$C$6:$CC$92,$G2013+6+1,0),0))))</f>
        <v>2</v>
      </c>
      <c r="AB2013" s="147">
        <f>IF(AND($I2013="Si",K2013=1),1,IF(AND($I2013="Fisico",K2013=1),1,IF(AND(K2013=1,$I2013="Electronico"),2,IF(K2013=1,VLOOKUP($C2013&amp;"|"&amp;$B2013&amp;"|"&amp;$D2013,Empresas!$C$6:$CC$92,$G2013+6+1,0),0))))</f>
        <v>2</v>
      </c>
      <c r="AC2013" s="147">
        <f>IF(AND($I2013="Si",L2013=1),1,IF(AND($I2013="Fisico",L2013=1),1,IF(AND(L2013=1,$I2013="Electronico"),2,IF(L2013=1,VLOOKUP($C2013&amp;"|"&amp;$B2013&amp;"|"&amp;$D2013,Empresas!$C$6:$CC$92,$G2013+6+1,0),0))))</f>
        <v>2</v>
      </c>
      <c r="AD2013" s="147">
        <f>IF(AND($I2013="Si",M2013=1),1,IF(AND($I2013="Fisico",M2013=1),1,IF(AND(M2013=1,$I2013="Electronico"),2,IF(M2013=1,VLOOKUP($C2013&amp;"|"&amp;$B2013&amp;"|"&amp;$D2013,Empresas!$C$6:$CC$92,$G2013+6+1,0),0))))</f>
        <v>2</v>
      </c>
      <c r="AE2013" s="147">
        <f>IF(AND($I2013="Si",N2013=1),1,IF(AND($I2013="Fisico",N2013=1),1,IF(AND(N2013=1,$I2013="Electronico"),2,IF(N2013=1,VLOOKUP($C2013&amp;"|"&amp;$B2013&amp;"|"&amp;$D2013,Empresas!$C$6:$CC$92,$G2013+6+1,0),0))))</f>
        <v>2</v>
      </c>
      <c r="AF2013" s="147">
        <f>IF(AND($I2013="Si",O2013=1),1,IF(AND($I2013="Fisico",O2013=1),1,IF(AND(O2013=1,$I2013="Electronico"),2,IF(O2013=1,VLOOKUP($C2013&amp;"|"&amp;$B2013&amp;"|"&amp;$D2013,Empresas!$C$6:$CC$92,$G2013+6+1,0),0))))</f>
        <v>2</v>
      </c>
      <c r="AG2013" s="147">
        <f>IF(AND($I2013="Si",P2013=1),1,IF(AND($I2013="Fisico",P2013=1),1,IF(AND(P2013=1,$I2013="Electronico"),2,IF(P2013=1,VLOOKUP($C2013&amp;"|"&amp;$B2013&amp;"|"&amp;$D2013,Empresas!$C$6:$CC$92,$G2013+6+1,0),0))))</f>
        <v>2</v>
      </c>
      <c r="AH2013" s="147">
        <f>IF(AND($I2013="Si",Q2013=1),1,IF(AND($I2013="Fisico",Q2013=1),1,IF(AND(Q2013=1,$I2013="Electronico"),2,IF(Q2013=1,VLOOKUP($C2013&amp;"|"&amp;$B2013&amp;"|"&amp;$D2013,Empresas!$C$6:$CC$92,$G2013+6+1,0),0))))</f>
        <v>2</v>
      </c>
      <c r="AI2013" s="147">
        <f>IF(AND($I2013="Si",R2013=1),1,IF(AND($I2013="Fisico",R2013=1),1,IF(AND(R2013=1,$I2013="Electronico"),2,IF(R2013=1,VLOOKUP($C2013&amp;"|"&amp;$B2013&amp;"|"&amp;$D2013,Empresas!$C$6:$CC$92,$G2013+6+1,0),0))))</f>
        <v>0</v>
      </c>
      <c r="AJ2013" s="147">
        <f>IF(AND($I2013="Si",S2013=1),1,IF(AND($I2013="Fisico",S2013=1),1,IF(AND(S2013=1,$I2013="Electronico"),2,IF(S2013=1,VLOOKUP($C2013&amp;"|"&amp;$B2013&amp;"|"&amp;$D2013,Empresas!$C$6:$CC$92,$G2013+6+1,0),0))))</f>
        <v>0</v>
      </c>
      <c r="AK2013" s="147">
        <f>IF(AND($I2013="Si",T2013=1),1,IF(AND($I2013="Fisico",T2013=1),1,IF(AND(T2013=1,$I2013="Electronico"),2,IF(T2013=1,VLOOKUP($C2013&amp;"|"&amp;$B2013&amp;"|"&amp;$D2013,Empresas!$C$6:$CC$92,$G2013+6+1,0),0))))</f>
        <v>0</v>
      </c>
      <c r="AL2013" s="147">
        <f>IF(AND($I2013="Si",U2013=1),1,IF(AND($I2013="Fisico",U2013=1),1,IF(AND(U2013=1,$I2013="Electronico"),2,IF(U2013=1,VLOOKUP($C2013&amp;"|"&amp;$B2013&amp;"|"&amp;$D2013,Empresas!$C$6:$CC$92,$G2013+6+1,0),0))))</f>
        <v>0</v>
      </c>
      <c r="AM2013" s="149">
        <f t="shared" si="327"/>
        <v>16</v>
      </c>
      <c r="AN2013" s="149">
        <f t="shared" si="328"/>
        <v>16</v>
      </c>
      <c r="AO2013" s="152">
        <f t="shared" si="329"/>
        <v>1</v>
      </c>
    </row>
    <row r="2014" spans="1:41" x14ac:dyDescent="0.25">
      <c r="A2014" s="140" t="str">
        <f>VLOOKUP(D2014,Empresas!$D$7:$F$91,3,0)</f>
        <v>Jose</v>
      </c>
      <c r="B2014" s="141" t="str">
        <f>VLOOKUP(D2014,Empresas!$D$7:$G$91,4,0)</f>
        <v>Wildor</v>
      </c>
      <c r="C2014" s="141" t="s">
        <v>544</v>
      </c>
      <c r="D2014" s="141" t="s">
        <v>318</v>
      </c>
      <c r="E2014" s="141" t="str">
        <f>VLOOKUP(D2014,Empresas!$D$7:$E$92,2,0)</f>
        <v>DMK</v>
      </c>
      <c r="F2014" s="141" t="s">
        <v>174</v>
      </c>
      <c r="G2014" s="142">
        <f t="shared" ref="G2014:G2022" si="332">+G2013+1</f>
        <v>52</v>
      </c>
      <c r="H2014" s="142" t="str">
        <f>VLOOKUP(D2014,Empresas!$D$6:$L$92,7,0)</f>
        <v>Mensual</v>
      </c>
      <c r="I2014" s="141" t="str">
        <f>VLOOKUP(VLOOKUP(D2014&amp;"|"&amp;B2014,Empresas!$I$7:$CB$92,G2014,0),Tablas!$A$8:$B$10,2,0)</f>
        <v>No aplica</v>
      </c>
      <c r="J2014" s="78"/>
      <c r="K2014" s="78"/>
      <c r="L2014" s="78"/>
      <c r="M2014" s="78"/>
      <c r="N2014" s="78"/>
      <c r="O2014" s="78"/>
      <c r="P2014" s="78"/>
      <c r="Q2014" s="78"/>
      <c r="R2014" s="78"/>
      <c r="S2014" s="78"/>
      <c r="T2014" s="78"/>
      <c r="U2014" s="78"/>
      <c r="V2014" s="78" t="str">
        <f>VLOOKUP(D2014,Empresas!$D$7:$CF$91,81,0)</f>
        <v>A</v>
      </c>
      <c r="W2014" s="78" t="str">
        <f>VLOOKUP(D2014,Empresas!$D$7:$M$91,10,0)</f>
        <v>Mype</v>
      </c>
      <c r="X2014" s="69" t="str">
        <f t="shared" si="325"/>
        <v>SI</v>
      </c>
      <c r="Y2014" s="153" t="str">
        <f t="shared" si="326"/>
        <v>No aplica</v>
      </c>
      <c r="Z2014" s="147">
        <f>IF(Y2014="No aplica",0,IF(I2014="no",0,IF(I2014="No aplica",0,IF(I2014="Si",1,IF(I2014="Fisico",1,IF(I2014="Electronico",2,VLOOKUP(C2014&amp;"|"&amp;B2014&amp;"|"&amp;D2014,Empresas!$C$6:$CC$92,G2014+6+1,0)))))))</f>
        <v>0</v>
      </c>
      <c r="AA2014" s="147">
        <f>IF(AND($I2014="Si",J2014=1),1,IF(AND($I2014="Fisico",J2014=1),1,IF(AND(J2014=1,$I2014="Electronico"),2,IF(J2014=1,VLOOKUP($C2014&amp;"|"&amp;$B2014&amp;"|"&amp;$D2014,Empresas!$C$6:$CC$92,$G2014+6+1,0),0))))</f>
        <v>0</v>
      </c>
      <c r="AB2014" s="147">
        <f>IF(AND($I2014="Si",K2014=1),1,IF(AND($I2014="Fisico",K2014=1),1,IF(AND(K2014=1,$I2014="Electronico"),2,IF(K2014=1,VLOOKUP($C2014&amp;"|"&amp;$B2014&amp;"|"&amp;$D2014,Empresas!$C$6:$CC$92,$G2014+6+1,0),0))))</f>
        <v>0</v>
      </c>
      <c r="AC2014" s="147">
        <f>IF(AND($I2014="Si",L2014=1),1,IF(AND($I2014="Fisico",L2014=1),1,IF(AND(L2014=1,$I2014="Electronico"),2,IF(L2014=1,VLOOKUP($C2014&amp;"|"&amp;$B2014&amp;"|"&amp;$D2014,Empresas!$C$6:$CC$92,$G2014+6+1,0),0))))</f>
        <v>0</v>
      </c>
      <c r="AD2014" s="147">
        <f>IF(AND($I2014="Si",M2014=1),1,IF(AND($I2014="Fisico",M2014=1),1,IF(AND(M2014=1,$I2014="Electronico"),2,IF(M2014=1,VLOOKUP($C2014&amp;"|"&amp;$B2014&amp;"|"&amp;$D2014,Empresas!$C$6:$CC$92,$G2014+6+1,0),0))))</f>
        <v>0</v>
      </c>
      <c r="AE2014" s="147">
        <f>IF(AND($I2014="Si",N2014=1),1,IF(AND($I2014="Fisico",N2014=1),1,IF(AND(N2014=1,$I2014="Electronico"),2,IF(N2014=1,VLOOKUP($C2014&amp;"|"&amp;$B2014&amp;"|"&amp;$D2014,Empresas!$C$6:$CC$92,$G2014+6+1,0),0))))</f>
        <v>0</v>
      </c>
      <c r="AF2014" s="147">
        <f>IF(AND($I2014="Si",O2014=1),1,IF(AND($I2014="Fisico",O2014=1),1,IF(AND(O2014=1,$I2014="Electronico"),2,IF(O2014=1,VLOOKUP($C2014&amp;"|"&amp;$B2014&amp;"|"&amp;$D2014,Empresas!$C$6:$CC$92,$G2014+6+1,0),0))))</f>
        <v>0</v>
      </c>
      <c r="AG2014" s="147">
        <f>IF(AND($I2014="Si",P2014=1),1,IF(AND($I2014="Fisico",P2014=1),1,IF(AND(P2014=1,$I2014="Electronico"),2,IF(P2014=1,VLOOKUP($C2014&amp;"|"&amp;$B2014&amp;"|"&amp;$D2014,Empresas!$C$6:$CC$92,$G2014+6+1,0),0))))</f>
        <v>0</v>
      </c>
      <c r="AH2014" s="147">
        <f>IF(AND($I2014="Si",Q2014=1),1,IF(AND($I2014="Fisico",Q2014=1),1,IF(AND(Q2014=1,$I2014="Electronico"),2,IF(Q2014=1,VLOOKUP($C2014&amp;"|"&amp;$B2014&amp;"|"&amp;$D2014,Empresas!$C$6:$CC$92,$G2014+6+1,0),0))))</f>
        <v>0</v>
      </c>
      <c r="AI2014" s="147">
        <f>IF(AND($I2014="Si",R2014=1),1,IF(AND($I2014="Fisico",R2014=1),1,IF(AND(R2014=1,$I2014="Electronico"),2,IF(R2014=1,VLOOKUP($C2014&amp;"|"&amp;$B2014&amp;"|"&amp;$D2014,Empresas!$C$6:$CC$92,$G2014+6+1,0),0))))</f>
        <v>0</v>
      </c>
      <c r="AJ2014" s="147">
        <f>IF(AND($I2014="Si",S2014=1),1,IF(AND($I2014="Fisico",S2014=1),1,IF(AND(S2014=1,$I2014="Electronico"),2,IF(S2014=1,VLOOKUP($C2014&amp;"|"&amp;$B2014&amp;"|"&amp;$D2014,Empresas!$C$6:$CC$92,$G2014+6+1,0),0))))</f>
        <v>0</v>
      </c>
      <c r="AK2014" s="147">
        <f>IF(AND($I2014="Si",T2014=1),1,IF(AND($I2014="Fisico",T2014=1),1,IF(AND(T2014=1,$I2014="Electronico"),2,IF(T2014=1,VLOOKUP($C2014&amp;"|"&amp;$B2014&amp;"|"&amp;$D2014,Empresas!$C$6:$CC$92,$G2014+6+1,0),0))))</f>
        <v>0</v>
      </c>
      <c r="AL2014" s="147">
        <f>IF(AND($I2014="Si",U2014=1),1,IF(AND($I2014="Fisico",U2014=1),1,IF(AND(U2014=1,$I2014="Electronico"),2,IF(U2014=1,VLOOKUP($C2014&amp;"|"&amp;$B2014&amp;"|"&amp;$D2014,Empresas!$C$6:$CC$92,$G2014+6+1,0),0))))</f>
        <v>0</v>
      </c>
      <c r="AM2014" s="149">
        <f t="shared" si="327"/>
        <v>0</v>
      </c>
      <c r="AN2014" s="149">
        <f t="shared" si="328"/>
        <v>0</v>
      </c>
      <c r="AO2014" s="152">
        <f t="shared" si="329"/>
        <v>0</v>
      </c>
    </row>
    <row r="2015" spans="1:41" x14ac:dyDescent="0.25">
      <c r="A2015" s="140" t="str">
        <f>VLOOKUP(D2015,Empresas!$D$7:$F$91,3,0)</f>
        <v>Jose</v>
      </c>
      <c r="B2015" s="141" t="str">
        <f>VLOOKUP(D2015,Empresas!$D$7:$G$91,4,0)</f>
        <v>Wildor</v>
      </c>
      <c r="C2015" s="141" t="s">
        <v>544</v>
      </c>
      <c r="D2015" s="141" t="s">
        <v>318</v>
      </c>
      <c r="E2015" s="141" t="str">
        <f>VLOOKUP(D2015,Empresas!$D$7:$E$92,2,0)</f>
        <v>DMK</v>
      </c>
      <c r="F2015" s="141" t="s">
        <v>175</v>
      </c>
      <c r="G2015" s="142">
        <f t="shared" si="332"/>
        <v>53</v>
      </c>
      <c r="H2015" s="142" t="str">
        <f>VLOOKUP(D2015,Empresas!$D$6:$L$92,7,0)</f>
        <v>Mensual</v>
      </c>
      <c r="I2015" s="141" t="str">
        <f>VLOOKUP(VLOOKUP(D2015&amp;"|"&amp;B2015,Empresas!$I$7:$CB$92,G2015,0),Tablas!$A$8:$B$10,2,0)</f>
        <v>Fisico</v>
      </c>
      <c r="J2015" s="78">
        <v>2</v>
      </c>
      <c r="K2015" s="78">
        <v>2</v>
      </c>
      <c r="L2015" s="78">
        <v>2</v>
      </c>
      <c r="M2015" s="78">
        <v>2</v>
      </c>
      <c r="N2015" s="78">
        <v>2</v>
      </c>
      <c r="O2015" s="78">
        <v>2</v>
      </c>
      <c r="P2015" s="78">
        <v>2</v>
      </c>
      <c r="Q2015" s="78">
        <v>2</v>
      </c>
      <c r="R2015" s="78"/>
      <c r="S2015" s="78"/>
      <c r="T2015" s="78"/>
      <c r="U2015" s="78"/>
      <c r="V2015" s="78" t="str">
        <f>VLOOKUP(D2015,Empresas!$D$7:$CF$91,81,0)</f>
        <v>A</v>
      </c>
      <c r="W2015" s="78" t="str">
        <f>VLOOKUP(D2015,Empresas!$D$7:$M$91,10,0)</f>
        <v>Mype</v>
      </c>
      <c r="X2015" s="69" t="str">
        <f t="shared" si="325"/>
        <v>SI</v>
      </c>
      <c r="Y2015" s="153" t="str">
        <f t="shared" si="326"/>
        <v>Si aplica</v>
      </c>
      <c r="Z2015" s="147">
        <f>IF(Y2015="No aplica",0,IF(I2015="no",0,IF(I2015="No aplica",0,IF(I2015="Si",1,IF(I2015="Fisico",1,IF(I2015="Electronico",2,VLOOKUP(C2015&amp;"|"&amp;B2015&amp;"|"&amp;D2015,Empresas!$C$6:$CC$92,G2015+6+1,0)))))))</f>
        <v>1</v>
      </c>
      <c r="AA2015" s="147">
        <f>IF(AND($I2015="Si",J2015=1),1,IF(AND($I2015="Fisico",J2015=1),1,IF(AND(J2015=1,$I2015="Electronico"),2,IF(J2015=1,VLOOKUP($C2015&amp;"|"&amp;$B2015&amp;"|"&amp;$D2015,Empresas!$C$6:$CC$92,$G2015+6+1,0),0))))</f>
        <v>0</v>
      </c>
      <c r="AB2015" s="147">
        <f>IF(AND($I2015="Si",K2015=1),1,IF(AND($I2015="Fisico",K2015=1),1,IF(AND(K2015=1,$I2015="Electronico"),2,IF(K2015=1,VLOOKUP($C2015&amp;"|"&amp;$B2015&amp;"|"&amp;$D2015,Empresas!$C$6:$CC$92,$G2015+6+1,0),0))))</f>
        <v>0</v>
      </c>
      <c r="AC2015" s="147">
        <f>IF(AND($I2015="Si",L2015=1),1,IF(AND($I2015="Fisico",L2015=1),1,IF(AND(L2015=1,$I2015="Electronico"),2,IF(L2015=1,VLOOKUP($C2015&amp;"|"&amp;$B2015&amp;"|"&amp;$D2015,Empresas!$C$6:$CC$92,$G2015+6+1,0),0))))</f>
        <v>0</v>
      </c>
      <c r="AD2015" s="147">
        <f>IF(AND($I2015="Si",M2015=1),1,IF(AND($I2015="Fisico",M2015=1),1,IF(AND(M2015=1,$I2015="Electronico"),2,IF(M2015=1,VLOOKUP($C2015&amp;"|"&amp;$B2015&amp;"|"&amp;$D2015,Empresas!$C$6:$CC$92,$G2015+6+1,0),0))))</f>
        <v>0</v>
      </c>
      <c r="AE2015" s="147">
        <f>IF(AND($I2015="Si",N2015=1),1,IF(AND($I2015="Fisico",N2015=1),1,IF(AND(N2015=1,$I2015="Electronico"),2,IF(N2015=1,VLOOKUP($C2015&amp;"|"&amp;$B2015&amp;"|"&amp;$D2015,Empresas!$C$6:$CC$92,$G2015+6+1,0),0))))</f>
        <v>0</v>
      </c>
      <c r="AF2015" s="147">
        <f>IF(AND($I2015="Si",O2015=1),1,IF(AND($I2015="Fisico",O2015=1),1,IF(AND(O2015=1,$I2015="Electronico"),2,IF(O2015=1,VLOOKUP($C2015&amp;"|"&amp;$B2015&amp;"|"&amp;$D2015,Empresas!$C$6:$CC$92,$G2015+6+1,0),0))))</f>
        <v>0</v>
      </c>
      <c r="AG2015" s="147">
        <f>IF(AND($I2015="Si",P2015=1),1,IF(AND($I2015="Fisico",P2015=1),1,IF(AND(P2015=1,$I2015="Electronico"),2,IF(P2015=1,VLOOKUP($C2015&amp;"|"&amp;$B2015&amp;"|"&amp;$D2015,Empresas!$C$6:$CC$92,$G2015+6+1,0),0))))</f>
        <v>0</v>
      </c>
      <c r="AH2015" s="147">
        <f>IF(AND($I2015="Si",Q2015=1),1,IF(AND($I2015="Fisico",Q2015=1),1,IF(AND(Q2015=1,$I2015="Electronico"),2,IF(Q2015=1,VLOOKUP($C2015&amp;"|"&amp;$B2015&amp;"|"&amp;$D2015,Empresas!$C$6:$CC$92,$G2015+6+1,0),0))))</f>
        <v>0</v>
      </c>
      <c r="AI2015" s="147">
        <f>IF(AND($I2015="Si",R2015=1),1,IF(AND($I2015="Fisico",R2015=1),1,IF(AND(R2015=1,$I2015="Electronico"),2,IF(R2015=1,VLOOKUP($C2015&amp;"|"&amp;$B2015&amp;"|"&amp;$D2015,Empresas!$C$6:$CC$92,$G2015+6+1,0),0))))</f>
        <v>0</v>
      </c>
      <c r="AJ2015" s="147">
        <f>IF(AND($I2015="Si",S2015=1),1,IF(AND($I2015="Fisico",S2015=1),1,IF(AND(S2015=1,$I2015="Electronico"),2,IF(S2015=1,VLOOKUP($C2015&amp;"|"&amp;$B2015&amp;"|"&amp;$D2015,Empresas!$C$6:$CC$92,$G2015+6+1,0),0))))</f>
        <v>0</v>
      </c>
      <c r="AK2015" s="147">
        <f>IF(AND($I2015="Si",T2015=1),1,IF(AND($I2015="Fisico",T2015=1),1,IF(AND(T2015=1,$I2015="Electronico"),2,IF(T2015=1,VLOOKUP($C2015&amp;"|"&amp;$B2015&amp;"|"&amp;$D2015,Empresas!$C$6:$CC$92,$G2015+6+1,0),0))))</f>
        <v>0</v>
      </c>
      <c r="AL2015" s="147">
        <f>IF(AND($I2015="Si",U2015=1),1,IF(AND($I2015="Fisico",U2015=1),1,IF(AND(U2015=1,$I2015="Electronico"),2,IF(U2015=1,VLOOKUP($C2015&amp;"|"&amp;$B2015&amp;"|"&amp;$D2015,Empresas!$C$6:$CC$92,$G2015+6+1,0),0))))</f>
        <v>0</v>
      </c>
      <c r="AM2015" s="149">
        <f t="shared" si="327"/>
        <v>0</v>
      </c>
      <c r="AN2015" s="149">
        <f t="shared" si="328"/>
        <v>8</v>
      </c>
      <c r="AO2015" s="152">
        <f t="shared" si="329"/>
        <v>0</v>
      </c>
    </row>
    <row r="2016" spans="1:41" x14ac:dyDescent="0.25">
      <c r="A2016" s="140" t="str">
        <f>VLOOKUP(D2016,Empresas!$D$7:$F$91,3,0)</f>
        <v>Jose</v>
      </c>
      <c r="B2016" s="141" t="str">
        <f>VLOOKUP(D2016,Empresas!$D$7:$G$91,4,0)</f>
        <v>Wildor</v>
      </c>
      <c r="C2016" s="141" t="s">
        <v>544</v>
      </c>
      <c r="D2016" s="141" t="s">
        <v>318</v>
      </c>
      <c r="E2016" s="141" t="str">
        <f>VLOOKUP(D2016,Empresas!$D$7:$E$92,2,0)</f>
        <v>DMK</v>
      </c>
      <c r="F2016" s="141" t="s">
        <v>176</v>
      </c>
      <c r="G2016" s="142">
        <f t="shared" si="332"/>
        <v>54</v>
      </c>
      <c r="H2016" s="142" t="str">
        <f>VLOOKUP(D2016,Empresas!$D$6:$L$92,7,0)</f>
        <v>Mensual</v>
      </c>
      <c r="I2016" s="141" t="str">
        <f>VLOOKUP(VLOOKUP(D2016&amp;"|"&amp;B2016,Empresas!$I$7:$CB$92,G2016,0),Tablas!$A$8:$B$10,2,0)</f>
        <v>No aplica</v>
      </c>
      <c r="J2016" s="78"/>
      <c r="K2016" s="78"/>
      <c r="L2016" s="78"/>
      <c r="M2016" s="78"/>
      <c r="N2016" s="78"/>
      <c r="O2016" s="78"/>
      <c r="P2016" s="78"/>
      <c r="Q2016" s="78"/>
      <c r="R2016" s="78"/>
      <c r="S2016" s="78"/>
      <c r="T2016" s="78"/>
      <c r="U2016" s="78"/>
      <c r="V2016" s="78" t="str">
        <f>VLOOKUP(D2016,Empresas!$D$7:$CF$91,81,0)</f>
        <v>A</v>
      </c>
      <c r="W2016" s="78" t="str">
        <f>VLOOKUP(D2016,Empresas!$D$7:$M$91,10,0)</f>
        <v>Mype</v>
      </c>
      <c r="X2016" s="69" t="str">
        <f t="shared" si="325"/>
        <v>SI</v>
      </c>
      <c r="Y2016" s="153" t="str">
        <f t="shared" si="326"/>
        <v>No aplica</v>
      </c>
      <c r="Z2016" s="147">
        <f>IF(Y2016="No aplica",0,IF(I2016="no",0,IF(I2016="No aplica",0,IF(I2016="Si",1,IF(I2016="Fisico",1,IF(I2016="Electronico",2,VLOOKUP(C2016&amp;"|"&amp;B2016&amp;"|"&amp;D2016,Empresas!$C$6:$CC$92,G2016+6+1,0)))))))</f>
        <v>0</v>
      </c>
      <c r="AA2016" s="147">
        <f>IF(AND($I2016="Si",J2016=1),1,IF(AND($I2016="Fisico",J2016=1),1,IF(AND(J2016=1,$I2016="Electronico"),2,IF(J2016=1,VLOOKUP($C2016&amp;"|"&amp;$B2016&amp;"|"&amp;$D2016,Empresas!$C$6:$CC$92,$G2016+6+1,0),0))))</f>
        <v>0</v>
      </c>
      <c r="AB2016" s="147">
        <f>IF(AND($I2016="Si",K2016=1),1,IF(AND($I2016="Fisico",K2016=1),1,IF(AND(K2016=1,$I2016="Electronico"),2,IF(K2016=1,VLOOKUP($C2016&amp;"|"&amp;$B2016&amp;"|"&amp;$D2016,Empresas!$C$6:$CC$92,$G2016+6+1,0),0))))</f>
        <v>0</v>
      </c>
      <c r="AC2016" s="147">
        <f>IF(AND($I2016="Si",L2016=1),1,IF(AND($I2016="Fisico",L2016=1),1,IF(AND(L2016=1,$I2016="Electronico"),2,IF(L2016=1,VLOOKUP($C2016&amp;"|"&amp;$B2016&amp;"|"&amp;$D2016,Empresas!$C$6:$CC$92,$G2016+6+1,0),0))))</f>
        <v>0</v>
      </c>
      <c r="AD2016" s="147">
        <f>IF(AND($I2016="Si",M2016=1),1,IF(AND($I2016="Fisico",M2016=1),1,IF(AND(M2016=1,$I2016="Electronico"),2,IF(M2016=1,VLOOKUP($C2016&amp;"|"&amp;$B2016&amp;"|"&amp;$D2016,Empresas!$C$6:$CC$92,$G2016+6+1,0),0))))</f>
        <v>0</v>
      </c>
      <c r="AE2016" s="147">
        <f>IF(AND($I2016="Si",N2016=1),1,IF(AND($I2016="Fisico",N2016=1),1,IF(AND(N2016=1,$I2016="Electronico"),2,IF(N2016=1,VLOOKUP($C2016&amp;"|"&amp;$B2016&amp;"|"&amp;$D2016,Empresas!$C$6:$CC$92,$G2016+6+1,0),0))))</f>
        <v>0</v>
      </c>
      <c r="AF2016" s="147">
        <f>IF(AND($I2016="Si",O2016=1),1,IF(AND($I2016="Fisico",O2016=1),1,IF(AND(O2016=1,$I2016="Electronico"),2,IF(O2016=1,VLOOKUP($C2016&amp;"|"&amp;$B2016&amp;"|"&amp;$D2016,Empresas!$C$6:$CC$92,$G2016+6+1,0),0))))</f>
        <v>0</v>
      </c>
      <c r="AG2016" s="147">
        <f>IF(AND($I2016="Si",P2016=1),1,IF(AND($I2016="Fisico",P2016=1),1,IF(AND(P2016=1,$I2016="Electronico"),2,IF(P2016=1,VLOOKUP($C2016&amp;"|"&amp;$B2016&amp;"|"&amp;$D2016,Empresas!$C$6:$CC$92,$G2016+6+1,0),0))))</f>
        <v>0</v>
      </c>
      <c r="AH2016" s="147">
        <f>IF(AND($I2016="Si",Q2016=1),1,IF(AND($I2016="Fisico",Q2016=1),1,IF(AND(Q2016=1,$I2016="Electronico"),2,IF(Q2016=1,VLOOKUP($C2016&amp;"|"&amp;$B2016&amp;"|"&amp;$D2016,Empresas!$C$6:$CC$92,$G2016+6+1,0),0))))</f>
        <v>0</v>
      </c>
      <c r="AI2016" s="147">
        <f>IF(AND($I2016="Si",R2016=1),1,IF(AND($I2016="Fisico",R2016=1),1,IF(AND(R2016=1,$I2016="Electronico"),2,IF(R2016=1,VLOOKUP($C2016&amp;"|"&amp;$B2016&amp;"|"&amp;$D2016,Empresas!$C$6:$CC$92,$G2016+6+1,0),0))))</f>
        <v>0</v>
      </c>
      <c r="AJ2016" s="147">
        <f>IF(AND($I2016="Si",S2016=1),1,IF(AND($I2016="Fisico",S2016=1),1,IF(AND(S2016=1,$I2016="Electronico"),2,IF(S2016=1,VLOOKUP($C2016&amp;"|"&amp;$B2016&amp;"|"&amp;$D2016,Empresas!$C$6:$CC$92,$G2016+6+1,0),0))))</f>
        <v>0</v>
      </c>
      <c r="AK2016" s="147">
        <f>IF(AND($I2016="Si",T2016=1),1,IF(AND($I2016="Fisico",T2016=1),1,IF(AND(T2016=1,$I2016="Electronico"),2,IF(T2016=1,VLOOKUP($C2016&amp;"|"&amp;$B2016&amp;"|"&amp;$D2016,Empresas!$C$6:$CC$92,$G2016+6+1,0),0))))</f>
        <v>0</v>
      </c>
      <c r="AL2016" s="147">
        <f>IF(AND($I2016="Si",U2016=1),1,IF(AND($I2016="Fisico",U2016=1),1,IF(AND(U2016=1,$I2016="Electronico"),2,IF(U2016=1,VLOOKUP($C2016&amp;"|"&amp;$B2016&amp;"|"&amp;$D2016,Empresas!$C$6:$CC$92,$G2016+6+1,0),0))))</f>
        <v>0</v>
      </c>
      <c r="AM2016" s="149">
        <f t="shared" si="327"/>
        <v>0</v>
      </c>
      <c r="AN2016" s="149">
        <f t="shared" si="328"/>
        <v>0</v>
      </c>
      <c r="AO2016" s="152">
        <f t="shared" si="329"/>
        <v>0</v>
      </c>
    </row>
    <row r="2017" spans="1:41" x14ac:dyDescent="0.25">
      <c r="A2017" s="140" t="str">
        <f>VLOOKUP(D2017,Empresas!$D$7:$F$91,3,0)</f>
        <v>Jose</v>
      </c>
      <c r="B2017" s="141" t="str">
        <f>VLOOKUP(D2017,Empresas!$D$7:$G$91,4,0)</f>
        <v>Wildor</v>
      </c>
      <c r="C2017" s="141" t="s">
        <v>544</v>
      </c>
      <c r="D2017" s="141" t="s">
        <v>318</v>
      </c>
      <c r="E2017" s="141" t="str">
        <f>VLOOKUP(D2017,Empresas!$D$7:$E$92,2,0)</f>
        <v>DMK</v>
      </c>
      <c r="F2017" s="141" t="s">
        <v>177</v>
      </c>
      <c r="G2017" s="142">
        <f t="shared" si="332"/>
        <v>55</v>
      </c>
      <c r="H2017" s="142" t="str">
        <f>VLOOKUP(D2017,Empresas!$D$6:$L$92,7,0)</f>
        <v>Mensual</v>
      </c>
      <c r="I2017" s="141" t="str">
        <f>VLOOKUP(VLOOKUP(D2017&amp;"|"&amp;B2017,Empresas!$I$7:$CB$92,G2017,0),Tablas!$A$8:$B$10,2,0)</f>
        <v>No aplica</v>
      </c>
      <c r="J2017" s="78"/>
      <c r="K2017" s="78"/>
      <c r="L2017" s="78"/>
      <c r="M2017" s="78"/>
      <c r="N2017" s="78"/>
      <c r="O2017" s="78"/>
      <c r="P2017" s="78"/>
      <c r="Q2017" s="78"/>
      <c r="R2017" s="78"/>
      <c r="S2017" s="78"/>
      <c r="T2017" s="78"/>
      <c r="U2017" s="78"/>
      <c r="V2017" s="78" t="str">
        <f>VLOOKUP(D2017,Empresas!$D$7:$CF$91,81,0)</f>
        <v>A</v>
      </c>
      <c r="W2017" s="78" t="str">
        <f>VLOOKUP(D2017,Empresas!$D$7:$M$91,10,0)</f>
        <v>Mype</v>
      </c>
      <c r="X2017" s="69" t="str">
        <f t="shared" si="325"/>
        <v>NO</v>
      </c>
      <c r="Y2017" s="153" t="str">
        <f t="shared" si="326"/>
        <v>No aplica</v>
      </c>
      <c r="Z2017" s="147">
        <f>IF(Y2017="No aplica",0,IF(I2017="no",0,IF(I2017="No aplica",0,IF(I2017="Si",1,IF(I2017="Fisico",1,IF(I2017="Electronico",2,VLOOKUP(C2017&amp;"|"&amp;B2017&amp;"|"&amp;D2017,Empresas!$C$6:$CC$92,G2017+6+1,0)))))))</f>
        <v>0</v>
      </c>
      <c r="AA2017" s="147">
        <f>IF(AND($I2017="Si",J2017=1),1,IF(AND($I2017="Fisico",J2017=1),1,IF(AND(J2017=1,$I2017="Electronico"),2,IF(J2017=1,VLOOKUP($C2017&amp;"|"&amp;$B2017&amp;"|"&amp;$D2017,Empresas!$C$6:$CC$92,$G2017+6+1,0),0))))</f>
        <v>0</v>
      </c>
      <c r="AB2017" s="147">
        <f>IF(AND($I2017="Si",K2017=1),1,IF(AND($I2017="Fisico",K2017=1),1,IF(AND(K2017=1,$I2017="Electronico"),2,IF(K2017=1,VLOOKUP($C2017&amp;"|"&amp;$B2017&amp;"|"&amp;$D2017,Empresas!$C$6:$CC$92,$G2017+6+1,0),0))))</f>
        <v>0</v>
      </c>
      <c r="AC2017" s="147">
        <f>IF(AND($I2017="Si",L2017=1),1,IF(AND($I2017="Fisico",L2017=1),1,IF(AND(L2017=1,$I2017="Electronico"),2,IF(L2017=1,VLOOKUP($C2017&amp;"|"&amp;$B2017&amp;"|"&amp;$D2017,Empresas!$C$6:$CC$92,$G2017+6+1,0),0))))</f>
        <v>0</v>
      </c>
      <c r="AD2017" s="147">
        <f>IF(AND($I2017="Si",M2017=1),1,IF(AND($I2017="Fisico",M2017=1),1,IF(AND(M2017=1,$I2017="Electronico"),2,IF(M2017=1,VLOOKUP($C2017&amp;"|"&amp;$B2017&amp;"|"&amp;$D2017,Empresas!$C$6:$CC$92,$G2017+6+1,0),0))))</f>
        <v>0</v>
      </c>
      <c r="AE2017" s="147">
        <f>IF(AND($I2017="Si",N2017=1),1,IF(AND($I2017="Fisico",N2017=1),1,IF(AND(N2017=1,$I2017="Electronico"),2,IF(N2017=1,VLOOKUP($C2017&amp;"|"&amp;$B2017&amp;"|"&amp;$D2017,Empresas!$C$6:$CC$92,$G2017+6+1,0),0))))</f>
        <v>0</v>
      </c>
      <c r="AF2017" s="147">
        <f>IF(AND($I2017="Si",O2017=1),1,IF(AND($I2017="Fisico",O2017=1),1,IF(AND(O2017=1,$I2017="Electronico"),2,IF(O2017=1,VLOOKUP($C2017&amp;"|"&amp;$B2017&amp;"|"&amp;$D2017,Empresas!$C$6:$CC$92,$G2017+6+1,0),0))))</f>
        <v>0</v>
      </c>
      <c r="AG2017" s="147">
        <f>IF(AND($I2017="Si",P2017=1),1,IF(AND($I2017="Fisico",P2017=1),1,IF(AND(P2017=1,$I2017="Electronico"),2,IF(P2017=1,VLOOKUP($C2017&amp;"|"&amp;$B2017&amp;"|"&amp;$D2017,Empresas!$C$6:$CC$92,$G2017+6+1,0),0))))</f>
        <v>0</v>
      </c>
      <c r="AH2017" s="147">
        <f>IF(AND($I2017="Si",Q2017=1),1,IF(AND($I2017="Fisico",Q2017=1),1,IF(AND(Q2017=1,$I2017="Electronico"),2,IF(Q2017=1,VLOOKUP($C2017&amp;"|"&amp;$B2017&amp;"|"&amp;$D2017,Empresas!$C$6:$CC$92,$G2017+6+1,0),0))))</f>
        <v>0</v>
      </c>
      <c r="AI2017" s="147">
        <f>IF(AND($I2017="Si",R2017=1),1,IF(AND($I2017="Fisico",R2017=1),1,IF(AND(R2017=1,$I2017="Electronico"),2,IF(R2017=1,VLOOKUP($C2017&amp;"|"&amp;$B2017&amp;"|"&amp;$D2017,Empresas!$C$6:$CC$92,$G2017+6+1,0),0))))</f>
        <v>0</v>
      </c>
      <c r="AJ2017" s="147">
        <f>IF(AND($I2017="Si",S2017=1),1,IF(AND($I2017="Fisico",S2017=1),1,IF(AND(S2017=1,$I2017="Electronico"),2,IF(S2017=1,VLOOKUP($C2017&amp;"|"&amp;$B2017&amp;"|"&amp;$D2017,Empresas!$C$6:$CC$92,$G2017+6+1,0),0))))</f>
        <v>0</v>
      </c>
      <c r="AK2017" s="147">
        <f>IF(AND($I2017="Si",T2017=1),1,IF(AND($I2017="Fisico",T2017=1),1,IF(AND(T2017=1,$I2017="Electronico"),2,IF(T2017=1,VLOOKUP($C2017&amp;"|"&amp;$B2017&amp;"|"&amp;$D2017,Empresas!$C$6:$CC$92,$G2017+6+1,0),0))))</f>
        <v>0</v>
      </c>
      <c r="AL2017" s="147">
        <f>IF(AND($I2017="Si",U2017=1),1,IF(AND($I2017="Fisico",U2017=1),1,IF(AND(U2017=1,$I2017="Electronico"),2,IF(U2017=1,VLOOKUP($C2017&amp;"|"&amp;$B2017&amp;"|"&amp;$D2017,Empresas!$C$6:$CC$92,$G2017+6+1,0),0))))</f>
        <v>0</v>
      </c>
      <c r="AM2017" s="149">
        <f t="shared" si="327"/>
        <v>0</v>
      </c>
      <c r="AN2017" s="149">
        <f t="shared" si="328"/>
        <v>0</v>
      </c>
      <c r="AO2017" s="152">
        <f t="shared" si="329"/>
        <v>0</v>
      </c>
    </row>
    <row r="2018" spans="1:41" x14ac:dyDescent="0.25">
      <c r="A2018" s="140" t="str">
        <f>VLOOKUP(D2018,Empresas!$D$7:$F$91,3,0)</f>
        <v>Jose</v>
      </c>
      <c r="B2018" s="141" t="str">
        <f>VLOOKUP(D2018,Empresas!$D$7:$G$91,4,0)</f>
        <v>Wildor</v>
      </c>
      <c r="C2018" s="141" t="s">
        <v>544</v>
      </c>
      <c r="D2018" s="141" t="s">
        <v>318</v>
      </c>
      <c r="E2018" s="141" t="str">
        <f>VLOOKUP(D2018,Empresas!$D$7:$E$92,2,0)</f>
        <v>DMK</v>
      </c>
      <c r="F2018" s="141" t="s">
        <v>178</v>
      </c>
      <c r="G2018" s="142">
        <f t="shared" si="332"/>
        <v>56</v>
      </c>
      <c r="H2018" s="142" t="str">
        <f>VLOOKUP(D2018,Empresas!$D$6:$L$92,7,0)</f>
        <v>Mensual</v>
      </c>
      <c r="I2018" s="141" t="str">
        <f>VLOOKUP(VLOOKUP(D2018&amp;"|"&amp;B2018,Empresas!$I$7:$CB$92,G2018,0),Tablas!$A$8:$B$10,2,0)</f>
        <v>No aplica</v>
      </c>
      <c r="J2018" s="78"/>
      <c r="K2018" s="78"/>
      <c r="L2018" s="78"/>
      <c r="M2018" s="78"/>
      <c r="N2018" s="78"/>
      <c r="O2018" s="78"/>
      <c r="P2018" s="78"/>
      <c r="Q2018" s="78"/>
      <c r="R2018" s="78"/>
      <c r="S2018" s="78"/>
      <c r="T2018" s="78"/>
      <c r="U2018" s="78"/>
      <c r="V2018" s="78" t="str">
        <f>VLOOKUP(D2018,Empresas!$D$7:$CF$91,81,0)</f>
        <v>A</v>
      </c>
      <c r="W2018" s="78" t="str">
        <f>VLOOKUP(D2018,Empresas!$D$7:$M$91,10,0)</f>
        <v>Mype</v>
      </c>
      <c r="X2018" s="69" t="str">
        <f t="shared" si="325"/>
        <v>SI</v>
      </c>
      <c r="Y2018" s="153" t="str">
        <f t="shared" si="326"/>
        <v>No aplica</v>
      </c>
      <c r="Z2018" s="147">
        <f>IF(Y2018="No aplica",0,IF(I2018="no",0,IF(I2018="No aplica",0,IF(I2018="Si",1,IF(I2018="Fisico",1,IF(I2018="Electronico",2,VLOOKUP(C2018&amp;"|"&amp;B2018&amp;"|"&amp;D2018,Empresas!$C$6:$CC$92,G2018+6+1,0)))))))</f>
        <v>0</v>
      </c>
      <c r="AA2018" s="147">
        <f>IF(AND($I2018="Si",J2018=1),1,IF(AND($I2018="Fisico",J2018=1),1,IF(AND(J2018=1,$I2018="Electronico"),2,IF(J2018=1,VLOOKUP($C2018&amp;"|"&amp;$B2018&amp;"|"&amp;$D2018,Empresas!$C$6:$CC$92,$G2018+6+1,0),0))))</f>
        <v>0</v>
      </c>
      <c r="AB2018" s="147">
        <f>IF(AND($I2018="Si",K2018=1),1,IF(AND($I2018="Fisico",K2018=1),1,IF(AND(K2018=1,$I2018="Electronico"),2,IF(K2018=1,VLOOKUP($C2018&amp;"|"&amp;$B2018&amp;"|"&amp;$D2018,Empresas!$C$6:$CC$92,$G2018+6+1,0),0))))</f>
        <v>0</v>
      </c>
      <c r="AC2018" s="147">
        <f>IF(AND($I2018="Si",L2018=1),1,IF(AND($I2018="Fisico",L2018=1),1,IF(AND(L2018=1,$I2018="Electronico"),2,IF(L2018=1,VLOOKUP($C2018&amp;"|"&amp;$B2018&amp;"|"&amp;$D2018,Empresas!$C$6:$CC$92,$G2018+6+1,0),0))))</f>
        <v>0</v>
      </c>
      <c r="AD2018" s="147">
        <f>IF(AND($I2018="Si",M2018=1),1,IF(AND($I2018="Fisico",M2018=1),1,IF(AND(M2018=1,$I2018="Electronico"),2,IF(M2018=1,VLOOKUP($C2018&amp;"|"&amp;$B2018&amp;"|"&amp;$D2018,Empresas!$C$6:$CC$92,$G2018+6+1,0),0))))</f>
        <v>0</v>
      </c>
      <c r="AE2018" s="147">
        <f>IF(AND($I2018="Si",N2018=1),1,IF(AND($I2018="Fisico",N2018=1),1,IF(AND(N2018=1,$I2018="Electronico"),2,IF(N2018=1,VLOOKUP($C2018&amp;"|"&amp;$B2018&amp;"|"&amp;$D2018,Empresas!$C$6:$CC$92,$G2018+6+1,0),0))))</f>
        <v>0</v>
      </c>
      <c r="AF2018" s="147">
        <f>IF(AND($I2018="Si",O2018=1),1,IF(AND($I2018="Fisico",O2018=1),1,IF(AND(O2018=1,$I2018="Electronico"),2,IF(O2018=1,VLOOKUP($C2018&amp;"|"&amp;$B2018&amp;"|"&amp;$D2018,Empresas!$C$6:$CC$92,$G2018+6+1,0),0))))</f>
        <v>0</v>
      </c>
      <c r="AG2018" s="147">
        <f>IF(AND($I2018="Si",P2018=1),1,IF(AND($I2018="Fisico",P2018=1),1,IF(AND(P2018=1,$I2018="Electronico"),2,IF(P2018=1,VLOOKUP($C2018&amp;"|"&amp;$B2018&amp;"|"&amp;$D2018,Empresas!$C$6:$CC$92,$G2018+6+1,0),0))))</f>
        <v>0</v>
      </c>
      <c r="AH2018" s="147">
        <f>IF(AND($I2018="Si",Q2018=1),1,IF(AND($I2018="Fisico",Q2018=1),1,IF(AND(Q2018=1,$I2018="Electronico"),2,IF(Q2018=1,VLOOKUP($C2018&amp;"|"&amp;$B2018&amp;"|"&amp;$D2018,Empresas!$C$6:$CC$92,$G2018+6+1,0),0))))</f>
        <v>0</v>
      </c>
      <c r="AI2018" s="147">
        <f>IF(AND($I2018="Si",R2018=1),1,IF(AND($I2018="Fisico",R2018=1),1,IF(AND(R2018=1,$I2018="Electronico"),2,IF(R2018=1,VLOOKUP($C2018&amp;"|"&amp;$B2018&amp;"|"&amp;$D2018,Empresas!$C$6:$CC$92,$G2018+6+1,0),0))))</f>
        <v>0</v>
      </c>
      <c r="AJ2018" s="147">
        <f>IF(AND($I2018="Si",S2018=1),1,IF(AND($I2018="Fisico",S2018=1),1,IF(AND(S2018=1,$I2018="Electronico"),2,IF(S2018=1,VLOOKUP($C2018&amp;"|"&amp;$B2018&amp;"|"&amp;$D2018,Empresas!$C$6:$CC$92,$G2018+6+1,0),0))))</f>
        <v>0</v>
      </c>
      <c r="AK2018" s="147">
        <f>IF(AND($I2018="Si",T2018=1),1,IF(AND($I2018="Fisico",T2018=1),1,IF(AND(T2018=1,$I2018="Electronico"),2,IF(T2018=1,VLOOKUP($C2018&amp;"|"&amp;$B2018&amp;"|"&amp;$D2018,Empresas!$C$6:$CC$92,$G2018+6+1,0),0))))</f>
        <v>0</v>
      </c>
      <c r="AL2018" s="147">
        <f>IF(AND($I2018="Si",U2018=1),1,IF(AND($I2018="Fisico",U2018=1),1,IF(AND(U2018=1,$I2018="Electronico"),2,IF(U2018=1,VLOOKUP($C2018&amp;"|"&amp;$B2018&amp;"|"&amp;$D2018,Empresas!$C$6:$CC$92,$G2018+6+1,0),0))))</f>
        <v>0</v>
      </c>
      <c r="AM2018" s="149">
        <f t="shared" si="327"/>
        <v>0</v>
      </c>
      <c r="AN2018" s="149">
        <f t="shared" si="328"/>
        <v>0</v>
      </c>
      <c r="AO2018" s="152">
        <f t="shared" si="329"/>
        <v>0</v>
      </c>
    </row>
    <row r="2019" spans="1:41" x14ac:dyDescent="0.25">
      <c r="A2019" s="140" t="str">
        <f>VLOOKUP(D2019,Empresas!$D$7:$F$91,3,0)</f>
        <v>Jose</v>
      </c>
      <c r="B2019" s="141" t="str">
        <f>VLOOKUP(D2019,Empresas!$D$7:$G$91,4,0)</f>
        <v>Wildor</v>
      </c>
      <c r="C2019" s="141" t="s">
        <v>544</v>
      </c>
      <c r="D2019" s="141" t="s">
        <v>318</v>
      </c>
      <c r="E2019" s="141" t="str">
        <f>VLOOKUP(D2019,Empresas!$D$7:$E$92,2,0)</f>
        <v>DMK</v>
      </c>
      <c r="F2019" s="141" t="s">
        <v>179</v>
      </c>
      <c r="G2019" s="142">
        <f t="shared" si="332"/>
        <v>57</v>
      </c>
      <c r="H2019" s="142" t="str">
        <f>VLOOKUP(D2019,Empresas!$D$6:$L$92,7,0)</f>
        <v>Mensual</v>
      </c>
      <c r="I2019" s="141" t="str">
        <f>VLOOKUP(VLOOKUP(D2019&amp;"|"&amp;B2019,Empresas!$I$7:$CB$92,G2019,0),Tablas!$A$8:$B$10,2,0)</f>
        <v>No aplica</v>
      </c>
      <c r="J2019" s="78"/>
      <c r="K2019" s="78"/>
      <c r="L2019" s="78"/>
      <c r="M2019" s="78"/>
      <c r="N2019" s="78"/>
      <c r="O2019" s="78"/>
      <c r="P2019" s="78"/>
      <c r="Q2019" s="78"/>
      <c r="R2019" s="78"/>
      <c r="S2019" s="78"/>
      <c r="T2019" s="78"/>
      <c r="U2019" s="78"/>
      <c r="V2019" s="78" t="str">
        <f>VLOOKUP(D2019,Empresas!$D$7:$CF$91,81,0)</f>
        <v>A</v>
      </c>
      <c r="W2019" s="78" t="str">
        <f>VLOOKUP(D2019,Empresas!$D$7:$M$91,10,0)</f>
        <v>Mype</v>
      </c>
      <c r="X2019" s="69" t="str">
        <f t="shared" si="325"/>
        <v>NO</v>
      </c>
      <c r="Y2019" s="153" t="str">
        <f t="shared" si="326"/>
        <v>No aplica</v>
      </c>
      <c r="Z2019" s="147">
        <f>IF(Y2019="No aplica",0,IF(I2019="no",0,IF(I2019="No aplica",0,IF(I2019="Si",1,IF(I2019="Fisico",1,IF(I2019="Electronico",2,VLOOKUP(C2019&amp;"|"&amp;B2019&amp;"|"&amp;D2019,Empresas!$C$6:$CC$92,G2019+6+1,0)))))))</f>
        <v>0</v>
      </c>
      <c r="AA2019" s="147">
        <f>IF(AND($I2019="Si",J2019=1),1,IF(AND($I2019="Fisico",J2019=1),1,IF(AND(J2019=1,$I2019="Electronico"),2,IF(J2019=1,VLOOKUP($C2019&amp;"|"&amp;$B2019&amp;"|"&amp;$D2019,Empresas!$C$6:$CC$92,$G2019+6+1,0),0))))</f>
        <v>0</v>
      </c>
      <c r="AB2019" s="147">
        <f>IF(AND($I2019="Si",K2019=1),1,IF(AND($I2019="Fisico",K2019=1),1,IF(AND(K2019=1,$I2019="Electronico"),2,IF(K2019=1,VLOOKUP($C2019&amp;"|"&amp;$B2019&amp;"|"&amp;$D2019,Empresas!$C$6:$CC$92,$G2019+6+1,0),0))))</f>
        <v>0</v>
      </c>
      <c r="AC2019" s="147">
        <f>IF(AND($I2019="Si",L2019=1),1,IF(AND($I2019="Fisico",L2019=1),1,IF(AND(L2019=1,$I2019="Electronico"),2,IF(L2019=1,VLOOKUP($C2019&amp;"|"&amp;$B2019&amp;"|"&amp;$D2019,Empresas!$C$6:$CC$92,$G2019+6+1,0),0))))</f>
        <v>0</v>
      </c>
      <c r="AD2019" s="147">
        <f>IF(AND($I2019="Si",M2019=1),1,IF(AND($I2019="Fisico",M2019=1),1,IF(AND(M2019=1,$I2019="Electronico"),2,IF(M2019=1,VLOOKUP($C2019&amp;"|"&amp;$B2019&amp;"|"&amp;$D2019,Empresas!$C$6:$CC$92,$G2019+6+1,0),0))))</f>
        <v>0</v>
      </c>
      <c r="AE2019" s="147">
        <f>IF(AND($I2019="Si",N2019=1),1,IF(AND($I2019="Fisico",N2019=1),1,IF(AND(N2019=1,$I2019="Electronico"),2,IF(N2019=1,VLOOKUP($C2019&amp;"|"&amp;$B2019&amp;"|"&amp;$D2019,Empresas!$C$6:$CC$92,$G2019+6+1,0),0))))</f>
        <v>0</v>
      </c>
      <c r="AF2019" s="147">
        <f>IF(AND($I2019="Si",O2019=1),1,IF(AND($I2019="Fisico",O2019=1),1,IF(AND(O2019=1,$I2019="Electronico"),2,IF(O2019=1,VLOOKUP($C2019&amp;"|"&amp;$B2019&amp;"|"&amp;$D2019,Empresas!$C$6:$CC$92,$G2019+6+1,0),0))))</f>
        <v>0</v>
      </c>
      <c r="AG2019" s="147">
        <f>IF(AND($I2019="Si",P2019=1),1,IF(AND($I2019="Fisico",P2019=1),1,IF(AND(P2019=1,$I2019="Electronico"),2,IF(P2019=1,VLOOKUP($C2019&amp;"|"&amp;$B2019&amp;"|"&amp;$D2019,Empresas!$C$6:$CC$92,$G2019+6+1,0),0))))</f>
        <v>0</v>
      </c>
      <c r="AH2019" s="147">
        <f>IF(AND($I2019="Si",Q2019=1),1,IF(AND($I2019="Fisico",Q2019=1),1,IF(AND(Q2019=1,$I2019="Electronico"),2,IF(Q2019=1,VLOOKUP($C2019&amp;"|"&amp;$B2019&amp;"|"&amp;$D2019,Empresas!$C$6:$CC$92,$G2019+6+1,0),0))))</f>
        <v>0</v>
      </c>
      <c r="AI2019" s="147">
        <f>IF(AND($I2019="Si",R2019=1),1,IF(AND($I2019="Fisico",R2019=1),1,IF(AND(R2019=1,$I2019="Electronico"),2,IF(R2019=1,VLOOKUP($C2019&amp;"|"&amp;$B2019&amp;"|"&amp;$D2019,Empresas!$C$6:$CC$92,$G2019+6+1,0),0))))</f>
        <v>0</v>
      </c>
      <c r="AJ2019" s="147">
        <f>IF(AND($I2019="Si",S2019=1),1,IF(AND($I2019="Fisico",S2019=1),1,IF(AND(S2019=1,$I2019="Electronico"),2,IF(S2019=1,VLOOKUP($C2019&amp;"|"&amp;$B2019&amp;"|"&amp;$D2019,Empresas!$C$6:$CC$92,$G2019+6+1,0),0))))</f>
        <v>0</v>
      </c>
      <c r="AK2019" s="147">
        <f>IF(AND($I2019="Si",T2019=1),1,IF(AND($I2019="Fisico",T2019=1),1,IF(AND(T2019=1,$I2019="Electronico"),2,IF(T2019=1,VLOOKUP($C2019&amp;"|"&amp;$B2019&amp;"|"&amp;$D2019,Empresas!$C$6:$CC$92,$G2019+6+1,0),0))))</f>
        <v>0</v>
      </c>
      <c r="AL2019" s="147">
        <f>IF(AND($I2019="Si",U2019=1),1,IF(AND($I2019="Fisico",U2019=1),1,IF(AND(U2019=1,$I2019="Electronico"),2,IF(U2019=1,VLOOKUP($C2019&amp;"|"&amp;$B2019&amp;"|"&amp;$D2019,Empresas!$C$6:$CC$92,$G2019+6+1,0),0))))</f>
        <v>0</v>
      </c>
      <c r="AM2019" s="149">
        <f t="shared" si="327"/>
        <v>0</v>
      </c>
      <c r="AN2019" s="149">
        <f t="shared" si="328"/>
        <v>0</v>
      </c>
      <c r="AO2019" s="152">
        <f t="shared" si="329"/>
        <v>0</v>
      </c>
    </row>
    <row r="2020" spans="1:41" x14ac:dyDescent="0.25">
      <c r="A2020" s="140" t="str">
        <f>VLOOKUP(D2020,Empresas!$D$7:$F$91,3,0)</f>
        <v>Jose</v>
      </c>
      <c r="B2020" s="141" t="str">
        <f>VLOOKUP(D2020,Empresas!$D$7:$G$91,4,0)</f>
        <v>Wildor</v>
      </c>
      <c r="C2020" s="141" t="s">
        <v>544</v>
      </c>
      <c r="D2020" s="141" t="s">
        <v>318</v>
      </c>
      <c r="E2020" s="141" t="str">
        <f>VLOOKUP(D2020,Empresas!$D$7:$E$92,2,0)</f>
        <v>DMK</v>
      </c>
      <c r="F2020" s="141" t="s">
        <v>180</v>
      </c>
      <c r="G2020" s="142">
        <f t="shared" si="332"/>
        <v>58</v>
      </c>
      <c r="H2020" s="142" t="str">
        <f>VLOOKUP(D2020,Empresas!$D$6:$L$92,7,0)</f>
        <v>Mensual</v>
      </c>
      <c r="I2020" s="141" t="str">
        <f>VLOOKUP(VLOOKUP(D2020&amp;"|"&amp;B2020,Empresas!$I$7:$CB$92,G2020,0),Tablas!$A$8:$B$10,2,0)</f>
        <v>No aplica</v>
      </c>
      <c r="J2020" s="78"/>
      <c r="K2020" s="78"/>
      <c r="L2020" s="78"/>
      <c r="M2020" s="78"/>
      <c r="N2020" s="78"/>
      <c r="O2020" s="78"/>
      <c r="P2020" s="78"/>
      <c r="Q2020" s="78"/>
      <c r="R2020" s="78"/>
      <c r="S2020" s="78"/>
      <c r="T2020" s="78"/>
      <c r="U2020" s="78"/>
      <c r="V2020" s="78" t="str">
        <f>VLOOKUP(D2020,Empresas!$D$7:$CF$91,81,0)</f>
        <v>A</v>
      </c>
      <c r="W2020" s="78" t="str">
        <f>VLOOKUP(D2020,Empresas!$D$7:$M$91,10,0)</f>
        <v>Mype</v>
      </c>
      <c r="X2020" s="69" t="str">
        <f t="shared" si="325"/>
        <v>NO</v>
      </c>
      <c r="Y2020" s="153" t="str">
        <f t="shared" si="326"/>
        <v>No aplica</v>
      </c>
      <c r="Z2020" s="147">
        <f>IF(Y2020="No aplica",0,IF(I2020="no",0,IF(I2020="No aplica",0,IF(I2020="Si",1,IF(I2020="Fisico",1,IF(I2020="Electronico",2,VLOOKUP(C2020&amp;"|"&amp;B2020&amp;"|"&amp;D2020,Empresas!$C$6:$CC$92,G2020+6+1,0)))))))</f>
        <v>0</v>
      </c>
      <c r="AA2020" s="147">
        <f>IF(AND($I2020="Si",J2020=1),1,IF(AND($I2020="Fisico",J2020=1),1,IF(AND(J2020=1,$I2020="Electronico"),2,IF(J2020=1,VLOOKUP($C2020&amp;"|"&amp;$B2020&amp;"|"&amp;$D2020,Empresas!$C$6:$CC$92,$G2020+6+1,0),0))))</f>
        <v>0</v>
      </c>
      <c r="AB2020" s="147">
        <f>IF(AND($I2020="Si",K2020=1),1,IF(AND($I2020="Fisico",K2020=1),1,IF(AND(K2020=1,$I2020="Electronico"),2,IF(K2020=1,VLOOKUP($C2020&amp;"|"&amp;$B2020&amp;"|"&amp;$D2020,Empresas!$C$6:$CC$92,$G2020+6+1,0),0))))</f>
        <v>0</v>
      </c>
      <c r="AC2020" s="147">
        <f>IF(AND($I2020="Si",L2020=1),1,IF(AND($I2020="Fisico",L2020=1),1,IF(AND(L2020=1,$I2020="Electronico"),2,IF(L2020=1,VLOOKUP($C2020&amp;"|"&amp;$B2020&amp;"|"&amp;$D2020,Empresas!$C$6:$CC$92,$G2020+6+1,0),0))))</f>
        <v>0</v>
      </c>
      <c r="AD2020" s="147">
        <f>IF(AND($I2020="Si",M2020=1),1,IF(AND($I2020="Fisico",M2020=1),1,IF(AND(M2020=1,$I2020="Electronico"),2,IF(M2020=1,VLOOKUP($C2020&amp;"|"&amp;$B2020&amp;"|"&amp;$D2020,Empresas!$C$6:$CC$92,$G2020+6+1,0),0))))</f>
        <v>0</v>
      </c>
      <c r="AE2020" s="147">
        <f>IF(AND($I2020="Si",N2020=1),1,IF(AND($I2020="Fisico",N2020=1),1,IF(AND(N2020=1,$I2020="Electronico"),2,IF(N2020=1,VLOOKUP($C2020&amp;"|"&amp;$B2020&amp;"|"&amp;$D2020,Empresas!$C$6:$CC$92,$G2020+6+1,0),0))))</f>
        <v>0</v>
      </c>
      <c r="AF2020" s="147">
        <f>IF(AND($I2020="Si",O2020=1),1,IF(AND($I2020="Fisico",O2020=1),1,IF(AND(O2020=1,$I2020="Electronico"),2,IF(O2020=1,VLOOKUP($C2020&amp;"|"&amp;$B2020&amp;"|"&amp;$D2020,Empresas!$C$6:$CC$92,$G2020+6+1,0),0))))</f>
        <v>0</v>
      </c>
      <c r="AG2020" s="147">
        <f>IF(AND($I2020="Si",P2020=1),1,IF(AND($I2020="Fisico",P2020=1),1,IF(AND(P2020=1,$I2020="Electronico"),2,IF(P2020=1,VLOOKUP($C2020&amp;"|"&amp;$B2020&amp;"|"&amp;$D2020,Empresas!$C$6:$CC$92,$G2020+6+1,0),0))))</f>
        <v>0</v>
      </c>
      <c r="AH2020" s="147">
        <f>IF(AND($I2020="Si",Q2020=1),1,IF(AND($I2020="Fisico",Q2020=1),1,IF(AND(Q2020=1,$I2020="Electronico"),2,IF(Q2020=1,VLOOKUP($C2020&amp;"|"&amp;$B2020&amp;"|"&amp;$D2020,Empresas!$C$6:$CC$92,$G2020+6+1,0),0))))</f>
        <v>0</v>
      </c>
      <c r="AI2020" s="147">
        <f>IF(AND($I2020="Si",R2020=1),1,IF(AND($I2020="Fisico",R2020=1),1,IF(AND(R2020=1,$I2020="Electronico"),2,IF(R2020=1,VLOOKUP($C2020&amp;"|"&amp;$B2020&amp;"|"&amp;$D2020,Empresas!$C$6:$CC$92,$G2020+6+1,0),0))))</f>
        <v>0</v>
      </c>
      <c r="AJ2020" s="147">
        <f>IF(AND($I2020="Si",S2020=1),1,IF(AND($I2020="Fisico",S2020=1),1,IF(AND(S2020=1,$I2020="Electronico"),2,IF(S2020=1,VLOOKUP($C2020&amp;"|"&amp;$B2020&amp;"|"&amp;$D2020,Empresas!$C$6:$CC$92,$G2020+6+1,0),0))))</f>
        <v>0</v>
      </c>
      <c r="AK2020" s="147">
        <f>IF(AND($I2020="Si",T2020=1),1,IF(AND($I2020="Fisico",T2020=1),1,IF(AND(T2020=1,$I2020="Electronico"),2,IF(T2020=1,VLOOKUP($C2020&amp;"|"&amp;$B2020&amp;"|"&amp;$D2020,Empresas!$C$6:$CC$92,$G2020+6+1,0),0))))</f>
        <v>0</v>
      </c>
      <c r="AL2020" s="147">
        <f>IF(AND($I2020="Si",U2020=1),1,IF(AND($I2020="Fisico",U2020=1),1,IF(AND(U2020=1,$I2020="Electronico"),2,IF(U2020=1,VLOOKUP($C2020&amp;"|"&amp;$B2020&amp;"|"&amp;$D2020,Empresas!$C$6:$CC$92,$G2020+6+1,0),0))))</f>
        <v>0</v>
      </c>
      <c r="AM2020" s="149">
        <f t="shared" si="327"/>
        <v>0</v>
      </c>
      <c r="AN2020" s="149">
        <f t="shared" si="328"/>
        <v>0</v>
      </c>
      <c r="AO2020" s="152">
        <f t="shared" si="329"/>
        <v>0</v>
      </c>
    </row>
    <row r="2021" spans="1:41" x14ac:dyDescent="0.25">
      <c r="A2021" s="140" t="str">
        <f>VLOOKUP(D2021,Empresas!$D$7:$F$91,3,0)</f>
        <v>Jose</v>
      </c>
      <c r="B2021" s="141" t="str">
        <f>VLOOKUP(D2021,Empresas!$D$7:$G$91,4,0)</f>
        <v>Wildor</v>
      </c>
      <c r="C2021" s="141" t="s">
        <v>544</v>
      </c>
      <c r="D2021" s="141" t="s">
        <v>318</v>
      </c>
      <c r="E2021" s="141" t="str">
        <f>VLOOKUP(D2021,Empresas!$D$7:$E$92,2,0)</f>
        <v>DMK</v>
      </c>
      <c r="F2021" s="141" t="s">
        <v>181</v>
      </c>
      <c r="G2021" s="142">
        <f t="shared" si="332"/>
        <v>59</v>
      </c>
      <c r="H2021" s="142" t="str">
        <f>VLOOKUP(D2021,Empresas!$D$6:$L$92,7,0)</f>
        <v>Mensual</v>
      </c>
      <c r="I2021" s="141" t="str">
        <f>VLOOKUP(VLOOKUP(D2021&amp;"|"&amp;B2021,Empresas!$I$7:$CB$92,G2021,0),Tablas!$A$8:$B$10,2,0)</f>
        <v>No aplica</v>
      </c>
      <c r="J2021" s="78"/>
      <c r="K2021" s="78"/>
      <c r="L2021" s="78"/>
      <c r="M2021" s="78"/>
      <c r="N2021" s="78"/>
      <c r="O2021" s="78"/>
      <c r="P2021" s="78"/>
      <c r="Q2021" s="78"/>
      <c r="R2021" s="78"/>
      <c r="S2021" s="78"/>
      <c r="T2021" s="78"/>
      <c r="U2021" s="78"/>
      <c r="V2021" s="78" t="str">
        <f>VLOOKUP(D2021,Empresas!$D$7:$CF$91,81,0)</f>
        <v>A</v>
      </c>
      <c r="W2021" s="78" t="str">
        <f>VLOOKUP(D2021,Empresas!$D$7:$M$91,10,0)</f>
        <v>Mype</v>
      </c>
      <c r="X2021" s="69" t="str">
        <f t="shared" si="325"/>
        <v>NO</v>
      </c>
      <c r="Y2021" s="153" t="str">
        <f t="shared" si="326"/>
        <v>No aplica</v>
      </c>
      <c r="Z2021" s="147">
        <f>IF(Y2021="No aplica",0,IF(I2021="no",0,IF(I2021="No aplica",0,IF(I2021="Si",1,IF(I2021="Fisico",1,IF(I2021="Electronico",2,VLOOKUP(C2021&amp;"|"&amp;B2021&amp;"|"&amp;D2021,Empresas!$C$6:$CC$92,G2021+6+1,0)))))))</f>
        <v>0</v>
      </c>
      <c r="AA2021" s="147">
        <f>IF(AND($I2021="Si",J2021=1),1,IF(AND($I2021="Fisico",J2021=1),1,IF(AND(J2021=1,$I2021="Electronico"),2,IF(J2021=1,VLOOKUP($C2021&amp;"|"&amp;$B2021&amp;"|"&amp;$D2021,Empresas!$C$6:$CC$92,$G2021+6+1,0),0))))</f>
        <v>0</v>
      </c>
      <c r="AB2021" s="147">
        <f>IF(AND($I2021="Si",K2021=1),1,IF(AND($I2021="Fisico",K2021=1),1,IF(AND(K2021=1,$I2021="Electronico"),2,IF(K2021=1,VLOOKUP($C2021&amp;"|"&amp;$B2021&amp;"|"&amp;$D2021,Empresas!$C$6:$CC$92,$G2021+6+1,0),0))))</f>
        <v>0</v>
      </c>
      <c r="AC2021" s="147">
        <f>IF(AND($I2021="Si",L2021=1),1,IF(AND($I2021="Fisico",L2021=1),1,IF(AND(L2021=1,$I2021="Electronico"),2,IF(L2021=1,VLOOKUP($C2021&amp;"|"&amp;$B2021&amp;"|"&amp;$D2021,Empresas!$C$6:$CC$92,$G2021+6+1,0),0))))</f>
        <v>0</v>
      </c>
      <c r="AD2021" s="147">
        <f>IF(AND($I2021="Si",M2021=1),1,IF(AND($I2021="Fisico",M2021=1),1,IF(AND(M2021=1,$I2021="Electronico"),2,IF(M2021=1,VLOOKUP($C2021&amp;"|"&amp;$B2021&amp;"|"&amp;$D2021,Empresas!$C$6:$CC$92,$G2021+6+1,0),0))))</f>
        <v>0</v>
      </c>
      <c r="AE2021" s="147">
        <f>IF(AND($I2021="Si",N2021=1),1,IF(AND($I2021="Fisico",N2021=1),1,IF(AND(N2021=1,$I2021="Electronico"),2,IF(N2021=1,VLOOKUP($C2021&amp;"|"&amp;$B2021&amp;"|"&amp;$D2021,Empresas!$C$6:$CC$92,$G2021+6+1,0),0))))</f>
        <v>0</v>
      </c>
      <c r="AF2021" s="147">
        <f>IF(AND($I2021="Si",O2021=1),1,IF(AND($I2021="Fisico",O2021=1),1,IF(AND(O2021=1,$I2021="Electronico"),2,IF(O2021=1,VLOOKUP($C2021&amp;"|"&amp;$B2021&amp;"|"&amp;$D2021,Empresas!$C$6:$CC$92,$G2021+6+1,0),0))))</f>
        <v>0</v>
      </c>
      <c r="AG2021" s="147">
        <f>IF(AND($I2021="Si",P2021=1),1,IF(AND($I2021="Fisico",P2021=1),1,IF(AND(P2021=1,$I2021="Electronico"),2,IF(P2021=1,VLOOKUP($C2021&amp;"|"&amp;$B2021&amp;"|"&amp;$D2021,Empresas!$C$6:$CC$92,$G2021+6+1,0),0))))</f>
        <v>0</v>
      </c>
      <c r="AH2021" s="147">
        <f>IF(AND($I2021="Si",Q2021=1),1,IF(AND($I2021="Fisico",Q2021=1),1,IF(AND(Q2021=1,$I2021="Electronico"),2,IF(Q2021=1,VLOOKUP($C2021&amp;"|"&amp;$B2021&amp;"|"&amp;$D2021,Empresas!$C$6:$CC$92,$G2021+6+1,0),0))))</f>
        <v>0</v>
      </c>
      <c r="AI2021" s="147">
        <f>IF(AND($I2021="Si",R2021=1),1,IF(AND($I2021="Fisico",R2021=1),1,IF(AND(R2021=1,$I2021="Electronico"),2,IF(R2021=1,VLOOKUP($C2021&amp;"|"&amp;$B2021&amp;"|"&amp;$D2021,Empresas!$C$6:$CC$92,$G2021+6+1,0),0))))</f>
        <v>0</v>
      </c>
      <c r="AJ2021" s="147">
        <f>IF(AND($I2021="Si",S2021=1),1,IF(AND($I2021="Fisico",S2021=1),1,IF(AND(S2021=1,$I2021="Electronico"),2,IF(S2021=1,VLOOKUP($C2021&amp;"|"&amp;$B2021&amp;"|"&amp;$D2021,Empresas!$C$6:$CC$92,$G2021+6+1,0),0))))</f>
        <v>0</v>
      </c>
      <c r="AK2021" s="147">
        <f>IF(AND($I2021="Si",T2021=1),1,IF(AND($I2021="Fisico",T2021=1),1,IF(AND(T2021=1,$I2021="Electronico"),2,IF(T2021=1,VLOOKUP($C2021&amp;"|"&amp;$B2021&amp;"|"&amp;$D2021,Empresas!$C$6:$CC$92,$G2021+6+1,0),0))))</f>
        <v>0</v>
      </c>
      <c r="AL2021" s="147">
        <f>IF(AND($I2021="Si",U2021=1),1,IF(AND($I2021="Fisico",U2021=1),1,IF(AND(U2021=1,$I2021="Electronico"),2,IF(U2021=1,VLOOKUP($C2021&amp;"|"&amp;$B2021&amp;"|"&amp;$D2021,Empresas!$C$6:$CC$92,$G2021+6+1,0),0))))</f>
        <v>0</v>
      </c>
      <c r="AM2021" s="149">
        <f t="shared" si="327"/>
        <v>0</v>
      </c>
      <c r="AN2021" s="149">
        <f t="shared" si="328"/>
        <v>0</v>
      </c>
      <c r="AO2021" s="152">
        <f t="shared" si="329"/>
        <v>0</v>
      </c>
    </row>
    <row r="2022" spans="1:41" x14ac:dyDescent="0.25">
      <c r="A2022" s="140" t="str">
        <f>VLOOKUP(D2022,Empresas!$D$7:$F$91,3,0)</f>
        <v>Jose</v>
      </c>
      <c r="B2022" s="141" t="str">
        <f>VLOOKUP(D2022,Empresas!$D$7:$G$91,4,0)</f>
        <v>Wildor</v>
      </c>
      <c r="C2022" s="141" t="s">
        <v>544</v>
      </c>
      <c r="D2022" s="141" t="s">
        <v>318</v>
      </c>
      <c r="E2022" s="141" t="str">
        <f>VLOOKUP(D2022,Empresas!$D$7:$E$92,2,0)</f>
        <v>DMK</v>
      </c>
      <c r="F2022" s="141" t="s">
        <v>182</v>
      </c>
      <c r="G2022" s="142">
        <f t="shared" si="332"/>
        <v>60</v>
      </c>
      <c r="H2022" s="142" t="str">
        <f>VLOOKUP(D2022,Empresas!$D$6:$L$92,7,0)</f>
        <v>Mensual</v>
      </c>
      <c r="I2022" s="141" t="str">
        <f>VLOOKUP(VLOOKUP(D2022&amp;"|"&amp;B2022,Empresas!$I$7:$CB$92,G2022,0),Tablas!$A$8:$B$10,2,0)</f>
        <v>No aplica</v>
      </c>
      <c r="J2022" s="78"/>
      <c r="K2022" s="78"/>
      <c r="L2022" s="78"/>
      <c r="M2022" s="78"/>
      <c r="N2022" s="78"/>
      <c r="O2022" s="78"/>
      <c r="P2022" s="78"/>
      <c r="Q2022" s="78"/>
      <c r="R2022" s="78"/>
      <c r="S2022" s="78"/>
      <c r="T2022" s="78"/>
      <c r="U2022" s="78"/>
      <c r="V2022" s="78" t="str">
        <f>VLOOKUP(D2022,Empresas!$D$7:$CF$91,81,0)</f>
        <v>A</v>
      </c>
      <c r="W2022" s="78" t="str">
        <f>VLOOKUP(D2022,Empresas!$D$7:$M$91,10,0)</f>
        <v>Mype</v>
      </c>
      <c r="X2022" s="69" t="str">
        <f t="shared" si="325"/>
        <v>NO</v>
      </c>
      <c r="Y2022" s="153" t="str">
        <f t="shared" si="326"/>
        <v>No aplica</v>
      </c>
      <c r="Z2022" s="147">
        <f>IF(Y2022="No aplica",0,IF(I2022="no",0,IF(I2022="No aplica",0,IF(I2022="Si",1,IF(I2022="Fisico",1,IF(I2022="Electronico",2,VLOOKUP(C2022&amp;"|"&amp;B2022&amp;"|"&amp;D2022,Empresas!$C$6:$CC$92,G2022+6+1,0)))))))</f>
        <v>0</v>
      </c>
      <c r="AA2022" s="147">
        <f>IF(AND($I2022="Si",J2022=1),1,IF(AND($I2022="Fisico",J2022=1),1,IF(AND(J2022=1,$I2022="Electronico"),2,IF(J2022=1,VLOOKUP($C2022&amp;"|"&amp;$B2022&amp;"|"&amp;$D2022,Empresas!$C$6:$CC$92,$G2022+6+1,0),0))))</f>
        <v>0</v>
      </c>
      <c r="AB2022" s="147">
        <f>IF(AND($I2022="Si",K2022=1),1,IF(AND($I2022="Fisico",K2022=1),1,IF(AND(K2022=1,$I2022="Electronico"),2,IF(K2022=1,VLOOKUP($C2022&amp;"|"&amp;$B2022&amp;"|"&amp;$D2022,Empresas!$C$6:$CC$92,$G2022+6+1,0),0))))</f>
        <v>0</v>
      </c>
      <c r="AC2022" s="147">
        <f>IF(AND($I2022="Si",L2022=1),1,IF(AND($I2022="Fisico",L2022=1),1,IF(AND(L2022=1,$I2022="Electronico"),2,IF(L2022=1,VLOOKUP($C2022&amp;"|"&amp;$B2022&amp;"|"&amp;$D2022,Empresas!$C$6:$CC$92,$G2022+6+1,0),0))))</f>
        <v>0</v>
      </c>
      <c r="AD2022" s="147">
        <f>IF(AND($I2022="Si",M2022=1),1,IF(AND($I2022="Fisico",M2022=1),1,IF(AND(M2022=1,$I2022="Electronico"),2,IF(M2022=1,VLOOKUP($C2022&amp;"|"&amp;$B2022&amp;"|"&amp;$D2022,Empresas!$C$6:$CC$92,$G2022+6+1,0),0))))</f>
        <v>0</v>
      </c>
      <c r="AE2022" s="147">
        <f>IF(AND($I2022="Si",N2022=1),1,IF(AND($I2022="Fisico",N2022=1),1,IF(AND(N2022=1,$I2022="Electronico"),2,IF(N2022=1,VLOOKUP($C2022&amp;"|"&amp;$B2022&amp;"|"&amp;$D2022,Empresas!$C$6:$CC$92,$G2022+6+1,0),0))))</f>
        <v>0</v>
      </c>
      <c r="AF2022" s="147">
        <f>IF(AND($I2022="Si",O2022=1),1,IF(AND($I2022="Fisico",O2022=1),1,IF(AND(O2022=1,$I2022="Electronico"),2,IF(O2022=1,VLOOKUP($C2022&amp;"|"&amp;$B2022&amp;"|"&amp;$D2022,Empresas!$C$6:$CC$92,$G2022+6+1,0),0))))</f>
        <v>0</v>
      </c>
      <c r="AG2022" s="147">
        <f>IF(AND($I2022="Si",P2022=1),1,IF(AND($I2022="Fisico",P2022=1),1,IF(AND(P2022=1,$I2022="Electronico"),2,IF(P2022=1,VLOOKUP($C2022&amp;"|"&amp;$B2022&amp;"|"&amp;$D2022,Empresas!$C$6:$CC$92,$G2022+6+1,0),0))))</f>
        <v>0</v>
      </c>
      <c r="AH2022" s="147">
        <f>IF(AND($I2022="Si",Q2022=1),1,IF(AND($I2022="Fisico",Q2022=1),1,IF(AND(Q2022=1,$I2022="Electronico"),2,IF(Q2022=1,VLOOKUP($C2022&amp;"|"&amp;$B2022&amp;"|"&amp;$D2022,Empresas!$C$6:$CC$92,$G2022+6+1,0),0))))</f>
        <v>0</v>
      </c>
      <c r="AI2022" s="147">
        <f>IF(AND($I2022="Si",R2022=1),1,IF(AND($I2022="Fisico",R2022=1),1,IF(AND(R2022=1,$I2022="Electronico"),2,IF(R2022=1,VLOOKUP($C2022&amp;"|"&amp;$B2022&amp;"|"&amp;$D2022,Empresas!$C$6:$CC$92,$G2022+6+1,0),0))))</f>
        <v>0</v>
      </c>
      <c r="AJ2022" s="147">
        <f>IF(AND($I2022="Si",S2022=1),1,IF(AND($I2022="Fisico",S2022=1),1,IF(AND(S2022=1,$I2022="Electronico"),2,IF(S2022=1,VLOOKUP($C2022&amp;"|"&amp;$B2022&amp;"|"&amp;$D2022,Empresas!$C$6:$CC$92,$G2022+6+1,0),0))))</f>
        <v>0</v>
      </c>
      <c r="AK2022" s="147">
        <f>IF(AND($I2022="Si",T2022=1),1,IF(AND($I2022="Fisico",T2022=1),1,IF(AND(T2022=1,$I2022="Electronico"),2,IF(T2022=1,VLOOKUP($C2022&amp;"|"&amp;$B2022&amp;"|"&amp;$D2022,Empresas!$C$6:$CC$92,$G2022+6+1,0),0))))</f>
        <v>0</v>
      </c>
      <c r="AL2022" s="147">
        <f>IF(AND($I2022="Si",U2022=1),1,IF(AND($I2022="Fisico",U2022=1),1,IF(AND(U2022=1,$I2022="Electronico"),2,IF(U2022=1,VLOOKUP($C2022&amp;"|"&amp;$B2022&amp;"|"&amp;$D2022,Empresas!$C$6:$CC$92,$G2022+6+1,0),0))))</f>
        <v>0</v>
      </c>
      <c r="AM2022" s="149">
        <f t="shared" si="327"/>
        <v>0</v>
      </c>
      <c r="AN2022" s="149">
        <f t="shared" si="328"/>
        <v>0</v>
      </c>
      <c r="AO2022" s="152">
        <f t="shared" si="329"/>
        <v>0</v>
      </c>
    </row>
    <row r="2023" spans="1:41" x14ac:dyDescent="0.25">
      <c r="A2023" s="143" t="str">
        <f>VLOOKUP(D2023,Empresas!$D$7:$F$91,3,0)</f>
        <v>Jose</v>
      </c>
      <c r="B2023" s="144" t="str">
        <f>VLOOKUP(D2023,Empresas!$D$7:$G$91,4,0)</f>
        <v>Wildor</v>
      </c>
      <c r="C2023" s="144" t="s">
        <v>544</v>
      </c>
      <c r="D2023" s="144" t="s">
        <v>318</v>
      </c>
      <c r="E2023" s="144" t="str">
        <f>VLOOKUP(D2023,Empresas!$D$7:$E$92,2,0)</f>
        <v>DMK</v>
      </c>
      <c r="F2023" s="144" t="s">
        <v>183</v>
      </c>
      <c r="G2023" s="145">
        <f>+Empresas!$BR$2</f>
        <v>62</v>
      </c>
      <c r="H2023" s="145" t="str">
        <f>VLOOKUP(D2023,Empresas!$D$6:$L$92,7,0)</f>
        <v>Mensual</v>
      </c>
      <c r="I2023" s="144" t="str">
        <f>VLOOKUP(VLOOKUP(D2023&amp;"|"&amp;B2023,Empresas!$I$7:$CB$92,G2023,0),Tablas!$A$13:$B$14,2,0)</f>
        <v>Si</v>
      </c>
      <c r="J2023" s="78">
        <v>1</v>
      </c>
      <c r="K2023" s="78">
        <v>1</v>
      </c>
      <c r="L2023" s="78">
        <v>1</v>
      </c>
      <c r="M2023" s="78">
        <v>1</v>
      </c>
      <c r="N2023" s="78">
        <v>1</v>
      </c>
      <c r="O2023" s="78">
        <v>1</v>
      </c>
      <c r="P2023" s="78">
        <v>1</v>
      </c>
      <c r="Q2023" s="78">
        <v>1</v>
      </c>
      <c r="R2023" s="78"/>
      <c r="S2023" s="78"/>
      <c r="T2023" s="78"/>
      <c r="U2023" s="78"/>
      <c r="V2023" s="78" t="str">
        <f>VLOOKUP(D2023,Empresas!$D$7:$CF$91,81,0)</f>
        <v>A</v>
      </c>
      <c r="W2023" s="78" t="str">
        <f>VLOOKUP(D2023,Empresas!$D$7:$M$91,10,0)</f>
        <v>Mype</v>
      </c>
      <c r="X2023" s="69" t="str">
        <f t="shared" si="325"/>
        <v>SI</v>
      </c>
      <c r="Y2023" s="153" t="str">
        <f t="shared" si="326"/>
        <v>Si aplica</v>
      </c>
      <c r="Z2023" s="147">
        <f>IF(Y2023="No aplica",0,IF(I2023="no",0,IF(I2023="No aplica",0,IF(I2023="Si",1,IF(I2023="Fisico",1,IF(I2023="Electronico",2,VLOOKUP(C2023&amp;"|"&amp;B2023&amp;"|"&amp;D2023,Empresas!$C$6:$CC$92,G2023+6+1,0)))))))</f>
        <v>1</v>
      </c>
      <c r="AA2023" s="147">
        <f>IF(AND($I2023="Si",J2023=1),1,IF(AND($I2023="Fisico",J2023=1),1,IF(AND(J2023=1,$I2023="Electronico"),2,IF(J2023=1,VLOOKUP($C2023&amp;"|"&amp;$B2023&amp;"|"&amp;$D2023,Empresas!$C$6:$CC$92,$G2023+6+1,0),0))))</f>
        <v>1</v>
      </c>
      <c r="AB2023" s="147">
        <f>IF(AND($I2023="Si",K2023=1),1,IF(AND($I2023="Fisico",K2023=1),1,IF(AND(K2023=1,$I2023="Electronico"),2,IF(K2023=1,VLOOKUP($C2023&amp;"|"&amp;$B2023&amp;"|"&amp;$D2023,Empresas!$C$6:$CC$92,$G2023+6+1,0),0))))</f>
        <v>1</v>
      </c>
      <c r="AC2023" s="147">
        <f>IF(AND($I2023="Si",L2023=1),1,IF(AND($I2023="Fisico",L2023=1),1,IF(AND(L2023=1,$I2023="Electronico"),2,IF(L2023=1,VLOOKUP($C2023&amp;"|"&amp;$B2023&amp;"|"&amp;$D2023,Empresas!$C$6:$CC$92,$G2023+6+1,0),0))))</f>
        <v>1</v>
      </c>
      <c r="AD2023" s="147">
        <f>IF(AND($I2023="Si",M2023=1),1,IF(AND($I2023="Fisico",M2023=1),1,IF(AND(M2023=1,$I2023="Electronico"),2,IF(M2023=1,VLOOKUP($C2023&amp;"|"&amp;$B2023&amp;"|"&amp;$D2023,Empresas!$C$6:$CC$92,$G2023+6+1,0),0))))</f>
        <v>1</v>
      </c>
      <c r="AE2023" s="147">
        <f>IF(AND($I2023="Si",N2023=1),1,IF(AND($I2023="Fisico",N2023=1),1,IF(AND(N2023=1,$I2023="Electronico"),2,IF(N2023=1,VLOOKUP($C2023&amp;"|"&amp;$B2023&amp;"|"&amp;$D2023,Empresas!$C$6:$CC$92,$G2023+6+1,0),0))))</f>
        <v>1</v>
      </c>
      <c r="AF2023" s="147">
        <f>IF(AND($I2023="Si",O2023=1),1,IF(AND($I2023="Fisico",O2023=1),1,IF(AND(O2023=1,$I2023="Electronico"),2,IF(O2023=1,VLOOKUP($C2023&amp;"|"&amp;$B2023&amp;"|"&amp;$D2023,Empresas!$C$6:$CC$92,$G2023+6+1,0),0))))</f>
        <v>1</v>
      </c>
      <c r="AG2023" s="147">
        <f>IF(AND($I2023="Si",P2023=1),1,IF(AND($I2023="Fisico",P2023=1),1,IF(AND(P2023=1,$I2023="Electronico"),2,IF(P2023=1,VLOOKUP($C2023&amp;"|"&amp;$B2023&amp;"|"&amp;$D2023,Empresas!$C$6:$CC$92,$G2023+6+1,0),0))))</f>
        <v>1</v>
      </c>
      <c r="AH2023" s="147">
        <f>IF(AND($I2023="Si",Q2023=1),1,IF(AND($I2023="Fisico",Q2023=1),1,IF(AND(Q2023=1,$I2023="Electronico"),2,IF(Q2023=1,VLOOKUP($C2023&amp;"|"&amp;$B2023&amp;"|"&amp;$D2023,Empresas!$C$6:$CC$92,$G2023+6+1,0),0))))</f>
        <v>1</v>
      </c>
      <c r="AI2023" s="147">
        <f>IF(AND($I2023="Si",R2023=1),1,IF(AND($I2023="Fisico",R2023=1),1,IF(AND(R2023=1,$I2023="Electronico"),2,IF(R2023=1,VLOOKUP($C2023&amp;"|"&amp;$B2023&amp;"|"&amp;$D2023,Empresas!$C$6:$CC$92,$G2023+6+1,0),0))))</f>
        <v>0</v>
      </c>
      <c r="AJ2023" s="147">
        <f>IF(AND($I2023="Si",S2023=1),1,IF(AND($I2023="Fisico",S2023=1),1,IF(AND(S2023=1,$I2023="Electronico"),2,IF(S2023=1,VLOOKUP($C2023&amp;"|"&amp;$B2023&amp;"|"&amp;$D2023,Empresas!$C$6:$CC$92,$G2023+6+1,0),0))))</f>
        <v>0</v>
      </c>
      <c r="AK2023" s="147">
        <f>IF(AND($I2023="Si",T2023=1),1,IF(AND($I2023="Fisico",T2023=1),1,IF(AND(T2023=1,$I2023="Electronico"),2,IF(T2023=1,VLOOKUP($C2023&amp;"|"&amp;$B2023&amp;"|"&amp;$D2023,Empresas!$C$6:$CC$92,$G2023+6+1,0),0))))</f>
        <v>0</v>
      </c>
      <c r="AL2023" s="147">
        <f>IF(AND($I2023="Si",U2023=1),1,IF(AND($I2023="Fisico",U2023=1),1,IF(AND(U2023=1,$I2023="Electronico"),2,IF(U2023=1,VLOOKUP($C2023&amp;"|"&amp;$B2023&amp;"|"&amp;$D2023,Empresas!$C$6:$CC$92,$G2023+6+1,0),0))))</f>
        <v>0</v>
      </c>
      <c r="AM2023" s="149">
        <f t="shared" si="327"/>
        <v>8</v>
      </c>
      <c r="AN2023" s="149">
        <f t="shared" si="328"/>
        <v>8</v>
      </c>
      <c r="AO2023" s="152">
        <f t="shared" si="329"/>
        <v>1</v>
      </c>
    </row>
    <row r="2024" spans="1:41" x14ac:dyDescent="0.25">
      <c r="A2024" s="143" t="str">
        <f>VLOOKUP(D2024,Empresas!$D$7:$F$91,3,0)</f>
        <v>Jose</v>
      </c>
      <c r="B2024" s="144" t="str">
        <f>VLOOKUP(D2024,Empresas!$D$7:$G$91,4,0)</f>
        <v>Wildor</v>
      </c>
      <c r="C2024" s="144" t="s">
        <v>544</v>
      </c>
      <c r="D2024" s="144" t="s">
        <v>318</v>
      </c>
      <c r="E2024" s="144" t="str">
        <f>VLOOKUP(D2024,Empresas!$D$7:$E$92,2,0)</f>
        <v>DMK</v>
      </c>
      <c r="F2024" s="144" t="s">
        <v>184</v>
      </c>
      <c r="G2024" s="145">
        <f>+G2023+1</f>
        <v>63</v>
      </c>
      <c r="H2024" s="145" t="str">
        <f>VLOOKUP(D2024,Empresas!$D$6:$L$92,7,0)</f>
        <v>Mensual</v>
      </c>
      <c r="I2024" s="144" t="str">
        <f>VLOOKUP(VLOOKUP(D2024&amp;"|"&amp;B2024,Empresas!$I$7:$CB$92,G2024,0),Tablas!$A$13:$B$14,2,0)</f>
        <v>Si</v>
      </c>
      <c r="J2024" s="78">
        <v>1</v>
      </c>
      <c r="K2024" s="78">
        <v>1</v>
      </c>
      <c r="L2024" s="78">
        <v>1</v>
      </c>
      <c r="M2024" s="78">
        <v>1</v>
      </c>
      <c r="N2024" s="78">
        <v>1</v>
      </c>
      <c r="O2024" s="78">
        <v>1</v>
      </c>
      <c r="P2024" s="78">
        <v>1</v>
      </c>
      <c r="Q2024" s="78">
        <v>1</v>
      </c>
      <c r="R2024" s="78"/>
      <c r="S2024" s="78"/>
      <c r="T2024" s="78"/>
      <c r="U2024" s="78"/>
      <c r="V2024" s="78" t="str">
        <f>VLOOKUP(D2024,Empresas!$D$7:$CF$91,81,0)</f>
        <v>A</v>
      </c>
      <c r="W2024" s="78" t="str">
        <f>VLOOKUP(D2024,Empresas!$D$7:$M$91,10,0)</f>
        <v>Mype</v>
      </c>
      <c r="X2024" s="69" t="str">
        <f t="shared" si="325"/>
        <v>SI</v>
      </c>
      <c r="Y2024" s="153" t="str">
        <f t="shared" si="326"/>
        <v>Si aplica</v>
      </c>
      <c r="Z2024" s="147">
        <f>IF(Y2024="No aplica",0,IF(I2024="no",0,IF(I2024="No aplica",0,IF(I2024="Si",1,IF(I2024="Fisico",1,IF(I2024="Electronico",2,VLOOKUP(C2024&amp;"|"&amp;B2024&amp;"|"&amp;D2024,Empresas!$C$6:$CC$92,G2024+6+1,0)))))))</f>
        <v>1</v>
      </c>
      <c r="AA2024" s="147">
        <f>IF(AND($I2024="Si",J2024=1),1,IF(AND($I2024="Fisico",J2024=1),1,IF(AND(J2024=1,$I2024="Electronico"),2,IF(J2024=1,VLOOKUP($C2024&amp;"|"&amp;$B2024&amp;"|"&amp;$D2024,Empresas!$C$6:$CC$92,$G2024+6+1,0),0))))</f>
        <v>1</v>
      </c>
      <c r="AB2024" s="147">
        <f>IF(AND($I2024="Si",K2024=1),1,IF(AND($I2024="Fisico",K2024=1),1,IF(AND(K2024=1,$I2024="Electronico"),2,IF(K2024=1,VLOOKUP($C2024&amp;"|"&amp;$B2024&amp;"|"&amp;$D2024,Empresas!$C$6:$CC$92,$G2024+6+1,0),0))))</f>
        <v>1</v>
      </c>
      <c r="AC2024" s="147">
        <f>IF(AND($I2024="Si",L2024=1),1,IF(AND($I2024="Fisico",L2024=1),1,IF(AND(L2024=1,$I2024="Electronico"),2,IF(L2024=1,VLOOKUP($C2024&amp;"|"&amp;$B2024&amp;"|"&amp;$D2024,Empresas!$C$6:$CC$92,$G2024+6+1,0),0))))</f>
        <v>1</v>
      </c>
      <c r="AD2024" s="147">
        <f>IF(AND($I2024="Si",M2024=1),1,IF(AND($I2024="Fisico",M2024=1),1,IF(AND(M2024=1,$I2024="Electronico"),2,IF(M2024=1,VLOOKUP($C2024&amp;"|"&amp;$B2024&amp;"|"&amp;$D2024,Empresas!$C$6:$CC$92,$G2024+6+1,0),0))))</f>
        <v>1</v>
      </c>
      <c r="AE2024" s="147">
        <f>IF(AND($I2024="Si",N2024=1),1,IF(AND($I2024="Fisico",N2024=1),1,IF(AND(N2024=1,$I2024="Electronico"),2,IF(N2024=1,VLOOKUP($C2024&amp;"|"&amp;$B2024&amp;"|"&amp;$D2024,Empresas!$C$6:$CC$92,$G2024+6+1,0),0))))</f>
        <v>1</v>
      </c>
      <c r="AF2024" s="147">
        <f>IF(AND($I2024="Si",O2024=1),1,IF(AND($I2024="Fisico",O2024=1),1,IF(AND(O2024=1,$I2024="Electronico"),2,IF(O2024=1,VLOOKUP($C2024&amp;"|"&amp;$B2024&amp;"|"&amp;$D2024,Empresas!$C$6:$CC$92,$G2024+6+1,0),0))))</f>
        <v>1</v>
      </c>
      <c r="AG2024" s="147">
        <f>IF(AND($I2024="Si",P2024=1),1,IF(AND($I2024="Fisico",P2024=1),1,IF(AND(P2024=1,$I2024="Electronico"),2,IF(P2024=1,VLOOKUP($C2024&amp;"|"&amp;$B2024&amp;"|"&amp;$D2024,Empresas!$C$6:$CC$92,$G2024+6+1,0),0))))</f>
        <v>1</v>
      </c>
      <c r="AH2024" s="147">
        <f>IF(AND($I2024="Si",Q2024=1),1,IF(AND($I2024="Fisico",Q2024=1),1,IF(AND(Q2024=1,$I2024="Electronico"),2,IF(Q2024=1,VLOOKUP($C2024&amp;"|"&amp;$B2024&amp;"|"&amp;$D2024,Empresas!$C$6:$CC$92,$G2024+6+1,0),0))))</f>
        <v>1</v>
      </c>
      <c r="AI2024" s="147">
        <f>IF(AND($I2024="Si",R2024=1),1,IF(AND($I2024="Fisico",R2024=1),1,IF(AND(R2024=1,$I2024="Electronico"),2,IF(R2024=1,VLOOKUP($C2024&amp;"|"&amp;$B2024&amp;"|"&amp;$D2024,Empresas!$C$6:$CC$92,$G2024+6+1,0),0))))</f>
        <v>0</v>
      </c>
      <c r="AJ2024" s="147">
        <f>IF(AND($I2024="Si",S2024=1),1,IF(AND($I2024="Fisico",S2024=1),1,IF(AND(S2024=1,$I2024="Electronico"),2,IF(S2024=1,VLOOKUP($C2024&amp;"|"&amp;$B2024&amp;"|"&amp;$D2024,Empresas!$C$6:$CC$92,$G2024+6+1,0),0))))</f>
        <v>0</v>
      </c>
      <c r="AK2024" s="147">
        <f>IF(AND($I2024="Si",T2024=1),1,IF(AND($I2024="Fisico",T2024=1),1,IF(AND(T2024=1,$I2024="Electronico"),2,IF(T2024=1,VLOOKUP($C2024&amp;"|"&amp;$B2024&amp;"|"&amp;$D2024,Empresas!$C$6:$CC$92,$G2024+6+1,0),0))))</f>
        <v>0</v>
      </c>
      <c r="AL2024" s="147">
        <f>IF(AND($I2024="Si",U2024=1),1,IF(AND($I2024="Fisico",U2024=1),1,IF(AND(U2024=1,$I2024="Electronico"),2,IF(U2024=1,VLOOKUP($C2024&amp;"|"&amp;$B2024&amp;"|"&amp;$D2024,Empresas!$C$6:$CC$92,$G2024+6+1,0),0))))</f>
        <v>0</v>
      </c>
      <c r="AM2024" s="149">
        <f t="shared" si="327"/>
        <v>8</v>
      </c>
      <c r="AN2024" s="149">
        <f t="shared" si="328"/>
        <v>8</v>
      </c>
      <c r="AO2024" s="152">
        <f t="shared" si="329"/>
        <v>1</v>
      </c>
    </row>
    <row r="2025" spans="1:41" x14ac:dyDescent="0.25">
      <c r="A2025" s="143" t="str">
        <f>VLOOKUP(D2025,Empresas!$D$7:$F$91,3,0)</f>
        <v>Jose</v>
      </c>
      <c r="B2025" s="144" t="str">
        <f>VLOOKUP(D2025,Empresas!$D$7:$G$91,4,0)</f>
        <v>Wildor</v>
      </c>
      <c r="C2025" s="144" t="s">
        <v>544</v>
      </c>
      <c r="D2025" s="144" t="s">
        <v>318</v>
      </c>
      <c r="E2025" s="144" t="str">
        <f>VLOOKUP(D2025,Empresas!$D$7:$E$92,2,0)</f>
        <v>DMK</v>
      </c>
      <c r="F2025" s="144" t="s">
        <v>185</v>
      </c>
      <c r="G2025" s="145">
        <f t="shared" ref="G2025:G2032" si="333">+G2024+1</f>
        <v>64</v>
      </c>
      <c r="H2025" s="145" t="str">
        <f>VLOOKUP(D2025,Empresas!$D$6:$L$92,7,0)</f>
        <v>Mensual</v>
      </c>
      <c r="I2025" s="144" t="str">
        <f>VLOOKUP(VLOOKUP(D2025&amp;"|"&amp;B2025,Empresas!$I$7:$CB$92,G2025,0),Tablas!$A$13:$B$14,2,0)</f>
        <v>Si</v>
      </c>
      <c r="J2025" s="78">
        <v>1</v>
      </c>
      <c r="K2025" s="78">
        <v>1</v>
      </c>
      <c r="L2025" s="78">
        <v>1</v>
      </c>
      <c r="M2025" s="78">
        <v>1</v>
      </c>
      <c r="N2025" s="78">
        <v>1</v>
      </c>
      <c r="O2025" s="78">
        <v>1</v>
      </c>
      <c r="P2025" s="78">
        <v>1</v>
      </c>
      <c r="Q2025" s="78">
        <v>1</v>
      </c>
      <c r="R2025" s="78"/>
      <c r="S2025" s="78"/>
      <c r="T2025" s="78"/>
      <c r="U2025" s="78"/>
      <c r="V2025" s="78" t="str">
        <f>VLOOKUP(D2025,Empresas!$D$7:$CF$91,81,0)</f>
        <v>A</v>
      </c>
      <c r="W2025" s="78" t="str">
        <f>VLOOKUP(D2025,Empresas!$D$7:$M$91,10,0)</f>
        <v>Mype</v>
      </c>
      <c r="X2025" s="69" t="str">
        <f t="shared" si="325"/>
        <v>SI</v>
      </c>
      <c r="Y2025" s="153" t="str">
        <f t="shared" si="326"/>
        <v>Si aplica</v>
      </c>
      <c r="Z2025" s="147">
        <f>IF(Y2025="No aplica",0,IF(I2025="no",0,IF(I2025="No aplica",0,IF(I2025="Si",1,IF(I2025="Fisico",1,IF(I2025="Electronico",2,VLOOKUP(C2025&amp;"|"&amp;B2025&amp;"|"&amp;D2025,Empresas!$C$6:$CC$92,G2025+6+1,0)))))))</f>
        <v>1</v>
      </c>
      <c r="AA2025" s="147">
        <f>IF(AND($I2025="Si",J2025=1),1,IF(AND($I2025="Fisico",J2025=1),1,IF(AND(J2025=1,$I2025="Electronico"),2,IF(J2025=1,VLOOKUP($C2025&amp;"|"&amp;$B2025&amp;"|"&amp;$D2025,Empresas!$C$6:$CC$92,$G2025+6+1,0),0))))</f>
        <v>1</v>
      </c>
      <c r="AB2025" s="147">
        <f>IF(AND($I2025="Si",K2025=1),1,IF(AND($I2025="Fisico",K2025=1),1,IF(AND(K2025=1,$I2025="Electronico"),2,IF(K2025=1,VLOOKUP($C2025&amp;"|"&amp;$B2025&amp;"|"&amp;$D2025,Empresas!$C$6:$CC$92,$G2025+6+1,0),0))))</f>
        <v>1</v>
      </c>
      <c r="AC2025" s="147">
        <f>IF(AND($I2025="Si",L2025=1),1,IF(AND($I2025="Fisico",L2025=1),1,IF(AND(L2025=1,$I2025="Electronico"),2,IF(L2025=1,VLOOKUP($C2025&amp;"|"&amp;$B2025&amp;"|"&amp;$D2025,Empresas!$C$6:$CC$92,$G2025+6+1,0),0))))</f>
        <v>1</v>
      </c>
      <c r="AD2025" s="147">
        <f>IF(AND($I2025="Si",M2025=1),1,IF(AND($I2025="Fisico",M2025=1),1,IF(AND(M2025=1,$I2025="Electronico"),2,IF(M2025=1,VLOOKUP($C2025&amp;"|"&amp;$B2025&amp;"|"&amp;$D2025,Empresas!$C$6:$CC$92,$G2025+6+1,0),0))))</f>
        <v>1</v>
      </c>
      <c r="AE2025" s="147">
        <f>IF(AND($I2025="Si",N2025=1),1,IF(AND($I2025="Fisico",N2025=1),1,IF(AND(N2025=1,$I2025="Electronico"),2,IF(N2025=1,VLOOKUP($C2025&amp;"|"&amp;$B2025&amp;"|"&amp;$D2025,Empresas!$C$6:$CC$92,$G2025+6+1,0),0))))</f>
        <v>1</v>
      </c>
      <c r="AF2025" s="147">
        <f>IF(AND($I2025="Si",O2025=1),1,IF(AND($I2025="Fisico",O2025=1),1,IF(AND(O2025=1,$I2025="Electronico"),2,IF(O2025=1,VLOOKUP($C2025&amp;"|"&amp;$B2025&amp;"|"&amp;$D2025,Empresas!$C$6:$CC$92,$G2025+6+1,0),0))))</f>
        <v>1</v>
      </c>
      <c r="AG2025" s="147">
        <f>IF(AND($I2025="Si",P2025=1),1,IF(AND($I2025="Fisico",P2025=1),1,IF(AND(P2025=1,$I2025="Electronico"),2,IF(P2025=1,VLOOKUP($C2025&amp;"|"&amp;$B2025&amp;"|"&amp;$D2025,Empresas!$C$6:$CC$92,$G2025+6+1,0),0))))</f>
        <v>1</v>
      </c>
      <c r="AH2025" s="147">
        <f>IF(AND($I2025="Si",Q2025=1),1,IF(AND($I2025="Fisico",Q2025=1),1,IF(AND(Q2025=1,$I2025="Electronico"),2,IF(Q2025=1,VLOOKUP($C2025&amp;"|"&amp;$B2025&amp;"|"&amp;$D2025,Empresas!$C$6:$CC$92,$G2025+6+1,0),0))))</f>
        <v>1</v>
      </c>
      <c r="AI2025" s="147">
        <f>IF(AND($I2025="Si",R2025=1),1,IF(AND($I2025="Fisico",R2025=1),1,IF(AND(R2025=1,$I2025="Electronico"),2,IF(R2025=1,VLOOKUP($C2025&amp;"|"&amp;$B2025&amp;"|"&amp;$D2025,Empresas!$C$6:$CC$92,$G2025+6+1,0),0))))</f>
        <v>0</v>
      </c>
      <c r="AJ2025" s="147">
        <f>IF(AND($I2025="Si",S2025=1),1,IF(AND($I2025="Fisico",S2025=1),1,IF(AND(S2025=1,$I2025="Electronico"),2,IF(S2025=1,VLOOKUP($C2025&amp;"|"&amp;$B2025&amp;"|"&amp;$D2025,Empresas!$C$6:$CC$92,$G2025+6+1,0),0))))</f>
        <v>0</v>
      </c>
      <c r="AK2025" s="147">
        <f>IF(AND($I2025="Si",T2025=1),1,IF(AND($I2025="Fisico",T2025=1),1,IF(AND(T2025=1,$I2025="Electronico"),2,IF(T2025=1,VLOOKUP($C2025&amp;"|"&amp;$B2025&amp;"|"&amp;$D2025,Empresas!$C$6:$CC$92,$G2025+6+1,0),0))))</f>
        <v>0</v>
      </c>
      <c r="AL2025" s="147">
        <f>IF(AND($I2025="Si",U2025=1),1,IF(AND($I2025="Fisico",U2025=1),1,IF(AND(U2025=1,$I2025="Electronico"),2,IF(U2025=1,VLOOKUP($C2025&amp;"|"&amp;$B2025&amp;"|"&amp;$D2025,Empresas!$C$6:$CC$92,$G2025+6+1,0),0))))</f>
        <v>0</v>
      </c>
      <c r="AM2025" s="149">
        <f t="shared" si="327"/>
        <v>8</v>
      </c>
      <c r="AN2025" s="149">
        <f t="shared" si="328"/>
        <v>8</v>
      </c>
      <c r="AO2025" s="152">
        <f t="shared" si="329"/>
        <v>1</v>
      </c>
    </row>
    <row r="2026" spans="1:41" x14ac:dyDescent="0.25">
      <c r="A2026" s="143" t="str">
        <f>VLOOKUP(D2026,Empresas!$D$7:$F$91,3,0)</f>
        <v>Jose</v>
      </c>
      <c r="B2026" s="144" t="str">
        <f>VLOOKUP(D2026,Empresas!$D$7:$G$91,4,0)</f>
        <v>Wildor</v>
      </c>
      <c r="C2026" s="144" t="s">
        <v>544</v>
      </c>
      <c r="D2026" s="144" t="s">
        <v>318</v>
      </c>
      <c r="E2026" s="144" t="str">
        <f>VLOOKUP(D2026,Empresas!$D$7:$E$92,2,0)</f>
        <v>DMK</v>
      </c>
      <c r="F2026" s="144" t="s">
        <v>186</v>
      </c>
      <c r="G2026" s="145">
        <f t="shared" si="333"/>
        <v>65</v>
      </c>
      <c r="H2026" s="145" t="str">
        <f>VLOOKUP(D2026,Empresas!$D$6:$L$92,7,0)</f>
        <v>Mensual</v>
      </c>
      <c r="I2026" s="144" t="str">
        <f>VLOOKUP(VLOOKUP(D2026&amp;"|"&amp;B2026,Empresas!$I$7:$CB$92,G2026,0),Tablas!$A$13:$B$14,2,0)</f>
        <v>No</v>
      </c>
      <c r="J2026" s="78"/>
      <c r="K2026" s="78"/>
      <c r="L2026" s="78"/>
      <c r="M2026" s="78"/>
      <c r="N2026" s="78"/>
      <c r="O2026" s="78"/>
      <c r="P2026" s="78"/>
      <c r="Q2026" s="78"/>
      <c r="R2026" s="78"/>
      <c r="S2026" s="78"/>
      <c r="T2026" s="78"/>
      <c r="U2026" s="78"/>
      <c r="V2026" s="78" t="str">
        <f>VLOOKUP(D2026,Empresas!$D$7:$CF$91,81,0)</f>
        <v>A</v>
      </c>
      <c r="W2026" s="78" t="str">
        <f>VLOOKUP(D2026,Empresas!$D$7:$M$91,10,0)</f>
        <v>Mype</v>
      </c>
      <c r="X2026" s="69" t="str">
        <f t="shared" si="325"/>
        <v>SI</v>
      </c>
      <c r="Y2026" s="153" t="str">
        <f t="shared" si="326"/>
        <v>No aplica</v>
      </c>
      <c r="Z2026" s="147">
        <f>IF(Y2026="No aplica",0,IF(I2026="no",0,IF(I2026="No aplica",0,IF(I2026="Si",1,IF(I2026="Fisico",1,IF(I2026="Electronico",2,VLOOKUP(C2026&amp;"|"&amp;B2026&amp;"|"&amp;D2026,Empresas!$C$6:$CC$92,G2026+6+1,0)))))))</f>
        <v>0</v>
      </c>
      <c r="AA2026" s="147">
        <f>IF(AND($I2026="Si",J2026=1),1,IF(AND($I2026="Fisico",J2026=1),1,IF(AND(J2026=1,$I2026="Electronico"),2,IF(J2026=1,VLOOKUP($C2026&amp;"|"&amp;$B2026&amp;"|"&amp;$D2026,Empresas!$C$6:$CC$92,$G2026+6+1,0),0))))</f>
        <v>0</v>
      </c>
      <c r="AB2026" s="147">
        <f>IF(AND($I2026="Si",K2026=1),1,IF(AND($I2026="Fisico",K2026=1),1,IF(AND(K2026=1,$I2026="Electronico"),2,IF(K2026=1,VLOOKUP($C2026&amp;"|"&amp;$B2026&amp;"|"&amp;$D2026,Empresas!$C$6:$CC$92,$G2026+6+1,0),0))))</f>
        <v>0</v>
      </c>
      <c r="AC2026" s="147">
        <f>IF(AND($I2026="Si",L2026=1),1,IF(AND($I2026="Fisico",L2026=1),1,IF(AND(L2026=1,$I2026="Electronico"),2,IF(L2026=1,VLOOKUP($C2026&amp;"|"&amp;$B2026&amp;"|"&amp;$D2026,Empresas!$C$6:$CC$92,$G2026+6+1,0),0))))</f>
        <v>0</v>
      </c>
      <c r="AD2026" s="147">
        <f>IF(AND($I2026="Si",M2026=1),1,IF(AND($I2026="Fisico",M2026=1),1,IF(AND(M2026=1,$I2026="Electronico"),2,IF(M2026=1,VLOOKUP($C2026&amp;"|"&amp;$B2026&amp;"|"&amp;$D2026,Empresas!$C$6:$CC$92,$G2026+6+1,0),0))))</f>
        <v>0</v>
      </c>
      <c r="AE2026" s="147">
        <f>IF(AND($I2026="Si",N2026=1),1,IF(AND($I2026="Fisico",N2026=1),1,IF(AND(N2026=1,$I2026="Electronico"),2,IF(N2026=1,VLOOKUP($C2026&amp;"|"&amp;$B2026&amp;"|"&amp;$D2026,Empresas!$C$6:$CC$92,$G2026+6+1,0),0))))</f>
        <v>0</v>
      </c>
      <c r="AF2026" s="147">
        <f>IF(AND($I2026="Si",O2026=1),1,IF(AND($I2026="Fisico",O2026=1),1,IF(AND(O2026=1,$I2026="Electronico"),2,IF(O2026=1,VLOOKUP($C2026&amp;"|"&amp;$B2026&amp;"|"&amp;$D2026,Empresas!$C$6:$CC$92,$G2026+6+1,0),0))))</f>
        <v>0</v>
      </c>
      <c r="AG2026" s="147">
        <f>IF(AND($I2026="Si",P2026=1),1,IF(AND($I2026="Fisico",P2026=1),1,IF(AND(P2026=1,$I2026="Electronico"),2,IF(P2026=1,VLOOKUP($C2026&amp;"|"&amp;$B2026&amp;"|"&amp;$D2026,Empresas!$C$6:$CC$92,$G2026+6+1,0),0))))</f>
        <v>0</v>
      </c>
      <c r="AH2026" s="147">
        <f>IF(AND($I2026="Si",Q2026=1),1,IF(AND($I2026="Fisico",Q2026=1),1,IF(AND(Q2026=1,$I2026="Electronico"),2,IF(Q2026=1,VLOOKUP($C2026&amp;"|"&amp;$B2026&amp;"|"&amp;$D2026,Empresas!$C$6:$CC$92,$G2026+6+1,0),0))))</f>
        <v>0</v>
      </c>
      <c r="AI2026" s="147">
        <f>IF(AND($I2026="Si",R2026=1),1,IF(AND($I2026="Fisico",R2026=1),1,IF(AND(R2026=1,$I2026="Electronico"),2,IF(R2026=1,VLOOKUP($C2026&amp;"|"&amp;$B2026&amp;"|"&amp;$D2026,Empresas!$C$6:$CC$92,$G2026+6+1,0),0))))</f>
        <v>0</v>
      </c>
      <c r="AJ2026" s="147">
        <f>IF(AND($I2026="Si",S2026=1),1,IF(AND($I2026="Fisico",S2026=1),1,IF(AND(S2026=1,$I2026="Electronico"),2,IF(S2026=1,VLOOKUP($C2026&amp;"|"&amp;$B2026&amp;"|"&amp;$D2026,Empresas!$C$6:$CC$92,$G2026+6+1,0),0))))</f>
        <v>0</v>
      </c>
      <c r="AK2026" s="147">
        <f>IF(AND($I2026="Si",T2026=1),1,IF(AND($I2026="Fisico",T2026=1),1,IF(AND(T2026=1,$I2026="Electronico"),2,IF(T2026=1,VLOOKUP($C2026&amp;"|"&amp;$B2026&amp;"|"&amp;$D2026,Empresas!$C$6:$CC$92,$G2026+6+1,0),0))))</f>
        <v>0</v>
      </c>
      <c r="AL2026" s="147">
        <f>IF(AND($I2026="Si",U2026=1),1,IF(AND($I2026="Fisico",U2026=1),1,IF(AND(U2026=1,$I2026="Electronico"),2,IF(U2026=1,VLOOKUP($C2026&amp;"|"&amp;$B2026&amp;"|"&amp;$D2026,Empresas!$C$6:$CC$92,$G2026+6+1,0),0))))</f>
        <v>0</v>
      </c>
      <c r="AM2026" s="149">
        <f t="shared" si="327"/>
        <v>0</v>
      </c>
      <c r="AN2026" s="149">
        <f t="shared" si="328"/>
        <v>0</v>
      </c>
      <c r="AO2026" s="152">
        <f t="shared" si="329"/>
        <v>0</v>
      </c>
    </row>
    <row r="2027" spans="1:41" x14ac:dyDescent="0.25">
      <c r="A2027" s="143" t="str">
        <f>VLOOKUP(D2027,Empresas!$D$7:$F$91,3,0)</f>
        <v>Jose</v>
      </c>
      <c r="B2027" s="144" t="str">
        <f>VLOOKUP(D2027,Empresas!$D$7:$G$91,4,0)</f>
        <v>Wildor</v>
      </c>
      <c r="C2027" s="144" t="s">
        <v>544</v>
      </c>
      <c r="D2027" s="144" t="s">
        <v>318</v>
      </c>
      <c r="E2027" s="144" t="str">
        <f>VLOOKUP(D2027,Empresas!$D$7:$E$92,2,0)</f>
        <v>DMK</v>
      </c>
      <c r="F2027" s="144" t="s">
        <v>187</v>
      </c>
      <c r="G2027" s="145">
        <f t="shared" si="333"/>
        <v>66</v>
      </c>
      <c r="H2027" s="145" t="str">
        <f>VLOOKUP(D2027,Empresas!$D$6:$L$92,7,0)</f>
        <v>Mensual</v>
      </c>
      <c r="I2027" s="144" t="str">
        <f>VLOOKUP(VLOOKUP(D2027&amp;"|"&amp;B2027,Empresas!$I$7:$CB$92,G2027,0),Tablas!$A$13:$B$14,2,0)</f>
        <v>Si</v>
      </c>
      <c r="J2027" s="78">
        <v>1</v>
      </c>
      <c r="K2027" s="78">
        <v>1</v>
      </c>
      <c r="L2027" s="78">
        <v>1</v>
      </c>
      <c r="M2027" s="78">
        <v>1</v>
      </c>
      <c r="N2027" s="78">
        <v>1</v>
      </c>
      <c r="O2027" s="78">
        <v>1</v>
      </c>
      <c r="P2027" s="78">
        <v>1</v>
      </c>
      <c r="Q2027" s="78">
        <v>1</v>
      </c>
      <c r="R2027" s="78"/>
      <c r="S2027" s="78"/>
      <c r="T2027" s="78"/>
      <c r="U2027" s="78"/>
      <c r="V2027" s="78" t="str">
        <f>VLOOKUP(D2027,Empresas!$D$7:$CF$91,81,0)</f>
        <v>A</v>
      </c>
      <c r="W2027" s="78" t="str">
        <f>VLOOKUP(D2027,Empresas!$D$7:$M$91,10,0)</f>
        <v>Mype</v>
      </c>
      <c r="X2027" s="69" t="str">
        <f t="shared" si="325"/>
        <v>SI</v>
      </c>
      <c r="Y2027" s="153" t="str">
        <f t="shared" si="326"/>
        <v>Si aplica</v>
      </c>
      <c r="Z2027" s="147">
        <f>IF(Y2027="No aplica",0,IF(I2027="no",0,IF(I2027="No aplica",0,IF(I2027="Si",1,IF(I2027="Fisico",1,IF(I2027="Electronico",2,VLOOKUP(C2027&amp;"|"&amp;B2027&amp;"|"&amp;D2027,Empresas!$C$6:$CC$92,G2027+6+1,0)))))))</f>
        <v>1</v>
      </c>
      <c r="AA2027" s="147">
        <f>IF(AND($I2027="Si",J2027=1),1,IF(AND($I2027="Fisico",J2027=1),1,IF(AND(J2027=1,$I2027="Electronico"),2,IF(J2027=1,VLOOKUP($C2027&amp;"|"&amp;$B2027&amp;"|"&amp;$D2027,Empresas!$C$6:$CC$92,$G2027+6+1,0),0))))</f>
        <v>1</v>
      </c>
      <c r="AB2027" s="147">
        <f>IF(AND($I2027="Si",K2027=1),1,IF(AND($I2027="Fisico",K2027=1),1,IF(AND(K2027=1,$I2027="Electronico"),2,IF(K2027=1,VLOOKUP($C2027&amp;"|"&amp;$B2027&amp;"|"&amp;$D2027,Empresas!$C$6:$CC$92,$G2027+6+1,0),0))))</f>
        <v>1</v>
      </c>
      <c r="AC2027" s="147">
        <f>IF(AND($I2027="Si",L2027=1),1,IF(AND($I2027="Fisico",L2027=1),1,IF(AND(L2027=1,$I2027="Electronico"),2,IF(L2027=1,VLOOKUP($C2027&amp;"|"&amp;$B2027&amp;"|"&amp;$D2027,Empresas!$C$6:$CC$92,$G2027+6+1,0),0))))</f>
        <v>1</v>
      </c>
      <c r="AD2027" s="147">
        <f>IF(AND($I2027="Si",M2027=1),1,IF(AND($I2027="Fisico",M2027=1),1,IF(AND(M2027=1,$I2027="Electronico"),2,IF(M2027=1,VLOOKUP($C2027&amp;"|"&amp;$B2027&amp;"|"&amp;$D2027,Empresas!$C$6:$CC$92,$G2027+6+1,0),0))))</f>
        <v>1</v>
      </c>
      <c r="AE2027" s="147">
        <f>IF(AND($I2027="Si",N2027=1),1,IF(AND($I2027="Fisico",N2027=1),1,IF(AND(N2027=1,$I2027="Electronico"),2,IF(N2027=1,VLOOKUP($C2027&amp;"|"&amp;$B2027&amp;"|"&amp;$D2027,Empresas!$C$6:$CC$92,$G2027+6+1,0),0))))</f>
        <v>1</v>
      </c>
      <c r="AF2027" s="147">
        <f>IF(AND($I2027="Si",O2027=1),1,IF(AND($I2027="Fisico",O2027=1),1,IF(AND(O2027=1,$I2027="Electronico"),2,IF(O2027=1,VLOOKUP($C2027&amp;"|"&amp;$B2027&amp;"|"&amp;$D2027,Empresas!$C$6:$CC$92,$G2027+6+1,0),0))))</f>
        <v>1</v>
      </c>
      <c r="AG2027" s="147">
        <f>IF(AND($I2027="Si",P2027=1),1,IF(AND($I2027="Fisico",P2027=1),1,IF(AND(P2027=1,$I2027="Electronico"),2,IF(P2027=1,VLOOKUP($C2027&amp;"|"&amp;$B2027&amp;"|"&amp;$D2027,Empresas!$C$6:$CC$92,$G2027+6+1,0),0))))</f>
        <v>1</v>
      </c>
      <c r="AH2027" s="147">
        <f>IF(AND($I2027="Si",Q2027=1),1,IF(AND($I2027="Fisico",Q2027=1),1,IF(AND(Q2027=1,$I2027="Electronico"),2,IF(Q2027=1,VLOOKUP($C2027&amp;"|"&amp;$B2027&amp;"|"&amp;$D2027,Empresas!$C$6:$CC$92,$G2027+6+1,0),0))))</f>
        <v>1</v>
      </c>
      <c r="AI2027" s="147">
        <f>IF(AND($I2027="Si",R2027=1),1,IF(AND($I2027="Fisico",R2027=1),1,IF(AND(R2027=1,$I2027="Electronico"),2,IF(R2027=1,VLOOKUP($C2027&amp;"|"&amp;$B2027&amp;"|"&amp;$D2027,Empresas!$C$6:$CC$92,$G2027+6+1,0),0))))</f>
        <v>0</v>
      </c>
      <c r="AJ2027" s="147">
        <f>IF(AND($I2027="Si",S2027=1),1,IF(AND($I2027="Fisico",S2027=1),1,IF(AND(S2027=1,$I2027="Electronico"),2,IF(S2027=1,VLOOKUP($C2027&amp;"|"&amp;$B2027&amp;"|"&amp;$D2027,Empresas!$C$6:$CC$92,$G2027+6+1,0),0))))</f>
        <v>0</v>
      </c>
      <c r="AK2027" s="147">
        <f>IF(AND($I2027="Si",T2027=1),1,IF(AND($I2027="Fisico",T2027=1),1,IF(AND(T2027=1,$I2027="Electronico"),2,IF(T2027=1,VLOOKUP($C2027&amp;"|"&amp;$B2027&amp;"|"&amp;$D2027,Empresas!$C$6:$CC$92,$G2027+6+1,0),0))))</f>
        <v>0</v>
      </c>
      <c r="AL2027" s="147">
        <f>IF(AND($I2027="Si",U2027=1),1,IF(AND($I2027="Fisico",U2027=1),1,IF(AND(U2027=1,$I2027="Electronico"),2,IF(U2027=1,VLOOKUP($C2027&amp;"|"&amp;$B2027&amp;"|"&amp;$D2027,Empresas!$C$6:$CC$92,$G2027+6+1,0),0))))</f>
        <v>0</v>
      </c>
      <c r="AM2027" s="149">
        <f t="shared" si="327"/>
        <v>8</v>
      </c>
      <c r="AN2027" s="149">
        <f t="shared" si="328"/>
        <v>8</v>
      </c>
      <c r="AO2027" s="152">
        <f t="shared" si="329"/>
        <v>1</v>
      </c>
    </row>
    <row r="2028" spans="1:41" x14ac:dyDescent="0.25">
      <c r="A2028" s="143" t="str">
        <f>VLOOKUP(D2028,Empresas!$D$7:$F$91,3,0)</f>
        <v>Jose</v>
      </c>
      <c r="B2028" s="144" t="str">
        <f>VLOOKUP(D2028,Empresas!$D$7:$G$91,4,0)</f>
        <v>Wildor</v>
      </c>
      <c r="C2028" s="144" t="s">
        <v>544</v>
      </c>
      <c r="D2028" s="144" t="s">
        <v>318</v>
      </c>
      <c r="E2028" s="144" t="str">
        <f>VLOOKUP(D2028,Empresas!$D$7:$E$92,2,0)</f>
        <v>DMK</v>
      </c>
      <c r="F2028" s="144" t="s">
        <v>188</v>
      </c>
      <c r="G2028" s="145">
        <f t="shared" si="333"/>
        <v>67</v>
      </c>
      <c r="H2028" s="145" t="str">
        <f>VLOOKUP(D2028,Empresas!$D$6:$L$92,7,0)</f>
        <v>Mensual</v>
      </c>
      <c r="I2028" s="144" t="str">
        <f>VLOOKUP(VLOOKUP(D2028&amp;"|"&amp;B2028,Empresas!$I$7:$CB$92,G2028,0),Tablas!$A$13:$B$14,2,0)</f>
        <v>No</v>
      </c>
      <c r="J2028" s="78"/>
      <c r="K2028" s="78"/>
      <c r="L2028" s="78"/>
      <c r="M2028" s="78"/>
      <c r="N2028" s="78"/>
      <c r="O2028" s="78"/>
      <c r="P2028" s="78"/>
      <c r="Q2028" s="78"/>
      <c r="R2028" s="78"/>
      <c r="S2028" s="78"/>
      <c r="T2028" s="78"/>
      <c r="U2028" s="78"/>
      <c r="V2028" s="78" t="str">
        <f>VLOOKUP(D2028,Empresas!$D$7:$CF$91,81,0)</f>
        <v>A</v>
      </c>
      <c r="W2028" s="78" t="str">
        <f>VLOOKUP(D2028,Empresas!$D$7:$M$91,10,0)</f>
        <v>Mype</v>
      </c>
      <c r="X2028" s="69" t="str">
        <f t="shared" si="325"/>
        <v>SI</v>
      </c>
      <c r="Y2028" s="153" t="str">
        <f t="shared" si="326"/>
        <v>No aplica</v>
      </c>
      <c r="Z2028" s="147">
        <f>IF(Y2028="No aplica",0,IF(I2028="no",0,IF(I2028="No aplica",0,IF(I2028="Si",1,IF(I2028="Fisico",1,IF(I2028="Electronico",2,VLOOKUP(C2028&amp;"|"&amp;B2028&amp;"|"&amp;D2028,Empresas!$C$6:$CC$92,G2028+6+1,0)))))))</f>
        <v>0</v>
      </c>
      <c r="AA2028" s="147">
        <f>IF(AND($I2028="Si",J2028=1),1,IF(AND($I2028="Fisico",J2028=1),1,IF(AND(J2028=1,$I2028="Electronico"),2,IF(J2028=1,VLOOKUP($C2028&amp;"|"&amp;$B2028&amp;"|"&amp;$D2028,Empresas!$C$6:$CC$92,$G2028+6+1,0),0))))</f>
        <v>0</v>
      </c>
      <c r="AB2028" s="147">
        <f>IF(AND($I2028="Si",K2028=1),1,IF(AND($I2028="Fisico",K2028=1),1,IF(AND(K2028=1,$I2028="Electronico"),2,IF(K2028=1,VLOOKUP($C2028&amp;"|"&amp;$B2028&amp;"|"&amp;$D2028,Empresas!$C$6:$CC$92,$G2028+6+1,0),0))))</f>
        <v>0</v>
      </c>
      <c r="AC2028" s="147">
        <f>IF(AND($I2028="Si",L2028=1),1,IF(AND($I2028="Fisico",L2028=1),1,IF(AND(L2028=1,$I2028="Electronico"),2,IF(L2028=1,VLOOKUP($C2028&amp;"|"&amp;$B2028&amp;"|"&amp;$D2028,Empresas!$C$6:$CC$92,$G2028+6+1,0),0))))</f>
        <v>0</v>
      </c>
      <c r="AD2028" s="147">
        <f>IF(AND($I2028="Si",M2028=1),1,IF(AND($I2028="Fisico",M2028=1),1,IF(AND(M2028=1,$I2028="Electronico"),2,IF(M2028=1,VLOOKUP($C2028&amp;"|"&amp;$B2028&amp;"|"&amp;$D2028,Empresas!$C$6:$CC$92,$G2028+6+1,0),0))))</f>
        <v>0</v>
      </c>
      <c r="AE2028" s="147">
        <f>IF(AND($I2028="Si",N2028=1),1,IF(AND($I2028="Fisico",N2028=1),1,IF(AND(N2028=1,$I2028="Electronico"),2,IF(N2028=1,VLOOKUP($C2028&amp;"|"&amp;$B2028&amp;"|"&amp;$D2028,Empresas!$C$6:$CC$92,$G2028+6+1,0),0))))</f>
        <v>0</v>
      </c>
      <c r="AF2028" s="147">
        <f>IF(AND($I2028="Si",O2028=1),1,IF(AND($I2028="Fisico",O2028=1),1,IF(AND(O2028=1,$I2028="Electronico"),2,IF(O2028=1,VLOOKUP($C2028&amp;"|"&amp;$B2028&amp;"|"&amp;$D2028,Empresas!$C$6:$CC$92,$G2028+6+1,0),0))))</f>
        <v>0</v>
      </c>
      <c r="AG2028" s="147">
        <f>IF(AND($I2028="Si",P2028=1),1,IF(AND($I2028="Fisico",P2028=1),1,IF(AND(P2028=1,$I2028="Electronico"),2,IF(P2028=1,VLOOKUP($C2028&amp;"|"&amp;$B2028&amp;"|"&amp;$D2028,Empresas!$C$6:$CC$92,$G2028+6+1,0),0))))</f>
        <v>0</v>
      </c>
      <c r="AH2028" s="147">
        <f>IF(AND($I2028="Si",Q2028=1),1,IF(AND($I2028="Fisico",Q2028=1),1,IF(AND(Q2028=1,$I2028="Electronico"),2,IF(Q2028=1,VLOOKUP($C2028&amp;"|"&amp;$B2028&amp;"|"&amp;$D2028,Empresas!$C$6:$CC$92,$G2028+6+1,0),0))))</f>
        <v>0</v>
      </c>
      <c r="AI2028" s="147">
        <f>IF(AND($I2028="Si",R2028=1),1,IF(AND($I2028="Fisico",R2028=1),1,IF(AND(R2028=1,$I2028="Electronico"),2,IF(R2028=1,VLOOKUP($C2028&amp;"|"&amp;$B2028&amp;"|"&amp;$D2028,Empresas!$C$6:$CC$92,$G2028+6+1,0),0))))</f>
        <v>0</v>
      </c>
      <c r="AJ2028" s="147">
        <f>IF(AND($I2028="Si",S2028=1),1,IF(AND($I2028="Fisico",S2028=1),1,IF(AND(S2028=1,$I2028="Electronico"),2,IF(S2028=1,VLOOKUP($C2028&amp;"|"&amp;$B2028&amp;"|"&amp;$D2028,Empresas!$C$6:$CC$92,$G2028+6+1,0),0))))</f>
        <v>0</v>
      </c>
      <c r="AK2028" s="147">
        <f>IF(AND($I2028="Si",T2028=1),1,IF(AND($I2028="Fisico",T2028=1),1,IF(AND(T2028=1,$I2028="Electronico"),2,IF(T2028=1,VLOOKUP($C2028&amp;"|"&amp;$B2028&amp;"|"&amp;$D2028,Empresas!$C$6:$CC$92,$G2028+6+1,0),0))))</f>
        <v>0</v>
      </c>
      <c r="AL2028" s="147">
        <f>IF(AND($I2028="Si",U2028=1),1,IF(AND($I2028="Fisico",U2028=1),1,IF(AND(U2028=1,$I2028="Electronico"),2,IF(U2028=1,VLOOKUP($C2028&amp;"|"&amp;$B2028&amp;"|"&amp;$D2028,Empresas!$C$6:$CC$92,$G2028+6+1,0),0))))</f>
        <v>0</v>
      </c>
      <c r="AM2028" s="149">
        <f t="shared" si="327"/>
        <v>0</v>
      </c>
      <c r="AN2028" s="149">
        <f t="shared" si="328"/>
        <v>0</v>
      </c>
      <c r="AO2028" s="152">
        <f t="shared" si="329"/>
        <v>0</v>
      </c>
    </row>
    <row r="2029" spans="1:41" x14ac:dyDescent="0.25">
      <c r="A2029" s="143" t="str">
        <f>VLOOKUP(D2029,Empresas!$D$7:$F$91,3,0)</f>
        <v>Jose</v>
      </c>
      <c r="B2029" s="144" t="str">
        <f>VLOOKUP(D2029,Empresas!$D$7:$G$91,4,0)</f>
        <v>Wildor</v>
      </c>
      <c r="C2029" s="144" t="s">
        <v>544</v>
      </c>
      <c r="D2029" s="144" t="s">
        <v>318</v>
      </c>
      <c r="E2029" s="144" t="str">
        <f>VLOOKUP(D2029,Empresas!$D$7:$E$92,2,0)</f>
        <v>DMK</v>
      </c>
      <c r="F2029" s="144" t="s">
        <v>189</v>
      </c>
      <c r="G2029" s="145">
        <f t="shared" si="333"/>
        <v>68</v>
      </c>
      <c r="H2029" s="145" t="str">
        <f>VLOOKUP(D2029,Empresas!$D$6:$L$92,7,0)</f>
        <v>Mensual</v>
      </c>
      <c r="I2029" s="144" t="str">
        <f>VLOOKUP(VLOOKUP(D2029&amp;"|"&amp;B2029,Empresas!$I$7:$CB$92,G2029,0),Tablas!$A$13:$B$14,2,0)</f>
        <v>No</v>
      </c>
      <c r="J2029" s="78"/>
      <c r="K2029" s="78"/>
      <c r="L2029" s="78"/>
      <c r="M2029" s="78"/>
      <c r="N2029" s="78"/>
      <c r="O2029" s="78"/>
      <c r="P2029" s="78"/>
      <c r="Q2029" s="78"/>
      <c r="R2029" s="78"/>
      <c r="S2029" s="78"/>
      <c r="T2029" s="78"/>
      <c r="U2029" s="78"/>
      <c r="V2029" s="78" t="str">
        <f>VLOOKUP(D2029,Empresas!$D$7:$CF$91,81,0)</f>
        <v>A</v>
      </c>
      <c r="W2029" s="78" t="str">
        <f>VLOOKUP(D2029,Empresas!$D$7:$M$91,10,0)</f>
        <v>Mype</v>
      </c>
      <c r="X2029" s="69" t="str">
        <f t="shared" si="325"/>
        <v>SI</v>
      </c>
      <c r="Y2029" s="153" t="str">
        <f t="shared" si="326"/>
        <v>No aplica</v>
      </c>
      <c r="Z2029" s="147">
        <f>IF(Y2029="No aplica",0,IF(I2029="no",0,IF(I2029="No aplica",0,IF(I2029="Si",1,IF(I2029="Fisico",1,IF(I2029="Electronico",2,VLOOKUP(C2029&amp;"|"&amp;B2029&amp;"|"&amp;D2029,Empresas!$C$6:$CC$92,G2029+6+1,0)))))))</f>
        <v>0</v>
      </c>
      <c r="AA2029" s="147">
        <f>IF(AND($I2029="Si",J2029=1),1,IF(AND($I2029="Fisico",J2029=1),1,IF(AND(J2029=1,$I2029="Electronico"),2,IF(J2029=1,VLOOKUP($C2029&amp;"|"&amp;$B2029&amp;"|"&amp;$D2029,Empresas!$C$6:$CC$92,$G2029+6+1,0),0))))</f>
        <v>0</v>
      </c>
      <c r="AB2029" s="147">
        <f>IF(AND($I2029="Si",K2029=1),1,IF(AND($I2029="Fisico",K2029=1),1,IF(AND(K2029=1,$I2029="Electronico"),2,IF(K2029=1,VLOOKUP($C2029&amp;"|"&amp;$B2029&amp;"|"&amp;$D2029,Empresas!$C$6:$CC$92,$G2029+6+1,0),0))))</f>
        <v>0</v>
      </c>
      <c r="AC2029" s="147">
        <f>IF(AND($I2029="Si",L2029=1),1,IF(AND($I2029="Fisico",L2029=1),1,IF(AND(L2029=1,$I2029="Electronico"),2,IF(L2029=1,VLOOKUP($C2029&amp;"|"&amp;$B2029&amp;"|"&amp;$D2029,Empresas!$C$6:$CC$92,$G2029+6+1,0),0))))</f>
        <v>0</v>
      </c>
      <c r="AD2029" s="147">
        <f>IF(AND($I2029="Si",M2029=1),1,IF(AND($I2029="Fisico",M2029=1),1,IF(AND(M2029=1,$I2029="Electronico"),2,IF(M2029=1,VLOOKUP($C2029&amp;"|"&amp;$B2029&amp;"|"&amp;$D2029,Empresas!$C$6:$CC$92,$G2029+6+1,0),0))))</f>
        <v>0</v>
      </c>
      <c r="AE2029" s="147">
        <f>IF(AND($I2029="Si",N2029=1),1,IF(AND($I2029="Fisico",N2029=1),1,IF(AND(N2029=1,$I2029="Electronico"),2,IF(N2029=1,VLOOKUP($C2029&amp;"|"&amp;$B2029&amp;"|"&amp;$D2029,Empresas!$C$6:$CC$92,$G2029+6+1,0),0))))</f>
        <v>0</v>
      </c>
      <c r="AF2029" s="147">
        <f>IF(AND($I2029="Si",O2029=1),1,IF(AND($I2029="Fisico",O2029=1),1,IF(AND(O2029=1,$I2029="Electronico"),2,IF(O2029=1,VLOOKUP($C2029&amp;"|"&amp;$B2029&amp;"|"&amp;$D2029,Empresas!$C$6:$CC$92,$G2029+6+1,0),0))))</f>
        <v>0</v>
      </c>
      <c r="AG2029" s="147">
        <f>IF(AND($I2029="Si",P2029=1),1,IF(AND($I2029="Fisico",P2029=1),1,IF(AND(P2029=1,$I2029="Electronico"),2,IF(P2029=1,VLOOKUP($C2029&amp;"|"&amp;$B2029&amp;"|"&amp;$D2029,Empresas!$C$6:$CC$92,$G2029+6+1,0),0))))</f>
        <v>0</v>
      </c>
      <c r="AH2029" s="147">
        <f>IF(AND($I2029="Si",Q2029=1),1,IF(AND($I2029="Fisico",Q2029=1),1,IF(AND(Q2029=1,$I2029="Electronico"),2,IF(Q2029=1,VLOOKUP($C2029&amp;"|"&amp;$B2029&amp;"|"&amp;$D2029,Empresas!$C$6:$CC$92,$G2029+6+1,0),0))))</f>
        <v>0</v>
      </c>
      <c r="AI2029" s="147">
        <f>IF(AND($I2029="Si",R2029=1),1,IF(AND($I2029="Fisico",R2029=1),1,IF(AND(R2029=1,$I2029="Electronico"),2,IF(R2029=1,VLOOKUP($C2029&amp;"|"&amp;$B2029&amp;"|"&amp;$D2029,Empresas!$C$6:$CC$92,$G2029+6+1,0),0))))</f>
        <v>0</v>
      </c>
      <c r="AJ2029" s="147">
        <f>IF(AND($I2029="Si",S2029=1),1,IF(AND($I2029="Fisico",S2029=1),1,IF(AND(S2029=1,$I2029="Electronico"),2,IF(S2029=1,VLOOKUP($C2029&amp;"|"&amp;$B2029&amp;"|"&amp;$D2029,Empresas!$C$6:$CC$92,$G2029+6+1,0),0))))</f>
        <v>0</v>
      </c>
      <c r="AK2029" s="147">
        <f>IF(AND($I2029="Si",T2029=1),1,IF(AND($I2029="Fisico",T2029=1),1,IF(AND(T2029=1,$I2029="Electronico"),2,IF(T2029=1,VLOOKUP($C2029&amp;"|"&amp;$B2029&amp;"|"&amp;$D2029,Empresas!$C$6:$CC$92,$G2029+6+1,0),0))))</f>
        <v>0</v>
      </c>
      <c r="AL2029" s="147">
        <f>IF(AND($I2029="Si",U2029=1),1,IF(AND($I2029="Fisico",U2029=1),1,IF(AND(U2029=1,$I2029="Electronico"),2,IF(U2029=1,VLOOKUP($C2029&amp;"|"&amp;$B2029&amp;"|"&amp;$D2029,Empresas!$C$6:$CC$92,$G2029+6+1,0),0))))</f>
        <v>0</v>
      </c>
      <c r="AM2029" s="149">
        <f t="shared" si="327"/>
        <v>0</v>
      </c>
      <c r="AN2029" s="149">
        <f t="shared" si="328"/>
        <v>0</v>
      </c>
      <c r="AO2029" s="152">
        <f t="shared" si="329"/>
        <v>0</v>
      </c>
    </row>
    <row r="2030" spans="1:41" x14ac:dyDescent="0.25">
      <c r="A2030" s="143" t="str">
        <f>VLOOKUP(D2030,Empresas!$D$7:$F$91,3,0)</f>
        <v>Jose</v>
      </c>
      <c r="B2030" s="144" t="str">
        <f>VLOOKUP(D2030,Empresas!$D$7:$G$91,4,0)</f>
        <v>Wildor</v>
      </c>
      <c r="C2030" s="144" t="s">
        <v>544</v>
      </c>
      <c r="D2030" s="144" t="s">
        <v>318</v>
      </c>
      <c r="E2030" s="144" t="str">
        <f>VLOOKUP(D2030,Empresas!$D$7:$E$92,2,0)</f>
        <v>DMK</v>
      </c>
      <c r="F2030" s="144" t="s">
        <v>190</v>
      </c>
      <c r="G2030" s="145">
        <f t="shared" si="333"/>
        <v>69</v>
      </c>
      <c r="H2030" s="145" t="str">
        <f>VLOOKUP(D2030,Empresas!$D$6:$L$92,7,0)</f>
        <v>Mensual</v>
      </c>
      <c r="I2030" s="144" t="str">
        <f>VLOOKUP(VLOOKUP(D2030&amp;"|"&amp;B2030,Empresas!$I$7:$CB$92,G2030,0),Tablas!$A$13:$B$14,2,0)</f>
        <v>No</v>
      </c>
      <c r="J2030" s="78"/>
      <c r="K2030" s="78"/>
      <c r="L2030" s="78"/>
      <c r="M2030" s="78"/>
      <c r="N2030" s="78"/>
      <c r="O2030" s="78"/>
      <c r="P2030" s="78"/>
      <c r="Q2030" s="78"/>
      <c r="R2030" s="78"/>
      <c r="S2030" s="78"/>
      <c r="T2030" s="78"/>
      <c r="U2030" s="78"/>
      <c r="V2030" s="78" t="str">
        <f>VLOOKUP(D2030,Empresas!$D$7:$CF$91,81,0)</f>
        <v>A</v>
      </c>
      <c r="W2030" s="78" t="str">
        <f>VLOOKUP(D2030,Empresas!$D$7:$M$91,10,0)</f>
        <v>Mype</v>
      </c>
      <c r="X2030" s="69" t="str">
        <f t="shared" si="325"/>
        <v>NO</v>
      </c>
      <c r="Y2030" s="153" t="str">
        <f t="shared" si="326"/>
        <v>No aplica</v>
      </c>
      <c r="Z2030" s="147">
        <f>IF(Y2030="No aplica",0,IF(I2030="no",0,IF(I2030="No aplica",0,IF(I2030="Si",1,IF(I2030="Fisico",1,IF(I2030="Electronico",2,VLOOKUP(C2030&amp;"|"&amp;B2030&amp;"|"&amp;D2030,Empresas!$C$6:$CC$92,G2030+6+1,0)))))))</f>
        <v>0</v>
      </c>
      <c r="AA2030" s="147">
        <f>IF(AND($I2030="Si",J2030=1),1,IF(AND($I2030="Fisico",J2030=1),1,IF(AND(J2030=1,$I2030="Electronico"),2,IF(J2030=1,VLOOKUP($C2030&amp;"|"&amp;$B2030&amp;"|"&amp;$D2030,Empresas!$C$6:$CC$92,$G2030+6+1,0),0))))</f>
        <v>0</v>
      </c>
      <c r="AB2030" s="147">
        <f>IF(AND($I2030="Si",K2030=1),1,IF(AND($I2030="Fisico",K2030=1),1,IF(AND(K2030=1,$I2030="Electronico"),2,IF(K2030=1,VLOOKUP($C2030&amp;"|"&amp;$B2030&amp;"|"&amp;$D2030,Empresas!$C$6:$CC$92,$G2030+6+1,0),0))))</f>
        <v>0</v>
      </c>
      <c r="AC2030" s="147">
        <f>IF(AND($I2030="Si",L2030=1),1,IF(AND($I2030="Fisico",L2030=1),1,IF(AND(L2030=1,$I2030="Electronico"),2,IF(L2030=1,VLOOKUP($C2030&amp;"|"&amp;$B2030&amp;"|"&amp;$D2030,Empresas!$C$6:$CC$92,$G2030+6+1,0),0))))</f>
        <v>0</v>
      </c>
      <c r="AD2030" s="147">
        <f>IF(AND($I2030="Si",M2030=1),1,IF(AND($I2030="Fisico",M2030=1),1,IF(AND(M2030=1,$I2030="Electronico"),2,IF(M2030=1,VLOOKUP($C2030&amp;"|"&amp;$B2030&amp;"|"&amp;$D2030,Empresas!$C$6:$CC$92,$G2030+6+1,0),0))))</f>
        <v>0</v>
      </c>
      <c r="AE2030" s="147">
        <f>IF(AND($I2030="Si",N2030=1),1,IF(AND($I2030="Fisico",N2030=1),1,IF(AND(N2030=1,$I2030="Electronico"),2,IF(N2030=1,VLOOKUP($C2030&amp;"|"&amp;$B2030&amp;"|"&amp;$D2030,Empresas!$C$6:$CC$92,$G2030+6+1,0),0))))</f>
        <v>0</v>
      </c>
      <c r="AF2030" s="147">
        <f>IF(AND($I2030="Si",O2030=1),1,IF(AND($I2030="Fisico",O2030=1),1,IF(AND(O2030=1,$I2030="Electronico"),2,IF(O2030=1,VLOOKUP($C2030&amp;"|"&amp;$B2030&amp;"|"&amp;$D2030,Empresas!$C$6:$CC$92,$G2030+6+1,0),0))))</f>
        <v>0</v>
      </c>
      <c r="AG2030" s="147">
        <f>IF(AND($I2030="Si",P2030=1),1,IF(AND($I2030="Fisico",P2030=1),1,IF(AND(P2030=1,$I2030="Electronico"),2,IF(P2030=1,VLOOKUP($C2030&amp;"|"&amp;$B2030&amp;"|"&amp;$D2030,Empresas!$C$6:$CC$92,$G2030+6+1,0),0))))</f>
        <v>0</v>
      </c>
      <c r="AH2030" s="147">
        <f>IF(AND($I2030="Si",Q2030=1),1,IF(AND($I2030="Fisico",Q2030=1),1,IF(AND(Q2030=1,$I2030="Electronico"),2,IF(Q2030=1,VLOOKUP($C2030&amp;"|"&amp;$B2030&amp;"|"&amp;$D2030,Empresas!$C$6:$CC$92,$G2030+6+1,0),0))))</f>
        <v>0</v>
      </c>
      <c r="AI2030" s="147">
        <f>IF(AND($I2030="Si",R2030=1),1,IF(AND($I2030="Fisico",R2030=1),1,IF(AND(R2030=1,$I2030="Electronico"),2,IF(R2030=1,VLOOKUP($C2030&amp;"|"&amp;$B2030&amp;"|"&amp;$D2030,Empresas!$C$6:$CC$92,$G2030+6+1,0),0))))</f>
        <v>0</v>
      </c>
      <c r="AJ2030" s="147">
        <f>IF(AND($I2030="Si",S2030=1),1,IF(AND($I2030="Fisico",S2030=1),1,IF(AND(S2030=1,$I2030="Electronico"),2,IF(S2030=1,VLOOKUP($C2030&amp;"|"&amp;$B2030&amp;"|"&amp;$D2030,Empresas!$C$6:$CC$92,$G2030+6+1,0),0))))</f>
        <v>0</v>
      </c>
      <c r="AK2030" s="147">
        <f>IF(AND($I2030="Si",T2030=1),1,IF(AND($I2030="Fisico",T2030=1),1,IF(AND(T2030=1,$I2030="Electronico"),2,IF(T2030=1,VLOOKUP($C2030&amp;"|"&amp;$B2030&amp;"|"&amp;$D2030,Empresas!$C$6:$CC$92,$G2030+6+1,0),0))))</f>
        <v>0</v>
      </c>
      <c r="AL2030" s="147">
        <f>IF(AND($I2030="Si",U2030=1),1,IF(AND($I2030="Fisico",U2030=1),1,IF(AND(U2030=1,$I2030="Electronico"),2,IF(U2030=1,VLOOKUP($C2030&amp;"|"&amp;$B2030&amp;"|"&amp;$D2030,Empresas!$C$6:$CC$92,$G2030+6+1,0),0))))</f>
        <v>0</v>
      </c>
      <c r="AM2030" s="149">
        <f t="shared" si="327"/>
        <v>0</v>
      </c>
      <c r="AN2030" s="149">
        <f t="shared" si="328"/>
        <v>0</v>
      </c>
      <c r="AO2030" s="152">
        <f t="shared" si="329"/>
        <v>0</v>
      </c>
    </row>
    <row r="2031" spans="1:41" x14ac:dyDescent="0.25">
      <c r="A2031" s="143" t="str">
        <f>VLOOKUP(D2031,Empresas!$D$7:$F$91,3,0)</f>
        <v>Jose</v>
      </c>
      <c r="B2031" s="144" t="str">
        <f>VLOOKUP(D2031,Empresas!$D$7:$G$91,4,0)</f>
        <v>Wildor</v>
      </c>
      <c r="C2031" s="144" t="s">
        <v>544</v>
      </c>
      <c r="D2031" s="144" t="s">
        <v>318</v>
      </c>
      <c r="E2031" s="144" t="str">
        <f>VLOOKUP(D2031,Empresas!$D$7:$E$92,2,0)</f>
        <v>DMK</v>
      </c>
      <c r="F2031" s="146" t="s">
        <v>191</v>
      </c>
      <c r="G2031" s="145">
        <f t="shared" si="333"/>
        <v>70</v>
      </c>
      <c r="H2031" s="145" t="str">
        <f>VLOOKUP(D2031,Empresas!$D$6:$L$92,7,0)</f>
        <v>Mensual</v>
      </c>
      <c r="I2031" s="144" t="str">
        <f>VLOOKUP(VLOOKUP(D2031&amp;"|"&amp;B2031,Empresas!$I$7:$CB$92,G2031,0),Tablas!$A$13:$B$14,2,0)</f>
        <v>No</v>
      </c>
      <c r="J2031" s="78"/>
      <c r="K2031" s="78"/>
      <c r="L2031" s="78"/>
      <c r="M2031" s="78"/>
      <c r="N2031" s="78"/>
      <c r="O2031" s="78"/>
      <c r="P2031" s="78"/>
      <c r="Q2031" s="78"/>
      <c r="R2031" s="78"/>
      <c r="S2031" s="78"/>
      <c r="T2031" s="78"/>
      <c r="U2031" s="78"/>
      <c r="V2031" s="78" t="str">
        <f>VLOOKUP(D2031,Empresas!$D$7:$CF$91,81,0)</f>
        <v>A</v>
      </c>
      <c r="W2031" s="78" t="str">
        <f>VLOOKUP(D2031,Empresas!$D$7:$M$91,10,0)</f>
        <v>Mype</v>
      </c>
      <c r="X2031" s="69" t="str">
        <f t="shared" si="325"/>
        <v>NO</v>
      </c>
      <c r="Y2031" s="153" t="str">
        <f t="shared" si="326"/>
        <v>No aplica</v>
      </c>
      <c r="Z2031" s="147">
        <f>IF(Y2031="No aplica",0,IF(I2031="no",0,IF(I2031="No aplica",0,IF(I2031="Si",1,IF(I2031="Fisico",1,IF(I2031="Electronico",2,VLOOKUP(C2031&amp;"|"&amp;B2031&amp;"|"&amp;D2031,Empresas!$C$6:$CC$92,G2031+6+1,0)))))))</f>
        <v>0</v>
      </c>
      <c r="AA2031" s="147">
        <f>IF(AND($I2031="Si",J2031=1),1,IF(AND($I2031="Fisico",J2031=1),1,IF(AND(J2031=1,$I2031="Electronico"),2,IF(J2031=1,VLOOKUP($C2031&amp;"|"&amp;$B2031&amp;"|"&amp;$D2031,Empresas!$C$6:$CC$92,$G2031+6+1,0),0))))</f>
        <v>0</v>
      </c>
      <c r="AB2031" s="147">
        <f>IF(AND($I2031="Si",K2031=1),1,IF(AND($I2031="Fisico",K2031=1),1,IF(AND(K2031=1,$I2031="Electronico"),2,IF(K2031=1,VLOOKUP($C2031&amp;"|"&amp;$B2031&amp;"|"&amp;$D2031,Empresas!$C$6:$CC$92,$G2031+6+1,0),0))))</f>
        <v>0</v>
      </c>
      <c r="AC2031" s="147">
        <f>IF(AND($I2031="Si",L2031=1),1,IF(AND($I2031="Fisico",L2031=1),1,IF(AND(L2031=1,$I2031="Electronico"),2,IF(L2031=1,VLOOKUP($C2031&amp;"|"&amp;$B2031&amp;"|"&amp;$D2031,Empresas!$C$6:$CC$92,$G2031+6+1,0),0))))</f>
        <v>0</v>
      </c>
      <c r="AD2031" s="147">
        <f>IF(AND($I2031="Si",M2031=1),1,IF(AND($I2031="Fisico",M2031=1),1,IF(AND(M2031=1,$I2031="Electronico"),2,IF(M2031=1,VLOOKUP($C2031&amp;"|"&amp;$B2031&amp;"|"&amp;$D2031,Empresas!$C$6:$CC$92,$G2031+6+1,0),0))))</f>
        <v>0</v>
      </c>
      <c r="AE2031" s="147">
        <f>IF(AND($I2031="Si",N2031=1),1,IF(AND($I2031="Fisico",N2031=1),1,IF(AND(N2031=1,$I2031="Electronico"),2,IF(N2031=1,VLOOKUP($C2031&amp;"|"&amp;$B2031&amp;"|"&amp;$D2031,Empresas!$C$6:$CC$92,$G2031+6+1,0),0))))</f>
        <v>0</v>
      </c>
      <c r="AF2031" s="147">
        <f>IF(AND($I2031="Si",O2031=1),1,IF(AND($I2031="Fisico",O2031=1),1,IF(AND(O2031=1,$I2031="Electronico"),2,IF(O2031=1,VLOOKUP($C2031&amp;"|"&amp;$B2031&amp;"|"&amp;$D2031,Empresas!$C$6:$CC$92,$G2031+6+1,0),0))))</f>
        <v>0</v>
      </c>
      <c r="AG2031" s="147">
        <f>IF(AND($I2031="Si",P2031=1),1,IF(AND($I2031="Fisico",P2031=1),1,IF(AND(P2031=1,$I2031="Electronico"),2,IF(P2031=1,VLOOKUP($C2031&amp;"|"&amp;$B2031&amp;"|"&amp;$D2031,Empresas!$C$6:$CC$92,$G2031+6+1,0),0))))</f>
        <v>0</v>
      </c>
      <c r="AH2031" s="147">
        <f>IF(AND($I2031="Si",Q2031=1),1,IF(AND($I2031="Fisico",Q2031=1),1,IF(AND(Q2031=1,$I2031="Electronico"),2,IF(Q2031=1,VLOOKUP($C2031&amp;"|"&amp;$B2031&amp;"|"&amp;$D2031,Empresas!$C$6:$CC$92,$G2031+6+1,0),0))))</f>
        <v>0</v>
      </c>
      <c r="AI2031" s="147">
        <f>IF(AND($I2031="Si",R2031=1),1,IF(AND($I2031="Fisico",R2031=1),1,IF(AND(R2031=1,$I2031="Electronico"),2,IF(R2031=1,VLOOKUP($C2031&amp;"|"&amp;$B2031&amp;"|"&amp;$D2031,Empresas!$C$6:$CC$92,$G2031+6+1,0),0))))</f>
        <v>0</v>
      </c>
      <c r="AJ2031" s="147">
        <f>IF(AND($I2031="Si",S2031=1),1,IF(AND($I2031="Fisico",S2031=1),1,IF(AND(S2031=1,$I2031="Electronico"),2,IF(S2031=1,VLOOKUP($C2031&amp;"|"&amp;$B2031&amp;"|"&amp;$D2031,Empresas!$C$6:$CC$92,$G2031+6+1,0),0))))</f>
        <v>0</v>
      </c>
      <c r="AK2031" s="147">
        <f>IF(AND($I2031="Si",T2031=1),1,IF(AND($I2031="Fisico",T2031=1),1,IF(AND(T2031=1,$I2031="Electronico"),2,IF(T2031=1,VLOOKUP($C2031&amp;"|"&amp;$B2031&amp;"|"&amp;$D2031,Empresas!$C$6:$CC$92,$G2031+6+1,0),0))))</f>
        <v>0</v>
      </c>
      <c r="AL2031" s="147">
        <f>IF(AND($I2031="Si",U2031=1),1,IF(AND($I2031="Fisico",U2031=1),1,IF(AND(U2031=1,$I2031="Electronico"),2,IF(U2031=1,VLOOKUP($C2031&amp;"|"&amp;$B2031&amp;"|"&amp;$D2031,Empresas!$C$6:$CC$92,$G2031+6+1,0),0))))</f>
        <v>0</v>
      </c>
      <c r="AM2031" s="149">
        <f t="shared" si="327"/>
        <v>0</v>
      </c>
      <c r="AN2031" s="149">
        <f t="shared" si="328"/>
        <v>0</v>
      </c>
      <c r="AO2031" s="152">
        <f t="shared" si="329"/>
        <v>0</v>
      </c>
    </row>
    <row r="2032" spans="1:41" x14ac:dyDescent="0.25">
      <c r="A2032" s="143" t="str">
        <f>VLOOKUP(D2032,Empresas!$D$7:$F$91,3,0)</f>
        <v>Jose</v>
      </c>
      <c r="B2032" s="144" t="str">
        <f>VLOOKUP(D2032,Empresas!$D$7:$G$91,4,0)</f>
        <v>Wildor</v>
      </c>
      <c r="C2032" s="144" t="s">
        <v>544</v>
      </c>
      <c r="D2032" s="144" t="s">
        <v>318</v>
      </c>
      <c r="E2032" s="144" t="str">
        <f>VLOOKUP(D2032,Empresas!$D$7:$E$92,2,0)</f>
        <v>DMK</v>
      </c>
      <c r="F2032" s="144" t="s">
        <v>192</v>
      </c>
      <c r="G2032" s="145">
        <f t="shared" si="333"/>
        <v>71</v>
      </c>
      <c r="H2032" s="145" t="str">
        <f>VLOOKUP(D2032,Empresas!$D$6:$L$92,7,0)</f>
        <v>Mensual</v>
      </c>
      <c r="I2032" s="144" t="str">
        <f>VLOOKUP(VLOOKUP(D2032&amp;"|"&amp;B2032,Empresas!$I$7:$CB$92,G2032,0),Tablas!$A$13:$B$14,2,0)</f>
        <v>No</v>
      </c>
      <c r="J2032" s="78"/>
      <c r="K2032" s="78"/>
      <c r="L2032" s="78"/>
      <c r="M2032" s="78"/>
      <c r="N2032" s="78"/>
      <c r="O2032" s="78"/>
      <c r="P2032" s="78"/>
      <c r="Q2032" s="78"/>
      <c r="R2032" s="78"/>
      <c r="S2032" s="78"/>
      <c r="T2032" s="78"/>
      <c r="U2032" s="78"/>
      <c r="V2032" s="78" t="str">
        <f>VLOOKUP(D2032,Empresas!$D$7:$CF$91,81,0)</f>
        <v>A</v>
      </c>
      <c r="W2032" s="78" t="str">
        <f>VLOOKUP(D2032,Empresas!$D$7:$M$91,10,0)</f>
        <v>Mype</v>
      </c>
      <c r="X2032" s="69" t="str">
        <f t="shared" si="325"/>
        <v>NO</v>
      </c>
      <c r="Y2032" s="153" t="str">
        <f t="shared" si="326"/>
        <v>No aplica</v>
      </c>
      <c r="Z2032" s="147">
        <f>IF(Y2032="No aplica",0,IF(I2032="no",0,IF(I2032="No aplica",0,IF(I2032="Si",1,IF(I2032="Fisico",1,IF(I2032="Electronico",2,VLOOKUP(C2032&amp;"|"&amp;B2032&amp;"|"&amp;D2032,Empresas!$C$6:$CC$92,G2032+6+1,0)))))))</f>
        <v>0</v>
      </c>
      <c r="AA2032" s="147">
        <f>IF(AND($I2032="Si",J2032=1),1,IF(AND($I2032="Fisico",J2032=1),1,IF(AND(J2032=1,$I2032="Electronico"),2,IF(J2032=1,VLOOKUP($C2032&amp;"|"&amp;$B2032&amp;"|"&amp;$D2032,Empresas!$C$6:$CC$92,$G2032+6+1,0),0))))</f>
        <v>0</v>
      </c>
      <c r="AB2032" s="147">
        <f>IF(AND($I2032="Si",K2032=1),1,IF(AND($I2032="Fisico",K2032=1),1,IF(AND(K2032=1,$I2032="Electronico"),2,IF(K2032=1,VLOOKUP($C2032&amp;"|"&amp;$B2032&amp;"|"&amp;$D2032,Empresas!$C$6:$CC$92,$G2032+6+1,0),0))))</f>
        <v>0</v>
      </c>
      <c r="AC2032" s="147">
        <f>IF(AND($I2032="Si",L2032=1),1,IF(AND($I2032="Fisico",L2032=1),1,IF(AND(L2032=1,$I2032="Electronico"),2,IF(L2032=1,VLOOKUP($C2032&amp;"|"&amp;$B2032&amp;"|"&amp;$D2032,Empresas!$C$6:$CC$92,$G2032+6+1,0),0))))</f>
        <v>0</v>
      </c>
      <c r="AD2032" s="147">
        <f>IF(AND($I2032="Si",M2032=1),1,IF(AND($I2032="Fisico",M2032=1),1,IF(AND(M2032=1,$I2032="Electronico"),2,IF(M2032=1,VLOOKUP($C2032&amp;"|"&amp;$B2032&amp;"|"&amp;$D2032,Empresas!$C$6:$CC$92,$G2032+6+1,0),0))))</f>
        <v>0</v>
      </c>
      <c r="AE2032" s="147">
        <f>IF(AND($I2032="Si",N2032=1),1,IF(AND($I2032="Fisico",N2032=1),1,IF(AND(N2032=1,$I2032="Electronico"),2,IF(N2032=1,VLOOKUP($C2032&amp;"|"&amp;$B2032&amp;"|"&amp;$D2032,Empresas!$C$6:$CC$92,$G2032+6+1,0),0))))</f>
        <v>0</v>
      </c>
      <c r="AF2032" s="147">
        <f>IF(AND($I2032="Si",O2032=1),1,IF(AND($I2032="Fisico",O2032=1),1,IF(AND(O2032=1,$I2032="Electronico"),2,IF(O2032=1,VLOOKUP($C2032&amp;"|"&amp;$B2032&amp;"|"&amp;$D2032,Empresas!$C$6:$CC$92,$G2032+6+1,0),0))))</f>
        <v>0</v>
      </c>
      <c r="AG2032" s="147">
        <f>IF(AND($I2032="Si",P2032=1),1,IF(AND($I2032="Fisico",P2032=1),1,IF(AND(P2032=1,$I2032="Electronico"),2,IF(P2032=1,VLOOKUP($C2032&amp;"|"&amp;$B2032&amp;"|"&amp;$D2032,Empresas!$C$6:$CC$92,$G2032+6+1,0),0))))</f>
        <v>0</v>
      </c>
      <c r="AH2032" s="147">
        <f>IF(AND($I2032="Si",Q2032=1),1,IF(AND($I2032="Fisico",Q2032=1),1,IF(AND(Q2032=1,$I2032="Electronico"),2,IF(Q2032=1,VLOOKUP($C2032&amp;"|"&amp;$B2032&amp;"|"&amp;$D2032,Empresas!$C$6:$CC$92,$G2032+6+1,0),0))))</f>
        <v>0</v>
      </c>
      <c r="AI2032" s="147">
        <f>IF(AND($I2032="Si",R2032=1),1,IF(AND($I2032="Fisico",R2032=1),1,IF(AND(R2032=1,$I2032="Electronico"),2,IF(R2032=1,VLOOKUP($C2032&amp;"|"&amp;$B2032&amp;"|"&amp;$D2032,Empresas!$C$6:$CC$92,$G2032+6+1,0),0))))</f>
        <v>0</v>
      </c>
      <c r="AJ2032" s="147">
        <f>IF(AND($I2032="Si",S2032=1),1,IF(AND($I2032="Fisico",S2032=1),1,IF(AND(S2032=1,$I2032="Electronico"),2,IF(S2032=1,VLOOKUP($C2032&amp;"|"&amp;$B2032&amp;"|"&amp;$D2032,Empresas!$C$6:$CC$92,$G2032+6+1,0),0))))</f>
        <v>0</v>
      </c>
      <c r="AK2032" s="147">
        <f>IF(AND($I2032="Si",T2032=1),1,IF(AND($I2032="Fisico",T2032=1),1,IF(AND(T2032=1,$I2032="Electronico"),2,IF(T2032=1,VLOOKUP($C2032&amp;"|"&amp;$B2032&amp;"|"&amp;$D2032,Empresas!$C$6:$CC$92,$G2032+6+1,0),0))))</f>
        <v>0</v>
      </c>
      <c r="AL2032" s="147">
        <f>IF(AND($I2032="Si",U2032=1),1,IF(AND($I2032="Fisico",U2032=1),1,IF(AND(U2032=1,$I2032="Electronico"),2,IF(U2032=1,VLOOKUP($C2032&amp;"|"&amp;$B2032&amp;"|"&amp;$D2032,Empresas!$C$6:$CC$92,$G2032+6+1,0),0))))</f>
        <v>0</v>
      </c>
      <c r="AM2032" s="149">
        <f t="shared" si="327"/>
        <v>0</v>
      </c>
      <c r="AN2032" s="149">
        <f t="shared" si="328"/>
        <v>0</v>
      </c>
      <c r="AO2032" s="152">
        <f t="shared" si="329"/>
        <v>0</v>
      </c>
    </row>
    <row r="2033" spans="1:41" x14ac:dyDescent="0.25">
      <c r="A2033" s="137" t="str">
        <f>VLOOKUP(D2033,Empresas!$D$7:$F$91,3,0)</f>
        <v>Jose</v>
      </c>
      <c r="B2033" s="138" t="str">
        <f>VLOOKUP(D2033,Empresas!$D$7:$G$91,4,0)</f>
        <v>Nancy</v>
      </c>
      <c r="C2033" s="138" t="s">
        <v>544</v>
      </c>
      <c r="D2033" s="138" t="s">
        <v>320</v>
      </c>
      <c r="E2033" s="138" t="str">
        <f>VLOOKUP(D2033,Empresas!$D$7:$E$92,2,0)</f>
        <v>LA PURITA</v>
      </c>
      <c r="F2033" s="138" t="s">
        <v>158</v>
      </c>
      <c r="G2033" s="139">
        <f>+Empresas!$O$2</f>
        <v>7</v>
      </c>
      <c r="H2033" s="139" t="str">
        <f>VLOOKUP(D2033,Empresas!$D$6:$L$92,7,0)</f>
        <v>Mensual</v>
      </c>
      <c r="I2033" s="138" t="str">
        <f>VLOOKUP(VLOOKUP(D2033&amp;"|"&amp;B2033,Empresas!$I$7:$CB$92,G2033,0),Tablas!$A$3:$B$5,2,0)</f>
        <v>Solo analisis</v>
      </c>
      <c r="J2033" s="78">
        <v>1</v>
      </c>
      <c r="K2033" s="78">
        <v>1</v>
      </c>
      <c r="L2033" s="78">
        <v>1</v>
      </c>
      <c r="M2033" s="78">
        <v>1</v>
      </c>
      <c r="N2033" s="78">
        <v>1</v>
      </c>
      <c r="O2033" s="78">
        <v>1</v>
      </c>
      <c r="P2033" s="78">
        <v>1</v>
      </c>
      <c r="Q2033" s="78">
        <v>1</v>
      </c>
      <c r="R2033" s="78"/>
      <c r="S2033" s="78"/>
      <c r="T2033" s="78"/>
      <c r="U2033" s="78"/>
      <c r="V2033" s="78" t="str">
        <f>VLOOKUP(D2033,Empresas!$D$7:$CF$91,81,0)</f>
        <v>A</v>
      </c>
      <c r="W2033" s="78" t="str">
        <f>VLOOKUP(D2033,Empresas!$D$7:$M$91,10,0)</f>
        <v>General</v>
      </c>
      <c r="X2033" s="69" t="str">
        <f t="shared" si="325"/>
        <v>SI</v>
      </c>
      <c r="Y2033" s="153" t="str">
        <f t="shared" si="326"/>
        <v>Si aplica</v>
      </c>
      <c r="Z2033" s="147">
        <f>IF(Y2033="No aplica",0,IF(I2033="no",0,IF(I2033="No aplica",0,IF(I2033="Si",1,IF(I2033="Fisico",1,IF(I2033="Electronico",2,VLOOKUP(C2033&amp;"|"&amp;B2033&amp;"|"&amp;D2033,Empresas!$C$6:$CC$92,G2033+6+1,0)))))))</f>
        <v>1</v>
      </c>
      <c r="AA2033" s="147">
        <f>IF(AND($I2033="Si",J2033=1),1,IF(AND($I2033="Fisico",J2033=1),1,IF(AND(J2033=1,$I2033="Electronico"),2,IF(J2033=1,VLOOKUP($C2033&amp;"|"&amp;$B2033&amp;"|"&amp;$D2033,Empresas!$C$6:$CC$92,$G2033+6+1,0),0))))</f>
        <v>1</v>
      </c>
      <c r="AB2033" s="147">
        <f>IF(AND($I2033="Si",K2033=1),1,IF(AND($I2033="Fisico",K2033=1),1,IF(AND(K2033=1,$I2033="Electronico"),2,IF(K2033=1,VLOOKUP($C2033&amp;"|"&amp;$B2033&amp;"|"&amp;$D2033,Empresas!$C$6:$CC$92,$G2033+6+1,0),0))))</f>
        <v>1</v>
      </c>
      <c r="AC2033" s="147">
        <f>IF(AND($I2033="Si",L2033=1),1,IF(AND($I2033="Fisico",L2033=1),1,IF(AND(L2033=1,$I2033="Electronico"),2,IF(L2033=1,VLOOKUP($C2033&amp;"|"&amp;$B2033&amp;"|"&amp;$D2033,Empresas!$C$6:$CC$92,$G2033+6+1,0),0))))</f>
        <v>1</v>
      </c>
      <c r="AD2033" s="147">
        <f>IF(AND($I2033="Si",M2033=1),1,IF(AND($I2033="Fisico",M2033=1),1,IF(AND(M2033=1,$I2033="Electronico"),2,IF(M2033=1,VLOOKUP($C2033&amp;"|"&amp;$B2033&amp;"|"&amp;$D2033,Empresas!$C$6:$CC$92,$G2033+6+1,0),0))))</f>
        <v>1</v>
      </c>
      <c r="AE2033" s="147">
        <f>IF(AND($I2033="Si",N2033=1),1,IF(AND($I2033="Fisico",N2033=1),1,IF(AND(N2033=1,$I2033="Electronico"),2,IF(N2033=1,VLOOKUP($C2033&amp;"|"&amp;$B2033&amp;"|"&amp;$D2033,Empresas!$C$6:$CC$92,$G2033+6+1,0),0))))</f>
        <v>1</v>
      </c>
      <c r="AF2033" s="147">
        <f>IF(AND($I2033="Si",O2033=1),1,IF(AND($I2033="Fisico",O2033=1),1,IF(AND(O2033=1,$I2033="Electronico"),2,IF(O2033=1,VLOOKUP($C2033&amp;"|"&amp;$B2033&amp;"|"&amp;$D2033,Empresas!$C$6:$CC$92,$G2033+6+1,0),0))))</f>
        <v>1</v>
      </c>
      <c r="AG2033" s="147">
        <f>IF(AND($I2033="Si",P2033=1),1,IF(AND($I2033="Fisico",P2033=1),1,IF(AND(P2033=1,$I2033="Electronico"),2,IF(P2033=1,VLOOKUP($C2033&amp;"|"&amp;$B2033&amp;"|"&amp;$D2033,Empresas!$C$6:$CC$92,$G2033+6+1,0),0))))</f>
        <v>1</v>
      </c>
      <c r="AH2033" s="147">
        <f>IF(AND($I2033="Si",Q2033=1),1,IF(AND($I2033="Fisico",Q2033=1),1,IF(AND(Q2033=1,$I2033="Electronico"),2,IF(Q2033=1,VLOOKUP($C2033&amp;"|"&amp;$B2033&amp;"|"&amp;$D2033,Empresas!$C$6:$CC$92,$G2033+6+1,0),0))))</f>
        <v>1</v>
      </c>
      <c r="AI2033" s="147">
        <f>IF(AND($I2033="Si",R2033=1),1,IF(AND($I2033="Fisico",R2033=1),1,IF(AND(R2033=1,$I2033="Electronico"),2,IF(R2033=1,VLOOKUP($C2033&amp;"|"&amp;$B2033&amp;"|"&amp;$D2033,Empresas!$C$6:$CC$92,$G2033+6+1,0),0))))</f>
        <v>0</v>
      </c>
      <c r="AJ2033" s="147">
        <f>IF(AND($I2033="Si",S2033=1),1,IF(AND($I2033="Fisico",S2033=1),1,IF(AND(S2033=1,$I2033="Electronico"),2,IF(S2033=1,VLOOKUP($C2033&amp;"|"&amp;$B2033&amp;"|"&amp;$D2033,Empresas!$C$6:$CC$92,$G2033+6+1,0),0))))</f>
        <v>0</v>
      </c>
      <c r="AK2033" s="147">
        <f>IF(AND($I2033="Si",T2033=1),1,IF(AND($I2033="Fisico",T2033=1),1,IF(AND(T2033=1,$I2033="Electronico"),2,IF(T2033=1,VLOOKUP($C2033&amp;"|"&amp;$B2033&amp;"|"&amp;$D2033,Empresas!$C$6:$CC$92,$G2033+6+1,0),0))))</f>
        <v>0</v>
      </c>
      <c r="AL2033" s="147">
        <f>IF(AND($I2033="Si",U2033=1),1,IF(AND($I2033="Fisico",U2033=1),1,IF(AND(U2033=1,$I2033="Electronico"),2,IF(U2033=1,VLOOKUP($C2033&amp;"|"&amp;$B2033&amp;"|"&amp;$D2033,Empresas!$C$6:$CC$92,$G2033+6+1,0),0))))</f>
        <v>0</v>
      </c>
      <c r="AM2033" s="149">
        <f t="shared" si="327"/>
        <v>8</v>
      </c>
      <c r="AN2033" s="149">
        <f t="shared" si="328"/>
        <v>8</v>
      </c>
      <c r="AO2033" s="152">
        <f t="shared" si="329"/>
        <v>1</v>
      </c>
    </row>
    <row r="2034" spans="1:41" x14ac:dyDescent="0.25">
      <c r="A2034" s="137" t="str">
        <f>VLOOKUP(D2034,Empresas!$D$7:$F$91,3,0)</f>
        <v>Jose</v>
      </c>
      <c r="B2034" s="138" t="str">
        <f>VLOOKUP(D2034,Empresas!$D$7:$G$91,4,0)</f>
        <v>Nancy</v>
      </c>
      <c r="C2034" s="138" t="s">
        <v>544</v>
      </c>
      <c r="D2034" s="138" t="s">
        <v>320</v>
      </c>
      <c r="E2034" s="138" t="str">
        <f>VLOOKUP(D2034,Empresas!$D$7:$E$92,2,0)</f>
        <v>LA PURITA</v>
      </c>
      <c r="F2034" s="138" t="s">
        <v>159</v>
      </c>
      <c r="G2034" s="139">
        <f>+G2033+3</f>
        <v>10</v>
      </c>
      <c r="H2034" s="139" t="str">
        <f>VLOOKUP(D2034,Empresas!$D$6:$L$92,7,0)</f>
        <v>Mensual</v>
      </c>
      <c r="I2034" s="138" t="str">
        <f>VLOOKUP(VLOOKUP(D2034&amp;"|"&amp;B2034,Empresas!$I$7:$CB$92,G2034,0),Tablas!$A$3:$B$5,2,0)</f>
        <v>Solo analisis</v>
      </c>
      <c r="J2034" s="78">
        <v>1</v>
      </c>
      <c r="K2034" s="78">
        <v>1</v>
      </c>
      <c r="L2034" s="78">
        <v>1</v>
      </c>
      <c r="M2034" s="78">
        <v>1</v>
      </c>
      <c r="N2034" s="78">
        <v>1</v>
      </c>
      <c r="O2034" s="78">
        <v>1</v>
      </c>
      <c r="P2034" s="78">
        <v>1</v>
      </c>
      <c r="Q2034" s="78">
        <v>1</v>
      </c>
      <c r="R2034" s="78"/>
      <c r="S2034" s="78"/>
      <c r="T2034" s="78"/>
      <c r="U2034" s="78"/>
      <c r="V2034" s="78" t="str">
        <f>VLOOKUP(D2034,Empresas!$D$7:$CF$91,81,0)</f>
        <v>A</v>
      </c>
      <c r="W2034" s="78" t="str">
        <f>VLOOKUP(D2034,Empresas!$D$7:$M$91,10,0)</f>
        <v>General</v>
      </c>
      <c r="X2034" s="69" t="str">
        <f t="shared" si="325"/>
        <v>SI</v>
      </c>
      <c r="Y2034" s="153" t="str">
        <f t="shared" si="326"/>
        <v>Si aplica</v>
      </c>
      <c r="Z2034" s="147">
        <f>IF(Y2034="No aplica",0,IF(I2034="no",0,IF(I2034="No aplica",0,IF(I2034="Si",1,IF(I2034="Fisico",1,IF(I2034="Electronico",2,VLOOKUP(C2034&amp;"|"&amp;B2034&amp;"|"&amp;D2034,Empresas!$C$6:$CC$92,G2034+6+1,0)))))))</f>
        <v>2</v>
      </c>
      <c r="AA2034" s="147">
        <f>IF(AND($I2034="Si",J2034=1),1,IF(AND($I2034="Fisico",J2034=1),1,IF(AND(J2034=1,$I2034="Electronico"),2,IF(J2034=1,VLOOKUP($C2034&amp;"|"&amp;$B2034&amp;"|"&amp;$D2034,Empresas!$C$6:$CC$92,$G2034+6+1,0),0))))</f>
        <v>2</v>
      </c>
      <c r="AB2034" s="147">
        <f>IF(AND($I2034="Si",K2034=1),1,IF(AND($I2034="Fisico",K2034=1),1,IF(AND(K2034=1,$I2034="Electronico"),2,IF(K2034=1,VLOOKUP($C2034&amp;"|"&amp;$B2034&amp;"|"&amp;$D2034,Empresas!$C$6:$CC$92,$G2034+6+1,0),0))))</f>
        <v>2</v>
      </c>
      <c r="AC2034" s="147">
        <f>IF(AND($I2034="Si",L2034=1),1,IF(AND($I2034="Fisico",L2034=1),1,IF(AND(L2034=1,$I2034="Electronico"),2,IF(L2034=1,VLOOKUP($C2034&amp;"|"&amp;$B2034&amp;"|"&amp;$D2034,Empresas!$C$6:$CC$92,$G2034+6+1,0),0))))</f>
        <v>2</v>
      </c>
      <c r="AD2034" s="147">
        <f>IF(AND($I2034="Si",M2034=1),1,IF(AND($I2034="Fisico",M2034=1),1,IF(AND(M2034=1,$I2034="Electronico"),2,IF(M2034=1,VLOOKUP($C2034&amp;"|"&amp;$B2034&amp;"|"&amp;$D2034,Empresas!$C$6:$CC$92,$G2034+6+1,0),0))))</f>
        <v>2</v>
      </c>
      <c r="AE2034" s="147">
        <f>IF(AND($I2034="Si",N2034=1),1,IF(AND($I2034="Fisico",N2034=1),1,IF(AND(N2034=1,$I2034="Electronico"),2,IF(N2034=1,VLOOKUP($C2034&amp;"|"&amp;$B2034&amp;"|"&amp;$D2034,Empresas!$C$6:$CC$92,$G2034+6+1,0),0))))</f>
        <v>2</v>
      </c>
      <c r="AF2034" s="147">
        <f>IF(AND($I2034="Si",O2034=1),1,IF(AND($I2034="Fisico",O2034=1),1,IF(AND(O2034=1,$I2034="Electronico"),2,IF(O2034=1,VLOOKUP($C2034&amp;"|"&amp;$B2034&amp;"|"&amp;$D2034,Empresas!$C$6:$CC$92,$G2034+6+1,0),0))))</f>
        <v>2</v>
      </c>
      <c r="AG2034" s="147">
        <f>IF(AND($I2034="Si",P2034=1),1,IF(AND($I2034="Fisico",P2034=1),1,IF(AND(P2034=1,$I2034="Electronico"),2,IF(P2034=1,VLOOKUP($C2034&amp;"|"&amp;$B2034&amp;"|"&amp;$D2034,Empresas!$C$6:$CC$92,$G2034+6+1,0),0))))</f>
        <v>2</v>
      </c>
      <c r="AH2034" s="147">
        <f>IF(AND($I2034="Si",Q2034=1),1,IF(AND($I2034="Fisico",Q2034=1),1,IF(AND(Q2034=1,$I2034="Electronico"),2,IF(Q2034=1,VLOOKUP($C2034&amp;"|"&amp;$B2034&amp;"|"&amp;$D2034,Empresas!$C$6:$CC$92,$G2034+6+1,0),0))))</f>
        <v>2</v>
      </c>
      <c r="AI2034" s="147">
        <f>IF(AND($I2034="Si",R2034=1),1,IF(AND($I2034="Fisico",R2034=1),1,IF(AND(R2034=1,$I2034="Electronico"),2,IF(R2034=1,VLOOKUP($C2034&amp;"|"&amp;$B2034&amp;"|"&amp;$D2034,Empresas!$C$6:$CC$92,$G2034+6+1,0),0))))</f>
        <v>0</v>
      </c>
      <c r="AJ2034" s="147">
        <f>IF(AND($I2034="Si",S2034=1),1,IF(AND($I2034="Fisico",S2034=1),1,IF(AND(S2034=1,$I2034="Electronico"),2,IF(S2034=1,VLOOKUP($C2034&amp;"|"&amp;$B2034&amp;"|"&amp;$D2034,Empresas!$C$6:$CC$92,$G2034+6+1,0),0))))</f>
        <v>0</v>
      </c>
      <c r="AK2034" s="147">
        <f>IF(AND($I2034="Si",T2034=1),1,IF(AND($I2034="Fisico",T2034=1),1,IF(AND(T2034=1,$I2034="Electronico"),2,IF(T2034=1,VLOOKUP($C2034&amp;"|"&amp;$B2034&amp;"|"&amp;$D2034,Empresas!$C$6:$CC$92,$G2034+6+1,0),0))))</f>
        <v>0</v>
      </c>
      <c r="AL2034" s="147">
        <f>IF(AND($I2034="Si",U2034=1),1,IF(AND($I2034="Fisico",U2034=1),1,IF(AND(U2034=1,$I2034="Electronico"),2,IF(U2034=1,VLOOKUP($C2034&amp;"|"&amp;$B2034&amp;"|"&amp;$D2034,Empresas!$C$6:$CC$92,$G2034+6+1,0),0))))</f>
        <v>0</v>
      </c>
      <c r="AM2034" s="149">
        <f t="shared" si="327"/>
        <v>16</v>
      </c>
      <c r="AN2034" s="149">
        <f t="shared" si="328"/>
        <v>16</v>
      </c>
      <c r="AO2034" s="152">
        <f t="shared" si="329"/>
        <v>1</v>
      </c>
    </row>
    <row r="2035" spans="1:41" x14ac:dyDescent="0.25">
      <c r="A2035" s="137" t="str">
        <f>VLOOKUP(D2035,Empresas!$D$7:$F$91,3,0)</f>
        <v>Jose</v>
      </c>
      <c r="B2035" s="138" t="str">
        <f>VLOOKUP(D2035,Empresas!$D$7:$G$91,4,0)</f>
        <v>Nancy</v>
      </c>
      <c r="C2035" s="138" t="s">
        <v>544</v>
      </c>
      <c r="D2035" s="138" t="s">
        <v>320</v>
      </c>
      <c r="E2035" s="138" t="str">
        <f>VLOOKUP(D2035,Empresas!$D$7:$E$92,2,0)</f>
        <v>LA PURITA</v>
      </c>
      <c r="F2035" s="138" t="s">
        <v>160</v>
      </c>
      <c r="G2035" s="139">
        <f t="shared" ref="G2035:G2046" si="334">+G2034+3</f>
        <v>13</v>
      </c>
      <c r="H2035" s="139" t="str">
        <f>VLOOKUP(D2035,Empresas!$D$6:$L$92,7,0)</f>
        <v>Mensual</v>
      </c>
      <c r="I2035" s="138" t="str">
        <f>VLOOKUP(VLOOKUP(D2035&amp;"|"&amp;B2035,Empresas!$I$7:$CB$92,G2035,0),Tablas!$A$3:$B$5,2,0)</f>
        <v>Solo analisis</v>
      </c>
      <c r="J2035" s="78">
        <v>1</v>
      </c>
      <c r="K2035" s="78">
        <v>1</v>
      </c>
      <c r="L2035" s="78">
        <v>1</v>
      </c>
      <c r="M2035" s="78">
        <v>1</v>
      </c>
      <c r="N2035" s="78">
        <v>1</v>
      </c>
      <c r="O2035" s="78">
        <v>1</v>
      </c>
      <c r="P2035" s="78">
        <v>1</v>
      </c>
      <c r="Q2035" s="78">
        <v>2</v>
      </c>
      <c r="R2035" s="78"/>
      <c r="S2035" s="78"/>
      <c r="T2035" s="78"/>
      <c r="U2035" s="78"/>
      <c r="V2035" s="78" t="str">
        <f>VLOOKUP(D2035,Empresas!$D$7:$CF$91,81,0)</f>
        <v>A</v>
      </c>
      <c r="W2035" s="78" t="str">
        <f>VLOOKUP(D2035,Empresas!$D$7:$M$91,10,0)</f>
        <v>General</v>
      </c>
      <c r="X2035" s="69" t="str">
        <f t="shared" si="325"/>
        <v>SI</v>
      </c>
      <c r="Y2035" s="153" t="str">
        <f t="shared" si="326"/>
        <v>Si aplica</v>
      </c>
      <c r="Z2035" s="147">
        <f>IF(Y2035="No aplica",0,IF(I2035="no",0,IF(I2035="No aplica",0,IF(I2035="Si",1,IF(I2035="Fisico",1,IF(I2035="Electronico",2,VLOOKUP(C2035&amp;"|"&amp;B2035&amp;"|"&amp;D2035,Empresas!$C$6:$CC$92,G2035+6+1,0)))))))</f>
        <v>2</v>
      </c>
      <c r="AA2035" s="147">
        <f>IF(AND($I2035="Si",J2035=1),1,IF(AND($I2035="Fisico",J2035=1),1,IF(AND(J2035=1,$I2035="Electronico"),2,IF(J2035=1,VLOOKUP($C2035&amp;"|"&amp;$B2035&amp;"|"&amp;$D2035,Empresas!$C$6:$CC$92,$G2035+6+1,0),0))))</f>
        <v>2</v>
      </c>
      <c r="AB2035" s="147">
        <f>IF(AND($I2035="Si",K2035=1),1,IF(AND($I2035="Fisico",K2035=1),1,IF(AND(K2035=1,$I2035="Electronico"),2,IF(K2035=1,VLOOKUP($C2035&amp;"|"&amp;$B2035&amp;"|"&amp;$D2035,Empresas!$C$6:$CC$92,$G2035+6+1,0),0))))</f>
        <v>2</v>
      </c>
      <c r="AC2035" s="147">
        <f>IF(AND($I2035="Si",L2035=1),1,IF(AND($I2035="Fisico",L2035=1),1,IF(AND(L2035=1,$I2035="Electronico"),2,IF(L2035=1,VLOOKUP($C2035&amp;"|"&amp;$B2035&amp;"|"&amp;$D2035,Empresas!$C$6:$CC$92,$G2035+6+1,0),0))))</f>
        <v>2</v>
      </c>
      <c r="AD2035" s="147">
        <f>IF(AND($I2035="Si",M2035=1),1,IF(AND($I2035="Fisico",M2035=1),1,IF(AND(M2035=1,$I2035="Electronico"),2,IF(M2035=1,VLOOKUP($C2035&amp;"|"&amp;$B2035&amp;"|"&amp;$D2035,Empresas!$C$6:$CC$92,$G2035+6+1,0),0))))</f>
        <v>2</v>
      </c>
      <c r="AE2035" s="147">
        <f>IF(AND($I2035="Si",N2035=1),1,IF(AND($I2035="Fisico",N2035=1),1,IF(AND(N2035=1,$I2035="Electronico"),2,IF(N2035=1,VLOOKUP($C2035&amp;"|"&amp;$B2035&amp;"|"&amp;$D2035,Empresas!$C$6:$CC$92,$G2035+6+1,0),0))))</f>
        <v>2</v>
      </c>
      <c r="AF2035" s="147">
        <f>IF(AND($I2035="Si",O2035=1),1,IF(AND($I2035="Fisico",O2035=1),1,IF(AND(O2035=1,$I2035="Electronico"),2,IF(O2035=1,VLOOKUP($C2035&amp;"|"&amp;$B2035&amp;"|"&amp;$D2035,Empresas!$C$6:$CC$92,$G2035+6+1,0),0))))</f>
        <v>2</v>
      </c>
      <c r="AG2035" s="147">
        <f>IF(AND($I2035="Si",P2035=1),1,IF(AND($I2035="Fisico",P2035=1),1,IF(AND(P2035=1,$I2035="Electronico"),2,IF(P2035=1,VLOOKUP($C2035&amp;"|"&amp;$B2035&amp;"|"&amp;$D2035,Empresas!$C$6:$CC$92,$G2035+6+1,0),0))))</f>
        <v>2</v>
      </c>
      <c r="AH2035" s="147">
        <f>IF(AND($I2035="Si",Q2035=1),1,IF(AND($I2035="Fisico",Q2035=1),1,IF(AND(Q2035=1,$I2035="Electronico"),2,IF(Q2035=1,VLOOKUP($C2035&amp;"|"&amp;$B2035&amp;"|"&amp;$D2035,Empresas!$C$6:$CC$92,$G2035+6+1,0),0))))</f>
        <v>0</v>
      </c>
      <c r="AI2035" s="147">
        <f>IF(AND($I2035="Si",R2035=1),1,IF(AND($I2035="Fisico",R2035=1),1,IF(AND(R2035=1,$I2035="Electronico"),2,IF(R2035=1,VLOOKUP($C2035&amp;"|"&amp;$B2035&amp;"|"&amp;$D2035,Empresas!$C$6:$CC$92,$G2035+6+1,0),0))))</f>
        <v>0</v>
      </c>
      <c r="AJ2035" s="147">
        <f>IF(AND($I2035="Si",S2035=1),1,IF(AND($I2035="Fisico",S2035=1),1,IF(AND(S2035=1,$I2035="Electronico"),2,IF(S2035=1,VLOOKUP($C2035&amp;"|"&amp;$B2035&amp;"|"&amp;$D2035,Empresas!$C$6:$CC$92,$G2035+6+1,0),0))))</f>
        <v>0</v>
      </c>
      <c r="AK2035" s="147">
        <f>IF(AND($I2035="Si",T2035=1),1,IF(AND($I2035="Fisico",T2035=1),1,IF(AND(T2035=1,$I2035="Electronico"),2,IF(T2035=1,VLOOKUP($C2035&amp;"|"&amp;$B2035&amp;"|"&amp;$D2035,Empresas!$C$6:$CC$92,$G2035+6+1,0),0))))</f>
        <v>0</v>
      </c>
      <c r="AL2035" s="147">
        <f>IF(AND($I2035="Si",U2035=1),1,IF(AND($I2035="Fisico",U2035=1),1,IF(AND(U2035=1,$I2035="Electronico"),2,IF(U2035=1,VLOOKUP($C2035&amp;"|"&amp;$B2035&amp;"|"&amp;$D2035,Empresas!$C$6:$CC$92,$G2035+6+1,0),0))))</f>
        <v>0</v>
      </c>
      <c r="AM2035" s="149">
        <f t="shared" si="327"/>
        <v>14</v>
      </c>
      <c r="AN2035" s="149">
        <f t="shared" si="328"/>
        <v>16</v>
      </c>
      <c r="AO2035" s="152">
        <f t="shared" si="329"/>
        <v>0.875</v>
      </c>
    </row>
    <row r="2036" spans="1:41" x14ac:dyDescent="0.25">
      <c r="A2036" s="137" t="str">
        <f>VLOOKUP(D2036,Empresas!$D$7:$F$91,3,0)</f>
        <v>Jose</v>
      </c>
      <c r="B2036" s="138" t="str">
        <f>VLOOKUP(D2036,Empresas!$D$7:$G$91,4,0)</f>
        <v>Nancy</v>
      </c>
      <c r="C2036" s="138" t="s">
        <v>544</v>
      </c>
      <c r="D2036" s="138" t="s">
        <v>320</v>
      </c>
      <c r="E2036" s="138" t="str">
        <f>VLOOKUP(D2036,Empresas!$D$7:$E$92,2,0)</f>
        <v>LA PURITA</v>
      </c>
      <c r="F2036" s="138" t="s">
        <v>161</v>
      </c>
      <c r="G2036" s="139">
        <f t="shared" si="334"/>
        <v>16</v>
      </c>
      <c r="H2036" s="139" t="str">
        <f>VLOOKUP(D2036,Empresas!$D$6:$L$92,7,0)</f>
        <v>Mensual</v>
      </c>
      <c r="I2036" s="138" t="str">
        <f>VLOOKUP(VLOOKUP(D2036&amp;"|"&amp;B2036,Empresas!$I$7:$CB$92,G2036,0),Tablas!$A$3:$B$5,2,0)</f>
        <v>Solo analisis</v>
      </c>
      <c r="J2036" s="78">
        <v>2</v>
      </c>
      <c r="K2036" s="78">
        <v>2</v>
      </c>
      <c r="L2036" s="78">
        <v>2</v>
      </c>
      <c r="M2036" s="78">
        <v>2</v>
      </c>
      <c r="N2036" s="78">
        <v>2</v>
      </c>
      <c r="O2036" s="78">
        <v>2</v>
      </c>
      <c r="P2036" s="78">
        <v>2</v>
      </c>
      <c r="Q2036" s="78">
        <v>2</v>
      </c>
      <c r="R2036" s="78"/>
      <c r="S2036" s="78"/>
      <c r="T2036" s="78"/>
      <c r="U2036" s="78"/>
      <c r="V2036" s="78" t="str">
        <f>VLOOKUP(D2036,Empresas!$D$7:$CF$91,81,0)</f>
        <v>A</v>
      </c>
      <c r="W2036" s="78" t="str">
        <f>VLOOKUP(D2036,Empresas!$D$7:$M$91,10,0)</f>
        <v>General</v>
      </c>
      <c r="X2036" s="69" t="str">
        <f t="shared" si="325"/>
        <v>SI</v>
      </c>
      <c r="Y2036" s="153" t="str">
        <f t="shared" si="326"/>
        <v>Si aplica</v>
      </c>
      <c r="Z2036" s="147">
        <f>IF(Y2036="No aplica",0,IF(I2036="no",0,IF(I2036="No aplica",0,IF(I2036="Si",1,IF(I2036="Fisico",1,IF(I2036="Electronico",2,VLOOKUP(C2036&amp;"|"&amp;B2036&amp;"|"&amp;D2036,Empresas!$C$6:$CC$92,G2036+6+1,0)))))))</f>
        <v>5</v>
      </c>
      <c r="AA2036" s="147">
        <f>IF(AND($I2036="Si",J2036=1),1,IF(AND($I2036="Fisico",J2036=1),1,IF(AND(J2036=1,$I2036="Electronico"),2,IF(J2036=1,VLOOKUP($C2036&amp;"|"&amp;$B2036&amp;"|"&amp;$D2036,Empresas!$C$6:$CC$92,$G2036+6+1,0),0))))</f>
        <v>0</v>
      </c>
      <c r="AB2036" s="147">
        <f>IF(AND($I2036="Si",K2036=1),1,IF(AND($I2036="Fisico",K2036=1),1,IF(AND(K2036=1,$I2036="Electronico"),2,IF(K2036=1,VLOOKUP($C2036&amp;"|"&amp;$B2036&amp;"|"&amp;$D2036,Empresas!$C$6:$CC$92,$G2036+6+1,0),0))))</f>
        <v>0</v>
      </c>
      <c r="AC2036" s="147">
        <f>IF(AND($I2036="Si",L2036=1),1,IF(AND($I2036="Fisico",L2036=1),1,IF(AND(L2036=1,$I2036="Electronico"),2,IF(L2036=1,VLOOKUP($C2036&amp;"|"&amp;$B2036&amp;"|"&amp;$D2036,Empresas!$C$6:$CC$92,$G2036+6+1,0),0))))</f>
        <v>0</v>
      </c>
      <c r="AD2036" s="147">
        <f>IF(AND($I2036="Si",M2036=1),1,IF(AND($I2036="Fisico",M2036=1),1,IF(AND(M2036=1,$I2036="Electronico"),2,IF(M2036=1,VLOOKUP($C2036&amp;"|"&amp;$B2036&amp;"|"&amp;$D2036,Empresas!$C$6:$CC$92,$G2036+6+1,0),0))))</f>
        <v>0</v>
      </c>
      <c r="AE2036" s="147">
        <f>IF(AND($I2036="Si",N2036=1),1,IF(AND($I2036="Fisico",N2036=1),1,IF(AND(N2036=1,$I2036="Electronico"),2,IF(N2036=1,VLOOKUP($C2036&amp;"|"&amp;$B2036&amp;"|"&amp;$D2036,Empresas!$C$6:$CC$92,$G2036+6+1,0),0))))</f>
        <v>0</v>
      </c>
      <c r="AF2036" s="147">
        <f>IF(AND($I2036="Si",O2036=1),1,IF(AND($I2036="Fisico",O2036=1),1,IF(AND(O2036=1,$I2036="Electronico"),2,IF(O2036=1,VLOOKUP($C2036&amp;"|"&amp;$B2036&amp;"|"&amp;$D2036,Empresas!$C$6:$CC$92,$G2036+6+1,0),0))))</f>
        <v>0</v>
      </c>
      <c r="AG2036" s="147">
        <f>IF(AND($I2036="Si",P2036=1),1,IF(AND($I2036="Fisico",P2036=1),1,IF(AND(P2036=1,$I2036="Electronico"),2,IF(P2036=1,VLOOKUP($C2036&amp;"|"&amp;$B2036&amp;"|"&amp;$D2036,Empresas!$C$6:$CC$92,$G2036+6+1,0),0))))</f>
        <v>0</v>
      </c>
      <c r="AH2036" s="147">
        <f>IF(AND($I2036="Si",Q2036=1),1,IF(AND($I2036="Fisico",Q2036=1),1,IF(AND(Q2036=1,$I2036="Electronico"),2,IF(Q2036=1,VLOOKUP($C2036&amp;"|"&amp;$B2036&amp;"|"&amp;$D2036,Empresas!$C$6:$CC$92,$G2036+6+1,0),0))))</f>
        <v>0</v>
      </c>
      <c r="AI2036" s="147">
        <f>IF(AND($I2036="Si",R2036=1),1,IF(AND($I2036="Fisico",R2036=1),1,IF(AND(R2036=1,$I2036="Electronico"),2,IF(R2036=1,VLOOKUP($C2036&amp;"|"&amp;$B2036&amp;"|"&amp;$D2036,Empresas!$C$6:$CC$92,$G2036+6+1,0),0))))</f>
        <v>0</v>
      </c>
      <c r="AJ2036" s="147">
        <f>IF(AND($I2036="Si",S2036=1),1,IF(AND($I2036="Fisico",S2036=1),1,IF(AND(S2036=1,$I2036="Electronico"),2,IF(S2036=1,VLOOKUP($C2036&amp;"|"&amp;$B2036&amp;"|"&amp;$D2036,Empresas!$C$6:$CC$92,$G2036+6+1,0),0))))</f>
        <v>0</v>
      </c>
      <c r="AK2036" s="147">
        <f>IF(AND($I2036="Si",T2036=1),1,IF(AND($I2036="Fisico",T2036=1),1,IF(AND(T2036=1,$I2036="Electronico"),2,IF(T2036=1,VLOOKUP($C2036&amp;"|"&amp;$B2036&amp;"|"&amp;$D2036,Empresas!$C$6:$CC$92,$G2036+6+1,0),0))))</f>
        <v>0</v>
      </c>
      <c r="AL2036" s="147">
        <f>IF(AND($I2036="Si",U2036=1),1,IF(AND($I2036="Fisico",U2036=1),1,IF(AND(U2036=1,$I2036="Electronico"),2,IF(U2036=1,VLOOKUP($C2036&amp;"|"&amp;$B2036&amp;"|"&amp;$D2036,Empresas!$C$6:$CC$92,$G2036+6+1,0),0))))</f>
        <v>0</v>
      </c>
      <c r="AM2036" s="149">
        <f t="shared" si="327"/>
        <v>0</v>
      </c>
      <c r="AN2036" s="149">
        <f t="shared" si="328"/>
        <v>40</v>
      </c>
      <c r="AO2036" s="152">
        <f t="shared" si="329"/>
        <v>0</v>
      </c>
    </row>
    <row r="2037" spans="1:41" x14ac:dyDescent="0.25">
      <c r="A2037" s="137" t="str">
        <f>VLOOKUP(D2037,Empresas!$D$7:$F$91,3,0)</f>
        <v>Jose</v>
      </c>
      <c r="B2037" s="138" t="str">
        <f>VLOOKUP(D2037,Empresas!$D$7:$G$91,4,0)</f>
        <v>Nancy</v>
      </c>
      <c r="C2037" s="138" t="s">
        <v>544</v>
      </c>
      <c r="D2037" s="138" t="s">
        <v>320</v>
      </c>
      <c r="E2037" s="138" t="str">
        <f>VLOOKUP(D2037,Empresas!$D$7:$E$92,2,0)</f>
        <v>LA PURITA</v>
      </c>
      <c r="F2037" s="138" t="s">
        <v>162</v>
      </c>
      <c r="G2037" s="139">
        <f t="shared" si="334"/>
        <v>19</v>
      </c>
      <c r="H2037" s="139" t="str">
        <f>VLOOKUP(D2037,Empresas!$D$6:$L$92,7,0)</f>
        <v>Mensual</v>
      </c>
      <c r="I2037" s="138" t="str">
        <f>VLOOKUP(VLOOKUP(D2037&amp;"|"&amp;B2037,Empresas!$I$7:$CB$92,G2037,0),Tablas!$A$3:$B$5,2,0)</f>
        <v>Registro y analisis</v>
      </c>
      <c r="J2037" s="78">
        <v>1</v>
      </c>
      <c r="K2037" s="78">
        <v>1</v>
      </c>
      <c r="L2037" s="78">
        <v>1</v>
      </c>
      <c r="M2037" s="78">
        <v>1</v>
      </c>
      <c r="N2037" s="78">
        <v>1</v>
      </c>
      <c r="O2037" s="78">
        <v>1</v>
      </c>
      <c r="P2037" s="78">
        <v>1</v>
      </c>
      <c r="Q2037" s="78">
        <v>1</v>
      </c>
      <c r="R2037" s="78"/>
      <c r="S2037" s="78"/>
      <c r="T2037" s="78"/>
      <c r="U2037" s="78"/>
      <c r="V2037" s="78" t="str">
        <f>VLOOKUP(D2037,Empresas!$D$7:$CF$91,81,0)</f>
        <v>A</v>
      </c>
      <c r="W2037" s="78" t="str">
        <f>VLOOKUP(D2037,Empresas!$D$7:$M$91,10,0)</f>
        <v>General</v>
      </c>
      <c r="X2037" s="69" t="str">
        <f t="shared" si="325"/>
        <v>SI</v>
      </c>
      <c r="Y2037" s="153" t="str">
        <f t="shared" si="326"/>
        <v>Si aplica</v>
      </c>
      <c r="Z2037" s="147">
        <f>IF(Y2037="No aplica",0,IF(I2037="no",0,IF(I2037="No aplica",0,IF(I2037="Si",1,IF(I2037="Fisico",1,IF(I2037="Electronico",2,VLOOKUP(C2037&amp;"|"&amp;B2037&amp;"|"&amp;D2037,Empresas!$C$6:$CC$92,G2037+6+1,0)))))))</f>
        <v>1</v>
      </c>
      <c r="AA2037" s="147">
        <f>IF(AND($I2037="Si",J2037=1),1,IF(AND($I2037="Fisico",J2037=1),1,IF(AND(J2037=1,$I2037="Electronico"),2,IF(J2037=1,VLOOKUP($C2037&amp;"|"&amp;$B2037&amp;"|"&amp;$D2037,Empresas!$C$6:$CC$92,$G2037+6+1,0),0))))</f>
        <v>1</v>
      </c>
      <c r="AB2037" s="147">
        <f>IF(AND($I2037="Si",K2037=1),1,IF(AND($I2037="Fisico",K2037=1),1,IF(AND(K2037=1,$I2037="Electronico"),2,IF(K2037=1,VLOOKUP($C2037&amp;"|"&amp;$B2037&amp;"|"&amp;$D2037,Empresas!$C$6:$CC$92,$G2037+6+1,0),0))))</f>
        <v>1</v>
      </c>
      <c r="AC2037" s="147">
        <f>IF(AND($I2037="Si",L2037=1),1,IF(AND($I2037="Fisico",L2037=1),1,IF(AND(L2037=1,$I2037="Electronico"),2,IF(L2037=1,VLOOKUP($C2037&amp;"|"&amp;$B2037&amp;"|"&amp;$D2037,Empresas!$C$6:$CC$92,$G2037+6+1,0),0))))</f>
        <v>1</v>
      </c>
      <c r="AD2037" s="147">
        <f>IF(AND($I2037="Si",M2037=1),1,IF(AND($I2037="Fisico",M2037=1),1,IF(AND(M2037=1,$I2037="Electronico"),2,IF(M2037=1,VLOOKUP($C2037&amp;"|"&amp;$B2037&amp;"|"&amp;$D2037,Empresas!$C$6:$CC$92,$G2037+6+1,0),0))))</f>
        <v>1</v>
      </c>
      <c r="AE2037" s="147">
        <f>IF(AND($I2037="Si",N2037=1),1,IF(AND($I2037="Fisico",N2037=1),1,IF(AND(N2037=1,$I2037="Electronico"),2,IF(N2037=1,VLOOKUP($C2037&amp;"|"&amp;$B2037&amp;"|"&amp;$D2037,Empresas!$C$6:$CC$92,$G2037+6+1,0),0))))</f>
        <v>1</v>
      </c>
      <c r="AF2037" s="147">
        <f>IF(AND($I2037="Si",O2037=1),1,IF(AND($I2037="Fisico",O2037=1),1,IF(AND(O2037=1,$I2037="Electronico"),2,IF(O2037=1,VLOOKUP($C2037&amp;"|"&amp;$B2037&amp;"|"&amp;$D2037,Empresas!$C$6:$CC$92,$G2037+6+1,0),0))))</f>
        <v>1</v>
      </c>
      <c r="AG2037" s="147">
        <f>IF(AND($I2037="Si",P2037=1),1,IF(AND($I2037="Fisico",P2037=1),1,IF(AND(P2037=1,$I2037="Electronico"),2,IF(P2037=1,VLOOKUP($C2037&amp;"|"&amp;$B2037&amp;"|"&amp;$D2037,Empresas!$C$6:$CC$92,$G2037+6+1,0),0))))</f>
        <v>1</v>
      </c>
      <c r="AH2037" s="147">
        <f>IF(AND($I2037="Si",Q2037=1),1,IF(AND($I2037="Fisico",Q2037=1),1,IF(AND(Q2037=1,$I2037="Electronico"),2,IF(Q2037=1,VLOOKUP($C2037&amp;"|"&amp;$B2037&amp;"|"&amp;$D2037,Empresas!$C$6:$CC$92,$G2037+6+1,0),0))))</f>
        <v>1</v>
      </c>
      <c r="AI2037" s="147">
        <f>IF(AND($I2037="Si",R2037=1),1,IF(AND($I2037="Fisico",R2037=1),1,IF(AND(R2037=1,$I2037="Electronico"),2,IF(R2037=1,VLOOKUP($C2037&amp;"|"&amp;$B2037&amp;"|"&amp;$D2037,Empresas!$C$6:$CC$92,$G2037+6+1,0),0))))</f>
        <v>0</v>
      </c>
      <c r="AJ2037" s="147">
        <f>IF(AND($I2037="Si",S2037=1),1,IF(AND($I2037="Fisico",S2037=1),1,IF(AND(S2037=1,$I2037="Electronico"),2,IF(S2037=1,VLOOKUP($C2037&amp;"|"&amp;$B2037&amp;"|"&amp;$D2037,Empresas!$C$6:$CC$92,$G2037+6+1,0),0))))</f>
        <v>0</v>
      </c>
      <c r="AK2037" s="147">
        <f>IF(AND($I2037="Si",T2037=1),1,IF(AND($I2037="Fisico",T2037=1),1,IF(AND(T2037=1,$I2037="Electronico"),2,IF(T2037=1,VLOOKUP($C2037&amp;"|"&amp;$B2037&amp;"|"&amp;$D2037,Empresas!$C$6:$CC$92,$G2037+6+1,0),0))))</f>
        <v>0</v>
      </c>
      <c r="AL2037" s="147">
        <f>IF(AND($I2037="Si",U2037=1),1,IF(AND($I2037="Fisico",U2037=1),1,IF(AND(U2037=1,$I2037="Electronico"),2,IF(U2037=1,VLOOKUP($C2037&amp;"|"&amp;$B2037&amp;"|"&amp;$D2037,Empresas!$C$6:$CC$92,$G2037+6+1,0),0))))</f>
        <v>0</v>
      </c>
      <c r="AM2037" s="149">
        <f t="shared" si="327"/>
        <v>8</v>
      </c>
      <c r="AN2037" s="149">
        <f t="shared" si="328"/>
        <v>8</v>
      </c>
      <c r="AO2037" s="152">
        <f t="shared" si="329"/>
        <v>1</v>
      </c>
    </row>
    <row r="2038" spans="1:41" x14ac:dyDescent="0.25">
      <c r="A2038" s="137" t="str">
        <f>VLOOKUP(D2038,Empresas!$D$7:$F$91,3,0)</f>
        <v>Jose</v>
      </c>
      <c r="B2038" s="138" t="str">
        <f>VLOOKUP(D2038,Empresas!$D$7:$G$91,4,0)</f>
        <v>Nancy</v>
      </c>
      <c r="C2038" s="138" t="s">
        <v>544</v>
      </c>
      <c r="D2038" s="138" t="s">
        <v>320</v>
      </c>
      <c r="E2038" s="138" t="str">
        <f>VLOOKUP(D2038,Empresas!$D$7:$E$92,2,0)</f>
        <v>LA PURITA</v>
      </c>
      <c r="F2038" s="138" t="s">
        <v>163</v>
      </c>
      <c r="G2038" s="139">
        <f t="shared" si="334"/>
        <v>22</v>
      </c>
      <c r="H2038" s="139" t="str">
        <f>VLOOKUP(D2038,Empresas!$D$6:$L$92,7,0)</f>
        <v>Mensual</v>
      </c>
      <c r="I2038" s="138" t="str">
        <f>VLOOKUP(VLOOKUP(D2038&amp;"|"&amp;B2038,Empresas!$I$7:$CB$92,G2038,0),Tablas!$A$3:$B$5,2,0)</f>
        <v>Registro y analisis</v>
      </c>
      <c r="J2038" s="78">
        <v>1</v>
      </c>
      <c r="K2038" s="78">
        <v>1</v>
      </c>
      <c r="L2038" s="78">
        <v>1</v>
      </c>
      <c r="M2038" s="78">
        <v>1</v>
      </c>
      <c r="N2038" s="78">
        <v>1</v>
      </c>
      <c r="O2038" s="78">
        <v>1</v>
      </c>
      <c r="P2038" s="78">
        <v>1</v>
      </c>
      <c r="Q2038" s="78">
        <v>1</v>
      </c>
      <c r="R2038" s="78"/>
      <c r="S2038" s="78"/>
      <c r="T2038" s="78"/>
      <c r="U2038" s="78"/>
      <c r="V2038" s="78" t="str">
        <f>VLOOKUP(D2038,Empresas!$D$7:$CF$91,81,0)</f>
        <v>A</v>
      </c>
      <c r="W2038" s="78" t="str">
        <f>VLOOKUP(D2038,Empresas!$D$7:$M$91,10,0)</f>
        <v>General</v>
      </c>
      <c r="X2038" s="69" t="str">
        <f t="shared" si="325"/>
        <v>SI</v>
      </c>
      <c r="Y2038" s="153" t="str">
        <f t="shared" si="326"/>
        <v>Si aplica</v>
      </c>
      <c r="Z2038" s="147">
        <f>IF(Y2038="No aplica",0,IF(I2038="no",0,IF(I2038="No aplica",0,IF(I2038="Si",1,IF(I2038="Fisico",1,IF(I2038="Electronico",2,VLOOKUP(C2038&amp;"|"&amp;B2038&amp;"|"&amp;D2038,Empresas!$C$6:$CC$92,G2038+6+1,0)))))))</f>
        <v>8</v>
      </c>
      <c r="AA2038" s="147">
        <f>IF(AND($I2038="Si",J2038=1),1,IF(AND($I2038="Fisico",J2038=1),1,IF(AND(J2038=1,$I2038="Electronico"),2,IF(J2038=1,VLOOKUP($C2038&amp;"|"&amp;$B2038&amp;"|"&amp;$D2038,Empresas!$C$6:$CC$92,$G2038+6+1,0),0))))</f>
        <v>8</v>
      </c>
      <c r="AB2038" s="147">
        <f>IF(AND($I2038="Si",K2038=1),1,IF(AND($I2038="Fisico",K2038=1),1,IF(AND(K2038=1,$I2038="Electronico"),2,IF(K2038=1,VLOOKUP($C2038&amp;"|"&amp;$B2038&amp;"|"&amp;$D2038,Empresas!$C$6:$CC$92,$G2038+6+1,0),0))))</f>
        <v>8</v>
      </c>
      <c r="AC2038" s="147">
        <f>IF(AND($I2038="Si",L2038=1),1,IF(AND($I2038="Fisico",L2038=1),1,IF(AND(L2038=1,$I2038="Electronico"),2,IF(L2038=1,VLOOKUP($C2038&amp;"|"&amp;$B2038&amp;"|"&amp;$D2038,Empresas!$C$6:$CC$92,$G2038+6+1,0),0))))</f>
        <v>8</v>
      </c>
      <c r="AD2038" s="147">
        <f>IF(AND($I2038="Si",M2038=1),1,IF(AND($I2038="Fisico",M2038=1),1,IF(AND(M2038=1,$I2038="Electronico"),2,IF(M2038=1,VLOOKUP($C2038&amp;"|"&amp;$B2038&amp;"|"&amp;$D2038,Empresas!$C$6:$CC$92,$G2038+6+1,0),0))))</f>
        <v>8</v>
      </c>
      <c r="AE2038" s="147">
        <f>IF(AND($I2038="Si",N2038=1),1,IF(AND($I2038="Fisico",N2038=1),1,IF(AND(N2038=1,$I2038="Electronico"),2,IF(N2038=1,VLOOKUP($C2038&amp;"|"&amp;$B2038&amp;"|"&amp;$D2038,Empresas!$C$6:$CC$92,$G2038+6+1,0),0))))</f>
        <v>8</v>
      </c>
      <c r="AF2038" s="147">
        <f>IF(AND($I2038="Si",O2038=1),1,IF(AND($I2038="Fisico",O2038=1),1,IF(AND(O2038=1,$I2038="Electronico"),2,IF(O2038=1,VLOOKUP($C2038&amp;"|"&amp;$B2038&amp;"|"&amp;$D2038,Empresas!$C$6:$CC$92,$G2038+6+1,0),0))))</f>
        <v>8</v>
      </c>
      <c r="AG2038" s="147">
        <f>IF(AND($I2038="Si",P2038=1),1,IF(AND($I2038="Fisico",P2038=1),1,IF(AND(P2038=1,$I2038="Electronico"),2,IF(P2038=1,VLOOKUP($C2038&amp;"|"&amp;$B2038&amp;"|"&amp;$D2038,Empresas!$C$6:$CC$92,$G2038+6+1,0),0))))</f>
        <v>8</v>
      </c>
      <c r="AH2038" s="147">
        <f>IF(AND($I2038="Si",Q2038=1),1,IF(AND($I2038="Fisico",Q2038=1),1,IF(AND(Q2038=1,$I2038="Electronico"),2,IF(Q2038=1,VLOOKUP($C2038&amp;"|"&amp;$B2038&amp;"|"&amp;$D2038,Empresas!$C$6:$CC$92,$G2038+6+1,0),0))))</f>
        <v>8</v>
      </c>
      <c r="AI2038" s="147">
        <f>IF(AND($I2038="Si",R2038=1),1,IF(AND($I2038="Fisico",R2038=1),1,IF(AND(R2038=1,$I2038="Electronico"),2,IF(R2038=1,VLOOKUP($C2038&amp;"|"&amp;$B2038&amp;"|"&amp;$D2038,Empresas!$C$6:$CC$92,$G2038+6+1,0),0))))</f>
        <v>0</v>
      </c>
      <c r="AJ2038" s="147">
        <f>IF(AND($I2038="Si",S2038=1),1,IF(AND($I2038="Fisico",S2038=1),1,IF(AND(S2038=1,$I2038="Electronico"),2,IF(S2038=1,VLOOKUP($C2038&amp;"|"&amp;$B2038&amp;"|"&amp;$D2038,Empresas!$C$6:$CC$92,$G2038+6+1,0),0))))</f>
        <v>0</v>
      </c>
      <c r="AK2038" s="147">
        <f>IF(AND($I2038="Si",T2038=1),1,IF(AND($I2038="Fisico",T2038=1),1,IF(AND(T2038=1,$I2038="Electronico"),2,IF(T2038=1,VLOOKUP($C2038&amp;"|"&amp;$B2038&amp;"|"&amp;$D2038,Empresas!$C$6:$CC$92,$G2038+6+1,0),0))))</f>
        <v>0</v>
      </c>
      <c r="AL2038" s="147">
        <f>IF(AND($I2038="Si",U2038=1),1,IF(AND($I2038="Fisico",U2038=1),1,IF(AND(U2038=1,$I2038="Electronico"),2,IF(U2038=1,VLOOKUP($C2038&amp;"|"&amp;$B2038&amp;"|"&amp;$D2038,Empresas!$C$6:$CC$92,$G2038+6+1,0),0))))</f>
        <v>0</v>
      </c>
      <c r="AM2038" s="149">
        <f t="shared" si="327"/>
        <v>64</v>
      </c>
      <c r="AN2038" s="149">
        <f t="shared" si="328"/>
        <v>64</v>
      </c>
      <c r="AO2038" s="152">
        <f t="shared" si="329"/>
        <v>1</v>
      </c>
    </row>
    <row r="2039" spans="1:41" x14ac:dyDescent="0.25">
      <c r="A2039" s="137" t="str">
        <f>VLOOKUP(D2039,Empresas!$D$7:$F$91,3,0)</f>
        <v>Jose</v>
      </c>
      <c r="B2039" s="138" t="str">
        <f>VLOOKUP(D2039,Empresas!$D$7:$G$91,4,0)</f>
        <v>Nancy</v>
      </c>
      <c r="C2039" s="138" t="s">
        <v>544</v>
      </c>
      <c r="D2039" s="138" t="s">
        <v>320</v>
      </c>
      <c r="E2039" s="138" t="str">
        <f>VLOOKUP(D2039,Empresas!$D$7:$E$92,2,0)</f>
        <v>LA PURITA</v>
      </c>
      <c r="F2039" s="138" t="s">
        <v>164</v>
      </c>
      <c r="G2039" s="139">
        <f t="shared" si="334"/>
        <v>25</v>
      </c>
      <c r="H2039" s="139" t="str">
        <f>VLOOKUP(D2039,Empresas!$D$6:$L$92,7,0)</f>
        <v>Mensual</v>
      </c>
      <c r="I2039" s="138" t="str">
        <f>VLOOKUP(VLOOKUP(D2039&amp;"|"&amp;B2039,Empresas!$I$7:$CB$92,G2039,0),Tablas!$A$3:$B$5,2,0)</f>
        <v>Registro y analisis</v>
      </c>
      <c r="J2039" s="78">
        <v>1</v>
      </c>
      <c r="K2039" s="78">
        <v>1</v>
      </c>
      <c r="L2039" s="78">
        <v>1</v>
      </c>
      <c r="M2039" s="78">
        <v>1</v>
      </c>
      <c r="N2039" s="78">
        <v>1</v>
      </c>
      <c r="O2039" s="78">
        <v>1</v>
      </c>
      <c r="P2039" s="78">
        <v>1</v>
      </c>
      <c r="Q2039" s="78">
        <v>2</v>
      </c>
      <c r="R2039" s="78"/>
      <c r="S2039" s="78"/>
      <c r="T2039" s="78"/>
      <c r="U2039" s="78"/>
      <c r="V2039" s="78" t="str">
        <f>VLOOKUP(D2039,Empresas!$D$7:$CF$91,81,0)</f>
        <v>A</v>
      </c>
      <c r="W2039" s="78" t="str">
        <f>VLOOKUP(D2039,Empresas!$D$7:$M$91,10,0)</f>
        <v>General</v>
      </c>
      <c r="X2039" s="69" t="str">
        <f t="shared" si="325"/>
        <v>SI</v>
      </c>
      <c r="Y2039" s="153" t="str">
        <f t="shared" si="326"/>
        <v>Si aplica</v>
      </c>
      <c r="Z2039" s="147">
        <f>IF(Y2039="No aplica",0,IF(I2039="no",0,IF(I2039="No aplica",0,IF(I2039="Si",1,IF(I2039="Fisico",1,IF(I2039="Electronico",2,VLOOKUP(C2039&amp;"|"&amp;B2039&amp;"|"&amp;D2039,Empresas!$C$6:$CC$92,G2039+6+1,0)))))))</f>
        <v>1</v>
      </c>
      <c r="AA2039" s="147">
        <f>IF(AND($I2039="Si",J2039=1),1,IF(AND($I2039="Fisico",J2039=1),1,IF(AND(J2039=1,$I2039="Electronico"),2,IF(J2039=1,VLOOKUP($C2039&amp;"|"&amp;$B2039&amp;"|"&amp;$D2039,Empresas!$C$6:$CC$92,$G2039+6+1,0),0))))</f>
        <v>1</v>
      </c>
      <c r="AB2039" s="147">
        <f>IF(AND($I2039="Si",K2039=1),1,IF(AND($I2039="Fisico",K2039=1),1,IF(AND(K2039=1,$I2039="Electronico"),2,IF(K2039=1,VLOOKUP($C2039&amp;"|"&amp;$B2039&amp;"|"&amp;$D2039,Empresas!$C$6:$CC$92,$G2039+6+1,0),0))))</f>
        <v>1</v>
      </c>
      <c r="AC2039" s="147">
        <f>IF(AND($I2039="Si",L2039=1),1,IF(AND($I2039="Fisico",L2039=1),1,IF(AND(L2039=1,$I2039="Electronico"),2,IF(L2039=1,VLOOKUP($C2039&amp;"|"&amp;$B2039&amp;"|"&amp;$D2039,Empresas!$C$6:$CC$92,$G2039+6+1,0),0))))</f>
        <v>1</v>
      </c>
      <c r="AD2039" s="147">
        <f>IF(AND($I2039="Si",M2039=1),1,IF(AND($I2039="Fisico",M2039=1),1,IF(AND(M2039=1,$I2039="Electronico"),2,IF(M2039=1,VLOOKUP($C2039&amp;"|"&amp;$B2039&amp;"|"&amp;$D2039,Empresas!$C$6:$CC$92,$G2039+6+1,0),0))))</f>
        <v>1</v>
      </c>
      <c r="AE2039" s="147">
        <f>IF(AND($I2039="Si",N2039=1),1,IF(AND($I2039="Fisico",N2039=1),1,IF(AND(N2039=1,$I2039="Electronico"),2,IF(N2039=1,VLOOKUP($C2039&amp;"|"&amp;$B2039&amp;"|"&amp;$D2039,Empresas!$C$6:$CC$92,$G2039+6+1,0),0))))</f>
        <v>1</v>
      </c>
      <c r="AF2039" s="147">
        <f>IF(AND($I2039="Si",O2039=1),1,IF(AND($I2039="Fisico",O2039=1),1,IF(AND(O2039=1,$I2039="Electronico"),2,IF(O2039=1,VLOOKUP($C2039&amp;"|"&amp;$B2039&amp;"|"&amp;$D2039,Empresas!$C$6:$CC$92,$G2039+6+1,0),0))))</f>
        <v>1</v>
      </c>
      <c r="AG2039" s="147">
        <f>IF(AND($I2039="Si",P2039=1),1,IF(AND($I2039="Fisico",P2039=1),1,IF(AND(P2039=1,$I2039="Electronico"),2,IF(P2039=1,VLOOKUP($C2039&amp;"|"&amp;$B2039&amp;"|"&amp;$D2039,Empresas!$C$6:$CC$92,$G2039+6+1,0),0))))</f>
        <v>1</v>
      </c>
      <c r="AH2039" s="147">
        <f>IF(AND($I2039="Si",Q2039=1),1,IF(AND($I2039="Fisico",Q2039=1),1,IF(AND(Q2039=1,$I2039="Electronico"),2,IF(Q2039=1,VLOOKUP($C2039&amp;"|"&amp;$B2039&amp;"|"&amp;$D2039,Empresas!$C$6:$CC$92,$G2039+6+1,0),0))))</f>
        <v>0</v>
      </c>
      <c r="AI2039" s="147">
        <f>IF(AND($I2039="Si",R2039=1),1,IF(AND($I2039="Fisico",R2039=1),1,IF(AND(R2039=1,$I2039="Electronico"),2,IF(R2039=1,VLOOKUP($C2039&amp;"|"&amp;$B2039&amp;"|"&amp;$D2039,Empresas!$C$6:$CC$92,$G2039+6+1,0),0))))</f>
        <v>0</v>
      </c>
      <c r="AJ2039" s="147">
        <f>IF(AND($I2039="Si",S2039=1),1,IF(AND($I2039="Fisico",S2039=1),1,IF(AND(S2039=1,$I2039="Electronico"),2,IF(S2039=1,VLOOKUP($C2039&amp;"|"&amp;$B2039&amp;"|"&amp;$D2039,Empresas!$C$6:$CC$92,$G2039+6+1,0),0))))</f>
        <v>0</v>
      </c>
      <c r="AK2039" s="147">
        <f>IF(AND($I2039="Si",T2039=1),1,IF(AND($I2039="Fisico",T2039=1),1,IF(AND(T2039=1,$I2039="Electronico"),2,IF(T2039=1,VLOOKUP($C2039&amp;"|"&amp;$B2039&amp;"|"&amp;$D2039,Empresas!$C$6:$CC$92,$G2039+6+1,0),0))))</f>
        <v>0</v>
      </c>
      <c r="AL2039" s="147">
        <f>IF(AND($I2039="Si",U2039=1),1,IF(AND($I2039="Fisico",U2039=1),1,IF(AND(U2039=1,$I2039="Electronico"),2,IF(U2039=1,VLOOKUP($C2039&amp;"|"&amp;$B2039&amp;"|"&amp;$D2039,Empresas!$C$6:$CC$92,$G2039+6+1,0),0))))</f>
        <v>0</v>
      </c>
      <c r="AM2039" s="149">
        <f t="shared" si="327"/>
        <v>7</v>
      </c>
      <c r="AN2039" s="149">
        <f t="shared" si="328"/>
        <v>8</v>
      </c>
      <c r="AO2039" s="152">
        <f t="shared" si="329"/>
        <v>0.875</v>
      </c>
    </row>
    <row r="2040" spans="1:41" x14ac:dyDescent="0.25">
      <c r="A2040" s="137" t="str">
        <f>VLOOKUP(D2040,Empresas!$D$7:$F$91,3,0)</f>
        <v>Jose</v>
      </c>
      <c r="B2040" s="138" t="str">
        <f>VLOOKUP(D2040,Empresas!$D$7:$G$91,4,0)</f>
        <v>Nancy</v>
      </c>
      <c r="C2040" s="138" t="s">
        <v>544</v>
      </c>
      <c r="D2040" s="138" t="s">
        <v>320</v>
      </c>
      <c r="E2040" s="138" t="str">
        <f>VLOOKUP(D2040,Empresas!$D$7:$E$92,2,0)</f>
        <v>LA PURITA</v>
      </c>
      <c r="F2040" s="138" t="s">
        <v>165</v>
      </c>
      <c r="G2040" s="139">
        <f t="shared" si="334"/>
        <v>28</v>
      </c>
      <c r="H2040" s="139" t="str">
        <f>VLOOKUP(D2040,Empresas!$D$6:$L$92,7,0)</f>
        <v>Mensual</v>
      </c>
      <c r="I2040" s="138" t="str">
        <f>VLOOKUP(VLOOKUP(D2040&amp;"|"&amp;B2040,Empresas!$I$7:$CB$92,G2040,0),Tablas!$A$3:$B$5,2,0)</f>
        <v>Registro y analisis</v>
      </c>
      <c r="J2040" s="78">
        <v>1</v>
      </c>
      <c r="K2040" s="78">
        <v>1</v>
      </c>
      <c r="L2040" s="78">
        <v>1</v>
      </c>
      <c r="M2040" s="78">
        <v>1</v>
      </c>
      <c r="N2040" s="78">
        <v>1</v>
      </c>
      <c r="O2040" s="78">
        <v>1</v>
      </c>
      <c r="P2040" s="78">
        <v>1</v>
      </c>
      <c r="Q2040" s="78">
        <v>1</v>
      </c>
      <c r="R2040" s="78"/>
      <c r="S2040" s="78"/>
      <c r="T2040" s="78"/>
      <c r="U2040" s="78"/>
      <c r="V2040" s="78" t="str">
        <f>VLOOKUP(D2040,Empresas!$D$7:$CF$91,81,0)</f>
        <v>A</v>
      </c>
      <c r="W2040" s="78" t="str">
        <f>VLOOKUP(D2040,Empresas!$D$7:$M$91,10,0)</f>
        <v>General</v>
      </c>
      <c r="X2040" s="69" t="str">
        <f t="shared" si="325"/>
        <v>SI</v>
      </c>
      <c r="Y2040" s="153" t="str">
        <f t="shared" si="326"/>
        <v>Si aplica</v>
      </c>
      <c r="Z2040" s="147">
        <f>IF(Y2040="No aplica",0,IF(I2040="no",0,IF(I2040="No aplica",0,IF(I2040="Si",1,IF(I2040="Fisico",1,IF(I2040="Electronico",2,VLOOKUP(C2040&amp;"|"&amp;B2040&amp;"|"&amp;D2040,Empresas!$C$6:$CC$92,G2040+6+1,0)))))))</f>
        <v>1</v>
      </c>
      <c r="AA2040" s="147">
        <f>IF(AND($I2040="Si",J2040=1),1,IF(AND($I2040="Fisico",J2040=1),1,IF(AND(J2040=1,$I2040="Electronico"),2,IF(J2040=1,VLOOKUP($C2040&amp;"|"&amp;$B2040&amp;"|"&amp;$D2040,Empresas!$C$6:$CC$92,$G2040+6+1,0),0))))</f>
        <v>1</v>
      </c>
      <c r="AB2040" s="147">
        <f>IF(AND($I2040="Si",K2040=1),1,IF(AND($I2040="Fisico",K2040=1),1,IF(AND(K2040=1,$I2040="Electronico"),2,IF(K2040=1,VLOOKUP($C2040&amp;"|"&amp;$B2040&amp;"|"&amp;$D2040,Empresas!$C$6:$CC$92,$G2040+6+1,0),0))))</f>
        <v>1</v>
      </c>
      <c r="AC2040" s="147">
        <f>IF(AND($I2040="Si",L2040=1),1,IF(AND($I2040="Fisico",L2040=1),1,IF(AND(L2040=1,$I2040="Electronico"),2,IF(L2040=1,VLOOKUP($C2040&amp;"|"&amp;$B2040&amp;"|"&amp;$D2040,Empresas!$C$6:$CC$92,$G2040+6+1,0),0))))</f>
        <v>1</v>
      </c>
      <c r="AD2040" s="147">
        <f>IF(AND($I2040="Si",M2040=1),1,IF(AND($I2040="Fisico",M2040=1),1,IF(AND(M2040=1,$I2040="Electronico"),2,IF(M2040=1,VLOOKUP($C2040&amp;"|"&amp;$B2040&amp;"|"&amp;$D2040,Empresas!$C$6:$CC$92,$G2040+6+1,0),0))))</f>
        <v>1</v>
      </c>
      <c r="AE2040" s="147">
        <f>IF(AND($I2040="Si",N2040=1),1,IF(AND($I2040="Fisico",N2040=1),1,IF(AND(N2040=1,$I2040="Electronico"),2,IF(N2040=1,VLOOKUP($C2040&amp;"|"&amp;$B2040&amp;"|"&amp;$D2040,Empresas!$C$6:$CC$92,$G2040+6+1,0),0))))</f>
        <v>1</v>
      </c>
      <c r="AF2040" s="147">
        <f>IF(AND($I2040="Si",O2040=1),1,IF(AND($I2040="Fisico",O2040=1),1,IF(AND(O2040=1,$I2040="Electronico"),2,IF(O2040=1,VLOOKUP($C2040&amp;"|"&amp;$B2040&amp;"|"&amp;$D2040,Empresas!$C$6:$CC$92,$G2040+6+1,0),0))))</f>
        <v>1</v>
      </c>
      <c r="AG2040" s="147">
        <f>IF(AND($I2040="Si",P2040=1),1,IF(AND($I2040="Fisico",P2040=1),1,IF(AND(P2040=1,$I2040="Electronico"),2,IF(P2040=1,VLOOKUP($C2040&amp;"|"&amp;$B2040&amp;"|"&amp;$D2040,Empresas!$C$6:$CC$92,$G2040+6+1,0),0))))</f>
        <v>1</v>
      </c>
      <c r="AH2040" s="147">
        <f>IF(AND($I2040="Si",Q2040=1),1,IF(AND($I2040="Fisico",Q2040=1),1,IF(AND(Q2040=1,$I2040="Electronico"),2,IF(Q2040=1,VLOOKUP($C2040&amp;"|"&amp;$B2040&amp;"|"&amp;$D2040,Empresas!$C$6:$CC$92,$G2040+6+1,0),0))))</f>
        <v>1</v>
      </c>
      <c r="AI2040" s="147">
        <f>IF(AND($I2040="Si",R2040=1),1,IF(AND($I2040="Fisico",R2040=1),1,IF(AND(R2040=1,$I2040="Electronico"),2,IF(R2040=1,VLOOKUP($C2040&amp;"|"&amp;$B2040&amp;"|"&amp;$D2040,Empresas!$C$6:$CC$92,$G2040+6+1,0),0))))</f>
        <v>0</v>
      </c>
      <c r="AJ2040" s="147">
        <f>IF(AND($I2040="Si",S2040=1),1,IF(AND($I2040="Fisico",S2040=1),1,IF(AND(S2040=1,$I2040="Electronico"),2,IF(S2040=1,VLOOKUP($C2040&amp;"|"&amp;$B2040&amp;"|"&amp;$D2040,Empresas!$C$6:$CC$92,$G2040+6+1,0),0))))</f>
        <v>0</v>
      </c>
      <c r="AK2040" s="147">
        <f>IF(AND($I2040="Si",T2040=1),1,IF(AND($I2040="Fisico",T2040=1),1,IF(AND(T2040=1,$I2040="Electronico"),2,IF(T2040=1,VLOOKUP($C2040&amp;"|"&amp;$B2040&amp;"|"&amp;$D2040,Empresas!$C$6:$CC$92,$G2040+6+1,0),0))))</f>
        <v>0</v>
      </c>
      <c r="AL2040" s="147">
        <f>IF(AND($I2040="Si",U2040=1),1,IF(AND($I2040="Fisico",U2040=1),1,IF(AND(U2040=1,$I2040="Electronico"),2,IF(U2040=1,VLOOKUP($C2040&amp;"|"&amp;$B2040&amp;"|"&amp;$D2040,Empresas!$C$6:$CC$92,$G2040+6+1,0),0))))</f>
        <v>0</v>
      </c>
      <c r="AM2040" s="149">
        <f t="shared" si="327"/>
        <v>8</v>
      </c>
      <c r="AN2040" s="149">
        <f t="shared" si="328"/>
        <v>8</v>
      </c>
      <c r="AO2040" s="152">
        <f t="shared" si="329"/>
        <v>1</v>
      </c>
    </row>
    <row r="2041" spans="1:41" x14ac:dyDescent="0.25">
      <c r="A2041" s="137" t="str">
        <f>VLOOKUP(D2041,Empresas!$D$7:$F$91,3,0)</f>
        <v>Jose</v>
      </c>
      <c r="B2041" s="138" t="str">
        <f>VLOOKUP(D2041,Empresas!$D$7:$G$91,4,0)</f>
        <v>Nancy</v>
      </c>
      <c r="C2041" s="138" t="s">
        <v>544</v>
      </c>
      <c r="D2041" s="138" t="s">
        <v>320</v>
      </c>
      <c r="E2041" s="138" t="str">
        <f>VLOOKUP(D2041,Empresas!$D$7:$E$92,2,0)</f>
        <v>LA PURITA</v>
      </c>
      <c r="F2041" s="138" t="s">
        <v>166</v>
      </c>
      <c r="G2041" s="139">
        <f t="shared" si="334"/>
        <v>31</v>
      </c>
      <c r="H2041" s="139" t="str">
        <f>VLOOKUP(D2041,Empresas!$D$6:$L$92,7,0)</f>
        <v>Mensual</v>
      </c>
      <c r="I2041" s="138" t="str">
        <f>VLOOKUP(VLOOKUP(D2041&amp;"|"&amp;B2041,Empresas!$I$7:$CB$92,G2041,0),Tablas!$A$3:$B$5,2,0)</f>
        <v>No aplica</v>
      </c>
      <c r="J2041" s="78"/>
      <c r="K2041" s="78"/>
      <c r="L2041" s="78"/>
      <c r="M2041" s="78"/>
      <c r="N2041" s="78"/>
      <c r="O2041" s="78"/>
      <c r="P2041" s="78"/>
      <c r="Q2041" s="78"/>
      <c r="R2041" s="78"/>
      <c r="S2041" s="78"/>
      <c r="T2041" s="78"/>
      <c r="U2041" s="78"/>
      <c r="V2041" s="78" t="str">
        <f>VLOOKUP(D2041,Empresas!$D$7:$CF$91,81,0)</f>
        <v>A</v>
      </c>
      <c r="W2041" s="78" t="str">
        <f>VLOOKUP(D2041,Empresas!$D$7:$M$91,10,0)</f>
        <v>General</v>
      </c>
      <c r="X2041" s="69" t="str">
        <f t="shared" si="325"/>
        <v>SI</v>
      </c>
      <c r="Y2041" s="153" t="str">
        <f t="shared" si="326"/>
        <v>No aplica</v>
      </c>
      <c r="Z2041" s="147">
        <f>IF(Y2041="No aplica",0,IF(I2041="no",0,IF(I2041="No aplica",0,IF(I2041="Si",1,IF(I2041="Fisico",1,IF(I2041="Electronico",2,VLOOKUP(C2041&amp;"|"&amp;B2041&amp;"|"&amp;D2041,Empresas!$C$6:$CC$92,G2041+6+1,0)))))))</f>
        <v>0</v>
      </c>
      <c r="AA2041" s="147">
        <f>IF(AND($I2041="Si",J2041=1),1,IF(AND($I2041="Fisico",J2041=1),1,IF(AND(J2041=1,$I2041="Electronico"),2,IF(J2041=1,VLOOKUP($C2041&amp;"|"&amp;$B2041&amp;"|"&amp;$D2041,Empresas!$C$6:$CC$92,$G2041+6+1,0),0))))</f>
        <v>0</v>
      </c>
      <c r="AB2041" s="147">
        <f>IF(AND($I2041="Si",K2041=1),1,IF(AND($I2041="Fisico",K2041=1),1,IF(AND(K2041=1,$I2041="Electronico"),2,IF(K2041=1,VLOOKUP($C2041&amp;"|"&amp;$B2041&amp;"|"&amp;$D2041,Empresas!$C$6:$CC$92,$G2041+6+1,0),0))))</f>
        <v>0</v>
      </c>
      <c r="AC2041" s="147">
        <f>IF(AND($I2041="Si",L2041=1),1,IF(AND($I2041="Fisico",L2041=1),1,IF(AND(L2041=1,$I2041="Electronico"),2,IF(L2041=1,VLOOKUP($C2041&amp;"|"&amp;$B2041&amp;"|"&amp;$D2041,Empresas!$C$6:$CC$92,$G2041+6+1,0),0))))</f>
        <v>0</v>
      </c>
      <c r="AD2041" s="147">
        <f>IF(AND($I2041="Si",M2041=1),1,IF(AND($I2041="Fisico",M2041=1),1,IF(AND(M2041=1,$I2041="Electronico"),2,IF(M2041=1,VLOOKUP($C2041&amp;"|"&amp;$B2041&amp;"|"&amp;$D2041,Empresas!$C$6:$CC$92,$G2041+6+1,0),0))))</f>
        <v>0</v>
      </c>
      <c r="AE2041" s="147">
        <f>IF(AND($I2041="Si",N2041=1),1,IF(AND($I2041="Fisico",N2041=1),1,IF(AND(N2041=1,$I2041="Electronico"),2,IF(N2041=1,VLOOKUP($C2041&amp;"|"&amp;$B2041&amp;"|"&amp;$D2041,Empresas!$C$6:$CC$92,$G2041+6+1,0),0))))</f>
        <v>0</v>
      </c>
      <c r="AF2041" s="147">
        <f>IF(AND($I2041="Si",O2041=1),1,IF(AND($I2041="Fisico",O2041=1),1,IF(AND(O2041=1,$I2041="Electronico"),2,IF(O2041=1,VLOOKUP($C2041&amp;"|"&amp;$B2041&amp;"|"&amp;$D2041,Empresas!$C$6:$CC$92,$G2041+6+1,0),0))))</f>
        <v>0</v>
      </c>
      <c r="AG2041" s="147">
        <f>IF(AND($I2041="Si",P2041=1),1,IF(AND($I2041="Fisico",P2041=1),1,IF(AND(P2041=1,$I2041="Electronico"),2,IF(P2041=1,VLOOKUP($C2041&amp;"|"&amp;$B2041&amp;"|"&amp;$D2041,Empresas!$C$6:$CC$92,$G2041+6+1,0),0))))</f>
        <v>0</v>
      </c>
      <c r="AH2041" s="147">
        <f>IF(AND($I2041="Si",Q2041=1),1,IF(AND($I2041="Fisico",Q2041=1),1,IF(AND(Q2041=1,$I2041="Electronico"),2,IF(Q2041=1,VLOOKUP($C2041&amp;"|"&amp;$B2041&amp;"|"&amp;$D2041,Empresas!$C$6:$CC$92,$G2041+6+1,0),0))))</f>
        <v>0</v>
      </c>
      <c r="AI2041" s="147">
        <f>IF(AND($I2041="Si",R2041=1),1,IF(AND($I2041="Fisico",R2041=1),1,IF(AND(R2041=1,$I2041="Electronico"),2,IF(R2041=1,VLOOKUP($C2041&amp;"|"&amp;$B2041&amp;"|"&amp;$D2041,Empresas!$C$6:$CC$92,$G2041+6+1,0),0))))</f>
        <v>0</v>
      </c>
      <c r="AJ2041" s="147">
        <f>IF(AND($I2041="Si",S2041=1),1,IF(AND($I2041="Fisico",S2041=1),1,IF(AND(S2041=1,$I2041="Electronico"),2,IF(S2041=1,VLOOKUP($C2041&amp;"|"&amp;$B2041&amp;"|"&amp;$D2041,Empresas!$C$6:$CC$92,$G2041+6+1,0),0))))</f>
        <v>0</v>
      </c>
      <c r="AK2041" s="147">
        <f>IF(AND($I2041="Si",T2041=1),1,IF(AND($I2041="Fisico",T2041=1),1,IF(AND(T2041=1,$I2041="Electronico"),2,IF(T2041=1,VLOOKUP($C2041&amp;"|"&amp;$B2041&amp;"|"&amp;$D2041,Empresas!$C$6:$CC$92,$G2041+6+1,0),0))))</f>
        <v>0</v>
      </c>
      <c r="AL2041" s="147">
        <f>IF(AND($I2041="Si",U2041=1),1,IF(AND($I2041="Fisico",U2041=1),1,IF(AND(U2041=1,$I2041="Electronico"),2,IF(U2041=1,VLOOKUP($C2041&amp;"|"&amp;$B2041&amp;"|"&amp;$D2041,Empresas!$C$6:$CC$92,$G2041+6+1,0),0))))</f>
        <v>0</v>
      </c>
      <c r="AM2041" s="149">
        <f t="shared" si="327"/>
        <v>0</v>
      </c>
      <c r="AN2041" s="149">
        <f t="shared" si="328"/>
        <v>0</v>
      </c>
      <c r="AO2041" s="152">
        <f t="shared" si="329"/>
        <v>0</v>
      </c>
    </row>
    <row r="2042" spans="1:41" x14ac:dyDescent="0.25">
      <c r="A2042" s="137" t="str">
        <f>VLOOKUP(D2042,Empresas!$D$7:$F$91,3,0)</f>
        <v>Jose</v>
      </c>
      <c r="B2042" s="138" t="str">
        <f>VLOOKUP(D2042,Empresas!$D$7:$G$91,4,0)</f>
        <v>Nancy</v>
      </c>
      <c r="C2042" s="138" t="s">
        <v>544</v>
      </c>
      <c r="D2042" s="138" t="s">
        <v>320</v>
      </c>
      <c r="E2042" s="138" t="str">
        <f>VLOOKUP(D2042,Empresas!$D$7:$E$92,2,0)</f>
        <v>LA PURITA</v>
      </c>
      <c r="F2042" s="138" t="s">
        <v>167</v>
      </c>
      <c r="G2042" s="139">
        <f t="shared" si="334"/>
        <v>34</v>
      </c>
      <c r="H2042" s="139" t="str">
        <f>VLOOKUP(D2042,Empresas!$D$6:$L$92,7,0)</f>
        <v>Mensual</v>
      </c>
      <c r="I2042" s="138" t="str">
        <f>VLOOKUP(VLOOKUP(D2042&amp;"|"&amp;B2042,Empresas!$I$7:$CB$92,G2042,0),Tablas!$A$3:$B$5,2,0)</f>
        <v>No aplica</v>
      </c>
      <c r="J2042" s="78"/>
      <c r="K2042" s="78"/>
      <c r="L2042" s="78"/>
      <c r="M2042" s="78"/>
      <c r="N2042" s="78"/>
      <c r="O2042" s="78"/>
      <c r="P2042" s="78"/>
      <c r="Q2042" s="78"/>
      <c r="R2042" s="78"/>
      <c r="S2042" s="78"/>
      <c r="T2042" s="78"/>
      <c r="U2042" s="78"/>
      <c r="V2042" s="78" t="str">
        <f>VLOOKUP(D2042,Empresas!$D$7:$CF$91,81,0)</f>
        <v>A</v>
      </c>
      <c r="W2042" s="78" t="str">
        <f>VLOOKUP(D2042,Empresas!$D$7:$M$91,10,0)</f>
        <v>General</v>
      </c>
      <c r="X2042" s="69" t="str">
        <f t="shared" si="325"/>
        <v>SI</v>
      </c>
      <c r="Y2042" s="153" t="str">
        <f t="shared" si="326"/>
        <v>No aplica</v>
      </c>
      <c r="Z2042" s="147">
        <f>IF(Y2042="No aplica",0,IF(I2042="no",0,IF(I2042="No aplica",0,IF(I2042="Si",1,IF(I2042="Fisico",1,IF(I2042="Electronico",2,VLOOKUP(C2042&amp;"|"&amp;B2042&amp;"|"&amp;D2042,Empresas!$C$6:$CC$92,G2042+6+1,0)))))))</f>
        <v>0</v>
      </c>
      <c r="AA2042" s="147">
        <f>IF(AND($I2042="Si",J2042=1),1,IF(AND($I2042="Fisico",J2042=1),1,IF(AND(J2042=1,$I2042="Electronico"),2,IF(J2042=1,VLOOKUP($C2042&amp;"|"&amp;$B2042&amp;"|"&amp;$D2042,Empresas!$C$6:$CC$92,$G2042+6+1,0),0))))</f>
        <v>0</v>
      </c>
      <c r="AB2042" s="147">
        <f>IF(AND($I2042="Si",K2042=1),1,IF(AND($I2042="Fisico",K2042=1),1,IF(AND(K2042=1,$I2042="Electronico"),2,IF(K2042=1,VLOOKUP($C2042&amp;"|"&amp;$B2042&amp;"|"&amp;$D2042,Empresas!$C$6:$CC$92,$G2042+6+1,0),0))))</f>
        <v>0</v>
      </c>
      <c r="AC2042" s="147">
        <f>IF(AND($I2042="Si",L2042=1),1,IF(AND($I2042="Fisico",L2042=1),1,IF(AND(L2042=1,$I2042="Electronico"),2,IF(L2042=1,VLOOKUP($C2042&amp;"|"&amp;$B2042&amp;"|"&amp;$D2042,Empresas!$C$6:$CC$92,$G2042+6+1,0),0))))</f>
        <v>0</v>
      </c>
      <c r="AD2042" s="147">
        <f>IF(AND($I2042="Si",M2042=1),1,IF(AND($I2042="Fisico",M2042=1),1,IF(AND(M2042=1,$I2042="Electronico"),2,IF(M2042=1,VLOOKUP($C2042&amp;"|"&amp;$B2042&amp;"|"&amp;$D2042,Empresas!$C$6:$CC$92,$G2042+6+1,0),0))))</f>
        <v>0</v>
      </c>
      <c r="AE2042" s="147">
        <f>IF(AND($I2042="Si",N2042=1),1,IF(AND($I2042="Fisico",N2042=1),1,IF(AND(N2042=1,$I2042="Electronico"),2,IF(N2042=1,VLOOKUP($C2042&amp;"|"&amp;$B2042&amp;"|"&amp;$D2042,Empresas!$C$6:$CC$92,$G2042+6+1,0),0))))</f>
        <v>0</v>
      </c>
      <c r="AF2042" s="147">
        <f>IF(AND($I2042="Si",O2042=1),1,IF(AND($I2042="Fisico",O2042=1),1,IF(AND(O2042=1,$I2042="Electronico"),2,IF(O2042=1,VLOOKUP($C2042&amp;"|"&amp;$B2042&amp;"|"&amp;$D2042,Empresas!$C$6:$CC$92,$G2042+6+1,0),0))))</f>
        <v>0</v>
      </c>
      <c r="AG2042" s="147">
        <f>IF(AND($I2042="Si",P2042=1),1,IF(AND($I2042="Fisico",P2042=1),1,IF(AND(P2042=1,$I2042="Electronico"),2,IF(P2042=1,VLOOKUP($C2042&amp;"|"&amp;$B2042&amp;"|"&amp;$D2042,Empresas!$C$6:$CC$92,$G2042+6+1,0),0))))</f>
        <v>0</v>
      </c>
      <c r="AH2042" s="147">
        <f>IF(AND($I2042="Si",Q2042=1),1,IF(AND($I2042="Fisico",Q2042=1),1,IF(AND(Q2042=1,$I2042="Electronico"),2,IF(Q2042=1,VLOOKUP($C2042&amp;"|"&amp;$B2042&amp;"|"&amp;$D2042,Empresas!$C$6:$CC$92,$G2042+6+1,0),0))))</f>
        <v>0</v>
      </c>
      <c r="AI2042" s="147">
        <f>IF(AND($I2042="Si",R2042=1),1,IF(AND($I2042="Fisico",R2042=1),1,IF(AND(R2042=1,$I2042="Electronico"),2,IF(R2042=1,VLOOKUP($C2042&amp;"|"&amp;$B2042&amp;"|"&amp;$D2042,Empresas!$C$6:$CC$92,$G2042+6+1,0),0))))</f>
        <v>0</v>
      </c>
      <c r="AJ2042" s="147">
        <f>IF(AND($I2042="Si",S2042=1),1,IF(AND($I2042="Fisico",S2042=1),1,IF(AND(S2042=1,$I2042="Electronico"),2,IF(S2042=1,VLOOKUP($C2042&amp;"|"&amp;$B2042&amp;"|"&amp;$D2042,Empresas!$C$6:$CC$92,$G2042+6+1,0),0))))</f>
        <v>0</v>
      </c>
      <c r="AK2042" s="147">
        <f>IF(AND($I2042="Si",T2042=1),1,IF(AND($I2042="Fisico",T2042=1),1,IF(AND(T2042=1,$I2042="Electronico"),2,IF(T2042=1,VLOOKUP($C2042&amp;"|"&amp;$B2042&amp;"|"&amp;$D2042,Empresas!$C$6:$CC$92,$G2042+6+1,0),0))))</f>
        <v>0</v>
      </c>
      <c r="AL2042" s="147">
        <f>IF(AND($I2042="Si",U2042=1),1,IF(AND($I2042="Fisico",U2042=1),1,IF(AND(U2042=1,$I2042="Electronico"),2,IF(U2042=1,VLOOKUP($C2042&amp;"|"&amp;$B2042&amp;"|"&amp;$D2042,Empresas!$C$6:$CC$92,$G2042+6+1,0),0))))</f>
        <v>0</v>
      </c>
      <c r="AM2042" s="149">
        <f t="shared" si="327"/>
        <v>0</v>
      </c>
      <c r="AN2042" s="149">
        <f t="shared" si="328"/>
        <v>0</v>
      </c>
      <c r="AO2042" s="152">
        <f t="shared" si="329"/>
        <v>0</v>
      </c>
    </row>
    <row r="2043" spans="1:41" x14ac:dyDescent="0.25">
      <c r="A2043" s="137" t="str">
        <f>VLOOKUP(D2043,Empresas!$D$7:$F$91,3,0)</f>
        <v>Jose</v>
      </c>
      <c r="B2043" s="138" t="str">
        <f>VLOOKUP(D2043,Empresas!$D$7:$G$91,4,0)</f>
        <v>Nancy</v>
      </c>
      <c r="C2043" s="138" t="s">
        <v>544</v>
      </c>
      <c r="D2043" s="138" t="s">
        <v>320</v>
      </c>
      <c r="E2043" s="138" t="str">
        <f>VLOOKUP(D2043,Empresas!$D$7:$E$92,2,0)</f>
        <v>LA PURITA</v>
      </c>
      <c r="F2043" s="138" t="s">
        <v>168</v>
      </c>
      <c r="G2043" s="139">
        <f t="shared" si="334"/>
        <v>37</v>
      </c>
      <c r="H2043" s="139" t="str">
        <f>VLOOKUP(D2043,Empresas!$D$6:$L$92,7,0)</f>
        <v>Mensual</v>
      </c>
      <c r="I2043" s="138" t="str">
        <f>VLOOKUP(VLOOKUP(D2043&amp;"|"&amp;B2043,Empresas!$I$7:$CB$92,G2043,0),Tablas!$A$3:$B$5,2,0)</f>
        <v>Solo analisis</v>
      </c>
      <c r="J2043" s="78">
        <v>2</v>
      </c>
      <c r="K2043" s="78">
        <v>2</v>
      </c>
      <c r="L2043" s="78">
        <v>2</v>
      </c>
      <c r="M2043" s="78">
        <v>2</v>
      </c>
      <c r="N2043" s="78">
        <v>2</v>
      </c>
      <c r="O2043" s="78">
        <v>2</v>
      </c>
      <c r="P2043" s="78">
        <v>2</v>
      </c>
      <c r="Q2043" s="78">
        <v>2</v>
      </c>
      <c r="R2043" s="78"/>
      <c r="S2043" s="78"/>
      <c r="T2043" s="78"/>
      <c r="U2043" s="78"/>
      <c r="V2043" s="78" t="str">
        <f>VLOOKUP(D2043,Empresas!$D$7:$CF$91,81,0)</f>
        <v>A</v>
      </c>
      <c r="W2043" s="78" t="str">
        <f>VLOOKUP(D2043,Empresas!$D$7:$M$91,10,0)</f>
        <v>General</v>
      </c>
      <c r="X2043" s="69" t="str">
        <f t="shared" si="325"/>
        <v>SI</v>
      </c>
      <c r="Y2043" s="153" t="str">
        <f t="shared" si="326"/>
        <v>Si aplica</v>
      </c>
      <c r="Z2043" s="147">
        <f>IF(Y2043="No aplica",0,IF(I2043="no",0,IF(I2043="No aplica",0,IF(I2043="Si",1,IF(I2043="Fisico",1,IF(I2043="Electronico",2,VLOOKUP(C2043&amp;"|"&amp;B2043&amp;"|"&amp;D2043,Empresas!$C$6:$CC$92,G2043+6+1,0)))))))</f>
        <v>5</v>
      </c>
      <c r="AA2043" s="147">
        <f>IF(AND($I2043="Si",J2043=1),1,IF(AND($I2043="Fisico",J2043=1),1,IF(AND(J2043=1,$I2043="Electronico"),2,IF(J2043=1,VLOOKUP($C2043&amp;"|"&amp;$B2043&amp;"|"&amp;$D2043,Empresas!$C$6:$CC$92,$G2043+6+1,0),0))))</f>
        <v>0</v>
      </c>
      <c r="AB2043" s="147">
        <f>IF(AND($I2043="Si",K2043=1),1,IF(AND($I2043="Fisico",K2043=1),1,IF(AND(K2043=1,$I2043="Electronico"),2,IF(K2043=1,VLOOKUP($C2043&amp;"|"&amp;$B2043&amp;"|"&amp;$D2043,Empresas!$C$6:$CC$92,$G2043+6+1,0),0))))</f>
        <v>0</v>
      </c>
      <c r="AC2043" s="147">
        <f>IF(AND($I2043="Si",L2043=1),1,IF(AND($I2043="Fisico",L2043=1),1,IF(AND(L2043=1,$I2043="Electronico"),2,IF(L2043=1,VLOOKUP($C2043&amp;"|"&amp;$B2043&amp;"|"&amp;$D2043,Empresas!$C$6:$CC$92,$G2043+6+1,0),0))))</f>
        <v>0</v>
      </c>
      <c r="AD2043" s="147">
        <f>IF(AND($I2043="Si",M2043=1),1,IF(AND($I2043="Fisico",M2043=1),1,IF(AND(M2043=1,$I2043="Electronico"),2,IF(M2043=1,VLOOKUP($C2043&amp;"|"&amp;$B2043&amp;"|"&amp;$D2043,Empresas!$C$6:$CC$92,$G2043+6+1,0),0))))</f>
        <v>0</v>
      </c>
      <c r="AE2043" s="147">
        <f>IF(AND($I2043="Si",N2043=1),1,IF(AND($I2043="Fisico",N2043=1),1,IF(AND(N2043=1,$I2043="Electronico"),2,IF(N2043=1,VLOOKUP($C2043&amp;"|"&amp;$B2043&amp;"|"&amp;$D2043,Empresas!$C$6:$CC$92,$G2043+6+1,0),0))))</f>
        <v>0</v>
      </c>
      <c r="AF2043" s="147">
        <f>IF(AND($I2043="Si",O2043=1),1,IF(AND($I2043="Fisico",O2043=1),1,IF(AND(O2043=1,$I2043="Electronico"),2,IF(O2043=1,VLOOKUP($C2043&amp;"|"&amp;$B2043&amp;"|"&amp;$D2043,Empresas!$C$6:$CC$92,$G2043+6+1,0),0))))</f>
        <v>0</v>
      </c>
      <c r="AG2043" s="147">
        <f>IF(AND($I2043="Si",P2043=1),1,IF(AND($I2043="Fisico",P2043=1),1,IF(AND(P2043=1,$I2043="Electronico"),2,IF(P2043=1,VLOOKUP($C2043&amp;"|"&amp;$B2043&amp;"|"&amp;$D2043,Empresas!$C$6:$CC$92,$G2043+6+1,0),0))))</f>
        <v>0</v>
      </c>
      <c r="AH2043" s="147">
        <f>IF(AND($I2043="Si",Q2043=1),1,IF(AND($I2043="Fisico",Q2043=1),1,IF(AND(Q2043=1,$I2043="Electronico"),2,IF(Q2043=1,VLOOKUP($C2043&amp;"|"&amp;$B2043&amp;"|"&amp;$D2043,Empresas!$C$6:$CC$92,$G2043+6+1,0),0))))</f>
        <v>0</v>
      </c>
      <c r="AI2043" s="147">
        <f>IF(AND($I2043="Si",R2043=1),1,IF(AND($I2043="Fisico",R2043=1),1,IF(AND(R2043=1,$I2043="Electronico"),2,IF(R2043=1,VLOOKUP($C2043&amp;"|"&amp;$B2043&amp;"|"&amp;$D2043,Empresas!$C$6:$CC$92,$G2043+6+1,0),0))))</f>
        <v>0</v>
      </c>
      <c r="AJ2043" s="147">
        <f>IF(AND($I2043="Si",S2043=1),1,IF(AND($I2043="Fisico",S2043=1),1,IF(AND(S2043=1,$I2043="Electronico"),2,IF(S2043=1,VLOOKUP($C2043&amp;"|"&amp;$B2043&amp;"|"&amp;$D2043,Empresas!$C$6:$CC$92,$G2043+6+1,0),0))))</f>
        <v>0</v>
      </c>
      <c r="AK2043" s="147">
        <f>IF(AND($I2043="Si",T2043=1),1,IF(AND($I2043="Fisico",T2043=1),1,IF(AND(T2043=1,$I2043="Electronico"),2,IF(T2043=1,VLOOKUP($C2043&amp;"|"&amp;$B2043&amp;"|"&amp;$D2043,Empresas!$C$6:$CC$92,$G2043+6+1,0),0))))</f>
        <v>0</v>
      </c>
      <c r="AL2043" s="147">
        <f>IF(AND($I2043="Si",U2043=1),1,IF(AND($I2043="Fisico",U2043=1),1,IF(AND(U2043=1,$I2043="Electronico"),2,IF(U2043=1,VLOOKUP($C2043&amp;"|"&amp;$B2043&amp;"|"&amp;$D2043,Empresas!$C$6:$CC$92,$G2043+6+1,0),0))))</f>
        <v>0</v>
      </c>
      <c r="AM2043" s="149">
        <f t="shared" si="327"/>
        <v>0</v>
      </c>
      <c r="AN2043" s="149">
        <f t="shared" si="328"/>
        <v>40</v>
      </c>
      <c r="AO2043" s="152">
        <f t="shared" si="329"/>
        <v>0</v>
      </c>
    </row>
    <row r="2044" spans="1:41" x14ac:dyDescent="0.25">
      <c r="A2044" s="137" t="str">
        <f>VLOOKUP(D2044,Empresas!$D$7:$F$91,3,0)</f>
        <v>Jose</v>
      </c>
      <c r="B2044" s="138" t="str">
        <f>VLOOKUP(D2044,Empresas!$D$7:$G$91,4,0)</f>
        <v>Nancy</v>
      </c>
      <c r="C2044" s="138" t="s">
        <v>544</v>
      </c>
      <c r="D2044" s="138" t="s">
        <v>320</v>
      </c>
      <c r="E2044" s="138" t="str">
        <f>VLOOKUP(D2044,Empresas!$D$7:$E$92,2,0)</f>
        <v>LA PURITA</v>
      </c>
      <c r="F2044" s="138" t="s">
        <v>169</v>
      </c>
      <c r="G2044" s="139">
        <f t="shared" si="334"/>
        <v>40</v>
      </c>
      <c r="H2044" s="139" t="str">
        <f>VLOOKUP(D2044,Empresas!$D$6:$L$92,7,0)</f>
        <v>Mensual</v>
      </c>
      <c r="I2044" s="138" t="str">
        <f>VLOOKUP(VLOOKUP(D2044&amp;"|"&amp;B2044,Empresas!$I$7:$CB$92,G2044,0),Tablas!$A$3:$B$5,2,0)</f>
        <v>Solo analisis</v>
      </c>
      <c r="J2044" s="78">
        <v>2</v>
      </c>
      <c r="K2044" s="78">
        <v>2</v>
      </c>
      <c r="L2044" s="78">
        <v>2</v>
      </c>
      <c r="M2044" s="78">
        <v>2</v>
      </c>
      <c r="N2044" s="78">
        <v>2</v>
      </c>
      <c r="O2044" s="78">
        <v>2</v>
      </c>
      <c r="P2044" s="78">
        <v>2</v>
      </c>
      <c r="Q2044" s="78">
        <v>2</v>
      </c>
      <c r="R2044" s="78"/>
      <c r="S2044" s="78"/>
      <c r="T2044" s="78"/>
      <c r="U2044" s="78"/>
      <c r="V2044" s="78" t="str">
        <f>VLOOKUP(D2044,Empresas!$D$7:$CF$91,81,0)</f>
        <v>A</v>
      </c>
      <c r="W2044" s="78" t="str">
        <f>VLOOKUP(D2044,Empresas!$D$7:$M$91,10,0)</f>
        <v>General</v>
      </c>
      <c r="X2044" s="69" t="str">
        <f t="shared" si="325"/>
        <v>SI</v>
      </c>
      <c r="Y2044" s="153" t="str">
        <f t="shared" si="326"/>
        <v>Si aplica</v>
      </c>
      <c r="Z2044" s="147">
        <f>IF(Y2044="No aplica",0,IF(I2044="no",0,IF(I2044="No aplica",0,IF(I2044="Si",1,IF(I2044="Fisico",1,IF(I2044="Electronico",2,VLOOKUP(C2044&amp;"|"&amp;B2044&amp;"|"&amp;D2044,Empresas!$C$6:$CC$92,G2044+6+1,0)))))))</f>
        <v>6</v>
      </c>
      <c r="AA2044" s="147">
        <f>IF(AND($I2044="Si",J2044=1),1,IF(AND($I2044="Fisico",J2044=1),1,IF(AND(J2044=1,$I2044="Electronico"),2,IF(J2044=1,VLOOKUP($C2044&amp;"|"&amp;$B2044&amp;"|"&amp;$D2044,Empresas!$C$6:$CC$92,$G2044+6+1,0),0))))</f>
        <v>0</v>
      </c>
      <c r="AB2044" s="147">
        <f>IF(AND($I2044="Si",K2044=1),1,IF(AND($I2044="Fisico",K2044=1),1,IF(AND(K2044=1,$I2044="Electronico"),2,IF(K2044=1,VLOOKUP($C2044&amp;"|"&amp;$B2044&amp;"|"&amp;$D2044,Empresas!$C$6:$CC$92,$G2044+6+1,0),0))))</f>
        <v>0</v>
      </c>
      <c r="AC2044" s="147">
        <f>IF(AND($I2044="Si",L2044=1),1,IF(AND($I2044="Fisico",L2044=1),1,IF(AND(L2044=1,$I2044="Electronico"),2,IF(L2044=1,VLOOKUP($C2044&amp;"|"&amp;$B2044&amp;"|"&amp;$D2044,Empresas!$C$6:$CC$92,$G2044+6+1,0),0))))</f>
        <v>0</v>
      </c>
      <c r="AD2044" s="147">
        <f>IF(AND($I2044="Si",M2044=1),1,IF(AND($I2044="Fisico",M2044=1),1,IF(AND(M2044=1,$I2044="Electronico"),2,IF(M2044=1,VLOOKUP($C2044&amp;"|"&amp;$B2044&amp;"|"&amp;$D2044,Empresas!$C$6:$CC$92,$G2044+6+1,0),0))))</f>
        <v>0</v>
      </c>
      <c r="AE2044" s="147">
        <f>IF(AND($I2044="Si",N2044=1),1,IF(AND($I2044="Fisico",N2044=1),1,IF(AND(N2044=1,$I2044="Electronico"),2,IF(N2044=1,VLOOKUP($C2044&amp;"|"&amp;$B2044&amp;"|"&amp;$D2044,Empresas!$C$6:$CC$92,$G2044+6+1,0),0))))</f>
        <v>0</v>
      </c>
      <c r="AF2044" s="147">
        <f>IF(AND($I2044="Si",O2044=1),1,IF(AND($I2044="Fisico",O2044=1),1,IF(AND(O2044=1,$I2044="Electronico"),2,IF(O2044=1,VLOOKUP($C2044&amp;"|"&amp;$B2044&amp;"|"&amp;$D2044,Empresas!$C$6:$CC$92,$G2044+6+1,0),0))))</f>
        <v>0</v>
      </c>
      <c r="AG2044" s="147">
        <f>IF(AND($I2044="Si",P2044=1),1,IF(AND($I2044="Fisico",P2044=1),1,IF(AND(P2044=1,$I2044="Electronico"),2,IF(P2044=1,VLOOKUP($C2044&amp;"|"&amp;$B2044&amp;"|"&amp;$D2044,Empresas!$C$6:$CC$92,$G2044+6+1,0),0))))</f>
        <v>0</v>
      </c>
      <c r="AH2044" s="147">
        <f>IF(AND($I2044="Si",Q2044=1),1,IF(AND($I2044="Fisico",Q2044=1),1,IF(AND(Q2044=1,$I2044="Electronico"),2,IF(Q2044=1,VLOOKUP($C2044&amp;"|"&amp;$B2044&amp;"|"&amp;$D2044,Empresas!$C$6:$CC$92,$G2044+6+1,0),0))))</f>
        <v>0</v>
      </c>
      <c r="AI2044" s="147">
        <f>IF(AND($I2044="Si",R2044=1),1,IF(AND($I2044="Fisico",R2044=1),1,IF(AND(R2044=1,$I2044="Electronico"),2,IF(R2044=1,VLOOKUP($C2044&amp;"|"&amp;$B2044&amp;"|"&amp;$D2044,Empresas!$C$6:$CC$92,$G2044+6+1,0),0))))</f>
        <v>0</v>
      </c>
      <c r="AJ2044" s="147">
        <f>IF(AND($I2044="Si",S2044=1),1,IF(AND($I2044="Fisico",S2044=1),1,IF(AND(S2044=1,$I2044="Electronico"),2,IF(S2044=1,VLOOKUP($C2044&amp;"|"&amp;$B2044&amp;"|"&amp;$D2044,Empresas!$C$6:$CC$92,$G2044+6+1,0),0))))</f>
        <v>0</v>
      </c>
      <c r="AK2044" s="147">
        <f>IF(AND($I2044="Si",T2044=1),1,IF(AND($I2044="Fisico",T2044=1),1,IF(AND(T2044=1,$I2044="Electronico"),2,IF(T2044=1,VLOOKUP($C2044&amp;"|"&amp;$B2044&amp;"|"&amp;$D2044,Empresas!$C$6:$CC$92,$G2044+6+1,0),0))))</f>
        <v>0</v>
      </c>
      <c r="AL2044" s="147">
        <f>IF(AND($I2044="Si",U2044=1),1,IF(AND($I2044="Fisico",U2044=1),1,IF(AND(U2044=1,$I2044="Electronico"),2,IF(U2044=1,VLOOKUP($C2044&amp;"|"&amp;$B2044&amp;"|"&amp;$D2044,Empresas!$C$6:$CC$92,$G2044+6+1,0),0))))</f>
        <v>0</v>
      </c>
      <c r="AM2044" s="149">
        <f t="shared" si="327"/>
        <v>0</v>
      </c>
      <c r="AN2044" s="149">
        <f t="shared" si="328"/>
        <v>48</v>
      </c>
      <c r="AO2044" s="152">
        <f t="shared" si="329"/>
        <v>0</v>
      </c>
    </row>
    <row r="2045" spans="1:41" x14ac:dyDescent="0.25">
      <c r="A2045" s="137" t="str">
        <f>VLOOKUP(D2045,Empresas!$D$7:$F$91,3,0)</f>
        <v>Jose</v>
      </c>
      <c r="B2045" s="138" t="str">
        <f>VLOOKUP(D2045,Empresas!$D$7:$G$91,4,0)</f>
        <v>Nancy</v>
      </c>
      <c r="C2045" s="138" t="s">
        <v>544</v>
      </c>
      <c r="D2045" s="138" t="s">
        <v>320</v>
      </c>
      <c r="E2045" s="138" t="str">
        <f>VLOOKUP(D2045,Empresas!$D$7:$E$92,2,0)</f>
        <v>LA PURITA</v>
      </c>
      <c r="F2045" s="138" t="s">
        <v>170</v>
      </c>
      <c r="G2045" s="139">
        <f t="shared" si="334"/>
        <v>43</v>
      </c>
      <c r="H2045" s="139" t="str">
        <f>VLOOKUP(D2045,Empresas!$D$6:$L$92,7,0)</f>
        <v>Mensual</v>
      </c>
      <c r="I2045" s="138" t="str">
        <f>VLOOKUP(VLOOKUP(D2045&amp;"|"&amp;B2045,Empresas!$I$7:$CB$92,G2045,0),Tablas!$A$3:$B$5,2,0)</f>
        <v>No aplica</v>
      </c>
      <c r="J2045" s="78"/>
      <c r="K2045" s="78"/>
      <c r="L2045" s="78"/>
      <c r="M2045" s="78"/>
      <c r="N2045" s="78"/>
      <c r="O2045" s="78"/>
      <c r="P2045" s="78"/>
      <c r="Q2045" s="78"/>
      <c r="R2045" s="78"/>
      <c r="S2045" s="78"/>
      <c r="T2045" s="78"/>
      <c r="U2045" s="78"/>
      <c r="V2045" s="78" t="str">
        <f>VLOOKUP(D2045,Empresas!$D$7:$CF$91,81,0)</f>
        <v>A</v>
      </c>
      <c r="W2045" s="78" t="str">
        <f>VLOOKUP(D2045,Empresas!$D$7:$M$91,10,0)</f>
        <v>General</v>
      </c>
      <c r="X2045" s="69" t="str">
        <f t="shared" si="325"/>
        <v>SI</v>
      </c>
      <c r="Y2045" s="153" t="str">
        <f t="shared" si="326"/>
        <v>No aplica</v>
      </c>
      <c r="Z2045" s="147">
        <f>IF(Y2045="No aplica",0,IF(I2045="no",0,IF(I2045="No aplica",0,IF(I2045="Si",1,IF(I2045="Fisico",1,IF(I2045="Electronico",2,VLOOKUP(C2045&amp;"|"&amp;B2045&amp;"|"&amp;D2045,Empresas!$C$6:$CC$92,G2045+6+1,0)))))))</f>
        <v>0</v>
      </c>
      <c r="AA2045" s="147">
        <f>IF(AND($I2045="Si",J2045=1),1,IF(AND($I2045="Fisico",J2045=1),1,IF(AND(J2045=1,$I2045="Electronico"),2,IF(J2045=1,VLOOKUP($C2045&amp;"|"&amp;$B2045&amp;"|"&amp;$D2045,Empresas!$C$6:$CC$92,$G2045+6+1,0),0))))</f>
        <v>0</v>
      </c>
      <c r="AB2045" s="147">
        <f>IF(AND($I2045="Si",K2045=1),1,IF(AND($I2045="Fisico",K2045=1),1,IF(AND(K2045=1,$I2045="Electronico"),2,IF(K2045=1,VLOOKUP($C2045&amp;"|"&amp;$B2045&amp;"|"&amp;$D2045,Empresas!$C$6:$CC$92,$G2045+6+1,0),0))))</f>
        <v>0</v>
      </c>
      <c r="AC2045" s="147">
        <f>IF(AND($I2045="Si",L2045=1),1,IF(AND($I2045="Fisico",L2045=1),1,IF(AND(L2045=1,$I2045="Electronico"),2,IF(L2045=1,VLOOKUP($C2045&amp;"|"&amp;$B2045&amp;"|"&amp;$D2045,Empresas!$C$6:$CC$92,$G2045+6+1,0),0))))</f>
        <v>0</v>
      </c>
      <c r="AD2045" s="147">
        <f>IF(AND($I2045="Si",M2045=1),1,IF(AND($I2045="Fisico",M2045=1),1,IF(AND(M2045=1,$I2045="Electronico"),2,IF(M2045=1,VLOOKUP($C2045&amp;"|"&amp;$B2045&amp;"|"&amp;$D2045,Empresas!$C$6:$CC$92,$G2045+6+1,0),0))))</f>
        <v>0</v>
      </c>
      <c r="AE2045" s="147">
        <f>IF(AND($I2045="Si",N2045=1),1,IF(AND($I2045="Fisico",N2045=1),1,IF(AND(N2045=1,$I2045="Electronico"),2,IF(N2045=1,VLOOKUP($C2045&amp;"|"&amp;$B2045&amp;"|"&amp;$D2045,Empresas!$C$6:$CC$92,$G2045+6+1,0),0))))</f>
        <v>0</v>
      </c>
      <c r="AF2045" s="147">
        <f>IF(AND($I2045="Si",O2045=1),1,IF(AND($I2045="Fisico",O2045=1),1,IF(AND(O2045=1,$I2045="Electronico"),2,IF(O2045=1,VLOOKUP($C2045&amp;"|"&amp;$B2045&amp;"|"&amp;$D2045,Empresas!$C$6:$CC$92,$G2045+6+1,0),0))))</f>
        <v>0</v>
      </c>
      <c r="AG2045" s="147">
        <f>IF(AND($I2045="Si",P2045=1),1,IF(AND($I2045="Fisico",P2045=1),1,IF(AND(P2045=1,$I2045="Electronico"),2,IF(P2045=1,VLOOKUP($C2045&amp;"|"&amp;$B2045&amp;"|"&amp;$D2045,Empresas!$C$6:$CC$92,$G2045+6+1,0),0))))</f>
        <v>0</v>
      </c>
      <c r="AH2045" s="147">
        <f>IF(AND($I2045="Si",Q2045=1),1,IF(AND($I2045="Fisico",Q2045=1),1,IF(AND(Q2045=1,$I2045="Electronico"),2,IF(Q2045=1,VLOOKUP($C2045&amp;"|"&amp;$B2045&amp;"|"&amp;$D2045,Empresas!$C$6:$CC$92,$G2045+6+1,0),0))))</f>
        <v>0</v>
      </c>
      <c r="AI2045" s="147">
        <f>IF(AND($I2045="Si",R2045=1),1,IF(AND($I2045="Fisico",R2045=1),1,IF(AND(R2045=1,$I2045="Electronico"),2,IF(R2045=1,VLOOKUP($C2045&amp;"|"&amp;$B2045&amp;"|"&amp;$D2045,Empresas!$C$6:$CC$92,$G2045+6+1,0),0))))</f>
        <v>0</v>
      </c>
      <c r="AJ2045" s="147">
        <f>IF(AND($I2045="Si",S2045=1),1,IF(AND($I2045="Fisico",S2045=1),1,IF(AND(S2045=1,$I2045="Electronico"),2,IF(S2045=1,VLOOKUP($C2045&amp;"|"&amp;$B2045&amp;"|"&amp;$D2045,Empresas!$C$6:$CC$92,$G2045+6+1,0),0))))</f>
        <v>0</v>
      </c>
      <c r="AK2045" s="147">
        <f>IF(AND($I2045="Si",T2045=1),1,IF(AND($I2045="Fisico",T2045=1),1,IF(AND(T2045=1,$I2045="Electronico"),2,IF(T2045=1,VLOOKUP($C2045&amp;"|"&amp;$B2045&amp;"|"&amp;$D2045,Empresas!$C$6:$CC$92,$G2045+6+1,0),0))))</f>
        <v>0</v>
      </c>
      <c r="AL2045" s="147">
        <f>IF(AND($I2045="Si",U2045=1),1,IF(AND($I2045="Fisico",U2045=1),1,IF(AND(U2045=1,$I2045="Electronico"),2,IF(U2045=1,VLOOKUP($C2045&amp;"|"&amp;$B2045&amp;"|"&amp;$D2045,Empresas!$C$6:$CC$92,$G2045+6+1,0),0))))</f>
        <v>0</v>
      </c>
      <c r="AM2045" s="149">
        <f t="shared" si="327"/>
        <v>0</v>
      </c>
      <c r="AN2045" s="149">
        <f t="shared" si="328"/>
        <v>0</v>
      </c>
      <c r="AO2045" s="152">
        <f t="shared" si="329"/>
        <v>0</v>
      </c>
    </row>
    <row r="2046" spans="1:41" x14ac:dyDescent="0.25">
      <c r="A2046" s="137" t="str">
        <f>VLOOKUP(D2046,Empresas!$D$7:$F$91,3,0)</f>
        <v>Jose</v>
      </c>
      <c r="B2046" s="138" t="str">
        <f>VLOOKUP(D2046,Empresas!$D$7:$G$91,4,0)</f>
        <v>Nancy</v>
      </c>
      <c r="C2046" s="138" t="s">
        <v>544</v>
      </c>
      <c r="D2046" s="138" t="s">
        <v>320</v>
      </c>
      <c r="E2046" s="138" t="str">
        <f>VLOOKUP(D2046,Empresas!$D$7:$E$92,2,0)</f>
        <v>LA PURITA</v>
      </c>
      <c r="F2046" s="138" t="s">
        <v>171</v>
      </c>
      <c r="G2046" s="139">
        <f t="shared" si="334"/>
        <v>46</v>
      </c>
      <c r="H2046" s="139" t="str">
        <f>VLOOKUP(D2046,Empresas!$D$6:$L$92,7,0)</f>
        <v>Mensual</v>
      </c>
      <c r="I2046" s="138" t="str">
        <f>VLOOKUP(VLOOKUP(D2046&amp;"|"&amp;B2046,Empresas!$I$7:$CB$92,G2046,0),Tablas!$A$3:$B$5,2,0)</f>
        <v>No aplica</v>
      </c>
      <c r="J2046" s="78"/>
      <c r="K2046" s="78"/>
      <c r="L2046" s="78"/>
      <c r="M2046" s="78"/>
      <c r="N2046" s="78"/>
      <c r="O2046" s="78"/>
      <c r="P2046" s="78"/>
      <c r="Q2046" s="78"/>
      <c r="R2046" s="78"/>
      <c r="S2046" s="78"/>
      <c r="T2046" s="78"/>
      <c r="U2046" s="78"/>
      <c r="V2046" s="78" t="str">
        <f>VLOOKUP(D2046,Empresas!$D$7:$CF$91,81,0)</f>
        <v>A</v>
      </c>
      <c r="W2046" s="78" t="str">
        <f>VLOOKUP(D2046,Empresas!$D$7:$M$91,10,0)</f>
        <v>General</v>
      </c>
      <c r="X2046" s="69" t="str">
        <f t="shared" si="325"/>
        <v>SI</v>
      </c>
      <c r="Y2046" s="153" t="str">
        <f t="shared" si="326"/>
        <v>No aplica</v>
      </c>
      <c r="Z2046" s="147">
        <f>IF(Y2046="No aplica",0,IF(I2046="no",0,IF(I2046="No aplica",0,IF(I2046="Si",1,IF(I2046="Fisico",1,IF(I2046="Electronico",2,VLOOKUP(C2046&amp;"|"&amp;B2046&amp;"|"&amp;D2046,Empresas!$C$6:$CC$92,G2046+6+1,0)))))))</f>
        <v>0</v>
      </c>
      <c r="AA2046" s="147">
        <f>IF(AND($I2046="Si",J2046=1),1,IF(AND($I2046="Fisico",J2046=1),1,IF(AND(J2046=1,$I2046="Electronico"),2,IF(J2046=1,VLOOKUP($C2046&amp;"|"&amp;$B2046&amp;"|"&amp;$D2046,Empresas!$C$6:$CC$92,$G2046+6+1,0),0))))</f>
        <v>0</v>
      </c>
      <c r="AB2046" s="147">
        <f>IF(AND($I2046="Si",K2046=1),1,IF(AND($I2046="Fisico",K2046=1),1,IF(AND(K2046=1,$I2046="Electronico"),2,IF(K2046=1,VLOOKUP($C2046&amp;"|"&amp;$B2046&amp;"|"&amp;$D2046,Empresas!$C$6:$CC$92,$G2046+6+1,0),0))))</f>
        <v>0</v>
      </c>
      <c r="AC2046" s="147">
        <f>IF(AND($I2046="Si",L2046=1),1,IF(AND($I2046="Fisico",L2046=1),1,IF(AND(L2046=1,$I2046="Electronico"),2,IF(L2046=1,VLOOKUP($C2046&amp;"|"&amp;$B2046&amp;"|"&amp;$D2046,Empresas!$C$6:$CC$92,$G2046+6+1,0),0))))</f>
        <v>0</v>
      </c>
      <c r="AD2046" s="147">
        <f>IF(AND($I2046="Si",M2046=1),1,IF(AND($I2046="Fisico",M2046=1),1,IF(AND(M2046=1,$I2046="Electronico"),2,IF(M2046=1,VLOOKUP($C2046&amp;"|"&amp;$B2046&amp;"|"&amp;$D2046,Empresas!$C$6:$CC$92,$G2046+6+1,0),0))))</f>
        <v>0</v>
      </c>
      <c r="AE2046" s="147">
        <f>IF(AND($I2046="Si",N2046=1),1,IF(AND($I2046="Fisico",N2046=1),1,IF(AND(N2046=1,$I2046="Electronico"),2,IF(N2046=1,VLOOKUP($C2046&amp;"|"&amp;$B2046&amp;"|"&amp;$D2046,Empresas!$C$6:$CC$92,$G2046+6+1,0),0))))</f>
        <v>0</v>
      </c>
      <c r="AF2046" s="147">
        <f>IF(AND($I2046="Si",O2046=1),1,IF(AND($I2046="Fisico",O2046=1),1,IF(AND(O2046=1,$I2046="Electronico"),2,IF(O2046=1,VLOOKUP($C2046&amp;"|"&amp;$B2046&amp;"|"&amp;$D2046,Empresas!$C$6:$CC$92,$G2046+6+1,0),0))))</f>
        <v>0</v>
      </c>
      <c r="AG2046" s="147">
        <f>IF(AND($I2046="Si",P2046=1),1,IF(AND($I2046="Fisico",P2046=1),1,IF(AND(P2046=1,$I2046="Electronico"),2,IF(P2046=1,VLOOKUP($C2046&amp;"|"&amp;$B2046&amp;"|"&amp;$D2046,Empresas!$C$6:$CC$92,$G2046+6+1,0),0))))</f>
        <v>0</v>
      </c>
      <c r="AH2046" s="147">
        <f>IF(AND($I2046="Si",Q2046=1),1,IF(AND($I2046="Fisico",Q2046=1),1,IF(AND(Q2046=1,$I2046="Electronico"),2,IF(Q2046=1,VLOOKUP($C2046&amp;"|"&amp;$B2046&amp;"|"&amp;$D2046,Empresas!$C$6:$CC$92,$G2046+6+1,0),0))))</f>
        <v>0</v>
      </c>
      <c r="AI2046" s="147">
        <f>IF(AND($I2046="Si",R2046=1),1,IF(AND($I2046="Fisico",R2046=1),1,IF(AND(R2046=1,$I2046="Electronico"),2,IF(R2046=1,VLOOKUP($C2046&amp;"|"&amp;$B2046&amp;"|"&amp;$D2046,Empresas!$C$6:$CC$92,$G2046+6+1,0),0))))</f>
        <v>0</v>
      </c>
      <c r="AJ2046" s="147">
        <f>IF(AND($I2046="Si",S2046=1),1,IF(AND($I2046="Fisico",S2046=1),1,IF(AND(S2046=1,$I2046="Electronico"),2,IF(S2046=1,VLOOKUP($C2046&amp;"|"&amp;$B2046&amp;"|"&amp;$D2046,Empresas!$C$6:$CC$92,$G2046+6+1,0),0))))</f>
        <v>0</v>
      </c>
      <c r="AK2046" s="147">
        <f>IF(AND($I2046="Si",T2046=1),1,IF(AND($I2046="Fisico",T2046=1),1,IF(AND(T2046=1,$I2046="Electronico"),2,IF(T2046=1,VLOOKUP($C2046&amp;"|"&amp;$B2046&amp;"|"&amp;$D2046,Empresas!$C$6:$CC$92,$G2046+6+1,0),0))))</f>
        <v>0</v>
      </c>
      <c r="AL2046" s="147">
        <f>IF(AND($I2046="Si",U2046=1),1,IF(AND($I2046="Fisico",U2046=1),1,IF(AND(U2046=1,$I2046="Electronico"),2,IF(U2046=1,VLOOKUP($C2046&amp;"|"&amp;$B2046&amp;"|"&amp;$D2046,Empresas!$C$6:$CC$92,$G2046+6+1,0),0))))</f>
        <v>0</v>
      </c>
      <c r="AM2046" s="149">
        <f t="shared" si="327"/>
        <v>0</v>
      </c>
      <c r="AN2046" s="149">
        <f t="shared" si="328"/>
        <v>0</v>
      </c>
      <c r="AO2046" s="152">
        <f t="shared" si="329"/>
        <v>0</v>
      </c>
    </row>
    <row r="2047" spans="1:41" x14ac:dyDescent="0.25">
      <c r="A2047" s="140" t="str">
        <f>VLOOKUP(D2047,Empresas!$D$7:$F$91,3,0)</f>
        <v>Jose</v>
      </c>
      <c r="B2047" s="141" t="str">
        <f>VLOOKUP(D2047,Empresas!$D$7:$G$91,4,0)</f>
        <v>Nancy</v>
      </c>
      <c r="C2047" s="141" t="s">
        <v>544</v>
      </c>
      <c r="D2047" s="141" t="s">
        <v>320</v>
      </c>
      <c r="E2047" s="141" t="str">
        <f>VLOOKUP(D2047,Empresas!$D$7:$E$92,2,0)</f>
        <v>LA PURITA</v>
      </c>
      <c r="F2047" s="141" t="s">
        <v>172</v>
      </c>
      <c r="G2047" s="142">
        <f>+Empresas!$BF$2</f>
        <v>50</v>
      </c>
      <c r="H2047" s="142" t="str">
        <f>VLOOKUP(D2047,Empresas!$D$6:$L$92,7,0)</f>
        <v>Mensual</v>
      </c>
      <c r="I2047" s="141" t="str">
        <f>VLOOKUP(VLOOKUP(D2047&amp;"|"&amp;B2047,Empresas!$I$7:$CB$92,G2047,0),Tablas!$A$8:$B$10,2,0)</f>
        <v>Electronico</v>
      </c>
      <c r="J2047" s="78">
        <v>1</v>
      </c>
      <c r="K2047" s="78">
        <v>1</v>
      </c>
      <c r="L2047" s="78">
        <v>1</v>
      </c>
      <c r="M2047" s="78">
        <v>1</v>
      </c>
      <c r="N2047" s="78">
        <v>1</v>
      </c>
      <c r="O2047" s="78">
        <v>1</v>
      </c>
      <c r="P2047" s="78">
        <v>1</v>
      </c>
      <c r="Q2047" s="78">
        <v>2</v>
      </c>
      <c r="R2047" s="78"/>
      <c r="S2047" s="78"/>
      <c r="T2047" s="78"/>
      <c r="U2047" s="78"/>
      <c r="V2047" s="78" t="str">
        <f>VLOOKUP(D2047,Empresas!$D$7:$CF$91,81,0)</f>
        <v>A</v>
      </c>
      <c r="W2047" s="78" t="str">
        <f>VLOOKUP(D2047,Empresas!$D$7:$M$91,10,0)</f>
        <v>General</v>
      </c>
      <c r="X2047" s="69" t="str">
        <f t="shared" si="325"/>
        <v>SI</v>
      </c>
      <c r="Y2047" s="153" t="str">
        <f t="shared" si="326"/>
        <v>Si aplica</v>
      </c>
      <c r="Z2047" s="147">
        <f>IF(Y2047="No aplica",0,IF(I2047="no",0,IF(I2047="No aplica",0,IF(I2047="Si",1,IF(I2047="Fisico",1,IF(I2047="Electronico",2,VLOOKUP(C2047&amp;"|"&amp;B2047&amp;"|"&amp;D2047,Empresas!$C$6:$CC$92,G2047+6+1,0)))))))</f>
        <v>2</v>
      </c>
      <c r="AA2047" s="147">
        <f>IF(AND($I2047="Si",J2047=1),1,IF(AND($I2047="Fisico",J2047=1),1,IF(AND(J2047=1,$I2047="Electronico"),2,IF(J2047=1,VLOOKUP($C2047&amp;"|"&amp;$B2047&amp;"|"&amp;$D2047,Empresas!$C$6:$CC$92,$G2047+6+1,0),0))))</f>
        <v>2</v>
      </c>
      <c r="AB2047" s="147">
        <f>IF(AND($I2047="Si",K2047=1),1,IF(AND($I2047="Fisico",K2047=1),1,IF(AND(K2047=1,$I2047="Electronico"),2,IF(K2047=1,VLOOKUP($C2047&amp;"|"&amp;$B2047&amp;"|"&amp;$D2047,Empresas!$C$6:$CC$92,$G2047+6+1,0),0))))</f>
        <v>2</v>
      </c>
      <c r="AC2047" s="147">
        <f>IF(AND($I2047="Si",L2047=1),1,IF(AND($I2047="Fisico",L2047=1),1,IF(AND(L2047=1,$I2047="Electronico"),2,IF(L2047=1,VLOOKUP($C2047&amp;"|"&amp;$B2047&amp;"|"&amp;$D2047,Empresas!$C$6:$CC$92,$G2047+6+1,0),0))))</f>
        <v>2</v>
      </c>
      <c r="AD2047" s="147">
        <f>IF(AND($I2047="Si",M2047=1),1,IF(AND($I2047="Fisico",M2047=1),1,IF(AND(M2047=1,$I2047="Electronico"),2,IF(M2047=1,VLOOKUP($C2047&amp;"|"&amp;$B2047&amp;"|"&amp;$D2047,Empresas!$C$6:$CC$92,$G2047+6+1,0),0))))</f>
        <v>2</v>
      </c>
      <c r="AE2047" s="147">
        <f>IF(AND($I2047="Si",N2047=1),1,IF(AND($I2047="Fisico",N2047=1),1,IF(AND(N2047=1,$I2047="Electronico"),2,IF(N2047=1,VLOOKUP($C2047&amp;"|"&amp;$B2047&amp;"|"&amp;$D2047,Empresas!$C$6:$CC$92,$G2047+6+1,0),0))))</f>
        <v>2</v>
      </c>
      <c r="AF2047" s="147">
        <f>IF(AND($I2047="Si",O2047=1),1,IF(AND($I2047="Fisico",O2047=1),1,IF(AND(O2047=1,$I2047="Electronico"),2,IF(O2047=1,VLOOKUP($C2047&amp;"|"&amp;$B2047&amp;"|"&amp;$D2047,Empresas!$C$6:$CC$92,$G2047+6+1,0),0))))</f>
        <v>2</v>
      </c>
      <c r="AG2047" s="147">
        <f>IF(AND($I2047="Si",P2047=1),1,IF(AND($I2047="Fisico",P2047=1),1,IF(AND(P2047=1,$I2047="Electronico"),2,IF(P2047=1,VLOOKUP($C2047&amp;"|"&amp;$B2047&amp;"|"&amp;$D2047,Empresas!$C$6:$CC$92,$G2047+6+1,0),0))))</f>
        <v>2</v>
      </c>
      <c r="AH2047" s="147">
        <f>IF(AND($I2047="Si",Q2047=1),1,IF(AND($I2047="Fisico",Q2047=1),1,IF(AND(Q2047=1,$I2047="Electronico"),2,IF(Q2047=1,VLOOKUP($C2047&amp;"|"&amp;$B2047&amp;"|"&amp;$D2047,Empresas!$C$6:$CC$92,$G2047+6+1,0),0))))</f>
        <v>0</v>
      </c>
      <c r="AI2047" s="147">
        <f>IF(AND($I2047="Si",R2047=1),1,IF(AND($I2047="Fisico",R2047=1),1,IF(AND(R2047=1,$I2047="Electronico"),2,IF(R2047=1,VLOOKUP($C2047&amp;"|"&amp;$B2047&amp;"|"&amp;$D2047,Empresas!$C$6:$CC$92,$G2047+6+1,0),0))))</f>
        <v>0</v>
      </c>
      <c r="AJ2047" s="147">
        <f>IF(AND($I2047="Si",S2047=1),1,IF(AND($I2047="Fisico",S2047=1),1,IF(AND(S2047=1,$I2047="Electronico"),2,IF(S2047=1,VLOOKUP($C2047&amp;"|"&amp;$B2047&amp;"|"&amp;$D2047,Empresas!$C$6:$CC$92,$G2047+6+1,0),0))))</f>
        <v>0</v>
      </c>
      <c r="AK2047" s="147">
        <f>IF(AND($I2047="Si",T2047=1),1,IF(AND($I2047="Fisico",T2047=1),1,IF(AND(T2047=1,$I2047="Electronico"),2,IF(T2047=1,VLOOKUP($C2047&amp;"|"&amp;$B2047&amp;"|"&amp;$D2047,Empresas!$C$6:$CC$92,$G2047+6+1,0),0))))</f>
        <v>0</v>
      </c>
      <c r="AL2047" s="147">
        <f>IF(AND($I2047="Si",U2047=1),1,IF(AND($I2047="Fisico",U2047=1),1,IF(AND(U2047=1,$I2047="Electronico"),2,IF(U2047=1,VLOOKUP($C2047&amp;"|"&amp;$B2047&amp;"|"&amp;$D2047,Empresas!$C$6:$CC$92,$G2047+6+1,0),0))))</f>
        <v>0</v>
      </c>
      <c r="AM2047" s="149">
        <f t="shared" si="327"/>
        <v>14</v>
      </c>
      <c r="AN2047" s="149">
        <f t="shared" si="328"/>
        <v>16</v>
      </c>
      <c r="AO2047" s="152">
        <f t="shared" si="329"/>
        <v>0.875</v>
      </c>
    </row>
    <row r="2048" spans="1:41" x14ac:dyDescent="0.25">
      <c r="A2048" s="140" t="str">
        <f>VLOOKUP(D2048,Empresas!$D$7:$F$91,3,0)</f>
        <v>Jose</v>
      </c>
      <c r="B2048" s="141" t="str">
        <f>VLOOKUP(D2048,Empresas!$D$7:$G$91,4,0)</f>
        <v>Nancy</v>
      </c>
      <c r="C2048" s="141" t="s">
        <v>544</v>
      </c>
      <c r="D2048" s="141" t="s">
        <v>320</v>
      </c>
      <c r="E2048" s="141" t="str">
        <f>VLOOKUP(D2048,Empresas!$D$7:$E$92,2,0)</f>
        <v>LA PURITA</v>
      </c>
      <c r="F2048" s="141" t="s">
        <v>173</v>
      </c>
      <c r="G2048" s="142">
        <f>+G2047+1</f>
        <v>51</v>
      </c>
      <c r="H2048" s="142" t="str">
        <f>VLOOKUP(D2048,Empresas!$D$6:$L$92,7,0)</f>
        <v>Mensual</v>
      </c>
      <c r="I2048" s="141" t="str">
        <f>VLOOKUP(VLOOKUP(D2048&amp;"|"&amp;B2048,Empresas!$I$7:$CB$92,G2048,0),Tablas!$A$8:$B$10,2,0)</f>
        <v>Electronico</v>
      </c>
      <c r="J2048" s="78">
        <v>1</v>
      </c>
      <c r="K2048" s="78">
        <v>1</v>
      </c>
      <c r="L2048" s="78">
        <v>1</v>
      </c>
      <c r="M2048" s="78">
        <v>1</v>
      </c>
      <c r="N2048" s="78">
        <v>1</v>
      </c>
      <c r="O2048" s="78">
        <v>1</v>
      </c>
      <c r="P2048" s="78">
        <v>1</v>
      </c>
      <c r="Q2048" s="78">
        <v>2</v>
      </c>
      <c r="R2048" s="78"/>
      <c r="S2048" s="78"/>
      <c r="T2048" s="78"/>
      <c r="U2048" s="78"/>
      <c r="V2048" s="78" t="str">
        <f>VLOOKUP(D2048,Empresas!$D$7:$CF$91,81,0)</f>
        <v>A</v>
      </c>
      <c r="W2048" s="78" t="str">
        <f>VLOOKUP(D2048,Empresas!$D$7:$M$91,10,0)</f>
        <v>General</v>
      </c>
      <c r="X2048" s="69" t="str">
        <f t="shared" si="325"/>
        <v>SI</v>
      </c>
      <c r="Y2048" s="153" t="str">
        <f t="shared" si="326"/>
        <v>Si aplica</v>
      </c>
      <c r="Z2048" s="147">
        <f>IF(Y2048="No aplica",0,IF(I2048="no",0,IF(I2048="No aplica",0,IF(I2048="Si",1,IF(I2048="Fisico",1,IF(I2048="Electronico",2,VLOOKUP(C2048&amp;"|"&amp;B2048&amp;"|"&amp;D2048,Empresas!$C$6:$CC$92,G2048+6+1,0)))))))</f>
        <v>2</v>
      </c>
      <c r="AA2048" s="147">
        <f>IF(AND($I2048="Si",J2048=1),1,IF(AND($I2048="Fisico",J2048=1),1,IF(AND(J2048=1,$I2048="Electronico"),2,IF(J2048=1,VLOOKUP($C2048&amp;"|"&amp;$B2048&amp;"|"&amp;$D2048,Empresas!$C$6:$CC$92,$G2048+6+1,0),0))))</f>
        <v>2</v>
      </c>
      <c r="AB2048" s="147">
        <f>IF(AND($I2048="Si",K2048=1),1,IF(AND($I2048="Fisico",K2048=1),1,IF(AND(K2048=1,$I2048="Electronico"),2,IF(K2048=1,VLOOKUP($C2048&amp;"|"&amp;$B2048&amp;"|"&amp;$D2048,Empresas!$C$6:$CC$92,$G2048+6+1,0),0))))</f>
        <v>2</v>
      </c>
      <c r="AC2048" s="147">
        <f>IF(AND($I2048="Si",L2048=1),1,IF(AND($I2048="Fisico",L2048=1),1,IF(AND(L2048=1,$I2048="Electronico"),2,IF(L2048=1,VLOOKUP($C2048&amp;"|"&amp;$B2048&amp;"|"&amp;$D2048,Empresas!$C$6:$CC$92,$G2048+6+1,0),0))))</f>
        <v>2</v>
      </c>
      <c r="AD2048" s="147">
        <f>IF(AND($I2048="Si",M2048=1),1,IF(AND($I2048="Fisico",M2048=1),1,IF(AND(M2048=1,$I2048="Electronico"),2,IF(M2048=1,VLOOKUP($C2048&amp;"|"&amp;$B2048&amp;"|"&amp;$D2048,Empresas!$C$6:$CC$92,$G2048+6+1,0),0))))</f>
        <v>2</v>
      </c>
      <c r="AE2048" s="147">
        <f>IF(AND($I2048="Si",N2048=1),1,IF(AND($I2048="Fisico",N2048=1),1,IF(AND(N2048=1,$I2048="Electronico"),2,IF(N2048=1,VLOOKUP($C2048&amp;"|"&amp;$B2048&amp;"|"&amp;$D2048,Empresas!$C$6:$CC$92,$G2048+6+1,0),0))))</f>
        <v>2</v>
      </c>
      <c r="AF2048" s="147">
        <f>IF(AND($I2048="Si",O2048=1),1,IF(AND($I2048="Fisico",O2048=1),1,IF(AND(O2048=1,$I2048="Electronico"),2,IF(O2048=1,VLOOKUP($C2048&amp;"|"&amp;$B2048&amp;"|"&amp;$D2048,Empresas!$C$6:$CC$92,$G2048+6+1,0),0))))</f>
        <v>2</v>
      </c>
      <c r="AG2048" s="147">
        <f>IF(AND($I2048="Si",P2048=1),1,IF(AND($I2048="Fisico",P2048=1),1,IF(AND(P2048=1,$I2048="Electronico"),2,IF(P2048=1,VLOOKUP($C2048&amp;"|"&amp;$B2048&amp;"|"&amp;$D2048,Empresas!$C$6:$CC$92,$G2048+6+1,0),0))))</f>
        <v>2</v>
      </c>
      <c r="AH2048" s="147">
        <f>IF(AND($I2048="Si",Q2048=1),1,IF(AND($I2048="Fisico",Q2048=1),1,IF(AND(Q2048=1,$I2048="Electronico"),2,IF(Q2048=1,VLOOKUP($C2048&amp;"|"&amp;$B2048&amp;"|"&amp;$D2048,Empresas!$C$6:$CC$92,$G2048+6+1,0),0))))</f>
        <v>0</v>
      </c>
      <c r="AI2048" s="147">
        <f>IF(AND($I2048="Si",R2048=1),1,IF(AND($I2048="Fisico",R2048=1),1,IF(AND(R2048=1,$I2048="Electronico"),2,IF(R2048=1,VLOOKUP($C2048&amp;"|"&amp;$B2048&amp;"|"&amp;$D2048,Empresas!$C$6:$CC$92,$G2048+6+1,0),0))))</f>
        <v>0</v>
      </c>
      <c r="AJ2048" s="147">
        <f>IF(AND($I2048="Si",S2048=1),1,IF(AND($I2048="Fisico",S2048=1),1,IF(AND(S2048=1,$I2048="Electronico"),2,IF(S2048=1,VLOOKUP($C2048&amp;"|"&amp;$B2048&amp;"|"&amp;$D2048,Empresas!$C$6:$CC$92,$G2048+6+1,0),0))))</f>
        <v>0</v>
      </c>
      <c r="AK2048" s="147">
        <f>IF(AND($I2048="Si",T2048=1),1,IF(AND($I2048="Fisico",T2048=1),1,IF(AND(T2048=1,$I2048="Electronico"),2,IF(T2048=1,VLOOKUP($C2048&amp;"|"&amp;$B2048&amp;"|"&amp;$D2048,Empresas!$C$6:$CC$92,$G2048+6+1,0),0))))</f>
        <v>0</v>
      </c>
      <c r="AL2048" s="147">
        <f>IF(AND($I2048="Si",U2048=1),1,IF(AND($I2048="Fisico",U2048=1),1,IF(AND(U2048=1,$I2048="Electronico"),2,IF(U2048=1,VLOOKUP($C2048&amp;"|"&amp;$B2048&amp;"|"&amp;$D2048,Empresas!$C$6:$CC$92,$G2048+6+1,0),0))))</f>
        <v>0</v>
      </c>
      <c r="AM2048" s="149">
        <f t="shared" si="327"/>
        <v>14</v>
      </c>
      <c r="AN2048" s="149">
        <f t="shared" si="328"/>
        <v>16</v>
      </c>
      <c r="AO2048" s="152">
        <f t="shared" si="329"/>
        <v>0.875</v>
      </c>
    </row>
    <row r="2049" spans="1:41" x14ac:dyDescent="0.25">
      <c r="A2049" s="140" t="str">
        <f>VLOOKUP(D2049,Empresas!$D$7:$F$91,3,0)</f>
        <v>Jose</v>
      </c>
      <c r="B2049" s="141" t="str">
        <f>VLOOKUP(D2049,Empresas!$D$7:$G$91,4,0)</f>
        <v>Nancy</v>
      </c>
      <c r="C2049" s="141" t="s">
        <v>544</v>
      </c>
      <c r="D2049" s="141" t="s">
        <v>320</v>
      </c>
      <c r="E2049" s="141" t="str">
        <f>VLOOKUP(D2049,Empresas!$D$7:$E$92,2,0)</f>
        <v>LA PURITA</v>
      </c>
      <c r="F2049" s="141" t="s">
        <v>174</v>
      </c>
      <c r="G2049" s="142">
        <f t="shared" ref="G2049:G2057" si="335">+G2048+1</f>
        <v>52</v>
      </c>
      <c r="H2049" s="142" t="str">
        <f>VLOOKUP(D2049,Empresas!$D$6:$L$92,7,0)</f>
        <v>Mensual</v>
      </c>
      <c r="I2049" s="141" t="str">
        <f>VLOOKUP(VLOOKUP(D2049&amp;"|"&amp;B2049,Empresas!$I$7:$CB$92,G2049,0),Tablas!$A$8:$B$10,2,0)</f>
        <v>Fisico</v>
      </c>
      <c r="J2049" s="78">
        <v>2</v>
      </c>
      <c r="K2049" s="78">
        <v>2</v>
      </c>
      <c r="L2049" s="78">
        <v>2</v>
      </c>
      <c r="M2049" s="78">
        <v>2</v>
      </c>
      <c r="N2049" s="78">
        <v>2</v>
      </c>
      <c r="O2049" s="78">
        <v>2</v>
      </c>
      <c r="P2049" s="78">
        <v>2</v>
      </c>
      <c r="Q2049" s="78">
        <v>2</v>
      </c>
      <c r="R2049" s="78"/>
      <c r="S2049" s="78"/>
      <c r="T2049" s="78"/>
      <c r="U2049" s="78"/>
      <c r="V2049" s="78" t="str">
        <f>VLOOKUP(D2049,Empresas!$D$7:$CF$91,81,0)</f>
        <v>A</v>
      </c>
      <c r="W2049" s="78" t="str">
        <f>VLOOKUP(D2049,Empresas!$D$7:$M$91,10,0)</f>
        <v>General</v>
      </c>
      <c r="X2049" s="69" t="str">
        <f t="shared" si="325"/>
        <v>SI</v>
      </c>
      <c r="Y2049" s="153" t="str">
        <f t="shared" si="326"/>
        <v>Si aplica</v>
      </c>
      <c r="Z2049" s="147">
        <f>IF(Y2049="No aplica",0,IF(I2049="no",0,IF(I2049="No aplica",0,IF(I2049="Si",1,IF(I2049="Fisico",1,IF(I2049="Electronico",2,VLOOKUP(C2049&amp;"|"&amp;B2049&amp;"|"&amp;D2049,Empresas!$C$6:$CC$92,G2049+6+1,0)))))))</f>
        <v>1</v>
      </c>
      <c r="AA2049" s="147">
        <f>IF(AND($I2049="Si",J2049=1),1,IF(AND($I2049="Fisico",J2049=1),1,IF(AND(J2049=1,$I2049="Electronico"),2,IF(J2049=1,VLOOKUP($C2049&amp;"|"&amp;$B2049&amp;"|"&amp;$D2049,Empresas!$C$6:$CC$92,$G2049+6+1,0),0))))</f>
        <v>0</v>
      </c>
      <c r="AB2049" s="147">
        <f>IF(AND($I2049="Si",K2049=1),1,IF(AND($I2049="Fisico",K2049=1),1,IF(AND(K2049=1,$I2049="Electronico"),2,IF(K2049=1,VLOOKUP($C2049&amp;"|"&amp;$B2049&amp;"|"&amp;$D2049,Empresas!$C$6:$CC$92,$G2049+6+1,0),0))))</f>
        <v>0</v>
      </c>
      <c r="AC2049" s="147">
        <f>IF(AND($I2049="Si",L2049=1),1,IF(AND($I2049="Fisico",L2049=1),1,IF(AND(L2049=1,$I2049="Electronico"),2,IF(L2049=1,VLOOKUP($C2049&amp;"|"&amp;$B2049&amp;"|"&amp;$D2049,Empresas!$C$6:$CC$92,$G2049+6+1,0),0))))</f>
        <v>0</v>
      </c>
      <c r="AD2049" s="147">
        <f>IF(AND($I2049="Si",M2049=1),1,IF(AND($I2049="Fisico",M2049=1),1,IF(AND(M2049=1,$I2049="Electronico"),2,IF(M2049=1,VLOOKUP($C2049&amp;"|"&amp;$B2049&amp;"|"&amp;$D2049,Empresas!$C$6:$CC$92,$G2049+6+1,0),0))))</f>
        <v>0</v>
      </c>
      <c r="AE2049" s="147">
        <f>IF(AND($I2049="Si",N2049=1),1,IF(AND($I2049="Fisico",N2049=1),1,IF(AND(N2049=1,$I2049="Electronico"),2,IF(N2049=1,VLOOKUP($C2049&amp;"|"&amp;$B2049&amp;"|"&amp;$D2049,Empresas!$C$6:$CC$92,$G2049+6+1,0),0))))</f>
        <v>0</v>
      </c>
      <c r="AF2049" s="147">
        <f>IF(AND($I2049="Si",O2049=1),1,IF(AND($I2049="Fisico",O2049=1),1,IF(AND(O2049=1,$I2049="Electronico"),2,IF(O2049=1,VLOOKUP($C2049&amp;"|"&amp;$B2049&amp;"|"&amp;$D2049,Empresas!$C$6:$CC$92,$G2049+6+1,0),0))))</f>
        <v>0</v>
      </c>
      <c r="AG2049" s="147">
        <f>IF(AND($I2049="Si",P2049=1),1,IF(AND($I2049="Fisico",P2049=1),1,IF(AND(P2049=1,$I2049="Electronico"),2,IF(P2049=1,VLOOKUP($C2049&amp;"|"&amp;$B2049&amp;"|"&amp;$D2049,Empresas!$C$6:$CC$92,$G2049+6+1,0),0))))</f>
        <v>0</v>
      </c>
      <c r="AH2049" s="147">
        <f>IF(AND($I2049="Si",Q2049=1),1,IF(AND($I2049="Fisico",Q2049=1),1,IF(AND(Q2049=1,$I2049="Electronico"),2,IF(Q2049=1,VLOOKUP($C2049&amp;"|"&amp;$B2049&amp;"|"&amp;$D2049,Empresas!$C$6:$CC$92,$G2049+6+1,0),0))))</f>
        <v>0</v>
      </c>
      <c r="AI2049" s="147">
        <f>IF(AND($I2049="Si",R2049=1),1,IF(AND($I2049="Fisico",R2049=1),1,IF(AND(R2049=1,$I2049="Electronico"),2,IF(R2049=1,VLOOKUP($C2049&amp;"|"&amp;$B2049&amp;"|"&amp;$D2049,Empresas!$C$6:$CC$92,$G2049+6+1,0),0))))</f>
        <v>0</v>
      </c>
      <c r="AJ2049" s="147">
        <f>IF(AND($I2049="Si",S2049=1),1,IF(AND($I2049="Fisico",S2049=1),1,IF(AND(S2049=1,$I2049="Electronico"),2,IF(S2049=1,VLOOKUP($C2049&amp;"|"&amp;$B2049&amp;"|"&amp;$D2049,Empresas!$C$6:$CC$92,$G2049+6+1,0),0))))</f>
        <v>0</v>
      </c>
      <c r="AK2049" s="147">
        <f>IF(AND($I2049="Si",T2049=1),1,IF(AND($I2049="Fisico",T2049=1),1,IF(AND(T2049=1,$I2049="Electronico"),2,IF(T2049=1,VLOOKUP($C2049&amp;"|"&amp;$B2049&amp;"|"&amp;$D2049,Empresas!$C$6:$CC$92,$G2049+6+1,0),0))))</f>
        <v>0</v>
      </c>
      <c r="AL2049" s="147">
        <f>IF(AND($I2049="Si",U2049=1),1,IF(AND($I2049="Fisico",U2049=1),1,IF(AND(U2049=1,$I2049="Electronico"),2,IF(U2049=1,VLOOKUP($C2049&amp;"|"&amp;$B2049&amp;"|"&amp;$D2049,Empresas!$C$6:$CC$92,$G2049+6+1,0),0))))</f>
        <v>0</v>
      </c>
      <c r="AM2049" s="149">
        <f t="shared" si="327"/>
        <v>0</v>
      </c>
      <c r="AN2049" s="149">
        <f t="shared" si="328"/>
        <v>8</v>
      </c>
      <c r="AO2049" s="152">
        <f t="shared" si="329"/>
        <v>0</v>
      </c>
    </row>
    <row r="2050" spans="1:41" x14ac:dyDescent="0.25">
      <c r="A2050" s="140" t="str">
        <f>VLOOKUP(D2050,Empresas!$D$7:$F$91,3,0)</f>
        <v>Jose</v>
      </c>
      <c r="B2050" s="141" t="str">
        <f>VLOOKUP(D2050,Empresas!$D$7:$G$91,4,0)</f>
        <v>Nancy</v>
      </c>
      <c r="C2050" s="141" t="s">
        <v>544</v>
      </c>
      <c r="D2050" s="141" t="s">
        <v>320</v>
      </c>
      <c r="E2050" s="141" t="str">
        <f>VLOOKUP(D2050,Empresas!$D$7:$E$92,2,0)</f>
        <v>LA PURITA</v>
      </c>
      <c r="F2050" s="141" t="s">
        <v>175</v>
      </c>
      <c r="G2050" s="142">
        <f t="shared" si="335"/>
        <v>53</v>
      </c>
      <c r="H2050" s="142" t="str">
        <f>VLOOKUP(D2050,Empresas!$D$6:$L$92,7,0)</f>
        <v>Mensual</v>
      </c>
      <c r="I2050" s="141" t="str">
        <f>VLOOKUP(VLOOKUP(D2050&amp;"|"&amp;B2050,Empresas!$I$7:$CB$92,G2050,0),Tablas!$A$8:$B$10,2,0)</f>
        <v>No aplica</v>
      </c>
      <c r="J2050" s="78"/>
      <c r="K2050" s="78"/>
      <c r="L2050" s="78"/>
      <c r="M2050" s="78"/>
      <c r="N2050" s="78"/>
      <c r="O2050" s="78"/>
      <c r="P2050" s="78"/>
      <c r="Q2050" s="78"/>
      <c r="R2050" s="78"/>
      <c r="S2050" s="78"/>
      <c r="T2050" s="78"/>
      <c r="U2050" s="78"/>
      <c r="V2050" s="78" t="str">
        <f>VLOOKUP(D2050,Empresas!$D$7:$CF$91,81,0)</f>
        <v>A</v>
      </c>
      <c r="W2050" s="78" t="str">
        <f>VLOOKUP(D2050,Empresas!$D$7:$M$91,10,0)</f>
        <v>General</v>
      </c>
      <c r="X2050" s="69" t="str">
        <f t="shared" si="325"/>
        <v>SI</v>
      </c>
      <c r="Y2050" s="153" t="str">
        <f t="shared" si="326"/>
        <v>No aplica</v>
      </c>
      <c r="Z2050" s="147">
        <f>IF(Y2050="No aplica",0,IF(I2050="no",0,IF(I2050="No aplica",0,IF(I2050="Si",1,IF(I2050="Fisico",1,IF(I2050="Electronico",2,VLOOKUP(C2050&amp;"|"&amp;B2050&amp;"|"&amp;D2050,Empresas!$C$6:$CC$92,G2050+6+1,0)))))))</f>
        <v>0</v>
      </c>
      <c r="AA2050" s="147">
        <f>IF(AND($I2050="Si",J2050=1),1,IF(AND($I2050="Fisico",J2050=1),1,IF(AND(J2050=1,$I2050="Electronico"),2,IF(J2050=1,VLOOKUP($C2050&amp;"|"&amp;$B2050&amp;"|"&amp;$D2050,Empresas!$C$6:$CC$92,$G2050+6+1,0),0))))</f>
        <v>0</v>
      </c>
      <c r="AB2050" s="147">
        <f>IF(AND($I2050="Si",K2050=1),1,IF(AND($I2050="Fisico",K2050=1),1,IF(AND(K2050=1,$I2050="Electronico"),2,IF(K2050=1,VLOOKUP($C2050&amp;"|"&amp;$B2050&amp;"|"&amp;$D2050,Empresas!$C$6:$CC$92,$G2050+6+1,0),0))))</f>
        <v>0</v>
      </c>
      <c r="AC2050" s="147">
        <f>IF(AND($I2050="Si",L2050=1),1,IF(AND($I2050="Fisico",L2050=1),1,IF(AND(L2050=1,$I2050="Electronico"),2,IF(L2050=1,VLOOKUP($C2050&amp;"|"&amp;$B2050&amp;"|"&amp;$D2050,Empresas!$C$6:$CC$92,$G2050+6+1,0),0))))</f>
        <v>0</v>
      </c>
      <c r="AD2050" s="147">
        <f>IF(AND($I2050="Si",M2050=1),1,IF(AND($I2050="Fisico",M2050=1),1,IF(AND(M2050=1,$I2050="Electronico"),2,IF(M2050=1,VLOOKUP($C2050&amp;"|"&amp;$B2050&amp;"|"&amp;$D2050,Empresas!$C$6:$CC$92,$G2050+6+1,0),0))))</f>
        <v>0</v>
      </c>
      <c r="AE2050" s="147">
        <f>IF(AND($I2050="Si",N2050=1),1,IF(AND($I2050="Fisico",N2050=1),1,IF(AND(N2050=1,$I2050="Electronico"),2,IF(N2050=1,VLOOKUP($C2050&amp;"|"&amp;$B2050&amp;"|"&amp;$D2050,Empresas!$C$6:$CC$92,$G2050+6+1,0),0))))</f>
        <v>0</v>
      </c>
      <c r="AF2050" s="147">
        <f>IF(AND($I2050="Si",O2050=1),1,IF(AND($I2050="Fisico",O2050=1),1,IF(AND(O2050=1,$I2050="Electronico"),2,IF(O2050=1,VLOOKUP($C2050&amp;"|"&amp;$B2050&amp;"|"&amp;$D2050,Empresas!$C$6:$CC$92,$G2050+6+1,0),0))))</f>
        <v>0</v>
      </c>
      <c r="AG2050" s="147">
        <f>IF(AND($I2050="Si",P2050=1),1,IF(AND($I2050="Fisico",P2050=1),1,IF(AND(P2050=1,$I2050="Electronico"),2,IF(P2050=1,VLOOKUP($C2050&amp;"|"&amp;$B2050&amp;"|"&amp;$D2050,Empresas!$C$6:$CC$92,$G2050+6+1,0),0))))</f>
        <v>0</v>
      </c>
      <c r="AH2050" s="147">
        <f>IF(AND($I2050="Si",Q2050=1),1,IF(AND($I2050="Fisico",Q2050=1),1,IF(AND(Q2050=1,$I2050="Electronico"),2,IF(Q2050=1,VLOOKUP($C2050&amp;"|"&amp;$B2050&amp;"|"&amp;$D2050,Empresas!$C$6:$CC$92,$G2050+6+1,0),0))))</f>
        <v>0</v>
      </c>
      <c r="AI2050" s="147">
        <f>IF(AND($I2050="Si",R2050=1),1,IF(AND($I2050="Fisico",R2050=1),1,IF(AND(R2050=1,$I2050="Electronico"),2,IF(R2050=1,VLOOKUP($C2050&amp;"|"&amp;$B2050&amp;"|"&amp;$D2050,Empresas!$C$6:$CC$92,$G2050+6+1,0),0))))</f>
        <v>0</v>
      </c>
      <c r="AJ2050" s="147">
        <f>IF(AND($I2050="Si",S2050=1),1,IF(AND($I2050="Fisico",S2050=1),1,IF(AND(S2050=1,$I2050="Electronico"),2,IF(S2050=1,VLOOKUP($C2050&amp;"|"&amp;$B2050&amp;"|"&amp;$D2050,Empresas!$C$6:$CC$92,$G2050+6+1,0),0))))</f>
        <v>0</v>
      </c>
      <c r="AK2050" s="147">
        <f>IF(AND($I2050="Si",T2050=1),1,IF(AND($I2050="Fisico",T2050=1),1,IF(AND(T2050=1,$I2050="Electronico"),2,IF(T2050=1,VLOOKUP($C2050&amp;"|"&amp;$B2050&amp;"|"&amp;$D2050,Empresas!$C$6:$CC$92,$G2050+6+1,0),0))))</f>
        <v>0</v>
      </c>
      <c r="AL2050" s="147">
        <f>IF(AND($I2050="Si",U2050=1),1,IF(AND($I2050="Fisico",U2050=1),1,IF(AND(U2050=1,$I2050="Electronico"),2,IF(U2050=1,VLOOKUP($C2050&amp;"|"&amp;$B2050&amp;"|"&amp;$D2050,Empresas!$C$6:$CC$92,$G2050+6+1,0),0))))</f>
        <v>0</v>
      </c>
      <c r="AM2050" s="149">
        <f t="shared" si="327"/>
        <v>0</v>
      </c>
      <c r="AN2050" s="149">
        <f t="shared" si="328"/>
        <v>0</v>
      </c>
      <c r="AO2050" s="152">
        <f t="shared" si="329"/>
        <v>0</v>
      </c>
    </row>
    <row r="2051" spans="1:41" x14ac:dyDescent="0.25">
      <c r="A2051" s="140" t="str">
        <f>VLOOKUP(D2051,Empresas!$D$7:$F$91,3,0)</f>
        <v>Jose</v>
      </c>
      <c r="B2051" s="141" t="str">
        <f>VLOOKUP(D2051,Empresas!$D$7:$G$91,4,0)</f>
        <v>Nancy</v>
      </c>
      <c r="C2051" s="141" t="s">
        <v>544</v>
      </c>
      <c r="D2051" s="141" t="s">
        <v>320</v>
      </c>
      <c r="E2051" s="141" t="str">
        <f>VLOOKUP(D2051,Empresas!$D$7:$E$92,2,0)</f>
        <v>LA PURITA</v>
      </c>
      <c r="F2051" s="141" t="s">
        <v>176</v>
      </c>
      <c r="G2051" s="142">
        <f t="shared" si="335"/>
        <v>54</v>
      </c>
      <c r="H2051" s="142" t="str">
        <f>VLOOKUP(D2051,Empresas!$D$6:$L$92,7,0)</f>
        <v>Mensual</v>
      </c>
      <c r="I2051" s="141" t="str">
        <f>VLOOKUP(VLOOKUP(D2051&amp;"|"&amp;B2051,Empresas!$I$7:$CB$92,G2051,0),Tablas!$A$8:$B$10,2,0)</f>
        <v>No aplica</v>
      </c>
      <c r="J2051" s="78"/>
      <c r="K2051" s="78"/>
      <c r="L2051" s="78"/>
      <c r="M2051" s="78"/>
      <c r="N2051" s="78"/>
      <c r="O2051" s="78"/>
      <c r="P2051" s="78"/>
      <c r="Q2051" s="78"/>
      <c r="R2051" s="78"/>
      <c r="S2051" s="78"/>
      <c r="T2051" s="78"/>
      <c r="U2051" s="78"/>
      <c r="V2051" s="78" t="str">
        <f>VLOOKUP(D2051,Empresas!$D$7:$CF$91,81,0)</f>
        <v>A</v>
      </c>
      <c r="W2051" s="78" t="str">
        <f>VLOOKUP(D2051,Empresas!$D$7:$M$91,10,0)</f>
        <v>General</v>
      </c>
      <c r="X2051" s="69" t="str">
        <f t="shared" si="325"/>
        <v>SI</v>
      </c>
      <c r="Y2051" s="153" t="str">
        <f t="shared" si="326"/>
        <v>No aplica</v>
      </c>
      <c r="Z2051" s="147">
        <f>IF(Y2051="No aplica",0,IF(I2051="no",0,IF(I2051="No aplica",0,IF(I2051="Si",1,IF(I2051="Fisico",1,IF(I2051="Electronico",2,VLOOKUP(C2051&amp;"|"&amp;B2051&amp;"|"&amp;D2051,Empresas!$C$6:$CC$92,G2051+6+1,0)))))))</f>
        <v>0</v>
      </c>
      <c r="AA2051" s="147">
        <f>IF(AND($I2051="Si",J2051=1),1,IF(AND($I2051="Fisico",J2051=1),1,IF(AND(J2051=1,$I2051="Electronico"),2,IF(J2051=1,VLOOKUP($C2051&amp;"|"&amp;$B2051&amp;"|"&amp;$D2051,Empresas!$C$6:$CC$92,$G2051+6+1,0),0))))</f>
        <v>0</v>
      </c>
      <c r="AB2051" s="147">
        <f>IF(AND($I2051="Si",K2051=1),1,IF(AND($I2051="Fisico",K2051=1),1,IF(AND(K2051=1,$I2051="Electronico"),2,IF(K2051=1,VLOOKUP($C2051&amp;"|"&amp;$B2051&amp;"|"&amp;$D2051,Empresas!$C$6:$CC$92,$G2051+6+1,0),0))))</f>
        <v>0</v>
      </c>
      <c r="AC2051" s="147">
        <f>IF(AND($I2051="Si",L2051=1),1,IF(AND($I2051="Fisico",L2051=1),1,IF(AND(L2051=1,$I2051="Electronico"),2,IF(L2051=1,VLOOKUP($C2051&amp;"|"&amp;$B2051&amp;"|"&amp;$D2051,Empresas!$C$6:$CC$92,$G2051+6+1,0),0))))</f>
        <v>0</v>
      </c>
      <c r="AD2051" s="147">
        <f>IF(AND($I2051="Si",M2051=1),1,IF(AND($I2051="Fisico",M2051=1),1,IF(AND(M2051=1,$I2051="Electronico"),2,IF(M2051=1,VLOOKUP($C2051&amp;"|"&amp;$B2051&amp;"|"&amp;$D2051,Empresas!$C$6:$CC$92,$G2051+6+1,0),0))))</f>
        <v>0</v>
      </c>
      <c r="AE2051" s="147">
        <f>IF(AND($I2051="Si",N2051=1),1,IF(AND($I2051="Fisico",N2051=1),1,IF(AND(N2051=1,$I2051="Electronico"),2,IF(N2051=1,VLOOKUP($C2051&amp;"|"&amp;$B2051&amp;"|"&amp;$D2051,Empresas!$C$6:$CC$92,$G2051+6+1,0),0))))</f>
        <v>0</v>
      </c>
      <c r="AF2051" s="147">
        <f>IF(AND($I2051="Si",O2051=1),1,IF(AND($I2051="Fisico",O2051=1),1,IF(AND(O2051=1,$I2051="Electronico"),2,IF(O2051=1,VLOOKUP($C2051&amp;"|"&amp;$B2051&amp;"|"&amp;$D2051,Empresas!$C$6:$CC$92,$G2051+6+1,0),0))))</f>
        <v>0</v>
      </c>
      <c r="AG2051" s="147">
        <f>IF(AND($I2051="Si",P2051=1),1,IF(AND($I2051="Fisico",P2051=1),1,IF(AND(P2051=1,$I2051="Electronico"),2,IF(P2051=1,VLOOKUP($C2051&amp;"|"&amp;$B2051&amp;"|"&amp;$D2051,Empresas!$C$6:$CC$92,$G2051+6+1,0),0))))</f>
        <v>0</v>
      </c>
      <c r="AH2051" s="147">
        <f>IF(AND($I2051="Si",Q2051=1),1,IF(AND($I2051="Fisico",Q2051=1),1,IF(AND(Q2051=1,$I2051="Electronico"),2,IF(Q2051=1,VLOOKUP($C2051&amp;"|"&amp;$B2051&amp;"|"&amp;$D2051,Empresas!$C$6:$CC$92,$G2051+6+1,0),0))))</f>
        <v>0</v>
      </c>
      <c r="AI2051" s="147">
        <f>IF(AND($I2051="Si",R2051=1),1,IF(AND($I2051="Fisico",R2051=1),1,IF(AND(R2051=1,$I2051="Electronico"),2,IF(R2051=1,VLOOKUP($C2051&amp;"|"&amp;$B2051&amp;"|"&amp;$D2051,Empresas!$C$6:$CC$92,$G2051+6+1,0),0))))</f>
        <v>0</v>
      </c>
      <c r="AJ2051" s="147">
        <f>IF(AND($I2051="Si",S2051=1),1,IF(AND($I2051="Fisico",S2051=1),1,IF(AND(S2051=1,$I2051="Electronico"),2,IF(S2051=1,VLOOKUP($C2051&amp;"|"&amp;$B2051&amp;"|"&amp;$D2051,Empresas!$C$6:$CC$92,$G2051+6+1,0),0))))</f>
        <v>0</v>
      </c>
      <c r="AK2051" s="147">
        <f>IF(AND($I2051="Si",T2051=1),1,IF(AND($I2051="Fisico",T2051=1),1,IF(AND(T2051=1,$I2051="Electronico"),2,IF(T2051=1,VLOOKUP($C2051&amp;"|"&amp;$B2051&amp;"|"&amp;$D2051,Empresas!$C$6:$CC$92,$G2051+6+1,0),0))))</f>
        <v>0</v>
      </c>
      <c r="AL2051" s="147">
        <f>IF(AND($I2051="Si",U2051=1),1,IF(AND($I2051="Fisico",U2051=1),1,IF(AND(U2051=1,$I2051="Electronico"),2,IF(U2051=1,VLOOKUP($C2051&amp;"|"&amp;$B2051&amp;"|"&amp;$D2051,Empresas!$C$6:$CC$92,$G2051+6+1,0),0))))</f>
        <v>0</v>
      </c>
      <c r="AM2051" s="149">
        <f t="shared" si="327"/>
        <v>0</v>
      </c>
      <c r="AN2051" s="149">
        <f t="shared" si="328"/>
        <v>0</v>
      </c>
      <c r="AO2051" s="152">
        <f t="shared" si="329"/>
        <v>0</v>
      </c>
    </row>
    <row r="2052" spans="1:41" x14ac:dyDescent="0.25">
      <c r="A2052" s="140" t="str">
        <f>VLOOKUP(D2052,Empresas!$D$7:$F$91,3,0)</f>
        <v>Jose</v>
      </c>
      <c r="B2052" s="141" t="str">
        <f>VLOOKUP(D2052,Empresas!$D$7:$G$91,4,0)</f>
        <v>Nancy</v>
      </c>
      <c r="C2052" s="141" t="s">
        <v>544</v>
      </c>
      <c r="D2052" s="141" t="s">
        <v>320</v>
      </c>
      <c r="E2052" s="141" t="str">
        <f>VLOOKUP(D2052,Empresas!$D$7:$E$92,2,0)</f>
        <v>LA PURITA</v>
      </c>
      <c r="F2052" s="141" t="s">
        <v>177</v>
      </c>
      <c r="G2052" s="142">
        <f t="shared" si="335"/>
        <v>55</v>
      </c>
      <c r="H2052" s="142" t="str">
        <f>VLOOKUP(D2052,Empresas!$D$6:$L$92,7,0)</f>
        <v>Mensual</v>
      </c>
      <c r="I2052" s="141" t="str">
        <f>VLOOKUP(VLOOKUP(D2052&amp;"|"&amp;B2052,Empresas!$I$7:$CB$92,G2052,0),Tablas!$A$8:$B$10,2,0)</f>
        <v>No aplica</v>
      </c>
      <c r="J2052" s="78"/>
      <c r="K2052" s="78"/>
      <c r="L2052" s="78"/>
      <c r="M2052" s="78"/>
      <c r="N2052" s="78"/>
      <c r="O2052" s="78"/>
      <c r="P2052" s="78"/>
      <c r="Q2052" s="78"/>
      <c r="R2052" s="78"/>
      <c r="S2052" s="78"/>
      <c r="T2052" s="78"/>
      <c r="U2052" s="78"/>
      <c r="V2052" s="78" t="str">
        <f>VLOOKUP(D2052,Empresas!$D$7:$CF$91,81,0)</f>
        <v>A</v>
      </c>
      <c r="W2052" s="78" t="str">
        <f>VLOOKUP(D2052,Empresas!$D$7:$M$91,10,0)</f>
        <v>General</v>
      </c>
      <c r="X2052" s="69" t="str">
        <f t="shared" ref="X2052:X2115" si="336">IF(OR(LEFT(F2052,5)="02.06",LEFT(F2052,5)="02.08",LEFT(F2052,5)="02.09",LEFT(F2052,5)="02.10",LEFT(F2052,5)="02.11",LEFT(F2052,5)="03.08",LEFT(F2052,5)="03.09",LEFT(F2052,5)="03.10"),"NO","SI")</f>
        <v>NO</v>
      </c>
      <c r="Y2052" s="153" t="str">
        <f t="shared" ref="Y2052:Y2115" si="337">IF(SUM(J2052:U2052)=0,"No aplica","Si aplica")</f>
        <v>No aplica</v>
      </c>
      <c r="Z2052" s="147">
        <f>IF(Y2052="No aplica",0,IF(I2052="no",0,IF(I2052="No aplica",0,IF(I2052="Si",1,IF(I2052="Fisico",1,IF(I2052="Electronico",2,VLOOKUP(C2052&amp;"|"&amp;B2052&amp;"|"&amp;D2052,Empresas!$C$6:$CC$92,G2052+6+1,0)))))))</f>
        <v>0</v>
      </c>
      <c r="AA2052" s="147">
        <f>IF(AND($I2052="Si",J2052=1),1,IF(AND($I2052="Fisico",J2052=1),1,IF(AND(J2052=1,$I2052="Electronico"),2,IF(J2052=1,VLOOKUP($C2052&amp;"|"&amp;$B2052&amp;"|"&amp;$D2052,Empresas!$C$6:$CC$92,$G2052+6+1,0),0))))</f>
        <v>0</v>
      </c>
      <c r="AB2052" s="147">
        <f>IF(AND($I2052="Si",K2052=1),1,IF(AND($I2052="Fisico",K2052=1),1,IF(AND(K2052=1,$I2052="Electronico"),2,IF(K2052=1,VLOOKUP($C2052&amp;"|"&amp;$B2052&amp;"|"&amp;$D2052,Empresas!$C$6:$CC$92,$G2052+6+1,0),0))))</f>
        <v>0</v>
      </c>
      <c r="AC2052" s="147">
        <f>IF(AND($I2052="Si",L2052=1),1,IF(AND($I2052="Fisico",L2052=1),1,IF(AND(L2052=1,$I2052="Electronico"),2,IF(L2052=1,VLOOKUP($C2052&amp;"|"&amp;$B2052&amp;"|"&amp;$D2052,Empresas!$C$6:$CC$92,$G2052+6+1,0),0))))</f>
        <v>0</v>
      </c>
      <c r="AD2052" s="147">
        <f>IF(AND($I2052="Si",M2052=1),1,IF(AND($I2052="Fisico",M2052=1),1,IF(AND(M2052=1,$I2052="Electronico"),2,IF(M2052=1,VLOOKUP($C2052&amp;"|"&amp;$B2052&amp;"|"&amp;$D2052,Empresas!$C$6:$CC$92,$G2052+6+1,0),0))))</f>
        <v>0</v>
      </c>
      <c r="AE2052" s="147">
        <f>IF(AND($I2052="Si",N2052=1),1,IF(AND($I2052="Fisico",N2052=1),1,IF(AND(N2052=1,$I2052="Electronico"),2,IF(N2052=1,VLOOKUP($C2052&amp;"|"&amp;$B2052&amp;"|"&amp;$D2052,Empresas!$C$6:$CC$92,$G2052+6+1,0),0))))</f>
        <v>0</v>
      </c>
      <c r="AF2052" s="147">
        <f>IF(AND($I2052="Si",O2052=1),1,IF(AND($I2052="Fisico",O2052=1),1,IF(AND(O2052=1,$I2052="Electronico"),2,IF(O2052=1,VLOOKUP($C2052&amp;"|"&amp;$B2052&amp;"|"&amp;$D2052,Empresas!$C$6:$CC$92,$G2052+6+1,0),0))))</f>
        <v>0</v>
      </c>
      <c r="AG2052" s="147">
        <f>IF(AND($I2052="Si",P2052=1),1,IF(AND($I2052="Fisico",P2052=1),1,IF(AND(P2052=1,$I2052="Electronico"),2,IF(P2052=1,VLOOKUP($C2052&amp;"|"&amp;$B2052&amp;"|"&amp;$D2052,Empresas!$C$6:$CC$92,$G2052+6+1,0),0))))</f>
        <v>0</v>
      </c>
      <c r="AH2052" s="147">
        <f>IF(AND($I2052="Si",Q2052=1),1,IF(AND($I2052="Fisico",Q2052=1),1,IF(AND(Q2052=1,$I2052="Electronico"),2,IF(Q2052=1,VLOOKUP($C2052&amp;"|"&amp;$B2052&amp;"|"&amp;$D2052,Empresas!$C$6:$CC$92,$G2052+6+1,0),0))))</f>
        <v>0</v>
      </c>
      <c r="AI2052" s="147">
        <f>IF(AND($I2052="Si",R2052=1),1,IF(AND($I2052="Fisico",R2052=1),1,IF(AND(R2052=1,$I2052="Electronico"),2,IF(R2052=1,VLOOKUP($C2052&amp;"|"&amp;$B2052&amp;"|"&amp;$D2052,Empresas!$C$6:$CC$92,$G2052+6+1,0),0))))</f>
        <v>0</v>
      </c>
      <c r="AJ2052" s="147">
        <f>IF(AND($I2052="Si",S2052=1),1,IF(AND($I2052="Fisico",S2052=1),1,IF(AND(S2052=1,$I2052="Electronico"),2,IF(S2052=1,VLOOKUP($C2052&amp;"|"&amp;$B2052&amp;"|"&amp;$D2052,Empresas!$C$6:$CC$92,$G2052+6+1,0),0))))</f>
        <v>0</v>
      </c>
      <c r="AK2052" s="147">
        <f>IF(AND($I2052="Si",T2052=1),1,IF(AND($I2052="Fisico",T2052=1),1,IF(AND(T2052=1,$I2052="Electronico"),2,IF(T2052=1,VLOOKUP($C2052&amp;"|"&amp;$B2052&amp;"|"&amp;$D2052,Empresas!$C$6:$CC$92,$G2052+6+1,0),0))))</f>
        <v>0</v>
      </c>
      <c r="AL2052" s="147">
        <f>IF(AND($I2052="Si",U2052=1),1,IF(AND($I2052="Fisico",U2052=1),1,IF(AND(U2052=1,$I2052="Electronico"),2,IF(U2052=1,VLOOKUP($C2052&amp;"|"&amp;$B2052&amp;"|"&amp;$D2052,Empresas!$C$6:$CC$92,$G2052+6+1,0),0))))</f>
        <v>0</v>
      </c>
      <c r="AM2052" s="149">
        <f t="shared" ref="AM2052:AM2115" si="338">SUM(AA2052:AL2052)</f>
        <v>0</v>
      </c>
      <c r="AN2052" s="149">
        <f t="shared" ref="AN2052:AN2115" si="339">Z2052*RIGHT($AM$2,2)*1</f>
        <v>0</v>
      </c>
      <c r="AO2052" s="152">
        <f t="shared" ref="AO2052:AO2115" si="340">IFERROR(AM2052/AN2052,0)</f>
        <v>0</v>
      </c>
    </row>
    <row r="2053" spans="1:41" x14ac:dyDescent="0.25">
      <c r="A2053" s="140" t="str">
        <f>VLOOKUP(D2053,Empresas!$D$7:$F$91,3,0)</f>
        <v>Jose</v>
      </c>
      <c r="B2053" s="141" t="str">
        <f>VLOOKUP(D2053,Empresas!$D$7:$G$91,4,0)</f>
        <v>Nancy</v>
      </c>
      <c r="C2053" s="141" t="s">
        <v>544</v>
      </c>
      <c r="D2053" s="141" t="s">
        <v>320</v>
      </c>
      <c r="E2053" s="141" t="str">
        <f>VLOOKUP(D2053,Empresas!$D$7:$E$92,2,0)</f>
        <v>LA PURITA</v>
      </c>
      <c r="F2053" s="141" t="s">
        <v>178</v>
      </c>
      <c r="G2053" s="142">
        <f t="shared" si="335"/>
        <v>56</v>
      </c>
      <c r="H2053" s="142" t="str">
        <f>VLOOKUP(D2053,Empresas!$D$6:$L$92,7,0)</f>
        <v>Mensual</v>
      </c>
      <c r="I2053" s="141" t="str">
        <f>VLOOKUP(VLOOKUP(D2053&amp;"|"&amp;B2053,Empresas!$I$7:$CB$92,G2053,0),Tablas!$A$8:$B$10,2,0)</f>
        <v>No aplica</v>
      </c>
      <c r="J2053" s="78"/>
      <c r="K2053" s="78"/>
      <c r="L2053" s="78"/>
      <c r="M2053" s="78"/>
      <c r="N2053" s="78"/>
      <c r="O2053" s="78"/>
      <c r="P2053" s="78"/>
      <c r="Q2053" s="78"/>
      <c r="R2053" s="78"/>
      <c r="S2053" s="78"/>
      <c r="T2053" s="78"/>
      <c r="U2053" s="78"/>
      <c r="V2053" s="78" t="str">
        <f>VLOOKUP(D2053,Empresas!$D$7:$CF$91,81,0)</f>
        <v>A</v>
      </c>
      <c r="W2053" s="78" t="str">
        <f>VLOOKUP(D2053,Empresas!$D$7:$M$91,10,0)</f>
        <v>General</v>
      </c>
      <c r="X2053" s="69" t="str">
        <f t="shared" si="336"/>
        <v>SI</v>
      </c>
      <c r="Y2053" s="153" t="str">
        <f t="shared" si="337"/>
        <v>No aplica</v>
      </c>
      <c r="Z2053" s="147">
        <f>IF(Y2053="No aplica",0,IF(I2053="no",0,IF(I2053="No aplica",0,IF(I2053="Si",1,IF(I2053="Fisico",1,IF(I2053="Electronico",2,VLOOKUP(C2053&amp;"|"&amp;B2053&amp;"|"&amp;D2053,Empresas!$C$6:$CC$92,G2053+6+1,0)))))))</f>
        <v>0</v>
      </c>
      <c r="AA2053" s="147">
        <f>IF(AND($I2053="Si",J2053=1),1,IF(AND($I2053="Fisico",J2053=1),1,IF(AND(J2053=1,$I2053="Electronico"),2,IF(J2053=1,VLOOKUP($C2053&amp;"|"&amp;$B2053&amp;"|"&amp;$D2053,Empresas!$C$6:$CC$92,$G2053+6+1,0),0))))</f>
        <v>0</v>
      </c>
      <c r="AB2053" s="147">
        <f>IF(AND($I2053="Si",K2053=1),1,IF(AND($I2053="Fisico",K2053=1),1,IF(AND(K2053=1,$I2053="Electronico"),2,IF(K2053=1,VLOOKUP($C2053&amp;"|"&amp;$B2053&amp;"|"&amp;$D2053,Empresas!$C$6:$CC$92,$G2053+6+1,0),0))))</f>
        <v>0</v>
      </c>
      <c r="AC2053" s="147">
        <f>IF(AND($I2053="Si",L2053=1),1,IF(AND($I2053="Fisico",L2053=1),1,IF(AND(L2053=1,$I2053="Electronico"),2,IF(L2053=1,VLOOKUP($C2053&amp;"|"&amp;$B2053&amp;"|"&amp;$D2053,Empresas!$C$6:$CC$92,$G2053+6+1,0),0))))</f>
        <v>0</v>
      </c>
      <c r="AD2053" s="147">
        <f>IF(AND($I2053="Si",M2053=1),1,IF(AND($I2053="Fisico",M2053=1),1,IF(AND(M2053=1,$I2053="Electronico"),2,IF(M2053=1,VLOOKUP($C2053&amp;"|"&amp;$B2053&amp;"|"&amp;$D2053,Empresas!$C$6:$CC$92,$G2053+6+1,0),0))))</f>
        <v>0</v>
      </c>
      <c r="AE2053" s="147">
        <f>IF(AND($I2053="Si",N2053=1),1,IF(AND($I2053="Fisico",N2053=1),1,IF(AND(N2053=1,$I2053="Electronico"),2,IF(N2053=1,VLOOKUP($C2053&amp;"|"&amp;$B2053&amp;"|"&amp;$D2053,Empresas!$C$6:$CC$92,$G2053+6+1,0),0))))</f>
        <v>0</v>
      </c>
      <c r="AF2053" s="147">
        <f>IF(AND($I2053="Si",O2053=1),1,IF(AND($I2053="Fisico",O2053=1),1,IF(AND(O2053=1,$I2053="Electronico"),2,IF(O2053=1,VLOOKUP($C2053&amp;"|"&amp;$B2053&amp;"|"&amp;$D2053,Empresas!$C$6:$CC$92,$G2053+6+1,0),0))))</f>
        <v>0</v>
      </c>
      <c r="AG2053" s="147">
        <f>IF(AND($I2053="Si",P2053=1),1,IF(AND($I2053="Fisico",P2053=1),1,IF(AND(P2053=1,$I2053="Electronico"),2,IF(P2053=1,VLOOKUP($C2053&amp;"|"&amp;$B2053&amp;"|"&amp;$D2053,Empresas!$C$6:$CC$92,$G2053+6+1,0),0))))</f>
        <v>0</v>
      </c>
      <c r="AH2053" s="147">
        <f>IF(AND($I2053="Si",Q2053=1),1,IF(AND($I2053="Fisico",Q2053=1),1,IF(AND(Q2053=1,$I2053="Electronico"),2,IF(Q2053=1,VLOOKUP($C2053&amp;"|"&amp;$B2053&amp;"|"&amp;$D2053,Empresas!$C$6:$CC$92,$G2053+6+1,0),0))))</f>
        <v>0</v>
      </c>
      <c r="AI2053" s="147">
        <f>IF(AND($I2053="Si",R2053=1),1,IF(AND($I2053="Fisico",R2053=1),1,IF(AND(R2053=1,$I2053="Electronico"),2,IF(R2053=1,VLOOKUP($C2053&amp;"|"&amp;$B2053&amp;"|"&amp;$D2053,Empresas!$C$6:$CC$92,$G2053+6+1,0),0))))</f>
        <v>0</v>
      </c>
      <c r="AJ2053" s="147">
        <f>IF(AND($I2053="Si",S2053=1),1,IF(AND($I2053="Fisico",S2053=1),1,IF(AND(S2053=1,$I2053="Electronico"),2,IF(S2053=1,VLOOKUP($C2053&amp;"|"&amp;$B2053&amp;"|"&amp;$D2053,Empresas!$C$6:$CC$92,$G2053+6+1,0),0))))</f>
        <v>0</v>
      </c>
      <c r="AK2053" s="147">
        <f>IF(AND($I2053="Si",T2053=1),1,IF(AND($I2053="Fisico",T2053=1),1,IF(AND(T2053=1,$I2053="Electronico"),2,IF(T2053=1,VLOOKUP($C2053&amp;"|"&amp;$B2053&amp;"|"&amp;$D2053,Empresas!$C$6:$CC$92,$G2053+6+1,0),0))))</f>
        <v>0</v>
      </c>
      <c r="AL2053" s="147">
        <f>IF(AND($I2053="Si",U2053=1),1,IF(AND($I2053="Fisico",U2053=1),1,IF(AND(U2053=1,$I2053="Electronico"),2,IF(U2053=1,VLOOKUP($C2053&amp;"|"&amp;$B2053&amp;"|"&amp;$D2053,Empresas!$C$6:$CC$92,$G2053+6+1,0),0))))</f>
        <v>0</v>
      </c>
      <c r="AM2053" s="149">
        <f t="shared" si="338"/>
        <v>0</v>
      </c>
      <c r="AN2053" s="149">
        <f t="shared" si="339"/>
        <v>0</v>
      </c>
      <c r="AO2053" s="152">
        <f t="shared" si="340"/>
        <v>0</v>
      </c>
    </row>
    <row r="2054" spans="1:41" x14ac:dyDescent="0.25">
      <c r="A2054" s="140" t="str">
        <f>VLOOKUP(D2054,Empresas!$D$7:$F$91,3,0)</f>
        <v>Jose</v>
      </c>
      <c r="B2054" s="141" t="str">
        <f>VLOOKUP(D2054,Empresas!$D$7:$G$91,4,0)</f>
        <v>Nancy</v>
      </c>
      <c r="C2054" s="141" t="s">
        <v>544</v>
      </c>
      <c r="D2054" s="141" t="s">
        <v>320</v>
      </c>
      <c r="E2054" s="141" t="str">
        <f>VLOOKUP(D2054,Empresas!$D$7:$E$92,2,0)</f>
        <v>LA PURITA</v>
      </c>
      <c r="F2054" s="141" t="s">
        <v>179</v>
      </c>
      <c r="G2054" s="142">
        <f t="shared" si="335"/>
        <v>57</v>
      </c>
      <c r="H2054" s="142" t="str">
        <f>VLOOKUP(D2054,Empresas!$D$6:$L$92,7,0)</f>
        <v>Mensual</v>
      </c>
      <c r="I2054" s="141" t="str">
        <f>VLOOKUP(VLOOKUP(D2054&amp;"|"&amp;B2054,Empresas!$I$7:$CB$92,G2054,0),Tablas!$A$8:$B$10,2,0)</f>
        <v>No aplica</v>
      </c>
      <c r="J2054" s="78"/>
      <c r="K2054" s="78"/>
      <c r="L2054" s="78"/>
      <c r="M2054" s="78"/>
      <c r="N2054" s="78"/>
      <c r="O2054" s="78"/>
      <c r="P2054" s="78"/>
      <c r="Q2054" s="78"/>
      <c r="R2054" s="78"/>
      <c r="S2054" s="78"/>
      <c r="T2054" s="78"/>
      <c r="U2054" s="78"/>
      <c r="V2054" s="78" t="str">
        <f>VLOOKUP(D2054,Empresas!$D$7:$CF$91,81,0)</f>
        <v>A</v>
      </c>
      <c r="W2054" s="78" t="str">
        <f>VLOOKUP(D2054,Empresas!$D$7:$M$91,10,0)</f>
        <v>General</v>
      </c>
      <c r="X2054" s="69" t="str">
        <f t="shared" si="336"/>
        <v>NO</v>
      </c>
      <c r="Y2054" s="153" t="str">
        <f t="shared" si="337"/>
        <v>No aplica</v>
      </c>
      <c r="Z2054" s="147">
        <f>IF(Y2054="No aplica",0,IF(I2054="no",0,IF(I2054="No aplica",0,IF(I2054="Si",1,IF(I2054="Fisico",1,IF(I2054="Electronico",2,VLOOKUP(C2054&amp;"|"&amp;B2054&amp;"|"&amp;D2054,Empresas!$C$6:$CC$92,G2054+6+1,0)))))))</f>
        <v>0</v>
      </c>
      <c r="AA2054" s="147">
        <f>IF(AND($I2054="Si",J2054=1),1,IF(AND($I2054="Fisico",J2054=1),1,IF(AND(J2054=1,$I2054="Electronico"),2,IF(J2054=1,VLOOKUP($C2054&amp;"|"&amp;$B2054&amp;"|"&amp;$D2054,Empresas!$C$6:$CC$92,$G2054+6+1,0),0))))</f>
        <v>0</v>
      </c>
      <c r="AB2054" s="147">
        <f>IF(AND($I2054="Si",K2054=1),1,IF(AND($I2054="Fisico",K2054=1),1,IF(AND(K2054=1,$I2054="Electronico"),2,IF(K2054=1,VLOOKUP($C2054&amp;"|"&amp;$B2054&amp;"|"&amp;$D2054,Empresas!$C$6:$CC$92,$G2054+6+1,0),0))))</f>
        <v>0</v>
      </c>
      <c r="AC2054" s="147">
        <f>IF(AND($I2054="Si",L2054=1),1,IF(AND($I2054="Fisico",L2054=1),1,IF(AND(L2054=1,$I2054="Electronico"),2,IF(L2054=1,VLOOKUP($C2054&amp;"|"&amp;$B2054&amp;"|"&amp;$D2054,Empresas!$C$6:$CC$92,$G2054+6+1,0),0))))</f>
        <v>0</v>
      </c>
      <c r="AD2054" s="147">
        <f>IF(AND($I2054="Si",M2054=1),1,IF(AND($I2054="Fisico",M2054=1),1,IF(AND(M2054=1,$I2054="Electronico"),2,IF(M2054=1,VLOOKUP($C2054&amp;"|"&amp;$B2054&amp;"|"&amp;$D2054,Empresas!$C$6:$CC$92,$G2054+6+1,0),0))))</f>
        <v>0</v>
      </c>
      <c r="AE2054" s="147">
        <f>IF(AND($I2054="Si",N2054=1),1,IF(AND($I2054="Fisico",N2054=1),1,IF(AND(N2054=1,$I2054="Electronico"),2,IF(N2054=1,VLOOKUP($C2054&amp;"|"&amp;$B2054&amp;"|"&amp;$D2054,Empresas!$C$6:$CC$92,$G2054+6+1,0),0))))</f>
        <v>0</v>
      </c>
      <c r="AF2054" s="147">
        <f>IF(AND($I2054="Si",O2054=1),1,IF(AND($I2054="Fisico",O2054=1),1,IF(AND(O2054=1,$I2054="Electronico"),2,IF(O2054=1,VLOOKUP($C2054&amp;"|"&amp;$B2054&amp;"|"&amp;$D2054,Empresas!$C$6:$CC$92,$G2054+6+1,0),0))))</f>
        <v>0</v>
      </c>
      <c r="AG2054" s="147">
        <f>IF(AND($I2054="Si",P2054=1),1,IF(AND($I2054="Fisico",P2054=1),1,IF(AND(P2054=1,$I2054="Electronico"),2,IF(P2054=1,VLOOKUP($C2054&amp;"|"&amp;$B2054&amp;"|"&amp;$D2054,Empresas!$C$6:$CC$92,$G2054+6+1,0),0))))</f>
        <v>0</v>
      </c>
      <c r="AH2054" s="147">
        <f>IF(AND($I2054="Si",Q2054=1),1,IF(AND($I2054="Fisico",Q2054=1),1,IF(AND(Q2054=1,$I2054="Electronico"),2,IF(Q2054=1,VLOOKUP($C2054&amp;"|"&amp;$B2054&amp;"|"&amp;$D2054,Empresas!$C$6:$CC$92,$G2054+6+1,0),0))))</f>
        <v>0</v>
      </c>
      <c r="AI2054" s="147">
        <f>IF(AND($I2054="Si",R2054=1),1,IF(AND($I2054="Fisico",R2054=1),1,IF(AND(R2054=1,$I2054="Electronico"),2,IF(R2054=1,VLOOKUP($C2054&amp;"|"&amp;$B2054&amp;"|"&amp;$D2054,Empresas!$C$6:$CC$92,$G2054+6+1,0),0))))</f>
        <v>0</v>
      </c>
      <c r="AJ2054" s="147">
        <f>IF(AND($I2054="Si",S2054=1),1,IF(AND($I2054="Fisico",S2054=1),1,IF(AND(S2054=1,$I2054="Electronico"),2,IF(S2054=1,VLOOKUP($C2054&amp;"|"&amp;$B2054&amp;"|"&amp;$D2054,Empresas!$C$6:$CC$92,$G2054+6+1,0),0))))</f>
        <v>0</v>
      </c>
      <c r="AK2054" s="147">
        <f>IF(AND($I2054="Si",T2054=1),1,IF(AND($I2054="Fisico",T2054=1),1,IF(AND(T2054=1,$I2054="Electronico"),2,IF(T2054=1,VLOOKUP($C2054&amp;"|"&amp;$B2054&amp;"|"&amp;$D2054,Empresas!$C$6:$CC$92,$G2054+6+1,0),0))))</f>
        <v>0</v>
      </c>
      <c r="AL2054" s="147">
        <f>IF(AND($I2054="Si",U2054=1),1,IF(AND($I2054="Fisico",U2054=1),1,IF(AND(U2054=1,$I2054="Electronico"),2,IF(U2054=1,VLOOKUP($C2054&amp;"|"&amp;$B2054&amp;"|"&amp;$D2054,Empresas!$C$6:$CC$92,$G2054+6+1,0),0))))</f>
        <v>0</v>
      </c>
      <c r="AM2054" s="149">
        <f t="shared" si="338"/>
        <v>0</v>
      </c>
      <c r="AN2054" s="149">
        <f t="shared" si="339"/>
        <v>0</v>
      </c>
      <c r="AO2054" s="152">
        <f t="shared" si="340"/>
        <v>0</v>
      </c>
    </row>
    <row r="2055" spans="1:41" x14ac:dyDescent="0.25">
      <c r="A2055" s="140" t="str">
        <f>VLOOKUP(D2055,Empresas!$D$7:$F$91,3,0)</f>
        <v>Jose</v>
      </c>
      <c r="B2055" s="141" t="str">
        <f>VLOOKUP(D2055,Empresas!$D$7:$G$91,4,0)</f>
        <v>Nancy</v>
      </c>
      <c r="C2055" s="141" t="s">
        <v>544</v>
      </c>
      <c r="D2055" s="141" t="s">
        <v>320</v>
      </c>
      <c r="E2055" s="141" t="str">
        <f>VLOOKUP(D2055,Empresas!$D$7:$E$92,2,0)</f>
        <v>LA PURITA</v>
      </c>
      <c r="F2055" s="141" t="s">
        <v>180</v>
      </c>
      <c r="G2055" s="142">
        <f t="shared" si="335"/>
        <v>58</v>
      </c>
      <c r="H2055" s="142" t="str">
        <f>VLOOKUP(D2055,Empresas!$D$6:$L$92,7,0)</f>
        <v>Mensual</v>
      </c>
      <c r="I2055" s="141" t="str">
        <f>VLOOKUP(VLOOKUP(D2055&amp;"|"&amp;B2055,Empresas!$I$7:$CB$92,G2055,0),Tablas!$A$8:$B$10,2,0)</f>
        <v>No aplica</v>
      </c>
      <c r="J2055" s="78"/>
      <c r="K2055" s="78"/>
      <c r="L2055" s="78"/>
      <c r="M2055" s="78"/>
      <c r="N2055" s="78"/>
      <c r="O2055" s="78"/>
      <c r="P2055" s="78"/>
      <c r="Q2055" s="78"/>
      <c r="R2055" s="78"/>
      <c r="S2055" s="78"/>
      <c r="T2055" s="78"/>
      <c r="U2055" s="78"/>
      <c r="V2055" s="78" t="str">
        <f>VLOOKUP(D2055,Empresas!$D$7:$CF$91,81,0)</f>
        <v>A</v>
      </c>
      <c r="W2055" s="78" t="str">
        <f>VLOOKUP(D2055,Empresas!$D$7:$M$91,10,0)</f>
        <v>General</v>
      </c>
      <c r="X2055" s="69" t="str">
        <f t="shared" si="336"/>
        <v>NO</v>
      </c>
      <c r="Y2055" s="153" t="str">
        <f t="shared" si="337"/>
        <v>No aplica</v>
      </c>
      <c r="Z2055" s="147">
        <f>IF(Y2055="No aplica",0,IF(I2055="no",0,IF(I2055="No aplica",0,IF(I2055="Si",1,IF(I2055="Fisico",1,IF(I2055="Electronico",2,VLOOKUP(C2055&amp;"|"&amp;B2055&amp;"|"&amp;D2055,Empresas!$C$6:$CC$92,G2055+6+1,0)))))))</f>
        <v>0</v>
      </c>
      <c r="AA2055" s="147">
        <f>IF(AND($I2055="Si",J2055=1),1,IF(AND($I2055="Fisico",J2055=1),1,IF(AND(J2055=1,$I2055="Electronico"),2,IF(J2055=1,VLOOKUP($C2055&amp;"|"&amp;$B2055&amp;"|"&amp;$D2055,Empresas!$C$6:$CC$92,$G2055+6+1,0),0))))</f>
        <v>0</v>
      </c>
      <c r="AB2055" s="147">
        <f>IF(AND($I2055="Si",K2055=1),1,IF(AND($I2055="Fisico",K2055=1),1,IF(AND(K2055=1,$I2055="Electronico"),2,IF(K2055=1,VLOOKUP($C2055&amp;"|"&amp;$B2055&amp;"|"&amp;$D2055,Empresas!$C$6:$CC$92,$G2055+6+1,0),0))))</f>
        <v>0</v>
      </c>
      <c r="AC2055" s="147">
        <f>IF(AND($I2055="Si",L2055=1),1,IF(AND($I2055="Fisico",L2055=1),1,IF(AND(L2055=1,$I2055="Electronico"),2,IF(L2055=1,VLOOKUP($C2055&amp;"|"&amp;$B2055&amp;"|"&amp;$D2055,Empresas!$C$6:$CC$92,$G2055+6+1,0),0))))</f>
        <v>0</v>
      </c>
      <c r="AD2055" s="147">
        <f>IF(AND($I2055="Si",M2055=1),1,IF(AND($I2055="Fisico",M2055=1),1,IF(AND(M2055=1,$I2055="Electronico"),2,IF(M2055=1,VLOOKUP($C2055&amp;"|"&amp;$B2055&amp;"|"&amp;$D2055,Empresas!$C$6:$CC$92,$G2055+6+1,0),0))))</f>
        <v>0</v>
      </c>
      <c r="AE2055" s="147">
        <f>IF(AND($I2055="Si",N2055=1),1,IF(AND($I2055="Fisico",N2055=1),1,IF(AND(N2055=1,$I2055="Electronico"),2,IF(N2055=1,VLOOKUP($C2055&amp;"|"&amp;$B2055&amp;"|"&amp;$D2055,Empresas!$C$6:$CC$92,$G2055+6+1,0),0))))</f>
        <v>0</v>
      </c>
      <c r="AF2055" s="147">
        <f>IF(AND($I2055="Si",O2055=1),1,IF(AND($I2055="Fisico",O2055=1),1,IF(AND(O2055=1,$I2055="Electronico"),2,IF(O2055=1,VLOOKUP($C2055&amp;"|"&amp;$B2055&amp;"|"&amp;$D2055,Empresas!$C$6:$CC$92,$G2055+6+1,0),0))))</f>
        <v>0</v>
      </c>
      <c r="AG2055" s="147">
        <f>IF(AND($I2055="Si",P2055=1),1,IF(AND($I2055="Fisico",P2055=1),1,IF(AND(P2055=1,$I2055="Electronico"),2,IF(P2055=1,VLOOKUP($C2055&amp;"|"&amp;$B2055&amp;"|"&amp;$D2055,Empresas!$C$6:$CC$92,$G2055+6+1,0),0))))</f>
        <v>0</v>
      </c>
      <c r="AH2055" s="147">
        <f>IF(AND($I2055="Si",Q2055=1),1,IF(AND($I2055="Fisico",Q2055=1),1,IF(AND(Q2055=1,$I2055="Electronico"),2,IF(Q2055=1,VLOOKUP($C2055&amp;"|"&amp;$B2055&amp;"|"&amp;$D2055,Empresas!$C$6:$CC$92,$G2055+6+1,0),0))))</f>
        <v>0</v>
      </c>
      <c r="AI2055" s="147">
        <f>IF(AND($I2055="Si",R2055=1),1,IF(AND($I2055="Fisico",R2055=1),1,IF(AND(R2055=1,$I2055="Electronico"),2,IF(R2055=1,VLOOKUP($C2055&amp;"|"&amp;$B2055&amp;"|"&amp;$D2055,Empresas!$C$6:$CC$92,$G2055+6+1,0),0))))</f>
        <v>0</v>
      </c>
      <c r="AJ2055" s="147">
        <f>IF(AND($I2055="Si",S2055=1),1,IF(AND($I2055="Fisico",S2055=1),1,IF(AND(S2055=1,$I2055="Electronico"),2,IF(S2055=1,VLOOKUP($C2055&amp;"|"&amp;$B2055&amp;"|"&amp;$D2055,Empresas!$C$6:$CC$92,$G2055+6+1,0),0))))</f>
        <v>0</v>
      </c>
      <c r="AK2055" s="147">
        <f>IF(AND($I2055="Si",T2055=1),1,IF(AND($I2055="Fisico",T2055=1),1,IF(AND(T2055=1,$I2055="Electronico"),2,IF(T2055=1,VLOOKUP($C2055&amp;"|"&amp;$B2055&amp;"|"&amp;$D2055,Empresas!$C$6:$CC$92,$G2055+6+1,0),0))))</f>
        <v>0</v>
      </c>
      <c r="AL2055" s="147">
        <f>IF(AND($I2055="Si",U2055=1),1,IF(AND($I2055="Fisico",U2055=1),1,IF(AND(U2055=1,$I2055="Electronico"),2,IF(U2055=1,VLOOKUP($C2055&amp;"|"&amp;$B2055&amp;"|"&amp;$D2055,Empresas!$C$6:$CC$92,$G2055+6+1,0),0))))</f>
        <v>0</v>
      </c>
      <c r="AM2055" s="149">
        <f t="shared" si="338"/>
        <v>0</v>
      </c>
      <c r="AN2055" s="149">
        <f t="shared" si="339"/>
        <v>0</v>
      </c>
      <c r="AO2055" s="152">
        <f t="shared" si="340"/>
        <v>0</v>
      </c>
    </row>
    <row r="2056" spans="1:41" x14ac:dyDescent="0.25">
      <c r="A2056" s="140" t="str">
        <f>VLOOKUP(D2056,Empresas!$D$7:$F$91,3,0)</f>
        <v>Jose</v>
      </c>
      <c r="B2056" s="141" t="str">
        <f>VLOOKUP(D2056,Empresas!$D$7:$G$91,4,0)</f>
        <v>Nancy</v>
      </c>
      <c r="C2056" s="141" t="s">
        <v>544</v>
      </c>
      <c r="D2056" s="141" t="s">
        <v>320</v>
      </c>
      <c r="E2056" s="141" t="str">
        <f>VLOOKUP(D2056,Empresas!$D$7:$E$92,2,0)</f>
        <v>LA PURITA</v>
      </c>
      <c r="F2056" s="141" t="s">
        <v>181</v>
      </c>
      <c r="G2056" s="142">
        <f t="shared" si="335"/>
        <v>59</v>
      </c>
      <c r="H2056" s="142" t="str">
        <f>VLOOKUP(D2056,Empresas!$D$6:$L$92,7,0)</f>
        <v>Mensual</v>
      </c>
      <c r="I2056" s="141" t="str">
        <f>VLOOKUP(VLOOKUP(D2056&amp;"|"&amp;B2056,Empresas!$I$7:$CB$92,G2056,0),Tablas!$A$8:$B$10,2,0)</f>
        <v>Fisico</v>
      </c>
      <c r="J2056" s="78">
        <v>2</v>
      </c>
      <c r="K2056" s="78">
        <v>2</v>
      </c>
      <c r="L2056" s="78">
        <v>2</v>
      </c>
      <c r="M2056" s="78">
        <v>2</v>
      </c>
      <c r="N2056" s="78">
        <v>2</v>
      </c>
      <c r="O2056" s="78">
        <v>2</v>
      </c>
      <c r="P2056" s="78">
        <v>2</v>
      </c>
      <c r="Q2056" s="78">
        <v>2</v>
      </c>
      <c r="R2056" s="78"/>
      <c r="S2056" s="78"/>
      <c r="T2056" s="78"/>
      <c r="U2056" s="78"/>
      <c r="V2056" s="78" t="str">
        <f>VLOOKUP(D2056,Empresas!$D$7:$CF$91,81,0)</f>
        <v>A</v>
      </c>
      <c r="W2056" s="78" t="str">
        <f>VLOOKUP(D2056,Empresas!$D$7:$M$91,10,0)</f>
        <v>General</v>
      </c>
      <c r="X2056" s="69" t="str">
        <f t="shared" si="336"/>
        <v>NO</v>
      </c>
      <c r="Y2056" s="153" t="str">
        <f t="shared" si="337"/>
        <v>Si aplica</v>
      </c>
      <c r="Z2056" s="147">
        <f>IF(Y2056="No aplica",0,IF(I2056="no",0,IF(I2056="No aplica",0,IF(I2056="Si",1,IF(I2056="Fisico",1,IF(I2056="Electronico",2,VLOOKUP(C2056&amp;"|"&amp;B2056&amp;"|"&amp;D2056,Empresas!$C$6:$CC$92,G2056+6+1,0)))))))</f>
        <v>1</v>
      </c>
      <c r="AA2056" s="147">
        <f>IF(AND($I2056="Si",J2056=1),1,IF(AND($I2056="Fisico",J2056=1),1,IF(AND(J2056=1,$I2056="Electronico"),2,IF(J2056=1,VLOOKUP($C2056&amp;"|"&amp;$B2056&amp;"|"&amp;$D2056,Empresas!$C$6:$CC$92,$G2056+6+1,0),0))))</f>
        <v>0</v>
      </c>
      <c r="AB2056" s="147">
        <f>IF(AND($I2056="Si",K2056=1),1,IF(AND($I2056="Fisico",K2056=1),1,IF(AND(K2056=1,$I2056="Electronico"),2,IF(K2056=1,VLOOKUP($C2056&amp;"|"&amp;$B2056&amp;"|"&amp;$D2056,Empresas!$C$6:$CC$92,$G2056+6+1,0),0))))</f>
        <v>0</v>
      </c>
      <c r="AC2056" s="147">
        <f>IF(AND($I2056="Si",L2056=1),1,IF(AND($I2056="Fisico",L2056=1),1,IF(AND(L2056=1,$I2056="Electronico"),2,IF(L2056=1,VLOOKUP($C2056&amp;"|"&amp;$B2056&amp;"|"&amp;$D2056,Empresas!$C$6:$CC$92,$G2056+6+1,0),0))))</f>
        <v>0</v>
      </c>
      <c r="AD2056" s="147">
        <f>IF(AND($I2056="Si",M2056=1),1,IF(AND($I2056="Fisico",M2056=1),1,IF(AND(M2056=1,$I2056="Electronico"),2,IF(M2056=1,VLOOKUP($C2056&amp;"|"&amp;$B2056&amp;"|"&amp;$D2056,Empresas!$C$6:$CC$92,$G2056+6+1,0),0))))</f>
        <v>0</v>
      </c>
      <c r="AE2056" s="147">
        <f>IF(AND($I2056="Si",N2056=1),1,IF(AND($I2056="Fisico",N2056=1),1,IF(AND(N2056=1,$I2056="Electronico"),2,IF(N2056=1,VLOOKUP($C2056&amp;"|"&amp;$B2056&amp;"|"&amp;$D2056,Empresas!$C$6:$CC$92,$G2056+6+1,0),0))))</f>
        <v>0</v>
      </c>
      <c r="AF2056" s="147">
        <f>IF(AND($I2056="Si",O2056=1),1,IF(AND($I2056="Fisico",O2056=1),1,IF(AND(O2056=1,$I2056="Electronico"),2,IF(O2056=1,VLOOKUP($C2056&amp;"|"&amp;$B2056&amp;"|"&amp;$D2056,Empresas!$C$6:$CC$92,$G2056+6+1,0),0))))</f>
        <v>0</v>
      </c>
      <c r="AG2056" s="147">
        <f>IF(AND($I2056="Si",P2056=1),1,IF(AND($I2056="Fisico",P2056=1),1,IF(AND(P2056=1,$I2056="Electronico"),2,IF(P2056=1,VLOOKUP($C2056&amp;"|"&amp;$B2056&amp;"|"&amp;$D2056,Empresas!$C$6:$CC$92,$G2056+6+1,0),0))))</f>
        <v>0</v>
      </c>
      <c r="AH2056" s="147">
        <f>IF(AND($I2056="Si",Q2056=1),1,IF(AND($I2056="Fisico",Q2056=1),1,IF(AND(Q2056=1,$I2056="Electronico"),2,IF(Q2056=1,VLOOKUP($C2056&amp;"|"&amp;$B2056&amp;"|"&amp;$D2056,Empresas!$C$6:$CC$92,$G2056+6+1,0),0))))</f>
        <v>0</v>
      </c>
      <c r="AI2056" s="147">
        <f>IF(AND($I2056="Si",R2056=1),1,IF(AND($I2056="Fisico",R2056=1),1,IF(AND(R2056=1,$I2056="Electronico"),2,IF(R2056=1,VLOOKUP($C2056&amp;"|"&amp;$B2056&amp;"|"&amp;$D2056,Empresas!$C$6:$CC$92,$G2056+6+1,0),0))))</f>
        <v>0</v>
      </c>
      <c r="AJ2056" s="147">
        <f>IF(AND($I2056="Si",S2056=1),1,IF(AND($I2056="Fisico",S2056=1),1,IF(AND(S2056=1,$I2056="Electronico"),2,IF(S2056=1,VLOOKUP($C2056&amp;"|"&amp;$B2056&amp;"|"&amp;$D2056,Empresas!$C$6:$CC$92,$G2056+6+1,0),0))))</f>
        <v>0</v>
      </c>
      <c r="AK2056" s="147">
        <f>IF(AND($I2056="Si",T2056=1),1,IF(AND($I2056="Fisico",T2056=1),1,IF(AND(T2056=1,$I2056="Electronico"),2,IF(T2056=1,VLOOKUP($C2056&amp;"|"&amp;$B2056&amp;"|"&amp;$D2056,Empresas!$C$6:$CC$92,$G2056+6+1,0),0))))</f>
        <v>0</v>
      </c>
      <c r="AL2056" s="147">
        <f>IF(AND($I2056="Si",U2056=1),1,IF(AND($I2056="Fisico",U2056=1),1,IF(AND(U2056=1,$I2056="Electronico"),2,IF(U2056=1,VLOOKUP($C2056&amp;"|"&amp;$B2056&amp;"|"&amp;$D2056,Empresas!$C$6:$CC$92,$G2056+6+1,0),0))))</f>
        <v>0</v>
      </c>
      <c r="AM2056" s="149">
        <f t="shared" si="338"/>
        <v>0</v>
      </c>
      <c r="AN2056" s="149">
        <f t="shared" si="339"/>
        <v>8</v>
      </c>
      <c r="AO2056" s="152">
        <f t="shared" si="340"/>
        <v>0</v>
      </c>
    </row>
    <row r="2057" spans="1:41" x14ac:dyDescent="0.25">
      <c r="A2057" s="140" t="str">
        <f>VLOOKUP(D2057,Empresas!$D$7:$F$91,3,0)</f>
        <v>Jose</v>
      </c>
      <c r="B2057" s="141" t="str">
        <f>VLOOKUP(D2057,Empresas!$D$7:$G$91,4,0)</f>
        <v>Nancy</v>
      </c>
      <c r="C2057" s="141" t="s">
        <v>544</v>
      </c>
      <c r="D2057" s="141" t="s">
        <v>320</v>
      </c>
      <c r="E2057" s="141" t="str">
        <f>VLOOKUP(D2057,Empresas!$D$7:$E$92,2,0)</f>
        <v>LA PURITA</v>
      </c>
      <c r="F2057" s="141" t="s">
        <v>182</v>
      </c>
      <c r="G2057" s="142">
        <f t="shared" si="335"/>
        <v>60</v>
      </c>
      <c r="H2057" s="142" t="str">
        <f>VLOOKUP(D2057,Empresas!$D$6:$L$92,7,0)</f>
        <v>Mensual</v>
      </c>
      <c r="I2057" s="141" t="str">
        <f>VLOOKUP(VLOOKUP(D2057&amp;"|"&amp;B2057,Empresas!$I$7:$CB$92,G2057,0),Tablas!$A$8:$B$10,2,0)</f>
        <v>No aplica</v>
      </c>
      <c r="J2057" s="78"/>
      <c r="K2057" s="78"/>
      <c r="L2057" s="78"/>
      <c r="M2057" s="78"/>
      <c r="N2057" s="78"/>
      <c r="O2057" s="78"/>
      <c r="P2057" s="78"/>
      <c r="Q2057" s="78"/>
      <c r="R2057" s="78"/>
      <c r="S2057" s="78"/>
      <c r="T2057" s="78"/>
      <c r="U2057" s="78"/>
      <c r="V2057" s="78" t="str">
        <f>VLOOKUP(D2057,Empresas!$D$7:$CF$91,81,0)</f>
        <v>A</v>
      </c>
      <c r="W2057" s="78" t="str">
        <f>VLOOKUP(D2057,Empresas!$D$7:$M$91,10,0)</f>
        <v>General</v>
      </c>
      <c r="X2057" s="69" t="str">
        <f t="shared" si="336"/>
        <v>NO</v>
      </c>
      <c r="Y2057" s="153" t="str">
        <f t="shared" si="337"/>
        <v>No aplica</v>
      </c>
      <c r="Z2057" s="147">
        <f>IF(Y2057="No aplica",0,IF(I2057="no",0,IF(I2057="No aplica",0,IF(I2057="Si",1,IF(I2057="Fisico",1,IF(I2057="Electronico",2,VLOOKUP(C2057&amp;"|"&amp;B2057&amp;"|"&amp;D2057,Empresas!$C$6:$CC$92,G2057+6+1,0)))))))</f>
        <v>0</v>
      </c>
      <c r="AA2057" s="147">
        <f>IF(AND($I2057="Si",J2057=1),1,IF(AND($I2057="Fisico",J2057=1),1,IF(AND(J2057=1,$I2057="Electronico"),2,IF(J2057=1,VLOOKUP($C2057&amp;"|"&amp;$B2057&amp;"|"&amp;$D2057,Empresas!$C$6:$CC$92,$G2057+6+1,0),0))))</f>
        <v>0</v>
      </c>
      <c r="AB2057" s="147">
        <f>IF(AND($I2057="Si",K2057=1),1,IF(AND($I2057="Fisico",K2057=1),1,IF(AND(K2057=1,$I2057="Electronico"),2,IF(K2057=1,VLOOKUP($C2057&amp;"|"&amp;$B2057&amp;"|"&amp;$D2057,Empresas!$C$6:$CC$92,$G2057+6+1,0),0))))</f>
        <v>0</v>
      </c>
      <c r="AC2057" s="147">
        <f>IF(AND($I2057="Si",L2057=1),1,IF(AND($I2057="Fisico",L2057=1),1,IF(AND(L2057=1,$I2057="Electronico"),2,IF(L2057=1,VLOOKUP($C2057&amp;"|"&amp;$B2057&amp;"|"&amp;$D2057,Empresas!$C$6:$CC$92,$G2057+6+1,0),0))))</f>
        <v>0</v>
      </c>
      <c r="AD2057" s="147">
        <f>IF(AND($I2057="Si",M2057=1),1,IF(AND($I2057="Fisico",M2057=1),1,IF(AND(M2057=1,$I2057="Electronico"),2,IF(M2057=1,VLOOKUP($C2057&amp;"|"&amp;$B2057&amp;"|"&amp;$D2057,Empresas!$C$6:$CC$92,$G2057+6+1,0),0))))</f>
        <v>0</v>
      </c>
      <c r="AE2057" s="147">
        <f>IF(AND($I2057="Si",N2057=1),1,IF(AND($I2057="Fisico",N2057=1),1,IF(AND(N2057=1,$I2057="Electronico"),2,IF(N2057=1,VLOOKUP($C2057&amp;"|"&amp;$B2057&amp;"|"&amp;$D2057,Empresas!$C$6:$CC$92,$G2057+6+1,0),0))))</f>
        <v>0</v>
      </c>
      <c r="AF2057" s="147">
        <f>IF(AND($I2057="Si",O2057=1),1,IF(AND($I2057="Fisico",O2057=1),1,IF(AND(O2057=1,$I2057="Electronico"),2,IF(O2057=1,VLOOKUP($C2057&amp;"|"&amp;$B2057&amp;"|"&amp;$D2057,Empresas!$C$6:$CC$92,$G2057+6+1,0),0))))</f>
        <v>0</v>
      </c>
      <c r="AG2057" s="147">
        <f>IF(AND($I2057="Si",P2057=1),1,IF(AND($I2057="Fisico",P2057=1),1,IF(AND(P2057=1,$I2057="Electronico"),2,IF(P2057=1,VLOOKUP($C2057&amp;"|"&amp;$B2057&amp;"|"&amp;$D2057,Empresas!$C$6:$CC$92,$G2057+6+1,0),0))))</f>
        <v>0</v>
      </c>
      <c r="AH2057" s="147">
        <f>IF(AND($I2057="Si",Q2057=1),1,IF(AND($I2057="Fisico",Q2057=1),1,IF(AND(Q2057=1,$I2057="Electronico"),2,IF(Q2057=1,VLOOKUP($C2057&amp;"|"&amp;$B2057&amp;"|"&amp;$D2057,Empresas!$C$6:$CC$92,$G2057+6+1,0),0))))</f>
        <v>0</v>
      </c>
      <c r="AI2057" s="147">
        <f>IF(AND($I2057="Si",R2057=1),1,IF(AND($I2057="Fisico",R2057=1),1,IF(AND(R2057=1,$I2057="Electronico"),2,IF(R2057=1,VLOOKUP($C2057&amp;"|"&amp;$B2057&amp;"|"&amp;$D2057,Empresas!$C$6:$CC$92,$G2057+6+1,0),0))))</f>
        <v>0</v>
      </c>
      <c r="AJ2057" s="147">
        <f>IF(AND($I2057="Si",S2057=1),1,IF(AND($I2057="Fisico",S2057=1),1,IF(AND(S2057=1,$I2057="Electronico"),2,IF(S2057=1,VLOOKUP($C2057&amp;"|"&amp;$B2057&amp;"|"&amp;$D2057,Empresas!$C$6:$CC$92,$G2057+6+1,0),0))))</f>
        <v>0</v>
      </c>
      <c r="AK2057" s="147">
        <f>IF(AND($I2057="Si",T2057=1),1,IF(AND($I2057="Fisico",T2057=1),1,IF(AND(T2057=1,$I2057="Electronico"),2,IF(T2057=1,VLOOKUP($C2057&amp;"|"&amp;$B2057&amp;"|"&amp;$D2057,Empresas!$C$6:$CC$92,$G2057+6+1,0),0))))</f>
        <v>0</v>
      </c>
      <c r="AL2057" s="147">
        <f>IF(AND($I2057="Si",U2057=1),1,IF(AND($I2057="Fisico",U2057=1),1,IF(AND(U2057=1,$I2057="Electronico"),2,IF(U2057=1,VLOOKUP($C2057&amp;"|"&amp;$B2057&amp;"|"&amp;$D2057,Empresas!$C$6:$CC$92,$G2057+6+1,0),0))))</f>
        <v>0</v>
      </c>
      <c r="AM2057" s="149">
        <f t="shared" si="338"/>
        <v>0</v>
      </c>
      <c r="AN2057" s="149">
        <f t="shared" si="339"/>
        <v>0</v>
      </c>
      <c r="AO2057" s="152">
        <f t="shared" si="340"/>
        <v>0</v>
      </c>
    </row>
    <row r="2058" spans="1:41" x14ac:dyDescent="0.25">
      <c r="A2058" s="143" t="str">
        <f>VLOOKUP(D2058,Empresas!$D$7:$F$91,3,0)</f>
        <v>Jose</v>
      </c>
      <c r="B2058" s="144" t="str">
        <f>VLOOKUP(D2058,Empresas!$D$7:$G$91,4,0)</f>
        <v>Nancy</v>
      </c>
      <c r="C2058" s="144" t="s">
        <v>544</v>
      </c>
      <c r="D2058" s="144" t="s">
        <v>320</v>
      </c>
      <c r="E2058" s="144" t="str">
        <f>VLOOKUP(D2058,Empresas!$D$7:$E$92,2,0)</f>
        <v>LA PURITA</v>
      </c>
      <c r="F2058" s="144" t="s">
        <v>183</v>
      </c>
      <c r="G2058" s="145">
        <f>+Empresas!$BR$2</f>
        <v>62</v>
      </c>
      <c r="H2058" s="145" t="str">
        <f>VLOOKUP(D2058,Empresas!$D$6:$L$92,7,0)</f>
        <v>Mensual</v>
      </c>
      <c r="I2058" s="144" t="str">
        <f>VLOOKUP(VLOOKUP(D2058&amp;"|"&amp;B2058,Empresas!$I$7:$CB$92,G2058,0),Tablas!$A$13:$B$14,2,0)</f>
        <v>Si</v>
      </c>
      <c r="J2058" s="78">
        <v>1</v>
      </c>
      <c r="K2058" s="78">
        <v>1</v>
      </c>
      <c r="L2058" s="78">
        <v>1</v>
      </c>
      <c r="M2058" s="78">
        <v>1</v>
      </c>
      <c r="N2058" s="78">
        <v>1</v>
      </c>
      <c r="O2058" s="78">
        <v>1</v>
      </c>
      <c r="P2058" s="78">
        <v>1</v>
      </c>
      <c r="Q2058" s="78">
        <v>2</v>
      </c>
      <c r="R2058" s="78"/>
      <c r="S2058" s="78"/>
      <c r="T2058" s="78"/>
      <c r="U2058" s="78"/>
      <c r="V2058" s="78" t="str">
        <f>VLOOKUP(D2058,Empresas!$D$7:$CF$91,81,0)</f>
        <v>A</v>
      </c>
      <c r="W2058" s="78" t="str">
        <f>VLOOKUP(D2058,Empresas!$D$7:$M$91,10,0)</f>
        <v>General</v>
      </c>
      <c r="X2058" s="69" t="str">
        <f t="shared" si="336"/>
        <v>SI</v>
      </c>
      <c r="Y2058" s="153" t="str">
        <f t="shared" si="337"/>
        <v>Si aplica</v>
      </c>
      <c r="Z2058" s="147">
        <f>IF(Y2058="No aplica",0,IF(I2058="no",0,IF(I2058="No aplica",0,IF(I2058="Si",1,IF(I2058="Fisico",1,IF(I2058="Electronico",2,VLOOKUP(C2058&amp;"|"&amp;B2058&amp;"|"&amp;D2058,Empresas!$C$6:$CC$92,G2058+6+1,0)))))))</f>
        <v>1</v>
      </c>
      <c r="AA2058" s="147">
        <f>IF(AND($I2058="Si",J2058=1),1,IF(AND($I2058="Fisico",J2058=1),1,IF(AND(J2058=1,$I2058="Electronico"),2,IF(J2058=1,VLOOKUP($C2058&amp;"|"&amp;$B2058&amp;"|"&amp;$D2058,Empresas!$C$6:$CC$92,$G2058+6+1,0),0))))</f>
        <v>1</v>
      </c>
      <c r="AB2058" s="147">
        <f>IF(AND($I2058="Si",K2058=1),1,IF(AND($I2058="Fisico",K2058=1),1,IF(AND(K2058=1,$I2058="Electronico"),2,IF(K2058=1,VLOOKUP($C2058&amp;"|"&amp;$B2058&amp;"|"&amp;$D2058,Empresas!$C$6:$CC$92,$G2058+6+1,0),0))))</f>
        <v>1</v>
      </c>
      <c r="AC2058" s="147">
        <f>IF(AND($I2058="Si",L2058=1),1,IF(AND($I2058="Fisico",L2058=1),1,IF(AND(L2058=1,$I2058="Electronico"),2,IF(L2058=1,VLOOKUP($C2058&amp;"|"&amp;$B2058&amp;"|"&amp;$D2058,Empresas!$C$6:$CC$92,$G2058+6+1,0),0))))</f>
        <v>1</v>
      </c>
      <c r="AD2058" s="147">
        <f>IF(AND($I2058="Si",M2058=1),1,IF(AND($I2058="Fisico",M2058=1),1,IF(AND(M2058=1,$I2058="Electronico"),2,IF(M2058=1,VLOOKUP($C2058&amp;"|"&amp;$B2058&amp;"|"&amp;$D2058,Empresas!$C$6:$CC$92,$G2058+6+1,0),0))))</f>
        <v>1</v>
      </c>
      <c r="AE2058" s="147">
        <f>IF(AND($I2058="Si",N2058=1),1,IF(AND($I2058="Fisico",N2058=1),1,IF(AND(N2058=1,$I2058="Electronico"),2,IF(N2058=1,VLOOKUP($C2058&amp;"|"&amp;$B2058&amp;"|"&amp;$D2058,Empresas!$C$6:$CC$92,$G2058+6+1,0),0))))</f>
        <v>1</v>
      </c>
      <c r="AF2058" s="147">
        <f>IF(AND($I2058="Si",O2058=1),1,IF(AND($I2058="Fisico",O2058=1),1,IF(AND(O2058=1,$I2058="Electronico"),2,IF(O2058=1,VLOOKUP($C2058&amp;"|"&amp;$B2058&amp;"|"&amp;$D2058,Empresas!$C$6:$CC$92,$G2058+6+1,0),0))))</f>
        <v>1</v>
      </c>
      <c r="AG2058" s="147">
        <f>IF(AND($I2058="Si",P2058=1),1,IF(AND($I2058="Fisico",P2058=1),1,IF(AND(P2058=1,$I2058="Electronico"),2,IF(P2058=1,VLOOKUP($C2058&amp;"|"&amp;$B2058&amp;"|"&amp;$D2058,Empresas!$C$6:$CC$92,$G2058+6+1,0),0))))</f>
        <v>1</v>
      </c>
      <c r="AH2058" s="147">
        <f>IF(AND($I2058="Si",Q2058=1),1,IF(AND($I2058="Fisico",Q2058=1),1,IF(AND(Q2058=1,$I2058="Electronico"),2,IF(Q2058=1,VLOOKUP($C2058&amp;"|"&amp;$B2058&amp;"|"&amp;$D2058,Empresas!$C$6:$CC$92,$G2058+6+1,0),0))))</f>
        <v>0</v>
      </c>
      <c r="AI2058" s="147">
        <f>IF(AND($I2058="Si",R2058=1),1,IF(AND($I2058="Fisico",R2058=1),1,IF(AND(R2058=1,$I2058="Electronico"),2,IF(R2058=1,VLOOKUP($C2058&amp;"|"&amp;$B2058&amp;"|"&amp;$D2058,Empresas!$C$6:$CC$92,$G2058+6+1,0),0))))</f>
        <v>0</v>
      </c>
      <c r="AJ2058" s="147">
        <f>IF(AND($I2058="Si",S2058=1),1,IF(AND($I2058="Fisico",S2058=1),1,IF(AND(S2058=1,$I2058="Electronico"),2,IF(S2058=1,VLOOKUP($C2058&amp;"|"&amp;$B2058&amp;"|"&amp;$D2058,Empresas!$C$6:$CC$92,$G2058+6+1,0),0))))</f>
        <v>0</v>
      </c>
      <c r="AK2058" s="147">
        <f>IF(AND($I2058="Si",T2058=1),1,IF(AND($I2058="Fisico",T2058=1),1,IF(AND(T2058=1,$I2058="Electronico"),2,IF(T2058=1,VLOOKUP($C2058&amp;"|"&amp;$B2058&amp;"|"&amp;$D2058,Empresas!$C$6:$CC$92,$G2058+6+1,0),0))))</f>
        <v>0</v>
      </c>
      <c r="AL2058" s="147">
        <f>IF(AND($I2058="Si",U2058=1),1,IF(AND($I2058="Fisico",U2058=1),1,IF(AND(U2058=1,$I2058="Electronico"),2,IF(U2058=1,VLOOKUP($C2058&amp;"|"&amp;$B2058&amp;"|"&amp;$D2058,Empresas!$C$6:$CC$92,$G2058+6+1,0),0))))</f>
        <v>0</v>
      </c>
      <c r="AM2058" s="149">
        <f t="shared" si="338"/>
        <v>7</v>
      </c>
      <c r="AN2058" s="149">
        <f t="shared" si="339"/>
        <v>8</v>
      </c>
      <c r="AO2058" s="152">
        <f t="shared" si="340"/>
        <v>0.875</v>
      </c>
    </row>
    <row r="2059" spans="1:41" x14ac:dyDescent="0.25">
      <c r="A2059" s="143" t="str">
        <f>VLOOKUP(D2059,Empresas!$D$7:$F$91,3,0)</f>
        <v>Jose</v>
      </c>
      <c r="B2059" s="144" t="str">
        <f>VLOOKUP(D2059,Empresas!$D$7:$G$91,4,0)</f>
        <v>Nancy</v>
      </c>
      <c r="C2059" s="144" t="s">
        <v>544</v>
      </c>
      <c r="D2059" s="144" t="s">
        <v>320</v>
      </c>
      <c r="E2059" s="144" t="str">
        <f>VLOOKUP(D2059,Empresas!$D$7:$E$92,2,0)</f>
        <v>LA PURITA</v>
      </c>
      <c r="F2059" s="144" t="s">
        <v>184</v>
      </c>
      <c r="G2059" s="145">
        <f>+G2058+1</f>
        <v>63</v>
      </c>
      <c r="H2059" s="145" t="str">
        <f>VLOOKUP(D2059,Empresas!$D$6:$L$92,7,0)</f>
        <v>Mensual</v>
      </c>
      <c r="I2059" s="144" t="str">
        <f>VLOOKUP(VLOOKUP(D2059&amp;"|"&amp;B2059,Empresas!$I$7:$CB$92,G2059,0),Tablas!$A$13:$B$14,2,0)</f>
        <v>Si</v>
      </c>
      <c r="J2059" s="78">
        <v>1</v>
      </c>
      <c r="K2059" s="78">
        <v>1</v>
      </c>
      <c r="L2059" s="78">
        <v>1</v>
      </c>
      <c r="M2059" s="78">
        <v>1</v>
      </c>
      <c r="N2059" s="78">
        <v>1</v>
      </c>
      <c r="O2059" s="78">
        <v>1</v>
      </c>
      <c r="P2059" s="78">
        <v>1</v>
      </c>
      <c r="Q2059" s="78">
        <v>2</v>
      </c>
      <c r="R2059" s="78"/>
      <c r="S2059" s="78"/>
      <c r="T2059" s="78"/>
      <c r="U2059" s="78"/>
      <c r="V2059" s="78" t="str">
        <f>VLOOKUP(D2059,Empresas!$D$7:$CF$91,81,0)</f>
        <v>A</v>
      </c>
      <c r="W2059" s="78" t="str">
        <f>VLOOKUP(D2059,Empresas!$D$7:$M$91,10,0)</f>
        <v>General</v>
      </c>
      <c r="X2059" s="69" t="str">
        <f t="shared" si="336"/>
        <v>SI</v>
      </c>
      <c r="Y2059" s="153" t="str">
        <f t="shared" si="337"/>
        <v>Si aplica</v>
      </c>
      <c r="Z2059" s="147">
        <f>IF(Y2059="No aplica",0,IF(I2059="no",0,IF(I2059="No aplica",0,IF(I2059="Si",1,IF(I2059="Fisico",1,IF(I2059="Electronico",2,VLOOKUP(C2059&amp;"|"&amp;B2059&amp;"|"&amp;D2059,Empresas!$C$6:$CC$92,G2059+6+1,0)))))))</f>
        <v>1</v>
      </c>
      <c r="AA2059" s="147">
        <f>IF(AND($I2059="Si",J2059=1),1,IF(AND($I2059="Fisico",J2059=1),1,IF(AND(J2059=1,$I2059="Electronico"),2,IF(J2059=1,VLOOKUP($C2059&amp;"|"&amp;$B2059&amp;"|"&amp;$D2059,Empresas!$C$6:$CC$92,$G2059+6+1,0),0))))</f>
        <v>1</v>
      </c>
      <c r="AB2059" s="147">
        <f>IF(AND($I2059="Si",K2059=1),1,IF(AND($I2059="Fisico",K2059=1),1,IF(AND(K2059=1,$I2059="Electronico"),2,IF(K2059=1,VLOOKUP($C2059&amp;"|"&amp;$B2059&amp;"|"&amp;$D2059,Empresas!$C$6:$CC$92,$G2059+6+1,0),0))))</f>
        <v>1</v>
      </c>
      <c r="AC2059" s="147">
        <f>IF(AND($I2059="Si",L2059=1),1,IF(AND($I2059="Fisico",L2059=1),1,IF(AND(L2059=1,$I2059="Electronico"),2,IF(L2059=1,VLOOKUP($C2059&amp;"|"&amp;$B2059&amp;"|"&amp;$D2059,Empresas!$C$6:$CC$92,$G2059+6+1,0),0))))</f>
        <v>1</v>
      </c>
      <c r="AD2059" s="147">
        <f>IF(AND($I2059="Si",M2059=1),1,IF(AND($I2059="Fisico",M2059=1),1,IF(AND(M2059=1,$I2059="Electronico"),2,IF(M2059=1,VLOOKUP($C2059&amp;"|"&amp;$B2059&amp;"|"&amp;$D2059,Empresas!$C$6:$CC$92,$G2059+6+1,0),0))))</f>
        <v>1</v>
      </c>
      <c r="AE2059" s="147">
        <f>IF(AND($I2059="Si",N2059=1),1,IF(AND($I2059="Fisico",N2059=1),1,IF(AND(N2059=1,$I2059="Electronico"),2,IF(N2059=1,VLOOKUP($C2059&amp;"|"&amp;$B2059&amp;"|"&amp;$D2059,Empresas!$C$6:$CC$92,$G2059+6+1,0),0))))</f>
        <v>1</v>
      </c>
      <c r="AF2059" s="147">
        <f>IF(AND($I2059="Si",O2059=1),1,IF(AND($I2059="Fisico",O2059=1),1,IF(AND(O2059=1,$I2059="Electronico"),2,IF(O2059=1,VLOOKUP($C2059&amp;"|"&amp;$B2059&amp;"|"&amp;$D2059,Empresas!$C$6:$CC$92,$G2059+6+1,0),0))))</f>
        <v>1</v>
      </c>
      <c r="AG2059" s="147">
        <f>IF(AND($I2059="Si",P2059=1),1,IF(AND($I2059="Fisico",P2059=1),1,IF(AND(P2059=1,$I2059="Electronico"),2,IF(P2059=1,VLOOKUP($C2059&amp;"|"&amp;$B2059&amp;"|"&amp;$D2059,Empresas!$C$6:$CC$92,$G2059+6+1,0),0))))</f>
        <v>1</v>
      </c>
      <c r="AH2059" s="147">
        <f>IF(AND($I2059="Si",Q2059=1),1,IF(AND($I2059="Fisico",Q2059=1),1,IF(AND(Q2059=1,$I2059="Electronico"),2,IF(Q2059=1,VLOOKUP($C2059&amp;"|"&amp;$B2059&amp;"|"&amp;$D2059,Empresas!$C$6:$CC$92,$G2059+6+1,0),0))))</f>
        <v>0</v>
      </c>
      <c r="AI2059" s="147">
        <f>IF(AND($I2059="Si",R2059=1),1,IF(AND($I2059="Fisico",R2059=1),1,IF(AND(R2059=1,$I2059="Electronico"),2,IF(R2059=1,VLOOKUP($C2059&amp;"|"&amp;$B2059&amp;"|"&amp;$D2059,Empresas!$C$6:$CC$92,$G2059+6+1,0),0))))</f>
        <v>0</v>
      </c>
      <c r="AJ2059" s="147">
        <f>IF(AND($I2059="Si",S2059=1),1,IF(AND($I2059="Fisico",S2059=1),1,IF(AND(S2059=1,$I2059="Electronico"),2,IF(S2059=1,VLOOKUP($C2059&amp;"|"&amp;$B2059&amp;"|"&amp;$D2059,Empresas!$C$6:$CC$92,$G2059+6+1,0),0))))</f>
        <v>0</v>
      </c>
      <c r="AK2059" s="147">
        <f>IF(AND($I2059="Si",T2059=1),1,IF(AND($I2059="Fisico",T2059=1),1,IF(AND(T2059=1,$I2059="Electronico"),2,IF(T2059=1,VLOOKUP($C2059&amp;"|"&amp;$B2059&amp;"|"&amp;$D2059,Empresas!$C$6:$CC$92,$G2059+6+1,0),0))))</f>
        <v>0</v>
      </c>
      <c r="AL2059" s="147">
        <f>IF(AND($I2059="Si",U2059=1),1,IF(AND($I2059="Fisico",U2059=1),1,IF(AND(U2059=1,$I2059="Electronico"),2,IF(U2059=1,VLOOKUP($C2059&amp;"|"&amp;$B2059&amp;"|"&amp;$D2059,Empresas!$C$6:$CC$92,$G2059+6+1,0),0))))</f>
        <v>0</v>
      </c>
      <c r="AM2059" s="149">
        <f t="shared" si="338"/>
        <v>7</v>
      </c>
      <c r="AN2059" s="149">
        <f t="shared" si="339"/>
        <v>8</v>
      </c>
      <c r="AO2059" s="152">
        <f t="shared" si="340"/>
        <v>0.875</v>
      </c>
    </row>
    <row r="2060" spans="1:41" x14ac:dyDescent="0.25">
      <c r="A2060" s="143" t="str">
        <f>VLOOKUP(D2060,Empresas!$D$7:$F$91,3,0)</f>
        <v>Jose</v>
      </c>
      <c r="B2060" s="144" t="str">
        <f>VLOOKUP(D2060,Empresas!$D$7:$G$91,4,0)</f>
        <v>Nancy</v>
      </c>
      <c r="C2060" s="144" t="s">
        <v>544</v>
      </c>
      <c r="D2060" s="144" t="s">
        <v>320</v>
      </c>
      <c r="E2060" s="144" t="str">
        <f>VLOOKUP(D2060,Empresas!$D$7:$E$92,2,0)</f>
        <v>LA PURITA</v>
      </c>
      <c r="F2060" s="144" t="s">
        <v>185</v>
      </c>
      <c r="G2060" s="145">
        <f t="shared" ref="G2060:G2067" si="341">+G2059+1</f>
        <v>64</v>
      </c>
      <c r="H2060" s="145" t="str">
        <f>VLOOKUP(D2060,Empresas!$D$6:$L$92,7,0)</f>
        <v>Mensual</v>
      </c>
      <c r="I2060" s="144" t="str">
        <f>VLOOKUP(VLOOKUP(D2060&amp;"|"&amp;B2060,Empresas!$I$7:$CB$92,G2060,0),Tablas!$A$13:$B$14,2,0)</f>
        <v>Si</v>
      </c>
      <c r="J2060" s="78">
        <v>1</v>
      </c>
      <c r="K2060" s="78">
        <v>1</v>
      </c>
      <c r="L2060" s="78">
        <v>1</v>
      </c>
      <c r="M2060" s="78">
        <v>1</v>
      </c>
      <c r="N2060" s="78">
        <v>1</v>
      </c>
      <c r="O2060" s="78">
        <v>1</v>
      </c>
      <c r="P2060" s="78">
        <v>1</v>
      </c>
      <c r="Q2060" s="78">
        <v>2</v>
      </c>
      <c r="R2060" s="78"/>
      <c r="S2060" s="78"/>
      <c r="T2060" s="78"/>
      <c r="U2060" s="78"/>
      <c r="V2060" s="78" t="str">
        <f>VLOOKUP(D2060,Empresas!$D$7:$CF$91,81,0)</f>
        <v>A</v>
      </c>
      <c r="W2060" s="78" t="str">
        <f>VLOOKUP(D2060,Empresas!$D$7:$M$91,10,0)</f>
        <v>General</v>
      </c>
      <c r="X2060" s="69" t="str">
        <f t="shared" si="336"/>
        <v>SI</v>
      </c>
      <c r="Y2060" s="153" t="str">
        <f t="shared" si="337"/>
        <v>Si aplica</v>
      </c>
      <c r="Z2060" s="147">
        <f>IF(Y2060="No aplica",0,IF(I2060="no",0,IF(I2060="No aplica",0,IF(I2060="Si",1,IF(I2060="Fisico",1,IF(I2060="Electronico",2,VLOOKUP(C2060&amp;"|"&amp;B2060&amp;"|"&amp;D2060,Empresas!$C$6:$CC$92,G2060+6+1,0)))))))</f>
        <v>1</v>
      </c>
      <c r="AA2060" s="147">
        <f>IF(AND($I2060="Si",J2060=1),1,IF(AND($I2060="Fisico",J2060=1),1,IF(AND(J2060=1,$I2060="Electronico"),2,IF(J2060=1,VLOOKUP($C2060&amp;"|"&amp;$B2060&amp;"|"&amp;$D2060,Empresas!$C$6:$CC$92,$G2060+6+1,0),0))))</f>
        <v>1</v>
      </c>
      <c r="AB2060" s="147">
        <f>IF(AND($I2060="Si",K2060=1),1,IF(AND($I2060="Fisico",K2060=1),1,IF(AND(K2060=1,$I2060="Electronico"),2,IF(K2060=1,VLOOKUP($C2060&amp;"|"&amp;$B2060&amp;"|"&amp;$D2060,Empresas!$C$6:$CC$92,$G2060+6+1,0),0))))</f>
        <v>1</v>
      </c>
      <c r="AC2060" s="147">
        <f>IF(AND($I2060="Si",L2060=1),1,IF(AND($I2060="Fisico",L2060=1),1,IF(AND(L2060=1,$I2060="Electronico"),2,IF(L2060=1,VLOOKUP($C2060&amp;"|"&amp;$B2060&amp;"|"&amp;$D2060,Empresas!$C$6:$CC$92,$G2060+6+1,0),0))))</f>
        <v>1</v>
      </c>
      <c r="AD2060" s="147">
        <f>IF(AND($I2060="Si",M2060=1),1,IF(AND($I2060="Fisico",M2060=1),1,IF(AND(M2060=1,$I2060="Electronico"),2,IF(M2060=1,VLOOKUP($C2060&amp;"|"&amp;$B2060&amp;"|"&amp;$D2060,Empresas!$C$6:$CC$92,$G2060+6+1,0),0))))</f>
        <v>1</v>
      </c>
      <c r="AE2060" s="147">
        <f>IF(AND($I2060="Si",N2060=1),1,IF(AND($I2060="Fisico",N2060=1),1,IF(AND(N2060=1,$I2060="Electronico"),2,IF(N2060=1,VLOOKUP($C2060&amp;"|"&amp;$B2060&amp;"|"&amp;$D2060,Empresas!$C$6:$CC$92,$G2060+6+1,0),0))))</f>
        <v>1</v>
      </c>
      <c r="AF2060" s="147">
        <f>IF(AND($I2060="Si",O2060=1),1,IF(AND($I2060="Fisico",O2060=1),1,IF(AND(O2060=1,$I2060="Electronico"),2,IF(O2060=1,VLOOKUP($C2060&amp;"|"&amp;$B2060&amp;"|"&amp;$D2060,Empresas!$C$6:$CC$92,$G2060+6+1,0),0))))</f>
        <v>1</v>
      </c>
      <c r="AG2060" s="147">
        <f>IF(AND($I2060="Si",P2060=1),1,IF(AND($I2060="Fisico",P2060=1),1,IF(AND(P2060=1,$I2060="Electronico"),2,IF(P2060=1,VLOOKUP($C2060&amp;"|"&amp;$B2060&amp;"|"&amp;$D2060,Empresas!$C$6:$CC$92,$G2060+6+1,0),0))))</f>
        <v>1</v>
      </c>
      <c r="AH2060" s="147">
        <f>IF(AND($I2060="Si",Q2060=1),1,IF(AND($I2060="Fisico",Q2060=1),1,IF(AND(Q2060=1,$I2060="Electronico"),2,IF(Q2060=1,VLOOKUP($C2060&amp;"|"&amp;$B2060&amp;"|"&amp;$D2060,Empresas!$C$6:$CC$92,$G2060+6+1,0),0))))</f>
        <v>0</v>
      </c>
      <c r="AI2060" s="147">
        <f>IF(AND($I2060="Si",R2060=1),1,IF(AND($I2060="Fisico",R2060=1),1,IF(AND(R2060=1,$I2060="Electronico"),2,IF(R2060=1,VLOOKUP($C2060&amp;"|"&amp;$B2060&amp;"|"&amp;$D2060,Empresas!$C$6:$CC$92,$G2060+6+1,0),0))))</f>
        <v>0</v>
      </c>
      <c r="AJ2060" s="147">
        <f>IF(AND($I2060="Si",S2060=1),1,IF(AND($I2060="Fisico",S2060=1),1,IF(AND(S2060=1,$I2060="Electronico"),2,IF(S2060=1,VLOOKUP($C2060&amp;"|"&amp;$B2060&amp;"|"&amp;$D2060,Empresas!$C$6:$CC$92,$G2060+6+1,0),0))))</f>
        <v>0</v>
      </c>
      <c r="AK2060" s="147">
        <f>IF(AND($I2060="Si",T2060=1),1,IF(AND($I2060="Fisico",T2060=1),1,IF(AND(T2060=1,$I2060="Electronico"),2,IF(T2060=1,VLOOKUP($C2060&amp;"|"&amp;$B2060&amp;"|"&amp;$D2060,Empresas!$C$6:$CC$92,$G2060+6+1,0),0))))</f>
        <v>0</v>
      </c>
      <c r="AL2060" s="147">
        <f>IF(AND($I2060="Si",U2060=1),1,IF(AND($I2060="Fisico",U2060=1),1,IF(AND(U2060=1,$I2060="Electronico"),2,IF(U2060=1,VLOOKUP($C2060&amp;"|"&amp;$B2060&amp;"|"&amp;$D2060,Empresas!$C$6:$CC$92,$G2060+6+1,0),0))))</f>
        <v>0</v>
      </c>
      <c r="AM2060" s="149">
        <f t="shared" si="338"/>
        <v>7</v>
      </c>
      <c r="AN2060" s="149">
        <f t="shared" si="339"/>
        <v>8</v>
      </c>
      <c r="AO2060" s="152">
        <f t="shared" si="340"/>
        <v>0.875</v>
      </c>
    </row>
    <row r="2061" spans="1:41" x14ac:dyDescent="0.25">
      <c r="A2061" s="143" t="str">
        <f>VLOOKUP(D2061,Empresas!$D$7:$F$91,3,0)</f>
        <v>Jose</v>
      </c>
      <c r="B2061" s="144" t="str">
        <f>VLOOKUP(D2061,Empresas!$D$7:$G$91,4,0)</f>
        <v>Nancy</v>
      </c>
      <c r="C2061" s="144" t="s">
        <v>544</v>
      </c>
      <c r="D2061" s="144" t="s">
        <v>320</v>
      </c>
      <c r="E2061" s="144" t="str">
        <f>VLOOKUP(D2061,Empresas!$D$7:$E$92,2,0)</f>
        <v>LA PURITA</v>
      </c>
      <c r="F2061" s="144" t="s">
        <v>186</v>
      </c>
      <c r="G2061" s="145">
        <f t="shared" si="341"/>
        <v>65</v>
      </c>
      <c r="H2061" s="145" t="str">
        <f>VLOOKUP(D2061,Empresas!$D$6:$L$92,7,0)</f>
        <v>Mensual</v>
      </c>
      <c r="I2061" s="144" t="str">
        <f>VLOOKUP(VLOOKUP(D2061&amp;"|"&amp;B2061,Empresas!$I$7:$CB$92,G2061,0),Tablas!$A$13:$B$14,2,0)</f>
        <v>No</v>
      </c>
      <c r="J2061" s="78"/>
      <c r="K2061" s="78"/>
      <c r="L2061" s="78"/>
      <c r="M2061" s="78"/>
      <c r="N2061" s="78"/>
      <c r="O2061" s="78"/>
      <c r="P2061" s="78"/>
      <c r="Q2061" s="78"/>
      <c r="R2061" s="78"/>
      <c r="S2061" s="78"/>
      <c r="T2061" s="78"/>
      <c r="U2061" s="78"/>
      <c r="V2061" s="78" t="str">
        <f>VLOOKUP(D2061,Empresas!$D$7:$CF$91,81,0)</f>
        <v>A</v>
      </c>
      <c r="W2061" s="78" t="str">
        <f>VLOOKUP(D2061,Empresas!$D$7:$M$91,10,0)</f>
        <v>General</v>
      </c>
      <c r="X2061" s="69" t="str">
        <f t="shared" si="336"/>
        <v>SI</v>
      </c>
      <c r="Y2061" s="153" t="str">
        <f t="shared" si="337"/>
        <v>No aplica</v>
      </c>
      <c r="Z2061" s="147">
        <f>IF(Y2061="No aplica",0,IF(I2061="no",0,IF(I2061="No aplica",0,IF(I2061="Si",1,IF(I2061="Fisico",1,IF(I2061="Electronico",2,VLOOKUP(C2061&amp;"|"&amp;B2061&amp;"|"&amp;D2061,Empresas!$C$6:$CC$92,G2061+6+1,0)))))))</f>
        <v>0</v>
      </c>
      <c r="AA2061" s="147">
        <f>IF(AND($I2061="Si",J2061=1),1,IF(AND($I2061="Fisico",J2061=1),1,IF(AND(J2061=1,$I2061="Electronico"),2,IF(J2061=1,VLOOKUP($C2061&amp;"|"&amp;$B2061&amp;"|"&amp;$D2061,Empresas!$C$6:$CC$92,$G2061+6+1,0),0))))</f>
        <v>0</v>
      </c>
      <c r="AB2061" s="147">
        <f>IF(AND($I2061="Si",K2061=1),1,IF(AND($I2061="Fisico",K2061=1),1,IF(AND(K2061=1,$I2061="Electronico"),2,IF(K2061=1,VLOOKUP($C2061&amp;"|"&amp;$B2061&amp;"|"&amp;$D2061,Empresas!$C$6:$CC$92,$G2061+6+1,0),0))))</f>
        <v>0</v>
      </c>
      <c r="AC2061" s="147">
        <f>IF(AND($I2061="Si",L2061=1),1,IF(AND($I2061="Fisico",L2061=1),1,IF(AND(L2061=1,$I2061="Electronico"),2,IF(L2061=1,VLOOKUP($C2061&amp;"|"&amp;$B2061&amp;"|"&amp;$D2061,Empresas!$C$6:$CC$92,$G2061+6+1,0),0))))</f>
        <v>0</v>
      </c>
      <c r="AD2061" s="147">
        <f>IF(AND($I2061="Si",M2061=1),1,IF(AND($I2061="Fisico",M2061=1),1,IF(AND(M2061=1,$I2061="Electronico"),2,IF(M2061=1,VLOOKUP($C2061&amp;"|"&amp;$B2061&amp;"|"&amp;$D2061,Empresas!$C$6:$CC$92,$G2061+6+1,0),0))))</f>
        <v>0</v>
      </c>
      <c r="AE2061" s="147">
        <f>IF(AND($I2061="Si",N2061=1),1,IF(AND($I2061="Fisico",N2061=1),1,IF(AND(N2061=1,$I2061="Electronico"),2,IF(N2061=1,VLOOKUP($C2061&amp;"|"&amp;$B2061&amp;"|"&amp;$D2061,Empresas!$C$6:$CC$92,$G2061+6+1,0),0))))</f>
        <v>0</v>
      </c>
      <c r="AF2061" s="147">
        <f>IF(AND($I2061="Si",O2061=1),1,IF(AND($I2061="Fisico",O2061=1),1,IF(AND(O2061=1,$I2061="Electronico"),2,IF(O2061=1,VLOOKUP($C2061&amp;"|"&amp;$B2061&amp;"|"&amp;$D2061,Empresas!$C$6:$CC$92,$G2061+6+1,0),0))))</f>
        <v>0</v>
      </c>
      <c r="AG2061" s="147">
        <f>IF(AND($I2061="Si",P2061=1),1,IF(AND($I2061="Fisico",P2061=1),1,IF(AND(P2061=1,$I2061="Electronico"),2,IF(P2061=1,VLOOKUP($C2061&amp;"|"&amp;$B2061&amp;"|"&amp;$D2061,Empresas!$C$6:$CC$92,$G2061+6+1,0),0))))</f>
        <v>0</v>
      </c>
      <c r="AH2061" s="147">
        <f>IF(AND($I2061="Si",Q2061=1),1,IF(AND($I2061="Fisico",Q2061=1),1,IF(AND(Q2061=1,$I2061="Electronico"),2,IF(Q2061=1,VLOOKUP($C2061&amp;"|"&amp;$B2061&amp;"|"&amp;$D2061,Empresas!$C$6:$CC$92,$G2061+6+1,0),0))))</f>
        <v>0</v>
      </c>
      <c r="AI2061" s="147">
        <f>IF(AND($I2061="Si",R2061=1),1,IF(AND($I2061="Fisico",R2061=1),1,IF(AND(R2061=1,$I2061="Electronico"),2,IF(R2061=1,VLOOKUP($C2061&amp;"|"&amp;$B2061&amp;"|"&amp;$D2061,Empresas!$C$6:$CC$92,$G2061+6+1,0),0))))</f>
        <v>0</v>
      </c>
      <c r="AJ2061" s="147">
        <f>IF(AND($I2061="Si",S2061=1),1,IF(AND($I2061="Fisico",S2061=1),1,IF(AND(S2061=1,$I2061="Electronico"),2,IF(S2061=1,VLOOKUP($C2061&amp;"|"&amp;$B2061&amp;"|"&amp;$D2061,Empresas!$C$6:$CC$92,$G2061+6+1,0),0))))</f>
        <v>0</v>
      </c>
      <c r="AK2061" s="147">
        <f>IF(AND($I2061="Si",T2061=1),1,IF(AND($I2061="Fisico",T2061=1),1,IF(AND(T2061=1,$I2061="Electronico"),2,IF(T2061=1,VLOOKUP($C2061&amp;"|"&amp;$B2061&amp;"|"&amp;$D2061,Empresas!$C$6:$CC$92,$G2061+6+1,0),0))))</f>
        <v>0</v>
      </c>
      <c r="AL2061" s="147">
        <f>IF(AND($I2061="Si",U2061=1),1,IF(AND($I2061="Fisico",U2061=1),1,IF(AND(U2061=1,$I2061="Electronico"),2,IF(U2061=1,VLOOKUP($C2061&amp;"|"&amp;$B2061&amp;"|"&amp;$D2061,Empresas!$C$6:$CC$92,$G2061+6+1,0),0))))</f>
        <v>0</v>
      </c>
      <c r="AM2061" s="149">
        <f t="shared" si="338"/>
        <v>0</v>
      </c>
      <c r="AN2061" s="149">
        <f t="shared" si="339"/>
        <v>0</v>
      </c>
      <c r="AO2061" s="152">
        <f t="shared" si="340"/>
        <v>0</v>
      </c>
    </row>
    <row r="2062" spans="1:41" x14ac:dyDescent="0.25">
      <c r="A2062" s="143" t="str">
        <f>VLOOKUP(D2062,Empresas!$D$7:$F$91,3,0)</f>
        <v>Jose</v>
      </c>
      <c r="B2062" s="144" t="str">
        <f>VLOOKUP(D2062,Empresas!$D$7:$G$91,4,0)</f>
        <v>Nancy</v>
      </c>
      <c r="C2062" s="144" t="s">
        <v>544</v>
      </c>
      <c r="D2062" s="144" t="s">
        <v>320</v>
      </c>
      <c r="E2062" s="144" t="str">
        <f>VLOOKUP(D2062,Empresas!$D$7:$E$92,2,0)</f>
        <v>LA PURITA</v>
      </c>
      <c r="F2062" s="144" t="s">
        <v>187</v>
      </c>
      <c r="G2062" s="145">
        <f t="shared" si="341"/>
        <v>66</v>
      </c>
      <c r="H2062" s="145" t="str">
        <f>VLOOKUP(D2062,Empresas!$D$6:$L$92,7,0)</f>
        <v>Mensual</v>
      </c>
      <c r="I2062" s="144" t="str">
        <f>VLOOKUP(VLOOKUP(D2062&amp;"|"&amp;B2062,Empresas!$I$7:$CB$92,G2062,0),Tablas!$A$13:$B$14,2,0)</f>
        <v>Si</v>
      </c>
      <c r="J2062" s="78">
        <v>1</v>
      </c>
      <c r="K2062" s="78">
        <v>1</v>
      </c>
      <c r="L2062" s="78">
        <v>1</v>
      </c>
      <c r="M2062" s="78">
        <v>1</v>
      </c>
      <c r="N2062" s="78">
        <v>1</v>
      </c>
      <c r="O2062" s="78">
        <v>1</v>
      </c>
      <c r="P2062" s="78">
        <v>1</v>
      </c>
      <c r="Q2062" s="78">
        <v>1</v>
      </c>
      <c r="R2062" s="78"/>
      <c r="S2062" s="78"/>
      <c r="T2062" s="78"/>
      <c r="U2062" s="78"/>
      <c r="V2062" s="78" t="str">
        <f>VLOOKUP(D2062,Empresas!$D$7:$CF$91,81,0)</f>
        <v>A</v>
      </c>
      <c r="W2062" s="78" t="str">
        <f>VLOOKUP(D2062,Empresas!$D$7:$M$91,10,0)</f>
        <v>General</v>
      </c>
      <c r="X2062" s="69" t="str">
        <f t="shared" si="336"/>
        <v>SI</v>
      </c>
      <c r="Y2062" s="153" t="str">
        <f t="shared" si="337"/>
        <v>Si aplica</v>
      </c>
      <c r="Z2062" s="147">
        <f>IF(Y2062="No aplica",0,IF(I2062="no",0,IF(I2062="No aplica",0,IF(I2062="Si",1,IF(I2062="Fisico",1,IF(I2062="Electronico",2,VLOOKUP(C2062&amp;"|"&amp;B2062&amp;"|"&amp;D2062,Empresas!$C$6:$CC$92,G2062+6+1,0)))))))</f>
        <v>1</v>
      </c>
      <c r="AA2062" s="147">
        <f>IF(AND($I2062="Si",J2062=1),1,IF(AND($I2062="Fisico",J2062=1),1,IF(AND(J2062=1,$I2062="Electronico"),2,IF(J2062=1,VLOOKUP($C2062&amp;"|"&amp;$B2062&amp;"|"&amp;$D2062,Empresas!$C$6:$CC$92,$G2062+6+1,0),0))))</f>
        <v>1</v>
      </c>
      <c r="AB2062" s="147">
        <f>IF(AND($I2062="Si",K2062=1),1,IF(AND($I2062="Fisico",K2062=1),1,IF(AND(K2062=1,$I2062="Electronico"),2,IF(K2062=1,VLOOKUP($C2062&amp;"|"&amp;$B2062&amp;"|"&amp;$D2062,Empresas!$C$6:$CC$92,$G2062+6+1,0),0))))</f>
        <v>1</v>
      </c>
      <c r="AC2062" s="147">
        <f>IF(AND($I2062="Si",L2062=1),1,IF(AND($I2062="Fisico",L2062=1),1,IF(AND(L2062=1,$I2062="Electronico"),2,IF(L2062=1,VLOOKUP($C2062&amp;"|"&amp;$B2062&amp;"|"&amp;$D2062,Empresas!$C$6:$CC$92,$G2062+6+1,0),0))))</f>
        <v>1</v>
      </c>
      <c r="AD2062" s="147">
        <f>IF(AND($I2062="Si",M2062=1),1,IF(AND($I2062="Fisico",M2062=1),1,IF(AND(M2062=1,$I2062="Electronico"),2,IF(M2062=1,VLOOKUP($C2062&amp;"|"&amp;$B2062&amp;"|"&amp;$D2062,Empresas!$C$6:$CC$92,$G2062+6+1,0),0))))</f>
        <v>1</v>
      </c>
      <c r="AE2062" s="147">
        <f>IF(AND($I2062="Si",N2062=1),1,IF(AND($I2062="Fisico",N2062=1),1,IF(AND(N2062=1,$I2062="Electronico"),2,IF(N2062=1,VLOOKUP($C2062&amp;"|"&amp;$B2062&amp;"|"&amp;$D2062,Empresas!$C$6:$CC$92,$G2062+6+1,0),0))))</f>
        <v>1</v>
      </c>
      <c r="AF2062" s="147">
        <f>IF(AND($I2062="Si",O2062=1),1,IF(AND($I2062="Fisico",O2062=1),1,IF(AND(O2062=1,$I2062="Electronico"),2,IF(O2062=1,VLOOKUP($C2062&amp;"|"&amp;$B2062&amp;"|"&amp;$D2062,Empresas!$C$6:$CC$92,$G2062+6+1,0),0))))</f>
        <v>1</v>
      </c>
      <c r="AG2062" s="147">
        <f>IF(AND($I2062="Si",P2062=1),1,IF(AND($I2062="Fisico",P2062=1),1,IF(AND(P2062=1,$I2062="Electronico"),2,IF(P2062=1,VLOOKUP($C2062&amp;"|"&amp;$B2062&amp;"|"&amp;$D2062,Empresas!$C$6:$CC$92,$G2062+6+1,0),0))))</f>
        <v>1</v>
      </c>
      <c r="AH2062" s="147">
        <f>IF(AND($I2062="Si",Q2062=1),1,IF(AND($I2062="Fisico",Q2062=1),1,IF(AND(Q2062=1,$I2062="Electronico"),2,IF(Q2062=1,VLOOKUP($C2062&amp;"|"&amp;$B2062&amp;"|"&amp;$D2062,Empresas!$C$6:$CC$92,$G2062+6+1,0),0))))</f>
        <v>1</v>
      </c>
      <c r="AI2062" s="147">
        <f>IF(AND($I2062="Si",R2062=1),1,IF(AND($I2062="Fisico",R2062=1),1,IF(AND(R2062=1,$I2062="Electronico"),2,IF(R2062=1,VLOOKUP($C2062&amp;"|"&amp;$B2062&amp;"|"&amp;$D2062,Empresas!$C$6:$CC$92,$G2062+6+1,0),0))))</f>
        <v>0</v>
      </c>
      <c r="AJ2062" s="147">
        <f>IF(AND($I2062="Si",S2062=1),1,IF(AND($I2062="Fisico",S2062=1),1,IF(AND(S2062=1,$I2062="Electronico"),2,IF(S2062=1,VLOOKUP($C2062&amp;"|"&amp;$B2062&amp;"|"&amp;$D2062,Empresas!$C$6:$CC$92,$G2062+6+1,0),0))))</f>
        <v>0</v>
      </c>
      <c r="AK2062" s="147">
        <f>IF(AND($I2062="Si",T2062=1),1,IF(AND($I2062="Fisico",T2062=1),1,IF(AND(T2062=1,$I2062="Electronico"),2,IF(T2062=1,VLOOKUP($C2062&amp;"|"&amp;$B2062&amp;"|"&amp;$D2062,Empresas!$C$6:$CC$92,$G2062+6+1,0),0))))</f>
        <v>0</v>
      </c>
      <c r="AL2062" s="147">
        <f>IF(AND($I2062="Si",U2062=1),1,IF(AND($I2062="Fisico",U2062=1),1,IF(AND(U2062=1,$I2062="Electronico"),2,IF(U2062=1,VLOOKUP($C2062&amp;"|"&amp;$B2062&amp;"|"&amp;$D2062,Empresas!$C$6:$CC$92,$G2062+6+1,0),0))))</f>
        <v>0</v>
      </c>
      <c r="AM2062" s="149">
        <f t="shared" si="338"/>
        <v>8</v>
      </c>
      <c r="AN2062" s="149">
        <f t="shared" si="339"/>
        <v>8</v>
      </c>
      <c r="AO2062" s="152">
        <f t="shared" si="340"/>
        <v>1</v>
      </c>
    </row>
    <row r="2063" spans="1:41" x14ac:dyDescent="0.25">
      <c r="A2063" s="143" t="str">
        <f>VLOOKUP(D2063,Empresas!$D$7:$F$91,3,0)</f>
        <v>Jose</v>
      </c>
      <c r="B2063" s="144" t="str">
        <f>VLOOKUP(D2063,Empresas!$D$7:$G$91,4,0)</f>
        <v>Nancy</v>
      </c>
      <c r="C2063" s="144" t="s">
        <v>544</v>
      </c>
      <c r="D2063" s="144" t="s">
        <v>320</v>
      </c>
      <c r="E2063" s="144" t="str">
        <f>VLOOKUP(D2063,Empresas!$D$7:$E$92,2,0)</f>
        <v>LA PURITA</v>
      </c>
      <c r="F2063" s="144" t="s">
        <v>188</v>
      </c>
      <c r="G2063" s="145">
        <f t="shared" si="341"/>
        <v>67</v>
      </c>
      <c r="H2063" s="145" t="str">
        <f>VLOOKUP(D2063,Empresas!$D$6:$L$92,7,0)</f>
        <v>Mensual</v>
      </c>
      <c r="I2063" s="144" t="str">
        <f>VLOOKUP(VLOOKUP(D2063&amp;"|"&amp;B2063,Empresas!$I$7:$CB$92,G2063,0),Tablas!$A$13:$B$14,2,0)</f>
        <v>No</v>
      </c>
      <c r="J2063" s="78"/>
      <c r="K2063" s="78"/>
      <c r="L2063" s="78"/>
      <c r="M2063" s="78"/>
      <c r="N2063" s="78"/>
      <c r="O2063" s="78"/>
      <c r="P2063" s="78"/>
      <c r="Q2063" s="78"/>
      <c r="R2063" s="78"/>
      <c r="S2063" s="78"/>
      <c r="T2063" s="78"/>
      <c r="U2063" s="78"/>
      <c r="V2063" s="78" t="str">
        <f>VLOOKUP(D2063,Empresas!$D$7:$CF$91,81,0)</f>
        <v>A</v>
      </c>
      <c r="W2063" s="78" t="str">
        <f>VLOOKUP(D2063,Empresas!$D$7:$M$91,10,0)</f>
        <v>General</v>
      </c>
      <c r="X2063" s="69" t="str">
        <f t="shared" si="336"/>
        <v>SI</v>
      </c>
      <c r="Y2063" s="153" t="str">
        <f t="shared" si="337"/>
        <v>No aplica</v>
      </c>
      <c r="Z2063" s="147">
        <f>IF(Y2063="No aplica",0,IF(I2063="no",0,IF(I2063="No aplica",0,IF(I2063="Si",1,IF(I2063="Fisico",1,IF(I2063="Electronico",2,VLOOKUP(C2063&amp;"|"&amp;B2063&amp;"|"&amp;D2063,Empresas!$C$6:$CC$92,G2063+6+1,0)))))))</f>
        <v>0</v>
      </c>
      <c r="AA2063" s="147">
        <f>IF(AND($I2063="Si",J2063=1),1,IF(AND($I2063="Fisico",J2063=1),1,IF(AND(J2063=1,$I2063="Electronico"),2,IF(J2063=1,VLOOKUP($C2063&amp;"|"&amp;$B2063&amp;"|"&amp;$D2063,Empresas!$C$6:$CC$92,$G2063+6+1,0),0))))</f>
        <v>0</v>
      </c>
      <c r="AB2063" s="147">
        <f>IF(AND($I2063="Si",K2063=1),1,IF(AND($I2063="Fisico",K2063=1),1,IF(AND(K2063=1,$I2063="Electronico"),2,IF(K2063=1,VLOOKUP($C2063&amp;"|"&amp;$B2063&amp;"|"&amp;$D2063,Empresas!$C$6:$CC$92,$G2063+6+1,0),0))))</f>
        <v>0</v>
      </c>
      <c r="AC2063" s="147">
        <f>IF(AND($I2063="Si",L2063=1),1,IF(AND($I2063="Fisico",L2063=1),1,IF(AND(L2063=1,$I2063="Electronico"),2,IF(L2063=1,VLOOKUP($C2063&amp;"|"&amp;$B2063&amp;"|"&amp;$D2063,Empresas!$C$6:$CC$92,$G2063+6+1,0),0))))</f>
        <v>0</v>
      </c>
      <c r="AD2063" s="147">
        <f>IF(AND($I2063="Si",M2063=1),1,IF(AND($I2063="Fisico",M2063=1),1,IF(AND(M2063=1,$I2063="Electronico"),2,IF(M2063=1,VLOOKUP($C2063&amp;"|"&amp;$B2063&amp;"|"&amp;$D2063,Empresas!$C$6:$CC$92,$G2063+6+1,0),0))))</f>
        <v>0</v>
      </c>
      <c r="AE2063" s="147">
        <f>IF(AND($I2063="Si",N2063=1),1,IF(AND($I2063="Fisico",N2063=1),1,IF(AND(N2063=1,$I2063="Electronico"),2,IF(N2063=1,VLOOKUP($C2063&amp;"|"&amp;$B2063&amp;"|"&amp;$D2063,Empresas!$C$6:$CC$92,$G2063+6+1,0),0))))</f>
        <v>0</v>
      </c>
      <c r="AF2063" s="147">
        <f>IF(AND($I2063="Si",O2063=1),1,IF(AND($I2063="Fisico",O2063=1),1,IF(AND(O2063=1,$I2063="Electronico"),2,IF(O2063=1,VLOOKUP($C2063&amp;"|"&amp;$B2063&amp;"|"&amp;$D2063,Empresas!$C$6:$CC$92,$G2063+6+1,0),0))))</f>
        <v>0</v>
      </c>
      <c r="AG2063" s="147">
        <f>IF(AND($I2063="Si",P2063=1),1,IF(AND($I2063="Fisico",P2063=1),1,IF(AND(P2063=1,$I2063="Electronico"),2,IF(P2063=1,VLOOKUP($C2063&amp;"|"&amp;$B2063&amp;"|"&amp;$D2063,Empresas!$C$6:$CC$92,$G2063+6+1,0),0))))</f>
        <v>0</v>
      </c>
      <c r="AH2063" s="147">
        <f>IF(AND($I2063="Si",Q2063=1),1,IF(AND($I2063="Fisico",Q2063=1),1,IF(AND(Q2063=1,$I2063="Electronico"),2,IF(Q2063=1,VLOOKUP($C2063&amp;"|"&amp;$B2063&amp;"|"&amp;$D2063,Empresas!$C$6:$CC$92,$G2063+6+1,0),0))))</f>
        <v>0</v>
      </c>
      <c r="AI2063" s="147">
        <f>IF(AND($I2063="Si",R2063=1),1,IF(AND($I2063="Fisico",R2063=1),1,IF(AND(R2063=1,$I2063="Electronico"),2,IF(R2063=1,VLOOKUP($C2063&amp;"|"&amp;$B2063&amp;"|"&amp;$D2063,Empresas!$C$6:$CC$92,$G2063+6+1,0),0))))</f>
        <v>0</v>
      </c>
      <c r="AJ2063" s="147">
        <f>IF(AND($I2063="Si",S2063=1),1,IF(AND($I2063="Fisico",S2063=1),1,IF(AND(S2063=1,$I2063="Electronico"),2,IF(S2063=1,VLOOKUP($C2063&amp;"|"&amp;$B2063&amp;"|"&amp;$D2063,Empresas!$C$6:$CC$92,$G2063+6+1,0),0))))</f>
        <v>0</v>
      </c>
      <c r="AK2063" s="147">
        <f>IF(AND($I2063="Si",T2063=1),1,IF(AND($I2063="Fisico",T2063=1),1,IF(AND(T2063=1,$I2063="Electronico"),2,IF(T2063=1,VLOOKUP($C2063&amp;"|"&amp;$B2063&amp;"|"&amp;$D2063,Empresas!$C$6:$CC$92,$G2063+6+1,0),0))))</f>
        <v>0</v>
      </c>
      <c r="AL2063" s="147">
        <f>IF(AND($I2063="Si",U2063=1),1,IF(AND($I2063="Fisico",U2063=1),1,IF(AND(U2063=1,$I2063="Electronico"),2,IF(U2063=1,VLOOKUP($C2063&amp;"|"&amp;$B2063&amp;"|"&amp;$D2063,Empresas!$C$6:$CC$92,$G2063+6+1,0),0))))</f>
        <v>0</v>
      </c>
      <c r="AM2063" s="149">
        <f t="shared" si="338"/>
        <v>0</v>
      </c>
      <c r="AN2063" s="149">
        <f t="shared" si="339"/>
        <v>0</v>
      </c>
      <c r="AO2063" s="152">
        <f t="shared" si="340"/>
        <v>0</v>
      </c>
    </row>
    <row r="2064" spans="1:41" x14ac:dyDescent="0.25">
      <c r="A2064" s="143" t="str">
        <f>VLOOKUP(D2064,Empresas!$D$7:$F$91,3,0)</f>
        <v>Jose</v>
      </c>
      <c r="B2064" s="144" t="str">
        <f>VLOOKUP(D2064,Empresas!$D$7:$G$91,4,0)</f>
        <v>Nancy</v>
      </c>
      <c r="C2064" s="144" t="s">
        <v>544</v>
      </c>
      <c r="D2064" s="144" t="s">
        <v>320</v>
      </c>
      <c r="E2064" s="144" t="str">
        <f>VLOOKUP(D2064,Empresas!$D$7:$E$92,2,0)</f>
        <v>LA PURITA</v>
      </c>
      <c r="F2064" s="144" t="s">
        <v>189</v>
      </c>
      <c r="G2064" s="145">
        <f t="shared" si="341"/>
        <v>68</v>
      </c>
      <c r="H2064" s="145" t="str">
        <f>VLOOKUP(D2064,Empresas!$D$6:$L$92,7,0)</f>
        <v>Mensual</v>
      </c>
      <c r="I2064" s="144" t="str">
        <f>VLOOKUP(VLOOKUP(D2064&amp;"|"&amp;B2064,Empresas!$I$7:$CB$92,G2064,0),Tablas!$A$13:$B$14,2,0)</f>
        <v>No</v>
      </c>
      <c r="J2064" s="78"/>
      <c r="K2064" s="78"/>
      <c r="L2064" s="78"/>
      <c r="M2064" s="78"/>
      <c r="N2064" s="78"/>
      <c r="O2064" s="78"/>
      <c r="P2064" s="78"/>
      <c r="Q2064" s="78"/>
      <c r="R2064" s="78"/>
      <c r="S2064" s="78"/>
      <c r="T2064" s="78"/>
      <c r="U2064" s="78"/>
      <c r="V2064" s="78" t="str">
        <f>VLOOKUP(D2064,Empresas!$D$7:$CF$91,81,0)</f>
        <v>A</v>
      </c>
      <c r="W2064" s="78" t="str">
        <f>VLOOKUP(D2064,Empresas!$D$7:$M$91,10,0)</f>
        <v>General</v>
      </c>
      <c r="X2064" s="69" t="str">
        <f t="shared" si="336"/>
        <v>SI</v>
      </c>
      <c r="Y2064" s="153" t="str">
        <f t="shared" si="337"/>
        <v>No aplica</v>
      </c>
      <c r="Z2064" s="147">
        <f>IF(Y2064="No aplica",0,IF(I2064="no",0,IF(I2064="No aplica",0,IF(I2064="Si",1,IF(I2064="Fisico",1,IF(I2064="Electronico",2,VLOOKUP(C2064&amp;"|"&amp;B2064&amp;"|"&amp;D2064,Empresas!$C$6:$CC$92,G2064+6+1,0)))))))</f>
        <v>0</v>
      </c>
      <c r="AA2064" s="147">
        <f>IF(AND($I2064="Si",J2064=1),1,IF(AND($I2064="Fisico",J2064=1),1,IF(AND(J2064=1,$I2064="Electronico"),2,IF(J2064=1,VLOOKUP($C2064&amp;"|"&amp;$B2064&amp;"|"&amp;$D2064,Empresas!$C$6:$CC$92,$G2064+6+1,0),0))))</f>
        <v>0</v>
      </c>
      <c r="AB2064" s="147">
        <f>IF(AND($I2064="Si",K2064=1),1,IF(AND($I2064="Fisico",K2064=1),1,IF(AND(K2064=1,$I2064="Electronico"),2,IF(K2064=1,VLOOKUP($C2064&amp;"|"&amp;$B2064&amp;"|"&amp;$D2064,Empresas!$C$6:$CC$92,$G2064+6+1,0),0))))</f>
        <v>0</v>
      </c>
      <c r="AC2064" s="147">
        <f>IF(AND($I2064="Si",L2064=1),1,IF(AND($I2064="Fisico",L2064=1),1,IF(AND(L2064=1,$I2064="Electronico"),2,IF(L2064=1,VLOOKUP($C2064&amp;"|"&amp;$B2064&amp;"|"&amp;$D2064,Empresas!$C$6:$CC$92,$G2064+6+1,0),0))))</f>
        <v>0</v>
      </c>
      <c r="AD2064" s="147">
        <f>IF(AND($I2064="Si",M2064=1),1,IF(AND($I2064="Fisico",M2064=1),1,IF(AND(M2064=1,$I2064="Electronico"),2,IF(M2064=1,VLOOKUP($C2064&amp;"|"&amp;$B2064&amp;"|"&amp;$D2064,Empresas!$C$6:$CC$92,$G2064+6+1,0),0))))</f>
        <v>0</v>
      </c>
      <c r="AE2064" s="147">
        <f>IF(AND($I2064="Si",N2064=1),1,IF(AND($I2064="Fisico",N2064=1),1,IF(AND(N2064=1,$I2064="Electronico"),2,IF(N2064=1,VLOOKUP($C2064&amp;"|"&amp;$B2064&amp;"|"&amp;$D2064,Empresas!$C$6:$CC$92,$G2064+6+1,0),0))))</f>
        <v>0</v>
      </c>
      <c r="AF2064" s="147">
        <f>IF(AND($I2064="Si",O2064=1),1,IF(AND($I2064="Fisico",O2064=1),1,IF(AND(O2064=1,$I2064="Electronico"),2,IF(O2064=1,VLOOKUP($C2064&amp;"|"&amp;$B2064&amp;"|"&amp;$D2064,Empresas!$C$6:$CC$92,$G2064+6+1,0),0))))</f>
        <v>0</v>
      </c>
      <c r="AG2064" s="147">
        <f>IF(AND($I2064="Si",P2064=1),1,IF(AND($I2064="Fisico",P2064=1),1,IF(AND(P2064=1,$I2064="Electronico"),2,IF(P2064=1,VLOOKUP($C2064&amp;"|"&amp;$B2064&amp;"|"&amp;$D2064,Empresas!$C$6:$CC$92,$G2064+6+1,0),0))))</f>
        <v>0</v>
      </c>
      <c r="AH2064" s="147">
        <f>IF(AND($I2064="Si",Q2064=1),1,IF(AND($I2064="Fisico",Q2064=1),1,IF(AND(Q2064=1,$I2064="Electronico"),2,IF(Q2064=1,VLOOKUP($C2064&amp;"|"&amp;$B2064&amp;"|"&amp;$D2064,Empresas!$C$6:$CC$92,$G2064+6+1,0),0))))</f>
        <v>0</v>
      </c>
      <c r="AI2064" s="147">
        <f>IF(AND($I2064="Si",R2064=1),1,IF(AND($I2064="Fisico",R2064=1),1,IF(AND(R2064=1,$I2064="Electronico"),2,IF(R2064=1,VLOOKUP($C2064&amp;"|"&amp;$B2064&amp;"|"&amp;$D2064,Empresas!$C$6:$CC$92,$G2064+6+1,0),0))))</f>
        <v>0</v>
      </c>
      <c r="AJ2064" s="147">
        <f>IF(AND($I2064="Si",S2064=1),1,IF(AND($I2064="Fisico",S2064=1),1,IF(AND(S2064=1,$I2064="Electronico"),2,IF(S2064=1,VLOOKUP($C2064&amp;"|"&amp;$B2064&amp;"|"&amp;$D2064,Empresas!$C$6:$CC$92,$G2064+6+1,0),0))))</f>
        <v>0</v>
      </c>
      <c r="AK2064" s="147">
        <f>IF(AND($I2064="Si",T2064=1),1,IF(AND($I2064="Fisico",T2064=1),1,IF(AND(T2064=1,$I2064="Electronico"),2,IF(T2064=1,VLOOKUP($C2064&amp;"|"&amp;$B2064&amp;"|"&amp;$D2064,Empresas!$C$6:$CC$92,$G2064+6+1,0),0))))</f>
        <v>0</v>
      </c>
      <c r="AL2064" s="147">
        <f>IF(AND($I2064="Si",U2064=1),1,IF(AND($I2064="Fisico",U2064=1),1,IF(AND(U2064=1,$I2064="Electronico"),2,IF(U2064=1,VLOOKUP($C2064&amp;"|"&amp;$B2064&amp;"|"&amp;$D2064,Empresas!$C$6:$CC$92,$G2064+6+1,0),0))))</f>
        <v>0</v>
      </c>
      <c r="AM2064" s="149">
        <f t="shared" si="338"/>
        <v>0</v>
      </c>
      <c r="AN2064" s="149">
        <f t="shared" si="339"/>
        <v>0</v>
      </c>
      <c r="AO2064" s="152">
        <f t="shared" si="340"/>
        <v>0</v>
      </c>
    </row>
    <row r="2065" spans="1:41" x14ac:dyDescent="0.25">
      <c r="A2065" s="143" t="str">
        <f>VLOOKUP(D2065,Empresas!$D$7:$F$91,3,0)</f>
        <v>Jose</v>
      </c>
      <c r="B2065" s="144" t="str">
        <f>VLOOKUP(D2065,Empresas!$D$7:$G$91,4,0)</f>
        <v>Nancy</v>
      </c>
      <c r="C2065" s="144" t="s">
        <v>544</v>
      </c>
      <c r="D2065" s="144" t="s">
        <v>320</v>
      </c>
      <c r="E2065" s="144" t="str">
        <f>VLOOKUP(D2065,Empresas!$D$7:$E$92,2,0)</f>
        <v>LA PURITA</v>
      </c>
      <c r="F2065" s="144" t="s">
        <v>190</v>
      </c>
      <c r="G2065" s="145">
        <f t="shared" si="341"/>
        <v>69</v>
      </c>
      <c r="H2065" s="145" t="str">
        <f>VLOOKUP(D2065,Empresas!$D$6:$L$92,7,0)</f>
        <v>Mensual</v>
      </c>
      <c r="I2065" s="144" t="str">
        <f>VLOOKUP(VLOOKUP(D2065&amp;"|"&amp;B2065,Empresas!$I$7:$CB$92,G2065,0),Tablas!$A$13:$B$14,2,0)</f>
        <v>No</v>
      </c>
      <c r="J2065" s="78"/>
      <c r="K2065" s="78"/>
      <c r="L2065" s="78"/>
      <c r="M2065" s="78"/>
      <c r="N2065" s="78"/>
      <c r="O2065" s="78"/>
      <c r="P2065" s="78"/>
      <c r="Q2065" s="78"/>
      <c r="R2065" s="78"/>
      <c r="S2065" s="78"/>
      <c r="T2065" s="78"/>
      <c r="U2065" s="78"/>
      <c r="V2065" s="78" t="str">
        <f>VLOOKUP(D2065,Empresas!$D$7:$CF$91,81,0)</f>
        <v>A</v>
      </c>
      <c r="W2065" s="78" t="str">
        <f>VLOOKUP(D2065,Empresas!$D$7:$M$91,10,0)</f>
        <v>General</v>
      </c>
      <c r="X2065" s="69" t="str">
        <f t="shared" si="336"/>
        <v>NO</v>
      </c>
      <c r="Y2065" s="153" t="str">
        <f t="shared" si="337"/>
        <v>No aplica</v>
      </c>
      <c r="Z2065" s="147">
        <f>IF(Y2065="No aplica",0,IF(I2065="no",0,IF(I2065="No aplica",0,IF(I2065="Si",1,IF(I2065="Fisico",1,IF(I2065="Electronico",2,VLOOKUP(C2065&amp;"|"&amp;B2065&amp;"|"&amp;D2065,Empresas!$C$6:$CC$92,G2065+6+1,0)))))))</f>
        <v>0</v>
      </c>
      <c r="AA2065" s="147">
        <f>IF(AND($I2065="Si",J2065=1),1,IF(AND($I2065="Fisico",J2065=1),1,IF(AND(J2065=1,$I2065="Electronico"),2,IF(J2065=1,VLOOKUP($C2065&amp;"|"&amp;$B2065&amp;"|"&amp;$D2065,Empresas!$C$6:$CC$92,$G2065+6+1,0),0))))</f>
        <v>0</v>
      </c>
      <c r="AB2065" s="147">
        <f>IF(AND($I2065="Si",K2065=1),1,IF(AND($I2065="Fisico",K2065=1),1,IF(AND(K2065=1,$I2065="Electronico"),2,IF(K2065=1,VLOOKUP($C2065&amp;"|"&amp;$B2065&amp;"|"&amp;$D2065,Empresas!$C$6:$CC$92,$G2065+6+1,0),0))))</f>
        <v>0</v>
      </c>
      <c r="AC2065" s="147">
        <f>IF(AND($I2065="Si",L2065=1),1,IF(AND($I2065="Fisico",L2065=1),1,IF(AND(L2065=1,$I2065="Electronico"),2,IF(L2065=1,VLOOKUP($C2065&amp;"|"&amp;$B2065&amp;"|"&amp;$D2065,Empresas!$C$6:$CC$92,$G2065+6+1,0),0))))</f>
        <v>0</v>
      </c>
      <c r="AD2065" s="147">
        <f>IF(AND($I2065="Si",M2065=1),1,IF(AND($I2065="Fisico",M2065=1),1,IF(AND(M2065=1,$I2065="Electronico"),2,IF(M2065=1,VLOOKUP($C2065&amp;"|"&amp;$B2065&amp;"|"&amp;$D2065,Empresas!$C$6:$CC$92,$G2065+6+1,0),0))))</f>
        <v>0</v>
      </c>
      <c r="AE2065" s="147">
        <f>IF(AND($I2065="Si",N2065=1),1,IF(AND($I2065="Fisico",N2065=1),1,IF(AND(N2065=1,$I2065="Electronico"),2,IF(N2065=1,VLOOKUP($C2065&amp;"|"&amp;$B2065&amp;"|"&amp;$D2065,Empresas!$C$6:$CC$92,$G2065+6+1,0),0))))</f>
        <v>0</v>
      </c>
      <c r="AF2065" s="147">
        <f>IF(AND($I2065="Si",O2065=1),1,IF(AND($I2065="Fisico",O2065=1),1,IF(AND(O2065=1,$I2065="Electronico"),2,IF(O2065=1,VLOOKUP($C2065&amp;"|"&amp;$B2065&amp;"|"&amp;$D2065,Empresas!$C$6:$CC$92,$G2065+6+1,0),0))))</f>
        <v>0</v>
      </c>
      <c r="AG2065" s="147">
        <f>IF(AND($I2065="Si",P2065=1),1,IF(AND($I2065="Fisico",P2065=1),1,IF(AND(P2065=1,$I2065="Electronico"),2,IF(P2065=1,VLOOKUP($C2065&amp;"|"&amp;$B2065&amp;"|"&amp;$D2065,Empresas!$C$6:$CC$92,$G2065+6+1,0),0))))</f>
        <v>0</v>
      </c>
      <c r="AH2065" s="147">
        <f>IF(AND($I2065="Si",Q2065=1),1,IF(AND($I2065="Fisico",Q2065=1),1,IF(AND(Q2065=1,$I2065="Electronico"),2,IF(Q2065=1,VLOOKUP($C2065&amp;"|"&amp;$B2065&amp;"|"&amp;$D2065,Empresas!$C$6:$CC$92,$G2065+6+1,0),0))))</f>
        <v>0</v>
      </c>
      <c r="AI2065" s="147">
        <f>IF(AND($I2065="Si",R2065=1),1,IF(AND($I2065="Fisico",R2065=1),1,IF(AND(R2065=1,$I2065="Electronico"),2,IF(R2065=1,VLOOKUP($C2065&amp;"|"&amp;$B2065&amp;"|"&amp;$D2065,Empresas!$C$6:$CC$92,$G2065+6+1,0),0))))</f>
        <v>0</v>
      </c>
      <c r="AJ2065" s="147">
        <f>IF(AND($I2065="Si",S2065=1),1,IF(AND($I2065="Fisico",S2065=1),1,IF(AND(S2065=1,$I2065="Electronico"),2,IF(S2065=1,VLOOKUP($C2065&amp;"|"&amp;$B2065&amp;"|"&amp;$D2065,Empresas!$C$6:$CC$92,$G2065+6+1,0),0))))</f>
        <v>0</v>
      </c>
      <c r="AK2065" s="147">
        <f>IF(AND($I2065="Si",T2065=1),1,IF(AND($I2065="Fisico",T2065=1),1,IF(AND(T2065=1,$I2065="Electronico"),2,IF(T2065=1,VLOOKUP($C2065&amp;"|"&amp;$B2065&amp;"|"&amp;$D2065,Empresas!$C$6:$CC$92,$G2065+6+1,0),0))))</f>
        <v>0</v>
      </c>
      <c r="AL2065" s="147">
        <f>IF(AND($I2065="Si",U2065=1),1,IF(AND($I2065="Fisico",U2065=1),1,IF(AND(U2065=1,$I2065="Electronico"),2,IF(U2065=1,VLOOKUP($C2065&amp;"|"&amp;$B2065&amp;"|"&amp;$D2065,Empresas!$C$6:$CC$92,$G2065+6+1,0),0))))</f>
        <v>0</v>
      </c>
      <c r="AM2065" s="149">
        <f t="shared" si="338"/>
        <v>0</v>
      </c>
      <c r="AN2065" s="149">
        <f t="shared" si="339"/>
        <v>0</v>
      </c>
      <c r="AO2065" s="152">
        <f t="shared" si="340"/>
        <v>0</v>
      </c>
    </row>
    <row r="2066" spans="1:41" x14ac:dyDescent="0.25">
      <c r="A2066" s="143" t="str">
        <f>VLOOKUP(D2066,Empresas!$D$7:$F$91,3,0)</f>
        <v>Jose</v>
      </c>
      <c r="B2066" s="144" t="str">
        <f>VLOOKUP(D2066,Empresas!$D$7:$G$91,4,0)</f>
        <v>Nancy</v>
      </c>
      <c r="C2066" s="144" t="s">
        <v>544</v>
      </c>
      <c r="D2066" s="144" t="s">
        <v>320</v>
      </c>
      <c r="E2066" s="144" t="str">
        <f>VLOOKUP(D2066,Empresas!$D$7:$E$92,2,0)</f>
        <v>LA PURITA</v>
      </c>
      <c r="F2066" s="146" t="s">
        <v>191</v>
      </c>
      <c r="G2066" s="145">
        <f t="shared" si="341"/>
        <v>70</v>
      </c>
      <c r="H2066" s="145" t="str">
        <f>VLOOKUP(D2066,Empresas!$D$6:$L$92,7,0)</f>
        <v>Mensual</v>
      </c>
      <c r="I2066" s="144" t="str">
        <f>VLOOKUP(VLOOKUP(D2066&amp;"|"&amp;B2066,Empresas!$I$7:$CB$92,G2066,0),Tablas!$A$13:$B$14,2,0)</f>
        <v>No</v>
      </c>
      <c r="J2066" s="78"/>
      <c r="K2066" s="78"/>
      <c r="L2066" s="78"/>
      <c r="M2066" s="78"/>
      <c r="N2066" s="78"/>
      <c r="O2066" s="78"/>
      <c r="P2066" s="78"/>
      <c r="Q2066" s="78"/>
      <c r="R2066" s="78"/>
      <c r="S2066" s="78"/>
      <c r="T2066" s="78"/>
      <c r="U2066" s="78"/>
      <c r="V2066" s="78" t="str">
        <f>VLOOKUP(D2066,Empresas!$D$7:$CF$91,81,0)</f>
        <v>A</v>
      </c>
      <c r="W2066" s="78" t="str">
        <f>VLOOKUP(D2066,Empresas!$D$7:$M$91,10,0)</f>
        <v>General</v>
      </c>
      <c r="X2066" s="69" t="str">
        <f t="shared" si="336"/>
        <v>NO</v>
      </c>
      <c r="Y2066" s="153" t="str">
        <f t="shared" si="337"/>
        <v>No aplica</v>
      </c>
      <c r="Z2066" s="147">
        <f>IF(Y2066="No aplica",0,IF(I2066="no",0,IF(I2066="No aplica",0,IF(I2066="Si",1,IF(I2066="Fisico",1,IF(I2066="Electronico",2,VLOOKUP(C2066&amp;"|"&amp;B2066&amp;"|"&amp;D2066,Empresas!$C$6:$CC$92,G2066+6+1,0)))))))</f>
        <v>0</v>
      </c>
      <c r="AA2066" s="147">
        <f>IF(AND($I2066="Si",J2066=1),1,IF(AND($I2066="Fisico",J2066=1),1,IF(AND(J2066=1,$I2066="Electronico"),2,IF(J2066=1,VLOOKUP($C2066&amp;"|"&amp;$B2066&amp;"|"&amp;$D2066,Empresas!$C$6:$CC$92,$G2066+6+1,0),0))))</f>
        <v>0</v>
      </c>
      <c r="AB2066" s="147">
        <f>IF(AND($I2066="Si",K2066=1),1,IF(AND($I2066="Fisico",K2066=1),1,IF(AND(K2066=1,$I2066="Electronico"),2,IF(K2066=1,VLOOKUP($C2066&amp;"|"&amp;$B2066&amp;"|"&amp;$D2066,Empresas!$C$6:$CC$92,$G2066+6+1,0),0))))</f>
        <v>0</v>
      </c>
      <c r="AC2066" s="147">
        <f>IF(AND($I2066="Si",L2066=1),1,IF(AND($I2066="Fisico",L2066=1),1,IF(AND(L2066=1,$I2066="Electronico"),2,IF(L2066=1,VLOOKUP($C2066&amp;"|"&amp;$B2066&amp;"|"&amp;$D2066,Empresas!$C$6:$CC$92,$G2066+6+1,0),0))))</f>
        <v>0</v>
      </c>
      <c r="AD2066" s="147">
        <f>IF(AND($I2066="Si",M2066=1),1,IF(AND($I2066="Fisico",M2066=1),1,IF(AND(M2066=1,$I2066="Electronico"),2,IF(M2066=1,VLOOKUP($C2066&amp;"|"&amp;$B2066&amp;"|"&amp;$D2066,Empresas!$C$6:$CC$92,$G2066+6+1,0),0))))</f>
        <v>0</v>
      </c>
      <c r="AE2066" s="147">
        <f>IF(AND($I2066="Si",N2066=1),1,IF(AND($I2066="Fisico",N2066=1),1,IF(AND(N2066=1,$I2066="Electronico"),2,IF(N2066=1,VLOOKUP($C2066&amp;"|"&amp;$B2066&amp;"|"&amp;$D2066,Empresas!$C$6:$CC$92,$G2066+6+1,0),0))))</f>
        <v>0</v>
      </c>
      <c r="AF2066" s="147">
        <f>IF(AND($I2066="Si",O2066=1),1,IF(AND($I2066="Fisico",O2066=1),1,IF(AND(O2066=1,$I2066="Electronico"),2,IF(O2066=1,VLOOKUP($C2066&amp;"|"&amp;$B2066&amp;"|"&amp;$D2066,Empresas!$C$6:$CC$92,$G2066+6+1,0),0))))</f>
        <v>0</v>
      </c>
      <c r="AG2066" s="147">
        <f>IF(AND($I2066="Si",P2066=1),1,IF(AND($I2066="Fisico",P2066=1),1,IF(AND(P2066=1,$I2066="Electronico"),2,IF(P2066=1,VLOOKUP($C2066&amp;"|"&amp;$B2066&amp;"|"&amp;$D2066,Empresas!$C$6:$CC$92,$G2066+6+1,0),0))))</f>
        <v>0</v>
      </c>
      <c r="AH2066" s="147">
        <f>IF(AND($I2066="Si",Q2066=1),1,IF(AND($I2066="Fisico",Q2066=1),1,IF(AND(Q2066=1,$I2066="Electronico"),2,IF(Q2066=1,VLOOKUP($C2066&amp;"|"&amp;$B2066&amp;"|"&amp;$D2066,Empresas!$C$6:$CC$92,$G2066+6+1,0),0))))</f>
        <v>0</v>
      </c>
      <c r="AI2066" s="147">
        <f>IF(AND($I2066="Si",R2066=1),1,IF(AND($I2066="Fisico",R2066=1),1,IF(AND(R2066=1,$I2066="Electronico"),2,IF(R2066=1,VLOOKUP($C2066&amp;"|"&amp;$B2066&amp;"|"&amp;$D2066,Empresas!$C$6:$CC$92,$G2066+6+1,0),0))))</f>
        <v>0</v>
      </c>
      <c r="AJ2066" s="147">
        <f>IF(AND($I2066="Si",S2066=1),1,IF(AND($I2066="Fisico",S2066=1),1,IF(AND(S2066=1,$I2066="Electronico"),2,IF(S2066=1,VLOOKUP($C2066&amp;"|"&amp;$B2066&amp;"|"&amp;$D2066,Empresas!$C$6:$CC$92,$G2066+6+1,0),0))))</f>
        <v>0</v>
      </c>
      <c r="AK2066" s="147">
        <f>IF(AND($I2066="Si",T2066=1),1,IF(AND($I2066="Fisico",T2066=1),1,IF(AND(T2066=1,$I2066="Electronico"),2,IF(T2066=1,VLOOKUP($C2066&amp;"|"&amp;$B2066&amp;"|"&amp;$D2066,Empresas!$C$6:$CC$92,$G2066+6+1,0),0))))</f>
        <v>0</v>
      </c>
      <c r="AL2066" s="147">
        <f>IF(AND($I2066="Si",U2066=1),1,IF(AND($I2066="Fisico",U2066=1),1,IF(AND(U2066=1,$I2066="Electronico"),2,IF(U2066=1,VLOOKUP($C2066&amp;"|"&amp;$B2066&amp;"|"&amp;$D2066,Empresas!$C$6:$CC$92,$G2066+6+1,0),0))))</f>
        <v>0</v>
      </c>
      <c r="AM2066" s="149">
        <f t="shared" si="338"/>
        <v>0</v>
      </c>
      <c r="AN2066" s="149">
        <f t="shared" si="339"/>
        <v>0</v>
      </c>
      <c r="AO2066" s="152">
        <f t="shared" si="340"/>
        <v>0</v>
      </c>
    </row>
    <row r="2067" spans="1:41" x14ac:dyDescent="0.25">
      <c r="A2067" s="143" t="str">
        <f>VLOOKUP(D2067,Empresas!$D$7:$F$91,3,0)</f>
        <v>Jose</v>
      </c>
      <c r="B2067" s="144" t="str">
        <f>VLOOKUP(D2067,Empresas!$D$7:$G$91,4,0)</f>
        <v>Nancy</v>
      </c>
      <c r="C2067" s="144" t="s">
        <v>544</v>
      </c>
      <c r="D2067" s="144" t="s">
        <v>320</v>
      </c>
      <c r="E2067" s="144" t="str">
        <f>VLOOKUP(D2067,Empresas!$D$7:$E$92,2,0)</f>
        <v>LA PURITA</v>
      </c>
      <c r="F2067" s="144" t="s">
        <v>192</v>
      </c>
      <c r="G2067" s="145">
        <f t="shared" si="341"/>
        <v>71</v>
      </c>
      <c r="H2067" s="145" t="str">
        <f>VLOOKUP(D2067,Empresas!$D$6:$L$92,7,0)</f>
        <v>Mensual</v>
      </c>
      <c r="I2067" s="144" t="str">
        <f>VLOOKUP(VLOOKUP(D2067&amp;"|"&amp;B2067,Empresas!$I$7:$CB$92,G2067,0),Tablas!$A$13:$B$14,2,0)</f>
        <v>No</v>
      </c>
      <c r="J2067" s="78"/>
      <c r="K2067" s="78"/>
      <c r="L2067" s="78"/>
      <c r="M2067" s="78"/>
      <c r="N2067" s="78"/>
      <c r="O2067" s="78"/>
      <c r="P2067" s="78"/>
      <c r="Q2067" s="78"/>
      <c r="R2067" s="78"/>
      <c r="S2067" s="78"/>
      <c r="T2067" s="78"/>
      <c r="U2067" s="78"/>
      <c r="V2067" s="78" t="str">
        <f>VLOOKUP(D2067,Empresas!$D$7:$CF$91,81,0)</f>
        <v>A</v>
      </c>
      <c r="W2067" s="78" t="str">
        <f>VLOOKUP(D2067,Empresas!$D$7:$M$91,10,0)</f>
        <v>General</v>
      </c>
      <c r="X2067" s="69" t="str">
        <f t="shared" si="336"/>
        <v>NO</v>
      </c>
      <c r="Y2067" s="153" t="str">
        <f t="shared" si="337"/>
        <v>No aplica</v>
      </c>
      <c r="Z2067" s="147">
        <f>IF(Y2067="No aplica",0,IF(I2067="no",0,IF(I2067="No aplica",0,IF(I2067="Si",1,IF(I2067="Fisico",1,IF(I2067="Electronico",2,VLOOKUP(C2067&amp;"|"&amp;B2067&amp;"|"&amp;D2067,Empresas!$C$6:$CC$92,G2067+6+1,0)))))))</f>
        <v>0</v>
      </c>
      <c r="AA2067" s="147">
        <f>IF(AND($I2067="Si",J2067=1),1,IF(AND($I2067="Fisico",J2067=1),1,IF(AND(J2067=1,$I2067="Electronico"),2,IF(J2067=1,VLOOKUP($C2067&amp;"|"&amp;$B2067&amp;"|"&amp;$D2067,Empresas!$C$6:$CC$92,$G2067+6+1,0),0))))</f>
        <v>0</v>
      </c>
      <c r="AB2067" s="147">
        <f>IF(AND($I2067="Si",K2067=1),1,IF(AND($I2067="Fisico",K2067=1),1,IF(AND(K2067=1,$I2067="Electronico"),2,IF(K2067=1,VLOOKUP($C2067&amp;"|"&amp;$B2067&amp;"|"&amp;$D2067,Empresas!$C$6:$CC$92,$G2067+6+1,0),0))))</f>
        <v>0</v>
      </c>
      <c r="AC2067" s="147">
        <f>IF(AND($I2067="Si",L2067=1),1,IF(AND($I2067="Fisico",L2067=1),1,IF(AND(L2067=1,$I2067="Electronico"),2,IF(L2067=1,VLOOKUP($C2067&amp;"|"&amp;$B2067&amp;"|"&amp;$D2067,Empresas!$C$6:$CC$92,$G2067+6+1,0),0))))</f>
        <v>0</v>
      </c>
      <c r="AD2067" s="147">
        <f>IF(AND($I2067="Si",M2067=1),1,IF(AND($I2067="Fisico",M2067=1),1,IF(AND(M2067=1,$I2067="Electronico"),2,IF(M2067=1,VLOOKUP($C2067&amp;"|"&amp;$B2067&amp;"|"&amp;$D2067,Empresas!$C$6:$CC$92,$G2067+6+1,0),0))))</f>
        <v>0</v>
      </c>
      <c r="AE2067" s="147">
        <f>IF(AND($I2067="Si",N2067=1),1,IF(AND($I2067="Fisico",N2067=1),1,IF(AND(N2067=1,$I2067="Electronico"),2,IF(N2067=1,VLOOKUP($C2067&amp;"|"&amp;$B2067&amp;"|"&amp;$D2067,Empresas!$C$6:$CC$92,$G2067+6+1,0),0))))</f>
        <v>0</v>
      </c>
      <c r="AF2067" s="147">
        <f>IF(AND($I2067="Si",O2067=1),1,IF(AND($I2067="Fisico",O2067=1),1,IF(AND(O2067=1,$I2067="Electronico"),2,IF(O2067=1,VLOOKUP($C2067&amp;"|"&amp;$B2067&amp;"|"&amp;$D2067,Empresas!$C$6:$CC$92,$G2067+6+1,0),0))))</f>
        <v>0</v>
      </c>
      <c r="AG2067" s="147">
        <f>IF(AND($I2067="Si",P2067=1),1,IF(AND($I2067="Fisico",P2067=1),1,IF(AND(P2067=1,$I2067="Electronico"),2,IF(P2067=1,VLOOKUP($C2067&amp;"|"&amp;$B2067&amp;"|"&amp;$D2067,Empresas!$C$6:$CC$92,$G2067+6+1,0),0))))</f>
        <v>0</v>
      </c>
      <c r="AH2067" s="147">
        <f>IF(AND($I2067="Si",Q2067=1),1,IF(AND($I2067="Fisico",Q2067=1),1,IF(AND(Q2067=1,$I2067="Electronico"),2,IF(Q2067=1,VLOOKUP($C2067&amp;"|"&amp;$B2067&amp;"|"&amp;$D2067,Empresas!$C$6:$CC$92,$G2067+6+1,0),0))))</f>
        <v>0</v>
      </c>
      <c r="AI2067" s="147">
        <f>IF(AND($I2067="Si",R2067=1),1,IF(AND($I2067="Fisico",R2067=1),1,IF(AND(R2067=1,$I2067="Electronico"),2,IF(R2067=1,VLOOKUP($C2067&amp;"|"&amp;$B2067&amp;"|"&amp;$D2067,Empresas!$C$6:$CC$92,$G2067+6+1,0),0))))</f>
        <v>0</v>
      </c>
      <c r="AJ2067" s="147">
        <f>IF(AND($I2067="Si",S2067=1),1,IF(AND($I2067="Fisico",S2067=1),1,IF(AND(S2067=1,$I2067="Electronico"),2,IF(S2067=1,VLOOKUP($C2067&amp;"|"&amp;$B2067&amp;"|"&amp;$D2067,Empresas!$C$6:$CC$92,$G2067+6+1,0),0))))</f>
        <v>0</v>
      </c>
      <c r="AK2067" s="147">
        <f>IF(AND($I2067="Si",T2067=1),1,IF(AND($I2067="Fisico",T2067=1),1,IF(AND(T2067=1,$I2067="Electronico"),2,IF(T2067=1,VLOOKUP($C2067&amp;"|"&amp;$B2067&amp;"|"&amp;$D2067,Empresas!$C$6:$CC$92,$G2067+6+1,0),0))))</f>
        <v>0</v>
      </c>
      <c r="AL2067" s="147">
        <f>IF(AND($I2067="Si",U2067=1),1,IF(AND($I2067="Fisico",U2067=1),1,IF(AND(U2067=1,$I2067="Electronico"),2,IF(U2067=1,VLOOKUP($C2067&amp;"|"&amp;$B2067&amp;"|"&amp;$D2067,Empresas!$C$6:$CC$92,$G2067+6+1,0),0))))</f>
        <v>0</v>
      </c>
      <c r="AM2067" s="149">
        <f t="shared" si="338"/>
        <v>0</v>
      </c>
      <c r="AN2067" s="149">
        <f t="shared" si="339"/>
        <v>0</v>
      </c>
      <c r="AO2067" s="152">
        <f t="shared" si="340"/>
        <v>0</v>
      </c>
    </row>
    <row r="2068" spans="1:41" x14ac:dyDescent="0.25">
      <c r="A2068" s="137" t="str">
        <f>VLOOKUP(D2068,Empresas!$D$7:$F$91,3,0)</f>
        <v>Jose</v>
      </c>
      <c r="B2068" s="138" t="str">
        <f>VLOOKUP(D2068,Empresas!$D$7:$G$91,4,0)</f>
        <v xml:space="preserve">Rocio </v>
      </c>
      <c r="C2068" s="138" t="s">
        <v>544</v>
      </c>
      <c r="D2068" s="138" t="s">
        <v>326</v>
      </c>
      <c r="E2068" s="138" t="str">
        <f>VLOOKUP(D2068,Empresas!$D$7:$E$92,2,0)</f>
        <v>AGROINDUSTRIALES Y EXPORTADORA BETO VIP S.A.C.</v>
      </c>
      <c r="F2068" s="138" t="s">
        <v>158</v>
      </c>
      <c r="G2068" s="139">
        <f>+Empresas!$O$2</f>
        <v>7</v>
      </c>
      <c r="H2068" s="139" t="str">
        <f>VLOOKUP(D2068,Empresas!$D$6:$L$92,7,0)</f>
        <v>Semestral</v>
      </c>
      <c r="I2068" s="138" t="str">
        <f>VLOOKUP(VLOOKUP(D2068&amp;"|"&amp;B2068,Empresas!$I$7:$CB$92,G2068,0),Tablas!$A$3:$B$5,2,0)</f>
        <v>Registro y analisis</v>
      </c>
      <c r="J2068" s="78">
        <v>1</v>
      </c>
      <c r="K2068" s="78">
        <v>1</v>
      </c>
      <c r="L2068" s="78">
        <v>1</v>
      </c>
      <c r="M2068" s="78">
        <v>1</v>
      </c>
      <c r="N2068" s="78">
        <v>1</v>
      </c>
      <c r="O2068" s="78">
        <v>1</v>
      </c>
      <c r="P2068" s="78">
        <v>1</v>
      </c>
      <c r="Q2068" s="78">
        <v>2</v>
      </c>
      <c r="R2068" s="78"/>
      <c r="S2068" s="78"/>
      <c r="T2068" s="78"/>
      <c r="U2068" s="78"/>
      <c r="V2068" s="78" t="str">
        <f>VLOOKUP(D2068,Empresas!$D$7:$CF$91,81,0)</f>
        <v>C</v>
      </c>
      <c r="W2068" s="78" t="str">
        <f>VLOOKUP(D2068,Empresas!$D$7:$M$91,10,0)</f>
        <v>General</v>
      </c>
      <c r="X2068" s="69" t="str">
        <f t="shared" si="336"/>
        <v>SI</v>
      </c>
      <c r="Y2068" s="153" t="str">
        <f t="shared" si="337"/>
        <v>Si aplica</v>
      </c>
      <c r="Z2068" s="147">
        <f>IF(Y2068="No aplica",0,IF(I2068="no",0,IF(I2068="No aplica",0,IF(I2068="Si",1,IF(I2068="Fisico",1,IF(I2068="Electronico",2,VLOOKUP(C2068&amp;"|"&amp;B2068&amp;"|"&amp;D2068,Empresas!$C$6:$CC$92,G2068+6+1,0)))))))</f>
        <v>1</v>
      </c>
      <c r="AA2068" s="147">
        <f>IF(AND($I2068="Si",J2068=1),1,IF(AND($I2068="Fisico",J2068=1),1,IF(AND(J2068=1,$I2068="Electronico"),2,IF(J2068=1,VLOOKUP($C2068&amp;"|"&amp;$B2068&amp;"|"&amp;$D2068,Empresas!$C$6:$CC$92,$G2068+6+1,0),0))))</f>
        <v>1</v>
      </c>
      <c r="AB2068" s="147">
        <f>IF(AND($I2068="Si",K2068=1),1,IF(AND($I2068="Fisico",K2068=1),1,IF(AND(K2068=1,$I2068="Electronico"),2,IF(K2068=1,VLOOKUP($C2068&amp;"|"&amp;$B2068&amp;"|"&amp;$D2068,Empresas!$C$6:$CC$92,$G2068+6+1,0),0))))</f>
        <v>1</v>
      </c>
      <c r="AC2068" s="147">
        <f>IF(AND($I2068="Si",L2068=1),1,IF(AND($I2068="Fisico",L2068=1),1,IF(AND(L2068=1,$I2068="Electronico"),2,IF(L2068=1,VLOOKUP($C2068&amp;"|"&amp;$B2068&amp;"|"&amp;$D2068,Empresas!$C$6:$CC$92,$G2068+6+1,0),0))))</f>
        <v>1</v>
      </c>
      <c r="AD2068" s="147">
        <f>IF(AND($I2068="Si",M2068=1),1,IF(AND($I2068="Fisico",M2068=1),1,IF(AND(M2068=1,$I2068="Electronico"),2,IF(M2068=1,VLOOKUP($C2068&amp;"|"&amp;$B2068&amp;"|"&amp;$D2068,Empresas!$C$6:$CC$92,$G2068+6+1,0),0))))</f>
        <v>1</v>
      </c>
      <c r="AE2068" s="147">
        <f>IF(AND($I2068="Si",N2068=1),1,IF(AND($I2068="Fisico",N2068=1),1,IF(AND(N2068=1,$I2068="Electronico"),2,IF(N2068=1,VLOOKUP($C2068&amp;"|"&amp;$B2068&amp;"|"&amp;$D2068,Empresas!$C$6:$CC$92,$G2068+6+1,0),0))))</f>
        <v>1</v>
      </c>
      <c r="AF2068" s="147">
        <f>IF(AND($I2068="Si",O2068=1),1,IF(AND($I2068="Fisico",O2068=1),1,IF(AND(O2068=1,$I2068="Electronico"),2,IF(O2068=1,VLOOKUP($C2068&amp;"|"&amp;$B2068&amp;"|"&amp;$D2068,Empresas!$C$6:$CC$92,$G2068+6+1,0),0))))</f>
        <v>1</v>
      </c>
      <c r="AG2068" s="147">
        <f>IF(AND($I2068="Si",P2068=1),1,IF(AND($I2068="Fisico",P2068=1),1,IF(AND(P2068=1,$I2068="Electronico"),2,IF(P2068=1,VLOOKUP($C2068&amp;"|"&amp;$B2068&amp;"|"&amp;$D2068,Empresas!$C$6:$CC$92,$G2068+6+1,0),0))))</f>
        <v>1</v>
      </c>
      <c r="AH2068" s="147">
        <f>IF(AND($I2068="Si",Q2068=1),1,IF(AND($I2068="Fisico",Q2068=1),1,IF(AND(Q2068=1,$I2068="Electronico"),2,IF(Q2068=1,VLOOKUP($C2068&amp;"|"&amp;$B2068&amp;"|"&amp;$D2068,Empresas!$C$6:$CC$92,$G2068+6+1,0),0))))</f>
        <v>0</v>
      </c>
      <c r="AI2068" s="147">
        <f>IF(AND($I2068="Si",R2068=1),1,IF(AND($I2068="Fisico",R2068=1),1,IF(AND(R2068=1,$I2068="Electronico"),2,IF(R2068=1,VLOOKUP($C2068&amp;"|"&amp;$B2068&amp;"|"&amp;$D2068,Empresas!$C$6:$CC$92,$G2068+6+1,0),0))))</f>
        <v>0</v>
      </c>
      <c r="AJ2068" s="147">
        <f>IF(AND($I2068="Si",S2068=1),1,IF(AND($I2068="Fisico",S2068=1),1,IF(AND(S2068=1,$I2068="Electronico"),2,IF(S2068=1,VLOOKUP($C2068&amp;"|"&amp;$B2068&amp;"|"&amp;$D2068,Empresas!$C$6:$CC$92,$G2068+6+1,0),0))))</f>
        <v>0</v>
      </c>
      <c r="AK2068" s="147">
        <f>IF(AND($I2068="Si",T2068=1),1,IF(AND($I2068="Fisico",T2068=1),1,IF(AND(T2068=1,$I2068="Electronico"),2,IF(T2068=1,VLOOKUP($C2068&amp;"|"&amp;$B2068&amp;"|"&amp;$D2068,Empresas!$C$6:$CC$92,$G2068+6+1,0),0))))</f>
        <v>0</v>
      </c>
      <c r="AL2068" s="147">
        <f>IF(AND($I2068="Si",U2068=1),1,IF(AND($I2068="Fisico",U2068=1),1,IF(AND(U2068=1,$I2068="Electronico"),2,IF(U2068=1,VLOOKUP($C2068&amp;"|"&amp;$B2068&amp;"|"&amp;$D2068,Empresas!$C$6:$CC$92,$G2068+6+1,0),0))))</f>
        <v>0</v>
      </c>
      <c r="AM2068" s="149">
        <f t="shared" si="338"/>
        <v>7</v>
      </c>
      <c r="AN2068" s="149">
        <f t="shared" si="339"/>
        <v>8</v>
      </c>
      <c r="AO2068" s="152">
        <f t="shared" si="340"/>
        <v>0.875</v>
      </c>
    </row>
    <row r="2069" spans="1:41" x14ac:dyDescent="0.25">
      <c r="A2069" s="137" t="str">
        <f>VLOOKUP(D2069,Empresas!$D$7:$F$91,3,0)</f>
        <v>Jose</v>
      </c>
      <c r="B2069" s="138" t="str">
        <f>VLOOKUP(D2069,Empresas!$D$7:$G$91,4,0)</f>
        <v xml:space="preserve">Rocio </v>
      </c>
      <c r="C2069" s="138" t="s">
        <v>544</v>
      </c>
      <c r="D2069" s="138" t="s">
        <v>326</v>
      </c>
      <c r="E2069" s="138" t="str">
        <f>VLOOKUP(D2069,Empresas!$D$7:$E$92,2,0)</f>
        <v>AGROINDUSTRIALES Y EXPORTADORA BETO VIP S.A.C.</v>
      </c>
      <c r="F2069" s="138" t="s">
        <v>159</v>
      </c>
      <c r="G2069" s="139">
        <f>+G2068+3</f>
        <v>10</v>
      </c>
      <c r="H2069" s="139" t="str">
        <f>VLOOKUP(D2069,Empresas!$D$6:$L$92,7,0)</f>
        <v>Semestral</v>
      </c>
      <c r="I2069" s="138" t="str">
        <f>VLOOKUP(VLOOKUP(D2069&amp;"|"&amp;B2069,Empresas!$I$7:$CB$92,G2069,0),Tablas!$A$3:$B$5,2,0)</f>
        <v>Registro y analisis</v>
      </c>
      <c r="J2069" s="78">
        <v>1</v>
      </c>
      <c r="K2069" s="78">
        <v>1</v>
      </c>
      <c r="L2069" s="78">
        <v>1</v>
      </c>
      <c r="M2069" s="78">
        <v>1</v>
      </c>
      <c r="N2069" s="78">
        <v>1</v>
      </c>
      <c r="O2069" s="78">
        <v>1</v>
      </c>
      <c r="P2069" s="78">
        <v>1</v>
      </c>
      <c r="Q2069" s="78">
        <v>2</v>
      </c>
      <c r="R2069" s="78"/>
      <c r="S2069" s="78"/>
      <c r="T2069" s="78"/>
      <c r="U2069" s="78"/>
      <c r="V2069" s="78" t="str">
        <f>VLOOKUP(D2069,Empresas!$D$7:$CF$91,81,0)</f>
        <v>C</v>
      </c>
      <c r="W2069" s="78" t="str">
        <f>VLOOKUP(D2069,Empresas!$D$7:$M$91,10,0)</f>
        <v>General</v>
      </c>
      <c r="X2069" s="69" t="str">
        <f t="shared" si="336"/>
        <v>SI</v>
      </c>
      <c r="Y2069" s="153" t="str">
        <f t="shared" si="337"/>
        <v>Si aplica</v>
      </c>
      <c r="Z2069" s="147">
        <f>IF(Y2069="No aplica",0,IF(I2069="no",0,IF(I2069="No aplica",0,IF(I2069="Si",1,IF(I2069="Fisico",1,IF(I2069="Electronico",2,VLOOKUP(C2069&amp;"|"&amp;B2069&amp;"|"&amp;D2069,Empresas!$C$6:$CC$92,G2069+6+1,0)))))))</f>
        <v>1</v>
      </c>
      <c r="AA2069" s="147">
        <f>IF(AND($I2069="Si",J2069=1),1,IF(AND($I2069="Fisico",J2069=1),1,IF(AND(J2069=1,$I2069="Electronico"),2,IF(J2069=1,VLOOKUP($C2069&amp;"|"&amp;$B2069&amp;"|"&amp;$D2069,Empresas!$C$6:$CC$92,$G2069+6+1,0),0))))</f>
        <v>1</v>
      </c>
      <c r="AB2069" s="147">
        <f>IF(AND($I2069="Si",K2069=1),1,IF(AND($I2069="Fisico",K2069=1),1,IF(AND(K2069=1,$I2069="Electronico"),2,IF(K2069=1,VLOOKUP($C2069&amp;"|"&amp;$B2069&amp;"|"&amp;$D2069,Empresas!$C$6:$CC$92,$G2069+6+1,0),0))))</f>
        <v>1</v>
      </c>
      <c r="AC2069" s="147">
        <f>IF(AND($I2069="Si",L2069=1),1,IF(AND($I2069="Fisico",L2069=1),1,IF(AND(L2069=1,$I2069="Electronico"),2,IF(L2069=1,VLOOKUP($C2069&amp;"|"&amp;$B2069&amp;"|"&amp;$D2069,Empresas!$C$6:$CC$92,$G2069+6+1,0),0))))</f>
        <v>1</v>
      </c>
      <c r="AD2069" s="147">
        <f>IF(AND($I2069="Si",M2069=1),1,IF(AND($I2069="Fisico",M2069=1),1,IF(AND(M2069=1,$I2069="Electronico"),2,IF(M2069=1,VLOOKUP($C2069&amp;"|"&amp;$B2069&amp;"|"&amp;$D2069,Empresas!$C$6:$CC$92,$G2069+6+1,0),0))))</f>
        <v>1</v>
      </c>
      <c r="AE2069" s="147">
        <f>IF(AND($I2069="Si",N2069=1),1,IF(AND($I2069="Fisico",N2069=1),1,IF(AND(N2069=1,$I2069="Electronico"),2,IF(N2069=1,VLOOKUP($C2069&amp;"|"&amp;$B2069&amp;"|"&amp;$D2069,Empresas!$C$6:$CC$92,$G2069+6+1,0),0))))</f>
        <v>1</v>
      </c>
      <c r="AF2069" s="147">
        <f>IF(AND($I2069="Si",O2069=1),1,IF(AND($I2069="Fisico",O2069=1),1,IF(AND(O2069=1,$I2069="Electronico"),2,IF(O2069=1,VLOOKUP($C2069&amp;"|"&amp;$B2069&amp;"|"&amp;$D2069,Empresas!$C$6:$CC$92,$G2069+6+1,0),0))))</f>
        <v>1</v>
      </c>
      <c r="AG2069" s="147">
        <f>IF(AND($I2069="Si",P2069=1),1,IF(AND($I2069="Fisico",P2069=1),1,IF(AND(P2069=1,$I2069="Electronico"),2,IF(P2069=1,VLOOKUP($C2069&amp;"|"&amp;$B2069&amp;"|"&amp;$D2069,Empresas!$C$6:$CC$92,$G2069+6+1,0),0))))</f>
        <v>1</v>
      </c>
      <c r="AH2069" s="147">
        <f>IF(AND($I2069="Si",Q2069=1),1,IF(AND($I2069="Fisico",Q2069=1),1,IF(AND(Q2069=1,$I2069="Electronico"),2,IF(Q2069=1,VLOOKUP($C2069&amp;"|"&amp;$B2069&amp;"|"&amp;$D2069,Empresas!$C$6:$CC$92,$G2069+6+1,0),0))))</f>
        <v>0</v>
      </c>
      <c r="AI2069" s="147">
        <f>IF(AND($I2069="Si",R2069=1),1,IF(AND($I2069="Fisico",R2069=1),1,IF(AND(R2069=1,$I2069="Electronico"),2,IF(R2069=1,VLOOKUP($C2069&amp;"|"&amp;$B2069&amp;"|"&amp;$D2069,Empresas!$C$6:$CC$92,$G2069+6+1,0),0))))</f>
        <v>0</v>
      </c>
      <c r="AJ2069" s="147">
        <f>IF(AND($I2069="Si",S2069=1),1,IF(AND($I2069="Fisico",S2069=1),1,IF(AND(S2069=1,$I2069="Electronico"),2,IF(S2069=1,VLOOKUP($C2069&amp;"|"&amp;$B2069&amp;"|"&amp;$D2069,Empresas!$C$6:$CC$92,$G2069+6+1,0),0))))</f>
        <v>0</v>
      </c>
      <c r="AK2069" s="147">
        <f>IF(AND($I2069="Si",T2069=1),1,IF(AND($I2069="Fisico",T2069=1),1,IF(AND(T2069=1,$I2069="Electronico"),2,IF(T2069=1,VLOOKUP($C2069&amp;"|"&amp;$B2069&amp;"|"&amp;$D2069,Empresas!$C$6:$CC$92,$G2069+6+1,0),0))))</f>
        <v>0</v>
      </c>
      <c r="AL2069" s="147">
        <f>IF(AND($I2069="Si",U2069=1),1,IF(AND($I2069="Fisico",U2069=1),1,IF(AND(U2069=1,$I2069="Electronico"),2,IF(U2069=1,VLOOKUP($C2069&amp;"|"&amp;$B2069&amp;"|"&amp;$D2069,Empresas!$C$6:$CC$92,$G2069+6+1,0),0))))</f>
        <v>0</v>
      </c>
      <c r="AM2069" s="149">
        <f t="shared" si="338"/>
        <v>7</v>
      </c>
      <c r="AN2069" s="149">
        <f t="shared" si="339"/>
        <v>8</v>
      </c>
      <c r="AO2069" s="152">
        <f t="shared" si="340"/>
        <v>0.875</v>
      </c>
    </row>
    <row r="2070" spans="1:41" x14ac:dyDescent="0.25">
      <c r="A2070" s="137" t="str">
        <f>VLOOKUP(D2070,Empresas!$D$7:$F$91,3,0)</f>
        <v>Jose</v>
      </c>
      <c r="B2070" s="138" t="str">
        <f>VLOOKUP(D2070,Empresas!$D$7:$G$91,4,0)</f>
        <v xml:space="preserve">Rocio </v>
      </c>
      <c r="C2070" s="138" t="s">
        <v>544</v>
      </c>
      <c r="D2070" s="138" t="s">
        <v>326</v>
      </c>
      <c r="E2070" s="138" t="str">
        <f>VLOOKUP(D2070,Empresas!$D$7:$E$92,2,0)</f>
        <v>AGROINDUSTRIALES Y EXPORTADORA BETO VIP S.A.C.</v>
      </c>
      <c r="F2070" s="138" t="s">
        <v>160</v>
      </c>
      <c r="G2070" s="139">
        <f t="shared" ref="G2070:G2081" si="342">+G2069+3</f>
        <v>13</v>
      </c>
      <c r="H2070" s="139" t="str">
        <f>VLOOKUP(D2070,Empresas!$D$6:$L$92,7,0)</f>
        <v>Semestral</v>
      </c>
      <c r="I2070" s="138" t="str">
        <f>VLOOKUP(VLOOKUP(D2070&amp;"|"&amp;B2070,Empresas!$I$7:$CB$92,G2070,0),Tablas!$A$3:$B$5,2,0)</f>
        <v>No aplica</v>
      </c>
      <c r="J2070" s="78"/>
      <c r="K2070" s="78"/>
      <c r="L2070" s="78"/>
      <c r="M2070" s="78"/>
      <c r="N2070" s="78"/>
      <c r="O2070" s="78"/>
      <c r="P2070" s="78"/>
      <c r="Q2070" s="78"/>
      <c r="R2070" s="78"/>
      <c r="S2070" s="78"/>
      <c r="T2070" s="78"/>
      <c r="U2070" s="78"/>
      <c r="V2070" s="78" t="str">
        <f>VLOOKUP(D2070,Empresas!$D$7:$CF$91,81,0)</f>
        <v>C</v>
      </c>
      <c r="W2070" s="78" t="str">
        <f>VLOOKUP(D2070,Empresas!$D$7:$M$91,10,0)</f>
        <v>General</v>
      </c>
      <c r="X2070" s="69" t="str">
        <f t="shared" si="336"/>
        <v>SI</v>
      </c>
      <c r="Y2070" s="153" t="str">
        <f t="shared" si="337"/>
        <v>No aplica</v>
      </c>
      <c r="Z2070" s="147">
        <f>IF(Y2070="No aplica",0,IF(I2070="no",0,IF(I2070="No aplica",0,IF(I2070="Si",1,IF(I2070="Fisico",1,IF(I2070="Electronico",2,VLOOKUP(C2070&amp;"|"&amp;B2070&amp;"|"&amp;D2070,Empresas!$C$6:$CC$92,G2070+6+1,0)))))))</f>
        <v>0</v>
      </c>
      <c r="AA2070" s="147">
        <f>IF(AND($I2070="Si",J2070=1),1,IF(AND($I2070="Fisico",J2070=1),1,IF(AND(J2070=1,$I2070="Electronico"),2,IF(J2070=1,VLOOKUP($C2070&amp;"|"&amp;$B2070&amp;"|"&amp;$D2070,Empresas!$C$6:$CC$92,$G2070+6+1,0),0))))</f>
        <v>0</v>
      </c>
      <c r="AB2070" s="147">
        <f>IF(AND($I2070="Si",K2070=1),1,IF(AND($I2070="Fisico",K2070=1),1,IF(AND(K2070=1,$I2070="Electronico"),2,IF(K2070=1,VLOOKUP($C2070&amp;"|"&amp;$B2070&amp;"|"&amp;$D2070,Empresas!$C$6:$CC$92,$G2070+6+1,0),0))))</f>
        <v>0</v>
      </c>
      <c r="AC2070" s="147">
        <f>IF(AND($I2070="Si",L2070=1),1,IF(AND($I2070="Fisico",L2070=1),1,IF(AND(L2070=1,$I2070="Electronico"),2,IF(L2070=1,VLOOKUP($C2070&amp;"|"&amp;$B2070&amp;"|"&amp;$D2070,Empresas!$C$6:$CC$92,$G2070+6+1,0),0))))</f>
        <v>0</v>
      </c>
      <c r="AD2070" s="147">
        <f>IF(AND($I2070="Si",M2070=1),1,IF(AND($I2070="Fisico",M2070=1),1,IF(AND(M2070=1,$I2070="Electronico"),2,IF(M2070=1,VLOOKUP($C2070&amp;"|"&amp;$B2070&amp;"|"&amp;$D2070,Empresas!$C$6:$CC$92,$G2070+6+1,0),0))))</f>
        <v>0</v>
      </c>
      <c r="AE2070" s="147">
        <f>IF(AND($I2070="Si",N2070=1),1,IF(AND($I2070="Fisico",N2070=1),1,IF(AND(N2070=1,$I2070="Electronico"),2,IF(N2070=1,VLOOKUP($C2070&amp;"|"&amp;$B2070&amp;"|"&amp;$D2070,Empresas!$C$6:$CC$92,$G2070+6+1,0),0))))</f>
        <v>0</v>
      </c>
      <c r="AF2070" s="147">
        <f>IF(AND($I2070="Si",O2070=1),1,IF(AND($I2070="Fisico",O2070=1),1,IF(AND(O2070=1,$I2070="Electronico"),2,IF(O2070=1,VLOOKUP($C2070&amp;"|"&amp;$B2070&amp;"|"&amp;$D2070,Empresas!$C$6:$CC$92,$G2070+6+1,0),0))))</f>
        <v>0</v>
      </c>
      <c r="AG2070" s="147">
        <f>IF(AND($I2070="Si",P2070=1),1,IF(AND($I2070="Fisico",P2070=1),1,IF(AND(P2070=1,$I2070="Electronico"),2,IF(P2070=1,VLOOKUP($C2070&amp;"|"&amp;$B2070&amp;"|"&amp;$D2070,Empresas!$C$6:$CC$92,$G2070+6+1,0),0))))</f>
        <v>0</v>
      </c>
      <c r="AH2070" s="147">
        <f>IF(AND($I2070="Si",Q2070=1),1,IF(AND($I2070="Fisico",Q2070=1),1,IF(AND(Q2070=1,$I2070="Electronico"),2,IF(Q2070=1,VLOOKUP($C2070&amp;"|"&amp;$B2070&amp;"|"&amp;$D2070,Empresas!$C$6:$CC$92,$G2070+6+1,0),0))))</f>
        <v>0</v>
      </c>
      <c r="AI2070" s="147">
        <f>IF(AND($I2070="Si",R2070=1),1,IF(AND($I2070="Fisico",R2070=1),1,IF(AND(R2070=1,$I2070="Electronico"),2,IF(R2070=1,VLOOKUP($C2070&amp;"|"&amp;$B2070&amp;"|"&amp;$D2070,Empresas!$C$6:$CC$92,$G2070+6+1,0),0))))</f>
        <v>0</v>
      </c>
      <c r="AJ2070" s="147">
        <f>IF(AND($I2070="Si",S2070=1),1,IF(AND($I2070="Fisico",S2070=1),1,IF(AND(S2070=1,$I2070="Electronico"),2,IF(S2070=1,VLOOKUP($C2070&amp;"|"&amp;$B2070&amp;"|"&amp;$D2070,Empresas!$C$6:$CC$92,$G2070+6+1,0),0))))</f>
        <v>0</v>
      </c>
      <c r="AK2070" s="147">
        <f>IF(AND($I2070="Si",T2070=1),1,IF(AND($I2070="Fisico",T2070=1),1,IF(AND(T2070=1,$I2070="Electronico"),2,IF(T2070=1,VLOOKUP($C2070&amp;"|"&amp;$B2070&amp;"|"&amp;$D2070,Empresas!$C$6:$CC$92,$G2070+6+1,0),0))))</f>
        <v>0</v>
      </c>
      <c r="AL2070" s="147">
        <f>IF(AND($I2070="Si",U2070=1),1,IF(AND($I2070="Fisico",U2070=1),1,IF(AND(U2070=1,$I2070="Electronico"),2,IF(U2070=1,VLOOKUP($C2070&amp;"|"&amp;$B2070&amp;"|"&amp;$D2070,Empresas!$C$6:$CC$92,$G2070+6+1,0),0))))</f>
        <v>0</v>
      </c>
      <c r="AM2070" s="149">
        <f t="shared" si="338"/>
        <v>0</v>
      </c>
      <c r="AN2070" s="149">
        <f t="shared" si="339"/>
        <v>0</v>
      </c>
      <c r="AO2070" s="152">
        <f t="shared" si="340"/>
        <v>0</v>
      </c>
    </row>
    <row r="2071" spans="1:41" x14ac:dyDescent="0.25">
      <c r="A2071" s="137" t="str">
        <f>VLOOKUP(D2071,Empresas!$D$7:$F$91,3,0)</f>
        <v>Jose</v>
      </c>
      <c r="B2071" s="138" t="str">
        <f>VLOOKUP(D2071,Empresas!$D$7:$G$91,4,0)</f>
        <v xml:space="preserve">Rocio </v>
      </c>
      <c r="C2071" s="138" t="s">
        <v>544</v>
      </c>
      <c r="D2071" s="138" t="s">
        <v>326</v>
      </c>
      <c r="E2071" s="138" t="str">
        <f>VLOOKUP(D2071,Empresas!$D$7:$E$92,2,0)</f>
        <v>AGROINDUSTRIALES Y EXPORTADORA BETO VIP S.A.C.</v>
      </c>
      <c r="F2071" s="138" t="s">
        <v>161</v>
      </c>
      <c r="G2071" s="139">
        <f t="shared" si="342"/>
        <v>16</v>
      </c>
      <c r="H2071" s="139" t="str">
        <f>VLOOKUP(D2071,Empresas!$D$6:$L$92,7,0)</f>
        <v>Semestral</v>
      </c>
      <c r="I2071" s="138" t="str">
        <f>VLOOKUP(VLOOKUP(D2071&amp;"|"&amp;B2071,Empresas!$I$7:$CB$92,G2071,0),Tablas!$A$3:$B$5,2,0)</f>
        <v>No aplica</v>
      </c>
      <c r="J2071" s="78"/>
      <c r="K2071" s="78"/>
      <c r="L2071" s="78"/>
      <c r="M2071" s="78"/>
      <c r="N2071" s="78"/>
      <c r="O2071" s="78"/>
      <c r="P2071" s="78"/>
      <c r="Q2071" s="78"/>
      <c r="R2071" s="78"/>
      <c r="S2071" s="78"/>
      <c r="T2071" s="78"/>
      <c r="U2071" s="78"/>
      <c r="V2071" s="78" t="str">
        <f>VLOOKUP(D2071,Empresas!$D$7:$CF$91,81,0)</f>
        <v>C</v>
      </c>
      <c r="W2071" s="78" t="str">
        <f>VLOOKUP(D2071,Empresas!$D$7:$M$91,10,0)</f>
        <v>General</v>
      </c>
      <c r="X2071" s="69" t="str">
        <f t="shared" si="336"/>
        <v>SI</v>
      </c>
      <c r="Y2071" s="153" t="str">
        <f t="shared" si="337"/>
        <v>No aplica</v>
      </c>
      <c r="Z2071" s="147">
        <f>IF(Y2071="No aplica",0,IF(I2071="no",0,IF(I2071="No aplica",0,IF(I2071="Si",1,IF(I2071="Fisico",1,IF(I2071="Electronico",2,VLOOKUP(C2071&amp;"|"&amp;B2071&amp;"|"&amp;D2071,Empresas!$C$6:$CC$92,G2071+6+1,0)))))))</f>
        <v>0</v>
      </c>
      <c r="AA2071" s="147">
        <f>IF(AND($I2071="Si",J2071=1),1,IF(AND($I2071="Fisico",J2071=1),1,IF(AND(J2071=1,$I2071="Electronico"),2,IF(J2071=1,VLOOKUP($C2071&amp;"|"&amp;$B2071&amp;"|"&amp;$D2071,Empresas!$C$6:$CC$92,$G2071+6+1,0),0))))</f>
        <v>0</v>
      </c>
      <c r="AB2071" s="147">
        <f>IF(AND($I2071="Si",K2071=1),1,IF(AND($I2071="Fisico",K2071=1),1,IF(AND(K2071=1,$I2071="Electronico"),2,IF(K2071=1,VLOOKUP($C2071&amp;"|"&amp;$B2071&amp;"|"&amp;$D2071,Empresas!$C$6:$CC$92,$G2071+6+1,0),0))))</f>
        <v>0</v>
      </c>
      <c r="AC2071" s="147">
        <f>IF(AND($I2071="Si",L2071=1),1,IF(AND($I2071="Fisico",L2071=1),1,IF(AND(L2071=1,$I2071="Electronico"),2,IF(L2071=1,VLOOKUP($C2071&amp;"|"&amp;$B2071&amp;"|"&amp;$D2071,Empresas!$C$6:$CC$92,$G2071+6+1,0),0))))</f>
        <v>0</v>
      </c>
      <c r="AD2071" s="147">
        <f>IF(AND($I2071="Si",M2071=1),1,IF(AND($I2071="Fisico",M2071=1),1,IF(AND(M2071=1,$I2071="Electronico"),2,IF(M2071=1,VLOOKUP($C2071&amp;"|"&amp;$B2071&amp;"|"&amp;$D2071,Empresas!$C$6:$CC$92,$G2071+6+1,0),0))))</f>
        <v>0</v>
      </c>
      <c r="AE2071" s="147">
        <f>IF(AND($I2071="Si",N2071=1),1,IF(AND($I2071="Fisico",N2071=1),1,IF(AND(N2071=1,$I2071="Electronico"),2,IF(N2071=1,VLOOKUP($C2071&amp;"|"&amp;$B2071&amp;"|"&amp;$D2071,Empresas!$C$6:$CC$92,$G2071+6+1,0),0))))</f>
        <v>0</v>
      </c>
      <c r="AF2071" s="147">
        <f>IF(AND($I2071="Si",O2071=1),1,IF(AND($I2071="Fisico",O2071=1),1,IF(AND(O2071=1,$I2071="Electronico"),2,IF(O2071=1,VLOOKUP($C2071&amp;"|"&amp;$B2071&amp;"|"&amp;$D2071,Empresas!$C$6:$CC$92,$G2071+6+1,0),0))))</f>
        <v>0</v>
      </c>
      <c r="AG2071" s="147">
        <f>IF(AND($I2071="Si",P2071=1),1,IF(AND($I2071="Fisico",P2071=1),1,IF(AND(P2071=1,$I2071="Electronico"),2,IF(P2071=1,VLOOKUP($C2071&amp;"|"&amp;$B2071&amp;"|"&amp;$D2071,Empresas!$C$6:$CC$92,$G2071+6+1,0),0))))</f>
        <v>0</v>
      </c>
      <c r="AH2071" s="147">
        <f>IF(AND($I2071="Si",Q2071=1),1,IF(AND($I2071="Fisico",Q2071=1),1,IF(AND(Q2071=1,$I2071="Electronico"),2,IF(Q2071=1,VLOOKUP($C2071&amp;"|"&amp;$B2071&amp;"|"&amp;$D2071,Empresas!$C$6:$CC$92,$G2071+6+1,0),0))))</f>
        <v>0</v>
      </c>
      <c r="AI2071" s="147">
        <f>IF(AND($I2071="Si",R2071=1),1,IF(AND($I2071="Fisico",R2071=1),1,IF(AND(R2071=1,$I2071="Electronico"),2,IF(R2071=1,VLOOKUP($C2071&amp;"|"&amp;$B2071&amp;"|"&amp;$D2071,Empresas!$C$6:$CC$92,$G2071+6+1,0),0))))</f>
        <v>0</v>
      </c>
      <c r="AJ2071" s="147">
        <f>IF(AND($I2071="Si",S2071=1),1,IF(AND($I2071="Fisico",S2071=1),1,IF(AND(S2071=1,$I2071="Electronico"),2,IF(S2071=1,VLOOKUP($C2071&amp;"|"&amp;$B2071&amp;"|"&amp;$D2071,Empresas!$C$6:$CC$92,$G2071+6+1,0),0))))</f>
        <v>0</v>
      </c>
      <c r="AK2071" s="147">
        <f>IF(AND($I2071="Si",T2071=1),1,IF(AND($I2071="Fisico",T2071=1),1,IF(AND(T2071=1,$I2071="Electronico"),2,IF(T2071=1,VLOOKUP($C2071&amp;"|"&amp;$B2071&amp;"|"&amp;$D2071,Empresas!$C$6:$CC$92,$G2071+6+1,0),0))))</f>
        <v>0</v>
      </c>
      <c r="AL2071" s="147">
        <f>IF(AND($I2071="Si",U2071=1),1,IF(AND($I2071="Fisico",U2071=1),1,IF(AND(U2071=1,$I2071="Electronico"),2,IF(U2071=1,VLOOKUP($C2071&amp;"|"&amp;$B2071&amp;"|"&amp;$D2071,Empresas!$C$6:$CC$92,$G2071+6+1,0),0))))</f>
        <v>0</v>
      </c>
      <c r="AM2071" s="149">
        <f t="shared" si="338"/>
        <v>0</v>
      </c>
      <c r="AN2071" s="149">
        <f t="shared" si="339"/>
        <v>0</v>
      </c>
      <c r="AO2071" s="152">
        <f t="shared" si="340"/>
        <v>0</v>
      </c>
    </row>
    <row r="2072" spans="1:41" x14ac:dyDescent="0.25">
      <c r="A2072" s="137" t="str">
        <f>VLOOKUP(D2072,Empresas!$D$7:$F$91,3,0)</f>
        <v>Jose</v>
      </c>
      <c r="B2072" s="138" t="str">
        <f>VLOOKUP(D2072,Empresas!$D$7:$G$91,4,0)</f>
        <v xml:space="preserve">Rocio </v>
      </c>
      <c r="C2072" s="138" t="s">
        <v>544</v>
      </c>
      <c r="D2072" s="138" t="s">
        <v>326</v>
      </c>
      <c r="E2072" s="138" t="str">
        <f>VLOOKUP(D2072,Empresas!$D$7:$E$92,2,0)</f>
        <v>AGROINDUSTRIALES Y EXPORTADORA BETO VIP S.A.C.</v>
      </c>
      <c r="F2072" s="138" t="s">
        <v>162</v>
      </c>
      <c r="G2072" s="139">
        <f t="shared" si="342"/>
        <v>19</v>
      </c>
      <c r="H2072" s="139" t="str">
        <f>VLOOKUP(D2072,Empresas!$D$6:$L$92,7,0)</f>
        <v>Semestral</v>
      </c>
      <c r="I2072" s="138" t="str">
        <f>VLOOKUP(VLOOKUP(D2072&amp;"|"&amp;B2072,Empresas!$I$7:$CB$92,G2072,0),Tablas!$A$3:$B$5,2,0)</f>
        <v>No aplica</v>
      </c>
      <c r="J2072" s="78"/>
      <c r="K2072" s="78"/>
      <c r="L2072" s="78"/>
      <c r="M2072" s="78"/>
      <c r="N2072" s="78"/>
      <c r="O2072" s="78"/>
      <c r="P2072" s="78"/>
      <c r="Q2072" s="78"/>
      <c r="R2072" s="78"/>
      <c r="S2072" s="78"/>
      <c r="T2072" s="78"/>
      <c r="U2072" s="78"/>
      <c r="V2072" s="78" t="str">
        <f>VLOOKUP(D2072,Empresas!$D$7:$CF$91,81,0)</f>
        <v>C</v>
      </c>
      <c r="W2072" s="78" t="str">
        <f>VLOOKUP(D2072,Empresas!$D$7:$M$91,10,0)</f>
        <v>General</v>
      </c>
      <c r="X2072" s="69" t="str">
        <f t="shared" si="336"/>
        <v>SI</v>
      </c>
      <c r="Y2072" s="153" t="str">
        <f t="shared" si="337"/>
        <v>No aplica</v>
      </c>
      <c r="Z2072" s="147">
        <f>IF(Y2072="No aplica",0,IF(I2072="no",0,IF(I2072="No aplica",0,IF(I2072="Si",1,IF(I2072="Fisico",1,IF(I2072="Electronico",2,VLOOKUP(C2072&amp;"|"&amp;B2072&amp;"|"&amp;D2072,Empresas!$C$6:$CC$92,G2072+6+1,0)))))))</f>
        <v>0</v>
      </c>
      <c r="AA2072" s="147">
        <f>IF(AND($I2072="Si",J2072=1),1,IF(AND($I2072="Fisico",J2072=1),1,IF(AND(J2072=1,$I2072="Electronico"),2,IF(J2072=1,VLOOKUP($C2072&amp;"|"&amp;$B2072&amp;"|"&amp;$D2072,Empresas!$C$6:$CC$92,$G2072+6+1,0),0))))</f>
        <v>0</v>
      </c>
      <c r="AB2072" s="147">
        <f>IF(AND($I2072="Si",K2072=1),1,IF(AND($I2072="Fisico",K2072=1),1,IF(AND(K2072=1,$I2072="Electronico"),2,IF(K2072=1,VLOOKUP($C2072&amp;"|"&amp;$B2072&amp;"|"&amp;$D2072,Empresas!$C$6:$CC$92,$G2072+6+1,0),0))))</f>
        <v>0</v>
      </c>
      <c r="AC2072" s="147">
        <f>IF(AND($I2072="Si",L2072=1),1,IF(AND($I2072="Fisico",L2072=1),1,IF(AND(L2072=1,$I2072="Electronico"),2,IF(L2072=1,VLOOKUP($C2072&amp;"|"&amp;$B2072&amp;"|"&amp;$D2072,Empresas!$C$6:$CC$92,$G2072+6+1,0),0))))</f>
        <v>0</v>
      </c>
      <c r="AD2072" s="147">
        <f>IF(AND($I2072="Si",M2072=1),1,IF(AND($I2072="Fisico",M2072=1),1,IF(AND(M2072=1,$I2072="Electronico"),2,IF(M2072=1,VLOOKUP($C2072&amp;"|"&amp;$B2072&amp;"|"&amp;$D2072,Empresas!$C$6:$CC$92,$G2072+6+1,0),0))))</f>
        <v>0</v>
      </c>
      <c r="AE2072" s="147">
        <f>IF(AND($I2072="Si",N2072=1),1,IF(AND($I2072="Fisico",N2072=1),1,IF(AND(N2072=1,$I2072="Electronico"),2,IF(N2072=1,VLOOKUP($C2072&amp;"|"&amp;$B2072&amp;"|"&amp;$D2072,Empresas!$C$6:$CC$92,$G2072+6+1,0),0))))</f>
        <v>0</v>
      </c>
      <c r="AF2072" s="147">
        <f>IF(AND($I2072="Si",O2072=1),1,IF(AND($I2072="Fisico",O2072=1),1,IF(AND(O2072=1,$I2072="Electronico"),2,IF(O2072=1,VLOOKUP($C2072&amp;"|"&amp;$B2072&amp;"|"&amp;$D2072,Empresas!$C$6:$CC$92,$G2072+6+1,0),0))))</f>
        <v>0</v>
      </c>
      <c r="AG2072" s="147">
        <f>IF(AND($I2072="Si",P2072=1),1,IF(AND($I2072="Fisico",P2072=1),1,IF(AND(P2072=1,$I2072="Electronico"),2,IF(P2072=1,VLOOKUP($C2072&amp;"|"&amp;$B2072&amp;"|"&amp;$D2072,Empresas!$C$6:$CC$92,$G2072+6+1,0),0))))</f>
        <v>0</v>
      </c>
      <c r="AH2072" s="147">
        <f>IF(AND($I2072="Si",Q2072=1),1,IF(AND($I2072="Fisico",Q2072=1),1,IF(AND(Q2072=1,$I2072="Electronico"),2,IF(Q2072=1,VLOOKUP($C2072&amp;"|"&amp;$B2072&amp;"|"&amp;$D2072,Empresas!$C$6:$CC$92,$G2072+6+1,0),0))))</f>
        <v>0</v>
      </c>
      <c r="AI2072" s="147">
        <f>IF(AND($I2072="Si",R2072=1),1,IF(AND($I2072="Fisico",R2072=1),1,IF(AND(R2072=1,$I2072="Electronico"),2,IF(R2072=1,VLOOKUP($C2072&amp;"|"&amp;$B2072&amp;"|"&amp;$D2072,Empresas!$C$6:$CC$92,$G2072+6+1,0),0))))</f>
        <v>0</v>
      </c>
      <c r="AJ2072" s="147">
        <f>IF(AND($I2072="Si",S2072=1),1,IF(AND($I2072="Fisico",S2072=1),1,IF(AND(S2072=1,$I2072="Electronico"),2,IF(S2072=1,VLOOKUP($C2072&amp;"|"&amp;$B2072&amp;"|"&amp;$D2072,Empresas!$C$6:$CC$92,$G2072+6+1,0),0))))</f>
        <v>0</v>
      </c>
      <c r="AK2072" s="147">
        <f>IF(AND($I2072="Si",T2072=1),1,IF(AND($I2072="Fisico",T2072=1),1,IF(AND(T2072=1,$I2072="Electronico"),2,IF(T2072=1,VLOOKUP($C2072&amp;"|"&amp;$B2072&amp;"|"&amp;$D2072,Empresas!$C$6:$CC$92,$G2072+6+1,0),0))))</f>
        <v>0</v>
      </c>
      <c r="AL2072" s="147">
        <f>IF(AND($I2072="Si",U2072=1),1,IF(AND($I2072="Fisico",U2072=1),1,IF(AND(U2072=1,$I2072="Electronico"),2,IF(U2072=1,VLOOKUP($C2072&amp;"|"&amp;$B2072&amp;"|"&amp;$D2072,Empresas!$C$6:$CC$92,$G2072+6+1,0),0))))</f>
        <v>0</v>
      </c>
      <c r="AM2072" s="149">
        <f t="shared" si="338"/>
        <v>0</v>
      </c>
      <c r="AN2072" s="149">
        <f t="shared" si="339"/>
        <v>0</v>
      </c>
      <c r="AO2072" s="152">
        <f t="shared" si="340"/>
        <v>0</v>
      </c>
    </row>
    <row r="2073" spans="1:41" x14ac:dyDescent="0.25">
      <c r="A2073" s="137" t="str">
        <f>VLOOKUP(D2073,Empresas!$D$7:$F$91,3,0)</f>
        <v>Jose</v>
      </c>
      <c r="B2073" s="138" t="str">
        <f>VLOOKUP(D2073,Empresas!$D$7:$G$91,4,0)</f>
        <v xml:space="preserve">Rocio </v>
      </c>
      <c r="C2073" s="138" t="s">
        <v>544</v>
      </c>
      <c r="D2073" s="138" t="s">
        <v>326</v>
      </c>
      <c r="E2073" s="138" t="str">
        <f>VLOOKUP(D2073,Empresas!$D$7:$E$92,2,0)</f>
        <v>AGROINDUSTRIALES Y EXPORTADORA BETO VIP S.A.C.</v>
      </c>
      <c r="F2073" s="138" t="s">
        <v>163</v>
      </c>
      <c r="G2073" s="139">
        <f t="shared" si="342"/>
        <v>22</v>
      </c>
      <c r="H2073" s="139" t="str">
        <f>VLOOKUP(D2073,Empresas!$D$6:$L$92,7,0)</f>
        <v>Semestral</v>
      </c>
      <c r="I2073" s="138" t="str">
        <f>VLOOKUP(VLOOKUP(D2073&amp;"|"&amp;B2073,Empresas!$I$7:$CB$92,G2073,0),Tablas!$A$3:$B$5,2,0)</f>
        <v>No aplica</v>
      </c>
      <c r="J2073" s="78"/>
      <c r="K2073" s="78"/>
      <c r="L2073" s="78"/>
      <c r="M2073" s="78"/>
      <c r="N2073" s="78"/>
      <c r="O2073" s="78"/>
      <c r="P2073" s="78"/>
      <c r="Q2073" s="78"/>
      <c r="R2073" s="78"/>
      <c r="S2073" s="78"/>
      <c r="T2073" s="78"/>
      <c r="U2073" s="78"/>
      <c r="V2073" s="78" t="str">
        <f>VLOOKUP(D2073,Empresas!$D$7:$CF$91,81,0)</f>
        <v>C</v>
      </c>
      <c r="W2073" s="78" t="str">
        <f>VLOOKUP(D2073,Empresas!$D$7:$M$91,10,0)</f>
        <v>General</v>
      </c>
      <c r="X2073" s="69" t="str">
        <f t="shared" si="336"/>
        <v>SI</v>
      </c>
      <c r="Y2073" s="153" t="str">
        <f t="shared" si="337"/>
        <v>No aplica</v>
      </c>
      <c r="Z2073" s="147">
        <f>IF(Y2073="No aplica",0,IF(I2073="no",0,IF(I2073="No aplica",0,IF(I2073="Si",1,IF(I2073="Fisico",1,IF(I2073="Electronico",2,VLOOKUP(C2073&amp;"|"&amp;B2073&amp;"|"&amp;D2073,Empresas!$C$6:$CC$92,G2073+6+1,0)))))))</f>
        <v>0</v>
      </c>
      <c r="AA2073" s="147">
        <f>IF(AND($I2073="Si",J2073=1),1,IF(AND($I2073="Fisico",J2073=1),1,IF(AND(J2073=1,$I2073="Electronico"),2,IF(J2073=1,VLOOKUP($C2073&amp;"|"&amp;$B2073&amp;"|"&amp;$D2073,Empresas!$C$6:$CC$92,$G2073+6+1,0),0))))</f>
        <v>0</v>
      </c>
      <c r="AB2073" s="147">
        <f>IF(AND($I2073="Si",K2073=1),1,IF(AND($I2073="Fisico",K2073=1),1,IF(AND(K2073=1,$I2073="Electronico"),2,IF(K2073=1,VLOOKUP($C2073&amp;"|"&amp;$B2073&amp;"|"&amp;$D2073,Empresas!$C$6:$CC$92,$G2073+6+1,0),0))))</f>
        <v>0</v>
      </c>
      <c r="AC2073" s="147">
        <f>IF(AND($I2073="Si",L2073=1),1,IF(AND($I2073="Fisico",L2073=1),1,IF(AND(L2073=1,$I2073="Electronico"),2,IF(L2073=1,VLOOKUP($C2073&amp;"|"&amp;$B2073&amp;"|"&amp;$D2073,Empresas!$C$6:$CC$92,$G2073+6+1,0),0))))</f>
        <v>0</v>
      </c>
      <c r="AD2073" s="147">
        <f>IF(AND($I2073="Si",M2073=1),1,IF(AND($I2073="Fisico",M2073=1),1,IF(AND(M2073=1,$I2073="Electronico"),2,IF(M2073=1,VLOOKUP($C2073&amp;"|"&amp;$B2073&amp;"|"&amp;$D2073,Empresas!$C$6:$CC$92,$G2073+6+1,0),0))))</f>
        <v>0</v>
      </c>
      <c r="AE2073" s="147">
        <f>IF(AND($I2073="Si",N2073=1),1,IF(AND($I2073="Fisico",N2073=1),1,IF(AND(N2073=1,$I2073="Electronico"),2,IF(N2073=1,VLOOKUP($C2073&amp;"|"&amp;$B2073&amp;"|"&amp;$D2073,Empresas!$C$6:$CC$92,$G2073+6+1,0),0))))</f>
        <v>0</v>
      </c>
      <c r="AF2073" s="147">
        <f>IF(AND($I2073="Si",O2073=1),1,IF(AND($I2073="Fisico",O2073=1),1,IF(AND(O2073=1,$I2073="Electronico"),2,IF(O2073=1,VLOOKUP($C2073&amp;"|"&amp;$B2073&amp;"|"&amp;$D2073,Empresas!$C$6:$CC$92,$G2073+6+1,0),0))))</f>
        <v>0</v>
      </c>
      <c r="AG2073" s="147">
        <f>IF(AND($I2073="Si",P2073=1),1,IF(AND($I2073="Fisico",P2073=1),1,IF(AND(P2073=1,$I2073="Electronico"),2,IF(P2073=1,VLOOKUP($C2073&amp;"|"&amp;$B2073&amp;"|"&amp;$D2073,Empresas!$C$6:$CC$92,$G2073+6+1,0),0))))</f>
        <v>0</v>
      </c>
      <c r="AH2073" s="147">
        <f>IF(AND($I2073="Si",Q2073=1),1,IF(AND($I2073="Fisico",Q2073=1),1,IF(AND(Q2073=1,$I2073="Electronico"),2,IF(Q2073=1,VLOOKUP($C2073&amp;"|"&amp;$B2073&amp;"|"&amp;$D2073,Empresas!$C$6:$CC$92,$G2073+6+1,0),0))))</f>
        <v>0</v>
      </c>
      <c r="AI2073" s="147">
        <f>IF(AND($I2073="Si",R2073=1),1,IF(AND($I2073="Fisico",R2073=1),1,IF(AND(R2073=1,$I2073="Electronico"),2,IF(R2073=1,VLOOKUP($C2073&amp;"|"&amp;$B2073&amp;"|"&amp;$D2073,Empresas!$C$6:$CC$92,$G2073+6+1,0),0))))</f>
        <v>0</v>
      </c>
      <c r="AJ2073" s="147">
        <f>IF(AND($I2073="Si",S2073=1),1,IF(AND($I2073="Fisico",S2073=1),1,IF(AND(S2073=1,$I2073="Electronico"),2,IF(S2073=1,VLOOKUP($C2073&amp;"|"&amp;$B2073&amp;"|"&amp;$D2073,Empresas!$C$6:$CC$92,$G2073+6+1,0),0))))</f>
        <v>0</v>
      </c>
      <c r="AK2073" s="147">
        <f>IF(AND($I2073="Si",T2073=1),1,IF(AND($I2073="Fisico",T2073=1),1,IF(AND(T2073=1,$I2073="Electronico"),2,IF(T2073=1,VLOOKUP($C2073&amp;"|"&amp;$B2073&amp;"|"&amp;$D2073,Empresas!$C$6:$CC$92,$G2073+6+1,0),0))))</f>
        <v>0</v>
      </c>
      <c r="AL2073" s="147">
        <f>IF(AND($I2073="Si",U2073=1),1,IF(AND($I2073="Fisico",U2073=1),1,IF(AND(U2073=1,$I2073="Electronico"),2,IF(U2073=1,VLOOKUP($C2073&amp;"|"&amp;$B2073&amp;"|"&amp;$D2073,Empresas!$C$6:$CC$92,$G2073+6+1,0),0))))</f>
        <v>0</v>
      </c>
      <c r="AM2073" s="149">
        <f t="shared" si="338"/>
        <v>0</v>
      </c>
      <c r="AN2073" s="149">
        <f t="shared" si="339"/>
        <v>0</v>
      </c>
      <c r="AO2073" s="152">
        <f t="shared" si="340"/>
        <v>0</v>
      </c>
    </row>
    <row r="2074" spans="1:41" x14ac:dyDescent="0.25">
      <c r="A2074" s="137" t="str">
        <f>VLOOKUP(D2074,Empresas!$D$7:$F$91,3,0)</f>
        <v>Jose</v>
      </c>
      <c r="B2074" s="138" t="str">
        <f>VLOOKUP(D2074,Empresas!$D$7:$G$91,4,0)</f>
        <v xml:space="preserve">Rocio </v>
      </c>
      <c r="C2074" s="138" t="s">
        <v>544</v>
      </c>
      <c r="D2074" s="138" t="s">
        <v>326</v>
      </c>
      <c r="E2074" s="138" t="str">
        <f>VLOOKUP(D2074,Empresas!$D$7:$E$92,2,0)</f>
        <v>AGROINDUSTRIALES Y EXPORTADORA BETO VIP S.A.C.</v>
      </c>
      <c r="F2074" s="138" t="s">
        <v>164</v>
      </c>
      <c r="G2074" s="139">
        <f t="shared" si="342"/>
        <v>25</v>
      </c>
      <c r="H2074" s="139" t="str">
        <f>VLOOKUP(D2074,Empresas!$D$6:$L$92,7,0)</f>
        <v>Semestral</v>
      </c>
      <c r="I2074" s="138" t="str">
        <f>VLOOKUP(VLOOKUP(D2074&amp;"|"&amp;B2074,Empresas!$I$7:$CB$92,G2074,0),Tablas!$A$3:$B$5,2,0)</f>
        <v>No aplica</v>
      </c>
      <c r="J2074" s="78"/>
      <c r="K2074" s="78"/>
      <c r="L2074" s="78"/>
      <c r="M2074" s="78"/>
      <c r="N2074" s="78"/>
      <c r="O2074" s="78"/>
      <c r="P2074" s="78"/>
      <c r="Q2074" s="78"/>
      <c r="R2074" s="78"/>
      <c r="S2074" s="78"/>
      <c r="T2074" s="78"/>
      <c r="U2074" s="78"/>
      <c r="V2074" s="78" t="str">
        <f>VLOOKUP(D2074,Empresas!$D$7:$CF$91,81,0)</f>
        <v>C</v>
      </c>
      <c r="W2074" s="78" t="str">
        <f>VLOOKUP(D2074,Empresas!$D$7:$M$91,10,0)</f>
        <v>General</v>
      </c>
      <c r="X2074" s="69" t="str">
        <f t="shared" si="336"/>
        <v>SI</v>
      </c>
      <c r="Y2074" s="153" t="str">
        <f t="shared" si="337"/>
        <v>No aplica</v>
      </c>
      <c r="Z2074" s="147">
        <f>IF(Y2074="No aplica",0,IF(I2074="no",0,IF(I2074="No aplica",0,IF(I2074="Si",1,IF(I2074="Fisico",1,IF(I2074="Electronico",2,VLOOKUP(C2074&amp;"|"&amp;B2074&amp;"|"&amp;D2074,Empresas!$C$6:$CC$92,G2074+6+1,0)))))))</f>
        <v>0</v>
      </c>
      <c r="AA2074" s="147">
        <f>IF(AND($I2074="Si",J2074=1),1,IF(AND($I2074="Fisico",J2074=1),1,IF(AND(J2074=1,$I2074="Electronico"),2,IF(J2074=1,VLOOKUP($C2074&amp;"|"&amp;$B2074&amp;"|"&amp;$D2074,Empresas!$C$6:$CC$92,$G2074+6+1,0),0))))</f>
        <v>0</v>
      </c>
      <c r="AB2074" s="147">
        <f>IF(AND($I2074="Si",K2074=1),1,IF(AND($I2074="Fisico",K2074=1),1,IF(AND(K2074=1,$I2074="Electronico"),2,IF(K2074=1,VLOOKUP($C2074&amp;"|"&amp;$B2074&amp;"|"&amp;$D2074,Empresas!$C$6:$CC$92,$G2074+6+1,0),0))))</f>
        <v>0</v>
      </c>
      <c r="AC2074" s="147">
        <f>IF(AND($I2074="Si",L2074=1),1,IF(AND($I2074="Fisico",L2074=1),1,IF(AND(L2074=1,$I2074="Electronico"),2,IF(L2074=1,VLOOKUP($C2074&amp;"|"&amp;$B2074&amp;"|"&amp;$D2074,Empresas!$C$6:$CC$92,$G2074+6+1,0),0))))</f>
        <v>0</v>
      </c>
      <c r="AD2074" s="147">
        <f>IF(AND($I2074="Si",M2074=1),1,IF(AND($I2074="Fisico",M2074=1),1,IF(AND(M2074=1,$I2074="Electronico"),2,IF(M2074=1,VLOOKUP($C2074&amp;"|"&amp;$B2074&amp;"|"&amp;$D2074,Empresas!$C$6:$CC$92,$G2074+6+1,0),0))))</f>
        <v>0</v>
      </c>
      <c r="AE2074" s="147">
        <f>IF(AND($I2074="Si",N2074=1),1,IF(AND($I2074="Fisico",N2074=1),1,IF(AND(N2074=1,$I2074="Electronico"),2,IF(N2074=1,VLOOKUP($C2074&amp;"|"&amp;$B2074&amp;"|"&amp;$D2074,Empresas!$C$6:$CC$92,$G2074+6+1,0),0))))</f>
        <v>0</v>
      </c>
      <c r="AF2074" s="147">
        <f>IF(AND($I2074="Si",O2074=1),1,IF(AND($I2074="Fisico",O2074=1),1,IF(AND(O2074=1,$I2074="Electronico"),2,IF(O2074=1,VLOOKUP($C2074&amp;"|"&amp;$B2074&amp;"|"&amp;$D2074,Empresas!$C$6:$CC$92,$G2074+6+1,0),0))))</f>
        <v>0</v>
      </c>
      <c r="AG2074" s="147">
        <f>IF(AND($I2074="Si",P2074=1),1,IF(AND($I2074="Fisico",P2074=1),1,IF(AND(P2074=1,$I2074="Electronico"),2,IF(P2074=1,VLOOKUP($C2074&amp;"|"&amp;$B2074&amp;"|"&amp;$D2074,Empresas!$C$6:$CC$92,$G2074+6+1,0),0))))</f>
        <v>0</v>
      </c>
      <c r="AH2074" s="147">
        <f>IF(AND($I2074="Si",Q2074=1),1,IF(AND($I2074="Fisico",Q2074=1),1,IF(AND(Q2074=1,$I2074="Electronico"),2,IF(Q2074=1,VLOOKUP($C2074&amp;"|"&amp;$B2074&amp;"|"&amp;$D2074,Empresas!$C$6:$CC$92,$G2074+6+1,0),0))))</f>
        <v>0</v>
      </c>
      <c r="AI2074" s="147">
        <f>IF(AND($I2074="Si",R2074=1),1,IF(AND($I2074="Fisico",R2074=1),1,IF(AND(R2074=1,$I2074="Electronico"),2,IF(R2074=1,VLOOKUP($C2074&amp;"|"&amp;$B2074&amp;"|"&amp;$D2074,Empresas!$C$6:$CC$92,$G2074+6+1,0),0))))</f>
        <v>0</v>
      </c>
      <c r="AJ2074" s="147">
        <f>IF(AND($I2074="Si",S2074=1),1,IF(AND($I2074="Fisico",S2074=1),1,IF(AND(S2074=1,$I2074="Electronico"),2,IF(S2074=1,VLOOKUP($C2074&amp;"|"&amp;$B2074&amp;"|"&amp;$D2074,Empresas!$C$6:$CC$92,$G2074+6+1,0),0))))</f>
        <v>0</v>
      </c>
      <c r="AK2074" s="147">
        <f>IF(AND($I2074="Si",T2074=1),1,IF(AND($I2074="Fisico",T2074=1),1,IF(AND(T2074=1,$I2074="Electronico"),2,IF(T2074=1,VLOOKUP($C2074&amp;"|"&amp;$B2074&amp;"|"&amp;$D2074,Empresas!$C$6:$CC$92,$G2074+6+1,0),0))))</f>
        <v>0</v>
      </c>
      <c r="AL2074" s="147">
        <f>IF(AND($I2074="Si",U2074=1),1,IF(AND($I2074="Fisico",U2074=1),1,IF(AND(U2074=1,$I2074="Electronico"),2,IF(U2074=1,VLOOKUP($C2074&amp;"|"&amp;$B2074&amp;"|"&amp;$D2074,Empresas!$C$6:$CC$92,$G2074+6+1,0),0))))</f>
        <v>0</v>
      </c>
      <c r="AM2074" s="149">
        <f t="shared" si="338"/>
        <v>0</v>
      </c>
      <c r="AN2074" s="149">
        <f t="shared" si="339"/>
        <v>0</v>
      </c>
      <c r="AO2074" s="152">
        <f t="shared" si="340"/>
        <v>0</v>
      </c>
    </row>
    <row r="2075" spans="1:41" x14ac:dyDescent="0.25">
      <c r="A2075" s="137" t="str">
        <f>VLOOKUP(D2075,Empresas!$D$7:$F$91,3,0)</f>
        <v>Jose</v>
      </c>
      <c r="B2075" s="138" t="str">
        <f>VLOOKUP(D2075,Empresas!$D$7:$G$91,4,0)</f>
        <v xml:space="preserve">Rocio </v>
      </c>
      <c r="C2075" s="138" t="s">
        <v>544</v>
      </c>
      <c r="D2075" s="138" t="s">
        <v>326</v>
      </c>
      <c r="E2075" s="138" t="str">
        <f>VLOOKUP(D2075,Empresas!$D$7:$E$92,2,0)</f>
        <v>AGROINDUSTRIALES Y EXPORTADORA BETO VIP S.A.C.</v>
      </c>
      <c r="F2075" s="138" t="s">
        <v>165</v>
      </c>
      <c r="G2075" s="139">
        <f t="shared" si="342"/>
        <v>28</v>
      </c>
      <c r="H2075" s="139" t="str">
        <f>VLOOKUP(D2075,Empresas!$D$6:$L$92,7,0)</f>
        <v>Semestral</v>
      </c>
      <c r="I2075" s="138" t="str">
        <f>VLOOKUP(VLOOKUP(D2075&amp;"|"&amp;B2075,Empresas!$I$7:$CB$92,G2075,0),Tablas!$A$3:$B$5,2,0)</f>
        <v>No aplica</v>
      </c>
      <c r="J2075" s="78"/>
      <c r="K2075" s="78"/>
      <c r="L2075" s="78"/>
      <c r="M2075" s="78"/>
      <c r="N2075" s="78"/>
      <c r="O2075" s="78"/>
      <c r="P2075" s="78"/>
      <c r="Q2075" s="78"/>
      <c r="R2075" s="78"/>
      <c r="S2075" s="78"/>
      <c r="T2075" s="78"/>
      <c r="U2075" s="78"/>
      <c r="V2075" s="78" t="str">
        <f>VLOOKUP(D2075,Empresas!$D$7:$CF$91,81,0)</f>
        <v>C</v>
      </c>
      <c r="W2075" s="78" t="str">
        <f>VLOOKUP(D2075,Empresas!$D$7:$M$91,10,0)</f>
        <v>General</v>
      </c>
      <c r="X2075" s="69" t="str">
        <f t="shared" si="336"/>
        <v>SI</v>
      </c>
      <c r="Y2075" s="153" t="str">
        <f t="shared" si="337"/>
        <v>No aplica</v>
      </c>
      <c r="Z2075" s="147">
        <f>IF(Y2075="No aplica",0,IF(I2075="no",0,IF(I2075="No aplica",0,IF(I2075="Si",1,IF(I2075="Fisico",1,IF(I2075="Electronico",2,VLOOKUP(C2075&amp;"|"&amp;B2075&amp;"|"&amp;D2075,Empresas!$C$6:$CC$92,G2075+6+1,0)))))))</f>
        <v>0</v>
      </c>
      <c r="AA2075" s="147">
        <f>IF(AND($I2075="Si",J2075=1),1,IF(AND($I2075="Fisico",J2075=1),1,IF(AND(J2075=1,$I2075="Electronico"),2,IF(J2075=1,VLOOKUP($C2075&amp;"|"&amp;$B2075&amp;"|"&amp;$D2075,Empresas!$C$6:$CC$92,$G2075+6+1,0),0))))</f>
        <v>0</v>
      </c>
      <c r="AB2075" s="147">
        <f>IF(AND($I2075="Si",K2075=1),1,IF(AND($I2075="Fisico",K2075=1),1,IF(AND(K2075=1,$I2075="Electronico"),2,IF(K2075=1,VLOOKUP($C2075&amp;"|"&amp;$B2075&amp;"|"&amp;$D2075,Empresas!$C$6:$CC$92,$G2075+6+1,0),0))))</f>
        <v>0</v>
      </c>
      <c r="AC2075" s="147">
        <f>IF(AND($I2075="Si",L2075=1),1,IF(AND($I2075="Fisico",L2075=1),1,IF(AND(L2075=1,$I2075="Electronico"),2,IF(L2075=1,VLOOKUP($C2075&amp;"|"&amp;$B2075&amp;"|"&amp;$D2075,Empresas!$C$6:$CC$92,$G2075+6+1,0),0))))</f>
        <v>0</v>
      </c>
      <c r="AD2075" s="147">
        <f>IF(AND($I2075="Si",M2075=1),1,IF(AND($I2075="Fisico",M2075=1),1,IF(AND(M2075=1,$I2075="Electronico"),2,IF(M2075=1,VLOOKUP($C2075&amp;"|"&amp;$B2075&amp;"|"&amp;$D2075,Empresas!$C$6:$CC$92,$G2075+6+1,0),0))))</f>
        <v>0</v>
      </c>
      <c r="AE2075" s="147">
        <f>IF(AND($I2075="Si",N2075=1),1,IF(AND($I2075="Fisico",N2075=1),1,IF(AND(N2075=1,$I2075="Electronico"),2,IF(N2075=1,VLOOKUP($C2075&amp;"|"&amp;$B2075&amp;"|"&amp;$D2075,Empresas!$C$6:$CC$92,$G2075+6+1,0),0))))</f>
        <v>0</v>
      </c>
      <c r="AF2075" s="147">
        <f>IF(AND($I2075="Si",O2075=1),1,IF(AND($I2075="Fisico",O2075=1),1,IF(AND(O2075=1,$I2075="Electronico"),2,IF(O2075=1,VLOOKUP($C2075&amp;"|"&amp;$B2075&amp;"|"&amp;$D2075,Empresas!$C$6:$CC$92,$G2075+6+1,0),0))))</f>
        <v>0</v>
      </c>
      <c r="AG2075" s="147">
        <f>IF(AND($I2075="Si",P2075=1),1,IF(AND($I2075="Fisico",P2075=1),1,IF(AND(P2075=1,$I2075="Electronico"),2,IF(P2075=1,VLOOKUP($C2075&amp;"|"&amp;$B2075&amp;"|"&amp;$D2075,Empresas!$C$6:$CC$92,$G2075+6+1,0),0))))</f>
        <v>0</v>
      </c>
      <c r="AH2075" s="147">
        <f>IF(AND($I2075="Si",Q2075=1),1,IF(AND($I2075="Fisico",Q2075=1),1,IF(AND(Q2075=1,$I2075="Electronico"),2,IF(Q2075=1,VLOOKUP($C2075&amp;"|"&amp;$B2075&amp;"|"&amp;$D2075,Empresas!$C$6:$CC$92,$G2075+6+1,0),0))))</f>
        <v>0</v>
      </c>
      <c r="AI2075" s="147">
        <f>IF(AND($I2075="Si",R2075=1),1,IF(AND($I2075="Fisico",R2075=1),1,IF(AND(R2075=1,$I2075="Electronico"),2,IF(R2075=1,VLOOKUP($C2075&amp;"|"&amp;$B2075&amp;"|"&amp;$D2075,Empresas!$C$6:$CC$92,$G2075+6+1,0),0))))</f>
        <v>0</v>
      </c>
      <c r="AJ2075" s="147">
        <f>IF(AND($I2075="Si",S2075=1),1,IF(AND($I2075="Fisico",S2075=1),1,IF(AND(S2075=1,$I2075="Electronico"),2,IF(S2075=1,VLOOKUP($C2075&amp;"|"&amp;$B2075&amp;"|"&amp;$D2075,Empresas!$C$6:$CC$92,$G2075+6+1,0),0))))</f>
        <v>0</v>
      </c>
      <c r="AK2075" s="147">
        <f>IF(AND($I2075="Si",T2075=1),1,IF(AND($I2075="Fisico",T2075=1),1,IF(AND(T2075=1,$I2075="Electronico"),2,IF(T2075=1,VLOOKUP($C2075&amp;"|"&amp;$B2075&amp;"|"&amp;$D2075,Empresas!$C$6:$CC$92,$G2075+6+1,0),0))))</f>
        <v>0</v>
      </c>
      <c r="AL2075" s="147">
        <f>IF(AND($I2075="Si",U2075=1),1,IF(AND($I2075="Fisico",U2075=1),1,IF(AND(U2075=1,$I2075="Electronico"),2,IF(U2075=1,VLOOKUP($C2075&amp;"|"&amp;$B2075&amp;"|"&amp;$D2075,Empresas!$C$6:$CC$92,$G2075+6+1,0),0))))</f>
        <v>0</v>
      </c>
      <c r="AM2075" s="149">
        <f t="shared" si="338"/>
        <v>0</v>
      </c>
      <c r="AN2075" s="149">
        <f t="shared" si="339"/>
        <v>0</v>
      </c>
      <c r="AO2075" s="152">
        <f t="shared" si="340"/>
        <v>0</v>
      </c>
    </row>
    <row r="2076" spans="1:41" x14ac:dyDescent="0.25">
      <c r="A2076" s="137" t="str">
        <f>VLOOKUP(D2076,Empresas!$D$7:$F$91,3,0)</f>
        <v>Jose</v>
      </c>
      <c r="B2076" s="138" t="str">
        <f>VLOOKUP(D2076,Empresas!$D$7:$G$91,4,0)</f>
        <v xml:space="preserve">Rocio </v>
      </c>
      <c r="C2076" s="138" t="s">
        <v>544</v>
      </c>
      <c r="D2076" s="138" t="s">
        <v>326</v>
      </c>
      <c r="E2076" s="138" t="str">
        <f>VLOOKUP(D2076,Empresas!$D$7:$E$92,2,0)</f>
        <v>AGROINDUSTRIALES Y EXPORTADORA BETO VIP S.A.C.</v>
      </c>
      <c r="F2076" s="138" t="s">
        <v>166</v>
      </c>
      <c r="G2076" s="139">
        <f t="shared" si="342"/>
        <v>31</v>
      </c>
      <c r="H2076" s="139" t="str">
        <f>VLOOKUP(D2076,Empresas!$D$6:$L$92,7,0)</f>
        <v>Semestral</v>
      </c>
      <c r="I2076" s="138" t="str">
        <f>VLOOKUP(VLOOKUP(D2076&amp;"|"&amp;B2076,Empresas!$I$7:$CB$92,G2076,0),Tablas!$A$3:$B$5,2,0)</f>
        <v>No aplica</v>
      </c>
      <c r="J2076" s="78"/>
      <c r="K2076" s="78"/>
      <c r="L2076" s="78"/>
      <c r="M2076" s="78"/>
      <c r="N2076" s="78"/>
      <c r="O2076" s="78"/>
      <c r="P2076" s="78"/>
      <c r="Q2076" s="78"/>
      <c r="R2076" s="78"/>
      <c r="S2076" s="78"/>
      <c r="T2076" s="78"/>
      <c r="U2076" s="78"/>
      <c r="V2076" s="78" t="str">
        <f>VLOOKUP(D2076,Empresas!$D$7:$CF$91,81,0)</f>
        <v>C</v>
      </c>
      <c r="W2076" s="78" t="str">
        <f>VLOOKUP(D2076,Empresas!$D$7:$M$91,10,0)</f>
        <v>General</v>
      </c>
      <c r="X2076" s="69" t="str">
        <f t="shared" si="336"/>
        <v>SI</v>
      </c>
      <c r="Y2076" s="153" t="str">
        <f t="shared" si="337"/>
        <v>No aplica</v>
      </c>
      <c r="Z2076" s="147">
        <f>IF(Y2076="No aplica",0,IF(I2076="no",0,IF(I2076="No aplica",0,IF(I2076="Si",1,IF(I2076="Fisico",1,IF(I2076="Electronico",2,VLOOKUP(C2076&amp;"|"&amp;B2076&amp;"|"&amp;D2076,Empresas!$C$6:$CC$92,G2076+6+1,0)))))))</f>
        <v>0</v>
      </c>
      <c r="AA2076" s="147">
        <f>IF(AND($I2076="Si",J2076=1),1,IF(AND($I2076="Fisico",J2076=1),1,IF(AND(J2076=1,$I2076="Electronico"),2,IF(J2076=1,VLOOKUP($C2076&amp;"|"&amp;$B2076&amp;"|"&amp;$D2076,Empresas!$C$6:$CC$92,$G2076+6+1,0),0))))</f>
        <v>0</v>
      </c>
      <c r="AB2076" s="147">
        <f>IF(AND($I2076="Si",K2076=1),1,IF(AND($I2076="Fisico",K2076=1),1,IF(AND(K2076=1,$I2076="Electronico"),2,IF(K2076=1,VLOOKUP($C2076&amp;"|"&amp;$B2076&amp;"|"&amp;$D2076,Empresas!$C$6:$CC$92,$G2076+6+1,0),0))))</f>
        <v>0</v>
      </c>
      <c r="AC2076" s="147">
        <f>IF(AND($I2076="Si",L2076=1),1,IF(AND($I2076="Fisico",L2076=1),1,IF(AND(L2076=1,$I2076="Electronico"),2,IF(L2076=1,VLOOKUP($C2076&amp;"|"&amp;$B2076&amp;"|"&amp;$D2076,Empresas!$C$6:$CC$92,$G2076+6+1,0),0))))</f>
        <v>0</v>
      </c>
      <c r="AD2076" s="147">
        <f>IF(AND($I2076="Si",M2076=1),1,IF(AND($I2076="Fisico",M2076=1),1,IF(AND(M2076=1,$I2076="Electronico"),2,IF(M2076=1,VLOOKUP($C2076&amp;"|"&amp;$B2076&amp;"|"&amp;$D2076,Empresas!$C$6:$CC$92,$G2076+6+1,0),0))))</f>
        <v>0</v>
      </c>
      <c r="AE2076" s="147">
        <f>IF(AND($I2076="Si",N2076=1),1,IF(AND($I2076="Fisico",N2076=1),1,IF(AND(N2076=1,$I2076="Electronico"),2,IF(N2076=1,VLOOKUP($C2076&amp;"|"&amp;$B2076&amp;"|"&amp;$D2076,Empresas!$C$6:$CC$92,$G2076+6+1,0),0))))</f>
        <v>0</v>
      </c>
      <c r="AF2076" s="147">
        <f>IF(AND($I2076="Si",O2076=1),1,IF(AND($I2076="Fisico",O2076=1),1,IF(AND(O2076=1,$I2076="Electronico"),2,IF(O2076=1,VLOOKUP($C2076&amp;"|"&amp;$B2076&amp;"|"&amp;$D2076,Empresas!$C$6:$CC$92,$G2076+6+1,0),0))))</f>
        <v>0</v>
      </c>
      <c r="AG2076" s="147">
        <f>IF(AND($I2076="Si",P2076=1),1,IF(AND($I2076="Fisico",P2076=1),1,IF(AND(P2076=1,$I2076="Electronico"),2,IF(P2076=1,VLOOKUP($C2076&amp;"|"&amp;$B2076&amp;"|"&amp;$D2076,Empresas!$C$6:$CC$92,$G2076+6+1,0),0))))</f>
        <v>0</v>
      </c>
      <c r="AH2076" s="147">
        <f>IF(AND($I2076="Si",Q2076=1),1,IF(AND($I2076="Fisico",Q2076=1),1,IF(AND(Q2076=1,$I2076="Electronico"),2,IF(Q2076=1,VLOOKUP($C2076&amp;"|"&amp;$B2076&amp;"|"&amp;$D2076,Empresas!$C$6:$CC$92,$G2076+6+1,0),0))))</f>
        <v>0</v>
      </c>
      <c r="AI2076" s="147">
        <f>IF(AND($I2076="Si",R2076=1),1,IF(AND($I2076="Fisico",R2076=1),1,IF(AND(R2076=1,$I2076="Electronico"),2,IF(R2076=1,VLOOKUP($C2076&amp;"|"&amp;$B2076&amp;"|"&amp;$D2076,Empresas!$C$6:$CC$92,$G2076+6+1,0),0))))</f>
        <v>0</v>
      </c>
      <c r="AJ2076" s="147">
        <f>IF(AND($I2076="Si",S2076=1),1,IF(AND($I2076="Fisico",S2076=1),1,IF(AND(S2076=1,$I2076="Electronico"),2,IF(S2076=1,VLOOKUP($C2076&amp;"|"&amp;$B2076&amp;"|"&amp;$D2076,Empresas!$C$6:$CC$92,$G2076+6+1,0),0))))</f>
        <v>0</v>
      </c>
      <c r="AK2076" s="147">
        <f>IF(AND($I2076="Si",T2076=1),1,IF(AND($I2076="Fisico",T2076=1),1,IF(AND(T2076=1,$I2076="Electronico"),2,IF(T2076=1,VLOOKUP($C2076&amp;"|"&amp;$B2076&amp;"|"&amp;$D2076,Empresas!$C$6:$CC$92,$G2076+6+1,0),0))))</f>
        <v>0</v>
      </c>
      <c r="AL2076" s="147">
        <f>IF(AND($I2076="Si",U2076=1),1,IF(AND($I2076="Fisico",U2076=1),1,IF(AND(U2076=1,$I2076="Electronico"),2,IF(U2076=1,VLOOKUP($C2076&amp;"|"&amp;$B2076&amp;"|"&amp;$D2076,Empresas!$C$6:$CC$92,$G2076+6+1,0),0))))</f>
        <v>0</v>
      </c>
      <c r="AM2076" s="149">
        <f t="shared" si="338"/>
        <v>0</v>
      </c>
      <c r="AN2076" s="149">
        <f t="shared" si="339"/>
        <v>0</v>
      </c>
      <c r="AO2076" s="152">
        <f t="shared" si="340"/>
        <v>0</v>
      </c>
    </row>
    <row r="2077" spans="1:41" x14ac:dyDescent="0.25">
      <c r="A2077" s="137" t="str">
        <f>VLOOKUP(D2077,Empresas!$D$7:$F$91,3,0)</f>
        <v>Jose</v>
      </c>
      <c r="B2077" s="138" t="str">
        <f>VLOOKUP(D2077,Empresas!$D$7:$G$91,4,0)</f>
        <v xml:space="preserve">Rocio </v>
      </c>
      <c r="C2077" s="138" t="s">
        <v>544</v>
      </c>
      <c r="D2077" s="138" t="s">
        <v>326</v>
      </c>
      <c r="E2077" s="138" t="str">
        <f>VLOOKUP(D2077,Empresas!$D$7:$E$92,2,0)</f>
        <v>AGROINDUSTRIALES Y EXPORTADORA BETO VIP S.A.C.</v>
      </c>
      <c r="F2077" s="138" t="s">
        <v>167</v>
      </c>
      <c r="G2077" s="139">
        <f t="shared" si="342"/>
        <v>34</v>
      </c>
      <c r="H2077" s="139" t="str">
        <f>VLOOKUP(D2077,Empresas!$D$6:$L$92,7,0)</f>
        <v>Semestral</v>
      </c>
      <c r="I2077" s="138" t="str">
        <f>VLOOKUP(VLOOKUP(D2077&amp;"|"&amp;B2077,Empresas!$I$7:$CB$92,G2077,0),Tablas!$A$3:$B$5,2,0)</f>
        <v>No aplica</v>
      </c>
      <c r="J2077" s="78"/>
      <c r="K2077" s="78"/>
      <c r="L2077" s="78"/>
      <c r="M2077" s="78"/>
      <c r="N2077" s="78"/>
      <c r="O2077" s="78"/>
      <c r="P2077" s="78"/>
      <c r="Q2077" s="78"/>
      <c r="R2077" s="78"/>
      <c r="S2077" s="78"/>
      <c r="T2077" s="78"/>
      <c r="U2077" s="78"/>
      <c r="V2077" s="78" t="str">
        <f>VLOOKUP(D2077,Empresas!$D$7:$CF$91,81,0)</f>
        <v>C</v>
      </c>
      <c r="W2077" s="78" t="str">
        <f>VLOOKUP(D2077,Empresas!$D$7:$M$91,10,0)</f>
        <v>General</v>
      </c>
      <c r="X2077" s="69" t="str">
        <f t="shared" si="336"/>
        <v>SI</v>
      </c>
      <c r="Y2077" s="153" t="str">
        <f t="shared" si="337"/>
        <v>No aplica</v>
      </c>
      <c r="Z2077" s="147">
        <f>IF(Y2077="No aplica",0,IF(I2077="no",0,IF(I2077="No aplica",0,IF(I2077="Si",1,IF(I2077="Fisico",1,IF(I2077="Electronico",2,VLOOKUP(C2077&amp;"|"&amp;B2077&amp;"|"&amp;D2077,Empresas!$C$6:$CC$92,G2077+6+1,0)))))))</f>
        <v>0</v>
      </c>
      <c r="AA2077" s="147">
        <f>IF(AND($I2077="Si",J2077=1),1,IF(AND($I2077="Fisico",J2077=1),1,IF(AND(J2077=1,$I2077="Electronico"),2,IF(J2077=1,VLOOKUP($C2077&amp;"|"&amp;$B2077&amp;"|"&amp;$D2077,Empresas!$C$6:$CC$92,$G2077+6+1,0),0))))</f>
        <v>0</v>
      </c>
      <c r="AB2077" s="147">
        <f>IF(AND($I2077="Si",K2077=1),1,IF(AND($I2077="Fisico",K2077=1),1,IF(AND(K2077=1,$I2077="Electronico"),2,IF(K2077=1,VLOOKUP($C2077&amp;"|"&amp;$B2077&amp;"|"&amp;$D2077,Empresas!$C$6:$CC$92,$G2077+6+1,0),0))))</f>
        <v>0</v>
      </c>
      <c r="AC2077" s="147">
        <f>IF(AND($I2077="Si",L2077=1),1,IF(AND($I2077="Fisico",L2077=1),1,IF(AND(L2077=1,$I2077="Electronico"),2,IF(L2077=1,VLOOKUP($C2077&amp;"|"&amp;$B2077&amp;"|"&amp;$D2077,Empresas!$C$6:$CC$92,$G2077+6+1,0),0))))</f>
        <v>0</v>
      </c>
      <c r="AD2077" s="147">
        <f>IF(AND($I2077="Si",M2077=1),1,IF(AND($I2077="Fisico",M2077=1),1,IF(AND(M2077=1,$I2077="Electronico"),2,IF(M2077=1,VLOOKUP($C2077&amp;"|"&amp;$B2077&amp;"|"&amp;$D2077,Empresas!$C$6:$CC$92,$G2077+6+1,0),0))))</f>
        <v>0</v>
      </c>
      <c r="AE2077" s="147">
        <f>IF(AND($I2077="Si",N2077=1),1,IF(AND($I2077="Fisico",N2077=1),1,IF(AND(N2077=1,$I2077="Electronico"),2,IF(N2077=1,VLOOKUP($C2077&amp;"|"&amp;$B2077&amp;"|"&amp;$D2077,Empresas!$C$6:$CC$92,$G2077+6+1,0),0))))</f>
        <v>0</v>
      </c>
      <c r="AF2077" s="147">
        <f>IF(AND($I2077="Si",O2077=1),1,IF(AND($I2077="Fisico",O2077=1),1,IF(AND(O2077=1,$I2077="Electronico"),2,IF(O2077=1,VLOOKUP($C2077&amp;"|"&amp;$B2077&amp;"|"&amp;$D2077,Empresas!$C$6:$CC$92,$G2077+6+1,0),0))))</f>
        <v>0</v>
      </c>
      <c r="AG2077" s="147">
        <f>IF(AND($I2077="Si",P2077=1),1,IF(AND($I2077="Fisico",P2077=1),1,IF(AND(P2077=1,$I2077="Electronico"),2,IF(P2077=1,VLOOKUP($C2077&amp;"|"&amp;$B2077&amp;"|"&amp;$D2077,Empresas!$C$6:$CC$92,$G2077+6+1,0),0))))</f>
        <v>0</v>
      </c>
      <c r="AH2077" s="147">
        <f>IF(AND($I2077="Si",Q2077=1),1,IF(AND($I2077="Fisico",Q2077=1),1,IF(AND(Q2077=1,$I2077="Electronico"),2,IF(Q2077=1,VLOOKUP($C2077&amp;"|"&amp;$B2077&amp;"|"&amp;$D2077,Empresas!$C$6:$CC$92,$G2077+6+1,0),0))))</f>
        <v>0</v>
      </c>
      <c r="AI2077" s="147">
        <f>IF(AND($I2077="Si",R2077=1),1,IF(AND($I2077="Fisico",R2077=1),1,IF(AND(R2077=1,$I2077="Electronico"),2,IF(R2077=1,VLOOKUP($C2077&amp;"|"&amp;$B2077&amp;"|"&amp;$D2077,Empresas!$C$6:$CC$92,$G2077+6+1,0),0))))</f>
        <v>0</v>
      </c>
      <c r="AJ2077" s="147">
        <f>IF(AND($I2077="Si",S2077=1),1,IF(AND($I2077="Fisico",S2077=1),1,IF(AND(S2077=1,$I2077="Electronico"),2,IF(S2077=1,VLOOKUP($C2077&amp;"|"&amp;$B2077&amp;"|"&amp;$D2077,Empresas!$C$6:$CC$92,$G2077+6+1,0),0))))</f>
        <v>0</v>
      </c>
      <c r="AK2077" s="147">
        <f>IF(AND($I2077="Si",T2077=1),1,IF(AND($I2077="Fisico",T2077=1),1,IF(AND(T2077=1,$I2077="Electronico"),2,IF(T2077=1,VLOOKUP($C2077&amp;"|"&amp;$B2077&amp;"|"&amp;$D2077,Empresas!$C$6:$CC$92,$G2077+6+1,0),0))))</f>
        <v>0</v>
      </c>
      <c r="AL2077" s="147">
        <f>IF(AND($I2077="Si",U2077=1),1,IF(AND($I2077="Fisico",U2077=1),1,IF(AND(U2077=1,$I2077="Electronico"),2,IF(U2077=1,VLOOKUP($C2077&amp;"|"&amp;$B2077&amp;"|"&amp;$D2077,Empresas!$C$6:$CC$92,$G2077+6+1,0),0))))</f>
        <v>0</v>
      </c>
      <c r="AM2077" s="149">
        <f t="shared" si="338"/>
        <v>0</v>
      </c>
      <c r="AN2077" s="149">
        <f t="shared" si="339"/>
        <v>0</v>
      </c>
      <c r="AO2077" s="152">
        <f t="shared" si="340"/>
        <v>0</v>
      </c>
    </row>
    <row r="2078" spans="1:41" x14ac:dyDescent="0.25">
      <c r="A2078" s="137" t="str">
        <f>VLOOKUP(D2078,Empresas!$D$7:$F$91,3,0)</f>
        <v>Jose</v>
      </c>
      <c r="B2078" s="138" t="str">
        <f>VLOOKUP(D2078,Empresas!$D$7:$G$91,4,0)</f>
        <v xml:space="preserve">Rocio </v>
      </c>
      <c r="C2078" s="138" t="s">
        <v>544</v>
      </c>
      <c r="D2078" s="138" t="s">
        <v>326</v>
      </c>
      <c r="E2078" s="138" t="str">
        <f>VLOOKUP(D2078,Empresas!$D$7:$E$92,2,0)</f>
        <v>AGROINDUSTRIALES Y EXPORTADORA BETO VIP S.A.C.</v>
      </c>
      <c r="F2078" s="138" t="s">
        <v>168</v>
      </c>
      <c r="G2078" s="139">
        <f t="shared" si="342"/>
        <v>37</v>
      </c>
      <c r="H2078" s="139" t="str">
        <f>VLOOKUP(D2078,Empresas!$D$6:$L$92,7,0)</f>
        <v>Semestral</v>
      </c>
      <c r="I2078" s="138" t="str">
        <f>VLOOKUP(VLOOKUP(D2078&amp;"|"&amp;B2078,Empresas!$I$7:$CB$92,G2078,0),Tablas!$A$3:$B$5,2,0)</f>
        <v>No aplica</v>
      </c>
      <c r="J2078" s="78"/>
      <c r="K2078" s="78"/>
      <c r="L2078" s="78"/>
      <c r="M2078" s="78"/>
      <c r="N2078" s="78"/>
      <c r="O2078" s="78"/>
      <c r="P2078" s="78"/>
      <c r="Q2078" s="78"/>
      <c r="R2078" s="78"/>
      <c r="S2078" s="78"/>
      <c r="T2078" s="78"/>
      <c r="U2078" s="78"/>
      <c r="V2078" s="78" t="str">
        <f>VLOOKUP(D2078,Empresas!$D$7:$CF$91,81,0)</f>
        <v>C</v>
      </c>
      <c r="W2078" s="78" t="str">
        <f>VLOOKUP(D2078,Empresas!$D$7:$M$91,10,0)</f>
        <v>General</v>
      </c>
      <c r="X2078" s="69" t="str">
        <f t="shared" si="336"/>
        <v>SI</v>
      </c>
      <c r="Y2078" s="153" t="str">
        <f t="shared" si="337"/>
        <v>No aplica</v>
      </c>
      <c r="Z2078" s="147">
        <f>IF(Y2078="No aplica",0,IF(I2078="no",0,IF(I2078="No aplica",0,IF(I2078="Si",1,IF(I2078="Fisico",1,IF(I2078="Electronico",2,VLOOKUP(C2078&amp;"|"&amp;B2078&amp;"|"&amp;D2078,Empresas!$C$6:$CC$92,G2078+6+1,0)))))))</f>
        <v>0</v>
      </c>
      <c r="AA2078" s="147">
        <f>IF(AND($I2078="Si",J2078=1),1,IF(AND($I2078="Fisico",J2078=1),1,IF(AND(J2078=1,$I2078="Electronico"),2,IF(J2078=1,VLOOKUP($C2078&amp;"|"&amp;$B2078&amp;"|"&amp;$D2078,Empresas!$C$6:$CC$92,$G2078+6+1,0),0))))</f>
        <v>0</v>
      </c>
      <c r="AB2078" s="147">
        <f>IF(AND($I2078="Si",K2078=1),1,IF(AND($I2078="Fisico",K2078=1),1,IF(AND(K2078=1,$I2078="Electronico"),2,IF(K2078=1,VLOOKUP($C2078&amp;"|"&amp;$B2078&amp;"|"&amp;$D2078,Empresas!$C$6:$CC$92,$G2078+6+1,0),0))))</f>
        <v>0</v>
      </c>
      <c r="AC2078" s="147">
        <f>IF(AND($I2078="Si",L2078=1),1,IF(AND($I2078="Fisico",L2078=1),1,IF(AND(L2078=1,$I2078="Electronico"),2,IF(L2078=1,VLOOKUP($C2078&amp;"|"&amp;$B2078&amp;"|"&amp;$D2078,Empresas!$C$6:$CC$92,$G2078+6+1,0),0))))</f>
        <v>0</v>
      </c>
      <c r="AD2078" s="147">
        <f>IF(AND($I2078="Si",M2078=1),1,IF(AND($I2078="Fisico",M2078=1),1,IF(AND(M2078=1,$I2078="Electronico"),2,IF(M2078=1,VLOOKUP($C2078&amp;"|"&amp;$B2078&amp;"|"&amp;$D2078,Empresas!$C$6:$CC$92,$G2078+6+1,0),0))))</f>
        <v>0</v>
      </c>
      <c r="AE2078" s="147">
        <f>IF(AND($I2078="Si",N2078=1),1,IF(AND($I2078="Fisico",N2078=1),1,IF(AND(N2078=1,$I2078="Electronico"),2,IF(N2078=1,VLOOKUP($C2078&amp;"|"&amp;$B2078&amp;"|"&amp;$D2078,Empresas!$C$6:$CC$92,$G2078+6+1,0),0))))</f>
        <v>0</v>
      </c>
      <c r="AF2078" s="147">
        <f>IF(AND($I2078="Si",O2078=1),1,IF(AND($I2078="Fisico",O2078=1),1,IF(AND(O2078=1,$I2078="Electronico"),2,IF(O2078=1,VLOOKUP($C2078&amp;"|"&amp;$B2078&amp;"|"&amp;$D2078,Empresas!$C$6:$CC$92,$G2078+6+1,0),0))))</f>
        <v>0</v>
      </c>
      <c r="AG2078" s="147">
        <f>IF(AND($I2078="Si",P2078=1),1,IF(AND($I2078="Fisico",P2078=1),1,IF(AND(P2078=1,$I2078="Electronico"),2,IF(P2078=1,VLOOKUP($C2078&amp;"|"&amp;$B2078&amp;"|"&amp;$D2078,Empresas!$C$6:$CC$92,$G2078+6+1,0),0))))</f>
        <v>0</v>
      </c>
      <c r="AH2078" s="147">
        <f>IF(AND($I2078="Si",Q2078=1),1,IF(AND($I2078="Fisico",Q2078=1),1,IF(AND(Q2078=1,$I2078="Electronico"),2,IF(Q2078=1,VLOOKUP($C2078&amp;"|"&amp;$B2078&amp;"|"&amp;$D2078,Empresas!$C$6:$CC$92,$G2078+6+1,0),0))))</f>
        <v>0</v>
      </c>
      <c r="AI2078" s="147">
        <f>IF(AND($I2078="Si",R2078=1),1,IF(AND($I2078="Fisico",R2078=1),1,IF(AND(R2078=1,$I2078="Electronico"),2,IF(R2078=1,VLOOKUP($C2078&amp;"|"&amp;$B2078&amp;"|"&amp;$D2078,Empresas!$C$6:$CC$92,$G2078+6+1,0),0))))</f>
        <v>0</v>
      </c>
      <c r="AJ2078" s="147">
        <f>IF(AND($I2078="Si",S2078=1),1,IF(AND($I2078="Fisico",S2078=1),1,IF(AND(S2078=1,$I2078="Electronico"),2,IF(S2078=1,VLOOKUP($C2078&amp;"|"&amp;$B2078&amp;"|"&amp;$D2078,Empresas!$C$6:$CC$92,$G2078+6+1,0),0))))</f>
        <v>0</v>
      </c>
      <c r="AK2078" s="147">
        <f>IF(AND($I2078="Si",T2078=1),1,IF(AND($I2078="Fisico",T2078=1),1,IF(AND(T2078=1,$I2078="Electronico"),2,IF(T2078=1,VLOOKUP($C2078&amp;"|"&amp;$B2078&amp;"|"&amp;$D2078,Empresas!$C$6:$CC$92,$G2078+6+1,0),0))))</f>
        <v>0</v>
      </c>
      <c r="AL2078" s="147">
        <f>IF(AND($I2078="Si",U2078=1),1,IF(AND($I2078="Fisico",U2078=1),1,IF(AND(U2078=1,$I2078="Electronico"),2,IF(U2078=1,VLOOKUP($C2078&amp;"|"&amp;$B2078&amp;"|"&amp;$D2078,Empresas!$C$6:$CC$92,$G2078+6+1,0),0))))</f>
        <v>0</v>
      </c>
      <c r="AM2078" s="149">
        <f t="shared" si="338"/>
        <v>0</v>
      </c>
      <c r="AN2078" s="149">
        <f t="shared" si="339"/>
        <v>0</v>
      </c>
      <c r="AO2078" s="152">
        <f t="shared" si="340"/>
        <v>0</v>
      </c>
    </row>
    <row r="2079" spans="1:41" x14ac:dyDescent="0.25">
      <c r="A2079" s="137" t="str">
        <f>VLOOKUP(D2079,Empresas!$D$7:$F$91,3,0)</f>
        <v>Jose</v>
      </c>
      <c r="B2079" s="138" t="str">
        <f>VLOOKUP(D2079,Empresas!$D$7:$G$91,4,0)</f>
        <v xml:space="preserve">Rocio </v>
      </c>
      <c r="C2079" s="138" t="s">
        <v>544</v>
      </c>
      <c r="D2079" s="138" t="s">
        <v>326</v>
      </c>
      <c r="E2079" s="138" t="str">
        <f>VLOOKUP(D2079,Empresas!$D$7:$E$92,2,0)</f>
        <v>AGROINDUSTRIALES Y EXPORTADORA BETO VIP S.A.C.</v>
      </c>
      <c r="F2079" s="138" t="s">
        <v>169</v>
      </c>
      <c r="G2079" s="139">
        <f t="shared" si="342"/>
        <v>40</v>
      </c>
      <c r="H2079" s="139" t="str">
        <f>VLOOKUP(D2079,Empresas!$D$6:$L$92,7,0)</f>
        <v>Semestral</v>
      </c>
      <c r="I2079" s="138" t="str">
        <f>VLOOKUP(VLOOKUP(D2079&amp;"|"&amp;B2079,Empresas!$I$7:$CB$92,G2079,0),Tablas!$A$3:$B$5,2,0)</f>
        <v>No aplica</v>
      </c>
      <c r="J2079" s="78"/>
      <c r="K2079" s="78"/>
      <c r="L2079" s="78"/>
      <c r="M2079" s="78"/>
      <c r="N2079" s="78"/>
      <c r="O2079" s="78"/>
      <c r="P2079" s="78"/>
      <c r="Q2079" s="78"/>
      <c r="R2079" s="78"/>
      <c r="S2079" s="78"/>
      <c r="T2079" s="78"/>
      <c r="U2079" s="78"/>
      <c r="V2079" s="78" t="str">
        <f>VLOOKUP(D2079,Empresas!$D$7:$CF$91,81,0)</f>
        <v>C</v>
      </c>
      <c r="W2079" s="78" t="str">
        <f>VLOOKUP(D2079,Empresas!$D$7:$M$91,10,0)</f>
        <v>General</v>
      </c>
      <c r="X2079" s="69" t="str">
        <f t="shared" si="336"/>
        <v>SI</v>
      </c>
      <c r="Y2079" s="153" t="str">
        <f t="shared" si="337"/>
        <v>No aplica</v>
      </c>
      <c r="Z2079" s="147">
        <f>IF(Y2079="No aplica",0,IF(I2079="no",0,IF(I2079="No aplica",0,IF(I2079="Si",1,IF(I2079="Fisico",1,IF(I2079="Electronico",2,VLOOKUP(C2079&amp;"|"&amp;B2079&amp;"|"&amp;D2079,Empresas!$C$6:$CC$92,G2079+6+1,0)))))))</f>
        <v>0</v>
      </c>
      <c r="AA2079" s="147">
        <f>IF(AND($I2079="Si",J2079=1),1,IF(AND($I2079="Fisico",J2079=1),1,IF(AND(J2079=1,$I2079="Electronico"),2,IF(J2079=1,VLOOKUP($C2079&amp;"|"&amp;$B2079&amp;"|"&amp;$D2079,Empresas!$C$6:$CC$92,$G2079+6+1,0),0))))</f>
        <v>0</v>
      </c>
      <c r="AB2079" s="147">
        <f>IF(AND($I2079="Si",K2079=1),1,IF(AND($I2079="Fisico",K2079=1),1,IF(AND(K2079=1,$I2079="Electronico"),2,IF(K2079=1,VLOOKUP($C2079&amp;"|"&amp;$B2079&amp;"|"&amp;$D2079,Empresas!$C$6:$CC$92,$G2079+6+1,0),0))))</f>
        <v>0</v>
      </c>
      <c r="AC2079" s="147">
        <f>IF(AND($I2079="Si",L2079=1),1,IF(AND($I2079="Fisico",L2079=1),1,IF(AND(L2079=1,$I2079="Electronico"),2,IF(L2079=1,VLOOKUP($C2079&amp;"|"&amp;$B2079&amp;"|"&amp;$D2079,Empresas!$C$6:$CC$92,$G2079+6+1,0),0))))</f>
        <v>0</v>
      </c>
      <c r="AD2079" s="147">
        <f>IF(AND($I2079="Si",M2079=1),1,IF(AND($I2079="Fisico",M2079=1),1,IF(AND(M2079=1,$I2079="Electronico"),2,IF(M2079=1,VLOOKUP($C2079&amp;"|"&amp;$B2079&amp;"|"&amp;$D2079,Empresas!$C$6:$CC$92,$G2079+6+1,0),0))))</f>
        <v>0</v>
      </c>
      <c r="AE2079" s="147">
        <f>IF(AND($I2079="Si",N2079=1),1,IF(AND($I2079="Fisico",N2079=1),1,IF(AND(N2079=1,$I2079="Electronico"),2,IF(N2079=1,VLOOKUP($C2079&amp;"|"&amp;$B2079&amp;"|"&amp;$D2079,Empresas!$C$6:$CC$92,$G2079+6+1,0),0))))</f>
        <v>0</v>
      </c>
      <c r="AF2079" s="147">
        <f>IF(AND($I2079="Si",O2079=1),1,IF(AND($I2079="Fisico",O2079=1),1,IF(AND(O2079=1,$I2079="Electronico"),2,IF(O2079=1,VLOOKUP($C2079&amp;"|"&amp;$B2079&amp;"|"&amp;$D2079,Empresas!$C$6:$CC$92,$G2079+6+1,0),0))))</f>
        <v>0</v>
      </c>
      <c r="AG2079" s="147">
        <f>IF(AND($I2079="Si",P2079=1),1,IF(AND($I2079="Fisico",P2079=1),1,IF(AND(P2079=1,$I2079="Electronico"),2,IF(P2079=1,VLOOKUP($C2079&amp;"|"&amp;$B2079&amp;"|"&amp;$D2079,Empresas!$C$6:$CC$92,$G2079+6+1,0),0))))</f>
        <v>0</v>
      </c>
      <c r="AH2079" s="147">
        <f>IF(AND($I2079="Si",Q2079=1),1,IF(AND($I2079="Fisico",Q2079=1),1,IF(AND(Q2079=1,$I2079="Electronico"),2,IF(Q2079=1,VLOOKUP($C2079&amp;"|"&amp;$B2079&amp;"|"&amp;$D2079,Empresas!$C$6:$CC$92,$G2079+6+1,0),0))))</f>
        <v>0</v>
      </c>
      <c r="AI2079" s="147">
        <f>IF(AND($I2079="Si",R2079=1),1,IF(AND($I2079="Fisico",R2079=1),1,IF(AND(R2079=1,$I2079="Electronico"),2,IF(R2079=1,VLOOKUP($C2079&amp;"|"&amp;$B2079&amp;"|"&amp;$D2079,Empresas!$C$6:$CC$92,$G2079+6+1,0),0))))</f>
        <v>0</v>
      </c>
      <c r="AJ2079" s="147">
        <f>IF(AND($I2079="Si",S2079=1),1,IF(AND($I2079="Fisico",S2079=1),1,IF(AND(S2079=1,$I2079="Electronico"),2,IF(S2079=1,VLOOKUP($C2079&amp;"|"&amp;$B2079&amp;"|"&amp;$D2079,Empresas!$C$6:$CC$92,$G2079+6+1,0),0))))</f>
        <v>0</v>
      </c>
      <c r="AK2079" s="147">
        <f>IF(AND($I2079="Si",T2079=1),1,IF(AND($I2079="Fisico",T2079=1),1,IF(AND(T2079=1,$I2079="Electronico"),2,IF(T2079=1,VLOOKUP($C2079&amp;"|"&amp;$B2079&amp;"|"&amp;$D2079,Empresas!$C$6:$CC$92,$G2079+6+1,0),0))))</f>
        <v>0</v>
      </c>
      <c r="AL2079" s="147">
        <f>IF(AND($I2079="Si",U2079=1),1,IF(AND($I2079="Fisico",U2079=1),1,IF(AND(U2079=1,$I2079="Electronico"),2,IF(U2079=1,VLOOKUP($C2079&amp;"|"&amp;$B2079&amp;"|"&amp;$D2079,Empresas!$C$6:$CC$92,$G2079+6+1,0),0))))</f>
        <v>0</v>
      </c>
      <c r="AM2079" s="149">
        <f t="shared" si="338"/>
        <v>0</v>
      </c>
      <c r="AN2079" s="149">
        <f t="shared" si="339"/>
        <v>0</v>
      </c>
      <c r="AO2079" s="152">
        <f t="shared" si="340"/>
        <v>0</v>
      </c>
    </row>
    <row r="2080" spans="1:41" x14ac:dyDescent="0.25">
      <c r="A2080" s="137" t="str">
        <f>VLOOKUP(D2080,Empresas!$D$7:$F$91,3,0)</f>
        <v>Jose</v>
      </c>
      <c r="B2080" s="138" t="str">
        <f>VLOOKUP(D2080,Empresas!$D$7:$G$91,4,0)</f>
        <v xml:space="preserve">Rocio </v>
      </c>
      <c r="C2080" s="138" t="s">
        <v>544</v>
      </c>
      <c r="D2080" s="138" t="s">
        <v>326</v>
      </c>
      <c r="E2080" s="138" t="str">
        <f>VLOOKUP(D2080,Empresas!$D$7:$E$92,2,0)</f>
        <v>AGROINDUSTRIALES Y EXPORTADORA BETO VIP S.A.C.</v>
      </c>
      <c r="F2080" s="138" t="s">
        <v>170</v>
      </c>
      <c r="G2080" s="139">
        <f t="shared" si="342"/>
        <v>43</v>
      </c>
      <c r="H2080" s="139" t="str">
        <f>VLOOKUP(D2080,Empresas!$D$6:$L$92,7,0)</f>
        <v>Semestral</v>
      </c>
      <c r="I2080" s="138" t="str">
        <f>VLOOKUP(VLOOKUP(D2080&amp;"|"&amp;B2080,Empresas!$I$7:$CB$92,G2080,0),Tablas!$A$3:$B$5,2,0)</f>
        <v>No aplica</v>
      </c>
      <c r="J2080" s="78"/>
      <c r="K2080" s="78"/>
      <c r="L2080" s="78"/>
      <c r="M2080" s="78"/>
      <c r="N2080" s="78"/>
      <c r="O2080" s="78"/>
      <c r="P2080" s="78"/>
      <c r="Q2080" s="78"/>
      <c r="R2080" s="78"/>
      <c r="S2080" s="78"/>
      <c r="T2080" s="78"/>
      <c r="U2080" s="78"/>
      <c r="V2080" s="78" t="str">
        <f>VLOOKUP(D2080,Empresas!$D$7:$CF$91,81,0)</f>
        <v>C</v>
      </c>
      <c r="W2080" s="78" t="str">
        <f>VLOOKUP(D2080,Empresas!$D$7:$M$91,10,0)</f>
        <v>General</v>
      </c>
      <c r="X2080" s="69" t="str">
        <f t="shared" si="336"/>
        <v>SI</v>
      </c>
      <c r="Y2080" s="153" t="str">
        <f t="shared" si="337"/>
        <v>No aplica</v>
      </c>
      <c r="Z2080" s="147">
        <f>IF(Y2080="No aplica",0,IF(I2080="no",0,IF(I2080="No aplica",0,IF(I2080="Si",1,IF(I2080="Fisico",1,IF(I2080="Electronico",2,VLOOKUP(C2080&amp;"|"&amp;B2080&amp;"|"&amp;D2080,Empresas!$C$6:$CC$92,G2080+6+1,0)))))))</f>
        <v>0</v>
      </c>
      <c r="AA2080" s="147">
        <f>IF(AND($I2080="Si",J2080=1),1,IF(AND($I2080="Fisico",J2080=1),1,IF(AND(J2080=1,$I2080="Electronico"),2,IF(J2080=1,VLOOKUP($C2080&amp;"|"&amp;$B2080&amp;"|"&amp;$D2080,Empresas!$C$6:$CC$92,$G2080+6+1,0),0))))</f>
        <v>0</v>
      </c>
      <c r="AB2080" s="147">
        <f>IF(AND($I2080="Si",K2080=1),1,IF(AND($I2080="Fisico",K2080=1),1,IF(AND(K2080=1,$I2080="Electronico"),2,IF(K2080=1,VLOOKUP($C2080&amp;"|"&amp;$B2080&amp;"|"&amp;$D2080,Empresas!$C$6:$CC$92,$G2080+6+1,0),0))))</f>
        <v>0</v>
      </c>
      <c r="AC2080" s="147">
        <f>IF(AND($I2080="Si",L2080=1),1,IF(AND($I2080="Fisico",L2080=1),1,IF(AND(L2080=1,$I2080="Electronico"),2,IF(L2080=1,VLOOKUP($C2080&amp;"|"&amp;$B2080&amp;"|"&amp;$D2080,Empresas!$C$6:$CC$92,$G2080+6+1,0),0))))</f>
        <v>0</v>
      </c>
      <c r="AD2080" s="147">
        <f>IF(AND($I2080="Si",M2080=1),1,IF(AND($I2080="Fisico",M2080=1),1,IF(AND(M2080=1,$I2080="Electronico"),2,IF(M2080=1,VLOOKUP($C2080&amp;"|"&amp;$B2080&amp;"|"&amp;$D2080,Empresas!$C$6:$CC$92,$G2080+6+1,0),0))))</f>
        <v>0</v>
      </c>
      <c r="AE2080" s="147">
        <f>IF(AND($I2080="Si",N2080=1),1,IF(AND($I2080="Fisico",N2080=1),1,IF(AND(N2080=1,$I2080="Electronico"),2,IF(N2080=1,VLOOKUP($C2080&amp;"|"&amp;$B2080&amp;"|"&amp;$D2080,Empresas!$C$6:$CC$92,$G2080+6+1,0),0))))</f>
        <v>0</v>
      </c>
      <c r="AF2080" s="147">
        <f>IF(AND($I2080="Si",O2080=1),1,IF(AND($I2080="Fisico",O2080=1),1,IF(AND(O2080=1,$I2080="Electronico"),2,IF(O2080=1,VLOOKUP($C2080&amp;"|"&amp;$B2080&amp;"|"&amp;$D2080,Empresas!$C$6:$CC$92,$G2080+6+1,0),0))))</f>
        <v>0</v>
      </c>
      <c r="AG2080" s="147">
        <f>IF(AND($I2080="Si",P2080=1),1,IF(AND($I2080="Fisico",P2080=1),1,IF(AND(P2080=1,$I2080="Electronico"),2,IF(P2080=1,VLOOKUP($C2080&amp;"|"&amp;$B2080&amp;"|"&amp;$D2080,Empresas!$C$6:$CC$92,$G2080+6+1,0),0))))</f>
        <v>0</v>
      </c>
      <c r="AH2080" s="147">
        <f>IF(AND($I2080="Si",Q2080=1),1,IF(AND($I2080="Fisico",Q2080=1),1,IF(AND(Q2080=1,$I2080="Electronico"),2,IF(Q2080=1,VLOOKUP($C2080&amp;"|"&amp;$B2080&amp;"|"&amp;$D2080,Empresas!$C$6:$CC$92,$G2080+6+1,0),0))))</f>
        <v>0</v>
      </c>
      <c r="AI2080" s="147">
        <f>IF(AND($I2080="Si",R2080=1),1,IF(AND($I2080="Fisico",R2080=1),1,IF(AND(R2080=1,$I2080="Electronico"),2,IF(R2080=1,VLOOKUP($C2080&amp;"|"&amp;$B2080&amp;"|"&amp;$D2080,Empresas!$C$6:$CC$92,$G2080+6+1,0),0))))</f>
        <v>0</v>
      </c>
      <c r="AJ2080" s="147">
        <f>IF(AND($I2080="Si",S2080=1),1,IF(AND($I2080="Fisico",S2080=1),1,IF(AND(S2080=1,$I2080="Electronico"),2,IF(S2080=1,VLOOKUP($C2080&amp;"|"&amp;$B2080&amp;"|"&amp;$D2080,Empresas!$C$6:$CC$92,$G2080+6+1,0),0))))</f>
        <v>0</v>
      </c>
      <c r="AK2080" s="147">
        <f>IF(AND($I2080="Si",T2080=1),1,IF(AND($I2080="Fisico",T2080=1),1,IF(AND(T2080=1,$I2080="Electronico"),2,IF(T2080=1,VLOOKUP($C2080&amp;"|"&amp;$B2080&amp;"|"&amp;$D2080,Empresas!$C$6:$CC$92,$G2080+6+1,0),0))))</f>
        <v>0</v>
      </c>
      <c r="AL2080" s="147">
        <f>IF(AND($I2080="Si",U2080=1),1,IF(AND($I2080="Fisico",U2080=1),1,IF(AND(U2080=1,$I2080="Electronico"),2,IF(U2080=1,VLOOKUP($C2080&amp;"|"&amp;$B2080&amp;"|"&amp;$D2080,Empresas!$C$6:$CC$92,$G2080+6+1,0),0))))</f>
        <v>0</v>
      </c>
      <c r="AM2080" s="149">
        <f t="shared" si="338"/>
        <v>0</v>
      </c>
      <c r="AN2080" s="149">
        <f t="shared" si="339"/>
        <v>0</v>
      </c>
      <c r="AO2080" s="152">
        <f t="shared" si="340"/>
        <v>0</v>
      </c>
    </row>
    <row r="2081" spans="1:41" x14ac:dyDescent="0.25">
      <c r="A2081" s="137" t="str">
        <f>VLOOKUP(D2081,Empresas!$D$7:$F$91,3,0)</f>
        <v>Jose</v>
      </c>
      <c r="B2081" s="138" t="str">
        <f>VLOOKUP(D2081,Empresas!$D$7:$G$91,4,0)</f>
        <v xml:space="preserve">Rocio </v>
      </c>
      <c r="C2081" s="138" t="s">
        <v>544</v>
      </c>
      <c r="D2081" s="138" t="s">
        <v>326</v>
      </c>
      <c r="E2081" s="138" t="str">
        <f>VLOOKUP(D2081,Empresas!$D$7:$E$92,2,0)</f>
        <v>AGROINDUSTRIALES Y EXPORTADORA BETO VIP S.A.C.</v>
      </c>
      <c r="F2081" s="138" t="s">
        <v>171</v>
      </c>
      <c r="G2081" s="139">
        <f t="shared" si="342"/>
        <v>46</v>
      </c>
      <c r="H2081" s="139" t="str">
        <f>VLOOKUP(D2081,Empresas!$D$6:$L$92,7,0)</f>
        <v>Semestral</v>
      </c>
      <c r="I2081" s="138" t="str">
        <f>VLOOKUP(VLOOKUP(D2081&amp;"|"&amp;B2081,Empresas!$I$7:$CB$92,G2081,0),Tablas!$A$3:$B$5,2,0)</f>
        <v>No aplica</v>
      </c>
      <c r="J2081" s="78"/>
      <c r="K2081" s="78"/>
      <c r="L2081" s="78"/>
      <c r="M2081" s="78"/>
      <c r="N2081" s="78"/>
      <c r="O2081" s="78"/>
      <c r="P2081" s="78"/>
      <c r="Q2081" s="78"/>
      <c r="R2081" s="78"/>
      <c r="S2081" s="78"/>
      <c r="T2081" s="78"/>
      <c r="U2081" s="78"/>
      <c r="V2081" s="78" t="str">
        <f>VLOOKUP(D2081,Empresas!$D$7:$CF$91,81,0)</f>
        <v>C</v>
      </c>
      <c r="W2081" s="78" t="str">
        <f>VLOOKUP(D2081,Empresas!$D$7:$M$91,10,0)</f>
        <v>General</v>
      </c>
      <c r="X2081" s="69" t="str">
        <f t="shared" si="336"/>
        <v>SI</v>
      </c>
      <c r="Y2081" s="153" t="str">
        <f t="shared" si="337"/>
        <v>No aplica</v>
      </c>
      <c r="Z2081" s="147">
        <f>IF(Y2081="No aplica",0,IF(I2081="no",0,IF(I2081="No aplica",0,IF(I2081="Si",1,IF(I2081="Fisico",1,IF(I2081="Electronico",2,VLOOKUP(C2081&amp;"|"&amp;B2081&amp;"|"&amp;D2081,Empresas!$C$6:$CC$92,G2081+6+1,0)))))))</f>
        <v>0</v>
      </c>
      <c r="AA2081" s="147">
        <f>IF(AND($I2081="Si",J2081=1),1,IF(AND($I2081="Fisico",J2081=1),1,IF(AND(J2081=1,$I2081="Electronico"),2,IF(J2081=1,VLOOKUP($C2081&amp;"|"&amp;$B2081&amp;"|"&amp;$D2081,Empresas!$C$6:$CC$92,$G2081+6+1,0),0))))</f>
        <v>0</v>
      </c>
      <c r="AB2081" s="147">
        <f>IF(AND($I2081="Si",K2081=1),1,IF(AND($I2081="Fisico",K2081=1),1,IF(AND(K2081=1,$I2081="Electronico"),2,IF(K2081=1,VLOOKUP($C2081&amp;"|"&amp;$B2081&amp;"|"&amp;$D2081,Empresas!$C$6:$CC$92,$G2081+6+1,0),0))))</f>
        <v>0</v>
      </c>
      <c r="AC2081" s="147">
        <f>IF(AND($I2081="Si",L2081=1),1,IF(AND($I2081="Fisico",L2081=1),1,IF(AND(L2081=1,$I2081="Electronico"),2,IF(L2081=1,VLOOKUP($C2081&amp;"|"&amp;$B2081&amp;"|"&amp;$D2081,Empresas!$C$6:$CC$92,$G2081+6+1,0),0))))</f>
        <v>0</v>
      </c>
      <c r="AD2081" s="147">
        <f>IF(AND($I2081="Si",M2081=1),1,IF(AND($I2081="Fisico",M2081=1),1,IF(AND(M2081=1,$I2081="Electronico"),2,IF(M2081=1,VLOOKUP($C2081&amp;"|"&amp;$B2081&amp;"|"&amp;$D2081,Empresas!$C$6:$CC$92,$G2081+6+1,0),0))))</f>
        <v>0</v>
      </c>
      <c r="AE2081" s="147">
        <f>IF(AND($I2081="Si",N2081=1),1,IF(AND($I2081="Fisico",N2081=1),1,IF(AND(N2081=1,$I2081="Electronico"),2,IF(N2081=1,VLOOKUP($C2081&amp;"|"&amp;$B2081&amp;"|"&amp;$D2081,Empresas!$C$6:$CC$92,$G2081+6+1,0),0))))</f>
        <v>0</v>
      </c>
      <c r="AF2081" s="147">
        <f>IF(AND($I2081="Si",O2081=1),1,IF(AND($I2081="Fisico",O2081=1),1,IF(AND(O2081=1,$I2081="Electronico"),2,IF(O2081=1,VLOOKUP($C2081&amp;"|"&amp;$B2081&amp;"|"&amp;$D2081,Empresas!$C$6:$CC$92,$G2081+6+1,0),0))))</f>
        <v>0</v>
      </c>
      <c r="AG2081" s="147">
        <f>IF(AND($I2081="Si",P2081=1),1,IF(AND($I2081="Fisico",P2081=1),1,IF(AND(P2081=1,$I2081="Electronico"),2,IF(P2081=1,VLOOKUP($C2081&amp;"|"&amp;$B2081&amp;"|"&amp;$D2081,Empresas!$C$6:$CC$92,$G2081+6+1,0),0))))</f>
        <v>0</v>
      </c>
      <c r="AH2081" s="147">
        <f>IF(AND($I2081="Si",Q2081=1),1,IF(AND($I2081="Fisico",Q2081=1),1,IF(AND(Q2081=1,$I2081="Electronico"),2,IF(Q2081=1,VLOOKUP($C2081&amp;"|"&amp;$B2081&amp;"|"&amp;$D2081,Empresas!$C$6:$CC$92,$G2081+6+1,0),0))))</f>
        <v>0</v>
      </c>
      <c r="AI2081" s="147">
        <f>IF(AND($I2081="Si",R2081=1),1,IF(AND($I2081="Fisico",R2081=1),1,IF(AND(R2081=1,$I2081="Electronico"),2,IF(R2081=1,VLOOKUP($C2081&amp;"|"&amp;$B2081&amp;"|"&amp;$D2081,Empresas!$C$6:$CC$92,$G2081+6+1,0),0))))</f>
        <v>0</v>
      </c>
      <c r="AJ2081" s="147">
        <f>IF(AND($I2081="Si",S2081=1),1,IF(AND($I2081="Fisico",S2081=1),1,IF(AND(S2081=1,$I2081="Electronico"),2,IF(S2081=1,VLOOKUP($C2081&amp;"|"&amp;$B2081&amp;"|"&amp;$D2081,Empresas!$C$6:$CC$92,$G2081+6+1,0),0))))</f>
        <v>0</v>
      </c>
      <c r="AK2081" s="147">
        <f>IF(AND($I2081="Si",T2081=1),1,IF(AND($I2081="Fisico",T2081=1),1,IF(AND(T2081=1,$I2081="Electronico"),2,IF(T2081=1,VLOOKUP($C2081&amp;"|"&amp;$B2081&amp;"|"&amp;$D2081,Empresas!$C$6:$CC$92,$G2081+6+1,0),0))))</f>
        <v>0</v>
      </c>
      <c r="AL2081" s="147">
        <f>IF(AND($I2081="Si",U2081=1),1,IF(AND($I2081="Fisico",U2081=1),1,IF(AND(U2081=1,$I2081="Electronico"),2,IF(U2081=1,VLOOKUP($C2081&amp;"|"&amp;$B2081&amp;"|"&amp;$D2081,Empresas!$C$6:$CC$92,$G2081+6+1,0),0))))</f>
        <v>0</v>
      </c>
      <c r="AM2081" s="149">
        <f t="shared" si="338"/>
        <v>0</v>
      </c>
      <c r="AN2081" s="149">
        <f t="shared" si="339"/>
        <v>0</v>
      </c>
      <c r="AO2081" s="152">
        <f t="shared" si="340"/>
        <v>0</v>
      </c>
    </row>
    <row r="2082" spans="1:41" x14ac:dyDescent="0.25">
      <c r="A2082" s="140" t="str">
        <f>VLOOKUP(D2082,Empresas!$D$7:$F$91,3,0)</f>
        <v>Jose</v>
      </c>
      <c r="B2082" s="141" t="str">
        <f>VLOOKUP(D2082,Empresas!$D$7:$G$91,4,0)</f>
        <v xml:space="preserve">Rocio </v>
      </c>
      <c r="C2082" s="141" t="s">
        <v>544</v>
      </c>
      <c r="D2082" s="141" t="s">
        <v>326</v>
      </c>
      <c r="E2082" s="141" t="str">
        <f>VLOOKUP(D2082,Empresas!$D$7:$E$92,2,0)</f>
        <v>AGROINDUSTRIALES Y EXPORTADORA BETO VIP S.A.C.</v>
      </c>
      <c r="F2082" s="141" t="s">
        <v>172</v>
      </c>
      <c r="G2082" s="142">
        <f>+Empresas!$BF$2</f>
        <v>50</v>
      </c>
      <c r="H2082" s="142" t="str">
        <f>VLOOKUP(D2082,Empresas!$D$6:$L$92,7,0)</f>
        <v>Semestral</v>
      </c>
      <c r="I2082" s="141" t="str">
        <f>VLOOKUP(VLOOKUP(D2082&amp;"|"&amp;B2082,Empresas!$I$7:$CB$92,G2082,0),Tablas!$A$8:$B$10,2,0)</f>
        <v>Electronico</v>
      </c>
      <c r="J2082" s="78">
        <v>1</v>
      </c>
      <c r="K2082" s="78">
        <v>1</v>
      </c>
      <c r="L2082" s="78">
        <v>1</v>
      </c>
      <c r="M2082" s="78">
        <v>1</v>
      </c>
      <c r="N2082" s="78">
        <v>1</v>
      </c>
      <c r="O2082" s="78">
        <v>1</v>
      </c>
      <c r="P2082" s="78">
        <v>1</v>
      </c>
      <c r="Q2082" s="78">
        <v>2</v>
      </c>
      <c r="R2082" s="78"/>
      <c r="S2082" s="78"/>
      <c r="T2082" s="78"/>
      <c r="U2082" s="78"/>
      <c r="V2082" s="78" t="str">
        <f>VLOOKUP(D2082,Empresas!$D$7:$CF$91,81,0)</f>
        <v>C</v>
      </c>
      <c r="W2082" s="78" t="str">
        <f>VLOOKUP(D2082,Empresas!$D$7:$M$91,10,0)</f>
        <v>General</v>
      </c>
      <c r="X2082" s="69" t="str">
        <f t="shared" si="336"/>
        <v>SI</v>
      </c>
      <c r="Y2082" s="153" t="str">
        <f t="shared" si="337"/>
        <v>Si aplica</v>
      </c>
      <c r="Z2082" s="147">
        <f>IF(Y2082="No aplica",0,IF(I2082="no",0,IF(I2082="No aplica",0,IF(I2082="Si",1,IF(I2082="Fisico",1,IF(I2082="Electronico",2,VLOOKUP(C2082&amp;"|"&amp;B2082&amp;"|"&amp;D2082,Empresas!$C$6:$CC$92,G2082+6+1,0)))))))</f>
        <v>2</v>
      </c>
      <c r="AA2082" s="147">
        <f>IF(AND($I2082="Si",J2082=1),1,IF(AND($I2082="Fisico",J2082=1),1,IF(AND(J2082=1,$I2082="Electronico"),2,IF(J2082=1,VLOOKUP($C2082&amp;"|"&amp;$B2082&amp;"|"&amp;$D2082,Empresas!$C$6:$CC$92,$G2082+6+1,0),0))))</f>
        <v>2</v>
      </c>
      <c r="AB2082" s="147">
        <f>IF(AND($I2082="Si",K2082=1),1,IF(AND($I2082="Fisico",K2082=1),1,IF(AND(K2082=1,$I2082="Electronico"),2,IF(K2082=1,VLOOKUP($C2082&amp;"|"&amp;$B2082&amp;"|"&amp;$D2082,Empresas!$C$6:$CC$92,$G2082+6+1,0),0))))</f>
        <v>2</v>
      </c>
      <c r="AC2082" s="147">
        <f>IF(AND($I2082="Si",L2082=1),1,IF(AND($I2082="Fisico",L2082=1),1,IF(AND(L2082=1,$I2082="Electronico"),2,IF(L2082=1,VLOOKUP($C2082&amp;"|"&amp;$B2082&amp;"|"&amp;$D2082,Empresas!$C$6:$CC$92,$G2082+6+1,0),0))))</f>
        <v>2</v>
      </c>
      <c r="AD2082" s="147">
        <f>IF(AND($I2082="Si",M2082=1),1,IF(AND($I2082="Fisico",M2082=1),1,IF(AND(M2082=1,$I2082="Electronico"),2,IF(M2082=1,VLOOKUP($C2082&amp;"|"&amp;$B2082&amp;"|"&amp;$D2082,Empresas!$C$6:$CC$92,$G2082+6+1,0),0))))</f>
        <v>2</v>
      </c>
      <c r="AE2082" s="147">
        <f>IF(AND($I2082="Si",N2082=1),1,IF(AND($I2082="Fisico",N2082=1),1,IF(AND(N2082=1,$I2082="Electronico"),2,IF(N2082=1,VLOOKUP($C2082&amp;"|"&amp;$B2082&amp;"|"&amp;$D2082,Empresas!$C$6:$CC$92,$G2082+6+1,0),0))))</f>
        <v>2</v>
      </c>
      <c r="AF2082" s="147">
        <f>IF(AND($I2082="Si",O2082=1),1,IF(AND($I2082="Fisico",O2082=1),1,IF(AND(O2082=1,$I2082="Electronico"),2,IF(O2082=1,VLOOKUP($C2082&amp;"|"&amp;$B2082&amp;"|"&amp;$D2082,Empresas!$C$6:$CC$92,$G2082+6+1,0),0))))</f>
        <v>2</v>
      </c>
      <c r="AG2082" s="147">
        <f>IF(AND($I2082="Si",P2082=1),1,IF(AND($I2082="Fisico",P2082=1),1,IF(AND(P2082=1,$I2082="Electronico"),2,IF(P2082=1,VLOOKUP($C2082&amp;"|"&amp;$B2082&amp;"|"&amp;$D2082,Empresas!$C$6:$CC$92,$G2082+6+1,0),0))))</f>
        <v>2</v>
      </c>
      <c r="AH2082" s="147">
        <f>IF(AND($I2082="Si",Q2082=1),1,IF(AND($I2082="Fisico",Q2082=1),1,IF(AND(Q2082=1,$I2082="Electronico"),2,IF(Q2082=1,VLOOKUP($C2082&amp;"|"&amp;$B2082&amp;"|"&amp;$D2082,Empresas!$C$6:$CC$92,$G2082+6+1,0),0))))</f>
        <v>0</v>
      </c>
      <c r="AI2082" s="147">
        <f>IF(AND($I2082="Si",R2082=1),1,IF(AND($I2082="Fisico",R2082=1),1,IF(AND(R2082=1,$I2082="Electronico"),2,IF(R2082=1,VLOOKUP($C2082&amp;"|"&amp;$B2082&amp;"|"&amp;$D2082,Empresas!$C$6:$CC$92,$G2082+6+1,0),0))))</f>
        <v>0</v>
      </c>
      <c r="AJ2082" s="147">
        <f>IF(AND($I2082="Si",S2082=1),1,IF(AND($I2082="Fisico",S2082=1),1,IF(AND(S2082=1,$I2082="Electronico"),2,IF(S2082=1,VLOOKUP($C2082&amp;"|"&amp;$B2082&amp;"|"&amp;$D2082,Empresas!$C$6:$CC$92,$G2082+6+1,0),0))))</f>
        <v>0</v>
      </c>
      <c r="AK2082" s="147">
        <f>IF(AND($I2082="Si",T2082=1),1,IF(AND($I2082="Fisico",T2082=1),1,IF(AND(T2082=1,$I2082="Electronico"),2,IF(T2082=1,VLOOKUP($C2082&amp;"|"&amp;$B2082&amp;"|"&amp;$D2082,Empresas!$C$6:$CC$92,$G2082+6+1,0),0))))</f>
        <v>0</v>
      </c>
      <c r="AL2082" s="147">
        <f>IF(AND($I2082="Si",U2082=1),1,IF(AND($I2082="Fisico",U2082=1),1,IF(AND(U2082=1,$I2082="Electronico"),2,IF(U2082=1,VLOOKUP($C2082&amp;"|"&amp;$B2082&amp;"|"&amp;$D2082,Empresas!$C$6:$CC$92,$G2082+6+1,0),0))))</f>
        <v>0</v>
      </c>
      <c r="AM2082" s="149">
        <f t="shared" si="338"/>
        <v>14</v>
      </c>
      <c r="AN2082" s="149">
        <f t="shared" si="339"/>
        <v>16</v>
      </c>
      <c r="AO2082" s="152">
        <f t="shared" si="340"/>
        <v>0.875</v>
      </c>
    </row>
    <row r="2083" spans="1:41" x14ac:dyDescent="0.25">
      <c r="A2083" s="140" t="str">
        <f>VLOOKUP(D2083,Empresas!$D$7:$F$91,3,0)</f>
        <v>Jose</v>
      </c>
      <c r="B2083" s="141" t="str">
        <f>VLOOKUP(D2083,Empresas!$D$7:$G$91,4,0)</f>
        <v xml:space="preserve">Rocio </v>
      </c>
      <c r="C2083" s="141" t="s">
        <v>544</v>
      </c>
      <c r="D2083" s="141" t="s">
        <v>326</v>
      </c>
      <c r="E2083" s="141" t="str">
        <f>VLOOKUP(D2083,Empresas!$D$7:$E$92,2,0)</f>
        <v>AGROINDUSTRIALES Y EXPORTADORA BETO VIP S.A.C.</v>
      </c>
      <c r="F2083" s="141" t="s">
        <v>173</v>
      </c>
      <c r="G2083" s="142">
        <f>+G2082+1</f>
        <v>51</v>
      </c>
      <c r="H2083" s="142" t="str">
        <f>VLOOKUP(D2083,Empresas!$D$6:$L$92,7,0)</f>
        <v>Semestral</v>
      </c>
      <c r="I2083" s="141" t="str">
        <f>VLOOKUP(VLOOKUP(D2083&amp;"|"&amp;B2083,Empresas!$I$7:$CB$92,G2083,0),Tablas!$A$8:$B$10,2,0)</f>
        <v>Electronico</v>
      </c>
      <c r="J2083" s="78">
        <v>1</v>
      </c>
      <c r="K2083" s="78">
        <v>1</v>
      </c>
      <c r="L2083" s="78">
        <v>1</v>
      </c>
      <c r="M2083" s="78">
        <v>1</v>
      </c>
      <c r="N2083" s="78">
        <v>1</v>
      </c>
      <c r="O2083" s="78">
        <v>1</v>
      </c>
      <c r="P2083" s="78">
        <v>1</v>
      </c>
      <c r="Q2083" s="78">
        <v>2</v>
      </c>
      <c r="R2083" s="78"/>
      <c r="S2083" s="78"/>
      <c r="T2083" s="78"/>
      <c r="U2083" s="78"/>
      <c r="V2083" s="78" t="str">
        <f>VLOOKUP(D2083,Empresas!$D$7:$CF$91,81,0)</f>
        <v>C</v>
      </c>
      <c r="W2083" s="78" t="str">
        <f>VLOOKUP(D2083,Empresas!$D$7:$M$91,10,0)</f>
        <v>General</v>
      </c>
      <c r="X2083" s="69" t="str">
        <f t="shared" si="336"/>
        <v>SI</v>
      </c>
      <c r="Y2083" s="153" t="str">
        <f t="shared" si="337"/>
        <v>Si aplica</v>
      </c>
      <c r="Z2083" s="147">
        <f>IF(Y2083="No aplica",0,IF(I2083="no",0,IF(I2083="No aplica",0,IF(I2083="Si",1,IF(I2083="Fisico",1,IF(I2083="Electronico",2,VLOOKUP(C2083&amp;"|"&amp;B2083&amp;"|"&amp;D2083,Empresas!$C$6:$CC$92,G2083+6+1,0)))))))</f>
        <v>2</v>
      </c>
      <c r="AA2083" s="147">
        <f>IF(AND($I2083="Si",J2083=1),1,IF(AND($I2083="Fisico",J2083=1),1,IF(AND(J2083=1,$I2083="Electronico"),2,IF(J2083=1,VLOOKUP($C2083&amp;"|"&amp;$B2083&amp;"|"&amp;$D2083,Empresas!$C$6:$CC$92,$G2083+6+1,0),0))))</f>
        <v>2</v>
      </c>
      <c r="AB2083" s="147">
        <f>IF(AND($I2083="Si",K2083=1),1,IF(AND($I2083="Fisico",K2083=1),1,IF(AND(K2083=1,$I2083="Electronico"),2,IF(K2083=1,VLOOKUP($C2083&amp;"|"&amp;$B2083&amp;"|"&amp;$D2083,Empresas!$C$6:$CC$92,$G2083+6+1,0),0))))</f>
        <v>2</v>
      </c>
      <c r="AC2083" s="147">
        <f>IF(AND($I2083="Si",L2083=1),1,IF(AND($I2083="Fisico",L2083=1),1,IF(AND(L2083=1,$I2083="Electronico"),2,IF(L2083=1,VLOOKUP($C2083&amp;"|"&amp;$B2083&amp;"|"&amp;$D2083,Empresas!$C$6:$CC$92,$G2083+6+1,0),0))))</f>
        <v>2</v>
      </c>
      <c r="AD2083" s="147">
        <f>IF(AND($I2083="Si",M2083=1),1,IF(AND($I2083="Fisico",M2083=1),1,IF(AND(M2083=1,$I2083="Electronico"),2,IF(M2083=1,VLOOKUP($C2083&amp;"|"&amp;$B2083&amp;"|"&amp;$D2083,Empresas!$C$6:$CC$92,$G2083+6+1,0),0))))</f>
        <v>2</v>
      </c>
      <c r="AE2083" s="147">
        <f>IF(AND($I2083="Si",N2083=1),1,IF(AND($I2083="Fisico",N2083=1),1,IF(AND(N2083=1,$I2083="Electronico"),2,IF(N2083=1,VLOOKUP($C2083&amp;"|"&amp;$B2083&amp;"|"&amp;$D2083,Empresas!$C$6:$CC$92,$G2083+6+1,0),0))))</f>
        <v>2</v>
      </c>
      <c r="AF2083" s="147">
        <f>IF(AND($I2083="Si",O2083=1),1,IF(AND($I2083="Fisico",O2083=1),1,IF(AND(O2083=1,$I2083="Electronico"),2,IF(O2083=1,VLOOKUP($C2083&amp;"|"&amp;$B2083&amp;"|"&amp;$D2083,Empresas!$C$6:$CC$92,$G2083+6+1,0),0))))</f>
        <v>2</v>
      </c>
      <c r="AG2083" s="147">
        <f>IF(AND($I2083="Si",P2083=1),1,IF(AND($I2083="Fisico",P2083=1),1,IF(AND(P2083=1,$I2083="Electronico"),2,IF(P2083=1,VLOOKUP($C2083&amp;"|"&amp;$B2083&amp;"|"&amp;$D2083,Empresas!$C$6:$CC$92,$G2083+6+1,0),0))))</f>
        <v>2</v>
      </c>
      <c r="AH2083" s="147">
        <f>IF(AND($I2083="Si",Q2083=1),1,IF(AND($I2083="Fisico",Q2083=1),1,IF(AND(Q2083=1,$I2083="Electronico"),2,IF(Q2083=1,VLOOKUP($C2083&amp;"|"&amp;$B2083&amp;"|"&amp;$D2083,Empresas!$C$6:$CC$92,$G2083+6+1,0),0))))</f>
        <v>0</v>
      </c>
      <c r="AI2083" s="147">
        <f>IF(AND($I2083="Si",R2083=1),1,IF(AND($I2083="Fisico",R2083=1),1,IF(AND(R2083=1,$I2083="Electronico"),2,IF(R2083=1,VLOOKUP($C2083&amp;"|"&amp;$B2083&amp;"|"&amp;$D2083,Empresas!$C$6:$CC$92,$G2083+6+1,0),0))))</f>
        <v>0</v>
      </c>
      <c r="AJ2083" s="147">
        <f>IF(AND($I2083="Si",S2083=1),1,IF(AND($I2083="Fisico",S2083=1),1,IF(AND(S2083=1,$I2083="Electronico"),2,IF(S2083=1,VLOOKUP($C2083&amp;"|"&amp;$B2083&amp;"|"&amp;$D2083,Empresas!$C$6:$CC$92,$G2083+6+1,0),0))))</f>
        <v>0</v>
      </c>
      <c r="AK2083" s="147">
        <f>IF(AND($I2083="Si",T2083=1),1,IF(AND($I2083="Fisico",T2083=1),1,IF(AND(T2083=1,$I2083="Electronico"),2,IF(T2083=1,VLOOKUP($C2083&amp;"|"&amp;$B2083&amp;"|"&amp;$D2083,Empresas!$C$6:$CC$92,$G2083+6+1,0),0))))</f>
        <v>0</v>
      </c>
      <c r="AL2083" s="147">
        <f>IF(AND($I2083="Si",U2083=1),1,IF(AND($I2083="Fisico",U2083=1),1,IF(AND(U2083=1,$I2083="Electronico"),2,IF(U2083=1,VLOOKUP($C2083&amp;"|"&amp;$B2083&amp;"|"&amp;$D2083,Empresas!$C$6:$CC$92,$G2083+6+1,0),0))))</f>
        <v>0</v>
      </c>
      <c r="AM2083" s="149">
        <f t="shared" si="338"/>
        <v>14</v>
      </c>
      <c r="AN2083" s="149">
        <f t="shared" si="339"/>
        <v>16</v>
      </c>
      <c r="AO2083" s="152">
        <f t="shared" si="340"/>
        <v>0.875</v>
      </c>
    </row>
    <row r="2084" spans="1:41" x14ac:dyDescent="0.25">
      <c r="A2084" s="140" t="str">
        <f>VLOOKUP(D2084,Empresas!$D$7:$F$91,3,0)</f>
        <v>Jose</v>
      </c>
      <c r="B2084" s="141" t="str">
        <f>VLOOKUP(D2084,Empresas!$D$7:$G$91,4,0)</f>
        <v xml:space="preserve">Rocio </v>
      </c>
      <c r="C2084" s="141" t="s">
        <v>544</v>
      </c>
      <c r="D2084" s="141" t="s">
        <v>326</v>
      </c>
      <c r="E2084" s="141" t="str">
        <f>VLOOKUP(D2084,Empresas!$D$7:$E$92,2,0)</f>
        <v>AGROINDUSTRIALES Y EXPORTADORA BETO VIP S.A.C.</v>
      </c>
      <c r="F2084" s="141" t="s">
        <v>174</v>
      </c>
      <c r="G2084" s="142">
        <f t="shared" ref="G2084:G2092" si="343">+G2083+1</f>
        <v>52</v>
      </c>
      <c r="H2084" s="142" t="str">
        <f>VLOOKUP(D2084,Empresas!$D$6:$L$92,7,0)</f>
        <v>Semestral</v>
      </c>
      <c r="I2084" s="141" t="str">
        <f>VLOOKUP(VLOOKUP(D2084&amp;"|"&amp;B2084,Empresas!$I$7:$CB$92,G2084,0),Tablas!$A$8:$B$10,2,0)</f>
        <v>Fisico</v>
      </c>
      <c r="J2084" s="78">
        <v>1</v>
      </c>
      <c r="K2084" s="78">
        <v>1</v>
      </c>
      <c r="L2084" s="78">
        <v>1</v>
      </c>
      <c r="M2084" s="78">
        <v>1</v>
      </c>
      <c r="N2084" s="78">
        <v>1</v>
      </c>
      <c r="O2084" s="78">
        <v>1</v>
      </c>
      <c r="P2084" s="78">
        <v>1</v>
      </c>
      <c r="Q2084" s="78">
        <v>1</v>
      </c>
      <c r="R2084" s="78"/>
      <c r="S2084" s="78"/>
      <c r="T2084" s="78"/>
      <c r="U2084" s="78"/>
      <c r="V2084" s="78" t="str">
        <f>VLOOKUP(D2084,Empresas!$D$7:$CF$91,81,0)</f>
        <v>C</v>
      </c>
      <c r="W2084" s="78" t="str">
        <f>VLOOKUP(D2084,Empresas!$D$7:$M$91,10,0)</f>
        <v>General</v>
      </c>
      <c r="X2084" s="69" t="str">
        <f t="shared" si="336"/>
        <v>SI</v>
      </c>
      <c r="Y2084" s="153" t="str">
        <f t="shared" si="337"/>
        <v>Si aplica</v>
      </c>
      <c r="Z2084" s="147">
        <f>IF(Y2084="No aplica",0,IF(I2084="no",0,IF(I2084="No aplica",0,IF(I2084="Si",1,IF(I2084="Fisico",1,IF(I2084="Electronico",2,VLOOKUP(C2084&amp;"|"&amp;B2084&amp;"|"&amp;D2084,Empresas!$C$6:$CC$92,G2084+6+1,0)))))))</f>
        <v>1</v>
      </c>
      <c r="AA2084" s="147">
        <f>IF(AND($I2084="Si",J2084=1),1,IF(AND($I2084="Fisico",J2084=1),1,IF(AND(J2084=1,$I2084="Electronico"),2,IF(J2084=1,VLOOKUP($C2084&amp;"|"&amp;$B2084&amp;"|"&amp;$D2084,Empresas!$C$6:$CC$92,$G2084+6+1,0),0))))</f>
        <v>1</v>
      </c>
      <c r="AB2084" s="147">
        <f>IF(AND($I2084="Si",K2084=1),1,IF(AND($I2084="Fisico",K2084=1),1,IF(AND(K2084=1,$I2084="Electronico"),2,IF(K2084=1,VLOOKUP($C2084&amp;"|"&amp;$B2084&amp;"|"&amp;$D2084,Empresas!$C$6:$CC$92,$G2084+6+1,0),0))))</f>
        <v>1</v>
      </c>
      <c r="AC2084" s="147">
        <f>IF(AND($I2084="Si",L2084=1),1,IF(AND($I2084="Fisico",L2084=1),1,IF(AND(L2084=1,$I2084="Electronico"),2,IF(L2084=1,VLOOKUP($C2084&amp;"|"&amp;$B2084&amp;"|"&amp;$D2084,Empresas!$C$6:$CC$92,$G2084+6+1,0),0))))</f>
        <v>1</v>
      </c>
      <c r="AD2084" s="147">
        <f>IF(AND($I2084="Si",M2084=1),1,IF(AND($I2084="Fisico",M2084=1),1,IF(AND(M2084=1,$I2084="Electronico"),2,IF(M2084=1,VLOOKUP($C2084&amp;"|"&amp;$B2084&amp;"|"&amp;$D2084,Empresas!$C$6:$CC$92,$G2084+6+1,0),0))))</f>
        <v>1</v>
      </c>
      <c r="AE2084" s="147">
        <f>IF(AND($I2084="Si",N2084=1),1,IF(AND($I2084="Fisico",N2084=1),1,IF(AND(N2084=1,$I2084="Electronico"),2,IF(N2084=1,VLOOKUP($C2084&amp;"|"&amp;$B2084&amp;"|"&amp;$D2084,Empresas!$C$6:$CC$92,$G2084+6+1,0),0))))</f>
        <v>1</v>
      </c>
      <c r="AF2084" s="147">
        <f>IF(AND($I2084="Si",O2084=1),1,IF(AND($I2084="Fisico",O2084=1),1,IF(AND(O2084=1,$I2084="Electronico"),2,IF(O2084=1,VLOOKUP($C2084&amp;"|"&amp;$B2084&amp;"|"&amp;$D2084,Empresas!$C$6:$CC$92,$G2084+6+1,0),0))))</f>
        <v>1</v>
      </c>
      <c r="AG2084" s="147">
        <f>IF(AND($I2084="Si",P2084=1),1,IF(AND($I2084="Fisico",P2084=1),1,IF(AND(P2084=1,$I2084="Electronico"),2,IF(P2084=1,VLOOKUP($C2084&amp;"|"&amp;$B2084&amp;"|"&amp;$D2084,Empresas!$C$6:$CC$92,$G2084+6+1,0),0))))</f>
        <v>1</v>
      </c>
      <c r="AH2084" s="147">
        <f>IF(AND($I2084="Si",Q2084=1),1,IF(AND($I2084="Fisico",Q2084=1),1,IF(AND(Q2084=1,$I2084="Electronico"),2,IF(Q2084=1,VLOOKUP($C2084&amp;"|"&amp;$B2084&amp;"|"&amp;$D2084,Empresas!$C$6:$CC$92,$G2084+6+1,0),0))))</f>
        <v>1</v>
      </c>
      <c r="AI2084" s="147">
        <f>IF(AND($I2084="Si",R2084=1),1,IF(AND($I2084="Fisico",R2084=1),1,IF(AND(R2084=1,$I2084="Electronico"),2,IF(R2084=1,VLOOKUP($C2084&amp;"|"&amp;$B2084&amp;"|"&amp;$D2084,Empresas!$C$6:$CC$92,$G2084+6+1,0),0))))</f>
        <v>0</v>
      </c>
      <c r="AJ2084" s="147">
        <f>IF(AND($I2084="Si",S2084=1),1,IF(AND($I2084="Fisico",S2084=1),1,IF(AND(S2084=1,$I2084="Electronico"),2,IF(S2084=1,VLOOKUP($C2084&amp;"|"&amp;$B2084&amp;"|"&amp;$D2084,Empresas!$C$6:$CC$92,$G2084+6+1,0),0))))</f>
        <v>0</v>
      </c>
      <c r="AK2084" s="147">
        <f>IF(AND($I2084="Si",T2084=1),1,IF(AND($I2084="Fisico",T2084=1),1,IF(AND(T2084=1,$I2084="Electronico"),2,IF(T2084=1,VLOOKUP($C2084&amp;"|"&amp;$B2084&amp;"|"&amp;$D2084,Empresas!$C$6:$CC$92,$G2084+6+1,0),0))))</f>
        <v>0</v>
      </c>
      <c r="AL2084" s="147">
        <f>IF(AND($I2084="Si",U2084=1),1,IF(AND($I2084="Fisico",U2084=1),1,IF(AND(U2084=1,$I2084="Electronico"),2,IF(U2084=1,VLOOKUP($C2084&amp;"|"&amp;$B2084&amp;"|"&amp;$D2084,Empresas!$C$6:$CC$92,$G2084+6+1,0),0))))</f>
        <v>0</v>
      </c>
      <c r="AM2084" s="149">
        <f t="shared" si="338"/>
        <v>8</v>
      </c>
      <c r="AN2084" s="149">
        <f t="shared" si="339"/>
        <v>8</v>
      </c>
      <c r="AO2084" s="152">
        <f t="shared" si="340"/>
        <v>1</v>
      </c>
    </row>
    <row r="2085" spans="1:41" x14ac:dyDescent="0.25">
      <c r="A2085" s="140" t="str">
        <f>VLOOKUP(D2085,Empresas!$D$7:$F$91,3,0)</f>
        <v>Jose</v>
      </c>
      <c r="B2085" s="141" t="str">
        <f>VLOOKUP(D2085,Empresas!$D$7:$G$91,4,0)</f>
        <v xml:space="preserve">Rocio </v>
      </c>
      <c r="C2085" s="141" t="s">
        <v>544</v>
      </c>
      <c r="D2085" s="141" t="s">
        <v>326</v>
      </c>
      <c r="E2085" s="141" t="str">
        <f>VLOOKUP(D2085,Empresas!$D$7:$E$92,2,0)</f>
        <v>AGROINDUSTRIALES Y EXPORTADORA BETO VIP S.A.C.</v>
      </c>
      <c r="F2085" s="141" t="s">
        <v>175</v>
      </c>
      <c r="G2085" s="142">
        <f t="shared" si="343"/>
        <v>53</v>
      </c>
      <c r="H2085" s="142" t="str">
        <f>VLOOKUP(D2085,Empresas!$D$6:$L$92,7,0)</f>
        <v>Semestral</v>
      </c>
      <c r="I2085" s="141" t="str">
        <f>VLOOKUP(VLOOKUP(D2085&amp;"|"&amp;B2085,Empresas!$I$7:$CB$92,G2085,0),Tablas!$A$8:$B$10,2,0)</f>
        <v>No aplica</v>
      </c>
      <c r="J2085" s="78"/>
      <c r="K2085" s="78"/>
      <c r="L2085" s="78"/>
      <c r="M2085" s="78"/>
      <c r="N2085" s="78"/>
      <c r="O2085" s="78"/>
      <c r="P2085" s="78"/>
      <c r="Q2085" s="78"/>
      <c r="R2085" s="78"/>
      <c r="S2085" s="78"/>
      <c r="T2085" s="78"/>
      <c r="U2085" s="78"/>
      <c r="V2085" s="78" t="str">
        <f>VLOOKUP(D2085,Empresas!$D$7:$CF$91,81,0)</f>
        <v>C</v>
      </c>
      <c r="W2085" s="78" t="str">
        <f>VLOOKUP(D2085,Empresas!$D$7:$M$91,10,0)</f>
        <v>General</v>
      </c>
      <c r="X2085" s="69" t="str">
        <f t="shared" si="336"/>
        <v>SI</v>
      </c>
      <c r="Y2085" s="153" t="str">
        <f t="shared" si="337"/>
        <v>No aplica</v>
      </c>
      <c r="Z2085" s="147">
        <f>IF(Y2085="No aplica",0,IF(I2085="no",0,IF(I2085="No aplica",0,IF(I2085="Si",1,IF(I2085="Fisico",1,IF(I2085="Electronico",2,VLOOKUP(C2085&amp;"|"&amp;B2085&amp;"|"&amp;D2085,Empresas!$C$6:$CC$92,G2085+6+1,0)))))))</f>
        <v>0</v>
      </c>
      <c r="AA2085" s="147">
        <f>IF(AND($I2085="Si",J2085=1),1,IF(AND($I2085="Fisico",J2085=1),1,IF(AND(J2085=1,$I2085="Electronico"),2,IF(J2085=1,VLOOKUP($C2085&amp;"|"&amp;$B2085&amp;"|"&amp;$D2085,Empresas!$C$6:$CC$92,$G2085+6+1,0),0))))</f>
        <v>0</v>
      </c>
      <c r="AB2085" s="147">
        <f>IF(AND($I2085="Si",K2085=1),1,IF(AND($I2085="Fisico",K2085=1),1,IF(AND(K2085=1,$I2085="Electronico"),2,IF(K2085=1,VLOOKUP($C2085&amp;"|"&amp;$B2085&amp;"|"&amp;$D2085,Empresas!$C$6:$CC$92,$G2085+6+1,0),0))))</f>
        <v>0</v>
      </c>
      <c r="AC2085" s="147">
        <f>IF(AND($I2085="Si",L2085=1),1,IF(AND($I2085="Fisico",L2085=1),1,IF(AND(L2085=1,$I2085="Electronico"),2,IF(L2085=1,VLOOKUP($C2085&amp;"|"&amp;$B2085&amp;"|"&amp;$D2085,Empresas!$C$6:$CC$92,$G2085+6+1,0),0))))</f>
        <v>0</v>
      </c>
      <c r="AD2085" s="147">
        <f>IF(AND($I2085="Si",M2085=1),1,IF(AND($I2085="Fisico",M2085=1),1,IF(AND(M2085=1,$I2085="Electronico"),2,IF(M2085=1,VLOOKUP($C2085&amp;"|"&amp;$B2085&amp;"|"&amp;$D2085,Empresas!$C$6:$CC$92,$G2085+6+1,0),0))))</f>
        <v>0</v>
      </c>
      <c r="AE2085" s="147">
        <f>IF(AND($I2085="Si",N2085=1),1,IF(AND($I2085="Fisico",N2085=1),1,IF(AND(N2085=1,$I2085="Electronico"),2,IF(N2085=1,VLOOKUP($C2085&amp;"|"&amp;$B2085&amp;"|"&amp;$D2085,Empresas!$C$6:$CC$92,$G2085+6+1,0),0))))</f>
        <v>0</v>
      </c>
      <c r="AF2085" s="147">
        <f>IF(AND($I2085="Si",O2085=1),1,IF(AND($I2085="Fisico",O2085=1),1,IF(AND(O2085=1,$I2085="Electronico"),2,IF(O2085=1,VLOOKUP($C2085&amp;"|"&amp;$B2085&amp;"|"&amp;$D2085,Empresas!$C$6:$CC$92,$G2085+6+1,0),0))))</f>
        <v>0</v>
      </c>
      <c r="AG2085" s="147">
        <f>IF(AND($I2085="Si",P2085=1),1,IF(AND($I2085="Fisico",P2085=1),1,IF(AND(P2085=1,$I2085="Electronico"),2,IF(P2085=1,VLOOKUP($C2085&amp;"|"&amp;$B2085&amp;"|"&amp;$D2085,Empresas!$C$6:$CC$92,$G2085+6+1,0),0))))</f>
        <v>0</v>
      </c>
      <c r="AH2085" s="147">
        <f>IF(AND($I2085="Si",Q2085=1),1,IF(AND($I2085="Fisico",Q2085=1),1,IF(AND(Q2085=1,$I2085="Electronico"),2,IF(Q2085=1,VLOOKUP($C2085&amp;"|"&amp;$B2085&amp;"|"&amp;$D2085,Empresas!$C$6:$CC$92,$G2085+6+1,0),0))))</f>
        <v>0</v>
      </c>
      <c r="AI2085" s="147">
        <f>IF(AND($I2085="Si",R2085=1),1,IF(AND($I2085="Fisico",R2085=1),1,IF(AND(R2085=1,$I2085="Electronico"),2,IF(R2085=1,VLOOKUP($C2085&amp;"|"&amp;$B2085&amp;"|"&amp;$D2085,Empresas!$C$6:$CC$92,$G2085+6+1,0),0))))</f>
        <v>0</v>
      </c>
      <c r="AJ2085" s="147">
        <f>IF(AND($I2085="Si",S2085=1),1,IF(AND($I2085="Fisico",S2085=1),1,IF(AND(S2085=1,$I2085="Electronico"),2,IF(S2085=1,VLOOKUP($C2085&amp;"|"&amp;$B2085&amp;"|"&amp;$D2085,Empresas!$C$6:$CC$92,$G2085+6+1,0),0))))</f>
        <v>0</v>
      </c>
      <c r="AK2085" s="147">
        <f>IF(AND($I2085="Si",T2085=1),1,IF(AND($I2085="Fisico",T2085=1),1,IF(AND(T2085=1,$I2085="Electronico"),2,IF(T2085=1,VLOOKUP($C2085&amp;"|"&amp;$B2085&amp;"|"&amp;$D2085,Empresas!$C$6:$CC$92,$G2085+6+1,0),0))))</f>
        <v>0</v>
      </c>
      <c r="AL2085" s="147">
        <f>IF(AND($I2085="Si",U2085=1),1,IF(AND($I2085="Fisico",U2085=1),1,IF(AND(U2085=1,$I2085="Electronico"),2,IF(U2085=1,VLOOKUP($C2085&amp;"|"&amp;$B2085&amp;"|"&amp;$D2085,Empresas!$C$6:$CC$92,$G2085+6+1,0),0))))</f>
        <v>0</v>
      </c>
      <c r="AM2085" s="149">
        <f t="shared" si="338"/>
        <v>0</v>
      </c>
      <c r="AN2085" s="149">
        <f t="shared" si="339"/>
        <v>0</v>
      </c>
      <c r="AO2085" s="152">
        <f t="shared" si="340"/>
        <v>0</v>
      </c>
    </row>
    <row r="2086" spans="1:41" x14ac:dyDescent="0.25">
      <c r="A2086" s="140" t="str">
        <f>VLOOKUP(D2086,Empresas!$D$7:$F$91,3,0)</f>
        <v>Jose</v>
      </c>
      <c r="B2086" s="141" t="str">
        <f>VLOOKUP(D2086,Empresas!$D$7:$G$91,4,0)</f>
        <v xml:space="preserve">Rocio </v>
      </c>
      <c r="C2086" s="141" t="s">
        <v>544</v>
      </c>
      <c r="D2086" s="141" t="s">
        <v>326</v>
      </c>
      <c r="E2086" s="141" t="str">
        <f>VLOOKUP(D2086,Empresas!$D$7:$E$92,2,0)</f>
        <v>AGROINDUSTRIALES Y EXPORTADORA BETO VIP S.A.C.</v>
      </c>
      <c r="F2086" s="141" t="s">
        <v>176</v>
      </c>
      <c r="G2086" s="142">
        <f t="shared" si="343"/>
        <v>54</v>
      </c>
      <c r="H2086" s="142" t="str">
        <f>VLOOKUP(D2086,Empresas!$D$6:$L$92,7,0)</f>
        <v>Semestral</v>
      </c>
      <c r="I2086" s="141" t="str">
        <f>VLOOKUP(VLOOKUP(D2086&amp;"|"&amp;B2086,Empresas!$I$7:$CB$92,G2086,0),Tablas!$A$8:$B$10,2,0)</f>
        <v>Fisico</v>
      </c>
      <c r="J2086" s="78">
        <v>1</v>
      </c>
      <c r="K2086" s="78">
        <v>1</v>
      </c>
      <c r="L2086" s="78">
        <v>1</v>
      </c>
      <c r="M2086" s="78">
        <v>1</v>
      </c>
      <c r="N2086" s="78">
        <v>1</v>
      </c>
      <c r="O2086" s="78">
        <v>1</v>
      </c>
      <c r="P2086" s="78">
        <v>1</v>
      </c>
      <c r="Q2086" s="78">
        <v>1</v>
      </c>
      <c r="R2086" s="78"/>
      <c r="S2086" s="78"/>
      <c r="T2086" s="78"/>
      <c r="U2086" s="78"/>
      <c r="V2086" s="78" t="str">
        <f>VLOOKUP(D2086,Empresas!$D$7:$CF$91,81,0)</f>
        <v>C</v>
      </c>
      <c r="W2086" s="78" t="str">
        <f>VLOOKUP(D2086,Empresas!$D$7:$M$91,10,0)</f>
        <v>General</v>
      </c>
      <c r="X2086" s="69" t="str">
        <f t="shared" si="336"/>
        <v>SI</v>
      </c>
      <c r="Y2086" s="153" t="str">
        <f t="shared" si="337"/>
        <v>Si aplica</v>
      </c>
      <c r="Z2086" s="147">
        <f>IF(Y2086="No aplica",0,IF(I2086="no",0,IF(I2086="No aplica",0,IF(I2086="Si",1,IF(I2086="Fisico",1,IF(I2086="Electronico",2,VLOOKUP(C2086&amp;"|"&amp;B2086&amp;"|"&amp;D2086,Empresas!$C$6:$CC$92,G2086+6+1,0)))))))</f>
        <v>1</v>
      </c>
      <c r="AA2086" s="147">
        <f>IF(AND($I2086="Si",J2086=1),1,IF(AND($I2086="Fisico",J2086=1),1,IF(AND(J2086=1,$I2086="Electronico"),2,IF(J2086=1,VLOOKUP($C2086&amp;"|"&amp;$B2086&amp;"|"&amp;$D2086,Empresas!$C$6:$CC$92,$G2086+6+1,0),0))))</f>
        <v>1</v>
      </c>
      <c r="AB2086" s="147">
        <f>IF(AND($I2086="Si",K2086=1),1,IF(AND($I2086="Fisico",K2086=1),1,IF(AND(K2086=1,$I2086="Electronico"),2,IF(K2086=1,VLOOKUP($C2086&amp;"|"&amp;$B2086&amp;"|"&amp;$D2086,Empresas!$C$6:$CC$92,$G2086+6+1,0),0))))</f>
        <v>1</v>
      </c>
      <c r="AC2086" s="147">
        <f>IF(AND($I2086="Si",L2086=1),1,IF(AND($I2086="Fisico",L2086=1),1,IF(AND(L2086=1,$I2086="Electronico"),2,IF(L2086=1,VLOOKUP($C2086&amp;"|"&amp;$B2086&amp;"|"&amp;$D2086,Empresas!$C$6:$CC$92,$G2086+6+1,0),0))))</f>
        <v>1</v>
      </c>
      <c r="AD2086" s="147">
        <f>IF(AND($I2086="Si",M2086=1),1,IF(AND($I2086="Fisico",M2086=1),1,IF(AND(M2086=1,$I2086="Electronico"),2,IF(M2086=1,VLOOKUP($C2086&amp;"|"&amp;$B2086&amp;"|"&amp;$D2086,Empresas!$C$6:$CC$92,$G2086+6+1,0),0))))</f>
        <v>1</v>
      </c>
      <c r="AE2086" s="147">
        <f>IF(AND($I2086="Si",N2086=1),1,IF(AND($I2086="Fisico",N2086=1),1,IF(AND(N2086=1,$I2086="Electronico"),2,IF(N2086=1,VLOOKUP($C2086&amp;"|"&amp;$B2086&amp;"|"&amp;$D2086,Empresas!$C$6:$CC$92,$G2086+6+1,0),0))))</f>
        <v>1</v>
      </c>
      <c r="AF2086" s="147">
        <f>IF(AND($I2086="Si",O2086=1),1,IF(AND($I2086="Fisico",O2086=1),1,IF(AND(O2086=1,$I2086="Electronico"),2,IF(O2086=1,VLOOKUP($C2086&amp;"|"&amp;$B2086&amp;"|"&amp;$D2086,Empresas!$C$6:$CC$92,$G2086+6+1,0),0))))</f>
        <v>1</v>
      </c>
      <c r="AG2086" s="147">
        <f>IF(AND($I2086="Si",P2086=1),1,IF(AND($I2086="Fisico",P2086=1),1,IF(AND(P2086=1,$I2086="Electronico"),2,IF(P2086=1,VLOOKUP($C2086&amp;"|"&amp;$B2086&amp;"|"&amp;$D2086,Empresas!$C$6:$CC$92,$G2086+6+1,0),0))))</f>
        <v>1</v>
      </c>
      <c r="AH2086" s="147">
        <f>IF(AND($I2086="Si",Q2086=1),1,IF(AND($I2086="Fisico",Q2086=1),1,IF(AND(Q2086=1,$I2086="Electronico"),2,IF(Q2086=1,VLOOKUP($C2086&amp;"|"&amp;$B2086&amp;"|"&amp;$D2086,Empresas!$C$6:$CC$92,$G2086+6+1,0),0))))</f>
        <v>1</v>
      </c>
      <c r="AI2086" s="147">
        <f>IF(AND($I2086="Si",R2086=1),1,IF(AND($I2086="Fisico",R2086=1),1,IF(AND(R2086=1,$I2086="Electronico"),2,IF(R2086=1,VLOOKUP($C2086&amp;"|"&amp;$B2086&amp;"|"&amp;$D2086,Empresas!$C$6:$CC$92,$G2086+6+1,0),0))))</f>
        <v>0</v>
      </c>
      <c r="AJ2086" s="147">
        <f>IF(AND($I2086="Si",S2086=1),1,IF(AND($I2086="Fisico",S2086=1),1,IF(AND(S2086=1,$I2086="Electronico"),2,IF(S2086=1,VLOOKUP($C2086&amp;"|"&amp;$B2086&amp;"|"&amp;$D2086,Empresas!$C$6:$CC$92,$G2086+6+1,0),0))))</f>
        <v>0</v>
      </c>
      <c r="AK2086" s="147">
        <f>IF(AND($I2086="Si",T2086=1),1,IF(AND($I2086="Fisico",T2086=1),1,IF(AND(T2086=1,$I2086="Electronico"),2,IF(T2086=1,VLOOKUP($C2086&amp;"|"&amp;$B2086&amp;"|"&amp;$D2086,Empresas!$C$6:$CC$92,$G2086+6+1,0),0))))</f>
        <v>0</v>
      </c>
      <c r="AL2086" s="147">
        <f>IF(AND($I2086="Si",U2086=1),1,IF(AND($I2086="Fisico",U2086=1),1,IF(AND(U2086=1,$I2086="Electronico"),2,IF(U2086=1,VLOOKUP($C2086&amp;"|"&amp;$B2086&amp;"|"&amp;$D2086,Empresas!$C$6:$CC$92,$G2086+6+1,0),0))))</f>
        <v>0</v>
      </c>
      <c r="AM2086" s="149">
        <f t="shared" si="338"/>
        <v>8</v>
      </c>
      <c r="AN2086" s="149">
        <f t="shared" si="339"/>
        <v>8</v>
      </c>
      <c r="AO2086" s="152">
        <f t="shared" si="340"/>
        <v>1</v>
      </c>
    </row>
    <row r="2087" spans="1:41" x14ac:dyDescent="0.25">
      <c r="A2087" s="140" t="str">
        <f>VLOOKUP(D2087,Empresas!$D$7:$F$91,3,0)</f>
        <v>Jose</v>
      </c>
      <c r="B2087" s="141" t="str">
        <f>VLOOKUP(D2087,Empresas!$D$7:$G$91,4,0)</f>
        <v xml:space="preserve">Rocio </v>
      </c>
      <c r="C2087" s="141" t="s">
        <v>544</v>
      </c>
      <c r="D2087" s="141" t="s">
        <v>326</v>
      </c>
      <c r="E2087" s="141" t="str">
        <f>VLOOKUP(D2087,Empresas!$D$7:$E$92,2,0)</f>
        <v>AGROINDUSTRIALES Y EXPORTADORA BETO VIP S.A.C.</v>
      </c>
      <c r="F2087" s="141" t="s">
        <v>177</v>
      </c>
      <c r="G2087" s="142">
        <f t="shared" si="343"/>
        <v>55</v>
      </c>
      <c r="H2087" s="142" t="str">
        <f>VLOOKUP(D2087,Empresas!$D$6:$L$92,7,0)</f>
        <v>Semestral</v>
      </c>
      <c r="I2087" s="141" t="str">
        <f>VLOOKUP(VLOOKUP(D2087&amp;"|"&amp;B2087,Empresas!$I$7:$CB$92,G2087,0),Tablas!$A$8:$B$10,2,0)</f>
        <v>Fisico</v>
      </c>
      <c r="J2087" s="78">
        <v>1</v>
      </c>
      <c r="K2087" s="78">
        <v>1</v>
      </c>
      <c r="L2087" s="78">
        <v>1</v>
      </c>
      <c r="M2087" s="78">
        <v>1</v>
      </c>
      <c r="N2087" s="78">
        <v>1</v>
      </c>
      <c r="O2087" s="78">
        <v>1</v>
      </c>
      <c r="P2087" s="78">
        <v>1</v>
      </c>
      <c r="Q2087" s="78">
        <v>1</v>
      </c>
      <c r="R2087" s="78"/>
      <c r="S2087" s="78"/>
      <c r="T2087" s="78"/>
      <c r="U2087" s="78"/>
      <c r="V2087" s="78" t="str">
        <f>VLOOKUP(D2087,Empresas!$D$7:$CF$91,81,0)</f>
        <v>C</v>
      </c>
      <c r="W2087" s="78" t="str">
        <f>VLOOKUP(D2087,Empresas!$D$7:$M$91,10,0)</f>
        <v>General</v>
      </c>
      <c r="X2087" s="69" t="str">
        <f t="shared" si="336"/>
        <v>NO</v>
      </c>
      <c r="Y2087" s="153" t="str">
        <f t="shared" si="337"/>
        <v>Si aplica</v>
      </c>
      <c r="Z2087" s="147">
        <f>IF(Y2087="No aplica",0,IF(I2087="no",0,IF(I2087="No aplica",0,IF(I2087="Si",1,IF(I2087="Fisico",1,IF(I2087="Electronico",2,VLOOKUP(C2087&amp;"|"&amp;B2087&amp;"|"&amp;D2087,Empresas!$C$6:$CC$92,G2087+6+1,0)))))))</f>
        <v>1</v>
      </c>
      <c r="AA2087" s="147">
        <f>IF(AND($I2087="Si",J2087=1),1,IF(AND($I2087="Fisico",J2087=1),1,IF(AND(J2087=1,$I2087="Electronico"),2,IF(J2087=1,VLOOKUP($C2087&amp;"|"&amp;$B2087&amp;"|"&amp;$D2087,Empresas!$C$6:$CC$92,$G2087+6+1,0),0))))</f>
        <v>1</v>
      </c>
      <c r="AB2087" s="147">
        <f>IF(AND($I2087="Si",K2087=1),1,IF(AND($I2087="Fisico",K2087=1),1,IF(AND(K2087=1,$I2087="Electronico"),2,IF(K2087=1,VLOOKUP($C2087&amp;"|"&amp;$B2087&amp;"|"&amp;$D2087,Empresas!$C$6:$CC$92,$G2087+6+1,0),0))))</f>
        <v>1</v>
      </c>
      <c r="AC2087" s="147">
        <f>IF(AND($I2087="Si",L2087=1),1,IF(AND($I2087="Fisico",L2087=1),1,IF(AND(L2087=1,$I2087="Electronico"),2,IF(L2087=1,VLOOKUP($C2087&amp;"|"&amp;$B2087&amp;"|"&amp;$D2087,Empresas!$C$6:$CC$92,$G2087+6+1,0),0))))</f>
        <v>1</v>
      </c>
      <c r="AD2087" s="147">
        <f>IF(AND($I2087="Si",M2087=1),1,IF(AND($I2087="Fisico",M2087=1),1,IF(AND(M2087=1,$I2087="Electronico"),2,IF(M2087=1,VLOOKUP($C2087&amp;"|"&amp;$B2087&amp;"|"&amp;$D2087,Empresas!$C$6:$CC$92,$G2087+6+1,0),0))))</f>
        <v>1</v>
      </c>
      <c r="AE2087" s="147">
        <f>IF(AND($I2087="Si",N2087=1),1,IF(AND($I2087="Fisico",N2087=1),1,IF(AND(N2087=1,$I2087="Electronico"),2,IF(N2087=1,VLOOKUP($C2087&amp;"|"&amp;$B2087&amp;"|"&amp;$D2087,Empresas!$C$6:$CC$92,$G2087+6+1,0),0))))</f>
        <v>1</v>
      </c>
      <c r="AF2087" s="147">
        <f>IF(AND($I2087="Si",O2087=1),1,IF(AND($I2087="Fisico",O2087=1),1,IF(AND(O2087=1,$I2087="Electronico"),2,IF(O2087=1,VLOOKUP($C2087&amp;"|"&amp;$B2087&amp;"|"&amp;$D2087,Empresas!$C$6:$CC$92,$G2087+6+1,0),0))))</f>
        <v>1</v>
      </c>
      <c r="AG2087" s="147">
        <f>IF(AND($I2087="Si",P2087=1),1,IF(AND($I2087="Fisico",P2087=1),1,IF(AND(P2087=1,$I2087="Electronico"),2,IF(P2087=1,VLOOKUP($C2087&amp;"|"&amp;$B2087&amp;"|"&amp;$D2087,Empresas!$C$6:$CC$92,$G2087+6+1,0),0))))</f>
        <v>1</v>
      </c>
      <c r="AH2087" s="147">
        <f>IF(AND($I2087="Si",Q2087=1),1,IF(AND($I2087="Fisico",Q2087=1),1,IF(AND(Q2087=1,$I2087="Electronico"),2,IF(Q2087=1,VLOOKUP($C2087&amp;"|"&amp;$B2087&amp;"|"&amp;$D2087,Empresas!$C$6:$CC$92,$G2087+6+1,0),0))))</f>
        <v>1</v>
      </c>
      <c r="AI2087" s="147">
        <f>IF(AND($I2087="Si",R2087=1),1,IF(AND($I2087="Fisico",R2087=1),1,IF(AND(R2087=1,$I2087="Electronico"),2,IF(R2087=1,VLOOKUP($C2087&amp;"|"&amp;$B2087&amp;"|"&amp;$D2087,Empresas!$C$6:$CC$92,$G2087+6+1,0),0))))</f>
        <v>0</v>
      </c>
      <c r="AJ2087" s="147">
        <f>IF(AND($I2087="Si",S2087=1),1,IF(AND($I2087="Fisico",S2087=1),1,IF(AND(S2087=1,$I2087="Electronico"),2,IF(S2087=1,VLOOKUP($C2087&amp;"|"&amp;$B2087&amp;"|"&amp;$D2087,Empresas!$C$6:$CC$92,$G2087+6+1,0),0))))</f>
        <v>0</v>
      </c>
      <c r="AK2087" s="147">
        <f>IF(AND($I2087="Si",T2087=1),1,IF(AND($I2087="Fisico",T2087=1),1,IF(AND(T2087=1,$I2087="Electronico"),2,IF(T2087=1,VLOOKUP($C2087&amp;"|"&amp;$B2087&amp;"|"&amp;$D2087,Empresas!$C$6:$CC$92,$G2087+6+1,0),0))))</f>
        <v>0</v>
      </c>
      <c r="AL2087" s="147">
        <f>IF(AND($I2087="Si",U2087=1),1,IF(AND($I2087="Fisico",U2087=1),1,IF(AND(U2087=1,$I2087="Electronico"),2,IF(U2087=1,VLOOKUP($C2087&amp;"|"&amp;$B2087&amp;"|"&amp;$D2087,Empresas!$C$6:$CC$92,$G2087+6+1,0),0))))</f>
        <v>0</v>
      </c>
      <c r="AM2087" s="149">
        <f t="shared" si="338"/>
        <v>8</v>
      </c>
      <c r="AN2087" s="149">
        <f t="shared" si="339"/>
        <v>8</v>
      </c>
      <c r="AO2087" s="152">
        <f t="shared" si="340"/>
        <v>1</v>
      </c>
    </row>
    <row r="2088" spans="1:41" x14ac:dyDescent="0.25">
      <c r="A2088" s="140" t="str">
        <f>VLOOKUP(D2088,Empresas!$D$7:$F$91,3,0)</f>
        <v>Jose</v>
      </c>
      <c r="B2088" s="141" t="str">
        <f>VLOOKUP(D2088,Empresas!$D$7:$G$91,4,0)</f>
        <v xml:space="preserve">Rocio </v>
      </c>
      <c r="C2088" s="141" t="s">
        <v>544</v>
      </c>
      <c r="D2088" s="141" t="s">
        <v>326</v>
      </c>
      <c r="E2088" s="141" t="str">
        <f>VLOOKUP(D2088,Empresas!$D$7:$E$92,2,0)</f>
        <v>AGROINDUSTRIALES Y EXPORTADORA BETO VIP S.A.C.</v>
      </c>
      <c r="F2088" s="141" t="s">
        <v>178</v>
      </c>
      <c r="G2088" s="142">
        <f t="shared" si="343"/>
        <v>56</v>
      </c>
      <c r="H2088" s="142" t="str">
        <f>VLOOKUP(D2088,Empresas!$D$6:$L$92,7,0)</f>
        <v>Semestral</v>
      </c>
      <c r="I2088" s="141" t="str">
        <f>VLOOKUP(VLOOKUP(D2088&amp;"|"&amp;B2088,Empresas!$I$7:$CB$92,G2088,0),Tablas!$A$8:$B$10,2,0)</f>
        <v>No aplica</v>
      </c>
      <c r="J2088" s="78"/>
      <c r="K2088" s="78"/>
      <c r="L2088" s="78"/>
      <c r="M2088" s="78"/>
      <c r="N2088" s="78"/>
      <c r="O2088" s="78"/>
      <c r="P2088" s="78"/>
      <c r="Q2088" s="78"/>
      <c r="R2088" s="78"/>
      <c r="S2088" s="78"/>
      <c r="T2088" s="78"/>
      <c r="U2088" s="78"/>
      <c r="V2088" s="78" t="str">
        <f>VLOOKUP(D2088,Empresas!$D$7:$CF$91,81,0)</f>
        <v>C</v>
      </c>
      <c r="W2088" s="78" t="str">
        <f>VLOOKUP(D2088,Empresas!$D$7:$M$91,10,0)</f>
        <v>General</v>
      </c>
      <c r="X2088" s="69" t="str">
        <f t="shared" si="336"/>
        <v>SI</v>
      </c>
      <c r="Y2088" s="153" t="str">
        <f t="shared" si="337"/>
        <v>No aplica</v>
      </c>
      <c r="Z2088" s="147">
        <f>IF(Y2088="No aplica",0,IF(I2088="no",0,IF(I2088="No aplica",0,IF(I2088="Si",1,IF(I2088="Fisico",1,IF(I2088="Electronico",2,VLOOKUP(C2088&amp;"|"&amp;B2088&amp;"|"&amp;D2088,Empresas!$C$6:$CC$92,G2088+6+1,0)))))))</f>
        <v>0</v>
      </c>
      <c r="AA2088" s="147">
        <f>IF(AND($I2088="Si",J2088=1),1,IF(AND($I2088="Fisico",J2088=1),1,IF(AND(J2088=1,$I2088="Electronico"),2,IF(J2088=1,VLOOKUP($C2088&amp;"|"&amp;$B2088&amp;"|"&amp;$D2088,Empresas!$C$6:$CC$92,$G2088+6+1,0),0))))</f>
        <v>0</v>
      </c>
      <c r="AB2088" s="147">
        <f>IF(AND($I2088="Si",K2088=1),1,IF(AND($I2088="Fisico",K2088=1),1,IF(AND(K2088=1,$I2088="Electronico"),2,IF(K2088=1,VLOOKUP($C2088&amp;"|"&amp;$B2088&amp;"|"&amp;$D2088,Empresas!$C$6:$CC$92,$G2088+6+1,0),0))))</f>
        <v>0</v>
      </c>
      <c r="AC2088" s="147">
        <f>IF(AND($I2088="Si",L2088=1),1,IF(AND($I2088="Fisico",L2088=1),1,IF(AND(L2088=1,$I2088="Electronico"),2,IF(L2088=1,VLOOKUP($C2088&amp;"|"&amp;$B2088&amp;"|"&amp;$D2088,Empresas!$C$6:$CC$92,$G2088+6+1,0),0))))</f>
        <v>0</v>
      </c>
      <c r="AD2088" s="147">
        <f>IF(AND($I2088="Si",M2088=1),1,IF(AND($I2088="Fisico",M2088=1),1,IF(AND(M2088=1,$I2088="Electronico"),2,IF(M2088=1,VLOOKUP($C2088&amp;"|"&amp;$B2088&amp;"|"&amp;$D2088,Empresas!$C$6:$CC$92,$G2088+6+1,0),0))))</f>
        <v>0</v>
      </c>
      <c r="AE2088" s="147">
        <f>IF(AND($I2088="Si",N2088=1),1,IF(AND($I2088="Fisico",N2088=1),1,IF(AND(N2088=1,$I2088="Electronico"),2,IF(N2088=1,VLOOKUP($C2088&amp;"|"&amp;$B2088&amp;"|"&amp;$D2088,Empresas!$C$6:$CC$92,$G2088+6+1,0),0))))</f>
        <v>0</v>
      </c>
      <c r="AF2088" s="147">
        <f>IF(AND($I2088="Si",O2088=1),1,IF(AND($I2088="Fisico",O2088=1),1,IF(AND(O2088=1,$I2088="Electronico"),2,IF(O2088=1,VLOOKUP($C2088&amp;"|"&amp;$B2088&amp;"|"&amp;$D2088,Empresas!$C$6:$CC$92,$G2088+6+1,0),0))))</f>
        <v>0</v>
      </c>
      <c r="AG2088" s="147">
        <f>IF(AND($I2088="Si",P2088=1),1,IF(AND($I2088="Fisico",P2088=1),1,IF(AND(P2088=1,$I2088="Electronico"),2,IF(P2088=1,VLOOKUP($C2088&amp;"|"&amp;$B2088&amp;"|"&amp;$D2088,Empresas!$C$6:$CC$92,$G2088+6+1,0),0))))</f>
        <v>0</v>
      </c>
      <c r="AH2088" s="147">
        <f>IF(AND($I2088="Si",Q2088=1),1,IF(AND($I2088="Fisico",Q2088=1),1,IF(AND(Q2088=1,$I2088="Electronico"),2,IF(Q2088=1,VLOOKUP($C2088&amp;"|"&amp;$B2088&amp;"|"&amp;$D2088,Empresas!$C$6:$CC$92,$G2088+6+1,0),0))))</f>
        <v>0</v>
      </c>
      <c r="AI2088" s="147">
        <f>IF(AND($I2088="Si",R2088=1),1,IF(AND($I2088="Fisico",R2088=1),1,IF(AND(R2088=1,$I2088="Electronico"),2,IF(R2088=1,VLOOKUP($C2088&amp;"|"&amp;$B2088&amp;"|"&amp;$D2088,Empresas!$C$6:$CC$92,$G2088+6+1,0),0))))</f>
        <v>0</v>
      </c>
      <c r="AJ2088" s="147">
        <f>IF(AND($I2088="Si",S2088=1),1,IF(AND($I2088="Fisico",S2088=1),1,IF(AND(S2088=1,$I2088="Electronico"),2,IF(S2088=1,VLOOKUP($C2088&amp;"|"&amp;$B2088&amp;"|"&amp;$D2088,Empresas!$C$6:$CC$92,$G2088+6+1,0),0))))</f>
        <v>0</v>
      </c>
      <c r="AK2088" s="147">
        <f>IF(AND($I2088="Si",T2088=1),1,IF(AND($I2088="Fisico",T2088=1),1,IF(AND(T2088=1,$I2088="Electronico"),2,IF(T2088=1,VLOOKUP($C2088&amp;"|"&amp;$B2088&amp;"|"&amp;$D2088,Empresas!$C$6:$CC$92,$G2088+6+1,0),0))))</f>
        <v>0</v>
      </c>
      <c r="AL2088" s="147">
        <f>IF(AND($I2088="Si",U2088=1),1,IF(AND($I2088="Fisico",U2088=1),1,IF(AND(U2088=1,$I2088="Electronico"),2,IF(U2088=1,VLOOKUP($C2088&amp;"|"&amp;$B2088&amp;"|"&amp;$D2088,Empresas!$C$6:$CC$92,$G2088+6+1,0),0))))</f>
        <v>0</v>
      </c>
      <c r="AM2088" s="149">
        <f t="shared" si="338"/>
        <v>0</v>
      </c>
      <c r="AN2088" s="149">
        <f t="shared" si="339"/>
        <v>0</v>
      </c>
      <c r="AO2088" s="152">
        <f t="shared" si="340"/>
        <v>0</v>
      </c>
    </row>
    <row r="2089" spans="1:41" x14ac:dyDescent="0.25">
      <c r="A2089" s="140" t="str">
        <f>VLOOKUP(D2089,Empresas!$D$7:$F$91,3,0)</f>
        <v>Jose</v>
      </c>
      <c r="B2089" s="141" t="str">
        <f>VLOOKUP(D2089,Empresas!$D$7:$G$91,4,0)</f>
        <v xml:space="preserve">Rocio </v>
      </c>
      <c r="C2089" s="141" t="s">
        <v>544</v>
      </c>
      <c r="D2089" s="141" t="s">
        <v>326</v>
      </c>
      <c r="E2089" s="141" t="str">
        <f>VLOOKUP(D2089,Empresas!$D$7:$E$92,2,0)</f>
        <v>AGROINDUSTRIALES Y EXPORTADORA BETO VIP S.A.C.</v>
      </c>
      <c r="F2089" s="141" t="s">
        <v>179</v>
      </c>
      <c r="G2089" s="142">
        <f t="shared" si="343"/>
        <v>57</v>
      </c>
      <c r="H2089" s="142" t="str">
        <f>VLOOKUP(D2089,Empresas!$D$6:$L$92,7,0)</f>
        <v>Semestral</v>
      </c>
      <c r="I2089" s="141" t="str">
        <f>VLOOKUP(VLOOKUP(D2089&amp;"|"&amp;B2089,Empresas!$I$7:$CB$92,G2089,0),Tablas!$A$8:$B$10,2,0)</f>
        <v>No aplica</v>
      </c>
      <c r="J2089" s="78"/>
      <c r="K2089" s="78"/>
      <c r="L2089" s="78"/>
      <c r="M2089" s="78"/>
      <c r="N2089" s="78"/>
      <c r="O2089" s="78"/>
      <c r="P2089" s="78"/>
      <c r="Q2089" s="78"/>
      <c r="R2089" s="78"/>
      <c r="S2089" s="78"/>
      <c r="T2089" s="78"/>
      <c r="U2089" s="78"/>
      <c r="V2089" s="78" t="str">
        <f>VLOOKUP(D2089,Empresas!$D$7:$CF$91,81,0)</f>
        <v>C</v>
      </c>
      <c r="W2089" s="78" t="str">
        <f>VLOOKUP(D2089,Empresas!$D$7:$M$91,10,0)</f>
        <v>General</v>
      </c>
      <c r="X2089" s="69" t="str">
        <f t="shared" si="336"/>
        <v>NO</v>
      </c>
      <c r="Y2089" s="153" t="str">
        <f t="shared" si="337"/>
        <v>No aplica</v>
      </c>
      <c r="Z2089" s="147">
        <f>IF(Y2089="No aplica",0,IF(I2089="no",0,IF(I2089="No aplica",0,IF(I2089="Si",1,IF(I2089="Fisico",1,IF(I2089="Electronico",2,VLOOKUP(C2089&amp;"|"&amp;B2089&amp;"|"&amp;D2089,Empresas!$C$6:$CC$92,G2089+6+1,0)))))))</f>
        <v>0</v>
      </c>
      <c r="AA2089" s="147">
        <f>IF(AND($I2089="Si",J2089=1),1,IF(AND($I2089="Fisico",J2089=1),1,IF(AND(J2089=1,$I2089="Electronico"),2,IF(J2089=1,VLOOKUP($C2089&amp;"|"&amp;$B2089&amp;"|"&amp;$D2089,Empresas!$C$6:$CC$92,$G2089+6+1,0),0))))</f>
        <v>0</v>
      </c>
      <c r="AB2089" s="147">
        <f>IF(AND($I2089="Si",K2089=1),1,IF(AND($I2089="Fisico",K2089=1),1,IF(AND(K2089=1,$I2089="Electronico"),2,IF(K2089=1,VLOOKUP($C2089&amp;"|"&amp;$B2089&amp;"|"&amp;$D2089,Empresas!$C$6:$CC$92,$G2089+6+1,0),0))))</f>
        <v>0</v>
      </c>
      <c r="AC2089" s="147">
        <f>IF(AND($I2089="Si",L2089=1),1,IF(AND($I2089="Fisico",L2089=1),1,IF(AND(L2089=1,$I2089="Electronico"),2,IF(L2089=1,VLOOKUP($C2089&amp;"|"&amp;$B2089&amp;"|"&amp;$D2089,Empresas!$C$6:$CC$92,$G2089+6+1,0),0))))</f>
        <v>0</v>
      </c>
      <c r="AD2089" s="147">
        <f>IF(AND($I2089="Si",M2089=1),1,IF(AND($I2089="Fisico",M2089=1),1,IF(AND(M2089=1,$I2089="Electronico"),2,IF(M2089=1,VLOOKUP($C2089&amp;"|"&amp;$B2089&amp;"|"&amp;$D2089,Empresas!$C$6:$CC$92,$G2089+6+1,0),0))))</f>
        <v>0</v>
      </c>
      <c r="AE2089" s="147">
        <f>IF(AND($I2089="Si",N2089=1),1,IF(AND($I2089="Fisico",N2089=1),1,IF(AND(N2089=1,$I2089="Electronico"),2,IF(N2089=1,VLOOKUP($C2089&amp;"|"&amp;$B2089&amp;"|"&amp;$D2089,Empresas!$C$6:$CC$92,$G2089+6+1,0),0))))</f>
        <v>0</v>
      </c>
      <c r="AF2089" s="147">
        <f>IF(AND($I2089="Si",O2089=1),1,IF(AND($I2089="Fisico",O2089=1),1,IF(AND(O2089=1,$I2089="Electronico"),2,IF(O2089=1,VLOOKUP($C2089&amp;"|"&amp;$B2089&amp;"|"&amp;$D2089,Empresas!$C$6:$CC$92,$G2089+6+1,0),0))))</f>
        <v>0</v>
      </c>
      <c r="AG2089" s="147">
        <f>IF(AND($I2089="Si",P2089=1),1,IF(AND($I2089="Fisico",P2089=1),1,IF(AND(P2089=1,$I2089="Electronico"),2,IF(P2089=1,VLOOKUP($C2089&amp;"|"&amp;$B2089&amp;"|"&amp;$D2089,Empresas!$C$6:$CC$92,$G2089+6+1,0),0))))</f>
        <v>0</v>
      </c>
      <c r="AH2089" s="147">
        <f>IF(AND($I2089="Si",Q2089=1),1,IF(AND($I2089="Fisico",Q2089=1),1,IF(AND(Q2089=1,$I2089="Electronico"),2,IF(Q2089=1,VLOOKUP($C2089&amp;"|"&amp;$B2089&amp;"|"&amp;$D2089,Empresas!$C$6:$CC$92,$G2089+6+1,0),0))))</f>
        <v>0</v>
      </c>
      <c r="AI2089" s="147">
        <f>IF(AND($I2089="Si",R2089=1),1,IF(AND($I2089="Fisico",R2089=1),1,IF(AND(R2089=1,$I2089="Electronico"),2,IF(R2089=1,VLOOKUP($C2089&amp;"|"&amp;$B2089&amp;"|"&amp;$D2089,Empresas!$C$6:$CC$92,$G2089+6+1,0),0))))</f>
        <v>0</v>
      </c>
      <c r="AJ2089" s="147">
        <f>IF(AND($I2089="Si",S2089=1),1,IF(AND($I2089="Fisico",S2089=1),1,IF(AND(S2089=1,$I2089="Electronico"),2,IF(S2089=1,VLOOKUP($C2089&amp;"|"&amp;$B2089&amp;"|"&amp;$D2089,Empresas!$C$6:$CC$92,$G2089+6+1,0),0))))</f>
        <v>0</v>
      </c>
      <c r="AK2089" s="147">
        <f>IF(AND($I2089="Si",T2089=1),1,IF(AND($I2089="Fisico",T2089=1),1,IF(AND(T2089=1,$I2089="Electronico"),2,IF(T2089=1,VLOOKUP($C2089&amp;"|"&amp;$B2089&amp;"|"&amp;$D2089,Empresas!$C$6:$CC$92,$G2089+6+1,0),0))))</f>
        <v>0</v>
      </c>
      <c r="AL2089" s="147">
        <f>IF(AND($I2089="Si",U2089=1),1,IF(AND($I2089="Fisico",U2089=1),1,IF(AND(U2089=1,$I2089="Electronico"),2,IF(U2089=1,VLOOKUP($C2089&amp;"|"&amp;$B2089&amp;"|"&amp;$D2089,Empresas!$C$6:$CC$92,$G2089+6+1,0),0))))</f>
        <v>0</v>
      </c>
      <c r="AM2089" s="149">
        <f t="shared" si="338"/>
        <v>0</v>
      </c>
      <c r="AN2089" s="149">
        <f t="shared" si="339"/>
        <v>0</v>
      </c>
      <c r="AO2089" s="152">
        <f t="shared" si="340"/>
        <v>0</v>
      </c>
    </row>
    <row r="2090" spans="1:41" x14ac:dyDescent="0.25">
      <c r="A2090" s="140" t="str">
        <f>VLOOKUP(D2090,Empresas!$D$7:$F$91,3,0)</f>
        <v>Jose</v>
      </c>
      <c r="B2090" s="141" t="str">
        <f>VLOOKUP(D2090,Empresas!$D$7:$G$91,4,0)</f>
        <v xml:space="preserve">Rocio </v>
      </c>
      <c r="C2090" s="141" t="s">
        <v>544</v>
      </c>
      <c r="D2090" s="141" t="s">
        <v>326</v>
      </c>
      <c r="E2090" s="141" t="str">
        <f>VLOOKUP(D2090,Empresas!$D$7:$E$92,2,0)</f>
        <v>AGROINDUSTRIALES Y EXPORTADORA BETO VIP S.A.C.</v>
      </c>
      <c r="F2090" s="141" t="s">
        <v>180</v>
      </c>
      <c r="G2090" s="142">
        <f t="shared" si="343"/>
        <v>58</v>
      </c>
      <c r="H2090" s="142" t="str">
        <f>VLOOKUP(D2090,Empresas!$D$6:$L$92,7,0)</f>
        <v>Semestral</v>
      </c>
      <c r="I2090" s="141" t="str">
        <f>VLOOKUP(VLOOKUP(D2090&amp;"|"&amp;B2090,Empresas!$I$7:$CB$92,G2090,0),Tablas!$A$8:$B$10,2,0)</f>
        <v>No aplica</v>
      </c>
      <c r="J2090" s="78"/>
      <c r="K2090" s="78"/>
      <c r="L2090" s="78"/>
      <c r="M2090" s="78"/>
      <c r="N2090" s="78"/>
      <c r="O2090" s="78"/>
      <c r="P2090" s="78"/>
      <c r="Q2090" s="78"/>
      <c r="R2090" s="78"/>
      <c r="S2090" s="78"/>
      <c r="T2090" s="78"/>
      <c r="U2090" s="78"/>
      <c r="V2090" s="78" t="str">
        <f>VLOOKUP(D2090,Empresas!$D$7:$CF$91,81,0)</f>
        <v>C</v>
      </c>
      <c r="W2090" s="78" t="str">
        <f>VLOOKUP(D2090,Empresas!$D$7:$M$91,10,0)</f>
        <v>General</v>
      </c>
      <c r="X2090" s="69" t="str">
        <f t="shared" si="336"/>
        <v>NO</v>
      </c>
      <c r="Y2090" s="153" t="str">
        <f t="shared" si="337"/>
        <v>No aplica</v>
      </c>
      <c r="Z2090" s="147">
        <f>IF(Y2090="No aplica",0,IF(I2090="no",0,IF(I2090="No aplica",0,IF(I2090="Si",1,IF(I2090="Fisico",1,IF(I2090="Electronico",2,VLOOKUP(C2090&amp;"|"&amp;B2090&amp;"|"&amp;D2090,Empresas!$C$6:$CC$92,G2090+6+1,0)))))))</f>
        <v>0</v>
      </c>
      <c r="AA2090" s="147">
        <f>IF(AND($I2090="Si",J2090=1),1,IF(AND($I2090="Fisico",J2090=1),1,IF(AND(J2090=1,$I2090="Electronico"),2,IF(J2090=1,VLOOKUP($C2090&amp;"|"&amp;$B2090&amp;"|"&amp;$D2090,Empresas!$C$6:$CC$92,$G2090+6+1,0),0))))</f>
        <v>0</v>
      </c>
      <c r="AB2090" s="147">
        <f>IF(AND($I2090="Si",K2090=1),1,IF(AND($I2090="Fisico",K2090=1),1,IF(AND(K2090=1,$I2090="Electronico"),2,IF(K2090=1,VLOOKUP($C2090&amp;"|"&amp;$B2090&amp;"|"&amp;$D2090,Empresas!$C$6:$CC$92,$G2090+6+1,0),0))))</f>
        <v>0</v>
      </c>
      <c r="AC2090" s="147">
        <f>IF(AND($I2090="Si",L2090=1),1,IF(AND($I2090="Fisico",L2090=1),1,IF(AND(L2090=1,$I2090="Electronico"),2,IF(L2090=1,VLOOKUP($C2090&amp;"|"&amp;$B2090&amp;"|"&amp;$D2090,Empresas!$C$6:$CC$92,$G2090+6+1,0),0))))</f>
        <v>0</v>
      </c>
      <c r="AD2090" s="147">
        <f>IF(AND($I2090="Si",M2090=1),1,IF(AND($I2090="Fisico",M2090=1),1,IF(AND(M2090=1,$I2090="Electronico"),2,IF(M2090=1,VLOOKUP($C2090&amp;"|"&amp;$B2090&amp;"|"&amp;$D2090,Empresas!$C$6:$CC$92,$G2090+6+1,0),0))))</f>
        <v>0</v>
      </c>
      <c r="AE2090" s="147">
        <f>IF(AND($I2090="Si",N2090=1),1,IF(AND($I2090="Fisico",N2090=1),1,IF(AND(N2090=1,$I2090="Electronico"),2,IF(N2090=1,VLOOKUP($C2090&amp;"|"&amp;$B2090&amp;"|"&amp;$D2090,Empresas!$C$6:$CC$92,$G2090+6+1,0),0))))</f>
        <v>0</v>
      </c>
      <c r="AF2090" s="147">
        <f>IF(AND($I2090="Si",O2090=1),1,IF(AND($I2090="Fisico",O2090=1),1,IF(AND(O2090=1,$I2090="Electronico"),2,IF(O2090=1,VLOOKUP($C2090&amp;"|"&amp;$B2090&amp;"|"&amp;$D2090,Empresas!$C$6:$CC$92,$G2090+6+1,0),0))))</f>
        <v>0</v>
      </c>
      <c r="AG2090" s="147">
        <f>IF(AND($I2090="Si",P2090=1),1,IF(AND($I2090="Fisico",P2090=1),1,IF(AND(P2090=1,$I2090="Electronico"),2,IF(P2090=1,VLOOKUP($C2090&amp;"|"&amp;$B2090&amp;"|"&amp;$D2090,Empresas!$C$6:$CC$92,$G2090+6+1,0),0))))</f>
        <v>0</v>
      </c>
      <c r="AH2090" s="147">
        <f>IF(AND($I2090="Si",Q2090=1),1,IF(AND($I2090="Fisico",Q2090=1),1,IF(AND(Q2090=1,$I2090="Electronico"),2,IF(Q2090=1,VLOOKUP($C2090&amp;"|"&amp;$B2090&amp;"|"&amp;$D2090,Empresas!$C$6:$CC$92,$G2090+6+1,0),0))))</f>
        <v>0</v>
      </c>
      <c r="AI2090" s="147">
        <f>IF(AND($I2090="Si",R2090=1),1,IF(AND($I2090="Fisico",R2090=1),1,IF(AND(R2090=1,$I2090="Electronico"),2,IF(R2090=1,VLOOKUP($C2090&amp;"|"&amp;$B2090&amp;"|"&amp;$D2090,Empresas!$C$6:$CC$92,$G2090+6+1,0),0))))</f>
        <v>0</v>
      </c>
      <c r="AJ2090" s="147">
        <f>IF(AND($I2090="Si",S2090=1),1,IF(AND($I2090="Fisico",S2090=1),1,IF(AND(S2090=1,$I2090="Electronico"),2,IF(S2090=1,VLOOKUP($C2090&amp;"|"&amp;$B2090&amp;"|"&amp;$D2090,Empresas!$C$6:$CC$92,$G2090+6+1,0),0))))</f>
        <v>0</v>
      </c>
      <c r="AK2090" s="147">
        <f>IF(AND($I2090="Si",T2090=1),1,IF(AND($I2090="Fisico",T2090=1),1,IF(AND(T2090=1,$I2090="Electronico"),2,IF(T2090=1,VLOOKUP($C2090&amp;"|"&amp;$B2090&amp;"|"&amp;$D2090,Empresas!$C$6:$CC$92,$G2090+6+1,0),0))))</f>
        <v>0</v>
      </c>
      <c r="AL2090" s="147">
        <f>IF(AND($I2090="Si",U2090=1),1,IF(AND($I2090="Fisico",U2090=1),1,IF(AND(U2090=1,$I2090="Electronico"),2,IF(U2090=1,VLOOKUP($C2090&amp;"|"&amp;$B2090&amp;"|"&amp;$D2090,Empresas!$C$6:$CC$92,$G2090+6+1,0),0))))</f>
        <v>0</v>
      </c>
      <c r="AM2090" s="149">
        <f t="shared" si="338"/>
        <v>0</v>
      </c>
      <c r="AN2090" s="149">
        <f t="shared" si="339"/>
        <v>0</v>
      </c>
      <c r="AO2090" s="152">
        <f t="shared" si="340"/>
        <v>0</v>
      </c>
    </row>
    <row r="2091" spans="1:41" x14ac:dyDescent="0.25">
      <c r="A2091" s="140" t="str">
        <f>VLOOKUP(D2091,Empresas!$D$7:$F$91,3,0)</f>
        <v>Jose</v>
      </c>
      <c r="B2091" s="141" t="str">
        <f>VLOOKUP(D2091,Empresas!$D$7:$G$91,4,0)</f>
        <v xml:space="preserve">Rocio </v>
      </c>
      <c r="C2091" s="141" t="s">
        <v>544</v>
      </c>
      <c r="D2091" s="141" t="s">
        <v>326</v>
      </c>
      <c r="E2091" s="141" t="str">
        <f>VLOOKUP(D2091,Empresas!$D$7:$E$92,2,0)</f>
        <v>AGROINDUSTRIALES Y EXPORTADORA BETO VIP S.A.C.</v>
      </c>
      <c r="F2091" s="141" t="s">
        <v>181</v>
      </c>
      <c r="G2091" s="142">
        <f t="shared" si="343"/>
        <v>59</v>
      </c>
      <c r="H2091" s="142" t="str">
        <f>VLOOKUP(D2091,Empresas!$D$6:$L$92,7,0)</f>
        <v>Semestral</v>
      </c>
      <c r="I2091" s="141" t="str">
        <f>VLOOKUP(VLOOKUP(D2091&amp;"|"&amp;B2091,Empresas!$I$7:$CB$92,G2091,0),Tablas!$A$8:$B$10,2,0)</f>
        <v>No aplica</v>
      </c>
      <c r="J2091" s="78"/>
      <c r="K2091" s="78"/>
      <c r="L2091" s="78"/>
      <c r="M2091" s="78"/>
      <c r="N2091" s="78"/>
      <c r="O2091" s="78"/>
      <c r="P2091" s="78"/>
      <c r="Q2091" s="78"/>
      <c r="R2091" s="78"/>
      <c r="S2091" s="78"/>
      <c r="T2091" s="78"/>
      <c r="U2091" s="78"/>
      <c r="V2091" s="78" t="str">
        <f>VLOOKUP(D2091,Empresas!$D$7:$CF$91,81,0)</f>
        <v>C</v>
      </c>
      <c r="W2091" s="78" t="str">
        <f>VLOOKUP(D2091,Empresas!$D$7:$M$91,10,0)</f>
        <v>General</v>
      </c>
      <c r="X2091" s="69" t="str">
        <f t="shared" si="336"/>
        <v>NO</v>
      </c>
      <c r="Y2091" s="153" t="str">
        <f t="shared" si="337"/>
        <v>No aplica</v>
      </c>
      <c r="Z2091" s="147">
        <f>IF(Y2091="No aplica",0,IF(I2091="no",0,IF(I2091="No aplica",0,IF(I2091="Si",1,IF(I2091="Fisico",1,IF(I2091="Electronico",2,VLOOKUP(C2091&amp;"|"&amp;B2091&amp;"|"&amp;D2091,Empresas!$C$6:$CC$92,G2091+6+1,0)))))))</f>
        <v>0</v>
      </c>
      <c r="AA2091" s="147">
        <f>IF(AND($I2091="Si",J2091=1),1,IF(AND($I2091="Fisico",J2091=1),1,IF(AND(J2091=1,$I2091="Electronico"),2,IF(J2091=1,VLOOKUP($C2091&amp;"|"&amp;$B2091&amp;"|"&amp;$D2091,Empresas!$C$6:$CC$92,$G2091+6+1,0),0))))</f>
        <v>0</v>
      </c>
      <c r="AB2091" s="147">
        <f>IF(AND($I2091="Si",K2091=1),1,IF(AND($I2091="Fisico",K2091=1),1,IF(AND(K2091=1,$I2091="Electronico"),2,IF(K2091=1,VLOOKUP($C2091&amp;"|"&amp;$B2091&amp;"|"&amp;$D2091,Empresas!$C$6:$CC$92,$G2091+6+1,0),0))))</f>
        <v>0</v>
      </c>
      <c r="AC2091" s="147">
        <f>IF(AND($I2091="Si",L2091=1),1,IF(AND($I2091="Fisico",L2091=1),1,IF(AND(L2091=1,$I2091="Electronico"),2,IF(L2091=1,VLOOKUP($C2091&amp;"|"&amp;$B2091&amp;"|"&amp;$D2091,Empresas!$C$6:$CC$92,$G2091+6+1,0),0))))</f>
        <v>0</v>
      </c>
      <c r="AD2091" s="147">
        <f>IF(AND($I2091="Si",M2091=1),1,IF(AND($I2091="Fisico",M2091=1),1,IF(AND(M2091=1,$I2091="Electronico"),2,IF(M2091=1,VLOOKUP($C2091&amp;"|"&amp;$B2091&amp;"|"&amp;$D2091,Empresas!$C$6:$CC$92,$G2091+6+1,0),0))))</f>
        <v>0</v>
      </c>
      <c r="AE2091" s="147">
        <f>IF(AND($I2091="Si",N2091=1),1,IF(AND($I2091="Fisico",N2091=1),1,IF(AND(N2091=1,$I2091="Electronico"),2,IF(N2091=1,VLOOKUP($C2091&amp;"|"&amp;$B2091&amp;"|"&amp;$D2091,Empresas!$C$6:$CC$92,$G2091+6+1,0),0))))</f>
        <v>0</v>
      </c>
      <c r="AF2091" s="147">
        <f>IF(AND($I2091="Si",O2091=1),1,IF(AND($I2091="Fisico",O2091=1),1,IF(AND(O2091=1,$I2091="Electronico"),2,IF(O2091=1,VLOOKUP($C2091&amp;"|"&amp;$B2091&amp;"|"&amp;$D2091,Empresas!$C$6:$CC$92,$G2091+6+1,0),0))))</f>
        <v>0</v>
      </c>
      <c r="AG2091" s="147">
        <f>IF(AND($I2091="Si",P2091=1),1,IF(AND($I2091="Fisico",P2091=1),1,IF(AND(P2091=1,$I2091="Electronico"),2,IF(P2091=1,VLOOKUP($C2091&amp;"|"&amp;$B2091&amp;"|"&amp;$D2091,Empresas!$C$6:$CC$92,$G2091+6+1,0),0))))</f>
        <v>0</v>
      </c>
      <c r="AH2091" s="147">
        <f>IF(AND($I2091="Si",Q2091=1),1,IF(AND($I2091="Fisico",Q2091=1),1,IF(AND(Q2091=1,$I2091="Electronico"),2,IF(Q2091=1,VLOOKUP($C2091&amp;"|"&amp;$B2091&amp;"|"&amp;$D2091,Empresas!$C$6:$CC$92,$G2091+6+1,0),0))))</f>
        <v>0</v>
      </c>
      <c r="AI2091" s="147">
        <f>IF(AND($I2091="Si",R2091=1),1,IF(AND($I2091="Fisico",R2091=1),1,IF(AND(R2091=1,$I2091="Electronico"),2,IF(R2091=1,VLOOKUP($C2091&amp;"|"&amp;$B2091&amp;"|"&amp;$D2091,Empresas!$C$6:$CC$92,$G2091+6+1,0),0))))</f>
        <v>0</v>
      </c>
      <c r="AJ2091" s="147">
        <f>IF(AND($I2091="Si",S2091=1),1,IF(AND($I2091="Fisico",S2091=1),1,IF(AND(S2091=1,$I2091="Electronico"),2,IF(S2091=1,VLOOKUP($C2091&amp;"|"&amp;$B2091&amp;"|"&amp;$D2091,Empresas!$C$6:$CC$92,$G2091+6+1,0),0))))</f>
        <v>0</v>
      </c>
      <c r="AK2091" s="147">
        <f>IF(AND($I2091="Si",T2091=1),1,IF(AND($I2091="Fisico",T2091=1),1,IF(AND(T2091=1,$I2091="Electronico"),2,IF(T2091=1,VLOOKUP($C2091&amp;"|"&amp;$B2091&amp;"|"&amp;$D2091,Empresas!$C$6:$CC$92,$G2091+6+1,0),0))))</f>
        <v>0</v>
      </c>
      <c r="AL2091" s="147">
        <f>IF(AND($I2091="Si",U2091=1),1,IF(AND($I2091="Fisico",U2091=1),1,IF(AND(U2091=1,$I2091="Electronico"),2,IF(U2091=1,VLOOKUP($C2091&amp;"|"&amp;$B2091&amp;"|"&amp;$D2091,Empresas!$C$6:$CC$92,$G2091+6+1,0),0))))</f>
        <v>0</v>
      </c>
      <c r="AM2091" s="149">
        <f t="shared" si="338"/>
        <v>0</v>
      </c>
      <c r="AN2091" s="149">
        <f t="shared" si="339"/>
        <v>0</v>
      </c>
      <c r="AO2091" s="152">
        <f t="shared" si="340"/>
        <v>0</v>
      </c>
    </row>
    <row r="2092" spans="1:41" x14ac:dyDescent="0.25">
      <c r="A2092" s="140" t="str">
        <f>VLOOKUP(D2092,Empresas!$D$7:$F$91,3,0)</f>
        <v>Jose</v>
      </c>
      <c r="B2092" s="141" t="str">
        <f>VLOOKUP(D2092,Empresas!$D$7:$G$91,4,0)</f>
        <v xml:space="preserve">Rocio </v>
      </c>
      <c r="C2092" s="141" t="s">
        <v>544</v>
      </c>
      <c r="D2092" s="141" t="s">
        <v>326</v>
      </c>
      <c r="E2092" s="141" t="str">
        <f>VLOOKUP(D2092,Empresas!$D$7:$E$92,2,0)</f>
        <v>AGROINDUSTRIALES Y EXPORTADORA BETO VIP S.A.C.</v>
      </c>
      <c r="F2092" s="141" t="s">
        <v>182</v>
      </c>
      <c r="G2092" s="142">
        <f t="shared" si="343"/>
        <v>60</v>
      </c>
      <c r="H2092" s="142" t="str">
        <f>VLOOKUP(D2092,Empresas!$D$6:$L$92,7,0)</f>
        <v>Semestral</v>
      </c>
      <c r="I2092" s="141" t="str">
        <f>VLOOKUP(VLOOKUP(D2092&amp;"|"&amp;B2092,Empresas!$I$7:$CB$92,G2092,0),Tablas!$A$8:$B$10,2,0)</f>
        <v>No aplica</v>
      </c>
      <c r="J2092" s="78"/>
      <c r="K2092" s="78"/>
      <c r="L2092" s="78"/>
      <c r="M2092" s="78"/>
      <c r="N2092" s="78"/>
      <c r="O2092" s="78"/>
      <c r="P2092" s="78"/>
      <c r="Q2092" s="78"/>
      <c r="R2092" s="78"/>
      <c r="S2092" s="78"/>
      <c r="T2092" s="78"/>
      <c r="U2092" s="78"/>
      <c r="V2092" s="78" t="str">
        <f>VLOOKUP(D2092,Empresas!$D$7:$CF$91,81,0)</f>
        <v>C</v>
      </c>
      <c r="W2092" s="78" t="str">
        <f>VLOOKUP(D2092,Empresas!$D$7:$M$91,10,0)</f>
        <v>General</v>
      </c>
      <c r="X2092" s="69" t="str">
        <f t="shared" si="336"/>
        <v>NO</v>
      </c>
      <c r="Y2092" s="153" t="str">
        <f t="shared" si="337"/>
        <v>No aplica</v>
      </c>
      <c r="Z2092" s="147">
        <f>IF(Y2092="No aplica",0,IF(I2092="no",0,IF(I2092="No aplica",0,IF(I2092="Si",1,IF(I2092="Fisico",1,IF(I2092="Electronico",2,VLOOKUP(C2092&amp;"|"&amp;B2092&amp;"|"&amp;D2092,Empresas!$C$6:$CC$92,G2092+6+1,0)))))))</f>
        <v>0</v>
      </c>
      <c r="AA2092" s="147">
        <f>IF(AND($I2092="Si",J2092=1),1,IF(AND($I2092="Fisico",J2092=1),1,IF(AND(J2092=1,$I2092="Electronico"),2,IF(J2092=1,VLOOKUP($C2092&amp;"|"&amp;$B2092&amp;"|"&amp;$D2092,Empresas!$C$6:$CC$92,$G2092+6+1,0),0))))</f>
        <v>0</v>
      </c>
      <c r="AB2092" s="147">
        <f>IF(AND($I2092="Si",K2092=1),1,IF(AND($I2092="Fisico",K2092=1),1,IF(AND(K2092=1,$I2092="Electronico"),2,IF(K2092=1,VLOOKUP($C2092&amp;"|"&amp;$B2092&amp;"|"&amp;$D2092,Empresas!$C$6:$CC$92,$G2092+6+1,0),0))))</f>
        <v>0</v>
      </c>
      <c r="AC2092" s="147">
        <f>IF(AND($I2092="Si",L2092=1),1,IF(AND($I2092="Fisico",L2092=1),1,IF(AND(L2092=1,$I2092="Electronico"),2,IF(L2092=1,VLOOKUP($C2092&amp;"|"&amp;$B2092&amp;"|"&amp;$D2092,Empresas!$C$6:$CC$92,$G2092+6+1,0),0))))</f>
        <v>0</v>
      </c>
      <c r="AD2092" s="147">
        <f>IF(AND($I2092="Si",M2092=1),1,IF(AND($I2092="Fisico",M2092=1),1,IF(AND(M2092=1,$I2092="Electronico"),2,IF(M2092=1,VLOOKUP($C2092&amp;"|"&amp;$B2092&amp;"|"&amp;$D2092,Empresas!$C$6:$CC$92,$G2092+6+1,0),0))))</f>
        <v>0</v>
      </c>
      <c r="AE2092" s="147">
        <f>IF(AND($I2092="Si",N2092=1),1,IF(AND($I2092="Fisico",N2092=1),1,IF(AND(N2092=1,$I2092="Electronico"),2,IF(N2092=1,VLOOKUP($C2092&amp;"|"&amp;$B2092&amp;"|"&amp;$D2092,Empresas!$C$6:$CC$92,$G2092+6+1,0),0))))</f>
        <v>0</v>
      </c>
      <c r="AF2092" s="147">
        <f>IF(AND($I2092="Si",O2092=1),1,IF(AND($I2092="Fisico",O2092=1),1,IF(AND(O2092=1,$I2092="Electronico"),2,IF(O2092=1,VLOOKUP($C2092&amp;"|"&amp;$B2092&amp;"|"&amp;$D2092,Empresas!$C$6:$CC$92,$G2092+6+1,0),0))))</f>
        <v>0</v>
      </c>
      <c r="AG2092" s="147">
        <f>IF(AND($I2092="Si",P2092=1),1,IF(AND($I2092="Fisico",P2092=1),1,IF(AND(P2092=1,$I2092="Electronico"),2,IF(P2092=1,VLOOKUP($C2092&amp;"|"&amp;$B2092&amp;"|"&amp;$D2092,Empresas!$C$6:$CC$92,$G2092+6+1,0),0))))</f>
        <v>0</v>
      </c>
      <c r="AH2092" s="147">
        <f>IF(AND($I2092="Si",Q2092=1),1,IF(AND($I2092="Fisico",Q2092=1),1,IF(AND(Q2092=1,$I2092="Electronico"),2,IF(Q2092=1,VLOOKUP($C2092&amp;"|"&amp;$B2092&amp;"|"&amp;$D2092,Empresas!$C$6:$CC$92,$G2092+6+1,0),0))))</f>
        <v>0</v>
      </c>
      <c r="AI2092" s="147">
        <f>IF(AND($I2092="Si",R2092=1),1,IF(AND($I2092="Fisico",R2092=1),1,IF(AND(R2092=1,$I2092="Electronico"),2,IF(R2092=1,VLOOKUP($C2092&amp;"|"&amp;$B2092&amp;"|"&amp;$D2092,Empresas!$C$6:$CC$92,$G2092+6+1,0),0))))</f>
        <v>0</v>
      </c>
      <c r="AJ2092" s="147">
        <f>IF(AND($I2092="Si",S2092=1),1,IF(AND($I2092="Fisico",S2092=1),1,IF(AND(S2092=1,$I2092="Electronico"),2,IF(S2092=1,VLOOKUP($C2092&amp;"|"&amp;$B2092&amp;"|"&amp;$D2092,Empresas!$C$6:$CC$92,$G2092+6+1,0),0))))</f>
        <v>0</v>
      </c>
      <c r="AK2092" s="147">
        <f>IF(AND($I2092="Si",T2092=1),1,IF(AND($I2092="Fisico",T2092=1),1,IF(AND(T2092=1,$I2092="Electronico"),2,IF(T2092=1,VLOOKUP($C2092&amp;"|"&amp;$B2092&amp;"|"&amp;$D2092,Empresas!$C$6:$CC$92,$G2092+6+1,0),0))))</f>
        <v>0</v>
      </c>
      <c r="AL2092" s="147">
        <f>IF(AND($I2092="Si",U2092=1),1,IF(AND($I2092="Fisico",U2092=1),1,IF(AND(U2092=1,$I2092="Electronico"),2,IF(U2092=1,VLOOKUP($C2092&amp;"|"&amp;$B2092&amp;"|"&amp;$D2092,Empresas!$C$6:$CC$92,$G2092+6+1,0),0))))</f>
        <v>0</v>
      </c>
      <c r="AM2092" s="149">
        <f t="shared" si="338"/>
        <v>0</v>
      </c>
      <c r="AN2092" s="149">
        <f t="shared" si="339"/>
        <v>0</v>
      </c>
      <c r="AO2092" s="152">
        <f t="shared" si="340"/>
        <v>0</v>
      </c>
    </row>
    <row r="2093" spans="1:41" x14ac:dyDescent="0.25">
      <c r="A2093" s="143" t="str">
        <f>VLOOKUP(D2093,Empresas!$D$7:$F$91,3,0)</f>
        <v>Jose</v>
      </c>
      <c r="B2093" s="144" t="str">
        <f>VLOOKUP(D2093,Empresas!$D$7:$G$91,4,0)</f>
        <v xml:space="preserve">Rocio </v>
      </c>
      <c r="C2093" s="144" t="s">
        <v>544</v>
      </c>
      <c r="D2093" s="144" t="s">
        <v>326</v>
      </c>
      <c r="E2093" s="144" t="str">
        <f>VLOOKUP(D2093,Empresas!$D$7:$E$92,2,0)</f>
        <v>AGROINDUSTRIALES Y EXPORTADORA BETO VIP S.A.C.</v>
      </c>
      <c r="F2093" s="144" t="s">
        <v>183</v>
      </c>
      <c r="G2093" s="145">
        <f>+Empresas!$BR$2</f>
        <v>62</v>
      </c>
      <c r="H2093" s="145" t="str">
        <f>VLOOKUP(D2093,Empresas!$D$6:$L$92,7,0)</f>
        <v>Semestral</v>
      </c>
      <c r="I2093" s="144" t="str">
        <f>VLOOKUP(VLOOKUP(D2093&amp;"|"&amp;B2093,Empresas!$I$7:$CB$92,G2093,0),Tablas!$A$13:$B$14,2,0)</f>
        <v>Si</v>
      </c>
      <c r="J2093" s="78">
        <v>1</v>
      </c>
      <c r="K2093" s="78">
        <v>1</v>
      </c>
      <c r="L2093" s="78">
        <v>1</v>
      </c>
      <c r="M2093" s="78">
        <v>1</v>
      </c>
      <c r="N2093" s="78">
        <v>1</v>
      </c>
      <c r="O2093" s="78">
        <v>1</v>
      </c>
      <c r="P2093" s="78">
        <v>1</v>
      </c>
      <c r="Q2093" s="78">
        <v>2</v>
      </c>
      <c r="R2093" s="78"/>
      <c r="S2093" s="78"/>
      <c r="T2093" s="78"/>
      <c r="U2093" s="78"/>
      <c r="V2093" s="78" t="str">
        <f>VLOOKUP(D2093,Empresas!$D$7:$CF$91,81,0)</f>
        <v>C</v>
      </c>
      <c r="W2093" s="78" t="str">
        <f>VLOOKUP(D2093,Empresas!$D$7:$M$91,10,0)</f>
        <v>General</v>
      </c>
      <c r="X2093" s="69" t="str">
        <f t="shared" si="336"/>
        <v>SI</v>
      </c>
      <c r="Y2093" s="153" t="str">
        <f t="shared" si="337"/>
        <v>Si aplica</v>
      </c>
      <c r="Z2093" s="147">
        <f>IF(Y2093="No aplica",0,IF(I2093="no",0,IF(I2093="No aplica",0,IF(I2093="Si",1,IF(I2093="Fisico",1,IF(I2093="Electronico",2,VLOOKUP(C2093&amp;"|"&amp;B2093&amp;"|"&amp;D2093,Empresas!$C$6:$CC$92,G2093+6+1,0)))))))</f>
        <v>1</v>
      </c>
      <c r="AA2093" s="147">
        <f>IF(AND($I2093="Si",J2093=1),1,IF(AND($I2093="Fisico",J2093=1),1,IF(AND(J2093=1,$I2093="Electronico"),2,IF(J2093=1,VLOOKUP($C2093&amp;"|"&amp;$B2093&amp;"|"&amp;$D2093,Empresas!$C$6:$CC$92,$G2093+6+1,0),0))))</f>
        <v>1</v>
      </c>
      <c r="AB2093" s="147">
        <f>IF(AND($I2093="Si",K2093=1),1,IF(AND($I2093="Fisico",K2093=1),1,IF(AND(K2093=1,$I2093="Electronico"),2,IF(K2093=1,VLOOKUP($C2093&amp;"|"&amp;$B2093&amp;"|"&amp;$D2093,Empresas!$C$6:$CC$92,$G2093+6+1,0),0))))</f>
        <v>1</v>
      </c>
      <c r="AC2093" s="147">
        <f>IF(AND($I2093="Si",L2093=1),1,IF(AND($I2093="Fisico",L2093=1),1,IF(AND(L2093=1,$I2093="Electronico"),2,IF(L2093=1,VLOOKUP($C2093&amp;"|"&amp;$B2093&amp;"|"&amp;$D2093,Empresas!$C$6:$CC$92,$G2093+6+1,0),0))))</f>
        <v>1</v>
      </c>
      <c r="AD2093" s="147">
        <f>IF(AND($I2093="Si",M2093=1),1,IF(AND($I2093="Fisico",M2093=1),1,IF(AND(M2093=1,$I2093="Electronico"),2,IF(M2093=1,VLOOKUP($C2093&amp;"|"&amp;$B2093&amp;"|"&amp;$D2093,Empresas!$C$6:$CC$92,$G2093+6+1,0),0))))</f>
        <v>1</v>
      </c>
      <c r="AE2093" s="147">
        <f>IF(AND($I2093="Si",N2093=1),1,IF(AND($I2093="Fisico",N2093=1),1,IF(AND(N2093=1,$I2093="Electronico"),2,IF(N2093=1,VLOOKUP($C2093&amp;"|"&amp;$B2093&amp;"|"&amp;$D2093,Empresas!$C$6:$CC$92,$G2093+6+1,0),0))))</f>
        <v>1</v>
      </c>
      <c r="AF2093" s="147">
        <f>IF(AND($I2093="Si",O2093=1),1,IF(AND($I2093="Fisico",O2093=1),1,IF(AND(O2093=1,$I2093="Electronico"),2,IF(O2093=1,VLOOKUP($C2093&amp;"|"&amp;$B2093&amp;"|"&amp;$D2093,Empresas!$C$6:$CC$92,$G2093+6+1,0),0))))</f>
        <v>1</v>
      </c>
      <c r="AG2093" s="147">
        <f>IF(AND($I2093="Si",P2093=1),1,IF(AND($I2093="Fisico",P2093=1),1,IF(AND(P2093=1,$I2093="Electronico"),2,IF(P2093=1,VLOOKUP($C2093&amp;"|"&amp;$B2093&amp;"|"&amp;$D2093,Empresas!$C$6:$CC$92,$G2093+6+1,0),0))))</f>
        <v>1</v>
      </c>
      <c r="AH2093" s="147">
        <f>IF(AND($I2093="Si",Q2093=1),1,IF(AND($I2093="Fisico",Q2093=1),1,IF(AND(Q2093=1,$I2093="Electronico"),2,IF(Q2093=1,VLOOKUP($C2093&amp;"|"&amp;$B2093&amp;"|"&amp;$D2093,Empresas!$C$6:$CC$92,$G2093+6+1,0),0))))</f>
        <v>0</v>
      </c>
      <c r="AI2093" s="147">
        <f>IF(AND($I2093="Si",R2093=1),1,IF(AND($I2093="Fisico",R2093=1),1,IF(AND(R2093=1,$I2093="Electronico"),2,IF(R2093=1,VLOOKUP($C2093&amp;"|"&amp;$B2093&amp;"|"&amp;$D2093,Empresas!$C$6:$CC$92,$G2093+6+1,0),0))))</f>
        <v>0</v>
      </c>
      <c r="AJ2093" s="147">
        <f>IF(AND($I2093="Si",S2093=1),1,IF(AND($I2093="Fisico",S2093=1),1,IF(AND(S2093=1,$I2093="Electronico"),2,IF(S2093=1,VLOOKUP($C2093&amp;"|"&amp;$B2093&amp;"|"&amp;$D2093,Empresas!$C$6:$CC$92,$G2093+6+1,0),0))))</f>
        <v>0</v>
      </c>
      <c r="AK2093" s="147">
        <f>IF(AND($I2093="Si",T2093=1),1,IF(AND($I2093="Fisico",T2093=1),1,IF(AND(T2093=1,$I2093="Electronico"),2,IF(T2093=1,VLOOKUP($C2093&amp;"|"&amp;$B2093&amp;"|"&amp;$D2093,Empresas!$C$6:$CC$92,$G2093+6+1,0),0))))</f>
        <v>0</v>
      </c>
      <c r="AL2093" s="147">
        <f>IF(AND($I2093="Si",U2093=1),1,IF(AND($I2093="Fisico",U2093=1),1,IF(AND(U2093=1,$I2093="Electronico"),2,IF(U2093=1,VLOOKUP($C2093&amp;"|"&amp;$B2093&amp;"|"&amp;$D2093,Empresas!$C$6:$CC$92,$G2093+6+1,0),0))))</f>
        <v>0</v>
      </c>
      <c r="AM2093" s="149">
        <f t="shared" si="338"/>
        <v>7</v>
      </c>
      <c r="AN2093" s="149">
        <f t="shared" si="339"/>
        <v>8</v>
      </c>
      <c r="AO2093" s="152">
        <f t="shared" si="340"/>
        <v>0.875</v>
      </c>
    </row>
    <row r="2094" spans="1:41" x14ac:dyDescent="0.25">
      <c r="A2094" s="143" t="str">
        <f>VLOOKUP(D2094,Empresas!$D$7:$F$91,3,0)</f>
        <v>Jose</v>
      </c>
      <c r="B2094" s="144" t="str">
        <f>VLOOKUP(D2094,Empresas!$D$7:$G$91,4,0)</f>
        <v xml:space="preserve">Rocio </v>
      </c>
      <c r="C2094" s="144" t="s">
        <v>544</v>
      </c>
      <c r="D2094" s="144" t="s">
        <v>326</v>
      </c>
      <c r="E2094" s="144" t="str">
        <f>VLOOKUP(D2094,Empresas!$D$7:$E$92,2,0)</f>
        <v>AGROINDUSTRIALES Y EXPORTADORA BETO VIP S.A.C.</v>
      </c>
      <c r="F2094" s="144" t="s">
        <v>184</v>
      </c>
      <c r="G2094" s="145">
        <f>+G2093+1</f>
        <v>63</v>
      </c>
      <c r="H2094" s="145" t="str">
        <f>VLOOKUP(D2094,Empresas!$D$6:$L$92,7,0)</f>
        <v>Semestral</v>
      </c>
      <c r="I2094" s="144" t="str">
        <f>VLOOKUP(VLOOKUP(D2094&amp;"|"&amp;B2094,Empresas!$I$7:$CB$92,G2094,0),Tablas!$A$13:$B$14,2,0)</f>
        <v>No</v>
      </c>
      <c r="J2094" s="78"/>
      <c r="K2094" s="78"/>
      <c r="L2094" s="78"/>
      <c r="M2094" s="78"/>
      <c r="N2094" s="78"/>
      <c r="O2094" s="78"/>
      <c r="P2094" s="78"/>
      <c r="Q2094" s="78"/>
      <c r="R2094" s="78"/>
      <c r="S2094" s="78"/>
      <c r="T2094" s="78"/>
      <c r="U2094" s="78"/>
      <c r="V2094" s="78" t="str">
        <f>VLOOKUP(D2094,Empresas!$D$7:$CF$91,81,0)</f>
        <v>C</v>
      </c>
      <c r="W2094" s="78" t="str">
        <f>VLOOKUP(D2094,Empresas!$D$7:$M$91,10,0)</f>
        <v>General</v>
      </c>
      <c r="X2094" s="69" t="str">
        <f t="shared" si="336"/>
        <v>SI</v>
      </c>
      <c r="Y2094" s="153" t="str">
        <f t="shared" si="337"/>
        <v>No aplica</v>
      </c>
      <c r="Z2094" s="147">
        <f>IF(Y2094="No aplica",0,IF(I2094="no",0,IF(I2094="No aplica",0,IF(I2094="Si",1,IF(I2094="Fisico",1,IF(I2094="Electronico",2,VLOOKUP(C2094&amp;"|"&amp;B2094&amp;"|"&amp;D2094,Empresas!$C$6:$CC$92,G2094+6+1,0)))))))</f>
        <v>0</v>
      </c>
      <c r="AA2094" s="147">
        <f>IF(AND($I2094="Si",J2094=1),1,IF(AND($I2094="Fisico",J2094=1),1,IF(AND(J2094=1,$I2094="Electronico"),2,IF(J2094=1,VLOOKUP($C2094&amp;"|"&amp;$B2094&amp;"|"&amp;$D2094,Empresas!$C$6:$CC$92,$G2094+6+1,0),0))))</f>
        <v>0</v>
      </c>
      <c r="AB2094" s="147">
        <f>IF(AND($I2094="Si",K2094=1),1,IF(AND($I2094="Fisico",K2094=1),1,IF(AND(K2094=1,$I2094="Electronico"),2,IF(K2094=1,VLOOKUP($C2094&amp;"|"&amp;$B2094&amp;"|"&amp;$D2094,Empresas!$C$6:$CC$92,$G2094+6+1,0),0))))</f>
        <v>0</v>
      </c>
      <c r="AC2094" s="147">
        <f>IF(AND($I2094="Si",L2094=1),1,IF(AND($I2094="Fisico",L2094=1),1,IF(AND(L2094=1,$I2094="Electronico"),2,IF(L2094=1,VLOOKUP($C2094&amp;"|"&amp;$B2094&amp;"|"&amp;$D2094,Empresas!$C$6:$CC$92,$G2094+6+1,0),0))))</f>
        <v>0</v>
      </c>
      <c r="AD2094" s="147">
        <f>IF(AND($I2094="Si",M2094=1),1,IF(AND($I2094="Fisico",M2094=1),1,IF(AND(M2094=1,$I2094="Electronico"),2,IF(M2094=1,VLOOKUP($C2094&amp;"|"&amp;$B2094&amp;"|"&amp;$D2094,Empresas!$C$6:$CC$92,$G2094+6+1,0),0))))</f>
        <v>0</v>
      </c>
      <c r="AE2094" s="147">
        <f>IF(AND($I2094="Si",N2094=1),1,IF(AND($I2094="Fisico",N2094=1),1,IF(AND(N2094=1,$I2094="Electronico"),2,IF(N2094=1,VLOOKUP($C2094&amp;"|"&amp;$B2094&amp;"|"&amp;$D2094,Empresas!$C$6:$CC$92,$G2094+6+1,0),0))))</f>
        <v>0</v>
      </c>
      <c r="AF2094" s="147">
        <f>IF(AND($I2094="Si",O2094=1),1,IF(AND($I2094="Fisico",O2094=1),1,IF(AND(O2094=1,$I2094="Electronico"),2,IF(O2094=1,VLOOKUP($C2094&amp;"|"&amp;$B2094&amp;"|"&amp;$D2094,Empresas!$C$6:$CC$92,$G2094+6+1,0),0))))</f>
        <v>0</v>
      </c>
      <c r="AG2094" s="147">
        <f>IF(AND($I2094="Si",P2094=1),1,IF(AND($I2094="Fisico",P2094=1),1,IF(AND(P2094=1,$I2094="Electronico"),2,IF(P2094=1,VLOOKUP($C2094&amp;"|"&amp;$B2094&amp;"|"&amp;$D2094,Empresas!$C$6:$CC$92,$G2094+6+1,0),0))))</f>
        <v>0</v>
      </c>
      <c r="AH2094" s="147">
        <f>IF(AND($I2094="Si",Q2094=1),1,IF(AND($I2094="Fisico",Q2094=1),1,IF(AND(Q2094=1,$I2094="Electronico"),2,IF(Q2094=1,VLOOKUP($C2094&amp;"|"&amp;$B2094&amp;"|"&amp;$D2094,Empresas!$C$6:$CC$92,$G2094+6+1,0),0))))</f>
        <v>0</v>
      </c>
      <c r="AI2094" s="147">
        <f>IF(AND($I2094="Si",R2094=1),1,IF(AND($I2094="Fisico",R2094=1),1,IF(AND(R2094=1,$I2094="Electronico"),2,IF(R2094=1,VLOOKUP($C2094&amp;"|"&amp;$B2094&amp;"|"&amp;$D2094,Empresas!$C$6:$CC$92,$G2094+6+1,0),0))))</f>
        <v>0</v>
      </c>
      <c r="AJ2094" s="147">
        <f>IF(AND($I2094="Si",S2094=1),1,IF(AND($I2094="Fisico",S2094=1),1,IF(AND(S2094=1,$I2094="Electronico"),2,IF(S2094=1,VLOOKUP($C2094&amp;"|"&amp;$B2094&amp;"|"&amp;$D2094,Empresas!$C$6:$CC$92,$G2094+6+1,0),0))))</f>
        <v>0</v>
      </c>
      <c r="AK2094" s="147">
        <f>IF(AND($I2094="Si",T2094=1),1,IF(AND($I2094="Fisico",T2094=1),1,IF(AND(T2094=1,$I2094="Electronico"),2,IF(T2094=1,VLOOKUP($C2094&amp;"|"&amp;$B2094&amp;"|"&amp;$D2094,Empresas!$C$6:$CC$92,$G2094+6+1,0),0))))</f>
        <v>0</v>
      </c>
      <c r="AL2094" s="147">
        <f>IF(AND($I2094="Si",U2094=1),1,IF(AND($I2094="Fisico",U2094=1),1,IF(AND(U2094=1,$I2094="Electronico"),2,IF(U2094=1,VLOOKUP($C2094&amp;"|"&amp;$B2094&amp;"|"&amp;$D2094,Empresas!$C$6:$CC$92,$G2094+6+1,0),0))))</f>
        <v>0</v>
      </c>
      <c r="AM2094" s="149">
        <f t="shared" si="338"/>
        <v>0</v>
      </c>
      <c r="AN2094" s="149">
        <f t="shared" si="339"/>
        <v>0</v>
      </c>
      <c r="AO2094" s="152">
        <f t="shared" si="340"/>
        <v>0</v>
      </c>
    </row>
    <row r="2095" spans="1:41" x14ac:dyDescent="0.25">
      <c r="A2095" s="143" t="str">
        <f>VLOOKUP(D2095,Empresas!$D$7:$F$91,3,0)</f>
        <v>Jose</v>
      </c>
      <c r="B2095" s="144" t="str">
        <f>VLOOKUP(D2095,Empresas!$D$7:$G$91,4,0)</f>
        <v xml:space="preserve">Rocio </v>
      </c>
      <c r="C2095" s="144" t="s">
        <v>544</v>
      </c>
      <c r="D2095" s="144" t="s">
        <v>326</v>
      </c>
      <c r="E2095" s="144" t="str">
        <f>VLOOKUP(D2095,Empresas!$D$7:$E$92,2,0)</f>
        <v>AGROINDUSTRIALES Y EXPORTADORA BETO VIP S.A.C.</v>
      </c>
      <c r="F2095" s="144" t="s">
        <v>185</v>
      </c>
      <c r="G2095" s="145">
        <f t="shared" ref="G2095:G2102" si="344">+G2094+1</f>
        <v>64</v>
      </c>
      <c r="H2095" s="145" t="str">
        <f>VLOOKUP(D2095,Empresas!$D$6:$L$92,7,0)</f>
        <v>Semestral</v>
      </c>
      <c r="I2095" s="144" t="str">
        <f>VLOOKUP(VLOOKUP(D2095&amp;"|"&amp;B2095,Empresas!$I$7:$CB$92,G2095,0),Tablas!$A$13:$B$14,2,0)</f>
        <v>No</v>
      </c>
      <c r="J2095" s="78"/>
      <c r="K2095" s="78"/>
      <c r="L2095" s="78"/>
      <c r="M2095" s="78"/>
      <c r="N2095" s="78"/>
      <c r="O2095" s="78"/>
      <c r="P2095" s="78"/>
      <c r="Q2095" s="78"/>
      <c r="R2095" s="78"/>
      <c r="S2095" s="78"/>
      <c r="T2095" s="78"/>
      <c r="U2095" s="78"/>
      <c r="V2095" s="78" t="str">
        <f>VLOOKUP(D2095,Empresas!$D$7:$CF$91,81,0)</f>
        <v>C</v>
      </c>
      <c r="W2095" s="78" t="str">
        <f>VLOOKUP(D2095,Empresas!$D$7:$M$91,10,0)</f>
        <v>General</v>
      </c>
      <c r="X2095" s="69" t="str">
        <f t="shared" si="336"/>
        <v>SI</v>
      </c>
      <c r="Y2095" s="153" t="str">
        <f t="shared" si="337"/>
        <v>No aplica</v>
      </c>
      <c r="Z2095" s="147">
        <f>IF(Y2095="No aplica",0,IF(I2095="no",0,IF(I2095="No aplica",0,IF(I2095="Si",1,IF(I2095="Fisico",1,IF(I2095="Electronico",2,VLOOKUP(C2095&amp;"|"&amp;B2095&amp;"|"&amp;D2095,Empresas!$C$6:$CC$92,G2095+6+1,0)))))))</f>
        <v>0</v>
      </c>
      <c r="AA2095" s="147">
        <f>IF(AND($I2095="Si",J2095=1),1,IF(AND($I2095="Fisico",J2095=1),1,IF(AND(J2095=1,$I2095="Electronico"),2,IF(J2095=1,VLOOKUP($C2095&amp;"|"&amp;$B2095&amp;"|"&amp;$D2095,Empresas!$C$6:$CC$92,$G2095+6+1,0),0))))</f>
        <v>0</v>
      </c>
      <c r="AB2095" s="147">
        <f>IF(AND($I2095="Si",K2095=1),1,IF(AND($I2095="Fisico",K2095=1),1,IF(AND(K2095=1,$I2095="Electronico"),2,IF(K2095=1,VLOOKUP($C2095&amp;"|"&amp;$B2095&amp;"|"&amp;$D2095,Empresas!$C$6:$CC$92,$G2095+6+1,0),0))))</f>
        <v>0</v>
      </c>
      <c r="AC2095" s="147">
        <f>IF(AND($I2095="Si",L2095=1),1,IF(AND($I2095="Fisico",L2095=1),1,IF(AND(L2095=1,$I2095="Electronico"),2,IF(L2095=1,VLOOKUP($C2095&amp;"|"&amp;$B2095&amp;"|"&amp;$D2095,Empresas!$C$6:$CC$92,$G2095+6+1,0),0))))</f>
        <v>0</v>
      </c>
      <c r="AD2095" s="147">
        <f>IF(AND($I2095="Si",M2095=1),1,IF(AND($I2095="Fisico",M2095=1),1,IF(AND(M2095=1,$I2095="Electronico"),2,IF(M2095=1,VLOOKUP($C2095&amp;"|"&amp;$B2095&amp;"|"&amp;$D2095,Empresas!$C$6:$CC$92,$G2095+6+1,0),0))))</f>
        <v>0</v>
      </c>
      <c r="AE2095" s="147">
        <f>IF(AND($I2095="Si",N2095=1),1,IF(AND($I2095="Fisico",N2095=1),1,IF(AND(N2095=1,$I2095="Electronico"),2,IF(N2095=1,VLOOKUP($C2095&amp;"|"&amp;$B2095&amp;"|"&amp;$D2095,Empresas!$C$6:$CC$92,$G2095+6+1,0),0))))</f>
        <v>0</v>
      </c>
      <c r="AF2095" s="147">
        <f>IF(AND($I2095="Si",O2095=1),1,IF(AND($I2095="Fisico",O2095=1),1,IF(AND(O2095=1,$I2095="Electronico"),2,IF(O2095=1,VLOOKUP($C2095&amp;"|"&amp;$B2095&amp;"|"&amp;$D2095,Empresas!$C$6:$CC$92,$G2095+6+1,0),0))))</f>
        <v>0</v>
      </c>
      <c r="AG2095" s="147">
        <f>IF(AND($I2095="Si",P2095=1),1,IF(AND($I2095="Fisico",P2095=1),1,IF(AND(P2095=1,$I2095="Electronico"),2,IF(P2095=1,VLOOKUP($C2095&amp;"|"&amp;$B2095&amp;"|"&amp;$D2095,Empresas!$C$6:$CC$92,$G2095+6+1,0),0))))</f>
        <v>0</v>
      </c>
      <c r="AH2095" s="147">
        <f>IF(AND($I2095="Si",Q2095=1),1,IF(AND($I2095="Fisico",Q2095=1),1,IF(AND(Q2095=1,$I2095="Electronico"),2,IF(Q2095=1,VLOOKUP($C2095&amp;"|"&amp;$B2095&amp;"|"&amp;$D2095,Empresas!$C$6:$CC$92,$G2095+6+1,0),0))))</f>
        <v>0</v>
      </c>
      <c r="AI2095" s="147">
        <f>IF(AND($I2095="Si",R2095=1),1,IF(AND($I2095="Fisico",R2095=1),1,IF(AND(R2095=1,$I2095="Electronico"),2,IF(R2095=1,VLOOKUP($C2095&amp;"|"&amp;$B2095&amp;"|"&amp;$D2095,Empresas!$C$6:$CC$92,$G2095+6+1,0),0))))</f>
        <v>0</v>
      </c>
      <c r="AJ2095" s="147">
        <f>IF(AND($I2095="Si",S2095=1),1,IF(AND($I2095="Fisico",S2095=1),1,IF(AND(S2095=1,$I2095="Electronico"),2,IF(S2095=1,VLOOKUP($C2095&amp;"|"&amp;$B2095&amp;"|"&amp;$D2095,Empresas!$C$6:$CC$92,$G2095+6+1,0),0))))</f>
        <v>0</v>
      </c>
      <c r="AK2095" s="147">
        <f>IF(AND($I2095="Si",T2095=1),1,IF(AND($I2095="Fisico",T2095=1),1,IF(AND(T2095=1,$I2095="Electronico"),2,IF(T2095=1,VLOOKUP($C2095&amp;"|"&amp;$B2095&amp;"|"&amp;$D2095,Empresas!$C$6:$CC$92,$G2095+6+1,0),0))))</f>
        <v>0</v>
      </c>
      <c r="AL2095" s="147">
        <f>IF(AND($I2095="Si",U2095=1),1,IF(AND($I2095="Fisico",U2095=1),1,IF(AND(U2095=1,$I2095="Electronico"),2,IF(U2095=1,VLOOKUP($C2095&amp;"|"&amp;$B2095&amp;"|"&amp;$D2095,Empresas!$C$6:$CC$92,$G2095+6+1,0),0))))</f>
        <v>0</v>
      </c>
      <c r="AM2095" s="149">
        <f t="shared" si="338"/>
        <v>0</v>
      </c>
      <c r="AN2095" s="149">
        <f t="shared" si="339"/>
        <v>0</v>
      </c>
      <c r="AO2095" s="152">
        <f t="shared" si="340"/>
        <v>0</v>
      </c>
    </row>
    <row r="2096" spans="1:41" x14ac:dyDescent="0.25">
      <c r="A2096" s="143" t="str">
        <f>VLOOKUP(D2096,Empresas!$D$7:$F$91,3,0)</f>
        <v>Jose</v>
      </c>
      <c r="B2096" s="144" t="str">
        <f>VLOOKUP(D2096,Empresas!$D$7:$G$91,4,0)</f>
        <v xml:space="preserve">Rocio </v>
      </c>
      <c r="C2096" s="144" t="s">
        <v>544</v>
      </c>
      <c r="D2096" s="144" t="s">
        <v>326</v>
      </c>
      <c r="E2096" s="144" t="str">
        <f>VLOOKUP(D2096,Empresas!$D$7:$E$92,2,0)</f>
        <v>AGROINDUSTRIALES Y EXPORTADORA BETO VIP S.A.C.</v>
      </c>
      <c r="F2096" s="144" t="s">
        <v>186</v>
      </c>
      <c r="G2096" s="145">
        <f t="shared" si="344"/>
        <v>65</v>
      </c>
      <c r="H2096" s="145" t="str">
        <f>VLOOKUP(D2096,Empresas!$D$6:$L$92,7,0)</f>
        <v>Semestral</v>
      </c>
      <c r="I2096" s="144" t="str">
        <f>VLOOKUP(VLOOKUP(D2096&amp;"|"&amp;B2096,Empresas!$I$7:$CB$92,G2096,0),Tablas!$A$13:$B$14,2,0)</f>
        <v>No</v>
      </c>
      <c r="J2096" s="78"/>
      <c r="K2096" s="78"/>
      <c r="L2096" s="78"/>
      <c r="M2096" s="78"/>
      <c r="N2096" s="78"/>
      <c r="O2096" s="78"/>
      <c r="P2096" s="78"/>
      <c r="Q2096" s="78"/>
      <c r="R2096" s="78"/>
      <c r="S2096" s="78"/>
      <c r="T2096" s="78"/>
      <c r="U2096" s="78"/>
      <c r="V2096" s="78" t="str">
        <f>VLOOKUP(D2096,Empresas!$D$7:$CF$91,81,0)</f>
        <v>C</v>
      </c>
      <c r="W2096" s="78" t="str">
        <f>VLOOKUP(D2096,Empresas!$D$7:$M$91,10,0)</f>
        <v>General</v>
      </c>
      <c r="X2096" s="69" t="str">
        <f t="shared" si="336"/>
        <v>SI</v>
      </c>
      <c r="Y2096" s="153" t="str">
        <f t="shared" si="337"/>
        <v>No aplica</v>
      </c>
      <c r="Z2096" s="147">
        <f>IF(Y2096="No aplica",0,IF(I2096="no",0,IF(I2096="No aplica",0,IF(I2096="Si",1,IF(I2096="Fisico",1,IF(I2096="Electronico",2,VLOOKUP(C2096&amp;"|"&amp;B2096&amp;"|"&amp;D2096,Empresas!$C$6:$CC$92,G2096+6+1,0)))))))</f>
        <v>0</v>
      </c>
      <c r="AA2096" s="147">
        <f>IF(AND($I2096="Si",J2096=1),1,IF(AND($I2096="Fisico",J2096=1),1,IF(AND(J2096=1,$I2096="Electronico"),2,IF(J2096=1,VLOOKUP($C2096&amp;"|"&amp;$B2096&amp;"|"&amp;$D2096,Empresas!$C$6:$CC$92,$G2096+6+1,0),0))))</f>
        <v>0</v>
      </c>
      <c r="AB2096" s="147">
        <f>IF(AND($I2096="Si",K2096=1),1,IF(AND($I2096="Fisico",K2096=1),1,IF(AND(K2096=1,$I2096="Electronico"),2,IF(K2096=1,VLOOKUP($C2096&amp;"|"&amp;$B2096&amp;"|"&amp;$D2096,Empresas!$C$6:$CC$92,$G2096+6+1,0),0))))</f>
        <v>0</v>
      </c>
      <c r="AC2096" s="147">
        <f>IF(AND($I2096="Si",L2096=1),1,IF(AND($I2096="Fisico",L2096=1),1,IF(AND(L2096=1,$I2096="Electronico"),2,IF(L2096=1,VLOOKUP($C2096&amp;"|"&amp;$B2096&amp;"|"&amp;$D2096,Empresas!$C$6:$CC$92,$G2096+6+1,0),0))))</f>
        <v>0</v>
      </c>
      <c r="AD2096" s="147">
        <f>IF(AND($I2096="Si",M2096=1),1,IF(AND($I2096="Fisico",M2096=1),1,IF(AND(M2096=1,$I2096="Electronico"),2,IF(M2096=1,VLOOKUP($C2096&amp;"|"&amp;$B2096&amp;"|"&amp;$D2096,Empresas!$C$6:$CC$92,$G2096+6+1,0),0))))</f>
        <v>0</v>
      </c>
      <c r="AE2096" s="147">
        <f>IF(AND($I2096="Si",N2096=1),1,IF(AND($I2096="Fisico",N2096=1),1,IF(AND(N2096=1,$I2096="Electronico"),2,IF(N2096=1,VLOOKUP($C2096&amp;"|"&amp;$B2096&amp;"|"&amp;$D2096,Empresas!$C$6:$CC$92,$G2096+6+1,0),0))))</f>
        <v>0</v>
      </c>
      <c r="AF2096" s="147">
        <f>IF(AND($I2096="Si",O2096=1),1,IF(AND($I2096="Fisico",O2096=1),1,IF(AND(O2096=1,$I2096="Electronico"),2,IF(O2096=1,VLOOKUP($C2096&amp;"|"&amp;$B2096&amp;"|"&amp;$D2096,Empresas!$C$6:$CC$92,$G2096+6+1,0),0))))</f>
        <v>0</v>
      </c>
      <c r="AG2096" s="147">
        <f>IF(AND($I2096="Si",P2096=1),1,IF(AND($I2096="Fisico",P2096=1),1,IF(AND(P2096=1,$I2096="Electronico"),2,IF(P2096=1,VLOOKUP($C2096&amp;"|"&amp;$B2096&amp;"|"&amp;$D2096,Empresas!$C$6:$CC$92,$G2096+6+1,0),0))))</f>
        <v>0</v>
      </c>
      <c r="AH2096" s="147">
        <f>IF(AND($I2096="Si",Q2096=1),1,IF(AND($I2096="Fisico",Q2096=1),1,IF(AND(Q2096=1,$I2096="Electronico"),2,IF(Q2096=1,VLOOKUP($C2096&amp;"|"&amp;$B2096&amp;"|"&amp;$D2096,Empresas!$C$6:$CC$92,$G2096+6+1,0),0))))</f>
        <v>0</v>
      </c>
      <c r="AI2096" s="147">
        <f>IF(AND($I2096="Si",R2096=1),1,IF(AND($I2096="Fisico",R2096=1),1,IF(AND(R2096=1,$I2096="Electronico"),2,IF(R2096=1,VLOOKUP($C2096&amp;"|"&amp;$B2096&amp;"|"&amp;$D2096,Empresas!$C$6:$CC$92,$G2096+6+1,0),0))))</f>
        <v>0</v>
      </c>
      <c r="AJ2096" s="147">
        <f>IF(AND($I2096="Si",S2096=1),1,IF(AND($I2096="Fisico",S2096=1),1,IF(AND(S2096=1,$I2096="Electronico"),2,IF(S2096=1,VLOOKUP($C2096&amp;"|"&amp;$B2096&amp;"|"&amp;$D2096,Empresas!$C$6:$CC$92,$G2096+6+1,0),0))))</f>
        <v>0</v>
      </c>
      <c r="AK2096" s="147">
        <f>IF(AND($I2096="Si",T2096=1),1,IF(AND($I2096="Fisico",T2096=1),1,IF(AND(T2096=1,$I2096="Electronico"),2,IF(T2096=1,VLOOKUP($C2096&amp;"|"&amp;$B2096&amp;"|"&amp;$D2096,Empresas!$C$6:$CC$92,$G2096+6+1,0),0))))</f>
        <v>0</v>
      </c>
      <c r="AL2096" s="147">
        <f>IF(AND($I2096="Si",U2096=1),1,IF(AND($I2096="Fisico",U2096=1),1,IF(AND(U2096=1,$I2096="Electronico"),2,IF(U2096=1,VLOOKUP($C2096&amp;"|"&amp;$B2096&amp;"|"&amp;$D2096,Empresas!$C$6:$CC$92,$G2096+6+1,0),0))))</f>
        <v>0</v>
      </c>
      <c r="AM2096" s="149">
        <f t="shared" si="338"/>
        <v>0</v>
      </c>
      <c r="AN2096" s="149">
        <f t="shared" si="339"/>
        <v>0</v>
      </c>
      <c r="AO2096" s="152">
        <f t="shared" si="340"/>
        <v>0</v>
      </c>
    </row>
    <row r="2097" spans="1:41" x14ac:dyDescent="0.25">
      <c r="A2097" s="143" t="str">
        <f>VLOOKUP(D2097,Empresas!$D$7:$F$91,3,0)</f>
        <v>Jose</v>
      </c>
      <c r="B2097" s="144" t="str">
        <f>VLOOKUP(D2097,Empresas!$D$7:$G$91,4,0)</f>
        <v xml:space="preserve">Rocio </v>
      </c>
      <c r="C2097" s="144" t="s">
        <v>544</v>
      </c>
      <c r="D2097" s="144" t="s">
        <v>326</v>
      </c>
      <c r="E2097" s="144" t="str">
        <f>VLOOKUP(D2097,Empresas!$D$7:$E$92,2,0)</f>
        <v>AGROINDUSTRIALES Y EXPORTADORA BETO VIP S.A.C.</v>
      </c>
      <c r="F2097" s="144" t="s">
        <v>187</v>
      </c>
      <c r="G2097" s="145">
        <f t="shared" si="344"/>
        <v>66</v>
      </c>
      <c r="H2097" s="145" t="str">
        <f>VLOOKUP(D2097,Empresas!$D$6:$L$92,7,0)</f>
        <v>Semestral</v>
      </c>
      <c r="I2097" s="144" t="str">
        <f>VLOOKUP(VLOOKUP(D2097&amp;"|"&amp;B2097,Empresas!$I$7:$CB$92,G2097,0),Tablas!$A$13:$B$14,2,0)</f>
        <v>No</v>
      </c>
      <c r="J2097" s="78"/>
      <c r="K2097" s="78"/>
      <c r="L2097" s="78"/>
      <c r="M2097" s="78"/>
      <c r="N2097" s="78"/>
      <c r="O2097" s="78"/>
      <c r="P2097" s="78"/>
      <c r="Q2097" s="78"/>
      <c r="R2097" s="78"/>
      <c r="S2097" s="78"/>
      <c r="T2097" s="78"/>
      <c r="U2097" s="78"/>
      <c r="V2097" s="78" t="str">
        <f>VLOOKUP(D2097,Empresas!$D$7:$CF$91,81,0)</f>
        <v>C</v>
      </c>
      <c r="W2097" s="78" t="str">
        <f>VLOOKUP(D2097,Empresas!$D$7:$M$91,10,0)</f>
        <v>General</v>
      </c>
      <c r="X2097" s="69" t="str">
        <f t="shared" si="336"/>
        <v>SI</v>
      </c>
      <c r="Y2097" s="153" t="str">
        <f t="shared" si="337"/>
        <v>No aplica</v>
      </c>
      <c r="Z2097" s="147">
        <f>IF(Y2097="No aplica",0,IF(I2097="no",0,IF(I2097="No aplica",0,IF(I2097="Si",1,IF(I2097="Fisico",1,IF(I2097="Electronico",2,VLOOKUP(C2097&amp;"|"&amp;B2097&amp;"|"&amp;D2097,Empresas!$C$6:$CC$92,G2097+6+1,0)))))))</f>
        <v>0</v>
      </c>
      <c r="AA2097" s="147">
        <f>IF(AND($I2097="Si",J2097=1),1,IF(AND($I2097="Fisico",J2097=1),1,IF(AND(J2097=1,$I2097="Electronico"),2,IF(J2097=1,VLOOKUP($C2097&amp;"|"&amp;$B2097&amp;"|"&amp;$D2097,Empresas!$C$6:$CC$92,$G2097+6+1,0),0))))</f>
        <v>0</v>
      </c>
      <c r="AB2097" s="147">
        <f>IF(AND($I2097="Si",K2097=1),1,IF(AND($I2097="Fisico",K2097=1),1,IF(AND(K2097=1,$I2097="Electronico"),2,IF(K2097=1,VLOOKUP($C2097&amp;"|"&amp;$B2097&amp;"|"&amp;$D2097,Empresas!$C$6:$CC$92,$G2097+6+1,0),0))))</f>
        <v>0</v>
      </c>
      <c r="AC2097" s="147">
        <f>IF(AND($I2097="Si",L2097=1),1,IF(AND($I2097="Fisico",L2097=1),1,IF(AND(L2097=1,$I2097="Electronico"),2,IF(L2097=1,VLOOKUP($C2097&amp;"|"&amp;$B2097&amp;"|"&amp;$D2097,Empresas!$C$6:$CC$92,$G2097+6+1,0),0))))</f>
        <v>0</v>
      </c>
      <c r="AD2097" s="147">
        <f>IF(AND($I2097="Si",M2097=1),1,IF(AND($I2097="Fisico",M2097=1),1,IF(AND(M2097=1,$I2097="Electronico"),2,IF(M2097=1,VLOOKUP($C2097&amp;"|"&amp;$B2097&amp;"|"&amp;$D2097,Empresas!$C$6:$CC$92,$G2097+6+1,0),0))))</f>
        <v>0</v>
      </c>
      <c r="AE2097" s="147">
        <f>IF(AND($I2097="Si",N2097=1),1,IF(AND($I2097="Fisico",N2097=1),1,IF(AND(N2097=1,$I2097="Electronico"),2,IF(N2097=1,VLOOKUP($C2097&amp;"|"&amp;$B2097&amp;"|"&amp;$D2097,Empresas!$C$6:$CC$92,$G2097+6+1,0),0))))</f>
        <v>0</v>
      </c>
      <c r="AF2097" s="147">
        <f>IF(AND($I2097="Si",O2097=1),1,IF(AND($I2097="Fisico",O2097=1),1,IF(AND(O2097=1,$I2097="Electronico"),2,IF(O2097=1,VLOOKUP($C2097&amp;"|"&amp;$B2097&amp;"|"&amp;$D2097,Empresas!$C$6:$CC$92,$G2097+6+1,0),0))))</f>
        <v>0</v>
      </c>
      <c r="AG2097" s="147">
        <f>IF(AND($I2097="Si",P2097=1),1,IF(AND($I2097="Fisico",P2097=1),1,IF(AND(P2097=1,$I2097="Electronico"),2,IF(P2097=1,VLOOKUP($C2097&amp;"|"&amp;$B2097&amp;"|"&amp;$D2097,Empresas!$C$6:$CC$92,$G2097+6+1,0),0))))</f>
        <v>0</v>
      </c>
      <c r="AH2097" s="147">
        <f>IF(AND($I2097="Si",Q2097=1),1,IF(AND($I2097="Fisico",Q2097=1),1,IF(AND(Q2097=1,$I2097="Electronico"),2,IF(Q2097=1,VLOOKUP($C2097&amp;"|"&amp;$B2097&amp;"|"&amp;$D2097,Empresas!$C$6:$CC$92,$G2097+6+1,0),0))))</f>
        <v>0</v>
      </c>
      <c r="AI2097" s="147">
        <f>IF(AND($I2097="Si",R2097=1),1,IF(AND($I2097="Fisico",R2097=1),1,IF(AND(R2097=1,$I2097="Electronico"),2,IF(R2097=1,VLOOKUP($C2097&amp;"|"&amp;$B2097&amp;"|"&amp;$D2097,Empresas!$C$6:$CC$92,$G2097+6+1,0),0))))</f>
        <v>0</v>
      </c>
      <c r="AJ2097" s="147">
        <f>IF(AND($I2097="Si",S2097=1),1,IF(AND($I2097="Fisico",S2097=1),1,IF(AND(S2097=1,$I2097="Electronico"),2,IF(S2097=1,VLOOKUP($C2097&amp;"|"&amp;$B2097&amp;"|"&amp;$D2097,Empresas!$C$6:$CC$92,$G2097+6+1,0),0))))</f>
        <v>0</v>
      </c>
      <c r="AK2097" s="147">
        <f>IF(AND($I2097="Si",T2097=1),1,IF(AND($I2097="Fisico",T2097=1),1,IF(AND(T2097=1,$I2097="Electronico"),2,IF(T2097=1,VLOOKUP($C2097&amp;"|"&amp;$B2097&amp;"|"&amp;$D2097,Empresas!$C$6:$CC$92,$G2097+6+1,0),0))))</f>
        <v>0</v>
      </c>
      <c r="AL2097" s="147">
        <f>IF(AND($I2097="Si",U2097=1),1,IF(AND($I2097="Fisico",U2097=1),1,IF(AND(U2097=1,$I2097="Electronico"),2,IF(U2097=1,VLOOKUP($C2097&amp;"|"&amp;$B2097&amp;"|"&amp;$D2097,Empresas!$C$6:$CC$92,$G2097+6+1,0),0))))</f>
        <v>0</v>
      </c>
      <c r="AM2097" s="149">
        <f t="shared" si="338"/>
        <v>0</v>
      </c>
      <c r="AN2097" s="149">
        <f t="shared" si="339"/>
        <v>0</v>
      </c>
      <c r="AO2097" s="152">
        <f t="shared" si="340"/>
        <v>0</v>
      </c>
    </row>
    <row r="2098" spans="1:41" x14ac:dyDescent="0.25">
      <c r="A2098" s="143" t="str">
        <f>VLOOKUP(D2098,Empresas!$D$7:$F$91,3,0)</f>
        <v>Jose</v>
      </c>
      <c r="B2098" s="144" t="str">
        <f>VLOOKUP(D2098,Empresas!$D$7:$G$91,4,0)</f>
        <v xml:space="preserve">Rocio </v>
      </c>
      <c r="C2098" s="144" t="s">
        <v>544</v>
      </c>
      <c r="D2098" s="144" t="s">
        <v>326</v>
      </c>
      <c r="E2098" s="144" t="str">
        <f>VLOOKUP(D2098,Empresas!$D$7:$E$92,2,0)</f>
        <v>AGROINDUSTRIALES Y EXPORTADORA BETO VIP S.A.C.</v>
      </c>
      <c r="F2098" s="144" t="s">
        <v>188</v>
      </c>
      <c r="G2098" s="145">
        <f t="shared" si="344"/>
        <v>67</v>
      </c>
      <c r="H2098" s="145" t="str">
        <f>VLOOKUP(D2098,Empresas!$D$6:$L$92,7,0)</f>
        <v>Semestral</v>
      </c>
      <c r="I2098" s="144" t="str">
        <f>VLOOKUP(VLOOKUP(D2098&amp;"|"&amp;B2098,Empresas!$I$7:$CB$92,G2098,0),Tablas!$A$13:$B$14,2,0)</f>
        <v>No</v>
      </c>
      <c r="J2098" s="78"/>
      <c r="K2098" s="78"/>
      <c r="L2098" s="78"/>
      <c r="M2098" s="78"/>
      <c r="N2098" s="78"/>
      <c r="O2098" s="78"/>
      <c r="P2098" s="78"/>
      <c r="Q2098" s="78"/>
      <c r="R2098" s="78"/>
      <c r="S2098" s="78"/>
      <c r="T2098" s="78"/>
      <c r="U2098" s="78"/>
      <c r="V2098" s="78" t="str">
        <f>VLOOKUP(D2098,Empresas!$D$7:$CF$91,81,0)</f>
        <v>C</v>
      </c>
      <c r="W2098" s="78" t="str">
        <f>VLOOKUP(D2098,Empresas!$D$7:$M$91,10,0)</f>
        <v>General</v>
      </c>
      <c r="X2098" s="69" t="str">
        <f t="shared" si="336"/>
        <v>SI</v>
      </c>
      <c r="Y2098" s="153" t="str">
        <f t="shared" si="337"/>
        <v>No aplica</v>
      </c>
      <c r="Z2098" s="147">
        <f>IF(Y2098="No aplica",0,IF(I2098="no",0,IF(I2098="No aplica",0,IF(I2098="Si",1,IF(I2098="Fisico",1,IF(I2098="Electronico",2,VLOOKUP(C2098&amp;"|"&amp;B2098&amp;"|"&amp;D2098,Empresas!$C$6:$CC$92,G2098+6+1,0)))))))</f>
        <v>0</v>
      </c>
      <c r="AA2098" s="147">
        <f>IF(AND($I2098="Si",J2098=1),1,IF(AND($I2098="Fisico",J2098=1),1,IF(AND(J2098=1,$I2098="Electronico"),2,IF(J2098=1,VLOOKUP($C2098&amp;"|"&amp;$B2098&amp;"|"&amp;$D2098,Empresas!$C$6:$CC$92,$G2098+6+1,0),0))))</f>
        <v>0</v>
      </c>
      <c r="AB2098" s="147">
        <f>IF(AND($I2098="Si",K2098=1),1,IF(AND($I2098="Fisico",K2098=1),1,IF(AND(K2098=1,$I2098="Electronico"),2,IF(K2098=1,VLOOKUP($C2098&amp;"|"&amp;$B2098&amp;"|"&amp;$D2098,Empresas!$C$6:$CC$92,$G2098+6+1,0),0))))</f>
        <v>0</v>
      </c>
      <c r="AC2098" s="147">
        <f>IF(AND($I2098="Si",L2098=1),1,IF(AND($I2098="Fisico",L2098=1),1,IF(AND(L2098=1,$I2098="Electronico"),2,IF(L2098=1,VLOOKUP($C2098&amp;"|"&amp;$B2098&amp;"|"&amp;$D2098,Empresas!$C$6:$CC$92,$G2098+6+1,0),0))))</f>
        <v>0</v>
      </c>
      <c r="AD2098" s="147">
        <f>IF(AND($I2098="Si",M2098=1),1,IF(AND($I2098="Fisico",M2098=1),1,IF(AND(M2098=1,$I2098="Electronico"),2,IF(M2098=1,VLOOKUP($C2098&amp;"|"&amp;$B2098&amp;"|"&amp;$D2098,Empresas!$C$6:$CC$92,$G2098+6+1,0),0))))</f>
        <v>0</v>
      </c>
      <c r="AE2098" s="147">
        <f>IF(AND($I2098="Si",N2098=1),1,IF(AND($I2098="Fisico",N2098=1),1,IF(AND(N2098=1,$I2098="Electronico"),2,IF(N2098=1,VLOOKUP($C2098&amp;"|"&amp;$B2098&amp;"|"&amp;$D2098,Empresas!$C$6:$CC$92,$G2098+6+1,0),0))))</f>
        <v>0</v>
      </c>
      <c r="AF2098" s="147">
        <f>IF(AND($I2098="Si",O2098=1),1,IF(AND($I2098="Fisico",O2098=1),1,IF(AND(O2098=1,$I2098="Electronico"),2,IF(O2098=1,VLOOKUP($C2098&amp;"|"&amp;$B2098&amp;"|"&amp;$D2098,Empresas!$C$6:$CC$92,$G2098+6+1,0),0))))</f>
        <v>0</v>
      </c>
      <c r="AG2098" s="147">
        <f>IF(AND($I2098="Si",P2098=1),1,IF(AND($I2098="Fisico",P2098=1),1,IF(AND(P2098=1,$I2098="Electronico"),2,IF(P2098=1,VLOOKUP($C2098&amp;"|"&amp;$B2098&amp;"|"&amp;$D2098,Empresas!$C$6:$CC$92,$G2098+6+1,0),0))))</f>
        <v>0</v>
      </c>
      <c r="AH2098" s="147">
        <f>IF(AND($I2098="Si",Q2098=1),1,IF(AND($I2098="Fisico",Q2098=1),1,IF(AND(Q2098=1,$I2098="Electronico"),2,IF(Q2098=1,VLOOKUP($C2098&amp;"|"&amp;$B2098&amp;"|"&amp;$D2098,Empresas!$C$6:$CC$92,$G2098+6+1,0),0))))</f>
        <v>0</v>
      </c>
      <c r="AI2098" s="147">
        <f>IF(AND($I2098="Si",R2098=1),1,IF(AND($I2098="Fisico",R2098=1),1,IF(AND(R2098=1,$I2098="Electronico"),2,IF(R2098=1,VLOOKUP($C2098&amp;"|"&amp;$B2098&amp;"|"&amp;$D2098,Empresas!$C$6:$CC$92,$G2098+6+1,0),0))))</f>
        <v>0</v>
      </c>
      <c r="AJ2098" s="147">
        <f>IF(AND($I2098="Si",S2098=1),1,IF(AND($I2098="Fisico",S2098=1),1,IF(AND(S2098=1,$I2098="Electronico"),2,IF(S2098=1,VLOOKUP($C2098&amp;"|"&amp;$B2098&amp;"|"&amp;$D2098,Empresas!$C$6:$CC$92,$G2098+6+1,0),0))))</f>
        <v>0</v>
      </c>
      <c r="AK2098" s="147">
        <f>IF(AND($I2098="Si",T2098=1),1,IF(AND($I2098="Fisico",T2098=1),1,IF(AND(T2098=1,$I2098="Electronico"),2,IF(T2098=1,VLOOKUP($C2098&amp;"|"&amp;$B2098&amp;"|"&amp;$D2098,Empresas!$C$6:$CC$92,$G2098+6+1,0),0))))</f>
        <v>0</v>
      </c>
      <c r="AL2098" s="147">
        <f>IF(AND($I2098="Si",U2098=1),1,IF(AND($I2098="Fisico",U2098=1),1,IF(AND(U2098=1,$I2098="Electronico"),2,IF(U2098=1,VLOOKUP($C2098&amp;"|"&amp;$B2098&amp;"|"&amp;$D2098,Empresas!$C$6:$CC$92,$G2098+6+1,0),0))))</f>
        <v>0</v>
      </c>
      <c r="AM2098" s="149">
        <f t="shared" si="338"/>
        <v>0</v>
      </c>
      <c r="AN2098" s="149">
        <f t="shared" si="339"/>
        <v>0</v>
      </c>
      <c r="AO2098" s="152">
        <f t="shared" si="340"/>
        <v>0</v>
      </c>
    </row>
    <row r="2099" spans="1:41" x14ac:dyDescent="0.25">
      <c r="A2099" s="143" t="str">
        <f>VLOOKUP(D2099,Empresas!$D$7:$F$91,3,0)</f>
        <v>Jose</v>
      </c>
      <c r="B2099" s="144" t="str">
        <f>VLOOKUP(D2099,Empresas!$D$7:$G$91,4,0)</f>
        <v xml:space="preserve">Rocio </v>
      </c>
      <c r="C2099" s="144" t="s">
        <v>544</v>
      </c>
      <c r="D2099" s="144" t="s">
        <v>326</v>
      </c>
      <c r="E2099" s="144" t="str">
        <f>VLOOKUP(D2099,Empresas!$D$7:$E$92,2,0)</f>
        <v>AGROINDUSTRIALES Y EXPORTADORA BETO VIP S.A.C.</v>
      </c>
      <c r="F2099" s="144" t="s">
        <v>189</v>
      </c>
      <c r="G2099" s="145">
        <f t="shared" si="344"/>
        <v>68</v>
      </c>
      <c r="H2099" s="145" t="str">
        <f>VLOOKUP(D2099,Empresas!$D$6:$L$92,7,0)</f>
        <v>Semestral</v>
      </c>
      <c r="I2099" s="144" t="str">
        <f>VLOOKUP(VLOOKUP(D2099&amp;"|"&amp;B2099,Empresas!$I$7:$CB$92,G2099,0),Tablas!$A$13:$B$14,2,0)</f>
        <v>No</v>
      </c>
      <c r="J2099" s="78"/>
      <c r="K2099" s="78"/>
      <c r="L2099" s="78"/>
      <c r="M2099" s="78"/>
      <c r="N2099" s="78"/>
      <c r="O2099" s="78"/>
      <c r="P2099" s="78"/>
      <c r="Q2099" s="78"/>
      <c r="R2099" s="78"/>
      <c r="S2099" s="78"/>
      <c r="T2099" s="78"/>
      <c r="U2099" s="78"/>
      <c r="V2099" s="78" t="str">
        <f>VLOOKUP(D2099,Empresas!$D$7:$CF$91,81,0)</f>
        <v>C</v>
      </c>
      <c r="W2099" s="78" t="str">
        <f>VLOOKUP(D2099,Empresas!$D$7:$M$91,10,0)</f>
        <v>General</v>
      </c>
      <c r="X2099" s="69" t="str">
        <f t="shared" si="336"/>
        <v>SI</v>
      </c>
      <c r="Y2099" s="153" t="str">
        <f t="shared" si="337"/>
        <v>No aplica</v>
      </c>
      <c r="Z2099" s="147">
        <f>IF(Y2099="No aplica",0,IF(I2099="no",0,IF(I2099="No aplica",0,IF(I2099="Si",1,IF(I2099="Fisico",1,IF(I2099="Electronico",2,VLOOKUP(C2099&amp;"|"&amp;B2099&amp;"|"&amp;D2099,Empresas!$C$6:$CC$92,G2099+6+1,0)))))))</f>
        <v>0</v>
      </c>
      <c r="AA2099" s="147">
        <f>IF(AND($I2099="Si",J2099=1),1,IF(AND($I2099="Fisico",J2099=1),1,IF(AND(J2099=1,$I2099="Electronico"),2,IF(J2099=1,VLOOKUP($C2099&amp;"|"&amp;$B2099&amp;"|"&amp;$D2099,Empresas!$C$6:$CC$92,$G2099+6+1,0),0))))</f>
        <v>0</v>
      </c>
      <c r="AB2099" s="147">
        <f>IF(AND($I2099="Si",K2099=1),1,IF(AND($I2099="Fisico",K2099=1),1,IF(AND(K2099=1,$I2099="Electronico"),2,IF(K2099=1,VLOOKUP($C2099&amp;"|"&amp;$B2099&amp;"|"&amp;$D2099,Empresas!$C$6:$CC$92,$G2099+6+1,0),0))))</f>
        <v>0</v>
      </c>
      <c r="AC2099" s="147">
        <f>IF(AND($I2099="Si",L2099=1),1,IF(AND($I2099="Fisico",L2099=1),1,IF(AND(L2099=1,$I2099="Electronico"),2,IF(L2099=1,VLOOKUP($C2099&amp;"|"&amp;$B2099&amp;"|"&amp;$D2099,Empresas!$C$6:$CC$92,$G2099+6+1,0),0))))</f>
        <v>0</v>
      </c>
      <c r="AD2099" s="147">
        <f>IF(AND($I2099="Si",M2099=1),1,IF(AND($I2099="Fisico",M2099=1),1,IF(AND(M2099=1,$I2099="Electronico"),2,IF(M2099=1,VLOOKUP($C2099&amp;"|"&amp;$B2099&amp;"|"&amp;$D2099,Empresas!$C$6:$CC$92,$G2099+6+1,0),0))))</f>
        <v>0</v>
      </c>
      <c r="AE2099" s="147">
        <f>IF(AND($I2099="Si",N2099=1),1,IF(AND($I2099="Fisico",N2099=1),1,IF(AND(N2099=1,$I2099="Electronico"),2,IF(N2099=1,VLOOKUP($C2099&amp;"|"&amp;$B2099&amp;"|"&amp;$D2099,Empresas!$C$6:$CC$92,$G2099+6+1,0),0))))</f>
        <v>0</v>
      </c>
      <c r="AF2099" s="147">
        <f>IF(AND($I2099="Si",O2099=1),1,IF(AND($I2099="Fisico",O2099=1),1,IF(AND(O2099=1,$I2099="Electronico"),2,IF(O2099=1,VLOOKUP($C2099&amp;"|"&amp;$B2099&amp;"|"&amp;$D2099,Empresas!$C$6:$CC$92,$G2099+6+1,0),0))))</f>
        <v>0</v>
      </c>
      <c r="AG2099" s="147">
        <f>IF(AND($I2099="Si",P2099=1),1,IF(AND($I2099="Fisico",P2099=1),1,IF(AND(P2099=1,$I2099="Electronico"),2,IF(P2099=1,VLOOKUP($C2099&amp;"|"&amp;$B2099&amp;"|"&amp;$D2099,Empresas!$C$6:$CC$92,$G2099+6+1,0),0))))</f>
        <v>0</v>
      </c>
      <c r="AH2099" s="147">
        <f>IF(AND($I2099="Si",Q2099=1),1,IF(AND($I2099="Fisico",Q2099=1),1,IF(AND(Q2099=1,$I2099="Electronico"),2,IF(Q2099=1,VLOOKUP($C2099&amp;"|"&amp;$B2099&amp;"|"&amp;$D2099,Empresas!$C$6:$CC$92,$G2099+6+1,0),0))))</f>
        <v>0</v>
      </c>
      <c r="AI2099" s="147">
        <f>IF(AND($I2099="Si",R2099=1),1,IF(AND($I2099="Fisico",R2099=1),1,IF(AND(R2099=1,$I2099="Electronico"),2,IF(R2099=1,VLOOKUP($C2099&amp;"|"&amp;$B2099&amp;"|"&amp;$D2099,Empresas!$C$6:$CC$92,$G2099+6+1,0),0))))</f>
        <v>0</v>
      </c>
      <c r="AJ2099" s="147">
        <f>IF(AND($I2099="Si",S2099=1),1,IF(AND($I2099="Fisico",S2099=1),1,IF(AND(S2099=1,$I2099="Electronico"),2,IF(S2099=1,VLOOKUP($C2099&amp;"|"&amp;$B2099&amp;"|"&amp;$D2099,Empresas!$C$6:$CC$92,$G2099+6+1,0),0))))</f>
        <v>0</v>
      </c>
      <c r="AK2099" s="147">
        <f>IF(AND($I2099="Si",T2099=1),1,IF(AND($I2099="Fisico",T2099=1),1,IF(AND(T2099=1,$I2099="Electronico"),2,IF(T2099=1,VLOOKUP($C2099&amp;"|"&amp;$B2099&amp;"|"&amp;$D2099,Empresas!$C$6:$CC$92,$G2099+6+1,0),0))))</f>
        <v>0</v>
      </c>
      <c r="AL2099" s="147">
        <f>IF(AND($I2099="Si",U2099=1),1,IF(AND($I2099="Fisico",U2099=1),1,IF(AND(U2099=1,$I2099="Electronico"),2,IF(U2099=1,VLOOKUP($C2099&amp;"|"&amp;$B2099&amp;"|"&amp;$D2099,Empresas!$C$6:$CC$92,$G2099+6+1,0),0))))</f>
        <v>0</v>
      </c>
      <c r="AM2099" s="149">
        <f t="shared" si="338"/>
        <v>0</v>
      </c>
      <c r="AN2099" s="149">
        <f t="shared" si="339"/>
        <v>0</v>
      </c>
      <c r="AO2099" s="152">
        <f t="shared" si="340"/>
        <v>0</v>
      </c>
    </row>
    <row r="2100" spans="1:41" x14ac:dyDescent="0.25">
      <c r="A2100" s="143" t="str">
        <f>VLOOKUP(D2100,Empresas!$D$7:$F$91,3,0)</f>
        <v>Jose</v>
      </c>
      <c r="B2100" s="144" t="str">
        <f>VLOOKUP(D2100,Empresas!$D$7:$G$91,4,0)</f>
        <v xml:space="preserve">Rocio </v>
      </c>
      <c r="C2100" s="144" t="s">
        <v>544</v>
      </c>
      <c r="D2100" s="144" t="s">
        <v>326</v>
      </c>
      <c r="E2100" s="144" t="str">
        <f>VLOOKUP(D2100,Empresas!$D$7:$E$92,2,0)</f>
        <v>AGROINDUSTRIALES Y EXPORTADORA BETO VIP S.A.C.</v>
      </c>
      <c r="F2100" s="144" t="s">
        <v>190</v>
      </c>
      <c r="G2100" s="145">
        <f t="shared" si="344"/>
        <v>69</v>
      </c>
      <c r="H2100" s="145" t="str">
        <f>VLOOKUP(D2100,Empresas!$D$6:$L$92,7,0)</f>
        <v>Semestral</v>
      </c>
      <c r="I2100" s="144" t="str">
        <f>VLOOKUP(VLOOKUP(D2100&amp;"|"&amp;B2100,Empresas!$I$7:$CB$92,G2100,0),Tablas!$A$13:$B$14,2,0)</f>
        <v>No</v>
      </c>
      <c r="J2100" s="78"/>
      <c r="K2100" s="78"/>
      <c r="L2100" s="78"/>
      <c r="M2100" s="78"/>
      <c r="N2100" s="78"/>
      <c r="O2100" s="78"/>
      <c r="P2100" s="78"/>
      <c r="Q2100" s="78"/>
      <c r="R2100" s="78"/>
      <c r="S2100" s="78"/>
      <c r="T2100" s="78"/>
      <c r="U2100" s="78"/>
      <c r="V2100" s="78" t="str">
        <f>VLOOKUP(D2100,Empresas!$D$7:$CF$91,81,0)</f>
        <v>C</v>
      </c>
      <c r="W2100" s="78" t="str">
        <f>VLOOKUP(D2100,Empresas!$D$7:$M$91,10,0)</f>
        <v>General</v>
      </c>
      <c r="X2100" s="69" t="str">
        <f t="shared" si="336"/>
        <v>NO</v>
      </c>
      <c r="Y2100" s="153" t="str">
        <f t="shared" si="337"/>
        <v>No aplica</v>
      </c>
      <c r="Z2100" s="147">
        <f>IF(Y2100="No aplica",0,IF(I2100="no",0,IF(I2100="No aplica",0,IF(I2100="Si",1,IF(I2100="Fisico",1,IF(I2100="Electronico",2,VLOOKUP(C2100&amp;"|"&amp;B2100&amp;"|"&amp;D2100,Empresas!$C$6:$CC$92,G2100+6+1,0)))))))</f>
        <v>0</v>
      </c>
      <c r="AA2100" s="147">
        <f>IF(AND($I2100="Si",J2100=1),1,IF(AND($I2100="Fisico",J2100=1),1,IF(AND(J2100=1,$I2100="Electronico"),2,IF(J2100=1,VLOOKUP($C2100&amp;"|"&amp;$B2100&amp;"|"&amp;$D2100,Empresas!$C$6:$CC$92,$G2100+6+1,0),0))))</f>
        <v>0</v>
      </c>
      <c r="AB2100" s="147">
        <f>IF(AND($I2100="Si",K2100=1),1,IF(AND($I2100="Fisico",K2100=1),1,IF(AND(K2100=1,$I2100="Electronico"),2,IF(K2100=1,VLOOKUP($C2100&amp;"|"&amp;$B2100&amp;"|"&amp;$D2100,Empresas!$C$6:$CC$92,$G2100+6+1,0),0))))</f>
        <v>0</v>
      </c>
      <c r="AC2100" s="147">
        <f>IF(AND($I2100="Si",L2100=1),1,IF(AND($I2100="Fisico",L2100=1),1,IF(AND(L2100=1,$I2100="Electronico"),2,IF(L2100=1,VLOOKUP($C2100&amp;"|"&amp;$B2100&amp;"|"&amp;$D2100,Empresas!$C$6:$CC$92,$G2100+6+1,0),0))))</f>
        <v>0</v>
      </c>
      <c r="AD2100" s="147">
        <f>IF(AND($I2100="Si",M2100=1),1,IF(AND($I2100="Fisico",M2100=1),1,IF(AND(M2100=1,$I2100="Electronico"),2,IF(M2100=1,VLOOKUP($C2100&amp;"|"&amp;$B2100&amp;"|"&amp;$D2100,Empresas!$C$6:$CC$92,$G2100+6+1,0),0))))</f>
        <v>0</v>
      </c>
      <c r="AE2100" s="147">
        <f>IF(AND($I2100="Si",N2100=1),1,IF(AND($I2100="Fisico",N2100=1),1,IF(AND(N2100=1,$I2100="Electronico"),2,IF(N2100=1,VLOOKUP($C2100&amp;"|"&amp;$B2100&amp;"|"&amp;$D2100,Empresas!$C$6:$CC$92,$G2100+6+1,0),0))))</f>
        <v>0</v>
      </c>
      <c r="AF2100" s="147">
        <f>IF(AND($I2100="Si",O2100=1),1,IF(AND($I2100="Fisico",O2100=1),1,IF(AND(O2100=1,$I2100="Electronico"),2,IF(O2100=1,VLOOKUP($C2100&amp;"|"&amp;$B2100&amp;"|"&amp;$D2100,Empresas!$C$6:$CC$92,$G2100+6+1,0),0))))</f>
        <v>0</v>
      </c>
      <c r="AG2100" s="147">
        <f>IF(AND($I2100="Si",P2100=1),1,IF(AND($I2100="Fisico",P2100=1),1,IF(AND(P2100=1,$I2100="Electronico"),2,IF(P2100=1,VLOOKUP($C2100&amp;"|"&amp;$B2100&amp;"|"&amp;$D2100,Empresas!$C$6:$CC$92,$G2100+6+1,0),0))))</f>
        <v>0</v>
      </c>
      <c r="AH2100" s="147">
        <f>IF(AND($I2100="Si",Q2100=1),1,IF(AND($I2100="Fisico",Q2100=1),1,IF(AND(Q2100=1,$I2100="Electronico"),2,IF(Q2100=1,VLOOKUP($C2100&amp;"|"&amp;$B2100&amp;"|"&amp;$D2100,Empresas!$C$6:$CC$92,$G2100+6+1,0),0))))</f>
        <v>0</v>
      </c>
      <c r="AI2100" s="147">
        <f>IF(AND($I2100="Si",R2100=1),1,IF(AND($I2100="Fisico",R2100=1),1,IF(AND(R2100=1,$I2100="Electronico"),2,IF(R2100=1,VLOOKUP($C2100&amp;"|"&amp;$B2100&amp;"|"&amp;$D2100,Empresas!$C$6:$CC$92,$G2100+6+1,0),0))))</f>
        <v>0</v>
      </c>
      <c r="AJ2100" s="147">
        <f>IF(AND($I2100="Si",S2100=1),1,IF(AND($I2100="Fisico",S2100=1),1,IF(AND(S2100=1,$I2100="Electronico"),2,IF(S2100=1,VLOOKUP($C2100&amp;"|"&amp;$B2100&amp;"|"&amp;$D2100,Empresas!$C$6:$CC$92,$G2100+6+1,0),0))))</f>
        <v>0</v>
      </c>
      <c r="AK2100" s="147">
        <f>IF(AND($I2100="Si",T2100=1),1,IF(AND($I2100="Fisico",T2100=1),1,IF(AND(T2100=1,$I2100="Electronico"),2,IF(T2100=1,VLOOKUP($C2100&amp;"|"&amp;$B2100&amp;"|"&amp;$D2100,Empresas!$C$6:$CC$92,$G2100+6+1,0),0))))</f>
        <v>0</v>
      </c>
      <c r="AL2100" s="147">
        <f>IF(AND($I2100="Si",U2100=1),1,IF(AND($I2100="Fisico",U2100=1),1,IF(AND(U2100=1,$I2100="Electronico"),2,IF(U2100=1,VLOOKUP($C2100&amp;"|"&amp;$B2100&amp;"|"&amp;$D2100,Empresas!$C$6:$CC$92,$G2100+6+1,0),0))))</f>
        <v>0</v>
      </c>
      <c r="AM2100" s="149">
        <f t="shared" si="338"/>
        <v>0</v>
      </c>
      <c r="AN2100" s="149">
        <f t="shared" si="339"/>
        <v>0</v>
      </c>
      <c r="AO2100" s="152">
        <f t="shared" si="340"/>
        <v>0</v>
      </c>
    </row>
    <row r="2101" spans="1:41" x14ac:dyDescent="0.25">
      <c r="A2101" s="143" t="str">
        <f>VLOOKUP(D2101,Empresas!$D$7:$F$91,3,0)</f>
        <v>Jose</v>
      </c>
      <c r="B2101" s="144" t="str">
        <f>VLOOKUP(D2101,Empresas!$D$7:$G$91,4,0)</f>
        <v xml:space="preserve">Rocio </v>
      </c>
      <c r="C2101" s="144" t="s">
        <v>544</v>
      </c>
      <c r="D2101" s="144" t="s">
        <v>326</v>
      </c>
      <c r="E2101" s="144" t="str">
        <f>VLOOKUP(D2101,Empresas!$D$7:$E$92,2,0)</f>
        <v>AGROINDUSTRIALES Y EXPORTADORA BETO VIP S.A.C.</v>
      </c>
      <c r="F2101" s="146" t="s">
        <v>191</v>
      </c>
      <c r="G2101" s="145">
        <f t="shared" si="344"/>
        <v>70</v>
      </c>
      <c r="H2101" s="145" t="str">
        <f>VLOOKUP(D2101,Empresas!$D$6:$L$92,7,0)</f>
        <v>Semestral</v>
      </c>
      <c r="I2101" s="144" t="str">
        <f>VLOOKUP(VLOOKUP(D2101&amp;"|"&amp;B2101,Empresas!$I$7:$CB$92,G2101,0),Tablas!$A$13:$B$14,2,0)</f>
        <v>No</v>
      </c>
      <c r="J2101" s="78"/>
      <c r="K2101" s="78"/>
      <c r="L2101" s="78"/>
      <c r="M2101" s="78"/>
      <c r="N2101" s="78"/>
      <c r="O2101" s="78"/>
      <c r="P2101" s="78"/>
      <c r="Q2101" s="78"/>
      <c r="R2101" s="78"/>
      <c r="S2101" s="78"/>
      <c r="T2101" s="78"/>
      <c r="U2101" s="78"/>
      <c r="V2101" s="78" t="str">
        <f>VLOOKUP(D2101,Empresas!$D$7:$CF$91,81,0)</f>
        <v>C</v>
      </c>
      <c r="W2101" s="78" t="str">
        <f>VLOOKUP(D2101,Empresas!$D$7:$M$91,10,0)</f>
        <v>General</v>
      </c>
      <c r="X2101" s="69" t="str">
        <f t="shared" si="336"/>
        <v>NO</v>
      </c>
      <c r="Y2101" s="153" t="str">
        <f t="shared" si="337"/>
        <v>No aplica</v>
      </c>
      <c r="Z2101" s="147">
        <f>IF(Y2101="No aplica",0,IF(I2101="no",0,IF(I2101="No aplica",0,IF(I2101="Si",1,IF(I2101="Fisico",1,IF(I2101="Electronico",2,VLOOKUP(C2101&amp;"|"&amp;B2101&amp;"|"&amp;D2101,Empresas!$C$6:$CC$92,G2101+6+1,0)))))))</f>
        <v>0</v>
      </c>
      <c r="AA2101" s="147">
        <f>IF(AND($I2101="Si",J2101=1),1,IF(AND($I2101="Fisico",J2101=1),1,IF(AND(J2101=1,$I2101="Electronico"),2,IF(J2101=1,VLOOKUP($C2101&amp;"|"&amp;$B2101&amp;"|"&amp;$D2101,Empresas!$C$6:$CC$92,$G2101+6+1,0),0))))</f>
        <v>0</v>
      </c>
      <c r="AB2101" s="147">
        <f>IF(AND($I2101="Si",K2101=1),1,IF(AND($I2101="Fisico",K2101=1),1,IF(AND(K2101=1,$I2101="Electronico"),2,IF(K2101=1,VLOOKUP($C2101&amp;"|"&amp;$B2101&amp;"|"&amp;$D2101,Empresas!$C$6:$CC$92,$G2101+6+1,0),0))))</f>
        <v>0</v>
      </c>
      <c r="AC2101" s="147">
        <f>IF(AND($I2101="Si",L2101=1),1,IF(AND($I2101="Fisico",L2101=1),1,IF(AND(L2101=1,$I2101="Electronico"),2,IF(L2101=1,VLOOKUP($C2101&amp;"|"&amp;$B2101&amp;"|"&amp;$D2101,Empresas!$C$6:$CC$92,$G2101+6+1,0),0))))</f>
        <v>0</v>
      </c>
      <c r="AD2101" s="147">
        <f>IF(AND($I2101="Si",M2101=1),1,IF(AND($I2101="Fisico",M2101=1),1,IF(AND(M2101=1,$I2101="Electronico"),2,IF(M2101=1,VLOOKUP($C2101&amp;"|"&amp;$B2101&amp;"|"&amp;$D2101,Empresas!$C$6:$CC$92,$G2101+6+1,0),0))))</f>
        <v>0</v>
      </c>
      <c r="AE2101" s="147">
        <f>IF(AND($I2101="Si",N2101=1),1,IF(AND($I2101="Fisico",N2101=1),1,IF(AND(N2101=1,$I2101="Electronico"),2,IF(N2101=1,VLOOKUP($C2101&amp;"|"&amp;$B2101&amp;"|"&amp;$D2101,Empresas!$C$6:$CC$92,$G2101+6+1,0),0))))</f>
        <v>0</v>
      </c>
      <c r="AF2101" s="147">
        <f>IF(AND($I2101="Si",O2101=1),1,IF(AND($I2101="Fisico",O2101=1),1,IF(AND(O2101=1,$I2101="Electronico"),2,IF(O2101=1,VLOOKUP($C2101&amp;"|"&amp;$B2101&amp;"|"&amp;$D2101,Empresas!$C$6:$CC$92,$G2101+6+1,0),0))))</f>
        <v>0</v>
      </c>
      <c r="AG2101" s="147">
        <f>IF(AND($I2101="Si",P2101=1),1,IF(AND($I2101="Fisico",P2101=1),1,IF(AND(P2101=1,$I2101="Electronico"),2,IF(P2101=1,VLOOKUP($C2101&amp;"|"&amp;$B2101&amp;"|"&amp;$D2101,Empresas!$C$6:$CC$92,$G2101+6+1,0),0))))</f>
        <v>0</v>
      </c>
      <c r="AH2101" s="147">
        <f>IF(AND($I2101="Si",Q2101=1),1,IF(AND($I2101="Fisico",Q2101=1),1,IF(AND(Q2101=1,$I2101="Electronico"),2,IF(Q2101=1,VLOOKUP($C2101&amp;"|"&amp;$B2101&amp;"|"&amp;$D2101,Empresas!$C$6:$CC$92,$G2101+6+1,0),0))))</f>
        <v>0</v>
      </c>
      <c r="AI2101" s="147">
        <f>IF(AND($I2101="Si",R2101=1),1,IF(AND($I2101="Fisico",R2101=1),1,IF(AND(R2101=1,$I2101="Electronico"),2,IF(R2101=1,VLOOKUP($C2101&amp;"|"&amp;$B2101&amp;"|"&amp;$D2101,Empresas!$C$6:$CC$92,$G2101+6+1,0),0))))</f>
        <v>0</v>
      </c>
      <c r="AJ2101" s="147">
        <f>IF(AND($I2101="Si",S2101=1),1,IF(AND($I2101="Fisico",S2101=1),1,IF(AND(S2101=1,$I2101="Electronico"),2,IF(S2101=1,VLOOKUP($C2101&amp;"|"&amp;$B2101&amp;"|"&amp;$D2101,Empresas!$C$6:$CC$92,$G2101+6+1,0),0))))</f>
        <v>0</v>
      </c>
      <c r="AK2101" s="147">
        <f>IF(AND($I2101="Si",T2101=1),1,IF(AND($I2101="Fisico",T2101=1),1,IF(AND(T2101=1,$I2101="Electronico"),2,IF(T2101=1,VLOOKUP($C2101&amp;"|"&amp;$B2101&amp;"|"&amp;$D2101,Empresas!$C$6:$CC$92,$G2101+6+1,0),0))))</f>
        <v>0</v>
      </c>
      <c r="AL2101" s="147">
        <f>IF(AND($I2101="Si",U2101=1),1,IF(AND($I2101="Fisico",U2101=1),1,IF(AND(U2101=1,$I2101="Electronico"),2,IF(U2101=1,VLOOKUP($C2101&amp;"|"&amp;$B2101&amp;"|"&amp;$D2101,Empresas!$C$6:$CC$92,$G2101+6+1,0),0))))</f>
        <v>0</v>
      </c>
      <c r="AM2101" s="149">
        <f t="shared" si="338"/>
        <v>0</v>
      </c>
      <c r="AN2101" s="149">
        <f t="shared" si="339"/>
        <v>0</v>
      </c>
      <c r="AO2101" s="152">
        <f t="shared" si="340"/>
        <v>0</v>
      </c>
    </row>
    <row r="2102" spans="1:41" x14ac:dyDescent="0.25">
      <c r="A2102" s="143" t="str">
        <f>VLOOKUP(D2102,Empresas!$D$7:$F$91,3,0)</f>
        <v>Jose</v>
      </c>
      <c r="B2102" s="144" t="str">
        <f>VLOOKUP(D2102,Empresas!$D$7:$G$91,4,0)</f>
        <v xml:space="preserve">Rocio </v>
      </c>
      <c r="C2102" s="144" t="s">
        <v>544</v>
      </c>
      <c r="D2102" s="144" t="s">
        <v>326</v>
      </c>
      <c r="E2102" s="144" t="str">
        <f>VLOOKUP(D2102,Empresas!$D$7:$E$92,2,0)</f>
        <v>AGROINDUSTRIALES Y EXPORTADORA BETO VIP S.A.C.</v>
      </c>
      <c r="F2102" s="144" t="s">
        <v>192</v>
      </c>
      <c r="G2102" s="145">
        <f t="shared" si="344"/>
        <v>71</v>
      </c>
      <c r="H2102" s="145" t="str">
        <f>VLOOKUP(D2102,Empresas!$D$6:$L$92,7,0)</f>
        <v>Semestral</v>
      </c>
      <c r="I2102" s="144" t="str">
        <f>VLOOKUP(VLOOKUP(D2102&amp;"|"&amp;B2102,Empresas!$I$7:$CB$92,G2102,0),Tablas!$A$13:$B$14,2,0)</f>
        <v>No</v>
      </c>
      <c r="J2102" s="78"/>
      <c r="K2102" s="78"/>
      <c r="L2102" s="78"/>
      <c r="M2102" s="78"/>
      <c r="N2102" s="78"/>
      <c r="O2102" s="78"/>
      <c r="P2102" s="78"/>
      <c r="Q2102" s="78"/>
      <c r="R2102" s="78"/>
      <c r="S2102" s="78"/>
      <c r="T2102" s="78"/>
      <c r="U2102" s="78"/>
      <c r="V2102" s="78" t="str">
        <f>VLOOKUP(D2102,Empresas!$D$7:$CF$91,81,0)</f>
        <v>C</v>
      </c>
      <c r="W2102" s="78" t="str">
        <f>VLOOKUP(D2102,Empresas!$D$7:$M$91,10,0)</f>
        <v>General</v>
      </c>
      <c r="X2102" s="69" t="str">
        <f t="shared" si="336"/>
        <v>NO</v>
      </c>
      <c r="Y2102" s="153" t="str">
        <f t="shared" si="337"/>
        <v>No aplica</v>
      </c>
      <c r="Z2102" s="147">
        <f>IF(Y2102="No aplica",0,IF(I2102="no",0,IF(I2102="No aplica",0,IF(I2102="Si",1,IF(I2102="Fisico",1,IF(I2102="Electronico",2,VLOOKUP(C2102&amp;"|"&amp;B2102&amp;"|"&amp;D2102,Empresas!$C$6:$CC$92,G2102+6+1,0)))))))</f>
        <v>0</v>
      </c>
      <c r="AA2102" s="147">
        <f>IF(AND($I2102="Si",J2102=1),1,IF(AND($I2102="Fisico",J2102=1),1,IF(AND(J2102=1,$I2102="Electronico"),2,IF(J2102=1,VLOOKUP($C2102&amp;"|"&amp;$B2102&amp;"|"&amp;$D2102,Empresas!$C$6:$CC$92,$G2102+6+1,0),0))))</f>
        <v>0</v>
      </c>
      <c r="AB2102" s="147">
        <f>IF(AND($I2102="Si",K2102=1),1,IF(AND($I2102="Fisico",K2102=1),1,IF(AND(K2102=1,$I2102="Electronico"),2,IF(K2102=1,VLOOKUP($C2102&amp;"|"&amp;$B2102&amp;"|"&amp;$D2102,Empresas!$C$6:$CC$92,$G2102+6+1,0),0))))</f>
        <v>0</v>
      </c>
      <c r="AC2102" s="147">
        <f>IF(AND($I2102="Si",L2102=1),1,IF(AND($I2102="Fisico",L2102=1),1,IF(AND(L2102=1,$I2102="Electronico"),2,IF(L2102=1,VLOOKUP($C2102&amp;"|"&amp;$B2102&amp;"|"&amp;$D2102,Empresas!$C$6:$CC$92,$G2102+6+1,0),0))))</f>
        <v>0</v>
      </c>
      <c r="AD2102" s="147">
        <f>IF(AND($I2102="Si",M2102=1),1,IF(AND($I2102="Fisico",M2102=1),1,IF(AND(M2102=1,$I2102="Electronico"),2,IF(M2102=1,VLOOKUP($C2102&amp;"|"&amp;$B2102&amp;"|"&amp;$D2102,Empresas!$C$6:$CC$92,$G2102+6+1,0),0))))</f>
        <v>0</v>
      </c>
      <c r="AE2102" s="147">
        <f>IF(AND($I2102="Si",N2102=1),1,IF(AND($I2102="Fisico",N2102=1),1,IF(AND(N2102=1,$I2102="Electronico"),2,IF(N2102=1,VLOOKUP($C2102&amp;"|"&amp;$B2102&amp;"|"&amp;$D2102,Empresas!$C$6:$CC$92,$G2102+6+1,0),0))))</f>
        <v>0</v>
      </c>
      <c r="AF2102" s="147">
        <f>IF(AND($I2102="Si",O2102=1),1,IF(AND($I2102="Fisico",O2102=1),1,IF(AND(O2102=1,$I2102="Electronico"),2,IF(O2102=1,VLOOKUP($C2102&amp;"|"&amp;$B2102&amp;"|"&amp;$D2102,Empresas!$C$6:$CC$92,$G2102+6+1,0),0))))</f>
        <v>0</v>
      </c>
      <c r="AG2102" s="147">
        <f>IF(AND($I2102="Si",P2102=1),1,IF(AND($I2102="Fisico",P2102=1),1,IF(AND(P2102=1,$I2102="Electronico"),2,IF(P2102=1,VLOOKUP($C2102&amp;"|"&amp;$B2102&amp;"|"&amp;$D2102,Empresas!$C$6:$CC$92,$G2102+6+1,0),0))))</f>
        <v>0</v>
      </c>
      <c r="AH2102" s="147">
        <f>IF(AND($I2102="Si",Q2102=1),1,IF(AND($I2102="Fisico",Q2102=1),1,IF(AND(Q2102=1,$I2102="Electronico"),2,IF(Q2102=1,VLOOKUP($C2102&amp;"|"&amp;$B2102&amp;"|"&amp;$D2102,Empresas!$C$6:$CC$92,$G2102+6+1,0),0))))</f>
        <v>0</v>
      </c>
      <c r="AI2102" s="147">
        <f>IF(AND($I2102="Si",R2102=1),1,IF(AND($I2102="Fisico",R2102=1),1,IF(AND(R2102=1,$I2102="Electronico"),2,IF(R2102=1,VLOOKUP($C2102&amp;"|"&amp;$B2102&amp;"|"&amp;$D2102,Empresas!$C$6:$CC$92,$G2102+6+1,0),0))))</f>
        <v>0</v>
      </c>
      <c r="AJ2102" s="147">
        <f>IF(AND($I2102="Si",S2102=1),1,IF(AND($I2102="Fisico",S2102=1),1,IF(AND(S2102=1,$I2102="Electronico"),2,IF(S2102=1,VLOOKUP($C2102&amp;"|"&amp;$B2102&amp;"|"&amp;$D2102,Empresas!$C$6:$CC$92,$G2102+6+1,0),0))))</f>
        <v>0</v>
      </c>
      <c r="AK2102" s="147">
        <f>IF(AND($I2102="Si",T2102=1),1,IF(AND($I2102="Fisico",T2102=1),1,IF(AND(T2102=1,$I2102="Electronico"),2,IF(T2102=1,VLOOKUP($C2102&amp;"|"&amp;$B2102&amp;"|"&amp;$D2102,Empresas!$C$6:$CC$92,$G2102+6+1,0),0))))</f>
        <v>0</v>
      </c>
      <c r="AL2102" s="147">
        <f>IF(AND($I2102="Si",U2102=1),1,IF(AND($I2102="Fisico",U2102=1),1,IF(AND(U2102=1,$I2102="Electronico"),2,IF(U2102=1,VLOOKUP($C2102&amp;"|"&amp;$B2102&amp;"|"&amp;$D2102,Empresas!$C$6:$CC$92,$G2102+6+1,0),0))))</f>
        <v>0</v>
      </c>
      <c r="AM2102" s="149">
        <f t="shared" si="338"/>
        <v>0</v>
      </c>
      <c r="AN2102" s="149">
        <f t="shared" si="339"/>
        <v>0</v>
      </c>
      <c r="AO2102" s="152">
        <f t="shared" si="340"/>
        <v>0</v>
      </c>
    </row>
    <row r="2103" spans="1:41" x14ac:dyDescent="0.25">
      <c r="A2103" s="137" t="str">
        <f>VLOOKUP(D2103,Empresas!$D$7:$F$91,3,0)</f>
        <v>Yulisa</v>
      </c>
      <c r="B2103" s="138" t="str">
        <f>VLOOKUP(D2103,Empresas!$D$7:$G$91,4,0)</f>
        <v>Lorenzo</v>
      </c>
      <c r="C2103" s="138" t="s">
        <v>544</v>
      </c>
      <c r="D2103" s="138" t="s">
        <v>332</v>
      </c>
      <c r="E2103" s="138" t="str">
        <f>VLOOKUP(D2103,Empresas!$D$7:$E$92,2,0)</f>
        <v>PS GLOBAL CORP S.A.C.</v>
      </c>
      <c r="F2103" s="138" t="s">
        <v>158</v>
      </c>
      <c r="G2103" s="139">
        <f>+Empresas!$O$2</f>
        <v>7</v>
      </c>
      <c r="H2103" s="139" t="str">
        <f>VLOOKUP(D2103,Empresas!$D$6:$L$92,7,0)</f>
        <v>Mensual</v>
      </c>
      <c r="I2103" s="138" t="str">
        <f>VLOOKUP(VLOOKUP(D2103&amp;"|"&amp;B2103,Empresas!$I$7:$CB$92,G2103,0),Tablas!$A$3:$B$5,2,0)</f>
        <v>Solo analisis</v>
      </c>
      <c r="J2103" s="78">
        <v>1</v>
      </c>
      <c r="K2103" s="78">
        <v>1</v>
      </c>
      <c r="L2103" s="78">
        <v>1</v>
      </c>
      <c r="M2103" s="78">
        <v>1</v>
      </c>
      <c r="N2103" s="78">
        <v>1</v>
      </c>
      <c r="O2103" s="78">
        <v>1</v>
      </c>
      <c r="P2103" s="78">
        <v>1</v>
      </c>
      <c r="Q2103" s="78">
        <v>1</v>
      </c>
      <c r="R2103" s="78"/>
      <c r="S2103" s="78"/>
      <c r="T2103" s="78"/>
      <c r="U2103" s="78"/>
      <c r="V2103" s="78" t="str">
        <f>VLOOKUP(D2103,Empresas!$D$7:$CF$91,81,0)</f>
        <v>A</v>
      </c>
      <c r="W2103" s="78" t="str">
        <f>VLOOKUP(D2103,Empresas!$D$7:$M$91,10,0)</f>
        <v>Mype</v>
      </c>
      <c r="X2103" s="69" t="str">
        <f t="shared" si="336"/>
        <v>SI</v>
      </c>
      <c r="Y2103" s="153" t="str">
        <f t="shared" si="337"/>
        <v>Si aplica</v>
      </c>
      <c r="Z2103" s="147">
        <f>IF(Y2103="No aplica",0,IF(I2103="no",0,IF(I2103="No aplica",0,IF(I2103="Si",1,IF(I2103="Fisico",1,IF(I2103="Electronico",2,VLOOKUP(C2103&amp;"|"&amp;B2103&amp;"|"&amp;D2103,Empresas!$C$6:$CC$92,G2103+6+1,0)))))))</f>
        <v>0.5</v>
      </c>
      <c r="AA2103" s="147">
        <f>IF(AND($I2103="Si",J2103=1),1,IF(AND($I2103="Fisico",J2103=1),1,IF(AND(J2103=1,$I2103="Electronico"),2,IF(J2103=1,VLOOKUP($C2103&amp;"|"&amp;$B2103&amp;"|"&amp;$D2103,Empresas!$C$6:$CC$92,$G2103+6+1,0),0))))</f>
        <v>0.5</v>
      </c>
      <c r="AB2103" s="147">
        <f>IF(AND($I2103="Si",K2103=1),1,IF(AND($I2103="Fisico",K2103=1),1,IF(AND(K2103=1,$I2103="Electronico"),2,IF(K2103=1,VLOOKUP($C2103&amp;"|"&amp;$B2103&amp;"|"&amp;$D2103,Empresas!$C$6:$CC$92,$G2103+6+1,0),0))))</f>
        <v>0.5</v>
      </c>
      <c r="AC2103" s="147">
        <f>IF(AND($I2103="Si",L2103=1),1,IF(AND($I2103="Fisico",L2103=1),1,IF(AND(L2103=1,$I2103="Electronico"),2,IF(L2103=1,VLOOKUP($C2103&amp;"|"&amp;$B2103&amp;"|"&amp;$D2103,Empresas!$C$6:$CC$92,$G2103+6+1,0),0))))</f>
        <v>0.5</v>
      </c>
      <c r="AD2103" s="147">
        <f>IF(AND($I2103="Si",M2103=1),1,IF(AND($I2103="Fisico",M2103=1),1,IF(AND(M2103=1,$I2103="Electronico"),2,IF(M2103=1,VLOOKUP($C2103&amp;"|"&amp;$B2103&amp;"|"&amp;$D2103,Empresas!$C$6:$CC$92,$G2103+6+1,0),0))))</f>
        <v>0.5</v>
      </c>
      <c r="AE2103" s="147">
        <f>IF(AND($I2103="Si",N2103=1),1,IF(AND($I2103="Fisico",N2103=1),1,IF(AND(N2103=1,$I2103="Electronico"),2,IF(N2103=1,VLOOKUP($C2103&amp;"|"&amp;$B2103&amp;"|"&amp;$D2103,Empresas!$C$6:$CC$92,$G2103+6+1,0),0))))</f>
        <v>0.5</v>
      </c>
      <c r="AF2103" s="147">
        <f>IF(AND($I2103="Si",O2103=1),1,IF(AND($I2103="Fisico",O2103=1),1,IF(AND(O2103=1,$I2103="Electronico"),2,IF(O2103=1,VLOOKUP($C2103&amp;"|"&amp;$B2103&amp;"|"&amp;$D2103,Empresas!$C$6:$CC$92,$G2103+6+1,0),0))))</f>
        <v>0.5</v>
      </c>
      <c r="AG2103" s="147">
        <f>IF(AND($I2103="Si",P2103=1),1,IF(AND($I2103="Fisico",P2103=1),1,IF(AND(P2103=1,$I2103="Electronico"),2,IF(P2103=1,VLOOKUP($C2103&amp;"|"&amp;$B2103&amp;"|"&amp;$D2103,Empresas!$C$6:$CC$92,$G2103+6+1,0),0))))</f>
        <v>0.5</v>
      </c>
      <c r="AH2103" s="147">
        <f>IF(AND($I2103="Si",Q2103=1),1,IF(AND($I2103="Fisico",Q2103=1),1,IF(AND(Q2103=1,$I2103="Electronico"),2,IF(Q2103=1,VLOOKUP($C2103&amp;"|"&amp;$B2103&amp;"|"&amp;$D2103,Empresas!$C$6:$CC$92,$G2103+6+1,0),0))))</f>
        <v>0.5</v>
      </c>
      <c r="AI2103" s="147">
        <f>IF(AND($I2103="Si",R2103=1),1,IF(AND($I2103="Fisico",R2103=1),1,IF(AND(R2103=1,$I2103="Electronico"),2,IF(R2103=1,VLOOKUP($C2103&amp;"|"&amp;$B2103&amp;"|"&amp;$D2103,Empresas!$C$6:$CC$92,$G2103+6+1,0),0))))</f>
        <v>0</v>
      </c>
      <c r="AJ2103" s="147">
        <f>IF(AND($I2103="Si",S2103=1),1,IF(AND($I2103="Fisico",S2103=1),1,IF(AND(S2103=1,$I2103="Electronico"),2,IF(S2103=1,VLOOKUP($C2103&amp;"|"&amp;$B2103&amp;"|"&amp;$D2103,Empresas!$C$6:$CC$92,$G2103+6+1,0),0))))</f>
        <v>0</v>
      </c>
      <c r="AK2103" s="147">
        <f>IF(AND($I2103="Si",T2103=1),1,IF(AND($I2103="Fisico",T2103=1),1,IF(AND(T2103=1,$I2103="Electronico"),2,IF(T2103=1,VLOOKUP($C2103&amp;"|"&amp;$B2103&amp;"|"&amp;$D2103,Empresas!$C$6:$CC$92,$G2103+6+1,0),0))))</f>
        <v>0</v>
      </c>
      <c r="AL2103" s="147">
        <f>IF(AND($I2103="Si",U2103=1),1,IF(AND($I2103="Fisico",U2103=1),1,IF(AND(U2103=1,$I2103="Electronico"),2,IF(U2103=1,VLOOKUP($C2103&amp;"|"&amp;$B2103&amp;"|"&amp;$D2103,Empresas!$C$6:$CC$92,$G2103+6+1,0),0))))</f>
        <v>0</v>
      </c>
      <c r="AM2103" s="149">
        <f t="shared" si="338"/>
        <v>4</v>
      </c>
      <c r="AN2103" s="149">
        <f t="shared" si="339"/>
        <v>4</v>
      </c>
      <c r="AO2103" s="152">
        <f t="shared" si="340"/>
        <v>1</v>
      </c>
    </row>
    <row r="2104" spans="1:41" x14ac:dyDescent="0.25">
      <c r="A2104" s="137" t="str">
        <f>VLOOKUP(D2104,Empresas!$D$7:$F$91,3,0)</f>
        <v>Yulisa</v>
      </c>
      <c r="B2104" s="138" t="str">
        <f>VLOOKUP(D2104,Empresas!$D$7:$G$91,4,0)</f>
        <v>Lorenzo</v>
      </c>
      <c r="C2104" s="138" t="s">
        <v>544</v>
      </c>
      <c r="D2104" s="138" t="s">
        <v>332</v>
      </c>
      <c r="E2104" s="138" t="str">
        <f>VLOOKUP(D2104,Empresas!$D$7:$E$92,2,0)</f>
        <v>PS GLOBAL CORP S.A.C.</v>
      </c>
      <c r="F2104" s="138" t="s">
        <v>159</v>
      </c>
      <c r="G2104" s="139">
        <f>+G2103+3</f>
        <v>10</v>
      </c>
      <c r="H2104" s="139" t="str">
        <f>VLOOKUP(D2104,Empresas!$D$6:$L$92,7,0)</f>
        <v>Mensual</v>
      </c>
      <c r="I2104" s="138" t="str">
        <f>VLOOKUP(VLOOKUP(D2104&amp;"|"&amp;B2104,Empresas!$I$7:$CB$92,G2104,0),Tablas!$A$3:$B$5,2,0)</f>
        <v>Solo analisis</v>
      </c>
      <c r="J2104" s="78">
        <v>1</v>
      </c>
      <c r="K2104" s="78">
        <v>1</v>
      </c>
      <c r="L2104" s="78">
        <v>1</v>
      </c>
      <c r="M2104" s="78">
        <v>1</v>
      </c>
      <c r="N2104" s="78">
        <v>1</v>
      </c>
      <c r="O2104" s="78">
        <v>1</v>
      </c>
      <c r="P2104" s="78">
        <v>1</v>
      </c>
      <c r="Q2104" s="78">
        <v>1</v>
      </c>
      <c r="R2104" s="78"/>
      <c r="S2104" s="78"/>
      <c r="T2104" s="78"/>
      <c r="U2104" s="78"/>
      <c r="V2104" s="78" t="str">
        <f>VLOOKUP(D2104,Empresas!$D$7:$CF$91,81,0)</f>
        <v>A</v>
      </c>
      <c r="W2104" s="78" t="str">
        <f>VLOOKUP(D2104,Empresas!$D$7:$M$91,10,0)</f>
        <v>Mype</v>
      </c>
      <c r="X2104" s="69" t="str">
        <f t="shared" si="336"/>
        <v>SI</v>
      </c>
      <c r="Y2104" s="153" t="str">
        <f t="shared" si="337"/>
        <v>Si aplica</v>
      </c>
      <c r="Z2104" s="147">
        <f>IF(Y2104="No aplica",0,IF(I2104="no",0,IF(I2104="No aplica",0,IF(I2104="Si",1,IF(I2104="Fisico",1,IF(I2104="Electronico",2,VLOOKUP(C2104&amp;"|"&amp;B2104&amp;"|"&amp;D2104,Empresas!$C$6:$CC$92,G2104+6+1,0)))))))</f>
        <v>0.5</v>
      </c>
      <c r="AA2104" s="147">
        <f>IF(AND($I2104="Si",J2104=1),1,IF(AND($I2104="Fisico",J2104=1),1,IF(AND(J2104=1,$I2104="Electronico"),2,IF(J2104=1,VLOOKUP($C2104&amp;"|"&amp;$B2104&amp;"|"&amp;$D2104,Empresas!$C$6:$CC$92,$G2104+6+1,0),0))))</f>
        <v>0.5</v>
      </c>
      <c r="AB2104" s="147">
        <f>IF(AND($I2104="Si",K2104=1),1,IF(AND($I2104="Fisico",K2104=1),1,IF(AND(K2104=1,$I2104="Electronico"),2,IF(K2104=1,VLOOKUP($C2104&amp;"|"&amp;$B2104&amp;"|"&amp;$D2104,Empresas!$C$6:$CC$92,$G2104+6+1,0),0))))</f>
        <v>0.5</v>
      </c>
      <c r="AC2104" s="147">
        <f>IF(AND($I2104="Si",L2104=1),1,IF(AND($I2104="Fisico",L2104=1),1,IF(AND(L2104=1,$I2104="Electronico"),2,IF(L2104=1,VLOOKUP($C2104&amp;"|"&amp;$B2104&amp;"|"&amp;$D2104,Empresas!$C$6:$CC$92,$G2104+6+1,0),0))))</f>
        <v>0.5</v>
      </c>
      <c r="AD2104" s="147">
        <f>IF(AND($I2104="Si",M2104=1),1,IF(AND($I2104="Fisico",M2104=1),1,IF(AND(M2104=1,$I2104="Electronico"),2,IF(M2104=1,VLOOKUP($C2104&amp;"|"&amp;$B2104&amp;"|"&amp;$D2104,Empresas!$C$6:$CC$92,$G2104+6+1,0),0))))</f>
        <v>0.5</v>
      </c>
      <c r="AE2104" s="147">
        <f>IF(AND($I2104="Si",N2104=1),1,IF(AND($I2104="Fisico",N2104=1),1,IF(AND(N2104=1,$I2104="Electronico"),2,IF(N2104=1,VLOOKUP($C2104&amp;"|"&amp;$B2104&amp;"|"&amp;$D2104,Empresas!$C$6:$CC$92,$G2104+6+1,0),0))))</f>
        <v>0.5</v>
      </c>
      <c r="AF2104" s="147">
        <f>IF(AND($I2104="Si",O2104=1),1,IF(AND($I2104="Fisico",O2104=1),1,IF(AND(O2104=1,$I2104="Electronico"),2,IF(O2104=1,VLOOKUP($C2104&amp;"|"&amp;$B2104&amp;"|"&amp;$D2104,Empresas!$C$6:$CC$92,$G2104+6+1,0),0))))</f>
        <v>0.5</v>
      </c>
      <c r="AG2104" s="147">
        <f>IF(AND($I2104="Si",P2104=1),1,IF(AND($I2104="Fisico",P2104=1),1,IF(AND(P2104=1,$I2104="Electronico"),2,IF(P2104=1,VLOOKUP($C2104&amp;"|"&amp;$B2104&amp;"|"&amp;$D2104,Empresas!$C$6:$CC$92,$G2104+6+1,0),0))))</f>
        <v>0.5</v>
      </c>
      <c r="AH2104" s="147">
        <f>IF(AND($I2104="Si",Q2104=1),1,IF(AND($I2104="Fisico",Q2104=1),1,IF(AND(Q2104=1,$I2104="Electronico"),2,IF(Q2104=1,VLOOKUP($C2104&amp;"|"&amp;$B2104&amp;"|"&amp;$D2104,Empresas!$C$6:$CC$92,$G2104+6+1,0),0))))</f>
        <v>0.5</v>
      </c>
      <c r="AI2104" s="147">
        <f>IF(AND($I2104="Si",R2104=1),1,IF(AND($I2104="Fisico",R2104=1),1,IF(AND(R2104=1,$I2104="Electronico"),2,IF(R2104=1,VLOOKUP($C2104&amp;"|"&amp;$B2104&amp;"|"&amp;$D2104,Empresas!$C$6:$CC$92,$G2104+6+1,0),0))))</f>
        <v>0</v>
      </c>
      <c r="AJ2104" s="147">
        <f>IF(AND($I2104="Si",S2104=1),1,IF(AND($I2104="Fisico",S2104=1),1,IF(AND(S2104=1,$I2104="Electronico"),2,IF(S2104=1,VLOOKUP($C2104&amp;"|"&amp;$B2104&amp;"|"&amp;$D2104,Empresas!$C$6:$CC$92,$G2104+6+1,0),0))))</f>
        <v>0</v>
      </c>
      <c r="AK2104" s="147">
        <f>IF(AND($I2104="Si",T2104=1),1,IF(AND($I2104="Fisico",T2104=1),1,IF(AND(T2104=1,$I2104="Electronico"),2,IF(T2104=1,VLOOKUP($C2104&amp;"|"&amp;$B2104&amp;"|"&amp;$D2104,Empresas!$C$6:$CC$92,$G2104+6+1,0),0))))</f>
        <v>0</v>
      </c>
      <c r="AL2104" s="147">
        <f>IF(AND($I2104="Si",U2104=1),1,IF(AND($I2104="Fisico",U2104=1),1,IF(AND(U2104=1,$I2104="Electronico"),2,IF(U2104=1,VLOOKUP($C2104&amp;"|"&amp;$B2104&amp;"|"&amp;$D2104,Empresas!$C$6:$CC$92,$G2104+6+1,0),0))))</f>
        <v>0</v>
      </c>
      <c r="AM2104" s="149">
        <f t="shared" si="338"/>
        <v>4</v>
      </c>
      <c r="AN2104" s="149">
        <f t="shared" si="339"/>
        <v>4</v>
      </c>
      <c r="AO2104" s="152">
        <f t="shared" si="340"/>
        <v>1</v>
      </c>
    </row>
    <row r="2105" spans="1:41" x14ac:dyDescent="0.25">
      <c r="A2105" s="137" t="str">
        <f>VLOOKUP(D2105,Empresas!$D$7:$F$91,3,0)</f>
        <v>Yulisa</v>
      </c>
      <c r="B2105" s="138" t="str">
        <f>VLOOKUP(D2105,Empresas!$D$7:$G$91,4,0)</f>
        <v>Lorenzo</v>
      </c>
      <c r="C2105" s="138" t="s">
        <v>544</v>
      </c>
      <c r="D2105" s="138" t="s">
        <v>332</v>
      </c>
      <c r="E2105" s="138" t="str">
        <f>VLOOKUP(D2105,Empresas!$D$7:$E$92,2,0)</f>
        <v>PS GLOBAL CORP S.A.C.</v>
      </c>
      <c r="F2105" s="138" t="s">
        <v>160</v>
      </c>
      <c r="G2105" s="139">
        <f t="shared" ref="G2105:G2116" si="345">+G2104+3</f>
        <v>13</v>
      </c>
      <c r="H2105" s="139" t="str">
        <f>VLOOKUP(D2105,Empresas!$D$6:$L$92,7,0)</f>
        <v>Mensual</v>
      </c>
      <c r="I2105" s="138" t="str">
        <f>VLOOKUP(VLOOKUP(D2105&amp;"|"&amp;B2105,Empresas!$I$7:$CB$92,G2105,0),Tablas!$A$3:$B$5,2,0)</f>
        <v>Solo analisis</v>
      </c>
      <c r="J2105" s="78">
        <v>1</v>
      </c>
      <c r="K2105" s="78">
        <v>1</v>
      </c>
      <c r="L2105" s="78">
        <v>1</v>
      </c>
      <c r="M2105" s="78">
        <v>1</v>
      </c>
      <c r="N2105" s="78">
        <v>1</v>
      </c>
      <c r="O2105" s="78">
        <v>1</v>
      </c>
      <c r="P2105" s="78">
        <v>1</v>
      </c>
      <c r="Q2105" s="78">
        <v>1</v>
      </c>
      <c r="R2105" s="78"/>
      <c r="S2105" s="78"/>
      <c r="T2105" s="78"/>
      <c r="U2105" s="78"/>
      <c r="V2105" s="78" t="str">
        <f>VLOOKUP(D2105,Empresas!$D$7:$CF$91,81,0)</f>
        <v>A</v>
      </c>
      <c r="W2105" s="78" t="str">
        <f>VLOOKUP(D2105,Empresas!$D$7:$M$91,10,0)</f>
        <v>Mype</v>
      </c>
      <c r="X2105" s="69" t="str">
        <f t="shared" si="336"/>
        <v>SI</v>
      </c>
      <c r="Y2105" s="153" t="str">
        <f t="shared" si="337"/>
        <v>Si aplica</v>
      </c>
      <c r="Z2105" s="147">
        <f>IF(Y2105="No aplica",0,IF(I2105="no",0,IF(I2105="No aplica",0,IF(I2105="Si",1,IF(I2105="Fisico",1,IF(I2105="Electronico",2,VLOOKUP(C2105&amp;"|"&amp;B2105&amp;"|"&amp;D2105,Empresas!$C$6:$CC$92,G2105+6+1,0)))))))</f>
        <v>1</v>
      </c>
      <c r="AA2105" s="147">
        <f>IF(AND($I2105="Si",J2105=1),1,IF(AND($I2105="Fisico",J2105=1),1,IF(AND(J2105=1,$I2105="Electronico"),2,IF(J2105=1,VLOOKUP($C2105&amp;"|"&amp;$B2105&amp;"|"&amp;$D2105,Empresas!$C$6:$CC$92,$G2105+6+1,0),0))))</f>
        <v>1</v>
      </c>
      <c r="AB2105" s="147">
        <f>IF(AND($I2105="Si",K2105=1),1,IF(AND($I2105="Fisico",K2105=1),1,IF(AND(K2105=1,$I2105="Electronico"),2,IF(K2105=1,VLOOKUP($C2105&amp;"|"&amp;$B2105&amp;"|"&amp;$D2105,Empresas!$C$6:$CC$92,$G2105+6+1,0),0))))</f>
        <v>1</v>
      </c>
      <c r="AC2105" s="147">
        <f>IF(AND($I2105="Si",L2105=1),1,IF(AND($I2105="Fisico",L2105=1),1,IF(AND(L2105=1,$I2105="Electronico"),2,IF(L2105=1,VLOOKUP($C2105&amp;"|"&amp;$B2105&amp;"|"&amp;$D2105,Empresas!$C$6:$CC$92,$G2105+6+1,0),0))))</f>
        <v>1</v>
      </c>
      <c r="AD2105" s="147">
        <f>IF(AND($I2105="Si",M2105=1),1,IF(AND($I2105="Fisico",M2105=1),1,IF(AND(M2105=1,$I2105="Electronico"),2,IF(M2105=1,VLOOKUP($C2105&amp;"|"&amp;$B2105&amp;"|"&amp;$D2105,Empresas!$C$6:$CC$92,$G2105+6+1,0),0))))</f>
        <v>1</v>
      </c>
      <c r="AE2105" s="147">
        <f>IF(AND($I2105="Si",N2105=1),1,IF(AND($I2105="Fisico",N2105=1),1,IF(AND(N2105=1,$I2105="Electronico"),2,IF(N2105=1,VLOOKUP($C2105&amp;"|"&amp;$B2105&amp;"|"&amp;$D2105,Empresas!$C$6:$CC$92,$G2105+6+1,0),0))))</f>
        <v>1</v>
      </c>
      <c r="AF2105" s="147">
        <f>IF(AND($I2105="Si",O2105=1),1,IF(AND($I2105="Fisico",O2105=1),1,IF(AND(O2105=1,$I2105="Electronico"),2,IF(O2105=1,VLOOKUP($C2105&amp;"|"&amp;$B2105&amp;"|"&amp;$D2105,Empresas!$C$6:$CC$92,$G2105+6+1,0),0))))</f>
        <v>1</v>
      </c>
      <c r="AG2105" s="147">
        <f>IF(AND($I2105="Si",P2105=1),1,IF(AND($I2105="Fisico",P2105=1),1,IF(AND(P2105=1,$I2105="Electronico"),2,IF(P2105=1,VLOOKUP($C2105&amp;"|"&amp;$B2105&amp;"|"&amp;$D2105,Empresas!$C$6:$CC$92,$G2105+6+1,0),0))))</f>
        <v>1</v>
      </c>
      <c r="AH2105" s="147">
        <f>IF(AND($I2105="Si",Q2105=1),1,IF(AND($I2105="Fisico",Q2105=1),1,IF(AND(Q2105=1,$I2105="Electronico"),2,IF(Q2105=1,VLOOKUP($C2105&amp;"|"&amp;$B2105&amp;"|"&amp;$D2105,Empresas!$C$6:$CC$92,$G2105+6+1,0),0))))</f>
        <v>1</v>
      </c>
      <c r="AI2105" s="147">
        <f>IF(AND($I2105="Si",R2105=1),1,IF(AND($I2105="Fisico",R2105=1),1,IF(AND(R2105=1,$I2105="Electronico"),2,IF(R2105=1,VLOOKUP($C2105&amp;"|"&amp;$B2105&amp;"|"&amp;$D2105,Empresas!$C$6:$CC$92,$G2105+6+1,0),0))))</f>
        <v>0</v>
      </c>
      <c r="AJ2105" s="147">
        <f>IF(AND($I2105="Si",S2105=1),1,IF(AND($I2105="Fisico",S2105=1),1,IF(AND(S2105=1,$I2105="Electronico"),2,IF(S2105=1,VLOOKUP($C2105&amp;"|"&amp;$B2105&amp;"|"&amp;$D2105,Empresas!$C$6:$CC$92,$G2105+6+1,0),0))))</f>
        <v>0</v>
      </c>
      <c r="AK2105" s="147">
        <f>IF(AND($I2105="Si",T2105=1),1,IF(AND($I2105="Fisico",T2105=1),1,IF(AND(T2105=1,$I2105="Electronico"),2,IF(T2105=1,VLOOKUP($C2105&amp;"|"&amp;$B2105&amp;"|"&amp;$D2105,Empresas!$C$6:$CC$92,$G2105+6+1,0),0))))</f>
        <v>0</v>
      </c>
      <c r="AL2105" s="147">
        <f>IF(AND($I2105="Si",U2105=1),1,IF(AND($I2105="Fisico",U2105=1),1,IF(AND(U2105=1,$I2105="Electronico"),2,IF(U2105=1,VLOOKUP($C2105&amp;"|"&amp;$B2105&amp;"|"&amp;$D2105,Empresas!$C$6:$CC$92,$G2105+6+1,0),0))))</f>
        <v>0</v>
      </c>
      <c r="AM2105" s="149">
        <f t="shared" si="338"/>
        <v>8</v>
      </c>
      <c r="AN2105" s="149">
        <f t="shared" si="339"/>
        <v>8</v>
      </c>
      <c r="AO2105" s="152">
        <f t="shared" si="340"/>
        <v>1</v>
      </c>
    </row>
    <row r="2106" spans="1:41" x14ac:dyDescent="0.25">
      <c r="A2106" s="137" t="str">
        <f>VLOOKUP(D2106,Empresas!$D$7:$F$91,3,0)</f>
        <v>Yulisa</v>
      </c>
      <c r="B2106" s="138" t="str">
        <f>VLOOKUP(D2106,Empresas!$D$7:$G$91,4,0)</f>
        <v>Lorenzo</v>
      </c>
      <c r="C2106" s="138" t="s">
        <v>544</v>
      </c>
      <c r="D2106" s="138" t="s">
        <v>332</v>
      </c>
      <c r="E2106" s="138" t="str">
        <f>VLOOKUP(D2106,Empresas!$D$7:$E$92,2,0)</f>
        <v>PS GLOBAL CORP S.A.C.</v>
      </c>
      <c r="F2106" s="138" t="s">
        <v>161</v>
      </c>
      <c r="G2106" s="139">
        <f t="shared" si="345"/>
        <v>16</v>
      </c>
      <c r="H2106" s="139" t="str">
        <f>VLOOKUP(D2106,Empresas!$D$6:$L$92,7,0)</f>
        <v>Mensual</v>
      </c>
      <c r="I2106" s="138" t="str">
        <f>VLOOKUP(VLOOKUP(D2106&amp;"|"&amp;B2106,Empresas!$I$7:$CB$92,G2106,0),Tablas!$A$3:$B$5,2,0)</f>
        <v>No aplica</v>
      </c>
      <c r="J2106" s="78"/>
      <c r="K2106" s="78"/>
      <c r="L2106" s="78"/>
      <c r="M2106" s="78"/>
      <c r="N2106" s="78"/>
      <c r="O2106" s="78"/>
      <c r="P2106" s="78"/>
      <c r="Q2106" s="78"/>
      <c r="R2106" s="78"/>
      <c r="S2106" s="78"/>
      <c r="T2106" s="78"/>
      <c r="U2106" s="78"/>
      <c r="V2106" s="78" t="str">
        <f>VLOOKUP(D2106,Empresas!$D$7:$CF$91,81,0)</f>
        <v>A</v>
      </c>
      <c r="W2106" s="78" t="str">
        <f>VLOOKUP(D2106,Empresas!$D$7:$M$91,10,0)</f>
        <v>Mype</v>
      </c>
      <c r="X2106" s="69" t="str">
        <f t="shared" si="336"/>
        <v>SI</v>
      </c>
      <c r="Y2106" s="153" t="str">
        <f t="shared" si="337"/>
        <v>No aplica</v>
      </c>
      <c r="Z2106" s="147">
        <f>IF(Y2106="No aplica",0,IF(I2106="no",0,IF(I2106="No aplica",0,IF(I2106="Si",1,IF(I2106="Fisico",1,IF(I2106="Electronico",2,VLOOKUP(C2106&amp;"|"&amp;B2106&amp;"|"&amp;D2106,Empresas!$C$6:$CC$92,G2106+6+1,0)))))))</f>
        <v>0</v>
      </c>
      <c r="AA2106" s="147">
        <f>IF(AND($I2106="Si",J2106=1),1,IF(AND($I2106="Fisico",J2106=1),1,IF(AND(J2106=1,$I2106="Electronico"),2,IF(J2106=1,VLOOKUP($C2106&amp;"|"&amp;$B2106&amp;"|"&amp;$D2106,Empresas!$C$6:$CC$92,$G2106+6+1,0),0))))</f>
        <v>0</v>
      </c>
      <c r="AB2106" s="147">
        <f>IF(AND($I2106="Si",K2106=1),1,IF(AND($I2106="Fisico",K2106=1),1,IF(AND(K2106=1,$I2106="Electronico"),2,IF(K2106=1,VLOOKUP($C2106&amp;"|"&amp;$B2106&amp;"|"&amp;$D2106,Empresas!$C$6:$CC$92,$G2106+6+1,0),0))))</f>
        <v>0</v>
      </c>
      <c r="AC2106" s="147">
        <f>IF(AND($I2106="Si",L2106=1),1,IF(AND($I2106="Fisico",L2106=1),1,IF(AND(L2106=1,$I2106="Electronico"),2,IF(L2106=1,VLOOKUP($C2106&amp;"|"&amp;$B2106&amp;"|"&amp;$D2106,Empresas!$C$6:$CC$92,$G2106+6+1,0),0))))</f>
        <v>0</v>
      </c>
      <c r="AD2106" s="147">
        <f>IF(AND($I2106="Si",M2106=1),1,IF(AND($I2106="Fisico",M2106=1),1,IF(AND(M2106=1,$I2106="Electronico"),2,IF(M2106=1,VLOOKUP($C2106&amp;"|"&amp;$B2106&amp;"|"&amp;$D2106,Empresas!$C$6:$CC$92,$G2106+6+1,0),0))))</f>
        <v>0</v>
      </c>
      <c r="AE2106" s="147">
        <f>IF(AND($I2106="Si",N2106=1),1,IF(AND($I2106="Fisico",N2106=1),1,IF(AND(N2106=1,$I2106="Electronico"),2,IF(N2106=1,VLOOKUP($C2106&amp;"|"&amp;$B2106&amp;"|"&amp;$D2106,Empresas!$C$6:$CC$92,$G2106+6+1,0),0))))</f>
        <v>0</v>
      </c>
      <c r="AF2106" s="147">
        <f>IF(AND($I2106="Si",O2106=1),1,IF(AND($I2106="Fisico",O2106=1),1,IF(AND(O2106=1,$I2106="Electronico"),2,IF(O2106=1,VLOOKUP($C2106&amp;"|"&amp;$B2106&amp;"|"&amp;$D2106,Empresas!$C$6:$CC$92,$G2106+6+1,0),0))))</f>
        <v>0</v>
      </c>
      <c r="AG2106" s="147">
        <f>IF(AND($I2106="Si",P2106=1),1,IF(AND($I2106="Fisico",P2106=1),1,IF(AND(P2106=1,$I2106="Electronico"),2,IF(P2106=1,VLOOKUP($C2106&amp;"|"&amp;$B2106&amp;"|"&amp;$D2106,Empresas!$C$6:$CC$92,$G2106+6+1,0),0))))</f>
        <v>0</v>
      </c>
      <c r="AH2106" s="147">
        <f>IF(AND($I2106="Si",Q2106=1),1,IF(AND($I2106="Fisico",Q2106=1),1,IF(AND(Q2106=1,$I2106="Electronico"),2,IF(Q2106=1,VLOOKUP($C2106&amp;"|"&amp;$B2106&amp;"|"&amp;$D2106,Empresas!$C$6:$CC$92,$G2106+6+1,0),0))))</f>
        <v>0</v>
      </c>
      <c r="AI2106" s="147">
        <f>IF(AND($I2106="Si",R2106=1),1,IF(AND($I2106="Fisico",R2106=1),1,IF(AND(R2106=1,$I2106="Electronico"),2,IF(R2106=1,VLOOKUP($C2106&amp;"|"&amp;$B2106&amp;"|"&amp;$D2106,Empresas!$C$6:$CC$92,$G2106+6+1,0),0))))</f>
        <v>0</v>
      </c>
      <c r="AJ2106" s="147">
        <f>IF(AND($I2106="Si",S2106=1),1,IF(AND($I2106="Fisico",S2106=1),1,IF(AND(S2106=1,$I2106="Electronico"),2,IF(S2106=1,VLOOKUP($C2106&amp;"|"&amp;$B2106&amp;"|"&amp;$D2106,Empresas!$C$6:$CC$92,$G2106+6+1,0),0))))</f>
        <v>0</v>
      </c>
      <c r="AK2106" s="147">
        <f>IF(AND($I2106="Si",T2106=1),1,IF(AND($I2106="Fisico",T2106=1),1,IF(AND(T2106=1,$I2106="Electronico"),2,IF(T2106=1,VLOOKUP($C2106&amp;"|"&amp;$B2106&amp;"|"&amp;$D2106,Empresas!$C$6:$CC$92,$G2106+6+1,0),0))))</f>
        <v>0</v>
      </c>
      <c r="AL2106" s="147">
        <f>IF(AND($I2106="Si",U2106=1),1,IF(AND($I2106="Fisico",U2106=1),1,IF(AND(U2106=1,$I2106="Electronico"),2,IF(U2106=1,VLOOKUP($C2106&amp;"|"&amp;$B2106&amp;"|"&amp;$D2106,Empresas!$C$6:$CC$92,$G2106+6+1,0),0))))</f>
        <v>0</v>
      </c>
      <c r="AM2106" s="149">
        <f t="shared" si="338"/>
        <v>0</v>
      </c>
      <c r="AN2106" s="149">
        <f t="shared" si="339"/>
        <v>0</v>
      </c>
      <c r="AO2106" s="152">
        <f t="shared" si="340"/>
        <v>0</v>
      </c>
    </row>
    <row r="2107" spans="1:41" x14ac:dyDescent="0.25">
      <c r="A2107" s="137" t="str">
        <f>VLOOKUP(D2107,Empresas!$D$7:$F$91,3,0)</f>
        <v>Yulisa</v>
      </c>
      <c r="B2107" s="138" t="str">
        <f>VLOOKUP(D2107,Empresas!$D$7:$G$91,4,0)</f>
        <v>Lorenzo</v>
      </c>
      <c r="C2107" s="138" t="s">
        <v>544</v>
      </c>
      <c r="D2107" s="138" t="s">
        <v>332</v>
      </c>
      <c r="E2107" s="138" t="str">
        <f>VLOOKUP(D2107,Empresas!$D$7:$E$92,2,0)</f>
        <v>PS GLOBAL CORP S.A.C.</v>
      </c>
      <c r="F2107" s="138" t="s">
        <v>162</v>
      </c>
      <c r="G2107" s="139">
        <f t="shared" si="345"/>
        <v>19</v>
      </c>
      <c r="H2107" s="139" t="str">
        <f>VLOOKUP(D2107,Empresas!$D$6:$L$92,7,0)</f>
        <v>Mensual</v>
      </c>
      <c r="I2107" s="138" t="str">
        <f>VLOOKUP(VLOOKUP(D2107&amp;"|"&amp;B2107,Empresas!$I$7:$CB$92,G2107,0),Tablas!$A$3:$B$5,2,0)</f>
        <v>No aplica</v>
      </c>
      <c r="J2107" s="78"/>
      <c r="K2107" s="78"/>
      <c r="L2107" s="78"/>
      <c r="M2107" s="78"/>
      <c r="N2107" s="78"/>
      <c r="O2107" s="78"/>
      <c r="P2107" s="78"/>
      <c r="Q2107" s="78"/>
      <c r="R2107" s="78"/>
      <c r="S2107" s="78"/>
      <c r="T2107" s="78"/>
      <c r="U2107" s="78"/>
      <c r="V2107" s="78" t="str">
        <f>VLOOKUP(D2107,Empresas!$D$7:$CF$91,81,0)</f>
        <v>A</v>
      </c>
      <c r="W2107" s="78" t="str">
        <f>VLOOKUP(D2107,Empresas!$D$7:$M$91,10,0)</f>
        <v>Mype</v>
      </c>
      <c r="X2107" s="69" t="str">
        <f t="shared" si="336"/>
        <v>SI</v>
      </c>
      <c r="Y2107" s="153" t="str">
        <f t="shared" si="337"/>
        <v>No aplica</v>
      </c>
      <c r="Z2107" s="147">
        <f>IF(Y2107="No aplica",0,IF(I2107="no",0,IF(I2107="No aplica",0,IF(I2107="Si",1,IF(I2107="Fisico",1,IF(I2107="Electronico",2,VLOOKUP(C2107&amp;"|"&amp;B2107&amp;"|"&amp;D2107,Empresas!$C$6:$CC$92,G2107+6+1,0)))))))</f>
        <v>0</v>
      </c>
      <c r="AA2107" s="147">
        <f>IF(AND($I2107="Si",J2107=1),1,IF(AND($I2107="Fisico",J2107=1),1,IF(AND(J2107=1,$I2107="Electronico"),2,IF(J2107=1,VLOOKUP($C2107&amp;"|"&amp;$B2107&amp;"|"&amp;$D2107,Empresas!$C$6:$CC$92,$G2107+6+1,0),0))))</f>
        <v>0</v>
      </c>
      <c r="AB2107" s="147">
        <f>IF(AND($I2107="Si",K2107=1),1,IF(AND($I2107="Fisico",K2107=1),1,IF(AND(K2107=1,$I2107="Electronico"),2,IF(K2107=1,VLOOKUP($C2107&amp;"|"&amp;$B2107&amp;"|"&amp;$D2107,Empresas!$C$6:$CC$92,$G2107+6+1,0),0))))</f>
        <v>0</v>
      </c>
      <c r="AC2107" s="147">
        <f>IF(AND($I2107="Si",L2107=1),1,IF(AND($I2107="Fisico",L2107=1),1,IF(AND(L2107=1,$I2107="Electronico"),2,IF(L2107=1,VLOOKUP($C2107&amp;"|"&amp;$B2107&amp;"|"&amp;$D2107,Empresas!$C$6:$CC$92,$G2107+6+1,0),0))))</f>
        <v>0</v>
      </c>
      <c r="AD2107" s="147">
        <f>IF(AND($I2107="Si",M2107=1),1,IF(AND($I2107="Fisico",M2107=1),1,IF(AND(M2107=1,$I2107="Electronico"),2,IF(M2107=1,VLOOKUP($C2107&amp;"|"&amp;$B2107&amp;"|"&amp;$D2107,Empresas!$C$6:$CC$92,$G2107+6+1,0),0))))</f>
        <v>0</v>
      </c>
      <c r="AE2107" s="147">
        <f>IF(AND($I2107="Si",N2107=1),1,IF(AND($I2107="Fisico",N2107=1),1,IF(AND(N2107=1,$I2107="Electronico"),2,IF(N2107=1,VLOOKUP($C2107&amp;"|"&amp;$B2107&amp;"|"&amp;$D2107,Empresas!$C$6:$CC$92,$G2107+6+1,0),0))))</f>
        <v>0</v>
      </c>
      <c r="AF2107" s="147">
        <f>IF(AND($I2107="Si",O2107=1),1,IF(AND($I2107="Fisico",O2107=1),1,IF(AND(O2107=1,$I2107="Electronico"),2,IF(O2107=1,VLOOKUP($C2107&amp;"|"&amp;$B2107&amp;"|"&amp;$D2107,Empresas!$C$6:$CC$92,$G2107+6+1,0),0))))</f>
        <v>0</v>
      </c>
      <c r="AG2107" s="147">
        <f>IF(AND($I2107="Si",P2107=1),1,IF(AND($I2107="Fisico",P2107=1),1,IF(AND(P2107=1,$I2107="Electronico"),2,IF(P2107=1,VLOOKUP($C2107&amp;"|"&amp;$B2107&amp;"|"&amp;$D2107,Empresas!$C$6:$CC$92,$G2107+6+1,0),0))))</f>
        <v>0</v>
      </c>
      <c r="AH2107" s="147">
        <f>IF(AND($I2107="Si",Q2107=1),1,IF(AND($I2107="Fisico",Q2107=1),1,IF(AND(Q2107=1,$I2107="Electronico"),2,IF(Q2107=1,VLOOKUP($C2107&amp;"|"&amp;$B2107&amp;"|"&amp;$D2107,Empresas!$C$6:$CC$92,$G2107+6+1,0),0))))</f>
        <v>0</v>
      </c>
      <c r="AI2107" s="147">
        <f>IF(AND($I2107="Si",R2107=1),1,IF(AND($I2107="Fisico",R2107=1),1,IF(AND(R2107=1,$I2107="Electronico"),2,IF(R2107=1,VLOOKUP($C2107&amp;"|"&amp;$B2107&amp;"|"&amp;$D2107,Empresas!$C$6:$CC$92,$G2107+6+1,0),0))))</f>
        <v>0</v>
      </c>
      <c r="AJ2107" s="147">
        <f>IF(AND($I2107="Si",S2107=1),1,IF(AND($I2107="Fisico",S2107=1),1,IF(AND(S2107=1,$I2107="Electronico"),2,IF(S2107=1,VLOOKUP($C2107&amp;"|"&amp;$B2107&amp;"|"&amp;$D2107,Empresas!$C$6:$CC$92,$G2107+6+1,0),0))))</f>
        <v>0</v>
      </c>
      <c r="AK2107" s="147">
        <f>IF(AND($I2107="Si",T2107=1),1,IF(AND($I2107="Fisico",T2107=1),1,IF(AND(T2107=1,$I2107="Electronico"),2,IF(T2107=1,VLOOKUP($C2107&amp;"|"&amp;$B2107&amp;"|"&amp;$D2107,Empresas!$C$6:$CC$92,$G2107+6+1,0),0))))</f>
        <v>0</v>
      </c>
      <c r="AL2107" s="147">
        <f>IF(AND($I2107="Si",U2107=1),1,IF(AND($I2107="Fisico",U2107=1),1,IF(AND(U2107=1,$I2107="Electronico"),2,IF(U2107=1,VLOOKUP($C2107&amp;"|"&amp;$B2107&amp;"|"&amp;$D2107,Empresas!$C$6:$CC$92,$G2107+6+1,0),0))))</f>
        <v>0</v>
      </c>
      <c r="AM2107" s="149">
        <f t="shared" si="338"/>
        <v>0</v>
      </c>
      <c r="AN2107" s="149">
        <f t="shared" si="339"/>
        <v>0</v>
      </c>
      <c r="AO2107" s="152">
        <f t="shared" si="340"/>
        <v>0</v>
      </c>
    </row>
    <row r="2108" spans="1:41" x14ac:dyDescent="0.25">
      <c r="A2108" s="137" t="str">
        <f>VLOOKUP(D2108,Empresas!$D$7:$F$91,3,0)</f>
        <v>Yulisa</v>
      </c>
      <c r="B2108" s="138" t="str">
        <f>VLOOKUP(D2108,Empresas!$D$7:$G$91,4,0)</f>
        <v>Lorenzo</v>
      </c>
      <c r="C2108" s="138" t="s">
        <v>544</v>
      </c>
      <c r="D2108" s="138" t="s">
        <v>332</v>
      </c>
      <c r="E2108" s="138" t="str">
        <f>VLOOKUP(D2108,Empresas!$D$7:$E$92,2,0)</f>
        <v>PS GLOBAL CORP S.A.C.</v>
      </c>
      <c r="F2108" s="138" t="s">
        <v>163</v>
      </c>
      <c r="G2108" s="139">
        <f t="shared" si="345"/>
        <v>22</v>
      </c>
      <c r="H2108" s="139" t="str">
        <f>VLOOKUP(D2108,Empresas!$D$6:$L$92,7,0)</f>
        <v>Mensual</v>
      </c>
      <c r="I2108" s="138" t="str">
        <f>VLOOKUP(VLOOKUP(D2108&amp;"|"&amp;B2108,Empresas!$I$7:$CB$92,G2108,0),Tablas!$A$3:$B$5,2,0)</f>
        <v>No aplica</v>
      </c>
      <c r="J2108" s="78"/>
      <c r="K2108" s="78"/>
      <c r="L2108" s="78"/>
      <c r="M2108" s="78"/>
      <c r="N2108" s="78"/>
      <c r="O2108" s="78"/>
      <c r="P2108" s="78"/>
      <c r="Q2108" s="78"/>
      <c r="R2108" s="78"/>
      <c r="S2108" s="78"/>
      <c r="T2108" s="78"/>
      <c r="U2108" s="78"/>
      <c r="V2108" s="78" t="str">
        <f>VLOOKUP(D2108,Empresas!$D$7:$CF$91,81,0)</f>
        <v>A</v>
      </c>
      <c r="W2108" s="78" t="str">
        <f>VLOOKUP(D2108,Empresas!$D$7:$M$91,10,0)</f>
        <v>Mype</v>
      </c>
      <c r="X2108" s="69" t="str">
        <f t="shared" si="336"/>
        <v>SI</v>
      </c>
      <c r="Y2108" s="153" t="str">
        <f t="shared" si="337"/>
        <v>No aplica</v>
      </c>
      <c r="Z2108" s="147">
        <f>IF(Y2108="No aplica",0,IF(I2108="no",0,IF(I2108="No aplica",0,IF(I2108="Si",1,IF(I2108="Fisico",1,IF(I2108="Electronico",2,VLOOKUP(C2108&amp;"|"&amp;B2108&amp;"|"&amp;D2108,Empresas!$C$6:$CC$92,G2108+6+1,0)))))))</f>
        <v>0</v>
      </c>
      <c r="AA2108" s="147">
        <f>IF(AND($I2108="Si",J2108=1),1,IF(AND($I2108="Fisico",J2108=1),1,IF(AND(J2108=1,$I2108="Electronico"),2,IF(J2108=1,VLOOKUP($C2108&amp;"|"&amp;$B2108&amp;"|"&amp;$D2108,Empresas!$C$6:$CC$92,$G2108+6+1,0),0))))</f>
        <v>0</v>
      </c>
      <c r="AB2108" s="147">
        <f>IF(AND($I2108="Si",K2108=1),1,IF(AND($I2108="Fisico",K2108=1),1,IF(AND(K2108=1,$I2108="Electronico"),2,IF(K2108=1,VLOOKUP($C2108&amp;"|"&amp;$B2108&amp;"|"&amp;$D2108,Empresas!$C$6:$CC$92,$G2108+6+1,0),0))))</f>
        <v>0</v>
      </c>
      <c r="AC2108" s="147">
        <f>IF(AND($I2108="Si",L2108=1),1,IF(AND($I2108="Fisico",L2108=1),1,IF(AND(L2108=1,$I2108="Electronico"),2,IF(L2108=1,VLOOKUP($C2108&amp;"|"&amp;$B2108&amp;"|"&amp;$D2108,Empresas!$C$6:$CC$92,$G2108+6+1,0),0))))</f>
        <v>0</v>
      </c>
      <c r="AD2108" s="147">
        <f>IF(AND($I2108="Si",M2108=1),1,IF(AND($I2108="Fisico",M2108=1),1,IF(AND(M2108=1,$I2108="Electronico"),2,IF(M2108=1,VLOOKUP($C2108&amp;"|"&amp;$B2108&amp;"|"&amp;$D2108,Empresas!$C$6:$CC$92,$G2108+6+1,0),0))))</f>
        <v>0</v>
      </c>
      <c r="AE2108" s="147">
        <f>IF(AND($I2108="Si",N2108=1),1,IF(AND($I2108="Fisico",N2108=1),1,IF(AND(N2108=1,$I2108="Electronico"),2,IF(N2108=1,VLOOKUP($C2108&amp;"|"&amp;$B2108&amp;"|"&amp;$D2108,Empresas!$C$6:$CC$92,$G2108+6+1,0),0))))</f>
        <v>0</v>
      </c>
      <c r="AF2108" s="147">
        <f>IF(AND($I2108="Si",O2108=1),1,IF(AND($I2108="Fisico",O2108=1),1,IF(AND(O2108=1,$I2108="Electronico"),2,IF(O2108=1,VLOOKUP($C2108&amp;"|"&amp;$B2108&amp;"|"&amp;$D2108,Empresas!$C$6:$CC$92,$G2108+6+1,0),0))))</f>
        <v>0</v>
      </c>
      <c r="AG2108" s="147">
        <f>IF(AND($I2108="Si",P2108=1),1,IF(AND($I2108="Fisico",P2108=1),1,IF(AND(P2108=1,$I2108="Electronico"),2,IF(P2108=1,VLOOKUP($C2108&amp;"|"&amp;$B2108&amp;"|"&amp;$D2108,Empresas!$C$6:$CC$92,$G2108+6+1,0),0))))</f>
        <v>0</v>
      </c>
      <c r="AH2108" s="147">
        <f>IF(AND($I2108="Si",Q2108=1),1,IF(AND($I2108="Fisico",Q2108=1),1,IF(AND(Q2108=1,$I2108="Electronico"),2,IF(Q2108=1,VLOOKUP($C2108&amp;"|"&amp;$B2108&amp;"|"&amp;$D2108,Empresas!$C$6:$CC$92,$G2108+6+1,0),0))))</f>
        <v>0</v>
      </c>
      <c r="AI2108" s="147">
        <f>IF(AND($I2108="Si",R2108=1),1,IF(AND($I2108="Fisico",R2108=1),1,IF(AND(R2108=1,$I2108="Electronico"),2,IF(R2108=1,VLOOKUP($C2108&amp;"|"&amp;$B2108&amp;"|"&amp;$D2108,Empresas!$C$6:$CC$92,$G2108+6+1,0),0))))</f>
        <v>0</v>
      </c>
      <c r="AJ2108" s="147">
        <f>IF(AND($I2108="Si",S2108=1),1,IF(AND($I2108="Fisico",S2108=1),1,IF(AND(S2108=1,$I2108="Electronico"),2,IF(S2108=1,VLOOKUP($C2108&amp;"|"&amp;$B2108&amp;"|"&amp;$D2108,Empresas!$C$6:$CC$92,$G2108+6+1,0),0))))</f>
        <v>0</v>
      </c>
      <c r="AK2108" s="147">
        <f>IF(AND($I2108="Si",T2108=1),1,IF(AND($I2108="Fisico",T2108=1),1,IF(AND(T2108=1,$I2108="Electronico"),2,IF(T2108=1,VLOOKUP($C2108&amp;"|"&amp;$B2108&amp;"|"&amp;$D2108,Empresas!$C$6:$CC$92,$G2108+6+1,0),0))))</f>
        <v>0</v>
      </c>
      <c r="AL2108" s="147">
        <f>IF(AND($I2108="Si",U2108=1),1,IF(AND($I2108="Fisico",U2108=1),1,IF(AND(U2108=1,$I2108="Electronico"),2,IF(U2108=1,VLOOKUP($C2108&amp;"|"&amp;$B2108&amp;"|"&amp;$D2108,Empresas!$C$6:$CC$92,$G2108+6+1,0),0))))</f>
        <v>0</v>
      </c>
      <c r="AM2108" s="149">
        <f t="shared" si="338"/>
        <v>0</v>
      </c>
      <c r="AN2108" s="149">
        <f t="shared" si="339"/>
        <v>0</v>
      </c>
      <c r="AO2108" s="152">
        <f t="shared" si="340"/>
        <v>0</v>
      </c>
    </row>
    <row r="2109" spans="1:41" x14ac:dyDescent="0.25">
      <c r="A2109" s="137" t="str">
        <f>VLOOKUP(D2109,Empresas!$D$7:$F$91,3,0)</f>
        <v>Yulisa</v>
      </c>
      <c r="B2109" s="138" t="str">
        <f>VLOOKUP(D2109,Empresas!$D$7:$G$91,4,0)</f>
        <v>Lorenzo</v>
      </c>
      <c r="C2109" s="138" t="s">
        <v>544</v>
      </c>
      <c r="D2109" s="138" t="s">
        <v>332</v>
      </c>
      <c r="E2109" s="138" t="str">
        <f>VLOOKUP(D2109,Empresas!$D$7:$E$92,2,0)</f>
        <v>PS GLOBAL CORP S.A.C.</v>
      </c>
      <c r="F2109" s="138" t="s">
        <v>164</v>
      </c>
      <c r="G2109" s="139">
        <f t="shared" si="345"/>
        <v>25</v>
      </c>
      <c r="H2109" s="139" t="str">
        <f>VLOOKUP(D2109,Empresas!$D$6:$L$92,7,0)</f>
        <v>Mensual</v>
      </c>
      <c r="I2109" s="138" t="str">
        <f>VLOOKUP(VLOOKUP(D2109&amp;"|"&amp;B2109,Empresas!$I$7:$CB$92,G2109,0),Tablas!$A$3:$B$5,2,0)</f>
        <v>No aplica</v>
      </c>
      <c r="J2109" s="78"/>
      <c r="K2109" s="78"/>
      <c r="L2109" s="78"/>
      <c r="M2109" s="78"/>
      <c r="N2109" s="78"/>
      <c r="O2109" s="78"/>
      <c r="P2109" s="78"/>
      <c r="Q2109" s="78"/>
      <c r="R2109" s="78"/>
      <c r="S2109" s="78"/>
      <c r="T2109" s="78"/>
      <c r="U2109" s="78"/>
      <c r="V2109" s="78" t="str">
        <f>VLOOKUP(D2109,Empresas!$D$7:$CF$91,81,0)</f>
        <v>A</v>
      </c>
      <c r="W2109" s="78" t="str">
        <f>VLOOKUP(D2109,Empresas!$D$7:$M$91,10,0)</f>
        <v>Mype</v>
      </c>
      <c r="X2109" s="69" t="str">
        <f t="shared" si="336"/>
        <v>SI</v>
      </c>
      <c r="Y2109" s="153" t="str">
        <f t="shared" si="337"/>
        <v>No aplica</v>
      </c>
      <c r="Z2109" s="147">
        <f>IF(Y2109="No aplica",0,IF(I2109="no",0,IF(I2109="No aplica",0,IF(I2109="Si",1,IF(I2109="Fisico",1,IF(I2109="Electronico",2,VLOOKUP(C2109&amp;"|"&amp;B2109&amp;"|"&amp;D2109,Empresas!$C$6:$CC$92,G2109+6+1,0)))))))</f>
        <v>0</v>
      </c>
      <c r="AA2109" s="147">
        <f>IF(AND($I2109="Si",J2109=1),1,IF(AND($I2109="Fisico",J2109=1),1,IF(AND(J2109=1,$I2109="Electronico"),2,IF(J2109=1,VLOOKUP($C2109&amp;"|"&amp;$B2109&amp;"|"&amp;$D2109,Empresas!$C$6:$CC$92,$G2109+6+1,0),0))))</f>
        <v>0</v>
      </c>
      <c r="AB2109" s="147">
        <f>IF(AND($I2109="Si",K2109=1),1,IF(AND($I2109="Fisico",K2109=1),1,IF(AND(K2109=1,$I2109="Electronico"),2,IF(K2109=1,VLOOKUP($C2109&amp;"|"&amp;$B2109&amp;"|"&amp;$D2109,Empresas!$C$6:$CC$92,$G2109+6+1,0),0))))</f>
        <v>0</v>
      </c>
      <c r="AC2109" s="147">
        <f>IF(AND($I2109="Si",L2109=1),1,IF(AND($I2109="Fisico",L2109=1),1,IF(AND(L2109=1,$I2109="Electronico"),2,IF(L2109=1,VLOOKUP($C2109&amp;"|"&amp;$B2109&amp;"|"&amp;$D2109,Empresas!$C$6:$CC$92,$G2109+6+1,0),0))))</f>
        <v>0</v>
      </c>
      <c r="AD2109" s="147">
        <f>IF(AND($I2109="Si",M2109=1),1,IF(AND($I2109="Fisico",M2109=1),1,IF(AND(M2109=1,$I2109="Electronico"),2,IF(M2109=1,VLOOKUP($C2109&amp;"|"&amp;$B2109&amp;"|"&amp;$D2109,Empresas!$C$6:$CC$92,$G2109+6+1,0),0))))</f>
        <v>0</v>
      </c>
      <c r="AE2109" s="147">
        <f>IF(AND($I2109="Si",N2109=1),1,IF(AND($I2109="Fisico",N2109=1),1,IF(AND(N2109=1,$I2109="Electronico"),2,IF(N2109=1,VLOOKUP($C2109&amp;"|"&amp;$B2109&amp;"|"&amp;$D2109,Empresas!$C$6:$CC$92,$G2109+6+1,0),0))))</f>
        <v>0</v>
      </c>
      <c r="AF2109" s="147">
        <f>IF(AND($I2109="Si",O2109=1),1,IF(AND($I2109="Fisico",O2109=1),1,IF(AND(O2109=1,$I2109="Electronico"),2,IF(O2109=1,VLOOKUP($C2109&amp;"|"&amp;$B2109&amp;"|"&amp;$D2109,Empresas!$C$6:$CC$92,$G2109+6+1,0),0))))</f>
        <v>0</v>
      </c>
      <c r="AG2109" s="147">
        <f>IF(AND($I2109="Si",P2109=1),1,IF(AND($I2109="Fisico",P2109=1),1,IF(AND(P2109=1,$I2109="Electronico"),2,IF(P2109=1,VLOOKUP($C2109&amp;"|"&amp;$B2109&amp;"|"&amp;$D2109,Empresas!$C$6:$CC$92,$G2109+6+1,0),0))))</f>
        <v>0</v>
      </c>
      <c r="AH2109" s="147">
        <f>IF(AND($I2109="Si",Q2109=1),1,IF(AND($I2109="Fisico",Q2109=1),1,IF(AND(Q2109=1,$I2109="Electronico"),2,IF(Q2109=1,VLOOKUP($C2109&amp;"|"&amp;$B2109&amp;"|"&amp;$D2109,Empresas!$C$6:$CC$92,$G2109+6+1,0),0))))</f>
        <v>0</v>
      </c>
      <c r="AI2109" s="147">
        <f>IF(AND($I2109="Si",R2109=1),1,IF(AND($I2109="Fisico",R2109=1),1,IF(AND(R2109=1,$I2109="Electronico"),2,IF(R2109=1,VLOOKUP($C2109&amp;"|"&amp;$B2109&amp;"|"&amp;$D2109,Empresas!$C$6:$CC$92,$G2109+6+1,0),0))))</f>
        <v>0</v>
      </c>
      <c r="AJ2109" s="147">
        <f>IF(AND($I2109="Si",S2109=1),1,IF(AND($I2109="Fisico",S2109=1),1,IF(AND(S2109=1,$I2109="Electronico"),2,IF(S2109=1,VLOOKUP($C2109&amp;"|"&amp;$B2109&amp;"|"&amp;$D2109,Empresas!$C$6:$CC$92,$G2109+6+1,0),0))))</f>
        <v>0</v>
      </c>
      <c r="AK2109" s="147">
        <f>IF(AND($I2109="Si",T2109=1),1,IF(AND($I2109="Fisico",T2109=1),1,IF(AND(T2109=1,$I2109="Electronico"),2,IF(T2109=1,VLOOKUP($C2109&amp;"|"&amp;$B2109&amp;"|"&amp;$D2109,Empresas!$C$6:$CC$92,$G2109+6+1,0),0))))</f>
        <v>0</v>
      </c>
      <c r="AL2109" s="147">
        <f>IF(AND($I2109="Si",U2109=1),1,IF(AND($I2109="Fisico",U2109=1),1,IF(AND(U2109=1,$I2109="Electronico"),2,IF(U2109=1,VLOOKUP($C2109&amp;"|"&amp;$B2109&amp;"|"&amp;$D2109,Empresas!$C$6:$CC$92,$G2109+6+1,0),0))))</f>
        <v>0</v>
      </c>
      <c r="AM2109" s="149">
        <f t="shared" si="338"/>
        <v>0</v>
      </c>
      <c r="AN2109" s="149">
        <f t="shared" si="339"/>
        <v>0</v>
      </c>
      <c r="AO2109" s="152">
        <f t="shared" si="340"/>
        <v>0</v>
      </c>
    </row>
    <row r="2110" spans="1:41" x14ac:dyDescent="0.25">
      <c r="A2110" s="137" t="str">
        <f>VLOOKUP(D2110,Empresas!$D$7:$F$91,3,0)</f>
        <v>Yulisa</v>
      </c>
      <c r="B2110" s="138" t="str">
        <f>VLOOKUP(D2110,Empresas!$D$7:$G$91,4,0)</f>
        <v>Lorenzo</v>
      </c>
      <c r="C2110" s="138" t="s">
        <v>544</v>
      </c>
      <c r="D2110" s="138" t="s">
        <v>332</v>
      </c>
      <c r="E2110" s="138" t="str">
        <f>VLOOKUP(D2110,Empresas!$D$7:$E$92,2,0)</f>
        <v>PS GLOBAL CORP S.A.C.</v>
      </c>
      <c r="F2110" s="138" t="s">
        <v>165</v>
      </c>
      <c r="G2110" s="139">
        <f t="shared" si="345"/>
        <v>28</v>
      </c>
      <c r="H2110" s="139" t="str">
        <f>VLOOKUP(D2110,Empresas!$D$6:$L$92,7,0)</f>
        <v>Mensual</v>
      </c>
      <c r="I2110" s="138" t="str">
        <f>VLOOKUP(VLOOKUP(D2110&amp;"|"&amp;B2110,Empresas!$I$7:$CB$92,G2110,0),Tablas!$A$3:$B$5,2,0)</f>
        <v>No aplica</v>
      </c>
      <c r="J2110" s="78"/>
      <c r="K2110" s="78"/>
      <c r="L2110" s="78"/>
      <c r="M2110" s="78"/>
      <c r="N2110" s="78"/>
      <c r="O2110" s="78"/>
      <c r="P2110" s="78"/>
      <c r="Q2110" s="78"/>
      <c r="R2110" s="78"/>
      <c r="S2110" s="78"/>
      <c r="T2110" s="78"/>
      <c r="U2110" s="78"/>
      <c r="V2110" s="78" t="str">
        <f>VLOOKUP(D2110,Empresas!$D$7:$CF$91,81,0)</f>
        <v>A</v>
      </c>
      <c r="W2110" s="78" t="str">
        <f>VLOOKUP(D2110,Empresas!$D$7:$M$91,10,0)</f>
        <v>Mype</v>
      </c>
      <c r="X2110" s="69" t="str">
        <f t="shared" si="336"/>
        <v>SI</v>
      </c>
      <c r="Y2110" s="153" t="str">
        <f t="shared" si="337"/>
        <v>No aplica</v>
      </c>
      <c r="Z2110" s="147">
        <f>IF(Y2110="No aplica",0,IF(I2110="no",0,IF(I2110="No aplica",0,IF(I2110="Si",1,IF(I2110="Fisico",1,IF(I2110="Electronico",2,VLOOKUP(C2110&amp;"|"&amp;B2110&amp;"|"&amp;D2110,Empresas!$C$6:$CC$92,G2110+6+1,0)))))))</f>
        <v>0</v>
      </c>
      <c r="AA2110" s="147">
        <f>IF(AND($I2110="Si",J2110=1),1,IF(AND($I2110="Fisico",J2110=1),1,IF(AND(J2110=1,$I2110="Electronico"),2,IF(J2110=1,VLOOKUP($C2110&amp;"|"&amp;$B2110&amp;"|"&amp;$D2110,Empresas!$C$6:$CC$92,$G2110+6+1,0),0))))</f>
        <v>0</v>
      </c>
      <c r="AB2110" s="147">
        <f>IF(AND($I2110="Si",K2110=1),1,IF(AND($I2110="Fisico",K2110=1),1,IF(AND(K2110=1,$I2110="Electronico"),2,IF(K2110=1,VLOOKUP($C2110&amp;"|"&amp;$B2110&amp;"|"&amp;$D2110,Empresas!$C$6:$CC$92,$G2110+6+1,0),0))))</f>
        <v>0</v>
      </c>
      <c r="AC2110" s="147">
        <f>IF(AND($I2110="Si",L2110=1),1,IF(AND($I2110="Fisico",L2110=1),1,IF(AND(L2110=1,$I2110="Electronico"),2,IF(L2110=1,VLOOKUP($C2110&amp;"|"&amp;$B2110&amp;"|"&amp;$D2110,Empresas!$C$6:$CC$92,$G2110+6+1,0),0))))</f>
        <v>0</v>
      </c>
      <c r="AD2110" s="147">
        <f>IF(AND($I2110="Si",M2110=1),1,IF(AND($I2110="Fisico",M2110=1),1,IF(AND(M2110=1,$I2110="Electronico"),2,IF(M2110=1,VLOOKUP($C2110&amp;"|"&amp;$B2110&amp;"|"&amp;$D2110,Empresas!$C$6:$CC$92,$G2110+6+1,0),0))))</f>
        <v>0</v>
      </c>
      <c r="AE2110" s="147">
        <f>IF(AND($I2110="Si",N2110=1),1,IF(AND($I2110="Fisico",N2110=1),1,IF(AND(N2110=1,$I2110="Electronico"),2,IF(N2110=1,VLOOKUP($C2110&amp;"|"&amp;$B2110&amp;"|"&amp;$D2110,Empresas!$C$6:$CC$92,$G2110+6+1,0),0))))</f>
        <v>0</v>
      </c>
      <c r="AF2110" s="147">
        <f>IF(AND($I2110="Si",O2110=1),1,IF(AND($I2110="Fisico",O2110=1),1,IF(AND(O2110=1,$I2110="Electronico"),2,IF(O2110=1,VLOOKUP($C2110&amp;"|"&amp;$B2110&amp;"|"&amp;$D2110,Empresas!$C$6:$CC$92,$G2110+6+1,0),0))))</f>
        <v>0</v>
      </c>
      <c r="AG2110" s="147">
        <f>IF(AND($I2110="Si",P2110=1),1,IF(AND($I2110="Fisico",P2110=1),1,IF(AND(P2110=1,$I2110="Electronico"),2,IF(P2110=1,VLOOKUP($C2110&amp;"|"&amp;$B2110&amp;"|"&amp;$D2110,Empresas!$C$6:$CC$92,$G2110+6+1,0),0))))</f>
        <v>0</v>
      </c>
      <c r="AH2110" s="147">
        <f>IF(AND($I2110="Si",Q2110=1),1,IF(AND($I2110="Fisico",Q2110=1),1,IF(AND(Q2110=1,$I2110="Electronico"),2,IF(Q2110=1,VLOOKUP($C2110&amp;"|"&amp;$B2110&amp;"|"&amp;$D2110,Empresas!$C$6:$CC$92,$G2110+6+1,0),0))))</f>
        <v>0</v>
      </c>
      <c r="AI2110" s="147">
        <f>IF(AND($I2110="Si",R2110=1),1,IF(AND($I2110="Fisico",R2110=1),1,IF(AND(R2110=1,$I2110="Electronico"),2,IF(R2110=1,VLOOKUP($C2110&amp;"|"&amp;$B2110&amp;"|"&amp;$D2110,Empresas!$C$6:$CC$92,$G2110+6+1,0),0))))</f>
        <v>0</v>
      </c>
      <c r="AJ2110" s="147">
        <f>IF(AND($I2110="Si",S2110=1),1,IF(AND($I2110="Fisico",S2110=1),1,IF(AND(S2110=1,$I2110="Electronico"),2,IF(S2110=1,VLOOKUP($C2110&amp;"|"&amp;$B2110&amp;"|"&amp;$D2110,Empresas!$C$6:$CC$92,$G2110+6+1,0),0))))</f>
        <v>0</v>
      </c>
      <c r="AK2110" s="147">
        <f>IF(AND($I2110="Si",T2110=1),1,IF(AND($I2110="Fisico",T2110=1),1,IF(AND(T2110=1,$I2110="Electronico"),2,IF(T2110=1,VLOOKUP($C2110&amp;"|"&amp;$B2110&amp;"|"&amp;$D2110,Empresas!$C$6:$CC$92,$G2110+6+1,0),0))))</f>
        <v>0</v>
      </c>
      <c r="AL2110" s="147">
        <f>IF(AND($I2110="Si",U2110=1),1,IF(AND($I2110="Fisico",U2110=1),1,IF(AND(U2110=1,$I2110="Electronico"),2,IF(U2110=1,VLOOKUP($C2110&amp;"|"&amp;$B2110&amp;"|"&amp;$D2110,Empresas!$C$6:$CC$92,$G2110+6+1,0),0))))</f>
        <v>0</v>
      </c>
      <c r="AM2110" s="149">
        <f t="shared" si="338"/>
        <v>0</v>
      </c>
      <c r="AN2110" s="149">
        <f t="shared" si="339"/>
        <v>0</v>
      </c>
      <c r="AO2110" s="152">
        <f t="shared" si="340"/>
        <v>0</v>
      </c>
    </row>
    <row r="2111" spans="1:41" x14ac:dyDescent="0.25">
      <c r="A2111" s="137" t="str">
        <f>VLOOKUP(D2111,Empresas!$D$7:$F$91,3,0)</f>
        <v>Yulisa</v>
      </c>
      <c r="B2111" s="138" t="str">
        <f>VLOOKUP(D2111,Empresas!$D$7:$G$91,4,0)</f>
        <v>Lorenzo</v>
      </c>
      <c r="C2111" s="138" t="s">
        <v>544</v>
      </c>
      <c r="D2111" s="138" t="s">
        <v>332</v>
      </c>
      <c r="E2111" s="138" t="str">
        <f>VLOOKUP(D2111,Empresas!$D$7:$E$92,2,0)</f>
        <v>PS GLOBAL CORP S.A.C.</v>
      </c>
      <c r="F2111" s="138" t="s">
        <v>166</v>
      </c>
      <c r="G2111" s="139">
        <f t="shared" si="345"/>
        <v>31</v>
      </c>
      <c r="H2111" s="139" t="str">
        <f>VLOOKUP(D2111,Empresas!$D$6:$L$92,7,0)</f>
        <v>Mensual</v>
      </c>
      <c r="I2111" s="138" t="str">
        <f>VLOOKUP(VLOOKUP(D2111&amp;"|"&amp;B2111,Empresas!$I$7:$CB$92,G2111,0),Tablas!$A$3:$B$5,2,0)</f>
        <v>No aplica</v>
      </c>
      <c r="J2111" s="78"/>
      <c r="K2111" s="78"/>
      <c r="L2111" s="78"/>
      <c r="M2111" s="78"/>
      <c r="N2111" s="78"/>
      <c r="O2111" s="78"/>
      <c r="P2111" s="78"/>
      <c r="Q2111" s="78"/>
      <c r="R2111" s="78"/>
      <c r="S2111" s="78"/>
      <c r="T2111" s="78"/>
      <c r="U2111" s="78"/>
      <c r="V2111" s="78" t="str">
        <f>VLOOKUP(D2111,Empresas!$D$7:$CF$91,81,0)</f>
        <v>A</v>
      </c>
      <c r="W2111" s="78" t="str">
        <f>VLOOKUP(D2111,Empresas!$D$7:$M$91,10,0)</f>
        <v>Mype</v>
      </c>
      <c r="X2111" s="69" t="str">
        <f t="shared" si="336"/>
        <v>SI</v>
      </c>
      <c r="Y2111" s="153" t="str">
        <f t="shared" si="337"/>
        <v>No aplica</v>
      </c>
      <c r="Z2111" s="147">
        <f>IF(Y2111="No aplica",0,IF(I2111="no",0,IF(I2111="No aplica",0,IF(I2111="Si",1,IF(I2111="Fisico",1,IF(I2111="Electronico",2,VLOOKUP(C2111&amp;"|"&amp;B2111&amp;"|"&amp;D2111,Empresas!$C$6:$CC$92,G2111+6+1,0)))))))</f>
        <v>0</v>
      </c>
      <c r="AA2111" s="147">
        <f>IF(AND($I2111="Si",J2111=1),1,IF(AND($I2111="Fisico",J2111=1),1,IF(AND(J2111=1,$I2111="Electronico"),2,IF(J2111=1,VLOOKUP($C2111&amp;"|"&amp;$B2111&amp;"|"&amp;$D2111,Empresas!$C$6:$CC$92,$G2111+6+1,0),0))))</f>
        <v>0</v>
      </c>
      <c r="AB2111" s="147">
        <f>IF(AND($I2111="Si",K2111=1),1,IF(AND($I2111="Fisico",K2111=1),1,IF(AND(K2111=1,$I2111="Electronico"),2,IF(K2111=1,VLOOKUP($C2111&amp;"|"&amp;$B2111&amp;"|"&amp;$D2111,Empresas!$C$6:$CC$92,$G2111+6+1,0),0))))</f>
        <v>0</v>
      </c>
      <c r="AC2111" s="147">
        <f>IF(AND($I2111="Si",L2111=1),1,IF(AND($I2111="Fisico",L2111=1),1,IF(AND(L2111=1,$I2111="Electronico"),2,IF(L2111=1,VLOOKUP($C2111&amp;"|"&amp;$B2111&amp;"|"&amp;$D2111,Empresas!$C$6:$CC$92,$G2111+6+1,0),0))))</f>
        <v>0</v>
      </c>
      <c r="AD2111" s="147">
        <f>IF(AND($I2111="Si",M2111=1),1,IF(AND($I2111="Fisico",M2111=1),1,IF(AND(M2111=1,$I2111="Electronico"),2,IF(M2111=1,VLOOKUP($C2111&amp;"|"&amp;$B2111&amp;"|"&amp;$D2111,Empresas!$C$6:$CC$92,$G2111+6+1,0),0))))</f>
        <v>0</v>
      </c>
      <c r="AE2111" s="147">
        <f>IF(AND($I2111="Si",N2111=1),1,IF(AND($I2111="Fisico",N2111=1),1,IF(AND(N2111=1,$I2111="Electronico"),2,IF(N2111=1,VLOOKUP($C2111&amp;"|"&amp;$B2111&amp;"|"&amp;$D2111,Empresas!$C$6:$CC$92,$G2111+6+1,0),0))))</f>
        <v>0</v>
      </c>
      <c r="AF2111" s="147">
        <f>IF(AND($I2111="Si",O2111=1),1,IF(AND($I2111="Fisico",O2111=1),1,IF(AND(O2111=1,$I2111="Electronico"),2,IF(O2111=1,VLOOKUP($C2111&amp;"|"&amp;$B2111&amp;"|"&amp;$D2111,Empresas!$C$6:$CC$92,$G2111+6+1,0),0))))</f>
        <v>0</v>
      </c>
      <c r="AG2111" s="147">
        <f>IF(AND($I2111="Si",P2111=1),1,IF(AND($I2111="Fisico",P2111=1),1,IF(AND(P2111=1,$I2111="Electronico"),2,IF(P2111=1,VLOOKUP($C2111&amp;"|"&amp;$B2111&amp;"|"&amp;$D2111,Empresas!$C$6:$CC$92,$G2111+6+1,0),0))))</f>
        <v>0</v>
      </c>
      <c r="AH2111" s="147">
        <f>IF(AND($I2111="Si",Q2111=1),1,IF(AND($I2111="Fisico",Q2111=1),1,IF(AND(Q2111=1,$I2111="Electronico"),2,IF(Q2111=1,VLOOKUP($C2111&amp;"|"&amp;$B2111&amp;"|"&amp;$D2111,Empresas!$C$6:$CC$92,$G2111+6+1,0),0))))</f>
        <v>0</v>
      </c>
      <c r="AI2111" s="147">
        <f>IF(AND($I2111="Si",R2111=1),1,IF(AND($I2111="Fisico",R2111=1),1,IF(AND(R2111=1,$I2111="Electronico"),2,IF(R2111=1,VLOOKUP($C2111&amp;"|"&amp;$B2111&amp;"|"&amp;$D2111,Empresas!$C$6:$CC$92,$G2111+6+1,0),0))))</f>
        <v>0</v>
      </c>
      <c r="AJ2111" s="147">
        <f>IF(AND($I2111="Si",S2111=1),1,IF(AND($I2111="Fisico",S2111=1),1,IF(AND(S2111=1,$I2111="Electronico"),2,IF(S2111=1,VLOOKUP($C2111&amp;"|"&amp;$B2111&amp;"|"&amp;$D2111,Empresas!$C$6:$CC$92,$G2111+6+1,0),0))))</f>
        <v>0</v>
      </c>
      <c r="AK2111" s="147">
        <f>IF(AND($I2111="Si",T2111=1),1,IF(AND($I2111="Fisico",T2111=1),1,IF(AND(T2111=1,$I2111="Electronico"),2,IF(T2111=1,VLOOKUP($C2111&amp;"|"&amp;$B2111&amp;"|"&amp;$D2111,Empresas!$C$6:$CC$92,$G2111+6+1,0),0))))</f>
        <v>0</v>
      </c>
      <c r="AL2111" s="147">
        <f>IF(AND($I2111="Si",U2111=1),1,IF(AND($I2111="Fisico",U2111=1),1,IF(AND(U2111=1,$I2111="Electronico"),2,IF(U2111=1,VLOOKUP($C2111&amp;"|"&amp;$B2111&amp;"|"&amp;$D2111,Empresas!$C$6:$CC$92,$G2111+6+1,0),0))))</f>
        <v>0</v>
      </c>
      <c r="AM2111" s="149">
        <f t="shared" si="338"/>
        <v>0</v>
      </c>
      <c r="AN2111" s="149">
        <f t="shared" si="339"/>
        <v>0</v>
      </c>
      <c r="AO2111" s="152">
        <f t="shared" si="340"/>
        <v>0</v>
      </c>
    </row>
    <row r="2112" spans="1:41" x14ac:dyDescent="0.25">
      <c r="A2112" s="137" t="str">
        <f>VLOOKUP(D2112,Empresas!$D$7:$F$91,3,0)</f>
        <v>Yulisa</v>
      </c>
      <c r="B2112" s="138" t="str">
        <f>VLOOKUP(D2112,Empresas!$D$7:$G$91,4,0)</f>
        <v>Lorenzo</v>
      </c>
      <c r="C2112" s="138" t="s">
        <v>544</v>
      </c>
      <c r="D2112" s="138" t="s">
        <v>332</v>
      </c>
      <c r="E2112" s="138" t="str">
        <f>VLOOKUP(D2112,Empresas!$D$7:$E$92,2,0)</f>
        <v>PS GLOBAL CORP S.A.C.</v>
      </c>
      <c r="F2112" s="138" t="s">
        <v>167</v>
      </c>
      <c r="G2112" s="139">
        <f t="shared" si="345"/>
        <v>34</v>
      </c>
      <c r="H2112" s="139" t="str">
        <f>VLOOKUP(D2112,Empresas!$D$6:$L$92,7,0)</f>
        <v>Mensual</v>
      </c>
      <c r="I2112" s="138" t="str">
        <f>VLOOKUP(VLOOKUP(D2112&amp;"|"&amp;B2112,Empresas!$I$7:$CB$92,G2112,0),Tablas!$A$3:$B$5,2,0)</f>
        <v>No aplica</v>
      </c>
      <c r="J2112" s="78"/>
      <c r="K2112" s="78"/>
      <c r="L2112" s="78"/>
      <c r="M2112" s="78"/>
      <c r="N2112" s="78"/>
      <c r="O2112" s="78"/>
      <c r="P2112" s="78"/>
      <c r="Q2112" s="78"/>
      <c r="R2112" s="78"/>
      <c r="S2112" s="78"/>
      <c r="T2112" s="78"/>
      <c r="U2112" s="78"/>
      <c r="V2112" s="78" t="str">
        <f>VLOOKUP(D2112,Empresas!$D$7:$CF$91,81,0)</f>
        <v>A</v>
      </c>
      <c r="W2112" s="78" t="str">
        <f>VLOOKUP(D2112,Empresas!$D$7:$M$91,10,0)</f>
        <v>Mype</v>
      </c>
      <c r="X2112" s="69" t="str">
        <f t="shared" si="336"/>
        <v>SI</v>
      </c>
      <c r="Y2112" s="153" t="str">
        <f t="shared" si="337"/>
        <v>No aplica</v>
      </c>
      <c r="Z2112" s="147">
        <f>IF(Y2112="No aplica",0,IF(I2112="no",0,IF(I2112="No aplica",0,IF(I2112="Si",1,IF(I2112="Fisico",1,IF(I2112="Electronico",2,VLOOKUP(C2112&amp;"|"&amp;B2112&amp;"|"&amp;D2112,Empresas!$C$6:$CC$92,G2112+6+1,0)))))))</f>
        <v>0</v>
      </c>
      <c r="AA2112" s="147">
        <f>IF(AND($I2112="Si",J2112=1),1,IF(AND($I2112="Fisico",J2112=1),1,IF(AND(J2112=1,$I2112="Electronico"),2,IF(J2112=1,VLOOKUP($C2112&amp;"|"&amp;$B2112&amp;"|"&amp;$D2112,Empresas!$C$6:$CC$92,$G2112+6+1,0),0))))</f>
        <v>0</v>
      </c>
      <c r="AB2112" s="147">
        <f>IF(AND($I2112="Si",K2112=1),1,IF(AND($I2112="Fisico",K2112=1),1,IF(AND(K2112=1,$I2112="Electronico"),2,IF(K2112=1,VLOOKUP($C2112&amp;"|"&amp;$B2112&amp;"|"&amp;$D2112,Empresas!$C$6:$CC$92,$G2112+6+1,0),0))))</f>
        <v>0</v>
      </c>
      <c r="AC2112" s="147">
        <f>IF(AND($I2112="Si",L2112=1),1,IF(AND($I2112="Fisico",L2112=1),1,IF(AND(L2112=1,$I2112="Electronico"),2,IF(L2112=1,VLOOKUP($C2112&amp;"|"&amp;$B2112&amp;"|"&amp;$D2112,Empresas!$C$6:$CC$92,$G2112+6+1,0),0))))</f>
        <v>0</v>
      </c>
      <c r="AD2112" s="147">
        <f>IF(AND($I2112="Si",M2112=1),1,IF(AND($I2112="Fisico",M2112=1),1,IF(AND(M2112=1,$I2112="Electronico"),2,IF(M2112=1,VLOOKUP($C2112&amp;"|"&amp;$B2112&amp;"|"&amp;$D2112,Empresas!$C$6:$CC$92,$G2112+6+1,0),0))))</f>
        <v>0</v>
      </c>
      <c r="AE2112" s="147">
        <f>IF(AND($I2112="Si",N2112=1),1,IF(AND($I2112="Fisico",N2112=1),1,IF(AND(N2112=1,$I2112="Electronico"),2,IF(N2112=1,VLOOKUP($C2112&amp;"|"&amp;$B2112&amp;"|"&amp;$D2112,Empresas!$C$6:$CC$92,$G2112+6+1,0),0))))</f>
        <v>0</v>
      </c>
      <c r="AF2112" s="147">
        <f>IF(AND($I2112="Si",O2112=1),1,IF(AND($I2112="Fisico",O2112=1),1,IF(AND(O2112=1,$I2112="Electronico"),2,IF(O2112=1,VLOOKUP($C2112&amp;"|"&amp;$B2112&amp;"|"&amp;$D2112,Empresas!$C$6:$CC$92,$G2112+6+1,0),0))))</f>
        <v>0</v>
      </c>
      <c r="AG2112" s="147">
        <f>IF(AND($I2112="Si",P2112=1),1,IF(AND($I2112="Fisico",P2112=1),1,IF(AND(P2112=1,$I2112="Electronico"),2,IF(P2112=1,VLOOKUP($C2112&amp;"|"&amp;$B2112&amp;"|"&amp;$D2112,Empresas!$C$6:$CC$92,$G2112+6+1,0),0))))</f>
        <v>0</v>
      </c>
      <c r="AH2112" s="147">
        <f>IF(AND($I2112="Si",Q2112=1),1,IF(AND($I2112="Fisico",Q2112=1),1,IF(AND(Q2112=1,$I2112="Electronico"),2,IF(Q2112=1,VLOOKUP($C2112&amp;"|"&amp;$B2112&amp;"|"&amp;$D2112,Empresas!$C$6:$CC$92,$G2112+6+1,0),0))))</f>
        <v>0</v>
      </c>
      <c r="AI2112" s="147">
        <f>IF(AND($I2112="Si",R2112=1),1,IF(AND($I2112="Fisico",R2112=1),1,IF(AND(R2112=1,$I2112="Electronico"),2,IF(R2112=1,VLOOKUP($C2112&amp;"|"&amp;$B2112&amp;"|"&amp;$D2112,Empresas!$C$6:$CC$92,$G2112+6+1,0),0))))</f>
        <v>0</v>
      </c>
      <c r="AJ2112" s="147">
        <f>IF(AND($I2112="Si",S2112=1),1,IF(AND($I2112="Fisico",S2112=1),1,IF(AND(S2112=1,$I2112="Electronico"),2,IF(S2112=1,VLOOKUP($C2112&amp;"|"&amp;$B2112&amp;"|"&amp;$D2112,Empresas!$C$6:$CC$92,$G2112+6+1,0),0))))</f>
        <v>0</v>
      </c>
      <c r="AK2112" s="147">
        <f>IF(AND($I2112="Si",T2112=1),1,IF(AND($I2112="Fisico",T2112=1),1,IF(AND(T2112=1,$I2112="Electronico"),2,IF(T2112=1,VLOOKUP($C2112&amp;"|"&amp;$B2112&amp;"|"&amp;$D2112,Empresas!$C$6:$CC$92,$G2112+6+1,0),0))))</f>
        <v>0</v>
      </c>
      <c r="AL2112" s="147">
        <f>IF(AND($I2112="Si",U2112=1),1,IF(AND($I2112="Fisico",U2112=1),1,IF(AND(U2112=1,$I2112="Electronico"),2,IF(U2112=1,VLOOKUP($C2112&amp;"|"&amp;$B2112&amp;"|"&amp;$D2112,Empresas!$C$6:$CC$92,$G2112+6+1,0),0))))</f>
        <v>0</v>
      </c>
      <c r="AM2112" s="149">
        <f t="shared" si="338"/>
        <v>0</v>
      </c>
      <c r="AN2112" s="149">
        <f t="shared" si="339"/>
        <v>0</v>
      </c>
      <c r="AO2112" s="152">
        <f t="shared" si="340"/>
        <v>0</v>
      </c>
    </row>
    <row r="2113" spans="1:41" x14ac:dyDescent="0.25">
      <c r="A2113" s="137" t="str">
        <f>VLOOKUP(D2113,Empresas!$D$7:$F$91,3,0)</f>
        <v>Yulisa</v>
      </c>
      <c r="B2113" s="138" t="str">
        <f>VLOOKUP(D2113,Empresas!$D$7:$G$91,4,0)</f>
        <v>Lorenzo</v>
      </c>
      <c r="C2113" s="138" t="s">
        <v>544</v>
      </c>
      <c r="D2113" s="138" t="s">
        <v>332</v>
      </c>
      <c r="E2113" s="138" t="str">
        <f>VLOOKUP(D2113,Empresas!$D$7:$E$92,2,0)</f>
        <v>PS GLOBAL CORP S.A.C.</v>
      </c>
      <c r="F2113" s="138" t="s">
        <v>168</v>
      </c>
      <c r="G2113" s="139">
        <f t="shared" si="345"/>
        <v>37</v>
      </c>
      <c r="H2113" s="139" t="str">
        <f>VLOOKUP(D2113,Empresas!$D$6:$L$92,7,0)</f>
        <v>Mensual</v>
      </c>
      <c r="I2113" s="138" t="str">
        <f>VLOOKUP(VLOOKUP(D2113&amp;"|"&amp;B2113,Empresas!$I$7:$CB$92,G2113,0),Tablas!$A$3:$B$5,2,0)</f>
        <v>No aplica</v>
      </c>
      <c r="J2113" s="78"/>
      <c r="K2113" s="78"/>
      <c r="L2113" s="78"/>
      <c r="M2113" s="78"/>
      <c r="N2113" s="78"/>
      <c r="O2113" s="78"/>
      <c r="P2113" s="78"/>
      <c r="Q2113" s="78"/>
      <c r="R2113" s="78"/>
      <c r="S2113" s="78"/>
      <c r="T2113" s="78"/>
      <c r="U2113" s="78"/>
      <c r="V2113" s="78" t="str">
        <f>VLOOKUP(D2113,Empresas!$D$7:$CF$91,81,0)</f>
        <v>A</v>
      </c>
      <c r="W2113" s="78" t="str">
        <f>VLOOKUP(D2113,Empresas!$D$7:$M$91,10,0)</f>
        <v>Mype</v>
      </c>
      <c r="X2113" s="69" t="str">
        <f t="shared" si="336"/>
        <v>SI</v>
      </c>
      <c r="Y2113" s="153" t="str">
        <f t="shared" si="337"/>
        <v>No aplica</v>
      </c>
      <c r="Z2113" s="147">
        <f>IF(Y2113="No aplica",0,IF(I2113="no",0,IF(I2113="No aplica",0,IF(I2113="Si",1,IF(I2113="Fisico",1,IF(I2113="Electronico",2,VLOOKUP(C2113&amp;"|"&amp;B2113&amp;"|"&amp;D2113,Empresas!$C$6:$CC$92,G2113+6+1,0)))))))</f>
        <v>0</v>
      </c>
      <c r="AA2113" s="147">
        <f>IF(AND($I2113="Si",J2113=1),1,IF(AND($I2113="Fisico",J2113=1),1,IF(AND(J2113=1,$I2113="Electronico"),2,IF(J2113=1,VLOOKUP($C2113&amp;"|"&amp;$B2113&amp;"|"&amp;$D2113,Empresas!$C$6:$CC$92,$G2113+6+1,0),0))))</f>
        <v>0</v>
      </c>
      <c r="AB2113" s="147">
        <f>IF(AND($I2113="Si",K2113=1),1,IF(AND($I2113="Fisico",K2113=1),1,IF(AND(K2113=1,$I2113="Electronico"),2,IF(K2113=1,VLOOKUP($C2113&amp;"|"&amp;$B2113&amp;"|"&amp;$D2113,Empresas!$C$6:$CC$92,$G2113+6+1,0),0))))</f>
        <v>0</v>
      </c>
      <c r="AC2113" s="147">
        <f>IF(AND($I2113="Si",L2113=1),1,IF(AND($I2113="Fisico",L2113=1),1,IF(AND(L2113=1,$I2113="Electronico"),2,IF(L2113=1,VLOOKUP($C2113&amp;"|"&amp;$B2113&amp;"|"&amp;$D2113,Empresas!$C$6:$CC$92,$G2113+6+1,0),0))))</f>
        <v>0</v>
      </c>
      <c r="AD2113" s="147">
        <f>IF(AND($I2113="Si",M2113=1),1,IF(AND($I2113="Fisico",M2113=1),1,IF(AND(M2113=1,$I2113="Electronico"),2,IF(M2113=1,VLOOKUP($C2113&amp;"|"&amp;$B2113&amp;"|"&amp;$D2113,Empresas!$C$6:$CC$92,$G2113+6+1,0),0))))</f>
        <v>0</v>
      </c>
      <c r="AE2113" s="147">
        <f>IF(AND($I2113="Si",N2113=1),1,IF(AND($I2113="Fisico",N2113=1),1,IF(AND(N2113=1,$I2113="Electronico"),2,IF(N2113=1,VLOOKUP($C2113&amp;"|"&amp;$B2113&amp;"|"&amp;$D2113,Empresas!$C$6:$CC$92,$G2113+6+1,0),0))))</f>
        <v>0</v>
      </c>
      <c r="AF2113" s="147">
        <f>IF(AND($I2113="Si",O2113=1),1,IF(AND($I2113="Fisico",O2113=1),1,IF(AND(O2113=1,$I2113="Electronico"),2,IF(O2113=1,VLOOKUP($C2113&amp;"|"&amp;$B2113&amp;"|"&amp;$D2113,Empresas!$C$6:$CC$92,$G2113+6+1,0),0))))</f>
        <v>0</v>
      </c>
      <c r="AG2113" s="147">
        <f>IF(AND($I2113="Si",P2113=1),1,IF(AND($I2113="Fisico",P2113=1),1,IF(AND(P2113=1,$I2113="Electronico"),2,IF(P2113=1,VLOOKUP($C2113&amp;"|"&amp;$B2113&amp;"|"&amp;$D2113,Empresas!$C$6:$CC$92,$G2113+6+1,0),0))))</f>
        <v>0</v>
      </c>
      <c r="AH2113" s="147">
        <f>IF(AND($I2113="Si",Q2113=1),1,IF(AND($I2113="Fisico",Q2113=1),1,IF(AND(Q2113=1,$I2113="Electronico"),2,IF(Q2113=1,VLOOKUP($C2113&amp;"|"&amp;$B2113&amp;"|"&amp;$D2113,Empresas!$C$6:$CC$92,$G2113+6+1,0),0))))</f>
        <v>0</v>
      </c>
      <c r="AI2113" s="147">
        <f>IF(AND($I2113="Si",R2113=1),1,IF(AND($I2113="Fisico",R2113=1),1,IF(AND(R2113=1,$I2113="Electronico"),2,IF(R2113=1,VLOOKUP($C2113&amp;"|"&amp;$B2113&amp;"|"&amp;$D2113,Empresas!$C$6:$CC$92,$G2113+6+1,0),0))))</f>
        <v>0</v>
      </c>
      <c r="AJ2113" s="147">
        <f>IF(AND($I2113="Si",S2113=1),1,IF(AND($I2113="Fisico",S2113=1),1,IF(AND(S2113=1,$I2113="Electronico"),2,IF(S2113=1,VLOOKUP($C2113&amp;"|"&amp;$B2113&amp;"|"&amp;$D2113,Empresas!$C$6:$CC$92,$G2113+6+1,0),0))))</f>
        <v>0</v>
      </c>
      <c r="AK2113" s="147">
        <f>IF(AND($I2113="Si",T2113=1),1,IF(AND($I2113="Fisico",T2113=1),1,IF(AND(T2113=1,$I2113="Electronico"),2,IF(T2113=1,VLOOKUP($C2113&amp;"|"&amp;$B2113&amp;"|"&amp;$D2113,Empresas!$C$6:$CC$92,$G2113+6+1,0),0))))</f>
        <v>0</v>
      </c>
      <c r="AL2113" s="147">
        <f>IF(AND($I2113="Si",U2113=1),1,IF(AND($I2113="Fisico",U2113=1),1,IF(AND(U2113=1,$I2113="Electronico"),2,IF(U2113=1,VLOOKUP($C2113&amp;"|"&amp;$B2113&amp;"|"&amp;$D2113,Empresas!$C$6:$CC$92,$G2113+6+1,0),0))))</f>
        <v>0</v>
      </c>
      <c r="AM2113" s="149">
        <f t="shared" si="338"/>
        <v>0</v>
      </c>
      <c r="AN2113" s="149">
        <f t="shared" si="339"/>
        <v>0</v>
      </c>
      <c r="AO2113" s="152">
        <f t="shared" si="340"/>
        <v>0</v>
      </c>
    </row>
    <row r="2114" spans="1:41" x14ac:dyDescent="0.25">
      <c r="A2114" s="137" t="str">
        <f>VLOOKUP(D2114,Empresas!$D$7:$F$91,3,0)</f>
        <v>Yulisa</v>
      </c>
      <c r="B2114" s="138" t="str">
        <f>VLOOKUP(D2114,Empresas!$D$7:$G$91,4,0)</f>
        <v>Lorenzo</v>
      </c>
      <c r="C2114" s="138" t="s">
        <v>544</v>
      </c>
      <c r="D2114" s="138" t="s">
        <v>332</v>
      </c>
      <c r="E2114" s="138" t="str">
        <f>VLOOKUP(D2114,Empresas!$D$7:$E$92,2,0)</f>
        <v>PS GLOBAL CORP S.A.C.</v>
      </c>
      <c r="F2114" s="138" t="s">
        <v>169</v>
      </c>
      <c r="G2114" s="139">
        <f t="shared" si="345"/>
        <v>40</v>
      </c>
      <c r="H2114" s="139" t="str">
        <f>VLOOKUP(D2114,Empresas!$D$6:$L$92,7,0)</f>
        <v>Mensual</v>
      </c>
      <c r="I2114" s="138" t="str">
        <f>VLOOKUP(VLOOKUP(D2114&amp;"|"&amp;B2114,Empresas!$I$7:$CB$92,G2114,0),Tablas!$A$3:$B$5,2,0)</f>
        <v>No aplica</v>
      </c>
      <c r="J2114" s="78"/>
      <c r="K2114" s="78"/>
      <c r="L2114" s="78"/>
      <c r="M2114" s="78"/>
      <c r="N2114" s="78"/>
      <c r="O2114" s="78"/>
      <c r="P2114" s="78"/>
      <c r="Q2114" s="78"/>
      <c r="R2114" s="78"/>
      <c r="S2114" s="78"/>
      <c r="T2114" s="78"/>
      <c r="U2114" s="78"/>
      <c r="V2114" s="78" t="str">
        <f>VLOOKUP(D2114,Empresas!$D$7:$CF$91,81,0)</f>
        <v>A</v>
      </c>
      <c r="W2114" s="78" t="str">
        <f>VLOOKUP(D2114,Empresas!$D$7:$M$91,10,0)</f>
        <v>Mype</v>
      </c>
      <c r="X2114" s="69" t="str">
        <f t="shared" si="336"/>
        <v>SI</v>
      </c>
      <c r="Y2114" s="153" t="str">
        <f t="shared" si="337"/>
        <v>No aplica</v>
      </c>
      <c r="Z2114" s="147">
        <f>IF(Y2114="No aplica",0,IF(I2114="no",0,IF(I2114="No aplica",0,IF(I2114="Si",1,IF(I2114="Fisico",1,IF(I2114="Electronico",2,VLOOKUP(C2114&amp;"|"&amp;B2114&amp;"|"&amp;D2114,Empresas!$C$6:$CC$92,G2114+6+1,0)))))))</f>
        <v>0</v>
      </c>
      <c r="AA2114" s="147">
        <f>IF(AND($I2114="Si",J2114=1),1,IF(AND($I2114="Fisico",J2114=1),1,IF(AND(J2114=1,$I2114="Electronico"),2,IF(J2114=1,VLOOKUP($C2114&amp;"|"&amp;$B2114&amp;"|"&amp;$D2114,Empresas!$C$6:$CC$92,$G2114+6+1,0),0))))</f>
        <v>0</v>
      </c>
      <c r="AB2114" s="147">
        <f>IF(AND($I2114="Si",K2114=1),1,IF(AND($I2114="Fisico",K2114=1),1,IF(AND(K2114=1,$I2114="Electronico"),2,IF(K2114=1,VLOOKUP($C2114&amp;"|"&amp;$B2114&amp;"|"&amp;$D2114,Empresas!$C$6:$CC$92,$G2114+6+1,0),0))))</f>
        <v>0</v>
      </c>
      <c r="AC2114" s="147">
        <f>IF(AND($I2114="Si",L2114=1),1,IF(AND($I2114="Fisico",L2114=1),1,IF(AND(L2114=1,$I2114="Electronico"),2,IF(L2114=1,VLOOKUP($C2114&amp;"|"&amp;$B2114&amp;"|"&amp;$D2114,Empresas!$C$6:$CC$92,$G2114+6+1,0),0))))</f>
        <v>0</v>
      </c>
      <c r="AD2114" s="147">
        <f>IF(AND($I2114="Si",M2114=1),1,IF(AND($I2114="Fisico",M2114=1),1,IF(AND(M2114=1,$I2114="Electronico"),2,IF(M2114=1,VLOOKUP($C2114&amp;"|"&amp;$B2114&amp;"|"&amp;$D2114,Empresas!$C$6:$CC$92,$G2114+6+1,0),0))))</f>
        <v>0</v>
      </c>
      <c r="AE2114" s="147">
        <f>IF(AND($I2114="Si",N2114=1),1,IF(AND($I2114="Fisico",N2114=1),1,IF(AND(N2114=1,$I2114="Electronico"),2,IF(N2114=1,VLOOKUP($C2114&amp;"|"&amp;$B2114&amp;"|"&amp;$D2114,Empresas!$C$6:$CC$92,$G2114+6+1,0),0))))</f>
        <v>0</v>
      </c>
      <c r="AF2114" s="147">
        <f>IF(AND($I2114="Si",O2114=1),1,IF(AND($I2114="Fisico",O2114=1),1,IF(AND(O2114=1,$I2114="Electronico"),2,IF(O2114=1,VLOOKUP($C2114&amp;"|"&amp;$B2114&amp;"|"&amp;$D2114,Empresas!$C$6:$CC$92,$G2114+6+1,0),0))))</f>
        <v>0</v>
      </c>
      <c r="AG2114" s="147">
        <f>IF(AND($I2114="Si",P2114=1),1,IF(AND($I2114="Fisico",P2114=1),1,IF(AND(P2114=1,$I2114="Electronico"),2,IF(P2114=1,VLOOKUP($C2114&amp;"|"&amp;$B2114&amp;"|"&amp;$D2114,Empresas!$C$6:$CC$92,$G2114+6+1,0),0))))</f>
        <v>0</v>
      </c>
      <c r="AH2114" s="147">
        <f>IF(AND($I2114="Si",Q2114=1),1,IF(AND($I2114="Fisico",Q2114=1),1,IF(AND(Q2114=1,$I2114="Electronico"),2,IF(Q2114=1,VLOOKUP($C2114&amp;"|"&amp;$B2114&amp;"|"&amp;$D2114,Empresas!$C$6:$CC$92,$G2114+6+1,0),0))))</f>
        <v>0</v>
      </c>
      <c r="AI2114" s="147">
        <f>IF(AND($I2114="Si",R2114=1),1,IF(AND($I2114="Fisico",R2114=1),1,IF(AND(R2114=1,$I2114="Electronico"),2,IF(R2114=1,VLOOKUP($C2114&amp;"|"&amp;$B2114&amp;"|"&amp;$D2114,Empresas!$C$6:$CC$92,$G2114+6+1,0),0))))</f>
        <v>0</v>
      </c>
      <c r="AJ2114" s="147">
        <f>IF(AND($I2114="Si",S2114=1),1,IF(AND($I2114="Fisico",S2114=1),1,IF(AND(S2114=1,$I2114="Electronico"),2,IF(S2114=1,VLOOKUP($C2114&amp;"|"&amp;$B2114&amp;"|"&amp;$D2114,Empresas!$C$6:$CC$92,$G2114+6+1,0),0))))</f>
        <v>0</v>
      </c>
      <c r="AK2114" s="147">
        <f>IF(AND($I2114="Si",T2114=1),1,IF(AND($I2114="Fisico",T2114=1),1,IF(AND(T2114=1,$I2114="Electronico"),2,IF(T2114=1,VLOOKUP($C2114&amp;"|"&amp;$B2114&amp;"|"&amp;$D2114,Empresas!$C$6:$CC$92,$G2114+6+1,0),0))))</f>
        <v>0</v>
      </c>
      <c r="AL2114" s="147">
        <f>IF(AND($I2114="Si",U2114=1),1,IF(AND($I2114="Fisico",U2114=1),1,IF(AND(U2114=1,$I2114="Electronico"),2,IF(U2114=1,VLOOKUP($C2114&amp;"|"&amp;$B2114&amp;"|"&amp;$D2114,Empresas!$C$6:$CC$92,$G2114+6+1,0),0))))</f>
        <v>0</v>
      </c>
      <c r="AM2114" s="149">
        <f t="shared" si="338"/>
        <v>0</v>
      </c>
      <c r="AN2114" s="149">
        <f t="shared" si="339"/>
        <v>0</v>
      </c>
      <c r="AO2114" s="152">
        <f t="shared" si="340"/>
        <v>0</v>
      </c>
    </row>
    <row r="2115" spans="1:41" x14ac:dyDescent="0.25">
      <c r="A2115" s="137" t="str">
        <f>VLOOKUP(D2115,Empresas!$D$7:$F$91,3,0)</f>
        <v>Yulisa</v>
      </c>
      <c r="B2115" s="138" t="str">
        <f>VLOOKUP(D2115,Empresas!$D$7:$G$91,4,0)</f>
        <v>Lorenzo</v>
      </c>
      <c r="C2115" s="138" t="s">
        <v>544</v>
      </c>
      <c r="D2115" s="138" t="s">
        <v>332</v>
      </c>
      <c r="E2115" s="138" t="str">
        <f>VLOOKUP(D2115,Empresas!$D$7:$E$92,2,0)</f>
        <v>PS GLOBAL CORP S.A.C.</v>
      </c>
      <c r="F2115" s="138" t="s">
        <v>170</v>
      </c>
      <c r="G2115" s="139">
        <f t="shared" si="345"/>
        <v>43</v>
      </c>
      <c r="H2115" s="139" t="str">
        <f>VLOOKUP(D2115,Empresas!$D$6:$L$92,7,0)</f>
        <v>Mensual</v>
      </c>
      <c r="I2115" s="138" t="str">
        <f>VLOOKUP(VLOOKUP(D2115&amp;"|"&amp;B2115,Empresas!$I$7:$CB$92,G2115,0),Tablas!$A$3:$B$5,2,0)</f>
        <v>Solo analisis</v>
      </c>
      <c r="J2115" s="78">
        <v>1</v>
      </c>
      <c r="K2115" s="78">
        <v>1</v>
      </c>
      <c r="L2115" s="78">
        <v>1</v>
      </c>
      <c r="M2115" s="78">
        <v>1</v>
      </c>
      <c r="N2115" s="78">
        <v>1</v>
      </c>
      <c r="O2115" s="78">
        <v>1</v>
      </c>
      <c r="P2115" s="78">
        <v>1</v>
      </c>
      <c r="Q2115" s="78">
        <v>1</v>
      </c>
      <c r="R2115" s="78"/>
      <c r="S2115" s="78"/>
      <c r="T2115" s="78"/>
      <c r="U2115" s="78"/>
      <c r="V2115" s="78" t="str">
        <f>VLOOKUP(D2115,Empresas!$D$7:$CF$91,81,0)</f>
        <v>A</v>
      </c>
      <c r="W2115" s="78" t="str">
        <f>VLOOKUP(D2115,Empresas!$D$7:$M$91,10,0)</f>
        <v>Mype</v>
      </c>
      <c r="X2115" s="69" t="str">
        <f t="shared" si="336"/>
        <v>SI</v>
      </c>
      <c r="Y2115" s="153" t="str">
        <f t="shared" si="337"/>
        <v>Si aplica</v>
      </c>
      <c r="Z2115" s="147">
        <f>IF(Y2115="No aplica",0,IF(I2115="no",0,IF(I2115="No aplica",0,IF(I2115="Si",1,IF(I2115="Fisico",1,IF(I2115="Electronico",2,VLOOKUP(C2115&amp;"|"&amp;B2115&amp;"|"&amp;D2115,Empresas!$C$6:$CC$92,G2115+6+1,0)))))))</f>
        <v>0.5</v>
      </c>
      <c r="AA2115" s="147">
        <f>IF(AND($I2115="Si",J2115=1),1,IF(AND($I2115="Fisico",J2115=1),1,IF(AND(J2115=1,$I2115="Electronico"),2,IF(J2115=1,VLOOKUP($C2115&amp;"|"&amp;$B2115&amp;"|"&amp;$D2115,Empresas!$C$6:$CC$92,$G2115+6+1,0),0))))</f>
        <v>0.5</v>
      </c>
      <c r="AB2115" s="147">
        <f>IF(AND($I2115="Si",K2115=1),1,IF(AND($I2115="Fisico",K2115=1),1,IF(AND(K2115=1,$I2115="Electronico"),2,IF(K2115=1,VLOOKUP($C2115&amp;"|"&amp;$B2115&amp;"|"&amp;$D2115,Empresas!$C$6:$CC$92,$G2115+6+1,0),0))))</f>
        <v>0.5</v>
      </c>
      <c r="AC2115" s="147">
        <f>IF(AND($I2115="Si",L2115=1),1,IF(AND($I2115="Fisico",L2115=1),1,IF(AND(L2115=1,$I2115="Electronico"),2,IF(L2115=1,VLOOKUP($C2115&amp;"|"&amp;$B2115&amp;"|"&amp;$D2115,Empresas!$C$6:$CC$92,$G2115+6+1,0),0))))</f>
        <v>0.5</v>
      </c>
      <c r="AD2115" s="147">
        <f>IF(AND($I2115="Si",M2115=1),1,IF(AND($I2115="Fisico",M2115=1),1,IF(AND(M2115=1,$I2115="Electronico"),2,IF(M2115=1,VLOOKUP($C2115&amp;"|"&amp;$B2115&amp;"|"&amp;$D2115,Empresas!$C$6:$CC$92,$G2115+6+1,0),0))))</f>
        <v>0.5</v>
      </c>
      <c r="AE2115" s="147">
        <f>IF(AND($I2115="Si",N2115=1),1,IF(AND($I2115="Fisico",N2115=1),1,IF(AND(N2115=1,$I2115="Electronico"),2,IF(N2115=1,VLOOKUP($C2115&amp;"|"&amp;$B2115&amp;"|"&amp;$D2115,Empresas!$C$6:$CC$92,$G2115+6+1,0),0))))</f>
        <v>0.5</v>
      </c>
      <c r="AF2115" s="147">
        <f>IF(AND($I2115="Si",O2115=1),1,IF(AND($I2115="Fisico",O2115=1),1,IF(AND(O2115=1,$I2115="Electronico"),2,IF(O2115=1,VLOOKUP($C2115&amp;"|"&amp;$B2115&amp;"|"&amp;$D2115,Empresas!$C$6:$CC$92,$G2115+6+1,0),0))))</f>
        <v>0.5</v>
      </c>
      <c r="AG2115" s="147">
        <f>IF(AND($I2115="Si",P2115=1),1,IF(AND($I2115="Fisico",P2115=1),1,IF(AND(P2115=1,$I2115="Electronico"),2,IF(P2115=1,VLOOKUP($C2115&amp;"|"&amp;$B2115&amp;"|"&amp;$D2115,Empresas!$C$6:$CC$92,$G2115+6+1,0),0))))</f>
        <v>0.5</v>
      </c>
      <c r="AH2115" s="147">
        <f>IF(AND($I2115="Si",Q2115=1),1,IF(AND($I2115="Fisico",Q2115=1),1,IF(AND(Q2115=1,$I2115="Electronico"),2,IF(Q2115=1,VLOOKUP($C2115&amp;"|"&amp;$B2115&amp;"|"&amp;$D2115,Empresas!$C$6:$CC$92,$G2115+6+1,0),0))))</f>
        <v>0.5</v>
      </c>
      <c r="AI2115" s="147">
        <f>IF(AND($I2115="Si",R2115=1),1,IF(AND($I2115="Fisico",R2115=1),1,IF(AND(R2115=1,$I2115="Electronico"),2,IF(R2115=1,VLOOKUP($C2115&amp;"|"&amp;$B2115&amp;"|"&amp;$D2115,Empresas!$C$6:$CC$92,$G2115+6+1,0),0))))</f>
        <v>0</v>
      </c>
      <c r="AJ2115" s="147">
        <f>IF(AND($I2115="Si",S2115=1),1,IF(AND($I2115="Fisico",S2115=1),1,IF(AND(S2115=1,$I2115="Electronico"),2,IF(S2115=1,VLOOKUP($C2115&amp;"|"&amp;$B2115&amp;"|"&amp;$D2115,Empresas!$C$6:$CC$92,$G2115+6+1,0),0))))</f>
        <v>0</v>
      </c>
      <c r="AK2115" s="147">
        <f>IF(AND($I2115="Si",T2115=1),1,IF(AND($I2115="Fisico",T2115=1),1,IF(AND(T2115=1,$I2115="Electronico"),2,IF(T2115=1,VLOOKUP($C2115&amp;"|"&amp;$B2115&amp;"|"&amp;$D2115,Empresas!$C$6:$CC$92,$G2115+6+1,0),0))))</f>
        <v>0</v>
      </c>
      <c r="AL2115" s="147">
        <f>IF(AND($I2115="Si",U2115=1),1,IF(AND($I2115="Fisico",U2115=1),1,IF(AND(U2115=1,$I2115="Electronico"),2,IF(U2115=1,VLOOKUP($C2115&amp;"|"&amp;$B2115&amp;"|"&amp;$D2115,Empresas!$C$6:$CC$92,$G2115+6+1,0),0))))</f>
        <v>0</v>
      </c>
      <c r="AM2115" s="149">
        <f t="shared" si="338"/>
        <v>4</v>
      </c>
      <c r="AN2115" s="149">
        <f t="shared" si="339"/>
        <v>4</v>
      </c>
      <c r="AO2115" s="152">
        <f t="shared" si="340"/>
        <v>1</v>
      </c>
    </row>
    <row r="2116" spans="1:41" x14ac:dyDescent="0.25">
      <c r="A2116" s="137" t="str">
        <f>VLOOKUP(D2116,Empresas!$D$7:$F$91,3,0)</f>
        <v>Yulisa</v>
      </c>
      <c r="B2116" s="138" t="str">
        <f>VLOOKUP(D2116,Empresas!$D$7:$G$91,4,0)</f>
        <v>Lorenzo</v>
      </c>
      <c r="C2116" s="138" t="s">
        <v>544</v>
      </c>
      <c r="D2116" s="138" t="s">
        <v>332</v>
      </c>
      <c r="E2116" s="138" t="str">
        <f>VLOOKUP(D2116,Empresas!$D$7:$E$92,2,0)</f>
        <v>PS GLOBAL CORP S.A.C.</v>
      </c>
      <c r="F2116" s="138" t="s">
        <v>171</v>
      </c>
      <c r="G2116" s="139">
        <f t="shared" si="345"/>
        <v>46</v>
      </c>
      <c r="H2116" s="139" t="str">
        <f>VLOOKUP(D2116,Empresas!$D$6:$L$92,7,0)</f>
        <v>Mensual</v>
      </c>
      <c r="I2116" s="138" t="str">
        <f>VLOOKUP(VLOOKUP(D2116&amp;"|"&amp;B2116,Empresas!$I$7:$CB$92,G2116,0),Tablas!$A$3:$B$5,2,0)</f>
        <v>No aplica</v>
      </c>
      <c r="J2116" s="78"/>
      <c r="K2116" s="78"/>
      <c r="L2116" s="78"/>
      <c r="M2116" s="78"/>
      <c r="N2116" s="78"/>
      <c r="O2116" s="78"/>
      <c r="P2116" s="78"/>
      <c r="Q2116" s="78"/>
      <c r="R2116" s="78"/>
      <c r="S2116" s="78"/>
      <c r="T2116" s="78"/>
      <c r="U2116" s="78"/>
      <c r="V2116" s="78" t="str">
        <f>VLOOKUP(D2116,Empresas!$D$7:$CF$91,81,0)</f>
        <v>A</v>
      </c>
      <c r="W2116" s="78" t="str">
        <f>VLOOKUP(D2116,Empresas!$D$7:$M$91,10,0)</f>
        <v>Mype</v>
      </c>
      <c r="X2116" s="69" t="str">
        <f t="shared" ref="X2116:X2179" si="346">IF(OR(LEFT(F2116,5)="02.06",LEFT(F2116,5)="02.08",LEFT(F2116,5)="02.09",LEFT(F2116,5)="02.10",LEFT(F2116,5)="02.11",LEFT(F2116,5)="03.08",LEFT(F2116,5)="03.09",LEFT(F2116,5)="03.10"),"NO","SI")</f>
        <v>SI</v>
      </c>
      <c r="Y2116" s="153" t="str">
        <f t="shared" ref="Y2116:Y2179" si="347">IF(SUM(J2116:U2116)=0,"No aplica","Si aplica")</f>
        <v>No aplica</v>
      </c>
      <c r="Z2116" s="147">
        <f>IF(Y2116="No aplica",0,IF(I2116="no",0,IF(I2116="No aplica",0,IF(I2116="Si",1,IF(I2116="Fisico",1,IF(I2116="Electronico",2,VLOOKUP(C2116&amp;"|"&amp;B2116&amp;"|"&amp;D2116,Empresas!$C$6:$CC$92,G2116+6+1,0)))))))</f>
        <v>0</v>
      </c>
      <c r="AA2116" s="147">
        <f>IF(AND($I2116="Si",J2116=1),1,IF(AND($I2116="Fisico",J2116=1),1,IF(AND(J2116=1,$I2116="Electronico"),2,IF(J2116=1,VLOOKUP($C2116&amp;"|"&amp;$B2116&amp;"|"&amp;$D2116,Empresas!$C$6:$CC$92,$G2116+6+1,0),0))))</f>
        <v>0</v>
      </c>
      <c r="AB2116" s="147">
        <f>IF(AND($I2116="Si",K2116=1),1,IF(AND($I2116="Fisico",K2116=1),1,IF(AND(K2116=1,$I2116="Electronico"),2,IF(K2116=1,VLOOKUP($C2116&amp;"|"&amp;$B2116&amp;"|"&amp;$D2116,Empresas!$C$6:$CC$92,$G2116+6+1,0),0))))</f>
        <v>0</v>
      </c>
      <c r="AC2116" s="147">
        <f>IF(AND($I2116="Si",L2116=1),1,IF(AND($I2116="Fisico",L2116=1),1,IF(AND(L2116=1,$I2116="Electronico"),2,IF(L2116=1,VLOOKUP($C2116&amp;"|"&amp;$B2116&amp;"|"&amp;$D2116,Empresas!$C$6:$CC$92,$G2116+6+1,0),0))))</f>
        <v>0</v>
      </c>
      <c r="AD2116" s="147">
        <f>IF(AND($I2116="Si",M2116=1),1,IF(AND($I2116="Fisico",M2116=1),1,IF(AND(M2116=1,$I2116="Electronico"),2,IF(M2116=1,VLOOKUP($C2116&amp;"|"&amp;$B2116&amp;"|"&amp;$D2116,Empresas!$C$6:$CC$92,$G2116+6+1,0),0))))</f>
        <v>0</v>
      </c>
      <c r="AE2116" s="147">
        <f>IF(AND($I2116="Si",N2116=1),1,IF(AND($I2116="Fisico",N2116=1),1,IF(AND(N2116=1,$I2116="Electronico"),2,IF(N2116=1,VLOOKUP($C2116&amp;"|"&amp;$B2116&amp;"|"&amp;$D2116,Empresas!$C$6:$CC$92,$G2116+6+1,0),0))))</f>
        <v>0</v>
      </c>
      <c r="AF2116" s="147">
        <f>IF(AND($I2116="Si",O2116=1),1,IF(AND($I2116="Fisico",O2116=1),1,IF(AND(O2116=1,$I2116="Electronico"),2,IF(O2116=1,VLOOKUP($C2116&amp;"|"&amp;$B2116&amp;"|"&amp;$D2116,Empresas!$C$6:$CC$92,$G2116+6+1,0),0))))</f>
        <v>0</v>
      </c>
      <c r="AG2116" s="147">
        <f>IF(AND($I2116="Si",P2116=1),1,IF(AND($I2116="Fisico",P2116=1),1,IF(AND(P2116=1,$I2116="Electronico"),2,IF(P2116=1,VLOOKUP($C2116&amp;"|"&amp;$B2116&amp;"|"&amp;$D2116,Empresas!$C$6:$CC$92,$G2116+6+1,0),0))))</f>
        <v>0</v>
      </c>
      <c r="AH2116" s="147">
        <f>IF(AND($I2116="Si",Q2116=1),1,IF(AND($I2116="Fisico",Q2116=1),1,IF(AND(Q2116=1,$I2116="Electronico"),2,IF(Q2116=1,VLOOKUP($C2116&amp;"|"&amp;$B2116&amp;"|"&amp;$D2116,Empresas!$C$6:$CC$92,$G2116+6+1,0),0))))</f>
        <v>0</v>
      </c>
      <c r="AI2116" s="147">
        <f>IF(AND($I2116="Si",R2116=1),1,IF(AND($I2116="Fisico",R2116=1),1,IF(AND(R2116=1,$I2116="Electronico"),2,IF(R2116=1,VLOOKUP($C2116&amp;"|"&amp;$B2116&amp;"|"&amp;$D2116,Empresas!$C$6:$CC$92,$G2116+6+1,0),0))))</f>
        <v>0</v>
      </c>
      <c r="AJ2116" s="147">
        <f>IF(AND($I2116="Si",S2116=1),1,IF(AND($I2116="Fisico",S2116=1),1,IF(AND(S2116=1,$I2116="Electronico"),2,IF(S2116=1,VLOOKUP($C2116&amp;"|"&amp;$B2116&amp;"|"&amp;$D2116,Empresas!$C$6:$CC$92,$G2116+6+1,0),0))))</f>
        <v>0</v>
      </c>
      <c r="AK2116" s="147">
        <f>IF(AND($I2116="Si",T2116=1),1,IF(AND($I2116="Fisico",T2116=1),1,IF(AND(T2116=1,$I2116="Electronico"),2,IF(T2116=1,VLOOKUP($C2116&amp;"|"&amp;$B2116&amp;"|"&amp;$D2116,Empresas!$C$6:$CC$92,$G2116+6+1,0),0))))</f>
        <v>0</v>
      </c>
      <c r="AL2116" s="147">
        <f>IF(AND($I2116="Si",U2116=1),1,IF(AND($I2116="Fisico",U2116=1),1,IF(AND(U2116=1,$I2116="Electronico"),2,IF(U2116=1,VLOOKUP($C2116&amp;"|"&amp;$B2116&amp;"|"&amp;$D2116,Empresas!$C$6:$CC$92,$G2116+6+1,0),0))))</f>
        <v>0</v>
      </c>
      <c r="AM2116" s="149">
        <f t="shared" ref="AM2116:AM2179" si="348">SUM(AA2116:AL2116)</f>
        <v>0</v>
      </c>
      <c r="AN2116" s="149">
        <f t="shared" ref="AN2116:AN2179" si="349">Z2116*RIGHT($AM$2,2)*1</f>
        <v>0</v>
      </c>
      <c r="AO2116" s="152">
        <f t="shared" ref="AO2116:AO2179" si="350">IFERROR(AM2116/AN2116,0)</f>
        <v>0</v>
      </c>
    </row>
    <row r="2117" spans="1:41" x14ac:dyDescent="0.25">
      <c r="A2117" s="140" t="str">
        <f>VLOOKUP(D2117,Empresas!$D$7:$F$91,3,0)</f>
        <v>Yulisa</v>
      </c>
      <c r="B2117" s="141" t="str">
        <f>VLOOKUP(D2117,Empresas!$D$7:$G$91,4,0)</f>
        <v>Lorenzo</v>
      </c>
      <c r="C2117" s="141" t="s">
        <v>544</v>
      </c>
      <c r="D2117" s="141" t="s">
        <v>332</v>
      </c>
      <c r="E2117" s="141" t="str">
        <f>VLOOKUP(D2117,Empresas!$D$7:$E$92,2,0)</f>
        <v>PS GLOBAL CORP S.A.C.</v>
      </c>
      <c r="F2117" s="141" t="s">
        <v>172</v>
      </c>
      <c r="G2117" s="142">
        <f>+Empresas!$BF$2</f>
        <v>50</v>
      </c>
      <c r="H2117" s="142" t="str">
        <f>VLOOKUP(D2117,Empresas!$D$6:$L$92,7,0)</f>
        <v>Mensual</v>
      </c>
      <c r="I2117" s="141" t="str">
        <f>VLOOKUP(VLOOKUP(D2117&amp;"|"&amp;B2117,Empresas!$I$7:$CB$92,G2117,0),Tablas!$A$8:$B$10,2,0)</f>
        <v>Electronico</v>
      </c>
      <c r="J2117" s="78">
        <v>1</v>
      </c>
      <c r="K2117" s="78">
        <v>1</v>
      </c>
      <c r="L2117" s="78">
        <v>1</v>
      </c>
      <c r="M2117" s="78">
        <v>1</v>
      </c>
      <c r="N2117" s="78">
        <v>1</v>
      </c>
      <c r="O2117" s="78">
        <v>1</v>
      </c>
      <c r="P2117" s="78">
        <v>1</v>
      </c>
      <c r="Q2117" s="78">
        <v>1</v>
      </c>
      <c r="R2117" s="78"/>
      <c r="S2117" s="78"/>
      <c r="T2117" s="78"/>
      <c r="U2117" s="78"/>
      <c r="V2117" s="78" t="str">
        <f>VLOOKUP(D2117,Empresas!$D$7:$CF$91,81,0)</f>
        <v>A</v>
      </c>
      <c r="W2117" s="78" t="str">
        <f>VLOOKUP(D2117,Empresas!$D$7:$M$91,10,0)</f>
        <v>Mype</v>
      </c>
      <c r="X2117" s="69" t="str">
        <f t="shared" si="346"/>
        <v>SI</v>
      </c>
      <c r="Y2117" s="153" t="str">
        <f t="shared" si="347"/>
        <v>Si aplica</v>
      </c>
      <c r="Z2117" s="147">
        <f>IF(Y2117="No aplica",0,IF(I2117="no",0,IF(I2117="No aplica",0,IF(I2117="Si",1,IF(I2117="Fisico",1,IF(I2117="Electronico",2,VLOOKUP(C2117&amp;"|"&amp;B2117&amp;"|"&amp;D2117,Empresas!$C$6:$CC$92,G2117+6+1,0)))))))</f>
        <v>2</v>
      </c>
      <c r="AA2117" s="147">
        <f>IF(AND($I2117="Si",J2117=1),1,IF(AND($I2117="Fisico",J2117=1),1,IF(AND(J2117=1,$I2117="Electronico"),2,IF(J2117=1,VLOOKUP($C2117&amp;"|"&amp;$B2117&amp;"|"&amp;$D2117,Empresas!$C$6:$CC$92,$G2117+6+1,0),0))))</f>
        <v>2</v>
      </c>
      <c r="AB2117" s="147">
        <f>IF(AND($I2117="Si",K2117=1),1,IF(AND($I2117="Fisico",K2117=1),1,IF(AND(K2117=1,$I2117="Electronico"),2,IF(K2117=1,VLOOKUP($C2117&amp;"|"&amp;$B2117&amp;"|"&amp;$D2117,Empresas!$C$6:$CC$92,$G2117+6+1,0),0))))</f>
        <v>2</v>
      </c>
      <c r="AC2117" s="147">
        <f>IF(AND($I2117="Si",L2117=1),1,IF(AND($I2117="Fisico",L2117=1),1,IF(AND(L2117=1,$I2117="Electronico"),2,IF(L2117=1,VLOOKUP($C2117&amp;"|"&amp;$B2117&amp;"|"&amp;$D2117,Empresas!$C$6:$CC$92,$G2117+6+1,0),0))))</f>
        <v>2</v>
      </c>
      <c r="AD2117" s="147">
        <f>IF(AND($I2117="Si",M2117=1),1,IF(AND($I2117="Fisico",M2117=1),1,IF(AND(M2117=1,$I2117="Electronico"),2,IF(M2117=1,VLOOKUP($C2117&amp;"|"&amp;$B2117&amp;"|"&amp;$D2117,Empresas!$C$6:$CC$92,$G2117+6+1,0),0))))</f>
        <v>2</v>
      </c>
      <c r="AE2117" s="147">
        <f>IF(AND($I2117="Si",N2117=1),1,IF(AND($I2117="Fisico",N2117=1),1,IF(AND(N2117=1,$I2117="Electronico"),2,IF(N2117=1,VLOOKUP($C2117&amp;"|"&amp;$B2117&amp;"|"&amp;$D2117,Empresas!$C$6:$CC$92,$G2117+6+1,0),0))))</f>
        <v>2</v>
      </c>
      <c r="AF2117" s="147">
        <f>IF(AND($I2117="Si",O2117=1),1,IF(AND($I2117="Fisico",O2117=1),1,IF(AND(O2117=1,$I2117="Electronico"),2,IF(O2117=1,VLOOKUP($C2117&amp;"|"&amp;$B2117&amp;"|"&amp;$D2117,Empresas!$C$6:$CC$92,$G2117+6+1,0),0))))</f>
        <v>2</v>
      </c>
      <c r="AG2117" s="147">
        <f>IF(AND($I2117="Si",P2117=1),1,IF(AND($I2117="Fisico",P2117=1),1,IF(AND(P2117=1,$I2117="Electronico"),2,IF(P2117=1,VLOOKUP($C2117&amp;"|"&amp;$B2117&amp;"|"&amp;$D2117,Empresas!$C$6:$CC$92,$G2117+6+1,0),0))))</f>
        <v>2</v>
      </c>
      <c r="AH2117" s="147">
        <f>IF(AND($I2117="Si",Q2117=1),1,IF(AND($I2117="Fisico",Q2117=1),1,IF(AND(Q2117=1,$I2117="Electronico"),2,IF(Q2117=1,VLOOKUP($C2117&amp;"|"&amp;$B2117&amp;"|"&amp;$D2117,Empresas!$C$6:$CC$92,$G2117+6+1,0),0))))</f>
        <v>2</v>
      </c>
      <c r="AI2117" s="147">
        <f>IF(AND($I2117="Si",R2117=1),1,IF(AND($I2117="Fisico",R2117=1),1,IF(AND(R2117=1,$I2117="Electronico"),2,IF(R2117=1,VLOOKUP($C2117&amp;"|"&amp;$B2117&amp;"|"&amp;$D2117,Empresas!$C$6:$CC$92,$G2117+6+1,0),0))))</f>
        <v>0</v>
      </c>
      <c r="AJ2117" s="147">
        <f>IF(AND($I2117="Si",S2117=1),1,IF(AND($I2117="Fisico",S2117=1),1,IF(AND(S2117=1,$I2117="Electronico"),2,IF(S2117=1,VLOOKUP($C2117&amp;"|"&amp;$B2117&amp;"|"&amp;$D2117,Empresas!$C$6:$CC$92,$G2117+6+1,0),0))))</f>
        <v>0</v>
      </c>
      <c r="AK2117" s="147">
        <f>IF(AND($I2117="Si",T2117=1),1,IF(AND($I2117="Fisico",T2117=1),1,IF(AND(T2117=1,$I2117="Electronico"),2,IF(T2117=1,VLOOKUP($C2117&amp;"|"&amp;$B2117&amp;"|"&amp;$D2117,Empresas!$C$6:$CC$92,$G2117+6+1,0),0))))</f>
        <v>0</v>
      </c>
      <c r="AL2117" s="147">
        <f>IF(AND($I2117="Si",U2117=1),1,IF(AND($I2117="Fisico",U2117=1),1,IF(AND(U2117=1,$I2117="Electronico"),2,IF(U2117=1,VLOOKUP($C2117&amp;"|"&amp;$B2117&amp;"|"&amp;$D2117,Empresas!$C$6:$CC$92,$G2117+6+1,0),0))))</f>
        <v>0</v>
      </c>
      <c r="AM2117" s="149">
        <f t="shared" si="348"/>
        <v>16</v>
      </c>
      <c r="AN2117" s="149">
        <f t="shared" si="349"/>
        <v>16</v>
      </c>
      <c r="AO2117" s="152">
        <f t="shared" si="350"/>
        <v>1</v>
      </c>
    </row>
    <row r="2118" spans="1:41" x14ac:dyDescent="0.25">
      <c r="A2118" s="140" t="str">
        <f>VLOOKUP(D2118,Empresas!$D$7:$F$91,3,0)</f>
        <v>Yulisa</v>
      </c>
      <c r="B2118" s="141" t="str">
        <f>VLOOKUP(D2118,Empresas!$D$7:$G$91,4,0)</f>
        <v>Lorenzo</v>
      </c>
      <c r="C2118" s="141" t="s">
        <v>544</v>
      </c>
      <c r="D2118" s="141" t="s">
        <v>332</v>
      </c>
      <c r="E2118" s="141" t="str">
        <f>VLOOKUP(D2118,Empresas!$D$7:$E$92,2,0)</f>
        <v>PS GLOBAL CORP S.A.C.</v>
      </c>
      <c r="F2118" s="141" t="s">
        <v>173</v>
      </c>
      <c r="G2118" s="142">
        <f>+G2117+1</f>
        <v>51</v>
      </c>
      <c r="H2118" s="142" t="str">
        <f>VLOOKUP(D2118,Empresas!$D$6:$L$92,7,0)</f>
        <v>Mensual</v>
      </c>
      <c r="I2118" s="141" t="str">
        <f>VLOOKUP(VLOOKUP(D2118&amp;"|"&amp;B2118,Empresas!$I$7:$CB$92,G2118,0),Tablas!$A$8:$B$10,2,0)</f>
        <v>Electronico</v>
      </c>
      <c r="J2118" s="78">
        <v>1</v>
      </c>
      <c r="K2118" s="78">
        <v>1</v>
      </c>
      <c r="L2118" s="78">
        <v>1</v>
      </c>
      <c r="M2118" s="78">
        <v>1</v>
      </c>
      <c r="N2118" s="78">
        <v>1</v>
      </c>
      <c r="O2118" s="78">
        <v>1</v>
      </c>
      <c r="P2118" s="78">
        <v>1</v>
      </c>
      <c r="Q2118" s="78">
        <v>1</v>
      </c>
      <c r="R2118" s="78"/>
      <c r="S2118" s="78"/>
      <c r="T2118" s="78"/>
      <c r="U2118" s="78"/>
      <c r="V2118" s="78" t="str">
        <f>VLOOKUP(D2118,Empresas!$D$7:$CF$91,81,0)</f>
        <v>A</v>
      </c>
      <c r="W2118" s="78" t="str">
        <f>VLOOKUP(D2118,Empresas!$D$7:$M$91,10,0)</f>
        <v>Mype</v>
      </c>
      <c r="X2118" s="69" t="str">
        <f t="shared" si="346"/>
        <v>SI</v>
      </c>
      <c r="Y2118" s="153" t="str">
        <f t="shared" si="347"/>
        <v>Si aplica</v>
      </c>
      <c r="Z2118" s="147">
        <f>IF(Y2118="No aplica",0,IF(I2118="no",0,IF(I2118="No aplica",0,IF(I2118="Si",1,IF(I2118="Fisico",1,IF(I2118="Electronico",2,VLOOKUP(C2118&amp;"|"&amp;B2118&amp;"|"&amp;D2118,Empresas!$C$6:$CC$92,G2118+6+1,0)))))))</f>
        <v>2</v>
      </c>
      <c r="AA2118" s="147">
        <f>IF(AND($I2118="Si",J2118=1),1,IF(AND($I2118="Fisico",J2118=1),1,IF(AND(J2118=1,$I2118="Electronico"),2,IF(J2118=1,VLOOKUP($C2118&amp;"|"&amp;$B2118&amp;"|"&amp;$D2118,Empresas!$C$6:$CC$92,$G2118+6+1,0),0))))</f>
        <v>2</v>
      </c>
      <c r="AB2118" s="147">
        <f>IF(AND($I2118="Si",K2118=1),1,IF(AND($I2118="Fisico",K2118=1),1,IF(AND(K2118=1,$I2118="Electronico"),2,IF(K2118=1,VLOOKUP($C2118&amp;"|"&amp;$B2118&amp;"|"&amp;$D2118,Empresas!$C$6:$CC$92,$G2118+6+1,0),0))))</f>
        <v>2</v>
      </c>
      <c r="AC2118" s="147">
        <f>IF(AND($I2118="Si",L2118=1),1,IF(AND($I2118="Fisico",L2118=1),1,IF(AND(L2118=1,$I2118="Electronico"),2,IF(L2118=1,VLOOKUP($C2118&amp;"|"&amp;$B2118&amp;"|"&amp;$D2118,Empresas!$C$6:$CC$92,$G2118+6+1,0),0))))</f>
        <v>2</v>
      </c>
      <c r="AD2118" s="147">
        <f>IF(AND($I2118="Si",M2118=1),1,IF(AND($I2118="Fisico",M2118=1),1,IF(AND(M2118=1,$I2118="Electronico"),2,IF(M2118=1,VLOOKUP($C2118&amp;"|"&amp;$B2118&amp;"|"&amp;$D2118,Empresas!$C$6:$CC$92,$G2118+6+1,0),0))))</f>
        <v>2</v>
      </c>
      <c r="AE2118" s="147">
        <f>IF(AND($I2118="Si",N2118=1),1,IF(AND($I2118="Fisico",N2118=1),1,IF(AND(N2118=1,$I2118="Electronico"),2,IF(N2118=1,VLOOKUP($C2118&amp;"|"&amp;$B2118&amp;"|"&amp;$D2118,Empresas!$C$6:$CC$92,$G2118+6+1,0),0))))</f>
        <v>2</v>
      </c>
      <c r="AF2118" s="147">
        <f>IF(AND($I2118="Si",O2118=1),1,IF(AND($I2118="Fisico",O2118=1),1,IF(AND(O2118=1,$I2118="Electronico"),2,IF(O2118=1,VLOOKUP($C2118&amp;"|"&amp;$B2118&amp;"|"&amp;$D2118,Empresas!$C$6:$CC$92,$G2118+6+1,0),0))))</f>
        <v>2</v>
      </c>
      <c r="AG2118" s="147">
        <f>IF(AND($I2118="Si",P2118=1),1,IF(AND($I2118="Fisico",P2118=1),1,IF(AND(P2118=1,$I2118="Electronico"),2,IF(P2118=1,VLOOKUP($C2118&amp;"|"&amp;$B2118&amp;"|"&amp;$D2118,Empresas!$C$6:$CC$92,$G2118+6+1,0),0))))</f>
        <v>2</v>
      </c>
      <c r="AH2118" s="147">
        <f>IF(AND($I2118="Si",Q2118=1),1,IF(AND($I2118="Fisico",Q2118=1),1,IF(AND(Q2118=1,$I2118="Electronico"),2,IF(Q2118=1,VLOOKUP($C2118&amp;"|"&amp;$B2118&amp;"|"&amp;$D2118,Empresas!$C$6:$CC$92,$G2118+6+1,0),0))))</f>
        <v>2</v>
      </c>
      <c r="AI2118" s="147">
        <f>IF(AND($I2118="Si",R2118=1),1,IF(AND($I2118="Fisico",R2118=1),1,IF(AND(R2118=1,$I2118="Electronico"),2,IF(R2118=1,VLOOKUP($C2118&amp;"|"&amp;$B2118&amp;"|"&amp;$D2118,Empresas!$C$6:$CC$92,$G2118+6+1,0),0))))</f>
        <v>0</v>
      </c>
      <c r="AJ2118" s="147">
        <f>IF(AND($I2118="Si",S2118=1),1,IF(AND($I2118="Fisico",S2118=1),1,IF(AND(S2118=1,$I2118="Electronico"),2,IF(S2118=1,VLOOKUP($C2118&amp;"|"&amp;$B2118&amp;"|"&amp;$D2118,Empresas!$C$6:$CC$92,$G2118+6+1,0),0))))</f>
        <v>0</v>
      </c>
      <c r="AK2118" s="147">
        <f>IF(AND($I2118="Si",T2118=1),1,IF(AND($I2118="Fisico",T2118=1),1,IF(AND(T2118=1,$I2118="Electronico"),2,IF(T2118=1,VLOOKUP($C2118&amp;"|"&amp;$B2118&amp;"|"&amp;$D2118,Empresas!$C$6:$CC$92,$G2118+6+1,0),0))))</f>
        <v>0</v>
      </c>
      <c r="AL2118" s="147">
        <f>IF(AND($I2118="Si",U2118=1),1,IF(AND($I2118="Fisico",U2118=1),1,IF(AND(U2118=1,$I2118="Electronico"),2,IF(U2118=1,VLOOKUP($C2118&amp;"|"&amp;$B2118&amp;"|"&amp;$D2118,Empresas!$C$6:$CC$92,$G2118+6+1,0),0))))</f>
        <v>0</v>
      </c>
      <c r="AM2118" s="149">
        <f t="shared" si="348"/>
        <v>16</v>
      </c>
      <c r="AN2118" s="149">
        <f t="shared" si="349"/>
        <v>16</v>
      </c>
      <c r="AO2118" s="152">
        <f t="shared" si="350"/>
        <v>1</v>
      </c>
    </row>
    <row r="2119" spans="1:41" x14ac:dyDescent="0.25">
      <c r="A2119" s="140" t="str">
        <f>VLOOKUP(D2119,Empresas!$D$7:$F$91,3,0)</f>
        <v>Yulisa</v>
      </c>
      <c r="B2119" s="141" t="str">
        <f>VLOOKUP(D2119,Empresas!$D$7:$G$91,4,0)</f>
        <v>Lorenzo</v>
      </c>
      <c r="C2119" s="141" t="s">
        <v>544</v>
      </c>
      <c r="D2119" s="141" t="s">
        <v>332</v>
      </c>
      <c r="E2119" s="141" t="str">
        <f>VLOOKUP(D2119,Empresas!$D$7:$E$92,2,0)</f>
        <v>PS GLOBAL CORP S.A.C.</v>
      </c>
      <c r="F2119" s="141" t="s">
        <v>174</v>
      </c>
      <c r="G2119" s="142">
        <f t="shared" ref="G2119:G2127" si="351">+G2118+1</f>
        <v>52</v>
      </c>
      <c r="H2119" s="142" t="str">
        <f>VLOOKUP(D2119,Empresas!$D$6:$L$92,7,0)</f>
        <v>Mensual</v>
      </c>
      <c r="I2119" s="141" t="str">
        <f>VLOOKUP(VLOOKUP(D2119&amp;"|"&amp;B2119,Empresas!$I$7:$CB$92,G2119,0),Tablas!$A$8:$B$10,2,0)</f>
        <v>No aplica</v>
      </c>
      <c r="J2119" s="78"/>
      <c r="K2119" s="78"/>
      <c r="L2119" s="78"/>
      <c r="M2119" s="78"/>
      <c r="N2119" s="78"/>
      <c r="O2119" s="78"/>
      <c r="P2119" s="78"/>
      <c r="Q2119" s="78"/>
      <c r="R2119" s="78"/>
      <c r="S2119" s="78"/>
      <c r="T2119" s="78"/>
      <c r="U2119" s="78"/>
      <c r="V2119" s="78" t="str">
        <f>VLOOKUP(D2119,Empresas!$D$7:$CF$91,81,0)</f>
        <v>A</v>
      </c>
      <c r="W2119" s="78" t="str">
        <f>VLOOKUP(D2119,Empresas!$D$7:$M$91,10,0)</f>
        <v>Mype</v>
      </c>
      <c r="X2119" s="69" t="str">
        <f t="shared" si="346"/>
        <v>SI</v>
      </c>
      <c r="Y2119" s="153" t="str">
        <f t="shared" si="347"/>
        <v>No aplica</v>
      </c>
      <c r="Z2119" s="147">
        <f>IF(Y2119="No aplica",0,IF(I2119="no",0,IF(I2119="No aplica",0,IF(I2119="Si",1,IF(I2119="Fisico",1,IF(I2119="Electronico",2,VLOOKUP(C2119&amp;"|"&amp;B2119&amp;"|"&amp;D2119,Empresas!$C$6:$CC$92,G2119+6+1,0)))))))</f>
        <v>0</v>
      </c>
      <c r="AA2119" s="147">
        <f>IF(AND($I2119="Si",J2119=1),1,IF(AND($I2119="Fisico",J2119=1),1,IF(AND(J2119=1,$I2119="Electronico"),2,IF(J2119=1,VLOOKUP($C2119&amp;"|"&amp;$B2119&amp;"|"&amp;$D2119,Empresas!$C$6:$CC$92,$G2119+6+1,0),0))))</f>
        <v>0</v>
      </c>
      <c r="AB2119" s="147">
        <f>IF(AND($I2119="Si",K2119=1),1,IF(AND($I2119="Fisico",K2119=1),1,IF(AND(K2119=1,$I2119="Electronico"),2,IF(K2119=1,VLOOKUP($C2119&amp;"|"&amp;$B2119&amp;"|"&amp;$D2119,Empresas!$C$6:$CC$92,$G2119+6+1,0),0))))</f>
        <v>0</v>
      </c>
      <c r="AC2119" s="147">
        <f>IF(AND($I2119="Si",L2119=1),1,IF(AND($I2119="Fisico",L2119=1),1,IF(AND(L2119=1,$I2119="Electronico"),2,IF(L2119=1,VLOOKUP($C2119&amp;"|"&amp;$B2119&amp;"|"&amp;$D2119,Empresas!$C$6:$CC$92,$G2119+6+1,0),0))))</f>
        <v>0</v>
      </c>
      <c r="AD2119" s="147">
        <f>IF(AND($I2119="Si",M2119=1),1,IF(AND($I2119="Fisico",M2119=1),1,IF(AND(M2119=1,$I2119="Electronico"),2,IF(M2119=1,VLOOKUP($C2119&amp;"|"&amp;$B2119&amp;"|"&amp;$D2119,Empresas!$C$6:$CC$92,$G2119+6+1,0),0))))</f>
        <v>0</v>
      </c>
      <c r="AE2119" s="147">
        <f>IF(AND($I2119="Si",N2119=1),1,IF(AND($I2119="Fisico",N2119=1),1,IF(AND(N2119=1,$I2119="Electronico"),2,IF(N2119=1,VLOOKUP($C2119&amp;"|"&amp;$B2119&amp;"|"&amp;$D2119,Empresas!$C$6:$CC$92,$G2119+6+1,0),0))))</f>
        <v>0</v>
      </c>
      <c r="AF2119" s="147">
        <f>IF(AND($I2119="Si",O2119=1),1,IF(AND($I2119="Fisico",O2119=1),1,IF(AND(O2119=1,$I2119="Electronico"),2,IF(O2119=1,VLOOKUP($C2119&amp;"|"&amp;$B2119&amp;"|"&amp;$D2119,Empresas!$C$6:$CC$92,$G2119+6+1,0),0))))</f>
        <v>0</v>
      </c>
      <c r="AG2119" s="147">
        <f>IF(AND($I2119="Si",P2119=1),1,IF(AND($I2119="Fisico",P2119=1),1,IF(AND(P2119=1,$I2119="Electronico"),2,IF(P2119=1,VLOOKUP($C2119&amp;"|"&amp;$B2119&amp;"|"&amp;$D2119,Empresas!$C$6:$CC$92,$G2119+6+1,0),0))))</f>
        <v>0</v>
      </c>
      <c r="AH2119" s="147">
        <f>IF(AND($I2119="Si",Q2119=1),1,IF(AND($I2119="Fisico",Q2119=1),1,IF(AND(Q2119=1,$I2119="Electronico"),2,IF(Q2119=1,VLOOKUP($C2119&amp;"|"&amp;$B2119&amp;"|"&amp;$D2119,Empresas!$C$6:$CC$92,$G2119+6+1,0),0))))</f>
        <v>0</v>
      </c>
      <c r="AI2119" s="147">
        <f>IF(AND($I2119="Si",R2119=1),1,IF(AND($I2119="Fisico",R2119=1),1,IF(AND(R2119=1,$I2119="Electronico"),2,IF(R2119=1,VLOOKUP($C2119&amp;"|"&amp;$B2119&amp;"|"&amp;$D2119,Empresas!$C$6:$CC$92,$G2119+6+1,0),0))))</f>
        <v>0</v>
      </c>
      <c r="AJ2119" s="147">
        <f>IF(AND($I2119="Si",S2119=1),1,IF(AND($I2119="Fisico",S2119=1),1,IF(AND(S2119=1,$I2119="Electronico"),2,IF(S2119=1,VLOOKUP($C2119&amp;"|"&amp;$B2119&amp;"|"&amp;$D2119,Empresas!$C$6:$CC$92,$G2119+6+1,0),0))))</f>
        <v>0</v>
      </c>
      <c r="AK2119" s="147">
        <f>IF(AND($I2119="Si",T2119=1),1,IF(AND($I2119="Fisico",T2119=1),1,IF(AND(T2119=1,$I2119="Electronico"),2,IF(T2119=1,VLOOKUP($C2119&amp;"|"&amp;$B2119&amp;"|"&amp;$D2119,Empresas!$C$6:$CC$92,$G2119+6+1,0),0))))</f>
        <v>0</v>
      </c>
      <c r="AL2119" s="147">
        <f>IF(AND($I2119="Si",U2119=1),1,IF(AND($I2119="Fisico",U2119=1),1,IF(AND(U2119=1,$I2119="Electronico"),2,IF(U2119=1,VLOOKUP($C2119&amp;"|"&amp;$B2119&amp;"|"&amp;$D2119,Empresas!$C$6:$CC$92,$G2119+6+1,0),0))))</f>
        <v>0</v>
      </c>
      <c r="AM2119" s="149">
        <f t="shared" si="348"/>
        <v>0</v>
      </c>
      <c r="AN2119" s="149">
        <f t="shared" si="349"/>
        <v>0</v>
      </c>
      <c r="AO2119" s="152">
        <f t="shared" si="350"/>
        <v>0</v>
      </c>
    </row>
    <row r="2120" spans="1:41" x14ac:dyDescent="0.25">
      <c r="A2120" s="140" t="str">
        <f>VLOOKUP(D2120,Empresas!$D$7:$F$91,3,0)</f>
        <v>Yulisa</v>
      </c>
      <c r="B2120" s="141" t="str">
        <f>VLOOKUP(D2120,Empresas!$D$7:$G$91,4,0)</f>
        <v>Lorenzo</v>
      </c>
      <c r="C2120" s="141" t="s">
        <v>544</v>
      </c>
      <c r="D2120" s="141" t="s">
        <v>332</v>
      </c>
      <c r="E2120" s="141" t="str">
        <f>VLOOKUP(D2120,Empresas!$D$7:$E$92,2,0)</f>
        <v>PS GLOBAL CORP S.A.C.</v>
      </c>
      <c r="F2120" s="141" t="s">
        <v>175</v>
      </c>
      <c r="G2120" s="142">
        <f t="shared" si="351"/>
        <v>53</v>
      </c>
      <c r="H2120" s="142" t="str">
        <f>VLOOKUP(D2120,Empresas!$D$6:$L$92,7,0)</f>
        <v>Mensual</v>
      </c>
      <c r="I2120" s="141" t="str">
        <f>VLOOKUP(VLOOKUP(D2120&amp;"|"&amp;B2120,Empresas!$I$7:$CB$92,G2120,0),Tablas!$A$8:$B$10,2,0)</f>
        <v>Fisico</v>
      </c>
      <c r="J2120" s="78">
        <v>2</v>
      </c>
      <c r="K2120" s="78">
        <v>2</v>
      </c>
      <c r="L2120" s="78">
        <v>2</v>
      </c>
      <c r="M2120" s="78">
        <v>2</v>
      </c>
      <c r="N2120" s="78">
        <v>2</v>
      </c>
      <c r="O2120" s="78">
        <v>2</v>
      </c>
      <c r="P2120" s="78">
        <v>2</v>
      </c>
      <c r="Q2120" s="78">
        <v>2</v>
      </c>
      <c r="R2120" s="78"/>
      <c r="S2120" s="78"/>
      <c r="T2120" s="78"/>
      <c r="U2120" s="78"/>
      <c r="V2120" s="78" t="str">
        <f>VLOOKUP(D2120,Empresas!$D$7:$CF$91,81,0)</f>
        <v>A</v>
      </c>
      <c r="W2120" s="78" t="str">
        <f>VLOOKUP(D2120,Empresas!$D$7:$M$91,10,0)</f>
        <v>Mype</v>
      </c>
      <c r="X2120" s="69" t="str">
        <f t="shared" si="346"/>
        <v>SI</v>
      </c>
      <c r="Y2120" s="153" t="str">
        <f t="shared" si="347"/>
        <v>Si aplica</v>
      </c>
      <c r="Z2120" s="147">
        <f>IF(Y2120="No aplica",0,IF(I2120="no",0,IF(I2120="No aplica",0,IF(I2120="Si",1,IF(I2120="Fisico",1,IF(I2120="Electronico",2,VLOOKUP(C2120&amp;"|"&amp;B2120&amp;"|"&amp;D2120,Empresas!$C$6:$CC$92,G2120+6+1,0)))))))</f>
        <v>1</v>
      </c>
      <c r="AA2120" s="147">
        <f>IF(AND($I2120="Si",J2120=1),1,IF(AND($I2120="Fisico",J2120=1),1,IF(AND(J2120=1,$I2120="Electronico"),2,IF(J2120=1,VLOOKUP($C2120&amp;"|"&amp;$B2120&amp;"|"&amp;$D2120,Empresas!$C$6:$CC$92,$G2120+6+1,0),0))))</f>
        <v>0</v>
      </c>
      <c r="AB2120" s="147">
        <f>IF(AND($I2120="Si",K2120=1),1,IF(AND($I2120="Fisico",K2120=1),1,IF(AND(K2120=1,$I2120="Electronico"),2,IF(K2120=1,VLOOKUP($C2120&amp;"|"&amp;$B2120&amp;"|"&amp;$D2120,Empresas!$C$6:$CC$92,$G2120+6+1,0),0))))</f>
        <v>0</v>
      </c>
      <c r="AC2120" s="147">
        <f>IF(AND($I2120="Si",L2120=1),1,IF(AND($I2120="Fisico",L2120=1),1,IF(AND(L2120=1,$I2120="Electronico"),2,IF(L2120=1,VLOOKUP($C2120&amp;"|"&amp;$B2120&amp;"|"&amp;$D2120,Empresas!$C$6:$CC$92,$G2120+6+1,0),0))))</f>
        <v>0</v>
      </c>
      <c r="AD2120" s="147">
        <f>IF(AND($I2120="Si",M2120=1),1,IF(AND($I2120="Fisico",M2120=1),1,IF(AND(M2120=1,$I2120="Electronico"),2,IF(M2120=1,VLOOKUP($C2120&amp;"|"&amp;$B2120&amp;"|"&amp;$D2120,Empresas!$C$6:$CC$92,$G2120+6+1,0),0))))</f>
        <v>0</v>
      </c>
      <c r="AE2120" s="147">
        <f>IF(AND($I2120="Si",N2120=1),1,IF(AND($I2120="Fisico",N2120=1),1,IF(AND(N2120=1,$I2120="Electronico"),2,IF(N2120=1,VLOOKUP($C2120&amp;"|"&amp;$B2120&amp;"|"&amp;$D2120,Empresas!$C$6:$CC$92,$G2120+6+1,0),0))))</f>
        <v>0</v>
      </c>
      <c r="AF2120" s="147">
        <f>IF(AND($I2120="Si",O2120=1),1,IF(AND($I2120="Fisico",O2120=1),1,IF(AND(O2120=1,$I2120="Electronico"),2,IF(O2120=1,VLOOKUP($C2120&amp;"|"&amp;$B2120&amp;"|"&amp;$D2120,Empresas!$C$6:$CC$92,$G2120+6+1,0),0))))</f>
        <v>0</v>
      </c>
      <c r="AG2120" s="147">
        <f>IF(AND($I2120="Si",P2120=1),1,IF(AND($I2120="Fisico",P2120=1),1,IF(AND(P2120=1,$I2120="Electronico"),2,IF(P2120=1,VLOOKUP($C2120&amp;"|"&amp;$B2120&amp;"|"&amp;$D2120,Empresas!$C$6:$CC$92,$G2120+6+1,0),0))))</f>
        <v>0</v>
      </c>
      <c r="AH2120" s="147">
        <f>IF(AND($I2120="Si",Q2120=1),1,IF(AND($I2120="Fisico",Q2120=1),1,IF(AND(Q2120=1,$I2120="Electronico"),2,IF(Q2120=1,VLOOKUP($C2120&amp;"|"&amp;$B2120&amp;"|"&amp;$D2120,Empresas!$C$6:$CC$92,$G2120+6+1,0),0))))</f>
        <v>0</v>
      </c>
      <c r="AI2120" s="147">
        <f>IF(AND($I2120="Si",R2120=1),1,IF(AND($I2120="Fisico",R2120=1),1,IF(AND(R2120=1,$I2120="Electronico"),2,IF(R2120=1,VLOOKUP($C2120&amp;"|"&amp;$B2120&amp;"|"&amp;$D2120,Empresas!$C$6:$CC$92,$G2120+6+1,0),0))))</f>
        <v>0</v>
      </c>
      <c r="AJ2120" s="147">
        <f>IF(AND($I2120="Si",S2120=1),1,IF(AND($I2120="Fisico",S2120=1),1,IF(AND(S2120=1,$I2120="Electronico"),2,IF(S2120=1,VLOOKUP($C2120&amp;"|"&amp;$B2120&amp;"|"&amp;$D2120,Empresas!$C$6:$CC$92,$G2120+6+1,0),0))))</f>
        <v>0</v>
      </c>
      <c r="AK2120" s="147">
        <f>IF(AND($I2120="Si",T2120=1),1,IF(AND($I2120="Fisico",T2120=1),1,IF(AND(T2120=1,$I2120="Electronico"),2,IF(T2120=1,VLOOKUP($C2120&amp;"|"&amp;$B2120&amp;"|"&amp;$D2120,Empresas!$C$6:$CC$92,$G2120+6+1,0),0))))</f>
        <v>0</v>
      </c>
      <c r="AL2120" s="147">
        <f>IF(AND($I2120="Si",U2120=1),1,IF(AND($I2120="Fisico",U2120=1),1,IF(AND(U2120=1,$I2120="Electronico"),2,IF(U2120=1,VLOOKUP($C2120&amp;"|"&amp;$B2120&amp;"|"&amp;$D2120,Empresas!$C$6:$CC$92,$G2120+6+1,0),0))))</f>
        <v>0</v>
      </c>
      <c r="AM2120" s="149">
        <f t="shared" si="348"/>
        <v>0</v>
      </c>
      <c r="AN2120" s="149">
        <f t="shared" si="349"/>
        <v>8</v>
      </c>
      <c r="AO2120" s="152">
        <f t="shared" si="350"/>
        <v>0</v>
      </c>
    </row>
    <row r="2121" spans="1:41" x14ac:dyDescent="0.25">
      <c r="A2121" s="140" t="str">
        <f>VLOOKUP(D2121,Empresas!$D$7:$F$91,3,0)</f>
        <v>Yulisa</v>
      </c>
      <c r="B2121" s="141" t="str">
        <f>VLOOKUP(D2121,Empresas!$D$7:$G$91,4,0)</f>
        <v>Lorenzo</v>
      </c>
      <c r="C2121" s="141" t="s">
        <v>544</v>
      </c>
      <c r="D2121" s="141" t="s">
        <v>332</v>
      </c>
      <c r="E2121" s="141" t="str">
        <f>VLOOKUP(D2121,Empresas!$D$7:$E$92,2,0)</f>
        <v>PS GLOBAL CORP S.A.C.</v>
      </c>
      <c r="F2121" s="141" t="s">
        <v>176</v>
      </c>
      <c r="G2121" s="142">
        <f t="shared" si="351"/>
        <v>54</v>
      </c>
      <c r="H2121" s="142" t="str">
        <f>VLOOKUP(D2121,Empresas!$D$6:$L$92,7,0)</f>
        <v>Mensual</v>
      </c>
      <c r="I2121" s="141" t="str">
        <f>VLOOKUP(VLOOKUP(D2121&amp;"|"&amp;B2121,Empresas!$I$7:$CB$92,G2121,0),Tablas!$A$8:$B$10,2,0)</f>
        <v>No aplica</v>
      </c>
      <c r="J2121" s="78"/>
      <c r="K2121" s="78"/>
      <c r="L2121" s="78"/>
      <c r="M2121" s="78"/>
      <c r="N2121" s="78"/>
      <c r="O2121" s="78"/>
      <c r="P2121" s="78"/>
      <c r="Q2121" s="78"/>
      <c r="R2121" s="78"/>
      <c r="S2121" s="78"/>
      <c r="T2121" s="78"/>
      <c r="U2121" s="78"/>
      <c r="V2121" s="78" t="str">
        <f>VLOOKUP(D2121,Empresas!$D$7:$CF$91,81,0)</f>
        <v>A</v>
      </c>
      <c r="W2121" s="78" t="str">
        <f>VLOOKUP(D2121,Empresas!$D$7:$M$91,10,0)</f>
        <v>Mype</v>
      </c>
      <c r="X2121" s="69" t="str">
        <f t="shared" si="346"/>
        <v>SI</v>
      </c>
      <c r="Y2121" s="153" t="str">
        <f t="shared" si="347"/>
        <v>No aplica</v>
      </c>
      <c r="Z2121" s="147">
        <f>IF(Y2121="No aplica",0,IF(I2121="no",0,IF(I2121="No aplica",0,IF(I2121="Si",1,IF(I2121="Fisico",1,IF(I2121="Electronico",2,VLOOKUP(C2121&amp;"|"&amp;B2121&amp;"|"&amp;D2121,Empresas!$C$6:$CC$92,G2121+6+1,0)))))))</f>
        <v>0</v>
      </c>
      <c r="AA2121" s="147">
        <f>IF(AND($I2121="Si",J2121=1),1,IF(AND($I2121="Fisico",J2121=1),1,IF(AND(J2121=1,$I2121="Electronico"),2,IF(J2121=1,VLOOKUP($C2121&amp;"|"&amp;$B2121&amp;"|"&amp;$D2121,Empresas!$C$6:$CC$92,$G2121+6+1,0),0))))</f>
        <v>0</v>
      </c>
      <c r="AB2121" s="147">
        <f>IF(AND($I2121="Si",K2121=1),1,IF(AND($I2121="Fisico",K2121=1),1,IF(AND(K2121=1,$I2121="Electronico"),2,IF(K2121=1,VLOOKUP($C2121&amp;"|"&amp;$B2121&amp;"|"&amp;$D2121,Empresas!$C$6:$CC$92,$G2121+6+1,0),0))))</f>
        <v>0</v>
      </c>
      <c r="AC2121" s="147">
        <f>IF(AND($I2121="Si",L2121=1),1,IF(AND($I2121="Fisico",L2121=1),1,IF(AND(L2121=1,$I2121="Electronico"),2,IF(L2121=1,VLOOKUP($C2121&amp;"|"&amp;$B2121&amp;"|"&amp;$D2121,Empresas!$C$6:$CC$92,$G2121+6+1,0),0))))</f>
        <v>0</v>
      </c>
      <c r="AD2121" s="147">
        <f>IF(AND($I2121="Si",M2121=1),1,IF(AND($I2121="Fisico",M2121=1),1,IF(AND(M2121=1,$I2121="Electronico"),2,IF(M2121=1,VLOOKUP($C2121&amp;"|"&amp;$B2121&amp;"|"&amp;$D2121,Empresas!$C$6:$CC$92,$G2121+6+1,0),0))))</f>
        <v>0</v>
      </c>
      <c r="AE2121" s="147">
        <f>IF(AND($I2121="Si",N2121=1),1,IF(AND($I2121="Fisico",N2121=1),1,IF(AND(N2121=1,$I2121="Electronico"),2,IF(N2121=1,VLOOKUP($C2121&amp;"|"&amp;$B2121&amp;"|"&amp;$D2121,Empresas!$C$6:$CC$92,$G2121+6+1,0),0))))</f>
        <v>0</v>
      </c>
      <c r="AF2121" s="147">
        <f>IF(AND($I2121="Si",O2121=1),1,IF(AND($I2121="Fisico",O2121=1),1,IF(AND(O2121=1,$I2121="Electronico"),2,IF(O2121=1,VLOOKUP($C2121&amp;"|"&amp;$B2121&amp;"|"&amp;$D2121,Empresas!$C$6:$CC$92,$G2121+6+1,0),0))))</f>
        <v>0</v>
      </c>
      <c r="AG2121" s="147">
        <f>IF(AND($I2121="Si",P2121=1),1,IF(AND($I2121="Fisico",P2121=1),1,IF(AND(P2121=1,$I2121="Electronico"),2,IF(P2121=1,VLOOKUP($C2121&amp;"|"&amp;$B2121&amp;"|"&amp;$D2121,Empresas!$C$6:$CC$92,$G2121+6+1,0),0))))</f>
        <v>0</v>
      </c>
      <c r="AH2121" s="147">
        <f>IF(AND($I2121="Si",Q2121=1),1,IF(AND($I2121="Fisico",Q2121=1),1,IF(AND(Q2121=1,$I2121="Electronico"),2,IF(Q2121=1,VLOOKUP($C2121&amp;"|"&amp;$B2121&amp;"|"&amp;$D2121,Empresas!$C$6:$CC$92,$G2121+6+1,0),0))))</f>
        <v>0</v>
      </c>
      <c r="AI2121" s="147">
        <f>IF(AND($I2121="Si",R2121=1),1,IF(AND($I2121="Fisico",R2121=1),1,IF(AND(R2121=1,$I2121="Electronico"),2,IF(R2121=1,VLOOKUP($C2121&amp;"|"&amp;$B2121&amp;"|"&amp;$D2121,Empresas!$C$6:$CC$92,$G2121+6+1,0),0))))</f>
        <v>0</v>
      </c>
      <c r="AJ2121" s="147">
        <f>IF(AND($I2121="Si",S2121=1),1,IF(AND($I2121="Fisico",S2121=1),1,IF(AND(S2121=1,$I2121="Electronico"),2,IF(S2121=1,VLOOKUP($C2121&amp;"|"&amp;$B2121&amp;"|"&amp;$D2121,Empresas!$C$6:$CC$92,$G2121+6+1,0),0))))</f>
        <v>0</v>
      </c>
      <c r="AK2121" s="147">
        <f>IF(AND($I2121="Si",T2121=1),1,IF(AND($I2121="Fisico",T2121=1),1,IF(AND(T2121=1,$I2121="Electronico"),2,IF(T2121=1,VLOOKUP($C2121&amp;"|"&amp;$B2121&amp;"|"&amp;$D2121,Empresas!$C$6:$CC$92,$G2121+6+1,0),0))))</f>
        <v>0</v>
      </c>
      <c r="AL2121" s="147">
        <f>IF(AND($I2121="Si",U2121=1),1,IF(AND($I2121="Fisico",U2121=1),1,IF(AND(U2121=1,$I2121="Electronico"),2,IF(U2121=1,VLOOKUP($C2121&amp;"|"&amp;$B2121&amp;"|"&amp;$D2121,Empresas!$C$6:$CC$92,$G2121+6+1,0),0))))</f>
        <v>0</v>
      </c>
      <c r="AM2121" s="149">
        <f t="shared" si="348"/>
        <v>0</v>
      </c>
      <c r="AN2121" s="149">
        <f t="shared" si="349"/>
        <v>0</v>
      </c>
      <c r="AO2121" s="152">
        <f t="shared" si="350"/>
        <v>0</v>
      </c>
    </row>
    <row r="2122" spans="1:41" x14ac:dyDescent="0.25">
      <c r="A2122" s="140" t="str">
        <f>VLOOKUP(D2122,Empresas!$D$7:$F$91,3,0)</f>
        <v>Yulisa</v>
      </c>
      <c r="B2122" s="141" t="str">
        <f>VLOOKUP(D2122,Empresas!$D$7:$G$91,4,0)</f>
        <v>Lorenzo</v>
      </c>
      <c r="C2122" s="141" t="s">
        <v>544</v>
      </c>
      <c r="D2122" s="141" t="s">
        <v>332</v>
      </c>
      <c r="E2122" s="141" t="str">
        <f>VLOOKUP(D2122,Empresas!$D$7:$E$92,2,0)</f>
        <v>PS GLOBAL CORP S.A.C.</v>
      </c>
      <c r="F2122" s="141" t="s">
        <v>177</v>
      </c>
      <c r="G2122" s="142">
        <f t="shared" si="351"/>
        <v>55</v>
      </c>
      <c r="H2122" s="142" t="str">
        <f>VLOOKUP(D2122,Empresas!$D$6:$L$92,7,0)</f>
        <v>Mensual</v>
      </c>
      <c r="I2122" s="141" t="str">
        <f>VLOOKUP(VLOOKUP(D2122&amp;"|"&amp;B2122,Empresas!$I$7:$CB$92,G2122,0),Tablas!$A$8:$B$10,2,0)</f>
        <v>No aplica</v>
      </c>
      <c r="J2122" s="78"/>
      <c r="K2122" s="78"/>
      <c r="L2122" s="78"/>
      <c r="M2122" s="78"/>
      <c r="N2122" s="78"/>
      <c r="O2122" s="78"/>
      <c r="P2122" s="78"/>
      <c r="Q2122" s="78"/>
      <c r="R2122" s="78"/>
      <c r="S2122" s="78"/>
      <c r="T2122" s="78"/>
      <c r="U2122" s="78"/>
      <c r="V2122" s="78" t="str">
        <f>VLOOKUP(D2122,Empresas!$D$7:$CF$91,81,0)</f>
        <v>A</v>
      </c>
      <c r="W2122" s="78" t="str">
        <f>VLOOKUP(D2122,Empresas!$D$7:$M$91,10,0)</f>
        <v>Mype</v>
      </c>
      <c r="X2122" s="69" t="str">
        <f t="shared" si="346"/>
        <v>NO</v>
      </c>
      <c r="Y2122" s="153" t="str">
        <f t="shared" si="347"/>
        <v>No aplica</v>
      </c>
      <c r="Z2122" s="147">
        <f>IF(Y2122="No aplica",0,IF(I2122="no",0,IF(I2122="No aplica",0,IF(I2122="Si",1,IF(I2122="Fisico",1,IF(I2122="Electronico",2,VLOOKUP(C2122&amp;"|"&amp;B2122&amp;"|"&amp;D2122,Empresas!$C$6:$CC$92,G2122+6+1,0)))))))</f>
        <v>0</v>
      </c>
      <c r="AA2122" s="147">
        <f>IF(AND($I2122="Si",J2122=1),1,IF(AND($I2122="Fisico",J2122=1),1,IF(AND(J2122=1,$I2122="Electronico"),2,IF(J2122=1,VLOOKUP($C2122&amp;"|"&amp;$B2122&amp;"|"&amp;$D2122,Empresas!$C$6:$CC$92,$G2122+6+1,0),0))))</f>
        <v>0</v>
      </c>
      <c r="AB2122" s="147">
        <f>IF(AND($I2122="Si",K2122=1),1,IF(AND($I2122="Fisico",K2122=1),1,IF(AND(K2122=1,$I2122="Electronico"),2,IF(K2122=1,VLOOKUP($C2122&amp;"|"&amp;$B2122&amp;"|"&amp;$D2122,Empresas!$C$6:$CC$92,$G2122+6+1,0),0))))</f>
        <v>0</v>
      </c>
      <c r="AC2122" s="147">
        <f>IF(AND($I2122="Si",L2122=1),1,IF(AND($I2122="Fisico",L2122=1),1,IF(AND(L2122=1,$I2122="Electronico"),2,IF(L2122=1,VLOOKUP($C2122&amp;"|"&amp;$B2122&amp;"|"&amp;$D2122,Empresas!$C$6:$CC$92,$G2122+6+1,0),0))))</f>
        <v>0</v>
      </c>
      <c r="AD2122" s="147">
        <f>IF(AND($I2122="Si",M2122=1),1,IF(AND($I2122="Fisico",M2122=1),1,IF(AND(M2122=1,$I2122="Electronico"),2,IF(M2122=1,VLOOKUP($C2122&amp;"|"&amp;$B2122&amp;"|"&amp;$D2122,Empresas!$C$6:$CC$92,$G2122+6+1,0),0))))</f>
        <v>0</v>
      </c>
      <c r="AE2122" s="147">
        <f>IF(AND($I2122="Si",N2122=1),1,IF(AND($I2122="Fisico",N2122=1),1,IF(AND(N2122=1,$I2122="Electronico"),2,IF(N2122=1,VLOOKUP($C2122&amp;"|"&amp;$B2122&amp;"|"&amp;$D2122,Empresas!$C$6:$CC$92,$G2122+6+1,0),0))))</f>
        <v>0</v>
      </c>
      <c r="AF2122" s="147">
        <f>IF(AND($I2122="Si",O2122=1),1,IF(AND($I2122="Fisico",O2122=1),1,IF(AND(O2122=1,$I2122="Electronico"),2,IF(O2122=1,VLOOKUP($C2122&amp;"|"&amp;$B2122&amp;"|"&amp;$D2122,Empresas!$C$6:$CC$92,$G2122+6+1,0),0))))</f>
        <v>0</v>
      </c>
      <c r="AG2122" s="147">
        <f>IF(AND($I2122="Si",P2122=1),1,IF(AND($I2122="Fisico",P2122=1),1,IF(AND(P2122=1,$I2122="Electronico"),2,IF(P2122=1,VLOOKUP($C2122&amp;"|"&amp;$B2122&amp;"|"&amp;$D2122,Empresas!$C$6:$CC$92,$G2122+6+1,0),0))))</f>
        <v>0</v>
      </c>
      <c r="AH2122" s="147">
        <f>IF(AND($I2122="Si",Q2122=1),1,IF(AND($I2122="Fisico",Q2122=1),1,IF(AND(Q2122=1,$I2122="Electronico"),2,IF(Q2122=1,VLOOKUP($C2122&amp;"|"&amp;$B2122&amp;"|"&amp;$D2122,Empresas!$C$6:$CC$92,$G2122+6+1,0),0))))</f>
        <v>0</v>
      </c>
      <c r="AI2122" s="147">
        <f>IF(AND($I2122="Si",R2122=1),1,IF(AND($I2122="Fisico",R2122=1),1,IF(AND(R2122=1,$I2122="Electronico"),2,IF(R2122=1,VLOOKUP($C2122&amp;"|"&amp;$B2122&amp;"|"&amp;$D2122,Empresas!$C$6:$CC$92,$G2122+6+1,0),0))))</f>
        <v>0</v>
      </c>
      <c r="AJ2122" s="147">
        <f>IF(AND($I2122="Si",S2122=1),1,IF(AND($I2122="Fisico",S2122=1),1,IF(AND(S2122=1,$I2122="Electronico"),2,IF(S2122=1,VLOOKUP($C2122&amp;"|"&amp;$B2122&amp;"|"&amp;$D2122,Empresas!$C$6:$CC$92,$G2122+6+1,0),0))))</f>
        <v>0</v>
      </c>
      <c r="AK2122" s="147">
        <f>IF(AND($I2122="Si",T2122=1),1,IF(AND($I2122="Fisico",T2122=1),1,IF(AND(T2122=1,$I2122="Electronico"),2,IF(T2122=1,VLOOKUP($C2122&amp;"|"&amp;$B2122&amp;"|"&amp;$D2122,Empresas!$C$6:$CC$92,$G2122+6+1,0),0))))</f>
        <v>0</v>
      </c>
      <c r="AL2122" s="147">
        <f>IF(AND($I2122="Si",U2122=1),1,IF(AND($I2122="Fisico",U2122=1),1,IF(AND(U2122=1,$I2122="Electronico"),2,IF(U2122=1,VLOOKUP($C2122&amp;"|"&amp;$B2122&amp;"|"&amp;$D2122,Empresas!$C$6:$CC$92,$G2122+6+1,0),0))))</f>
        <v>0</v>
      </c>
      <c r="AM2122" s="149">
        <f t="shared" si="348"/>
        <v>0</v>
      </c>
      <c r="AN2122" s="149">
        <f t="shared" si="349"/>
        <v>0</v>
      </c>
      <c r="AO2122" s="152">
        <f t="shared" si="350"/>
        <v>0</v>
      </c>
    </row>
    <row r="2123" spans="1:41" x14ac:dyDescent="0.25">
      <c r="A2123" s="140" t="str">
        <f>VLOOKUP(D2123,Empresas!$D$7:$F$91,3,0)</f>
        <v>Yulisa</v>
      </c>
      <c r="B2123" s="141" t="str">
        <f>VLOOKUP(D2123,Empresas!$D$7:$G$91,4,0)</f>
        <v>Lorenzo</v>
      </c>
      <c r="C2123" s="141" t="s">
        <v>544</v>
      </c>
      <c r="D2123" s="141" t="s">
        <v>332</v>
      </c>
      <c r="E2123" s="141" t="str">
        <f>VLOOKUP(D2123,Empresas!$D$7:$E$92,2,0)</f>
        <v>PS GLOBAL CORP S.A.C.</v>
      </c>
      <c r="F2123" s="141" t="s">
        <v>178</v>
      </c>
      <c r="G2123" s="142">
        <f t="shared" si="351"/>
        <v>56</v>
      </c>
      <c r="H2123" s="142" t="str">
        <f>VLOOKUP(D2123,Empresas!$D$6:$L$92,7,0)</f>
        <v>Mensual</v>
      </c>
      <c r="I2123" s="141" t="str">
        <f>VLOOKUP(VLOOKUP(D2123&amp;"|"&amp;B2123,Empresas!$I$7:$CB$92,G2123,0),Tablas!$A$8:$B$10,2,0)</f>
        <v>No aplica</v>
      </c>
      <c r="J2123" s="78"/>
      <c r="K2123" s="78"/>
      <c r="L2123" s="78"/>
      <c r="M2123" s="78"/>
      <c r="N2123" s="78"/>
      <c r="O2123" s="78"/>
      <c r="P2123" s="78"/>
      <c r="Q2123" s="78"/>
      <c r="R2123" s="78"/>
      <c r="S2123" s="78"/>
      <c r="T2123" s="78"/>
      <c r="U2123" s="78"/>
      <c r="V2123" s="78" t="str">
        <f>VLOOKUP(D2123,Empresas!$D$7:$CF$91,81,0)</f>
        <v>A</v>
      </c>
      <c r="W2123" s="78" t="str">
        <f>VLOOKUP(D2123,Empresas!$D$7:$M$91,10,0)</f>
        <v>Mype</v>
      </c>
      <c r="X2123" s="69" t="str">
        <f t="shared" si="346"/>
        <v>SI</v>
      </c>
      <c r="Y2123" s="153" t="str">
        <f t="shared" si="347"/>
        <v>No aplica</v>
      </c>
      <c r="Z2123" s="147">
        <f>IF(Y2123="No aplica",0,IF(I2123="no",0,IF(I2123="No aplica",0,IF(I2123="Si",1,IF(I2123="Fisico",1,IF(I2123="Electronico",2,VLOOKUP(C2123&amp;"|"&amp;B2123&amp;"|"&amp;D2123,Empresas!$C$6:$CC$92,G2123+6+1,0)))))))</f>
        <v>0</v>
      </c>
      <c r="AA2123" s="147">
        <f>IF(AND($I2123="Si",J2123=1),1,IF(AND($I2123="Fisico",J2123=1),1,IF(AND(J2123=1,$I2123="Electronico"),2,IF(J2123=1,VLOOKUP($C2123&amp;"|"&amp;$B2123&amp;"|"&amp;$D2123,Empresas!$C$6:$CC$92,$G2123+6+1,0),0))))</f>
        <v>0</v>
      </c>
      <c r="AB2123" s="147">
        <f>IF(AND($I2123="Si",K2123=1),1,IF(AND($I2123="Fisico",K2123=1),1,IF(AND(K2123=1,$I2123="Electronico"),2,IF(K2123=1,VLOOKUP($C2123&amp;"|"&amp;$B2123&amp;"|"&amp;$D2123,Empresas!$C$6:$CC$92,$G2123+6+1,0),0))))</f>
        <v>0</v>
      </c>
      <c r="AC2123" s="147">
        <f>IF(AND($I2123="Si",L2123=1),1,IF(AND($I2123="Fisico",L2123=1),1,IF(AND(L2123=1,$I2123="Electronico"),2,IF(L2123=1,VLOOKUP($C2123&amp;"|"&amp;$B2123&amp;"|"&amp;$D2123,Empresas!$C$6:$CC$92,$G2123+6+1,0),0))))</f>
        <v>0</v>
      </c>
      <c r="AD2123" s="147">
        <f>IF(AND($I2123="Si",M2123=1),1,IF(AND($I2123="Fisico",M2123=1),1,IF(AND(M2123=1,$I2123="Electronico"),2,IF(M2123=1,VLOOKUP($C2123&amp;"|"&amp;$B2123&amp;"|"&amp;$D2123,Empresas!$C$6:$CC$92,$G2123+6+1,0),0))))</f>
        <v>0</v>
      </c>
      <c r="AE2123" s="147">
        <f>IF(AND($I2123="Si",N2123=1),1,IF(AND($I2123="Fisico",N2123=1),1,IF(AND(N2123=1,$I2123="Electronico"),2,IF(N2123=1,VLOOKUP($C2123&amp;"|"&amp;$B2123&amp;"|"&amp;$D2123,Empresas!$C$6:$CC$92,$G2123+6+1,0),0))))</f>
        <v>0</v>
      </c>
      <c r="AF2123" s="147">
        <f>IF(AND($I2123="Si",O2123=1),1,IF(AND($I2123="Fisico",O2123=1),1,IF(AND(O2123=1,$I2123="Electronico"),2,IF(O2123=1,VLOOKUP($C2123&amp;"|"&amp;$B2123&amp;"|"&amp;$D2123,Empresas!$C$6:$CC$92,$G2123+6+1,0),0))))</f>
        <v>0</v>
      </c>
      <c r="AG2123" s="147">
        <f>IF(AND($I2123="Si",P2123=1),1,IF(AND($I2123="Fisico",P2123=1),1,IF(AND(P2123=1,$I2123="Electronico"),2,IF(P2123=1,VLOOKUP($C2123&amp;"|"&amp;$B2123&amp;"|"&amp;$D2123,Empresas!$C$6:$CC$92,$G2123+6+1,0),0))))</f>
        <v>0</v>
      </c>
      <c r="AH2123" s="147">
        <f>IF(AND($I2123="Si",Q2123=1),1,IF(AND($I2123="Fisico",Q2123=1),1,IF(AND(Q2123=1,$I2123="Electronico"),2,IF(Q2123=1,VLOOKUP($C2123&amp;"|"&amp;$B2123&amp;"|"&amp;$D2123,Empresas!$C$6:$CC$92,$G2123+6+1,0),0))))</f>
        <v>0</v>
      </c>
      <c r="AI2123" s="147">
        <f>IF(AND($I2123="Si",R2123=1),1,IF(AND($I2123="Fisico",R2123=1),1,IF(AND(R2123=1,$I2123="Electronico"),2,IF(R2123=1,VLOOKUP($C2123&amp;"|"&amp;$B2123&amp;"|"&amp;$D2123,Empresas!$C$6:$CC$92,$G2123+6+1,0),0))))</f>
        <v>0</v>
      </c>
      <c r="AJ2123" s="147">
        <f>IF(AND($I2123="Si",S2123=1),1,IF(AND($I2123="Fisico",S2123=1),1,IF(AND(S2123=1,$I2123="Electronico"),2,IF(S2123=1,VLOOKUP($C2123&amp;"|"&amp;$B2123&amp;"|"&amp;$D2123,Empresas!$C$6:$CC$92,$G2123+6+1,0),0))))</f>
        <v>0</v>
      </c>
      <c r="AK2123" s="147">
        <f>IF(AND($I2123="Si",T2123=1),1,IF(AND($I2123="Fisico",T2123=1),1,IF(AND(T2123=1,$I2123="Electronico"),2,IF(T2123=1,VLOOKUP($C2123&amp;"|"&amp;$B2123&amp;"|"&amp;$D2123,Empresas!$C$6:$CC$92,$G2123+6+1,0),0))))</f>
        <v>0</v>
      </c>
      <c r="AL2123" s="147">
        <f>IF(AND($I2123="Si",U2123=1),1,IF(AND($I2123="Fisico",U2123=1),1,IF(AND(U2123=1,$I2123="Electronico"),2,IF(U2123=1,VLOOKUP($C2123&amp;"|"&amp;$B2123&amp;"|"&amp;$D2123,Empresas!$C$6:$CC$92,$G2123+6+1,0),0))))</f>
        <v>0</v>
      </c>
      <c r="AM2123" s="149">
        <f t="shared" si="348"/>
        <v>0</v>
      </c>
      <c r="AN2123" s="149">
        <f t="shared" si="349"/>
        <v>0</v>
      </c>
      <c r="AO2123" s="152">
        <f t="shared" si="350"/>
        <v>0</v>
      </c>
    </row>
    <row r="2124" spans="1:41" x14ac:dyDescent="0.25">
      <c r="A2124" s="140" t="str">
        <f>VLOOKUP(D2124,Empresas!$D$7:$F$91,3,0)</f>
        <v>Yulisa</v>
      </c>
      <c r="B2124" s="141" t="str">
        <f>VLOOKUP(D2124,Empresas!$D$7:$G$91,4,0)</f>
        <v>Lorenzo</v>
      </c>
      <c r="C2124" s="141" t="s">
        <v>544</v>
      </c>
      <c r="D2124" s="141" t="s">
        <v>332</v>
      </c>
      <c r="E2124" s="141" t="str">
        <f>VLOOKUP(D2124,Empresas!$D$7:$E$92,2,0)</f>
        <v>PS GLOBAL CORP S.A.C.</v>
      </c>
      <c r="F2124" s="141" t="s">
        <v>179</v>
      </c>
      <c r="G2124" s="142">
        <f t="shared" si="351"/>
        <v>57</v>
      </c>
      <c r="H2124" s="142" t="str">
        <f>VLOOKUP(D2124,Empresas!$D$6:$L$92,7,0)</f>
        <v>Mensual</v>
      </c>
      <c r="I2124" s="141" t="str">
        <f>VLOOKUP(VLOOKUP(D2124&amp;"|"&amp;B2124,Empresas!$I$7:$CB$92,G2124,0),Tablas!$A$8:$B$10,2,0)</f>
        <v>No aplica</v>
      </c>
      <c r="J2124" s="78"/>
      <c r="K2124" s="78"/>
      <c r="L2124" s="78"/>
      <c r="M2124" s="78"/>
      <c r="N2124" s="78"/>
      <c r="O2124" s="78"/>
      <c r="P2124" s="78"/>
      <c r="Q2124" s="78"/>
      <c r="R2124" s="78"/>
      <c r="S2124" s="78"/>
      <c r="T2124" s="78"/>
      <c r="U2124" s="78"/>
      <c r="V2124" s="78" t="str">
        <f>VLOOKUP(D2124,Empresas!$D$7:$CF$91,81,0)</f>
        <v>A</v>
      </c>
      <c r="W2124" s="78" t="str">
        <f>VLOOKUP(D2124,Empresas!$D$7:$M$91,10,0)</f>
        <v>Mype</v>
      </c>
      <c r="X2124" s="69" t="str">
        <f t="shared" si="346"/>
        <v>NO</v>
      </c>
      <c r="Y2124" s="153" t="str">
        <f t="shared" si="347"/>
        <v>No aplica</v>
      </c>
      <c r="Z2124" s="147">
        <f>IF(Y2124="No aplica",0,IF(I2124="no",0,IF(I2124="No aplica",0,IF(I2124="Si",1,IF(I2124="Fisico",1,IF(I2124="Electronico",2,VLOOKUP(C2124&amp;"|"&amp;B2124&amp;"|"&amp;D2124,Empresas!$C$6:$CC$92,G2124+6+1,0)))))))</f>
        <v>0</v>
      </c>
      <c r="AA2124" s="147">
        <f>IF(AND($I2124="Si",J2124=1),1,IF(AND($I2124="Fisico",J2124=1),1,IF(AND(J2124=1,$I2124="Electronico"),2,IF(J2124=1,VLOOKUP($C2124&amp;"|"&amp;$B2124&amp;"|"&amp;$D2124,Empresas!$C$6:$CC$92,$G2124+6+1,0),0))))</f>
        <v>0</v>
      </c>
      <c r="AB2124" s="147">
        <f>IF(AND($I2124="Si",K2124=1),1,IF(AND($I2124="Fisico",K2124=1),1,IF(AND(K2124=1,$I2124="Electronico"),2,IF(K2124=1,VLOOKUP($C2124&amp;"|"&amp;$B2124&amp;"|"&amp;$D2124,Empresas!$C$6:$CC$92,$G2124+6+1,0),0))))</f>
        <v>0</v>
      </c>
      <c r="AC2124" s="147">
        <f>IF(AND($I2124="Si",L2124=1),1,IF(AND($I2124="Fisico",L2124=1),1,IF(AND(L2124=1,$I2124="Electronico"),2,IF(L2124=1,VLOOKUP($C2124&amp;"|"&amp;$B2124&amp;"|"&amp;$D2124,Empresas!$C$6:$CC$92,$G2124+6+1,0),0))))</f>
        <v>0</v>
      </c>
      <c r="AD2124" s="147">
        <f>IF(AND($I2124="Si",M2124=1),1,IF(AND($I2124="Fisico",M2124=1),1,IF(AND(M2124=1,$I2124="Electronico"),2,IF(M2124=1,VLOOKUP($C2124&amp;"|"&amp;$B2124&amp;"|"&amp;$D2124,Empresas!$C$6:$CC$92,$G2124+6+1,0),0))))</f>
        <v>0</v>
      </c>
      <c r="AE2124" s="147">
        <f>IF(AND($I2124="Si",N2124=1),1,IF(AND($I2124="Fisico",N2124=1),1,IF(AND(N2124=1,$I2124="Electronico"),2,IF(N2124=1,VLOOKUP($C2124&amp;"|"&amp;$B2124&amp;"|"&amp;$D2124,Empresas!$C$6:$CC$92,$G2124+6+1,0),0))))</f>
        <v>0</v>
      </c>
      <c r="AF2124" s="147">
        <f>IF(AND($I2124="Si",O2124=1),1,IF(AND($I2124="Fisico",O2124=1),1,IF(AND(O2124=1,$I2124="Electronico"),2,IF(O2124=1,VLOOKUP($C2124&amp;"|"&amp;$B2124&amp;"|"&amp;$D2124,Empresas!$C$6:$CC$92,$G2124+6+1,0),0))))</f>
        <v>0</v>
      </c>
      <c r="AG2124" s="147">
        <f>IF(AND($I2124="Si",P2124=1),1,IF(AND($I2124="Fisico",P2124=1),1,IF(AND(P2124=1,$I2124="Electronico"),2,IF(P2124=1,VLOOKUP($C2124&amp;"|"&amp;$B2124&amp;"|"&amp;$D2124,Empresas!$C$6:$CC$92,$G2124+6+1,0),0))))</f>
        <v>0</v>
      </c>
      <c r="AH2124" s="147">
        <f>IF(AND($I2124="Si",Q2124=1),1,IF(AND($I2124="Fisico",Q2124=1),1,IF(AND(Q2124=1,$I2124="Electronico"),2,IF(Q2124=1,VLOOKUP($C2124&amp;"|"&amp;$B2124&amp;"|"&amp;$D2124,Empresas!$C$6:$CC$92,$G2124+6+1,0),0))))</f>
        <v>0</v>
      </c>
      <c r="AI2124" s="147">
        <f>IF(AND($I2124="Si",R2124=1),1,IF(AND($I2124="Fisico",R2124=1),1,IF(AND(R2124=1,$I2124="Electronico"),2,IF(R2124=1,VLOOKUP($C2124&amp;"|"&amp;$B2124&amp;"|"&amp;$D2124,Empresas!$C$6:$CC$92,$G2124+6+1,0),0))))</f>
        <v>0</v>
      </c>
      <c r="AJ2124" s="147">
        <f>IF(AND($I2124="Si",S2124=1),1,IF(AND($I2124="Fisico",S2124=1),1,IF(AND(S2124=1,$I2124="Electronico"),2,IF(S2124=1,VLOOKUP($C2124&amp;"|"&amp;$B2124&amp;"|"&amp;$D2124,Empresas!$C$6:$CC$92,$G2124+6+1,0),0))))</f>
        <v>0</v>
      </c>
      <c r="AK2124" s="147">
        <f>IF(AND($I2124="Si",T2124=1),1,IF(AND($I2124="Fisico",T2124=1),1,IF(AND(T2124=1,$I2124="Electronico"),2,IF(T2124=1,VLOOKUP($C2124&amp;"|"&amp;$B2124&amp;"|"&amp;$D2124,Empresas!$C$6:$CC$92,$G2124+6+1,0),0))))</f>
        <v>0</v>
      </c>
      <c r="AL2124" s="147">
        <f>IF(AND($I2124="Si",U2124=1),1,IF(AND($I2124="Fisico",U2124=1),1,IF(AND(U2124=1,$I2124="Electronico"),2,IF(U2124=1,VLOOKUP($C2124&amp;"|"&amp;$B2124&amp;"|"&amp;$D2124,Empresas!$C$6:$CC$92,$G2124+6+1,0),0))))</f>
        <v>0</v>
      </c>
      <c r="AM2124" s="149">
        <f t="shared" si="348"/>
        <v>0</v>
      </c>
      <c r="AN2124" s="149">
        <f t="shared" si="349"/>
        <v>0</v>
      </c>
      <c r="AO2124" s="152">
        <f t="shared" si="350"/>
        <v>0</v>
      </c>
    </row>
    <row r="2125" spans="1:41" x14ac:dyDescent="0.25">
      <c r="A2125" s="140" t="str">
        <f>VLOOKUP(D2125,Empresas!$D$7:$F$91,3,0)</f>
        <v>Yulisa</v>
      </c>
      <c r="B2125" s="141" t="str">
        <f>VLOOKUP(D2125,Empresas!$D$7:$G$91,4,0)</f>
        <v>Lorenzo</v>
      </c>
      <c r="C2125" s="141" t="s">
        <v>544</v>
      </c>
      <c r="D2125" s="141" t="s">
        <v>332</v>
      </c>
      <c r="E2125" s="141" t="str">
        <f>VLOOKUP(D2125,Empresas!$D$7:$E$92,2,0)</f>
        <v>PS GLOBAL CORP S.A.C.</v>
      </c>
      <c r="F2125" s="141" t="s">
        <v>180</v>
      </c>
      <c r="G2125" s="142">
        <f t="shared" si="351"/>
        <v>58</v>
      </c>
      <c r="H2125" s="142" t="str">
        <f>VLOOKUP(D2125,Empresas!$D$6:$L$92,7,0)</f>
        <v>Mensual</v>
      </c>
      <c r="I2125" s="141" t="str">
        <f>VLOOKUP(VLOOKUP(D2125&amp;"|"&amp;B2125,Empresas!$I$7:$CB$92,G2125,0),Tablas!$A$8:$B$10,2,0)</f>
        <v>No aplica</v>
      </c>
      <c r="J2125" s="78"/>
      <c r="K2125" s="78"/>
      <c r="L2125" s="78"/>
      <c r="M2125" s="78"/>
      <c r="N2125" s="78"/>
      <c r="O2125" s="78"/>
      <c r="P2125" s="78"/>
      <c r="Q2125" s="78"/>
      <c r="R2125" s="78"/>
      <c r="S2125" s="78"/>
      <c r="T2125" s="78"/>
      <c r="U2125" s="78"/>
      <c r="V2125" s="78" t="str">
        <f>VLOOKUP(D2125,Empresas!$D$7:$CF$91,81,0)</f>
        <v>A</v>
      </c>
      <c r="W2125" s="78" t="str">
        <f>VLOOKUP(D2125,Empresas!$D$7:$M$91,10,0)</f>
        <v>Mype</v>
      </c>
      <c r="X2125" s="69" t="str">
        <f t="shared" si="346"/>
        <v>NO</v>
      </c>
      <c r="Y2125" s="153" t="str">
        <f t="shared" si="347"/>
        <v>No aplica</v>
      </c>
      <c r="Z2125" s="147">
        <f>IF(Y2125="No aplica",0,IF(I2125="no",0,IF(I2125="No aplica",0,IF(I2125="Si",1,IF(I2125="Fisico",1,IF(I2125="Electronico",2,VLOOKUP(C2125&amp;"|"&amp;B2125&amp;"|"&amp;D2125,Empresas!$C$6:$CC$92,G2125+6+1,0)))))))</f>
        <v>0</v>
      </c>
      <c r="AA2125" s="147">
        <f>IF(AND($I2125="Si",J2125=1),1,IF(AND($I2125="Fisico",J2125=1),1,IF(AND(J2125=1,$I2125="Electronico"),2,IF(J2125=1,VLOOKUP($C2125&amp;"|"&amp;$B2125&amp;"|"&amp;$D2125,Empresas!$C$6:$CC$92,$G2125+6+1,0),0))))</f>
        <v>0</v>
      </c>
      <c r="AB2125" s="147">
        <f>IF(AND($I2125="Si",K2125=1),1,IF(AND($I2125="Fisico",K2125=1),1,IF(AND(K2125=1,$I2125="Electronico"),2,IF(K2125=1,VLOOKUP($C2125&amp;"|"&amp;$B2125&amp;"|"&amp;$D2125,Empresas!$C$6:$CC$92,$G2125+6+1,0),0))))</f>
        <v>0</v>
      </c>
      <c r="AC2125" s="147">
        <f>IF(AND($I2125="Si",L2125=1),1,IF(AND($I2125="Fisico",L2125=1),1,IF(AND(L2125=1,$I2125="Electronico"),2,IF(L2125=1,VLOOKUP($C2125&amp;"|"&amp;$B2125&amp;"|"&amp;$D2125,Empresas!$C$6:$CC$92,$G2125+6+1,0),0))))</f>
        <v>0</v>
      </c>
      <c r="AD2125" s="147">
        <f>IF(AND($I2125="Si",M2125=1),1,IF(AND($I2125="Fisico",M2125=1),1,IF(AND(M2125=1,$I2125="Electronico"),2,IF(M2125=1,VLOOKUP($C2125&amp;"|"&amp;$B2125&amp;"|"&amp;$D2125,Empresas!$C$6:$CC$92,$G2125+6+1,0),0))))</f>
        <v>0</v>
      </c>
      <c r="AE2125" s="147">
        <f>IF(AND($I2125="Si",N2125=1),1,IF(AND($I2125="Fisico",N2125=1),1,IF(AND(N2125=1,$I2125="Electronico"),2,IF(N2125=1,VLOOKUP($C2125&amp;"|"&amp;$B2125&amp;"|"&amp;$D2125,Empresas!$C$6:$CC$92,$G2125+6+1,0),0))))</f>
        <v>0</v>
      </c>
      <c r="AF2125" s="147">
        <f>IF(AND($I2125="Si",O2125=1),1,IF(AND($I2125="Fisico",O2125=1),1,IF(AND(O2125=1,$I2125="Electronico"),2,IF(O2125=1,VLOOKUP($C2125&amp;"|"&amp;$B2125&amp;"|"&amp;$D2125,Empresas!$C$6:$CC$92,$G2125+6+1,0),0))))</f>
        <v>0</v>
      </c>
      <c r="AG2125" s="147">
        <f>IF(AND($I2125="Si",P2125=1),1,IF(AND($I2125="Fisico",P2125=1),1,IF(AND(P2125=1,$I2125="Electronico"),2,IF(P2125=1,VLOOKUP($C2125&amp;"|"&amp;$B2125&amp;"|"&amp;$D2125,Empresas!$C$6:$CC$92,$G2125+6+1,0),0))))</f>
        <v>0</v>
      </c>
      <c r="AH2125" s="147">
        <f>IF(AND($I2125="Si",Q2125=1),1,IF(AND($I2125="Fisico",Q2125=1),1,IF(AND(Q2125=1,$I2125="Electronico"),2,IF(Q2125=1,VLOOKUP($C2125&amp;"|"&amp;$B2125&amp;"|"&amp;$D2125,Empresas!$C$6:$CC$92,$G2125+6+1,0),0))))</f>
        <v>0</v>
      </c>
      <c r="AI2125" s="147">
        <f>IF(AND($I2125="Si",R2125=1),1,IF(AND($I2125="Fisico",R2125=1),1,IF(AND(R2125=1,$I2125="Electronico"),2,IF(R2125=1,VLOOKUP($C2125&amp;"|"&amp;$B2125&amp;"|"&amp;$D2125,Empresas!$C$6:$CC$92,$G2125+6+1,0),0))))</f>
        <v>0</v>
      </c>
      <c r="AJ2125" s="147">
        <f>IF(AND($I2125="Si",S2125=1),1,IF(AND($I2125="Fisico",S2125=1),1,IF(AND(S2125=1,$I2125="Electronico"),2,IF(S2125=1,VLOOKUP($C2125&amp;"|"&amp;$B2125&amp;"|"&amp;$D2125,Empresas!$C$6:$CC$92,$G2125+6+1,0),0))))</f>
        <v>0</v>
      </c>
      <c r="AK2125" s="147">
        <f>IF(AND($I2125="Si",T2125=1),1,IF(AND($I2125="Fisico",T2125=1),1,IF(AND(T2125=1,$I2125="Electronico"),2,IF(T2125=1,VLOOKUP($C2125&amp;"|"&amp;$B2125&amp;"|"&amp;$D2125,Empresas!$C$6:$CC$92,$G2125+6+1,0),0))))</f>
        <v>0</v>
      </c>
      <c r="AL2125" s="147">
        <f>IF(AND($I2125="Si",U2125=1),1,IF(AND($I2125="Fisico",U2125=1),1,IF(AND(U2125=1,$I2125="Electronico"),2,IF(U2125=1,VLOOKUP($C2125&amp;"|"&amp;$B2125&amp;"|"&amp;$D2125,Empresas!$C$6:$CC$92,$G2125+6+1,0),0))))</f>
        <v>0</v>
      </c>
      <c r="AM2125" s="149">
        <f t="shared" si="348"/>
        <v>0</v>
      </c>
      <c r="AN2125" s="149">
        <f t="shared" si="349"/>
        <v>0</v>
      </c>
      <c r="AO2125" s="152">
        <f t="shared" si="350"/>
        <v>0</v>
      </c>
    </row>
    <row r="2126" spans="1:41" x14ac:dyDescent="0.25">
      <c r="A2126" s="140" t="str">
        <f>VLOOKUP(D2126,Empresas!$D$7:$F$91,3,0)</f>
        <v>Yulisa</v>
      </c>
      <c r="B2126" s="141" t="str">
        <f>VLOOKUP(D2126,Empresas!$D$7:$G$91,4,0)</f>
        <v>Lorenzo</v>
      </c>
      <c r="C2126" s="141" t="s">
        <v>544</v>
      </c>
      <c r="D2126" s="141" t="s">
        <v>332</v>
      </c>
      <c r="E2126" s="141" t="str">
        <f>VLOOKUP(D2126,Empresas!$D$7:$E$92,2,0)</f>
        <v>PS GLOBAL CORP S.A.C.</v>
      </c>
      <c r="F2126" s="141" t="s">
        <v>181</v>
      </c>
      <c r="G2126" s="142">
        <f t="shared" si="351"/>
        <v>59</v>
      </c>
      <c r="H2126" s="142" t="str">
        <f>VLOOKUP(D2126,Empresas!$D$6:$L$92,7,0)</f>
        <v>Mensual</v>
      </c>
      <c r="I2126" s="141" t="str">
        <f>VLOOKUP(VLOOKUP(D2126&amp;"|"&amp;B2126,Empresas!$I$7:$CB$92,G2126,0),Tablas!$A$8:$B$10,2,0)</f>
        <v>No aplica</v>
      </c>
      <c r="J2126" s="78"/>
      <c r="K2126" s="78"/>
      <c r="L2126" s="78"/>
      <c r="M2126" s="78"/>
      <c r="N2126" s="78"/>
      <c r="O2126" s="78"/>
      <c r="P2126" s="78"/>
      <c r="Q2126" s="78"/>
      <c r="R2126" s="78"/>
      <c r="S2126" s="78"/>
      <c r="T2126" s="78"/>
      <c r="U2126" s="78"/>
      <c r="V2126" s="78" t="str">
        <f>VLOOKUP(D2126,Empresas!$D$7:$CF$91,81,0)</f>
        <v>A</v>
      </c>
      <c r="W2126" s="78" t="str">
        <f>VLOOKUP(D2126,Empresas!$D$7:$M$91,10,0)</f>
        <v>Mype</v>
      </c>
      <c r="X2126" s="69" t="str">
        <f t="shared" si="346"/>
        <v>NO</v>
      </c>
      <c r="Y2126" s="153" t="str">
        <f t="shared" si="347"/>
        <v>No aplica</v>
      </c>
      <c r="Z2126" s="147">
        <f>IF(Y2126="No aplica",0,IF(I2126="no",0,IF(I2126="No aplica",0,IF(I2126="Si",1,IF(I2126="Fisico",1,IF(I2126="Electronico",2,VLOOKUP(C2126&amp;"|"&amp;B2126&amp;"|"&amp;D2126,Empresas!$C$6:$CC$92,G2126+6+1,0)))))))</f>
        <v>0</v>
      </c>
      <c r="AA2126" s="147">
        <f>IF(AND($I2126="Si",J2126=1),1,IF(AND($I2126="Fisico",J2126=1),1,IF(AND(J2126=1,$I2126="Electronico"),2,IF(J2126=1,VLOOKUP($C2126&amp;"|"&amp;$B2126&amp;"|"&amp;$D2126,Empresas!$C$6:$CC$92,$G2126+6+1,0),0))))</f>
        <v>0</v>
      </c>
      <c r="AB2126" s="147">
        <f>IF(AND($I2126="Si",K2126=1),1,IF(AND($I2126="Fisico",K2126=1),1,IF(AND(K2126=1,$I2126="Electronico"),2,IF(K2126=1,VLOOKUP($C2126&amp;"|"&amp;$B2126&amp;"|"&amp;$D2126,Empresas!$C$6:$CC$92,$G2126+6+1,0),0))))</f>
        <v>0</v>
      </c>
      <c r="AC2126" s="147">
        <f>IF(AND($I2126="Si",L2126=1),1,IF(AND($I2126="Fisico",L2126=1),1,IF(AND(L2126=1,$I2126="Electronico"),2,IF(L2126=1,VLOOKUP($C2126&amp;"|"&amp;$B2126&amp;"|"&amp;$D2126,Empresas!$C$6:$CC$92,$G2126+6+1,0),0))))</f>
        <v>0</v>
      </c>
      <c r="AD2126" s="147">
        <f>IF(AND($I2126="Si",M2126=1),1,IF(AND($I2126="Fisico",M2126=1),1,IF(AND(M2126=1,$I2126="Electronico"),2,IF(M2126=1,VLOOKUP($C2126&amp;"|"&amp;$B2126&amp;"|"&amp;$D2126,Empresas!$C$6:$CC$92,$G2126+6+1,0),0))))</f>
        <v>0</v>
      </c>
      <c r="AE2126" s="147">
        <f>IF(AND($I2126="Si",N2126=1),1,IF(AND($I2126="Fisico",N2126=1),1,IF(AND(N2126=1,$I2126="Electronico"),2,IF(N2126=1,VLOOKUP($C2126&amp;"|"&amp;$B2126&amp;"|"&amp;$D2126,Empresas!$C$6:$CC$92,$G2126+6+1,0),0))))</f>
        <v>0</v>
      </c>
      <c r="AF2126" s="147">
        <f>IF(AND($I2126="Si",O2126=1),1,IF(AND($I2126="Fisico",O2126=1),1,IF(AND(O2126=1,$I2126="Electronico"),2,IF(O2126=1,VLOOKUP($C2126&amp;"|"&amp;$B2126&amp;"|"&amp;$D2126,Empresas!$C$6:$CC$92,$G2126+6+1,0),0))))</f>
        <v>0</v>
      </c>
      <c r="AG2126" s="147">
        <f>IF(AND($I2126="Si",P2126=1),1,IF(AND($I2126="Fisico",P2126=1),1,IF(AND(P2126=1,$I2126="Electronico"),2,IF(P2126=1,VLOOKUP($C2126&amp;"|"&amp;$B2126&amp;"|"&amp;$D2126,Empresas!$C$6:$CC$92,$G2126+6+1,0),0))))</f>
        <v>0</v>
      </c>
      <c r="AH2126" s="147">
        <f>IF(AND($I2126="Si",Q2126=1),1,IF(AND($I2126="Fisico",Q2126=1),1,IF(AND(Q2126=1,$I2126="Electronico"),2,IF(Q2126=1,VLOOKUP($C2126&amp;"|"&amp;$B2126&amp;"|"&amp;$D2126,Empresas!$C$6:$CC$92,$G2126+6+1,0),0))))</f>
        <v>0</v>
      </c>
      <c r="AI2126" s="147">
        <f>IF(AND($I2126="Si",R2126=1),1,IF(AND($I2126="Fisico",R2126=1),1,IF(AND(R2126=1,$I2126="Electronico"),2,IF(R2126=1,VLOOKUP($C2126&amp;"|"&amp;$B2126&amp;"|"&amp;$D2126,Empresas!$C$6:$CC$92,$G2126+6+1,0),0))))</f>
        <v>0</v>
      </c>
      <c r="AJ2126" s="147">
        <f>IF(AND($I2126="Si",S2126=1),1,IF(AND($I2126="Fisico",S2126=1),1,IF(AND(S2126=1,$I2126="Electronico"),2,IF(S2126=1,VLOOKUP($C2126&amp;"|"&amp;$B2126&amp;"|"&amp;$D2126,Empresas!$C$6:$CC$92,$G2126+6+1,0),0))))</f>
        <v>0</v>
      </c>
      <c r="AK2126" s="147">
        <f>IF(AND($I2126="Si",T2126=1),1,IF(AND($I2126="Fisico",T2126=1),1,IF(AND(T2126=1,$I2126="Electronico"),2,IF(T2126=1,VLOOKUP($C2126&amp;"|"&amp;$B2126&amp;"|"&amp;$D2126,Empresas!$C$6:$CC$92,$G2126+6+1,0),0))))</f>
        <v>0</v>
      </c>
      <c r="AL2126" s="147">
        <f>IF(AND($I2126="Si",U2126=1),1,IF(AND($I2126="Fisico",U2126=1),1,IF(AND(U2126=1,$I2126="Electronico"),2,IF(U2126=1,VLOOKUP($C2126&amp;"|"&amp;$B2126&amp;"|"&amp;$D2126,Empresas!$C$6:$CC$92,$G2126+6+1,0),0))))</f>
        <v>0</v>
      </c>
      <c r="AM2126" s="149">
        <f t="shared" si="348"/>
        <v>0</v>
      </c>
      <c r="AN2126" s="149">
        <f t="shared" si="349"/>
        <v>0</v>
      </c>
      <c r="AO2126" s="152">
        <f t="shared" si="350"/>
        <v>0</v>
      </c>
    </row>
    <row r="2127" spans="1:41" x14ac:dyDescent="0.25">
      <c r="A2127" s="140" t="str">
        <f>VLOOKUP(D2127,Empresas!$D$7:$F$91,3,0)</f>
        <v>Yulisa</v>
      </c>
      <c r="B2127" s="141" t="str">
        <f>VLOOKUP(D2127,Empresas!$D$7:$G$91,4,0)</f>
        <v>Lorenzo</v>
      </c>
      <c r="C2127" s="141" t="s">
        <v>544</v>
      </c>
      <c r="D2127" s="141" t="s">
        <v>332</v>
      </c>
      <c r="E2127" s="141" t="str">
        <f>VLOOKUP(D2127,Empresas!$D$7:$E$92,2,0)</f>
        <v>PS GLOBAL CORP S.A.C.</v>
      </c>
      <c r="F2127" s="141" t="s">
        <v>182</v>
      </c>
      <c r="G2127" s="142">
        <f t="shared" si="351"/>
        <v>60</v>
      </c>
      <c r="H2127" s="142" t="str">
        <f>VLOOKUP(D2127,Empresas!$D$6:$L$92,7,0)</f>
        <v>Mensual</v>
      </c>
      <c r="I2127" s="141" t="str">
        <f>VLOOKUP(VLOOKUP(D2127&amp;"|"&amp;B2127,Empresas!$I$7:$CB$92,G2127,0),Tablas!$A$8:$B$10,2,0)</f>
        <v>No aplica</v>
      </c>
      <c r="J2127" s="78"/>
      <c r="K2127" s="78"/>
      <c r="L2127" s="78"/>
      <c r="M2127" s="78"/>
      <c r="N2127" s="78"/>
      <c r="O2127" s="78"/>
      <c r="P2127" s="78"/>
      <c r="Q2127" s="78"/>
      <c r="R2127" s="78"/>
      <c r="S2127" s="78"/>
      <c r="T2127" s="78"/>
      <c r="U2127" s="78"/>
      <c r="V2127" s="78" t="str">
        <f>VLOOKUP(D2127,Empresas!$D$7:$CF$91,81,0)</f>
        <v>A</v>
      </c>
      <c r="W2127" s="78" t="str">
        <f>VLOOKUP(D2127,Empresas!$D$7:$M$91,10,0)</f>
        <v>Mype</v>
      </c>
      <c r="X2127" s="69" t="str">
        <f t="shared" si="346"/>
        <v>NO</v>
      </c>
      <c r="Y2127" s="153" t="str">
        <f t="shared" si="347"/>
        <v>No aplica</v>
      </c>
      <c r="Z2127" s="147">
        <f>IF(Y2127="No aplica",0,IF(I2127="no",0,IF(I2127="No aplica",0,IF(I2127="Si",1,IF(I2127="Fisico",1,IF(I2127="Electronico",2,VLOOKUP(C2127&amp;"|"&amp;B2127&amp;"|"&amp;D2127,Empresas!$C$6:$CC$92,G2127+6+1,0)))))))</f>
        <v>0</v>
      </c>
      <c r="AA2127" s="147">
        <f>IF(AND($I2127="Si",J2127=1),1,IF(AND($I2127="Fisico",J2127=1),1,IF(AND(J2127=1,$I2127="Electronico"),2,IF(J2127=1,VLOOKUP($C2127&amp;"|"&amp;$B2127&amp;"|"&amp;$D2127,Empresas!$C$6:$CC$92,$G2127+6+1,0),0))))</f>
        <v>0</v>
      </c>
      <c r="AB2127" s="147">
        <f>IF(AND($I2127="Si",K2127=1),1,IF(AND($I2127="Fisico",K2127=1),1,IF(AND(K2127=1,$I2127="Electronico"),2,IF(K2127=1,VLOOKUP($C2127&amp;"|"&amp;$B2127&amp;"|"&amp;$D2127,Empresas!$C$6:$CC$92,$G2127+6+1,0),0))))</f>
        <v>0</v>
      </c>
      <c r="AC2127" s="147">
        <f>IF(AND($I2127="Si",L2127=1),1,IF(AND($I2127="Fisico",L2127=1),1,IF(AND(L2127=1,$I2127="Electronico"),2,IF(L2127=1,VLOOKUP($C2127&amp;"|"&amp;$B2127&amp;"|"&amp;$D2127,Empresas!$C$6:$CC$92,$G2127+6+1,0),0))))</f>
        <v>0</v>
      </c>
      <c r="AD2127" s="147">
        <f>IF(AND($I2127="Si",M2127=1),1,IF(AND($I2127="Fisico",M2127=1),1,IF(AND(M2127=1,$I2127="Electronico"),2,IF(M2127=1,VLOOKUP($C2127&amp;"|"&amp;$B2127&amp;"|"&amp;$D2127,Empresas!$C$6:$CC$92,$G2127+6+1,0),0))))</f>
        <v>0</v>
      </c>
      <c r="AE2127" s="147">
        <f>IF(AND($I2127="Si",N2127=1),1,IF(AND($I2127="Fisico",N2127=1),1,IF(AND(N2127=1,$I2127="Electronico"),2,IF(N2127=1,VLOOKUP($C2127&amp;"|"&amp;$B2127&amp;"|"&amp;$D2127,Empresas!$C$6:$CC$92,$G2127+6+1,0),0))))</f>
        <v>0</v>
      </c>
      <c r="AF2127" s="147">
        <f>IF(AND($I2127="Si",O2127=1),1,IF(AND($I2127="Fisico",O2127=1),1,IF(AND(O2127=1,$I2127="Electronico"),2,IF(O2127=1,VLOOKUP($C2127&amp;"|"&amp;$B2127&amp;"|"&amp;$D2127,Empresas!$C$6:$CC$92,$G2127+6+1,0),0))))</f>
        <v>0</v>
      </c>
      <c r="AG2127" s="147">
        <f>IF(AND($I2127="Si",P2127=1),1,IF(AND($I2127="Fisico",P2127=1),1,IF(AND(P2127=1,$I2127="Electronico"),2,IF(P2127=1,VLOOKUP($C2127&amp;"|"&amp;$B2127&amp;"|"&amp;$D2127,Empresas!$C$6:$CC$92,$G2127+6+1,0),0))))</f>
        <v>0</v>
      </c>
      <c r="AH2127" s="147">
        <f>IF(AND($I2127="Si",Q2127=1),1,IF(AND($I2127="Fisico",Q2127=1),1,IF(AND(Q2127=1,$I2127="Electronico"),2,IF(Q2127=1,VLOOKUP($C2127&amp;"|"&amp;$B2127&amp;"|"&amp;$D2127,Empresas!$C$6:$CC$92,$G2127+6+1,0),0))))</f>
        <v>0</v>
      </c>
      <c r="AI2127" s="147">
        <f>IF(AND($I2127="Si",R2127=1),1,IF(AND($I2127="Fisico",R2127=1),1,IF(AND(R2127=1,$I2127="Electronico"),2,IF(R2127=1,VLOOKUP($C2127&amp;"|"&amp;$B2127&amp;"|"&amp;$D2127,Empresas!$C$6:$CC$92,$G2127+6+1,0),0))))</f>
        <v>0</v>
      </c>
      <c r="AJ2127" s="147">
        <f>IF(AND($I2127="Si",S2127=1),1,IF(AND($I2127="Fisico",S2127=1),1,IF(AND(S2127=1,$I2127="Electronico"),2,IF(S2127=1,VLOOKUP($C2127&amp;"|"&amp;$B2127&amp;"|"&amp;$D2127,Empresas!$C$6:$CC$92,$G2127+6+1,0),0))))</f>
        <v>0</v>
      </c>
      <c r="AK2127" s="147">
        <f>IF(AND($I2127="Si",T2127=1),1,IF(AND($I2127="Fisico",T2127=1),1,IF(AND(T2127=1,$I2127="Electronico"),2,IF(T2127=1,VLOOKUP($C2127&amp;"|"&amp;$B2127&amp;"|"&amp;$D2127,Empresas!$C$6:$CC$92,$G2127+6+1,0),0))))</f>
        <v>0</v>
      </c>
      <c r="AL2127" s="147">
        <f>IF(AND($I2127="Si",U2127=1),1,IF(AND($I2127="Fisico",U2127=1),1,IF(AND(U2127=1,$I2127="Electronico"),2,IF(U2127=1,VLOOKUP($C2127&amp;"|"&amp;$B2127&amp;"|"&amp;$D2127,Empresas!$C$6:$CC$92,$G2127+6+1,0),0))))</f>
        <v>0</v>
      </c>
      <c r="AM2127" s="149">
        <f t="shared" si="348"/>
        <v>0</v>
      </c>
      <c r="AN2127" s="149">
        <f t="shared" si="349"/>
        <v>0</v>
      </c>
      <c r="AO2127" s="152">
        <f t="shared" si="350"/>
        <v>0</v>
      </c>
    </row>
    <row r="2128" spans="1:41" x14ac:dyDescent="0.25">
      <c r="A2128" s="143" t="str">
        <f>VLOOKUP(D2128,Empresas!$D$7:$F$91,3,0)</f>
        <v>Yulisa</v>
      </c>
      <c r="B2128" s="144" t="str">
        <f>VLOOKUP(D2128,Empresas!$D$7:$G$91,4,0)</f>
        <v>Lorenzo</v>
      </c>
      <c r="C2128" s="144" t="s">
        <v>544</v>
      </c>
      <c r="D2128" s="144" t="s">
        <v>332</v>
      </c>
      <c r="E2128" s="144" t="str">
        <f>VLOOKUP(D2128,Empresas!$D$7:$E$92,2,0)</f>
        <v>PS GLOBAL CORP S.A.C.</v>
      </c>
      <c r="F2128" s="144" t="s">
        <v>183</v>
      </c>
      <c r="G2128" s="145">
        <f>+Empresas!$BR$2</f>
        <v>62</v>
      </c>
      <c r="H2128" s="145" t="str">
        <f>VLOOKUP(D2128,Empresas!$D$6:$L$92,7,0)</f>
        <v>Mensual</v>
      </c>
      <c r="I2128" s="144" t="str">
        <f>VLOOKUP(VLOOKUP(D2128&amp;"|"&amp;B2128,Empresas!$I$7:$CB$92,G2128,0),Tablas!$A$13:$B$14,2,0)</f>
        <v>Si</v>
      </c>
      <c r="J2128" s="78">
        <v>1</v>
      </c>
      <c r="K2128" s="78">
        <v>1</v>
      </c>
      <c r="L2128" s="78">
        <v>1</v>
      </c>
      <c r="M2128" s="78">
        <v>1</v>
      </c>
      <c r="N2128" s="78">
        <v>1</v>
      </c>
      <c r="O2128" s="78">
        <v>1</v>
      </c>
      <c r="P2128" s="78">
        <v>1</v>
      </c>
      <c r="Q2128" s="78">
        <v>1</v>
      </c>
      <c r="R2128" s="78"/>
      <c r="S2128" s="78"/>
      <c r="T2128" s="78"/>
      <c r="U2128" s="78"/>
      <c r="V2128" s="78" t="str">
        <f>VLOOKUP(D2128,Empresas!$D$7:$CF$91,81,0)</f>
        <v>A</v>
      </c>
      <c r="W2128" s="78" t="str">
        <f>VLOOKUP(D2128,Empresas!$D$7:$M$91,10,0)</f>
        <v>Mype</v>
      </c>
      <c r="X2128" s="69" t="str">
        <f t="shared" si="346"/>
        <v>SI</v>
      </c>
      <c r="Y2128" s="153" t="str">
        <f t="shared" si="347"/>
        <v>Si aplica</v>
      </c>
      <c r="Z2128" s="147">
        <f>IF(Y2128="No aplica",0,IF(I2128="no",0,IF(I2128="No aplica",0,IF(I2128="Si",1,IF(I2128="Fisico",1,IF(I2128="Electronico",2,VLOOKUP(C2128&amp;"|"&amp;B2128&amp;"|"&amp;D2128,Empresas!$C$6:$CC$92,G2128+6+1,0)))))))</f>
        <v>1</v>
      </c>
      <c r="AA2128" s="147">
        <f>IF(AND($I2128="Si",J2128=1),1,IF(AND($I2128="Fisico",J2128=1),1,IF(AND(J2128=1,$I2128="Electronico"),2,IF(J2128=1,VLOOKUP($C2128&amp;"|"&amp;$B2128&amp;"|"&amp;$D2128,Empresas!$C$6:$CC$92,$G2128+6+1,0),0))))</f>
        <v>1</v>
      </c>
      <c r="AB2128" s="147">
        <f>IF(AND($I2128="Si",K2128=1),1,IF(AND($I2128="Fisico",K2128=1),1,IF(AND(K2128=1,$I2128="Electronico"),2,IF(K2128=1,VLOOKUP($C2128&amp;"|"&amp;$B2128&amp;"|"&amp;$D2128,Empresas!$C$6:$CC$92,$G2128+6+1,0),0))))</f>
        <v>1</v>
      </c>
      <c r="AC2128" s="147">
        <f>IF(AND($I2128="Si",L2128=1),1,IF(AND($I2128="Fisico",L2128=1),1,IF(AND(L2128=1,$I2128="Electronico"),2,IF(L2128=1,VLOOKUP($C2128&amp;"|"&amp;$B2128&amp;"|"&amp;$D2128,Empresas!$C$6:$CC$92,$G2128+6+1,0),0))))</f>
        <v>1</v>
      </c>
      <c r="AD2128" s="147">
        <f>IF(AND($I2128="Si",M2128=1),1,IF(AND($I2128="Fisico",M2128=1),1,IF(AND(M2128=1,$I2128="Electronico"),2,IF(M2128=1,VLOOKUP($C2128&amp;"|"&amp;$B2128&amp;"|"&amp;$D2128,Empresas!$C$6:$CC$92,$G2128+6+1,0),0))))</f>
        <v>1</v>
      </c>
      <c r="AE2128" s="147">
        <f>IF(AND($I2128="Si",N2128=1),1,IF(AND($I2128="Fisico",N2128=1),1,IF(AND(N2128=1,$I2128="Electronico"),2,IF(N2128=1,VLOOKUP($C2128&amp;"|"&amp;$B2128&amp;"|"&amp;$D2128,Empresas!$C$6:$CC$92,$G2128+6+1,0),0))))</f>
        <v>1</v>
      </c>
      <c r="AF2128" s="147">
        <f>IF(AND($I2128="Si",O2128=1),1,IF(AND($I2128="Fisico",O2128=1),1,IF(AND(O2128=1,$I2128="Electronico"),2,IF(O2128=1,VLOOKUP($C2128&amp;"|"&amp;$B2128&amp;"|"&amp;$D2128,Empresas!$C$6:$CC$92,$G2128+6+1,0),0))))</f>
        <v>1</v>
      </c>
      <c r="AG2128" s="147">
        <f>IF(AND($I2128="Si",P2128=1),1,IF(AND($I2128="Fisico",P2128=1),1,IF(AND(P2128=1,$I2128="Electronico"),2,IF(P2128=1,VLOOKUP($C2128&amp;"|"&amp;$B2128&amp;"|"&amp;$D2128,Empresas!$C$6:$CC$92,$G2128+6+1,0),0))))</f>
        <v>1</v>
      </c>
      <c r="AH2128" s="147">
        <f>IF(AND($I2128="Si",Q2128=1),1,IF(AND($I2128="Fisico",Q2128=1),1,IF(AND(Q2128=1,$I2128="Electronico"),2,IF(Q2128=1,VLOOKUP($C2128&amp;"|"&amp;$B2128&amp;"|"&amp;$D2128,Empresas!$C$6:$CC$92,$G2128+6+1,0),0))))</f>
        <v>1</v>
      </c>
      <c r="AI2128" s="147">
        <f>IF(AND($I2128="Si",R2128=1),1,IF(AND($I2128="Fisico",R2128=1),1,IF(AND(R2128=1,$I2128="Electronico"),2,IF(R2128=1,VLOOKUP($C2128&amp;"|"&amp;$B2128&amp;"|"&amp;$D2128,Empresas!$C$6:$CC$92,$G2128+6+1,0),0))))</f>
        <v>0</v>
      </c>
      <c r="AJ2128" s="147">
        <f>IF(AND($I2128="Si",S2128=1),1,IF(AND($I2128="Fisico",S2128=1),1,IF(AND(S2128=1,$I2128="Electronico"),2,IF(S2128=1,VLOOKUP($C2128&amp;"|"&amp;$B2128&amp;"|"&amp;$D2128,Empresas!$C$6:$CC$92,$G2128+6+1,0),0))))</f>
        <v>0</v>
      </c>
      <c r="AK2128" s="147">
        <f>IF(AND($I2128="Si",T2128=1),1,IF(AND($I2128="Fisico",T2128=1),1,IF(AND(T2128=1,$I2128="Electronico"),2,IF(T2128=1,VLOOKUP($C2128&amp;"|"&amp;$B2128&amp;"|"&amp;$D2128,Empresas!$C$6:$CC$92,$G2128+6+1,0),0))))</f>
        <v>0</v>
      </c>
      <c r="AL2128" s="147">
        <f>IF(AND($I2128="Si",U2128=1),1,IF(AND($I2128="Fisico",U2128=1),1,IF(AND(U2128=1,$I2128="Electronico"),2,IF(U2128=1,VLOOKUP($C2128&amp;"|"&amp;$B2128&amp;"|"&amp;$D2128,Empresas!$C$6:$CC$92,$G2128+6+1,0),0))))</f>
        <v>0</v>
      </c>
      <c r="AM2128" s="149">
        <f t="shared" si="348"/>
        <v>8</v>
      </c>
      <c r="AN2128" s="149">
        <f t="shared" si="349"/>
        <v>8</v>
      </c>
      <c r="AO2128" s="152">
        <f t="shared" si="350"/>
        <v>1</v>
      </c>
    </row>
    <row r="2129" spans="1:41" x14ac:dyDescent="0.25">
      <c r="A2129" s="143" t="str">
        <f>VLOOKUP(D2129,Empresas!$D$7:$F$91,3,0)</f>
        <v>Yulisa</v>
      </c>
      <c r="B2129" s="144" t="str">
        <f>VLOOKUP(D2129,Empresas!$D$7:$G$91,4,0)</f>
        <v>Lorenzo</v>
      </c>
      <c r="C2129" s="144" t="s">
        <v>544</v>
      </c>
      <c r="D2129" s="144" t="s">
        <v>332</v>
      </c>
      <c r="E2129" s="144" t="str">
        <f>VLOOKUP(D2129,Empresas!$D$7:$E$92,2,0)</f>
        <v>PS GLOBAL CORP S.A.C.</v>
      </c>
      <c r="F2129" s="144" t="s">
        <v>184</v>
      </c>
      <c r="G2129" s="145">
        <f>+G2128+1</f>
        <v>63</v>
      </c>
      <c r="H2129" s="145" t="str">
        <f>VLOOKUP(D2129,Empresas!$D$6:$L$92,7,0)</f>
        <v>Mensual</v>
      </c>
      <c r="I2129" s="144" t="str">
        <f>VLOOKUP(VLOOKUP(D2129&amp;"|"&amp;B2129,Empresas!$I$7:$CB$92,G2129,0),Tablas!$A$13:$B$14,2,0)</f>
        <v>No</v>
      </c>
      <c r="J2129" s="78"/>
      <c r="K2129" s="78"/>
      <c r="L2129" s="78"/>
      <c r="M2129" s="78"/>
      <c r="N2129" s="78"/>
      <c r="O2129" s="78"/>
      <c r="P2129" s="78"/>
      <c r="Q2129" s="78"/>
      <c r="R2129" s="78"/>
      <c r="S2129" s="78"/>
      <c r="T2129" s="78"/>
      <c r="U2129" s="78"/>
      <c r="V2129" s="78" t="str">
        <f>VLOOKUP(D2129,Empresas!$D$7:$CF$91,81,0)</f>
        <v>A</v>
      </c>
      <c r="W2129" s="78" t="str">
        <f>VLOOKUP(D2129,Empresas!$D$7:$M$91,10,0)</f>
        <v>Mype</v>
      </c>
      <c r="X2129" s="69" t="str">
        <f t="shared" si="346"/>
        <v>SI</v>
      </c>
      <c r="Y2129" s="153" t="str">
        <f t="shared" si="347"/>
        <v>No aplica</v>
      </c>
      <c r="Z2129" s="147">
        <f>IF(Y2129="No aplica",0,IF(I2129="no",0,IF(I2129="No aplica",0,IF(I2129="Si",1,IF(I2129="Fisico",1,IF(I2129="Electronico",2,VLOOKUP(C2129&amp;"|"&amp;B2129&amp;"|"&amp;D2129,Empresas!$C$6:$CC$92,G2129+6+1,0)))))))</f>
        <v>0</v>
      </c>
      <c r="AA2129" s="147">
        <f>IF(AND($I2129="Si",J2129=1),1,IF(AND($I2129="Fisico",J2129=1),1,IF(AND(J2129=1,$I2129="Electronico"),2,IF(J2129=1,VLOOKUP($C2129&amp;"|"&amp;$B2129&amp;"|"&amp;$D2129,Empresas!$C$6:$CC$92,$G2129+6+1,0),0))))</f>
        <v>0</v>
      </c>
      <c r="AB2129" s="147">
        <f>IF(AND($I2129="Si",K2129=1),1,IF(AND($I2129="Fisico",K2129=1),1,IF(AND(K2129=1,$I2129="Electronico"),2,IF(K2129=1,VLOOKUP($C2129&amp;"|"&amp;$B2129&amp;"|"&amp;$D2129,Empresas!$C$6:$CC$92,$G2129+6+1,0),0))))</f>
        <v>0</v>
      </c>
      <c r="AC2129" s="147">
        <f>IF(AND($I2129="Si",L2129=1),1,IF(AND($I2129="Fisico",L2129=1),1,IF(AND(L2129=1,$I2129="Electronico"),2,IF(L2129=1,VLOOKUP($C2129&amp;"|"&amp;$B2129&amp;"|"&amp;$D2129,Empresas!$C$6:$CC$92,$G2129+6+1,0),0))))</f>
        <v>0</v>
      </c>
      <c r="AD2129" s="147">
        <f>IF(AND($I2129="Si",M2129=1),1,IF(AND($I2129="Fisico",M2129=1),1,IF(AND(M2129=1,$I2129="Electronico"),2,IF(M2129=1,VLOOKUP($C2129&amp;"|"&amp;$B2129&amp;"|"&amp;$D2129,Empresas!$C$6:$CC$92,$G2129+6+1,0),0))))</f>
        <v>0</v>
      </c>
      <c r="AE2129" s="147">
        <f>IF(AND($I2129="Si",N2129=1),1,IF(AND($I2129="Fisico",N2129=1),1,IF(AND(N2129=1,$I2129="Electronico"),2,IF(N2129=1,VLOOKUP($C2129&amp;"|"&amp;$B2129&amp;"|"&amp;$D2129,Empresas!$C$6:$CC$92,$G2129+6+1,0),0))))</f>
        <v>0</v>
      </c>
      <c r="AF2129" s="147">
        <f>IF(AND($I2129="Si",O2129=1),1,IF(AND($I2129="Fisico",O2129=1),1,IF(AND(O2129=1,$I2129="Electronico"),2,IF(O2129=1,VLOOKUP($C2129&amp;"|"&amp;$B2129&amp;"|"&amp;$D2129,Empresas!$C$6:$CC$92,$G2129+6+1,0),0))))</f>
        <v>0</v>
      </c>
      <c r="AG2129" s="147">
        <f>IF(AND($I2129="Si",P2129=1),1,IF(AND($I2129="Fisico",P2129=1),1,IF(AND(P2129=1,$I2129="Electronico"),2,IF(P2129=1,VLOOKUP($C2129&amp;"|"&amp;$B2129&amp;"|"&amp;$D2129,Empresas!$C$6:$CC$92,$G2129+6+1,0),0))))</f>
        <v>0</v>
      </c>
      <c r="AH2129" s="147">
        <f>IF(AND($I2129="Si",Q2129=1),1,IF(AND($I2129="Fisico",Q2129=1),1,IF(AND(Q2129=1,$I2129="Electronico"),2,IF(Q2129=1,VLOOKUP($C2129&amp;"|"&amp;$B2129&amp;"|"&amp;$D2129,Empresas!$C$6:$CC$92,$G2129+6+1,0),0))))</f>
        <v>0</v>
      </c>
      <c r="AI2129" s="147">
        <f>IF(AND($I2129="Si",R2129=1),1,IF(AND($I2129="Fisico",R2129=1),1,IF(AND(R2129=1,$I2129="Electronico"),2,IF(R2129=1,VLOOKUP($C2129&amp;"|"&amp;$B2129&amp;"|"&amp;$D2129,Empresas!$C$6:$CC$92,$G2129+6+1,0),0))))</f>
        <v>0</v>
      </c>
      <c r="AJ2129" s="147">
        <f>IF(AND($I2129="Si",S2129=1),1,IF(AND($I2129="Fisico",S2129=1),1,IF(AND(S2129=1,$I2129="Electronico"),2,IF(S2129=1,VLOOKUP($C2129&amp;"|"&amp;$B2129&amp;"|"&amp;$D2129,Empresas!$C$6:$CC$92,$G2129+6+1,0),0))))</f>
        <v>0</v>
      </c>
      <c r="AK2129" s="147">
        <f>IF(AND($I2129="Si",T2129=1),1,IF(AND($I2129="Fisico",T2129=1),1,IF(AND(T2129=1,$I2129="Electronico"),2,IF(T2129=1,VLOOKUP($C2129&amp;"|"&amp;$B2129&amp;"|"&amp;$D2129,Empresas!$C$6:$CC$92,$G2129+6+1,0),0))))</f>
        <v>0</v>
      </c>
      <c r="AL2129" s="147">
        <f>IF(AND($I2129="Si",U2129=1),1,IF(AND($I2129="Fisico",U2129=1),1,IF(AND(U2129=1,$I2129="Electronico"),2,IF(U2129=1,VLOOKUP($C2129&amp;"|"&amp;$B2129&amp;"|"&amp;$D2129,Empresas!$C$6:$CC$92,$G2129+6+1,0),0))))</f>
        <v>0</v>
      </c>
      <c r="AM2129" s="149">
        <f t="shared" si="348"/>
        <v>0</v>
      </c>
      <c r="AN2129" s="149">
        <f t="shared" si="349"/>
        <v>0</v>
      </c>
      <c r="AO2129" s="152">
        <f t="shared" si="350"/>
        <v>0</v>
      </c>
    </row>
    <row r="2130" spans="1:41" x14ac:dyDescent="0.25">
      <c r="A2130" s="143" t="str">
        <f>VLOOKUP(D2130,Empresas!$D$7:$F$91,3,0)</f>
        <v>Yulisa</v>
      </c>
      <c r="B2130" s="144" t="str">
        <f>VLOOKUP(D2130,Empresas!$D$7:$G$91,4,0)</f>
        <v>Lorenzo</v>
      </c>
      <c r="C2130" s="144" t="s">
        <v>544</v>
      </c>
      <c r="D2130" s="144" t="s">
        <v>332</v>
      </c>
      <c r="E2130" s="144" t="str">
        <f>VLOOKUP(D2130,Empresas!$D$7:$E$92,2,0)</f>
        <v>PS GLOBAL CORP S.A.C.</v>
      </c>
      <c r="F2130" s="144" t="s">
        <v>185</v>
      </c>
      <c r="G2130" s="145">
        <f t="shared" ref="G2130:G2137" si="352">+G2129+1</f>
        <v>64</v>
      </c>
      <c r="H2130" s="145" t="str">
        <f>VLOOKUP(D2130,Empresas!$D$6:$L$92,7,0)</f>
        <v>Mensual</v>
      </c>
      <c r="I2130" s="144" t="str">
        <f>VLOOKUP(VLOOKUP(D2130&amp;"|"&amp;B2130,Empresas!$I$7:$CB$92,G2130,0),Tablas!$A$13:$B$14,2,0)</f>
        <v>No</v>
      </c>
      <c r="J2130" s="78"/>
      <c r="K2130" s="78"/>
      <c r="L2130" s="78"/>
      <c r="M2130" s="78"/>
      <c r="N2130" s="78"/>
      <c r="O2130" s="78"/>
      <c r="P2130" s="78"/>
      <c r="Q2130" s="78"/>
      <c r="R2130" s="78"/>
      <c r="S2130" s="78"/>
      <c r="T2130" s="78"/>
      <c r="U2130" s="78"/>
      <c r="V2130" s="78" t="str">
        <f>VLOOKUP(D2130,Empresas!$D$7:$CF$91,81,0)</f>
        <v>A</v>
      </c>
      <c r="W2130" s="78" t="str">
        <f>VLOOKUP(D2130,Empresas!$D$7:$M$91,10,0)</f>
        <v>Mype</v>
      </c>
      <c r="X2130" s="69" t="str">
        <f t="shared" si="346"/>
        <v>SI</v>
      </c>
      <c r="Y2130" s="153" t="str">
        <f t="shared" si="347"/>
        <v>No aplica</v>
      </c>
      <c r="Z2130" s="147">
        <f>IF(Y2130="No aplica",0,IF(I2130="no",0,IF(I2130="No aplica",0,IF(I2130="Si",1,IF(I2130="Fisico",1,IF(I2130="Electronico",2,VLOOKUP(C2130&amp;"|"&amp;B2130&amp;"|"&amp;D2130,Empresas!$C$6:$CC$92,G2130+6+1,0)))))))</f>
        <v>0</v>
      </c>
      <c r="AA2130" s="147">
        <f>IF(AND($I2130="Si",J2130=1),1,IF(AND($I2130="Fisico",J2130=1),1,IF(AND(J2130=1,$I2130="Electronico"),2,IF(J2130=1,VLOOKUP($C2130&amp;"|"&amp;$B2130&amp;"|"&amp;$D2130,Empresas!$C$6:$CC$92,$G2130+6+1,0),0))))</f>
        <v>0</v>
      </c>
      <c r="AB2130" s="147">
        <f>IF(AND($I2130="Si",K2130=1),1,IF(AND($I2130="Fisico",K2130=1),1,IF(AND(K2130=1,$I2130="Electronico"),2,IF(K2130=1,VLOOKUP($C2130&amp;"|"&amp;$B2130&amp;"|"&amp;$D2130,Empresas!$C$6:$CC$92,$G2130+6+1,0),0))))</f>
        <v>0</v>
      </c>
      <c r="AC2130" s="147">
        <f>IF(AND($I2130="Si",L2130=1),1,IF(AND($I2130="Fisico",L2130=1),1,IF(AND(L2130=1,$I2130="Electronico"),2,IF(L2130=1,VLOOKUP($C2130&amp;"|"&amp;$B2130&amp;"|"&amp;$D2130,Empresas!$C$6:$CC$92,$G2130+6+1,0),0))))</f>
        <v>0</v>
      </c>
      <c r="AD2130" s="147">
        <f>IF(AND($I2130="Si",M2130=1),1,IF(AND($I2130="Fisico",M2130=1),1,IF(AND(M2130=1,$I2130="Electronico"),2,IF(M2130=1,VLOOKUP($C2130&amp;"|"&amp;$B2130&amp;"|"&amp;$D2130,Empresas!$C$6:$CC$92,$G2130+6+1,0),0))))</f>
        <v>0</v>
      </c>
      <c r="AE2130" s="147">
        <f>IF(AND($I2130="Si",N2130=1),1,IF(AND($I2130="Fisico",N2130=1),1,IF(AND(N2130=1,$I2130="Electronico"),2,IF(N2130=1,VLOOKUP($C2130&amp;"|"&amp;$B2130&amp;"|"&amp;$D2130,Empresas!$C$6:$CC$92,$G2130+6+1,0),0))))</f>
        <v>0</v>
      </c>
      <c r="AF2130" s="147">
        <f>IF(AND($I2130="Si",O2130=1),1,IF(AND($I2130="Fisico",O2130=1),1,IF(AND(O2130=1,$I2130="Electronico"),2,IF(O2130=1,VLOOKUP($C2130&amp;"|"&amp;$B2130&amp;"|"&amp;$D2130,Empresas!$C$6:$CC$92,$G2130+6+1,0),0))))</f>
        <v>0</v>
      </c>
      <c r="AG2130" s="147">
        <f>IF(AND($I2130="Si",P2130=1),1,IF(AND($I2130="Fisico",P2130=1),1,IF(AND(P2130=1,$I2130="Electronico"),2,IF(P2130=1,VLOOKUP($C2130&amp;"|"&amp;$B2130&amp;"|"&amp;$D2130,Empresas!$C$6:$CC$92,$G2130+6+1,0),0))))</f>
        <v>0</v>
      </c>
      <c r="AH2130" s="147">
        <f>IF(AND($I2130="Si",Q2130=1),1,IF(AND($I2130="Fisico",Q2130=1),1,IF(AND(Q2130=1,$I2130="Electronico"),2,IF(Q2130=1,VLOOKUP($C2130&amp;"|"&amp;$B2130&amp;"|"&amp;$D2130,Empresas!$C$6:$CC$92,$G2130+6+1,0),0))))</f>
        <v>0</v>
      </c>
      <c r="AI2130" s="147">
        <f>IF(AND($I2130="Si",R2130=1),1,IF(AND($I2130="Fisico",R2130=1),1,IF(AND(R2130=1,$I2130="Electronico"),2,IF(R2130=1,VLOOKUP($C2130&amp;"|"&amp;$B2130&amp;"|"&amp;$D2130,Empresas!$C$6:$CC$92,$G2130+6+1,0),0))))</f>
        <v>0</v>
      </c>
      <c r="AJ2130" s="147">
        <f>IF(AND($I2130="Si",S2130=1),1,IF(AND($I2130="Fisico",S2130=1),1,IF(AND(S2130=1,$I2130="Electronico"),2,IF(S2130=1,VLOOKUP($C2130&amp;"|"&amp;$B2130&amp;"|"&amp;$D2130,Empresas!$C$6:$CC$92,$G2130+6+1,0),0))))</f>
        <v>0</v>
      </c>
      <c r="AK2130" s="147">
        <f>IF(AND($I2130="Si",T2130=1),1,IF(AND($I2130="Fisico",T2130=1),1,IF(AND(T2130=1,$I2130="Electronico"),2,IF(T2130=1,VLOOKUP($C2130&amp;"|"&amp;$B2130&amp;"|"&amp;$D2130,Empresas!$C$6:$CC$92,$G2130+6+1,0),0))))</f>
        <v>0</v>
      </c>
      <c r="AL2130" s="147">
        <f>IF(AND($I2130="Si",U2130=1),1,IF(AND($I2130="Fisico",U2130=1),1,IF(AND(U2130=1,$I2130="Electronico"),2,IF(U2130=1,VLOOKUP($C2130&amp;"|"&amp;$B2130&amp;"|"&amp;$D2130,Empresas!$C$6:$CC$92,$G2130+6+1,0),0))))</f>
        <v>0</v>
      </c>
      <c r="AM2130" s="149">
        <f t="shared" si="348"/>
        <v>0</v>
      </c>
      <c r="AN2130" s="149">
        <f t="shared" si="349"/>
        <v>0</v>
      </c>
      <c r="AO2130" s="152">
        <f t="shared" si="350"/>
        <v>0</v>
      </c>
    </row>
    <row r="2131" spans="1:41" x14ac:dyDescent="0.25">
      <c r="A2131" s="143" t="str">
        <f>VLOOKUP(D2131,Empresas!$D$7:$F$91,3,0)</f>
        <v>Yulisa</v>
      </c>
      <c r="B2131" s="144" t="str">
        <f>VLOOKUP(D2131,Empresas!$D$7:$G$91,4,0)</f>
        <v>Lorenzo</v>
      </c>
      <c r="C2131" s="144" t="s">
        <v>544</v>
      </c>
      <c r="D2131" s="144" t="s">
        <v>332</v>
      </c>
      <c r="E2131" s="144" t="str">
        <f>VLOOKUP(D2131,Empresas!$D$7:$E$92,2,0)</f>
        <v>PS GLOBAL CORP S.A.C.</v>
      </c>
      <c r="F2131" s="144" t="s">
        <v>186</v>
      </c>
      <c r="G2131" s="145">
        <f t="shared" si="352"/>
        <v>65</v>
      </c>
      <c r="H2131" s="145" t="str">
        <f>VLOOKUP(D2131,Empresas!$D$6:$L$92,7,0)</f>
        <v>Mensual</v>
      </c>
      <c r="I2131" s="144" t="str">
        <f>VLOOKUP(VLOOKUP(D2131&amp;"|"&amp;B2131,Empresas!$I$7:$CB$92,G2131,0),Tablas!$A$13:$B$14,2,0)</f>
        <v>No</v>
      </c>
      <c r="J2131" s="78"/>
      <c r="K2131" s="78"/>
      <c r="L2131" s="78"/>
      <c r="M2131" s="78"/>
      <c r="N2131" s="78"/>
      <c r="O2131" s="78"/>
      <c r="P2131" s="78"/>
      <c r="Q2131" s="78"/>
      <c r="R2131" s="78"/>
      <c r="S2131" s="78"/>
      <c r="T2131" s="78"/>
      <c r="U2131" s="78"/>
      <c r="V2131" s="78" t="str">
        <f>VLOOKUP(D2131,Empresas!$D$7:$CF$91,81,0)</f>
        <v>A</v>
      </c>
      <c r="W2131" s="78" t="str">
        <f>VLOOKUP(D2131,Empresas!$D$7:$M$91,10,0)</f>
        <v>Mype</v>
      </c>
      <c r="X2131" s="69" t="str">
        <f t="shared" si="346"/>
        <v>SI</v>
      </c>
      <c r="Y2131" s="153" t="str">
        <f t="shared" si="347"/>
        <v>No aplica</v>
      </c>
      <c r="Z2131" s="147">
        <f>IF(Y2131="No aplica",0,IF(I2131="no",0,IF(I2131="No aplica",0,IF(I2131="Si",1,IF(I2131="Fisico",1,IF(I2131="Electronico",2,VLOOKUP(C2131&amp;"|"&amp;B2131&amp;"|"&amp;D2131,Empresas!$C$6:$CC$92,G2131+6+1,0)))))))</f>
        <v>0</v>
      </c>
      <c r="AA2131" s="147">
        <f>IF(AND($I2131="Si",J2131=1),1,IF(AND($I2131="Fisico",J2131=1),1,IF(AND(J2131=1,$I2131="Electronico"),2,IF(J2131=1,VLOOKUP($C2131&amp;"|"&amp;$B2131&amp;"|"&amp;$D2131,Empresas!$C$6:$CC$92,$G2131+6+1,0),0))))</f>
        <v>0</v>
      </c>
      <c r="AB2131" s="147">
        <f>IF(AND($I2131="Si",K2131=1),1,IF(AND($I2131="Fisico",K2131=1),1,IF(AND(K2131=1,$I2131="Electronico"),2,IF(K2131=1,VLOOKUP($C2131&amp;"|"&amp;$B2131&amp;"|"&amp;$D2131,Empresas!$C$6:$CC$92,$G2131+6+1,0),0))))</f>
        <v>0</v>
      </c>
      <c r="AC2131" s="147">
        <f>IF(AND($I2131="Si",L2131=1),1,IF(AND($I2131="Fisico",L2131=1),1,IF(AND(L2131=1,$I2131="Electronico"),2,IF(L2131=1,VLOOKUP($C2131&amp;"|"&amp;$B2131&amp;"|"&amp;$D2131,Empresas!$C$6:$CC$92,$G2131+6+1,0),0))))</f>
        <v>0</v>
      </c>
      <c r="AD2131" s="147">
        <f>IF(AND($I2131="Si",M2131=1),1,IF(AND($I2131="Fisico",M2131=1),1,IF(AND(M2131=1,$I2131="Electronico"),2,IF(M2131=1,VLOOKUP($C2131&amp;"|"&amp;$B2131&amp;"|"&amp;$D2131,Empresas!$C$6:$CC$92,$G2131+6+1,0),0))))</f>
        <v>0</v>
      </c>
      <c r="AE2131" s="147">
        <f>IF(AND($I2131="Si",N2131=1),1,IF(AND($I2131="Fisico",N2131=1),1,IF(AND(N2131=1,$I2131="Electronico"),2,IF(N2131=1,VLOOKUP($C2131&amp;"|"&amp;$B2131&amp;"|"&amp;$D2131,Empresas!$C$6:$CC$92,$G2131+6+1,0),0))))</f>
        <v>0</v>
      </c>
      <c r="AF2131" s="147">
        <f>IF(AND($I2131="Si",O2131=1),1,IF(AND($I2131="Fisico",O2131=1),1,IF(AND(O2131=1,$I2131="Electronico"),2,IF(O2131=1,VLOOKUP($C2131&amp;"|"&amp;$B2131&amp;"|"&amp;$D2131,Empresas!$C$6:$CC$92,$G2131+6+1,0),0))))</f>
        <v>0</v>
      </c>
      <c r="AG2131" s="147">
        <f>IF(AND($I2131="Si",P2131=1),1,IF(AND($I2131="Fisico",P2131=1),1,IF(AND(P2131=1,$I2131="Electronico"),2,IF(P2131=1,VLOOKUP($C2131&amp;"|"&amp;$B2131&amp;"|"&amp;$D2131,Empresas!$C$6:$CC$92,$G2131+6+1,0),0))))</f>
        <v>0</v>
      </c>
      <c r="AH2131" s="147">
        <f>IF(AND($I2131="Si",Q2131=1),1,IF(AND($I2131="Fisico",Q2131=1),1,IF(AND(Q2131=1,$I2131="Electronico"),2,IF(Q2131=1,VLOOKUP($C2131&amp;"|"&amp;$B2131&amp;"|"&amp;$D2131,Empresas!$C$6:$CC$92,$G2131+6+1,0),0))))</f>
        <v>0</v>
      </c>
      <c r="AI2131" s="147">
        <f>IF(AND($I2131="Si",R2131=1),1,IF(AND($I2131="Fisico",R2131=1),1,IF(AND(R2131=1,$I2131="Electronico"),2,IF(R2131=1,VLOOKUP($C2131&amp;"|"&amp;$B2131&amp;"|"&amp;$D2131,Empresas!$C$6:$CC$92,$G2131+6+1,0),0))))</f>
        <v>0</v>
      </c>
      <c r="AJ2131" s="147">
        <f>IF(AND($I2131="Si",S2131=1),1,IF(AND($I2131="Fisico",S2131=1),1,IF(AND(S2131=1,$I2131="Electronico"),2,IF(S2131=1,VLOOKUP($C2131&amp;"|"&amp;$B2131&amp;"|"&amp;$D2131,Empresas!$C$6:$CC$92,$G2131+6+1,0),0))))</f>
        <v>0</v>
      </c>
      <c r="AK2131" s="147">
        <f>IF(AND($I2131="Si",T2131=1),1,IF(AND($I2131="Fisico",T2131=1),1,IF(AND(T2131=1,$I2131="Electronico"),2,IF(T2131=1,VLOOKUP($C2131&amp;"|"&amp;$B2131&amp;"|"&amp;$D2131,Empresas!$C$6:$CC$92,$G2131+6+1,0),0))))</f>
        <v>0</v>
      </c>
      <c r="AL2131" s="147">
        <f>IF(AND($I2131="Si",U2131=1),1,IF(AND($I2131="Fisico",U2131=1),1,IF(AND(U2131=1,$I2131="Electronico"),2,IF(U2131=1,VLOOKUP($C2131&amp;"|"&amp;$B2131&amp;"|"&amp;$D2131,Empresas!$C$6:$CC$92,$G2131+6+1,0),0))))</f>
        <v>0</v>
      </c>
      <c r="AM2131" s="149">
        <f t="shared" si="348"/>
        <v>0</v>
      </c>
      <c r="AN2131" s="149">
        <f t="shared" si="349"/>
        <v>0</v>
      </c>
      <c r="AO2131" s="152">
        <f t="shared" si="350"/>
        <v>0</v>
      </c>
    </row>
    <row r="2132" spans="1:41" x14ac:dyDescent="0.25">
      <c r="A2132" s="143" t="str">
        <f>VLOOKUP(D2132,Empresas!$D$7:$F$91,3,0)</f>
        <v>Yulisa</v>
      </c>
      <c r="B2132" s="144" t="str">
        <f>VLOOKUP(D2132,Empresas!$D$7:$G$91,4,0)</f>
        <v>Lorenzo</v>
      </c>
      <c r="C2132" s="144" t="s">
        <v>544</v>
      </c>
      <c r="D2132" s="144" t="s">
        <v>332</v>
      </c>
      <c r="E2132" s="144" t="str">
        <f>VLOOKUP(D2132,Empresas!$D$7:$E$92,2,0)</f>
        <v>PS GLOBAL CORP S.A.C.</v>
      </c>
      <c r="F2132" s="144" t="s">
        <v>187</v>
      </c>
      <c r="G2132" s="145">
        <f t="shared" si="352"/>
        <v>66</v>
      </c>
      <c r="H2132" s="145" t="str">
        <f>VLOOKUP(D2132,Empresas!$D$6:$L$92,7,0)</f>
        <v>Mensual</v>
      </c>
      <c r="I2132" s="144" t="str">
        <f>VLOOKUP(VLOOKUP(D2132&amp;"|"&amp;B2132,Empresas!$I$7:$CB$92,G2132,0),Tablas!$A$13:$B$14,2,0)</f>
        <v>No</v>
      </c>
      <c r="J2132" s="78"/>
      <c r="K2132" s="78"/>
      <c r="L2132" s="78"/>
      <c r="M2132" s="78"/>
      <c r="N2132" s="78"/>
      <c r="O2132" s="78"/>
      <c r="P2132" s="78"/>
      <c r="Q2132" s="78"/>
      <c r="R2132" s="78"/>
      <c r="S2132" s="78"/>
      <c r="T2132" s="78"/>
      <c r="U2132" s="78"/>
      <c r="V2132" s="78" t="str">
        <f>VLOOKUP(D2132,Empresas!$D$7:$CF$91,81,0)</f>
        <v>A</v>
      </c>
      <c r="W2132" s="78" t="str">
        <f>VLOOKUP(D2132,Empresas!$D$7:$M$91,10,0)</f>
        <v>Mype</v>
      </c>
      <c r="X2132" s="69" t="str">
        <f t="shared" si="346"/>
        <v>SI</v>
      </c>
      <c r="Y2132" s="153" t="str">
        <f t="shared" si="347"/>
        <v>No aplica</v>
      </c>
      <c r="Z2132" s="147">
        <f>IF(Y2132="No aplica",0,IF(I2132="no",0,IF(I2132="No aplica",0,IF(I2132="Si",1,IF(I2132="Fisico",1,IF(I2132="Electronico",2,VLOOKUP(C2132&amp;"|"&amp;B2132&amp;"|"&amp;D2132,Empresas!$C$6:$CC$92,G2132+6+1,0)))))))</f>
        <v>0</v>
      </c>
      <c r="AA2132" s="147">
        <f>IF(AND($I2132="Si",J2132=1),1,IF(AND($I2132="Fisico",J2132=1),1,IF(AND(J2132=1,$I2132="Electronico"),2,IF(J2132=1,VLOOKUP($C2132&amp;"|"&amp;$B2132&amp;"|"&amp;$D2132,Empresas!$C$6:$CC$92,$G2132+6+1,0),0))))</f>
        <v>0</v>
      </c>
      <c r="AB2132" s="147">
        <f>IF(AND($I2132="Si",K2132=1),1,IF(AND($I2132="Fisico",K2132=1),1,IF(AND(K2132=1,$I2132="Electronico"),2,IF(K2132=1,VLOOKUP($C2132&amp;"|"&amp;$B2132&amp;"|"&amp;$D2132,Empresas!$C$6:$CC$92,$G2132+6+1,0),0))))</f>
        <v>0</v>
      </c>
      <c r="AC2132" s="147">
        <f>IF(AND($I2132="Si",L2132=1),1,IF(AND($I2132="Fisico",L2132=1),1,IF(AND(L2132=1,$I2132="Electronico"),2,IF(L2132=1,VLOOKUP($C2132&amp;"|"&amp;$B2132&amp;"|"&amp;$D2132,Empresas!$C$6:$CC$92,$G2132+6+1,0),0))))</f>
        <v>0</v>
      </c>
      <c r="AD2132" s="147">
        <f>IF(AND($I2132="Si",M2132=1),1,IF(AND($I2132="Fisico",M2132=1),1,IF(AND(M2132=1,$I2132="Electronico"),2,IF(M2132=1,VLOOKUP($C2132&amp;"|"&amp;$B2132&amp;"|"&amp;$D2132,Empresas!$C$6:$CC$92,$G2132+6+1,0),0))))</f>
        <v>0</v>
      </c>
      <c r="AE2132" s="147">
        <f>IF(AND($I2132="Si",N2132=1),1,IF(AND($I2132="Fisico",N2132=1),1,IF(AND(N2132=1,$I2132="Electronico"),2,IF(N2132=1,VLOOKUP($C2132&amp;"|"&amp;$B2132&amp;"|"&amp;$D2132,Empresas!$C$6:$CC$92,$G2132+6+1,0),0))))</f>
        <v>0</v>
      </c>
      <c r="AF2132" s="147">
        <f>IF(AND($I2132="Si",O2132=1),1,IF(AND($I2132="Fisico",O2132=1),1,IF(AND(O2132=1,$I2132="Electronico"),2,IF(O2132=1,VLOOKUP($C2132&amp;"|"&amp;$B2132&amp;"|"&amp;$D2132,Empresas!$C$6:$CC$92,$G2132+6+1,0),0))))</f>
        <v>0</v>
      </c>
      <c r="AG2132" s="147">
        <f>IF(AND($I2132="Si",P2132=1),1,IF(AND($I2132="Fisico",P2132=1),1,IF(AND(P2132=1,$I2132="Electronico"),2,IF(P2132=1,VLOOKUP($C2132&amp;"|"&amp;$B2132&amp;"|"&amp;$D2132,Empresas!$C$6:$CC$92,$G2132+6+1,0),0))))</f>
        <v>0</v>
      </c>
      <c r="AH2132" s="147">
        <f>IF(AND($I2132="Si",Q2132=1),1,IF(AND($I2132="Fisico",Q2132=1),1,IF(AND(Q2132=1,$I2132="Electronico"),2,IF(Q2132=1,VLOOKUP($C2132&amp;"|"&amp;$B2132&amp;"|"&amp;$D2132,Empresas!$C$6:$CC$92,$G2132+6+1,0),0))))</f>
        <v>0</v>
      </c>
      <c r="AI2132" s="147">
        <f>IF(AND($I2132="Si",R2132=1),1,IF(AND($I2132="Fisico",R2132=1),1,IF(AND(R2132=1,$I2132="Electronico"),2,IF(R2132=1,VLOOKUP($C2132&amp;"|"&amp;$B2132&amp;"|"&amp;$D2132,Empresas!$C$6:$CC$92,$G2132+6+1,0),0))))</f>
        <v>0</v>
      </c>
      <c r="AJ2132" s="147">
        <f>IF(AND($I2132="Si",S2132=1),1,IF(AND($I2132="Fisico",S2132=1),1,IF(AND(S2132=1,$I2132="Electronico"),2,IF(S2132=1,VLOOKUP($C2132&amp;"|"&amp;$B2132&amp;"|"&amp;$D2132,Empresas!$C$6:$CC$92,$G2132+6+1,0),0))))</f>
        <v>0</v>
      </c>
      <c r="AK2132" s="147">
        <f>IF(AND($I2132="Si",T2132=1),1,IF(AND($I2132="Fisico",T2132=1),1,IF(AND(T2132=1,$I2132="Electronico"),2,IF(T2132=1,VLOOKUP($C2132&amp;"|"&amp;$B2132&amp;"|"&amp;$D2132,Empresas!$C$6:$CC$92,$G2132+6+1,0),0))))</f>
        <v>0</v>
      </c>
      <c r="AL2132" s="147">
        <f>IF(AND($I2132="Si",U2132=1),1,IF(AND($I2132="Fisico",U2132=1),1,IF(AND(U2132=1,$I2132="Electronico"),2,IF(U2132=1,VLOOKUP($C2132&amp;"|"&amp;$B2132&amp;"|"&amp;$D2132,Empresas!$C$6:$CC$92,$G2132+6+1,0),0))))</f>
        <v>0</v>
      </c>
      <c r="AM2132" s="149">
        <f t="shared" si="348"/>
        <v>0</v>
      </c>
      <c r="AN2132" s="149">
        <f t="shared" si="349"/>
        <v>0</v>
      </c>
      <c r="AO2132" s="152">
        <f t="shared" si="350"/>
        <v>0</v>
      </c>
    </row>
    <row r="2133" spans="1:41" x14ac:dyDescent="0.25">
      <c r="A2133" s="143" t="str">
        <f>VLOOKUP(D2133,Empresas!$D$7:$F$91,3,0)</f>
        <v>Yulisa</v>
      </c>
      <c r="B2133" s="144" t="str">
        <f>VLOOKUP(D2133,Empresas!$D$7:$G$91,4,0)</f>
        <v>Lorenzo</v>
      </c>
      <c r="C2133" s="144" t="s">
        <v>544</v>
      </c>
      <c r="D2133" s="144" t="s">
        <v>332</v>
      </c>
      <c r="E2133" s="144" t="str">
        <f>VLOOKUP(D2133,Empresas!$D$7:$E$92,2,0)</f>
        <v>PS GLOBAL CORP S.A.C.</v>
      </c>
      <c r="F2133" s="144" t="s">
        <v>188</v>
      </c>
      <c r="G2133" s="145">
        <f t="shared" si="352"/>
        <v>67</v>
      </c>
      <c r="H2133" s="145" t="str">
        <f>VLOOKUP(D2133,Empresas!$D$6:$L$92,7,0)</f>
        <v>Mensual</v>
      </c>
      <c r="I2133" s="144" t="str">
        <f>VLOOKUP(VLOOKUP(D2133&amp;"|"&amp;B2133,Empresas!$I$7:$CB$92,G2133,0),Tablas!$A$13:$B$14,2,0)</f>
        <v>No</v>
      </c>
      <c r="J2133" s="78"/>
      <c r="K2133" s="78"/>
      <c r="L2133" s="78"/>
      <c r="M2133" s="78"/>
      <c r="N2133" s="78"/>
      <c r="O2133" s="78"/>
      <c r="P2133" s="78"/>
      <c r="Q2133" s="78"/>
      <c r="R2133" s="78"/>
      <c r="S2133" s="78"/>
      <c r="T2133" s="78"/>
      <c r="U2133" s="78"/>
      <c r="V2133" s="78" t="str">
        <f>VLOOKUP(D2133,Empresas!$D$7:$CF$91,81,0)</f>
        <v>A</v>
      </c>
      <c r="W2133" s="78" t="str">
        <f>VLOOKUP(D2133,Empresas!$D$7:$M$91,10,0)</f>
        <v>Mype</v>
      </c>
      <c r="X2133" s="69" t="str">
        <f t="shared" si="346"/>
        <v>SI</v>
      </c>
      <c r="Y2133" s="153" t="str">
        <f t="shared" si="347"/>
        <v>No aplica</v>
      </c>
      <c r="Z2133" s="147">
        <f>IF(Y2133="No aplica",0,IF(I2133="no",0,IF(I2133="No aplica",0,IF(I2133="Si",1,IF(I2133="Fisico",1,IF(I2133="Electronico",2,VLOOKUP(C2133&amp;"|"&amp;B2133&amp;"|"&amp;D2133,Empresas!$C$6:$CC$92,G2133+6+1,0)))))))</f>
        <v>0</v>
      </c>
      <c r="AA2133" s="147">
        <f>IF(AND($I2133="Si",J2133=1),1,IF(AND($I2133="Fisico",J2133=1),1,IF(AND(J2133=1,$I2133="Electronico"),2,IF(J2133=1,VLOOKUP($C2133&amp;"|"&amp;$B2133&amp;"|"&amp;$D2133,Empresas!$C$6:$CC$92,$G2133+6+1,0),0))))</f>
        <v>0</v>
      </c>
      <c r="AB2133" s="147">
        <f>IF(AND($I2133="Si",K2133=1),1,IF(AND($I2133="Fisico",K2133=1),1,IF(AND(K2133=1,$I2133="Electronico"),2,IF(K2133=1,VLOOKUP($C2133&amp;"|"&amp;$B2133&amp;"|"&amp;$D2133,Empresas!$C$6:$CC$92,$G2133+6+1,0),0))))</f>
        <v>0</v>
      </c>
      <c r="AC2133" s="147">
        <f>IF(AND($I2133="Si",L2133=1),1,IF(AND($I2133="Fisico",L2133=1),1,IF(AND(L2133=1,$I2133="Electronico"),2,IF(L2133=1,VLOOKUP($C2133&amp;"|"&amp;$B2133&amp;"|"&amp;$D2133,Empresas!$C$6:$CC$92,$G2133+6+1,0),0))))</f>
        <v>0</v>
      </c>
      <c r="AD2133" s="147">
        <f>IF(AND($I2133="Si",M2133=1),1,IF(AND($I2133="Fisico",M2133=1),1,IF(AND(M2133=1,$I2133="Electronico"),2,IF(M2133=1,VLOOKUP($C2133&amp;"|"&amp;$B2133&amp;"|"&amp;$D2133,Empresas!$C$6:$CC$92,$G2133+6+1,0),0))))</f>
        <v>0</v>
      </c>
      <c r="AE2133" s="147">
        <f>IF(AND($I2133="Si",N2133=1),1,IF(AND($I2133="Fisico",N2133=1),1,IF(AND(N2133=1,$I2133="Electronico"),2,IF(N2133=1,VLOOKUP($C2133&amp;"|"&amp;$B2133&amp;"|"&amp;$D2133,Empresas!$C$6:$CC$92,$G2133+6+1,0),0))))</f>
        <v>0</v>
      </c>
      <c r="AF2133" s="147">
        <f>IF(AND($I2133="Si",O2133=1),1,IF(AND($I2133="Fisico",O2133=1),1,IF(AND(O2133=1,$I2133="Electronico"),2,IF(O2133=1,VLOOKUP($C2133&amp;"|"&amp;$B2133&amp;"|"&amp;$D2133,Empresas!$C$6:$CC$92,$G2133+6+1,0),0))))</f>
        <v>0</v>
      </c>
      <c r="AG2133" s="147">
        <f>IF(AND($I2133="Si",P2133=1),1,IF(AND($I2133="Fisico",P2133=1),1,IF(AND(P2133=1,$I2133="Electronico"),2,IF(P2133=1,VLOOKUP($C2133&amp;"|"&amp;$B2133&amp;"|"&amp;$D2133,Empresas!$C$6:$CC$92,$G2133+6+1,0),0))))</f>
        <v>0</v>
      </c>
      <c r="AH2133" s="147">
        <f>IF(AND($I2133="Si",Q2133=1),1,IF(AND($I2133="Fisico",Q2133=1),1,IF(AND(Q2133=1,$I2133="Electronico"),2,IF(Q2133=1,VLOOKUP($C2133&amp;"|"&amp;$B2133&amp;"|"&amp;$D2133,Empresas!$C$6:$CC$92,$G2133+6+1,0),0))))</f>
        <v>0</v>
      </c>
      <c r="AI2133" s="147">
        <f>IF(AND($I2133="Si",R2133=1),1,IF(AND($I2133="Fisico",R2133=1),1,IF(AND(R2133=1,$I2133="Electronico"),2,IF(R2133=1,VLOOKUP($C2133&amp;"|"&amp;$B2133&amp;"|"&amp;$D2133,Empresas!$C$6:$CC$92,$G2133+6+1,0),0))))</f>
        <v>0</v>
      </c>
      <c r="AJ2133" s="147">
        <f>IF(AND($I2133="Si",S2133=1),1,IF(AND($I2133="Fisico",S2133=1),1,IF(AND(S2133=1,$I2133="Electronico"),2,IF(S2133=1,VLOOKUP($C2133&amp;"|"&amp;$B2133&amp;"|"&amp;$D2133,Empresas!$C$6:$CC$92,$G2133+6+1,0),0))))</f>
        <v>0</v>
      </c>
      <c r="AK2133" s="147">
        <f>IF(AND($I2133="Si",T2133=1),1,IF(AND($I2133="Fisico",T2133=1),1,IF(AND(T2133=1,$I2133="Electronico"),2,IF(T2133=1,VLOOKUP($C2133&amp;"|"&amp;$B2133&amp;"|"&amp;$D2133,Empresas!$C$6:$CC$92,$G2133+6+1,0),0))))</f>
        <v>0</v>
      </c>
      <c r="AL2133" s="147">
        <f>IF(AND($I2133="Si",U2133=1),1,IF(AND($I2133="Fisico",U2133=1),1,IF(AND(U2133=1,$I2133="Electronico"),2,IF(U2133=1,VLOOKUP($C2133&amp;"|"&amp;$B2133&amp;"|"&amp;$D2133,Empresas!$C$6:$CC$92,$G2133+6+1,0),0))))</f>
        <v>0</v>
      </c>
      <c r="AM2133" s="149">
        <f t="shared" si="348"/>
        <v>0</v>
      </c>
      <c r="AN2133" s="149">
        <f t="shared" si="349"/>
        <v>0</v>
      </c>
      <c r="AO2133" s="152">
        <f t="shared" si="350"/>
        <v>0</v>
      </c>
    </row>
    <row r="2134" spans="1:41" x14ac:dyDescent="0.25">
      <c r="A2134" s="143" t="str">
        <f>VLOOKUP(D2134,Empresas!$D$7:$F$91,3,0)</f>
        <v>Yulisa</v>
      </c>
      <c r="B2134" s="144" t="str">
        <f>VLOOKUP(D2134,Empresas!$D$7:$G$91,4,0)</f>
        <v>Lorenzo</v>
      </c>
      <c r="C2134" s="144" t="s">
        <v>544</v>
      </c>
      <c r="D2134" s="144" t="s">
        <v>332</v>
      </c>
      <c r="E2134" s="144" t="str">
        <f>VLOOKUP(D2134,Empresas!$D$7:$E$92,2,0)</f>
        <v>PS GLOBAL CORP S.A.C.</v>
      </c>
      <c r="F2134" s="144" t="s">
        <v>189</v>
      </c>
      <c r="G2134" s="145">
        <f t="shared" si="352"/>
        <v>68</v>
      </c>
      <c r="H2134" s="145" t="str">
        <f>VLOOKUP(D2134,Empresas!$D$6:$L$92,7,0)</f>
        <v>Mensual</v>
      </c>
      <c r="I2134" s="144" t="str">
        <f>VLOOKUP(VLOOKUP(D2134&amp;"|"&amp;B2134,Empresas!$I$7:$CB$92,G2134,0),Tablas!$A$13:$B$14,2,0)</f>
        <v>No</v>
      </c>
      <c r="J2134" s="78"/>
      <c r="K2134" s="78"/>
      <c r="L2134" s="78"/>
      <c r="M2134" s="78"/>
      <c r="N2134" s="78"/>
      <c r="O2134" s="78"/>
      <c r="P2134" s="78"/>
      <c r="Q2134" s="78"/>
      <c r="R2134" s="78"/>
      <c r="S2134" s="78"/>
      <c r="T2134" s="78"/>
      <c r="U2134" s="78"/>
      <c r="V2134" s="78" t="str">
        <f>VLOOKUP(D2134,Empresas!$D$7:$CF$91,81,0)</f>
        <v>A</v>
      </c>
      <c r="W2134" s="78" t="str">
        <f>VLOOKUP(D2134,Empresas!$D$7:$M$91,10,0)</f>
        <v>Mype</v>
      </c>
      <c r="X2134" s="69" t="str">
        <f t="shared" si="346"/>
        <v>SI</v>
      </c>
      <c r="Y2134" s="153" t="str">
        <f t="shared" si="347"/>
        <v>No aplica</v>
      </c>
      <c r="Z2134" s="147">
        <f>IF(Y2134="No aplica",0,IF(I2134="no",0,IF(I2134="No aplica",0,IF(I2134="Si",1,IF(I2134="Fisico",1,IF(I2134="Electronico",2,VLOOKUP(C2134&amp;"|"&amp;B2134&amp;"|"&amp;D2134,Empresas!$C$6:$CC$92,G2134+6+1,0)))))))</f>
        <v>0</v>
      </c>
      <c r="AA2134" s="147">
        <f>IF(AND($I2134="Si",J2134=1),1,IF(AND($I2134="Fisico",J2134=1),1,IF(AND(J2134=1,$I2134="Electronico"),2,IF(J2134=1,VLOOKUP($C2134&amp;"|"&amp;$B2134&amp;"|"&amp;$D2134,Empresas!$C$6:$CC$92,$G2134+6+1,0),0))))</f>
        <v>0</v>
      </c>
      <c r="AB2134" s="147">
        <f>IF(AND($I2134="Si",K2134=1),1,IF(AND($I2134="Fisico",K2134=1),1,IF(AND(K2134=1,$I2134="Electronico"),2,IF(K2134=1,VLOOKUP($C2134&amp;"|"&amp;$B2134&amp;"|"&amp;$D2134,Empresas!$C$6:$CC$92,$G2134+6+1,0),0))))</f>
        <v>0</v>
      </c>
      <c r="AC2134" s="147">
        <f>IF(AND($I2134="Si",L2134=1),1,IF(AND($I2134="Fisico",L2134=1),1,IF(AND(L2134=1,$I2134="Electronico"),2,IF(L2134=1,VLOOKUP($C2134&amp;"|"&amp;$B2134&amp;"|"&amp;$D2134,Empresas!$C$6:$CC$92,$G2134+6+1,0),0))))</f>
        <v>0</v>
      </c>
      <c r="AD2134" s="147">
        <f>IF(AND($I2134="Si",M2134=1),1,IF(AND($I2134="Fisico",M2134=1),1,IF(AND(M2134=1,$I2134="Electronico"),2,IF(M2134=1,VLOOKUP($C2134&amp;"|"&amp;$B2134&amp;"|"&amp;$D2134,Empresas!$C$6:$CC$92,$G2134+6+1,0),0))))</f>
        <v>0</v>
      </c>
      <c r="AE2134" s="147">
        <f>IF(AND($I2134="Si",N2134=1),1,IF(AND($I2134="Fisico",N2134=1),1,IF(AND(N2134=1,$I2134="Electronico"),2,IF(N2134=1,VLOOKUP($C2134&amp;"|"&amp;$B2134&amp;"|"&amp;$D2134,Empresas!$C$6:$CC$92,$G2134+6+1,0),0))))</f>
        <v>0</v>
      </c>
      <c r="AF2134" s="147">
        <f>IF(AND($I2134="Si",O2134=1),1,IF(AND($I2134="Fisico",O2134=1),1,IF(AND(O2134=1,$I2134="Electronico"),2,IF(O2134=1,VLOOKUP($C2134&amp;"|"&amp;$B2134&amp;"|"&amp;$D2134,Empresas!$C$6:$CC$92,$G2134+6+1,0),0))))</f>
        <v>0</v>
      </c>
      <c r="AG2134" s="147">
        <f>IF(AND($I2134="Si",P2134=1),1,IF(AND($I2134="Fisico",P2134=1),1,IF(AND(P2134=1,$I2134="Electronico"),2,IF(P2134=1,VLOOKUP($C2134&amp;"|"&amp;$B2134&amp;"|"&amp;$D2134,Empresas!$C$6:$CC$92,$G2134+6+1,0),0))))</f>
        <v>0</v>
      </c>
      <c r="AH2134" s="147">
        <f>IF(AND($I2134="Si",Q2134=1),1,IF(AND($I2134="Fisico",Q2134=1),1,IF(AND(Q2134=1,$I2134="Electronico"),2,IF(Q2134=1,VLOOKUP($C2134&amp;"|"&amp;$B2134&amp;"|"&amp;$D2134,Empresas!$C$6:$CC$92,$G2134+6+1,0),0))))</f>
        <v>0</v>
      </c>
      <c r="AI2134" s="147">
        <f>IF(AND($I2134="Si",R2134=1),1,IF(AND($I2134="Fisico",R2134=1),1,IF(AND(R2134=1,$I2134="Electronico"),2,IF(R2134=1,VLOOKUP($C2134&amp;"|"&amp;$B2134&amp;"|"&amp;$D2134,Empresas!$C$6:$CC$92,$G2134+6+1,0),0))))</f>
        <v>0</v>
      </c>
      <c r="AJ2134" s="147">
        <f>IF(AND($I2134="Si",S2134=1),1,IF(AND($I2134="Fisico",S2134=1),1,IF(AND(S2134=1,$I2134="Electronico"),2,IF(S2134=1,VLOOKUP($C2134&amp;"|"&amp;$B2134&amp;"|"&amp;$D2134,Empresas!$C$6:$CC$92,$G2134+6+1,0),0))))</f>
        <v>0</v>
      </c>
      <c r="AK2134" s="147">
        <f>IF(AND($I2134="Si",T2134=1),1,IF(AND($I2134="Fisico",T2134=1),1,IF(AND(T2134=1,$I2134="Electronico"),2,IF(T2134=1,VLOOKUP($C2134&amp;"|"&amp;$B2134&amp;"|"&amp;$D2134,Empresas!$C$6:$CC$92,$G2134+6+1,0),0))))</f>
        <v>0</v>
      </c>
      <c r="AL2134" s="147">
        <f>IF(AND($I2134="Si",U2134=1),1,IF(AND($I2134="Fisico",U2134=1),1,IF(AND(U2134=1,$I2134="Electronico"),2,IF(U2134=1,VLOOKUP($C2134&amp;"|"&amp;$B2134&amp;"|"&amp;$D2134,Empresas!$C$6:$CC$92,$G2134+6+1,0),0))))</f>
        <v>0</v>
      </c>
      <c r="AM2134" s="149">
        <f t="shared" si="348"/>
        <v>0</v>
      </c>
      <c r="AN2134" s="149">
        <f t="shared" si="349"/>
        <v>0</v>
      </c>
      <c r="AO2134" s="152">
        <f t="shared" si="350"/>
        <v>0</v>
      </c>
    </row>
    <row r="2135" spans="1:41" x14ac:dyDescent="0.25">
      <c r="A2135" s="143" t="str">
        <f>VLOOKUP(D2135,Empresas!$D$7:$F$91,3,0)</f>
        <v>Yulisa</v>
      </c>
      <c r="B2135" s="144" t="str">
        <f>VLOOKUP(D2135,Empresas!$D$7:$G$91,4,0)</f>
        <v>Lorenzo</v>
      </c>
      <c r="C2135" s="144" t="s">
        <v>544</v>
      </c>
      <c r="D2135" s="144" t="s">
        <v>332</v>
      </c>
      <c r="E2135" s="144" t="str">
        <f>VLOOKUP(D2135,Empresas!$D$7:$E$92,2,0)</f>
        <v>PS GLOBAL CORP S.A.C.</v>
      </c>
      <c r="F2135" s="144" t="s">
        <v>190</v>
      </c>
      <c r="G2135" s="145">
        <f t="shared" si="352"/>
        <v>69</v>
      </c>
      <c r="H2135" s="145" t="str">
        <f>VLOOKUP(D2135,Empresas!$D$6:$L$92,7,0)</f>
        <v>Mensual</v>
      </c>
      <c r="I2135" s="144" t="str">
        <f>VLOOKUP(VLOOKUP(D2135&amp;"|"&amp;B2135,Empresas!$I$7:$CB$92,G2135,0),Tablas!$A$13:$B$14,2,0)</f>
        <v>No</v>
      </c>
      <c r="J2135" s="78"/>
      <c r="K2135" s="78"/>
      <c r="L2135" s="78"/>
      <c r="M2135" s="78"/>
      <c r="N2135" s="78"/>
      <c r="O2135" s="78"/>
      <c r="P2135" s="78"/>
      <c r="Q2135" s="78"/>
      <c r="R2135" s="78"/>
      <c r="S2135" s="78"/>
      <c r="T2135" s="78"/>
      <c r="U2135" s="78"/>
      <c r="V2135" s="78" t="str">
        <f>VLOOKUP(D2135,Empresas!$D$7:$CF$91,81,0)</f>
        <v>A</v>
      </c>
      <c r="W2135" s="78" t="str">
        <f>VLOOKUP(D2135,Empresas!$D$7:$M$91,10,0)</f>
        <v>Mype</v>
      </c>
      <c r="X2135" s="69" t="str">
        <f t="shared" si="346"/>
        <v>NO</v>
      </c>
      <c r="Y2135" s="153" t="str">
        <f t="shared" si="347"/>
        <v>No aplica</v>
      </c>
      <c r="Z2135" s="147">
        <f>IF(Y2135="No aplica",0,IF(I2135="no",0,IF(I2135="No aplica",0,IF(I2135="Si",1,IF(I2135="Fisico",1,IF(I2135="Electronico",2,VLOOKUP(C2135&amp;"|"&amp;B2135&amp;"|"&amp;D2135,Empresas!$C$6:$CC$92,G2135+6+1,0)))))))</f>
        <v>0</v>
      </c>
      <c r="AA2135" s="147">
        <f>IF(AND($I2135="Si",J2135=1),1,IF(AND($I2135="Fisico",J2135=1),1,IF(AND(J2135=1,$I2135="Electronico"),2,IF(J2135=1,VLOOKUP($C2135&amp;"|"&amp;$B2135&amp;"|"&amp;$D2135,Empresas!$C$6:$CC$92,$G2135+6+1,0),0))))</f>
        <v>0</v>
      </c>
      <c r="AB2135" s="147">
        <f>IF(AND($I2135="Si",K2135=1),1,IF(AND($I2135="Fisico",K2135=1),1,IF(AND(K2135=1,$I2135="Electronico"),2,IF(K2135=1,VLOOKUP($C2135&amp;"|"&amp;$B2135&amp;"|"&amp;$D2135,Empresas!$C$6:$CC$92,$G2135+6+1,0),0))))</f>
        <v>0</v>
      </c>
      <c r="AC2135" s="147">
        <f>IF(AND($I2135="Si",L2135=1),1,IF(AND($I2135="Fisico",L2135=1),1,IF(AND(L2135=1,$I2135="Electronico"),2,IF(L2135=1,VLOOKUP($C2135&amp;"|"&amp;$B2135&amp;"|"&amp;$D2135,Empresas!$C$6:$CC$92,$G2135+6+1,0),0))))</f>
        <v>0</v>
      </c>
      <c r="AD2135" s="147">
        <f>IF(AND($I2135="Si",M2135=1),1,IF(AND($I2135="Fisico",M2135=1),1,IF(AND(M2135=1,$I2135="Electronico"),2,IF(M2135=1,VLOOKUP($C2135&amp;"|"&amp;$B2135&amp;"|"&amp;$D2135,Empresas!$C$6:$CC$92,$G2135+6+1,0),0))))</f>
        <v>0</v>
      </c>
      <c r="AE2135" s="147">
        <f>IF(AND($I2135="Si",N2135=1),1,IF(AND($I2135="Fisico",N2135=1),1,IF(AND(N2135=1,$I2135="Electronico"),2,IF(N2135=1,VLOOKUP($C2135&amp;"|"&amp;$B2135&amp;"|"&amp;$D2135,Empresas!$C$6:$CC$92,$G2135+6+1,0),0))))</f>
        <v>0</v>
      </c>
      <c r="AF2135" s="147">
        <f>IF(AND($I2135="Si",O2135=1),1,IF(AND($I2135="Fisico",O2135=1),1,IF(AND(O2135=1,$I2135="Electronico"),2,IF(O2135=1,VLOOKUP($C2135&amp;"|"&amp;$B2135&amp;"|"&amp;$D2135,Empresas!$C$6:$CC$92,$G2135+6+1,0),0))))</f>
        <v>0</v>
      </c>
      <c r="AG2135" s="147">
        <f>IF(AND($I2135="Si",P2135=1),1,IF(AND($I2135="Fisico",P2135=1),1,IF(AND(P2135=1,$I2135="Electronico"),2,IF(P2135=1,VLOOKUP($C2135&amp;"|"&amp;$B2135&amp;"|"&amp;$D2135,Empresas!$C$6:$CC$92,$G2135+6+1,0),0))))</f>
        <v>0</v>
      </c>
      <c r="AH2135" s="147">
        <f>IF(AND($I2135="Si",Q2135=1),1,IF(AND($I2135="Fisico",Q2135=1),1,IF(AND(Q2135=1,$I2135="Electronico"),2,IF(Q2135=1,VLOOKUP($C2135&amp;"|"&amp;$B2135&amp;"|"&amp;$D2135,Empresas!$C$6:$CC$92,$G2135+6+1,0),0))))</f>
        <v>0</v>
      </c>
      <c r="AI2135" s="147">
        <f>IF(AND($I2135="Si",R2135=1),1,IF(AND($I2135="Fisico",R2135=1),1,IF(AND(R2135=1,$I2135="Electronico"),2,IF(R2135=1,VLOOKUP($C2135&amp;"|"&amp;$B2135&amp;"|"&amp;$D2135,Empresas!$C$6:$CC$92,$G2135+6+1,0),0))))</f>
        <v>0</v>
      </c>
      <c r="AJ2135" s="147">
        <f>IF(AND($I2135="Si",S2135=1),1,IF(AND($I2135="Fisico",S2135=1),1,IF(AND(S2135=1,$I2135="Electronico"),2,IF(S2135=1,VLOOKUP($C2135&amp;"|"&amp;$B2135&amp;"|"&amp;$D2135,Empresas!$C$6:$CC$92,$G2135+6+1,0),0))))</f>
        <v>0</v>
      </c>
      <c r="AK2135" s="147">
        <f>IF(AND($I2135="Si",T2135=1),1,IF(AND($I2135="Fisico",T2135=1),1,IF(AND(T2135=1,$I2135="Electronico"),2,IF(T2135=1,VLOOKUP($C2135&amp;"|"&amp;$B2135&amp;"|"&amp;$D2135,Empresas!$C$6:$CC$92,$G2135+6+1,0),0))))</f>
        <v>0</v>
      </c>
      <c r="AL2135" s="147">
        <f>IF(AND($I2135="Si",U2135=1),1,IF(AND($I2135="Fisico",U2135=1),1,IF(AND(U2135=1,$I2135="Electronico"),2,IF(U2135=1,VLOOKUP($C2135&amp;"|"&amp;$B2135&amp;"|"&amp;$D2135,Empresas!$C$6:$CC$92,$G2135+6+1,0),0))))</f>
        <v>0</v>
      </c>
      <c r="AM2135" s="149">
        <f t="shared" si="348"/>
        <v>0</v>
      </c>
      <c r="AN2135" s="149">
        <f t="shared" si="349"/>
        <v>0</v>
      </c>
      <c r="AO2135" s="152">
        <f t="shared" si="350"/>
        <v>0</v>
      </c>
    </row>
    <row r="2136" spans="1:41" x14ac:dyDescent="0.25">
      <c r="A2136" s="143" t="str">
        <f>VLOOKUP(D2136,Empresas!$D$7:$F$91,3,0)</f>
        <v>Yulisa</v>
      </c>
      <c r="B2136" s="144" t="str">
        <f>VLOOKUP(D2136,Empresas!$D$7:$G$91,4,0)</f>
        <v>Lorenzo</v>
      </c>
      <c r="C2136" s="144" t="s">
        <v>544</v>
      </c>
      <c r="D2136" s="144" t="s">
        <v>332</v>
      </c>
      <c r="E2136" s="144" t="str">
        <f>VLOOKUP(D2136,Empresas!$D$7:$E$92,2,0)</f>
        <v>PS GLOBAL CORP S.A.C.</v>
      </c>
      <c r="F2136" s="146" t="s">
        <v>191</v>
      </c>
      <c r="G2136" s="145">
        <f t="shared" si="352"/>
        <v>70</v>
      </c>
      <c r="H2136" s="145" t="str">
        <f>VLOOKUP(D2136,Empresas!$D$6:$L$92,7,0)</f>
        <v>Mensual</v>
      </c>
      <c r="I2136" s="144" t="str">
        <f>VLOOKUP(VLOOKUP(D2136&amp;"|"&amp;B2136,Empresas!$I$7:$CB$92,G2136,0),Tablas!$A$13:$B$14,2,0)</f>
        <v>No</v>
      </c>
      <c r="J2136" s="78"/>
      <c r="K2136" s="78"/>
      <c r="L2136" s="78"/>
      <c r="M2136" s="78"/>
      <c r="N2136" s="78"/>
      <c r="O2136" s="78"/>
      <c r="P2136" s="78"/>
      <c r="Q2136" s="78"/>
      <c r="R2136" s="78"/>
      <c r="S2136" s="78"/>
      <c r="T2136" s="78"/>
      <c r="U2136" s="78"/>
      <c r="V2136" s="78" t="str">
        <f>VLOOKUP(D2136,Empresas!$D$7:$CF$91,81,0)</f>
        <v>A</v>
      </c>
      <c r="W2136" s="78" t="str">
        <f>VLOOKUP(D2136,Empresas!$D$7:$M$91,10,0)</f>
        <v>Mype</v>
      </c>
      <c r="X2136" s="69" t="str">
        <f t="shared" si="346"/>
        <v>NO</v>
      </c>
      <c r="Y2136" s="153" t="str">
        <f t="shared" si="347"/>
        <v>No aplica</v>
      </c>
      <c r="Z2136" s="147">
        <f>IF(Y2136="No aplica",0,IF(I2136="no",0,IF(I2136="No aplica",0,IF(I2136="Si",1,IF(I2136="Fisico",1,IF(I2136="Electronico",2,VLOOKUP(C2136&amp;"|"&amp;B2136&amp;"|"&amp;D2136,Empresas!$C$6:$CC$92,G2136+6+1,0)))))))</f>
        <v>0</v>
      </c>
      <c r="AA2136" s="147">
        <f>IF(AND($I2136="Si",J2136=1),1,IF(AND($I2136="Fisico",J2136=1),1,IF(AND(J2136=1,$I2136="Electronico"),2,IF(J2136=1,VLOOKUP($C2136&amp;"|"&amp;$B2136&amp;"|"&amp;$D2136,Empresas!$C$6:$CC$92,$G2136+6+1,0),0))))</f>
        <v>0</v>
      </c>
      <c r="AB2136" s="147">
        <f>IF(AND($I2136="Si",K2136=1),1,IF(AND($I2136="Fisico",K2136=1),1,IF(AND(K2136=1,$I2136="Electronico"),2,IF(K2136=1,VLOOKUP($C2136&amp;"|"&amp;$B2136&amp;"|"&amp;$D2136,Empresas!$C$6:$CC$92,$G2136+6+1,0),0))))</f>
        <v>0</v>
      </c>
      <c r="AC2136" s="147">
        <f>IF(AND($I2136="Si",L2136=1),1,IF(AND($I2136="Fisico",L2136=1),1,IF(AND(L2136=1,$I2136="Electronico"),2,IF(L2136=1,VLOOKUP($C2136&amp;"|"&amp;$B2136&amp;"|"&amp;$D2136,Empresas!$C$6:$CC$92,$G2136+6+1,0),0))))</f>
        <v>0</v>
      </c>
      <c r="AD2136" s="147">
        <f>IF(AND($I2136="Si",M2136=1),1,IF(AND($I2136="Fisico",M2136=1),1,IF(AND(M2136=1,$I2136="Electronico"),2,IF(M2136=1,VLOOKUP($C2136&amp;"|"&amp;$B2136&amp;"|"&amp;$D2136,Empresas!$C$6:$CC$92,$G2136+6+1,0),0))))</f>
        <v>0</v>
      </c>
      <c r="AE2136" s="147">
        <f>IF(AND($I2136="Si",N2136=1),1,IF(AND($I2136="Fisico",N2136=1),1,IF(AND(N2136=1,$I2136="Electronico"),2,IF(N2136=1,VLOOKUP($C2136&amp;"|"&amp;$B2136&amp;"|"&amp;$D2136,Empresas!$C$6:$CC$92,$G2136+6+1,0),0))))</f>
        <v>0</v>
      </c>
      <c r="AF2136" s="147">
        <f>IF(AND($I2136="Si",O2136=1),1,IF(AND($I2136="Fisico",O2136=1),1,IF(AND(O2136=1,$I2136="Electronico"),2,IF(O2136=1,VLOOKUP($C2136&amp;"|"&amp;$B2136&amp;"|"&amp;$D2136,Empresas!$C$6:$CC$92,$G2136+6+1,0),0))))</f>
        <v>0</v>
      </c>
      <c r="AG2136" s="147">
        <f>IF(AND($I2136="Si",P2136=1),1,IF(AND($I2136="Fisico",P2136=1),1,IF(AND(P2136=1,$I2136="Electronico"),2,IF(P2136=1,VLOOKUP($C2136&amp;"|"&amp;$B2136&amp;"|"&amp;$D2136,Empresas!$C$6:$CC$92,$G2136+6+1,0),0))))</f>
        <v>0</v>
      </c>
      <c r="AH2136" s="147">
        <f>IF(AND($I2136="Si",Q2136=1),1,IF(AND($I2136="Fisico",Q2136=1),1,IF(AND(Q2136=1,$I2136="Electronico"),2,IF(Q2136=1,VLOOKUP($C2136&amp;"|"&amp;$B2136&amp;"|"&amp;$D2136,Empresas!$C$6:$CC$92,$G2136+6+1,0),0))))</f>
        <v>0</v>
      </c>
      <c r="AI2136" s="147">
        <f>IF(AND($I2136="Si",R2136=1),1,IF(AND($I2136="Fisico",R2136=1),1,IF(AND(R2136=1,$I2136="Electronico"),2,IF(R2136=1,VLOOKUP($C2136&amp;"|"&amp;$B2136&amp;"|"&amp;$D2136,Empresas!$C$6:$CC$92,$G2136+6+1,0),0))))</f>
        <v>0</v>
      </c>
      <c r="AJ2136" s="147">
        <f>IF(AND($I2136="Si",S2136=1),1,IF(AND($I2136="Fisico",S2136=1),1,IF(AND(S2136=1,$I2136="Electronico"),2,IF(S2136=1,VLOOKUP($C2136&amp;"|"&amp;$B2136&amp;"|"&amp;$D2136,Empresas!$C$6:$CC$92,$G2136+6+1,0),0))))</f>
        <v>0</v>
      </c>
      <c r="AK2136" s="147">
        <f>IF(AND($I2136="Si",T2136=1),1,IF(AND($I2136="Fisico",T2136=1),1,IF(AND(T2136=1,$I2136="Electronico"),2,IF(T2136=1,VLOOKUP($C2136&amp;"|"&amp;$B2136&amp;"|"&amp;$D2136,Empresas!$C$6:$CC$92,$G2136+6+1,0),0))))</f>
        <v>0</v>
      </c>
      <c r="AL2136" s="147">
        <f>IF(AND($I2136="Si",U2136=1),1,IF(AND($I2136="Fisico",U2136=1),1,IF(AND(U2136=1,$I2136="Electronico"),2,IF(U2136=1,VLOOKUP($C2136&amp;"|"&amp;$B2136&amp;"|"&amp;$D2136,Empresas!$C$6:$CC$92,$G2136+6+1,0),0))))</f>
        <v>0</v>
      </c>
      <c r="AM2136" s="149">
        <f t="shared" si="348"/>
        <v>0</v>
      </c>
      <c r="AN2136" s="149">
        <f t="shared" si="349"/>
        <v>0</v>
      </c>
      <c r="AO2136" s="152">
        <f t="shared" si="350"/>
        <v>0</v>
      </c>
    </row>
    <row r="2137" spans="1:41" x14ac:dyDescent="0.25">
      <c r="A2137" s="143" t="str">
        <f>VLOOKUP(D2137,Empresas!$D$7:$F$91,3,0)</f>
        <v>Yulisa</v>
      </c>
      <c r="B2137" s="144" t="str">
        <f>VLOOKUP(D2137,Empresas!$D$7:$G$91,4,0)</f>
        <v>Lorenzo</v>
      </c>
      <c r="C2137" s="144" t="s">
        <v>544</v>
      </c>
      <c r="D2137" s="144" t="s">
        <v>332</v>
      </c>
      <c r="E2137" s="144" t="str">
        <f>VLOOKUP(D2137,Empresas!$D$7:$E$92,2,0)</f>
        <v>PS GLOBAL CORP S.A.C.</v>
      </c>
      <c r="F2137" s="144" t="s">
        <v>192</v>
      </c>
      <c r="G2137" s="145">
        <f t="shared" si="352"/>
        <v>71</v>
      </c>
      <c r="H2137" s="145" t="str">
        <f>VLOOKUP(D2137,Empresas!$D$6:$L$92,7,0)</f>
        <v>Mensual</v>
      </c>
      <c r="I2137" s="144" t="str">
        <f>VLOOKUP(VLOOKUP(D2137&amp;"|"&amp;B2137,Empresas!$I$7:$CB$92,G2137,0),Tablas!$A$13:$B$14,2,0)</f>
        <v>No</v>
      </c>
      <c r="J2137" s="78"/>
      <c r="K2137" s="78"/>
      <c r="L2137" s="78"/>
      <c r="M2137" s="78"/>
      <c r="N2137" s="78"/>
      <c r="O2137" s="78"/>
      <c r="P2137" s="78"/>
      <c r="Q2137" s="78"/>
      <c r="R2137" s="78"/>
      <c r="S2137" s="78"/>
      <c r="T2137" s="78"/>
      <c r="U2137" s="78"/>
      <c r="V2137" s="78" t="str">
        <f>VLOOKUP(D2137,Empresas!$D$7:$CF$91,81,0)</f>
        <v>A</v>
      </c>
      <c r="W2137" s="78" t="str">
        <f>VLOOKUP(D2137,Empresas!$D$7:$M$91,10,0)</f>
        <v>Mype</v>
      </c>
      <c r="X2137" s="69" t="str">
        <f t="shared" si="346"/>
        <v>NO</v>
      </c>
      <c r="Y2137" s="153" t="str">
        <f t="shared" si="347"/>
        <v>No aplica</v>
      </c>
      <c r="Z2137" s="147">
        <f>IF(Y2137="No aplica",0,IF(I2137="no",0,IF(I2137="No aplica",0,IF(I2137="Si",1,IF(I2137="Fisico",1,IF(I2137="Electronico",2,VLOOKUP(C2137&amp;"|"&amp;B2137&amp;"|"&amp;D2137,Empresas!$C$6:$CC$92,G2137+6+1,0)))))))</f>
        <v>0</v>
      </c>
      <c r="AA2137" s="147">
        <f>IF(AND($I2137="Si",J2137=1),1,IF(AND($I2137="Fisico",J2137=1),1,IF(AND(J2137=1,$I2137="Electronico"),2,IF(J2137=1,VLOOKUP($C2137&amp;"|"&amp;$B2137&amp;"|"&amp;$D2137,Empresas!$C$6:$CC$92,$G2137+6+1,0),0))))</f>
        <v>0</v>
      </c>
      <c r="AB2137" s="147">
        <f>IF(AND($I2137="Si",K2137=1),1,IF(AND($I2137="Fisico",K2137=1),1,IF(AND(K2137=1,$I2137="Electronico"),2,IF(K2137=1,VLOOKUP($C2137&amp;"|"&amp;$B2137&amp;"|"&amp;$D2137,Empresas!$C$6:$CC$92,$G2137+6+1,0),0))))</f>
        <v>0</v>
      </c>
      <c r="AC2137" s="147">
        <f>IF(AND($I2137="Si",L2137=1),1,IF(AND($I2137="Fisico",L2137=1),1,IF(AND(L2137=1,$I2137="Electronico"),2,IF(L2137=1,VLOOKUP($C2137&amp;"|"&amp;$B2137&amp;"|"&amp;$D2137,Empresas!$C$6:$CC$92,$G2137+6+1,0),0))))</f>
        <v>0</v>
      </c>
      <c r="AD2137" s="147">
        <f>IF(AND($I2137="Si",M2137=1),1,IF(AND($I2137="Fisico",M2137=1),1,IF(AND(M2137=1,$I2137="Electronico"),2,IF(M2137=1,VLOOKUP($C2137&amp;"|"&amp;$B2137&amp;"|"&amp;$D2137,Empresas!$C$6:$CC$92,$G2137+6+1,0),0))))</f>
        <v>0</v>
      </c>
      <c r="AE2137" s="147">
        <f>IF(AND($I2137="Si",N2137=1),1,IF(AND($I2137="Fisico",N2137=1),1,IF(AND(N2137=1,$I2137="Electronico"),2,IF(N2137=1,VLOOKUP($C2137&amp;"|"&amp;$B2137&amp;"|"&amp;$D2137,Empresas!$C$6:$CC$92,$G2137+6+1,0),0))))</f>
        <v>0</v>
      </c>
      <c r="AF2137" s="147">
        <f>IF(AND($I2137="Si",O2137=1),1,IF(AND($I2137="Fisico",O2137=1),1,IF(AND(O2137=1,$I2137="Electronico"),2,IF(O2137=1,VLOOKUP($C2137&amp;"|"&amp;$B2137&amp;"|"&amp;$D2137,Empresas!$C$6:$CC$92,$G2137+6+1,0),0))))</f>
        <v>0</v>
      </c>
      <c r="AG2137" s="147">
        <f>IF(AND($I2137="Si",P2137=1),1,IF(AND($I2137="Fisico",P2137=1),1,IF(AND(P2137=1,$I2137="Electronico"),2,IF(P2137=1,VLOOKUP($C2137&amp;"|"&amp;$B2137&amp;"|"&amp;$D2137,Empresas!$C$6:$CC$92,$G2137+6+1,0),0))))</f>
        <v>0</v>
      </c>
      <c r="AH2137" s="147">
        <f>IF(AND($I2137="Si",Q2137=1),1,IF(AND($I2137="Fisico",Q2137=1),1,IF(AND(Q2137=1,$I2137="Electronico"),2,IF(Q2137=1,VLOOKUP($C2137&amp;"|"&amp;$B2137&amp;"|"&amp;$D2137,Empresas!$C$6:$CC$92,$G2137+6+1,0),0))))</f>
        <v>0</v>
      </c>
      <c r="AI2137" s="147">
        <f>IF(AND($I2137="Si",R2137=1),1,IF(AND($I2137="Fisico",R2137=1),1,IF(AND(R2137=1,$I2137="Electronico"),2,IF(R2137=1,VLOOKUP($C2137&amp;"|"&amp;$B2137&amp;"|"&amp;$D2137,Empresas!$C$6:$CC$92,$G2137+6+1,0),0))))</f>
        <v>0</v>
      </c>
      <c r="AJ2137" s="147">
        <f>IF(AND($I2137="Si",S2137=1),1,IF(AND($I2137="Fisico",S2137=1),1,IF(AND(S2137=1,$I2137="Electronico"),2,IF(S2137=1,VLOOKUP($C2137&amp;"|"&amp;$B2137&amp;"|"&amp;$D2137,Empresas!$C$6:$CC$92,$G2137+6+1,0),0))))</f>
        <v>0</v>
      </c>
      <c r="AK2137" s="147">
        <f>IF(AND($I2137="Si",T2137=1),1,IF(AND($I2137="Fisico",T2137=1),1,IF(AND(T2137=1,$I2137="Electronico"),2,IF(T2137=1,VLOOKUP($C2137&amp;"|"&amp;$B2137&amp;"|"&amp;$D2137,Empresas!$C$6:$CC$92,$G2137+6+1,0),0))))</f>
        <v>0</v>
      </c>
      <c r="AL2137" s="147">
        <f>IF(AND($I2137="Si",U2137=1),1,IF(AND($I2137="Fisico",U2137=1),1,IF(AND(U2137=1,$I2137="Electronico"),2,IF(U2137=1,VLOOKUP($C2137&amp;"|"&amp;$B2137&amp;"|"&amp;$D2137,Empresas!$C$6:$CC$92,$G2137+6+1,0),0))))</f>
        <v>0</v>
      </c>
      <c r="AM2137" s="149">
        <f t="shared" si="348"/>
        <v>0</v>
      </c>
      <c r="AN2137" s="149">
        <f t="shared" si="349"/>
        <v>0</v>
      </c>
      <c r="AO2137" s="152">
        <f t="shared" si="350"/>
        <v>0</v>
      </c>
    </row>
    <row r="2138" spans="1:41" x14ac:dyDescent="0.25">
      <c r="A2138" s="137" t="str">
        <f>VLOOKUP(D2138,Empresas!$D$7:$F$91,3,0)</f>
        <v>Yulisa</v>
      </c>
      <c r="B2138" s="138" t="str">
        <f>VLOOKUP(D2138,Empresas!$D$7:$G$91,4,0)</f>
        <v>Mireya</v>
      </c>
      <c r="C2138" s="138" t="s">
        <v>544</v>
      </c>
      <c r="D2138" s="138" t="s">
        <v>334</v>
      </c>
      <c r="E2138" s="138" t="str">
        <f>VLOOKUP(D2138,Empresas!$D$7:$E$92,2,0)</f>
        <v>GUTIERREZ VILCA FRANCO DOMINGO</v>
      </c>
      <c r="F2138" s="138" t="s">
        <v>158</v>
      </c>
      <c r="G2138" s="139">
        <f>+Empresas!$O$2</f>
        <v>7</v>
      </c>
      <c r="H2138" s="139" t="str">
        <f>VLOOKUP(D2138,Empresas!$D$6:$L$92,7,0)</f>
        <v>Semestral</v>
      </c>
      <c r="I2138" s="138" t="str">
        <f>VLOOKUP(VLOOKUP(D2138&amp;"|"&amp;B2138,Empresas!$I$7:$CB$92,G2138,0),Tablas!$A$3:$B$5,2,0)</f>
        <v>No aplica</v>
      </c>
      <c r="J2138" s="78"/>
      <c r="K2138" s="78"/>
      <c r="L2138" s="78"/>
      <c r="M2138" s="78"/>
      <c r="N2138" s="78"/>
      <c r="O2138" s="78"/>
      <c r="P2138" s="78"/>
      <c r="Q2138" s="78"/>
      <c r="R2138" s="78"/>
      <c r="S2138" s="78"/>
      <c r="T2138" s="78"/>
      <c r="U2138" s="78"/>
      <c r="V2138" s="78" t="str">
        <f>VLOOKUP(D2138,Empresas!$D$7:$CF$91,81,0)</f>
        <v>D</v>
      </c>
      <c r="W2138" s="78" t="str">
        <f>VLOOKUP(D2138,Empresas!$D$7:$M$91,10,0)</f>
        <v>P. Natural</v>
      </c>
      <c r="X2138" s="69" t="str">
        <f t="shared" si="346"/>
        <v>SI</v>
      </c>
      <c r="Y2138" s="153" t="str">
        <f t="shared" si="347"/>
        <v>No aplica</v>
      </c>
      <c r="Z2138" s="147">
        <f>IF(Y2138="No aplica",0,IF(I2138="no",0,IF(I2138="No aplica",0,IF(I2138="Si",1,IF(I2138="Fisico",1,IF(I2138="Electronico",2,VLOOKUP(C2138&amp;"|"&amp;B2138&amp;"|"&amp;D2138,Empresas!$C$6:$CC$92,G2138+6+1,0)))))))</f>
        <v>0</v>
      </c>
      <c r="AA2138" s="147">
        <f>IF(AND($I2138="Si",J2138=1),1,IF(AND($I2138="Fisico",J2138=1),1,IF(AND(J2138=1,$I2138="Electronico"),2,IF(J2138=1,VLOOKUP($C2138&amp;"|"&amp;$B2138&amp;"|"&amp;$D2138,Empresas!$C$6:$CC$92,$G2138+6+1,0),0))))</f>
        <v>0</v>
      </c>
      <c r="AB2138" s="147">
        <f>IF(AND($I2138="Si",K2138=1),1,IF(AND($I2138="Fisico",K2138=1),1,IF(AND(K2138=1,$I2138="Electronico"),2,IF(K2138=1,VLOOKUP($C2138&amp;"|"&amp;$B2138&amp;"|"&amp;$D2138,Empresas!$C$6:$CC$92,$G2138+6+1,0),0))))</f>
        <v>0</v>
      </c>
      <c r="AC2138" s="147">
        <f>IF(AND($I2138="Si",L2138=1),1,IF(AND($I2138="Fisico",L2138=1),1,IF(AND(L2138=1,$I2138="Electronico"),2,IF(L2138=1,VLOOKUP($C2138&amp;"|"&amp;$B2138&amp;"|"&amp;$D2138,Empresas!$C$6:$CC$92,$G2138+6+1,0),0))))</f>
        <v>0</v>
      </c>
      <c r="AD2138" s="147">
        <f>IF(AND($I2138="Si",M2138=1),1,IF(AND($I2138="Fisico",M2138=1),1,IF(AND(M2138=1,$I2138="Electronico"),2,IF(M2138=1,VLOOKUP($C2138&amp;"|"&amp;$B2138&amp;"|"&amp;$D2138,Empresas!$C$6:$CC$92,$G2138+6+1,0),0))))</f>
        <v>0</v>
      </c>
      <c r="AE2138" s="147">
        <f>IF(AND($I2138="Si",N2138=1),1,IF(AND($I2138="Fisico",N2138=1),1,IF(AND(N2138=1,$I2138="Electronico"),2,IF(N2138=1,VLOOKUP($C2138&amp;"|"&amp;$B2138&amp;"|"&amp;$D2138,Empresas!$C$6:$CC$92,$G2138+6+1,0),0))))</f>
        <v>0</v>
      </c>
      <c r="AF2138" s="147">
        <f>IF(AND($I2138="Si",O2138=1),1,IF(AND($I2138="Fisico",O2138=1),1,IF(AND(O2138=1,$I2138="Electronico"),2,IF(O2138=1,VLOOKUP($C2138&amp;"|"&amp;$B2138&amp;"|"&amp;$D2138,Empresas!$C$6:$CC$92,$G2138+6+1,0),0))))</f>
        <v>0</v>
      </c>
      <c r="AG2138" s="147">
        <f>IF(AND($I2138="Si",P2138=1),1,IF(AND($I2138="Fisico",P2138=1),1,IF(AND(P2138=1,$I2138="Electronico"),2,IF(P2138=1,VLOOKUP($C2138&amp;"|"&amp;$B2138&amp;"|"&amp;$D2138,Empresas!$C$6:$CC$92,$G2138+6+1,0),0))))</f>
        <v>0</v>
      </c>
      <c r="AH2138" s="147">
        <f>IF(AND($I2138="Si",Q2138=1),1,IF(AND($I2138="Fisico",Q2138=1),1,IF(AND(Q2138=1,$I2138="Electronico"),2,IF(Q2138=1,VLOOKUP($C2138&amp;"|"&amp;$B2138&amp;"|"&amp;$D2138,Empresas!$C$6:$CC$92,$G2138+6+1,0),0))))</f>
        <v>0</v>
      </c>
      <c r="AI2138" s="147">
        <f>IF(AND($I2138="Si",R2138=1),1,IF(AND($I2138="Fisico",R2138=1),1,IF(AND(R2138=1,$I2138="Electronico"),2,IF(R2138=1,VLOOKUP($C2138&amp;"|"&amp;$B2138&amp;"|"&amp;$D2138,Empresas!$C$6:$CC$92,$G2138+6+1,0),0))))</f>
        <v>0</v>
      </c>
      <c r="AJ2138" s="147">
        <f>IF(AND($I2138="Si",S2138=1),1,IF(AND($I2138="Fisico",S2138=1),1,IF(AND(S2138=1,$I2138="Electronico"),2,IF(S2138=1,VLOOKUP($C2138&amp;"|"&amp;$B2138&amp;"|"&amp;$D2138,Empresas!$C$6:$CC$92,$G2138+6+1,0),0))))</f>
        <v>0</v>
      </c>
      <c r="AK2138" s="147">
        <f>IF(AND($I2138="Si",T2138=1),1,IF(AND($I2138="Fisico",T2138=1),1,IF(AND(T2138=1,$I2138="Electronico"),2,IF(T2138=1,VLOOKUP($C2138&amp;"|"&amp;$B2138&amp;"|"&amp;$D2138,Empresas!$C$6:$CC$92,$G2138+6+1,0),0))))</f>
        <v>0</v>
      </c>
      <c r="AL2138" s="147">
        <f>IF(AND($I2138="Si",U2138=1),1,IF(AND($I2138="Fisico",U2138=1),1,IF(AND(U2138=1,$I2138="Electronico"),2,IF(U2138=1,VLOOKUP($C2138&amp;"|"&amp;$B2138&amp;"|"&amp;$D2138,Empresas!$C$6:$CC$92,$G2138+6+1,0),0))))</f>
        <v>0</v>
      </c>
      <c r="AM2138" s="149">
        <f t="shared" si="348"/>
        <v>0</v>
      </c>
      <c r="AN2138" s="149">
        <f t="shared" si="349"/>
        <v>0</v>
      </c>
      <c r="AO2138" s="152">
        <f t="shared" si="350"/>
        <v>0</v>
      </c>
    </row>
    <row r="2139" spans="1:41" x14ac:dyDescent="0.25">
      <c r="A2139" s="137" t="str">
        <f>VLOOKUP(D2139,Empresas!$D$7:$F$91,3,0)</f>
        <v>Yulisa</v>
      </c>
      <c r="B2139" s="138" t="str">
        <f>VLOOKUP(D2139,Empresas!$D$7:$G$91,4,0)</f>
        <v>Mireya</v>
      </c>
      <c r="C2139" s="138" t="s">
        <v>544</v>
      </c>
      <c r="D2139" s="138" t="s">
        <v>334</v>
      </c>
      <c r="E2139" s="138" t="str">
        <f>VLOOKUP(D2139,Empresas!$D$7:$E$92,2,0)</f>
        <v>GUTIERREZ VILCA FRANCO DOMINGO</v>
      </c>
      <c r="F2139" s="138" t="s">
        <v>159</v>
      </c>
      <c r="G2139" s="139">
        <f>+G2138+3</f>
        <v>10</v>
      </c>
      <c r="H2139" s="139" t="str">
        <f>VLOOKUP(D2139,Empresas!$D$6:$L$92,7,0)</f>
        <v>Semestral</v>
      </c>
      <c r="I2139" s="138" t="str">
        <f>VLOOKUP(VLOOKUP(D2139&amp;"|"&amp;B2139,Empresas!$I$7:$CB$92,G2139,0),Tablas!$A$3:$B$5,2,0)</f>
        <v>Registro y analisis</v>
      </c>
      <c r="J2139" s="78">
        <v>1</v>
      </c>
      <c r="K2139" s="78">
        <v>1</v>
      </c>
      <c r="L2139" s="78">
        <v>1</v>
      </c>
      <c r="M2139" s="78">
        <v>1</v>
      </c>
      <c r="N2139" s="78">
        <v>1</v>
      </c>
      <c r="O2139" s="78">
        <v>1</v>
      </c>
      <c r="P2139" s="78">
        <v>1</v>
      </c>
      <c r="Q2139" s="78">
        <v>1</v>
      </c>
      <c r="R2139" s="78"/>
      <c r="S2139" s="78"/>
      <c r="T2139" s="78"/>
      <c r="U2139" s="78"/>
      <c r="V2139" s="78" t="str">
        <f>VLOOKUP(D2139,Empresas!$D$7:$CF$91,81,0)</f>
        <v>D</v>
      </c>
      <c r="W2139" s="78" t="str">
        <f>VLOOKUP(D2139,Empresas!$D$7:$M$91,10,0)</f>
        <v>P. Natural</v>
      </c>
      <c r="X2139" s="69" t="str">
        <f t="shared" si="346"/>
        <v>SI</v>
      </c>
      <c r="Y2139" s="153" t="str">
        <f t="shared" si="347"/>
        <v>Si aplica</v>
      </c>
      <c r="Z2139" s="147">
        <f>IF(Y2139="No aplica",0,IF(I2139="no",0,IF(I2139="No aplica",0,IF(I2139="Si",1,IF(I2139="Fisico",1,IF(I2139="Electronico",2,VLOOKUP(C2139&amp;"|"&amp;B2139&amp;"|"&amp;D2139,Empresas!$C$6:$CC$92,G2139+6+1,0)))))))</f>
        <v>1</v>
      </c>
      <c r="AA2139" s="147">
        <f>IF(AND($I2139="Si",J2139=1),1,IF(AND($I2139="Fisico",J2139=1),1,IF(AND(J2139=1,$I2139="Electronico"),2,IF(J2139=1,VLOOKUP($C2139&amp;"|"&amp;$B2139&amp;"|"&amp;$D2139,Empresas!$C$6:$CC$92,$G2139+6+1,0),0))))</f>
        <v>1</v>
      </c>
      <c r="AB2139" s="147">
        <f>IF(AND($I2139="Si",K2139=1),1,IF(AND($I2139="Fisico",K2139=1),1,IF(AND(K2139=1,$I2139="Electronico"),2,IF(K2139=1,VLOOKUP($C2139&amp;"|"&amp;$B2139&amp;"|"&amp;$D2139,Empresas!$C$6:$CC$92,$G2139+6+1,0),0))))</f>
        <v>1</v>
      </c>
      <c r="AC2139" s="147">
        <f>IF(AND($I2139="Si",L2139=1),1,IF(AND($I2139="Fisico",L2139=1),1,IF(AND(L2139=1,$I2139="Electronico"),2,IF(L2139=1,VLOOKUP($C2139&amp;"|"&amp;$B2139&amp;"|"&amp;$D2139,Empresas!$C$6:$CC$92,$G2139+6+1,0),0))))</f>
        <v>1</v>
      </c>
      <c r="AD2139" s="147">
        <f>IF(AND($I2139="Si",M2139=1),1,IF(AND($I2139="Fisico",M2139=1),1,IF(AND(M2139=1,$I2139="Electronico"),2,IF(M2139=1,VLOOKUP($C2139&amp;"|"&amp;$B2139&amp;"|"&amp;$D2139,Empresas!$C$6:$CC$92,$G2139+6+1,0),0))))</f>
        <v>1</v>
      </c>
      <c r="AE2139" s="147">
        <f>IF(AND($I2139="Si",N2139=1),1,IF(AND($I2139="Fisico",N2139=1),1,IF(AND(N2139=1,$I2139="Electronico"),2,IF(N2139=1,VLOOKUP($C2139&amp;"|"&amp;$B2139&amp;"|"&amp;$D2139,Empresas!$C$6:$CC$92,$G2139+6+1,0),0))))</f>
        <v>1</v>
      </c>
      <c r="AF2139" s="147">
        <f>IF(AND($I2139="Si",O2139=1),1,IF(AND($I2139="Fisico",O2139=1),1,IF(AND(O2139=1,$I2139="Electronico"),2,IF(O2139=1,VLOOKUP($C2139&amp;"|"&amp;$B2139&amp;"|"&amp;$D2139,Empresas!$C$6:$CC$92,$G2139+6+1,0),0))))</f>
        <v>1</v>
      </c>
      <c r="AG2139" s="147">
        <f>IF(AND($I2139="Si",P2139=1),1,IF(AND($I2139="Fisico",P2139=1),1,IF(AND(P2139=1,$I2139="Electronico"),2,IF(P2139=1,VLOOKUP($C2139&amp;"|"&amp;$B2139&amp;"|"&amp;$D2139,Empresas!$C$6:$CC$92,$G2139+6+1,0),0))))</f>
        <v>1</v>
      </c>
      <c r="AH2139" s="147">
        <f>IF(AND($I2139="Si",Q2139=1),1,IF(AND($I2139="Fisico",Q2139=1),1,IF(AND(Q2139=1,$I2139="Electronico"),2,IF(Q2139=1,VLOOKUP($C2139&amp;"|"&amp;$B2139&amp;"|"&amp;$D2139,Empresas!$C$6:$CC$92,$G2139+6+1,0),0))))</f>
        <v>1</v>
      </c>
      <c r="AI2139" s="147">
        <f>IF(AND($I2139="Si",R2139=1),1,IF(AND($I2139="Fisico",R2139=1),1,IF(AND(R2139=1,$I2139="Electronico"),2,IF(R2139=1,VLOOKUP($C2139&amp;"|"&amp;$B2139&amp;"|"&amp;$D2139,Empresas!$C$6:$CC$92,$G2139+6+1,0),0))))</f>
        <v>0</v>
      </c>
      <c r="AJ2139" s="147">
        <f>IF(AND($I2139="Si",S2139=1),1,IF(AND($I2139="Fisico",S2139=1),1,IF(AND(S2139=1,$I2139="Electronico"),2,IF(S2139=1,VLOOKUP($C2139&amp;"|"&amp;$B2139&amp;"|"&amp;$D2139,Empresas!$C$6:$CC$92,$G2139+6+1,0),0))))</f>
        <v>0</v>
      </c>
      <c r="AK2139" s="147">
        <f>IF(AND($I2139="Si",T2139=1),1,IF(AND($I2139="Fisico",T2139=1),1,IF(AND(T2139=1,$I2139="Electronico"),2,IF(T2139=1,VLOOKUP($C2139&amp;"|"&amp;$B2139&amp;"|"&amp;$D2139,Empresas!$C$6:$CC$92,$G2139+6+1,0),0))))</f>
        <v>0</v>
      </c>
      <c r="AL2139" s="147">
        <f>IF(AND($I2139="Si",U2139=1),1,IF(AND($I2139="Fisico",U2139=1),1,IF(AND(U2139=1,$I2139="Electronico"),2,IF(U2139=1,VLOOKUP($C2139&amp;"|"&amp;$B2139&amp;"|"&amp;$D2139,Empresas!$C$6:$CC$92,$G2139+6+1,0),0))))</f>
        <v>0</v>
      </c>
      <c r="AM2139" s="149">
        <f t="shared" si="348"/>
        <v>8</v>
      </c>
      <c r="AN2139" s="149">
        <f t="shared" si="349"/>
        <v>8</v>
      </c>
      <c r="AO2139" s="152">
        <f t="shared" si="350"/>
        <v>1</v>
      </c>
    </row>
    <row r="2140" spans="1:41" x14ac:dyDescent="0.25">
      <c r="A2140" s="137" t="str">
        <f>VLOOKUP(D2140,Empresas!$D$7:$F$91,3,0)</f>
        <v>Yulisa</v>
      </c>
      <c r="B2140" s="138" t="str">
        <f>VLOOKUP(D2140,Empresas!$D$7:$G$91,4,0)</f>
        <v>Mireya</v>
      </c>
      <c r="C2140" s="138" t="s">
        <v>544</v>
      </c>
      <c r="D2140" s="138" t="s">
        <v>334</v>
      </c>
      <c r="E2140" s="138" t="str">
        <f>VLOOKUP(D2140,Empresas!$D$7:$E$92,2,0)</f>
        <v>GUTIERREZ VILCA FRANCO DOMINGO</v>
      </c>
      <c r="F2140" s="138" t="s">
        <v>160</v>
      </c>
      <c r="G2140" s="139">
        <f t="shared" ref="G2140:G2151" si="353">+G2139+3</f>
        <v>13</v>
      </c>
      <c r="H2140" s="139" t="str">
        <f>VLOOKUP(D2140,Empresas!$D$6:$L$92,7,0)</f>
        <v>Semestral</v>
      </c>
      <c r="I2140" s="138" t="str">
        <f>VLOOKUP(VLOOKUP(D2140&amp;"|"&amp;B2140,Empresas!$I$7:$CB$92,G2140,0),Tablas!$A$3:$B$5,2,0)</f>
        <v>No aplica</v>
      </c>
      <c r="J2140" s="78"/>
      <c r="K2140" s="78"/>
      <c r="L2140" s="78"/>
      <c r="M2140" s="78"/>
      <c r="N2140" s="78"/>
      <c r="O2140" s="78"/>
      <c r="P2140" s="78"/>
      <c r="Q2140" s="78"/>
      <c r="R2140" s="78"/>
      <c r="S2140" s="78"/>
      <c r="T2140" s="78"/>
      <c r="U2140" s="78"/>
      <c r="V2140" s="78" t="str">
        <f>VLOOKUP(D2140,Empresas!$D$7:$CF$91,81,0)</f>
        <v>D</v>
      </c>
      <c r="W2140" s="78" t="str">
        <f>VLOOKUP(D2140,Empresas!$D$7:$M$91,10,0)</f>
        <v>P. Natural</v>
      </c>
      <c r="X2140" s="69" t="str">
        <f t="shared" si="346"/>
        <v>SI</v>
      </c>
      <c r="Y2140" s="153" t="str">
        <f t="shared" si="347"/>
        <v>No aplica</v>
      </c>
      <c r="Z2140" s="147">
        <f>IF(Y2140="No aplica",0,IF(I2140="no",0,IF(I2140="No aplica",0,IF(I2140="Si",1,IF(I2140="Fisico",1,IF(I2140="Electronico",2,VLOOKUP(C2140&amp;"|"&amp;B2140&amp;"|"&amp;D2140,Empresas!$C$6:$CC$92,G2140+6+1,0)))))))</f>
        <v>0</v>
      </c>
      <c r="AA2140" s="147">
        <f>IF(AND($I2140="Si",J2140=1),1,IF(AND($I2140="Fisico",J2140=1),1,IF(AND(J2140=1,$I2140="Electronico"),2,IF(J2140=1,VLOOKUP($C2140&amp;"|"&amp;$B2140&amp;"|"&amp;$D2140,Empresas!$C$6:$CC$92,$G2140+6+1,0),0))))</f>
        <v>0</v>
      </c>
      <c r="AB2140" s="147">
        <f>IF(AND($I2140="Si",K2140=1),1,IF(AND($I2140="Fisico",K2140=1),1,IF(AND(K2140=1,$I2140="Electronico"),2,IF(K2140=1,VLOOKUP($C2140&amp;"|"&amp;$B2140&amp;"|"&amp;$D2140,Empresas!$C$6:$CC$92,$G2140+6+1,0),0))))</f>
        <v>0</v>
      </c>
      <c r="AC2140" s="147">
        <f>IF(AND($I2140="Si",L2140=1),1,IF(AND($I2140="Fisico",L2140=1),1,IF(AND(L2140=1,$I2140="Electronico"),2,IF(L2140=1,VLOOKUP($C2140&amp;"|"&amp;$B2140&amp;"|"&amp;$D2140,Empresas!$C$6:$CC$92,$G2140+6+1,0),0))))</f>
        <v>0</v>
      </c>
      <c r="AD2140" s="147">
        <f>IF(AND($I2140="Si",M2140=1),1,IF(AND($I2140="Fisico",M2140=1),1,IF(AND(M2140=1,$I2140="Electronico"),2,IF(M2140=1,VLOOKUP($C2140&amp;"|"&amp;$B2140&amp;"|"&amp;$D2140,Empresas!$C$6:$CC$92,$G2140+6+1,0),0))))</f>
        <v>0</v>
      </c>
      <c r="AE2140" s="147">
        <f>IF(AND($I2140="Si",N2140=1),1,IF(AND($I2140="Fisico",N2140=1),1,IF(AND(N2140=1,$I2140="Electronico"),2,IF(N2140=1,VLOOKUP($C2140&amp;"|"&amp;$B2140&amp;"|"&amp;$D2140,Empresas!$C$6:$CC$92,$G2140+6+1,0),0))))</f>
        <v>0</v>
      </c>
      <c r="AF2140" s="147">
        <f>IF(AND($I2140="Si",O2140=1),1,IF(AND($I2140="Fisico",O2140=1),1,IF(AND(O2140=1,$I2140="Electronico"),2,IF(O2140=1,VLOOKUP($C2140&amp;"|"&amp;$B2140&amp;"|"&amp;$D2140,Empresas!$C$6:$CC$92,$G2140+6+1,0),0))))</f>
        <v>0</v>
      </c>
      <c r="AG2140" s="147">
        <f>IF(AND($I2140="Si",P2140=1),1,IF(AND($I2140="Fisico",P2140=1),1,IF(AND(P2140=1,$I2140="Electronico"),2,IF(P2140=1,VLOOKUP($C2140&amp;"|"&amp;$B2140&amp;"|"&amp;$D2140,Empresas!$C$6:$CC$92,$G2140+6+1,0),0))))</f>
        <v>0</v>
      </c>
      <c r="AH2140" s="147">
        <f>IF(AND($I2140="Si",Q2140=1),1,IF(AND($I2140="Fisico",Q2140=1),1,IF(AND(Q2140=1,$I2140="Electronico"),2,IF(Q2140=1,VLOOKUP($C2140&amp;"|"&amp;$B2140&amp;"|"&amp;$D2140,Empresas!$C$6:$CC$92,$G2140+6+1,0),0))))</f>
        <v>0</v>
      </c>
      <c r="AI2140" s="147">
        <f>IF(AND($I2140="Si",R2140=1),1,IF(AND($I2140="Fisico",R2140=1),1,IF(AND(R2140=1,$I2140="Electronico"),2,IF(R2140=1,VLOOKUP($C2140&amp;"|"&amp;$B2140&amp;"|"&amp;$D2140,Empresas!$C$6:$CC$92,$G2140+6+1,0),0))))</f>
        <v>0</v>
      </c>
      <c r="AJ2140" s="147">
        <f>IF(AND($I2140="Si",S2140=1),1,IF(AND($I2140="Fisico",S2140=1),1,IF(AND(S2140=1,$I2140="Electronico"),2,IF(S2140=1,VLOOKUP($C2140&amp;"|"&amp;$B2140&amp;"|"&amp;$D2140,Empresas!$C$6:$CC$92,$G2140+6+1,0),0))))</f>
        <v>0</v>
      </c>
      <c r="AK2140" s="147">
        <f>IF(AND($I2140="Si",T2140=1),1,IF(AND($I2140="Fisico",T2140=1),1,IF(AND(T2140=1,$I2140="Electronico"),2,IF(T2140=1,VLOOKUP($C2140&amp;"|"&amp;$B2140&amp;"|"&amp;$D2140,Empresas!$C$6:$CC$92,$G2140+6+1,0),0))))</f>
        <v>0</v>
      </c>
      <c r="AL2140" s="147">
        <f>IF(AND($I2140="Si",U2140=1),1,IF(AND($I2140="Fisico",U2140=1),1,IF(AND(U2140=1,$I2140="Electronico"),2,IF(U2140=1,VLOOKUP($C2140&amp;"|"&amp;$B2140&amp;"|"&amp;$D2140,Empresas!$C$6:$CC$92,$G2140+6+1,0),0))))</f>
        <v>0</v>
      </c>
      <c r="AM2140" s="149">
        <f t="shared" si="348"/>
        <v>0</v>
      </c>
      <c r="AN2140" s="149">
        <f t="shared" si="349"/>
        <v>0</v>
      </c>
      <c r="AO2140" s="152">
        <f t="shared" si="350"/>
        <v>0</v>
      </c>
    </row>
    <row r="2141" spans="1:41" x14ac:dyDescent="0.25">
      <c r="A2141" s="137" t="str">
        <f>VLOOKUP(D2141,Empresas!$D$7:$F$91,3,0)</f>
        <v>Yulisa</v>
      </c>
      <c r="B2141" s="138" t="str">
        <f>VLOOKUP(D2141,Empresas!$D$7:$G$91,4,0)</f>
        <v>Mireya</v>
      </c>
      <c r="C2141" s="138" t="s">
        <v>544</v>
      </c>
      <c r="D2141" s="138" t="s">
        <v>334</v>
      </c>
      <c r="E2141" s="138" t="str">
        <f>VLOOKUP(D2141,Empresas!$D$7:$E$92,2,0)</f>
        <v>GUTIERREZ VILCA FRANCO DOMINGO</v>
      </c>
      <c r="F2141" s="138" t="s">
        <v>161</v>
      </c>
      <c r="G2141" s="139">
        <f t="shared" si="353"/>
        <v>16</v>
      </c>
      <c r="H2141" s="139" t="str">
        <f>VLOOKUP(D2141,Empresas!$D$6:$L$92,7,0)</f>
        <v>Semestral</v>
      </c>
      <c r="I2141" s="138" t="str">
        <f>VLOOKUP(VLOOKUP(D2141&amp;"|"&amp;B2141,Empresas!$I$7:$CB$92,G2141,0),Tablas!$A$3:$B$5,2,0)</f>
        <v>No aplica</v>
      </c>
      <c r="J2141" s="78"/>
      <c r="K2141" s="78"/>
      <c r="L2141" s="78"/>
      <c r="M2141" s="78"/>
      <c r="N2141" s="78"/>
      <c r="O2141" s="78"/>
      <c r="P2141" s="78"/>
      <c r="Q2141" s="78"/>
      <c r="R2141" s="78"/>
      <c r="S2141" s="78"/>
      <c r="T2141" s="78"/>
      <c r="U2141" s="78"/>
      <c r="V2141" s="78" t="str">
        <f>VLOOKUP(D2141,Empresas!$D$7:$CF$91,81,0)</f>
        <v>D</v>
      </c>
      <c r="W2141" s="78" t="str">
        <f>VLOOKUP(D2141,Empresas!$D$7:$M$91,10,0)</f>
        <v>P. Natural</v>
      </c>
      <c r="X2141" s="69" t="str">
        <f t="shared" si="346"/>
        <v>SI</v>
      </c>
      <c r="Y2141" s="153" t="str">
        <f t="shared" si="347"/>
        <v>No aplica</v>
      </c>
      <c r="Z2141" s="147">
        <f>IF(Y2141="No aplica",0,IF(I2141="no",0,IF(I2141="No aplica",0,IF(I2141="Si",1,IF(I2141="Fisico",1,IF(I2141="Electronico",2,VLOOKUP(C2141&amp;"|"&amp;B2141&amp;"|"&amp;D2141,Empresas!$C$6:$CC$92,G2141+6+1,0)))))))</f>
        <v>0</v>
      </c>
      <c r="AA2141" s="147">
        <f>IF(AND($I2141="Si",J2141=1),1,IF(AND($I2141="Fisico",J2141=1),1,IF(AND(J2141=1,$I2141="Electronico"),2,IF(J2141=1,VLOOKUP($C2141&amp;"|"&amp;$B2141&amp;"|"&amp;$D2141,Empresas!$C$6:$CC$92,$G2141+6+1,0),0))))</f>
        <v>0</v>
      </c>
      <c r="AB2141" s="147">
        <f>IF(AND($I2141="Si",K2141=1),1,IF(AND($I2141="Fisico",K2141=1),1,IF(AND(K2141=1,$I2141="Electronico"),2,IF(K2141=1,VLOOKUP($C2141&amp;"|"&amp;$B2141&amp;"|"&amp;$D2141,Empresas!$C$6:$CC$92,$G2141+6+1,0),0))))</f>
        <v>0</v>
      </c>
      <c r="AC2141" s="147">
        <f>IF(AND($I2141="Si",L2141=1),1,IF(AND($I2141="Fisico",L2141=1),1,IF(AND(L2141=1,$I2141="Electronico"),2,IF(L2141=1,VLOOKUP($C2141&amp;"|"&amp;$B2141&amp;"|"&amp;$D2141,Empresas!$C$6:$CC$92,$G2141+6+1,0),0))))</f>
        <v>0</v>
      </c>
      <c r="AD2141" s="147">
        <f>IF(AND($I2141="Si",M2141=1),1,IF(AND($I2141="Fisico",M2141=1),1,IF(AND(M2141=1,$I2141="Electronico"),2,IF(M2141=1,VLOOKUP($C2141&amp;"|"&amp;$B2141&amp;"|"&amp;$D2141,Empresas!$C$6:$CC$92,$G2141+6+1,0),0))))</f>
        <v>0</v>
      </c>
      <c r="AE2141" s="147">
        <f>IF(AND($I2141="Si",N2141=1),1,IF(AND($I2141="Fisico",N2141=1),1,IF(AND(N2141=1,$I2141="Electronico"),2,IF(N2141=1,VLOOKUP($C2141&amp;"|"&amp;$B2141&amp;"|"&amp;$D2141,Empresas!$C$6:$CC$92,$G2141+6+1,0),0))))</f>
        <v>0</v>
      </c>
      <c r="AF2141" s="147">
        <f>IF(AND($I2141="Si",O2141=1),1,IF(AND($I2141="Fisico",O2141=1),1,IF(AND(O2141=1,$I2141="Electronico"),2,IF(O2141=1,VLOOKUP($C2141&amp;"|"&amp;$B2141&amp;"|"&amp;$D2141,Empresas!$C$6:$CC$92,$G2141+6+1,0),0))))</f>
        <v>0</v>
      </c>
      <c r="AG2141" s="147">
        <f>IF(AND($I2141="Si",P2141=1),1,IF(AND($I2141="Fisico",P2141=1),1,IF(AND(P2141=1,$I2141="Electronico"),2,IF(P2141=1,VLOOKUP($C2141&amp;"|"&amp;$B2141&amp;"|"&amp;$D2141,Empresas!$C$6:$CC$92,$G2141+6+1,0),0))))</f>
        <v>0</v>
      </c>
      <c r="AH2141" s="147">
        <f>IF(AND($I2141="Si",Q2141=1),1,IF(AND($I2141="Fisico",Q2141=1),1,IF(AND(Q2141=1,$I2141="Electronico"),2,IF(Q2141=1,VLOOKUP($C2141&amp;"|"&amp;$B2141&amp;"|"&amp;$D2141,Empresas!$C$6:$CC$92,$G2141+6+1,0),0))))</f>
        <v>0</v>
      </c>
      <c r="AI2141" s="147">
        <f>IF(AND($I2141="Si",R2141=1),1,IF(AND($I2141="Fisico",R2141=1),1,IF(AND(R2141=1,$I2141="Electronico"),2,IF(R2141=1,VLOOKUP($C2141&amp;"|"&amp;$B2141&amp;"|"&amp;$D2141,Empresas!$C$6:$CC$92,$G2141+6+1,0),0))))</f>
        <v>0</v>
      </c>
      <c r="AJ2141" s="147">
        <f>IF(AND($I2141="Si",S2141=1),1,IF(AND($I2141="Fisico",S2141=1),1,IF(AND(S2141=1,$I2141="Electronico"),2,IF(S2141=1,VLOOKUP($C2141&amp;"|"&amp;$B2141&amp;"|"&amp;$D2141,Empresas!$C$6:$CC$92,$G2141+6+1,0),0))))</f>
        <v>0</v>
      </c>
      <c r="AK2141" s="147">
        <f>IF(AND($I2141="Si",T2141=1),1,IF(AND($I2141="Fisico",T2141=1),1,IF(AND(T2141=1,$I2141="Electronico"),2,IF(T2141=1,VLOOKUP($C2141&amp;"|"&amp;$B2141&amp;"|"&amp;$D2141,Empresas!$C$6:$CC$92,$G2141+6+1,0),0))))</f>
        <v>0</v>
      </c>
      <c r="AL2141" s="147">
        <f>IF(AND($I2141="Si",U2141=1),1,IF(AND($I2141="Fisico",U2141=1),1,IF(AND(U2141=1,$I2141="Electronico"),2,IF(U2141=1,VLOOKUP($C2141&amp;"|"&amp;$B2141&amp;"|"&amp;$D2141,Empresas!$C$6:$CC$92,$G2141+6+1,0),0))))</f>
        <v>0</v>
      </c>
      <c r="AM2141" s="149">
        <f t="shared" si="348"/>
        <v>0</v>
      </c>
      <c r="AN2141" s="149">
        <f t="shared" si="349"/>
        <v>0</v>
      </c>
      <c r="AO2141" s="152">
        <f t="shared" si="350"/>
        <v>0</v>
      </c>
    </row>
    <row r="2142" spans="1:41" x14ac:dyDescent="0.25">
      <c r="A2142" s="137" t="str">
        <f>VLOOKUP(D2142,Empresas!$D$7:$F$91,3,0)</f>
        <v>Yulisa</v>
      </c>
      <c r="B2142" s="138" t="str">
        <f>VLOOKUP(D2142,Empresas!$D$7:$G$91,4,0)</f>
        <v>Mireya</v>
      </c>
      <c r="C2142" s="138" t="s">
        <v>544</v>
      </c>
      <c r="D2142" s="138" t="s">
        <v>334</v>
      </c>
      <c r="E2142" s="138" t="str">
        <f>VLOOKUP(D2142,Empresas!$D$7:$E$92,2,0)</f>
        <v>GUTIERREZ VILCA FRANCO DOMINGO</v>
      </c>
      <c r="F2142" s="138" t="s">
        <v>162</v>
      </c>
      <c r="G2142" s="139">
        <f t="shared" si="353"/>
        <v>19</v>
      </c>
      <c r="H2142" s="139" t="str">
        <f>VLOOKUP(D2142,Empresas!$D$6:$L$92,7,0)</f>
        <v>Semestral</v>
      </c>
      <c r="I2142" s="138" t="str">
        <f>VLOOKUP(VLOOKUP(D2142&amp;"|"&amp;B2142,Empresas!$I$7:$CB$92,G2142,0),Tablas!$A$3:$B$5,2,0)</f>
        <v>No aplica</v>
      </c>
      <c r="J2142" s="78"/>
      <c r="K2142" s="78"/>
      <c r="L2142" s="78"/>
      <c r="M2142" s="78"/>
      <c r="N2142" s="78"/>
      <c r="O2142" s="78"/>
      <c r="P2142" s="78"/>
      <c r="Q2142" s="78"/>
      <c r="R2142" s="78"/>
      <c r="S2142" s="78"/>
      <c r="T2142" s="78"/>
      <c r="U2142" s="78"/>
      <c r="V2142" s="78" t="str">
        <f>VLOOKUP(D2142,Empresas!$D$7:$CF$91,81,0)</f>
        <v>D</v>
      </c>
      <c r="W2142" s="78" t="str">
        <f>VLOOKUP(D2142,Empresas!$D$7:$M$91,10,0)</f>
        <v>P. Natural</v>
      </c>
      <c r="X2142" s="69" t="str">
        <f t="shared" si="346"/>
        <v>SI</v>
      </c>
      <c r="Y2142" s="153" t="str">
        <f t="shared" si="347"/>
        <v>No aplica</v>
      </c>
      <c r="Z2142" s="147">
        <f>IF(Y2142="No aplica",0,IF(I2142="no",0,IF(I2142="No aplica",0,IF(I2142="Si",1,IF(I2142="Fisico",1,IF(I2142="Electronico",2,VLOOKUP(C2142&amp;"|"&amp;B2142&amp;"|"&amp;D2142,Empresas!$C$6:$CC$92,G2142+6+1,0)))))))</f>
        <v>0</v>
      </c>
      <c r="AA2142" s="147">
        <f>IF(AND($I2142="Si",J2142=1),1,IF(AND($I2142="Fisico",J2142=1),1,IF(AND(J2142=1,$I2142="Electronico"),2,IF(J2142=1,VLOOKUP($C2142&amp;"|"&amp;$B2142&amp;"|"&amp;$D2142,Empresas!$C$6:$CC$92,$G2142+6+1,0),0))))</f>
        <v>0</v>
      </c>
      <c r="AB2142" s="147">
        <f>IF(AND($I2142="Si",K2142=1),1,IF(AND($I2142="Fisico",K2142=1),1,IF(AND(K2142=1,$I2142="Electronico"),2,IF(K2142=1,VLOOKUP($C2142&amp;"|"&amp;$B2142&amp;"|"&amp;$D2142,Empresas!$C$6:$CC$92,$G2142+6+1,0),0))))</f>
        <v>0</v>
      </c>
      <c r="AC2142" s="147">
        <f>IF(AND($I2142="Si",L2142=1),1,IF(AND($I2142="Fisico",L2142=1),1,IF(AND(L2142=1,$I2142="Electronico"),2,IF(L2142=1,VLOOKUP($C2142&amp;"|"&amp;$B2142&amp;"|"&amp;$D2142,Empresas!$C$6:$CC$92,$G2142+6+1,0),0))))</f>
        <v>0</v>
      </c>
      <c r="AD2142" s="147">
        <f>IF(AND($I2142="Si",M2142=1),1,IF(AND($I2142="Fisico",M2142=1),1,IF(AND(M2142=1,$I2142="Electronico"),2,IF(M2142=1,VLOOKUP($C2142&amp;"|"&amp;$B2142&amp;"|"&amp;$D2142,Empresas!$C$6:$CC$92,$G2142+6+1,0),0))))</f>
        <v>0</v>
      </c>
      <c r="AE2142" s="147">
        <f>IF(AND($I2142="Si",N2142=1),1,IF(AND($I2142="Fisico",N2142=1),1,IF(AND(N2142=1,$I2142="Electronico"),2,IF(N2142=1,VLOOKUP($C2142&amp;"|"&amp;$B2142&amp;"|"&amp;$D2142,Empresas!$C$6:$CC$92,$G2142+6+1,0),0))))</f>
        <v>0</v>
      </c>
      <c r="AF2142" s="147">
        <f>IF(AND($I2142="Si",O2142=1),1,IF(AND($I2142="Fisico",O2142=1),1,IF(AND(O2142=1,$I2142="Electronico"),2,IF(O2142=1,VLOOKUP($C2142&amp;"|"&amp;$B2142&amp;"|"&amp;$D2142,Empresas!$C$6:$CC$92,$G2142+6+1,0),0))))</f>
        <v>0</v>
      </c>
      <c r="AG2142" s="147">
        <f>IF(AND($I2142="Si",P2142=1),1,IF(AND($I2142="Fisico",P2142=1),1,IF(AND(P2142=1,$I2142="Electronico"),2,IF(P2142=1,VLOOKUP($C2142&amp;"|"&amp;$B2142&amp;"|"&amp;$D2142,Empresas!$C$6:$CC$92,$G2142+6+1,0),0))))</f>
        <v>0</v>
      </c>
      <c r="AH2142" s="147">
        <f>IF(AND($I2142="Si",Q2142=1),1,IF(AND($I2142="Fisico",Q2142=1),1,IF(AND(Q2142=1,$I2142="Electronico"),2,IF(Q2142=1,VLOOKUP($C2142&amp;"|"&amp;$B2142&amp;"|"&amp;$D2142,Empresas!$C$6:$CC$92,$G2142+6+1,0),0))))</f>
        <v>0</v>
      </c>
      <c r="AI2142" s="147">
        <f>IF(AND($I2142="Si",R2142=1),1,IF(AND($I2142="Fisico",R2142=1),1,IF(AND(R2142=1,$I2142="Electronico"),2,IF(R2142=1,VLOOKUP($C2142&amp;"|"&amp;$B2142&amp;"|"&amp;$D2142,Empresas!$C$6:$CC$92,$G2142+6+1,0),0))))</f>
        <v>0</v>
      </c>
      <c r="AJ2142" s="147">
        <f>IF(AND($I2142="Si",S2142=1),1,IF(AND($I2142="Fisico",S2142=1),1,IF(AND(S2142=1,$I2142="Electronico"),2,IF(S2142=1,VLOOKUP($C2142&amp;"|"&amp;$B2142&amp;"|"&amp;$D2142,Empresas!$C$6:$CC$92,$G2142+6+1,0),0))))</f>
        <v>0</v>
      </c>
      <c r="AK2142" s="147">
        <f>IF(AND($I2142="Si",T2142=1),1,IF(AND($I2142="Fisico",T2142=1),1,IF(AND(T2142=1,$I2142="Electronico"),2,IF(T2142=1,VLOOKUP($C2142&amp;"|"&amp;$B2142&amp;"|"&amp;$D2142,Empresas!$C$6:$CC$92,$G2142+6+1,0),0))))</f>
        <v>0</v>
      </c>
      <c r="AL2142" s="147">
        <f>IF(AND($I2142="Si",U2142=1),1,IF(AND($I2142="Fisico",U2142=1),1,IF(AND(U2142=1,$I2142="Electronico"),2,IF(U2142=1,VLOOKUP($C2142&amp;"|"&amp;$B2142&amp;"|"&amp;$D2142,Empresas!$C$6:$CC$92,$G2142+6+1,0),0))))</f>
        <v>0</v>
      </c>
      <c r="AM2142" s="149">
        <f t="shared" si="348"/>
        <v>0</v>
      </c>
      <c r="AN2142" s="149">
        <f t="shared" si="349"/>
        <v>0</v>
      </c>
      <c r="AO2142" s="152">
        <f t="shared" si="350"/>
        <v>0</v>
      </c>
    </row>
    <row r="2143" spans="1:41" x14ac:dyDescent="0.25">
      <c r="A2143" s="137" t="str">
        <f>VLOOKUP(D2143,Empresas!$D$7:$F$91,3,0)</f>
        <v>Yulisa</v>
      </c>
      <c r="B2143" s="138" t="str">
        <f>VLOOKUP(D2143,Empresas!$D$7:$G$91,4,0)</f>
        <v>Mireya</v>
      </c>
      <c r="C2143" s="138" t="s">
        <v>544</v>
      </c>
      <c r="D2143" s="138" t="s">
        <v>334</v>
      </c>
      <c r="E2143" s="138" t="str">
        <f>VLOOKUP(D2143,Empresas!$D$7:$E$92,2,0)</f>
        <v>GUTIERREZ VILCA FRANCO DOMINGO</v>
      </c>
      <c r="F2143" s="138" t="s">
        <v>163</v>
      </c>
      <c r="G2143" s="139">
        <f t="shared" si="353"/>
        <v>22</v>
      </c>
      <c r="H2143" s="139" t="str">
        <f>VLOOKUP(D2143,Empresas!$D$6:$L$92,7,0)</f>
        <v>Semestral</v>
      </c>
      <c r="I2143" s="138" t="str">
        <f>VLOOKUP(VLOOKUP(D2143&amp;"|"&amp;B2143,Empresas!$I$7:$CB$92,G2143,0),Tablas!$A$3:$B$5,2,0)</f>
        <v>No aplica</v>
      </c>
      <c r="J2143" s="78"/>
      <c r="K2143" s="78"/>
      <c r="L2143" s="78"/>
      <c r="M2143" s="78"/>
      <c r="N2143" s="78"/>
      <c r="O2143" s="78"/>
      <c r="P2143" s="78"/>
      <c r="Q2143" s="78"/>
      <c r="R2143" s="78"/>
      <c r="S2143" s="78"/>
      <c r="T2143" s="78"/>
      <c r="U2143" s="78"/>
      <c r="V2143" s="78" t="str">
        <f>VLOOKUP(D2143,Empresas!$D$7:$CF$91,81,0)</f>
        <v>D</v>
      </c>
      <c r="W2143" s="78" t="str">
        <f>VLOOKUP(D2143,Empresas!$D$7:$M$91,10,0)</f>
        <v>P. Natural</v>
      </c>
      <c r="X2143" s="69" t="str">
        <f t="shared" si="346"/>
        <v>SI</v>
      </c>
      <c r="Y2143" s="153" t="str">
        <f t="shared" si="347"/>
        <v>No aplica</v>
      </c>
      <c r="Z2143" s="147">
        <f>IF(Y2143="No aplica",0,IF(I2143="no",0,IF(I2143="No aplica",0,IF(I2143="Si",1,IF(I2143="Fisico",1,IF(I2143="Electronico",2,VLOOKUP(C2143&amp;"|"&amp;B2143&amp;"|"&amp;D2143,Empresas!$C$6:$CC$92,G2143+6+1,0)))))))</f>
        <v>0</v>
      </c>
      <c r="AA2143" s="147">
        <f>IF(AND($I2143="Si",J2143=1),1,IF(AND($I2143="Fisico",J2143=1),1,IF(AND(J2143=1,$I2143="Electronico"),2,IF(J2143=1,VLOOKUP($C2143&amp;"|"&amp;$B2143&amp;"|"&amp;$D2143,Empresas!$C$6:$CC$92,$G2143+6+1,0),0))))</f>
        <v>0</v>
      </c>
      <c r="AB2143" s="147">
        <f>IF(AND($I2143="Si",K2143=1),1,IF(AND($I2143="Fisico",K2143=1),1,IF(AND(K2143=1,$I2143="Electronico"),2,IF(K2143=1,VLOOKUP($C2143&amp;"|"&amp;$B2143&amp;"|"&amp;$D2143,Empresas!$C$6:$CC$92,$G2143+6+1,0),0))))</f>
        <v>0</v>
      </c>
      <c r="AC2143" s="147">
        <f>IF(AND($I2143="Si",L2143=1),1,IF(AND($I2143="Fisico",L2143=1),1,IF(AND(L2143=1,$I2143="Electronico"),2,IF(L2143=1,VLOOKUP($C2143&amp;"|"&amp;$B2143&amp;"|"&amp;$D2143,Empresas!$C$6:$CC$92,$G2143+6+1,0),0))))</f>
        <v>0</v>
      </c>
      <c r="AD2143" s="147">
        <f>IF(AND($I2143="Si",M2143=1),1,IF(AND($I2143="Fisico",M2143=1),1,IF(AND(M2143=1,$I2143="Electronico"),2,IF(M2143=1,VLOOKUP($C2143&amp;"|"&amp;$B2143&amp;"|"&amp;$D2143,Empresas!$C$6:$CC$92,$G2143+6+1,0),0))))</f>
        <v>0</v>
      </c>
      <c r="AE2143" s="147">
        <f>IF(AND($I2143="Si",N2143=1),1,IF(AND($I2143="Fisico",N2143=1),1,IF(AND(N2143=1,$I2143="Electronico"),2,IF(N2143=1,VLOOKUP($C2143&amp;"|"&amp;$B2143&amp;"|"&amp;$D2143,Empresas!$C$6:$CC$92,$G2143+6+1,0),0))))</f>
        <v>0</v>
      </c>
      <c r="AF2143" s="147">
        <f>IF(AND($I2143="Si",O2143=1),1,IF(AND($I2143="Fisico",O2143=1),1,IF(AND(O2143=1,$I2143="Electronico"),2,IF(O2143=1,VLOOKUP($C2143&amp;"|"&amp;$B2143&amp;"|"&amp;$D2143,Empresas!$C$6:$CC$92,$G2143+6+1,0),0))))</f>
        <v>0</v>
      </c>
      <c r="AG2143" s="147">
        <f>IF(AND($I2143="Si",P2143=1),1,IF(AND($I2143="Fisico",P2143=1),1,IF(AND(P2143=1,$I2143="Electronico"),2,IF(P2143=1,VLOOKUP($C2143&amp;"|"&amp;$B2143&amp;"|"&amp;$D2143,Empresas!$C$6:$CC$92,$G2143+6+1,0),0))))</f>
        <v>0</v>
      </c>
      <c r="AH2143" s="147">
        <f>IF(AND($I2143="Si",Q2143=1),1,IF(AND($I2143="Fisico",Q2143=1),1,IF(AND(Q2143=1,$I2143="Electronico"),2,IF(Q2143=1,VLOOKUP($C2143&amp;"|"&amp;$B2143&amp;"|"&amp;$D2143,Empresas!$C$6:$CC$92,$G2143+6+1,0),0))))</f>
        <v>0</v>
      </c>
      <c r="AI2143" s="147">
        <f>IF(AND($I2143="Si",R2143=1),1,IF(AND($I2143="Fisico",R2143=1),1,IF(AND(R2143=1,$I2143="Electronico"),2,IF(R2143=1,VLOOKUP($C2143&amp;"|"&amp;$B2143&amp;"|"&amp;$D2143,Empresas!$C$6:$CC$92,$G2143+6+1,0),0))))</f>
        <v>0</v>
      </c>
      <c r="AJ2143" s="147">
        <f>IF(AND($I2143="Si",S2143=1),1,IF(AND($I2143="Fisico",S2143=1),1,IF(AND(S2143=1,$I2143="Electronico"),2,IF(S2143=1,VLOOKUP($C2143&amp;"|"&amp;$B2143&amp;"|"&amp;$D2143,Empresas!$C$6:$CC$92,$G2143+6+1,0),0))))</f>
        <v>0</v>
      </c>
      <c r="AK2143" s="147">
        <f>IF(AND($I2143="Si",T2143=1),1,IF(AND($I2143="Fisico",T2143=1),1,IF(AND(T2143=1,$I2143="Electronico"),2,IF(T2143=1,VLOOKUP($C2143&amp;"|"&amp;$B2143&amp;"|"&amp;$D2143,Empresas!$C$6:$CC$92,$G2143+6+1,0),0))))</f>
        <v>0</v>
      </c>
      <c r="AL2143" s="147">
        <f>IF(AND($I2143="Si",U2143=1),1,IF(AND($I2143="Fisico",U2143=1),1,IF(AND(U2143=1,$I2143="Electronico"),2,IF(U2143=1,VLOOKUP($C2143&amp;"|"&amp;$B2143&amp;"|"&amp;$D2143,Empresas!$C$6:$CC$92,$G2143+6+1,0),0))))</f>
        <v>0</v>
      </c>
      <c r="AM2143" s="149">
        <f t="shared" si="348"/>
        <v>0</v>
      </c>
      <c r="AN2143" s="149">
        <f t="shared" si="349"/>
        <v>0</v>
      </c>
      <c r="AO2143" s="152">
        <f t="shared" si="350"/>
        <v>0</v>
      </c>
    </row>
    <row r="2144" spans="1:41" x14ac:dyDescent="0.25">
      <c r="A2144" s="137" t="str">
        <f>VLOOKUP(D2144,Empresas!$D$7:$F$91,3,0)</f>
        <v>Yulisa</v>
      </c>
      <c r="B2144" s="138" t="str">
        <f>VLOOKUP(D2144,Empresas!$D$7:$G$91,4,0)</f>
        <v>Mireya</v>
      </c>
      <c r="C2144" s="138" t="s">
        <v>544</v>
      </c>
      <c r="D2144" s="138" t="s">
        <v>334</v>
      </c>
      <c r="E2144" s="138" t="str">
        <f>VLOOKUP(D2144,Empresas!$D$7:$E$92,2,0)</f>
        <v>GUTIERREZ VILCA FRANCO DOMINGO</v>
      </c>
      <c r="F2144" s="138" t="s">
        <v>164</v>
      </c>
      <c r="G2144" s="139">
        <f t="shared" si="353"/>
        <v>25</v>
      </c>
      <c r="H2144" s="139" t="str">
        <f>VLOOKUP(D2144,Empresas!$D$6:$L$92,7,0)</f>
        <v>Semestral</v>
      </c>
      <c r="I2144" s="138" t="str">
        <f>VLOOKUP(VLOOKUP(D2144&amp;"|"&amp;B2144,Empresas!$I$7:$CB$92,G2144,0),Tablas!$A$3:$B$5,2,0)</f>
        <v>No aplica</v>
      </c>
      <c r="J2144" s="78"/>
      <c r="K2144" s="78"/>
      <c r="L2144" s="78"/>
      <c r="M2144" s="78"/>
      <c r="N2144" s="78"/>
      <c r="O2144" s="78"/>
      <c r="P2144" s="78"/>
      <c r="Q2144" s="78"/>
      <c r="R2144" s="78"/>
      <c r="S2144" s="78"/>
      <c r="T2144" s="78"/>
      <c r="U2144" s="78"/>
      <c r="V2144" s="78" t="str">
        <f>VLOOKUP(D2144,Empresas!$D$7:$CF$91,81,0)</f>
        <v>D</v>
      </c>
      <c r="W2144" s="78" t="str">
        <f>VLOOKUP(D2144,Empresas!$D$7:$M$91,10,0)</f>
        <v>P. Natural</v>
      </c>
      <c r="X2144" s="69" t="str">
        <f t="shared" si="346"/>
        <v>SI</v>
      </c>
      <c r="Y2144" s="153" t="str">
        <f t="shared" si="347"/>
        <v>No aplica</v>
      </c>
      <c r="Z2144" s="147">
        <f>IF(Y2144="No aplica",0,IF(I2144="no",0,IF(I2144="No aplica",0,IF(I2144="Si",1,IF(I2144="Fisico",1,IF(I2144="Electronico",2,VLOOKUP(C2144&amp;"|"&amp;B2144&amp;"|"&amp;D2144,Empresas!$C$6:$CC$92,G2144+6+1,0)))))))</f>
        <v>0</v>
      </c>
      <c r="AA2144" s="147">
        <f>IF(AND($I2144="Si",J2144=1),1,IF(AND($I2144="Fisico",J2144=1),1,IF(AND(J2144=1,$I2144="Electronico"),2,IF(J2144=1,VLOOKUP($C2144&amp;"|"&amp;$B2144&amp;"|"&amp;$D2144,Empresas!$C$6:$CC$92,$G2144+6+1,0),0))))</f>
        <v>0</v>
      </c>
      <c r="AB2144" s="147">
        <f>IF(AND($I2144="Si",K2144=1),1,IF(AND($I2144="Fisico",K2144=1),1,IF(AND(K2144=1,$I2144="Electronico"),2,IF(K2144=1,VLOOKUP($C2144&amp;"|"&amp;$B2144&amp;"|"&amp;$D2144,Empresas!$C$6:$CC$92,$G2144+6+1,0),0))))</f>
        <v>0</v>
      </c>
      <c r="AC2144" s="147">
        <f>IF(AND($I2144="Si",L2144=1),1,IF(AND($I2144="Fisico",L2144=1),1,IF(AND(L2144=1,$I2144="Electronico"),2,IF(L2144=1,VLOOKUP($C2144&amp;"|"&amp;$B2144&amp;"|"&amp;$D2144,Empresas!$C$6:$CC$92,$G2144+6+1,0),0))))</f>
        <v>0</v>
      </c>
      <c r="AD2144" s="147">
        <f>IF(AND($I2144="Si",M2144=1),1,IF(AND($I2144="Fisico",M2144=1),1,IF(AND(M2144=1,$I2144="Electronico"),2,IF(M2144=1,VLOOKUP($C2144&amp;"|"&amp;$B2144&amp;"|"&amp;$D2144,Empresas!$C$6:$CC$92,$G2144+6+1,0),0))))</f>
        <v>0</v>
      </c>
      <c r="AE2144" s="147">
        <f>IF(AND($I2144="Si",N2144=1),1,IF(AND($I2144="Fisico",N2144=1),1,IF(AND(N2144=1,$I2144="Electronico"),2,IF(N2144=1,VLOOKUP($C2144&amp;"|"&amp;$B2144&amp;"|"&amp;$D2144,Empresas!$C$6:$CC$92,$G2144+6+1,0),0))))</f>
        <v>0</v>
      </c>
      <c r="AF2144" s="147">
        <f>IF(AND($I2144="Si",O2144=1),1,IF(AND($I2144="Fisico",O2144=1),1,IF(AND(O2144=1,$I2144="Electronico"),2,IF(O2144=1,VLOOKUP($C2144&amp;"|"&amp;$B2144&amp;"|"&amp;$D2144,Empresas!$C$6:$CC$92,$G2144+6+1,0),0))))</f>
        <v>0</v>
      </c>
      <c r="AG2144" s="147">
        <f>IF(AND($I2144="Si",P2144=1),1,IF(AND($I2144="Fisico",P2144=1),1,IF(AND(P2144=1,$I2144="Electronico"),2,IF(P2144=1,VLOOKUP($C2144&amp;"|"&amp;$B2144&amp;"|"&amp;$D2144,Empresas!$C$6:$CC$92,$G2144+6+1,0),0))))</f>
        <v>0</v>
      </c>
      <c r="AH2144" s="147">
        <f>IF(AND($I2144="Si",Q2144=1),1,IF(AND($I2144="Fisico",Q2144=1),1,IF(AND(Q2144=1,$I2144="Electronico"),2,IF(Q2144=1,VLOOKUP($C2144&amp;"|"&amp;$B2144&amp;"|"&amp;$D2144,Empresas!$C$6:$CC$92,$G2144+6+1,0),0))))</f>
        <v>0</v>
      </c>
      <c r="AI2144" s="147">
        <f>IF(AND($I2144="Si",R2144=1),1,IF(AND($I2144="Fisico",R2144=1),1,IF(AND(R2144=1,$I2144="Electronico"),2,IF(R2144=1,VLOOKUP($C2144&amp;"|"&amp;$B2144&amp;"|"&amp;$D2144,Empresas!$C$6:$CC$92,$G2144+6+1,0),0))))</f>
        <v>0</v>
      </c>
      <c r="AJ2144" s="147">
        <f>IF(AND($I2144="Si",S2144=1),1,IF(AND($I2144="Fisico",S2144=1),1,IF(AND(S2144=1,$I2144="Electronico"),2,IF(S2144=1,VLOOKUP($C2144&amp;"|"&amp;$B2144&amp;"|"&amp;$D2144,Empresas!$C$6:$CC$92,$G2144+6+1,0),0))))</f>
        <v>0</v>
      </c>
      <c r="AK2144" s="147">
        <f>IF(AND($I2144="Si",T2144=1),1,IF(AND($I2144="Fisico",T2144=1),1,IF(AND(T2144=1,$I2144="Electronico"),2,IF(T2144=1,VLOOKUP($C2144&amp;"|"&amp;$B2144&amp;"|"&amp;$D2144,Empresas!$C$6:$CC$92,$G2144+6+1,0),0))))</f>
        <v>0</v>
      </c>
      <c r="AL2144" s="147">
        <f>IF(AND($I2144="Si",U2144=1),1,IF(AND($I2144="Fisico",U2144=1),1,IF(AND(U2144=1,$I2144="Electronico"),2,IF(U2144=1,VLOOKUP($C2144&amp;"|"&amp;$B2144&amp;"|"&amp;$D2144,Empresas!$C$6:$CC$92,$G2144+6+1,0),0))))</f>
        <v>0</v>
      </c>
      <c r="AM2144" s="149">
        <f t="shared" si="348"/>
        <v>0</v>
      </c>
      <c r="AN2144" s="149">
        <f t="shared" si="349"/>
        <v>0</v>
      </c>
      <c r="AO2144" s="152">
        <f t="shared" si="350"/>
        <v>0</v>
      </c>
    </row>
    <row r="2145" spans="1:41" x14ac:dyDescent="0.25">
      <c r="A2145" s="137" t="str">
        <f>VLOOKUP(D2145,Empresas!$D$7:$F$91,3,0)</f>
        <v>Yulisa</v>
      </c>
      <c r="B2145" s="138" t="str">
        <f>VLOOKUP(D2145,Empresas!$D$7:$G$91,4,0)</f>
        <v>Mireya</v>
      </c>
      <c r="C2145" s="138" t="s">
        <v>544</v>
      </c>
      <c r="D2145" s="138" t="s">
        <v>334</v>
      </c>
      <c r="E2145" s="138" t="str">
        <f>VLOOKUP(D2145,Empresas!$D$7:$E$92,2,0)</f>
        <v>GUTIERREZ VILCA FRANCO DOMINGO</v>
      </c>
      <c r="F2145" s="138" t="s">
        <v>165</v>
      </c>
      <c r="G2145" s="139">
        <f t="shared" si="353"/>
        <v>28</v>
      </c>
      <c r="H2145" s="139" t="str">
        <f>VLOOKUP(D2145,Empresas!$D$6:$L$92,7,0)</f>
        <v>Semestral</v>
      </c>
      <c r="I2145" s="138" t="str">
        <f>VLOOKUP(VLOOKUP(D2145&amp;"|"&amp;B2145,Empresas!$I$7:$CB$92,G2145,0),Tablas!$A$3:$B$5,2,0)</f>
        <v>No aplica</v>
      </c>
      <c r="J2145" s="78"/>
      <c r="K2145" s="78"/>
      <c r="L2145" s="78"/>
      <c r="M2145" s="78"/>
      <c r="N2145" s="78"/>
      <c r="O2145" s="78"/>
      <c r="P2145" s="78"/>
      <c r="Q2145" s="78"/>
      <c r="R2145" s="78"/>
      <c r="S2145" s="78"/>
      <c r="T2145" s="78"/>
      <c r="U2145" s="78"/>
      <c r="V2145" s="78" t="str">
        <f>VLOOKUP(D2145,Empresas!$D$7:$CF$91,81,0)</f>
        <v>D</v>
      </c>
      <c r="W2145" s="78" t="str">
        <f>VLOOKUP(D2145,Empresas!$D$7:$M$91,10,0)</f>
        <v>P. Natural</v>
      </c>
      <c r="X2145" s="69" t="str">
        <f t="shared" si="346"/>
        <v>SI</v>
      </c>
      <c r="Y2145" s="153" t="str">
        <f t="shared" si="347"/>
        <v>No aplica</v>
      </c>
      <c r="Z2145" s="147">
        <f>IF(Y2145="No aplica",0,IF(I2145="no",0,IF(I2145="No aplica",0,IF(I2145="Si",1,IF(I2145="Fisico",1,IF(I2145="Electronico",2,VLOOKUP(C2145&amp;"|"&amp;B2145&amp;"|"&amp;D2145,Empresas!$C$6:$CC$92,G2145+6+1,0)))))))</f>
        <v>0</v>
      </c>
      <c r="AA2145" s="147">
        <f>IF(AND($I2145="Si",J2145=1),1,IF(AND($I2145="Fisico",J2145=1),1,IF(AND(J2145=1,$I2145="Electronico"),2,IF(J2145=1,VLOOKUP($C2145&amp;"|"&amp;$B2145&amp;"|"&amp;$D2145,Empresas!$C$6:$CC$92,$G2145+6+1,0),0))))</f>
        <v>0</v>
      </c>
      <c r="AB2145" s="147">
        <f>IF(AND($I2145="Si",K2145=1),1,IF(AND($I2145="Fisico",K2145=1),1,IF(AND(K2145=1,$I2145="Electronico"),2,IF(K2145=1,VLOOKUP($C2145&amp;"|"&amp;$B2145&amp;"|"&amp;$D2145,Empresas!$C$6:$CC$92,$G2145+6+1,0),0))))</f>
        <v>0</v>
      </c>
      <c r="AC2145" s="147">
        <f>IF(AND($I2145="Si",L2145=1),1,IF(AND($I2145="Fisico",L2145=1),1,IF(AND(L2145=1,$I2145="Electronico"),2,IF(L2145=1,VLOOKUP($C2145&amp;"|"&amp;$B2145&amp;"|"&amp;$D2145,Empresas!$C$6:$CC$92,$G2145+6+1,0),0))))</f>
        <v>0</v>
      </c>
      <c r="AD2145" s="147">
        <f>IF(AND($I2145="Si",M2145=1),1,IF(AND($I2145="Fisico",M2145=1),1,IF(AND(M2145=1,$I2145="Electronico"),2,IF(M2145=1,VLOOKUP($C2145&amp;"|"&amp;$B2145&amp;"|"&amp;$D2145,Empresas!$C$6:$CC$92,$G2145+6+1,0),0))))</f>
        <v>0</v>
      </c>
      <c r="AE2145" s="147">
        <f>IF(AND($I2145="Si",N2145=1),1,IF(AND($I2145="Fisico",N2145=1),1,IF(AND(N2145=1,$I2145="Electronico"),2,IF(N2145=1,VLOOKUP($C2145&amp;"|"&amp;$B2145&amp;"|"&amp;$D2145,Empresas!$C$6:$CC$92,$G2145+6+1,0),0))))</f>
        <v>0</v>
      </c>
      <c r="AF2145" s="147">
        <f>IF(AND($I2145="Si",O2145=1),1,IF(AND($I2145="Fisico",O2145=1),1,IF(AND(O2145=1,$I2145="Electronico"),2,IF(O2145=1,VLOOKUP($C2145&amp;"|"&amp;$B2145&amp;"|"&amp;$D2145,Empresas!$C$6:$CC$92,$G2145+6+1,0),0))))</f>
        <v>0</v>
      </c>
      <c r="AG2145" s="147">
        <f>IF(AND($I2145="Si",P2145=1),1,IF(AND($I2145="Fisico",P2145=1),1,IF(AND(P2145=1,$I2145="Electronico"),2,IF(P2145=1,VLOOKUP($C2145&amp;"|"&amp;$B2145&amp;"|"&amp;$D2145,Empresas!$C$6:$CC$92,$G2145+6+1,0),0))))</f>
        <v>0</v>
      </c>
      <c r="AH2145" s="147">
        <f>IF(AND($I2145="Si",Q2145=1),1,IF(AND($I2145="Fisico",Q2145=1),1,IF(AND(Q2145=1,$I2145="Electronico"),2,IF(Q2145=1,VLOOKUP($C2145&amp;"|"&amp;$B2145&amp;"|"&amp;$D2145,Empresas!$C$6:$CC$92,$G2145+6+1,0),0))))</f>
        <v>0</v>
      </c>
      <c r="AI2145" s="147">
        <f>IF(AND($I2145="Si",R2145=1),1,IF(AND($I2145="Fisico",R2145=1),1,IF(AND(R2145=1,$I2145="Electronico"),2,IF(R2145=1,VLOOKUP($C2145&amp;"|"&amp;$B2145&amp;"|"&amp;$D2145,Empresas!$C$6:$CC$92,$G2145+6+1,0),0))))</f>
        <v>0</v>
      </c>
      <c r="AJ2145" s="147">
        <f>IF(AND($I2145="Si",S2145=1),1,IF(AND($I2145="Fisico",S2145=1),1,IF(AND(S2145=1,$I2145="Electronico"),2,IF(S2145=1,VLOOKUP($C2145&amp;"|"&amp;$B2145&amp;"|"&amp;$D2145,Empresas!$C$6:$CC$92,$G2145+6+1,0),0))))</f>
        <v>0</v>
      </c>
      <c r="AK2145" s="147">
        <f>IF(AND($I2145="Si",T2145=1),1,IF(AND($I2145="Fisico",T2145=1),1,IF(AND(T2145=1,$I2145="Electronico"),2,IF(T2145=1,VLOOKUP($C2145&amp;"|"&amp;$B2145&amp;"|"&amp;$D2145,Empresas!$C$6:$CC$92,$G2145+6+1,0),0))))</f>
        <v>0</v>
      </c>
      <c r="AL2145" s="147">
        <f>IF(AND($I2145="Si",U2145=1),1,IF(AND($I2145="Fisico",U2145=1),1,IF(AND(U2145=1,$I2145="Electronico"),2,IF(U2145=1,VLOOKUP($C2145&amp;"|"&amp;$B2145&amp;"|"&amp;$D2145,Empresas!$C$6:$CC$92,$G2145+6+1,0),0))))</f>
        <v>0</v>
      </c>
      <c r="AM2145" s="149">
        <f t="shared" si="348"/>
        <v>0</v>
      </c>
      <c r="AN2145" s="149">
        <f t="shared" si="349"/>
        <v>0</v>
      </c>
      <c r="AO2145" s="152">
        <f t="shared" si="350"/>
        <v>0</v>
      </c>
    </row>
    <row r="2146" spans="1:41" x14ac:dyDescent="0.25">
      <c r="A2146" s="137" t="str">
        <f>VLOOKUP(D2146,Empresas!$D$7:$F$91,3,0)</f>
        <v>Yulisa</v>
      </c>
      <c r="B2146" s="138" t="str">
        <f>VLOOKUP(D2146,Empresas!$D$7:$G$91,4,0)</f>
        <v>Mireya</v>
      </c>
      <c r="C2146" s="138" t="s">
        <v>544</v>
      </c>
      <c r="D2146" s="138" t="s">
        <v>334</v>
      </c>
      <c r="E2146" s="138" t="str">
        <f>VLOOKUP(D2146,Empresas!$D$7:$E$92,2,0)</f>
        <v>GUTIERREZ VILCA FRANCO DOMINGO</v>
      </c>
      <c r="F2146" s="138" t="s">
        <v>166</v>
      </c>
      <c r="G2146" s="139">
        <f t="shared" si="353"/>
        <v>31</v>
      </c>
      <c r="H2146" s="139" t="str">
        <f>VLOOKUP(D2146,Empresas!$D$6:$L$92,7,0)</f>
        <v>Semestral</v>
      </c>
      <c r="I2146" s="138" t="str">
        <f>VLOOKUP(VLOOKUP(D2146&amp;"|"&amp;B2146,Empresas!$I$7:$CB$92,G2146,0),Tablas!$A$3:$B$5,2,0)</f>
        <v>No aplica</v>
      </c>
      <c r="J2146" s="78"/>
      <c r="K2146" s="78"/>
      <c r="L2146" s="78"/>
      <c r="M2146" s="78"/>
      <c r="N2146" s="78"/>
      <c r="O2146" s="78"/>
      <c r="P2146" s="78"/>
      <c r="Q2146" s="78"/>
      <c r="R2146" s="78"/>
      <c r="S2146" s="78"/>
      <c r="T2146" s="78"/>
      <c r="U2146" s="78"/>
      <c r="V2146" s="78" t="str">
        <f>VLOOKUP(D2146,Empresas!$D$7:$CF$91,81,0)</f>
        <v>D</v>
      </c>
      <c r="W2146" s="78" t="str">
        <f>VLOOKUP(D2146,Empresas!$D$7:$M$91,10,0)</f>
        <v>P. Natural</v>
      </c>
      <c r="X2146" s="69" t="str">
        <f t="shared" si="346"/>
        <v>SI</v>
      </c>
      <c r="Y2146" s="153" t="str">
        <f t="shared" si="347"/>
        <v>No aplica</v>
      </c>
      <c r="Z2146" s="147">
        <f>IF(Y2146="No aplica",0,IF(I2146="no",0,IF(I2146="No aplica",0,IF(I2146="Si",1,IF(I2146="Fisico",1,IF(I2146="Electronico",2,VLOOKUP(C2146&amp;"|"&amp;B2146&amp;"|"&amp;D2146,Empresas!$C$6:$CC$92,G2146+6+1,0)))))))</f>
        <v>0</v>
      </c>
      <c r="AA2146" s="147">
        <f>IF(AND($I2146="Si",J2146=1),1,IF(AND($I2146="Fisico",J2146=1),1,IF(AND(J2146=1,$I2146="Electronico"),2,IF(J2146=1,VLOOKUP($C2146&amp;"|"&amp;$B2146&amp;"|"&amp;$D2146,Empresas!$C$6:$CC$92,$G2146+6+1,0),0))))</f>
        <v>0</v>
      </c>
      <c r="AB2146" s="147">
        <f>IF(AND($I2146="Si",K2146=1),1,IF(AND($I2146="Fisico",K2146=1),1,IF(AND(K2146=1,$I2146="Electronico"),2,IF(K2146=1,VLOOKUP($C2146&amp;"|"&amp;$B2146&amp;"|"&amp;$D2146,Empresas!$C$6:$CC$92,$G2146+6+1,0),0))))</f>
        <v>0</v>
      </c>
      <c r="AC2146" s="147">
        <f>IF(AND($I2146="Si",L2146=1),1,IF(AND($I2146="Fisico",L2146=1),1,IF(AND(L2146=1,$I2146="Electronico"),2,IF(L2146=1,VLOOKUP($C2146&amp;"|"&amp;$B2146&amp;"|"&amp;$D2146,Empresas!$C$6:$CC$92,$G2146+6+1,0),0))))</f>
        <v>0</v>
      </c>
      <c r="AD2146" s="147">
        <f>IF(AND($I2146="Si",M2146=1),1,IF(AND($I2146="Fisico",M2146=1),1,IF(AND(M2146=1,$I2146="Electronico"),2,IF(M2146=1,VLOOKUP($C2146&amp;"|"&amp;$B2146&amp;"|"&amp;$D2146,Empresas!$C$6:$CC$92,$G2146+6+1,0),0))))</f>
        <v>0</v>
      </c>
      <c r="AE2146" s="147">
        <f>IF(AND($I2146="Si",N2146=1),1,IF(AND($I2146="Fisico",N2146=1),1,IF(AND(N2146=1,$I2146="Electronico"),2,IF(N2146=1,VLOOKUP($C2146&amp;"|"&amp;$B2146&amp;"|"&amp;$D2146,Empresas!$C$6:$CC$92,$G2146+6+1,0),0))))</f>
        <v>0</v>
      </c>
      <c r="AF2146" s="147">
        <f>IF(AND($I2146="Si",O2146=1),1,IF(AND($I2146="Fisico",O2146=1),1,IF(AND(O2146=1,$I2146="Electronico"),2,IF(O2146=1,VLOOKUP($C2146&amp;"|"&amp;$B2146&amp;"|"&amp;$D2146,Empresas!$C$6:$CC$92,$G2146+6+1,0),0))))</f>
        <v>0</v>
      </c>
      <c r="AG2146" s="147">
        <f>IF(AND($I2146="Si",P2146=1),1,IF(AND($I2146="Fisico",P2146=1),1,IF(AND(P2146=1,$I2146="Electronico"),2,IF(P2146=1,VLOOKUP($C2146&amp;"|"&amp;$B2146&amp;"|"&amp;$D2146,Empresas!$C$6:$CC$92,$G2146+6+1,0),0))))</f>
        <v>0</v>
      </c>
      <c r="AH2146" s="147">
        <f>IF(AND($I2146="Si",Q2146=1),1,IF(AND($I2146="Fisico",Q2146=1),1,IF(AND(Q2146=1,$I2146="Electronico"),2,IF(Q2146=1,VLOOKUP($C2146&amp;"|"&amp;$B2146&amp;"|"&amp;$D2146,Empresas!$C$6:$CC$92,$G2146+6+1,0),0))))</f>
        <v>0</v>
      </c>
      <c r="AI2146" s="147">
        <f>IF(AND($I2146="Si",R2146=1),1,IF(AND($I2146="Fisico",R2146=1),1,IF(AND(R2146=1,$I2146="Electronico"),2,IF(R2146=1,VLOOKUP($C2146&amp;"|"&amp;$B2146&amp;"|"&amp;$D2146,Empresas!$C$6:$CC$92,$G2146+6+1,0),0))))</f>
        <v>0</v>
      </c>
      <c r="AJ2146" s="147">
        <f>IF(AND($I2146="Si",S2146=1),1,IF(AND($I2146="Fisico",S2146=1),1,IF(AND(S2146=1,$I2146="Electronico"),2,IF(S2146=1,VLOOKUP($C2146&amp;"|"&amp;$B2146&amp;"|"&amp;$D2146,Empresas!$C$6:$CC$92,$G2146+6+1,0),0))))</f>
        <v>0</v>
      </c>
      <c r="AK2146" s="147">
        <f>IF(AND($I2146="Si",T2146=1),1,IF(AND($I2146="Fisico",T2146=1),1,IF(AND(T2146=1,$I2146="Electronico"),2,IF(T2146=1,VLOOKUP($C2146&amp;"|"&amp;$B2146&amp;"|"&amp;$D2146,Empresas!$C$6:$CC$92,$G2146+6+1,0),0))))</f>
        <v>0</v>
      </c>
      <c r="AL2146" s="147">
        <f>IF(AND($I2146="Si",U2146=1),1,IF(AND($I2146="Fisico",U2146=1),1,IF(AND(U2146=1,$I2146="Electronico"),2,IF(U2146=1,VLOOKUP($C2146&amp;"|"&amp;$B2146&amp;"|"&amp;$D2146,Empresas!$C$6:$CC$92,$G2146+6+1,0),0))))</f>
        <v>0</v>
      </c>
      <c r="AM2146" s="149">
        <f t="shared" si="348"/>
        <v>0</v>
      </c>
      <c r="AN2146" s="149">
        <f t="shared" si="349"/>
        <v>0</v>
      </c>
      <c r="AO2146" s="152">
        <f t="shared" si="350"/>
        <v>0</v>
      </c>
    </row>
    <row r="2147" spans="1:41" x14ac:dyDescent="0.25">
      <c r="A2147" s="137" t="str">
        <f>VLOOKUP(D2147,Empresas!$D$7:$F$91,3,0)</f>
        <v>Yulisa</v>
      </c>
      <c r="B2147" s="138" t="str">
        <f>VLOOKUP(D2147,Empresas!$D$7:$G$91,4,0)</f>
        <v>Mireya</v>
      </c>
      <c r="C2147" s="138" t="s">
        <v>544</v>
      </c>
      <c r="D2147" s="138" t="s">
        <v>334</v>
      </c>
      <c r="E2147" s="138" t="str">
        <f>VLOOKUP(D2147,Empresas!$D$7:$E$92,2,0)</f>
        <v>GUTIERREZ VILCA FRANCO DOMINGO</v>
      </c>
      <c r="F2147" s="138" t="s">
        <v>167</v>
      </c>
      <c r="G2147" s="139">
        <f t="shared" si="353"/>
        <v>34</v>
      </c>
      <c r="H2147" s="139" t="str">
        <f>VLOOKUP(D2147,Empresas!$D$6:$L$92,7,0)</f>
        <v>Semestral</v>
      </c>
      <c r="I2147" s="138" t="str">
        <f>VLOOKUP(VLOOKUP(D2147&amp;"|"&amp;B2147,Empresas!$I$7:$CB$92,G2147,0),Tablas!$A$3:$B$5,2,0)</f>
        <v>No aplica</v>
      </c>
      <c r="J2147" s="78"/>
      <c r="K2147" s="78"/>
      <c r="L2147" s="78"/>
      <c r="M2147" s="78"/>
      <c r="N2147" s="78"/>
      <c r="O2147" s="78"/>
      <c r="P2147" s="78"/>
      <c r="Q2147" s="78"/>
      <c r="R2147" s="78"/>
      <c r="S2147" s="78"/>
      <c r="T2147" s="78"/>
      <c r="U2147" s="78"/>
      <c r="V2147" s="78" t="str">
        <f>VLOOKUP(D2147,Empresas!$D$7:$CF$91,81,0)</f>
        <v>D</v>
      </c>
      <c r="W2147" s="78" t="str">
        <f>VLOOKUP(D2147,Empresas!$D$7:$M$91,10,0)</f>
        <v>P. Natural</v>
      </c>
      <c r="X2147" s="69" t="str">
        <f t="shared" si="346"/>
        <v>SI</v>
      </c>
      <c r="Y2147" s="153" t="str">
        <f t="shared" si="347"/>
        <v>No aplica</v>
      </c>
      <c r="Z2147" s="147">
        <f>IF(Y2147="No aplica",0,IF(I2147="no",0,IF(I2147="No aplica",0,IF(I2147="Si",1,IF(I2147="Fisico",1,IF(I2147="Electronico",2,VLOOKUP(C2147&amp;"|"&amp;B2147&amp;"|"&amp;D2147,Empresas!$C$6:$CC$92,G2147+6+1,0)))))))</f>
        <v>0</v>
      </c>
      <c r="AA2147" s="147">
        <f>IF(AND($I2147="Si",J2147=1),1,IF(AND($I2147="Fisico",J2147=1),1,IF(AND(J2147=1,$I2147="Electronico"),2,IF(J2147=1,VLOOKUP($C2147&amp;"|"&amp;$B2147&amp;"|"&amp;$D2147,Empresas!$C$6:$CC$92,$G2147+6+1,0),0))))</f>
        <v>0</v>
      </c>
      <c r="AB2147" s="147">
        <f>IF(AND($I2147="Si",K2147=1),1,IF(AND($I2147="Fisico",K2147=1),1,IF(AND(K2147=1,$I2147="Electronico"),2,IF(K2147=1,VLOOKUP($C2147&amp;"|"&amp;$B2147&amp;"|"&amp;$D2147,Empresas!$C$6:$CC$92,$G2147+6+1,0),0))))</f>
        <v>0</v>
      </c>
      <c r="AC2147" s="147">
        <f>IF(AND($I2147="Si",L2147=1),1,IF(AND($I2147="Fisico",L2147=1),1,IF(AND(L2147=1,$I2147="Electronico"),2,IF(L2147=1,VLOOKUP($C2147&amp;"|"&amp;$B2147&amp;"|"&amp;$D2147,Empresas!$C$6:$CC$92,$G2147+6+1,0),0))))</f>
        <v>0</v>
      </c>
      <c r="AD2147" s="147">
        <f>IF(AND($I2147="Si",M2147=1),1,IF(AND($I2147="Fisico",M2147=1),1,IF(AND(M2147=1,$I2147="Electronico"),2,IF(M2147=1,VLOOKUP($C2147&amp;"|"&amp;$B2147&amp;"|"&amp;$D2147,Empresas!$C$6:$CC$92,$G2147+6+1,0),0))))</f>
        <v>0</v>
      </c>
      <c r="AE2147" s="147">
        <f>IF(AND($I2147="Si",N2147=1),1,IF(AND($I2147="Fisico",N2147=1),1,IF(AND(N2147=1,$I2147="Electronico"),2,IF(N2147=1,VLOOKUP($C2147&amp;"|"&amp;$B2147&amp;"|"&amp;$D2147,Empresas!$C$6:$CC$92,$G2147+6+1,0),0))))</f>
        <v>0</v>
      </c>
      <c r="AF2147" s="147">
        <f>IF(AND($I2147="Si",O2147=1),1,IF(AND($I2147="Fisico",O2147=1),1,IF(AND(O2147=1,$I2147="Electronico"),2,IF(O2147=1,VLOOKUP($C2147&amp;"|"&amp;$B2147&amp;"|"&amp;$D2147,Empresas!$C$6:$CC$92,$G2147+6+1,0),0))))</f>
        <v>0</v>
      </c>
      <c r="AG2147" s="147">
        <f>IF(AND($I2147="Si",P2147=1),1,IF(AND($I2147="Fisico",P2147=1),1,IF(AND(P2147=1,$I2147="Electronico"),2,IF(P2147=1,VLOOKUP($C2147&amp;"|"&amp;$B2147&amp;"|"&amp;$D2147,Empresas!$C$6:$CC$92,$G2147+6+1,0),0))))</f>
        <v>0</v>
      </c>
      <c r="AH2147" s="147">
        <f>IF(AND($I2147="Si",Q2147=1),1,IF(AND($I2147="Fisico",Q2147=1),1,IF(AND(Q2147=1,$I2147="Electronico"),2,IF(Q2147=1,VLOOKUP($C2147&amp;"|"&amp;$B2147&amp;"|"&amp;$D2147,Empresas!$C$6:$CC$92,$G2147+6+1,0),0))))</f>
        <v>0</v>
      </c>
      <c r="AI2147" s="147">
        <f>IF(AND($I2147="Si",R2147=1),1,IF(AND($I2147="Fisico",R2147=1),1,IF(AND(R2147=1,$I2147="Electronico"),2,IF(R2147=1,VLOOKUP($C2147&amp;"|"&amp;$B2147&amp;"|"&amp;$D2147,Empresas!$C$6:$CC$92,$G2147+6+1,0),0))))</f>
        <v>0</v>
      </c>
      <c r="AJ2147" s="147">
        <f>IF(AND($I2147="Si",S2147=1),1,IF(AND($I2147="Fisico",S2147=1),1,IF(AND(S2147=1,$I2147="Electronico"),2,IF(S2147=1,VLOOKUP($C2147&amp;"|"&amp;$B2147&amp;"|"&amp;$D2147,Empresas!$C$6:$CC$92,$G2147+6+1,0),0))))</f>
        <v>0</v>
      </c>
      <c r="AK2147" s="147">
        <f>IF(AND($I2147="Si",T2147=1),1,IF(AND($I2147="Fisico",T2147=1),1,IF(AND(T2147=1,$I2147="Electronico"),2,IF(T2147=1,VLOOKUP($C2147&amp;"|"&amp;$B2147&amp;"|"&amp;$D2147,Empresas!$C$6:$CC$92,$G2147+6+1,0),0))))</f>
        <v>0</v>
      </c>
      <c r="AL2147" s="147">
        <f>IF(AND($I2147="Si",U2147=1),1,IF(AND($I2147="Fisico",U2147=1),1,IF(AND(U2147=1,$I2147="Electronico"),2,IF(U2147=1,VLOOKUP($C2147&amp;"|"&amp;$B2147&amp;"|"&amp;$D2147,Empresas!$C$6:$CC$92,$G2147+6+1,0),0))))</f>
        <v>0</v>
      </c>
      <c r="AM2147" s="149">
        <f t="shared" si="348"/>
        <v>0</v>
      </c>
      <c r="AN2147" s="149">
        <f t="shared" si="349"/>
        <v>0</v>
      </c>
      <c r="AO2147" s="152">
        <f t="shared" si="350"/>
        <v>0</v>
      </c>
    </row>
    <row r="2148" spans="1:41" x14ac:dyDescent="0.25">
      <c r="A2148" s="137" t="str">
        <f>VLOOKUP(D2148,Empresas!$D$7:$F$91,3,0)</f>
        <v>Yulisa</v>
      </c>
      <c r="B2148" s="138" t="str">
        <f>VLOOKUP(D2148,Empresas!$D$7:$G$91,4,0)</f>
        <v>Mireya</v>
      </c>
      <c r="C2148" s="138" t="s">
        <v>544</v>
      </c>
      <c r="D2148" s="138" t="s">
        <v>334</v>
      </c>
      <c r="E2148" s="138" t="str">
        <f>VLOOKUP(D2148,Empresas!$D$7:$E$92,2,0)</f>
        <v>GUTIERREZ VILCA FRANCO DOMINGO</v>
      </c>
      <c r="F2148" s="138" t="s">
        <v>168</v>
      </c>
      <c r="G2148" s="139">
        <f t="shared" si="353"/>
        <v>37</v>
      </c>
      <c r="H2148" s="139" t="str">
        <f>VLOOKUP(D2148,Empresas!$D$6:$L$92,7,0)</f>
        <v>Semestral</v>
      </c>
      <c r="I2148" s="138" t="str">
        <f>VLOOKUP(VLOOKUP(D2148&amp;"|"&amp;B2148,Empresas!$I$7:$CB$92,G2148,0),Tablas!$A$3:$B$5,2,0)</f>
        <v>No aplica</v>
      </c>
      <c r="J2148" s="78"/>
      <c r="K2148" s="78"/>
      <c r="L2148" s="78"/>
      <c r="M2148" s="78"/>
      <c r="N2148" s="78"/>
      <c r="O2148" s="78"/>
      <c r="P2148" s="78"/>
      <c r="Q2148" s="78"/>
      <c r="R2148" s="78"/>
      <c r="S2148" s="78"/>
      <c r="T2148" s="78"/>
      <c r="U2148" s="78"/>
      <c r="V2148" s="78" t="str">
        <f>VLOOKUP(D2148,Empresas!$D$7:$CF$91,81,0)</f>
        <v>D</v>
      </c>
      <c r="W2148" s="78" t="str">
        <f>VLOOKUP(D2148,Empresas!$D$7:$M$91,10,0)</f>
        <v>P. Natural</v>
      </c>
      <c r="X2148" s="69" t="str">
        <f t="shared" si="346"/>
        <v>SI</v>
      </c>
      <c r="Y2148" s="153" t="str">
        <f t="shared" si="347"/>
        <v>No aplica</v>
      </c>
      <c r="Z2148" s="147">
        <f>IF(Y2148="No aplica",0,IF(I2148="no",0,IF(I2148="No aplica",0,IF(I2148="Si",1,IF(I2148="Fisico",1,IF(I2148="Electronico",2,VLOOKUP(C2148&amp;"|"&amp;B2148&amp;"|"&amp;D2148,Empresas!$C$6:$CC$92,G2148+6+1,0)))))))</f>
        <v>0</v>
      </c>
      <c r="AA2148" s="147">
        <f>IF(AND($I2148="Si",J2148=1),1,IF(AND($I2148="Fisico",J2148=1),1,IF(AND(J2148=1,$I2148="Electronico"),2,IF(J2148=1,VLOOKUP($C2148&amp;"|"&amp;$B2148&amp;"|"&amp;$D2148,Empresas!$C$6:$CC$92,$G2148+6+1,0),0))))</f>
        <v>0</v>
      </c>
      <c r="AB2148" s="147">
        <f>IF(AND($I2148="Si",K2148=1),1,IF(AND($I2148="Fisico",K2148=1),1,IF(AND(K2148=1,$I2148="Electronico"),2,IF(K2148=1,VLOOKUP($C2148&amp;"|"&amp;$B2148&amp;"|"&amp;$D2148,Empresas!$C$6:$CC$92,$G2148+6+1,0),0))))</f>
        <v>0</v>
      </c>
      <c r="AC2148" s="147">
        <f>IF(AND($I2148="Si",L2148=1),1,IF(AND($I2148="Fisico",L2148=1),1,IF(AND(L2148=1,$I2148="Electronico"),2,IF(L2148=1,VLOOKUP($C2148&amp;"|"&amp;$B2148&amp;"|"&amp;$D2148,Empresas!$C$6:$CC$92,$G2148+6+1,0),0))))</f>
        <v>0</v>
      </c>
      <c r="AD2148" s="147">
        <f>IF(AND($I2148="Si",M2148=1),1,IF(AND($I2148="Fisico",M2148=1),1,IF(AND(M2148=1,$I2148="Electronico"),2,IF(M2148=1,VLOOKUP($C2148&amp;"|"&amp;$B2148&amp;"|"&amp;$D2148,Empresas!$C$6:$CC$92,$G2148+6+1,0),0))))</f>
        <v>0</v>
      </c>
      <c r="AE2148" s="147">
        <f>IF(AND($I2148="Si",N2148=1),1,IF(AND($I2148="Fisico",N2148=1),1,IF(AND(N2148=1,$I2148="Electronico"),2,IF(N2148=1,VLOOKUP($C2148&amp;"|"&amp;$B2148&amp;"|"&amp;$D2148,Empresas!$C$6:$CC$92,$G2148+6+1,0),0))))</f>
        <v>0</v>
      </c>
      <c r="AF2148" s="147">
        <f>IF(AND($I2148="Si",O2148=1),1,IF(AND($I2148="Fisico",O2148=1),1,IF(AND(O2148=1,$I2148="Electronico"),2,IF(O2148=1,VLOOKUP($C2148&amp;"|"&amp;$B2148&amp;"|"&amp;$D2148,Empresas!$C$6:$CC$92,$G2148+6+1,0),0))))</f>
        <v>0</v>
      </c>
      <c r="AG2148" s="147">
        <f>IF(AND($I2148="Si",P2148=1),1,IF(AND($I2148="Fisico",P2148=1),1,IF(AND(P2148=1,$I2148="Electronico"),2,IF(P2148=1,VLOOKUP($C2148&amp;"|"&amp;$B2148&amp;"|"&amp;$D2148,Empresas!$C$6:$CC$92,$G2148+6+1,0),0))))</f>
        <v>0</v>
      </c>
      <c r="AH2148" s="147">
        <f>IF(AND($I2148="Si",Q2148=1),1,IF(AND($I2148="Fisico",Q2148=1),1,IF(AND(Q2148=1,$I2148="Electronico"),2,IF(Q2148=1,VLOOKUP($C2148&amp;"|"&amp;$B2148&amp;"|"&amp;$D2148,Empresas!$C$6:$CC$92,$G2148+6+1,0),0))))</f>
        <v>0</v>
      </c>
      <c r="AI2148" s="147">
        <f>IF(AND($I2148="Si",R2148=1),1,IF(AND($I2148="Fisico",R2148=1),1,IF(AND(R2148=1,$I2148="Electronico"),2,IF(R2148=1,VLOOKUP($C2148&amp;"|"&amp;$B2148&amp;"|"&amp;$D2148,Empresas!$C$6:$CC$92,$G2148+6+1,0),0))))</f>
        <v>0</v>
      </c>
      <c r="AJ2148" s="147">
        <f>IF(AND($I2148="Si",S2148=1),1,IF(AND($I2148="Fisico",S2148=1),1,IF(AND(S2148=1,$I2148="Electronico"),2,IF(S2148=1,VLOOKUP($C2148&amp;"|"&amp;$B2148&amp;"|"&amp;$D2148,Empresas!$C$6:$CC$92,$G2148+6+1,0),0))))</f>
        <v>0</v>
      </c>
      <c r="AK2148" s="147">
        <f>IF(AND($I2148="Si",T2148=1),1,IF(AND($I2148="Fisico",T2148=1),1,IF(AND(T2148=1,$I2148="Electronico"),2,IF(T2148=1,VLOOKUP($C2148&amp;"|"&amp;$B2148&amp;"|"&amp;$D2148,Empresas!$C$6:$CC$92,$G2148+6+1,0),0))))</f>
        <v>0</v>
      </c>
      <c r="AL2148" s="147">
        <f>IF(AND($I2148="Si",U2148=1),1,IF(AND($I2148="Fisico",U2148=1),1,IF(AND(U2148=1,$I2148="Electronico"),2,IF(U2148=1,VLOOKUP($C2148&amp;"|"&amp;$B2148&amp;"|"&amp;$D2148,Empresas!$C$6:$CC$92,$G2148+6+1,0),0))))</f>
        <v>0</v>
      </c>
      <c r="AM2148" s="149">
        <f t="shared" si="348"/>
        <v>0</v>
      </c>
      <c r="AN2148" s="149">
        <f t="shared" si="349"/>
        <v>0</v>
      </c>
      <c r="AO2148" s="152">
        <f t="shared" si="350"/>
        <v>0</v>
      </c>
    </row>
    <row r="2149" spans="1:41" x14ac:dyDescent="0.25">
      <c r="A2149" s="137" t="str">
        <f>VLOOKUP(D2149,Empresas!$D$7:$F$91,3,0)</f>
        <v>Yulisa</v>
      </c>
      <c r="B2149" s="138" t="str">
        <f>VLOOKUP(D2149,Empresas!$D$7:$G$91,4,0)</f>
        <v>Mireya</v>
      </c>
      <c r="C2149" s="138" t="s">
        <v>544</v>
      </c>
      <c r="D2149" s="138" t="s">
        <v>334</v>
      </c>
      <c r="E2149" s="138" t="str">
        <f>VLOOKUP(D2149,Empresas!$D$7:$E$92,2,0)</f>
        <v>GUTIERREZ VILCA FRANCO DOMINGO</v>
      </c>
      <c r="F2149" s="138" t="s">
        <v>169</v>
      </c>
      <c r="G2149" s="139">
        <f t="shared" si="353"/>
        <v>40</v>
      </c>
      <c r="H2149" s="139" t="str">
        <f>VLOOKUP(D2149,Empresas!$D$6:$L$92,7,0)</f>
        <v>Semestral</v>
      </c>
      <c r="I2149" s="138" t="str">
        <f>VLOOKUP(VLOOKUP(D2149&amp;"|"&amp;B2149,Empresas!$I$7:$CB$92,G2149,0),Tablas!$A$3:$B$5,2,0)</f>
        <v>No aplica</v>
      </c>
      <c r="J2149" s="78"/>
      <c r="K2149" s="78"/>
      <c r="L2149" s="78"/>
      <c r="M2149" s="78"/>
      <c r="N2149" s="78"/>
      <c r="O2149" s="78"/>
      <c r="P2149" s="78"/>
      <c r="Q2149" s="78"/>
      <c r="R2149" s="78"/>
      <c r="S2149" s="78"/>
      <c r="T2149" s="78"/>
      <c r="U2149" s="78"/>
      <c r="V2149" s="78" t="str">
        <f>VLOOKUP(D2149,Empresas!$D$7:$CF$91,81,0)</f>
        <v>D</v>
      </c>
      <c r="W2149" s="78" t="str">
        <f>VLOOKUP(D2149,Empresas!$D$7:$M$91,10,0)</f>
        <v>P. Natural</v>
      </c>
      <c r="X2149" s="69" t="str">
        <f t="shared" si="346"/>
        <v>SI</v>
      </c>
      <c r="Y2149" s="153" t="str">
        <f t="shared" si="347"/>
        <v>No aplica</v>
      </c>
      <c r="Z2149" s="147">
        <f>IF(Y2149="No aplica",0,IF(I2149="no",0,IF(I2149="No aplica",0,IF(I2149="Si",1,IF(I2149="Fisico",1,IF(I2149="Electronico",2,VLOOKUP(C2149&amp;"|"&amp;B2149&amp;"|"&amp;D2149,Empresas!$C$6:$CC$92,G2149+6+1,0)))))))</f>
        <v>0</v>
      </c>
      <c r="AA2149" s="147">
        <f>IF(AND($I2149="Si",J2149=1),1,IF(AND($I2149="Fisico",J2149=1),1,IF(AND(J2149=1,$I2149="Electronico"),2,IF(J2149=1,VLOOKUP($C2149&amp;"|"&amp;$B2149&amp;"|"&amp;$D2149,Empresas!$C$6:$CC$92,$G2149+6+1,0),0))))</f>
        <v>0</v>
      </c>
      <c r="AB2149" s="147">
        <f>IF(AND($I2149="Si",K2149=1),1,IF(AND($I2149="Fisico",K2149=1),1,IF(AND(K2149=1,$I2149="Electronico"),2,IF(K2149=1,VLOOKUP($C2149&amp;"|"&amp;$B2149&amp;"|"&amp;$D2149,Empresas!$C$6:$CC$92,$G2149+6+1,0),0))))</f>
        <v>0</v>
      </c>
      <c r="AC2149" s="147">
        <f>IF(AND($I2149="Si",L2149=1),1,IF(AND($I2149="Fisico",L2149=1),1,IF(AND(L2149=1,$I2149="Electronico"),2,IF(L2149=1,VLOOKUP($C2149&amp;"|"&amp;$B2149&amp;"|"&amp;$D2149,Empresas!$C$6:$CC$92,$G2149+6+1,0),0))))</f>
        <v>0</v>
      </c>
      <c r="AD2149" s="147">
        <f>IF(AND($I2149="Si",M2149=1),1,IF(AND($I2149="Fisico",M2149=1),1,IF(AND(M2149=1,$I2149="Electronico"),2,IF(M2149=1,VLOOKUP($C2149&amp;"|"&amp;$B2149&amp;"|"&amp;$D2149,Empresas!$C$6:$CC$92,$G2149+6+1,0),0))))</f>
        <v>0</v>
      </c>
      <c r="AE2149" s="147">
        <f>IF(AND($I2149="Si",N2149=1),1,IF(AND($I2149="Fisico",N2149=1),1,IF(AND(N2149=1,$I2149="Electronico"),2,IF(N2149=1,VLOOKUP($C2149&amp;"|"&amp;$B2149&amp;"|"&amp;$D2149,Empresas!$C$6:$CC$92,$G2149+6+1,0),0))))</f>
        <v>0</v>
      </c>
      <c r="AF2149" s="147">
        <f>IF(AND($I2149="Si",O2149=1),1,IF(AND($I2149="Fisico",O2149=1),1,IF(AND(O2149=1,$I2149="Electronico"),2,IF(O2149=1,VLOOKUP($C2149&amp;"|"&amp;$B2149&amp;"|"&amp;$D2149,Empresas!$C$6:$CC$92,$G2149+6+1,0),0))))</f>
        <v>0</v>
      </c>
      <c r="AG2149" s="147">
        <f>IF(AND($I2149="Si",P2149=1),1,IF(AND($I2149="Fisico",P2149=1),1,IF(AND(P2149=1,$I2149="Electronico"),2,IF(P2149=1,VLOOKUP($C2149&amp;"|"&amp;$B2149&amp;"|"&amp;$D2149,Empresas!$C$6:$CC$92,$G2149+6+1,0),0))))</f>
        <v>0</v>
      </c>
      <c r="AH2149" s="147">
        <f>IF(AND($I2149="Si",Q2149=1),1,IF(AND($I2149="Fisico",Q2149=1),1,IF(AND(Q2149=1,$I2149="Electronico"),2,IF(Q2149=1,VLOOKUP($C2149&amp;"|"&amp;$B2149&amp;"|"&amp;$D2149,Empresas!$C$6:$CC$92,$G2149+6+1,0),0))))</f>
        <v>0</v>
      </c>
      <c r="AI2149" s="147">
        <f>IF(AND($I2149="Si",R2149=1),1,IF(AND($I2149="Fisico",R2149=1),1,IF(AND(R2149=1,$I2149="Electronico"),2,IF(R2149=1,VLOOKUP($C2149&amp;"|"&amp;$B2149&amp;"|"&amp;$D2149,Empresas!$C$6:$CC$92,$G2149+6+1,0),0))))</f>
        <v>0</v>
      </c>
      <c r="AJ2149" s="147">
        <f>IF(AND($I2149="Si",S2149=1),1,IF(AND($I2149="Fisico",S2149=1),1,IF(AND(S2149=1,$I2149="Electronico"),2,IF(S2149=1,VLOOKUP($C2149&amp;"|"&amp;$B2149&amp;"|"&amp;$D2149,Empresas!$C$6:$CC$92,$G2149+6+1,0),0))))</f>
        <v>0</v>
      </c>
      <c r="AK2149" s="147">
        <f>IF(AND($I2149="Si",T2149=1),1,IF(AND($I2149="Fisico",T2149=1),1,IF(AND(T2149=1,$I2149="Electronico"),2,IF(T2149=1,VLOOKUP($C2149&amp;"|"&amp;$B2149&amp;"|"&amp;$D2149,Empresas!$C$6:$CC$92,$G2149+6+1,0),0))))</f>
        <v>0</v>
      </c>
      <c r="AL2149" s="147">
        <f>IF(AND($I2149="Si",U2149=1),1,IF(AND($I2149="Fisico",U2149=1),1,IF(AND(U2149=1,$I2149="Electronico"),2,IF(U2149=1,VLOOKUP($C2149&amp;"|"&amp;$B2149&amp;"|"&amp;$D2149,Empresas!$C$6:$CC$92,$G2149+6+1,0),0))))</f>
        <v>0</v>
      </c>
      <c r="AM2149" s="149">
        <f t="shared" si="348"/>
        <v>0</v>
      </c>
      <c r="AN2149" s="149">
        <f t="shared" si="349"/>
        <v>0</v>
      </c>
      <c r="AO2149" s="152">
        <f t="shared" si="350"/>
        <v>0</v>
      </c>
    </row>
    <row r="2150" spans="1:41" x14ac:dyDescent="0.25">
      <c r="A2150" s="137" t="str">
        <f>VLOOKUP(D2150,Empresas!$D$7:$F$91,3,0)</f>
        <v>Yulisa</v>
      </c>
      <c r="B2150" s="138" t="str">
        <f>VLOOKUP(D2150,Empresas!$D$7:$G$91,4,0)</f>
        <v>Mireya</v>
      </c>
      <c r="C2150" s="138" t="s">
        <v>544</v>
      </c>
      <c r="D2150" s="138" t="s">
        <v>334</v>
      </c>
      <c r="E2150" s="138" t="str">
        <f>VLOOKUP(D2150,Empresas!$D$7:$E$92,2,0)</f>
        <v>GUTIERREZ VILCA FRANCO DOMINGO</v>
      </c>
      <c r="F2150" s="138" t="s">
        <v>170</v>
      </c>
      <c r="G2150" s="139">
        <f t="shared" si="353"/>
        <v>43</v>
      </c>
      <c r="H2150" s="139" t="str">
        <f>VLOOKUP(D2150,Empresas!$D$6:$L$92,7,0)</f>
        <v>Semestral</v>
      </c>
      <c r="I2150" s="138" t="str">
        <f>VLOOKUP(VLOOKUP(D2150&amp;"|"&amp;B2150,Empresas!$I$7:$CB$92,G2150,0),Tablas!$A$3:$B$5,2,0)</f>
        <v>No aplica</v>
      </c>
      <c r="J2150" s="78"/>
      <c r="K2150" s="78"/>
      <c r="L2150" s="78"/>
      <c r="M2150" s="78"/>
      <c r="N2150" s="78"/>
      <c r="O2150" s="78"/>
      <c r="P2150" s="78"/>
      <c r="Q2150" s="78"/>
      <c r="R2150" s="78"/>
      <c r="S2150" s="78"/>
      <c r="T2150" s="78"/>
      <c r="U2150" s="78"/>
      <c r="V2150" s="78" t="str">
        <f>VLOOKUP(D2150,Empresas!$D$7:$CF$91,81,0)</f>
        <v>D</v>
      </c>
      <c r="W2150" s="78" t="str">
        <f>VLOOKUP(D2150,Empresas!$D$7:$M$91,10,0)</f>
        <v>P. Natural</v>
      </c>
      <c r="X2150" s="69" t="str">
        <f t="shared" si="346"/>
        <v>SI</v>
      </c>
      <c r="Y2150" s="153" t="str">
        <f t="shared" si="347"/>
        <v>No aplica</v>
      </c>
      <c r="Z2150" s="147">
        <f>IF(Y2150="No aplica",0,IF(I2150="no",0,IF(I2150="No aplica",0,IF(I2150="Si",1,IF(I2150="Fisico",1,IF(I2150="Electronico",2,VLOOKUP(C2150&amp;"|"&amp;B2150&amp;"|"&amp;D2150,Empresas!$C$6:$CC$92,G2150+6+1,0)))))))</f>
        <v>0</v>
      </c>
      <c r="AA2150" s="147">
        <f>IF(AND($I2150="Si",J2150=1),1,IF(AND($I2150="Fisico",J2150=1),1,IF(AND(J2150=1,$I2150="Electronico"),2,IF(J2150=1,VLOOKUP($C2150&amp;"|"&amp;$B2150&amp;"|"&amp;$D2150,Empresas!$C$6:$CC$92,$G2150+6+1,0),0))))</f>
        <v>0</v>
      </c>
      <c r="AB2150" s="147">
        <f>IF(AND($I2150="Si",K2150=1),1,IF(AND($I2150="Fisico",K2150=1),1,IF(AND(K2150=1,$I2150="Electronico"),2,IF(K2150=1,VLOOKUP($C2150&amp;"|"&amp;$B2150&amp;"|"&amp;$D2150,Empresas!$C$6:$CC$92,$G2150+6+1,0),0))))</f>
        <v>0</v>
      </c>
      <c r="AC2150" s="147">
        <f>IF(AND($I2150="Si",L2150=1),1,IF(AND($I2150="Fisico",L2150=1),1,IF(AND(L2150=1,$I2150="Electronico"),2,IF(L2150=1,VLOOKUP($C2150&amp;"|"&amp;$B2150&amp;"|"&amp;$D2150,Empresas!$C$6:$CC$92,$G2150+6+1,0),0))))</f>
        <v>0</v>
      </c>
      <c r="AD2150" s="147">
        <f>IF(AND($I2150="Si",M2150=1),1,IF(AND($I2150="Fisico",M2150=1),1,IF(AND(M2150=1,$I2150="Electronico"),2,IF(M2150=1,VLOOKUP($C2150&amp;"|"&amp;$B2150&amp;"|"&amp;$D2150,Empresas!$C$6:$CC$92,$G2150+6+1,0),0))))</f>
        <v>0</v>
      </c>
      <c r="AE2150" s="147">
        <f>IF(AND($I2150="Si",N2150=1),1,IF(AND($I2150="Fisico",N2150=1),1,IF(AND(N2150=1,$I2150="Electronico"),2,IF(N2150=1,VLOOKUP($C2150&amp;"|"&amp;$B2150&amp;"|"&amp;$D2150,Empresas!$C$6:$CC$92,$G2150+6+1,0),0))))</f>
        <v>0</v>
      </c>
      <c r="AF2150" s="147">
        <f>IF(AND($I2150="Si",O2150=1),1,IF(AND($I2150="Fisico",O2150=1),1,IF(AND(O2150=1,$I2150="Electronico"),2,IF(O2150=1,VLOOKUP($C2150&amp;"|"&amp;$B2150&amp;"|"&amp;$D2150,Empresas!$C$6:$CC$92,$G2150+6+1,0),0))))</f>
        <v>0</v>
      </c>
      <c r="AG2150" s="147">
        <f>IF(AND($I2150="Si",P2150=1),1,IF(AND($I2150="Fisico",P2150=1),1,IF(AND(P2150=1,$I2150="Electronico"),2,IF(P2150=1,VLOOKUP($C2150&amp;"|"&amp;$B2150&amp;"|"&amp;$D2150,Empresas!$C$6:$CC$92,$G2150+6+1,0),0))))</f>
        <v>0</v>
      </c>
      <c r="AH2150" s="147">
        <f>IF(AND($I2150="Si",Q2150=1),1,IF(AND($I2150="Fisico",Q2150=1),1,IF(AND(Q2150=1,$I2150="Electronico"),2,IF(Q2150=1,VLOOKUP($C2150&amp;"|"&amp;$B2150&amp;"|"&amp;$D2150,Empresas!$C$6:$CC$92,$G2150+6+1,0),0))))</f>
        <v>0</v>
      </c>
      <c r="AI2150" s="147">
        <f>IF(AND($I2150="Si",R2150=1),1,IF(AND($I2150="Fisico",R2150=1),1,IF(AND(R2150=1,$I2150="Electronico"),2,IF(R2150=1,VLOOKUP($C2150&amp;"|"&amp;$B2150&amp;"|"&amp;$D2150,Empresas!$C$6:$CC$92,$G2150+6+1,0),0))))</f>
        <v>0</v>
      </c>
      <c r="AJ2150" s="147">
        <f>IF(AND($I2150="Si",S2150=1),1,IF(AND($I2150="Fisico",S2150=1),1,IF(AND(S2150=1,$I2150="Electronico"),2,IF(S2150=1,VLOOKUP($C2150&amp;"|"&amp;$B2150&amp;"|"&amp;$D2150,Empresas!$C$6:$CC$92,$G2150+6+1,0),0))))</f>
        <v>0</v>
      </c>
      <c r="AK2150" s="147">
        <f>IF(AND($I2150="Si",T2150=1),1,IF(AND($I2150="Fisico",T2150=1),1,IF(AND(T2150=1,$I2150="Electronico"),2,IF(T2150=1,VLOOKUP($C2150&amp;"|"&amp;$B2150&amp;"|"&amp;$D2150,Empresas!$C$6:$CC$92,$G2150+6+1,0),0))))</f>
        <v>0</v>
      </c>
      <c r="AL2150" s="147">
        <f>IF(AND($I2150="Si",U2150=1),1,IF(AND($I2150="Fisico",U2150=1),1,IF(AND(U2150=1,$I2150="Electronico"),2,IF(U2150=1,VLOOKUP($C2150&amp;"|"&amp;$B2150&amp;"|"&amp;$D2150,Empresas!$C$6:$CC$92,$G2150+6+1,0),0))))</f>
        <v>0</v>
      </c>
      <c r="AM2150" s="149">
        <f t="shared" si="348"/>
        <v>0</v>
      </c>
      <c r="AN2150" s="149">
        <f t="shared" si="349"/>
        <v>0</v>
      </c>
      <c r="AO2150" s="152">
        <f t="shared" si="350"/>
        <v>0</v>
      </c>
    </row>
    <row r="2151" spans="1:41" x14ac:dyDescent="0.25">
      <c r="A2151" s="137" t="str">
        <f>VLOOKUP(D2151,Empresas!$D$7:$F$91,3,0)</f>
        <v>Yulisa</v>
      </c>
      <c r="B2151" s="138" t="str">
        <f>VLOOKUP(D2151,Empresas!$D$7:$G$91,4,0)</f>
        <v>Mireya</v>
      </c>
      <c r="C2151" s="138" t="s">
        <v>544</v>
      </c>
      <c r="D2151" s="138" t="s">
        <v>334</v>
      </c>
      <c r="E2151" s="138" t="str">
        <f>VLOOKUP(D2151,Empresas!$D$7:$E$92,2,0)</f>
        <v>GUTIERREZ VILCA FRANCO DOMINGO</v>
      </c>
      <c r="F2151" s="138" t="s">
        <v>171</v>
      </c>
      <c r="G2151" s="139">
        <f t="shared" si="353"/>
        <v>46</v>
      </c>
      <c r="H2151" s="139" t="str">
        <f>VLOOKUP(D2151,Empresas!$D$6:$L$92,7,0)</f>
        <v>Semestral</v>
      </c>
      <c r="I2151" s="138" t="str">
        <f>VLOOKUP(VLOOKUP(D2151&amp;"|"&amp;B2151,Empresas!$I$7:$CB$92,G2151,0),Tablas!$A$3:$B$5,2,0)</f>
        <v>No aplica</v>
      </c>
      <c r="J2151" s="78"/>
      <c r="K2151" s="78"/>
      <c r="L2151" s="78"/>
      <c r="M2151" s="78"/>
      <c r="N2151" s="78"/>
      <c r="O2151" s="78"/>
      <c r="P2151" s="78"/>
      <c r="Q2151" s="78"/>
      <c r="R2151" s="78"/>
      <c r="S2151" s="78"/>
      <c r="T2151" s="78"/>
      <c r="U2151" s="78"/>
      <c r="V2151" s="78" t="str">
        <f>VLOOKUP(D2151,Empresas!$D$7:$CF$91,81,0)</f>
        <v>D</v>
      </c>
      <c r="W2151" s="78" t="str">
        <f>VLOOKUP(D2151,Empresas!$D$7:$M$91,10,0)</f>
        <v>P. Natural</v>
      </c>
      <c r="X2151" s="69" t="str">
        <f t="shared" si="346"/>
        <v>SI</v>
      </c>
      <c r="Y2151" s="153" t="str">
        <f t="shared" si="347"/>
        <v>No aplica</v>
      </c>
      <c r="Z2151" s="147">
        <f>IF(Y2151="No aplica",0,IF(I2151="no",0,IF(I2151="No aplica",0,IF(I2151="Si",1,IF(I2151="Fisico",1,IF(I2151="Electronico",2,VLOOKUP(C2151&amp;"|"&amp;B2151&amp;"|"&amp;D2151,Empresas!$C$6:$CC$92,G2151+6+1,0)))))))</f>
        <v>0</v>
      </c>
      <c r="AA2151" s="147">
        <f>IF(AND($I2151="Si",J2151=1),1,IF(AND($I2151="Fisico",J2151=1),1,IF(AND(J2151=1,$I2151="Electronico"),2,IF(J2151=1,VLOOKUP($C2151&amp;"|"&amp;$B2151&amp;"|"&amp;$D2151,Empresas!$C$6:$CC$92,$G2151+6+1,0),0))))</f>
        <v>0</v>
      </c>
      <c r="AB2151" s="147">
        <f>IF(AND($I2151="Si",K2151=1),1,IF(AND($I2151="Fisico",K2151=1),1,IF(AND(K2151=1,$I2151="Electronico"),2,IF(K2151=1,VLOOKUP($C2151&amp;"|"&amp;$B2151&amp;"|"&amp;$D2151,Empresas!$C$6:$CC$92,$G2151+6+1,0),0))))</f>
        <v>0</v>
      </c>
      <c r="AC2151" s="147">
        <f>IF(AND($I2151="Si",L2151=1),1,IF(AND($I2151="Fisico",L2151=1),1,IF(AND(L2151=1,$I2151="Electronico"),2,IF(L2151=1,VLOOKUP($C2151&amp;"|"&amp;$B2151&amp;"|"&amp;$D2151,Empresas!$C$6:$CC$92,$G2151+6+1,0),0))))</f>
        <v>0</v>
      </c>
      <c r="AD2151" s="147">
        <f>IF(AND($I2151="Si",M2151=1),1,IF(AND($I2151="Fisico",M2151=1),1,IF(AND(M2151=1,$I2151="Electronico"),2,IF(M2151=1,VLOOKUP($C2151&amp;"|"&amp;$B2151&amp;"|"&amp;$D2151,Empresas!$C$6:$CC$92,$G2151+6+1,0),0))))</f>
        <v>0</v>
      </c>
      <c r="AE2151" s="147">
        <f>IF(AND($I2151="Si",N2151=1),1,IF(AND($I2151="Fisico",N2151=1),1,IF(AND(N2151=1,$I2151="Electronico"),2,IF(N2151=1,VLOOKUP($C2151&amp;"|"&amp;$B2151&amp;"|"&amp;$D2151,Empresas!$C$6:$CC$92,$G2151+6+1,0),0))))</f>
        <v>0</v>
      </c>
      <c r="AF2151" s="147">
        <f>IF(AND($I2151="Si",O2151=1),1,IF(AND($I2151="Fisico",O2151=1),1,IF(AND(O2151=1,$I2151="Electronico"),2,IF(O2151=1,VLOOKUP($C2151&amp;"|"&amp;$B2151&amp;"|"&amp;$D2151,Empresas!$C$6:$CC$92,$G2151+6+1,0),0))))</f>
        <v>0</v>
      </c>
      <c r="AG2151" s="147">
        <f>IF(AND($I2151="Si",P2151=1),1,IF(AND($I2151="Fisico",P2151=1),1,IF(AND(P2151=1,$I2151="Electronico"),2,IF(P2151=1,VLOOKUP($C2151&amp;"|"&amp;$B2151&amp;"|"&amp;$D2151,Empresas!$C$6:$CC$92,$G2151+6+1,0),0))))</f>
        <v>0</v>
      </c>
      <c r="AH2151" s="147">
        <f>IF(AND($I2151="Si",Q2151=1),1,IF(AND($I2151="Fisico",Q2151=1),1,IF(AND(Q2151=1,$I2151="Electronico"),2,IF(Q2151=1,VLOOKUP($C2151&amp;"|"&amp;$B2151&amp;"|"&amp;$D2151,Empresas!$C$6:$CC$92,$G2151+6+1,0),0))))</f>
        <v>0</v>
      </c>
      <c r="AI2151" s="147">
        <f>IF(AND($I2151="Si",R2151=1),1,IF(AND($I2151="Fisico",R2151=1),1,IF(AND(R2151=1,$I2151="Electronico"),2,IF(R2151=1,VLOOKUP($C2151&amp;"|"&amp;$B2151&amp;"|"&amp;$D2151,Empresas!$C$6:$CC$92,$G2151+6+1,0),0))))</f>
        <v>0</v>
      </c>
      <c r="AJ2151" s="147">
        <f>IF(AND($I2151="Si",S2151=1),1,IF(AND($I2151="Fisico",S2151=1),1,IF(AND(S2151=1,$I2151="Electronico"),2,IF(S2151=1,VLOOKUP($C2151&amp;"|"&amp;$B2151&amp;"|"&amp;$D2151,Empresas!$C$6:$CC$92,$G2151+6+1,0),0))))</f>
        <v>0</v>
      </c>
      <c r="AK2151" s="147">
        <f>IF(AND($I2151="Si",T2151=1),1,IF(AND($I2151="Fisico",T2151=1),1,IF(AND(T2151=1,$I2151="Electronico"),2,IF(T2151=1,VLOOKUP($C2151&amp;"|"&amp;$B2151&amp;"|"&amp;$D2151,Empresas!$C$6:$CC$92,$G2151+6+1,0),0))))</f>
        <v>0</v>
      </c>
      <c r="AL2151" s="147">
        <f>IF(AND($I2151="Si",U2151=1),1,IF(AND($I2151="Fisico",U2151=1),1,IF(AND(U2151=1,$I2151="Electronico"),2,IF(U2151=1,VLOOKUP($C2151&amp;"|"&amp;$B2151&amp;"|"&amp;$D2151,Empresas!$C$6:$CC$92,$G2151+6+1,0),0))))</f>
        <v>0</v>
      </c>
      <c r="AM2151" s="149">
        <f t="shared" si="348"/>
        <v>0</v>
      </c>
      <c r="AN2151" s="149">
        <f t="shared" si="349"/>
        <v>0</v>
      </c>
      <c r="AO2151" s="152">
        <f t="shared" si="350"/>
        <v>0</v>
      </c>
    </row>
    <row r="2152" spans="1:41" x14ac:dyDescent="0.25">
      <c r="A2152" s="140" t="str">
        <f>VLOOKUP(D2152,Empresas!$D$7:$F$91,3,0)</f>
        <v>Yulisa</v>
      </c>
      <c r="B2152" s="141" t="str">
        <f>VLOOKUP(D2152,Empresas!$D$7:$G$91,4,0)</f>
        <v>Mireya</v>
      </c>
      <c r="C2152" s="141" t="s">
        <v>544</v>
      </c>
      <c r="D2152" s="141" t="s">
        <v>334</v>
      </c>
      <c r="E2152" s="141" t="str">
        <f>VLOOKUP(D2152,Empresas!$D$7:$E$92,2,0)</f>
        <v>GUTIERREZ VILCA FRANCO DOMINGO</v>
      </c>
      <c r="F2152" s="141" t="s">
        <v>172</v>
      </c>
      <c r="G2152" s="142">
        <f>+Empresas!$BF$2</f>
        <v>50</v>
      </c>
      <c r="H2152" s="142" t="str">
        <f>VLOOKUP(D2152,Empresas!$D$6:$L$92,7,0)</f>
        <v>Semestral</v>
      </c>
      <c r="I2152" s="141" t="str">
        <f>VLOOKUP(VLOOKUP(D2152&amp;"|"&amp;B2152,Empresas!$I$7:$CB$92,G2152,0),Tablas!$A$8:$B$10,2,0)</f>
        <v>No aplica</v>
      </c>
      <c r="J2152" s="78"/>
      <c r="K2152" s="78"/>
      <c r="L2152" s="78"/>
      <c r="M2152" s="78"/>
      <c r="N2152" s="78"/>
      <c r="O2152" s="78"/>
      <c r="P2152" s="78"/>
      <c r="Q2152" s="78"/>
      <c r="R2152" s="78"/>
      <c r="S2152" s="78"/>
      <c r="T2152" s="78"/>
      <c r="U2152" s="78"/>
      <c r="V2152" s="78" t="str">
        <f>VLOOKUP(D2152,Empresas!$D$7:$CF$91,81,0)</f>
        <v>D</v>
      </c>
      <c r="W2152" s="78" t="str">
        <f>VLOOKUP(D2152,Empresas!$D$7:$M$91,10,0)</f>
        <v>P. Natural</v>
      </c>
      <c r="X2152" s="69" t="str">
        <f t="shared" si="346"/>
        <v>SI</v>
      </c>
      <c r="Y2152" s="153" t="str">
        <f t="shared" si="347"/>
        <v>No aplica</v>
      </c>
      <c r="Z2152" s="147">
        <f>IF(Y2152="No aplica",0,IF(I2152="no",0,IF(I2152="No aplica",0,IF(I2152="Si",1,IF(I2152="Fisico",1,IF(I2152="Electronico",2,VLOOKUP(C2152&amp;"|"&amp;B2152&amp;"|"&amp;D2152,Empresas!$C$6:$CC$92,G2152+6+1,0)))))))</f>
        <v>0</v>
      </c>
      <c r="AA2152" s="147">
        <f>IF(AND($I2152="Si",J2152=1),1,IF(AND($I2152="Fisico",J2152=1),1,IF(AND(J2152=1,$I2152="Electronico"),2,IF(J2152=1,VLOOKUP($C2152&amp;"|"&amp;$B2152&amp;"|"&amp;$D2152,Empresas!$C$6:$CC$92,$G2152+6+1,0),0))))</f>
        <v>0</v>
      </c>
      <c r="AB2152" s="147">
        <f>IF(AND($I2152="Si",K2152=1),1,IF(AND($I2152="Fisico",K2152=1),1,IF(AND(K2152=1,$I2152="Electronico"),2,IF(K2152=1,VLOOKUP($C2152&amp;"|"&amp;$B2152&amp;"|"&amp;$D2152,Empresas!$C$6:$CC$92,$G2152+6+1,0),0))))</f>
        <v>0</v>
      </c>
      <c r="AC2152" s="147">
        <f>IF(AND($I2152="Si",L2152=1),1,IF(AND($I2152="Fisico",L2152=1),1,IF(AND(L2152=1,$I2152="Electronico"),2,IF(L2152=1,VLOOKUP($C2152&amp;"|"&amp;$B2152&amp;"|"&amp;$D2152,Empresas!$C$6:$CC$92,$G2152+6+1,0),0))))</f>
        <v>0</v>
      </c>
      <c r="AD2152" s="147">
        <f>IF(AND($I2152="Si",M2152=1),1,IF(AND($I2152="Fisico",M2152=1),1,IF(AND(M2152=1,$I2152="Electronico"),2,IF(M2152=1,VLOOKUP($C2152&amp;"|"&amp;$B2152&amp;"|"&amp;$D2152,Empresas!$C$6:$CC$92,$G2152+6+1,0),0))))</f>
        <v>0</v>
      </c>
      <c r="AE2152" s="147">
        <f>IF(AND($I2152="Si",N2152=1),1,IF(AND($I2152="Fisico",N2152=1),1,IF(AND(N2152=1,$I2152="Electronico"),2,IF(N2152=1,VLOOKUP($C2152&amp;"|"&amp;$B2152&amp;"|"&amp;$D2152,Empresas!$C$6:$CC$92,$G2152+6+1,0),0))))</f>
        <v>0</v>
      </c>
      <c r="AF2152" s="147">
        <f>IF(AND($I2152="Si",O2152=1),1,IF(AND($I2152="Fisico",O2152=1),1,IF(AND(O2152=1,$I2152="Electronico"),2,IF(O2152=1,VLOOKUP($C2152&amp;"|"&amp;$B2152&amp;"|"&amp;$D2152,Empresas!$C$6:$CC$92,$G2152+6+1,0),0))))</f>
        <v>0</v>
      </c>
      <c r="AG2152" s="147">
        <f>IF(AND($I2152="Si",P2152=1),1,IF(AND($I2152="Fisico",P2152=1),1,IF(AND(P2152=1,$I2152="Electronico"),2,IF(P2152=1,VLOOKUP($C2152&amp;"|"&amp;$B2152&amp;"|"&amp;$D2152,Empresas!$C$6:$CC$92,$G2152+6+1,0),0))))</f>
        <v>0</v>
      </c>
      <c r="AH2152" s="147">
        <f>IF(AND($I2152="Si",Q2152=1),1,IF(AND($I2152="Fisico",Q2152=1),1,IF(AND(Q2152=1,$I2152="Electronico"),2,IF(Q2152=1,VLOOKUP($C2152&amp;"|"&amp;$B2152&amp;"|"&amp;$D2152,Empresas!$C$6:$CC$92,$G2152+6+1,0),0))))</f>
        <v>0</v>
      </c>
      <c r="AI2152" s="147">
        <f>IF(AND($I2152="Si",R2152=1),1,IF(AND($I2152="Fisico",R2152=1),1,IF(AND(R2152=1,$I2152="Electronico"),2,IF(R2152=1,VLOOKUP($C2152&amp;"|"&amp;$B2152&amp;"|"&amp;$D2152,Empresas!$C$6:$CC$92,$G2152+6+1,0),0))))</f>
        <v>0</v>
      </c>
      <c r="AJ2152" s="147">
        <f>IF(AND($I2152="Si",S2152=1),1,IF(AND($I2152="Fisico",S2152=1),1,IF(AND(S2152=1,$I2152="Electronico"),2,IF(S2152=1,VLOOKUP($C2152&amp;"|"&amp;$B2152&amp;"|"&amp;$D2152,Empresas!$C$6:$CC$92,$G2152+6+1,0),0))))</f>
        <v>0</v>
      </c>
      <c r="AK2152" s="147">
        <f>IF(AND($I2152="Si",T2152=1),1,IF(AND($I2152="Fisico",T2152=1),1,IF(AND(T2152=1,$I2152="Electronico"),2,IF(T2152=1,VLOOKUP($C2152&amp;"|"&amp;$B2152&amp;"|"&amp;$D2152,Empresas!$C$6:$CC$92,$G2152+6+1,0),0))))</f>
        <v>0</v>
      </c>
      <c r="AL2152" s="147">
        <f>IF(AND($I2152="Si",U2152=1),1,IF(AND($I2152="Fisico",U2152=1),1,IF(AND(U2152=1,$I2152="Electronico"),2,IF(U2152=1,VLOOKUP($C2152&amp;"|"&amp;$B2152&amp;"|"&amp;$D2152,Empresas!$C$6:$CC$92,$G2152+6+1,0),0))))</f>
        <v>0</v>
      </c>
      <c r="AM2152" s="149">
        <f t="shared" si="348"/>
        <v>0</v>
      </c>
      <c r="AN2152" s="149">
        <f t="shared" si="349"/>
        <v>0</v>
      </c>
      <c r="AO2152" s="152">
        <f t="shared" si="350"/>
        <v>0</v>
      </c>
    </row>
    <row r="2153" spans="1:41" x14ac:dyDescent="0.25">
      <c r="A2153" s="140" t="str">
        <f>VLOOKUP(D2153,Empresas!$D$7:$F$91,3,0)</f>
        <v>Yulisa</v>
      </c>
      <c r="B2153" s="141" t="str">
        <f>VLOOKUP(D2153,Empresas!$D$7:$G$91,4,0)</f>
        <v>Mireya</v>
      </c>
      <c r="C2153" s="141" t="s">
        <v>544</v>
      </c>
      <c r="D2153" s="141" t="s">
        <v>334</v>
      </c>
      <c r="E2153" s="141" t="str">
        <f>VLOOKUP(D2153,Empresas!$D$7:$E$92,2,0)</f>
        <v>GUTIERREZ VILCA FRANCO DOMINGO</v>
      </c>
      <c r="F2153" s="141" t="s">
        <v>173</v>
      </c>
      <c r="G2153" s="142">
        <f>+G2152+1</f>
        <v>51</v>
      </c>
      <c r="H2153" s="142" t="str">
        <f>VLOOKUP(D2153,Empresas!$D$6:$L$92,7,0)</f>
        <v>Semestral</v>
      </c>
      <c r="I2153" s="141" t="str">
        <f>VLOOKUP(VLOOKUP(D2153&amp;"|"&amp;B2153,Empresas!$I$7:$CB$92,G2153,0),Tablas!$A$8:$B$10,2,0)</f>
        <v>No aplica</v>
      </c>
      <c r="J2153" s="78"/>
      <c r="K2153" s="78"/>
      <c r="L2153" s="78"/>
      <c r="M2153" s="78"/>
      <c r="N2153" s="78"/>
      <c r="O2153" s="78"/>
      <c r="P2153" s="78"/>
      <c r="Q2153" s="78"/>
      <c r="R2153" s="78"/>
      <c r="S2153" s="78"/>
      <c r="T2153" s="78"/>
      <c r="U2153" s="78"/>
      <c r="V2153" s="78" t="str">
        <f>VLOOKUP(D2153,Empresas!$D$7:$CF$91,81,0)</f>
        <v>D</v>
      </c>
      <c r="W2153" s="78" t="str">
        <f>VLOOKUP(D2153,Empresas!$D$7:$M$91,10,0)</f>
        <v>P. Natural</v>
      </c>
      <c r="X2153" s="69" t="str">
        <f t="shared" si="346"/>
        <v>SI</v>
      </c>
      <c r="Y2153" s="153" t="str">
        <f t="shared" si="347"/>
        <v>No aplica</v>
      </c>
      <c r="Z2153" s="147">
        <f>IF(Y2153="No aplica",0,IF(I2153="no",0,IF(I2153="No aplica",0,IF(I2153="Si",1,IF(I2153="Fisico",1,IF(I2153="Electronico",2,VLOOKUP(C2153&amp;"|"&amp;B2153&amp;"|"&amp;D2153,Empresas!$C$6:$CC$92,G2153+6+1,0)))))))</f>
        <v>0</v>
      </c>
      <c r="AA2153" s="147">
        <f>IF(AND($I2153="Si",J2153=1),1,IF(AND($I2153="Fisico",J2153=1),1,IF(AND(J2153=1,$I2153="Electronico"),2,IF(J2153=1,VLOOKUP($C2153&amp;"|"&amp;$B2153&amp;"|"&amp;$D2153,Empresas!$C$6:$CC$92,$G2153+6+1,0),0))))</f>
        <v>0</v>
      </c>
      <c r="AB2153" s="147">
        <f>IF(AND($I2153="Si",K2153=1),1,IF(AND($I2153="Fisico",K2153=1),1,IF(AND(K2153=1,$I2153="Electronico"),2,IF(K2153=1,VLOOKUP($C2153&amp;"|"&amp;$B2153&amp;"|"&amp;$D2153,Empresas!$C$6:$CC$92,$G2153+6+1,0),0))))</f>
        <v>0</v>
      </c>
      <c r="AC2153" s="147">
        <f>IF(AND($I2153="Si",L2153=1),1,IF(AND($I2153="Fisico",L2153=1),1,IF(AND(L2153=1,$I2153="Electronico"),2,IF(L2153=1,VLOOKUP($C2153&amp;"|"&amp;$B2153&amp;"|"&amp;$D2153,Empresas!$C$6:$CC$92,$G2153+6+1,0),0))))</f>
        <v>0</v>
      </c>
      <c r="AD2153" s="147">
        <f>IF(AND($I2153="Si",M2153=1),1,IF(AND($I2153="Fisico",M2153=1),1,IF(AND(M2153=1,$I2153="Electronico"),2,IF(M2153=1,VLOOKUP($C2153&amp;"|"&amp;$B2153&amp;"|"&amp;$D2153,Empresas!$C$6:$CC$92,$G2153+6+1,0),0))))</f>
        <v>0</v>
      </c>
      <c r="AE2153" s="147">
        <f>IF(AND($I2153="Si",N2153=1),1,IF(AND($I2153="Fisico",N2153=1),1,IF(AND(N2153=1,$I2153="Electronico"),2,IF(N2153=1,VLOOKUP($C2153&amp;"|"&amp;$B2153&amp;"|"&amp;$D2153,Empresas!$C$6:$CC$92,$G2153+6+1,0),0))))</f>
        <v>0</v>
      </c>
      <c r="AF2153" s="147">
        <f>IF(AND($I2153="Si",O2153=1),1,IF(AND($I2153="Fisico",O2153=1),1,IF(AND(O2153=1,$I2153="Electronico"),2,IF(O2153=1,VLOOKUP($C2153&amp;"|"&amp;$B2153&amp;"|"&amp;$D2153,Empresas!$C$6:$CC$92,$G2153+6+1,0),0))))</f>
        <v>0</v>
      </c>
      <c r="AG2153" s="147">
        <f>IF(AND($I2153="Si",P2153=1),1,IF(AND($I2153="Fisico",P2153=1),1,IF(AND(P2153=1,$I2153="Electronico"),2,IF(P2153=1,VLOOKUP($C2153&amp;"|"&amp;$B2153&amp;"|"&amp;$D2153,Empresas!$C$6:$CC$92,$G2153+6+1,0),0))))</f>
        <v>0</v>
      </c>
      <c r="AH2153" s="147">
        <f>IF(AND($I2153="Si",Q2153=1),1,IF(AND($I2153="Fisico",Q2153=1),1,IF(AND(Q2153=1,$I2153="Electronico"),2,IF(Q2153=1,VLOOKUP($C2153&amp;"|"&amp;$B2153&amp;"|"&amp;$D2153,Empresas!$C$6:$CC$92,$G2153+6+1,0),0))))</f>
        <v>0</v>
      </c>
      <c r="AI2153" s="147">
        <f>IF(AND($I2153="Si",R2153=1),1,IF(AND($I2153="Fisico",R2153=1),1,IF(AND(R2153=1,$I2153="Electronico"),2,IF(R2153=1,VLOOKUP($C2153&amp;"|"&amp;$B2153&amp;"|"&amp;$D2153,Empresas!$C$6:$CC$92,$G2153+6+1,0),0))))</f>
        <v>0</v>
      </c>
      <c r="AJ2153" s="147">
        <f>IF(AND($I2153="Si",S2153=1),1,IF(AND($I2153="Fisico",S2153=1),1,IF(AND(S2153=1,$I2153="Electronico"),2,IF(S2153=1,VLOOKUP($C2153&amp;"|"&amp;$B2153&amp;"|"&amp;$D2153,Empresas!$C$6:$CC$92,$G2153+6+1,0),0))))</f>
        <v>0</v>
      </c>
      <c r="AK2153" s="147">
        <f>IF(AND($I2153="Si",T2153=1),1,IF(AND($I2153="Fisico",T2153=1),1,IF(AND(T2153=1,$I2153="Electronico"),2,IF(T2153=1,VLOOKUP($C2153&amp;"|"&amp;$B2153&amp;"|"&amp;$D2153,Empresas!$C$6:$CC$92,$G2153+6+1,0),0))))</f>
        <v>0</v>
      </c>
      <c r="AL2153" s="147">
        <f>IF(AND($I2153="Si",U2153=1),1,IF(AND($I2153="Fisico",U2153=1),1,IF(AND(U2153=1,$I2153="Electronico"),2,IF(U2153=1,VLOOKUP($C2153&amp;"|"&amp;$B2153&amp;"|"&amp;$D2153,Empresas!$C$6:$CC$92,$G2153+6+1,0),0))))</f>
        <v>0</v>
      </c>
      <c r="AM2153" s="149">
        <f t="shared" si="348"/>
        <v>0</v>
      </c>
      <c r="AN2153" s="149">
        <f t="shared" si="349"/>
        <v>0</v>
      </c>
      <c r="AO2153" s="152">
        <f t="shared" si="350"/>
        <v>0</v>
      </c>
    </row>
    <row r="2154" spans="1:41" x14ac:dyDescent="0.25">
      <c r="A2154" s="140" t="str">
        <f>VLOOKUP(D2154,Empresas!$D$7:$F$91,3,0)</f>
        <v>Yulisa</v>
      </c>
      <c r="B2154" s="141" t="str">
        <f>VLOOKUP(D2154,Empresas!$D$7:$G$91,4,0)</f>
        <v>Mireya</v>
      </c>
      <c r="C2154" s="141" t="s">
        <v>544</v>
      </c>
      <c r="D2154" s="141" t="s">
        <v>334</v>
      </c>
      <c r="E2154" s="141" t="str">
        <f>VLOOKUP(D2154,Empresas!$D$7:$E$92,2,0)</f>
        <v>GUTIERREZ VILCA FRANCO DOMINGO</v>
      </c>
      <c r="F2154" s="141" t="s">
        <v>174</v>
      </c>
      <c r="G2154" s="142">
        <f t="shared" ref="G2154:G2162" si="354">+G2153+1</f>
        <v>52</v>
      </c>
      <c r="H2154" s="142" t="str">
        <f>VLOOKUP(D2154,Empresas!$D$6:$L$92,7,0)</f>
        <v>Semestral</v>
      </c>
      <c r="I2154" s="141" t="str">
        <f>VLOOKUP(VLOOKUP(D2154&amp;"|"&amp;B2154,Empresas!$I$7:$CB$92,G2154,0),Tablas!$A$8:$B$10,2,0)</f>
        <v>No aplica</v>
      </c>
      <c r="J2154" s="78"/>
      <c r="K2154" s="78"/>
      <c r="L2154" s="78"/>
      <c r="M2154" s="78"/>
      <c r="N2154" s="78"/>
      <c r="O2154" s="78"/>
      <c r="P2154" s="78"/>
      <c r="Q2154" s="78"/>
      <c r="R2154" s="78"/>
      <c r="S2154" s="78"/>
      <c r="T2154" s="78"/>
      <c r="U2154" s="78"/>
      <c r="V2154" s="78" t="str">
        <f>VLOOKUP(D2154,Empresas!$D$7:$CF$91,81,0)</f>
        <v>D</v>
      </c>
      <c r="W2154" s="78" t="str">
        <f>VLOOKUP(D2154,Empresas!$D$7:$M$91,10,0)</f>
        <v>P. Natural</v>
      </c>
      <c r="X2154" s="69" t="str">
        <f t="shared" si="346"/>
        <v>SI</v>
      </c>
      <c r="Y2154" s="153" t="str">
        <f t="shared" si="347"/>
        <v>No aplica</v>
      </c>
      <c r="Z2154" s="147">
        <f>IF(Y2154="No aplica",0,IF(I2154="no",0,IF(I2154="No aplica",0,IF(I2154="Si",1,IF(I2154="Fisico",1,IF(I2154="Electronico",2,VLOOKUP(C2154&amp;"|"&amp;B2154&amp;"|"&amp;D2154,Empresas!$C$6:$CC$92,G2154+6+1,0)))))))</f>
        <v>0</v>
      </c>
      <c r="AA2154" s="147">
        <f>IF(AND($I2154="Si",J2154=1),1,IF(AND($I2154="Fisico",J2154=1),1,IF(AND(J2154=1,$I2154="Electronico"),2,IF(J2154=1,VLOOKUP($C2154&amp;"|"&amp;$B2154&amp;"|"&amp;$D2154,Empresas!$C$6:$CC$92,$G2154+6+1,0),0))))</f>
        <v>0</v>
      </c>
      <c r="AB2154" s="147">
        <f>IF(AND($I2154="Si",K2154=1),1,IF(AND($I2154="Fisico",K2154=1),1,IF(AND(K2154=1,$I2154="Electronico"),2,IF(K2154=1,VLOOKUP($C2154&amp;"|"&amp;$B2154&amp;"|"&amp;$D2154,Empresas!$C$6:$CC$92,$G2154+6+1,0),0))))</f>
        <v>0</v>
      </c>
      <c r="AC2154" s="147">
        <f>IF(AND($I2154="Si",L2154=1),1,IF(AND($I2154="Fisico",L2154=1),1,IF(AND(L2154=1,$I2154="Electronico"),2,IF(L2154=1,VLOOKUP($C2154&amp;"|"&amp;$B2154&amp;"|"&amp;$D2154,Empresas!$C$6:$CC$92,$G2154+6+1,0),0))))</f>
        <v>0</v>
      </c>
      <c r="AD2154" s="147">
        <f>IF(AND($I2154="Si",M2154=1),1,IF(AND($I2154="Fisico",M2154=1),1,IF(AND(M2154=1,$I2154="Electronico"),2,IF(M2154=1,VLOOKUP($C2154&amp;"|"&amp;$B2154&amp;"|"&amp;$D2154,Empresas!$C$6:$CC$92,$G2154+6+1,0),0))))</f>
        <v>0</v>
      </c>
      <c r="AE2154" s="147">
        <f>IF(AND($I2154="Si",N2154=1),1,IF(AND($I2154="Fisico",N2154=1),1,IF(AND(N2154=1,$I2154="Electronico"),2,IF(N2154=1,VLOOKUP($C2154&amp;"|"&amp;$B2154&amp;"|"&amp;$D2154,Empresas!$C$6:$CC$92,$G2154+6+1,0),0))))</f>
        <v>0</v>
      </c>
      <c r="AF2154" s="147">
        <f>IF(AND($I2154="Si",O2154=1),1,IF(AND($I2154="Fisico",O2154=1),1,IF(AND(O2154=1,$I2154="Electronico"),2,IF(O2154=1,VLOOKUP($C2154&amp;"|"&amp;$B2154&amp;"|"&amp;$D2154,Empresas!$C$6:$CC$92,$G2154+6+1,0),0))))</f>
        <v>0</v>
      </c>
      <c r="AG2154" s="147">
        <f>IF(AND($I2154="Si",P2154=1),1,IF(AND($I2154="Fisico",P2154=1),1,IF(AND(P2154=1,$I2154="Electronico"),2,IF(P2154=1,VLOOKUP($C2154&amp;"|"&amp;$B2154&amp;"|"&amp;$D2154,Empresas!$C$6:$CC$92,$G2154+6+1,0),0))))</f>
        <v>0</v>
      </c>
      <c r="AH2154" s="147">
        <f>IF(AND($I2154="Si",Q2154=1),1,IF(AND($I2154="Fisico",Q2154=1),1,IF(AND(Q2154=1,$I2154="Electronico"),2,IF(Q2154=1,VLOOKUP($C2154&amp;"|"&amp;$B2154&amp;"|"&amp;$D2154,Empresas!$C$6:$CC$92,$G2154+6+1,0),0))))</f>
        <v>0</v>
      </c>
      <c r="AI2154" s="147">
        <f>IF(AND($I2154="Si",R2154=1),1,IF(AND($I2154="Fisico",R2154=1),1,IF(AND(R2154=1,$I2154="Electronico"),2,IF(R2154=1,VLOOKUP($C2154&amp;"|"&amp;$B2154&amp;"|"&amp;$D2154,Empresas!$C$6:$CC$92,$G2154+6+1,0),0))))</f>
        <v>0</v>
      </c>
      <c r="AJ2154" s="147">
        <f>IF(AND($I2154="Si",S2154=1),1,IF(AND($I2154="Fisico",S2154=1),1,IF(AND(S2154=1,$I2154="Electronico"),2,IF(S2154=1,VLOOKUP($C2154&amp;"|"&amp;$B2154&amp;"|"&amp;$D2154,Empresas!$C$6:$CC$92,$G2154+6+1,0),0))))</f>
        <v>0</v>
      </c>
      <c r="AK2154" s="147">
        <f>IF(AND($I2154="Si",T2154=1),1,IF(AND($I2154="Fisico",T2154=1),1,IF(AND(T2154=1,$I2154="Electronico"),2,IF(T2154=1,VLOOKUP($C2154&amp;"|"&amp;$B2154&amp;"|"&amp;$D2154,Empresas!$C$6:$CC$92,$G2154+6+1,0),0))))</f>
        <v>0</v>
      </c>
      <c r="AL2154" s="147">
        <f>IF(AND($I2154="Si",U2154=1),1,IF(AND($I2154="Fisico",U2154=1),1,IF(AND(U2154=1,$I2154="Electronico"),2,IF(U2154=1,VLOOKUP($C2154&amp;"|"&amp;$B2154&amp;"|"&amp;$D2154,Empresas!$C$6:$CC$92,$G2154+6+1,0),0))))</f>
        <v>0</v>
      </c>
      <c r="AM2154" s="149">
        <f t="shared" si="348"/>
        <v>0</v>
      </c>
      <c r="AN2154" s="149">
        <f t="shared" si="349"/>
        <v>0</v>
      </c>
      <c r="AO2154" s="152">
        <f t="shared" si="350"/>
        <v>0</v>
      </c>
    </row>
    <row r="2155" spans="1:41" x14ac:dyDescent="0.25">
      <c r="A2155" s="140" t="str">
        <f>VLOOKUP(D2155,Empresas!$D$7:$F$91,3,0)</f>
        <v>Yulisa</v>
      </c>
      <c r="B2155" s="141" t="str">
        <f>VLOOKUP(D2155,Empresas!$D$7:$G$91,4,0)</f>
        <v>Mireya</v>
      </c>
      <c r="C2155" s="141" t="s">
        <v>544</v>
      </c>
      <c r="D2155" s="141" t="s">
        <v>334</v>
      </c>
      <c r="E2155" s="141" t="str">
        <f>VLOOKUP(D2155,Empresas!$D$7:$E$92,2,0)</f>
        <v>GUTIERREZ VILCA FRANCO DOMINGO</v>
      </c>
      <c r="F2155" s="141" t="s">
        <v>175</v>
      </c>
      <c r="G2155" s="142">
        <f t="shared" si="354"/>
        <v>53</v>
      </c>
      <c r="H2155" s="142" t="str">
        <f>VLOOKUP(D2155,Empresas!$D$6:$L$92,7,0)</f>
        <v>Semestral</v>
      </c>
      <c r="I2155" s="141" t="str">
        <f>VLOOKUP(VLOOKUP(D2155&amp;"|"&amp;B2155,Empresas!$I$7:$CB$92,G2155,0),Tablas!$A$8:$B$10,2,0)</f>
        <v>No aplica</v>
      </c>
      <c r="J2155" s="78"/>
      <c r="K2155" s="78"/>
      <c r="L2155" s="78"/>
      <c r="M2155" s="78"/>
      <c r="N2155" s="78"/>
      <c r="O2155" s="78"/>
      <c r="P2155" s="78"/>
      <c r="Q2155" s="78"/>
      <c r="R2155" s="78"/>
      <c r="S2155" s="78"/>
      <c r="T2155" s="78"/>
      <c r="U2155" s="78"/>
      <c r="V2155" s="78" t="str">
        <f>VLOOKUP(D2155,Empresas!$D$7:$CF$91,81,0)</f>
        <v>D</v>
      </c>
      <c r="W2155" s="78" t="str">
        <f>VLOOKUP(D2155,Empresas!$D$7:$M$91,10,0)</f>
        <v>P. Natural</v>
      </c>
      <c r="X2155" s="69" t="str">
        <f t="shared" si="346"/>
        <v>SI</v>
      </c>
      <c r="Y2155" s="153" t="str">
        <f t="shared" si="347"/>
        <v>No aplica</v>
      </c>
      <c r="Z2155" s="147">
        <f>IF(Y2155="No aplica",0,IF(I2155="no",0,IF(I2155="No aplica",0,IF(I2155="Si",1,IF(I2155="Fisico",1,IF(I2155="Electronico",2,VLOOKUP(C2155&amp;"|"&amp;B2155&amp;"|"&amp;D2155,Empresas!$C$6:$CC$92,G2155+6+1,0)))))))</f>
        <v>0</v>
      </c>
      <c r="AA2155" s="147">
        <f>IF(AND($I2155="Si",J2155=1),1,IF(AND($I2155="Fisico",J2155=1),1,IF(AND(J2155=1,$I2155="Electronico"),2,IF(J2155=1,VLOOKUP($C2155&amp;"|"&amp;$B2155&amp;"|"&amp;$D2155,Empresas!$C$6:$CC$92,$G2155+6+1,0),0))))</f>
        <v>0</v>
      </c>
      <c r="AB2155" s="147">
        <f>IF(AND($I2155="Si",K2155=1),1,IF(AND($I2155="Fisico",K2155=1),1,IF(AND(K2155=1,$I2155="Electronico"),2,IF(K2155=1,VLOOKUP($C2155&amp;"|"&amp;$B2155&amp;"|"&amp;$D2155,Empresas!$C$6:$CC$92,$G2155+6+1,0),0))))</f>
        <v>0</v>
      </c>
      <c r="AC2155" s="147">
        <f>IF(AND($I2155="Si",L2155=1),1,IF(AND($I2155="Fisico",L2155=1),1,IF(AND(L2155=1,$I2155="Electronico"),2,IF(L2155=1,VLOOKUP($C2155&amp;"|"&amp;$B2155&amp;"|"&amp;$D2155,Empresas!$C$6:$CC$92,$G2155+6+1,0),0))))</f>
        <v>0</v>
      </c>
      <c r="AD2155" s="147">
        <f>IF(AND($I2155="Si",M2155=1),1,IF(AND($I2155="Fisico",M2155=1),1,IF(AND(M2155=1,$I2155="Electronico"),2,IF(M2155=1,VLOOKUP($C2155&amp;"|"&amp;$B2155&amp;"|"&amp;$D2155,Empresas!$C$6:$CC$92,$G2155+6+1,0),0))))</f>
        <v>0</v>
      </c>
      <c r="AE2155" s="147">
        <f>IF(AND($I2155="Si",N2155=1),1,IF(AND($I2155="Fisico",N2155=1),1,IF(AND(N2155=1,$I2155="Electronico"),2,IF(N2155=1,VLOOKUP($C2155&amp;"|"&amp;$B2155&amp;"|"&amp;$D2155,Empresas!$C$6:$CC$92,$G2155+6+1,0),0))))</f>
        <v>0</v>
      </c>
      <c r="AF2155" s="147">
        <f>IF(AND($I2155="Si",O2155=1),1,IF(AND($I2155="Fisico",O2155=1),1,IF(AND(O2155=1,$I2155="Electronico"),2,IF(O2155=1,VLOOKUP($C2155&amp;"|"&amp;$B2155&amp;"|"&amp;$D2155,Empresas!$C$6:$CC$92,$G2155+6+1,0),0))))</f>
        <v>0</v>
      </c>
      <c r="AG2155" s="147">
        <f>IF(AND($I2155="Si",P2155=1),1,IF(AND($I2155="Fisico",P2155=1),1,IF(AND(P2155=1,$I2155="Electronico"),2,IF(P2155=1,VLOOKUP($C2155&amp;"|"&amp;$B2155&amp;"|"&amp;$D2155,Empresas!$C$6:$CC$92,$G2155+6+1,0),0))))</f>
        <v>0</v>
      </c>
      <c r="AH2155" s="147">
        <f>IF(AND($I2155="Si",Q2155=1),1,IF(AND($I2155="Fisico",Q2155=1),1,IF(AND(Q2155=1,$I2155="Electronico"),2,IF(Q2155=1,VLOOKUP($C2155&amp;"|"&amp;$B2155&amp;"|"&amp;$D2155,Empresas!$C$6:$CC$92,$G2155+6+1,0),0))))</f>
        <v>0</v>
      </c>
      <c r="AI2155" s="147">
        <f>IF(AND($I2155="Si",R2155=1),1,IF(AND($I2155="Fisico",R2155=1),1,IF(AND(R2155=1,$I2155="Electronico"),2,IF(R2155=1,VLOOKUP($C2155&amp;"|"&amp;$B2155&amp;"|"&amp;$D2155,Empresas!$C$6:$CC$92,$G2155+6+1,0),0))))</f>
        <v>0</v>
      </c>
      <c r="AJ2155" s="147">
        <f>IF(AND($I2155="Si",S2155=1),1,IF(AND($I2155="Fisico",S2155=1),1,IF(AND(S2155=1,$I2155="Electronico"),2,IF(S2155=1,VLOOKUP($C2155&amp;"|"&amp;$B2155&amp;"|"&amp;$D2155,Empresas!$C$6:$CC$92,$G2155+6+1,0),0))))</f>
        <v>0</v>
      </c>
      <c r="AK2155" s="147">
        <f>IF(AND($I2155="Si",T2155=1),1,IF(AND($I2155="Fisico",T2155=1),1,IF(AND(T2155=1,$I2155="Electronico"),2,IF(T2155=1,VLOOKUP($C2155&amp;"|"&amp;$B2155&amp;"|"&amp;$D2155,Empresas!$C$6:$CC$92,$G2155+6+1,0),0))))</f>
        <v>0</v>
      </c>
      <c r="AL2155" s="147">
        <f>IF(AND($I2155="Si",U2155=1),1,IF(AND($I2155="Fisico",U2155=1),1,IF(AND(U2155=1,$I2155="Electronico"),2,IF(U2155=1,VLOOKUP($C2155&amp;"|"&amp;$B2155&amp;"|"&amp;$D2155,Empresas!$C$6:$CC$92,$G2155+6+1,0),0))))</f>
        <v>0</v>
      </c>
      <c r="AM2155" s="149">
        <f t="shared" si="348"/>
        <v>0</v>
      </c>
      <c r="AN2155" s="149">
        <f t="shared" si="349"/>
        <v>0</v>
      </c>
      <c r="AO2155" s="152">
        <f t="shared" si="350"/>
        <v>0</v>
      </c>
    </row>
    <row r="2156" spans="1:41" x14ac:dyDescent="0.25">
      <c r="A2156" s="140" t="str">
        <f>VLOOKUP(D2156,Empresas!$D$7:$F$91,3,0)</f>
        <v>Yulisa</v>
      </c>
      <c r="B2156" s="141" t="str">
        <f>VLOOKUP(D2156,Empresas!$D$7:$G$91,4,0)</f>
        <v>Mireya</v>
      </c>
      <c r="C2156" s="141" t="s">
        <v>544</v>
      </c>
      <c r="D2156" s="141" t="s">
        <v>334</v>
      </c>
      <c r="E2156" s="141" t="str">
        <f>VLOOKUP(D2156,Empresas!$D$7:$E$92,2,0)</f>
        <v>GUTIERREZ VILCA FRANCO DOMINGO</v>
      </c>
      <c r="F2156" s="141" t="s">
        <v>176</v>
      </c>
      <c r="G2156" s="142">
        <f t="shared" si="354"/>
        <v>54</v>
      </c>
      <c r="H2156" s="142" t="str">
        <f>VLOOKUP(D2156,Empresas!$D$6:$L$92,7,0)</f>
        <v>Semestral</v>
      </c>
      <c r="I2156" s="141" t="str">
        <f>VLOOKUP(VLOOKUP(D2156&amp;"|"&amp;B2156,Empresas!$I$7:$CB$92,G2156,0),Tablas!$A$8:$B$10,2,0)</f>
        <v>No aplica</v>
      </c>
      <c r="J2156" s="78"/>
      <c r="K2156" s="78"/>
      <c r="L2156" s="78"/>
      <c r="M2156" s="78"/>
      <c r="N2156" s="78"/>
      <c r="O2156" s="78"/>
      <c r="P2156" s="78"/>
      <c r="Q2156" s="78"/>
      <c r="R2156" s="78"/>
      <c r="S2156" s="78"/>
      <c r="T2156" s="78"/>
      <c r="U2156" s="78"/>
      <c r="V2156" s="78" t="str">
        <f>VLOOKUP(D2156,Empresas!$D$7:$CF$91,81,0)</f>
        <v>D</v>
      </c>
      <c r="W2156" s="78" t="str">
        <f>VLOOKUP(D2156,Empresas!$D$7:$M$91,10,0)</f>
        <v>P. Natural</v>
      </c>
      <c r="X2156" s="69" t="str">
        <f t="shared" si="346"/>
        <v>SI</v>
      </c>
      <c r="Y2156" s="153" t="str">
        <f t="shared" si="347"/>
        <v>No aplica</v>
      </c>
      <c r="Z2156" s="147">
        <f>IF(Y2156="No aplica",0,IF(I2156="no",0,IF(I2156="No aplica",0,IF(I2156="Si",1,IF(I2156="Fisico",1,IF(I2156="Electronico",2,VLOOKUP(C2156&amp;"|"&amp;B2156&amp;"|"&amp;D2156,Empresas!$C$6:$CC$92,G2156+6+1,0)))))))</f>
        <v>0</v>
      </c>
      <c r="AA2156" s="147">
        <f>IF(AND($I2156="Si",J2156=1),1,IF(AND($I2156="Fisico",J2156=1),1,IF(AND(J2156=1,$I2156="Electronico"),2,IF(J2156=1,VLOOKUP($C2156&amp;"|"&amp;$B2156&amp;"|"&amp;$D2156,Empresas!$C$6:$CC$92,$G2156+6+1,0),0))))</f>
        <v>0</v>
      </c>
      <c r="AB2156" s="147">
        <f>IF(AND($I2156="Si",K2156=1),1,IF(AND($I2156="Fisico",K2156=1),1,IF(AND(K2156=1,$I2156="Electronico"),2,IF(K2156=1,VLOOKUP($C2156&amp;"|"&amp;$B2156&amp;"|"&amp;$D2156,Empresas!$C$6:$CC$92,$G2156+6+1,0),0))))</f>
        <v>0</v>
      </c>
      <c r="AC2156" s="147">
        <f>IF(AND($I2156="Si",L2156=1),1,IF(AND($I2156="Fisico",L2156=1),1,IF(AND(L2156=1,$I2156="Electronico"),2,IF(L2156=1,VLOOKUP($C2156&amp;"|"&amp;$B2156&amp;"|"&amp;$D2156,Empresas!$C$6:$CC$92,$G2156+6+1,0),0))))</f>
        <v>0</v>
      </c>
      <c r="AD2156" s="147">
        <f>IF(AND($I2156="Si",M2156=1),1,IF(AND($I2156="Fisico",M2156=1),1,IF(AND(M2156=1,$I2156="Electronico"),2,IF(M2156=1,VLOOKUP($C2156&amp;"|"&amp;$B2156&amp;"|"&amp;$D2156,Empresas!$C$6:$CC$92,$G2156+6+1,0),0))))</f>
        <v>0</v>
      </c>
      <c r="AE2156" s="147">
        <f>IF(AND($I2156="Si",N2156=1),1,IF(AND($I2156="Fisico",N2156=1),1,IF(AND(N2156=1,$I2156="Electronico"),2,IF(N2156=1,VLOOKUP($C2156&amp;"|"&amp;$B2156&amp;"|"&amp;$D2156,Empresas!$C$6:$CC$92,$G2156+6+1,0),0))))</f>
        <v>0</v>
      </c>
      <c r="AF2156" s="147">
        <f>IF(AND($I2156="Si",O2156=1),1,IF(AND($I2156="Fisico",O2156=1),1,IF(AND(O2156=1,$I2156="Electronico"),2,IF(O2156=1,VLOOKUP($C2156&amp;"|"&amp;$B2156&amp;"|"&amp;$D2156,Empresas!$C$6:$CC$92,$G2156+6+1,0),0))))</f>
        <v>0</v>
      </c>
      <c r="AG2156" s="147">
        <f>IF(AND($I2156="Si",P2156=1),1,IF(AND($I2156="Fisico",P2156=1),1,IF(AND(P2156=1,$I2156="Electronico"),2,IF(P2156=1,VLOOKUP($C2156&amp;"|"&amp;$B2156&amp;"|"&amp;$D2156,Empresas!$C$6:$CC$92,$G2156+6+1,0),0))))</f>
        <v>0</v>
      </c>
      <c r="AH2156" s="147">
        <f>IF(AND($I2156="Si",Q2156=1),1,IF(AND($I2156="Fisico",Q2156=1),1,IF(AND(Q2156=1,$I2156="Electronico"),2,IF(Q2156=1,VLOOKUP($C2156&amp;"|"&amp;$B2156&amp;"|"&amp;$D2156,Empresas!$C$6:$CC$92,$G2156+6+1,0),0))))</f>
        <v>0</v>
      </c>
      <c r="AI2156" s="147">
        <f>IF(AND($I2156="Si",R2156=1),1,IF(AND($I2156="Fisico",R2156=1),1,IF(AND(R2156=1,$I2156="Electronico"),2,IF(R2156=1,VLOOKUP($C2156&amp;"|"&amp;$B2156&amp;"|"&amp;$D2156,Empresas!$C$6:$CC$92,$G2156+6+1,0),0))))</f>
        <v>0</v>
      </c>
      <c r="AJ2156" s="147">
        <f>IF(AND($I2156="Si",S2156=1),1,IF(AND($I2156="Fisico",S2156=1),1,IF(AND(S2156=1,$I2156="Electronico"),2,IF(S2156=1,VLOOKUP($C2156&amp;"|"&amp;$B2156&amp;"|"&amp;$D2156,Empresas!$C$6:$CC$92,$G2156+6+1,0),0))))</f>
        <v>0</v>
      </c>
      <c r="AK2156" s="147">
        <f>IF(AND($I2156="Si",T2156=1),1,IF(AND($I2156="Fisico",T2156=1),1,IF(AND(T2156=1,$I2156="Electronico"),2,IF(T2156=1,VLOOKUP($C2156&amp;"|"&amp;$B2156&amp;"|"&amp;$D2156,Empresas!$C$6:$CC$92,$G2156+6+1,0),0))))</f>
        <v>0</v>
      </c>
      <c r="AL2156" s="147">
        <f>IF(AND($I2156="Si",U2156=1),1,IF(AND($I2156="Fisico",U2156=1),1,IF(AND(U2156=1,$I2156="Electronico"),2,IF(U2156=1,VLOOKUP($C2156&amp;"|"&amp;$B2156&amp;"|"&amp;$D2156,Empresas!$C$6:$CC$92,$G2156+6+1,0),0))))</f>
        <v>0</v>
      </c>
      <c r="AM2156" s="149">
        <f t="shared" si="348"/>
        <v>0</v>
      </c>
      <c r="AN2156" s="149">
        <f t="shared" si="349"/>
        <v>0</v>
      </c>
      <c r="AO2156" s="152">
        <f t="shared" si="350"/>
        <v>0</v>
      </c>
    </row>
    <row r="2157" spans="1:41" x14ac:dyDescent="0.25">
      <c r="A2157" s="140" t="str">
        <f>VLOOKUP(D2157,Empresas!$D$7:$F$91,3,0)</f>
        <v>Yulisa</v>
      </c>
      <c r="B2157" s="141" t="str">
        <f>VLOOKUP(D2157,Empresas!$D$7:$G$91,4,0)</f>
        <v>Mireya</v>
      </c>
      <c r="C2157" s="141" t="s">
        <v>544</v>
      </c>
      <c r="D2157" s="141" t="s">
        <v>334</v>
      </c>
      <c r="E2157" s="141" t="str">
        <f>VLOOKUP(D2157,Empresas!$D$7:$E$92,2,0)</f>
        <v>GUTIERREZ VILCA FRANCO DOMINGO</v>
      </c>
      <c r="F2157" s="141" t="s">
        <v>177</v>
      </c>
      <c r="G2157" s="142">
        <f t="shared" si="354"/>
        <v>55</v>
      </c>
      <c r="H2157" s="142" t="str">
        <f>VLOOKUP(D2157,Empresas!$D$6:$L$92,7,0)</f>
        <v>Semestral</v>
      </c>
      <c r="I2157" s="141" t="str">
        <f>VLOOKUP(VLOOKUP(D2157&amp;"|"&amp;B2157,Empresas!$I$7:$CB$92,G2157,0),Tablas!$A$8:$B$10,2,0)</f>
        <v>No aplica</v>
      </c>
      <c r="J2157" s="78"/>
      <c r="K2157" s="78"/>
      <c r="L2157" s="78"/>
      <c r="M2157" s="78"/>
      <c r="N2157" s="78"/>
      <c r="O2157" s="78"/>
      <c r="P2157" s="78"/>
      <c r="Q2157" s="78"/>
      <c r="R2157" s="78"/>
      <c r="S2157" s="78"/>
      <c r="T2157" s="78"/>
      <c r="U2157" s="78"/>
      <c r="V2157" s="78" t="str">
        <f>VLOOKUP(D2157,Empresas!$D$7:$CF$91,81,0)</f>
        <v>D</v>
      </c>
      <c r="W2157" s="78" t="str">
        <f>VLOOKUP(D2157,Empresas!$D$7:$M$91,10,0)</f>
        <v>P. Natural</v>
      </c>
      <c r="X2157" s="69" t="str">
        <f t="shared" si="346"/>
        <v>NO</v>
      </c>
      <c r="Y2157" s="153" t="str">
        <f t="shared" si="347"/>
        <v>No aplica</v>
      </c>
      <c r="Z2157" s="147">
        <f>IF(Y2157="No aplica",0,IF(I2157="no",0,IF(I2157="No aplica",0,IF(I2157="Si",1,IF(I2157="Fisico",1,IF(I2157="Electronico",2,VLOOKUP(C2157&amp;"|"&amp;B2157&amp;"|"&amp;D2157,Empresas!$C$6:$CC$92,G2157+6+1,0)))))))</f>
        <v>0</v>
      </c>
      <c r="AA2157" s="147">
        <f>IF(AND($I2157="Si",J2157=1),1,IF(AND($I2157="Fisico",J2157=1),1,IF(AND(J2157=1,$I2157="Electronico"),2,IF(J2157=1,VLOOKUP($C2157&amp;"|"&amp;$B2157&amp;"|"&amp;$D2157,Empresas!$C$6:$CC$92,$G2157+6+1,0),0))))</f>
        <v>0</v>
      </c>
      <c r="AB2157" s="147">
        <f>IF(AND($I2157="Si",K2157=1),1,IF(AND($I2157="Fisico",K2157=1),1,IF(AND(K2157=1,$I2157="Electronico"),2,IF(K2157=1,VLOOKUP($C2157&amp;"|"&amp;$B2157&amp;"|"&amp;$D2157,Empresas!$C$6:$CC$92,$G2157+6+1,0),0))))</f>
        <v>0</v>
      </c>
      <c r="AC2157" s="147">
        <f>IF(AND($I2157="Si",L2157=1),1,IF(AND($I2157="Fisico",L2157=1),1,IF(AND(L2157=1,$I2157="Electronico"),2,IF(L2157=1,VLOOKUP($C2157&amp;"|"&amp;$B2157&amp;"|"&amp;$D2157,Empresas!$C$6:$CC$92,$G2157+6+1,0),0))))</f>
        <v>0</v>
      </c>
      <c r="AD2157" s="147">
        <f>IF(AND($I2157="Si",M2157=1),1,IF(AND($I2157="Fisico",M2157=1),1,IF(AND(M2157=1,$I2157="Electronico"),2,IF(M2157=1,VLOOKUP($C2157&amp;"|"&amp;$B2157&amp;"|"&amp;$D2157,Empresas!$C$6:$CC$92,$G2157+6+1,0),0))))</f>
        <v>0</v>
      </c>
      <c r="AE2157" s="147">
        <f>IF(AND($I2157="Si",N2157=1),1,IF(AND($I2157="Fisico",N2157=1),1,IF(AND(N2157=1,$I2157="Electronico"),2,IF(N2157=1,VLOOKUP($C2157&amp;"|"&amp;$B2157&amp;"|"&amp;$D2157,Empresas!$C$6:$CC$92,$G2157+6+1,0),0))))</f>
        <v>0</v>
      </c>
      <c r="AF2157" s="147">
        <f>IF(AND($I2157="Si",O2157=1),1,IF(AND($I2157="Fisico",O2157=1),1,IF(AND(O2157=1,$I2157="Electronico"),2,IF(O2157=1,VLOOKUP($C2157&amp;"|"&amp;$B2157&amp;"|"&amp;$D2157,Empresas!$C$6:$CC$92,$G2157+6+1,0),0))))</f>
        <v>0</v>
      </c>
      <c r="AG2157" s="147">
        <f>IF(AND($I2157="Si",P2157=1),1,IF(AND($I2157="Fisico",P2157=1),1,IF(AND(P2157=1,$I2157="Electronico"),2,IF(P2157=1,VLOOKUP($C2157&amp;"|"&amp;$B2157&amp;"|"&amp;$D2157,Empresas!$C$6:$CC$92,$G2157+6+1,0),0))))</f>
        <v>0</v>
      </c>
      <c r="AH2157" s="147">
        <f>IF(AND($I2157="Si",Q2157=1),1,IF(AND($I2157="Fisico",Q2157=1),1,IF(AND(Q2157=1,$I2157="Electronico"),2,IF(Q2157=1,VLOOKUP($C2157&amp;"|"&amp;$B2157&amp;"|"&amp;$D2157,Empresas!$C$6:$CC$92,$G2157+6+1,0),0))))</f>
        <v>0</v>
      </c>
      <c r="AI2157" s="147">
        <f>IF(AND($I2157="Si",R2157=1),1,IF(AND($I2157="Fisico",R2157=1),1,IF(AND(R2157=1,$I2157="Electronico"),2,IF(R2157=1,VLOOKUP($C2157&amp;"|"&amp;$B2157&amp;"|"&amp;$D2157,Empresas!$C$6:$CC$92,$G2157+6+1,0),0))))</f>
        <v>0</v>
      </c>
      <c r="AJ2157" s="147">
        <f>IF(AND($I2157="Si",S2157=1),1,IF(AND($I2157="Fisico",S2157=1),1,IF(AND(S2157=1,$I2157="Electronico"),2,IF(S2157=1,VLOOKUP($C2157&amp;"|"&amp;$B2157&amp;"|"&amp;$D2157,Empresas!$C$6:$CC$92,$G2157+6+1,0),0))))</f>
        <v>0</v>
      </c>
      <c r="AK2157" s="147">
        <f>IF(AND($I2157="Si",T2157=1),1,IF(AND($I2157="Fisico",T2157=1),1,IF(AND(T2157=1,$I2157="Electronico"),2,IF(T2157=1,VLOOKUP($C2157&amp;"|"&amp;$B2157&amp;"|"&amp;$D2157,Empresas!$C$6:$CC$92,$G2157+6+1,0),0))))</f>
        <v>0</v>
      </c>
      <c r="AL2157" s="147">
        <f>IF(AND($I2157="Si",U2157=1),1,IF(AND($I2157="Fisico",U2157=1),1,IF(AND(U2157=1,$I2157="Electronico"),2,IF(U2157=1,VLOOKUP($C2157&amp;"|"&amp;$B2157&amp;"|"&amp;$D2157,Empresas!$C$6:$CC$92,$G2157+6+1,0),0))))</f>
        <v>0</v>
      </c>
      <c r="AM2157" s="149">
        <f t="shared" si="348"/>
        <v>0</v>
      </c>
      <c r="AN2157" s="149">
        <f t="shared" si="349"/>
        <v>0</v>
      </c>
      <c r="AO2157" s="152">
        <f t="shared" si="350"/>
        <v>0</v>
      </c>
    </row>
    <row r="2158" spans="1:41" x14ac:dyDescent="0.25">
      <c r="A2158" s="140" t="str">
        <f>VLOOKUP(D2158,Empresas!$D$7:$F$91,3,0)</f>
        <v>Yulisa</v>
      </c>
      <c r="B2158" s="141" t="str">
        <f>VLOOKUP(D2158,Empresas!$D$7:$G$91,4,0)</f>
        <v>Mireya</v>
      </c>
      <c r="C2158" s="141" t="s">
        <v>544</v>
      </c>
      <c r="D2158" s="141" t="s">
        <v>334</v>
      </c>
      <c r="E2158" s="141" t="str">
        <f>VLOOKUP(D2158,Empresas!$D$7:$E$92,2,0)</f>
        <v>GUTIERREZ VILCA FRANCO DOMINGO</v>
      </c>
      <c r="F2158" s="141" t="s">
        <v>178</v>
      </c>
      <c r="G2158" s="142">
        <f t="shared" si="354"/>
        <v>56</v>
      </c>
      <c r="H2158" s="142" t="str">
        <f>VLOOKUP(D2158,Empresas!$D$6:$L$92,7,0)</f>
        <v>Semestral</v>
      </c>
      <c r="I2158" s="141" t="str">
        <f>VLOOKUP(VLOOKUP(D2158&amp;"|"&amp;B2158,Empresas!$I$7:$CB$92,G2158,0),Tablas!$A$8:$B$10,2,0)</f>
        <v>No aplica</v>
      </c>
      <c r="J2158" s="78"/>
      <c r="K2158" s="78"/>
      <c r="L2158" s="78"/>
      <c r="M2158" s="78"/>
      <c r="N2158" s="78"/>
      <c r="O2158" s="78"/>
      <c r="P2158" s="78"/>
      <c r="Q2158" s="78"/>
      <c r="R2158" s="78"/>
      <c r="S2158" s="78"/>
      <c r="T2158" s="78"/>
      <c r="U2158" s="78"/>
      <c r="V2158" s="78" t="str">
        <f>VLOOKUP(D2158,Empresas!$D$7:$CF$91,81,0)</f>
        <v>D</v>
      </c>
      <c r="W2158" s="78" t="str">
        <f>VLOOKUP(D2158,Empresas!$D$7:$M$91,10,0)</f>
        <v>P. Natural</v>
      </c>
      <c r="X2158" s="69" t="str">
        <f t="shared" si="346"/>
        <v>SI</v>
      </c>
      <c r="Y2158" s="153" t="str">
        <f t="shared" si="347"/>
        <v>No aplica</v>
      </c>
      <c r="Z2158" s="147">
        <f>IF(Y2158="No aplica",0,IF(I2158="no",0,IF(I2158="No aplica",0,IF(I2158="Si",1,IF(I2158="Fisico",1,IF(I2158="Electronico",2,VLOOKUP(C2158&amp;"|"&amp;B2158&amp;"|"&amp;D2158,Empresas!$C$6:$CC$92,G2158+6+1,0)))))))</f>
        <v>0</v>
      </c>
      <c r="AA2158" s="147">
        <f>IF(AND($I2158="Si",J2158=1),1,IF(AND($I2158="Fisico",J2158=1),1,IF(AND(J2158=1,$I2158="Electronico"),2,IF(J2158=1,VLOOKUP($C2158&amp;"|"&amp;$B2158&amp;"|"&amp;$D2158,Empresas!$C$6:$CC$92,$G2158+6+1,0),0))))</f>
        <v>0</v>
      </c>
      <c r="AB2158" s="147">
        <f>IF(AND($I2158="Si",K2158=1),1,IF(AND($I2158="Fisico",K2158=1),1,IF(AND(K2158=1,$I2158="Electronico"),2,IF(K2158=1,VLOOKUP($C2158&amp;"|"&amp;$B2158&amp;"|"&amp;$D2158,Empresas!$C$6:$CC$92,$G2158+6+1,0),0))))</f>
        <v>0</v>
      </c>
      <c r="AC2158" s="147">
        <f>IF(AND($I2158="Si",L2158=1),1,IF(AND($I2158="Fisico",L2158=1),1,IF(AND(L2158=1,$I2158="Electronico"),2,IF(L2158=1,VLOOKUP($C2158&amp;"|"&amp;$B2158&amp;"|"&amp;$D2158,Empresas!$C$6:$CC$92,$G2158+6+1,0),0))))</f>
        <v>0</v>
      </c>
      <c r="AD2158" s="147">
        <f>IF(AND($I2158="Si",M2158=1),1,IF(AND($I2158="Fisico",M2158=1),1,IF(AND(M2158=1,$I2158="Electronico"),2,IF(M2158=1,VLOOKUP($C2158&amp;"|"&amp;$B2158&amp;"|"&amp;$D2158,Empresas!$C$6:$CC$92,$G2158+6+1,0),0))))</f>
        <v>0</v>
      </c>
      <c r="AE2158" s="147">
        <f>IF(AND($I2158="Si",N2158=1),1,IF(AND($I2158="Fisico",N2158=1),1,IF(AND(N2158=1,$I2158="Electronico"),2,IF(N2158=1,VLOOKUP($C2158&amp;"|"&amp;$B2158&amp;"|"&amp;$D2158,Empresas!$C$6:$CC$92,$G2158+6+1,0),0))))</f>
        <v>0</v>
      </c>
      <c r="AF2158" s="147">
        <f>IF(AND($I2158="Si",O2158=1),1,IF(AND($I2158="Fisico",O2158=1),1,IF(AND(O2158=1,$I2158="Electronico"),2,IF(O2158=1,VLOOKUP($C2158&amp;"|"&amp;$B2158&amp;"|"&amp;$D2158,Empresas!$C$6:$CC$92,$G2158+6+1,0),0))))</f>
        <v>0</v>
      </c>
      <c r="AG2158" s="147">
        <f>IF(AND($I2158="Si",P2158=1),1,IF(AND($I2158="Fisico",P2158=1),1,IF(AND(P2158=1,$I2158="Electronico"),2,IF(P2158=1,VLOOKUP($C2158&amp;"|"&amp;$B2158&amp;"|"&amp;$D2158,Empresas!$C$6:$CC$92,$G2158+6+1,0),0))))</f>
        <v>0</v>
      </c>
      <c r="AH2158" s="147">
        <f>IF(AND($I2158="Si",Q2158=1),1,IF(AND($I2158="Fisico",Q2158=1),1,IF(AND(Q2158=1,$I2158="Electronico"),2,IF(Q2158=1,VLOOKUP($C2158&amp;"|"&amp;$B2158&amp;"|"&amp;$D2158,Empresas!$C$6:$CC$92,$G2158+6+1,0),0))))</f>
        <v>0</v>
      </c>
      <c r="AI2158" s="147">
        <f>IF(AND($I2158="Si",R2158=1),1,IF(AND($I2158="Fisico",R2158=1),1,IF(AND(R2158=1,$I2158="Electronico"),2,IF(R2158=1,VLOOKUP($C2158&amp;"|"&amp;$B2158&amp;"|"&amp;$D2158,Empresas!$C$6:$CC$92,$G2158+6+1,0),0))))</f>
        <v>0</v>
      </c>
      <c r="AJ2158" s="147">
        <f>IF(AND($I2158="Si",S2158=1),1,IF(AND($I2158="Fisico",S2158=1),1,IF(AND(S2158=1,$I2158="Electronico"),2,IF(S2158=1,VLOOKUP($C2158&amp;"|"&amp;$B2158&amp;"|"&amp;$D2158,Empresas!$C$6:$CC$92,$G2158+6+1,0),0))))</f>
        <v>0</v>
      </c>
      <c r="AK2158" s="147">
        <f>IF(AND($I2158="Si",T2158=1),1,IF(AND($I2158="Fisico",T2158=1),1,IF(AND(T2158=1,$I2158="Electronico"),2,IF(T2158=1,VLOOKUP($C2158&amp;"|"&amp;$B2158&amp;"|"&amp;$D2158,Empresas!$C$6:$CC$92,$G2158+6+1,0),0))))</f>
        <v>0</v>
      </c>
      <c r="AL2158" s="147">
        <f>IF(AND($I2158="Si",U2158=1),1,IF(AND($I2158="Fisico",U2158=1),1,IF(AND(U2158=1,$I2158="Electronico"),2,IF(U2158=1,VLOOKUP($C2158&amp;"|"&amp;$B2158&amp;"|"&amp;$D2158,Empresas!$C$6:$CC$92,$G2158+6+1,0),0))))</f>
        <v>0</v>
      </c>
      <c r="AM2158" s="149">
        <f t="shared" si="348"/>
        <v>0</v>
      </c>
      <c r="AN2158" s="149">
        <f t="shared" si="349"/>
        <v>0</v>
      </c>
      <c r="AO2158" s="152">
        <f t="shared" si="350"/>
        <v>0</v>
      </c>
    </row>
    <row r="2159" spans="1:41" x14ac:dyDescent="0.25">
      <c r="A2159" s="140" t="str">
        <f>VLOOKUP(D2159,Empresas!$D$7:$F$91,3,0)</f>
        <v>Yulisa</v>
      </c>
      <c r="B2159" s="141" t="str">
        <f>VLOOKUP(D2159,Empresas!$D$7:$G$91,4,0)</f>
        <v>Mireya</v>
      </c>
      <c r="C2159" s="141" t="s">
        <v>544</v>
      </c>
      <c r="D2159" s="141" t="s">
        <v>334</v>
      </c>
      <c r="E2159" s="141" t="str">
        <f>VLOOKUP(D2159,Empresas!$D$7:$E$92,2,0)</f>
        <v>GUTIERREZ VILCA FRANCO DOMINGO</v>
      </c>
      <c r="F2159" s="141" t="s">
        <v>179</v>
      </c>
      <c r="G2159" s="142">
        <f t="shared" si="354"/>
        <v>57</v>
      </c>
      <c r="H2159" s="142" t="str">
        <f>VLOOKUP(D2159,Empresas!$D$6:$L$92,7,0)</f>
        <v>Semestral</v>
      </c>
      <c r="I2159" s="141" t="str">
        <f>VLOOKUP(VLOOKUP(D2159&amp;"|"&amp;B2159,Empresas!$I$7:$CB$92,G2159,0),Tablas!$A$8:$B$10,2,0)</f>
        <v>No aplica</v>
      </c>
      <c r="J2159" s="78"/>
      <c r="K2159" s="78"/>
      <c r="L2159" s="78"/>
      <c r="M2159" s="78"/>
      <c r="N2159" s="78"/>
      <c r="O2159" s="78"/>
      <c r="P2159" s="78"/>
      <c r="Q2159" s="78"/>
      <c r="R2159" s="78"/>
      <c r="S2159" s="78"/>
      <c r="T2159" s="78"/>
      <c r="U2159" s="78"/>
      <c r="V2159" s="78" t="str">
        <f>VLOOKUP(D2159,Empresas!$D$7:$CF$91,81,0)</f>
        <v>D</v>
      </c>
      <c r="W2159" s="78" t="str">
        <f>VLOOKUP(D2159,Empresas!$D$7:$M$91,10,0)</f>
        <v>P. Natural</v>
      </c>
      <c r="X2159" s="69" t="str">
        <f t="shared" si="346"/>
        <v>NO</v>
      </c>
      <c r="Y2159" s="153" t="str">
        <f t="shared" si="347"/>
        <v>No aplica</v>
      </c>
      <c r="Z2159" s="147">
        <f>IF(Y2159="No aplica",0,IF(I2159="no",0,IF(I2159="No aplica",0,IF(I2159="Si",1,IF(I2159="Fisico",1,IF(I2159="Electronico",2,VLOOKUP(C2159&amp;"|"&amp;B2159&amp;"|"&amp;D2159,Empresas!$C$6:$CC$92,G2159+6+1,0)))))))</f>
        <v>0</v>
      </c>
      <c r="AA2159" s="147">
        <f>IF(AND($I2159="Si",J2159=1),1,IF(AND($I2159="Fisico",J2159=1),1,IF(AND(J2159=1,$I2159="Electronico"),2,IF(J2159=1,VLOOKUP($C2159&amp;"|"&amp;$B2159&amp;"|"&amp;$D2159,Empresas!$C$6:$CC$92,$G2159+6+1,0),0))))</f>
        <v>0</v>
      </c>
      <c r="AB2159" s="147">
        <f>IF(AND($I2159="Si",K2159=1),1,IF(AND($I2159="Fisico",K2159=1),1,IF(AND(K2159=1,$I2159="Electronico"),2,IF(K2159=1,VLOOKUP($C2159&amp;"|"&amp;$B2159&amp;"|"&amp;$D2159,Empresas!$C$6:$CC$92,$G2159+6+1,0),0))))</f>
        <v>0</v>
      </c>
      <c r="AC2159" s="147">
        <f>IF(AND($I2159="Si",L2159=1),1,IF(AND($I2159="Fisico",L2159=1),1,IF(AND(L2159=1,$I2159="Electronico"),2,IF(L2159=1,VLOOKUP($C2159&amp;"|"&amp;$B2159&amp;"|"&amp;$D2159,Empresas!$C$6:$CC$92,$G2159+6+1,0),0))))</f>
        <v>0</v>
      </c>
      <c r="AD2159" s="147">
        <f>IF(AND($I2159="Si",M2159=1),1,IF(AND($I2159="Fisico",M2159=1),1,IF(AND(M2159=1,$I2159="Electronico"),2,IF(M2159=1,VLOOKUP($C2159&amp;"|"&amp;$B2159&amp;"|"&amp;$D2159,Empresas!$C$6:$CC$92,$G2159+6+1,0),0))))</f>
        <v>0</v>
      </c>
      <c r="AE2159" s="147">
        <f>IF(AND($I2159="Si",N2159=1),1,IF(AND($I2159="Fisico",N2159=1),1,IF(AND(N2159=1,$I2159="Electronico"),2,IF(N2159=1,VLOOKUP($C2159&amp;"|"&amp;$B2159&amp;"|"&amp;$D2159,Empresas!$C$6:$CC$92,$G2159+6+1,0),0))))</f>
        <v>0</v>
      </c>
      <c r="AF2159" s="147">
        <f>IF(AND($I2159="Si",O2159=1),1,IF(AND($I2159="Fisico",O2159=1),1,IF(AND(O2159=1,$I2159="Electronico"),2,IF(O2159=1,VLOOKUP($C2159&amp;"|"&amp;$B2159&amp;"|"&amp;$D2159,Empresas!$C$6:$CC$92,$G2159+6+1,0),0))))</f>
        <v>0</v>
      </c>
      <c r="AG2159" s="147">
        <f>IF(AND($I2159="Si",P2159=1),1,IF(AND($I2159="Fisico",P2159=1),1,IF(AND(P2159=1,$I2159="Electronico"),2,IF(P2159=1,VLOOKUP($C2159&amp;"|"&amp;$B2159&amp;"|"&amp;$D2159,Empresas!$C$6:$CC$92,$G2159+6+1,0),0))))</f>
        <v>0</v>
      </c>
      <c r="AH2159" s="147">
        <f>IF(AND($I2159="Si",Q2159=1),1,IF(AND($I2159="Fisico",Q2159=1),1,IF(AND(Q2159=1,$I2159="Electronico"),2,IF(Q2159=1,VLOOKUP($C2159&amp;"|"&amp;$B2159&amp;"|"&amp;$D2159,Empresas!$C$6:$CC$92,$G2159+6+1,0),0))))</f>
        <v>0</v>
      </c>
      <c r="AI2159" s="147">
        <f>IF(AND($I2159="Si",R2159=1),1,IF(AND($I2159="Fisico",R2159=1),1,IF(AND(R2159=1,$I2159="Electronico"),2,IF(R2159=1,VLOOKUP($C2159&amp;"|"&amp;$B2159&amp;"|"&amp;$D2159,Empresas!$C$6:$CC$92,$G2159+6+1,0),0))))</f>
        <v>0</v>
      </c>
      <c r="AJ2159" s="147">
        <f>IF(AND($I2159="Si",S2159=1),1,IF(AND($I2159="Fisico",S2159=1),1,IF(AND(S2159=1,$I2159="Electronico"),2,IF(S2159=1,VLOOKUP($C2159&amp;"|"&amp;$B2159&amp;"|"&amp;$D2159,Empresas!$C$6:$CC$92,$G2159+6+1,0),0))))</f>
        <v>0</v>
      </c>
      <c r="AK2159" s="147">
        <f>IF(AND($I2159="Si",T2159=1),1,IF(AND($I2159="Fisico",T2159=1),1,IF(AND(T2159=1,$I2159="Electronico"),2,IF(T2159=1,VLOOKUP($C2159&amp;"|"&amp;$B2159&amp;"|"&amp;$D2159,Empresas!$C$6:$CC$92,$G2159+6+1,0),0))))</f>
        <v>0</v>
      </c>
      <c r="AL2159" s="147">
        <f>IF(AND($I2159="Si",U2159=1),1,IF(AND($I2159="Fisico",U2159=1),1,IF(AND(U2159=1,$I2159="Electronico"),2,IF(U2159=1,VLOOKUP($C2159&amp;"|"&amp;$B2159&amp;"|"&amp;$D2159,Empresas!$C$6:$CC$92,$G2159+6+1,0),0))))</f>
        <v>0</v>
      </c>
      <c r="AM2159" s="149">
        <f t="shared" si="348"/>
        <v>0</v>
      </c>
      <c r="AN2159" s="149">
        <f t="shared" si="349"/>
        <v>0</v>
      </c>
      <c r="AO2159" s="152">
        <f t="shared" si="350"/>
        <v>0</v>
      </c>
    </row>
    <row r="2160" spans="1:41" x14ac:dyDescent="0.25">
      <c r="A2160" s="140" t="str">
        <f>VLOOKUP(D2160,Empresas!$D$7:$F$91,3,0)</f>
        <v>Yulisa</v>
      </c>
      <c r="B2160" s="141" t="str">
        <f>VLOOKUP(D2160,Empresas!$D$7:$G$91,4,0)</f>
        <v>Mireya</v>
      </c>
      <c r="C2160" s="141" t="s">
        <v>544</v>
      </c>
      <c r="D2160" s="141" t="s">
        <v>334</v>
      </c>
      <c r="E2160" s="141" t="str">
        <f>VLOOKUP(D2160,Empresas!$D$7:$E$92,2,0)</f>
        <v>GUTIERREZ VILCA FRANCO DOMINGO</v>
      </c>
      <c r="F2160" s="141" t="s">
        <v>180</v>
      </c>
      <c r="G2160" s="142">
        <f t="shared" si="354"/>
        <v>58</v>
      </c>
      <c r="H2160" s="142" t="str">
        <f>VLOOKUP(D2160,Empresas!$D$6:$L$92,7,0)</f>
        <v>Semestral</v>
      </c>
      <c r="I2160" s="141" t="str">
        <f>VLOOKUP(VLOOKUP(D2160&amp;"|"&amp;B2160,Empresas!$I$7:$CB$92,G2160,0),Tablas!$A$8:$B$10,2,0)</f>
        <v>No aplica</v>
      </c>
      <c r="J2160" s="78"/>
      <c r="K2160" s="78"/>
      <c r="L2160" s="78"/>
      <c r="M2160" s="78"/>
      <c r="N2160" s="78"/>
      <c r="O2160" s="78"/>
      <c r="P2160" s="78"/>
      <c r="Q2160" s="78"/>
      <c r="R2160" s="78"/>
      <c r="S2160" s="78"/>
      <c r="T2160" s="78"/>
      <c r="U2160" s="78"/>
      <c r="V2160" s="78" t="str">
        <f>VLOOKUP(D2160,Empresas!$D$7:$CF$91,81,0)</f>
        <v>D</v>
      </c>
      <c r="W2160" s="78" t="str">
        <f>VLOOKUP(D2160,Empresas!$D$7:$M$91,10,0)</f>
        <v>P. Natural</v>
      </c>
      <c r="X2160" s="69" t="str">
        <f t="shared" si="346"/>
        <v>NO</v>
      </c>
      <c r="Y2160" s="153" t="str">
        <f t="shared" si="347"/>
        <v>No aplica</v>
      </c>
      <c r="Z2160" s="147">
        <f>IF(Y2160="No aplica",0,IF(I2160="no",0,IF(I2160="No aplica",0,IF(I2160="Si",1,IF(I2160="Fisico",1,IF(I2160="Electronico",2,VLOOKUP(C2160&amp;"|"&amp;B2160&amp;"|"&amp;D2160,Empresas!$C$6:$CC$92,G2160+6+1,0)))))))</f>
        <v>0</v>
      </c>
      <c r="AA2160" s="147">
        <f>IF(AND($I2160="Si",J2160=1),1,IF(AND($I2160="Fisico",J2160=1),1,IF(AND(J2160=1,$I2160="Electronico"),2,IF(J2160=1,VLOOKUP($C2160&amp;"|"&amp;$B2160&amp;"|"&amp;$D2160,Empresas!$C$6:$CC$92,$G2160+6+1,0),0))))</f>
        <v>0</v>
      </c>
      <c r="AB2160" s="147">
        <f>IF(AND($I2160="Si",K2160=1),1,IF(AND($I2160="Fisico",K2160=1),1,IF(AND(K2160=1,$I2160="Electronico"),2,IF(K2160=1,VLOOKUP($C2160&amp;"|"&amp;$B2160&amp;"|"&amp;$D2160,Empresas!$C$6:$CC$92,$G2160+6+1,0),0))))</f>
        <v>0</v>
      </c>
      <c r="AC2160" s="147">
        <f>IF(AND($I2160="Si",L2160=1),1,IF(AND($I2160="Fisico",L2160=1),1,IF(AND(L2160=1,$I2160="Electronico"),2,IF(L2160=1,VLOOKUP($C2160&amp;"|"&amp;$B2160&amp;"|"&amp;$D2160,Empresas!$C$6:$CC$92,$G2160+6+1,0),0))))</f>
        <v>0</v>
      </c>
      <c r="AD2160" s="147">
        <f>IF(AND($I2160="Si",M2160=1),1,IF(AND($I2160="Fisico",M2160=1),1,IF(AND(M2160=1,$I2160="Electronico"),2,IF(M2160=1,VLOOKUP($C2160&amp;"|"&amp;$B2160&amp;"|"&amp;$D2160,Empresas!$C$6:$CC$92,$G2160+6+1,0),0))))</f>
        <v>0</v>
      </c>
      <c r="AE2160" s="147">
        <f>IF(AND($I2160="Si",N2160=1),1,IF(AND($I2160="Fisico",N2160=1),1,IF(AND(N2160=1,$I2160="Electronico"),2,IF(N2160=1,VLOOKUP($C2160&amp;"|"&amp;$B2160&amp;"|"&amp;$D2160,Empresas!$C$6:$CC$92,$G2160+6+1,0),0))))</f>
        <v>0</v>
      </c>
      <c r="AF2160" s="147">
        <f>IF(AND($I2160="Si",O2160=1),1,IF(AND($I2160="Fisico",O2160=1),1,IF(AND(O2160=1,$I2160="Electronico"),2,IF(O2160=1,VLOOKUP($C2160&amp;"|"&amp;$B2160&amp;"|"&amp;$D2160,Empresas!$C$6:$CC$92,$G2160+6+1,0),0))))</f>
        <v>0</v>
      </c>
      <c r="AG2160" s="147">
        <f>IF(AND($I2160="Si",P2160=1),1,IF(AND($I2160="Fisico",P2160=1),1,IF(AND(P2160=1,$I2160="Electronico"),2,IF(P2160=1,VLOOKUP($C2160&amp;"|"&amp;$B2160&amp;"|"&amp;$D2160,Empresas!$C$6:$CC$92,$G2160+6+1,0),0))))</f>
        <v>0</v>
      </c>
      <c r="AH2160" s="147">
        <f>IF(AND($I2160="Si",Q2160=1),1,IF(AND($I2160="Fisico",Q2160=1),1,IF(AND(Q2160=1,$I2160="Electronico"),2,IF(Q2160=1,VLOOKUP($C2160&amp;"|"&amp;$B2160&amp;"|"&amp;$D2160,Empresas!$C$6:$CC$92,$G2160+6+1,0),0))))</f>
        <v>0</v>
      </c>
      <c r="AI2160" s="147">
        <f>IF(AND($I2160="Si",R2160=1),1,IF(AND($I2160="Fisico",R2160=1),1,IF(AND(R2160=1,$I2160="Electronico"),2,IF(R2160=1,VLOOKUP($C2160&amp;"|"&amp;$B2160&amp;"|"&amp;$D2160,Empresas!$C$6:$CC$92,$G2160+6+1,0),0))))</f>
        <v>0</v>
      </c>
      <c r="AJ2160" s="147">
        <f>IF(AND($I2160="Si",S2160=1),1,IF(AND($I2160="Fisico",S2160=1),1,IF(AND(S2160=1,$I2160="Electronico"),2,IF(S2160=1,VLOOKUP($C2160&amp;"|"&amp;$B2160&amp;"|"&amp;$D2160,Empresas!$C$6:$CC$92,$G2160+6+1,0),0))))</f>
        <v>0</v>
      </c>
      <c r="AK2160" s="147">
        <f>IF(AND($I2160="Si",T2160=1),1,IF(AND($I2160="Fisico",T2160=1),1,IF(AND(T2160=1,$I2160="Electronico"),2,IF(T2160=1,VLOOKUP($C2160&amp;"|"&amp;$B2160&amp;"|"&amp;$D2160,Empresas!$C$6:$CC$92,$G2160+6+1,0),0))))</f>
        <v>0</v>
      </c>
      <c r="AL2160" s="147">
        <f>IF(AND($I2160="Si",U2160=1),1,IF(AND($I2160="Fisico",U2160=1),1,IF(AND(U2160=1,$I2160="Electronico"),2,IF(U2160=1,VLOOKUP($C2160&amp;"|"&amp;$B2160&amp;"|"&amp;$D2160,Empresas!$C$6:$CC$92,$G2160+6+1,0),0))))</f>
        <v>0</v>
      </c>
      <c r="AM2160" s="149">
        <f t="shared" si="348"/>
        <v>0</v>
      </c>
      <c r="AN2160" s="149">
        <f t="shared" si="349"/>
        <v>0</v>
      </c>
      <c r="AO2160" s="152">
        <f t="shared" si="350"/>
        <v>0</v>
      </c>
    </row>
    <row r="2161" spans="1:41" x14ac:dyDescent="0.25">
      <c r="A2161" s="140" t="str">
        <f>VLOOKUP(D2161,Empresas!$D$7:$F$91,3,0)</f>
        <v>Yulisa</v>
      </c>
      <c r="B2161" s="141" t="str">
        <f>VLOOKUP(D2161,Empresas!$D$7:$G$91,4,0)</f>
        <v>Mireya</v>
      </c>
      <c r="C2161" s="141" t="s">
        <v>544</v>
      </c>
      <c r="D2161" s="141" t="s">
        <v>334</v>
      </c>
      <c r="E2161" s="141" t="str">
        <f>VLOOKUP(D2161,Empresas!$D$7:$E$92,2,0)</f>
        <v>GUTIERREZ VILCA FRANCO DOMINGO</v>
      </c>
      <c r="F2161" s="141" t="s">
        <v>181</v>
      </c>
      <c r="G2161" s="142">
        <f t="shared" si="354"/>
        <v>59</v>
      </c>
      <c r="H2161" s="142" t="str">
        <f>VLOOKUP(D2161,Empresas!$D$6:$L$92,7,0)</f>
        <v>Semestral</v>
      </c>
      <c r="I2161" s="141" t="str">
        <f>VLOOKUP(VLOOKUP(D2161&amp;"|"&amp;B2161,Empresas!$I$7:$CB$92,G2161,0),Tablas!$A$8:$B$10,2,0)</f>
        <v>No aplica</v>
      </c>
      <c r="J2161" s="78"/>
      <c r="K2161" s="78"/>
      <c r="L2161" s="78"/>
      <c r="M2161" s="78"/>
      <c r="N2161" s="78"/>
      <c r="O2161" s="78"/>
      <c r="P2161" s="78"/>
      <c r="Q2161" s="78"/>
      <c r="R2161" s="78"/>
      <c r="S2161" s="78"/>
      <c r="T2161" s="78"/>
      <c r="U2161" s="78"/>
      <c r="V2161" s="78" t="str">
        <f>VLOOKUP(D2161,Empresas!$D$7:$CF$91,81,0)</f>
        <v>D</v>
      </c>
      <c r="W2161" s="78" t="str">
        <f>VLOOKUP(D2161,Empresas!$D$7:$M$91,10,0)</f>
        <v>P. Natural</v>
      </c>
      <c r="X2161" s="69" t="str">
        <f t="shared" si="346"/>
        <v>NO</v>
      </c>
      <c r="Y2161" s="153" t="str">
        <f t="shared" si="347"/>
        <v>No aplica</v>
      </c>
      <c r="Z2161" s="147">
        <f>IF(Y2161="No aplica",0,IF(I2161="no",0,IF(I2161="No aplica",0,IF(I2161="Si",1,IF(I2161="Fisico",1,IF(I2161="Electronico",2,VLOOKUP(C2161&amp;"|"&amp;B2161&amp;"|"&amp;D2161,Empresas!$C$6:$CC$92,G2161+6+1,0)))))))</f>
        <v>0</v>
      </c>
      <c r="AA2161" s="147">
        <f>IF(AND($I2161="Si",J2161=1),1,IF(AND($I2161="Fisico",J2161=1),1,IF(AND(J2161=1,$I2161="Electronico"),2,IF(J2161=1,VLOOKUP($C2161&amp;"|"&amp;$B2161&amp;"|"&amp;$D2161,Empresas!$C$6:$CC$92,$G2161+6+1,0),0))))</f>
        <v>0</v>
      </c>
      <c r="AB2161" s="147">
        <f>IF(AND($I2161="Si",K2161=1),1,IF(AND($I2161="Fisico",K2161=1),1,IF(AND(K2161=1,$I2161="Electronico"),2,IF(K2161=1,VLOOKUP($C2161&amp;"|"&amp;$B2161&amp;"|"&amp;$D2161,Empresas!$C$6:$CC$92,$G2161+6+1,0),0))))</f>
        <v>0</v>
      </c>
      <c r="AC2161" s="147">
        <f>IF(AND($I2161="Si",L2161=1),1,IF(AND($I2161="Fisico",L2161=1),1,IF(AND(L2161=1,$I2161="Electronico"),2,IF(L2161=1,VLOOKUP($C2161&amp;"|"&amp;$B2161&amp;"|"&amp;$D2161,Empresas!$C$6:$CC$92,$G2161+6+1,0),0))))</f>
        <v>0</v>
      </c>
      <c r="AD2161" s="147">
        <f>IF(AND($I2161="Si",M2161=1),1,IF(AND($I2161="Fisico",M2161=1),1,IF(AND(M2161=1,$I2161="Electronico"),2,IF(M2161=1,VLOOKUP($C2161&amp;"|"&amp;$B2161&amp;"|"&amp;$D2161,Empresas!$C$6:$CC$92,$G2161+6+1,0),0))))</f>
        <v>0</v>
      </c>
      <c r="AE2161" s="147">
        <f>IF(AND($I2161="Si",N2161=1),1,IF(AND($I2161="Fisico",N2161=1),1,IF(AND(N2161=1,$I2161="Electronico"),2,IF(N2161=1,VLOOKUP($C2161&amp;"|"&amp;$B2161&amp;"|"&amp;$D2161,Empresas!$C$6:$CC$92,$G2161+6+1,0),0))))</f>
        <v>0</v>
      </c>
      <c r="AF2161" s="147">
        <f>IF(AND($I2161="Si",O2161=1),1,IF(AND($I2161="Fisico",O2161=1),1,IF(AND(O2161=1,$I2161="Electronico"),2,IF(O2161=1,VLOOKUP($C2161&amp;"|"&amp;$B2161&amp;"|"&amp;$D2161,Empresas!$C$6:$CC$92,$G2161+6+1,0),0))))</f>
        <v>0</v>
      </c>
      <c r="AG2161" s="147">
        <f>IF(AND($I2161="Si",P2161=1),1,IF(AND($I2161="Fisico",P2161=1),1,IF(AND(P2161=1,$I2161="Electronico"),2,IF(P2161=1,VLOOKUP($C2161&amp;"|"&amp;$B2161&amp;"|"&amp;$D2161,Empresas!$C$6:$CC$92,$G2161+6+1,0),0))))</f>
        <v>0</v>
      </c>
      <c r="AH2161" s="147">
        <f>IF(AND($I2161="Si",Q2161=1),1,IF(AND($I2161="Fisico",Q2161=1),1,IF(AND(Q2161=1,$I2161="Electronico"),2,IF(Q2161=1,VLOOKUP($C2161&amp;"|"&amp;$B2161&amp;"|"&amp;$D2161,Empresas!$C$6:$CC$92,$G2161+6+1,0),0))))</f>
        <v>0</v>
      </c>
      <c r="AI2161" s="147">
        <f>IF(AND($I2161="Si",R2161=1),1,IF(AND($I2161="Fisico",R2161=1),1,IF(AND(R2161=1,$I2161="Electronico"),2,IF(R2161=1,VLOOKUP($C2161&amp;"|"&amp;$B2161&amp;"|"&amp;$D2161,Empresas!$C$6:$CC$92,$G2161+6+1,0),0))))</f>
        <v>0</v>
      </c>
      <c r="AJ2161" s="147">
        <f>IF(AND($I2161="Si",S2161=1),1,IF(AND($I2161="Fisico",S2161=1),1,IF(AND(S2161=1,$I2161="Electronico"),2,IF(S2161=1,VLOOKUP($C2161&amp;"|"&amp;$B2161&amp;"|"&amp;$D2161,Empresas!$C$6:$CC$92,$G2161+6+1,0),0))))</f>
        <v>0</v>
      </c>
      <c r="AK2161" s="147">
        <f>IF(AND($I2161="Si",T2161=1),1,IF(AND($I2161="Fisico",T2161=1),1,IF(AND(T2161=1,$I2161="Electronico"),2,IF(T2161=1,VLOOKUP($C2161&amp;"|"&amp;$B2161&amp;"|"&amp;$D2161,Empresas!$C$6:$CC$92,$G2161+6+1,0),0))))</f>
        <v>0</v>
      </c>
      <c r="AL2161" s="147">
        <f>IF(AND($I2161="Si",U2161=1),1,IF(AND($I2161="Fisico",U2161=1),1,IF(AND(U2161=1,$I2161="Electronico"),2,IF(U2161=1,VLOOKUP($C2161&amp;"|"&amp;$B2161&amp;"|"&amp;$D2161,Empresas!$C$6:$CC$92,$G2161+6+1,0),0))))</f>
        <v>0</v>
      </c>
      <c r="AM2161" s="149">
        <f t="shared" si="348"/>
        <v>0</v>
      </c>
      <c r="AN2161" s="149">
        <f t="shared" si="349"/>
        <v>0</v>
      </c>
      <c r="AO2161" s="152">
        <f t="shared" si="350"/>
        <v>0</v>
      </c>
    </row>
    <row r="2162" spans="1:41" x14ac:dyDescent="0.25">
      <c r="A2162" s="140" t="str">
        <f>VLOOKUP(D2162,Empresas!$D$7:$F$91,3,0)</f>
        <v>Yulisa</v>
      </c>
      <c r="B2162" s="141" t="str">
        <f>VLOOKUP(D2162,Empresas!$D$7:$G$91,4,0)</f>
        <v>Mireya</v>
      </c>
      <c r="C2162" s="141" t="s">
        <v>544</v>
      </c>
      <c r="D2162" s="141" t="s">
        <v>334</v>
      </c>
      <c r="E2162" s="141" t="str">
        <f>VLOOKUP(D2162,Empresas!$D$7:$E$92,2,0)</f>
        <v>GUTIERREZ VILCA FRANCO DOMINGO</v>
      </c>
      <c r="F2162" s="141" t="s">
        <v>182</v>
      </c>
      <c r="G2162" s="142">
        <f t="shared" si="354"/>
        <v>60</v>
      </c>
      <c r="H2162" s="142" t="str">
        <f>VLOOKUP(D2162,Empresas!$D$6:$L$92,7,0)</f>
        <v>Semestral</v>
      </c>
      <c r="I2162" s="141" t="str">
        <f>VLOOKUP(VLOOKUP(D2162&amp;"|"&amp;B2162,Empresas!$I$7:$CB$92,G2162,0),Tablas!$A$8:$B$10,2,0)</f>
        <v>No aplica</v>
      </c>
      <c r="J2162" s="78"/>
      <c r="K2162" s="78"/>
      <c r="L2162" s="78"/>
      <c r="M2162" s="78"/>
      <c r="N2162" s="78"/>
      <c r="O2162" s="78"/>
      <c r="P2162" s="78"/>
      <c r="Q2162" s="78"/>
      <c r="R2162" s="78"/>
      <c r="S2162" s="78"/>
      <c r="T2162" s="78"/>
      <c r="U2162" s="78"/>
      <c r="V2162" s="78" t="str">
        <f>VLOOKUP(D2162,Empresas!$D$7:$CF$91,81,0)</f>
        <v>D</v>
      </c>
      <c r="W2162" s="78" t="str">
        <f>VLOOKUP(D2162,Empresas!$D$7:$M$91,10,0)</f>
        <v>P. Natural</v>
      </c>
      <c r="X2162" s="69" t="str">
        <f t="shared" si="346"/>
        <v>NO</v>
      </c>
      <c r="Y2162" s="153" t="str">
        <f t="shared" si="347"/>
        <v>No aplica</v>
      </c>
      <c r="Z2162" s="147">
        <f>IF(Y2162="No aplica",0,IF(I2162="no",0,IF(I2162="No aplica",0,IF(I2162="Si",1,IF(I2162="Fisico",1,IF(I2162="Electronico",2,VLOOKUP(C2162&amp;"|"&amp;B2162&amp;"|"&amp;D2162,Empresas!$C$6:$CC$92,G2162+6+1,0)))))))</f>
        <v>0</v>
      </c>
      <c r="AA2162" s="147">
        <f>IF(AND($I2162="Si",J2162=1),1,IF(AND($I2162="Fisico",J2162=1),1,IF(AND(J2162=1,$I2162="Electronico"),2,IF(J2162=1,VLOOKUP($C2162&amp;"|"&amp;$B2162&amp;"|"&amp;$D2162,Empresas!$C$6:$CC$92,$G2162+6+1,0),0))))</f>
        <v>0</v>
      </c>
      <c r="AB2162" s="147">
        <f>IF(AND($I2162="Si",K2162=1),1,IF(AND($I2162="Fisico",K2162=1),1,IF(AND(K2162=1,$I2162="Electronico"),2,IF(K2162=1,VLOOKUP($C2162&amp;"|"&amp;$B2162&amp;"|"&amp;$D2162,Empresas!$C$6:$CC$92,$G2162+6+1,0),0))))</f>
        <v>0</v>
      </c>
      <c r="AC2162" s="147">
        <f>IF(AND($I2162="Si",L2162=1),1,IF(AND($I2162="Fisico",L2162=1),1,IF(AND(L2162=1,$I2162="Electronico"),2,IF(L2162=1,VLOOKUP($C2162&amp;"|"&amp;$B2162&amp;"|"&amp;$D2162,Empresas!$C$6:$CC$92,$G2162+6+1,0),0))))</f>
        <v>0</v>
      </c>
      <c r="AD2162" s="147">
        <f>IF(AND($I2162="Si",M2162=1),1,IF(AND($I2162="Fisico",M2162=1),1,IF(AND(M2162=1,$I2162="Electronico"),2,IF(M2162=1,VLOOKUP($C2162&amp;"|"&amp;$B2162&amp;"|"&amp;$D2162,Empresas!$C$6:$CC$92,$G2162+6+1,0),0))))</f>
        <v>0</v>
      </c>
      <c r="AE2162" s="147">
        <f>IF(AND($I2162="Si",N2162=1),1,IF(AND($I2162="Fisico",N2162=1),1,IF(AND(N2162=1,$I2162="Electronico"),2,IF(N2162=1,VLOOKUP($C2162&amp;"|"&amp;$B2162&amp;"|"&amp;$D2162,Empresas!$C$6:$CC$92,$G2162+6+1,0),0))))</f>
        <v>0</v>
      </c>
      <c r="AF2162" s="147">
        <f>IF(AND($I2162="Si",O2162=1),1,IF(AND($I2162="Fisico",O2162=1),1,IF(AND(O2162=1,$I2162="Electronico"),2,IF(O2162=1,VLOOKUP($C2162&amp;"|"&amp;$B2162&amp;"|"&amp;$D2162,Empresas!$C$6:$CC$92,$G2162+6+1,0),0))))</f>
        <v>0</v>
      </c>
      <c r="AG2162" s="147">
        <f>IF(AND($I2162="Si",P2162=1),1,IF(AND($I2162="Fisico",P2162=1),1,IF(AND(P2162=1,$I2162="Electronico"),2,IF(P2162=1,VLOOKUP($C2162&amp;"|"&amp;$B2162&amp;"|"&amp;$D2162,Empresas!$C$6:$CC$92,$G2162+6+1,0),0))))</f>
        <v>0</v>
      </c>
      <c r="AH2162" s="147">
        <f>IF(AND($I2162="Si",Q2162=1),1,IF(AND($I2162="Fisico",Q2162=1),1,IF(AND(Q2162=1,$I2162="Electronico"),2,IF(Q2162=1,VLOOKUP($C2162&amp;"|"&amp;$B2162&amp;"|"&amp;$D2162,Empresas!$C$6:$CC$92,$G2162+6+1,0),0))))</f>
        <v>0</v>
      </c>
      <c r="AI2162" s="147">
        <f>IF(AND($I2162="Si",R2162=1),1,IF(AND($I2162="Fisico",R2162=1),1,IF(AND(R2162=1,$I2162="Electronico"),2,IF(R2162=1,VLOOKUP($C2162&amp;"|"&amp;$B2162&amp;"|"&amp;$D2162,Empresas!$C$6:$CC$92,$G2162+6+1,0),0))))</f>
        <v>0</v>
      </c>
      <c r="AJ2162" s="147">
        <f>IF(AND($I2162="Si",S2162=1),1,IF(AND($I2162="Fisico",S2162=1),1,IF(AND(S2162=1,$I2162="Electronico"),2,IF(S2162=1,VLOOKUP($C2162&amp;"|"&amp;$B2162&amp;"|"&amp;$D2162,Empresas!$C$6:$CC$92,$G2162+6+1,0),0))))</f>
        <v>0</v>
      </c>
      <c r="AK2162" s="147">
        <f>IF(AND($I2162="Si",T2162=1),1,IF(AND($I2162="Fisico",T2162=1),1,IF(AND(T2162=1,$I2162="Electronico"),2,IF(T2162=1,VLOOKUP($C2162&amp;"|"&amp;$B2162&amp;"|"&amp;$D2162,Empresas!$C$6:$CC$92,$G2162+6+1,0),0))))</f>
        <v>0</v>
      </c>
      <c r="AL2162" s="147">
        <f>IF(AND($I2162="Si",U2162=1),1,IF(AND($I2162="Fisico",U2162=1),1,IF(AND(U2162=1,$I2162="Electronico"),2,IF(U2162=1,VLOOKUP($C2162&amp;"|"&amp;$B2162&amp;"|"&amp;$D2162,Empresas!$C$6:$CC$92,$G2162+6+1,0),0))))</f>
        <v>0</v>
      </c>
      <c r="AM2162" s="149">
        <f t="shared" si="348"/>
        <v>0</v>
      </c>
      <c r="AN2162" s="149">
        <f t="shared" si="349"/>
        <v>0</v>
      </c>
      <c r="AO2162" s="152">
        <f t="shared" si="350"/>
        <v>0</v>
      </c>
    </row>
    <row r="2163" spans="1:41" x14ac:dyDescent="0.25">
      <c r="A2163" s="143" t="str">
        <f>VLOOKUP(D2163,Empresas!$D$7:$F$91,3,0)</f>
        <v>Yulisa</v>
      </c>
      <c r="B2163" s="144" t="str">
        <f>VLOOKUP(D2163,Empresas!$D$7:$G$91,4,0)</f>
        <v>Mireya</v>
      </c>
      <c r="C2163" s="144" t="s">
        <v>544</v>
      </c>
      <c r="D2163" s="144" t="s">
        <v>334</v>
      </c>
      <c r="E2163" s="144" t="str">
        <f>VLOOKUP(D2163,Empresas!$D$7:$E$92,2,0)</f>
        <v>GUTIERREZ VILCA FRANCO DOMINGO</v>
      </c>
      <c r="F2163" s="144" t="s">
        <v>183</v>
      </c>
      <c r="G2163" s="145">
        <f>+Empresas!$BR$2</f>
        <v>62</v>
      </c>
      <c r="H2163" s="145" t="str">
        <f>VLOOKUP(D2163,Empresas!$D$6:$L$92,7,0)</f>
        <v>Semestral</v>
      </c>
      <c r="I2163" s="144" t="str">
        <f>VLOOKUP(VLOOKUP(D2163&amp;"|"&amp;B2163,Empresas!$I$7:$CB$92,G2163,0),Tablas!$A$13:$B$14,2,0)</f>
        <v>No</v>
      </c>
      <c r="J2163" s="78"/>
      <c r="K2163" s="78"/>
      <c r="L2163" s="78"/>
      <c r="M2163" s="78"/>
      <c r="N2163" s="78"/>
      <c r="O2163" s="78"/>
      <c r="P2163" s="78"/>
      <c r="Q2163" s="78"/>
      <c r="R2163" s="78"/>
      <c r="S2163" s="78"/>
      <c r="T2163" s="78"/>
      <c r="U2163" s="78"/>
      <c r="V2163" s="78" t="str">
        <f>VLOOKUP(D2163,Empresas!$D$7:$CF$91,81,0)</f>
        <v>D</v>
      </c>
      <c r="W2163" s="78" t="str">
        <f>VLOOKUP(D2163,Empresas!$D$7:$M$91,10,0)</f>
        <v>P. Natural</v>
      </c>
      <c r="X2163" s="69" t="str">
        <f t="shared" si="346"/>
        <v>SI</v>
      </c>
      <c r="Y2163" s="153" t="str">
        <f t="shared" si="347"/>
        <v>No aplica</v>
      </c>
      <c r="Z2163" s="147">
        <f>IF(Y2163="No aplica",0,IF(I2163="no",0,IF(I2163="No aplica",0,IF(I2163="Si",1,IF(I2163="Fisico",1,IF(I2163="Electronico",2,VLOOKUP(C2163&amp;"|"&amp;B2163&amp;"|"&amp;D2163,Empresas!$C$6:$CC$92,G2163+6+1,0)))))))</f>
        <v>0</v>
      </c>
      <c r="AA2163" s="147">
        <f>IF(AND($I2163="Si",J2163=1),1,IF(AND($I2163="Fisico",J2163=1),1,IF(AND(J2163=1,$I2163="Electronico"),2,IF(J2163=1,VLOOKUP($C2163&amp;"|"&amp;$B2163&amp;"|"&amp;$D2163,Empresas!$C$6:$CC$92,$G2163+6+1,0),0))))</f>
        <v>0</v>
      </c>
      <c r="AB2163" s="147">
        <f>IF(AND($I2163="Si",K2163=1),1,IF(AND($I2163="Fisico",K2163=1),1,IF(AND(K2163=1,$I2163="Electronico"),2,IF(K2163=1,VLOOKUP($C2163&amp;"|"&amp;$B2163&amp;"|"&amp;$D2163,Empresas!$C$6:$CC$92,$G2163+6+1,0),0))))</f>
        <v>0</v>
      </c>
      <c r="AC2163" s="147">
        <f>IF(AND($I2163="Si",L2163=1),1,IF(AND($I2163="Fisico",L2163=1),1,IF(AND(L2163=1,$I2163="Electronico"),2,IF(L2163=1,VLOOKUP($C2163&amp;"|"&amp;$B2163&amp;"|"&amp;$D2163,Empresas!$C$6:$CC$92,$G2163+6+1,0),0))))</f>
        <v>0</v>
      </c>
      <c r="AD2163" s="147">
        <f>IF(AND($I2163="Si",M2163=1),1,IF(AND($I2163="Fisico",M2163=1),1,IF(AND(M2163=1,$I2163="Electronico"),2,IF(M2163=1,VLOOKUP($C2163&amp;"|"&amp;$B2163&amp;"|"&amp;$D2163,Empresas!$C$6:$CC$92,$G2163+6+1,0),0))))</f>
        <v>0</v>
      </c>
      <c r="AE2163" s="147">
        <f>IF(AND($I2163="Si",N2163=1),1,IF(AND($I2163="Fisico",N2163=1),1,IF(AND(N2163=1,$I2163="Electronico"),2,IF(N2163=1,VLOOKUP($C2163&amp;"|"&amp;$B2163&amp;"|"&amp;$D2163,Empresas!$C$6:$CC$92,$G2163+6+1,0),0))))</f>
        <v>0</v>
      </c>
      <c r="AF2163" s="147">
        <f>IF(AND($I2163="Si",O2163=1),1,IF(AND($I2163="Fisico",O2163=1),1,IF(AND(O2163=1,$I2163="Electronico"),2,IF(O2163=1,VLOOKUP($C2163&amp;"|"&amp;$B2163&amp;"|"&amp;$D2163,Empresas!$C$6:$CC$92,$G2163+6+1,0),0))))</f>
        <v>0</v>
      </c>
      <c r="AG2163" s="147">
        <f>IF(AND($I2163="Si",P2163=1),1,IF(AND($I2163="Fisico",P2163=1),1,IF(AND(P2163=1,$I2163="Electronico"),2,IF(P2163=1,VLOOKUP($C2163&amp;"|"&amp;$B2163&amp;"|"&amp;$D2163,Empresas!$C$6:$CC$92,$G2163+6+1,0),0))))</f>
        <v>0</v>
      </c>
      <c r="AH2163" s="147">
        <f>IF(AND($I2163="Si",Q2163=1),1,IF(AND($I2163="Fisico",Q2163=1),1,IF(AND(Q2163=1,$I2163="Electronico"),2,IF(Q2163=1,VLOOKUP($C2163&amp;"|"&amp;$B2163&amp;"|"&amp;$D2163,Empresas!$C$6:$CC$92,$G2163+6+1,0),0))))</f>
        <v>0</v>
      </c>
      <c r="AI2163" s="147">
        <f>IF(AND($I2163="Si",R2163=1),1,IF(AND($I2163="Fisico",R2163=1),1,IF(AND(R2163=1,$I2163="Electronico"),2,IF(R2163=1,VLOOKUP($C2163&amp;"|"&amp;$B2163&amp;"|"&amp;$D2163,Empresas!$C$6:$CC$92,$G2163+6+1,0),0))))</f>
        <v>0</v>
      </c>
      <c r="AJ2163" s="147">
        <f>IF(AND($I2163="Si",S2163=1),1,IF(AND($I2163="Fisico",S2163=1),1,IF(AND(S2163=1,$I2163="Electronico"),2,IF(S2163=1,VLOOKUP($C2163&amp;"|"&amp;$B2163&amp;"|"&amp;$D2163,Empresas!$C$6:$CC$92,$G2163+6+1,0),0))))</f>
        <v>0</v>
      </c>
      <c r="AK2163" s="147">
        <f>IF(AND($I2163="Si",T2163=1),1,IF(AND($I2163="Fisico",T2163=1),1,IF(AND(T2163=1,$I2163="Electronico"),2,IF(T2163=1,VLOOKUP($C2163&amp;"|"&amp;$B2163&amp;"|"&amp;$D2163,Empresas!$C$6:$CC$92,$G2163+6+1,0),0))))</f>
        <v>0</v>
      </c>
      <c r="AL2163" s="147">
        <f>IF(AND($I2163="Si",U2163=1),1,IF(AND($I2163="Fisico",U2163=1),1,IF(AND(U2163=1,$I2163="Electronico"),2,IF(U2163=1,VLOOKUP($C2163&amp;"|"&amp;$B2163&amp;"|"&amp;$D2163,Empresas!$C$6:$CC$92,$G2163+6+1,0),0))))</f>
        <v>0</v>
      </c>
      <c r="AM2163" s="149">
        <f t="shared" si="348"/>
        <v>0</v>
      </c>
      <c r="AN2163" s="149">
        <f t="shared" si="349"/>
        <v>0</v>
      </c>
      <c r="AO2163" s="152">
        <f t="shared" si="350"/>
        <v>0</v>
      </c>
    </row>
    <row r="2164" spans="1:41" x14ac:dyDescent="0.25">
      <c r="A2164" s="143" t="str">
        <f>VLOOKUP(D2164,Empresas!$D$7:$F$91,3,0)</f>
        <v>Yulisa</v>
      </c>
      <c r="B2164" s="144" t="str">
        <f>VLOOKUP(D2164,Empresas!$D$7:$G$91,4,0)</f>
        <v>Mireya</v>
      </c>
      <c r="C2164" s="144" t="s">
        <v>544</v>
      </c>
      <c r="D2164" s="144" t="s">
        <v>334</v>
      </c>
      <c r="E2164" s="144" t="str">
        <f>VLOOKUP(D2164,Empresas!$D$7:$E$92,2,0)</f>
        <v>GUTIERREZ VILCA FRANCO DOMINGO</v>
      </c>
      <c r="F2164" s="144" t="s">
        <v>184</v>
      </c>
      <c r="G2164" s="145">
        <f>+G2163+1</f>
        <v>63</v>
      </c>
      <c r="H2164" s="145" t="str">
        <f>VLOOKUP(D2164,Empresas!$D$6:$L$92,7,0)</f>
        <v>Semestral</v>
      </c>
      <c r="I2164" s="144" t="str">
        <f>VLOOKUP(VLOOKUP(D2164&amp;"|"&amp;B2164,Empresas!$I$7:$CB$92,G2164,0),Tablas!$A$13:$B$14,2,0)</f>
        <v>Si</v>
      </c>
      <c r="J2164" s="78">
        <v>1</v>
      </c>
      <c r="K2164" s="78">
        <v>1</v>
      </c>
      <c r="L2164" s="78">
        <v>1</v>
      </c>
      <c r="M2164" s="78">
        <v>1</v>
      </c>
      <c r="N2164" s="78">
        <v>1</v>
      </c>
      <c r="O2164" s="78">
        <v>1</v>
      </c>
      <c r="P2164" s="78">
        <v>1</v>
      </c>
      <c r="Q2164" s="78">
        <v>1</v>
      </c>
      <c r="R2164" s="78"/>
      <c r="S2164" s="78"/>
      <c r="T2164" s="78"/>
      <c r="U2164" s="78"/>
      <c r="V2164" s="78" t="str">
        <f>VLOOKUP(D2164,Empresas!$D$7:$CF$91,81,0)</f>
        <v>D</v>
      </c>
      <c r="W2164" s="78" t="str">
        <f>VLOOKUP(D2164,Empresas!$D$7:$M$91,10,0)</f>
        <v>P. Natural</v>
      </c>
      <c r="X2164" s="69" t="str">
        <f t="shared" si="346"/>
        <v>SI</v>
      </c>
      <c r="Y2164" s="153" t="str">
        <f t="shared" si="347"/>
        <v>Si aplica</v>
      </c>
      <c r="Z2164" s="147">
        <f>IF(Y2164="No aplica",0,IF(I2164="no",0,IF(I2164="No aplica",0,IF(I2164="Si",1,IF(I2164="Fisico",1,IF(I2164="Electronico",2,VLOOKUP(C2164&amp;"|"&amp;B2164&amp;"|"&amp;D2164,Empresas!$C$6:$CC$92,G2164+6+1,0)))))))</f>
        <v>1</v>
      </c>
      <c r="AA2164" s="147">
        <f>IF(AND($I2164="Si",J2164=1),1,IF(AND($I2164="Fisico",J2164=1),1,IF(AND(J2164=1,$I2164="Electronico"),2,IF(J2164=1,VLOOKUP($C2164&amp;"|"&amp;$B2164&amp;"|"&amp;$D2164,Empresas!$C$6:$CC$92,$G2164+6+1,0),0))))</f>
        <v>1</v>
      </c>
      <c r="AB2164" s="147">
        <f>IF(AND($I2164="Si",K2164=1),1,IF(AND($I2164="Fisico",K2164=1),1,IF(AND(K2164=1,$I2164="Electronico"),2,IF(K2164=1,VLOOKUP($C2164&amp;"|"&amp;$B2164&amp;"|"&amp;$D2164,Empresas!$C$6:$CC$92,$G2164+6+1,0),0))))</f>
        <v>1</v>
      </c>
      <c r="AC2164" s="147">
        <f>IF(AND($I2164="Si",L2164=1),1,IF(AND($I2164="Fisico",L2164=1),1,IF(AND(L2164=1,$I2164="Electronico"),2,IF(L2164=1,VLOOKUP($C2164&amp;"|"&amp;$B2164&amp;"|"&amp;$D2164,Empresas!$C$6:$CC$92,$G2164+6+1,0),0))))</f>
        <v>1</v>
      </c>
      <c r="AD2164" s="147">
        <f>IF(AND($I2164="Si",M2164=1),1,IF(AND($I2164="Fisico",M2164=1),1,IF(AND(M2164=1,$I2164="Electronico"),2,IF(M2164=1,VLOOKUP($C2164&amp;"|"&amp;$B2164&amp;"|"&amp;$D2164,Empresas!$C$6:$CC$92,$G2164+6+1,0),0))))</f>
        <v>1</v>
      </c>
      <c r="AE2164" s="147">
        <f>IF(AND($I2164="Si",N2164=1),1,IF(AND($I2164="Fisico",N2164=1),1,IF(AND(N2164=1,$I2164="Electronico"),2,IF(N2164=1,VLOOKUP($C2164&amp;"|"&amp;$B2164&amp;"|"&amp;$D2164,Empresas!$C$6:$CC$92,$G2164+6+1,0),0))))</f>
        <v>1</v>
      </c>
      <c r="AF2164" s="147">
        <f>IF(AND($I2164="Si",O2164=1),1,IF(AND($I2164="Fisico",O2164=1),1,IF(AND(O2164=1,$I2164="Electronico"),2,IF(O2164=1,VLOOKUP($C2164&amp;"|"&amp;$B2164&amp;"|"&amp;$D2164,Empresas!$C$6:$CC$92,$G2164+6+1,0),0))))</f>
        <v>1</v>
      </c>
      <c r="AG2164" s="147">
        <f>IF(AND($I2164="Si",P2164=1),1,IF(AND($I2164="Fisico",P2164=1),1,IF(AND(P2164=1,$I2164="Electronico"),2,IF(P2164=1,VLOOKUP($C2164&amp;"|"&amp;$B2164&amp;"|"&amp;$D2164,Empresas!$C$6:$CC$92,$G2164+6+1,0),0))))</f>
        <v>1</v>
      </c>
      <c r="AH2164" s="147">
        <f>IF(AND($I2164="Si",Q2164=1),1,IF(AND($I2164="Fisico",Q2164=1),1,IF(AND(Q2164=1,$I2164="Electronico"),2,IF(Q2164=1,VLOOKUP($C2164&amp;"|"&amp;$B2164&amp;"|"&amp;$D2164,Empresas!$C$6:$CC$92,$G2164+6+1,0),0))))</f>
        <v>1</v>
      </c>
      <c r="AI2164" s="147">
        <f>IF(AND($I2164="Si",R2164=1),1,IF(AND($I2164="Fisico",R2164=1),1,IF(AND(R2164=1,$I2164="Electronico"),2,IF(R2164=1,VLOOKUP($C2164&amp;"|"&amp;$B2164&amp;"|"&amp;$D2164,Empresas!$C$6:$CC$92,$G2164+6+1,0),0))))</f>
        <v>0</v>
      </c>
      <c r="AJ2164" s="147">
        <f>IF(AND($I2164="Si",S2164=1),1,IF(AND($I2164="Fisico",S2164=1),1,IF(AND(S2164=1,$I2164="Electronico"),2,IF(S2164=1,VLOOKUP($C2164&amp;"|"&amp;$B2164&amp;"|"&amp;$D2164,Empresas!$C$6:$CC$92,$G2164+6+1,0),0))))</f>
        <v>0</v>
      </c>
      <c r="AK2164" s="147">
        <f>IF(AND($I2164="Si",T2164=1),1,IF(AND($I2164="Fisico",T2164=1),1,IF(AND(T2164=1,$I2164="Electronico"),2,IF(T2164=1,VLOOKUP($C2164&amp;"|"&amp;$B2164&amp;"|"&amp;$D2164,Empresas!$C$6:$CC$92,$G2164+6+1,0),0))))</f>
        <v>0</v>
      </c>
      <c r="AL2164" s="147">
        <f>IF(AND($I2164="Si",U2164=1),1,IF(AND($I2164="Fisico",U2164=1),1,IF(AND(U2164=1,$I2164="Electronico"),2,IF(U2164=1,VLOOKUP($C2164&amp;"|"&amp;$B2164&amp;"|"&amp;$D2164,Empresas!$C$6:$CC$92,$G2164+6+1,0),0))))</f>
        <v>0</v>
      </c>
      <c r="AM2164" s="149">
        <f t="shared" si="348"/>
        <v>8</v>
      </c>
      <c r="AN2164" s="149">
        <f t="shared" si="349"/>
        <v>8</v>
      </c>
      <c r="AO2164" s="152">
        <f t="shared" si="350"/>
        <v>1</v>
      </c>
    </row>
    <row r="2165" spans="1:41" x14ac:dyDescent="0.25">
      <c r="A2165" s="143" t="str">
        <f>VLOOKUP(D2165,Empresas!$D$7:$F$91,3,0)</f>
        <v>Yulisa</v>
      </c>
      <c r="B2165" s="144" t="str">
        <f>VLOOKUP(D2165,Empresas!$D$7:$G$91,4,0)</f>
        <v>Mireya</v>
      </c>
      <c r="C2165" s="144" t="s">
        <v>544</v>
      </c>
      <c r="D2165" s="144" t="s">
        <v>334</v>
      </c>
      <c r="E2165" s="144" t="str">
        <f>VLOOKUP(D2165,Empresas!$D$7:$E$92,2,0)</f>
        <v>GUTIERREZ VILCA FRANCO DOMINGO</v>
      </c>
      <c r="F2165" s="144" t="s">
        <v>185</v>
      </c>
      <c r="G2165" s="145">
        <f t="shared" ref="G2165:G2172" si="355">+G2164+1</f>
        <v>64</v>
      </c>
      <c r="H2165" s="145" t="str">
        <f>VLOOKUP(D2165,Empresas!$D$6:$L$92,7,0)</f>
        <v>Semestral</v>
      </c>
      <c r="I2165" s="144" t="str">
        <f>VLOOKUP(VLOOKUP(D2165&amp;"|"&amp;B2165,Empresas!$I$7:$CB$92,G2165,0),Tablas!$A$13:$B$14,2,0)</f>
        <v>No</v>
      </c>
      <c r="J2165" s="78"/>
      <c r="K2165" s="78"/>
      <c r="L2165" s="78"/>
      <c r="M2165" s="78"/>
      <c r="N2165" s="78"/>
      <c r="O2165" s="78"/>
      <c r="P2165" s="78"/>
      <c r="Q2165" s="78"/>
      <c r="R2165" s="78"/>
      <c r="S2165" s="78"/>
      <c r="T2165" s="78"/>
      <c r="U2165" s="78"/>
      <c r="V2165" s="78" t="str">
        <f>VLOOKUP(D2165,Empresas!$D$7:$CF$91,81,0)</f>
        <v>D</v>
      </c>
      <c r="W2165" s="78" t="str">
        <f>VLOOKUP(D2165,Empresas!$D$7:$M$91,10,0)</f>
        <v>P. Natural</v>
      </c>
      <c r="X2165" s="69" t="str">
        <f t="shared" si="346"/>
        <v>SI</v>
      </c>
      <c r="Y2165" s="153" t="str">
        <f t="shared" si="347"/>
        <v>No aplica</v>
      </c>
      <c r="Z2165" s="147">
        <f>IF(Y2165="No aplica",0,IF(I2165="no",0,IF(I2165="No aplica",0,IF(I2165="Si",1,IF(I2165="Fisico",1,IF(I2165="Electronico",2,VLOOKUP(C2165&amp;"|"&amp;B2165&amp;"|"&amp;D2165,Empresas!$C$6:$CC$92,G2165+6+1,0)))))))</f>
        <v>0</v>
      </c>
      <c r="AA2165" s="147">
        <f>IF(AND($I2165="Si",J2165=1),1,IF(AND($I2165="Fisico",J2165=1),1,IF(AND(J2165=1,$I2165="Electronico"),2,IF(J2165=1,VLOOKUP($C2165&amp;"|"&amp;$B2165&amp;"|"&amp;$D2165,Empresas!$C$6:$CC$92,$G2165+6+1,0),0))))</f>
        <v>0</v>
      </c>
      <c r="AB2165" s="147">
        <f>IF(AND($I2165="Si",K2165=1),1,IF(AND($I2165="Fisico",K2165=1),1,IF(AND(K2165=1,$I2165="Electronico"),2,IF(K2165=1,VLOOKUP($C2165&amp;"|"&amp;$B2165&amp;"|"&amp;$D2165,Empresas!$C$6:$CC$92,$G2165+6+1,0),0))))</f>
        <v>0</v>
      </c>
      <c r="AC2165" s="147">
        <f>IF(AND($I2165="Si",L2165=1),1,IF(AND($I2165="Fisico",L2165=1),1,IF(AND(L2165=1,$I2165="Electronico"),2,IF(L2165=1,VLOOKUP($C2165&amp;"|"&amp;$B2165&amp;"|"&amp;$D2165,Empresas!$C$6:$CC$92,$G2165+6+1,0),0))))</f>
        <v>0</v>
      </c>
      <c r="AD2165" s="147">
        <f>IF(AND($I2165="Si",M2165=1),1,IF(AND($I2165="Fisico",M2165=1),1,IF(AND(M2165=1,$I2165="Electronico"),2,IF(M2165=1,VLOOKUP($C2165&amp;"|"&amp;$B2165&amp;"|"&amp;$D2165,Empresas!$C$6:$CC$92,$G2165+6+1,0),0))))</f>
        <v>0</v>
      </c>
      <c r="AE2165" s="147">
        <f>IF(AND($I2165="Si",N2165=1),1,IF(AND($I2165="Fisico",N2165=1),1,IF(AND(N2165=1,$I2165="Electronico"),2,IF(N2165=1,VLOOKUP($C2165&amp;"|"&amp;$B2165&amp;"|"&amp;$D2165,Empresas!$C$6:$CC$92,$G2165+6+1,0),0))))</f>
        <v>0</v>
      </c>
      <c r="AF2165" s="147">
        <f>IF(AND($I2165="Si",O2165=1),1,IF(AND($I2165="Fisico",O2165=1),1,IF(AND(O2165=1,$I2165="Electronico"),2,IF(O2165=1,VLOOKUP($C2165&amp;"|"&amp;$B2165&amp;"|"&amp;$D2165,Empresas!$C$6:$CC$92,$G2165+6+1,0),0))))</f>
        <v>0</v>
      </c>
      <c r="AG2165" s="147">
        <f>IF(AND($I2165="Si",P2165=1),1,IF(AND($I2165="Fisico",P2165=1),1,IF(AND(P2165=1,$I2165="Electronico"),2,IF(P2165=1,VLOOKUP($C2165&amp;"|"&amp;$B2165&amp;"|"&amp;$D2165,Empresas!$C$6:$CC$92,$G2165+6+1,0),0))))</f>
        <v>0</v>
      </c>
      <c r="AH2165" s="147">
        <f>IF(AND($I2165="Si",Q2165=1),1,IF(AND($I2165="Fisico",Q2165=1),1,IF(AND(Q2165=1,$I2165="Electronico"),2,IF(Q2165=1,VLOOKUP($C2165&amp;"|"&amp;$B2165&amp;"|"&amp;$D2165,Empresas!$C$6:$CC$92,$G2165+6+1,0),0))))</f>
        <v>0</v>
      </c>
      <c r="AI2165" s="147">
        <f>IF(AND($I2165="Si",R2165=1),1,IF(AND($I2165="Fisico",R2165=1),1,IF(AND(R2165=1,$I2165="Electronico"),2,IF(R2165=1,VLOOKUP($C2165&amp;"|"&amp;$B2165&amp;"|"&amp;$D2165,Empresas!$C$6:$CC$92,$G2165+6+1,0),0))))</f>
        <v>0</v>
      </c>
      <c r="AJ2165" s="147">
        <f>IF(AND($I2165="Si",S2165=1),1,IF(AND($I2165="Fisico",S2165=1),1,IF(AND(S2165=1,$I2165="Electronico"),2,IF(S2165=1,VLOOKUP($C2165&amp;"|"&amp;$B2165&amp;"|"&amp;$D2165,Empresas!$C$6:$CC$92,$G2165+6+1,0),0))))</f>
        <v>0</v>
      </c>
      <c r="AK2165" s="147">
        <f>IF(AND($I2165="Si",T2165=1),1,IF(AND($I2165="Fisico",T2165=1),1,IF(AND(T2165=1,$I2165="Electronico"),2,IF(T2165=1,VLOOKUP($C2165&amp;"|"&amp;$B2165&amp;"|"&amp;$D2165,Empresas!$C$6:$CC$92,$G2165+6+1,0),0))))</f>
        <v>0</v>
      </c>
      <c r="AL2165" s="147">
        <f>IF(AND($I2165="Si",U2165=1),1,IF(AND($I2165="Fisico",U2165=1),1,IF(AND(U2165=1,$I2165="Electronico"),2,IF(U2165=1,VLOOKUP($C2165&amp;"|"&amp;$B2165&amp;"|"&amp;$D2165,Empresas!$C$6:$CC$92,$G2165+6+1,0),0))))</f>
        <v>0</v>
      </c>
      <c r="AM2165" s="149">
        <f t="shared" si="348"/>
        <v>0</v>
      </c>
      <c r="AN2165" s="149">
        <f t="shared" si="349"/>
        <v>0</v>
      </c>
      <c r="AO2165" s="152">
        <f t="shared" si="350"/>
        <v>0</v>
      </c>
    </row>
    <row r="2166" spans="1:41" x14ac:dyDescent="0.25">
      <c r="A2166" s="143" t="str">
        <f>VLOOKUP(D2166,Empresas!$D$7:$F$91,3,0)</f>
        <v>Yulisa</v>
      </c>
      <c r="B2166" s="144" t="str">
        <f>VLOOKUP(D2166,Empresas!$D$7:$G$91,4,0)</f>
        <v>Mireya</v>
      </c>
      <c r="C2166" s="144" t="s">
        <v>544</v>
      </c>
      <c r="D2166" s="144" t="s">
        <v>334</v>
      </c>
      <c r="E2166" s="144" t="str">
        <f>VLOOKUP(D2166,Empresas!$D$7:$E$92,2,0)</f>
        <v>GUTIERREZ VILCA FRANCO DOMINGO</v>
      </c>
      <c r="F2166" s="144" t="s">
        <v>186</v>
      </c>
      <c r="G2166" s="145">
        <f t="shared" si="355"/>
        <v>65</v>
      </c>
      <c r="H2166" s="145" t="str">
        <f>VLOOKUP(D2166,Empresas!$D$6:$L$92,7,0)</f>
        <v>Semestral</v>
      </c>
      <c r="I2166" s="144" t="str">
        <f>VLOOKUP(VLOOKUP(D2166&amp;"|"&amp;B2166,Empresas!$I$7:$CB$92,G2166,0),Tablas!$A$13:$B$14,2,0)</f>
        <v>No</v>
      </c>
      <c r="J2166" s="78"/>
      <c r="K2166" s="78"/>
      <c r="L2166" s="78"/>
      <c r="M2166" s="78"/>
      <c r="N2166" s="78"/>
      <c r="O2166" s="78"/>
      <c r="P2166" s="78"/>
      <c r="Q2166" s="78"/>
      <c r="R2166" s="78"/>
      <c r="S2166" s="78"/>
      <c r="T2166" s="78"/>
      <c r="U2166" s="78"/>
      <c r="V2166" s="78" t="str">
        <f>VLOOKUP(D2166,Empresas!$D$7:$CF$91,81,0)</f>
        <v>D</v>
      </c>
      <c r="W2166" s="78" t="str">
        <f>VLOOKUP(D2166,Empresas!$D$7:$M$91,10,0)</f>
        <v>P. Natural</v>
      </c>
      <c r="X2166" s="69" t="str">
        <f t="shared" si="346"/>
        <v>SI</v>
      </c>
      <c r="Y2166" s="153" t="str">
        <f t="shared" si="347"/>
        <v>No aplica</v>
      </c>
      <c r="Z2166" s="147">
        <f>IF(Y2166="No aplica",0,IF(I2166="no",0,IF(I2166="No aplica",0,IF(I2166="Si",1,IF(I2166="Fisico",1,IF(I2166="Electronico",2,VLOOKUP(C2166&amp;"|"&amp;B2166&amp;"|"&amp;D2166,Empresas!$C$6:$CC$92,G2166+6+1,0)))))))</f>
        <v>0</v>
      </c>
      <c r="AA2166" s="147">
        <f>IF(AND($I2166="Si",J2166=1),1,IF(AND($I2166="Fisico",J2166=1),1,IF(AND(J2166=1,$I2166="Electronico"),2,IF(J2166=1,VLOOKUP($C2166&amp;"|"&amp;$B2166&amp;"|"&amp;$D2166,Empresas!$C$6:$CC$92,$G2166+6+1,0),0))))</f>
        <v>0</v>
      </c>
      <c r="AB2166" s="147">
        <f>IF(AND($I2166="Si",K2166=1),1,IF(AND($I2166="Fisico",K2166=1),1,IF(AND(K2166=1,$I2166="Electronico"),2,IF(K2166=1,VLOOKUP($C2166&amp;"|"&amp;$B2166&amp;"|"&amp;$D2166,Empresas!$C$6:$CC$92,$G2166+6+1,0),0))))</f>
        <v>0</v>
      </c>
      <c r="AC2166" s="147">
        <f>IF(AND($I2166="Si",L2166=1),1,IF(AND($I2166="Fisico",L2166=1),1,IF(AND(L2166=1,$I2166="Electronico"),2,IF(L2166=1,VLOOKUP($C2166&amp;"|"&amp;$B2166&amp;"|"&amp;$D2166,Empresas!$C$6:$CC$92,$G2166+6+1,0),0))))</f>
        <v>0</v>
      </c>
      <c r="AD2166" s="147">
        <f>IF(AND($I2166="Si",M2166=1),1,IF(AND($I2166="Fisico",M2166=1),1,IF(AND(M2166=1,$I2166="Electronico"),2,IF(M2166=1,VLOOKUP($C2166&amp;"|"&amp;$B2166&amp;"|"&amp;$D2166,Empresas!$C$6:$CC$92,$G2166+6+1,0),0))))</f>
        <v>0</v>
      </c>
      <c r="AE2166" s="147">
        <f>IF(AND($I2166="Si",N2166=1),1,IF(AND($I2166="Fisico",N2166=1),1,IF(AND(N2166=1,$I2166="Electronico"),2,IF(N2166=1,VLOOKUP($C2166&amp;"|"&amp;$B2166&amp;"|"&amp;$D2166,Empresas!$C$6:$CC$92,$G2166+6+1,0),0))))</f>
        <v>0</v>
      </c>
      <c r="AF2166" s="147">
        <f>IF(AND($I2166="Si",O2166=1),1,IF(AND($I2166="Fisico",O2166=1),1,IF(AND(O2166=1,$I2166="Electronico"),2,IF(O2166=1,VLOOKUP($C2166&amp;"|"&amp;$B2166&amp;"|"&amp;$D2166,Empresas!$C$6:$CC$92,$G2166+6+1,0),0))))</f>
        <v>0</v>
      </c>
      <c r="AG2166" s="147">
        <f>IF(AND($I2166="Si",P2166=1),1,IF(AND($I2166="Fisico",P2166=1),1,IF(AND(P2166=1,$I2166="Electronico"),2,IF(P2166=1,VLOOKUP($C2166&amp;"|"&amp;$B2166&amp;"|"&amp;$D2166,Empresas!$C$6:$CC$92,$G2166+6+1,0),0))))</f>
        <v>0</v>
      </c>
      <c r="AH2166" s="147">
        <f>IF(AND($I2166="Si",Q2166=1),1,IF(AND($I2166="Fisico",Q2166=1),1,IF(AND(Q2166=1,$I2166="Electronico"),2,IF(Q2166=1,VLOOKUP($C2166&amp;"|"&amp;$B2166&amp;"|"&amp;$D2166,Empresas!$C$6:$CC$92,$G2166+6+1,0),0))))</f>
        <v>0</v>
      </c>
      <c r="AI2166" s="147">
        <f>IF(AND($I2166="Si",R2166=1),1,IF(AND($I2166="Fisico",R2166=1),1,IF(AND(R2166=1,$I2166="Electronico"),2,IF(R2166=1,VLOOKUP($C2166&amp;"|"&amp;$B2166&amp;"|"&amp;$D2166,Empresas!$C$6:$CC$92,$G2166+6+1,0),0))))</f>
        <v>0</v>
      </c>
      <c r="AJ2166" s="147">
        <f>IF(AND($I2166="Si",S2166=1),1,IF(AND($I2166="Fisico",S2166=1),1,IF(AND(S2166=1,$I2166="Electronico"),2,IF(S2166=1,VLOOKUP($C2166&amp;"|"&amp;$B2166&amp;"|"&amp;$D2166,Empresas!$C$6:$CC$92,$G2166+6+1,0),0))))</f>
        <v>0</v>
      </c>
      <c r="AK2166" s="147">
        <f>IF(AND($I2166="Si",T2166=1),1,IF(AND($I2166="Fisico",T2166=1),1,IF(AND(T2166=1,$I2166="Electronico"),2,IF(T2166=1,VLOOKUP($C2166&amp;"|"&amp;$B2166&amp;"|"&amp;$D2166,Empresas!$C$6:$CC$92,$G2166+6+1,0),0))))</f>
        <v>0</v>
      </c>
      <c r="AL2166" s="147">
        <f>IF(AND($I2166="Si",U2166=1),1,IF(AND($I2166="Fisico",U2166=1),1,IF(AND(U2166=1,$I2166="Electronico"),2,IF(U2166=1,VLOOKUP($C2166&amp;"|"&amp;$B2166&amp;"|"&amp;$D2166,Empresas!$C$6:$CC$92,$G2166+6+1,0),0))))</f>
        <v>0</v>
      </c>
      <c r="AM2166" s="149">
        <f t="shared" si="348"/>
        <v>0</v>
      </c>
      <c r="AN2166" s="149">
        <f t="shared" si="349"/>
        <v>0</v>
      </c>
      <c r="AO2166" s="152">
        <f t="shared" si="350"/>
        <v>0</v>
      </c>
    </row>
    <row r="2167" spans="1:41" x14ac:dyDescent="0.25">
      <c r="A2167" s="143" t="str">
        <f>VLOOKUP(D2167,Empresas!$D$7:$F$91,3,0)</f>
        <v>Yulisa</v>
      </c>
      <c r="B2167" s="144" t="str">
        <f>VLOOKUP(D2167,Empresas!$D$7:$G$91,4,0)</f>
        <v>Mireya</v>
      </c>
      <c r="C2167" s="144" t="s">
        <v>544</v>
      </c>
      <c r="D2167" s="144" t="s">
        <v>334</v>
      </c>
      <c r="E2167" s="144" t="str">
        <f>VLOOKUP(D2167,Empresas!$D$7:$E$92,2,0)</f>
        <v>GUTIERREZ VILCA FRANCO DOMINGO</v>
      </c>
      <c r="F2167" s="144" t="s">
        <v>187</v>
      </c>
      <c r="G2167" s="145">
        <f t="shared" si="355"/>
        <v>66</v>
      </c>
      <c r="H2167" s="145" t="str">
        <f>VLOOKUP(D2167,Empresas!$D$6:$L$92,7,0)</f>
        <v>Semestral</v>
      </c>
      <c r="I2167" s="144" t="str">
        <f>VLOOKUP(VLOOKUP(D2167&amp;"|"&amp;B2167,Empresas!$I$7:$CB$92,G2167,0),Tablas!$A$13:$B$14,2,0)</f>
        <v>No</v>
      </c>
      <c r="J2167" s="78"/>
      <c r="K2167" s="78"/>
      <c r="L2167" s="78"/>
      <c r="M2167" s="78"/>
      <c r="N2167" s="78"/>
      <c r="O2167" s="78"/>
      <c r="P2167" s="78"/>
      <c r="Q2167" s="78"/>
      <c r="R2167" s="78"/>
      <c r="S2167" s="78"/>
      <c r="T2167" s="78"/>
      <c r="U2167" s="78"/>
      <c r="V2167" s="78" t="str">
        <f>VLOOKUP(D2167,Empresas!$D$7:$CF$91,81,0)</f>
        <v>D</v>
      </c>
      <c r="W2167" s="78" t="str">
        <f>VLOOKUP(D2167,Empresas!$D$7:$M$91,10,0)</f>
        <v>P. Natural</v>
      </c>
      <c r="X2167" s="69" t="str">
        <f t="shared" si="346"/>
        <v>SI</v>
      </c>
      <c r="Y2167" s="153" t="str">
        <f t="shared" si="347"/>
        <v>No aplica</v>
      </c>
      <c r="Z2167" s="147">
        <f>IF(Y2167="No aplica",0,IF(I2167="no",0,IF(I2167="No aplica",0,IF(I2167="Si",1,IF(I2167="Fisico",1,IF(I2167="Electronico",2,VLOOKUP(C2167&amp;"|"&amp;B2167&amp;"|"&amp;D2167,Empresas!$C$6:$CC$92,G2167+6+1,0)))))))</f>
        <v>0</v>
      </c>
      <c r="AA2167" s="147">
        <f>IF(AND($I2167="Si",J2167=1),1,IF(AND($I2167="Fisico",J2167=1),1,IF(AND(J2167=1,$I2167="Electronico"),2,IF(J2167=1,VLOOKUP($C2167&amp;"|"&amp;$B2167&amp;"|"&amp;$D2167,Empresas!$C$6:$CC$92,$G2167+6+1,0),0))))</f>
        <v>0</v>
      </c>
      <c r="AB2167" s="147">
        <f>IF(AND($I2167="Si",K2167=1),1,IF(AND($I2167="Fisico",K2167=1),1,IF(AND(K2167=1,$I2167="Electronico"),2,IF(K2167=1,VLOOKUP($C2167&amp;"|"&amp;$B2167&amp;"|"&amp;$D2167,Empresas!$C$6:$CC$92,$G2167+6+1,0),0))))</f>
        <v>0</v>
      </c>
      <c r="AC2167" s="147">
        <f>IF(AND($I2167="Si",L2167=1),1,IF(AND($I2167="Fisico",L2167=1),1,IF(AND(L2167=1,$I2167="Electronico"),2,IF(L2167=1,VLOOKUP($C2167&amp;"|"&amp;$B2167&amp;"|"&amp;$D2167,Empresas!$C$6:$CC$92,$G2167+6+1,0),0))))</f>
        <v>0</v>
      </c>
      <c r="AD2167" s="147">
        <f>IF(AND($I2167="Si",M2167=1),1,IF(AND($I2167="Fisico",M2167=1),1,IF(AND(M2167=1,$I2167="Electronico"),2,IF(M2167=1,VLOOKUP($C2167&amp;"|"&amp;$B2167&amp;"|"&amp;$D2167,Empresas!$C$6:$CC$92,$G2167+6+1,0),0))))</f>
        <v>0</v>
      </c>
      <c r="AE2167" s="147">
        <f>IF(AND($I2167="Si",N2167=1),1,IF(AND($I2167="Fisico",N2167=1),1,IF(AND(N2167=1,$I2167="Electronico"),2,IF(N2167=1,VLOOKUP($C2167&amp;"|"&amp;$B2167&amp;"|"&amp;$D2167,Empresas!$C$6:$CC$92,$G2167+6+1,0),0))))</f>
        <v>0</v>
      </c>
      <c r="AF2167" s="147">
        <f>IF(AND($I2167="Si",O2167=1),1,IF(AND($I2167="Fisico",O2167=1),1,IF(AND(O2167=1,$I2167="Electronico"),2,IF(O2167=1,VLOOKUP($C2167&amp;"|"&amp;$B2167&amp;"|"&amp;$D2167,Empresas!$C$6:$CC$92,$G2167+6+1,0),0))))</f>
        <v>0</v>
      </c>
      <c r="AG2167" s="147">
        <f>IF(AND($I2167="Si",P2167=1),1,IF(AND($I2167="Fisico",P2167=1),1,IF(AND(P2167=1,$I2167="Electronico"),2,IF(P2167=1,VLOOKUP($C2167&amp;"|"&amp;$B2167&amp;"|"&amp;$D2167,Empresas!$C$6:$CC$92,$G2167+6+1,0),0))))</f>
        <v>0</v>
      </c>
      <c r="AH2167" s="147">
        <f>IF(AND($I2167="Si",Q2167=1),1,IF(AND($I2167="Fisico",Q2167=1),1,IF(AND(Q2167=1,$I2167="Electronico"),2,IF(Q2167=1,VLOOKUP($C2167&amp;"|"&amp;$B2167&amp;"|"&amp;$D2167,Empresas!$C$6:$CC$92,$G2167+6+1,0),0))))</f>
        <v>0</v>
      </c>
      <c r="AI2167" s="147">
        <f>IF(AND($I2167="Si",R2167=1),1,IF(AND($I2167="Fisico",R2167=1),1,IF(AND(R2167=1,$I2167="Electronico"),2,IF(R2167=1,VLOOKUP($C2167&amp;"|"&amp;$B2167&amp;"|"&amp;$D2167,Empresas!$C$6:$CC$92,$G2167+6+1,0),0))))</f>
        <v>0</v>
      </c>
      <c r="AJ2167" s="147">
        <f>IF(AND($I2167="Si",S2167=1),1,IF(AND($I2167="Fisico",S2167=1),1,IF(AND(S2167=1,$I2167="Electronico"),2,IF(S2167=1,VLOOKUP($C2167&amp;"|"&amp;$B2167&amp;"|"&amp;$D2167,Empresas!$C$6:$CC$92,$G2167+6+1,0),0))))</f>
        <v>0</v>
      </c>
      <c r="AK2167" s="147">
        <f>IF(AND($I2167="Si",T2167=1),1,IF(AND($I2167="Fisico",T2167=1),1,IF(AND(T2167=1,$I2167="Electronico"),2,IF(T2167=1,VLOOKUP($C2167&amp;"|"&amp;$B2167&amp;"|"&amp;$D2167,Empresas!$C$6:$CC$92,$G2167+6+1,0),0))))</f>
        <v>0</v>
      </c>
      <c r="AL2167" s="147">
        <f>IF(AND($I2167="Si",U2167=1),1,IF(AND($I2167="Fisico",U2167=1),1,IF(AND(U2167=1,$I2167="Electronico"),2,IF(U2167=1,VLOOKUP($C2167&amp;"|"&amp;$B2167&amp;"|"&amp;$D2167,Empresas!$C$6:$CC$92,$G2167+6+1,0),0))))</f>
        <v>0</v>
      </c>
      <c r="AM2167" s="149">
        <f t="shared" si="348"/>
        <v>0</v>
      </c>
      <c r="AN2167" s="149">
        <f t="shared" si="349"/>
        <v>0</v>
      </c>
      <c r="AO2167" s="152">
        <f t="shared" si="350"/>
        <v>0</v>
      </c>
    </row>
    <row r="2168" spans="1:41" x14ac:dyDescent="0.25">
      <c r="A2168" s="143" t="str">
        <f>VLOOKUP(D2168,Empresas!$D$7:$F$91,3,0)</f>
        <v>Yulisa</v>
      </c>
      <c r="B2168" s="144" t="str">
        <f>VLOOKUP(D2168,Empresas!$D$7:$G$91,4,0)</f>
        <v>Mireya</v>
      </c>
      <c r="C2168" s="144" t="s">
        <v>544</v>
      </c>
      <c r="D2168" s="144" t="s">
        <v>334</v>
      </c>
      <c r="E2168" s="144" t="str">
        <f>VLOOKUP(D2168,Empresas!$D$7:$E$92,2,0)</f>
        <v>GUTIERREZ VILCA FRANCO DOMINGO</v>
      </c>
      <c r="F2168" s="144" t="s">
        <v>188</v>
      </c>
      <c r="G2168" s="145">
        <f t="shared" si="355"/>
        <v>67</v>
      </c>
      <c r="H2168" s="145" t="str">
        <f>VLOOKUP(D2168,Empresas!$D$6:$L$92,7,0)</f>
        <v>Semestral</v>
      </c>
      <c r="I2168" s="144" t="str">
        <f>VLOOKUP(VLOOKUP(D2168&amp;"|"&amp;B2168,Empresas!$I$7:$CB$92,G2168,0),Tablas!$A$13:$B$14,2,0)</f>
        <v>No</v>
      </c>
      <c r="J2168" s="78"/>
      <c r="K2168" s="78"/>
      <c r="L2168" s="78"/>
      <c r="M2168" s="78"/>
      <c r="N2168" s="78"/>
      <c r="O2168" s="78"/>
      <c r="P2168" s="78"/>
      <c r="Q2168" s="78"/>
      <c r="R2168" s="78"/>
      <c r="S2168" s="78"/>
      <c r="T2168" s="78"/>
      <c r="U2168" s="78"/>
      <c r="V2168" s="78" t="str">
        <f>VLOOKUP(D2168,Empresas!$D$7:$CF$91,81,0)</f>
        <v>D</v>
      </c>
      <c r="W2168" s="78" t="str">
        <f>VLOOKUP(D2168,Empresas!$D$7:$M$91,10,0)</f>
        <v>P. Natural</v>
      </c>
      <c r="X2168" s="69" t="str">
        <f t="shared" si="346"/>
        <v>SI</v>
      </c>
      <c r="Y2168" s="153" t="str">
        <f t="shared" si="347"/>
        <v>No aplica</v>
      </c>
      <c r="Z2168" s="147">
        <f>IF(Y2168="No aplica",0,IF(I2168="no",0,IF(I2168="No aplica",0,IF(I2168="Si",1,IF(I2168="Fisico",1,IF(I2168="Electronico",2,VLOOKUP(C2168&amp;"|"&amp;B2168&amp;"|"&amp;D2168,Empresas!$C$6:$CC$92,G2168+6+1,0)))))))</f>
        <v>0</v>
      </c>
      <c r="AA2168" s="147">
        <f>IF(AND($I2168="Si",J2168=1),1,IF(AND($I2168="Fisico",J2168=1),1,IF(AND(J2168=1,$I2168="Electronico"),2,IF(J2168=1,VLOOKUP($C2168&amp;"|"&amp;$B2168&amp;"|"&amp;$D2168,Empresas!$C$6:$CC$92,$G2168+6+1,0),0))))</f>
        <v>0</v>
      </c>
      <c r="AB2168" s="147">
        <f>IF(AND($I2168="Si",K2168=1),1,IF(AND($I2168="Fisico",K2168=1),1,IF(AND(K2168=1,$I2168="Electronico"),2,IF(K2168=1,VLOOKUP($C2168&amp;"|"&amp;$B2168&amp;"|"&amp;$D2168,Empresas!$C$6:$CC$92,$G2168+6+1,0),0))))</f>
        <v>0</v>
      </c>
      <c r="AC2168" s="147">
        <f>IF(AND($I2168="Si",L2168=1),1,IF(AND($I2168="Fisico",L2168=1),1,IF(AND(L2168=1,$I2168="Electronico"),2,IF(L2168=1,VLOOKUP($C2168&amp;"|"&amp;$B2168&amp;"|"&amp;$D2168,Empresas!$C$6:$CC$92,$G2168+6+1,0),0))))</f>
        <v>0</v>
      </c>
      <c r="AD2168" s="147">
        <f>IF(AND($I2168="Si",M2168=1),1,IF(AND($I2168="Fisico",M2168=1),1,IF(AND(M2168=1,$I2168="Electronico"),2,IF(M2168=1,VLOOKUP($C2168&amp;"|"&amp;$B2168&amp;"|"&amp;$D2168,Empresas!$C$6:$CC$92,$G2168+6+1,0),0))))</f>
        <v>0</v>
      </c>
      <c r="AE2168" s="147">
        <f>IF(AND($I2168="Si",N2168=1),1,IF(AND($I2168="Fisico",N2168=1),1,IF(AND(N2168=1,$I2168="Electronico"),2,IF(N2168=1,VLOOKUP($C2168&amp;"|"&amp;$B2168&amp;"|"&amp;$D2168,Empresas!$C$6:$CC$92,$G2168+6+1,0),0))))</f>
        <v>0</v>
      </c>
      <c r="AF2168" s="147">
        <f>IF(AND($I2168="Si",O2168=1),1,IF(AND($I2168="Fisico",O2168=1),1,IF(AND(O2168=1,$I2168="Electronico"),2,IF(O2168=1,VLOOKUP($C2168&amp;"|"&amp;$B2168&amp;"|"&amp;$D2168,Empresas!$C$6:$CC$92,$G2168+6+1,0),0))))</f>
        <v>0</v>
      </c>
      <c r="AG2168" s="147">
        <f>IF(AND($I2168="Si",P2168=1),1,IF(AND($I2168="Fisico",P2168=1),1,IF(AND(P2168=1,$I2168="Electronico"),2,IF(P2168=1,VLOOKUP($C2168&amp;"|"&amp;$B2168&amp;"|"&amp;$D2168,Empresas!$C$6:$CC$92,$G2168+6+1,0),0))))</f>
        <v>0</v>
      </c>
      <c r="AH2168" s="147">
        <f>IF(AND($I2168="Si",Q2168=1),1,IF(AND($I2168="Fisico",Q2168=1),1,IF(AND(Q2168=1,$I2168="Electronico"),2,IF(Q2168=1,VLOOKUP($C2168&amp;"|"&amp;$B2168&amp;"|"&amp;$D2168,Empresas!$C$6:$CC$92,$G2168+6+1,0),0))))</f>
        <v>0</v>
      </c>
      <c r="AI2168" s="147">
        <f>IF(AND($I2168="Si",R2168=1),1,IF(AND($I2168="Fisico",R2168=1),1,IF(AND(R2168=1,$I2168="Electronico"),2,IF(R2168=1,VLOOKUP($C2168&amp;"|"&amp;$B2168&amp;"|"&amp;$D2168,Empresas!$C$6:$CC$92,$G2168+6+1,0),0))))</f>
        <v>0</v>
      </c>
      <c r="AJ2168" s="147">
        <f>IF(AND($I2168="Si",S2168=1),1,IF(AND($I2168="Fisico",S2168=1),1,IF(AND(S2168=1,$I2168="Electronico"),2,IF(S2168=1,VLOOKUP($C2168&amp;"|"&amp;$B2168&amp;"|"&amp;$D2168,Empresas!$C$6:$CC$92,$G2168+6+1,0),0))))</f>
        <v>0</v>
      </c>
      <c r="AK2168" s="147">
        <f>IF(AND($I2168="Si",T2168=1),1,IF(AND($I2168="Fisico",T2168=1),1,IF(AND(T2168=1,$I2168="Electronico"),2,IF(T2168=1,VLOOKUP($C2168&amp;"|"&amp;$B2168&amp;"|"&amp;$D2168,Empresas!$C$6:$CC$92,$G2168+6+1,0),0))))</f>
        <v>0</v>
      </c>
      <c r="AL2168" s="147">
        <f>IF(AND($I2168="Si",U2168=1),1,IF(AND($I2168="Fisico",U2168=1),1,IF(AND(U2168=1,$I2168="Electronico"),2,IF(U2168=1,VLOOKUP($C2168&amp;"|"&amp;$B2168&amp;"|"&amp;$D2168,Empresas!$C$6:$CC$92,$G2168+6+1,0),0))))</f>
        <v>0</v>
      </c>
      <c r="AM2168" s="149">
        <f t="shared" si="348"/>
        <v>0</v>
      </c>
      <c r="AN2168" s="149">
        <f t="shared" si="349"/>
        <v>0</v>
      </c>
      <c r="AO2168" s="152">
        <f t="shared" si="350"/>
        <v>0</v>
      </c>
    </row>
    <row r="2169" spans="1:41" x14ac:dyDescent="0.25">
      <c r="A2169" s="143" t="str">
        <f>VLOOKUP(D2169,Empresas!$D$7:$F$91,3,0)</f>
        <v>Yulisa</v>
      </c>
      <c r="B2169" s="144" t="str">
        <f>VLOOKUP(D2169,Empresas!$D$7:$G$91,4,0)</f>
        <v>Mireya</v>
      </c>
      <c r="C2169" s="144" t="s">
        <v>544</v>
      </c>
      <c r="D2169" s="144" t="s">
        <v>334</v>
      </c>
      <c r="E2169" s="144" t="str">
        <f>VLOOKUP(D2169,Empresas!$D$7:$E$92,2,0)</f>
        <v>GUTIERREZ VILCA FRANCO DOMINGO</v>
      </c>
      <c r="F2169" s="144" t="s">
        <v>189</v>
      </c>
      <c r="G2169" s="145">
        <f t="shared" si="355"/>
        <v>68</v>
      </c>
      <c r="H2169" s="145" t="str">
        <f>VLOOKUP(D2169,Empresas!$D$6:$L$92,7,0)</f>
        <v>Semestral</v>
      </c>
      <c r="I2169" s="144" t="str">
        <f>VLOOKUP(VLOOKUP(D2169&amp;"|"&amp;B2169,Empresas!$I$7:$CB$92,G2169,0),Tablas!$A$13:$B$14,2,0)</f>
        <v>No</v>
      </c>
      <c r="J2169" s="78"/>
      <c r="K2169" s="78"/>
      <c r="L2169" s="78"/>
      <c r="M2169" s="78"/>
      <c r="N2169" s="78"/>
      <c r="O2169" s="78"/>
      <c r="P2169" s="78"/>
      <c r="Q2169" s="78"/>
      <c r="R2169" s="78"/>
      <c r="S2169" s="78"/>
      <c r="T2169" s="78"/>
      <c r="U2169" s="78"/>
      <c r="V2169" s="78" t="str">
        <f>VLOOKUP(D2169,Empresas!$D$7:$CF$91,81,0)</f>
        <v>D</v>
      </c>
      <c r="W2169" s="78" t="str">
        <f>VLOOKUP(D2169,Empresas!$D$7:$M$91,10,0)</f>
        <v>P. Natural</v>
      </c>
      <c r="X2169" s="69" t="str">
        <f t="shared" si="346"/>
        <v>SI</v>
      </c>
      <c r="Y2169" s="153" t="str">
        <f t="shared" si="347"/>
        <v>No aplica</v>
      </c>
      <c r="Z2169" s="147">
        <f>IF(Y2169="No aplica",0,IF(I2169="no",0,IF(I2169="No aplica",0,IF(I2169="Si",1,IF(I2169="Fisico",1,IF(I2169="Electronico",2,VLOOKUP(C2169&amp;"|"&amp;B2169&amp;"|"&amp;D2169,Empresas!$C$6:$CC$92,G2169+6+1,0)))))))</f>
        <v>0</v>
      </c>
      <c r="AA2169" s="147">
        <f>IF(AND($I2169="Si",J2169=1),1,IF(AND($I2169="Fisico",J2169=1),1,IF(AND(J2169=1,$I2169="Electronico"),2,IF(J2169=1,VLOOKUP($C2169&amp;"|"&amp;$B2169&amp;"|"&amp;$D2169,Empresas!$C$6:$CC$92,$G2169+6+1,0),0))))</f>
        <v>0</v>
      </c>
      <c r="AB2169" s="147">
        <f>IF(AND($I2169="Si",K2169=1),1,IF(AND($I2169="Fisico",K2169=1),1,IF(AND(K2169=1,$I2169="Electronico"),2,IF(K2169=1,VLOOKUP($C2169&amp;"|"&amp;$B2169&amp;"|"&amp;$D2169,Empresas!$C$6:$CC$92,$G2169+6+1,0),0))))</f>
        <v>0</v>
      </c>
      <c r="AC2169" s="147">
        <f>IF(AND($I2169="Si",L2169=1),1,IF(AND($I2169="Fisico",L2169=1),1,IF(AND(L2169=1,$I2169="Electronico"),2,IF(L2169=1,VLOOKUP($C2169&amp;"|"&amp;$B2169&amp;"|"&amp;$D2169,Empresas!$C$6:$CC$92,$G2169+6+1,0),0))))</f>
        <v>0</v>
      </c>
      <c r="AD2169" s="147">
        <f>IF(AND($I2169="Si",M2169=1),1,IF(AND($I2169="Fisico",M2169=1),1,IF(AND(M2169=1,$I2169="Electronico"),2,IF(M2169=1,VLOOKUP($C2169&amp;"|"&amp;$B2169&amp;"|"&amp;$D2169,Empresas!$C$6:$CC$92,$G2169+6+1,0),0))))</f>
        <v>0</v>
      </c>
      <c r="AE2169" s="147">
        <f>IF(AND($I2169="Si",N2169=1),1,IF(AND($I2169="Fisico",N2169=1),1,IF(AND(N2169=1,$I2169="Electronico"),2,IF(N2169=1,VLOOKUP($C2169&amp;"|"&amp;$B2169&amp;"|"&amp;$D2169,Empresas!$C$6:$CC$92,$G2169+6+1,0),0))))</f>
        <v>0</v>
      </c>
      <c r="AF2169" s="147">
        <f>IF(AND($I2169="Si",O2169=1),1,IF(AND($I2169="Fisico",O2169=1),1,IF(AND(O2169=1,$I2169="Electronico"),2,IF(O2169=1,VLOOKUP($C2169&amp;"|"&amp;$B2169&amp;"|"&amp;$D2169,Empresas!$C$6:$CC$92,$G2169+6+1,0),0))))</f>
        <v>0</v>
      </c>
      <c r="AG2169" s="147">
        <f>IF(AND($I2169="Si",P2169=1),1,IF(AND($I2169="Fisico",P2169=1),1,IF(AND(P2169=1,$I2169="Electronico"),2,IF(P2169=1,VLOOKUP($C2169&amp;"|"&amp;$B2169&amp;"|"&amp;$D2169,Empresas!$C$6:$CC$92,$G2169+6+1,0),0))))</f>
        <v>0</v>
      </c>
      <c r="AH2169" s="147">
        <f>IF(AND($I2169="Si",Q2169=1),1,IF(AND($I2169="Fisico",Q2169=1),1,IF(AND(Q2169=1,$I2169="Electronico"),2,IF(Q2169=1,VLOOKUP($C2169&amp;"|"&amp;$B2169&amp;"|"&amp;$D2169,Empresas!$C$6:$CC$92,$G2169+6+1,0),0))))</f>
        <v>0</v>
      </c>
      <c r="AI2169" s="147">
        <f>IF(AND($I2169="Si",R2169=1),1,IF(AND($I2169="Fisico",R2169=1),1,IF(AND(R2169=1,$I2169="Electronico"),2,IF(R2169=1,VLOOKUP($C2169&amp;"|"&amp;$B2169&amp;"|"&amp;$D2169,Empresas!$C$6:$CC$92,$G2169+6+1,0),0))))</f>
        <v>0</v>
      </c>
      <c r="AJ2169" s="147">
        <f>IF(AND($I2169="Si",S2169=1),1,IF(AND($I2169="Fisico",S2169=1),1,IF(AND(S2169=1,$I2169="Electronico"),2,IF(S2169=1,VLOOKUP($C2169&amp;"|"&amp;$B2169&amp;"|"&amp;$D2169,Empresas!$C$6:$CC$92,$G2169+6+1,0),0))))</f>
        <v>0</v>
      </c>
      <c r="AK2169" s="147">
        <f>IF(AND($I2169="Si",T2169=1),1,IF(AND($I2169="Fisico",T2169=1),1,IF(AND(T2169=1,$I2169="Electronico"),2,IF(T2169=1,VLOOKUP($C2169&amp;"|"&amp;$B2169&amp;"|"&amp;$D2169,Empresas!$C$6:$CC$92,$G2169+6+1,0),0))))</f>
        <v>0</v>
      </c>
      <c r="AL2169" s="147">
        <f>IF(AND($I2169="Si",U2169=1),1,IF(AND($I2169="Fisico",U2169=1),1,IF(AND(U2169=1,$I2169="Electronico"),2,IF(U2169=1,VLOOKUP($C2169&amp;"|"&amp;$B2169&amp;"|"&amp;$D2169,Empresas!$C$6:$CC$92,$G2169+6+1,0),0))))</f>
        <v>0</v>
      </c>
      <c r="AM2169" s="149">
        <f t="shared" si="348"/>
        <v>0</v>
      </c>
      <c r="AN2169" s="149">
        <f t="shared" si="349"/>
        <v>0</v>
      </c>
      <c r="AO2169" s="152">
        <f t="shared" si="350"/>
        <v>0</v>
      </c>
    </row>
    <row r="2170" spans="1:41" x14ac:dyDescent="0.25">
      <c r="A2170" s="143" t="str">
        <f>VLOOKUP(D2170,Empresas!$D$7:$F$91,3,0)</f>
        <v>Yulisa</v>
      </c>
      <c r="B2170" s="144" t="str">
        <f>VLOOKUP(D2170,Empresas!$D$7:$G$91,4,0)</f>
        <v>Mireya</v>
      </c>
      <c r="C2170" s="144" t="s">
        <v>544</v>
      </c>
      <c r="D2170" s="144" t="s">
        <v>334</v>
      </c>
      <c r="E2170" s="144" t="str">
        <f>VLOOKUP(D2170,Empresas!$D$7:$E$92,2,0)</f>
        <v>GUTIERREZ VILCA FRANCO DOMINGO</v>
      </c>
      <c r="F2170" s="144" t="s">
        <v>190</v>
      </c>
      <c r="G2170" s="145">
        <f t="shared" si="355"/>
        <v>69</v>
      </c>
      <c r="H2170" s="145" t="str">
        <f>VLOOKUP(D2170,Empresas!$D$6:$L$92,7,0)</f>
        <v>Semestral</v>
      </c>
      <c r="I2170" s="144" t="str">
        <f>VLOOKUP(VLOOKUP(D2170&amp;"|"&amp;B2170,Empresas!$I$7:$CB$92,G2170,0),Tablas!$A$13:$B$14,2,0)</f>
        <v>No</v>
      </c>
      <c r="J2170" s="78"/>
      <c r="K2170" s="78"/>
      <c r="L2170" s="78"/>
      <c r="M2170" s="78"/>
      <c r="N2170" s="78"/>
      <c r="O2170" s="78"/>
      <c r="P2170" s="78"/>
      <c r="Q2170" s="78"/>
      <c r="R2170" s="78"/>
      <c r="S2170" s="78"/>
      <c r="T2170" s="78"/>
      <c r="U2170" s="78"/>
      <c r="V2170" s="78" t="str">
        <f>VLOOKUP(D2170,Empresas!$D$7:$CF$91,81,0)</f>
        <v>D</v>
      </c>
      <c r="W2170" s="78" t="str">
        <f>VLOOKUP(D2170,Empresas!$D$7:$M$91,10,0)</f>
        <v>P. Natural</v>
      </c>
      <c r="X2170" s="69" t="str">
        <f t="shared" si="346"/>
        <v>NO</v>
      </c>
      <c r="Y2170" s="153" t="str">
        <f t="shared" si="347"/>
        <v>No aplica</v>
      </c>
      <c r="Z2170" s="147">
        <f>IF(Y2170="No aplica",0,IF(I2170="no",0,IF(I2170="No aplica",0,IF(I2170="Si",1,IF(I2170="Fisico",1,IF(I2170="Electronico",2,VLOOKUP(C2170&amp;"|"&amp;B2170&amp;"|"&amp;D2170,Empresas!$C$6:$CC$92,G2170+6+1,0)))))))</f>
        <v>0</v>
      </c>
      <c r="AA2170" s="147">
        <f>IF(AND($I2170="Si",J2170=1),1,IF(AND($I2170="Fisico",J2170=1),1,IF(AND(J2170=1,$I2170="Electronico"),2,IF(J2170=1,VLOOKUP($C2170&amp;"|"&amp;$B2170&amp;"|"&amp;$D2170,Empresas!$C$6:$CC$92,$G2170+6+1,0),0))))</f>
        <v>0</v>
      </c>
      <c r="AB2170" s="147">
        <f>IF(AND($I2170="Si",K2170=1),1,IF(AND($I2170="Fisico",K2170=1),1,IF(AND(K2170=1,$I2170="Electronico"),2,IF(K2170=1,VLOOKUP($C2170&amp;"|"&amp;$B2170&amp;"|"&amp;$D2170,Empresas!$C$6:$CC$92,$G2170+6+1,0),0))))</f>
        <v>0</v>
      </c>
      <c r="AC2170" s="147">
        <f>IF(AND($I2170="Si",L2170=1),1,IF(AND($I2170="Fisico",L2170=1),1,IF(AND(L2170=1,$I2170="Electronico"),2,IF(L2170=1,VLOOKUP($C2170&amp;"|"&amp;$B2170&amp;"|"&amp;$D2170,Empresas!$C$6:$CC$92,$G2170+6+1,0),0))))</f>
        <v>0</v>
      </c>
      <c r="AD2170" s="147">
        <f>IF(AND($I2170="Si",M2170=1),1,IF(AND($I2170="Fisico",M2170=1),1,IF(AND(M2170=1,$I2170="Electronico"),2,IF(M2170=1,VLOOKUP($C2170&amp;"|"&amp;$B2170&amp;"|"&amp;$D2170,Empresas!$C$6:$CC$92,$G2170+6+1,0),0))))</f>
        <v>0</v>
      </c>
      <c r="AE2170" s="147">
        <f>IF(AND($I2170="Si",N2170=1),1,IF(AND($I2170="Fisico",N2170=1),1,IF(AND(N2170=1,$I2170="Electronico"),2,IF(N2170=1,VLOOKUP($C2170&amp;"|"&amp;$B2170&amp;"|"&amp;$D2170,Empresas!$C$6:$CC$92,$G2170+6+1,0),0))))</f>
        <v>0</v>
      </c>
      <c r="AF2170" s="147">
        <f>IF(AND($I2170="Si",O2170=1),1,IF(AND($I2170="Fisico",O2170=1),1,IF(AND(O2170=1,$I2170="Electronico"),2,IF(O2170=1,VLOOKUP($C2170&amp;"|"&amp;$B2170&amp;"|"&amp;$D2170,Empresas!$C$6:$CC$92,$G2170+6+1,0),0))))</f>
        <v>0</v>
      </c>
      <c r="AG2170" s="147">
        <f>IF(AND($I2170="Si",P2170=1),1,IF(AND($I2170="Fisico",P2170=1),1,IF(AND(P2170=1,$I2170="Electronico"),2,IF(P2170=1,VLOOKUP($C2170&amp;"|"&amp;$B2170&amp;"|"&amp;$D2170,Empresas!$C$6:$CC$92,$G2170+6+1,0),0))))</f>
        <v>0</v>
      </c>
      <c r="AH2170" s="147">
        <f>IF(AND($I2170="Si",Q2170=1),1,IF(AND($I2170="Fisico",Q2170=1),1,IF(AND(Q2170=1,$I2170="Electronico"),2,IF(Q2170=1,VLOOKUP($C2170&amp;"|"&amp;$B2170&amp;"|"&amp;$D2170,Empresas!$C$6:$CC$92,$G2170+6+1,0),0))))</f>
        <v>0</v>
      </c>
      <c r="AI2170" s="147">
        <f>IF(AND($I2170="Si",R2170=1),1,IF(AND($I2170="Fisico",R2170=1),1,IF(AND(R2170=1,$I2170="Electronico"),2,IF(R2170=1,VLOOKUP($C2170&amp;"|"&amp;$B2170&amp;"|"&amp;$D2170,Empresas!$C$6:$CC$92,$G2170+6+1,0),0))))</f>
        <v>0</v>
      </c>
      <c r="AJ2170" s="147">
        <f>IF(AND($I2170="Si",S2170=1),1,IF(AND($I2170="Fisico",S2170=1),1,IF(AND(S2170=1,$I2170="Electronico"),2,IF(S2170=1,VLOOKUP($C2170&amp;"|"&amp;$B2170&amp;"|"&amp;$D2170,Empresas!$C$6:$CC$92,$G2170+6+1,0),0))))</f>
        <v>0</v>
      </c>
      <c r="AK2170" s="147">
        <f>IF(AND($I2170="Si",T2170=1),1,IF(AND($I2170="Fisico",T2170=1),1,IF(AND(T2170=1,$I2170="Electronico"),2,IF(T2170=1,VLOOKUP($C2170&amp;"|"&amp;$B2170&amp;"|"&amp;$D2170,Empresas!$C$6:$CC$92,$G2170+6+1,0),0))))</f>
        <v>0</v>
      </c>
      <c r="AL2170" s="147">
        <f>IF(AND($I2170="Si",U2170=1),1,IF(AND($I2170="Fisico",U2170=1),1,IF(AND(U2170=1,$I2170="Electronico"),2,IF(U2170=1,VLOOKUP($C2170&amp;"|"&amp;$B2170&amp;"|"&amp;$D2170,Empresas!$C$6:$CC$92,$G2170+6+1,0),0))))</f>
        <v>0</v>
      </c>
      <c r="AM2170" s="149">
        <f t="shared" si="348"/>
        <v>0</v>
      </c>
      <c r="AN2170" s="149">
        <f t="shared" si="349"/>
        <v>0</v>
      </c>
      <c r="AO2170" s="152">
        <f t="shared" si="350"/>
        <v>0</v>
      </c>
    </row>
    <row r="2171" spans="1:41" x14ac:dyDescent="0.25">
      <c r="A2171" s="143" t="str">
        <f>VLOOKUP(D2171,Empresas!$D$7:$F$91,3,0)</f>
        <v>Yulisa</v>
      </c>
      <c r="B2171" s="144" t="str">
        <f>VLOOKUP(D2171,Empresas!$D$7:$G$91,4,0)</f>
        <v>Mireya</v>
      </c>
      <c r="C2171" s="144" t="s">
        <v>544</v>
      </c>
      <c r="D2171" s="144" t="s">
        <v>334</v>
      </c>
      <c r="E2171" s="144" t="str">
        <f>VLOOKUP(D2171,Empresas!$D$7:$E$92,2,0)</f>
        <v>GUTIERREZ VILCA FRANCO DOMINGO</v>
      </c>
      <c r="F2171" s="146" t="s">
        <v>191</v>
      </c>
      <c r="G2171" s="145">
        <f t="shared" si="355"/>
        <v>70</v>
      </c>
      <c r="H2171" s="145" t="str">
        <f>VLOOKUP(D2171,Empresas!$D$6:$L$92,7,0)</f>
        <v>Semestral</v>
      </c>
      <c r="I2171" s="144" t="str">
        <f>VLOOKUP(VLOOKUP(D2171&amp;"|"&amp;B2171,Empresas!$I$7:$CB$92,G2171,0),Tablas!$A$13:$B$14,2,0)</f>
        <v>No</v>
      </c>
      <c r="J2171" s="78"/>
      <c r="K2171" s="78"/>
      <c r="L2171" s="78"/>
      <c r="M2171" s="78"/>
      <c r="N2171" s="78"/>
      <c r="O2171" s="78"/>
      <c r="P2171" s="78"/>
      <c r="Q2171" s="78"/>
      <c r="R2171" s="78"/>
      <c r="S2171" s="78"/>
      <c r="T2171" s="78"/>
      <c r="U2171" s="78"/>
      <c r="V2171" s="78" t="str">
        <f>VLOOKUP(D2171,Empresas!$D$7:$CF$91,81,0)</f>
        <v>D</v>
      </c>
      <c r="W2171" s="78" t="str">
        <f>VLOOKUP(D2171,Empresas!$D$7:$M$91,10,0)</f>
        <v>P. Natural</v>
      </c>
      <c r="X2171" s="69" t="str">
        <f t="shared" si="346"/>
        <v>NO</v>
      </c>
      <c r="Y2171" s="153" t="str">
        <f t="shared" si="347"/>
        <v>No aplica</v>
      </c>
      <c r="Z2171" s="147">
        <f>IF(Y2171="No aplica",0,IF(I2171="no",0,IF(I2171="No aplica",0,IF(I2171="Si",1,IF(I2171="Fisico",1,IF(I2171="Electronico",2,VLOOKUP(C2171&amp;"|"&amp;B2171&amp;"|"&amp;D2171,Empresas!$C$6:$CC$92,G2171+6+1,0)))))))</f>
        <v>0</v>
      </c>
      <c r="AA2171" s="147">
        <f>IF(AND($I2171="Si",J2171=1),1,IF(AND($I2171="Fisico",J2171=1),1,IF(AND(J2171=1,$I2171="Electronico"),2,IF(J2171=1,VLOOKUP($C2171&amp;"|"&amp;$B2171&amp;"|"&amp;$D2171,Empresas!$C$6:$CC$92,$G2171+6+1,0),0))))</f>
        <v>0</v>
      </c>
      <c r="AB2171" s="147">
        <f>IF(AND($I2171="Si",K2171=1),1,IF(AND($I2171="Fisico",K2171=1),1,IF(AND(K2171=1,$I2171="Electronico"),2,IF(K2171=1,VLOOKUP($C2171&amp;"|"&amp;$B2171&amp;"|"&amp;$D2171,Empresas!$C$6:$CC$92,$G2171+6+1,0),0))))</f>
        <v>0</v>
      </c>
      <c r="AC2171" s="147">
        <f>IF(AND($I2171="Si",L2171=1),1,IF(AND($I2171="Fisico",L2171=1),1,IF(AND(L2171=1,$I2171="Electronico"),2,IF(L2171=1,VLOOKUP($C2171&amp;"|"&amp;$B2171&amp;"|"&amp;$D2171,Empresas!$C$6:$CC$92,$G2171+6+1,0),0))))</f>
        <v>0</v>
      </c>
      <c r="AD2171" s="147">
        <f>IF(AND($I2171="Si",M2171=1),1,IF(AND($I2171="Fisico",M2171=1),1,IF(AND(M2171=1,$I2171="Electronico"),2,IF(M2171=1,VLOOKUP($C2171&amp;"|"&amp;$B2171&amp;"|"&amp;$D2171,Empresas!$C$6:$CC$92,$G2171+6+1,0),0))))</f>
        <v>0</v>
      </c>
      <c r="AE2171" s="147">
        <f>IF(AND($I2171="Si",N2171=1),1,IF(AND($I2171="Fisico",N2171=1),1,IF(AND(N2171=1,$I2171="Electronico"),2,IF(N2171=1,VLOOKUP($C2171&amp;"|"&amp;$B2171&amp;"|"&amp;$D2171,Empresas!$C$6:$CC$92,$G2171+6+1,0),0))))</f>
        <v>0</v>
      </c>
      <c r="AF2171" s="147">
        <f>IF(AND($I2171="Si",O2171=1),1,IF(AND($I2171="Fisico",O2171=1),1,IF(AND(O2171=1,$I2171="Electronico"),2,IF(O2171=1,VLOOKUP($C2171&amp;"|"&amp;$B2171&amp;"|"&amp;$D2171,Empresas!$C$6:$CC$92,$G2171+6+1,0),0))))</f>
        <v>0</v>
      </c>
      <c r="AG2171" s="147">
        <f>IF(AND($I2171="Si",P2171=1),1,IF(AND($I2171="Fisico",P2171=1),1,IF(AND(P2171=1,$I2171="Electronico"),2,IF(P2171=1,VLOOKUP($C2171&amp;"|"&amp;$B2171&amp;"|"&amp;$D2171,Empresas!$C$6:$CC$92,$G2171+6+1,0),0))))</f>
        <v>0</v>
      </c>
      <c r="AH2171" s="147">
        <f>IF(AND($I2171="Si",Q2171=1),1,IF(AND($I2171="Fisico",Q2171=1),1,IF(AND(Q2171=1,$I2171="Electronico"),2,IF(Q2171=1,VLOOKUP($C2171&amp;"|"&amp;$B2171&amp;"|"&amp;$D2171,Empresas!$C$6:$CC$92,$G2171+6+1,0),0))))</f>
        <v>0</v>
      </c>
      <c r="AI2171" s="147">
        <f>IF(AND($I2171="Si",R2171=1),1,IF(AND($I2171="Fisico",R2171=1),1,IF(AND(R2171=1,$I2171="Electronico"),2,IF(R2171=1,VLOOKUP($C2171&amp;"|"&amp;$B2171&amp;"|"&amp;$D2171,Empresas!$C$6:$CC$92,$G2171+6+1,0),0))))</f>
        <v>0</v>
      </c>
      <c r="AJ2171" s="147">
        <f>IF(AND($I2171="Si",S2171=1),1,IF(AND($I2171="Fisico",S2171=1),1,IF(AND(S2171=1,$I2171="Electronico"),2,IF(S2171=1,VLOOKUP($C2171&amp;"|"&amp;$B2171&amp;"|"&amp;$D2171,Empresas!$C$6:$CC$92,$G2171+6+1,0),0))))</f>
        <v>0</v>
      </c>
      <c r="AK2171" s="147">
        <f>IF(AND($I2171="Si",T2171=1),1,IF(AND($I2171="Fisico",T2171=1),1,IF(AND(T2171=1,$I2171="Electronico"),2,IF(T2171=1,VLOOKUP($C2171&amp;"|"&amp;$B2171&amp;"|"&amp;$D2171,Empresas!$C$6:$CC$92,$G2171+6+1,0),0))))</f>
        <v>0</v>
      </c>
      <c r="AL2171" s="147">
        <f>IF(AND($I2171="Si",U2171=1),1,IF(AND($I2171="Fisico",U2171=1),1,IF(AND(U2171=1,$I2171="Electronico"),2,IF(U2171=1,VLOOKUP($C2171&amp;"|"&amp;$B2171&amp;"|"&amp;$D2171,Empresas!$C$6:$CC$92,$G2171+6+1,0),0))))</f>
        <v>0</v>
      </c>
      <c r="AM2171" s="149">
        <f t="shared" si="348"/>
        <v>0</v>
      </c>
      <c r="AN2171" s="149">
        <f t="shared" si="349"/>
        <v>0</v>
      </c>
      <c r="AO2171" s="152">
        <f t="shared" si="350"/>
        <v>0</v>
      </c>
    </row>
    <row r="2172" spans="1:41" x14ac:dyDescent="0.25">
      <c r="A2172" s="143" t="str">
        <f>VLOOKUP(D2172,Empresas!$D$7:$F$91,3,0)</f>
        <v>Yulisa</v>
      </c>
      <c r="B2172" s="144" t="str">
        <f>VLOOKUP(D2172,Empresas!$D$7:$G$91,4,0)</f>
        <v>Mireya</v>
      </c>
      <c r="C2172" s="144" t="s">
        <v>544</v>
      </c>
      <c r="D2172" s="144" t="s">
        <v>334</v>
      </c>
      <c r="E2172" s="144" t="str">
        <f>VLOOKUP(D2172,Empresas!$D$7:$E$92,2,0)</f>
        <v>GUTIERREZ VILCA FRANCO DOMINGO</v>
      </c>
      <c r="F2172" s="144" t="s">
        <v>192</v>
      </c>
      <c r="G2172" s="145">
        <f t="shared" si="355"/>
        <v>71</v>
      </c>
      <c r="H2172" s="145" t="str">
        <f>VLOOKUP(D2172,Empresas!$D$6:$L$92,7,0)</f>
        <v>Semestral</v>
      </c>
      <c r="I2172" s="144" t="str">
        <f>VLOOKUP(VLOOKUP(D2172&amp;"|"&amp;B2172,Empresas!$I$7:$CB$92,G2172,0),Tablas!$A$13:$B$14,2,0)</f>
        <v>No</v>
      </c>
      <c r="J2172" s="78"/>
      <c r="K2172" s="78"/>
      <c r="L2172" s="78"/>
      <c r="M2172" s="78"/>
      <c r="N2172" s="78"/>
      <c r="O2172" s="78"/>
      <c r="P2172" s="78"/>
      <c r="Q2172" s="78"/>
      <c r="R2172" s="78"/>
      <c r="S2172" s="78"/>
      <c r="T2172" s="78"/>
      <c r="U2172" s="78"/>
      <c r="V2172" s="78" t="str">
        <f>VLOOKUP(D2172,Empresas!$D$7:$CF$91,81,0)</f>
        <v>D</v>
      </c>
      <c r="W2172" s="78" t="str">
        <f>VLOOKUP(D2172,Empresas!$D$7:$M$91,10,0)</f>
        <v>P. Natural</v>
      </c>
      <c r="X2172" s="69" t="str">
        <f t="shared" si="346"/>
        <v>NO</v>
      </c>
      <c r="Y2172" s="153" t="str">
        <f t="shared" si="347"/>
        <v>No aplica</v>
      </c>
      <c r="Z2172" s="147">
        <f>IF(Y2172="No aplica",0,IF(I2172="no",0,IF(I2172="No aplica",0,IF(I2172="Si",1,IF(I2172="Fisico",1,IF(I2172="Electronico",2,VLOOKUP(C2172&amp;"|"&amp;B2172&amp;"|"&amp;D2172,Empresas!$C$6:$CC$92,G2172+6+1,0)))))))</f>
        <v>0</v>
      </c>
      <c r="AA2172" s="147">
        <f>IF(AND($I2172="Si",J2172=1),1,IF(AND($I2172="Fisico",J2172=1),1,IF(AND(J2172=1,$I2172="Electronico"),2,IF(J2172=1,VLOOKUP($C2172&amp;"|"&amp;$B2172&amp;"|"&amp;$D2172,Empresas!$C$6:$CC$92,$G2172+6+1,0),0))))</f>
        <v>0</v>
      </c>
      <c r="AB2172" s="147">
        <f>IF(AND($I2172="Si",K2172=1),1,IF(AND($I2172="Fisico",K2172=1),1,IF(AND(K2172=1,$I2172="Electronico"),2,IF(K2172=1,VLOOKUP($C2172&amp;"|"&amp;$B2172&amp;"|"&amp;$D2172,Empresas!$C$6:$CC$92,$G2172+6+1,0),0))))</f>
        <v>0</v>
      </c>
      <c r="AC2172" s="147">
        <f>IF(AND($I2172="Si",L2172=1),1,IF(AND($I2172="Fisico",L2172=1),1,IF(AND(L2172=1,$I2172="Electronico"),2,IF(L2172=1,VLOOKUP($C2172&amp;"|"&amp;$B2172&amp;"|"&amp;$D2172,Empresas!$C$6:$CC$92,$G2172+6+1,0),0))))</f>
        <v>0</v>
      </c>
      <c r="AD2172" s="147">
        <f>IF(AND($I2172="Si",M2172=1),1,IF(AND($I2172="Fisico",M2172=1),1,IF(AND(M2172=1,$I2172="Electronico"),2,IF(M2172=1,VLOOKUP($C2172&amp;"|"&amp;$B2172&amp;"|"&amp;$D2172,Empresas!$C$6:$CC$92,$G2172+6+1,0),0))))</f>
        <v>0</v>
      </c>
      <c r="AE2172" s="147">
        <f>IF(AND($I2172="Si",N2172=1),1,IF(AND($I2172="Fisico",N2172=1),1,IF(AND(N2172=1,$I2172="Electronico"),2,IF(N2172=1,VLOOKUP($C2172&amp;"|"&amp;$B2172&amp;"|"&amp;$D2172,Empresas!$C$6:$CC$92,$G2172+6+1,0),0))))</f>
        <v>0</v>
      </c>
      <c r="AF2172" s="147">
        <f>IF(AND($I2172="Si",O2172=1),1,IF(AND($I2172="Fisico",O2172=1),1,IF(AND(O2172=1,$I2172="Electronico"),2,IF(O2172=1,VLOOKUP($C2172&amp;"|"&amp;$B2172&amp;"|"&amp;$D2172,Empresas!$C$6:$CC$92,$G2172+6+1,0),0))))</f>
        <v>0</v>
      </c>
      <c r="AG2172" s="147">
        <f>IF(AND($I2172="Si",P2172=1),1,IF(AND($I2172="Fisico",P2172=1),1,IF(AND(P2172=1,$I2172="Electronico"),2,IF(P2172=1,VLOOKUP($C2172&amp;"|"&amp;$B2172&amp;"|"&amp;$D2172,Empresas!$C$6:$CC$92,$G2172+6+1,0),0))))</f>
        <v>0</v>
      </c>
      <c r="AH2172" s="147">
        <f>IF(AND($I2172="Si",Q2172=1),1,IF(AND($I2172="Fisico",Q2172=1),1,IF(AND(Q2172=1,$I2172="Electronico"),2,IF(Q2172=1,VLOOKUP($C2172&amp;"|"&amp;$B2172&amp;"|"&amp;$D2172,Empresas!$C$6:$CC$92,$G2172+6+1,0),0))))</f>
        <v>0</v>
      </c>
      <c r="AI2172" s="147">
        <f>IF(AND($I2172="Si",R2172=1),1,IF(AND($I2172="Fisico",R2172=1),1,IF(AND(R2172=1,$I2172="Electronico"),2,IF(R2172=1,VLOOKUP($C2172&amp;"|"&amp;$B2172&amp;"|"&amp;$D2172,Empresas!$C$6:$CC$92,$G2172+6+1,0),0))))</f>
        <v>0</v>
      </c>
      <c r="AJ2172" s="147">
        <f>IF(AND($I2172="Si",S2172=1),1,IF(AND($I2172="Fisico",S2172=1),1,IF(AND(S2172=1,$I2172="Electronico"),2,IF(S2172=1,VLOOKUP($C2172&amp;"|"&amp;$B2172&amp;"|"&amp;$D2172,Empresas!$C$6:$CC$92,$G2172+6+1,0),0))))</f>
        <v>0</v>
      </c>
      <c r="AK2172" s="147">
        <f>IF(AND($I2172="Si",T2172=1),1,IF(AND($I2172="Fisico",T2172=1),1,IF(AND(T2172=1,$I2172="Electronico"),2,IF(T2172=1,VLOOKUP($C2172&amp;"|"&amp;$B2172&amp;"|"&amp;$D2172,Empresas!$C$6:$CC$92,$G2172+6+1,0),0))))</f>
        <v>0</v>
      </c>
      <c r="AL2172" s="147">
        <f>IF(AND($I2172="Si",U2172=1),1,IF(AND($I2172="Fisico",U2172=1),1,IF(AND(U2172=1,$I2172="Electronico"),2,IF(U2172=1,VLOOKUP($C2172&amp;"|"&amp;$B2172&amp;"|"&amp;$D2172,Empresas!$C$6:$CC$92,$G2172+6+1,0),0))))</f>
        <v>0</v>
      </c>
      <c r="AM2172" s="149">
        <f t="shared" si="348"/>
        <v>0</v>
      </c>
      <c r="AN2172" s="149">
        <f t="shared" si="349"/>
        <v>0</v>
      </c>
      <c r="AO2172" s="152">
        <f t="shared" si="350"/>
        <v>0</v>
      </c>
    </row>
    <row r="2173" spans="1:41" x14ac:dyDescent="0.25">
      <c r="A2173" s="137" t="str">
        <f>VLOOKUP(D2173,Empresas!$D$7:$F$91,3,0)</f>
        <v>Yulisa</v>
      </c>
      <c r="B2173" s="138" t="str">
        <f>VLOOKUP(D2173,Empresas!$D$7:$G$91,4,0)</f>
        <v>Mireya</v>
      </c>
      <c r="C2173" s="138" t="s">
        <v>544</v>
      </c>
      <c r="D2173" s="138" t="s">
        <v>336</v>
      </c>
      <c r="E2173" s="138" t="str">
        <f>VLOOKUP(D2173,Empresas!$D$7:$E$92,2,0)</f>
        <v>CASTILLO FORNO DIANA JACKELINE</v>
      </c>
      <c r="F2173" s="138" t="s">
        <v>158</v>
      </c>
      <c r="G2173" s="139">
        <f>+Empresas!$O$2</f>
        <v>7</v>
      </c>
      <c r="H2173" s="139" t="str">
        <f>VLOOKUP(D2173,Empresas!$D$6:$L$92,7,0)</f>
        <v>Semestral</v>
      </c>
      <c r="I2173" s="138" t="str">
        <f>VLOOKUP(VLOOKUP(D2173&amp;"|"&amp;B2173,Empresas!$I$7:$CB$92,G2173,0),Tablas!$A$3:$B$5,2,0)</f>
        <v>No aplica</v>
      </c>
      <c r="J2173" s="78"/>
      <c r="K2173" s="78"/>
      <c r="L2173" s="78"/>
      <c r="M2173" s="78"/>
      <c r="N2173" s="78"/>
      <c r="O2173" s="78"/>
      <c r="P2173" s="78"/>
      <c r="Q2173" s="78"/>
      <c r="R2173" s="78"/>
      <c r="S2173" s="78"/>
      <c r="T2173" s="78"/>
      <c r="U2173" s="78"/>
      <c r="V2173" s="78" t="str">
        <f>VLOOKUP(D2173,Empresas!$D$7:$CF$91,81,0)</f>
        <v>D</v>
      </c>
      <c r="W2173" s="78" t="str">
        <f>VLOOKUP(D2173,Empresas!$D$7:$M$91,10,0)</f>
        <v>P. Natural</v>
      </c>
      <c r="X2173" s="69" t="str">
        <f t="shared" si="346"/>
        <v>SI</v>
      </c>
      <c r="Y2173" s="153" t="str">
        <f t="shared" si="347"/>
        <v>No aplica</v>
      </c>
      <c r="Z2173" s="147">
        <f>IF(Y2173="No aplica",0,IF(I2173="no",0,IF(I2173="No aplica",0,IF(I2173="Si",1,IF(I2173="Fisico",1,IF(I2173="Electronico",2,VLOOKUP(C2173&amp;"|"&amp;B2173&amp;"|"&amp;D2173,Empresas!$C$6:$CC$92,G2173+6+1,0)))))))</f>
        <v>0</v>
      </c>
      <c r="AA2173" s="147">
        <f>IF(AND($I2173="Si",J2173=1),1,IF(AND($I2173="Fisico",J2173=1),1,IF(AND(J2173=1,$I2173="Electronico"),2,IF(J2173=1,VLOOKUP($C2173&amp;"|"&amp;$B2173&amp;"|"&amp;$D2173,Empresas!$C$6:$CC$92,$G2173+6+1,0),0))))</f>
        <v>0</v>
      </c>
      <c r="AB2173" s="147">
        <f>IF(AND($I2173="Si",K2173=1),1,IF(AND($I2173="Fisico",K2173=1),1,IF(AND(K2173=1,$I2173="Electronico"),2,IF(K2173=1,VLOOKUP($C2173&amp;"|"&amp;$B2173&amp;"|"&amp;$D2173,Empresas!$C$6:$CC$92,$G2173+6+1,0),0))))</f>
        <v>0</v>
      </c>
      <c r="AC2173" s="147">
        <f>IF(AND($I2173="Si",L2173=1),1,IF(AND($I2173="Fisico",L2173=1),1,IF(AND(L2173=1,$I2173="Electronico"),2,IF(L2173=1,VLOOKUP($C2173&amp;"|"&amp;$B2173&amp;"|"&amp;$D2173,Empresas!$C$6:$CC$92,$G2173+6+1,0),0))))</f>
        <v>0</v>
      </c>
      <c r="AD2173" s="147">
        <f>IF(AND($I2173="Si",M2173=1),1,IF(AND($I2173="Fisico",M2173=1),1,IF(AND(M2173=1,$I2173="Electronico"),2,IF(M2173=1,VLOOKUP($C2173&amp;"|"&amp;$B2173&amp;"|"&amp;$D2173,Empresas!$C$6:$CC$92,$G2173+6+1,0),0))))</f>
        <v>0</v>
      </c>
      <c r="AE2173" s="147">
        <f>IF(AND($I2173="Si",N2173=1),1,IF(AND($I2173="Fisico",N2173=1),1,IF(AND(N2173=1,$I2173="Electronico"),2,IF(N2173=1,VLOOKUP($C2173&amp;"|"&amp;$B2173&amp;"|"&amp;$D2173,Empresas!$C$6:$CC$92,$G2173+6+1,0),0))))</f>
        <v>0</v>
      </c>
      <c r="AF2173" s="147">
        <f>IF(AND($I2173="Si",O2173=1),1,IF(AND($I2173="Fisico",O2173=1),1,IF(AND(O2173=1,$I2173="Electronico"),2,IF(O2173=1,VLOOKUP($C2173&amp;"|"&amp;$B2173&amp;"|"&amp;$D2173,Empresas!$C$6:$CC$92,$G2173+6+1,0),0))))</f>
        <v>0</v>
      </c>
      <c r="AG2173" s="147">
        <f>IF(AND($I2173="Si",P2173=1),1,IF(AND($I2173="Fisico",P2173=1),1,IF(AND(P2173=1,$I2173="Electronico"),2,IF(P2173=1,VLOOKUP($C2173&amp;"|"&amp;$B2173&amp;"|"&amp;$D2173,Empresas!$C$6:$CC$92,$G2173+6+1,0),0))))</f>
        <v>0</v>
      </c>
      <c r="AH2173" s="147">
        <f>IF(AND($I2173="Si",Q2173=1),1,IF(AND($I2173="Fisico",Q2173=1),1,IF(AND(Q2173=1,$I2173="Electronico"),2,IF(Q2173=1,VLOOKUP($C2173&amp;"|"&amp;$B2173&amp;"|"&amp;$D2173,Empresas!$C$6:$CC$92,$G2173+6+1,0),0))))</f>
        <v>0</v>
      </c>
      <c r="AI2173" s="147">
        <f>IF(AND($I2173="Si",R2173=1),1,IF(AND($I2173="Fisico",R2173=1),1,IF(AND(R2173=1,$I2173="Electronico"),2,IF(R2173=1,VLOOKUP($C2173&amp;"|"&amp;$B2173&amp;"|"&amp;$D2173,Empresas!$C$6:$CC$92,$G2173+6+1,0),0))))</f>
        <v>0</v>
      </c>
      <c r="AJ2173" s="147">
        <f>IF(AND($I2173="Si",S2173=1),1,IF(AND($I2173="Fisico",S2173=1),1,IF(AND(S2173=1,$I2173="Electronico"),2,IF(S2173=1,VLOOKUP($C2173&amp;"|"&amp;$B2173&amp;"|"&amp;$D2173,Empresas!$C$6:$CC$92,$G2173+6+1,0),0))))</f>
        <v>0</v>
      </c>
      <c r="AK2173" s="147">
        <f>IF(AND($I2173="Si",T2173=1),1,IF(AND($I2173="Fisico",T2173=1),1,IF(AND(T2173=1,$I2173="Electronico"),2,IF(T2173=1,VLOOKUP($C2173&amp;"|"&amp;$B2173&amp;"|"&amp;$D2173,Empresas!$C$6:$CC$92,$G2173+6+1,0),0))))</f>
        <v>0</v>
      </c>
      <c r="AL2173" s="147">
        <f>IF(AND($I2173="Si",U2173=1),1,IF(AND($I2173="Fisico",U2173=1),1,IF(AND(U2173=1,$I2173="Electronico"),2,IF(U2173=1,VLOOKUP($C2173&amp;"|"&amp;$B2173&amp;"|"&amp;$D2173,Empresas!$C$6:$CC$92,$G2173+6+1,0),0))))</f>
        <v>0</v>
      </c>
      <c r="AM2173" s="149">
        <f t="shared" si="348"/>
        <v>0</v>
      </c>
      <c r="AN2173" s="149">
        <f t="shared" si="349"/>
        <v>0</v>
      </c>
      <c r="AO2173" s="152">
        <f t="shared" si="350"/>
        <v>0</v>
      </c>
    </row>
    <row r="2174" spans="1:41" x14ac:dyDescent="0.25">
      <c r="A2174" s="137" t="str">
        <f>VLOOKUP(D2174,Empresas!$D$7:$F$91,3,0)</f>
        <v>Yulisa</v>
      </c>
      <c r="B2174" s="138" t="str">
        <f>VLOOKUP(D2174,Empresas!$D$7:$G$91,4,0)</f>
        <v>Mireya</v>
      </c>
      <c r="C2174" s="138" t="s">
        <v>544</v>
      </c>
      <c r="D2174" s="138" t="s">
        <v>336</v>
      </c>
      <c r="E2174" s="138" t="str">
        <f>VLOOKUP(D2174,Empresas!$D$7:$E$92,2,0)</f>
        <v>CASTILLO FORNO DIANA JACKELINE</v>
      </c>
      <c r="F2174" s="138" t="s">
        <v>159</v>
      </c>
      <c r="G2174" s="139">
        <f>+G2173+3</f>
        <v>10</v>
      </c>
      <c r="H2174" s="139" t="str">
        <f>VLOOKUP(D2174,Empresas!$D$6:$L$92,7,0)</f>
        <v>Semestral</v>
      </c>
      <c r="I2174" s="138" t="str">
        <f>VLOOKUP(VLOOKUP(D2174&amp;"|"&amp;B2174,Empresas!$I$7:$CB$92,G2174,0),Tablas!$A$3:$B$5,2,0)</f>
        <v>Registro y analisis</v>
      </c>
      <c r="J2174" s="78">
        <v>1</v>
      </c>
      <c r="K2174" s="78">
        <v>1</v>
      </c>
      <c r="L2174" s="78">
        <v>1</v>
      </c>
      <c r="M2174" s="78">
        <v>1</v>
      </c>
      <c r="N2174" s="78">
        <v>1</v>
      </c>
      <c r="O2174" s="78">
        <v>1</v>
      </c>
      <c r="P2174" s="78">
        <v>1</v>
      </c>
      <c r="Q2174" s="78">
        <v>1</v>
      </c>
      <c r="R2174" s="78"/>
      <c r="S2174" s="78"/>
      <c r="T2174" s="78"/>
      <c r="U2174" s="78"/>
      <c r="V2174" s="78" t="str">
        <f>VLOOKUP(D2174,Empresas!$D$7:$CF$91,81,0)</f>
        <v>D</v>
      </c>
      <c r="W2174" s="78" t="str">
        <f>VLOOKUP(D2174,Empresas!$D$7:$M$91,10,0)</f>
        <v>P. Natural</v>
      </c>
      <c r="X2174" s="69" t="str">
        <f t="shared" si="346"/>
        <v>SI</v>
      </c>
      <c r="Y2174" s="153" t="str">
        <f t="shared" si="347"/>
        <v>Si aplica</v>
      </c>
      <c r="Z2174" s="147">
        <f>IF(Y2174="No aplica",0,IF(I2174="no",0,IF(I2174="No aplica",0,IF(I2174="Si",1,IF(I2174="Fisico",1,IF(I2174="Electronico",2,VLOOKUP(C2174&amp;"|"&amp;B2174&amp;"|"&amp;D2174,Empresas!$C$6:$CC$92,G2174+6+1,0)))))))</f>
        <v>1</v>
      </c>
      <c r="AA2174" s="147">
        <f>IF(AND($I2174="Si",J2174=1),1,IF(AND($I2174="Fisico",J2174=1),1,IF(AND(J2174=1,$I2174="Electronico"),2,IF(J2174=1,VLOOKUP($C2174&amp;"|"&amp;$B2174&amp;"|"&amp;$D2174,Empresas!$C$6:$CC$92,$G2174+6+1,0),0))))</f>
        <v>1</v>
      </c>
      <c r="AB2174" s="147">
        <f>IF(AND($I2174="Si",K2174=1),1,IF(AND($I2174="Fisico",K2174=1),1,IF(AND(K2174=1,$I2174="Electronico"),2,IF(K2174=1,VLOOKUP($C2174&amp;"|"&amp;$B2174&amp;"|"&amp;$D2174,Empresas!$C$6:$CC$92,$G2174+6+1,0),0))))</f>
        <v>1</v>
      </c>
      <c r="AC2174" s="147">
        <f>IF(AND($I2174="Si",L2174=1),1,IF(AND($I2174="Fisico",L2174=1),1,IF(AND(L2174=1,$I2174="Electronico"),2,IF(L2174=1,VLOOKUP($C2174&amp;"|"&amp;$B2174&amp;"|"&amp;$D2174,Empresas!$C$6:$CC$92,$G2174+6+1,0),0))))</f>
        <v>1</v>
      </c>
      <c r="AD2174" s="147">
        <f>IF(AND($I2174="Si",M2174=1),1,IF(AND($I2174="Fisico",M2174=1),1,IF(AND(M2174=1,$I2174="Electronico"),2,IF(M2174=1,VLOOKUP($C2174&amp;"|"&amp;$B2174&amp;"|"&amp;$D2174,Empresas!$C$6:$CC$92,$G2174+6+1,0),0))))</f>
        <v>1</v>
      </c>
      <c r="AE2174" s="147">
        <f>IF(AND($I2174="Si",N2174=1),1,IF(AND($I2174="Fisico",N2174=1),1,IF(AND(N2174=1,$I2174="Electronico"),2,IF(N2174=1,VLOOKUP($C2174&amp;"|"&amp;$B2174&amp;"|"&amp;$D2174,Empresas!$C$6:$CC$92,$G2174+6+1,0),0))))</f>
        <v>1</v>
      </c>
      <c r="AF2174" s="147">
        <f>IF(AND($I2174="Si",O2174=1),1,IF(AND($I2174="Fisico",O2174=1),1,IF(AND(O2174=1,$I2174="Electronico"),2,IF(O2174=1,VLOOKUP($C2174&amp;"|"&amp;$B2174&amp;"|"&amp;$D2174,Empresas!$C$6:$CC$92,$G2174+6+1,0),0))))</f>
        <v>1</v>
      </c>
      <c r="AG2174" s="147">
        <f>IF(AND($I2174="Si",P2174=1),1,IF(AND($I2174="Fisico",P2174=1),1,IF(AND(P2174=1,$I2174="Electronico"),2,IF(P2174=1,VLOOKUP($C2174&amp;"|"&amp;$B2174&amp;"|"&amp;$D2174,Empresas!$C$6:$CC$92,$G2174+6+1,0),0))))</f>
        <v>1</v>
      </c>
      <c r="AH2174" s="147">
        <f>IF(AND($I2174="Si",Q2174=1),1,IF(AND($I2174="Fisico",Q2174=1),1,IF(AND(Q2174=1,$I2174="Electronico"),2,IF(Q2174=1,VLOOKUP($C2174&amp;"|"&amp;$B2174&amp;"|"&amp;$D2174,Empresas!$C$6:$CC$92,$G2174+6+1,0),0))))</f>
        <v>1</v>
      </c>
      <c r="AI2174" s="147">
        <f>IF(AND($I2174="Si",R2174=1),1,IF(AND($I2174="Fisico",R2174=1),1,IF(AND(R2174=1,$I2174="Electronico"),2,IF(R2174=1,VLOOKUP($C2174&amp;"|"&amp;$B2174&amp;"|"&amp;$D2174,Empresas!$C$6:$CC$92,$G2174+6+1,0),0))))</f>
        <v>0</v>
      </c>
      <c r="AJ2174" s="147">
        <f>IF(AND($I2174="Si",S2174=1),1,IF(AND($I2174="Fisico",S2174=1),1,IF(AND(S2174=1,$I2174="Electronico"),2,IF(S2174=1,VLOOKUP($C2174&amp;"|"&amp;$B2174&amp;"|"&amp;$D2174,Empresas!$C$6:$CC$92,$G2174+6+1,0),0))))</f>
        <v>0</v>
      </c>
      <c r="AK2174" s="147">
        <f>IF(AND($I2174="Si",T2174=1),1,IF(AND($I2174="Fisico",T2174=1),1,IF(AND(T2174=1,$I2174="Electronico"),2,IF(T2174=1,VLOOKUP($C2174&amp;"|"&amp;$B2174&amp;"|"&amp;$D2174,Empresas!$C$6:$CC$92,$G2174+6+1,0),0))))</f>
        <v>0</v>
      </c>
      <c r="AL2174" s="147">
        <f>IF(AND($I2174="Si",U2174=1),1,IF(AND($I2174="Fisico",U2174=1),1,IF(AND(U2174=1,$I2174="Electronico"),2,IF(U2174=1,VLOOKUP($C2174&amp;"|"&amp;$B2174&amp;"|"&amp;$D2174,Empresas!$C$6:$CC$92,$G2174+6+1,0),0))))</f>
        <v>0</v>
      </c>
      <c r="AM2174" s="149">
        <f t="shared" si="348"/>
        <v>8</v>
      </c>
      <c r="AN2174" s="149">
        <f t="shared" si="349"/>
        <v>8</v>
      </c>
      <c r="AO2174" s="152">
        <f t="shared" si="350"/>
        <v>1</v>
      </c>
    </row>
    <row r="2175" spans="1:41" x14ac:dyDescent="0.25">
      <c r="A2175" s="137" t="str">
        <f>VLOOKUP(D2175,Empresas!$D$7:$F$91,3,0)</f>
        <v>Yulisa</v>
      </c>
      <c r="B2175" s="138" t="str">
        <f>VLOOKUP(D2175,Empresas!$D$7:$G$91,4,0)</f>
        <v>Mireya</v>
      </c>
      <c r="C2175" s="138" t="s">
        <v>544</v>
      </c>
      <c r="D2175" s="138" t="s">
        <v>336</v>
      </c>
      <c r="E2175" s="138" t="str">
        <f>VLOOKUP(D2175,Empresas!$D$7:$E$92,2,0)</f>
        <v>CASTILLO FORNO DIANA JACKELINE</v>
      </c>
      <c r="F2175" s="138" t="s">
        <v>160</v>
      </c>
      <c r="G2175" s="139">
        <f t="shared" ref="G2175:G2186" si="356">+G2174+3</f>
        <v>13</v>
      </c>
      <c r="H2175" s="139" t="str">
        <f>VLOOKUP(D2175,Empresas!$D$6:$L$92,7,0)</f>
        <v>Semestral</v>
      </c>
      <c r="I2175" s="138" t="str">
        <f>VLOOKUP(VLOOKUP(D2175&amp;"|"&amp;B2175,Empresas!$I$7:$CB$92,G2175,0),Tablas!$A$3:$B$5,2,0)</f>
        <v>No aplica</v>
      </c>
      <c r="J2175" s="78"/>
      <c r="K2175" s="78"/>
      <c r="L2175" s="78"/>
      <c r="M2175" s="78"/>
      <c r="N2175" s="78"/>
      <c r="O2175" s="78"/>
      <c r="P2175" s="78"/>
      <c r="Q2175" s="78"/>
      <c r="R2175" s="78"/>
      <c r="S2175" s="78"/>
      <c r="T2175" s="78"/>
      <c r="U2175" s="78"/>
      <c r="V2175" s="78" t="str">
        <f>VLOOKUP(D2175,Empresas!$D$7:$CF$91,81,0)</f>
        <v>D</v>
      </c>
      <c r="W2175" s="78" t="str">
        <f>VLOOKUP(D2175,Empresas!$D$7:$M$91,10,0)</f>
        <v>P. Natural</v>
      </c>
      <c r="X2175" s="69" t="str">
        <f t="shared" si="346"/>
        <v>SI</v>
      </c>
      <c r="Y2175" s="153" t="str">
        <f t="shared" si="347"/>
        <v>No aplica</v>
      </c>
      <c r="Z2175" s="147">
        <f>IF(Y2175="No aplica",0,IF(I2175="no",0,IF(I2175="No aplica",0,IF(I2175="Si",1,IF(I2175="Fisico",1,IF(I2175="Electronico",2,VLOOKUP(C2175&amp;"|"&amp;B2175&amp;"|"&amp;D2175,Empresas!$C$6:$CC$92,G2175+6+1,0)))))))</f>
        <v>0</v>
      </c>
      <c r="AA2175" s="147">
        <f>IF(AND($I2175="Si",J2175=1),1,IF(AND($I2175="Fisico",J2175=1),1,IF(AND(J2175=1,$I2175="Electronico"),2,IF(J2175=1,VLOOKUP($C2175&amp;"|"&amp;$B2175&amp;"|"&amp;$D2175,Empresas!$C$6:$CC$92,$G2175+6+1,0),0))))</f>
        <v>0</v>
      </c>
      <c r="AB2175" s="147">
        <f>IF(AND($I2175="Si",K2175=1),1,IF(AND($I2175="Fisico",K2175=1),1,IF(AND(K2175=1,$I2175="Electronico"),2,IF(K2175=1,VLOOKUP($C2175&amp;"|"&amp;$B2175&amp;"|"&amp;$D2175,Empresas!$C$6:$CC$92,$G2175+6+1,0),0))))</f>
        <v>0</v>
      </c>
      <c r="AC2175" s="147">
        <f>IF(AND($I2175="Si",L2175=1),1,IF(AND($I2175="Fisico",L2175=1),1,IF(AND(L2175=1,$I2175="Electronico"),2,IF(L2175=1,VLOOKUP($C2175&amp;"|"&amp;$B2175&amp;"|"&amp;$D2175,Empresas!$C$6:$CC$92,$G2175+6+1,0),0))))</f>
        <v>0</v>
      </c>
      <c r="AD2175" s="147">
        <f>IF(AND($I2175="Si",M2175=1),1,IF(AND($I2175="Fisico",M2175=1),1,IF(AND(M2175=1,$I2175="Electronico"),2,IF(M2175=1,VLOOKUP($C2175&amp;"|"&amp;$B2175&amp;"|"&amp;$D2175,Empresas!$C$6:$CC$92,$G2175+6+1,0),0))))</f>
        <v>0</v>
      </c>
      <c r="AE2175" s="147">
        <f>IF(AND($I2175="Si",N2175=1),1,IF(AND($I2175="Fisico",N2175=1),1,IF(AND(N2175=1,$I2175="Electronico"),2,IF(N2175=1,VLOOKUP($C2175&amp;"|"&amp;$B2175&amp;"|"&amp;$D2175,Empresas!$C$6:$CC$92,$G2175+6+1,0),0))))</f>
        <v>0</v>
      </c>
      <c r="AF2175" s="147">
        <f>IF(AND($I2175="Si",O2175=1),1,IF(AND($I2175="Fisico",O2175=1),1,IF(AND(O2175=1,$I2175="Electronico"),2,IF(O2175=1,VLOOKUP($C2175&amp;"|"&amp;$B2175&amp;"|"&amp;$D2175,Empresas!$C$6:$CC$92,$G2175+6+1,0),0))))</f>
        <v>0</v>
      </c>
      <c r="AG2175" s="147">
        <f>IF(AND($I2175="Si",P2175=1),1,IF(AND($I2175="Fisico",P2175=1),1,IF(AND(P2175=1,$I2175="Electronico"),2,IF(P2175=1,VLOOKUP($C2175&amp;"|"&amp;$B2175&amp;"|"&amp;$D2175,Empresas!$C$6:$CC$92,$G2175+6+1,0),0))))</f>
        <v>0</v>
      </c>
      <c r="AH2175" s="147">
        <f>IF(AND($I2175="Si",Q2175=1),1,IF(AND($I2175="Fisico",Q2175=1),1,IF(AND(Q2175=1,$I2175="Electronico"),2,IF(Q2175=1,VLOOKUP($C2175&amp;"|"&amp;$B2175&amp;"|"&amp;$D2175,Empresas!$C$6:$CC$92,$G2175+6+1,0),0))))</f>
        <v>0</v>
      </c>
      <c r="AI2175" s="147">
        <f>IF(AND($I2175="Si",R2175=1),1,IF(AND($I2175="Fisico",R2175=1),1,IF(AND(R2175=1,$I2175="Electronico"),2,IF(R2175=1,VLOOKUP($C2175&amp;"|"&amp;$B2175&amp;"|"&amp;$D2175,Empresas!$C$6:$CC$92,$G2175+6+1,0),0))))</f>
        <v>0</v>
      </c>
      <c r="AJ2175" s="147">
        <f>IF(AND($I2175="Si",S2175=1),1,IF(AND($I2175="Fisico",S2175=1),1,IF(AND(S2175=1,$I2175="Electronico"),2,IF(S2175=1,VLOOKUP($C2175&amp;"|"&amp;$B2175&amp;"|"&amp;$D2175,Empresas!$C$6:$CC$92,$G2175+6+1,0),0))))</f>
        <v>0</v>
      </c>
      <c r="AK2175" s="147">
        <f>IF(AND($I2175="Si",T2175=1),1,IF(AND($I2175="Fisico",T2175=1),1,IF(AND(T2175=1,$I2175="Electronico"),2,IF(T2175=1,VLOOKUP($C2175&amp;"|"&amp;$B2175&amp;"|"&amp;$D2175,Empresas!$C$6:$CC$92,$G2175+6+1,0),0))))</f>
        <v>0</v>
      </c>
      <c r="AL2175" s="147">
        <f>IF(AND($I2175="Si",U2175=1),1,IF(AND($I2175="Fisico",U2175=1),1,IF(AND(U2175=1,$I2175="Electronico"),2,IF(U2175=1,VLOOKUP($C2175&amp;"|"&amp;$B2175&amp;"|"&amp;$D2175,Empresas!$C$6:$CC$92,$G2175+6+1,0),0))))</f>
        <v>0</v>
      </c>
      <c r="AM2175" s="149">
        <f t="shared" si="348"/>
        <v>0</v>
      </c>
      <c r="AN2175" s="149">
        <f t="shared" si="349"/>
        <v>0</v>
      </c>
      <c r="AO2175" s="152">
        <f t="shared" si="350"/>
        <v>0</v>
      </c>
    </row>
    <row r="2176" spans="1:41" x14ac:dyDescent="0.25">
      <c r="A2176" s="137" t="str">
        <f>VLOOKUP(D2176,Empresas!$D$7:$F$91,3,0)</f>
        <v>Yulisa</v>
      </c>
      <c r="B2176" s="138" t="str">
        <f>VLOOKUP(D2176,Empresas!$D$7:$G$91,4,0)</f>
        <v>Mireya</v>
      </c>
      <c r="C2176" s="138" t="s">
        <v>544</v>
      </c>
      <c r="D2176" s="138" t="s">
        <v>336</v>
      </c>
      <c r="E2176" s="138" t="str">
        <f>VLOOKUP(D2176,Empresas!$D$7:$E$92,2,0)</f>
        <v>CASTILLO FORNO DIANA JACKELINE</v>
      </c>
      <c r="F2176" s="138" t="s">
        <v>161</v>
      </c>
      <c r="G2176" s="139">
        <f t="shared" si="356"/>
        <v>16</v>
      </c>
      <c r="H2176" s="139" t="str">
        <f>VLOOKUP(D2176,Empresas!$D$6:$L$92,7,0)</f>
        <v>Semestral</v>
      </c>
      <c r="I2176" s="138" t="str">
        <f>VLOOKUP(VLOOKUP(D2176&amp;"|"&amp;B2176,Empresas!$I$7:$CB$92,G2176,0),Tablas!$A$3:$B$5,2,0)</f>
        <v>No aplica</v>
      </c>
      <c r="J2176" s="78"/>
      <c r="K2176" s="78"/>
      <c r="L2176" s="78"/>
      <c r="M2176" s="78"/>
      <c r="N2176" s="78"/>
      <c r="O2176" s="78"/>
      <c r="P2176" s="78"/>
      <c r="Q2176" s="78"/>
      <c r="R2176" s="78"/>
      <c r="S2176" s="78"/>
      <c r="T2176" s="78"/>
      <c r="U2176" s="78"/>
      <c r="V2176" s="78" t="str">
        <f>VLOOKUP(D2176,Empresas!$D$7:$CF$91,81,0)</f>
        <v>D</v>
      </c>
      <c r="W2176" s="78" t="str">
        <f>VLOOKUP(D2176,Empresas!$D$7:$M$91,10,0)</f>
        <v>P. Natural</v>
      </c>
      <c r="X2176" s="69" t="str">
        <f t="shared" si="346"/>
        <v>SI</v>
      </c>
      <c r="Y2176" s="153" t="str">
        <f t="shared" si="347"/>
        <v>No aplica</v>
      </c>
      <c r="Z2176" s="147">
        <f>IF(Y2176="No aplica",0,IF(I2176="no",0,IF(I2176="No aplica",0,IF(I2176="Si",1,IF(I2176="Fisico",1,IF(I2176="Electronico",2,VLOOKUP(C2176&amp;"|"&amp;B2176&amp;"|"&amp;D2176,Empresas!$C$6:$CC$92,G2176+6+1,0)))))))</f>
        <v>0</v>
      </c>
      <c r="AA2176" s="147">
        <f>IF(AND($I2176="Si",J2176=1),1,IF(AND($I2176="Fisico",J2176=1),1,IF(AND(J2176=1,$I2176="Electronico"),2,IF(J2176=1,VLOOKUP($C2176&amp;"|"&amp;$B2176&amp;"|"&amp;$D2176,Empresas!$C$6:$CC$92,$G2176+6+1,0),0))))</f>
        <v>0</v>
      </c>
      <c r="AB2176" s="147">
        <f>IF(AND($I2176="Si",K2176=1),1,IF(AND($I2176="Fisico",K2176=1),1,IF(AND(K2176=1,$I2176="Electronico"),2,IF(K2176=1,VLOOKUP($C2176&amp;"|"&amp;$B2176&amp;"|"&amp;$D2176,Empresas!$C$6:$CC$92,$G2176+6+1,0),0))))</f>
        <v>0</v>
      </c>
      <c r="AC2176" s="147">
        <f>IF(AND($I2176="Si",L2176=1),1,IF(AND($I2176="Fisico",L2176=1),1,IF(AND(L2176=1,$I2176="Electronico"),2,IF(L2176=1,VLOOKUP($C2176&amp;"|"&amp;$B2176&amp;"|"&amp;$D2176,Empresas!$C$6:$CC$92,$G2176+6+1,0),0))))</f>
        <v>0</v>
      </c>
      <c r="AD2176" s="147">
        <f>IF(AND($I2176="Si",M2176=1),1,IF(AND($I2176="Fisico",M2176=1),1,IF(AND(M2176=1,$I2176="Electronico"),2,IF(M2176=1,VLOOKUP($C2176&amp;"|"&amp;$B2176&amp;"|"&amp;$D2176,Empresas!$C$6:$CC$92,$G2176+6+1,0),0))))</f>
        <v>0</v>
      </c>
      <c r="AE2176" s="147">
        <f>IF(AND($I2176="Si",N2176=1),1,IF(AND($I2176="Fisico",N2176=1),1,IF(AND(N2176=1,$I2176="Electronico"),2,IF(N2176=1,VLOOKUP($C2176&amp;"|"&amp;$B2176&amp;"|"&amp;$D2176,Empresas!$C$6:$CC$92,$G2176+6+1,0),0))))</f>
        <v>0</v>
      </c>
      <c r="AF2176" s="147">
        <f>IF(AND($I2176="Si",O2176=1),1,IF(AND($I2176="Fisico",O2176=1),1,IF(AND(O2176=1,$I2176="Electronico"),2,IF(O2176=1,VLOOKUP($C2176&amp;"|"&amp;$B2176&amp;"|"&amp;$D2176,Empresas!$C$6:$CC$92,$G2176+6+1,0),0))))</f>
        <v>0</v>
      </c>
      <c r="AG2176" s="147">
        <f>IF(AND($I2176="Si",P2176=1),1,IF(AND($I2176="Fisico",P2176=1),1,IF(AND(P2176=1,$I2176="Electronico"),2,IF(P2176=1,VLOOKUP($C2176&amp;"|"&amp;$B2176&amp;"|"&amp;$D2176,Empresas!$C$6:$CC$92,$G2176+6+1,0),0))))</f>
        <v>0</v>
      </c>
      <c r="AH2176" s="147">
        <f>IF(AND($I2176="Si",Q2176=1),1,IF(AND($I2176="Fisico",Q2176=1),1,IF(AND(Q2176=1,$I2176="Electronico"),2,IF(Q2176=1,VLOOKUP($C2176&amp;"|"&amp;$B2176&amp;"|"&amp;$D2176,Empresas!$C$6:$CC$92,$G2176+6+1,0),0))))</f>
        <v>0</v>
      </c>
      <c r="AI2176" s="147">
        <f>IF(AND($I2176="Si",R2176=1),1,IF(AND($I2176="Fisico",R2176=1),1,IF(AND(R2176=1,$I2176="Electronico"),2,IF(R2176=1,VLOOKUP($C2176&amp;"|"&amp;$B2176&amp;"|"&amp;$D2176,Empresas!$C$6:$CC$92,$G2176+6+1,0),0))))</f>
        <v>0</v>
      </c>
      <c r="AJ2176" s="147">
        <f>IF(AND($I2176="Si",S2176=1),1,IF(AND($I2176="Fisico",S2176=1),1,IF(AND(S2176=1,$I2176="Electronico"),2,IF(S2176=1,VLOOKUP($C2176&amp;"|"&amp;$B2176&amp;"|"&amp;$D2176,Empresas!$C$6:$CC$92,$G2176+6+1,0),0))))</f>
        <v>0</v>
      </c>
      <c r="AK2176" s="147">
        <f>IF(AND($I2176="Si",T2176=1),1,IF(AND($I2176="Fisico",T2176=1),1,IF(AND(T2176=1,$I2176="Electronico"),2,IF(T2176=1,VLOOKUP($C2176&amp;"|"&amp;$B2176&amp;"|"&amp;$D2176,Empresas!$C$6:$CC$92,$G2176+6+1,0),0))))</f>
        <v>0</v>
      </c>
      <c r="AL2176" s="147">
        <f>IF(AND($I2176="Si",U2176=1),1,IF(AND($I2176="Fisico",U2176=1),1,IF(AND(U2176=1,$I2176="Electronico"),2,IF(U2176=1,VLOOKUP($C2176&amp;"|"&amp;$B2176&amp;"|"&amp;$D2176,Empresas!$C$6:$CC$92,$G2176+6+1,0),0))))</f>
        <v>0</v>
      </c>
      <c r="AM2176" s="149">
        <f t="shared" si="348"/>
        <v>0</v>
      </c>
      <c r="AN2176" s="149">
        <f t="shared" si="349"/>
        <v>0</v>
      </c>
      <c r="AO2176" s="152">
        <f t="shared" si="350"/>
        <v>0</v>
      </c>
    </row>
    <row r="2177" spans="1:41" x14ac:dyDescent="0.25">
      <c r="A2177" s="137" t="str">
        <f>VLOOKUP(D2177,Empresas!$D$7:$F$91,3,0)</f>
        <v>Yulisa</v>
      </c>
      <c r="B2177" s="138" t="str">
        <f>VLOOKUP(D2177,Empresas!$D$7:$G$91,4,0)</f>
        <v>Mireya</v>
      </c>
      <c r="C2177" s="138" t="s">
        <v>544</v>
      </c>
      <c r="D2177" s="138" t="s">
        <v>336</v>
      </c>
      <c r="E2177" s="138" t="str">
        <f>VLOOKUP(D2177,Empresas!$D$7:$E$92,2,0)</f>
        <v>CASTILLO FORNO DIANA JACKELINE</v>
      </c>
      <c r="F2177" s="138" t="s">
        <v>162</v>
      </c>
      <c r="G2177" s="139">
        <f t="shared" si="356"/>
        <v>19</v>
      </c>
      <c r="H2177" s="139" t="str">
        <f>VLOOKUP(D2177,Empresas!$D$6:$L$92,7,0)</f>
        <v>Semestral</v>
      </c>
      <c r="I2177" s="138" t="str">
        <f>VLOOKUP(VLOOKUP(D2177&amp;"|"&amp;B2177,Empresas!$I$7:$CB$92,G2177,0),Tablas!$A$3:$B$5,2,0)</f>
        <v>No aplica</v>
      </c>
      <c r="J2177" s="78"/>
      <c r="K2177" s="78"/>
      <c r="L2177" s="78"/>
      <c r="M2177" s="78"/>
      <c r="N2177" s="78"/>
      <c r="O2177" s="78"/>
      <c r="P2177" s="78"/>
      <c r="Q2177" s="78"/>
      <c r="R2177" s="78"/>
      <c r="S2177" s="78"/>
      <c r="T2177" s="78"/>
      <c r="U2177" s="78"/>
      <c r="V2177" s="78" t="str">
        <f>VLOOKUP(D2177,Empresas!$D$7:$CF$91,81,0)</f>
        <v>D</v>
      </c>
      <c r="W2177" s="78" t="str">
        <f>VLOOKUP(D2177,Empresas!$D$7:$M$91,10,0)</f>
        <v>P. Natural</v>
      </c>
      <c r="X2177" s="69" t="str">
        <f t="shared" si="346"/>
        <v>SI</v>
      </c>
      <c r="Y2177" s="153" t="str">
        <f t="shared" si="347"/>
        <v>No aplica</v>
      </c>
      <c r="Z2177" s="147">
        <f>IF(Y2177="No aplica",0,IF(I2177="no",0,IF(I2177="No aplica",0,IF(I2177="Si",1,IF(I2177="Fisico",1,IF(I2177="Electronico",2,VLOOKUP(C2177&amp;"|"&amp;B2177&amp;"|"&amp;D2177,Empresas!$C$6:$CC$92,G2177+6+1,0)))))))</f>
        <v>0</v>
      </c>
      <c r="AA2177" s="147">
        <f>IF(AND($I2177="Si",J2177=1),1,IF(AND($I2177="Fisico",J2177=1),1,IF(AND(J2177=1,$I2177="Electronico"),2,IF(J2177=1,VLOOKUP($C2177&amp;"|"&amp;$B2177&amp;"|"&amp;$D2177,Empresas!$C$6:$CC$92,$G2177+6+1,0),0))))</f>
        <v>0</v>
      </c>
      <c r="AB2177" s="147">
        <f>IF(AND($I2177="Si",K2177=1),1,IF(AND($I2177="Fisico",K2177=1),1,IF(AND(K2177=1,$I2177="Electronico"),2,IF(K2177=1,VLOOKUP($C2177&amp;"|"&amp;$B2177&amp;"|"&amp;$D2177,Empresas!$C$6:$CC$92,$G2177+6+1,0),0))))</f>
        <v>0</v>
      </c>
      <c r="AC2177" s="147">
        <f>IF(AND($I2177="Si",L2177=1),1,IF(AND($I2177="Fisico",L2177=1),1,IF(AND(L2177=1,$I2177="Electronico"),2,IF(L2177=1,VLOOKUP($C2177&amp;"|"&amp;$B2177&amp;"|"&amp;$D2177,Empresas!$C$6:$CC$92,$G2177+6+1,0),0))))</f>
        <v>0</v>
      </c>
      <c r="AD2177" s="147">
        <f>IF(AND($I2177="Si",M2177=1),1,IF(AND($I2177="Fisico",M2177=1),1,IF(AND(M2177=1,$I2177="Electronico"),2,IF(M2177=1,VLOOKUP($C2177&amp;"|"&amp;$B2177&amp;"|"&amp;$D2177,Empresas!$C$6:$CC$92,$G2177+6+1,0),0))))</f>
        <v>0</v>
      </c>
      <c r="AE2177" s="147">
        <f>IF(AND($I2177="Si",N2177=1),1,IF(AND($I2177="Fisico",N2177=1),1,IF(AND(N2177=1,$I2177="Electronico"),2,IF(N2177=1,VLOOKUP($C2177&amp;"|"&amp;$B2177&amp;"|"&amp;$D2177,Empresas!$C$6:$CC$92,$G2177+6+1,0),0))))</f>
        <v>0</v>
      </c>
      <c r="AF2177" s="147">
        <f>IF(AND($I2177="Si",O2177=1),1,IF(AND($I2177="Fisico",O2177=1),1,IF(AND(O2177=1,$I2177="Electronico"),2,IF(O2177=1,VLOOKUP($C2177&amp;"|"&amp;$B2177&amp;"|"&amp;$D2177,Empresas!$C$6:$CC$92,$G2177+6+1,0),0))))</f>
        <v>0</v>
      </c>
      <c r="AG2177" s="147">
        <f>IF(AND($I2177="Si",P2177=1),1,IF(AND($I2177="Fisico",P2177=1),1,IF(AND(P2177=1,$I2177="Electronico"),2,IF(P2177=1,VLOOKUP($C2177&amp;"|"&amp;$B2177&amp;"|"&amp;$D2177,Empresas!$C$6:$CC$92,$G2177+6+1,0),0))))</f>
        <v>0</v>
      </c>
      <c r="AH2177" s="147">
        <f>IF(AND($I2177="Si",Q2177=1),1,IF(AND($I2177="Fisico",Q2177=1),1,IF(AND(Q2177=1,$I2177="Electronico"),2,IF(Q2177=1,VLOOKUP($C2177&amp;"|"&amp;$B2177&amp;"|"&amp;$D2177,Empresas!$C$6:$CC$92,$G2177+6+1,0),0))))</f>
        <v>0</v>
      </c>
      <c r="AI2177" s="147">
        <f>IF(AND($I2177="Si",R2177=1),1,IF(AND($I2177="Fisico",R2177=1),1,IF(AND(R2177=1,$I2177="Electronico"),2,IF(R2177=1,VLOOKUP($C2177&amp;"|"&amp;$B2177&amp;"|"&amp;$D2177,Empresas!$C$6:$CC$92,$G2177+6+1,0),0))))</f>
        <v>0</v>
      </c>
      <c r="AJ2177" s="147">
        <f>IF(AND($I2177="Si",S2177=1),1,IF(AND($I2177="Fisico",S2177=1),1,IF(AND(S2177=1,$I2177="Electronico"),2,IF(S2177=1,VLOOKUP($C2177&amp;"|"&amp;$B2177&amp;"|"&amp;$D2177,Empresas!$C$6:$CC$92,$G2177+6+1,0),0))))</f>
        <v>0</v>
      </c>
      <c r="AK2177" s="147">
        <f>IF(AND($I2177="Si",T2177=1),1,IF(AND($I2177="Fisico",T2177=1),1,IF(AND(T2177=1,$I2177="Electronico"),2,IF(T2177=1,VLOOKUP($C2177&amp;"|"&amp;$B2177&amp;"|"&amp;$D2177,Empresas!$C$6:$CC$92,$G2177+6+1,0),0))))</f>
        <v>0</v>
      </c>
      <c r="AL2177" s="147">
        <f>IF(AND($I2177="Si",U2177=1),1,IF(AND($I2177="Fisico",U2177=1),1,IF(AND(U2177=1,$I2177="Electronico"),2,IF(U2177=1,VLOOKUP($C2177&amp;"|"&amp;$B2177&amp;"|"&amp;$D2177,Empresas!$C$6:$CC$92,$G2177+6+1,0),0))))</f>
        <v>0</v>
      </c>
      <c r="AM2177" s="149">
        <f t="shared" si="348"/>
        <v>0</v>
      </c>
      <c r="AN2177" s="149">
        <f t="shared" si="349"/>
        <v>0</v>
      </c>
      <c r="AO2177" s="152">
        <f t="shared" si="350"/>
        <v>0</v>
      </c>
    </row>
    <row r="2178" spans="1:41" x14ac:dyDescent="0.25">
      <c r="A2178" s="137" t="str">
        <f>VLOOKUP(D2178,Empresas!$D$7:$F$91,3,0)</f>
        <v>Yulisa</v>
      </c>
      <c r="B2178" s="138" t="str">
        <f>VLOOKUP(D2178,Empresas!$D$7:$G$91,4,0)</f>
        <v>Mireya</v>
      </c>
      <c r="C2178" s="138" t="s">
        <v>544</v>
      </c>
      <c r="D2178" s="138" t="s">
        <v>336</v>
      </c>
      <c r="E2178" s="138" t="str">
        <f>VLOOKUP(D2178,Empresas!$D$7:$E$92,2,0)</f>
        <v>CASTILLO FORNO DIANA JACKELINE</v>
      </c>
      <c r="F2178" s="138" t="s">
        <v>163</v>
      </c>
      <c r="G2178" s="139">
        <f t="shared" si="356"/>
        <v>22</v>
      </c>
      <c r="H2178" s="139" t="str">
        <f>VLOOKUP(D2178,Empresas!$D$6:$L$92,7,0)</f>
        <v>Semestral</v>
      </c>
      <c r="I2178" s="138" t="str">
        <f>VLOOKUP(VLOOKUP(D2178&amp;"|"&amp;B2178,Empresas!$I$7:$CB$92,G2178,0),Tablas!$A$3:$B$5,2,0)</f>
        <v>No aplica</v>
      </c>
      <c r="J2178" s="78"/>
      <c r="K2178" s="78"/>
      <c r="L2178" s="78"/>
      <c r="M2178" s="78"/>
      <c r="N2178" s="78"/>
      <c r="O2178" s="78"/>
      <c r="P2178" s="78"/>
      <c r="Q2178" s="78"/>
      <c r="R2178" s="78"/>
      <c r="S2178" s="78"/>
      <c r="T2178" s="78"/>
      <c r="U2178" s="78"/>
      <c r="V2178" s="78" t="str">
        <f>VLOOKUP(D2178,Empresas!$D$7:$CF$91,81,0)</f>
        <v>D</v>
      </c>
      <c r="W2178" s="78" t="str">
        <f>VLOOKUP(D2178,Empresas!$D$7:$M$91,10,0)</f>
        <v>P. Natural</v>
      </c>
      <c r="X2178" s="69" t="str">
        <f t="shared" si="346"/>
        <v>SI</v>
      </c>
      <c r="Y2178" s="153" t="str">
        <f t="shared" si="347"/>
        <v>No aplica</v>
      </c>
      <c r="Z2178" s="147">
        <f>IF(Y2178="No aplica",0,IF(I2178="no",0,IF(I2178="No aplica",0,IF(I2178="Si",1,IF(I2178="Fisico",1,IF(I2178="Electronico",2,VLOOKUP(C2178&amp;"|"&amp;B2178&amp;"|"&amp;D2178,Empresas!$C$6:$CC$92,G2178+6+1,0)))))))</f>
        <v>0</v>
      </c>
      <c r="AA2178" s="147">
        <f>IF(AND($I2178="Si",J2178=1),1,IF(AND($I2178="Fisico",J2178=1),1,IF(AND(J2178=1,$I2178="Electronico"),2,IF(J2178=1,VLOOKUP($C2178&amp;"|"&amp;$B2178&amp;"|"&amp;$D2178,Empresas!$C$6:$CC$92,$G2178+6+1,0),0))))</f>
        <v>0</v>
      </c>
      <c r="AB2178" s="147">
        <f>IF(AND($I2178="Si",K2178=1),1,IF(AND($I2178="Fisico",K2178=1),1,IF(AND(K2178=1,$I2178="Electronico"),2,IF(K2178=1,VLOOKUP($C2178&amp;"|"&amp;$B2178&amp;"|"&amp;$D2178,Empresas!$C$6:$CC$92,$G2178+6+1,0),0))))</f>
        <v>0</v>
      </c>
      <c r="AC2178" s="147">
        <f>IF(AND($I2178="Si",L2178=1),1,IF(AND($I2178="Fisico",L2178=1),1,IF(AND(L2178=1,$I2178="Electronico"),2,IF(L2178=1,VLOOKUP($C2178&amp;"|"&amp;$B2178&amp;"|"&amp;$D2178,Empresas!$C$6:$CC$92,$G2178+6+1,0),0))))</f>
        <v>0</v>
      </c>
      <c r="AD2178" s="147">
        <f>IF(AND($I2178="Si",M2178=1),1,IF(AND($I2178="Fisico",M2178=1),1,IF(AND(M2178=1,$I2178="Electronico"),2,IF(M2178=1,VLOOKUP($C2178&amp;"|"&amp;$B2178&amp;"|"&amp;$D2178,Empresas!$C$6:$CC$92,$G2178+6+1,0),0))))</f>
        <v>0</v>
      </c>
      <c r="AE2178" s="147">
        <f>IF(AND($I2178="Si",N2178=1),1,IF(AND($I2178="Fisico",N2178=1),1,IF(AND(N2178=1,$I2178="Electronico"),2,IF(N2178=1,VLOOKUP($C2178&amp;"|"&amp;$B2178&amp;"|"&amp;$D2178,Empresas!$C$6:$CC$92,$G2178+6+1,0),0))))</f>
        <v>0</v>
      </c>
      <c r="AF2178" s="147">
        <f>IF(AND($I2178="Si",O2178=1),1,IF(AND($I2178="Fisico",O2178=1),1,IF(AND(O2178=1,$I2178="Electronico"),2,IF(O2178=1,VLOOKUP($C2178&amp;"|"&amp;$B2178&amp;"|"&amp;$D2178,Empresas!$C$6:$CC$92,$G2178+6+1,0),0))))</f>
        <v>0</v>
      </c>
      <c r="AG2178" s="147">
        <f>IF(AND($I2178="Si",P2178=1),1,IF(AND($I2178="Fisico",P2178=1),1,IF(AND(P2178=1,$I2178="Electronico"),2,IF(P2178=1,VLOOKUP($C2178&amp;"|"&amp;$B2178&amp;"|"&amp;$D2178,Empresas!$C$6:$CC$92,$G2178+6+1,0),0))))</f>
        <v>0</v>
      </c>
      <c r="AH2178" s="147">
        <f>IF(AND($I2178="Si",Q2178=1),1,IF(AND($I2178="Fisico",Q2178=1),1,IF(AND(Q2178=1,$I2178="Electronico"),2,IF(Q2178=1,VLOOKUP($C2178&amp;"|"&amp;$B2178&amp;"|"&amp;$D2178,Empresas!$C$6:$CC$92,$G2178+6+1,0),0))))</f>
        <v>0</v>
      </c>
      <c r="AI2178" s="147">
        <f>IF(AND($I2178="Si",R2178=1),1,IF(AND($I2178="Fisico",R2178=1),1,IF(AND(R2178=1,$I2178="Electronico"),2,IF(R2178=1,VLOOKUP($C2178&amp;"|"&amp;$B2178&amp;"|"&amp;$D2178,Empresas!$C$6:$CC$92,$G2178+6+1,0),0))))</f>
        <v>0</v>
      </c>
      <c r="AJ2178" s="147">
        <f>IF(AND($I2178="Si",S2178=1),1,IF(AND($I2178="Fisico",S2178=1),1,IF(AND(S2178=1,$I2178="Electronico"),2,IF(S2178=1,VLOOKUP($C2178&amp;"|"&amp;$B2178&amp;"|"&amp;$D2178,Empresas!$C$6:$CC$92,$G2178+6+1,0),0))))</f>
        <v>0</v>
      </c>
      <c r="AK2178" s="147">
        <f>IF(AND($I2178="Si",T2178=1),1,IF(AND($I2178="Fisico",T2178=1),1,IF(AND(T2178=1,$I2178="Electronico"),2,IF(T2178=1,VLOOKUP($C2178&amp;"|"&amp;$B2178&amp;"|"&amp;$D2178,Empresas!$C$6:$CC$92,$G2178+6+1,0),0))))</f>
        <v>0</v>
      </c>
      <c r="AL2178" s="147">
        <f>IF(AND($I2178="Si",U2178=1),1,IF(AND($I2178="Fisico",U2178=1),1,IF(AND(U2178=1,$I2178="Electronico"),2,IF(U2178=1,VLOOKUP($C2178&amp;"|"&amp;$B2178&amp;"|"&amp;$D2178,Empresas!$C$6:$CC$92,$G2178+6+1,0),0))))</f>
        <v>0</v>
      </c>
      <c r="AM2178" s="149">
        <f t="shared" si="348"/>
        <v>0</v>
      </c>
      <c r="AN2178" s="149">
        <f t="shared" si="349"/>
        <v>0</v>
      </c>
      <c r="AO2178" s="152">
        <f t="shared" si="350"/>
        <v>0</v>
      </c>
    </row>
    <row r="2179" spans="1:41" x14ac:dyDescent="0.25">
      <c r="A2179" s="137" t="str">
        <f>VLOOKUP(D2179,Empresas!$D$7:$F$91,3,0)</f>
        <v>Yulisa</v>
      </c>
      <c r="B2179" s="138" t="str">
        <f>VLOOKUP(D2179,Empresas!$D$7:$G$91,4,0)</f>
        <v>Mireya</v>
      </c>
      <c r="C2179" s="138" t="s">
        <v>544</v>
      </c>
      <c r="D2179" s="138" t="s">
        <v>336</v>
      </c>
      <c r="E2179" s="138" t="str">
        <f>VLOOKUP(D2179,Empresas!$D$7:$E$92,2,0)</f>
        <v>CASTILLO FORNO DIANA JACKELINE</v>
      </c>
      <c r="F2179" s="138" t="s">
        <v>164</v>
      </c>
      <c r="G2179" s="139">
        <f t="shared" si="356"/>
        <v>25</v>
      </c>
      <c r="H2179" s="139" t="str">
        <f>VLOOKUP(D2179,Empresas!$D$6:$L$92,7,0)</f>
        <v>Semestral</v>
      </c>
      <c r="I2179" s="138" t="str">
        <f>VLOOKUP(VLOOKUP(D2179&amp;"|"&amp;B2179,Empresas!$I$7:$CB$92,G2179,0),Tablas!$A$3:$B$5,2,0)</f>
        <v>No aplica</v>
      </c>
      <c r="J2179" s="78"/>
      <c r="K2179" s="78"/>
      <c r="L2179" s="78"/>
      <c r="M2179" s="78"/>
      <c r="N2179" s="78"/>
      <c r="O2179" s="78"/>
      <c r="P2179" s="78"/>
      <c r="Q2179" s="78"/>
      <c r="R2179" s="78"/>
      <c r="S2179" s="78"/>
      <c r="T2179" s="78"/>
      <c r="U2179" s="78"/>
      <c r="V2179" s="78" t="str">
        <f>VLOOKUP(D2179,Empresas!$D$7:$CF$91,81,0)</f>
        <v>D</v>
      </c>
      <c r="W2179" s="78" t="str">
        <f>VLOOKUP(D2179,Empresas!$D$7:$M$91,10,0)</f>
        <v>P. Natural</v>
      </c>
      <c r="X2179" s="69" t="str">
        <f t="shared" si="346"/>
        <v>SI</v>
      </c>
      <c r="Y2179" s="153" t="str">
        <f t="shared" si="347"/>
        <v>No aplica</v>
      </c>
      <c r="Z2179" s="147">
        <f>IF(Y2179="No aplica",0,IF(I2179="no",0,IF(I2179="No aplica",0,IF(I2179="Si",1,IF(I2179="Fisico",1,IF(I2179="Electronico",2,VLOOKUP(C2179&amp;"|"&amp;B2179&amp;"|"&amp;D2179,Empresas!$C$6:$CC$92,G2179+6+1,0)))))))</f>
        <v>0</v>
      </c>
      <c r="AA2179" s="147">
        <f>IF(AND($I2179="Si",J2179=1),1,IF(AND($I2179="Fisico",J2179=1),1,IF(AND(J2179=1,$I2179="Electronico"),2,IF(J2179=1,VLOOKUP($C2179&amp;"|"&amp;$B2179&amp;"|"&amp;$D2179,Empresas!$C$6:$CC$92,$G2179+6+1,0),0))))</f>
        <v>0</v>
      </c>
      <c r="AB2179" s="147">
        <f>IF(AND($I2179="Si",K2179=1),1,IF(AND($I2179="Fisico",K2179=1),1,IF(AND(K2179=1,$I2179="Electronico"),2,IF(K2179=1,VLOOKUP($C2179&amp;"|"&amp;$B2179&amp;"|"&amp;$D2179,Empresas!$C$6:$CC$92,$G2179+6+1,0),0))))</f>
        <v>0</v>
      </c>
      <c r="AC2179" s="147">
        <f>IF(AND($I2179="Si",L2179=1),1,IF(AND($I2179="Fisico",L2179=1),1,IF(AND(L2179=1,$I2179="Electronico"),2,IF(L2179=1,VLOOKUP($C2179&amp;"|"&amp;$B2179&amp;"|"&amp;$D2179,Empresas!$C$6:$CC$92,$G2179+6+1,0),0))))</f>
        <v>0</v>
      </c>
      <c r="AD2179" s="147">
        <f>IF(AND($I2179="Si",M2179=1),1,IF(AND($I2179="Fisico",M2179=1),1,IF(AND(M2179=1,$I2179="Electronico"),2,IF(M2179=1,VLOOKUP($C2179&amp;"|"&amp;$B2179&amp;"|"&amp;$D2179,Empresas!$C$6:$CC$92,$G2179+6+1,0),0))))</f>
        <v>0</v>
      </c>
      <c r="AE2179" s="147">
        <f>IF(AND($I2179="Si",N2179=1),1,IF(AND($I2179="Fisico",N2179=1),1,IF(AND(N2179=1,$I2179="Electronico"),2,IF(N2179=1,VLOOKUP($C2179&amp;"|"&amp;$B2179&amp;"|"&amp;$D2179,Empresas!$C$6:$CC$92,$G2179+6+1,0),0))))</f>
        <v>0</v>
      </c>
      <c r="AF2179" s="147">
        <f>IF(AND($I2179="Si",O2179=1),1,IF(AND($I2179="Fisico",O2179=1),1,IF(AND(O2179=1,$I2179="Electronico"),2,IF(O2179=1,VLOOKUP($C2179&amp;"|"&amp;$B2179&amp;"|"&amp;$D2179,Empresas!$C$6:$CC$92,$G2179+6+1,0),0))))</f>
        <v>0</v>
      </c>
      <c r="AG2179" s="147">
        <f>IF(AND($I2179="Si",P2179=1),1,IF(AND($I2179="Fisico",P2179=1),1,IF(AND(P2179=1,$I2179="Electronico"),2,IF(P2179=1,VLOOKUP($C2179&amp;"|"&amp;$B2179&amp;"|"&amp;$D2179,Empresas!$C$6:$CC$92,$G2179+6+1,0),0))))</f>
        <v>0</v>
      </c>
      <c r="AH2179" s="147">
        <f>IF(AND($I2179="Si",Q2179=1),1,IF(AND($I2179="Fisico",Q2179=1),1,IF(AND(Q2179=1,$I2179="Electronico"),2,IF(Q2179=1,VLOOKUP($C2179&amp;"|"&amp;$B2179&amp;"|"&amp;$D2179,Empresas!$C$6:$CC$92,$G2179+6+1,0),0))))</f>
        <v>0</v>
      </c>
      <c r="AI2179" s="147">
        <f>IF(AND($I2179="Si",R2179=1),1,IF(AND($I2179="Fisico",R2179=1),1,IF(AND(R2179=1,$I2179="Electronico"),2,IF(R2179=1,VLOOKUP($C2179&amp;"|"&amp;$B2179&amp;"|"&amp;$D2179,Empresas!$C$6:$CC$92,$G2179+6+1,0),0))))</f>
        <v>0</v>
      </c>
      <c r="AJ2179" s="147">
        <f>IF(AND($I2179="Si",S2179=1),1,IF(AND($I2179="Fisico",S2179=1),1,IF(AND(S2179=1,$I2179="Electronico"),2,IF(S2179=1,VLOOKUP($C2179&amp;"|"&amp;$B2179&amp;"|"&amp;$D2179,Empresas!$C$6:$CC$92,$G2179+6+1,0),0))))</f>
        <v>0</v>
      </c>
      <c r="AK2179" s="147">
        <f>IF(AND($I2179="Si",T2179=1),1,IF(AND($I2179="Fisico",T2179=1),1,IF(AND(T2179=1,$I2179="Electronico"),2,IF(T2179=1,VLOOKUP($C2179&amp;"|"&amp;$B2179&amp;"|"&amp;$D2179,Empresas!$C$6:$CC$92,$G2179+6+1,0),0))))</f>
        <v>0</v>
      </c>
      <c r="AL2179" s="147">
        <f>IF(AND($I2179="Si",U2179=1),1,IF(AND($I2179="Fisico",U2179=1),1,IF(AND(U2179=1,$I2179="Electronico"),2,IF(U2179=1,VLOOKUP($C2179&amp;"|"&amp;$B2179&amp;"|"&amp;$D2179,Empresas!$C$6:$CC$92,$G2179+6+1,0),0))))</f>
        <v>0</v>
      </c>
      <c r="AM2179" s="149">
        <f t="shared" si="348"/>
        <v>0</v>
      </c>
      <c r="AN2179" s="149">
        <f t="shared" si="349"/>
        <v>0</v>
      </c>
      <c r="AO2179" s="152">
        <f t="shared" si="350"/>
        <v>0</v>
      </c>
    </row>
    <row r="2180" spans="1:41" x14ac:dyDescent="0.25">
      <c r="A2180" s="137" t="str">
        <f>VLOOKUP(D2180,Empresas!$D$7:$F$91,3,0)</f>
        <v>Yulisa</v>
      </c>
      <c r="B2180" s="138" t="str">
        <f>VLOOKUP(D2180,Empresas!$D$7:$G$91,4,0)</f>
        <v>Mireya</v>
      </c>
      <c r="C2180" s="138" t="s">
        <v>544</v>
      </c>
      <c r="D2180" s="138" t="s">
        <v>336</v>
      </c>
      <c r="E2180" s="138" t="str">
        <f>VLOOKUP(D2180,Empresas!$D$7:$E$92,2,0)</f>
        <v>CASTILLO FORNO DIANA JACKELINE</v>
      </c>
      <c r="F2180" s="138" t="s">
        <v>165</v>
      </c>
      <c r="G2180" s="139">
        <f t="shared" si="356"/>
        <v>28</v>
      </c>
      <c r="H2180" s="139" t="str">
        <f>VLOOKUP(D2180,Empresas!$D$6:$L$92,7,0)</f>
        <v>Semestral</v>
      </c>
      <c r="I2180" s="138" t="str">
        <f>VLOOKUP(VLOOKUP(D2180&amp;"|"&amp;B2180,Empresas!$I$7:$CB$92,G2180,0),Tablas!$A$3:$B$5,2,0)</f>
        <v>No aplica</v>
      </c>
      <c r="J2180" s="78"/>
      <c r="K2180" s="78"/>
      <c r="L2180" s="78"/>
      <c r="M2180" s="78"/>
      <c r="N2180" s="78"/>
      <c r="O2180" s="78"/>
      <c r="P2180" s="78"/>
      <c r="Q2180" s="78"/>
      <c r="R2180" s="78"/>
      <c r="S2180" s="78"/>
      <c r="T2180" s="78"/>
      <c r="U2180" s="78"/>
      <c r="V2180" s="78" t="str">
        <f>VLOOKUP(D2180,Empresas!$D$7:$CF$91,81,0)</f>
        <v>D</v>
      </c>
      <c r="W2180" s="78" t="str">
        <f>VLOOKUP(D2180,Empresas!$D$7:$M$91,10,0)</f>
        <v>P. Natural</v>
      </c>
      <c r="X2180" s="69" t="str">
        <f t="shared" ref="X2180:X2243" si="357">IF(OR(LEFT(F2180,5)="02.06",LEFT(F2180,5)="02.08",LEFT(F2180,5)="02.09",LEFT(F2180,5)="02.10",LEFT(F2180,5)="02.11",LEFT(F2180,5)="03.08",LEFT(F2180,5)="03.09",LEFT(F2180,5)="03.10"),"NO","SI")</f>
        <v>SI</v>
      </c>
      <c r="Y2180" s="153" t="str">
        <f t="shared" ref="Y2180:Y2243" si="358">IF(SUM(J2180:U2180)=0,"No aplica","Si aplica")</f>
        <v>No aplica</v>
      </c>
      <c r="Z2180" s="147">
        <f>IF(Y2180="No aplica",0,IF(I2180="no",0,IF(I2180="No aplica",0,IF(I2180="Si",1,IF(I2180="Fisico",1,IF(I2180="Electronico",2,VLOOKUP(C2180&amp;"|"&amp;B2180&amp;"|"&amp;D2180,Empresas!$C$6:$CC$92,G2180+6+1,0)))))))</f>
        <v>0</v>
      </c>
      <c r="AA2180" s="147">
        <f>IF(AND($I2180="Si",J2180=1),1,IF(AND($I2180="Fisico",J2180=1),1,IF(AND(J2180=1,$I2180="Electronico"),2,IF(J2180=1,VLOOKUP($C2180&amp;"|"&amp;$B2180&amp;"|"&amp;$D2180,Empresas!$C$6:$CC$92,$G2180+6+1,0),0))))</f>
        <v>0</v>
      </c>
      <c r="AB2180" s="147">
        <f>IF(AND($I2180="Si",K2180=1),1,IF(AND($I2180="Fisico",K2180=1),1,IF(AND(K2180=1,$I2180="Electronico"),2,IF(K2180=1,VLOOKUP($C2180&amp;"|"&amp;$B2180&amp;"|"&amp;$D2180,Empresas!$C$6:$CC$92,$G2180+6+1,0),0))))</f>
        <v>0</v>
      </c>
      <c r="AC2180" s="147">
        <f>IF(AND($I2180="Si",L2180=1),1,IF(AND($I2180="Fisico",L2180=1),1,IF(AND(L2180=1,$I2180="Electronico"),2,IF(L2180=1,VLOOKUP($C2180&amp;"|"&amp;$B2180&amp;"|"&amp;$D2180,Empresas!$C$6:$CC$92,$G2180+6+1,0),0))))</f>
        <v>0</v>
      </c>
      <c r="AD2180" s="147">
        <f>IF(AND($I2180="Si",M2180=1),1,IF(AND($I2180="Fisico",M2180=1),1,IF(AND(M2180=1,$I2180="Electronico"),2,IF(M2180=1,VLOOKUP($C2180&amp;"|"&amp;$B2180&amp;"|"&amp;$D2180,Empresas!$C$6:$CC$92,$G2180+6+1,0),0))))</f>
        <v>0</v>
      </c>
      <c r="AE2180" s="147">
        <f>IF(AND($I2180="Si",N2180=1),1,IF(AND($I2180="Fisico",N2180=1),1,IF(AND(N2180=1,$I2180="Electronico"),2,IF(N2180=1,VLOOKUP($C2180&amp;"|"&amp;$B2180&amp;"|"&amp;$D2180,Empresas!$C$6:$CC$92,$G2180+6+1,0),0))))</f>
        <v>0</v>
      </c>
      <c r="AF2180" s="147">
        <f>IF(AND($I2180="Si",O2180=1),1,IF(AND($I2180="Fisico",O2180=1),1,IF(AND(O2180=1,$I2180="Electronico"),2,IF(O2180=1,VLOOKUP($C2180&amp;"|"&amp;$B2180&amp;"|"&amp;$D2180,Empresas!$C$6:$CC$92,$G2180+6+1,0),0))))</f>
        <v>0</v>
      </c>
      <c r="AG2180" s="147">
        <f>IF(AND($I2180="Si",P2180=1),1,IF(AND($I2180="Fisico",P2180=1),1,IF(AND(P2180=1,$I2180="Electronico"),2,IF(P2180=1,VLOOKUP($C2180&amp;"|"&amp;$B2180&amp;"|"&amp;$D2180,Empresas!$C$6:$CC$92,$G2180+6+1,0),0))))</f>
        <v>0</v>
      </c>
      <c r="AH2180" s="147">
        <f>IF(AND($I2180="Si",Q2180=1),1,IF(AND($I2180="Fisico",Q2180=1),1,IF(AND(Q2180=1,$I2180="Electronico"),2,IF(Q2180=1,VLOOKUP($C2180&amp;"|"&amp;$B2180&amp;"|"&amp;$D2180,Empresas!$C$6:$CC$92,$G2180+6+1,0),0))))</f>
        <v>0</v>
      </c>
      <c r="AI2180" s="147">
        <f>IF(AND($I2180="Si",R2180=1),1,IF(AND($I2180="Fisico",R2180=1),1,IF(AND(R2180=1,$I2180="Electronico"),2,IF(R2180=1,VLOOKUP($C2180&amp;"|"&amp;$B2180&amp;"|"&amp;$D2180,Empresas!$C$6:$CC$92,$G2180+6+1,0),0))))</f>
        <v>0</v>
      </c>
      <c r="AJ2180" s="147">
        <f>IF(AND($I2180="Si",S2180=1),1,IF(AND($I2180="Fisico",S2180=1),1,IF(AND(S2180=1,$I2180="Electronico"),2,IF(S2180=1,VLOOKUP($C2180&amp;"|"&amp;$B2180&amp;"|"&amp;$D2180,Empresas!$C$6:$CC$92,$G2180+6+1,0),0))))</f>
        <v>0</v>
      </c>
      <c r="AK2180" s="147">
        <f>IF(AND($I2180="Si",T2180=1),1,IF(AND($I2180="Fisico",T2180=1),1,IF(AND(T2180=1,$I2180="Electronico"),2,IF(T2180=1,VLOOKUP($C2180&amp;"|"&amp;$B2180&amp;"|"&amp;$D2180,Empresas!$C$6:$CC$92,$G2180+6+1,0),0))))</f>
        <v>0</v>
      </c>
      <c r="AL2180" s="147">
        <f>IF(AND($I2180="Si",U2180=1),1,IF(AND($I2180="Fisico",U2180=1),1,IF(AND(U2180=1,$I2180="Electronico"),2,IF(U2180=1,VLOOKUP($C2180&amp;"|"&amp;$B2180&amp;"|"&amp;$D2180,Empresas!$C$6:$CC$92,$G2180+6+1,0),0))))</f>
        <v>0</v>
      </c>
      <c r="AM2180" s="149">
        <f t="shared" ref="AM2180:AM2243" si="359">SUM(AA2180:AL2180)</f>
        <v>0</v>
      </c>
      <c r="AN2180" s="149">
        <f t="shared" ref="AN2180:AN2243" si="360">Z2180*RIGHT($AM$2,2)*1</f>
        <v>0</v>
      </c>
      <c r="AO2180" s="152">
        <f t="shared" ref="AO2180:AO2243" si="361">IFERROR(AM2180/AN2180,0)</f>
        <v>0</v>
      </c>
    </row>
    <row r="2181" spans="1:41" x14ac:dyDescent="0.25">
      <c r="A2181" s="137" t="str">
        <f>VLOOKUP(D2181,Empresas!$D$7:$F$91,3,0)</f>
        <v>Yulisa</v>
      </c>
      <c r="B2181" s="138" t="str">
        <f>VLOOKUP(D2181,Empresas!$D$7:$G$91,4,0)</f>
        <v>Mireya</v>
      </c>
      <c r="C2181" s="138" t="s">
        <v>544</v>
      </c>
      <c r="D2181" s="138" t="s">
        <v>336</v>
      </c>
      <c r="E2181" s="138" t="str">
        <f>VLOOKUP(D2181,Empresas!$D$7:$E$92,2,0)</f>
        <v>CASTILLO FORNO DIANA JACKELINE</v>
      </c>
      <c r="F2181" s="138" t="s">
        <v>166</v>
      </c>
      <c r="G2181" s="139">
        <f t="shared" si="356"/>
        <v>31</v>
      </c>
      <c r="H2181" s="139" t="str">
        <f>VLOOKUP(D2181,Empresas!$D$6:$L$92,7,0)</f>
        <v>Semestral</v>
      </c>
      <c r="I2181" s="138" t="str">
        <f>VLOOKUP(VLOOKUP(D2181&amp;"|"&amp;B2181,Empresas!$I$7:$CB$92,G2181,0),Tablas!$A$3:$B$5,2,0)</f>
        <v>No aplica</v>
      </c>
      <c r="J2181" s="78"/>
      <c r="K2181" s="78"/>
      <c r="L2181" s="78"/>
      <c r="M2181" s="78"/>
      <c r="N2181" s="78"/>
      <c r="O2181" s="78"/>
      <c r="P2181" s="78"/>
      <c r="Q2181" s="78"/>
      <c r="R2181" s="78"/>
      <c r="S2181" s="78"/>
      <c r="T2181" s="78"/>
      <c r="U2181" s="78"/>
      <c r="V2181" s="78" t="str">
        <f>VLOOKUP(D2181,Empresas!$D$7:$CF$91,81,0)</f>
        <v>D</v>
      </c>
      <c r="W2181" s="78" t="str">
        <f>VLOOKUP(D2181,Empresas!$D$7:$M$91,10,0)</f>
        <v>P. Natural</v>
      </c>
      <c r="X2181" s="69" t="str">
        <f t="shared" si="357"/>
        <v>SI</v>
      </c>
      <c r="Y2181" s="153" t="str">
        <f t="shared" si="358"/>
        <v>No aplica</v>
      </c>
      <c r="Z2181" s="147">
        <f>IF(Y2181="No aplica",0,IF(I2181="no",0,IF(I2181="No aplica",0,IF(I2181="Si",1,IF(I2181="Fisico",1,IF(I2181="Electronico",2,VLOOKUP(C2181&amp;"|"&amp;B2181&amp;"|"&amp;D2181,Empresas!$C$6:$CC$92,G2181+6+1,0)))))))</f>
        <v>0</v>
      </c>
      <c r="AA2181" s="147">
        <f>IF(AND($I2181="Si",J2181=1),1,IF(AND($I2181="Fisico",J2181=1),1,IF(AND(J2181=1,$I2181="Electronico"),2,IF(J2181=1,VLOOKUP($C2181&amp;"|"&amp;$B2181&amp;"|"&amp;$D2181,Empresas!$C$6:$CC$92,$G2181+6+1,0),0))))</f>
        <v>0</v>
      </c>
      <c r="AB2181" s="147">
        <f>IF(AND($I2181="Si",K2181=1),1,IF(AND($I2181="Fisico",K2181=1),1,IF(AND(K2181=1,$I2181="Electronico"),2,IF(K2181=1,VLOOKUP($C2181&amp;"|"&amp;$B2181&amp;"|"&amp;$D2181,Empresas!$C$6:$CC$92,$G2181+6+1,0),0))))</f>
        <v>0</v>
      </c>
      <c r="AC2181" s="147">
        <f>IF(AND($I2181="Si",L2181=1),1,IF(AND($I2181="Fisico",L2181=1),1,IF(AND(L2181=1,$I2181="Electronico"),2,IF(L2181=1,VLOOKUP($C2181&amp;"|"&amp;$B2181&amp;"|"&amp;$D2181,Empresas!$C$6:$CC$92,$G2181+6+1,0),0))))</f>
        <v>0</v>
      </c>
      <c r="AD2181" s="147">
        <f>IF(AND($I2181="Si",M2181=1),1,IF(AND($I2181="Fisico",M2181=1),1,IF(AND(M2181=1,$I2181="Electronico"),2,IF(M2181=1,VLOOKUP($C2181&amp;"|"&amp;$B2181&amp;"|"&amp;$D2181,Empresas!$C$6:$CC$92,$G2181+6+1,0),0))))</f>
        <v>0</v>
      </c>
      <c r="AE2181" s="147">
        <f>IF(AND($I2181="Si",N2181=1),1,IF(AND($I2181="Fisico",N2181=1),1,IF(AND(N2181=1,$I2181="Electronico"),2,IF(N2181=1,VLOOKUP($C2181&amp;"|"&amp;$B2181&amp;"|"&amp;$D2181,Empresas!$C$6:$CC$92,$G2181+6+1,0),0))))</f>
        <v>0</v>
      </c>
      <c r="AF2181" s="147">
        <f>IF(AND($I2181="Si",O2181=1),1,IF(AND($I2181="Fisico",O2181=1),1,IF(AND(O2181=1,$I2181="Electronico"),2,IF(O2181=1,VLOOKUP($C2181&amp;"|"&amp;$B2181&amp;"|"&amp;$D2181,Empresas!$C$6:$CC$92,$G2181+6+1,0),0))))</f>
        <v>0</v>
      </c>
      <c r="AG2181" s="147">
        <f>IF(AND($I2181="Si",P2181=1),1,IF(AND($I2181="Fisico",P2181=1),1,IF(AND(P2181=1,$I2181="Electronico"),2,IF(P2181=1,VLOOKUP($C2181&amp;"|"&amp;$B2181&amp;"|"&amp;$D2181,Empresas!$C$6:$CC$92,$G2181+6+1,0),0))))</f>
        <v>0</v>
      </c>
      <c r="AH2181" s="147">
        <f>IF(AND($I2181="Si",Q2181=1),1,IF(AND($I2181="Fisico",Q2181=1),1,IF(AND(Q2181=1,$I2181="Electronico"),2,IF(Q2181=1,VLOOKUP($C2181&amp;"|"&amp;$B2181&amp;"|"&amp;$D2181,Empresas!$C$6:$CC$92,$G2181+6+1,0),0))))</f>
        <v>0</v>
      </c>
      <c r="AI2181" s="147">
        <f>IF(AND($I2181="Si",R2181=1),1,IF(AND($I2181="Fisico",R2181=1),1,IF(AND(R2181=1,$I2181="Electronico"),2,IF(R2181=1,VLOOKUP($C2181&amp;"|"&amp;$B2181&amp;"|"&amp;$D2181,Empresas!$C$6:$CC$92,$G2181+6+1,0),0))))</f>
        <v>0</v>
      </c>
      <c r="AJ2181" s="147">
        <f>IF(AND($I2181="Si",S2181=1),1,IF(AND($I2181="Fisico",S2181=1),1,IF(AND(S2181=1,$I2181="Electronico"),2,IF(S2181=1,VLOOKUP($C2181&amp;"|"&amp;$B2181&amp;"|"&amp;$D2181,Empresas!$C$6:$CC$92,$G2181+6+1,0),0))))</f>
        <v>0</v>
      </c>
      <c r="AK2181" s="147">
        <f>IF(AND($I2181="Si",T2181=1),1,IF(AND($I2181="Fisico",T2181=1),1,IF(AND(T2181=1,$I2181="Electronico"),2,IF(T2181=1,VLOOKUP($C2181&amp;"|"&amp;$B2181&amp;"|"&amp;$D2181,Empresas!$C$6:$CC$92,$G2181+6+1,0),0))))</f>
        <v>0</v>
      </c>
      <c r="AL2181" s="147">
        <f>IF(AND($I2181="Si",U2181=1),1,IF(AND($I2181="Fisico",U2181=1),1,IF(AND(U2181=1,$I2181="Electronico"),2,IF(U2181=1,VLOOKUP($C2181&amp;"|"&amp;$B2181&amp;"|"&amp;$D2181,Empresas!$C$6:$CC$92,$G2181+6+1,0),0))))</f>
        <v>0</v>
      </c>
      <c r="AM2181" s="149">
        <f t="shared" si="359"/>
        <v>0</v>
      </c>
      <c r="AN2181" s="149">
        <f t="shared" si="360"/>
        <v>0</v>
      </c>
      <c r="AO2181" s="152">
        <f t="shared" si="361"/>
        <v>0</v>
      </c>
    </row>
    <row r="2182" spans="1:41" x14ac:dyDescent="0.25">
      <c r="A2182" s="137" t="str">
        <f>VLOOKUP(D2182,Empresas!$D$7:$F$91,3,0)</f>
        <v>Yulisa</v>
      </c>
      <c r="B2182" s="138" t="str">
        <f>VLOOKUP(D2182,Empresas!$D$7:$G$91,4,0)</f>
        <v>Mireya</v>
      </c>
      <c r="C2182" s="138" t="s">
        <v>544</v>
      </c>
      <c r="D2182" s="138" t="s">
        <v>336</v>
      </c>
      <c r="E2182" s="138" t="str">
        <f>VLOOKUP(D2182,Empresas!$D$7:$E$92,2,0)</f>
        <v>CASTILLO FORNO DIANA JACKELINE</v>
      </c>
      <c r="F2182" s="138" t="s">
        <v>167</v>
      </c>
      <c r="G2182" s="139">
        <f t="shared" si="356"/>
        <v>34</v>
      </c>
      <c r="H2182" s="139" t="str">
        <f>VLOOKUP(D2182,Empresas!$D$6:$L$92,7,0)</f>
        <v>Semestral</v>
      </c>
      <c r="I2182" s="138" t="str">
        <f>VLOOKUP(VLOOKUP(D2182&amp;"|"&amp;B2182,Empresas!$I$7:$CB$92,G2182,0),Tablas!$A$3:$B$5,2,0)</f>
        <v>No aplica</v>
      </c>
      <c r="J2182" s="78"/>
      <c r="K2182" s="78"/>
      <c r="L2182" s="78"/>
      <c r="M2182" s="78"/>
      <c r="N2182" s="78"/>
      <c r="O2182" s="78"/>
      <c r="P2182" s="78"/>
      <c r="Q2182" s="78"/>
      <c r="R2182" s="78"/>
      <c r="S2182" s="78"/>
      <c r="T2182" s="78"/>
      <c r="U2182" s="78"/>
      <c r="V2182" s="78" t="str">
        <f>VLOOKUP(D2182,Empresas!$D$7:$CF$91,81,0)</f>
        <v>D</v>
      </c>
      <c r="W2182" s="78" t="str">
        <f>VLOOKUP(D2182,Empresas!$D$7:$M$91,10,0)</f>
        <v>P. Natural</v>
      </c>
      <c r="X2182" s="69" t="str">
        <f t="shared" si="357"/>
        <v>SI</v>
      </c>
      <c r="Y2182" s="153" t="str">
        <f t="shared" si="358"/>
        <v>No aplica</v>
      </c>
      <c r="Z2182" s="147">
        <f>IF(Y2182="No aplica",0,IF(I2182="no",0,IF(I2182="No aplica",0,IF(I2182="Si",1,IF(I2182="Fisico",1,IF(I2182="Electronico",2,VLOOKUP(C2182&amp;"|"&amp;B2182&amp;"|"&amp;D2182,Empresas!$C$6:$CC$92,G2182+6+1,0)))))))</f>
        <v>0</v>
      </c>
      <c r="AA2182" s="147">
        <f>IF(AND($I2182="Si",J2182=1),1,IF(AND($I2182="Fisico",J2182=1),1,IF(AND(J2182=1,$I2182="Electronico"),2,IF(J2182=1,VLOOKUP($C2182&amp;"|"&amp;$B2182&amp;"|"&amp;$D2182,Empresas!$C$6:$CC$92,$G2182+6+1,0),0))))</f>
        <v>0</v>
      </c>
      <c r="AB2182" s="147">
        <f>IF(AND($I2182="Si",K2182=1),1,IF(AND($I2182="Fisico",K2182=1),1,IF(AND(K2182=1,$I2182="Electronico"),2,IF(K2182=1,VLOOKUP($C2182&amp;"|"&amp;$B2182&amp;"|"&amp;$D2182,Empresas!$C$6:$CC$92,$G2182+6+1,0),0))))</f>
        <v>0</v>
      </c>
      <c r="AC2182" s="147">
        <f>IF(AND($I2182="Si",L2182=1),1,IF(AND($I2182="Fisico",L2182=1),1,IF(AND(L2182=1,$I2182="Electronico"),2,IF(L2182=1,VLOOKUP($C2182&amp;"|"&amp;$B2182&amp;"|"&amp;$D2182,Empresas!$C$6:$CC$92,$G2182+6+1,0),0))))</f>
        <v>0</v>
      </c>
      <c r="AD2182" s="147">
        <f>IF(AND($I2182="Si",M2182=1),1,IF(AND($I2182="Fisico",M2182=1),1,IF(AND(M2182=1,$I2182="Electronico"),2,IF(M2182=1,VLOOKUP($C2182&amp;"|"&amp;$B2182&amp;"|"&amp;$D2182,Empresas!$C$6:$CC$92,$G2182+6+1,0),0))))</f>
        <v>0</v>
      </c>
      <c r="AE2182" s="147">
        <f>IF(AND($I2182="Si",N2182=1),1,IF(AND($I2182="Fisico",N2182=1),1,IF(AND(N2182=1,$I2182="Electronico"),2,IF(N2182=1,VLOOKUP($C2182&amp;"|"&amp;$B2182&amp;"|"&amp;$D2182,Empresas!$C$6:$CC$92,$G2182+6+1,0),0))))</f>
        <v>0</v>
      </c>
      <c r="AF2182" s="147">
        <f>IF(AND($I2182="Si",O2182=1),1,IF(AND($I2182="Fisico",O2182=1),1,IF(AND(O2182=1,$I2182="Electronico"),2,IF(O2182=1,VLOOKUP($C2182&amp;"|"&amp;$B2182&amp;"|"&amp;$D2182,Empresas!$C$6:$CC$92,$G2182+6+1,0),0))))</f>
        <v>0</v>
      </c>
      <c r="AG2182" s="147">
        <f>IF(AND($I2182="Si",P2182=1),1,IF(AND($I2182="Fisico",P2182=1),1,IF(AND(P2182=1,$I2182="Electronico"),2,IF(P2182=1,VLOOKUP($C2182&amp;"|"&amp;$B2182&amp;"|"&amp;$D2182,Empresas!$C$6:$CC$92,$G2182+6+1,0),0))))</f>
        <v>0</v>
      </c>
      <c r="AH2182" s="147">
        <f>IF(AND($I2182="Si",Q2182=1),1,IF(AND($I2182="Fisico",Q2182=1),1,IF(AND(Q2182=1,$I2182="Electronico"),2,IF(Q2182=1,VLOOKUP($C2182&amp;"|"&amp;$B2182&amp;"|"&amp;$D2182,Empresas!$C$6:$CC$92,$G2182+6+1,0),0))))</f>
        <v>0</v>
      </c>
      <c r="AI2182" s="147">
        <f>IF(AND($I2182="Si",R2182=1),1,IF(AND($I2182="Fisico",R2182=1),1,IF(AND(R2182=1,$I2182="Electronico"),2,IF(R2182=1,VLOOKUP($C2182&amp;"|"&amp;$B2182&amp;"|"&amp;$D2182,Empresas!$C$6:$CC$92,$G2182+6+1,0),0))))</f>
        <v>0</v>
      </c>
      <c r="AJ2182" s="147">
        <f>IF(AND($I2182="Si",S2182=1),1,IF(AND($I2182="Fisico",S2182=1),1,IF(AND(S2182=1,$I2182="Electronico"),2,IF(S2182=1,VLOOKUP($C2182&amp;"|"&amp;$B2182&amp;"|"&amp;$D2182,Empresas!$C$6:$CC$92,$G2182+6+1,0),0))))</f>
        <v>0</v>
      </c>
      <c r="AK2182" s="147">
        <f>IF(AND($I2182="Si",T2182=1),1,IF(AND($I2182="Fisico",T2182=1),1,IF(AND(T2182=1,$I2182="Electronico"),2,IF(T2182=1,VLOOKUP($C2182&amp;"|"&amp;$B2182&amp;"|"&amp;$D2182,Empresas!$C$6:$CC$92,$G2182+6+1,0),0))))</f>
        <v>0</v>
      </c>
      <c r="AL2182" s="147">
        <f>IF(AND($I2182="Si",U2182=1),1,IF(AND($I2182="Fisico",U2182=1),1,IF(AND(U2182=1,$I2182="Electronico"),2,IF(U2182=1,VLOOKUP($C2182&amp;"|"&amp;$B2182&amp;"|"&amp;$D2182,Empresas!$C$6:$CC$92,$G2182+6+1,0),0))))</f>
        <v>0</v>
      </c>
      <c r="AM2182" s="149">
        <f t="shared" si="359"/>
        <v>0</v>
      </c>
      <c r="AN2182" s="149">
        <f t="shared" si="360"/>
        <v>0</v>
      </c>
      <c r="AO2182" s="152">
        <f t="shared" si="361"/>
        <v>0</v>
      </c>
    </row>
    <row r="2183" spans="1:41" x14ac:dyDescent="0.25">
      <c r="A2183" s="137" t="str">
        <f>VLOOKUP(D2183,Empresas!$D$7:$F$91,3,0)</f>
        <v>Yulisa</v>
      </c>
      <c r="B2183" s="138" t="str">
        <f>VLOOKUP(D2183,Empresas!$D$7:$G$91,4,0)</f>
        <v>Mireya</v>
      </c>
      <c r="C2183" s="138" t="s">
        <v>544</v>
      </c>
      <c r="D2183" s="138" t="s">
        <v>336</v>
      </c>
      <c r="E2183" s="138" t="str">
        <f>VLOOKUP(D2183,Empresas!$D$7:$E$92,2,0)</f>
        <v>CASTILLO FORNO DIANA JACKELINE</v>
      </c>
      <c r="F2183" s="138" t="s">
        <v>168</v>
      </c>
      <c r="G2183" s="139">
        <f t="shared" si="356"/>
        <v>37</v>
      </c>
      <c r="H2183" s="139" t="str">
        <f>VLOOKUP(D2183,Empresas!$D$6:$L$92,7,0)</f>
        <v>Semestral</v>
      </c>
      <c r="I2183" s="138" t="str">
        <f>VLOOKUP(VLOOKUP(D2183&amp;"|"&amp;B2183,Empresas!$I$7:$CB$92,G2183,0),Tablas!$A$3:$B$5,2,0)</f>
        <v>No aplica</v>
      </c>
      <c r="J2183" s="78"/>
      <c r="K2183" s="78"/>
      <c r="L2183" s="78"/>
      <c r="M2183" s="78"/>
      <c r="N2183" s="78"/>
      <c r="O2183" s="78"/>
      <c r="P2183" s="78"/>
      <c r="Q2183" s="78"/>
      <c r="R2183" s="78"/>
      <c r="S2183" s="78"/>
      <c r="T2183" s="78"/>
      <c r="U2183" s="78"/>
      <c r="V2183" s="78" t="str">
        <f>VLOOKUP(D2183,Empresas!$D$7:$CF$91,81,0)</f>
        <v>D</v>
      </c>
      <c r="W2183" s="78" t="str">
        <f>VLOOKUP(D2183,Empresas!$D$7:$M$91,10,0)</f>
        <v>P. Natural</v>
      </c>
      <c r="X2183" s="69" t="str">
        <f t="shared" si="357"/>
        <v>SI</v>
      </c>
      <c r="Y2183" s="153" t="str">
        <f t="shared" si="358"/>
        <v>No aplica</v>
      </c>
      <c r="Z2183" s="147">
        <f>IF(Y2183="No aplica",0,IF(I2183="no",0,IF(I2183="No aplica",0,IF(I2183="Si",1,IF(I2183="Fisico",1,IF(I2183="Electronico",2,VLOOKUP(C2183&amp;"|"&amp;B2183&amp;"|"&amp;D2183,Empresas!$C$6:$CC$92,G2183+6+1,0)))))))</f>
        <v>0</v>
      </c>
      <c r="AA2183" s="147">
        <f>IF(AND($I2183="Si",J2183=1),1,IF(AND($I2183="Fisico",J2183=1),1,IF(AND(J2183=1,$I2183="Electronico"),2,IF(J2183=1,VLOOKUP($C2183&amp;"|"&amp;$B2183&amp;"|"&amp;$D2183,Empresas!$C$6:$CC$92,$G2183+6+1,0),0))))</f>
        <v>0</v>
      </c>
      <c r="AB2183" s="147">
        <f>IF(AND($I2183="Si",K2183=1),1,IF(AND($I2183="Fisico",K2183=1),1,IF(AND(K2183=1,$I2183="Electronico"),2,IF(K2183=1,VLOOKUP($C2183&amp;"|"&amp;$B2183&amp;"|"&amp;$D2183,Empresas!$C$6:$CC$92,$G2183+6+1,0),0))))</f>
        <v>0</v>
      </c>
      <c r="AC2183" s="147">
        <f>IF(AND($I2183="Si",L2183=1),1,IF(AND($I2183="Fisico",L2183=1),1,IF(AND(L2183=1,$I2183="Electronico"),2,IF(L2183=1,VLOOKUP($C2183&amp;"|"&amp;$B2183&amp;"|"&amp;$D2183,Empresas!$C$6:$CC$92,$G2183+6+1,0),0))))</f>
        <v>0</v>
      </c>
      <c r="AD2183" s="147">
        <f>IF(AND($I2183="Si",M2183=1),1,IF(AND($I2183="Fisico",M2183=1),1,IF(AND(M2183=1,$I2183="Electronico"),2,IF(M2183=1,VLOOKUP($C2183&amp;"|"&amp;$B2183&amp;"|"&amp;$D2183,Empresas!$C$6:$CC$92,$G2183+6+1,0),0))))</f>
        <v>0</v>
      </c>
      <c r="AE2183" s="147">
        <f>IF(AND($I2183="Si",N2183=1),1,IF(AND($I2183="Fisico",N2183=1),1,IF(AND(N2183=1,$I2183="Electronico"),2,IF(N2183=1,VLOOKUP($C2183&amp;"|"&amp;$B2183&amp;"|"&amp;$D2183,Empresas!$C$6:$CC$92,$G2183+6+1,0),0))))</f>
        <v>0</v>
      </c>
      <c r="AF2183" s="147">
        <f>IF(AND($I2183="Si",O2183=1),1,IF(AND($I2183="Fisico",O2183=1),1,IF(AND(O2183=1,$I2183="Electronico"),2,IF(O2183=1,VLOOKUP($C2183&amp;"|"&amp;$B2183&amp;"|"&amp;$D2183,Empresas!$C$6:$CC$92,$G2183+6+1,0),0))))</f>
        <v>0</v>
      </c>
      <c r="AG2183" s="147">
        <f>IF(AND($I2183="Si",P2183=1),1,IF(AND($I2183="Fisico",P2183=1),1,IF(AND(P2183=1,$I2183="Electronico"),2,IF(P2183=1,VLOOKUP($C2183&amp;"|"&amp;$B2183&amp;"|"&amp;$D2183,Empresas!$C$6:$CC$92,$G2183+6+1,0),0))))</f>
        <v>0</v>
      </c>
      <c r="AH2183" s="147">
        <f>IF(AND($I2183="Si",Q2183=1),1,IF(AND($I2183="Fisico",Q2183=1),1,IF(AND(Q2183=1,$I2183="Electronico"),2,IF(Q2183=1,VLOOKUP($C2183&amp;"|"&amp;$B2183&amp;"|"&amp;$D2183,Empresas!$C$6:$CC$92,$G2183+6+1,0),0))))</f>
        <v>0</v>
      </c>
      <c r="AI2183" s="147">
        <f>IF(AND($I2183="Si",R2183=1),1,IF(AND($I2183="Fisico",R2183=1),1,IF(AND(R2183=1,$I2183="Electronico"),2,IF(R2183=1,VLOOKUP($C2183&amp;"|"&amp;$B2183&amp;"|"&amp;$D2183,Empresas!$C$6:$CC$92,$G2183+6+1,0),0))))</f>
        <v>0</v>
      </c>
      <c r="AJ2183" s="147">
        <f>IF(AND($I2183="Si",S2183=1),1,IF(AND($I2183="Fisico",S2183=1),1,IF(AND(S2183=1,$I2183="Electronico"),2,IF(S2183=1,VLOOKUP($C2183&amp;"|"&amp;$B2183&amp;"|"&amp;$D2183,Empresas!$C$6:$CC$92,$G2183+6+1,0),0))))</f>
        <v>0</v>
      </c>
      <c r="AK2183" s="147">
        <f>IF(AND($I2183="Si",T2183=1),1,IF(AND($I2183="Fisico",T2183=1),1,IF(AND(T2183=1,$I2183="Electronico"),2,IF(T2183=1,VLOOKUP($C2183&amp;"|"&amp;$B2183&amp;"|"&amp;$D2183,Empresas!$C$6:$CC$92,$G2183+6+1,0),0))))</f>
        <v>0</v>
      </c>
      <c r="AL2183" s="147">
        <f>IF(AND($I2183="Si",U2183=1),1,IF(AND($I2183="Fisico",U2183=1),1,IF(AND(U2183=1,$I2183="Electronico"),2,IF(U2183=1,VLOOKUP($C2183&amp;"|"&amp;$B2183&amp;"|"&amp;$D2183,Empresas!$C$6:$CC$92,$G2183+6+1,0),0))))</f>
        <v>0</v>
      </c>
      <c r="AM2183" s="149">
        <f t="shared" si="359"/>
        <v>0</v>
      </c>
      <c r="AN2183" s="149">
        <f t="shared" si="360"/>
        <v>0</v>
      </c>
      <c r="AO2183" s="152">
        <f t="shared" si="361"/>
        <v>0</v>
      </c>
    </row>
    <row r="2184" spans="1:41" x14ac:dyDescent="0.25">
      <c r="A2184" s="137" t="str">
        <f>VLOOKUP(D2184,Empresas!$D$7:$F$91,3,0)</f>
        <v>Yulisa</v>
      </c>
      <c r="B2184" s="138" t="str">
        <f>VLOOKUP(D2184,Empresas!$D$7:$G$91,4,0)</f>
        <v>Mireya</v>
      </c>
      <c r="C2184" s="138" t="s">
        <v>544</v>
      </c>
      <c r="D2184" s="138" t="s">
        <v>336</v>
      </c>
      <c r="E2184" s="138" t="str">
        <f>VLOOKUP(D2184,Empresas!$D$7:$E$92,2,0)</f>
        <v>CASTILLO FORNO DIANA JACKELINE</v>
      </c>
      <c r="F2184" s="138" t="s">
        <v>169</v>
      </c>
      <c r="G2184" s="139">
        <f t="shared" si="356"/>
        <v>40</v>
      </c>
      <c r="H2184" s="139" t="str">
        <f>VLOOKUP(D2184,Empresas!$D$6:$L$92,7,0)</f>
        <v>Semestral</v>
      </c>
      <c r="I2184" s="138" t="str">
        <f>VLOOKUP(VLOOKUP(D2184&amp;"|"&amp;B2184,Empresas!$I$7:$CB$92,G2184,0),Tablas!$A$3:$B$5,2,0)</f>
        <v>No aplica</v>
      </c>
      <c r="J2184" s="78"/>
      <c r="K2184" s="78"/>
      <c r="L2184" s="78"/>
      <c r="M2184" s="78"/>
      <c r="N2184" s="78"/>
      <c r="O2184" s="78"/>
      <c r="P2184" s="78"/>
      <c r="Q2184" s="78"/>
      <c r="R2184" s="78"/>
      <c r="S2184" s="78"/>
      <c r="T2184" s="78"/>
      <c r="U2184" s="78"/>
      <c r="V2184" s="78" t="str">
        <f>VLOOKUP(D2184,Empresas!$D$7:$CF$91,81,0)</f>
        <v>D</v>
      </c>
      <c r="W2184" s="78" t="str">
        <f>VLOOKUP(D2184,Empresas!$D$7:$M$91,10,0)</f>
        <v>P. Natural</v>
      </c>
      <c r="X2184" s="69" t="str">
        <f t="shared" si="357"/>
        <v>SI</v>
      </c>
      <c r="Y2184" s="153" t="str">
        <f t="shared" si="358"/>
        <v>No aplica</v>
      </c>
      <c r="Z2184" s="147">
        <f>IF(Y2184="No aplica",0,IF(I2184="no",0,IF(I2184="No aplica",0,IF(I2184="Si",1,IF(I2184="Fisico",1,IF(I2184="Electronico",2,VLOOKUP(C2184&amp;"|"&amp;B2184&amp;"|"&amp;D2184,Empresas!$C$6:$CC$92,G2184+6+1,0)))))))</f>
        <v>0</v>
      </c>
      <c r="AA2184" s="147">
        <f>IF(AND($I2184="Si",J2184=1),1,IF(AND($I2184="Fisico",J2184=1),1,IF(AND(J2184=1,$I2184="Electronico"),2,IF(J2184=1,VLOOKUP($C2184&amp;"|"&amp;$B2184&amp;"|"&amp;$D2184,Empresas!$C$6:$CC$92,$G2184+6+1,0),0))))</f>
        <v>0</v>
      </c>
      <c r="AB2184" s="147">
        <f>IF(AND($I2184="Si",K2184=1),1,IF(AND($I2184="Fisico",K2184=1),1,IF(AND(K2184=1,$I2184="Electronico"),2,IF(K2184=1,VLOOKUP($C2184&amp;"|"&amp;$B2184&amp;"|"&amp;$D2184,Empresas!$C$6:$CC$92,$G2184+6+1,0),0))))</f>
        <v>0</v>
      </c>
      <c r="AC2184" s="147">
        <f>IF(AND($I2184="Si",L2184=1),1,IF(AND($I2184="Fisico",L2184=1),1,IF(AND(L2184=1,$I2184="Electronico"),2,IF(L2184=1,VLOOKUP($C2184&amp;"|"&amp;$B2184&amp;"|"&amp;$D2184,Empresas!$C$6:$CC$92,$G2184+6+1,0),0))))</f>
        <v>0</v>
      </c>
      <c r="AD2184" s="147">
        <f>IF(AND($I2184="Si",M2184=1),1,IF(AND($I2184="Fisico",M2184=1),1,IF(AND(M2184=1,$I2184="Electronico"),2,IF(M2184=1,VLOOKUP($C2184&amp;"|"&amp;$B2184&amp;"|"&amp;$D2184,Empresas!$C$6:$CC$92,$G2184+6+1,0),0))))</f>
        <v>0</v>
      </c>
      <c r="AE2184" s="147">
        <f>IF(AND($I2184="Si",N2184=1),1,IF(AND($I2184="Fisico",N2184=1),1,IF(AND(N2184=1,$I2184="Electronico"),2,IF(N2184=1,VLOOKUP($C2184&amp;"|"&amp;$B2184&amp;"|"&amp;$D2184,Empresas!$C$6:$CC$92,$G2184+6+1,0),0))))</f>
        <v>0</v>
      </c>
      <c r="AF2184" s="147">
        <f>IF(AND($I2184="Si",O2184=1),1,IF(AND($I2184="Fisico",O2184=1),1,IF(AND(O2184=1,$I2184="Electronico"),2,IF(O2184=1,VLOOKUP($C2184&amp;"|"&amp;$B2184&amp;"|"&amp;$D2184,Empresas!$C$6:$CC$92,$G2184+6+1,0),0))))</f>
        <v>0</v>
      </c>
      <c r="AG2184" s="147">
        <f>IF(AND($I2184="Si",P2184=1),1,IF(AND($I2184="Fisico",P2184=1),1,IF(AND(P2184=1,$I2184="Electronico"),2,IF(P2184=1,VLOOKUP($C2184&amp;"|"&amp;$B2184&amp;"|"&amp;$D2184,Empresas!$C$6:$CC$92,$G2184+6+1,0),0))))</f>
        <v>0</v>
      </c>
      <c r="AH2184" s="147">
        <f>IF(AND($I2184="Si",Q2184=1),1,IF(AND($I2184="Fisico",Q2184=1),1,IF(AND(Q2184=1,$I2184="Electronico"),2,IF(Q2184=1,VLOOKUP($C2184&amp;"|"&amp;$B2184&amp;"|"&amp;$D2184,Empresas!$C$6:$CC$92,$G2184+6+1,0),0))))</f>
        <v>0</v>
      </c>
      <c r="AI2184" s="147">
        <f>IF(AND($I2184="Si",R2184=1),1,IF(AND($I2184="Fisico",R2184=1),1,IF(AND(R2184=1,$I2184="Electronico"),2,IF(R2184=1,VLOOKUP($C2184&amp;"|"&amp;$B2184&amp;"|"&amp;$D2184,Empresas!$C$6:$CC$92,$G2184+6+1,0),0))))</f>
        <v>0</v>
      </c>
      <c r="AJ2184" s="147">
        <f>IF(AND($I2184="Si",S2184=1),1,IF(AND($I2184="Fisico",S2184=1),1,IF(AND(S2184=1,$I2184="Electronico"),2,IF(S2184=1,VLOOKUP($C2184&amp;"|"&amp;$B2184&amp;"|"&amp;$D2184,Empresas!$C$6:$CC$92,$G2184+6+1,0),0))))</f>
        <v>0</v>
      </c>
      <c r="AK2184" s="147">
        <f>IF(AND($I2184="Si",T2184=1),1,IF(AND($I2184="Fisico",T2184=1),1,IF(AND(T2184=1,$I2184="Electronico"),2,IF(T2184=1,VLOOKUP($C2184&amp;"|"&amp;$B2184&amp;"|"&amp;$D2184,Empresas!$C$6:$CC$92,$G2184+6+1,0),0))))</f>
        <v>0</v>
      </c>
      <c r="AL2184" s="147">
        <f>IF(AND($I2184="Si",U2184=1),1,IF(AND($I2184="Fisico",U2184=1),1,IF(AND(U2184=1,$I2184="Electronico"),2,IF(U2184=1,VLOOKUP($C2184&amp;"|"&amp;$B2184&amp;"|"&amp;$D2184,Empresas!$C$6:$CC$92,$G2184+6+1,0),0))))</f>
        <v>0</v>
      </c>
      <c r="AM2184" s="149">
        <f t="shared" si="359"/>
        <v>0</v>
      </c>
      <c r="AN2184" s="149">
        <f t="shared" si="360"/>
        <v>0</v>
      </c>
      <c r="AO2184" s="152">
        <f t="shared" si="361"/>
        <v>0</v>
      </c>
    </row>
    <row r="2185" spans="1:41" x14ac:dyDescent="0.25">
      <c r="A2185" s="137" t="str">
        <f>VLOOKUP(D2185,Empresas!$D$7:$F$91,3,0)</f>
        <v>Yulisa</v>
      </c>
      <c r="B2185" s="138" t="str">
        <f>VLOOKUP(D2185,Empresas!$D$7:$G$91,4,0)</f>
        <v>Mireya</v>
      </c>
      <c r="C2185" s="138" t="s">
        <v>544</v>
      </c>
      <c r="D2185" s="138" t="s">
        <v>336</v>
      </c>
      <c r="E2185" s="138" t="str">
        <f>VLOOKUP(D2185,Empresas!$D$7:$E$92,2,0)</f>
        <v>CASTILLO FORNO DIANA JACKELINE</v>
      </c>
      <c r="F2185" s="138" t="s">
        <v>170</v>
      </c>
      <c r="G2185" s="139">
        <f t="shared" si="356"/>
        <v>43</v>
      </c>
      <c r="H2185" s="139" t="str">
        <f>VLOOKUP(D2185,Empresas!$D$6:$L$92,7,0)</f>
        <v>Semestral</v>
      </c>
      <c r="I2185" s="138" t="str">
        <f>VLOOKUP(VLOOKUP(D2185&amp;"|"&amp;B2185,Empresas!$I$7:$CB$92,G2185,0),Tablas!$A$3:$B$5,2,0)</f>
        <v>No aplica</v>
      </c>
      <c r="J2185" s="78"/>
      <c r="K2185" s="78"/>
      <c r="L2185" s="78"/>
      <c r="M2185" s="78"/>
      <c r="N2185" s="78"/>
      <c r="O2185" s="78"/>
      <c r="P2185" s="78"/>
      <c r="Q2185" s="78"/>
      <c r="R2185" s="78"/>
      <c r="S2185" s="78"/>
      <c r="T2185" s="78"/>
      <c r="U2185" s="78"/>
      <c r="V2185" s="78" t="str">
        <f>VLOOKUP(D2185,Empresas!$D$7:$CF$91,81,0)</f>
        <v>D</v>
      </c>
      <c r="W2185" s="78" t="str">
        <f>VLOOKUP(D2185,Empresas!$D$7:$M$91,10,0)</f>
        <v>P. Natural</v>
      </c>
      <c r="X2185" s="69" t="str">
        <f t="shared" si="357"/>
        <v>SI</v>
      </c>
      <c r="Y2185" s="153" t="str">
        <f t="shared" si="358"/>
        <v>No aplica</v>
      </c>
      <c r="Z2185" s="147">
        <f>IF(Y2185="No aplica",0,IF(I2185="no",0,IF(I2185="No aplica",0,IF(I2185="Si",1,IF(I2185="Fisico",1,IF(I2185="Electronico",2,VLOOKUP(C2185&amp;"|"&amp;B2185&amp;"|"&amp;D2185,Empresas!$C$6:$CC$92,G2185+6+1,0)))))))</f>
        <v>0</v>
      </c>
      <c r="AA2185" s="147">
        <f>IF(AND($I2185="Si",J2185=1),1,IF(AND($I2185="Fisico",J2185=1),1,IF(AND(J2185=1,$I2185="Electronico"),2,IF(J2185=1,VLOOKUP($C2185&amp;"|"&amp;$B2185&amp;"|"&amp;$D2185,Empresas!$C$6:$CC$92,$G2185+6+1,0),0))))</f>
        <v>0</v>
      </c>
      <c r="AB2185" s="147">
        <f>IF(AND($I2185="Si",K2185=1),1,IF(AND($I2185="Fisico",K2185=1),1,IF(AND(K2185=1,$I2185="Electronico"),2,IF(K2185=1,VLOOKUP($C2185&amp;"|"&amp;$B2185&amp;"|"&amp;$D2185,Empresas!$C$6:$CC$92,$G2185+6+1,0),0))))</f>
        <v>0</v>
      </c>
      <c r="AC2185" s="147">
        <f>IF(AND($I2185="Si",L2185=1),1,IF(AND($I2185="Fisico",L2185=1),1,IF(AND(L2185=1,$I2185="Electronico"),2,IF(L2185=1,VLOOKUP($C2185&amp;"|"&amp;$B2185&amp;"|"&amp;$D2185,Empresas!$C$6:$CC$92,$G2185+6+1,0),0))))</f>
        <v>0</v>
      </c>
      <c r="AD2185" s="147">
        <f>IF(AND($I2185="Si",M2185=1),1,IF(AND($I2185="Fisico",M2185=1),1,IF(AND(M2185=1,$I2185="Electronico"),2,IF(M2185=1,VLOOKUP($C2185&amp;"|"&amp;$B2185&amp;"|"&amp;$D2185,Empresas!$C$6:$CC$92,$G2185+6+1,0),0))))</f>
        <v>0</v>
      </c>
      <c r="AE2185" s="147">
        <f>IF(AND($I2185="Si",N2185=1),1,IF(AND($I2185="Fisico",N2185=1),1,IF(AND(N2185=1,$I2185="Electronico"),2,IF(N2185=1,VLOOKUP($C2185&amp;"|"&amp;$B2185&amp;"|"&amp;$D2185,Empresas!$C$6:$CC$92,$G2185+6+1,0),0))))</f>
        <v>0</v>
      </c>
      <c r="AF2185" s="147">
        <f>IF(AND($I2185="Si",O2185=1),1,IF(AND($I2185="Fisico",O2185=1),1,IF(AND(O2185=1,$I2185="Electronico"),2,IF(O2185=1,VLOOKUP($C2185&amp;"|"&amp;$B2185&amp;"|"&amp;$D2185,Empresas!$C$6:$CC$92,$G2185+6+1,0),0))))</f>
        <v>0</v>
      </c>
      <c r="AG2185" s="147">
        <f>IF(AND($I2185="Si",P2185=1),1,IF(AND($I2185="Fisico",P2185=1),1,IF(AND(P2185=1,$I2185="Electronico"),2,IF(P2185=1,VLOOKUP($C2185&amp;"|"&amp;$B2185&amp;"|"&amp;$D2185,Empresas!$C$6:$CC$92,$G2185+6+1,0),0))))</f>
        <v>0</v>
      </c>
      <c r="AH2185" s="147">
        <f>IF(AND($I2185="Si",Q2185=1),1,IF(AND($I2185="Fisico",Q2185=1),1,IF(AND(Q2185=1,$I2185="Electronico"),2,IF(Q2185=1,VLOOKUP($C2185&amp;"|"&amp;$B2185&amp;"|"&amp;$D2185,Empresas!$C$6:$CC$92,$G2185+6+1,0),0))))</f>
        <v>0</v>
      </c>
      <c r="AI2185" s="147">
        <f>IF(AND($I2185="Si",R2185=1),1,IF(AND($I2185="Fisico",R2185=1),1,IF(AND(R2185=1,$I2185="Electronico"),2,IF(R2185=1,VLOOKUP($C2185&amp;"|"&amp;$B2185&amp;"|"&amp;$D2185,Empresas!$C$6:$CC$92,$G2185+6+1,0),0))))</f>
        <v>0</v>
      </c>
      <c r="AJ2185" s="147">
        <f>IF(AND($I2185="Si",S2185=1),1,IF(AND($I2185="Fisico",S2185=1),1,IF(AND(S2185=1,$I2185="Electronico"),2,IF(S2185=1,VLOOKUP($C2185&amp;"|"&amp;$B2185&amp;"|"&amp;$D2185,Empresas!$C$6:$CC$92,$G2185+6+1,0),0))))</f>
        <v>0</v>
      </c>
      <c r="AK2185" s="147">
        <f>IF(AND($I2185="Si",T2185=1),1,IF(AND($I2185="Fisico",T2185=1),1,IF(AND(T2185=1,$I2185="Electronico"),2,IF(T2185=1,VLOOKUP($C2185&amp;"|"&amp;$B2185&amp;"|"&amp;$D2185,Empresas!$C$6:$CC$92,$G2185+6+1,0),0))))</f>
        <v>0</v>
      </c>
      <c r="AL2185" s="147">
        <f>IF(AND($I2185="Si",U2185=1),1,IF(AND($I2185="Fisico",U2185=1),1,IF(AND(U2185=1,$I2185="Electronico"),2,IF(U2185=1,VLOOKUP($C2185&amp;"|"&amp;$B2185&amp;"|"&amp;$D2185,Empresas!$C$6:$CC$92,$G2185+6+1,0),0))))</f>
        <v>0</v>
      </c>
      <c r="AM2185" s="149">
        <f t="shared" si="359"/>
        <v>0</v>
      </c>
      <c r="AN2185" s="149">
        <f t="shared" si="360"/>
        <v>0</v>
      </c>
      <c r="AO2185" s="152">
        <f t="shared" si="361"/>
        <v>0</v>
      </c>
    </row>
    <row r="2186" spans="1:41" x14ac:dyDescent="0.25">
      <c r="A2186" s="137" t="str">
        <f>VLOOKUP(D2186,Empresas!$D$7:$F$91,3,0)</f>
        <v>Yulisa</v>
      </c>
      <c r="B2186" s="138" t="str">
        <f>VLOOKUP(D2186,Empresas!$D$7:$G$91,4,0)</f>
        <v>Mireya</v>
      </c>
      <c r="C2186" s="138" t="s">
        <v>544</v>
      </c>
      <c r="D2186" s="138" t="s">
        <v>336</v>
      </c>
      <c r="E2186" s="138" t="str">
        <f>VLOOKUP(D2186,Empresas!$D$7:$E$92,2,0)</f>
        <v>CASTILLO FORNO DIANA JACKELINE</v>
      </c>
      <c r="F2186" s="138" t="s">
        <v>171</v>
      </c>
      <c r="G2186" s="139">
        <f t="shared" si="356"/>
        <v>46</v>
      </c>
      <c r="H2186" s="139" t="str">
        <f>VLOOKUP(D2186,Empresas!$D$6:$L$92,7,0)</f>
        <v>Semestral</v>
      </c>
      <c r="I2186" s="138" t="str">
        <f>VLOOKUP(VLOOKUP(D2186&amp;"|"&amp;B2186,Empresas!$I$7:$CB$92,G2186,0),Tablas!$A$3:$B$5,2,0)</f>
        <v>No aplica</v>
      </c>
      <c r="J2186" s="78"/>
      <c r="K2186" s="78"/>
      <c r="L2186" s="78"/>
      <c r="M2186" s="78"/>
      <c r="N2186" s="78"/>
      <c r="O2186" s="78"/>
      <c r="P2186" s="78"/>
      <c r="Q2186" s="78"/>
      <c r="R2186" s="78"/>
      <c r="S2186" s="78"/>
      <c r="T2186" s="78"/>
      <c r="U2186" s="78"/>
      <c r="V2186" s="78" t="str">
        <f>VLOOKUP(D2186,Empresas!$D$7:$CF$91,81,0)</f>
        <v>D</v>
      </c>
      <c r="W2186" s="78" t="str">
        <f>VLOOKUP(D2186,Empresas!$D$7:$M$91,10,0)</f>
        <v>P. Natural</v>
      </c>
      <c r="X2186" s="69" t="str">
        <f t="shared" si="357"/>
        <v>SI</v>
      </c>
      <c r="Y2186" s="153" t="str">
        <f t="shared" si="358"/>
        <v>No aplica</v>
      </c>
      <c r="Z2186" s="147">
        <f>IF(Y2186="No aplica",0,IF(I2186="no",0,IF(I2186="No aplica",0,IF(I2186="Si",1,IF(I2186="Fisico",1,IF(I2186="Electronico",2,VLOOKUP(C2186&amp;"|"&amp;B2186&amp;"|"&amp;D2186,Empresas!$C$6:$CC$92,G2186+6+1,0)))))))</f>
        <v>0</v>
      </c>
      <c r="AA2186" s="147">
        <f>IF(AND($I2186="Si",J2186=1),1,IF(AND($I2186="Fisico",J2186=1),1,IF(AND(J2186=1,$I2186="Electronico"),2,IF(J2186=1,VLOOKUP($C2186&amp;"|"&amp;$B2186&amp;"|"&amp;$D2186,Empresas!$C$6:$CC$92,$G2186+6+1,0),0))))</f>
        <v>0</v>
      </c>
      <c r="AB2186" s="147">
        <f>IF(AND($I2186="Si",K2186=1),1,IF(AND($I2186="Fisico",K2186=1),1,IF(AND(K2186=1,$I2186="Electronico"),2,IF(K2186=1,VLOOKUP($C2186&amp;"|"&amp;$B2186&amp;"|"&amp;$D2186,Empresas!$C$6:$CC$92,$G2186+6+1,0),0))))</f>
        <v>0</v>
      </c>
      <c r="AC2186" s="147">
        <f>IF(AND($I2186="Si",L2186=1),1,IF(AND($I2186="Fisico",L2186=1),1,IF(AND(L2186=1,$I2186="Electronico"),2,IF(L2186=1,VLOOKUP($C2186&amp;"|"&amp;$B2186&amp;"|"&amp;$D2186,Empresas!$C$6:$CC$92,$G2186+6+1,0),0))))</f>
        <v>0</v>
      </c>
      <c r="AD2186" s="147">
        <f>IF(AND($I2186="Si",M2186=1),1,IF(AND($I2186="Fisico",M2186=1),1,IF(AND(M2186=1,$I2186="Electronico"),2,IF(M2186=1,VLOOKUP($C2186&amp;"|"&amp;$B2186&amp;"|"&amp;$D2186,Empresas!$C$6:$CC$92,$G2186+6+1,0),0))))</f>
        <v>0</v>
      </c>
      <c r="AE2186" s="147">
        <f>IF(AND($I2186="Si",N2186=1),1,IF(AND($I2186="Fisico",N2186=1),1,IF(AND(N2186=1,$I2186="Electronico"),2,IF(N2186=1,VLOOKUP($C2186&amp;"|"&amp;$B2186&amp;"|"&amp;$D2186,Empresas!$C$6:$CC$92,$G2186+6+1,0),0))))</f>
        <v>0</v>
      </c>
      <c r="AF2186" s="147">
        <f>IF(AND($I2186="Si",O2186=1),1,IF(AND($I2186="Fisico",O2186=1),1,IF(AND(O2186=1,$I2186="Electronico"),2,IF(O2186=1,VLOOKUP($C2186&amp;"|"&amp;$B2186&amp;"|"&amp;$D2186,Empresas!$C$6:$CC$92,$G2186+6+1,0),0))))</f>
        <v>0</v>
      </c>
      <c r="AG2186" s="147">
        <f>IF(AND($I2186="Si",P2186=1),1,IF(AND($I2186="Fisico",P2186=1),1,IF(AND(P2186=1,$I2186="Electronico"),2,IF(P2186=1,VLOOKUP($C2186&amp;"|"&amp;$B2186&amp;"|"&amp;$D2186,Empresas!$C$6:$CC$92,$G2186+6+1,0),0))))</f>
        <v>0</v>
      </c>
      <c r="AH2186" s="147">
        <f>IF(AND($I2186="Si",Q2186=1),1,IF(AND($I2186="Fisico",Q2186=1),1,IF(AND(Q2186=1,$I2186="Electronico"),2,IF(Q2186=1,VLOOKUP($C2186&amp;"|"&amp;$B2186&amp;"|"&amp;$D2186,Empresas!$C$6:$CC$92,$G2186+6+1,0),0))))</f>
        <v>0</v>
      </c>
      <c r="AI2186" s="147">
        <f>IF(AND($I2186="Si",R2186=1),1,IF(AND($I2186="Fisico",R2186=1),1,IF(AND(R2186=1,$I2186="Electronico"),2,IF(R2186=1,VLOOKUP($C2186&amp;"|"&amp;$B2186&amp;"|"&amp;$D2186,Empresas!$C$6:$CC$92,$G2186+6+1,0),0))))</f>
        <v>0</v>
      </c>
      <c r="AJ2186" s="147">
        <f>IF(AND($I2186="Si",S2186=1),1,IF(AND($I2186="Fisico",S2186=1),1,IF(AND(S2186=1,$I2186="Electronico"),2,IF(S2186=1,VLOOKUP($C2186&amp;"|"&amp;$B2186&amp;"|"&amp;$D2186,Empresas!$C$6:$CC$92,$G2186+6+1,0),0))))</f>
        <v>0</v>
      </c>
      <c r="AK2186" s="147">
        <f>IF(AND($I2186="Si",T2186=1),1,IF(AND($I2186="Fisico",T2186=1),1,IF(AND(T2186=1,$I2186="Electronico"),2,IF(T2186=1,VLOOKUP($C2186&amp;"|"&amp;$B2186&amp;"|"&amp;$D2186,Empresas!$C$6:$CC$92,$G2186+6+1,0),0))))</f>
        <v>0</v>
      </c>
      <c r="AL2186" s="147">
        <f>IF(AND($I2186="Si",U2186=1),1,IF(AND($I2186="Fisico",U2186=1),1,IF(AND(U2186=1,$I2186="Electronico"),2,IF(U2186=1,VLOOKUP($C2186&amp;"|"&amp;$B2186&amp;"|"&amp;$D2186,Empresas!$C$6:$CC$92,$G2186+6+1,0),0))))</f>
        <v>0</v>
      </c>
      <c r="AM2186" s="149">
        <f t="shared" si="359"/>
        <v>0</v>
      </c>
      <c r="AN2186" s="149">
        <f t="shared" si="360"/>
        <v>0</v>
      </c>
      <c r="AO2186" s="152">
        <f t="shared" si="361"/>
        <v>0</v>
      </c>
    </row>
    <row r="2187" spans="1:41" x14ac:dyDescent="0.25">
      <c r="A2187" s="140" t="str">
        <f>VLOOKUP(D2187,Empresas!$D$7:$F$91,3,0)</f>
        <v>Yulisa</v>
      </c>
      <c r="B2187" s="141" t="str">
        <f>VLOOKUP(D2187,Empresas!$D$7:$G$91,4,0)</f>
        <v>Mireya</v>
      </c>
      <c r="C2187" s="141" t="s">
        <v>544</v>
      </c>
      <c r="D2187" s="141" t="s">
        <v>336</v>
      </c>
      <c r="E2187" s="141" t="str">
        <f>VLOOKUP(D2187,Empresas!$D$7:$E$92,2,0)</f>
        <v>CASTILLO FORNO DIANA JACKELINE</v>
      </c>
      <c r="F2187" s="141" t="s">
        <v>172</v>
      </c>
      <c r="G2187" s="142">
        <f>+Empresas!$BF$2</f>
        <v>50</v>
      </c>
      <c r="H2187" s="142" t="str">
        <f>VLOOKUP(D2187,Empresas!$D$6:$L$92,7,0)</f>
        <v>Semestral</v>
      </c>
      <c r="I2187" s="141" t="str">
        <f>VLOOKUP(VLOOKUP(D2187&amp;"|"&amp;B2187,Empresas!$I$7:$CB$92,G2187,0),Tablas!$A$8:$B$10,2,0)</f>
        <v>No aplica</v>
      </c>
      <c r="J2187" s="78"/>
      <c r="K2187" s="78"/>
      <c r="L2187" s="78"/>
      <c r="M2187" s="78"/>
      <c r="N2187" s="78"/>
      <c r="O2187" s="78"/>
      <c r="P2187" s="78"/>
      <c r="Q2187" s="78"/>
      <c r="R2187" s="78"/>
      <c r="S2187" s="78"/>
      <c r="T2187" s="78"/>
      <c r="U2187" s="78"/>
      <c r="V2187" s="78" t="str">
        <f>VLOOKUP(D2187,Empresas!$D$7:$CF$91,81,0)</f>
        <v>D</v>
      </c>
      <c r="W2187" s="78" t="str">
        <f>VLOOKUP(D2187,Empresas!$D$7:$M$91,10,0)</f>
        <v>P. Natural</v>
      </c>
      <c r="X2187" s="69" t="str">
        <f t="shared" si="357"/>
        <v>SI</v>
      </c>
      <c r="Y2187" s="153" t="str">
        <f t="shared" si="358"/>
        <v>No aplica</v>
      </c>
      <c r="Z2187" s="147">
        <f>IF(Y2187="No aplica",0,IF(I2187="no",0,IF(I2187="No aplica",0,IF(I2187="Si",1,IF(I2187="Fisico",1,IF(I2187="Electronico",2,VLOOKUP(C2187&amp;"|"&amp;B2187&amp;"|"&amp;D2187,Empresas!$C$6:$CC$92,G2187+6+1,0)))))))</f>
        <v>0</v>
      </c>
      <c r="AA2187" s="147">
        <f>IF(AND($I2187="Si",J2187=1),1,IF(AND($I2187="Fisico",J2187=1),1,IF(AND(J2187=1,$I2187="Electronico"),2,IF(J2187=1,VLOOKUP($C2187&amp;"|"&amp;$B2187&amp;"|"&amp;$D2187,Empresas!$C$6:$CC$92,$G2187+6+1,0),0))))</f>
        <v>0</v>
      </c>
      <c r="AB2187" s="147">
        <f>IF(AND($I2187="Si",K2187=1),1,IF(AND($I2187="Fisico",K2187=1),1,IF(AND(K2187=1,$I2187="Electronico"),2,IF(K2187=1,VLOOKUP($C2187&amp;"|"&amp;$B2187&amp;"|"&amp;$D2187,Empresas!$C$6:$CC$92,$G2187+6+1,0),0))))</f>
        <v>0</v>
      </c>
      <c r="AC2187" s="147">
        <f>IF(AND($I2187="Si",L2187=1),1,IF(AND($I2187="Fisico",L2187=1),1,IF(AND(L2187=1,$I2187="Electronico"),2,IF(L2187=1,VLOOKUP($C2187&amp;"|"&amp;$B2187&amp;"|"&amp;$D2187,Empresas!$C$6:$CC$92,$G2187+6+1,0),0))))</f>
        <v>0</v>
      </c>
      <c r="AD2187" s="147">
        <f>IF(AND($I2187="Si",M2187=1),1,IF(AND($I2187="Fisico",M2187=1),1,IF(AND(M2187=1,$I2187="Electronico"),2,IF(M2187=1,VLOOKUP($C2187&amp;"|"&amp;$B2187&amp;"|"&amp;$D2187,Empresas!$C$6:$CC$92,$G2187+6+1,0),0))))</f>
        <v>0</v>
      </c>
      <c r="AE2187" s="147">
        <f>IF(AND($I2187="Si",N2187=1),1,IF(AND($I2187="Fisico",N2187=1),1,IF(AND(N2187=1,$I2187="Electronico"),2,IF(N2187=1,VLOOKUP($C2187&amp;"|"&amp;$B2187&amp;"|"&amp;$D2187,Empresas!$C$6:$CC$92,$G2187+6+1,0),0))))</f>
        <v>0</v>
      </c>
      <c r="AF2187" s="147">
        <f>IF(AND($I2187="Si",O2187=1),1,IF(AND($I2187="Fisico",O2187=1),1,IF(AND(O2187=1,$I2187="Electronico"),2,IF(O2187=1,VLOOKUP($C2187&amp;"|"&amp;$B2187&amp;"|"&amp;$D2187,Empresas!$C$6:$CC$92,$G2187+6+1,0),0))))</f>
        <v>0</v>
      </c>
      <c r="AG2187" s="147">
        <f>IF(AND($I2187="Si",P2187=1),1,IF(AND($I2187="Fisico",P2187=1),1,IF(AND(P2187=1,$I2187="Electronico"),2,IF(P2187=1,VLOOKUP($C2187&amp;"|"&amp;$B2187&amp;"|"&amp;$D2187,Empresas!$C$6:$CC$92,$G2187+6+1,0),0))))</f>
        <v>0</v>
      </c>
      <c r="AH2187" s="147">
        <f>IF(AND($I2187="Si",Q2187=1),1,IF(AND($I2187="Fisico",Q2187=1),1,IF(AND(Q2187=1,$I2187="Electronico"),2,IF(Q2187=1,VLOOKUP($C2187&amp;"|"&amp;$B2187&amp;"|"&amp;$D2187,Empresas!$C$6:$CC$92,$G2187+6+1,0),0))))</f>
        <v>0</v>
      </c>
      <c r="AI2187" s="147">
        <f>IF(AND($I2187="Si",R2187=1),1,IF(AND($I2187="Fisico",R2187=1),1,IF(AND(R2187=1,$I2187="Electronico"),2,IF(R2187=1,VLOOKUP($C2187&amp;"|"&amp;$B2187&amp;"|"&amp;$D2187,Empresas!$C$6:$CC$92,$G2187+6+1,0),0))))</f>
        <v>0</v>
      </c>
      <c r="AJ2187" s="147">
        <f>IF(AND($I2187="Si",S2187=1),1,IF(AND($I2187="Fisico",S2187=1),1,IF(AND(S2187=1,$I2187="Electronico"),2,IF(S2187=1,VLOOKUP($C2187&amp;"|"&amp;$B2187&amp;"|"&amp;$D2187,Empresas!$C$6:$CC$92,$G2187+6+1,0),0))))</f>
        <v>0</v>
      </c>
      <c r="AK2187" s="147">
        <f>IF(AND($I2187="Si",T2187=1),1,IF(AND($I2187="Fisico",T2187=1),1,IF(AND(T2187=1,$I2187="Electronico"),2,IF(T2187=1,VLOOKUP($C2187&amp;"|"&amp;$B2187&amp;"|"&amp;$D2187,Empresas!$C$6:$CC$92,$G2187+6+1,0),0))))</f>
        <v>0</v>
      </c>
      <c r="AL2187" s="147">
        <f>IF(AND($I2187="Si",U2187=1),1,IF(AND($I2187="Fisico",U2187=1),1,IF(AND(U2187=1,$I2187="Electronico"),2,IF(U2187=1,VLOOKUP($C2187&amp;"|"&amp;$B2187&amp;"|"&amp;$D2187,Empresas!$C$6:$CC$92,$G2187+6+1,0),0))))</f>
        <v>0</v>
      </c>
      <c r="AM2187" s="149">
        <f t="shared" si="359"/>
        <v>0</v>
      </c>
      <c r="AN2187" s="149">
        <f t="shared" si="360"/>
        <v>0</v>
      </c>
      <c r="AO2187" s="152">
        <f t="shared" si="361"/>
        <v>0</v>
      </c>
    </row>
    <row r="2188" spans="1:41" x14ac:dyDescent="0.25">
      <c r="A2188" s="140" t="str">
        <f>VLOOKUP(D2188,Empresas!$D$7:$F$91,3,0)</f>
        <v>Yulisa</v>
      </c>
      <c r="B2188" s="141" t="str">
        <f>VLOOKUP(D2188,Empresas!$D$7:$G$91,4,0)</f>
        <v>Mireya</v>
      </c>
      <c r="C2188" s="141" t="s">
        <v>544</v>
      </c>
      <c r="D2188" s="141" t="s">
        <v>336</v>
      </c>
      <c r="E2188" s="141" t="str">
        <f>VLOOKUP(D2188,Empresas!$D$7:$E$92,2,0)</f>
        <v>CASTILLO FORNO DIANA JACKELINE</v>
      </c>
      <c r="F2188" s="141" t="s">
        <v>173</v>
      </c>
      <c r="G2188" s="142">
        <f>+G2187+1</f>
        <v>51</v>
      </c>
      <c r="H2188" s="142" t="str">
        <f>VLOOKUP(D2188,Empresas!$D$6:$L$92,7,0)</f>
        <v>Semestral</v>
      </c>
      <c r="I2188" s="141" t="str">
        <f>VLOOKUP(VLOOKUP(D2188&amp;"|"&amp;B2188,Empresas!$I$7:$CB$92,G2188,0),Tablas!$A$8:$B$10,2,0)</f>
        <v>No aplica</v>
      </c>
      <c r="J2188" s="78"/>
      <c r="K2188" s="78"/>
      <c r="L2188" s="78"/>
      <c r="M2188" s="78"/>
      <c r="N2188" s="78"/>
      <c r="O2188" s="78"/>
      <c r="P2188" s="78"/>
      <c r="Q2188" s="78"/>
      <c r="R2188" s="78"/>
      <c r="S2188" s="78"/>
      <c r="T2188" s="78"/>
      <c r="U2188" s="78"/>
      <c r="V2188" s="78" t="str">
        <f>VLOOKUP(D2188,Empresas!$D$7:$CF$91,81,0)</f>
        <v>D</v>
      </c>
      <c r="W2188" s="78" t="str">
        <f>VLOOKUP(D2188,Empresas!$D$7:$M$91,10,0)</f>
        <v>P. Natural</v>
      </c>
      <c r="X2188" s="69" t="str">
        <f t="shared" si="357"/>
        <v>SI</v>
      </c>
      <c r="Y2188" s="153" t="str">
        <f t="shared" si="358"/>
        <v>No aplica</v>
      </c>
      <c r="Z2188" s="147">
        <f>IF(Y2188="No aplica",0,IF(I2188="no",0,IF(I2188="No aplica",0,IF(I2188="Si",1,IF(I2188="Fisico",1,IF(I2188="Electronico",2,VLOOKUP(C2188&amp;"|"&amp;B2188&amp;"|"&amp;D2188,Empresas!$C$6:$CC$92,G2188+6+1,0)))))))</f>
        <v>0</v>
      </c>
      <c r="AA2188" s="147">
        <f>IF(AND($I2188="Si",J2188=1),1,IF(AND($I2188="Fisico",J2188=1),1,IF(AND(J2188=1,$I2188="Electronico"),2,IF(J2188=1,VLOOKUP($C2188&amp;"|"&amp;$B2188&amp;"|"&amp;$D2188,Empresas!$C$6:$CC$92,$G2188+6+1,0),0))))</f>
        <v>0</v>
      </c>
      <c r="AB2188" s="147">
        <f>IF(AND($I2188="Si",K2188=1),1,IF(AND($I2188="Fisico",K2188=1),1,IF(AND(K2188=1,$I2188="Electronico"),2,IF(K2188=1,VLOOKUP($C2188&amp;"|"&amp;$B2188&amp;"|"&amp;$D2188,Empresas!$C$6:$CC$92,$G2188+6+1,0),0))))</f>
        <v>0</v>
      </c>
      <c r="AC2188" s="147">
        <f>IF(AND($I2188="Si",L2188=1),1,IF(AND($I2188="Fisico",L2188=1),1,IF(AND(L2188=1,$I2188="Electronico"),2,IF(L2188=1,VLOOKUP($C2188&amp;"|"&amp;$B2188&amp;"|"&amp;$D2188,Empresas!$C$6:$CC$92,$G2188+6+1,0),0))))</f>
        <v>0</v>
      </c>
      <c r="AD2188" s="147">
        <f>IF(AND($I2188="Si",M2188=1),1,IF(AND($I2188="Fisico",M2188=1),1,IF(AND(M2188=1,$I2188="Electronico"),2,IF(M2188=1,VLOOKUP($C2188&amp;"|"&amp;$B2188&amp;"|"&amp;$D2188,Empresas!$C$6:$CC$92,$G2188+6+1,0),0))))</f>
        <v>0</v>
      </c>
      <c r="AE2188" s="147">
        <f>IF(AND($I2188="Si",N2188=1),1,IF(AND($I2188="Fisico",N2188=1),1,IF(AND(N2188=1,$I2188="Electronico"),2,IF(N2188=1,VLOOKUP($C2188&amp;"|"&amp;$B2188&amp;"|"&amp;$D2188,Empresas!$C$6:$CC$92,$G2188+6+1,0),0))))</f>
        <v>0</v>
      </c>
      <c r="AF2188" s="147">
        <f>IF(AND($I2188="Si",O2188=1),1,IF(AND($I2188="Fisico",O2188=1),1,IF(AND(O2188=1,$I2188="Electronico"),2,IF(O2188=1,VLOOKUP($C2188&amp;"|"&amp;$B2188&amp;"|"&amp;$D2188,Empresas!$C$6:$CC$92,$G2188+6+1,0),0))))</f>
        <v>0</v>
      </c>
      <c r="AG2188" s="147">
        <f>IF(AND($I2188="Si",P2188=1),1,IF(AND($I2188="Fisico",P2188=1),1,IF(AND(P2188=1,$I2188="Electronico"),2,IF(P2188=1,VLOOKUP($C2188&amp;"|"&amp;$B2188&amp;"|"&amp;$D2188,Empresas!$C$6:$CC$92,$G2188+6+1,0),0))))</f>
        <v>0</v>
      </c>
      <c r="AH2188" s="147">
        <f>IF(AND($I2188="Si",Q2188=1),1,IF(AND($I2188="Fisico",Q2188=1),1,IF(AND(Q2188=1,$I2188="Electronico"),2,IF(Q2188=1,VLOOKUP($C2188&amp;"|"&amp;$B2188&amp;"|"&amp;$D2188,Empresas!$C$6:$CC$92,$G2188+6+1,0),0))))</f>
        <v>0</v>
      </c>
      <c r="AI2188" s="147">
        <f>IF(AND($I2188="Si",R2188=1),1,IF(AND($I2188="Fisico",R2188=1),1,IF(AND(R2188=1,$I2188="Electronico"),2,IF(R2188=1,VLOOKUP($C2188&amp;"|"&amp;$B2188&amp;"|"&amp;$D2188,Empresas!$C$6:$CC$92,$G2188+6+1,0),0))))</f>
        <v>0</v>
      </c>
      <c r="AJ2188" s="147">
        <f>IF(AND($I2188="Si",S2188=1),1,IF(AND($I2188="Fisico",S2188=1),1,IF(AND(S2188=1,$I2188="Electronico"),2,IF(S2188=1,VLOOKUP($C2188&amp;"|"&amp;$B2188&amp;"|"&amp;$D2188,Empresas!$C$6:$CC$92,$G2188+6+1,0),0))))</f>
        <v>0</v>
      </c>
      <c r="AK2188" s="147">
        <f>IF(AND($I2188="Si",T2188=1),1,IF(AND($I2188="Fisico",T2188=1),1,IF(AND(T2188=1,$I2188="Electronico"),2,IF(T2188=1,VLOOKUP($C2188&amp;"|"&amp;$B2188&amp;"|"&amp;$D2188,Empresas!$C$6:$CC$92,$G2188+6+1,0),0))))</f>
        <v>0</v>
      </c>
      <c r="AL2188" s="147">
        <f>IF(AND($I2188="Si",U2188=1),1,IF(AND($I2188="Fisico",U2188=1),1,IF(AND(U2188=1,$I2188="Electronico"),2,IF(U2188=1,VLOOKUP($C2188&amp;"|"&amp;$B2188&amp;"|"&amp;$D2188,Empresas!$C$6:$CC$92,$G2188+6+1,0),0))))</f>
        <v>0</v>
      </c>
      <c r="AM2188" s="149">
        <f t="shared" si="359"/>
        <v>0</v>
      </c>
      <c r="AN2188" s="149">
        <f t="shared" si="360"/>
        <v>0</v>
      </c>
      <c r="AO2188" s="152">
        <f t="shared" si="361"/>
        <v>0</v>
      </c>
    </row>
    <row r="2189" spans="1:41" x14ac:dyDescent="0.25">
      <c r="A2189" s="140" t="str">
        <f>VLOOKUP(D2189,Empresas!$D$7:$F$91,3,0)</f>
        <v>Yulisa</v>
      </c>
      <c r="B2189" s="141" t="str">
        <f>VLOOKUP(D2189,Empresas!$D$7:$G$91,4,0)</f>
        <v>Mireya</v>
      </c>
      <c r="C2189" s="141" t="s">
        <v>544</v>
      </c>
      <c r="D2189" s="141" t="s">
        <v>336</v>
      </c>
      <c r="E2189" s="141" t="str">
        <f>VLOOKUP(D2189,Empresas!$D$7:$E$92,2,0)</f>
        <v>CASTILLO FORNO DIANA JACKELINE</v>
      </c>
      <c r="F2189" s="141" t="s">
        <v>174</v>
      </c>
      <c r="G2189" s="142">
        <f t="shared" ref="G2189:G2197" si="362">+G2188+1</f>
        <v>52</v>
      </c>
      <c r="H2189" s="142" t="str">
        <f>VLOOKUP(D2189,Empresas!$D$6:$L$92,7,0)</f>
        <v>Semestral</v>
      </c>
      <c r="I2189" s="141" t="str">
        <f>VLOOKUP(VLOOKUP(D2189&amp;"|"&amp;B2189,Empresas!$I$7:$CB$92,G2189,0),Tablas!$A$8:$B$10,2,0)</f>
        <v>No aplica</v>
      </c>
      <c r="J2189" s="78"/>
      <c r="K2189" s="78"/>
      <c r="L2189" s="78"/>
      <c r="M2189" s="78"/>
      <c r="N2189" s="78"/>
      <c r="O2189" s="78"/>
      <c r="P2189" s="78"/>
      <c r="Q2189" s="78"/>
      <c r="R2189" s="78"/>
      <c r="S2189" s="78"/>
      <c r="T2189" s="78"/>
      <c r="U2189" s="78"/>
      <c r="V2189" s="78" t="str">
        <f>VLOOKUP(D2189,Empresas!$D$7:$CF$91,81,0)</f>
        <v>D</v>
      </c>
      <c r="W2189" s="78" t="str">
        <f>VLOOKUP(D2189,Empresas!$D$7:$M$91,10,0)</f>
        <v>P. Natural</v>
      </c>
      <c r="X2189" s="69" t="str">
        <f t="shared" si="357"/>
        <v>SI</v>
      </c>
      <c r="Y2189" s="153" t="str">
        <f t="shared" si="358"/>
        <v>No aplica</v>
      </c>
      <c r="Z2189" s="147">
        <f>IF(Y2189="No aplica",0,IF(I2189="no",0,IF(I2189="No aplica",0,IF(I2189="Si",1,IF(I2189="Fisico",1,IF(I2189="Electronico",2,VLOOKUP(C2189&amp;"|"&amp;B2189&amp;"|"&amp;D2189,Empresas!$C$6:$CC$92,G2189+6+1,0)))))))</f>
        <v>0</v>
      </c>
      <c r="AA2189" s="147">
        <f>IF(AND($I2189="Si",J2189=1),1,IF(AND($I2189="Fisico",J2189=1),1,IF(AND(J2189=1,$I2189="Electronico"),2,IF(J2189=1,VLOOKUP($C2189&amp;"|"&amp;$B2189&amp;"|"&amp;$D2189,Empresas!$C$6:$CC$92,$G2189+6+1,0),0))))</f>
        <v>0</v>
      </c>
      <c r="AB2189" s="147">
        <f>IF(AND($I2189="Si",K2189=1),1,IF(AND($I2189="Fisico",K2189=1),1,IF(AND(K2189=1,$I2189="Electronico"),2,IF(K2189=1,VLOOKUP($C2189&amp;"|"&amp;$B2189&amp;"|"&amp;$D2189,Empresas!$C$6:$CC$92,$G2189+6+1,0),0))))</f>
        <v>0</v>
      </c>
      <c r="AC2189" s="147">
        <f>IF(AND($I2189="Si",L2189=1),1,IF(AND($I2189="Fisico",L2189=1),1,IF(AND(L2189=1,$I2189="Electronico"),2,IF(L2189=1,VLOOKUP($C2189&amp;"|"&amp;$B2189&amp;"|"&amp;$D2189,Empresas!$C$6:$CC$92,$G2189+6+1,0),0))))</f>
        <v>0</v>
      </c>
      <c r="AD2189" s="147">
        <f>IF(AND($I2189="Si",M2189=1),1,IF(AND($I2189="Fisico",M2189=1),1,IF(AND(M2189=1,$I2189="Electronico"),2,IF(M2189=1,VLOOKUP($C2189&amp;"|"&amp;$B2189&amp;"|"&amp;$D2189,Empresas!$C$6:$CC$92,$G2189+6+1,0),0))))</f>
        <v>0</v>
      </c>
      <c r="AE2189" s="147">
        <f>IF(AND($I2189="Si",N2189=1),1,IF(AND($I2189="Fisico",N2189=1),1,IF(AND(N2189=1,$I2189="Electronico"),2,IF(N2189=1,VLOOKUP($C2189&amp;"|"&amp;$B2189&amp;"|"&amp;$D2189,Empresas!$C$6:$CC$92,$G2189+6+1,0),0))))</f>
        <v>0</v>
      </c>
      <c r="AF2189" s="147">
        <f>IF(AND($I2189="Si",O2189=1),1,IF(AND($I2189="Fisico",O2189=1),1,IF(AND(O2189=1,$I2189="Electronico"),2,IF(O2189=1,VLOOKUP($C2189&amp;"|"&amp;$B2189&amp;"|"&amp;$D2189,Empresas!$C$6:$CC$92,$G2189+6+1,0),0))))</f>
        <v>0</v>
      </c>
      <c r="AG2189" s="147">
        <f>IF(AND($I2189="Si",P2189=1),1,IF(AND($I2189="Fisico",P2189=1),1,IF(AND(P2189=1,$I2189="Electronico"),2,IF(P2189=1,VLOOKUP($C2189&amp;"|"&amp;$B2189&amp;"|"&amp;$D2189,Empresas!$C$6:$CC$92,$G2189+6+1,0),0))))</f>
        <v>0</v>
      </c>
      <c r="AH2189" s="147">
        <f>IF(AND($I2189="Si",Q2189=1),1,IF(AND($I2189="Fisico",Q2189=1),1,IF(AND(Q2189=1,$I2189="Electronico"),2,IF(Q2189=1,VLOOKUP($C2189&amp;"|"&amp;$B2189&amp;"|"&amp;$D2189,Empresas!$C$6:$CC$92,$G2189+6+1,0),0))))</f>
        <v>0</v>
      </c>
      <c r="AI2189" s="147">
        <f>IF(AND($I2189="Si",R2189=1),1,IF(AND($I2189="Fisico",R2189=1),1,IF(AND(R2189=1,$I2189="Electronico"),2,IF(R2189=1,VLOOKUP($C2189&amp;"|"&amp;$B2189&amp;"|"&amp;$D2189,Empresas!$C$6:$CC$92,$G2189+6+1,0),0))))</f>
        <v>0</v>
      </c>
      <c r="AJ2189" s="147">
        <f>IF(AND($I2189="Si",S2189=1),1,IF(AND($I2189="Fisico",S2189=1),1,IF(AND(S2189=1,$I2189="Electronico"),2,IF(S2189=1,VLOOKUP($C2189&amp;"|"&amp;$B2189&amp;"|"&amp;$D2189,Empresas!$C$6:$CC$92,$G2189+6+1,0),0))))</f>
        <v>0</v>
      </c>
      <c r="AK2189" s="147">
        <f>IF(AND($I2189="Si",T2189=1),1,IF(AND($I2189="Fisico",T2189=1),1,IF(AND(T2189=1,$I2189="Electronico"),2,IF(T2189=1,VLOOKUP($C2189&amp;"|"&amp;$B2189&amp;"|"&amp;$D2189,Empresas!$C$6:$CC$92,$G2189+6+1,0),0))))</f>
        <v>0</v>
      </c>
      <c r="AL2189" s="147">
        <f>IF(AND($I2189="Si",U2189=1),1,IF(AND($I2189="Fisico",U2189=1),1,IF(AND(U2189=1,$I2189="Electronico"),2,IF(U2189=1,VLOOKUP($C2189&amp;"|"&amp;$B2189&amp;"|"&amp;$D2189,Empresas!$C$6:$CC$92,$G2189+6+1,0),0))))</f>
        <v>0</v>
      </c>
      <c r="AM2189" s="149">
        <f t="shared" si="359"/>
        <v>0</v>
      </c>
      <c r="AN2189" s="149">
        <f t="shared" si="360"/>
        <v>0</v>
      </c>
      <c r="AO2189" s="152">
        <f t="shared" si="361"/>
        <v>0</v>
      </c>
    </row>
    <row r="2190" spans="1:41" x14ac:dyDescent="0.25">
      <c r="A2190" s="140" t="str">
        <f>VLOOKUP(D2190,Empresas!$D$7:$F$91,3,0)</f>
        <v>Yulisa</v>
      </c>
      <c r="B2190" s="141" t="str">
        <f>VLOOKUP(D2190,Empresas!$D$7:$G$91,4,0)</f>
        <v>Mireya</v>
      </c>
      <c r="C2190" s="141" t="s">
        <v>544</v>
      </c>
      <c r="D2190" s="141" t="s">
        <v>336</v>
      </c>
      <c r="E2190" s="141" t="str">
        <f>VLOOKUP(D2190,Empresas!$D$7:$E$92,2,0)</f>
        <v>CASTILLO FORNO DIANA JACKELINE</v>
      </c>
      <c r="F2190" s="141" t="s">
        <v>175</v>
      </c>
      <c r="G2190" s="142">
        <f t="shared" si="362"/>
        <v>53</v>
      </c>
      <c r="H2190" s="142" t="str">
        <f>VLOOKUP(D2190,Empresas!$D$6:$L$92,7,0)</f>
        <v>Semestral</v>
      </c>
      <c r="I2190" s="141" t="str">
        <f>VLOOKUP(VLOOKUP(D2190&amp;"|"&amp;B2190,Empresas!$I$7:$CB$92,G2190,0),Tablas!$A$8:$B$10,2,0)</f>
        <v>No aplica</v>
      </c>
      <c r="J2190" s="78"/>
      <c r="K2190" s="78"/>
      <c r="L2190" s="78"/>
      <c r="M2190" s="78"/>
      <c r="N2190" s="78"/>
      <c r="O2190" s="78"/>
      <c r="P2190" s="78"/>
      <c r="Q2190" s="78"/>
      <c r="R2190" s="78"/>
      <c r="S2190" s="78"/>
      <c r="T2190" s="78"/>
      <c r="U2190" s="78"/>
      <c r="V2190" s="78" t="str">
        <f>VLOOKUP(D2190,Empresas!$D$7:$CF$91,81,0)</f>
        <v>D</v>
      </c>
      <c r="W2190" s="78" t="str">
        <f>VLOOKUP(D2190,Empresas!$D$7:$M$91,10,0)</f>
        <v>P. Natural</v>
      </c>
      <c r="X2190" s="69" t="str">
        <f t="shared" si="357"/>
        <v>SI</v>
      </c>
      <c r="Y2190" s="153" t="str">
        <f t="shared" si="358"/>
        <v>No aplica</v>
      </c>
      <c r="Z2190" s="147">
        <f>IF(Y2190="No aplica",0,IF(I2190="no",0,IF(I2190="No aplica",0,IF(I2190="Si",1,IF(I2190="Fisico",1,IF(I2190="Electronico",2,VLOOKUP(C2190&amp;"|"&amp;B2190&amp;"|"&amp;D2190,Empresas!$C$6:$CC$92,G2190+6+1,0)))))))</f>
        <v>0</v>
      </c>
      <c r="AA2190" s="147">
        <f>IF(AND($I2190="Si",J2190=1),1,IF(AND($I2190="Fisico",J2190=1),1,IF(AND(J2190=1,$I2190="Electronico"),2,IF(J2190=1,VLOOKUP($C2190&amp;"|"&amp;$B2190&amp;"|"&amp;$D2190,Empresas!$C$6:$CC$92,$G2190+6+1,0),0))))</f>
        <v>0</v>
      </c>
      <c r="AB2190" s="147">
        <f>IF(AND($I2190="Si",K2190=1),1,IF(AND($I2190="Fisico",K2190=1),1,IF(AND(K2190=1,$I2190="Electronico"),2,IF(K2190=1,VLOOKUP($C2190&amp;"|"&amp;$B2190&amp;"|"&amp;$D2190,Empresas!$C$6:$CC$92,$G2190+6+1,0),0))))</f>
        <v>0</v>
      </c>
      <c r="AC2190" s="147">
        <f>IF(AND($I2190="Si",L2190=1),1,IF(AND($I2190="Fisico",L2190=1),1,IF(AND(L2190=1,$I2190="Electronico"),2,IF(L2190=1,VLOOKUP($C2190&amp;"|"&amp;$B2190&amp;"|"&amp;$D2190,Empresas!$C$6:$CC$92,$G2190+6+1,0),0))))</f>
        <v>0</v>
      </c>
      <c r="AD2190" s="147">
        <f>IF(AND($I2190="Si",M2190=1),1,IF(AND($I2190="Fisico",M2190=1),1,IF(AND(M2190=1,$I2190="Electronico"),2,IF(M2190=1,VLOOKUP($C2190&amp;"|"&amp;$B2190&amp;"|"&amp;$D2190,Empresas!$C$6:$CC$92,$G2190+6+1,0),0))))</f>
        <v>0</v>
      </c>
      <c r="AE2190" s="147">
        <f>IF(AND($I2190="Si",N2190=1),1,IF(AND($I2190="Fisico",N2190=1),1,IF(AND(N2190=1,$I2190="Electronico"),2,IF(N2190=1,VLOOKUP($C2190&amp;"|"&amp;$B2190&amp;"|"&amp;$D2190,Empresas!$C$6:$CC$92,$G2190+6+1,0),0))))</f>
        <v>0</v>
      </c>
      <c r="AF2190" s="147">
        <f>IF(AND($I2190="Si",O2190=1),1,IF(AND($I2190="Fisico",O2190=1),1,IF(AND(O2190=1,$I2190="Electronico"),2,IF(O2190=1,VLOOKUP($C2190&amp;"|"&amp;$B2190&amp;"|"&amp;$D2190,Empresas!$C$6:$CC$92,$G2190+6+1,0),0))))</f>
        <v>0</v>
      </c>
      <c r="AG2190" s="147">
        <f>IF(AND($I2190="Si",P2190=1),1,IF(AND($I2190="Fisico",P2190=1),1,IF(AND(P2190=1,$I2190="Electronico"),2,IF(P2190=1,VLOOKUP($C2190&amp;"|"&amp;$B2190&amp;"|"&amp;$D2190,Empresas!$C$6:$CC$92,$G2190+6+1,0),0))))</f>
        <v>0</v>
      </c>
      <c r="AH2190" s="147">
        <f>IF(AND($I2190="Si",Q2190=1),1,IF(AND($I2190="Fisico",Q2190=1),1,IF(AND(Q2190=1,$I2190="Electronico"),2,IF(Q2190=1,VLOOKUP($C2190&amp;"|"&amp;$B2190&amp;"|"&amp;$D2190,Empresas!$C$6:$CC$92,$G2190+6+1,0),0))))</f>
        <v>0</v>
      </c>
      <c r="AI2190" s="147">
        <f>IF(AND($I2190="Si",R2190=1),1,IF(AND($I2190="Fisico",R2190=1),1,IF(AND(R2190=1,$I2190="Electronico"),2,IF(R2190=1,VLOOKUP($C2190&amp;"|"&amp;$B2190&amp;"|"&amp;$D2190,Empresas!$C$6:$CC$92,$G2190+6+1,0),0))))</f>
        <v>0</v>
      </c>
      <c r="AJ2190" s="147">
        <f>IF(AND($I2190="Si",S2190=1),1,IF(AND($I2190="Fisico",S2190=1),1,IF(AND(S2190=1,$I2190="Electronico"),2,IF(S2190=1,VLOOKUP($C2190&amp;"|"&amp;$B2190&amp;"|"&amp;$D2190,Empresas!$C$6:$CC$92,$G2190+6+1,0),0))))</f>
        <v>0</v>
      </c>
      <c r="AK2190" s="147">
        <f>IF(AND($I2190="Si",T2190=1),1,IF(AND($I2190="Fisico",T2190=1),1,IF(AND(T2190=1,$I2190="Electronico"),2,IF(T2190=1,VLOOKUP($C2190&amp;"|"&amp;$B2190&amp;"|"&amp;$D2190,Empresas!$C$6:$CC$92,$G2190+6+1,0),0))))</f>
        <v>0</v>
      </c>
      <c r="AL2190" s="147">
        <f>IF(AND($I2190="Si",U2190=1),1,IF(AND($I2190="Fisico",U2190=1),1,IF(AND(U2190=1,$I2190="Electronico"),2,IF(U2190=1,VLOOKUP($C2190&amp;"|"&amp;$B2190&amp;"|"&amp;$D2190,Empresas!$C$6:$CC$92,$G2190+6+1,0),0))))</f>
        <v>0</v>
      </c>
      <c r="AM2190" s="149">
        <f t="shared" si="359"/>
        <v>0</v>
      </c>
      <c r="AN2190" s="149">
        <f t="shared" si="360"/>
        <v>0</v>
      </c>
      <c r="AO2190" s="152">
        <f t="shared" si="361"/>
        <v>0</v>
      </c>
    </row>
    <row r="2191" spans="1:41" x14ac:dyDescent="0.25">
      <c r="A2191" s="140" t="str">
        <f>VLOOKUP(D2191,Empresas!$D$7:$F$91,3,0)</f>
        <v>Yulisa</v>
      </c>
      <c r="B2191" s="141" t="str">
        <f>VLOOKUP(D2191,Empresas!$D$7:$G$91,4,0)</f>
        <v>Mireya</v>
      </c>
      <c r="C2191" s="141" t="s">
        <v>544</v>
      </c>
      <c r="D2191" s="141" t="s">
        <v>336</v>
      </c>
      <c r="E2191" s="141" t="str">
        <f>VLOOKUP(D2191,Empresas!$D$7:$E$92,2,0)</f>
        <v>CASTILLO FORNO DIANA JACKELINE</v>
      </c>
      <c r="F2191" s="141" t="s">
        <v>176</v>
      </c>
      <c r="G2191" s="142">
        <f t="shared" si="362"/>
        <v>54</v>
      </c>
      <c r="H2191" s="142" t="str">
        <f>VLOOKUP(D2191,Empresas!$D$6:$L$92,7,0)</f>
        <v>Semestral</v>
      </c>
      <c r="I2191" s="141" t="str">
        <f>VLOOKUP(VLOOKUP(D2191&amp;"|"&amp;B2191,Empresas!$I$7:$CB$92,G2191,0),Tablas!$A$8:$B$10,2,0)</f>
        <v>No aplica</v>
      </c>
      <c r="J2191" s="78"/>
      <c r="K2191" s="78"/>
      <c r="L2191" s="78"/>
      <c r="M2191" s="78"/>
      <c r="N2191" s="78"/>
      <c r="O2191" s="78"/>
      <c r="P2191" s="78"/>
      <c r="Q2191" s="78"/>
      <c r="R2191" s="78"/>
      <c r="S2191" s="78"/>
      <c r="T2191" s="78"/>
      <c r="U2191" s="78"/>
      <c r="V2191" s="78" t="str">
        <f>VLOOKUP(D2191,Empresas!$D$7:$CF$91,81,0)</f>
        <v>D</v>
      </c>
      <c r="W2191" s="78" t="str">
        <f>VLOOKUP(D2191,Empresas!$D$7:$M$91,10,0)</f>
        <v>P. Natural</v>
      </c>
      <c r="X2191" s="69" t="str">
        <f t="shared" si="357"/>
        <v>SI</v>
      </c>
      <c r="Y2191" s="153" t="str">
        <f t="shared" si="358"/>
        <v>No aplica</v>
      </c>
      <c r="Z2191" s="147">
        <f>IF(Y2191="No aplica",0,IF(I2191="no",0,IF(I2191="No aplica",0,IF(I2191="Si",1,IF(I2191="Fisico",1,IF(I2191="Electronico",2,VLOOKUP(C2191&amp;"|"&amp;B2191&amp;"|"&amp;D2191,Empresas!$C$6:$CC$92,G2191+6+1,0)))))))</f>
        <v>0</v>
      </c>
      <c r="AA2191" s="147">
        <f>IF(AND($I2191="Si",J2191=1),1,IF(AND($I2191="Fisico",J2191=1),1,IF(AND(J2191=1,$I2191="Electronico"),2,IF(J2191=1,VLOOKUP($C2191&amp;"|"&amp;$B2191&amp;"|"&amp;$D2191,Empresas!$C$6:$CC$92,$G2191+6+1,0),0))))</f>
        <v>0</v>
      </c>
      <c r="AB2191" s="147">
        <f>IF(AND($I2191="Si",K2191=1),1,IF(AND($I2191="Fisico",K2191=1),1,IF(AND(K2191=1,$I2191="Electronico"),2,IF(K2191=1,VLOOKUP($C2191&amp;"|"&amp;$B2191&amp;"|"&amp;$D2191,Empresas!$C$6:$CC$92,$G2191+6+1,0),0))))</f>
        <v>0</v>
      </c>
      <c r="AC2191" s="147">
        <f>IF(AND($I2191="Si",L2191=1),1,IF(AND($I2191="Fisico",L2191=1),1,IF(AND(L2191=1,$I2191="Electronico"),2,IF(L2191=1,VLOOKUP($C2191&amp;"|"&amp;$B2191&amp;"|"&amp;$D2191,Empresas!$C$6:$CC$92,$G2191+6+1,0),0))))</f>
        <v>0</v>
      </c>
      <c r="AD2191" s="147">
        <f>IF(AND($I2191="Si",M2191=1),1,IF(AND($I2191="Fisico",M2191=1),1,IF(AND(M2191=1,$I2191="Electronico"),2,IF(M2191=1,VLOOKUP($C2191&amp;"|"&amp;$B2191&amp;"|"&amp;$D2191,Empresas!$C$6:$CC$92,$G2191+6+1,0),0))))</f>
        <v>0</v>
      </c>
      <c r="AE2191" s="147">
        <f>IF(AND($I2191="Si",N2191=1),1,IF(AND($I2191="Fisico",N2191=1),1,IF(AND(N2191=1,$I2191="Electronico"),2,IF(N2191=1,VLOOKUP($C2191&amp;"|"&amp;$B2191&amp;"|"&amp;$D2191,Empresas!$C$6:$CC$92,$G2191+6+1,0),0))))</f>
        <v>0</v>
      </c>
      <c r="AF2191" s="147">
        <f>IF(AND($I2191="Si",O2191=1),1,IF(AND($I2191="Fisico",O2191=1),1,IF(AND(O2191=1,$I2191="Electronico"),2,IF(O2191=1,VLOOKUP($C2191&amp;"|"&amp;$B2191&amp;"|"&amp;$D2191,Empresas!$C$6:$CC$92,$G2191+6+1,0),0))))</f>
        <v>0</v>
      </c>
      <c r="AG2191" s="147">
        <f>IF(AND($I2191="Si",P2191=1),1,IF(AND($I2191="Fisico",P2191=1),1,IF(AND(P2191=1,$I2191="Electronico"),2,IF(P2191=1,VLOOKUP($C2191&amp;"|"&amp;$B2191&amp;"|"&amp;$D2191,Empresas!$C$6:$CC$92,$G2191+6+1,0),0))))</f>
        <v>0</v>
      </c>
      <c r="AH2191" s="147">
        <f>IF(AND($I2191="Si",Q2191=1),1,IF(AND($I2191="Fisico",Q2191=1),1,IF(AND(Q2191=1,$I2191="Electronico"),2,IF(Q2191=1,VLOOKUP($C2191&amp;"|"&amp;$B2191&amp;"|"&amp;$D2191,Empresas!$C$6:$CC$92,$G2191+6+1,0),0))))</f>
        <v>0</v>
      </c>
      <c r="AI2191" s="147">
        <f>IF(AND($I2191="Si",R2191=1),1,IF(AND($I2191="Fisico",R2191=1),1,IF(AND(R2191=1,$I2191="Electronico"),2,IF(R2191=1,VLOOKUP($C2191&amp;"|"&amp;$B2191&amp;"|"&amp;$D2191,Empresas!$C$6:$CC$92,$G2191+6+1,0),0))))</f>
        <v>0</v>
      </c>
      <c r="AJ2191" s="147">
        <f>IF(AND($I2191="Si",S2191=1),1,IF(AND($I2191="Fisico",S2191=1),1,IF(AND(S2191=1,$I2191="Electronico"),2,IF(S2191=1,VLOOKUP($C2191&amp;"|"&amp;$B2191&amp;"|"&amp;$D2191,Empresas!$C$6:$CC$92,$G2191+6+1,0),0))))</f>
        <v>0</v>
      </c>
      <c r="AK2191" s="147">
        <f>IF(AND($I2191="Si",T2191=1),1,IF(AND($I2191="Fisico",T2191=1),1,IF(AND(T2191=1,$I2191="Electronico"),2,IF(T2191=1,VLOOKUP($C2191&amp;"|"&amp;$B2191&amp;"|"&amp;$D2191,Empresas!$C$6:$CC$92,$G2191+6+1,0),0))))</f>
        <v>0</v>
      </c>
      <c r="AL2191" s="147">
        <f>IF(AND($I2191="Si",U2191=1),1,IF(AND($I2191="Fisico",U2191=1),1,IF(AND(U2191=1,$I2191="Electronico"),2,IF(U2191=1,VLOOKUP($C2191&amp;"|"&amp;$B2191&amp;"|"&amp;$D2191,Empresas!$C$6:$CC$92,$G2191+6+1,0),0))))</f>
        <v>0</v>
      </c>
      <c r="AM2191" s="149">
        <f t="shared" si="359"/>
        <v>0</v>
      </c>
      <c r="AN2191" s="149">
        <f t="shared" si="360"/>
        <v>0</v>
      </c>
      <c r="AO2191" s="152">
        <f t="shared" si="361"/>
        <v>0</v>
      </c>
    </row>
    <row r="2192" spans="1:41" x14ac:dyDescent="0.25">
      <c r="A2192" s="140" t="str">
        <f>VLOOKUP(D2192,Empresas!$D$7:$F$91,3,0)</f>
        <v>Yulisa</v>
      </c>
      <c r="B2192" s="141" t="str">
        <f>VLOOKUP(D2192,Empresas!$D$7:$G$91,4,0)</f>
        <v>Mireya</v>
      </c>
      <c r="C2192" s="141" t="s">
        <v>544</v>
      </c>
      <c r="D2192" s="141" t="s">
        <v>336</v>
      </c>
      <c r="E2192" s="141" t="str">
        <f>VLOOKUP(D2192,Empresas!$D$7:$E$92,2,0)</f>
        <v>CASTILLO FORNO DIANA JACKELINE</v>
      </c>
      <c r="F2192" s="141" t="s">
        <v>177</v>
      </c>
      <c r="G2192" s="142">
        <f t="shared" si="362"/>
        <v>55</v>
      </c>
      <c r="H2192" s="142" t="str">
        <f>VLOOKUP(D2192,Empresas!$D$6:$L$92,7,0)</f>
        <v>Semestral</v>
      </c>
      <c r="I2192" s="141" t="str">
        <f>VLOOKUP(VLOOKUP(D2192&amp;"|"&amp;B2192,Empresas!$I$7:$CB$92,G2192,0),Tablas!$A$8:$B$10,2,0)</f>
        <v>No aplica</v>
      </c>
      <c r="J2192" s="78"/>
      <c r="K2192" s="78"/>
      <c r="L2192" s="78"/>
      <c r="M2192" s="78"/>
      <c r="N2192" s="78"/>
      <c r="O2192" s="78"/>
      <c r="P2192" s="78"/>
      <c r="Q2192" s="78"/>
      <c r="R2192" s="78"/>
      <c r="S2192" s="78"/>
      <c r="T2192" s="78"/>
      <c r="U2192" s="78"/>
      <c r="V2192" s="78" t="str">
        <f>VLOOKUP(D2192,Empresas!$D$7:$CF$91,81,0)</f>
        <v>D</v>
      </c>
      <c r="W2192" s="78" t="str">
        <f>VLOOKUP(D2192,Empresas!$D$7:$M$91,10,0)</f>
        <v>P. Natural</v>
      </c>
      <c r="X2192" s="69" t="str">
        <f t="shared" si="357"/>
        <v>NO</v>
      </c>
      <c r="Y2192" s="153" t="str">
        <f t="shared" si="358"/>
        <v>No aplica</v>
      </c>
      <c r="Z2192" s="147">
        <f>IF(Y2192="No aplica",0,IF(I2192="no",0,IF(I2192="No aplica",0,IF(I2192="Si",1,IF(I2192="Fisico",1,IF(I2192="Electronico",2,VLOOKUP(C2192&amp;"|"&amp;B2192&amp;"|"&amp;D2192,Empresas!$C$6:$CC$92,G2192+6+1,0)))))))</f>
        <v>0</v>
      </c>
      <c r="AA2192" s="147">
        <f>IF(AND($I2192="Si",J2192=1),1,IF(AND($I2192="Fisico",J2192=1),1,IF(AND(J2192=1,$I2192="Electronico"),2,IF(J2192=1,VLOOKUP($C2192&amp;"|"&amp;$B2192&amp;"|"&amp;$D2192,Empresas!$C$6:$CC$92,$G2192+6+1,0),0))))</f>
        <v>0</v>
      </c>
      <c r="AB2192" s="147">
        <f>IF(AND($I2192="Si",K2192=1),1,IF(AND($I2192="Fisico",K2192=1),1,IF(AND(K2192=1,$I2192="Electronico"),2,IF(K2192=1,VLOOKUP($C2192&amp;"|"&amp;$B2192&amp;"|"&amp;$D2192,Empresas!$C$6:$CC$92,$G2192+6+1,0),0))))</f>
        <v>0</v>
      </c>
      <c r="AC2192" s="147">
        <f>IF(AND($I2192="Si",L2192=1),1,IF(AND($I2192="Fisico",L2192=1),1,IF(AND(L2192=1,$I2192="Electronico"),2,IF(L2192=1,VLOOKUP($C2192&amp;"|"&amp;$B2192&amp;"|"&amp;$D2192,Empresas!$C$6:$CC$92,$G2192+6+1,0),0))))</f>
        <v>0</v>
      </c>
      <c r="AD2192" s="147">
        <f>IF(AND($I2192="Si",M2192=1),1,IF(AND($I2192="Fisico",M2192=1),1,IF(AND(M2192=1,$I2192="Electronico"),2,IF(M2192=1,VLOOKUP($C2192&amp;"|"&amp;$B2192&amp;"|"&amp;$D2192,Empresas!$C$6:$CC$92,$G2192+6+1,0),0))))</f>
        <v>0</v>
      </c>
      <c r="AE2192" s="147">
        <f>IF(AND($I2192="Si",N2192=1),1,IF(AND($I2192="Fisico",N2192=1),1,IF(AND(N2192=1,$I2192="Electronico"),2,IF(N2192=1,VLOOKUP($C2192&amp;"|"&amp;$B2192&amp;"|"&amp;$D2192,Empresas!$C$6:$CC$92,$G2192+6+1,0),0))))</f>
        <v>0</v>
      </c>
      <c r="AF2192" s="147">
        <f>IF(AND($I2192="Si",O2192=1),1,IF(AND($I2192="Fisico",O2192=1),1,IF(AND(O2192=1,$I2192="Electronico"),2,IF(O2192=1,VLOOKUP($C2192&amp;"|"&amp;$B2192&amp;"|"&amp;$D2192,Empresas!$C$6:$CC$92,$G2192+6+1,0),0))))</f>
        <v>0</v>
      </c>
      <c r="AG2192" s="147">
        <f>IF(AND($I2192="Si",P2192=1),1,IF(AND($I2192="Fisico",P2192=1),1,IF(AND(P2192=1,$I2192="Electronico"),2,IF(P2192=1,VLOOKUP($C2192&amp;"|"&amp;$B2192&amp;"|"&amp;$D2192,Empresas!$C$6:$CC$92,$G2192+6+1,0),0))))</f>
        <v>0</v>
      </c>
      <c r="AH2192" s="147">
        <f>IF(AND($I2192="Si",Q2192=1),1,IF(AND($I2192="Fisico",Q2192=1),1,IF(AND(Q2192=1,$I2192="Electronico"),2,IF(Q2192=1,VLOOKUP($C2192&amp;"|"&amp;$B2192&amp;"|"&amp;$D2192,Empresas!$C$6:$CC$92,$G2192+6+1,0),0))))</f>
        <v>0</v>
      </c>
      <c r="AI2192" s="147">
        <f>IF(AND($I2192="Si",R2192=1),1,IF(AND($I2192="Fisico",R2192=1),1,IF(AND(R2192=1,$I2192="Electronico"),2,IF(R2192=1,VLOOKUP($C2192&amp;"|"&amp;$B2192&amp;"|"&amp;$D2192,Empresas!$C$6:$CC$92,$G2192+6+1,0),0))))</f>
        <v>0</v>
      </c>
      <c r="AJ2192" s="147">
        <f>IF(AND($I2192="Si",S2192=1),1,IF(AND($I2192="Fisico",S2192=1),1,IF(AND(S2192=1,$I2192="Electronico"),2,IF(S2192=1,VLOOKUP($C2192&amp;"|"&amp;$B2192&amp;"|"&amp;$D2192,Empresas!$C$6:$CC$92,$G2192+6+1,0),0))))</f>
        <v>0</v>
      </c>
      <c r="AK2192" s="147">
        <f>IF(AND($I2192="Si",T2192=1),1,IF(AND($I2192="Fisico",T2192=1),1,IF(AND(T2192=1,$I2192="Electronico"),2,IF(T2192=1,VLOOKUP($C2192&amp;"|"&amp;$B2192&amp;"|"&amp;$D2192,Empresas!$C$6:$CC$92,$G2192+6+1,0),0))))</f>
        <v>0</v>
      </c>
      <c r="AL2192" s="147">
        <f>IF(AND($I2192="Si",U2192=1),1,IF(AND($I2192="Fisico",U2192=1),1,IF(AND(U2192=1,$I2192="Electronico"),2,IF(U2192=1,VLOOKUP($C2192&amp;"|"&amp;$B2192&amp;"|"&amp;$D2192,Empresas!$C$6:$CC$92,$G2192+6+1,0),0))))</f>
        <v>0</v>
      </c>
      <c r="AM2192" s="149">
        <f t="shared" si="359"/>
        <v>0</v>
      </c>
      <c r="AN2192" s="149">
        <f t="shared" si="360"/>
        <v>0</v>
      </c>
      <c r="AO2192" s="152">
        <f t="shared" si="361"/>
        <v>0</v>
      </c>
    </row>
    <row r="2193" spans="1:41" x14ac:dyDescent="0.25">
      <c r="A2193" s="140" t="str">
        <f>VLOOKUP(D2193,Empresas!$D$7:$F$91,3,0)</f>
        <v>Yulisa</v>
      </c>
      <c r="B2193" s="141" t="str">
        <f>VLOOKUP(D2193,Empresas!$D$7:$G$91,4,0)</f>
        <v>Mireya</v>
      </c>
      <c r="C2193" s="141" t="s">
        <v>544</v>
      </c>
      <c r="D2193" s="141" t="s">
        <v>336</v>
      </c>
      <c r="E2193" s="141" t="str">
        <f>VLOOKUP(D2193,Empresas!$D$7:$E$92,2,0)</f>
        <v>CASTILLO FORNO DIANA JACKELINE</v>
      </c>
      <c r="F2193" s="141" t="s">
        <v>178</v>
      </c>
      <c r="G2193" s="142">
        <f t="shared" si="362"/>
        <v>56</v>
      </c>
      <c r="H2193" s="142" t="str">
        <f>VLOOKUP(D2193,Empresas!$D$6:$L$92,7,0)</f>
        <v>Semestral</v>
      </c>
      <c r="I2193" s="141" t="str">
        <f>VLOOKUP(VLOOKUP(D2193&amp;"|"&amp;B2193,Empresas!$I$7:$CB$92,G2193,0),Tablas!$A$8:$B$10,2,0)</f>
        <v>No aplica</v>
      </c>
      <c r="J2193" s="78"/>
      <c r="K2193" s="78"/>
      <c r="L2193" s="78"/>
      <c r="M2193" s="78"/>
      <c r="N2193" s="78"/>
      <c r="O2193" s="78"/>
      <c r="P2193" s="78"/>
      <c r="Q2193" s="78"/>
      <c r="R2193" s="78"/>
      <c r="S2193" s="78"/>
      <c r="T2193" s="78"/>
      <c r="U2193" s="78"/>
      <c r="V2193" s="78" t="str">
        <f>VLOOKUP(D2193,Empresas!$D$7:$CF$91,81,0)</f>
        <v>D</v>
      </c>
      <c r="W2193" s="78" t="str">
        <f>VLOOKUP(D2193,Empresas!$D$7:$M$91,10,0)</f>
        <v>P. Natural</v>
      </c>
      <c r="X2193" s="69" t="str">
        <f t="shared" si="357"/>
        <v>SI</v>
      </c>
      <c r="Y2193" s="153" t="str">
        <f t="shared" si="358"/>
        <v>No aplica</v>
      </c>
      <c r="Z2193" s="147">
        <f>IF(Y2193="No aplica",0,IF(I2193="no",0,IF(I2193="No aplica",0,IF(I2193="Si",1,IF(I2193="Fisico",1,IF(I2193="Electronico",2,VLOOKUP(C2193&amp;"|"&amp;B2193&amp;"|"&amp;D2193,Empresas!$C$6:$CC$92,G2193+6+1,0)))))))</f>
        <v>0</v>
      </c>
      <c r="AA2193" s="147">
        <f>IF(AND($I2193="Si",J2193=1),1,IF(AND($I2193="Fisico",J2193=1),1,IF(AND(J2193=1,$I2193="Electronico"),2,IF(J2193=1,VLOOKUP($C2193&amp;"|"&amp;$B2193&amp;"|"&amp;$D2193,Empresas!$C$6:$CC$92,$G2193+6+1,0),0))))</f>
        <v>0</v>
      </c>
      <c r="AB2193" s="147">
        <f>IF(AND($I2193="Si",K2193=1),1,IF(AND($I2193="Fisico",K2193=1),1,IF(AND(K2193=1,$I2193="Electronico"),2,IF(K2193=1,VLOOKUP($C2193&amp;"|"&amp;$B2193&amp;"|"&amp;$D2193,Empresas!$C$6:$CC$92,$G2193+6+1,0),0))))</f>
        <v>0</v>
      </c>
      <c r="AC2193" s="147">
        <f>IF(AND($I2193="Si",L2193=1),1,IF(AND($I2193="Fisico",L2193=1),1,IF(AND(L2193=1,$I2193="Electronico"),2,IF(L2193=1,VLOOKUP($C2193&amp;"|"&amp;$B2193&amp;"|"&amp;$D2193,Empresas!$C$6:$CC$92,$G2193+6+1,0),0))))</f>
        <v>0</v>
      </c>
      <c r="AD2193" s="147">
        <f>IF(AND($I2193="Si",M2193=1),1,IF(AND($I2193="Fisico",M2193=1),1,IF(AND(M2193=1,$I2193="Electronico"),2,IF(M2193=1,VLOOKUP($C2193&amp;"|"&amp;$B2193&amp;"|"&amp;$D2193,Empresas!$C$6:$CC$92,$G2193+6+1,0),0))))</f>
        <v>0</v>
      </c>
      <c r="AE2193" s="147">
        <f>IF(AND($I2193="Si",N2193=1),1,IF(AND($I2193="Fisico",N2193=1),1,IF(AND(N2193=1,$I2193="Electronico"),2,IF(N2193=1,VLOOKUP($C2193&amp;"|"&amp;$B2193&amp;"|"&amp;$D2193,Empresas!$C$6:$CC$92,$G2193+6+1,0),0))))</f>
        <v>0</v>
      </c>
      <c r="AF2193" s="147">
        <f>IF(AND($I2193="Si",O2193=1),1,IF(AND($I2193="Fisico",O2193=1),1,IF(AND(O2193=1,$I2193="Electronico"),2,IF(O2193=1,VLOOKUP($C2193&amp;"|"&amp;$B2193&amp;"|"&amp;$D2193,Empresas!$C$6:$CC$92,$G2193+6+1,0),0))))</f>
        <v>0</v>
      </c>
      <c r="AG2193" s="147">
        <f>IF(AND($I2193="Si",P2193=1),1,IF(AND($I2193="Fisico",P2193=1),1,IF(AND(P2193=1,$I2193="Electronico"),2,IF(P2193=1,VLOOKUP($C2193&amp;"|"&amp;$B2193&amp;"|"&amp;$D2193,Empresas!$C$6:$CC$92,$G2193+6+1,0),0))))</f>
        <v>0</v>
      </c>
      <c r="AH2193" s="147">
        <f>IF(AND($I2193="Si",Q2193=1),1,IF(AND($I2193="Fisico",Q2193=1),1,IF(AND(Q2193=1,$I2193="Electronico"),2,IF(Q2193=1,VLOOKUP($C2193&amp;"|"&amp;$B2193&amp;"|"&amp;$D2193,Empresas!$C$6:$CC$92,$G2193+6+1,0),0))))</f>
        <v>0</v>
      </c>
      <c r="AI2193" s="147">
        <f>IF(AND($I2193="Si",R2193=1),1,IF(AND($I2193="Fisico",R2193=1),1,IF(AND(R2193=1,$I2193="Electronico"),2,IF(R2193=1,VLOOKUP($C2193&amp;"|"&amp;$B2193&amp;"|"&amp;$D2193,Empresas!$C$6:$CC$92,$G2193+6+1,0),0))))</f>
        <v>0</v>
      </c>
      <c r="AJ2193" s="147">
        <f>IF(AND($I2193="Si",S2193=1),1,IF(AND($I2193="Fisico",S2193=1),1,IF(AND(S2193=1,$I2193="Electronico"),2,IF(S2193=1,VLOOKUP($C2193&amp;"|"&amp;$B2193&amp;"|"&amp;$D2193,Empresas!$C$6:$CC$92,$G2193+6+1,0),0))))</f>
        <v>0</v>
      </c>
      <c r="AK2193" s="147">
        <f>IF(AND($I2193="Si",T2193=1),1,IF(AND($I2193="Fisico",T2193=1),1,IF(AND(T2193=1,$I2193="Electronico"),2,IF(T2193=1,VLOOKUP($C2193&amp;"|"&amp;$B2193&amp;"|"&amp;$D2193,Empresas!$C$6:$CC$92,$G2193+6+1,0),0))))</f>
        <v>0</v>
      </c>
      <c r="AL2193" s="147">
        <f>IF(AND($I2193="Si",U2193=1),1,IF(AND($I2193="Fisico",U2193=1),1,IF(AND(U2193=1,$I2193="Electronico"),2,IF(U2193=1,VLOOKUP($C2193&amp;"|"&amp;$B2193&amp;"|"&amp;$D2193,Empresas!$C$6:$CC$92,$G2193+6+1,0),0))))</f>
        <v>0</v>
      </c>
      <c r="AM2193" s="149">
        <f t="shared" si="359"/>
        <v>0</v>
      </c>
      <c r="AN2193" s="149">
        <f t="shared" si="360"/>
        <v>0</v>
      </c>
      <c r="AO2193" s="152">
        <f t="shared" si="361"/>
        <v>0</v>
      </c>
    </row>
    <row r="2194" spans="1:41" x14ac:dyDescent="0.25">
      <c r="A2194" s="140" t="str">
        <f>VLOOKUP(D2194,Empresas!$D$7:$F$91,3,0)</f>
        <v>Yulisa</v>
      </c>
      <c r="B2194" s="141" t="str">
        <f>VLOOKUP(D2194,Empresas!$D$7:$G$91,4,0)</f>
        <v>Mireya</v>
      </c>
      <c r="C2194" s="141" t="s">
        <v>544</v>
      </c>
      <c r="D2194" s="141" t="s">
        <v>336</v>
      </c>
      <c r="E2194" s="141" t="str">
        <f>VLOOKUP(D2194,Empresas!$D$7:$E$92,2,0)</f>
        <v>CASTILLO FORNO DIANA JACKELINE</v>
      </c>
      <c r="F2194" s="141" t="s">
        <v>179</v>
      </c>
      <c r="G2194" s="142">
        <f t="shared" si="362"/>
        <v>57</v>
      </c>
      <c r="H2194" s="142" t="str">
        <f>VLOOKUP(D2194,Empresas!$D$6:$L$92,7,0)</f>
        <v>Semestral</v>
      </c>
      <c r="I2194" s="141" t="str">
        <f>VLOOKUP(VLOOKUP(D2194&amp;"|"&amp;B2194,Empresas!$I$7:$CB$92,G2194,0),Tablas!$A$8:$B$10,2,0)</f>
        <v>No aplica</v>
      </c>
      <c r="J2194" s="78"/>
      <c r="K2194" s="78"/>
      <c r="L2194" s="78"/>
      <c r="M2194" s="78"/>
      <c r="N2194" s="78"/>
      <c r="O2194" s="78"/>
      <c r="P2194" s="78"/>
      <c r="Q2194" s="78"/>
      <c r="R2194" s="78"/>
      <c r="S2194" s="78"/>
      <c r="T2194" s="78"/>
      <c r="U2194" s="78"/>
      <c r="V2194" s="78" t="str">
        <f>VLOOKUP(D2194,Empresas!$D$7:$CF$91,81,0)</f>
        <v>D</v>
      </c>
      <c r="W2194" s="78" t="str">
        <f>VLOOKUP(D2194,Empresas!$D$7:$M$91,10,0)</f>
        <v>P. Natural</v>
      </c>
      <c r="X2194" s="69" t="str">
        <f t="shared" si="357"/>
        <v>NO</v>
      </c>
      <c r="Y2194" s="153" t="str">
        <f t="shared" si="358"/>
        <v>No aplica</v>
      </c>
      <c r="Z2194" s="147">
        <f>IF(Y2194="No aplica",0,IF(I2194="no",0,IF(I2194="No aplica",0,IF(I2194="Si",1,IF(I2194="Fisico",1,IF(I2194="Electronico",2,VLOOKUP(C2194&amp;"|"&amp;B2194&amp;"|"&amp;D2194,Empresas!$C$6:$CC$92,G2194+6+1,0)))))))</f>
        <v>0</v>
      </c>
      <c r="AA2194" s="147">
        <f>IF(AND($I2194="Si",J2194=1),1,IF(AND($I2194="Fisico",J2194=1),1,IF(AND(J2194=1,$I2194="Electronico"),2,IF(J2194=1,VLOOKUP($C2194&amp;"|"&amp;$B2194&amp;"|"&amp;$D2194,Empresas!$C$6:$CC$92,$G2194+6+1,0),0))))</f>
        <v>0</v>
      </c>
      <c r="AB2194" s="147">
        <f>IF(AND($I2194="Si",K2194=1),1,IF(AND($I2194="Fisico",K2194=1),1,IF(AND(K2194=1,$I2194="Electronico"),2,IF(K2194=1,VLOOKUP($C2194&amp;"|"&amp;$B2194&amp;"|"&amp;$D2194,Empresas!$C$6:$CC$92,$G2194+6+1,0),0))))</f>
        <v>0</v>
      </c>
      <c r="AC2194" s="147">
        <f>IF(AND($I2194="Si",L2194=1),1,IF(AND($I2194="Fisico",L2194=1),1,IF(AND(L2194=1,$I2194="Electronico"),2,IF(L2194=1,VLOOKUP($C2194&amp;"|"&amp;$B2194&amp;"|"&amp;$D2194,Empresas!$C$6:$CC$92,$G2194+6+1,0),0))))</f>
        <v>0</v>
      </c>
      <c r="AD2194" s="147">
        <f>IF(AND($I2194="Si",M2194=1),1,IF(AND($I2194="Fisico",M2194=1),1,IF(AND(M2194=1,$I2194="Electronico"),2,IF(M2194=1,VLOOKUP($C2194&amp;"|"&amp;$B2194&amp;"|"&amp;$D2194,Empresas!$C$6:$CC$92,$G2194+6+1,0),0))))</f>
        <v>0</v>
      </c>
      <c r="AE2194" s="147">
        <f>IF(AND($I2194="Si",N2194=1),1,IF(AND($I2194="Fisico",N2194=1),1,IF(AND(N2194=1,$I2194="Electronico"),2,IF(N2194=1,VLOOKUP($C2194&amp;"|"&amp;$B2194&amp;"|"&amp;$D2194,Empresas!$C$6:$CC$92,$G2194+6+1,0),0))))</f>
        <v>0</v>
      </c>
      <c r="AF2194" s="147">
        <f>IF(AND($I2194="Si",O2194=1),1,IF(AND($I2194="Fisico",O2194=1),1,IF(AND(O2194=1,$I2194="Electronico"),2,IF(O2194=1,VLOOKUP($C2194&amp;"|"&amp;$B2194&amp;"|"&amp;$D2194,Empresas!$C$6:$CC$92,$G2194+6+1,0),0))))</f>
        <v>0</v>
      </c>
      <c r="AG2194" s="147">
        <f>IF(AND($I2194="Si",P2194=1),1,IF(AND($I2194="Fisico",P2194=1),1,IF(AND(P2194=1,$I2194="Electronico"),2,IF(P2194=1,VLOOKUP($C2194&amp;"|"&amp;$B2194&amp;"|"&amp;$D2194,Empresas!$C$6:$CC$92,$G2194+6+1,0),0))))</f>
        <v>0</v>
      </c>
      <c r="AH2194" s="147">
        <f>IF(AND($I2194="Si",Q2194=1),1,IF(AND($I2194="Fisico",Q2194=1),1,IF(AND(Q2194=1,$I2194="Electronico"),2,IF(Q2194=1,VLOOKUP($C2194&amp;"|"&amp;$B2194&amp;"|"&amp;$D2194,Empresas!$C$6:$CC$92,$G2194+6+1,0),0))))</f>
        <v>0</v>
      </c>
      <c r="AI2194" s="147">
        <f>IF(AND($I2194="Si",R2194=1),1,IF(AND($I2194="Fisico",R2194=1),1,IF(AND(R2194=1,$I2194="Electronico"),2,IF(R2194=1,VLOOKUP($C2194&amp;"|"&amp;$B2194&amp;"|"&amp;$D2194,Empresas!$C$6:$CC$92,$G2194+6+1,0),0))))</f>
        <v>0</v>
      </c>
      <c r="AJ2194" s="147">
        <f>IF(AND($I2194="Si",S2194=1),1,IF(AND($I2194="Fisico",S2194=1),1,IF(AND(S2194=1,$I2194="Electronico"),2,IF(S2194=1,VLOOKUP($C2194&amp;"|"&amp;$B2194&amp;"|"&amp;$D2194,Empresas!$C$6:$CC$92,$G2194+6+1,0),0))))</f>
        <v>0</v>
      </c>
      <c r="AK2194" s="147">
        <f>IF(AND($I2194="Si",T2194=1),1,IF(AND($I2194="Fisico",T2194=1),1,IF(AND(T2194=1,$I2194="Electronico"),2,IF(T2194=1,VLOOKUP($C2194&amp;"|"&amp;$B2194&amp;"|"&amp;$D2194,Empresas!$C$6:$CC$92,$G2194+6+1,0),0))))</f>
        <v>0</v>
      </c>
      <c r="AL2194" s="147">
        <f>IF(AND($I2194="Si",U2194=1),1,IF(AND($I2194="Fisico",U2194=1),1,IF(AND(U2194=1,$I2194="Electronico"),2,IF(U2194=1,VLOOKUP($C2194&amp;"|"&amp;$B2194&amp;"|"&amp;$D2194,Empresas!$C$6:$CC$92,$G2194+6+1,0),0))))</f>
        <v>0</v>
      </c>
      <c r="AM2194" s="149">
        <f t="shared" si="359"/>
        <v>0</v>
      </c>
      <c r="AN2194" s="149">
        <f t="shared" si="360"/>
        <v>0</v>
      </c>
      <c r="AO2194" s="152">
        <f t="shared" si="361"/>
        <v>0</v>
      </c>
    </row>
    <row r="2195" spans="1:41" x14ac:dyDescent="0.25">
      <c r="A2195" s="140" t="str">
        <f>VLOOKUP(D2195,Empresas!$D$7:$F$91,3,0)</f>
        <v>Yulisa</v>
      </c>
      <c r="B2195" s="141" t="str">
        <f>VLOOKUP(D2195,Empresas!$D$7:$G$91,4,0)</f>
        <v>Mireya</v>
      </c>
      <c r="C2195" s="141" t="s">
        <v>544</v>
      </c>
      <c r="D2195" s="141" t="s">
        <v>336</v>
      </c>
      <c r="E2195" s="141" t="str">
        <f>VLOOKUP(D2195,Empresas!$D$7:$E$92,2,0)</f>
        <v>CASTILLO FORNO DIANA JACKELINE</v>
      </c>
      <c r="F2195" s="141" t="s">
        <v>180</v>
      </c>
      <c r="G2195" s="142">
        <f t="shared" si="362"/>
        <v>58</v>
      </c>
      <c r="H2195" s="142" t="str">
        <f>VLOOKUP(D2195,Empresas!$D$6:$L$92,7,0)</f>
        <v>Semestral</v>
      </c>
      <c r="I2195" s="141" t="str">
        <f>VLOOKUP(VLOOKUP(D2195&amp;"|"&amp;B2195,Empresas!$I$7:$CB$92,G2195,0),Tablas!$A$8:$B$10,2,0)</f>
        <v>No aplica</v>
      </c>
      <c r="J2195" s="78"/>
      <c r="K2195" s="78"/>
      <c r="L2195" s="78"/>
      <c r="M2195" s="78"/>
      <c r="N2195" s="78"/>
      <c r="O2195" s="78"/>
      <c r="P2195" s="78"/>
      <c r="Q2195" s="78"/>
      <c r="R2195" s="78"/>
      <c r="S2195" s="78"/>
      <c r="T2195" s="78"/>
      <c r="U2195" s="78"/>
      <c r="V2195" s="78" t="str">
        <f>VLOOKUP(D2195,Empresas!$D$7:$CF$91,81,0)</f>
        <v>D</v>
      </c>
      <c r="W2195" s="78" t="str">
        <f>VLOOKUP(D2195,Empresas!$D$7:$M$91,10,0)</f>
        <v>P. Natural</v>
      </c>
      <c r="X2195" s="69" t="str">
        <f t="shared" si="357"/>
        <v>NO</v>
      </c>
      <c r="Y2195" s="153" t="str">
        <f t="shared" si="358"/>
        <v>No aplica</v>
      </c>
      <c r="Z2195" s="147">
        <f>IF(Y2195="No aplica",0,IF(I2195="no",0,IF(I2195="No aplica",0,IF(I2195="Si",1,IF(I2195="Fisico",1,IF(I2195="Electronico",2,VLOOKUP(C2195&amp;"|"&amp;B2195&amp;"|"&amp;D2195,Empresas!$C$6:$CC$92,G2195+6+1,0)))))))</f>
        <v>0</v>
      </c>
      <c r="AA2195" s="147">
        <f>IF(AND($I2195="Si",J2195=1),1,IF(AND($I2195="Fisico",J2195=1),1,IF(AND(J2195=1,$I2195="Electronico"),2,IF(J2195=1,VLOOKUP($C2195&amp;"|"&amp;$B2195&amp;"|"&amp;$D2195,Empresas!$C$6:$CC$92,$G2195+6+1,0),0))))</f>
        <v>0</v>
      </c>
      <c r="AB2195" s="147">
        <f>IF(AND($I2195="Si",K2195=1),1,IF(AND($I2195="Fisico",K2195=1),1,IF(AND(K2195=1,$I2195="Electronico"),2,IF(K2195=1,VLOOKUP($C2195&amp;"|"&amp;$B2195&amp;"|"&amp;$D2195,Empresas!$C$6:$CC$92,$G2195+6+1,0),0))))</f>
        <v>0</v>
      </c>
      <c r="AC2195" s="147">
        <f>IF(AND($I2195="Si",L2195=1),1,IF(AND($I2195="Fisico",L2195=1),1,IF(AND(L2195=1,$I2195="Electronico"),2,IF(L2195=1,VLOOKUP($C2195&amp;"|"&amp;$B2195&amp;"|"&amp;$D2195,Empresas!$C$6:$CC$92,$G2195+6+1,0),0))))</f>
        <v>0</v>
      </c>
      <c r="AD2195" s="147">
        <f>IF(AND($I2195="Si",M2195=1),1,IF(AND($I2195="Fisico",M2195=1),1,IF(AND(M2195=1,$I2195="Electronico"),2,IF(M2195=1,VLOOKUP($C2195&amp;"|"&amp;$B2195&amp;"|"&amp;$D2195,Empresas!$C$6:$CC$92,$G2195+6+1,0),0))))</f>
        <v>0</v>
      </c>
      <c r="AE2195" s="147">
        <f>IF(AND($I2195="Si",N2195=1),1,IF(AND($I2195="Fisico",N2195=1),1,IF(AND(N2195=1,$I2195="Electronico"),2,IF(N2195=1,VLOOKUP($C2195&amp;"|"&amp;$B2195&amp;"|"&amp;$D2195,Empresas!$C$6:$CC$92,$G2195+6+1,0),0))))</f>
        <v>0</v>
      </c>
      <c r="AF2195" s="147">
        <f>IF(AND($I2195="Si",O2195=1),1,IF(AND($I2195="Fisico",O2195=1),1,IF(AND(O2195=1,$I2195="Electronico"),2,IF(O2195=1,VLOOKUP($C2195&amp;"|"&amp;$B2195&amp;"|"&amp;$D2195,Empresas!$C$6:$CC$92,$G2195+6+1,0),0))))</f>
        <v>0</v>
      </c>
      <c r="AG2195" s="147">
        <f>IF(AND($I2195="Si",P2195=1),1,IF(AND($I2195="Fisico",P2195=1),1,IF(AND(P2195=1,$I2195="Electronico"),2,IF(P2195=1,VLOOKUP($C2195&amp;"|"&amp;$B2195&amp;"|"&amp;$D2195,Empresas!$C$6:$CC$92,$G2195+6+1,0),0))))</f>
        <v>0</v>
      </c>
      <c r="AH2195" s="147">
        <f>IF(AND($I2195="Si",Q2195=1),1,IF(AND($I2195="Fisico",Q2195=1),1,IF(AND(Q2195=1,$I2195="Electronico"),2,IF(Q2195=1,VLOOKUP($C2195&amp;"|"&amp;$B2195&amp;"|"&amp;$D2195,Empresas!$C$6:$CC$92,$G2195+6+1,0),0))))</f>
        <v>0</v>
      </c>
      <c r="AI2195" s="147">
        <f>IF(AND($I2195="Si",R2195=1),1,IF(AND($I2195="Fisico",R2195=1),1,IF(AND(R2195=1,$I2195="Electronico"),2,IF(R2195=1,VLOOKUP($C2195&amp;"|"&amp;$B2195&amp;"|"&amp;$D2195,Empresas!$C$6:$CC$92,$G2195+6+1,0),0))))</f>
        <v>0</v>
      </c>
      <c r="AJ2195" s="147">
        <f>IF(AND($I2195="Si",S2195=1),1,IF(AND($I2195="Fisico",S2195=1),1,IF(AND(S2195=1,$I2195="Electronico"),2,IF(S2195=1,VLOOKUP($C2195&amp;"|"&amp;$B2195&amp;"|"&amp;$D2195,Empresas!$C$6:$CC$92,$G2195+6+1,0),0))))</f>
        <v>0</v>
      </c>
      <c r="AK2195" s="147">
        <f>IF(AND($I2195="Si",T2195=1),1,IF(AND($I2195="Fisico",T2195=1),1,IF(AND(T2195=1,$I2195="Electronico"),2,IF(T2195=1,VLOOKUP($C2195&amp;"|"&amp;$B2195&amp;"|"&amp;$D2195,Empresas!$C$6:$CC$92,$G2195+6+1,0),0))))</f>
        <v>0</v>
      </c>
      <c r="AL2195" s="147">
        <f>IF(AND($I2195="Si",U2195=1),1,IF(AND($I2195="Fisico",U2195=1),1,IF(AND(U2195=1,$I2195="Electronico"),2,IF(U2195=1,VLOOKUP($C2195&amp;"|"&amp;$B2195&amp;"|"&amp;$D2195,Empresas!$C$6:$CC$92,$G2195+6+1,0),0))))</f>
        <v>0</v>
      </c>
      <c r="AM2195" s="149">
        <f t="shared" si="359"/>
        <v>0</v>
      </c>
      <c r="AN2195" s="149">
        <f t="shared" si="360"/>
        <v>0</v>
      </c>
      <c r="AO2195" s="152">
        <f t="shared" si="361"/>
        <v>0</v>
      </c>
    </row>
    <row r="2196" spans="1:41" x14ac:dyDescent="0.25">
      <c r="A2196" s="140" t="str">
        <f>VLOOKUP(D2196,Empresas!$D$7:$F$91,3,0)</f>
        <v>Yulisa</v>
      </c>
      <c r="B2196" s="141" t="str">
        <f>VLOOKUP(D2196,Empresas!$D$7:$G$91,4,0)</f>
        <v>Mireya</v>
      </c>
      <c r="C2196" s="141" t="s">
        <v>544</v>
      </c>
      <c r="D2196" s="141" t="s">
        <v>336</v>
      </c>
      <c r="E2196" s="141" t="str">
        <f>VLOOKUP(D2196,Empresas!$D$7:$E$92,2,0)</f>
        <v>CASTILLO FORNO DIANA JACKELINE</v>
      </c>
      <c r="F2196" s="141" t="s">
        <v>181</v>
      </c>
      <c r="G2196" s="142">
        <f t="shared" si="362"/>
        <v>59</v>
      </c>
      <c r="H2196" s="142" t="str">
        <f>VLOOKUP(D2196,Empresas!$D$6:$L$92,7,0)</f>
        <v>Semestral</v>
      </c>
      <c r="I2196" s="141" t="str">
        <f>VLOOKUP(VLOOKUP(D2196&amp;"|"&amp;B2196,Empresas!$I$7:$CB$92,G2196,0),Tablas!$A$8:$B$10,2,0)</f>
        <v>No aplica</v>
      </c>
      <c r="J2196" s="78"/>
      <c r="K2196" s="78"/>
      <c r="L2196" s="78"/>
      <c r="M2196" s="78"/>
      <c r="N2196" s="78"/>
      <c r="O2196" s="78"/>
      <c r="P2196" s="78"/>
      <c r="Q2196" s="78"/>
      <c r="R2196" s="78"/>
      <c r="S2196" s="78"/>
      <c r="T2196" s="78"/>
      <c r="U2196" s="78"/>
      <c r="V2196" s="78" t="str">
        <f>VLOOKUP(D2196,Empresas!$D$7:$CF$91,81,0)</f>
        <v>D</v>
      </c>
      <c r="W2196" s="78" t="str">
        <f>VLOOKUP(D2196,Empresas!$D$7:$M$91,10,0)</f>
        <v>P. Natural</v>
      </c>
      <c r="X2196" s="69" t="str">
        <f t="shared" si="357"/>
        <v>NO</v>
      </c>
      <c r="Y2196" s="153" t="str">
        <f t="shared" si="358"/>
        <v>No aplica</v>
      </c>
      <c r="Z2196" s="147">
        <f>IF(Y2196="No aplica",0,IF(I2196="no",0,IF(I2196="No aplica",0,IF(I2196="Si",1,IF(I2196="Fisico",1,IF(I2196="Electronico",2,VLOOKUP(C2196&amp;"|"&amp;B2196&amp;"|"&amp;D2196,Empresas!$C$6:$CC$92,G2196+6+1,0)))))))</f>
        <v>0</v>
      </c>
      <c r="AA2196" s="147">
        <f>IF(AND($I2196="Si",J2196=1),1,IF(AND($I2196="Fisico",J2196=1),1,IF(AND(J2196=1,$I2196="Electronico"),2,IF(J2196=1,VLOOKUP($C2196&amp;"|"&amp;$B2196&amp;"|"&amp;$D2196,Empresas!$C$6:$CC$92,$G2196+6+1,0),0))))</f>
        <v>0</v>
      </c>
      <c r="AB2196" s="147">
        <f>IF(AND($I2196="Si",K2196=1),1,IF(AND($I2196="Fisico",K2196=1),1,IF(AND(K2196=1,$I2196="Electronico"),2,IF(K2196=1,VLOOKUP($C2196&amp;"|"&amp;$B2196&amp;"|"&amp;$D2196,Empresas!$C$6:$CC$92,$G2196+6+1,0),0))))</f>
        <v>0</v>
      </c>
      <c r="AC2196" s="147">
        <f>IF(AND($I2196="Si",L2196=1),1,IF(AND($I2196="Fisico",L2196=1),1,IF(AND(L2196=1,$I2196="Electronico"),2,IF(L2196=1,VLOOKUP($C2196&amp;"|"&amp;$B2196&amp;"|"&amp;$D2196,Empresas!$C$6:$CC$92,$G2196+6+1,0),0))))</f>
        <v>0</v>
      </c>
      <c r="AD2196" s="147">
        <f>IF(AND($I2196="Si",M2196=1),1,IF(AND($I2196="Fisico",M2196=1),1,IF(AND(M2196=1,$I2196="Electronico"),2,IF(M2196=1,VLOOKUP($C2196&amp;"|"&amp;$B2196&amp;"|"&amp;$D2196,Empresas!$C$6:$CC$92,$G2196+6+1,0),0))))</f>
        <v>0</v>
      </c>
      <c r="AE2196" s="147">
        <f>IF(AND($I2196="Si",N2196=1),1,IF(AND($I2196="Fisico",N2196=1),1,IF(AND(N2196=1,$I2196="Electronico"),2,IF(N2196=1,VLOOKUP($C2196&amp;"|"&amp;$B2196&amp;"|"&amp;$D2196,Empresas!$C$6:$CC$92,$G2196+6+1,0),0))))</f>
        <v>0</v>
      </c>
      <c r="AF2196" s="147">
        <f>IF(AND($I2196="Si",O2196=1),1,IF(AND($I2196="Fisico",O2196=1),1,IF(AND(O2196=1,$I2196="Electronico"),2,IF(O2196=1,VLOOKUP($C2196&amp;"|"&amp;$B2196&amp;"|"&amp;$D2196,Empresas!$C$6:$CC$92,$G2196+6+1,0),0))))</f>
        <v>0</v>
      </c>
      <c r="AG2196" s="147">
        <f>IF(AND($I2196="Si",P2196=1),1,IF(AND($I2196="Fisico",P2196=1),1,IF(AND(P2196=1,$I2196="Electronico"),2,IF(P2196=1,VLOOKUP($C2196&amp;"|"&amp;$B2196&amp;"|"&amp;$D2196,Empresas!$C$6:$CC$92,$G2196+6+1,0),0))))</f>
        <v>0</v>
      </c>
      <c r="AH2196" s="147">
        <f>IF(AND($I2196="Si",Q2196=1),1,IF(AND($I2196="Fisico",Q2196=1),1,IF(AND(Q2196=1,$I2196="Electronico"),2,IF(Q2196=1,VLOOKUP($C2196&amp;"|"&amp;$B2196&amp;"|"&amp;$D2196,Empresas!$C$6:$CC$92,$G2196+6+1,0),0))))</f>
        <v>0</v>
      </c>
      <c r="AI2196" s="147">
        <f>IF(AND($I2196="Si",R2196=1),1,IF(AND($I2196="Fisico",R2196=1),1,IF(AND(R2196=1,$I2196="Electronico"),2,IF(R2196=1,VLOOKUP($C2196&amp;"|"&amp;$B2196&amp;"|"&amp;$D2196,Empresas!$C$6:$CC$92,$G2196+6+1,0),0))))</f>
        <v>0</v>
      </c>
      <c r="AJ2196" s="147">
        <f>IF(AND($I2196="Si",S2196=1),1,IF(AND($I2196="Fisico",S2196=1),1,IF(AND(S2196=1,$I2196="Electronico"),2,IF(S2196=1,VLOOKUP($C2196&amp;"|"&amp;$B2196&amp;"|"&amp;$D2196,Empresas!$C$6:$CC$92,$G2196+6+1,0),0))))</f>
        <v>0</v>
      </c>
      <c r="AK2196" s="147">
        <f>IF(AND($I2196="Si",T2196=1),1,IF(AND($I2196="Fisico",T2196=1),1,IF(AND(T2196=1,$I2196="Electronico"),2,IF(T2196=1,VLOOKUP($C2196&amp;"|"&amp;$B2196&amp;"|"&amp;$D2196,Empresas!$C$6:$CC$92,$G2196+6+1,0),0))))</f>
        <v>0</v>
      </c>
      <c r="AL2196" s="147">
        <f>IF(AND($I2196="Si",U2196=1),1,IF(AND($I2196="Fisico",U2196=1),1,IF(AND(U2196=1,$I2196="Electronico"),2,IF(U2196=1,VLOOKUP($C2196&amp;"|"&amp;$B2196&amp;"|"&amp;$D2196,Empresas!$C$6:$CC$92,$G2196+6+1,0),0))))</f>
        <v>0</v>
      </c>
      <c r="AM2196" s="149">
        <f t="shared" si="359"/>
        <v>0</v>
      </c>
      <c r="AN2196" s="149">
        <f t="shared" si="360"/>
        <v>0</v>
      </c>
      <c r="AO2196" s="152">
        <f t="shared" si="361"/>
        <v>0</v>
      </c>
    </row>
    <row r="2197" spans="1:41" x14ac:dyDescent="0.25">
      <c r="A2197" s="140" t="str">
        <f>VLOOKUP(D2197,Empresas!$D$7:$F$91,3,0)</f>
        <v>Yulisa</v>
      </c>
      <c r="B2197" s="141" t="str">
        <f>VLOOKUP(D2197,Empresas!$D$7:$G$91,4,0)</f>
        <v>Mireya</v>
      </c>
      <c r="C2197" s="141" t="s">
        <v>544</v>
      </c>
      <c r="D2197" s="141" t="s">
        <v>336</v>
      </c>
      <c r="E2197" s="141" t="str">
        <f>VLOOKUP(D2197,Empresas!$D$7:$E$92,2,0)</f>
        <v>CASTILLO FORNO DIANA JACKELINE</v>
      </c>
      <c r="F2197" s="141" t="s">
        <v>182</v>
      </c>
      <c r="G2197" s="142">
        <f t="shared" si="362"/>
        <v>60</v>
      </c>
      <c r="H2197" s="142" t="str">
        <f>VLOOKUP(D2197,Empresas!$D$6:$L$92,7,0)</f>
        <v>Semestral</v>
      </c>
      <c r="I2197" s="141" t="str">
        <f>VLOOKUP(VLOOKUP(D2197&amp;"|"&amp;B2197,Empresas!$I$7:$CB$92,G2197,0),Tablas!$A$8:$B$10,2,0)</f>
        <v>No aplica</v>
      </c>
      <c r="J2197" s="78"/>
      <c r="K2197" s="78"/>
      <c r="L2197" s="78"/>
      <c r="M2197" s="78"/>
      <c r="N2197" s="78"/>
      <c r="O2197" s="78"/>
      <c r="P2197" s="78"/>
      <c r="Q2197" s="78"/>
      <c r="R2197" s="78"/>
      <c r="S2197" s="78"/>
      <c r="T2197" s="78"/>
      <c r="U2197" s="78"/>
      <c r="V2197" s="78" t="str">
        <f>VLOOKUP(D2197,Empresas!$D$7:$CF$91,81,0)</f>
        <v>D</v>
      </c>
      <c r="W2197" s="78" t="str">
        <f>VLOOKUP(D2197,Empresas!$D$7:$M$91,10,0)</f>
        <v>P. Natural</v>
      </c>
      <c r="X2197" s="69" t="str">
        <f t="shared" si="357"/>
        <v>NO</v>
      </c>
      <c r="Y2197" s="153" t="str">
        <f t="shared" si="358"/>
        <v>No aplica</v>
      </c>
      <c r="Z2197" s="147">
        <f>IF(Y2197="No aplica",0,IF(I2197="no",0,IF(I2197="No aplica",0,IF(I2197="Si",1,IF(I2197="Fisico",1,IF(I2197="Electronico",2,VLOOKUP(C2197&amp;"|"&amp;B2197&amp;"|"&amp;D2197,Empresas!$C$6:$CC$92,G2197+6+1,0)))))))</f>
        <v>0</v>
      </c>
      <c r="AA2197" s="147">
        <f>IF(AND($I2197="Si",J2197=1),1,IF(AND($I2197="Fisico",J2197=1),1,IF(AND(J2197=1,$I2197="Electronico"),2,IF(J2197=1,VLOOKUP($C2197&amp;"|"&amp;$B2197&amp;"|"&amp;$D2197,Empresas!$C$6:$CC$92,$G2197+6+1,0),0))))</f>
        <v>0</v>
      </c>
      <c r="AB2197" s="147">
        <f>IF(AND($I2197="Si",K2197=1),1,IF(AND($I2197="Fisico",K2197=1),1,IF(AND(K2197=1,$I2197="Electronico"),2,IF(K2197=1,VLOOKUP($C2197&amp;"|"&amp;$B2197&amp;"|"&amp;$D2197,Empresas!$C$6:$CC$92,$G2197+6+1,0),0))))</f>
        <v>0</v>
      </c>
      <c r="AC2197" s="147">
        <f>IF(AND($I2197="Si",L2197=1),1,IF(AND($I2197="Fisico",L2197=1),1,IF(AND(L2197=1,$I2197="Electronico"),2,IF(L2197=1,VLOOKUP($C2197&amp;"|"&amp;$B2197&amp;"|"&amp;$D2197,Empresas!$C$6:$CC$92,$G2197+6+1,0),0))))</f>
        <v>0</v>
      </c>
      <c r="AD2197" s="147">
        <f>IF(AND($I2197="Si",M2197=1),1,IF(AND($I2197="Fisico",M2197=1),1,IF(AND(M2197=1,$I2197="Electronico"),2,IF(M2197=1,VLOOKUP($C2197&amp;"|"&amp;$B2197&amp;"|"&amp;$D2197,Empresas!$C$6:$CC$92,$G2197+6+1,0),0))))</f>
        <v>0</v>
      </c>
      <c r="AE2197" s="147">
        <f>IF(AND($I2197="Si",N2197=1),1,IF(AND($I2197="Fisico",N2197=1),1,IF(AND(N2197=1,$I2197="Electronico"),2,IF(N2197=1,VLOOKUP($C2197&amp;"|"&amp;$B2197&amp;"|"&amp;$D2197,Empresas!$C$6:$CC$92,$G2197+6+1,0),0))))</f>
        <v>0</v>
      </c>
      <c r="AF2197" s="147">
        <f>IF(AND($I2197="Si",O2197=1),1,IF(AND($I2197="Fisico",O2197=1),1,IF(AND(O2197=1,$I2197="Electronico"),2,IF(O2197=1,VLOOKUP($C2197&amp;"|"&amp;$B2197&amp;"|"&amp;$D2197,Empresas!$C$6:$CC$92,$G2197+6+1,0),0))))</f>
        <v>0</v>
      </c>
      <c r="AG2197" s="147">
        <f>IF(AND($I2197="Si",P2197=1),1,IF(AND($I2197="Fisico",P2197=1),1,IF(AND(P2197=1,$I2197="Electronico"),2,IF(P2197=1,VLOOKUP($C2197&amp;"|"&amp;$B2197&amp;"|"&amp;$D2197,Empresas!$C$6:$CC$92,$G2197+6+1,0),0))))</f>
        <v>0</v>
      </c>
      <c r="AH2197" s="147">
        <f>IF(AND($I2197="Si",Q2197=1),1,IF(AND($I2197="Fisico",Q2197=1),1,IF(AND(Q2197=1,$I2197="Electronico"),2,IF(Q2197=1,VLOOKUP($C2197&amp;"|"&amp;$B2197&amp;"|"&amp;$D2197,Empresas!$C$6:$CC$92,$G2197+6+1,0),0))))</f>
        <v>0</v>
      </c>
      <c r="AI2197" s="147">
        <f>IF(AND($I2197="Si",R2197=1),1,IF(AND($I2197="Fisico",R2197=1),1,IF(AND(R2197=1,$I2197="Electronico"),2,IF(R2197=1,VLOOKUP($C2197&amp;"|"&amp;$B2197&amp;"|"&amp;$D2197,Empresas!$C$6:$CC$92,$G2197+6+1,0),0))))</f>
        <v>0</v>
      </c>
      <c r="AJ2197" s="147">
        <f>IF(AND($I2197="Si",S2197=1),1,IF(AND($I2197="Fisico",S2197=1),1,IF(AND(S2197=1,$I2197="Electronico"),2,IF(S2197=1,VLOOKUP($C2197&amp;"|"&amp;$B2197&amp;"|"&amp;$D2197,Empresas!$C$6:$CC$92,$G2197+6+1,0),0))))</f>
        <v>0</v>
      </c>
      <c r="AK2197" s="147">
        <f>IF(AND($I2197="Si",T2197=1),1,IF(AND($I2197="Fisico",T2197=1),1,IF(AND(T2197=1,$I2197="Electronico"),2,IF(T2197=1,VLOOKUP($C2197&amp;"|"&amp;$B2197&amp;"|"&amp;$D2197,Empresas!$C$6:$CC$92,$G2197+6+1,0),0))))</f>
        <v>0</v>
      </c>
      <c r="AL2197" s="147">
        <f>IF(AND($I2197="Si",U2197=1),1,IF(AND($I2197="Fisico",U2197=1),1,IF(AND(U2197=1,$I2197="Electronico"),2,IF(U2197=1,VLOOKUP($C2197&amp;"|"&amp;$B2197&amp;"|"&amp;$D2197,Empresas!$C$6:$CC$92,$G2197+6+1,0),0))))</f>
        <v>0</v>
      </c>
      <c r="AM2197" s="149">
        <f t="shared" si="359"/>
        <v>0</v>
      </c>
      <c r="AN2197" s="149">
        <f t="shared" si="360"/>
        <v>0</v>
      </c>
      <c r="AO2197" s="152">
        <f t="shared" si="361"/>
        <v>0</v>
      </c>
    </row>
    <row r="2198" spans="1:41" x14ac:dyDescent="0.25">
      <c r="A2198" s="143" t="str">
        <f>VLOOKUP(D2198,Empresas!$D$7:$F$91,3,0)</f>
        <v>Yulisa</v>
      </c>
      <c r="B2198" s="144" t="str">
        <f>VLOOKUP(D2198,Empresas!$D$7:$G$91,4,0)</f>
        <v>Mireya</v>
      </c>
      <c r="C2198" s="144" t="s">
        <v>544</v>
      </c>
      <c r="D2198" s="144" t="s">
        <v>336</v>
      </c>
      <c r="E2198" s="144" t="str">
        <f>VLOOKUP(D2198,Empresas!$D$7:$E$92,2,0)</f>
        <v>CASTILLO FORNO DIANA JACKELINE</v>
      </c>
      <c r="F2198" s="144" t="s">
        <v>183</v>
      </c>
      <c r="G2198" s="145">
        <f>+Empresas!$BR$2</f>
        <v>62</v>
      </c>
      <c r="H2198" s="145" t="str">
        <f>VLOOKUP(D2198,Empresas!$D$6:$L$92,7,0)</f>
        <v>Semestral</v>
      </c>
      <c r="I2198" s="144" t="str">
        <f>VLOOKUP(VLOOKUP(D2198&amp;"|"&amp;B2198,Empresas!$I$7:$CB$92,G2198,0),Tablas!$A$13:$B$14,2,0)</f>
        <v>No</v>
      </c>
      <c r="J2198" s="78"/>
      <c r="K2198" s="78"/>
      <c r="L2198" s="78"/>
      <c r="M2198" s="78"/>
      <c r="N2198" s="78"/>
      <c r="O2198" s="78"/>
      <c r="P2198" s="78"/>
      <c r="Q2198" s="78"/>
      <c r="R2198" s="78"/>
      <c r="S2198" s="78"/>
      <c r="T2198" s="78"/>
      <c r="U2198" s="78"/>
      <c r="V2198" s="78" t="str">
        <f>VLOOKUP(D2198,Empresas!$D$7:$CF$91,81,0)</f>
        <v>D</v>
      </c>
      <c r="W2198" s="78" t="str">
        <f>VLOOKUP(D2198,Empresas!$D$7:$M$91,10,0)</f>
        <v>P. Natural</v>
      </c>
      <c r="X2198" s="69" t="str">
        <f t="shared" si="357"/>
        <v>SI</v>
      </c>
      <c r="Y2198" s="153" t="str">
        <f t="shared" si="358"/>
        <v>No aplica</v>
      </c>
      <c r="Z2198" s="147">
        <f>IF(Y2198="No aplica",0,IF(I2198="no",0,IF(I2198="No aplica",0,IF(I2198="Si",1,IF(I2198="Fisico",1,IF(I2198="Electronico",2,VLOOKUP(C2198&amp;"|"&amp;B2198&amp;"|"&amp;D2198,Empresas!$C$6:$CC$92,G2198+6+1,0)))))))</f>
        <v>0</v>
      </c>
      <c r="AA2198" s="147">
        <f>IF(AND($I2198="Si",J2198=1),1,IF(AND($I2198="Fisico",J2198=1),1,IF(AND(J2198=1,$I2198="Electronico"),2,IF(J2198=1,VLOOKUP($C2198&amp;"|"&amp;$B2198&amp;"|"&amp;$D2198,Empresas!$C$6:$CC$92,$G2198+6+1,0),0))))</f>
        <v>0</v>
      </c>
      <c r="AB2198" s="147">
        <f>IF(AND($I2198="Si",K2198=1),1,IF(AND($I2198="Fisico",K2198=1),1,IF(AND(K2198=1,$I2198="Electronico"),2,IF(K2198=1,VLOOKUP($C2198&amp;"|"&amp;$B2198&amp;"|"&amp;$D2198,Empresas!$C$6:$CC$92,$G2198+6+1,0),0))))</f>
        <v>0</v>
      </c>
      <c r="AC2198" s="147">
        <f>IF(AND($I2198="Si",L2198=1),1,IF(AND($I2198="Fisico",L2198=1),1,IF(AND(L2198=1,$I2198="Electronico"),2,IF(L2198=1,VLOOKUP($C2198&amp;"|"&amp;$B2198&amp;"|"&amp;$D2198,Empresas!$C$6:$CC$92,$G2198+6+1,0),0))))</f>
        <v>0</v>
      </c>
      <c r="AD2198" s="147">
        <f>IF(AND($I2198="Si",M2198=1),1,IF(AND($I2198="Fisico",M2198=1),1,IF(AND(M2198=1,$I2198="Electronico"),2,IF(M2198=1,VLOOKUP($C2198&amp;"|"&amp;$B2198&amp;"|"&amp;$D2198,Empresas!$C$6:$CC$92,$G2198+6+1,0),0))))</f>
        <v>0</v>
      </c>
      <c r="AE2198" s="147">
        <f>IF(AND($I2198="Si",N2198=1),1,IF(AND($I2198="Fisico",N2198=1),1,IF(AND(N2198=1,$I2198="Electronico"),2,IF(N2198=1,VLOOKUP($C2198&amp;"|"&amp;$B2198&amp;"|"&amp;$D2198,Empresas!$C$6:$CC$92,$G2198+6+1,0),0))))</f>
        <v>0</v>
      </c>
      <c r="AF2198" s="147">
        <f>IF(AND($I2198="Si",O2198=1),1,IF(AND($I2198="Fisico",O2198=1),1,IF(AND(O2198=1,$I2198="Electronico"),2,IF(O2198=1,VLOOKUP($C2198&amp;"|"&amp;$B2198&amp;"|"&amp;$D2198,Empresas!$C$6:$CC$92,$G2198+6+1,0),0))))</f>
        <v>0</v>
      </c>
      <c r="AG2198" s="147">
        <f>IF(AND($I2198="Si",P2198=1),1,IF(AND($I2198="Fisico",P2198=1),1,IF(AND(P2198=1,$I2198="Electronico"),2,IF(P2198=1,VLOOKUP($C2198&amp;"|"&amp;$B2198&amp;"|"&amp;$D2198,Empresas!$C$6:$CC$92,$G2198+6+1,0),0))))</f>
        <v>0</v>
      </c>
      <c r="AH2198" s="147">
        <f>IF(AND($I2198="Si",Q2198=1),1,IF(AND($I2198="Fisico",Q2198=1),1,IF(AND(Q2198=1,$I2198="Electronico"),2,IF(Q2198=1,VLOOKUP($C2198&amp;"|"&amp;$B2198&amp;"|"&amp;$D2198,Empresas!$C$6:$CC$92,$G2198+6+1,0),0))))</f>
        <v>0</v>
      </c>
      <c r="AI2198" s="147">
        <f>IF(AND($I2198="Si",R2198=1),1,IF(AND($I2198="Fisico",R2198=1),1,IF(AND(R2198=1,$I2198="Electronico"),2,IF(R2198=1,VLOOKUP($C2198&amp;"|"&amp;$B2198&amp;"|"&amp;$D2198,Empresas!$C$6:$CC$92,$G2198+6+1,0),0))))</f>
        <v>0</v>
      </c>
      <c r="AJ2198" s="147">
        <f>IF(AND($I2198="Si",S2198=1),1,IF(AND($I2198="Fisico",S2198=1),1,IF(AND(S2198=1,$I2198="Electronico"),2,IF(S2198=1,VLOOKUP($C2198&amp;"|"&amp;$B2198&amp;"|"&amp;$D2198,Empresas!$C$6:$CC$92,$G2198+6+1,0),0))))</f>
        <v>0</v>
      </c>
      <c r="AK2198" s="147">
        <f>IF(AND($I2198="Si",T2198=1),1,IF(AND($I2198="Fisico",T2198=1),1,IF(AND(T2198=1,$I2198="Electronico"),2,IF(T2198=1,VLOOKUP($C2198&amp;"|"&amp;$B2198&amp;"|"&amp;$D2198,Empresas!$C$6:$CC$92,$G2198+6+1,0),0))))</f>
        <v>0</v>
      </c>
      <c r="AL2198" s="147">
        <f>IF(AND($I2198="Si",U2198=1),1,IF(AND($I2198="Fisico",U2198=1),1,IF(AND(U2198=1,$I2198="Electronico"),2,IF(U2198=1,VLOOKUP($C2198&amp;"|"&amp;$B2198&amp;"|"&amp;$D2198,Empresas!$C$6:$CC$92,$G2198+6+1,0),0))))</f>
        <v>0</v>
      </c>
      <c r="AM2198" s="149">
        <f t="shared" si="359"/>
        <v>0</v>
      </c>
      <c r="AN2198" s="149">
        <f t="shared" si="360"/>
        <v>0</v>
      </c>
      <c r="AO2198" s="152">
        <f t="shared" si="361"/>
        <v>0</v>
      </c>
    </row>
    <row r="2199" spans="1:41" x14ac:dyDescent="0.25">
      <c r="A2199" s="143" t="str">
        <f>VLOOKUP(D2199,Empresas!$D$7:$F$91,3,0)</f>
        <v>Yulisa</v>
      </c>
      <c r="B2199" s="144" t="str">
        <f>VLOOKUP(D2199,Empresas!$D$7:$G$91,4,0)</f>
        <v>Mireya</v>
      </c>
      <c r="C2199" s="144" t="s">
        <v>544</v>
      </c>
      <c r="D2199" s="144" t="s">
        <v>336</v>
      </c>
      <c r="E2199" s="144" t="str">
        <f>VLOOKUP(D2199,Empresas!$D$7:$E$92,2,0)</f>
        <v>CASTILLO FORNO DIANA JACKELINE</v>
      </c>
      <c r="F2199" s="144" t="s">
        <v>184</v>
      </c>
      <c r="G2199" s="145">
        <f>+G2198+1</f>
        <v>63</v>
      </c>
      <c r="H2199" s="145" t="str">
        <f>VLOOKUP(D2199,Empresas!$D$6:$L$92,7,0)</f>
        <v>Semestral</v>
      </c>
      <c r="I2199" s="144" t="str">
        <f>VLOOKUP(VLOOKUP(D2199&amp;"|"&amp;B2199,Empresas!$I$7:$CB$92,G2199,0),Tablas!$A$13:$B$14,2,0)</f>
        <v>Si</v>
      </c>
      <c r="J2199" s="78">
        <v>1</v>
      </c>
      <c r="K2199" s="78">
        <v>1</v>
      </c>
      <c r="L2199" s="78">
        <v>1</v>
      </c>
      <c r="M2199" s="78">
        <v>1</v>
      </c>
      <c r="N2199" s="78">
        <v>1</v>
      </c>
      <c r="O2199" s="78">
        <v>1</v>
      </c>
      <c r="P2199" s="78">
        <v>1</v>
      </c>
      <c r="Q2199" s="78">
        <v>1</v>
      </c>
      <c r="R2199" s="78"/>
      <c r="S2199" s="78"/>
      <c r="T2199" s="78"/>
      <c r="U2199" s="78"/>
      <c r="V2199" s="78" t="str">
        <f>VLOOKUP(D2199,Empresas!$D$7:$CF$91,81,0)</f>
        <v>D</v>
      </c>
      <c r="W2199" s="78" t="str">
        <f>VLOOKUP(D2199,Empresas!$D$7:$M$91,10,0)</f>
        <v>P. Natural</v>
      </c>
      <c r="X2199" s="69" t="str">
        <f t="shared" si="357"/>
        <v>SI</v>
      </c>
      <c r="Y2199" s="153" t="str">
        <f t="shared" si="358"/>
        <v>Si aplica</v>
      </c>
      <c r="Z2199" s="147">
        <f>IF(Y2199="No aplica",0,IF(I2199="no",0,IF(I2199="No aplica",0,IF(I2199="Si",1,IF(I2199="Fisico",1,IF(I2199="Electronico",2,VLOOKUP(C2199&amp;"|"&amp;B2199&amp;"|"&amp;D2199,Empresas!$C$6:$CC$92,G2199+6+1,0)))))))</f>
        <v>1</v>
      </c>
      <c r="AA2199" s="147">
        <f>IF(AND($I2199="Si",J2199=1),1,IF(AND($I2199="Fisico",J2199=1),1,IF(AND(J2199=1,$I2199="Electronico"),2,IF(J2199=1,VLOOKUP($C2199&amp;"|"&amp;$B2199&amp;"|"&amp;$D2199,Empresas!$C$6:$CC$92,$G2199+6+1,0),0))))</f>
        <v>1</v>
      </c>
      <c r="AB2199" s="147">
        <f>IF(AND($I2199="Si",K2199=1),1,IF(AND($I2199="Fisico",K2199=1),1,IF(AND(K2199=1,$I2199="Electronico"),2,IF(K2199=1,VLOOKUP($C2199&amp;"|"&amp;$B2199&amp;"|"&amp;$D2199,Empresas!$C$6:$CC$92,$G2199+6+1,0),0))))</f>
        <v>1</v>
      </c>
      <c r="AC2199" s="147">
        <f>IF(AND($I2199="Si",L2199=1),1,IF(AND($I2199="Fisico",L2199=1),1,IF(AND(L2199=1,$I2199="Electronico"),2,IF(L2199=1,VLOOKUP($C2199&amp;"|"&amp;$B2199&amp;"|"&amp;$D2199,Empresas!$C$6:$CC$92,$G2199+6+1,0),0))))</f>
        <v>1</v>
      </c>
      <c r="AD2199" s="147">
        <f>IF(AND($I2199="Si",M2199=1),1,IF(AND($I2199="Fisico",M2199=1),1,IF(AND(M2199=1,$I2199="Electronico"),2,IF(M2199=1,VLOOKUP($C2199&amp;"|"&amp;$B2199&amp;"|"&amp;$D2199,Empresas!$C$6:$CC$92,$G2199+6+1,0),0))))</f>
        <v>1</v>
      </c>
      <c r="AE2199" s="147">
        <f>IF(AND($I2199="Si",N2199=1),1,IF(AND($I2199="Fisico",N2199=1),1,IF(AND(N2199=1,$I2199="Electronico"),2,IF(N2199=1,VLOOKUP($C2199&amp;"|"&amp;$B2199&amp;"|"&amp;$D2199,Empresas!$C$6:$CC$92,$G2199+6+1,0),0))))</f>
        <v>1</v>
      </c>
      <c r="AF2199" s="147">
        <f>IF(AND($I2199="Si",O2199=1),1,IF(AND($I2199="Fisico",O2199=1),1,IF(AND(O2199=1,$I2199="Electronico"),2,IF(O2199=1,VLOOKUP($C2199&amp;"|"&amp;$B2199&amp;"|"&amp;$D2199,Empresas!$C$6:$CC$92,$G2199+6+1,0),0))))</f>
        <v>1</v>
      </c>
      <c r="AG2199" s="147">
        <f>IF(AND($I2199="Si",P2199=1),1,IF(AND($I2199="Fisico",P2199=1),1,IF(AND(P2199=1,$I2199="Electronico"),2,IF(P2199=1,VLOOKUP($C2199&amp;"|"&amp;$B2199&amp;"|"&amp;$D2199,Empresas!$C$6:$CC$92,$G2199+6+1,0),0))))</f>
        <v>1</v>
      </c>
      <c r="AH2199" s="147">
        <f>IF(AND($I2199="Si",Q2199=1),1,IF(AND($I2199="Fisico",Q2199=1),1,IF(AND(Q2199=1,$I2199="Electronico"),2,IF(Q2199=1,VLOOKUP($C2199&amp;"|"&amp;$B2199&amp;"|"&amp;$D2199,Empresas!$C$6:$CC$92,$G2199+6+1,0),0))))</f>
        <v>1</v>
      </c>
      <c r="AI2199" s="147">
        <f>IF(AND($I2199="Si",R2199=1),1,IF(AND($I2199="Fisico",R2199=1),1,IF(AND(R2199=1,$I2199="Electronico"),2,IF(R2199=1,VLOOKUP($C2199&amp;"|"&amp;$B2199&amp;"|"&amp;$D2199,Empresas!$C$6:$CC$92,$G2199+6+1,0),0))))</f>
        <v>0</v>
      </c>
      <c r="AJ2199" s="147">
        <f>IF(AND($I2199="Si",S2199=1),1,IF(AND($I2199="Fisico",S2199=1),1,IF(AND(S2199=1,$I2199="Electronico"),2,IF(S2199=1,VLOOKUP($C2199&amp;"|"&amp;$B2199&amp;"|"&amp;$D2199,Empresas!$C$6:$CC$92,$G2199+6+1,0),0))))</f>
        <v>0</v>
      </c>
      <c r="AK2199" s="147">
        <f>IF(AND($I2199="Si",T2199=1),1,IF(AND($I2199="Fisico",T2199=1),1,IF(AND(T2199=1,$I2199="Electronico"),2,IF(T2199=1,VLOOKUP($C2199&amp;"|"&amp;$B2199&amp;"|"&amp;$D2199,Empresas!$C$6:$CC$92,$G2199+6+1,0),0))))</f>
        <v>0</v>
      </c>
      <c r="AL2199" s="147">
        <f>IF(AND($I2199="Si",U2199=1),1,IF(AND($I2199="Fisico",U2199=1),1,IF(AND(U2199=1,$I2199="Electronico"),2,IF(U2199=1,VLOOKUP($C2199&amp;"|"&amp;$B2199&amp;"|"&amp;$D2199,Empresas!$C$6:$CC$92,$G2199+6+1,0),0))))</f>
        <v>0</v>
      </c>
      <c r="AM2199" s="149">
        <f t="shared" si="359"/>
        <v>8</v>
      </c>
      <c r="AN2199" s="149">
        <f t="shared" si="360"/>
        <v>8</v>
      </c>
      <c r="AO2199" s="152">
        <f t="shared" si="361"/>
        <v>1</v>
      </c>
    </row>
    <row r="2200" spans="1:41" x14ac:dyDescent="0.25">
      <c r="A2200" s="143" t="str">
        <f>VLOOKUP(D2200,Empresas!$D$7:$F$91,3,0)</f>
        <v>Yulisa</v>
      </c>
      <c r="B2200" s="144" t="str">
        <f>VLOOKUP(D2200,Empresas!$D$7:$G$91,4,0)</f>
        <v>Mireya</v>
      </c>
      <c r="C2200" s="144" t="s">
        <v>544</v>
      </c>
      <c r="D2200" s="144" t="s">
        <v>336</v>
      </c>
      <c r="E2200" s="144" t="str">
        <f>VLOOKUP(D2200,Empresas!$D$7:$E$92,2,0)</f>
        <v>CASTILLO FORNO DIANA JACKELINE</v>
      </c>
      <c r="F2200" s="144" t="s">
        <v>185</v>
      </c>
      <c r="G2200" s="145">
        <f t="shared" ref="G2200:G2207" si="363">+G2199+1</f>
        <v>64</v>
      </c>
      <c r="H2200" s="145" t="str">
        <f>VLOOKUP(D2200,Empresas!$D$6:$L$92,7,0)</f>
        <v>Semestral</v>
      </c>
      <c r="I2200" s="144" t="str">
        <f>VLOOKUP(VLOOKUP(D2200&amp;"|"&amp;B2200,Empresas!$I$7:$CB$92,G2200,0),Tablas!$A$13:$B$14,2,0)</f>
        <v>No</v>
      </c>
      <c r="J2200" s="78"/>
      <c r="K2200" s="78"/>
      <c r="L2200" s="78"/>
      <c r="M2200" s="78"/>
      <c r="N2200" s="78"/>
      <c r="O2200" s="78"/>
      <c r="P2200" s="78"/>
      <c r="Q2200" s="78"/>
      <c r="R2200" s="78"/>
      <c r="S2200" s="78"/>
      <c r="T2200" s="78"/>
      <c r="U2200" s="78"/>
      <c r="V2200" s="78" t="str">
        <f>VLOOKUP(D2200,Empresas!$D$7:$CF$91,81,0)</f>
        <v>D</v>
      </c>
      <c r="W2200" s="78" t="str">
        <f>VLOOKUP(D2200,Empresas!$D$7:$M$91,10,0)</f>
        <v>P. Natural</v>
      </c>
      <c r="X2200" s="69" t="str">
        <f t="shared" si="357"/>
        <v>SI</v>
      </c>
      <c r="Y2200" s="153" t="str">
        <f t="shared" si="358"/>
        <v>No aplica</v>
      </c>
      <c r="Z2200" s="147">
        <f>IF(Y2200="No aplica",0,IF(I2200="no",0,IF(I2200="No aplica",0,IF(I2200="Si",1,IF(I2200="Fisico",1,IF(I2200="Electronico",2,VLOOKUP(C2200&amp;"|"&amp;B2200&amp;"|"&amp;D2200,Empresas!$C$6:$CC$92,G2200+6+1,0)))))))</f>
        <v>0</v>
      </c>
      <c r="AA2200" s="147">
        <f>IF(AND($I2200="Si",J2200=1),1,IF(AND($I2200="Fisico",J2200=1),1,IF(AND(J2200=1,$I2200="Electronico"),2,IF(J2200=1,VLOOKUP($C2200&amp;"|"&amp;$B2200&amp;"|"&amp;$D2200,Empresas!$C$6:$CC$92,$G2200+6+1,0),0))))</f>
        <v>0</v>
      </c>
      <c r="AB2200" s="147">
        <f>IF(AND($I2200="Si",K2200=1),1,IF(AND($I2200="Fisico",K2200=1),1,IF(AND(K2200=1,$I2200="Electronico"),2,IF(K2200=1,VLOOKUP($C2200&amp;"|"&amp;$B2200&amp;"|"&amp;$D2200,Empresas!$C$6:$CC$92,$G2200+6+1,0),0))))</f>
        <v>0</v>
      </c>
      <c r="AC2200" s="147">
        <f>IF(AND($I2200="Si",L2200=1),1,IF(AND($I2200="Fisico",L2200=1),1,IF(AND(L2200=1,$I2200="Electronico"),2,IF(L2200=1,VLOOKUP($C2200&amp;"|"&amp;$B2200&amp;"|"&amp;$D2200,Empresas!$C$6:$CC$92,$G2200+6+1,0),0))))</f>
        <v>0</v>
      </c>
      <c r="AD2200" s="147">
        <f>IF(AND($I2200="Si",M2200=1),1,IF(AND($I2200="Fisico",M2200=1),1,IF(AND(M2200=1,$I2200="Electronico"),2,IF(M2200=1,VLOOKUP($C2200&amp;"|"&amp;$B2200&amp;"|"&amp;$D2200,Empresas!$C$6:$CC$92,$G2200+6+1,0),0))))</f>
        <v>0</v>
      </c>
      <c r="AE2200" s="147">
        <f>IF(AND($I2200="Si",N2200=1),1,IF(AND($I2200="Fisico",N2200=1),1,IF(AND(N2200=1,$I2200="Electronico"),2,IF(N2200=1,VLOOKUP($C2200&amp;"|"&amp;$B2200&amp;"|"&amp;$D2200,Empresas!$C$6:$CC$92,$G2200+6+1,0),0))))</f>
        <v>0</v>
      </c>
      <c r="AF2200" s="147">
        <f>IF(AND($I2200="Si",O2200=1),1,IF(AND($I2200="Fisico",O2200=1),1,IF(AND(O2200=1,$I2200="Electronico"),2,IF(O2200=1,VLOOKUP($C2200&amp;"|"&amp;$B2200&amp;"|"&amp;$D2200,Empresas!$C$6:$CC$92,$G2200+6+1,0),0))))</f>
        <v>0</v>
      </c>
      <c r="AG2200" s="147">
        <f>IF(AND($I2200="Si",P2200=1),1,IF(AND($I2200="Fisico",P2200=1),1,IF(AND(P2200=1,$I2200="Electronico"),2,IF(P2200=1,VLOOKUP($C2200&amp;"|"&amp;$B2200&amp;"|"&amp;$D2200,Empresas!$C$6:$CC$92,$G2200+6+1,0),0))))</f>
        <v>0</v>
      </c>
      <c r="AH2200" s="147">
        <f>IF(AND($I2200="Si",Q2200=1),1,IF(AND($I2200="Fisico",Q2200=1),1,IF(AND(Q2200=1,$I2200="Electronico"),2,IF(Q2200=1,VLOOKUP($C2200&amp;"|"&amp;$B2200&amp;"|"&amp;$D2200,Empresas!$C$6:$CC$92,$G2200+6+1,0),0))))</f>
        <v>0</v>
      </c>
      <c r="AI2200" s="147">
        <f>IF(AND($I2200="Si",R2200=1),1,IF(AND($I2200="Fisico",R2200=1),1,IF(AND(R2200=1,$I2200="Electronico"),2,IF(R2200=1,VLOOKUP($C2200&amp;"|"&amp;$B2200&amp;"|"&amp;$D2200,Empresas!$C$6:$CC$92,$G2200+6+1,0),0))))</f>
        <v>0</v>
      </c>
      <c r="AJ2200" s="147">
        <f>IF(AND($I2200="Si",S2200=1),1,IF(AND($I2200="Fisico",S2200=1),1,IF(AND(S2200=1,$I2200="Electronico"),2,IF(S2200=1,VLOOKUP($C2200&amp;"|"&amp;$B2200&amp;"|"&amp;$D2200,Empresas!$C$6:$CC$92,$G2200+6+1,0),0))))</f>
        <v>0</v>
      </c>
      <c r="AK2200" s="147">
        <f>IF(AND($I2200="Si",T2200=1),1,IF(AND($I2200="Fisico",T2200=1),1,IF(AND(T2200=1,$I2200="Electronico"),2,IF(T2200=1,VLOOKUP($C2200&amp;"|"&amp;$B2200&amp;"|"&amp;$D2200,Empresas!$C$6:$CC$92,$G2200+6+1,0),0))))</f>
        <v>0</v>
      </c>
      <c r="AL2200" s="147">
        <f>IF(AND($I2200="Si",U2200=1),1,IF(AND($I2200="Fisico",U2200=1),1,IF(AND(U2200=1,$I2200="Electronico"),2,IF(U2200=1,VLOOKUP($C2200&amp;"|"&amp;$B2200&amp;"|"&amp;$D2200,Empresas!$C$6:$CC$92,$G2200+6+1,0),0))))</f>
        <v>0</v>
      </c>
      <c r="AM2200" s="149">
        <f t="shared" si="359"/>
        <v>0</v>
      </c>
      <c r="AN2200" s="149">
        <f t="shared" si="360"/>
        <v>0</v>
      </c>
      <c r="AO2200" s="152">
        <f t="shared" si="361"/>
        <v>0</v>
      </c>
    </row>
    <row r="2201" spans="1:41" x14ac:dyDescent="0.25">
      <c r="A2201" s="143" t="str">
        <f>VLOOKUP(D2201,Empresas!$D$7:$F$91,3,0)</f>
        <v>Yulisa</v>
      </c>
      <c r="B2201" s="144" t="str">
        <f>VLOOKUP(D2201,Empresas!$D$7:$G$91,4,0)</f>
        <v>Mireya</v>
      </c>
      <c r="C2201" s="144" t="s">
        <v>544</v>
      </c>
      <c r="D2201" s="144" t="s">
        <v>336</v>
      </c>
      <c r="E2201" s="144" t="str">
        <f>VLOOKUP(D2201,Empresas!$D$7:$E$92,2,0)</f>
        <v>CASTILLO FORNO DIANA JACKELINE</v>
      </c>
      <c r="F2201" s="144" t="s">
        <v>186</v>
      </c>
      <c r="G2201" s="145">
        <f t="shared" si="363"/>
        <v>65</v>
      </c>
      <c r="H2201" s="145" t="str">
        <f>VLOOKUP(D2201,Empresas!$D$6:$L$92,7,0)</f>
        <v>Semestral</v>
      </c>
      <c r="I2201" s="144" t="str">
        <f>VLOOKUP(VLOOKUP(D2201&amp;"|"&amp;B2201,Empresas!$I$7:$CB$92,G2201,0),Tablas!$A$13:$B$14,2,0)</f>
        <v>No</v>
      </c>
      <c r="J2201" s="78"/>
      <c r="K2201" s="78"/>
      <c r="L2201" s="78"/>
      <c r="M2201" s="78"/>
      <c r="N2201" s="78"/>
      <c r="O2201" s="78"/>
      <c r="P2201" s="78"/>
      <c r="Q2201" s="78"/>
      <c r="R2201" s="78"/>
      <c r="S2201" s="78"/>
      <c r="T2201" s="78"/>
      <c r="U2201" s="78"/>
      <c r="V2201" s="78" t="str">
        <f>VLOOKUP(D2201,Empresas!$D$7:$CF$91,81,0)</f>
        <v>D</v>
      </c>
      <c r="W2201" s="78" t="str">
        <f>VLOOKUP(D2201,Empresas!$D$7:$M$91,10,0)</f>
        <v>P. Natural</v>
      </c>
      <c r="X2201" s="69" t="str">
        <f t="shared" si="357"/>
        <v>SI</v>
      </c>
      <c r="Y2201" s="153" t="str">
        <f t="shared" si="358"/>
        <v>No aplica</v>
      </c>
      <c r="Z2201" s="147">
        <f>IF(Y2201="No aplica",0,IF(I2201="no",0,IF(I2201="No aplica",0,IF(I2201="Si",1,IF(I2201="Fisico",1,IF(I2201="Electronico",2,VLOOKUP(C2201&amp;"|"&amp;B2201&amp;"|"&amp;D2201,Empresas!$C$6:$CC$92,G2201+6+1,0)))))))</f>
        <v>0</v>
      </c>
      <c r="AA2201" s="147">
        <f>IF(AND($I2201="Si",J2201=1),1,IF(AND($I2201="Fisico",J2201=1),1,IF(AND(J2201=1,$I2201="Electronico"),2,IF(J2201=1,VLOOKUP($C2201&amp;"|"&amp;$B2201&amp;"|"&amp;$D2201,Empresas!$C$6:$CC$92,$G2201+6+1,0),0))))</f>
        <v>0</v>
      </c>
      <c r="AB2201" s="147">
        <f>IF(AND($I2201="Si",K2201=1),1,IF(AND($I2201="Fisico",K2201=1),1,IF(AND(K2201=1,$I2201="Electronico"),2,IF(K2201=1,VLOOKUP($C2201&amp;"|"&amp;$B2201&amp;"|"&amp;$D2201,Empresas!$C$6:$CC$92,$G2201+6+1,0),0))))</f>
        <v>0</v>
      </c>
      <c r="AC2201" s="147">
        <f>IF(AND($I2201="Si",L2201=1),1,IF(AND($I2201="Fisico",L2201=1),1,IF(AND(L2201=1,$I2201="Electronico"),2,IF(L2201=1,VLOOKUP($C2201&amp;"|"&amp;$B2201&amp;"|"&amp;$D2201,Empresas!$C$6:$CC$92,$G2201+6+1,0),0))))</f>
        <v>0</v>
      </c>
      <c r="AD2201" s="147">
        <f>IF(AND($I2201="Si",M2201=1),1,IF(AND($I2201="Fisico",M2201=1),1,IF(AND(M2201=1,$I2201="Electronico"),2,IF(M2201=1,VLOOKUP($C2201&amp;"|"&amp;$B2201&amp;"|"&amp;$D2201,Empresas!$C$6:$CC$92,$G2201+6+1,0),0))))</f>
        <v>0</v>
      </c>
      <c r="AE2201" s="147">
        <f>IF(AND($I2201="Si",N2201=1),1,IF(AND($I2201="Fisico",N2201=1),1,IF(AND(N2201=1,$I2201="Electronico"),2,IF(N2201=1,VLOOKUP($C2201&amp;"|"&amp;$B2201&amp;"|"&amp;$D2201,Empresas!$C$6:$CC$92,$G2201+6+1,0),0))))</f>
        <v>0</v>
      </c>
      <c r="AF2201" s="147">
        <f>IF(AND($I2201="Si",O2201=1),1,IF(AND($I2201="Fisico",O2201=1),1,IF(AND(O2201=1,$I2201="Electronico"),2,IF(O2201=1,VLOOKUP($C2201&amp;"|"&amp;$B2201&amp;"|"&amp;$D2201,Empresas!$C$6:$CC$92,$G2201+6+1,0),0))))</f>
        <v>0</v>
      </c>
      <c r="AG2201" s="147">
        <f>IF(AND($I2201="Si",P2201=1),1,IF(AND($I2201="Fisico",P2201=1),1,IF(AND(P2201=1,$I2201="Electronico"),2,IF(P2201=1,VLOOKUP($C2201&amp;"|"&amp;$B2201&amp;"|"&amp;$D2201,Empresas!$C$6:$CC$92,$G2201+6+1,0),0))))</f>
        <v>0</v>
      </c>
      <c r="AH2201" s="147">
        <f>IF(AND($I2201="Si",Q2201=1),1,IF(AND($I2201="Fisico",Q2201=1),1,IF(AND(Q2201=1,$I2201="Electronico"),2,IF(Q2201=1,VLOOKUP($C2201&amp;"|"&amp;$B2201&amp;"|"&amp;$D2201,Empresas!$C$6:$CC$92,$G2201+6+1,0),0))))</f>
        <v>0</v>
      </c>
      <c r="AI2201" s="147">
        <f>IF(AND($I2201="Si",R2201=1),1,IF(AND($I2201="Fisico",R2201=1),1,IF(AND(R2201=1,$I2201="Electronico"),2,IF(R2201=1,VLOOKUP($C2201&amp;"|"&amp;$B2201&amp;"|"&amp;$D2201,Empresas!$C$6:$CC$92,$G2201+6+1,0),0))))</f>
        <v>0</v>
      </c>
      <c r="AJ2201" s="147">
        <f>IF(AND($I2201="Si",S2201=1),1,IF(AND($I2201="Fisico",S2201=1),1,IF(AND(S2201=1,$I2201="Electronico"),2,IF(S2201=1,VLOOKUP($C2201&amp;"|"&amp;$B2201&amp;"|"&amp;$D2201,Empresas!$C$6:$CC$92,$G2201+6+1,0),0))))</f>
        <v>0</v>
      </c>
      <c r="AK2201" s="147">
        <f>IF(AND($I2201="Si",T2201=1),1,IF(AND($I2201="Fisico",T2201=1),1,IF(AND(T2201=1,$I2201="Electronico"),2,IF(T2201=1,VLOOKUP($C2201&amp;"|"&amp;$B2201&amp;"|"&amp;$D2201,Empresas!$C$6:$CC$92,$G2201+6+1,0),0))))</f>
        <v>0</v>
      </c>
      <c r="AL2201" s="147">
        <f>IF(AND($I2201="Si",U2201=1),1,IF(AND($I2201="Fisico",U2201=1),1,IF(AND(U2201=1,$I2201="Electronico"),2,IF(U2201=1,VLOOKUP($C2201&amp;"|"&amp;$B2201&amp;"|"&amp;$D2201,Empresas!$C$6:$CC$92,$G2201+6+1,0),0))))</f>
        <v>0</v>
      </c>
      <c r="AM2201" s="149">
        <f t="shared" si="359"/>
        <v>0</v>
      </c>
      <c r="AN2201" s="149">
        <f t="shared" si="360"/>
        <v>0</v>
      </c>
      <c r="AO2201" s="152">
        <f t="shared" si="361"/>
        <v>0</v>
      </c>
    </row>
    <row r="2202" spans="1:41" x14ac:dyDescent="0.25">
      <c r="A2202" s="143" t="str">
        <f>VLOOKUP(D2202,Empresas!$D$7:$F$91,3,0)</f>
        <v>Yulisa</v>
      </c>
      <c r="B2202" s="144" t="str">
        <f>VLOOKUP(D2202,Empresas!$D$7:$G$91,4,0)</f>
        <v>Mireya</v>
      </c>
      <c r="C2202" s="144" t="s">
        <v>544</v>
      </c>
      <c r="D2202" s="144" t="s">
        <v>336</v>
      </c>
      <c r="E2202" s="144" t="str">
        <f>VLOOKUP(D2202,Empresas!$D$7:$E$92,2,0)</f>
        <v>CASTILLO FORNO DIANA JACKELINE</v>
      </c>
      <c r="F2202" s="144" t="s">
        <v>187</v>
      </c>
      <c r="G2202" s="145">
        <f t="shared" si="363"/>
        <v>66</v>
      </c>
      <c r="H2202" s="145" t="str">
        <f>VLOOKUP(D2202,Empresas!$D$6:$L$92,7,0)</f>
        <v>Semestral</v>
      </c>
      <c r="I2202" s="144" t="str">
        <f>VLOOKUP(VLOOKUP(D2202&amp;"|"&amp;B2202,Empresas!$I$7:$CB$92,G2202,0),Tablas!$A$13:$B$14,2,0)</f>
        <v>No</v>
      </c>
      <c r="J2202" s="78"/>
      <c r="K2202" s="78"/>
      <c r="L2202" s="78"/>
      <c r="M2202" s="78"/>
      <c r="N2202" s="78"/>
      <c r="O2202" s="78"/>
      <c r="P2202" s="78"/>
      <c r="Q2202" s="78"/>
      <c r="R2202" s="78"/>
      <c r="S2202" s="78"/>
      <c r="T2202" s="78"/>
      <c r="U2202" s="78"/>
      <c r="V2202" s="78" t="str">
        <f>VLOOKUP(D2202,Empresas!$D$7:$CF$91,81,0)</f>
        <v>D</v>
      </c>
      <c r="W2202" s="78" t="str">
        <f>VLOOKUP(D2202,Empresas!$D$7:$M$91,10,0)</f>
        <v>P. Natural</v>
      </c>
      <c r="X2202" s="69" t="str">
        <f t="shared" si="357"/>
        <v>SI</v>
      </c>
      <c r="Y2202" s="153" t="str">
        <f t="shared" si="358"/>
        <v>No aplica</v>
      </c>
      <c r="Z2202" s="147">
        <f>IF(Y2202="No aplica",0,IF(I2202="no",0,IF(I2202="No aplica",0,IF(I2202="Si",1,IF(I2202="Fisico",1,IF(I2202="Electronico",2,VLOOKUP(C2202&amp;"|"&amp;B2202&amp;"|"&amp;D2202,Empresas!$C$6:$CC$92,G2202+6+1,0)))))))</f>
        <v>0</v>
      </c>
      <c r="AA2202" s="147">
        <f>IF(AND($I2202="Si",J2202=1),1,IF(AND($I2202="Fisico",J2202=1),1,IF(AND(J2202=1,$I2202="Electronico"),2,IF(J2202=1,VLOOKUP($C2202&amp;"|"&amp;$B2202&amp;"|"&amp;$D2202,Empresas!$C$6:$CC$92,$G2202+6+1,0),0))))</f>
        <v>0</v>
      </c>
      <c r="AB2202" s="147">
        <f>IF(AND($I2202="Si",K2202=1),1,IF(AND($I2202="Fisico",K2202=1),1,IF(AND(K2202=1,$I2202="Electronico"),2,IF(K2202=1,VLOOKUP($C2202&amp;"|"&amp;$B2202&amp;"|"&amp;$D2202,Empresas!$C$6:$CC$92,$G2202+6+1,0),0))))</f>
        <v>0</v>
      </c>
      <c r="AC2202" s="147">
        <f>IF(AND($I2202="Si",L2202=1),1,IF(AND($I2202="Fisico",L2202=1),1,IF(AND(L2202=1,$I2202="Electronico"),2,IF(L2202=1,VLOOKUP($C2202&amp;"|"&amp;$B2202&amp;"|"&amp;$D2202,Empresas!$C$6:$CC$92,$G2202+6+1,0),0))))</f>
        <v>0</v>
      </c>
      <c r="AD2202" s="147">
        <f>IF(AND($I2202="Si",M2202=1),1,IF(AND($I2202="Fisico",M2202=1),1,IF(AND(M2202=1,$I2202="Electronico"),2,IF(M2202=1,VLOOKUP($C2202&amp;"|"&amp;$B2202&amp;"|"&amp;$D2202,Empresas!$C$6:$CC$92,$G2202+6+1,0),0))))</f>
        <v>0</v>
      </c>
      <c r="AE2202" s="147">
        <f>IF(AND($I2202="Si",N2202=1),1,IF(AND($I2202="Fisico",N2202=1),1,IF(AND(N2202=1,$I2202="Electronico"),2,IF(N2202=1,VLOOKUP($C2202&amp;"|"&amp;$B2202&amp;"|"&amp;$D2202,Empresas!$C$6:$CC$92,$G2202+6+1,0),0))))</f>
        <v>0</v>
      </c>
      <c r="AF2202" s="147">
        <f>IF(AND($I2202="Si",O2202=1),1,IF(AND($I2202="Fisico",O2202=1),1,IF(AND(O2202=1,$I2202="Electronico"),2,IF(O2202=1,VLOOKUP($C2202&amp;"|"&amp;$B2202&amp;"|"&amp;$D2202,Empresas!$C$6:$CC$92,$G2202+6+1,0),0))))</f>
        <v>0</v>
      </c>
      <c r="AG2202" s="147">
        <f>IF(AND($I2202="Si",P2202=1),1,IF(AND($I2202="Fisico",P2202=1),1,IF(AND(P2202=1,$I2202="Electronico"),2,IF(P2202=1,VLOOKUP($C2202&amp;"|"&amp;$B2202&amp;"|"&amp;$D2202,Empresas!$C$6:$CC$92,$G2202+6+1,0),0))))</f>
        <v>0</v>
      </c>
      <c r="AH2202" s="147">
        <f>IF(AND($I2202="Si",Q2202=1),1,IF(AND($I2202="Fisico",Q2202=1),1,IF(AND(Q2202=1,$I2202="Electronico"),2,IF(Q2202=1,VLOOKUP($C2202&amp;"|"&amp;$B2202&amp;"|"&amp;$D2202,Empresas!$C$6:$CC$92,$G2202+6+1,0),0))))</f>
        <v>0</v>
      </c>
      <c r="AI2202" s="147">
        <f>IF(AND($I2202="Si",R2202=1),1,IF(AND($I2202="Fisico",R2202=1),1,IF(AND(R2202=1,$I2202="Electronico"),2,IF(R2202=1,VLOOKUP($C2202&amp;"|"&amp;$B2202&amp;"|"&amp;$D2202,Empresas!$C$6:$CC$92,$G2202+6+1,0),0))))</f>
        <v>0</v>
      </c>
      <c r="AJ2202" s="147">
        <f>IF(AND($I2202="Si",S2202=1),1,IF(AND($I2202="Fisico",S2202=1),1,IF(AND(S2202=1,$I2202="Electronico"),2,IF(S2202=1,VLOOKUP($C2202&amp;"|"&amp;$B2202&amp;"|"&amp;$D2202,Empresas!$C$6:$CC$92,$G2202+6+1,0),0))))</f>
        <v>0</v>
      </c>
      <c r="AK2202" s="147">
        <f>IF(AND($I2202="Si",T2202=1),1,IF(AND($I2202="Fisico",T2202=1),1,IF(AND(T2202=1,$I2202="Electronico"),2,IF(T2202=1,VLOOKUP($C2202&amp;"|"&amp;$B2202&amp;"|"&amp;$D2202,Empresas!$C$6:$CC$92,$G2202+6+1,0),0))))</f>
        <v>0</v>
      </c>
      <c r="AL2202" s="147">
        <f>IF(AND($I2202="Si",U2202=1),1,IF(AND($I2202="Fisico",U2202=1),1,IF(AND(U2202=1,$I2202="Electronico"),2,IF(U2202=1,VLOOKUP($C2202&amp;"|"&amp;$B2202&amp;"|"&amp;$D2202,Empresas!$C$6:$CC$92,$G2202+6+1,0),0))))</f>
        <v>0</v>
      </c>
      <c r="AM2202" s="149">
        <f t="shared" si="359"/>
        <v>0</v>
      </c>
      <c r="AN2202" s="149">
        <f t="shared" si="360"/>
        <v>0</v>
      </c>
      <c r="AO2202" s="152">
        <f t="shared" si="361"/>
        <v>0</v>
      </c>
    </row>
    <row r="2203" spans="1:41" x14ac:dyDescent="0.25">
      <c r="A2203" s="143" t="str">
        <f>VLOOKUP(D2203,Empresas!$D$7:$F$91,3,0)</f>
        <v>Yulisa</v>
      </c>
      <c r="B2203" s="144" t="str">
        <f>VLOOKUP(D2203,Empresas!$D$7:$G$91,4,0)</f>
        <v>Mireya</v>
      </c>
      <c r="C2203" s="144" t="s">
        <v>544</v>
      </c>
      <c r="D2203" s="144" t="s">
        <v>336</v>
      </c>
      <c r="E2203" s="144" t="str">
        <f>VLOOKUP(D2203,Empresas!$D$7:$E$92,2,0)</f>
        <v>CASTILLO FORNO DIANA JACKELINE</v>
      </c>
      <c r="F2203" s="144" t="s">
        <v>188</v>
      </c>
      <c r="G2203" s="145">
        <f t="shared" si="363"/>
        <v>67</v>
      </c>
      <c r="H2203" s="145" t="str">
        <f>VLOOKUP(D2203,Empresas!$D$6:$L$92,7,0)</f>
        <v>Semestral</v>
      </c>
      <c r="I2203" s="144" t="str">
        <f>VLOOKUP(VLOOKUP(D2203&amp;"|"&amp;B2203,Empresas!$I$7:$CB$92,G2203,0),Tablas!$A$13:$B$14,2,0)</f>
        <v>No</v>
      </c>
      <c r="J2203" s="78"/>
      <c r="K2203" s="78"/>
      <c r="L2203" s="78"/>
      <c r="M2203" s="78"/>
      <c r="N2203" s="78"/>
      <c r="O2203" s="78"/>
      <c r="P2203" s="78"/>
      <c r="Q2203" s="78"/>
      <c r="R2203" s="78"/>
      <c r="S2203" s="78"/>
      <c r="T2203" s="78"/>
      <c r="U2203" s="78"/>
      <c r="V2203" s="78" t="str">
        <f>VLOOKUP(D2203,Empresas!$D$7:$CF$91,81,0)</f>
        <v>D</v>
      </c>
      <c r="W2203" s="78" t="str">
        <f>VLOOKUP(D2203,Empresas!$D$7:$M$91,10,0)</f>
        <v>P. Natural</v>
      </c>
      <c r="X2203" s="69" t="str">
        <f t="shared" si="357"/>
        <v>SI</v>
      </c>
      <c r="Y2203" s="153" t="str">
        <f t="shared" si="358"/>
        <v>No aplica</v>
      </c>
      <c r="Z2203" s="147">
        <f>IF(Y2203="No aplica",0,IF(I2203="no",0,IF(I2203="No aplica",0,IF(I2203="Si",1,IF(I2203="Fisico",1,IF(I2203="Electronico",2,VLOOKUP(C2203&amp;"|"&amp;B2203&amp;"|"&amp;D2203,Empresas!$C$6:$CC$92,G2203+6+1,0)))))))</f>
        <v>0</v>
      </c>
      <c r="AA2203" s="147">
        <f>IF(AND($I2203="Si",J2203=1),1,IF(AND($I2203="Fisico",J2203=1),1,IF(AND(J2203=1,$I2203="Electronico"),2,IF(J2203=1,VLOOKUP($C2203&amp;"|"&amp;$B2203&amp;"|"&amp;$D2203,Empresas!$C$6:$CC$92,$G2203+6+1,0),0))))</f>
        <v>0</v>
      </c>
      <c r="AB2203" s="147">
        <f>IF(AND($I2203="Si",K2203=1),1,IF(AND($I2203="Fisico",K2203=1),1,IF(AND(K2203=1,$I2203="Electronico"),2,IF(K2203=1,VLOOKUP($C2203&amp;"|"&amp;$B2203&amp;"|"&amp;$D2203,Empresas!$C$6:$CC$92,$G2203+6+1,0),0))))</f>
        <v>0</v>
      </c>
      <c r="AC2203" s="147">
        <f>IF(AND($I2203="Si",L2203=1),1,IF(AND($I2203="Fisico",L2203=1),1,IF(AND(L2203=1,$I2203="Electronico"),2,IF(L2203=1,VLOOKUP($C2203&amp;"|"&amp;$B2203&amp;"|"&amp;$D2203,Empresas!$C$6:$CC$92,$G2203+6+1,0),0))))</f>
        <v>0</v>
      </c>
      <c r="AD2203" s="147">
        <f>IF(AND($I2203="Si",M2203=1),1,IF(AND($I2203="Fisico",M2203=1),1,IF(AND(M2203=1,$I2203="Electronico"),2,IF(M2203=1,VLOOKUP($C2203&amp;"|"&amp;$B2203&amp;"|"&amp;$D2203,Empresas!$C$6:$CC$92,$G2203+6+1,0),0))))</f>
        <v>0</v>
      </c>
      <c r="AE2203" s="147">
        <f>IF(AND($I2203="Si",N2203=1),1,IF(AND($I2203="Fisico",N2203=1),1,IF(AND(N2203=1,$I2203="Electronico"),2,IF(N2203=1,VLOOKUP($C2203&amp;"|"&amp;$B2203&amp;"|"&amp;$D2203,Empresas!$C$6:$CC$92,$G2203+6+1,0),0))))</f>
        <v>0</v>
      </c>
      <c r="AF2203" s="147">
        <f>IF(AND($I2203="Si",O2203=1),1,IF(AND($I2203="Fisico",O2203=1),1,IF(AND(O2203=1,$I2203="Electronico"),2,IF(O2203=1,VLOOKUP($C2203&amp;"|"&amp;$B2203&amp;"|"&amp;$D2203,Empresas!$C$6:$CC$92,$G2203+6+1,0),0))))</f>
        <v>0</v>
      </c>
      <c r="AG2203" s="147">
        <f>IF(AND($I2203="Si",P2203=1),1,IF(AND($I2203="Fisico",P2203=1),1,IF(AND(P2203=1,$I2203="Electronico"),2,IF(P2203=1,VLOOKUP($C2203&amp;"|"&amp;$B2203&amp;"|"&amp;$D2203,Empresas!$C$6:$CC$92,$G2203+6+1,0),0))))</f>
        <v>0</v>
      </c>
      <c r="AH2203" s="147">
        <f>IF(AND($I2203="Si",Q2203=1),1,IF(AND($I2203="Fisico",Q2203=1),1,IF(AND(Q2203=1,$I2203="Electronico"),2,IF(Q2203=1,VLOOKUP($C2203&amp;"|"&amp;$B2203&amp;"|"&amp;$D2203,Empresas!$C$6:$CC$92,$G2203+6+1,0),0))))</f>
        <v>0</v>
      </c>
      <c r="AI2203" s="147">
        <f>IF(AND($I2203="Si",R2203=1),1,IF(AND($I2203="Fisico",R2203=1),1,IF(AND(R2203=1,$I2203="Electronico"),2,IF(R2203=1,VLOOKUP($C2203&amp;"|"&amp;$B2203&amp;"|"&amp;$D2203,Empresas!$C$6:$CC$92,$G2203+6+1,0),0))))</f>
        <v>0</v>
      </c>
      <c r="AJ2203" s="147">
        <f>IF(AND($I2203="Si",S2203=1),1,IF(AND($I2203="Fisico",S2203=1),1,IF(AND(S2203=1,$I2203="Electronico"),2,IF(S2203=1,VLOOKUP($C2203&amp;"|"&amp;$B2203&amp;"|"&amp;$D2203,Empresas!$C$6:$CC$92,$G2203+6+1,0),0))))</f>
        <v>0</v>
      </c>
      <c r="AK2203" s="147">
        <f>IF(AND($I2203="Si",T2203=1),1,IF(AND($I2203="Fisico",T2203=1),1,IF(AND(T2203=1,$I2203="Electronico"),2,IF(T2203=1,VLOOKUP($C2203&amp;"|"&amp;$B2203&amp;"|"&amp;$D2203,Empresas!$C$6:$CC$92,$G2203+6+1,0),0))))</f>
        <v>0</v>
      </c>
      <c r="AL2203" s="147">
        <f>IF(AND($I2203="Si",U2203=1),1,IF(AND($I2203="Fisico",U2203=1),1,IF(AND(U2203=1,$I2203="Electronico"),2,IF(U2203=1,VLOOKUP($C2203&amp;"|"&amp;$B2203&amp;"|"&amp;$D2203,Empresas!$C$6:$CC$92,$G2203+6+1,0),0))))</f>
        <v>0</v>
      </c>
      <c r="AM2203" s="149">
        <f t="shared" si="359"/>
        <v>0</v>
      </c>
      <c r="AN2203" s="149">
        <f t="shared" si="360"/>
        <v>0</v>
      </c>
      <c r="AO2203" s="152">
        <f t="shared" si="361"/>
        <v>0</v>
      </c>
    </row>
    <row r="2204" spans="1:41" x14ac:dyDescent="0.25">
      <c r="A2204" s="143" t="str">
        <f>VLOOKUP(D2204,Empresas!$D$7:$F$91,3,0)</f>
        <v>Yulisa</v>
      </c>
      <c r="B2204" s="144" t="str">
        <f>VLOOKUP(D2204,Empresas!$D$7:$G$91,4,0)</f>
        <v>Mireya</v>
      </c>
      <c r="C2204" s="144" t="s">
        <v>544</v>
      </c>
      <c r="D2204" s="144" t="s">
        <v>336</v>
      </c>
      <c r="E2204" s="144" t="str">
        <f>VLOOKUP(D2204,Empresas!$D$7:$E$92,2,0)</f>
        <v>CASTILLO FORNO DIANA JACKELINE</v>
      </c>
      <c r="F2204" s="144" t="s">
        <v>189</v>
      </c>
      <c r="G2204" s="145">
        <f t="shared" si="363"/>
        <v>68</v>
      </c>
      <c r="H2204" s="145" t="str">
        <f>VLOOKUP(D2204,Empresas!$D$6:$L$92,7,0)</f>
        <v>Semestral</v>
      </c>
      <c r="I2204" s="144" t="str">
        <f>VLOOKUP(VLOOKUP(D2204&amp;"|"&amp;B2204,Empresas!$I$7:$CB$92,G2204,0),Tablas!$A$13:$B$14,2,0)</f>
        <v>No</v>
      </c>
      <c r="J2204" s="78"/>
      <c r="K2204" s="78"/>
      <c r="L2204" s="78"/>
      <c r="M2204" s="78"/>
      <c r="N2204" s="78"/>
      <c r="O2204" s="78"/>
      <c r="P2204" s="78"/>
      <c r="Q2204" s="78"/>
      <c r="R2204" s="78"/>
      <c r="S2204" s="78"/>
      <c r="T2204" s="78"/>
      <c r="U2204" s="78"/>
      <c r="V2204" s="78" t="str">
        <f>VLOOKUP(D2204,Empresas!$D$7:$CF$91,81,0)</f>
        <v>D</v>
      </c>
      <c r="W2204" s="78" t="str">
        <f>VLOOKUP(D2204,Empresas!$D$7:$M$91,10,0)</f>
        <v>P. Natural</v>
      </c>
      <c r="X2204" s="69" t="str">
        <f t="shared" si="357"/>
        <v>SI</v>
      </c>
      <c r="Y2204" s="153" t="str">
        <f t="shared" si="358"/>
        <v>No aplica</v>
      </c>
      <c r="Z2204" s="147">
        <f>IF(Y2204="No aplica",0,IF(I2204="no",0,IF(I2204="No aplica",0,IF(I2204="Si",1,IF(I2204="Fisico",1,IF(I2204="Electronico",2,VLOOKUP(C2204&amp;"|"&amp;B2204&amp;"|"&amp;D2204,Empresas!$C$6:$CC$92,G2204+6+1,0)))))))</f>
        <v>0</v>
      </c>
      <c r="AA2204" s="147">
        <f>IF(AND($I2204="Si",J2204=1),1,IF(AND($I2204="Fisico",J2204=1),1,IF(AND(J2204=1,$I2204="Electronico"),2,IF(J2204=1,VLOOKUP($C2204&amp;"|"&amp;$B2204&amp;"|"&amp;$D2204,Empresas!$C$6:$CC$92,$G2204+6+1,0),0))))</f>
        <v>0</v>
      </c>
      <c r="AB2204" s="147">
        <f>IF(AND($I2204="Si",K2204=1),1,IF(AND($I2204="Fisico",K2204=1),1,IF(AND(K2204=1,$I2204="Electronico"),2,IF(K2204=1,VLOOKUP($C2204&amp;"|"&amp;$B2204&amp;"|"&amp;$D2204,Empresas!$C$6:$CC$92,$G2204+6+1,0),0))))</f>
        <v>0</v>
      </c>
      <c r="AC2204" s="147">
        <f>IF(AND($I2204="Si",L2204=1),1,IF(AND($I2204="Fisico",L2204=1),1,IF(AND(L2204=1,$I2204="Electronico"),2,IF(L2204=1,VLOOKUP($C2204&amp;"|"&amp;$B2204&amp;"|"&amp;$D2204,Empresas!$C$6:$CC$92,$G2204+6+1,0),0))))</f>
        <v>0</v>
      </c>
      <c r="AD2204" s="147">
        <f>IF(AND($I2204="Si",M2204=1),1,IF(AND($I2204="Fisico",M2204=1),1,IF(AND(M2204=1,$I2204="Electronico"),2,IF(M2204=1,VLOOKUP($C2204&amp;"|"&amp;$B2204&amp;"|"&amp;$D2204,Empresas!$C$6:$CC$92,$G2204+6+1,0),0))))</f>
        <v>0</v>
      </c>
      <c r="AE2204" s="147">
        <f>IF(AND($I2204="Si",N2204=1),1,IF(AND($I2204="Fisico",N2204=1),1,IF(AND(N2204=1,$I2204="Electronico"),2,IF(N2204=1,VLOOKUP($C2204&amp;"|"&amp;$B2204&amp;"|"&amp;$D2204,Empresas!$C$6:$CC$92,$G2204+6+1,0),0))))</f>
        <v>0</v>
      </c>
      <c r="AF2204" s="147">
        <f>IF(AND($I2204="Si",O2204=1),1,IF(AND($I2204="Fisico",O2204=1),1,IF(AND(O2204=1,$I2204="Electronico"),2,IF(O2204=1,VLOOKUP($C2204&amp;"|"&amp;$B2204&amp;"|"&amp;$D2204,Empresas!$C$6:$CC$92,$G2204+6+1,0),0))))</f>
        <v>0</v>
      </c>
      <c r="AG2204" s="147">
        <f>IF(AND($I2204="Si",P2204=1),1,IF(AND($I2204="Fisico",P2204=1),1,IF(AND(P2204=1,$I2204="Electronico"),2,IF(P2204=1,VLOOKUP($C2204&amp;"|"&amp;$B2204&amp;"|"&amp;$D2204,Empresas!$C$6:$CC$92,$G2204+6+1,0),0))))</f>
        <v>0</v>
      </c>
      <c r="AH2204" s="147">
        <f>IF(AND($I2204="Si",Q2204=1),1,IF(AND($I2204="Fisico",Q2204=1),1,IF(AND(Q2204=1,$I2204="Electronico"),2,IF(Q2204=1,VLOOKUP($C2204&amp;"|"&amp;$B2204&amp;"|"&amp;$D2204,Empresas!$C$6:$CC$92,$G2204+6+1,0),0))))</f>
        <v>0</v>
      </c>
      <c r="AI2204" s="147">
        <f>IF(AND($I2204="Si",R2204=1),1,IF(AND($I2204="Fisico",R2204=1),1,IF(AND(R2204=1,$I2204="Electronico"),2,IF(R2204=1,VLOOKUP($C2204&amp;"|"&amp;$B2204&amp;"|"&amp;$D2204,Empresas!$C$6:$CC$92,$G2204+6+1,0),0))))</f>
        <v>0</v>
      </c>
      <c r="AJ2204" s="147">
        <f>IF(AND($I2204="Si",S2204=1),1,IF(AND($I2204="Fisico",S2204=1),1,IF(AND(S2204=1,$I2204="Electronico"),2,IF(S2204=1,VLOOKUP($C2204&amp;"|"&amp;$B2204&amp;"|"&amp;$D2204,Empresas!$C$6:$CC$92,$G2204+6+1,0),0))))</f>
        <v>0</v>
      </c>
      <c r="AK2204" s="147">
        <f>IF(AND($I2204="Si",T2204=1),1,IF(AND($I2204="Fisico",T2204=1),1,IF(AND(T2204=1,$I2204="Electronico"),2,IF(T2204=1,VLOOKUP($C2204&amp;"|"&amp;$B2204&amp;"|"&amp;$D2204,Empresas!$C$6:$CC$92,$G2204+6+1,0),0))))</f>
        <v>0</v>
      </c>
      <c r="AL2204" s="147">
        <f>IF(AND($I2204="Si",U2204=1),1,IF(AND($I2204="Fisico",U2204=1),1,IF(AND(U2204=1,$I2204="Electronico"),2,IF(U2204=1,VLOOKUP($C2204&amp;"|"&amp;$B2204&amp;"|"&amp;$D2204,Empresas!$C$6:$CC$92,$G2204+6+1,0),0))))</f>
        <v>0</v>
      </c>
      <c r="AM2204" s="149">
        <f t="shared" si="359"/>
        <v>0</v>
      </c>
      <c r="AN2204" s="149">
        <f t="shared" si="360"/>
        <v>0</v>
      </c>
      <c r="AO2204" s="152">
        <f t="shared" si="361"/>
        <v>0</v>
      </c>
    </row>
    <row r="2205" spans="1:41" x14ac:dyDescent="0.25">
      <c r="A2205" s="143" t="str">
        <f>VLOOKUP(D2205,Empresas!$D$7:$F$91,3,0)</f>
        <v>Yulisa</v>
      </c>
      <c r="B2205" s="144" t="str">
        <f>VLOOKUP(D2205,Empresas!$D$7:$G$91,4,0)</f>
        <v>Mireya</v>
      </c>
      <c r="C2205" s="144" t="s">
        <v>544</v>
      </c>
      <c r="D2205" s="144" t="s">
        <v>336</v>
      </c>
      <c r="E2205" s="144" t="str">
        <f>VLOOKUP(D2205,Empresas!$D$7:$E$92,2,0)</f>
        <v>CASTILLO FORNO DIANA JACKELINE</v>
      </c>
      <c r="F2205" s="144" t="s">
        <v>190</v>
      </c>
      <c r="G2205" s="145">
        <f t="shared" si="363"/>
        <v>69</v>
      </c>
      <c r="H2205" s="145" t="str">
        <f>VLOOKUP(D2205,Empresas!$D$6:$L$92,7,0)</f>
        <v>Semestral</v>
      </c>
      <c r="I2205" s="144" t="str">
        <f>VLOOKUP(VLOOKUP(D2205&amp;"|"&amp;B2205,Empresas!$I$7:$CB$92,G2205,0),Tablas!$A$13:$B$14,2,0)</f>
        <v>No</v>
      </c>
      <c r="J2205" s="78"/>
      <c r="K2205" s="78"/>
      <c r="L2205" s="78"/>
      <c r="M2205" s="78"/>
      <c r="N2205" s="78"/>
      <c r="O2205" s="78"/>
      <c r="P2205" s="78"/>
      <c r="Q2205" s="78"/>
      <c r="R2205" s="78"/>
      <c r="S2205" s="78"/>
      <c r="T2205" s="78"/>
      <c r="U2205" s="78"/>
      <c r="V2205" s="78" t="str">
        <f>VLOOKUP(D2205,Empresas!$D$7:$CF$91,81,0)</f>
        <v>D</v>
      </c>
      <c r="W2205" s="78" t="str">
        <f>VLOOKUP(D2205,Empresas!$D$7:$M$91,10,0)</f>
        <v>P. Natural</v>
      </c>
      <c r="X2205" s="69" t="str">
        <f t="shared" si="357"/>
        <v>NO</v>
      </c>
      <c r="Y2205" s="153" t="str">
        <f t="shared" si="358"/>
        <v>No aplica</v>
      </c>
      <c r="Z2205" s="147">
        <f>IF(Y2205="No aplica",0,IF(I2205="no",0,IF(I2205="No aplica",0,IF(I2205="Si",1,IF(I2205="Fisico",1,IF(I2205="Electronico",2,VLOOKUP(C2205&amp;"|"&amp;B2205&amp;"|"&amp;D2205,Empresas!$C$6:$CC$92,G2205+6+1,0)))))))</f>
        <v>0</v>
      </c>
      <c r="AA2205" s="147">
        <f>IF(AND($I2205="Si",J2205=1),1,IF(AND($I2205="Fisico",J2205=1),1,IF(AND(J2205=1,$I2205="Electronico"),2,IF(J2205=1,VLOOKUP($C2205&amp;"|"&amp;$B2205&amp;"|"&amp;$D2205,Empresas!$C$6:$CC$92,$G2205+6+1,0),0))))</f>
        <v>0</v>
      </c>
      <c r="AB2205" s="147">
        <f>IF(AND($I2205="Si",K2205=1),1,IF(AND($I2205="Fisico",K2205=1),1,IF(AND(K2205=1,$I2205="Electronico"),2,IF(K2205=1,VLOOKUP($C2205&amp;"|"&amp;$B2205&amp;"|"&amp;$D2205,Empresas!$C$6:$CC$92,$G2205+6+1,0),0))))</f>
        <v>0</v>
      </c>
      <c r="AC2205" s="147">
        <f>IF(AND($I2205="Si",L2205=1),1,IF(AND($I2205="Fisico",L2205=1),1,IF(AND(L2205=1,$I2205="Electronico"),2,IF(L2205=1,VLOOKUP($C2205&amp;"|"&amp;$B2205&amp;"|"&amp;$D2205,Empresas!$C$6:$CC$92,$G2205+6+1,0),0))))</f>
        <v>0</v>
      </c>
      <c r="AD2205" s="147">
        <f>IF(AND($I2205="Si",M2205=1),1,IF(AND($I2205="Fisico",M2205=1),1,IF(AND(M2205=1,$I2205="Electronico"),2,IF(M2205=1,VLOOKUP($C2205&amp;"|"&amp;$B2205&amp;"|"&amp;$D2205,Empresas!$C$6:$CC$92,$G2205+6+1,0),0))))</f>
        <v>0</v>
      </c>
      <c r="AE2205" s="147">
        <f>IF(AND($I2205="Si",N2205=1),1,IF(AND($I2205="Fisico",N2205=1),1,IF(AND(N2205=1,$I2205="Electronico"),2,IF(N2205=1,VLOOKUP($C2205&amp;"|"&amp;$B2205&amp;"|"&amp;$D2205,Empresas!$C$6:$CC$92,$G2205+6+1,0),0))))</f>
        <v>0</v>
      </c>
      <c r="AF2205" s="147">
        <f>IF(AND($I2205="Si",O2205=1),1,IF(AND($I2205="Fisico",O2205=1),1,IF(AND(O2205=1,$I2205="Electronico"),2,IF(O2205=1,VLOOKUP($C2205&amp;"|"&amp;$B2205&amp;"|"&amp;$D2205,Empresas!$C$6:$CC$92,$G2205+6+1,0),0))))</f>
        <v>0</v>
      </c>
      <c r="AG2205" s="147">
        <f>IF(AND($I2205="Si",P2205=1),1,IF(AND($I2205="Fisico",P2205=1),1,IF(AND(P2205=1,$I2205="Electronico"),2,IF(P2205=1,VLOOKUP($C2205&amp;"|"&amp;$B2205&amp;"|"&amp;$D2205,Empresas!$C$6:$CC$92,$G2205+6+1,0),0))))</f>
        <v>0</v>
      </c>
      <c r="AH2205" s="147">
        <f>IF(AND($I2205="Si",Q2205=1),1,IF(AND($I2205="Fisico",Q2205=1),1,IF(AND(Q2205=1,$I2205="Electronico"),2,IF(Q2205=1,VLOOKUP($C2205&amp;"|"&amp;$B2205&amp;"|"&amp;$D2205,Empresas!$C$6:$CC$92,$G2205+6+1,0),0))))</f>
        <v>0</v>
      </c>
      <c r="AI2205" s="147">
        <f>IF(AND($I2205="Si",R2205=1),1,IF(AND($I2205="Fisico",R2205=1),1,IF(AND(R2205=1,$I2205="Electronico"),2,IF(R2205=1,VLOOKUP($C2205&amp;"|"&amp;$B2205&amp;"|"&amp;$D2205,Empresas!$C$6:$CC$92,$G2205+6+1,0),0))))</f>
        <v>0</v>
      </c>
      <c r="AJ2205" s="147">
        <f>IF(AND($I2205="Si",S2205=1),1,IF(AND($I2205="Fisico",S2205=1),1,IF(AND(S2205=1,$I2205="Electronico"),2,IF(S2205=1,VLOOKUP($C2205&amp;"|"&amp;$B2205&amp;"|"&amp;$D2205,Empresas!$C$6:$CC$92,$G2205+6+1,0),0))))</f>
        <v>0</v>
      </c>
      <c r="AK2205" s="147">
        <f>IF(AND($I2205="Si",T2205=1),1,IF(AND($I2205="Fisico",T2205=1),1,IF(AND(T2205=1,$I2205="Electronico"),2,IF(T2205=1,VLOOKUP($C2205&amp;"|"&amp;$B2205&amp;"|"&amp;$D2205,Empresas!$C$6:$CC$92,$G2205+6+1,0),0))))</f>
        <v>0</v>
      </c>
      <c r="AL2205" s="147">
        <f>IF(AND($I2205="Si",U2205=1),1,IF(AND($I2205="Fisico",U2205=1),1,IF(AND(U2205=1,$I2205="Electronico"),2,IF(U2205=1,VLOOKUP($C2205&amp;"|"&amp;$B2205&amp;"|"&amp;$D2205,Empresas!$C$6:$CC$92,$G2205+6+1,0),0))))</f>
        <v>0</v>
      </c>
      <c r="AM2205" s="149">
        <f t="shared" si="359"/>
        <v>0</v>
      </c>
      <c r="AN2205" s="149">
        <f t="shared" si="360"/>
        <v>0</v>
      </c>
      <c r="AO2205" s="152">
        <f t="shared" si="361"/>
        <v>0</v>
      </c>
    </row>
    <row r="2206" spans="1:41" x14ac:dyDescent="0.25">
      <c r="A2206" s="143" t="str">
        <f>VLOOKUP(D2206,Empresas!$D$7:$F$91,3,0)</f>
        <v>Yulisa</v>
      </c>
      <c r="B2206" s="144" t="str">
        <f>VLOOKUP(D2206,Empresas!$D$7:$G$91,4,0)</f>
        <v>Mireya</v>
      </c>
      <c r="C2206" s="144" t="s">
        <v>544</v>
      </c>
      <c r="D2206" s="144" t="s">
        <v>336</v>
      </c>
      <c r="E2206" s="144" t="str">
        <f>VLOOKUP(D2206,Empresas!$D$7:$E$92,2,0)</f>
        <v>CASTILLO FORNO DIANA JACKELINE</v>
      </c>
      <c r="F2206" s="146" t="s">
        <v>191</v>
      </c>
      <c r="G2206" s="145">
        <f t="shared" si="363"/>
        <v>70</v>
      </c>
      <c r="H2206" s="145" t="str">
        <f>VLOOKUP(D2206,Empresas!$D$6:$L$92,7,0)</f>
        <v>Semestral</v>
      </c>
      <c r="I2206" s="144" t="str">
        <f>VLOOKUP(VLOOKUP(D2206&amp;"|"&amp;B2206,Empresas!$I$7:$CB$92,G2206,0),Tablas!$A$13:$B$14,2,0)</f>
        <v>No</v>
      </c>
      <c r="J2206" s="78"/>
      <c r="K2206" s="78"/>
      <c r="L2206" s="78"/>
      <c r="M2206" s="78"/>
      <c r="N2206" s="78"/>
      <c r="O2206" s="78"/>
      <c r="P2206" s="78"/>
      <c r="Q2206" s="78"/>
      <c r="R2206" s="78"/>
      <c r="S2206" s="78"/>
      <c r="T2206" s="78"/>
      <c r="U2206" s="78"/>
      <c r="V2206" s="78" t="str">
        <f>VLOOKUP(D2206,Empresas!$D$7:$CF$91,81,0)</f>
        <v>D</v>
      </c>
      <c r="W2206" s="78" t="str">
        <f>VLOOKUP(D2206,Empresas!$D$7:$M$91,10,0)</f>
        <v>P. Natural</v>
      </c>
      <c r="X2206" s="69" t="str">
        <f t="shared" si="357"/>
        <v>NO</v>
      </c>
      <c r="Y2206" s="153" t="str">
        <f t="shared" si="358"/>
        <v>No aplica</v>
      </c>
      <c r="Z2206" s="147">
        <f>IF(Y2206="No aplica",0,IF(I2206="no",0,IF(I2206="No aplica",0,IF(I2206="Si",1,IF(I2206="Fisico",1,IF(I2206="Electronico",2,VLOOKUP(C2206&amp;"|"&amp;B2206&amp;"|"&amp;D2206,Empresas!$C$6:$CC$92,G2206+6+1,0)))))))</f>
        <v>0</v>
      </c>
      <c r="AA2206" s="147">
        <f>IF(AND($I2206="Si",J2206=1),1,IF(AND($I2206="Fisico",J2206=1),1,IF(AND(J2206=1,$I2206="Electronico"),2,IF(J2206=1,VLOOKUP($C2206&amp;"|"&amp;$B2206&amp;"|"&amp;$D2206,Empresas!$C$6:$CC$92,$G2206+6+1,0),0))))</f>
        <v>0</v>
      </c>
      <c r="AB2206" s="147">
        <f>IF(AND($I2206="Si",K2206=1),1,IF(AND($I2206="Fisico",K2206=1),1,IF(AND(K2206=1,$I2206="Electronico"),2,IF(K2206=1,VLOOKUP($C2206&amp;"|"&amp;$B2206&amp;"|"&amp;$D2206,Empresas!$C$6:$CC$92,$G2206+6+1,0),0))))</f>
        <v>0</v>
      </c>
      <c r="AC2206" s="147">
        <f>IF(AND($I2206="Si",L2206=1),1,IF(AND($I2206="Fisico",L2206=1),1,IF(AND(L2206=1,$I2206="Electronico"),2,IF(L2206=1,VLOOKUP($C2206&amp;"|"&amp;$B2206&amp;"|"&amp;$D2206,Empresas!$C$6:$CC$92,$G2206+6+1,0),0))))</f>
        <v>0</v>
      </c>
      <c r="AD2206" s="147">
        <f>IF(AND($I2206="Si",M2206=1),1,IF(AND($I2206="Fisico",M2206=1),1,IF(AND(M2206=1,$I2206="Electronico"),2,IF(M2206=1,VLOOKUP($C2206&amp;"|"&amp;$B2206&amp;"|"&amp;$D2206,Empresas!$C$6:$CC$92,$G2206+6+1,0),0))))</f>
        <v>0</v>
      </c>
      <c r="AE2206" s="147">
        <f>IF(AND($I2206="Si",N2206=1),1,IF(AND($I2206="Fisico",N2206=1),1,IF(AND(N2206=1,$I2206="Electronico"),2,IF(N2206=1,VLOOKUP($C2206&amp;"|"&amp;$B2206&amp;"|"&amp;$D2206,Empresas!$C$6:$CC$92,$G2206+6+1,0),0))))</f>
        <v>0</v>
      </c>
      <c r="AF2206" s="147">
        <f>IF(AND($I2206="Si",O2206=1),1,IF(AND($I2206="Fisico",O2206=1),1,IF(AND(O2206=1,$I2206="Electronico"),2,IF(O2206=1,VLOOKUP($C2206&amp;"|"&amp;$B2206&amp;"|"&amp;$D2206,Empresas!$C$6:$CC$92,$G2206+6+1,0),0))))</f>
        <v>0</v>
      </c>
      <c r="AG2206" s="147">
        <f>IF(AND($I2206="Si",P2206=1),1,IF(AND($I2206="Fisico",P2206=1),1,IF(AND(P2206=1,$I2206="Electronico"),2,IF(P2206=1,VLOOKUP($C2206&amp;"|"&amp;$B2206&amp;"|"&amp;$D2206,Empresas!$C$6:$CC$92,$G2206+6+1,0),0))))</f>
        <v>0</v>
      </c>
      <c r="AH2206" s="147">
        <f>IF(AND($I2206="Si",Q2206=1),1,IF(AND($I2206="Fisico",Q2206=1),1,IF(AND(Q2206=1,$I2206="Electronico"),2,IF(Q2206=1,VLOOKUP($C2206&amp;"|"&amp;$B2206&amp;"|"&amp;$D2206,Empresas!$C$6:$CC$92,$G2206+6+1,0),0))))</f>
        <v>0</v>
      </c>
      <c r="AI2206" s="147">
        <f>IF(AND($I2206="Si",R2206=1),1,IF(AND($I2206="Fisico",R2206=1),1,IF(AND(R2206=1,$I2206="Electronico"),2,IF(R2206=1,VLOOKUP($C2206&amp;"|"&amp;$B2206&amp;"|"&amp;$D2206,Empresas!$C$6:$CC$92,$G2206+6+1,0),0))))</f>
        <v>0</v>
      </c>
      <c r="AJ2206" s="147">
        <f>IF(AND($I2206="Si",S2206=1),1,IF(AND($I2206="Fisico",S2206=1),1,IF(AND(S2206=1,$I2206="Electronico"),2,IF(S2206=1,VLOOKUP($C2206&amp;"|"&amp;$B2206&amp;"|"&amp;$D2206,Empresas!$C$6:$CC$92,$G2206+6+1,0),0))))</f>
        <v>0</v>
      </c>
      <c r="AK2206" s="147">
        <f>IF(AND($I2206="Si",T2206=1),1,IF(AND($I2206="Fisico",T2206=1),1,IF(AND(T2206=1,$I2206="Electronico"),2,IF(T2206=1,VLOOKUP($C2206&amp;"|"&amp;$B2206&amp;"|"&amp;$D2206,Empresas!$C$6:$CC$92,$G2206+6+1,0),0))))</f>
        <v>0</v>
      </c>
      <c r="AL2206" s="147">
        <f>IF(AND($I2206="Si",U2206=1),1,IF(AND($I2206="Fisico",U2206=1),1,IF(AND(U2206=1,$I2206="Electronico"),2,IF(U2206=1,VLOOKUP($C2206&amp;"|"&amp;$B2206&amp;"|"&amp;$D2206,Empresas!$C$6:$CC$92,$G2206+6+1,0),0))))</f>
        <v>0</v>
      </c>
      <c r="AM2206" s="149">
        <f t="shared" si="359"/>
        <v>0</v>
      </c>
      <c r="AN2206" s="149">
        <f t="shared" si="360"/>
        <v>0</v>
      </c>
      <c r="AO2206" s="152">
        <f t="shared" si="361"/>
        <v>0</v>
      </c>
    </row>
    <row r="2207" spans="1:41" x14ac:dyDescent="0.25">
      <c r="A2207" s="143" t="str">
        <f>VLOOKUP(D2207,Empresas!$D$7:$F$91,3,0)</f>
        <v>Yulisa</v>
      </c>
      <c r="B2207" s="144" t="str">
        <f>VLOOKUP(D2207,Empresas!$D$7:$G$91,4,0)</f>
        <v>Mireya</v>
      </c>
      <c r="C2207" s="144" t="s">
        <v>544</v>
      </c>
      <c r="D2207" s="144" t="s">
        <v>336</v>
      </c>
      <c r="E2207" s="144" t="str">
        <f>VLOOKUP(D2207,Empresas!$D$7:$E$92,2,0)</f>
        <v>CASTILLO FORNO DIANA JACKELINE</v>
      </c>
      <c r="F2207" s="144" t="s">
        <v>192</v>
      </c>
      <c r="G2207" s="145">
        <f t="shared" si="363"/>
        <v>71</v>
      </c>
      <c r="H2207" s="145" t="str">
        <f>VLOOKUP(D2207,Empresas!$D$6:$L$92,7,0)</f>
        <v>Semestral</v>
      </c>
      <c r="I2207" s="144" t="str">
        <f>VLOOKUP(VLOOKUP(D2207&amp;"|"&amp;B2207,Empresas!$I$7:$CB$92,G2207,0),Tablas!$A$13:$B$14,2,0)</f>
        <v>No</v>
      </c>
      <c r="J2207" s="78"/>
      <c r="K2207" s="78"/>
      <c r="L2207" s="78"/>
      <c r="M2207" s="78"/>
      <c r="N2207" s="78"/>
      <c r="O2207" s="78"/>
      <c r="P2207" s="78"/>
      <c r="Q2207" s="78"/>
      <c r="R2207" s="78"/>
      <c r="S2207" s="78"/>
      <c r="T2207" s="78"/>
      <c r="U2207" s="78"/>
      <c r="V2207" s="78" t="str">
        <f>VLOOKUP(D2207,Empresas!$D$7:$CF$91,81,0)</f>
        <v>D</v>
      </c>
      <c r="W2207" s="78" t="str">
        <f>VLOOKUP(D2207,Empresas!$D$7:$M$91,10,0)</f>
        <v>P. Natural</v>
      </c>
      <c r="X2207" s="69" t="str">
        <f t="shared" si="357"/>
        <v>NO</v>
      </c>
      <c r="Y2207" s="153" t="str">
        <f t="shared" si="358"/>
        <v>No aplica</v>
      </c>
      <c r="Z2207" s="147">
        <f>IF(Y2207="No aplica",0,IF(I2207="no",0,IF(I2207="No aplica",0,IF(I2207="Si",1,IF(I2207="Fisico",1,IF(I2207="Electronico",2,VLOOKUP(C2207&amp;"|"&amp;B2207&amp;"|"&amp;D2207,Empresas!$C$6:$CC$92,G2207+6+1,0)))))))</f>
        <v>0</v>
      </c>
      <c r="AA2207" s="147">
        <f>IF(AND($I2207="Si",J2207=1),1,IF(AND($I2207="Fisico",J2207=1),1,IF(AND(J2207=1,$I2207="Electronico"),2,IF(J2207=1,VLOOKUP($C2207&amp;"|"&amp;$B2207&amp;"|"&amp;$D2207,Empresas!$C$6:$CC$92,$G2207+6+1,0),0))))</f>
        <v>0</v>
      </c>
      <c r="AB2207" s="147">
        <f>IF(AND($I2207="Si",K2207=1),1,IF(AND($I2207="Fisico",K2207=1),1,IF(AND(K2207=1,$I2207="Electronico"),2,IF(K2207=1,VLOOKUP($C2207&amp;"|"&amp;$B2207&amp;"|"&amp;$D2207,Empresas!$C$6:$CC$92,$G2207+6+1,0),0))))</f>
        <v>0</v>
      </c>
      <c r="AC2207" s="147">
        <f>IF(AND($I2207="Si",L2207=1),1,IF(AND($I2207="Fisico",L2207=1),1,IF(AND(L2207=1,$I2207="Electronico"),2,IF(L2207=1,VLOOKUP($C2207&amp;"|"&amp;$B2207&amp;"|"&amp;$D2207,Empresas!$C$6:$CC$92,$G2207+6+1,0),0))))</f>
        <v>0</v>
      </c>
      <c r="AD2207" s="147">
        <f>IF(AND($I2207="Si",M2207=1),1,IF(AND($I2207="Fisico",M2207=1),1,IF(AND(M2207=1,$I2207="Electronico"),2,IF(M2207=1,VLOOKUP($C2207&amp;"|"&amp;$B2207&amp;"|"&amp;$D2207,Empresas!$C$6:$CC$92,$G2207+6+1,0),0))))</f>
        <v>0</v>
      </c>
      <c r="AE2207" s="147">
        <f>IF(AND($I2207="Si",N2207=1),1,IF(AND($I2207="Fisico",N2207=1),1,IF(AND(N2207=1,$I2207="Electronico"),2,IF(N2207=1,VLOOKUP($C2207&amp;"|"&amp;$B2207&amp;"|"&amp;$D2207,Empresas!$C$6:$CC$92,$G2207+6+1,0),0))))</f>
        <v>0</v>
      </c>
      <c r="AF2207" s="147">
        <f>IF(AND($I2207="Si",O2207=1),1,IF(AND($I2207="Fisico",O2207=1),1,IF(AND(O2207=1,$I2207="Electronico"),2,IF(O2207=1,VLOOKUP($C2207&amp;"|"&amp;$B2207&amp;"|"&amp;$D2207,Empresas!$C$6:$CC$92,$G2207+6+1,0),0))))</f>
        <v>0</v>
      </c>
      <c r="AG2207" s="147">
        <f>IF(AND($I2207="Si",P2207=1),1,IF(AND($I2207="Fisico",P2207=1),1,IF(AND(P2207=1,$I2207="Electronico"),2,IF(P2207=1,VLOOKUP($C2207&amp;"|"&amp;$B2207&amp;"|"&amp;$D2207,Empresas!$C$6:$CC$92,$G2207+6+1,0),0))))</f>
        <v>0</v>
      </c>
      <c r="AH2207" s="147">
        <f>IF(AND($I2207="Si",Q2207=1),1,IF(AND($I2207="Fisico",Q2207=1),1,IF(AND(Q2207=1,$I2207="Electronico"),2,IF(Q2207=1,VLOOKUP($C2207&amp;"|"&amp;$B2207&amp;"|"&amp;$D2207,Empresas!$C$6:$CC$92,$G2207+6+1,0),0))))</f>
        <v>0</v>
      </c>
      <c r="AI2207" s="147">
        <f>IF(AND($I2207="Si",R2207=1),1,IF(AND($I2207="Fisico",R2207=1),1,IF(AND(R2207=1,$I2207="Electronico"),2,IF(R2207=1,VLOOKUP($C2207&amp;"|"&amp;$B2207&amp;"|"&amp;$D2207,Empresas!$C$6:$CC$92,$G2207+6+1,0),0))))</f>
        <v>0</v>
      </c>
      <c r="AJ2207" s="147">
        <f>IF(AND($I2207="Si",S2207=1),1,IF(AND($I2207="Fisico",S2207=1),1,IF(AND(S2207=1,$I2207="Electronico"),2,IF(S2207=1,VLOOKUP($C2207&amp;"|"&amp;$B2207&amp;"|"&amp;$D2207,Empresas!$C$6:$CC$92,$G2207+6+1,0),0))))</f>
        <v>0</v>
      </c>
      <c r="AK2207" s="147">
        <f>IF(AND($I2207="Si",T2207=1),1,IF(AND($I2207="Fisico",T2207=1),1,IF(AND(T2207=1,$I2207="Electronico"),2,IF(T2207=1,VLOOKUP($C2207&amp;"|"&amp;$B2207&amp;"|"&amp;$D2207,Empresas!$C$6:$CC$92,$G2207+6+1,0),0))))</f>
        <v>0</v>
      </c>
      <c r="AL2207" s="147">
        <f>IF(AND($I2207="Si",U2207=1),1,IF(AND($I2207="Fisico",U2207=1),1,IF(AND(U2207=1,$I2207="Electronico"),2,IF(U2207=1,VLOOKUP($C2207&amp;"|"&amp;$B2207&amp;"|"&amp;$D2207,Empresas!$C$6:$CC$92,$G2207+6+1,0),0))))</f>
        <v>0</v>
      </c>
      <c r="AM2207" s="149">
        <f t="shared" si="359"/>
        <v>0</v>
      </c>
      <c r="AN2207" s="149">
        <f t="shared" si="360"/>
        <v>0</v>
      </c>
      <c r="AO2207" s="152">
        <f t="shared" si="361"/>
        <v>0</v>
      </c>
    </row>
    <row r="2208" spans="1:41" x14ac:dyDescent="0.25">
      <c r="A2208" s="137" t="str">
        <f>VLOOKUP(D2208,Empresas!$D$7:$F$91,3,0)</f>
        <v>Omar</v>
      </c>
      <c r="B2208" s="138" t="str">
        <f>VLOOKUP(D2208,Empresas!$D$7:$G$91,4,0)</f>
        <v>Marisol</v>
      </c>
      <c r="C2208" s="138" t="s">
        <v>544</v>
      </c>
      <c r="D2208" s="138" t="s">
        <v>474</v>
      </c>
      <c r="E2208" s="138" t="str">
        <f>VLOOKUP(D2208,Empresas!$D$7:$E$92,2,0)</f>
        <v>IMC WAREHOUSE SAC</v>
      </c>
      <c r="F2208" s="138" t="s">
        <v>158</v>
      </c>
      <c r="G2208" s="139">
        <f>+Empresas!$O$2</f>
        <v>7</v>
      </c>
      <c r="H2208" s="139" t="str">
        <f>VLOOKUP(D2208,Empresas!$D$6:$L$92,7,0)</f>
        <v>Mensual</v>
      </c>
      <c r="I2208" s="138" t="str">
        <f>VLOOKUP(VLOOKUP(D2208&amp;"|"&amp;B2208,Empresas!$I$7:$CB$92,G2208,0),Tablas!$A$3:$B$5,2,0)</f>
        <v>No aplica</v>
      </c>
      <c r="J2208" s="78"/>
      <c r="K2208" s="78"/>
      <c r="L2208" s="78"/>
      <c r="M2208" s="78"/>
      <c r="N2208" s="78"/>
      <c r="O2208" s="78"/>
      <c r="P2208" s="78"/>
      <c r="Q2208" s="78"/>
      <c r="R2208" s="78"/>
      <c r="S2208" s="78"/>
      <c r="T2208" s="78"/>
      <c r="U2208" s="78"/>
      <c r="V2208" s="78" t="str">
        <f>VLOOKUP(D2208,Empresas!$D$7:$CF$91,81,0)</f>
        <v>A</v>
      </c>
      <c r="W2208" s="78" t="str">
        <f>VLOOKUP(D2208,Empresas!$D$7:$M$91,10,0)</f>
        <v>Rer</v>
      </c>
      <c r="X2208" s="69" t="str">
        <f t="shared" si="357"/>
        <v>SI</v>
      </c>
      <c r="Y2208" s="153" t="str">
        <f t="shared" si="358"/>
        <v>No aplica</v>
      </c>
      <c r="Z2208" s="147">
        <f>IF(Y2208="No aplica",0,IF(I2208="no",0,IF(I2208="No aplica",0,IF(I2208="Si",1,IF(I2208="Fisico",1,IF(I2208="Electronico",2,VLOOKUP(C2208&amp;"|"&amp;B2208&amp;"|"&amp;D2208,Empresas!$C$6:$CC$92,G2208+6+1,0)))))))</f>
        <v>0</v>
      </c>
      <c r="AA2208" s="147">
        <f>IF(AND($I2208="Si",J2208=1),1,IF(AND($I2208="Fisico",J2208=1),1,IF(AND(J2208=1,$I2208="Electronico"),2,IF(J2208=1,VLOOKUP($C2208&amp;"|"&amp;$B2208&amp;"|"&amp;$D2208,Empresas!$C$6:$CC$92,$G2208+6+1,0),0))))</f>
        <v>0</v>
      </c>
      <c r="AB2208" s="147">
        <f>IF(AND($I2208="Si",K2208=1),1,IF(AND($I2208="Fisico",K2208=1),1,IF(AND(K2208=1,$I2208="Electronico"),2,IF(K2208=1,VLOOKUP($C2208&amp;"|"&amp;$B2208&amp;"|"&amp;$D2208,Empresas!$C$6:$CC$92,$G2208+6+1,0),0))))</f>
        <v>0</v>
      </c>
      <c r="AC2208" s="147">
        <f>IF(AND($I2208="Si",L2208=1),1,IF(AND($I2208="Fisico",L2208=1),1,IF(AND(L2208=1,$I2208="Electronico"),2,IF(L2208=1,VLOOKUP($C2208&amp;"|"&amp;$B2208&amp;"|"&amp;$D2208,Empresas!$C$6:$CC$92,$G2208+6+1,0),0))))</f>
        <v>0</v>
      </c>
      <c r="AD2208" s="147">
        <f>IF(AND($I2208="Si",M2208=1),1,IF(AND($I2208="Fisico",M2208=1),1,IF(AND(M2208=1,$I2208="Electronico"),2,IF(M2208=1,VLOOKUP($C2208&amp;"|"&amp;$B2208&amp;"|"&amp;$D2208,Empresas!$C$6:$CC$92,$G2208+6+1,0),0))))</f>
        <v>0</v>
      </c>
      <c r="AE2208" s="147">
        <f>IF(AND($I2208="Si",N2208=1),1,IF(AND($I2208="Fisico",N2208=1),1,IF(AND(N2208=1,$I2208="Electronico"),2,IF(N2208=1,VLOOKUP($C2208&amp;"|"&amp;$B2208&amp;"|"&amp;$D2208,Empresas!$C$6:$CC$92,$G2208+6+1,0),0))))</f>
        <v>0</v>
      </c>
      <c r="AF2208" s="147">
        <f>IF(AND($I2208="Si",O2208=1),1,IF(AND($I2208="Fisico",O2208=1),1,IF(AND(O2208=1,$I2208="Electronico"),2,IF(O2208=1,VLOOKUP($C2208&amp;"|"&amp;$B2208&amp;"|"&amp;$D2208,Empresas!$C$6:$CC$92,$G2208+6+1,0),0))))</f>
        <v>0</v>
      </c>
      <c r="AG2208" s="147">
        <f>IF(AND($I2208="Si",P2208=1),1,IF(AND($I2208="Fisico",P2208=1),1,IF(AND(P2208=1,$I2208="Electronico"),2,IF(P2208=1,VLOOKUP($C2208&amp;"|"&amp;$B2208&amp;"|"&amp;$D2208,Empresas!$C$6:$CC$92,$G2208+6+1,0),0))))</f>
        <v>0</v>
      </c>
      <c r="AH2208" s="147">
        <f>IF(AND($I2208="Si",Q2208=1),1,IF(AND($I2208="Fisico",Q2208=1),1,IF(AND(Q2208=1,$I2208="Electronico"),2,IF(Q2208=1,VLOOKUP($C2208&amp;"|"&amp;$B2208&amp;"|"&amp;$D2208,Empresas!$C$6:$CC$92,$G2208+6+1,0),0))))</f>
        <v>0</v>
      </c>
      <c r="AI2208" s="147">
        <f>IF(AND($I2208="Si",R2208=1),1,IF(AND($I2208="Fisico",R2208=1),1,IF(AND(R2208=1,$I2208="Electronico"),2,IF(R2208=1,VLOOKUP($C2208&amp;"|"&amp;$B2208&amp;"|"&amp;$D2208,Empresas!$C$6:$CC$92,$G2208+6+1,0),0))))</f>
        <v>0</v>
      </c>
      <c r="AJ2208" s="147">
        <f>IF(AND($I2208="Si",S2208=1),1,IF(AND($I2208="Fisico",S2208=1),1,IF(AND(S2208=1,$I2208="Electronico"),2,IF(S2208=1,VLOOKUP($C2208&amp;"|"&amp;$B2208&amp;"|"&amp;$D2208,Empresas!$C$6:$CC$92,$G2208+6+1,0),0))))</f>
        <v>0</v>
      </c>
      <c r="AK2208" s="147">
        <f>IF(AND($I2208="Si",T2208=1),1,IF(AND($I2208="Fisico",T2208=1),1,IF(AND(T2208=1,$I2208="Electronico"),2,IF(T2208=1,VLOOKUP($C2208&amp;"|"&amp;$B2208&amp;"|"&amp;$D2208,Empresas!$C$6:$CC$92,$G2208+6+1,0),0))))</f>
        <v>0</v>
      </c>
      <c r="AL2208" s="147">
        <f>IF(AND($I2208="Si",U2208=1),1,IF(AND($I2208="Fisico",U2208=1),1,IF(AND(U2208=1,$I2208="Electronico"),2,IF(U2208=1,VLOOKUP($C2208&amp;"|"&amp;$B2208&amp;"|"&amp;$D2208,Empresas!$C$6:$CC$92,$G2208+6+1,0),0))))</f>
        <v>0</v>
      </c>
      <c r="AM2208" s="149">
        <f t="shared" si="359"/>
        <v>0</v>
      </c>
      <c r="AN2208" s="149">
        <f t="shared" si="360"/>
        <v>0</v>
      </c>
      <c r="AO2208" s="152">
        <f t="shared" si="361"/>
        <v>0</v>
      </c>
    </row>
    <row r="2209" spans="1:41" x14ac:dyDescent="0.25">
      <c r="A2209" s="137" t="str">
        <f>VLOOKUP(D2209,Empresas!$D$7:$F$91,3,0)</f>
        <v>Omar</v>
      </c>
      <c r="B2209" s="138" t="str">
        <f>VLOOKUP(D2209,Empresas!$D$7:$G$91,4,0)</f>
        <v>Marisol</v>
      </c>
      <c r="C2209" s="138" t="s">
        <v>544</v>
      </c>
      <c r="D2209" s="138" t="s">
        <v>474</v>
      </c>
      <c r="E2209" s="138" t="str">
        <f>VLOOKUP(D2209,Empresas!$D$7:$E$92,2,0)</f>
        <v>IMC WAREHOUSE SAC</v>
      </c>
      <c r="F2209" s="138" t="s">
        <v>159</v>
      </c>
      <c r="G2209" s="139">
        <f>+G2208+3</f>
        <v>10</v>
      </c>
      <c r="H2209" s="139" t="str">
        <f>VLOOKUP(D2209,Empresas!$D$6:$L$92,7,0)</f>
        <v>Mensual</v>
      </c>
      <c r="I2209" s="138" t="str">
        <f>VLOOKUP(VLOOKUP(D2209&amp;"|"&amp;B2209,Empresas!$I$7:$CB$92,G2209,0),Tablas!$A$3:$B$5,2,0)</f>
        <v>No aplica</v>
      </c>
      <c r="J2209" s="78"/>
      <c r="K2209" s="78"/>
      <c r="L2209" s="78"/>
      <c r="M2209" s="78"/>
      <c r="N2209" s="78"/>
      <c r="O2209" s="78"/>
      <c r="P2209" s="78"/>
      <c r="Q2209" s="78"/>
      <c r="R2209" s="78"/>
      <c r="S2209" s="78"/>
      <c r="T2209" s="78"/>
      <c r="U2209" s="78"/>
      <c r="V2209" s="78" t="str">
        <f>VLOOKUP(D2209,Empresas!$D$7:$CF$91,81,0)</f>
        <v>A</v>
      </c>
      <c r="W2209" s="78" t="str">
        <f>VLOOKUP(D2209,Empresas!$D$7:$M$91,10,0)</f>
        <v>Rer</v>
      </c>
      <c r="X2209" s="69" t="str">
        <f t="shared" si="357"/>
        <v>SI</v>
      </c>
      <c r="Y2209" s="153" t="str">
        <f t="shared" si="358"/>
        <v>No aplica</v>
      </c>
      <c r="Z2209" s="147">
        <f>IF(Y2209="No aplica",0,IF(I2209="no",0,IF(I2209="No aplica",0,IF(I2209="Si",1,IF(I2209="Fisico",1,IF(I2209="Electronico",2,VLOOKUP(C2209&amp;"|"&amp;B2209&amp;"|"&amp;D2209,Empresas!$C$6:$CC$92,G2209+6+1,0)))))))</f>
        <v>0</v>
      </c>
      <c r="AA2209" s="147">
        <f>IF(AND($I2209="Si",J2209=1),1,IF(AND($I2209="Fisico",J2209=1),1,IF(AND(J2209=1,$I2209="Electronico"),2,IF(J2209=1,VLOOKUP($C2209&amp;"|"&amp;$B2209&amp;"|"&amp;$D2209,Empresas!$C$6:$CC$92,$G2209+6+1,0),0))))</f>
        <v>0</v>
      </c>
      <c r="AB2209" s="147">
        <f>IF(AND($I2209="Si",K2209=1),1,IF(AND($I2209="Fisico",K2209=1),1,IF(AND(K2209=1,$I2209="Electronico"),2,IF(K2209=1,VLOOKUP($C2209&amp;"|"&amp;$B2209&amp;"|"&amp;$D2209,Empresas!$C$6:$CC$92,$G2209+6+1,0),0))))</f>
        <v>0</v>
      </c>
      <c r="AC2209" s="147">
        <f>IF(AND($I2209="Si",L2209=1),1,IF(AND($I2209="Fisico",L2209=1),1,IF(AND(L2209=1,$I2209="Electronico"),2,IF(L2209=1,VLOOKUP($C2209&amp;"|"&amp;$B2209&amp;"|"&amp;$D2209,Empresas!$C$6:$CC$92,$G2209+6+1,0),0))))</f>
        <v>0</v>
      </c>
      <c r="AD2209" s="147">
        <f>IF(AND($I2209="Si",M2209=1),1,IF(AND($I2209="Fisico",M2209=1),1,IF(AND(M2209=1,$I2209="Electronico"),2,IF(M2209=1,VLOOKUP($C2209&amp;"|"&amp;$B2209&amp;"|"&amp;$D2209,Empresas!$C$6:$CC$92,$G2209+6+1,0),0))))</f>
        <v>0</v>
      </c>
      <c r="AE2209" s="147">
        <f>IF(AND($I2209="Si",N2209=1),1,IF(AND($I2209="Fisico",N2209=1),1,IF(AND(N2209=1,$I2209="Electronico"),2,IF(N2209=1,VLOOKUP($C2209&amp;"|"&amp;$B2209&amp;"|"&amp;$D2209,Empresas!$C$6:$CC$92,$G2209+6+1,0),0))))</f>
        <v>0</v>
      </c>
      <c r="AF2209" s="147">
        <f>IF(AND($I2209="Si",O2209=1),1,IF(AND($I2209="Fisico",O2209=1),1,IF(AND(O2209=1,$I2209="Electronico"),2,IF(O2209=1,VLOOKUP($C2209&amp;"|"&amp;$B2209&amp;"|"&amp;$D2209,Empresas!$C$6:$CC$92,$G2209+6+1,0),0))))</f>
        <v>0</v>
      </c>
      <c r="AG2209" s="147">
        <f>IF(AND($I2209="Si",P2209=1),1,IF(AND($I2209="Fisico",P2209=1),1,IF(AND(P2209=1,$I2209="Electronico"),2,IF(P2209=1,VLOOKUP($C2209&amp;"|"&amp;$B2209&amp;"|"&amp;$D2209,Empresas!$C$6:$CC$92,$G2209+6+1,0),0))))</f>
        <v>0</v>
      </c>
      <c r="AH2209" s="147">
        <f>IF(AND($I2209="Si",Q2209=1),1,IF(AND($I2209="Fisico",Q2209=1),1,IF(AND(Q2209=1,$I2209="Electronico"),2,IF(Q2209=1,VLOOKUP($C2209&amp;"|"&amp;$B2209&amp;"|"&amp;$D2209,Empresas!$C$6:$CC$92,$G2209+6+1,0),0))))</f>
        <v>0</v>
      </c>
      <c r="AI2209" s="147">
        <f>IF(AND($I2209="Si",R2209=1),1,IF(AND($I2209="Fisico",R2209=1),1,IF(AND(R2209=1,$I2209="Electronico"),2,IF(R2209=1,VLOOKUP($C2209&amp;"|"&amp;$B2209&amp;"|"&amp;$D2209,Empresas!$C$6:$CC$92,$G2209+6+1,0),0))))</f>
        <v>0</v>
      </c>
      <c r="AJ2209" s="147">
        <f>IF(AND($I2209="Si",S2209=1),1,IF(AND($I2209="Fisico",S2209=1),1,IF(AND(S2209=1,$I2209="Electronico"),2,IF(S2209=1,VLOOKUP($C2209&amp;"|"&amp;$B2209&amp;"|"&amp;$D2209,Empresas!$C$6:$CC$92,$G2209+6+1,0),0))))</f>
        <v>0</v>
      </c>
      <c r="AK2209" s="147">
        <f>IF(AND($I2209="Si",T2209=1),1,IF(AND($I2209="Fisico",T2209=1),1,IF(AND(T2209=1,$I2209="Electronico"),2,IF(T2209=1,VLOOKUP($C2209&amp;"|"&amp;$B2209&amp;"|"&amp;$D2209,Empresas!$C$6:$CC$92,$G2209+6+1,0),0))))</f>
        <v>0</v>
      </c>
      <c r="AL2209" s="147">
        <f>IF(AND($I2209="Si",U2209=1),1,IF(AND($I2209="Fisico",U2209=1),1,IF(AND(U2209=1,$I2209="Electronico"),2,IF(U2209=1,VLOOKUP($C2209&amp;"|"&amp;$B2209&amp;"|"&amp;$D2209,Empresas!$C$6:$CC$92,$G2209+6+1,0),0))))</f>
        <v>0</v>
      </c>
      <c r="AM2209" s="149">
        <f t="shared" si="359"/>
        <v>0</v>
      </c>
      <c r="AN2209" s="149">
        <f t="shared" si="360"/>
        <v>0</v>
      </c>
      <c r="AO2209" s="152">
        <f t="shared" si="361"/>
        <v>0</v>
      </c>
    </row>
    <row r="2210" spans="1:41" x14ac:dyDescent="0.25">
      <c r="A2210" s="137" t="str">
        <f>VLOOKUP(D2210,Empresas!$D$7:$F$91,3,0)</f>
        <v>Omar</v>
      </c>
      <c r="B2210" s="138" t="str">
        <f>VLOOKUP(D2210,Empresas!$D$7:$G$91,4,0)</f>
        <v>Marisol</v>
      </c>
      <c r="C2210" s="138" t="s">
        <v>544</v>
      </c>
      <c r="D2210" s="138" t="s">
        <v>474</v>
      </c>
      <c r="E2210" s="138" t="str">
        <f>VLOOKUP(D2210,Empresas!$D$7:$E$92,2,0)</f>
        <v>IMC WAREHOUSE SAC</v>
      </c>
      <c r="F2210" s="138" t="s">
        <v>160</v>
      </c>
      <c r="G2210" s="139">
        <f t="shared" ref="G2210:G2221" si="364">+G2209+3</f>
        <v>13</v>
      </c>
      <c r="H2210" s="139" t="str">
        <f>VLOOKUP(D2210,Empresas!$D$6:$L$92,7,0)</f>
        <v>Mensual</v>
      </c>
      <c r="I2210" s="138" t="str">
        <f>VLOOKUP(VLOOKUP(D2210&amp;"|"&amp;B2210,Empresas!$I$7:$CB$92,G2210,0),Tablas!$A$3:$B$5,2,0)</f>
        <v>No aplica</v>
      </c>
      <c r="J2210" s="78"/>
      <c r="K2210" s="78"/>
      <c r="L2210" s="78"/>
      <c r="M2210" s="78"/>
      <c r="N2210" s="78"/>
      <c r="O2210" s="78"/>
      <c r="P2210" s="78"/>
      <c r="Q2210" s="78"/>
      <c r="R2210" s="78"/>
      <c r="S2210" s="78"/>
      <c r="T2210" s="78"/>
      <c r="U2210" s="78"/>
      <c r="V2210" s="78" t="str">
        <f>VLOOKUP(D2210,Empresas!$D$7:$CF$91,81,0)</f>
        <v>A</v>
      </c>
      <c r="W2210" s="78" t="str">
        <f>VLOOKUP(D2210,Empresas!$D$7:$M$91,10,0)</f>
        <v>Rer</v>
      </c>
      <c r="X2210" s="69" t="str">
        <f t="shared" si="357"/>
        <v>SI</v>
      </c>
      <c r="Y2210" s="153" t="str">
        <f t="shared" si="358"/>
        <v>No aplica</v>
      </c>
      <c r="Z2210" s="147">
        <f>IF(Y2210="No aplica",0,IF(I2210="no",0,IF(I2210="No aplica",0,IF(I2210="Si",1,IF(I2210="Fisico",1,IF(I2210="Electronico",2,VLOOKUP(C2210&amp;"|"&amp;B2210&amp;"|"&amp;D2210,Empresas!$C$6:$CC$92,G2210+6+1,0)))))))</f>
        <v>0</v>
      </c>
      <c r="AA2210" s="147">
        <f>IF(AND($I2210="Si",J2210=1),1,IF(AND($I2210="Fisico",J2210=1),1,IF(AND(J2210=1,$I2210="Electronico"),2,IF(J2210=1,VLOOKUP($C2210&amp;"|"&amp;$B2210&amp;"|"&amp;$D2210,Empresas!$C$6:$CC$92,$G2210+6+1,0),0))))</f>
        <v>0</v>
      </c>
      <c r="AB2210" s="147">
        <f>IF(AND($I2210="Si",K2210=1),1,IF(AND($I2210="Fisico",K2210=1),1,IF(AND(K2210=1,$I2210="Electronico"),2,IF(K2210=1,VLOOKUP($C2210&amp;"|"&amp;$B2210&amp;"|"&amp;$D2210,Empresas!$C$6:$CC$92,$G2210+6+1,0),0))))</f>
        <v>0</v>
      </c>
      <c r="AC2210" s="147">
        <f>IF(AND($I2210="Si",L2210=1),1,IF(AND($I2210="Fisico",L2210=1),1,IF(AND(L2210=1,$I2210="Electronico"),2,IF(L2210=1,VLOOKUP($C2210&amp;"|"&amp;$B2210&amp;"|"&amp;$D2210,Empresas!$C$6:$CC$92,$G2210+6+1,0),0))))</f>
        <v>0</v>
      </c>
      <c r="AD2210" s="147">
        <f>IF(AND($I2210="Si",M2210=1),1,IF(AND($I2210="Fisico",M2210=1),1,IF(AND(M2210=1,$I2210="Electronico"),2,IF(M2210=1,VLOOKUP($C2210&amp;"|"&amp;$B2210&amp;"|"&amp;$D2210,Empresas!$C$6:$CC$92,$G2210+6+1,0),0))))</f>
        <v>0</v>
      </c>
      <c r="AE2210" s="147">
        <f>IF(AND($I2210="Si",N2210=1),1,IF(AND($I2210="Fisico",N2210=1),1,IF(AND(N2210=1,$I2210="Electronico"),2,IF(N2210=1,VLOOKUP($C2210&amp;"|"&amp;$B2210&amp;"|"&amp;$D2210,Empresas!$C$6:$CC$92,$G2210+6+1,0),0))))</f>
        <v>0</v>
      </c>
      <c r="AF2210" s="147">
        <f>IF(AND($I2210="Si",O2210=1),1,IF(AND($I2210="Fisico",O2210=1),1,IF(AND(O2210=1,$I2210="Electronico"),2,IF(O2210=1,VLOOKUP($C2210&amp;"|"&amp;$B2210&amp;"|"&amp;$D2210,Empresas!$C$6:$CC$92,$G2210+6+1,0),0))))</f>
        <v>0</v>
      </c>
      <c r="AG2210" s="147">
        <f>IF(AND($I2210="Si",P2210=1),1,IF(AND($I2210="Fisico",P2210=1),1,IF(AND(P2210=1,$I2210="Electronico"),2,IF(P2210=1,VLOOKUP($C2210&amp;"|"&amp;$B2210&amp;"|"&amp;$D2210,Empresas!$C$6:$CC$92,$G2210+6+1,0),0))))</f>
        <v>0</v>
      </c>
      <c r="AH2210" s="147">
        <f>IF(AND($I2210="Si",Q2210=1),1,IF(AND($I2210="Fisico",Q2210=1),1,IF(AND(Q2210=1,$I2210="Electronico"),2,IF(Q2210=1,VLOOKUP($C2210&amp;"|"&amp;$B2210&amp;"|"&amp;$D2210,Empresas!$C$6:$CC$92,$G2210+6+1,0),0))))</f>
        <v>0</v>
      </c>
      <c r="AI2210" s="147">
        <f>IF(AND($I2210="Si",R2210=1),1,IF(AND($I2210="Fisico",R2210=1),1,IF(AND(R2210=1,$I2210="Electronico"),2,IF(R2210=1,VLOOKUP($C2210&amp;"|"&amp;$B2210&amp;"|"&amp;$D2210,Empresas!$C$6:$CC$92,$G2210+6+1,0),0))))</f>
        <v>0</v>
      </c>
      <c r="AJ2210" s="147">
        <f>IF(AND($I2210="Si",S2210=1),1,IF(AND($I2210="Fisico",S2210=1),1,IF(AND(S2210=1,$I2210="Electronico"),2,IF(S2210=1,VLOOKUP($C2210&amp;"|"&amp;$B2210&amp;"|"&amp;$D2210,Empresas!$C$6:$CC$92,$G2210+6+1,0),0))))</f>
        <v>0</v>
      </c>
      <c r="AK2210" s="147">
        <f>IF(AND($I2210="Si",T2210=1),1,IF(AND($I2210="Fisico",T2210=1),1,IF(AND(T2210=1,$I2210="Electronico"),2,IF(T2210=1,VLOOKUP($C2210&amp;"|"&amp;$B2210&amp;"|"&amp;$D2210,Empresas!$C$6:$CC$92,$G2210+6+1,0),0))))</f>
        <v>0</v>
      </c>
      <c r="AL2210" s="147">
        <f>IF(AND($I2210="Si",U2210=1),1,IF(AND($I2210="Fisico",U2210=1),1,IF(AND(U2210=1,$I2210="Electronico"),2,IF(U2210=1,VLOOKUP($C2210&amp;"|"&amp;$B2210&amp;"|"&amp;$D2210,Empresas!$C$6:$CC$92,$G2210+6+1,0),0))))</f>
        <v>0</v>
      </c>
      <c r="AM2210" s="149">
        <f t="shared" si="359"/>
        <v>0</v>
      </c>
      <c r="AN2210" s="149">
        <f t="shared" si="360"/>
        <v>0</v>
      </c>
      <c r="AO2210" s="152">
        <f t="shared" si="361"/>
        <v>0</v>
      </c>
    </row>
    <row r="2211" spans="1:41" x14ac:dyDescent="0.25">
      <c r="A2211" s="137" t="str">
        <f>VLOOKUP(D2211,Empresas!$D$7:$F$91,3,0)</f>
        <v>Omar</v>
      </c>
      <c r="B2211" s="138" t="str">
        <f>VLOOKUP(D2211,Empresas!$D$7:$G$91,4,0)</f>
        <v>Marisol</v>
      </c>
      <c r="C2211" s="138" t="s">
        <v>544</v>
      </c>
      <c r="D2211" s="138" t="s">
        <v>474</v>
      </c>
      <c r="E2211" s="138" t="str">
        <f>VLOOKUP(D2211,Empresas!$D$7:$E$92,2,0)</f>
        <v>IMC WAREHOUSE SAC</v>
      </c>
      <c r="F2211" s="138" t="s">
        <v>161</v>
      </c>
      <c r="G2211" s="139">
        <f t="shared" si="364"/>
        <v>16</v>
      </c>
      <c r="H2211" s="139" t="str">
        <f>VLOOKUP(D2211,Empresas!$D$6:$L$92,7,0)</f>
        <v>Mensual</v>
      </c>
      <c r="I2211" s="138" t="str">
        <f>VLOOKUP(VLOOKUP(D2211&amp;"|"&amp;B2211,Empresas!$I$7:$CB$92,G2211,0),Tablas!$A$3:$B$5,2,0)</f>
        <v>No aplica</v>
      </c>
      <c r="J2211" s="78"/>
      <c r="K2211" s="78"/>
      <c r="L2211" s="78"/>
      <c r="M2211" s="78"/>
      <c r="N2211" s="78"/>
      <c r="O2211" s="78"/>
      <c r="P2211" s="78"/>
      <c r="Q2211" s="78"/>
      <c r="R2211" s="78"/>
      <c r="S2211" s="78"/>
      <c r="T2211" s="78"/>
      <c r="U2211" s="78"/>
      <c r="V2211" s="78" t="str">
        <f>VLOOKUP(D2211,Empresas!$D$7:$CF$91,81,0)</f>
        <v>A</v>
      </c>
      <c r="W2211" s="78" t="str">
        <f>VLOOKUP(D2211,Empresas!$D$7:$M$91,10,0)</f>
        <v>Rer</v>
      </c>
      <c r="X2211" s="69" t="str">
        <f t="shared" si="357"/>
        <v>SI</v>
      </c>
      <c r="Y2211" s="153" t="str">
        <f t="shared" si="358"/>
        <v>No aplica</v>
      </c>
      <c r="Z2211" s="147">
        <f>IF(Y2211="No aplica",0,IF(I2211="no",0,IF(I2211="No aplica",0,IF(I2211="Si",1,IF(I2211="Fisico",1,IF(I2211="Electronico",2,VLOOKUP(C2211&amp;"|"&amp;B2211&amp;"|"&amp;D2211,Empresas!$C$6:$CC$92,G2211+6+1,0)))))))</f>
        <v>0</v>
      </c>
      <c r="AA2211" s="147">
        <f>IF(AND($I2211="Si",J2211=1),1,IF(AND($I2211="Fisico",J2211=1),1,IF(AND(J2211=1,$I2211="Electronico"),2,IF(J2211=1,VLOOKUP($C2211&amp;"|"&amp;$B2211&amp;"|"&amp;$D2211,Empresas!$C$6:$CC$92,$G2211+6+1,0),0))))</f>
        <v>0</v>
      </c>
      <c r="AB2211" s="147">
        <f>IF(AND($I2211="Si",K2211=1),1,IF(AND($I2211="Fisico",K2211=1),1,IF(AND(K2211=1,$I2211="Electronico"),2,IF(K2211=1,VLOOKUP($C2211&amp;"|"&amp;$B2211&amp;"|"&amp;$D2211,Empresas!$C$6:$CC$92,$G2211+6+1,0),0))))</f>
        <v>0</v>
      </c>
      <c r="AC2211" s="147">
        <f>IF(AND($I2211="Si",L2211=1),1,IF(AND($I2211="Fisico",L2211=1),1,IF(AND(L2211=1,$I2211="Electronico"),2,IF(L2211=1,VLOOKUP($C2211&amp;"|"&amp;$B2211&amp;"|"&amp;$D2211,Empresas!$C$6:$CC$92,$G2211+6+1,0),0))))</f>
        <v>0</v>
      </c>
      <c r="AD2211" s="147">
        <f>IF(AND($I2211="Si",M2211=1),1,IF(AND($I2211="Fisico",M2211=1),1,IF(AND(M2211=1,$I2211="Electronico"),2,IF(M2211=1,VLOOKUP($C2211&amp;"|"&amp;$B2211&amp;"|"&amp;$D2211,Empresas!$C$6:$CC$92,$G2211+6+1,0),0))))</f>
        <v>0</v>
      </c>
      <c r="AE2211" s="147">
        <f>IF(AND($I2211="Si",N2211=1),1,IF(AND($I2211="Fisico",N2211=1),1,IF(AND(N2211=1,$I2211="Electronico"),2,IF(N2211=1,VLOOKUP($C2211&amp;"|"&amp;$B2211&amp;"|"&amp;$D2211,Empresas!$C$6:$CC$92,$G2211+6+1,0),0))))</f>
        <v>0</v>
      </c>
      <c r="AF2211" s="147">
        <f>IF(AND($I2211="Si",O2211=1),1,IF(AND($I2211="Fisico",O2211=1),1,IF(AND(O2211=1,$I2211="Electronico"),2,IF(O2211=1,VLOOKUP($C2211&amp;"|"&amp;$B2211&amp;"|"&amp;$D2211,Empresas!$C$6:$CC$92,$G2211+6+1,0),0))))</f>
        <v>0</v>
      </c>
      <c r="AG2211" s="147">
        <f>IF(AND($I2211="Si",P2211=1),1,IF(AND($I2211="Fisico",P2211=1),1,IF(AND(P2211=1,$I2211="Electronico"),2,IF(P2211=1,VLOOKUP($C2211&amp;"|"&amp;$B2211&amp;"|"&amp;$D2211,Empresas!$C$6:$CC$92,$G2211+6+1,0),0))))</f>
        <v>0</v>
      </c>
      <c r="AH2211" s="147">
        <f>IF(AND($I2211="Si",Q2211=1),1,IF(AND($I2211="Fisico",Q2211=1),1,IF(AND(Q2211=1,$I2211="Electronico"),2,IF(Q2211=1,VLOOKUP($C2211&amp;"|"&amp;$B2211&amp;"|"&amp;$D2211,Empresas!$C$6:$CC$92,$G2211+6+1,0),0))))</f>
        <v>0</v>
      </c>
      <c r="AI2211" s="147">
        <f>IF(AND($I2211="Si",R2211=1),1,IF(AND($I2211="Fisico",R2211=1),1,IF(AND(R2211=1,$I2211="Electronico"),2,IF(R2211=1,VLOOKUP($C2211&amp;"|"&amp;$B2211&amp;"|"&amp;$D2211,Empresas!$C$6:$CC$92,$G2211+6+1,0),0))))</f>
        <v>0</v>
      </c>
      <c r="AJ2211" s="147">
        <f>IF(AND($I2211="Si",S2211=1),1,IF(AND($I2211="Fisico",S2211=1),1,IF(AND(S2211=1,$I2211="Electronico"),2,IF(S2211=1,VLOOKUP($C2211&amp;"|"&amp;$B2211&amp;"|"&amp;$D2211,Empresas!$C$6:$CC$92,$G2211+6+1,0),0))))</f>
        <v>0</v>
      </c>
      <c r="AK2211" s="147">
        <f>IF(AND($I2211="Si",T2211=1),1,IF(AND($I2211="Fisico",T2211=1),1,IF(AND(T2211=1,$I2211="Electronico"),2,IF(T2211=1,VLOOKUP($C2211&amp;"|"&amp;$B2211&amp;"|"&amp;$D2211,Empresas!$C$6:$CC$92,$G2211+6+1,0),0))))</f>
        <v>0</v>
      </c>
      <c r="AL2211" s="147">
        <f>IF(AND($I2211="Si",U2211=1),1,IF(AND($I2211="Fisico",U2211=1),1,IF(AND(U2211=1,$I2211="Electronico"),2,IF(U2211=1,VLOOKUP($C2211&amp;"|"&amp;$B2211&amp;"|"&amp;$D2211,Empresas!$C$6:$CC$92,$G2211+6+1,0),0))))</f>
        <v>0</v>
      </c>
      <c r="AM2211" s="149">
        <f t="shared" si="359"/>
        <v>0</v>
      </c>
      <c r="AN2211" s="149">
        <f t="shared" si="360"/>
        <v>0</v>
      </c>
      <c r="AO2211" s="152">
        <f t="shared" si="361"/>
        <v>0</v>
      </c>
    </row>
    <row r="2212" spans="1:41" x14ac:dyDescent="0.25">
      <c r="A2212" s="137" t="str">
        <f>VLOOKUP(D2212,Empresas!$D$7:$F$91,3,0)</f>
        <v>Omar</v>
      </c>
      <c r="B2212" s="138" t="str">
        <f>VLOOKUP(D2212,Empresas!$D$7:$G$91,4,0)</f>
        <v>Marisol</v>
      </c>
      <c r="C2212" s="138" t="s">
        <v>544</v>
      </c>
      <c r="D2212" s="138" t="s">
        <v>474</v>
      </c>
      <c r="E2212" s="138" t="str">
        <f>VLOOKUP(D2212,Empresas!$D$7:$E$92,2,0)</f>
        <v>IMC WAREHOUSE SAC</v>
      </c>
      <c r="F2212" s="138" t="s">
        <v>162</v>
      </c>
      <c r="G2212" s="139">
        <f t="shared" si="364"/>
        <v>19</v>
      </c>
      <c r="H2212" s="139" t="str">
        <f>VLOOKUP(D2212,Empresas!$D$6:$L$92,7,0)</f>
        <v>Mensual</v>
      </c>
      <c r="I2212" s="138" t="str">
        <f>VLOOKUP(VLOOKUP(D2212&amp;"|"&amp;B2212,Empresas!$I$7:$CB$92,G2212,0),Tablas!$A$3:$B$5,2,0)</f>
        <v>No aplica</v>
      </c>
      <c r="J2212" s="78"/>
      <c r="K2212" s="78"/>
      <c r="L2212" s="78"/>
      <c r="M2212" s="78"/>
      <c r="N2212" s="78"/>
      <c r="O2212" s="78"/>
      <c r="P2212" s="78"/>
      <c r="Q2212" s="78"/>
      <c r="R2212" s="78"/>
      <c r="S2212" s="78"/>
      <c r="T2212" s="78"/>
      <c r="U2212" s="78"/>
      <c r="V2212" s="78" t="str">
        <f>VLOOKUP(D2212,Empresas!$D$7:$CF$91,81,0)</f>
        <v>A</v>
      </c>
      <c r="W2212" s="78" t="str">
        <f>VLOOKUP(D2212,Empresas!$D$7:$M$91,10,0)</f>
        <v>Rer</v>
      </c>
      <c r="X2212" s="69" t="str">
        <f t="shared" si="357"/>
        <v>SI</v>
      </c>
      <c r="Y2212" s="153" t="str">
        <f t="shared" si="358"/>
        <v>No aplica</v>
      </c>
      <c r="Z2212" s="147">
        <f>IF(Y2212="No aplica",0,IF(I2212="no",0,IF(I2212="No aplica",0,IF(I2212="Si",1,IF(I2212="Fisico",1,IF(I2212="Electronico",2,VLOOKUP(C2212&amp;"|"&amp;B2212&amp;"|"&amp;D2212,Empresas!$C$6:$CC$92,G2212+6+1,0)))))))</f>
        <v>0</v>
      </c>
      <c r="AA2212" s="147">
        <f>IF(AND($I2212="Si",J2212=1),1,IF(AND($I2212="Fisico",J2212=1),1,IF(AND(J2212=1,$I2212="Electronico"),2,IF(J2212=1,VLOOKUP($C2212&amp;"|"&amp;$B2212&amp;"|"&amp;$D2212,Empresas!$C$6:$CC$92,$G2212+6+1,0),0))))</f>
        <v>0</v>
      </c>
      <c r="AB2212" s="147">
        <f>IF(AND($I2212="Si",K2212=1),1,IF(AND($I2212="Fisico",K2212=1),1,IF(AND(K2212=1,$I2212="Electronico"),2,IF(K2212=1,VLOOKUP($C2212&amp;"|"&amp;$B2212&amp;"|"&amp;$D2212,Empresas!$C$6:$CC$92,$G2212+6+1,0),0))))</f>
        <v>0</v>
      </c>
      <c r="AC2212" s="147">
        <f>IF(AND($I2212="Si",L2212=1),1,IF(AND($I2212="Fisico",L2212=1),1,IF(AND(L2212=1,$I2212="Electronico"),2,IF(L2212=1,VLOOKUP($C2212&amp;"|"&amp;$B2212&amp;"|"&amp;$D2212,Empresas!$C$6:$CC$92,$G2212+6+1,0),0))))</f>
        <v>0</v>
      </c>
      <c r="AD2212" s="147">
        <f>IF(AND($I2212="Si",M2212=1),1,IF(AND($I2212="Fisico",M2212=1),1,IF(AND(M2212=1,$I2212="Electronico"),2,IF(M2212=1,VLOOKUP($C2212&amp;"|"&amp;$B2212&amp;"|"&amp;$D2212,Empresas!$C$6:$CC$92,$G2212+6+1,0),0))))</f>
        <v>0</v>
      </c>
      <c r="AE2212" s="147">
        <f>IF(AND($I2212="Si",N2212=1),1,IF(AND($I2212="Fisico",N2212=1),1,IF(AND(N2212=1,$I2212="Electronico"),2,IF(N2212=1,VLOOKUP($C2212&amp;"|"&amp;$B2212&amp;"|"&amp;$D2212,Empresas!$C$6:$CC$92,$G2212+6+1,0),0))))</f>
        <v>0</v>
      </c>
      <c r="AF2212" s="147">
        <f>IF(AND($I2212="Si",O2212=1),1,IF(AND($I2212="Fisico",O2212=1),1,IF(AND(O2212=1,$I2212="Electronico"),2,IF(O2212=1,VLOOKUP($C2212&amp;"|"&amp;$B2212&amp;"|"&amp;$D2212,Empresas!$C$6:$CC$92,$G2212+6+1,0),0))))</f>
        <v>0</v>
      </c>
      <c r="AG2212" s="147">
        <f>IF(AND($I2212="Si",P2212=1),1,IF(AND($I2212="Fisico",P2212=1),1,IF(AND(P2212=1,$I2212="Electronico"),2,IF(P2212=1,VLOOKUP($C2212&amp;"|"&amp;$B2212&amp;"|"&amp;$D2212,Empresas!$C$6:$CC$92,$G2212+6+1,0),0))))</f>
        <v>0</v>
      </c>
      <c r="AH2212" s="147">
        <f>IF(AND($I2212="Si",Q2212=1),1,IF(AND($I2212="Fisico",Q2212=1),1,IF(AND(Q2212=1,$I2212="Electronico"),2,IF(Q2212=1,VLOOKUP($C2212&amp;"|"&amp;$B2212&amp;"|"&amp;$D2212,Empresas!$C$6:$CC$92,$G2212+6+1,0),0))))</f>
        <v>0</v>
      </c>
      <c r="AI2212" s="147">
        <f>IF(AND($I2212="Si",R2212=1),1,IF(AND($I2212="Fisico",R2212=1),1,IF(AND(R2212=1,$I2212="Electronico"),2,IF(R2212=1,VLOOKUP($C2212&amp;"|"&amp;$B2212&amp;"|"&amp;$D2212,Empresas!$C$6:$CC$92,$G2212+6+1,0),0))))</f>
        <v>0</v>
      </c>
      <c r="AJ2212" s="147">
        <f>IF(AND($I2212="Si",S2212=1),1,IF(AND($I2212="Fisico",S2212=1),1,IF(AND(S2212=1,$I2212="Electronico"),2,IF(S2212=1,VLOOKUP($C2212&amp;"|"&amp;$B2212&amp;"|"&amp;$D2212,Empresas!$C$6:$CC$92,$G2212+6+1,0),0))))</f>
        <v>0</v>
      </c>
      <c r="AK2212" s="147">
        <f>IF(AND($I2212="Si",T2212=1),1,IF(AND($I2212="Fisico",T2212=1),1,IF(AND(T2212=1,$I2212="Electronico"),2,IF(T2212=1,VLOOKUP($C2212&amp;"|"&amp;$B2212&amp;"|"&amp;$D2212,Empresas!$C$6:$CC$92,$G2212+6+1,0),0))))</f>
        <v>0</v>
      </c>
      <c r="AL2212" s="147">
        <f>IF(AND($I2212="Si",U2212=1),1,IF(AND($I2212="Fisico",U2212=1),1,IF(AND(U2212=1,$I2212="Electronico"),2,IF(U2212=1,VLOOKUP($C2212&amp;"|"&amp;$B2212&amp;"|"&amp;$D2212,Empresas!$C$6:$CC$92,$G2212+6+1,0),0))))</f>
        <v>0</v>
      </c>
      <c r="AM2212" s="149">
        <f t="shared" si="359"/>
        <v>0</v>
      </c>
      <c r="AN2212" s="149">
        <f t="shared" si="360"/>
        <v>0</v>
      </c>
      <c r="AO2212" s="152">
        <f t="shared" si="361"/>
        <v>0</v>
      </c>
    </row>
    <row r="2213" spans="1:41" x14ac:dyDescent="0.25">
      <c r="A2213" s="137" t="str">
        <f>VLOOKUP(D2213,Empresas!$D$7:$F$91,3,0)</f>
        <v>Omar</v>
      </c>
      <c r="B2213" s="138" t="str">
        <f>VLOOKUP(D2213,Empresas!$D$7:$G$91,4,0)</f>
        <v>Marisol</v>
      </c>
      <c r="C2213" s="138" t="s">
        <v>544</v>
      </c>
      <c r="D2213" s="138" t="s">
        <v>474</v>
      </c>
      <c r="E2213" s="138" t="str">
        <f>VLOOKUP(D2213,Empresas!$D$7:$E$92,2,0)</f>
        <v>IMC WAREHOUSE SAC</v>
      </c>
      <c r="F2213" s="138" t="s">
        <v>163</v>
      </c>
      <c r="G2213" s="139">
        <f t="shared" si="364"/>
        <v>22</v>
      </c>
      <c r="H2213" s="139" t="str">
        <f>VLOOKUP(D2213,Empresas!$D$6:$L$92,7,0)</f>
        <v>Mensual</v>
      </c>
      <c r="I2213" s="138" t="str">
        <f>VLOOKUP(VLOOKUP(D2213&amp;"|"&amp;B2213,Empresas!$I$7:$CB$92,G2213,0),Tablas!$A$3:$B$5,2,0)</f>
        <v>No aplica</v>
      </c>
      <c r="J2213" s="78"/>
      <c r="K2213" s="78"/>
      <c r="L2213" s="78"/>
      <c r="M2213" s="78"/>
      <c r="N2213" s="78"/>
      <c r="O2213" s="78"/>
      <c r="P2213" s="78"/>
      <c r="Q2213" s="78"/>
      <c r="R2213" s="78"/>
      <c r="S2213" s="78"/>
      <c r="T2213" s="78"/>
      <c r="U2213" s="78"/>
      <c r="V2213" s="78" t="str">
        <f>VLOOKUP(D2213,Empresas!$D$7:$CF$91,81,0)</f>
        <v>A</v>
      </c>
      <c r="W2213" s="78" t="str">
        <f>VLOOKUP(D2213,Empresas!$D$7:$M$91,10,0)</f>
        <v>Rer</v>
      </c>
      <c r="X2213" s="69" t="str">
        <f t="shared" si="357"/>
        <v>SI</v>
      </c>
      <c r="Y2213" s="153" t="str">
        <f t="shared" si="358"/>
        <v>No aplica</v>
      </c>
      <c r="Z2213" s="147">
        <f>IF(Y2213="No aplica",0,IF(I2213="no",0,IF(I2213="No aplica",0,IF(I2213="Si",1,IF(I2213="Fisico",1,IF(I2213="Electronico",2,VLOOKUP(C2213&amp;"|"&amp;B2213&amp;"|"&amp;D2213,Empresas!$C$6:$CC$92,G2213+6+1,0)))))))</f>
        <v>0</v>
      </c>
      <c r="AA2213" s="147">
        <f>IF(AND($I2213="Si",J2213=1),1,IF(AND($I2213="Fisico",J2213=1),1,IF(AND(J2213=1,$I2213="Electronico"),2,IF(J2213=1,VLOOKUP($C2213&amp;"|"&amp;$B2213&amp;"|"&amp;$D2213,Empresas!$C$6:$CC$92,$G2213+6+1,0),0))))</f>
        <v>0</v>
      </c>
      <c r="AB2213" s="147">
        <f>IF(AND($I2213="Si",K2213=1),1,IF(AND($I2213="Fisico",K2213=1),1,IF(AND(K2213=1,$I2213="Electronico"),2,IF(K2213=1,VLOOKUP($C2213&amp;"|"&amp;$B2213&amp;"|"&amp;$D2213,Empresas!$C$6:$CC$92,$G2213+6+1,0),0))))</f>
        <v>0</v>
      </c>
      <c r="AC2213" s="147">
        <f>IF(AND($I2213="Si",L2213=1),1,IF(AND($I2213="Fisico",L2213=1),1,IF(AND(L2213=1,$I2213="Electronico"),2,IF(L2213=1,VLOOKUP($C2213&amp;"|"&amp;$B2213&amp;"|"&amp;$D2213,Empresas!$C$6:$CC$92,$G2213+6+1,0),0))))</f>
        <v>0</v>
      </c>
      <c r="AD2213" s="147">
        <f>IF(AND($I2213="Si",M2213=1),1,IF(AND($I2213="Fisico",M2213=1),1,IF(AND(M2213=1,$I2213="Electronico"),2,IF(M2213=1,VLOOKUP($C2213&amp;"|"&amp;$B2213&amp;"|"&amp;$D2213,Empresas!$C$6:$CC$92,$G2213+6+1,0),0))))</f>
        <v>0</v>
      </c>
      <c r="AE2213" s="147">
        <f>IF(AND($I2213="Si",N2213=1),1,IF(AND($I2213="Fisico",N2213=1),1,IF(AND(N2213=1,$I2213="Electronico"),2,IF(N2213=1,VLOOKUP($C2213&amp;"|"&amp;$B2213&amp;"|"&amp;$D2213,Empresas!$C$6:$CC$92,$G2213+6+1,0),0))))</f>
        <v>0</v>
      </c>
      <c r="AF2213" s="147">
        <f>IF(AND($I2213="Si",O2213=1),1,IF(AND($I2213="Fisico",O2213=1),1,IF(AND(O2213=1,$I2213="Electronico"),2,IF(O2213=1,VLOOKUP($C2213&amp;"|"&amp;$B2213&amp;"|"&amp;$D2213,Empresas!$C$6:$CC$92,$G2213+6+1,0),0))))</f>
        <v>0</v>
      </c>
      <c r="AG2213" s="147">
        <f>IF(AND($I2213="Si",P2213=1),1,IF(AND($I2213="Fisico",P2213=1),1,IF(AND(P2213=1,$I2213="Electronico"),2,IF(P2213=1,VLOOKUP($C2213&amp;"|"&amp;$B2213&amp;"|"&amp;$D2213,Empresas!$C$6:$CC$92,$G2213+6+1,0),0))))</f>
        <v>0</v>
      </c>
      <c r="AH2213" s="147">
        <f>IF(AND($I2213="Si",Q2213=1),1,IF(AND($I2213="Fisico",Q2213=1),1,IF(AND(Q2213=1,$I2213="Electronico"),2,IF(Q2213=1,VLOOKUP($C2213&amp;"|"&amp;$B2213&amp;"|"&amp;$D2213,Empresas!$C$6:$CC$92,$G2213+6+1,0),0))))</f>
        <v>0</v>
      </c>
      <c r="AI2213" s="147">
        <f>IF(AND($I2213="Si",R2213=1),1,IF(AND($I2213="Fisico",R2213=1),1,IF(AND(R2213=1,$I2213="Electronico"),2,IF(R2213=1,VLOOKUP($C2213&amp;"|"&amp;$B2213&amp;"|"&amp;$D2213,Empresas!$C$6:$CC$92,$G2213+6+1,0),0))))</f>
        <v>0</v>
      </c>
      <c r="AJ2213" s="147">
        <f>IF(AND($I2213="Si",S2213=1),1,IF(AND($I2213="Fisico",S2213=1),1,IF(AND(S2213=1,$I2213="Electronico"),2,IF(S2213=1,VLOOKUP($C2213&amp;"|"&amp;$B2213&amp;"|"&amp;$D2213,Empresas!$C$6:$CC$92,$G2213+6+1,0),0))))</f>
        <v>0</v>
      </c>
      <c r="AK2213" s="147">
        <f>IF(AND($I2213="Si",T2213=1),1,IF(AND($I2213="Fisico",T2213=1),1,IF(AND(T2213=1,$I2213="Electronico"),2,IF(T2213=1,VLOOKUP($C2213&amp;"|"&amp;$B2213&amp;"|"&amp;$D2213,Empresas!$C$6:$CC$92,$G2213+6+1,0),0))))</f>
        <v>0</v>
      </c>
      <c r="AL2213" s="147">
        <f>IF(AND($I2213="Si",U2213=1),1,IF(AND($I2213="Fisico",U2213=1),1,IF(AND(U2213=1,$I2213="Electronico"),2,IF(U2213=1,VLOOKUP($C2213&amp;"|"&amp;$B2213&amp;"|"&amp;$D2213,Empresas!$C$6:$CC$92,$G2213+6+1,0),0))))</f>
        <v>0</v>
      </c>
      <c r="AM2213" s="149">
        <f t="shared" si="359"/>
        <v>0</v>
      </c>
      <c r="AN2213" s="149">
        <f t="shared" si="360"/>
        <v>0</v>
      </c>
      <c r="AO2213" s="152">
        <f t="shared" si="361"/>
        <v>0</v>
      </c>
    </row>
    <row r="2214" spans="1:41" x14ac:dyDescent="0.25">
      <c r="A2214" s="137" t="str">
        <f>VLOOKUP(D2214,Empresas!$D$7:$F$91,3,0)</f>
        <v>Omar</v>
      </c>
      <c r="B2214" s="138" t="str">
        <f>VLOOKUP(D2214,Empresas!$D$7:$G$91,4,0)</f>
        <v>Marisol</v>
      </c>
      <c r="C2214" s="138" t="s">
        <v>544</v>
      </c>
      <c r="D2214" s="138" t="s">
        <v>474</v>
      </c>
      <c r="E2214" s="138" t="str">
        <f>VLOOKUP(D2214,Empresas!$D$7:$E$92,2,0)</f>
        <v>IMC WAREHOUSE SAC</v>
      </c>
      <c r="F2214" s="138" t="s">
        <v>164</v>
      </c>
      <c r="G2214" s="139">
        <f t="shared" si="364"/>
        <v>25</v>
      </c>
      <c r="H2214" s="139" t="str">
        <f>VLOOKUP(D2214,Empresas!$D$6:$L$92,7,0)</f>
        <v>Mensual</v>
      </c>
      <c r="I2214" s="138" t="str">
        <f>VLOOKUP(VLOOKUP(D2214&amp;"|"&amp;B2214,Empresas!$I$7:$CB$92,G2214,0),Tablas!$A$3:$B$5,2,0)</f>
        <v>No aplica</v>
      </c>
      <c r="J2214" s="78"/>
      <c r="K2214" s="78"/>
      <c r="L2214" s="78"/>
      <c r="M2214" s="78"/>
      <c r="N2214" s="78"/>
      <c r="O2214" s="78"/>
      <c r="P2214" s="78"/>
      <c r="Q2214" s="78"/>
      <c r="R2214" s="78"/>
      <c r="S2214" s="78"/>
      <c r="T2214" s="78"/>
      <c r="U2214" s="78"/>
      <c r="V2214" s="78" t="str">
        <f>VLOOKUP(D2214,Empresas!$D$7:$CF$91,81,0)</f>
        <v>A</v>
      </c>
      <c r="W2214" s="78" t="str">
        <f>VLOOKUP(D2214,Empresas!$D$7:$M$91,10,0)</f>
        <v>Rer</v>
      </c>
      <c r="X2214" s="69" t="str">
        <f t="shared" si="357"/>
        <v>SI</v>
      </c>
      <c r="Y2214" s="153" t="str">
        <f t="shared" si="358"/>
        <v>No aplica</v>
      </c>
      <c r="Z2214" s="147">
        <f>IF(Y2214="No aplica",0,IF(I2214="no",0,IF(I2214="No aplica",0,IF(I2214="Si",1,IF(I2214="Fisico",1,IF(I2214="Electronico",2,VLOOKUP(C2214&amp;"|"&amp;B2214&amp;"|"&amp;D2214,Empresas!$C$6:$CC$92,G2214+6+1,0)))))))</f>
        <v>0</v>
      </c>
      <c r="AA2214" s="147">
        <f>IF(AND($I2214="Si",J2214=1),1,IF(AND($I2214="Fisico",J2214=1),1,IF(AND(J2214=1,$I2214="Electronico"),2,IF(J2214=1,VLOOKUP($C2214&amp;"|"&amp;$B2214&amp;"|"&amp;$D2214,Empresas!$C$6:$CC$92,$G2214+6+1,0),0))))</f>
        <v>0</v>
      </c>
      <c r="AB2214" s="147">
        <f>IF(AND($I2214="Si",K2214=1),1,IF(AND($I2214="Fisico",K2214=1),1,IF(AND(K2214=1,$I2214="Electronico"),2,IF(K2214=1,VLOOKUP($C2214&amp;"|"&amp;$B2214&amp;"|"&amp;$D2214,Empresas!$C$6:$CC$92,$G2214+6+1,0),0))))</f>
        <v>0</v>
      </c>
      <c r="AC2214" s="147">
        <f>IF(AND($I2214="Si",L2214=1),1,IF(AND($I2214="Fisico",L2214=1),1,IF(AND(L2214=1,$I2214="Electronico"),2,IF(L2214=1,VLOOKUP($C2214&amp;"|"&amp;$B2214&amp;"|"&amp;$D2214,Empresas!$C$6:$CC$92,$G2214+6+1,0),0))))</f>
        <v>0</v>
      </c>
      <c r="AD2214" s="147">
        <f>IF(AND($I2214="Si",M2214=1),1,IF(AND($I2214="Fisico",M2214=1),1,IF(AND(M2214=1,$I2214="Electronico"),2,IF(M2214=1,VLOOKUP($C2214&amp;"|"&amp;$B2214&amp;"|"&amp;$D2214,Empresas!$C$6:$CC$92,$G2214+6+1,0),0))))</f>
        <v>0</v>
      </c>
      <c r="AE2214" s="147">
        <f>IF(AND($I2214="Si",N2214=1),1,IF(AND($I2214="Fisico",N2214=1),1,IF(AND(N2214=1,$I2214="Electronico"),2,IF(N2214=1,VLOOKUP($C2214&amp;"|"&amp;$B2214&amp;"|"&amp;$D2214,Empresas!$C$6:$CC$92,$G2214+6+1,0),0))))</f>
        <v>0</v>
      </c>
      <c r="AF2214" s="147">
        <f>IF(AND($I2214="Si",O2214=1),1,IF(AND($I2214="Fisico",O2214=1),1,IF(AND(O2214=1,$I2214="Electronico"),2,IF(O2214=1,VLOOKUP($C2214&amp;"|"&amp;$B2214&amp;"|"&amp;$D2214,Empresas!$C$6:$CC$92,$G2214+6+1,0),0))))</f>
        <v>0</v>
      </c>
      <c r="AG2214" s="147">
        <f>IF(AND($I2214="Si",P2214=1),1,IF(AND($I2214="Fisico",P2214=1),1,IF(AND(P2214=1,$I2214="Electronico"),2,IF(P2214=1,VLOOKUP($C2214&amp;"|"&amp;$B2214&amp;"|"&amp;$D2214,Empresas!$C$6:$CC$92,$G2214+6+1,0),0))))</f>
        <v>0</v>
      </c>
      <c r="AH2214" s="147">
        <f>IF(AND($I2214="Si",Q2214=1),1,IF(AND($I2214="Fisico",Q2214=1),1,IF(AND(Q2214=1,$I2214="Electronico"),2,IF(Q2214=1,VLOOKUP($C2214&amp;"|"&amp;$B2214&amp;"|"&amp;$D2214,Empresas!$C$6:$CC$92,$G2214+6+1,0),0))))</f>
        <v>0</v>
      </c>
      <c r="AI2214" s="147">
        <f>IF(AND($I2214="Si",R2214=1),1,IF(AND($I2214="Fisico",R2214=1),1,IF(AND(R2214=1,$I2214="Electronico"),2,IF(R2214=1,VLOOKUP($C2214&amp;"|"&amp;$B2214&amp;"|"&amp;$D2214,Empresas!$C$6:$CC$92,$G2214+6+1,0),0))))</f>
        <v>0</v>
      </c>
      <c r="AJ2214" s="147">
        <f>IF(AND($I2214="Si",S2214=1),1,IF(AND($I2214="Fisico",S2214=1),1,IF(AND(S2214=1,$I2214="Electronico"),2,IF(S2214=1,VLOOKUP($C2214&amp;"|"&amp;$B2214&amp;"|"&amp;$D2214,Empresas!$C$6:$CC$92,$G2214+6+1,0),0))))</f>
        <v>0</v>
      </c>
      <c r="AK2214" s="147">
        <f>IF(AND($I2214="Si",T2214=1),1,IF(AND($I2214="Fisico",T2214=1),1,IF(AND(T2214=1,$I2214="Electronico"),2,IF(T2214=1,VLOOKUP($C2214&amp;"|"&amp;$B2214&amp;"|"&amp;$D2214,Empresas!$C$6:$CC$92,$G2214+6+1,0),0))))</f>
        <v>0</v>
      </c>
      <c r="AL2214" s="147">
        <f>IF(AND($I2214="Si",U2214=1),1,IF(AND($I2214="Fisico",U2214=1),1,IF(AND(U2214=1,$I2214="Electronico"),2,IF(U2214=1,VLOOKUP($C2214&amp;"|"&amp;$B2214&amp;"|"&amp;$D2214,Empresas!$C$6:$CC$92,$G2214+6+1,0),0))))</f>
        <v>0</v>
      </c>
      <c r="AM2214" s="149">
        <f t="shared" si="359"/>
        <v>0</v>
      </c>
      <c r="AN2214" s="149">
        <f t="shared" si="360"/>
        <v>0</v>
      </c>
      <c r="AO2214" s="152">
        <f t="shared" si="361"/>
        <v>0</v>
      </c>
    </row>
    <row r="2215" spans="1:41" x14ac:dyDescent="0.25">
      <c r="A2215" s="137" t="str">
        <f>VLOOKUP(D2215,Empresas!$D$7:$F$91,3,0)</f>
        <v>Omar</v>
      </c>
      <c r="B2215" s="138" t="str">
        <f>VLOOKUP(D2215,Empresas!$D$7:$G$91,4,0)</f>
        <v>Marisol</v>
      </c>
      <c r="C2215" s="138" t="s">
        <v>544</v>
      </c>
      <c r="D2215" s="138" t="s">
        <v>474</v>
      </c>
      <c r="E2215" s="138" t="str">
        <f>VLOOKUP(D2215,Empresas!$D$7:$E$92,2,0)</f>
        <v>IMC WAREHOUSE SAC</v>
      </c>
      <c r="F2215" s="138" t="s">
        <v>165</v>
      </c>
      <c r="G2215" s="139">
        <f t="shared" si="364"/>
        <v>28</v>
      </c>
      <c r="H2215" s="139" t="str">
        <f>VLOOKUP(D2215,Empresas!$D$6:$L$92,7,0)</f>
        <v>Mensual</v>
      </c>
      <c r="I2215" s="138" t="str">
        <f>VLOOKUP(VLOOKUP(D2215&amp;"|"&amp;B2215,Empresas!$I$7:$CB$92,G2215,0),Tablas!$A$3:$B$5,2,0)</f>
        <v>No aplica</v>
      </c>
      <c r="J2215" s="78"/>
      <c r="K2215" s="78"/>
      <c r="L2215" s="78"/>
      <c r="M2215" s="78"/>
      <c r="N2215" s="78"/>
      <c r="O2215" s="78"/>
      <c r="P2215" s="78"/>
      <c r="Q2215" s="78"/>
      <c r="R2215" s="78"/>
      <c r="S2215" s="78"/>
      <c r="T2215" s="78"/>
      <c r="U2215" s="78"/>
      <c r="V2215" s="78" t="str">
        <f>VLOOKUP(D2215,Empresas!$D$7:$CF$91,81,0)</f>
        <v>A</v>
      </c>
      <c r="W2215" s="78" t="str">
        <f>VLOOKUP(D2215,Empresas!$D$7:$M$91,10,0)</f>
        <v>Rer</v>
      </c>
      <c r="X2215" s="69" t="str">
        <f t="shared" si="357"/>
        <v>SI</v>
      </c>
      <c r="Y2215" s="153" t="str">
        <f t="shared" si="358"/>
        <v>No aplica</v>
      </c>
      <c r="Z2215" s="147">
        <f>IF(Y2215="No aplica",0,IF(I2215="no",0,IF(I2215="No aplica",0,IF(I2215="Si",1,IF(I2215="Fisico",1,IF(I2215="Electronico",2,VLOOKUP(C2215&amp;"|"&amp;B2215&amp;"|"&amp;D2215,Empresas!$C$6:$CC$92,G2215+6+1,0)))))))</f>
        <v>0</v>
      </c>
      <c r="AA2215" s="147">
        <f>IF(AND($I2215="Si",J2215=1),1,IF(AND($I2215="Fisico",J2215=1),1,IF(AND(J2215=1,$I2215="Electronico"),2,IF(J2215=1,VLOOKUP($C2215&amp;"|"&amp;$B2215&amp;"|"&amp;$D2215,Empresas!$C$6:$CC$92,$G2215+6+1,0),0))))</f>
        <v>0</v>
      </c>
      <c r="AB2215" s="147">
        <f>IF(AND($I2215="Si",K2215=1),1,IF(AND($I2215="Fisico",K2215=1),1,IF(AND(K2215=1,$I2215="Electronico"),2,IF(K2215=1,VLOOKUP($C2215&amp;"|"&amp;$B2215&amp;"|"&amp;$D2215,Empresas!$C$6:$CC$92,$G2215+6+1,0),0))))</f>
        <v>0</v>
      </c>
      <c r="AC2215" s="147">
        <f>IF(AND($I2215="Si",L2215=1),1,IF(AND($I2215="Fisico",L2215=1),1,IF(AND(L2215=1,$I2215="Electronico"),2,IF(L2215=1,VLOOKUP($C2215&amp;"|"&amp;$B2215&amp;"|"&amp;$D2215,Empresas!$C$6:$CC$92,$G2215+6+1,0),0))))</f>
        <v>0</v>
      </c>
      <c r="AD2215" s="147">
        <f>IF(AND($I2215="Si",M2215=1),1,IF(AND($I2215="Fisico",M2215=1),1,IF(AND(M2215=1,$I2215="Electronico"),2,IF(M2215=1,VLOOKUP($C2215&amp;"|"&amp;$B2215&amp;"|"&amp;$D2215,Empresas!$C$6:$CC$92,$G2215+6+1,0),0))))</f>
        <v>0</v>
      </c>
      <c r="AE2215" s="147">
        <f>IF(AND($I2215="Si",N2215=1),1,IF(AND($I2215="Fisico",N2215=1),1,IF(AND(N2215=1,$I2215="Electronico"),2,IF(N2215=1,VLOOKUP($C2215&amp;"|"&amp;$B2215&amp;"|"&amp;$D2215,Empresas!$C$6:$CC$92,$G2215+6+1,0),0))))</f>
        <v>0</v>
      </c>
      <c r="AF2215" s="147">
        <f>IF(AND($I2215="Si",O2215=1),1,IF(AND($I2215="Fisico",O2215=1),1,IF(AND(O2215=1,$I2215="Electronico"),2,IF(O2215=1,VLOOKUP($C2215&amp;"|"&amp;$B2215&amp;"|"&amp;$D2215,Empresas!$C$6:$CC$92,$G2215+6+1,0),0))))</f>
        <v>0</v>
      </c>
      <c r="AG2215" s="147">
        <f>IF(AND($I2215="Si",P2215=1),1,IF(AND($I2215="Fisico",P2215=1),1,IF(AND(P2215=1,$I2215="Electronico"),2,IF(P2215=1,VLOOKUP($C2215&amp;"|"&amp;$B2215&amp;"|"&amp;$D2215,Empresas!$C$6:$CC$92,$G2215+6+1,0),0))))</f>
        <v>0</v>
      </c>
      <c r="AH2215" s="147">
        <f>IF(AND($I2215="Si",Q2215=1),1,IF(AND($I2215="Fisico",Q2215=1),1,IF(AND(Q2215=1,$I2215="Electronico"),2,IF(Q2215=1,VLOOKUP($C2215&amp;"|"&amp;$B2215&amp;"|"&amp;$D2215,Empresas!$C$6:$CC$92,$G2215+6+1,0),0))))</f>
        <v>0</v>
      </c>
      <c r="AI2215" s="147">
        <f>IF(AND($I2215="Si",R2215=1),1,IF(AND($I2215="Fisico",R2215=1),1,IF(AND(R2215=1,$I2215="Electronico"),2,IF(R2215=1,VLOOKUP($C2215&amp;"|"&amp;$B2215&amp;"|"&amp;$D2215,Empresas!$C$6:$CC$92,$G2215+6+1,0),0))))</f>
        <v>0</v>
      </c>
      <c r="AJ2215" s="147">
        <f>IF(AND($I2215="Si",S2215=1),1,IF(AND($I2215="Fisico",S2215=1),1,IF(AND(S2215=1,$I2215="Electronico"),2,IF(S2215=1,VLOOKUP($C2215&amp;"|"&amp;$B2215&amp;"|"&amp;$D2215,Empresas!$C$6:$CC$92,$G2215+6+1,0),0))))</f>
        <v>0</v>
      </c>
      <c r="AK2215" s="147">
        <f>IF(AND($I2215="Si",T2215=1),1,IF(AND($I2215="Fisico",T2215=1),1,IF(AND(T2215=1,$I2215="Electronico"),2,IF(T2215=1,VLOOKUP($C2215&amp;"|"&amp;$B2215&amp;"|"&amp;$D2215,Empresas!$C$6:$CC$92,$G2215+6+1,0),0))))</f>
        <v>0</v>
      </c>
      <c r="AL2215" s="147">
        <f>IF(AND($I2215="Si",U2215=1),1,IF(AND($I2215="Fisico",U2215=1),1,IF(AND(U2215=1,$I2215="Electronico"),2,IF(U2215=1,VLOOKUP($C2215&amp;"|"&amp;$B2215&amp;"|"&amp;$D2215,Empresas!$C$6:$CC$92,$G2215+6+1,0),0))))</f>
        <v>0</v>
      </c>
      <c r="AM2215" s="149">
        <f t="shared" si="359"/>
        <v>0</v>
      </c>
      <c r="AN2215" s="149">
        <f t="shared" si="360"/>
        <v>0</v>
      </c>
      <c r="AO2215" s="152">
        <f t="shared" si="361"/>
        <v>0</v>
      </c>
    </row>
    <row r="2216" spans="1:41" x14ac:dyDescent="0.25">
      <c r="A2216" s="137" t="str">
        <f>VLOOKUP(D2216,Empresas!$D$7:$F$91,3,0)</f>
        <v>Omar</v>
      </c>
      <c r="B2216" s="138" t="str">
        <f>VLOOKUP(D2216,Empresas!$D$7:$G$91,4,0)</f>
        <v>Marisol</v>
      </c>
      <c r="C2216" s="138" t="s">
        <v>544</v>
      </c>
      <c r="D2216" s="138" t="s">
        <v>474</v>
      </c>
      <c r="E2216" s="138" t="str">
        <f>VLOOKUP(D2216,Empresas!$D$7:$E$92,2,0)</f>
        <v>IMC WAREHOUSE SAC</v>
      </c>
      <c r="F2216" s="138" t="s">
        <v>166</v>
      </c>
      <c r="G2216" s="139">
        <f t="shared" si="364"/>
        <v>31</v>
      </c>
      <c r="H2216" s="139" t="str">
        <f>VLOOKUP(D2216,Empresas!$D$6:$L$92,7,0)</f>
        <v>Mensual</v>
      </c>
      <c r="I2216" s="138" t="str">
        <f>VLOOKUP(VLOOKUP(D2216&amp;"|"&amp;B2216,Empresas!$I$7:$CB$92,G2216,0),Tablas!$A$3:$B$5,2,0)</f>
        <v>No aplica</v>
      </c>
      <c r="J2216" s="78"/>
      <c r="K2216" s="78"/>
      <c r="L2216" s="78"/>
      <c r="M2216" s="78"/>
      <c r="N2216" s="78"/>
      <c r="O2216" s="78"/>
      <c r="P2216" s="78"/>
      <c r="Q2216" s="78"/>
      <c r="R2216" s="78"/>
      <c r="S2216" s="78"/>
      <c r="T2216" s="78"/>
      <c r="U2216" s="78"/>
      <c r="V2216" s="78" t="str">
        <f>VLOOKUP(D2216,Empresas!$D$7:$CF$91,81,0)</f>
        <v>A</v>
      </c>
      <c r="W2216" s="78" t="str">
        <f>VLOOKUP(D2216,Empresas!$D$7:$M$91,10,0)</f>
        <v>Rer</v>
      </c>
      <c r="X2216" s="69" t="str">
        <f t="shared" si="357"/>
        <v>SI</v>
      </c>
      <c r="Y2216" s="153" t="str">
        <f t="shared" si="358"/>
        <v>No aplica</v>
      </c>
      <c r="Z2216" s="147">
        <f>IF(Y2216="No aplica",0,IF(I2216="no",0,IF(I2216="No aplica",0,IF(I2216="Si",1,IF(I2216="Fisico",1,IF(I2216="Electronico",2,VLOOKUP(C2216&amp;"|"&amp;B2216&amp;"|"&amp;D2216,Empresas!$C$6:$CC$92,G2216+6+1,0)))))))</f>
        <v>0</v>
      </c>
      <c r="AA2216" s="147">
        <f>IF(AND($I2216="Si",J2216=1),1,IF(AND($I2216="Fisico",J2216=1),1,IF(AND(J2216=1,$I2216="Electronico"),2,IF(J2216=1,VLOOKUP($C2216&amp;"|"&amp;$B2216&amp;"|"&amp;$D2216,Empresas!$C$6:$CC$92,$G2216+6+1,0),0))))</f>
        <v>0</v>
      </c>
      <c r="AB2216" s="147">
        <f>IF(AND($I2216="Si",K2216=1),1,IF(AND($I2216="Fisico",K2216=1),1,IF(AND(K2216=1,$I2216="Electronico"),2,IF(K2216=1,VLOOKUP($C2216&amp;"|"&amp;$B2216&amp;"|"&amp;$D2216,Empresas!$C$6:$CC$92,$G2216+6+1,0),0))))</f>
        <v>0</v>
      </c>
      <c r="AC2216" s="147">
        <f>IF(AND($I2216="Si",L2216=1),1,IF(AND($I2216="Fisico",L2216=1),1,IF(AND(L2216=1,$I2216="Electronico"),2,IF(L2216=1,VLOOKUP($C2216&amp;"|"&amp;$B2216&amp;"|"&amp;$D2216,Empresas!$C$6:$CC$92,$G2216+6+1,0),0))))</f>
        <v>0</v>
      </c>
      <c r="AD2216" s="147">
        <f>IF(AND($I2216="Si",M2216=1),1,IF(AND($I2216="Fisico",M2216=1),1,IF(AND(M2216=1,$I2216="Electronico"),2,IF(M2216=1,VLOOKUP($C2216&amp;"|"&amp;$B2216&amp;"|"&amp;$D2216,Empresas!$C$6:$CC$92,$G2216+6+1,0),0))))</f>
        <v>0</v>
      </c>
      <c r="AE2216" s="147">
        <f>IF(AND($I2216="Si",N2216=1),1,IF(AND($I2216="Fisico",N2216=1),1,IF(AND(N2216=1,$I2216="Electronico"),2,IF(N2216=1,VLOOKUP($C2216&amp;"|"&amp;$B2216&amp;"|"&amp;$D2216,Empresas!$C$6:$CC$92,$G2216+6+1,0),0))))</f>
        <v>0</v>
      </c>
      <c r="AF2216" s="147">
        <f>IF(AND($I2216="Si",O2216=1),1,IF(AND($I2216="Fisico",O2216=1),1,IF(AND(O2216=1,$I2216="Electronico"),2,IF(O2216=1,VLOOKUP($C2216&amp;"|"&amp;$B2216&amp;"|"&amp;$D2216,Empresas!$C$6:$CC$92,$G2216+6+1,0),0))))</f>
        <v>0</v>
      </c>
      <c r="AG2216" s="147">
        <f>IF(AND($I2216="Si",P2216=1),1,IF(AND($I2216="Fisico",P2216=1),1,IF(AND(P2216=1,$I2216="Electronico"),2,IF(P2216=1,VLOOKUP($C2216&amp;"|"&amp;$B2216&amp;"|"&amp;$D2216,Empresas!$C$6:$CC$92,$G2216+6+1,0),0))))</f>
        <v>0</v>
      </c>
      <c r="AH2216" s="147">
        <f>IF(AND($I2216="Si",Q2216=1),1,IF(AND($I2216="Fisico",Q2216=1),1,IF(AND(Q2216=1,$I2216="Electronico"),2,IF(Q2216=1,VLOOKUP($C2216&amp;"|"&amp;$B2216&amp;"|"&amp;$D2216,Empresas!$C$6:$CC$92,$G2216+6+1,0),0))))</f>
        <v>0</v>
      </c>
      <c r="AI2216" s="147">
        <f>IF(AND($I2216="Si",R2216=1),1,IF(AND($I2216="Fisico",R2216=1),1,IF(AND(R2216=1,$I2216="Electronico"),2,IF(R2216=1,VLOOKUP($C2216&amp;"|"&amp;$B2216&amp;"|"&amp;$D2216,Empresas!$C$6:$CC$92,$G2216+6+1,0),0))))</f>
        <v>0</v>
      </c>
      <c r="AJ2216" s="147">
        <f>IF(AND($I2216="Si",S2216=1),1,IF(AND($I2216="Fisico",S2216=1),1,IF(AND(S2216=1,$I2216="Electronico"),2,IF(S2216=1,VLOOKUP($C2216&amp;"|"&amp;$B2216&amp;"|"&amp;$D2216,Empresas!$C$6:$CC$92,$G2216+6+1,0),0))))</f>
        <v>0</v>
      </c>
      <c r="AK2216" s="147">
        <f>IF(AND($I2216="Si",T2216=1),1,IF(AND($I2216="Fisico",T2216=1),1,IF(AND(T2216=1,$I2216="Electronico"),2,IF(T2216=1,VLOOKUP($C2216&amp;"|"&amp;$B2216&amp;"|"&amp;$D2216,Empresas!$C$6:$CC$92,$G2216+6+1,0),0))))</f>
        <v>0</v>
      </c>
      <c r="AL2216" s="147">
        <f>IF(AND($I2216="Si",U2216=1),1,IF(AND($I2216="Fisico",U2216=1),1,IF(AND(U2216=1,$I2216="Electronico"),2,IF(U2216=1,VLOOKUP($C2216&amp;"|"&amp;$B2216&amp;"|"&amp;$D2216,Empresas!$C$6:$CC$92,$G2216+6+1,0),0))))</f>
        <v>0</v>
      </c>
      <c r="AM2216" s="149">
        <f t="shared" si="359"/>
        <v>0</v>
      </c>
      <c r="AN2216" s="149">
        <f t="shared" si="360"/>
        <v>0</v>
      </c>
      <c r="AO2216" s="152">
        <f t="shared" si="361"/>
        <v>0</v>
      </c>
    </row>
    <row r="2217" spans="1:41" x14ac:dyDescent="0.25">
      <c r="A2217" s="137" t="str">
        <f>VLOOKUP(D2217,Empresas!$D$7:$F$91,3,0)</f>
        <v>Omar</v>
      </c>
      <c r="B2217" s="138" t="str">
        <f>VLOOKUP(D2217,Empresas!$D$7:$G$91,4,0)</f>
        <v>Marisol</v>
      </c>
      <c r="C2217" s="138" t="s">
        <v>544</v>
      </c>
      <c r="D2217" s="138" t="s">
        <v>474</v>
      </c>
      <c r="E2217" s="138" t="str">
        <f>VLOOKUP(D2217,Empresas!$D$7:$E$92,2,0)</f>
        <v>IMC WAREHOUSE SAC</v>
      </c>
      <c r="F2217" s="138" t="s">
        <v>167</v>
      </c>
      <c r="G2217" s="139">
        <f t="shared" si="364"/>
        <v>34</v>
      </c>
      <c r="H2217" s="139" t="str">
        <f>VLOOKUP(D2217,Empresas!$D$6:$L$92,7,0)</f>
        <v>Mensual</v>
      </c>
      <c r="I2217" s="138" t="str">
        <f>VLOOKUP(VLOOKUP(D2217&amp;"|"&amp;B2217,Empresas!$I$7:$CB$92,G2217,0),Tablas!$A$3:$B$5,2,0)</f>
        <v>No aplica</v>
      </c>
      <c r="J2217" s="78"/>
      <c r="K2217" s="78"/>
      <c r="L2217" s="78"/>
      <c r="M2217" s="78"/>
      <c r="N2217" s="78"/>
      <c r="O2217" s="78"/>
      <c r="P2217" s="78"/>
      <c r="Q2217" s="78"/>
      <c r="R2217" s="78"/>
      <c r="S2217" s="78"/>
      <c r="T2217" s="78"/>
      <c r="U2217" s="78"/>
      <c r="V2217" s="78" t="str">
        <f>VLOOKUP(D2217,Empresas!$D$7:$CF$91,81,0)</f>
        <v>A</v>
      </c>
      <c r="W2217" s="78" t="str">
        <f>VLOOKUP(D2217,Empresas!$D$7:$M$91,10,0)</f>
        <v>Rer</v>
      </c>
      <c r="X2217" s="69" t="str">
        <f t="shared" si="357"/>
        <v>SI</v>
      </c>
      <c r="Y2217" s="153" t="str">
        <f t="shared" si="358"/>
        <v>No aplica</v>
      </c>
      <c r="Z2217" s="147">
        <f>IF(Y2217="No aplica",0,IF(I2217="no",0,IF(I2217="No aplica",0,IF(I2217="Si",1,IF(I2217="Fisico",1,IF(I2217="Electronico",2,VLOOKUP(C2217&amp;"|"&amp;B2217&amp;"|"&amp;D2217,Empresas!$C$6:$CC$92,G2217+6+1,0)))))))</f>
        <v>0</v>
      </c>
      <c r="AA2217" s="147">
        <f>IF(AND($I2217="Si",J2217=1),1,IF(AND($I2217="Fisico",J2217=1),1,IF(AND(J2217=1,$I2217="Electronico"),2,IF(J2217=1,VLOOKUP($C2217&amp;"|"&amp;$B2217&amp;"|"&amp;$D2217,Empresas!$C$6:$CC$92,$G2217+6+1,0),0))))</f>
        <v>0</v>
      </c>
      <c r="AB2217" s="147">
        <f>IF(AND($I2217="Si",K2217=1),1,IF(AND($I2217="Fisico",K2217=1),1,IF(AND(K2217=1,$I2217="Electronico"),2,IF(K2217=1,VLOOKUP($C2217&amp;"|"&amp;$B2217&amp;"|"&amp;$D2217,Empresas!$C$6:$CC$92,$G2217+6+1,0),0))))</f>
        <v>0</v>
      </c>
      <c r="AC2217" s="147">
        <f>IF(AND($I2217="Si",L2217=1),1,IF(AND($I2217="Fisico",L2217=1),1,IF(AND(L2217=1,$I2217="Electronico"),2,IF(L2217=1,VLOOKUP($C2217&amp;"|"&amp;$B2217&amp;"|"&amp;$D2217,Empresas!$C$6:$CC$92,$G2217+6+1,0),0))))</f>
        <v>0</v>
      </c>
      <c r="AD2217" s="147">
        <f>IF(AND($I2217="Si",M2217=1),1,IF(AND($I2217="Fisico",M2217=1),1,IF(AND(M2217=1,$I2217="Electronico"),2,IF(M2217=1,VLOOKUP($C2217&amp;"|"&amp;$B2217&amp;"|"&amp;$D2217,Empresas!$C$6:$CC$92,$G2217+6+1,0),0))))</f>
        <v>0</v>
      </c>
      <c r="AE2217" s="147">
        <f>IF(AND($I2217="Si",N2217=1),1,IF(AND($I2217="Fisico",N2217=1),1,IF(AND(N2217=1,$I2217="Electronico"),2,IF(N2217=1,VLOOKUP($C2217&amp;"|"&amp;$B2217&amp;"|"&amp;$D2217,Empresas!$C$6:$CC$92,$G2217+6+1,0),0))))</f>
        <v>0</v>
      </c>
      <c r="AF2217" s="147">
        <f>IF(AND($I2217="Si",O2217=1),1,IF(AND($I2217="Fisico",O2217=1),1,IF(AND(O2217=1,$I2217="Electronico"),2,IF(O2217=1,VLOOKUP($C2217&amp;"|"&amp;$B2217&amp;"|"&amp;$D2217,Empresas!$C$6:$CC$92,$G2217+6+1,0),0))))</f>
        <v>0</v>
      </c>
      <c r="AG2217" s="147">
        <f>IF(AND($I2217="Si",P2217=1),1,IF(AND($I2217="Fisico",P2217=1),1,IF(AND(P2217=1,$I2217="Electronico"),2,IF(P2217=1,VLOOKUP($C2217&amp;"|"&amp;$B2217&amp;"|"&amp;$D2217,Empresas!$C$6:$CC$92,$G2217+6+1,0),0))))</f>
        <v>0</v>
      </c>
      <c r="AH2217" s="147">
        <f>IF(AND($I2217="Si",Q2217=1),1,IF(AND($I2217="Fisico",Q2217=1),1,IF(AND(Q2217=1,$I2217="Electronico"),2,IF(Q2217=1,VLOOKUP($C2217&amp;"|"&amp;$B2217&amp;"|"&amp;$D2217,Empresas!$C$6:$CC$92,$G2217+6+1,0),0))))</f>
        <v>0</v>
      </c>
      <c r="AI2217" s="147">
        <f>IF(AND($I2217="Si",R2217=1),1,IF(AND($I2217="Fisico",R2217=1),1,IF(AND(R2217=1,$I2217="Electronico"),2,IF(R2217=1,VLOOKUP($C2217&amp;"|"&amp;$B2217&amp;"|"&amp;$D2217,Empresas!$C$6:$CC$92,$G2217+6+1,0),0))))</f>
        <v>0</v>
      </c>
      <c r="AJ2217" s="147">
        <f>IF(AND($I2217="Si",S2217=1),1,IF(AND($I2217="Fisico",S2217=1),1,IF(AND(S2217=1,$I2217="Electronico"),2,IF(S2217=1,VLOOKUP($C2217&amp;"|"&amp;$B2217&amp;"|"&amp;$D2217,Empresas!$C$6:$CC$92,$G2217+6+1,0),0))))</f>
        <v>0</v>
      </c>
      <c r="AK2217" s="147">
        <f>IF(AND($I2217="Si",T2217=1),1,IF(AND($I2217="Fisico",T2217=1),1,IF(AND(T2217=1,$I2217="Electronico"),2,IF(T2217=1,VLOOKUP($C2217&amp;"|"&amp;$B2217&amp;"|"&amp;$D2217,Empresas!$C$6:$CC$92,$G2217+6+1,0),0))))</f>
        <v>0</v>
      </c>
      <c r="AL2217" s="147">
        <f>IF(AND($I2217="Si",U2217=1),1,IF(AND($I2217="Fisico",U2217=1),1,IF(AND(U2217=1,$I2217="Electronico"),2,IF(U2217=1,VLOOKUP($C2217&amp;"|"&amp;$B2217&amp;"|"&amp;$D2217,Empresas!$C$6:$CC$92,$G2217+6+1,0),0))))</f>
        <v>0</v>
      </c>
      <c r="AM2217" s="149">
        <f t="shared" si="359"/>
        <v>0</v>
      </c>
      <c r="AN2217" s="149">
        <f t="shared" si="360"/>
        <v>0</v>
      </c>
      <c r="AO2217" s="152">
        <f t="shared" si="361"/>
        <v>0</v>
      </c>
    </row>
    <row r="2218" spans="1:41" x14ac:dyDescent="0.25">
      <c r="A2218" s="137" t="str">
        <f>VLOOKUP(D2218,Empresas!$D$7:$F$91,3,0)</f>
        <v>Omar</v>
      </c>
      <c r="B2218" s="138" t="str">
        <f>VLOOKUP(D2218,Empresas!$D$7:$G$91,4,0)</f>
        <v>Marisol</v>
      </c>
      <c r="C2218" s="138" t="s">
        <v>544</v>
      </c>
      <c r="D2218" s="138" t="s">
        <v>474</v>
      </c>
      <c r="E2218" s="138" t="str">
        <f>VLOOKUP(D2218,Empresas!$D$7:$E$92,2,0)</f>
        <v>IMC WAREHOUSE SAC</v>
      </c>
      <c r="F2218" s="138" t="s">
        <v>168</v>
      </c>
      <c r="G2218" s="139">
        <f t="shared" si="364"/>
        <v>37</v>
      </c>
      <c r="H2218" s="139" t="str">
        <f>VLOOKUP(D2218,Empresas!$D$6:$L$92,7,0)</f>
        <v>Mensual</v>
      </c>
      <c r="I2218" s="138" t="str">
        <f>VLOOKUP(VLOOKUP(D2218&amp;"|"&amp;B2218,Empresas!$I$7:$CB$92,G2218,0),Tablas!$A$3:$B$5,2,0)</f>
        <v>No aplica</v>
      </c>
      <c r="J2218" s="78"/>
      <c r="K2218" s="78"/>
      <c r="L2218" s="78"/>
      <c r="M2218" s="78"/>
      <c r="N2218" s="78"/>
      <c r="O2218" s="78"/>
      <c r="P2218" s="78"/>
      <c r="Q2218" s="78"/>
      <c r="R2218" s="78"/>
      <c r="S2218" s="78"/>
      <c r="T2218" s="78"/>
      <c r="U2218" s="78"/>
      <c r="V2218" s="78" t="str">
        <f>VLOOKUP(D2218,Empresas!$D$7:$CF$91,81,0)</f>
        <v>A</v>
      </c>
      <c r="W2218" s="78" t="str">
        <f>VLOOKUP(D2218,Empresas!$D$7:$M$91,10,0)</f>
        <v>Rer</v>
      </c>
      <c r="X2218" s="69" t="str">
        <f t="shared" si="357"/>
        <v>SI</v>
      </c>
      <c r="Y2218" s="153" t="str">
        <f t="shared" si="358"/>
        <v>No aplica</v>
      </c>
      <c r="Z2218" s="147">
        <f>IF(Y2218="No aplica",0,IF(I2218="no",0,IF(I2218="No aplica",0,IF(I2218="Si",1,IF(I2218="Fisico",1,IF(I2218="Electronico",2,VLOOKUP(C2218&amp;"|"&amp;B2218&amp;"|"&amp;D2218,Empresas!$C$6:$CC$92,G2218+6+1,0)))))))</f>
        <v>0</v>
      </c>
      <c r="AA2218" s="147">
        <f>IF(AND($I2218="Si",J2218=1),1,IF(AND($I2218="Fisico",J2218=1),1,IF(AND(J2218=1,$I2218="Electronico"),2,IF(J2218=1,VLOOKUP($C2218&amp;"|"&amp;$B2218&amp;"|"&amp;$D2218,Empresas!$C$6:$CC$92,$G2218+6+1,0),0))))</f>
        <v>0</v>
      </c>
      <c r="AB2218" s="147">
        <f>IF(AND($I2218="Si",K2218=1),1,IF(AND($I2218="Fisico",K2218=1),1,IF(AND(K2218=1,$I2218="Electronico"),2,IF(K2218=1,VLOOKUP($C2218&amp;"|"&amp;$B2218&amp;"|"&amp;$D2218,Empresas!$C$6:$CC$92,$G2218+6+1,0),0))))</f>
        <v>0</v>
      </c>
      <c r="AC2218" s="147">
        <f>IF(AND($I2218="Si",L2218=1),1,IF(AND($I2218="Fisico",L2218=1),1,IF(AND(L2218=1,$I2218="Electronico"),2,IF(L2218=1,VLOOKUP($C2218&amp;"|"&amp;$B2218&amp;"|"&amp;$D2218,Empresas!$C$6:$CC$92,$G2218+6+1,0),0))))</f>
        <v>0</v>
      </c>
      <c r="AD2218" s="147">
        <f>IF(AND($I2218="Si",M2218=1),1,IF(AND($I2218="Fisico",M2218=1),1,IF(AND(M2218=1,$I2218="Electronico"),2,IF(M2218=1,VLOOKUP($C2218&amp;"|"&amp;$B2218&amp;"|"&amp;$D2218,Empresas!$C$6:$CC$92,$G2218+6+1,0),0))))</f>
        <v>0</v>
      </c>
      <c r="AE2218" s="147">
        <f>IF(AND($I2218="Si",N2218=1),1,IF(AND($I2218="Fisico",N2218=1),1,IF(AND(N2218=1,$I2218="Electronico"),2,IF(N2218=1,VLOOKUP($C2218&amp;"|"&amp;$B2218&amp;"|"&amp;$D2218,Empresas!$C$6:$CC$92,$G2218+6+1,0),0))))</f>
        <v>0</v>
      </c>
      <c r="AF2218" s="147">
        <f>IF(AND($I2218="Si",O2218=1),1,IF(AND($I2218="Fisico",O2218=1),1,IF(AND(O2218=1,$I2218="Electronico"),2,IF(O2218=1,VLOOKUP($C2218&amp;"|"&amp;$B2218&amp;"|"&amp;$D2218,Empresas!$C$6:$CC$92,$G2218+6+1,0),0))))</f>
        <v>0</v>
      </c>
      <c r="AG2218" s="147">
        <f>IF(AND($I2218="Si",P2218=1),1,IF(AND($I2218="Fisico",P2218=1),1,IF(AND(P2218=1,$I2218="Electronico"),2,IF(P2218=1,VLOOKUP($C2218&amp;"|"&amp;$B2218&amp;"|"&amp;$D2218,Empresas!$C$6:$CC$92,$G2218+6+1,0),0))))</f>
        <v>0</v>
      </c>
      <c r="AH2218" s="147">
        <f>IF(AND($I2218="Si",Q2218=1),1,IF(AND($I2218="Fisico",Q2218=1),1,IF(AND(Q2218=1,$I2218="Electronico"),2,IF(Q2218=1,VLOOKUP($C2218&amp;"|"&amp;$B2218&amp;"|"&amp;$D2218,Empresas!$C$6:$CC$92,$G2218+6+1,0),0))))</f>
        <v>0</v>
      </c>
      <c r="AI2218" s="147">
        <f>IF(AND($I2218="Si",R2218=1),1,IF(AND($I2218="Fisico",R2218=1),1,IF(AND(R2218=1,$I2218="Electronico"),2,IF(R2218=1,VLOOKUP($C2218&amp;"|"&amp;$B2218&amp;"|"&amp;$D2218,Empresas!$C$6:$CC$92,$G2218+6+1,0),0))))</f>
        <v>0</v>
      </c>
      <c r="AJ2218" s="147">
        <f>IF(AND($I2218="Si",S2218=1),1,IF(AND($I2218="Fisico",S2218=1),1,IF(AND(S2218=1,$I2218="Electronico"),2,IF(S2218=1,VLOOKUP($C2218&amp;"|"&amp;$B2218&amp;"|"&amp;$D2218,Empresas!$C$6:$CC$92,$G2218+6+1,0),0))))</f>
        <v>0</v>
      </c>
      <c r="AK2218" s="147">
        <f>IF(AND($I2218="Si",T2218=1),1,IF(AND($I2218="Fisico",T2218=1),1,IF(AND(T2218=1,$I2218="Electronico"),2,IF(T2218=1,VLOOKUP($C2218&amp;"|"&amp;$B2218&amp;"|"&amp;$D2218,Empresas!$C$6:$CC$92,$G2218+6+1,0),0))))</f>
        <v>0</v>
      </c>
      <c r="AL2218" s="147">
        <f>IF(AND($I2218="Si",U2218=1),1,IF(AND($I2218="Fisico",U2218=1),1,IF(AND(U2218=1,$I2218="Electronico"),2,IF(U2218=1,VLOOKUP($C2218&amp;"|"&amp;$B2218&amp;"|"&amp;$D2218,Empresas!$C$6:$CC$92,$G2218+6+1,0),0))))</f>
        <v>0</v>
      </c>
      <c r="AM2218" s="149">
        <f t="shared" si="359"/>
        <v>0</v>
      </c>
      <c r="AN2218" s="149">
        <f t="shared" si="360"/>
        <v>0</v>
      </c>
      <c r="AO2218" s="152">
        <f t="shared" si="361"/>
        <v>0</v>
      </c>
    </row>
    <row r="2219" spans="1:41" x14ac:dyDescent="0.25">
      <c r="A2219" s="137" t="str">
        <f>VLOOKUP(D2219,Empresas!$D$7:$F$91,3,0)</f>
        <v>Omar</v>
      </c>
      <c r="B2219" s="138" t="str">
        <f>VLOOKUP(D2219,Empresas!$D$7:$G$91,4,0)</f>
        <v>Marisol</v>
      </c>
      <c r="C2219" s="138" t="s">
        <v>544</v>
      </c>
      <c r="D2219" s="138" t="s">
        <v>474</v>
      </c>
      <c r="E2219" s="138" t="str">
        <f>VLOOKUP(D2219,Empresas!$D$7:$E$92,2,0)</f>
        <v>IMC WAREHOUSE SAC</v>
      </c>
      <c r="F2219" s="138" t="s">
        <v>169</v>
      </c>
      <c r="G2219" s="139">
        <f t="shared" si="364"/>
        <v>40</v>
      </c>
      <c r="H2219" s="139" t="str">
        <f>VLOOKUP(D2219,Empresas!$D$6:$L$92,7,0)</f>
        <v>Mensual</v>
      </c>
      <c r="I2219" s="138" t="str">
        <f>VLOOKUP(VLOOKUP(D2219&amp;"|"&amp;B2219,Empresas!$I$7:$CB$92,G2219,0),Tablas!$A$3:$B$5,2,0)</f>
        <v>No aplica</v>
      </c>
      <c r="J2219" s="78"/>
      <c r="K2219" s="78"/>
      <c r="L2219" s="78"/>
      <c r="M2219" s="78"/>
      <c r="N2219" s="78"/>
      <c r="O2219" s="78"/>
      <c r="P2219" s="78"/>
      <c r="Q2219" s="78"/>
      <c r="R2219" s="78"/>
      <c r="S2219" s="78"/>
      <c r="T2219" s="78"/>
      <c r="U2219" s="78"/>
      <c r="V2219" s="78" t="str">
        <f>VLOOKUP(D2219,Empresas!$D$7:$CF$91,81,0)</f>
        <v>A</v>
      </c>
      <c r="W2219" s="78" t="str">
        <f>VLOOKUP(D2219,Empresas!$D$7:$M$91,10,0)</f>
        <v>Rer</v>
      </c>
      <c r="X2219" s="69" t="str">
        <f t="shared" si="357"/>
        <v>SI</v>
      </c>
      <c r="Y2219" s="153" t="str">
        <f t="shared" si="358"/>
        <v>No aplica</v>
      </c>
      <c r="Z2219" s="147">
        <f>IF(Y2219="No aplica",0,IF(I2219="no",0,IF(I2219="No aplica",0,IF(I2219="Si",1,IF(I2219="Fisico",1,IF(I2219="Electronico",2,VLOOKUP(C2219&amp;"|"&amp;B2219&amp;"|"&amp;D2219,Empresas!$C$6:$CC$92,G2219+6+1,0)))))))</f>
        <v>0</v>
      </c>
      <c r="AA2219" s="147">
        <f>IF(AND($I2219="Si",J2219=1),1,IF(AND($I2219="Fisico",J2219=1),1,IF(AND(J2219=1,$I2219="Electronico"),2,IF(J2219=1,VLOOKUP($C2219&amp;"|"&amp;$B2219&amp;"|"&amp;$D2219,Empresas!$C$6:$CC$92,$G2219+6+1,0),0))))</f>
        <v>0</v>
      </c>
      <c r="AB2219" s="147">
        <f>IF(AND($I2219="Si",K2219=1),1,IF(AND($I2219="Fisico",K2219=1),1,IF(AND(K2219=1,$I2219="Electronico"),2,IF(K2219=1,VLOOKUP($C2219&amp;"|"&amp;$B2219&amp;"|"&amp;$D2219,Empresas!$C$6:$CC$92,$G2219+6+1,0),0))))</f>
        <v>0</v>
      </c>
      <c r="AC2219" s="147">
        <f>IF(AND($I2219="Si",L2219=1),1,IF(AND($I2219="Fisico",L2219=1),1,IF(AND(L2219=1,$I2219="Electronico"),2,IF(L2219=1,VLOOKUP($C2219&amp;"|"&amp;$B2219&amp;"|"&amp;$D2219,Empresas!$C$6:$CC$92,$G2219+6+1,0),0))))</f>
        <v>0</v>
      </c>
      <c r="AD2219" s="147">
        <f>IF(AND($I2219="Si",M2219=1),1,IF(AND($I2219="Fisico",M2219=1),1,IF(AND(M2219=1,$I2219="Electronico"),2,IF(M2219=1,VLOOKUP($C2219&amp;"|"&amp;$B2219&amp;"|"&amp;$D2219,Empresas!$C$6:$CC$92,$G2219+6+1,0),0))))</f>
        <v>0</v>
      </c>
      <c r="AE2219" s="147">
        <f>IF(AND($I2219="Si",N2219=1),1,IF(AND($I2219="Fisico",N2219=1),1,IF(AND(N2219=1,$I2219="Electronico"),2,IF(N2219=1,VLOOKUP($C2219&amp;"|"&amp;$B2219&amp;"|"&amp;$D2219,Empresas!$C$6:$CC$92,$G2219+6+1,0),0))))</f>
        <v>0</v>
      </c>
      <c r="AF2219" s="147">
        <f>IF(AND($I2219="Si",O2219=1),1,IF(AND($I2219="Fisico",O2219=1),1,IF(AND(O2219=1,$I2219="Electronico"),2,IF(O2219=1,VLOOKUP($C2219&amp;"|"&amp;$B2219&amp;"|"&amp;$D2219,Empresas!$C$6:$CC$92,$G2219+6+1,0),0))))</f>
        <v>0</v>
      </c>
      <c r="AG2219" s="147">
        <f>IF(AND($I2219="Si",P2219=1),1,IF(AND($I2219="Fisico",P2219=1),1,IF(AND(P2219=1,$I2219="Electronico"),2,IF(P2219=1,VLOOKUP($C2219&amp;"|"&amp;$B2219&amp;"|"&amp;$D2219,Empresas!$C$6:$CC$92,$G2219+6+1,0),0))))</f>
        <v>0</v>
      </c>
      <c r="AH2219" s="147">
        <f>IF(AND($I2219="Si",Q2219=1),1,IF(AND($I2219="Fisico",Q2219=1),1,IF(AND(Q2219=1,$I2219="Electronico"),2,IF(Q2219=1,VLOOKUP($C2219&amp;"|"&amp;$B2219&amp;"|"&amp;$D2219,Empresas!$C$6:$CC$92,$G2219+6+1,0),0))))</f>
        <v>0</v>
      </c>
      <c r="AI2219" s="147">
        <f>IF(AND($I2219="Si",R2219=1),1,IF(AND($I2219="Fisico",R2219=1),1,IF(AND(R2219=1,$I2219="Electronico"),2,IF(R2219=1,VLOOKUP($C2219&amp;"|"&amp;$B2219&amp;"|"&amp;$D2219,Empresas!$C$6:$CC$92,$G2219+6+1,0),0))))</f>
        <v>0</v>
      </c>
      <c r="AJ2219" s="147">
        <f>IF(AND($I2219="Si",S2219=1),1,IF(AND($I2219="Fisico",S2219=1),1,IF(AND(S2219=1,$I2219="Electronico"),2,IF(S2219=1,VLOOKUP($C2219&amp;"|"&amp;$B2219&amp;"|"&amp;$D2219,Empresas!$C$6:$CC$92,$G2219+6+1,0),0))))</f>
        <v>0</v>
      </c>
      <c r="AK2219" s="147">
        <f>IF(AND($I2219="Si",T2219=1),1,IF(AND($I2219="Fisico",T2219=1),1,IF(AND(T2219=1,$I2219="Electronico"),2,IF(T2219=1,VLOOKUP($C2219&amp;"|"&amp;$B2219&amp;"|"&amp;$D2219,Empresas!$C$6:$CC$92,$G2219+6+1,0),0))))</f>
        <v>0</v>
      </c>
      <c r="AL2219" s="147">
        <f>IF(AND($I2219="Si",U2219=1),1,IF(AND($I2219="Fisico",U2219=1),1,IF(AND(U2219=1,$I2219="Electronico"),2,IF(U2219=1,VLOOKUP($C2219&amp;"|"&amp;$B2219&amp;"|"&amp;$D2219,Empresas!$C$6:$CC$92,$G2219+6+1,0),0))))</f>
        <v>0</v>
      </c>
      <c r="AM2219" s="149">
        <f t="shared" si="359"/>
        <v>0</v>
      </c>
      <c r="AN2219" s="149">
        <f t="shared" si="360"/>
        <v>0</v>
      </c>
      <c r="AO2219" s="152">
        <f t="shared" si="361"/>
        <v>0</v>
      </c>
    </row>
    <row r="2220" spans="1:41" x14ac:dyDescent="0.25">
      <c r="A2220" s="137" t="str">
        <f>VLOOKUP(D2220,Empresas!$D$7:$F$91,3,0)</f>
        <v>Omar</v>
      </c>
      <c r="B2220" s="138" t="str">
        <f>VLOOKUP(D2220,Empresas!$D$7:$G$91,4,0)</f>
        <v>Marisol</v>
      </c>
      <c r="C2220" s="138" t="s">
        <v>544</v>
      </c>
      <c r="D2220" s="138" t="s">
        <v>474</v>
      </c>
      <c r="E2220" s="138" t="str">
        <f>VLOOKUP(D2220,Empresas!$D$7:$E$92,2,0)</f>
        <v>IMC WAREHOUSE SAC</v>
      </c>
      <c r="F2220" s="138" t="s">
        <v>170</v>
      </c>
      <c r="G2220" s="139">
        <f t="shared" si="364"/>
        <v>43</v>
      </c>
      <c r="H2220" s="139" t="str">
        <f>VLOOKUP(D2220,Empresas!$D$6:$L$92,7,0)</f>
        <v>Mensual</v>
      </c>
      <c r="I2220" s="138" t="str">
        <f>VLOOKUP(VLOOKUP(D2220&amp;"|"&amp;B2220,Empresas!$I$7:$CB$92,G2220,0),Tablas!$A$3:$B$5,2,0)</f>
        <v>No aplica</v>
      </c>
      <c r="J2220" s="78"/>
      <c r="K2220" s="78"/>
      <c r="L2220" s="78"/>
      <c r="M2220" s="78"/>
      <c r="N2220" s="78"/>
      <c r="O2220" s="78"/>
      <c r="P2220" s="78"/>
      <c r="Q2220" s="78"/>
      <c r="R2220" s="78"/>
      <c r="S2220" s="78"/>
      <c r="T2220" s="78"/>
      <c r="U2220" s="78"/>
      <c r="V2220" s="78" t="str">
        <f>VLOOKUP(D2220,Empresas!$D$7:$CF$91,81,0)</f>
        <v>A</v>
      </c>
      <c r="W2220" s="78" t="str">
        <f>VLOOKUP(D2220,Empresas!$D$7:$M$91,10,0)</f>
        <v>Rer</v>
      </c>
      <c r="X2220" s="69" t="str">
        <f t="shared" si="357"/>
        <v>SI</v>
      </c>
      <c r="Y2220" s="153" t="str">
        <f t="shared" si="358"/>
        <v>No aplica</v>
      </c>
      <c r="Z2220" s="147">
        <f>IF(Y2220="No aplica",0,IF(I2220="no",0,IF(I2220="No aplica",0,IF(I2220="Si",1,IF(I2220="Fisico",1,IF(I2220="Electronico",2,VLOOKUP(C2220&amp;"|"&amp;B2220&amp;"|"&amp;D2220,Empresas!$C$6:$CC$92,G2220+6+1,0)))))))</f>
        <v>0</v>
      </c>
      <c r="AA2220" s="147">
        <f>IF(AND($I2220="Si",J2220=1),1,IF(AND($I2220="Fisico",J2220=1),1,IF(AND(J2220=1,$I2220="Electronico"),2,IF(J2220=1,VLOOKUP($C2220&amp;"|"&amp;$B2220&amp;"|"&amp;$D2220,Empresas!$C$6:$CC$92,$G2220+6+1,0),0))))</f>
        <v>0</v>
      </c>
      <c r="AB2220" s="147">
        <f>IF(AND($I2220="Si",K2220=1),1,IF(AND($I2220="Fisico",K2220=1),1,IF(AND(K2220=1,$I2220="Electronico"),2,IF(K2220=1,VLOOKUP($C2220&amp;"|"&amp;$B2220&amp;"|"&amp;$D2220,Empresas!$C$6:$CC$92,$G2220+6+1,0),0))))</f>
        <v>0</v>
      </c>
      <c r="AC2220" s="147">
        <f>IF(AND($I2220="Si",L2220=1),1,IF(AND($I2220="Fisico",L2220=1),1,IF(AND(L2220=1,$I2220="Electronico"),2,IF(L2220=1,VLOOKUP($C2220&amp;"|"&amp;$B2220&amp;"|"&amp;$D2220,Empresas!$C$6:$CC$92,$G2220+6+1,0),0))))</f>
        <v>0</v>
      </c>
      <c r="AD2220" s="147">
        <f>IF(AND($I2220="Si",M2220=1),1,IF(AND($I2220="Fisico",M2220=1),1,IF(AND(M2220=1,$I2220="Electronico"),2,IF(M2220=1,VLOOKUP($C2220&amp;"|"&amp;$B2220&amp;"|"&amp;$D2220,Empresas!$C$6:$CC$92,$G2220+6+1,0),0))))</f>
        <v>0</v>
      </c>
      <c r="AE2220" s="147">
        <f>IF(AND($I2220="Si",N2220=1),1,IF(AND($I2220="Fisico",N2220=1),1,IF(AND(N2220=1,$I2220="Electronico"),2,IF(N2220=1,VLOOKUP($C2220&amp;"|"&amp;$B2220&amp;"|"&amp;$D2220,Empresas!$C$6:$CC$92,$G2220+6+1,0),0))))</f>
        <v>0</v>
      </c>
      <c r="AF2220" s="147">
        <f>IF(AND($I2220="Si",O2220=1),1,IF(AND($I2220="Fisico",O2220=1),1,IF(AND(O2220=1,$I2220="Electronico"),2,IF(O2220=1,VLOOKUP($C2220&amp;"|"&amp;$B2220&amp;"|"&amp;$D2220,Empresas!$C$6:$CC$92,$G2220+6+1,0),0))))</f>
        <v>0</v>
      </c>
      <c r="AG2220" s="147">
        <f>IF(AND($I2220="Si",P2220=1),1,IF(AND($I2220="Fisico",P2220=1),1,IF(AND(P2220=1,$I2220="Electronico"),2,IF(P2220=1,VLOOKUP($C2220&amp;"|"&amp;$B2220&amp;"|"&amp;$D2220,Empresas!$C$6:$CC$92,$G2220+6+1,0),0))))</f>
        <v>0</v>
      </c>
      <c r="AH2220" s="147">
        <f>IF(AND($I2220="Si",Q2220=1),1,IF(AND($I2220="Fisico",Q2220=1),1,IF(AND(Q2220=1,$I2220="Electronico"),2,IF(Q2220=1,VLOOKUP($C2220&amp;"|"&amp;$B2220&amp;"|"&amp;$D2220,Empresas!$C$6:$CC$92,$G2220+6+1,0),0))))</f>
        <v>0</v>
      </c>
      <c r="AI2220" s="147">
        <f>IF(AND($I2220="Si",R2220=1),1,IF(AND($I2220="Fisico",R2220=1),1,IF(AND(R2220=1,$I2220="Electronico"),2,IF(R2220=1,VLOOKUP($C2220&amp;"|"&amp;$B2220&amp;"|"&amp;$D2220,Empresas!$C$6:$CC$92,$G2220+6+1,0),0))))</f>
        <v>0</v>
      </c>
      <c r="AJ2220" s="147">
        <f>IF(AND($I2220="Si",S2220=1),1,IF(AND($I2220="Fisico",S2220=1),1,IF(AND(S2220=1,$I2220="Electronico"),2,IF(S2220=1,VLOOKUP($C2220&amp;"|"&amp;$B2220&amp;"|"&amp;$D2220,Empresas!$C$6:$CC$92,$G2220+6+1,0),0))))</f>
        <v>0</v>
      </c>
      <c r="AK2220" s="147">
        <f>IF(AND($I2220="Si",T2220=1),1,IF(AND($I2220="Fisico",T2220=1),1,IF(AND(T2220=1,$I2220="Electronico"),2,IF(T2220=1,VLOOKUP($C2220&amp;"|"&amp;$B2220&amp;"|"&amp;$D2220,Empresas!$C$6:$CC$92,$G2220+6+1,0),0))))</f>
        <v>0</v>
      </c>
      <c r="AL2220" s="147">
        <f>IF(AND($I2220="Si",U2220=1),1,IF(AND($I2220="Fisico",U2220=1),1,IF(AND(U2220=1,$I2220="Electronico"),2,IF(U2220=1,VLOOKUP($C2220&amp;"|"&amp;$B2220&amp;"|"&amp;$D2220,Empresas!$C$6:$CC$92,$G2220+6+1,0),0))))</f>
        <v>0</v>
      </c>
      <c r="AM2220" s="149">
        <f t="shared" si="359"/>
        <v>0</v>
      </c>
      <c r="AN2220" s="149">
        <f t="shared" si="360"/>
        <v>0</v>
      </c>
      <c r="AO2220" s="152">
        <f t="shared" si="361"/>
        <v>0</v>
      </c>
    </row>
    <row r="2221" spans="1:41" x14ac:dyDescent="0.25">
      <c r="A2221" s="137" t="str">
        <f>VLOOKUP(D2221,Empresas!$D$7:$F$91,3,0)</f>
        <v>Omar</v>
      </c>
      <c r="B2221" s="138" t="str">
        <f>VLOOKUP(D2221,Empresas!$D$7:$G$91,4,0)</f>
        <v>Marisol</v>
      </c>
      <c r="C2221" s="138" t="s">
        <v>544</v>
      </c>
      <c r="D2221" s="138" t="s">
        <v>474</v>
      </c>
      <c r="E2221" s="138" t="str">
        <f>VLOOKUP(D2221,Empresas!$D$7:$E$92,2,0)</f>
        <v>IMC WAREHOUSE SAC</v>
      </c>
      <c r="F2221" s="138" t="s">
        <v>171</v>
      </c>
      <c r="G2221" s="139">
        <f t="shared" si="364"/>
        <v>46</v>
      </c>
      <c r="H2221" s="139" t="str">
        <f>VLOOKUP(D2221,Empresas!$D$6:$L$92,7,0)</f>
        <v>Mensual</v>
      </c>
      <c r="I2221" s="138" t="str">
        <f>VLOOKUP(VLOOKUP(D2221&amp;"|"&amp;B2221,Empresas!$I$7:$CB$92,G2221,0),Tablas!$A$3:$B$5,2,0)</f>
        <v>No aplica</v>
      </c>
      <c r="J2221" s="78"/>
      <c r="K2221" s="78"/>
      <c r="L2221" s="78"/>
      <c r="M2221" s="78"/>
      <c r="N2221" s="78"/>
      <c r="O2221" s="78"/>
      <c r="P2221" s="78"/>
      <c r="Q2221" s="78"/>
      <c r="R2221" s="78"/>
      <c r="S2221" s="78"/>
      <c r="T2221" s="78"/>
      <c r="U2221" s="78"/>
      <c r="V2221" s="78" t="str">
        <f>VLOOKUP(D2221,Empresas!$D$7:$CF$91,81,0)</f>
        <v>A</v>
      </c>
      <c r="W2221" s="78" t="str">
        <f>VLOOKUP(D2221,Empresas!$D$7:$M$91,10,0)</f>
        <v>Rer</v>
      </c>
      <c r="X2221" s="69" t="str">
        <f t="shared" si="357"/>
        <v>SI</v>
      </c>
      <c r="Y2221" s="153" t="str">
        <f t="shared" si="358"/>
        <v>No aplica</v>
      </c>
      <c r="Z2221" s="147">
        <f>IF(Y2221="No aplica",0,IF(I2221="no",0,IF(I2221="No aplica",0,IF(I2221="Si",1,IF(I2221="Fisico",1,IF(I2221="Electronico",2,VLOOKUP(C2221&amp;"|"&amp;B2221&amp;"|"&amp;D2221,Empresas!$C$6:$CC$92,G2221+6+1,0)))))))</f>
        <v>0</v>
      </c>
      <c r="AA2221" s="147">
        <f>IF(AND($I2221="Si",J2221=1),1,IF(AND($I2221="Fisico",J2221=1),1,IF(AND(J2221=1,$I2221="Electronico"),2,IF(J2221=1,VLOOKUP($C2221&amp;"|"&amp;$B2221&amp;"|"&amp;$D2221,Empresas!$C$6:$CC$92,$G2221+6+1,0),0))))</f>
        <v>0</v>
      </c>
      <c r="AB2221" s="147">
        <f>IF(AND($I2221="Si",K2221=1),1,IF(AND($I2221="Fisico",K2221=1),1,IF(AND(K2221=1,$I2221="Electronico"),2,IF(K2221=1,VLOOKUP($C2221&amp;"|"&amp;$B2221&amp;"|"&amp;$D2221,Empresas!$C$6:$CC$92,$G2221+6+1,0),0))))</f>
        <v>0</v>
      </c>
      <c r="AC2221" s="147">
        <f>IF(AND($I2221="Si",L2221=1),1,IF(AND($I2221="Fisico",L2221=1),1,IF(AND(L2221=1,$I2221="Electronico"),2,IF(L2221=1,VLOOKUP($C2221&amp;"|"&amp;$B2221&amp;"|"&amp;$D2221,Empresas!$C$6:$CC$92,$G2221+6+1,0),0))))</f>
        <v>0</v>
      </c>
      <c r="AD2221" s="147">
        <f>IF(AND($I2221="Si",M2221=1),1,IF(AND($I2221="Fisico",M2221=1),1,IF(AND(M2221=1,$I2221="Electronico"),2,IF(M2221=1,VLOOKUP($C2221&amp;"|"&amp;$B2221&amp;"|"&amp;$D2221,Empresas!$C$6:$CC$92,$G2221+6+1,0),0))))</f>
        <v>0</v>
      </c>
      <c r="AE2221" s="147">
        <f>IF(AND($I2221="Si",N2221=1),1,IF(AND($I2221="Fisico",N2221=1),1,IF(AND(N2221=1,$I2221="Electronico"),2,IF(N2221=1,VLOOKUP($C2221&amp;"|"&amp;$B2221&amp;"|"&amp;$D2221,Empresas!$C$6:$CC$92,$G2221+6+1,0),0))))</f>
        <v>0</v>
      </c>
      <c r="AF2221" s="147">
        <f>IF(AND($I2221="Si",O2221=1),1,IF(AND($I2221="Fisico",O2221=1),1,IF(AND(O2221=1,$I2221="Electronico"),2,IF(O2221=1,VLOOKUP($C2221&amp;"|"&amp;$B2221&amp;"|"&amp;$D2221,Empresas!$C$6:$CC$92,$G2221+6+1,0),0))))</f>
        <v>0</v>
      </c>
      <c r="AG2221" s="147">
        <f>IF(AND($I2221="Si",P2221=1),1,IF(AND($I2221="Fisico",P2221=1),1,IF(AND(P2221=1,$I2221="Electronico"),2,IF(P2221=1,VLOOKUP($C2221&amp;"|"&amp;$B2221&amp;"|"&amp;$D2221,Empresas!$C$6:$CC$92,$G2221+6+1,0),0))))</f>
        <v>0</v>
      </c>
      <c r="AH2221" s="147">
        <f>IF(AND($I2221="Si",Q2221=1),1,IF(AND($I2221="Fisico",Q2221=1),1,IF(AND(Q2221=1,$I2221="Electronico"),2,IF(Q2221=1,VLOOKUP($C2221&amp;"|"&amp;$B2221&amp;"|"&amp;$D2221,Empresas!$C$6:$CC$92,$G2221+6+1,0),0))))</f>
        <v>0</v>
      </c>
      <c r="AI2221" s="147">
        <f>IF(AND($I2221="Si",R2221=1),1,IF(AND($I2221="Fisico",R2221=1),1,IF(AND(R2221=1,$I2221="Electronico"),2,IF(R2221=1,VLOOKUP($C2221&amp;"|"&amp;$B2221&amp;"|"&amp;$D2221,Empresas!$C$6:$CC$92,$G2221+6+1,0),0))))</f>
        <v>0</v>
      </c>
      <c r="AJ2221" s="147">
        <f>IF(AND($I2221="Si",S2221=1),1,IF(AND($I2221="Fisico",S2221=1),1,IF(AND(S2221=1,$I2221="Electronico"),2,IF(S2221=1,VLOOKUP($C2221&amp;"|"&amp;$B2221&amp;"|"&amp;$D2221,Empresas!$C$6:$CC$92,$G2221+6+1,0),0))))</f>
        <v>0</v>
      </c>
      <c r="AK2221" s="147">
        <f>IF(AND($I2221="Si",T2221=1),1,IF(AND($I2221="Fisico",T2221=1),1,IF(AND(T2221=1,$I2221="Electronico"),2,IF(T2221=1,VLOOKUP($C2221&amp;"|"&amp;$B2221&amp;"|"&amp;$D2221,Empresas!$C$6:$CC$92,$G2221+6+1,0),0))))</f>
        <v>0</v>
      </c>
      <c r="AL2221" s="147">
        <f>IF(AND($I2221="Si",U2221=1),1,IF(AND($I2221="Fisico",U2221=1),1,IF(AND(U2221=1,$I2221="Electronico"),2,IF(U2221=1,VLOOKUP($C2221&amp;"|"&amp;$B2221&amp;"|"&amp;$D2221,Empresas!$C$6:$CC$92,$G2221+6+1,0),0))))</f>
        <v>0</v>
      </c>
      <c r="AM2221" s="149">
        <f t="shared" si="359"/>
        <v>0</v>
      </c>
      <c r="AN2221" s="149">
        <f t="shared" si="360"/>
        <v>0</v>
      </c>
      <c r="AO2221" s="152">
        <f t="shared" si="361"/>
        <v>0</v>
      </c>
    </row>
    <row r="2222" spans="1:41" x14ac:dyDescent="0.25">
      <c r="A2222" s="140" t="str">
        <f>VLOOKUP(D2222,Empresas!$D$7:$F$91,3,0)</f>
        <v>Omar</v>
      </c>
      <c r="B2222" s="141" t="str">
        <f>VLOOKUP(D2222,Empresas!$D$7:$G$91,4,0)</f>
        <v>Marisol</v>
      </c>
      <c r="C2222" s="141" t="s">
        <v>544</v>
      </c>
      <c r="D2222" s="141" t="s">
        <v>474</v>
      </c>
      <c r="E2222" s="141" t="str">
        <f>VLOOKUP(D2222,Empresas!$D$7:$E$92,2,0)</f>
        <v>IMC WAREHOUSE SAC</v>
      </c>
      <c r="F2222" s="141" t="s">
        <v>172</v>
      </c>
      <c r="G2222" s="142">
        <f>+Empresas!$BF$2</f>
        <v>50</v>
      </c>
      <c r="H2222" s="142" t="str">
        <f>VLOOKUP(D2222,Empresas!$D$6:$L$92,7,0)</f>
        <v>Mensual</v>
      </c>
      <c r="I2222" s="141" t="str">
        <f>VLOOKUP(VLOOKUP(D2222&amp;"|"&amp;B2222,Empresas!$I$7:$CB$92,G2222,0),Tablas!$A$8:$B$10,2,0)</f>
        <v>No aplica</v>
      </c>
      <c r="J2222" s="78"/>
      <c r="K2222" s="78"/>
      <c r="L2222" s="78"/>
      <c r="M2222" s="78"/>
      <c r="N2222" s="78"/>
      <c r="O2222" s="78"/>
      <c r="P2222" s="78"/>
      <c r="Q2222" s="78"/>
      <c r="R2222" s="78"/>
      <c r="S2222" s="78"/>
      <c r="T2222" s="78"/>
      <c r="U2222" s="78"/>
      <c r="V2222" s="78" t="str">
        <f>VLOOKUP(D2222,Empresas!$D$7:$CF$91,81,0)</f>
        <v>A</v>
      </c>
      <c r="W2222" s="78" t="str">
        <f>VLOOKUP(D2222,Empresas!$D$7:$M$91,10,0)</f>
        <v>Rer</v>
      </c>
      <c r="X2222" s="69" t="str">
        <f t="shared" si="357"/>
        <v>SI</v>
      </c>
      <c r="Y2222" s="153" t="str">
        <f t="shared" si="358"/>
        <v>No aplica</v>
      </c>
      <c r="Z2222" s="147">
        <f>IF(Y2222="No aplica",0,IF(I2222="no",0,IF(I2222="No aplica",0,IF(I2222="Si",1,IF(I2222="Fisico",1,IF(I2222="Electronico",2,VLOOKUP(C2222&amp;"|"&amp;B2222&amp;"|"&amp;D2222,Empresas!$C$6:$CC$92,G2222+6+1,0)))))))</f>
        <v>0</v>
      </c>
      <c r="AA2222" s="147">
        <f>IF(AND($I2222="Si",J2222=1),1,IF(AND($I2222="Fisico",J2222=1),1,IF(AND(J2222=1,$I2222="Electronico"),2,IF(J2222=1,VLOOKUP($C2222&amp;"|"&amp;$B2222&amp;"|"&amp;$D2222,Empresas!$C$6:$CC$92,$G2222+6+1,0),0))))</f>
        <v>0</v>
      </c>
      <c r="AB2222" s="147">
        <f>IF(AND($I2222="Si",K2222=1),1,IF(AND($I2222="Fisico",K2222=1),1,IF(AND(K2222=1,$I2222="Electronico"),2,IF(K2222=1,VLOOKUP($C2222&amp;"|"&amp;$B2222&amp;"|"&amp;$D2222,Empresas!$C$6:$CC$92,$G2222+6+1,0),0))))</f>
        <v>0</v>
      </c>
      <c r="AC2222" s="147">
        <f>IF(AND($I2222="Si",L2222=1),1,IF(AND($I2222="Fisico",L2222=1),1,IF(AND(L2222=1,$I2222="Electronico"),2,IF(L2222=1,VLOOKUP($C2222&amp;"|"&amp;$B2222&amp;"|"&amp;$D2222,Empresas!$C$6:$CC$92,$G2222+6+1,0),0))))</f>
        <v>0</v>
      </c>
      <c r="AD2222" s="147">
        <f>IF(AND($I2222="Si",M2222=1),1,IF(AND($I2222="Fisico",M2222=1),1,IF(AND(M2222=1,$I2222="Electronico"),2,IF(M2222=1,VLOOKUP($C2222&amp;"|"&amp;$B2222&amp;"|"&amp;$D2222,Empresas!$C$6:$CC$92,$G2222+6+1,0),0))))</f>
        <v>0</v>
      </c>
      <c r="AE2222" s="147">
        <f>IF(AND($I2222="Si",N2222=1),1,IF(AND($I2222="Fisico",N2222=1),1,IF(AND(N2222=1,$I2222="Electronico"),2,IF(N2222=1,VLOOKUP($C2222&amp;"|"&amp;$B2222&amp;"|"&amp;$D2222,Empresas!$C$6:$CC$92,$G2222+6+1,0),0))))</f>
        <v>0</v>
      </c>
      <c r="AF2222" s="147">
        <f>IF(AND($I2222="Si",O2222=1),1,IF(AND($I2222="Fisico",O2222=1),1,IF(AND(O2222=1,$I2222="Electronico"),2,IF(O2222=1,VLOOKUP($C2222&amp;"|"&amp;$B2222&amp;"|"&amp;$D2222,Empresas!$C$6:$CC$92,$G2222+6+1,0),0))))</f>
        <v>0</v>
      </c>
      <c r="AG2222" s="147">
        <f>IF(AND($I2222="Si",P2222=1),1,IF(AND($I2222="Fisico",P2222=1),1,IF(AND(P2222=1,$I2222="Electronico"),2,IF(P2222=1,VLOOKUP($C2222&amp;"|"&amp;$B2222&amp;"|"&amp;$D2222,Empresas!$C$6:$CC$92,$G2222+6+1,0),0))))</f>
        <v>0</v>
      </c>
      <c r="AH2222" s="147">
        <f>IF(AND($I2222="Si",Q2222=1),1,IF(AND($I2222="Fisico",Q2222=1),1,IF(AND(Q2222=1,$I2222="Electronico"),2,IF(Q2222=1,VLOOKUP($C2222&amp;"|"&amp;$B2222&amp;"|"&amp;$D2222,Empresas!$C$6:$CC$92,$G2222+6+1,0),0))))</f>
        <v>0</v>
      </c>
      <c r="AI2222" s="147">
        <f>IF(AND($I2222="Si",R2222=1),1,IF(AND($I2222="Fisico",R2222=1),1,IF(AND(R2222=1,$I2222="Electronico"),2,IF(R2222=1,VLOOKUP($C2222&amp;"|"&amp;$B2222&amp;"|"&amp;$D2222,Empresas!$C$6:$CC$92,$G2222+6+1,0),0))))</f>
        <v>0</v>
      </c>
      <c r="AJ2222" s="147">
        <f>IF(AND($I2222="Si",S2222=1),1,IF(AND($I2222="Fisico",S2222=1),1,IF(AND(S2222=1,$I2222="Electronico"),2,IF(S2222=1,VLOOKUP($C2222&amp;"|"&amp;$B2222&amp;"|"&amp;$D2222,Empresas!$C$6:$CC$92,$G2222+6+1,0),0))))</f>
        <v>0</v>
      </c>
      <c r="AK2222" s="147">
        <f>IF(AND($I2222="Si",T2222=1),1,IF(AND($I2222="Fisico",T2222=1),1,IF(AND(T2222=1,$I2222="Electronico"),2,IF(T2222=1,VLOOKUP($C2222&amp;"|"&amp;$B2222&amp;"|"&amp;$D2222,Empresas!$C$6:$CC$92,$G2222+6+1,0),0))))</f>
        <v>0</v>
      </c>
      <c r="AL2222" s="147">
        <f>IF(AND($I2222="Si",U2222=1),1,IF(AND($I2222="Fisico",U2222=1),1,IF(AND(U2222=1,$I2222="Electronico"),2,IF(U2222=1,VLOOKUP($C2222&amp;"|"&amp;$B2222&amp;"|"&amp;$D2222,Empresas!$C$6:$CC$92,$G2222+6+1,0),0))))</f>
        <v>0</v>
      </c>
      <c r="AM2222" s="149">
        <f t="shared" si="359"/>
        <v>0</v>
      </c>
      <c r="AN2222" s="149">
        <f t="shared" si="360"/>
        <v>0</v>
      </c>
      <c r="AO2222" s="152">
        <f t="shared" si="361"/>
        <v>0</v>
      </c>
    </row>
    <row r="2223" spans="1:41" x14ac:dyDescent="0.25">
      <c r="A2223" s="140" t="str">
        <f>VLOOKUP(D2223,Empresas!$D$7:$F$91,3,0)</f>
        <v>Omar</v>
      </c>
      <c r="B2223" s="141" t="str">
        <f>VLOOKUP(D2223,Empresas!$D$7:$G$91,4,0)</f>
        <v>Marisol</v>
      </c>
      <c r="C2223" s="141" t="s">
        <v>544</v>
      </c>
      <c r="D2223" s="141" t="s">
        <v>474</v>
      </c>
      <c r="E2223" s="141" t="str">
        <f>VLOOKUP(D2223,Empresas!$D$7:$E$92,2,0)</f>
        <v>IMC WAREHOUSE SAC</v>
      </c>
      <c r="F2223" s="141" t="s">
        <v>173</v>
      </c>
      <c r="G2223" s="142">
        <f>+G2222+1</f>
        <v>51</v>
      </c>
      <c r="H2223" s="142" t="str">
        <f>VLOOKUP(D2223,Empresas!$D$6:$L$92,7,0)</f>
        <v>Mensual</v>
      </c>
      <c r="I2223" s="141" t="str">
        <f>VLOOKUP(VLOOKUP(D2223&amp;"|"&amp;B2223,Empresas!$I$7:$CB$92,G2223,0),Tablas!$A$8:$B$10,2,0)</f>
        <v>No aplica</v>
      </c>
      <c r="J2223" s="78"/>
      <c r="K2223" s="78"/>
      <c r="L2223" s="78"/>
      <c r="M2223" s="78"/>
      <c r="N2223" s="78"/>
      <c r="O2223" s="78"/>
      <c r="P2223" s="78"/>
      <c r="Q2223" s="78"/>
      <c r="R2223" s="78"/>
      <c r="S2223" s="78"/>
      <c r="T2223" s="78"/>
      <c r="U2223" s="78"/>
      <c r="V2223" s="78" t="str">
        <f>VLOOKUP(D2223,Empresas!$D$7:$CF$91,81,0)</f>
        <v>A</v>
      </c>
      <c r="W2223" s="78" t="str">
        <f>VLOOKUP(D2223,Empresas!$D$7:$M$91,10,0)</f>
        <v>Rer</v>
      </c>
      <c r="X2223" s="69" t="str">
        <f t="shared" si="357"/>
        <v>SI</v>
      </c>
      <c r="Y2223" s="153" t="str">
        <f t="shared" si="358"/>
        <v>No aplica</v>
      </c>
      <c r="Z2223" s="147">
        <f>IF(Y2223="No aplica",0,IF(I2223="no",0,IF(I2223="No aplica",0,IF(I2223="Si",1,IF(I2223="Fisico",1,IF(I2223="Electronico",2,VLOOKUP(C2223&amp;"|"&amp;B2223&amp;"|"&amp;D2223,Empresas!$C$6:$CC$92,G2223+6+1,0)))))))</f>
        <v>0</v>
      </c>
      <c r="AA2223" s="147">
        <f>IF(AND($I2223="Si",J2223=1),1,IF(AND($I2223="Fisico",J2223=1),1,IF(AND(J2223=1,$I2223="Electronico"),2,IF(J2223=1,VLOOKUP($C2223&amp;"|"&amp;$B2223&amp;"|"&amp;$D2223,Empresas!$C$6:$CC$92,$G2223+6+1,0),0))))</f>
        <v>0</v>
      </c>
      <c r="AB2223" s="147">
        <f>IF(AND($I2223="Si",K2223=1),1,IF(AND($I2223="Fisico",K2223=1),1,IF(AND(K2223=1,$I2223="Electronico"),2,IF(K2223=1,VLOOKUP($C2223&amp;"|"&amp;$B2223&amp;"|"&amp;$D2223,Empresas!$C$6:$CC$92,$G2223+6+1,0),0))))</f>
        <v>0</v>
      </c>
      <c r="AC2223" s="147">
        <f>IF(AND($I2223="Si",L2223=1),1,IF(AND($I2223="Fisico",L2223=1),1,IF(AND(L2223=1,$I2223="Electronico"),2,IF(L2223=1,VLOOKUP($C2223&amp;"|"&amp;$B2223&amp;"|"&amp;$D2223,Empresas!$C$6:$CC$92,$G2223+6+1,0),0))))</f>
        <v>0</v>
      </c>
      <c r="AD2223" s="147">
        <f>IF(AND($I2223="Si",M2223=1),1,IF(AND($I2223="Fisico",M2223=1),1,IF(AND(M2223=1,$I2223="Electronico"),2,IF(M2223=1,VLOOKUP($C2223&amp;"|"&amp;$B2223&amp;"|"&amp;$D2223,Empresas!$C$6:$CC$92,$G2223+6+1,0),0))))</f>
        <v>0</v>
      </c>
      <c r="AE2223" s="147">
        <f>IF(AND($I2223="Si",N2223=1),1,IF(AND($I2223="Fisico",N2223=1),1,IF(AND(N2223=1,$I2223="Electronico"),2,IF(N2223=1,VLOOKUP($C2223&amp;"|"&amp;$B2223&amp;"|"&amp;$D2223,Empresas!$C$6:$CC$92,$G2223+6+1,0),0))))</f>
        <v>0</v>
      </c>
      <c r="AF2223" s="147">
        <f>IF(AND($I2223="Si",O2223=1),1,IF(AND($I2223="Fisico",O2223=1),1,IF(AND(O2223=1,$I2223="Electronico"),2,IF(O2223=1,VLOOKUP($C2223&amp;"|"&amp;$B2223&amp;"|"&amp;$D2223,Empresas!$C$6:$CC$92,$G2223+6+1,0),0))))</f>
        <v>0</v>
      </c>
      <c r="AG2223" s="147">
        <f>IF(AND($I2223="Si",P2223=1),1,IF(AND($I2223="Fisico",P2223=1),1,IF(AND(P2223=1,$I2223="Electronico"),2,IF(P2223=1,VLOOKUP($C2223&amp;"|"&amp;$B2223&amp;"|"&amp;$D2223,Empresas!$C$6:$CC$92,$G2223+6+1,0),0))))</f>
        <v>0</v>
      </c>
      <c r="AH2223" s="147">
        <f>IF(AND($I2223="Si",Q2223=1),1,IF(AND($I2223="Fisico",Q2223=1),1,IF(AND(Q2223=1,$I2223="Electronico"),2,IF(Q2223=1,VLOOKUP($C2223&amp;"|"&amp;$B2223&amp;"|"&amp;$D2223,Empresas!$C$6:$CC$92,$G2223+6+1,0),0))))</f>
        <v>0</v>
      </c>
      <c r="AI2223" s="147">
        <f>IF(AND($I2223="Si",R2223=1),1,IF(AND($I2223="Fisico",R2223=1),1,IF(AND(R2223=1,$I2223="Electronico"),2,IF(R2223=1,VLOOKUP($C2223&amp;"|"&amp;$B2223&amp;"|"&amp;$D2223,Empresas!$C$6:$CC$92,$G2223+6+1,0),0))))</f>
        <v>0</v>
      </c>
      <c r="AJ2223" s="147">
        <f>IF(AND($I2223="Si",S2223=1),1,IF(AND($I2223="Fisico",S2223=1),1,IF(AND(S2223=1,$I2223="Electronico"),2,IF(S2223=1,VLOOKUP($C2223&amp;"|"&amp;$B2223&amp;"|"&amp;$D2223,Empresas!$C$6:$CC$92,$G2223+6+1,0),0))))</f>
        <v>0</v>
      </c>
      <c r="AK2223" s="147">
        <f>IF(AND($I2223="Si",T2223=1),1,IF(AND($I2223="Fisico",T2223=1),1,IF(AND(T2223=1,$I2223="Electronico"),2,IF(T2223=1,VLOOKUP($C2223&amp;"|"&amp;$B2223&amp;"|"&amp;$D2223,Empresas!$C$6:$CC$92,$G2223+6+1,0),0))))</f>
        <v>0</v>
      </c>
      <c r="AL2223" s="147">
        <f>IF(AND($I2223="Si",U2223=1),1,IF(AND($I2223="Fisico",U2223=1),1,IF(AND(U2223=1,$I2223="Electronico"),2,IF(U2223=1,VLOOKUP($C2223&amp;"|"&amp;$B2223&amp;"|"&amp;$D2223,Empresas!$C$6:$CC$92,$G2223+6+1,0),0))))</f>
        <v>0</v>
      </c>
      <c r="AM2223" s="149">
        <f t="shared" si="359"/>
        <v>0</v>
      </c>
      <c r="AN2223" s="149">
        <f t="shared" si="360"/>
        <v>0</v>
      </c>
      <c r="AO2223" s="152">
        <f t="shared" si="361"/>
        <v>0</v>
      </c>
    </row>
    <row r="2224" spans="1:41" x14ac:dyDescent="0.25">
      <c r="A2224" s="140" t="str">
        <f>VLOOKUP(D2224,Empresas!$D$7:$F$91,3,0)</f>
        <v>Omar</v>
      </c>
      <c r="B2224" s="141" t="str">
        <f>VLOOKUP(D2224,Empresas!$D$7:$G$91,4,0)</f>
        <v>Marisol</v>
      </c>
      <c r="C2224" s="141" t="s">
        <v>544</v>
      </c>
      <c r="D2224" s="141" t="s">
        <v>474</v>
      </c>
      <c r="E2224" s="141" t="str">
        <f>VLOOKUP(D2224,Empresas!$D$7:$E$92,2,0)</f>
        <v>IMC WAREHOUSE SAC</v>
      </c>
      <c r="F2224" s="141" t="s">
        <v>174</v>
      </c>
      <c r="G2224" s="142">
        <f t="shared" ref="G2224:G2232" si="365">+G2223+1</f>
        <v>52</v>
      </c>
      <c r="H2224" s="142" t="str">
        <f>VLOOKUP(D2224,Empresas!$D$6:$L$92,7,0)</f>
        <v>Mensual</v>
      </c>
      <c r="I2224" s="141" t="str">
        <f>VLOOKUP(VLOOKUP(D2224&amp;"|"&amp;B2224,Empresas!$I$7:$CB$92,G2224,0),Tablas!$A$8:$B$10,2,0)</f>
        <v>No aplica</v>
      </c>
      <c r="J2224" s="78"/>
      <c r="K2224" s="78"/>
      <c r="L2224" s="78"/>
      <c r="M2224" s="78"/>
      <c r="N2224" s="78"/>
      <c r="O2224" s="78"/>
      <c r="P2224" s="78"/>
      <c r="Q2224" s="78"/>
      <c r="R2224" s="78"/>
      <c r="S2224" s="78"/>
      <c r="T2224" s="78"/>
      <c r="U2224" s="78"/>
      <c r="V2224" s="78" t="str">
        <f>VLOOKUP(D2224,Empresas!$D$7:$CF$91,81,0)</f>
        <v>A</v>
      </c>
      <c r="W2224" s="78" t="str">
        <f>VLOOKUP(D2224,Empresas!$D$7:$M$91,10,0)</f>
        <v>Rer</v>
      </c>
      <c r="X2224" s="69" t="str">
        <f t="shared" si="357"/>
        <v>SI</v>
      </c>
      <c r="Y2224" s="153" t="str">
        <f t="shared" si="358"/>
        <v>No aplica</v>
      </c>
      <c r="Z2224" s="147">
        <f>IF(Y2224="No aplica",0,IF(I2224="no",0,IF(I2224="No aplica",0,IF(I2224="Si",1,IF(I2224="Fisico",1,IF(I2224="Electronico",2,VLOOKUP(C2224&amp;"|"&amp;B2224&amp;"|"&amp;D2224,Empresas!$C$6:$CC$92,G2224+6+1,0)))))))</f>
        <v>0</v>
      </c>
      <c r="AA2224" s="147">
        <f>IF(AND($I2224="Si",J2224=1),1,IF(AND($I2224="Fisico",J2224=1),1,IF(AND(J2224=1,$I2224="Electronico"),2,IF(J2224=1,VLOOKUP($C2224&amp;"|"&amp;$B2224&amp;"|"&amp;$D2224,Empresas!$C$6:$CC$92,$G2224+6+1,0),0))))</f>
        <v>0</v>
      </c>
      <c r="AB2224" s="147">
        <f>IF(AND($I2224="Si",K2224=1),1,IF(AND($I2224="Fisico",K2224=1),1,IF(AND(K2224=1,$I2224="Electronico"),2,IF(K2224=1,VLOOKUP($C2224&amp;"|"&amp;$B2224&amp;"|"&amp;$D2224,Empresas!$C$6:$CC$92,$G2224+6+1,0),0))))</f>
        <v>0</v>
      </c>
      <c r="AC2224" s="147">
        <f>IF(AND($I2224="Si",L2224=1),1,IF(AND($I2224="Fisico",L2224=1),1,IF(AND(L2224=1,$I2224="Electronico"),2,IF(L2224=1,VLOOKUP($C2224&amp;"|"&amp;$B2224&amp;"|"&amp;$D2224,Empresas!$C$6:$CC$92,$G2224+6+1,0),0))))</f>
        <v>0</v>
      </c>
      <c r="AD2224" s="147">
        <f>IF(AND($I2224="Si",M2224=1),1,IF(AND($I2224="Fisico",M2224=1),1,IF(AND(M2224=1,$I2224="Electronico"),2,IF(M2224=1,VLOOKUP($C2224&amp;"|"&amp;$B2224&amp;"|"&amp;$D2224,Empresas!$C$6:$CC$92,$G2224+6+1,0),0))))</f>
        <v>0</v>
      </c>
      <c r="AE2224" s="147">
        <f>IF(AND($I2224="Si",N2224=1),1,IF(AND($I2224="Fisico",N2224=1),1,IF(AND(N2224=1,$I2224="Electronico"),2,IF(N2224=1,VLOOKUP($C2224&amp;"|"&amp;$B2224&amp;"|"&amp;$D2224,Empresas!$C$6:$CC$92,$G2224+6+1,0),0))))</f>
        <v>0</v>
      </c>
      <c r="AF2224" s="147">
        <f>IF(AND($I2224="Si",O2224=1),1,IF(AND($I2224="Fisico",O2224=1),1,IF(AND(O2224=1,$I2224="Electronico"),2,IF(O2224=1,VLOOKUP($C2224&amp;"|"&amp;$B2224&amp;"|"&amp;$D2224,Empresas!$C$6:$CC$92,$G2224+6+1,0),0))))</f>
        <v>0</v>
      </c>
      <c r="AG2224" s="147">
        <f>IF(AND($I2224="Si",P2224=1),1,IF(AND($I2224="Fisico",P2224=1),1,IF(AND(P2224=1,$I2224="Electronico"),2,IF(P2224=1,VLOOKUP($C2224&amp;"|"&amp;$B2224&amp;"|"&amp;$D2224,Empresas!$C$6:$CC$92,$G2224+6+1,0),0))))</f>
        <v>0</v>
      </c>
      <c r="AH2224" s="147">
        <f>IF(AND($I2224="Si",Q2224=1),1,IF(AND($I2224="Fisico",Q2224=1),1,IF(AND(Q2224=1,$I2224="Electronico"),2,IF(Q2224=1,VLOOKUP($C2224&amp;"|"&amp;$B2224&amp;"|"&amp;$D2224,Empresas!$C$6:$CC$92,$G2224+6+1,0),0))))</f>
        <v>0</v>
      </c>
      <c r="AI2224" s="147">
        <f>IF(AND($I2224="Si",R2224=1),1,IF(AND($I2224="Fisico",R2224=1),1,IF(AND(R2224=1,$I2224="Electronico"),2,IF(R2224=1,VLOOKUP($C2224&amp;"|"&amp;$B2224&amp;"|"&amp;$D2224,Empresas!$C$6:$CC$92,$G2224+6+1,0),0))))</f>
        <v>0</v>
      </c>
      <c r="AJ2224" s="147">
        <f>IF(AND($I2224="Si",S2224=1),1,IF(AND($I2224="Fisico",S2224=1),1,IF(AND(S2224=1,$I2224="Electronico"),2,IF(S2224=1,VLOOKUP($C2224&amp;"|"&amp;$B2224&amp;"|"&amp;$D2224,Empresas!$C$6:$CC$92,$G2224+6+1,0),0))))</f>
        <v>0</v>
      </c>
      <c r="AK2224" s="147">
        <f>IF(AND($I2224="Si",T2224=1),1,IF(AND($I2224="Fisico",T2224=1),1,IF(AND(T2224=1,$I2224="Electronico"),2,IF(T2224=1,VLOOKUP($C2224&amp;"|"&amp;$B2224&amp;"|"&amp;$D2224,Empresas!$C$6:$CC$92,$G2224+6+1,0),0))))</f>
        <v>0</v>
      </c>
      <c r="AL2224" s="147">
        <f>IF(AND($I2224="Si",U2224=1),1,IF(AND($I2224="Fisico",U2224=1),1,IF(AND(U2224=1,$I2224="Electronico"),2,IF(U2224=1,VLOOKUP($C2224&amp;"|"&amp;$B2224&amp;"|"&amp;$D2224,Empresas!$C$6:$CC$92,$G2224+6+1,0),0))))</f>
        <v>0</v>
      </c>
      <c r="AM2224" s="149">
        <f t="shared" si="359"/>
        <v>0</v>
      </c>
      <c r="AN2224" s="149">
        <f t="shared" si="360"/>
        <v>0</v>
      </c>
      <c r="AO2224" s="152">
        <f t="shared" si="361"/>
        <v>0</v>
      </c>
    </row>
    <row r="2225" spans="1:41" x14ac:dyDescent="0.25">
      <c r="A2225" s="140" t="str">
        <f>VLOOKUP(D2225,Empresas!$D$7:$F$91,3,0)</f>
        <v>Omar</v>
      </c>
      <c r="B2225" s="141" t="str">
        <f>VLOOKUP(D2225,Empresas!$D$7:$G$91,4,0)</f>
        <v>Marisol</v>
      </c>
      <c r="C2225" s="141" t="s">
        <v>544</v>
      </c>
      <c r="D2225" s="141" t="s">
        <v>474</v>
      </c>
      <c r="E2225" s="141" t="str">
        <f>VLOOKUP(D2225,Empresas!$D$7:$E$92,2,0)</f>
        <v>IMC WAREHOUSE SAC</v>
      </c>
      <c r="F2225" s="141" t="s">
        <v>175</v>
      </c>
      <c r="G2225" s="142">
        <f t="shared" si="365"/>
        <v>53</v>
      </c>
      <c r="H2225" s="142" t="str">
        <f>VLOOKUP(D2225,Empresas!$D$6:$L$92,7,0)</f>
        <v>Mensual</v>
      </c>
      <c r="I2225" s="141" t="str">
        <f>VLOOKUP(VLOOKUP(D2225&amp;"|"&amp;B2225,Empresas!$I$7:$CB$92,G2225,0),Tablas!$A$8:$B$10,2,0)</f>
        <v>No aplica</v>
      </c>
      <c r="J2225" s="78"/>
      <c r="K2225" s="78"/>
      <c r="L2225" s="78"/>
      <c r="M2225" s="78"/>
      <c r="N2225" s="78"/>
      <c r="O2225" s="78"/>
      <c r="P2225" s="78"/>
      <c r="Q2225" s="78"/>
      <c r="R2225" s="78"/>
      <c r="S2225" s="78"/>
      <c r="T2225" s="78"/>
      <c r="U2225" s="78"/>
      <c r="V2225" s="78" t="str">
        <f>VLOOKUP(D2225,Empresas!$D$7:$CF$91,81,0)</f>
        <v>A</v>
      </c>
      <c r="W2225" s="78" t="str">
        <f>VLOOKUP(D2225,Empresas!$D$7:$M$91,10,0)</f>
        <v>Rer</v>
      </c>
      <c r="X2225" s="69" t="str">
        <f t="shared" si="357"/>
        <v>SI</v>
      </c>
      <c r="Y2225" s="153" t="str">
        <f t="shared" si="358"/>
        <v>No aplica</v>
      </c>
      <c r="Z2225" s="147">
        <f>IF(Y2225="No aplica",0,IF(I2225="no",0,IF(I2225="No aplica",0,IF(I2225="Si",1,IF(I2225="Fisico",1,IF(I2225="Electronico",2,VLOOKUP(C2225&amp;"|"&amp;B2225&amp;"|"&amp;D2225,Empresas!$C$6:$CC$92,G2225+6+1,0)))))))</f>
        <v>0</v>
      </c>
      <c r="AA2225" s="147">
        <f>IF(AND($I2225="Si",J2225=1),1,IF(AND($I2225="Fisico",J2225=1),1,IF(AND(J2225=1,$I2225="Electronico"),2,IF(J2225=1,VLOOKUP($C2225&amp;"|"&amp;$B2225&amp;"|"&amp;$D2225,Empresas!$C$6:$CC$92,$G2225+6+1,0),0))))</f>
        <v>0</v>
      </c>
      <c r="AB2225" s="147">
        <f>IF(AND($I2225="Si",K2225=1),1,IF(AND($I2225="Fisico",K2225=1),1,IF(AND(K2225=1,$I2225="Electronico"),2,IF(K2225=1,VLOOKUP($C2225&amp;"|"&amp;$B2225&amp;"|"&amp;$D2225,Empresas!$C$6:$CC$92,$G2225+6+1,0),0))))</f>
        <v>0</v>
      </c>
      <c r="AC2225" s="147">
        <f>IF(AND($I2225="Si",L2225=1),1,IF(AND($I2225="Fisico",L2225=1),1,IF(AND(L2225=1,$I2225="Electronico"),2,IF(L2225=1,VLOOKUP($C2225&amp;"|"&amp;$B2225&amp;"|"&amp;$D2225,Empresas!$C$6:$CC$92,$G2225+6+1,0),0))))</f>
        <v>0</v>
      </c>
      <c r="AD2225" s="147">
        <f>IF(AND($I2225="Si",M2225=1),1,IF(AND($I2225="Fisico",M2225=1),1,IF(AND(M2225=1,$I2225="Electronico"),2,IF(M2225=1,VLOOKUP($C2225&amp;"|"&amp;$B2225&amp;"|"&amp;$D2225,Empresas!$C$6:$CC$92,$G2225+6+1,0),0))))</f>
        <v>0</v>
      </c>
      <c r="AE2225" s="147">
        <f>IF(AND($I2225="Si",N2225=1),1,IF(AND($I2225="Fisico",N2225=1),1,IF(AND(N2225=1,$I2225="Electronico"),2,IF(N2225=1,VLOOKUP($C2225&amp;"|"&amp;$B2225&amp;"|"&amp;$D2225,Empresas!$C$6:$CC$92,$G2225+6+1,0),0))))</f>
        <v>0</v>
      </c>
      <c r="AF2225" s="147">
        <f>IF(AND($I2225="Si",O2225=1),1,IF(AND($I2225="Fisico",O2225=1),1,IF(AND(O2225=1,$I2225="Electronico"),2,IF(O2225=1,VLOOKUP($C2225&amp;"|"&amp;$B2225&amp;"|"&amp;$D2225,Empresas!$C$6:$CC$92,$G2225+6+1,0),0))))</f>
        <v>0</v>
      </c>
      <c r="AG2225" s="147">
        <f>IF(AND($I2225="Si",P2225=1),1,IF(AND($I2225="Fisico",P2225=1),1,IF(AND(P2225=1,$I2225="Electronico"),2,IF(P2225=1,VLOOKUP($C2225&amp;"|"&amp;$B2225&amp;"|"&amp;$D2225,Empresas!$C$6:$CC$92,$G2225+6+1,0),0))))</f>
        <v>0</v>
      </c>
      <c r="AH2225" s="147">
        <f>IF(AND($I2225="Si",Q2225=1),1,IF(AND($I2225="Fisico",Q2225=1),1,IF(AND(Q2225=1,$I2225="Electronico"),2,IF(Q2225=1,VLOOKUP($C2225&amp;"|"&amp;$B2225&amp;"|"&amp;$D2225,Empresas!$C$6:$CC$92,$G2225+6+1,0),0))))</f>
        <v>0</v>
      </c>
      <c r="AI2225" s="147">
        <f>IF(AND($I2225="Si",R2225=1),1,IF(AND($I2225="Fisico",R2225=1),1,IF(AND(R2225=1,$I2225="Electronico"),2,IF(R2225=1,VLOOKUP($C2225&amp;"|"&amp;$B2225&amp;"|"&amp;$D2225,Empresas!$C$6:$CC$92,$G2225+6+1,0),0))))</f>
        <v>0</v>
      </c>
      <c r="AJ2225" s="147">
        <f>IF(AND($I2225="Si",S2225=1),1,IF(AND($I2225="Fisico",S2225=1),1,IF(AND(S2225=1,$I2225="Electronico"),2,IF(S2225=1,VLOOKUP($C2225&amp;"|"&amp;$B2225&amp;"|"&amp;$D2225,Empresas!$C$6:$CC$92,$G2225+6+1,0),0))))</f>
        <v>0</v>
      </c>
      <c r="AK2225" s="147">
        <f>IF(AND($I2225="Si",T2225=1),1,IF(AND($I2225="Fisico",T2225=1),1,IF(AND(T2225=1,$I2225="Electronico"),2,IF(T2225=1,VLOOKUP($C2225&amp;"|"&amp;$B2225&amp;"|"&amp;$D2225,Empresas!$C$6:$CC$92,$G2225+6+1,0),0))))</f>
        <v>0</v>
      </c>
      <c r="AL2225" s="147">
        <f>IF(AND($I2225="Si",U2225=1),1,IF(AND($I2225="Fisico",U2225=1),1,IF(AND(U2225=1,$I2225="Electronico"),2,IF(U2225=1,VLOOKUP($C2225&amp;"|"&amp;$B2225&amp;"|"&amp;$D2225,Empresas!$C$6:$CC$92,$G2225+6+1,0),0))))</f>
        <v>0</v>
      </c>
      <c r="AM2225" s="149">
        <f t="shared" si="359"/>
        <v>0</v>
      </c>
      <c r="AN2225" s="149">
        <f t="shared" si="360"/>
        <v>0</v>
      </c>
      <c r="AO2225" s="152">
        <f t="shared" si="361"/>
        <v>0</v>
      </c>
    </row>
    <row r="2226" spans="1:41" x14ac:dyDescent="0.25">
      <c r="A2226" s="140" t="str">
        <f>VLOOKUP(D2226,Empresas!$D$7:$F$91,3,0)</f>
        <v>Omar</v>
      </c>
      <c r="B2226" s="141" t="str">
        <f>VLOOKUP(D2226,Empresas!$D$7:$G$91,4,0)</f>
        <v>Marisol</v>
      </c>
      <c r="C2226" s="141" t="s">
        <v>544</v>
      </c>
      <c r="D2226" s="141" t="s">
        <v>474</v>
      </c>
      <c r="E2226" s="141" t="str">
        <f>VLOOKUP(D2226,Empresas!$D$7:$E$92,2,0)</f>
        <v>IMC WAREHOUSE SAC</v>
      </c>
      <c r="F2226" s="141" t="s">
        <v>176</v>
      </c>
      <c r="G2226" s="142">
        <f t="shared" si="365"/>
        <v>54</v>
      </c>
      <c r="H2226" s="142" t="str">
        <f>VLOOKUP(D2226,Empresas!$D$6:$L$92,7,0)</f>
        <v>Mensual</v>
      </c>
      <c r="I2226" s="141" t="str">
        <f>VLOOKUP(VLOOKUP(D2226&amp;"|"&amp;B2226,Empresas!$I$7:$CB$92,G2226,0),Tablas!$A$8:$B$10,2,0)</f>
        <v>No aplica</v>
      </c>
      <c r="J2226" s="78"/>
      <c r="K2226" s="78"/>
      <c r="L2226" s="78"/>
      <c r="M2226" s="78"/>
      <c r="N2226" s="78"/>
      <c r="O2226" s="78"/>
      <c r="P2226" s="78"/>
      <c r="Q2226" s="78"/>
      <c r="R2226" s="78"/>
      <c r="S2226" s="78"/>
      <c r="T2226" s="78"/>
      <c r="U2226" s="78"/>
      <c r="V2226" s="78" t="str">
        <f>VLOOKUP(D2226,Empresas!$D$7:$CF$91,81,0)</f>
        <v>A</v>
      </c>
      <c r="W2226" s="78" t="str">
        <f>VLOOKUP(D2226,Empresas!$D$7:$M$91,10,0)</f>
        <v>Rer</v>
      </c>
      <c r="X2226" s="69" t="str">
        <f t="shared" si="357"/>
        <v>SI</v>
      </c>
      <c r="Y2226" s="153" t="str">
        <f t="shared" si="358"/>
        <v>No aplica</v>
      </c>
      <c r="Z2226" s="147">
        <f>IF(Y2226="No aplica",0,IF(I2226="no",0,IF(I2226="No aplica",0,IF(I2226="Si",1,IF(I2226="Fisico",1,IF(I2226="Electronico",2,VLOOKUP(C2226&amp;"|"&amp;B2226&amp;"|"&amp;D2226,Empresas!$C$6:$CC$92,G2226+6+1,0)))))))</f>
        <v>0</v>
      </c>
      <c r="AA2226" s="147">
        <f>IF(AND($I2226="Si",J2226=1),1,IF(AND($I2226="Fisico",J2226=1),1,IF(AND(J2226=1,$I2226="Electronico"),2,IF(J2226=1,VLOOKUP($C2226&amp;"|"&amp;$B2226&amp;"|"&amp;$D2226,Empresas!$C$6:$CC$92,$G2226+6+1,0),0))))</f>
        <v>0</v>
      </c>
      <c r="AB2226" s="147">
        <f>IF(AND($I2226="Si",K2226=1),1,IF(AND($I2226="Fisico",K2226=1),1,IF(AND(K2226=1,$I2226="Electronico"),2,IF(K2226=1,VLOOKUP($C2226&amp;"|"&amp;$B2226&amp;"|"&amp;$D2226,Empresas!$C$6:$CC$92,$G2226+6+1,0),0))))</f>
        <v>0</v>
      </c>
      <c r="AC2226" s="147">
        <f>IF(AND($I2226="Si",L2226=1),1,IF(AND($I2226="Fisico",L2226=1),1,IF(AND(L2226=1,$I2226="Electronico"),2,IF(L2226=1,VLOOKUP($C2226&amp;"|"&amp;$B2226&amp;"|"&amp;$D2226,Empresas!$C$6:$CC$92,$G2226+6+1,0),0))))</f>
        <v>0</v>
      </c>
      <c r="AD2226" s="147">
        <f>IF(AND($I2226="Si",M2226=1),1,IF(AND($I2226="Fisico",M2226=1),1,IF(AND(M2226=1,$I2226="Electronico"),2,IF(M2226=1,VLOOKUP($C2226&amp;"|"&amp;$B2226&amp;"|"&amp;$D2226,Empresas!$C$6:$CC$92,$G2226+6+1,0),0))))</f>
        <v>0</v>
      </c>
      <c r="AE2226" s="147">
        <f>IF(AND($I2226="Si",N2226=1),1,IF(AND($I2226="Fisico",N2226=1),1,IF(AND(N2226=1,$I2226="Electronico"),2,IF(N2226=1,VLOOKUP($C2226&amp;"|"&amp;$B2226&amp;"|"&amp;$D2226,Empresas!$C$6:$CC$92,$G2226+6+1,0),0))))</f>
        <v>0</v>
      </c>
      <c r="AF2226" s="147">
        <f>IF(AND($I2226="Si",O2226=1),1,IF(AND($I2226="Fisico",O2226=1),1,IF(AND(O2226=1,$I2226="Electronico"),2,IF(O2226=1,VLOOKUP($C2226&amp;"|"&amp;$B2226&amp;"|"&amp;$D2226,Empresas!$C$6:$CC$92,$G2226+6+1,0),0))))</f>
        <v>0</v>
      </c>
      <c r="AG2226" s="147">
        <f>IF(AND($I2226="Si",P2226=1),1,IF(AND($I2226="Fisico",P2226=1),1,IF(AND(P2226=1,$I2226="Electronico"),2,IF(P2226=1,VLOOKUP($C2226&amp;"|"&amp;$B2226&amp;"|"&amp;$D2226,Empresas!$C$6:$CC$92,$G2226+6+1,0),0))))</f>
        <v>0</v>
      </c>
      <c r="AH2226" s="147">
        <f>IF(AND($I2226="Si",Q2226=1),1,IF(AND($I2226="Fisico",Q2226=1),1,IF(AND(Q2226=1,$I2226="Electronico"),2,IF(Q2226=1,VLOOKUP($C2226&amp;"|"&amp;$B2226&amp;"|"&amp;$D2226,Empresas!$C$6:$CC$92,$G2226+6+1,0),0))))</f>
        <v>0</v>
      </c>
      <c r="AI2226" s="147">
        <f>IF(AND($I2226="Si",R2226=1),1,IF(AND($I2226="Fisico",R2226=1),1,IF(AND(R2226=1,$I2226="Electronico"),2,IF(R2226=1,VLOOKUP($C2226&amp;"|"&amp;$B2226&amp;"|"&amp;$D2226,Empresas!$C$6:$CC$92,$G2226+6+1,0),0))))</f>
        <v>0</v>
      </c>
      <c r="AJ2226" s="147">
        <f>IF(AND($I2226="Si",S2226=1),1,IF(AND($I2226="Fisico",S2226=1),1,IF(AND(S2226=1,$I2226="Electronico"),2,IF(S2226=1,VLOOKUP($C2226&amp;"|"&amp;$B2226&amp;"|"&amp;$D2226,Empresas!$C$6:$CC$92,$G2226+6+1,0),0))))</f>
        <v>0</v>
      </c>
      <c r="AK2226" s="147">
        <f>IF(AND($I2226="Si",T2226=1),1,IF(AND($I2226="Fisico",T2226=1),1,IF(AND(T2226=1,$I2226="Electronico"),2,IF(T2226=1,VLOOKUP($C2226&amp;"|"&amp;$B2226&amp;"|"&amp;$D2226,Empresas!$C$6:$CC$92,$G2226+6+1,0),0))))</f>
        <v>0</v>
      </c>
      <c r="AL2226" s="147">
        <f>IF(AND($I2226="Si",U2226=1),1,IF(AND($I2226="Fisico",U2226=1),1,IF(AND(U2226=1,$I2226="Electronico"),2,IF(U2226=1,VLOOKUP($C2226&amp;"|"&amp;$B2226&amp;"|"&amp;$D2226,Empresas!$C$6:$CC$92,$G2226+6+1,0),0))))</f>
        <v>0</v>
      </c>
      <c r="AM2226" s="149">
        <f t="shared" si="359"/>
        <v>0</v>
      </c>
      <c r="AN2226" s="149">
        <f t="shared" si="360"/>
        <v>0</v>
      </c>
      <c r="AO2226" s="152">
        <f t="shared" si="361"/>
        <v>0</v>
      </c>
    </row>
    <row r="2227" spans="1:41" x14ac:dyDescent="0.25">
      <c r="A2227" s="140" t="str">
        <f>VLOOKUP(D2227,Empresas!$D$7:$F$91,3,0)</f>
        <v>Omar</v>
      </c>
      <c r="B2227" s="141" t="str">
        <f>VLOOKUP(D2227,Empresas!$D$7:$G$91,4,0)</f>
        <v>Marisol</v>
      </c>
      <c r="C2227" s="141" t="s">
        <v>544</v>
      </c>
      <c r="D2227" s="141" t="s">
        <v>474</v>
      </c>
      <c r="E2227" s="141" t="str">
        <f>VLOOKUP(D2227,Empresas!$D$7:$E$92,2,0)</f>
        <v>IMC WAREHOUSE SAC</v>
      </c>
      <c r="F2227" s="141" t="s">
        <v>177</v>
      </c>
      <c r="G2227" s="142">
        <f t="shared" si="365"/>
        <v>55</v>
      </c>
      <c r="H2227" s="142" t="str">
        <f>VLOOKUP(D2227,Empresas!$D$6:$L$92,7,0)</f>
        <v>Mensual</v>
      </c>
      <c r="I2227" s="141" t="str">
        <f>VLOOKUP(VLOOKUP(D2227&amp;"|"&amp;B2227,Empresas!$I$7:$CB$92,G2227,0),Tablas!$A$8:$B$10,2,0)</f>
        <v>No aplica</v>
      </c>
      <c r="J2227" s="78"/>
      <c r="K2227" s="78"/>
      <c r="L2227" s="78"/>
      <c r="M2227" s="78"/>
      <c r="N2227" s="78"/>
      <c r="O2227" s="78"/>
      <c r="P2227" s="78"/>
      <c r="Q2227" s="78"/>
      <c r="R2227" s="78"/>
      <c r="S2227" s="78"/>
      <c r="T2227" s="78"/>
      <c r="U2227" s="78"/>
      <c r="V2227" s="78" t="str">
        <f>VLOOKUP(D2227,Empresas!$D$7:$CF$91,81,0)</f>
        <v>A</v>
      </c>
      <c r="W2227" s="78" t="str">
        <f>VLOOKUP(D2227,Empresas!$D$7:$M$91,10,0)</f>
        <v>Rer</v>
      </c>
      <c r="X2227" s="69" t="str">
        <f t="shared" si="357"/>
        <v>NO</v>
      </c>
      <c r="Y2227" s="153" t="str">
        <f t="shared" si="358"/>
        <v>No aplica</v>
      </c>
      <c r="Z2227" s="147">
        <f>IF(Y2227="No aplica",0,IF(I2227="no",0,IF(I2227="No aplica",0,IF(I2227="Si",1,IF(I2227="Fisico",1,IF(I2227="Electronico",2,VLOOKUP(C2227&amp;"|"&amp;B2227&amp;"|"&amp;D2227,Empresas!$C$6:$CC$92,G2227+6+1,0)))))))</f>
        <v>0</v>
      </c>
      <c r="AA2227" s="147">
        <f>IF(AND($I2227="Si",J2227=1),1,IF(AND($I2227="Fisico",J2227=1),1,IF(AND(J2227=1,$I2227="Electronico"),2,IF(J2227=1,VLOOKUP($C2227&amp;"|"&amp;$B2227&amp;"|"&amp;$D2227,Empresas!$C$6:$CC$92,$G2227+6+1,0),0))))</f>
        <v>0</v>
      </c>
      <c r="AB2227" s="147">
        <f>IF(AND($I2227="Si",K2227=1),1,IF(AND($I2227="Fisico",K2227=1),1,IF(AND(K2227=1,$I2227="Electronico"),2,IF(K2227=1,VLOOKUP($C2227&amp;"|"&amp;$B2227&amp;"|"&amp;$D2227,Empresas!$C$6:$CC$92,$G2227+6+1,0),0))))</f>
        <v>0</v>
      </c>
      <c r="AC2227" s="147">
        <f>IF(AND($I2227="Si",L2227=1),1,IF(AND($I2227="Fisico",L2227=1),1,IF(AND(L2227=1,$I2227="Electronico"),2,IF(L2227=1,VLOOKUP($C2227&amp;"|"&amp;$B2227&amp;"|"&amp;$D2227,Empresas!$C$6:$CC$92,$G2227+6+1,0),0))))</f>
        <v>0</v>
      </c>
      <c r="AD2227" s="147">
        <f>IF(AND($I2227="Si",M2227=1),1,IF(AND($I2227="Fisico",M2227=1),1,IF(AND(M2227=1,$I2227="Electronico"),2,IF(M2227=1,VLOOKUP($C2227&amp;"|"&amp;$B2227&amp;"|"&amp;$D2227,Empresas!$C$6:$CC$92,$G2227+6+1,0),0))))</f>
        <v>0</v>
      </c>
      <c r="AE2227" s="147">
        <f>IF(AND($I2227="Si",N2227=1),1,IF(AND($I2227="Fisico",N2227=1),1,IF(AND(N2227=1,$I2227="Electronico"),2,IF(N2227=1,VLOOKUP($C2227&amp;"|"&amp;$B2227&amp;"|"&amp;$D2227,Empresas!$C$6:$CC$92,$G2227+6+1,0),0))))</f>
        <v>0</v>
      </c>
      <c r="AF2227" s="147">
        <f>IF(AND($I2227="Si",O2227=1),1,IF(AND($I2227="Fisico",O2227=1),1,IF(AND(O2227=1,$I2227="Electronico"),2,IF(O2227=1,VLOOKUP($C2227&amp;"|"&amp;$B2227&amp;"|"&amp;$D2227,Empresas!$C$6:$CC$92,$G2227+6+1,0),0))))</f>
        <v>0</v>
      </c>
      <c r="AG2227" s="147">
        <f>IF(AND($I2227="Si",P2227=1),1,IF(AND($I2227="Fisico",P2227=1),1,IF(AND(P2227=1,$I2227="Electronico"),2,IF(P2227=1,VLOOKUP($C2227&amp;"|"&amp;$B2227&amp;"|"&amp;$D2227,Empresas!$C$6:$CC$92,$G2227+6+1,0),0))))</f>
        <v>0</v>
      </c>
      <c r="AH2227" s="147">
        <f>IF(AND($I2227="Si",Q2227=1),1,IF(AND($I2227="Fisico",Q2227=1),1,IF(AND(Q2227=1,$I2227="Electronico"),2,IF(Q2227=1,VLOOKUP($C2227&amp;"|"&amp;$B2227&amp;"|"&amp;$D2227,Empresas!$C$6:$CC$92,$G2227+6+1,0),0))))</f>
        <v>0</v>
      </c>
      <c r="AI2227" s="147">
        <f>IF(AND($I2227="Si",R2227=1),1,IF(AND($I2227="Fisico",R2227=1),1,IF(AND(R2227=1,$I2227="Electronico"),2,IF(R2227=1,VLOOKUP($C2227&amp;"|"&amp;$B2227&amp;"|"&amp;$D2227,Empresas!$C$6:$CC$92,$G2227+6+1,0),0))))</f>
        <v>0</v>
      </c>
      <c r="AJ2227" s="147">
        <f>IF(AND($I2227="Si",S2227=1),1,IF(AND($I2227="Fisico",S2227=1),1,IF(AND(S2227=1,$I2227="Electronico"),2,IF(S2227=1,VLOOKUP($C2227&amp;"|"&amp;$B2227&amp;"|"&amp;$D2227,Empresas!$C$6:$CC$92,$G2227+6+1,0),0))))</f>
        <v>0</v>
      </c>
      <c r="AK2227" s="147">
        <f>IF(AND($I2227="Si",T2227=1),1,IF(AND($I2227="Fisico",T2227=1),1,IF(AND(T2227=1,$I2227="Electronico"),2,IF(T2227=1,VLOOKUP($C2227&amp;"|"&amp;$B2227&amp;"|"&amp;$D2227,Empresas!$C$6:$CC$92,$G2227+6+1,0),0))))</f>
        <v>0</v>
      </c>
      <c r="AL2227" s="147">
        <f>IF(AND($I2227="Si",U2227=1),1,IF(AND($I2227="Fisico",U2227=1),1,IF(AND(U2227=1,$I2227="Electronico"),2,IF(U2227=1,VLOOKUP($C2227&amp;"|"&amp;$B2227&amp;"|"&amp;$D2227,Empresas!$C$6:$CC$92,$G2227+6+1,0),0))))</f>
        <v>0</v>
      </c>
      <c r="AM2227" s="149">
        <f t="shared" si="359"/>
        <v>0</v>
      </c>
      <c r="AN2227" s="149">
        <f t="shared" si="360"/>
        <v>0</v>
      </c>
      <c r="AO2227" s="152">
        <f t="shared" si="361"/>
        <v>0</v>
      </c>
    </row>
    <row r="2228" spans="1:41" x14ac:dyDescent="0.25">
      <c r="A2228" s="140" t="str">
        <f>VLOOKUP(D2228,Empresas!$D$7:$F$91,3,0)</f>
        <v>Omar</v>
      </c>
      <c r="B2228" s="141" t="str">
        <f>VLOOKUP(D2228,Empresas!$D$7:$G$91,4,0)</f>
        <v>Marisol</v>
      </c>
      <c r="C2228" s="141" t="s">
        <v>544</v>
      </c>
      <c r="D2228" s="141" t="s">
        <v>474</v>
      </c>
      <c r="E2228" s="141" t="str">
        <f>VLOOKUP(D2228,Empresas!$D$7:$E$92,2,0)</f>
        <v>IMC WAREHOUSE SAC</v>
      </c>
      <c r="F2228" s="141" t="s">
        <v>178</v>
      </c>
      <c r="G2228" s="142">
        <f t="shared" si="365"/>
        <v>56</v>
      </c>
      <c r="H2228" s="142" t="str">
        <f>VLOOKUP(D2228,Empresas!$D$6:$L$92,7,0)</f>
        <v>Mensual</v>
      </c>
      <c r="I2228" s="141" t="str">
        <f>VLOOKUP(VLOOKUP(D2228&amp;"|"&amp;B2228,Empresas!$I$7:$CB$92,G2228,0),Tablas!$A$8:$B$10,2,0)</f>
        <v>No aplica</v>
      </c>
      <c r="J2228" s="78"/>
      <c r="K2228" s="78"/>
      <c r="L2228" s="78"/>
      <c r="M2228" s="78"/>
      <c r="N2228" s="78"/>
      <c r="O2228" s="78"/>
      <c r="P2228" s="78"/>
      <c r="Q2228" s="78"/>
      <c r="R2228" s="78"/>
      <c r="S2228" s="78"/>
      <c r="T2228" s="78"/>
      <c r="U2228" s="78"/>
      <c r="V2228" s="78" t="str">
        <f>VLOOKUP(D2228,Empresas!$D$7:$CF$91,81,0)</f>
        <v>A</v>
      </c>
      <c r="W2228" s="78" t="str">
        <f>VLOOKUP(D2228,Empresas!$D$7:$M$91,10,0)</f>
        <v>Rer</v>
      </c>
      <c r="X2228" s="69" t="str">
        <f t="shared" si="357"/>
        <v>SI</v>
      </c>
      <c r="Y2228" s="153" t="str">
        <f t="shared" si="358"/>
        <v>No aplica</v>
      </c>
      <c r="Z2228" s="147">
        <f>IF(Y2228="No aplica",0,IF(I2228="no",0,IF(I2228="No aplica",0,IF(I2228="Si",1,IF(I2228="Fisico",1,IF(I2228="Electronico",2,VLOOKUP(C2228&amp;"|"&amp;B2228&amp;"|"&amp;D2228,Empresas!$C$6:$CC$92,G2228+6+1,0)))))))</f>
        <v>0</v>
      </c>
      <c r="AA2228" s="147">
        <f>IF(AND($I2228="Si",J2228=1),1,IF(AND($I2228="Fisico",J2228=1),1,IF(AND(J2228=1,$I2228="Electronico"),2,IF(J2228=1,VLOOKUP($C2228&amp;"|"&amp;$B2228&amp;"|"&amp;$D2228,Empresas!$C$6:$CC$92,$G2228+6+1,0),0))))</f>
        <v>0</v>
      </c>
      <c r="AB2228" s="147">
        <f>IF(AND($I2228="Si",K2228=1),1,IF(AND($I2228="Fisico",K2228=1),1,IF(AND(K2228=1,$I2228="Electronico"),2,IF(K2228=1,VLOOKUP($C2228&amp;"|"&amp;$B2228&amp;"|"&amp;$D2228,Empresas!$C$6:$CC$92,$G2228+6+1,0),0))))</f>
        <v>0</v>
      </c>
      <c r="AC2228" s="147">
        <f>IF(AND($I2228="Si",L2228=1),1,IF(AND($I2228="Fisico",L2228=1),1,IF(AND(L2228=1,$I2228="Electronico"),2,IF(L2228=1,VLOOKUP($C2228&amp;"|"&amp;$B2228&amp;"|"&amp;$D2228,Empresas!$C$6:$CC$92,$G2228+6+1,0),0))))</f>
        <v>0</v>
      </c>
      <c r="AD2228" s="147">
        <f>IF(AND($I2228="Si",M2228=1),1,IF(AND($I2228="Fisico",M2228=1),1,IF(AND(M2228=1,$I2228="Electronico"),2,IF(M2228=1,VLOOKUP($C2228&amp;"|"&amp;$B2228&amp;"|"&amp;$D2228,Empresas!$C$6:$CC$92,$G2228+6+1,0),0))))</f>
        <v>0</v>
      </c>
      <c r="AE2228" s="147">
        <f>IF(AND($I2228="Si",N2228=1),1,IF(AND($I2228="Fisico",N2228=1),1,IF(AND(N2228=1,$I2228="Electronico"),2,IF(N2228=1,VLOOKUP($C2228&amp;"|"&amp;$B2228&amp;"|"&amp;$D2228,Empresas!$C$6:$CC$92,$G2228+6+1,0),0))))</f>
        <v>0</v>
      </c>
      <c r="AF2228" s="147">
        <f>IF(AND($I2228="Si",O2228=1),1,IF(AND($I2228="Fisico",O2228=1),1,IF(AND(O2228=1,$I2228="Electronico"),2,IF(O2228=1,VLOOKUP($C2228&amp;"|"&amp;$B2228&amp;"|"&amp;$D2228,Empresas!$C$6:$CC$92,$G2228+6+1,0),0))))</f>
        <v>0</v>
      </c>
      <c r="AG2228" s="147">
        <f>IF(AND($I2228="Si",P2228=1),1,IF(AND($I2228="Fisico",P2228=1),1,IF(AND(P2228=1,$I2228="Electronico"),2,IF(P2228=1,VLOOKUP($C2228&amp;"|"&amp;$B2228&amp;"|"&amp;$D2228,Empresas!$C$6:$CC$92,$G2228+6+1,0),0))))</f>
        <v>0</v>
      </c>
      <c r="AH2228" s="147">
        <f>IF(AND($I2228="Si",Q2228=1),1,IF(AND($I2228="Fisico",Q2228=1),1,IF(AND(Q2228=1,$I2228="Electronico"),2,IF(Q2228=1,VLOOKUP($C2228&amp;"|"&amp;$B2228&amp;"|"&amp;$D2228,Empresas!$C$6:$CC$92,$G2228+6+1,0),0))))</f>
        <v>0</v>
      </c>
      <c r="AI2228" s="147">
        <f>IF(AND($I2228="Si",R2228=1),1,IF(AND($I2228="Fisico",R2228=1),1,IF(AND(R2228=1,$I2228="Electronico"),2,IF(R2228=1,VLOOKUP($C2228&amp;"|"&amp;$B2228&amp;"|"&amp;$D2228,Empresas!$C$6:$CC$92,$G2228+6+1,0),0))))</f>
        <v>0</v>
      </c>
      <c r="AJ2228" s="147">
        <f>IF(AND($I2228="Si",S2228=1),1,IF(AND($I2228="Fisico",S2228=1),1,IF(AND(S2228=1,$I2228="Electronico"),2,IF(S2228=1,VLOOKUP($C2228&amp;"|"&amp;$B2228&amp;"|"&amp;$D2228,Empresas!$C$6:$CC$92,$G2228+6+1,0),0))))</f>
        <v>0</v>
      </c>
      <c r="AK2228" s="147">
        <f>IF(AND($I2228="Si",T2228=1),1,IF(AND($I2228="Fisico",T2228=1),1,IF(AND(T2228=1,$I2228="Electronico"),2,IF(T2228=1,VLOOKUP($C2228&amp;"|"&amp;$B2228&amp;"|"&amp;$D2228,Empresas!$C$6:$CC$92,$G2228+6+1,0),0))))</f>
        <v>0</v>
      </c>
      <c r="AL2228" s="147">
        <f>IF(AND($I2228="Si",U2228=1),1,IF(AND($I2228="Fisico",U2228=1),1,IF(AND(U2228=1,$I2228="Electronico"),2,IF(U2228=1,VLOOKUP($C2228&amp;"|"&amp;$B2228&amp;"|"&amp;$D2228,Empresas!$C$6:$CC$92,$G2228+6+1,0),0))))</f>
        <v>0</v>
      </c>
      <c r="AM2228" s="149">
        <f t="shared" si="359"/>
        <v>0</v>
      </c>
      <c r="AN2228" s="149">
        <f t="shared" si="360"/>
        <v>0</v>
      </c>
      <c r="AO2228" s="152">
        <f t="shared" si="361"/>
        <v>0</v>
      </c>
    </row>
    <row r="2229" spans="1:41" x14ac:dyDescent="0.25">
      <c r="A2229" s="140" t="str">
        <f>VLOOKUP(D2229,Empresas!$D$7:$F$91,3,0)</f>
        <v>Omar</v>
      </c>
      <c r="B2229" s="141" t="str">
        <f>VLOOKUP(D2229,Empresas!$D$7:$G$91,4,0)</f>
        <v>Marisol</v>
      </c>
      <c r="C2229" s="141" t="s">
        <v>544</v>
      </c>
      <c r="D2229" s="141" t="s">
        <v>474</v>
      </c>
      <c r="E2229" s="141" t="str">
        <f>VLOOKUP(D2229,Empresas!$D$7:$E$92,2,0)</f>
        <v>IMC WAREHOUSE SAC</v>
      </c>
      <c r="F2229" s="141" t="s">
        <v>179</v>
      </c>
      <c r="G2229" s="142">
        <f t="shared" si="365"/>
        <v>57</v>
      </c>
      <c r="H2229" s="142" t="str">
        <f>VLOOKUP(D2229,Empresas!$D$6:$L$92,7,0)</f>
        <v>Mensual</v>
      </c>
      <c r="I2229" s="141" t="str">
        <f>VLOOKUP(VLOOKUP(D2229&amp;"|"&amp;B2229,Empresas!$I$7:$CB$92,G2229,0),Tablas!$A$8:$B$10,2,0)</f>
        <v>No aplica</v>
      </c>
      <c r="J2229" s="78"/>
      <c r="K2229" s="78"/>
      <c r="L2229" s="78"/>
      <c r="M2229" s="78"/>
      <c r="N2229" s="78"/>
      <c r="O2229" s="78"/>
      <c r="P2229" s="78"/>
      <c r="Q2229" s="78"/>
      <c r="R2229" s="78"/>
      <c r="S2229" s="78"/>
      <c r="T2229" s="78"/>
      <c r="U2229" s="78"/>
      <c r="V2229" s="78" t="str">
        <f>VLOOKUP(D2229,Empresas!$D$7:$CF$91,81,0)</f>
        <v>A</v>
      </c>
      <c r="W2229" s="78" t="str">
        <f>VLOOKUP(D2229,Empresas!$D$7:$M$91,10,0)</f>
        <v>Rer</v>
      </c>
      <c r="X2229" s="69" t="str">
        <f t="shared" si="357"/>
        <v>NO</v>
      </c>
      <c r="Y2229" s="153" t="str">
        <f t="shared" si="358"/>
        <v>No aplica</v>
      </c>
      <c r="Z2229" s="147">
        <f>IF(Y2229="No aplica",0,IF(I2229="no",0,IF(I2229="No aplica",0,IF(I2229="Si",1,IF(I2229="Fisico",1,IF(I2229="Electronico",2,VLOOKUP(C2229&amp;"|"&amp;B2229&amp;"|"&amp;D2229,Empresas!$C$6:$CC$92,G2229+6+1,0)))))))</f>
        <v>0</v>
      </c>
      <c r="AA2229" s="147">
        <f>IF(AND($I2229="Si",J2229=1),1,IF(AND($I2229="Fisico",J2229=1),1,IF(AND(J2229=1,$I2229="Electronico"),2,IF(J2229=1,VLOOKUP($C2229&amp;"|"&amp;$B2229&amp;"|"&amp;$D2229,Empresas!$C$6:$CC$92,$G2229+6+1,0),0))))</f>
        <v>0</v>
      </c>
      <c r="AB2229" s="147">
        <f>IF(AND($I2229="Si",K2229=1),1,IF(AND($I2229="Fisico",K2229=1),1,IF(AND(K2229=1,$I2229="Electronico"),2,IF(K2229=1,VLOOKUP($C2229&amp;"|"&amp;$B2229&amp;"|"&amp;$D2229,Empresas!$C$6:$CC$92,$G2229+6+1,0),0))))</f>
        <v>0</v>
      </c>
      <c r="AC2229" s="147">
        <f>IF(AND($I2229="Si",L2229=1),1,IF(AND($I2229="Fisico",L2229=1),1,IF(AND(L2229=1,$I2229="Electronico"),2,IF(L2229=1,VLOOKUP($C2229&amp;"|"&amp;$B2229&amp;"|"&amp;$D2229,Empresas!$C$6:$CC$92,$G2229+6+1,0),0))))</f>
        <v>0</v>
      </c>
      <c r="AD2229" s="147">
        <f>IF(AND($I2229="Si",M2229=1),1,IF(AND($I2229="Fisico",M2229=1),1,IF(AND(M2229=1,$I2229="Electronico"),2,IF(M2229=1,VLOOKUP($C2229&amp;"|"&amp;$B2229&amp;"|"&amp;$D2229,Empresas!$C$6:$CC$92,$G2229+6+1,0),0))))</f>
        <v>0</v>
      </c>
      <c r="AE2229" s="147">
        <f>IF(AND($I2229="Si",N2229=1),1,IF(AND($I2229="Fisico",N2229=1),1,IF(AND(N2229=1,$I2229="Electronico"),2,IF(N2229=1,VLOOKUP($C2229&amp;"|"&amp;$B2229&amp;"|"&amp;$D2229,Empresas!$C$6:$CC$92,$G2229+6+1,0),0))))</f>
        <v>0</v>
      </c>
      <c r="AF2229" s="147">
        <f>IF(AND($I2229="Si",O2229=1),1,IF(AND($I2229="Fisico",O2229=1),1,IF(AND(O2229=1,$I2229="Electronico"),2,IF(O2229=1,VLOOKUP($C2229&amp;"|"&amp;$B2229&amp;"|"&amp;$D2229,Empresas!$C$6:$CC$92,$G2229+6+1,0),0))))</f>
        <v>0</v>
      </c>
      <c r="AG2229" s="147">
        <f>IF(AND($I2229="Si",P2229=1),1,IF(AND($I2229="Fisico",P2229=1),1,IF(AND(P2229=1,$I2229="Electronico"),2,IF(P2229=1,VLOOKUP($C2229&amp;"|"&amp;$B2229&amp;"|"&amp;$D2229,Empresas!$C$6:$CC$92,$G2229+6+1,0),0))))</f>
        <v>0</v>
      </c>
      <c r="AH2229" s="147">
        <f>IF(AND($I2229="Si",Q2229=1),1,IF(AND($I2229="Fisico",Q2229=1),1,IF(AND(Q2229=1,$I2229="Electronico"),2,IF(Q2229=1,VLOOKUP($C2229&amp;"|"&amp;$B2229&amp;"|"&amp;$D2229,Empresas!$C$6:$CC$92,$G2229+6+1,0),0))))</f>
        <v>0</v>
      </c>
      <c r="AI2229" s="147">
        <f>IF(AND($I2229="Si",R2229=1),1,IF(AND($I2229="Fisico",R2229=1),1,IF(AND(R2229=1,$I2229="Electronico"),2,IF(R2229=1,VLOOKUP($C2229&amp;"|"&amp;$B2229&amp;"|"&amp;$D2229,Empresas!$C$6:$CC$92,$G2229+6+1,0),0))))</f>
        <v>0</v>
      </c>
      <c r="AJ2229" s="147">
        <f>IF(AND($I2229="Si",S2229=1),1,IF(AND($I2229="Fisico",S2229=1),1,IF(AND(S2229=1,$I2229="Electronico"),2,IF(S2229=1,VLOOKUP($C2229&amp;"|"&amp;$B2229&amp;"|"&amp;$D2229,Empresas!$C$6:$CC$92,$G2229+6+1,0),0))))</f>
        <v>0</v>
      </c>
      <c r="AK2229" s="147">
        <f>IF(AND($I2229="Si",T2229=1),1,IF(AND($I2229="Fisico",T2229=1),1,IF(AND(T2229=1,$I2229="Electronico"),2,IF(T2229=1,VLOOKUP($C2229&amp;"|"&amp;$B2229&amp;"|"&amp;$D2229,Empresas!$C$6:$CC$92,$G2229+6+1,0),0))))</f>
        <v>0</v>
      </c>
      <c r="AL2229" s="147">
        <f>IF(AND($I2229="Si",U2229=1),1,IF(AND($I2229="Fisico",U2229=1),1,IF(AND(U2229=1,$I2229="Electronico"),2,IF(U2229=1,VLOOKUP($C2229&amp;"|"&amp;$B2229&amp;"|"&amp;$D2229,Empresas!$C$6:$CC$92,$G2229+6+1,0),0))))</f>
        <v>0</v>
      </c>
      <c r="AM2229" s="149">
        <f t="shared" si="359"/>
        <v>0</v>
      </c>
      <c r="AN2229" s="149">
        <f t="shared" si="360"/>
        <v>0</v>
      </c>
      <c r="AO2229" s="152">
        <f t="shared" si="361"/>
        <v>0</v>
      </c>
    </row>
    <row r="2230" spans="1:41" x14ac:dyDescent="0.25">
      <c r="A2230" s="140" t="str">
        <f>VLOOKUP(D2230,Empresas!$D$7:$F$91,3,0)</f>
        <v>Omar</v>
      </c>
      <c r="B2230" s="141" t="str">
        <f>VLOOKUP(D2230,Empresas!$D$7:$G$91,4,0)</f>
        <v>Marisol</v>
      </c>
      <c r="C2230" s="141" t="s">
        <v>544</v>
      </c>
      <c r="D2230" s="141" t="s">
        <v>474</v>
      </c>
      <c r="E2230" s="141" t="str">
        <f>VLOOKUP(D2230,Empresas!$D$7:$E$92,2,0)</f>
        <v>IMC WAREHOUSE SAC</v>
      </c>
      <c r="F2230" s="141" t="s">
        <v>180</v>
      </c>
      <c r="G2230" s="142">
        <f t="shared" si="365"/>
        <v>58</v>
      </c>
      <c r="H2230" s="142" t="str">
        <f>VLOOKUP(D2230,Empresas!$D$6:$L$92,7,0)</f>
        <v>Mensual</v>
      </c>
      <c r="I2230" s="141" t="str">
        <f>VLOOKUP(VLOOKUP(D2230&amp;"|"&amp;B2230,Empresas!$I$7:$CB$92,G2230,0),Tablas!$A$8:$B$10,2,0)</f>
        <v>No aplica</v>
      </c>
      <c r="J2230" s="78"/>
      <c r="K2230" s="78"/>
      <c r="L2230" s="78"/>
      <c r="M2230" s="78"/>
      <c r="N2230" s="78"/>
      <c r="O2230" s="78"/>
      <c r="P2230" s="78"/>
      <c r="Q2230" s="78"/>
      <c r="R2230" s="78"/>
      <c r="S2230" s="78"/>
      <c r="T2230" s="78"/>
      <c r="U2230" s="78"/>
      <c r="V2230" s="78" t="str">
        <f>VLOOKUP(D2230,Empresas!$D$7:$CF$91,81,0)</f>
        <v>A</v>
      </c>
      <c r="W2230" s="78" t="str">
        <f>VLOOKUP(D2230,Empresas!$D$7:$M$91,10,0)</f>
        <v>Rer</v>
      </c>
      <c r="X2230" s="69" t="str">
        <f t="shared" si="357"/>
        <v>NO</v>
      </c>
      <c r="Y2230" s="153" t="str">
        <f t="shared" si="358"/>
        <v>No aplica</v>
      </c>
      <c r="Z2230" s="147">
        <f>IF(Y2230="No aplica",0,IF(I2230="no",0,IF(I2230="No aplica",0,IF(I2230="Si",1,IF(I2230="Fisico",1,IF(I2230="Electronico",2,VLOOKUP(C2230&amp;"|"&amp;B2230&amp;"|"&amp;D2230,Empresas!$C$6:$CC$92,G2230+6+1,0)))))))</f>
        <v>0</v>
      </c>
      <c r="AA2230" s="147">
        <f>IF(AND($I2230="Si",J2230=1),1,IF(AND($I2230="Fisico",J2230=1),1,IF(AND(J2230=1,$I2230="Electronico"),2,IF(J2230=1,VLOOKUP($C2230&amp;"|"&amp;$B2230&amp;"|"&amp;$D2230,Empresas!$C$6:$CC$92,$G2230+6+1,0),0))))</f>
        <v>0</v>
      </c>
      <c r="AB2230" s="147">
        <f>IF(AND($I2230="Si",K2230=1),1,IF(AND($I2230="Fisico",K2230=1),1,IF(AND(K2230=1,$I2230="Electronico"),2,IF(K2230=1,VLOOKUP($C2230&amp;"|"&amp;$B2230&amp;"|"&amp;$D2230,Empresas!$C$6:$CC$92,$G2230+6+1,0),0))))</f>
        <v>0</v>
      </c>
      <c r="AC2230" s="147">
        <f>IF(AND($I2230="Si",L2230=1),1,IF(AND($I2230="Fisico",L2230=1),1,IF(AND(L2230=1,$I2230="Electronico"),2,IF(L2230=1,VLOOKUP($C2230&amp;"|"&amp;$B2230&amp;"|"&amp;$D2230,Empresas!$C$6:$CC$92,$G2230+6+1,0),0))))</f>
        <v>0</v>
      </c>
      <c r="AD2230" s="147">
        <f>IF(AND($I2230="Si",M2230=1),1,IF(AND($I2230="Fisico",M2230=1),1,IF(AND(M2230=1,$I2230="Electronico"),2,IF(M2230=1,VLOOKUP($C2230&amp;"|"&amp;$B2230&amp;"|"&amp;$D2230,Empresas!$C$6:$CC$92,$G2230+6+1,0),0))))</f>
        <v>0</v>
      </c>
      <c r="AE2230" s="147">
        <f>IF(AND($I2230="Si",N2230=1),1,IF(AND($I2230="Fisico",N2230=1),1,IF(AND(N2230=1,$I2230="Electronico"),2,IF(N2230=1,VLOOKUP($C2230&amp;"|"&amp;$B2230&amp;"|"&amp;$D2230,Empresas!$C$6:$CC$92,$G2230+6+1,0),0))))</f>
        <v>0</v>
      </c>
      <c r="AF2230" s="147">
        <f>IF(AND($I2230="Si",O2230=1),1,IF(AND($I2230="Fisico",O2230=1),1,IF(AND(O2230=1,$I2230="Electronico"),2,IF(O2230=1,VLOOKUP($C2230&amp;"|"&amp;$B2230&amp;"|"&amp;$D2230,Empresas!$C$6:$CC$92,$G2230+6+1,0),0))))</f>
        <v>0</v>
      </c>
      <c r="AG2230" s="147">
        <f>IF(AND($I2230="Si",P2230=1),1,IF(AND($I2230="Fisico",P2230=1),1,IF(AND(P2230=1,$I2230="Electronico"),2,IF(P2230=1,VLOOKUP($C2230&amp;"|"&amp;$B2230&amp;"|"&amp;$D2230,Empresas!$C$6:$CC$92,$G2230+6+1,0),0))))</f>
        <v>0</v>
      </c>
      <c r="AH2230" s="147">
        <f>IF(AND($I2230="Si",Q2230=1),1,IF(AND($I2230="Fisico",Q2230=1),1,IF(AND(Q2230=1,$I2230="Electronico"),2,IF(Q2230=1,VLOOKUP($C2230&amp;"|"&amp;$B2230&amp;"|"&amp;$D2230,Empresas!$C$6:$CC$92,$G2230+6+1,0),0))))</f>
        <v>0</v>
      </c>
      <c r="AI2230" s="147">
        <f>IF(AND($I2230="Si",R2230=1),1,IF(AND($I2230="Fisico",R2230=1),1,IF(AND(R2230=1,$I2230="Electronico"),2,IF(R2230=1,VLOOKUP($C2230&amp;"|"&amp;$B2230&amp;"|"&amp;$D2230,Empresas!$C$6:$CC$92,$G2230+6+1,0),0))))</f>
        <v>0</v>
      </c>
      <c r="AJ2230" s="147">
        <f>IF(AND($I2230="Si",S2230=1),1,IF(AND($I2230="Fisico",S2230=1),1,IF(AND(S2230=1,$I2230="Electronico"),2,IF(S2230=1,VLOOKUP($C2230&amp;"|"&amp;$B2230&amp;"|"&amp;$D2230,Empresas!$C$6:$CC$92,$G2230+6+1,0),0))))</f>
        <v>0</v>
      </c>
      <c r="AK2230" s="147">
        <f>IF(AND($I2230="Si",T2230=1),1,IF(AND($I2230="Fisico",T2230=1),1,IF(AND(T2230=1,$I2230="Electronico"),2,IF(T2230=1,VLOOKUP($C2230&amp;"|"&amp;$B2230&amp;"|"&amp;$D2230,Empresas!$C$6:$CC$92,$G2230+6+1,0),0))))</f>
        <v>0</v>
      </c>
      <c r="AL2230" s="147">
        <f>IF(AND($I2230="Si",U2230=1),1,IF(AND($I2230="Fisico",U2230=1),1,IF(AND(U2230=1,$I2230="Electronico"),2,IF(U2230=1,VLOOKUP($C2230&amp;"|"&amp;$B2230&amp;"|"&amp;$D2230,Empresas!$C$6:$CC$92,$G2230+6+1,0),0))))</f>
        <v>0</v>
      </c>
      <c r="AM2230" s="149">
        <f t="shared" si="359"/>
        <v>0</v>
      </c>
      <c r="AN2230" s="149">
        <f t="shared" si="360"/>
        <v>0</v>
      </c>
      <c r="AO2230" s="152">
        <f t="shared" si="361"/>
        <v>0</v>
      </c>
    </row>
    <row r="2231" spans="1:41" x14ac:dyDescent="0.25">
      <c r="A2231" s="140" t="str">
        <f>VLOOKUP(D2231,Empresas!$D$7:$F$91,3,0)</f>
        <v>Omar</v>
      </c>
      <c r="B2231" s="141" t="str">
        <f>VLOOKUP(D2231,Empresas!$D$7:$G$91,4,0)</f>
        <v>Marisol</v>
      </c>
      <c r="C2231" s="141" t="s">
        <v>544</v>
      </c>
      <c r="D2231" s="141" t="s">
        <v>474</v>
      </c>
      <c r="E2231" s="141" t="str">
        <f>VLOOKUP(D2231,Empresas!$D$7:$E$92,2,0)</f>
        <v>IMC WAREHOUSE SAC</v>
      </c>
      <c r="F2231" s="141" t="s">
        <v>181</v>
      </c>
      <c r="G2231" s="142">
        <f t="shared" si="365"/>
        <v>59</v>
      </c>
      <c r="H2231" s="142" t="str">
        <f>VLOOKUP(D2231,Empresas!$D$6:$L$92,7,0)</f>
        <v>Mensual</v>
      </c>
      <c r="I2231" s="141" t="str">
        <f>VLOOKUP(VLOOKUP(D2231&amp;"|"&amp;B2231,Empresas!$I$7:$CB$92,G2231,0),Tablas!$A$8:$B$10,2,0)</f>
        <v>No aplica</v>
      </c>
      <c r="J2231" s="78"/>
      <c r="K2231" s="78"/>
      <c r="L2231" s="78"/>
      <c r="M2231" s="78"/>
      <c r="N2231" s="78"/>
      <c r="O2231" s="78"/>
      <c r="P2231" s="78"/>
      <c r="Q2231" s="78"/>
      <c r="R2231" s="78"/>
      <c r="S2231" s="78"/>
      <c r="T2231" s="78"/>
      <c r="U2231" s="78"/>
      <c r="V2231" s="78" t="str">
        <f>VLOOKUP(D2231,Empresas!$D$7:$CF$91,81,0)</f>
        <v>A</v>
      </c>
      <c r="W2231" s="78" t="str">
        <f>VLOOKUP(D2231,Empresas!$D$7:$M$91,10,0)</f>
        <v>Rer</v>
      </c>
      <c r="X2231" s="69" t="str">
        <f t="shared" si="357"/>
        <v>NO</v>
      </c>
      <c r="Y2231" s="153" t="str">
        <f t="shared" si="358"/>
        <v>No aplica</v>
      </c>
      <c r="Z2231" s="147">
        <f>IF(Y2231="No aplica",0,IF(I2231="no",0,IF(I2231="No aplica",0,IF(I2231="Si",1,IF(I2231="Fisico",1,IF(I2231="Electronico",2,VLOOKUP(C2231&amp;"|"&amp;B2231&amp;"|"&amp;D2231,Empresas!$C$6:$CC$92,G2231+6+1,0)))))))</f>
        <v>0</v>
      </c>
      <c r="AA2231" s="147">
        <f>IF(AND($I2231="Si",J2231=1),1,IF(AND($I2231="Fisico",J2231=1),1,IF(AND(J2231=1,$I2231="Electronico"),2,IF(J2231=1,VLOOKUP($C2231&amp;"|"&amp;$B2231&amp;"|"&amp;$D2231,Empresas!$C$6:$CC$92,$G2231+6+1,0),0))))</f>
        <v>0</v>
      </c>
      <c r="AB2231" s="147">
        <f>IF(AND($I2231="Si",K2231=1),1,IF(AND($I2231="Fisico",K2231=1),1,IF(AND(K2231=1,$I2231="Electronico"),2,IF(K2231=1,VLOOKUP($C2231&amp;"|"&amp;$B2231&amp;"|"&amp;$D2231,Empresas!$C$6:$CC$92,$G2231+6+1,0),0))))</f>
        <v>0</v>
      </c>
      <c r="AC2231" s="147">
        <f>IF(AND($I2231="Si",L2231=1),1,IF(AND($I2231="Fisico",L2231=1),1,IF(AND(L2231=1,$I2231="Electronico"),2,IF(L2231=1,VLOOKUP($C2231&amp;"|"&amp;$B2231&amp;"|"&amp;$D2231,Empresas!$C$6:$CC$92,$G2231+6+1,0),0))))</f>
        <v>0</v>
      </c>
      <c r="AD2231" s="147">
        <f>IF(AND($I2231="Si",M2231=1),1,IF(AND($I2231="Fisico",M2231=1),1,IF(AND(M2231=1,$I2231="Electronico"),2,IF(M2231=1,VLOOKUP($C2231&amp;"|"&amp;$B2231&amp;"|"&amp;$D2231,Empresas!$C$6:$CC$92,$G2231+6+1,0),0))))</f>
        <v>0</v>
      </c>
      <c r="AE2231" s="147">
        <f>IF(AND($I2231="Si",N2231=1),1,IF(AND($I2231="Fisico",N2231=1),1,IF(AND(N2231=1,$I2231="Electronico"),2,IF(N2231=1,VLOOKUP($C2231&amp;"|"&amp;$B2231&amp;"|"&amp;$D2231,Empresas!$C$6:$CC$92,$G2231+6+1,0),0))))</f>
        <v>0</v>
      </c>
      <c r="AF2231" s="147">
        <f>IF(AND($I2231="Si",O2231=1),1,IF(AND($I2231="Fisico",O2231=1),1,IF(AND(O2231=1,$I2231="Electronico"),2,IF(O2231=1,VLOOKUP($C2231&amp;"|"&amp;$B2231&amp;"|"&amp;$D2231,Empresas!$C$6:$CC$92,$G2231+6+1,0),0))))</f>
        <v>0</v>
      </c>
      <c r="AG2231" s="147">
        <f>IF(AND($I2231="Si",P2231=1),1,IF(AND($I2231="Fisico",P2231=1),1,IF(AND(P2231=1,$I2231="Electronico"),2,IF(P2231=1,VLOOKUP($C2231&amp;"|"&amp;$B2231&amp;"|"&amp;$D2231,Empresas!$C$6:$CC$92,$G2231+6+1,0),0))))</f>
        <v>0</v>
      </c>
      <c r="AH2231" s="147">
        <f>IF(AND($I2231="Si",Q2231=1),1,IF(AND($I2231="Fisico",Q2231=1),1,IF(AND(Q2231=1,$I2231="Electronico"),2,IF(Q2231=1,VLOOKUP($C2231&amp;"|"&amp;$B2231&amp;"|"&amp;$D2231,Empresas!$C$6:$CC$92,$G2231+6+1,0),0))))</f>
        <v>0</v>
      </c>
      <c r="AI2231" s="147">
        <f>IF(AND($I2231="Si",R2231=1),1,IF(AND($I2231="Fisico",R2231=1),1,IF(AND(R2231=1,$I2231="Electronico"),2,IF(R2231=1,VLOOKUP($C2231&amp;"|"&amp;$B2231&amp;"|"&amp;$D2231,Empresas!$C$6:$CC$92,$G2231+6+1,0),0))))</f>
        <v>0</v>
      </c>
      <c r="AJ2231" s="147">
        <f>IF(AND($I2231="Si",S2231=1),1,IF(AND($I2231="Fisico",S2231=1),1,IF(AND(S2231=1,$I2231="Electronico"),2,IF(S2231=1,VLOOKUP($C2231&amp;"|"&amp;$B2231&amp;"|"&amp;$D2231,Empresas!$C$6:$CC$92,$G2231+6+1,0),0))))</f>
        <v>0</v>
      </c>
      <c r="AK2231" s="147">
        <f>IF(AND($I2231="Si",T2231=1),1,IF(AND($I2231="Fisico",T2231=1),1,IF(AND(T2231=1,$I2231="Electronico"),2,IF(T2231=1,VLOOKUP($C2231&amp;"|"&amp;$B2231&amp;"|"&amp;$D2231,Empresas!$C$6:$CC$92,$G2231+6+1,0),0))))</f>
        <v>0</v>
      </c>
      <c r="AL2231" s="147">
        <f>IF(AND($I2231="Si",U2231=1),1,IF(AND($I2231="Fisico",U2231=1),1,IF(AND(U2231=1,$I2231="Electronico"),2,IF(U2231=1,VLOOKUP($C2231&amp;"|"&amp;$B2231&amp;"|"&amp;$D2231,Empresas!$C$6:$CC$92,$G2231+6+1,0),0))))</f>
        <v>0</v>
      </c>
      <c r="AM2231" s="149">
        <f t="shared" si="359"/>
        <v>0</v>
      </c>
      <c r="AN2231" s="149">
        <f t="shared" si="360"/>
        <v>0</v>
      </c>
      <c r="AO2231" s="152">
        <f t="shared" si="361"/>
        <v>0</v>
      </c>
    </row>
    <row r="2232" spans="1:41" x14ac:dyDescent="0.25">
      <c r="A2232" s="140" t="str">
        <f>VLOOKUP(D2232,Empresas!$D$7:$F$91,3,0)</f>
        <v>Omar</v>
      </c>
      <c r="B2232" s="141" t="str">
        <f>VLOOKUP(D2232,Empresas!$D$7:$G$91,4,0)</f>
        <v>Marisol</v>
      </c>
      <c r="C2232" s="141" t="s">
        <v>544</v>
      </c>
      <c r="D2232" s="141" t="s">
        <v>474</v>
      </c>
      <c r="E2232" s="141" t="str">
        <f>VLOOKUP(D2232,Empresas!$D$7:$E$92,2,0)</f>
        <v>IMC WAREHOUSE SAC</v>
      </c>
      <c r="F2232" s="141" t="s">
        <v>182</v>
      </c>
      <c r="G2232" s="142">
        <f t="shared" si="365"/>
        <v>60</v>
      </c>
      <c r="H2232" s="142" t="str">
        <f>VLOOKUP(D2232,Empresas!$D$6:$L$92,7,0)</f>
        <v>Mensual</v>
      </c>
      <c r="I2232" s="141" t="str">
        <f>VLOOKUP(VLOOKUP(D2232&amp;"|"&amp;B2232,Empresas!$I$7:$CB$92,G2232,0),Tablas!$A$8:$B$10,2,0)</f>
        <v>No aplica</v>
      </c>
      <c r="J2232" s="78"/>
      <c r="K2232" s="78"/>
      <c r="L2232" s="78"/>
      <c r="M2232" s="78"/>
      <c r="N2232" s="78"/>
      <c r="O2232" s="78"/>
      <c r="P2232" s="78"/>
      <c r="Q2232" s="78"/>
      <c r="R2232" s="78"/>
      <c r="S2232" s="78"/>
      <c r="T2232" s="78"/>
      <c r="U2232" s="78"/>
      <c r="V2232" s="78" t="str">
        <f>VLOOKUP(D2232,Empresas!$D$7:$CF$91,81,0)</f>
        <v>A</v>
      </c>
      <c r="W2232" s="78" t="str">
        <f>VLOOKUP(D2232,Empresas!$D$7:$M$91,10,0)</f>
        <v>Rer</v>
      </c>
      <c r="X2232" s="69" t="str">
        <f t="shared" si="357"/>
        <v>NO</v>
      </c>
      <c r="Y2232" s="153" t="str">
        <f t="shared" si="358"/>
        <v>No aplica</v>
      </c>
      <c r="Z2232" s="147">
        <f>IF(Y2232="No aplica",0,IF(I2232="no",0,IF(I2232="No aplica",0,IF(I2232="Si",1,IF(I2232="Fisico",1,IF(I2232="Electronico",2,VLOOKUP(C2232&amp;"|"&amp;B2232&amp;"|"&amp;D2232,Empresas!$C$6:$CC$92,G2232+6+1,0)))))))</f>
        <v>0</v>
      </c>
      <c r="AA2232" s="147">
        <f>IF(AND($I2232="Si",J2232=1),1,IF(AND($I2232="Fisico",J2232=1),1,IF(AND(J2232=1,$I2232="Electronico"),2,IF(J2232=1,VLOOKUP($C2232&amp;"|"&amp;$B2232&amp;"|"&amp;$D2232,Empresas!$C$6:$CC$92,$G2232+6+1,0),0))))</f>
        <v>0</v>
      </c>
      <c r="AB2232" s="147">
        <f>IF(AND($I2232="Si",K2232=1),1,IF(AND($I2232="Fisico",K2232=1),1,IF(AND(K2232=1,$I2232="Electronico"),2,IF(K2232=1,VLOOKUP($C2232&amp;"|"&amp;$B2232&amp;"|"&amp;$D2232,Empresas!$C$6:$CC$92,$G2232+6+1,0),0))))</f>
        <v>0</v>
      </c>
      <c r="AC2232" s="147">
        <f>IF(AND($I2232="Si",L2232=1),1,IF(AND($I2232="Fisico",L2232=1),1,IF(AND(L2232=1,$I2232="Electronico"),2,IF(L2232=1,VLOOKUP($C2232&amp;"|"&amp;$B2232&amp;"|"&amp;$D2232,Empresas!$C$6:$CC$92,$G2232+6+1,0),0))))</f>
        <v>0</v>
      </c>
      <c r="AD2232" s="147">
        <f>IF(AND($I2232="Si",M2232=1),1,IF(AND($I2232="Fisico",M2232=1),1,IF(AND(M2232=1,$I2232="Electronico"),2,IF(M2232=1,VLOOKUP($C2232&amp;"|"&amp;$B2232&amp;"|"&amp;$D2232,Empresas!$C$6:$CC$92,$G2232+6+1,0),0))))</f>
        <v>0</v>
      </c>
      <c r="AE2232" s="147">
        <f>IF(AND($I2232="Si",N2232=1),1,IF(AND($I2232="Fisico",N2232=1),1,IF(AND(N2232=1,$I2232="Electronico"),2,IF(N2232=1,VLOOKUP($C2232&amp;"|"&amp;$B2232&amp;"|"&amp;$D2232,Empresas!$C$6:$CC$92,$G2232+6+1,0),0))))</f>
        <v>0</v>
      </c>
      <c r="AF2232" s="147">
        <f>IF(AND($I2232="Si",O2232=1),1,IF(AND($I2232="Fisico",O2232=1),1,IF(AND(O2232=1,$I2232="Electronico"),2,IF(O2232=1,VLOOKUP($C2232&amp;"|"&amp;$B2232&amp;"|"&amp;$D2232,Empresas!$C$6:$CC$92,$G2232+6+1,0),0))))</f>
        <v>0</v>
      </c>
      <c r="AG2232" s="147">
        <f>IF(AND($I2232="Si",P2232=1),1,IF(AND($I2232="Fisico",P2232=1),1,IF(AND(P2232=1,$I2232="Electronico"),2,IF(P2232=1,VLOOKUP($C2232&amp;"|"&amp;$B2232&amp;"|"&amp;$D2232,Empresas!$C$6:$CC$92,$G2232+6+1,0),0))))</f>
        <v>0</v>
      </c>
      <c r="AH2232" s="147">
        <f>IF(AND($I2232="Si",Q2232=1),1,IF(AND($I2232="Fisico",Q2232=1),1,IF(AND(Q2232=1,$I2232="Electronico"),2,IF(Q2232=1,VLOOKUP($C2232&amp;"|"&amp;$B2232&amp;"|"&amp;$D2232,Empresas!$C$6:$CC$92,$G2232+6+1,0),0))))</f>
        <v>0</v>
      </c>
      <c r="AI2232" s="147">
        <f>IF(AND($I2232="Si",R2232=1),1,IF(AND($I2232="Fisico",R2232=1),1,IF(AND(R2232=1,$I2232="Electronico"),2,IF(R2232=1,VLOOKUP($C2232&amp;"|"&amp;$B2232&amp;"|"&amp;$D2232,Empresas!$C$6:$CC$92,$G2232+6+1,0),0))))</f>
        <v>0</v>
      </c>
      <c r="AJ2232" s="147">
        <f>IF(AND($I2232="Si",S2232=1),1,IF(AND($I2232="Fisico",S2232=1),1,IF(AND(S2232=1,$I2232="Electronico"),2,IF(S2232=1,VLOOKUP($C2232&amp;"|"&amp;$B2232&amp;"|"&amp;$D2232,Empresas!$C$6:$CC$92,$G2232+6+1,0),0))))</f>
        <v>0</v>
      </c>
      <c r="AK2232" s="147">
        <f>IF(AND($I2232="Si",T2232=1),1,IF(AND($I2232="Fisico",T2232=1),1,IF(AND(T2232=1,$I2232="Electronico"),2,IF(T2232=1,VLOOKUP($C2232&amp;"|"&amp;$B2232&amp;"|"&amp;$D2232,Empresas!$C$6:$CC$92,$G2232+6+1,0),0))))</f>
        <v>0</v>
      </c>
      <c r="AL2232" s="147">
        <f>IF(AND($I2232="Si",U2232=1),1,IF(AND($I2232="Fisico",U2232=1),1,IF(AND(U2232=1,$I2232="Electronico"),2,IF(U2232=1,VLOOKUP($C2232&amp;"|"&amp;$B2232&amp;"|"&amp;$D2232,Empresas!$C$6:$CC$92,$G2232+6+1,0),0))))</f>
        <v>0</v>
      </c>
      <c r="AM2232" s="149">
        <f t="shared" si="359"/>
        <v>0</v>
      </c>
      <c r="AN2232" s="149">
        <f t="shared" si="360"/>
        <v>0</v>
      </c>
      <c r="AO2232" s="152">
        <f t="shared" si="361"/>
        <v>0</v>
      </c>
    </row>
    <row r="2233" spans="1:41" x14ac:dyDescent="0.25">
      <c r="A2233" s="143" t="str">
        <f>VLOOKUP(D2233,Empresas!$D$7:$F$91,3,0)</f>
        <v>Omar</v>
      </c>
      <c r="B2233" s="144" t="str">
        <f>VLOOKUP(D2233,Empresas!$D$7:$G$91,4,0)</f>
        <v>Marisol</v>
      </c>
      <c r="C2233" s="144" t="s">
        <v>544</v>
      </c>
      <c r="D2233" s="144" t="s">
        <v>474</v>
      </c>
      <c r="E2233" s="144" t="str">
        <f>VLOOKUP(D2233,Empresas!$D$7:$E$92,2,0)</f>
        <v>IMC WAREHOUSE SAC</v>
      </c>
      <c r="F2233" s="144" t="s">
        <v>183</v>
      </c>
      <c r="G2233" s="145">
        <f>+Empresas!$BR$2</f>
        <v>62</v>
      </c>
      <c r="H2233" s="145" t="str">
        <f>VLOOKUP(D2233,Empresas!$D$6:$L$92,7,0)</f>
        <v>Mensual</v>
      </c>
      <c r="I2233" s="144" t="str">
        <f>VLOOKUP(VLOOKUP(D2233&amp;"|"&amp;B2233,Empresas!$I$7:$CB$92,G2233,0),Tablas!$A$13:$B$14,2,0)</f>
        <v>Si</v>
      </c>
      <c r="J2233" s="78">
        <v>1</v>
      </c>
      <c r="K2233" s="78">
        <v>1</v>
      </c>
      <c r="L2233" s="78">
        <v>1</v>
      </c>
      <c r="M2233" s="78">
        <v>1</v>
      </c>
      <c r="N2233" s="78">
        <v>1</v>
      </c>
      <c r="O2233" s="78">
        <v>1</v>
      </c>
      <c r="P2233" s="78">
        <v>1</v>
      </c>
      <c r="Q2233" s="78">
        <v>1</v>
      </c>
      <c r="R2233" s="78"/>
      <c r="S2233" s="78"/>
      <c r="T2233" s="78"/>
      <c r="U2233" s="78"/>
      <c r="V2233" s="78" t="str">
        <f>VLOOKUP(D2233,Empresas!$D$7:$CF$91,81,0)</f>
        <v>A</v>
      </c>
      <c r="W2233" s="78" t="str">
        <f>VLOOKUP(D2233,Empresas!$D$7:$M$91,10,0)</f>
        <v>Rer</v>
      </c>
      <c r="X2233" s="69" t="str">
        <f t="shared" si="357"/>
        <v>SI</v>
      </c>
      <c r="Y2233" s="153" t="str">
        <f t="shared" si="358"/>
        <v>Si aplica</v>
      </c>
      <c r="Z2233" s="147">
        <f>IF(Y2233="No aplica",0,IF(I2233="no",0,IF(I2233="No aplica",0,IF(I2233="Si",1,IF(I2233="Fisico",1,IF(I2233="Electronico",2,VLOOKUP(C2233&amp;"|"&amp;B2233&amp;"|"&amp;D2233,Empresas!$C$6:$CC$92,G2233+6+1,0)))))))</f>
        <v>1</v>
      </c>
      <c r="AA2233" s="147">
        <f>IF(AND($I2233="Si",J2233=1),1,IF(AND($I2233="Fisico",J2233=1),1,IF(AND(J2233=1,$I2233="Electronico"),2,IF(J2233=1,VLOOKUP($C2233&amp;"|"&amp;$B2233&amp;"|"&amp;$D2233,Empresas!$C$6:$CC$92,$G2233+6+1,0),0))))</f>
        <v>1</v>
      </c>
      <c r="AB2233" s="147">
        <f>IF(AND($I2233="Si",K2233=1),1,IF(AND($I2233="Fisico",K2233=1),1,IF(AND(K2233=1,$I2233="Electronico"),2,IF(K2233=1,VLOOKUP($C2233&amp;"|"&amp;$B2233&amp;"|"&amp;$D2233,Empresas!$C$6:$CC$92,$G2233+6+1,0),0))))</f>
        <v>1</v>
      </c>
      <c r="AC2233" s="147">
        <f>IF(AND($I2233="Si",L2233=1),1,IF(AND($I2233="Fisico",L2233=1),1,IF(AND(L2233=1,$I2233="Electronico"),2,IF(L2233=1,VLOOKUP($C2233&amp;"|"&amp;$B2233&amp;"|"&amp;$D2233,Empresas!$C$6:$CC$92,$G2233+6+1,0),0))))</f>
        <v>1</v>
      </c>
      <c r="AD2233" s="147">
        <f>IF(AND($I2233="Si",M2233=1),1,IF(AND($I2233="Fisico",M2233=1),1,IF(AND(M2233=1,$I2233="Electronico"),2,IF(M2233=1,VLOOKUP($C2233&amp;"|"&amp;$B2233&amp;"|"&amp;$D2233,Empresas!$C$6:$CC$92,$G2233+6+1,0),0))))</f>
        <v>1</v>
      </c>
      <c r="AE2233" s="147">
        <f>IF(AND($I2233="Si",N2233=1),1,IF(AND($I2233="Fisico",N2233=1),1,IF(AND(N2233=1,$I2233="Electronico"),2,IF(N2233=1,VLOOKUP($C2233&amp;"|"&amp;$B2233&amp;"|"&amp;$D2233,Empresas!$C$6:$CC$92,$G2233+6+1,0),0))))</f>
        <v>1</v>
      </c>
      <c r="AF2233" s="147">
        <f>IF(AND($I2233="Si",O2233=1),1,IF(AND($I2233="Fisico",O2233=1),1,IF(AND(O2233=1,$I2233="Electronico"),2,IF(O2233=1,VLOOKUP($C2233&amp;"|"&amp;$B2233&amp;"|"&amp;$D2233,Empresas!$C$6:$CC$92,$G2233+6+1,0),0))))</f>
        <v>1</v>
      </c>
      <c r="AG2233" s="147">
        <f>IF(AND($I2233="Si",P2233=1),1,IF(AND($I2233="Fisico",P2233=1),1,IF(AND(P2233=1,$I2233="Electronico"),2,IF(P2233=1,VLOOKUP($C2233&amp;"|"&amp;$B2233&amp;"|"&amp;$D2233,Empresas!$C$6:$CC$92,$G2233+6+1,0),0))))</f>
        <v>1</v>
      </c>
      <c r="AH2233" s="147">
        <f>IF(AND($I2233="Si",Q2233=1),1,IF(AND($I2233="Fisico",Q2233=1),1,IF(AND(Q2233=1,$I2233="Electronico"),2,IF(Q2233=1,VLOOKUP($C2233&amp;"|"&amp;$B2233&amp;"|"&amp;$D2233,Empresas!$C$6:$CC$92,$G2233+6+1,0),0))))</f>
        <v>1</v>
      </c>
      <c r="AI2233" s="147">
        <f>IF(AND($I2233="Si",R2233=1),1,IF(AND($I2233="Fisico",R2233=1),1,IF(AND(R2233=1,$I2233="Electronico"),2,IF(R2233=1,VLOOKUP($C2233&amp;"|"&amp;$B2233&amp;"|"&amp;$D2233,Empresas!$C$6:$CC$92,$G2233+6+1,0),0))))</f>
        <v>0</v>
      </c>
      <c r="AJ2233" s="147">
        <f>IF(AND($I2233="Si",S2233=1),1,IF(AND($I2233="Fisico",S2233=1),1,IF(AND(S2233=1,$I2233="Electronico"),2,IF(S2233=1,VLOOKUP($C2233&amp;"|"&amp;$B2233&amp;"|"&amp;$D2233,Empresas!$C$6:$CC$92,$G2233+6+1,0),0))))</f>
        <v>0</v>
      </c>
      <c r="AK2233" s="147">
        <f>IF(AND($I2233="Si",T2233=1),1,IF(AND($I2233="Fisico",T2233=1),1,IF(AND(T2233=1,$I2233="Electronico"),2,IF(T2233=1,VLOOKUP($C2233&amp;"|"&amp;$B2233&amp;"|"&amp;$D2233,Empresas!$C$6:$CC$92,$G2233+6+1,0),0))))</f>
        <v>0</v>
      </c>
      <c r="AL2233" s="147">
        <f>IF(AND($I2233="Si",U2233=1),1,IF(AND($I2233="Fisico",U2233=1),1,IF(AND(U2233=1,$I2233="Electronico"),2,IF(U2233=1,VLOOKUP($C2233&amp;"|"&amp;$B2233&amp;"|"&amp;$D2233,Empresas!$C$6:$CC$92,$G2233+6+1,0),0))))</f>
        <v>0</v>
      </c>
      <c r="AM2233" s="149">
        <f t="shared" si="359"/>
        <v>8</v>
      </c>
      <c r="AN2233" s="149">
        <f t="shared" si="360"/>
        <v>8</v>
      </c>
      <c r="AO2233" s="152">
        <f t="shared" si="361"/>
        <v>1</v>
      </c>
    </row>
    <row r="2234" spans="1:41" x14ac:dyDescent="0.25">
      <c r="A2234" s="143" t="str">
        <f>VLOOKUP(D2234,Empresas!$D$7:$F$91,3,0)</f>
        <v>Omar</v>
      </c>
      <c r="B2234" s="144" t="str">
        <f>VLOOKUP(D2234,Empresas!$D$7:$G$91,4,0)</f>
        <v>Marisol</v>
      </c>
      <c r="C2234" s="144" t="s">
        <v>544</v>
      </c>
      <c r="D2234" s="144" t="s">
        <v>474</v>
      </c>
      <c r="E2234" s="144" t="str">
        <f>VLOOKUP(D2234,Empresas!$D$7:$E$92,2,0)</f>
        <v>IMC WAREHOUSE SAC</v>
      </c>
      <c r="F2234" s="144" t="s">
        <v>184</v>
      </c>
      <c r="G2234" s="145">
        <f>+G2233+1</f>
        <v>63</v>
      </c>
      <c r="H2234" s="145" t="str">
        <f>VLOOKUP(D2234,Empresas!$D$6:$L$92,7,0)</f>
        <v>Mensual</v>
      </c>
      <c r="I2234" s="144" t="str">
        <f>VLOOKUP(VLOOKUP(D2234&amp;"|"&amp;B2234,Empresas!$I$7:$CB$92,G2234,0),Tablas!$A$13:$B$14,2,0)</f>
        <v>No</v>
      </c>
      <c r="J2234" s="78"/>
      <c r="K2234" s="78"/>
      <c r="L2234" s="78"/>
      <c r="M2234" s="78"/>
      <c r="N2234" s="78"/>
      <c r="O2234" s="78"/>
      <c r="P2234" s="78"/>
      <c r="Q2234" s="78"/>
      <c r="R2234" s="78"/>
      <c r="S2234" s="78"/>
      <c r="T2234" s="78"/>
      <c r="U2234" s="78"/>
      <c r="V2234" s="78" t="str">
        <f>VLOOKUP(D2234,Empresas!$D$7:$CF$91,81,0)</f>
        <v>A</v>
      </c>
      <c r="W2234" s="78" t="str">
        <f>VLOOKUP(D2234,Empresas!$D$7:$M$91,10,0)</f>
        <v>Rer</v>
      </c>
      <c r="X2234" s="69" t="str">
        <f t="shared" si="357"/>
        <v>SI</v>
      </c>
      <c r="Y2234" s="153" t="str">
        <f t="shared" si="358"/>
        <v>No aplica</v>
      </c>
      <c r="Z2234" s="147">
        <f>IF(Y2234="No aplica",0,IF(I2234="no",0,IF(I2234="No aplica",0,IF(I2234="Si",1,IF(I2234="Fisico",1,IF(I2234="Electronico",2,VLOOKUP(C2234&amp;"|"&amp;B2234&amp;"|"&amp;D2234,Empresas!$C$6:$CC$92,G2234+6+1,0)))))))</f>
        <v>0</v>
      </c>
      <c r="AA2234" s="147">
        <f>IF(AND($I2234="Si",J2234=1),1,IF(AND($I2234="Fisico",J2234=1),1,IF(AND(J2234=1,$I2234="Electronico"),2,IF(J2234=1,VLOOKUP($C2234&amp;"|"&amp;$B2234&amp;"|"&amp;$D2234,Empresas!$C$6:$CC$92,$G2234+6+1,0),0))))</f>
        <v>0</v>
      </c>
      <c r="AB2234" s="147">
        <f>IF(AND($I2234="Si",K2234=1),1,IF(AND($I2234="Fisico",K2234=1),1,IF(AND(K2234=1,$I2234="Electronico"),2,IF(K2234=1,VLOOKUP($C2234&amp;"|"&amp;$B2234&amp;"|"&amp;$D2234,Empresas!$C$6:$CC$92,$G2234+6+1,0),0))))</f>
        <v>0</v>
      </c>
      <c r="AC2234" s="147">
        <f>IF(AND($I2234="Si",L2234=1),1,IF(AND($I2234="Fisico",L2234=1),1,IF(AND(L2234=1,$I2234="Electronico"),2,IF(L2234=1,VLOOKUP($C2234&amp;"|"&amp;$B2234&amp;"|"&amp;$D2234,Empresas!$C$6:$CC$92,$G2234+6+1,0),0))))</f>
        <v>0</v>
      </c>
      <c r="AD2234" s="147">
        <f>IF(AND($I2234="Si",M2234=1),1,IF(AND($I2234="Fisico",M2234=1),1,IF(AND(M2234=1,$I2234="Electronico"),2,IF(M2234=1,VLOOKUP($C2234&amp;"|"&amp;$B2234&amp;"|"&amp;$D2234,Empresas!$C$6:$CC$92,$G2234+6+1,0),0))))</f>
        <v>0</v>
      </c>
      <c r="AE2234" s="147">
        <f>IF(AND($I2234="Si",N2234=1),1,IF(AND($I2234="Fisico",N2234=1),1,IF(AND(N2234=1,$I2234="Electronico"),2,IF(N2234=1,VLOOKUP($C2234&amp;"|"&amp;$B2234&amp;"|"&amp;$D2234,Empresas!$C$6:$CC$92,$G2234+6+1,0),0))))</f>
        <v>0</v>
      </c>
      <c r="AF2234" s="147">
        <f>IF(AND($I2234="Si",O2234=1),1,IF(AND($I2234="Fisico",O2234=1),1,IF(AND(O2234=1,$I2234="Electronico"),2,IF(O2234=1,VLOOKUP($C2234&amp;"|"&amp;$B2234&amp;"|"&amp;$D2234,Empresas!$C$6:$CC$92,$G2234+6+1,0),0))))</f>
        <v>0</v>
      </c>
      <c r="AG2234" s="147">
        <f>IF(AND($I2234="Si",P2234=1),1,IF(AND($I2234="Fisico",P2234=1),1,IF(AND(P2234=1,$I2234="Electronico"),2,IF(P2234=1,VLOOKUP($C2234&amp;"|"&amp;$B2234&amp;"|"&amp;$D2234,Empresas!$C$6:$CC$92,$G2234+6+1,0),0))))</f>
        <v>0</v>
      </c>
      <c r="AH2234" s="147">
        <f>IF(AND($I2234="Si",Q2234=1),1,IF(AND($I2234="Fisico",Q2234=1),1,IF(AND(Q2234=1,$I2234="Electronico"),2,IF(Q2234=1,VLOOKUP($C2234&amp;"|"&amp;$B2234&amp;"|"&amp;$D2234,Empresas!$C$6:$CC$92,$G2234+6+1,0),0))))</f>
        <v>0</v>
      </c>
      <c r="AI2234" s="147">
        <f>IF(AND($I2234="Si",R2234=1),1,IF(AND($I2234="Fisico",R2234=1),1,IF(AND(R2234=1,$I2234="Electronico"),2,IF(R2234=1,VLOOKUP($C2234&amp;"|"&amp;$B2234&amp;"|"&amp;$D2234,Empresas!$C$6:$CC$92,$G2234+6+1,0),0))))</f>
        <v>0</v>
      </c>
      <c r="AJ2234" s="147">
        <f>IF(AND($I2234="Si",S2234=1),1,IF(AND($I2234="Fisico",S2234=1),1,IF(AND(S2234=1,$I2234="Electronico"),2,IF(S2234=1,VLOOKUP($C2234&amp;"|"&amp;$B2234&amp;"|"&amp;$D2234,Empresas!$C$6:$CC$92,$G2234+6+1,0),0))))</f>
        <v>0</v>
      </c>
      <c r="AK2234" s="147">
        <f>IF(AND($I2234="Si",T2234=1),1,IF(AND($I2234="Fisico",T2234=1),1,IF(AND(T2234=1,$I2234="Electronico"),2,IF(T2234=1,VLOOKUP($C2234&amp;"|"&amp;$B2234&amp;"|"&amp;$D2234,Empresas!$C$6:$CC$92,$G2234+6+1,0),0))))</f>
        <v>0</v>
      </c>
      <c r="AL2234" s="147">
        <f>IF(AND($I2234="Si",U2234=1),1,IF(AND($I2234="Fisico",U2234=1),1,IF(AND(U2234=1,$I2234="Electronico"),2,IF(U2234=1,VLOOKUP($C2234&amp;"|"&amp;$B2234&amp;"|"&amp;$D2234,Empresas!$C$6:$CC$92,$G2234+6+1,0),0))))</f>
        <v>0</v>
      </c>
      <c r="AM2234" s="149">
        <f t="shared" si="359"/>
        <v>0</v>
      </c>
      <c r="AN2234" s="149">
        <f t="shared" si="360"/>
        <v>0</v>
      </c>
      <c r="AO2234" s="152">
        <f t="shared" si="361"/>
        <v>0</v>
      </c>
    </row>
    <row r="2235" spans="1:41" x14ac:dyDescent="0.25">
      <c r="A2235" s="143" t="str">
        <f>VLOOKUP(D2235,Empresas!$D$7:$F$91,3,0)</f>
        <v>Omar</v>
      </c>
      <c r="B2235" s="144" t="str">
        <f>VLOOKUP(D2235,Empresas!$D$7:$G$91,4,0)</f>
        <v>Marisol</v>
      </c>
      <c r="C2235" s="144" t="s">
        <v>544</v>
      </c>
      <c r="D2235" s="144" t="s">
        <v>474</v>
      </c>
      <c r="E2235" s="144" t="str">
        <f>VLOOKUP(D2235,Empresas!$D$7:$E$92,2,0)</f>
        <v>IMC WAREHOUSE SAC</v>
      </c>
      <c r="F2235" s="144" t="s">
        <v>185</v>
      </c>
      <c r="G2235" s="145">
        <f t="shared" ref="G2235:G2242" si="366">+G2234+1</f>
        <v>64</v>
      </c>
      <c r="H2235" s="145" t="str">
        <f>VLOOKUP(D2235,Empresas!$D$6:$L$92,7,0)</f>
        <v>Mensual</v>
      </c>
      <c r="I2235" s="144" t="str">
        <f>VLOOKUP(VLOOKUP(D2235&amp;"|"&amp;B2235,Empresas!$I$7:$CB$92,G2235,0),Tablas!$A$13:$B$14,2,0)</f>
        <v>No</v>
      </c>
      <c r="J2235" s="78"/>
      <c r="K2235" s="78"/>
      <c r="L2235" s="78"/>
      <c r="M2235" s="78"/>
      <c r="N2235" s="78"/>
      <c r="O2235" s="78"/>
      <c r="P2235" s="78"/>
      <c r="Q2235" s="78"/>
      <c r="R2235" s="78"/>
      <c r="S2235" s="78"/>
      <c r="T2235" s="78"/>
      <c r="U2235" s="78"/>
      <c r="V2235" s="78" t="str">
        <f>VLOOKUP(D2235,Empresas!$D$7:$CF$91,81,0)</f>
        <v>A</v>
      </c>
      <c r="W2235" s="78" t="str">
        <f>VLOOKUP(D2235,Empresas!$D$7:$M$91,10,0)</f>
        <v>Rer</v>
      </c>
      <c r="X2235" s="69" t="str">
        <f t="shared" si="357"/>
        <v>SI</v>
      </c>
      <c r="Y2235" s="153" t="str">
        <f t="shared" si="358"/>
        <v>No aplica</v>
      </c>
      <c r="Z2235" s="147">
        <f>IF(Y2235="No aplica",0,IF(I2235="no",0,IF(I2235="No aplica",0,IF(I2235="Si",1,IF(I2235="Fisico",1,IF(I2235="Electronico",2,VLOOKUP(C2235&amp;"|"&amp;B2235&amp;"|"&amp;D2235,Empresas!$C$6:$CC$92,G2235+6+1,0)))))))</f>
        <v>0</v>
      </c>
      <c r="AA2235" s="147">
        <f>IF(AND($I2235="Si",J2235=1),1,IF(AND($I2235="Fisico",J2235=1),1,IF(AND(J2235=1,$I2235="Electronico"),2,IF(J2235=1,VLOOKUP($C2235&amp;"|"&amp;$B2235&amp;"|"&amp;$D2235,Empresas!$C$6:$CC$92,$G2235+6+1,0),0))))</f>
        <v>0</v>
      </c>
      <c r="AB2235" s="147">
        <f>IF(AND($I2235="Si",K2235=1),1,IF(AND($I2235="Fisico",K2235=1),1,IF(AND(K2235=1,$I2235="Electronico"),2,IF(K2235=1,VLOOKUP($C2235&amp;"|"&amp;$B2235&amp;"|"&amp;$D2235,Empresas!$C$6:$CC$92,$G2235+6+1,0),0))))</f>
        <v>0</v>
      </c>
      <c r="AC2235" s="147">
        <f>IF(AND($I2235="Si",L2235=1),1,IF(AND($I2235="Fisico",L2235=1),1,IF(AND(L2235=1,$I2235="Electronico"),2,IF(L2235=1,VLOOKUP($C2235&amp;"|"&amp;$B2235&amp;"|"&amp;$D2235,Empresas!$C$6:$CC$92,$G2235+6+1,0),0))))</f>
        <v>0</v>
      </c>
      <c r="AD2235" s="147">
        <f>IF(AND($I2235="Si",M2235=1),1,IF(AND($I2235="Fisico",M2235=1),1,IF(AND(M2235=1,$I2235="Electronico"),2,IF(M2235=1,VLOOKUP($C2235&amp;"|"&amp;$B2235&amp;"|"&amp;$D2235,Empresas!$C$6:$CC$92,$G2235+6+1,0),0))))</f>
        <v>0</v>
      </c>
      <c r="AE2235" s="147">
        <f>IF(AND($I2235="Si",N2235=1),1,IF(AND($I2235="Fisico",N2235=1),1,IF(AND(N2235=1,$I2235="Electronico"),2,IF(N2235=1,VLOOKUP($C2235&amp;"|"&amp;$B2235&amp;"|"&amp;$D2235,Empresas!$C$6:$CC$92,$G2235+6+1,0),0))))</f>
        <v>0</v>
      </c>
      <c r="AF2235" s="147">
        <f>IF(AND($I2235="Si",O2235=1),1,IF(AND($I2235="Fisico",O2235=1),1,IF(AND(O2235=1,$I2235="Electronico"),2,IF(O2235=1,VLOOKUP($C2235&amp;"|"&amp;$B2235&amp;"|"&amp;$D2235,Empresas!$C$6:$CC$92,$G2235+6+1,0),0))))</f>
        <v>0</v>
      </c>
      <c r="AG2235" s="147">
        <f>IF(AND($I2235="Si",P2235=1),1,IF(AND($I2235="Fisico",P2235=1),1,IF(AND(P2235=1,$I2235="Electronico"),2,IF(P2235=1,VLOOKUP($C2235&amp;"|"&amp;$B2235&amp;"|"&amp;$D2235,Empresas!$C$6:$CC$92,$G2235+6+1,0),0))))</f>
        <v>0</v>
      </c>
      <c r="AH2235" s="147">
        <f>IF(AND($I2235="Si",Q2235=1),1,IF(AND($I2235="Fisico",Q2235=1),1,IF(AND(Q2235=1,$I2235="Electronico"),2,IF(Q2235=1,VLOOKUP($C2235&amp;"|"&amp;$B2235&amp;"|"&amp;$D2235,Empresas!$C$6:$CC$92,$G2235+6+1,0),0))))</f>
        <v>0</v>
      </c>
      <c r="AI2235" s="147">
        <f>IF(AND($I2235="Si",R2235=1),1,IF(AND($I2235="Fisico",R2235=1),1,IF(AND(R2235=1,$I2235="Electronico"),2,IF(R2235=1,VLOOKUP($C2235&amp;"|"&amp;$B2235&amp;"|"&amp;$D2235,Empresas!$C$6:$CC$92,$G2235+6+1,0),0))))</f>
        <v>0</v>
      </c>
      <c r="AJ2235" s="147">
        <f>IF(AND($I2235="Si",S2235=1),1,IF(AND($I2235="Fisico",S2235=1),1,IF(AND(S2235=1,$I2235="Electronico"),2,IF(S2235=1,VLOOKUP($C2235&amp;"|"&amp;$B2235&amp;"|"&amp;$D2235,Empresas!$C$6:$CC$92,$G2235+6+1,0),0))))</f>
        <v>0</v>
      </c>
      <c r="AK2235" s="147">
        <f>IF(AND($I2235="Si",T2235=1),1,IF(AND($I2235="Fisico",T2235=1),1,IF(AND(T2235=1,$I2235="Electronico"),2,IF(T2235=1,VLOOKUP($C2235&amp;"|"&amp;$B2235&amp;"|"&amp;$D2235,Empresas!$C$6:$CC$92,$G2235+6+1,0),0))))</f>
        <v>0</v>
      </c>
      <c r="AL2235" s="147">
        <f>IF(AND($I2235="Si",U2235=1),1,IF(AND($I2235="Fisico",U2235=1),1,IF(AND(U2235=1,$I2235="Electronico"),2,IF(U2235=1,VLOOKUP($C2235&amp;"|"&amp;$B2235&amp;"|"&amp;$D2235,Empresas!$C$6:$CC$92,$G2235+6+1,0),0))))</f>
        <v>0</v>
      </c>
      <c r="AM2235" s="149">
        <f t="shared" si="359"/>
        <v>0</v>
      </c>
      <c r="AN2235" s="149">
        <f t="shared" si="360"/>
        <v>0</v>
      </c>
      <c r="AO2235" s="152">
        <f t="shared" si="361"/>
        <v>0</v>
      </c>
    </row>
    <row r="2236" spans="1:41" x14ac:dyDescent="0.25">
      <c r="A2236" s="143" t="str">
        <f>VLOOKUP(D2236,Empresas!$D$7:$F$91,3,0)</f>
        <v>Omar</v>
      </c>
      <c r="B2236" s="144" t="str">
        <f>VLOOKUP(D2236,Empresas!$D$7:$G$91,4,0)</f>
        <v>Marisol</v>
      </c>
      <c r="C2236" s="144" t="s">
        <v>544</v>
      </c>
      <c r="D2236" s="144" t="s">
        <v>474</v>
      </c>
      <c r="E2236" s="144" t="str">
        <f>VLOOKUP(D2236,Empresas!$D$7:$E$92,2,0)</f>
        <v>IMC WAREHOUSE SAC</v>
      </c>
      <c r="F2236" s="144" t="s">
        <v>186</v>
      </c>
      <c r="G2236" s="145">
        <f t="shared" si="366"/>
        <v>65</v>
      </c>
      <c r="H2236" s="145" t="str">
        <f>VLOOKUP(D2236,Empresas!$D$6:$L$92,7,0)</f>
        <v>Mensual</v>
      </c>
      <c r="I2236" s="144" t="str">
        <f>VLOOKUP(VLOOKUP(D2236&amp;"|"&amp;B2236,Empresas!$I$7:$CB$92,G2236,0),Tablas!$A$13:$B$14,2,0)</f>
        <v>No</v>
      </c>
      <c r="J2236" s="78"/>
      <c r="K2236" s="78"/>
      <c r="L2236" s="78"/>
      <c r="M2236" s="78"/>
      <c r="N2236" s="78"/>
      <c r="O2236" s="78"/>
      <c r="P2236" s="78"/>
      <c r="Q2236" s="78"/>
      <c r="R2236" s="78"/>
      <c r="S2236" s="78"/>
      <c r="T2236" s="78"/>
      <c r="U2236" s="78"/>
      <c r="V2236" s="78" t="str">
        <f>VLOOKUP(D2236,Empresas!$D$7:$CF$91,81,0)</f>
        <v>A</v>
      </c>
      <c r="W2236" s="78" t="str">
        <f>VLOOKUP(D2236,Empresas!$D$7:$M$91,10,0)</f>
        <v>Rer</v>
      </c>
      <c r="X2236" s="69" t="str">
        <f t="shared" si="357"/>
        <v>SI</v>
      </c>
      <c r="Y2236" s="153" t="str">
        <f t="shared" si="358"/>
        <v>No aplica</v>
      </c>
      <c r="Z2236" s="147">
        <f>IF(Y2236="No aplica",0,IF(I2236="no",0,IF(I2236="No aplica",0,IF(I2236="Si",1,IF(I2236="Fisico",1,IF(I2236="Electronico",2,VLOOKUP(C2236&amp;"|"&amp;B2236&amp;"|"&amp;D2236,Empresas!$C$6:$CC$92,G2236+6+1,0)))))))</f>
        <v>0</v>
      </c>
      <c r="AA2236" s="147">
        <f>IF(AND($I2236="Si",J2236=1),1,IF(AND($I2236="Fisico",J2236=1),1,IF(AND(J2236=1,$I2236="Electronico"),2,IF(J2236=1,VLOOKUP($C2236&amp;"|"&amp;$B2236&amp;"|"&amp;$D2236,Empresas!$C$6:$CC$92,$G2236+6+1,0),0))))</f>
        <v>0</v>
      </c>
      <c r="AB2236" s="147">
        <f>IF(AND($I2236="Si",K2236=1),1,IF(AND($I2236="Fisico",K2236=1),1,IF(AND(K2236=1,$I2236="Electronico"),2,IF(K2236=1,VLOOKUP($C2236&amp;"|"&amp;$B2236&amp;"|"&amp;$D2236,Empresas!$C$6:$CC$92,$G2236+6+1,0),0))))</f>
        <v>0</v>
      </c>
      <c r="AC2236" s="147">
        <f>IF(AND($I2236="Si",L2236=1),1,IF(AND($I2236="Fisico",L2236=1),1,IF(AND(L2236=1,$I2236="Electronico"),2,IF(L2236=1,VLOOKUP($C2236&amp;"|"&amp;$B2236&amp;"|"&amp;$D2236,Empresas!$C$6:$CC$92,$G2236+6+1,0),0))))</f>
        <v>0</v>
      </c>
      <c r="AD2236" s="147">
        <f>IF(AND($I2236="Si",M2236=1),1,IF(AND($I2236="Fisico",M2236=1),1,IF(AND(M2236=1,$I2236="Electronico"),2,IF(M2236=1,VLOOKUP($C2236&amp;"|"&amp;$B2236&amp;"|"&amp;$D2236,Empresas!$C$6:$CC$92,$G2236+6+1,0),0))))</f>
        <v>0</v>
      </c>
      <c r="AE2236" s="147">
        <f>IF(AND($I2236="Si",N2236=1),1,IF(AND($I2236="Fisico",N2236=1),1,IF(AND(N2236=1,$I2236="Electronico"),2,IF(N2236=1,VLOOKUP($C2236&amp;"|"&amp;$B2236&amp;"|"&amp;$D2236,Empresas!$C$6:$CC$92,$G2236+6+1,0),0))))</f>
        <v>0</v>
      </c>
      <c r="AF2236" s="147">
        <f>IF(AND($I2236="Si",O2236=1),1,IF(AND($I2236="Fisico",O2236=1),1,IF(AND(O2236=1,$I2236="Electronico"),2,IF(O2236=1,VLOOKUP($C2236&amp;"|"&amp;$B2236&amp;"|"&amp;$D2236,Empresas!$C$6:$CC$92,$G2236+6+1,0),0))))</f>
        <v>0</v>
      </c>
      <c r="AG2236" s="147">
        <f>IF(AND($I2236="Si",P2236=1),1,IF(AND($I2236="Fisico",P2236=1),1,IF(AND(P2236=1,$I2236="Electronico"),2,IF(P2236=1,VLOOKUP($C2236&amp;"|"&amp;$B2236&amp;"|"&amp;$D2236,Empresas!$C$6:$CC$92,$G2236+6+1,0),0))))</f>
        <v>0</v>
      </c>
      <c r="AH2236" s="147">
        <f>IF(AND($I2236="Si",Q2236=1),1,IF(AND($I2236="Fisico",Q2236=1),1,IF(AND(Q2236=1,$I2236="Electronico"),2,IF(Q2236=1,VLOOKUP($C2236&amp;"|"&amp;$B2236&amp;"|"&amp;$D2236,Empresas!$C$6:$CC$92,$G2236+6+1,0),0))))</f>
        <v>0</v>
      </c>
      <c r="AI2236" s="147">
        <f>IF(AND($I2236="Si",R2236=1),1,IF(AND($I2236="Fisico",R2236=1),1,IF(AND(R2236=1,$I2236="Electronico"),2,IF(R2236=1,VLOOKUP($C2236&amp;"|"&amp;$B2236&amp;"|"&amp;$D2236,Empresas!$C$6:$CC$92,$G2236+6+1,0),0))))</f>
        <v>0</v>
      </c>
      <c r="AJ2236" s="147">
        <f>IF(AND($I2236="Si",S2236=1),1,IF(AND($I2236="Fisico",S2236=1),1,IF(AND(S2236=1,$I2236="Electronico"),2,IF(S2236=1,VLOOKUP($C2236&amp;"|"&amp;$B2236&amp;"|"&amp;$D2236,Empresas!$C$6:$CC$92,$G2236+6+1,0),0))))</f>
        <v>0</v>
      </c>
      <c r="AK2236" s="147">
        <f>IF(AND($I2236="Si",T2236=1),1,IF(AND($I2236="Fisico",T2236=1),1,IF(AND(T2236=1,$I2236="Electronico"),2,IF(T2236=1,VLOOKUP($C2236&amp;"|"&amp;$B2236&amp;"|"&amp;$D2236,Empresas!$C$6:$CC$92,$G2236+6+1,0),0))))</f>
        <v>0</v>
      </c>
      <c r="AL2236" s="147">
        <f>IF(AND($I2236="Si",U2236=1),1,IF(AND($I2236="Fisico",U2236=1),1,IF(AND(U2236=1,$I2236="Electronico"),2,IF(U2236=1,VLOOKUP($C2236&amp;"|"&amp;$B2236&amp;"|"&amp;$D2236,Empresas!$C$6:$CC$92,$G2236+6+1,0),0))))</f>
        <v>0</v>
      </c>
      <c r="AM2236" s="149">
        <f t="shared" si="359"/>
        <v>0</v>
      </c>
      <c r="AN2236" s="149">
        <f t="shared" si="360"/>
        <v>0</v>
      </c>
      <c r="AO2236" s="152">
        <f t="shared" si="361"/>
        <v>0</v>
      </c>
    </row>
    <row r="2237" spans="1:41" x14ac:dyDescent="0.25">
      <c r="A2237" s="143" t="str">
        <f>VLOOKUP(D2237,Empresas!$D$7:$F$91,3,0)</f>
        <v>Omar</v>
      </c>
      <c r="B2237" s="144" t="str">
        <f>VLOOKUP(D2237,Empresas!$D$7:$G$91,4,0)</f>
        <v>Marisol</v>
      </c>
      <c r="C2237" s="144" t="s">
        <v>544</v>
      </c>
      <c r="D2237" s="144" t="s">
        <v>474</v>
      </c>
      <c r="E2237" s="144" t="str">
        <f>VLOOKUP(D2237,Empresas!$D$7:$E$92,2,0)</f>
        <v>IMC WAREHOUSE SAC</v>
      </c>
      <c r="F2237" s="144" t="s">
        <v>187</v>
      </c>
      <c r="G2237" s="145">
        <f t="shared" si="366"/>
        <v>66</v>
      </c>
      <c r="H2237" s="145" t="str">
        <f>VLOOKUP(D2237,Empresas!$D$6:$L$92,7,0)</f>
        <v>Mensual</v>
      </c>
      <c r="I2237" s="144" t="str">
        <f>VLOOKUP(VLOOKUP(D2237&amp;"|"&amp;B2237,Empresas!$I$7:$CB$92,G2237,0),Tablas!$A$13:$B$14,2,0)</f>
        <v>No</v>
      </c>
      <c r="J2237" s="78"/>
      <c r="K2237" s="78"/>
      <c r="L2237" s="78"/>
      <c r="M2237" s="78"/>
      <c r="N2237" s="78"/>
      <c r="O2237" s="78"/>
      <c r="P2237" s="78"/>
      <c r="Q2237" s="78"/>
      <c r="R2237" s="78"/>
      <c r="S2237" s="78"/>
      <c r="T2237" s="78"/>
      <c r="U2237" s="78"/>
      <c r="V2237" s="78" t="str">
        <f>VLOOKUP(D2237,Empresas!$D$7:$CF$91,81,0)</f>
        <v>A</v>
      </c>
      <c r="W2237" s="78" t="str">
        <f>VLOOKUP(D2237,Empresas!$D$7:$M$91,10,0)</f>
        <v>Rer</v>
      </c>
      <c r="X2237" s="69" t="str">
        <f t="shared" si="357"/>
        <v>SI</v>
      </c>
      <c r="Y2237" s="153" t="str">
        <f t="shared" si="358"/>
        <v>No aplica</v>
      </c>
      <c r="Z2237" s="147">
        <f>IF(Y2237="No aplica",0,IF(I2237="no",0,IF(I2237="No aplica",0,IF(I2237="Si",1,IF(I2237="Fisico",1,IF(I2237="Electronico",2,VLOOKUP(C2237&amp;"|"&amp;B2237&amp;"|"&amp;D2237,Empresas!$C$6:$CC$92,G2237+6+1,0)))))))</f>
        <v>0</v>
      </c>
      <c r="AA2237" s="147">
        <f>IF(AND($I2237="Si",J2237=1),1,IF(AND($I2237="Fisico",J2237=1),1,IF(AND(J2237=1,$I2237="Electronico"),2,IF(J2237=1,VLOOKUP($C2237&amp;"|"&amp;$B2237&amp;"|"&amp;$D2237,Empresas!$C$6:$CC$92,$G2237+6+1,0),0))))</f>
        <v>0</v>
      </c>
      <c r="AB2237" s="147">
        <f>IF(AND($I2237="Si",K2237=1),1,IF(AND($I2237="Fisico",K2237=1),1,IF(AND(K2237=1,$I2237="Electronico"),2,IF(K2237=1,VLOOKUP($C2237&amp;"|"&amp;$B2237&amp;"|"&amp;$D2237,Empresas!$C$6:$CC$92,$G2237+6+1,0),0))))</f>
        <v>0</v>
      </c>
      <c r="AC2237" s="147">
        <f>IF(AND($I2237="Si",L2237=1),1,IF(AND($I2237="Fisico",L2237=1),1,IF(AND(L2237=1,$I2237="Electronico"),2,IF(L2237=1,VLOOKUP($C2237&amp;"|"&amp;$B2237&amp;"|"&amp;$D2237,Empresas!$C$6:$CC$92,$G2237+6+1,0),0))))</f>
        <v>0</v>
      </c>
      <c r="AD2237" s="147">
        <f>IF(AND($I2237="Si",M2237=1),1,IF(AND($I2237="Fisico",M2237=1),1,IF(AND(M2237=1,$I2237="Electronico"),2,IF(M2237=1,VLOOKUP($C2237&amp;"|"&amp;$B2237&amp;"|"&amp;$D2237,Empresas!$C$6:$CC$92,$G2237+6+1,0),0))))</f>
        <v>0</v>
      </c>
      <c r="AE2237" s="147">
        <f>IF(AND($I2237="Si",N2237=1),1,IF(AND($I2237="Fisico",N2237=1),1,IF(AND(N2237=1,$I2237="Electronico"),2,IF(N2237=1,VLOOKUP($C2237&amp;"|"&amp;$B2237&amp;"|"&amp;$D2237,Empresas!$C$6:$CC$92,$G2237+6+1,0),0))))</f>
        <v>0</v>
      </c>
      <c r="AF2237" s="147">
        <f>IF(AND($I2237="Si",O2237=1),1,IF(AND($I2237="Fisico",O2237=1),1,IF(AND(O2237=1,$I2237="Electronico"),2,IF(O2237=1,VLOOKUP($C2237&amp;"|"&amp;$B2237&amp;"|"&amp;$D2237,Empresas!$C$6:$CC$92,$G2237+6+1,0),0))))</f>
        <v>0</v>
      </c>
      <c r="AG2237" s="147">
        <f>IF(AND($I2237="Si",P2237=1),1,IF(AND($I2237="Fisico",P2237=1),1,IF(AND(P2237=1,$I2237="Electronico"),2,IF(P2237=1,VLOOKUP($C2237&amp;"|"&amp;$B2237&amp;"|"&amp;$D2237,Empresas!$C$6:$CC$92,$G2237+6+1,0),0))))</f>
        <v>0</v>
      </c>
      <c r="AH2237" s="147">
        <f>IF(AND($I2237="Si",Q2237=1),1,IF(AND($I2237="Fisico",Q2237=1),1,IF(AND(Q2237=1,$I2237="Electronico"),2,IF(Q2237=1,VLOOKUP($C2237&amp;"|"&amp;$B2237&amp;"|"&amp;$D2237,Empresas!$C$6:$CC$92,$G2237+6+1,0),0))))</f>
        <v>0</v>
      </c>
      <c r="AI2237" s="147">
        <f>IF(AND($I2237="Si",R2237=1),1,IF(AND($I2237="Fisico",R2237=1),1,IF(AND(R2237=1,$I2237="Electronico"),2,IF(R2237=1,VLOOKUP($C2237&amp;"|"&amp;$B2237&amp;"|"&amp;$D2237,Empresas!$C$6:$CC$92,$G2237+6+1,0),0))))</f>
        <v>0</v>
      </c>
      <c r="AJ2237" s="147">
        <f>IF(AND($I2237="Si",S2237=1),1,IF(AND($I2237="Fisico",S2237=1),1,IF(AND(S2237=1,$I2237="Electronico"),2,IF(S2237=1,VLOOKUP($C2237&amp;"|"&amp;$B2237&amp;"|"&amp;$D2237,Empresas!$C$6:$CC$92,$G2237+6+1,0),0))))</f>
        <v>0</v>
      </c>
      <c r="AK2237" s="147">
        <f>IF(AND($I2237="Si",T2237=1),1,IF(AND($I2237="Fisico",T2237=1),1,IF(AND(T2237=1,$I2237="Electronico"),2,IF(T2237=1,VLOOKUP($C2237&amp;"|"&amp;$B2237&amp;"|"&amp;$D2237,Empresas!$C$6:$CC$92,$G2237+6+1,0),0))))</f>
        <v>0</v>
      </c>
      <c r="AL2237" s="147">
        <f>IF(AND($I2237="Si",U2237=1),1,IF(AND($I2237="Fisico",U2237=1),1,IF(AND(U2237=1,$I2237="Electronico"),2,IF(U2237=1,VLOOKUP($C2237&amp;"|"&amp;$B2237&amp;"|"&amp;$D2237,Empresas!$C$6:$CC$92,$G2237+6+1,0),0))))</f>
        <v>0</v>
      </c>
      <c r="AM2237" s="149">
        <f t="shared" si="359"/>
        <v>0</v>
      </c>
      <c r="AN2237" s="149">
        <f t="shared" si="360"/>
        <v>0</v>
      </c>
      <c r="AO2237" s="152">
        <f t="shared" si="361"/>
        <v>0</v>
      </c>
    </row>
    <row r="2238" spans="1:41" x14ac:dyDescent="0.25">
      <c r="A2238" s="143" t="str">
        <f>VLOOKUP(D2238,Empresas!$D$7:$F$91,3,0)</f>
        <v>Omar</v>
      </c>
      <c r="B2238" s="144" t="str">
        <f>VLOOKUP(D2238,Empresas!$D$7:$G$91,4,0)</f>
        <v>Marisol</v>
      </c>
      <c r="C2238" s="144" t="s">
        <v>544</v>
      </c>
      <c r="D2238" s="144" t="s">
        <v>474</v>
      </c>
      <c r="E2238" s="144" t="str">
        <f>VLOOKUP(D2238,Empresas!$D$7:$E$92,2,0)</f>
        <v>IMC WAREHOUSE SAC</v>
      </c>
      <c r="F2238" s="144" t="s">
        <v>188</v>
      </c>
      <c r="G2238" s="145">
        <f t="shared" si="366"/>
        <v>67</v>
      </c>
      <c r="H2238" s="145" t="str">
        <f>VLOOKUP(D2238,Empresas!$D$6:$L$92,7,0)</f>
        <v>Mensual</v>
      </c>
      <c r="I2238" s="144" t="str">
        <f>VLOOKUP(VLOOKUP(D2238&amp;"|"&amp;B2238,Empresas!$I$7:$CB$92,G2238,0),Tablas!$A$13:$B$14,2,0)</f>
        <v>No</v>
      </c>
      <c r="J2238" s="78"/>
      <c r="K2238" s="78"/>
      <c r="L2238" s="78"/>
      <c r="M2238" s="78"/>
      <c r="N2238" s="78"/>
      <c r="O2238" s="78"/>
      <c r="P2238" s="78"/>
      <c r="Q2238" s="78"/>
      <c r="R2238" s="78"/>
      <c r="S2238" s="78"/>
      <c r="T2238" s="78"/>
      <c r="U2238" s="78"/>
      <c r="V2238" s="78" t="str">
        <f>VLOOKUP(D2238,Empresas!$D$7:$CF$91,81,0)</f>
        <v>A</v>
      </c>
      <c r="W2238" s="78" t="str">
        <f>VLOOKUP(D2238,Empresas!$D$7:$M$91,10,0)</f>
        <v>Rer</v>
      </c>
      <c r="X2238" s="69" t="str">
        <f t="shared" si="357"/>
        <v>SI</v>
      </c>
      <c r="Y2238" s="153" t="str">
        <f t="shared" si="358"/>
        <v>No aplica</v>
      </c>
      <c r="Z2238" s="147">
        <f>IF(Y2238="No aplica",0,IF(I2238="no",0,IF(I2238="No aplica",0,IF(I2238="Si",1,IF(I2238="Fisico",1,IF(I2238="Electronico",2,VLOOKUP(C2238&amp;"|"&amp;B2238&amp;"|"&amp;D2238,Empresas!$C$6:$CC$92,G2238+6+1,0)))))))</f>
        <v>0</v>
      </c>
      <c r="AA2238" s="147">
        <f>IF(AND($I2238="Si",J2238=1),1,IF(AND($I2238="Fisico",J2238=1),1,IF(AND(J2238=1,$I2238="Electronico"),2,IF(J2238=1,VLOOKUP($C2238&amp;"|"&amp;$B2238&amp;"|"&amp;$D2238,Empresas!$C$6:$CC$92,$G2238+6+1,0),0))))</f>
        <v>0</v>
      </c>
      <c r="AB2238" s="147">
        <f>IF(AND($I2238="Si",K2238=1),1,IF(AND($I2238="Fisico",K2238=1),1,IF(AND(K2238=1,$I2238="Electronico"),2,IF(K2238=1,VLOOKUP($C2238&amp;"|"&amp;$B2238&amp;"|"&amp;$D2238,Empresas!$C$6:$CC$92,$G2238+6+1,0),0))))</f>
        <v>0</v>
      </c>
      <c r="AC2238" s="147">
        <f>IF(AND($I2238="Si",L2238=1),1,IF(AND($I2238="Fisico",L2238=1),1,IF(AND(L2238=1,$I2238="Electronico"),2,IF(L2238=1,VLOOKUP($C2238&amp;"|"&amp;$B2238&amp;"|"&amp;$D2238,Empresas!$C$6:$CC$92,$G2238+6+1,0),0))))</f>
        <v>0</v>
      </c>
      <c r="AD2238" s="147">
        <f>IF(AND($I2238="Si",M2238=1),1,IF(AND($I2238="Fisico",M2238=1),1,IF(AND(M2238=1,$I2238="Electronico"),2,IF(M2238=1,VLOOKUP($C2238&amp;"|"&amp;$B2238&amp;"|"&amp;$D2238,Empresas!$C$6:$CC$92,$G2238+6+1,0),0))))</f>
        <v>0</v>
      </c>
      <c r="AE2238" s="147">
        <f>IF(AND($I2238="Si",N2238=1),1,IF(AND($I2238="Fisico",N2238=1),1,IF(AND(N2238=1,$I2238="Electronico"),2,IF(N2238=1,VLOOKUP($C2238&amp;"|"&amp;$B2238&amp;"|"&amp;$D2238,Empresas!$C$6:$CC$92,$G2238+6+1,0),0))))</f>
        <v>0</v>
      </c>
      <c r="AF2238" s="147">
        <f>IF(AND($I2238="Si",O2238=1),1,IF(AND($I2238="Fisico",O2238=1),1,IF(AND(O2238=1,$I2238="Electronico"),2,IF(O2238=1,VLOOKUP($C2238&amp;"|"&amp;$B2238&amp;"|"&amp;$D2238,Empresas!$C$6:$CC$92,$G2238+6+1,0),0))))</f>
        <v>0</v>
      </c>
      <c r="AG2238" s="147">
        <f>IF(AND($I2238="Si",P2238=1),1,IF(AND($I2238="Fisico",P2238=1),1,IF(AND(P2238=1,$I2238="Electronico"),2,IF(P2238=1,VLOOKUP($C2238&amp;"|"&amp;$B2238&amp;"|"&amp;$D2238,Empresas!$C$6:$CC$92,$G2238+6+1,0),0))))</f>
        <v>0</v>
      </c>
      <c r="AH2238" s="147">
        <f>IF(AND($I2238="Si",Q2238=1),1,IF(AND($I2238="Fisico",Q2238=1),1,IF(AND(Q2238=1,$I2238="Electronico"),2,IF(Q2238=1,VLOOKUP($C2238&amp;"|"&amp;$B2238&amp;"|"&amp;$D2238,Empresas!$C$6:$CC$92,$G2238+6+1,0),0))))</f>
        <v>0</v>
      </c>
      <c r="AI2238" s="147">
        <f>IF(AND($I2238="Si",R2238=1),1,IF(AND($I2238="Fisico",R2238=1),1,IF(AND(R2238=1,$I2238="Electronico"),2,IF(R2238=1,VLOOKUP($C2238&amp;"|"&amp;$B2238&amp;"|"&amp;$D2238,Empresas!$C$6:$CC$92,$G2238+6+1,0),0))))</f>
        <v>0</v>
      </c>
      <c r="AJ2238" s="147">
        <f>IF(AND($I2238="Si",S2238=1),1,IF(AND($I2238="Fisico",S2238=1),1,IF(AND(S2238=1,$I2238="Electronico"),2,IF(S2238=1,VLOOKUP($C2238&amp;"|"&amp;$B2238&amp;"|"&amp;$D2238,Empresas!$C$6:$CC$92,$G2238+6+1,0),0))))</f>
        <v>0</v>
      </c>
      <c r="AK2238" s="147">
        <f>IF(AND($I2238="Si",T2238=1),1,IF(AND($I2238="Fisico",T2238=1),1,IF(AND(T2238=1,$I2238="Electronico"),2,IF(T2238=1,VLOOKUP($C2238&amp;"|"&amp;$B2238&amp;"|"&amp;$D2238,Empresas!$C$6:$CC$92,$G2238+6+1,0),0))))</f>
        <v>0</v>
      </c>
      <c r="AL2238" s="147">
        <f>IF(AND($I2238="Si",U2238=1),1,IF(AND($I2238="Fisico",U2238=1),1,IF(AND(U2238=1,$I2238="Electronico"),2,IF(U2238=1,VLOOKUP($C2238&amp;"|"&amp;$B2238&amp;"|"&amp;$D2238,Empresas!$C$6:$CC$92,$G2238+6+1,0),0))))</f>
        <v>0</v>
      </c>
      <c r="AM2238" s="149">
        <f t="shared" si="359"/>
        <v>0</v>
      </c>
      <c r="AN2238" s="149">
        <f t="shared" si="360"/>
        <v>0</v>
      </c>
      <c r="AO2238" s="152">
        <f t="shared" si="361"/>
        <v>0</v>
      </c>
    </row>
    <row r="2239" spans="1:41" x14ac:dyDescent="0.25">
      <c r="A2239" s="143" t="str">
        <f>VLOOKUP(D2239,Empresas!$D$7:$F$91,3,0)</f>
        <v>Omar</v>
      </c>
      <c r="B2239" s="144" t="str">
        <f>VLOOKUP(D2239,Empresas!$D$7:$G$91,4,0)</f>
        <v>Marisol</v>
      </c>
      <c r="C2239" s="144" t="s">
        <v>544</v>
      </c>
      <c r="D2239" s="144" t="s">
        <v>474</v>
      </c>
      <c r="E2239" s="144" t="str">
        <f>VLOOKUP(D2239,Empresas!$D$7:$E$92,2,0)</f>
        <v>IMC WAREHOUSE SAC</v>
      </c>
      <c r="F2239" s="144" t="s">
        <v>189</v>
      </c>
      <c r="G2239" s="145">
        <f t="shared" si="366"/>
        <v>68</v>
      </c>
      <c r="H2239" s="145" t="str">
        <f>VLOOKUP(D2239,Empresas!$D$6:$L$92,7,0)</f>
        <v>Mensual</v>
      </c>
      <c r="I2239" s="144" t="str">
        <f>VLOOKUP(VLOOKUP(D2239&amp;"|"&amp;B2239,Empresas!$I$7:$CB$92,G2239,0),Tablas!$A$13:$B$14,2,0)</f>
        <v>No</v>
      </c>
      <c r="J2239" s="78"/>
      <c r="K2239" s="78"/>
      <c r="L2239" s="78"/>
      <c r="M2239" s="78"/>
      <c r="N2239" s="78"/>
      <c r="O2239" s="78"/>
      <c r="P2239" s="78"/>
      <c r="Q2239" s="78"/>
      <c r="R2239" s="78"/>
      <c r="S2239" s="78"/>
      <c r="T2239" s="78"/>
      <c r="U2239" s="78"/>
      <c r="V2239" s="78" t="str">
        <f>VLOOKUP(D2239,Empresas!$D$7:$CF$91,81,0)</f>
        <v>A</v>
      </c>
      <c r="W2239" s="78" t="str">
        <f>VLOOKUP(D2239,Empresas!$D$7:$M$91,10,0)</f>
        <v>Rer</v>
      </c>
      <c r="X2239" s="69" t="str">
        <f t="shared" si="357"/>
        <v>SI</v>
      </c>
      <c r="Y2239" s="153" t="str">
        <f t="shared" si="358"/>
        <v>No aplica</v>
      </c>
      <c r="Z2239" s="147">
        <f>IF(Y2239="No aplica",0,IF(I2239="no",0,IF(I2239="No aplica",0,IF(I2239="Si",1,IF(I2239="Fisico",1,IF(I2239="Electronico",2,VLOOKUP(C2239&amp;"|"&amp;B2239&amp;"|"&amp;D2239,Empresas!$C$6:$CC$92,G2239+6+1,0)))))))</f>
        <v>0</v>
      </c>
      <c r="AA2239" s="147">
        <f>IF(AND($I2239="Si",J2239=1),1,IF(AND($I2239="Fisico",J2239=1),1,IF(AND(J2239=1,$I2239="Electronico"),2,IF(J2239=1,VLOOKUP($C2239&amp;"|"&amp;$B2239&amp;"|"&amp;$D2239,Empresas!$C$6:$CC$92,$G2239+6+1,0),0))))</f>
        <v>0</v>
      </c>
      <c r="AB2239" s="147">
        <f>IF(AND($I2239="Si",K2239=1),1,IF(AND($I2239="Fisico",K2239=1),1,IF(AND(K2239=1,$I2239="Electronico"),2,IF(K2239=1,VLOOKUP($C2239&amp;"|"&amp;$B2239&amp;"|"&amp;$D2239,Empresas!$C$6:$CC$92,$G2239+6+1,0),0))))</f>
        <v>0</v>
      </c>
      <c r="AC2239" s="147">
        <f>IF(AND($I2239="Si",L2239=1),1,IF(AND($I2239="Fisico",L2239=1),1,IF(AND(L2239=1,$I2239="Electronico"),2,IF(L2239=1,VLOOKUP($C2239&amp;"|"&amp;$B2239&amp;"|"&amp;$D2239,Empresas!$C$6:$CC$92,$G2239+6+1,0),0))))</f>
        <v>0</v>
      </c>
      <c r="AD2239" s="147">
        <f>IF(AND($I2239="Si",M2239=1),1,IF(AND($I2239="Fisico",M2239=1),1,IF(AND(M2239=1,$I2239="Electronico"),2,IF(M2239=1,VLOOKUP($C2239&amp;"|"&amp;$B2239&amp;"|"&amp;$D2239,Empresas!$C$6:$CC$92,$G2239+6+1,0),0))))</f>
        <v>0</v>
      </c>
      <c r="AE2239" s="147">
        <f>IF(AND($I2239="Si",N2239=1),1,IF(AND($I2239="Fisico",N2239=1),1,IF(AND(N2239=1,$I2239="Electronico"),2,IF(N2239=1,VLOOKUP($C2239&amp;"|"&amp;$B2239&amp;"|"&amp;$D2239,Empresas!$C$6:$CC$92,$G2239+6+1,0),0))))</f>
        <v>0</v>
      </c>
      <c r="AF2239" s="147">
        <f>IF(AND($I2239="Si",O2239=1),1,IF(AND($I2239="Fisico",O2239=1),1,IF(AND(O2239=1,$I2239="Electronico"),2,IF(O2239=1,VLOOKUP($C2239&amp;"|"&amp;$B2239&amp;"|"&amp;$D2239,Empresas!$C$6:$CC$92,$G2239+6+1,0),0))))</f>
        <v>0</v>
      </c>
      <c r="AG2239" s="147">
        <f>IF(AND($I2239="Si",P2239=1),1,IF(AND($I2239="Fisico",P2239=1),1,IF(AND(P2239=1,$I2239="Electronico"),2,IF(P2239=1,VLOOKUP($C2239&amp;"|"&amp;$B2239&amp;"|"&amp;$D2239,Empresas!$C$6:$CC$92,$G2239+6+1,0),0))))</f>
        <v>0</v>
      </c>
      <c r="AH2239" s="147">
        <f>IF(AND($I2239="Si",Q2239=1),1,IF(AND($I2239="Fisico",Q2239=1),1,IF(AND(Q2239=1,$I2239="Electronico"),2,IF(Q2239=1,VLOOKUP($C2239&amp;"|"&amp;$B2239&amp;"|"&amp;$D2239,Empresas!$C$6:$CC$92,$G2239+6+1,0),0))))</f>
        <v>0</v>
      </c>
      <c r="AI2239" s="147">
        <f>IF(AND($I2239="Si",R2239=1),1,IF(AND($I2239="Fisico",R2239=1),1,IF(AND(R2239=1,$I2239="Electronico"),2,IF(R2239=1,VLOOKUP($C2239&amp;"|"&amp;$B2239&amp;"|"&amp;$D2239,Empresas!$C$6:$CC$92,$G2239+6+1,0),0))))</f>
        <v>0</v>
      </c>
      <c r="AJ2239" s="147">
        <f>IF(AND($I2239="Si",S2239=1),1,IF(AND($I2239="Fisico",S2239=1),1,IF(AND(S2239=1,$I2239="Electronico"),2,IF(S2239=1,VLOOKUP($C2239&amp;"|"&amp;$B2239&amp;"|"&amp;$D2239,Empresas!$C$6:$CC$92,$G2239+6+1,0),0))))</f>
        <v>0</v>
      </c>
      <c r="AK2239" s="147">
        <f>IF(AND($I2239="Si",T2239=1),1,IF(AND($I2239="Fisico",T2239=1),1,IF(AND(T2239=1,$I2239="Electronico"),2,IF(T2239=1,VLOOKUP($C2239&amp;"|"&amp;$B2239&amp;"|"&amp;$D2239,Empresas!$C$6:$CC$92,$G2239+6+1,0),0))))</f>
        <v>0</v>
      </c>
      <c r="AL2239" s="147">
        <f>IF(AND($I2239="Si",U2239=1),1,IF(AND($I2239="Fisico",U2239=1),1,IF(AND(U2239=1,$I2239="Electronico"),2,IF(U2239=1,VLOOKUP($C2239&amp;"|"&amp;$B2239&amp;"|"&amp;$D2239,Empresas!$C$6:$CC$92,$G2239+6+1,0),0))))</f>
        <v>0</v>
      </c>
      <c r="AM2239" s="149">
        <f t="shared" si="359"/>
        <v>0</v>
      </c>
      <c r="AN2239" s="149">
        <f t="shared" si="360"/>
        <v>0</v>
      </c>
      <c r="AO2239" s="152">
        <f t="shared" si="361"/>
        <v>0</v>
      </c>
    </row>
    <row r="2240" spans="1:41" x14ac:dyDescent="0.25">
      <c r="A2240" s="143" t="str">
        <f>VLOOKUP(D2240,Empresas!$D$7:$F$91,3,0)</f>
        <v>Omar</v>
      </c>
      <c r="B2240" s="144" t="str">
        <f>VLOOKUP(D2240,Empresas!$D$7:$G$91,4,0)</f>
        <v>Marisol</v>
      </c>
      <c r="C2240" s="144" t="s">
        <v>544</v>
      </c>
      <c r="D2240" s="144" t="s">
        <v>474</v>
      </c>
      <c r="E2240" s="144" t="str">
        <f>VLOOKUP(D2240,Empresas!$D$7:$E$92,2,0)</f>
        <v>IMC WAREHOUSE SAC</v>
      </c>
      <c r="F2240" s="144" t="s">
        <v>190</v>
      </c>
      <c r="G2240" s="145">
        <f t="shared" si="366"/>
        <v>69</v>
      </c>
      <c r="H2240" s="145" t="str">
        <f>VLOOKUP(D2240,Empresas!$D$6:$L$92,7,0)</f>
        <v>Mensual</v>
      </c>
      <c r="I2240" s="144" t="str">
        <f>VLOOKUP(VLOOKUP(D2240&amp;"|"&amp;B2240,Empresas!$I$7:$CB$92,G2240,0),Tablas!$A$13:$B$14,2,0)</f>
        <v>No</v>
      </c>
      <c r="J2240" s="78"/>
      <c r="K2240" s="78"/>
      <c r="L2240" s="78"/>
      <c r="M2240" s="78"/>
      <c r="N2240" s="78"/>
      <c r="O2240" s="78"/>
      <c r="P2240" s="78"/>
      <c r="Q2240" s="78"/>
      <c r="R2240" s="78"/>
      <c r="S2240" s="78"/>
      <c r="T2240" s="78"/>
      <c r="U2240" s="78"/>
      <c r="V2240" s="78" t="str">
        <f>VLOOKUP(D2240,Empresas!$D$7:$CF$91,81,0)</f>
        <v>A</v>
      </c>
      <c r="W2240" s="78" t="str">
        <f>VLOOKUP(D2240,Empresas!$D$7:$M$91,10,0)</f>
        <v>Rer</v>
      </c>
      <c r="X2240" s="69" t="str">
        <f t="shared" si="357"/>
        <v>NO</v>
      </c>
      <c r="Y2240" s="153" t="str">
        <f t="shared" si="358"/>
        <v>No aplica</v>
      </c>
      <c r="Z2240" s="147">
        <f>IF(Y2240="No aplica",0,IF(I2240="no",0,IF(I2240="No aplica",0,IF(I2240="Si",1,IF(I2240="Fisico",1,IF(I2240="Electronico",2,VLOOKUP(C2240&amp;"|"&amp;B2240&amp;"|"&amp;D2240,Empresas!$C$6:$CC$92,G2240+6+1,0)))))))</f>
        <v>0</v>
      </c>
      <c r="AA2240" s="147">
        <f>IF(AND($I2240="Si",J2240=1),1,IF(AND($I2240="Fisico",J2240=1),1,IF(AND(J2240=1,$I2240="Electronico"),2,IF(J2240=1,VLOOKUP($C2240&amp;"|"&amp;$B2240&amp;"|"&amp;$D2240,Empresas!$C$6:$CC$92,$G2240+6+1,0),0))))</f>
        <v>0</v>
      </c>
      <c r="AB2240" s="147">
        <f>IF(AND($I2240="Si",K2240=1),1,IF(AND($I2240="Fisico",K2240=1),1,IF(AND(K2240=1,$I2240="Electronico"),2,IF(K2240=1,VLOOKUP($C2240&amp;"|"&amp;$B2240&amp;"|"&amp;$D2240,Empresas!$C$6:$CC$92,$G2240+6+1,0),0))))</f>
        <v>0</v>
      </c>
      <c r="AC2240" s="147">
        <f>IF(AND($I2240="Si",L2240=1),1,IF(AND($I2240="Fisico",L2240=1),1,IF(AND(L2240=1,$I2240="Electronico"),2,IF(L2240=1,VLOOKUP($C2240&amp;"|"&amp;$B2240&amp;"|"&amp;$D2240,Empresas!$C$6:$CC$92,$G2240+6+1,0),0))))</f>
        <v>0</v>
      </c>
      <c r="AD2240" s="147">
        <f>IF(AND($I2240="Si",M2240=1),1,IF(AND($I2240="Fisico",M2240=1),1,IF(AND(M2240=1,$I2240="Electronico"),2,IF(M2240=1,VLOOKUP($C2240&amp;"|"&amp;$B2240&amp;"|"&amp;$D2240,Empresas!$C$6:$CC$92,$G2240+6+1,0),0))))</f>
        <v>0</v>
      </c>
      <c r="AE2240" s="147">
        <f>IF(AND($I2240="Si",N2240=1),1,IF(AND($I2240="Fisico",N2240=1),1,IF(AND(N2240=1,$I2240="Electronico"),2,IF(N2240=1,VLOOKUP($C2240&amp;"|"&amp;$B2240&amp;"|"&amp;$D2240,Empresas!$C$6:$CC$92,$G2240+6+1,0),0))))</f>
        <v>0</v>
      </c>
      <c r="AF2240" s="147">
        <f>IF(AND($I2240="Si",O2240=1),1,IF(AND($I2240="Fisico",O2240=1),1,IF(AND(O2240=1,$I2240="Electronico"),2,IF(O2240=1,VLOOKUP($C2240&amp;"|"&amp;$B2240&amp;"|"&amp;$D2240,Empresas!$C$6:$CC$92,$G2240+6+1,0),0))))</f>
        <v>0</v>
      </c>
      <c r="AG2240" s="147">
        <f>IF(AND($I2240="Si",P2240=1),1,IF(AND($I2240="Fisico",P2240=1),1,IF(AND(P2240=1,$I2240="Electronico"),2,IF(P2240=1,VLOOKUP($C2240&amp;"|"&amp;$B2240&amp;"|"&amp;$D2240,Empresas!$C$6:$CC$92,$G2240+6+1,0),0))))</f>
        <v>0</v>
      </c>
      <c r="AH2240" s="147">
        <f>IF(AND($I2240="Si",Q2240=1),1,IF(AND($I2240="Fisico",Q2240=1),1,IF(AND(Q2240=1,$I2240="Electronico"),2,IF(Q2240=1,VLOOKUP($C2240&amp;"|"&amp;$B2240&amp;"|"&amp;$D2240,Empresas!$C$6:$CC$92,$G2240+6+1,0),0))))</f>
        <v>0</v>
      </c>
      <c r="AI2240" s="147">
        <f>IF(AND($I2240="Si",R2240=1),1,IF(AND($I2240="Fisico",R2240=1),1,IF(AND(R2240=1,$I2240="Electronico"),2,IF(R2240=1,VLOOKUP($C2240&amp;"|"&amp;$B2240&amp;"|"&amp;$D2240,Empresas!$C$6:$CC$92,$G2240+6+1,0),0))))</f>
        <v>0</v>
      </c>
      <c r="AJ2240" s="147">
        <f>IF(AND($I2240="Si",S2240=1),1,IF(AND($I2240="Fisico",S2240=1),1,IF(AND(S2240=1,$I2240="Electronico"),2,IF(S2240=1,VLOOKUP($C2240&amp;"|"&amp;$B2240&amp;"|"&amp;$D2240,Empresas!$C$6:$CC$92,$G2240+6+1,0),0))))</f>
        <v>0</v>
      </c>
      <c r="AK2240" s="147">
        <f>IF(AND($I2240="Si",T2240=1),1,IF(AND($I2240="Fisico",T2240=1),1,IF(AND(T2240=1,$I2240="Electronico"),2,IF(T2240=1,VLOOKUP($C2240&amp;"|"&amp;$B2240&amp;"|"&amp;$D2240,Empresas!$C$6:$CC$92,$G2240+6+1,0),0))))</f>
        <v>0</v>
      </c>
      <c r="AL2240" s="147">
        <f>IF(AND($I2240="Si",U2240=1),1,IF(AND($I2240="Fisico",U2240=1),1,IF(AND(U2240=1,$I2240="Electronico"),2,IF(U2240=1,VLOOKUP($C2240&amp;"|"&amp;$B2240&amp;"|"&amp;$D2240,Empresas!$C$6:$CC$92,$G2240+6+1,0),0))))</f>
        <v>0</v>
      </c>
      <c r="AM2240" s="149">
        <f t="shared" si="359"/>
        <v>0</v>
      </c>
      <c r="AN2240" s="149">
        <f t="shared" si="360"/>
        <v>0</v>
      </c>
      <c r="AO2240" s="152">
        <f t="shared" si="361"/>
        <v>0</v>
      </c>
    </row>
    <row r="2241" spans="1:41" x14ac:dyDescent="0.25">
      <c r="A2241" s="143" t="str">
        <f>VLOOKUP(D2241,Empresas!$D$7:$F$91,3,0)</f>
        <v>Omar</v>
      </c>
      <c r="B2241" s="144" t="str">
        <f>VLOOKUP(D2241,Empresas!$D$7:$G$91,4,0)</f>
        <v>Marisol</v>
      </c>
      <c r="C2241" s="144" t="s">
        <v>544</v>
      </c>
      <c r="D2241" s="144" t="s">
        <v>474</v>
      </c>
      <c r="E2241" s="144" t="str">
        <f>VLOOKUP(D2241,Empresas!$D$7:$E$92,2,0)</f>
        <v>IMC WAREHOUSE SAC</v>
      </c>
      <c r="F2241" s="146" t="s">
        <v>191</v>
      </c>
      <c r="G2241" s="145">
        <f t="shared" si="366"/>
        <v>70</v>
      </c>
      <c r="H2241" s="145" t="str">
        <f>VLOOKUP(D2241,Empresas!$D$6:$L$92,7,0)</f>
        <v>Mensual</v>
      </c>
      <c r="I2241" s="144" t="str">
        <f>VLOOKUP(VLOOKUP(D2241&amp;"|"&amp;B2241,Empresas!$I$7:$CB$92,G2241,0),Tablas!$A$13:$B$14,2,0)</f>
        <v>No</v>
      </c>
      <c r="J2241" s="78"/>
      <c r="K2241" s="78"/>
      <c r="L2241" s="78"/>
      <c r="M2241" s="78"/>
      <c r="N2241" s="78"/>
      <c r="O2241" s="78"/>
      <c r="P2241" s="78"/>
      <c r="Q2241" s="78"/>
      <c r="R2241" s="78"/>
      <c r="S2241" s="78"/>
      <c r="T2241" s="78"/>
      <c r="U2241" s="78"/>
      <c r="V2241" s="78" t="str">
        <f>VLOOKUP(D2241,Empresas!$D$7:$CF$91,81,0)</f>
        <v>A</v>
      </c>
      <c r="W2241" s="78" t="str">
        <f>VLOOKUP(D2241,Empresas!$D$7:$M$91,10,0)</f>
        <v>Rer</v>
      </c>
      <c r="X2241" s="69" t="str">
        <f t="shared" si="357"/>
        <v>NO</v>
      </c>
      <c r="Y2241" s="153" t="str">
        <f t="shared" si="358"/>
        <v>No aplica</v>
      </c>
      <c r="Z2241" s="147">
        <f>IF(Y2241="No aplica",0,IF(I2241="no",0,IF(I2241="No aplica",0,IF(I2241="Si",1,IF(I2241="Fisico",1,IF(I2241="Electronico",2,VLOOKUP(C2241&amp;"|"&amp;B2241&amp;"|"&amp;D2241,Empresas!$C$6:$CC$92,G2241+6+1,0)))))))</f>
        <v>0</v>
      </c>
      <c r="AA2241" s="147">
        <f>IF(AND($I2241="Si",J2241=1),1,IF(AND($I2241="Fisico",J2241=1),1,IF(AND(J2241=1,$I2241="Electronico"),2,IF(J2241=1,VLOOKUP($C2241&amp;"|"&amp;$B2241&amp;"|"&amp;$D2241,Empresas!$C$6:$CC$92,$G2241+6+1,0),0))))</f>
        <v>0</v>
      </c>
      <c r="AB2241" s="147">
        <f>IF(AND($I2241="Si",K2241=1),1,IF(AND($I2241="Fisico",K2241=1),1,IF(AND(K2241=1,$I2241="Electronico"),2,IF(K2241=1,VLOOKUP($C2241&amp;"|"&amp;$B2241&amp;"|"&amp;$D2241,Empresas!$C$6:$CC$92,$G2241+6+1,0),0))))</f>
        <v>0</v>
      </c>
      <c r="AC2241" s="147">
        <f>IF(AND($I2241="Si",L2241=1),1,IF(AND($I2241="Fisico",L2241=1),1,IF(AND(L2241=1,$I2241="Electronico"),2,IF(L2241=1,VLOOKUP($C2241&amp;"|"&amp;$B2241&amp;"|"&amp;$D2241,Empresas!$C$6:$CC$92,$G2241+6+1,0),0))))</f>
        <v>0</v>
      </c>
      <c r="AD2241" s="147">
        <f>IF(AND($I2241="Si",M2241=1),1,IF(AND($I2241="Fisico",M2241=1),1,IF(AND(M2241=1,$I2241="Electronico"),2,IF(M2241=1,VLOOKUP($C2241&amp;"|"&amp;$B2241&amp;"|"&amp;$D2241,Empresas!$C$6:$CC$92,$G2241+6+1,0),0))))</f>
        <v>0</v>
      </c>
      <c r="AE2241" s="147">
        <f>IF(AND($I2241="Si",N2241=1),1,IF(AND($I2241="Fisico",N2241=1),1,IF(AND(N2241=1,$I2241="Electronico"),2,IF(N2241=1,VLOOKUP($C2241&amp;"|"&amp;$B2241&amp;"|"&amp;$D2241,Empresas!$C$6:$CC$92,$G2241+6+1,0),0))))</f>
        <v>0</v>
      </c>
      <c r="AF2241" s="147">
        <f>IF(AND($I2241="Si",O2241=1),1,IF(AND($I2241="Fisico",O2241=1),1,IF(AND(O2241=1,$I2241="Electronico"),2,IF(O2241=1,VLOOKUP($C2241&amp;"|"&amp;$B2241&amp;"|"&amp;$D2241,Empresas!$C$6:$CC$92,$G2241+6+1,0),0))))</f>
        <v>0</v>
      </c>
      <c r="AG2241" s="147">
        <f>IF(AND($I2241="Si",P2241=1),1,IF(AND($I2241="Fisico",P2241=1),1,IF(AND(P2241=1,$I2241="Electronico"),2,IF(P2241=1,VLOOKUP($C2241&amp;"|"&amp;$B2241&amp;"|"&amp;$D2241,Empresas!$C$6:$CC$92,$G2241+6+1,0),0))))</f>
        <v>0</v>
      </c>
      <c r="AH2241" s="147">
        <f>IF(AND($I2241="Si",Q2241=1),1,IF(AND($I2241="Fisico",Q2241=1),1,IF(AND(Q2241=1,$I2241="Electronico"),2,IF(Q2241=1,VLOOKUP($C2241&amp;"|"&amp;$B2241&amp;"|"&amp;$D2241,Empresas!$C$6:$CC$92,$G2241+6+1,0),0))))</f>
        <v>0</v>
      </c>
      <c r="AI2241" s="147">
        <f>IF(AND($I2241="Si",R2241=1),1,IF(AND($I2241="Fisico",R2241=1),1,IF(AND(R2241=1,$I2241="Electronico"),2,IF(R2241=1,VLOOKUP($C2241&amp;"|"&amp;$B2241&amp;"|"&amp;$D2241,Empresas!$C$6:$CC$92,$G2241+6+1,0),0))))</f>
        <v>0</v>
      </c>
      <c r="AJ2241" s="147">
        <f>IF(AND($I2241="Si",S2241=1),1,IF(AND($I2241="Fisico",S2241=1),1,IF(AND(S2241=1,$I2241="Electronico"),2,IF(S2241=1,VLOOKUP($C2241&amp;"|"&amp;$B2241&amp;"|"&amp;$D2241,Empresas!$C$6:$CC$92,$G2241+6+1,0),0))))</f>
        <v>0</v>
      </c>
      <c r="AK2241" s="147">
        <f>IF(AND($I2241="Si",T2241=1),1,IF(AND($I2241="Fisico",T2241=1),1,IF(AND(T2241=1,$I2241="Electronico"),2,IF(T2241=1,VLOOKUP($C2241&amp;"|"&amp;$B2241&amp;"|"&amp;$D2241,Empresas!$C$6:$CC$92,$G2241+6+1,0),0))))</f>
        <v>0</v>
      </c>
      <c r="AL2241" s="147">
        <f>IF(AND($I2241="Si",U2241=1),1,IF(AND($I2241="Fisico",U2241=1),1,IF(AND(U2241=1,$I2241="Electronico"),2,IF(U2241=1,VLOOKUP($C2241&amp;"|"&amp;$B2241&amp;"|"&amp;$D2241,Empresas!$C$6:$CC$92,$G2241+6+1,0),0))))</f>
        <v>0</v>
      </c>
      <c r="AM2241" s="149">
        <f t="shared" si="359"/>
        <v>0</v>
      </c>
      <c r="AN2241" s="149">
        <f t="shared" si="360"/>
        <v>0</v>
      </c>
      <c r="AO2241" s="152">
        <f t="shared" si="361"/>
        <v>0</v>
      </c>
    </row>
    <row r="2242" spans="1:41" x14ac:dyDescent="0.25">
      <c r="A2242" s="143" t="str">
        <f>VLOOKUP(D2242,Empresas!$D$7:$F$91,3,0)</f>
        <v>Omar</v>
      </c>
      <c r="B2242" s="144" t="str">
        <f>VLOOKUP(D2242,Empresas!$D$7:$G$91,4,0)</f>
        <v>Marisol</v>
      </c>
      <c r="C2242" s="144" t="s">
        <v>544</v>
      </c>
      <c r="D2242" s="144" t="s">
        <v>474</v>
      </c>
      <c r="E2242" s="144" t="str">
        <f>VLOOKUP(D2242,Empresas!$D$7:$E$92,2,0)</f>
        <v>IMC WAREHOUSE SAC</v>
      </c>
      <c r="F2242" s="144" t="s">
        <v>192</v>
      </c>
      <c r="G2242" s="145">
        <f t="shared" si="366"/>
        <v>71</v>
      </c>
      <c r="H2242" s="145" t="str">
        <f>VLOOKUP(D2242,Empresas!$D$6:$L$92,7,0)</f>
        <v>Mensual</v>
      </c>
      <c r="I2242" s="144" t="str">
        <f>VLOOKUP(VLOOKUP(D2242&amp;"|"&amp;B2242,Empresas!$I$7:$CB$92,G2242,0),Tablas!$A$13:$B$14,2,0)</f>
        <v>No</v>
      </c>
      <c r="J2242" s="78"/>
      <c r="K2242" s="78"/>
      <c r="L2242" s="78"/>
      <c r="M2242" s="78"/>
      <c r="N2242" s="78"/>
      <c r="O2242" s="78"/>
      <c r="P2242" s="78"/>
      <c r="Q2242" s="78"/>
      <c r="R2242" s="78"/>
      <c r="S2242" s="78"/>
      <c r="T2242" s="78"/>
      <c r="U2242" s="78"/>
      <c r="V2242" s="78" t="str">
        <f>VLOOKUP(D2242,Empresas!$D$7:$CF$91,81,0)</f>
        <v>A</v>
      </c>
      <c r="W2242" s="78" t="str">
        <f>VLOOKUP(D2242,Empresas!$D$7:$M$91,10,0)</f>
        <v>Rer</v>
      </c>
      <c r="X2242" s="69" t="str">
        <f t="shared" si="357"/>
        <v>NO</v>
      </c>
      <c r="Y2242" s="153" t="str">
        <f t="shared" si="358"/>
        <v>No aplica</v>
      </c>
      <c r="Z2242" s="147">
        <f>IF(Y2242="No aplica",0,IF(I2242="no",0,IF(I2242="No aplica",0,IF(I2242="Si",1,IF(I2242="Fisico",1,IF(I2242="Electronico",2,VLOOKUP(C2242&amp;"|"&amp;B2242&amp;"|"&amp;D2242,Empresas!$C$6:$CC$92,G2242+6+1,0)))))))</f>
        <v>0</v>
      </c>
      <c r="AA2242" s="147">
        <f>IF(AND($I2242="Si",J2242=1),1,IF(AND($I2242="Fisico",J2242=1),1,IF(AND(J2242=1,$I2242="Electronico"),2,IF(J2242=1,VLOOKUP($C2242&amp;"|"&amp;$B2242&amp;"|"&amp;$D2242,Empresas!$C$6:$CC$92,$G2242+6+1,0),0))))</f>
        <v>0</v>
      </c>
      <c r="AB2242" s="147">
        <f>IF(AND($I2242="Si",K2242=1),1,IF(AND($I2242="Fisico",K2242=1),1,IF(AND(K2242=1,$I2242="Electronico"),2,IF(K2242=1,VLOOKUP($C2242&amp;"|"&amp;$B2242&amp;"|"&amp;$D2242,Empresas!$C$6:$CC$92,$G2242+6+1,0),0))))</f>
        <v>0</v>
      </c>
      <c r="AC2242" s="147">
        <f>IF(AND($I2242="Si",L2242=1),1,IF(AND($I2242="Fisico",L2242=1),1,IF(AND(L2242=1,$I2242="Electronico"),2,IF(L2242=1,VLOOKUP($C2242&amp;"|"&amp;$B2242&amp;"|"&amp;$D2242,Empresas!$C$6:$CC$92,$G2242+6+1,0),0))))</f>
        <v>0</v>
      </c>
      <c r="AD2242" s="147">
        <f>IF(AND($I2242="Si",M2242=1),1,IF(AND($I2242="Fisico",M2242=1),1,IF(AND(M2242=1,$I2242="Electronico"),2,IF(M2242=1,VLOOKUP($C2242&amp;"|"&amp;$B2242&amp;"|"&amp;$D2242,Empresas!$C$6:$CC$92,$G2242+6+1,0),0))))</f>
        <v>0</v>
      </c>
      <c r="AE2242" s="147">
        <f>IF(AND($I2242="Si",N2242=1),1,IF(AND($I2242="Fisico",N2242=1),1,IF(AND(N2242=1,$I2242="Electronico"),2,IF(N2242=1,VLOOKUP($C2242&amp;"|"&amp;$B2242&amp;"|"&amp;$D2242,Empresas!$C$6:$CC$92,$G2242+6+1,0),0))))</f>
        <v>0</v>
      </c>
      <c r="AF2242" s="147">
        <f>IF(AND($I2242="Si",O2242=1),1,IF(AND($I2242="Fisico",O2242=1),1,IF(AND(O2242=1,$I2242="Electronico"),2,IF(O2242=1,VLOOKUP($C2242&amp;"|"&amp;$B2242&amp;"|"&amp;$D2242,Empresas!$C$6:$CC$92,$G2242+6+1,0),0))))</f>
        <v>0</v>
      </c>
      <c r="AG2242" s="147">
        <f>IF(AND($I2242="Si",P2242=1),1,IF(AND($I2242="Fisico",P2242=1),1,IF(AND(P2242=1,$I2242="Electronico"),2,IF(P2242=1,VLOOKUP($C2242&amp;"|"&amp;$B2242&amp;"|"&amp;$D2242,Empresas!$C$6:$CC$92,$G2242+6+1,0),0))))</f>
        <v>0</v>
      </c>
      <c r="AH2242" s="147">
        <f>IF(AND($I2242="Si",Q2242=1),1,IF(AND($I2242="Fisico",Q2242=1),1,IF(AND(Q2242=1,$I2242="Electronico"),2,IF(Q2242=1,VLOOKUP($C2242&amp;"|"&amp;$B2242&amp;"|"&amp;$D2242,Empresas!$C$6:$CC$92,$G2242+6+1,0),0))))</f>
        <v>0</v>
      </c>
      <c r="AI2242" s="147">
        <f>IF(AND($I2242="Si",R2242=1),1,IF(AND($I2242="Fisico",R2242=1),1,IF(AND(R2242=1,$I2242="Electronico"),2,IF(R2242=1,VLOOKUP($C2242&amp;"|"&amp;$B2242&amp;"|"&amp;$D2242,Empresas!$C$6:$CC$92,$G2242+6+1,0),0))))</f>
        <v>0</v>
      </c>
      <c r="AJ2242" s="147">
        <f>IF(AND($I2242="Si",S2242=1),1,IF(AND($I2242="Fisico",S2242=1),1,IF(AND(S2242=1,$I2242="Electronico"),2,IF(S2242=1,VLOOKUP($C2242&amp;"|"&amp;$B2242&amp;"|"&amp;$D2242,Empresas!$C$6:$CC$92,$G2242+6+1,0),0))))</f>
        <v>0</v>
      </c>
      <c r="AK2242" s="147">
        <f>IF(AND($I2242="Si",T2242=1),1,IF(AND($I2242="Fisico",T2242=1),1,IF(AND(T2242=1,$I2242="Electronico"),2,IF(T2242=1,VLOOKUP($C2242&amp;"|"&amp;$B2242&amp;"|"&amp;$D2242,Empresas!$C$6:$CC$92,$G2242+6+1,0),0))))</f>
        <v>0</v>
      </c>
      <c r="AL2242" s="147">
        <f>IF(AND($I2242="Si",U2242=1),1,IF(AND($I2242="Fisico",U2242=1),1,IF(AND(U2242=1,$I2242="Electronico"),2,IF(U2242=1,VLOOKUP($C2242&amp;"|"&amp;$B2242&amp;"|"&amp;$D2242,Empresas!$C$6:$CC$92,$G2242+6+1,0),0))))</f>
        <v>0</v>
      </c>
      <c r="AM2242" s="149">
        <f t="shared" si="359"/>
        <v>0</v>
      </c>
      <c r="AN2242" s="149">
        <f t="shared" si="360"/>
        <v>0</v>
      </c>
      <c r="AO2242" s="152">
        <f t="shared" si="361"/>
        <v>0</v>
      </c>
    </row>
    <row r="2243" spans="1:41" x14ac:dyDescent="0.25">
      <c r="A2243" s="137" t="str">
        <f>VLOOKUP(D2243,Empresas!$D$7:$F$91,3,0)</f>
        <v>Omar</v>
      </c>
      <c r="B2243" s="138" t="str">
        <f>VLOOKUP(D2243,Empresas!$D$7:$G$91,4,0)</f>
        <v>Marisol</v>
      </c>
      <c r="C2243" s="138" t="s">
        <v>544</v>
      </c>
      <c r="D2243" s="138" t="s">
        <v>476</v>
      </c>
      <c r="E2243" s="138" t="str">
        <f>VLOOKUP(D2243,Empresas!$D$7:$E$92,2,0)</f>
        <v>JORGE CHUNG (Persona natural)</v>
      </c>
      <c r="F2243" s="138" t="s">
        <v>158</v>
      </c>
      <c r="G2243" s="139">
        <f>+Empresas!$O$2</f>
        <v>7</v>
      </c>
      <c r="H2243" s="139" t="str">
        <f>VLOOKUP(D2243,Empresas!$D$6:$L$92,7,0)</f>
        <v>Mensual</v>
      </c>
      <c r="I2243" s="138" t="str">
        <f>VLOOKUP(VLOOKUP(D2243&amp;"|"&amp;B2243,Empresas!$I$7:$CB$92,G2243,0),Tablas!$A$3:$B$5,2,0)</f>
        <v>No aplica</v>
      </c>
      <c r="J2243" s="78"/>
      <c r="K2243" s="78"/>
      <c r="L2243" s="78"/>
      <c r="M2243" s="78"/>
      <c r="N2243" s="78"/>
      <c r="O2243" s="78"/>
      <c r="P2243" s="78"/>
      <c r="Q2243" s="78"/>
      <c r="R2243" s="78"/>
      <c r="S2243" s="78"/>
      <c r="T2243" s="78"/>
      <c r="U2243" s="78"/>
      <c r="V2243" s="78" t="str">
        <f>VLOOKUP(D2243,Empresas!$D$7:$CF$91,81,0)</f>
        <v>A</v>
      </c>
      <c r="W2243" s="78" t="str">
        <f>VLOOKUP(D2243,Empresas!$D$7:$M$91,10,0)</f>
        <v>P. Natural</v>
      </c>
      <c r="X2243" s="69" t="str">
        <f t="shared" si="357"/>
        <v>SI</v>
      </c>
      <c r="Y2243" s="153" t="str">
        <f t="shared" si="358"/>
        <v>No aplica</v>
      </c>
      <c r="Z2243" s="147">
        <f>IF(Y2243="No aplica",0,IF(I2243="no",0,IF(I2243="No aplica",0,IF(I2243="Si",1,IF(I2243="Fisico",1,IF(I2243="Electronico",2,VLOOKUP(C2243&amp;"|"&amp;B2243&amp;"|"&amp;D2243,Empresas!$C$6:$CC$92,G2243+6+1,0)))))))</f>
        <v>0</v>
      </c>
      <c r="AA2243" s="147">
        <f>IF(AND($I2243="Si",J2243=1),1,IF(AND($I2243="Fisico",J2243=1),1,IF(AND(J2243=1,$I2243="Electronico"),2,IF(J2243=1,VLOOKUP($C2243&amp;"|"&amp;$B2243&amp;"|"&amp;$D2243,Empresas!$C$6:$CC$92,$G2243+6+1,0),0))))</f>
        <v>0</v>
      </c>
      <c r="AB2243" s="147">
        <f>IF(AND($I2243="Si",K2243=1),1,IF(AND($I2243="Fisico",K2243=1),1,IF(AND(K2243=1,$I2243="Electronico"),2,IF(K2243=1,VLOOKUP($C2243&amp;"|"&amp;$B2243&amp;"|"&amp;$D2243,Empresas!$C$6:$CC$92,$G2243+6+1,0),0))))</f>
        <v>0</v>
      </c>
      <c r="AC2243" s="147">
        <f>IF(AND($I2243="Si",L2243=1),1,IF(AND($I2243="Fisico",L2243=1),1,IF(AND(L2243=1,$I2243="Electronico"),2,IF(L2243=1,VLOOKUP($C2243&amp;"|"&amp;$B2243&amp;"|"&amp;$D2243,Empresas!$C$6:$CC$92,$G2243+6+1,0),0))))</f>
        <v>0</v>
      </c>
      <c r="AD2243" s="147">
        <f>IF(AND($I2243="Si",M2243=1),1,IF(AND($I2243="Fisico",M2243=1),1,IF(AND(M2243=1,$I2243="Electronico"),2,IF(M2243=1,VLOOKUP($C2243&amp;"|"&amp;$B2243&amp;"|"&amp;$D2243,Empresas!$C$6:$CC$92,$G2243+6+1,0),0))))</f>
        <v>0</v>
      </c>
      <c r="AE2243" s="147">
        <f>IF(AND($I2243="Si",N2243=1),1,IF(AND($I2243="Fisico",N2243=1),1,IF(AND(N2243=1,$I2243="Electronico"),2,IF(N2243=1,VLOOKUP($C2243&amp;"|"&amp;$B2243&amp;"|"&amp;$D2243,Empresas!$C$6:$CC$92,$G2243+6+1,0),0))))</f>
        <v>0</v>
      </c>
      <c r="AF2243" s="147">
        <f>IF(AND($I2243="Si",O2243=1),1,IF(AND($I2243="Fisico",O2243=1),1,IF(AND(O2243=1,$I2243="Electronico"),2,IF(O2243=1,VLOOKUP($C2243&amp;"|"&amp;$B2243&amp;"|"&amp;$D2243,Empresas!$C$6:$CC$92,$G2243+6+1,0),0))))</f>
        <v>0</v>
      </c>
      <c r="AG2243" s="147">
        <f>IF(AND($I2243="Si",P2243=1),1,IF(AND($I2243="Fisico",P2243=1),1,IF(AND(P2243=1,$I2243="Electronico"),2,IF(P2243=1,VLOOKUP($C2243&amp;"|"&amp;$B2243&amp;"|"&amp;$D2243,Empresas!$C$6:$CC$92,$G2243+6+1,0),0))))</f>
        <v>0</v>
      </c>
      <c r="AH2243" s="147">
        <f>IF(AND($I2243="Si",Q2243=1),1,IF(AND($I2243="Fisico",Q2243=1),1,IF(AND(Q2243=1,$I2243="Electronico"),2,IF(Q2243=1,VLOOKUP($C2243&amp;"|"&amp;$B2243&amp;"|"&amp;$D2243,Empresas!$C$6:$CC$92,$G2243+6+1,0),0))))</f>
        <v>0</v>
      </c>
      <c r="AI2243" s="147">
        <f>IF(AND($I2243="Si",R2243=1),1,IF(AND($I2243="Fisico",R2243=1),1,IF(AND(R2243=1,$I2243="Electronico"),2,IF(R2243=1,VLOOKUP($C2243&amp;"|"&amp;$B2243&amp;"|"&amp;$D2243,Empresas!$C$6:$CC$92,$G2243+6+1,0),0))))</f>
        <v>0</v>
      </c>
      <c r="AJ2243" s="147">
        <f>IF(AND($I2243="Si",S2243=1),1,IF(AND($I2243="Fisico",S2243=1),1,IF(AND(S2243=1,$I2243="Electronico"),2,IF(S2243=1,VLOOKUP($C2243&amp;"|"&amp;$B2243&amp;"|"&amp;$D2243,Empresas!$C$6:$CC$92,$G2243+6+1,0),0))))</f>
        <v>0</v>
      </c>
      <c r="AK2243" s="147">
        <f>IF(AND($I2243="Si",T2243=1),1,IF(AND($I2243="Fisico",T2243=1),1,IF(AND(T2243=1,$I2243="Electronico"),2,IF(T2243=1,VLOOKUP($C2243&amp;"|"&amp;$B2243&amp;"|"&amp;$D2243,Empresas!$C$6:$CC$92,$G2243+6+1,0),0))))</f>
        <v>0</v>
      </c>
      <c r="AL2243" s="147">
        <f>IF(AND($I2243="Si",U2243=1),1,IF(AND($I2243="Fisico",U2243=1),1,IF(AND(U2243=1,$I2243="Electronico"),2,IF(U2243=1,VLOOKUP($C2243&amp;"|"&amp;$B2243&amp;"|"&amp;$D2243,Empresas!$C$6:$CC$92,$G2243+6+1,0),0))))</f>
        <v>0</v>
      </c>
      <c r="AM2243" s="149">
        <f t="shared" si="359"/>
        <v>0</v>
      </c>
      <c r="AN2243" s="149">
        <f t="shared" si="360"/>
        <v>0</v>
      </c>
      <c r="AO2243" s="152">
        <f t="shared" si="361"/>
        <v>0</v>
      </c>
    </row>
    <row r="2244" spans="1:41" x14ac:dyDescent="0.25">
      <c r="A2244" s="137" t="str">
        <f>VLOOKUP(D2244,Empresas!$D$7:$F$91,3,0)</f>
        <v>Omar</v>
      </c>
      <c r="B2244" s="138" t="str">
        <f>VLOOKUP(D2244,Empresas!$D$7:$G$91,4,0)</f>
        <v>Marisol</v>
      </c>
      <c r="C2244" s="138" t="s">
        <v>544</v>
      </c>
      <c r="D2244" s="138" t="s">
        <v>476</v>
      </c>
      <c r="E2244" s="138" t="str">
        <f>VLOOKUP(D2244,Empresas!$D$7:$E$92,2,0)</f>
        <v>JORGE CHUNG (Persona natural)</v>
      </c>
      <c r="F2244" s="138" t="s">
        <v>159</v>
      </c>
      <c r="G2244" s="139">
        <f>+G2243+3</f>
        <v>10</v>
      </c>
      <c r="H2244" s="139" t="str">
        <f>VLOOKUP(D2244,Empresas!$D$6:$L$92,7,0)</f>
        <v>Mensual</v>
      </c>
      <c r="I2244" s="138" t="str">
        <f>VLOOKUP(VLOOKUP(D2244&amp;"|"&amp;B2244,Empresas!$I$7:$CB$92,G2244,0),Tablas!$A$3:$B$5,2,0)</f>
        <v>No aplica</v>
      </c>
      <c r="J2244" s="78"/>
      <c r="K2244" s="78"/>
      <c r="L2244" s="78"/>
      <c r="M2244" s="78"/>
      <c r="N2244" s="78"/>
      <c r="O2244" s="78"/>
      <c r="P2244" s="78"/>
      <c r="Q2244" s="78"/>
      <c r="R2244" s="78"/>
      <c r="S2244" s="78"/>
      <c r="T2244" s="78"/>
      <c r="U2244" s="78"/>
      <c r="V2244" s="78" t="str">
        <f>VLOOKUP(D2244,Empresas!$D$7:$CF$91,81,0)</f>
        <v>A</v>
      </c>
      <c r="W2244" s="78" t="str">
        <f>VLOOKUP(D2244,Empresas!$D$7:$M$91,10,0)</f>
        <v>P. Natural</v>
      </c>
      <c r="X2244" s="69" t="str">
        <f t="shared" ref="X2244:X2307" si="367">IF(OR(LEFT(F2244,5)="02.06",LEFT(F2244,5)="02.08",LEFT(F2244,5)="02.09",LEFT(F2244,5)="02.10",LEFT(F2244,5)="02.11",LEFT(F2244,5)="03.08",LEFT(F2244,5)="03.09",LEFT(F2244,5)="03.10"),"NO","SI")</f>
        <v>SI</v>
      </c>
      <c r="Y2244" s="153" t="str">
        <f t="shared" ref="Y2244:Y2307" si="368">IF(SUM(J2244:U2244)=0,"No aplica","Si aplica")</f>
        <v>No aplica</v>
      </c>
      <c r="Z2244" s="147">
        <f>IF(Y2244="No aplica",0,IF(I2244="no",0,IF(I2244="No aplica",0,IF(I2244="Si",1,IF(I2244="Fisico",1,IF(I2244="Electronico",2,VLOOKUP(C2244&amp;"|"&amp;B2244&amp;"|"&amp;D2244,Empresas!$C$6:$CC$92,G2244+6+1,0)))))))</f>
        <v>0</v>
      </c>
      <c r="AA2244" s="147">
        <f>IF(AND($I2244="Si",J2244=1),1,IF(AND($I2244="Fisico",J2244=1),1,IF(AND(J2244=1,$I2244="Electronico"),2,IF(J2244=1,VLOOKUP($C2244&amp;"|"&amp;$B2244&amp;"|"&amp;$D2244,Empresas!$C$6:$CC$92,$G2244+6+1,0),0))))</f>
        <v>0</v>
      </c>
      <c r="AB2244" s="147">
        <f>IF(AND($I2244="Si",K2244=1),1,IF(AND($I2244="Fisico",K2244=1),1,IF(AND(K2244=1,$I2244="Electronico"),2,IF(K2244=1,VLOOKUP($C2244&amp;"|"&amp;$B2244&amp;"|"&amp;$D2244,Empresas!$C$6:$CC$92,$G2244+6+1,0),0))))</f>
        <v>0</v>
      </c>
      <c r="AC2244" s="147">
        <f>IF(AND($I2244="Si",L2244=1),1,IF(AND($I2244="Fisico",L2244=1),1,IF(AND(L2244=1,$I2244="Electronico"),2,IF(L2244=1,VLOOKUP($C2244&amp;"|"&amp;$B2244&amp;"|"&amp;$D2244,Empresas!$C$6:$CC$92,$G2244+6+1,0),0))))</f>
        <v>0</v>
      </c>
      <c r="AD2244" s="147">
        <f>IF(AND($I2244="Si",M2244=1),1,IF(AND($I2244="Fisico",M2244=1),1,IF(AND(M2244=1,$I2244="Electronico"),2,IF(M2244=1,VLOOKUP($C2244&amp;"|"&amp;$B2244&amp;"|"&amp;$D2244,Empresas!$C$6:$CC$92,$G2244+6+1,0),0))))</f>
        <v>0</v>
      </c>
      <c r="AE2244" s="147">
        <f>IF(AND($I2244="Si",N2244=1),1,IF(AND($I2244="Fisico",N2244=1),1,IF(AND(N2244=1,$I2244="Electronico"),2,IF(N2244=1,VLOOKUP($C2244&amp;"|"&amp;$B2244&amp;"|"&amp;$D2244,Empresas!$C$6:$CC$92,$G2244+6+1,0),0))))</f>
        <v>0</v>
      </c>
      <c r="AF2244" s="147">
        <f>IF(AND($I2244="Si",O2244=1),1,IF(AND($I2244="Fisico",O2244=1),1,IF(AND(O2244=1,$I2244="Electronico"),2,IF(O2244=1,VLOOKUP($C2244&amp;"|"&amp;$B2244&amp;"|"&amp;$D2244,Empresas!$C$6:$CC$92,$G2244+6+1,0),0))))</f>
        <v>0</v>
      </c>
      <c r="AG2244" s="147">
        <f>IF(AND($I2244="Si",P2244=1),1,IF(AND($I2244="Fisico",P2244=1),1,IF(AND(P2244=1,$I2244="Electronico"),2,IF(P2244=1,VLOOKUP($C2244&amp;"|"&amp;$B2244&amp;"|"&amp;$D2244,Empresas!$C$6:$CC$92,$G2244+6+1,0),0))))</f>
        <v>0</v>
      </c>
      <c r="AH2244" s="147">
        <f>IF(AND($I2244="Si",Q2244=1),1,IF(AND($I2244="Fisico",Q2244=1),1,IF(AND(Q2244=1,$I2244="Electronico"),2,IF(Q2244=1,VLOOKUP($C2244&amp;"|"&amp;$B2244&amp;"|"&amp;$D2244,Empresas!$C$6:$CC$92,$G2244+6+1,0),0))))</f>
        <v>0</v>
      </c>
      <c r="AI2244" s="147">
        <f>IF(AND($I2244="Si",R2244=1),1,IF(AND($I2244="Fisico",R2244=1),1,IF(AND(R2244=1,$I2244="Electronico"),2,IF(R2244=1,VLOOKUP($C2244&amp;"|"&amp;$B2244&amp;"|"&amp;$D2244,Empresas!$C$6:$CC$92,$G2244+6+1,0),0))))</f>
        <v>0</v>
      </c>
      <c r="AJ2244" s="147">
        <f>IF(AND($I2244="Si",S2244=1),1,IF(AND($I2244="Fisico",S2244=1),1,IF(AND(S2244=1,$I2244="Electronico"),2,IF(S2244=1,VLOOKUP($C2244&amp;"|"&amp;$B2244&amp;"|"&amp;$D2244,Empresas!$C$6:$CC$92,$G2244+6+1,0),0))))</f>
        <v>0</v>
      </c>
      <c r="AK2244" s="147">
        <f>IF(AND($I2244="Si",T2244=1),1,IF(AND($I2244="Fisico",T2244=1),1,IF(AND(T2244=1,$I2244="Electronico"),2,IF(T2244=1,VLOOKUP($C2244&amp;"|"&amp;$B2244&amp;"|"&amp;$D2244,Empresas!$C$6:$CC$92,$G2244+6+1,0),0))))</f>
        <v>0</v>
      </c>
      <c r="AL2244" s="147">
        <f>IF(AND($I2244="Si",U2244=1),1,IF(AND($I2244="Fisico",U2244=1),1,IF(AND(U2244=1,$I2244="Electronico"),2,IF(U2244=1,VLOOKUP($C2244&amp;"|"&amp;$B2244&amp;"|"&amp;$D2244,Empresas!$C$6:$CC$92,$G2244+6+1,0),0))))</f>
        <v>0</v>
      </c>
      <c r="AM2244" s="149">
        <f t="shared" ref="AM2244:AM2307" si="369">SUM(AA2244:AL2244)</f>
        <v>0</v>
      </c>
      <c r="AN2244" s="149">
        <f t="shared" ref="AN2244:AN2307" si="370">Z2244*RIGHT($AM$2,2)*1</f>
        <v>0</v>
      </c>
      <c r="AO2244" s="152">
        <f t="shared" ref="AO2244:AO2307" si="371">IFERROR(AM2244/AN2244,0)</f>
        <v>0</v>
      </c>
    </row>
    <row r="2245" spans="1:41" x14ac:dyDescent="0.25">
      <c r="A2245" s="137" t="str">
        <f>VLOOKUP(D2245,Empresas!$D$7:$F$91,3,0)</f>
        <v>Omar</v>
      </c>
      <c r="B2245" s="138" t="str">
        <f>VLOOKUP(D2245,Empresas!$D$7:$G$91,4,0)</f>
        <v>Marisol</v>
      </c>
      <c r="C2245" s="138" t="s">
        <v>544</v>
      </c>
      <c r="D2245" s="138" t="s">
        <v>476</v>
      </c>
      <c r="E2245" s="138" t="str">
        <f>VLOOKUP(D2245,Empresas!$D$7:$E$92,2,0)</f>
        <v>JORGE CHUNG (Persona natural)</v>
      </c>
      <c r="F2245" s="138" t="s">
        <v>160</v>
      </c>
      <c r="G2245" s="139">
        <f t="shared" ref="G2245:G2256" si="372">+G2244+3</f>
        <v>13</v>
      </c>
      <c r="H2245" s="139" t="str">
        <f>VLOOKUP(D2245,Empresas!$D$6:$L$92,7,0)</f>
        <v>Mensual</v>
      </c>
      <c r="I2245" s="138" t="str">
        <f>VLOOKUP(VLOOKUP(D2245&amp;"|"&amp;B2245,Empresas!$I$7:$CB$92,G2245,0),Tablas!$A$3:$B$5,2,0)</f>
        <v>No aplica</v>
      </c>
      <c r="J2245" s="78"/>
      <c r="K2245" s="78"/>
      <c r="L2245" s="78"/>
      <c r="M2245" s="78"/>
      <c r="N2245" s="78"/>
      <c r="O2245" s="78"/>
      <c r="P2245" s="78"/>
      <c r="Q2245" s="78"/>
      <c r="R2245" s="78"/>
      <c r="S2245" s="78"/>
      <c r="T2245" s="78"/>
      <c r="U2245" s="78"/>
      <c r="V2245" s="78" t="str">
        <f>VLOOKUP(D2245,Empresas!$D$7:$CF$91,81,0)</f>
        <v>A</v>
      </c>
      <c r="W2245" s="78" t="str">
        <f>VLOOKUP(D2245,Empresas!$D$7:$M$91,10,0)</f>
        <v>P. Natural</v>
      </c>
      <c r="X2245" s="69" t="str">
        <f t="shared" si="367"/>
        <v>SI</v>
      </c>
      <c r="Y2245" s="153" t="str">
        <f t="shared" si="368"/>
        <v>No aplica</v>
      </c>
      <c r="Z2245" s="147">
        <f>IF(Y2245="No aplica",0,IF(I2245="no",0,IF(I2245="No aplica",0,IF(I2245="Si",1,IF(I2245="Fisico",1,IF(I2245="Electronico",2,VLOOKUP(C2245&amp;"|"&amp;B2245&amp;"|"&amp;D2245,Empresas!$C$6:$CC$92,G2245+6+1,0)))))))</f>
        <v>0</v>
      </c>
      <c r="AA2245" s="147">
        <f>IF(AND($I2245="Si",J2245=1),1,IF(AND($I2245="Fisico",J2245=1),1,IF(AND(J2245=1,$I2245="Electronico"),2,IF(J2245=1,VLOOKUP($C2245&amp;"|"&amp;$B2245&amp;"|"&amp;$D2245,Empresas!$C$6:$CC$92,$G2245+6+1,0),0))))</f>
        <v>0</v>
      </c>
      <c r="AB2245" s="147">
        <f>IF(AND($I2245="Si",K2245=1),1,IF(AND($I2245="Fisico",K2245=1),1,IF(AND(K2245=1,$I2245="Electronico"),2,IF(K2245=1,VLOOKUP($C2245&amp;"|"&amp;$B2245&amp;"|"&amp;$D2245,Empresas!$C$6:$CC$92,$G2245+6+1,0),0))))</f>
        <v>0</v>
      </c>
      <c r="AC2245" s="147">
        <f>IF(AND($I2245="Si",L2245=1),1,IF(AND($I2245="Fisico",L2245=1),1,IF(AND(L2245=1,$I2245="Electronico"),2,IF(L2245=1,VLOOKUP($C2245&amp;"|"&amp;$B2245&amp;"|"&amp;$D2245,Empresas!$C$6:$CC$92,$G2245+6+1,0),0))))</f>
        <v>0</v>
      </c>
      <c r="AD2245" s="147">
        <f>IF(AND($I2245="Si",M2245=1),1,IF(AND($I2245="Fisico",M2245=1),1,IF(AND(M2245=1,$I2245="Electronico"),2,IF(M2245=1,VLOOKUP($C2245&amp;"|"&amp;$B2245&amp;"|"&amp;$D2245,Empresas!$C$6:$CC$92,$G2245+6+1,0),0))))</f>
        <v>0</v>
      </c>
      <c r="AE2245" s="147">
        <f>IF(AND($I2245="Si",N2245=1),1,IF(AND($I2245="Fisico",N2245=1),1,IF(AND(N2245=1,$I2245="Electronico"),2,IF(N2245=1,VLOOKUP($C2245&amp;"|"&amp;$B2245&amp;"|"&amp;$D2245,Empresas!$C$6:$CC$92,$G2245+6+1,0),0))))</f>
        <v>0</v>
      </c>
      <c r="AF2245" s="147">
        <f>IF(AND($I2245="Si",O2245=1),1,IF(AND($I2245="Fisico",O2245=1),1,IF(AND(O2245=1,$I2245="Electronico"),2,IF(O2245=1,VLOOKUP($C2245&amp;"|"&amp;$B2245&amp;"|"&amp;$D2245,Empresas!$C$6:$CC$92,$G2245+6+1,0),0))))</f>
        <v>0</v>
      </c>
      <c r="AG2245" s="147">
        <f>IF(AND($I2245="Si",P2245=1),1,IF(AND($I2245="Fisico",P2245=1),1,IF(AND(P2245=1,$I2245="Electronico"),2,IF(P2245=1,VLOOKUP($C2245&amp;"|"&amp;$B2245&amp;"|"&amp;$D2245,Empresas!$C$6:$CC$92,$G2245+6+1,0),0))))</f>
        <v>0</v>
      </c>
      <c r="AH2245" s="147">
        <f>IF(AND($I2245="Si",Q2245=1),1,IF(AND($I2245="Fisico",Q2245=1),1,IF(AND(Q2245=1,$I2245="Electronico"),2,IF(Q2245=1,VLOOKUP($C2245&amp;"|"&amp;$B2245&amp;"|"&amp;$D2245,Empresas!$C$6:$CC$92,$G2245+6+1,0),0))))</f>
        <v>0</v>
      </c>
      <c r="AI2245" s="147">
        <f>IF(AND($I2245="Si",R2245=1),1,IF(AND($I2245="Fisico",R2245=1),1,IF(AND(R2245=1,$I2245="Electronico"),2,IF(R2245=1,VLOOKUP($C2245&amp;"|"&amp;$B2245&amp;"|"&amp;$D2245,Empresas!$C$6:$CC$92,$G2245+6+1,0),0))))</f>
        <v>0</v>
      </c>
      <c r="AJ2245" s="147">
        <f>IF(AND($I2245="Si",S2245=1),1,IF(AND($I2245="Fisico",S2245=1),1,IF(AND(S2245=1,$I2245="Electronico"),2,IF(S2245=1,VLOOKUP($C2245&amp;"|"&amp;$B2245&amp;"|"&amp;$D2245,Empresas!$C$6:$CC$92,$G2245+6+1,0),0))))</f>
        <v>0</v>
      </c>
      <c r="AK2245" s="147">
        <f>IF(AND($I2245="Si",T2245=1),1,IF(AND($I2245="Fisico",T2245=1),1,IF(AND(T2245=1,$I2245="Electronico"),2,IF(T2245=1,VLOOKUP($C2245&amp;"|"&amp;$B2245&amp;"|"&amp;$D2245,Empresas!$C$6:$CC$92,$G2245+6+1,0),0))))</f>
        <v>0</v>
      </c>
      <c r="AL2245" s="147">
        <f>IF(AND($I2245="Si",U2245=1),1,IF(AND($I2245="Fisico",U2245=1),1,IF(AND(U2245=1,$I2245="Electronico"),2,IF(U2245=1,VLOOKUP($C2245&amp;"|"&amp;$B2245&amp;"|"&amp;$D2245,Empresas!$C$6:$CC$92,$G2245+6+1,0),0))))</f>
        <v>0</v>
      </c>
      <c r="AM2245" s="149">
        <f t="shared" si="369"/>
        <v>0</v>
      </c>
      <c r="AN2245" s="149">
        <f t="shared" si="370"/>
        <v>0</v>
      </c>
      <c r="AO2245" s="152">
        <f t="shared" si="371"/>
        <v>0</v>
      </c>
    </row>
    <row r="2246" spans="1:41" x14ac:dyDescent="0.25">
      <c r="A2246" s="137" t="str">
        <f>VLOOKUP(D2246,Empresas!$D$7:$F$91,3,0)</f>
        <v>Omar</v>
      </c>
      <c r="B2246" s="138" t="str">
        <f>VLOOKUP(D2246,Empresas!$D$7:$G$91,4,0)</f>
        <v>Marisol</v>
      </c>
      <c r="C2246" s="138" t="s">
        <v>544</v>
      </c>
      <c r="D2246" s="138" t="s">
        <v>476</v>
      </c>
      <c r="E2246" s="138" t="str">
        <f>VLOOKUP(D2246,Empresas!$D$7:$E$92,2,0)</f>
        <v>JORGE CHUNG (Persona natural)</v>
      </c>
      <c r="F2246" s="138" t="s">
        <v>161</v>
      </c>
      <c r="G2246" s="139">
        <f t="shared" si="372"/>
        <v>16</v>
      </c>
      <c r="H2246" s="139" t="str">
        <f>VLOOKUP(D2246,Empresas!$D$6:$L$92,7,0)</f>
        <v>Mensual</v>
      </c>
      <c r="I2246" s="138" t="str">
        <f>VLOOKUP(VLOOKUP(D2246&amp;"|"&amp;B2246,Empresas!$I$7:$CB$92,G2246,0),Tablas!$A$3:$B$5,2,0)</f>
        <v>No aplica</v>
      </c>
      <c r="J2246" s="78"/>
      <c r="K2246" s="78"/>
      <c r="L2246" s="78"/>
      <c r="M2246" s="78"/>
      <c r="N2246" s="78"/>
      <c r="O2246" s="78"/>
      <c r="P2246" s="78"/>
      <c r="Q2246" s="78"/>
      <c r="R2246" s="78"/>
      <c r="S2246" s="78"/>
      <c r="T2246" s="78"/>
      <c r="U2246" s="78"/>
      <c r="V2246" s="78" t="str">
        <f>VLOOKUP(D2246,Empresas!$D$7:$CF$91,81,0)</f>
        <v>A</v>
      </c>
      <c r="W2246" s="78" t="str">
        <f>VLOOKUP(D2246,Empresas!$D$7:$M$91,10,0)</f>
        <v>P. Natural</v>
      </c>
      <c r="X2246" s="69" t="str">
        <f t="shared" si="367"/>
        <v>SI</v>
      </c>
      <c r="Y2246" s="153" t="str">
        <f t="shared" si="368"/>
        <v>No aplica</v>
      </c>
      <c r="Z2246" s="147">
        <f>IF(Y2246="No aplica",0,IF(I2246="no",0,IF(I2246="No aplica",0,IF(I2246="Si",1,IF(I2246="Fisico",1,IF(I2246="Electronico",2,VLOOKUP(C2246&amp;"|"&amp;B2246&amp;"|"&amp;D2246,Empresas!$C$6:$CC$92,G2246+6+1,0)))))))</f>
        <v>0</v>
      </c>
      <c r="AA2246" s="147">
        <f>IF(AND($I2246="Si",J2246=1),1,IF(AND($I2246="Fisico",J2246=1),1,IF(AND(J2246=1,$I2246="Electronico"),2,IF(J2246=1,VLOOKUP($C2246&amp;"|"&amp;$B2246&amp;"|"&amp;$D2246,Empresas!$C$6:$CC$92,$G2246+6+1,0),0))))</f>
        <v>0</v>
      </c>
      <c r="AB2246" s="147">
        <f>IF(AND($I2246="Si",K2246=1),1,IF(AND($I2246="Fisico",K2246=1),1,IF(AND(K2246=1,$I2246="Electronico"),2,IF(K2246=1,VLOOKUP($C2246&amp;"|"&amp;$B2246&amp;"|"&amp;$D2246,Empresas!$C$6:$CC$92,$G2246+6+1,0),0))))</f>
        <v>0</v>
      </c>
      <c r="AC2246" s="147">
        <f>IF(AND($I2246="Si",L2246=1),1,IF(AND($I2246="Fisico",L2246=1),1,IF(AND(L2246=1,$I2246="Electronico"),2,IF(L2246=1,VLOOKUP($C2246&amp;"|"&amp;$B2246&amp;"|"&amp;$D2246,Empresas!$C$6:$CC$92,$G2246+6+1,0),0))))</f>
        <v>0</v>
      </c>
      <c r="AD2246" s="147">
        <f>IF(AND($I2246="Si",M2246=1),1,IF(AND($I2246="Fisico",M2246=1),1,IF(AND(M2246=1,$I2246="Electronico"),2,IF(M2246=1,VLOOKUP($C2246&amp;"|"&amp;$B2246&amp;"|"&amp;$D2246,Empresas!$C$6:$CC$92,$G2246+6+1,0),0))))</f>
        <v>0</v>
      </c>
      <c r="AE2246" s="147">
        <f>IF(AND($I2246="Si",N2246=1),1,IF(AND($I2246="Fisico",N2246=1),1,IF(AND(N2246=1,$I2246="Electronico"),2,IF(N2246=1,VLOOKUP($C2246&amp;"|"&amp;$B2246&amp;"|"&amp;$D2246,Empresas!$C$6:$CC$92,$G2246+6+1,0),0))))</f>
        <v>0</v>
      </c>
      <c r="AF2246" s="147">
        <f>IF(AND($I2246="Si",O2246=1),1,IF(AND($I2246="Fisico",O2246=1),1,IF(AND(O2246=1,$I2246="Electronico"),2,IF(O2246=1,VLOOKUP($C2246&amp;"|"&amp;$B2246&amp;"|"&amp;$D2246,Empresas!$C$6:$CC$92,$G2246+6+1,0),0))))</f>
        <v>0</v>
      </c>
      <c r="AG2246" s="147">
        <f>IF(AND($I2246="Si",P2246=1),1,IF(AND($I2246="Fisico",P2246=1),1,IF(AND(P2246=1,$I2246="Electronico"),2,IF(P2246=1,VLOOKUP($C2246&amp;"|"&amp;$B2246&amp;"|"&amp;$D2246,Empresas!$C$6:$CC$92,$G2246+6+1,0),0))))</f>
        <v>0</v>
      </c>
      <c r="AH2246" s="147">
        <f>IF(AND($I2246="Si",Q2246=1),1,IF(AND($I2246="Fisico",Q2246=1),1,IF(AND(Q2246=1,$I2246="Electronico"),2,IF(Q2246=1,VLOOKUP($C2246&amp;"|"&amp;$B2246&amp;"|"&amp;$D2246,Empresas!$C$6:$CC$92,$G2246+6+1,0),0))))</f>
        <v>0</v>
      </c>
      <c r="AI2246" s="147">
        <f>IF(AND($I2246="Si",R2246=1),1,IF(AND($I2246="Fisico",R2246=1),1,IF(AND(R2246=1,$I2246="Electronico"),2,IF(R2246=1,VLOOKUP($C2246&amp;"|"&amp;$B2246&amp;"|"&amp;$D2246,Empresas!$C$6:$CC$92,$G2246+6+1,0),0))))</f>
        <v>0</v>
      </c>
      <c r="AJ2246" s="147">
        <f>IF(AND($I2246="Si",S2246=1),1,IF(AND($I2246="Fisico",S2246=1),1,IF(AND(S2246=1,$I2246="Electronico"),2,IF(S2246=1,VLOOKUP($C2246&amp;"|"&amp;$B2246&amp;"|"&amp;$D2246,Empresas!$C$6:$CC$92,$G2246+6+1,0),0))))</f>
        <v>0</v>
      </c>
      <c r="AK2246" s="147">
        <f>IF(AND($I2246="Si",T2246=1),1,IF(AND($I2246="Fisico",T2246=1),1,IF(AND(T2246=1,$I2246="Electronico"),2,IF(T2246=1,VLOOKUP($C2246&amp;"|"&amp;$B2246&amp;"|"&amp;$D2246,Empresas!$C$6:$CC$92,$G2246+6+1,0),0))))</f>
        <v>0</v>
      </c>
      <c r="AL2246" s="147">
        <f>IF(AND($I2246="Si",U2246=1),1,IF(AND($I2246="Fisico",U2246=1),1,IF(AND(U2246=1,$I2246="Electronico"),2,IF(U2246=1,VLOOKUP($C2246&amp;"|"&amp;$B2246&amp;"|"&amp;$D2246,Empresas!$C$6:$CC$92,$G2246+6+1,0),0))))</f>
        <v>0</v>
      </c>
      <c r="AM2246" s="149">
        <f t="shared" si="369"/>
        <v>0</v>
      </c>
      <c r="AN2246" s="149">
        <f t="shared" si="370"/>
        <v>0</v>
      </c>
      <c r="AO2246" s="152">
        <f t="shared" si="371"/>
        <v>0</v>
      </c>
    </row>
    <row r="2247" spans="1:41" x14ac:dyDescent="0.25">
      <c r="A2247" s="137" t="str">
        <f>VLOOKUP(D2247,Empresas!$D$7:$F$91,3,0)</f>
        <v>Omar</v>
      </c>
      <c r="B2247" s="138" t="str">
        <f>VLOOKUP(D2247,Empresas!$D$7:$G$91,4,0)</f>
        <v>Marisol</v>
      </c>
      <c r="C2247" s="138" t="s">
        <v>544</v>
      </c>
      <c r="D2247" s="138" t="s">
        <v>476</v>
      </c>
      <c r="E2247" s="138" t="str">
        <f>VLOOKUP(D2247,Empresas!$D$7:$E$92,2,0)</f>
        <v>JORGE CHUNG (Persona natural)</v>
      </c>
      <c r="F2247" s="138" t="s">
        <v>162</v>
      </c>
      <c r="G2247" s="139">
        <f t="shared" si="372"/>
        <v>19</v>
      </c>
      <c r="H2247" s="139" t="str">
        <f>VLOOKUP(D2247,Empresas!$D$6:$L$92,7,0)</f>
        <v>Mensual</v>
      </c>
      <c r="I2247" s="138" t="str">
        <f>VLOOKUP(VLOOKUP(D2247&amp;"|"&amp;B2247,Empresas!$I$7:$CB$92,G2247,0),Tablas!$A$3:$B$5,2,0)</f>
        <v>No aplica</v>
      </c>
      <c r="J2247" s="78"/>
      <c r="K2247" s="78"/>
      <c r="L2247" s="78"/>
      <c r="M2247" s="78"/>
      <c r="N2247" s="78"/>
      <c r="O2247" s="78"/>
      <c r="P2247" s="78"/>
      <c r="Q2247" s="78"/>
      <c r="R2247" s="78"/>
      <c r="S2247" s="78"/>
      <c r="T2247" s="78"/>
      <c r="U2247" s="78"/>
      <c r="V2247" s="78" t="str">
        <f>VLOOKUP(D2247,Empresas!$D$7:$CF$91,81,0)</f>
        <v>A</v>
      </c>
      <c r="W2247" s="78" t="str">
        <f>VLOOKUP(D2247,Empresas!$D$7:$M$91,10,0)</f>
        <v>P. Natural</v>
      </c>
      <c r="X2247" s="69" t="str">
        <f t="shared" si="367"/>
        <v>SI</v>
      </c>
      <c r="Y2247" s="153" t="str">
        <f t="shared" si="368"/>
        <v>No aplica</v>
      </c>
      <c r="Z2247" s="147">
        <f>IF(Y2247="No aplica",0,IF(I2247="no",0,IF(I2247="No aplica",0,IF(I2247="Si",1,IF(I2247="Fisico",1,IF(I2247="Electronico",2,VLOOKUP(C2247&amp;"|"&amp;B2247&amp;"|"&amp;D2247,Empresas!$C$6:$CC$92,G2247+6+1,0)))))))</f>
        <v>0</v>
      </c>
      <c r="AA2247" s="147">
        <f>IF(AND($I2247="Si",J2247=1),1,IF(AND($I2247="Fisico",J2247=1),1,IF(AND(J2247=1,$I2247="Electronico"),2,IF(J2247=1,VLOOKUP($C2247&amp;"|"&amp;$B2247&amp;"|"&amp;$D2247,Empresas!$C$6:$CC$92,$G2247+6+1,0),0))))</f>
        <v>0</v>
      </c>
      <c r="AB2247" s="147">
        <f>IF(AND($I2247="Si",K2247=1),1,IF(AND($I2247="Fisico",K2247=1),1,IF(AND(K2247=1,$I2247="Electronico"),2,IF(K2247=1,VLOOKUP($C2247&amp;"|"&amp;$B2247&amp;"|"&amp;$D2247,Empresas!$C$6:$CC$92,$G2247+6+1,0),0))))</f>
        <v>0</v>
      </c>
      <c r="AC2247" s="147">
        <f>IF(AND($I2247="Si",L2247=1),1,IF(AND($I2247="Fisico",L2247=1),1,IF(AND(L2247=1,$I2247="Electronico"),2,IF(L2247=1,VLOOKUP($C2247&amp;"|"&amp;$B2247&amp;"|"&amp;$D2247,Empresas!$C$6:$CC$92,$G2247+6+1,0),0))))</f>
        <v>0</v>
      </c>
      <c r="AD2247" s="147">
        <f>IF(AND($I2247="Si",M2247=1),1,IF(AND($I2247="Fisico",M2247=1),1,IF(AND(M2247=1,$I2247="Electronico"),2,IF(M2247=1,VLOOKUP($C2247&amp;"|"&amp;$B2247&amp;"|"&amp;$D2247,Empresas!$C$6:$CC$92,$G2247+6+1,0),0))))</f>
        <v>0</v>
      </c>
      <c r="AE2247" s="147">
        <f>IF(AND($I2247="Si",N2247=1),1,IF(AND($I2247="Fisico",N2247=1),1,IF(AND(N2247=1,$I2247="Electronico"),2,IF(N2247=1,VLOOKUP($C2247&amp;"|"&amp;$B2247&amp;"|"&amp;$D2247,Empresas!$C$6:$CC$92,$G2247+6+1,0),0))))</f>
        <v>0</v>
      </c>
      <c r="AF2247" s="147">
        <f>IF(AND($I2247="Si",O2247=1),1,IF(AND($I2247="Fisico",O2247=1),1,IF(AND(O2247=1,$I2247="Electronico"),2,IF(O2247=1,VLOOKUP($C2247&amp;"|"&amp;$B2247&amp;"|"&amp;$D2247,Empresas!$C$6:$CC$92,$G2247+6+1,0),0))))</f>
        <v>0</v>
      </c>
      <c r="AG2247" s="147">
        <f>IF(AND($I2247="Si",P2247=1),1,IF(AND($I2247="Fisico",P2247=1),1,IF(AND(P2247=1,$I2247="Electronico"),2,IF(P2247=1,VLOOKUP($C2247&amp;"|"&amp;$B2247&amp;"|"&amp;$D2247,Empresas!$C$6:$CC$92,$G2247+6+1,0),0))))</f>
        <v>0</v>
      </c>
      <c r="AH2247" s="147">
        <f>IF(AND($I2247="Si",Q2247=1),1,IF(AND($I2247="Fisico",Q2247=1),1,IF(AND(Q2247=1,$I2247="Electronico"),2,IF(Q2247=1,VLOOKUP($C2247&amp;"|"&amp;$B2247&amp;"|"&amp;$D2247,Empresas!$C$6:$CC$92,$G2247+6+1,0),0))))</f>
        <v>0</v>
      </c>
      <c r="AI2247" s="147">
        <f>IF(AND($I2247="Si",R2247=1),1,IF(AND($I2247="Fisico",R2247=1),1,IF(AND(R2247=1,$I2247="Electronico"),2,IF(R2247=1,VLOOKUP($C2247&amp;"|"&amp;$B2247&amp;"|"&amp;$D2247,Empresas!$C$6:$CC$92,$G2247+6+1,0),0))))</f>
        <v>0</v>
      </c>
      <c r="AJ2247" s="147">
        <f>IF(AND($I2247="Si",S2247=1),1,IF(AND($I2247="Fisico",S2247=1),1,IF(AND(S2247=1,$I2247="Electronico"),2,IF(S2247=1,VLOOKUP($C2247&amp;"|"&amp;$B2247&amp;"|"&amp;$D2247,Empresas!$C$6:$CC$92,$G2247+6+1,0),0))))</f>
        <v>0</v>
      </c>
      <c r="AK2247" s="147">
        <f>IF(AND($I2247="Si",T2247=1),1,IF(AND($I2247="Fisico",T2247=1),1,IF(AND(T2247=1,$I2247="Electronico"),2,IF(T2247=1,VLOOKUP($C2247&amp;"|"&amp;$B2247&amp;"|"&amp;$D2247,Empresas!$C$6:$CC$92,$G2247+6+1,0),0))))</f>
        <v>0</v>
      </c>
      <c r="AL2247" s="147">
        <f>IF(AND($I2247="Si",U2247=1),1,IF(AND($I2247="Fisico",U2247=1),1,IF(AND(U2247=1,$I2247="Electronico"),2,IF(U2247=1,VLOOKUP($C2247&amp;"|"&amp;$B2247&amp;"|"&amp;$D2247,Empresas!$C$6:$CC$92,$G2247+6+1,0),0))))</f>
        <v>0</v>
      </c>
      <c r="AM2247" s="149">
        <f t="shared" si="369"/>
        <v>0</v>
      </c>
      <c r="AN2247" s="149">
        <f t="shared" si="370"/>
        <v>0</v>
      </c>
      <c r="AO2247" s="152">
        <f t="shared" si="371"/>
        <v>0</v>
      </c>
    </row>
    <row r="2248" spans="1:41" x14ac:dyDescent="0.25">
      <c r="A2248" s="137" t="str">
        <f>VLOOKUP(D2248,Empresas!$D$7:$F$91,3,0)</f>
        <v>Omar</v>
      </c>
      <c r="B2248" s="138" t="str">
        <f>VLOOKUP(D2248,Empresas!$D$7:$G$91,4,0)</f>
        <v>Marisol</v>
      </c>
      <c r="C2248" s="138" t="s">
        <v>544</v>
      </c>
      <c r="D2248" s="138" t="s">
        <v>476</v>
      </c>
      <c r="E2248" s="138" t="str">
        <f>VLOOKUP(D2248,Empresas!$D$7:$E$92,2,0)</f>
        <v>JORGE CHUNG (Persona natural)</v>
      </c>
      <c r="F2248" s="138" t="s">
        <v>163</v>
      </c>
      <c r="G2248" s="139">
        <f t="shared" si="372"/>
        <v>22</v>
      </c>
      <c r="H2248" s="139" t="str">
        <f>VLOOKUP(D2248,Empresas!$D$6:$L$92,7,0)</f>
        <v>Mensual</v>
      </c>
      <c r="I2248" s="138" t="str">
        <f>VLOOKUP(VLOOKUP(D2248&amp;"|"&amp;B2248,Empresas!$I$7:$CB$92,G2248,0),Tablas!$A$3:$B$5,2,0)</f>
        <v>No aplica</v>
      </c>
      <c r="J2248" s="78"/>
      <c r="K2248" s="78"/>
      <c r="L2248" s="78"/>
      <c r="M2248" s="78"/>
      <c r="N2248" s="78"/>
      <c r="O2248" s="78"/>
      <c r="P2248" s="78"/>
      <c r="Q2248" s="78"/>
      <c r="R2248" s="78"/>
      <c r="S2248" s="78"/>
      <c r="T2248" s="78"/>
      <c r="U2248" s="78"/>
      <c r="V2248" s="78" t="str">
        <f>VLOOKUP(D2248,Empresas!$D$7:$CF$91,81,0)</f>
        <v>A</v>
      </c>
      <c r="W2248" s="78" t="str">
        <f>VLOOKUP(D2248,Empresas!$D$7:$M$91,10,0)</f>
        <v>P. Natural</v>
      </c>
      <c r="X2248" s="69" t="str">
        <f t="shared" si="367"/>
        <v>SI</v>
      </c>
      <c r="Y2248" s="153" t="str">
        <f t="shared" si="368"/>
        <v>No aplica</v>
      </c>
      <c r="Z2248" s="147">
        <f>IF(Y2248="No aplica",0,IF(I2248="no",0,IF(I2248="No aplica",0,IF(I2248="Si",1,IF(I2248="Fisico",1,IF(I2248="Electronico",2,VLOOKUP(C2248&amp;"|"&amp;B2248&amp;"|"&amp;D2248,Empresas!$C$6:$CC$92,G2248+6+1,0)))))))</f>
        <v>0</v>
      </c>
      <c r="AA2248" s="147">
        <f>IF(AND($I2248="Si",J2248=1),1,IF(AND($I2248="Fisico",J2248=1),1,IF(AND(J2248=1,$I2248="Electronico"),2,IF(J2248=1,VLOOKUP($C2248&amp;"|"&amp;$B2248&amp;"|"&amp;$D2248,Empresas!$C$6:$CC$92,$G2248+6+1,0),0))))</f>
        <v>0</v>
      </c>
      <c r="AB2248" s="147">
        <f>IF(AND($I2248="Si",K2248=1),1,IF(AND($I2248="Fisico",K2248=1),1,IF(AND(K2248=1,$I2248="Electronico"),2,IF(K2248=1,VLOOKUP($C2248&amp;"|"&amp;$B2248&amp;"|"&amp;$D2248,Empresas!$C$6:$CC$92,$G2248+6+1,0),0))))</f>
        <v>0</v>
      </c>
      <c r="AC2248" s="147">
        <f>IF(AND($I2248="Si",L2248=1),1,IF(AND($I2248="Fisico",L2248=1),1,IF(AND(L2248=1,$I2248="Electronico"),2,IF(L2248=1,VLOOKUP($C2248&amp;"|"&amp;$B2248&amp;"|"&amp;$D2248,Empresas!$C$6:$CC$92,$G2248+6+1,0),0))))</f>
        <v>0</v>
      </c>
      <c r="AD2248" s="147">
        <f>IF(AND($I2248="Si",M2248=1),1,IF(AND($I2248="Fisico",M2248=1),1,IF(AND(M2248=1,$I2248="Electronico"),2,IF(M2248=1,VLOOKUP($C2248&amp;"|"&amp;$B2248&amp;"|"&amp;$D2248,Empresas!$C$6:$CC$92,$G2248+6+1,0),0))))</f>
        <v>0</v>
      </c>
      <c r="AE2248" s="147">
        <f>IF(AND($I2248="Si",N2248=1),1,IF(AND($I2248="Fisico",N2248=1),1,IF(AND(N2248=1,$I2248="Electronico"),2,IF(N2248=1,VLOOKUP($C2248&amp;"|"&amp;$B2248&amp;"|"&amp;$D2248,Empresas!$C$6:$CC$92,$G2248+6+1,0),0))))</f>
        <v>0</v>
      </c>
      <c r="AF2248" s="147">
        <f>IF(AND($I2248="Si",O2248=1),1,IF(AND($I2248="Fisico",O2248=1),1,IF(AND(O2248=1,$I2248="Electronico"),2,IF(O2248=1,VLOOKUP($C2248&amp;"|"&amp;$B2248&amp;"|"&amp;$D2248,Empresas!$C$6:$CC$92,$G2248+6+1,0),0))))</f>
        <v>0</v>
      </c>
      <c r="AG2248" s="147">
        <f>IF(AND($I2248="Si",P2248=1),1,IF(AND($I2248="Fisico",P2248=1),1,IF(AND(P2248=1,$I2248="Electronico"),2,IF(P2248=1,VLOOKUP($C2248&amp;"|"&amp;$B2248&amp;"|"&amp;$D2248,Empresas!$C$6:$CC$92,$G2248+6+1,0),0))))</f>
        <v>0</v>
      </c>
      <c r="AH2248" s="147">
        <f>IF(AND($I2248="Si",Q2248=1),1,IF(AND($I2248="Fisico",Q2248=1),1,IF(AND(Q2248=1,$I2248="Electronico"),2,IF(Q2248=1,VLOOKUP($C2248&amp;"|"&amp;$B2248&amp;"|"&amp;$D2248,Empresas!$C$6:$CC$92,$G2248+6+1,0),0))))</f>
        <v>0</v>
      </c>
      <c r="AI2248" s="147">
        <f>IF(AND($I2248="Si",R2248=1),1,IF(AND($I2248="Fisico",R2248=1),1,IF(AND(R2248=1,$I2248="Electronico"),2,IF(R2248=1,VLOOKUP($C2248&amp;"|"&amp;$B2248&amp;"|"&amp;$D2248,Empresas!$C$6:$CC$92,$G2248+6+1,0),0))))</f>
        <v>0</v>
      </c>
      <c r="AJ2248" s="147">
        <f>IF(AND($I2248="Si",S2248=1),1,IF(AND($I2248="Fisico",S2248=1),1,IF(AND(S2248=1,$I2248="Electronico"),2,IF(S2248=1,VLOOKUP($C2248&amp;"|"&amp;$B2248&amp;"|"&amp;$D2248,Empresas!$C$6:$CC$92,$G2248+6+1,0),0))))</f>
        <v>0</v>
      </c>
      <c r="AK2248" s="147">
        <f>IF(AND($I2248="Si",T2248=1),1,IF(AND($I2248="Fisico",T2248=1),1,IF(AND(T2248=1,$I2248="Electronico"),2,IF(T2248=1,VLOOKUP($C2248&amp;"|"&amp;$B2248&amp;"|"&amp;$D2248,Empresas!$C$6:$CC$92,$G2248+6+1,0),0))))</f>
        <v>0</v>
      </c>
      <c r="AL2248" s="147">
        <f>IF(AND($I2248="Si",U2248=1),1,IF(AND($I2248="Fisico",U2248=1),1,IF(AND(U2248=1,$I2248="Electronico"),2,IF(U2248=1,VLOOKUP($C2248&amp;"|"&amp;$B2248&amp;"|"&amp;$D2248,Empresas!$C$6:$CC$92,$G2248+6+1,0),0))))</f>
        <v>0</v>
      </c>
      <c r="AM2248" s="149">
        <f t="shared" si="369"/>
        <v>0</v>
      </c>
      <c r="AN2248" s="149">
        <f t="shared" si="370"/>
        <v>0</v>
      </c>
      <c r="AO2248" s="152">
        <f t="shared" si="371"/>
        <v>0</v>
      </c>
    </row>
    <row r="2249" spans="1:41" x14ac:dyDescent="0.25">
      <c r="A2249" s="137" t="str">
        <f>VLOOKUP(D2249,Empresas!$D$7:$F$91,3,0)</f>
        <v>Omar</v>
      </c>
      <c r="B2249" s="138" t="str">
        <f>VLOOKUP(D2249,Empresas!$D$7:$G$91,4,0)</f>
        <v>Marisol</v>
      </c>
      <c r="C2249" s="138" t="s">
        <v>544</v>
      </c>
      <c r="D2249" s="138" t="s">
        <v>476</v>
      </c>
      <c r="E2249" s="138" t="str">
        <f>VLOOKUP(D2249,Empresas!$D$7:$E$92,2,0)</f>
        <v>JORGE CHUNG (Persona natural)</v>
      </c>
      <c r="F2249" s="138" t="s">
        <v>164</v>
      </c>
      <c r="G2249" s="139">
        <f t="shared" si="372"/>
        <v>25</v>
      </c>
      <c r="H2249" s="139" t="str">
        <f>VLOOKUP(D2249,Empresas!$D$6:$L$92,7,0)</f>
        <v>Mensual</v>
      </c>
      <c r="I2249" s="138" t="str">
        <f>VLOOKUP(VLOOKUP(D2249&amp;"|"&amp;B2249,Empresas!$I$7:$CB$92,G2249,0),Tablas!$A$3:$B$5,2,0)</f>
        <v>No aplica</v>
      </c>
      <c r="J2249" s="78"/>
      <c r="K2249" s="78"/>
      <c r="L2249" s="78"/>
      <c r="M2249" s="78"/>
      <c r="N2249" s="78"/>
      <c r="O2249" s="78"/>
      <c r="P2249" s="78"/>
      <c r="Q2249" s="78"/>
      <c r="R2249" s="78"/>
      <c r="S2249" s="78"/>
      <c r="T2249" s="78"/>
      <c r="U2249" s="78"/>
      <c r="V2249" s="78" t="str">
        <f>VLOOKUP(D2249,Empresas!$D$7:$CF$91,81,0)</f>
        <v>A</v>
      </c>
      <c r="W2249" s="78" t="str">
        <f>VLOOKUP(D2249,Empresas!$D$7:$M$91,10,0)</f>
        <v>P. Natural</v>
      </c>
      <c r="X2249" s="69" t="str">
        <f t="shared" si="367"/>
        <v>SI</v>
      </c>
      <c r="Y2249" s="153" t="str">
        <f t="shared" si="368"/>
        <v>No aplica</v>
      </c>
      <c r="Z2249" s="147">
        <f>IF(Y2249="No aplica",0,IF(I2249="no",0,IF(I2249="No aplica",0,IF(I2249="Si",1,IF(I2249="Fisico",1,IF(I2249="Electronico",2,VLOOKUP(C2249&amp;"|"&amp;B2249&amp;"|"&amp;D2249,Empresas!$C$6:$CC$92,G2249+6+1,0)))))))</f>
        <v>0</v>
      </c>
      <c r="AA2249" s="147">
        <f>IF(AND($I2249="Si",J2249=1),1,IF(AND($I2249="Fisico",J2249=1),1,IF(AND(J2249=1,$I2249="Electronico"),2,IF(J2249=1,VLOOKUP($C2249&amp;"|"&amp;$B2249&amp;"|"&amp;$D2249,Empresas!$C$6:$CC$92,$G2249+6+1,0),0))))</f>
        <v>0</v>
      </c>
      <c r="AB2249" s="147">
        <f>IF(AND($I2249="Si",K2249=1),1,IF(AND($I2249="Fisico",K2249=1),1,IF(AND(K2249=1,$I2249="Electronico"),2,IF(K2249=1,VLOOKUP($C2249&amp;"|"&amp;$B2249&amp;"|"&amp;$D2249,Empresas!$C$6:$CC$92,$G2249+6+1,0),0))))</f>
        <v>0</v>
      </c>
      <c r="AC2249" s="147">
        <f>IF(AND($I2249="Si",L2249=1),1,IF(AND($I2249="Fisico",L2249=1),1,IF(AND(L2249=1,$I2249="Electronico"),2,IF(L2249=1,VLOOKUP($C2249&amp;"|"&amp;$B2249&amp;"|"&amp;$D2249,Empresas!$C$6:$CC$92,$G2249+6+1,0),0))))</f>
        <v>0</v>
      </c>
      <c r="AD2249" s="147">
        <f>IF(AND($I2249="Si",M2249=1),1,IF(AND($I2249="Fisico",M2249=1),1,IF(AND(M2249=1,$I2249="Electronico"),2,IF(M2249=1,VLOOKUP($C2249&amp;"|"&amp;$B2249&amp;"|"&amp;$D2249,Empresas!$C$6:$CC$92,$G2249+6+1,0),0))))</f>
        <v>0</v>
      </c>
      <c r="AE2249" s="147">
        <f>IF(AND($I2249="Si",N2249=1),1,IF(AND($I2249="Fisico",N2249=1),1,IF(AND(N2249=1,$I2249="Electronico"),2,IF(N2249=1,VLOOKUP($C2249&amp;"|"&amp;$B2249&amp;"|"&amp;$D2249,Empresas!$C$6:$CC$92,$G2249+6+1,0),0))))</f>
        <v>0</v>
      </c>
      <c r="AF2249" s="147">
        <f>IF(AND($I2249="Si",O2249=1),1,IF(AND($I2249="Fisico",O2249=1),1,IF(AND(O2249=1,$I2249="Electronico"),2,IF(O2249=1,VLOOKUP($C2249&amp;"|"&amp;$B2249&amp;"|"&amp;$D2249,Empresas!$C$6:$CC$92,$G2249+6+1,0),0))))</f>
        <v>0</v>
      </c>
      <c r="AG2249" s="147">
        <f>IF(AND($I2249="Si",P2249=1),1,IF(AND($I2249="Fisico",P2249=1),1,IF(AND(P2249=1,$I2249="Electronico"),2,IF(P2249=1,VLOOKUP($C2249&amp;"|"&amp;$B2249&amp;"|"&amp;$D2249,Empresas!$C$6:$CC$92,$G2249+6+1,0),0))))</f>
        <v>0</v>
      </c>
      <c r="AH2249" s="147">
        <f>IF(AND($I2249="Si",Q2249=1),1,IF(AND($I2249="Fisico",Q2249=1),1,IF(AND(Q2249=1,$I2249="Electronico"),2,IF(Q2249=1,VLOOKUP($C2249&amp;"|"&amp;$B2249&amp;"|"&amp;$D2249,Empresas!$C$6:$CC$92,$G2249+6+1,0),0))))</f>
        <v>0</v>
      </c>
      <c r="AI2249" s="147">
        <f>IF(AND($I2249="Si",R2249=1),1,IF(AND($I2249="Fisico",R2249=1),1,IF(AND(R2249=1,$I2249="Electronico"),2,IF(R2249=1,VLOOKUP($C2249&amp;"|"&amp;$B2249&amp;"|"&amp;$D2249,Empresas!$C$6:$CC$92,$G2249+6+1,0),0))))</f>
        <v>0</v>
      </c>
      <c r="AJ2249" s="147">
        <f>IF(AND($I2249="Si",S2249=1),1,IF(AND($I2249="Fisico",S2249=1),1,IF(AND(S2249=1,$I2249="Electronico"),2,IF(S2249=1,VLOOKUP($C2249&amp;"|"&amp;$B2249&amp;"|"&amp;$D2249,Empresas!$C$6:$CC$92,$G2249+6+1,0),0))))</f>
        <v>0</v>
      </c>
      <c r="AK2249" s="147">
        <f>IF(AND($I2249="Si",T2249=1),1,IF(AND($I2249="Fisico",T2249=1),1,IF(AND(T2249=1,$I2249="Electronico"),2,IF(T2249=1,VLOOKUP($C2249&amp;"|"&amp;$B2249&amp;"|"&amp;$D2249,Empresas!$C$6:$CC$92,$G2249+6+1,0),0))))</f>
        <v>0</v>
      </c>
      <c r="AL2249" s="147">
        <f>IF(AND($I2249="Si",U2249=1),1,IF(AND($I2249="Fisico",U2249=1),1,IF(AND(U2249=1,$I2249="Electronico"),2,IF(U2249=1,VLOOKUP($C2249&amp;"|"&amp;$B2249&amp;"|"&amp;$D2249,Empresas!$C$6:$CC$92,$G2249+6+1,0),0))))</f>
        <v>0</v>
      </c>
      <c r="AM2249" s="149">
        <f t="shared" si="369"/>
        <v>0</v>
      </c>
      <c r="AN2249" s="149">
        <f t="shared" si="370"/>
        <v>0</v>
      </c>
      <c r="AO2249" s="152">
        <f t="shared" si="371"/>
        <v>0</v>
      </c>
    </row>
    <row r="2250" spans="1:41" x14ac:dyDescent="0.25">
      <c r="A2250" s="137" t="str">
        <f>VLOOKUP(D2250,Empresas!$D$7:$F$91,3,0)</f>
        <v>Omar</v>
      </c>
      <c r="B2250" s="138" t="str">
        <f>VLOOKUP(D2250,Empresas!$D$7:$G$91,4,0)</f>
        <v>Marisol</v>
      </c>
      <c r="C2250" s="138" t="s">
        <v>544</v>
      </c>
      <c r="D2250" s="138" t="s">
        <v>476</v>
      </c>
      <c r="E2250" s="138" t="str">
        <f>VLOOKUP(D2250,Empresas!$D$7:$E$92,2,0)</f>
        <v>JORGE CHUNG (Persona natural)</v>
      </c>
      <c r="F2250" s="138" t="s">
        <v>165</v>
      </c>
      <c r="G2250" s="139">
        <f t="shared" si="372"/>
        <v>28</v>
      </c>
      <c r="H2250" s="139" t="str">
        <f>VLOOKUP(D2250,Empresas!$D$6:$L$92,7,0)</f>
        <v>Mensual</v>
      </c>
      <c r="I2250" s="138" t="str">
        <f>VLOOKUP(VLOOKUP(D2250&amp;"|"&amp;B2250,Empresas!$I$7:$CB$92,G2250,0),Tablas!$A$3:$B$5,2,0)</f>
        <v>No aplica</v>
      </c>
      <c r="J2250" s="78"/>
      <c r="K2250" s="78"/>
      <c r="L2250" s="78"/>
      <c r="M2250" s="78"/>
      <c r="N2250" s="78"/>
      <c r="O2250" s="78"/>
      <c r="P2250" s="78"/>
      <c r="Q2250" s="78"/>
      <c r="R2250" s="78"/>
      <c r="S2250" s="78"/>
      <c r="T2250" s="78"/>
      <c r="U2250" s="78"/>
      <c r="V2250" s="78" t="str">
        <f>VLOOKUP(D2250,Empresas!$D$7:$CF$91,81,0)</f>
        <v>A</v>
      </c>
      <c r="W2250" s="78" t="str">
        <f>VLOOKUP(D2250,Empresas!$D$7:$M$91,10,0)</f>
        <v>P. Natural</v>
      </c>
      <c r="X2250" s="69" t="str">
        <f t="shared" si="367"/>
        <v>SI</v>
      </c>
      <c r="Y2250" s="153" t="str">
        <f t="shared" si="368"/>
        <v>No aplica</v>
      </c>
      <c r="Z2250" s="147">
        <f>IF(Y2250="No aplica",0,IF(I2250="no",0,IF(I2250="No aplica",0,IF(I2250="Si",1,IF(I2250="Fisico",1,IF(I2250="Electronico",2,VLOOKUP(C2250&amp;"|"&amp;B2250&amp;"|"&amp;D2250,Empresas!$C$6:$CC$92,G2250+6+1,0)))))))</f>
        <v>0</v>
      </c>
      <c r="AA2250" s="147">
        <f>IF(AND($I2250="Si",J2250=1),1,IF(AND($I2250="Fisico",J2250=1),1,IF(AND(J2250=1,$I2250="Electronico"),2,IF(J2250=1,VLOOKUP($C2250&amp;"|"&amp;$B2250&amp;"|"&amp;$D2250,Empresas!$C$6:$CC$92,$G2250+6+1,0),0))))</f>
        <v>0</v>
      </c>
      <c r="AB2250" s="147">
        <f>IF(AND($I2250="Si",K2250=1),1,IF(AND($I2250="Fisico",K2250=1),1,IF(AND(K2250=1,$I2250="Electronico"),2,IF(K2250=1,VLOOKUP($C2250&amp;"|"&amp;$B2250&amp;"|"&amp;$D2250,Empresas!$C$6:$CC$92,$G2250+6+1,0),0))))</f>
        <v>0</v>
      </c>
      <c r="AC2250" s="147">
        <f>IF(AND($I2250="Si",L2250=1),1,IF(AND($I2250="Fisico",L2250=1),1,IF(AND(L2250=1,$I2250="Electronico"),2,IF(L2250=1,VLOOKUP($C2250&amp;"|"&amp;$B2250&amp;"|"&amp;$D2250,Empresas!$C$6:$CC$92,$G2250+6+1,0),0))))</f>
        <v>0</v>
      </c>
      <c r="AD2250" s="147">
        <f>IF(AND($I2250="Si",M2250=1),1,IF(AND($I2250="Fisico",M2250=1),1,IF(AND(M2250=1,$I2250="Electronico"),2,IF(M2250=1,VLOOKUP($C2250&amp;"|"&amp;$B2250&amp;"|"&amp;$D2250,Empresas!$C$6:$CC$92,$G2250+6+1,0),0))))</f>
        <v>0</v>
      </c>
      <c r="AE2250" s="147">
        <f>IF(AND($I2250="Si",N2250=1),1,IF(AND($I2250="Fisico",N2250=1),1,IF(AND(N2250=1,$I2250="Electronico"),2,IF(N2250=1,VLOOKUP($C2250&amp;"|"&amp;$B2250&amp;"|"&amp;$D2250,Empresas!$C$6:$CC$92,$G2250+6+1,0),0))))</f>
        <v>0</v>
      </c>
      <c r="AF2250" s="147">
        <f>IF(AND($I2250="Si",O2250=1),1,IF(AND($I2250="Fisico",O2250=1),1,IF(AND(O2250=1,$I2250="Electronico"),2,IF(O2250=1,VLOOKUP($C2250&amp;"|"&amp;$B2250&amp;"|"&amp;$D2250,Empresas!$C$6:$CC$92,$G2250+6+1,0),0))))</f>
        <v>0</v>
      </c>
      <c r="AG2250" s="147">
        <f>IF(AND($I2250="Si",P2250=1),1,IF(AND($I2250="Fisico",P2250=1),1,IF(AND(P2250=1,$I2250="Electronico"),2,IF(P2250=1,VLOOKUP($C2250&amp;"|"&amp;$B2250&amp;"|"&amp;$D2250,Empresas!$C$6:$CC$92,$G2250+6+1,0),0))))</f>
        <v>0</v>
      </c>
      <c r="AH2250" s="147">
        <f>IF(AND($I2250="Si",Q2250=1),1,IF(AND($I2250="Fisico",Q2250=1),1,IF(AND(Q2250=1,$I2250="Electronico"),2,IF(Q2250=1,VLOOKUP($C2250&amp;"|"&amp;$B2250&amp;"|"&amp;$D2250,Empresas!$C$6:$CC$92,$G2250+6+1,0),0))))</f>
        <v>0</v>
      </c>
      <c r="AI2250" s="147">
        <f>IF(AND($I2250="Si",R2250=1),1,IF(AND($I2250="Fisico",R2250=1),1,IF(AND(R2250=1,$I2250="Electronico"),2,IF(R2250=1,VLOOKUP($C2250&amp;"|"&amp;$B2250&amp;"|"&amp;$D2250,Empresas!$C$6:$CC$92,$G2250+6+1,0),0))))</f>
        <v>0</v>
      </c>
      <c r="AJ2250" s="147">
        <f>IF(AND($I2250="Si",S2250=1),1,IF(AND($I2250="Fisico",S2250=1),1,IF(AND(S2250=1,$I2250="Electronico"),2,IF(S2250=1,VLOOKUP($C2250&amp;"|"&amp;$B2250&amp;"|"&amp;$D2250,Empresas!$C$6:$CC$92,$G2250+6+1,0),0))))</f>
        <v>0</v>
      </c>
      <c r="AK2250" s="147">
        <f>IF(AND($I2250="Si",T2250=1),1,IF(AND($I2250="Fisico",T2250=1),1,IF(AND(T2250=1,$I2250="Electronico"),2,IF(T2250=1,VLOOKUP($C2250&amp;"|"&amp;$B2250&amp;"|"&amp;$D2250,Empresas!$C$6:$CC$92,$G2250+6+1,0),0))))</f>
        <v>0</v>
      </c>
      <c r="AL2250" s="147">
        <f>IF(AND($I2250="Si",U2250=1),1,IF(AND($I2250="Fisico",U2250=1),1,IF(AND(U2250=1,$I2250="Electronico"),2,IF(U2250=1,VLOOKUP($C2250&amp;"|"&amp;$B2250&amp;"|"&amp;$D2250,Empresas!$C$6:$CC$92,$G2250+6+1,0),0))))</f>
        <v>0</v>
      </c>
      <c r="AM2250" s="149">
        <f t="shared" si="369"/>
        <v>0</v>
      </c>
      <c r="AN2250" s="149">
        <f t="shared" si="370"/>
        <v>0</v>
      </c>
      <c r="AO2250" s="152">
        <f t="shared" si="371"/>
        <v>0</v>
      </c>
    </row>
    <row r="2251" spans="1:41" x14ac:dyDescent="0.25">
      <c r="A2251" s="137" t="str">
        <f>VLOOKUP(D2251,Empresas!$D$7:$F$91,3,0)</f>
        <v>Omar</v>
      </c>
      <c r="B2251" s="138" t="str">
        <f>VLOOKUP(D2251,Empresas!$D$7:$G$91,4,0)</f>
        <v>Marisol</v>
      </c>
      <c r="C2251" s="138" t="s">
        <v>544</v>
      </c>
      <c r="D2251" s="138" t="s">
        <v>476</v>
      </c>
      <c r="E2251" s="138" t="str">
        <f>VLOOKUP(D2251,Empresas!$D$7:$E$92,2,0)</f>
        <v>JORGE CHUNG (Persona natural)</v>
      </c>
      <c r="F2251" s="138" t="s">
        <v>166</v>
      </c>
      <c r="G2251" s="139">
        <f t="shared" si="372"/>
        <v>31</v>
      </c>
      <c r="H2251" s="139" t="str">
        <f>VLOOKUP(D2251,Empresas!$D$6:$L$92,7,0)</f>
        <v>Mensual</v>
      </c>
      <c r="I2251" s="138" t="str">
        <f>VLOOKUP(VLOOKUP(D2251&amp;"|"&amp;B2251,Empresas!$I$7:$CB$92,G2251,0),Tablas!$A$3:$B$5,2,0)</f>
        <v>No aplica</v>
      </c>
      <c r="J2251" s="78"/>
      <c r="K2251" s="78"/>
      <c r="L2251" s="78"/>
      <c r="M2251" s="78"/>
      <c r="N2251" s="78"/>
      <c r="O2251" s="78"/>
      <c r="P2251" s="78"/>
      <c r="Q2251" s="78"/>
      <c r="R2251" s="78"/>
      <c r="S2251" s="78"/>
      <c r="T2251" s="78"/>
      <c r="U2251" s="78"/>
      <c r="V2251" s="78" t="str">
        <f>VLOOKUP(D2251,Empresas!$D$7:$CF$91,81,0)</f>
        <v>A</v>
      </c>
      <c r="W2251" s="78" t="str">
        <f>VLOOKUP(D2251,Empresas!$D$7:$M$91,10,0)</f>
        <v>P. Natural</v>
      </c>
      <c r="X2251" s="69" t="str">
        <f t="shared" si="367"/>
        <v>SI</v>
      </c>
      <c r="Y2251" s="153" t="str">
        <f t="shared" si="368"/>
        <v>No aplica</v>
      </c>
      <c r="Z2251" s="147">
        <f>IF(Y2251="No aplica",0,IF(I2251="no",0,IF(I2251="No aplica",0,IF(I2251="Si",1,IF(I2251="Fisico",1,IF(I2251="Electronico",2,VLOOKUP(C2251&amp;"|"&amp;B2251&amp;"|"&amp;D2251,Empresas!$C$6:$CC$92,G2251+6+1,0)))))))</f>
        <v>0</v>
      </c>
      <c r="AA2251" s="147">
        <f>IF(AND($I2251="Si",J2251=1),1,IF(AND($I2251="Fisico",J2251=1),1,IF(AND(J2251=1,$I2251="Electronico"),2,IF(J2251=1,VLOOKUP($C2251&amp;"|"&amp;$B2251&amp;"|"&amp;$D2251,Empresas!$C$6:$CC$92,$G2251+6+1,0),0))))</f>
        <v>0</v>
      </c>
      <c r="AB2251" s="147">
        <f>IF(AND($I2251="Si",K2251=1),1,IF(AND($I2251="Fisico",K2251=1),1,IF(AND(K2251=1,$I2251="Electronico"),2,IF(K2251=1,VLOOKUP($C2251&amp;"|"&amp;$B2251&amp;"|"&amp;$D2251,Empresas!$C$6:$CC$92,$G2251+6+1,0),0))))</f>
        <v>0</v>
      </c>
      <c r="AC2251" s="147">
        <f>IF(AND($I2251="Si",L2251=1),1,IF(AND($I2251="Fisico",L2251=1),1,IF(AND(L2251=1,$I2251="Electronico"),2,IF(L2251=1,VLOOKUP($C2251&amp;"|"&amp;$B2251&amp;"|"&amp;$D2251,Empresas!$C$6:$CC$92,$G2251+6+1,0),0))))</f>
        <v>0</v>
      </c>
      <c r="AD2251" s="147">
        <f>IF(AND($I2251="Si",M2251=1),1,IF(AND($I2251="Fisico",M2251=1),1,IF(AND(M2251=1,$I2251="Electronico"),2,IF(M2251=1,VLOOKUP($C2251&amp;"|"&amp;$B2251&amp;"|"&amp;$D2251,Empresas!$C$6:$CC$92,$G2251+6+1,0),0))))</f>
        <v>0</v>
      </c>
      <c r="AE2251" s="147">
        <f>IF(AND($I2251="Si",N2251=1),1,IF(AND($I2251="Fisico",N2251=1),1,IF(AND(N2251=1,$I2251="Electronico"),2,IF(N2251=1,VLOOKUP($C2251&amp;"|"&amp;$B2251&amp;"|"&amp;$D2251,Empresas!$C$6:$CC$92,$G2251+6+1,0),0))))</f>
        <v>0</v>
      </c>
      <c r="AF2251" s="147">
        <f>IF(AND($I2251="Si",O2251=1),1,IF(AND($I2251="Fisico",O2251=1),1,IF(AND(O2251=1,$I2251="Electronico"),2,IF(O2251=1,VLOOKUP($C2251&amp;"|"&amp;$B2251&amp;"|"&amp;$D2251,Empresas!$C$6:$CC$92,$G2251+6+1,0),0))))</f>
        <v>0</v>
      </c>
      <c r="AG2251" s="147">
        <f>IF(AND($I2251="Si",P2251=1),1,IF(AND($I2251="Fisico",P2251=1),1,IF(AND(P2251=1,$I2251="Electronico"),2,IF(P2251=1,VLOOKUP($C2251&amp;"|"&amp;$B2251&amp;"|"&amp;$D2251,Empresas!$C$6:$CC$92,$G2251+6+1,0),0))))</f>
        <v>0</v>
      </c>
      <c r="AH2251" s="147">
        <f>IF(AND($I2251="Si",Q2251=1),1,IF(AND($I2251="Fisico",Q2251=1),1,IF(AND(Q2251=1,$I2251="Electronico"),2,IF(Q2251=1,VLOOKUP($C2251&amp;"|"&amp;$B2251&amp;"|"&amp;$D2251,Empresas!$C$6:$CC$92,$G2251+6+1,0),0))))</f>
        <v>0</v>
      </c>
      <c r="AI2251" s="147">
        <f>IF(AND($I2251="Si",R2251=1),1,IF(AND($I2251="Fisico",R2251=1),1,IF(AND(R2251=1,$I2251="Electronico"),2,IF(R2251=1,VLOOKUP($C2251&amp;"|"&amp;$B2251&amp;"|"&amp;$D2251,Empresas!$C$6:$CC$92,$G2251+6+1,0),0))))</f>
        <v>0</v>
      </c>
      <c r="AJ2251" s="147">
        <f>IF(AND($I2251="Si",S2251=1),1,IF(AND($I2251="Fisico",S2251=1),1,IF(AND(S2251=1,$I2251="Electronico"),2,IF(S2251=1,VLOOKUP($C2251&amp;"|"&amp;$B2251&amp;"|"&amp;$D2251,Empresas!$C$6:$CC$92,$G2251+6+1,0),0))))</f>
        <v>0</v>
      </c>
      <c r="AK2251" s="147">
        <f>IF(AND($I2251="Si",T2251=1),1,IF(AND($I2251="Fisico",T2251=1),1,IF(AND(T2251=1,$I2251="Electronico"),2,IF(T2251=1,VLOOKUP($C2251&amp;"|"&amp;$B2251&amp;"|"&amp;$D2251,Empresas!$C$6:$CC$92,$G2251+6+1,0),0))))</f>
        <v>0</v>
      </c>
      <c r="AL2251" s="147">
        <f>IF(AND($I2251="Si",U2251=1),1,IF(AND($I2251="Fisico",U2251=1),1,IF(AND(U2251=1,$I2251="Electronico"),2,IF(U2251=1,VLOOKUP($C2251&amp;"|"&amp;$B2251&amp;"|"&amp;$D2251,Empresas!$C$6:$CC$92,$G2251+6+1,0),0))))</f>
        <v>0</v>
      </c>
      <c r="AM2251" s="149">
        <f t="shared" si="369"/>
        <v>0</v>
      </c>
      <c r="AN2251" s="149">
        <f t="shared" si="370"/>
        <v>0</v>
      </c>
      <c r="AO2251" s="152">
        <f t="shared" si="371"/>
        <v>0</v>
      </c>
    </row>
    <row r="2252" spans="1:41" x14ac:dyDescent="0.25">
      <c r="A2252" s="137" t="str">
        <f>VLOOKUP(D2252,Empresas!$D$7:$F$91,3,0)</f>
        <v>Omar</v>
      </c>
      <c r="B2252" s="138" t="str">
        <f>VLOOKUP(D2252,Empresas!$D$7:$G$91,4,0)</f>
        <v>Marisol</v>
      </c>
      <c r="C2252" s="138" t="s">
        <v>544</v>
      </c>
      <c r="D2252" s="138" t="s">
        <v>476</v>
      </c>
      <c r="E2252" s="138" t="str">
        <f>VLOOKUP(D2252,Empresas!$D$7:$E$92,2,0)</f>
        <v>JORGE CHUNG (Persona natural)</v>
      </c>
      <c r="F2252" s="138" t="s">
        <v>167</v>
      </c>
      <c r="G2252" s="139">
        <f t="shared" si="372"/>
        <v>34</v>
      </c>
      <c r="H2252" s="139" t="str">
        <f>VLOOKUP(D2252,Empresas!$D$6:$L$92,7,0)</f>
        <v>Mensual</v>
      </c>
      <c r="I2252" s="138" t="str">
        <f>VLOOKUP(VLOOKUP(D2252&amp;"|"&amp;B2252,Empresas!$I$7:$CB$92,G2252,0),Tablas!$A$3:$B$5,2,0)</f>
        <v>No aplica</v>
      </c>
      <c r="J2252" s="78"/>
      <c r="K2252" s="78"/>
      <c r="L2252" s="78"/>
      <c r="M2252" s="78"/>
      <c r="N2252" s="78"/>
      <c r="O2252" s="78"/>
      <c r="P2252" s="78"/>
      <c r="Q2252" s="78"/>
      <c r="R2252" s="78"/>
      <c r="S2252" s="78"/>
      <c r="T2252" s="78"/>
      <c r="U2252" s="78"/>
      <c r="V2252" s="78" t="str">
        <f>VLOOKUP(D2252,Empresas!$D$7:$CF$91,81,0)</f>
        <v>A</v>
      </c>
      <c r="W2252" s="78" t="str">
        <f>VLOOKUP(D2252,Empresas!$D$7:$M$91,10,0)</f>
        <v>P. Natural</v>
      </c>
      <c r="X2252" s="69" t="str">
        <f t="shared" si="367"/>
        <v>SI</v>
      </c>
      <c r="Y2252" s="153" t="str">
        <f t="shared" si="368"/>
        <v>No aplica</v>
      </c>
      <c r="Z2252" s="147">
        <f>IF(Y2252="No aplica",0,IF(I2252="no",0,IF(I2252="No aplica",0,IF(I2252="Si",1,IF(I2252="Fisico",1,IF(I2252="Electronico",2,VLOOKUP(C2252&amp;"|"&amp;B2252&amp;"|"&amp;D2252,Empresas!$C$6:$CC$92,G2252+6+1,0)))))))</f>
        <v>0</v>
      </c>
      <c r="AA2252" s="147">
        <f>IF(AND($I2252="Si",J2252=1),1,IF(AND($I2252="Fisico",J2252=1),1,IF(AND(J2252=1,$I2252="Electronico"),2,IF(J2252=1,VLOOKUP($C2252&amp;"|"&amp;$B2252&amp;"|"&amp;$D2252,Empresas!$C$6:$CC$92,$G2252+6+1,0),0))))</f>
        <v>0</v>
      </c>
      <c r="AB2252" s="147">
        <f>IF(AND($I2252="Si",K2252=1),1,IF(AND($I2252="Fisico",K2252=1),1,IF(AND(K2252=1,$I2252="Electronico"),2,IF(K2252=1,VLOOKUP($C2252&amp;"|"&amp;$B2252&amp;"|"&amp;$D2252,Empresas!$C$6:$CC$92,$G2252+6+1,0),0))))</f>
        <v>0</v>
      </c>
      <c r="AC2252" s="147">
        <f>IF(AND($I2252="Si",L2252=1),1,IF(AND($I2252="Fisico",L2252=1),1,IF(AND(L2252=1,$I2252="Electronico"),2,IF(L2252=1,VLOOKUP($C2252&amp;"|"&amp;$B2252&amp;"|"&amp;$D2252,Empresas!$C$6:$CC$92,$G2252+6+1,0),0))))</f>
        <v>0</v>
      </c>
      <c r="AD2252" s="147">
        <f>IF(AND($I2252="Si",M2252=1),1,IF(AND($I2252="Fisico",M2252=1),1,IF(AND(M2252=1,$I2252="Electronico"),2,IF(M2252=1,VLOOKUP($C2252&amp;"|"&amp;$B2252&amp;"|"&amp;$D2252,Empresas!$C$6:$CC$92,$G2252+6+1,0),0))))</f>
        <v>0</v>
      </c>
      <c r="AE2252" s="147">
        <f>IF(AND($I2252="Si",N2252=1),1,IF(AND($I2252="Fisico",N2252=1),1,IF(AND(N2252=1,$I2252="Electronico"),2,IF(N2252=1,VLOOKUP($C2252&amp;"|"&amp;$B2252&amp;"|"&amp;$D2252,Empresas!$C$6:$CC$92,$G2252+6+1,0),0))))</f>
        <v>0</v>
      </c>
      <c r="AF2252" s="147">
        <f>IF(AND($I2252="Si",O2252=1),1,IF(AND($I2252="Fisico",O2252=1),1,IF(AND(O2252=1,$I2252="Electronico"),2,IF(O2252=1,VLOOKUP($C2252&amp;"|"&amp;$B2252&amp;"|"&amp;$D2252,Empresas!$C$6:$CC$92,$G2252+6+1,0),0))))</f>
        <v>0</v>
      </c>
      <c r="AG2252" s="147">
        <f>IF(AND($I2252="Si",P2252=1),1,IF(AND($I2252="Fisico",P2252=1),1,IF(AND(P2252=1,$I2252="Electronico"),2,IF(P2252=1,VLOOKUP($C2252&amp;"|"&amp;$B2252&amp;"|"&amp;$D2252,Empresas!$C$6:$CC$92,$G2252+6+1,0),0))))</f>
        <v>0</v>
      </c>
      <c r="AH2252" s="147">
        <f>IF(AND($I2252="Si",Q2252=1),1,IF(AND($I2252="Fisico",Q2252=1),1,IF(AND(Q2252=1,$I2252="Electronico"),2,IF(Q2252=1,VLOOKUP($C2252&amp;"|"&amp;$B2252&amp;"|"&amp;$D2252,Empresas!$C$6:$CC$92,$G2252+6+1,0),0))))</f>
        <v>0</v>
      </c>
      <c r="AI2252" s="147">
        <f>IF(AND($I2252="Si",R2252=1),1,IF(AND($I2252="Fisico",R2252=1),1,IF(AND(R2252=1,$I2252="Electronico"),2,IF(R2252=1,VLOOKUP($C2252&amp;"|"&amp;$B2252&amp;"|"&amp;$D2252,Empresas!$C$6:$CC$92,$G2252+6+1,0),0))))</f>
        <v>0</v>
      </c>
      <c r="AJ2252" s="147">
        <f>IF(AND($I2252="Si",S2252=1),1,IF(AND($I2252="Fisico",S2252=1),1,IF(AND(S2252=1,$I2252="Electronico"),2,IF(S2252=1,VLOOKUP($C2252&amp;"|"&amp;$B2252&amp;"|"&amp;$D2252,Empresas!$C$6:$CC$92,$G2252+6+1,0),0))))</f>
        <v>0</v>
      </c>
      <c r="AK2252" s="147">
        <f>IF(AND($I2252="Si",T2252=1),1,IF(AND($I2252="Fisico",T2252=1),1,IF(AND(T2252=1,$I2252="Electronico"),2,IF(T2252=1,VLOOKUP($C2252&amp;"|"&amp;$B2252&amp;"|"&amp;$D2252,Empresas!$C$6:$CC$92,$G2252+6+1,0),0))))</f>
        <v>0</v>
      </c>
      <c r="AL2252" s="147">
        <f>IF(AND($I2252="Si",U2252=1),1,IF(AND($I2252="Fisico",U2252=1),1,IF(AND(U2252=1,$I2252="Electronico"),2,IF(U2252=1,VLOOKUP($C2252&amp;"|"&amp;$B2252&amp;"|"&amp;$D2252,Empresas!$C$6:$CC$92,$G2252+6+1,0),0))))</f>
        <v>0</v>
      </c>
      <c r="AM2252" s="149">
        <f t="shared" si="369"/>
        <v>0</v>
      </c>
      <c r="AN2252" s="149">
        <f t="shared" si="370"/>
        <v>0</v>
      </c>
      <c r="AO2252" s="152">
        <f t="shared" si="371"/>
        <v>0</v>
      </c>
    </row>
    <row r="2253" spans="1:41" x14ac:dyDescent="0.25">
      <c r="A2253" s="137" t="str">
        <f>VLOOKUP(D2253,Empresas!$D$7:$F$91,3,0)</f>
        <v>Omar</v>
      </c>
      <c r="B2253" s="138" t="str">
        <f>VLOOKUP(D2253,Empresas!$D$7:$G$91,4,0)</f>
        <v>Marisol</v>
      </c>
      <c r="C2253" s="138" t="s">
        <v>544</v>
      </c>
      <c r="D2253" s="138" t="s">
        <v>476</v>
      </c>
      <c r="E2253" s="138" t="str">
        <f>VLOOKUP(D2253,Empresas!$D$7:$E$92,2,0)</f>
        <v>JORGE CHUNG (Persona natural)</v>
      </c>
      <c r="F2253" s="138" t="s">
        <v>168</v>
      </c>
      <c r="G2253" s="139">
        <f t="shared" si="372"/>
        <v>37</v>
      </c>
      <c r="H2253" s="139" t="str">
        <f>VLOOKUP(D2253,Empresas!$D$6:$L$92,7,0)</f>
        <v>Mensual</v>
      </c>
      <c r="I2253" s="138" t="str">
        <f>VLOOKUP(VLOOKUP(D2253&amp;"|"&amp;B2253,Empresas!$I$7:$CB$92,G2253,0),Tablas!$A$3:$B$5,2,0)</f>
        <v>No aplica</v>
      </c>
      <c r="J2253" s="78"/>
      <c r="K2253" s="78"/>
      <c r="L2253" s="78"/>
      <c r="M2253" s="78"/>
      <c r="N2253" s="78"/>
      <c r="O2253" s="78"/>
      <c r="P2253" s="78"/>
      <c r="Q2253" s="78"/>
      <c r="R2253" s="78"/>
      <c r="S2253" s="78"/>
      <c r="T2253" s="78"/>
      <c r="U2253" s="78"/>
      <c r="V2253" s="78" t="str">
        <f>VLOOKUP(D2253,Empresas!$D$7:$CF$91,81,0)</f>
        <v>A</v>
      </c>
      <c r="W2253" s="78" t="str">
        <f>VLOOKUP(D2253,Empresas!$D$7:$M$91,10,0)</f>
        <v>P. Natural</v>
      </c>
      <c r="X2253" s="69" t="str">
        <f t="shared" si="367"/>
        <v>SI</v>
      </c>
      <c r="Y2253" s="153" t="str">
        <f t="shared" si="368"/>
        <v>No aplica</v>
      </c>
      <c r="Z2253" s="147">
        <f>IF(Y2253="No aplica",0,IF(I2253="no",0,IF(I2253="No aplica",0,IF(I2253="Si",1,IF(I2253="Fisico",1,IF(I2253="Electronico",2,VLOOKUP(C2253&amp;"|"&amp;B2253&amp;"|"&amp;D2253,Empresas!$C$6:$CC$92,G2253+6+1,0)))))))</f>
        <v>0</v>
      </c>
      <c r="AA2253" s="147">
        <f>IF(AND($I2253="Si",J2253=1),1,IF(AND($I2253="Fisico",J2253=1),1,IF(AND(J2253=1,$I2253="Electronico"),2,IF(J2253=1,VLOOKUP($C2253&amp;"|"&amp;$B2253&amp;"|"&amp;$D2253,Empresas!$C$6:$CC$92,$G2253+6+1,0),0))))</f>
        <v>0</v>
      </c>
      <c r="AB2253" s="147">
        <f>IF(AND($I2253="Si",K2253=1),1,IF(AND($I2253="Fisico",K2253=1),1,IF(AND(K2253=1,$I2253="Electronico"),2,IF(K2253=1,VLOOKUP($C2253&amp;"|"&amp;$B2253&amp;"|"&amp;$D2253,Empresas!$C$6:$CC$92,$G2253+6+1,0),0))))</f>
        <v>0</v>
      </c>
      <c r="AC2253" s="147">
        <f>IF(AND($I2253="Si",L2253=1),1,IF(AND($I2253="Fisico",L2253=1),1,IF(AND(L2253=1,$I2253="Electronico"),2,IF(L2253=1,VLOOKUP($C2253&amp;"|"&amp;$B2253&amp;"|"&amp;$D2253,Empresas!$C$6:$CC$92,$G2253+6+1,0),0))))</f>
        <v>0</v>
      </c>
      <c r="AD2253" s="147">
        <f>IF(AND($I2253="Si",M2253=1),1,IF(AND($I2253="Fisico",M2253=1),1,IF(AND(M2253=1,$I2253="Electronico"),2,IF(M2253=1,VLOOKUP($C2253&amp;"|"&amp;$B2253&amp;"|"&amp;$D2253,Empresas!$C$6:$CC$92,$G2253+6+1,0),0))))</f>
        <v>0</v>
      </c>
      <c r="AE2253" s="147">
        <f>IF(AND($I2253="Si",N2253=1),1,IF(AND($I2253="Fisico",N2253=1),1,IF(AND(N2253=1,$I2253="Electronico"),2,IF(N2253=1,VLOOKUP($C2253&amp;"|"&amp;$B2253&amp;"|"&amp;$D2253,Empresas!$C$6:$CC$92,$G2253+6+1,0),0))))</f>
        <v>0</v>
      </c>
      <c r="AF2253" s="147">
        <f>IF(AND($I2253="Si",O2253=1),1,IF(AND($I2253="Fisico",O2253=1),1,IF(AND(O2253=1,$I2253="Electronico"),2,IF(O2253=1,VLOOKUP($C2253&amp;"|"&amp;$B2253&amp;"|"&amp;$D2253,Empresas!$C$6:$CC$92,$G2253+6+1,0),0))))</f>
        <v>0</v>
      </c>
      <c r="AG2253" s="147">
        <f>IF(AND($I2253="Si",P2253=1),1,IF(AND($I2253="Fisico",P2253=1),1,IF(AND(P2253=1,$I2253="Electronico"),2,IF(P2253=1,VLOOKUP($C2253&amp;"|"&amp;$B2253&amp;"|"&amp;$D2253,Empresas!$C$6:$CC$92,$G2253+6+1,0),0))))</f>
        <v>0</v>
      </c>
      <c r="AH2253" s="147">
        <f>IF(AND($I2253="Si",Q2253=1),1,IF(AND($I2253="Fisico",Q2253=1),1,IF(AND(Q2253=1,$I2253="Electronico"),2,IF(Q2253=1,VLOOKUP($C2253&amp;"|"&amp;$B2253&amp;"|"&amp;$D2253,Empresas!$C$6:$CC$92,$G2253+6+1,0),0))))</f>
        <v>0</v>
      </c>
      <c r="AI2253" s="147">
        <f>IF(AND($I2253="Si",R2253=1),1,IF(AND($I2253="Fisico",R2253=1),1,IF(AND(R2253=1,$I2253="Electronico"),2,IF(R2253=1,VLOOKUP($C2253&amp;"|"&amp;$B2253&amp;"|"&amp;$D2253,Empresas!$C$6:$CC$92,$G2253+6+1,0),0))))</f>
        <v>0</v>
      </c>
      <c r="AJ2253" s="147">
        <f>IF(AND($I2253="Si",S2253=1),1,IF(AND($I2253="Fisico",S2253=1),1,IF(AND(S2253=1,$I2253="Electronico"),2,IF(S2253=1,VLOOKUP($C2253&amp;"|"&amp;$B2253&amp;"|"&amp;$D2253,Empresas!$C$6:$CC$92,$G2253+6+1,0),0))))</f>
        <v>0</v>
      </c>
      <c r="AK2253" s="147">
        <f>IF(AND($I2253="Si",T2253=1),1,IF(AND($I2253="Fisico",T2253=1),1,IF(AND(T2253=1,$I2253="Electronico"),2,IF(T2253=1,VLOOKUP($C2253&amp;"|"&amp;$B2253&amp;"|"&amp;$D2253,Empresas!$C$6:$CC$92,$G2253+6+1,0),0))))</f>
        <v>0</v>
      </c>
      <c r="AL2253" s="147">
        <f>IF(AND($I2253="Si",U2253=1),1,IF(AND($I2253="Fisico",U2253=1),1,IF(AND(U2253=1,$I2253="Electronico"),2,IF(U2253=1,VLOOKUP($C2253&amp;"|"&amp;$B2253&amp;"|"&amp;$D2253,Empresas!$C$6:$CC$92,$G2253+6+1,0),0))))</f>
        <v>0</v>
      </c>
      <c r="AM2253" s="149">
        <f t="shared" si="369"/>
        <v>0</v>
      </c>
      <c r="AN2253" s="149">
        <f t="shared" si="370"/>
        <v>0</v>
      </c>
      <c r="AO2253" s="152">
        <f t="shared" si="371"/>
        <v>0</v>
      </c>
    </row>
    <row r="2254" spans="1:41" x14ac:dyDescent="0.25">
      <c r="A2254" s="137" t="str">
        <f>VLOOKUP(D2254,Empresas!$D$7:$F$91,3,0)</f>
        <v>Omar</v>
      </c>
      <c r="B2254" s="138" t="str">
        <f>VLOOKUP(D2254,Empresas!$D$7:$G$91,4,0)</f>
        <v>Marisol</v>
      </c>
      <c r="C2254" s="138" t="s">
        <v>544</v>
      </c>
      <c r="D2254" s="138" t="s">
        <v>476</v>
      </c>
      <c r="E2254" s="138" t="str">
        <f>VLOOKUP(D2254,Empresas!$D$7:$E$92,2,0)</f>
        <v>JORGE CHUNG (Persona natural)</v>
      </c>
      <c r="F2254" s="138" t="s">
        <v>169</v>
      </c>
      <c r="G2254" s="139">
        <f t="shared" si="372"/>
        <v>40</v>
      </c>
      <c r="H2254" s="139" t="str">
        <f>VLOOKUP(D2254,Empresas!$D$6:$L$92,7,0)</f>
        <v>Mensual</v>
      </c>
      <c r="I2254" s="138" t="str">
        <f>VLOOKUP(VLOOKUP(D2254&amp;"|"&amp;B2254,Empresas!$I$7:$CB$92,G2254,0),Tablas!$A$3:$B$5,2,0)</f>
        <v>No aplica</v>
      </c>
      <c r="J2254" s="78"/>
      <c r="K2254" s="78"/>
      <c r="L2254" s="78"/>
      <c r="M2254" s="78"/>
      <c r="N2254" s="78"/>
      <c r="O2254" s="78"/>
      <c r="P2254" s="78"/>
      <c r="Q2254" s="78"/>
      <c r="R2254" s="78"/>
      <c r="S2254" s="78"/>
      <c r="T2254" s="78"/>
      <c r="U2254" s="78"/>
      <c r="V2254" s="78" t="str">
        <f>VLOOKUP(D2254,Empresas!$D$7:$CF$91,81,0)</f>
        <v>A</v>
      </c>
      <c r="W2254" s="78" t="str">
        <f>VLOOKUP(D2254,Empresas!$D$7:$M$91,10,0)</f>
        <v>P. Natural</v>
      </c>
      <c r="X2254" s="69" t="str">
        <f t="shared" si="367"/>
        <v>SI</v>
      </c>
      <c r="Y2254" s="153" t="str">
        <f t="shared" si="368"/>
        <v>No aplica</v>
      </c>
      <c r="Z2254" s="147">
        <f>IF(Y2254="No aplica",0,IF(I2254="no",0,IF(I2254="No aplica",0,IF(I2254="Si",1,IF(I2254="Fisico",1,IF(I2254="Electronico",2,VLOOKUP(C2254&amp;"|"&amp;B2254&amp;"|"&amp;D2254,Empresas!$C$6:$CC$92,G2254+6+1,0)))))))</f>
        <v>0</v>
      </c>
      <c r="AA2254" s="147">
        <f>IF(AND($I2254="Si",J2254=1),1,IF(AND($I2254="Fisico",J2254=1),1,IF(AND(J2254=1,$I2254="Electronico"),2,IF(J2254=1,VLOOKUP($C2254&amp;"|"&amp;$B2254&amp;"|"&amp;$D2254,Empresas!$C$6:$CC$92,$G2254+6+1,0),0))))</f>
        <v>0</v>
      </c>
      <c r="AB2254" s="147">
        <f>IF(AND($I2254="Si",K2254=1),1,IF(AND($I2254="Fisico",K2254=1),1,IF(AND(K2254=1,$I2254="Electronico"),2,IF(K2254=1,VLOOKUP($C2254&amp;"|"&amp;$B2254&amp;"|"&amp;$D2254,Empresas!$C$6:$CC$92,$G2254+6+1,0),0))))</f>
        <v>0</v>
      </c>
      <c r="AC2254" s="147">
        <f>IF(AND($I2254="Si",L2254=1),1,IF(AND($I2254="Fisico",L2254=1),1,IF(AND(L2254=1,$I2254="Electronico"),2,IF(L2254=1,VLOOKUP($C2254&amp;"|"&amp;$B2254&amp;"|"&amp;$D2254,Empresas!$C$6:$CC$92,$G2254+6+1,0),0))))</f>
        <v>0</v>
      </c>
      <c r="AD2254" s="147">
        <f>IF(AND($I2254="Si",M2254=1),1,IF(AND($I2254="Fisico",M2254=1),1,IF(AND(M2254=1,$I2254="Electronico"),2,IF(M2254=1,VLOOKUP($C2254&amp;"|"&amp;$B2254&amp;"|"&amp;$D2254,Empresas!$C$6:$CC$92,$G2254+6+1,0),0))))</f>
        <v>0</v>
      </c>
      <c r="AE2254" s="147">
        <f>IF(AND($I2254="Si",N2254=1),1,IF(AND($I2254="Fisico",N2254=1),1,IF(AND(N2254=1,$I2254="Electronico"),2,IF(N2254=1,VLOOKUP($C2254&amp;"|"&amp;$B2254&amp;"|"&amp;$D2254,Empresas!$C$6:$CC$92,$G2254+6+1,0),0))))</f>
        <v>0</v>
      </c>
      <c r="AF2254" s="147">
        <f>IF(AND($I2254="Si",O2254=1),1,IF(AND($I2254="Fisico",O2254=1),1,IF(AND(O2254=1,$I2254="Electronico"),2,IF(O2254=1,VLOOKUP($C2254&amp;"|"&amp;$B2254&amp;"|"&amp;$D2254,Empresas!$C$6:$CC$92,$G2254+6+1,0),0))))</f>
        <v>0</v>
      </c>
      <c r="AG2254" s="147">
        <f>IF(AND($I2254="Si",P2254=1),1,IF(AND($I2254="Fisico",P2254=1),1,IF(AND(P2254=1,$I2254="Electronico"),2,IF(P2254=1,VLOOKUP($C2254&amp;"|"&amp;$B2254&amp;"|"&amp;$D2254,Empresas!$C$6:$CC$92,$G2254+6+1,0),0))))</f>
        <v>0</v>
      </c>
      <c r="AH2254" s="147">
        <f>IF(AND($I2254="Si",Q2254=1),1,IF(AND($I2254="Fisico",Q2254=1),1,IF(AND(Q2254=1,$I2254="Electronico"),2,IF(Q2254=1,VLOOKUP($C2254&amp;"|"&amp;$B2254&amp;"|"&amp;$D2254,Empresas!$C$6:$CC$92,$G2254+6+1,0),0))))</f>
        <v>0</v>
      </c>
      <c r="AI2254" s="147">
        <f>IF(AND($I2254="Si",R2254=1),1,IF(AND($I2254="Fisico",R2254=1),1,IF(AND(R2254=1,$I2254="Electronico"),2,IF(R2254=1,VLOOKUP($C2254&amp;"|"&amp;$B2254&amp;"|"&amp;$D2254,Empresas!$C$6:$CC$92,$G2254+6+1,0),0))))</f>
        <v>0</v>
      </c>
      <c r="AJ2254" s="147">
        <f>IF(AND($I2254="Si",S2254=1),1,IF(AND($I2254="Fisico",S2254=1),1,IF(AND(S2254=1,$I2254="Electronico"),2,IF(S2254=1,VLOOKUP($C2254&amp;"|"&amp;$B2254&amp;"|"&amp;$D2254,Empresas!$C$6:$CC$92,$G2254+6+1,0),0))))</f>
        <v>0</v>
      </c>
      <c r="AK2254" s="147">
        <f>IF(AND($I2254="Si",T2254=1),1,IF(AND($I2254="Fisico",T2254=1),1,IF(AND(T2254=1,$I2254="Electronico"),2,IF(T2254=1,VLOOKUP($C2254&amp;"|"&amp;$B2254&amp;"|"&amp;$D2254,Empresas!$C$6:$CC$92,$G2254+6+1,0),0))))</f>
        <v>0</v>
      </c>
      <c r="AL2254" s="147">
        <f>IF(AND($I2254="Si",U2254=1),1,IF(AND($I2254="Fisico",U2254=1),1,IF(AND(U2254=1,$I2254="Electronico"),2,IF(U2254=1,VLOOKUP($C2254&amp;"|"&amp;$B2254&amp;"|"&amp;$D2254,Empresas!$C$6:$CC$92,$G2254+6+1,0),0))))</f>
        <v>0</v>
      </c>
      <c r="AM2254" s="149">
        <f t="shared" si="369"/>
        <v>0</v>
      </c>
      <c r="AN2254" s="149">
        <f t="shared" si="370"/>
        <v>0</v>
      </c>
      <c r="AO2254" s="152">
        <f t="shared" si="371"/>
        <v>0</v>
      </c>
    </row>
    <row r="2255" spans="1:41" x14ac:dyDescent="0.25">
      <c r="A2255" s="137" t="str">
        <f>VLOOKUP(D2255,Empresas!$D$7:$F$91,3,0)</f>
        <v>Omar</v>
      </c>
      <c r="B2255" s="138" t="str">
        <f>VLOOKUP(D2255,Empresas!$D$7:$G$91,4,0)</f>
        <v>Marisol</v>
      </c>
      <c r="C2255" s="138" t="s">
        <v>544</v>
      </c>
      <c r="D2255" s="138" t="s">
        <v>476</v>
      </c>
      <c r="E2255" s="138" t="str">
        <f>VLOOKUP(D2255,Empresas!$D$7:$E$92,2,0)</f>
        <v>JORGE CHUNG (Persona natural)</v>
      </c>
      <c r="F2255" s="138" t="s">
        <v>170</v>
      </c>
      <c r="G2255" s="139">
        <f t="shared" si="372"/>
        <v>43</v>
      </c>
      <c r="H2255" s="139" t="str">
        <f>VLOOKUP(D2255,Empresas!$D$6:$L$92,7,0)</f>
        <v>Mensual</v>
      </c>
      <c r="I2255" s="138" t="str">
        <f>VLOOKUP(VLOOKUP(D2255&amp;"|"&amp;B2255,Empresas!$I$7:$CB$92,G2255,0),Tablas!$A$3:$B$5,2,0)</f>
        <v>No aplica</v>
      </c>
      <c r="J2255" s="78"/>
      <c r="K2255" s="78"/>
      <c r="L2255" s="78"/>
      <c r="M2255" s="78"/>
      <c r="N2255" s="78"/>
      <c r="O2255" s="78"/>
      <c r="P2255" s="78"/>
      <c r="Q2255" s="78"/>
      <c r="R2255" s="78"/>
      <c r="S2255" s="78"/>
      <c r="T2255" s="78"/>
      <c r="U2255" s="78"/>
      <c r="V2255" s="78" t="str">
        <f>VLOOKUP(D2255,Empresas!$D$7:$CF$91,81,0)</f>
        <v>A</v>
      </c>
      <c r="W2255" s="78" t="str">
        <f>VLOOKUP(D2255,Empresas!$D$7:$M$91,10,0)</f>
        <v>P. Natural</v>
      </c>
      <c r="X2255" s="69" t="str">
        <f t="shared" si="367"/>
        <v>SI</v>
      </c>
      <c r="Y2255" s="153" t="str">
        <f t="shared" si="368"/>
        <v>No aplica</v>
      </c>
      <c r="Z2255" s="147">
        <f>IF(Y2255="No aplica",0,IF(I2255="no",0,IF(I2255="No aplica",0,IF(I2255="Si",1,IF(I2255="Fisico",1,IF(I2255="Electronico",2,VLOOKUP(C2255&amp;"|"&amp;B2255&amp;"|"&amp;D2255,Empresas!$C$6:$CC$92,G2255+6+1,0)))))))</f>
        <v>0</v>
      </c>
      <c r="AA2255" s="147">
        <f>IF(AND($I2255="Si",J2255=1),1,IF(AND($I2255="Fisico",J2255=1),1,IF(AND(J2255=1,$I2255="Electronico"),2,IF(J2255=1,VLOOKUP($C2255&amp;"|"&amp;$B2255&amp;"|"&amp;$D2255,Empresas!$C$6:$CC$92,$G2255+6+1,0),0))))</f>
        <v>0</v>
      </c>
      <c r="AB2255" s="147">
        <f>IF(AND($I2255="Si",K2255=1),1,IF(AND($I2255="Fisico",K2255=1),1,IF(AND(K2255=1,$I2255="Electronico"),2,IF(K2255=1,VLOOKUP($C2255&amp;"|"&amp;$B2255&amp;"|"&amp;$D2255,Empresas!$C$6:$CC$92,$G2255+6+1,0),0))))</f>
        <v>0</v>
      </c>
      <c r="AC2255" s="147">
        <f>IF(AND($I2255="Si",L2255=1),1,IF(AND($I2255="Fisico",L2255=1),1,IF(AND(L2255=1,$I2255="Electronico"),2,IF(L2255=1,VLOOKUP($C2255&amp;"|"&amp;$B2255&amp;"|"&amp;$D2255,Empresas!$C$6:$CC$92,$G2255+6+1,0),0))))</f>
        <v>0</v>
      </c>
      <c r="AD2255" s="147">
        <f>IF(AND($I2255="Si",M2255=1),1,IF(AND($I2255="Fisico",M2255=1),1,IF(AND(M2255=1,$I2255="Electronico"),2,IF(M2255=1,VLOOKUP($C2255&amp;"|"&amp;$B2255&amp;"|"&amp;$D2255,Empresas!$C$6:$CC$92,$G2255+6+1,0),0))))</f>
        <v>0</v>
      </c>
      <c r="AE2255" s="147">
        <f>IF(AND($I2255="Si",N2255=1),1,IF(AND($I2255="Fisico",N2255=1),1,IF(AND(N2255=1,$I2255="Electronico"),2,IF(N2255=1,VLOOKUP($C2255&amp;"|"&amp;$B2255&amp;"|"&amp;$D2255,Empresas!$C$6:$CC$92,$G2255+6+1,0),0))))</f>
        <v>0</v>
      </c>
      <c r="AF2255" s="147">
        <f>IF(AND($I2255="Si",O2255=1),1,IF(AND($I2255="Fisico",O2255=1),1,IF(AND(O2255=1,$I2255="Electronico"),2,IF(O2255=1,VLOOKUP($C2255&amp;"|"&amp;$B2255&amp;"|"&amp;$D2255,Empresas!$C$6:$CC$92,$G2255+6+1,0),0))))</f>
        <v>0</v>
      </c>
      <c r="AG2255" s="147">
        <f>IF(AND($I2255="Si",P2255=1),1,IF(AND($I2255="Fisico",P2255=1),1,IF(AND(P2255=1,$I2255="Electronico"),2,IF(P2255=1,VLOOKUP($C2255&amp;"|"&amp;$B2255&amp;"|"&amp;$D2255,Empresas!$C$6:$CC$92,$G2255+6+1,0),0))))</f>
        <v>0</v>
      </c>
      <c r="AH2255" s="147">
        <f>IF(AND($I2255="Si",Q2255=1),1,IF(AND($I2255="Fisico",Q2255=1),1,IF(AND(Q2255=1,$I2255="Electronico"),2,IF(Q2255=1,VLOOKUP($C2255&amp;"|"&amp;$B2255&amp;"|"&amp;$D2255,Empresas!$C$6:$CC$92,$G2255+6+1,0),0))))</f>
        <v>0</v>
      </c>
      <c r="AI2255" s="147">
        <f>IF(AND($I2255="Si",R2255=1),1,IF(AND($I2255="Fisico",R2255=1),1,IF(AND(R2255=1,$I2255="Electronico"),2,IF(R2255=1,VLOOKUP($C2255&amp;"|"&amp;$B2255&amp;"|"&amp;$D2255,Empresas!$C$6:$CC$92,$G2255+6+1,0),0))))</f>
        <v>0</v>
      </c>
      <c r="AJ2255" s="147">
        <f>IF(AND($I2255="Si",S2255=1),1,IF(AND($I2255="Fisico",S2255=1),1,IF(AND(S2255=1,$I2255="Electronico"),2,IF(S2255=1,VLOOKUP($C2255&amp;"|"&amp;$B2255&amp;"|"&amp;$D2255,Empresas!$C$6:$CC$92,$G2255+6+1,0),0))))</f>
        <v>0</v>
      </c>
      <c r="AK2255" s="147">
        <f>IF(AND($I2255="Si",T2255=1),1,IF(AND($I2255="Fisico",T2255=1),1,IF(AND(T2255=1,$I2255="Electronico"),2,IF(T2255=1,VLOOKUP($C2255&amp;"|"&amp;$B2255&amp;"|"&amp;$D2255,Empresas!$C$6:$CC$92,$G2255+6+1,0),0))))</f>
        <v>0</v>
      </c>
      <c r="AL2255" s="147">
        <f>IF(AND($I2255="Si",U2255=1),1,IF(AND($I2255="Fisico",U2255=1),1,IF(AND(U2255=1,$I2255="Electronico"),2,IF(U2255=1,VLOOKUP($C2255&amp;"|"&amp;$B2255&amp;"|"&amp;$D2255,Empresas!$C$6:$CC$92,$G2255+6+1,0),0))))</f>
        <v>0</v>
      </c>
      <c r="AM2255" s="149">
        <f t="shared" si="369"/>
        <v>0</v>
      </c>
      <c r="AN2255" s="149">
        <f t="shared" si="370"/>
        <v>0</v>
      </c>
      <c r="AO2255" s="152">
        <f t="shared" si="371"/>
        <v>0</v>
      </c>
    </row>
    <row r="2256" spans="1:41" x14ac:dyDescent="0.25">
      <c r="A2256" s="137" t="str">
        <f>VLOOKUP(D2256,Empresas!$D$7:$F$91,3,0)</f>
        <v>Omar</v>
      </c>
      <c r="B2256" s="138" t="str">
        <f>VLOOKUP(D2256,Empresas!$D$7:$G$91,4,0)</f>
        <v>Marisol</v>
      </c>
      <c r="C2256" s="138" t="s">
        <v>544</v>
      </c>
      <c r="D2256" s="138" t="s">
        <v>476</v>
      </c>
      <c r="E2256" s="138" t="str">
        <f>VLOOKUP(D2256,Empresas!$D$7:$E$92,2,0)</f>
        <v>JORGE CHUNG (Persona natural)</v>
      </c>
      <c r="F2256" s="138" t="s">
        <v>171</v>
      </c>
      <c r="G2256" s="139">
        <f t="shared" si="372"/>
        <v>46</v>
      </c>
      <c r="H2256" s="139" t="str">
        <f>VLOOKUP(D2256,Empresas!$D$6:$L$92,7,0)</f>
        <v>Mensual</v>
      </c>
      <c r="I2256" s="138" t="str">
        <f>VLOOKUP(VLOOKUP(D2256&amp;"|"&amp;B2256,Empresas!$I$7:$CB$92,G2256,0),Tablas!$A$3:$B$5,2,0)</f>
        <v>No aplica</v>
      </c>
      <c r="J2256" s="78"/>
      <c r="K2256" s="78"/>
      <c r="L2256" s="78"/>
      <c r="M2256" s="78"/>
      <c r="N2256" s="78"/>
      <c r="O2256" s="78"/>
      <c r="P2256" s="78"/>
      <c r="Q2256" s="78"/>
      <c r="R2256" s="78"/>
      <c r="S2256" s="78"/>
      <c r="T2256" s="78"/>
      <c r="U2256" s="78"/>
      <c r="V2256" s="78" t="str">
        <f>VLOOKUP(D2256,Empresas!$D$7:$CF$91,81,0)</f>
        <v>A</v>
      </c>
      <c r="W2256" s="78" t="str">
        <f>VLOOKUP(D2256,Empresas!$D$7:$M$91,10,0)</f>
        <v>P. Natural</v>
      </c>
      <c r="X2256" s="69" t="str">
        <f t="shared" si="367"/>
        <v>SI</v>
      </c>
      <c r="Y2256" s="153" t="str">
        <f t="shared" si="368"/>
        <v>No aplica</v>
      </c>
      <c r="Z2256" s="147">
        <f>IF(Y2256="No aplica",0,IF(I2256="no",0,IF(I2256="No aplica",0,IF(I2256="Si",1,IF(I2256="Fisico",1,IF(I2256="Electronico",2,VLOOKUP(C2256&amp;"|"&amp;B2256&amp;"|"&amp;D2256,Empresas!$C$6:$CC$92,G2256+6+1,0)))))))</f>
        <v>0</v>
      </c>
      <c r="AA2256" s="147">
        <f>IF(AND($I2256="Si",J2256=1),1,IF(AND($I2256="Fisico",J2256=1),1,IF(AND(J2256=1,$I2256="Electronico"),2,IF(J2256=1,VLOOKUP($C2256&amp;"|"&amp;$B2256&amp;"|"&amp;$D2256,Empresas!$C$6:$CC$92,$G2256+6+1,0),0))))</f>
        <v>0</v>
      </c>
      <c r="AB2256" s="147">
        <f>IF(AND($I2256="Si",K2256=1),1,IF(AND($I2256="Fisico",K2256=1),1,IF(AND(K2256=1,$I2256="Electronico"),2,IF(K2256=1,VLOOKUP($C2256&amp;"|"&amp;$B2256&amp;"|"&amp;$D2256,Empresas!$C$6:$CC$92,$G2256+6+1,0),0))))</f>
        <v>0</v>
      </c>
      <c r="AC2256" s="147">
        <f>IF(AND($I2256="Si",L2256=1),1,IF(AND($I2256="Fisico",L2256=1),1,IF(AND(L2256=1,$I2256="Electronico"),2,IF(L2256=1,VLOOKUP($C2256&amp;"|"&amp;$B2256&amp;"|"&amp;$D2256,Empresas!$C$6:$CC$92,$G2256+6+1,0),0))))</f>
        <v>0</v>
      </c>
      <c r="AD2256" s="147">
        <f>IF(AND($I2256="Si",M2256=1),1,IF(AND($I2256="Fisico",M2256=1),1,IF(AND(M2256=1,$I2256="Electronico"),2,IF(M2256=1,VLOOKUP($C2256&amp;"|"&amp;$B2256&amp;"|"&amp;$D2256,Empresas!$C$6:$CC$92,$G2256+6+1,0),0))))</f>
        <v>0</v>
      </c>
      <c r="AE2256" s="147">
        <f>IF(AND($I2256="Si",N2256=1),1,IF(AND($I2256="Fisico",N2256=1),1,IF(AND(N2256=1,$I2256="Electronico"),2,IF(N2256=1,VLOOKUP($C2256&amp;"|"&amp;$B2256&amp;"|"&amp;$D2256,Empresas!$C$6:$CC$92,$G2256+6+1,0),0))))</f>
        <v>0</v>
      </c>
      <c r="AF2256" s="147">
        <f>IF(AND($I2256="Si",O2256=1),1,IF(AND($I2256="Fisico",O2256=1),1,IF(AND(O2256=1,$I2256="Electronico"),2,IF(O2256=1,VLOOKUP($C2256&amp;"|"&amp;$B2256&amp;"|"&amp;$D2256,Empresas!$C$6:$CC$92,$G2256+6+1,0),0))))</f>
        <v>0</v>
      </c>
      <c r="AG2256" s="147">
        <f>IF(AND($I2256="Si",P2256=1),1,IF(AND($I2256="Fisico",P2256=1),1,IF(AND(P2256=1,$I2256="Electronico"),2,IF(P2256=1,VLOOKUP($C2256&amp;"|"&amp;$B2256&amp;"|"&amp;$D2256,Empresas!$C$6:$CC$92,$G2256+6+1,0),0))))</f>
        <v>0</v>
      </c>
      <c r="AH2256" s="147">
        <f>IF(AND($I2256="Si",Q2256=1),1,IF(AND($I2256="Fisico",Q2256=1),1,IF(AND(Q2256=1,$I2256="Electronico"),2,IF(Q2256=1,VLOOKUP($C2256&amp;"|"&amp;$B2256&amp;"|"&amp;$D2256,Empresas!$C$6:$CC$92,$G2256+6+1,0),0))))</f>
        <v>0</v>
      </c>
      <c r="AI2256" s="147">
        <f>IF(AND($I2256="Si",R2256=1),1,IF(AND($I2256="Fisico",R2256=1),1,IF(AND(R2256=1,$I2256="Electronico"),2,IF(R2256=1,VLOOKUP($C2256&amp;"|"&amp;$B2256&amp;"|"&amp;$D2256,Empresas!$C$6:$CC$92,$G2256+6+1,0),0))))</f>
        <v>0</v>
      </c>
      <c r="AJ2256" s="147">
        <f>IF(AND($I2256="Si",S2256=1),1,IF(AND($I2256="Fisico",S2256=1),1,IF(AND(S2256=1,$I2256="Electronico"),2,IF(S2256=1,VLOOKUP($C2256&amp;"|"&amp;$B2256&amp;"|"&amp;$D2256,Empresas!$C$6:$CC$92,$G2256+6+1,0),0))))</f>
        <v>0</v>
      </c>
      <c r="AK2256" s="147">
        <f>IF(AND($I2256="Si",T2256=1),1,IF(AND($I2256="Fisico",T2256=1),1,IF(AND(T2256=1,$I2256="Electronico"),2,IF(T2256=1,VLOOKUP($C2256&amp;"|"&amp;$B2256&amp;"|"&amp;$D2256,Empresas!$C$6:$CC$92,$G2256+6+1,0),0))))</f>
        <v>0</v>
      </c>
      <c r="AL2256" s="147">
        <f>IF(AND($I2256="Si",U2256=1),1,IF(AND($I2256="Fisico",U2256=1),1,IF(AND(U2256=1,$I2256="Electronico"),2,IF(U2256=1,VLOOKUP($C2256&amp;"|"&amp;$B2256&amp;"|"&amp;$D2256,Empresas!$C$6:$CC$92,$G2256+6+1,0),0))))</f>
        <v>0</v>
      </c>
      <c r="AM2256" s="149">
        <f t="shared" si="369"/>
        <v>0</v>
      </c>
      <c r="AN2256" s="149">
        <f t="shared" si="370"/>
        <v>0</v>
      </c>
      <c r="AO2256" s="152">
        <f t="shared" si="371"/>
        <v>0</v>
      </c>
    </row>
    <row r="2257" spans="1:41" x14ac:dyDescent="0.25">
      <c r="A2257" s="140" t="str">
        <f>VLOOKUP(D2257,Empresas!$D$7:$F$91,3,0)</f>
        <v>Omar</v>
      </c>
      <c r="B2257" s="141" t="str">
        <f>VLOOKUP(D2257,Empresas!$D$7:$G$91,4,0)</f>
        <v>Marisol</v>
      </c>
      <c r="C2257" s="141" t="s">
        <v>544</v>
      </c>
      <c r="D2257" s="141" t="s">
        <v>476</v>
      </c>
      <c r="E2257" s="141" t="str">
        <f>VLOOKUP(D2257,Empresas!$D$7:$E$92,2,0)</f>
        <v>JORGE CHUNG (Persona natural)</v>
      </c>
      <c r="F2257" s="141" t="s">
        <v>172</v>
      </c>
      <c r="G2257" s="142">
        <f>+Empresas!$BF$2</f>
        <v>50</v>
      </c>
      <c r="H2257" s="142" t="str">
        <f>VLOOKUP(D2257,Empresas!$D$6:$L$92,7,0)</f>
        <v>Mensual</v>
      </c>
      <c r="I2257" s="141" t="str">
        <f>VLOOKUP(VLOOKUP(D2257&amp;"|"&amp;B2257,Empresas!$I$7:$CB$92,G2257,0),Tablas!$A$8:$B$10,2,0)</f>
        <v>No aplica</v>
      </c>
      <c r="J2257" s="78"/>
      <c r="K2257" s="78"/>
      <c r="L2257" s="78"/>
      <c r="M2257" s="78"/>
      <c r="N2257" s="78"/>
      <c r="O2257" s="78"/>
      <c r="P2257" s="78"/>
      <c r="Q2257" s="78"/>
      <c r="R2257" s="78"/>
      <c r="S2257" s="78"/>
      <c r="T2257" s="78"/>
      <c r="U2257" s="78"/>
      <c r="V2257" s="78" t="str">
        <f>VLOOKUP(D2257,Empresas!$D$7:$CF$91,81,0)</f>
        <v>A</v>
      </c>
      <c r="W2257" s="78" t="str">
        <f>VLOOKUP(D2257,Empresas!$D$7:$M$91,10,0)</f>
        <v>P. Natural</v>
      </c>
      <c r="X2257" s="69" t="str">
        <f t="shared" si="367"/>
        <v>SI</v>
      </c>
      <c r="Y2257" s="153" t="str">
        <f t="shared" si="368"/>
        <v>No aplica</v>
      </c>
      <c r="Z2257" s="147">
        <f>IF(Y2257="No aplica",0,IF(I2257="no",0,IF(I2257="No aplica",0,IF(I2257="Si",1,IF(I2257="Fisico",1,IF(I2257="Electronico",2,VLOOKUP(C2257&amp;"|"&amp;B2257&amp;"|"&amp;D2257,Empresas!$C$6:$CC$92,G2257+6+1,0)))))))</f>
        <v>0</v>
      </c>
      <c r="AA2257" s="147">
        <f>IF(AND($I2257="Si",J2257=1),1,IF(AND($I2257="Fisico",J2257=1),1,IF(AND(J2257=1,$I2257="Electronico"),2,IF(J2257=1,VLOOKUP($C2257&amp;"|"&amp;$B2257&amp;"|"&amp;$D2257,Empresas!$C$6:$CC$92,$G2257+6+1,0),0))))</f>
        <v>0</v>
      </c>
      <c r="AB2257" s="147">
        <f>IF(AND($I2257="Si",K2257=1),1,IF(AND($I2257="Fisico",K2257=1),1,IF(AND(K2257=1,$I2257="Electronico"),2,IF(K2257=1,VLOOKUP($C2257&amp;"|"&amp;$B2257&amp;"|"&amp;$D2257,Empresas!$C$6:$CC$92,$G2257+6+1,0),0))))</f>
        <v>0</v>
      </c>
      <c r="AC2257" s="147">
        <f>IF(AND($I2257="Si",L2257=1),1,IF(AND($I2257="Fisico",L2257=1),1,IF(AND(L2257=1,$I2257="Electronico"),2,IF(L2257=1,VLOOKUP($C2257&amp;"|"&amp;$B2257&amp;"|"&amp;$D2257,Empresas!$C$6:$CC$92,$G2257+6+1,0),0))))</f>
        <v>0</v>
      </c>
      <c r="AD2257" s="147">
        <f>IF(AND($I2257="Si",M2257=1),1,IF(AND($I2257="Fisico",M2257=1),1,IF(AND(M2257=1,$I2257="Electronico"),2,IF(M2257=1,VLOOKUP($C2257&amp;"|"&amp;$B2257&amp;"|"&amp;$D2257,Empresas!$C$6:$CC$92,$G2257+6+1,0),0))))</f>
        <v>0</v>
      </c>
      <c r="AE2257" s="147">
        <f>IF(AND($I2257="Si",N2257=1),1,IF(AND($I2257="Fisico",N2257=1),1,IF(AND(N2257=1,$I2257="Electronico"),2,IF(N2257=1,VLOOKUP($C2257&amp;"|"&amp;$B2257&amp;"|"&amp;$D2257,Empresas!$C$6:$CC$92,$G2257+6+1,0),0))))</f>
        <v>0</v>
      </c>
      <c r="AF2257" s="147">
        <f>IF(AND($I2257="Si",O2257=1),1,IF(AND($I2257="Fisico",O2257=1),1,IF(AND(O2257=1,$I2257="Electronico"),2,IF(O2257=1,VLOOKUP($C2257&amp;"|"&amp;$B2257&amp;"|"&amp;$D2257,Empresas!$C$6:$CC$92,$G2257+6+1,0),0))))</f>
        <v>0</v>
      </c>
      <c r="AG2257" s="147">
        <f>IF(AND($I2257="Si",P2257=1),1,IF(AND($I2257="Fisico",P2257=1),1,IF(AND(P2257=1,$I2257="Electronico"),2,IF(P2257=1,VLOOKUP($C2257&amp;"|"&amp;$B2257&amp;"|"&amp;$D2257,Empresas!$C$6:$CC$92,$G2257+6+1,0),0))))</f>
        <v>0</v>
      </c>
      <c r="AH2257" s="147">
        <f>IF(AND($I2257="Si",Q2257=1),1,IF(AND($I2257="Fisico",Q2257=1),1,IF(AND(Q2257=1,$I2257="Electronico"),2,IF(Q2257=1,VLOOKUP($C2257&amp;"|"&amp;$B2257&amp;"|"&amp;$D2257,Empresas!$C$6:$CC$92,$G2257+6+1,0),0))))</f>
        <v>0</v>
      </c>
      <c r="AI2257" s="147">
        <f>IF(AND($I2257="Si",R2257=1),1,IF(AND($I2257="Fisico",R2257=1),1,IF(AND(R2257=1,$I2257="Electronico"),2,IF(R2257=1,VLOOKUP($C2257&amp;"|"&amp;$B2257&amp;"|"&amp;$D2257,Empresas!$C$6:$CC$92,$G2257+6+1,0),0))))</f>
        <v>0</v>
      </c>
      <c r="AJ2257" s="147">
        <f>IF(AND($I2257="Si",S2257=1),1,IF(AND($I2257="Fisico",S2257=1),1,IF(AND(S2257=1,$I2257="Electronico"),2,IF(S2257=1,VLOOKUP($C2257&amp;"|"&amp;$B2257&amp;"|"&amp;$D2257,Empresas!$C$6:$CC$92,$G2257+6+1,0),0))))</f>
        <v>0</v>
      </c>
      <c r="AK2257" s="147">
        <f>IF(AND($I2257="Si",T2257=1),1,IF(AND($I2257="Fisico",T2257=1),1,IF(AND(T2257=1,$I2257="Electronico"),2,IF(T2257=1,VLOOKUP($C2257&amp;"|"&amp;$B2257&amp;"|"&amp;$D2257,Empresas!$C$6:$CC$92,$G2257+6+1,0),0))))</f>
        <v>0</v>
      </c>
      <c r="AL2257" s="147">
        <f>IF(AND($I2257="Si",U2257=1),1,IF(AND($I2257="Fisico",U2257=1),1,IF(AND(U2257=1,$I2257="Electronico"),2,IF(U2257=1,VLOOKUP($C2257&amp;"|"&amp;$B2257&amp;"|"&amp;$D2257,Empresas!$C$6:$CC$92,$G2257+6+1,0),0))))</f>
        <v>0</v>
      </c>
      <c r="AM2257" s="149">
        <f t="shared" si="369"/>
        <v>0</v>
      </c>
      <c r="AN2257" s="149">
        <f t="shared" si="370"/>
        <v>0</v>
      </c>
      <c r="AO2257" s="152">
        <f t="shared" si="371"/>
        <v>0</v>
      </c>
    </row>
    <row r="2258" spans="1:41" x14ac:dyDescent="0.25">
      <c r="A2258" s="140" t="str">
        <f>VLOOKUP(D2258,Empresas!$D$7:$F$91,3,0)</f>
        <v>Omar</v>
      </c>
      <c r="B2258" s="141" t="str">
        <f>VLOOKUP(D2258,Empresas!$D$7:$G$91,4,0)</f>
        <v>Marisol</v>
      </c>
      <c r="C2258" s="141" t="s">
        <v>544</v>
      </c>
      <c r="D2258" s="141" t="s">
        <v>476</v>
      </c>
      <c r="E2258" s="141" t="str">
        <f>VLOOKUP(D2258,Empresas!$D$7:$E$92,2,0)</f>
        <v>JORGE CHUNG (Persona natural)</v>
      </c>
      <c r="F2258" s="141" t="s">
        <v>173</v>
      </c>
      <c r="G2258" s="142">
        <f>+G2257+1</f>
        <v>51</v>
      </c>
      <c r="H2258" s="142" t="str">
        <f>VLOOKUP(D2258,Empresas!$D$6:$L$92,7,0)</f>
        <v>Mensual</v>
      </c>
      <c r="I2258" s="141" t="str">
        <f>VLOOKUP(VLOOKUP(D2258&amp;"|"&amp;B2258,Empresas!$I$7:$CB$92,G2258,0),Tablas!$A$8:$B$10,2,0)</f>
        <v>No aplica</v>
      </c>
      <c r="J2258" s="78"/>
      <c r="K2258" s="78"/>
      <c r="L2258" s="78"/>
      <c r="M2258" s="78"/>
      <c r="N2258" s="78"/>
      <c r="O2258" s="78"/>
      <c r="P2258" s="78"/>
      <c r="Q2258" s="78"/>
      <c r="R2258" s="78"/>
      <c r="S2258" s="78"/>
      <c r="T2258" s="78"/>
      <c r="U2258" s="78"/>
      <c r="V2258" s="78" t="str">
        <f>VLOOKUP(D2258,Empresas!$D$7:$CF$91,81,0)</f>
        <v>A</v>
      </c>
      <c r="W2258" s="78" t="str">
        <f>VLOOKUP(D2258,Empresas!$D$7:$M$91,10,0)</f>
        <v>P. Natural</v>
      </c>
      <c r="X2258" s="69" t="str">
        <f t="shared" si="367"/>
        <v>SI</v>
      </c>
      <c r="Y2258" s="153" t="str">
        <f t="shared" si="368"/>
        <v>No aplica</v>
      </c>
      <c r="Z2258" s="147">
        <f>IF(Y2258="No aplica",0,IF(I2258="no",0,IF(I2258="No aplica",0,IF(I2258="Si",1,IF(I2258="Fisico",1,IF(I2258="Electronico",2,VLOOKUP(C2258&amp;"|"&amp;B2258&amp;"|"&amp;D2258,Empresas!$C$6:$CC$92,G2258+6+1,0)))))))</f>
        <v>0</v>
      </c>
      <c r="AA2258" s="147">
        <f>IF(AND($I2258="Si",J2258=1),1,IF(AND($I2258="Fisico",J2258=1),1,IF(AND(J2258=1,$I2258="Electronico"),2,IF(J2258=1,VLOOKUP($C2258&amp;"|"&amp;$B2258&amp;"|"&amp;$D2258,Empresas!$C$6:$CC$92,$G2258+6+1,0),0))))</f>
        <v>0</v>
      </c>
      <c r="AB2258" s="147">
        <f>IF(AND($I2258="Si",K2258=1),1,IF(AND($I2258="Fisico",K2258=1),1,IF(AND(K2258=1,$I2258="Electronico"),2,IF(K2258=1,VLOOKUP($C2258&amp;"|"&amp;$B2258&amp;"|"&amp;$D2258,Empresas!$C$6:$CC$92,$G2258+6+1,0),0))))</f>
        <v>0</v>
      </c>
      <c r="AC2258" s="147">
        <f>IF(AND($I2258="Si",L2258=1),1,IF(AND($I2258="Fisico",L2258=1),1,IF(AND(L2258=1,$I2258="Electronico"),2,IF(L2258=1,VLOOKUP($C2258&amp;"|"&amp;$B2258&amp;"|"&amp;$D2258,Empresas!$C$6:$CC$92,$G2258+6+1,0),0))))</f>
        <v>0</v>
      </c>
      <c r="AD2258" s="147">
        <f>IF(AND($I2258="Si",M2258=1),1,IF(AND($I2258="Fisico",M2258=1),1,IF(AND(M2258=1,$I2258="Electronico"),2,IF(M2258=1,VLOOKUP($C2258&amp;"|"&amp;$B2258&amp;"|"&amp;$D2258,Empresas!$C$6:$CC$92,$G2258+6+1,0),0))))</f>
        <v>0</v>
      </c>
      <c r="AE2258" s="147">
        <f>IF(AND($I2258="Si",N2258=1),1,IF(AND($I2258="Fisico",N2258=1),1,IF(AND(N2258=1,$I2258="Electronico"),2,IF(N2258=1,VLOOKUP($C2258&amp;"|"&amp;$B2258&amp;"|"&amp;$D2258,Empresas!$C$6:$CC$92,$G2258+6+1,0),0))))</f>
        <v>0</v>
      </c>
      <c r="AF2258" s="147">
        <f>IF(AND($I2258="Si",O2258=1),1,IF(AND($I2258="Fisico",O2258=1),1,IF(AND(O2258=1,$I2258="Electronico"),2,IF(O2258=1,VLOOKUP($C2258&amp;"|"&amp;$B2258&amp;"|"&amp;$D2258,Empresas!$C$6:$CC$92,$G2258+6+1,0),0))))</f>
        <v>0</v>
      </c>
      <c r="AG2258" s="147">
        <f>IF(AND($I2258="Si",P2258=1),1,IF(AND($I2258="Fisico",P2258=1),1,IF(AND(P2258=1,$I2258="Electronico"),2,IF(P2258=1,VLOOKUP($C2258&amp;"|"&amp;$B2258&amp;"|"&amp;$D2258,Empresas!$C$6:$CC$92,$G2258+6+1,0),0))))</f>
        <v>0</v>
      </c>
      <c r="AH2258" s="147">
        <f>IF(AND($I2258="Si",Q2258=1),1,IF(AND($I2258="Fisico",Q2258=1),1,IF(AND(Q2258=1,$I2258="Electronico"),2,IF(Q2258=1,VLOOKUP($C2258&amp;"|"&amp;$B2258&amp;"|"&amp;$D2258,Empresas!$C$6:$CC$92,$G2258+6+1,0),0))))</f>
        <v>0</v>
      </c>
      <c r="AI2258" s="147">
        <f>IF(AND($I2258="Si",R2258=1),1,IF(AND($I2258="Fisico",R2258=1),1,IF(AND(R2258=1,$I2258="Electronico"),2,IF(R2258=1,VLOOKUP($C2258&amp;"|"&amp;$B2258&amp;"|"&amp;$D2258,Empresas!$C$6:$CC$92,$G2258+6+1,0),0))))</f>
        <v>0</v>
      </c>
      <c r="AJ2258" s="147">
        <f>IF(AND($I2258="Si",S2258=1),1,IF(AND($I2258="Fisico",S2258=1),1,IF(AND(S2258=1,$I2258="Electronico"),2,IF(S2258=1,VLOOKUP($C2258&amp;"|"&amp;$B2258&amp;"|"&amp;$D2258,Empresas!$C$6:$CC$92,$G2258+6+1,0),0))))</f>
        <v>0</v>
      </c>
      <c r="AK2258" s="147">
        <f>IF(AND($I2258="Si",T2258=1),1,IF(AND($I2258="Fisico",T2258=1),1,IF(AND(T2258=1,$I2258="Electronico"),2,IF(T2258=1,VLOOKUP($C2258&amp;"|"&amp;$B2258&amp;"|"&amp;$D2258,Empresas!$C$6:$CC$92,$G2258+6+1,0),0))))</f>
        <v>0</v>
      </c>
      <c r="AL2258" s="147">
        <f>IF(AND($I2258="Si",U2258=1),1,IF(AND($I2258="Fisico",U2258=1),1,IF(AND(U2258=1,$I2258="Electronico"),2,IF(U2258=1,VLOOKUP($C2258&amp;"|"&amp;$B2258&amp;"|"&amp;$D2258,Empresas!$C$6:$CC$92,$G2258+6+1,0),0))))</f>
        <v>0</v>
      </c>
      <c r="AM2258" s="149">
        <f t="shared" si="369"/>
        <v>0</v>
      </c>
      <c r="AN2258" s="149">
        <f t="shared" si="370"/>
        <v>0</v>
      </c>
      <c r="AO2258" s="152">
        <f t="shared" si="371"/>
        <v>0</v>
      </c>
    </row>
    <row r="2259" spans="1:41" x14ac:dyDescent="0.25">
      <c r="A2259" s="140" t="str">
        <f>VLOOKUP(D2259,Empresas!$D$7:$F$91,3,0)</f>
        <v>Omar</v>
      </c>
      <c r="B2259" s="141" t="str">
        <f>VLOOKUP(D2259,Empresas!$D$7:$G$91,4,0)</f>
        <v>Marisol</v>
      </c>
      <c r="C2259" s="141" t="s">
        <v>544</v>
      </c>
      <c r="D2259" s="141" t="s">
        <v>476</v>
      </c>
      <c r="E2259" s="141" t="str">
        <f>VLOOKUP(D2259,Empresas!$D$7:$E$92,2,0)</f>
        <v>JORGE CHUNG (Persona natural)</v>
      </c>
      <c r="F2259" s="141" t="s">
        <v>174</v>
      </c>
      <c r="G2259" s="142">
        <f t="shared" ref="G2259:G2267" si="373">+G2258+1</f>
        <v>52</v>
      </c>
      <c r="H2259" s="142" t="str">
        <f>VLOOKUP(D2259,Empresas!$D$6:$L$92,7,0)</f>
        <v>Mensual</v>
      </c>
      <c r="I2259" s="141" t="str">
        <f>VLOOKUP(VLOOKUP(D2259&amp;"|"&amp;B2259,Empresas!$I$7:$CB$92,G2259,0),Tablas!$A$8:$B$10,2,0)</f>
        <v>No aplica</v>
      </c>
      <c r="J2259" s="78"/>
      <c r="K2259" s="78"/>
      <c r="L2259" s="78"/>
      <c r="M2259" s="78"/>
      <c r="N2259" s="78"/>
      <c r="O2259" s="78"/>
      <c r="P2259" s="78"/>
      <c r="Q2259" s="78"/>
      <c r="R2259" s="78"/>
      <c r="S2259" s="78"/>
      <c r="T2259" s="78"/>
      <c r="U2259" s="78"/>
      <c r="V2259" s="78" t="str">
        <f>VLOOKUP(D2259,Empresas!$D$7:$CF$91,81,0)</f>
        <v>A</v>
      </c>
      <c r="W2259" s="78" t="str">
        <f>VLOOKUP(D2259,Empresas!$D$7:$M$91,10,0)</f>
        <v>P. Natural</v>
      </c>
      <c r="X2259" s="69" t="str">
        <f t="shared" si="367"/>
        <v>SI</v>
      </c>
      <c r="Y2259" s="153" t="str">
        <f t="shared" si="368"/>
        <v>No aplica</v>
      </c>
      <c r="Z2259" s="147">
        <f>IF(Y2259="No aplica",0,IF(I2259="no",0,IF(I2259="No aplica",0,IF(I2259="Si",1,IF(I2259="Fisico",1,IF(I2259="Electronico",2,VLOOKUP(C2259&amp;"|"&amp;B2259&amp;"|"&amp;D2259,Empresas!$C$6:$CC$92,G2259+6+1,0)))))))</f>
        <v>0</v>
      </c>
      <c r="AA2259" s="147">
        <f>IF(AND($I2259="Si",J2259=1),1,IF(AND($I2259="Fisico",J2259=1),1,IF(AND(J2259=1,$I2259="Electronico"),2,IF(J2259=1,VLOOKUP($C2259&amp;"|"&amp;$B2259&amp;"|"&amp;$D2259,Empresas!$C$6:$CC$92,$G2259+6+1,0),0))))</f>
        <v>0</v>
      </c>
      <c r="AB2259" s="147">
        <f>IF(AND($I2259="Si",K2259=1),1,IF(AND($I2259="Fisico",K2259=1),1,IF(AND(K2259=1,$I2259="Electronico"),2,IF(K2259=1,VLOOKUP($C2259&amp;"|"&amp;$B2259&amp;"|"&amp;$D2259,Empresas!$C$6:$CC$92,$G2259+6+1,0),0))))</f>
        <v>0</v>
      </c>
      <c r="AC2259" s="147">
        <f>IF(AND($I2259="Si",L2259=1),1,IF(AND($I2259="Fisico",L2259=1),1,IF(AND(L2259=1,$I2259="Electronico"),2,IF(L2259=1,VLOOKUP($C2259&amp;"|"&amp;$B2259&amp;"|"&amp;$D2259,Empresas!$C$6:$CC$92,$G2259+6+1,0),0))))</f>
        <v>0</v>
      </c>
      <c r="AD2259" s="147">
        <f>IF(AND($I2259="Si",M2259=1),1,IF(AND($I2259="Fisico",M2259=1),1,IF(AND(M2259=1,$I2259="Electronico"),2,IF(M2259=1,VLOOKUP($C2259&amp;"|"&amp;$B2259&amp;"|"&amp;$D2259,Empresas!$C$6:$CC$92,$G2259+6+1,0),0))))</f>
        <v>0</v>
      </c>
      <c r="AE2259" s="147">
        <f>IF(AND($I2259="Si",N2259=1),1,IF(AND($I2259="Fisico",N2259=1),1,IF(AND(N2259=1,$I2259="Electronico"),2,IF(N2259=1,VLOOKUP($C2259&amp;"|"&amp;$B2259&amp;"|"&amp;$D2259,Empresas!$C$6:$CC$92,$G2259+6+1,0),0))))</f>
        <v>0</v>
      </c>
      <c r="AF2259" s="147">
        <f>IF(AND($I2259="Si",O2259=1),1,IF(AND($I2259="Fisico",O2259=1),1,IF(AND(O2259=1,$I2259="Electronico"),2,IF(O2259=1,VLOOKUP($C2259&amp;"|"&amp;$B2259&amp;"|"&amp;$D2259,Empresas!$C$6:$CC$92,$G2259+6+1,0),0))))</f>
        <v>0</v>
      </c>
      <c r="AG2259" s="147">
        <f>IF(AND($I2259="Si",P2259=1),1,IF(AND($I2259="Fisico",P2259=1),1,IF(AND(P2259=1,$I2259="Electronico"),2,IF(P2259=1,VLOOKUP($C2259&amp;"|"&amp;$B2259&amp;"|"&amp;$D2259,Empresas!$C$6:$CC$92,$G2259+6+1,0),0))))</f>
        <v>0</v>
      </c>
      <c r="AH2259" s="147">
        <f>IF(AND($I2259="Si",Q2259=1),1,IF(AND($I2259="Fisico",Q2259=1),1,IF(AND(Q2259=1,$I2259="Electronico"),2,IF(Q2259=1,VLOOKUP($C2259&amp;"|"&amp;$B2259&amp;"|"&amp;$D2259,Empresas!$C$6:$CC$92,$G2259+6+1,0),0))))</f>
        <v>0</v>
      </c>
      <c r="AI2259" s="147">
        <f>IF(AND($I2259="Si",R2259=1),1,IF(AND($I2259="Fisico",R2259=1),1,IF(AND(R2259=1,$I2259="Electronico"),2,IF(R2259=1,VLOOKUP($C2259&amp;"|"&amp;$B2259&amp;"|"&amp;$D2259,Empresas!$C$6:$CC$92,$G2259+6+1,0),0))))</f>
        <v>0</v>
      </c>
      <c r="AJ2259" s="147">
        <f>IF(AND($I2259="Si",S2259=1),1,IF(AND($I2259="Fisico",S2259=1),1,IF(AND(S2259=1,$I2259="Electronico"),2,IF(S2259=1,VLOOKUP($C2259&amp;"|"&amp;$B2259&amp;"|"&amp;$D2259,Empresas!$C$6:$CC$92,$G2259+6+1,0),0))))</f>
        <v>0</v>
      </c>
      <c r="AK2259" s="147">
        <f>IF(AND($I2259="Si",T2259=1),1,IF(AND($I2259="Fisico",T2259=1),1,IF(AND(T2259=1,$I2259="Electronico"),2,IF(T2259=1,VLOOKUP($C2259&amp;"|"&amp;$B2259&amp;"|"&amp;$D2259,Empresas!$C$6:$CC$92,$G2259+6+1,0),0))))</f>
        <v>0</v>
      </c>
      <c r="AL2259" s="147">
        <f>IF(AND($I2259="Si",U2259=1),1,IF(AND($I2259="Fisico",U2259=1),1,IF(AND(U2259=1,$I2259="Electronico"),2,IF(U2259=1,VLOOKUP($C2259&amp;"|"&amp;$B2259&amp;"|"&amp;$D2259,Empresas!$C$6:$CC$92,$G2259+6+1,0),0))))</f>
        <v>0</v>
      </c>
      <c r="AM2259" s="149">
        <f t="shared" si="369"/>
        <v>0</v>
      </c>
      <c r="AN2259" s="149">
        <f t="shared" si="370"/>
        <v>0</v>
      </c>
      <c r="AO2259" s="152">
        <f t="shared" si="371"/>
        <v>0</v>
      </c>
    </row>
    <row r="2260" spans="1:41" x14ac:dyDescent="0.25">
      <c r="A2260" s="140" t="str">
        <f>VLOOKUP(D2260,Empresas!$D$7:$F$91,3,0)</f>
        <v>Omar</v>
      </c>
      <c r="B2260" s="141" t="str">
        <f>VLOOKUP(D2260,Empresas!$D$7:$G$91,4,0)</f>
        <v>Marisol</v>
      </c>
      <c r="C2260" s="141" t="s">
        <v>544</v>
      </c>
      <c r="D2260" s="141" t="s">
        <v>476</v>
      </c>
      <c r="E2260" s="141" t="str">
        <f>VLOOKUP(D2260,Empresas!$D$7:$E$92,2,0)</f>
        <v>JORGE CHUNG (Persona natural)</v>
      </c>
      <c r="F2260" s="141" t="s">
        <v>175</v>
      </c>
      <c r="G2260" s="142">
        <f t="shared" si="373"/>
        <v>53</v>
      </c>
      <c r="H2260" s="142" t="str">
        <f>VLOOKUP(D2260,Empresas!$D$6:$L$92,7,0)</f>
        <v>Mensual</v>
      </c>
      <c r="I2260" s="141" t="str">
        <f>VLOOKUP(VLOOKUP(D2260&amp;"|"&amp;B2260,Empresas!$I$7:$CB$92,G2260,0),Tablas!$A$8:$B$10,2,0)</f>
        <v>No aplica</v>
      </c>
      <c r="J2260" s="78"/>
      <c r="K2260" s="78"/>
      <c r="L2260" s="78"/>
      <c r="M2260" s="78"/>
      <c r="N2260" s="78"/>
      <c r="O2260" s="78"/>
      <c r="P2260" s="78"/>
      <c r="Q2260" s="78"/>
      <c r="R2260" s="78"/>
      <c r="S2260" s="78"/>
      <c r="T2260" s="78"/>
      <c r="U2260" s="78"/>
      <c r="V2260" s="78" t="str">
        <f>VLOOKUP(D2260,Empresas!$D$7:$CF$91,81,0)</f>
        <v>A</v>
      </c>
      <c r="W2260" s="78" t="str">
        <f>VLOOKUP(D2260,Empresas!$D$7:$M$91,10,0)</f>
        <v>P. Natural</v>
      </c>
      <c r="X2260" s="69" t="str">
        <f t="shared" si="367"/>
        <v>SI</v>
      </c>
      <c r="Y2260" s="153" t="str">
        <f t="shared" si="368"/>
        <v>No aplica</v>
      </c>
      <c r="Z2260" s="147">
        <f>IF(Y2260="No aplica",0,IF(I2260="no",0,IF(I2260="No aplica",0,IF(I2260="Si",1,IF(I2260="Fisico",1,IF(I2260="Electronico",2,VLOOKUP(C2260&amp;"|"&amp;B2260&amp;"|"&amp;D2260,Empresas!$C$6:$CC$92,G2260+6+1,0)))))))</f>
        <v>0</v>
      </c>
      <c r="AA2260" s="147">
        <f>IF(AND($I2260="Si",J2260=1),1,IF(AND($I2260="Fisico",J2260=1),1,IF(AND(J2260=1,$I2260="Electronico"),2,IF(J2260=1,VLOOKUP($C2260&amp;"|"&amp;$B2260&amp;"|"&amp;$D2260,Empresas!$C$6:$CC$92,$G2260+6+1,0),0))))</f>
        <v>0</v>
      </c>
      <c r="AB2260" s="147">
        <f>IF(AND($I2260="Si",K2260=1),1,IF(AND($I2260="Fisico",K2260=1),1,IF(AND(K2260=1,$I2260="Electronico"),2,IF(K2260=1,VLOOKUP($C2260&amp;"|"&amp;$B2260&amp;"|"&amp;$D2260,Empresas!$C$6:$CC$92,$G2260+6+1,0),0))))</f>
        <v>0</v>
      </c>
      <c r="AC2260" s="147">
        <f>IF(AND($I2260="Si",L2260=1),1,IF(AND($I2260="Fisico",L2260=1),1,IF(AND(L2260=1,$I2260="Electronico"),2,IF(L2260=1,VLOOKUP($C2260&amp;"|"&amp;$B2260&amp;"|"&amp;$D2260,Empresas!$C$6:$CC$92,$G2260+6+1,0),0))))</f>
        <v>0</v>
      </c>
      <c r="AD2260" s="147">
        <f>IF(AND($I2260="Si",M2260=1),1,IF(AND($I2260="Fisico",M2260=1),1,IF(AND(M2260=1,$I2260="Electronico"),2,IF(M2260=1,VLOOKUP($C2260&amp;"|"&amp;$B2260&amp;"|"&amp;$D2260,Empresas!$C$6:$CC$92,$G2260+6+1,0),0))))</f>
        <v>0</v>
      </c>
      <c r="AE2260" s="147">
        <f>IF(AND($I2260="Si",N2260=1),1,IF(AND($I2260="Fisico",N2260=1),1,IF(AND(N2260=1,$I2260="Electronico"),2,IF(N2260=1,VLOOKUP($C2260&amp;"|"&amp;$B2260&amp;"|"&amp;$D2260,Empresas!$C$6:$CC$92,$G2260+6+1,0),0))))</f>
        <v>0</v>
      </c>
      <c r="AF2260" s="147">
        <f>IF(AND($I2260="Si",O2260=1),1,IF(AND($I2260="Fisico",O2260=1),1,IF(AND(O2260=1,$I2260="Electronico"),2,IF(O2260=1,VLOOKUP($C2260&amp;"|"&amp;$B2260&amp;"|"&amp;$D2260,Empresas!$C$6:$CC$92,$G2260+6+1,0),0))))</f>
        <v>0</v>
      </c>
      <c r="AG2260" s="147">
        <f>IF(AND($I2260="Si",P2260=1),1,IF(AND($I2260="Fisico",P2260=1),1,IF(AND(P2260=1,$I2260="Electronico"),2,IF(P2260=1,VLOOKUP($C2260&amp;"|"&amp;$B2260&amp;"|"&amp;$D2260,Empresas!$C$6:$CC$92,$G2260+6+1,0),0))))</f>
        <v>0</v>
      </c>
      <c r="AH2260" s="147">
        <f>IF(AND($I2260="Si",Q2260=1),1,IF(AND($I2260="Fisico",Q2260=1),1,IF(AND(Q2260=1,$I2260="Electronico"),2,IF(Q2260=1,VLOOKUP($C2260&amp;"|"&amp;$B2260&amp;"|"&amp;$D2260,Empresas!$C$6:$CC$92,$G2260+6+1,0),0))))</f>
        <v>0</v>
      </c>
      <c r="AI2260" s="147">
        <f>IF(AND($I2260="Si",R2260=1),1,IF(AND($I2260="Fisico",R2260=1),1,IF(AND(R2260=1,$I2260="Electronico"),2,IF(R2260=1,VLOOKUP($C2260&amp;"|"&amp;$B2260&amp;"|"&amp;$D2260,Empresas!$C$6:$CC$92,$G2260+6+1,0),0))))</f>
        <v>0</v>
      </c>
      <c r="AJ2260" s="147">
        <f>IF(AND($I2260="Si",S2260=1),1,IF(AND($I2260="Fisico",S2260=1),1,IF(AND(S2260=1,$I2260="Electronico"),2,IF(S2260=1,VLOOKUP($C2260&amp;"|"&amp;$B2260&amp;"|"&amp;$D2260,Empresas!$C$6:$CC$92,$G2260+6+1,0),0))))</f>
        <v>0</v>
      </c>
      <c r="AK2260" s="147">
        <f>IF(AND($I2260="Si",T2260=1),1,IF(AND($I2260="Fisico",T2260=1),1,IF(AND(T2260=1,$I2260="Electronico"),2,IF(T2260=1,VLOOKUP($C2260&amp;"|"&amp;$B2260&amp;"|"&amp;$D2260,Empresas!$C$6:$CC$92,$G2260+6+1,0),0))))</f>
        <v>0</v>
      </c>
      <c r="AL2260" s="147">
        <f>IF(AND($I2260="Si",U2260=1),1,IF(AND($I2260="Fisico",U2260=1),1,IF(AND(U2260=1,$I2260="Electronico"),2,IF(U2260=1,VLOOKUP($C2260&amp;"|"&amp;$B2260&amp;"|"&amp;$D2260,Empresas!$C$6:$CC$92,$G2260+6+1,0),0))))</f>
        <v>0</v>
      </c>
      <c r="AM2260" s="149">
        <f t="shared" si="369"/>
        <v>0</v>
      </c>
      <c r="AN2260" s="149">
        <f t="shared" si="370"/>
        <v>0</v>
      </c>
      <c r="AO2260" s="152">
        <f t="shared" si="371"/>
        <v>0</v>
      </c>
    </row>
    <row r="2261" spans="1:41" x14ac:dyDescent="0.25">
      <c r="A2261" s="140" t="str">
        <f>VLOOKUP(D2261,Empresas!$D$7:$F$91,3,0)</f>
        <v>Omar</v>
      </c>
      <c r="B2261" s="141" t="str">
        <f>VLOOKUP(D2261,Empresas!$D$7:$G$91,4,0)</f>
        <v>Marisol</v>
      </c>
      <c r="C2261" s="141" t="s">
        <v>544</v>
      </c>
      <c r="D2261" s="141" t="s">
        <v>476</v>
      </c>
      <c r="E2261" s="141" t="str">
        <f>VLOOKUP(D2261,Empresas!$D$7:$E$92,2,0)</f>
        <v>JORGE CHUNG (Persona natural)</v>
      </c>
      <c r="F2261" s="141" t="s">
        <v>176</v>
      </c>
      <c r="G2261" s="142">
        <f t="shared" si="373"/>
        <v>54</v>
      </c>
      <c r="H2261" s="142" t="str">
        <f>VLOOKUP(D2261,Empresas!$D$6:$L$92,7,0)</f>
        <v>Mensual</v>
      </c>
      <c r="I2261" s="141" t="str">
        <f>VLOOKUP(VLOOKUP(D2261&amp;"|"&amp;B2261,Empresas!$I$7:$CB$92,G2261,0),Tablas!$A$8:$B$10,2,0)</f>
        <v>No aplica</v>
      </c>
      <c r="J2261" s="78"/>
      <c r="K2261" s="78"/>
      <c r="L2261" s="78"/>
      <c r="M2261" s="78"/>
      <c r="N2261" s="78"/>
      <c r="O2261" s="78"/>
      <c r="P2261" s="78"/>
      <c r="Q2261" s="78"/>
      <c r="R2261" s="78"/>
      <c r="S2261" s="78"/>
      <c r="T2261" s="78"/>
      <c r="U2261" s="78"/>
      <c r="V2261" s="78" t="str">
        <f>VLOOKUP(D2261,Empresas!$D$7:$CF$91,81,0)</f>
        <v>A</v>
      </c>
      <c r="W2261" s="78" t="str">
        <f>VLOOKUP(D2261,Empresas!$D$7:$M$91,10,0)</f>
        <v>P. Natural</v>
      </c>
      <c r="X2261" s="69" t="str">
        <f t="shared" si="367"/>
        <v>SI</v>
      </c>
      <c r="Y2261" s="153" t="str">
        <f t="shared" si="368"/>
        <v>No aplica</v>
      </c>
      <c r="Z2261" s="147">
        <f>IF(Y2261="No aplica",0,IF(I2261="no",0,IF(I2261="No aplica",0,IF(I2261="Si",1,IF(I2261="Fisico",1,IF(I2261="Electronico",2,VLOOKUP(C2261&amp;"|"&amp;B2261&amp;"|"&amp;D2261,Empresas!$C$6:$CC$92,G2261+6+1,0)))))))</f>
        <v>0</v>
      </c>
      <c r="AA2261" s="147">
        <f>IF(AND($I2261="Si",J2261=1),1,IF(AND($I2261="Fisico",J2261=1),1,IF(AND(J2261=1,$I2261="Electronico"),2,IF(J2261=1,VLOOKUP($C2261&amp;"|"&amp;$B2261&amp;"|"&amp;$D2261,Empresas!$C$6:$CC$92,$G2261+6+1,0),0))))</f>
        <v>0</v>
      </c>
      <c r="AB2261" s="147">
        <f>IF(AND($I2261="Si",K2261=1),1,IF(AND($I2261="Fisico",K2261=1),1,IF(AND(K2261=1,$I2261="Electronico"),2,IF(K2261=1,VLOOKUP($C2261&amp;"|"&amp;$B2261&amp;"|"&amp;$D2261,Empresas!$C$6:$CC$92,$G2261+6+1,0),0))))</f>
        <v>0</v>
      </c>
      <c r="AC2261" s="147">
        <f>IF(AND($I2261="Si",L2261=1),1,IF(AND($I2261="Fisico",L2261=1),1,IF(AND(L2261=1,$I2261="Electronico"),2,IF(L2261=1,VLOOKUP($C2261&amp;"|"&amp;$B2261&amp;"|"&amp;$D2261,Empresas!$C$6:$CC$92,$G2261+6+1,0),0))))</f>
        <v>0</v>
      </c>
      <c r="AD2261" s="147">
        <f>IF(AND($I2261="Si",M2261=1),1,IF(AND($I2261="Fisico",M2261=1),1,IF(AND(M2261=1,$I2261="Electronico"),2,IF(M2261=1,VLOOKUP($C2261&amp;"|"&amp;$B2261&amp;"|"&amp;$D2261,Empresas!$C$6:$CC$92,$G2261+6+1,0),0))))</f>
        <v>0</v>
      </c>
      <c r="AE2261" s="147">
        <f>IF(AND($I2261="Si",N2261=1),1,IF(AND($I2261="Fisico",N2261=1),1,IF(AND(N2261=1,$I2261="Electronico"),2,IF(N2261=1,VLOOKUP($C2261&amp;"|"&amp;$B2261&amp;"|"&amp;$D2261,Empresas!$C$6:$CC$92,$G2261+6+1,0),0))))</f>
        <v>0</v>
      </c>
      <c r="AF2261" s="147">
        <f>IF(AND($I2261="Si",O2261=1),1,IF(AND($I2261="Fisico",O2261=1),1,IF(AND(O2261=1,$I2261="Electronico"),2,IF(O2261=1,VLOOKUP($C2261&amp;"|"&amp;$B2261&amp;"|"&amp;$D2261,Empresas!$C$6:$CC$92,$G2261+6+1,0),0))))</f>
        <v>0</v>
      </c>
      <c r="AG2261" s="147">
        <f>IF(AND($I2261="Si",P2261=1),1,IF(AND($I2261="Fisico",P2261=1),1,IF(AND(P2261=1,$I2261="Electronico"),2,IF(P2261=1,VLOOKUP($C2261&amp;"|"&amp;$B2261&amp;"|"&amp;$D2261,Empresas!$C$6:$CC$92,$G2261+6+1,0),0))))</f>
        <v>0</v>
      </c>
      <c r="AH2261" s="147">
        <f>IF(AND($I2261="Si",Q2261=1),1,IF(AND($I2261="Fisico",Q2261=1),1,IF(AND(Q2261=1,$I2261="Electronico"),2,IF(Q2261=1,VLOOKUP($C2261&amp;"|"&amp;$B2261&amp;"|"&amp;$D2261,Empresas!$C$6:$CC$92,$G2261+6+1,0),0))))</f>
        <v>0</v>
      </c>
      <c r="AI2261" s="147">
        <f>IF(AND($I2261="Si",R2261=1),1,IF(AND($I2261="Fisico",R2261=1),1,IF(AND(R2261=1,$I2261="Electronico"),2,IF(R2261=1,VLOOKUP($C2261&amp;"|"&amp;$B2261&amp;"|"&amp;$D2261,Empresas!$C$6:$CC$92,$G2261+6+1,0),0))))</f>
        <v>0</v>
      </c>
      <c r="AJ2261" s="147">
        <f>IF(AND($I2261="Si",S2261=1),1,IF(AND($I2261="Fisico",S2261=1),1,IF(AND(S2261=1,$I2261="Electronico"),2,IF(S2261=1,VLOOKUP($C2261&amp;"|"&amp;$B2261&amp;"|"&amp;$D2261,Empresas!$C$6:$CC$92,$G2261+6+1,0),0))))</f>
        <v>0</v>
      </c>
      <c r="AK2261" s="147">
        <f>IF(AND($I2261="Si",T2261=1),1,IF(AND($I2261="Fisico",T2261=1),1,IF(AND(T2261=1,$I2261="Electronico"),2,IF(T2261=1,VLOOKUP($C2261&amp;"|"&amp;$B2261&amp;"|"&amp;$D2261,Empresas!$C$6:$CC$92,$G2261+6+1,0),0))))</f>
        <v>0</v>
      </c>
      <c r="AL2261" s="147">
        <f>IF(AND($I2261="Si",U2261=1),1,IF(AND($I2261="Fisico",U2261=1),1,IF(AND(U2261=1,$I2261="Electronico"),2,IF(U2261=1,VLOOKUP($C2261&amp;"|"&amp;$B2261&amp;"|"&amp;$D2261,Empresas!$C$6:$CC$92,$G2261+6+1,0),0))))</f>
        <v>0</v>
      </c>
      <c r="AM2261" s="149">
        <f t="shared" si="369"/>
        <v>0</v>
      </c>
      <c r="AN2261" s="149">
        <f t="shared" si="370"/>
        <v>0</v>
      </c>
      <c r="AO2261" s="152">
        <f t="shared" si="371"/>
        <v>0</v>
      </c>
    </row>
    <row r="2262" spans="1:41" x14ac:dyDescent="0.25">
      <c r="A2262" s="140" t="str">
        <f>VLOOKUP(D2262,Empresas!$D$7:$F$91,3,0)</f>
        <v>Omar</v>
      </c>
      <c r="B2262" s="141" t="str">
        <f>VLOOKUP(D2262,Empresas!$D$7:$G$91,4,0)</f>
        <v>Marisol</v>
      </c>
      <c r="C2262" s="141" t="s">
        <v>544</v>
      </c>
      <c r="D2262" s="141" t="s">
        <v>476</v>
      </c>
      <c r="E2262" s="141" t="str">
        <f>VLOOKUP(D2262,Empresas!$D$7:$E$92,2,0)</f>
        <v>JORGE CHUNG (Persona natural)</v>
      </c>
      <c r="F2262" s="141" t="s">
        <v>177</v>
      </c>
      <c r="G2262" s="142">
        <f t="shared" si="373"/>
        <v>55</v>
      </c>
      <c r="H2262" s="142" t="str">
        <f>VLOOKUP(D2262,Empresas!$D$6:$L$92,7,0)</f>
        <v>Mensual</v>
      </c>
      <c r="I2262" s="141" t="str">
        <f>VLOOKUP(VLOOKUP(D2262&amp;"|"&amp;B2262,Empresas!$I$7:$CB$92,G2262,0),Tablas!$A$8:$B$10,2,0)</f>
        <v>No aplica</v>
      </c>
      <c r="J2262" s="78"/>
      <c r="K2262" s="78"/>
      <c r="L2262" s="78"/>
      <c r="M2262" s="78"/>
      <c r="N2262" s="78"/>
      <c r="O2262" s="78"/>
      <c r="P2262" s="78"/>
      <c r="Q2262" s="78"/>
      <c r="R2262" s="78"/>
      <c r="S2262" s="78"/>
      <c r="T2262" s="78"/>
      <c r="U2262" s="78"/>
      <c r="V2262" s="78" t="str">
        <f>VLOOKUP(D2262,Empresas!$D$7:$CF$91,81,0)</f>
        <v>A</v>
      </c>
      <c r="W2262" s="78" t="str">
        <f>VLOOKUP(D2262,Empresas!$D$7:$M$91,10,0)</f>
        <v>P. Natural</v>
      </c>
      <c r="X2262" s="69" t="str">
        <f t="shared" si="367"/>
        <v>NO</v>
      </c>
      <c r="Y2262" s="153" t="str">
        <f t="shared" si="368"/>
        <v>No aplica</v>
      </c>
      <c r="Z2262" s="147">
        <f>IF(Y2262="No aplica",0,IF(I2262="no",0,IF(I2262="No aplica",0,IF(I2262="Si",1,IF(I2262="Fisico",1,IF(I2262="Electronico",2,VLOOKUP(C2262&amp;"|"&amp;B2262&amp;"|"&amp;D2262,Empresas!$C$6:$CC$92,G2262+6+1,0)))))))</f>
        <v>0</v>
      </c>
      <c r="AA2262" s="147">
        <f>IF(AND($I2262="Si",J2262=1),1,IF(AND($I2262="Fisico",J2262=1),1,IF(AND(J2262=1,$I2262="Electronico"),2,IF(J2262=1,VLOOKUP($C2262&amp;"|"&amp;$B2262&amp;"|"&amp;$D2262,Empresas!$C$6:$CC$92,$G2262+6+1,0),0))))</f>
        <v>0</v>
      </c>
      <c r="AB2262" s="147">
        <f>IF(AND($I2262="Si",K2262=1),1,IF(AND($I2262="Fisico",K2262=1),1,IF(AND(K2262=1,$I2262="Electronico"),2,IF(K2262=1,VLOOKUP($C2262&amp;"|"&amp;$B2262&amp;"|"&amp;$D2262,Empresas!$C$6:$CC$92,$G2262+6+1,0),0))))</f>
        <v>0</v>
      </c>
      <c r="AC2262" s="147">
        <f>IF(AND($I2262="Si",L2262=1),1,IF(AND($I2262="Fisico",L2262=1),1,IF(AND(L2262=1,$I2262="Electronico"),2,IF(L2262=1,VLOOKUP($C2262&amp;"|"&amp;$B2262&amp;"|"&amp;$D2262,Empresas!$C$6:$CC$92,$G2262+6+1,0),0))))</f>
        <v>0</v>
      </c>
      <c r="AD2262" s="147">
        <f>IF(AND($I2262="Si",M2262=1),1,IF(AND($I2262="Fisico",M2262=1),1,IF(AND(M2262=1,$I2262="Electronico"),2,IF(M2262=1,VLOOKUP($C2262&amp;"|"&amp;$B2262&amp;"|"&amp;$D2262,Empresas!$C$6:$CC$92,$G2262+6+1,0),0))))</f>
        <v>0</v>
      </c>
      <c r="AE2262" s="147">
        <f>IF(AND($I2262="Si",N2262=1),1,IF(AND($I2262="Fisico",N2262=1),1,IF(AND(N2262=1,$I2262="Electronico"),2,IF(N2262=1,VLOOKUP($C2262&amp;"|"&amp;$B2262&amp;"|"&amp;$D2262,Empresas!$C$6:$CC$92,$G2262+6+1,0),0))))</f>
        <v>0</v>
      </c>
      <c r="AF2262" s="147">
        <f>IF(AND($I2262="Si",O2262=1),1,IF(AND($I2262="Fisico",O2262=1),1,IF(AND(O2262=1,$I2262="Electronico"),2,IF(O2262=1,VLOOKUP($C2262&amp;"|"&amp;$B2262&amp;"|"&amp;$D2262,Empresas!$C$6:$CC$92,$G2262+6+1,0),0))))</f>
        <v>0</v>
      </c>
      <c r="AG2262" s="147">
        <f>IF(AND($I2262="Si",P2262=1),1,IF(AND($I2262="Fisico",P2262=1),1,IF(AND(P2262=1,$I2262="Electronico"),2,IF(P2262=1,VLOOKUP($C2262&amp;"|"&amp;$B2262&amp;"|"&amp;$D2262,Empresas!$C$6:$CC$92,$G2262+6+1,0),0))))</f>
        <v>0</v>
      </c>
      <c r="AH2262" s="147">
        <f>IF(AND($I2262="Si",Q2262=1),1,IF(AND($I2262="Fisico",Q2262=1),1,IF(AND(Q2262=1,$I2262="Electronico"),2,IF(Q2262=1,VLOOKUP($C2262&amp;"|"&amp;$B2262&amp;"|"&amp;$D2262,Empresas!$C$6:$CC$92,$G2262+6+1,0),0))))</f>
        <v>0</v>
      </c>
      <c r="AI2262" s="147">
        <f>IF(AND($I2262="Si",R2262=1),1,IF(AND($I2262="Fisico",R2262=1),1,IF(AND(R2262=1,$I2262="Electronico"),2,IF(R2262=1,VLOOKUP($C2262&amp;"|"&amp;$B2262&amp;"|"&amp;$D2262,Empresas!$C$6:$CC$92,$G2262+6+1,0),0))))</f>
        <v>0</v>
      </c>
      <c r="AJ2262" s="147">
        <f>IF(AND($I2262="Si",S2262=1),1,IF(AND($I2262="Fisico",S2262=1),1,IF(AND(S2262=1,$I2262="Electronico"),2,IF(S2262=1,VLOOKUP($C2262&amp;"|"&amp;$B2262&amp;"|"&amp;$D2262,Empresas!$C$6:$CC$92,$G2262+6+1,0),0))))</f>
        <v>0</v>
      </c>
      <c r="AK2262" s="147">
        <f>IF(AND($I2262="Si",T2262=1),1,IF(AND($I2262="Fisico",T2262=1),1,IF(AND(T2262=1,$I2262="Electronico"),2,IF(T2262=1,VLOOKUP($C2262&amp;"|"&amp;$B2262&amp;"|"&amp;$D2262,Empresas!$C$6:$CC$92,$G2262+6+1,0),0))))</f>
        <v>0</v>
      </c>
      <c r="AL2262" s="147">
        <f>IF(AND($I2262="Si",U2262=1),1,IF(AND($I2262="Fisico",U2262=1),1,IF(AND(U2262=1,$I2262="Electronico"),2,IF(U2262=1,VLOOKUP($C2262&amp;"|"&amp;$B2262&amp;"|"&amp;$D2262,Empresas!$C$6:$CC$92,$G2262+6+1,0),0))))</f>
        <v>0</v>
      </c>
      <c r="AM2262" s="149">
        <f t="shared" si="369"/>
        <v>0</v>
      </c>
      <c r="AN2262" s="149">
        <f t="shared" si="370"/>
        <v>0</v>
      </c>
      <c r="AO2262" s="152">
        <f t="shared" si="371"/>
        <v>0</v>
      </c>
    </row>
    <row r="2263" spans="1:41" x14ac:dyDescent="0.25">
      <c r="A2263" s="140" t="str">
        <f>VLOOKUP(D2263,Empresas!$D$7:$F$91,3,0)</f>
        <v>Omar</v>
      </c>
      <c r="B2263" s="141" t="str">
        <f>VLOOKUP(D2263,Empresas!$D$7:$G$91,4,0)</f>
        <v>Marisol</v>
      </c>
      <c r="C2263" s="141" t="s">
        <v>544</v>
      </c>
      <c r="D2263" s="141" t="s">
        <v>476</v>
      </c>
      <c r="E2263" s="141" t="str">
        <f>VLOOKUP(D2263,Empresas!$D$7:$E$92,2,0)</f>
        <v>JORGE CHUNG (Persona natural)</v>
      </c>
      <c r="F2263" s="141" t="s">
        <v>178</v>
      </c>
      <c r="G2263" s="142">
        <f t="shared" si="373"/>
        <v>56</v>
      </c>
      <c r="H2263" s="142" t="str">
        <f>VLOOKUP(D2263,Empresas!$D$6:$L$92,7,0)</f>
        <v>Mensual</v>
      </c>
      <c r="I2263" s="141" t="str">
        <f>VLOOKUP(VLOOKUP(D2263&amp;"|"&amp;B2263,Empresas!$I$7:$CB$92,G2263,0),Tablas!$A$8:$B$10,2,0)</f>
        <v>No aplica</v>
      </c>
      <c r="J2263" s="78"/>
      <c r="K2263" s="78"/>
      <c r="L2263" s="78"/>
      <c r="M2263" s="78"/>
      <c r="N2263" s="78"/>
      <c r="O2263" s="78"/>
      <c r="P2263" s="78"/>
      <c r="Q2263" s="78"/>
      <c r="R2263" s="78"/>
      <c r="S2263" s="78"/>
      <c r="T2263" s="78"/>
      <c r="U2263" s="78"/>
      <c r="V2263" s="78" t="str">
        <f>VLOOKUP(D2263,Empresas!$D$7:$CF$91,81,0)</f>
        <v>A</v>
      </c>
      <c r="W2263" s="78" t="str">
        <f>VLOOKUP(D2263,Empresas!$D$7:$M$91,10,0)</f>
        <v>P. Natural</v>
      </c>
      <c r="X2263" s="69" t="str">
        <f t="shared" si="367"/>
        <v>SI</v>
      </c>
      <c r="Y2263" s="153" t="str">
        <f t="shared" si="368"/>
        <v>No aplica</v>
      </c>
      <c r="Z2263" s="147">
        <f>IF(Y2263="No aplica",0,IF(I2263="no",0,IF(I2263="No aplica",0,IF(I2263="Si",1,IF(I2263="Fisico",1,IF(I2263="Electronico",2,VLOOKUP(C2263&amp;"|"&amp;B2263&amp;"|"&amp;D2263,Empresas!$C$6:$CC$92,G2263+6+1,0)))))))</f>
        <v>0</v>
      </c>
      <c r="AA2263" s="147">
        <f>IF(AND($I2263="Si",J2263=1),1,IF(AND($I2263="Fisico",J2263=1),1,IF(AND(J2263=1,$I2263="Electronico"),2,IF(J2263=1,VLOOKUP($C2263&amp;"|"&amp;$B2263&amp;"|"&amp;$D2263,Empresas!$C$6:$CC$92,$G2263+6+1,0),0))))</f>
        <v>0</v>
      </c>
      <c r="AB2263" s="147">
        <f>IF(AND($I2263="Si",K2263=1),1,IF(AND($I2263="Fisico",K2263=1),1,IF(AND(K2263=1,$I2263="Electronico"),2,IF(K2263=1,VLOOKUP($C2263&amp;"|"&amp;$B2263&amp;"|"&amp;$D2263,Empresas!$C$6:$CC$92,$G2263+6+1,0),0))))</f>
        <v>0</v>
      </c>
      <c r="AC2263" s="147">
        <f>IF(AND($I2263="Si",L2263=1),1,IF(AND($I2263="Fisico",L2263=1),1,IF(AND(L2263=1,$I2263="Electronico"),2,IF(L2263=1,VLOOKUP($C2263&amp;"|"&amp;$B2263&amp;"|"&amp;$D2263,Empresas!$C$6:$CC$92,$G2263+6+1,0),0))))</f>
        <v>0</v>
      </c>
      <c r="AD2263" s="147">
        <f>IF(AND($I2263="Si",M2263=1),1,IF(AND($I2263="Fisico",M2263=1),1,IF(AND(M2263=1,$I2263="Electronico"),2,IF(M2263=1,VLOOKUP($C2263&amp;"|"&amp;$B2263&amp;"|"&amp;$D2263,Empresas!$C$6:$CC$92,$G2263+6+1,0),0))))</f>
        <v>0</v>
      </c>
      <c r="AE2263" s="147">
        <f>IF(AND($I2263="Si",N2263=1),1,IF(AND($I2263="Fisico",N2263=1),1,IF(AND(N2263=1,$I2263="Electronico"),2,IF(N2263=1,VLOOKUP($C2263&amp;"|"&amp;$B2263&amp;"|"&amp;$D2263,Empresas!$C$6:$CC$92,$G2263+6+1,0),0))))</f>
        <v>0</v>
      </c>
      <c r="AF2263" s="147">
        <f>IF(AND($I2263="Si",O2263=1),1,IF(AND($I2263="Fisico",O2263=1),1,IF(AND(O2263=1,$I2263="Electronico"),2,IF(O2263=1,VLOOKUP($C2263&amp;"|"&amp;$B2263&amp;"|"&amp;$D2263,Empresas!$C$6:$CC$92,$G2263+6+1,0),0))))</f>
        <v>0</v>
      </c>
      <c r="AG2263" s="147">
        <f>IF(AND($I2263="Si",P2263=1),1,IF(AND($I2263="Fisico",P2263=1),1,IF(AND(P2263=1,$I2263="Electronico"),2,IF(P2263=1,VLOOKUP($C2263&amp;"|"&amp;$B2263&amp;"|"&amp;$D2263,Empresas!$C$6:$CC$92,$G2263+6+1,0),0))))</f>
        <v>0</v>
      </c>
      <c r="AH2263" s="147">
        <f>IF(AND($I2263="Si",Q2263=1),1,IF(AND($I2263="Fisico",Q2263=1),1,IF(AND(Q2263=1,$I2263="Electronico"),2,IF(Q2263=1,VLOOKUP($C2263&amp;"|"&amp;$B2263&amp;"|"&amp;$D2263,Empresas!$C$6:$CC$92,$G2263+6+1,0),0))))</f>
        <v>0</v>
      </c>
      <c r="AI2263" s="147">
        <f>IF(AND($I2263="Si",R2263=1),1,IF(AND($I2263="Fisico",R2263=1),1,IF(AND(R2263=1,$I2263="Electronico"),2,IF(R2263=1,VLOOKUP($C2263&amp;"|"&amp;$B2263&amp;"|"&amp;$D2263,Empresas!$C$6:$CC$92,$G2263+6+1,0),0))))</f>
        <v>0</v>
      </c>
      <c r="AJ2263" s="147">
        <f>IF(AND($I2263="Si",S2263=1),1,IF(AND($I2263="Fisico",S2263=1),1,IF(AND(S2263=1,$I2263="Electronico"),2,IF(S2263=1,VLOOKUP($C2263&amp;"|"&amp;$B2263&amp;"|"&amp;$D2263,Empresas!$C$6:$CC$92,$G2263+6+1,0),0))))</f>
        <v>0</v>
      </c>
      <c r="AK2263" s="147">
        <f>IF(AND($I2263="Si",T2263=1),1,IF(AND($I2263="Fisico",T2263=1),1,IF(AND(T2263=1,$I2263="Electronico"),2,IF(T2263=1,VLOOKUP($C2263&amp;"|"&amp;$B2263&amp;"|"&amp;$D2263,Empresas!$C$6:$CC$92,$G2263+6+1,0),0))))</f>
        <v>0</v>
      </c>
      <c r="AL2263" s="147">
        <f>IF(AND($I2263="Si",U2263=1),1,IF(AND($I2263="Fisico",U2263=1),1,IF(AND(U2263=1,$I2263="Electronico"),2,IF(U2263=1,VLOOKUP($C2263&amp;"|"&amp;$B2263&amp;"|"&amp;$D2263,Empresas!$C$6:$CC$92,$G2263+6+1,0),0))))</f>
        <v>0</v>
      </c>
      <c r="AM2263" s="149">
        <f t="shared" si="369"/>
        <v>0</v>
      </c>
      <c r="AN2263" s="149">
        <f t="shared" si="370"/>
        <v>0</v>
      </c>
      <c r="AO2263" s="152">
        <f t="shared" si="371"/>
        <v>0</v>
      </c>
    </row>
    <row r="2264" spans="1:41" x14ac:dyDescent="0.25">
      <c r="A2264" s="140" t="str">
        <f>VLOOKUP(D2264,Empresas!$D$7:$F$91,3,0)</f>
        <v>Omar</v>
      </c>
      <c r="B2264" s="141" t="str">
        <f>VLOOKUP(D2264,Empresas!$D$7:$G$91,4,0)</f>
        <v>Marisol</v>
      </c>
      <c r="C2264" s="141" t="s">
        <v>544</v>
      </c>
      <c r="D2264" s="141" t="s">
        <v>476</v>
      </c>
      <c r="E2264" s="141" t="str">
        <f>VLOOKUP(D2264,Empresas!$D$7:$E$92,2,0)</f>
        <v>JORGE CHUNG (Persona natural)</v>
      </c>
      <c r="F2264" s="141" t="s">
        <v>179</v>
      </c>
      <c r="G2264" s="142">
        <f t="shared" si="373"/>
        <v>57</v>
      </c>
      <c r="H2264" s="142" t="str">
        <f>VLOOKUP(D2264,Empresas!$D$6:$L$92,7,0)</f>
        <v>Mensual</v>
      </c>
      <c r="I2264" s="141" t="str">
        <f>VLOOKUP(VLOOKUP(D2264&amp;"|"&amp;B2264,Empresas!$I$7:$CB$92,G2264,0),Tablas!$A$8:$B$10,2,0)</f>
        <v>No aplica</v>
      </c>
      <c r="J2264" s="78"/>
      <c r="K2264" s="78"/>
      <c r="L2264" s="78"/>
      <c r="M2264" s="78"/>
      <c r="N2264" s="78"/>
      <c r="O2264" s="78"/>
      <c r="P2264" s="78"/>
      <c r="Q2264" s="78"/>
      <c r="R2264" s="78"/>
      <c r="S2264" s="78"/>
      <c r="T2264" s="78"/>
      <c r="U2264" s="78"/>
      <c r="V2264" s="78" t="str">
        <f>VLOOKUP(D2264,Empresas!$D$7:$CF$91,81,0)</f>
        <v>A</v>
      </c>
      <c r="W2264" s="78" t="str">
        <f>VLOOKUP(D2264,Empresas!$D$7:$M$91,10,0)</f>
        <v>P. Natural</v>
      </c>
      <c r="X2264" s="69" t="str">
        <f t="shared" si="367"/>
        <v>NO</v>
      </c>
      <c r="Y2264" s="153" t="str">
        <f t="shared" si="368"/>
        <v>No aplica</v>
      </c>
      <c r="Z2264" s="147">
        <f>IF(Y2264="No aplica",0,IF(I2264="no",0,IF(I2264="No aplica",0,IF(I2264="Si",1,IF(I2264="Fisico",1,IF(I2264="Electronico",2,VLOOKUP(C2264&amp;"|"&amp;B2264&amp;"|"&amp;D2264,Empresas!$C$6:$CC$92,G2264+6+1,0)))))))</f>
        <v>0</v>
      </c>
      <c r="AA2264" s="147">
        <f>IF(AND($I2264="Si",J2264=1),1,IF(AND($I2264="Fisico",J2264=1),1,IF(AND(J2264=1,$I2264="Electronico"),2,IF(J2264=1,VLOOKUP($C2264&amp;"|"&amp;$B2264&amp;"|"&amp;$D2264,Empresas!$C$6:$CC$92,$G2264+6+1,0),0))))</f>
        <v>0</v>
      </c>
      <c r="AB2264" s="147">
        <f>IF(AND($I2264="Si",K2264=1),1,IF(AND($I2264="Fisico",K2264=1),1,IF(AND(K2264=1,$I2264="Electronico"),2,IF(K2264=1,VLOOKUP($C2264&amp;"|"&amp;$B2264&amp;"|"&amp;$D2264,Empresas!$C$6:$CC$92,$G2264+6+1,0),0))))</f>
        <v>0</v>
      </c>
      <c r="AC2264" s="147">
        <f>IF(AND($I2264="Si",L2264=1),1,IF(AND($I2264="Fisico",L2264=1),1,IF(AND(L2264=1,$I2264="Electronico"),2,IF(L2264=1,VLOOKUP($C2264&amp;"|"&amp;$B2264&amp;"|"&amp;$D2264,Empresas!$C$6:$CC$92,$G2264+6+1,0),0))))</f>
        <v>0</v>
      </c>
      <c r="AD2264" s="147">
        <f>IF(AND($I2264="Si",M2264=1),1,IF(AND($I2264="Fisico",M2264=1),1,IF(AND(M2264=1,$I2264="Electronico"),2,IF(M2264=1,VLOOKUP($C2264&amp;"|"&amp;$B2264&amp;"|"&amp;$D2264,Empresas!$C$6:$CC$92,$G2264+6+1,0),0))))</f>
        <v>0</v>
      </c>
      <c r="AE2264" s="147">
        <f>IF(AND($I2264="Si",N2264=1),1,IF(AND($I2264="Fisico",N2264=1),1,IF(AND(N2264=1,$I2264="Electronico"),2,IF(N2264=1,VLOOKUP($C2264&amp;"|"&amp;$B2264&amp;"|"&amp;$D2264,Empresas!$C$6:$CC$92,$G2264+6+1,0),0))))</f>
        <v>0</v>
      </c>
      <c r="AF2264" s="147">
        <f>IF(AND($I2264="Si",O2264=1),1,IF(AND($I2264="Fisico",O2264=1),1,IF(AND(O2264=1,$I2264="Electronico"),2,IF(O2264=1,VLOOKUP($C2264&amp;"|"&amp;$B2264&amp;"|"&amp;$D2264,Empresas!$C$6:$CC$92,$G2264+6+1,0),0))))</f>
        <v>0</v>
      </c>
      <c r="AG2264" s="147">
        <f>IF(AND($I2264="Si",P2264=1),1,IF(AND($I2264="Fisico",P2264=1),1,IF(AND(P2264=1,$I2264="Electronico"),2,IF(P2264=1,VLOOKUP($C2264&amp;"|"&amp;$B2264&amp;"|"&amp;$D2264,Empresas!$C$6:$CC$92,$G2264+6+1,0),0))))</f>
        <v>0</v>
      </c>
      <c r="AH2264" s="147">
        <f>IF(AND($I2264="Si",Q2264=1),1,IF(AND($I2264="Fisico",Q2264=1),1,IF(AND(Q2264=1,$I2264="Electronico"),2,IF(Q2264=1,VLOOKUP($C2264&amp;"|"&amp;$B2264&amp;"|"&amp;$D2264,Empresas!$C$6:$CC$92,$G2264+6+1,0),0))))</f>
        <v>0</v>
      </c>
      <c r="AI2264" s="147">
        <f>IF(AND($I2264="Si",R2264=1),1,IF(AND($I2264="Fisico",R2264=1),1,IF(AND(R2264=1,$I2264="Electronico"),2,IF(R2264=1,VLOOKUP($C2264&amp;"|"&amp;$B2264&amp;"|"&amp;$D2264,Empresas!$C$6:$CC$92,$G2264+6+1,0),0))))</f>
        <v>0</v>
      </c>
      <c r="AJ2264" s="147">
        <f>IF(AND($I2264="Si",S2264=1),1,IF(AND($I2264="Fisico",S2264=1),1,IF(AND(S2264=1,$I2264="Electronico"),2,IF(S2264=1,VLOOKUP($C2264&amp;"|"&amp;$B2264&amp;"|"&amp;$D2264,Empresas!$C$6:$CC$92,$G2264+6+1,0),0))))</f>
        <v>0</v>
      </c>
      <c r="AK2264" s="147">
        <f>IF(AND($I2264="Si",T2264=1),1,IF(AND($I2264="Fisico",T2264=1),1,IF(AND(T2264=1,$I2264="Electronico"),2,IF(T2264=1,VLOOKUP($C2264&amp;"|"&amp;$B2264&amp;"|"&amp;$D2264,Empresas!$C$6:$CC$92,$G2264+6+1,0),0))))</f>
        <v>0</v>
      </c>
      <c r="AL2264" s="147">
        <f>IF(AND($I2264="Si",U2264=1),1,IF(AND($I2264="Fisico",U2264=1),1,IF(AND(U2264=1,$I2264="Electronico"),2,IF(U2264=1,VLOOKUP($C2264&amp;"|"&amp;$B2264&amp;"|"&amp;$D2264,Empresas!$C$6:$CC$92,$G2264+6+1,0),0))))</f>
        <v>0</v>
      </c>
      <c r="AM2264" s="149">
        <f t="shared" si="369"/>
        <v>0</v>
      </c>
      <c r="AN2264" s="149">
        <f t="shared" si="370"/>
        <v>0</v>
      </c>
      <c r="AO2264" s="152">
        <f t="shared" si="371"/>
        <v>0</v>
      </c>
    </row>
    <row r="2265" spans="1:41" x14ac:dyDescent="0.25">
      <c r="A2265" s="140" t="str">
        <f>VLOOKUP(D2265,Empresas!$D$7:$F$91,3,0)</f>
        <v>Omar</v>
      </c>
      <c r="B2265" s="141" t="str">
        <f>VLOOKUP(D2265,Empresas!$D$7:$G$91,4,0)</f>
        <v>Marisol</v>
      </c>
      <c r="C2265" s="141" t="s">
        <v>544</v>
      </c>
      <c r="D2265" s="141" t="s">
        <v>476</v>
      </c>
      <c r="E2265" s="141" t="str">
        <f>VLOOKUP(D2265,Empresas!$D$7:$E$92,2,0)</f>
        <v>JORGE CHUNG (Persona natural)</v>
      </c>
      <c r="F2265" s="141" t="s">
        <v>180</v>
      </c>
      <c r="G2265" s="142">
        <f t="shared" si="373"/>
        <v>58</v>
      </c>
      <c r="H2265" s="142" t="str">
        <f>VLOOKUP(D2265,Empresas!$D$6:$L$92,7,0)</f>
        <v>Mensual</v>
      </c>
      <c r="I2265" s="141" t="str">
        <f>VLOOKUP(VLOOKUP(D2265&amp;"|"&amp;B2265,Empresas!$I$7:$CB$92,G2265,0),Tablas!$A$8:$B$10,2,0)</f>
        <v>No aplica</v>
      </c>
      <c r="J2265" s="78"/>
      <c r="K2265" s="78"/>
      <c r="L2265" s="78"/>
      <c r="M2265" s="78"/>
      <c r="N2265" s="78"/>
      <c r="O2265" s="78"/>
      <c r="P2265" s="78"/>
      <c r="Q2265" s="78"/>
      <c r="R2265" s="78"/>
      <c r="S2265" s="78"/>
      <c r="T2265" s="78"/>
      <c r="U2265" s="78"/>
      <c r="V2265" s="78" t="str">
        <f>VLOOKUP(D2265,Empresas!$D$7:$CF$91,81,0)</f>
        <v>A</v>
      </c>
      <c r="W2265" s="78" t="str">
        <f>VLOOKUP(D2265,Empresas!$D$7:$M$91,10,0)</f>
        <v>P. Natural</v>
      </c>
      <c r="X2265" s="69" t="str">
        <f t="shared" si="367"/>
        <v>NO</v>
      </c>
      <c r="Y2265" s="153" t="str">
        <f t="shared" si="368"/>
        <v>No aplica</v>
      </c>
      <c r="Z2265" s="147">
        <f>IF(Y2265="No aplica",0,IF(I2265="no",0,IF(I2265="No aplica",0,IF(I2265="Si",1,IF(I2265="Fisico",1,IF(I2265="Electronico",2,VLOOKUP(C2265&amp;"|"&amp;B2265&amp;"|"&amp;D2265,Empresas!$C$6:$CC$92,G2265+6+1,0)))))))</f>
        <v>0</v>
      </c>
      <c r="AA2265" s="147">
        <f>IF(AND($I2265="Si",J2265=1),1,IF(AND($I2265="Fisico",J2265=1),1,IF(AND(J2265=1,$I2265="Electronico"),2,IF(J2265=1,VLOOKUP($C2265&amp;"|"&amp;$B2265&amp;"|"&amp;$D2265,Empresas!$C$6:$CC$92,$G2265+6+1,0),0))))</f>
        <v>0</v>
      </c>
      <c r="AB2265" s="147">
        <f>IF(AND($I2265="Si",K2265=1),1,IF(AND($I2265="Fisico",K2265=1),1,IF(AND(K2265=1,$I2265="Electronico"),2,IF(K2265=1,VLOOKUP($C2265&amp;"|"&amp;$B2265&amp;"|"&amp;$D2265,Empresas!$C$6:$CC$92,$G2265+6+1,0),0))))</f>
        <v>0</v>
      </c>
      <c r="AC2265" s="147">
        <f>IF(AND($I2265="Si",L2265=1),1,IF(AND($I2265="Fisico",L2265=1),1,IF(AND(L2265=1,$I2265="Electronico"),2,IF(L2265=1,VLOOKUP($C2265&amp;"|"&amp;$B2265&amp;"|"&amp;$D2265,Empresas!$C$6:$CC$92,$G2265+6+1,0),0))))</f>
        <v>0</v>
      </c>
      <c r="AD2265" s="147">
        <f>IF(AND($I2265="Si",M2265=1),1,IF(AND($I2265="Fisico",M2265=1),1,IF(AND(M2265=1,$I2265="Electronico"),2,IF(M2265=1,VLOOKUP($C2265&amp;"|"&amp;$B2265&amp;"|"&amp;$D2265,Empresas!$C$6:$CC$92,$G2265+6+1,0),0))))</f>
        <v>0</v>
      </c>
      <c r="AE2265" s="147">
        <f>IF(AND($I2265="Si",N2265=1),1,IF(AND($I2265="Fisico",N2265=1),1,IF(AND(N2265=1,$I2265="Electronico"),2,IF(N2265=1,VLOOKUP($C2265&amp;"|"&amp;$B2265&amp;"|"&amp;$D2265,Empresas!$C$6:$CC$92,$G2265+6+1,0),0))))</f>
        <v>0</v>
      </c>
      <c r="AF2265" s="147">
        <f>IF(AND($I2265="Si",O2265=1),1,IF(AND($I2265="Fisico",O2265=1),1,IF(AND(O2265=1,$I2265="Electronico"),2,IF(O2265=1,VLOOKUP($C2265&amp;"|"&amp;$B2265&amp;"|"&amp;$D2265,Empresas!$C$6:$CC$92,$G2265+6+1,0),0))))</f>
        <v>0</v>
      </c>
      <c r="AG2265" s="147">
        <f>IF(AND($I2265="Si",P2265=1),1,IF(AND($I2265="Fisico",P2265=1),1,IF(AND(P2265=1,$I2265="Electronico"),2,IF(P2265=1,VLOOKUP($C2265&amp;"|"&amp;$B2265&amp;"|"&amp;$D2265,Empresas!$C$6:$CC$92,$G2265+6+1,0),0))))</f>
        <v>0</v>
      </c>
      <c r="AH2265" s="147">
        <f>IF(AND($I2265="Si",Q2265=1),1,IF(AND($I2265="Fisico",Q2265=1),1,IF(AND(Q2265=1,$I2265="Electronico"),2,IF(Q2265=1,VLOOKUP($C2265&amp;"|"&amp;$B2265&amp;"|"&amp;$D2265,Empresas!$C$6:$CC$92,$G2265+6+1,0),0))))</f>
        <v>0</v>
      </c>
      <c r="AI2265" s="147">
        <f>IF(AND($I2265="Si",R2265=1),1,IF(AND($I2265="Fisico",R2265=1),1,IF(AND(R2265=1,$I2265="Electronico"),2,IF(R2265=1,VLOOKUP($C2265&amp;"|"&amp;$B2265&amp;"|"&amp;$D2265,Empresas!$C$6:$CC$92,$G2265+6+1,0),0))))</f>
        <v>0</v>
      </c>
      <c r="AJ2265" s="147">
        <f>IF(AND($I2265="Si",S2265=1),1,IF(AND($I2265="Fisico",S2265=1),1,IF(AND(S2265=1,$I2265="Electronico"),2,IF(S2265=1,VLOOKUP($C2265&amp;"|"&amp;$B2265&amp;"|"&amp;$D2265,Empresas!$C$6:$CC$92,$G2265+6+1,0),0))))</f>
        <v>0</v>
      </c>
      <c r="AK2265" s="147">
        <f>IF(AND($I2265="Si",T2265=1),1,IF(AND($I2265="Fisico",T2265=1),1,IF(AND(T2265=1,$I2265="Electronico"),2,IF(T2265=1,VLOOKUP($C2265&amp;"|"&amp;$B2265&amp;"|"&amp;$D2265,Empresas!$C$6:$CC$92,$G2265+6+1,0),0))))</f>
        <v>0</v>
      </c>
      <c r="AL2265" s="147">
        <f>IF(AND($I2265="Si",U2265=1),1,IF(AND($I2265="Fisico",U2265=1),1,IF(AND(U2265=1,$I2265="Electronico"),2,IF(U2265=1,VLOOKUP($C2265&amp;"|"&amp;$B2265&amp;"|"&amp;$D2265,Empresas!$C$6:$CC$92,$G2265+6+1,0),0))))</f>
        <v>0</v>
      </c>
      <c r="AM2265" s="149">
        <f t="shared" si="369"/>
        <v>0</v>
      </c>
      <c r="AN2265" s="149">
        <f t="shared" si="370"/>
        <v>0</v>
      </c>
      <c r="AO2265" s="152">
        <f t="shared" si="371"/>
        <v>0</v>
      </c>
    </row>
    <row r="2266" spans="1:41" x14ac:dyDescent="0.25">
      <c r="A2266" s="140" t="str">
        <f>VLOOKUP(D2266,Empresas!$D$7:$F$91,3,0)</f>
        <v>Omar</v>
      </c>
      <c r="B2266" s="141" t="str">
        <f>VLOOKUP(D2266,Empresas!$D$7:$G$91,4,0)</f>
        <v>Marisol</v>
      </c>
      <c r="C2266" s="141" t="s">
        <v>544</v>
      </c>
      <c r="D2266" s="141" t="s">
        <v>476</v>
      </c>
      <c r="E2266" s="141" t="str">
        <f>VLOOKUP(D2266,Empresas!$D$7:$E$92,2,0)</f>
        <v>JORGE CHUNG (Persona natural)</v>
      </c>
      <c r="F2266" s="141" t="s">
        <v>181</v>
      </c>
      <c r="G2266" s="142">
        <f t="shared" si="373"/>
        <v>59</v>
      </c>
      <c r="H2266" s="142" t="str">
        <f>VLOOKUP(D2266,Empresas!$D$6:$L$92,7,0)</f>
        <v>Mensual</v>
      </c>
      <c r="I2266" s="141" t="str">
        <f>VLOOKUP(VLOOKUP(D2266&amp;"|"&amp;B2266,Empresas!$I$7:$CB$92,G2266,0),Tablas!$A$8:$B$10,2,0)</f>
        <v>No aplica</v>
      </c>
      <c r="J2266" s="78"/>
      <c r="K2266" s="78"/>
      <c r="L2266" s="78"/>
      <c r="M2266" s="78"/>
      <c r="N2266" s="78"/>
      <c r="O2266" s="78"/>
      <c r="P2266" s="78"/>
      <c r="Q2266" s="78"/>
      <c r="R2266" s="78"/>
      <c r="S2266" s="78"/>
      <c r="T2266" s="78"/>
      <c r="U2266" s="78"/>
      <c r="V2266" s="78" t="str">
        <f>VLOOKUP(D2266,Empresas!$D$7:$CF$91,81,0)</f>
        <v>A</v>
      </c>
      <c r="W2266" s="78" t="str">
        <f>VLOOKUP(D2266,Empresas!$D$7:$M$91,10,0)</f>
        <v>P. Natural</v>
      </c>
      <c r="X2266" s="69" t="str">
        <f t="shared" si="367"/>
        <v>NO</v>
      </c>
      <c r="Y2266" s="153" t="str">
        <f t="shared" si="368"/>
        <v>No aplica</v>
      </c>
      <c r="Z2266" s="147">
        <f>IF(Y2266="No aplica",0,IF(I2266="no",0,IF(I2266="No aplica",0,IF(I2266="Si",1,IF(I2266="Fisico",1,IF(I2266="Electronico",2,VLOOKUP(C2266&amp;"|"&amp;B2266&amp;"|"&amp;D2266,Empresas!$C$6:$CC$92,G2266+6+1,0)))))))</f>
        <v>0</v>
      </c>
      <c r="AA2266" s="147">
        <f>IF(AND($I2266="Si",J2266=1),1,IF(AND($I2266="Fisico",J2266=1),1,IF(AND(J2266=1,$I2266="Electronico"),2,IF(J2266=1,VLOOKUP($C2266&amp;"|"&amp;$B2266&amp;"|"&amp;$D2266,Empresas!$C$6:$CC$92,$G2266+6+1,0),0))))</f>
        <v>0</v>
      </c>
      <c r="AB2266" s="147">
        <f>IF(AND($I2266="Si",K2266=1),1,IF(AND($I2266="Fisico",K2266=1),1,IF(AND(K2266=1,$I2266="Electronico"),2,IF(K2266=1,VLOOKUP($C2266&amp;"|"&amp;$B2266&amp;"|"&amp;$D2266,Empresas!$C$6:$CC$92,$G2266+6+1,0),0))))</f>
        <v>0</v>
      </c>
      <c r="AC2266" s="147">
        <f>IF(AND($I2266="Si",L2266=1),1,IF(AND($I2266="Fisico",L2266=1),1,IF(AND(L2266=1,$I2266="Electronico"),2,IF(L2266=1,VLOOKUP($C2266&amp;"|"&amp;$B2266&amp;"|"&amp;$D2266,Empresas!$C$6:$CC$92,$G2266+6+1,0),0))))</f>
        <v>0</v>
      </c>
      <c r="AD2266" s="147">
        <f>IF(AND($I2266="Si",M2266=1),1,IF(AND($I2266="Fisico",M2266=1),1,IF(AND(M2266=1,$I2266="Electronico"),2,IF(M2266=1,VLOOKUP($C2266&amp;"|"&amp;$B2266&amp;"|"&amp;$D2266,Empresas!$C$6:$CC$92,$G2266+6+1,0),0))))</f>
        <v>0</v>
      </c>
      <c r="AE2266" s="147">
        <f>IF(AND($I2266="Si",N2266=1),1,IF(AND($I2266="Fisico",N2266=1),1,IF(AND(N2266=1,$I2266="Electronico"),2,IF(N2266=1,VLOOKUP($C2266&amp;"|"&amp;$B2266&amp;"|"&amp;$D2266,Empresas!$C$6:$CC$92,$G2266+6+1,0),0))))</f>
        <v>0</v>
      </c>
      <c r="AF2266" s="147">
        <f>IF(AND($I2266="Si",O2266=1),1,IF(AND($I2266="Fisico",O2266=1),1,IF(AND(O2266=1,$I2266="Electronico"),2,IF(O2266=1,VLOOKUP($C2266&amp;"|"&amp;$B2266&amp;"|"&amp;$D2266,Empresas!$C$6:$CC$92,$G2266+6+1,0),0))))</f>
        <v>0</v>
      </c>
      <c r="AG2266" s="147">
        <f>IF(AND($I2266="Si",P2266=1),1,IF(AND($I2266="Fisico",P2266=1),1,IF(AND(P2266=1,$I2266="Electronico"),2,IF(P2266=1,VLOOKUP($C2266&amp;"|"&amp;$B2266&amp;"|"&amp;$D2266,Empresas!$C$6:$CC$92,$G2266+6+1,0),0))))</f>
        <v>0</v>
      </c>
      <c r="AH2266" s="147">
        <f>IF(AND($I2266="Si",Q2266=1),1,IF(AND($I2266="Fisico",Q2266=1),1,IF(AND(Q2266=1,$I2266="Electronico"),2,IF(Q2266=1,VLOOKUP($C2266&amp;"|"&amp;$B2266&amp;"|"&amp;$D2266,Empresas!$C$6:$CC$92,$G2266+6+1,0),0))))</f>
        <v>0</v>
      </c>
      <c r="AI2266" s="147">
        <f>IF(AND($I2266="Si",R2266=1),1,IF(AND($I2266="Fisico",R2266=1),1,IF(AND(R2266=1,$I2266="Electronico"),2,IF(R2266=1,VLOOKUP($C2266&amp;"|"&amp;$B2266&amp;"|"&amp;$D2266,Empresas!$C$6:$CC$92,$G2266+6+1,0),0))))</f>
        <v>0</v>
      </c>
      <c r="AJ2266" s="147">
        <f>IF(AND($I2266="Si",S2266=1),1,IF(AND($I2266="Fisico",S2266=1),1,IF(AND(S2266=1,$I2266="Electronico"),2,IF(S2266=1,VLOOKUP($C2266&amp;"|"&amp;$B2266&amp;"|"&amp;$D2266,Empresas!$C$6:$CC$92,$G2266+6+1,0),0))))</f>
        <v>0</v>
      </c>
      <c r="AK2266" s="147">
        <f>IF(AND($I2266="Si",T2266=1),1,IF(AND($I2266="Fisico",T2266=1),1,IF(AND(T2266=1,$I2266="Electronico"),2,IF(T2266=1,VLOOKUP($C2266&amp;"|"&amp;$B2266&amp;"|"&amp;$D2266,Empresas!$C$6:$CC$92,$G2266+6+1,0),0))))</f>
        <v>0</v>
      </c>
      <c r="AL2266" s="147">
        <f>IF(AND($I2266="Si",U2266=1),1,IF(AND($I2266="Fisico",U2266=1),1,IF(AND(U2266=1,$I2266="Electronico"),2,IF(U2266=1,VLOOKUP($C2266&amp;"|"&amp;$B2266&amp;"|"&amp;$D2266,Empresas!$C$6:$CC$92,$G2266+6+1,0),0))))</f>
        <v>0</v>
      </c>
      <c r="AM2266" s="149">
        <f t="shared" si="369"/>
        <v>0</v>
      </c>
      <c r="AN2266" s="149">
        <f t="shared" si="370"/>
        <v>0</v>
      </c>
      <c r="AO2266" s="152">
        <f t="shared" si="371"/>
        <v>0</v>
      </c>
    </row>
    <row r="2267" spans="1:41" x14ac:dyDescent="0.25">
      <c r="A2267" s="140" t="str">
        <f>VLOOKUP(D2267,Empresas!$D$7:$F$91,3,0)</f>
        <v>Omar</v>
      </c>
      <c r="B2267" s="141" t="str">
        <f>VLOOKUP(D2267,Empresas!$D$7:$G$91,4,0)</f>
        <v>Marisol</v>
      </c>
      <c r="C2267" s="141" t="s">
        <v>544</v>
      </c>
      <c r="D2267" s="141" t="s">
        <v>476</v>
      </c>
      <c r="E2267" s="141" t="str">
        <f>VLOOKUP(D2267,Empresas!$D$7:$E$92,2,0)</f>
        <v>JORGE CHUNG (Persona natural)</v>
      </c>
      <c r="F2267" s="141" t="s">
        <v>182</v>
      </c>
      <c r="G2267" s="142">
        <f t="shared" si="373"/>
        <v>60</v>
      </c>
      <c r="H2267" s="142" t="str">
        <f>VLOOKUP(D2267,Empresas!$D$6:$L$92,7,0)</f>
        <v>Mensual</v>
      </c>
      <c r="I2267" s="141" t="str">
        <f>VLOOKUP(VLOOKUP(D2267&amp;"|"&amp;B2267,Empresas!$I$7:$CB$92,G2267,0),Tablas!$A$8:$B$10,2,0)</f>
        <v>No aplica</v>
      </c>
      <c r="J2267" s="78"/>
      <c r="K2267" s="78"/>
      <c r="L2267" s="78"/>
      <c r="M2267" s="78"/>
      <c r="N2267" s="78"/>
      <c r="O2267" s="78"/>
      <c r="P2267" s="78"/>
      <c r="Q2267" s="78"/>
      <c r="R2267" s="78"/>
      <c r="S2267" s="78"/>
      <c r="T2267" s="78"/>
      <c r="U2267" s="78"/>
      <c r="V2267" s="78" t="str">
        <f>VLOOKUP(D2267,Empresas!$D$7:$CF$91,81,0)</f>
        <v>A</v>
      </c>
      <c r="W2267" s="78" t="str">
        <f>VLOOKUP(D2267,Empresas!$D$7:$M$91,10,0)</f>
        <v>P. Natural</v>
      </c>
      <c r="X2267" s="69" t="str">
        <f t="shared" si="367"/>
        <v>NO</v>
      </c>
      <c r="Y2267" s="153" t="str">
        <f t="shared" si="368"/>
        <v>No aplica</v>
      </c>
      <c r="Z2267" s="147">
        <f>IF(Y2267="No aplica",0,IF(I2267="no",0,IF(I2267="No aplica",0,IF(I2267="Si",1,IF(I2267="Fisico",1,IF(I2267="Electronico",2,VLOOKUP(C2267&amp;"|"&amp;B2267&amp;"|"&amp;D2267,Empresas!$C$6:$CC$92,G2267+6+1,0)))))))</f>
        <v>0</v>
      </c>
      <c r="AA2267" s="147">
        <f>IF(AND($I2267="Si",J2267=1),1,IF(AND($I2267="Fisico",J2267=1),1,IF(AND(J2267=1,$I2267="Electronico"),2,IF(J2267=1,VLOOKUP($C2267&amp;"|"&amp;$B2267&amp;"|"&amp;$D2267,Empresas!$C$6:$CC$92,$G2267+6+1,0),0))))</f>
        <v>0</v>
      </c>
      <c r="AB2267" s="147">
        <f>IF(AND($I2267="Si",K2267=1),1,IF(AND($I2267="Fisico",K2267=1),1,IF(AND(K2267=1,$I2267="Electronico"),2,IF(K2267=1,VLOOKUP($C2267&amp;"|"&amp;$B2267&amp;"|"&amp;$D2267,Empresas!$C$6:$CC$92,$G2267+6+1,0),0))))</f>
        <v>0</v>
      </c>
      <c r="AC2267" s="147">
        <f>IF(AND($I2267="Si",L2267=1),1,IF(AND($I2267="Fisico",L2267=1),1,IF(AND(L2267=1,$I2267="Electronico"),2,IF(L2267=1,VLOOKUP($C2267&amp;"|"&amp;$B2267&amp;"|"&amp;$D2267,Empresas!$C$6:$CC$92,$G2267+6+1,0),0))))</f>
        <v>0</v>
      </c>
      <c r="AD2267" s="147">
        <f>IF(AND($I2267="Si",M2267=1),1,IF(AND($I2267="Fisico",M2267=1),1,IF(AND(M2267=1,$I2267="Electronico"),2,IF(M2267=1,VLOOKUP($C2267&amp;"|"&amp;$B2267&amp;"|"&amp;$D2267,Empresas!$C$6:$CC$92,$G2267+6+1,0),0))))</f>
        <v>0</v>
      </c>
      <c r="AE2267" s="147">
        <f>IF(AND($I2267="Si",N2267=1),1,IF(AND($I2267="Fisico",N2267=1),1,IF(AND(N2267=1,$I2267="Electronico"),2,IF(N2267=1,VLOOKUP($C2267&amp;"|"&amp;$B2267&amp;"|"&amp;$D2267,Empresas!$C$6:$CC$92,$G2267+6+1,0),0))))</f>
        <v>0</v>
      </c>
      <c r="AF2267" s="147">
        <f>IF(AND($I2267="Si",O2267=1),1,IF(AND($I2267="Fisico",O2267=1),1,IF(AND(O2267=1,$I2267="Electronico"),2,IF(O2267=1,VLOOKUP($C2267&amp;"|"&amp;$B2267&amp;"|"&amp;$D2267,Empresas!$C$6:$CC$92,$G2267+6+1,0),0))))</f>
        <v>0</v>
      </c>
      <c r="AG2267" s="147">
        <f>IF(AND($I2267="Si",P2267=1),1,IF(AND($I2267="Fisico",P2267=1),1,IF(AND(P2267=1,$I2267="Electronico"),2,IF(P2267=1,VLOOKUP($C2267&amp;"|"&amp;$B2267&amp;"|"&amp;$D2267,Empresas!$C$6:$CC$92,$G2267+6+1,0),0))))</f>
        <v>0</v>
      </c>
      <c r="AH2267" s="147">
        <f>IF(AND($I2267="Si",Q2267=1),1,IF(AND($I2267="Fisico",Q2267=1),1,IF(AND(Q2267=1,$I2267="Electronico"),2,IF(Q2267=1,VLOOKUP($C2267&amp;"|"&amp;$B2267&amp;"|"&amp;$D2267,Empresas!$C$6:$CC$92,$G2267+6+1,0),0))))</f>
        <v>0</v>
      </c>
      <c r="AI2267" s="147">
        <f>IF(AND($I2267="Si",R2267=1),1,IF(AND($I2267="Fisico",R2267=1),1,IF(AND(R2267=1,$I2267="Electronico"),2,IF(R2267=1,VLOOKUP($C2267&amp;"|"&amp;$B2267&amp;"|"&amp;$D2267,Empresas!$C$6:$CC$92,$G2267+6+1,0),0))))</f>
        <v>0</v>
      </c>
      <c r="AJ2267" s="147">
        <f>IF(AND($I2267="Si",S2267=1),1,IF(AND($I2267="Fisico",S2267=1),1,IF(AND(S2267=1,$I2267="Electronico"),2,IF(S2267=1,VLOOKUP($C2267&amp;"|"&amp;$B2267&amp;"|"&amp;$D2267,Empresas!$C$6:$CC$92,$G2267+6+1,0),0))))</f>
        <v>0</v>
      </c>
      <c r="AK2267" s="147">
        <f>IF(AND($I2267="Si",T2267=1),1,IF(AND($I2267="Fisico",T2267=1),1,IF(AND(T2267=1,$I2267="Electronico"),2,IF(T2267=1,VLOOKUP($C2267&amp;"|"&amp;$B2267&amp;"|"&amp;$D2267,Empresas!$C$6:$CC$92,$G2267+6+1,0),0))))</f>
        <v>0</v>
      </c>
      <c r="AL2267" s="147">
        <f>IF(AND($I2267="Si",U2267=1),1,IF(AND($I2267="Fisico",U2267=1),1,IF(AND(U2267=1,$I2267="Electronico"),2,IF(U2267=1,VLOOKUP($C2267&amp;"|"&amp;$B2267&amp;"|"&amp;$D2267,Empresas!$C$6:$CC$92,$G2267+6+1,0),0))))</f>
        <v>0</v>
      </c>
      <c r="AM2267" s="149">
        <f t="shared" si="369"/>
        <v>0</v>
      </c>
      <c r="AN2267" s="149">
        <f t="shared" si="370"/>
        <v>0</v>
      </c>
      <c r="AO2267" s="152">
        <f t="shared" si="371"/>
        <v>0</v>
      </c>
    </row>
    <row r="2268" spans="1:41" x14ac:dyDescent="0.25">
      <c r="A2268" s="143" t="str">
        <f>VLOOKUP(D2268,Empresas!$D$7:$F$91,3,0)</f>
        <v>Omar</v>
      </c>
      <c r="B2268" s="144" t="str">
        <f>VLOOKUP(D2268,Empresas!$D$7:$G$91,4,0)</f>
        <v>Marisol</v>
      </c>
      <c r="C2268" s="144" t="s">
        <v>544</v>
      </c>
      <c r="D2268" s="144" t="s">
        <v>476</v>
      </c>
      <c r="E2268" s="144" t="str">
        <f>VLOOKUP(D2268,Empresas!$D$7:$E$92,2,0)</f>
        <v>JORGE CHUNG (Persona natural)</v>
      </c>
      <c r="F2268" s="144" t="s">
        <v>183</v>
      </c>
      <c r="G2268" s="145">
        <f>+Empresas!$BR$2</f>
        <v>62</v>
      </c>
      <c r="H2268" s="145" t="str">
        <f>VLOOKUP(D2268,Empresas!$D$6:$L$92,7,0)</f>
        <v>Mensual</v>
      </c>
      <c r="I2268" s="144" t="str">
        <f>VLOOKUP(VLOOKUP(D2268&amp;"|"&amp;B2268,Empresas!$I$7:$CB$92,G2268,0),Tablas!$A$13:$B$14,2,0)</f>
        <v>Si</v>
      </c>
      <c r="J2268" s="78">
        <v>1</v>
      </c>
      <c r="K2268" s="78">
        <v>1</v>
      </c>
      <c r="L2268" s="78">
        <v>1</v>
      </c>
      <c r="M2268" s="78">
        <v>1</v>
      </c>
      <c r="N2268" s="78">
        <v>1</v>
      </c>
      <c r="O2268" s="78">
        <v>1</v>
      </c>
      <c r="P2268" s="78">
        <v>1</v>
      </c>
      <c r="Q2268" s="78">
        <v>1</v>
      </c>
      <c r="R2268" s="78"/>
      <c r="S2268" s="78"/>
      <c r="T2268" s="78"/>
      <c r="U2268" s="78"/>
      <c r="V2268" s="78" t="str">
        <f>VLOOKUP(D2268,Empresas!$D$7:$CF$91,81,0)</f>
        <v>A</v>
      </c>
      <c r="W2268" s="78" t="str">
        <f>VLOOKUP(D2268,Empresas!$D$7:$M$91,10,0)</f>
        <v>P. Natural</v>
      </c>
      <c r="X2268" s="69" t="str">
        <f t="shared" si="367"/>
        <v>SI</v>
      </c>
      <c r="Y2268" s="153" t="str">
        <f t="shared" si="368"/>
        <v>Si aplica</v>
      </c>
      <c r="Z2268" s="147">
        <f>IF(Y2268="No aplica",0,IF(I2268="no",0,IF(I2268="No aplica",0,IF(I2268="Si",1,IF(I2268="Fisico",1,IF(I2268="Electronico",2,VLOOKUP(C2268&amp;"|"&amp;B2268&amp;"|"&amp;D2268,Empresas!$C$6:$CC$92,G2268+6+1,0)))))))</f>
        <v>1</v>
      </c>
      <c r="AA2268" s="147">
        <f>IF(AND($I2268="Si",J2268=1),1,IF(AND($I2268="Fisico",J2268=1),1,IF(AND(J2268=1,$I2268="Electronico"),2,IF(J2268=1,VLOOKUP($C2268&amp;"|"&amp;$B2268&amp;"|"&amp;$D2268,Empresas!$C$6:$CC$92,$G2268+6+1,0),0))))</f>
        <v>1</v>
      </c>
      <c r="AB2268" s="147">
        <f>IF(AND($I2268="Si",K2268=1),1,IF(AND($I2268="Fisico",K2268=1),1,IF(AND(K2268=1,$I2268="Electronico"),2,IF(K2268=1,VLOOKUP($C2268&amp;"|"&amp;$B2268&amp;"|"&amp;$D2268,Empresas!$C$6:$CC$92,$G2268+6+1,0),0))))</f>
        <v>1</v>
      </c>
      <c r="AC2268" s="147">
        <f>IF(AND($I2268="Si",L2268=1),1,IF(AND($I2268="Fisico",L2268=1),1,IF(AND(L2268=1,$I2268="Electronico"),2,IF(L2268=1,VLOOKUP($C2268&amp;"|"&amp;$B2268&amp;"|"&amp;$D2268,Empresas!$C$6:$CC$92,$G2268+6+1,0),0))))</f>
        <v>1</v>
      </c>
      <c r="AD2268" s="147">
        <f>IF(AND($I2268="Si",M2268=1),1,IF(AND($I2268="Fisico",M2268=1),1,IF(AND(M2268=1,$I2268="Electronico"),2,IF(M2268=1,VLOOKUP($C2268&amp;"|"&amp;$B2268&amp;"|"&amp;$D2268,Empresas!$C$6:$CC$92,$G2268+6+1,0),0))))</f>
        <v>1</v>
      </c>
      <c r="AE2268" s="147">
        <f>IF(AND($I2268="Si",N2268=1),1,IF(AND($I2268="Fisico",N2268=1),1,IF(AND(N2268=1,$I2268="Electronico"),2,IF(N2268=1,VLOOKUP($C2268&amp;"|"&amp;$B2268&amp;"|"&amp;$D2268,Empresas!$C$6:$CC$92,$G2268+6+1,0),0))))</f>
        <v>1</v>
      </c>
      <c r="AF2268" s="147">
        <f>IF(AND($I2268="Si",O2268=1),1,IF(AND($I2268="Fisico",O2268=1),1,IF(AND(O2268=1,$I2268="Electronico"),2,IF(O2268=1,VLOOKUP($C2268&amp;"|"&amp;$B2268&amp;"|"&amp;$D2268,Empresas!$C$6:$CC$92,$G2268+6+1,0),0))))</f>
        <v>1</v>
      </c>
      <c r="AG2268" s="147">
        <f>IF(AND($I2268="Si",P2268=1),1,IF(AND($I2268="Fisico",P2268=1),1,IF(AND(P2268=1,$I2268="Electronico"),2,IF(P2268=1,VLOOKUP($C2268&amp;"|"&amp;$B2268&amp;"|"&amp;$D2268,Empresas!$C$6:$CC$92,$G2268+6+1,0),0))))</f>
        <v>1</v>
      </c>
      <c r="AH2268" s="147">
        <f>IF(AND($I2268="Si",Q2268=1),1,IF(AND($I2268="Fisico",Q2268=1),1,IF(AND(Q2268=1,$I2268="Electronico"),2,IF(Q2268=1,VLOOKUP($C2268&amp;"|"&amp;$B2268&amp;"|"&amp;$D2268,Empresas!$C$6:$CC$92,$G2268+6+1,0),0))))</f>
        <v>1</v>
      </c>
      <c r="AI2268" s="147">
        <f>IF(AND($I2268="Si",R2268=1),1,IF(AND($I2268="Fisico",R2268=1),1,IF(AND(R2268=1,$I2268="Electronico"),2,IF(R2268=1,VLOOKUP($C2268&amp;"|"&amp;$B2268&amp;"|"&amp;$D2268,Empresas!$C$6:$CC$92,$G2268+6+1,0),0))))</f>
        <v>0</v>
      </c>
      <c r="AJ2268" s="147">
        <f>IF(AND($I2268="Si",S2268=1),1,IF(AND($I2268="Fisico",S2268=1),1,IF(AND(S2268=1,$I2268="Electronico"),2,IF(S2268=1,VLOOKUP($C2268&amp;"|"&amp;$B2268&amp;"|"&amp;$D2268,Empresas!$C$6:$CC$92,$G2268+6+1,0),0))))</f>
        <v>0</v>
      </c>
      <c r="AK2268" s="147">
        <f>IF(AND($I2268="Si",T2268=1),1,IF(AND($I2268="Fisico",T2268=1),1,IF(AND(T2268=1,$I2268="Electronico"),2,IF(T2268=1,VLOOKUP($C2268&amp;"|"&amp;$B2268&amp;"|"&amp;$D2268,Empresas!$C$6:$CC$92,$G2268+6+1,0),0))))</f>
        <v>0</v>
      </c>
      <c r="AL2268" s="147">
        <f>IF(AND($I2268="Si",U2268=1),1,IF(AND($I2268="Fisico",U2268=1),1,IF(AND(U2268=1,$I2268="Electronico"),2,IF(U2268=1,VLOOKUP($C2268&amp;"|"&amp;$B2268&amp;"|"&amp;$D2268,Empresas!$C$6:$CC$92,$G2268+6+1,0),0))))</f>
        <v>0</v>
      </c>
      <c r="AM2268" s="149">
        <f t="shared" si="369"/>
        <v>8</v>
      </c>
      <c r="AN2268" s="149">
        <f t="shared" si="370"/>
        <v>8</v>
      </c>
      <c r="AO2268" s="152">
        <f t="shared" si="371"/>
        <v>1</v>
      </c>
    </row>
    <row r="2269" spans="1:41" x14ac:dyDescent="0.25">
      <c r="A2269" s="143" t="str">
        <f>VLOOKUP(D2269,Empresas!$D$7:$F$91,3,0)</f>
        <v>Omar</v>
      </c>
      <c r="B2269" s="144" t="str">
        <f>VLOOKUP(D2269,Empresas!$D$7:$G$91,4,0)</f>
        <v>Marisol</v>
      </c>
      <c r="C2269" s="144" t="s">
        <v>544</v>
      </c>
      <c r="D2269" s="144" t="s">
        <v>476</v>
      </c>
      <c r="E2269" s="144" t="str">
        <f>VLOOKUP(D2269,Empresas!$D$7:$E$92,2,0)</f>
        <v>JORGE CHUNG (Persona natural)</v>
      </c>
      <c r="F2269" s="144" t="s">
        <v>184</v>
      </c>
      <c r="G2269" s="145">
        <f>+G2268+1</f>
        <v>63</v>
      </c>
      <c r="H2269" s="145" t="str">
        <f>VLOOKUP(D2269,Empresas!$D$6:$L$92,7,0)</f>
        <v>Mensual</v>
      </c>
      <c r="I2269" s="144" t="str">
        <f>VLOOKUP(VLOOKUP(D2269&amp;"|"&amp;B2269,Empresas!$I$7:$CB$92,G2269,0),Tablas!$A$13:$B$14,2,0)</f>
        <v>No</v>
      </c>
      <c r="J2269" s="78"/>
      <c r="K2269" s="78"/>
      <c r="L2269" s="78"/>
      <c r="M2269" s="78"/>
      <c r="N2269" s="78"/>
      <c r="O2269" s="78"/>
      <c r="P2269" s="78"/>
      <c r="Q2269" s="78"/>
      <c r="R2269" s="78"/>
      <c r="S2269" s="78"/>
      <c r="T2269" s="78"/>
      <c r="U2269" s="78"/>
      <c r="V2269" s="78" t="str">
        <f>VLOOKUP(D2269,Empresas!$D$7:$CF$91,81,0)</f>
        <v>A</v>
      </c>
      <c r="W2269" s="78" t="str">
        <f>VLOOKUP(D2269,Empresas!$D$7:$M$91,10,0)</f>
        <v>P. Natural</v>
      </c>
      <c r="X2269" s="69" t="str">
        <f t="shared" si="367"/>
        <v>SI</v>
      </c>
      <c r="Y2269" s="153" t="str">
        <f t="shared" si="368"/>
        <v>No aplica</v>
      </c>
      <c r="Z2269" s="147">
        <f>IF(Y2269="No aplica",0,IF(I2269="no",0,IF(I2269="No aplica",0,IF(I2269="Si",1,IF(I2269="Fisico",1,IF(I2269="Electronico",2,VLOOKUP(C2269&amp;"|"&amp;B2269&amp;"|"&amp;D2269,Empresas!$C$6:$CC$92,G2269+6+1,0)))))))</f>
        <v>0</v>
      </c>
      <c r="AA2269" s="147">
        <f>IF(AND($I2269="Si",J2269=1),1,IF(AND($I2269="Fisico",J2269=1),1,IF(AND(J2269=1,$I2269="Electronico"),2,IF(J2269=1,VLOOKUP($C2269&amp;"|"&amp;$B2269&amp;"|"&amp;$D2269,Empresas!$C$6:$CC$92,$G2269+6+1,0),0))))</f>
        <v>0</v>
      </c>
      <c r="AB2269" s="147">
        <f>IF(AND($I2269="Si",K2269=1),1,IF(AND($I2269="Fisico",K2269=1),1,IF(AND(K2269=1,$I2269="Electronico"),2,IF(K2269=1,VLOOKUP($C2269&amp;"|"&amp;$B2269&amp;"|"&amp;$D2269,Empresas!$C$6:$CC$92,$G2269+6+1,0),0))))</f>
        <v>0</v>
      </c>
      <c r="AC2269" s="147">
        <f>IF(AND($I2269="Si",L2269=1),1,IF(AND($I2269="Fisico",L2269=1),1,IF(AND(L2269=1,$I2269="Electronico"),2,IF(L2269=1,VLOOKUP($C2269&amp;"|"&amp;$B2269&amp;"|"&amp;$D2269,Empresas!$C$6:$CC$92,$G2269+6+1,0),0))))</f>
        <v>0</v>
      </c>
      <c r="AD2269" s="147">
        <f>IF(AND($I2269="Si",M2269=1),1,IF(AND($I2269="Fisico",M2269=1),1,IF(AND(M2269=1,$I2269="Electronico"),2,IF(M2269=1,VLOOKUP($C2269&amp;"|"&amp;$B2269&amp;"|"&amp;$D2269,Empresas!$C$6:$CC$92,$G2269+6+1,0),0))))</f>
        <v>0</v>
      </c>
      <c r="AE2269" s="147">
        <f>IF(AND($I2269="Si",N2269=1),1,IF(AND($I2269="Fisico",N2269=1),1,IF(AND(N2269=1,$I2269="Electronico"),2,IF(N2269=1,VLOOKUP($C2269&amp;"|"&amp;$B2269&amp;"|"&amp;$D2269,Empresas!$C$6:$CC$92,$G2269+6+1,0),0))))</f>
        <v>0</v>
      </c>
      <c r="AF2269" s="147">
        <f>IF(AND($I2269="Si",O2269=1),1,IF(AND($I2269="Fisico",O2269=1),1,IF(AND(O2269=1,$I2269="Electronico"),2,IF(O2269=1,VLOOKUP($C2269&amp;"|"&amp;$B2269&amp;"|"&amp;$D2269,Empresas!$C$6:$CC$92,$G2269+6+1,0),0))))</f>
        <v>0</v>
      </c>
      <c r="AG2269" s="147">
        <f>IF(AND($I2269="Si",P2269=1),1,IF(AND($I2269="Fisico",P2269=1),1,IF(AND(P2269=1,$I2269="Electronico"),2,IF(P2269=1,VLOOKUP($C2269&amp;"|"&amp;$B2269&amp;"|"&amp;$D2269,Empresas!$C$6:$CC$92,$G2269+6+1,0),0))))</f>
        <v>0</v>
      </c>
      <c r="AH2269" s="147">
        <f>IF(AND($I2269="Si",Q2269=1),1,IF(AND($I2269="Fisico",Q2269=1),1,IF(AND(Q2269=1,$I2269="Electronico"),2,IF(Q2269=1,VLOOKUP($C2269&amp;"|"&amp;$B2269&amp;"|"&amp;$D2269,Empresas!$C$6:$CC$92,$G2269+6+1,0),0))))</f>
        <v>0</v>
      </c>
      <c r="AI2269" s="147">
        <f>IF(AND($I2269="Si",R2269=1),1,IF(AND($I2269="Fisico",R2269=1),1,IF(AND(R2269=1,$I2269="Electronico"),2,IF(R2269=1,VLOOKUP($C2269&amp;"|"&amp;$B2269&amp;"|"&amp;$D2269,Empresas!$C$6:$CC$92,$G2269+6+1,0),0))))</f>
        <v>0</v>
      </c>
      <c r="AJ2269" s="147">
        <f>IF(AND($I2269="Si",S2269=1),1,IF(AND($I2269="Fisico",S2269=1),1,IF(AND(S2269=1,$I2269="Electronico"),2,IF(S2269=1,VLOOKUP($C2269&amp;"|"&amp;$B2269&amp;"|"&amp;$D2269,Empresas!$C$6:$CC$92,$G2269+6+1,0),0))))</f>
        <v>0</v>
      </c>
      <c r="AK2269" s="147">
        <f>IF(AND($I2269="Si",T2269=1),1,IF(AND($I2269="Fisico",T2269=1),1,IF(AND(T2269=1,$I2269="Electronico"),2,IF(T2269=1,VLOOKUP($C2269&amp;"|"&amp;$B2269&amp;"|"&amp;$D2269,Empresas!$C$6:$CC$92,$G2269+6+1,0),0))))</f>
        <v>0</v>
      </c>
      <c r="AL2269" s="147">
        <f>IF(AND($I2269="Si",U2269=1),1,IF(AND($I2269="Fisico",U2269=1),1,IF(AND(U2269=1,$I2269="Electronico"),2,IF(U2269=1,VLOOKUP($C2269&amp;"|"&amp;$B2269&amp;"|"&amp;$D2269,Empresas!$C$6:$CC$92,$G2269+6+1,0),0))))</f>
        <v>0</v>
      </c>
      <c r="AM2269" s="149">
        <f t="shared" si="369"/>
        <v>0</v>
      </c>
      <c r="AN2269" s="149">
        <f t="shared" si="370"/>
        <v>0</v>
      </c>
      <c r="AO2269" s="152">
        <f t="shared" si="371"/>
        <v>0</v>
      </c>
    </row>
    <row r="2270" spans="1:41" x14ac:dyDescent="0.25">
      <c r="A2270" s="143" t="str">
        <f>VLOOKUP(D2270,Empresas!$D$7:$F$91,3,0)</f>
        <v>Omar</v>
      </c>
      <c r="B2270" s="144" t="str">
        <f>VLOOKUP(D2270,Empresas!$D$7:$G$91,4,0)</f>
        <v>Marisol</v>
      </c>
      <c r="C2270" s="144" t="s">
        <v>544</v>
      </c>
      <c r="D2270" s="144" t="s">
        <v>476</v>
      </c>
      <c r="E2270" s="144" t="str">
        <f>VLOOKUP(D2270,Empresas!$D$7:$E$92,2,0)</f>
        <v>JORGE CHUNG (Persona natural)</v>
      </c>
      <c r="F2270" s="144" t="s">
        <v>185</v>
      </c>
      <c r="G2270" s="145">
        <f t="shared" ref="G2270:G2277" si="374">+G2269+1</f>
        <v>64</v>
      </c>
      <c r="H2270" s="145" t="str">
        <f>VLOOKUP(D2270,Empresas!$D$6:$L$92,7,0)</f>
        <v>Mensual</v>
      </c>
      <c r="I2270" s="144" t="str">
        <f>VLOOKUP(VLOOKUP(D2270&amp;"|"&amp;B2270,Empresas!$I$7:$CB$92,G2270,0),Tablas!$A$13:$B$14,2,0)</f>
        <v>No</v>
      </c>
      <c r="J2270" s="78"/>
      <c r="K2270" s="78"/>
      <c r="L2270" s="78"/>
      <c r="M2270" s="78"/>
      <c r="N2270" s="78"/>
      <c r="O2270" s="78"/>
      <c r="P2270" s="78"/>
      <c r="Q2270" s="78"/>
      <c r="R2270" s="78"/>
      <c r="S2270" s="78"/>
      <c r="T2270" s="78"/>
      <c r="U2270" s="78"/>
      <c r="V2270" s="78" t="str">
        <f>VLOOKUP(D2270,Empresas!$D$7:$CF$91,81,0)</f>
        <v>A</v>
      </c>
      <c r="W2270" s="78" t="str">
        <f>VLOOKUP(D2270,Empresas!$D$7:$M$91,10,0)</f>
        <v>P. Natural</v>
      </c>
      <c r="X2270" s="69" t="str">
        <f t="shared" si="367"/>
        <v>SI</v>
      </c>
      <c r="Y2270" s="153" t="str">
        <f t="shared" si="368"/>
        <v>No aplica</v>
      </c>
      <c r="Z2270" s="147">
        <f>IF(Y2270="No aplica",0,IF(I2270="no",0,IF(I2270="No aplica",0,IF(I2270="Si",1,IF(I2270="Fisico",1,IF(I2270="Electronico",2,VLOOKUP(C2270&amp;"|"&amp;B2270&amp;"|"&amp;D2270,Empresas!$C$6:$CC$92,G2270+6+1,0)))))))</f>
        <v>0</v>
      </c>
      <c r="AA2270" s="147">
        <f>IF(AND($I2270="Si",J2270=1),1,IF(AND($I2270="Fisico",J2270=1),1,IF(AND(J2270=1,$I2270="Electronico"),2,IF(J2270=1,VLOOKUP($C2270&amp;"|"&amp;$B2270&amp;"|"&amp;$D2270,Empresas!$C$6:$CC$92,$G2270+6+1,0),0))))</f>
        <v>0</v>
      </c>
      <c r="AB2270" s="147">
        <f>IF(AND($I2270="Si",K2270=1),1,IF(AND($I2270="Fisico",K2270=1),1,IF(AND(K2270=1,$I2270="Electronico"),2,IF(K2270=1,VLOOKUP($C2270&amp;"|"&amp;$B2270&amp;"|"&amp;$D2270,Empresas!$C$6:$CC$92,$G2270+6+1,0),0))))</f>
        <v>0</v>
      </c>
      <c r="AC2270" s="147">
        <f>IF(AND($I2270="Si",L2270=1),1,IF(AND($I2270="Fisico",L2270=1),1,IF(AND(L2270=1,$I2270="Electronico"),2,IF(L2270=1,VLOOKUP($C2270&amp;"|"&amp;$B2270&amp;"|"&amp;$D2270,Empresas!$C$6:$CC$92,$G2270+6+1,0),0))))</f>
        <v>0</v>
      </c>
      <c r="AD2270" s="147">
        <f>IF(AND($I2270="Si",M2270=1),1,IF(AND($I2270="Fisico",M2270=1),1,IF(AND(M2270=1,$I2270="Electronico"),2,IF(M2270=1,VLOOKUP($C2270&amp;"|"&amp;$B2270&amp;"|"&amp;$D2270,Empresas!$C$6:$CC$92,$G2270+6+1,0),0))))</f>
        <v>0</v>
      </c>
      <c r="AE2270" s="147">
        <f>IF(AND($I2270="Si",N2270=1),1,IF(AND($I2270="Fisico",N2270=1),1,IF(AND(N2270=1,$I2270="Electronico"),2,IF(N2270=1,VLOOKUP($C2270&amp;"|"&amp;$B2270&amp;"|"&amp;$D2270,Empresas!$C$6:$CC$92,$G2270+6+1,0),0))))</f>
        <v>0</v>
      </c>
      <c r="AF2270" s="147">
        <f>IF(AND($I2270="Si",O2270=1),1,IF(AND($I2270="Fisico",O2270=1),1,IF(AND(O2270=1,$I2270="Electronico"),2,IF(O2270=1,VLOOKUP($C2270&amp;"|"&amp;$B2270&amp;"|"&amp;$D2270,Empresas!$C$6:$CC$92,$G2270+6+1,0),0))))</f>
        <v>0</v>
      </c>
      <c r="AG2270" s="147">
        <f>IF(AND($I2270="Si",P2270=1),1,IF(AND($I2270="Fisico",P2270=1),1,IF(AND(P2270=1,$I2270="Electronico"),2,IF(P2270=1,VLOOKUP($C2270&amp;"|"&amp;$B2270&amp;"|"&amp;$D2270,Empresas!$C$6:$CC$92,$G2270+6+1,0),0))))</f>
        <v>0</v>
      </c>
      <c r="AH2270" s="147">
        <f>IF(AND($I2270="Si",Q2270=1),1,IF(AND($I2270="Fisico",Q2270=1),1,IF(AND(Q2270=1,$I2270="Electronico"),2,IF(Q2270=1,VLOOKUP($C2270&amp;"|"&amp;$B2270&amp;"|"&amp;$D2270,Empresas!$C$6:$CC$92,$G2270+6+1,0),0))))</f>
        <v>0</v>
      </c>
      <c r="AI2270" s="147">
        <f>IF(AND($I2270="Si",R2270=1),1,IF(AND($I2270="Fisico",R2270=1),1,IF(AND(R2270=1,$I2270="Electronico"),2,IF(R2270=1,VLOOKUP($C2270&amp;"|"&amp;$B2270&amp;"|"&amp;$D2270,Empresas!$C$6:$CC$92,$G2270+6+1,0),0))))</f>
        <v>0</v>
      </c>
      <c r="AJ2270" s="147">
        <f>IF(AND($I2270="Si",S2270=1),1,IF(AND($I2270="Fisico",S2270=1),1,IF(AND(S2270=1,$I2270="Electronico"),2,IF(S2270=1,VLOOKUP($C2270&amp;"|"&amp;$B2270&amp;"|"&amp;$D2270,Empresas!$C$6:$CC$92,$G2270+6+1,0),0))))</f>
        <v>0</v>
      </c>
      <c r="AK2270" s="147">
        <f>IF(AND($I2270="Si",T2270=1),1,IF(AND($I2270="Fisico",T2270=1),1,IF(AND(T2270=1,$I2270="Electronico"),2,IF(T2270=1,VLOOKUP($C2270&amp;"|"&amp;$B2270&amp;"|"&amp;$D2270,Empresas!$C$6:$CC$92,$G2270+6+1,0),0))))</f>
        <v>0</v>
      </c>
      <c r="AL2270" s="147">
        <f>IF(AND($I2270="Si",U2270=1),1,IF(AND($I2270="Fisico",U2270=1),1,IF(AND(U2270=1,$I2270="Electronico"),2,IF(U2270=1,VLOOKUP($C2270&amp;"|"&amp;$B2270&amp;"|"&amp;$D2270,Empresas!$C$6:$CC$92,$G2270+6+1,0),0))))</f>
        <v>0</v>
      </c>
      <c r="AM2270" s="149">
        <f t="shared" si="369"/>
        <v>0</v>
      </c>
      <c r="AN2270" s="149">
        <f t="shared" si="370"/>
        <v>0</v>
      </c>
      <c r="AO2270" s="152">
        <f t="shared" si="371"/>
        <v>0</v>
      </c>
    </row>
    <row r="2271" spans="1:41" x14ac:dyDescent="0.25">
      <c r="A2271" s="143" t="str">
        <f>VLOOKUP(D2271,Empresas!$D$7:$F$91,3,0)</f>
        <v>Omar</v>
      </c>
      <c r="B2271" s="144" t="str">
        <f>VLOOKUP(D2271,Empresas!$D$7:$G$91,4,0)</f>
        <v>Marisol</v>
      </c>
      <c r="C2271" s="144" t="s">
        <v>544</v>
      </c>
      <c r="D2271" s="144" t="s">
        <v>476</v>
      </c>
      <c r="E2271" s="144" t="str">
        <f>VLOOKUP(D2271,Empresas!$D$7:$E$92,2,0)</f>
        <v>JORGE CHUNG (Persona natural)</v>
      </c>
      <c r="F2271" s="144" t="s">
        <v>186</v>
      </c>
      <c r="G2271" s="145">
        <f t="shared" si="374"/>
        <v>65</v>
      </c>
      <c r="H2271" s="145" t="str">
        <f>VLOOKUP(D2271,Empresas!$D$6:$L$92,7,0)</f>
        <v>Mensual</v>
      </c>
      <c r="I2271" s="144" t="str">
        <f>VLOOKUP(VLOOKUP(D2271&amp;"|"&amp;B2271,Empresas!$I$7:$CB$92,G2271,0),Tablas!$A$13:$B$14,2,0)</f>
        <v>No</v>
      </c>
      <c r="J2271" s="78"/>
      <c r="K2271" s="78"/>
      <c r="L2271" s="78"/>
      <c r="M2271" s="78"/>
      <c r="N2271" s="78"/>
      <c r="O2271" s="78"/>
      <c r="P2271" s="78"/>
      <c r="Q2271" s="78"/>
      <c r="R2271" s="78"/>
      <c r="S2271" s="78"/>
      <c r="T2271" s="78"/>
      <c r="U2271" s="78"/>
      <c r="V2271" s="78" t="str">
        <f>VLOOKUP(D2271,Empresas!$D$7:$CF$91,81,0)</f>
        <v>A</v>
      </c>
      <c r="W2271" s="78" t="str">
        <f>VLOOKUP(D2271,Empresas!$D$7:$M$91,10,0)</f>
        <v>P. Natural</v>
      </c>
      <c r="X2271" s="69" t="str">
        <f t="shared" si="367"/>
        <v>SI</v>
      </c>
      <c r="Y2271" s="153" t="str">
        <f t="shared" si="368"/>
        <v>No aplica</v>
      </c>
      <c r="Z2271" s="147">
        <f>IF(Y2271="No aplica",0,IF(I2271="no",0,IF(I2271="No aplica",0,IF(I2271="Si",1,IF(I2271="Fisico",1,IF(I2271="Electronico",2,VLOOKUP(C2271&amp;"|"&amp;B2271&amp;"|"&amp;D2271,Empresas!$C$6:$CC$92,G2271+6+1,0)))))))</f>
        <v>0</v>
      </c>
      <c r="AA2271" s="147">
        <f>IF(AND($I2271="Si",J2271=1),1,IF(AND($I2271="Fisico",J2271=1),1,IF(AND(J2271=1,$I2271="Electronico"),2,IF(J2271=1,VLOOKUP($C2271&amp;"|"&amp;$B2271&amp;"|"&amp;$D2271,Empresas!$C$6:$CC$92,$G2271+6+1,0),0))))</f>
        <v>0</v>
      </c>
      <c r="AB2271" s="147">
        <f>IF(AND($I2271="Si",K2271=1),1,IF(AND($I2271="Fisico",K2271=1),1,IF(AND(K2271=1,$I2271="Electronico"),2,IF(K2271=1,VLOOKUP($C2271&amp;"|"&amp;$B2271&amp;"|"&amp;$D2271,Empresas!$C$6:$CC$92,$G2271+6+1,0),0))))</f>
        <v>0</v>
      </c>
      <c r="AC2271" s="147">
        <f>IF(AND($I2271="Si",L2271=1),1,IF(AND($I2271="Fisico",L2271=1),1,IF(AND(L2271=1,$I2271="Electronico"),2,IF(L2271=1,VLOOKUP($C2271&amp;"|"&amp;$B2271&amp;"|"&amp;$D2271,Empresas!$C$6:$CC$92,$G2271+6+1,0),0))))</f>
        <v>0</v>
      </c>
      <c r="AD2271" s="147">
        <f>IF(AND($I2271="Si",M2271=1),1,IF(AND($I2271="Fisico",M2271=1),1,IF(AND(M2271=1,$I2271="Electronico"),2,IF(M2271=1,VLOOKUP($C2271&amp;"|"&amp;$B2271&amp;"|"&amp;$D2271,Empresas!$C$6:$CC$92,$G2271+6+1,0),0))))</f>
        <v>0</v>
      </c>
      <c r="AE2271" s="147">
        <f>IF(AND($I2271="Si",N2271=1),1,IF(AND($I2271="Fisico",N2271=1),1,IF(AND(N2271=1,$I2271="Electronico"),2,IF(N2271=1,VLOOKUP($C2271&amp;"|"&amp;$B2271&amp;"|"&amp;$D2271,Empresas!$C$6:$CC$92,$G2271+6+1,0),0))))</f>
        <v>0</v>
      </c>
      <c r="AF2271" s="147">
        <f>IF(AND($I2271="Si",O2271=1),1,IF(AND($I2271="Fisico",O2271=1),1,IF(AND(O2271=1,$I2271="Electronico"),2,IF(O2271=1,VLOOKUP($C2271&amp;"|"&amp;$B2271&amp;"|"&amp;$D2271,Empresas!$C$6:$CC$92,$G2271+6+1,0),0))))</f>
        <v>0</v>
      </c>
      <c r="AG2271" s="147">
        <f>IF(AND($I2271="Si",P2271=1),1,IF(AND($I2271="Fisico",P2271=1),1,IF(AND(P2271=1,$I2271="Electronico"),2,IF(P2271=1,VLOOKUP($C2271&amp;"|"&amp;$B2271&amp;"|"&amp;$D2271,Empresas!$C$6:$CC$92,$G2271+6+1,0),0))))</f>
        <v>0</v>
      </c>
      <c r="AH2271" s="147">
        <f>IF(AND($I2271="Si",Q2271=1),1,IF(AND($I2271="Fisico",Q2271=1),1,IF(AND(Q2271=1,$I2271="Electronico"),2,IF(Q2271=1,VLOOKUP($C2271&amp;"|"&amp;$B2271&amp;"|"&amp;$D2271,Empresas!$C$6:$CC$92,$G2271+6+1,0),0))))</f>
        <v>0</v>
      </c>
      <c r="AI2271" s="147">
        <f>IF(AND($I2271="Si",R2271=1),1,IF(AND($I2271="Fisico",R2271=1),1,IF(AND(R2271=1,$I2271="Electronico"),2,IF(R2271=1,VLOOKUP($C2271&amp;"|"&amp;$B2271&amp;"|"&amp;$D2271,Empresas!$C$6:$CC$92,$G2271+6+1,0),0))))</f>
        <v>0</v>
      </c>
      <c r="AJ2271" s="147">
        <f>IF(AND($I2271="Si",S2271=1),1,IF(AND($I2271="Fisico",S2271=1),1,IF(AND(S2271=1,$I2271="Electronico"),2,IF(S2271=1,VLOOKUP($C2271&amp;"|"&amp;$B2271&amp;"|"&amp;$D2271,Empresas!$C$6:$CC$92,$G2271+6+1,0),0))))</f>
        <v>0</v>
      </c>
      <c r="AK2271" s="147">
        <f>IF(AND($I2271="Si",T2271=1),1,IF(AND($I2271="Fisico",T2271=1),1,IF(AND(T2271=1,$I2271="Electronico"),2,IF(T2271=1,VLOOKUP($C2271&amp;"|"&amp;$B2271&amp;"|"&amp;$D2271,Empresas!$C$6:$CC$92,$G2271+6+1,0),0))))</f>
        <v>0</v>
      </c>
      <c r="AL2271" s="147">
        <f>IF(AND($I2271="Si",U2271=1),1,IF(AND($I2271="Fisico",U2271=1),1,IF(AND(U2271=1,$I2271="Electronico"),2,IF(U2271=1,VLOOKUP($C2271&amp;"|"&amp;$B2271&amp;"|"&amp;$D2271,Empresas!$C$6:$CC$92,$G2271+6+1,0),0))))</f>
        <v>0</v>
      </c>
      <c r="AM2271" s="149">
        <f t="shared" si="369"/>
        <v>0</v>
      </c>
      <c r="AN2271" s="149">
        <f t="shared" si="370"/>
        <v>0</v>
      </c>
      <c r="AO2271" s="152">
        <f t="shared" si="371"/>
        <v>0</v>
      </c>
    </row>
    <row r="2272" spans="1:41" x14ac:dyDescent="0.25">
      <c r="A2272" s="143" t="str">
        <f>VLOOKUP(D2272,Empresas!$D$7:$F$91,3,0)</f>
        <v>Omar</v>
      </c>
      <c r="B2272" s="144" t="str">
        <f>VLOOKUP(D2272,Empresas!$D$7:$G$91,4,0)</f>
        <v>Marisol</v>
      </c>
      <c r="C2272" s="144" t="s">
        <v>544</v>
      </c>
      <c r="D2272" s="144" t="s">
        <v>476</v>
      </c>
      <c r="E2272" s="144" t="str">
        <f>VLOOKUP(D2272,Empresas!$D$7:$E$92,2,0)</f>
        <v>JORGE CHUNG (Persona natural)</v>
      </c>
      <c r="F2272" s="144" t="s">
        <v>187</v>
      </c>
      <c r="G2272" s="145">
        <f t="shared" si="374"/>
        <v>66</v>
      </c>
      <c r="H2272" s="145" t="str">
        <f>VLOOKUP(D2272,Empresas!$D$6:$L$92,7,0)</f>
        <v>Mensual</v>
      </c>
      <c r="I2272" s="144" t="str">
        <f>VLOOKUP(VLOOKUP(D2272&amp;"|"&amp;B2272,Empresas!$I$7:$CB$92,G2272,0),Tablas!$A$13:$B$14,2,0)</f>
        <v>No</v>
      </c>
      <c r="J2272" s="78"/>
      <c r="K2272" s="78"/>
      <c r="L2272" s="78"/>
      <c r="M2272" s="78"/>
      <c r="N2272" s="78"/>
      <c r="O2272" s="78"/>
      <c r="P2272" s="78"/>
      <c r="Q2272" s="78"/>
      <c r="R2272" s="78"/>
      <c r="S2272" s="78"/>
      <c r="T2272" s="78"/>
      <c r="U2272" s="78"/>
      <c r="V2272" s="78" t="str">
        <f>VLOOKUP(D2272,Empresas!$D$7:$CF$91,81,0)</f>
        <v>A</v>
      </c>
      <c r="W2272" s="78" t="str">
        <f>VLOOKUP(D2272,Empresas!$D$7:$M$91,10,0)</f>
        <v>P. Natural</v>
      </c>
      <c r="X2272" s="69" t="str">
        <f t="shared" si="367"/>
        <v>SI</v>
      </c>
      <c r="Y2272" s="153" t="str">
        <f t="shared" si="368"/>
        <v>No aplica</v>
      </c>
      <c r="Z2272" s="147">
        <f>IF(Y2272="No aplica",0,IF(I2272="no",0,IF(I2272="No aplica",0,IF(I2272="Si",1,IF(I2272="Fisico",1,IF(I2272="Electronico",2,VLOOKUP(C2272&amp;"|"&amp;B2272&amp;"|"&amp;D2272,Empresas!$C$6:$CC$92,G2272+6+1,0)))))))</f>
        <v>0</v>
      </c>
      <c r="AA2272" s="147">
        <f>IF(AND($I2272="Si",J2272=1),1,IF(AND($I2272="Fisico",J2272=1),1,IF(AND(J2272=1,$I2272="Electronico"),2,IF(J2272=1,VLOOKUP($C2272&amp;"|"&amp;$B2272&amp;"|"&amp;$D2272,Empresas!$C$6:$CC$92,$G2272+6+1,0),0))))</f>
        <v>0</v>
      </c>
      <c r="AB2272" s="147">
        <f>IF(AND($I2272="Si",K2272=1),1,IF(AND($I2272="Fisico",K2272=1),1,IF(AND(K2272=1,$I2272="Electronico"),2,IF(K2272=1,VLOOKUP($C2272&amp;"|"&amp;$B2272&amp;"|"&amp;$D2272,Empresas!$C$6:$CC$92,$G2272+6+1,0),0))))</f>
        <v>0</v>
      </c>
      <c r="AC2272" s="147">
        <f>IF(AND($I2272="Si",L2272=1),1,IF(AND($I2272="Fisico",L2272=1),1,IF(AND(L2272=1,$I2272="Electronico"),2,IF(L2272=1,VLOOKUP($C2272&amp;"|"&amp;$B2272&amp;"|"&amp;$D2272,Empresas!$C$6:$CC$92,$G2272+6+1,0),0))))</f>
        <v>0</v>
      </c>
      <c r="AD2272" s="147">
        <f>IF(AND($I2272="Si",M2272=1),1,IF(AND($I2272="Fisico",M2272=1),1,IF(AND(M2272=1,$I2272="Electronico"),2,IF(M2272=1,VLOOKUP($C2272&amp;"|"&amp;$B2272&amp;"|"&amp;$D2272,Empresas!$C$6:$CC$92,$G2272+6+1,0),0))))</f>
        <v>0</v>
      </c>
      <c r="AE2272" s="147">
        <f>IF(AND($I2272="Si",N2272=1),1,IF(AND($I2272="Fisico",N2272=1),1,IF(AND(N2272=1,$I2272="Electronico"),2,IF(N2272=1,VLOOKUP($C2272&amp;"|"&amp;$B2272&amp;"|"&amp;$D2272,Empresas!$C$6:$CC$92,$G2272+6+1,0),0))))</f>
        <v>0</v>
      </c>
      <c r="AF2272" s="147">
        <f>IF(AND($I2272="Si",O2272=1),1,IF(AND($I2272="Fisico",O2272=1),1,IF(AND(O2272=1,$I2272="Electronico"),2,IF(O2272=1,VLOOKUP($C2272&amp;"|"&amp;$B2272&amp;"|"&amp;$D2272,Empresas!$C$6:$CC$92,$G2272+6+1,0),0))))</f>
        <v>0</v>
      </c>
      <c r="AG2272" s="147">
        <f>IF(AND($I2272="Si",P2272=1),1,IF(AND($I2272="Fisico",P2272=1),1,IF(AND(P2272=1,$I2272="Electronico"),2,IF(P2272=1,VLOOKUP($C2272&amp;"|"&amp;$B2272&amp;"|"&amp;$D2272,Empresas!$C$6:$CC$92,$G2272+6+1,0),0))))</f>
        <v>0</v>
      </c>
      <c r="AH2272" s="147">
        <f>IF(AND($I2272="Si",Q2272=1),1,IF(AND($I2272="Fisico",Q2272=1),1,IF(AND(Q2272=1,$I2272="Electronico"),2,IF(Q2272=1,VLOOKUP($C2272&amp;"|"&amp;$B2272&amp;"|"&amp;$D2272,Empresas!$C$6:$CC$92,$G2272+6+1,0),0))))</f>
        <v>0</v>
      </c>
      <c r="AI2272" s="147">
        <f>IF(AND($I2272="Si",R2272=1),1,IF(AND($I2272="Fisico",R2272=1),1,IF(AND(R2272=1,$I2272="Electronico"),2,IF(R2272=1,VLOOKUP($C2272&amp;"|"&amp;$B2272&amp;"|"&amp;$D2272,Empresas!$C$6:$CC$92,$G2272+6+1,0),0))))</f>
        <v>0</v>
      </c>
      <c r="AJ2272" s="147">
        <f>IF(AND($I2272="Si",S2272=1),1,IF(AND($I2272="Fisico",S2272=1),1,IF(AND(S2272=1,$I2272="Electronico"),2,IF(S2272=1,VLOOKUP($C2272&amp;"|"&amp;$B2272&amp;"|"&amp;$D2272,Empresas!$C$6:$CC$92,$G2272+6+1,0),0))))</f>
        <v>0</v>
      </c>
      <c r="AK2272" s="147">
        <f>IF(AND($I2272="Si",T2272=1),1,IF(AND($I2272="Fisico",T2272=1),1,IF(AND(T2272=1,$I2272="Electronico"),2,IF(T2272=1,VLOOKUP($C2272&amp;"|"&amp;$B2272&amp;"|"&amp;$D2272,Empresas!$C$6:$CC$92,$G2272+6+1,0),0))))</f>
        <v>0</v>
      </c>
      <c r="AL2272" s="147">
        <f>IF(AND($I2272="Si",U2272=1),1,IF(AND($I2272="Fisico",U2272=1),1,IF(AND(U2272=1,$I2272="Electronico"),2,IF(U2272=1,VLOOKUP($C2272&amp;"|"&amp;$B2272&amp;"|"&amp;$D2272,Empresas!$C$6:$CC$92,$G2272+6+1,0),0))))</f>
        <v>0</v>
      </c>
      <c r="AM2272" s="149">
        <f t="shared" si="369"/>
        <v>0</v>
      </c>
      <c r="AN2272" s="149">
        <f t="shared" si="370"/>
        <v>0</v>
      </c>
      <c r="AO2272" s="152">
        <f t="shared" si="371"/>
        <v>0</v>
      </c>
    </row>
    <row r="2273" spans="1:41" x14ac:dyDescent="0.25">
      <c r="A2273" s="143" t="str">
        <f>VLOOKUP(D2273,Empresas!$D$7:$F$91,3,0)</f>
        <v>Omar</v>
      </c>
      <c r="B2273" s="144" t="str">
        <f>VLOOKUP(D2273,Empresas!$D$7:$G$91,4,0)</f>
        <v>Marisol</v>
      </c>
      <c r="C2273" s="144" t="s">
        <v>544</v>
      </c>
      <c r="D2273" s="144" t="s">
        <v>476</v>
      </c>
      <c r="E2273" s="144" t="str">
        <f>VLOOKUP(D2273,Empresas!$D$7:$E$92,2,0)</f>
        <v>JORGE CHUNG (Persona natural)</v>
      </c>
      <c r="F2273" s="144" t="s">
        <v>188</v>
      </c>
      <c r="G2273" s="145">
        <f t="shared" si="374"/>
        <v>67</v>
      </c>
      <c r="H2273" s="145" t="str">
        <f>VLOOKUP(D2273,Empresas!$D$6:$L$92,7,0)</f>
        <v>Mensual</v>
      </c>
      <c r="I2273" s="144" t="str">
        <f>VLOOKUP(VLOOKUP(D2273&amp;"|"&amp;B2273,Empresas!$I$7:$CB$92,G2273,0),Tablas!$A$13:$B$14,2,0)</f>
        <v>No</v>
      </c>
      <c r="J2273" s="78"/>
      <c r="K2273" s="78"/>
      <c r="L2273" s="78"/>
      <c r="M2273" s="78"/>
      <c r="N2273" s="78"/>
      <c r="O2273" s="78"/>
      <c r="P2273" s="78"/>
      <c r="Q2273" s="78"/>
      <c r="R2273" s="78"/>
      <c r="S2273" s="78"/>
      <c r="T2273" s="78"/>
      <c r="U2273" s="78"/>
      <c r="V2273" s="78" t="str">
        <f>VLOOKUP(D2273,Empresas!$D$7:$CF$91,81,0)</f>
        <v>A</v>
      </c>
      <c r="W2273" s="78" t="str">
        <f>VLOOKUP(D2273,Empresas!$D$7:$M$91,10,0)</f>
        <v>P. Natural</v>
      </c>
      <c r="X2273" s="69" t="str">
        <f t="shared" si="367"/>
        <v>SI</v>
      </c>
      <c r="Y2273" s="153" t="str">
        <f t="shared" si="368"/>
        <v>No aplica</v>
      </c>
      <c r="Z2273" s="147">
        <f>IF(Y2273="No aplica",0,IF(I2273="no",0,IF(I2273="No aplica",0,IF(I2273="Si",1,IF(I2273="Fisico",1,IF(I2273="Electronico",2,VLOOKUP(C2273&amp;"|"&amp;B2273&amp;"|"&amp;D2273,Empresas!$C$6:$CC$92,G2273+6+1,0)))))))</f>
        <v>0</v>
      </c>
      <c r="AA2273" s="147">
        <f>IF(AND($I2273="Si",J2273=1),1,IF(AND($I2273="Fisico",J2273=1),1,IF(AND(J2273=1,$I2273="Electronico"),2,IF(J2273=1,VLOOKUP($C2273&amp;"|"&amp;$B2273&amp;"|"&amp;$D2273,Empresas!$C$6:$CC$92,$G2273+6+1,0),0))))</f>
        <v>0</v>
      </c>
      <c r="AB2273" s="147">
        <f>IF(AND($I2273="Si",K2273=1),1,IF(AND($I2273="Fisico",K2273=1),1,IF(AND(K2273=1,$I2273="Electronico"),2,IF(K2273=1,VLOOKUP($C2273&amp;"|"&amp;$B2273&amp;"|"&amp;$D2273,Empresas!$C$6:$CC$92,$G2273+6+1,0),0))))</f>
        <v>0</v>
      </c>
      <c r="AC2273" s="147">
        <f>IF(AND($I2273="Si",L2273=1),1,IF(AND($I2273="Fisico",L2273=1),1,IF(AND(L2273=1,$I2273="Electronico"),2,IF(L2273=1,VLOOKUP($C2273&amp;"|"&amp;$B2273&amp;"|"&amp;$D2273,Empresas!$C$6:$CC$92,$G2273+6+1,0),0))))</f>
        <v>0</v>
      </c>
      <c r="AD2273" s="147">
        <f>IF(AND($I2273="Si",M2273=1),1,IF(AND($I2273="Fisico",M2273=1),1,IF(AND(M2273=1,$I2273="Electronico"),2,IF(M2273=1,VLOOKUP($C2273&amp;"|"&amp;$B2273&amp;"|"&amp;$D2273,Empresas!$C$6:$CC$92,$G2273+6+1,0),0))))</f>
        <v>0</v>
      </c>
      <c r="AE2273" s="147">
        <f>IF(AND($I2273="Si",N2273=1),1,IF(AND($I2273="Fisico",N2273=1),1,IF(AND(N2273=1,$I2273="Electronico"),2,IF(N2273=1,VLOOKUP($C2273&amp;"|"&amp;$B2273&amp;"|"&amp;$D2273,Empresas!$C$6:$CC$92,$G2273+6+1,0),0))))</f>
        <v>0</v>
      </c>
      <c r="AF2273" s="147">
        <f>IF(AND($I2273="Si",O2273=1),1,IF(AND($I2273="Fisico",O2273=1),1,IF(AND(O2273=1,$I2273="Electronico"),2,IF(O2273=1,VLOOKUP($C2273&amp;"|"&amp;$B2273&amp;"|"&amp;$D2273,Empresas!$C$6:$CC$92,$G2273+6+1,0),0))))</f>
        <v>0</v>
      </c>
      <c r="AG2273" s="147">
        <f>IF(AND($I2273="Si",P2273=1),1,IF(AND($I2273="Fisico",P2273=1),1,IF(AND(P2273=1,$I2273="Electronico"),2,IF(P2273=1,VLOOKUP($C2273&amp;"|"&amp;$B2273&amp;"|"&amp;$D2273,Empresas!$C$6:$CC$92,$G2273+6+1,0),0))))</f>
        <v>0</v>
      </c>
      <c r="AH2273" s="147">
        <f>IF(AND($I2273="Si",Q2273=1),1,IF(AND($I2273="Fisico",Q2273=1),1,IF(AND(Q2273=1,$I2273="Electronico"),2,IF(Q2273=1,VLOOKUP($C2273&amp;"|"&amp;$B2273&amp;"|"&amp;$D2273,Empresas!$C$6:$CC$92,$G2273+6+1,0),0))))</f>
        <v>0</v>
      </c>
      <c r="AI2273" s="147">
        <f>IF(AND($I2273="Si",R2273=1),1,IF(AND($I2273="Fisico",R2273=1),1,IF(AND(R2273=1,$I2273="Electronico"),2,IF(R2273=1,VLOOKUP($C2273&amp;"|"&amp;$B2273&amp;"|"&amp;$D2273,Empresas!$C$6:$CC$92,$G2273+6+1,0),0))))</f>
        <v>0</v>
      </c>
      <c r="AJ2273" s="147">
        <f>IF(AND($I2273="Si",S2273=1),1,IF(AND($I2273="Fisico",S2273=1),1,IF(AND(S2273=1,$I2273="Electronico"),2,IF(S2273=1,VLOOKUP($C2273&amp;"|"&amp;$B2273&amp;"|"&amp;$D2273,Empresas!$C$6:$CC$92,$G2273+6+1,0),0))))</f>
        <v>0</v>
      </c>
      <c r="AK2273" s="147">
        <f>IF(AND($I2273="Si",T2273=1),1,IF(AND($I2273="Fisico",T2273=1),1,IF(AND(T2273=1,$I2273="Electronico"),2,IF(T2273=1,VLOOKUP($C2273&amp;"|"&amp;$B2273&amp;"|"&amp;$D2273,Empresas!$C$6:$CC$92,$G2273+6+1,0),0))))</f>
        <v>0</v>
      </c>
      <c r="AL2273" s="147">
        <f>IF(AND($I2273="Si",U2273=1),1,IF(AND($I2273="Fisico",U2273=1),1,IF(AND(U2273=1,$I2273="Electronico"),2,IF(U2273=1,VLOOKUP($C2273&amp;"|"&amp;$B2273&amp;"|"&amp;$D2273,Empresas!$C$6:$CC$92,$G2273+6+1,0),0))))</f>
        <v>0</v>
      </c>
      <c r="AM2273" s="149">
        <f t="shared" si="369"/>
        <v>0</v>
      </c>
      <c r="AN2273" s="149">
        <f t="shared" si="370"/>
        <v>0</v>
      </c>
      <c r="AO2273" s="152">
        <f t="shared" si="371"/>
        <v>0</v>
      </c>
    </row>
    <row r="2274" spans="1:41" x14ac:dyDescent="0.25">
      <c r="A2274" s="143" t="str">
        <f>VLOOKUP(D2274,Empresas!$D$7:$F$91,3,0)</f>
        <v>Omar</v>
      </c>
      <c r="B2274" s="144" t="str">
        <f>VLOOKUP(D2274,Empresas!$D$7:$G$91,4,0)</f>
        <v>Marisol</v>
      </c>
      <c r="C2274" s="144" t="s">
        <v>544</v>
      </c>
      <c r="D2274" s="144" t="s">
        <v>476</v>
      </c>
      <c r="E2274" s="144" t="str">
        <f>VLOOKUP(D2274,Empresas!$D$7:$E$92,2,0)</f>
        <v>JORGE CHUNG (Persona natural)</v>
      </c>
      <c r="F2274" s="144" t="s">
        <v>189</v>
      </c>
      <c r="G2274" s="145">
        <f t="shared" si="374"/>
        <v>68</v>
      </c>
      <c r="H2274" s="145" t="str">
        <f>VLOOKUP(D2274,Empresas!$D$6:$L$92,7,0)</f>
        <v>Mensual</v>
      </c>
      <c r="I2274" s="144" t="str">
        <f>VLOOKUP(VLOOKUP(D2274&amp;"|"&amp;B2274,Empresas!$I$7:$CB$92,G2274,0),Tablas!$A$13:$B$14,2,0)</f>
        <v>No</v>
      </c>
      <c r="J2274" s="78"/>
      <c r="K2274" s="78"/>
      <c r="L2274" s="78"/>
      <c r="M2274" s="78"/>
      <c r="N2274" s="78"/>
      <c r="O2274" s="78"/>
      <c r="P2274" s="78"/>
      <c r="Q2274" s="78"/>
      <c r="R2274" s="78"/>
      <c r="S2274" s="78"/>
      <c r="T2274" s="78"/>
      <c r="U2274" s="78"/>
      <c r="V2274" s="78" t="str">
        <f>VLOOKUP(D2274,Empresas!$D$7:$CF$91,81,0)</f>
        <v>A</v>
      </c>
      <c r="W2274" s="78" t="str">
        <f>VLOOKUP(D2274,Empresas!$D$7:$M$91,10,0)</f>
        <v>P. Natural</v>
      </c>
      <c r="X2274" s="69" t="str">
        <f t="shared" si="367"/>
        <v>SI</v>
      </c>
      <c r="Y2274" s="153" t="str">
        <f t="shared" si="368"/>
        <v>No aplica</v>
      </c>
      <c r="Z2274" s="147">
        <f>IF(Y2274="No aplica",0,IF(I2274="no",0,IF(I2274="No aplica",0,IF(I2274="Si",1,IF(I2274="Fisico",1,IF(I2274="Electronico",2,VLOOKUP(C2274&amp;"|"&amp;B2274&amp;"|"&amp;D2274,Empresas!$C$6:$CC$92,G2274+6+1,0)))))))</f>
        <v>0</v>
      </c>
      <c r="AA2274" s="147">
        <f>IF(AND($I2274="Si",J2274=1),1,IF(AND($I2274="Fisico",J2274=1),1,IF(AND(J2274=1,$I2274="Electronico"),2,IF(J2274=1,VLOOKUP($C2274&amp;"|"&amp;$B2274&amp;"|"&amp;$D2274,Empresas!$C$6:$CC$92,$G2274+6+1,0),0))))</f>
        <v>0</v>
      </c>
      <c r="AB2274" s="147">
        <f>IF(AND($I2274="Si",K2274=1),1,IF(AND($I2274="Fisico",K2274=1),1,IF(AND(K2274=1,$I2274="Electronico"),2,IF(K2274=1,VLOOKUP($C2274&amp;"|"&amp;$B2274&amp;"|"&amp;$D2274,Empresas!$C$6:$CC$92,$G2274+6+1,0),0))))</f>
        <v>0</v>
      </c>
      <c r="AC2274" s="147">
        <f>IF(AND($I2274="Si",L2274=1),1,IF(AND($I2274="Fisico",L2274=1),1,IF(AND(L2274=1,$I2274="Electronico"),2,IF(L2274=1,VLOOKUP($C2274&amp;"|"&amp;$B2274&amp;"|"&amp;$D2274,Empresas!$C$6:$CC$92,$G2274+6+1,0),0))))</f>
        <v>0</v>
      </c>
      <c r="AD2274" s="147">
        <f>IF(AND($I2274="Si",M2274=1),1,IF(AND($I2274="Fisico",M2274=1),1,IF(AND(M2274=1,$I2274="Electronico"),2,IF(M2274=1,VLOOKUP($C2274&amp;"|"&amp;$B2274&amp;"|"&amp;$D2274,Empresas!$C$6:$CC$92,$G2274+6+1,0),0))))</f>
        <v>0</v>
      </c>
      <c r="AE2274" s="147">
        <f>IF(AND($I2274="Si",N2274=1),1,IF(AND($I2274="Fisico",N2274=1),1,IF(AND(N2274=1,$I2274="Electronico"),2,IF(N2274=1,VLOOKUP($C2274&amp;"|"&amp;$B2274&amp;"|"&amp;$D2274,Empresas!$C$6:$CC$92,$G2274+6+1,0),0))))</f>
        <v>0</v>
      </c>
      <c r="AF2274" s="147">
        <f>IF(AND($I2274="Si",O2274=1),1,IF(AND($I2274="Fisico",O2274=1),1,IF(AND(O2274=1,$I2274="Electronico"),2,IF(O2274=1,VLOOKUP($C2274&amp;"|"&amp;$B2274&amp;"|"&amp;$D2274,Empresas!$C$6:$CC$92,$G2274+6+1,0),0))))</f>
        <v>0</v>
      </c>
      <c r="AG2274" s="147">
        <f>IF(AND($I2274="Si",P2274=1),1,IF(AND($I2274="Fisico",P2274=1),1,IF(AND(P2274=1,$I2274="Electronico"),2,IF(P2274=1,VLOOKUP($C2274&amp;"|"&amp;$B2274&amp;"|"&amp;$D2274,Empresas!$C$6:$CC$92,$G2274+6+1,0),0))))</f>
        <v>0</v>
      </c>
      <c r="AH2274" s="147">
        <f>IF(AND($I2274="Si",Q2274=1),1,IF(AND($I2274="Fisico",Q2274=1),1,IF(AND(Q2274=1,$I2274="Electronico"),2,IF(Q2274=1,VLOOKUP($C2274&amp;"|"&amp;$B2274&amp;"|"&amp;$D2274,Empresas!$C$6:$CC$92,$G2274+6+1,0),0))))</f>
        <v>0</v>
      </c>
      <c r="AI2274" s="147">
        <f>IF(AND($I2274="Si",R2274=1),1,IF(AND($I2274="Fisico",R2274=1),1,IF(AND(R2274=1,$I2274="Electronico"),2,IF(R2274=1,VLOOKUP($C2274&amp;"|"&amp;$B2274&amp;"|"&amp;$D2274,Empresas!$C$6:$CC$92,$G2274+6+1,0),0))))</f>
        <v>0</v>
      </c>
      <c r="AJ2274" s="147">
        <f>IF(AND($I2274="Si",S2274=1),1,IF(AND($I2274="Fisico",S2274=1),1,IF(AND(S2274=1,$I2274="Electronico"),2,IF(S2274=1,VLOOKUP($C2274&amp;"|"&amp;$B2274&amp;"|"&amp;$D2274,Empresas!$C$6:$CC$92,$G2274+6+1,0),0))))</f>
        <v>0</v>
      </c>
      <c r="AK2274" s="147">
        <f>IF(AND($I2274="Si",T2274=1),1,IF(AND($I2274="Fisico",T2274=1),1,IF(AND(T2274=1,$I2274="Electronico"),2,IF(T2274=1,VLOOKUP($C2274&amp;"|"&amp;$B2274&amp;"|"&amp;$D2274,Empresas!$C$6:$CC$92,$G2274+6+1,0),0))))</f>
        <v>0</v>
      </c>
      <c r="AL2274" s="147">
        <f>IF(AND($I2274="Si",U2274=1),1,IF(AND($I2274="Fisico",U2274=1),1,IF(AND(U2274=1,$I2274="Electronico"),2,IF(U2274=1,VLOOKUP($C2274&amp;"|"&amp;$B2274&amp;"|"&amp;$D2274,Empresas!$C$6:$CC$92,$G2274+6+1,0),0))))</f>
        <v>0</v>
      </c>
      <c r="AM2274" s="149">
        <f t="shared" si="369"/>
        <v>0</v>
      </c>
      <c r="AN2274" s="149">
        <f t="shared" si="370"/>
        <v>0</v>
      </c>
      <c r="AO2274" s="152">
        <f t="shared" si="371"/>
        <v>0</v>
      </c>
    </row>
    <row r="2275" spans="1:41" x14ac:dyDescent="0.25">
      <c r="A2275" s="143" t="str">
        <f>VLOOKUP(D2275,Empresas!$D$7:$F$91,3,0)</f>
        <v>Omar</v>
      </c>
      <c r="B2275" s="144" t="str">
        <f>VLOOKUP(D2275,Empresas!$D$7:$G$91,4,0)</f>
        <v>Marisol</v>
      </c>
      <c r="C2275" s="144" t="s">
        <v>544</v>
      </c>
      <c r="D2275" s="144" t="s">
        <v>476</v>
      </c>
      <c r="E2275" s="144" t="str">
        <f>VLOOKUP(D2275,Empresas!$D$7:$E$92,2,0)</f>
        <v>JORGE CHUNG (Persona natural)</v>
      </c>
      <c r="F2275" s="144" t="s">
        <v>190</v>
      </c>
      <c r="G2275" s="145">
        <f t="shared" si="374"/>
        <v>69</v>
      </c>
      <c r="H2275" s="145" t="str">
        <f>VLOOKUP(D2275,Empresas!$D$6:$L$92,7,0)</f>
        <v>Mensual</v>
      </c>
      <c r="I2275" s="144" t="str">
        <f>VLOOKUP(VLOOKUP(D2275&amp;"|"&amp;B2275,Empresas!$I$7:$CB$92,G2275,0),Tablas!$A$13:$B$14,2,0)</f>
        <v>No</v>
      </c>
      <c r="J2275" s="78"/>
      <c r="K2275" s="78"/>
      <c r="L2275" s="78"/>
      <c r="M2275" s="78"/>
      <c r="N2275" s="78"/>
      <c r="O2275" s="78"/>
      <c r="P2275" s="78"/>
      <c r="Q2275" s="78"/>
      <c r="R2275" s="78"/>
      <c r="S2275" s="78"/>
      <c r="T2275" s="78"/>
      <c r="U2275" s="78"/>
      <c r="V2275" s="78" t="str">
        <f>VLOOKUP(D2275,Empresas!$D$7:$CF$91,81,0)</f>
        <v>A</v>
      </c>
      <c r="W2275" s="78" t="str">
        <f>VLOOKUP(D2275,Empresas!$D$7:$M$91,10,0)</f>
        <v>P. Natural</v>
      </c>
      <c r="X2275" s="69" t="str">
        <f t="shared" si="367"/>
        <v>NO</v>
      </c>
      <c r="Y2275" s="153" t="str">
        <f t="shared" si="368"/>
        <v>No aplica</v>
      </c>
      <c r="Z2275" s="147">
        <f>IF(Y2275="No aplica",0,IF(I2275="no",0,IF(I2275="No aplica",0,IF(I2275="Si",1,IF(I2275="Fisico",1,IF(I2275="Electronico",2,VLOOKUP(C2275&amp;"|"&amp;B2275&amp;"|"&amp;D2275,Empresas!$C$6:$CC$92,G2275+6+1,0)))))))</f>
        <v>0</v>
      </c>
      <c r="AA2275" s="147">
        <f>IF(AND($I2275="Si",J2275=1),1,IF(AND($I2275="Fisico",J2275=1),1,IF(AND(J2275=1,$I2275="Electronico"),2,IF(J2275=1,VLOOKUP($C2275&amp;"|"&amp;$B2275&amp;"|"&amp;$D2275,Empresas!$C$6:$CC$92,$G2275+6+1,0),0))))</f>
        <v>0</v>
      </c>
      <c r="AB2275" s="147">
        <f>IF(AND($I2275="Si",K2275=1),1,IF(AND($I2275="Fisico",K2275=1),1,IF(AND(K2275=1,$I2275="Electronico"),2,IF(K2275=1,VLOOKUP($C2275&amp;"|"&amp;$B2275&amp;"|"&amp;$D2275,Empresas!$C$6:$CC$92,$G2275+6+1,0),0))))</f>
        <v>0</v>
      </c>
      <c r="AC2275" s="147">
        <f>IF(AND($I2275="Si",L2275=1),1,IF(AND($I2275="Fisico",L2275=1),1,IF(AND(L2275=1,$I2275="Electronico"),2,IF(L2275=1,VLOOKUP($C2275&amp;"|"&amp;$B2275&amp;"|"&amp;$D2275,Empresas!$C$6:$CC$92,$G2275+6+1,0),0))))</f>
        <v>0</v>
      </c>
      <c r="AD2275" s="147">
        <f>IF(AND($I2275="Si",M2275=1),1,IF(AND($I2275="Fisico",M2275=1),1,IF(AND(M2275=1,$I2275="Electronico"),2,IF(M2275=1,VLOOKUP($C2275&amp;"|"&amp;$B2275&amp;"|"&amp;$D2275,Empresas!$C$6:$CC$92,$G2275+6+1,0),0))))</f>
        <v>0</v>
      </c>
      <c r="AE2275" s="147">
        <f>IF(AND($I2275="Si",N2275=1),1,IF(AND($I2275="Fisico",N2275=1),1,IF(AND(N2275=1,$I2275="Electronico"),2,IF(N2275=1,VLOOKUP($C2275&amp;"|"&amp;$B2275&amp;"|"&amp;$D2275,Empresas!$C$6:$CC$92,$G2275+6+1,0),0))))</f>
        <v>0</v>
      </c>
      <c r="AF2275" s="147">
        <f>IF(AND($I2275="Si",O2275=1),1,IF(AND($I2275="Fisico",O2275=1),1,IF(AND(O2275=1,$I2275="Electronico"),2,IF(O2275=1,VLOOKUP($C2275&amp;"|"&amp;$B2275&amp;"|"&amp;$D2275,Empresas!$C$6:$CC$92,$G2275+6+1,0),0))))</f>
        <v>0</v>
      </c>
      <c r="AG2275" s="147">
        <f>IF(AND($I2275="Si",P2275=1),1,IF(AND($I2275="Fisico",P2275=1),1,IF(AND(P2275=1,$I2275="Electronico"),2,IF(P2275=1,VLOOKUP($C2275&amp;"|"&amp;$B2275&amp;"|"&amp;$D2275,Empresas!$C$6:$CC$92,$G2275+6+1,0),0))))</f>
        <v>0</v>
      </c>
      <c r="AH2275" s="147">
        <f>IF(AND($I2275="Si",Q2275=1),1,IF(AND($I2275="Fisico",Q2275=1),1,IF(AND(Q2275=1,$I2275="Electronico"),2,IF(Q2275=1,VLOOKUP($C2275&amp;"|"&amp;$B2275&amp;"|"&amp;$D2275,Empresas!$C$6:$CC$92,$G2275+6+1,0),0))))</f>
        <v>0</v>
      </c>
      <c r="AI2275" s="147">
        <f>IF(AND($I2275="Si",R2275=1),1,IF(AND($I2275="Fisico",R2275=1),1,IF(AND(R2275=1,$I2275="Electronico"),2,IF(R2275=1,VLOOKUP($C2275&amp;"|"&amp;$B2275&amp;"|"&amp;$D2275,Empresas!$C$6:$CC$92,$G2275+6+1,0),0))))</f>
        <v>0</v>
      </c>
      <c r="AJ2275" s="147">
        <f>IF(AND($I2275="Si",S2275=1),1,IF(AND($I2275="Fisico",S2275=1),1,IF(AND(S2275=1,$I2275="Electronico"),2,IF(S2275=1,VLOOKUP($C2275&amp;"|"&amp;$B2275&amp;"|"&amp;$D2275,Empresas!$C$6:$CC$92,$G2275+6+1,0),0))))</f>
        <v>0</v>
      </c>
      <c r="AK2275" s="147">
        <f>IF(AND($I2275="Si",T2275=1),1,IF(AND($I2275="Fisico",T2275=1),1,IF(AND(T2275=1,$I2275="Electronico"),2,IF(T2275=1,VLOOKUP($C2275&amp;"|"&amp;$B2275&amp;"|"&amp;$D2275,Empresas!$C$6:$CC$92,$G2275+6+1,0),0))))</f>
        <v>0</v>
      </c>
      <c r="AL2275" s="147">
        <f>IF(AND($I2275="Si",U2275=1),1,IF(AND($I2275="Fisico",U2275=1),1,IF(AND(U2275=1,$I2275="Electronico"),2,IF(U2275=1,VLOOKUP($C2275&amp;"|"&amp;$B2275&amp;"|"&amp;$D2275,Empresas!$C$6:$CC$92,$G2275+6+1,0),0))))</f>
        <v>0</v>
      </c>
      <c r="AM2275" s="149">
        <f t="shared" si="369"/>
        <v>0</v>
      </c>
      <c r="AN2275" s="149">
        <f t="shared" si="370"/>
        <v>0</v>
      </c>
      <c r="AO2275" s="152">
        <f t="shared" si="371"/>
        <v>0</v>
      </c>
    </row>
    <row r="2276" spans="1:41" x14ac:dyDescent="0.25">
      <c r="A2276" s="143" t="str">
        <f>VLOOKUP(D2276,Empresas!$D$7:$F$91,3,0)</f>
        <v>Omar</v>
      </c>
      <c r="B2276" s="144" t="str">
        <f>VLOOKUP(D2276,Empresas!$D$7:$G$91,4,0)</f>
        <v>Marisol</v>
      </c>
      <c r="C2276" s="144" t="s">
        <v>544</v>
      </c>
      <c r="D2276" s="144" t="s">
        <v>476</v>
      </c>
      <c r="E2276" s="144" t="str">
        <f>VLOOKUP(D2276,Empresas!$D$7:$E$92,2,0)</f>
        <v>JORGE CHUNG (Persona natural)</v>
      </c>
      <c r="F2276" s="146" t="s">
        <v>191</v>
      </c>
      <c r="G2276" s="145">
        <f t="shared" si="374"/>
        <v>70</v>
      </c>
      <c r="H2276" s="145" t="str">
        <f>VLOOKUP(D2276,Empresas!$D$6:$L$92,7,0)</f>
        <v>Mensual</v>
      </c>
      <c r="I2276" s="144" t="str">
        <f>VLOOKUP(VLOOKUP(D2276&amp;"|"&amp;B2276,Empresas!$I$7:$CB$92,G2276,0),Tablas!$A$13:$B$14,2,0)</f>
        <v>No</v>
      </c>
      <c r="J2276" s="78"/>
      <c r="K2276" s="78"/>
      <c r="L2276" s="78"/>
      <c r="M2276" s="78"/>
      <c r="N2276" s="78"/>
      <c r="O2276" s="78"/>
      <c r="P2276" s="78"/>
      <c r="Q2276" s="78"/>
      <c r="R2276" s="78"/>
      <c r="S2276" s="78"/>
      <c r="T2276" s="78"/>
      <c r="U2276" s="78"/>
      <c r="V2276" s="78" t="str">
        <f>VLOOKUP(D2276,Empresas!$D$7:$CF$91,81,0)</f>
        <v>A</v>
      </c>
      <c r="W2276" s="78" t="str">
        <f>VLOOKUP(D2276,Empresas!$D$7:$M$91,10,0)</f>
        <v>P. Natural</v>
      </c>
      <c r="X2276" s="69" t="str">
        <f t="shared" si="367"/>
        <v>NO</v>
      </c>
      <c r="Y2276" s="153" t="str">
        <f t="shared" si="368"/>
        <v>No aplica</v>
      </c>
      <c r="Z2276" s="147">
        <f>IF(Y2276="No aplica",0,IF(I2276="no",0,IF(I2276="No aplica",0,IF(I2276="Si",1,IF(I2276="Fisico",1,IF(I2276="Electronico",2,VLOOKUP(C2276&amp;"|"&amp;B2276&amp;"|"&amp;D2276,Empresas!$C$6:$CC$92,G2276+6+1,0)))))))</f>
        <v>0</v>
      </c>
      <c r="AA2276" s="147">
        <f>IF(AND($I2276="Si",J2276=1),1,IF(AND($I2276="Fisico",J2276=1),1,IF(AND(J2276=1,$I2276="Electronico"),2,IF(J2276=1,VLOOKUP($C2276&amp;"|"&amp;$B2276&amp;"|"&amp;$D2276,Empresas!$C$6:$CC$92,$G2276+6+1,0),0))))</f>
        <v>0</v>
      </c>
      <c r="AB2276" s="147">
        <f>IF(AND($I2276="Si",K2276=1),1,IF(AND($I2276="Fisico",K2276=1),1,IF(AND(K2276=1,$I2276="Electronico"),2,IF(K2276=1,VLOOKUP($C2276&amp;"|"&amp;$B2276&amp;"|"&amp;$D2276,Empresas!$C$6:$CC$92,$G2276+6+1,0),0))))</f>
        <v>0</v>
      </c>
      <c r="AC2276" s="147">
        <f>IF(AND($I2276="Si",L2276=1),1,IF(AND($I2276="Fisico",L2276=1),1,IF(AND(L2276=1,$I2276="Electronico"),2,IF(L2276=1,VLOOKUP($C2276&amp;"|"&amp;$B2276&amp;"|"&amp;$D2276,Empresas!$C$6:$CC$92,$G2276+6+1,0),0))))</f>
        <v>0</v>
      </c>
      <c r="AD2276" s="147">
        <f>IF(AND($I2276="Si",M2276=1),1,IF(AND($I2276="Fisico",M2276=1),1,IF(AND(M2276=1,$I2276="Electronico"),2,IF(M2276=1,VLOOKUP($C2276&amp;"|"&amp;$B2276&amp;"|"&amp;$D2276,Empresas!$C$6:$CC$92,$G2276+6+1,0),0))))</f>
        <v>0</v>
      </c>
      <c r="AE2276" s="147">
        <f>IF(AND($I2276="Si",N2276=1),1,IF(AND($I2276="Fisico",N2276=1),1,IF(AND(N2276=1,$I2276="Electronico"),2,IF(N2276=1,VLOOKUP($C2276&amp;"|"&amp;$B2276&amp;"|"&amp;$D2276,Empresas!$C$6:$CC$92,$G2276+6+1,0),0))))</f>
        <v>0</v>
      </c>
      <c r="AF2276" s="147">
        <f>IF(AND($I2276="Si",O2276=1),1,IF(AND($I2276="Fisico",O2276=1),1,IF(AND(O2276=1,$I2276="Electronico"),2,IF(O2276=1,VLOOKUP($C2276&amp;"|"&amp;$B2276&amp;"|"&amp;$D2276,Empresas!$C$6:$CC$92,$G2276+6+1,0),0))))</f>
        <v>0</v>
      </c>
      <c r="AG2276" s="147">
        <f>IF(AND($I2276="Si",P2276=1),1,IF(AND($I2276="Fisico",P2276=1),1,IF(AND(P2276=1,$I2276="Electronico"),2,IF(P2276=1,VLOOKUP($C2276&amp;"|"&amp;$B2276&amp;"|"&amp;$D2276,Empresas!$C$6:$CC$92,$G2276+6+1,0),0))))</f>
        <v>0</v>
      </c>
      <c r="AH2276" s="147">
        <f>IF(AND($I2276="Si",Q2276=1),1,IF(AND($I2276="Fisico",Q2276=1),1,IF(AND(Q2276=1,$I2276="Electronico"),2,IF(Q2276=1,VLOOKUP($C2276&amp;"|"&amp;$B2276&amp;"|"&amp;$D2276,Empresas!$C$6:$CC$92,$G2276+6+1,0),0))))</f>
        <v>0</v>
      </c>
      <c r="AI2276" s="147">
        <f>IF(AND($I2276="Si",R2276=1),1,IF(AND($I2276="Fisico",R2276=1),1,IF(AND(R2276=1,$I2276="Electronico"),2,IF(R2276=1,VLOOKUP($C2276&amp;"|"&amp;$B2276&amp;"|"&amp;$D2276,Empresas!$C$6:$CC$92,$G2276+6+1,0),0))))</f>
        <v>0</v>
      </c>
      <c r="AJ2276" s="147">
        <f>IF(AND($I2276="Si",S2276=1),1,IF(AND($I2276="Fisico",S2276=1),1,IF(AND(S2276=1,$I2276="Electronico"),2,IF(S2276=1,VLOOKUP($C2276&amp;"|"&amp;$B2276&amp;"|"&amp;$D2276,Empresas!$C$6:$CC$92,$G2276+6+1,0),0))))</f>
        <v>0</v>
      </c>
      <c r="AK2276" s="147">
        <f>IF(AND($I2276="Si",T2276=1),1,IF(AND($I2276="Fisico",T2276=1),1,IF(AND(T2276=1,$I2276="Electronico"),2,IF(T2276=1,VLOOKUP($C2276&amp;"|"&amp;$B2276&amp;"|"&amp;$D2276,Empresas!$C$6:$CC$92,$G2276+6+1,0),0))))</f>
        <v>0</v>
      </c>
      <c r="AL2276" s="147">
        <f>IF(AND($I2276="Si",U2276=1),1,IF(AND($I2276="Fisico",U2276=1),1,IF(AND(U2276=1,$I2276="Electronico"),2,IF(U2276=1,VLOOKUP($C2276&amp;"|"&amp;$B2276&amp;"|"&amp;$D2276,Empresas!$C$6:$CC$92,$G2276+6+1,0),0))))</f>
        <v>0</v>
      </c>
      <c r="AM2276" s="149">
        <f t="shared" si="369"/>
        <v>0</v>
      </c>
      <c r="AN2276" s="149">
        <f t="shared" si="370"/>
        <v>0</v>
      </c>
      <c r="AO2276" s="152">
        <f t="shared" si="371"/>
        <v>0</v>
      </c>
    </row>
    <row r="2277" spans="1:41" x14ac:dyDescent="0.25">
      <c r="A2277" s="143" t="str">
        <f>VLOOKUP(D2277,Empresas!$D$7:$F$91,3,0)</f>
        <v>Omar</v>
      </c>
      <c r="B2277" s="144" t="str">
        <f>VLOOKUP(D2277,Empresas!$D$7:$G$91,4,0)</f>
        <v>Marisol</v>
      </c>
      <c r="C2277" s="144" t="s">
        <v>544</v>
      </c>
      <c r="D2277" s="144" t="s">
        <v>476</v>
      </c>
      <c r="E2277" s="144" t="str">
        <f>VLOOKUP(D2277,Empresas!$D$7:$E$92,2,0)</f>
        <v>JORGE CHUNG (Persona natural)</v>
      </c>
      <c r="F2277" s="144" t="s">
        <v>192</v>
      </c>
      <c r="G2277" s="145">
        <f t="shared" si="374"/>
        <v>71</v>
      </c>
      <c r="H2277" s="145" t="str">
        <f>VLOOKUP(D2277,Empresas!$D$6:$L$92,7,0)</f>
        <v>Mensual</v>
      </c>
      <c r="I2277" s="144" t="str">
        <f>VLOOKUP(VLOOKUP(D2277&amp;"|"&amp;B2277,Empresas!$I$7:$CB$92,G2277,0),Tablas!$A$13:$B$14,2,0)</f>
        <v>No</v>
      </c>
      <c r="J2277" s="78"/>
      <c r="K2277" s="78"/>
      <c r="L2277" s="78"/>
      <c r="M2277" s="78"/>
      <c r="N2277" s="78"/>
      <c r="O2277" s="78"/>
      <c r="P2277" s="78"/>
      <c r="Q2277" s="78"/>
      <c r="R2277" s="78"/>
      <c r="S2277" s="78"/>
      <c r="T2277" s="78"/>
      <c r="U2277" s="78"/>
      <c r="V2277" s="78" t="str">
        <f>VLOOKUP(D2277,Empresas!$D$7:$CF$91,81,0)</f>
        <v>A</v>
      </c>
      <c r="W2277" s="78" t="str">
        <f>VLOOKUP(D2277,Empresas!$D$7:$M$91,10,0)</f>
        <v>P. Natural</v>
      </c>
      <c r="X2277" s="69" t="str">
        <f t="shared" si="367"/>
        <v>NO</v>
      </c>
      <c r="Y2277" s="153" t="str">
        <f t="shared" si="368"/>
        <v>No aplica</v>
      </c>
      <c r="Z2277" s="147">
        <f>IF(Y2277="No aplica",0,IF(I2277="no",0,IF(I2277="No aplica",0,IF(I2277="Si",1,IF(I2277="Fisico",1,IF(I2277="Electronico",2,VLOOKUP(C2277&amp;"|"&amp;B2277&amp;"|"&amp;D2277,Empresas!$C$6:$CC$92,G2277+6+1,0)))))))</f>
        <v>0</v>
      </c>
      <c r="AA2277" s="147">
        <f>IF(AND($I2277="Si",J2277=1),1,IF(AND($I2277="Fisico",J2277=1),1,IF(AND(J2277=1,$I2277="Electronico"),2,IF(J2277=1,VLOOKUP($C2277&amp;"|"&amp;$B2277&amp;"|"&amp;$D2277,Empresas!$C$6:$CC$92,$G2277+6+1,0),0))))</f>
        <v>0</v>
      </c>
      <c r="AB2277" s="147">
        <f>IF(AND($I2277="Si",K2277=1),1,IF(AND($I2277="Fisico",K2277=1),1,IF(AND(K2277=1,$I2277="Electronico"),2,IF(K2277=1,VLOOKUP($C2277&amp;"|"&amp;$B2277&amp;"|"&amp;$D2277,Empresas!$C$6:$CC$92,$G2277+6+1,0),0))))</f>
        <v>0</v>
      </c>
      <c r="AC2277" s="147">
        <f>IF(AND($I2277="Si",L2277=1),1,IF(AND($I2277="Fisico",L2277=1),1,IF(AND(L2277=1,$I2277="Electronico"),2,IF(L2277=1,VLOOKUP($C2277&amp;"|"&amp;$B2277&amp;"|"&amp;$D2277,Empresas!$C$6:$CC$92,$G2277+6+1,0),0))))</f>
        <v>0</v>
      </c>
      <c r="AD2277" s="147">
        <f>IF(AND($I2277="Si",M2277=1),1,IF(AND($I2277="Fisico",M2277=1),1,IF(AND(M2277=1,$I2277="Electronico"),2,IF(M2277=1,VLOOKUP($C2277&amp;"|"&amp;$B2277&amp;"|"&amp;$D2277,Empresas!$C$6:$CC$92,$G2277+6+1,0),0))))</f>
        <v>0</v>
      </c>
      <c r="AE2277" s="147">
        <f>IF(AND($I2277="Si",N2277=1),1,IF(AND($I2277="Fisico",N2277=1),1,IF(AND(N2277=1,$I2277="Electronico"),2,IF(N2277=1,VLOOKUP($C2277&amp;"|"&amp;$B2277&amp;"|"&amp;$D2277,Empresas!$C$6:$CC$92,$G2277+6+1,0),0))))</f>
        <v>0</v>
      </c>
      <c r="AF2277" s="147">
        <f>IF(AND($I2277="Si",O2277=1),1,IF(AND($I2277="Fisico",O2277=1),1,IF(AND(O2277=1,$I2277="Electronico"),2,IF(O2277=1,VLOOKUP($C2277&amp;"|"&amp;$B2277&amp;"|"&amp;$D2277,Empresas!$C$6:$CC$92,$G2277+6+1,0),0))))</f>
        <v>0</v>
      </c>
      <c r="AG2277" s="147">
        <f>IF(AND($I2277="Si",P2277=1),1,IF(AND($I2277="Fisico",P2277=1),1,IF(AND(P2277=1,$I2277="Electronico"),2,IF(P2277=1,VLOOKUP($C2277&amp;"|"&amp;$B2277&amp;"|"&amp;$D2277,Empresas!$C$6:$CC$92,$G2277+6+1,0),0))))</f>
        <v>0</v>
      </c>
      <c r="AH2277" s="147">
        <f>IF(AND($I2277="Si",Q2277=1),1,IF(AND($I2277="Fisico",Q2277=1),1,IF(AND(Q2277=1,$I2277="Electronico"),2,IF(Q2277=1,VLOOKUP($C2277&amp;"|"&amp;$B2277&amp;"|"&amp;$D2277,Empresas!$C$6:$CC$92,$G2277+6+1,0),0))))</f>
        <v>0</v>
      </c>
      <c r="AI2277" s="147">
        <f>IF(AND($I2277="Si",R2277=1),1,IF(AND($I2277="Fisico",R2277=1),1,IF(AND(R2277=1,$I2277="Electronico"),2,IF(R2277=1,VLOOKUP($C2277&amp;"|"&amp;$B2277&amp;"|"&amp;$D2277,Empresas!$C$6:$CC$92,$G2277+6+1,0),0))))</f>
        <v>0</v>
      </c>
      <c r="AJ2277" s="147">
        <f>IF(AND($I2277="Si",S2277=1),1,IF(AND($I2277="Fisico",S2277=1),1,IF(AND(S2277=1,$I2277="Electronico"),2,IF(S2277=1,VLOOKUP($C2277&amp;"|"&amp;$B2277&amp;"|"&amp;$D2277,Empresas!$C$6:$CC$92,$G2277+6+1,0),0))))</f>
        <v>0</v>
      </c>
      <c r="AK2277" s="147">
        <f>IF(AND($I2277="Si",T2277=1),1,IF(AND($I2277="Fisico",T2277=1),1,IF(AND(T2277=1,$I2277="Electronico"),2,IF(T2277=1,VLOOKUP($C2277&amp;"|"&amp;$B2277&amp;"|"&amp;$D2277,Empresas!$C$6:$CC$92,$G2277+6+1,0),0))))</f>
        <v>0</v>
      </c>
      <c r="AL2277" s="147">
        <f>IF(AND($I2277="Si",U2277=1),1,IF(AND($I2277="Fisico",U2277=1),1,IF(AND(U2277=1,$I2277="Electronico"),2,IF(U2277=1,VLOOKUP($C2277&amp;"|"&amp;$B2277&amp;"|"&amp;$D2277,Empresas!$C$6:$CC$92,$G2277+6+1,0),0))))</f>
        <v>0</v>
      </c>
      <c r="AM2277" s="149">
        <f t="shared" si="369"/>
        <v>0</v>
      </c>
      <c r="AN2277" s="149">
        <f t="shared" si="370"/>
        <v>0</v>
      </c>
      <c r="AO2277" s="152">
        <f t="shared" si="371"/>
        <v>0</v>
      </c>
    </row>
    <row r="2278" spans="1:41" x14ac:dyDescent="0.25">
      <c r="A2278" s="137" t="str">
        <f>VLOOKUP(D2278,Empresas!$D$7:$F$91,3,0)</f>
        <v>Omar</v>
      </c>
      <c r="B2278" s="138" t="str">
        <f>VLOOKUP(D2278,Empresas!$D$7:$G$91,4,0)</f>
        <v>Marisol</v>
      </c>
      <c r="C2278" s="138" t="s">
        <v>544</v>
      </c>
      <c r="D2278" s="138" t="s">
        <v>478</v>
      </c>
      <c r="E2278" s="138" t="str">
        <f>VLOOKUP(D2278,Empresas!$D$7:$E$92,2,0)</f>
        <v>LUIS CARRION (Persona natural)</v>
      </c>
      <c r="F2278" s="138" t="s">
        <v>158</v>
      </c>
      <c r="G2278" s="139">
        <f>+Empresas!$O$2</f>
        <v>7</v>
      </c>
      <c r="H2278" s="139" t="str">
        <f>VLOOKUP(D2278,Empresas!$D$6:$L$92,7,0)</f>
        <v>Mensual</v>
      </c>
      <c r="I2278" s="138" t="str">
        <f>VLOOKUP(VLOOKUP(D2278&amp;"|"&amp;B2278,Empresas!$I$7:$CB$92,G2278,0),Tablas!$A$3:$B$5,2,0)</f>
        <v>No aplica</v>
      </c>
      <c r="J2278" s="78"/>
      <c r="K2278" s="78"/>
      <c r="L2278" s="78"/>
      <c r="M2278" s="78"/>
      <c r="N2278" s="78"/>
      <c r="O2278" s="78"/>
      <c r="P2278" s="78"/>
      <c r="Q2278" s="78"/>
      <c r="R2278" s="78"/>
      <c r="S2278" s="78"/>
      <c r="T2278" s="78"/>
      <c r="U2278" s="78"/>
      <c r="V2278" s="78" t="str">
        <f>VLOOKUP(D2278,Empresas!$D$7:$CF$91,81,0)</f>
        <v>A</v>
      </c>
      <c r="W2278" s="78" t="str">
        <f>VLOOKUP(D2278,Empresas!$D$7:$M$91,10,0)</f>
        <v>P. Natural</v>
      </c>
      <c r="X2278" s="69" t="str">
        <f t="shared" si="367"/>
        <v>SI</v>
      </c>
      <c r="Y2278" s="153" t="str">
        <f t="shared" si="368"/>
        <v>No aplica</v>
      </c>
      <c r="Z2278" s="147">
        <f>IF(Y2278="No aplica",0,IF(I2278="no",0,IF(I2278="No aplica",0,IF(I2278="Si",1,IF(I2278="Fisico",1,IF(I2278="Electronico",2,VLOOKUP(C2278&amp;"|"&amp;B2278&amp;"|"&amp;D2278,Empresas!$C$6:$CC$92,G2278+6+1,0)))))))</f>
        <v>0</v>
      </c>
      <c r="AA2278" s="147">
        <f>IF(AND($I2278="Si",J2278=1),1,IF(AND($I2278="Fisico",J2278=1),1,IF(AND(J2278=1,$I2278="Electronico"),2,IF(J2278=1,VLOOKUP($C2278&amp;"|"&amp;$B2278&amp;"|"&amp;$D2278,Empresas!$C$6:$CC$92,$G2278+6+1,0),0))))</f>
        <v>0</v>
      </c>
      <c r="AB2278" s="147">
        <f>IF(AND($I2278="Si",K2278=1),1,IF(AND($I2278="Fisico",K2278=1),1,IF(AND(K2278=1,$I2278="Electronico"),2,IF(K2278=1,VLOOKUP($C2278&amp;"|"&amp;$B2278&amp;"|"&amp;$D2278,Empresas!$C$6:$CC$92,$G2278+6+1,0),0))))</f>
        <v>0</v>
      </c>
      <c r="AC2278" s="147">
        <f>IF(AND($I2278="Si",L2278=1),1,IF(AND($I2278="Fisico",L2278=1),1,IF(AND(L2278=1,$I2278="Electronico"),2,IF(L2278=1,VLOOKUP($C2278&amp;"|"&amp;$B2278&amp;"|"&amp;$D2278,Empresas!$C$6:$CC$92,$G2278+6+1,0),0))))</f>
        <v>0</v>
      </c>
      <c r="AD2278" s="147">
        <f>IF(AND($I2278="Si",M2278=1),1,IF(AND($I2278="Fisico",M2278=1),1,IF(AND(M2278=1,$I2278="Electronico"),2,IF(M2278=1,VLOOKUP($C2278&amp;"|"&amp;$B2278&amp;"|"&amp;$D2278,Empresas!$C$6:$CC$92,$G2278+6+1,0),0))))</f>
        <v>0</v>
      </c>
      <c r="AE2278" s="147">
        <f>IF(AND($I2278="Si",N2278=1),1,IF(AND($I2278="Fisico",N2278=1),1,IF(AND(N2278=1,$I2278="Electronico"),2,IF(N2278=1,VLOOKUP($C2278&amp;"|"&amp;$B2278&amp;"|"&amp;$D2278,Empresas!$C$6:$CC$92,$G2278+6+1,0),0))))</f>
        <v>0</v>
      </c>
      <c r="AF2278" s="147">
        <f>IF(AND($I2278="Si",O2278=1),1,IF(AND($I2278="Fisico",O2278=1),1,IF(AND(O2278=1,$I2278="Electronico"),2,IF(O2278=1,VLOOKUP($C2278&amp;"|"&amp;$B2278&amp;"|"&amp;$D2278,Empresas!$C$6:$CC$92,$G2278+6+1,0),0))))</f>
        <v>0</v>
      </c>
      <c r="AG2278" s="147">
        <f>IF(AND($I2278="Si",P2278=1),1,IF(AND($I2278="Fisico",P2278=1),1,IF(AND(P2278=1,$I2278="Electronico"),2,IF(P2278=1,VLOOKUP($C2278&amp;"|"&amp;$B2278&amp;"|"&amp;$D2278,Empresas!$C$6:$CC$92,$G2278+6+1,0),0))))</f>
        <v>0</v>
      </c>
      <c r="AH2278" s="147">
        <f>IF(AND($I2278="Si",Q2278=1),1,IF(AND($I2278="Fisico",Q2278=1),1,IF(AND(Q2278=1,$I2278="Electronico"),2,IF(Q2278=1,VLOOKUP($C2278&amp;"|"&amp;$B2278&amp;"|"&amp;$D2278,Empresas!$C$6:$CC$92,$G2278+6+1,0),0))))</f>
        <v>0</v>
      </c>
      <c r="AI2278" s="147">
        <f>IF(AND($I2278="Si",R2278=1),1,IF(AND($I2278="Fisico",R2278=1),1,IF(AND(R2278=1,$I2278="Electronico"),2,IF(R2278=1,VLOOKUP($C2278&amp;"|"&amp;$B2278&amp;"|"&amp;$D2278,Empresas!$C$6:$CC$92,$G2278+6+1,0),0))))</f>
        <v>0</v>
      </c>
      <c r="AJ2278" s="147">
        <f>IF(AND($I2278="Si",S2278=1),1,IF(AND($I2278="Fisico",S2278=1),1,IF(AND(S2278=1,$I2278="Electronico"),2,IF(S2278=1,VLOOKUP($C2278&amp;"|"&amp;$B2278&amp;"|"&amp;$D2278,Empresas!$C$6:$CC$92,$G2278+6+1,0),0))))</f>
        <v>0</v>
      </c>
      <c r="AK2278" s="147">
        <f>IF(AND($I2278="Si",T2278=1),1,IF(AND($I2278="Fisico",T2278=1),1,IF(AND(T2278=1,$I2278="Electronico"),2,IF(T2278=1,VLOOKUP($C2278&amp;"|"&amp;$B2278&amp;"|"&amp;$D2278,Empresas!$C$6:$CC$92,$G2278+6+1,0),0))))</f>
        <v>0</v>
      </c>
      <c r="AL2278" s="147">
        <f>IF(AND($I2278="Si",U2278=1),1,IF(AND($I2278="Fisico",U2278=1),1,IF(AND(U2278=1,$I2278="Electronico"),2,IF(U2278=1,VLOOKUP($C2278&amp;"|"&amp;$B2278&amp;"|"&amp;$D2278,Empresas!$C$6:$CC$92,$G2278+6+1,0),0))))</f>
        <v>0</v>
      </c>
      <c r="AM2278" s="149">
        <f t="shared" si="369"/>
        <v>0</v>
      </c>
      <c r="AN2278" s="149">
        <f t="shared" si="370"/>
        <v>0</v>
      </c>
      <c r="AO2278" s="152">
        <f t="shared" si="371"/>
        <v>0</v>
      </c>
    </row>
    <row r="2279" spans="1:41" x14ac:dyDescent="0.25">
      <c r="A2279" s="137" t="str">
        <f>VLOOKUP(D2279,Empresas!$D$7:$F$91,3,0)</f>
        <v>Omar</v>
      </c>
      <c r="B2279" s="138" t="str">
        <f>VLOOKUP(D2279,Empresas!$D$7:$G$91,4,0)</f>
        <v>Marisol</v>
      </c>
      <c r="C2279" s="138" t="s">
        <v>544</v>
      </c>
      <c r="D2279" s="138" t="s">
        <v>478</v>
      </c>
      <c r="E2279" s="138" t="str">
        <f>VLOOKUP(D2279,Empresas!$D$7:$E$92,2,0)</f>
        <v>LUIS CARRION (Persona natural)</v>
      </c>
      <c r="F2279" s="138" t="s">
        <v>159</v>
      </c>
      <c r="G2279" s="139">
        <f>+G2278+3</f>
        <v>10</v>
      </c>
      <c r="H2279" s="139" t="str">
        <f>VLOOKUP(D2279,Empresas!$D$6:$L$92,7,0)</f>
        <v>Mensual</v>
      </c>
      <c r="I2279" s="138" t="str">
        <f>VLOOKUP(VLOOKUP(D2279&amp;"|"&amp;B2279,Empresas!$I$7:$CB$92,G2279,0),Tablas!$A$3:$B$5,2,0)</f>
        <v>No aplica</v>
      </c>
      <c r="J2279" s="78"/>
      <c r="K2279" s="78"/>
      <c r="L2279" s="78"/>
      <c r="M2279" s="78"/>
      <c r="N2279" s="78"/>
      <c r="O2279" s="78"/>
      <c r="P2279" s="78"/>
      <c r="Q2279" s="78"/>
      <c r="R2279" s="78"/>
      <c r="S2279" s="78"/>
      <c r="T2279" s="78"/>
      <c r="U2279" s="78"/>
      <c r="V2279" s="78" t="str">
        <f>VLOOKUP(D2279,Empresas!$D$7:$CF$91,81,0)</f>
        <v>A</v>
      </c>
      <c r="W2279" s="78" t="str">
        <f>VLOOKUP(D2279,Empresas!$D$7:$M$91,10,0)</f>
        <v>P. Natural</v>
      </c>
      <c r="X2279" s="69" t="str">
        <f t="shared" si="367"/>
        <v>SI</v>
      </c>
      <c r="Y2279" s="153" t="str">
        <f t="shared" si="368"/>
        <v>No aplica</v>
      </c>
      <c r="Z2279" s="147">
        <f>IF(Y2279="No aplica",0,IF(I2279="no",0,IF(I2279="No aplica",0,IF(I2279="Si",1,IF(I2279="Fisico",1,IF(I2279="Electronico",2,VLOOKUP(C2279&amp;"|"&amp;B2279&amp;"|"&amp;D2279,Empresas!$C$6:$CC$92,G2279+6+1,0)))))))</f>
        <v>0</v>
      </c>
      <c r="AA2279" s="147">
        <f>IF(AND($I2279="Si",J2279=1),1,IF(AND($I2279="Fisico",J2279=1),1,IF(AND(J2279=1,$I2279="Electronico"),2,IF(J2279=1,VLOOKUP($C2279&amp;"|"&amp;$B2279&amp;"|"&amp;$D2279,Empresas!$C$6:$CC$92,$G2279+6+1,0),0))))</f>
        <v>0</v>
      </c>
      <c r="AB2279" s="147">
        <f>IF(AND($I2279="Si",K2279=1),1,IF(AND($I2279="Fisico",K2279=1),1,IF(AND(K2279=1,$I2279="Electronico"),2,IF(K2279=1,VLOOKUP($C2279&amp;"|"&amp;$B2279&amp;"|"&amp;$D2279,Empresas!$C$6:$CC$92,$G2279+6+1,0),0))))</f>
        <v>0</v>
      </c>
      <c r="AC2279" s="147">
        <f>IF(AND($I2279="Si",L2279=1),1,IF(AND($I2279="Fisico",L2279=1),1,IF(AND(L2279=1,$I2279="Electronico"),2,IF(L2279=1,VLOOKUP($C2279&amp;"|"&amp;$B2279&amp;"|"&amp;$D2279,Empresas!$C$6:$CC$92,$G2279+6+1,0),0))))</f>
        <v>0</v>
      </c>
      <c r="AD2279" s="147">
        <f>IF(AND($I2279="Si",M2279=1),1,IF(AND($I2279="Fisico",M2279=1),1,IF(AND(M2279=1,$I2279="Electronico"),2,IF(M2279=1,VLOOKUP($C2279&amp;"|"&amp;$B2279&amp;"|"&amp;$D2279,Empresas!$C$6:$CC$92,$G2279+6+1,0),0))))</f>
        <v>0</v>
      </c>
      <c r="AE2279" s="147">
        <f>IF(AND($I2279="Si",N2279=1),1,IF(AND($I2279="Fisico",N2279=1),1,IF(AND(N2279=1,$I2279="Electronico"),2,IF(N2279=1,VLOOKUP($C2279&amp;"|"&amp;$B2279&amp;"|"&amp;$D2279,Empresas!$C$6:$CC$92,$G2279+6+1,0),0))))</f>
        <v>0</v>
      </c>
      <c r="AF2279" s="147">
        <f>IF(AND($I2279="Si",O2279=1),1,IF(AND($I2279="Fisico",O2279=1),1,IF(AND(O2279=1,$I2279="Electronico"),2,IF(O2279=1,VLOOKUP($C2279&amp;"|"&amp;$B2279&amp;"|"&amp;$D2279,Empresas!$C$6:$CC$92,$G2279+6+1,0),0))))</f>
        <v>0</v>
      </c>
      <c r="AG2279" s="147">
        <f>IF(AND($I2279="Si",P2279=1),1,IF(AND($I2279="Fisico",P2279=1),1,IF(AND(P2279=1,$I2279="Electronico"),2,IF(P2279=1,VLOOKUP($C2279&amp;"|"&amp;$B2279&amp;"|"&amp;$D2279,Empresas!$C$6:$CC$92,$G2279+6+1,0),0))))</f>
        <v>0</v>
      </c>
      <c r="AH2279" s="147">
        <f>IF(AND($I2279="Si",Q2279=1),1,IF(AND($I2279="Fisico",Q2279=1),1,IF(AND(Q2279=1,$I2279="Electronico"),2,IF(Q2279=1,VLOOKUP($C2279&amp;"|"&amp;$B2279&amp;"|"&amp;$D2279,Empresas!$C$6:$CC$92,$G2279+6+1,0),0))))</f>
        <v>0</v>
      </c>
      <c r="AI2279" s="147">
        <f>IF(AND($I2279="Si",R2279=1),1,IF(AND($I2279="Fisico",R2279=1),1,IF(AND(R2279=1,$I2279="Electronico"),2,IF(R2279=1,VLOOKUP($C2279&amp;"|"&amp;$B2279&amp;"|"&amp;$D2279,Empresas!$C$6:$CC$92,$G2279+6+1,0),0))))</f>
        <v>0</v>
      </c>
      <c r="AJ2279" s="147">
        <f>IF(AND($I2279="Si",S2279=1),1,IF(AND($I2279="Fisico",S2279=1),1,IF(AND(S2279=1,$I2279="Electronico"),2,IF(S2279=1,VLOOKUP($C2279&amp;"|"&amp;$B2279&amp;"|"&amp;$D2279,Empresas!$C$6:$CC$92,$G2279+6+1,0),0))))</f>
        <v>0</v>
      </c>
      <c r="AK2279" s="147">
        <f>IF(AND($I2279="Si",T2279=1),1,IF(AND($I2279="Fisico",T2279=1),1,IF(AND(T2279=1,$I2279="Electronico"),2,IF(T2279=1,VLOOKUP($C2279&amp;"|"&amp;$B2279&amp;"|"&amp;$D2279,Empresas!$C$6:$CC$92,$G2279+6+1,0),0))))</f>
        <v>0</v>
      </c>
      <c r="AL2279" s="147">
        <f>IF(AND($I2279="Si",U2279=1),1,IF(AND($I2279="Fisico",U2279=1),1,IF(AND(U2279=1,$I2279="Electronico"),2,IF(U2279=1,VLOOKUP($C2279&amp;"|"&amp;$B2279&amp;"|"&amp;$D2279,Empresas!$C$6:$CC$92,$G2279+6+1,0),0))))</f>
        <v>0</v>
      </c>
      <c r="AM2279" s="149">
        <f t="shared" si="369"/>
        <v>0</v>
      </c>
      <c r="AN2279" s="149">
        <f t="shared" si="370"/>
        <v>0</v>
      </c>
      <c r="AO2279" s="152">
        <f t="shared" si="371"/>
        <v>0</v>
      </c>
    </row>
    <row r="2280" spans="1:41" x14ac:dyDescent="0.25">
      <c r="A2280" s="137" t="str">
        <f>VLOOKUP(D2280,Empresas!$D$7:$F$91,3,0)</f>
        <v>Omar</v>
      </c>
      <c r="B2280" s="138" t="str">
        <f>VLOOKUP(D2280,Empresas!$D$7:$G$91,4,0)</f>
        <v>Marisol</v>
      </c>
      <c r="C2280" s="138" t="s">
        <v>544</v>
      </c>
      <c r="D2280" s="138" t="s">
        <v>478</v>
      </c>
      <c r="E2280" s="138" t="str">
        <f>VLOOKUP(D2280,Empresas!$D$7:$E$92,2,0)</f>
        <v>LUIS CARRION (Persona natural)</v>
      </c>
      <c r="F2280" s="138" t="s">
        <v>160</v>
      </c>
      <c r="G2280" s="139">
        <f t="shared" ref="G2280:G2291" si="375">+G2279+3</f>
        <v>13</v>
      </c>
      <c r="H2280" s="139" t="str">
        <f>VLOOKUP(D2280,Empresas!$D$6:$L$92,7,0)</f>
        <v>Mensual</v>
      </c>
      <c r="I2280" s="138" t="str">
        <f>VLOOKUP(VLOOKUP(D2280&amp;"|"&amp;B2280,Empresas!$I$7:$CB$92,G2280,0),Tablas!$A$3:$B$5,2,0)</f>
        <v>No aplica</v>
      </c>
      <c r="J2280" s="78"/>
      <c r="K2280" s="78"/>
      <c r="L2280" s="78"/>
      <c r="M2280" s="78"/>
      <c r="N2280" s="78"/>
      <c r="O2280" s="78"/>
      <c r="P2280" s="78"/>
      <c r="Q2280" s="78"/>
      <c r="R2280" s="78"/>
      <c r="S2280" s="78"/>
      <c r="T2280" s="78"/>
      <c r="U2280" s="78"/>
      <c r="V2280" s="78" t="str">
        <f>VLOOKUP(D2280,Empresas!$D$7:$CF$91,81,0)</f>
        <v>A</v>
      </c>
      <c r="W2280" s="78" t="str">
        <f>VLOOKUP(D2280,Empresas!$D$7:$M$91,10,0)</f>
        <v>P. Natural</v>
      </c>
      <c r="X2280" s="69" t="str">
        <f t="shared" si="367"/>
        <v>SI</v>
      </c>
      <c r="Y2280" s="153" t="str">
        <f t="shared" si="368"/>
        <v>No aplica</v>
      </c>
      <c r="Z2280" s="147">
        <f>IF(Y2280="No aplica",0,IF(I2280="no",0,IF(I2280="No aplica",0,IF(I2280="Si",1,IF(I2280="Fisico",1,IF(I2280="Electronico",2,VLOOKUP(C2280&amp;"|"&amp;B2280&amp;"|"&amp;D2280,Empresas!$C$6:$CC$92,G2280+6+1,0)))))))</f>
        <v>0</v>
      </c>
      <c r="AA2280" s="147">
        <f>IF(AND($I2280="Si",J2280=1),1,IF(AND($I2280="Fisico",J2280=1),1,IF(AND(J2280=1,$I2280="Electronico"),2,IF(J2280=1,VLOOKUP($C2280&amp;"|"&amp;$B2280&amp;"|"&amp;$D2280,Empresas!$C$6:$CC$92,$G2280+6+1,0),0))))</f>
        <v>0</v>
      </c>
      <c r="AB2280" s="147">
        <f>IF(AND($I2280="Si",K2280=1),1,IF(AND($I2280="Fisico",K2280=1),1,IF(AND(K2280=1,$I2280="Electronico"),2,IF(K2280=1,VLOOKUP($C2280&amp;"|"&amp;$B2280&amp;"|"&amp;$D2280,Empresas!$C$6:$CC$92,$G2280+6+1,0),0))))</f>
        <v>0</v>
      </c>
      <c r="AC2280" s="147">
        <f>IF(AND($I2280="Si",L2280=1),1,IF(AND($I2280="Fisico",L2280=1),1,IF(AND(L2280=1,$I2280="Electronico"),2,IF(L2280=1,VLOOKUP($C2280&amp;"|"&amp;$B2280&amp;"|"&amp;$D2280,Empresas!$C$6:$CC$92,$G2280+6+1,0),0))))</f>
        <v>0</v>
      </c>
      <c r="AD2280" s="147">
        <f>IF(AND($I2280="Si",M2280=1),1,IF(AND($I2280="Fisico",M2280=1),1,IF(AND(M2280=1,$I2280="Electronico"),2,IF(M2280=1,VLOOKUP($C2280&amp;"|"&amp;$B2280&amp;"|"&amp;$D2280,Empresas!$C$6:$CC$92,$G2280+6+1,0),0))))</f>
        <v>0</v>
      </c>
      <c r="AE2280" s="147">
        <f>IF(AND($I2280="Si",N2280=1),1,IF(AND($I2280="Fisico",N2280=1),1,IF(AND(N2280=1,$I2280="Electronico"),2,IF(N2280=1,VLOOKUP($C2280&amp;"|"&amp;$B2280&amp;"|"&amp;$D2280,Empresas!$C$6:$CC$92,$G2280+6+1,0),0))))</f>
        <v>0</v>
      </c>
      <c r="AF2280" s="147">
        <f>IF(AND($I2280="Si",O2280=1),1,IF(AND($I2280="Fisico",O2280=1),1,IF(AND(O2280=1,$I2280="Electronico"),2,IF(O2280=1,VLOOKUP($C2280&amp;"|"&amp;$B2280&amp;"|"&amp;$D2280,Empresas!$C$6:$CC$92,$G2280+6+1,0),0))))</f>
        <v>0</v>
      </c>
      <c r="AG2280" s="147">
        <f>IF(AND($I2280="Si",P2280=1),1,IF(AND($I2280="Fisico",P2280=1),1,IF(AND(P2280=1,$I2280="Electronico"),2,IF(P2280=1,VLOOKUP($C2280&amp;"|"&amp;$B2280&amp;"|"&amp;$D2280,Empresas!$C$6:$CC$92,$G2280+6+1,0),0))))</f>
        <v>0</v>
      </c>
      <c r="AH2280" s="147">
        <f>IF(AND($I2280="Si",Q2280=1),1,IF(AND($I2280="Fisico",Q2280=1),1,IF(AND(Q2280=1,$I2280="Electronico"),2,IF(Q2280=1,VLOOKUP($C2280&amp;"|"&amp;$B2280&amp;"|"&amp;$D2280,Empresas!$C$6:$CC$92,$G2280+6+1,0),0))))</f>
        <v>0</v>
      </c>
      <c r="AI2280" s="147">
        <f>IF(AND($I2280="Si",R2280=1),1,IF(AND($I2280="Fisico",R2280=1),1,IF(AND(R2280=1,$I2280="Electronico"),2,IF(R2280=1,VLOOKUP($C2280&amp;"|"&amp;$B2280&amp;"|"&amp;$D2280,Empresas!$C$6:$CC$92,$G2280+6+1,0),0))))</f>
        <v>0</v>
      </c>
      <c r="AJ2280" s="147">
        <f>IF(AND($I2280="Si",S2280=1),1,IF(AND($I2280="Fisico",S2280=1),1,IF(AND(S2280=1,$I2280="Electronico"),2,IF(S2280=1,VLOOKUP($C2280&amp;"|"&amp;$B2280&amp;"|"&amp;$D2280,Empresas!$C$6:$CC$92,$G2280+6+1,0),0))))</f>
        <v>0</v>
      </c>
      <c r="AK2280" s="147">
        <f>IF(AND($I2280="Si",T2280=1),1,IF(AND($I2280="Fisico",T2280=1),1,IF(AND(T2280=1,$I2280="Electronico"),2,IF(T2280=1,VLOOKUP($C2280&amp;"|"&amp;$B2280&amp;"|"&amp;$D2280,Empresas!$C$6:$CC$92,$G2280+6+1,0),0))))</f>
        <v>0</v>
      </c>
      <c r="AL2280" s="147">
        <f>IF(AND($I2280="Si",U2280=1),1,IF(AND($I2280="Fisico",U2280=1),1,IF(AND(U2280=1,$I2280="Electronico"),2,IF(U2280=1,VLOOKUP($C2280&amp;"|"&amp;$B2280&amp;"|"&amp;$D2280,Empresas!$C$6:$CC$92,$G2280+6+1,0),0))))</f>
        <v>0</v>
      </c>
      <c r="AM2280" s="149">
        <f t="shared" si="369"/>
        <v>0</v>
      </c>
      <c r="AN2280" s="149">
        <f t="shared" si="370"/>
        <v>0</v>
      </c>
      <c r="AO2280" s="152">
        <f t="shared" si="371"/>
        <v>0</v>
      </c>
    </row>
    <row r="2281" spans="1:41" x14ac:dyDescent="0.25">
      <c r="A2281" s="137" t="str">
        <f>VLOOKUP(D2281,Empresas!$D$7:$F$91,3,0)</f>
        <v>Omar</v>
      </c>
      <c r="B2281" s="138" t="str">
        <f>VLOOKUP(D2281,Empresas!$D$7:$G$91,4,0)</f>
        <v>Marisol</v>
      </c>
      <c r="C2281" s="138" t="s">
        <v>544</v>
      </c>
      <c r="D2281" s="138" t="s">
        <v>478</v>
      </c>
      <c r="E2281" s="138" t="str">
        <f>VLOOKUP(D2281,Empresas!$D$7:$E$92,2,0)</f>
        <v>LUIS CARRION (Persona natural)</v>
      </c>
      <c r="F2281" s="138" t="s">
        <v>161</v>
      </c>
      <c r="G2281" s="139">
        <f t="shared" si="375"/>
        <v>16</v>
      </c>
      <c r="H2281" s="139" t="str">
        <f>VLOOKUP(D2281,Empresas!$D$6:$L$92,7,0)</f>
        <v>Mensual</v>
      </c>
      <c r="I2281" s="138" t="str">
        <f>VLOOKUP(VLOOKUP(D2281&amp;"|"&amp;B2281,Empresas!$I$7:$CB$92,G2281,0),Tablas!$A$3:$B$5,2,0)</f>
        <v>No aplica</v>
      </c>
      <c r="J2281" s="78"/>
      <c r="K2281" s="78"/>
      <c r="L2281" s="78"/>
      <c r="M2281" s="78"/>
      <c r="N2281" s="78"/>
      <c r="O2281" s="78"/>
      <c r="P2281" s="78"/>
      <c r="Q2281" s="78"/>
      <c r="R2281" s="78"/>
      <c r="S2281" s="78"/>
      <c r="T2281" s="78"/>
      <c r="U2281" s="78"/>
      <c r="V2281" s="78" t="str">
        <f>VLOOKUP(D2281,Empresas!$D$7:$CF$91,81,0)</f>
        <v>A</v>
      </c>
      <c r="W2281" s="78" t="str">
        <f>VLOOKUP(D2281,Empresas!$D$7:$M$91,10,0)</f>
        <v>P. Natural</v>
      </c>
      <c r="X2281" s="69" t="str">
        <f t="shared" si="367"/>
        <v>SI</v>
      </c>
      <c r="Y2281" s="153" t="str">
        <f t="shared" si="368"/>
        <v>No aplica</v>
      </c>
      <c r="Z2281" s="147">
        <f>IF(Y2281="No aplica",0,IF(I2281="no",0,IF(I2281="No aplica",0,IF(I2281="Si",1,IF(I2281="Fisico",1,IF(I2281="Electronico",2,VLOOKUP(C2281&amp;"|"&amp;B2281&amp;"|"&amp;D2281,Empresas!$C$6:$CC$92,G2281+6+1,0)))))))</f>
        <v>0</v>
      </c>
      <c r="AA2281" s="147">
        <f>IF(AND($I2281="Si",J2281=1),1,IF(AND($I2281="Fisico",J2281=1),1,IF(AND(J2281=1,$I2281="Electronico"),2,IF(J2281=1,VLOOKUP($C2281&amp;"|"&amp;$B2281&amp;"|"&amp;$D2281,Empresas!$C$6:$CC$92,$G2281+6+1,0),0))))</f>
        <v>0</v>
      </c>
      <c r="AB2281" s="147">
        <f>IF(AND($I2281="Si",K2281=1),1,IF(AND($I2281="Fisico",K2281=1),1,IF(AND(K2281=1,$I2281="Electronico"),2,IF(K2281=1,VLOOKUP($C2281&amp;"|"&amp;$B2281&amp;"|"&amp;$D2281,Empresas!$C$6:$CC$92,$G2281+6+1,0),0))))</f>
        <v>0</v>
      </c>
      <c r="AC2281" s="147">
        <f>IF(AND($I2281="Si",L2281=1),1,IF(AND($I2281="Fisico",L2281=1),1,IF(AND(L2281=1,$I2281="Electronico"),2,IF(L2281=1,VLOOKUP($C2281&amp;"|"&amp;$B2281&amp;"|"&amp;$D2281,Empresas!$C$6:$CC$92,$G2281+6+1,0),0))))</f>
        <v>0</v>
      </c>
      <c r="AD2281" s="147">
        <f>IF(AND($I2281="Si",M2281=1),1,IF(AND($I2281="Fisico",M2281=1),1,IF(AND(M2281=1,$I2281="Electronico"),2,IF(M2281=1,VLOOKUP($C2281&amp;"|"&amp;$B2281&amp;"|"&amp;$D2281,Empresas!$C$6:$CC$92,$G2281+6+1,0),0))))</f>
        <v>0</v>
      </c>
      <c r="AE2281" s="147">
        <f>IF(AND($I2281="Si",N2281=1),1,IF(AND($I2281="Fisico",N2281=1),1,IF(AND(N2281=1,$I2281="Electronico"),2,IF(N2281=1,VLOOKUP($C2281&amp;"|"&amp;$B2281&amp;"|"&amp;$D2281,Empresas!$C$6:$CC$92,$G2281+6+1,0),0))))</f>
        <v>0</v>
      </c>
      <c r="AF2281" s="147">
        <f>IF(AND($I2281="Si",O2281=1),1,IF(AND($I2281="Fisico",O2281=1),1,IF(AND(O2281=1,$I2281="Electronico"),2,IF(O2281=1,VLOOKUP($C2281&amp;"|"&amp;$B2281&amp;"|"&amp;$D2281,Empresas!$C$6:$CC$92,$G2281+6+1,0),0))))</f>
        <v>0</v>
      </c>
      <c r="AG2281" s="147">
        <f>IF(AND($I2281="Si",P2281=1),1,IF(AND($I2281="Fisico",P2281=1),1,IF(AND(P2281=1,$I2281="Electronico"),2,IF(P2281=1,VLOOKUP($C2281&amp;"|"&amp;$B2281&amp;"|"&amp;$D2281,Empresas!$C$6:$CC$92,$G2281+6+1,0),0))))</f>
        <v>0</v>
      </c>
      <c r="AH2281" s="147">
        <f>IF(AND($I2281="Si",Q2281=1),1,IF(AND($I2281="Fisico",Q2281=1),1,IF(AND(Q2281=1,$I2281="Electronico"),2,IF(Q2281=1,VLOOKUP($C2281&amp;"|"&amp;$B2281&amp;"|"&amp;$D2281,Empresas!$C$6:$CC$92,$G2281+6+1,0),0))))</f>
        <v>0</v>
      </c>
      <c r="AI2281" s="147">
        <f>IF(AND($I2281="Si",R2281=1),1,IF(AND($I2281="Fisico",R2281=1),1,IF(AND(R2281=1,$I2281="Electronico"),2,IF(R2281=1,VLOOKUP($C2281&amp;"|"&amp;$B2281&amp;"|"&amp;$D2281,Empresas!$C$6:$CC$92,$G2281+6+1,0),0))))</f>
        <v>0</v>
      </c>
      <c r="AJ2281" s="147">
        <f>IF(AND($I2281="Si",S2281=1),1,IF(AND($I2281="Fisico",S2281=1),1,IF(AND(S2281=1,$I2281="Electronico"),2,IF(S2281=1,VLOOKUP($C2281&amp;"|"&amp;$B2281&amp;"|"&amp;$D2281,Empresas!$C$6:$CC$92,$G2281+6+1,0),0))))</f>
        <v>0</v>
      </c>
      <c r="AK2281" s="147">
        <f>IF(AND($I2281="Si",T2281=1),1,IF(AND($I2281="Fisico",T2281=1),1,IF(AND(T2281=1,$I2281="Electronico"),2,IF(T2281=1,VLOOKUP($C2281&amp;"|"&amp;$B2281&amp;"|"&amp;$D2281,Empresas!$C$6:$CC$92,$G2281+6+1,0),0))))</f>
        <v>0</v>
      </c>
      <c r="AL2281" s="147">
        <f>IF(AND($I2281="Si",U2281=1),1,IF(AND($I2281="Fisico",U2281=1),1,IF(AND(U2281=1,$I2281="Electronico"),2,IF(U2281=1,VLOOKUP($C2281&amp;"|"&amp;$B2281&amp;"|"&amp;$D2281,Empresas!$C$6:$CC$92,$G2281+6+1,0),0))))</f>
        <v>0</v>
      </c>
      <c r="AM2281" s="149">
        <f t="shared" si="369"/>
        <v>0</v>
      </c>
      <c r="AN2281" s="149">
        <f t="shared" si="370"/>
        <v>0</v>
      </c>
      <c r="AO2281" s="152">
        <f t="shared" si="371"/>
        <v>0</v>
      </c>
    </row>
    <row r="2282" spans="1:41" x14ac:dyDescent="0.25">
      <c r="A2282" s="137" t="str">
        <f>VLOOKUP(D2282,Empresas!$D$7:$F$91,3,0)</f>
        <v>Omar</v>
      </c>
      <c r="B2282" s="138" t="str">
        <f>VLOOKUP(D2282,Empresas!$D$7:$G$91,4,0)</f>
        <v>Marisol</v>
      </c>
      <c r="C2282" s="138" t="s">
        <v>544</v>
      </c>
      <c r="D2282" s="138" t="s">
        <v>478</v>
      </c>
      <c r="E2282" s="138" t="str">
        <f>VLOOKUP(D2282,Empresas!$D$7:$E$92,2,0)</f>
        <v>LUIS CARRION (Persona natural)</v>
      </c>
      <c r="F2282" s="138" t="s">
        <v>162</v>
      </c>
      <c r="G2282" s="139">
        <f t="shared" si="375"/>
        <v>19</v>
      </c>
      <c r="H2282" s="139" t="str">
        <f>VLOOKUP(D2282,Empresas!$D$6:$L$92,7,0)</f>
        <v>Mensual</v>
      </c>
      <c r="I2282" s="138" t="str">
        <f>VLOOKUP(VLOOKUP(D2282&amp;"|"&amp;B2282,Empresas!$I$7:$CB$92,G2282,0),Tablas!$A$3:$B$5,2,0)</f>
        <v>No aplica</v>
      </c>
      <c r="J2282" s="78"/>
      <c r="K2282" s="78"/>
      <c r="L2282" s="78"/>
      <c r="M2282" s="78"/>
      <c r="N2282" s="78"/>
      <c r="O2282" s="78"/>
      <c r="P2282" s="78"/>
      <c r="Q2282" s="78"/>
      <c r="R2282" s="78"/>
      <c r="S2282" s="78"/>
      <c r="T2282" s="78"/>
      <c r="U2282" s="78"/>
      <c r="V2282" s="78" t="str">
        <f>VLOOKUP(D2282,Empresas!$D$7:$CF$91,81,0)</f>
        <v>A</v>
      </c>
      <c r="W2282" s="78" t="str">
        <f>VLOOKUP(D2282,Empresas!$D$7:$M$91,10,0)</f>
        <v>P. Natural</v>
      </c>
      <c r="X2282" s="69" t="str">
        <f t="shared" si="367"/>
        <v>SI</v>
      </c>
      <c r="Y2282" s="153" t="str">
        <f t="shared" si="368"/>
        <v>No aplica</v>
      </c>
      <c r="Z2282" s="147">
        <f>IF(Y2282="No aplica",0,IF(I2282="no",0,IF(I2282="No aplica",0,IF(I2282="Si",1,IF(I2282="Fisico",1,IF(I2282="Electronico",2,VLOOKUP(C2282&amp;"|"&amp;B2282&amp;"|"&amp;D2282,Empresas!$C$6:$CC$92,G2282+6+1,0)))))))</f>
        <v>0</v>
      </c>
      <c r="AA2282" s="147">
        <f>IF(AND($I2282="Si",J2282=1),1,IF(AND($I2282="Fisico",J2282=1),1,IF(AND(J2282=1,$I2282="Electronico"),2,IF(J2282=1,VLOOKUP($C2282&amp;"|"&amp;$B2282&amp;"|"&amp;$D2282,Empresas!$C$6:$CC$92,$G2282+6+1,0),0))))</f>
        <v>0</v>
      </c>
      <c r="AB2282" s="147">
        <f>IF(AND($I2282="Si",K2282=1),1,IF(AND($I2282="Fisico",K2282=1),1,IF(AND(K2282=1,$I2282="Electronico"),2,IF(K2282=1,VLOOKUP($C2282&amp;"|"&amp;$B2282&amp;"|"&amp;$D2282,Empresas!$C$6:$CC$92,$G2282+6+1,0),0))))</f>
        <v>0</v>
      </c>
      <c r="AC2282" s="147">
        <f>IF(AND($I2282="Si",L2282=1),1,IF(AND($I2282="Fisico",L2282=1),1,IF(AND(L2282=1,$I2282="Electronico"),2,IF(L2282=1,VLOOKUP($C2282&amp;"|"&amp;$B2282&amp;"|"&amp;$D2282,Empresas!$C$6:$CC$92,$G2282+6+1,0),0))))</f>
        <v>0</v>
      </c>
      <c r="AD2282" s="147">
        <f>IF(AND($I2282="Si",M2282=1),1,IF(AND($I2282="Fisico",M2282=1),1,IF(AND(M2282=1,$I2282="Electronico"),2,IF(M2282=1,VLOOKUP($C2282&amp;"|"&amp;$B2282&amp;"|"&amp;$D2282,Empresas!$C$6:$CC$92,$G2282+6+1,0),0))))</f>
        <v>0</v>
      </c>
      <c r="AE2282" s="147">
        <f>IF(AND($I2282="Si",N2282=1),1,IF(AND($I2282="Fisico",N2282=1),1,IF(AND(N2282=1,$I2282="Electronico"),2,IF(N2282=1,VLOOKUP($C2282&amp;"|"&amp;$B2282&amp;"|"&amp;$D2282,Empresas!$C$6:$CC$92,$G2282+6+1,0),0))))</f>
        <v>0</v>
      </c>
      <c r="AF2282" s="147">
        <f>IF(AND($I2282="Si",O2282=1),1,IF(AND($I2282="Fisico",O2282=1),1,IF(AND(O2282=1,$I2282="Electronico"),2,IF(O2282=1,VLOOKUP($C2282&amp;"|"&amp;$B2282&amp;"|"&amp;$D2282,Empresas!$C$6:$CC$92,$G2282+6+1,0),0))))</f>
        <v>0</v>
      </c>
      <c r="AG2282" s="147">
        <f>IF(AND($I2282="Si",P2282=1),1,IF(AND($I2282="Fisico",P2282=1),1,IF(AND(P2282=1,$I2282="Electronico"),2,IF(P2282=1,VLOOKUP($C2282&amp;"|"&amp;$B2282&amp;"|"&amp;$D2282,Empresas!$C$6:$CC$92,$G2282+6+1,0),0))))</f>
        <v>0</v>
      </c>
      <c r="AH2282" s="147">
        <f>IF(AND($I2282="Si",Q2282=1),1,IF(AND($I2282="Fisico",Q2282=1),1,IF(AND(Q2282=1,$I2282="Electronico"),2,IF(Q2282=1,VLOOKUP($C2282&amp;"|"&amp;$B2282&amp;"|"&amp;$D2282,Empresas!$C$6:$CC$92,$G2282+6+1,0),0))))</f>
        <v>0</v>
      </c>
      <c r="AI2282" s="147">
        <f>IF(AND($I2282="Si",R2282=1),1,IF(AND($I2282="Fisico",R2282=1),1,IF(AND(R2282=1,$I2282="Electronico"),2,IF(R2282=1,VLOOKUP($C2282&amp;"|"&amp;$B2282&amp;"|"&amp;$D2282,Empresas!$C$6:$CC$92,$G2282+6+1,0),0))))</f>
        <v>0</v>
      </c>
      <c r="AJ2282" s="147">
        <f>IF(AND($I2282="Si",S2282=1),1,IF(AND($I2282="Fisico",S2282=1),1,IF(AND(S2282=1,$I2282="Electronico"),2,IF(S2282=1,VLOOKUP($C2282&amp;"|"&amp;$B2282&amp;"|"&amp;$D2282,Empresas!$C$6:$CC$92,$G2282+6+1,0),0))))</f>
        <v>0</v>
      </c>
      <c r="AK2282" s="147">
        <f>IF(AND($I2282="Si",T2282=1),1,IF(AND($I2282="Fisico",T2282=1),1,IF(AND(T2282=1,$I2282="Electronico"),2,IF(T2282=1,VLOOKUP($C2282&amp;"|"&amp;$B2282&amp;"|"&amp;$D2282,Empresas!$C$6:$CC$92,$G2282+6+1,0),0))))</f>
        <v>0</v>
      </c>
      <c r="AL2282" s="147">
        <f>IF(AND($I2282="Si",U2282=1),1,IF(AND($I2282="Fisico",U2282=1),1,IF(AND(U2282=1,$I2282="Electronico"),2,IF(U2282=1,VLOOKUP($C2282&amp;"|"&amp;$B2282&amp;"|"&amp;$D2282,Empresas!$C$6:$CC$92,$G2282+6+1,0),0))))</f>
        <v>0</v>
      </c>
      <c r="AM2282" s="149">
        <f t="shared" si="369"/>
        <v>0</v>
      </c>
      <c r="AN2282" s="149">
        <f t="shared" si="370"/>
        <v>0</v>
      </c>
      <c r="AO2282" s="152">
        <f t="shared" si="371"/>
        <v>0</v>
      </c>
    </row>
    <row r="2283" spans="1:41" x14ac:dyDescent="0.25">
      <c r="A2283" s="137" t="str">
        <f>VLOOKUP(D2283,Empresas!$D$7:$F$91,3,0)</f>
        <v>Omar</v>
      </c>
      <c r="B2283" s="138" t="str">
        <f>VLOOKUP(D2283,Empresas!$D$7:$G$91,4,0)</f>
        <v>Marisol</v>
      </c>
      <c r="C2283" s="138" t="s">
        <v>544</v>
      </c>
      <c r="D2283" s="138" t="s">
        <v>478</v>
      </c>
      <c r="E2283" s="138" t="str">
        <f>VLOOKUP(D2283,Empresas!$D$7:$E$92,2,0)</f>
        <v>LUIS CARRION (Persona natural)</v>
      </c>
      <c r="F2283" s="138" t="s">
        <v>163</v>
      </c>
      <c r="G2283" s="139">
        <f t="shared" si="375"/>
        <v>22</v>
      </c>
      <c r="H2283" s="139" t="str">
        <f>VLOOKUP(D2283,Empresas!$D$6:$L$92,7,0)</f>
        <v>Mensual</v>
      </c>
      <c r="I2283" s="138" t="str">
        <f>VLOOKUP(VLOOKUP(D2283&amp;"|"&amp;B2283,Empresas!$I$7:$CB$92,G2283,0),Tablas!$A$3:$B$5,2,0)</f>
        <v>No aplica</v>
      </c>
      <c r="J2283" s="78"/>
      <c r="K2283" s="78"/>
      <c r="L2283" s="78"/>
      <c r="M2283" s="78"/>
      <c r="N2283" s="78"/>
      <c r="O2283" s="78"/>
      <c r="P2283" s="78"/>
      <c r="Q2283" s="78"/>
      <c r="R2283" s="78"/>
      <c r="S2283" s="78"/>
      <c r="T2283" s="78"/>
      <c r="U2283" s="78"/>
      <c r="V2283" s="78" t="str">
        <f>VLOOKUP(D2283,Empresas!$D$7:$CF$91,81,0)</f>
        <v>A</v>
      </c>
      <c r="W2283" s="78" t="str">
        <f>VLOOKUP(D2283,Empresas!$D$7:$M$91,10,0)</f>
        <v>P. Natural</v>
      </c>
      <c r="X2283" s="69" t="str">
        <f t="shared" si="367"/>
        <v>SI</v>
      </c>
      <c r="Y2283" s="153" t="str">
        <f t="shared" si="368"/>
        <v>No aplica</v>
      </c>
      <c r="Z2283" s="147">
        <f>IF(Y2283="No aplica",0,IF(I2283="no",0,IF(I2283="No aplica",0,IF(I2283="Si",1,IF(I2283="Fisico",1,IF(I2283="Electronico",2,VLOOKUP(C2283&amp;"|"&amp;B2283&amp;"|"&amp;D2283,Empresas!$C$6:$CC$92,G2283+6+1,0)))))))</f>
        <v>0</v>
      </c>
      <c r="AA2283" s="147">
        <f>IF(AND($I2283="Si",J2283=1),1,IF(AND($I2283="Fisico",J2283=1),1,IF(AND(J2283=1,$I2283="Electronico"),2,IF(J2283=1,VLOOKUP($C2283&amp;"|"&amp;$B2283&amp;"|"&amp;$D2283,Empresas!$C$6:$CC$92,$G2283+6+1,0),0))))</f>
        <v>0</v>
      </c>
      <c r="AB2283" s="147">
        <f>IF(AND($I2283="Si",K2283=1),1,IF(AND($I2283="Fisico",K2283=1),1,IF(AND(K2283=1,$I2283="Electronico"),2,IF(K2283=1,VLOOKUP($C2283&amp;"|"&amp;$B2283&amp;"|"&amp;$D2283,Empresas!$C$6:$CC$92,$G2283+6+1,0),0))))</f>
        <v>0</v>
      </c>
      <c r="AC2283" s="147">
        <f>IF(AND($I2283="Si",L2283=1),1,IF(AND($I2283="Fisico",L2283=1),1,IF(AND(L2283=1,$I2283="Electronico"),2,IF(L2283=1,VLOOKUP($C2283&amp;"|"&amp;$B2283&amp;"|"&amp;$D2283,Empresas!$C$6:$CC$92,$G2283+6+1,0),0))))</f>
        <v>0</v>
      </c>
      <c r="AD2283" s="147">
        <f>IF(AND($I2283="Si",M2283=1),1,IF(AND($I2283="Fisico",M2283=1),1,IF(AND(M2283=1,$I2283="Electronico"),2,IF(M2283=1,VLOOKUP($C2283&amp;"|"&amp;$B2283&amp;"|"&amp;$D2283,Empresas!$C$6:$CC$92,$G2283+6+1,0),0))))</f>
        <v>0</v>
      </c>
      <c r="AE2283" s="147">
        <f>IF(AND($I2283="Si",N2283=1),1,IF(AND($I2283="Fisico",N2283=1),1,IF(AND(N2283=1,$I2283="Electronico"),2,IF(N2283=1,VLOOKUP($C2283&amp;"|"&amp;$B2283&amp;"|"&amp;$D2283,Empresas!$C$6:$CC$92,$G2283+6+1,0),0))))</f>
        <v>0</v>
      </c>
      <c r="AF2283" s="147">
        <f>IF(AND($I2283="Si",O2283=1),1,IF(AND($I2283="Fisico",O2283=1),1,IF(AND(O2283=1,$I2283="Electronico"),2,IF(O2283=1,VLOOKUP($C2283&amp;"|"&amp;$B2283&amp;"|"&amp;$D2283,Empresas!$C$6:$CC$92,$G2283+6+1,0),0))))</f>
        <v>0</v>
      </c>
      <c r="AG2283" s="147">
        <f>IF(AND($I2283="Si",P2283=1),1,IF(AND($I2283="Fisico",P2283=1),1,IF(AND(P2283=1,$I2283="Electronico"),2,IF(P2283=1,VLOOKUP($C2283&amp;"|"&amp;$B2283&amp;"|"&amp;$D2283,Empresas!$C$6:$CC$92,$G2283+6+1,0),0))))</f>
        <v>0</v>
      </c>
      <c r="AH2283" s="147">
        <f>IF(AND($I2283="Si",Q2283=1),1,IF(AND($I2283="Fisico",Q2283=1),1,IF(AND(Q2283=1,$I2283="Electronico"),2,IF(Q2283=1,VLOOKUP($C2283&amp;"|"&amp;$B2283&amp;"|"&amp;$D2283,Empresas!$C$6:$CC$92,$G2283+6+1,0),0))))</f>
        <v>0</v>
      </c>
      <c r="AI2283" s="147">
        <f>IF(AND($I2283="Si",R2283=1),1,IF(AND($I2283="Fisico",R2283=1),1,IF(AND(R2283=1,$I2283="Electronico"),2,IF(R2283=1,VLOOKUP($C2283&amp;"|"&amp;$B2283&amp;"|"&amp;$D2283,Empresas!$C$6:$CC$92,$G2283+6+1,0),0))))</f>
        <v>0</v>
      </c>
      <c r="AJ2283" s="147">
        <f>IF(AND($I2283="Si",S2283=1),1,IF(AND($I2283="Fisico",S2283=1),1,IF(AND(S2283=1,$I2283="Electronico"),2,IF(S2283=1,VLOOKUP($C2283&amp;"|"&amp;$B2283&amp;"|"&amp;$D2283,Empresas!$C$6:$CC$92,$G2283+6+1,0),0))))</f>
        <v>0</v>
      </c>
      <c r="AK2283" s="147">
        <f>IF(AND($I2283="Si",T2283=1),1,IF(AND($I2283="Fisico",T2283=1),1,IF(AND(T2283=1,$I2283="Electronico"),2,IF(T2283=1,VLOOKUP($C2283&amp;"|"&amp;$B2283&amp;"|"&amp;$D2283,Empresas!$C$6:$CC$92,$G2283+6+1,0),0))))</f>
        <v>0</v>
      </c>
      <c r="AL2283" s="147">
        <f>IF(AND($I2283="Si",U2283=1),1,IF(AND($I2283="Fisico",U2283=1),1,IF(AND(U2283=1,$I2283="Electronico"),2,IF(U2283=1,VLOOKUP($C2283&amp;"|"&amp;$B2283&amp;"|"&amp;$D2283,Empresas!$C$6:$CC$92,$G2283+6+1,0),0))))</f>
        <v>0</v>
      </c>
      <c r="AM2283" s="149">
        <f t="shared" si="369"/>
        <v>0</v>
      </c>
      <c r="AN2283" s="149">
        <f t="shared" si="370"/>
        <v>0</v>
      </c>
      <c r="AO2283" s="152">
        <f t="shared" si="371"/>
        <v>0</v>
      </c>
    </row>
    <row r="2284" spans="1:41" x14ac:dyDescent="0.25">
      <c r="A2284" s="137" t="str">
        <f>VLOOKUP(D2284,Empresas!$D$7:$F$91,3,0)</f>
        <v>Omar</v>
      </c>
      <c r="B2284" s="138" t="str">
        <f>VLOOKUP(D2284,Empresas!$D$7:$G$91,4,0)</f>
        <v>Marisol</v>
      </c>
      <c r="C2284" s="138" t="s">
        <v>544</v>
      </c>
      <c r="D2284" s="138" t="s">
        <v>478</v>
      </c>
      <c r="E2284" s="138" t="str">
        <f>VLOOKUP(D2284,Empresas!$D$7:$E$92,2,0)</f>
        <v>LUIS CARRION (Persona natural)</v>
      </c>
      <c r="F2284" s="138" t="s">
        <v>164</v>
      </c>
      <c r="G2284" s="139">
        <f t="shared" si="375"/>
        <v>25</v>
      </c>
      <c r="H2284" s="139" t="str">
        <f>VLOOKUP(D2284,Empresas!$D$6:$L$92,7,0)</f>
        <v>Mensual</v>
      </c>
      <c r="I2284" s="138" t="str">
        <f>VLOOKUP(VLOOKUP(D2284&amp;"|"&amp;B2284,Empresas!$I$7:$CB$92,G2284,0),Tablas!$A$3:$B$5,2,0)</f>
        <v>No aplica</v>
      </c>
      <c r="J2284" s="78"/>
      <c r="K2284" s="78"/>
      <c r="L2284" s="78"/>
      <c r="M2284" s="78"/>
      <c r="N2284" s="78"/>
      <c r="O2284" s="78"/>
      <c r="P2284" s="78"/>
      <c r="Q2284" s="78"/>
      <c r="R2284" s="78"/>
      <c r="S2284" s="78"/>
      <c r="T2284" s="78"/>
      <c r="U2284" s="78"/>
      <c r="V2284" s="78" t="str">
        <f>VLOOKUP(D2284,Empresas!$D$7:$CF$91,81,0)</f>
        <v>A</v>
      </c>
      <c r="W2284" s="78" t="str">
        <f>VLOOKUP(D2284,Empresas!$D$7:$M$91,10,0)</f>
        <v>P. Natural</v>
      </c>
      <c r="X2284" s="69" t="str">
        <f t="shared" si="367"/>
        <v>SI</v>
      </c>
      <c r="Y2284" s="153" t="str">
        <f t="shared" si="368"/>
        <v>No aplica</v>
      </c>
      <c r="Z2284" s="147">
        <f>IF(Y2284="No aplica",0,IF(I2284="no",0,IF(I2284="No aplica",0,IF(I2284="Si",1,IF(I2284="Fisico",1,IF(I2284="Electronico",2,VLOOKUP(C2284&amp;"|"&amp;B2284&amp;"|"&amp;D2284,Empresas!$C$6:$CC$92,G2284+6+1,0)))))))</f>
        <v>0</v>
      </c>
      <c r="AA2284" s="147">
        <f>IF(AND($I2284="Si",J2284=1),1,IF(AND($I2284="Fisico",J2284=1),1,IF(AND(J2284=1,$I2284="Electronico"),2,IF(J2284=1,VLOOKUP($C2284&amp;"|"&amp;$B2284&amp;"|"&amp;$D2284,Empresas!$C$6:$CC$92,$G2284+6+1,0),0))))</f>
        <v>0</v>
      </c>
      <c r="AB2284" s="147">
        <f>IF(AND($I2284="Si",K2284=1),1,IF(AND($I2284="Fisico",K2284=1),1,IF(AND(K2284=1,$I2284="Electronico"),2,IF(K2284=1,VLOOKUP($C2284&amp;"|"&amp;$B2284&amp;"|"&amp;$D2284,Empresas!$C$6:$CC$92,$G2284+6+1,0),0))))</f>
        <v>0</v>
      </c>
      <c r="AC2284" s="147">
        <f>IF(AND($I2284="Si",L2284=1),1,IF(AND($I2284="Fisico",L2284=1),1,IF(AND(L2284=1,$I2284="Electronico"),2,IF(L2284=1,VLOOKUP($C2284&amp;"|"&amp;$B2284&amp;"|"&amp;$D2284,Empresas!$C$6:$CC$92,$G2284+6+1,0),0))))</f>
        <v>0</v>
      </c>
      <c r="AD2284" s="147">
        <f>IF(AND($I2284="Si",M2284=1),1,IF(AND($I2284="Fisico",M2284=1),1,IF(AND(M2284=1,$I2284="Electronico"),2,IF(M2284=1,VLOOKUP($C2284&amp;"|"&amp;$B2284&amp;"|"&amp;$D2284,Empresas!$C$6:$CC$92,$G2284+6+1,0),0))))</f>
        <v>0</v>
      </c>
      <c r="AE2284" s="147">
        <f>IF(AND($I2284="Si",N2284=1),1,IF(AND($I2284="Fisico",N2284=1),1,IF(AND(N2284=1,$I2284="Electronico"),2,IF(N2284=1,VLOOKUP($C2284&amp;"|"&amp;$B2284&amp;"|"&amp;$D2284,Empresas!$C$6:$CC$92,$G2284+6+1,0),0))))</f>
        <v>0</v>
      </c>
      <c r="AF2284" s="147">
        <f>IF(AND($I2284="Si",O2284=1),1,IF(AND($I2284="Fisico",O2284=1),1,IF(AND(O2284=1,$I2284="Electronico"),2,IF(O2284=1,VLOOKUP($C2284&amp;"|"&amp;$B2284&amp;"|"&amp;$D2284,Empresas!$C$6:$CC$92,$G2284+6+1,0),0))))</f>
        <v>0</v>
      </c>
      <c r="AG2284" s="147">
        <f>IF(AND($I2284="Si",P2284=1),1,IF(AND($I2284="Fisico",P2284=1),1,IF(AND(P2284=1,$I2284="Electronico"),2,IF(P2284=1,VLOOKUP($C2284&amp;"|"&amp;$B2284&amp;"|"&amp;$D2284,Empresas!$C$6:$CC$92,$G2284+6+1,0),0))))</f>
        <v>0</v>
      </c>
      <c r="AH2284" s="147">
        <f>IF(AND($I2284="Si",Q2284=1),1,IF(AND($I2284="Fisico",Q2284=1),1,IF(AND(Q2284=1,$I2284="Electronico"),2,IF(Q2284=1,VLOOKUP($C2284&amp;"|"&amp;$B2284&amp;"|"&amp;$D2284,Empresas!$C$6:$CC$92,$G2284+6+1,0),0))))</f>
        <v>0</v>
      </c>
      <c r="AI2284" s="147">
        <f>IF(AND($I2284="Si",R2284=1),1,IF(AND($I2284="Fisico",R2284=1),1,IF(AND(R2284=1,$I2284="Electronico"),2,IF(R2284=1,VLOOKUP($C2284&amp;"|"&amp;$B2284&amp;"|"&amp;$D2284,Empresas!$C$6:$CC$92,$G2284+6+1,0),0))))</f>
        <v>0</v>
      </c>
      <c r="AJ2284" s="147">
        <f>IF(AND($I2284="Si",S2284=1),1,IF(AND($I2284="Fisico",S2284=1),1,IF(AND(S2284=1,$I2284="Electronico"),2,IF(S2284=1,VLOOKUP($C2284&amp;"|"&amp;$B2284&amp;"|"&amp;$D2284,Empresas!$C$6:$CC$92,$G2284+6+1,0),0))))</f>
        <v>0</v>
      </c>
      <c r="AK2284" s="147">
        <f>IF(AND($I2284="Si",T2284=1),1,IF(AND($I2284="Fisico",T2284=1),1,IF(AND(T2284=1,$I2284="Electronico"),2,IF(T2284=1,VLOOKUP($C2284&amp;"|"&amp;$B2284&amp;"|"&amp;$D2284,Empresas!$C$6:$CC$92,$G2284+6+1,0),0))))</f>
        <v>0</v>
      </c>
      <c r="AL2284" s="147">
        <f>IF(AND($I2284="Si",U2284=1),1,IF(AND($I2284="Fisico",U2284=1),1,IF(AND(U2284=1,$I2284="Electronico"),2,IF(U2284=1,VLOOKUP($C2284&amp;"|"&amp;$B2284&amp;"|"&amp;$D2284,Empresas!$C$6:$CC$92,$G2284+6+1,0),0))))</f>
        <v>0</v>
      </c>
      <c r="AM2284" s="149">
        <f t="shared" si="369"/>
        <v>0</v>
      </c>
      <c r="AN2284" s="149">
        <f t="shared" si="370"/>
        <v>0</v>
      </c>
      <c r="AO2284" s="152">
        <f t="shared" si="371"/>
        <v>0</v>
      </c>
    </row>
    <row r="2285" spans="1:41" x14ac:dyDescent="0.25">
      <c r="A2285" s="137" t="str">
        <f>VLOOKUP(D2285,Empresas!$D$7:$F$91,3,0)</f>
        <v>Omar</v>
      </c>
      <c r="B2285" s="138" t="str">
        <f>VLOOKUP(D2285,Empresas!$D$7:$G$91,4,0)</f>
        <v>Marisol</v>
      </c>
      <c r="C2285" s="138" t="s">
        <v>544</v>
      </c>
      <c r="D2285" s="138" t="s">
        <v>478</v>
      </c>
      <c r="E2285" s="138" t="str">
        <f>VLOOKUP(D2285,Empresas!$D$7:$E$92,2,0)</f>
        <v>LUIS CARRION (Persona natural)</v>
      </c>
      <c r="F2285" s="138" t="s">
        <v>165</v>
      </c>
      <c r="G2285" s="139">
        <f t="shared" si="375"/>
        <v>28</v>
      </c>
      <c r="H2285" s="139" t="str">
        <f>VLOOKUP(D2285,Empresas!$D$6:$L$92,7,0)</f>
        <v>Mensual</v>
      </c>
      <c r="I2285" s="138" t="str">
        <f>VLOOKUP(VLOOKUP(D2285&amp;"|"&amp;B2285,Empresas!$I$7:$CB$92,G2285,0),Tablas!$A$3:$B$5,2,0)</f>
        <v>No aplica</v>
      </c>
      <c r="J2285" s="78"/>
      <c r="K2285" s="78"/>
      <c r="L2285" s="78"/>
      <c r="M2285" s="78"/>
      <c r="N2285" s="78"/>
      <c r="O2285" s="78"/>
      <c r="P2285" s="78"/>
      <c r="Q2285" s="78"/>
      <c r="R2285" s="78"/>
      <c r="S2285" s="78"/>
      <c r="T2285" s="78"/>
      <c r="U2285" s="78"/>
      <c r="V2285" s="78" t="str">
        <f>VLOOKUP(D2285,Empresas!$D$7:$CF$91,81,0)</f>
        <v>A</v>
      </c>
      <c r="W2285" s="78" t="str">
        <f>VLOOKUP(D2285,Empresas!$D$7:$M$91,10,0)</f>
        <v>P. Natural</v>
      </c>
      <c r="X2285" s="69" t="str">
        <f t="shared" si="367"/>
        <v>SI</v>
      </c>
      <c r="Y2285" s="153" t="str">
        <f t="shared" si="368"/>
        <v>No aplica</v>
      </c>
      <c r="Z2285" s="147">
        <f>IF(Y2285="No aplica",0,IF(I2285="no",0,IF(I2285="No aplica",0,IF(I2285="Si",1,IF(I2285="Fisico",1,IF(I2285="Electronico",2,VLOOKUP(C2285&amp;"|"&amp;B2285&amp;"|"&amp;D2285,Empresas!$C$6:$CC$92,G2285+6+1,0)))))))</f>
        <v>0</v>
      </c>
      <c r="AA2285" s="147">
        <f>IF(AND($I2285="Si",J2285=1),1,IF(AND($I2285="Fisico",J2285=1),1,IF(AND(J2285=1,$I2285="Electronico"),2,IF(J2285=1,VLOOKUP($C2285&amp;"|"&amp;$B2285&amp;"|"&amp;$D2285,Empresas!$C$6:$CC$92,$G2285+6+1,0),0))))</f>
        <v>0</v>
      </c>
      <c r="AB2285" s="147">
        <f>IF(AND($I2285="Si",K2285=1),1,IF(AND($I2285="Fisico",K2285=1),1,IF(AND(K2285=1,$I2285="Electronico"),2,IF(K2285=1,VLOOKUP($C2285&amp;"|"&amp;$B2285&amp;"|"&amp;$D2285,Empresas!$C$6:$CC$92,$G2285+6+1,0),0))))</f>
        <v>0</v>
      </c>
      <c r="AC2285" s="147">
        <f>IF(AND($I2285="Si",L2285=1),1,IF(AND($I2285="Fisico",L2285=1),1,IF(AND(L2285=1,$I2285="Electronico"),2,IF(L2285=1,VLOOKUP($C2285&amp;"|"&amp;$B2285&amp;"|"&amp;$D2285,Empresas!$C$6:$CC$92,$G2285+6+1,0),0))))</f>
        <v>0</v>
      </c>
      <c r="AD2285" s="147">
        <f>IF(AND($I2285="Si",M2285=1),1,IF(AND($I2285="Fisico",M2285=1),1,IF(AND(M2285=1,$I2285="Electronico"),2,IF(M2285=1,VLOOKUP($C2285&amp;"|"&amp;$B2285&amp;"|"&amp;$D2285,Empresas!$C$6:$CC$92,$G2285+6+1,0),0))))</f>
        <v>0</v>
      </c>
      <c r="AE2285" s="147">
        <f>IF(AND($I2285="Si",N2285=1),1,IF(AND($I2285="Fisico",N2285=1),1,IF(AND(N2285=1,$I2285="Electronico"),2,IF(N2285=1,VLOOKUP($C2285&amp;"|"&amp;$B2285&amp;"|"&amp;$D2285,Empresas!$C$6:$CC$92,$G2285+6+1,0),0))))</f>
        <v>0</v>
      </c>
      <c r="AF2285" s="147">
        <f>IF(AND($I2285="Si",O2285=1),1,IF(AND($I2285="Fisico",O2285=1),1,IF(AND(O2285=1,$I2285="Electronico"),2,IF(O2285=1,VLOOKUP($C2285&amp;"|"&amp;$B2285&amp;"|"&amp;$D2285,Empresas!$C$6:$CC$92,$G2285+6+1,0),0))))</f>
        <v>0</v>
      </c>
      <c r="AG2285" s="147">
        <f>IF(AND($I2285="Si",P2285=1),1,IF(AND($I2285="Fisico",P2285=1),1,IF(AND(P2285=1,$I2285="Electronico"),2,IF(P2285=1,VLOOKUP($C2285&amp;"|"&amp;$B2285&amp;"|"&amp;$D2285,Empresas!$C$6:$CC$92,$G2285+6+1,0),0))))</f>
        <v>0</v>
      </c>
      <c r="AH2285" s="147">
        <f>IF(AND($I2285="Si",Q2285=1),1,IF(AND($I2285="Fisico",Q2285=1),1,IF(AND(Q2285=1,$I2285="Electronico"),2,IF(Q2285=1,VLOOKUP($C2285&amp;"|"&amp;$B2285&amp;"|"&amp;$D2285,Empresas!$C$6:$CC$92,$G2285+6+1,0),0))))</f>
        <v>0</v>
      </c>
      <c r="AI2285" s="147">
        <f>IF(AND($I2285="Si",R2285=1),1,IF(AND($I2285="Fisico",R2285=1),1,IF(AND(R2285=1,$I2285="Electronico"),2,IF(R2285=1,VLOOKUP($C2285&amp;"|"&amp;$B2285&amp;"|"&amp;$D2285,Empresas!$C$6:$CC$92,$G2285+6+1,0),0))))</f>
        <v>0</v>
      </c>
      <c r="AJ2285" s="147">
        <f>IF(AND($I2285="Si",S2285=1),1,IF(AND($I2285="Fisico",S2285=1),1,IF(AND(S2285=1,$I2285="Electronico"),2,IF(S2285=1,VLOOKUP($C2285&amp;"|"&amp;$B2285&amp;"|"&amp;$D2285,Empresas!$C$6:$CC$92,$G2285+6+1,0),0))))</f>
        <v>0</v>
      </c>
      <c r="AK2285" s="147">
        <f>IF(AND($I2285="Si",T2285=1),1,IF(AND($I2285="Fisico",T2285=1),1,IF(AND(T2285=1,$I2285="Electronico"),2,IF(T2285=1,VLOOKUP($C2285&amp;"|"&amp;$B2285&amp;"|"&amp;$D2285,Empresas!$C$6:$CC$92,$G2285+6+1,0),0))))</f>
        <v>0</v>
      </c>
      <c r="AL2285" s="147">
        <f>IF(AND($I2285="Si",U2285=1),1,IF(AND($I2285="Fisico",U2285=1),1,IF(AND(U2285=1,$I2285="Electronico"),2,IF(U2285=1,VLOOKUP($C2285&amp;"|"&amp;$B2285&amp;"|"&amp;$D2285,Empresas!$C$6:$CC$92,$G2285+6+1,0),0))))</f>
        <v>0</v>
      </c>
      <c r="AM2285" s="149">
        <f t="shared" si="369"/>
        <v>0</v>
      </c>
      <c r="AN2285" s="149">
        <f t="shared" si="370"/>
        <v>0</v>
      </c>
      <c r="AO2285" s="152">
        <f t="shared" si="371"/>
        <v>0</v>
      </c>
    </row>
    <row r="2286" spans="1:41" x14ac:dyDescent="0.25">
      <c r="A2286" s="137" t="str">
        <f>VLOOKUP(D2286,Empresas!$D$7:$F$91,3,0)</f>
        <v>Omar</v>
      </c>
      <c r="B2286" s="138" t="str">
        <f>VLOOKUP(D2286,Empresas!$D$7:$G$91,4,0)</f>
        <v>Marisol</v>
      </c>
      <c r="C2286" s="138" t="s">
        <v>544</v>
      </c>
      <c r="D2286" s="138" t="s">
        <v>478</v>
      </c>
      <c r="E2286" s="138" t="str">
        <f>VLOOKUP(D2286,Empresas!$D$7:$E$92,2,0)</f>
        <v>LUIS CARRION (Persona natural)</v>
      </c>
      <c r="F2286" s="138" t="s">
        <v>166</v>
      </c>
      <c r="G2286" s="139">
        <f t="shared" si="375"/>
        <v>31</v>
      </c>
      <c r="H2286" s="139" t="str">
        <f>VLOOKUP(D2286,Empresas!$D$6:$L$92,7,0)</f>
        <v>Mensual</v>
      </c>
      <c r="I2286" s="138" t="str">
        <f>VLOOKUP(VLOOKUP(D2286&amp;"|"&amp;B2286,Empresas!$I$7:$CB$92,G2286,0),Tablas!$A$3:$B$5,2,0)</f>
        <v>No aplica</v>
      </c>
      <c r="J2286" s="78"/>
      <c r="K2286" s="78"/>
      <c r="L2286" s="78"/>
      <c r="M2286" s="78"/>
      <c r="N2286" s="78"/>
      <c r="O2286" s="78"/>
      <c r="P2286" s="78"/>
      <c r="Q2286" s="78"/>
      <c r="R2286" s="78"/>
      <c r="S2286" s="78"/>
      <c r="T2286" s="78"/>
      <c r="U2286" s="78"/>
      <c r="V2286" s="78" t="str">
        <f>VLOOKUP(D2286,Empresas!$D$7:$CF$91,81,0)</f>
        <v>A</v>
      </c>
      <c r="W2286" s="78" t="str">
        <f>VLOOKUP(D2286,Empresas!$D$7:$M$91,10,0)</f>
        <v>P. Natural</v>
      </c>
      <c r="X2286" s="69" t="str">
        <f t="shared" si="367"/>
        <v>SI</v>
      </c>
      <c r="Y2286" s="153" t="str">
        <f t="shared" si="368"/>
        <v>No aplica</v>
      </c>
      <c r="Z2286" s="147">
        <f>IF(Y2286="No aplica",0,IF(I2286="no",0,IF(I2286="No aplica",0,IF(I2286="Si",1,IF(I2286="Fisico",1,IF(I2286="Electronico",2,VLOOKUP(C2286&amp;"|"&amp;B2286&amp;"|"&amp;D2286,Empresas!$C$6:$CC$92,G2286+6+1,0)))))))</f>
        <v>0</v>
      </c>
      <c r="AA2286" s="147">
        <f>IF(AND($I2286="Si",J2286=1),1,IF(AND($I2286="Fisico",J2286=1),1,IF(AND(J2286=1,$I2286="Electronico"),2,IF(J2286=1,VLOOKUP($C2286&amp;"|"&amp;$B2286&amp;"|"&amp;$D2286,Empresas!$C$6:$CC$92,$G2286+6+1,0),0))))</f>
        <v>0</v>
      </c>
      <c r="AB2286" s="147">
        <f>IF(AND($I2286="Si",K2286=1),1,IF(AND($I2286="Fisico",K2286=1),1,IF(AND(K2286=1,$I2286="Electronico"),2,IF(K2286=1,VLOOKUP($C2286&amp;"|"&amp;$B2286&amp;"|"&amp;$D2286,Empresas!$C$6:$CC$92,$G2286+6+1,0),0))))</f>
        <v>0</v>
      </c>
      <c r="AC2286" s="147">
        <f>IF(AND($I2286="Si",L2286=1),1,IF(AND($I2286="Fisico",L2286=1),1,IF(AND(L2286=1,$I2286="Electronico"),2,IF(L2286=1,VLOOKUP($C2286&amp;"|"&amp;$B2286&amp;"|"&amp;$D2286,Empresas!$C$6:$CC$92,$G2286+6+1,0),0))))</f>
        <v>0</v>
      </c>
      <c r="AD2286" s="147">
        <f>IF(AND($I2286="Si",M2286=1),1,IF(AND($I2286="Fisico",M2286=1),1,IF(AND(M2286=1,$I2286="Electronico"),2,IF(M2286=1,VLOOKUP($C2286&amp;"|"&amp;$B2286&amp;"|"&amp;$D2286,Empresas!$C$6:$CC$92,$G2286+6+1,0),0))))</f>
        <v>0</v>
      </c>
      <c r="AE2286" s="147">
        <f>IF(AND($I2286="Si",N2286=1),1,IF(AND($I2286="Fisico",N2286=1),1,IF(AND(N2286=1,$I2286="Electronico"),2,IF(N2286=1,VLOOKUP($C2286&amp;"|"&amp;$B2286&amp;"|"&amp;$D2286,Empresas!$C$6:$CC$92,$G2286+6+1,0),0))))</f>
        <v>0</v>
      </c>
      <c r="AF2286" s="147">
        <f>IF(AND($I2286="Si",O2286=1),1,IF(AND($I2286="Fisico",O2286=1),1,IF(AND(O2286=1,$I2286="Electronico"),2,IF(O2286=1,VLOOKUP($C2286&amp;"|"&amp;$B2286&amp;"|"&amp;$D2286,Empresas!$C$6:$CC$92,$G2286+6+1,0),0))))</f>
        <v>0</v>
      </c>
      <c r="AG2286" s="147">
        <f>IF(AND($I2286="Si",P2286=1),1,IF(AND($I2286="Fisico",P2286=1),1,IF(AND(P2286=1,$I2286="Electronico"),2,IF(P2286=1,VLOOKUP($C2286&amp;"|"&amp;$B2286&amp;"|"&amp;$D2286,Empresas!$C$6:$CC$92,$G2286+6+1,0),0))))</f>
        <v>0</v>
      </c>
      <c r="AH2286" s="147">
        <f>IF(AND($I2286="Si",Q2286=1),1,IF(AND($I2286="Fisico",Q2286=1),1,IF(AND(Q2286=1,$I2286="Electronico"),2,IF(Q2286=1,VLOOKUP($C2286&amp;"|"&amp;$B2286&amp;"|"&amp;$D2286,Empresas!$C$6:$CC$92,$G2286+6+1,0),0))))</f>
        <v>0</v>
      </c>
      <c r="AI2286" s="147">
        <f>IF(AND($I2286="Si",R2286=1),1,IF(AND($I2286="Fisico",R2286=1),1,IF(AND(R2286=1,$I2286="Electronico"),2,IF(R2286=1,VLOOKUP($C2286&amp;"|"&amp;$B2286&amp;"|"&amp;$D2286,Empresas!$C$6:$CC$92,$G2286+6+1,0),0))))</f>
        <v>0</v>
      </c>
      <c r="AJ2286" s="147">
        <f>IF(AND($I2286="Si",S2286=1),1,IF(AND($I2286="Fisico",S2286=1),1,IF(AND(S2286=1,$I2286="Electronico"),2,IF(S2286=1,VLOOKUP($C2286&amp;"|"&amp;$B2286&amp;"|"&amp;$D2286,Empresas!$C$6:$CC$92,$G2286+6+1,0),0))))</f>
        <v>0</v>
      </c>
      <c r="AK2286" s="147">
        <f>IF(AND($I2286="Si",T2286=1),1,IF(AND($I2286="Fisico",T2286=1),1,IF(AND(T2286=1,$I2286="Electronico"),2,IF(T2286=1,VLOOKUP($C2286&amp;"|"&amp;$B2286&amp;"|"&amp;$D2286,Empresas!$C$6:$CC$92,$G2286+6+1,0),0))))</f>
        <v>0</v>
      </c>
      <c r="AL2286" s="147">
        <f>IF(AND($I2286="Si",U2286=1),1,IF(AND($I2286="Fisico",U2286=1),1,IF(AND(U2286=1,$I2286="Electronico"),2,IF(U2286=1,VLOOKUP($C2286&amp;"|"&amp;$B2286&amp;"|"&amp;$D2286,Empresas!$C$6:$CC$92,$G2286+6+1,0),0))))</f>
        <v>0</v>
      </c>
      <c r="AM2286" s="149">
        <f t="shared" si="369"/>
        <v>0</v>
      </c>
      <c r="AN2286" s="149">
        <f t="shared" si="370"/>
        <v>0</v>
      </c>
      <c r="AO2286" s="152">
        <f t="shared" si="371"/>
        <v>0</v>
      </c>
    </row>
    <row r="2287" spans="1:41" x14ac:dyDescent="0.25">
      <c r="A2287" s="137" t="str">
        <f>VLOOKUP(D2287,Empresas!$D$7:$F$91,3,0)</f>
        <v>Omar</v>
      </c>
      <c r="B2287" s="138" t="str">
        <f>VLOOKUP(D2287,Empresas!$D$7:$G$91,4,0)</f>
        <v>Marisol</v>
      </c>
      <c r="C2287" s="138" t="s">
        <v>544</v>
      </c>
      <c r="D2287" s="138" t="s">
        <v>478</v>
      </c>
      <c r="E2287" s="138" t="str">
        <f>VLOOKUP(D2287,Empresas!$D$7:$E$92,2,0)</f>
        <v>LUIS CARRION (Persona natural)</v>
      </c>
      <c r="F2287" s="138" t="s">
        <v>167</v>
      </c>
      <c r="G2287" s="139">
        <f t="shared" si="375"/>
        <v>34</v>
      </c>
      <c r="H2287" s="139" t="str">
        <f>VLOOKUP(D2287,Empresas!$D$6:$L$92,7,0)</f>
        <v>Mensual</v>
      </c>
      <c r="I2287" s="138" t="str">
        <f>VLOOKUP(VLOOKUP(D2287&amp;"|"&amp;B2287,Empresas!$I$7:$CB$92,G2287,0),Tablas!$A$3:$B$5,2,0)</f>
        <v>No aplica</v>
      </c>
      <c r="J2287" s="78"/>
      <c r="K2287" s="78"/>
      <c r="L2287" s="78"/>
      <c r="M2287" s="78"/>
      <c r="N2287" s="78"/>
      <c r="O2287" s="78"/>
      <c r="P2287" s="78"/>
      <c r="Q2287" s="78"/>
      <c r="R2287" s="78"/>
      <c r="S2287" s="78"/>
      <c r="T2287" s="78"/>
      <c r="U2287" s="78"/>
      <c r="V2287" s="78" t="str">
        <f>VLOOKUP(D2287,Empresas!$D$7:$CF$91,81,0)</f>
        <v>A</v>
      </c>
      <c r="W2287" s="78" t="str">
        <f>VLOOKUP(D2287,Empresas!$D$7:$M$91,10,0)</f>
        <v>P. Natural</v>
      </c>
      <c r="X2287" s="69" t="str">
        <f t="shared" si="367"/>
        <v>SI</v>
      </c>
      <c r="Y2287" s="153" t="str">
        <f t="shared" si="368"/>
        <v>No aplica</v>
      </c>
      <c r="Z2287" s="147">
        <f>IF(Y2287="No aplica",0,IF(I2287="no",0,IF(I2287="No aplica",0,IF(I2287="Si",1,IF(I2287="Fisico",1,IF(I2287="Electronico",2,VLOOKUP(C2287&amp;"|"&amp;B2287&amp;"|"&amp;D2287,Empresas!$C$6:$CC$92,G2287+6+1,0)))))))</f>
        <v>0</v>
      </c>
      <c r="AA2287" s="147">
        <f>IF(AND($I2287="Si",J2287=1),1,IF(AND($I2287="Fisico",J2287=1),1,IF(AND(J2287=1,$I2287="Electronico"),2,IF(J2287=1,VLOOKUP($C2287&amp;"|"&amp;$B2287&amp;"|"&amp;$D2287,Empresas!$C$6:$CC$92,$G2287+6+1,0),0))))</f>
        <v>0</v>
      </c>
      <c r="AB2287" s="147">
        <f>IF(AND($I2287="Si",K2287=1),1,IF(AND($I2287="Fisico",K2287=1),1,IF(AND(K2287=1,$I2287="Electronico"),2,IF(K2287=1,VLOOKUP($C2287&amp;"|"&amp;$B2287&amp;"|"&amp;$D2287,Empresas!$C$6:$CC$92,$G2287+6+1,0),0))))</f>
        <v>0</v>
      </c>
      <c r="AC2287" s="147">
        <f>IF(AND($I2287="Si",L2287=1),1,IF(AND($I2287="Fisico",L2287=1),1,IF(AND(L2287=1,$I2287="Electronico"),2,IF(L2287=1,VLOOKUP($C2287&amp;"|"&amp;$B2287&amp;"|"&amp;$D2287,Empresas!$C$6:$CC$92,$G2287+6+1,0),0))))</f>
        <v>0</v>
      </c>
      <c r="AD2287" s="147">
        <f>IF(AND($I2287="Si",M2287=1),1,IF(AND($I2287="Fisico",M2287=1),1,IF(AND(M2287=1,$I2287="Electronico"),2,IF(M2287=1,VLOOKUP($C2287&amp;"|"&amp;$B2287&amp;"|"&amp;$D2287,Empresas!$C$6:$CC$92,$G2287+6+1,0),0))))</f>
        <v>0</v>
      </c>
      <c r="AE2287" s="147">
        <f>IF(AND($I2287="Si",N2287=1),1,IF(AND($I2287="Fisico",N2287=1),1,IF(AND(N2287=1,$I2287="Electronico"),2,IF(N2287=1,VLOOKUP($C2287&amp;"|"&amp;$B2287&amp;"|"&amp;$D2287,Empresas!$C$6:$CC$92,$G2287+6+1,0),0))))</f>
        <v>0</v>
      </c>
      <c r="AF2287" s="147">
        <f>IF(AND($I2287="Si",O2287=1),1,IF(AND($I2287="Fisico",O2287=1),1,IF(AND(O2287=1,$I2287="Electronico"),2,IF(O2287=1,VLOOKUP($C2287&amp;"|"&amp;$B2287&amp;"|"&amp;$D2287,Empresas!$C$6:$CC$92,$G2287+6+1,0),0))))</f>
        <v>0</v>
      </c>
      <c r="AG2287" s="147">
        <f>IF(AND($I2287="Si",P2287=1),1,IF(AND($I2287="Fisico",P2287=1),1,IF(AND(P2287=1,$I2287="Electronico"),2,IF(P2287=1,VLOOKUP($C2287&amp;"|"&amp;$B2287&amp;"|"&amp;$D2287,Empresas!$C$6:$CC$92,$G2287+6+1,0),0))))</f>
        <v>0</v>
      </c>
      <c r="AH2287" s="147">
        <f>IF(AND($I2287="Si",Q2287=1),1,IF(AND($I2287="Fisico",Q2287=1),1,IF(AND(Q2287=1,$I2287="Electronico"),2,IF(Q2287=1,VLOOKUP($C2287&amp;"|"&amp;$B2287&amp;"|"&amp;$D2287,Empresas!$C$6:$CC$92,$G2287+6+1,0),0))))</f>
        <v>0</v>
      </c>
      <c r="AI2287" s="147">
        <f>IF(AND($I2287="Si",R2287=1),1,IF(AND($I2287="Fisico",R2287=1),1,IF(AND(R2287=1,$I2287="Electronico"),2,IF(R2287=1,VLOOKUP($C2287&amp;"|"&amp;$B2287&amp;"|"&amp;$D2287,Empresas!$C$6:$CC$92,$G2287+6+1,0),0))))</f>
        <v>0</v>
      </c>
      <c r="AJ2287" s="147">
        <f>IF(AND($I2287="Si",S2287=1),1,IF(AND($I2287="Fisico",S2287=1),1,IF(AND(S2287=1,$I2287="Electronico"),2,IF(S2287=1,VLOOKUP($C2287&amp;"|"&amp;$B2287&amp;"|"&amp;$D2287,Empresas!$C$6:$CC$92,$G2287+6+1,0),0))))</f>
        <v>0</v>
      </c>
      <c r="AK2287" s="147">
        <f>IF(AND($I2287="Si",T2287=1),1,IF(AND($I2287="Fisico",T2287=1),1,IF(AND(T2287=1,$I2287="Electronico"),2,IF(T2287=1,VLOOKUP($C2287&amp;"|"&amp;$B2287&amp;"|"&amp;$D2287,Empresas!$C$6:$CC$92,$G2287+6+1,0),0))))</f>
        <v>0</v>
      </c>
      <c r="AL2287" s="147">
        <f>IF(AND($I2287="Si",U2287=1),1,IF(AND($I2287="Fisico",U2287=1),1,IF(AND(U2287=1,$I2287="Electronico"),2,IF(U2287=1,VLOOKUP($C2287&amp;"|"&amp;$B2287&amp;"|"&amp;$D2287,Empresas!$C$6:$CC$92,$G2287+6+1,0),0))))</f>
        <v>0</v>
      </c>
      <c r="AM2287" s="149">
        <f t="shared" si="369"/>
        <v>0</v>
      </c>
      <c r="AN2287" s="149">
        <f t="shared" si="370"/>
        <v>0</v>
      </c>
      <c r="AO2287" s="152">
        <f t="shared" si="371"/>
        <v>0</v>
      </c>
    </row>
    <row r="2288" spans="1:41" x14ac:dyDescent="0.25">
      <c r="A2288" s="137" t="str">
        <f>VLOOKUP(D2288,Empresas!$D$7:$F$91,3,0)</f>
        <v>Omar</v>
      </c>
      <c r="B2288" s="138" t="str">
        <f>VLOOKUP(D2288,Empresas!$D$7:$G$91,4,0)</f>
        <v>Marisol</v>
      </c>
      <c r="C2288" s="138" t="s">
        <v>544</v>
      </c>
      <c r="D2288" s="138" t="s">
        <v>478</v>
      </c>
      <c r="E2288" s="138" t="str">
        <f>VLOOKUP(D2288,Empresas!$D$7:$E$92,2,0)</f>
        <v>LUIS CARRION (Persona natural)</v>
      </c>
      <c r="F2288" s="138" t="s">
        <v>168</v>
      </c>
      <c r="G2288" s="139">
        <f t="shared" si="375"/>
        <v>37</v>
      </c>
      <c r="H2288" s="139" t="str">
        <f>VLOOKUP(D2288,Empresas!$D$6:$L$92,7,0)</f>
        <v>Mensual</v>
      </c>
      <c r="I2288" s="138" t="str">
        <f>VLOOKUP(VLOOKUP(D2288&amp;"|"&amp;B2288,Empresas!$I$7:$CB$92,G2288,0),Tablas!$A$3:$B$5,2,0)</f>
        <v>No aplica</v>
      </c>
      <c r="J2288" s="78"/>
      <c r="K2288" s="78"/>
      <c r="L2288" s="78"/>
      <c r="M2288" s="78"/>
      <c r="N2288" s="78"/>
      <c r="O2288" s="78"/>
      <c r="P2288" s="78"/>
      <c r="Q2288" s="78"/>
      <c r="R2288" s="78"/>
      <c r="S2288" s="78"/>
      <c r="T2288" s="78"/>
      <c r="U2288" s="78"/>
      <c r="V2288" s="78" t="str">
        <f>VLOOKUP(D2288,Empresas!$D$7:$CF$91,81,0)</f>
        <v>A</v>
      </c>
      <c r="W2288" s="78" t="str">
        <f>VLOOKUP(D2288,Empresas!$D$7:$M$91,10,0)</f>
        <v>P. Natural</v>
      </c>
      <c r="X2288" s="69" t="str">
        <f t="shared" si="367"/>
        <v>SI</v>
      </c>
      <c r="Y2288" s="153" t="str">
        <f t="shared" si="368"/>
        <v>No aplica</v>
      </c>
      <c r="Z2288" s="147">
        <f>IF(Y2288="No aplica",0,IF(I2288="no",0,IF(I2288="No aplica",0,IF(I2288="Si",1,IF(I2288="Fisico",1,IF(I2288="Electronico",2,VLOOKUP(C2288&amp;"|"&amp;B2288&amp;"|"&amp;D2288,Empresas!$C$6:$CC$92,G2288+6+1,0)))))))</f>
        <v>0</v>
      </c>
      <c r="AA2288" s="147">
        <f>IF(AND($I2288="Si",J2288=1),1,IF(AND($I2288="Fisico",J2288=1),1,IF(AND(J2288=1,$I2288="Electronico"),2,IF(J2288=1,VLOOKUP($C2288&amp;"|"&amp;$B2288&amp;"|"&amp;$D2288,Empresas!$C$6:$CC$92,$G2288+6+1,0),0))))</f>
        <v>0</v>
      </c>
      <c r="AB2288" s="147">
        <f>IF(AND($I2288="Si",K2288=1),1,IF(AND($I2288="Fisico",K2288=1),1,IF(AND(K2288=1,$I2288="Electronico"),2,IF(K2288=1,VLOOKUP($C2288&amp;"|"&amp;$B2288&amp;"|"&amp;$D2288,Empresas!$C$6:$CC$92,$G2288+6+1,0),0))))</f>
        <v>0</v>
      </c>
      <c r="AC2288" s="147">
        <f>IF(AND($I2288="Si",L2288=1),1,IF(AND($I2288="Fisico",L2288=1),1,IF(AND(L2288=1,$I2288="Electronico"),2,IF(L2288=1,VLOOKUP($C2288&amp;"|"&amp;$B2288&amp;"|"&amp;$D2288,Empresas!$C$6:$CC$92,$G2288+6+1,0),0))))</f>
        <v>0</v>
      </c>
      <c r="AD2288" s="147">
        <f>IF(AND($I2288="Si",M2288=1),1,IF(AND($I2288="Fisico",M2288=1),1,IF(AND(M2288=1,$I2288="Electronico"),2,IF(M2288=1,VLOOKUP($C2288&amp;"|"&amp;$B2288&amp;"|"&amp;$D2288,Empresas!$C$6:$CC$92,$G2288+6+1,0),0))))</f>
        <v>0</v>
      </c>
      <c r="AE2288" s="147">
        <f>IF(AND($I2288="Si",N2288=1),1,IF(AND($I2288="Fisico",N2288=1),1,IF(AND(N2288=1,$I2288="Electronico"),2,IF(N2288=1,VLOOKUP($C2288&amp;"|"&amp;$B2288&amp;"|"&amp;$D2288,Empresas!$C$6:$CC$92,$G2288+6+1,0),0))))</f>
        <v>0</v>
      </c>
      <c r="AF2288" s="147">
        <f>IF(AND($I2288="Si",O2288=1),1,IF(AND($I2288="Fisico",O2288=1),1,IF(AND(O2288=1,$I2288="Electronico"),2,IF(O2288=1,VLOOKUP($C2288&amp;"|"&amp;$B2288&amp;"|"&amp;$D2288,Empresas!$C$6:$CC$92,$G2288+6+1,0),0))))</f>
        <v>0</v>
      </c>
      <c r="AG2288" s="147">
        <f>IF(AND($I2288="Si",P2288=1),1,IF(AND($I2288="Fisico",P2288=1),1,IF(AND(P2288=1,$I2288="Electronico"),2,IF(P2288=1,VLOOKUP($C2288&amp;"|"&amp;$B2288&amp;"|"&amp;$D2288,Empresas!$C$6:$CC$92,$G2288+6+1,0),0))))</f>
        <v>0</v>
      </c>
      <c r="AH2288" s="147">
        <f>IF(AND($I2288="Si",Q2288=1),1,IF(AND($I2288="Fisico",Q2288=1),1,IF(AND(Q2288=1,$I2288="Electronico"),2,IF(Q2288=1,VLOOKUP($C2288&amp;"|"&amp;$B2288&amp;"|"&amp;$D2288,Empresas!$C$6:$CC$92,$G2288+6+1,0),0))))</f>
        <v>0</v>
      </c>
      <c r="AI2288" s="147">
        <f>IF(AND($I2288="Si",R2288=1),1,IF(AND($I2288="Fisico",R2288=1),1,IF(AND(R2288=1,$I2288="Electronico"),2,IF(R2288=1,VLOOKUP($C2288&amp;"|"&amp;$B2288&amp;"|"&amp;$D2288,Empresas!$C$6:$CC$92,$G2288+6+1,0),0))))</f>
        <v>0</v>
      </c>
      <c r="AJ2288" s="147">
        <f>IF(AND($I2288="Si",S2288=1),1,IF(AND($I2288="Fisico",S2288=1),1,IF(AND(S2288=1,$I2288="Electronico"),2,IF(S2288=1,VLOOKUP($C2288&amp;"|"&amp;$B2288&amp;"|"&amp;$D2288,Empresas!$C$6:$CC$92,$G2288+6+1,0),0))))</f>
        <v>0</v>
      </c>
      <c r="AK2288" s="147">
        <f>IF(AND($I2288="Si",T2288=1),1,IF(AND($I2288="Fisico",T2288=1),1,IF(AND(T2288=1,$I2288="Electronico"),2,IF(T2288=1,VLOOKUP($C2288&amp;"|"&amp;$B2288&amp;"|"&amp;$D2288,Empresas!$C$6:$CC$92,$G2288+6+1,0),0))))</f>
        <v>0</v>
      </c>
      <c r="AL2288" s="147">
        <f>IF(AND($I2288="Si",U2288=1),1,IF(AND($I2288="Fisico",U2288=1),1,IF(AND(U2288=1,$I2288="Electronico"),2,IF(U2288=1,VLOOKUP($C2288&amp;"|"&amp;$B2288&amp;"|"&amp;$D2288,Empresas!$C$6:$CC$92,$G2288+6+1,0),0))))</f>
        <v>0</v>
      </c>
      <c r="AM2288" s="149">
        <f t="shared" si="369"/>
        <v>0</v>
      </c>
      <c r="AN2288" s="149">
        <f t="shared" si="370"/>
        <v>0</v>
      </c>
      <c r="AO2288" s="152">
        <f t="shared" si="371"/>
        <v>0</v>
      </c>
    </row>
    <row r="2289" spans="1:41" x14ac:dyDescent="0.25">
      <c r="A2289" s="137" t="str">
        <f>VLOOKUP(D2289,Empresas!$D$7:$F$91,3,0)</f>
        <v>Omar</v>
      </c>
      <c r="B2289" s="138" t="str">
        <f>VLOOKUP(D2289,Empresas!$D$7:$G$91,4,0)</f>
        <v>Marisol</v>
      </c>
      <c r="C2289" s="138" t="s">
        <v>544</v>
      </c>
      <c r="D2289" s="138" t="s">
        <v>478</v>
      </c>
      <c r="E2289" s="138" t="str">
        <f>VLOOKUP(D2289,Empresas!$D$7:$E$92,2,0)</f>
        <v>LUIS CARRION (Persona natural)</v>
      </c>
      <c r="F2289" s="138" t="s">
        <v>169</v>
      </c>
      <c r="G2289" s="139">
        <f t="shared" si="375"/>
        <v>40</v>
      </c>
      <c r="H2289" s="139" t="str">
        <f>VLOOKUP(D2289,Empresas!$D$6:$L$92,7,0)</f>
        <v>Mensual</v>
      </c>
      <c r="I2289" s="138" t="str">
        <f>VLOOKUP(VLOOKUP(D2289&amp;"|"&amp;B2289,Empresas!$I$7:$CB$92,G2289,0),Tablas!$A$3:$B$5,2,0)</f>
        <v>No aplica</v>
      </c>
      <c r="J2289" s="78"/>
      <c r="K2289" s="78"/>
      <c r="L2289" s="78"/>
      <c r="M2289" s="78"/>
      <c r="N2289" s="78"/>
      <c r="O2289" s="78"/>
      <c r="P2289" s="78"/>
      <c r="Q2289" s="78"/>
      <c r="R2289" s="78"/>
      <c r="S2289" s="78"/>
      <c r="T2289" s="78"/>
      <c r="U2289" s="78"/>
      <c r="V2289" s="78" t="str">
        <f>VLOOKUP(D2289,Empresas!$D$7:$CF$91,81,0)</f>
        <v>A</v>
      </c>
      <c r="W2289" s="78" t="str">
        <f>VLOOKUP(D2289,Empresas!$D$7:$M$91,10,0)</f>
        <v>P. Natural</v>
      </c>
      <c r="X2289" s="69" t="str">
        <f t="shared" si="367"/>
        <v>SI</v>
      </c>
      <c r="Y2289" s="153" t="str">
        <f t="shared" si="368"/>
        <v>No aplica</v>
      </c>
      <c r="Z2289" s="147">
        <f>IF(Y2289="No aplica",0,IF(I2289="no",0,IF(I2289="No aplica",0,IF(I2289="Si",1,IF(I2289="Fisico",1,IF(I2289="Electronico",2,VLOOKUP(C2289&amp;"|"&amp;B2289&amp;"|"&amp;D2289,Empresas!$C$6:$CC$92,G2289+6+1,0)))))))</f>
        <v>0</v>
      </c>
      <c r="AA2289" s="147">
        <f>IF(AND($I2289="Si",J2289=1),1,IF(AND($I2289="Fisico",J2289=1),1,IF(AND(J2289=1,$I2289="Electronico"),2,IF(J2289=1,VLOOKUP($C2289&amp;"|"&amp;$B2289&amp;"|"&amp;$D2289,Empresas!$C$6:$CC$92,$G2289+6+1,0),0))))</f>
        <v>0</v>
      </c>
      <c r="AB2289" s="147">
        <f>IF(AND($I2289="Si",K2289=1),1,IF(AND($I2289="Fisico",K2289=1),1,IF(AND(K2289=1,$I2289="Electronico"),2,IF(K2289=1,VLOOKUP($C2289&amp;"|"&amp;$B2289&amp;"|"&amp;$D2289,Empresas!$C$6:$CC$92,$G2289+6+1,0),0))))</f>
        <v>0</v>
      </c>
      <c r="AC2289" s="147">
        <f>IF(AND($I2289="Si",L2289=1),1,IF(AND($I2289="Fisico",L2289=1),1,IF(AND(L2289=1,$I2289="Electronico"),2,IF(L2289=1,VLOOKUP($C2289&amp;"|"&amp;$B2289&amp;"|"&amp;$D2289,Empresas!$C$6:$CC$92,$G2289+6+1,0),0))))</f>
        <v>0</v>
      </c>
      <c r="AD2289" s="147">
        <f>IF(AND($I2289="Si",M2289=1),1,IF(AND($I2289="Fisico",M2289=1),1,IF(AND(M2289=1,$I2289="Electronico"),2,IF(M2289=1,VLOOKUP($C2289&amp;"|"&amp;$B2289&amp;"|"&amp;$D2289,Empresas!$C$6:$CC$92,$G2289+6+1,0),0))))</f>
        <v>0</v>
      </c>
      <c r="AE2289" s="147">
        <f>IF(AND($I2289="Si",N2289=1),1,IF(AND($I2289="Fisico",N2289=1),1,IF(AND(N2289=1,$I2289="Electronico"),2,IF(N2289=1,VLOOKUP($C2289&amp;"|"&amp;$B2289&amp;"|"&amp;$D2289,Empresas!$C$6:$CC$92,$G2289+6+1,0),0))))</f>
        <v>0</v>
      </c>
      <c r="AF2289" s="147">
        <f>IF(AND($I2289="Si",O2289=1),1,IF(AND($I2289="Fisico",O2289=1),1,IF(AND(O2289=1,$I2289="Electronico"),2,IF(O2289=1,VLOOKUP($C2289&amp;"|"&amp;$B2289&amp;"|"&amp;$D2289,Empresas!$C$6:$CC$92,$G2289+6+1,0),0))))</f>
        <v>0</v>
      </c>
      <c r="AG2289" s="147">
        <f>IF(AND($I2289="Si",P2289=1),1,IF(AND($I2289="Fisico",P2289=1),1,IF(AND(P2289=1,$I2289="Electronico"),2,IF(P2289=1,VLOOKUP($C2289&amp;"|"&amp;$B2289&amp;"|"&amp;$D2289,Empresas!$C$6:$CC$92,$G2289+6+1,0),0))))</f>
        <v>0</v>
      </c>
      <c r="AH2289" s="147">
        <f>IF(AND($I2289="Si",Q2289=1),1,IF(AND($I2289="Fisico",Q2289=1),1,IF(AND(Q2289=1,$I2289="Electronico"),2,IF(Q2289=1,VLOOKUP($C2289&amp;"|"&amp;$B2289&amp;"|"&amp;$D2289,Empresas!$C$6:$CC$92,$G2289+6+1,0),0))))</f>
        <v>0</v>
      </c>
      <c r="AI2289" s="147">
        <f>IF(AND($I2289="Si",R2289=1),1,IF(AND($I2289="Fisico",R2289=1),1,IF(AND(R2289=1,$I2289="Electronico"),2,IF(R2289=1,VLOOKUP($C2289&amp;"|"&amp;$B2289&amp;"|"&amp;$D2289,Empresas!$C$6:$CC$92,$G2289+6+1,0),0))))</f>
        <v>0</v>
      </c>
      <c r="AJ2289" s="147">
        <f>IF(AND($I2289="Si",S2289=1),1,IF(AND($I2289="Fisico",S2289=1),1,IF(AND(S2289=1,$I2289="Electronico"),2,IF(S2289=1,VLOOKUP($C2289&amp;"|"&amp;$B2289&amp;"|"&amp;$D2289,Empresas!$C$6:$CC$92,$G2289+6+1,0),0))))</f>
        <v>0</v>
      </c>
      <c r="AK2289" s="147">
        <f>IF(AND($I2289="Si",T2289=1),1,IF(AND($I2289="Fisico",T2289=1),1,IF(AND(T2289=1,$I2289="Electronico"),2,IF(T2289=1,VLOOKUP($C2289&amp;"|"&amp;$B2289&amp;"|"&amp;$D2289,Empresas!$C$6:$CC$92,$G2289+6+1,0),0))))</f>
        <v>0</v>
      </c>
      <c r="AL2289" s="147">
        <f>IF(AND($I2289="Si",U2289=1),1,IF(AND($I2289="Fisico",U2289=1),1,IF(AND(U2289=1,$I2289="Electronico"),2,IF(U2289=1,VLOOKUP($C2289&amp;"|"&amp;$B2289&amp;"|"&amp;$D2289,Empresas!$C$6:$CC$92,$G2289+6+1,0),0))))</f>
        <v>0</v>
      </c>
      <c r="AM2289" s="149">
        <f t="shared" si="369"/>
        <v>0</v>
      </c>
      <c r="AN2289" s="149">
        <f t="shared" si="370"/>
        <v>0</v>
      </c>
      <c r="AO2289" s="152">
        <f t="shared" si="371"/>
        <v>0</v>
      </c>
    </row>
    <row r="2290" spans="1:41" x14ac:dyDescent="0.25">
      <c r="A2290" s="137" t="str">
        <f>VLOOKUP(D2290,Empresas!$D$7:$F$91,3,0)</f>
        <v>Omar</v>
      </c>
      <c r="B2290" s="138" t="str">
        <f>VLOOKUP(D2290,Empresas!$D$7:$G$91,4,0)</f>
        <v>Marisol</v>
      </c>
      <c r="C2290" s="138" t="s">
        <v>544</v>
      </c>
      <c r="D2290" s="138" t="s">
        <v>478</v>
      </c>
      <c r="E2290" s="138" t="str">
        <f>VLOOKUP(D2290,Empresas!$D$7:$E$92,2,0)</f>
        <v>LUIS CARRION (Persona natural)</v>
      </c>
      <c r="F2290" s="138" t="s">
        <v>170</v>
      </c>
      <c r="G2290" s="139">
        <f t="shared" si="375"/>
        <v>43</v>
      </c>
      <c r="H2290" s="139" t="str">
        <f>VLOOKUP(D2290,Empresas!$D$6:$L$92,7,0)</f>
        <v>Mensual</v>
      </c>
      <c r="I2290" s="138" t="str">
        <f>VLOOKUP(VLOOKUP(D2290&amp;"|"&amp;B2290,Empresas!$I$7:$CB$92,G2290,0),Tablas!$A$3:$B$5,2,0)</f>
        <v>No aplica</v>
      </c>
      <c r="J2290" s="78"/>
      <c r="K2290" s="78"/>
      <c r="L2290" s="78"/>
      <c r="M2290" s="78"/>
      <c r="N2290" s="78"/>
      <c r="O2290" s="78"/>
      <c r="P2290" s="78"/>
      <c r="Q2290" s="78"/>
      <c r="R2290" s="78"/>
      <c r="S2290" s="78"/>
      <c r="T2290" s="78"/>
      <c r="U2290" s="78"/>
      <c r="V2290" s="78" t="str">
        <f>VLOOKUP(D2290,Empresas!$D$7:$CF$91,81,0)</f>
        <v>A</v>
      </c>
      <c r="W2290" s="78" t="str">
        <f>VLOOKUP(D2290,Empresas!$D$7:$M$91,10,0)</f>
        <v>P. Natural</v>
      </c>
      <c r="X2290" s="69" t="str">
        <f t="shared" si="367"/>
        <v>SI</v>
      </c>
      <c r="Y2290" s="153" t="str">
        <f t="shared" si="368"/>
        <v>No aplica</v>
      </c>
      <c r="Z2290" s="147">
        <f>IF(Y2290="No aplica",0,IF(I2290="no",0,IF(I2290="No aplica",0,IF(I2290="Si",1,IF(I2290="Fisico",1,IF(I2290="Electronico",2,VLOOKUP(C2290&amp;"|"&amp;B2290&amp;"|"&amp;D2290,Empresas!$C$6:$CC$92,G2290+6+1,0)))))))</f>
        <v>0</v>
      </c>
      <c r="AA2290" s="147">
        <f>IF(AND($I2290="Si",J2290=1),1,IF(AND($I2290="Fisico",J2290=1),1,IF(AND(J2290=1,$I2290="Electronico"),2,IF(J2290=1,VLOOKUP($C2290&amp;"|"&amp;$B2290&amp;"|"&amp;$D2290,Empresas!$C$6:$CC$92,$G2290+6+1,0),0))))</f>
        <v>0</v>
      </c>
      <c r="AB2290" s="147">
        <f>IF(AND($I2290="Si",K2290=1),1,IF(AND($I2290="Fisico",K2290=1),1,IF(AND(K2290=1,$I2290="Electronico"),2,IF(K2290=1,VLOOKUP($C2290&amp;"|"&amp;$B2290&amp;"|"&amp;$D2290,Empresas!$C$6:$CC$92,$G2290+6+1,0),0))))</f>
        <v>0</v>
      </c>
      <c r="AC2290" s="147">
        <f>IF(AND($I2290="Si",L2290=1),1,IF(AND($I2290="Fisico",L2290=1),1,IF(AND(L2290=1,$I2290="Electronico"),2,IF(L2290=1,VLOOKUP($C2290&amp;"|"&amp;$B2290&amp;"|"&amp;$D2290,Empresas!$C$6:$CC$92,$G2290+6+1,0),0))))</f>
        <v>0</v>
      </c>
      <c r="AD2290" s="147">
        <f>IF(AND($I2290="Si",M2290=1),1,IF(AND($I2290="Fisico",M2290=1),1,IF(AND(M2290=1,$I2290="Electronico"),2,IF(M2290=1,VLOOKUP($C2290&amp;"|"&amp;$B2290&amp;"|"&amp;$D2290,Empresas!$C$6:$CC$92,$G2290+6+1,0),0))))</f>
        <v>0</v>
      </c>
      <c r="AE2290" s="147">
        <f>IF(AND($I2290="Si",N2290=1),1,IF(AND($I2290="Fisico",N2290=1),1,IF(AND(N2290=1,$I2290="Electronico"),2,IF(N2290=1,VLOOKUP($C2290&amp;"|"&amp;$B2290&amp;"|"&amp;$D2290,Empresas!$C$6:$CC$92,$G2290+6+1,0),0))))</f>
        <v>0</v>
      </c>
      <c r="AF2290" s="147">
        <f>IF(AND($I2290="Si",O2290=1),1,IF(AND($I2290="Fisico",O2290=1),1,IF(AND(O2290=1,$I2290="Electronico"),2,IF(O2290=1,VLOOKUP($C2290&amp;"|"&amp;$B2290&amp;"|"&amp;$D2290,Empresas!$C$6:$CC$92,$G2290+6+1,0),0))))</f>
        <v>0</v>
      </c>
      <c r="AG2290" s="147">
        <f>IF(AND($I2290="Si",P2290=1),1,IF(AND($I2290="Fisico",P2290=1),1,IF(AND(P2290=1,$I2290="Electronico"),2,IF(P2290=1,VLOOKUP($C2290&amp;"|"&amp;$B2290&amp;"|"&amp;$D2290,Empresas!$C$6:$CC$92,$G2290+6+1,0),0))))</f>
        <v>0</v>
      </c>
      <c r="AH2290" s="147">
        <f>IF(AND($I2290="Si",Q2290=1),1,IF(AND($I2290="Fisico",Q2290=1),1,IF(AND(Q2290=1,$I2290="Electronico"),2,IF(Q2290=1,VLOOKUP($C2290&amp;"|"&amp;$B2290&amp;"|"&amp;$D2290,Empresas!$C$6:$CC$92,$G2290+6+1,0),0))))</f>
        <v>0</v>
      </c>
      <c r="AI2290" s="147">
        <f>IF(AND($I2290="Si",R2290=1),1,IF(AND($I2290="Fisico",R2290=1),1,IF(AND(R2290=1,$I2290="Electronico"),2,IF(R2290=1,VLOOKUP($C2290&amp;"|"&amp;$B2290&amp;"|"&amp;$D2290,Empresas!$C$6:$CC$92,$G2290+6+1,0),0))))</f>
        <v>0</v>
      </c>
      <c r="AJ2290" s="147">
        <f>IF(AND($I2290="Si",S2290=1),1,IF(AND($I2290="Fisico",S2290=1),1,IF(AND(S2290=1,$I2290="Electronico"),2,IF(S2290=1,VLOOKUP($C2290&amp;"|"&amp;$B2290&amp;"|"&amp;$D2290,Empresas!$C$6:$CC$92,$G2290+6+1,0),0))))</f>
        <v>0</v>
      </c>
      <c r="AK2290" s="147">
        <f>IF(AND($I2290="Si",T2290=1),1,IF(AND($I2290="Fisico",T2290=1),1,IF(AND(T2290=1,$I2290="Electronico"),2,IF(T2290=1,VLOOKUP($C2290&amp;"|"&amp;$B2290&amp;"|"&amp;$D2290,Empresas!$C$6:$CC$92,$G2290+6+1,0),0))))</f>
        <v>0</v>
      </c>
      <c r="AL2290" s="147">
        <f>IF(AND($I2290="Si",U2290=1),1,IF(AND($I2290="Fisico",U2290=1),1,IF(AND(U2290=1,$I2290="Electronico"),2,IF(U2290=1,VLOOKUP($C2290&amp;"|"&amp;$B2290&amp;"|"&amp;$D2290,Empresas!$C$6:$CC$92,$G2290+6+1,0),0))))</f>
        <v>0</v>
      </c>
      <c r="AM2290" s="149">
        <f t="shared" si="369"/>
        <v>0</v>
      </c>
      <c r="AN2290" s="149">
        <f t="shared" si="370"/>
        <v>0</v>
      </c>
      <c r="AO2290" s="152">
        <f t="shared" si="371"/>
        <v>0</v>
      </c>
    </row>
    <row r="2291" spans="1:41" x14ac:dyDescent="0.25">
      <c r="A2291" s="137" t="str">
        <f>VLOOKUP(D2291,Empresas!$D$7:$F$91,3,0)</f>
        <v>Omar</v>
      </c>
      <c r="B2291" s="138" t="str">
        <f>VLOOKUP(D2291,Empresas!$D$7:$G$91,4,0)</f>
        <v>Marisol</v>
      </c>
      <c r="C2291" s="138" t="s">
        <v>544</v>
      </c>
      <c r="D2291" s="138" t="s">
        <v>478</v>
      </c>
      <c r="E2291" s="138" t="str">
        <f>VLOOKUP(D2291,Empresas!$D$7:$E$92,2,0)</f>
        <v>LUIS CARRION (Persona natural)</v>
      </c>
      <c r="F2291" s="138" t="s">
        <v>171</v>
      </c>
      <c r="G2291" s="139">
        <f t="shared" si="375"/>
        <v>46</v>
      </c>
      <c r="H2291" s="139" t="str">
        <f>VLOOKUP(D2291,Empresas!$D$6:$L$92,7,0)</f>
        <v>Mensual</v>
      </c>
      <c r="I2291" s="138" t="str">
        <f>VLOOKUP(VLOOKUP(D2291&amp;"|"&amp;B2291,Empresas!$I$7:$CB$92,G2291,0),Tablas!$A$3:$B$5,2,0)</f>
        <v>No aplica</v>
      </c>
      <c r="J2291" s="78"/>
      <c r="K2291" s="78"/>
      <c r="L2291" s="78"/>
      <c r="M2291" s="78"/>
      <c r="N2291" s="78"/>
      <c r="O2291" s="78"/>
      <c r="P2291" s="78"/>
      <c r="Q2291" s="78"/>
      <c r="R2291" s="78"/>
      <c r="S2291" s="78"/>
      <c r="T2291" s="78"/>
      <c r="U2291" s="78"/>
      <c r="V2291" s="78" t="str">
        <f>VLOOKUP(D2291,Empresas!$D$7:$CF$91,81,0)</f>
        <v>A</v>
      </c>
      <c r="W2291" s="78" t="str">
        <f>VLOOKUP(D2291,Empresas!$D$7:$M$91,10,0)</f>
        <v>P. Natural</v>
      </c>
      <c r="X2291" s="69" t="str">
        <f t="shared" si="367"/>
        <v>SI</v>
      </c>
      <c r="Y2291" s="153" t="str">
        <f t="shared" si="368"/>
        <v>No aplica</v>
      </c>
      <c r="Z2291" s="147">
        <f>IF(Y2291="No aplica",0,IF(I2291="no",0,IF(I2291="No aplica",0,IF(I2291="Si",1,IF(I2291="Fisico",1,IF(I2291="Electronico",2,VLOOKUP(C2291&amp;"|"&amp;B2291&amp;"|"&amp;D2291,Empresas!$C$6:$CC$92,G2291+6+1,0)))))))</f>
        <v>0</v>
      </c>
      <c r="AA2291" s="147">
        <f>IF(AND($I2291="Si",J2291=1),1,IF(AND($I2291="Fisico",J2291=1),1,IF(AND(J2291=1,$I2291="Electronico"),2,IF(J2291=1,VLOOKUP($C2291&amp;"|"&amp;$B2291&amp;"|"&amp;$D2291,Empresas!$C$6:$CC$92,$G2291+6+1,0),0))))</f>
        <v>0</v>
      </c>
      <c r="AB2291" s="147">
        <f>IF(AND($I2291="Si",K2291=1),1,IF(AND($I2291="Fisico",K2291=1),1,IF(AND(K2291=1,$I2291="Electronico"),2,IF(K2291=1,VLOOKUP($C2291&amp;"|"&amp;$B2291&amp;"|"&amp;$D2291,Empresas!$C$6:$CC$92,$G2291+6+1,0),0))))</f>
        <v>0</v>
      </c>
      <c r="AC2291" s="147">
        <f>IF(AND($I2291="Si",L2291=1),1,IF(AND($I2291="Fisico",L2291=1),1,IF(AND(L2291=1,$I2291="Electronico"),2,IF(L2291=1,VLOOKUP($C2291&amp;"|"&amp;$B2291&amp;"|"&amp;$D2291,Empresas!$C$6:$CC$92,$G2291+6+1,0),0))))</f>
        <v>0</v>
      </c>
      <c r="AD2291" s="147">
        <f>IF(AND($I2291="Si",M2291=1),1,IF(AND($I2291="Fisico",M2291=1),1,IF(AND(M2291=1,$I2291="Electronico"),2,IF(M2291=1,VLOOKUP($C2291&amp;"|"&amp;$B2291&amp;"|"&amp;$D2291,Empresas!$C$6:$CC$92,$G2291+6+1,0),0))))</f>
        <v>0</v>
      </c>
      <c r="AE2291" s="147">
        <f>IF(AND($I2291="Si",N2291=1),1,IF(AND($I2291="Fisico",N2291=1),1,IF(AND(N2291=1,$I2291="Electronico"),2,IF(N2291=1,VLOOKUP($C2291&amp;"|"&amp;$B2291&amp;"|"&amp;$D2291,Empresas!$C$6:$CC$92,$G2291+6+1,0),0))))</f>
        <v>0</v>
      </c>
      <c r="AF2291" s="147">
        <f>IF(AND($I2291="Si",O2291=1),1,IF(AND($I2291="Fisico",O2291=1),1,IF(AND(O2291=1,$I2291="Electronico"),2,IF(O2291=1,VLOOKUP($C2291&amp;"|"&amp;$B2291&amp;"|"&amp;$D2291,Empresas!$C$6:$CC$92,$G2291+6+1,0),0))))</f>
        <v>0</v>
      </c>
      <c r="AG2291" s="147">
        <f>IF(AND($I2291="Si",P2291=1),1,IF(AND($I2291="Fisico",P2291=1),1,IF(AND(P2291=1,$I2291="Electronico"),2,IF(P2291=1,VLOOKUP($C2291&amp;"|"&amp;$B2291&amp;"|"&amp;$D2291,Empresas!$C$6:$CC$92,$G2291+6+1,0),0))))</f>
        <v>0</v>
      </c>
      <c r="AH2291" s="147">
        <f>IF(AND($I2291="Si",Q2291=1),1,IF(AND($I2291="Fisico",Q2291=1),1,IF(AND(Q2291=1,$I2291="Electronico"),2,IF(Q2291=1,VLOOKUP($C2291&amp;"|"&amp;$B2291&amp;"|"&amp;$D2291,Empresas!$C$6:$CC$92,$G2291+6+1,0),0))))</f>
        <v>0</v>
      </c>
      <c r="AI2291" s="147">
        <f>IF(AND($I2291="Si",R2291=1),1,IF(AND($I2291="Fisico",R2291=1),1,IF(AND(R2291=1,$I2291="Electronico"),2,IF(R2291=1,VLOOKUP($C2291&amp;"|"&amp;$B2291&amp;"|"&amp;$D2291,Empresas!$C$6:$CC$92,$G2291+6+1,0),0))))</f>
        <v>0</v>
      </c>
      <c r="AJ2291" s="147">
        <f>IF(AND($I2291="Si",S2291=1),1,IF(AND($I2291="Fisico",S2291=1),1,IF(AND(S2291=1,$I2291="Electronico"),2,IF(S2291=1,VLOOKUP($C2291&amp;"|"&amp;$B2291&amp;"|"&amp;$D2291,Empresas!$C$6:$CC$92,$G2291+6+1,0),0))))</f>
        <v>0</v>
      </c>
      <c r="AK2291" s="147">
        <f>IF(AND($I2291="Si",T2291=1),1,IF(AND($I2291="Fisico",T2291=1),1,IF(AND(T2291=1,$I2291="Electronico"),2,IF(T2291=1,VLOOKUP($C2291&amp;"|"&amp;$B2291&amp;"|"&amp;$D2291,Empresas!$C$6:$CC$92,$G2291+6+1,0),0))))</f>
        <v>0</v>
      </c>
      <c r="AL2291" s="147">
        <f>IF(AND($I2291="Si",U2291=1),1,IF(AND($I2291="Fisico",U2291=1),1,IF(AND(U2291=1,$I2291="Electronico"),2,IF(U2291=1,VLOOKUP($C2291&amp;"|"&amp;$B2291&amp;"|"&amp;$D2291,Empresas!$C$6:$CC$92,$G2291+6+1,0),0))))</f>
        <v>0</v>
      </c>
      <c r="AM2291" s="149">
        <f t="shared" si="369"/>
        <v>0</v>
      </c>
      <c r="AN2291" s="149">
        <f t="shared" si="370"/>
        <v>0</v>
      </c>
      <c r="AO2291" s="152">
        <f t="shared" si="371"/>
        <v>0</v>
      </c>
    </row>
    <row r="2292" spans="1:41" x14ac:dyDescent="0.25">
      <c r="A2292" s="140" t="str">
        <f>VLOOKUP(D2292,Empresas!$D$7:$F$91,3,0)</f>
        <v>Omar</v>
      </c>
      <c r="B2292" s="141" t="str">
        <f>VLOOKUP(D2292,Empresas!$D$7:$G$91,4,0)</f>
        <v>Marisol</v>
      </c>
      <c r="C2292" s="141" t="s">
        <v>544</v>
      </c>
      <c r="D2292" s="141" t="s">
        <v>478</v>
      </c>
      <c r="E2292" s="141" t="str">
        <f>VLOOKUP(D2292,Empresas!$D$7:$E$92,2,0)</f>
        <v>LUIS CARRION (Persona natural)</v>
      </c>
      <c r="F2292" s="141" t="s">
        <v>172</v>
      </c>
      <c r="G2292" s="142">
        <f>+Empresas!$BF$2</f>
        <v>50</v>
      </c>
      <c r="H2292" s="142" t="str">
        <f>VLOOKUP(D2292,Empresas!$D$6:$L$92,7,0)</f>
        <v>Mensual</v>
      </c>
      <c r="I2292" s="141" t="str">
        <f>VLOOKUP(VLOOKUP(D2292&amp;"|"&amp;B2292,Empresas!$I$7:$CB$92,G2292,0),Tablas!$A$8:$B$10,2,0)</f>
        <v>No aplica</v>
      </c>
      <c r="J2292" s="78"/>
      <c r="K2292" s="78"/>
      <c r="L2292" s="78"/>
      <c r="M2292" s="78"/>
      <c r="N2292" s="78"/>
      <c r="O2292" s="78"/>
      <c r="P2292" s="78"/>
      <c r="Q2292" s="78"/>
      <c r="R2292" s="78"/>
      <c r="S2292" s="78"/>
      <c r="T2292" s="78"/>
      <c r="U2292" s="78"/>
      <c r="V2292" s="78" t="str">
        <f>VLOOKUP(D2292,Empresas!$D$7:$CF$91,81,0)</f>
        <v>A</v>
      </c>
      <c r="W2292" s="78" t="str">
        <f>VLOOKUP(D2292,Empresas!$D$7:$M$91,10,0)</f>
        <v>P. Natural</v>
      </c>
      <c r="X2292" s="69" t="str">
        <f t="shared" si="367"/>
        <v>SI</v>
      </c>
      <c r="Y2292" s="153" t="str">
        <f t="shared" si="368"/>
        <v>No aplica</v>
      </c>
      <c r="Z2292" s="147">
        <f>IF(Y2292="No aplica",0,IF(I2292="no",0,IF(I2292="No aplica",0,IF(I2292="Si",1,IF(I2292="Fisico",1,IF(I2292="Electronico",2,VLOOKUP(C2292&amp;"|"&amp;B2292&amp;"|"&amp;D2292,Empresas!$C$6:$CC$92,G2292+6+1,0)))))))</f>
        <v>0</v>
      </c>
      <c r="AA2292" s="147">
        <f>IF(AND($I2292="Si",J2292=1),1,IF(AND($I2292="Fisico",J2292=1),1,IF(AND(J2292=1,$I2292="Electronico"),2,IF(J2292=1,VLOOKUP($C2292&amp;"|"&amp;$B2292&amp;"|"&amp;$D2292,Empresas!$C$6:$CC$92,$G2292+6+1,0),0))))</f>
        <v>0</v>
      </c>
      <c r="AB2292" s="147">
        <f>IF(AND($I2292="Si",K2292=1),1,IF(AND($I2292="Fisico",K2292=1),1,IF(AND(K2292=1,$I2292="Electronico"),2,IF(K2292=1,VLOOKUP($C2292&amp;"|"&amp;$B2292&amp;"|"&amp;$D2292,Empresas!$C$6:$CC$92,$G2292+6+1,0),0))))</f>
        <v>0</v>
      </c>
      <c r="AC2292" s="147">
        <f>IF(AND($I2292="Si",L2292=1),1,IF(AND($I2292="Fisico",L2292=1),1,IF(AND(L2292=1,$I2292="Electronico"),2,IF(L2292=1,VLOOKUP($C2292&amp;"|"&amp;$B2292&amp;"|"&amp;$D2292,Empresas!$C$6:$CC$92,$G2292+6+1,0),0))))</f>
        <v>0</v>
      </c>
      <c r="AD2292" s="147">
        <f>IF(AND($I2292="Si",M2292=1),1,IF(AND($I2292="Fisico",M2292=1),1,IF(AND(M2292=1,$I2292="Electronico"),2,IF(M2292=1,VLOOKUP($C2292&amp;"|"&amp;$B2292&amp;"|"&amp;$D2292,Empresas!$C$6:$CC$92,$G2292+6+1,0),0))))</f>
        <v>0</v>
      </c>
      <c r="AE2292" s="147">
        <f>IF(AND($I2292="Si",N2292=1),1,IF(AND($I2292="Fisico",N2292=1),1,IF(AND(N2292=1,$I2292="Electronico"),2,IF(N2292=1,VLOOKUP($C2292&amp;"|"&amp;$B2292&amp;"|"&amp;$D2292,Empresas!$C$6:$CC$92,$G2292+6+1,0),0))))</f>
        <v>0</v>
      </c>
      <c r="AF2292" s="147">
        <f>IF(AND($I2292="Si",O2292=1),1,IF(AND($I2292="Fisico",O2292=1),1,IF(AND(O2292=1,$I2292="Electronico"),2,IF(O2292=1,VLOOKUP($C2292&amp;"|"&amp;$B2292&amp;"|"&amp;$D2292,Empresas!$C$6:$CC$92,$G2292+6+1,0),0))))</f>
        <v>0</v>
      </c>
      <c r="AG2292" s="147">
        <f>IF(AND($I2292="Si",P2292=1),1,IF(AND($I2292="Fisico",P2292=1),1,IF(AND(P2292=1,$I2292="Electronico"),2,IF(P2292=1,VLOOKUP($C2292&amp;"|"&amp;$B2292&amp;"|"&amp;$D2292,Empresas!$C$6:$CC$92,$G2292+6+1,0),0))))</f>
        <v>0</v>
      </c>
      <c r="AH2292" s="147">
        <f>IF(AND($I2292="Si",Q2292=1),1,IF(AND($I2292="Fisico",Q2292=1),1,IF(AND(Q2292=1,$I2292="Electronico"),2,IF(Q2292=1,VLOOKUP($C2292&amp;"|"&amp;$B2292&amp;"|"&amp;$D2292,Empresas!$C$6:$CC$92,$G2292+6+1,0),0))))</f>
        <v>0</v>
      </c>
      <c r="AI2292" s="147">
        <f>IF(AND($I2292="Si",R2292=1),1,IF(AND($I2292="Fisico",R2292=1),1,IF(AND(R2292=1,$I2292="Electronico"),2,IF(R2292=1,VLOOKUP($C2292&amp;"|"&amp;$B2292&amp;"|"&amp;$D2292,Empresas!$C$6:$CC$92,$G2292+6+1,0),0))))</f>
        <v>0</v>
      </c>
      <c r="AJ2292" s="147">
        <f>IF(AND($I2292="Si",S2292=1),1,IF(AND($I2292="Fisico",S2292=1),1,IF(AND(S2292=1,$I2292="Electronico"),2,IF(S2292=1,VLOOKUP($C2292&amp;"|"&amp;$B2292&amp;"|"&amp;$D2292,Empresas!$C$6:$CC$92,$G2292+6+1,0),0))))</f>
        <v>0</v>
      </c>
      <c r="AK2292" s="147">
        <f>IF(AND($I2292="Si",T2292=1),1,IF(AND($I2292="Fisico",T2292=1),1,IF(AND(T2292=1,$I2292="Electronico"),2,IF(T2292=1,VLOOKUP($C2292&amp;"|"&amp;$B2292&amp;"|"&amp;$D2292,Empresas!$C$6:$CC$92,$G2292+6+1,0),0))))</f>
        <v>0</v>
      </c>
      <c r="AL2292" s="147">
        <f>IF(AND($I2292="Si",U2292=1),1,IF(AND($I2292="Fisico",U2292=1),1,IF(AND(U2292=1,$I2292="Electronico"),2,IF(U2292=1,VLOOKUP($C2292&amp;"|"&amp;$B2292&amp;"|"&amp;$D2292,Empresas!$C$6:$CC$92,$G2292+6+1,0),0))))</f>
        <v>0</v>
      </c>
      <c r="AM2292" s="149">
        <f t="shared" si="369"/>
        <v>0</v>
      </c>
      <c r="AN2292" s="149">
        <f t="shared" si="370"/>
        <v>0</v>
      </c>
      <c r="AO2292" s="152">
        <f t="shared" si="371"/>
        <v>0</v>
      </c>
    </row>
    <row r="2293" spans="1:41" x14ac:dyDescent="0.25">
      <c r="A2293" s="140" t="str">
        <f>VLOOKUP(D2293,Empresas!$D$7:$F$91,3,0)</f>
        <v>Omar</v>
      </c>
      <c r="B2293" s="141" t="str">
        <f>VLOOKUP(D2293,Empresas!$D$7:$G$91,4,0)</f>
        <v>Marisol</v>
      </c>
      <c r="C2293" s="141" t="s">
        <v>544</v>
      </c>
      <c r="D2293" s="141" t="s">
        <v>478</v>
      </c>
      <c r="E2293" s="141" t="str">
        <f>VLOOKUP(D2293,Empresas!$D$7:$E$92,2,0)</f>
        <v>LUIS CARRION (Persona natural)</v>
      </c>
      <c r="F2293" s="141" t="s">
        <v>173</v>
      </c>
      <c r="G2293" s="142">
        <f>+G2292+1</f>
        <v>51</v>
      </c>
      <c r="H2293" s="142" t="str">
        <f>VLOOKUP(D2293,Empresas!$D$6:$L$92,7,0)</f>
        <v>Mensual</v>
      </c>
      <c r="I2293" s="141" t="str">
        <f>VLOOKUP(VLOOKUP(D2293&amp;"|"&amp;B2293,Empresas!$I$7:$CB$92,G2293,0),Tablas!$A$8:$B$10,2,0)</f>
        <v>No aplica</v>
      </c>
      <c r="J2293" s="78"/>
      <c r="K2293" s="78"/>
      <c r="L2293" s="78"/>
      <c r="M2293" s="78"/>
      <c r="N2293" s="78"/>
      <c r="O2293" s="78"/>
      <c r="P2293" s="78"/>
      <c r="Q2293" s="78"/>
      <c r="R2293" s="78"/>
      <c r="S2293" s="78"/>
      <c r="T2293" s="78"/>
      <c r="U2293" s="78"/>
      <c r="V2293" s="78" t="str">
        <f>VLOOKUP(D2293,Empresas!$D$7:$CF$91,81,0)</f>
        <v>A</v>
      </c>
      <c r="W2293" s="78" t="str">
        <f>VLOOKUP(D2293,Empresas!$D$7:$M$91,10,0)</f>
        <v>P. Natural</v>
      </c>
      <c r="X2293" s="69" t="str">
        <f t="shared" si="367"/>
        <v>SI</v>
      </c>
      <c r="Y2293" s="153" t="str">
        <f t="shared" si="368"/>
        <v>No aplica</v>
      </c>
      <c r="Z2293" s="147">
        <f>IF(Y2293="No aplica",0,IF(I2293="no",0,IF(I2293="No aplica",0,IF(I2293="Si",1,IF(I2293="Fisico",1,IF(I2293="Electronico",2,VLOOKUP(C2293&amp;"|"&amp;B2293&amp;"|"&amp;D2293,Empresas!$C$6:$CC$92,G2293+6+1,0)))))))</f>
        <v>0</v>
      </c>
      <c r="AA2293" s="147">
        <f>IF(AND($I2293="Si",J2293=1),1,IF(AND($I2293="Fisico",J2293=1),1,IF(AND(J2293=1,$I2293="Electronico"),2,IF(J2293=1,VLOOKUP($C2293&amp;"|"&amp;$B2293&amp;"|"&amp;$D2293,Empresas!$C$6:$CC$92,$G2293+6+1,0),0))))</f>
        <v>0</v>
      </c>
      <c r="AB2293" s="147">
        <f>IF(AND($I2293="Si",K2293=1),1,IF(AND($I2293="Fisico",K2293=1),1,IF(AND(K2293=1,$I2293="Electronico"),2,IF(K2293=1,VLOOKUP($C2293&amp;"|"&amp;$B2293&amp;"|"&amp;$D2293,Empresas!$C$6:$CC$92,$G2293+6+1,0),0))))</f>
        <v>0</v>
      </c>
      <c r="AC2293" s="147">
        <f>IF(AND($I2293="Si",L2293=1),1,IF(AND($I2293="Fisico",L2293=1),1,IF(AND(L2293=1,$I2293="Electronico"),2,IF(L2293=1,VLOOKUP($C2293&amp;"|"&amp;$B2293&amp;"|"&amp;$D2293,Empresas!$C$6:$CC$92,$G2293+6+1,0),0))))</f>
        <v>0</v>
      </c>
      <c r="AD2293" s="147">
        <f>IF(AND($I2293="Si",M2293=1),1,IF(AND($I2293="Fisico",M2293=1),1,IF(AND(M2293=1,$I2293="Electronico"),2,IF(M2293=1,VLOOKUP($C2293&amp;"|"&amp;$B2293&amp;"|"&amp;$D2293,Empresas!$C$6:$CC$92,$G2293+6+1,0),0))))</f>
        <v>0</v>
      </c>
      <c r="AE2293" s="147">
        <f>IF(AND($I2293="Si",N2293=1),1,IF(AND($I2293="Fisico",N2293=1),1,IF(AND(N2293=1,$I2293="Electronico"),2,IF(N2293=1,VLOOKUP($C2293&amp;"|"&amp;$B2293&amp;"|"&amp;$D2293,Empresas!$C$6:$CC$92,$G2293+6+1,0),0))))</f>
        <v>0</v>
      </c>
      <c r="AF2293" s="147">
        <f>IF(AND($I2293="Si",O2293=1),1,IF(AND($I2293="Fisico",O2293=1),1,IF(AND(O2293=1,$I2293="Electronico"),2,IF(O2293=1,VLOOKUP($C2293&amp;"|"&amp;$B2293&amp;"|"&amp;$D2293,Empresas!$C$6:$CC$92,$G2293+6+1,0),0))))</f>
        <v>0</v>
      </c>
      <c r="AG2293" s="147">
        <f>IF(AND($I2293="Si",P2293=1),1,IF(AND($I2293="Fisico",P2293=1),1,IF(AND(P2293=1,$I2293="Electronico"),2,IF(P2293=1,VLOOKUP($C2293&amp;"|"&amp;$B2293&amp;"|"&amp;$D2293,Empresas!$C$6:$CC$92,$G2293+6+1,0),0))))</f>
        <v>0</v>
      </c>
      <c r="AH2293" s="147">
        <f>IF(AND($I2293="Si",Q2293=1),1,IF(AND($I2293="Fisico",Q2293=1),1,IF(AND(Q2293=1,$I2293="Electronico"),2,IF(Q2293=1,VLOOKUP($C2293&amp;"|"&amp;$B2293&amp;"|"&amp;$D2293,Empresas!$C$6:$CC$92,$G2293+6+1,0),0))))</f>
        <v>0</v>
      </c>
      <c r="AI2293" s="147">
        <f>IF(AND($I2293="Si",R2293=1),1,IF(AND($I2293="Fisico",R2293=1),1,IF(AND(R2293=1,$I2293="Electronico"),2,IF(R2293=1,VLOOKUP($C2293&amp;"|"&amp;$B2293&amp;"|"&amp;$D2293,Empresas!$C$6:$CC$92,$G2293+6+1,0),0))))</f>
        <v>0</v>
      </c>
      <c r="AJ2293" s="147">
        <f>IF(AND($I2293="Si",S2293=1),1,IF(AND($I2293="Fisico",S2293=1),1,IF(AND(S2293=1,$I2293="Electronico"),2,IF(S2293=1,VLOOKUP($C2293&amp;"|"&amp;$B2293&amp;"|"&amp;$D2293,Empresas!$C$6:$CC$92,$G2293+6+1,0),0))))</f>
        <v>0</v>
      </c>
      <c r="AK2293" s="147">
        <f>IF(AND($I2293="Si",T2293=1),1,IF(AND($I2293="Fisico",T2293=1),1,IF(AND(T2293=1,$I2293="Electronico"),2,IF(T2293=1,VLOOKUP($C2293&amp;"|"&amp;$B2293&amp;"|"&amp;$D2293,Empresas!$C$6:$CC$92,$G2293+6+1,0),0))))</f>
        <v>0</v>
      </c>
      <c r="AL2293" s="147">
        <f>IF(AND($I2293="Si",U2293=1),1,IF(AND($I2293="Fisico",U2293=1),1,IF(AND(U2293=1,$I2293="Electronico"),2,IF(U2293=1,VLOOKUP($C2293&amp;"|"&amp;$B2293&amp;"|"&amp;$D2293,Empresas!$C$6:$CC$92,$G2293+6+1,0),0))))</f>
        <v>0</v>
      </c>
      <c r="AM2293" s="149">
        <f t="shared" si="369"/>
        <v>0</v>
      </c>
      <c r="AN2293" s="149">
        <f t="shared" si="370"/>
        <v>0</v>
      </c>
      <c r="AO2293" s="152">
        <f t="shared" si="371"/>
        <v>0</v>
      </c>
    </row>
    <row r="2294" spans="1:41" x14ac:dyDescent="0.25">
      <c r="A2294" s="140" t="str">
        <f>VLOOKUP(D2294,Empresas!$D$7:$F$91,3,0)</f>
        <v>Omar</v>
      </c>
      <c r="B2294" s="141" t="str">
        <f>VLOOKUP(D2294,Empresas!$D$7:$G$91,4,0)</f>
        <v>Marisol</v>
      </c>
      <c r="C2294" s="141" t="s">
        <v>544</v>
      </c>
      <c r="D2294" s="141" t="s">
        <v>478</v>
      </c>
      <c r="E2294" s="141" t="str">
        <f>VLOOKUP(D2294,Empresas!$D$7:$E$92,2,0)</f>
        <v>LUIS CARRION (Persona natural)</v>
      </c>
      <c r="F2294" s="141" t="s">
        <v>174</v>
      </c>
      <c r="G2294" s="142">
        <f t="shared" ref="G2294:G2302" si="376">+G2293+1</f>
        <v>52</v>
      </c>
      <c r="H2294" s="142" t="str">
        <f>VLOOKUP(D2294,Empresas!$D$6:$L$92,7,0)</f>
        <v>Mensual</v>
      </c>
      <c r="I2294" s="141" t="str">
        <f>VLOOKUP(VLOOKUP(D2294&amp;"|"&amp;B2294,Empresas!$I$7:$CB$92,G2294,0),Tablas!$A$8:$B$10,2,0)</f>
        <v>No aplica</v>
      </c>
      <c r="J2294" s="78"/>
      <c r="K2294" s="78"/>
      <c r="L2294" s="78"/>
      <c r="M2294" s="78"/>
      <c r="N2294" s="78"/>
      <c r="O2294" s="78"/>
      <c r="P2294" s="78"/>
      <c r="Q2294" s="78"/>
      <c r="R2294" s="78"/>
      <c r="S2294" s="78"/>
      <c r="T2294" s="78"/>
      <c r="U2294" s="78"/>
      <c r="V2294" s="78" t="str">
        <f>VLOOKUP(D2294,Empresas!$D$7:$CF$91,81,0)</f>
        <v>A</v>
      </c>
      <c r="W2294" s="78" t="str">
        <f>VLOOKUP(D2294,Empresas!$D$7:$M$91,10,0)</f>
        <v>P. Natural</v>
      </c>
      <c r="X2294" s="69" t="str">
        <f t="shared" si="367"/>
        <v>SI</v>
      </c>
      <c r="Y2294" s="153" t="str">
        <f t="shared" si="368"/>
        <v>No aplica</v>
      </c>
      <c r="Z2294" s="147">
        <f>IF(Y2294="No aplica",0,IF(I2294="no",0,IF(I2294="No aplica",0,IF(I2294="Si",1,IF(I2294="Fisico",1,IF(I2294="Electronico",2,VLOOKUP(C2294&amp;"|"&amp;B2294&amp;"|"&amp;D2294,Empresas!$C$6:$CC$92,G2294+6+1,0)))))))</f>
        <v>0</v>
      </c>
      <c r="AA2294" s="147">
        <f>IF(AND($I2294="Si",J2294=1),1,IF(AND($I2294="Fisico",J2294=1),1,IF(AND(J2294=1,$I2294="Electronico"),2,IF(J2294=1,VLOOKUP($C2294&amp;"|"&amp;$B2294&amp;"|"&amp;$D2294,Empresas!$C$6:$CC$92,$G2294+6+1,0),0))))</f>
        <v>0</v>
      </c>
      <c r="AB2294" s="147">
        <f>IF(AND($I2294="Si",K2294=1),1,IF(AND($I2294="Fisico",K2294=1),1,IF(AND(K2294=1,$I2294="Electronico"),2,IF(K2294=1,VLOOKUP($C2294&amp;"|"&amp;$B2294&amp;"|"&amp;$D2294,Empresas!$C$6:$CC$92,$G2294+6+1,0),0))))</f>
        <v>0</v>
      </c>
      <c r="AC2294" s="147">
        <f>IF(AND($I2294="Si",L2294=1),1,IF(AND($I2294="Fisico",L2294=1),1,IF(AND(L2294=1,$I2294="Electronico"),2,IF(L2294=1,VLOOKUP($C2294&amp;"|"&amp;$B2294&amp;"|"&amp;$D2294,Empresas!$C$6:$CC$92,$G2294+6+1,0),0))))</f>
        <v>0</v>
      </c>
      <c r="AD2294" s="147">
        <f>IF(AND($I2294="Si",M2294=1),1,IF(AND($I2294="Fisico",M2294=1),1,IF(AND(M2294=1,$I2294="Electronico"),2,IF(M2294=1,VLOOKUP($C2294&amp;"|"&amp;$B2294&amp;"|"&amp;$D2294,Empresas!$C$6:$CC$92,$G2294+6+1,0),0))))</f>
        <v>0</v>
      </c>
      <c r="AE2294" s="147">
        <f>IF(AND($I2294="Si",N2294=1),1,IF(AND($I2294="Fisico",N2294=1),1,IF(AND(N2294=1,$I2294="Electronico"),2,IF(N2294=1,VLOOKUP($C2294&amp;"|"&amp;$B2294&amp;"|"&amp;$D2294,Empresas!$C$6:$CC$92,$G2294+6+1,0),0))))</f>
        <v>0</v>
      </c>
      <c r="AF2294" s="147">
        <f>IF(AND($I2294="Si",O2294=1),1,IF(AND($I2294="Fisico",O2294=1),1,IF(AND(O2294=1,$I2294="Electronico"),2,IF(O2294=1,VLOOKUP($C2294&amp;"|"&amp;$B2294&amp;"|"&amp;$D2294,Empresas!$C$6:$CC$92,$G2294+6+1,0),0))))</f>
        <v>0</v>
      </c>
      <c r="AG2294" s="147">
        <f>IF(AND($I2294="Si",P2294=1),1,IF(AND($I2294="Fisico",P2294=1),1,IF(AND(P2294=1,$I2294="Electronico"),2,IF(P2294=1,VLOOKUP($C2294&amp;"|"&amp;$B2294&amp;"|"&amp;$D2294,Empresas!$C$6:$CC$92,$G2294+6+1,0),0))))</f>
        <v>0</v>
      </c>
      <c r="AH2294" s="147">
        <f>IF(AND($I2294="Si",Q2294=1),1,IF(AND($I2294="Fisico",Q2294=1),1,IF(AND(Q2294=1,$I2294="Electronico"),2,IF(Q2294=1,VLOOKUP($C2294&amp;"|"&amp;$B2294&amp;"|"&amp;$D2294,Empresas!$C$6:$CC$92,$G2294+6+1,0),0))))</f>
        <v>0</v>
      </c>
      <c r="AI2294" s="147">
        <f>IF(AND($I2294="Si",R2294=1),1,IF(AND($I2294="Fisico",R2294=1),1,IF(AND(R2294=1,$I2294="Electronico"),2,IF(R2294=1,VLOOKUP($C2294&amp;"|"&amp;$B2294&amp;"|"&amp;$D2294,Empresas!$C$6:$CC$92,$G2294+6+1,0),0))))</f>
        <v>0</v>
      </c>
      <c r="AJ2294" s="147">
        <f>IF(AND($I2294="Si",S2294=1),1,IF(AND($I2294="Fisico",S2294=1),1,IF(AND(S2294=1,$I2294="Electronico"),2,IF(S2294=1,VLOOKUP($C2294&amp;"|"&amp;$B2294&amp;"|"&amp;$D2294,Empresas!$C$6:$CC$92,$G2294+6+1,0),0))))</f>
        <v>0</v>
      </c>
      <c r="AK2294" s="147">
        <f>IF(AND($I2294="Si",T2294=1),1,IF(AND($I2294="Fisico",T2294=1),1,IF(AND(T2294=1,$I2294="Electronico"),2,IF(T2294=1,VLOOKUP($C2294&amp;"|"&amp;$B2294&amp;"|"&amp;$D2294,Empresas!$C$6:$CC$92,$G2294+6+1,0),0))))</f>
        <v>0</v>
      </c>
      <c r="AL2294" s="147">
        <f>IF(AND($I2294="Si",U2294=1),1,IF(AND($I2294="Fisico",U2294=1),1,IF(AND(U2294=1,$I2294="Electronico"),2,IF(U2294=1,VLOOKUP($C2294&amp;"|"&amp;$B2294&amp;"|"&amp;$D2294,Empresas!$C$6:$CC$92,$G2294+6+1,0),0))))</f>
        <v>0</v>
      </c>
      <c r="AM2294" s="149">
        <f t="shared" si="369"/>
        <v>0</v>
      </c>
      <c r="AN2294" s="149">
        <f t="shared" si="370"/>
        <v>0</v>
      </c>
      <c r="AO2294" s="152">
        <f t="shared" si="371"/>
        <v>0</v>
      </c>
    </row>
    <row r="2295" spans="1:41" x14ac:dyDescent="0.25">
      <c r="A2295" s="140" t="str">
        <f>VLOOKUP(D2295,Empresas!$D$7:$F$91,3,0)</f>
        <v>Omar</v>
      </c>
      <c r="B2295" s="141" t="str">
        <f>VLOOKUP(D2295,Empresas!$D$7:$G$91,4,0)</f>
        <v>Marisol</v>
      </c>
      <c r="C2295" s="141" t="s">
        <v>544</v>
      </c>
      <c r="D2295" s="141" t="s">
        <v>478</v>
      </c>
      <c r="E2295" s="141" t="str">
        <f>VLOOKUP(D2295,Empresas!$D$7:$E$92,2,0)</f>
        <v>LUIS CARRION (Persona natural)</v>
      </c>
      <c r="F2295" s="141" t="s">
        <v>175</v>
      </c>
      <c r="G2295" s="142">
        <f t="shared" si="376"/>
        <v>53</v>
      </c>
      <c r="H2295" s="142" t="str">
        <f>VLOOKUP(D2295,Empresas!$D$6:$L$92,7,0)</f>
        <v>Mensual</v>
      </c>
      <c r="I2295" s="141" t="str">
        <f>VLOOKUP(VLOOKUP(D2295&amp;"|"&amp;B2295,Empresas!$I$7:$CB$92,G2295,0),Tablas!$A$8:$B$10,2,0)</f>
        <v>No aplica</v>
      </c>
      <c r="J2295" s="78"/>
      <c r="K2295" s="78"/>
      <c r="L2295" s="78"/>
      <c r="M2295" s="78"/>
      <c r="N2295" s="78"/>
      <c r="O2295" s="78"/>
      <c r="P2295" s="78"/>
      <c r="Q2295" s="78"/>
      <c r="R2295" s="78"/>
      <c r="S2295" s="78"/>
      <c r="T2295" s="78"/>
      <c r="U2295" s="78"/>
      <c r="V2295" s="78" t="str">
        <f>VLOOKUP(D2295,Empresas!$D$7:$CF$91,81,0)</f>
        <v>A</v>
      </c>
      <c r="W2295" s="78" t="str">
        <f>VLOOKUP(D2295,Empresas!$D$7:$M$91,10,0)</f>
        <v>P. Natural</v>
      </c>
      <c r="X2295" s="69" t="str">
        <f t="shared" si="367"/>
        <v>SI</v>
      </c>
      <c r="Y2295" s="153" t="str">
        <f t="shared" si="368"/>
        <v>No aplica</v>
      </c>
      <c r="Z2295" s="147">
        <f>IF(Y2295="No aplica",0,IF(I2295="no",0,IF(I2295="No aplica",0,IF(I2295="Si",1,IF(I2295="Fisico",1,IF(I2295="Electronico",2,VLOOKUP(C2295&amp;"|"&amp;B2295&amp;"|"&amp;D2295,Empresas!$C$6:$CC$92,G2295+6+1,0)))))))</f>
        <v>0</v>
      </c>
      <c r="AA2295" s="147">
        <f>IF(AND($I2295="Si",J2295=1),1,IF(AND($I2295="Fisico",J2295=1),1,IF(AND(J2295=1,$I2295="Electronico"),2,IF(J2295=1,VLOOKUP($C2295&amp;"|"&amp;$B2295&amp;"|"&amp;$D2295,Empresas!$C$6:$CC$92,$G2295+6+1,0),0))))</f>
        <v>0</v>
      </c>
      <c r="AB2295" s="147">
        <f>IF(AND($I2295="Si",K2295=1),1,IF(AND($I2295="Fisico",K2295=1),1,IF(AND(K2295=1,$I2295="Electronico"),2,IF(K2295=1,VLOOKUP($C2295&amp;"|"&amp;$B2295&amp;"|"&amp;$D2295,Empresas!$C$6:$CC$92,$G2295+6+1,0),0))))</f>
        <v>0</v>
      </c>
      <c r="AC2295" s="147">
        <f>IF(AND($I2295="Si",L2295=1),1,IF(AND($I2295="Fisico",L2295=1),1,IF(AND(L2295=1,$I2295="Electronico"),2,IF(L2295=1,VLOOKUP($C2295&amp;"|"&amp;$B2295&amp;"|"&amp;$D2295,Empresas!$C$6:$CC$92,$G2295+6+1,0),0))))</f>
        <v>0</v>
      </c>
      <c r="AD2295" s="147">
        <f>IF(AND($I2295="Si",M2295=1),1,IF(AND($I2295="Fisico",M2295=1),1,IF(AND(M2295=1,$I2295="Electronico"),2,IF(M2295=1,VLOOKUP($C2295&amp;"|"&amp;$B2295&amp;"|"&amp;$D2295,Empresas!$C$6:$CC$92,$G2295+6+1,0),0))))</f>
        <v>0</v>
      </c>
      <c r="AE2295" s="147">
        <f>IF(AND($I2295="Si",N2295=1),1,IF(AND($I2295="Fisico",N2295=1),1,IF(AND(N2295=1,$I2295="Electronico"),2,IF(N2295=1,VLOOKUP($C2295&amp;"|"&amp;$B2295&amp;"|"&amp;$D2295,Empresas!$C$6:$CC$92,$G2295+6+1,0),0))))</f>
        <v>0</v>
      </c>
      <c r="AF2295" s="147">
        <f>IF(AND($I2295="Si",O2295=1),1,IF(AND($I2295="Fisico",O2295=1),1,IF(AND(O2295=1,$I2295="Electronico"),2,IF(O2295=1,VLOOKUP($C2295&amp;"|"&amp;$B2295&amp;"|"&amp;$D2295,Empresas!$C$6:$CC$92,$G2295+6+1,0),0))))</f>
        <v>0</v>
      </c>
      <c r="AG2295" s="147">
        <f>IF(AND($I2295="Si",P2295=1),1,IF(AND($I2295="Fisico",P2295=1),1,IF(AND(P2295=1,$I2295="Electronico"),2,IF(P2295=1,VLOOKUP($C2295&amp;"|"&amp;$B2295&amp;"|"&amp;$D2295,Empresas!$C$6:$CC$92,$G2295+6+1,0),0))))</f>
        <v>0</v>
      </c>
      <c r="AH2295" s="147">
        <f>IF(AND($I2295="Si",Q2295=1),1,IF(AND($I2295="Fisico",Q2295=1),1,IF(AND(Q2295=1,$I2295="Electronico"),2,IF(Q2295=1,VLOOKUP($C2295&amp;"|"&amp;$B2295&amp;"|"&amp;$D2295,Empresas!$C$6:$CC$92,$G2295+6+1,0),0))))</f>
        <v>0</v>
      </c>
      <c r="AI2295" s="147">
        <f>IF(AND($I2295="Si",R2295=1),1,IF(AND($I2295="Fisico",R2295=1),1,IF(AND(R2295=1,$I2295="Electronico"),2,IF(R2295=1,VLOOKUP($C2295&amp;"|"&amp;$B2295&amp;"|"&amp;$D2295,Empresas!$C$6:$CC$92,$G2295+6+1,0),0))))</f>
        <v>0</v>
      </c>
      <c r="AJ2295" s="147">
        <f>IF(AND($I2295="Si",S2295=1),1,IF(AND($I2295="Fisico",S2295=1),1,IF(AND(S2295=1,$I2295="Electronico"),2,IF(S2295=1,VLOOKUP($C2295&amp;"|"&amp;$B2295&amp;"|"&amp;$D2295,Empresas!$C$6:$CC$92,$G2295+6+1,0),0))))</f>
        <v>0</v>
      </c>
      <c r="AK2295" s="147">
        <f>IF(AND($I2295="Si",T2295=1),1,IF(AND($I2295="Fisico",T2295=1),1,IF(AND(T2295=1,$I2295="Electronico"),2,IF(T2295=1,VLOOKUP($C2295&amp;"|"&amp;$B2295&amp;"|"&amp;$D2295,Empresas!$C$6:$CC$92,$G2295+6+1,0),0))))</f>
        <v>0</v>
      </c>
      <c r="AL2295" s="147">
        <f>IF(AND($I2295="Si",U2295=1),1,IF(AND($I2295="Fisico",U2295=1),1,IF(AND(U2295=1,$I2295="Electronico"),2,IF(U2295=1,VLOOKUP($C2295&amp;"|"&amp;$B2295&amp;"|"&amp;$D2295,Empresas!$C$6:$CC$92,$G2295+6+1,0),0))))</f>
        <v>0</v>
      </c>
      <c r="AM2295" s="149">
        <f t="shared" si="369"/>
        <v>0</v>
      </c>
      <c r="AN2295" s="149">
        <f t="shared" si="370"/>
        <v>0</v>
      </c>
      <c r="AO2295" s="152">
        <f t="shared" si="371"/>
        <v>0</v>
      </c>
    </row>
    <row r="2296" spans="1:41" x14ac:dyDescent="0.25">
      <c r="A2296" s="140" t="str">
        <f>VLOOKUP(D2296,Empresas!$D$7:$F$91,3,0)</f>
        <v>Omar</v>
      </c>
      <c r="B2296" s="141" t="str">
        <f>VLOOKUP(D2296,Empresas!$D$7:$G$91,4,0)</f>
        <v>Marisol</v>
      </c>
      <c r="C2296" s="141" t="s">
        <v>544</v>
      </c>
      <c r="D2296" s="141" t="s">
        <v>478</v>
      </c>
      <c r="E2296" s="141" t="str">
        <f>VLOOKUP(D2296,Empresas!$D$7:$E$92,2,0)</f>
        <v>LUIS CARRION (Persona natural)</v>
      </c>
      <c r="F2296" s="141" t="s">
        <v>176</v>
      </c>
      <c r="G2296" s="142">
        <f t="shared" si="376"/>
        <v>54</v>
      </c>
      <c r="H2296" s="142" t="str">
        <f>VLOOKUP(D2296,Empresas!$D$6:$L$92,7,0)</f>
        <v>Mensual</v>
      </c>
      <c r="I2296" s="141" t="str">
        <f>VLOOKUP(VLOOKUP(D2296&amp;"|"&amp;B2296,Empresas!$I$7:$CB$92,G2296,0),Tablas!$A$8:$B$10,2,0)</f>
        <v>No aplica</v>
      </c>
      <c r="J2296" s="78"/>
      <c r="K2296" s="78"/>
      <c r="L2296" s="78"/>
      <c r="M2296" s="78"/>
      <c r="N2296" s="78"/>
      <c r="O2296" s="78"/>
      <c r="P2296" s="78"/>
      <c r="Q2296" s="78"/>
      <c r="R2296" s="78"/>
      <c r="S2296" s="78"/>
      <c r="T2296" s="78"/>
      <c r="U2296" s="78"/>
      <c r="V2296" s="78" t="str">
        <f>VLOOKUP(D2296,Empresas!$D$7:$CF$91,81,0)</f>
        <v>A</v>
      </c>
      <c r="W2296" s="78" t="str">
        <f>VLOOKUP(D2296,Empresas!$D$7:$M$91,10,0)</f>
        <v>P. Natural</v>
      </c>
      <c r="X2296" s="69" t="str">
        <f t="shared" si="367"/>
        <v>SI</v>
      </c>
      <c r="Y2296" s="153" t="str">
        <f t="shared" si="368"/>
        <v>No aplica</v>
      </c>
      <c r="Z2296" s="147">
        <f>IF(Y2296="No aplica",0,IF(I2296="no",0,IF(I2296="No aplica",0,IF(I2296="Si",1,IF(I2296="Fisico",1,IF(I2296="Electronico",2,VLOOKUP(C2296&amp;"|"&amp;B2296&amp;"|"&amp;D2296,Empresas!$C$6:$CC$92,G2296+6+1,0)))))))</f>
        <v>0</v>
      </c>
      <c r="AA2296" s="147">
        <f>IF(AND($I2296="Si",J2296=1),1,IF(AND($I2296="Fisico",J2296=1),1,IF(AND(J2296=1,$I2296="Electronico"),2,IF(J2296=1,VLOOKUP($C2296&amp;"|"&amp;$B2296&amp;"|"&amp;$D2296,Empresas!$C$6:$CC$92,$G2296+6+1,0),0))))</f>
        <v>0</v>
      </c>
      <c r="AB2296" s="147">
        <f>IF(AND($I2296="Si",K2296=1),1,IF(AND($I2296="Fisico",K2296=1),1,IF(AND(K2296=1,$I2296="Electronico"),2,IF(K2296=1,VLOOKUP($C2296&amp;"|"&amp;$B2296&amp;"|"&amp;$D2296,Empresas!$C$6:$CC$92,$G2296+6+1,0),0))))</f>
        <v>0</v>
      </c>
      <c r="AC2296" s="147">
        <f>IF(AND($I2296="Si",L2296=1),1,IF(AND($I2296="Fisico",L2296=1),1,IF(AND(L2296=1,$I2296="Electronico"),2,IF(L2296=1,VLOOKUP($C2296&amp;"|"&amp;$B2296&amp;"|"&amp;$D2296,Empresas!$C$6:$CC$92,$G2296+6+1,0),0))))</f>
        <v>0</v>
      </c>
      <c r="AD2296" s="147">
        <f>IF(AND($I2296="Si",M2296=1),1,IF(AND($I2296="Fisico",M2296=1),1,IF(AND(M2296=1,$I2296="Electronico"),2,IF(M2296=1,VLOOKUP($C2296&amp;"|"&amp;$B2296&amp;"|"&amp;$D2296,Empresas!$C$6:$CC$92,$G2296+6+1,0),0))))</f>
        <v>0</v>
      </c>
      <c r="AE2296" s="147">
        <f>IF(AND($I2296="Si",N2296=1),1,IF(AND($I2296="Fisico",N2296=1),1,IF(AND(N2296=1,$I2296="Electronico"),2,IF(N2296=1,VLOOKUP($C2296&amp;"|"&amp;$B2296&amp;"|"&amp;$D2296,Empresas!$C$6:$CC$92,$G2296+6+1,0),0))))</f>
        <v>0</v>
      </c>
      <c r="AF2296" s="147">
        <f>IF(AND($I2296="Si",O2296=1),1,IF(AND($I2296="Fisico",O2296=1),1,IF(AND(O2296=1,$I2296="Electronico"),2,IF(O2296=1,VLOOKUP($C2296&amp;"|"&amp;$B2296&amp;"|"&amp;$D2296,Empresas!$C$6:$CC$92,$G2296+6+1,0),0))))</f>
        <v>0</v>
      </c>
      <c r="AG2296" s="147">
        <f>IF(AND($I2296="Si",P2296=1),1,IF(AND($I2296="Fisico",P2296=1),1,IF(AND(P2296=1,$I2296="Electronico"),2,IF(P2296=1,VLOOKUP($C2296&amp;"|"&amp;$B2296&amp;"|"&amp;$D2296,Empresas!$C$6:$CC$92,$G2296+6+1,0),0))))</f>
        <v>0</v>
      </c>
      <c r="AH2296" s="147">
        <f>IF(AND($I2296="Si",Q2296=1),1,IF(AND($I2296="Fisico",Q2296=1),1,IF(AND(Q2296=1,$I2296="Electronico"),2,IF(Q2296=1,VLOOKUP($C2296&amp;"|"&amp;$B2296&amp;"|"&amp;$D2296,Empresas!$C$6:$CC$92,$G2296+6+1,0),0))))</f>
        <v>0</v>
      </c>
      <c r="AI2296" s="147">
        <f>IF(AND($I2296="Si",R2296=1),1,IF(AND($I2296="Fisico",R2296=1),1,IF(AND(R2296=1,$I2296="Electronico"),2,IF(R2296=1,VLOOKUP($C2296&amp;"|"&amp;$B2296&amp;"|"&amp;$D2296,Empresas!$C$6:$CC$92,$G2296+6+1,0),0))))</f>
        <v>0</v>
      </c>
      <c r="AJ2296" s="147">
        <f>IF(AND($I2296="Si",S2296=1),1,IF(AND($I2296="Fisico",S2296=1),1,IF(AND(S2296=1,$I2296="Electronico"),2,IF(S2296=1,VLOOKUP($C2296&amp;"|"&amp;$B2296&amp;"|"&amp;$D2296,Empresas!$C$6:$CC$92,$G2296+6+1,0),0))))</f>
        <v>0</v>
      </c>
      <c r="AK2296" s="147">
        <f>IF(AND($I2296="Si",T2296=1),1,IF(AND($I2296="Fisico",T2296=1),1,IF(AND(T2296=1,$I2296="Electronico"),2,IF(T2296=1,VLOOKUP($C2296&amp;"|"&amp;$B2296&amp;"|"&amp;$D2296,Empresas!$C$6:$CC$92,$G2296+6+1,0),0))))</f>
        <v>0</v>
      </c>
      <c r="AL2296" s="147">
        <f>IF(AND($I2296="Si",U2296=1),1,IF(AND($I2296="Fisico",U2296=1),1,IF(AND(U2296=1,$I2296="Electronico"),2,IF(U2296=1,VLOOKUP($C2296&amp;"|"&amp;$B2296&amp;"|"&amp;$D2296,Empresas!$C$6:$CC$92,$G2296+6+1,0),0))))</f>
        <v>0</v>
      </c>
      <c r="AM2296" s="149">
        <f t="shared" si="369"/>
        <v>0</v>
      </c>
      <c r="AN2296" s="149">
        <f t="shared" si="370"/>
        <v>0</v>
      </c>
      <c r="AO2296" s="152">
        <f t="shared" si="371"/>
        <v>0</v>
      </c>
    </row>
    <row r="2297" spans="1:41" x14ac:dyDescent="0.25">
      <c r="A2297" s="140" t="str">
        <f>VLOOKUP(D2297,Empresas!$D$7:$F$91,3,0)</f>
        <v>Omar</v>
      </c>
      <c r="B2297" s="141" t="str">
        <f>VLOOKUP(D2297,Empresas!$D$7:$G$91,4,0)</f>
        <v>Marisol</v>
      </c>
      <c r="C2297" s="141" t="s">
        <v>544</v>
      </c>
      <c r="D2297" s="141" t="s">
        <v>478</v>
      </c>
      <c r="E2297" s="141" t="str">
        <f>VLOOKUP(D2297,Empresas!$D$7:$E$92,2,0)</f>
        <v>LUIS CARRION (Persona natural)</v>
      </c>
      <c r="F2297" s="141" t="s">
        <v>177</v>
      </c>
      <c r="G2297" s="142">
        <f t="shared" si="376"/>
        <v>55</v>
      </c>
      <c r="H2297" s="142" t="str">
        <f>VLOOKUP(D2297,Empresas!$D$6:$L$92,7,0)</f>
        <v>Mensual</v>
      </c>
      <c r="I2297" s="141" t="str">
        <f>VLOOKUP(VLOOKUP(D2297&amp;"|"&amp;B2297,Empresas!$I$7:$CB$92,G2297,0),Tablas!$A$8:$B$10,2,0)</f>
        <v>No aplica</v>
      </c>
      <c r="J2297" s="78"/>
      <c r="K2297" s="78"/>
      <c r="L2297" s="78"/>
      <c r="M2297" s="78"/>
      <c r="N2297" s="78"/>
      <c r="O2297" s="78"/>
      <c r="P2297" s="78"/>
      <c r="Q2297" s="78"/>
      <c r="R2297" s="78"/>
      <c r="S2297" s="78"/>
      <c r="T2297" s="78"/>
      <c r="U2297" s="78"/>
      <c r="V2297" s="78" t="str">
        <f>VLOOKUP(D2297,Empresas!$D$7:$CF$91,81,0)</f>
        <v>A</v>
      </c>
      <c r="W2297" s="78" t="str">
        <f>VLOOKUP(D2297,Empresas!$D$7:$M$91,10,0)</f>
        <v>P. Natural</v>
      </c>
      <c r="X2297" s="69" t="str">
        <f t="shared" si="367"/>
        <v>NO</v>
      </c>
      <c r="Y2297" s="153" t="str">
        <f t="shared" si="368"/>
        <v>No aplica</v>
      </c>
      <c r="Z2297" s="147">
        <f>IF(Y2297="No aplica",0,IF(I2297="no",0,IF(I2297="No aplica",0,IF(I2297="Si",1,IF(I2297="Fisico",1,IF(I2297="Electronico",2,VLOOKUP(C2297&amp;"|"&amp;B2297&amp;"|"&amp;D2297,Empresas!$C$6:$CC$92,G2297+6+1,0)))))))</f>
        <v>0</v>
      </c>
      <c r="AA2297" s="147">
        <f>IF(AND($I2297="Si",J2297=1),1,IF(AND($I2297="Fisico",J2297=1),1,IF(AND(J2297=1,$I2297="Electronico"),2,IF(J2297=1,VLOOKUP($C2297&amp;"|"&amp;$B2297&amp;"|"&amp;$D2297,Empresas!$C$6:$CC$92,$G2297+6+1,0),0))))</f>
        <v>0</v>
      </c>
      <c r="AB2297" s="147">
        <f>IF(AND($I2297="Si",K2297=1),1,IF(AND($I2297="Fisico",K2297=1),1,IF(AND(K2297=1,$I2297="Electronico"),2,IF(K2297=1,VLOOKUP($C2297&amp;"|"&amp;$B2297&amp;"|"&amp;$D2297,Empresas!$C$6:$CC$92,$G2297+6+1,0),0))))</f>
        <v>0</v>
      </c>
      <c r="AC2297" s="147">
        <f>IF(AND($I2297="Si",L2297=1),1,IF(AND($I2297="Fisico",L2297=1),1,IF(AND(L2297=1,$I2297="Electronico"),2,IF(L2297=1,VLOOKUP($C2297&amp;"|"&amp;$B2297&amp;"|"&amp;$D2297,Empresas!$C$6:$CC$92,$G2297+6+1,0),0))))</f>
        <v>0</v>
      </c>
      <c r="AD2297" s="147">
        <f>IF(AND($I2297="Si",M2297=1),1,IF(AND($I2297="Fisico",M2297=1),1,IF(AND(M2297=1,$I2297="Electronico"),2,IF(M2297=1,VLOOKUP($C2297&amp;"|"&amp;$B2297&amp;"|"&amp;$D2297,Empresas!$C$6:$CC$92,$G2297+6+1,0),0))))</f>
        <v>0</v>
      </c>
      <c r="AE2297" s="147">
        <f>IF(AND($I2297="Si",N2297=1),1,IF(AND($I2297="Fisico",N2297=1),1,IF(AND(N2297=1,$I2297="Electronico"),2,IF(N2297=1,VLOOKUP($C2297&amp;"|"&amp;$B2297&amp;"|"&amp;$D2297,Empresas!$C$6:$CC$92,$G2297+6+1,0),0))))</f>
        <v>0</v>
      </c>
      <c r="AF2297" s="147">
        <f>IF(AND($I2297="Si",O2297=1),1,IF(AND($I2297="Fisico",O2297=1),1,IF(AND(O2297=1,$I2297="Electronico"),2,IF(O2297=1,VLOOKUP($C2297&amp;"|"&amp;$B2297&amp;"|"&amp;$D2297,Empresas!$C$6:$CC$92,$G2297+6+1,0),0))))</f>
        <v>0</v>
      </c>
      <c r="AG2297" s="147">
        <f>IF(AND($I2297="Si",P2297=1),1,IF(AND($I2297="Fisico",P2297=1),1,IF(AND(P2297=1,$I2297="Electronico"),2,IF(P2297=1,VLOOKUP($C2297&amp;"|"&amp;$B2297&amp;"|"&amp;$D2297,Empresas!$C$6:$CC$92,$G2297+6+1,0),0))))</f>
        <v>0</v>
      </c>
      <c r="AH2297" s="147">
        <f>IF(AND($I2297="Si",Q2297=1),1,IF(AND($I2297="Fisico",Q2297=1),1,IF(AND(Q2297=1,$I2297="Electronico"),2,IF(Q2297=1,VLOOKUP($C2297&amp;"|"&amp;$B2297&amp;"|"&amp;$D2297,Empresas!$C$6:$CC$92,$G2297+6+1,0),0))))</f>
        <v>0</v>
      </c>
      <c r="AI2297" s="147">
        <f>IF(AND($I2297="Si",R2297=1),1,IF(AND($I2297="Fisico",R2297=1),1,IF(AND(R2297=1,$I2297="Electronico"),2,IF(R2297=1,VLOOKUP($C2297&amp;"|"&amp;$B2297&amp;"|"&amp;$D2297,Empresas!$C$6:$CC$92,$G2297+6+1,0),0))))</f>
        <v>0</v>
      </c>
      <c r="AJ2297" s="147">
        <f>IF(AND($I2297="Si",S2297=1),1,IF(AND($I2297="Fisico",S2297=1),1,IF(AND(S2297=1,$I2297="Electronico"),2,IF(S2297=1,VLOOKUP($C2297&amp;"|"&amp;$B2297&amp;"|"&amp;$D2297,Empresas!$C$6:$CC$92,$G2297+6+1,0),0))))</f>
        <v>0</v>
      </c>
      <c r="AK2297" s="147">
        <f>IF(AND($I2297="Si",T2297=1),1,IF(AND($I2297="Fisico",T2297=1),1,IF(AND(T2297=1,$I2297="Electronico"),2,IF(T2297=1,VLOOKUP($C2297&amp;"|"&amp;$B2297&amp;"|"&amp;$D2297,Empresas!$C$6:$CC$92,$G2297+6+1,0),0))))</f>
        <v>0</v>
      </c>
      <c r="AL2297" s="147">
        <f>IF(AND($I2297="Si",U2297=1),1,IF(AND($I2297="Fisico",U2297=1),1,IF(AND(U2297=1,$I2297="Electronico"),2,IF(U2297=1,VLOOKUP($C2297&amp;"|"&amp;$B2297&amp;"|"&amp;$D2297,Empresas!$C$6:$CC$92,$G2297+6+1,0),0))))</f>
        <v>0</v>
      </c>
      <c r="AM2297" s="149">
        <f t="shared" si="369"/>
        <v>0</v>
      </c>
      <c r="AN2297" s="149">
        <f t="shared" si="370"/>
        <v>0</v>
      </c>
      <c r="AO2297" s="152">
        <f t="shared" si="371"/>
        <v>0</v>
      </c>
    </row>
    <row r="2298" spans="1:41" x14ac:dyDescent="0.25">
      <c r="A2298" s="140" t="str">
        <f>VLOOKUP(D2298,Empresas!$D$7:$F$91,3,0)</f>
        <v>Omar</v>
      </c>
      <c r="B2298" s="141" t="str">
        <f>VLOOKUP(D2298,Empresas!$D$7:$G$91,4,0)</f>
        <v>Marisol</v>
      </c>
      <c r="C2298" s="141" t="s">
        <v>544</v>
      </c>
      <c r="D2298" s="141" t="s">
        <v>478</v>
      </c>
      <c r="E2298" s="141" t="str">
        <f>VLOOKUP(D2298,Empresas!$D$7:$E$92,2,0)</f>
        <v>LUIS CARRION (Persona natural)</v>
      </c>
      <c r="F2298" s="141" t="s">
        <v>178</v>
      </c>
      <c r="G2298" s="142">
        <f t="shared" si="376"/>
        <v>56</v>
      </c>
      <c r="H2298" s="142" t="str">
        <f>VLOOKUP(D2298,Empresas!$D$6:$L$92,7,0)</f>
        <v>Mensual</v>
      </c>
      <c r="I2298" s="141" t="str">
        <f>VLOOKUP(VLOOKUP(D2298&amp;"|"&amp;B2298,Empresas!$I$7:$CB$92,G2298,0),Tablas!$A$8:$B$10,2,0)</f>
        <v>No aplica</v>
      </c>
      <c r="J2298" s="78"/>
      <c r="K2298" s="78"/>
      <c r="L2298" s="78"/>
      <c r="M2298" s="78"/>
      <c r="N2298" s="78"/>
      <c r="O2298" s="78"/>
      <c r="P2298" s="78"/>
      <c r="Q2298" s="78"/>
      <c r="R2298" s="78"/>
      <c r="S2298" s="78"/>
      <c r="T2298" s="78"/>
      <c r="U2298" s="78"/>
      <c r="V2298" s="78" t="str">
        <f>VLOOKUP(D2298,Empresas!$D$7:$CF$91,81,0)</f>
        <v>A</v>
      </c>
      <c r="W2298" s="78" t="str">
        <f>VLOOKUP(D2298,Empresas!$D$7:$M$91,10,0)</f>
        <v>P. Natural</v>
      </c>
      <c r="X2298" s="69" t="str">
        <f t="shared" si="367"/>
        <v>SI</v>
      </c>
      <c r="Y2298" s="153" t="str">
        <f t="shared" si="368"/>
        <v>No aplica</v>
      </c>
      <c r="Z2298" s="147">
        <f>IF(Y2298="No aplica",0,IF(I2298="no",0,IF(I2298="No aplica",0,IF(I2298="Si",1,IF(I2298="Fisico",1,IF(I2298="Electronico",2,VLOOKUP(C2298&amp;"|"&amp;B2298&amp;"|"&amp;D2298,Empresas!$C$6:$CC$92,G2298+6+1,0)))))))</f>
        <v>0</v>
      </c>
      <c r="AA2298" s="147">
        <f>IF(AND($I2298="Si",J2298=1),1,IF(AND($I2298="Fisico",J2298=1),1,IF(AND(J2298=1,$I2298="Electronico"),2,IF(J2298=1,VLOOKUP($C2298&amp;"|"&amp;$B2298&amp;"|"&amp;$D2298,Empresas!$C$6:$CC$92,$G2298+6+1,0),0))))</f>
        <v>0</v>
      </c>
      <c r="AB2298" s="147">
        <f>IF(AND($I2298="Si",K2298=1),1,IF(AND($I2298="Fisico",K2298=1),1,IF(AND(K2298=1,$I2298="Electronico"),2,IF(K2298=1,VLOOKUP($C2298&amp;"|"&amp;$B2298&amp;"|"&amp;$D2298,Empresas!$C$6:$CC$92,$G2298+6+1,0),0))))</f>
        <v>0</v>
      </c>
      <c r="AC2298" s="147">
        <f>IF(AND($I2298="Si",L2298=1),1,IF(AND($I2298="Fisico",L2298=1),1,IF(AND(L2298=1,$I2298="Electronico"),2,IF(L2298=1,VLOOKUP($C2298&amp;"|"&amp;$B2298&amp;"|"&amp;$D2298,Empresas!$C$6:$CC$92,$G2298+6+1,0),0))))</f>
        <v>0</v>
      </c>
      <c r="AD2298" s="147">
        <f>IF(AND($I2298="Si",M2298=1),1,IF(AND($I2298="Fisico",M2298=1),1,IF(AND(M2298=1,$I2298="Electronico"),2,IF(M2298=1,VLOOKUP($C2298&amp;"|"&amp;$B2298&amp;"|"&amp;$D2298,Empresas!$C$6:$CC$92,$G2298+6+1,0),0))))</f>
        <v>0</v>
      </c>
      <c r="AE2298" s="147">
        <f>IF(AND($I2298="Si",N2298=1),1,IF(AND($I2298="Fisico",N2298=1),1,IF(AND(N2298=1,$I2298="Electronico"),2,IF(N2298=1,VLOOKUP($C2298&amp;"|"&amp;$B2298&amp;"|"&amp;$D2298,Empresas!$C$6:$CC$92,$G2298+6+1,0),0))))</f>
        <v>0</v>
      </c>
      <c r="AF2298" s="147">
        <f>IF(AND($I2298="Si",O2298=1),1,IF(AND($I2298="Fisico",O2298=1),1,IF(AND(O2298=1,$I2298="Electronico"),2,IF(O2298=1,VLOOKUP($C2298&amp;"|"&amp;$B2298&amp;"|"&amp;$D2298,Empresas!$C$6:$CC$92,$G2298+6+1,0),0))))</f>
        <v>0</v>
      </c>
      <c r="AG2298" s="147">
        <f>IF(AND($I2298="Si",P2298=1),1,IF(AND($I2298="Fisico",P2298=1),1,IF(AND(P2298=1,$I2298="Electronico"),2,IF(P2298=1,VLOOKUP($C2298&amp;"|"&amp;$B2298&amp;"|"&amp;$D2298,Empresas!$C$6:$CC$92,$G2298+6+1,0),0))))</f>
        <v>0</v>
      </c>
      <c r="AH2298" s="147">
        <f>IF(AND($I2298="Si",Q2298=1),1,IF(AND($I2298="Fisico",Q2298=1),1,IF(AND(Q2298=1,$I2298="Electronico"),2,IF(Q2298=1,VLOOKUP($C2298&amp;"|"&amp;$B2298&amp;"|"&amp;$D2298,Empresas!$C$6:$CC$92,$G2298+6+1,0),0))))</f>
        <v>0</v>
      </c>
      <c r="AI2298" s="147">
        <f>IF(AND($I2298="Si",R2298=1),1,IF(AND($I2298="Fisico",R2298=1),1,IF(AND(R2298=1,$I2298="Electronico"),2,IF(R2298=1,VLOOKUP($C2298&amp;"|"&amp;$B2298&amp;"|"&amp;$D2298,Empresas!$C$6:$CC$92,$G2298+6+1,0),0))))</f>
        <v>0</v>
      </c>
      <c r="AJ2298" s="147">
        <f>IF(AND($I2298="Si",S2298=1),1,IF(AND($I2298="Fisico",S2298=1),1,IF(AND(S2298=1,$I2298="Electronico"),2,IF(S2298=1,VLOOKUP($C2298&amp;"|"&amp;$B2298&amp;"|"&amp;$D2298,Empresas!$C$6:$CC$92,$G2298+6+1,0),0))))</f>
        <v>0</v>
      </c>
      <c r="AK2298" s="147">
        <f>IF(AND($I2298="Si",T2298=1),1,IF(AND($I2298="Fisico",T2298=1),1,IF(AND(T2298=1,$I2298="Electronico"),2,IF(T2298=1,VLOOKUP($C2298&amp;"|"&amp;$B2298&amp;"|"&amp;$D2298,Empresas!$C$6:$CC$92,$G2298+6+1,0),0))))</f>
        <v>0</v>
      </c>
      <c r="AL2298" s="147">
        <f>IF(AND($I2298="Si",U2298=1),1,IF(AND($I2298="Fisico",U2298=1),1,IF(AND(U2298=1,$I2298="Electronico"),2,IF(U2298=1,VLOOKUP($C2298&amp;"|"&amp;$B2298&amp;"|"&amp;$D2298,Empresas!$C$6:$CC$92,$G2298+6+1,0),0))))</f>
        <v>0</v>
      </c>
      <c r="AM2298" s="149">
        <f t="shared" si="369"/>
        <v>0</v>
      </c>
      <c r="AN2298" s="149">
        <f t="shared" si="370"/>
        <v>0</v>
      </c>
      <c r="AO2298" s="152">
        <f t="shared" si="371"/>
        <v>0</v>
      </c>
    </row>
    <row r="2299" spans="1:41" x14ac:dyDescent="0.25">
      <c r="A2299" s="140" t="str">
        <f>VLOOKUP(D2299,Empresas!$D$7:$F$91,3,0)</f>
        <v>Omar</v>
      </c>
      <c r="B2299" s="141" t="str">
        <f>VLOOKUP(D2299,Empresas!$D$7:$G$91,4,0)</f>
        <v>Marisol</v>
      </c>
      <c r="C2299" s="141" t="s">
        <v>544</v>
      </c>
      <c r="D2299" s="141" t="s">
        <v>478</v>
      </c>
      <c r="E2299" s="141" t="str">
        <f>VLOOKUP(D2299,Empresas!$D$7:$E$92,2,0)</f>
        <v>LUIS CARRION (Persona natural)</v>
      </c>
      <c r="F2299" s="141" t="s">
        <v>179</v>
      </c>
      <c r="G2299" s="142">
        <f t="shared" si="376"/>
        <v>57</v>
      </c>
      <c r="H2299" s="142" t="str">
        <f>VLOOKUP(D2299,Empresas!$D$6:$L$92,7,0)</f>
        <v>Mensual</v>
      </c>
      <c r="I2299" s="141" t="str">
        <f>VLOOKUP(VLOOKUP(D2299&amp;"|"&amp;B2299,Empresas!$I$7:$CB$92,G2299,0),Tablas!$A$8:$B$10,2,0)</f>
        <v>No aplica</v>
      </c>
      <c r="J2299" s="78"/>
      <c r="K2299" s="78"/>
      <c r="L2299" s="78"/>
      <c r="M2299" s="78"/>
      <c r="N2299" s="78"/>
      <c r="O2299" s="78"/>
      <c r="P2299" s="78"/>
      <c r="Q2299" s="78"/>
      <c r="R2299" s="78"/>
      <c r="S2299" s="78"/>
      <c r="T2299" s="78"/>
      <c r="U2299" s="78"/>
      <c r="V2299" s="78" t="str">
        <f>VLOOKUP(D2299,Empresas!$D$7:$CF$91,81,0)</f>
        <v>A</v>
      </c>
      <c r="W2299" s="78" t="str">
        <f>VLOOKUP(D2299,Empresas!$D$7:$M$91,10,0)</f>
        <v>P. Natural</v>
      </c>
      <c r="X2299" s="69" t="str">
        <f t="shared" si="367"/>
        <v>NO</v>
      </c>
      <c r="Y2299" s="153" t="str">
        <f t="shared" si="368"/>
        <v>No aplica</v>
      </c>
      <c r="Z2299" s="147">
        <f>IF(Y2299="No aplica",0,IF(I2299="no",0,IF(I2299="No aplica",0,IF(I2299="Si",1,IF(I2299="Fisico",1,IF(I2299="Electronico",2,VLOOKUP(C2299&amp;"|"&amp;B2299&amp;"|"&amp;D2299,Empresas!$C$6:$CC$92,G2299+6+1,0)))))))</f>
        <v>0</v>
      </c>
      <c r="AA2299" s="147">
        <f>IF(AND($I2299="Si",J2299=1),1,IF(AND($I2299="Fisico",J2299=1),1,IF(AND(J2299=1,$I2299="Electronico"),2,IF(J2299=1,VLOOKUP($C2299&amp;"|"&amp;$B2299&amp;"|"&amp;$D2299,Empresas!$C$6:$CC$92,$G2299+6+1,0),0))))</f>
        <v>0</v>
      </c>
      <c r="AB2299" s="147">
        <f>IF(AND($I2299="Si",K2299=1),1,IF(AND($I2299="Fisico",K2299=1),1,IF(AND(K2299=1,$I2299="Electronico"),2,IF(K2299=1,VLOOKUP($C2299&amp;"|"&amp;$B2299&amp;"|"&amp;$D2299,Empresas!$C$6:$CC$92,$G2299+6+1,0),0))))</f>
        <v>0</v>
      </c>
      <c r="AC2299" s="147">
        <f>IF(AND($I2299="Si",L2299=1),1,IF(AND($I2299="Fisico",L2299=1),1,IF(AND(L2299=1,$I2299="Electronico"),2,IF(L2299=1,VLOOKUP($C2299&amp;"|"&amp;$B2299&amp;"|"&amp;$D2299,Empresas!$C$6:$CC$92,$G2299+6+1,0),0))))</f>
        <v>0</v>
      </c>
      <c r="AD2299" s="147">
        <f>IF(AND($I2299="Si",M2299=1),1,IF(AND($I2299="Fisico",M2299=1),1,IF(AND(M2299=1,$I2299="Electronico"),2,IF(M2299=1,VLOOKUP($C2299&amp;"|"&amp;$B2299&amp;"|"&amp;$D2299,Empresas!$C$6:$CC$92,$G2299+6+1,0),0))))</f>
        <v>0</v>
      </c>
      <c r="AE2299" s="147">
        <f>IF(AND($I2299="Si",N2299=1),1,IF(AND($I2299="Fisico",N2299=1),1,IF(AND(N2299=1,$I2299="Electronico"),2,IF(N2299=1,VLOOKUP($C2299&amp;"|"&amp;$B2299&amp;"|"&amp;$D2299,Empresas!$C$6:$CC$92,$G2299+6+1,0),0))))</f>
        <v>0</v>
      </c>
      <c r="AF2299" s="147">
        <f>IF(AND($I2299="Si",O2299=1),1,IF(AND($I2299="Fisico",O2299=1),1,IF(AND(O2299=1,$I2299="Electronico"),2,IF(O2299=1,VLOOKUP($C2299&amp;"|"&amp;$B2299&amp;"|"&amp;$D2299,Empresas!$C$6:$CC$92,$G2299+6+1,0),0))))</f>
        <v>0</v>
      </c>
      <c r="AG2299" s="147">
        <f>IF(AND($I2299="Si",P2299=1),1,IF(AND($I2299="Fisico",P2299=1),1,IF(AND(P2299=1,$I2299="Electronico"),2,IF(P2299=1,VLOOKUP($C2299&amp;"|"&amp;$B2299&amp;"|"&amp;$D2299,Empresas!$C$6:$CC$92,$G2299+6+1,0),0))))</f>
        <v>0</v>
      </c>
      <c r="AH2299" s="147">
        <f>IF(AND($I2299="Si",Q2299=1),1,IF(AND($I2299="Fisico",Q2299=1),1,IF(AND(Q2299=1,$I2299="Electronico"),2,IF(Q2299=1,VLOOKUP($C2299&amp;"|"&amp;$B2299&amp;"|"&amp;$D2299,Empresas!$C$6:$CC$92,$G2299+6+1,0),0))))</f>
        <v>0</v>
      </c>
      <c r="AI2299" s="147">
        <f>IF(AND($I2299="Si",R2299=1),1,IF(AND($I2299="Fisico",R2299=1),1,IF(AND(R2299=1,$I2299="Electronico"),2,IF(R2299=1,VLOOKUP($C2299&amp;"|"&amp;$B2299&amp;"|"&amp;$D2299,Empresas!$C$6:$CC$92,$G2299+6+1,0),0))))</f>
        <v>0</v>
      </c>
      <c r="AJ2299" s="147">
        <f>IF(AND($I2299="Si",S2299=1),1,IF(AND($I2299="Fisico",S2299=1),1,IF(AND(S2299=1,$I2299="Electronico"),2,IF(S2299=1,VLOOKUP($C2299&amp;"|"&amp;$B2299&amp;"|"&amp;$D2299,Empresas!$C$6:$CC$92,$G2299+6+1,0),0))))</f>
        <v>0</v>
      </c>
      <c r="AK2299" s="147">
        <f>IF(AND($I2299="Si",T2299=1),1,IF(AND($I2299="Fisico",T2299=1),1,IF(AND(T2299=1,$I2299="Electronico"),2,IF(T2299=1,VLOOKUP($C2299&amp;"|"&amp;$B2299&amp;"|"&amp;$D2299,Empresas!$C$6:$CC$92,$G2299+6+1,0),0))))</f>
        <v>0</v>
      </c>
      <c r="AL2299" s="147">
        <f>IF(AND($I2299="Si",U2299=1),1,IF(AND($I2299="Fisico",U2299=1),1,IF(AND(U2299=1,$I2299="Electronico"),2,IF(U2299=1,VLOOKUP($C2299&amp;"|"&amp;$B2299&amp;"|"&amp;$D2299,Empresas!$C$6:$CC$92,$G2299+6+1,0),0))))</f>
        <v>0</v>
      </c>
      <c r="AM2299" s="149">
        <f t="shared" si="369"/>
        <v>0</v>
      </c>
      <c r="AN2299" s="149">
        <f t="shared" si="370"/>
        <v>0</v>
      </c>
      <c r="AO2299" s="152">
        <f t="shared" si="371"/>
        <v>0</v>
      </c>
    </row>
    <row r="2300" spans="1:41" x14ac:dyDescent="0.25">
      <c r="A2300" s="140" t="str">
        <f>VLOOKUP(D2300,Empresas!$D$7:$F$91,3,0)</f>
        <v>Omar</v>
      </c>
      <c r="B2300" s="141" t="str">
        <f>VLOOKUP(D2300,Empresas!$D$7:$G$91,4,0)</f>
        <v>Marisol</v>
      </c>
      <c r="C2300" s="141" t="s">
        <v>544</v>
      </c>
      <c r="D2300" s="141" t="s">
        <v>478</v>
      </c>
      <c r="E2300" s="141" t="str">
        <f>VLOOKUP(D2300,Empresas!$D$7:$E$92,2,0)</f>
        <v>LUIS CARRION (Persona natural)</v>
      </c>
      <c r="F2300" s="141" t="s">
        <v>180</v>
      </c>
      <c r="G2300" s="142">
        <f t="shared" si="376"/>
        <v>58</v>
      </c>
      <c r="H2300" s="142" t="str">
        <f>VLOOKUP(D2300,Empresas!$D$6:$L$92,7,0)</f>
        <v>Mensual</v>
      </c>
      <c r="I2300" s="141" t="str">
        <f>VLOOKUP(VLOOKUP(D2300&amp;"|"&amp;B2300,Empresas!$I$7:$CB$92,G2300,0),Tablas!$A$8:$B$10,2,0)</f>
        <v>No aplica</v>
      </c>
      <c r="J2300" s="78"/>
      <c r="K2300" s="78"/>
      <c r="L2300" s="78"/>
      <c r="M2300" s="78"/>
      <c r="N2300" s="78"/>
      <c r="O2300" s="78"/>
      <c r="P2300" s="78"/>
      <c r="Q2300" s="78"/>
      <c r="R2300" s="78"/>
      <c r="S2300" s="78"/>
      <c r="T2300" s="78"/>
      <c r="U2300" s="78"/>
      <c r="V2300" s="78" t="str">
        <f>VLOOKUP(D2300,Empresas!$D$7:$CF$91,81,0)</f>
        <v>A</v>
      </c>
      <c r="W2300" s="78" t="str">
        <f>VLOOKUP(D2300,Empresas!$D$7:$M$91,10,0)</f>
        <v>P. Natural</v>
      </c>
      <c r="X2300" s="69" t="str">
        <f t="shared" si="367"/>
        <v>NO</v>
      </c>
      <c r="Y2300" s="153" t="str">
        <f t="shared" si="368"/>
        <v>No aplica</v>
      </c>
      <c r="Z2300" s="147">
        <f>IF(Y2300="No aplica",0,IF(I2300="no",0,IF(I2300="No aplica",0,IF(I2300="Si",1,IF(I2300="Fisico",1,IF(I2300="Electronico",2,VLOOKUP(C2300&amp;"|"&amp;B2300&amp;"|"&amp;D2300,Empresas!$C$6:$CC$92,G2300+6+1,0)))))))</f>
        <v>0</v>
      </c>
      <c r="AA2300" s="147">
        <f>IF(AND($I2300="Si",J2300=1),1,IF(AND($I2300="Fisico",J2300=1),1,IF(AND(J2300=1,$I2300="Electronico"),2,IF(J2300=1,VLOOKUP($C2300&amp;"|"&amp;$B2300&amp;"|"&amp;$D2300,Empresas!$C$6:$CC$92,$G2300+6+1,0),0))))</f>
        <v>0</v>
      </c>
      <c r="AB2300" s="147">
        <f>IF(AND($I2300="Si",K2300=1),1,IF(AND($I2300="Fisico",K2300=1),1,IF(AND(K2300=1,$I2300="Electronico"),2,IF(K2300=1,VLOOKUP($C2300&amp;"|"&amp;$B2300&amp;"|"&amp;$D2300,Empresas!$C$6:$CC$92,$G2300+6+1,0),0))))</f>
        <v>0</v>
      </c>
      <c r="AC2300" s="147">
        <f>IF(AND($I2300="Si",L2300=1),1,IF(AND($I2300="Fisico",L2300=1),1,IF(AND(L2300=1,$I2300="Electronico"),2,IF(L2300=1,VLOOKUP($C2300&amp;"|"&amp;$B2300&amp;"|"&amp;$D2300,Empresas!$C$6:$CC$92,$G2300+6+1,0),0))))</f>
        <v>0</v>
      </c>
      <c r="AD2300" s="147">
        <f>IF(AND($I2300="Si",M2300=1),1,IF(AND($I2300="Fisico",M2300=1),1,IF(AND(M2300=1,$I2300="Electronico"),2,IF(M2300=1,VLOOKUP($C2300&amp;"|"&amp;$B2300&amp;"|"&amp;$D2300,Empresas!$C$6:$CC$92,$G2300+6+1,0),0))))</f>
        <v>0</v>
      </c>
      <c r="AE2300" s="147">
        <f>IF(AND($I2300="Si",N2300=1),1,IF(AND($I2300="Fisico",N2300=1),1,IF(AND(N2300=1,$I2300="Electronico"),2,IF(N2300=1,VLOOKUP($C2300&amp;"|"&amp;$B2300&amp;"|"&amp;$D2300,Empresas!$C$6:$CC$92,$G2300+6+1,0),0))))</f>
        <v>0</v>
      </c>
      <c r="AF2300" s="147">
        <f>IF(AND($I2300="Si",O2300=1),1,IF(AND($I2300="Fisico",O2300=1),1,IF(AND(O2300=1,$I2300="Electronico"),2,IF(O2300=1,VLOOKUP($C2300&amp;"|"&amp;$B2300&amp;"|"&amp;$D2300,Empresas!$C$6:$CC$92,$G2300+6+1,0),0))))</f>
        <v>0</v>
      </c>
      <c r="AG2300" s="147">
        <f>IF(AND($I2300="Si",P2300=1),1,IF(AND($I2300="Fisico",P2300=1),1,IF(AND(P2300=1,$I2300="Electronico"),2,IF(P2300=1,VLOOKUP($C2300&amp;"|"&amp;$B2300&amp;"|"&amp;$D2300,Empresas!$C$6:$CC$92,$G2300+6+1,0),0))))</f>
        <v>0</v>
      </c>
      <c r="AH2300" s="147">
        <f>IF(AND($I2300="Si",Q2300=1),1,IF(AND($I2300="Fisico",Q2300=1),1,IF(AND(Q2300=1,$I2300="Electronico"),2,IF(Q2300=1,VLOOKUP($C2300&amp;"|"&amp;$B2300&amp;"|"&amp;$D2300,Empresas!$C$6:$CC$92,$G2300+6+1,0),0))))</f>
        <v>0</v>
      </c>
      <c r="AI2300" s="147">
        <f>IF(AND($I2300="Si",R2300=1),1,IF(AND($I2300="Fisico",R2300=1),1,IF(AND(R2300=1,$I2300="Electronico"),2,IF(R2300=1,VLOOKUP($C2300&amp;"|"&amp;$B2300&amp;"|"&amp;$D2300,Empresas!$C$6:$CC$92,$G2300+6+1,0),0))))</f>
        <v>0</v>
      </c>
      <c r="AJ2300" s="147">
        <f>IF(AND($I2300="Si",S2300=1),1,IF(AND($I2300="Fisico",S2300=1),1,IF(AND(S2300=1,$I2300="Electronico"),2,IF(S2300=1,VLOOKUP($C2300&amp;"|"&amp;$B2300&amp;"|"&amp;$D2300,Empresas!$C$6:$CC$92,$G2300+6+1,0),0))))</f>
        <v>0</v>
      </c>
      <c r="AK2300" s="147">
        <f>IF(AND($I2300="Si",T2300=1),1,IF(AND($I2300="Fisico",T2300=1),1,IF(AND(T2300=1,$I2300="Electronico"),2,IF(T2300=1,VLOOKUP($C2300&amp;"|"&amp;$B2300&amp;"|"&amp;$D2300,Empresas!$C$6:$CC$92,$G2300+6+1,0),0))))</f>
        <v>0</v>
      </c>
      <c r="AL2300" s="147">
        <f>IF(AND($I2300="Si",U2300=1),1,IF(AND($I2300="Fisico",U2300=1),1,IF(AND(U2300=1,$I2300="Electronico"),2,IF(U2300=1,VLOOKUP($C2300&amp;"|"&amp;$B2300&amp;"|"&amp;$D2300,Empresas!$C$6:$CC$92,$G2300+6+1,0),0))))</f>
        <v>0</v>
      </c>
      <c r="AM2300" s="149">
        <f t="shared" si="369"/>
        <v>0</v>
      </c>
      <c r="AN2300" s="149">
        <f t="shared" si="370"/>
        <v>0</v>
      </c>
      <c r="AO2300" s="152">
        <f t="shared" si="371"/>
        <v>0</v>
      </c>
    </row>
    <row r="2301" spans="1:41" x14ac:dyDescent="0.25">
      <c r="A2301" s="140" t="str">
        <f>VLOOKUP(D2301,Empresas!$D$7:$F$91,3,0)</f>
        <v>Omar</v>
      </c>
      <c r="B2301" s="141" t="str">
        <f>VLOOKUP(D2301,Empresas!$D$7:$G$91,4,0)</f>
        <v>Marisol</v>
      </c>
      <c r="C2301" s="141" t="s">
        <v>544</v>
      </c>
      <c r="D2301" s="141" t="s">
        <v>478</v>
      </c>
      <c r="E2301" s="141" t="str">
        <f>VLOOKUP(D2301,Empresas!$D$7:$E$92,2,0)</f>
        <v>LUIS CARRION (Persona natural)</v>
      </c>
      <c r="F2301" s="141" t="s">
        <v>181</v>
      </c>
      <c r="G2301" s="142">
        <f t="shared" si="376"/>
        <v>59</v>
      </c>
      <c r="H2301" s="142" t="str">
        <f>VLOOKUP(D2301,Empresas!$D$6:$L$92,7,0)</f>
        <v>Mensual</v>
      </c>
      <c r="I2301" s="141" t="str">
        <f>VLOOKUP(VLOOKUP(D2301&amp;"|"&amp;B2301,Empresas!$I$7:$CB$92,G2301,0),Tablas!$A$8:$B$10,2,0)</f>
        <v>No aplica</v>
      </c>
      <c r="J2301" s="78"/>
      <c r="K2301" s="78"/>
      <c r="L2301" s="78"/>
      <c r="M2301" s="78"/>
      <c r="N2301" s="78"/>
      <c r="O2301" s="78"/>
      <c r="P2301" s="78"/>
      <c r="Q2301" s="78"/>
      <c r="R2301" s="78"/>
      <c r="S2301" s="78"/>
      <c r="T2301" s="78"/>
      <c r="U2301" s="78"/>
      <c r="V2301" s="78" t="str">
        <f>VLOOKUP(D2301,Empresas!$D$7:$CF$91,81,0)</f>
        <v>A</v>
      </c>
      <c r="W2301" s="78" t="str">
        <f>VLOOKUP(D2301,Empresas!$D$7:$M$91,10,0)</f>
        <v>P. Natural</v>
      </c>
      <c r="X2301" s="69" t="str">
        <f t="shared" si="367"/>
        <v>NO</v>
      </c>
      <c r="Y2301" s="153" t="str">
        <f t="shared" si="368"/>
        <v>No aplica</v>
      </c>
      <c r="Z2301" s="147">
        <f>IF(Y2301="No aplica",0,IF(I2301="no",0,IF(I2301="No aplica",0,IF(I2301="Si",1,IF(I2301="Fisico",1,IF(I2301="Electronico",2,VLOOKUP(C2301&amp;"|"&amp;B2301&amp;"|"&amp;D2301,Empresas!$C$6:$CC$92,G2301+6+1,0)))))))</f>
        <v>0</v>
      </c>
      <c r="AA2301" s="147">
        <f>IF(AND($I2301="Si",J2301=1),1,IF(AND($I2301="Fisico",J2301=1),1,IF(AND(J2301=1,$I2301="Electronico"),2,IF(J2301=1,VLOOKUP($C2301&amp;"|"&amp;$B2301&amp;"|"&amp;$D2301,Empresas!$C$6:$CC$92,$G2301+6+1,0),0))))</f>
        <v>0</v>
      </c>
      <c r="AB2301" s="147">
        <f>IF(AND($I2301="Si",K2301=1),1,IF(AND($I2301="Fisico",K2301=1),1,IF(AND(K2301=1,$I2301="Electronico"),2,IF(K2301=1,VLOOKUP($C2301&amp;"|"&amp;$B2301&amp;"|"&amp;$D2301,Empresas!$C$6:$CC$92,$G2301+6+1,0),0))))</f>
        <v>0</v>
      </c>
      <c r="AC2301" s="147">
        <f>IF(AND($I2301="Si",L2301=1),1,IF(AND($I2301="Fisico",L2301=1),1,IF(AND(L2301=1,$I2301="Electronico"),2,IF(L2301=1,VLOOKUP($C2301&amp;"|"&amp;$B2301&amp;"|"&amp;$D2301,Empresas!$C$6:$CC$92,$G2301+6+1,0),0))))</f>
        <v>0</v>
      </c>
      <c r="AD2301" s="147">
        <f>IF(AND($I2301="Si",M2301=1),1,IF(AND($I2301="Fisico",M2301=1),1,IF(AND(M2301=1,$I2301="Electronico"),2,IF(M2301=1,VLOOKUP($C2301&amp;"|"&amp;$B2301&amp;"|"&amp;$D2301,Empresas!$C$6:$CC$92,$G2301+6+1,0),0))))</f>
        <v>0</v>
      </c>
      <c r="AE2301" s="147">
        <f>IF(AND($I2301="Si",N2301=1),1,IF(AND($I2301="Fisico",N2301=1),1,IF(AND(N2301=1,$I2301="Electronico"),2,IF(N2301=1,VLOOKUP($C2301&amp;"|"&amp;$B2301&amp;"|"&amp;$D2301,Empresas!$C$6:$CC$92,$G2301+6+1,0),0))))</f>
        <v>0</v>
      </c>
      <c r="AF2301" s="147">
        <f>IF(AND($I2301="Si",O2301=1),1,IF(AND($I2301="Fisico",O2301=1),1,IF(AND(O2301=1,$I2301="Electronico"),2,IF(O2301=1,VLOOKUP($C2301&amp;"|"&amp;$B2301&amp;"|"&amp;$D2301,Empresas!$C$6:$CC$92,$G2301+6+1,0),0))))</f>
        <v>0</v>
      </c>
      <c r="AG2301" s="147">
        <f>IF(AND($I2301="Si",P2301=1),1,IF(AND($I2301="Fisico",P2301=1),1,IF(AND(P2301=1,$I2301="Electronico"),2,IF(P2301=1,VLOOKUP($C2301&amp;"|"&amp;$B2301&amp;"|"&amp;$D2301,Empresas!$C$6:$CC$92,$G2301+6+1,0),0))))</f>
        <v>0</v>
      </c>
      <c r="AH2301" s="147">
        <f>IF(AND($I2301="Si",Q2301=1),1,IF(AND($I2301="Fisico",Q2301=1),1,IF(AND(Q2301=1,$I2301="Electronico"),2,IF(Q2301=1,VLOOKUP($C2301&amp;"|"&amp;$B2301&amp;"|"&amp;$D2301,Empresas!$C$6:$CC$92,$G2301+6+1,0),0))))</f>
        <v>0</v>
      </c>
      <c r="AI2301" s="147">
        <f>IF(AND($I2301="Si",R2301=1),1,IF(AND($I2301="Fisico",R2301=1),1,IF(AND(R2301=1,$I2301="Electronico"),2,IF(R2301=1,VLOOKUP($C2301&amp;"|"&amp;$B2301&amp;"|"&amp;$D2301,Empresas!$C$6:$CC$92,$G2301+6+1,0),0))))</f>
        <v>0</v>
      </c>
      <c r="AJ2301" s="147">
        <f>IF(AND($I2301="Si",S2301=1),1,IF(AND($I2301="Fisico",S2301=1),1,IF(AND(S2301=1,$I2301="Electronico"),2,IF(S2301=1,VLOOKUP($C2301&amp;"|"&amp;$B2301&amp;"|"&amp;$D2301,Empresas!$C$6:$CC$92,$G2301+6+1,0),0))))</f>
        <v>0</v>
      </c>
      <c r="AK2301" s="147">
        <f>IF(AND($I2301="Si",T2301=1),1,IF(AND($I2301="Fisico",T2301=1),1,IF(AND(T2301=1,$I2301="Electronico"),2,IF(T2301=1,VLOOKUP($C2301&amp;"|"&amp;$B2301&amp;"|"&amp;$D2301,Empresas!$C$6:$CC$92,$G2301+6+1,0),0))))</f>
        <v>0</v>
      </c>
      <c r="AL2301" s="147">
        <f>IF(AND($I2301="Si",U2301=1),1,IF(AND($I2301="Fisico",U2301=1),1,IF(AND(U2301=1,$I2301="Electronico"),2,IF(U2301=1,VLOOKUP($C2301&amp;"|"&amp;$B2301&amp;"|"&amp;$D2301,Empresas!$C$6:$CC$92,$G2301+6+1,0),0))))</f>
        <v>0</v>
      </c>
      <c r="AM2301" s="149">
        <f t="shared" si="369"/>
        <v>0</v>
      </c>
      <c r="AN2301" s="149">
        <f t="shared" si="370"/>
        <v>0</v>
      </c>
      <c r="AO2301" s="152">
        <f t="shared" si="371"/>
        <v>0</v>
      </c>
    </row>
    <row r="2302" spans="1:41" x14ac:dyDescent="0.25">
      <c r="A2302" s="140" t="str">
        <f>VLOOKUP(D2302,Empresas!$D$7:$F$91,3,0)</f>
        <v>Omar</v>
      </c>
      <c r="B2302" s="141" t="str">
        <f>VLOOKUP(D2302,Empresas!$D$7:$G$91,4,0)</f>
        <v>Marisol</v>
      </c>
      <c r="C2302" s="141" t="s">
        <v>544</v>
      </c>
      <c r="D2302" s="141" t="s">
        <v>478</v>
      </c>
      <c r="E2302" s="141" t="str">
        <f>VLOOKUP(D2302,Empresas!$D$7:$E$92,2,0)</f>
        <v>LUIS CARRION (Persona natural)</v>
      </c>
      <c r="F2302" s="141" t="s">
        <v>182</v>
      </c>
      <c r="G2302" s="142">
        <f t="shared" si="376"/>
        <v>60</v>
      </c>
      <c r="H2302" s="142" t="str">
        <f>VLOOKUP(D2302,Empresas!$D$6:$L$92,7,0)</f>
        <v>Mensual</v>
      </c>
      <c r="I2302" s="141" t="str">
        <f>VLOOKUP(VLOOKUP(D2302&amp;"|"&amp;B2302,Empresas!$I$7:$CB$92,G2302,0),Tablas!$A$8:$B$10,2,0)</f>
        <v>No aplica</v>
      </c>
      <c r="J2302" s="78"/>
      <c r="K2302" s="78"/>
      <c r="L2302" s="78"/>
      <c r="M2302" s="78"/>
      <c r="N2302" s="78"/>
      <c r="O2302" s="78"/>
      <c r="P2302" s="78"/>
      <c r="Q2302" s="78"/>
      <c r="R2302" s="78"/>
      <c r="S2302" s="78"/>
      <c r="T2302" s="78"/>
      <c r="U2302" s="78"/>
      <c r="V2302" s="78" t="str">
        <f>VLOOKUP(D2302,Empresas!$D$7:$CF$91,81,0)</f>
        <v>A</v>
      </c>
      <c r="W2302" s="78" t="str">
        <f>VLOOKUP(D2302,Empresas!$D$7:$M$91,10,0)</f>
        <v>P. Natural</v>
      </c>
      <c r="X2302" s="69" t="str">
        <f t="shared" si="367"/>
        <v>NO</v>
      </c>
      <c r="Y2302" s="153" t="str">
        <f t="shared" si="368"/>
        <v>No aplica</v>
      </c>
      <c r="Z2302" s="147">
        <f>IF(Y2302="No aplica",0,IF(I2302="no",0,IF(I2302="No aplica",0,IF(I2302="Si",1,IF(I2302="Fisico",1,IF(I2302="Electronico",2,VLOOKUP(C2302&amp;"|"&amp;B2302&amp;"|"&amp;D2302,Empresas!$C$6:$CC$92,G2302+6+1,0)))))))</f>
        <v>0</v>
      </c>
      <c r="AA2302" s="147">
        <f>IF(AND($I2302="Si",J2302=1),1,IF(AND($I2302="Fisico",J2302=1),1,IF(AND(J2302=1,$I2302="Electronico"),2,IF(J2302=1,VLOOKUP($C2302&amp;"|"&amp;$B2302&amp;"|"&amp;$D2302,Empresas!$C$6:$CC$92,$G2302+6+1,0),0))))</f>
        <v>0</v>
      </c>
      <c r="AB2302" s="147">
        <f>IF(AND($I2302="Si",K2302=1),1,IF(AND($I2302="Fisico",K2302=1),1,IF(AND(K2302=1,$I2302="Electronico"),2,IF(K2302=1,VLOOKUP($C2302&amp;"|"&amp;$B2302&amp;"|"&amp;$D2302,Empresas!$C$6:$CC$92,$G2302+6+1,0),0))))</f>
        <v>0</v>
      </c>
      <c r="AC2302" s="147">
        <f>IF(AND($I2302="Si",L2302=1),1,IF(AND($I2302="Fisico",L2302=1),1,IF(AND(L2302=1,$I2302="Electronico"),2,IF(L2302=1,VLOOKUP($C2302&amp;"|"&amp;$B2302&amp;"|"&amp;$D2302,Empresas!$C$6:$CC$92,$G2302+6+1,0),0))))</f>
        <v>0</v>
      </c>
      <c r="AD2302" s="147">
        <f>IF(AND($I2302="Si",M2302=1),1,IF(AND($I2302="Fisico",M2302=1),1,IF(AND(M2302=1,$I2302="Electronico"),2,IF(M2302=1,VLOOKUP($C2302&amp;"|"&amp;$B2302&amp;"|"&amp;$D2302,Empresas!$C$6:$CC$92,$G2302+6+1,0),0))))</f>
        <v>0</v>
      </c>
      <c r="AE2302" s="147">
        <f>IF(AND($I2302="Si",N2302=1),1,IF(AND($I2302="Fisico",N2302=1),1,IF(AND(N2302=1,$I2302="Electronico"),2,IF(N2302=1,VLOOKUP($C2302&amp;"|"&amp;$B2302&amp;"|"&amp;$D2302,Empresas!$C$6:$CC$92,$G2302+6+1,0),0))))</f>
        <v>0</v>
      </c>
      <c r="AF2302" s="147">
        <f>IF(AND($I2302="Si",O2302=1),1,IF(AND($I2302="Fisico",O2302=1),1,IF(AND(O2302=1,$I2302="Electronico"),2,IF(O2302=1,VLOOKUP($C2302&amp;"|"&amp;$B2302&amp;"|"&amp;$D2302,Empresas!$C$6:$CC$92,$G2302+6+1,0),0))))</f>
        <v>0</v>
      </c>
      <c r="AG2302" s="147">
        <f>IF(AND($I2302="Si",P2302=1),1,IF(AND($I2302="Fisico",P2302=1),1,IF(AND(P2302=1,$I2302="Electronico"),2,IF(P2302=1,VLOOKUP($C2302&amp;"|"&amp;$B2302&amp;"|"&amp;$D2302,Empresas!$C$6:$CC$92,$G2302+6+1,0),0))))</f>
        <v>0</v>
      </c>
      <c r="AH2302" s="147">
        <f>IF(AND($I2302="Si",Q2302=1),1,IF(AND($I2302="Fisico",Q2302=1),1,IF(AND(Q2302=1,$I2302="Electronico"),2,IF(Q2302=1,VLOOKUP($C2302&amp;"|"&amp;$B2302&amp;"|"&amp;$D2302,Empresas!$C$6:$CC$92,$G2302+6+1,0),0))))</f>
        <v>0</v>
      </c>
      <c r="AI2302" s="147">
        <f>IF(AND($I2302="Si",R2302=1),1,IF(AND($I2302="Fisico",R2302=1),1,IF(AND(R2302=1,$I2302="Electronico"),2,IF(R2302=1,VLOOKUP($C2302&amp;"|"&amp;$B2302&amp;"|"&amp;$D2302,Empresas!$C$6:$CC$92,$G2302+6+1,0),0))))</f>
        <v>0</v>
      </c>
      <c r="AJ2302" s="147">
        <f>IF(AND($I2302="Si",S2302=1),1,IF(AND($I2302="Fisico",S2302=1),1,IF(AND(S2302=1,$I2302="Electronico"),2,IF(S2302=1,VLOOKUP($C2302&amp;"|"&amp;$B2302&amp;"|"&amp;$D2302,Empresas!$C$6:$CC$92,$G2302+6+1,0),0))))</f>
        <v>0</v>
      </c>
      <c r="AK2302" s="147">
        <f>IF(AND($I2302="Si",T2302=1),1,IF(AND($I2302="Fisico",T2302=1),1,IF(AND(T2302=1,$I2302="Electronico"),2,IF(T2302=1,VLOOKUP($C2302&amp;"|"&amp;$B2302&amp;"|"&amp;$D2302,Empresas!$C$6:$CC$92,$G2302+6+1,0),0))))</f>
        <v>0</v>
      </c>
      <c r="AL2302" s="147">
        <f>IF(AND($I2302="Si",U2302=1),1,IF(AND($I2302="Fisico",U2302=1),1,IF(AND(U2302=1,$I2302="Electronico"),2,IF(U2302=1,VLOOKUP($C2302&amp;"|"&amp;$B2302&amp;"|"&amp;$D2302,Empresas!$C$6:$CC$92,$G2302+6+1,0),0))))</f>
        <v>0</v>
      </c>
      <c r="AM2302" s="149">
        <f t="shared" si="369"/>
        <v>0</v>
      </c>
      <c r="AN2302" s="149">
        <f t="shared" si="370"/>
        <v>0</v>
      </c>
      <c r="AO2302" s="152">
        <f t="shared" si="371"/>
        <v>0</v>
      </c>
    </row>
    <row r="2303" spans="1:41" x14ac:dyDescent="0.25">
      <c r="A2303" s="143" t="str">
        <f>VLOOKUP(D2303,Empresas!$D$7:$F$91,3,0)</f>
        <v>Omar</v>
      </c>
      <c r="B2303" s="144" t="str">
        <f>VLOOKUP(D2303,Empresas!$D$7:$G$91,4,0)</f>
        <v>Marisol</v>
      </c>
      <c r="C2303" s="144" t="s">
        <v>544</v>
      </c>
      <c r="D2303" s="144" t="s">
        <v>478</v>
      </c>
      <c r="E2303" s="144" t="str">
        <f>VLOOKUP(D2303,Empresas!$D$7:$E$92,2,0)</f>
        <v>LUIS CARRION (Persona natural)</v>
      </c>
      <c r="F2303" s="144" t="s">
        <v>183</v>
      </c>
      <c r="G2303" s="145">
        <f>+Empresas!$BR$2</f>
        <v>62</v>
      </c>
      <c r="H2303" s="145" t="str">
        <f>VLOOKUP(D2303,Empresas!$D$6:$L$92,7,0)</f>
        <v>Mensual</v>
      </c>
      <c r="I2303" s="144" t="str">
        <f>VLOOKUP(VLOOKUP(D2303&amp;"|"&amp;B2303,Empresas!$I$7:$CB$92,G2303,0),Tablas!$A$13:$B$14,2,0)</f>
        <v>Si</v>
      </c>
      <c r="J2303" s="78">
        <v>1</v>
      </c>
      <c r="K2303" s="78">
        <v>1</v>
      </c>
      <c r="L2303" s="78">
        <v>1</v>
      </c>
      <c r="M2303" s="78">
        <v>1</v>
      </c>
      <c r="N2303" s="78">
        <v>1</v>
      </c>
      <c r="O2303" s="78">
        <v>1</v>
      </c>
      <c r="P2303" s="78">
        <v>1</v>
      </c>
      <c r="Q2303" s="78">
        <v>1</v>
      </c>
      <c r="R2303" s="78"/>
      <c r="S2303" s="78"/>
      <c r="T2303" s="78"/>
      <c r="U2303" s="78"/>
      <c r="V2303" s="78" t="str">
        <f>VLOOKUP(D2303,Empresas!$D$7:$CF$91,81,0)</f>
        <v>A</v>
      </c>
      <c r="W2303" s="78" t="str">
        <f>VLOOKUP(D2303,Empresas!$D$7:$M$91,10,0)</f>
        <v>P. Natural</v>
      </c>
      <c r="X2303" s="69" t="str">
        <f t="shared" si="367"/>
        <v>SI</v>
      </c>
      <c r="Y2303" s="153" t="str">
        <f t="shared" si="368"/>
        <v>Si aplica</v>
      </c>
      <c r="Z2303" s="147">
        <f>IF(Y2303="No aplica",0,IF(I2303="no",0,IF(I2303="No aplica",0,IF(I2303="Si",1,IF(I2303="Fisico",1,IF(I2303="Electronico",2,VLOOKUP(C2303&amp;"|"&amp;B2303&amp;"|"&amp;D2303,Empresas!$C$6:$CC$92,G2303+6+1,0)))))))</f>
        <v>1</v>
      </c>
      <c r="AA2303" s="147">
        <f>IF(AND($I2303="Si",J2303=1),1,IF(AND($I2303="Fisico",J2303=1),1,IF(AND(J2303=1,$I2303="Electronico"),2,IF(J2303=1,VLOOKUP($C2303&amp;"|"&amp;$B2303&amp;"|"&amp;$D2303,Empresas!$C$6:$CC$92,$G2303+6+1,0),0))))</f>
        <v>1</v>
      </c>
      <c r="AB2303" s="147">
        <f>IF(AND($I2303="Si",K2303=1),1,IF(AND($I2303="Fisico",K2303=1),1,IF(AND(K2303=1,$I2303="Electronico"),2,IF(K2303=1,VLOOKUP($C2303&amp;"|"&amp;$B2303&amp;"|"&amp;$D2303,Empresas!$C$6:$CC$92,$G2303+6+1,0),0))))</f>
        <v>1</v>
      </c>
      <c r="AC2303" s="147">
        <f>IF(AND($I2303="Si",L2303=1),1,IF(AND($I2303="Fisico",L2303=1),1,IF(AND(L2303=1,$I2303="Electronico"),2,IF(L2303=1,VLOOKUP($C2303&amp;"|"&amp;$B2303&amp;"|"&amp;$D2303,Empresas!$C$6:$CC$92,$G2303+6+1,0),0))))</f>
        <v>1</v>
      </c>
      <c r="AD2303" s="147">
        <f>IF(AND($I2303="Si",M2303=1),1,IF(AND($I2303="Fisico",M2303=1),1,IF(AND(M2303=1,$I2303="Electronico"),2,IF(M2303=1,VLOOKUP($C2303&amp;"|"&amp;$B2303&amp;"|"&amp;$D2303,Empresas!$C$6:$CC$92,$G2303+6+1,0),0))))</f>
        <v>1</v>
      </c>
      <c r="AE2303" s="147">
        <f>IF(AND($I2303="Si",N2303=1),1,IF(AND($I2303="Fisico",N2303=1),1,IF(AND(N2303=1,$I2303="Electronico"),2,IF(N2303=1,VLOOKUP($C2303&amp;"|"&amp;$B2303&amp;"|"&amp;$D2303,Empresas!$C$6:$CC$92,$G2303+6+1,0),0))))</f>
        <v>1</v>
      </c>
      <c r="AF2303" s="147">
        <f>IF(AND($I2303="Si",O2303=1),1,IF(AND($I2303="Fisico",O2303=1),1,IF(AND(O2303=1,$I2303="Electronico"),2,IF(O2303=1,VLOOKUP($C2303&amp;"|"&amp;$B2303&amp;"|"&amp;$D2303,Empresas!$C$6:$CC$92,$G2303+6+1,0),0))))</f>
        <v>1</v>
      </c>
      <c r="AG2303" s="147">
        <f>IF(AND($I2303="Si",P2303=1),1,IF(AND($I2303="Fisico",P2303=1),1,IF(AND(P2303=1,$I2303="Electronico"),2,IF(P2303=1,VLOOKUP($C2303&amp;"|"&amp;$B2303&amp;"|"&amp;$D2303,Empresas!$C$6:$CC$92,$G2303+6+1,0),0))))</f>
        <v>1</v>
      </c>
      <c r="AH2303" s="147">
        <f>IF(AND($I2303="Si",Q2303=1),1,IF(AND($I2303="Fisico",Q2303=1),1,IF(AND(Q2303=1,$I2303="Electronico"),2,IF(Q2303=1,VLOOKUP($C2303&amp;"|"&amp;$B2303&amp;"|"&amp;$D2303,Empresas!$C$6:$CC$92,$G2303+6+1,0),0))))</f>
        <v>1</v>
      </c>
      <c r="AI2303" s="147">
        <f>IF(AND($I2303="Si",R2303=1),1,IF(AND($I2303="Fisico",R2303=1),1,IF(AND(R2303=1,$I2303="Electronico"),2,IF(R2303=1,VLOOKUP($C2303&amp;"|"&amp;$B2303&amp;"|"&amp;$D2303,Empresas!$C$6:$CC$92,$G2303+6+1,0),0))))</f>
        <v>0</v>
      </c>
      <c r="AJ2303" s="147">
        <f>IF(AND($I2303="Si",S2303=1),1,IF(AND($I2303="Fisico",S2303=1),1,IF(AND(S2303=1,$I2303="Electronico"),2,IF(S2303=1,VLOOKUP($C2303&amp;"|"&amp;$B2303&amp;"|"&amp;$D2303,Empresas!$C$6:$CC$92,$G2303+6+1,0),0))))</f>
        <v>0</v>
      </c>
      <c r="AK2303" s="147">
        <f>IF(AND($I2303="Si",T2303=1),1,IF(AND($I2303="Fisico",T2303=1),1,IF(AND(T2303=1,$I2303="Electronico"),2,IF(T2303=1,VLOOKUP($C2303&amp;"|"&amp;$B2303&amp;"|"&amp;$D2303,Empresas!$C$6:$CC$92,$G2303+6+1,0),0))))</f>
        <v>0</v>
      </c>
      <c r="AL2303" s="147">
        <f>IF(AND($I2303="Si",U2303=1),1,IF(AND($I2303="Fisico",U2303=1),1,IF(AND(U2303=1,$I2303="Electronico"),2,IF(U2303=1,VLOOKUP($C2303&amp;"|"&amp;$B2303&amp;"|"&amp;$D2303,Empresas!$C$6:$CC$92,$G2303+6+1,0),0))))</f>
        <v>0</v>
      </c>
      <c r="AM2303" s="149">
        <f t="shared" si="369"/>
        <v>8</v>
      </c>
      <c r="AN2303" s="149">
        <f t="shared" si="370"/>
        <v>8</v>
      </c>
      <c r="AO2303" s="152">
        <f t="shared" si="371"/>
        <v>1</v>
      </c>
    </row>
    <row r="2304" spans="1:41" x14ac:dyDescent="0.25">
      <c r="A2304" s="143" t="str">
        <f>VLOOKUP(D2304,Empresas!$D$7:$F$91,3,0)</f>
        <v>Omar</v>
      </c>
      <c r="B2304" s="144" t="str">
        <f>VLOOKUP(D2304,Empresas!$D$7:$G$91,4,0)</f>
        <v>Marisol</v>
      </c>
      <c r="C2304" s="144" t="s">
        <v>544</v>
      </c>
      <c r="D2304" s="144" t="s">
        <v>478</v>
      </c>
      <c r="E2304" s="144" t="str">
        <f>VLOOKUP(D2304,Empresas!$D$7:$E$92,2,0)</f>
        <v>LUIS CARRION (Persona natural)</v>
      </c>
      <c r="F2304" s="144" t="s">
        <v>184</v>
      </c>
      <c r="G2304" s="145">
        <f>+G2303+1</f>
        <v>63</v>
      </c>
      <c r="H2304" s="145" t="str">
        <f>VLOOKUP(D2304,Empresas!$D$6:$L$92,7,0)</f>
        <v>Mensual</v>
      </c>
      <c r="I2304" s="144" t="str">
        <f>VLOOKUP(VLOOKUP(D2304&amp;"|"&amp;B2304,Empresas!$I$7:$CB$92,G2304,0),Tablas!$A$13:$B$14,2,0)</f>
        <v>No</v>
      </c>
      <c r="J2304" s="78"/>
      <c r="K2304" s="78"/>
      <c r="L2304" s="78"/>
      <c r="M2304" s="78"/>
      <c r="N2304" s="78"/>
      <c r="O2304" s="78"/>
      <c r="P2304" s="78"/>
      <c r="Q2304" s="78"/>
      <c r="R2304" s="78"/>
      <c r="S2304" s="78"/>
      <c r="T2304" s="78"/>
      <c r="U2304" s="78"/>
      <c r="V2304" s="78" t="str">
        <f>VLOOKUP(D2304,Empresas!$D$7:$CF$91,81,0)</f>
        <v>A</v>
      </c>
      <c r="W2304" s="78" t="str">
        <f>VLOOKUP(D2304,Empresas!$D$7:$M$91,10,0)</f>
        <v>P. Natural</v>
      </c>
      <c r="X2304" s="69" t="str">
        <f t="shared" si="367"/>
        <v>SI</v>
      </c>
      <c r="Y2304" s="153" t="str">
        <f t="shared" si="368"/>
        <v>No aplica</v>
      </c>
      <c r="Z2304" s="147">
        <f>IF(Y2304="No aplica",0,IF(I2304="no",0,IF(I2304="No aplica",0,IF(I2304="Si",1,IF(I2304="Fisico",1,IF(I2304="Electronico",2,VLOOKUP(C2304&amp;"|"&amp;B2304&amp;"|"&amp;D2304,Empresas!$C$6:$CC$92,G2304+6+1,0)))))))</f>
        <v>0</v>
      </c>
      <c r="AA2304" s="147">
        <f>IF(AND($I2304="Si",J2304=1),1,IF(AND($I2304="Fisico",J2304=1),1,IF(AND(J2304=1,$I2304="Electronico"),2,IF(J2304=1,VLOOKUP($C2304&amp;"|"&amp;$B2304&amp;"|"&amp;$D2304,Empresas!$C$6:$CC$92,$G2304+6+1,0),0))))</f>
        <v>0</v>
      </c>
      <c r="AB2304" s="147">
        <f>IF(AND($I2304="Si",K2304=1),1,IF(AND($I2304="Fisico",K2304=1),1,IF(AND(K2304=1,$I2304="Electronico"),2,IF(K2304=1,VLOOKUP($C2304&amp;"|"&amp;$B2304&amp;"|"&amp;$D2304,Empresas!$C$6:$CC$92,$G2304+6+1,0),0))))</f>
        <v>0</v>
      </c>
      <c r="AC2304" s="147">
        <f>IF(AND($I2304="Si",L2304=1),1,IF(AND($I2304="Fisico",L2304=1),1,IF(AND(L2304=1,$I2304="Electronico"),2,IF(L2304=1,VLOOKUP($C2304&amp;"|"&amp;$B2304&amp;"|"&amp;$D2304,Empresas!$C$6:$CC$92,$G2304+6+1,0),0))))</f>
        <v>0</v>
      </c>
      <c r="AD2304" s="147">
        <f>IF(AND($I2304="Si",M2304=1),1,IF(AND($I2304="Fisico",M2304=1),1,IF(AND(M2304=1,$I2304="Electronico"),2,IF(M2304=1,VLOOKUP($C2304&amp;"|"&amp;$B2304&amp;"|"&amp;$D2304,Empresas!$C$6:$CC$92,$G2304+6+1,0),0))))</f>
        <v>0</v>
      </c>
      <c r="AE2304" s="147">
        <f>IF(AND($I2304="Si",N2304=1),1,IF(AND($I2304="Fisico",N2304=1),1,IF(AND(N2304=1,$I2304="Electronico"),2,IF(N2304=1,VLOOKUP($C2304&amp;"|"&amp;$B2304&amp;"|"&amp;$D2304,Empresas!$C$6:$CC$92,$G2304+6+1,0),0))))</f>
        <v>0</v>
      </c>
      <c r="AF2304" s="147">
        <f>IF(AND($I2304="Si",O2304=1),1,IF(AND($I2304="Fisico",O2304=1),1,IF(AND(O2304=1,$I2304="Electronico"),2,IF(O2304=1,VLOOKUP($C2304&amp;"|"&amp;$B2304&amp;"|"&amp;$D2304,Empresas!$C$6:$CC$92,$G2304+6+1,0),0))))</f>
        <v>0</v>
      </c>
      <c r="AG2304" s="147">
        <f>IF(AND($I2304="Si",P2304=1),1,IF(AND($I2304="Fisico",P2304=1),1,IF(AND(P2304=1,$I2304="Electronico"),2,IF(P2304=1,VLOOKUP($C2304&amp;"|"&amp;$B2304&amp;"|"&amp;$D2304,Empresas!$C$6:$CC$92,$G2304+6+1,0),0))))</f>
        <v>0</v>
      </c>
      <c r="AH2304" s="147">
        <f>IF(AND($I2304="Si",Q2304=1),1,IF(AND($I2304="Fisico",Q2304=1),1,IF(AND(Q2304=1,$I2304="Electronico"),2,IF(Q2304=1,VLOOKUP($C2304&amp;"|"&amp;$B2304&amp;"|"&amp;$D2304,Empresas!$C$6:$CC$92,$G2304+6+1,0),0))))</f>
        <v>0</v>
      </c>
      <c r="AI2304" s="147">
        <f>IF(AND($I2304="Si",R2304=1),1,IF(AND($I2304="Fisico",R2304=1),1,IF(AND(R2304=1,$I2304="Electronico"),2,IF(R2304=1,VLOOKUP($C2304&amp;"|"&amp;$B2304&amp;"|"&amp;$D2304,Empresas!$C$6:$CC$92,$G2304+6+1,0),0))))</f>
        <v>0</v>
      </c>
      <c r="AJ2304" s="147">
        <f>IF(AND($I2304="Si",S2304=1),1,IF(AND($I2304="Fisico",S2304=1),1,IF(AND(S2304=1,$I2304="Electronico"),2,IF(S2304=1,VLOOKUP($C2304&amp;"|"&amp;$B2304&amp;"|"&amp;$D2304,Empresas!$C$6:$CC$92,$G2304+6+1,0),0))))</f>
        <v>0</v>
      </c>
      <c r="AK2304" s="147">
        <f>IF(AND($I2304="Si",T2304=1),1,IF(AND($I2304="Fisico",T2304=1),1,IF(AND(T2304=1,$I2304="Electronico"),2,IF(T2304=1,VLOOKUP($C2304&amp;"|"&amp;$B2304&amp;"|"&amp;$D2304,Empresas!$C$6:$CC$92,$G2304+6+1,0),0))))</f>
        <v>0</v>
      </c>
      <c r="AL2304" s="147">
        <f>IF(AND($I2304="Si",U2304=1),1,IF(AND($I2304="Fisico",U2304=1),1,IF(AND(U2304=1,$I2304="Electronico"),2,IF(U2304=1,VLOOKUP($C2304&amp;"|"&amp;$B2304&amp;"|"&amp;$D2304,Empresas!$C$6:$CC$92,$G2304+6+1,0),0))))</f>
        <v>0</v>
      </c>
      <c r="AM2304" s="149">
        <f t="shared" si="369"/>
        <v>0</v>
      </c>
      <c r="AN2304" s="149">
        <f t="shared" si="370"/>
        <v>0</v>
      </c>
      <c r="AO2304" s="152">
        <f t="shared" si="371"/>
        <v>0</v>
      </c>
    </row>
    <row r="2305" spans="1:41" x14ac:dyDescent="0.25">
      <c r="A2305" s="143" t="str">
        <f>VLOOKUP(D2305,Empresas!$D$7:$F$91,3,0)</f>
        <v>Omar</v>
      </c>
      <c r="B2305" s="144" t="str">
        <f>VLOOKUP(D2305,Empresas!$D$7:$G$91,4,0)</f>
        <v>Marisol</v>
      </c>
      <c r="C2305" s="144" t="s">
        <v>544</v>
      </c>
      <c r="D2305" s="144" t="s">
        <v>478</v>
      </c>
      <c r="E2305" s="144" t="str">
        <f>VLOOKUP(D2305,Empresas!$D$7:$E$92,2,0)</f>
        <v>LUIS CARRION (Persona natural)</v>
      </c>
      <c r="F2305" s="144" t="s">
        <v>185</v>
      </c>
      <c r="G2305" s="145">
        <f t="shared" ref="G2305:G2312" si="377">+G2304+1</f>
        <v>64</v>
      </c>
      <c r="H2305" s="145" t="str">
        <f>VLOOKUP(D2305,Empresas!$D$6:$L$92,7,0)</f>
        <v>Mensual</v>
      </c>
      <c r="I2305" s="144" t="str">
        <f>VLOOKUP(VLOOKUP(D2305&amp;"|"&amp;B2305,Empresas!$I$7:$CB$92,G2305,0),Tablas!$A$13:$B$14,2,0)</f>
        <v>No</v>
      </c>
      <c r="J2305" s="78"/>
      <c r="K2305" s="78"/>
      <c r="L2305" s="78"/>
      <c r="M2305" s="78"/>
      <c r="N2305" s="78"/>
      <c r="O2305" s="78"/>
      <c r="P2305" s="78"/>
      <c r="Q2305" s="78"/>
      <c r="R2305" s="78"/>
      <c r="S2305" s="78"/>
      <c r="T2305" s="78"/>
      <c r="U2305" s="78"/>
      <c r="V2305" s="78" t="str">
        <f>VLOOKUP(D2305,Empresas!$D$7:$CF$91,81,0)</f>
        <v>A</v>
      </c>
      <c r="W2305" s="78" t="str">
        <f>VLOOKUP(D2305,Empresas!$D$7:$M$91,10,0)</f>
        <v>P. Natural</v>
      </c>
      <c r="X2305" s="69" t="str">
        <f t="shared" si="367"/>
        <v>SI</v>
      </c>
      <c r="Y2305" s="153" t="str">
        <f t="shared" si="368"/>
        <v>No aplica</v>
      </c>
      <c r="Z2305" s="147">
        <f>IF(Y2305="No aplica",0,IF(I2305="no",0,IF(I2305="No aplica",0,IF(I2305="Si",1,IF(I2305="Fisico",1,IF(I2305="Electronico",2,VLOOKUP(C2305&amp;"|"&amp;B2305&amp;"|"&amp;D2305,Empresas!$C$6:$CC$92,G2305+6+1,0)))))))</f>
        <v>0</v>
      </c>
      <c r="AA2305" s="147">
        <f>IF(AND($I2305="Si",J2305=1),1,IF(AND($I2305="Fisico",J2305=1),1,IF(AND(J2305=1,$I2305="Electronico"),2,IF(J2305=1,VLOOKUP($C2305&amp;"|"&amp;$B2305&amp;"|"&amp;$D2305,Empresas!$C$6:$CC$92,$G2305+6+1,0),0))))</f>
        <v>0</v>
      </c>
      <c r="AB2305" s="147">
        <f>IF(AND($I2305="Si",K2305=1),1,IF(AND($I2305="Fisico",K2305=1),1,IF(AND(K2305=1,$I2305="Electronico"),2,IF(K2305=1,VLOOKUP($C2305&amp;"|"&amp;$B2305&amp;"|"&amp;$D2305,Empresas!$C$6:$CC$92,$G2305+6+1,0),0))))</f>
        <v>0</v>
      </c>
      <c r="AC2305" s="147">
        <f>IF(AND($I2305="Si",L2305=1),1,IF(AND($I2305="Fisico",L2305=1),1,IF(AND(L2305=1,$I2305="Electronico"),2,IF(L2305=1,VLOOKUP($C2305&amp;"|"&amp;$B2305&amp;"|"&amp;$D2305,Empresas!$C$6:$CC$92,$G2305+6+1,0),0))))</f>
        <v>0</v>
      </c>
      <c r="AD2305" s="147">
        <f>IF(AND($I2305="Si",M2305=1),1,IF(AND($I2305="Fisico",M2305=1),1,IF(AND(M2305=1,$I2305="Electronico"),2,IF(M2305=1,VLOOKUP($C2305&amp;"|"&amp;$B2305&amp;"|"&amp;$D2305,Empresas!$C$6:$CC$92,$G2305+6+1,0),0))))</f>
        <v>0</v>
      </c>
      <c r="AE2305" s="147">
        <f>IF(AND($I2305="Si",N2305=1),1,IF(AND($I2305="Fisico",N2305=1),1,IF(AND(N2305=1,$I2305="Electronico"),2,IF(N2305=1,VLOOKUP($C2305&amp;"|"&amp;$B2305&amp;"|"&amp;$D2305,Empresas!$C$6:$CC$92,$G2305+6+1,0),0))))</f>
        <v>0</v>
      </c>
      <c r="AF2305" s="147">
        <f>IF(AND($I2305="Si",O2305=1),1,IF(AND($I2305="Fisico",O2305=1),1,IF(AND(O2305=1,$I2305="Electronico"),2,IF(O2305=1,VLOOKUP($C2305&amp;"|"&amp;$B2305&amp;"|"&amp;$D2305,Empresas!$C$6:$CC$92,$G2305+6+1,0),0))))</f>
        <v>0</v>
      </c>
      <c r="AG2305" s="147">
        <f>IF(AND($I2305="Si",P2305=1),1,IF(AND($I2305="Fisico",P2305=1),1,IF(AND(P2305=1,$I2305="Electronico"),2,IF(P2305=1,VLOOKUP($C2305&amp;"|"&amp;$B2305&amp;"|"&amp;$D2305,Empresas!$C$6:$CC$92,$G2305+6+1,0),0))))</f>
        <v>0</v>
      </c>
      <c r="AH2305" s="147">
        <f>IF(AND($I2305="Si",Q2305=1),1,IF(AND($I2305="Fisico",Q2305=1),1,IF(AND(Q2305=1,$I2305="Electronico"),2,IF(Q2305=1,VLOOKUP($C2305&amp;"|"&amp;$B2305&amp;"|"&amp;$D2305,Empresas!$C$6:$CC$92,$G2305+6+1,0),0))))</f>
        <v>0</v>
      </c>
      <c r="AI2305" s="147">
        <f>IF(AND($I2305="Si",R2305=1),1,IF(AND($I2305="Fisico",R2305=1),1,IF(AND(R2305=1,$I2305="Electronico"),2,IF(R2305=1,VLOOKUP($C2305&amp;"|"&amp;$B2305&amp;"|"&amp;$D2305,Empresas!$C$6:$CC$92,$G2305+6+1,0),0))))</f>
        <v>0</v>
      </c>
      <c r="AJ2305" s="147">
        <f>IF(AND($I2305="Si",S2305=1),1,IF(AND($I2305="Fisico",S2305=1),1,IF(AND(S2305=1,$I2305="Electronico"),2,IF(S2305=1,VLOOKUP($C2305&amp;"|"&amp;$B2305&amp;"|"&amp;$D2305,Empresas!$C$6:$CC$92,$G2305+6+1,0),0))))</f>
        <v>0</v>
      </c>
      <c r="AK2305" s="147">
        <f>IF(AND($I2305="Si",T2305=1),1,IF(AND($I2305="Fisico",T2305=1),1,IF(AND(T2305=1,$I2305="Electronico"),2,IF(T2305=1,VLOOKUP($C2305&amp;"|"&amp;$B2305&amp;"|"&amp;$D2305,Empresas!$C$6:$CC$92,$G2305+6+1,0),0))))</f>
        <v>0</v>
      </c>
      <c r="AL2305" s="147">
        <f>IF(AND($I2305="Si",U2305=1),1,IF(AND($I2305="Fisico",U2305=1),1,IF(AND(U2305=1,$I2305="Electronico"),2,IF(U2305=1,VLOOKUP($C2305&amp;"|"&amp;$B2305&amp;"|"&amp;$D2305,Empresas!$C$6:$CC$92,$G2305+6+1,0),0))))</f>
        <v>0</v>
      </c>
      <c r="AM2305" s="149">
        <f t="shared" si="369"/>
        <v>0</v>
      </c>
      <c r="AN2305" s="149">
        <f t="shared" si="370"/>
        <v>0</v>
      </c>
      <c r="AO2305" s="152">
        <f t="shared" si="371"/>
        <v>0</v>
      </c>
    </row>
    <row r="2306" spans="1:41" x14ac:dyDescent="0.25">
      <c r="A2306" s="143" t="str">
        <f>VLOOKUP(D2306,Empresas!$D$7:$F$91,3,0)</f>
        <v>Omar</v>
      </c>
      <c r="B2306" s="144" t="str">
        <f>VLOOKUP(D2306,Empresas!$D$7:$G$91,4,0)</f>
        <v>Marisol</v>
      </c>
      <c r="C2306" s="144" t="s">
        <v>544</v>
      </c>
      <c r="D2306" s="144" t="s">
        <v>478</v>
      </c>
      <c r="E2306" s="144" t="str">
        <f>VLOOKUP(D2306,Empresas!$D$7:$E$92,2,0)</f>
        <v>LUIS CARRION (Persona natural)</v>
      </c>
      <c r="F2306" s="144" t="s">
        <v>186</v>
      </c>
      <c r="G2306" s="145">
        <f t="shared" si="377"/>
        <v>65</v>
      </c>
      <c r="H2306" s="145" t="str">
        <f>VLOOKUP(D2306,Empresas!$D$6:$L$92,7,0)</f>
        <v>Mensual</v>
      </c>
      <c r="I2306" s="144" t="str">
        <f>VLOOKUP(VLOOKUP(D2306&amp;"|"&amp;B2306,Empresas!$I$7:$CB$92,G2306,0),Tablas!$A$13:$B$14,2,0)</f>
        <v>No</v>
      </c>
      <c r="J2306" s="78"/>
      <c r="K2306" s="78"/>
      <c r="L2306" s="78"/>
      <c r="M2306" s="78"/>
      <c r="N2306" s="78"/>
      <c r="O2306" s="78"/>
      <c r="P2306" s="78"/>
      <c r="Q2306" s="78"/>
      <c r="R2306" s="78"/>
      <c r="S2306" s="78"/>
      <c r="T2306" s="78"/>
      <c r="U2306" s="78"/>
      <c r="V2306" s="78" t="str">
        <f>VLOOKUP(D2306,Empresas!$D$7:$CF$91,81,0)</f>
        <v>A</v>
      </c>
      <c r="W2306" s="78" t="str">
        <f>VLOOKUP(D2306,Empresas!$D$7:$M$91,10,0)</f>
        <v>P. Natural</v>
      </c>
      <c r="X2306" s="69" t="str">
        <f t="shared" si="367"/>
        <v>SI</v>
      </c>
      <c r="Y2306" s="153" t="str">
        <f t="shared" si="368"/>
        <v>No aplica</v>
      </c>
      <c r="Z2306" s="147">
        <f>IF(Y2306="No aplica",0,IF(I2306="no",0,IF(I2306="No aplica",0,IF(I2306="Si",1,IF(I2306="Fisico",1,IF(I2306="Electronico",2,VLOOKUP(C2306&amp;"|"&amp;B2306&amp;"|"&amp;D2306,Empresas!$C$6:$CC$92,G2306+6+1,0)))))))</f>
        <v>0</v>
      </c>
      <c r="AA2306" s="147">
        <f>IF(AND($I2306="Si",J2306=1),1,IF(AND($I2306="Fisico",J2306=1),1,IF(AND(J2306=1,$I2306="Electronico"),2,IF(J2306=1,VLOOKUP($C2306&amp;"|"&amp;$B2306&amp;"|"&amp;$D2306,Empresas!$C$6:$CC$92,$G2306+6+1,0),0))))</f>
        <v>0</v>
      </c>
      <c r="AB2306" s="147">
        <f>IF(AND($I2306="Si",K2306=1),1,IF(AND($I2306="Fisico",K2306=1),1,IF(AND(K2306=1,$I2306="Electronico"),2,IF(K2306=1,VLOOKUP($C2306&amp;"|"&amp;$B2306&amp;"|"&amp;$D2306,Empresas!$C$6:$CC$92,$G2306+6+1,0),0))))</f>
        <v>0</v>
      </c>
      <c r="AC2306" s="147">
        <f>IF(AND($I2306="Si",L2306=1),1,IF(AND($I2306="Fisico",L2306=1),1,IF(AND(L2306=1,$I2306="Electronico"),2,IF(L2306=1,VLOOKUP($C2306&amp;"|"&amp;$B2306&amp;"|"&amp;$D2306,Empresas!$C$6:$CC$92,$G2306+6+1,0),0))))</f>
        <v>0</v>
      </c>
      <c r="AD2306" s="147">
        <f>IF(AND($I2306="Si",M2306=1),1,IF(AND($I2306="Fisico",M2306=1),1,IF(AND(M2306=1,$I2306="Electronico"),2,IF(M2306=1,VLOOKUP($C2306&amp;"|"&amp;$B2306&amp;"|"&amp;$D2306,Empresas!$C$6:$CC$92,$G2306+6+1,0),0))))</f>
        <v>0</v>
      </c>
      <c r="AE2306" s="147">
        <f>IF(AND($I2306="Si",N2306=1),1,IF(AND($I2306="Fisico",N2306=1),1,IF(AND(N2306=1,$I2306="Electronico"),2,IF(N2306=1,VLOOKUP($C2306&amp;"|"&amp;$B2306&amp;"|"&amp;$D2306,Empresas!$C$6:$CC$92,$G2306+6+1,0),0))))</f>
        <v>0</v>
      </c>
      <c r="AF2306" s="147">
        <f>IF(AND($I2306="Si",O2306=1),1,IF(AND($I2306="Fisico",O2306=1),1,IF(AND(O2306=1,$I2306="Electronico"),2,IF(O2306=1,VLOOKUP($C2306&amp;"|"&amp;$B2306&amp;"|"&amp;$D2306,Empresas!$C$6:$CC$92,$G2306+6+1,0),0))))</f>
        <v>0</v>
      </c>
      <c r="AG2306" s="147">
        <f>IF(AND($I2306="Si",P2306=1),1,IF(AND($I2306="Fisico",P2306=1),1,IF(AND(P2306=1,$I2306="Electronico"),2,IF(P2306=1,VLOOKUP($C2306&amp;"|"&amp;$B2306&amp;"|"&amp;$D2306,Empresas!$C$6:$CC$92,$G2306+6+1,0),0))))</f>
        <v>0</v>
      </c>
      <c r="AH2306" s="147">
        <f>IF(AND($I2306="Si",Q2306=1),1,IF(AND($I2306="Fisico",Q2306=1),1,IF(AND(Q2306=1,$I2306="Electronico"),2,IF(Q2306=1,VLOOKUP($C2306&amp;"|"&amp;$B2306&amp;"|"&amp;$D2306,Empresas!$C$6:$CC$92,$G2306+6+1,0),0))))</f>
        <v>0</v>
      </c>
      <c r="AI2306" s="147">
        <f>IF(AND($I2306="Si",R2306=1),1,IF(AND($I2306="Fisico",R2306=1),1,IF(AND(R2306=1,$I2306="Electronico"),2,IF(R2306=1,VLOOKUP($C2306&amp;"|"&amp;$B2306&amp;"|"&amp;$D2306,Empresas!$C$6:$CC$92,$G2306+6+1,0),0))))</f>
        <v>0</v>
      </c>
      <c r="AJ2306" s="147">
        <f>IF(AND($I2306="Si",S2306=1),1,IF(AND($I2306="Fisico",S2306=1),1,IF(AND(S2306=1,$I2306="Electronico"),2,IF(S2306=1,VLOOKUP($C2306&amp;"|"&amp;$B2306&amp;"|"&amp;$D2306,Empresas!$C$6:$CC$92,$G2306+6+1,0),0))))</f>
        <v>0</v>
      </c>
      <c r="AK2306" s="147">
        <f>IF(AND($I2306="Si",T2306=1),1,IF(AND($I2306="Fisico",T2306=1),1,IF(AND(T2306=1,$I2306="Electronico"),2,IF(T2306=1,VLOOKUP($C2306&amp;"|"&amp;$B2306&amp;"|"&amp;$D2306,Empresas!$C$6:$CC$92,$G2306+6+1,0),0))))</f>
        <v>0</v>
      </c>
      <c r="AL2306" s="147">
        <f>IF(AND($I2306="Si",U2306=1),1,IF(AND($I2306="Fisico",U2306=1),1,IF(AND(U2306=1,$I2306="Electronico"),2,IF(U2306=1,VLOOKUP($C2306&amp;"|"&amp;$B2306&amp;"|"&amp;$D2306,Empresas!$C$6:$CC$92,$G2306+6+1,0),0))))</f>
        <v>0</v>
      </c>
      <c r="AM2306" s="149">
        <f t="shared" si="369"/>
        <v>0</v>
      </c>
      <c r="AN2306" s="149">
        <f t="shared" si="370"/>
        <v>0</v>
      </c>
      <c r="AO2306" s="152">
        <f t="shared" si="371"/>
        <v>0</v>
      </c>
    </row>
    <row r="2307" spans="1:41" x14ac:dyDescent="0.25">
      <c r="A2307" s="143" t="str">
        <f>VLOOKUP(D2307,Empresas!$D$7:$F$91,3,0)</f>
        <v>Omar</v>
      </c>
      <c r="B2307" s="144" t="str">
        <f>VLOOKUP(D2307,Empresas!$D$7:$G$91,4,0)</f>
        <v>Marisol</v>
      </c>
      <c r="C2307" s="144" t="s">
        <v>544</v>
      </c>
      <c r="D2307" s="144" t="s">
        <v>478</v>
      </c>
      <c r="E2307" s="144" t="str">
        <f>VLOOKUP(D2307,Empresas!$D$7:$E$92,2,0)</f>
        <v>LUIS CARRION (Persona natural)</v>
      </c>
      <c r="F2307" s="144" t="s">
        <v>187</v>
      </c>
      <c r="G2307" s="145">
        <f t="shared" si="377"/>
        <v>66</v>
      </c>
      <c r="H2307" s="145" t="str">
        <f>VLOOKUP(D2307,Empresas!$D$6:$L$92,7,0)</f>
        <v>Mensual</v>
      </c>
      <c r="I2307" s="144" t="str">
        <f>VLOOKUP(VLOOKUP(D2307&amp;"|"&amp;B2307,Empresas!$I$7:$CB$92,G2307,0),Tablas!$A$13:$B$14,2,0)</f>
        <v>No</v>
      </c>
      <c r="J2307" s="78"/>
      <c r="K2307" s="78"/>
      <c r="L2307" s="78"/>
      <c r="M2307" s="78"/>
      <c r="N2307" s="78"/>
      <c r="O2307" s="78"/>
      <c r="P2307" s="78"/>
      <c r="Q2307" s="78"/>
      <c r="R2307" s="78"/>
      <c r="S2307" s="78"/>
      <c r="T2307" s="78"/>
      <c r="U2307" s="78"/>
      <c r="V2307" s="78" t="str">
        <f>VLOOKUP(D2307,Empresas!$D$7:$CF$91,81,0)</f>
        <v>A</v>
      </c>
      <c r="W2307" s="78" t="str">
        <f>VLOOKUP(D2307,Empresas!$D$7:$M$91,10,0)</f>
        <v>P. Natural</v>
      </c>
      <c r="X2307" s="69" t="str">
        <f t="shared" si="367"/>
        <v>SI</v>
      </c>
      <c r="Y2307" s="153" t="str">
        <f t="shared" si="368"/>
        <v>No aplica</v>
      </c>
      <c r="Z2307" s="147">
        <f>IF(Y2307="No aplica",0,IF(I2307="no",0,IF(I2307="No aplica",0,IF(I2307="Si",1,IF(I2307="Fisico",1,IF(I2307="Electronico",2,VLOOKUP(C2307&amp;"|"&amp;B2307&amp;"|"&amp;D2307,Empresas!$C$6:$CC$92,G2307+6+1,0)))))))</f>
        <v>0</v>
      </c>
      <c r="AA2307" s="147">
        <f>IF(AND($I2307="Si",J2307=1),1,IF(AND($I2307="Fisico",J2307=1),1,IF(AND(J2307=1,$I2307="Electronico"),2,IF(J2307=1,VLOOKUP($C2307&amp;"|"&amp;$B2307&amp;"|"&amp;$D2307,Empresas!$C$6:$CC$92,$G2307+6+1,0),0))))</f>
        <v>0</v>
      </c>
      <c r="AB2307" s="147">
        <f>IF(AND($I2307="Si",K2307=1),1,IF(AND($I2307="Fisico",K2307=1),1,IF(AND(K2307=1,$I2307="Electronico"),2,IF(K2307=1,VLOOKUP($C2307&amp;"|"&amp;$B2307&amp;"|"&amp;$D2307,Empresas!$C$6:$CC$92,$G2307+6+1,0),0))))</f>
        <v>0</v>
      </c>
      <c r="AC2307" s="147">
        <f>IF(AND($I2307="Si",L2307=1),1,IF(AND($I2307="Fisico",L2307=1),1,IF(AND(L2307=1,$I2307="Electronico"),2,IF(L2307=1,VLOOKUP($C2307&amp;"|"&amp;$B2307&amp;"|"&amp;$D2307,Empresas!$C$6:$CC$92,$G2307+6+1,0),0))))</f>
        <v>0</v>
      </c>
      <c r="AD2307" s="147">
        <f>IF(AND($I2307="Si",M2307=1),1,IF(AND($I2307="Fisico",M2307=1),1,IF(AND(M2307=1,$I2307="Electronico"),2,IF(M2307=1,VLOOKUP($C2307&amp;"|"&amp;$B2307&amp;"|"&amp;$D2307,Empresas!$C$6:$CC$92,$G2307+6+1,0),0))))</f>
        <v>0</v>
      </c>
      <c r="AE2307" s="147">
        <f>IF(AND($I2307="Si",N2307=1),1,IF(AND($I2307="Fisico",N2307=1),1,IF(AND(N2307=1,$I2307="Electronico"),2,IF(N2307=1,VLOOKUP($C2307&amp;"|"&amp;$B2307&amp;"|"&amp;$D2307,Empresas!$C$6:$CC$92,$G2307+6+1,0),0))))</f>
        <v>0</v>
      </c>
      <c r="AF2307" s="147">
        <f>IF(AND($I2307="Si",O2307=1),1,IF(AND($I2307="Fisico",O2307=1),1,IF(AND(O2307=1,$I2307="Electronico"),2,IF(O2307=1,VLOOKUP($C2307&amp;"|"&amp;$B2307&amp;"|"&amp;$D2307,Empresas!$C$6:$CC$92,$G2307+6+1,0),0))))</f>
        <v>0</v>
      </c>
      <c r="AG2307" s="147">
        <f>IF(AND($I2307="Si",P2307=1),1,IF(AND($I2307="Fisico",P2307=1),1,IF(AND(P2307=1,$I2307="Electronico"),2,IF(P2307=1,VLOOKUP($C2307&amp;"|"&amp;$B2307&amp;"|"&amp;$D2307,Empresas!$C$6:$CC$92,$G2307+6+1,0),0))))</f>
        <v>0</v>
      </c>
      <c r="AH2307" s="147">
        <f>IF(AND($I2307="Si",Q2307=1),1,IF(AND($I2307="Fisico",Q2307=1),1,IF(AND(Q2307=1,$I2307="Electronico"),2,IF(Q2307=1,VLOOKUP($C2307&amp;"|"&amp;$B2307&amp;"|"&amp;$D2307,Empresas!$C$6:$CC$92,$G2307+6+1,0),0))))</f>
        <v>0</v>
      </c>
      <c r="AI2307" s="147">
        <f>IF(AND($I2307="Si",R2307=1),1,IF(AND($I2307="Fisico",R2307=1),1,IF(AND(R2307=1,$I2307="Electronico"),2,IF(R2307=1,VLOOKUP($C2307&amp;"|"&amp;$B2307&amp;"|"&amp;$D2307,Empresas!$C$6:$CC$92,$G2307+6+1,0),0))))</f>
        <v>0</v>
      </c>
      <c r="AJ2307" s="147">
        <f>IF(AND($I2307="Si",S2307=1),1,IF(AND($I2307="Fisico",S2307=1),1,IF(AND(S2307=1,$I2307="Electronico"),2,IF(S2307=1,VLOOKUP($C2307&amp;"|"&amp;$B2307&amp;"|"&amp;$D2307,Empresas!$C$6:$CC$92,$G2307+6+1,0),0))))</f>
        <v>0</v>
      </c>
      <c r="AK2307" s="147">
        <f>IF(AND($I2307="Si",T2307=1),1,IF(AND($I2307="Fisico",T2307=1),1,IF(AND(T2307=1,$I2307="Electronico"),2,IF(T2307=1,VLOOKUP($C2307&amp;"|"&amp;$B2307&amp;"|"&amp;$D2307,Empresas!$C$6:$CC$92,$G2307+6+1,0),0))))</f>
        <v>0</v>
      </c>
      <c r="AL2307" s="147">
        <f>IF(AND($I2307="Si",U2307=1),1,IF(AND($I2307="Fisico",U2307=1),1,IF(AND(U2307=1,$I2307="Electronico"),2,IF(U2307=1,VLOOKUP($C2307&amp;"|"&amp;$B2307&amp;"|"&amp;$D2307,Empresas!$C$6:$CC$92,$G2307+6+1,0),0))))</f>
        <v>0</v>
      </c>
      <c r="AM2307" s="149">
        <f t="shared" si="369"/>
        <v>0</v>
      </c>
      <c r="AN2307" s="149">
        <f t="shared" si="370"/>
        <v>0</v>
      </c>
      <c r="AO2307" s="152">
        <f t="shared" si="371"/>
        <v>0</v>
      </c>
    </row>
    <row r="2308" spans="1:41" x14ac:dyDescent="0.25">
      <c r="A2308" s="143" t="str">
        <f>VLOOKUP(D2308,Empresas!$D$7:$F$91,3,0)</f>
        <v>Omar</v>
      </c>
      <c r="B2308" s="144" t="str">
        <f>VLOOKUP(D2308,Empresas!$D$7:$G$91,4,0)</f>
        <v>Marisol</v>
      </c>
      <c r="C2308" s="144" t="s">
        <v>544</v>
      </c>
      <c r="D2308" s="144" t="s">
        <v>478</v>
      </c>
      <c r="E2308" s="144" t="str">
        <f>VLOOKUP(D2308,Empresas!$D$7:$E$92,2,0)</f>
        <v>LUIS CARRION (Persona natural)</v>
      </c>
      <c r="F2308" s="144" t="s">
        <v>188</v>
      </c>
      <c r="G2308" s="145">
        <f t="shared" si="377"/>
        <v>67</v>
      </c>
      <c r="H2308" s="145" t="str">
        <f>VLOOKUP(D2308,Empresas!$D$6:$L$92,7,0)</f>
        <v>Mensual</v>
      </c>
      <c r="I2308" s="144" t="str">
        <f>VLOOKUP(VLOOKUP(D2308&amp;"|"&amp;B2308,Empresas!$I$7:$CB$92,G2308,0),Tablas!$A$13:$B$14,2,0)</f>
        <v>No</v>
      </c>
      <c r="J2308" s="78"/>
      <c r="K2308" s="78"/>
      <c r="L2308" s="78"/>
      <c r="M2308" s="78"/>
      <c r="N2308" s="78"/>
      <c r="O2308" s="78"/>
      <c r="P2308" s="78"/>
      <c r="Q2308" s="78"/>
      <c r="R2308" s="78"/>
      <c r="S2308" s="78"/>
      <c r="T2308" s="78"/>
      <c r="U2308" s="78"/>
      <c r="V2308" s="78" t="str">
        <f>VLOOKUP(D2308,Empresas!$D$7:$CF$91,81,0)</f>
        <v>A</v>
      </c>
      <c r="W2308" s="78" t="str">
        <f>VLOOKUP(D2308,Empresas!$D$7:$M$91,10,0)</f>
        <v>P. Natural</v>
      </c>
      <c r="X2308" s="69" t="str">
        <f t="shared" ref="X2308:X2371" si="378">IF(OR(LEFT(F2308,5)="02.06",LEFT(F2308,5)="02.08",LEFT(F2308,5)="02.09",LEFT(F2308,5)="02.10",LEFT(F2308,5)="02.11",LEFT(F2308,5)="03.08",LEFT(F2308,5)="03.09",LEFT(F2308,5)="03.10"),"NO","SI")</f>
        <v>SI</v>
      </c>
      <c r="Y2308" s="153" t="str">
        <f t="shared" ref="Y2308:Y2371" si="379">IF(SUM(J2308:U2308)=0,"No aplica","Si aplica")</f>
        <v>No aplica</v>
      </c>
      <c r="Z2308" s="147">
        <f>IF(Y2308="No aplica",0,IF(I2308="no",0,IF(I2308="No aplica",0,IF(I2308="Si",1,IF(I2308="Fisico",1,IF(I2308="Electronico",2,VLOOKUP(C2308&amp;"|"&amp;B2308&amp;"|"&amp;D2308,Empresas!$C$6:$CC$92,G2308+6+1,0)))))))</f>
        <v>0</v>
      </c>
      <c r="AA2308" s="147">
        <f>IF(AND($I2308="Si",J2308=1),1,IF(AND($I2308="Fisico",J2308=1),1,IF(AND(J2308=1,$I2308="Electronico"),2,IF(J2308=1,VLOOKUP($C2308&amp;"|"&amp;$B2308&amp;"|"&amp;$D2308,Empresas!$C$6:$CC$92,$G2308+6+1,0),0))))</f>
        <v>0</v>
      </c>
      <c r="AB2308" s="147">
        <f>IF(AND($I2308="Si",K2308=1),1,IF(AND($I2308="Fisico",K2308=1),1,IF(AND(K2308=1,$I2308="Electronico"),2,IF(K2308=1,VLOOKUP($C2308&amp;"|"&amp;$B2308&amp;"|"&amp;$D2308,Empresas!$C$6:$CC$92,$G2308+6+1,0),0))))</f>
        <v>0</v>
      </c>
      <c r="AC2308" s="147">
        <f>IF(AND($I2308="Si",L2308=1),1,IF(AND($I2308="Fisico",L2308=1),1,IF(AND(L2308=1,$I2308="Electronico"),2,IF(L2308=1,VLOOKUP($C2308&amp;"|"&amp;$B2308&amp;"|"&amp;$D2308,Empresas!$C$6:$CC$92,$G2308+6+1,0),0))))</f>
        <v>0</v>
      </c>
      <c r="AD2308" s="147">
        <f>IF(AND($I2308="Si",M2308=1),1,IF(AND($I2308="Fisico",M2308=1),1,IF(AND(M2308=1,$I2308="Electronico"),2,IF(M2308=1,VLOOKUP($C2308&amp;"|"&amp;$B2308&amp;"|"&amp;$D2308,Empresas!$C$6:$CC$92,$G2308+6+1,0),0))))</f>
        <v>0</v>
      </c>
      <c r="AE2308" s="147">
        <f>IF(AND($I2308="Si",N2308=1),1,IF(AND($I2308="Fisico",N2308=1),1,IF(AND(N2308=1,$I2308="Electronico"),2,IF(N2308=1,VLOOKUP($C2308&amp;"|"&amp;$B2308&amp;"|"&amp;$D2308,Empresas!$C$6:$CC$92,$G2308+6+1,0),0))))</f>
        <v>0</v>
      </c>
      <c r="AF2308" s="147">
        <f>IF(AND($I2308="Si",O2308=1),1,IF(AND($I2308="Fisico",O2308=1),1,IF(AND(O2308=1,$I2308="Electronico"),2,IF(O2308=1,VLOOKUP($C2308&amp;"|"&amp;$B2308&amp;"|"&amp;$D2308,Empresas!$C$6:$CC$92,$G2308+6+1,0),0))))</f>
        <v>0</v>
      </c>
      <c r="AG2308" s="147">
        <f>IF(AND($I2308="Si",P2308=1),1,IF(AND($I2308="Fisico",P2308=1),1,IF(AND(P2308=1,$I2308="Electronico"),2,IF(P2308=1,VLOOKUP($C2308&amp;"|"&amp;$B2308&amp;"|"&amp;$D2308,Empresas!$C$6:$CC$92,$G2308+6+1,0),0))))</f>
        <v>0</v>
      </c>
      <c r="AH2308" s="147">
        <f>IF(AND($I2308="Si",Q2308=1),1,IF(AND($I2308="Fisico",Q2308=1),1,IF(AND(Q2308=1,$I2308="Electronico"),2,IF(Q2308=1,VLOOKUP($C2308&amp;"|"&amp;$B2308&amp;"|"&amp;$D2308,Empresas!$C$6:$CC$92,$G2308+6+1,0),0))))</f>
        <v>0</v>
      </c>
      <c r="AI2308" s="147">
        <f>IF(AND($I2308="Si",R2308=1),1,IF(AND($I2308="Fisico",R2308=1),1,IF(AND(R2308=1,$I2308="Electronico"),2,IF(R2308=1,VLOOKUP($C2308&amp;"|"&amp;$B2308&amp;"|"&amp;$D2308,Empresas!$C$6:$CC$92,$G2308+6+1,0),0))))</f>
        <v>0</v>
      </c>
      <c r="AJ2308" s="147">
        <f>IF(AND($I2308="Si",S2308=1),1,IF(AND($I2308="Fisico",S2308=1),1,IF(AND(S2308=1,$I2308="Electronico"),2,IF(S2308=1,VLOOKUP($C2308&amp;"|"&amp;$B2308&amp;"|"&amp;$D2308,Empresas!$C$6:$CC$92,$G2308+6+1,0),0))))</f>
        <v>0</v>
      </c>
      <c r="AK2308" s="147">
        <f>IF(AND($I2308="Si",T2308=1),1,IF(AND($I2308="Fisico",T2308=1),1,IF(AND(T2308=1,$I2308="Electronico"),2,IF(T2308=1,VLOOKUP($C2308&amp;"|"&amp;$B2308&amp;"|"&amp;$D2308,Empresas!$C$6:$CC$92,$G2308+6+1,0),0))))</f>
        <v>0</v>
      </c>
      <c r="AL2308" s="147">
        <f>IF(AND($I2308="Si",U2308=1),1,IF(AND($I2308="Fisico",U2308=1),1,IF(AND(U2308=1,$I2308="Electronico"),2,IF(U2308=1,VLOOKUP($C2308&amp;"|"&amp;$B2308&amp;"|"&amp;$D2308,Empresas!$C$6:$CC$92,$G2308+6+1,0),0))))</f>
        <v>0</v>
      </c>
      <c r="AM2308" s="149">
        <f t="shared" ref="AM2308:AM2371" si="380">SUM(AA2308:AL2308)</f>
        <v>0</v>
      </c>
      <c r="AN2308" s="149">
        <f t="shared" ref="AN2308:AN2371" si="381">Z2308*RIGHT($AM$2,2)*1</f>
        <v>0</v>
      </c>
      <c r="AO2308" s="152">
        <f t="shared" ref="AO2308:AO2371" si="382">IFERROR(AM2308/AN2308,0)</f>
        <v>0</v>
      </c>
    </row>
    <row r="2309" spans="1:41" x14ac:dyDescent="0.25">
      <c r="A2309" s="143" t="str">
        <f>VLOOKUP(D2309,Empresas!$D$7:$F$91,3,0)</f>
        <v>Omar</v>
      </c>
      <c r="B2309" s="144" t="str">
        <f>VLOOKUP(D2309,Empresas!$D$7:$G$91,4,0)</f>
        <v>Marisol</v>
      </c>
      <c r="C2309" s="144" t="s">
        <v>544</v>
      </c>
      <c r="D2309" s="144" t="s">
        <v>478</v>
      </c>
      <c r="E2309" s="144" t="str">
        <f>VLOOKUP(D2309,Empresas!$D$7:$E$92,2,0)</f>
        <v>LUIS CARRION (Persona natural)</v>
      </c>
      <c r="F2309" s="144" t="s">
        <v>189</v>
      </c>
      <c r="G2309" s="145">
        <f t="shared" si="377"/>
        <v>68</v>
      </c>
      <c r="H2309" s="145" t="str">
        <f>VLOOKUP(D2309,Empresas!$D$6:$L$92,7,0)</f>
        <v>Mensual</v>
      </c>
      <c r="I2309" s="144" t="str">
        <f>VLOOKUP(VLOOKUP(D2309&amp;"|"&amp;B2309,Empresas!$I$7:$CB$92,G2309,0),Tablas!$A$13:$B$14,2,0)</f>
        <v>No</v>
      </c>
      <c r="J2309" s="78"/>
      <c r="K2309" s="78"/>
      <c r="L2309" s="78"/>
      <c r="M2309" s="78"/>
      <c r="N2309" s="78"/>
      <c r="O2309" s="78"/>
      <c r="P2309" s="78"/>
      <c r="Q2309" s="78"/>
      <c r="R2309" s="78"/>
      <c r="S2309" s="78"/>
      <c r="T2309" s="78"/>
      <c r="U2309" s="78"/>
      <c r="V2309" s="78" t="str">
        <f>VLOOKUP(D2309,Empresas!$D$7:$CF$91,81,0)</f>
        <v>A</v>
      </c>
      <c r="W2309" s="78" t="str">
        <f>VLOOKUP(D2309,Empresas!$D$7:$M$91,10,0)</f>
        <v>P. Natural</v>
      </c>
      <c r="X2309" s="69" t="str">
        <f t="shared" si="378"/>
        <v>SI</v>
      </c>
      <c r="Y2309" s="153" t="str">
        <f t="shared" si="379"/>
        <v>No aplica</v>
      </c>
      <c r="Z2309" s="147">
        <f>IF(Y2309="No aplica",0,IF(I2309="no",0,IF(I2309="No aplica",0,IF(I2309="Si",1,IF(I2309="Fisico",1,IF(I2309="Electronico",2,VLOOKUP(C2309&amp;"|"&amp;B2309&amp;"|"&amp;D2309,Empresas!$C$6:$CC$92,G2309+6+1,0)))))))</f>
        <v>0</v>
      </c>
      <c r="AA2309" s="147">
        <f>IF(AND($I2309="Si",J2309=1),1,IF(AND($I2309="Fisico",J2309=1),1,IF(AND(J2309=1,$I2309="Electronico"),2,IF(J2309=1,VLOOKUP($C2309&amp;"|"&amp;$B2309&amp;"|"&amp;$D2309,Empresas!$C$6:$CC$92,$G2309+6+1,0),0))))</f>
        <v>0</v>
      </c>
      <c r="AB2309" s="147">
        <f>IF(AND($I2309="Si",K2309=1),1,IF(AND($I2309="Fisico",K2309=1),1,IF(AND(K2309=1,$I2309="Electronico"),2,IF(K2309=1,VLOOKUP($C2309&amp;"|"&amp;$B2309&amp;"|"&amp;$D2309,Empresas!$C$6:$CC$92,$G2309+6+1,0),0))))</f>
        <v>0</v>
      </c>
      <c r="AC2309" s="147">
        <f>IF(AND($I2309="Si",L2309=1),1,IF(AND($I2309="Fisico",L2309=1),1,IF(AND(L2309=1,$I2309="Electronico"),2,IF(L2309=1,VLOOKUP($C2309&amp;"|"&amp;$B2309&amp;"|"&amp;$D2309,Empresas!$C$6:$CC$92,$G2309+6+1,0),0))))</f>
        <v>0</v>
      </c>
      <c r="AD2309" s="147">
        <f>IF(AND($I2309="Si",M2309=1),1,IF(AND($I2309="Fisico",M2309=1),1,IF(AND(M2309=1,$I2309="Electronico"),2,IF(M2309=1,VLOOKUP($C2309&amp;"|"&amp;$B2309&amp;"|"&amp;$D2309,Empresas!$C$6:$CC$92,$G2309+6+1,0),0))))</f>
        <v>0</v>
      </c>
      <c r="AE2309" s="147">
        <f>IF(AND($I2309="Si",N2309=1),1,IF(AND($I2309="Fisico",N2309=1),1,IF(AND(N2309=1,$I2309="Electronico"),2,IF(N2309=1,VLOOKUP($C2309&amp;"|"&amp;$B2309&amp;"|"&amp;$D2309,Empresas!$C$6:$CC$92,$G2309+6+1,0),0))))</f>
        <v>0</v>
      </c>
      <c r="AF2309" s="147">
        <f>IF(AND($I2309="Si",O2309=1),1,IF(AND($I2309="Fisico",O2309=1),1,IF(AND(O2309=1,$I2309="Electronico"),2,IF(O2309=1,VLOOKUP($C2309&amp;"|"&amp;$B2309&amp;"|"&amp;$D2309,Empresas!$C$6:$CC$92,$G2309+6+1,0),0))))</f>
        <v>0</v>
      </c>
      <c r="AG2309" s="147">
        <f>IF(AND($I2309="Si",P2309=1),1,IF(AND($I2309="Fisico",P2309=1),1,IF(AND(P2309=1,$I2309="Electronico"),2,IF(P2309=1,VLOOKUP($C2309&amp;"|"&amp;$B2309&amp;"|"&amp;$D2309,Empresas!$C$6:$CC$92,$G2309+6+1,0),0))))</f>
        <v>0</v>
      </c>
      <c r="AH2309" s="147">
        <f>IF(AND($I2309="Si",Q2309=1),1,IF(AND($I2309="Fisico",Q2309=1),1,IF(AND(Q2309=1,$I2309="Electronico"),2,IF(Q2309=1,VLOOKUP($C2309&amp;"|"&amp;$B2309&amp;"|"&amp;$D2309,Empresas!$C$6:$CC$92,$G2309+6+1,0),0))))</f>
        <v>0</v>
      </c>
      <c r="AI2309" s="147">
        <f>IF(AND($I2309="Si",R2309=1),1,IF(AND($I2309="Fisico",R2309=1),1,IF(AND(R2309=1,$I2309="Electronico"),2,IF(R2309=1,VLOOKUP($C2309&amp;"|"&amp;$B2309&amp;"|"&amp;$D2309,Empresas!$C$6:$CC$92,$G2309+6+1,0),0))))</f>
        <v>0</v>
      </c>
      <c r="AJ2309" s="147">
        <f>IF(AND($I2309="Si",S2309=1),1,IF(AND($I2309="Fisico",S2309=1),1,IF(AND(S2309=1,$I2309="Electronico"),2,IF(S2309=1,VLOOKUP($C2309&amp;"|"&amp;$B2309&amp;"|"&amp;$D2309,Empresas!$C$6:$CC$92,$G2309+6+1,0),0))))</f>
        <v>0</v>
      </c>
      <c r="AK2309" s="147">
        <f>IF(AND($I2309="Si",T2309=1),1,IF(AND($I2309="Fisico",T2309=1),1,IF(AND(T2309=1,$I2309="Electronico"),2,IF(T2309=1,VLOOKUP($C2309&amp;"|"&amp;$B2309&amp;"|"&amp;$D2309,Empresas!$C$6:$CC$92,$G2309+6+1,0),0))))</f>
        <v>0</v>
      </c>
      <c r="AL2309" s="147">
        <f>IF(AND($I2309="Si",U2309=1),1,IF(AND($I2309="Fisico",U2309=1),1,IF(AND(U2309=1,$I2309="Electronico"),2,IF(U2309=1,VLOOKUP($C2309&amp;"|"&amp;$B2309&amp;"|"&amp;$D2309,Empresas!$C$6:$CC$92,$G2309+6+1,0),0))))</f>
        <v>0</v>
      </c>
      <c r="AM2309" s="149">
        <f t="shared" si="380"/>
        <v>0</v>
      </c>
      <c r="AN2309" s="149">
        <f t="shared" si="381"/>
        <v>0</v>
      </c>
      <c r="AO2309" s="152">
        <f t="shared" si="382"/>
        <v>0</v>
      </c>
    </row>
    <row r="2310" spans="1:41" x14ac:dyDescent="0.25">
      <c r="A2310" s="143" t="str">
        <f>VLOOKUP(D2310,Empresas!$D$7:$F$91,3,0)</f>
        <v>Omar</v>
      </c>
      <c r="B2310" s="144" t="str">
        <f>VLOOKUP(D2310,Empresas!$D$7:$G$91,4,0)</f>
        <v>Marisol</v>
      </c>
      <c r="C2310" s="144" t="s">
        <v>544</v>
      </c>
      <c r="D2310" s="144" t="s">
        <v>478</v>
      </c>
      <c r="E2310" s="144" t="str">
        <f>VLOOKUP(D2310,Empresas!$D$7:$E$92,2,0)</f>
        <v>LUIS CARRION (Persona natural)</v>
      </c>
      <c r="F2310" s="144" t="s">
        <v>190</v>
      </c>
      <c r="G2310" s="145">
        <f t="shared" si="377"/>
        <v>69</v>
      </c>
      <c r="H2310" s="145" t="str">
        <f>VLOOKUP(D2310,Empresas!$D$6:$L$92,7,0)</f>
        <v>Mensual</v>
      </c>
      <c r="I2310" s="144" t="str">
        <f>VLOOKUP(VLOOKUP(D2310&amp;"|"&amp;B2310,Empresas!$I$7:$CB$92,G2310,0),Tablas!$A$13:$B$14,2,0)</f>
        <v>No</v>
      </c>
      <c r="J2310" s="78"/>
      <c r="K2310" s="78"/>
      <c r="L2310" s="78"/>
      <c r="M2310" s="78"/>
      <c r="N2310" s="78"/>
      <c r="O2310" s="78"/>
      <c r="P2310" s="78"/>
      <c r="Q2310" s="78"/>
      <c r="R2310" s="78"/>
      <c r="S2310" s="78"/>
      <c r="T2310" s="78"/>
      <c r="U2310" s="78"/>
      <c r="V2310" s="78" t="str">
        <f>VLOOKUP(D2310,Empresas!$D$7:$CF$91,81,0)</f>
        <v>A</v>
      </c>
      <c r="W2310" s="78" t="str">
        <f>VLOOKUP(D2310,Empresas!$D$7:$M$91,10,0)</f>
        <v>P. Natural</v>
      </c>
      <c r="X2310" s="69" t="str">
        <f t="shared" si="378"/>
        <v>NO</v>
      </c>
      <c r="Y2310" s="153" t="str">
        <f t="shared" si="379"/>
        <v>No aplica</v>
      </c>
      <c r="Z2310" s="147">
        <f>IF(Y2310="No aplica",0,IF(I2310="no",0,IF(I2310="No aplica",0,IF(I2310="Si",1,IF(I2310="Fisico",1,IF(I2310="Electronico",2,VLOOKUP(C2310&amp;"|"&amp;B2310&amp;"|"&amp;D2310,Empresas!$C$6:$CC$92,G2310+6+1,0)))))))</f>
        <v>0</v>
      </c>
      <c r="AA2310" s="147">
        <f>IF(AND($I2310="Si",J2310=1),1,IF(AND($I2310="Fisico",J2310=1),1,IF(AND(J2310=1,$I2310="Electronico"),2,IF(J2310=1,VLOOKUP($C2310&amp;"|"&amp;$B2310&amp;"|"&amp;$D2310,Empresas!$C$6:$CC$92,$G2310+6+1,0),0))))</f>
        <v>0</v>
      </c>
      <c r="AB2310" s="147">
        <f>IF(AND($I2310="Si",K2310=1),1,IF(AND($I2310="Fisico",K2310=1),1,IF(AND(K2310=1,$I2310="Electronico"),2,IF(K2310=1,VLOOKUP($C2310&amp;"|"&amp;$B2310&amp;"|"&amp;$D2310,Empresas!$C$6:$CC$92,$G2310+6+1,0),0))))</f>
        <v>0</v>
      </c>
      <c r="AC2310" s="147">
        <f>IF(AND($I2310="Si",L2310=1),1,IF(AND($I2310="Fisico",L2310=1),1,IF(AND(L2310=1,$I2310="Electronico"),2,IF(L2310=1,VLOOKUP($C2310&amp;"|"&amp;$B2310&amp;"|"&amp;$D2310,Empresas!$C$6:$CC$92,$G2310+6+1,0),0))))</f>
        <v>0</v>
      </c>
      <c r="AD2310" s="147">
        <f>IF(AND($I2310="Si",M2310=1),1,IF(AND($I2310="Fisico",M2310=1),1,IF(AND(M2310=1,$I2310="Electronico"),2,IF(M2310=1,VLOOKUP($C2310&amp;"|"&amp;$B2310&amp;"|"&amp;$D2310,Empresas!$C$6:$CC$92,$G2310+6+1,0),0))))</f>
        <v>0</v>
      </c>
      <c r="AE2310" s="147">
        <f>IF(AND($I2310="Si",N2310=1),1,IF(AND($I2310="Fisico",N2310=1),1,IF(AND(N2310=1,$I2310="Electronico"),2,IF(N2310=1,VLOOKUP($C2310&amp;"|"&amp;$B2310&amp;"|"&amp;$D2310,Empresas!$C$6:$CC$92,$G2310+6+1,0),0))))</f>
        <v>0</v>
      </c>
      <c r="AF2310" s="147">
        <f>IF(AND($I2310="Si",O2310=1),1,IF(AND($I2310="Fisico",O2310=1),1,IF(AND(O2310=1,$I2310="Electronico"),2,IF(O2310=1,VLOOKUP($C2310&amp;"|"&amp;$B2310&amp;"|"&amp;$D2310,Empresas!$C$6:$CC$92,$G2310+6+1,0),0))))</f>
        <v>0</v>
      </c>
      <c r="AG2310" s="147">
        <f>IF(AND($I2310="Si",P2310=1),1,IF(AND($I2310="Fisico",P2310=1),1,IF(AND(P2310=1,$I2310="Electronico"),2,IF(P2310=1,VLOOKUP($C2310&amp;"|"&amp;$B2310&amp;"|"&amp;$D2310,Empresas!$C$6:$CC$92,$G2310+6+1,0),0))))</f>
        <v>0</v>
      </c>
      <c r="AH2310" s="147">
        <f>IF(AND($I2310="Si",Q2310=1),1,IF(AND($I2310="Fisico",Q2310=1),1,IF(AND(Q2310=1,$I2310="Electronico"),2,IF(Q2310=1,VLOOKUP($C2310&amp;"|"&amp;$B2310&amp;"|"&amp;$D2310,Empresas!$C$6:$CC$92,$G2310+6+1,0),0))))</f>
        <v>0</v>
      </c>
      <c r="AI2310" s="147">
        <f>IF(AND($I2310="Si",R2310=1),1,IF(AND($I2310="Fisico",R2310=1),1,IF(AND(R2310=1,$I2310="Electronico"),2,IF(R2310=1,VLOOKUP($C2310&amp;"|"&amp;$B2310&amp;"|"&amp;$D2310,Empresas!$C$6:$CC$92,$G2310+6+1,0),0))))</f>
        <v>0</v>
      </c>
      <c r="AJ2310" s="147">
        <f>IF(AND($I2310="Si",S2310=1),1,IF(AND($I2310="Fisico",S2310=1),1,IF(AND(S2310=1,$I2310="Electronico"),2,IF(S2310=1,VLOOKUP($C2310&amp;"|"&amp;$B2310&amp;"|"&amp;$D2310,Empresas!$C$6:$CC$92,$G2310+6+1,0),0))))</f>
        <v>0</v>
      </c>
      <c r="AK2310" s="147">
        <f>IF(AND($I2310="Si",T2310=1),1,IF(AND($I2310="Fisico",T2310=1),1,IF(AND(T2310=1,$I2310="Electronico"),2,IF(T2310=1,VLOOKUP($C2310&amp;"|"&amp;$B2310&amp;"|"&amp;$D2310,Empresas!$C$6:$CC$92,$G2310+6+1,0),0))))</f>
        <v>0</v>
      </c>
      <c r="AL2310" s="147">
        <f>IF(AND($I2310="Si",U2310=1),1,IF(AND($I2310="Fisico",U2310=1),1,IF(AND(U2310=1,$I2310="Electronico"),2,IF(U2310=1,VLOOKUP($C2310&amp;"|"&amp;$B2310&amp;"|"&amp;$D2310,Empresas!$C$6:$CC$92,$G2310+6+1,0),0))))</f>
        <v>0</v>
      </c>
      <c r="AM2310" s="149">
        <f t="shared" si="380"/>
        <v>0</v>
      </c>
      <c r="AN2310" s="149">
        <f t="shared" si="381"/>
        <v>0</v>
      </c>
      <c r="AO2310" s="152">
        <f t="shared" si="382"/>
        <v>0</v>
      </c>
    </row>
    <row r="2311" spans="1:41" x14ac:dyDescent="0.25">
      <c r="A2311" s="143" t="str">
        <f>VLOOKUP(D2311,Empresas!$D$7:$F$91,3,0)</f>
        <v>Omar</v>
      </c>
      <c r="B2311" s="144" t="str">
        <f>VLOOKUP(D2311,Empresas!$D$7:$G$91,4,0)</f>
        <v>Marisol</v>
      </c>
      <c r="C2311" s="144" t="s">
        <v>544</v>
      </c>
      <c r="D2311" s="144" t="s">
        <v>478</v>
      </c>
      <c r="E2311" s="144" t="str">
        <f>VLOOKUP(D2311,Empresas!$D$7:$E$92,2,0)</f>
        <v>LUIS CARRION (Persona natural)</v>
      </c>
      <c r="F2311" s="146" t="s">
        <v>191</v>
      </c>
      <c r="G2311" s="145">
        <f t="shared" si="377"/>
        <v>70</v>
      </c>
      <c r="H2311" s="145" t="str">
        <f>VLOOKUP(D2311,Empresas!$D$6:$L$92,7,0)</f>
        <v>Mensual</v>
      </c>
      <c r="I2311" s="144" t="str">
        <f>VLOOKUP(VLOOKUP(D2311&amp;"|"&amp;B2311,Empresas!$I$7:$CB$92,G2311,0),Tablas!$A$13:$B$14,2,0)</f>
        <v>No</v>
      </c>
      <c r="J2311" s="78"/>
      <c r="K2311" s="78"/>
      <c r="L2311" s="78"/>
      <c r="M2311" s="78"/>
      <c r="N2311" s="78"/>
      <c r="O2311" s="78"/>
      <c r="P2311" s="78"/>
      <c r="Q2311" s="78"/>
      <c r="R2311" s="78"/>
      <c r="S2311" s="78"/>
      <c r="T2311" s="78"/>
      <c r="U2311" s="78"/>
      <c r="V2311" s="78" t="str">
        <f>VLOOKUP(D2311,Empresas!$D$7:$CF$91,81,0)</f>
        <v>A</v>
      </c>
      <c r="W2311" s="78" t="str">
        <f>VLOOKUP(D2311,Empresas!$D$7:$M$91,10,0)</f>
        <v>P. Natural</v>
      </c>
      <c r="X2311" s="69" t="str">
        <f t="shared" si="378"/>
        <v>NO</v>
      </c>
      <c r="Y2311" s="153" t="str">
        <f t="shared" si="379"/>
        <v>No aplica</v>
      </c>
      <c r="Z2311" s="147">
        <f>IF(Y2311="No aplica",0,IF(I2311="no",0,IF(I2311="No aplica",0,IF(I2311="Si",1,IF(I2311="Fisico",1,IF(I2311="Electronico",2,VLOOKUP(C2311&amp;"|"&amp;B2311&amp;"|"&amp;D2311,Empresas!$C$6:$CC$92,G2311+6+1,0)))))))</f>
        <v>0</v>
      </c>
      <c r="AA2311" s="147">
        <f>IF(AND($I2311="Si",J2311=1),1,IF(AND($I2311="Fisico",J2311=1),1,IF(AND(J2311=1,$I2311="Electronico"),2,IF(J2311=1,VLOOKUP($C2311&amp;"|"&amp;$B2311&amp;"|"&amp;$D2311,Empresas!$C$6:$CC$92,$G2311+6+1,0),0))))</f>
        <v>0</v>
      </c>
      <c r="AB2311" s="147">
        <f>IF(AND($I2311="Si",K2311=1),1,IF(AND($I2311="Fisico",K2311=1),1,IF(AND(K2311=1,$I2311="Electronico"),2,IF(K2311=1,VLOOKUP($C2311&amp;"|"&amp;$B2311&amp;"|"&amp;$D2311,Empresas!$C$6:$CC$92,$G2311+6+1,0),0))))</f>
        <v>0</v>
      </c>
      <c r="AC2311" s="147">
        <f>IF(AND($I2311="Si",L2311=1),1,IF(AND($I2311="Fisico",L2311=1),1,IF(AND(L2311=1,$I2311="Electronico"),2,IF(L2311=1,VLOOKUP($C2311&amp;"|"&amp;$B2311&amp;"|"&amp;$D2311,Empresas!$C$6:$CC$92,$G2311+6+1,0),0))))</f>
        <v>0</v>
      </c>
      <c r="AD2311" s="147">
        <f>IF(AND($I2311="Si",M2311=1),1,IF(AND($I2311="Fisico",M2311=1),1,IF(AND(M2311=1,$I2311="Electronico"),2,IF(M2311=1,VLOOKUP($C2311&amp;"|"&amp;$B2311&amp;"|"&amp;$D2311,Empresas!$C$6:$CC$92,$G2311+6+1,0),0))))</f>
        <v>0</v>
      </c>
      <c r="AE2311" s="147">
        <f>IF(AND($I2311="Si",N2311=1),1,IF(AND($I2311="Fisico",N2311=1),1,IF(AND(N2311=1,$I2311="Electronico"),2,IF(N2311=1,VLOOKUP($C2311&amp;"|"&amp;$B2311&amp;"|"&amp;$D2311,Empresas!$C$6:$CC$92,$G2311+6+1,0),0))))</f>
        <v>0</v>
      </c>
      <c r="AF2311" s="147">
        <f>IF(AND($I2311="Si",O2311=1),1,IF(AND($I2311="Fisico",O2311=1),1,IF(AND(O2311=1,$I2311="Electronico"),2,IF(O2311=1,VLOOKUP($C2311&amp;"|"&amp;$B2311&amp;"|"&amp;$D2311,Empresas!$C$6:$CC$92,$G2311+6+1,0),0))))</f>
        <v>0</v>
      </c>
      <c r="AG2311" s="147">
        <f>IF(AND($I2311="Si",P2311=1),1,IF(AND($I2311="Fisico",P2311=1),1,IF(AND(P2311=1,$I2311="Electronico"),2,IF(P2311=1,VLOOKUP($C2311&amp;"|"&amp;$B2311&amp;"|"&amp;$D2311,Empresas!$C$6:$CC$92,$G2311+6+1,0),0))))</f>
        <v>0</v>
      </c>
      <c r="AH2311" s="147">
        <f>IF(AND($I2311="Si",Q2311=1),1,IF(AND($I2311="Fisico",Q2311=1),1,IF(AND(Q2311=1,$I2311="Electronico"),2,IF(Q2311=1,VLOOKUP($C2311&amp;"|"&amp;$B2311&amp;"|"&amp;$D2311,Empresas!$C$6:$CC$92,$G2311+6+1,0),0))))</f>
        <v>0</v>
      </c>
      <c r="AI2311" s="147">
        <f>IF(AND($I2311="Si",R2311=1),1,IF(AND($I2311="Fisico",R2311=1),1,IF(AND(R2311=1,$I2311="Electronico"),2,IF(R2311=1,VLOOKUP($C2311&amp;"|"&amp;$B2311&amp;"|"&amp;$D2311,Empresas!$C$6:$CC$92,$G2311+6+1,0),0))))</f>
        <v>0</v>
      </c>
      <c r="AJ2311" s="147">
        <f>IF(AND($I2311="Si",S2311=1),1,IF(AND($I2311="Fisico",S2311=1),1,IF(AND(S2311=1,$I2311="Electronico"),2,IF(S2311=1,VLOOKUP($C2311&amp;"|"&amp;$B2311&amp;"|"&amp;$D2311,Empresas!$C$6:$CC$92,$G2311+6+1,0),0))))</f>
        <v>0</v>
      </c>
      <c r="AK2311" s="147">
        <f>IF(AND($I2311="Si",T2311=1),1,IF(AND($I2311="Fisico",T2311=1),1,IF(AND(T2311=1,$I2311="Electronico"),2,IF(T2311=1,VLOOKUP($C2311&amp;"|"&amp;$B2311&amp;"|"&amp;$D2311,Empresas!$C$6:$CC$92,$G2311+6+1,0),0))))</f>
        <v>0</v>
      </c>
      <c r="AL2311" s="147">
        <f>IF(AND($I2311="Si",U2311=1),1,IF(AND($I2311="Fisico",U2311=1),1,IF(AND(U2311=1,$I2311="Electronico"),2,IF(U2311=1,VLOOKUP($C2311&amp;"|"&amp;$B2311&amp;"|"&amp;$D2311,Empresas!$C$6:$CC$92,$G2311+6+1,0),0))))</f>
        <v>0</v>
      </c>
      <c r="AM2311" s="149">
        <f t="shared" si="380"/>
        <v>0</v>
      </c>
      <c r="AN2311" s="149">
        <f t="shared" si="381"/>
        <v>0</v>
      </c>
      <c r="AO2311" s="152">
        <f t="shared" si="382"/>
        <v>0</v>
      </c>
    </row>
    <row r="2312" spans="1:41" x14ac:dyDescent="0.25">
      <c r="A2312" s="143" t="str">
        <f>VLOOKUP(D2312,Empresas!$D$7:$F$91,3,0)</f>
        <v>Omar</v>
      </c>
      <c r="B2312" s="144" t="str">
        <f>VLOOKUP(D2312,Empresas!$D$7:$G$91,4,0)</f>
        <v>Marisol</v>
      </c>
      <c r="C2312" s="144" t="s">
        <v>544</v>
      </c>
      <c r="D2312" s="144" t="s">
        <v>478</v>
      </c>
      <c r="E2312" s="144" t="str">
        <f>VLOOKUP(D2312,Empresas!$D$7:$E$92,2,0)</f>
        <v>LUIS CARRION (Persona natural)</v>
      </c>
      <c r="F2312" s="144" t="s">
        <v>192</v>
      </c>
      <c r="G2312" s="145">
        <f t="shared" si="377"/>
        <v>71</v>
      </c>
      <c r="H2312" s="145" t="str">
        <f>VLOOKUP(D2312,Empresas!$D$6:$L$92,7,0)</f>
        <v>Mensual</v>
      </c>
      <c r="I2312" s="144" t="str">
        <f>VLOOKUP(VLOOKUP(D2312&amp;"|"&amp;B2312,Empresas!$I$7:$CB$92,G2312,0),Tablas!$A$13:$B$14,2,0)</f>
        <v>No</v>
      </c>
      <c r="J2312" s="78"/>
      <c r="K2312" s="78"/>
      <c r="L2312" s="78"/>
      <c r="M2312" s="78"/>
      <c r="N2312" s="78"/>
      <c r="O2312" s="78"/>
      <c r="P2312" s="78"/>
      <c r="Q2312" s="78"/>
      <c r="R2312" s="78"/>
      <c r="S2312" s="78"/>
      <c r="T2312" s="78"/>
      <c r="U2312" s="78"/>
      <c r="V2312" s="78" t="str">
        <f>VLOOKUP(D2312,Empresas!$D$7:$CF$91,81,0)</f>
        <v>A</v>
      </c>
      <c r="W2312" s="78" t="str">
        <f>VLOOKUP(D2312,Empresas!$D$7:$M$91,10,0)</f>
        <v>P. Natural</v>
      </c>
      <c r="X2312" s="69" t="str">
        <f t="shared" si="378"/>
        <v>NO</v>
      </c>
      <c r="Y2312" s="153" t="str">
        <f t="shared" si="379"/>
        <v>No aplica</v>
      </c>
      <c r="Z2312" s="147">
        <f>IF(Y2312="No aplica",0,IF(I2312="no",0,IF(I2312="No aplica",0,IF(I2312="Si",1,IF(I2312="Fisico",1,IF(I2312="Electronico",2,VLOOKUP(C2312&amp;"|"&amp;B2312&amp;"|"&amp;D2312,Empresas!$C$6:$CC$92,G2312+6+1,0)))))))</f>
        <v>0</v>
      </c>
      <c r="AA2312" s="147">
        <f>IF(AND($I2312="Si",J2312=1),1,IF(AND($I2312="Fisico",J2312=1),1,IF(AND(J2312=1,$I2312="Electronico"),2,IF(J2312=1,VLOOKUP($C2312&amp;"|"&amp;$B2312&amp;"|"&amp;$D2312,Empresas!$C$6:$CC$92,$G2312+6+1,0),0))))</f>
        <v>0</v>
      </c>
      <c r="AB2312" s="147">
        <f>IF(AND($I2312="Si",K2312=1),1,IF(AND($I2312="Fisico",K2312=1),1,IF(AND(K2312=1,$I2312="Electronico"),2,IF(K2312=1,VLOOKUP($C2312&amp;"|"&amp;$B2312&amp;"|"&amp;$D2312,Empresas!$C$6:$CC$92,$G2312+6+1,0),0))))</f>
        <v>0</v>
      </c>
      <c r="AC2312" s="147">
        <f>IF(AND($I2312="Si",L2312=1),1,IF(AND($I2312="Fisico",L2312=1),1,IF(AND(L2312=1,$I2312="Electronico"),2,IF(L2312=1,VLOOKUP($C2312&amp;"|"&amp;$B2312&amp;"|"&amp;$D2312,Empresas!$C$6:$CC$92,$G2312+6+1,0),0))))</f>
        <v>0</v>
      </c>
      <c r="AD2312" s="147">
        <f>IF(AND($I2312="Si",M2312=1),1,IF(AND($I2312="Fisico",M2312=1),1,IF(AND(M2312=1,$I2312="Electronico"),2,IF(M2312=1,VLOOKUP($C2312&amp;"|"&amp;$B2312&amp;"|"&amp;$D2312,Empresas!$C$6:$CC$92,$G2312+6+1,0),0))))</f>
        <v>0</v>
      </c>
      <c r="AE2312" s="147">
        <f>IF(AND($I2312="Si",N2312=1),1,IF(AND($I2312="Fisico",N2312=1),1,IF(AND(N2312=1,$I2312="Electronico"),2,IF(N2312=1,VLOOKUP($C2312&amp;"|"&amp;$B2312&amp;"|"&amp;$D2312,Empresas!$C$6:$CC$92,$G2312+6+1,0),0))))</f>
        <v>0</v>
      </c>
      <c r="AF2312" s="147">
        <f>IF(AND($I2312="Si",O2312=1),1,IF(AND($I2312="Fisico",O2312=1),1,IF(AND(O2312=1,$I2312="Electronico"),2,IF(O2312=1,VLOOKUP($C2312&amp;"|"&amp;$B2312&amp;"|"&amp;$D2312,Empresas!$C$6:$CC$92,$G2312+6+1,0),0))))</f>
        <v>0</v>
      </c>
      <c r="AG2312" s="147">
        <f>IF(AND($I2312="Si",P2312=1),1,IF(AND($I2312="Fisico",P2312=1),1,IF(AND(P2312=1,$I2312="Electronico"),2,IF(P2312=1,VLOOKUP($C2312&amp;"|"&amp;$B2312&amp;"|"&amp;$D2312,Empresas!$C$6:$CC$92,$G2312+6+1,0),0))))</f>
        <v>0</v>
      </c>
      <c r="AH2312" s="147">
        <f>IF(AND($I2312="Si",Q2312=1),1,IF(AND($I2312="Fisico",Q2312=1),1,IF(AND(Q2312=1,$I2312="Electronico"),2,IF(Q2312=1,VLOOKUP($C2312&amp;"|"&amp;$B2312&amp;"|"&amp;$D2312,Empresas!$C$6:$CC$92,$G2312+6+1,0),0))))</f>
        <v>0</v>
      </c>
      <c r="AI2312" s="147">
        <f>IF(AND($I2312="Si",R2312=1),1,IF(AND($I2312="Fisico",R2312=1),1,IF(AND(R2312=1,$I2312="Electronico"),2,IF(R2312=1,VLOOKUP($C2312&amp;"|"&amp;$B2312&amp;"|"&amp;$D2312,Empresas!$C$6:$CC$92,$G2312+6+1,0),0))))</f>
        <v>0</v>
      </c>
      <c r="AJ2312" s="147">
        <f>IF(AND($I2312="Si",S2312=1),1,IF(AND($I2312="Fisico",S2312=1),1,IF(AND(S2312=1,$I2312="Electronico"),2,IF(S2312=1,VLOOKUP($C2312&amp;"|"&amp;$B2312&amp;"|"&amp;$D2312,Empresas!$C$6:$CC$92,$G2312+6+1,0),0))))</f>
        <v>0</v>
      </c>
      <c r="AK2312" s="147">
        <f>IF(AND($I2312="Si",T2312=1),1,IF(AND($I2312="Fisico",T2312=1),1,IF(AND(T2312=1,$I2312="Electronico"),2,IF(T2312=1,VLOOKUP($C2312&amp;"|"&amp;$B2312&amp;"|"&amp;$D2312,Empresas!$C$6:$CC$92,$G2312+6+1,0),0))))</f>
        <v>0</v>
      </c>
      <c r="AL2312" s="147">
        <f>IF(AND($I2312="Si",U2312=1),1,IF(AND($I2312="Fisico",U2312=1),1,IF(AND(U2312=1,$I2312="Electronico"),2,IF(U2312=1,VLOOKUP($C2312&amp;"|"&amp;$B2312&amp;"|"&amp;$D2312,Empresas!$C$6:$CC$92,$G2312+6+1,0),0))))</f>
        <v>0</v>
      </c>
      <c r="AM2312" s="149">
        <f t="shared" si="380"/>
        <v>0</v>
      </c>
      <c r="AN2312" s="149">
        <f t="shared" si="381"/>
        <v>0</v>
      </c>
      <c r="AO2312" s="152">
        <f t="shared" si="382"/>
        <v>0</v>
      </c>
    </row>
    <row r="2313" spans="1:41" x14ac:dyDescent="0.25">
      <c r="A2313" s="137" t="str">
        <f>VLOOKUP(D2313,Empresas!$D$7:$F$91,3,0)</f>
        <v>Jose</v>
      </c>
      <c r="B2313" s="138" t="str">
        <f>VLOOKUP(D2313,Empresas!$D$7:$G$91,4,0)</f>
        <v>Nancy</v>
      </c>
      <c r="C2313" s="138" t="s">
        <v>544</v>
      </c>
      <c r="D2313" s="138" t="s">
        <v>480</v>
      </c>
      <c r="E2313" s="138" t="str">
        <f>VLOOKUP(D2313,Empresas!$D$7:$E$92,2,0)</f>
        <v>RAINFORES TRADING S.A.C.</v>
      </c>
      <c r="F2313" s="138" t="s">
        <v>158</v>
      </c>
      <c r="G2313" s="139">
        <f>+Empresas!$O$2</f>
        <v>7</v>
      </c>
      <c r="H2313" s="139" t="str">
        <f>VLOOKUP(D2313,Empresas!$D$6:$L$92,7,0)</f>
        <v>Mensual</v>
      </c>
      <c r="I2313" s="138" t="str">
        <f>VLOOKUP(VLOOKUP(D2313&amp;"|"&amp;B2313,Empresas!$I$7:$CB$92,G2313,0),Tablas!$A$3:$B$5,2,0)</f>
        <v>Solo analisis</v>
      </c>
      <c r="J2313" s="78">
        <v>1</v>
      </c>
      <c r="K2313" s="78">
        <v>1</v>
      </c>
      <c r="L2313" s="78">
        <v>1</v>
      </c>
      <c r="M2313" s="78">
        <v>1</v>
      </c>
      <c r="N2313" s="78">
        <v>1</v>
      </c>
      <c r="O2313" s="78">
        <v>1</v>
      </c>
      <c r="P2313" s="78">
        <v>1</v>
      </c>
      <c r="Q2313" s="78">
        <v>1</v>
      </c>
      <c r="R2313" s="78"/>
      <c r="S2313" s="78"/>
      <c r="T2313" s="78"/>
      <c r="U2313" s="78"/>
      <c r="V2313" s="78" t="str">
        <f>VLOOKUP(D2313,Empresas!$D$7:$CF$91,81,0)</f>
        <v>A</v>
      </c>
      <c r="W2313" s="78" t="str">
        <f>VLOOKUP(D2313,Empresas!$D$7:$M$91,10,0)</f>
        <v>General/Prico</v>
      </c>
      <c r="X2313" s="69" t="str">
        <f t="shared" si="378"/>
        <v>SI</v>
      </c>
      <c r="Y2313" s="153" t="str">
        <f t="shared" si="379"/>
        <v>Si aplica</v>
      </c>
      <c r="Z2313" s="147">
        <f>IF(Y2313="No aplica",0,IF(I2313="no",0,IF(I2313="No aplica",0,IF(I2313="Si",1,IF(I2313="Fisico",1,IF(I2313="Electronico",2,VLOOKUP(C2313&amp;"|"&amp;B2313&amp;"|"&amp;D2313,Empresas!$C$6:$CC$92,G2313+6+1,0)))))))</f>
        <v>1.5</v>
      </c>
      <c r="AA2313" s="147">
        <f>IF(AND($I2313="Si",J2313=1),1,IF(AND($I2313="Fisico",J2313=1),1,IF(AND(J2313=1,$I2313="Electronico"),2,IF(J2313=1,VLOOKUP($C2313&amp;"|"&amp;$B2313&amp;"|"&amp;$D2313,Empresas!$C$6:$CC$92,$G2313+6+1,0),0))))</f>
        <v>1.5</v>
      </c>
      <c r="AB2313" s="147">
        <f>IF(AND($I2313="Si",K2313=1),1,IF(AND($I2313="Fisico",K2313=1),1,IF(AND(K2313=1,$I2313="Electronico"),2,IF(K2313=1,VLOOKUP($C2313&amp;"|"&amp;$B2313&amp;"|"&amp;$D2313,Empresas!$C$6:$CC$92,$G2313+6+1,0),0))))</f>
        <v>1.5</v>
      </c>
      <c r="AC2313" s="147">
        <f>IF(AND($I2313="Si",L2313=1),1,IF(AND($I2313="Fisico",L2313=1),1,IF(AND(L2313=1,$I2313="Electronico"),2,IF(L2313=1,VLOOKUP($C2313&amp;"|"&amp;$B2313&amp;"|"&amp;$D2313,Empresas!$C$6:$CC$92,$G2313+6+1,0),0))))</f>
        <v>1.5</v>
      </c>
      <c r="AD2313" s="147">
        <f>IF(AND($I2313="Si",M2313=1),1,IF(AND($I2313="Fisico",M2313=1),1,IF(AND(M2313=1,$I2313="Electronico"),2,IF(M2313=1,VLOOKUP($C2313&amp;"|"&amp;$B2313&amp;"|"&amp;$D2313,Empresas!$C$6:$CC$92,$G2313+6+1,0),0))))</f>
        <v>1.5</v>
      </c>
      <c r="AE2313" s="147">
        <f>IF(AND($I2313="Si",N2313=1),1,IF(AND($I2313="Fisico",N2313=1),1,IF(AND(N2313=1,$I2313="Electronico"),2,IF(N2313=1,VLOOKUP($C2313&amp;"|"&amp;$B2313&amp;"|"&amp;$D2313,Empresas!$C$6:$CC$92,$G2313+6+1,0),0))))</f>
        <v>1.5</v>
      </c>
      <c r="AF2313" s="147">
        <f>IF(AND($I2313="Si",O2313=1),1,IF(AND($I2313="Fisico",O2313=1),1,IF(AND(O2313=1,$I2313="Electronico"),2,IF(O2313=1,VLOOKUP($C2313&amp;"|"&amp;$B2313&amp;"|"&amp;$D2313,Empresas!$C$6:$CC$92,$G2313+6+1,0),0))))</f>
        <v>1.5</v>
      </c>
      <c r="AG2313" s="147">
        <f>IF(AND($I2313="Si",P2313=1),1,IF(AND($I2313="Fisico",P2313=1),1,IF(AND(P2313=1,$I2313="Electronico"),2,IF(P2313=1,VLOOKUP($C2313&amp;"|"&amp;$B2313&amp;"|"&amp;$D2313,Empresas!$C$6:$CC$92,$G2313+6+1,0),0))))</f>
        <v>1.5</v>
      </c>
      <c r="AH2313" s="147">
        <f>IF(AND($I2313="Si",Q2313=1),1,IF(AND($I2313="Fisico",Q2313=1),1,IF(AND(Q2313=1,$I2313="Electronico"),2,IF(Q2313=1,VLOOKUP($C2313&amp;"|"&amp;$B2313&amp;"|"&amp;$D2313,Empresas!$C$6:$CC$92,$G2313+6+1,0),0))))</f>
        <v>1.5</v>
      </c>
      <c r="AI2313" s="147">
        <f>IF(AND($I2313="Si",R2313=1),1,IF(AND($I2313="Fisico",R2313=1),1,IF(AND(R2313=1,$I2313="Electronico"),2,IF(R2313=1,VLOOKUP($C2313&amp;"|"&amp;$B2313&amp;"|"&amp;$D2313,Empresas!$C$6:$CC$92,$G2313+6+1,0),0))))</f>
        <v>0</v>
      </c>
      <c r="AJ2313" s="147">
        <f>IF(AND($I2313="Si",S2313=1),1,IF(AND($I2313="Fisico",S2313=1),1,IF(AND(S2313=1,$I2313="Electronico"),2,IF(S2313=1,VLOOKUP($C2313&amp;"|"&amp;$B2313&amp;"|"&amp;$D2313,Empresas!$C$6:$CC$92,$G2313+6+1,0),0))))</f>
        <v>0</v>
      </c>
      <c r="AK2313" s="147">
        <f>IF(AND($I2313="Si",T2313=1),1,IF(AND($I2313="Fisico",T2313=1),1,IF(AND(T2313=1,$I2313="Electronico"),2,IF(T2313=1,VLOOKUP($C2313&amp;"|"&amp;$B2313&amp;"|"&amp;$D2313,Empresas!$C$6:$CC$92,$G2313+6+1,0),0))))</f>
        <v>0</v>
      </c>
      <c r="AL2313" s="147">
        <f>IF(AND($I2313="Si",U2313=1),1,IF(AND($I2313="Fisico",U2313=1),1,IF(AND(U2313=1,$I2313="Electronico"),2,IF(U2313=1,VLOOKUP($C2313&amp;"|"&amp;$B2313&amp;"|"&amp;$D2313,Empresas!$C$6:$CC$92,$G2313+6+1,0),0))))</f>
        <v>0</v>
      </c>
      <c r="AM2313" s="149">
        <f t="shared" si="380"/>
        <v>12</v>
      </c>
      <c r="AN2313" s="149">
        <f t="shared" si="381"/>
        <v>12</v>
      </c>
      <c r="AO2313" s="152">
        <f t="shared" si="382"/>
        <v>1</v>
      </c>
    </row>
    <row r="2314" spans="1:41" x14ac:dyDescent="0.25">
      <c r="A2314" s="137" t="str">
        <f>VLOOKUP(D2314,Empresas!$D$7:$F$91,3,0)</f>
        <v>Jose</v>
      </c>
      <c r="B2314" s="138" t="str">
        <f>VLOOKUP(D2314,Empresas!$D$7:$G$91,4,0)</f>
        <v>Nancy</v>
      </c>
      <c r="C2314" s="138" t="s">
        <v>544</v>
      </c>
      <c r="D2314" s="138" t="s">
        <v>480</v>
      </c>
      <c r="E2314" s="138" t="str">
        <f>VLOOKUP(D2314,Empresas!$D$7:$E$92,2,0)</f>
        <v>RAINFORES TRADING S.A.C.</v>
      </c>
      <c r="F2314" s="138" t="s">
        <v>159</v>
      </c>
      <c r="G2314" s="139">
        <f>+G2313+3</f>
        <v>10</v>
      </c>
      <c r="H2314" s="139" t="str">
        <f>VLOOKUP(D2314,Empresas!$D$6:$L$92,7,0)</f>
        <v>Mensual</v>
      </c>
      <c r="I2314" s="138" t="str">
        <f>VLOOKUP(VLOOKUP(D2314&amp;"|"&amp;B2314,Empresas!$I$7:$CB$92,G2314,0),Tablas!$A$3:$B$5,2,0)</f>
        <v>Solo analisis</v>
      </c>
      <c r="J2314" s="78">
        <v>1</v>
      </c>
      <c r="K2314" s="78">
        <v>1</v>
      </c>
      <c r="L2314" s="78">
        <v>1</v>
      </c>
      <c r="M2314" s="78">
        <v>1</v>
      </c>
      <c r="N2314" s="78">
        <v>1</v>
      </c>
      <c r="O2314" s="78">
        <v>1</v>
      </c>
      <c r="P2314" s="78">
        <v>1</v>
      </c>
      <c r="Q2314" s="78">
        <v>1</v>
      </c>
      <c r="R2314" s="78"/>
      <c r="S2314" s="78"/>
      <c r="T2314" s="78"/>
      <c r="U2314" s="78"/>
      <c r="V2314" s="78" t="str">
        <f>VLOOKUP(D2314,Empresas!$D$7:$CF$91,81,0)</f>
        <v>A</v>
      </c>
      <c r="W2314" s="78" t="str">
        <f>VLOOKUP(D2314,Empresas!$D$7:$M$91,10,0)</f>
        <v>General/Prico</v>
      </c>
      <c r="X2314" s="69" t="str">
        <f t="shared" si="378"/>
        <v>SI</v>
      </c>
      <c r="Y2314" s="153" t="str">
        <f t="shared" si="379"/>
        <v>Si aplica</v>
      </c>
      <c r="Z2314" s="147">
        <f>IF(Y2314="No aplica",0,IF(I2314="no",0,IF(I2314="No aplica",0,IF(I2314="Si",1,IF(I2314="Fisico",1,IF(I2314="Electronico",2,VLOOKUP(C2314&amp;"|"&amp;B2314&amp;"|"&amp;D2314,Empresas!$C$6:$CC$92,G2314+6+1,0)))))))</f>
        <v>0.5</v>
      </c>
      <c r="AA2314" s="147">
        <f>IF(AND($I2314="Si",J2314=1),1,IF(AND($I2314="Fisico",J2314=1),1,IF(AND(J2314=1,$I2314="Electronico"),2,IF(J2314=1,VLOOKUP($C2314&amp;"|"&amp;$B2314&amp;"|"&amp;$D2314,Empresas!$C$6:$CC$92,$G2314+6+1,0),0))))</f>
        <v>0.5</v>
      </c>
      <c r="AB2314" s="147">
        <f>IF(AND($I2314="Si",K2314=1),1,IF(AND($I2314="Fisico",K2314=1),1,IF(AND(K2314=1,$I2314="Electronico"),2,IF(K2314=1,VLOOKUP($C2314&amp;"|"&amp;$B2314&amp;"|"&amp;$D2314,Empresas!$C$6:$CC$92,$G2314+6+1,0),0))))</f>
        <v>0.5</v>
      </c>
      <c r="AC2314" s="147">
        <f>IF(AND($I2314="Si",L2314=1),1,IF(AND($I2314="Fisico",L2314=1),1,IF(AND(L2314=1,$I2314="Electronico"),2,IF(L2314=1,VLOOKUP($C2314&amp;"|"&amp;$B2314&amp;"|"&amp;$D2314,Empresas!$C$6:$CC$92,$G2314+6+1,0),0))))</f>
        <v>0.5</v>
      </c>
      <c r="AD2314" s="147">
        <f>IF(AND($I2314="Si",M2314=1),1,IF(AND($I2314="Fisico",M2314=1),1,IF(AND(M2314=1,$I2314="Electronico"),2,IF(M2314=1,VLOOKUP($C2314&amp;"|"&amp;$B2314&amp;"|"&amp;$D2314,Empresas!$C$6:$CC$92,$G2314+6+1,0),0))))</f>
        <v>0.5</v>
      </c>
      <c r="AE2314" s="147">
        <f>IF(AND($I2314="Si",N2314=1),1,IF(AND($I2314="Fisico",N2314=1),1,IF(AND(N2314=1,$I2314="Electronico"),2,IF(N2314=1,VLOOKUP($C2314&amp;"|"&amp;$B2314&amp;"|"&amp;$D2314,Empresas!$C$6:$CC$92,$G2314+6+1,0),0))))</f>
        <v>0.5</v>
      </c>
      <c r="AF2314" s="147">
        <f>IF(AND($I2314="Si",O2314=1),1,IF(AND($I2314="Fisico",O2314=1),1,IF(AND(O2314=1,$I2314="Electronico"),2,IF(O2314=1,VLOOKUP($C2314&amp;"|"&amp;$B2314&amp;"|"&amp;$D2314,Empresas!$C$6:$CC$92,$G2314+6+1,0),0))))</f>
        <v>0.5</v>
      </c>
      <c r="AG2314" s="147">
        <f>IF(AND($I2314="Si",P2314=1),1,IF(AND($I2314="Fisico",P2314=1),1,IF(AND(P2314=1,$I2314="Electronico"),2,IF(P2314=1,VLOOKUP($C2314&amp;"|"&amp;$B2314&amp;"|"&amp;$D2314,Empresas!$C$6:$CC$92,$G2314+6+1,0),0))))</f>
        <v>0.5</v>
      </c>
      <c r="AH2314" s="147">
        <f>IF(AND($I2314="Si",Q2314=1),1,IF(AND($I2314="Fisico",Q2314=1),1,IF(AND(Q2314=1,$I2314="Electronico"),2,IF(Q2314=1,VLOOKUP($C2314&amp;"|"&amp;$B2314&amp;"|"&amp;$D2314,Empresas!$C$6:$CC$92,$G2314+6+1,0),0))))</f>
        <v>0.5</v>
      </c>
      <c r="AI2314" s="147">
        <f>IF(AND($I2314="Si",R2314=1),1,IF(AND($I2314="Fisico",R2314=1),1,IF(AND(R2314=1,$I2314="Electronico"),2,IF(R2314=1,VLOOKUP($C2314&amp;"|"&amp;$B2314&amp;"|"&amp;$D2314,Empresas!$C$6:$CC$92,$G2314+6+1,0),0))))</f>
        <v>0</v>
      </c>
      <c r="AJ2314" s="147">
        <f>IF(AND($I2314="Si",S2314=1),1,IF(AND($I2314="Fisico",S2314=1),1,IF(AND(S2314=1,$I2314="Electronico"),2,IF(S2314=1,VLOOKUP($C2314&amp;"|"&amp;$B2314&amp;"|"&amp;$D2314,Empresas!$C$6:$CC$92,$G2314+6+1,0),0))))</f>
        <v>0</v>
      </c>
      <c r="AK2314" s="147">
        <f>IF(AND($I2314="Si",T2314=1),1,IF(AND($I2314="Fisico",T2314=1),1,IF(AND(T2314=1,$I2314="Electronico"),2,IF(T2314=1,VLOOKUP($C2314&amp;"|"&amp;$B2314&amp;"|"&amp;$D2314,Empresas!$C$6:$CC$92,$G2314+6+1,0),0))))</f>
        <v>0</v>
      </c>
      <c r="AL2314" s="147">
        <f>IF(AND($I2314="Si",U2314=1),1,IF(AND($I2314="Fisico",U2314=1),1,IF(AND(U2314=1,$I2314="Electronico"),2,IF(U2314=1,VLOOKUP($C2314&amp;"|"&amp;$B2314&amp;"|"&amp;$D2314,Empresas!$C$6:$CC$92,$G2314+6+1,0),0))))</f>
        <v>0</v>
      </c>
      <c r="AM2314" s="149">
        <f t="shared" si="380"/>
        <v>4</v>
      </c>
      <c r="AN2314" s="149">
        <f t="shared" si="381"/>
        <v>4</v>
      </c>
      <c r="AO2314" s="152">
        <f t="shared" si="382"/>
        <v>1</v>
      </c>
    </row>
    <row r="2315" spans="1:41" x14ac:dyDescent="0.25">
      <c r="A2315" s="137" t="str">
        <f>VLOOKUP(D2315,Empresas!$D$7:$F$91,3,0)</f>
        <v>Jose</v>
      </c>
      <c r="B2315" s="138" t="str">
        <f>VLOOKUP(D2315,Empresas!$D$7:$G$91,4,0)</f>
        <v>Nancy</v>
      </c>
      <c r="C2315" s="138" t="s">
        <v>544</v>
      </c>
      <c r="D2315" s="138" t="s">
        <v>480</v>
      </c>
      <c r="E2315" s="138" t="str">
        <f>VLOOKUP(D2315,Empresas!$D$7:$E$92,2,0)</f>
        <v>RAINFORES TRADING S.A.C.</v>
      </c>
      <c r="F2315" s="138" t="s">
        <v>160</v>
      </c>
      <c r="G2315" s="139">
        <f t="shared" ref="G2315:G2326" si="383">+G2314+3</f>
        <v>13</v>
      </c>
      <c r="H2315" s="139" t="str">
        <f>VLOOKUP(D2315,Empresas!$D$6:$L$92,7,0)</f>
        <v>Mensual</v>
      </c>
      <c r="I2315" s="138" t="str">
        <f>VLOOKUP(VLOOKUP(D2315&amp;"|"&amp;B2315,Empresas!$I$7:$CB$92,G2315,0),Tablas!$A$3:$B$5,2,0)</f>
        <v>Solo analisis</v>
      </c>
      <c r="J2315" s="78">
        <v>1</v>
      </c>
      <c r="K2315" s="78">
        <v>1</v>
      </c>
      <c r="L2315" s="78">
        <v>1</v>
      </c>
      <c r="M2315" s="78">
        <v>1</v>
      </c>
      <c r="N2315" s="78">
        <v>1</v>
      </c>
      <c r="O2315" s="78">
        <v>1</v>
      </c>
      <c r="P2315" s="78">
        <v>1</v>
      </c>
      <c r="Q2315" s="78">
        <v>1</v>
      </c>
      <c r="R2315" s="78"/>
      <c r="S2315" s="78"/>
      <c r="T2315" s="78"/>
      <c r="U2315" s="78"/>
      <c r="V2315" s="78" t="str">
        <f>VLOOKUP(D2315,Empresas!$D$7:$CF$91,81,0)</f>
        <v>A</v>
      </c>
      <c r="W2315" s="78" t="str">
        <f>VLOOKUP(D2315,Empresas!$D$7:$M$91,10,0)</f>
        <v>General/Prico</v>
      </c>
      <c r="X2315" s="69" t="str">
        <f t="shared" si="378"/>
        <v>SI</v>
      </c>
      <c r="Y2315" s="153" t="str">
        <f t="shared" si="379"/>
        <v>Si aplica</v>
      </c>
      <c r="Z2315" s="147">
        <f>IF(Y2315="No aplica",0,IF(I2315="no",0,IF(I2315="No aplica",0,IF(I2315="Si",1,IF(I2315="Fisico",1,IF(I2315="Electronico",2,VLOOKUP(C2315&amp;"|"&amp;B2315&amp;"|"&amp;D2315,Empresas!$C$6:$CC$92,G2315+6+1,0)))))))</f>
        <v>1</v>
      </c>
      <c r="AA2315" s="147">
        <f>IF(AND($I2315="Si",J2315=1),1,IF(AND($I2315="Fisico",J2315=1),1,IF(AND(J2315=1,$I2315="Electronico"),2,IF(J2315=1,VLOOKUP($C2315&amp;"|"&amp;$B2315&amp;"|"&amp;$D2315,Empresas!$C$6:$CC$92,$G2315+6+1,0),0))))</f>
        <v>1</v>
      </c>
      <c r="AB2315" s="147">
        <f>IF(AND($I2315="Si",K2315=1),1,IF(AND($I2315="Fisico",K2315=1),1,IF(AND(K2315=1,$I2315="Electronico"),2,IF(K2315=1,VLOOKUP($C2315&amp;"|"&amp;$B2315&amp;"|"&amp;$D2315,Empresas!$C$6:$CC$92,$G2315+6+1,0),0))))</f>
        <v>1</v>
      </c>
      <c r="AC2315" s="147">
        <f>IF(AND($I2315="Si",L2315=1),1,IF(AND($I2315="Fisico",L2315=1),1,IF(AND(L2315=1,$I2315="Electronico"),2,IF(L2315=1,VLOOKUP($C2315&amp;"|"&amp;$B2315&amp;"|"&amp;$D2315,Empresas!$C$6:$CC$92,$G2315+6+1,0),0))))</f>
        <v>1</v>
      </c>
      <c r="AD2315" s="147">
        <f>IF(AND($I2315="Si",M2315=1),1,IF(AND($I2315="Fisico",M2315=1),1,IF(AND(M2315=1,$I2315="Electronico"),2,IF(M2315=1,VLOOKUP($C2315&amp;"|"&amp;$B2315&amp;"|"&amp;$D2315,Empresas!$C$6:$CC$92,$G2315+6+1,0),0))))</f>
        <v>1</v>
      </c>
      <c r="AE2315" s="147">
        <f>IF(AND($I2315="Si",N2315=1),1,IF(AND($I2315="Fisico",N2315=1),1,IF(AND(N2315=1,$I2315="Electronico"),2,IF(N2315=1,VLOOKUP($C2315&amp;"|"&amp;$B2315&amp;"|"&amp;$D2315,Empresas!$C$6:$CC$92,$G2315+6+1,0),0))))</f>
        <v>1</v>
      </c>
      <c r="AF2315" s="147">
        <f>IF(AND($I2315="Si",O2315=1),1,IF(AND($I2315="Fisico",O2315=1),1,IF(AND(O2315=1,$I2315="Electronico"),2,IF(O2315=1,VLOOKUP($C2315&amp;"|"&amp;$B2315&amp;"|"&amp;$D2315,Empresas!$C$6:$CC$92,$G2315+6+1,0),0))))</f>
        <v>1</v>
      </c>
      <c r="AG2315" s="147">
        <f>IF(AND($I2315="Si",P2315=1),1,IF(AND($I2315="Fisico",P2315=1),1,IF(AND(P2315=1,$I2315="Electronico"),2,IF(P2315=1,VLOOKUP($C2315&amp;"|"&amp;$B2315&amp;"|"&amp;$D2315,Empresas!$C$6:$CC$92,$G2315+6+1,0),0))))</f>
        <v>1</v>
      </c>
      <c r="AH2315" s="147">
        <f>IF(AND($I2315="Si",Q2315=1),1,IF(AND($I2315="Fisico",Q2315=1),1,IF(AND(Q2315=1,$I2315="Electronico"),2,IF(Q2315=1,VLOOKUP($C2315&amp;"|"&amp;$B2315&amp;"|"&amp;$D2315,Empresas!$C$6:$CC$92,$G2315+6+1,0),0))))</f>
        <v>1</v>
      </c>
      <c r="AI2315" s="147">
        <f>IF(AND($I2315="Si",R2315=1),1,IF(AND($I2315="Fisico",R2315=1),1,IF(AND(R2315=1,$I2315="Electronico"),2,IF(R2315=1,VLOOKUP($C2315&amp;"|"&amp;$B2315&amp;"|"&amp;$D2315,Empresas!$C$6:$CC$92,$G2315+6+1,0),0))))</f>
        <v>0</v>
      </c>
      <c r="AJ2315" s="147">
        <f>IF(AND($I2315="Si",S2315=1),1,IF(AND($I2315="Fisico",S2315=1),1,IF(AND(S2315=1,$I2315="Electronico"),2,IF(S2315=1,VLOOKUP($C2315&amp;"|"&amp;$B2315&amp;"|"&amp;$D2315,Empresas!$C$6:$CC$92,$G2315+6+1,0),0))))</f>
        <v>0</v>
      </c>
      <c r="AK2315" s="147">
        <f>IF(AND($I2315="Si",T2315=1),1,IF(AND($I2315="Fisico",T2315=1),1,IF(AND(T2315=1,$I2315="Electronico"),2,IF(T2315=1,VLOOKUP($C2315&amp;"|"&amp;$B2315&amp;"|"&amp;$D2315,Empresas!$C$6:$CC$92,$G2315+6+1,0),0))))</f>
        <v>0</v>
      </c>
      <c r="AL2315" s="147">
        <f>IF(AND($I2315="Si",U2315=1),1,IF(AND($I2315="Fisico",U2315=1),1,IF(AND(U2315=1,$I2315="Electronico"),2,IF(U2315=1,VLOOKUP($C2315&amp;"|"&amp;$B2315&amp;"|"&amp;$D2315,Empresas!$C$6:$CC$92,$G2315+6+1,0),0))))</f>
        <v>0</v>
      </c>
      <c r="AM2315" s="149">
        <f t="shared" si="380"/>
        <v>8</v>
      </c>
      <c r="AN2315" s="149">
        <f t="shared" si="381"/>
        <v>8</v>
      </c>
      <c r="AO2315" s="152">
        <f t="shared" si="382"/>
        <v>1</v>
      </c>
    </row>
    <row r="2316" spans="1:41" x14ac:dyDescent="0.25">
      <c r="A2316" s="137" t="str">
        <f>VLOOKUP(D2316,Empresas!$D$7:$F$91,3,0)</f>
        <v>Jose</v>
      </c>
      <c r="B2316" s="138" t="str">
        <f>VLOOKUP(D2316,Empresas!$D$7:$G$91,4,0)</f>
        <v>Nancy</v>
      </c>
      <c r="C2316" s="138" t="s">
        <v>544</v>
      </c>
      <c r="D2316" s="138" t="s">
        <v>480</v>
      </c>
      <c r="E2316" s="138" t="str">
        <f>VLOOKUP(D2316,Empresas!$D$7:$E$92,2,0)</f>
        <v>RAINFORES TRADING S.A.C.</v>
      </c>
      <c r="F2316" s="138" t="s">
        <v>161</v>
      </c>
      <c r="G2316" s="139">
        <f t="shared" si="383"/>
        <v>16</v>
      </c>
      <c r="H2316" s="139" t="str">
        <f>VLOOKUP(D2316,Empresas!$D$6:$L$92,7,0)</f>
        <v>Mensual</v>
      </c>
      <c r="I2316" s="138" t="str">
        <f>VLOOKUP(VLOOKUP(D2316&amp;"|"&amp;B2316,Empresas!$I$7:$CB$92,G2316,0),Tablas!$A$3:$B$5,2,0)</f>
        <v>Solo analisis</v>
      </c>
      <c r="J2316" s="78">
        <v>1</v>
      </c>
      <c r="K2316" s="78">
        <v>1</v>
      </c>
      <c r="L2316" s="78">
        <v>1</v>
      </c>
      <c r="M2316" s="78">
        <v>1</v>
      </c>
      <c r="N2316" s="78">
        <v>1</v>
      </c>
      <c r="O2316" s="78">
        <v>1</v>
      </c>
      <c r="P2316" s="78">
        <v>1</v>
      </c>
      <c r="Q2316" s="78">
        <v>2</v>
      </c>
      <c r="R2316" s="78"/>
      <c r="S2316" s="78"/>
      <c r="T2316" s="78"/>
      <c r="U2316" s="78"/>
      <c r="V2316" s="78" t="str">
        <f>VLOOKUP(D2316,Empresas!$D$7:$CF$91,81,0)</f>
        <v>A</v>
      </c>
      <c r="W2316" s="78" t="str">
        <f>VLOOKUP(D2316,Empresas!$D$7:$M$91,10,0)</f>
        <v>General/Prico</v>
      </c>
      <c r="X2316" s="69" t="str">
        <f t="shared" si="378"/>
        <v>SI</v>
      </c>
      <c r="Y2316" s="153" t="str">
        <f t="shared" si="379"/>
        <v>Si aplica</v>
      </c>
      <c r="Z2316" s="147">
        <f>IF(Y2316="No aplica",0,IF(I2316="no",0,IF(I2316="No aplica",0,IF(I2316="Si",1,IF(I2316="Fisico",1,IF(I2316="Electronico",2,VLOOKUP(C2316&amp;"|"&amp;B2316&amp;"|"&amp;D2316,Empresas!$C$6:$CC$92,G2316+6+1,0)))))))</f>
        <v>2</v>
      </c>
      <c r="AA2316" s="147">
        <f>IF(AND($I2316="Si",J2316=1),1,IF(AND($I2316="Fisico",J2316=1),1,IF(AND(J2316=1,$I2316="Electronico"),2,IF(J2316=1,VLOOKUP($C2316&amp;"|"&amp;$B2316&amp;"|"&amp;$D2316,Empresas!$C$6:$CC$92,$G2316+6+1,0),0))))</f>
        <v>2</v>
      </c>
      <c r="AB2316" s="147">
        <f>IF(AND($I2316="Si",K2316=1),1,IF(AND($I2316="Fisico",K2316=1),1,IF(AND(K2316=1,$I2316="Electronico"),2,IF(K2316=1,VLOOKUP($C2316&amp;"|"&amp;$B2316&amp;"|"&amp;$D2316,Empresas!$C$6:$CC$92,$G2316+6+1,0),0))))</f>
        <v>2</v>
      </c>
      <c r="AC2316" s="147">
        <f>IF(AND($I2316="Si",L2316=1),1,IF(AND($I2316="Fisico",L2316=1),1,IF(AND(L2316=1,$I2316="Electronico"),2,IF(L2316=1,VLOOKUP($C2316&amp;"|"&amp;$B2316&amp;"|"&amp;$D2316,Empresas!$C$6:$CC$92,$G2316+6+1,0),0))))</f>
        <v>2</v>
      </c>
      <c r="AD2316" s="147">
        <f>IF(AND($I2316="Si",M2316=1),1,IF(AND($I2316="Fisico",M2316=1),1,IF(AND(M2316=1,$I2316="Electronico"),2,IF(M2316=1,VLOOKUP($C2316&amp;"|"&amp;$B2316&amp;"|"&amp;$D2316,Empresas!$C$6:$CC$92,$G2316+6+1,0),0))))</f>
        <v>2</v>
      </c>
      <c r="AE2316" s="147">
        <f>IF(AND($I2316="Si",N2316=1),1,IF(AND($I2316="Fisico",N2316=1),1,IF(AND(N2316=1,$I2316="Electronico"),2,IF(N2316=1,VLOOKUP($C2316&amp;"|"&amp;$B2316&amp;"|"&amp;$D2316,Empresas!$C$6:$CC$92,$G2316+6+1,0),0))))</f>
        <v>2</v>
      </c>
      <c r="AF2316" s="147">
        <f>IF(AND($I2316="Si",O2316=1),1,IF(AND($I2316="Fisico",O2316=1),1,IF(AND(O2316=1,$I2316="Electronico"),2,IF(O2316=1,VLOOKUP($C2316&amp;"|"&amp;$B2316&amp;"|"&amp;$D2316,Empresas!$C$6:$CC$92,$G2316+6+1,0),0))))</f>
        <v>2</v>
      </c>
      <c r="AG2316" s="147">
        <f>IF(AND($I2316="Si",P2316=1),1,IF(AND($I2316="Fisico",P2316=1),1,IF(AND(P2316=1,$I2316="Electronico"),2,IF(P2316=1,VLOOKUP($C2316&amp;"|"&amp;$B2316&amp;"|"&amp;$D2316,Empresas!$C$6:$CC$92,$G2316+6+1,0),0))))</f>
        <v>2</v>
      </c>
      <c r="AH2316" s="147">
        <f>IF(AND($I2316="Si",Q2316=1),1,IF(AND($I2316="Fisico",Q2316=1),1,IF(AND(Q2316=1,$I2316="Electronico"),2,IF(Q2316=1,VLOOKUP($C2316&amp;"|"&amp;$B2316&amp;"|"&amp;$D2316,Empresas!$C$6:$CC$92,$G2316+6+1,0),0))))</f>
        <v>0</v>
      </c>
      <c r="AI2316" s="147">
        <f>IF(AND($I2316="Si",R2316=1),1,IF(AND($I2316="Fisico",R2316=1),1,IF(AND(R2316=1,$I2316="Electronico"),2,IF(R2316=1,VLOOKUP($C2316&amp;"|"&amp;$B2316&amp;"|"&amp;$D2316,Empresas!$C$6:$CC$92,$G2316+6+1,0),0))))</f>
        <v>0</v>
      </c>
      <c r="AJ2316" s="147">
        <f>IF(AND($I2316="Si",S2316=1),1,IF(AND($I2316="Fisico",S2316=1),1,IF(AND(S2316=1,$I2316="Electronico"),2,IF(S2316=1,VLOOKUP($C2316&amp;"|"&amp;$B2316&amp;"|"&amp;$D2316,Empresas!$C$6:$CC$92,$G2316+6+1,0),0))))</f>
        <v>0</v>
      </c>
      <c r="AK2316" s="147">
        <f>IF(AND($I2316="Si",T2316=1),1,IF(AND($I2316="Fisico",T2316=1),1,IF(AND(T2316=1,$I2316="Electronico"),2,IF(T2316=1,VLOOKUP($C2316&amp;"|"&amp;$B2316&amp;"|"&amp;$D2316,Empresas!$C$6:$CC$92,$G2316+6+1,0),0))))</f>
        <v>0</v>
      </c>
      <c r="AL2316" s="147">
        <f>IF(AND($I2316="Si",U2316=1),1,IF(AND($I2316="Fisico",U2316=1),1,IF(AND(U2316=1,$I2316="Electronico"),2,IF(U2316=1,VLOOKUP($C2316&amp;"|"&amp;$B2316&amp;"|"&amp;$D2316,Empresas!$C$6:$CC$92,$G2316+6+1,0),0))))</f>
        <v>0</v>
      </c>
      <c r="AM2316" s="149">
        <f t="shared" si="380"/>
        <v>14</v>
      </c>
      <c r="AN2316" s="149">
        <f t="shared" si="381"/>
        <v>16</v>
      </c>
      <c r="AO2316" s="152">
        <f t="shared" si="382"/>
        <v>0.875</v>
      </c>
    </row>
    <row r="2317" spans="1:41" x14ac:dyDescent="0.25">
      <c r="A2317" s="137" t="str">
        <f>VLOOKUP(D2317,Empresas!$D$7:$F$91,3,0)</f>
        <v>Jose</v>
      </c>
      <c r="B2317" s="138" t="str">
        <f>VLOOKUP(D2317,Empresas!$D$7:$G$91,4,0)</f>
        <v>Nancy</v>
      </c>
      <c r="C2317" s="138" t="s">
        <v>544</v>
      </c>
      <c r="D2317" s="138" t="s">
        <v>480</v>
      </c>
      <c r="E2317" s="138" t="str">
        <f>VLOOKUP(D2317,Empresas!$D$7:$E$92,2,0)</f>
        <v>RAINFORES TRADING S.A.C.</v>
      </c>
      <c r="F2317" s="138" t="s">
        <v>162</v>
      </c>
      <c r="G2317" s="139">
        <f t="shared" si="383"/>
        <v>19</v>
      </c>
      <c r="H2317" s="139" t="str">
        <f>VLOOKUP(D2317,Empresas!$D$6:$L$92,7,0)</f>
        <v>Mensual</v>
      </c>
      <c r="I2317" s="138" t="str">
        <f>VLOOKUP(VLOOKUP(D2317&amp;"|"&amp;B2317,Empresas!$I$7:$CB$92,G2317,0),Tablas!$A$3:$B$5,2,0)</f>
        <v>Solo analisis</v>
      </c>
      <c r="J2317" s="78">
        <v>1</v>
      </c>
      <c r="K2317" s="78">
        <v>1</v>
      </c>
      <c r="L2317" s="78">
        <v>1</v>
      </c>
      <c r="M2317" s="78">
        <v>1</v>
      </c>
      <c r="N2317" s="78">
        <v>1</v>
      </c>
      <c r="O2317" s="78">
        <v>1</v>
      </c>
      <c r="P2317" s="78">
        <v>1</v>
      </c>
      <c r="Q2317" s="78">
        <v>1</v>
      </c>
      <c r="R2317" s="78"/>
      <c r="S2317" s="78"/>
      <c r="T2317" s="78"/>
      <c r="U2317" s="78"/>
      <c r="V2317" s="78" t="str">
        <f>VLOOKUP(D2317,Empresas!$D$7:$CF$91,81,0)</f>
        <v>A</v>
      </c>
      <c r="W2317" s="78" t="str">
        <f>VLOOKUP(D2317,Empresas!$D$7:$M$91,10,0)</f>
        <v>General/Prico</v>
      </c>
      <c r="X2317" s="69" t="str">
        <f t="shared" si="378"/>
        <v>SI</v>
      </c>
      <c r="Y2317" s="153" t="str">
        <f t="shared" si="379"/>
        <v>Si aplica</v>
      </c>
      <c r="Z2317" s="147">
        <f>IF(Y2317="No aplica",0,IF(I2317="no",0,IF(I2317="No aplica",0,IF(I2317="Si",1,IF(I2317="Fisico",1,IF(I2317="Electronico",2,VLOOKUP(C2317&amp;"|"&amp;B2317&amp;"|"&amp;D2317,Empresas!$C$6:$CC$92,G2317+6+1,0)))))))</f>
        <v>0.5</v>
      </c>
      <c r="AA2317" s="147">
        <f>IF(AND($I2317="Si",J2317=1),1,IF(AND($I2317="Fisico",J2317=1),1,IF(AND(J2317=1,$I2317="Electronico"),2,IF(J2317=1,VLOOKUP($C2317&amp;"|"&amp;$B2317&amp;"|"&amp;$D2317,Empresas!$C$6:$CC$92,$G2317+6+1,0),0))))</f>
        <v>0.5</v>
      </c>
      <c r="AB2317" s="147">
        <f>IF(AND($I2317="Si",K2317=1),1,IF(AND($I2317="Fisico",K2317=1),1,IF(AND(K2317=1,$I2317="Electronico"),2,IF(K2317=1,VLOOKUP($C2317&amp;"|"&amp;$B2317&amp;"|"&amp;$D2317,Empresas!$C$6:$CC$92,$G2317+6+1,0),0))))</f>
        <v>0.5</v>
      </c>
      <c r="AC2317" s="147">
        <f>IF(AND($I2317="Si",L2317=1),1,IF(AND($I2317="Fisico",L2317=1),1,IF(AND(L2317=1,$I2317="Electronico"),2,IF(L2317=1,VLOOKUP($C2317&amp;"|"&amp;$B2317&amp;"|"&amp;$D2317,Empresas!$C$6:$CC$92,$G2317+6+1,0),0))))</f>
        <v>0.5</v>
      </c>
      <c r="AD2317" s="147">
        <f>IF(AND($I2317="Si",M2317=1),1,IF(AND($I2317="Fisico",M2317=1),1,IF(AND(M2317=1,$I2317="Electronico"),2,IF(M2317=1,VLOOKUP($C2317&amp;"|"&amp;$B2317&amp;"|"&amp;$D2317,Empresas!$C$6:$CC$92,$G2317+6+1,0),0))))</f>
        <v>0.5</v>
      </c>
      <c r="AE2317" s="147">
        <f>IF(AND($I2317="Si",N2317=1),1,IF(AND($I2317="Fisico",N2317=1),1,IF(AND(N2317=1,$I2317="Electronico"),2,IF(N2317=1,VLOOKUP($C2317&amp;"|"&amp;$B2317&amp;"|"&amp;$D2317,Empresas!$C$6:$CC$92,$G2317+6+1,0),0))))</f>
        <v>0.5</v>
      </c>
      <c r="AF2317" s="147">
        <f>IF(AND($I2317="Si",O2317=1),1,IF(AND($I2317="Fisico",O2317=1),1,IF(AND(O2317=1,$I2317="Electronico"),2,IF(O2317=1,VLOOKUP($C2317&amp;"|"&amp;$B2317&amp;"|"&amp;$D2317,Empresas!$C$6:$CC$92,$G2317+6+1,0),0))))</f>
        <v>0.5</v>
      </c>
      <c r="AG2317" s="147">
        <f>IF(AND($I2317="Si",P2317=1),1,IF(AND($I2317="Fisico",P2317=1),1,IF(AND(P2317=1,$I2317="Electronico"),2,IF(P2317=1,VLOOKUP($C2317&amp;"|"&amp;$B2317&amp;"|"&amp;$D2317,Empresas!$C$6:$CC$92,$G2317+6+1,0),0))))</f>
        <v>0.5</v>
      </c>
      <c r="AH2317" s="147">
        <f>IF(AND($I2317="Si",Q2317=1),1,IF(AND($I2317="Fisico",Q2317=1),1,IF(AND(Q2317=1,$I2317="Electronico"),2,IF(Q2317=1,VLOOKUP($C2317&amp;"|"&amp;$B2317&amp;"|"&amp;$D2317,Empresas!$C$6:$CC$92,$G2317+6+1,0),0))))</f>
        <v>0.5</v>
      </c>
      <c r="AI2317" s="147">
        <f>IF(AND($I2317="Si",R2317=1),1,IF(AND($I2317="Fisico",R2317=1),1,IF(AND(R2317=1,$I2317="Electronico"),2,IF(R2317=1,VLOOKUP($C2317&amp;"|"&amp;$B2317&amp;"|"&amp;$D2317,Empresas!$C$6:$CC$92,$G2317+6+1,0),0))))</f>
        <v>0</v>
      </c>
      <c r="AJ2317" s="147">
        <f>IF(AND($I2317="Si",S2317=1),1,IF(AND($I2317="Fisico",S2317=1),1,IF(AND(S2317=1,$I2317="Electronico"),2,IF(S2317=1,VLOOKUP($C2317&amp;"|"&amp;$B2317&amp;"|"&amp;$D2317,Empresas!$C$6:$CC$92,$G2317+6+1,0),0))))</f>
        <v>0</v>
      </c>
      <c r="AK2317" s="147">
        <f>IF(AND($I2317="Si",T2317=1),1,IF(AND($I2317="Fisico",T2317=1),1,IF(AND(T2317=1,$I2317="Electronico"),2,IF(T2317=1,VLOOKUP($C2317&amp;"|"&amp;$B2317&amp;"|"&amp;$D2317,Empresas!$C$6:$CC$92,$G2317+6+1,0),0))))</f>
        <v>0</v>
      </c>
      <c r="AL2317" s="147">
        <f>IF(AND($I2317="Si",U2317=1),1,IF(AND($I2317="Fisico",U2317=1),1,IF(AND(U2317=1,$I2317="Electronico"),2,IF(U2317=1,VLOOKUP($C2317&amp;"|"&amp;$B2317&amp;"|"&amp;$D2317,Empresas!$C$6:$CC$92,$G2317+6+1,0),0))))</f>
        <v>0</v>
      </c>
      <c r="AM2317" s="149">
        <f t="shared" si="380"/>
        <v>4</v>
      </c>
      <c r="AN2317" s="149">
        <f t="shared" si="381"/>
        <v>4</v>
      </c>
      <c r="AO2317" s="152">
        <f t="shared" si="382"/>
        <v>1</v>
      </c>
    </row>
    <row r="2318" spans="1:41" x14ac:dyDescent="0.25">
      <c r="A2318" s="137" t="str">
        <f>VLOOKUP(D2318,Empresas!$D$7:$F$91,3,0)</f>
        <v>Jose</v>
      </c>
      <c r="B2318" s="138" t="str">
        <f>VLOOKUP(D2318,Empresas!$D$7:$G$91,4,0)</f>
        <v>Nancy</v>
      </c>
      <c r="C2318" s="138" t="s">
        <v>544</v>
      </c>
      <c r="D2318" s="138" t="s">
        <v>480</v>
      </c>
      <c r="E2318" s="138" t="str">
        <f>VLOOKUP(D2318,Empresas!$D$7:$E$92,2,0)</f>
        <v>RAINFORES TRADING S.A.C.</v>
      </c>
      <c r="F2318" s="138" t="s">
        <v>163</v>
      </c>
      <c r="G2318" s="139">
        <f t="shared" si="383"/>
        <v>22</v>
      </c>
      <c r="H2318" s="139" t="str">
        <f>VLOOKUP(D2318,Empresas!$D$6:$L$92,7,0)</f>
        <v>Mensual</v>
      </c>
      <c r="I2318" s="138" t="str">
        <f>VLOOKUP(VLOOKUP(D2318&amp;"|"&amp;B2318,Empresas!$I$7:$CB$92,G2318,0),Tablas!$A$3:$B$5,2,0)</f>
        <v>Solo analisis</v>
      </c>
      <c r="J2318" s="78">
        <v>1</v>
      </c>
      <c r="K2318" s="78">
        <v>1</v>
      </c>
      <c r="L2318" s="78">
        <v>1</v>
      </c>
      <c r="M2318" s="78">
        <v>1</v>
      </c>
      <c r="N2318" s="78">
        <v>1</v>
      </c>
      <c r="O2318" s="78">
        <v>1</v>
      </c>
      <c r="P2318" s="78">
        <v>1</v>
      </c>
      <c r="Q2318" s="78">
        <v>1</v>
      </c>
      <c r="R2318" s="78"/>
      <c r="S2318" s="78"/>
      <c r="T2318" s="78"/>
      <c r="U2318" s="78"/>
      <c r="V2318" s="78" t="str">
        <f>VLOOKUP(D2318,Empresas!$D$7:$CF$91,81,0)</f>
        <v>A</v>
      </c>
      <c r="W2318" s="78" t="str">
        <f>VLOOKUP(D2318,Empresas!$D$7:$M$91,10,0)</f>
        <v>General/Prico</v>
      </c>
      <c r="X2318" s="69" t="str">
        <f t="shared" si="378"/>
        <v>SI</v>
      </c>
      <c r="Y2318" s="153" t="str">
        <f t="shared" si="379"/>
        <v>Si aplica</v>
      </c>
      <c r="Z2318" s="147">
        <f>IF(Y2318="No aplica",0,IF(I2318="no",0,IF(I2318="No aplica",0,IF(I2318="Si",1,IF(I2318="Fisico",1,IF(I2318="Electronico",2,VLOOKUP(C2318&amp;"|"&amp;B2318&amp;"|"&amp;D2318,Empresas!$C$6:$CC$92,G2318+6+1,0)))))))</f>
        <v>3</v>
      </c>
      <c r="AA2318" s="147">
        <f>IF(AND($I2318="Si",J2318=1),1,IF(AND($I2318="Fisico",J2318=1),1,IF(AND(J2318=1,$I2318="Electronico"),2,IF(J2318=1,VLOOKUP($C2318&amp;"|"&amp;$B2318&amp;"|"&amp;$D2318,Empresas!$C$6:$CC$92,$G2318+6+1,0),0))))</f>
        <v>3</v>
      </c>
      <c r="AB2318" s="147">
        <f>IF(AND($I2318="Si",K2318=1),1,IF(AND($I2318="Fisico",K2318=1),1,IF(AND(K2318=1,$I2318="Electronico"),2,IF(K2318=1,VLOOKUP($C2318&amp;"|"&amp;$B2318&amp;"|"&amp;$D2318,Empresas!$C$6:$CC$92,$G2318+6+1,0),0))))</f>
        <v>3</v>
      </c>
      <c r="AC2318" s="147">
        <f>IF(AND($I2318="Si",L2318=1),1,IF(AND($I2318="Fisico",L2318=1),1,IF(AND(L2318=1,$I2318="Electronico"),2,IF(L2318=1,VLOOKUP($C2318&amp;"|"&amp;$B2318&amp;"|"&amp;$D2318,Empresas!$C$6:$CC$92,$G2318+6+1,0),0))))</f>
        <v>3</v>
      </c>
      <c r="AD2318" s="147">
        <f>IF(AND($I2318="Si",M2318=1),1,IF(AND($I2318="Fisico",M2318=1),1,IF(AND(M2318=1,$I2318="Electronico"),2,IF(M2318=1,VLOOKUP($C2318&amp;"|"&amp;$B2318&amp;"|"&amp;$D2318,Empresas!$C$6:$CC$92,$G2318+6+1,0),0))))</f>
        <v>3</v>
      </c>
      <c r="AE2318" s="147">
        <f>IF(AND($I2318="Si",N2318=1),1,IF(AND($I2318="Fisico",N2318=1),1,IF(AND(N2318=1,$I2318="Electronico"),2,IF(N2318=1,VLOOKUP($C2318&amp;"|"&amp;$B2318&amp;"|"&amp;$D2318,Empresas!$C$6:$CC$92,$G2318+6+1,0),0))))</f>
        <v>3</v>
      </c>
      <c r="AF2318" s="147">
        <f>IF(AND($I2318="Si",O2318=1),1,IF(AND($I2318="Fisico",O2318=1),1,IF(AND(O2318=1,$I2318="Electronico"),2,IF(O2318=1,VLOOKUP($C2318&amp;"|"&amp;$B2318&amp;"|"&amp;$D2318,Empresas!$C$6:$CC$92,$G2318+6+1,0),0))))</f>
        <v>3</v>
      </c>
      <c r="AG2318" s="147">
        <f>IF(AND($I2318="Si",P2318=1),1,IF(AND($I2318="Fisico",P2318=1),1,IF(AND(P2318=1,$I2318="Electronico"),2,IF(P2318=1,VLOOKUP($C2318&amp;"|"&amp;$B2318&amp;"|"&amp;$D2318,Empresas!$C$6:$CC$92,$G2318+6+1,0),0))))</f>
        <v>3</v>
      </c>
      <c r="AH2318" s="147">
        <f>IF(AND($I2318="Si",Q2318=1),1,IF(AND($I2318="Fisico",Q2318=1),1,IF(AND(Q2318=1,$I2318="Electronico"),2,IF(Q2318=1,VLOOKUP($C2318&amp;"|"&amp;$B2318&amp;"|"&amp;$D2318,Empresas!$C$6:$CC$92,$G2318+6+1,0),0))))</f>
        <v>3</v>
      </c>
      <c r="AI2318" s="147">
        <f>IF(AND($I2318="Si",R2318=1),1,IF(AND($I2318="Fisico",R2318=1),1,IF(AND(R2318=1,$I2318="Electronico"),2,IF(R2318=1,VLOOKUP($C2318&amp;"|"&amp;$B2318&amp;"|"&amp;$D2318,Empresas!$C$6:$CC$92,$G2318+6+1,0),0))))</f>
        <v>0</v>
      </c>
      <c r="AJ2318" s="147">
        <f>IF(AND($I2318="Si",S2318=1),1,IF(AND($I2318="Fisico",S2318=1),1,IF(AND(S2318=1,$I2318="Electronico"),2,IF(S2318=1,VLOOKUP($C2318&amp;"|"&amp;$B2318&amp;"|"&amp;$D2318,Empresas!$C$6:$CC$92,$G2318+6+1,0),0))))</f>
        <v>0</v>
      </c>
      <c r="AK2318" s="147">
        <f>IF(AND($I2318="Si",T2318=1),1,IF(AND($I2318="Fisico",T2318=1),1,IF(AND(T2318=1,$I2318="Electronico"),2,IF(T2318=1,VLOOKUP($C2318&amp;"|"&amp;$B2318&amp;"|"&amp;$D2318,Empresas!$C$6:$CC$92,$G2318+6+1,0),0))))</f>
        <v>0</v>
      </c>
      <c r="AL2318" s="147">
        <f>IF(AND($I2318="Si",U2318=1),1,IF(AND($I2318="Fisico",U2318=1),1,IF(AND(U2318=1,$I2318="Electronico"),2,IF(U2318=1,VLOOKUP($C2318&amp;"|"&amp;$B2318&amp;"|"&amp;$D2318,Empresas!$C$6:$CC$92,$G2318+6+1,0),0))))</f>
        <v>0</v>
      </c>
      <c r="AM2318" s="149">
        <f t="shared" si="380"/>
        <v>24</v>
      </c>
      <c r="AN2318" s="149">
        <f t="shared" si="381"/>
        <v>24</v>
      </c>
      <c r="AO2318" s="152">
        <f t="shared" si="382"/>
        <v>1</v>
      </c>
    </row>
    <row r="2319" spans="1:41" x14ac:dyDescent="0.25">
      <c r="A2319" s="137" t="str">
        <f>VLOOKUP(D2319,Empresas!$D$7:$F$91,3,0)</f>
        <v>Jose</v>
      </c>
      <c r="B2319" s="138" t="str">
        <f>VLOOKUP(D2319,Empresas!$D$7:$G$91,4,0)</f>
        <v>Nancy</v>
      </c>
      <c r="C2319" s="138" t="s">
        <v>544</v>
      </c>
      <c r="D2319" s="138" t="s">
        <v>480</v>
      </c>
      <c r="E2319" s="138" t="str">
        <f>VLOOKUP(D2319,Empresas!$D$7:$E$92,2,0)</f>
        <v>RAINFORES TRADING S.A.C.</v>
      </c>
      <c r="F2319" s="138" t="s">
        <v>164</v>
      </c>
      <c r="G2319" s="139">
        <f t="shared" si="383"/>
        <v>25</v>
      </c>
      <c r="H2319" s="139" t="str">
        <f>VLOOKUP(D2319,Empresas!$D$6:$L$92,7,0)</f>
        <v>Mensual</v>
      </c>
      <c r="I2319" s="138" t="str">
        <f>VLOOKUP(VLOOKUP(D2319&amp;"|"&amp;B2319,Empresas!$I$7:$CB$92,G2319,0),Tablas!$A$3:$B$5,2,0)</f>
        <v>Solo analisis</v>
      </c>
      <c r="J2319" s="78">
        <v>1</v>
      </c>
      <c r="K2319" s="78">
        <v>1</v>
      </c>
      <c r="L2319" s="78">
        <v>1</v>
      </c>
      <c r="M2319" s="78">
        <v>1</v>
      </c>
      <c r="N2319" s="78">
        <v>1</v>
      </c>
      <c r="O2319" s="78">
        <v>1</v>
      </c>
      <c r="P2319" s="78">
        <v>1</v>
      </c>
      <c r="Q2319" s="78">
        <v>1</v>
      </c>
      <c r="R2319" s="78"/>
      <c r="S2319" s="78"/>
      <c r="T2319" s="78"/>
      <c r="U2319" s="78"/>
      <c r="V2319" s="78" t="str">
        <f>VLOOKUP(D2319,Empresas!$D$7:$CF$91,81,0)</f>
        <v>A</v>
      </c>
      <c r="W2319" s="78" t="str">
        <f>VLOOKUP(D2319,Empresas!$D$7:$M$91,10,0)</f>
        <v>General/Prico</v>
      </c>
      <c r="X2319" s="69" t="str">
        <f t="shared" si="378"/>
        <v>SI</v>
      </c>
      <c r="Y2319" s="153" t="str">
        <f t="shared" si="379"/>
        <v>Si aplica</v>
      </c>
      <c r="Z2319" s="147">
        <f>IF(Y2319="No aplica",0,IF(I2319="no",0,IF(I2319="No aplica",0,IF(I2319="Si",1,IF(I2319="Fisico",1,IF(I2319="Electronico",2,VLOOKUP(C2319&amp;"|"&amp;B2319&amp;"|"&amp;D2319,Empresas!$C$6:$CC$92,G2319+6+1,0)))))))</f>
        <v>1</v>
      </c>
      <c r="AA2319" s="147">
        <f>IF(AND($I2319="Si",J2319=1),1,IF(AND($I2319="Fisico",J2319=1),1,IF(AND(J2319=1,$I2319="Electronico"),2,IF(J2319=1,VLOOKUP($C2319&amp;"|"&amp;$B2319&amp;"|"&amp;$D2319,Empresas!$C$6:$CC$92,$G2319+6+1,0),0))))</f>
        <v>1</v>
      </c>
      <c r="AB2319" s="147">
        <f>IF(AND($I2319="Si",K2319=1),1,IF(AND($I2319="Fisico",K2319=1),1,IF(AND(K2319=1,$I2319="Electronico"),2,IF(K2319=1,VLOOKUP($C2319&amp;"|"&amp;$B2319&amp;"|"&amp;$D2319,Empresas!$C$6:$CC$92,$G2319+6+1,0),0))))</f>
        <v>1</v>
      </c>
      <c r="AC2319" s="147">
        <f>IF(AND($I2319="Si",L2319=1),1,IF(AND($I2319="Fisico",L2319=1),1,IF(AND(L2319=1,$I2319="Electronico"),2,IF(L2319=1,VLOOKUP($C2319&amp;"|"&amp;$B2319&amp;"|"&amp;$D2319,Empresas!$C$6:$CC$92,$G2319+6+1,0),0))))</f>
        <v>1</v>
      </c>
      <c r="AD2319" s="147">
        <f>IF(AND($I2319="Si",M2319=1),1,IF(AND($I2319="Fisico",M2319=1),1,IF(AND(M2319=1,$I2319="Electronico"),2,IF(M2319=1,VLOOKUP($C2319&amp;"|"&amp;$B2319&amp;"|"&amp;$D2319,Empresas!$C$6:$CC$92,$G2319+6+1,0),0))))</f>
        <v>1</v>
      </c>
      <c r="AE2319" s="147">
        <f>IF(AND($I2319="Si",N2319=1),1,IF(AND($I2319="Fisico",N2319=1),1,IF(AND(N2319=1,$I2319="Electronico"),2,IF(N2319=1,VLOOKUP($C2319&amp;"|"&amp;$B2319&amp;"|"&amp;$D2319,Empresas!$C$6:$CC$92,$G2319+6+1,0),0))))</f>
        <v>1</v>
      </c>
      <c r="AF2319" s="147">
        <f>IF(AND($I2319="Si",O2319=1),1,IF(AND($I2319="Fisico",O2319=1),1,IF(AND(O2319=1,$I2319="Electronico"),2,IF(O2319=1,VLOOKUP($C2319&amp;"|"&amp;$B2319&amp;"|"&amp;$D2319,Empresas!$C$6:$CC$92,$G2319+6+1,0),0))))</f>
        <v>1</v>
      </c>
      <c r="AG2319" s="147">
        <f>IF(AND($I2319="Si",P2319=1),1,IF(AND($I2319="Fisico",P2319=1),1,IF(AND(P2319=1,$I2319="Electronico"),2,IF(P2319=1,VLOOKUP($C2319&amp;"|"&amp;$B2319&amp;"|"&amp;$D2319,Empresas!$C$6:$CC$92,$G2319+6+1,0),0))))</f>
        <v>1</v>
      </c>
      <c r="AH2319" s="147">
        <f>IF(AND($I2319="Si",Q2319=1),1,IF(AND($I2319="Fisico",Q2319=1),1,IF(AND(Q2319=1,$I2319="Electronico"),2,IF(Q2319=1,VLOOKUP($C2319&amp;"|"&amp;$B2319&amp;"|"&amp;$D2319,Empresas!$C$6:$CC$92,$G2319+6+1,0),0))))</f>
        <v>1</v>
      </c>
      <c r="AI2319" s="147">
        <f>IF(AND($I2319="Si",R2319=1),1,IF(AND($I2319="Fisico",R2319=1),1,IF(AND(R2319=1,$I2319="Electronico"),2,IF(R2319=1,VLOOKUP($C2319&amp;"|"&amp;$B2319&amp;"|"&amp;$D2319,Empresas!$C$6:$CC$92,$G2319+6+1,0),0))))</f>
        <v>0</v>
      </c>
      <c r="AJ2319" s="147">
        <f>IF(AND($I2319="Si",S2319=1),1,IF(AND($I2319="Fisico",S2319=1),1,IF(AND(S2319=1,$I2319="Electronico"),2,IF(S2319=1,VLOOKUP($C2319&amp;"|"&amp;$B2319&amp;"|"&amp;$D2319,Empresas!$C$6:$CC$92,$G2319+6+1,0),0))))</f>
        <v>0</v>
      </c>
      <c r="AK2319" s="147">
        <f>IF(AND($I2319="Si",T2319=1),1,IF(AND($I2319="Fisico",T2319=1),1,IF(AND(T2319=1,$I2319="Electronico"),2,IF(T2319=1,VLOOKUP($C2319&amp;"|"&amp;$B2319&amp;"|"&amp;$D2319,Empresas!$C$6:$CC$92,$G2319+6+1,0),0))))</f>
        <v>0</v>
      </c>
      <c r="AL2319" s="147">
        <f>IF(AND($I2319="Si",U2319=1),1,IF(AND($I2319="Fisico",U2319=1),1,IF(AND(U2319=1,$I2319="Electronico"),2,IF(U2319=1,VLOOKUP($C2319&amp;"|"&amp;$B2319&amp;"|"&amp;$D2319,Empresas!$C$6:$CC$92,$G2319+6+1,0),0))))</f>
        <v>0</v>
      </c>
      <c r="AM2319" s="149">
        <f t="shared" si="380"/>
        <v>8</v>
      </c>
      <c r="AN2319" s="149">
        <f t="shared" si="381"/>
        <v>8</v>
      </c>
      <c r="AO2319" s="152">
        <f t="shared" si="382"/>
        <v>1</v>
      </c>
    </row>
    <row r="2320" spans="1:41" x14ac:dyDescent="0.25">
      <c r="A2320" s="137" t="str">
        <f>VLOOKUP(D2320,Empresas!$D$7:$F$91,3,0)</f>
        <v>Jose</v>
      </c>
      <c r="B2320" s="138" t="str">
        <f>VLOOKUP(D2320,Empresas!$D$7:$G$91,4,0)</f>
        <v>Nancy</v>
      </c>
      <c r="C2320" s="138" t="s">
        <v>544</v>
      </c>
      <c r="D2320" s="138" t="s">
        <v>480</v>
      </c>
      <c r="E2320" s="138" t="str">
        <f>VLOOKUP(D2320,Empresas!$D$7:$E$92,2,0)</f>
        <v>RAINFORES TRADING S.A.C.</v>
      </c>
      <c r="F2320" s="138" t="s">
        <v>165</v>
      </c>
      <c r="G2320" s="139">
        <f t="shared" si="383"/>
        <v>28</v>
      </c>
      <c r="H2320" s="139" t="str">
        <f>VLOOKUP(D2320,Empresas!$D$6:$L$92,7,0)</f>
        <v>Mensual</v>
      </c>
      <c r="I2320" s="138" t="str">
        <f>VLOOKUP(VLOOKUP(D2320&amp;"|"&amp;B2320,Empresas!$I$7:$CB$92,G2320,0),Tablas!$A$3:$B$5,2,0)</f>
        <v>Solo analisis</v>
      </c>
      <c r="J2320" s="78">
        <v>1</v>
      </c>
      <c r="K2320" s="78">
        <v>1</v>
      </c>
      <c r="L2320" s="78">
        <v>1</v>
      </c>
      <c r="M2320" s="78">
        <v>1</v>
      </c>
      <c r="N2320" s="78">
        <v>1</v>
      </c>
      <c r="O2320" s="78">
        <v>1</v>
      </c>
      <c r="P2320" s="78">
        <v>1</v>
      </c>
      <c r="Q2320" s="78">
        <v>1</v>
      </c>
      <c r="R2320" s="78"/>
      <c r="S2320" s="78"/>
      <c r="T2320" s="78"/>
      <c r="U2320" s="78"/>
      <c r="V2320" s="78" t="str">
        <f>VLOOKUP(D2320,Empresas!$D$7:$CF$91,81,0)</f>
        <v>A</v>
      </c>
      <c r="W2320" s="78" t="str">
        <f>VLOOKUP(D2320,Empresas!$D$7:$M$91,10,0)</f>
        <v>General/Prico</v>
      </c>
      <c r="X2320" s="69" t="str">
        <f t="shared" si="378"/>
        <v>SI</v>
      </c>
      <c r="Y2320" s="153" t="str">
        <f t="shared" si="379"/>
        <v>Si aplica</v>
      </c>
      <c r="Z2320" s="147">
        <f>IF(Y2320="No aplica",0,IF(I2320="no",0,IF(I2320="No aplica",0,IF(I2320="Si",1,IF(I2320="Fisico",1,IF(I2320="Electronico",2,VLOOKUP(C2320&amp;"|"&amp;B2320&amp;"|"&amp;D2320,Empresas!$C$6:$CC$92,G2320+6+1,0)))))))</f>
        <v>0.5</v>
      </c>
      <c r="AA2320" s="147">
        <f>IF(AND($I2320="Si",J2320=1),1,IF(AND($I2320="Fisico",J2320=1),1,IF(AND(J2320=1,$I2320="Electronico"),2,IF(J2320=1,VLOOKUP($C2320&amp;"|"&amp;$B2320&amp;"|"&amp;$D2320,Empresas!$C$6:$CC$92,$G2320+6+1,0),0))))</f>
        <v>0.5</v>
      </c>
      <c r="AB2320" s="147">
        <f>IF(AND($I2320="Si",K2320=1),1,IF(AND($I2320="Fisico",K2320=1),1,IF(AND(K2320=1,$I2320="Electronico"),2,IF(K2320=1,VLOOKUP($C2320&amp;"|"&amp;$B2320&amp;"|"&amp;$D2320,Empresas!$C$6:$CC$92,$G2320+6+1,0),0))))</f>
        <v>0.5</v>
      </c>
      <c r="AC2320" s="147">
        <f>IF(AND($I2320="Si",L2320=1),1,IF(AND($I2320="Fisico",L2320=1),1,IF(AND(L2320=1,$I2320="Electronico"),2,IF(L2320=1,VLOOKUP($C2320&amp;"|"&amp;$B2320&amp;"|"&amp;$D2320,Empresas!$C$6:$CC$92,$G2320+6+1,0),0))))</f>
        <v>0.5</v>
      </c>
      <c r="AD2320" s="147">
        <f>IF(AND($I2320="Si",M2320=1),1,IF(AND($I2320="Fisico",M2320=1),1,IF(AND(M2320=1,$I2320="Electronico"),2,IF(M2320=1,VLOOKUP($C2320&amp;"|"&amp;$B2320&amp;"|"&amp;$D2320,Empresas!$C$6:$CC$92,$G2320+6+1,0),0))))</f>
        <v>0.5</v>
      </c>
      <c r="AE2320" s="147">
        <f>IF(AND($I2320="Si",N2320=1),1,IF(AND($I2320="Fisico",N2320=1),1,IF(AND(N2320=1,$I2320="Electronico"),2,IF(N2320=1,VLOOKUP($C2320&amp;"|"&amp;$B2320&amp;"|"&amp;$D2320,Empresas!$C$6:$CC$92,$G2320+6+1,0),0))))</f>
        <v>0.5</v>
      </c>
      <c r="AF2320" s="147">
        <f>IF(AND($I2320="Si",O2320=1),1,IF(AND($I2320="Fisico",O2320=1),1,IF(AND(O2320=1,$I2320="Electronico"),2,IF(O2320=1,VLOOKUP($C2320&amp;"|"&amp;$B2320&amp;"|"&amp;$D2320,Empresas!$C$6:$CC$92,$G2320+6+1,0),0))))</f>
        <v>0.5</v>
      </c>
      <c r="AG2320" s="147">
        <f>IF(AND($I2320="Si",P2320=1),1,IF(AND($I2320="Fisico",P2320=1),1,IF(AND(P2320=1,$I2320="Electronico"),2,IF(P2320=1,VLOOKUP($C2320&amp;"|"&amp;$B2320&amp;"|"&amp;$D2320,Empresas!$C$6:$CC$92,$G2320+6+1,0),0))))</f>
        <v>0.5</v>
      </c>
      <c r="AH2320" s="147">
        <f>IF(AND($I2320="Si",Q2320=1),1,IF(AND($I2320="Fisico",Q2320=1),1,IF(AND(Q2320=1,$I2320="Electronico"),2,IF(Q2320=1,VLOOKUP($C2320&amp;"|"&amp;$B2320&amp;"|"&amp;$D2320,Empresas!$C$6:$CC$92,$G2320+6+1,0),0))))</f>
        <v>0.5</v>
      </c>
      <c r="AI2320" s="147">
        <f>IF(AND($I2320="Si",R2320=1),1,IF(AND($I2320="Fisico",R2320=1),1,IF(AND(R2320=1,$I2320="Electronico"),2,IF(R2320=1,VLOOKUP($C2320&amp;"|"&amp;$B2320&amp;"|"&amp;$D2320,Empresas!$C$6:$CC$92,$G2320+6+1,0),0))))</f>
        <v>0</v>
      </c>
      <c r="AJ2320" s="147">
        <f>IF(AND($I2320="Si",S2320=1),1,IF(AND($I2320="Fisico",S2320=1),1,IF(AND(S2320=1,$I2320="Electronico"),2,IF(S2320=1,VLOOKUP($C2320&amp;"|"&amp;$B2320&amp;"|"&amp;$D2320,Empresas!$C$6:$CC$92,$G2320+6+1,0),0))))</f>
        <v>0</v>
      </c>
      <c r="AK2320" s="147">
        <f>IF(AND($I2320="Si",T2320=1),1,IF(AND($I2320="Fisico",T2320=1),1,IF(AND(T2320=1,$I2320="Electronico"),2,IF(T2320=1,VLOOKUP($C2320&amp;"|"&amp;$B2320&amp;"|"&amp;$D2320,Empresas!$C$6:$CC$92,$G2320+6+1,0),0))))</f>
        <v>0</v>
      </c>
      <c r="AL2320" s="147">
        <f>IF(AND($I2320="Si",U2320=1),1,IF(AND($I2320="Fisico",U2320=1),1,IF(AND(U2320=1,$I2320="Electronico"),2,IF(U2320=1,VLOOKUP($C2320&amp;"|"&amp;$B2320&amp;"|"&amp;$D2320,Empresas!$C$6:$CC$92,$G2320+6+1,0),0))))</f>
        <v>0</v>
      </c>
      <c r="AM2320" s="149">
        <f t="shared" si="380"/>
        <v>4</v>
      </c>
      <c r="AN2320" s="149">
        <f t="shared" si="381"/>
        <v>4</v>
      </c>
      <c r="AO2320" s="152">
        <f t="shared" si="382"/>
        <v>1</v>
      </c>
    </row>
    <row r="2321" spans="1:41" x14ac:dyDescent="0.25">
      <c r="A2321" s="137" t="str">
        <f>VLOOKUP(D2321,Empresas!$D$7:$F$91,3,0)</f>
        <v>Jose</v>
      </c>
      <c r="B2321" s="138" t="str">
        <f>VLOOKUP(D2321,Empresas!$D$7:$G$91,4,0)</f>
        <v>Nancy</v>
      </c>
      <c r="C2321" s="138" t="s">
        <v>544</v>
      </c>
      <c r="D2321" s="138" t="s">
        <v>480</v>
      </c>
      <c r="E2321" s="138" t="str">
        <f>VLOOKUP(D2321,Empresas!$D$7:$E$92,2,0)</f>
        <v>RAINFORES TRADING S.A.C.</v>
      </c>
      <c r="F2321" s="138" t="s">
        <v>166</v>
      </c>
      <c r="G2321" s="139">
        <f t="shared" si="383"/>
        <v>31</v>
      </c>
      <c r="H2321" s="139" t="str">
        <f>VLOOKUP(D2321,Empresas!$D$6:$L$92,7,0)</f>
        <v>Mensual</v>
      </c>
      <c r="I2321" s="138" t="str">
        <f>VLOOKUP(VLOOKUP(D2321&amp;"|"&amp;B2321,Empresas!$I$7:$CB$92,G2321,0),Tablas!$A$3:$B$5,2,0)</f>
        <v>Solo analisis</v>
      </c>
      <c r="J2321" s="78">
        <v>1</v>
      </c>
      <c r="K2321" s="78">
        <v>1</v>
      </c>
      <c r="L2321" s="78">
        <v>1</v>
      </c>
      <c r="M2321" s="78">
        <v>1</v>
      </c>
      <c r="N2321" s="78">
        <v>1</v>
      </c>
      <c r="O2321" s="78">
        <v>1</v>
      </c>
      <c r="P2321" s="78">
        <v>1</v>
      </c>
      <c r="Q2321" s="78">
        <v>1</v>
      </c>
      <c r="R2321" s="78"/>
      <c r="S2321" s="78"/>
      <c r="T2321" s="78"/>
      <c r="U2321" s="78"/>
      <c r="V2321" s="78" t="str">
        <f>VLOOKUP(D2321,Empresas!$D$7:$CF$91,81,0)</f>
        <v>A</v>
      </c>
      <c r="W2321" s="78" t="str">
        <f>VLOOKUP(D2321,Empresas!$D$7:$M$91,10,0)</f>
        <v>General/Prico</v>
      </c>
      <c r="X2321" s="69" t="str">
        <f t="shared" si="378"/>
        <v>SI</v>
      </c>
      <c r="Y2321" s="153" t="str">
        <f t="shared" si="379"/>
        <v>Si aplica</v>
      </c>
      <c r="Z2321" s="147">
        <f>IF(Y2321="No aplica",0,IF(I2321="no",0,IF(I2321="No aplica",0,IF(I2321="Si",1,IF(I2321="Fisico",1,IF(I2321="Electronico",2,VLOOKUP(C2321&amp;"|"&amp;B2321&amp;"|"&amp;D2321,Empresas!$C$6:$CC$92,G2321+6+1,0)))))))</f>
        <v>1</v>
      </c>
      <c r="AA2321" s="147">
        <f>IF(AND($I2321="Si",J2321=1),1,IF(AND($I2321="Fisico",J2321=1),1,IF(AND(J2321=1,$I2321="Electronico"),2,IF(J2321=1,VLOOKUP($C2321&amp;"|"&amp;$B2321&amp;"|"&amp;$D2321,Empresas!$C$6:$CC$92,$G2321+6+1,0),0))))</f>
        <v>1</v>
      </c>
      <c r="AB2321" s="147">
        <f>IF(AND($I2321="Si",K2321=1),1,IF(AND($I2321="Fisico",K2321=1),1,IF(AND(K2321=1,$I2321="Electronico"),2,IF(K2321=1,VLOOKUP($C2321&amp;"|"&amp;$B2321&amp;"|"&amp;$D2321,Empresas!$C$6:$CC$92,$G2321+6+1,0),0))))</f>
        <v>1</v>
      </c>
      <c r="AC2321" s="147">
        <f>IF(AND($I2321="Si",L2321=1),1,IF(AND($I2321="Fisico",L2321=1),1,IF(AND(L2321=1,$I2321="Electronico"),2,IF(L2321=1,VLOOKUP($C2321&amp;"|"&amp;$B2321&amp;"|"&amp;$D2321,Empresas!$C$6:$CC$92,$G2321+6+1,0),0))))</f>
        <v>1</v>
      </c>
      <c r="AD2321" s="147">
        <f>IF(AND($I2321="Si",M2321=1),1,IF(AND($I2321="Fisico",M2321=1),1,IF(AND(M2321=1,$I2321="Electronico"),2,IF(M2321=1,VLOOKUP($C2321&amp;"|"&amp;$B2321&amp;"|"&amp;$D2321,Empresas!$C$6:$CC$92,$G2321+6+1,0),0))))</f>
        <v>1</v>
      </c>
      <c r="AE2321" s="147">
        <f>IF(AND($I2321="Si",N2321=1),1,IF(AND($I2321="Fisico",N2321=1),1,IF(AND(N2321=1,$I2321="Electronico"),2,IF(N2321=1,VLOOKUP($C2321&amp;"|"&amp;$B2321&amp;"|"&amp;$D2321,Empresas!$C$6:$CC$92,$G2321+6+1,0),0))))</f>
        <v>1</v>
      </c>
      <c r="AF2321" s="147">
        <f>IF(AND($I2321="Si",O2321=1),1,IF(AND($I2321="Fisico",O2321=1),1,IF(AND(O2321=1,$I2321="Electronico"),2,IF(O2321=1,VLOOKUP($C2321&amp;"|"&amp;$B2321&amp;"|"&amp;$D2321,Empresas!$C$6:$CC$92,$G2321+6+1,0),0))))</f>
        <v>1</v>
      </c>
      <c r="AG2321" s="147">
        <f>IF(AND($I2321="Si",P2321=1),1,IF(AND($I2321="Fisico",P2321=1),1,IF(AND(P2321=1,$I2321="Electronico"),2,IF(P2321=1,VLOOKUP($C2321&amp;"|"&amp;$B2321&amp;"|"&amp;$D2321,Empresas!$C$6:$CC$92,$G2321+6+1,0),0))))</f>
        <v>1</v>
      </c>
      <c r="AH2321" s="147">
        <f>IF(AND($I2321="Si",Q2321=1),1,IF(AND($I2321="Fisico",Q2321=1),1,IF(AND(Q2321=1,$I2321="Electronico"),2,IF(Q2321=1,VLOOKUP($C2321&amp;"|"&amp;$B2321&amp;"|"&amp;$D2321,Empresas!$C$6:$CC$92,$G2321+6+1,0),0))))</f>
        <v>1</v>
      </c>
      <c r="AI2321" s="147">
        <f>IF(AND($I2321="Si",R2321=1),1,IF(AND($I2321="Fisico",R2321=1),1,IF(AND(R2321=1,$I2321="Electronico"),2,IF(R2321=1,VLOOKUP($C2321&amp;"|"&amp;$B2321&amp;"|"&amp;$D2321,Empresas!$C$6:$CC$92,$G2321+6+1,0),0))))</f>
        <v>0</v>
      </c>
      <c r="AJ2321" s="147">
        <f>IF(AND($I2321="Si",S2321=1),1,IF(AND($I2321="Fisico",S2321=1),1,IF(AND(S2321=1,$I2321="Electronico"),2,IF(S2321=1,VLOOKUP($C2321&amp;"|"&amp;$B2321&amp;"|"&amp;$D2321,Empresas!$C$6:$CC$92,$G2321+6+1,0),0))))</f>
        <v>0</v>
      </c>
      <c r="AK2321" s="147">
        <f>IF(AND($I2321="Si",T2321=1),1,IF(AND($I2321="Fisico",T2321=1),1,IF(AND(T2321=1,$I2321="Electronico"),2,IF(T2321=1,VLOOKUP($C2321&amp;"|"&amp;$B2321&amp;"|"&amp;$D2321,Empresas!$C$6:$CC$92,$G2321+6+1,0),0))))</f>
        <v>0</v>
      </c>
      <c r="AL2321" s="147">
        <f>IF(AND($I2321="Si",U2321=1),1,IF(AND($I2321="Fisico",U2321=1),1,IF(AND(U2321=1,$I2321="Electronico"),2,IF(U2321=1,VLOOKUP($C2321&amp;"|"&amp;$B2321&amp;"|"&amp;$D2321,Empresas!$C$6:$CC$92,$G2321+6+1,0),0))))</f>
        <v>0</v>
      </c>
      <c r="AM2321" s="149">
        <f t="shared" si="380"/>
        <v>8</v>
      </c>
      <c r="AN2321" s="149">
        <f t="shared" si="381"/>
        <v>8</v>
      </c>
      <c r="AO2321" s="152">
        <f t="shared" si="382"/>
        <v>1</v>
      </c>
    </row>
    <row r="2322" spans="1:41" x14ac:dyDescent="0.25">
      <c r="A2322" s="137" t="str">
        <f>VLOOKUP(D2322,Empresas!$D$7:$F$91,3,0)</f>
        <v>Jose</v>
      </c>
      <c r="B2322" s="138" t="str">
        <f>VLOOKUP(D2322,Empresas!$D$7:$G$91,4,0)</f>
        <v>Nancy</v>
      </c>
      <c r="C2322" s="138" t="s">
        <v>544</v>
      </c>
      <c r="D2322" s="138" t="s">
        <v>480</v>
      </c>
      <c r="E2322" s="138" t="str">
        <f>VLOOKUP(D2322,Empresas!$D$7:$E$92,2,0)</f>
        <v>RAINFORES TRADING S.A.C.</v>
      </c>
      <c r="F2322" s="138" t="s">
        <v>167</v>
      </c>
      <c r="G2322" s="139">
        <f t="shared" si="383"/>
        <v>34</v>
      </c>
      <c r="H2322" s="139" t="str">
        <f>VLOOKUP(D2322,Empresas!$D$6:$L$92,7,0)</f>
        <v>Mensual</v>
      </c>
      <c r="I2322" s="138" t="str">
        <f>VLOOKUP(VLOOKUP(D2322&amp;"|"&amp;B2322,Empresas!$I$7:$CB$92,G2322,0),Tablas!$A$3:$B$5,2,0)</f>
        <v>Solo analisis</v>
      </c>
      <c r="J2322" s="78">
        <v>1</v>
      </c>
      <c r="K2322" s="78">
        <v>1</v>
      </c>
      <c r="L2322" s="78">
        <v>1</v>
      </c>
      <c r="M2322" s="78">
        <v>1</v>
      </c>
      <c r="N2322" s="78">
        <v>1</v>
      </c>
      <c r="O2322" s="78">
        <v>1</v>
      </c>
      <c r="P2322" s="78">
        <v>1</v>
      </c>
      <c r="Q2322" s="78">
        <v>1</v>
      </c>
      <c r="R2322" s="78"/>
      <c r="S2322" s="78"/>
      <c r="T2322" s="78"/>
      <c r="U2322" s="78"/>
      <c r="V2322" s="78" t="str">
        <f>VLOOKUP(D2322,Empresas!$D$7:$CF$91,81,0)</f>
        <v>A</v>
      </c>
      <c r="W2322" s="78" t="str">
        <f>VLOOKUP(D2322,Empresas!$D$7:$M$91,10,0)</f>
        <v>General/Prico</v>
      </c>
      <c r="X2322" s="69" t="str">
        <f t="shared" si="378"/>
        <v>SI</v>
      </c>
      <c r="Y2322" s="153" t="str">
        <f t="shared" si="379"/>
        <v>Si aplica</v>
      </c>
      <c r="Z2322" s="147">
        <f>IF(Y2322="No aplica",0,IF(I2322="no",0,IF(I2322="No aplica",0,IF(I2322="Si",1,IF(I2322="Fisico",1,IF(I2322="Electronico",2,VLOOKUP(C2322&amp;"|"&amp;B2322&amp;"|"&amp;D2322,Empresas!$C$6:$CC$92,G2322+6+1,0)))))))</f>
        <v>1</v>
      </c>
      <c r="AA2322" s="147">
        <f>IF(AND($I2322="Si",J2322=1),1,IF(AND($I2322="Fisico",J2322=1),1,IF(AND(J2322=1,$I2322="Electronico"),2,IF(J2322=1,VLOOKUP($C2322&amp;"|"&amp;$B2322&amp;"|"&amp;$D2322,Empresas!$C$6:$CC$92,$G2322+6+1,0),0))))</f>
        <v>1</v>
      </c>
      <c r="AB2322" s="147">
        <f>IF(AND($I2322="Si",K2322=1),1,IF(AND($I2322="Fisico",K2322=1),1,IF(AND(K2322=1,$I2322="Electronico"),2,IF(K2322=1,VLOOKUP($C2322&amp;"|"&amp;$B2322&amp;"|"&amp;$D2322,Empresas!$C$6:$CC$92,$G2322+6+1,0),0))))</f>
        <v>1</v>
      </c>
      <c r="AC2322" s="147">
        <f>IF(AND($I2322="Si",L2322=1),1,IF(AND($I2322="Fisico",L2322=1),1,IF(AND(L2322=1,$I2322="Electronico"),2,IF(L2322=1,VLOOKUP($C2322&amp;"|"&amp;$B2322&amp;"|"&amp;$D2322,Empresas!$C$6:$CC$92,$G2322+6+1,0),0))))</f>
        <v>1</v>
      </c>
      <c r="AD2322" s="147">
        <f>IF(AND($I2322="Si",M2322=1),1,IF(AND($I2322="Fisico",M2322=1),1,IF(AND(M2322=1,$I2322="Electronico"),2,IF(M2322=1,VLOOKUP($C2322&amp;"|"&amp;$B2322&amp;"|"&amp;$D2322,Empresas!$C$6:$CC$92,$G2322+6+1,0),0))))</f>
        <v>1</v>
      </c>
      <c r="AE2322" s="147">
        <f>IF(AND($I2322="Si",N2322=1),1,IF(AND($I2322="Fisico",N2322=1),1,IF(AND(N2322=1,$I2322="Electronico"),2,IF(N2322=1,VLOOKUP($C2322&amp;"|"&amp;$B2322&amp;"|"&amp;$D2322,Empresas!$C$6:$CC$92,$G2322+6+1,0),0))))</f>
        <v>1</v>
      </c>
      <c r="AF2322" s="147">
        <f>IF(AND($I2322="Si",O2322=1),1,IF(AND($I2322="Fisico",O2322=1),1,IF(AND(O2322=1,$I2322="Electronico"),2,IF(O2322=1,VLOOKUP($C2322&amp;"|"&amp;$B2322&amp;"|"&amp;$D2322,Empresas!$C$6:$CC$92,$G2322+6+1,0),0))))</f>
        <v>1</v>
      </c>
      <c r="AG2322" s="147">
        <f>IF(AND($I2322="Si",P2322=1),1,IF(AND($I2322="Fisico",P2322=1),1,IF(AND(P2322=1,$I2322="Electronico"),2,IF(P2322=1,VLOOKUP($C2322&amp;"|"&amp;$B2322&amp;"|"&amp;$D2322,Empresas!$C$6:$CC$92,$G2322+6+1,0),0))))</f>
        <v>1</v>
      </c>
      <c r="AH2322" s="147">
        <f>IF(AND($I2322="Si",Q2322=1),1,IF(AND($I2322="Fisico",Q2322=1),1,IF(AND(Q2322=1,$I2322="Electronico"),2,IF(Q2322=1,VLOOKUP($C2322&amp;"|"&amp;$B2322&amp;"|"&amp;$D2322,Empresas!$C$6:$CC$92,$G2322+6+1,0),0))))</f>
        <v>1</v>
      </c>
      <c r="AI2322" s="147">
        <f>IF(AND($I2322="Si",R2322=1),1,IF(AND($I2322="Fisico",R2322=1),1,IF(AND(R2322=1,$I2322="Electronico"),2,IF(R2322=1,VLOOKUP($C2322&amp;"|"&amp;$B2322&amp;"|"&amp;$D2322,Empresas!$C$6:$CC$92,$G2322+6+1,0),0))))</f>
        <v>0</v>
      </c>
      <c r="AJ2322" s="147">
        <f>IF(AND($I2322="Si",S2322=1),1,IF(AND($I2322="Fisico",S2322=1),1,IF(AND(S2322=1,$I2322="Electronico"),2,IF(S2322=1,VLOOKUP($C2322&amp;"|"&amp;$B2322&amp;"|"&amp;$D2322,Empresas!$C$6:$CC$92,$G2322+6+1,0),0))))</f>
        <v>0</v>
      </c>
      <c r="AK2322" s="147">
        <f>IF(AND($I2322="Si",T2322=1),1,IF(AND($I2322="Fisico",T2322=1),1,IF(AND(T2322=1,$I2322="Electronico"),2,IF(T2322=1,VLOOKUP($C2322&amp;"|"&amp;$B2322&amp;"|"&amp;$D2322,Empresas!$C$6:$CC$92,$G2322+6+1,0),0))))</f>
        <v>0</v>
      </c>
      <c r="AL2322" s="147">
        <f>IF(AND($I2322="Si",U2322=1),1,IF(AND($I2322="Fisico",U2322=1),1,IF(AND(U2322=1,$I2322="Electronico"),2,IF(U2322=1,VLOOKUP($C2322&amp;"|"&amp;$B2322&amp;"|"&amp;$D2322,Empresas!$C$6:$CC$92,$G2322+6+1,0),0))))</f>
        <v>0</v>
      </c>
      <c r="AM2322" s="149">
        <f t="shared" si="380"/>
        <v>8</v>
      </c>
      <c r="AN2322" s="149">
        <f t="shared" si="381"/>
        <v>8</v>
      </c>
      <c r="AO2322" s="152">
        <f t="shared" si="382"/>
        <v>1</v>
      </c>
    </row>
    <row r="2323" spans="1:41" x14ac:dyDescent="0.25">
      <c r="A2323" s="137" t="str">
        <f>VLOOKUP(D2323,Empresas!$D$7:$F$91,3,0)</f>
        <v>Jose</v>
      </c>
      <c r="B2323" s="138" t="str">
        <f>VLOOKUP(D2323,Empresas!$D$7:$G$91,4,0)</f>
        <v>Nancy</v>
      </c>
      <c r="C2323" s="138" t="s">
        <v>544</v>
      </c>
      <c r="D2323" s="138" t="s">
        <v>480</v>
      </c>
      <c r="E2323" s="138" t="str">
        <f>VLOOKUP(D2323,Empresas!$D$7:$E$92,2,0)</f>
        <v>RAINFORES TRADING S.A.C.</v>
      </c>
      <c r="F2323" s="138" t="s">
        <v>168</v>
      </c>
      <c r="G2323" s="139">
        <f t="shared" si="383"/>
        <v>37</v>
      </c>
      <c r="H2323" s="139" t="str">
        <f>VLOOKUP(D2323,Empresas!$D$6:$L$92,7,0)</f>
        <v>Mensual</v>
      </c>
      <c r="I2323" s="138" t="str">
        <f>VLOOKUP(VLOOKUP(D2323&amp;"|"&amp;B2323,Empresas!$I$7:$CB$92,G2323,0),Tablas!$A$3:$B$5,2,0)</f>
        <v>Solo analisis</v>
      </c>
      <c r="J2323" s="78">
        <v>1</v>
      </c>
      <c r="K2323" s="78">
        <v>1</v>
      </c>
      <c r="L2323" s="78">
        <v>1</v>
      </c>
      <c r="M2323" s="78">
        <v>1</v>
      </c>
      <c r="N2323" s="78">
        <v>1</v>
      </c>
      <c r="O2323" s="78">
        <v>1</v>
      </c>
      <c r="P2323" s="78">
        <v>1</v>
      </c>
      <c r="Q2323" s="78">
        <v>1</v>
      </c>
      <c r="R2323" s="78"/>
      <c r="S2323" s="78"/>
      <c r="T2323" s="78"/>
      <c r="U2323" s="78"/>
      <c r="V2323" s="78" t="str">
        <f>VLOOKUP(D2323,Empresas!$D$7:$CF$91,81,0)</f>
        <v>A</v>
      </c>
      <c r="W2323" s="78" t="str">
        <f>VLOOKUP(D2323,Empresas!$D$7:$M$91,10,0)</f>
        <v>General/Prico</v>
      </c>
      <c r="X2323" s="69" t="str">
        <f t="shared" si="378"/>
        <v>SI</v>
      </c>
      <c r="Y2323" s="153" t="str">
        <f t="shared" si="379"/>
        <v>Si aplica</v>
      </c>
      <c r="Z2323" s="147">
        <f>IF(Y2323="No aplica",0,IF(I2323="no",0,IF(I2323="No aplica",0,IF(I2323="Si",1,IF(I2323="Fisico",1,IF(I2323="Electronico",2,VLOOKUP(C2323&amp;"|"&amp;B2323&amp;"|"&amp;D2323,Empresas!$C$6:$CC$92,G2323+6+1,0)))))))</f>
        <v>2</v>
      </c>
      <c r="AA2323" s="147">
        <f>IF(AND($I2323="Si",J2323=1),1,IF(AND($I2323="Fisico",J2323=1),1,IF(AND(J2323=1,$I2323="Electronico"),2,IF(J2323=1,VLOOKUP($C2323&amp;"|"&amp;$B2323&amp;"|"&amp;$D2323,Empresas!$C$6:$CC$92,$G2323+6+1,0),0))))</f>
        <v>2</v>
      </c>
      <c r="AB2323" s="147">
        <f>IF(AND($I2323="Si",K2323=1),1,IF(AND($I2323="Fisico",K2323=1),1,IF(AND(K2323=1,$I2323="Electronico"),2,IF(K2323=1,VLOOKUP($C2323&amp;"|"&amp;$B2323&amp;"|"&amp;$D2323,Empresas!$C$6:$CC$92,$G2323+6+1,0),0))))</f>
        <v>2</v>
      </c>
      <c r="AC2323" s="147">
        <f>IF(AND($I2323="Si",L2323=1),1,IF(AND($I2323="Fisico",L2323=1),1,IF(AND(L2323=1,$I2323="Electronico"),2,IF(L2323=1,VLOOKUP($C2323&amp;"|"&amp;$B2323&amp;"|"&amp;$D2323,Empresas!$C$6:$CC$92,$G2323+6+1,0),0))))</f>
        <v>2</v>
      </c>
      <c r="AD2323" s="147">
        <f>IF(AND($I2323="Si",M2323=1),1,IF(AND($I2323="Fisico",M2323=1),1,IF(AND(M2323=1,$I2323="Electronico"),2,IF(M2323=1,VLOOKUP($C2323&amp;"|"&amp;$B2323&amp;"|"&amp;$D2323,Empresas!$C$6:$CC$92,$G2323+6+1,0),0))))</f>
        <v>2</v>
      </c>
      <c r="AE2323" s="147">
        <f>IF(AND($I2323="Si",N2323=1),1,IF(AND($I2323="Fisico",N2323=1),1,IF(AND(N2323=1,$I2323="Electronico"),2,IF(N2323=1,VLOOKUP($C2323&amp;"|"&amp;$B2323&amp;"|"&amp;$D2323,Empresas!$C$6:$CC$92,$G2323+6+1,0),0))))</f>
        <v>2</v>
      </c>
      <c r="AF2323" s="147">
        <f>IF(AND($I2323="Si",O2323=1),1,IF(AND($I2323="Fisico",O2323=1),1,IF(AND(O2323=1,$I2323="Electronico"),2,IF(O2323=1,VLOOKUP($C2323&amp;"|"&amp;$B2323&amp;"|"&amp;$D2323,Empresas!$C$6:$CC$92,$G2323+6+1,0),0))))</f>
        <v>2</v>
      </c>
      <c r="AG2323" s="147">
        <f>IF(AND($I2323="Si",P2323=1),1,IF(AND($I2323="Fisico",P2323=1),1,IF(AND(P2323=1,$I2323="Electronico"),2,IF(P2323=1,VLOOKUP($C2323&amp;"|"&amp;$B2323&amp;"|"&amp;$D2323,Empresas!$C$6:$CC$92,$G2323+6+1,0),0))))</f>
        <v>2</v>
      </c>
      <c r="AH2323" s="147">
        <f>IF(AND($I2323="Si",Q2323=1),1,IF(AND($I2323="Fisico",Q2323=1),1,IF(AND(Q2323=1,$I2323="Electronico"),2,IF(Q2323=1,VLOOKUP($C2323&amp;"|"&amp;$B2323&amp;"|"&amp;$D2323,Empresas!$C$6:$CC$92,$G2323+6+1,0),0))))</f>
        <v>2</v>
      </c>
      <c r="AI2323" s="147">
        <f>IF(AND($I2323="Si",R2323=1),1,IF(AND($I2323="Fisico",R2323=1),1,IF(AND(R2323=1,$I2323="Electronico"),2,IF(R2323=1,VLOOKUP($C2323&amp;"|"&amp;$B2323&amp;"|"&amp;$D2323,Empresas!$C$6:$CC$92,$G2323+6+1,0),0))))</f>
        <v>0</v>
      </c>
      <c r="AJ2323" s="147">
        <f>IF(AND($I2323="Si",S2323=1),1,IF(AND($I2323="Fisico",S2323=1),1,IF(AND(S2323=1,$I2323="Electronico"),2,IF(S2323=1,VLOOKUP($C2323&amp;"|"&amp;$B2323&amp;"|"&amp;$D2323,Empresas!$C$6:$CC$92,$G2323+6+1,0),0))))</f>
        <v>0</v>
      </c>
      <c r="AK2323" s="147">
        <f>IF(AND($I2323="Si",T2323=1),1,IF(AND($I2323="Fisico",T2323=1),1,IF(AND(T2323=1,$I2323="Electronico"),2,IF(T2323=1,VLOOKUP($C2323&amp;"|"&amp;$B2323&amp;"|"&amp;$D2323,Empresas!$C$6:$CC$92,$G2323+6+1,0),0))))</f>
        <v>0</v>
      </c>
      <c r="AL2323" s="147">
        <f>IF(AND($I2323="Si",U2323=1),1,IF(AND($I2323="Fisico",U2323=1),1,IF(AND(U2323=1,$I2323="Electronico"),2,IF(U2323=1,VLOOKUP($C2323&amp;"|"&amp;$B2323&amp;"|"&amp;$D2323,Empresas!$C$6:$CC$92,$G2323+6+1,0),0))))</f>
        <v>0</v>
      </c>
      <c r="AM2323" s="149">
        <f t="shared" si="380"/>
        <v>16</v>
      </c>
      <c r="AN2323" s="149">
        <f t="shared" si="381"/>
        <v>16</v>
      </c>
      <c r="AO2323" s="152">
        <f t="shared" si="382"/>
        <v>1</v>
      </c>
    </row>
    <row r="2324" spans="1:41" x14ac:dyDescent="0.25">
      <c r="A2324" s="137" t="str">
        <f>VLOOKUP(D2324,Empresas!$D$7:$F$91,3,0)</f>
        <v>Jose</v>
      </c>
      <c r="B2324" s="138" t="str">
        <f>VLOOKUP(D2324,Empresas!$D$7:$G$91,4,0)</f>
        <v>Nancy</v>
      </c>
      <c r="C2324" s="138" t="s">
        <v>544</v>
      </c>
      <c r="D2324" s="138" t="s">
        <v>480</v>
      </c>
      <c r="E2324" s="138" t="str">
        <f>VLOOKUP(D2324,Empresas!$D$7:$E$92,2,0)</f>
        <v>RAINFORES TRADING S.A.C.</v>
      </c>
      <c r="F2324" s="138" t="s">
        <v>169</v>
      </c>
      <c r="G2324" s="139">
        <f t="shared" si="383"/>
        <v>40</v>
      </c>
      <c r="H2324" s="139" t="str">
        <f>VLOOKUP(D2324,Empresas!$D$6:$L$92,7,0)</f>
        <v>Mensual</v>
      </c>
      <c r="I2324" s="138" t="str">
        <f>VLOOKUP(VLOOKUP(D2324&amp;"|"&amp;B2324,Empresas!$I$7:$CB$92,G2324,0),Tablas!$A$3:$B$5,2,0)</f>
        <v>Solo analisis</v>
      </c>
      <c r="J2324" s="78">
        <v>1</v>
      </c>
      <c r="K2324" s="78">
        <v>1</v>
      </c>
      <c r="L2324" s="78">
        <v>1</v>
      </c>
      <c r="M2324" s="78">
        <v>1</v>
      </c>
      <c r="N2324" s="78">
        <v>1</v>
      </c>
      <c r="O2324" s="78">
        <v>1</v>
      </c>
      <c r="P2324" s="78">
        <v>1</v>
      </c>
      <c r="Q2324" s="78">
        <v>1</v>
      </c>
      <c r="R2324" s="78"/>
      <c r="S2324" s="78"/>
      <c r="T2324" s="78"/>
      <c r="U2324" s="78"/>
      <c r="V2324" s="78" t="str">
        <f>VLOOKUP(D2324,Empresas!$D$7:$CF$91,81,0)</f>
        <v>A</v>
      </c>
      <c r="W2324" s="78" t="str">
        <f>VLOOKUP(D2324,Empresas!$D$7:$M$91,10,0)</f>
        <v>General/Prico</v>
      </c>
      <c r="X2324" s="69" t="str">
        <f t="shared" si="378"/>
        <v>SI</v>
      </c>
      <c r="Y2324" s="153" t="str">
        <f t="shared" si="379"/>
        <v>Si aplica</v>
      </c>
      <c r="Z2324" s="147">
        <f>IF(Y2324="No aplica",0,IF(I2324="no",0,IF(I2324="No aplica",0,IF(I2324="Si",1,IF(I2324="Fisico",1,IF(I2324="Electronico",2,VLOOKUP(C2324&amp;"|"&amp;B2324&amp;"|"&amp;D2324,Empresas!$C$6:$CC$92,G2324+6+1,0)))))))</f>
        <v>4</v>
      </c>
      <c r="AA2324" s="147">
        <f>IF(AND($I2324="Si",J2324=1),1,IF(AND($I2324="Fisico",J2324=1),1,IF(AND(J2324=1,$I2324="Electronico"),2,IF(J2324=1,VLOOKUP($C2324&amp;"|"&amp;$B2324&amp;"|"&amp;$D2324,Empresas!$C$6:$CC$92,$G2324+6+1,0),0))))</f>
        <v>4</v>
      </c>
      <c r="AB2324" s="147">
        <f>IF(AND($I2324="Si",K2324=1),1,IF(AND($I2324="Fisico",K2324=1),1,IF(AND(K2324=1,$I2324="Electronico"),2,IF(K2324=1,VLOOKUP($C2324&amp;"|"&amp;$B2324&amp;"|"&amp;$D2324,Empresas!$C$6:$CC$92,$G2324+6+1,0),0))))</f>
        <v>4</v>
      </c>
      <c r="AC2324" s="147">
        <f>IF(AND($I2324="Si",L2324=1),1,IF(AND($I2324="Fisico",L2324=1),1,IF(AND(L2324=1,$I2324="Electronico"),2,IF(L2324=1,VLOOKUP($C2324&amp;"|"&amp;$B2324&amp;"|"&amp;$D2324,Empresas!$C$6:$CC$92,$G2324+6+1,0),0))))</f>
        <v>4</v>
      </c>
      <c r="AD2324" s="147">
        <f>IF(AND($I2324="Si",M2324=1),1,IF(AND($I2324="Fisico",M2324=1),1,IF(AND(M2324=1,$I2324="Electronico"),2,IF(M2324=1,VLOOKUP($C2324&amp;"|"&amp;$B2324&amp;"|"&amp;$D2324,Empresas!$C$6:$CC$92,$G2324+6+1,0),0))))</f>
        <v>4</v>
      </c>
      <c r="AE2324" s="147">
        <f>IF(AND($I2324="Si",N2324=1),1,IF(AND($I2324="Fisico",N2324=1),1,IF(AND(N2324=1,$I2324="Electronico"),2,IF(N2324=1,VLOOKUP($C2324&amp;"|"&amp;$B2324&amp;"|"&amp;$D2324,Empresas!$C$6:$CC$92,$G2324+6+1,0),0))))</f>
        <v>4</v>
      </c>
      <c r="AF2324" s="147">
        <f>IF(AND($I2324="Si",O2324=1),1,IF(AND($I2324="Fisico",O2324=1),1,IF(AND(O2324=1,$I2324="Electronico"),2,IF(O2324=1,VLOOKUP($C2324&amp;"|"&amp;$B2324&amp;"|"&amp;$D2324,Empresas!$C$6:$CC$92,$G2324+6+1,0),0))))</f>
        <v>4</v>
      </c>
      <c r="AG2324" s="147">
        <f>IF(AND($I2324="Si",P2324=1),1,IF(AND($I2324="Fisico",P2324=1),1,IF(AND(P2324=1,$I2324="Electronico"),2,IF(P2324=1,VLOOKUP($C2324&amp;"|"&amp;$B2324&amp;"|"&amp;$D2324,Empresas!$C$6:$CC$92,$G2324+6+1,0),0))))</f>
        <v>4</v>
      </c>
      <c r="AH2324" s="147">
        <f>IF(AND($I2324="Si",Q2324=1),1,IF(AND($I2324="Fisico",Q2324=1),1,IF(AND(Q2324=1,$I2324="Electronico"),2,IF(Q2324=1,VLOOKUP($C2324&amp;"|"&amp;$B2324&amp;"|"&amp;$D2324,Empresas!$C$6:$CC$92,$G2324+6+1,0),0))))</f>
        <v>4</v>
      </c>
      <c r="AI2324" s="147">
        <f>IF(AND($I2324="Si",R2324=1),1,IF(AND($I2324="Fisico",R2324=1),1,IF(AND(R2324=1,$I2324="Electronico"),2,IF(R2324=1,VLOOKUP($C2324&amp;"|"&amp;$B2324&amp;"|"&amp;$D2324,Empresas!$C$6:$CC$92,$G2324+6+1,0),0))))</f>
        <v>0</v>
      </c>
      <c r="AJ2324" s="147">
        <f>IF(AND($I2324="Si",S2324=1),1,IF(AND($I2324="Fisico",S2324=1),1,IF(AND(S2324=1,$I2324="Electronico"),2,IF(S2324=1,VLOOKUP($C2324&amp;"|"&amp;$B2324&amp;"|"&amp;$D2324,Empresas!$C$6:$CC$92,$G2324+6+1,0),0))))</f>
        <v>0</v>
      </c>
      <c r="AK2324" s="147">
        <f>IF(AND($I2324="Si",T2324=1),1,IF(AND($I2324="Fisico",T2324=1),1,IF(AND(T2324=1,$I2324="Electronico"),2,IF(T2324=1,VLOOKUP($C2324&amp;"|"&amp;$B2324&amp;"|"&amp;$D2324,Empresas!$C$6:$CC$92,$G2324+6+1,0),0))))</f>
        <v>0</v>
      </c>
      <c r="AL2324" s="147">
        <f>IF(AND($I2324="Si",U2324=1),1,IF(AND($I2324="Fisico",U2324=1),1,IF(AND(U2324=1,$I2324="Electronico"),2,IF(U2324=1,VLOOKUP($C2324&amp;"|"&amp;$B2324&amp;"|"&amp;$D2324,Empresas!$C$6:$CC$92,$G2324+6+1,0),0))))</f>
        <v>0</v>
      </c>
      <c r="AM2324" s="149">
        <f t="shared" si="380"/>
        <v>32</v>
      </c>
      <c r="AN2324" s="149">
        <f t="shared" si="381"/>
        <v>32</v>
      </c>
      <c r="AO2324" s="152">
        <f t="shared" si="382"/>
        <v>1</v>
      </c>
    </row>
    <row r="2325" spans="1:41" x14ac:dyDescent="0.25">
      <c r="A2325" s="137" t="str">
        <f>VLOOKUP(D2325,Empresas!$D$7:$F$91,3,0)</f>
        <v>Jose</v>
      </c>
      <c r="B2325" s="138" t="str">
        <f>VLOOKUP(D2325,Empresas!$D$7:$G$91,4,0)</f>
        <v>Nancy</v>
      </c>
      <c r="C2325" s="138" t="s">
        <v>544</v>
      </c>
      <c r="D2325" s="138" t="s">
        <v>480</v>
      </c>
      <c r="E2325" s="138" t="str">
        <f>VLOOKUP(D2325,Empresas!$D$7:$E$92,2,0)</f>
        <v>RAINFORES TRADING S.A.C.</v>
      </c>
      <c r="F2325" s="138" t="s">
        <v>170</v>
      </c>
      <c r="G2325" s="139">
        <f t="shared" si="383"/>
        <v>43</v>
      </c>
      <c r="H2325" s="139" t="str">
        <f>VLOOKUP(D2325,Empresas!$D$6:$L$92,7,0)</f>
        <v>Mensual</v>
      </c>
      <c r="I2325" s="138" t="str">
        <f>VLOOKUP(VLOOKUP(D2325&amp;"|"&amp;B2325,Empresas!$I$7:$CB$92,G2325,0),Tablas!$A$3:$B$5,2,0)</f>
        <v>Solo analisis</v>
      </c>
      <c r="J2325" s="78">
        <v>1</v>
      </c>
      <c r="K2325" s="78">
        <v>1</v>
      </c>
      <c r="L2325" s="78">
        <v>1</v>
      </c>
      <c r="M2325" s="78">
        <v>1</v>
      </c>
      <c r="N2325" s="78">
        <v>1</v>
      </c>
      <c r="O2325" s="78">
        <v>1</v>
      </c>
      <c r="P2325" s="78">
        <v>1</v>
      </c>
      <c r="Q2325" s="78">
        <v>1</v>
      </c>
      <c r="R2325" s="78"/>
      <c r="S2325" s="78"/>
      <c r="T2325" s="78"/>
      <c r="U2325" s="78"/>
      <c r="V2325" s="78" t="str">
        <f>VLOOKUP(D2325,Empresas!$D$7:$CF$91,81,0)</f>
        <v>A</v>
      </c>
      <c r="W2325" s="78" t="str">
        <f>VLOOKUP(D2325,Empresas!$D$7:$M$91,10,0)</f>
        <v>General/Prico</v>
      </c>
      <c r="X2325" s="69" t="str">
        <f t="shared" si="378"/>
        <v>SI</v>
      </c>
      <c r="Y2325" s="153" t="str">
        <f t="shared" si="379"/>
        <v>Si aplica</v>
      </c>
      <c r="Z2325" s="147">
        <f>IF(Y2325="No aplica",0,IF(I2325="no",0,IF(I2325="No aplica",0,IF(I2325="Si",1,IF(I2325="Fisico",1,IF(I2325="Electronico",2,VLOOKUP(C2325&amp;"|"&amp;B2325&amp;"|"&amp;D2325,Empresas!$C$6:$CC$92,G2325+6+1,0)))))))</f>
        <v>1</v>
      </c>
      <c r="AA2325" s="147">
        <f>IF(AND($I2325="Si",J2325=1),1,IF(AND($I2325="Fisico",J2325=1),1,IF(AND(J2325=1,$I2325="Electronico"),2,IF(J2325=1,VLOOKUP($C2325&amp;"|"&amp;$B2325&amp;"|"&amp;$D2325,Empresas!$C$6:$CC$92,$G2325+6+1,0),0))))</f>
        <v>1</v>
      </c>
      <c r="AB2325" s="147">
        <f>IF(AND($I2325="Si",K2325=1),1,IF(AND($I2325="Fisico",K2325=1),1,IF(AND(K2325=1,$I2325="Electronico"),2,IF(K2325=1,VLOOKUP($C2325&amp;"|"&amp;$B2325&amp;"|"&amp;$D2325,Empresas!$C$6:$CC$92,$G2325+6+1,0),0))))</f>
        <v>1</v>
      </c>
      <c r="AC2325" s="147">
        <f>IF(AND($I2325="Si",L2325=1),1,IF(AND($I2325="Fisico",L2325=1),1,IF(AND(L2325=1,$I2325="Electronico"),2,IF(L2325=1,VLOOKUP($C2325&amp;"|"&amp;$B2325&amp;"|"&amp;$D2325,Empresas!$C$6:$CC$92,$G2325+6+1,0),0))))</f>
        <v>1</v>
      </c>
      <c r="AD2325" s="147">
        <f>IF(AND($I2325="Si",M2325=1),1,IF(AND($I2325="Fisico",M2325=1),1,IF(AND(M2325=1,$I2325="Electronico"),2,IF(M2325=1,VLOOKUP($C2325&amp;"|"&amp;$B2325&amp;"|"&amp;$D2325,Empresas!$C$6:$CC$92,$G2325+6+1,0),0))))</f>
        <v>1</v>
      </c>
      <c r="AE2325" s="147">
        <f>IF(AND($I2325="Si",N2325=1),1,IF(AND($I2325="Fisico",N2325=1),1,IF(AND(N2325=1,$I2325="Electronico"),2,IF(N2325=1,VLOOKUP($C2325&amp;"|"&amp;$B2325&amp;"|"&amp;$D2325,Empresas!$C$6:$CC$92,$G2325+6+1,0),0))))</f>
        <v>1</v>
      </c>
      <c r="AF2325" s="147">
        <f>IF(AND($I2325="Si",O2325=1),1,IF(AND($I2325="Fisico",O2325=1),1,IF(AND(O2325=1,$I2325="Electronico"),2,IF(O2325=1,VLOOKUP($C2325&amp;"|"&amp;$B2325&amp;"|"&amp;$D2325,Empresas!$C$6:$CC$92,$G2325+6+1,0),0))))</f>
        <v>1</v>
      </c>
      <c r="AG2325" s="147">
        <f>IF(AND($I2325="Si",P2325=1),1,IF(AND($I2325="Fisico",P2325=1),1,IF(AND(P2325=1,$I2325="Electronico"),2,IF(P2325=1,VLOOKUP($C2325&amp;"|"&amp;$B2325&amp;"|"&amp;$D2325,Empresas!$C$6:$CC$92,$G2325+6+1,0),0))))</f>
        <v>1</v>
      </c>
      <c r="AH2325" s="147">
        <f>IF(AND($I2325="Si",Q2325=1),1,IF(AND($I2325="Fisico",Q2325=1),1,IF(AND(Q2325=1,$I2325="Electronico"),2,IF(Q2325=1,VLOOKUP($C2325&amp;"|"&amp;$B2325&amp;"|"&amp;$D2325,Empresas!$C$6:$CC$92,$G2325+6+1,0),0))))</f>
        <v>1</v>
      </c>
      <c r="AI2325" s="147">
        <f>IF(AND($I2325="Si",R2325=1),1,IF(AND($I2325="Fisico",R2325=1),1,IF(AND(R2325=1,$I2325="Electronico"),2,IF(R2325=1,VLOOKUP($C2325&amp;"|"&amp;$B2325&amp;"|"&amp;$D2325,Empresas!$C$6:$CC$92,$G2325+6+1,0),0))))</f>
        <v>0</v>
      </c>
      <c r="AJ2325" s="147">
        <f>IF(AND($I2325="Si",S2325=1),1,IF(AND($I2325="Fisico",S2325=1),1,IF(AND(S2325=1,$I2325="Electronico"),2,IF(S2325=1,VLOOKUP($C2325&amp;"|"&amp;$B2325&amp;"|"&amp;$D2325,Empresas!$C$6:$CC$92,$G2325+6+1,0),0))))</f>
        <v>0</v>
      </c>
      <c r="AK2325" s="147">
        <f>IF(AND($I2325="Si",T2325=1),1,IF(AND($I2325="Fisico",T2325=1),1,IF(AND(T2325=1,$I2325="Electronico"),2,IF(T2325=1,VLOOKUP($C2325&amp;"|"&amp;$B2325&amp;"|"&amp;$D2325,Empresas!$C$6:$CC$92,$G2325+6+1,0),0))))</f>
        <v>0</v>
      </c>
      <c r="AL2325" s="147">
        <f>IF(AND($I2325="Si",U2325=1),1,IF(AND($I2325="Fisico",U2325=1),1,IF(AND(U2325=1,$I2325="Electronico"),2,IF(U2325=1,VLOOKUP($C2325&amp;"|"&amp;$B2325&amp;"|"&amp;$D2325,Empresas!$C$6:$CC$92,$G2325+6+1,0),0))))</f>
        <v>0</v>
      </c>
      <c r="AM2325" s="149">
        <f t="shared" si="380"/>
        <v>8</v>
      </c>
      <c r="AN2325" s="149">
        <f t="shared" si="381"/>
        <v>8</v>
      </c>
      <c r="AO2325" s="152">
        <f t="shared" si="382"/>
        <v>1</v>
      </c>
    </row>
    <row r="2326" spans="1:41" x14ac:dyDescent="0.25">
      <c r="A2326" s="137" t="str">
        <f>VLOOKUP(D2326,Empresas!$D$7:$F$91,3,0)</f>
        <v>Jose</v>
      </c>
      <c r="B2326" s="138" t="str">
        <f>VLOOKUP(D2326,Empresas!$D$7:$G$91,4,0)</f>
        <v>Nancy</v>
      </c>
      <c r="C2326" s="138" t="s">
        <v>544</v>
      </c>
      <c r="D2326" s="138" t="s">
        <v>480</v>
      </c>
      <c r="E2326" s="138" t="str">
        <f>VLOOKUP(D2326,Empresas!$D$7:$E$92,2,0)</f>
        <v>RAINFORES TRADING S.A.C.</v>
      </c>
      <c r="F2326" s="138" t="s">
        <v>171</v>
      </c>
      <c r="G2326" s="139">
        <f t="shared" si="383"/>
        <v>46</v>
      </c>
      <c r="H2326" s="139" t="str">
        <f>VLOOKUP(D2326,Empresas!$D$6:$L$92,7,0)</f>
        <v>Mensual</v>
      </c>
      <c r="I2326" s="138" t="str">
        <f>VLOOKUP(VLOOKUP(D2326&amp;"|"&amp;B2326,Empresas!$I$7:$CB$92,G2326,0),Tablas!$A$3:$B$5,2,0)</f>
        <v>Registro y analisis</v>
      </c>
      <c r="J2326" s="78">
        <v>1</v>
      </c>
      <c r="K2326" s="78">
        <v>1</v>
      </c>
      <c r="L2326" s="78">
        <v>1</v>
      </c>
      <c r="M2326" s="78">
        <v>1</v>
      </c>
      <c r="N2326" s="78">
        <v>1</v>
      </c>
      <c r="O2326" s="78">
        <v>1</v>
      </c>
      <c r="P2326" s="78">
        <v>1</v>
      </c>
      <c r="Q2326" s="78">
        <v>1</v>
      </c>
      <c r="R2326" s="78"/>
      <c r="S2326" s="78"/>
      <c r="T2326" s="78"/>
      <c r="U2326" s="78"/>
      <c r="V2326" s="78" t="str">
        <f>VLOOKUP(D2326,Empresas!$D$7:$CF$91,81,0)</f>
        <v>A</v>
      </c>
      <c r="W2326" s="78" t="str">
        <f>VLOOKUP(D2326,Empresas!$D$7:$M$91,10,0)</f>
        <v>General/Prico</v>
      </c>
      <c r="X2326" s="69" t="str">
        <f t="shared" si="378"/>
        <v>SI</v>
      </c>
      <c r="Y2326" s="153" t="str">
        <f t="shared" si="379"/>
        <v>Si aplica</v>
      </c>
      <c r="Z2326" s="147">
        <f>IF(Y2326="No aplica",0,IF(I2326="no",0,IF(I2326="No aplica",0,IF(I2326="Si",1,IF(I2326="Fisico",1,IF(I2326="Electronico",2,VLOOKUP(C2326&amp;"|"&amp;B2326&amp;"|"&amp;D2326,Empresas!$C$6:$CC$92,G2326+6+1,0)))))))</f>
        <v>6</v>
      </c>
      <c r="AA2326" s="147">
        <f>IF(AND($I2326="Si",J2326=1),1,IF(AND($I2326="Fisico",J2326=1),1,IF(AND(J2326=1,$I2326="Electronico"),2,IF(J2326=1,VLOOKUP($C2326&amp;"|"&amp;$B2326&amp;"|"&amp;$D2326,Empresas!$C$6:$CC$92,$G2326+6+1,0),0))))</f>
        <v>6</v>
      </c>
      <c r="AB2326" s="147">
        <f>IF(AND($I2326="Si",K2326=1),1,IF(AND($I2326="Fisico",K2326=1),1,IF(AND(K2326=1,$I2326="Electronico"),2,IF(K2326=1,VLOOKUP($C2326&amp;"|"&amp;$B2326&amp;"|"&amp;$D2326,Empresas!$C$6:$CC$92,$G2326+6+1,0),0))))</f>
        <v>6</v>
      </c>
      <c r="AC2326" s="147">
        <f>IF(AND($I2326="Si",L2326=1),1,IF(AND($I2326="Fisico",L2326=1),1,IF(AND(L2326=1,$I2326="Electronico"),2,IF(L2326=1,VLOOKUP($C2326&amp;"|"&amp;$B2326&amp;"|"&amp;$D2326,Empresas!$C$6:$CC$92,$G2326+6+1,0),0))))</f>
        <v>6</v>
      </c>
      <c r="AD2326" s="147">
        <f>IF(AND($I2326="Si",M2326=1),1,IF(AND($I2326="Fisico",M2326=1),1,IF(AND(M2326=1,$I2326="Electronico"),2,IF(M2326=1,VLOOKUP($C2326&amp;"|"&amp;$B2326&amp;"|"&amp;$D2326,Empresas!$C$6:$CC$92,$G2326+6+1,0),0))))</f>
        <v>6</v>
      </c>
      <c r="AE2326" s="147">
        <f>IF(AND($I2326="Si",N2326=1),1,IF(AND($I2326="Fisico",N2326=1),1,IF(AND(N2326=1,$I2326="Electronico"),2,IF(N2326=1,VLOOKUP($C2326&amp;"|"&amp;$B2326&amp;"|"&amp;$D2326,Empresas!$C$6:$CC$92,$G2326+6+1,0),0))))</f>
        <v>6</v>
      </c>
      <c r="AF2326" s="147">
        <f>IF(AND($I2326="Si",O2326=1),1,IF(AND($I2326="Fisico",O2326=1),1,IF(AND(O2326=1,$I2326="Electronico"),2,IF(O2326=1,VLOOKUP($C2326&amp;"|"&amp;$B2326&amp;"|"&amp;$D2326,Empresas!$C$6:$CC$92,$G2326+6+1,0),0))))</f>
        <v>6</v>
      </c>
      <c r="AG2326" s="147">
        <f>IF(AND($I2326="Si",P2326=1),1,IF(AND($I2326="Fisico",P2326=1),1,IF(AND(P2326=1,$I2326="Electronico"),2,IF(P2326=1,VLOOKUP($C2326&amp;"|"&amp;$B2326&amp;"|"&amp;$D2326,Empresas!$C$6:$CC$92,$G2326+6+1,0),0))))</f>
        <v>6</v>
      </c>
      <c r="AH2326" s="147">
        <f>IF(AND($I2326="Si",Q2326=1),1,IF(AND($I2326="Fisico",Q2326=1),1,IF(AND(Q2326=1,$I2326="Electronico"),2,IF(Q2326=1,VLOOKUP($C2326&amp;"|"&amp;$B2326&amp;"|"&amp;$D2326,Empresas!$C$6:$CC$92,$G2326+6+1,0),0))))</f>
        <v>6</v>
      </c>
      <c r="AI2326" s="147">
        <f>IF(AND($I2326="Si",R2326=1),1,IF(AND($I2326="Fisico",R2326=1),1,IF(AND(R2326=1,$I2326="Electronico"),2,IF(R2326=1,VLOOKUP($C2326&amp;"|"&amp;$B2326&amp;"|"&amp;$D2326,Empresas!$C$6:$CC$92,$G2326+6+1,0),0))))</f>
        <v>0</v>
      </c>
      <c r="AJ2326" s="147">
        <f>IF(AND($I2326="Si",S2326=1),1,IF(AND($I2326="Fisico",S2326=1),1,IF(AND(S2326=1,$I2326="Electronico"),2,IF(S2326=1,VLOOKUP($C2326&amp;"|"&amp;$B2326&amp;"|"&amp;$D2326,Empresas!$C$6:$CC$92,$G2326+6+1,0),0))))</f>
        <v>0</v>
      </c>
      <c r="AK2326" s="147">
        <f>IF(AND($I2326="Si",T2326=1),1,IF(AND($I2326="Fisico",T2326=1),1,IF(AND(T2326=1,$I2326="Electronico"),2,IF(T2326=1,VLOOKUP($C2326&amp;"|"&amp;$B2326&amp;"|"&amp;$D2326,Empresas!$C$6:$CC$92,$G2326+6+1,0),0))))</f>
        <v>0</v>
      </c>
      <c r="AL2326" s="147">
        <f>IF(AND($I2326="Si",U2326=1),1,IF(AND($I2326="Fisico",U2326=1),1,IF(AND(U2326=1,$I2326="Electronico"),2,IF(U2326=1,VLOOKUP($C2326&amp;"|"&amp;$B2326&amp;"|"&amp;$D2326,Empresas!$C$6:$CC$92,$G2326+6+1,0),0))))</f>
        <v>0</v>
      </c>
      <c r="AM2326" s="149">
        <f t="shared" si="380"/>
        <v>48</v>
      </c>
      <c r="AN2326" s="149">
        <f t="shared" si="381"/>
        <v>48</v>
      </c>
      <c r="AO2326" s="152">
        <f t="shared" si="382"/>
        <v>1</v>
      </c>
    </row>
    <row r="2327" spans="1:41" x14ac:dyDescent="0.25">
      <c r="A2327" s="140" t="str">
        <f>VLOOKUP(D2327,Empresas!$D$7:$F$91,3,0)</f>
        <v>Jose</v>
      </c>
      <c r="B2327" s="141" t="str">
        <f>VLOOKUP(D2327,Empresas!$D$7:$G$91,4,0)</f>
        <v>Nancy</v>
      </c>
      <c r="C2327" s="141" t="s">
        <v>544</v>
      </c>
      <c r="D2327" s="141" t="s">
        <v>480</v>
      </c>
      <c r="E2327" s="141" t="str">
        <f>VLOOKUP(D2327,Empresas!$D$7:$E$92,2,0)</f>
        <v>RAINFORES TRADING S.A.C.</v>
      </c>
      <c r="F2327" s="141" t="s">
        <v>172</v>
      </c>
      <c r="G2327" s="142">
        <f>+Empresas!$BF$2</f>
        <v>50</v>
      </c>
      <c r="H2327" s="142" t="str">
        <f>VLOOKUP(D2327,Empresas!$D$6:$L$92,7,0)</f>
        <v>Mensual</v>
      </c>
      <c r="I2327" s="141" t="str">
        <f>VLOOKUP(VLOOKUP(D2327&amp;"|"&amp;B2327,Empresas!$I$7:$CB$92,G2327,0),Tablas!$A$8:$B$10,2,0)</f>
        <v>Electronico</v>
      </c>
      <c r="J2327" s="78">
        <v>1</v>
      </c>
      <c r="K2327" s="78">
        <v>1</v>
      </c>
      <c r="L2327" s="78">
        <v>1</v>
      </c>
      <c r="M2327" s="78">
        <v>1</v>
      </c>
      <c r="N2327" s="78">
        <v>1</v>
      </c>
      <c r="O2327" s="78">
        <v>1</v>
      </c>
      <c r="P2327" s="78">
        <v>1</v>
      </c>
      <c r="Q2327" s="78">
        <v>1</v>
      </c>
      <c r="R2327" s="78"/>
      <c r="S2327" s="78"/>
      <c r="T2327" s="78"/>
      <c r="U2327" s="78"/>
      <c r="V2327" s="78" t="str">
        <f>VLOOKUP(D2327,Empresas!$D$7:$CF$91,81,0)</f>
        <v>A</v>
      </c>
      <c r="W2327" s="78" t="str">
        <f>VLOOKUP(D2327,Empresas!$D$7:$M$91,10,0)</f>
        <v>General/Prico</v>
      </c>
      <c r="X2327" s="69" t="str">
        <f t="shared" si="378"/>
        <v>SI</v>
      </c>
      <c r="Y2327" s="153" t="str">
        <f t="shared" si="379"/>
        <v>Si aplica</v>
      </c>
      <c r="Z2327" s="147">
        <f>IF(Y2327="No aplica",0,IF(I2327="no",0,IF(I2327="No aplica",0,IF(I2327="Si",1,IF(I2327="Fisico",1,IF(I2327="Electronico",2,VLOOKUP(C2327&amp;"|"&amp;B2327&amp;"|"&amp;D2327,Empresas!$C$6:$CC$92,G2327+6+1,0)))))))</f>
        <v>2</v>
      </c>
      <c r="AA2327" s="147">
        <f>IF(AND($I2327="Si",J2327=1),1,IF(AND($I2327="Fisico",J2327=1),1,IF(AND(J2327=1,$I2327="Electronico"),2,IF(J2327=1,VLOOKUP($C2327&amp;"|"&amp;$B2327&amp;"|"&amp;$D2327,Empresas!$C$6:$CC$92,$G2327+6+1,0),0))))</f>
        <v>2</v>
      </c>
      <c r="AB2327" s="147">
        <f>IF(AND($I2327="Si",K2327=1),1,IF(AND($I2327="Fisico",K2327=1),1,IF(AND(K2327=1,$I2327="Electronico"),2,IF(K2327=1,VLOOKUP($C2327&amp;"|"&amp;$B2327&amp;"|"&amp;$D2327,Empresas!$C$6:$CC$92,$G2327+6+1,0),0))))</f>
        <v>2</v>
      </c>
      <c r="AC2327" s="147">
        <f>IF(AND($I2327="Si",L2327=1),1,IF(AND($I2327="Fisico",L2327=1),1,IF(AND(L2327=1,$I2327="Electronico"),2,IF(L2327=1,VLOOKUP($C2327&amp;"|"&amp;$B2327&amp;"|"&amp;$D2327,Empresas!$C$6:$CC$92,$G2327+6+1,0),0))))</f>
        <v>2</v>
      </c>
      <c r="AD2327" s="147">
        <f>IF(AND($I2327="Si",M2327=1),1,IF(AND($I2327="Fisico",M2327=1),1,IF(AND(M2327=1,$I2327="Electronico"),2,IF(M2327=1,VLOOKUP($C2327&amp;"|"&amp;$B2327&amp;"|"&amp;$D2327,Empresas!$C$6:$CC$92,$G2327+6+1,0),0))))</f>
        <v>2</v>
      </c>
      <c r="AE2327" s="147">
        <f>IF(AND($I2327="Si",N2327=1),1,IF(AND($I2327="Fisico",N2327=1),1,IF(AND(N2327=1,$I2327="Electronico"),2,IF(N2327=1,VLOOKUP($C2327&amp;"|"&amp;$B2327&amp;"|"&amp;$D2327,Empresas!$C$6:$CC$92,$G2327+6+1,0),0))))</f>
        <v>2</v>
      </c>
      <c r="AF2327" s="147">
        <f>IF(AND($I2327="Si",O2327=1),1,IF(AND($I2327="Fisico",O2327=1),1,IF(AND(O2327=1,$I2327="Electronico"),2,IF(O2327=1,VLOOKUP($C2327&amp;"|"&amp;$B2327&amp;"|"&amp;$D2327,Empresas!$C$6:$CC$92,$G2327+6+1,0),0))))</f>
        <v>2</v>
      </c>
      <c r="AG2327" s="147">
        <f>IF(AND($I2327="Si",P2327=1),1,IF(AND($I2327="Fisico",P2327=1),1,IF(AND(P2327=1,$I2327="Electronico"),2,IF(P2327=1,VLOOKUP($C2327&amp;"|"&amp;$B2327&amp;"|"&amp;$D2327,Empresas!$C$6:$CC$92,$G2327+6+1,0),0))))</f>
        <v>2</v>
      </c>
      <c r="AH2327" s="147">
        <f>IF(AND($I2327="Si",Q2327=1),1,IF(AND($I2327="Fisico",Q2327=1),1,IF(AND(Q2327=1,$I2327="Electronico"),2,IF(Q2327=1,VLOOKUP($C2327&amp;"|"&amp;$B2327&amp;"|"&amp;$D2327,Empresas!$C$6:$CC$92,$G2327+6+1,0),0))))</f>
        <v>2</v>
      </c>
      <c r="AI2327" s="147">
        <f>IF(AND($I2327="Si",R2327=1),1,IF(AND($I2327="Fisico",R2327=1),1,IF(AND(R2327=1,$I2327="Electronico"),2,IF(R2327=1,VLOOKUP($C2327&amp;"|"&amp;$B2327&amp;"|"&amp;$D2327,Empresas!$C$6:$CC$92,$G2327+6+1,0),0))))</f>
        <v>0</v>
      </c>
      <c r="AJ2327" s="147">
        <f>IF(AND($I2327="Si",S2327=1),1,IF(AND($I2327="Fisico",S2327=1),1,IF(AND(S2327=1,$I2327="Electronico"),2,IF(S2327=1,VLOOKUP($C2327&amp;"|"&amp;$B2327&amp;"|"&amp;$D2327,Empresas!$C$6:$CC$92,$G2327+6+1,0),0))))</f>
        <v>0</v>
      </c>
      <c r="AK2327" s="147">
        <f>IF(AND($I2327="Si",T2327=1),1,IF(AND($I2327="Fisico",T2327=1),1,IF(AND(T2327=1,$I2327="Electronico"),2,IF(T2327=1,VLOOKUP($C2327&amp;"|"&amp;$B2327&amp;"|"&amp;$D2327,Empresas!$C$6:$CC$92,$G2327+6+1,0),0))))</f>
        <v>0</v>
      </c>
      <c r="AL2327" s="147">
        <f>IF(AND($I2327="Si",U2327=1),1,IF(AND($I2327="Fisico",U2327=1),1,IF(AND(U2327=1,$I2327="Electronico"),2,IF(U2327=1,VLOOKUP($C2327&amp;"|"&amp;$B2327&amp;"|"&amp;$D2327,Empresas!$C$6:$CC$92,$G2327+6+1,0),0))))</f>
        <v>0</v>
      </c>
      <c r="AM2327" s="149">
        <f t="shared" si="380"/>
        <v>16</v>
      </c>
      <c r="AN2327" s="149">
        <f t="shared" si="381"/>
        <v>16</v>
      </c>
      <c r="AO2327" s="152">
        <f t="shared" si="382"/>
        <v>1</v>
      </c>
    </row>
    <row r="2328" spans="1:41" x14ac:dyDescent="0.25">
      <c r="A2328" s="140" t="str">
        <f>VLOOKUP(D2328,Empresas!$D$7:$F$91,3,0)</f>
        <v>Jose</v>
      </c>
      <c r="B2328" s="141" t="str">
        <f>VLOOKUP(D2328,Empresas!$D$7:$G$91,4,0)</f>
        <v>Nancy</v>
      </c>
      <c r="C2328" s="141" t="s">
        <v>544</v>
      </c>
      <c r="D2328" s="141" t="s">
        <v>480</v>
      </c>
      <c r="E2328" s="141" t="str">
        <f>VLOOKUP(D2328,Empresas!$D$7:$E$92,2,0)</f>
        <v>RAINFORES TRADING S.A.C.</v>
      </c>
      <c r="F2328" s="141" t="s">
        <v>173</v>
      </c>
      <c r="G2328" s="142">
        <f>+G2327+1</f>
        <v>51</v>
      </c>
      <c r="H2328" s="142" t="str">
        <f>VLOOKUP(D2328,Empresas!$D$6:$L$92,7,0)</f>
        <v>Mensual</v>
      </c>
      <c r="I2328" s="141" t="str">
        <f>VLOOKUP(VLOOKUP(D2328&amp;"|"&amp;B2328,Empresas!$I$7:$CB$92,G2328,0),Tablas!$A$8:$B$10,2,0)</f>
        <v>Electronico</v>
      </c>
      <c r="J2328" s="78">
        <v>1</v>
      </c>
      <c r="K2328" s="78">
        <v>1</v>
      </c>
      <c r="L2328" s="78">
        <v>1</v>
      </c>
      <c r="M2328" s="78">
        <v>1</v>
      </c>
      <c r="N2328" s="78">
        <v>1</v>
      </c>
      <c r="O2328" s="78">
        <v>1</v>
      </c>
      <c r="P2328" s="78">
        <v>1</v>
      </c>
      <c r="Q2328" s="78">
        <v>1</v>
      </c>
      <c r="R2328" s="78"/>
      <c r="S2328" s="78"/>
      <c r="T2328" s="78"/>
      <c r="U2328" s="78"/>
      <c r="V2328" s="78" t="str">
        <f>VLOOKUP(D2328,Empresas!$D$7:$CF$91,81,0)</f>
        <v>A</v>
      </c>
      <c r="W2328" s="78" t="str">
        <f>VLOOKUP(D2328,Empresas!$D$7:$M$91,10,0)</f>
        <v>General/Prico</v>
      </c>
      <c r="X2328" s="69" t="str">
        <f t="shared" si="378"/>
        <v>SI</v>
      </c>
      <c r="Y2328" s="153" t="str">
        <f t="shared" si="379"/>
        <v>Si aplica</v>
      </c>
      <c r="Z2328" s="147">
        <f>IF(Y2328="No aplica",0,IF(I2328="no",0,IF(I2328="No aplica",0,IF(I2328="Si",1,IF(I2328="Fisico",1,IF(I2328="Electronico",2,VLOOKUP(C2328&amp;"|"&amp;B2328&amp;"|"&amp;D2328,Empresas!$C$6:$CC$92,G2328+6+1,0)))))))</f>
        <v>2</v>
      </c>
      <c r="AA2328" s="147">
        <f>IF(AND($I2328="Si",J2328=1),1,IF(AND($I2328="Fisico",J2328=1),1,IF(AND(J2328=1,$I2328="Electronico"),2,IF(J2328=1,VLOOKUP($C2328&amp;"|"&amp;$B2328&amp;"|"&amp;$D2328,Empresas!$C$6:$CC$92,$G2328+6+1,0),0))))</f>
        <v>2</v>
      </c>
      <c r="AB2328" s="147">
        <f>IF(AND($I2328="Si",K2328=1),1,IF(AND($I2328="Fisico",K2328=1),1,IF(AND(K2328=1,$I2328="Electronico"),2,IF(K2328=1,VLOOKUP($C2328&amp;"|"&amp;$B2328&amp;"|"&amp;$D2328,Empresas!$C$6:$CC$92,$G2328+6+1,0),0))))</f>
        <v>2</v>
      </c>
      <c r="AC2328" s="147">
        <f>IF(AND($I2328="Si",L2328=1),1,IF(AND($I2328="Fisico",L2328=1),1,IF(AND(L2328=1,$I2328="Electronico"),2,IF(L2328=1,VLOOKUP($C2328&amp;"|"&amp;$B2328&amp;"|"&amp;$D2328,Empresas!$C$6:$CC$92,$G2328+6+1,0),0))))</f>
        <v>2</v>
      </c>
      <c r="AD2328" s="147">
        <f>IF(AND($I2328="Si",M2328=1),1,IF(AND($I2328="Fisico",M2328=1),1,IF(AND(M2328=1,$I2328="Electronico"),2,IF(M2328=1,VLOOKUP($C2328&amp;"|"&amp;$B2328&amp;"|"&amp;$D2328,Empresas!$C$6:$CC$92,$G2328+6+1,0),0))))</f>
        <v>2</v>
      </c>
      <c r="AE2328" s="147">
        <f>IF(AND($I2328="Si",N2328=1),1,IF(AND($I2328="Fisico",N2328=1),1,IF(AND(N2328=1,$I2328="Electronico"),2,IF(N2328=1,VLOOKUP($C2328&amp;"|"&amp;$B2328&amp;"|"&amp;$D2328,Empresas!$C$6:$CC$92,$G2328+6+1,0),0))))</f>
        <v>2</v>
      </c>
      <c r="AF2328" s="147">
        <f>IF(AND($I2328="Si",O2328=1),1,IF(AND($I2328="Fisico",O2328=1),1,IF(AND(O2328=1,$I2328="Electronico"),2,IF(O2328=1,VLOOKUP($C2328&amp;"|"&amp;$B2328&amp;"|"&amp;$D2328,Empresas!$C$6:$CC$92,$G2328+6+1,0),0))))</f>
        <v>2</v>
      </c>
      <c r="AG2328" s="147">
        <f>IF(AND($I2328="Si",P2328=1),1,IF(AND($I2328="Fisico",P2328=1),1,IF(AND(P2328=1,$I2328="Electronico"),2,IF(P2328=1,VLOOKUP($C2328&amp;"|"&amp;$B2328&amp;"|"&amp;$D2328,Empresas!$C$6:$CC$92,$G2328+6+1,0),0))))</f>
        <v>2</v>
      </c>
      <c r="AH2328" s="147">
        <f>IF(AND($I2328="Si",Q2328=1),1,IF(AND($I2328="Fisico",Q2328=1),1,IF(AND(Q2328=1,$I2328="Electronico"),2,IF(Q2328=1,VLOOKUP($C2328&amp;"|"&amp;$B2328&amp;"|"&amp;$D2328,Empresas!$C$6:$CC$92,$G2328+6+1,0),0))))</f>
        <v>2</v>
      </c>
      <c r="AI2328" s="147">
        <f>IF(AND($I2328="Si",R2328=1),1,IF(AND($I2328="Fisico",R2328=1),1,IF(AND(R2328=1,$I2328="Electronico"),2,IF(R2328=1,VLOOKUP($C2328&amp;"|"&amp;$B2328&amp;"|"&amp;$D2328,Empresas!$C$6:$CC$92,$G2328+6+1,0),0))))</f>
        <v>0</v>
      </c>
      <c r="AJ2328" s="147">
        <f>IF(AND($I2328="Si",S2328=1),1,IF(AND($I2328="Fisico",S2328=1),1,IF(AND(S2328=1,$I2328="Electronico"),2,IF(S2328=1,VLOOKUP($C2328&amp;"|"&amp;$B2328&amp;"|"&amp;$D2328,Empresas!$C$6:$CC$92,$G2328+6+1,0),0))))</f>
        <v>0</v>
      </c>
      <c r="AK2328" s="147">
        <f>IF(AND($I2328="Si",T2328=1),1,IF(AND($I2328="Fisico",T2328=1),1,IF(AND(T2328=1,$I2328="Electronico"),2,IF(T2328=1,VLOOKUP($C2328&amp;"|"&amp;$B2328&amp;"|"&amp;$D2328,Empresas!$C$6:$CC$92,$G2328+6+1,0),0))))</f>
        <v>0</v>
      </c>
      <c r="AL2328" s="147">
        <f>IF(AND($I2328="Si",U2328=1),1,IF(AND($I2328="Fisico",U2328=1),1,IF(AND(U2328=1,$I2328="Electronico"),2,IF(U2328=1,VLOOKUP($C2328&amp;"|"&amp;$B2328&amp;"|"&amp;$D2328,Empresas!$C$6:$CC$92,$G2328+6+1,0),0))))</f>
        <v>0</v>
      </c>
      <c r="AM2328" s="149">
        <f t="shared" si="380"/>
        <v>16</v>
      </c>
      <c r="AN2328" s="149">
        <f t="shared" si="381"/>
        <v>16</v>
      </c>
      <c r="AO2328" s="152">
        <f t="shared" si="382"/>
        <v>1</v>
      </c>
    </row>
    <row r="2329" spans="1:41" x14ac:dyDescent="0.25">
      <c r="A2329" s="140" t="str">
        <f>VLOOKUP(D2329,Empresas!$D$7:$F$91,3,0)</f>
        <v>Jose</v>
      </c>
      <c r="B2329" s="141" t="str">
        <f>VLOOKUP(D2329,Empresas!$D$7:$G$91,4,0)</f>
        <v>Nancy</v>
      </c>
      <c r="C2329" s="141" t="s">
        <v>544</v>
      </c>
      <c r="D2329" s="141" t="s">
        <v>480</v>
      </c>
      <c r="E2329" s="141" t="str">
        <f>VLOOKUP(D2329,Empresas!$D$7:$E$92,2,0)</f>
        <v>RAINFORES TRADING S.A.C.</v>
      </c>
      <c r="F2329" s="141" t="s">
        <v>174</v>
      </c>
      <c r="G2329" s="142">
        <f t="shared" ref="G2329:G2337" si="384">+G2328+1</f>
        <v>52</v>
      </c>
      <c r="H2329" s="142" t="str">
        <f>VLOOKUP(D2329,Empresas!$D$6:$L$92,7,0)</f>
        <v>Mensual</v>
      </c>
      <c r="I2329" s="141" t="str">
        <f>VLOOKUP(VLOOKUP(D2329&amp;"|"&amp;B2329,Empresas!$I$7:$CB$92,G2329,0),Tablas!$A$8:$B$10,2,0)</f>
        <v>Electronico</v>
      </c>
      <c r="J2329" s="78">
        <v>1</v>
      </c>
      <c r="K2329" s="78">
        <v>1</v>
      </c>
      <c r="L2329" s="78">
        <v>1</v>
      </c>
      <c r="M2329" s="78">
        <v>1</v>
      </c>
      <c r="N2329" s="78">
        <v>1</v>
      </c>
      <c r="O2329" s="78">
        <v>2</v>
      </c>
      <c r="P2329" s="78">
        <v>2</v>
      </c>
      <c r="Q2329" s="78">
        <v>2</v>
      </c>
      <c r="R2329" s="78"/>
      <c r="S2329" s="78"/>
      <c r="T2329" s="78"/>
      <c r="U2329" s="78"/>
      <c r="V2329" s="78" t="str">
        <f>VLOOKUP(D2329,Empresas!$D$7:$CF$91,81,0)</f>
        <v>A</v>
      </c>
      <c r="W2329" s="78" t="str">
        <f>VLOOKUP(D2329,Empresas!$D$7:$M$91,10,0)</f>
        <v>General/Prico</v>
      </c>
      <c r="X2329" s="69" t="str">
        <f t="shared" si="378"/>
        <v>SI</v>
      </c>
      <c r="Y2329" s="153" t="str">
        <f t="shared" si="379"/>
        <v>Si aplica</v>
      </c>
      <c r="Z2329" s="147">
        <f>IF(Y2329="No aplica",0,IF(I2329="no",0,IF(I2329="No aplica",0,IF(I2329="Si",1,IF(I2329="Fisico",1,IF(I2329="Electronico",2,VLOOKUP(C2329&amp;"|"&amp;B2329&amp;"|"&amp;D2329,Empresas!$C$6:$CC$92,G2329+6+1,0)))))))</f>
        <v>2</v>
      </c>
      <c r="AA2329" s="147">
        <f>IF(AND($I2329="Si",J2329=1),1,IF(AND($I2329="Fisico",J2329=1),1,IF(AND(J2329=1,$I2329="Electronico"),2,IF(J2329=1,VLOOKUP($C2329&amp;"|"&amp;$B2329&amp;"|"&amp;$D2329,Empresas!$C$6:$CC$92,$G2329+6+1,0),0))))</f>
        <v>2</v>
      </c>
      <c r="AB2329" s="147">
        <f>IF(AND($I2329="Si",K2329=1),1,IF(AND($I2329="Fisico",K2329=1),1,IF(AND(K2329=1,$I2329="Electronico"),2,IF(K2329=1,VLOOKUP($C2329&amp;"|"&amp;$B2329&amp;"|"&amp;$D2329,Empresas!$C$6:$CC$92,$G2329+6+1,0),0))))</f>
        <v>2</v>
      </c>
      <c r="AC2329" s="147">
        <f>IF(AND($I2329="Si",L2329=1),1,IF(AND($I2329="Fisico",L2329=1),1,IF(AND(L2329=1,$I2329="Electronico"),2,IF(L2329=1,VLOOKUP($C2329&amp;"|"&amp;$B2329&amp;"|"&amp;$D2329,Empresas!$C$6:$CC$92,$G2329+6+1,0),0))))</f>
        <v>2</v>
      </c>
      <c r="AD2329" s="147">
        <f>IF(AND($I2329="Si",M2329=1),1,IF(AND($I2329="Fisico",M2329=1),1,IF(AND(M2329=1,$I2329="Electronico"),2,IF(M2329=1,VLOOKUP($C2329&amp;"|"&amp;$B2329&amp;"|"&amp;$D2329,Empresas!$C$6:$CC$92,$G2329+6+1,0),0))))</f>
        <v>2</v>
      </c>
      <c r="AE2329" s="147">
        <f>IF(AND($I2329="Si",N2329=1),1,IF(AND($I2329="Fisico",N2329=1),1,IF(AND(N2329=1,$I2329="Electronico"),2,IF(N2329=1,VLOOKUP($C2329&amp;"|"&amp;$B2329&amp;"|"&amp;$D2329,Empresas!$C$6:$CC$92,$G2329+6+1,0),0))))</f>
        <v>2</v>
      </c>
      <c r="AF2329" s="147">
        <f>IF(AND($I2329="Si",O2329=1),1,IF(AND($I2329="Fisico",O2329=1),1,IF(AND(O2329=1,$I2329="Electronico"),2,IF(O2329=1,VLOOKUP($C2329&amp;"|"&amp;$B2329&amp;"|"&amp;$D2329,Empresas!$C$6:$CC$92,$G2329+6+1,0),0))))</f>
        <v>0</v>
      </c>
      <c r="AG2329" s="147">
        <f>IF(AND($I2329="Si",P2329=1),1,IF(AND($I2329="Fisico",P2329=1),1,IF(AND(P2329=1,$I2329="Electronico"),2,IF(P2329=1,VLOOKUP($C2329&amp;"|"&amp;$B2329&amp;"|"&amp;$D2329,Empresas!$C$6:$CC$92,$G2329+6+1,0),0))))</f>
        <v>0</v>
      </c>
      <c r="AH2329" s="147">
        <f>IF(AND($I2329="Si",Q2329=1),1,IF(AND($I2329="Fisico",Q2329=1),1,IF(AND(Q2329=1,$I2329="Electronico"),2,IF(Q2329=1,VLOOKUP($C2329&amp;"|"&amp;$B2329&amp;"|"&amp;$D2329,Empresas!$C$6:$CC$92,$G2329+6+1,0),0))))</f>
        <v>0</v>
      </c>
      <c r="AI2329" s="147">
        <f>IF(AND($I2329="Si",R2329=1),1,IF(AND($I2329="Fisico",R2329=1),1,IF(AND(R2329=1,$I2329="Electronico"),2,IF(R2329=1,VLOOKUP($C2329&amp;"|"&amp;$B2329&amp;"|"&amp;$D2329,Empresas!$C$6:$CC$92,$G2329+6+1,0),0))))</f>
        <v>0</v>
      </c>
      <c r="AJ2329" s="147">
        <f>IF(AND($I2329="Si",S2329=1),1,IF(AND($I2329="Fisico",S2329=1),1,IF(AND(S2329=1,$I2329="Electronico"),2,IF(S2329=1,VLOOKUP($C2329&amp;"|"&amp;$B2329&amp;"|"&amp;$D2329,Empresas!$C$6:$CC$92,$G2329+6+1,0),0))))</f>
        <v>0</v>
      </c>
      <c r="AK2329" s="147">
        <f>IF(AND($I2329="Si",T2329=1),1,IF(AND($I2329="Fisico",T2329=1),1,IF(AND(T2329=1,$I2329="Electronico"),2,IF(T2329=1,VLOOKUP($C2329&amp;"|"&amp;$B2329&amp;"|"&amp;$D2329,Empresas!$C$6:$CC$92,$G2329+6+1,0),0))))</f>
        <v>0</v>
      </c>
      <c r="AL2329" s="147">
        <f>IF(AND($I2329="Si",U2329=1),1,IF(AND($I2329="Fisico",U2329=1),1,IF(AND(U2329=1,$I2329="Electronico"),2,IF(U2329=1,VLOOKUP($C2329&amp;"|"&amp;$B2329&amp;"|"&amp;$D2329,Empresas!$C$6:$CC$92,$G2329+6+1,0),0))))</f>
        <v>0</v>
      </c>
      <c r="AM2329" s="149">
        <f t="shared" si="380"/>
        <v>10</v>
      </c>
      <c r="AN2329" s="149">
        <f t="shared" si="381"/>
        <v>16</v>
      </c>
      <c r="AO2329" s="152">
        <f t="shared" si="382"/>
        <v>0.625</v>
      </c>
    </row>
    <row r="2330" spans="1:41" x14ac:dyDescent="0.25">
      <c r="A2330" s="140" t="str">
        <f>VLOOKUP(D2330,Empresas!$D$7:$F$91,3,0)</f>
        <v>Jose</v>
      </c>
      <c r="B2330" s="141" t="str">
        <f>VLOOKUP(D2330,Empresas!$D$7:$G$91,4,0)</f>
        <v>Nancy</v>
      </c>
      <c r="C2330" s="141" t="s">
        <v>544</v>
      </c>
      <c r="D2330" s="141" t="s">
        <v>480</v>
      </c>
      <c r="E2330" s="141" t="str">
        <f>VLOOKUP(D2330,Empresas!$D$7:$E$92,2,0)</f>
        <v>RAINFORES TRADING S.A.C.</v>
      </c>
      <c r="F2330" s="141" t="s">
        <v>175</v>
      </c>
      <c r="G2330" s="142">
        <f t="shared" si="384"/>
        <v>53</v>
      </c>
      <c r="H2330" s="142" t="str">
        <f>VLOOKUP(D2330,Empresas!$D$6:$L$92,7,0)</f>
        <v>Mensual</v>
      </c>
      <c r="I2330" s="141" t="str">
        <f>VLOOKUP(VLOOKUP(D2330&amp;"|"&amp;B2330,Empresas!$I$7:$CB$92,G2330,0),Tablas!$A$8:$B$10,2,0)</f>
        <v>No aplica</v>
      </c>
      <c r="J2330" s="78"/>
      <c r="K2330" s="78"/>
      <c r="L2330" s="78"/>
      <c r="M2330" s="78"/>
      <c r="N2330" s="78"/>
      <c r="O2330" s="78"/>
      <c r="P2330" s="78"/>
      <c r="Q2330" s="78"/>
      <c r="R2330" s="78"/>
      <c r="S2330" s="78"/>
      <c r="T2330" s="78"/>
      <c r="U2330" s="78"/>
      <c r="V2330" s="78" t="str">
        <f>VLOOKUP(D2330,Empresas!$D$7:$CF$91,81,0)</f>
        <v>A</v>
      </c>
      <c r="W2330" s="78" t="str">
        <f>VLOOKUP(D2330,Empresas!$D$7:$M$91,10,0)</f>
        <v>General/Prico</v>
      </c>
      <c r="X2330" s="69" t="str">
        <f t="shared" si="378"/>
        <v>SI</v>
      </c>
      <c r="Y2330" s="153" t="str">
        <f t="shared" si="379"/>
        <v>No aplica</v>
      </c>
      <c r="Z2330" s="147">
        <f>IF(Y2330="No aplica",0,IF(I2330="no",0,IF(I2330="No aplica",0,IF(I2330="Si",1,IF(I2330="Fisico",1,IF(I2330="Electronico",2,VLOOKUP(C2330&amp;"|"&amp;B2330&amp;"|"&amp;D2330,Empresas!$C$6:$CC$92,G2330+6+1,0)))))))</f>
        <v>0</v>
      </c>
      <c r="AA2330" s="147">
        <f>IF(AND($I2330="Si",J2330=1),1,IF(AND($I2330="Fisico",J2330=1),1,IF(AND(J2330=1,$I2330="Electronico"),2,IF(J2330=1,VLOOKUP($C2330&amp;"|"&amp;$B2330&amp;"|"&amp;$D2330,Empresas!$C$6:$CC$92,$G2330+6+1,0),0))))</f>
        <v>0</v>
      </c>
      <c r="AB2330" s="147">
        <f>IF(AND($I2330="Si",K2330=1),1,IF(AND($I2330="Fisico",K2330=1),1,IF(AND(K2330=1,$I2330="Electronico"),2,IF(K2330=1,VLOOKUP($C2330&amp;"|"&amp;$B2330&amp;"|"&amp;$D2330,Empresas!$C$6:$CC$92,$G2330+6+1,0),0))))</f>
        <v>0</v>
      </c>
      <c r="AC2330" s="147">
        <f>IF(AND($I2330="Si",L2330=1),1,IF(AND($I2330="Fisico",L2330=1),1,IF(AND(L2330=1,$I2330="Electronico"),2,IF(L2330=1,VLOOKUP($C2330&amp;"|"&amp;$B2330&amp;"|"&amp;$D2330,Empresas!$C$6:$CC$92,$G2330+6+1,0),0))))</f>
        <v>0</v>
      </c>
      <c r="AD2330" s="147">
        <f>IF(AND($I2330="Si",M2330=1),1,IF(AND($I2330="Fisico",M2330=1),1,IF(AND(M2330=1,$I2330="Electronico"),2,IF(M2330=1,VLOOKUP($C2330&amp;"|"&amp;$B2330&amp;"|"&amp;$D2330,Empresas!$C$6:$CC$92,$G2330+6+1,0),0))))</f>
        <v>0</v>
      </c>
      <c r="AE2330" s="147">
        <f>IF(AND($I2330="Si",N2330=1),1,IF(AND($I2330="Fisico",N2330=1),1,IF(AND(N2330=1,$I2330="Electronico"),2,IF(N2330=1,VLOOKUP($C2330&amp;"|"&amp;$B2330&amp;"|"&amp;$D2330,Empresas!$C$6:$CC$92,$G2330+6+1,0),0))))</f>
        <v>0</v>
      </c>
      <c r="AF2330" s="147">
        <f>IF(AND($I2330="Si",O2330=1),1,IF(AND($I2330="Fisico",O2330=1),1,IF(AND(O2330=1,$I2330="Electronico"),2,IF(O2330=1,VLOOKUP($C2330&amp;"|"&amp;$B2330&amp;"|"&amp;$D2330,Empresas!$C$6:$CC$92,$G2330+6+1,0),0))))</f>
        <v>0</v>
      </c>
      <c r="AG2330" s="147">
        <f>IF(AND($I2330="Si",P2330=1),1,IF(AND($I2330="Fisico",P2330=1),1,IF(AND(P2330=1,$I2330="Electronico"),2,IF(P2330=1,VLOOKUP($C2330&amp;"|"&amp;$B2330&amp;"|"&amp;$D2330,Empresas!$C$6:$CC$92,$G2330+6+1,0),0))))</f>
        <v>0</v>
      </c>
      <c r="AH2330" s="147">
        <f>IF(AND($I2330="Si",Q2330=1),1,IF(AND($I2330="Fisico",Q2330=1),1,IF(AND(Q2330=1,$I2330="Electronico"),2,IF(Q2330=1,VLOOKUP($C2330&amp;"|"&amp;$B2330&amp;"|"&amp;$D2330,Empresas!$C$6:$CC$92,$G2330+6+1,0),0))))</f>
        <v>0</v>
      </c>
      <c r="AI2330" s="147">
        <f>IF(AND($I2330="Si",R2330=1),1,IF(AND($I2330="Fisico",R2330=1),1,IF(AND(R2330=1,$I2330="Electronico"),2,IF(R2330=1,VLOOKUP($C2330&amp;"|"&amp;$B2330&amp;"|"&amp;$D2330,Empresas!$C$6:$CC$92,$G2330+6+1,0),0))))</f>
        <v>0</v>
      </c>
      <c r="AJ2330" s="147">
        <f>IF(AND($I2330="Si",S2330=1),1,IF(AND($I2330="Fisico",S2330=1),1,IF(AND(S2330=1,$I2330="Electronico"),2,IF(S2330=1,VLOOKUP($C2330&amp;"|"&amp;$B2330&amp;"|"&amp;$D2330,Empresas!$C$6:$CC$92,$G2330+6+1,0),0))))</f>
        <v>0</v>
      </c>
      <c r="AK2330" s="147">
        <f>IF(AND($I2330="Si",T2330=1),1,IF(AND($I2330="Fisico",T2330=1),1,IF(AND(T2330=1,$I2330="Electronico"),2,IF(T2330=1,VLOOKUP($C2330&amp;"|"&amp;$B2330&amp;"|"&amp;$D2330,Empresas!$C$6:$CC$92,$G2330+6+1,0),0))))</f>
        <v>0</v>
      </c>
      <c r="AL2330" s="147">
        <f>IF(AND($I2330="Si",U2330=1),1,IF(AND($I2330="Fisico",U2330=1),1,IF(AND(U2330=1,$I2330="Electronico"),2,IF(U2330=1,VLOOKUP($C2330&amp;"|"&amp;$B2330&amp;"|"&amp;$D2330,Empresas!$C$6:$CC$92,$G2330+6+1,0),0))))</f>
        <v>0</v>
      </c>
      <c r="AM2330" s="149">
        <f t="shared" si="380"/>
        <v>0</v>
      </c>
      <c r="AN2330" s="149">
        <f t="shared" si="381"/>
        <v>0</v>
      </c>
      <c r="AO2330" s="152">
        <f t="shared" si="382"/>
        <v>0</v>
      </c>
    </row>
    <row r="2331" spans="1:41" x14ac:dyDescent="0.25">
      <c r="A2331" s="140" t="str">
        <f>VLOOKUP(D2331,Empresas!$D$7:$F$91,3,0)</f>
        <v>Jose</v>
      </c>
      <c r="B2331" s="141" t="str">
        <f>VLOOKUP(D2331,Empresas!$D$7:$G$91,4,0)</f>
        <v>Nancy</v>
      </c>
      <c r="C2331" s="141" t="s">
        <v>544</v>
      </c>
      <c r="D2331" s="141" t="s">
        <v>480</v>
      </c>
      <c r="E2331" s="141" t="str">
        <f>VLOOKUP(D2331,Empresas!$D$7:$E$92,2,0)</f>
        <v>RAINFORES TRADING S.A.C.</v>
      </c>
      <c r="F2331" s="141" t="s">
        <v>176</v>
      </c>
      <c r="G2331" s="142">
        <f t="shared" si="384"/>
        <v>54</v>
      </c>
      <c r="H2331" s="142" t="str">
        <f>VLOOKUP(D2331,Empresas!$D$6:$L$92,7,0)</f>
        <v>Mensual</v>
      </c>
      <c r="I2331" s="141" t="str">
        <f>VLOOKUP(VLOOKUP(D2331&amp;"|"&amp;B2331,Empresas!$I$7:$CB$92,G2331,0),Tablas!$A$8:$B$10,2,0)</f>
        <v>Electronico</v>
      </c>
      <c r="J2331" s="78">
        <v>1</v>
      </c>
      <c r="K2331" s="78">
        <v>1</v>
      </c>
      <c r="L2331" s="78">
        <v>1</v>
      </c>
      <c r="M2331" s="78">
        <v>1</v>
      </c>
      <c r="N2331" s="78">
        <v>1</v>
      </c>
      <c r="O2331" s="78">
        <v>2</v>
      </c>
      <c r="P2331" s="78">
        <v>2</v>
      </c>
      <c r="Q2331" s="78">
        <v>2</v>
      </c>
      <c r="R2331" s="78"/>
      <c r="S2331" s="78"/>
      <c r="T2331" s="78"/>
      <c r="U2331" s="78"/>
      <c r="V2331" s="78" t="str">
        <f>VLOOKUP(D2331,Empresas!$D$7:$CF$91,81,0)</f>
        <v>A</v>
      </c>
      <c r="W2331" s="78" t="str">
        <f>VLOOKUP(D2331,Empresas!$D$7:$M$91,10,0)</f>
        <v>General/Prico</v>
      </c>
      <c r="X2331" s="69" t="str">
        <f t="shared" si="378"/>
        <v>SI</v>
      </c>
      <c r="Y2331" s="153" t="str">
        <f t="shared" si="379"/>
        <v>Si aplica</v>
      </c>
      <c r="Z2331" s="147">
        <f>IF(Y2331="No aplica",0,IF(I2331="no",0,IF(I2331="No aplica",0,IF(I2331="Si",1,IF(I2331="Fisico",1,IF(I2331="Electronico",2,VLOOKUP(C2331&amp;"|"&amp;B2331&amp;"|"&amp;D2331,Empresas!$C$6:$CC$92,G2331+6+1,0)))))))</f>
        <v>2</v>
      </c>
      <c r="AA2331" s="147">
        <f>IF(AND($I2331="Si",J2331=1),1,IF(AND($I2331="Fisico",J2331=1),1,IF(AND(J2331=1,$I2331="Electronico"),2,IF(J2331=1,VLOOKUP($C2331&amp;"|"&amp;$B2331&amp;"|"&amp;$D2331,Empresas!$C$6:$CC$92,$G2331+6+1,0),0))))</f>
        <v>2</v>
      </c>
      <c r="AB2331" s="147">
        <f>IF(AND($I2331="Si",K2331=1),1,IF(AND($I2331="Fisico",K2331=1),1,IF(AND(K2331=1,$I2331="Electronico"),2,IF(K2331=1,VLOOKUP($C2331&amp;"|"&amp;$B2331&amp;"|"&amp;$D2331,Empresas!$C$6:$CC$92,$G2331+6+1,0),0))))</f>
        <v>2</v>
      </c>
      <c r="AC2331" s="147">
        <f>IF(AND($I2331="Si",L2331=1),1,IF(AND($I2331="Fisico",L2331=1),1,IF(AND(L2331=1,$I2331="Electronico"),2,IF(L2331=1,VLOOKUP($C2331&amp;"|"&amp;$B2331&amp;"|"&amp;$D2331,Empresas!$C$6:$CC$92,$G2331+6+1,0),0))))</f>
        <v>2</v>
      </c>
      <c r="AD2331" s="147">
        <f>IF(AND($I2331="Si",M2331=1),1,IF(AND($I2331="Fisico",M2331=1),1,IF(AND(M2331=1,$I2331="Electronico"),2,IF(M2331=1,VLOOKUP($C2331&amp;"|"&amp;$B2331&amp;"|"&amp;$D2331,Empresas!$C$6:$CC$92,$G2331+6+1,0),0))))</f>
        <v>2</v>
      </c>
      <c r="AE2331" s="147">
        <f>IF(AND($I2331="Si",N2331=1),1,IF(AND($I2331="Fisico",N2331=1),1,IF(AND(N2331=1,$I2331="Electronico"),2,IF(N2331=1,VLOOKUP($C2331&amp;"|"&amp;$B2331&amp;"|"&amp;$D2331,Empresas!$C$6:$CC$92,$G2331+6+1,0),0))))</f>
        <v>2</v>
      </c>
      <c r="AF2331" s="147">
        <f>IF(AND($I2331="Si",O2331=1),1,IF(AND($I2331="Fisico",O2331=1),1,IF(AND(O2331=1,$I2331="Electronico"),2,IF(O2331=1,VLOOKUP($C2331&amp;"|"&amp;$B2331&amp;"|"&amp;$D2331,Empresas!$C$6:$CC$92,$G2331+6+1,0),0))))</f>
        <v>0</v>
      </c>
      <c r="AG2331" s="147">
        <f>IF(AND($I2331="Si",P2331=1),1,IF(AND($I2331="Fisico",P2331=1),1,IF(AND(P2331=1,$I2331="Electronico"),2,IF(P2331=1,VLOOKUP($C2331&amp;"|"&amp;$B2331&amp;"|"&amp;$D2331,Empresas!$C$6:$CC$92,$G2331+6+1,0),0))))</f>
        <v>0</v>
      </c>
      <c r="AH2331" s="147">
        <f>IF(AND($I2331="Si",Q2331=1),1,IF(AND($I2331="Fisico",Q2331=1),1,IF(AND(Q2331=1,$I2331="Electronico"),2,IF(Q2331=1,VLOOKUP($C2331&amp;"|"&amp;$B2331&amp;"|"&amp;$D2331,Empresas!$C$6:$CC$92,$G2331+6+1,0),0))))</f>
        <v>0</v>
      </c>
      <c r="AI2331" s="147">
        <f>IF(AND($I2331="Si",R2331=1),1,IF(AND($I2331="Fisico",R2331=1),1,IF(AND(R2331=1,$I2331="Electronico"),2,IF(R2331=1,VLOOKUP($C2331&amp;"|"&amp;$B2331&amp;"|"&amp;$D2331,Empresas!$C$6:$CC$92,$G2331+6+1,0),0))))</f>
        <v>0</v>
      </c>
      <c r="AJ2331" s="147">
        <f>IF(AND($I2331="Si",S2331=1),1,IF(AND($I2331="Fisico",S2331=1),1,IF(AND(S2331=1,$I2331="Electronico"),2,IF(S2331=1,VLOOKUP($C2331&amp;"|"&amp;$B2331&amp;"|"&amp;$D2331,Empresas!$C$6:$CC$92,$G2331+6+1,0),0))))</f>
        <v>0</v>
      </c>
      <c r="AK2331" s="147">
        <f>IF(AND($I2331="Si",T2331=1),1,IF(AND($I2331="Fisico",T2331=1),1,IF(AND(T2331=1,$I2331="Electronico"),2,IF(T2331=1,VLOOKUP($C2331&amp;"|"&amp;$B2331&amp;"|"&amp;$D2331,Empresas!$C$6:$CC$92,$G2331+6+1,0),0))))</f>
        <v>0</v>
      </c>
      <c r="AL2331" s="147">
        <f>IF(AND($I2331="Si",U2331=1),1,IF(AND($I2331="Fisico",U2331=1),1,IF(AND(U2331=1,$I2331="Electronico"),2,IF(U2331=1,VLOOKUP($C2331&amp;"|"&amp;$B2331&amp;"|"&amp;$D2331,Empresas!$C$6:$CC$92,$G2331+6+1,0),0))))</f>
        <v>0</v>
      </c>
      <c r="AM2331" s="149">
        <f t="shared" si="380"/>
        <v>10</v>
      </c>
      <c r="AN2331" s="149">
        <f t="shared" si="381"/>
        <v>16</v>
      </c>
      <c r="AO2331" s="152">
        <f t="shared" si="382"/>
        <v>0.625</v>
      </c>
    </row>
    <row r="2332" spans="1:41" x14ac:dyDescent="0.25">
      <c r="A2332" s="140" t="str">
        <f>VLOOKUP(D2332,Empresas!$D$7:$F$91,3,0)</f>
        <v>Jose</v>
      </c>
      <c r="B2332" s="141" t="str">
        <f>VLOOKUP(D2332,Empresas!$D$7:$G$91,4,0)</f>
        <v>Nancy</v>
      </c>
      <c r="C2332" s="141" t="s">
        <v>544</v>
      </c>
      <c r="D2332" s="141" t="s">
        <v>480</v>
      </c>
      <c r="E2332" s="141" t="str">
        <f>VLOOKUP(D2332,Empresas!$D$7:$E$92,2,0)</f>
        <v>RAINFORES TRADING S.A.C.</v>
      </c>
      <c r="F2332" s="141" t="s">
        <v>177</v>
      </c>
      <c r="G2332" s="142">
        <f t="shared" si="384"/>
        <v>55</v>
      </c>
      <c r="H2332" s="142" t="str">
        <f>VLOOKUP(D2332,Empresas!$D$6:$L$92,7,0)</f>
        <v>Mensual</v>
      </c>
      <c r="I2332" s="141" t="str">
        <f>VLOOKUP(VLOOKUP(D2332&amp;"|"&amp;B2332,Empresas!$I$7:$CB$92,G2332,0),Tablas!$A$8:$B$10,2,0)</f>
        <v>Fisico</v>
      </c>
      <c r="J2332" s="78">
        <v>2</v>
      </c>
      <c r="K2332" s="78">
        <v>2</v>
      </c>
      <c r="L2332" s="78">
        <v>2</v>
      </c>
      <c r="M2332" s="78">
        <v>2</v>
      </c>
      <c r="N2332" s="78">
        <v>2</v>
      </c>
      <c r="O2332" s="78">
        <v>2</v>
      </c>
      <c r="P2332" s="78">
        <v>2</v>
      </c>
      <c r="Q2332" s="78">
        <v>2</v>
      </c>
      <c r="R2332" s="78"/>
      <c r="S2332" s="78"/>
      <c r="T2332" s="78"/>
      <c r="U2332" s="78"/>
      <c r="V2332" s="78" t="str">
        <f>VLOOKUP(D2332,Empresas!$D$7:$CF$91,81,0)</f>
        <v>A</v>
      </c>
      <c r="W2332" s="78" t="str">
        <f>VLOOKUP(D2332,Empresas!$D$7:$M$91,10,0)</f>
        <v>General/Prico</v>
      </c>
      <c r="X2332" s="69" t="str">
        <f t="shared" si="378"/>
        <v>NO</v>
      </c>
      <c r="Y2332" s="153" t="str">
        <f t="shared" si="379"/>
        <v>Si aplica</v>
      </c>
      <c r="Z2332" s="147">
        <f>IF(Y2332="No aplica",0,IF(I2332="no",0,IF(I2332="No aplica",0,IF(I2332="Si",1,IF(I2332="Fisico",1,IF(I2332="Electronico",2,VLOOKUP(C2332&amp;"|"&amp;B2332&amp;"|"&amp;D2332,Empresas!$C$6:$CC$92,G2332+6+1,0)))))))</f>
        <v>1</v>
      </c>
      <c r="AA2332" s="147">
        <f>IF(AND($I2332="Si",J2332=1),1,IF(AND($I2332="Fisico",J2332=1),1,IF(AND(J2332=1,$I2332="Electronico"),2,IF(J2332=1,VLOOKUP($C2332&amp;"|"&amp;$B2332&amp;"|"&amp;$D2332,Empresas!$C$6:$CC$92,$G2332+6+1,0),0))))</f>
        <v>0</v>
      </c>
      <c r="AB2332" s="147">
        <f>IF(AND($I2332="Si",K2332=1),1,IF(AND($I2332="Fisico",K2332=1),1,IF(AND(K2332=1,$I2332="Electronico"),2,IF(K2332=1,VLOOKUP($C2332&amp;"|"&amp;$B2332&amp;"|"&amp;$D2332,Empresas!$C$6:$CC$92,$G2332+6+1,0),0))))</f>
        <v>0</v>
      </c>
      <c r="AC2332" s="147">
        <f>IF(AND($I2332="Si",L2332=1),1,IF(AND($I2332="Fisico",L2332=1),1,IF(AND(L2332=1,$I2332="Electronico"),2,IF(L2332=1,VLOOKUP($C2332&amp;"|"&amp;$B2332&amp;"|"&amp;$D2332,Empresas!$C$6:$CC$92,$G2332+6+1,0),0))))</f>
        <v>0</v>
      </c>
      <c r="AD2332" s="147">
        <f>IF(AND($I2332="Si",M2332=1),1,IF(AND($I2332="Fisico",M2332=1),1,IF(AND(M2332=1,$I2332="Electronico"),2,IF(M2332=1,VLOOKUP($C2332&amp;"|"&amp;$B2332&amp;"|"&amp;$D2332,Empresas!$C$6:$CC$92,$G2332+6+1,0),0))))</f>
        <v>0</v>
      </c>
      <c r="AE2332" s="147">
        <f>IF(AND($I2332="Si",N2332=1),1,IF(AND($I2332="Fisico",N2332=1),1,IF(AND(N2332=1,$I2332="Electronico"),2,IF(N2332=1,VLOOKUP($C2332&amp;"|"&amp;$B2332&amp;"|"&amp;$D2332,Empresas!$C$6:$CC$92,$G2332+6+1,0),0))))</f>
        <v>0</v>
      </c>
      <c r="AF2332" s="147">
        <f>IF(AND($I2332="Si",O2332=1),1,IF(AND($I2332="Fisico",O2332=1),1,IF(AND(O2332=1,$I2332="Electronico"),2,IF(O2332=1,VLOOKUP($C2332&amp;"|"&amp;$B2332&amp;"|"&amp;$D2332,Empresas!$C$6:$CC$92,$G2332+6+1,0),0))))</f>
        <v>0</v>
      </c>
      <c r="AG2332" s="147">
        <f>IF(AND($I2332="Si",P2332=1),1,IF(AND($I2332="Fisico",P2332=1),1,IF(AND(P2332=1,$I2332="Electronico"),2,IF(P2332=1,VLOOKUP($C2332&amp;"|"&amp;$B2332&amp;"|"&amp;$D2332,Empresas!$C$6:$CC$92,$G2332+6+1,0),0))))</f>
        <v>0</v>
      </c>
      <c r="AH2332" s="147">
        <f>IF(AND($I2332="Si",Q2332=1),1,IF(AND($I2332="Fisico",Q2332=1),1,IF(AND(Q2332=1,$I2332="Electronico"),2,IF(Q2332=1,VLOOKUP($C2332&amp;"|"&amp;$B2332&amp;"|"&amp;$D2332,Empresas!$C$6:$CC$92,$G2332+6+1,0),0))))</f>
        <v>0</v>
      </c>
      <c r="AI2332" s="147">
        <f>IF(AND($I2332="Si",R2332=1),1,IF(AND($I2332="Fisico",R2332=1),1,IF(AND(R2332=1,$I2332="Electronico"),2,IF(R2332=1,VLOOKUP($C2332&amp;"|"&amp;$B2332&amp;"|"&amp;$D2332,Empresas!$C$6:$CC$92,$G2332+6+1,0),0))))</f>
        <v>0</v>
      </c>
      <c r="AJ2332" s="147">
        <f>IF(AND($I2332="Si",S2332=1),1,IF(AND($I2332="Fisico",S2332=1),1,IF(AND(S2332=1,$I2332="Electronico"),2,IF(S2332=1,VLOOKUP($C2332&amp;"|"&amp;$B2332&amp;"|"&amp;$D2332,Empresas!$C$6:$CC$92,$G2332+6+1,0),0))))</f>
        <v>0</v>
      </c>
      <c r="AK2332" s="147">
        <f>IF(AND($I2332="Si",T2332=1),1,IF(AND($I2332="Fisico",T2332=1),1,IF(AND(T2332=1,$I2332="Electronico"),2,IF(T2332=1,VLOOKUP($C2332&amp;"|"&amp;$B2332&amp;"|"&amp;$D2332,Empresas!$C$6:$CC$92,$G2332+6+1,0),0))))</f>
        <v>0</v>
      </c>
      <c r="AL2332" s="147">
        <f>IF(AND($I2332="Si",U2332=1),1,IF(AND($I2332="Fisico",U2332=1),1,IF(AND(U2332=1,$I2332="Electronico"),2,IF(U2332=1,VLOOKUP($C2332&amp;"|"&amp;$B2332&amp;"|"&amp;$D2332,Empresas!$C$6:$CC$92,$G2332+6+1,0),0))))</f>
        <v>0</v>
      </c>
      <c r="AM2332" s="149">
        <f t="shared" si="380"/>
        <v>0</v>
      </c>
      <c r="AN2332" s="149">
        <f t="shared" si="381"/>
        <v>8</v>
      </c>
      <c r="AO2332" s="152">
        <f t="shared" si="382"/>
        <v>0</v>
      </c>
    </row>
    <row r="2333" spans="1:41" x14ac:dyDescent="0.25">
      <c r="A2333" s="140" t="str">
        <f>VLOOKUP(D2333,Empresas!$D$7:$F$91,3,0)</f>
        <v>Jose</v>
      </c>
      <c r="B2333" s="141" t="str">
        <f>VLOOKUP(D2333,Empresas!$D$7:$G$91,4,0)</f>
        <v>Nancy</v>
      </c>
      <c r="C2333" s="141" t="s">
        <v>544</v>
      </c>
      <c r="D2333" s="141" t="s">
        <v>480</v>
      </c>
      <c r="E2333" s="141" t="str">
        <f>VLOOKUP(D2333,Empresas!$D$7:$E$92,2,0)</f>
        <v>RAINFORES TRADING S.A.C.</v>
      </c>
      <c r="F2333" s="141" t="s">
        <v>178</v>
      </c>
      <c r="G2333" s="142">
        <f t="shared" si="384"/>
        <v>56</v>
      </c>
      <c r="H2333" s="142" t="str">
        <f>VLOOKUP(D2333,Empresas!$D$6:$L$92,7,0)</f>
        <v>Mensual</v>
      </c>
      <c r="I2333" s="141" t="str">
        <f>VLOOKUP(VLOOKUP(D2333&amp;"|"&amp;B2333,Empresas!$I$7:$CB$92,G2333,0),Tablas!$A$8:$B$10,2,0)</f>
        <v>No aplica</v>
      </c>
      <c r="J2333" s="78"/>
      <c r="K2333" s="78"/>
      <c r="L2333" s="78"/>
      <c r="M2333" s="78"/>
      <c r="N2333" s="78"/>
      <c r="O2333" s="78"/>
      <c r="P2333" s="78"/>
      <c r="Q2333" s="78"/>
      <c r="R2333" s="78"/>
      <c r="S2333" s="78"/>
      <c r="T2333" s="78"/>
      <c r="U2333" s="78"/>
      <c r="V2333" s="78" t="str">
        <f>VLOOKUP(D2333,Empresas!$D$7:$CF$91,81,0)</f>
        <v>A</v>
      </c>
      <c r="W2333" s="78" t="str">
        <f>VLOOKUP(D2333,Empresas!$D$7:$M$91,10,0)</f>
        <v>General/Prico</v>
      </c>
      <c r="X2333" s="69" t="str">
        <f t="shared" si="378"/>
        <v>SI</v>
      </c>
      <c r="Y2333" s="153" t="str">
        <f t="shared" si="379"/>
        <v>No aplica</v>
      </c>
      <c r="Z2333" s="147">
        <f>IF(Y2333="No aplica",0,IF(I2333="no",0,IF(I2333="No aplica",0,IF(I2333="Si",1,IF(I2333="Fisico",1,IF(I2333="Electronico",2,VLOOKUP(C2333&amp;"|"&amp;B2333&amp;"|"&amp;D2333,Empresas!$C$6:$CC$92,G2333+6+1,0)))))))</f>
        <v>0</v>
      </c>
      <c r="AA2333" s="147">
        <f>IF(AND($I2333="Si",J2333=1),1,IF(AND($I2333="Fisico",J2333=1),1,IF(AND(J2333=1,$I2333="Electronico"),2,IF(J2333=1,VLOOKUP($C2333&amp;"|"&amp;$B2333&amp;"|"&amp;$D2333,Empresas!$C$6:$CC$92,$G2333+6+1,0),0))))</f>
        <v>0</v>
      </c>
      <c r="AB2333" s="147">
        <f>IF(AND($I2333="Si",K2333=1),1,IF(AND($I2333="Fisico",K2333=1),1,IF(AND(K2333=1,$I2333="Electronico"),2,IF(K2333=1,VLOOKUP($C2333&amp;"|"&amp;$B2333&amp;"|"&amp;$D2333,Empresas!$C$6:$CC$92,$G2333+6+1,0),0))))</f>
        <v>0</v>
      </c>
      <c r="AC2333" s="147">
        <f>IF(AND($I2333="Si",L2333=1),1,IF(AND($I2333="Fisico",L2333=1),1,IF(AND(L2333=1,$I2333="Electronico"),2,IF(L2333=1,VLOOKUP($C2333&amp;"|"&amp;$B2333&amp;"|"&amp;$D2333,Empresas!$C$6:$CC$92,$G2333+6+1,0),0))))</f>
        <v>0</v>
      </c>
      <c r="AD2333" s="147">
        <f>IF(AND($I2333="Si",M2333=1),1,IF(AND($I2333="Fisico",M2333=1),1,IF(AND(M2333=1,$I2333="Electronico"),2,IF(M2333=1,VLOOKUP($C2333&amp;"|"&amp;$B2333&amp;"|"&amp;$D2333,Empresas!$C$6:$CC$92,$G2333+6+1,0),0))))</f>
        <v>0</v>
      </c>
      <c r="AE2333" s="147">
        <f>IF(AND($I2333="Si",N2333=1),1,IF(AND($I2333="Fisico",N2333=1),1,IF(AND(N2333=1,$I2333="Electronico"),2,IF(N2333=1,VLOOKUP($C2333&amp;"|"&amp;$B2333&amp;"|"&amp;$D2333,Empresas!$C$6:$CC$92,$G2333+6+1,0),0))))</f>
        <v>0</v>
      </c>
      <c r="AF2333" s="147">
        <f>IF(AND($I2333="Si",O2333=1),1,IF(AND($I2333="Fisico",O2333=1),1,IF(AND(O2333=1,$I2333="Electronico"),2,IF(O2333=1,VLOOKUP($C2333&amp;"|"&amp;$B2333&amp;"|"&amp;$D2333,Empresas!$C$6:$CC$92,$G2333+6+1,0),0))))</f>
        <v>0</v>
      </c>
      <c r="AG2333" s="147">
        <f>IF(AND($I2333="Si",P2333=1),1,IF(AND($I2333="Fisico",P2333=1),1,IF(AND(P2333=1,$I2333="Electronico"),2,IF(P2333=1,VLOOKUP($C2333&amp;"|"&amp;$B2333&amp;"|"&amp;$D2333,Empresas!$C$6:$CC$92,$G2333+6+1,0),0))))</f>
        <v>0</v>
      </c>
      <c r="AH2333" s="147">
        <f>IF(AND($I2333="Si",Q2333=1),1,IF(AND($I2333="Fisico",Q2333=1),1,IF(AND(Q2333=1,$I2333="Electronico"),2,IF(Q2333=1,VLOOKUP($C2333&amp;"|"&amp;$B2333&amp;"|"&amp;$D2333,Empresas!$C$6:$CC$92,$G2333+6+1,0),0))))</f>
        <v>0</v>
      </c>
      <c r="AI2333" s="147">
        <f>IF(AND($I2333="Si",R2333=1),1,IF(AND($I2333="Fisico",R2333=1),1,IF(AND(R2333=1,$I2333="Electronico"),2,IF(R2333=1,VLOOKUP($C2333&amp;"|"&amp;$B2333&amp;"|"&amp;$D2333,Empresas!$C$6:$CC$92,$G2333+6+1,0),0))))</f>
        <v>0</v>
      </c>
      <c r="AJ2333" s="147">
        <f>IF(AND($I2333="Si",S2333=1),1,IF(AND($I2333="Fisico",S2333=1),1,IF(AND(S2333=1,$I2333="Electronico"),2,IF(S2333=1,VLOOKUP($C2333&amp;"|"&amp;$B2333&amp;"|"&amp;$D2333,Empresas!$C$6:$CC$92,$G2333+6+1,0),0))))</f>
        <v>0</v>
      </c>
      <c r="AK2333" s="147">
        <f>IF(AND($I2333="Si",T2333=1),1,IF(AND($I2333="Fisico",T2333=1),1,IF(AND(T2333=1,$I2333="Electronico"),2,IF(T2333=1,VLOOKUP($C2333&amp;"|"&amp;$B2333&amp;"|"&amp;$D2333,Empresas!$C$6:$CC$92,$G2333+6+1,0),0))))</f>
        <v>0</v>
      </c>
      <c r="AL2333" s="147">
        <f>IF(AND($I2333="Si",U2333=1),1,IF(AND($I2333="Fisico",U2333=1),1,IF(AND(U2333=1,$I2333="Electronico"),2,IF(U2333=1,VLOOKUP($C2333&amp;"|"&amp;$B2333&amp;"|"&amp;$D2333,Empresas!$C$6:$CC$92,$G2333+6+1,0),0))))</f>
        <v>0</v>
      </c>
      <c r="AM2333" s="149">
        <f t="shared" si="380"/>
        <v>0</v>
      </c>
      <c r="AN2333" s="149">
        <f t="shared" si="381"/>
        <v>0</v>
      </c>
      <c r="AO2333" s="152">
        <f t="shared" si="382"/>
        <v>0</v>
      </c>
    </row>
    <row r="2334" spans="1:41" x14ac:dyDescent="0.25">
      <c r="A2334" s="140" t="str">
        <f>VLOOKUP(D2334,Empresas!$D$7:$F$91,3,0)</f>
        <v>Jose</v>
      </c>
      <c r="B2334" s="141" t="str">
        <f>VLOOKUP(D2334,Empresas!$D$7:$G$91,4,0)</f>
        <v>Nancy</v>
      </c>
      <c r="C2334" s="141" t="s">
        <v>544</v>
      </c>
      <c r="D2334" s="141" t="s">
        <v>480</v>
      </c>
      <c r="E2334" s="141" t="str">
        <f>VLOOKUP(D2334,Empresas!$D$7:$E$92,2,0)</f>
        <v>RAINFORES TRADING S.A.C.</v>
      </c>
      <c r="F2334" s="141" t="s">
        <v>179</v>
      </c>
      <c r="G2334" s="142">
        <f t="shared" si="384"/>
        <v>57</v>
      </c>
      <c r="H2334" s="142" t="str">
        <f>VLOOKUP(D2334,Empresas!$D$6:$L$92,7,0)</f>
        <v>Mensual</v>
      </c>
      <c r="I2334" s="141" t="str">
        <f>VLOOKUP(VLOOKUP(D2334&amp;"|"&amp;B2334,Empresas!$I$7:$CB$92,G2334,0),Tablas!$A$8:$B$10,2,0)</f>
        <v>Fisico</v>
      </c>
      <c r="J2334" s="78">
        <v>2</v>
      </c>
      <c r="K2334" s="78">
        <v>2</v>
      </c>
      <c r="L2334" s="78">
        <v>2</v>
      </c>
      <c r="M2334" s="78">
        <v>2</v>
      </c>
      <c r="N2334" s="78">
        <v>2</v>
      </c>
      <c r="O2334" s="78">
        <v>2</v>
      </c>
      <c r="P2334" s="78">
        <v>2</v>
      </c>
      <c r="Q2334" s="78">
        <v>2</v>
      </c>
      <c r="R2334" s="78"/>
      <c r="S2334" s="78"/>
      <c r="T2334" s="78"/>
      <c r="U2334" s="78"/>
      <c r="V2334" s="78" t="str">
        <f>VLOOKUP(D2334,Empresas!$D$7:$CF$91,81,0)</f>
        <v>A</v>
      </c>
      <c r="W2334" s="78" t="str">
        <f>VLOOKUP(D2334,Empresas!$D$7:$M$91,10,0)</f>
        <v>General/Prico</v>
      </c>
      <c r="X2334" s="69" t="str">
        <f t="shared" si="378"/>
        <v>NO</v>
      </c>
      <c r="Y2334" s="153" t="str">
        <f t="shared" si="379"/>
        <v>Si aplica</v>
      </c>
      <c r="Z2334" s="147">
        <f>IF(Y2334="No aplica",0,IF(I2334="no",0,IF(I2334="No aplica",0,IF(I2334="Si",1,IF(I2334="Fisico",1,IF(I2334="Electronico",2,VLOOKUP(C2334&amp;"|"&amp;B2334&amp;"|"&amp;D2334,Empresas!$C$6:$CC$92,G2334+6+1,0)))))))</f>
        <v>1</v>
      </c>
      <c r="AA2334" s="147">
        <f>IF(AND($I2334="Si",J2334=1),1,IF(AND($I2334="Fisico",J2334=1),1,IF(AND(J2334=1,$I2334="Electronico"),2,IF(J2334=1,VLOOKUP($C2334&amp;"|"&amp;$B2334&amp;"|"&amp;$D2334,Empresas!$C$6:$CC$92,$G2334+6+1,0),0))))</f>
        <v>0</v>
      </c>
      <c r="AB2334" s="147">
        <f>IF(AND($I2334="Si",K2334=1),1,IF(AND($I2334="Fisico",K2334=1),1,IF(AND(K2334=1,$I2334="Electronico"),2,IF(K2334=1,VLOOKUP($C2334&amp;"|"&amp;$B2334&amp;"|"&amp;$D2334,Empresas!$C$6:$CC$92,$G2334+6+1,0),0))))</f>
        <v>0</v>
      </c>
      <c r="AC2334" s="147">
        <f>IF(AND($I2334="Si",L2334=1),1,IF(AND($I2334="Fisico",L2334=1),1,IF(AND(L2334=1,$I2334="Electronico"),2,IF(L2334=1,VLOOKUP($C2334&amp;"|"&amp;$B2334&amp;"|"&amp;$D2334,Empresas!$C$6:$CC$92,$G2334+6+1,0),0))))</f>
        <v>0</v>
      </c>
      <c r="AD2334" s="147">
        <f>IF(AND($I2334="Si",M2334=1),1,IF(AND($I2334="Fisico",M2334=1),1,IF(AND(M2334=1,$I2334="Electronico"),2,IF(M2334=1,VLOOKUP($C2334&amp;"|"&amp;$B2334&amp;"|"&amp;$D2334,Empresas!$C$6:$CC$92,$G2334+6+1,0),0))))</f>
        <v>0</v>
      </c>
      <c r="AE2334" s="147">
        <f>IF(AND($I2334="Si",N2334=1),1,IF(AND($I2334="Fisico",N2334=1),1,IF(AND(N2334=1,$I2334="Electronico"),2,IF(N2334=1,VLOOKUP($C2334&amp;"|"&amp;$B2334&amp;"|"&amp;$D2334,Empresas!$C$6:$CC$92,$G2334+6+1,0),0))))</f>
        <v>0</v>
      </c>
      <c r="AF2334" s="147">
        <f>IF(AND($I2334="Si",O2334=1),1,IF(AND($I2334="Fisico",O2334=1),1,IF(AND(O2334=1,$I2334="Electronico"),2,IF(O2334=1,VLOOKUP($C2334&amp;"|"&amp;$B2334&amp;"|"&amp;$D2334,Empresas!$C$6:$CC$92,$G2334+6+1,0),0))))</f>
        <v>0</v>
      </c>
      <c r="AG2334" s="147">
        <f>IF(AND($I2334="Si",P2334=1),1,IF(AND($I2334="Fisico",P2334=1),1,IF(AND(P2334=1,$I2334="Electronico"),2,IF(P2334=1,VLOOKUP($C2334&amp;"|"&amp;$B2334&amp;"|"&amp;$D2334,Empresas!$C$6:$CC$92,$G2334+6+1,0),0))))</f>
        <v>0</v>
      </c>
      <c r="AH2334" s="147">
        <f>IF(AND($I2334="Si",Q2334=1),1,IF(AND($I2334="Fisico",Q2334=1),1,IF(AND(Q2334=1,$I2334="Electronico"),2,IF(Q2334=1,VLOOKUP($C2334&amp;"|"&amp;$B2334&amp;"|"&amp;$D2334,Empresas!$C$6:$CC$92,$G2334+6+1,0),0))))</f>
        <v>0</v>
      </c>
      <c r="AI2334" s="147">
        <f>IF(AND($I2334="Si",R2334=1),1,IF(AND($I2334="Fisico",R2334=1),1,IF(AND(R2334=1,$I2334="Electronico"),2,IF(R2334=1,VLOOKUP($C2334&amp;"|"&amp;$B2334&amp;"|"&amp;$D2334,Empresas!$C$6:$CC$92,$G2334+6+1,0),0))))</f>
        <v>0</v>
      </c>
      <c r="AJ2334" s="147">
        <f>IF(AND($I2334="Si",S2334=1),1,IF(AND($I2334="Fisico",S2334=1),1,IF(AND(S2334=1,$I2334="Electronico"),2,IF(S2334=1,VLOOKUP($C2334&amp;"|"&amp;$B2334&amp;"|"&amp;$D2334,Empresas!$C$6:$CC$92,$G2334+6+1,0),0))))</f>
        <v>0</v>
      </c>
      <c r="AK2334" s="147">
        <f>IF(AND($I2334="Si",T2334=1),1,IF(AND($I2334="Fisico",T2334=1),1,IF(AND(T2334=1,$I2334="Electronico"),2,IF(T2334=1,VLOOKUP($C2334&amp;"|"&amp;$B2334&amp;"|"&amp;$D2334,Empresas!$C$6:$CC$92,$G2334+6+1,0),0))))</f>
        <v>0</v>
      </c>
      <c r="AL2334" s="147">
        <f>IF(AND($I2334="Si",U2334=1),1,IF(AND($I2334="Fisico",U2334=1),1,IF(AND(U2334=1,$I2334="Electronico"),2,IF(U2334=1,VLOOKUP($C2334&amp;"|"&amp;$B2334&amp;"|"&amp;$D2334,Empresas!$C$6:$CC$92,$G2334+6+1,0),0))))</f>
        <v>0</v>
      </c>
      <c r="AM2334" s="149">
        <f t="shared" si="380"/>
        <v>0</v>
      </c>
      <c r="AN2334" s="149">
        <f t="shared" si="381"/>
        <v>8</v>
      </c>
      <c r="AO2334" s="152">
        <f t="shared" si="382"/>
        <v>0</v>
      </c>
    </row>
    <row r="2335" spans="1:41" x14ac:dyDescent="0.25">
      <c r="A2335" s="140" t="str">
        <f>VLOOKUP(D2335,Empresas!$D$7:$F$91,3,0)</f>
        <v>Jose</v>
      </c>
      <c r="B2335" s="141" t="str">
        <f>VLOOKUP(D2335,Empresas!$D$7:$G$91,4,0)</f>
        <v>Nancy</v>
      </c>
      <c r="C2335" s="141" t="s">
        <v>544</v>
      </c>
      <c r="D2335" s="141" t="s">
        <v>480</v>
      </c>
      <c r="E2335" s="141" t="str">
        <f>VLOOKUP(D2335,Empresas!$D$7:$E$92,2,0)</f>
        <v>RAINFORES TRADING S.A.C.</v>
      </c>
      <c r="F2335" s="141" t="s">
        <v>180</v>
      </c>
      <c r="G2335" s="142">
        <f t="shared" si="384"/>
        <v>58</v>
      </c>
      <c r="H2335" s="142" t="str">
        <f>VLOOKUP(D2335,Empresas!$D$6:$L$92,7,0)</f>
        <v>Mensual</v>
      </c>
      <c r="I2335" s="141" t="str">
        <f>VLOOKUP(VLOOKUP(D2335&amp;"|"&amp;B2335,Empresas!$I$7:$CB$92,G2335,0),Tablas!$A$8:$B$10,2,0)</f>
        <v>Fisico</v>
      </c>
      <c r="J2335" s="78">
        <v>2</v>
      </c>
      <c r="K2335" s="78">
        <v>2</v>
      </c>
      <c r="L2335" s="78">
        <v>2</v>
      </c>
      <c r="M2335" s="78">
        <v>2</v>
      </c>
      <c r="N2335" s="78">
        <v>2</v>
      </c>
      <c r="O2335" s="78">
        <v>2</v>
      </c>
      <c r="P2335" s="78">
        <v>2</v>
      </c>
      <c r="Q2335" s="78">
        <v>2</v>
      </c>
      <c r="R2335" s="78"/>
      <c r="S2335" s="78"/>
      <c r="T2335" s="78"/>
      <c r="U2335" s="78"/>
      <c r="V2335" s="78" t="str">
        <f>VLOOKUP(D2335,Empresas!$D$7:$CF$91,81,0)</f>
        <v>A</v>
      </c>
      <c r="W2335" s="78" t="str">
        <f>VLOOKUP(D2335,Empresas!$D$7:$M$91,10,0)</f>
        <v>General/Prico</v>
      </c>
      <c r="X2335" s="69" t="str">
        <f t="shared" si="378"/>
        <v>NO</v>
      </c>
      <c r="Y2335" s="153" t="str">
        <f t="shared" si="379"/>
        <v>Si aplica</v>
      </c>
      <c r="Z2335" s="147">
        <f>IF(Y2335="No aplica",0,IF(I2335="no",0,IF(I2335="No aplica",0,IF(I2335="Si",1,IF(I2335="Fisico",1,IF(I2335="Electronico",2,VLOOKUP(C2335&amp;"|"&amp;B2335&amp;"|"&amp;D2335,Empresas!$C$6:$CC$92,G2335+6+1,0)))))))</f>
        <v>1</v>
      </c>
      <c r="AA2335" s="147">
        <f>IF(AND($I2335="Si",J2335=1),1,IF(AND($I2335="Fisico",J2335=1),1,IF(AND(J2335=1,$I2335="Electronico"),2,IF(J2335=1,VLOOKUP($C2335&amp;"|"&amp;$B2335&amp;"|"&amp;$D2335,Empresas!$C$6:$CC$92,$G2335+6+1,0),0))))</f>
        <v>0</v>
      </c>
      <c r="AB2335" s="147">
        <f>IF(AND($I2335="Si",K2335=1),1,IF(AND($I2335="Fisico",K2335=1),1,IF(AND(K2335=1,$I2335="Electronico"),2,IF(K2335=1,VLOOKUP($C2335&amp;"|"&amp;$B2335&amp;"|"&amp;$D2335,Empresas!$C$6:$CC$92,$G2335+6+1,0),0))))</f>
        <v>0</v>
      </c>
      <c r="AC2335" s="147">
        <f>IF(AND($I2335="Si",L2335=1),1,IF(AND($I2335="Fisico",L2335=1),1,IF(AND(L2335=1,$I2335="Electronico"),2,IF(L2335=1,VLOOKUP($C2335&amp;"|"&amp;$B2335&amp;"|"&amp;$D2335,Empresas!$C$6:$CC$92,$G2335+6+1,0),0))))</f>
        <v>0</v>
      </c>
      <c r="AD2335" s="147">
        <f>IF(AND($I2335="Si",M2335=1),1,IF(AND($I2335="Fisico",M2335=1),1,IF(AND(M2335=1,$I2335="Electronico"),2,IF(M2335=1,VLOOKUP($C2335&amp;"|"&amp;$B2335&amp;"|"&amp;$D2335,Empresas!$C$6:$CC$92,$G2335+6+1,0),0))))</f>
        <v>0</v>
      </c>
      <c r="AE2335" s="147">
        <f>IF(AND($I2335="Si",N2335=1),1,IF(AND($I2335="Fisico",N2335=1),1,IF(AND(N2335=1,$I2335="Electronico"),2,IF(N2335=1,VLOOKUP($C2335&amp;"|"&amp;$B2335&amp;"|"&amp;$D2335,Empresas!$C$6:$CC$92,$G2335+6+1,0),0))))</f>
        <v>0</v>
      </c>
      <c r="AF2335" s="147">
        <f>IF(AND($I2335="Si",O2335=1),1,IF(AND($I2335="Fisico",O2335=1),1,IF(AND(O2335=1,$I2335="Electronico"),2,IF(O2335=1,VLOOKUP($C2335&amp;"|"&amp;$B2335&amp;"|"&amp;$D2335,Empresas!$C$6:$CC$92,$G2335+6+1,0),0))))</f>
        <v>0</v>
      </c>
      <c r="AG2335" s="147">
        <f>IF(AND($I2335="Si",P2335=1),1,IF(AND($I2335="Fisico",P2335=1),1,IF(AND(P2335=1,$I2335="Electronico"),2,IF(P2335=1,VLOOKUP($C2335&amp;"|"&amp;$B2335&amp;"|"&amp;$D2335,Empresas!$C$6:$CC$92,$G2335+6+1,0),0))))</f>
        <v>0</v>
      </c>
      <c r="AH2335" s="147">
        <f>IF(AND($I2335="Si",Q2335=1),1,IF(AND($I2335="Fisico",Q2335=1),1,IF(AND(Q2335=1,$I2335="Electronico"),2,IF(Q2335=1,VLOOKUP($C2335&amp;"|"&amp;$B2335&amp;"|"&amp;$D2335,Empresas!$C$6:$CC$92,$G2335+6+1,0),0))))</f>
        <v>0</v>
      </c>
      <c r="AI2335" s="147">
        <f>IF(AND($I2335="Si",R2335=1),1,IF(AND($I2335="Fisico",R2335=1),1,IF(AND(R2335=1,$I2335="Electronico"),2,IF(R2335=1,VLOOKUP($C2335&amp;"|"&amp;$B2335&amp;"|"&amp;$D2335,Empresas!$C$6:$CC$92,$G2335+6+1,0),0))))</f>
        <v>0</v>
      </c>
      <c r="AJ2335" s="147">
        <f>IF(AND($I2335="Si",S2335=1),1,IF(AND($I2335="Fisico",S2335=1),1,IF(AND(S2335=1,$I2335="Electronico"),2,IF(S2335=1,VLOOKUP($C2335&amp;"|"&amp;$B2335&amp;"|"&amp;$D2335,Empresas!$C$6:$CC$92,$G2335+6+1,0),0))))</f>
        <v>0</v>
      </c>
      <c r="AK2335" s="147">
        <f>IF(AND($I2335="Si",T2335=1),1,IF(AND($I2335="Fisico",T2335=1),1,IF(AND(T2335=1,$I2335="Electronico"),2,IF(T2335=1,VLOOKUP($C2335&amp;"|"&amp;$B2335&amp;"|"&amp;$D2335,Empresas!$C$6:$CC$92,$G2335+6+1,0),0))))</f>
        <v>0</v>
      </c>
      <c r="AL2335" s="147">
        <f>IF(AND($I2335="Si",U2335=1),1,IF(AND($I2335="Fisico",U2335=1),1,IF(AND(U2335=1,$I2335="Electronico"),2,IF(U2335=1,VLOOKUP($C2335&amp;"|"&amp;$B2335&amp;"|"&amp;$D2335,Empresas!$C$6:$CC$92,$G2335+6+1,0),0))))</f>
        <v>0</v>
      </c>
      <c r="AM2335" s="149">
        <f t="shared" si="380"/>
        <v>0</v>
      </c>
      <c r="AN2335" s="149">
        <f t="shared" si="381"/>
        <v>8</v>
      </c>
      <c r="AO2335" s="152">
        <f t="shared" si="382"/>
        <v>0</v>
      </c>
    </row>
    <row r="2336" spans="1:41" x14ac:dyDescent="0.25">
      <c r="A2336" s="140" t="str">
        <f>VLOOKUP(D2336,Empresas!$D$7:$F$91,3,0)</f>
        <v>Jose</v>
      </c>
      <c r="B2336" s="141" t="str">
        <f>VLOOKUP(D2336,Empresas!$D$7:$G$91,4,0)</f>
        <v>Nancy</v>
      </c>
      <c r="C2336" s="141" t="s">
        <v>544</v>
      </c>
      <c r="D2336" s="141" t="s">
        <v>480</v>
      </c>
      <c r="E2336" s="141" t="str">
        <f>VLOOKUP(D2336,Empresas!$D$7:$E$92,2,0)</f>
        <v>RAINFORES TRADING S.A.C.</v>
      </c>
      <c r="F2336" s="141" t="s">
        <v>181</v>
      </c>
      <c r="G2336" s="142">
        <f t="shared" si="384"/>
        <v>59</v>
      </c>
      <c r="H2336" s="142" t="str">
        <f>VLOOKUP(D2336,Empresas!$D$6:$L$92,7,0)</f>
        <v>Mensual</v>
      </c>
      <c r="I2336" s="141" t="str">
        <f>VLOOKUP(VLOOKUP(D2336&amp;"|"&amp;B2336,Empresas!$I$7:$CB$92,G2336,0),Tablas!$A$8:$B$10,2,0)</f>
        <v>Fisico</v>
      </c>
      <c r="J2336" s="78">
        <v>2</v>
      </c>
      <c r="K2336" s="78">
        <v>2</v>
      </c>
      <c r="L2336" s="78">
        <v>2</v>
      </c>
      <c r="M2336" s="78">
        <v>2</v>
      </c>
      <c r="N2336" s="78">
        <v>2</v>
      </c>
      <c r="O2336" s="78">
        <v>2</v>
      </c>
      <c r="P2336" s="78">
        <v>2</v>
      </c>
      <c r="Q2336" s="78">
        <v>2</v>
      </c>
      <c r="R2336" s="78"/>
      <c r="S2336" s="78"/>
      <c r="T2336" s="78"/>
      <c r="U2336" s="78"/>
      <c r="V2336" s="78" t="str">
        <f>VLOOKUP(D2336,Empresas!$D$7:$CF$91,81,0)</f>
        <v>A</v>
      </c>
      <c r="W2336" s="78" t="str">
        <f>VLOOKUP(D2336,Empresas!$D$7:$M$91,10,0)</f>
        <v>General/Prico</v>
      </c>
      <c r="X2336" s="69" t="str">
        <f t="shared" si="378"/>
        <v>NO</v>
      </c>
      <c r="Y2336" s="153" t="str">
        <f t="shared" si="379"/>
        <v>Si aplica</v>
      </c>
      <c r="Z2336" s="147">
        <f>IF(Y2336="No aplica",0,IF(I2336="no",0,IF(I2336="No aplica",0,IF(I2336="Si",1,IF(I2336="Fisico",1,IF(I2336="Electronico",2,VLOOKUP(C2336&amp;"|"&amp;B2336&amp;"|"&amp;D2336,Empresas!$C$6:$CC$92,G2336+6+1,0)))))))</f>
        <v>1</v>
      </c>
      <c r="AA2336" s="147">
        <f>IF(AND($I2336="Si",J2336=1),1,IF(AND($I2336="Fisico",J2336=1),1,IF(AND(J2336=1,$I2336="Electronico"),2,IF(J2336=1,VLOOKUP($C2336&amp;"|"&amp;$B2336&amp;"|"&amp;$D2336,Empresas!$C$6:$CC$92,$G2336+6+1,0),0))))</f>
        <v>0</v>
      </c>
      <c r="AB2336" s="147">
        <f>IF(AND($I2336="Si",K2336=1),1,IF(AND($I2336="Fisico",K2336=1),1,IF(AND(K2336=1,$I2336="Electronico"),2,IF(K2336=1,VLOOKUP($C2336&amp;"|"&amp;$B2336&amp;"|"&amp;$D2336,Empresas!$C$6:$CC$92,$G2336+6+1,0),0))))</f>
        <v>0</v>
      </c>
      <c r="AC2336" s="147">
        <f>IF(AND($I2336="Si",L2336=1),1,IF(AND($I2336="Fisico",L2336=1),1,IF(AND(L2336=1,$I2336="Electronico"),2,IF(L2336=1,VLOOKUP($C2336&amp;"|"&amp;$B2336&amp;"|"&amp;$D2336,Empresas!$C$6:$CC$92,$G2336+6+1,0),0))))</f>
        <v>0</v>
      </c>
      <c r="AD2336" s="147">
        <f>IF(AND($I2336="Si",M2336=1),1,IF(AND($I2336="Fisico",M2336=1),1,IF(AND(M2336=1,$I2336="Electronico"),2,IF(M2336=1,VLOOKUP($C2336&amp;"|"&amp;$B2336&amp;"|"&amp;$D2336,Empresas!$C$6:$CC$92,$G2336+6+1,0),0))))</f>
        <v>0</v>
      </c>
      <c r="AE2336" s="147">
        <f>IF(AND($I2336="Si",N2336=1),1,IF(AND($I2336="Fisico",N2336=1),1,IF(AND(N2336=1,$I2336="Electronico"),2,IF(N2336=1,VLOOKUP($C2336&amp;"|"&amp;$B2336&amp;"|"&amp;$D2336,Empresas!$C$6:$CC$92,$G2336+6+1,0),0))))</f>
        <v>0</v>
      </c>
      <c r="AF2336" s="147">
        <f>IF(AND($I2336="Si",O2336=1),1,IF(AND($I2336="Fisico",O2336=1),1,IF(AND(O2336=1,$I2336="Electronico"),2,IF(O2336=1,VLOOKUP($C2336&amp;"|"&amp;$B2336&amp;"|"&amp;$D2336,Empresas!$C$6:$CC$92,$G2336+6+1,0),0))))</f>
        <v>0</v>
      </c>
      <c r="AG2336" s="147">
        <f>IF(AND($I2336="Si",P2336=1),1,IF(AND($I2336="Fisico",P2336=1),1,IF(AND(P2336=1,$I2336="Electronico"),2,IF(P2336=1,VLOOKUP($C2336&amp;"|"&amp;$B2336&amp;"|"&amp;$D2336,Empresas!$C$6:$CC$92,$G2336+6+1,0),0))))</f>
        <v>0</v>
      </c>
      <c r="AH2336" s="147">
        <f>IF(AND($I2336="Si",Q2336=1),1,IF(AND($I2336="Fisico",Q2336=1),1,IF(AND(Q2336=1,$I2336="Electronico"),2,IF(Q2336=1,VLOOKUP($C2336&amp;"|"&amp;$B2336&amp;"|"&amp;$D2336,Empresas!$C$6:$CC$92,$G2336+6+1,0),0))))</f>
        <v>0</v>
      </c>
      <c r="AI2336" s="147">
        <f>IF(AND($I2336="Si",R2336=1),1,IF(AND($I2336="Fisico",R2336=1),1,IF(AND(R2336=1,$I2336="Electronico"),2,IF(R2336=1,VLOOKUP($C2336&amp;"|"&amp;$B2336&amp;"|"&amp;$D2336,Empresas!$C$6:$CC$92,$G2336+6+1,0),0))))</f>
        <v>0</v>
      </c>
      <c r="AJ2336" s="147">
        <f>IF(AND($I2336="Si",S2336=1),1,IF(AND($I2336="Fisico",S2336=1),1,IF(AND(S2336=1,$I2336="Electronico"),2,IF(S2336=1,VLOOKUP($C2336&amp;"|"&amp;$B2336&amp;"|"&amp;$D2336,Empresas!$C$6:$CC$92,$G2336+6+1,0),0))))</f>
        <v>0</v>
      </c>
      <c r="AK2336" s="147">
        <f>IF(AND($I2336="Si",T2336=1),1,IF(AND($I2336="Fisico",T2336=1),1,IF(AND(T2336=1,$I2336="Electronico"),2,IF(T2336=1,VLOOKUP($C2336&amp;"|"&amp;$B2336&amp;"|"&amp;$D2336,Empresas!$C$6:$CC$92,$G2336+6+1,0),0))))</f>
        <v>0</v>
      </c>
      <c r="AL2336" s="147">
        <f>IF(AND($I2336="Si",U2336=1),1,IF(AND($I2336="Fisico",U2336=1),1,IF(AND(U2336=1,$I2336="Electronico"),2,IF(U2336=1,VLOOKUP($C2336&amp;"|"&amp;$B2336&amp;"|"&amp;$D2336,Empresas!$C$6:$CC$92,$G2336+6+1,0),0))))</f>
        <v>0</v>
      </c>
      <c r="AM2336" s="149">
        <f t="shared" si="380"/>
        <v>0</v>
      </c>
      <c r="AN2336" s="149">
        <f t="shared" si="381"/>
        <v>8</v>
      </c>
      <c r="AO2336" s="152">
        <f t="shared" si="382"/>
        <v>0</v>
      </c>
    </row>
    <row r="2337" spans="1:41" x14ac:dyDescent="0.25">
      <c r="A2337" s="140" t="str">
        <f>VLOOKUP(D2337,Empresas!$D$7:$F$91,3,0)</f>
        <v>Jose</v>
      </c>
      <c r="B2337" s="141" t="str">
        <f>VLOOKUP(D2337,Empresas!$D$7:$G$91,4,0)</f>
        <v>Nancy</v>
      </c>
      <c r="C2337" s="141" t="s">
        <v>544</v>
      </c>
      <c r="D2337" s="141" t="s">
        <v>480</v>
      </c>
      <c r="E2337" s="141" t="str">
        <f>VLOOKUP(D2337,Empresas!$D$7:$E$92,2,0)</f>
        <v>RAINFORES TRADING S.A.C.</v>
      </c>
      <c r="F2337" s="141" t="s">
        <v>182</v>
      </c>
      <c r="G2337" s="142">
        <f t="shared" si="384"/>
        <v>60</v>
      </c>
      <c r="H2337" s="142" t="str">
        <f>VLOOKUP(D2337,Empresas!$D$6:$L$92,7,0)</f>
        <v>Mensual</v>
      </c>
      <c r="I2337" s="141" t="str">
        <f>VLOOKUP(VLOOKUP(D2337&amp;"|"&amp;B2337,Empresas!$I$7:$CB$92,G2337,0),Tablas!$A$8:$B$10,2,0)</f>
        <v>Fisico</v>
      </c>
      <c r="J2337" s="78">
        <v>2</v>
      </c>
      <c r="K2337" s="78">
        <v>2</v>
      </c>
      <c r="L2337" s="78">
        <v>2</v>
      </c>
      <c r="M2337" s="78">
        <v>2</v>
      </c>
      <c r="N2337" s="78">
        <v>2</v>
      </c>
      <c r="O2337" s="78">
        <v>2</v>
      </c>
      <c r="P2337" s="78">
        <v>2</v>
      </c>
      <c r="Q2337" s="78">
        <v>2</v>
      </c>
      <c r="R2337" s="78"/>
      <c r="S2337" s="78"/>
      <c r="T2337" s="78"/>
      <c r="U2337" s="78"/>
      <c r="V2337" s="78" t="str">
        <f>VLOOKUP(D2337,Empresas!$D$7:$CF$91,81,0)</f>
        <v>A</v>
      </c>
      <c r="W2337" s="78" t="str">
        <f>VLOOKUP(D2337,Empresas!$D$7:$M$91,10,0)</f>
        <v>General/Prico</v>
      </c>
      <c r="X2337" s="69" t="str">
        <f t="shared" si="378"/>
        <v>NO</v>
      </c>
      <c r="Y2337" s="153" t="str">
        <f t="shared" si="379"/>
        <v>Si aplica</v>
      </c>
      <c r="Z2337" s="147">
        <f>IF(Y2337="No aplica",0,IF(I2337="no",0,IF(I2337="No aplica",0,IF(I2337="Si",1,IF(I2337="Fisico",1,IF(I2337="Electronico",2,VLOOKUP(C2337&amp;"|"&amp;B2337&amp;"|"&amp;D2337,Empresas!$C$6:$CC$92,G2337+6+1,0)))))))</f>
        <v>1</v>
      </c>
      <c r="AA2337" s="147">
        <f>IF(AND($I2337="Si",J2337=1),1,IF(AND($I2337="Fisico",J2337=1),1,IF(AND(J2337=1,$I2337="Electronico"),2,IF(J2337=1,VLOOKUP($C2337&amp;"|"&amp;$B2337&amp;"|"&amp;$D2337,Empresas!$C$6:$CC$92,$G2337+6+1,0),0))))</f>
        <v>0</v>
      </c>
      <c r="AB2337" s="147">
        <f>IF(AND($I2337="Si",K2337=1),1,IF(AND($I2337="Fisico",K2337=1),1,IF(AND(K2337=1,$I2337="Electronico"),2,IF(K2337=1,VLOOKUP($C2337&amp;"|"&amp;$B2337&amp;"|"&amp;$D2337,Empresas!$C$6:$CC$92,$G2337+6+1,0),0))))</f>
        <v>0</v>
      </c>
      <c r="AC2337" s="147">
        <f>IF(AND($I2337="Si",L2337=1),1,IF(AND($I2337="Fisico",L2337=1),1,IF(AND(L2337=1,$I2337="Electronico"),2,IF(L2337=1,VLOOKUP($C2337&amp;"|"&amp;$B2337&amp;"|"&amp;$D2337,Empresas!$C$6:$CC$92,$G2337+6+1,0),0))))</f>
        <v>0</v>
      </c>
      <c r="AD2337" s="147">
        <f>IF(AND($I2337="Si",M2337=1),1,IF(AND($I2337="Fisico",M2337=1),1,IF(AND(M2337=1,$I2337="Electronico"),2,IF(M2337=1,VLOOKUP($C2337&amp;"|"&amp;$B2337&amp;"|"&amp;$D2337,Empresas!$C$6:$CC$92,$G2337+6+1,0),0))))</f>
        <v>0</v>
      </c>
      <c r="AE2337" s="147">
        <f>IF(AND($I2337="Si",N2337=1),1,IF(AND($I2337="Fisico",N2337=1),1,IF(AND(N2337=1,$I2337="Electronico"),2,IF(N2337=1,VLOOKUP($C2337&amp;"|"&amp;$B2337&amp;"|"&amp;$D2337,Empresas!$C$6:$CC$92,$G2337+6+1,0),0))))</f>
        <v>0</v>
      </c>
      <c r="AF2337" s="147">
        <f>IF(AND($I2337="Si",O2337=1),1,IF(AND($I2337="Fisico",O2337=1),1,IF(AND(O2337=1,$I2337="Electronico"),2,IF(O2337=1,VLOOKUP($C2337&amp;"|"&amp;$B2337&amp;"|"&amp;$D2337,Empresas!$C$6:$CC$92,$G2337+6+1,0),0))))</f>
        <v>0</v>
      </c>
      <c r="AG2337" s="147">
        <f>IF(AND($I2337="Si",P2337=1),1,IF(AND($I2337="Fisico",P2337=1),1,IF(AND(P2337=1,$I2337="Electronico"),2,IF(P2337=1,VLOOKUP($C2337&amp;"|"&amp;$B2337&amp;"|"&amp;$D2337,Empresas!$C$6:$CC$92,$G2337+6+1,0),0))))</f>
        <v>0</v>
      </c>
      <c r="AH2337" s="147">
        <f>IF(AND($I2337="Si",Q2337=1),1,IF(AND($I2337="Fisico",Q2337=1),1,IF(AND(Q2337=1,$I2337="Electronico"),2,IF(Q2337=1,VLOOKUP($C2337&amp;"|"&amp;$B2337&amp;"|"&amp;$D2337,Empresas!$C$6:$CC$92,$G2337+6+1,0),0))))</f>
        <v>0</v>
      </c>
      <c r="AI2337" s="147">
        <f>IF(AND($I2337="Si",R2337=1),1,IF(AND($I2337="Fisico",R2337=1),1,IF(AND(R2337=1,$I2337="Electronico"),2,IF(R2337=1,VLOOKUP($C2337&amp;"|"&amp;$B2337&amp;"|"&amp;$D2337,Empresas!$C$6:$CC$92,$G2337+6+1,0),0))))</f>
        <v>0</v>
      </c>
      <c r="AJ2337" s="147">
        <f>IF(AND($I2337="Si",S2337=1),1,IF(AND($I2337="Fisico",S2337=1),1,IF(AND(S2337=1,$I2337="Electronico"),2,IF(S2337=1,VLOOKUP($C2337&amp;"|"&amp;$B2337&amp;"|"&amp;$D2337,Empresas!$C$6:$CC$92,$G2337+6+1,0),0))))</f>
        <v>0</v>
      </c>
      <c r="AK2337" s="147">
        <f>IF(AND($I2337="Si",T2337=1),1,IF(AND($I2337="Fisico",T2337=1),1,IF(AND(T2337=1,$I2337="Electronico"),2,IF(T2337=1,VLOOKUP($C2337&amp;"|"&amp;$B2337&amp;"|"&amp;$D2337,Empresas!$C$6:$CC$92,$G2337+6+1,0),0))))</f>
        <v>0</v>
      </c>
      <c r="AL2337" s="147">
        <f>IF(AND($I2337="Si",U2337=1),1,IF(AND($I2337="Fisico",U2337=1),1,IF(AND(U2337=1,$I2337="Electronico"),2,IF(U2337=1,VLOOKUP($C2337&amp;"|"&amp;$B2337&amp;"|"&amp;$D2337,Empresas!$C$6:$CC$92,$G2337+6+1,0),0))))</f>
        <v>0</v>
      </c>
      <c r="AM2337" s="149">
        <f t="shared" si="380"/>
        <v>0</v>
      </c>
      <c r="AN2337" s="149">
        <f t="shared" si="381"/>
        <v>8</v>
      </c>
      <c r="AO2337" s="152">
        <f t="shared" si="382"/>
        <v>0</v>
      </c>
    </row>
    <row r="2338" spans="1:41" x14ac:dyDescent="0.25">
      <c r="A2338" s="143" t="str">
        <f>VLOOKUP(D2338,Empresas!$D$7:$F$91,3,0)</f>
        <v>Jose</v>
      </c>
      <c r="B2338" s="144" t="str">
        <f>VLOOKUP(D2338,Empresas!$D$7:$G$91,4,0)</f>
        <v>Nancy</v>
      </c>
      <c r="C2338" s="144" t="s">
        <v>544</v>
      </c>
      <c r="D2338" s="144" t="s">
        <v>480</v>
      </c>
      <c r="E2338" s="144" t="str">
        <f>VLOOKUP(D2338,Empresas!$D$7:$E$92,2,0)</f>
        <v>RAINFORES TRADING S.A.C.</v>
      </c>
      <c r="F2338" s="144" t="s">
        <v>183</v>
      </c>
      <c r="G2338" s="145">
        <f>+Empresas!$BR$2</f>
        <v>62</v>
      </c>
      <c r="H2338" s="145" t="str">
        <f>VLOOKUP(D2338,Empresas!$D$6:$L$92,7,0)</f>
        <v>Mensual</v>
      </c>
      <c r="I2338" s="144" t="str">
        <f>VLOOKUP(VLOOKUP(D2338&amp;"|"&amp;B2338,Empresas!$I$7:$CB$92,G2338,0),Tablas!$A$13:$B$14,2,0)</f>
        <v>Si</v>
      </c>
      <c r="J2338" s="78">
        <v>1</v>
      </c>
      <c r="K2338" s="78">
        <v>1</v>
      </c>
      <c r="L2338" s="78">
        <v>1</v>
      </c>
      <c r="M2338" s="78">
        <v>1</v>
      </c>
      <c r="N2338" s="78">
        <v>1</v>
      </c>
      <c r="O2338" s="78">
        <v>1</v>
      </c>
      <c r="P2338" s="78">
        <v>1</v>
      </c>
      <c r="Q2338" s="78">
        <v>1</v>
      </c>
      <c r="R2338" s="78"/>
      <c r="S2338" s="78"/>
      <c r="T2338" s="78"/>
      <c r="U2338" s="78"/>
      <c r="V2338" s="78" t="str">
        <f>VLOOKUP(D2338,Empresas!$D$7:$CF$91,81,0)</f>
        <v>A</v>
      </c>
      <c r="W2338" s="78" t="str">
        <f>VLOOKUP(D2338,Empresas!$D$7:$M$91,10,0)</f>
        <v>General/Prico</v>
      </c>
      <c r="X2338" s="69" t="str">
        <f t="shared" si="378"/>
        <v>SI</v>
      </c>
      <c r="Y2338" s="153" t="str">
        <f t="shared" si="379"/>
        <v>Si aplica</v>
      </c>
      <c r="Z2338" s="147">
        <f>IF(Y2338="No aplica",0,IF(I2338="no",0,IF(I2338="No aplica",0,IF(I2338="Si",1,IF(I2338="Fisico",1,IF(I2338="Electronico",2,VLOOKUP(C2338&amp;"|"&amp;B2338&amp;"|"&amp;D2338,Empresas!$C$6:$CC$92,G2338+6+1,0)))))))</f>
        <v>1</v>
      </c>
      <c r="AA2338" s="147">
        <f>IF(AND($I2338="Si",J2338=1),1,IF(AND($I2338="Fisico",J2338=1),1,IF(AND(J2338=1,$I2338="Electronico"),2,IF(J2338=1,VLOOKUP($C2338&amp;"|"&amp;$B2338&amp;"|"&amp;$D2338,Empresas!$C$6:$CC$92,$G2338+6+1,0),0))))</f>
        <v>1</v>
      </c>
      <c r="AB2338" s="147">
        <f>IF(AND($I2338="Si",K2338=1),1,IF(AND($I2338="Fisico",K2338=1),1,IF(AND(K2338=1,$I2338="Electronico"),2,IF(K2338=1,VLOOKUP($C2338&amp;"|"&amp;$B2338&amp;"|"&amp;$D2338,Empresas!$C$6:$CC$92,$G2338+6+1,0),0))))</f>
        <v>1</v>
      </c>
      <c r="AC2338" s="147">
        <f>IF(AND($I2338="Si",L2338=1),1,IF(AND($I2338="Fisico",L2338=1),1,IF(AND(L2338=1,$I2338="Electronico"),2,IF(L2338=1,VLOOKUP($C2338&amp;"|"&amp;$B2338&amp;"|"&amp;$D2338,Empresas!$C$6:$CC$92,$G2338+6+1,0),0))))</f>
        <v>1</v>
      </c>
      <c r="AD2338" s="147">
        <f>IF(AND($I2338="Si",M2338=1),1,IF(AND($I2338="Fisico",M2338=1),1,IF(AND(M2338=1,$I2338="Electronico"),2,IF(M2338=1,VLOOKUP($C2338&amp;"|"&amp;$B2338&amp;"|"&amp;$D2338,Empresas!$C$6:$CC$92,$G2338+6+1,0),0))))</f>
        <v>1</v>
      </c>
      <c r="AE2338" s="147">
        <f>IF(AND($I2338="Si",N2338=1),1,IF(AND($I2338="Fisico",N2338=1),1,IF(AND(N2338=1,$I2338="Electronico"),2,IF(N2338=1,VLOOKUP($C2338&amp;"|"&amp;$B2338&amp;"|"&amp;$D2338,Empresas!$C$6:$CC$92,$G2338+6+1,0),0))))</f>
        <v>1</v>
      </c>
      <c r="AF2338" s="147">
        <f>IF(AND($I2338="Si",O2338=1),1,IF(AND($I2338="Fisico",O2338=1),1,IF(AND(O2338=1,$I2338="Electronico"),2,IF(O2338=1,VLOOKUP($C2338&amp;"|"&amp;$B2338&amp;"|"&amp;$D2338,Empresas!$C$6:$CC$92,$G2338+6+1,0),0))))</f>
        <v>1</v>
      </c>
      <c r="AG2338" s="147">
        <f>IF(AND($I2338="Si",P2338=1),1,IF(AND($I2338="Fisico",P2338=1),1,IF(AND(P2338=1,$I2338="Electronico"),2,IF(P2338=1,VLOOKUP($C2338&amp;"|"&amp;$B2338&amp;"|"&amp;$D2338,Empresas!$C$6:$CC$92,$G2338+6+1,0),0))))</f>
        <v>1</v>
      </c>
      <c r="AH2338" s="147">
        <f>IF(AND($I2338="Si",Q2338=1),1,IF(AND($I2338="Fisico",Q2338=1),1,IF(AND(Q2338=1,$I2338="Electronico"),2,IF(Q2338=1,VLOOKUP($C2338&amp;"|"&amp;$B2338&amp;"|"&amp;$D2338,Empresas!$C$6:$CC$92,$G2338+6+1,0),0))))</f>
        <v>1</v>
      </c>
      <c r="AI2338" s="147">
        <f>IF(AND($I2338="Si",R2338=1),1,IF(AND($I2338="Fisico",R2338=1),1,IF(AND(R2338=1,$I2338="Electronico"),2,IF(R2338=1,VLOOKUP($C2338&amp;"|"&amp;$B2338&amp;"|"&amp;$D2338,Empresas!$C$6:$CC$92,$G2338+6+1,0),0))))</f>
        <v>0</v>
      </c>
      <c r="AJ2338" s="147">
        <f>IF(AND($I2338="Si",S2338=1),1,IF(AND($I2338="Fisico",S2338=1),1,IF(AND(S2338=1,$I2338="Electronico"),2,IF(S2338=1,VLOOKUP($C2338&amp;"|"&amp;$B2338&amp;"|"&amp;$D2338,Empresas!$C$6:$CC$92,$G2338+6+1,0),0))))</f>
        <v>0</v>
      </c>
      <c r="AK2338" s="147">
        <f>IF(AND($I2338="Si",T2338=1),1,IF(AND($I2338="Fisico",T2338=1),1,IF(AND(T2338=1,$I2338="Electronico"),2,IF(T2338=1,VLOOKUP($C2338&amp;"|"&amp;$B2338&amp;"|"&amp;$D2338,Empresas!$C$6:$CC$92,$G2338+6+1,0),0))))</f>
        <v>0</v>
      </c>
      <c r="AL2338" s="147">
        <f>IF(AND($I2338="Si",U2338=1),1,IF(AND($I2338="Fisico",U2338=1),1,IF(AND(U2338=1,$I2338="Electronico"),2,IF(U2338=1,VLOOKUP($C2338&amp;"|"&amp;$B2338&amp;"|"&amp;$D2338,Empresas!$C$6:$CC$92,$G2338+6+1,0),0))))</f>
        <v>0</v>
      </c>
      <c r="AM2338" s="149">
        <f t="shared" si="380"/>
        <v>8</v>
      </c>
      <c r="AN2338" s="149">
        <f t="shared" si="381"/>
        <v>8</v>
      </c>
      <c r="AO2338" s="152">
        <f t="shared" si="382"/>
        <v>1</v>
      </c>
    </row>
    <row r="2339" spans="1:41" x14ac:dyDescent="0.25">
      <c r="A2339" s="143" t="str">
        <f>VLOOKUP(D2339,Empresas!$D$7:$F$91,3,0)</f>
        <v>Jose</v>
      </c>
      <c r="B2339" s="144" t="str">
        <f>VLOOKUP(D2339,Empresas!$D$7:$G$91,4,0)</f>
        <v>Nancy</v>
      </c>
      <c r="C2339" s="144" t="s">
        <v>544</v>
      </c>
      <c r="D2339" s="144" t="s">
        <v>480</v>
      </c>
      <c r="E2339" s="144" t="str">
        <f>VLOOKUP(D2339,Empresas!$D$7:$E$92,2,0)</f>
        <v>RAINFORES TRADING S.A.C.</v>
      </c>
      <c r="F2339" s="144" t="s">
        <v>184</v>
      </c>
      <c r="G2339" s="145">
        <f>+G2338+1</f>
        <v>63</v>
      </c>
      <c r="H2339" s="145" t="str">
        <f>VLOOKUP(D2339,Empresas!$D$6:$L$92,7,0)</f>
        <v>Mensual</v>
      </c>
      <c r="I2339" s="144" t="str">
        <f>VLOOKUP(VLOOKUP(D2339&amp;"|"&amp;B2339,Empresas!$I$7:$CB$92,G2339,0),Tablas!$A$13:$B$14,2,0)</f>
        <v>Si</v>
      </c>
      <c r="J2339" s="78">
        <v>1</v>
      </c>
      <c r="K2339" s="78">
        <v>1</v>
      </c>
      <c r="L2339" s="78">
        <v>1</v>
      </c>
      <c r="M2339" s="78">
        <v>1</v>
      </c>
      <c r="N2339" s="78">
        <v>1</v>
      </c>
      <c r="O2339" s="78">
        <v>1</v>
      </c>
      <c r="P2339" s="78">
        <v>1</v>
      </c>
      <c r="Q2339" s="78">
        <v>1</v>
      </c>
      <c r="R2339" s="78"/>
      <c r="S2339" s="78"/>
      <c r="T2339" s="78"/>
      <c r="U2339" s="78"/>
      <c r="V2339" s="78" t="str">
        <f>VLOOKUP(D2339,Empresas!$D$7:$CF$91,81,0)</f>
        <v>A</v>
      </c>
      <c r="W2339" s="78" t="str">
        <f>VLOOKUP(D2339,Empresas!$D$7:$M$91,10,0)</f>
        <v>General/Prico</v>
      </c>
      <c r="X2339" s="69" t="str">
        <f t="shared" si="378"/>
        <v>SI</v>
      </c>
      <c r="Y2339" s="153" t="str">
        <f t="shared" si="379"/>
        <v>Si aplica</v>
      </c>
      <c r="Z2339" s="147">
        <f>IF(Y2339="No aplica",0,IF(I2339="no",0,IF(I2339="No aplica",0,IF(I2339="Si",1,IF(I2339="Fisico",1,IF(I2339="Electronico",2,VLOOKUP(C2339&amp;"|"&amp;B2339&amp;"|"&amp;D2339,Empresas!$C$6:$CC$92,G2339+6+1,0)))))))</f>
        <v>1</v>
      </c>
      <c r="AA2339" s="147">
        <f>IF(AND($I2339="Si",J2339=1),1,IF(AND($I2339="Fisico",J2339=1),1,IF(AND(J2339=1,$I2339="Electronico"),2,IF(J2339=1,VLOOKUP($C2339&amp;"|"&amp;$B2339&amp;"|"&amp;$D2339,Empresas!$C$6:$CC$92,$G2339+6+1,0),0))))</f>
        <v>1</v>
      </c>
      <c r="AB2339" s="147">
        <f>IF(AND($I2339="Si",K2339=1),1,IF(AND($I2339="Fisico",K2339=1),1,IF(AND(K2339=1,$I2339="Electronico"),2,IF(K2339=1,VLOOKUP($C2339&amp;"|"&amp;$B2339&amp;"|"&amp;$D2339,Empresas!$C$6:$CC$92,$G2339+6+1,0),0))))</f>
        <v>1</v>
      </c>
      <c r="AC2339" s="147">
        <f>IF(AND($I2339="Si",L2339=1),1,IF(AND($I2339="Fisico",L2339=1),1,IF(AND(L2339=1,$I2339="Electronico"),2,IF(L2339=1,VLOOKUP($C2339&amp;"|"&amp;$B2339&amp;"|"&amp;$D2339,Empresas!$C$6:$CC$92,$G2339+6+1,0),0))))</f>
        <v>1</v>
      </c>
      <c r="AD2339" s="147">
        <f>IF(AND($I2339="Si",M2339=1),1,IF(AND($I2339="Fisico",M2339=1),1,IF(AND(M2339=1,$I2339="Electronico"),2,IF(M2339=1,VLOOKUP($C2339&amp;"|"&amp;$B2339&amp;"|"&amp;$D2339,Empresas!$C$6:$CC$92,$G2339+6+1,0),0))))</f>
        <v>1</v>
      </c>
      <c r="AE2339" s="147">
        <f>IF(AND($I2339="Si",N2339=1),1,IF(AND($I2339="Fisico",N2339=1),1,IF(AND(N2339=1,$I2339="Electronico"),2,IF(N2339=1,VLOOKUP($C2339&amp;"|"&amp;$B2339&amp;"|"&amp;$D2339,Empresas!$C$6:$CC$92,$G2339+6+1,0),0))))</f>
        <v>1</v>
      </c>
      <c r="AF2339" s="147">
        <f>IF(AND($I2339="Si",O2339=1),1,IF(AND($I2339="Fisico",O2339=1),1,IF(AND(O2339=1,$I2339="Electronico"),2,IF(O2339=1,VLOOKUP($C2339&amp;"|"&amp;$B2339&amp;"|"&amp;$D2339,Empresas!$C$6:$CC$92,$G2339+6+1,0),0))))</f>
        <v>1</v>
      </c>
      <c r="AG2339" s="147">
        <f>IF(AND($I2339="Si",P2339=1),1,IF(AND($I2339="Fisico",P2339=1),1,IF(AND(P2339=1,$I2339="Electronico"),2,IF(P2339=1,VLOOKUP($C2339&amp;"|"&amp;$B2339&amp;"|"&amp;$D2339,Empresas!$C$6:$CC$92,$G2339+6+1,0),0))))</f>
        <v>1</v>
      </c>
      <c r="AH2339" s="147">
        <f>IF(AND($I2339="Si",Q2339=1),1,IF(AND($I2339="Fisico",Q2339=1),1,IF(AND(Q2339=1,$I2339="Electronico"),2,IF(Q2339=1,VLOOKUP($C2339&amp;"|"&amp;$B2339&amp;"|"&amp;$D2339,Empresas!$C$6:$CC$92,$G2339+6+1,0),0))))</f>
        <v>1</v>
      </c>
      <c r="AI2339" s="147">
        <f>IF(AND($I2339="Si",R2339=1),1,IF(AND($I2339="Fisico",R2339=1),1,IF(AND(R2339=1,$I2339="Electronico"),2,IF(R2339=1,VLOOKUP($C2339&amp;"|"&amp;$B2339&amp;"|"&amp;$D2339,Empresas!$C$6:$CC$92,$G2339+6+1,0),0))))</f>
        <v>0</v>
      </c>
      <c r="AJ2339" s="147">
        <f>IF(AND($I2339="Si",S2339=1),1,IF(AND($I2339="Fisico",S2339=1),1,IF(AND(S2339=1,$I2339="Electronico"),2,IF(S2339=1,VLOOKUP($C2339&amp;"|"&amp;$B2339&amp;"|"&amp;$D2339,Empresas!$C$6:$CC$92,$G2339+6+1,0),0))))</f>
        <v>0</v>
      </c>
      <c r="AK2339" s="147">
        <f>IF(AND($I2339="Si",T2339=1),1,IF(AND($I2339="Fisico",T2339=1),1,IF(AND(T2339=1,$I2339="Electronico"),2,IF(T2339=1,VLOOKUP($C2339&amp;"|"&amp;$B2339&amp;"|"&amp;$D2339,Empresas!$C$6:$CC$92,$G2339+6+1,0),0))))</f>
        <v>0</v>
      </c>
      <c r="AL2339" s="147">
        <f>IF(AND($I2339="Si",U2339=1),1,IF(AND($I2339="Fisico",U2339=1),1,IF(AND(U2339=1,$I2339="Electronico"),2,IF(U2339=1,VLOOKUP($C2339&amp;"|"&amp;$B2339&amp;"|"&amp;$D2339,Empresas!$C$6:$CC$92,$G2339+6+1,0),0))))</f>
        <v>0</v>
      </c>
      <c r="AM2339" s="149">
        <f t="shared" si="380"/>
        <v>8</v>
      </c>
      <c r="AN2339" s="149">
        <f t="shared" si="381"/>
        <v>8</v>
      </c>
      <c r="AO2339" s="152">
        <f t="shared" si="382"/>
        <v>1</v>
      </c>
    </row>
    <row r="2340" spans="1:41" x14ac:dyDescent="0.25">
      <c r="A2340" s="143" t="str">
        <f>VLOOKUP(D2340,Empresas!$D$7:$F$91,3,0)</f>
        <v>Jose</v>
      </c>
      <c r="B2340" s="144" t="str">
        <f>VLOOKUP(D2340,Empresas!$D$7:$G$91,4,0)</f>
        <v>Nancy</v>
      </c>
      <c r="C2340" s="144" t="s">
        <v>544</v>
      </c>
      <c r="D2340" s="144" t="s">
        <v>480</v>
      </c>
      <c r="E2340" s="144" t="str">
        <f>VLOOKUP(D2340,Empresas!$D$7:$E$92,2,0)</f>
        <v>RAINFORES TRADING S.A.C.</v>
      </c>
      <c r="F2340" s="144" t="s">
        <v>185</v>
      </c>
      <c r="G2340" s="145">
        <f t="shared" ref="G2340:G2347" si="385">+G2339+1</f>
        <v>64</v>
      </c>
      <c r="H2340" s="145" t="str">
        <f>VLOOKUP(D2340,Empresas!$D$6:$L$92,7,0)</f>
        <v>Mensual</v>
      </c>
      <c r="I2340" s="144" t="str">
        <f>VLOOKUP(VLOOKUP(D2340&amp;"|"&amp;B2340,Empresas!$I$7:$CB$92,G2340,0),Tablas!$A$13:$B$14,2,0)</f>
        <v>Si</v>
      </c>
      <c r="J2340" s="78">
        <v>1</v>
      </c>
      <c r="K2340" s="78">
        <v>1</v>
      </c>
      <c r="L2340" s="78">
        <v>1</v>
      </c>
      <c r="M2340" s="78">
        <v>1</v>
      </c>
      <c r="N2340" s="78">
        <v>1</v>
      </c>
      <c r="O2340" s="78">
        <v>1</v>
      </c>
      <c r="P2340" s="78">
        <v>1</v>
      </c>
      <c r="Q2340" s="78">
        <v>1</v>
      </c>
      <c r="R2340" s="78"/>
      <c r="S2340" s="78"/>
      <c r="T2340" s="78"/>
      <c r="U2340" s="78"/>
      <c r="V2340" s="78" t="str">
        <f>VLOOKUP(D2340,Empresas!$D$7:$CF$91,81,0)</f>
        <v>A</v>
      </c>
      <c r="W2340" s="78" t="str">
        <f>VLOOKUP(D2340,Empresas!$D$7:$M$91,10,0)</f>
        <v>General/Prico</v>
      </c>
      <c r="X2340" s="69" t="str">
        <f t="shared" si="378"/>
        <v>SI</v>
      </c>
      <c r="Y2340" s="153" t="str">
        <f t="shared" si="379"/>
        <v>Si aplica</v>
      </c>
      <c r="Z2340" s="147">
        <f>IF(Y2340="No aplica",0,IF(I2340="no",0,IF(I2340="No aplica",0,IF(I2340="Si",1,IF(I2340="Fisico",1,IF(I2340="Electronico",2,VLOOKUP(C2340&amp;"|"&amp;B2340&amp;"|"&amp;D2340,Empresas!$C$6:$CC$92,G2340+6+1,0)))))))</f>
        <v>1</v>
      </c>
      <c r="AA2340" s="147">
        <f>IF(AND($I2340="Si",J2340=1),1,IF(AND($I2340="Fisico",J2340=1),1,IF(AND(J2340=1,$I2340="Electronico"),2,IF(J2340=1,VLOOKUP($C2340&amp;"|"&amp;$B2340&amp;"|"&amp;$D2340,Empresas!$C$6:$CC$92,$G2340+6+1,0),0))))</f>
        <v>1</v>
      </c>
      <c r="AB2340" s="147">
        <f>IF(AND($I2340="Si",K2340=1),1,IF(AND($I2340="Fisico",K2340=1),1,IF(AND(K2340=1,$I2340="Electronico"),2,IF(K2340=1,VLOOKUP($C2340&amp;"|"&amp;$B2340&amp;"|"&amp;$D2340,Empresas!$C$6:$CC$92,$G2340+6+1,0),0))))</f>
        <v>1</v>
      </c>
      <c r="AC2340" s="147">
        <f>IF(AND($I2340="Si",L2340=1),1,IF(AND($I2340="Fisico",L2340=1),1,IF(AND(L2340=1,$I2340="Electronico"),2,IF(L2340=1,VLOOKUP($C2340&amp;"|"&amp;$B2340&amp;"|"&amp;$D2340,Empresas!$C$6:$CC$92,$G2340+6+1,0),0))))</f>
        <v>1</v>
      </c>
      <c r="AD2340" s="147">
        <f>IF(AND($I2340="Si",M2340=1),1,IF(AND($I2340="Fisico",M2340=1),1,IF(AND(M2340=1,$I2340="Electronico"),2,IF(M2340=1,VLOOKUP($C2340&amp;"|"&amp;$B2340&amp;"|"&amp;$D2340,Empresas!$C$6:$CC$92,$G2340+6+1,0),0))))</f>
        <v>1</v>
      </c>
      <c r="AE2340" s="147">
        <f>IF(AND($I2340="Si",N2340=1),1,IF(AND($I2340="Fisico",N2340=1),1,IF(AND(N2340=1,$I2340="Electronico"),2,IF(N2340=1,VLOOKUP($C2340&amp;"|"&amp;$B2340&amp;"|"&amp;$D2340,Empresas!$C$6:$CC$92,$G2340+6+1,0),0))))</f>
        <v>1</v>
      </c>
      <c r="AF2340" s="147">
        <f>IF(AND($I2340="Si",O2340=1),1,IF(AND($I2340="Fisico",O2340=1),1,IF(AND(O2340=1,$I2340="Electronico"),2,IF(O2340=1,VLOOKUP($C2340&amp;"|"&amp;$B2340&amp;"|"&amp;$D2340,Empresas!$C$6:$CC$92,$G2340+6+1,0),0))))</f>
        <v>1</v>
      </c>
      <c r="AG2340" s="147">
        <f>IF(AND($I2340="Si",P2340=1),1,IF(AND($I2340="Fisico",P2340=1),1,IF(AND(P2340=1,$I2340="Electronico"),2,IF(P2340=1,VLOOKUP($C2340&amp;"|"&amp;$B2340&amp;"|"&amp;$D2340,Empresas!$C$6:$CC$92,$G2340+6+1,0),0))))</f>
        <v>1</v>
      </c>
      <c r="AH2340" s="147">
        <f>IF(AND($I2340="Si",Q2340=1),1,IF(AND($I2340="Fisico",Q2340=1),1,IF(AND(Q2340=1,$I2340="Electronico"),2,IF(Q2340=1,VLOOKUP($C2340&amp;"|"&amp;$B2340&amp;"|"&amp;$D2340,Empresas!$C$6:$CC$92,$G2340+6+1,0),0))))</f>
        <v>1</v>
      </c>
      <c r="AI2340" s="147">
        <f>IF(AND($I2340="Si",R2340=1),1,IF(AND($I2340="Fisico",R2340=1),1,IF(AND(R2340=1,$I2340="Electronico"),2,IF(R2340=1,VLOOKUP($C2340&amp;"|"&amp;$B2340&amp;"|"&amp;$D2340,Empresas!$C$6:$CC$92,$G2340+6+1,0),0))))</f>
        <v>0</v>
      </c>
      <c r="AJ2340" s="147">
        <f>IF(AND($I2340="Si",S2340=1),1,IF(AND($I2340="Fisico",S2340=1),1,IF(AND(S2340=1,$I2340="Electronico"),2,IF(S2340=1,VLOOKUP($C2340&amp;"|"&amp;$B2340&amp;"|"&amp;$D2340,Empresas!$C$6:$CC$92,$G2340+6+1,0),0))))</f>
        <v>0</v>
      </c>
      <c r="AK2340" s="147">
        <f>IF(AND($I2340="Si",T2340=1),1,IF(AND($I2340="Fisico",T2340=1),1,IF(AND(T2340=1,$I2340="Electronico"),2,IF(T2340=1,VLOOKUP($C2340&amp;"|"&amp;$B2340&amp;"|"&amp;$D2340,Empresas!$C$6:$CC$92,$G2340+6+1,0),0))))</f>
        <v>0</v>
      </c>
      <c r="AL2340" s="147">
        <f>IF(AND($I2340="Si",U2340=1),1,IF(AND($I2340="Fisico",U2340=1),1,IF(AND(U2340=1,$I2340="Electronico"),2,IF(U2340=1,VLOOKUP($C2340&amp;"|"&amp;$B2340&amp;"|"&amp;$D2340,Empresas!$C$6:$CC$92,$G2340+6+1,0),0))))</f>
        <v>0</v>
      </c>
      <c r="AM2340" s="149">
        <f t="shared" si="380"/>
        <v>8</v>
      </c>
      <c r="AN2340" s="149">
        <f t="shared" si="381"/>
        <v>8</v>
      </c>
      <c r="AO2340" s="152">
        <f t="shared" si="382"/>
        <v>1</v>
      </c>
    </row>
    <row r="2341" spans="1:41" x14ac:dyDescent="0.25">
      <c r="A2341" s="143" t="str">
        <f>VLOOKUP(D2341,Empresas!$D$7:$F$91,3,0)</f>
        <v>Jose</v>
      </c>
      <c r="B2341" s="144" t="str">
        <f>VLOOKUP(D2341,Empresas!$D$7:$G$91,4,0)</f>
        <v>Nancy</v>
      </c>
      <c r="C2341" s="144" t="s">
        <v>544</v>
      </c>
      <c r="D2341" s="144" t="s">
        <v>480</v>
      </c>
      <c r="E2341" s="144" t="str">
        <f>VLOOKUP(D2341,Empresas!$D$7:$E$92,2,0)</f>
        <v>RAINFORES TRADING S.A.C.</v>
      </c>
      <c r="F2341" s="144" t="s">
        <v>186</v>
      </c>
      <c r="G2341" s="145">
        <f t="shared" si="385"/>
        <v>65</v>
      </c>
      <c r="H2341" s="145" t="str">
        <f>VLOOKUP(D2341,Empresas!$D$6:$L$92,7,0)</f>
        <v>Mensual</v>
      </c>
      <c r="I2341" s="144" t="str">
        <f>VLOOKUP(VLOOKUP(D2341&amp;"|"&amp;B2341,Empresas!$I$7:$CB$92,G2341,0),Tablas!$A$13:$B$14,2,0)</f>
        <v>Si</v>
      </c>
      <c r="J2341" s="78">
        <v>1</v>
      </c>
      <c r="K2341" s="78">
        <v>1</v>
      </c>
      <c r="L2341" s="78">
        <v>1</v>
      </c>
      <c r="M2341" s="78">
        <v>1</v>
      </c>
      <c r="N2341" s="78">
        <v>1</v>
      </c>
      <c r="O2341" s="78">
        <v>1</v>
      </c>
      <c r="P2341" s="78">
        <v>1</v>
      </c>
      <c r="Q2341" s="78">
        <v>1</v>
      </c>
      <c r="R2341" s="78"/>
      <c r="S2341" s="78"/>
      <c r="T2341" s="78"/>
      <c r="U2341" s="78"/>
      <c r="V2341" s="78" t="str">
        <f>VLOOKUP(D2341,Empresas!$D$7:$CF$91,81,0)</f>
        <v>A</v>
      </c>
      <c r="W2341" s="78" t="str">
        <f>VLOOKUP(D2341,Empresas!$D$7:$M$91,10,0)</f>
        <v>General/Prico</v>
      </c>
      <c r="X2341" s="69" t="str">
        <f t="shared" si="378"/>
        <v>SI</v>
      </c>
      <c r="Y2341" s="153" t="str">
        <f t="shared" si="379"/>
        <v>Si aplica</v>
      </c>
      <c r="Z2341" s="147">
        <f>IF(Y2341="No aplica",0,IF(I2341="no",0,IF(I2341="No aplica",0,IF(I2341="Si",1,IF(I2341="Fisico",1,IF(I2341="Electronico",2,VLOOKUP(C2341&amp;"|"&amp;B2341&amp;"|"&amp;D2341,Empresas!$C$6:$CC$92,G2341+6+1,0)))))))</f>
        <v>1</v>
      </c>
      <c r="AA2341" s="147">
        <f>IF(AND($I2341="Si",J2341=1),1,IF(AND($I2341="Fisico",J2341=1),1,IF(AND(J2341=1,$I2341="Electronico"),2,IF(J2341=1,VLOOKUP($C2341&amp;"|"&amp;$B2341&amp;"|"&amp;$D2341,Empresas!$C$6:$CC$92,$G2341+6+1,0),0))))</f>
        <v>1</v>
      </c>
      <c r="AB2341" s="147">
        <f>IF(AND($I2341="Si",K2341=1),1,IF(AND($I2341="Fisico",K2341=1),1,IF(AND(K2341=1,$I2341="Electronico"),2,IF(K2341=1,VLOOKUP($C2341&amp;"|"&amp;$B2341&amp;"|"&amp;$D2341,Empresas!$C$6:$CC$92,$G2341+6+1,0),0))))</f>
        <v>1</v>
      </c>
      <c r="AC2341" s="147">
        <f>IF(AND($I2341="Si",L2341=1),1,IF(AND($I2341="Fisico",L2341=1),1,IF(AND(L2341=1,$I2341="Electronico"),2,IF(L2341=1,VLOOKUP($C2341&amp;"|"&amp;$B2341&amp;"|"&amp;$D2341,Empresas!$C$6:$CC$92,$G2341+6+1,0),0))))</f>
        <v>1</v>
      </c>
      <c r="AD2341" s="147">
        <f>IF(AND($I2341="Si",M2341=1),1,IF(AND($I2341="Fisico",M2341=1),1,IF(AND(M2341=1,$I2341="Electronico"),2,IF(M2341=1,VLOOKUP($C2341&amp;"|"&amp;$B2341&amp;"|"&amp;$D2341,Empresas!$C$6:$CC$92,$G2341+6+1,0),0))))</f>
        <v>1</v>
      </c>
      <c r="AE2341" s="147">
        <f>IF(AND($I2341="Si",N2341=1),1,IF(AND($I2341="Fisico",N2341=1),1,IF(AND(N2341=1,$I2341="Electronico"),2,IF(N2341=1,VLOOKUP($C2341&amp;"|"&amp;$B2341&amp;"|"&amp;$D2341,Empresas!$C$6:$CC$92,$G2341+6+1,0),0))))</f>
        <v>1</v>
      </c>
      <c r="AF2341" s="147">
        <f>IF(AND($I2341="Si",O2341=1),1,IF(AND($I2341="Fisico",O2341=1),1,IF(AND(O2341=1,$I2341="Electronico"),2,IF(O2341=1,VLOOKUP($C2341&amp;"|"&amp;$B2341&amp;"|"&amp;$D2341,Empresas!$C$6:$CC$92,$G2341+6+1,0),0))))</f>
        <v>1</v>
      </c>
      <c r="AG2341" s="147">
        <f>IF(AND($I2341="Si",P2341=1),1,IF(AND($I2341="Fisico",P2341=1),1,IF(AND(P2341=1,$I2341="Electronico"),2,IF(P2341=1,VLOOKUP($C2341&amp;"|"&amp;$B2341&amp;"|"&amp;$D2341,Empresas!$C$6:$CC$92,$G2341+6+1,0),0))))</f>
        <v>1</v>
      </c>
      <c r="AH2341" s="147">
        <f>IF(AND($I2341="Si",Q2341=1),1,IF(AND($I2341="Fisico",Q2341=1),1,IF(AND(Q2341=1,$I2341="Electronico"),2,IF(Q2341=1,VLOOKUP($C2341&amp;"|"&amp;$B2341&amp;"|"&amp;$D2341,Empresas!$C$6:$CC$92,$G2341+6+1,0),0))))</f>
        <v>1</v>
      </c>
      <c r="AI2341" s="147">
        <f>IF(AND($I2341="Si",R2341=1),1,IF(AND($I2341="Fisico",R2341=1),1,IF(AND(R2341=1,$I2341="Electronico"),2,IF(R2341=1,VLOOKUP($C2341&amp;"|"&amp;$B2341&amp;"|"&amp;$D2341,Empresas!$C$6:$CC$92,$G2341+6+1,0),0))))</f>
        <v>0</v>
      </c>
      <c r="AJ2341" s="147">
        <f>IF(AND($I2341="Si",S2341=1),1,IF(AND($I2341="Fisico",S2341=1),1,IF(AND(S2341=1,$I2341="Electronico"),2,IF(S2341=1,VLOOKUP($C2341&amp;"|"&amp;$B2341&amp;"|"&amp;$D2341,Empresas!$C$6:$CC$92,$G2341+6+1,0),0))))</f>
        <v>0</v>
      </c>
      <c r="AK2341" s="147">
        <f>IF(AND($I2341="Si",T2341=1),1,IF(AND($I2341="Fisico",T2341=1),1,IF(AND(T2341=1,$I2341="Electronico"),2,IF(T2341=1,VLOOKUP($C2341&amp;"|"&amp;$B2341&amp;"|"&amp;$D2341,Empresas!$C$6:$CC$92,$G2341+6+1,0),0))))</f>
        <v>0</v>
      </c>
      <c r="AL2341" s="147">
        <f>IF(AND($I2341="Si",U2341=1),1,IF(AND($I2341="Fisico",U2341=1),1,IF(AND(U2341=1,$I2341="Electronico"),2,IF(U2341=1,VLOOKUP($C2341&amp;"|"&amp;$B2341&amp;"|"&amp;$D2341,Empresas!$C$6:$CC$92,$G2341+6+1,0),0))))</f>
        <v>0</v>
      </c>
      <c r="AM2341" s="149">
        <f t="shared" si="380"/>
        <v>8</v>
      </c>
      <c r="AN2341" s="149">
        <f t="shared" si="381"/>
        <v>8</v>
      </c>
      <c r="AO2341" s="152">
        <f t="shared" si="382"/>
        <v>1</v>
      </c>
    </row>
    <row r="2342" spans="1:41" x14ac:dyDescent="0.25">
      <c r="A2342" s="143" t="str">
        <f>VLOOKUP(D2342,Empresas!$D$7:$F$91,3,0)</f>
        <v>Jose</v>
      </c>
      <c r="B2342" s="144" t="str">
        <f>VLOOKUP(D2342,Empresas!$D$7:$G$91,4,0)</f>
        <v>Nancy</v>
      </c>
      <c r="C2342" s="144" t="s">
        <v>544</v>
      </c>
      <c r="D2342" s="144" t="s">
        <v>480</v>
      </c>
      <c r="E2342" s="144" t="str">
        <f>VLOOKUP(D2342,Empresas!$D$7:$E$92,2,0)</f>
        <v>RAINFORES TRADING S.A.C.</v>
      </c>
      <c r="F2342" s="144" t="s">
        <v>187</v>
      </c>
      <c r="G2342" s="145">
        <f t="shared" si="385"/>
        <v>66</v>
      </c>
      <c r="H2342" s="145" t="str">
        <f>VLOOKUP(D2342,Empresas!$D$6:$L$92,7,0)</f>
        <v>Mensual</v>
      </c>
      <c r="I2342" s="144" t="str">
        <f>VLOOKUP(VLOOKUP(D2342&amp;"|"&amp;B2342,Empresas!$I$7:$CB$92,G2342,0),Tablas!$A$13:$B$14,2,0)</f>
        <v>Si</v>
      </c>
      <c r="J2342" s="78">
        <v>1</v>
      </c>
      <c r="K2342" s="78">
        <v>1</v>
      </c>
      <c r="L2342" s="78">
        <v>1</v>
      </c>
      <c r="M2342" s="78">
        <v>1</v>
      </c>
      <c r="N2342" s="78">
        <v>1</v>
      </c>
      <c r="O2342" s="78">
        <v>1</v>
      </c>
      <c r="P2342" s="78">
        <v>1</v>
      </c>
      <c r="Q2342" s="78">
        <v>1</v>
      </c>
      <c r="R2342" s="78"/>
      <c r="S2342" s="78"/>
      <c r="T2342" s="78"/>
      <c r="U2342" s="78"/>
      <c r="V2342" s="78" t="str">
        <f>VLOOKUP(D2342,Empresas!$D$7:$CF$91,81,0)</f>
        <v>A</v>
      </c>
      <c r="W2342" s="78" t="str">
        <f>VLOOKUP(D2342,Empresas!$D$7:$M$91,10,0)</f>
        <v>General/Prico</v>
      </c>
      <c r="X2342" s="69" t="str">
        <f t="shared" si="378"/>
        <v>SI</v>
      </c>
      <c r="Y2342" s="153" t="str">
        <f t="shared" si="379"/>
        <v>Si aplica</v>
      </c>
      <c r="Z2342" s="147">
        <f>IF(Y2342="No aplica",0,IF(I2342="no",0,IF(I2342="No aplica",0,IF(I2342="Si",1,IF(I2342="Fisico",1,IF(I2342="Electronico",2,VLOOKUP(C2342&amp;"|"&amp;B2342&amp;"|"&amp;D2342,Empresas!$C$6:$CC$92,G2342+6+1,0)))))))</f>
        <v>1</v>
      </c>
      <c r="AA2342" s="147">
        <f>IF(AND($I2342="Si",J2342=1),1,IF(AND($I2342="Fisico",J2342=1),1,IF(AND(J2342=1,$I2342="Electronico"),2,IF(J2342=1,VLOOKUP($C2342&amp;"|"&amp;$B2342&amp;"|"&amp;$D2342,Empresas!$C$6:$CC$92,$G2342+6+1,0),0))))</f>
        <v>1</v>
      </c>
      <c r="AB2342" s="147">
        <f>IF(AND($I2342="Si",K2342=1),1,IF(AND($I2342="Fisico",K2342=1),1,IF(AND(K2342=1,$I2342="Electronico"),2,IF(K2342=1,VLOOKUP($C2342&amp;"|"&amp;$B2342&amp;"|"&amp;$D2342,Empresas!$C$6:$CC$92,$G2342+6+1,0),0))))</f>
        <v>1</v>
      </c>
      <c r="AC2342" s="147">
        <f>IF(AND($I2342="Si",L2342=1),1,IF(AND($I2342="Fisico",L2342=1),1,IF(AND(L2342=1,$I2342="Electronico"),2,IF(L2342=1,VLOOKUP($C2342&amp;"|"&amp;$B2342&amp;"|"&amp;$D2342,Empresas!$C$6:$CC$92,$G2342+6+1,0),0))))</f>
        <v>1</v>
      </c>
      <c r="AD2342" s="147">
        <f>IF(AND($I2342="Si",M2342=1),1,IF(AND($I2342="Fisico",M2342=1),1,IF(AND(M2342=1,$I2342="Electronico"),2,IF(M2342=1,VLOOKUP($C2342&amp;"|"&amp;$B2342&amp;"|"&amp;$D2342,Empresas!$C$6:$CC$92,$G2342+6+1,0),0))))</f>
        <v>1</v>
      </c>
      <c r="AE2342" s="147">
        <f>IF(AND($I2342="Si",N2342=1),1,IF(AND($I2342="Fisico",N2342=1),1,IF(AND(N2342=1,$I2342="Electronico"),2,IF(N2342=1,VLOOKUP($C2342&amp;"|"&amp;$B2342&amp;"|"&amp;$D2342,Empresas!$C$6:$CC$92,$G2342+6+1,0),0))))</f>
        <v>1</v>
      </c>
      <c r="AF2342" s="147">
        <f>IF(AND($I2342="Si",O2342=1),1,IF(AND($I2342="Fisico",O2342=1),1,IF(AND(O2342=1,$I2342="Electronico"),2,IF(O2342=1,VLOOKUP($C2342&amp;"|"&amp;$B2342&amp;"|"&amp;$D2342,Empresas!$C$6:$CC$92,$G2342+6+1,0),0))))</f>
        <v>1</v>
      </c>
      <c r="AG2342" s="147">
        <f>IF(AND($I2342="Si",P2342=1),1,IF(AND($I2342="Fisico",P2342=1),1,IF(AND(P2342=1,$I2342="Electronico"),2,IF(P2342=1,VLOOKUP($C2342&amp;"|"&amp;$B2342&amp;"|"&amp;$D2342,Empresas!$C$6:$CC$92,$G2342+6+1,0),0))))</f>
        <v>1</v>
      </c>
      <c r="AH2342" s="147">
        <f>IF(AND($I2342="Si",Q2342=1),1,IF(AND($I2342="Fisico",Q2342=1),1,IF(AND(Q2342=1,$I2342="Electronico"),2,IF(Q2342=1,VLOOKUP($C2342&amp;"|"&amp;$B2342&amp;"|"&amp;$D2342,Empresas!$C$6:$CC$92,$G2342+6+1,0),0))))</f>
        <v>1</v>
      </c>
      <c r="AI2342" s="147">
        <f>IF(AND($I2342="Si",R2342=1),1,IF(AND($I2342="Fisico",R2342=1),1,IF(AND(R2342=1,$I2342="Electronico"),2,IF(R2342=1,VLOOKUP($C2342&amp;"|"&amp;$B2342&amp;"|"&amp;$D2342,Empresas!$C$6:$CC$92,$G2342+6+1,0),0))))</f>
        <v>0</v>
      </c>
      <c r="AJ2342" s="147">
        <f>IF(AND($I2342="Si",S2342=1),1,IF(AND($I2342="Fisico",S2342=1),1,IF(AND(S2342=1,$I2342="Electronico"),2,IF(S2342=1,VLOOKUP($C2342&amp;"|"&amp;$B2342&amp;"|"&amp;$D2342,Empresas!$C$6:$CC$92,$G2342+6+1,0),0))))</f>
        <v>0</v>
      </c>
      <c r="AK2342" s="147">
        <f>IF(AND($I2342="Si",T2342=1),1,IF(AND($I2342="Fisico",T2342=1),1,IF(AND(T2342=1,$I2342="Electronico"),2,IF(T2342=1,VLOOKUP($C2342&amp;"|"&amp;$B2342&amp;"|"&amp;$D2342,Empresas!$C$6:$CC$92,$G2342+6+1,0),0))))</f>
        <v>0</v>
      </c>
      <c r="AL2342" s="147">
        <f>IF(AND($I2342="Si",U2342=1),1,IF(AND($I2342="Fisico",U2342=1),1,IF(AND(U2342=1,$I2342="Electronico"),2,IF(U2342=1,VLOOKUP($C2342&amp;"|"&amp;$B2342&amp;"|"&amp;$D2342,Empresas!$C$6:$CC$92,$G2342+6+1,0),0))))</f>
        <v>0</v>
      </c>
      <c r="AM2342" s="149">
        <f t="shared" si="380"/>
        <v>8</v>
      </c>
      <c r="AN2342" s="149">
        <f t="shared" si="381"/>
        <v>8</v>
      </c>
      <c r="AO2342" s="152">
        <f t="shared" si="382"/>
        <v>1</v>
      </c>
    </row>
    <row r="2343" spans="1:41" x14ac:dyDescent="0.25">
      <c r="A2343" s="143" t="str">
        <f>VLOOKUP(D2343,Empresas!$D$7:$F$91,3,0)</f>
        <v>Jose</v>
      </c>
      <c r="B2343" s="144" t="str">
        <f>VLOOKUP(D2343,Empresas!$D$7:$G$91,4,0)</f>
        <v>Nancy</v>
      </c>
      <c r="C2343" s="144" t="s">
        <v>544</v>
      </c>
      <c r="D2343" s="144" t="s">
        <v>480</v>
      </c>
      <c r="E2343" s="144" t="str">
        <f>VLOOKUP(D2343,Empresas!$D$7:$E$92,2,0)</f>
        <v>RAINFORES TRADING S.A.C.</v>
      </c>
      <c r="F2343" s="144" t="s">
        <v>188</v>
      </c>
      <c r="G2343" s="145">
        <f t="shared" si="385"/>
        <v>67</v>
      </c>
      <c r="H2343" s="145" t="str">
        <f>VLOOKUP(D2343,Empresas!$D$6:$L$92,7,0)</f>
        <v>Mensual</v>
      </c>
      <c r="I2343" s="144" t="str">
        <f>VLOOKUP(VLOOKUP(D2343&amp;"|"&amp;B2343,Empresas!$I$7:$CB$92,G2343,0),Tablas!$A$13:$B$14,2,0)</f>
        <v>No</v>
      </c>
      <c r="J2343" s="78"/>
      <c r="K2343" s="78"/>
      <c r="L2343" s="78"/>
      <c r="M2343" s="78"/>
      <c r="N2343" s="78"/>
      <c r="O2343" s="78"/>
      <c r="P2343" s="78"/>
      <c r="Q2343" s="78"/>
      <c r="R2343" s="78"/>
      <c r="S2343" s="78"/>
      <c r="T2343" s="78"/>
      <c r="U2343" s="78"/>
      <c r="V2343" s="78" t="str">
        <f>VLOOKUP(D2343,Empresas!$D$7:$CF$91,81,0)</f>
        <v>A</v>
      </c>
      <c r="W2343" s="78" t="str">
        <f>VLOOKUP(D2343,Empresas!$D$7:$M$91,10,0)</f>
        <v>General/Prico</v>
      </c>
      <c r="X2343" s="69" t="str">
        <f t="shared" si="378"/>
        <v>SI</v>
      </c>
      <c r="Y2343" s="153" t="str">
        <f t="shared" si="379"/>
        <v>No aplica</v>
      </c>
      <c r="Z2343" s="147">
        <f>IF(Y2343="No aplica",0,IF(I2343="no",0,IF(I2343="No aplica",0,IF(I2343="Si",1,IF(I2343="Fisico",1,IF(I2343="Electronico",2,VLOOKUP(C2343&amp;"|"&amp;B2343&amp;"|"&amp;D2343,Empresas!$C$6:$CC$92,G2343+6+1,0)))))))</f>
        <v>0</v>
      </c>
      <c r="AA2343" s="147">
        <f>IF(AND($I2343="Si",J2343=1),1,IF(AND($I2343="Fisico",J2343=1),1,IF(AND(J2343=1,$I2343="Electronico"),2,IF(J2343=1,VLOOKUP($C2343&amp;"|"&amp;$B2343&amp;"|"&amp;$D2343,Empresas!$C$6:$CC$92,$G2343+6+1,0),0))))</f>
        <v>0</v>
      </c>
      <c r="AB2343" s="147">
        <f>IF(AND($I2343="Si",K2343=1),1,IF(AND($I2343="Fisico",K2343=1),1,IF(AND(K2343=1,$I2343="Electronico"),2,IF(K2343=1,VLOOKUP($C2343&amp;"|"&amp;$B2343&amp;"|"&amp;$D2343,Empresas!$C$6:$CC$92,$G2343+6+1,0),0))))</f>
        <v>0</v>
      </c>
      <c r="AC2343" s="147">
        <f>IF(AND($I2343="Si",L2343=1),1,IF(AND($I2343="Fisico",L2343=1),1,IF(AND(L2343=1,$I2343="Electronico"),2,IF(L2343=1,VLOOKUP($C2343&amp;"|"&amp;$B2343&amp;"|"&amp;$D2343,Empresas!$C$6:$CC$92,$G2343+6+1,0),0))))</f>
        <v>0</v>
      </c>
      <c r="AD2343" s="147">
        <f>IF(AND($I2343="Si",M2343=1),1,IF(AND($I2343="Fisico",M2343=1),1,IF(AND(M2343=1,$I2343="Electronico"),2,IF(M2343=1,VLOOKUP($C2343&amp;"|"&amp;$B2343&amp;"|"&amp;$D2343,Empresas!$C$6:$CC$92,$G2343+6+1,0),0))))</f>
        <v>0</v>
      </c>
      <c r="AE2343" s="147">
        <f>IF(AND($I2343="Si",N2343=1),1,IF(AND($I2343="Fisico",N2343=1),1,IF(AND(N2343=1,$I2343="Electronico"),2,IF(N2343=1,VLOOKUP($C2343&amp;"|"&amp;$B2343&amp;"|"&amp;$D2343,Empresas!$C$6:$CC$92,$G2343+6+1,0),0))))</f>
        <v>0</v>
      </c>
      <c r="AF2343" s="147">
        <f>IF(AND($I2343="Si",O2343=1),1,IF(AND($I2343="Fisico",O2343=1),1,IF(AND(O2343=1,$I2343="Electronico"),2,IF(O2343=1,VLOOKUP($C2343&amp;"|"&amp;$B2343&amp;"|"&amp;$D2343,Empresas!$C$6:$CC$92,$G2343+6+1,0),0))))</f>
        <v>0</v>
      </c>
      <c r="AG2343" s="147">
        <f>IF(AND($I2343="Si",P2343=1),1,IF(AND($I2343="Fisico",P2343=1),1,IF(AND(P2343=1,$I2343="Electronico"),2,IF(P2343=1,VLOOKUP($C2343&amp;"|"&amp;$B2343&amp;"|"&amp;$D2343,Empresas!$C$6:$CC$92,$G2343+6+1,0),0))))</f>
        <v>0</v>
      </c>
      <c r="AH2343" s="147">
        <f>IF(AND($I2343="Si",Q2343=1),1,IF(AND($I2343="Fisico",Q2343=1),1,IF(AND(Q2343=1,$I2343="Electronico"),2,IF(Q2343=1,VLOOKUP($C2343&amp;"|"&amp;$B2343&amp;"|"&amp;$D2343,Empresas!$C$6:$CC$92,$G2343+6+1,0),0))))</f>
        <v>0</v>
      </c>
      <c r="AI2343" s="147">
        <f>IF(AND($I2343="Si",R2343=1),1,IF(AND($I2343="Fisico",R2343=1),1,IF(AND(R2343=1,$I2343="Electronico"),2,IF(R2343=1,VLOOKUP($C2343&amp;"|"&amp;$B2343&amp;"|"&amp;$D2343,Empresas!$C$6:$CC$92,$G2343+6+1,0),0))))</f>
        <v>0</v>
      </c>
      <c r="AJ2343" s="147">
        <f>IF(AND($I2343="Si",S2343=1),1,IF(AND($I2343="Fisico",S2343=1),1,IF(AND(S2343=1,$I2343="Electronico"),2,IF(S2343=1,VLOOKUP($C2343&amp;"|"&amp;$B2343&amp;"|"&amp;$D2343,Empresas!$C$6:$CC$92,$G2343+6+1,0),0))))</f>
        <v>0</v>
      </c>
      <c r="AK2343" s="147">
        <f>IF(AND($I2343="Si",T2343=1),1,IF(AND($I2343="Fisico",T2343=1),1,IF(AND(T2343=1,$I2343="Electronico"),2,IF(T2343=1,VLOOKUP($C2343&amp;"|"&amp;$B2343&amp;"|"&amp;$D2343,Empresas!$C$6:$CC$92,$G2343+6+1,0),0))))</f>
        <v>0</v>
      </c>
      <c r="AL2343" s="147">
        <f>IF(AND($I2343="Si",U2343=1),1,IF(AND($I2343="Fisico",U2343=1),1,IF(AND(U2343=1,$I2343="Electronico"),2,IF(U2343=1,VLOOKUP($C2343&amp;"|"&amp;$B2343&amp;"|"&amp;$D2343,Empresas!$C$6:$CC$92,$G2343+6+1,0),0))))</f>
        <v>0</v>
      </c>
      <c r="AM2343" s="149">
        <f t="shared" si="380"/>
        <v>0</v>
      </c>
      <c r="AN2343" s="149">
        <f t="shared" si="381"/>
        <v>0</v>
      </c>
      <c r="AO2343" s="152">
        <f t="shared" si="382"/>
        <v>0</v>
      </c>
    </row>
    <row r="2344" spans="1:41" x14ac:dyDescent="0.25">
      <c r="A2344" s="143" t="str">
        <f>VLOOKUP(D2344,Empresas!$D$7:$F$91,3,0)</f>
        <v>Jose</v>
      </c>
      <c r="B2344" s="144" t="str">
        <f>VLOOKUP(D2344,Empresas!$D$7:$G$91,4,0)</f>
        <v>Nancy</v>
      </c>
      <c r="C2344" s="144" t="s">
        <v>544</v>
      </c>
      <c r="D2344" s="144" t="s">
        <v>480</v>
      </c>
      <c r="E2344" s="144" t="str">
        <f>VLOOKUP(D2344,Empresas!$D$7:$E$92,2,0)</f>
        <v>RAINFORES TRADING S.A.C.</v>
      </c>
      <c r="F2344" s="144" t="s">
        <v>189</v>
      </c>
      <c r="G2344" s="145">
        <f t="shared" si="385"/>
        <v>68</v>
      </c>
      <c r="H2344" s="145" t="str">
        <f>VLOOKUP(D2344,Empresas!$D$6:$L$92,7,0)</f>
        <v>Mensual</v>
      </c>
      <c r="I2344" s="144" t="str">
        <f>VLOOKUP(VLOOKUP(D2344&amp;"|"&amp;B2344,Empresas!$I$7:$CB$92,G2344,0),Tablas!$A$13:$B$14,2,0)</f>
        <v>No</v>
      </c>
      <c r="J2344" s="78"/>
      <c r="K2344" s="78"/>
      <c r="L2344" s="78"/>
      <c r="M2344" s="78"/>
      <c r="N2344" s="78"/>
      <c r="O2344" s="78"/>
      <c r="P2344" s="78"/>
      <c r="Q2344" s="78"/>
      <c r="R2344" s="78"/>
      <c r="S2344" s="78"/>
      <c r="T2344" s="78"/>
      <c r="U2344" s="78"/>
      <c r="V2344" s="78" t="str">
        <f>VLOOKUP(D2344,Empresas!$D$7:$CF$91,81,0)</f>
        <v>A</v>
      </c>
      <c r="W2344" s="78" t="str">
        <f>VLOOKUP(D2344,Empresas!$D$7:$M$91,10,0)</f>
        <v>General/Prico</v>
      </c>
      <c r="X2344" s="69" t="str">
        <f t="shared" si="378"/>
        <v>SI</v>
      </c>
      <c r="Y2344" s="153" t="str">
        <f t="shared" si="379"/>
        <v>No aplica</v>
      </c>
      <c r="Z2344" s="147">
        <f>IF(Y2344="No aplica",0,IF(I2344="no",0,IF(I2344="No aplica",0,IF(I2344="Si",1,IF(I2344="Fisico",1,IF(I2344="Electronico",2,VLOOKUP(C2344&amp;"|"&amp;B2344&amp;"|"&amp;D2344,Empresas!$C$6:$CC$92,G2344+6+1,0)))))))</f>
        <v>0</v>
      </c>
      <c r="AA2344" s="147">
        <f>IF(AND($I2344="Si",J2344=1),1,IF(AND($I2344="Fisico",J2344=1),1,IF(AND(J2344=1,$I2344="Electronico"),2,IF(J2344=1,VLOOKUP($C2344&amp;"|"&amp;$B2344&amp;"|"&amp;$D2344,Empresas!$C$6:$CC$92,$G2344+6+1,0),0))))</f>
        <v>0</v>
      </c>
      <c r="AB2344" s="147">
        <f>IF(AND($I2344="Si",K2344=1),1,IF(AND($I2344="Fisico",K2344=1),1,IF(AND(K2344=1,$I2344="Electronico"),2,IF(K2344=1,VLOOKUP($C2344&amp;"|"&amp;$B2344&amp;"|"&amp;$D2344,Empresas!$C$6:$CC$92,$G2344+6+1,0),0))))</f>
        <v>0</v>
      </c>
      <c r="AC2344" s="147">
        <f>IF(AND($I2344="Si",L2344=1),1,IF(AND($I2344="Fisico",L2344=1),1,IF(AND(L2344=1,$I2344="Electronico"),2,IF(L2344=1,VLOOKUP($C2344&amp;"|"&amp;$B2344&amp;"|"&amp;$D2344,Empresas!$C$6:$CC$92,$G2344+6+1,0),0))))</f>
        <v>0</v>
      </c>
      <c r="AD2344" s="147">
        <f>IF(AND($I2344="Si",M2344=1),1,IF(AND($I2344="Fisico",M2344=1),1,IF(AND(M2344=1,$I2344="Electronico"),2,IF(M2344=1,VLOOKUP($C2344&amp;"|"&amp;$B2344&amp;"|"&amp;$D2344,Empresas!$C$6:$CC$92,$G2344+6+1,0),0))))</f>
        <v>0</v>
      </c>
      <c r="AE2344" s="147">
        <f>IF(AND($I2344="Si",N2344=1),1,IF(AND($I2344="Fisico",N2344=1),1,IF(AND(N2344=1,$I2344="Electronico"),2,IF(N2344=1,VLOOKUP($C2344&amp;"|"&amp;$B2344&amp;"|"&amp;$D2344,Empresas!$C$6:$CC$92,$G2344+6+1,0),0))))</f>
        <v>0</v>
      </c>
      <c r="AF2344" s="147">
        <f>IF(AND($I2344="Si",O2344=1),1,IF(AND($I2344="Fisico",O2344=1),1,IF(AND(O2344=1,$I2344="Electronico"),2,IF(O2344=1,VLOOKUP($C2344&amp;"|"&amp;$B2344&amp;"|"&amp;$D2344,Empresas!$C$6:$CC$92,$G2344+6+1,0),0))))</f>
        <v>0</v>
      </c>
      <c r="AG2344" s="147">
        <f>IF(AND($I2344="Si",P2344=1),1,IF(AND($I2344="Fisico",P2344=1),1,IF(AND(P2344=1,$I2344="Electronico"),2,IF(P2344=1,VLOOKUP($C2344&amp;"|"&amp;$B2344&amp;"|"&amp;$D2344,Empresas!$C$6:$CC$92,$G2344+6+1,0),0))))</f>
        <v>0</v>
      </c>
      <c r="AH2344" s="147">
        <f>IF(AND($I2344="Si",Q2344=1),1,IF(AND($I2344="Fisico",Q2344=1),1,IF(AND(Q2344=1,$I2344="Electronico"),2,IF(Q2344=1,VLOOKUP($C2344&amp;"|"&amp;$B2344&amp;"|"&amp;$D2344,Empresas!$C$6:$CC$92,$G2344+6+1,0),0))))</f>
        <v>0</v>
      </c>
      <c r="AI2344" s="147">
        <f>IF(AND($I2344="Si",R2344=1),1,IF(AND($I2344="Fisico",R2344=1),1,IF(AND(R2344=1,$I2344="Electronico"),2,IF(R2344=1,VLOOKUP($C2344&amp;"|"&amp;$B2344&amp;"|"&amp;$D2344,Empresas!$C$6:$CC$92,$G2344+6+1,0),0))))</f>
        <v>0</v>
      </c>
      <c r="AJ2344" s="147">
        <f>IF(AND($I2344="Si",S2344=1),1,IF(AND($I2344="Fisico",S2344=1),1,IF(AND(S2344=1,$I2344="Electronico"),2,IF(S2344=1,VLOOKUP($C2344&amp;"|"&amp;$B2344&amp;"|"&amp;$D2344,Empresas!$C$6:$CC$92,$G2344+6+1,0),0))))</f>
        <v>0</v>
      </c>
      <c r="AK2344" s="147">
        <f>IF(AND($I2344="Si",T2344=1),1,IF(AND($I2344="Fisico",T2344=1),1,IF(AND(T2344=1,$I2344="Electronico"),2,IF(T2344=1,VLOOKUP($C2344&amp;"|"&amp;$B2344&amp;"|"&amp;$D2344,Empresas!$C$6:$CC$92,$G2344+6+1,0),0))))</f>
        <v>0</v>
      </c>
      <c r="AL2344" s="147">
        <f>IF(AND($I2344="Si",U2344=1),1,IF(AND($I2344="Fisico",U2344=1),1,IF(AND(U2344=1,$I2344="Electronico"),2,IF(U2344=1,VLOOKUP($C2344&amp;"|"&amp;$B2344&amp;"|"&amp;$D2344,Empresas!$C$6:$CC$92,$G2344+6+1,0),0))))</f>
        <v>0</v>
      </c>
      <c r="AM2344" s="149">
        <f t="shared" si="380"/>
        <v>0</v>
      </c>
      <c r="AN2344" s="149">
        <f t="shared" si="381"/>
        <v>0</v>
      </c>
      <c r="AO2344" s="152">
        <f t="shared" si="382"/>
        <v>0</v>
      </c>
    </row>
    <row r="2345" spans="1:41" x14ac:dyDescent="0.25">
      <c r="A2345" s="143" t="str">
        <f>VLOOKUP(D2345,Empresas!$D$7:$F$91,3,0)</f>
        <v>Jose</v>
      </c>
      <c r="B2345" s="144" t="str">
        <f>VLOOKUP(D2345,Empresas!$D$7:$G$91,4,0)</f>
        <v>Nancy</v>
      </c>
      <c r="C2345" s="144" t="s">
        <v>544</v>
      </c>
      <c r="D2345" s="144" t="s">
        <v>480</v>
      </c>
      <c r="E2345" s="144" t="str">
        <f>VLOOKUP(D2345,Empresas!$D$7:$E$92,2,0)</f>
        <v>RAINFORES TRADING S.A.C.</v>
      </c>
      <c r="F2345" s="144" t="s">
        <v>190</v>
      </c>
      <c r="G2345" s="145">
        <f t="shared" si="385"/>
        <v>69</v>
      </c>
      <c r="H2345" s="145" t="str">
        <f>VLOOKUP(D2345,Empresas!$D$6:$L$92,7,0)</f>
        <v>Mensual</v>
      </c>
      <c r="I2345" s="144" t="str">
        <f>VLOOKUP(VLOOKUP(D2345&amp;"|"&amp;B2345,Empresas!$I$7:$CB$92,G2345,0),Tablas!$A$13:$B$14,2,0)</f>
        <v>Si</v>
      </c>
      <c r="J2345" s="78">
        <v>1</v>
      </c>
      <c r="K2345" s="78">
        <v>1</v>
      </c>
      <c r="L2345" s="78">
        <v>1</v>
      </c>
      <c r="M2345" s="78">
        <v>1</v>
      </c>
      <c r="N2345" s="78">
        <v>1</v>
      </c>
      <c r="O2345" s="78">
        <v>1</v>
      </c>
      <c r="P2345" s="78">
        <v>1</v>
      </c>
      <c r="Q2345" s="78">
        <v>1</v>
      </c>
      <c r="R2345" s="78"/>
      <c r="S2345" s="78"/>
      <c r="T2345" s="78"/>
      <c r="U2345" s="78"/>
      <c r="V2345" s="78" t="str">
        <f>VLOOKUP(D2345,Empresas!$D$7:$CF$91,81,0)</f>
        <v>A</v>
      </c>
      <c r="W2345" s="78" t="str">
        <f>VLOOKUP(D2345,Empresas!$D$7:$M$91,10,0)</f>
        <v>General/Prico</v>
      </c>
      <c r="X2345" s="69" t="str">
        <f t="shared" si="378"/>
        <v>NO</v>
      </c>
      <c r="Y2345" s="153" t="str">
        <f t="shared" si="379"/>
        <v>Si aplica</v>
      </c>
      <c r="Z2345" s="147">
        <f>IF(Y2345="No aplica",0,IF(I2345="no",0,IF(I2345="No aplica",0,IF(I2345="Si",1,IF(I2345="Fisico",1,IF(I2345="Electronico",2,VLOOKUP(C2345&amp;"|"&amp;B2345&amp;"|"&amp;D2345,Empresas!$C$6:$CC$92,G2345+6+1,0)))))))</f>
        <v>1</v>
      </c>
      <c r="AA2345" s="147">
        <f>IF(AND($I2345="Si",J2345=1),1,IF(AND($I2345="Fisico",J2345=1),1,IF(AND(J2345=1,$I2345="Electronico"),2,IF(J2345=1,VLOOKUP($C2345&amp;"|"&amp;$B2345&amp;"|"&amp;$D2345,Empresas!$C$6:$CC$92,$G2345+6+1,0),0))))</f>
        <v>1</v>
      </c>
      <c r="AB2345" s="147">
        <f>IF(AND($I2345="Si",K2345=1),1,IF(AND($I2345="Fisico",K2345=1),1,IF(AND(K2345=1,$I2345="Electronico"),2,IF(K2345=1,VLOOKUP($C2345&amp;"|"&amp;$B2345&amp;"|"&amp;$D2345,Empresas!$C$6:$CC$92,$G2345+6+1,0),0))))</f>
        <v>1</v>
      </c>
      <c r="AC2345" s="147">
        <f>IF(AND($I2345="Si",L2345=1),1,IF(AND($I2345="Fisico",L2345=1),1,IF(AND(L2345=1,$I2345="Electronico"),2,IF(L2345=1,VLOOKUP($C2345&amp;"|"&amp;$B2345&amp;"|"&amp;$D2345,Empresas!$C$6:$CC$92,$G2345+6+1,0),0))))</f>
        <v>1</v>
      </c>
      <c r="AD2345" s="147">
        <f>IF(AND($I2345="Si",M2345=1),1,IF(AND($I2345="Fisico",M2345=1),1,IF(AND(M2345=1,$I2345="Electronico"),2,IF(M2345=1,VLOOKUP($C2345&amp;"|"&amp;$B2345&amp;"|"&amp;$D2345,Empresas!$C$6:$CC$92,$G2345+6+1,0),0))))</f>
        <v>1</v>
      </c>
      <c r="AE2345" s="147">
        <f>IF(AND($I2345="Si",N2345=1),1,IF(AND($I2345="Fisico",N2345=1),1,IF(AND(N2345=1,$I2345="Electronico"),2,IF(N2345=1,VLOOKUP($C2345&amp;"|"&amp;$B2345&amp;"|"&amp;$D2345,Empresas!$C$6:$CC$92,$G2345+6+1,0),0))))</f>
        <v>1</v>
      </c>
      <c r="AF2345" s="147">
        <f>IF(AND($I2345="Si",O2345=1),1,IF(AND($I2345="Fisico",O2345=1),1,IF(AND(O2345=1,$I2345="Electronico"),2,IF(O2345=1,VLOOKUP($C2345&amp;"|"&amp;$B2345&amp;"|"&amp;$D2345,Empresas!$C$6:$CC$92,$G2345+6+1,0),0))))</f>
        <v>1</v>
      </c>
      <c r="AG2345" s="147">
        <f>IF(AND($I2345="Si",P2345=1),1,IF(AND($I2345="Fisico",P2345=1),1,IF(AND(P2345=1,$I2345="Electronico"),2,IF(P2345=1,VLOOKUP($C2345&amp;"|"&amp;$B2345&amp;"|"&amp;$D2345,Empresas!$C$6:$CC$92,$G2345+6+1,0),0))))</f>
        <v>1</v>
      </c>
      <c r="AH2345" s="147">
        <f>IF(AND($I2345="Si",Q2345=1),1,IF(AND($I2345="Fisico",Q2345=1),1,IF(AND(Q2345=1,$I2345="Electronico"),2,IF(Q2345=1,VLOOKUP($C2345&amp;"|"&amp;$B2345&amp;"|"&amp;$D2345,Empresas!$C$6:$CC$92,$G2345+6+1,0),0))))</f>
        <v>1</v>
      </c>
      <c r="AI2345" s="147">
        <f>IF(AND($I2345="Si",R2345=1),1,IF(AND($I2345="Fisico",R2345=1),1,IF(AND(R2345=1,$I2345="Electronico"),2,IF(R2345=1,VLOOKUP($C2345&amp;"|"&amp;$B2345&amp;"|"&amp;$D2345,Empresas!$C$6:$CC$92,$G2345+6+1,0),0))))</f>
        <v>0</v>
      </c>
      <c r="AJ2345" s="147">
        <f>IF(AND($I2345="Si",S2345=1),1,IF(AND($I2345="Fisico",S2345=1),1,IF(AND(S2345=1,$I2345="Electronico"),2,IF(S2345=1,VLOOKUP($C2345&amp;"|"&amp;$B2345&amp;"|"&amp;$D2345,Empresas!$C$6:$CC$92,$G2345+6+1,0),0))))</f>
        <v>0</v>
      </c>
      <c r="AK2345" s="147">
        <f>IF(AND($I2345="Si",T2345=1),1,IF(AND($I2345="Fisico",T2345=1),1,IF(AND(T2345=1,$I2345="Electronico"),2,IF(T2345=1,VLOOKUP($C2345&amp;"|"&amp;$B2345&amp;"|"&amp;$D2345,Empresas!$C$6:$CC$92,$G2345+6+1,0),0))))</f>
        <v>0</v>
      </c>
      <c r="AL2345" s="147">
        <f>IF(AND($I2345="Si",U2345=1),1,IF(AND($I2345="Fisico",U2345=1),1,IF(AND(U2345=1,$I2345="Electronico"),2,IF(U2345=1,VLOOKUP($C2345&amp;"|"&amp;$B2345&amp;"|"&amp;$D2345,Empresas!$C$6:$CC$92,$G2345+6+1,0),0))))</f>
        <v>0</v>
      </c>
      <c r="AM2345" s="149">
        <f t="shared" si="380"/>
        <v>8</v>
      </c>
      <c r="AN2345" s="149">
        <f t="shared" si="381"/>
        <v>8</v>
      </c>
      <c r="AO2345" s="152">
        <f t="shared" si="382"/>
        <v>1</v>
      </c>
    </row>
    <row r="2346" spans="1:41" x14ac:dyDescent="0.25">
      <c r="A2346" s="143" t="str">
        <f>VLOOKUP(D2346,Empresas!$D$7:$F$91,3,0)</f>
        <v>Jose</v>
      </c>
      <c r="B2346" s="144" t="str">
        <f>VLOOKUP(D2346,Empresas!$D$7:$G$91,4,0)</f>
        <v>Nancy</v>
      </c>
      <c r="C2346" s="144" t="s">
        <v>544</v>
      </c>
      <c r="D2346" s="144" t="s">
        <v>480</v>
      </c>
      <c r="E2346" s="144" t="str">
        <f>VLOOKUP(D2346,Empresas!$D$7:$E$92,2,0)</f>
        <v>RAINFORES TRADING S.A.C.</v>
      </c>
      <c r="F2346" s="146" t="s">
        <v>191</v>
      </c>
      <c r="G2346" s="145">
        <f t="shared" si="385"/>
        <v>70</v>
      </c>
      <c r="H2346" s="145" t="str">
        <f>VLOOKUP(D2346,Empresas!$D$6:$L$92,7,0)</f>
        <v>Mensual</v>
      </c>
      <c r="I2346" s="144" t="str">
        <f>VLOOKUP(VLOOKUP(D2346&amp;"|"&amp;B2346,Empresas!$I$7:$CB$92,G2346,0),Tablas!$A$13:$B$14,2,0)</f>
        <v>Si</v>
      </c>
      <c r="J2346" s="78">
        <v>1</v>
      </c>
      <c r="K2346" s="78">
        <v>1</v>
      </c>
      <c r="L2346" s="78">
        <v>1</v>
      </c>
      <c r="M2346" s="78">
        <v>1</v>
      </c>
      <c r="N2346" s="78">
        <v>1</v>
      </c>
      <c r="O2346" s="78">
        <v>1</v>
      </c>
      <c r="P2346" s="78">
        <v>1</v>
      </c>
      <c r="Q2346" s="78">
        <v>1</v>
      </c>
      <c r="R2346" s="78"/>
      <c r="S2346" s="78"/>
      <c r="T2346" s="78"/>
      <c r="U2346" s="78"/>
      <c r="V2346" s="78" t="str">
        <f>VLOOKUP(D2346,Empresas!$D$7:$CF$91,81,0)</f>
        <v>A</v>
      </c>
      <c r="W2346" s="78" t="str">
        <f>VLOOKUP(D2346,Empresas!$D$7:$M$91,10,0)</f>
        <v>General/Prico</v>
      </c>
      <c r="X2346" s="69" t="str">
        <f t="shared" si="378"/>
        <v>NO</v>
      </c>
      <c r="Y2346" s="153" t="str">
        <f t="shared" si="379"/>
        <v>Si aplica</v>
      </c>
      <c r="Z2346" s="147">
        <f>IF(Y2346="No aplica",0,IF(I2346="no",0,IF(I2346="No aplica",0,IF(I2346="Si",1,IF(I2346="Fisico",1,IF(I2346="Electronico",2,VLOOKUP(C2346&amp;"|"&amp;B2346&amp;"|"&amp;D2346,Empresas!$C$6:$CC$92,G2346+6+1,0)))))))</f>
        <v>1</v>
      </c>
      <c r="AA2346" s="147">
        <f>IF(AND($I2346="Si",J2346=1),1,IF(AND($I2346="Fisico",J2346=1),1,IF(AND(J2346=1,$I2346="Electronico"),2,IF(J2346=1,VLOOKUP($C2346&amp;"|"&amp;$B2346&amp;"|"&amp;$D2346,Empresas!$C$6:$CC$92,$G2346+6+1,0),0))))</f>
        <v>1</v>
      </c>
      <c r="AB2346" s="147">
        <f>IF(AND($I2346="Si",K2346=1),1,IF(AND($I2346="Fisico",K2346=1),1,IF(AND(K2346=1,$I2346="Electronico"),2,IF(K2346=1,VLOOKUP($C2346&amp;"|"&amp;$B2346&amp;"|"&amp;$D2346,Empresas!$C$6:$CC$92,$G2346+6+1,0),0))))</f>
        <v>1</v>
      </c>
      <c r="AC2346" s="147">
        <f>IF(AND($I2346="Si",L2346=1),1,IF(AND($I2346="Fisico",L2346=1),1,IF(AND(L2346=1,$I2346="Electronico"),2,IF(L2346=1,VLOOKUP($C2346&amp;"|"&amp;$B2346&amp;"|"&amp;$D2346,Empresas!$C$6:$CC$92,$G2346+6+1,0),0))))</f>
        <v>1</v>
      </c>
      <c r="AD2346" s="147">
        <f>IF(AND($I2346="Si",M2346=1),1,IF(AND($I2346="Fisico",M2346=1),1,IF(AND(M2346=1,$I2346="Electronico"),2,IF(M2346=1,VLOOKUP($C2346&amp;"|"&amp;$B2346&amp;"|"&amp;$D2346,Empresas!$C$6:$CC$92,$G2346+6+1,0),0))))</f>
        <v>1</v>
      </c>
      <c r="AE2346" s="147">
        <f>IF(AND($I2346="Si",N2346=1),1,IF(AND($I2346="Fisico",N2346=1),1,IF(AND(N2346=1,$I2346="Electronico"),2,IF(N2346=1,VLOOKUP($C2346&amp;"|"&amp;$B2346&amp;"|"&amp;$D2346,Empresas!$C$6:$CC$92,$G2346+6+1,0),0))))</f>
        <v>1</v>
      </c>
      <c r="AF2346" s="147">
        <f>IF(AND($I2346="Si",O2346=1),1,IF(AND($I2346="Fisico",O2346=1),1,IF(AND(O2346=1,$I2346="Electronico"),2,IF(O2346=1,VLOOKUP($C2346&amp;"|"&amp;$B2346&amp;"|"&amp;$D2346,Empresas!$C$6:$CC$92,$G2346+6+1,0),0))))</f>
        <v>1</v>
      </c>
      <c r="AG2346" s="147">
        <f>IF(AND($I2346="Si",P2346=1),1,IF(AND($I2346="Fisico",P2346=1),1,IF(AND(P2346=1,$I2346="Electronico"),2,IF(P2346=1,VLOOKUP($C2346&amp;"|"&amp;$B2346&amp;"|"&amp;$D2346,Empresas!$C$6:$CC$92,$G2346+6+1,0),0))))</f>
        <v>1</v>
      </c>
      <c r="AH2346" s="147">
        <f>IF(AND($I2346="Si",Q2346=1),1,IF(AND($I2346="Fisico",Q2346=1),1,IF(AND(Q2346=1,$I2346="Electronico"),2,IF(Q2346=1,VLOOKUP($C2346&amp;"|"&amp;$B2346&amp;"|"&amp;$D2346,Empresas!$C$6:$CC$92,$G2346+6+1,0),0))))</f>
        <v>1</v>
      </c>
      <c r="AI2346" s="147">
        <f>IF(AND($I2346="Si",R2346=1),1,IF(AND($I2346="Fisico",R2346=1),1,IF(AND(R2346=1,$I2346="Electronico"),2,IF(R2346=1,VLOOKUP($C2346&amp;"|"&amp;$B2346&amp;"|"&amp;$D2346,Empresas!$C$6:$CC$92,$G2346+6+1,0),0))))</f>
        <v>0</v>
      </c>
      <c r="AJ2346" s="147">
        <f>IF(AND($I2346="Si",S2346=1),1,IF(AND($I2346="Fisico",S2346=1),1,IF(AND(S2346=1,$I2346="Electronico"),2,IF(S2346=1,VLOOKUP($C2346&amp;"|"&amp;$B2346&amp;"|"&amp;$D2346,Empresas!$C$6:$CC$92,$G2346+6+1,0),0))))</f>
        <v>0</v>
      </c>
      <c r="AK2346" s="147">
        <f>IF(AND($I2346="Si",T2346=1),1,IF(AND($I2346="Fisico",T2346=1),1,IF(AND(T2346=1,$I2346="Electronico"),2,IF(T2346=1,VLOOKUP($C2346&amp;"|"&amp;$B2346&amp;"|"&amp;$D2346,Empresas!$C$6:$CC$92,$G2346+6+1,0),0))))</f>
        <v>0</v>
      </c>
      <c r="AL2346" s="147">
        <f>IF(AND($I2346="Si",U2346=1),1,IF(AND($I2346="Fisico",U2346=1),1,IF(AND(U2346=1,$I2346="Electronico"),2,IF(U2346=1,VLOOKUP($C2346&amp;"|"&amp;$B2346&amp;"|"&amp;$D2346,Empresas!$C$6:$CC$92,$G2346+6+1,0),0))))</f>
        <v>0</v>
      </c>
      <c r="AM2346" s="149">
        <f t="shared" si="380"/>
        <v>8</v>
      </c>
      <c r="AN2346" s="149">
        <f t="shared" si="381"/>
        <v>8</v>
      </c>
      <c r="AO2346" s="152">
        <f t="shared" si="382"/>
        <v>1</v>
      </c>
    </row>
    <row r="2347" spans="1:41" x14ac:dyDescent="0.25">
      <c r="A2347" s="143" t="str">
        <f>VLOOKUP(D2347,Empresas!$D$7:$F$91,3,0)</f>
        <v>Jose</v>
      </c>
      <c r="B2347" s="144" t="str">
        <f>VLOOKUP(D2347,Empresas!$D$7:$G$91,4,0)</f>
        <v>Nancy</v>
      </c>
      <c r="C2347" s="144" t="s">
        <v>544</v>
      </c>
      <c r="D2347" s="144" t="s">
        <v>480</v>
      </c>
      <c r="E2347" s="144" t="str">
        <f>VLOOKUP(D2347,Empresas!$D$7:$E$92,2,0)</f>
        <v>RAINFORES TRADING S.A.C.</v>
      </c>
      <c r="F2347" s="144" t="s">
        <v>192</v>
      </c>
      <c r="G2347" s="145">
        <f t="shared" si="385"/>
        <v>71</v>
      </c>
      <c r="H2347" s="145" t="str">
        <f>VLOOKUP(D2347,Empresas!$D$6:$L$92,7,0)</f>
        <v>Mensual</v>
      </c>
      <c r="I2347" s="144" t="str">
        <f>VLOOKUP(VLOOKUP(D2347&amp;"|"&amp;B2347,Empresas!$I$7:$CB$92,G2347,0),Tablas!$A$13:$B$14,2,0)</f>
        <v>Si</v>
      </c>
      <c r="J2347" s="78">
        <v>1</v>
      </c>
      <c r="K2347" s="78">
        <v>1</v>
      </c>
      <c r="L2347" s="78">
        <v>1</v>
      </c>
      <c r="M2347" s="78">
        <v>1</v>
      </c>
      <c r="N2347" s="78">
        <v>1</v>
      </c>
      <c r="O2347" s="78">
        <v>1</v>
      </c>
      <c r="P2347" s="78">
        <v>1</v>
      </c>
      <c r="Q2347" s="78">
        <v>1</v>
      </c>
      <c r="R2347" s="78"/>
      <c r="S2347" s="78"/>
      <c r="T2347" s="78"/>
      <c r="U2347" s="78"/>
      <c r="V2347" s="78" t="str">
        <f>VLOOKUP(D2347,Empresas!$D$7:$CF$91,81,0)</f>
        <v>A</v>
      </c>
      <c r="W2347" s="78" t="str">
        <f>VLOOKUP(D2347,Empresas!$D$7:$M$91,10,0)</f>
        <v>General/Prico</v>
      </c>
      <c r="X2347" s="69" t="str">
        <f t="shared" si="378"/>
        <v>NO</v>
      </c>
      <c r="Y2347" s="153" t="str">
        <f t="shared" si="379"/>
        <v>Si aplica</v>
      </c>
      <c r="Z2347" s="147">
        <f>IF(Y2347="No aplica",0,IF(I2347="no",0,IF(I2347="No aplica",0,IF(I2347="Si",1,IF(I2347="Fisico",1,IF(I2347="Electronico",2,VLOOKUP(C2347&amp;"|"&amp;B2347&amp;"|"&amp;D2347,Empresas!$C$6:$CC$92,G2347+6+1,0)))))))</f>
        <v>1</v>
      </c>
      <c r="AA2347" s="147">
        <f>IF(AND($I2347="Si",J2347=1),1,IF(AND($I2347="Fisico",J2347=1),1,IF(AND(J2347=1,$I2347="Electronico"),2,IF(J2347=1,VLOOKUP($C2347&amp;"|"&amp;$B2347&amp;"|"&amp;$D2347,Empresas!$C$6:$CC$92,$G2347+6+1,0),0))))</f>
        <v>1</v>
      </c>
      <c r="AB2347" s="147">
        <f>IF(AND($I2347="Si",K2347=1),1,IF(AND($I2347="Fisico",K2347=1),1,IF(AND(K2347=1,$I2347="Electronico"),2,IF(K2347=1,VLOOKUP($C2347&amp;"|"&amp;$B2347&amp;"|"&amp;$D2347,Empresas!$C$6:$CC$92,$G2347+6+1,0),0))))</f>
        <v>1</v>
      </c>
      <c r="AC2347" s="147">
        <f>IF(AND($I2347="Si",L2347=1),1,IF(AND($I2347="Fisico",L2347=1),1,IF(AND(L2347=1,$I2347="Electronico"),2,IF(L2347=1,VLOOKUP($C2347&amp;"|"&amp;$B2347&amp;"|"&amp;$D2347,Empresas!$C$6:$CC$92,$G2347+6+1,0),0))))</f>
        <v>1</v>
      </c>
      <c r="AD2347" s="147">
        <f>IF(AND($I2347="Si",M2347=1),1,IF(AND($I2347="Fisico",M2347=1),1,IF(AND(M2347=1,$I2347="Electronico"),2,IF(M2347=1,VLOOKUP($C2347&amp;"|"&amp;$B2347&amp;"|"&amp;$D2347,Empresas!$C$6:$CC$92,$G2347+6+1,0),0))))</f>
        <v>1</v>
      </c>
      <c r="AE2347" s="147">
        <f>IF(AND($I2347="Si",N2347=1),1,IF(AND($I2347="Fisico",N2347=1),1,IF(AND(N2347=1,$I2347="Electronico"),2,IF(N2347=1,VLOOKUP($C2347&amp;"|"&amp;$B2347&amp;"|"&amp;$D2347,Empresas!$C$6:$CC$92,$G2347+6+1,0),0))))</f>
        <v>1</v>
      </c>
      <c r="AF2347" s="147">
        <f>IF(AND($I2347="Si",O2347=1),1,IF(AND($I2347="Fisico",O2347=1),1,IF(AND(O2347=1,$I2347="Electronico"),2,IF(O2347=1,VLOOKUP($C2347&amp;"|"&amp;$B2347&amp;"|"&amp;$D2347,Empresas!$C$6:$CC$92,$G2347+6+1,0),0))))</f>
        <v>1</v>
      </c>
      <c r="AG2347" s="147">
        <f>IF(AND($I2347="Si",P2347=1),1,IF(AND($I2347="Fisico",P2347=1),1,IF(AND(P2347=1,$I2347="Electronico"),2,IF(P2347=1,VLOOKUP($C2347&amp;"|"&amp;$B2347&amp;"|"&amp;$D2347,Empresas!$C$6:$CC$92,$G2347+6+1,0),0))))</f>
        <v>1</v>
      </c>
      <c r="AH2347" s="147">
        <f>IF(AND($I2347="Si",Q2347=1),1,IF(AND($I2347="Fisico",Q2347=1),1,IF(AND(Q2347=1,$I2347="Electronico"),2,IF(Q2347=1,VLOOKUP($C2347&amp;"|"&amp;$B2347&amp;"|"&amp;$D2347,Empresas!$C$6:$CC$92,$G2347+6+1,0),0))))</f>
        <v>1</v>
      </c>
      <c r="AI2347" s="147">
        <f>IF(AND($I2347="Si",R2347=1),1,IF(AND($I2347="Fisico",R2347=1),1,IF(AND(R2347=1,$I2347="Electronico"),2,IF(R2347=1,VLOOKUP($C2347&amp;"|"&amp;$B2347&amp;"|"&amp;$D2347,Empresas!$C$6:$CC$92,$G2347+6+1,0),0))))</f>
        <v>0</v>
      </c>
      <c r="AJ2347" s="147">
        <f>IF(AND($I2347="Si",S2347=1),1,IF(AND($I2347="Fisico",S2347=1),1,IF(AND(S2347=1,$I2347="Electronico"),2,IF(S2347=1,VLOOKUP($C2347&amp;"|"&amp;$B2347&amp;"|"&amp;$D2347,Empresas!$C$6:$CC$92,$G2347+6+1,0),0))))</f>
        <v>0</v>
      </c>
      <c r="AK2347" s="147">
        <f>IF(AND($I2347="Si",T2347=1),1,IF(AND($I2347="Fisico",T2347=1),1,IF(AND(T2347=1,$I2347="Electronico"),2,IF(T2347=1,VLOOKUP($C2347&amp;"|"&amp;$B2347&amp;"|"&amp;$D2347,Empresas!$C$6:$CC$92,$G2347+6+1,0),0))))</f>
        <v>0</v>
      </c>
      <c r="AL2347" s="147">
        <f>IF(AND($I2347="Si",U2347=1),1,IF(AND($I2347="Fisico",U2347=1),1,IF(AND(U2347=1,$I2347="Electronico"),2,IF(U2347=1,VLOOKUP($C2347&amp;"|"&amp;$B2347&amp;"|"&amp;$D2347,Empresas!$C$6:$CC$92,$G2347+6+1,0),0))))</f>
        <v>0</v>
      </c>
      <c r="AM2347" s="149">
        <f t="shared" si="380"/>
        <v>8</v>
      </c>
      <c r="AN2347" s="149">
        <f t="shared" si="381"/>
        <v>8</v>
      </c>
      <c r="AO2347" s="152">
        <f t="shared" si="382"/>
        <v>1</v>
      </c>
    </row>
    <row r="2348" spans="1:41" x14ac:dyDescent="0.25">
      <c r="A2348" s="137" t="str">
        <f>VLOOKUP(D2348,Empresas!$D$7:$F$91,3,0)</f>
        <v>Jose</v>
      </c>
      <c r="B2348" s="138" t="str">
        <f>VLOOKUP(D2348,Empresas!$D$7:$G$91,4,0)</f>
        <v>Wildor</v>
      </c>
      <c r="C2348" s="138" t="s">
        <v>544</v>
      </c>
      <c r="D2348" s="138" t="s">
        <v>482</v>
      </c>
      <c r="E2348" s="138" t="str">
        <f>VLOOKUP(D2348,Empresas!$D$7:$E$92,2,0)</f>
        <v>COMEX GUEVARA S.A.C.</v>
      </c>
      <c r="F2348" s="138" t="s">
        <v>158</v>
      </c>
      <c r="G2348" s="139">
        <f>+Empresas!$O$2</f>
        <v>7</v>
      </c>
      <c r="H2348" s="139" t="str">
        <f>VLOOKUP(D2348,Empresas!$D$6:$L$92,7,0)</f>
        <v>Trimestral</v>
      </c>
      <c r="I2348" s="138" t="str">
        <f>VLOOKUP(VLOOKUP(D2348&amp;"|"&amp;B2348,Empresas!$I$7:$CB$92,G2348,0),Tablas!$A$3:$B$5,2,0)</f>
        <v>No aplica</v>
      </c>
      <c r="J2348" s="78"/>
      <c r="K2348" s="78"/>
      <c r="L2348" s="78"/>
      <c r="M2348" s="78"/>
      <c r="N2348" s="78"/>
      <c r="O2348" s="78"/>
      <c r="P2348" s="78"/>
      <c r="Q2348" s="78"/>
      <c r="R2348" s="78"/>
      <c r="S2348" s="78"/>
      <c r="T2348" s="78"/>
      <c r="U2348" s="78"/>
      <c r="V2348" s="78" t="str">
        <f>VLOOKUP(D2348,Empresas!$D$7:$CF$91,81,0)</f>
        <v>B</v>
      </c>
      <c r="W2348" s="78" t="str">
        <f>VLOOKUP(D2348,Empresas!$D$7:$M$91,10,0)</f>
        <v>Mype</v>
      </c>
      <c r="X2348" s="69" t="str">
        <f t="shared" si="378"/>
        <v>SI</v>
      </c>
      <c r="Y2348" s="153" t="str">
        <f t="shared" si="379"/>
        <v>No aplica</v>
      </c>
      <c r="Z2348" s="147">
        <f>IF(Y2348="No aplica",0,IF(I2348="no",0,IF(I2348="No aplica",0,IF(I2348="Si",1,IF(I2348="Fisico",1,IF(I2348="Electronico",2,VLOOKUP(C2348&amp;"|"&amp;B2348&amp;"|"&amp;D2348,Empresas!$C$6:$CC$92,G2348+6+1,0)))))))</f>
        <v>0</v>
      </c>
      <c r="AA2348" s="147">
        <f>IF(AND($I2348="Si",J2348=1),1,IF(AND($I2348="Fisico",J2348=1),1,IF(AND(J2348=1,$I2348="Electronico"),2,IF(J2348=1,VLOOKUP($C2348&amp;"|"&amp;$B2348&amp;"|"&amp;$D2348,Empresas!$C$6:$CC$92,$G2348+6+1,0),0))))</f>
        <v>0</v>
      </c>
      <c r="AB2348" s="147">
        <f>IF(AND($I2348="Si",K2348=1),1,IF(AND($I2348="Fisico",K2348=1),1,IF(AND(K2348=1,$I2348="Electronico"),2,IF(K2348=1,VLOOKUP($C2348&amp;"|"&amp;$B2348&amp;"|"&amp;$D2348,Empresas!$C$6:$CC$92,$G2348+6+1,0),0))))</f>
        <v>0</v>
      </c>
      <c r="AC2348" s="147">
        <f>IF(AND($I2348="Si",L2348=1),1,IF(AND($I2348="Fisico",L2348=1),1,IF(AND(L2348=1,$I2348="Electronico"),2,IF(L2348=1,VLOOKUP($C2348&amp;"|"&amp;$B2348&amp;"|"&amp;$D2348,Empresas!$C$6:$CC$92,$G2348+6+1,0),0))))</f>
        <v>0</v>
      </c>
      <c r="AD2348" s="147">
        <f>IF(AND($I2348="Si",M2348=1),1,IF(AND($I2348="Fisico",M2348=1),1,IF(AND(M2348=1,$I2348="Electronico"),2,IF(M2348=1,VLOOKUP($C2348&amp;"|"&amp;$B2348&amp;"|"&amp;$D2348,Empresas!$C$6:$CC$92,$G2348+6+1,0),0))))</f>
        <v>0</v>
      </c>
      <c r="AE2348" s="147">
        <f>IF(AND($I2348="Si",N2348=1),1,IF(AND($I2348="Fisico",N2348=1),1,IF(AND(N2348=1,$I2348="Electronico"),2,IF(N2348=1,VLOOKUP($C2348&amp;"|"&amp;$B2348&amp;"|"&amp;$D2348,Empresas!$C$6:$CC$92,$G2348+6+1,0),0))))</f>
        <v>0</v>
      </c>
      <c r="AF2348" s="147">
        <f>IF(AND($I2348="Si",O2348=1),1,IF(AND($I2348="Fisico",O2348=1),1,IF(AND(O2348=1,$I2348="Electronico"),2,IF(O2348=1,VLOOKUP($C2348&amp;"|"&amp;$B2348&amp;"|"&amp;$D2348,Empresas!$C$6:$CC$92,$G2348+6+1,0),0))))</f>
        <v>0</v>
      </c>
      <c r="AG2348" s="147">
        <f>IF(AND($I2348="Si",P2348=1),1,IF(AND($I2348="Fisico",P2348=1),1,IF(AND(P2348=1,$I2348="Electronico"),2,IF(P2348=1,VLOOKUP($C2348&amp;"|"&amp;$B2348&amp;"|"&amp;$D2348,Empresas!$C$6:$CC$92,$G2348+6+1,0),0))))</f>
        <v>0</v>
      </c>
      <c r="AH2348" s="147">
        <f>IF(AND($I2348="Si",Q2348=1),1,IF(AND($I2348="Fisico",Q2348=1),1,IF(AND(Q2348=1,$I2348="Electronico"),2,IF(Q2348=1,VLOOKUP($C2348&amp;"|"&amp;$B2348&amp;"|"&amp;$D2348,Empresas!$C$6:$CC$92,$G2348+6+1,0),0))))</f>
        <v>0</v>
      </c>
      <c r="AI2348" s="147">
        <f>IF(AND($I2348="Si",R2348=1),1,IF(AND($I2348="Fisico",R2348=1),1,IF(AND(R2348=1,$I2348="Electronico"),2,IF(R2348=1,VLOOKUP($C2348&amp;"|"&amp;$B2348&amp;"|"&amp;$D2348,Empresas!$C$6:$CC$92,$G2348+6+1,0),0))))</f>
        <v>0</v>
      </c>
      <c r="AJ2348" s="147">
        <f>IF(AND($I2348="Si",S2348=1),1,IF(AND($I2348="Fisico",S2348=1),1,IF(AND(S2348=1,$I2348="Electronico"),2,IF(S2348=1,VLOOKUP($C2348&amp;"|"&amp;$B2348&amp;"|"&amp;$D2348,Empresas!$C$6:$CC$92,$G2348+6+1,0),0))))</f>
        <v>0</v>
      </c>
      <c r="AK2348" s="147">
        <f>IF(AND($I2348="Si",T2348=1),1,IF(AND($I2348="Fisico",T2348=1),1,IF(AND(T2348=1,$I2348="Electronico"),2,IF(T2348=1,VLOOKUP($C2348&amp;"|"&amp;$B2348&amp;"|"&amp;$D2348,Empresas!$C$6:$CC$92,$G2348+6+1,0),0))))</f>
        <v>0</v>
      </c>
      <c r="AL2348" s="147">
        <f>IF(AND($I2348="Si",U2348=1),1,IF(AND($I2348="Fisico",U2348=1),1,IF(AND(U2348=1,$I2348="Electronico"),2,IF(U2348=1,VLOOKUP($C2348&amp;"|"&amp;$B2348&amp;"|"&amp;$D2348,Empresas!$C$6:$CC$92,$G2348+6+1,0),0))))</f>
        <v>0</v>
      </c>
      <c r="AM2348" s="149">
        <f t="shared" si="380"/>
        <v>0</v>
      </c>
      <c r="AN2348" s="149">
        <f t="shared" si="381"/>
        <v>0</v>
      </c>
      <c r="AO2348" s="152">
        <f t="shared" si="382"/>
        <v>0</v>
      </c>
    </row>
    <row r="2349" spans="1:41" x14ac:dyDescent="0.25">
      <c r="A2349" s="137" t="str">
        <f>VLOOKUP(D2349,Empresas!$D$7:$F$91,3,0)</f>
        <v>Jose</v>
      </c>
      <c r="B2349" s="138" t="str">
        <f>VLOOKUP(D2349,Empresas!$D$7:$G$91,4,0)</f>
        <v>Wildor</v>
      </c>
      <c r="C2349" s="138" t="s">
        <v>544</v>
      </c>
      <c r="D2349" s="138" t="s">
        <v>482</v>
      </c>
      <c r="E2349" s="138" t="str">
        <f>VLOOKUP(D2349,Empresas!$D$7:$E$92,2,0)</f>
        <v>COMEX GUEVARA S.A.C.</v>
      </c>
      <c r="F2349" s="138" t="s">
        <v>159</v>
      </c>
      <c r="G2349" s="139">
        <f>+G2348+3</f>
        <v>10</v>
      </c>
      <c r="H2349" s="139" t="str">
        <f>VLOOKUP(D2349,Empresas!$D$6:$L$92,7,0)</f>
        <v>Trimestral</v>
      </c>
      <c r="I2349" s="138" t="str">
        <f>VLOOKUP(VLOOKUP(D2349&amp;"|"&amp;B2349,Empresas!$I$7:$CB$92,G2349,0),Tablas!$A$3:$B$5,2,0)</f>
        <v>No aplica</v>
      </c>
      <c r="J2349" s="78"/>
      <c r="K2349" s="78"/>
      <c r="L2349" s="78"/>
      <c r="M2349" s="78"/>
      <c r="N2349" s="78"/>
      <c r="O2349" s="78"/>
      <c r="P2349" s="78"/>
      <c r="Q2349" s="78"/>
      <c r="R2349" s="78"/>
      <c r="S2349" s="78"/>
      <c r="T2349" s="78"/>
      <c r="U2349" s="78"/>
      <c r="V2349" s="78" t="str">
        <f>VLOOKUP(D2349,Empresas!$D$7:$CF$91,81,0)</f>
        <v>B</v>
      </c>
      <c r="W2349" s="78" t="str">
        <f>VLOOKUP(D2349,Empresas!$D$7:$M$91,10,0)</f>
        <v>Mype</v>
      </c>
      <c r="X2349" s="69" t="str">
        <f t="shared" si="378"/>
        <v>SI</v>
      </c>
      <c r="Y2349" s="153" t="str">
        <f t="shared" si="379"/>
        <v>No aplica</v>
      </c>
      <c r="Z2349" s="147">
        <f>IF(Y2349="No aplica",0,IF(I2349="no",0,IF(I2349="No aplica",0,IF(I2349="Si",1,IF(I2349="Fisico",1,IF(I2349="Electronico",2,VLOOKUP(C2349&amp;"|"&amp;B2349&amp;"|"&amp;D2349,Empresas!$C$6:$CC$92,G2349+6+1,0)))))))</f>
        <v>0</v>
      </c>
      <c r="AA2349" s="147">
        <f>IF(AND($I2349="Si",J2349=1),1,IF(AND($I2349="Fisico",J2349=1),1,IF(AND(J2349=1,$I2349="Electronico"),2,IF(J2349=1,VLOOKUP($C2349&amp;"|"&amp;$B2349&amp;"|"&amp;$D2349,Empresas!$C$6:$CC$92,$G2349+6+1,0),0))))</f>
        <v>0</v>
      </c>
      <c r="AB2349" s="147">
        <f>IF(AND($I2349="Si",K2349=1),1,IF(AND($I2349="Fisico",K2349=1),1,IF(AND(K2349=1,$I2349="Electronico"),2,IF(K2349=1,VLOOKUP($C2349&amp;"|"&amp;$B2349&amp;"|"&amp;$D2349,Empresas!$C$6:$CC$92,$G2349+6+1,0),0))))</f>
        <v>0</v>
      </c>
      <c r="AC2349" s="147">
        <f>IF(AND($I2349="Si",L2349=1),1,IF(AND($I2349="Fisico",L2349=1),1,IF(AND(L2349=1,$I2349="Electronico"),2,IF(L2349=1,VLOOKUP($C2349&amp;"|"&amp;$B2349&amp;"|"&amp;$D2349,Empresas!$C$6:$CC$92,$G2349+6+1,0),0))))</f>
        <v>0</v>
      </c>
      <c r="AD2349" s="147">
        <f>IF(AND($I2349="Si",M2349=1),1,IF(AND($I2349="Fisico",M2349=1),1,IF(AND(M2349=1,$I2349="Electronico"),2,IF(M2349=1,VLOOKUP($C2349&amp;"|"&amp;$B2349&amp;"|"&amp;$D2349,Empresas!$C$6:$CC$92,$G2349+6+1,0),0))))</f>
        <v>0</v>
      </c>
      <c r="AE2349" s="147">
        <f>IF(AND($I2349="Si",N2349=1),1,IF(AND($I2349="Fisico",N2349=1),1,IF(AND(N2349=1,$I2349="Electronico"),2,IF(N2349=1,VLOOKUP($C2349&amp;"|"&amp;$B2349&amp;"|"&amp;$D2349,Empresas!$C$6:$CC$92,$G2349+6+1,0),0))))</f>
        <v>0</v>
      </c>
      <c r="AF2349" s="147">
        <f>IF(AND($I2349="Si",O2349=1),1,IF(AND($I2349="Fisico",O2349=1),1,IF(AND(O2349=1,$I2349="Electronico"),2,IF(O2349=1,VLOOKUP($C2349&amp;"|"&amp;$B2349&amp;"|"&amp;$D2349,Empresas!$C$6:$CC$92,$G2349+6+1,0),0))))</f>
        <v>0</v>
      </c>
      <c r="AG2349" s="147">
        <f>IF(AND($I2349="Si",P2349=1),1,IF(AND($I2349="Fisico",P2349=1),1,IF(AND(P2349=1,$I2349="Electronico"),2,IF(P2349=1,VLOOKUP($C2349&amp;"|"&amp;$B2349&amp;"|"&amp;$D2349,Empresas!$C$6:$CC$92,$G2349+6+1,0),0))))</f>
        <v>0</v>
      </c>
      <c r="AH2349" s="147">
        <f>IF(AND($I2349="Si",Q2349=1),1,IF(AND($I2349="Fisico",Q2349=1),1,IF(AND(Q2349=1,$I2349="Electronico"),2,IF(Q2349=1,VLOOKUP($C2349&amp;"|"&amp;$B2349&amp;"|"&amp;$D2349,Empresas!$C$6:$CC$92,$G2349+6+1,0),0))))</f>
        <v>0</v>
      </c>
      <c r="AI2349" s="147">
        <f>IF(AND($I2349="Si",R2349=1),1,IF(AND($I2349="Fisico",R2349=1),1,IF(AND(R2349=1,$I2349="Electronico"),2,IF(R2349=1,VLOOKUP($C2349&amp;"|"&amp;$B2349&amp;"|"&amp;$D2349,Empresas!$C$6:$CC$92,$G2349+6+1,0),0))))</f>
        <v>0</v>
      </c>
      <c r="AJ2349" s="147">
        <f>IF(AND($I2349="Si",S2349=1),1,IF(AND($I2349="Fisico",S2349=1),1,IF(AND(S2349=1,$I2349="Electronico"),2,IF(S2349=1,VLOOKUP($C2349&amp;"|"&amp;$B2349&amp;"|"&amp;$D2349,Empresas!$C$6:$CC$92,$G2349+6+1,0),0))))</f>
        <v>0</v>
      </c>
      <c r="AK2349" s="147">
        <f>IF(AND($I2349="Si",T2349=1),1,IF(AND($I2349="Fisico",T2349=1),1,IF(AND(T2349=1,$I2349="Electronico"),2,IF(T2349=1,VLOOKUP($C2349&amp;"|"&amp;$B2349&amp;"|"&amp;$D2349,Empresas!$C$6:$CC$92,$G2349+6+1,0),0))))</f>
        <v>0</v>
      </c>
      <c r="AL2349" s="147">
        <f>IF(AND($I2349="Si",U2349=1),1,IF(AND($I2349="Fisico",U2349=1),1,IF(AND(U2349=1,$I2349="Electronico"),2,IF(U2349=1,VLOOKUP($C2349&amp;"|"&amp;$B2349&amp;"|"&amp;$D2349,Empresas!$C$6:$CC$92,$G2349+6+1,0),0))))</f>
        <v>0</v>
      </c>
      <c r="AM2349" s="149">
        <f t="shared" si="380"/>
        <v>0</v>
      </c>
      <c r="AN2349" s="149">
        <f t="shared" si="381"/>
        <v>0</v>
      </c>
      <c r="AO2349" s="152">
        <f t="shared" si="382"/>
        <v>0</v>
      </c>
    </row>
    <row r="2350" spans="1:41" x14ac:dyDescent="0.25">
      <c r="A2350" s="137" t="str">
        <f>VLOOKUP(D2350,Empresas!$D$7:$F$91,3,0)</f>
        <v>Jose</v>
      </c>
      <c r="B2350" s="138" t="str">
        <f>VLOOKUP(D2350,Empresas!$D$7:$G$91,4,0)</f>
        <v>Wildor</v>
      </c>
      <c r="C2350" s="138" t="s">
        <v>544</v>
      </c>
      <c r="D2350" s="138" t="s">
        <v>482</v>
      </c>
      <c r="E2350" s="138" t="str">
        <f>VLOOKUP(D2350,Empresas!$D$7:$E$92,2,0)</f>
        <v>COMEX GUEVARA S.A.C.</v>
      </c>
      <c r="F2350" s="138" t="s">
        <v>160</v>
      </c>
      <c r="G2350" s="139">
        <f t="shared" ref="G2350:G2361" si="386">+G2349+3</f>
        <v>13</v>
      </c>
      <c r="H2350" s="139" t="str">
        <f>VLOOKUP(D2350,Empresas!$D$6:$L$92,7,0)</f>
        <v>Trimestral</v>
      </c>
      <c r="I2350" s="138" t="str">
        <f>VLOOKUP(VLOOKUP(D2350&amp;"|"&amp;B2350,Empresas!$I$7:$CB$92,G2350,0),Tablas!$A$3:$B$5,2,0)</f>
        <v>No aplica</v>
      </c>
      <c r="J2350" s="78"/>
      <c r="K2350" s="78"/>
      <c r="L2350" s="78"/>
      <c r="M2350" s="78"/>
      <c r="N2350" s="78"/>
      <c r="O2350" s="78"/>
      <c r="P2350" s="78"/>
      <c r="Q2350" s="78"/>
      <c r="R2350" s="78"/>
      <c r="S2350" s="78"/>
      <c r="T2350" s="78"/>
      <c r="U2350" s="78"/>
      <c r="V2350" s="78" t="str">
        <f>VLOOKUP(D2350,Empresas!$D$7:$CF$91,81,0)</f>
        <v>B</v>
      </c>
      <c r="W2350" s="78" t="str">
        <f>VLOOKUP(D2350,Empresas!$D$7:$M$91,10,0)</f>
        <v>Mype</v>
      </c>
      <c r="X2350" s="69" t="str">
        <f t="shared" si="378"/>
        <v>SI</v>
      </c>
      <c r="Y2350" s="153" t="str">
        <f t="shared" si="379"/>
        <v>No aplica</v>
      </c>
      <c r="Z2350" s="147">
        <f>IF(Y2350="No aplica",0,IF(I2350="no",0,IF(I2350="No aplica",0,IF(I2350="Si",1,IF(I2350="Fisico",1,IF(I2350="Electronico",2,VLOOKUP(C2350&amp;"|"&amp;B2350&amp;"|"&amp;D2350,Empresas!$C$6:$CC$92,G2350+6+1,0)))))))</f>
        <v>0</v>
      </c>
      <c r="AA2350" s="147">
        <f>IF(AND($I2350="Si",J2350=1),1,IF(AND($I2350="Fisico",J2350=1),1,IF(AND(J2350=1,$I2350="Electronico"),2,IF(J2350=1,VLOOKUP($C2350&amp;"|"&amp;$B2350&amp;"|"&amp;$D2350,Empresas!$C$6:$CC$92,$G2350+6+1,0),0))))</f>
        <v>0</v>
      </c>
      <c r="AB2350" s="147">
        <f>IF(AND($I2350="Si",K2350=1),1,IF(AND($I2350="Fisico",K2350=1),1,IF(AND(K2350=1,$I2350="Electronico"),2,IF(K2350=1,VLOOKUP($C2350&amp;"|"&amp;$B2350&amp;"|"&amp;$D2350,Empresas!$C$6:$CC$92,$G2350+6+1,0),0))))</f>
        <v>0</v>
      </c>
      <c r="AC2350" s="147">
        <f>IF(AND($I2350="Si",L2350=1),1,IF(AND($I2350="Fisico",L2350=1),1,IF(AND(L2350=1,$I2350="Electronico"),2,IF(L2350=1,VLOOKUP($C2350&amp;"|"&amp;$B2350&amp;"|"&amp;$D2350,Empresas!$C$6:$CC$92,$G2350+6+1,0),0))))</f>
        <v>0</v>
      </c>
      <c r="AD2350" s="147">
        <f>IF(AND($I2350="Si",M2350=1),1,IF(AND($I2350="Fisico",M2350=1),1,IF(AND(M2350=1,$I2350="Electronico"),2,IF(M2350=1,VLOOKUP($C2350&amp;"|"&amp;$B2350&amp;"|"&amp;$D2350,Empresas!$C$6:$CC$92,$G2350+6+1,0),0))))</f>
        <v>0</v>
      </c>
      <c r="AE2350" s="147">
        <f>IF(AND($I2350="Si",N2350=1),1,IF(AND($I2350="Fisico",N2350=1),1,IF(AND(N2350=1,$I2350="Electronico"),2,IF(N2350=1,VLOOKUP($C2350&amp;"|"&amp;$B2350&amp;"|"&amp;$D2350,Empresas!$C$6:$CC$92,$G2350+6+1,0),0))))</f>
        <v>0</v>
      </c>
      <c r="AF2350" s="147">
        <f>IF(AND($I2350="Si",O2350=1),1,IF(AND($I2350="Fisico",O2350=1),1,IF(AND(O2350=1,$I2350="Electronico"),2,IF(O2350=1,VLOOKUP($C2350&amp;"|"&amp;$B2350&amp;"|"&amp;$D2350,Empresas!$C$6:$CC$92,$G2350+6+1,0),0))))</f>
        <v>0</v>
      </c>
      <c r="AG2350" s="147">
        <f>IF(AND($I2350="Si",P2350=1),1,IF(AND($I2350="Fisico",P2350=1),1,IF(AND(P2350=1,$I2350="Electronico"),2,IF(P2350=1,VLOOKUP($C2350&amp;"|"&amp;$B2350&amp;"|"&amp;$D2350,Empresas!$C$6:$CC$92,$G2350+6+1,0),0))))</f>
        <v>0</v>
      </c>
      <c r="AH2350" s="147">
        <f>IF(AND($I2350="Si",Q2350=1),1,IF(AND($I2350="Fisico",Q2350=1),1,IF(AND(Q2350=1,$I2350="Electronico"),2,IF(Q2350=1,VLOOKUP($C2350&amp;"|"&amp;$B2350&amp;"|"&amp;$D2350,Empresas!$C$6:$CC$92,$G2350+6+1,0),0))))</f>
        <v>0</v>
      </c>
      <c r="AI2350" s="147">
        <f>IF(AND($I2350="Si",R2350=1),1,IF(AND($I2350="Fisico",R2350=1),1,IF(AND(R2350=1,$I2350="Electronico"),2,IF(R2350=1,VLOOKUP($C2350&amp;"|"&amp;$B2350&amp;"|"&amp;$D2350,Empresas!$C$6:$CC$92,$G2350+6+1,0),0))))</f>
        <v>0</v>
      </c>
      <c r="AJ2350" s="147">
        <f>IF(AND($I2350="Si",S2350=1),1,IF(AND($I2350="Fisico",S2350=1),1,IF(AND(S2350=1,$I2350="Electronico"),2,IF(S2350=1,VLOOKUP($C2350&amp;"|"&amp;$B2350&amp;"|"&amp;$D2350,Empresas!$C$6:$CC$92,$G2350+6+1,0),0))))</f>
        <v>0</v>
      </c>
      <c r="AK2350" s="147">
        <f>IF(AND($I2350="Si",T2350=1),1,IF(AND($I2350="Fisico",T2350=1),1,IF(AND(T2350=1,$I2350="Electronico"),2,IF(T2350=1,VLOOKUP($C2350&amp;"|"&amp;$B2350&amp;"|"&amp;$D2350,Empresas!$C$6:$CC$92,$G2350+6+1,0),0))))</f>
        <v>0</v>
      </c>
      <c r="AL2350" s="147">
        <f>IF(AND($I2350="Si",U2350=1),1,IF(AND($I2350="Fisico",U2350=1),1,IF(AND(U2350=1,$I2350="Electronico"),2,IF(U2350=1,VLOOKUP($C2350&amp;"|"&amp;$B2350&amp;"|"&amp;$D2350,Empresas!$C$6:$CC$92,$G2350+6+1,0),0))))</f>
        <v>0</v>
      </c>
      <c r="AM2350" s="149">
        <f t="shared" si="380"/>
        <v>0</v>
      </c>
      <c r="AN2350" s="149">
        <f t="shared" si="381"/>
        <v>0</v>
      </c>
      <c r="AO2350" s="152">
        <f t="shared" si="382"/>
        <v>0</v>
      </c>
    </row>
    <row r="2351" spans="1:41" x14ac:dyDescent="0.25">
      <c r="A2351" s="137" t="str">
        <f>VLOOKUP(D2351,Empresas!$D$7:$F$91,3,0)</f>
        <v>Jose</v>
      </c>
      <c r="B2351" s="138" t="str">
        <f>VLOOKUP(D2351,Empresas!$D$7:$G$91,4,0)</f>
        <v>Wildor</v>
      </c>
      <c r="C2351" s="138" t="s">
        <v>544</v>
      </c>
      <c r="D2351" s="138" t="s">
        <v>482</v>
      </c>
      <c r="E2351" s="138" t="str">
        <f>VLOOKUP(D2351,Empresas!$D$7:$E$92,2,0)</f>
        <v>COMEX GUEVARA S.A.C.</v>
      </c>
      <c r="F2351" s="138" t="s">
        <v>161</v>
      </c>
      <c r="G2351" s="139">
        <f t="shared" si="386"/>
        <v>16</v>
      </c>
      <c r="H2351" s="139" t="str">
        <f>VLOOKUP(D2351,Empresas!$D$6:$L$92,7,0)</f>
        <v>Trimestral</v>
      </c>
      <c r="I2351" s="138" t="str">
        <f>VLOOKUP(VLOOKUP(D2351&amp;"|"&amp;B2351,Empresas!$I$7:$CB$92,G2351,0),Tablas!$A$3:$B$5,2,0)</f>
        <v>No aplica</v>
      </c>
      <c r="J2351" s="78"/>
      <c r="K2351" s="78"/>
      <c r="L2351" s="78"/>
      <c r="M2351" s="78"/>
      <c r="N2351" s="78"/>
      <c r="O2351" s="78"/>
      <c r="P2351" s="78"/>
      <c r="Q2351" s="78"/>
      <c r="R2351" s="78"/>
      <c r="S2351" s="78"/>
      <c r="T2351" s="78"/>
      <c r="U2351" s="78"/>
      <c r="V2351" s="78" t="str">
        <f>VLOOKUP(D2351,Empresas!$D$7:$CF$91,81,0)</f>
        <v>B</v>
      </c>
      <c r="W2351" s="78" t="str">
        <f>VLOOKUP(D2351,Empresas!$D$7:$M$91,10,0)</f>
        <v>Mype</v>
      </c>
      <c r="X2351" s="69" t="str">
        <f t="shared" si="378"/>
        <v>SI</v>
      </c>
      <c r="Y2351" s="153" t="str">
        <f t="shared" si="379"/>
        <v>No aplica</v>
      </c>
      <c r="Z2351" s="147">
        <f>IF(Y2351="No aplica",0,IF(I2351="no",0,IF(I2351="No aplica",0,IF(I2351="Si",1,IF(I2351="Fisico",1,IF(I2351="Electronico",2,VLOOKUP(C2351&amp;"|"&amp;B2351&amp;"|"&amp;D2351,Empresas!$C$6:$CC$92,G2351+6+1,0)))))))</f>
        <v>0</v>
      </c>
      <c r="AA2351" s="147">
        <f>IF(AND($I2351="Si",J2351=1),1,IF(AND($I2351="Fisico",J2351=1),1,IF(AND(J2351=1,$I2351="Electronico"),2,IF(J2351=1,VLOOKUP($C2351&amp;"|"&amp;$B2351&amp;"|"&amp;$D2351,Empresas!$C$6:$CC$92,$G2351+6+1,0),0))))</f>
        <v>0</v>
      </c>
      <c r="AB2351" s="147">
        <f>IF(AND($I2351="Si",K2351=1),1,IF(AND($I2351="Fisico",K2351=1),1,IF(AND(K2351=1,$I2351="Electronico"),2,IF(K2351=1,VLOOKUP($C2351&amp;"|"&amp;$B2351&amp;"|"&amp;$D2351,Empresas!$C$6:$CC$92,$G2351+6+1,0),0))))</f>
        <v>0</v>
      </c>
      <c r="AC2351" s="147">
        <f>IF(AND($I2351="Si",L2351=1),1,IF(AND($I2351="Fisico",L2351=1),1,IF(AND(L2351=1,$I2351="Electronico"),2,IF(L2351=1,VLOOKUP($C2351&amp;"|"&amp;$B2351&amp;"|"&amp;$D2351,Empresas!$C$6:$CC$92,$G2351+6+1,0),0))))</f>
        <v>0</v>
      </c>
      <c r="AD2351" s="147">
        <f>IF(AND($I2351="Si",M2351=1),1,IF(AND($I2351="Fisico",M2351=1),1,IF(AND(M2351=1,$I2351="Electronico"),2,IF(M2351=1,VLOOKUP($C2351&amp;"|"&amp;$B2351&amp;"|"&amp;$D2351,Empresas!$C$6:$CC$92,$G2351+6+1,0),0))))</f>
        <v>0</v>
      </c>
      <c r="AE2351" s="147">
        <f>IF(AND($I2351="Si",N2351=1),1,IF(AND($I2351="Fisico",N2351=1),1,IF(AND(N2351=1,$I2351="Electronico"),2,IF(N2351=1,VLOOKUP($C2351&amp;"|"&amp;$B2351&amp;"|"&amp;$D2351,Empresas!$C$6:$CC$92,$G2351+6+1,0),0))))</f>
        <v>0</v>
      </c>
      <c r="AF2351" s="147">
        <f>IF(AND($I2351="Si",O2351=1),1,IF(AND($I2351="Fisico",O2351=1),1,IF(AND(O2351=1,$I2351="Electronico"),2,IF(O2351=1,VLOOKUP($C2351&amp;"|"&amp;$B2351&amp;"|"&amp;$D2351,Empresas!$C$6:$CC$92,$G2351+6+1,0),0))))</f>
        <v>0</v>
      </c>
      <c r="AG2351" s="147">
        <f>IF(AND($I2351="Si",P2351=1),1,IF(AND($I2351="Fisico",P2351=1),1,IF(AND(P2351=1,$I2351="Electronico"),2,IF(P2351=1,VLOOKUP($C2351&amp;"|"&amp;$B2351&amp;"|"&amp;$D2351,Empresas!$C$6:$CC$92,$G2351+6+1,0),0))))</f>
        <v>0</v>
      </c>
      <c r="AH2351" s="147">
        <f>IF(AND($I2351="Si",Q2351=1),1,IF(AND($I2351="Fisico",Q2351=1),1,IF(AND(Q2351=1,$I2351="Electronico"),2,IF(Q2351=1,VLOOKUP($C2351&amp;"|"&amp;$B2351&amp;"|"&amp;$D2351,Empresas!$C$6:$CC$92,$G2351+6+1,0),0))))</f>
        <v>0</v>
      </c>
      <c r="AI2351" s="147">
        <f>IF(AND($I2351="Si",R2351=1),1,IF(AND($I2351="Fisico",R2351=1),1,IF(AND(R2351=1,$I2351="Electronico"),2,IF(R2351=1,VLOOKUP($C2351&amp;"|"&amp;$B2351&amp;"|"&amp;$D2351,Empresas!$C$6:$CC$92,$G2351+6+1,0),0))))</f>
        <v>0</v>
      </c>
      <c r="AJ2351" s="147">
        <f>IF(AND($I2351="Si",S2351=1),1,IF(AND($I2351="Fisico",S2351=1),1,IF(AND(S2351=1,$I2351="Electronico"),2,IF(S2351=1,VLOOKUP($C2351&amp;"|"&amp;$B2351&amp;"|"&amp;$D2351,Empresas!$C$6:$CC$92,$G2351+6+1,0),0))))</f>
        <v>0</v>
      </c>
      <c r="AK2351" s="147">
        <f>IF(AND($I2351="Si",T2351=1),1,IF(AND($I2351="Fisico",T2351=1),1,IF(AND(T2351=1,$I2351="Electronico"),2,IF(T2351=1,VLOOKUP($C2351&amp;"|"&amp;$B2351&amp;"|"&amp;$D2351,Empresas!$C$6:$CC$92,$G2351+6+1,0),0))))</f>
        <v>0</v>
      </c>
      <c r="AL2351" s="147">
        <f>IF(AND($I2351="Si",U2351=1),1,IF(AND($I2351="Fisico",U2351=1),1,IF(AND(U2351=1,$I2351="Electronico"),2,IF(U2351=1,VLOOKUP($C2351&amp;"|"&amp;$B2351&amp;"|"&amp;$D2351,Empresas!$C$6:$CC$92,$G2351+6+1,0),0))))</f>
        <v>0</v>
      </c>
      <c r="AM2351" s="149">
        <f t="shared" si="380"/>
        <v>0</v>
      </c>
      <c r="AN2351" s="149">
        <f t="shared" si="381"/>
        <v>0</v>
      </c>
      <c r="AO2351" s="152">
        <f t="shared" si="382"/>
        <v>0</v>
      </c>
    </row>
    <row r="2352" spans="1:41" x14ac:dyDescent="0.25">
      <c r="A2352" s="137" t="str">
        <f>VLOOKUP(D2352,Empresas!$D$7:$F$91,3,0)</f>
        <v>Jose</v>
      </c>
      <c r="B2352" s="138" t="str">
        <f>VLOOKUP(D2352,Empresas!$D$7:$G$91,4,0)</f>
        <v>Wildor</v>
      </c>
      <c r="C2352" s="138" t="s">
        <v>544</v>
      </c>
      <c r="D2352" s="138" t="s">
        <v>482</v>
      </c>
      <c r="E2352" s="138" t="str">
        <f>VLOOKUP(D2352,Empresas!$D$7:$E$92,2,0)</f>
        <v>COMEX GUEVARA S.A.C.</v>
      </c>
      <c r="F2352" s="138" t="s">
        <v>162</v>
      </c>
      <c r="G2352" s="139">
        <f t="shared" si="386"/>
        <v>19</v>
      </c>
      <c r="H2352" s="139" t="str">
        <f>VLOOKUP(D2352,Empresas!$D$6:$L$92,7,0)</f>
        <v>Trimestral</v>
      </c>
      <c r="I2352" s="138" t="str">
        <f>VLOOKUP(VLOOKUP(D2352&amp;"|"&amp;B2352,Empresas!$I$7:$CB$92,G2352,0),Tablas!$A$3:$B$5,2,0)</f>
        <v>No aplica</v>
      </c>
      <c r="J2352" s="78"/>
      <c r="K2352" s="78"/>
      <c r="L2352" s="78"/>
      <c r="M2352" s="78"/>
      <c r="N2352" s="78"/>
      <c r="O2352" s="78"/>
      <c r="P2352" s="78"/>
      <c r="Q2352" s="78"/>
      <c r="R2352" s="78"/>
      <c r="S2352" s="78"/>
      <c r="T2352" s="78"/>
      <c r="U2352" s="78"/>
      <c r="V2352" s="78" t="str">
        <f>VLOOKUP(D2352,Empresas!$D$7:$CF$91,81,0)</f>
        <v>B</v>
      </c>
      <c r="W2352" s="78" t="str">
        <f>VLOOKUP(D2352,Empresas!$D$7:$M$91,10,0)</f>
        <v>Mype</v>
      </c>
      <c r="X2352" s="69" t="str">
        <f t="shared" si="378"/>
        <v>SI</v>
      </c>
      <c r="Y2352" s="153" t="str">
        <f t="shared" si="379"/>
        <v>No aplica</v>
      </c>
      <c r="Z2352" s="147">
        <f>IF(Y2352="No aplica",0,IF(I2352="no",0,IF(I2352="No aplica",0,IF(I2352="Si",1,IF(I2352="Fisico",1,IF(I2352="Electronico",2,VLOOKUP(C2352&amp;"|"&amp;B2352&amp;"|"&amp;D2352,Empresas!$C$6:$CC$92,G2352+6+1,0)))))))</f>
        <v>0</v>
      </c>
      <c r="AA2352" s="147">
        <f>IF(AND($I2352="Si",J2352=1),1,IF(AND($I2352="Fisico",J2352=1),1,IF(AND(J2352=1,$I2352="Electronico"),2,IF(J2352=1,VLOOKUP($C2352&amp;"|"&amp;$B2352&amp;"|"&amp;$D2352,Empresas!$C$6:$CC$92,$G2352+6+1,0),0))))</f>
        <v>0</v>
      </c>
      <c r="AB2352" s="147">
        <f>IF(AND($I2352="Si",K2352=1),1,IF(AND($I2352="Fisico",K2352=1),1,IF(AND(K2352=1,$I2352="Electronico"),2,IF(K2352=1,VLOOKUP($C2352&amp;"|"&amp;$B2352&amp;"|"&amp;$D2352,Empresas!$C$6:$CC$92,$G2352+6+1,0),0))))</f>
        <v>0</v>
      </c>
      <c r="AC2352" s="147">
        <f>IF(AND($I2352="Si",L2352=1),1,IF(AND($I2352="Fisico",L2352=1),1,IF(AND(L2352=1,$I2352="Electronico"),2,IF(L2352=1,VLOOKUP($C2352&amp;"|"&amp;$B2352&amp;"|"&amp;$D2352,Empresas!$C$6:$CC$92,$G2352+6+1,0),0))))</f>
        <v>0</v>
      </c>
      <c r="AD2352" s="147">
        <f>IF(AND($I2352="Si",M2352=1),1,IF(AND($I2352="Fisico",M2352=1),1,IF(AND(M2352=1,$I2352="Electronico"),2,IF(M2352=1,VLOOKUP($C2352&amp;"|"&amp;$B2352&amp;"|"&amp;$D2352,Empresas!$C$6:$CC$92,$G2352+6+1,0),0))))</f>
        <v>0</v>
      </c>
      <c r="AE2352" s="147">
        <f>IF(AND($I2352="Si",N2352=1),1,IF(AND($I2352="Fisico",N2352=1),1,IF(AND(N2352=1,$I2352="Electronico"),2,IF(N2352=1,VLOOKUP($C2352&amp;"|"&amp;$B2352&amp;"|"&amp;$D2352,Empresas!$C$6:$CC$92,$G2352+6+1,0),0))))</f>
        <v>0</v>
      </c>
      <c r="AF2352" s="147">
        <f>IF(AND($I2352="Si",O2352=1),1,IF(AND($I2352="Fisico",O2352=1),1,IF(AND(O2352=1,$I2352="Electronico"),2,IF(O2352=1,VLOOKUP($C2352&amp;"|"&amp;$B2352&amp;"|"&amp;$D2352,Empresas!$C$6:$CC$92,$G2352+6+1,0),0))))</f>
        <v>0</v>
      </c>
      <c r="AG2352" s="147">
        <f>IF(AND($I2352="Si",P2352=1),1,IF(AND($I2352="Fisico",P2352=1),1,IF(AND(P2352=1,$I2352="Electronico"),2,IF(P2352=1,VLOOKUP($C2352&amp;"|"&amp;$B2352&amp;"|"&amp;$D2352,Empresas!$C$6:$CC$92,$G2352+6+1,0),0))))</f>
        <v>0</v>
      </c>
      <c r="AH2352" s="147">
        <f>IF(AND($I2352="Si",Q2352=1),1,IF(AND($I2352="Fisico",Q2352=1),1,IF(AND(Q2352=1,$I2352="Electronico"),2,IF(Q2352=1,VLOOKUP($C2352&amp;"|"&amp;$B2352&amp;"|"&amp;$D2352,Empresas!$C$6:$CC$92,$G2352+6+1,0),0))))</f>
        <v>0</v>
      </c>
      <c r="AI2352" s="147">
        <f>IF(AND($I2352="Si",R2352=1),1,IF(AND($I2352="Fisico",R2352=1),1,IF(AND(R2352=1,$I2352="Electronico"),2,IF(R2352=1,VLOOKUP($C2352&amp;"|"&amp;$B2352&amp;"|"&amp;$D2352,Empresas!$C$6:$CC$92,$G2352+6+1,0),0))))</f>
        <v>0</v>
      </c>
      <c r="AJ2352" s="147">
        <f>IF(AND($I2352="Si",S2352=1),1,IF(AND($I2352="Fisico",S2352=1),1,IF(AND(S2352=1,$I2352="Electronico"),2,IF(S2352=1,VLOOKUP($C2352&amp;"|"&amp;$B2352&amp;"|"&amp;$D2352,Empresas!$C$6:$CC$92,$G2352+6+1,0),0))))</f>
        <v>0</v>
      </c>
      <c r="AK2352" s="147">
        <f>IF(AND($I2352="Si",T2352=1),1,IF(AND($I2352="Fisico",T2352=1),1,IF(AND(T2352=1,$I2352="Electronico"),2,IF(T2352=1,VLOOKUP($C2352&amp;"|"&amp;$B2352&amp;"|"&amp;$D2352,Empresas!$C$6:$CC$92,$G2352+6+1,0),0))))</f>
        <v>0</v>
      </c>
      <c r="AL2352" s="147">
        <f>IF(AND($I2352="Si",U2352=1),1,IF(AND($I2352="Fisico",U2352=1),1,IF(AND(U2352=1,$I2352="Electronico"),2,IF(U2352=1,VLOOKUP($C2352&amp;"|"&amp;$B2352&amp;"|"&amp;$D2352,Empresas!$C$6:$CC$92,$G2352+6+1,0),0))))</f>
        <v>0</v>
      </c>
      <c r="AM2352" s="149">
        <f t="shared" si="380"/>
        <v>0</v>
      </c>
      <c r="AN2352" s="149">
        <f t="shared" si="381"/>
        <v>0</v>
      </c>
      <c r="AO2352" s="152">
        <f t="shared" si="382"/>
        <v>0</v>
      </c>
    </row>
    <row r="2353" spans="1:41" x14ac:dyDescent="0.25">
      <c r="A2353" s="137" t="str">
        <f>VLOOKUP(D2353,Empresas!$D$7:$F$91,3,0)</f>
        <v>Jose</v>
      </c>
      <c r="B2353" s="138" t="str">
        <f>VLOOKUP(D2353,Empresas!$D$7:$G$91,4,0)</f>
        <v>Wildor</v>
      </c>
      <c r="C2353" s="138" t="s">
        <v>544</v>
      </c>
      <c r="D2353" s="138" t="s">
        <v>482</v>
      </c>
      <c r="E2353" s="138" t="str">
        <f>VLOOKUP(D2353,Empresas!$D$7:$E$92,2,0)</f>
        <v>COMEX GUEVARA S.A.C.</v>
      </c>
      <c r="F2353" s="138" t="s">
        <v>163</v>
      </c>
      <c r="G2353" s="139">
        <f t="shared" si="386"/>
        <v>22</v>
      </c>
      <c r="H2353" s="139" t="str">
        <f>VLOOKUP(D2353,Empresas!$D$6:$L$92,7,0)</f>
        <v>Trimestral</v>
      </c>
      <c r="I2353" s="138" t="str">
        <f>VLOOKUP(VLOOKUP(D2353&amp;"|"&amp;B2353,Empresas!$I$7:$CB$92,G2353,0),Tablas!$A$3:$B$5,2,0)</f>
        <v>No aplica</v>
      </c>
      <c r="J2353" s="78"/>
      <c r="K2353" s="78"/>
      <c r="L2353" s="78"/>
      <c r="M2353" s="78"/>
      <c r="N2353" s="78"/>
      <c r="O2353" s="78"/>
      <c r="P2353" s="78"/>
      <c r="Q2353" s="78"/>
      <c r="R2353" s="78"/>
      <c r="S2353" s="78"/>
      <c r="T2353" s="78"/>
      <c r="U2353" s="78"/>
      <c r="V2353" s="78" t="str">
        <f>VLOOKUP(D2353,Empresas!$D$7:$CF$91,81,0)</f>
        <v>B</v>
      </c>
      <c r="W2353" s="78" t="str">
        <f>VLOOKUP(D2353,Empresas!$D$7:$M$91,10,0)</f>
        <v>Mype</v>
      </c>
      <c r="X2353" s="69" t="str">
        <f t="shared" si="378"/>
        <v>SI</v>
      </c>
      <c r="Y2353" s="153" t="str">
        <f t="shared" si="379"/>
        <v>No aplica</v>
      </c>
      <c r="Z2353" s="147">
        <f>IF(Y2353="No aplica",0,IF(I2353="no",0,IF(I2353="No aplica",0,IF(I2353="Si",1,IF(I2353="Fisico",1,IF(I2353="Electronico",2,VLOOKUP(C2353&amp;"|"&amp;B2353&amp;"|"&amp;D2353,Empresas!$C$6:$CC$92,G2353+6+1,0)))))))</f>
        <v>0</v>
      </c>
      <c r="AA2353" s="147">
        <f>IF(AND($I2353="Si",J2353=1),1,IF(AND($I2353="Fisico",J2353=1),1,IF(AND(J2353=1,$I2353="Electronico"),2,IF(J2353=1,VLOOKUP($C2353&amp;"|"&amp;$B2353&amp;"|"&amp;$D2353,Empresas!$C$6:$CC$92,$G2353+6+1,0),0))))</f>
        <v>0</v>
      </c>
      <c r="AB2353" s="147">
        <f>IF(AND($I2353="Si",K2353=1),1,IF(AND($I2353="Fisico",K2353=1),1,IF(AND(K2353=1,$I2353="Electronico"),2,IF(K2353=1,VLOOKUP($C2353&amp;"|"&amp;$B2353&amp;"|"&amp;$D2353,Empresas!$C$6:$CC$92,$G2353+6+1,0),0))))</f>
        <v>0</v>
      </c>
      <c r="AC2353" s="147">
        <f>IF(AND($I2353="Si",L2353=1),1,IF(AND($I2353="Fisico",L2353=1),1,IF(AND(L2353=1,$I2353="Electronico"),2,IF(L2353=1,VLOOKUP($C2353&amp;"|"&amp;$B2353&amp;"|"&amp;$D2353,Empresas!$C$6:$CC$92,$G2353+6+1,0),0))))</f>
        <v>0</v>
      </c>
      <c r="AD2353" s="147">
        <f>IF(AND($I2353="Si",M2353=1),1,IF(AND($I2353="Fisico",M2353=1),1,IF(AND(M2353=1,$I2353="Electronico"),2,IF(M2353=1,VLOOKUP($C2353&amp;"|"&amp;$B2353&amp;"|"&amp;$D2353,Empresas!$C$6:$CC$92,$G2353+6+1,0),0))))</f>
        <v>0</v>
      </c>
      <c r="AE2353" s="147">
        <f>IF(AND($I2353="Si",N2353=1),1,IF(AND($I2353="Fisico",N2353=1),1,IF(AND(N2353=1,$I2353="Electronico"),2,IF(N2353=1,VLOOKUP($C2353&amp;"|"&amp;$B2353&amp;"|"&amp;$D2353,Empresas!$C$6:$CC$92,$G2353+6+1,0),0))))</f>
        <v>0</v>
      </c>
      <c r="AF2353" s="147">
        <f>IF(AND($I2353="Si",O2353=1),1,IF(AND($I2353="Fisico",O2353=1),1,IF(AND(O2353=1,$I2353="Electronico"),2,IF(O2353=1,VLOOKUP($C2353&amp;"|"&amp;$B2353&amp;"|"&amp;$D2353,Empresas!$C$6:$CC$92,$G2353+6+1,0),0))))</f>
        <v>0</v>
      </c>
      <c r="AG2353" s="147">
        <f>IF(AND($I2353="Si",P2353=1),1,IF(AND($I2353="Fisico",P2353=1),1,IF(AND(P2353=1,$I2353="Electronico"),2,IF(P2353=1,VLOOKUP($C2353&amp;"|"&amp;$B2353&amp;"|"&amp;$D2353,Empresas!$C$6:$CC$92,$G2353+6+1,0),0))))</f>
        <v>0</v>
      </c>
      <c r="AH2353" s="147">
        <f>IF(AND($I2353="Si",Q2353=1),1,IF(AND($I2353="Fisico",Q2353=1),1,IF(AND(Q2353=1,$I2353="Electronico"),2,IF(Q2353=1,VLOOKUP($C2353&amp;"|"&amp;$B2353&amp;"|"&amp;$D2353,Empresas!$C$6:$CC$92,$G2353+6+1,0),0))))</f>
        <v>0</v>
      </c>
      <c r="AI2353" s="147">
        <f>IF(AND($I2353="Si",R2353=1),1,IF(AND($I2353="Fisico",R2353=1),1,IF(AND(R2353=1,$I2353="Electronico"),2,IF(R2353=1,VLOOKUP($C2353&amp;"|"&amp;$B2353&amp;"|"&amp;$D2353,Empresas!$C$6:$CC$92,$G2353+6+1,0),0))))</f>
        <v>0</v>
      </c>
      <c r="AJ2353" s="147">
        <f>IF(AND($I2353="Si",S2353=1),1,IF(AND($I2353="Fisico",S2353=1),1,IF(AND(S2353=1,$I2353="Electronico"),2,IF(S2353=1,VLOOKUP($C2353&amp;"|"&amp;$B2353&amp;"|"&amp;$D2353,Empresas!$C$6:$CC$92,$G2353+6+1,0),0))))</f>
        <v>0</v>
      </c>
      <c r="AK2353" s="147">
        <f>IF(AND($I2353="Si",T2353=1),1,IF(AND($I2353="Fisico",T2353=1),1,IF(AND(T2353=1,$I2353="Electronico"),2,IF(T2353=1,VLOOKUP($C2353&amp;"|"&amp;$B2353&amp;"|"&amp;$D2353,Empresas!$C$6:$CC$92,$G2353+6+1,0),0))))</f>
        <v>0</v>
      </c>
      <c r="AL2353" s="147">
        <f>IF(AND($I2353="Si",U2353=1),1,IF(AND($I2353="Fisico",U2353=1),1,IF(AND(U2353=1,$I2353="Electronico"),2,IF(U2353=1,VLOOKUP($C2353&amp;"|"&amp;$B2353&amp;"|"&amp;$D2353,Empresas!$C$6:$CC$92,$G2353+6+1,0),0))))</f>
        <v>0</v>
      </c>
      <c r="AM2353" s="149">
        <f t="shared" si="380"/>
        <v>0</v>
      </c>
      <c r="AN2353" s="149">
        <f t="shared" si="381"/>
        <v>0</v>
      </c>
      <c r="AO2353" s="152">
        <f t="shared" si="382"/>
        <v>0</v>
      </c>
    </row>
    <row r="2354" spans="1:41" x14ac:dyDescent="0.25">
      <c r="A2354" s="137" t="str">
        <f>VLOOKUP(D2354,Empresas!$D$7:$F$91,3,0)</f>
        <v>Jose</v>
      </c>
      <c r="B2354" s="138" t="str">
        <f>VLOOKUP(D2354,Empresas!$D$7:$G$91,4,0)</f>
        <v>Wildor</v>
      </c>
      <c r="C2354" s="138" t="s">
        <v>544</v>
      </c>
      <c r="D2354" s="138" t="s">
        <v>482</v>
      </c>
      <c r="E2354" s="138" t="str">
        <f>VLOOKUP(D2354,Empresas!$D$7:$E$92,2,0)</f>
        <v>COMEX GUEVARA S.A.C.</v>
      </c>
      <c r="F2354" s="138" t="s">
        <v>164</v>
      </c>
      <c r="G2354" s="139">
        <f t="shared" si="386"/>
        <v>25</v>
      </c>
      <c r="H2354" s="139" t="str">
        <f>VLOOKUP(D2354,Empresas!$D$6:$L$92,7,0)</f>
        <v>Trimestral</v>
      </c>
      <c r="I2354" s="138" t="str">
        <f>VLOOKUP(VLOOKUP(D2354&amp;"|"&amp;B2354,Empresas!$I$7:$CB$92,G2354,0),Tablas!$A$3:$B$5,2,0)</f>
        <v>No aplica</v>
      </c>
      <c r="J2354" s="78"/>
      <c r="K2354" s="78"/>
      <c r="L2354" s="78"/>
      <c r="M2354" s="78"/>
      <c r="N2354" s="78"/>
      <c r="O2354" s="78"/>
      <c r="P2354" s="78"/>
      <c r="Q2354" s="78"/>
      <c r="R2354" s="78"/>
      <c r="S2354" s="78"/>
      <c r="T2354" s="78"/>
      <c r="U2354" s="78"/>
      <c r="V2354" s="78" t="str">
        <f>VLOOKUP(D2354,Empresas!$D$7:$CF$91,81,0)</f>
        <v>B</v>
      </c>
      <c r="W2354" s="78" t="str">
        <f>VLOOKUP(D2354,Empresas!$D$7:$M$91,10,0)</f>
        <v>Mype</v>
      </c>
      <c r="X2354" s="69" t="str">
        <f t="shared" si="378"/>
        <v>SI</v>
      </c>
      <c r="Y2354" s="153" t="str">
        <f t="shared" si="379"/>
        <v>No aplica</v>
      </c>
      <c r="Z2354" s="147">
        <f>IF(Y2354="No aplica",0,IF(I2354="no",0,IF(I2354="No aplica",0,IF(I2354="Si",1,IF(I2354="Fisico",1,IF(I2354="Electronico",2,VLOOKUP(C2354&amp;"|"&amp;B2354&amp;"|"&amp;D2354,Empresas!$C$6:$CC$92,G2354+6+1,0)))))))</f>
        <v>0</v>
      </c>
      <c r="AA2354" s="147">
        <f>IF(AND($I2354="Si",J2354=1),1,IF(AND($I2354="Fisico",J2354=1),1,IF(AND(J2354=1,$I2354="Electronico"),2,IF(J2354=1,VLOOKUP($C2354&amp;"|"&amp;$B2354&amp;"|"&amp;$D2354,Empresas!$C$6:$CC$92,$G2354+6+1,0),0))))</f>
        <v>0</v>
      </c>
      <c r="AB2354" s="147">
        <f>IF(AND($I2354="Si",K2354=1),1,IF(AND($I2354="Fisico",K2354=1),1,IF(AND(K2354=1,$I2354="Electronico"),2,IF(K2354=1,VLOOKUP($C2354&amp;"|"&amp;$B2354&amp;"|"&amp;$D2354,Empresas!$C$6:$CC$92,$G2354+6+1,0),0))))</f>
        <v>0</v>
      </c>
      <c r="AC2354" s="147">
        <f>IF(AND($I2354="Si",L2354=1),1,IF(AND($I2354="Fisico",L2354=1),1,IF(AND(L2354=1,$I2354="Electronico"),2,IF(L2354=1,VLOOKUP($C2354&amp;"|"&amp;$B2354&amp;"|"&amp;$D2354,Empresas!$C$6:$CC$92,$G2354+6+1,0),0))))</f>
        <v>0</v>
      </c>
      <c r="AD2354" s="147">
        <f>IF(AND($I2354="Si",M2354=1),1,IF(AND($I2354="Fisico",M2354=1),1,IF(AND(M2354=1,$I2354="Electronico"),2,IF(M2354=1,VLOOKUP($C2354&amp;"|"&amp;$B2354&amp;"|"&amp;$D2354,Empresas!$C$6:$CC$92,$G2354+6+1,0),0))))</f>
        <v>0</v>
      </c>
      <c r="AE2354" s="147">
        <f>IF(AND($I2354="Si",N2354=1),1,IF(AND($I2354="Fisico",N2354=1),1,IF(AND(N2354=1,$I2354="Electronico"),2,IF(N2354=1,VLOOKUP($C2354&amp;"|"&amp;$B2354&amp;"|"&amp;$D2354,Empresas!$C$6:$CC$92,$G2354+6+1,0),0))))</f>
        <v>0</v>
      </c>
      <c r="AF2354" s="147">
        <f>IF(AND($I2354="Si",O2354=1),1,IF(AND($I2354="Fisico",O2354=1),1,IF(AND(O2354=1,$I2354="Electronico"),2,IF(O2354=1,VLOOKUP($C2354&amp;"|"&amp;$B2354&amp;"|"&amp;$D2354,Empresas!$C$6:$CC$92,$G2354+6+1,0),0))))</f>
        <v>0</v>
      </c>
      <c r="AG2354" s="147">
        <f>IF(AND($I2354="Si",P2354=1),1,IF(AND($I2354="Fisico",P2354=1),1,IF(AND(P2354=1,$I2354="Electronico"),2,IF(P2354=1,VLOOKUP($C2354&amp;"|"&amp;$B2354&amp;"|"&amp;$D2354,Empresas!$C$6:$CC$92,$G2354+6+1,0),0))))</f>
        <v>0</v>
      </c>
      <c r="AH2354" s="147">
        <f>IF(AND($I2354="Si",Q2354=1),1,IF(AND($I2354="Fisico",Q2354=1),1,IF(AND(Q2354=1,$I2354="Electronico"),2,IF(Q2354=1,VLOOKUP($C2354&amp;"|"&amp;$B2354&amp;"|"&amp;$D2354,Empresas!$C$6:$CC$92,$G2354+6+1,0),0))))</f>
        <v>0</v>
      </c>
      <c r="AI2354" s="147">
        <f>IF(AND($I2354="Si",R2354=1),1,IF(AND($I2354="Fisico",R2354=1),1,IF(AND(R2354=1,$I2354="Electronico"),2,IF(R2354=1,VLOOKUP($C2354&amp;"|"&amp;$B2354&amp;"|"&amp;$D2354,Empresas!$C$6:$CC$92,$G2354+6+1,0),0))))</f>
        <v>0</v>
      </c>
      <c r="AJ2354" s="147">
        <f>IF(AND($I2354="Si",S2354=1),1,IF(AND($I2354="Fisico",S2354=1),1,IF(AND(S2354=1,$I2354="Electronico"),2,IF(S2354=1,VLOOKUP($C2354&amp;"|"&amp;$B2354&amp;"|"&amp;$D2354,Empresas!$C$6:$CC$92,$G2354+6+1,0),0))))</f>
        <v>0</v>
      </c>
      <c r="AK2354" s="147">
        <f>IF(AND($I2354="Si",T2354=1),1,IF(AND($I2354="Fisico",T2354=1),1,IF(AND(T2354=1,$I2354="Electronico"),2,IF(T2354=1,VLOOKUP($C2354&amp;"|"&amp;$B2354&amp;"|"&amp;$D2354,Empresas!$C$6:$CC$92,$G2354+6+1,0),0))))</f>
        <v>0</v>
      </c>
      <c r="AL2354" s="147">
        <f>IF(AND($I2354="Si",U2354=1),1,IF(AND($I2354="Fisico",U2354=1),1,IF(AND(U2354=1,$I2354="Electronico"),2,IF(U2354=1,VLOOKUP($C2354&amp;"|"&amp;$B2354&amp;"|"&amp;$D2354,Empresas!$C$6:$CC$92,$G2354+6+1,0),0))))</f>
        <v>0</v>
      </c>
      <c r="AM2354" s="149">
        <f t="shared" si="380"/>
        <v>0</v>
      </c>
      <c r="AN2354" s="149">
        <f t="shared" si="381"/>
        <v>0</v>
      </c>
      <c r="AO2354" s="152">
        <f t="shared" si="382"/>
        <v>0</v>
      </c>
    </row>
    <row r="2355" spans="1:41" x14ac:dyDescent="0.25">
      <c r="A2355" s="137" t="str">
        <f>VLOOKUP(D2355,Empresas!$D$7:$F$91,3,0)</f>
        <v>Jose</v>
      </c>
      <c r="B2355" s="138" t="str">
        <f>VLOOKUP(D2355,Empresas!$D$7:$G$91,4,0)</f>
        <v>Wildor</v>
      </c>
      <c r="C2355" s="138" t="s">
        <v>544</v>
      </c>
      <c r="D2355" s="138" t="s">
        <v>482</v>
      </c>
      <c r="E2355" s="138" t="str">
        <f>VLOOKUP(D2355,Empresas!$D$7:$E$92,2,0)</f>
        <v>COMEX GUEVARA S.A.C.</v>
      </c>
      <c r="F2355" s="138" t="s">
        <v>165</v>
      </c>
      <c r="G2355" s="139">
        <f t="shared" si="386"/>
        <v>28</v>
      </c>
      <c r="H2355" s="139" t="str">
        <f>VLOOKUP(D2355,Empresas!$D$6:$L$92,7,0)</f>
        <v>Trimestral</v>
      </c>
      <c r="I2355" s="138" t="str">
        <f>VLOOKUP(VLOOKUP(D2355&amp;"|"&amp;B2355,Empresas!$I$7:$CB$92,G2355,0),Tablas!$A$3:$B$5,2,0)</f>
        <v>No aplica</v>
      </c>
      <c r="J2355" s="78"/>
      <c r="K2355" s="78"/>
      <c r="L2355" s="78"/>
      <c r="M2355" s="78"/>
      <c r="N2355" s="78"/>
      <c r="O2355" s="78"/>
      <c r="P2355" s="78"/>
      <c r="Q2355" s="78"/>
      <c r="R2355" s="78"/>
      <c r="S2355" s="78"/>
      <c r="T2355" s="78"/>
      <c r="U2355" s="78"/>
      <c r="V2355" s="78" t="str">
        <f>VLOOKUP(D2355,Empresas!$D$7:$CF$91,81,0)</f>
        <v>B</v>
      </c>
      <c r="W2355" s="78" t="str">
        <f>VLOOKUP(D2355,Empresas!$D$7:$M$91,10,0)</f>
        <v>Mype</v>
      </c>
      <c r="X2355" s="69" t="str">
        <f t="shared" si="378"/>
        <v>SI</v>
      </c>
      <c r="Y2355" s="153" t="str">
        <f t="shared" si="379"/>
        <v>No aplica</v>
      </c>
      <c r="Z2355" s="147">
        <f>IF(Y2355="No aplica",0,IF(I2355="no",0,IF(I2355="No aplica",0,IF(I2355="Si",1,IF(I2355="Fisico",1,IF(I2355="Electronico",2,VLOOKUP(C2355&amp;"|"&amp;B2355&amp;"|"&amp;D2355,Empresas!$C$6:$CC$92,G2355+6+1,0)))))))</f>
        <v>0</v>
      </c>
      <c r="AA2355" s="147">
        <f>IF(AND($I2355="Si",J2355=1),1,IF(AND($I2355="Fisico",J2355=1),1,IF(AND(J2355=1,$I2355="Electronico"),2,IF(J2355=1,VLOOKUP($C2355&amp;"|"&amp;$B2355&amp;"|"&amp;$D2355,Empresas!$C$6:$CC$92,$G2355+6+1,0),0))))</f>
        <v>0</v>
      </c>
      <c r="AB2355" s="147">
        <f>IF(AND($I2355="Si",K2355=1),1,IF(AND($I2355="Fisico",K2355=1),1,IF(AND(K2355=1,$I2355="Electronico"),2,IF(K2355=1,VLOOKUP($C2355&amp;"|"&amp;$B2355&amp;"|"&amp;$D2355,Empresas!$C$6:$CC$92,$G2355+6+1,0),0))))</f>
        <v>0</v>
      </c>
      <c r="AC2355" s="147">
        <f>IF(AND($I2355="Si",L2355=1),1,IF(AND($I2355="Fisico",L2355=1),1,IF(AND(L2355=1,$I2355="Electronico"),2,IF(L2355=1,VLOOKUP($C2355&amp;"|"&amp;$B2355&amp;"|"&amp;$D2355,Empresas!$C$6:$CC$92,$G2355+6+1,0),0))))</f>
        <v>0</v>
      </c>
      <c r="AD2355" s="147">
        <f>IF(AND($I2355="Si",M2355=1),1,IF(AND($I2355="Fisico",M2355=1),1,IF(AND(M2355=1,$I2355="Electronico"),2,IF(M2355=1,VLOOKUP($C2355&amp;"|"&amp;$B2355&amp;"|"&amp;$D2355,Empresas!$C$6:$CC$92,$G2355+6+1,0),0))))</f>
        <v>0</v>
      </c>
      <c r="AE2355" s="147">
        <f>IF(AND($I2355="Si",N2355=1),1,IF(AND($I2355="Fisico",N2355=1),1,IF(AND(N2355=1,$I2355="Electronico"),2,IF(N2355=1,VLOOKUP($C2355&amp;"|"&amp;$B2355&amp;"|"&amp;$D2355,Empresas!$C$6:$CC$92,$G2355+6+1,0),0))))</f>
        <v>0</v>
      </c>
      <c r="AF2355" s="147">
        <f>IF(AND($I2355="Si",O2355=1),1,IF(AND($I2355="Fisico",O2355=1),1,IF(AND(O2355=1,$I2355="Electronico"),2,IF(O2355=1,VLOOKUP($C2355&amp;"|"&amp;$B2355&amp;"|"&amp;$D2355,Empresas!$C$6:$CC$92,$G2355+6+1,0),0))))</f>
        <v>0</v>
      </c>
      <c r="AG2355" s="147">
        <f>IF(AND($I2355="Si",P2355=1),1,IF(AND($I2355="Fisico",P2355=1),1,IF(AND(P2355=1,$I2355="Electronico"),2,IF(P2355=1,VLOOKUP($C2355&amp;"|"&amp;$B2355&amp;"|"&amp;$D2355,Empresas!$C$6:$CC$92,$G2355+6+1,0),0))))</f>
        <v>0</v>
      </c>
      <c r="AH2355" s="147">
        <f>IF(AND($I2355="Si",Q2355=1),1,IF(AND($I2355="Fisico",Q2355=1),1,IF(AND(Q2355=1,$I2355="Electronico"),2,IF(Q2355=1,VLOOKUP($C2355&amp;"|"&amp;$B2355&amp;"|"&amp;$D2355,Empresas!$C$6:$CC$92,$G2355+6+1,0),0))))</f>
        <v>0</v>
      </c>
      <c r="AI2355" s="147">
        <f>IF(AND($I2355="Si",R2355=1),1,IF(AND($I2355="Fisico",R2355=1),1,IF(AND(R2355=1,$I2355="Electronico"),2,IF(R2355=1,VLOOKUP($C2355&amp;"|"&amp;$B2355&amp;"|"&amp;$D2355,Empresas!$C$6:$CC$92,$G2355+6+1,0),0))))</f>
        <v>0</v>
      </c>
      <c r="AJ2355" s="147">
        <f>IF(AND($I2355="Si",S2355=1),1,IF(AND($I2355="Fisico",S2355=1),1,IF(AND(S2355=1,$I2355="Electronico"),2,IF(S2355=1,VLOOKUP($C2355&amp;"|"&amp;$B2355&amp;"|"&amp;$D2355,Empresas!$C$6:$CC$92,$G2355+6+1,0),0))))</f>
        <v>0</v>
      </c>
      <c r="AK2355" s="147">
        <f>IF(AND($I2355="Si",T2355=1),1,IF(AND($I2355="Fisico",T2355=1),1,IF(AND(T2355=1,$I2355="Electronico"),2,IF(T2355=1,VLOOKUP($C2355&amp;"|"&amp;$B2355&amp;"|"&amp;$D2355,Empresas!$C$6:$CC$92,$G2355+6+1,0),0))))</f>
        <v>0</v>
      </c>
      <c r="AL2355" s="147">
        <f>IF(AND($I2355="Si",U2355=1),1,IF(AND($I2355="Fisico",U2355=1),1,IF(AND(U2355=1,$I2355="Electronico"),2,IF(U2355=1,VLOOKUP($C2355&amp;"|"&amp;$B2355&amp;"|"&amp;$D2355,Empresas!$C$6:$CC$92,$G2355+6+1,0),0))))</f>
        <v>0</v>
      </c>
      <c r="AM2355" s="149">
        <f t="shared" si="380"/>
        <v>0</v>
      </c>
      <c r="AN2355" s="149">
        <f t="shared" si="381"/>
        <v>0</v>
      </c>
      <c r="AO2355" s="152">
        <f t="shared" si="382"/>
        <v>0</v>
      </c>
    </row>
    <row r="2356" spans="1:41" x14ac:dyDescent="0.25">
      <c r="A2356" s="137" t="str">
        <f>VLOOKUP(D2356,Empresas!$D$7:$F$91,3,0)</f>
        <v>Jose</v>
      </c>
      <c r="B2356" s="138" t="str">
        <f>VLOOKUP(D2356,Empresas!$D$7:$G$91,4,0)</f>
        <v>Wildor</v>
      </c>
      <c r="C2356" s="138" t="s">
        <v>544</v>
      </c>
      <c r="D2356" s="138" t="s">
        <v>482</v>
      </c>
      <c r="E2356" s="138" t="str">
        <f>VLOOKUP(D2356,Empresas!$D$7:$E$92,2,0)</f>
        <v>COMEX GUEVARA S.A.C.</v>
      </c>
      <c r="F2356" s="138" t="s">
        <v>166</v>
      </c>
      <c r="G2356" s="139">
        <f t="shared" si="386"/>
        <v>31</v>
      </c>
      <c r="H2356" s="139" t="str">
        <f>VLOOKUP(D2356,Empresas!$D$6:$L$92,7,0)</f>
        <v>Trimestral</v>
      </c>
      <c r="I2356" s="138" t="str">
        <f>VLOOKUP(VLOOKUP(D2356&amp;"|"&amp;B2356,Empresas!$I$7:$CB$92,G2356,0),Tablas!$A$3:$B$5,2,0)</f>
        <v>No aplica</v>
      </c>
      <c r="J2356" s="78"/>
      <c r="K2356" s="78"/>
      <c r="L2356" s="78"/>
      <c r="M2356" s="78"/>
      <c r="N2356" s="78"/>
      <c r="O2356" s="78"/>
      <c r="P2356" s="78"/>
      <c r="Q2356" s="78"/>
      <c r="R2356" s="78"/>
      <c r="S2356" s="78"/>
      <c r="T2356" s="78"/>
      <c r="U2356" s="78"/>
      <c r="V2356" s="78" t="str">
        <f>VLOOKUP(D2356,Empresas!$D$7:$CF$91,81,0)</f>
        <v>B</v>
      </c>
      <c r="W2356" s="78" t="str">
        <f>VLOOKUP(D2356,Empresas!$D$7:$M$91,10,0)</f>
        <v>Mype</v>
      </c>
      <c r="X2356" s="69" t="str">
        <f t="shared" si="378"/>
        <v>SI</v>
      </c>
      <c r="Y2356" s="153" t="str">
        <f t="shared" si="379"/>
        <v>No aplica</v>
      </c>
      <c r="Z2356" s="147">
        <f>IF(Y2356="No aplica",0,IF(I2356="no",0,IF(I2356="No aplica",0,IF(I2356="Si",1,IF(I2356="Fisico",1,IF(I2356="Electronico",2,VLOOKUP(C2356&amp;"|"&amp;B2356&amp;"|"&amp;D2356,Empresas!$C$6:$CC$92,G2356+6+1,0)))))))</f>
        <v>0</v>
      </c>
      <c r="AA2356" s="147">
        <f>IF(AND($I2356="Si",J2356=1),1,IF(AND($I2356="Fisico",J2356=1),1,IF(AND(J2356=1,$I2356="Electronico"),2,IF(J2356=1,VLOOKUP($C2356&amp;"|"&amp;$B2356&amp;"|"&amp;$D2356,Empresas!$C$6:$CC$92,$G2356+6+1,0),0))))</f>
        <v>0</v>
      </c>
      <c r="AB2356" s="147">
        <f>IF(AND($I2356="Si",K2356=1),1,IF(AND($I2356="Fisico",K2356=1),1,IF(AND(K2356=1,$I2356="Electronico"),2,IF(K2356=1,VLOOKUP($C2356&amp;"|"&amp;$B2356&amp;"|"&amp;$D2356,Empresas!$C$6:$CC$92,$G2356+6+1,0),0))))</f>
        <v>0</v>
      </c>
      <c r="AC2356" s="147">
        <f>IF(AND($I2356="Si",L2356=1),1,IF(AND($I2356="Fisico",L2356=1),1,IF(AND(L2356=1,$I2356="Electronico"),2,IF(L2356=1,VLOOKUP($C2356&amp;"|"&amp;$B2356&amp;"|"&amp;$D2356,Empresas!$C$6:$CC$92,$G2356+6+1,0),0))))</f>
        <v>0</v>
      </c>
      <c r="AD2356" s="147">
        <f>IF(AND($I2356="Si",M2356=1),1,IF(AND($I2356="Fisico",M2356=1),1,IF(AND(M2356=1,$I2356="Electronico"),2,IF(M2356=1,VLOOKUP($C2356&amp;"|"&amp;$B2356&amp;"|"&amp;$D2356,Empresas!$C$6:$CC$92,$G2356+6+1,0),0))))</f>
        <v>0</v>
      </c>
      <c r="AE2356" s="147">
        <f>IF(AND($I2356="Si",N2356=1),1,IF(AND($I2356="Fisico",N2356=1),1,IF(AND(N2356=1,$I2356="Electronico"),2,IF(N2356=1,VLOOKUP($C2356&amp;"|"&amp;$B2356&amp;"|"&amp;$D2356,Empresas!$C$6:$CC$92,$G2356+6+1,0),0))))</f>
        <v>0</v>
      </c>
      <c r="AF2356" s="147">
        <f>IF(AND($I2356="Si",O2356=1),1,IF(AND($I2356="Fisico",O2356=1),1,IF(AND(O2356=1,$I2356="Electronico"),2,IF(O2356=1,VLOOKUP($C2356&amp;"|"&amp;$B2356&amp;"|"&amp;$D2356,Empresas!$C$6:$CC$92,$G2356+6+1,0),0))))</f>
        <v>0</v>
      </c>
      <c r="AG2356" s="147">
        <f>IF(AND($I2356="Si",P2356=1),1,IF(AND($I2356="Fisico",P2356=1),1,IF(AND(P2356=1,$I2356="Electronico"),2,IF(P2356=1,VLOOKUP($C2356&amp;"|"&amp;$B2356&amp;"|"&amp;$D2356,Empresas!$C$6:$CC$92,$G2356+6+1,0),0))))</f>
        <v>0</v>
      </c>
      <c r="AH2356" s="147">
        <f>IF(AND($I2356="Si",Q2356=1),1,IF(AND($I2356="Fisico",Q2356=1),1,IF(AND(Q2356=1,$I2356="Electronico"),2,IF(Q2356=1,VLOOKUP($C2356&amp;"|"&amp;$B2356&amp;"|"&amp;$D2356,Empresas!$C$6:$CC$92,$G2356+6+1,0),0))))</f>
        <v>0</v>
      </c>
      <c r="AI2356" s="147">
        <f>IF(AND($I2356="Si",R2356=1),1,IF(AND($I2356="Fisico",R2356=1),1,IF(AND(R2356=1,$I2356="Electronico"),2,IF(R2356=1,VLOOKUP($C2356&amp;"|"&amp;$B2356&amp;"|"&amp;$D2356,Empresas!$C$6:$CC$92,$G2356+6+1,0),0))))</f>
        <v>0</v>
      </c>
      <c r="AJ2356" s="147">
        <f>IF(AND($I2356="Si",S2356=1),1,IF(AND($I2356="Fisico",S2356=1),1,IF(AND(S2356=1,$I2356="Electronico"),2,IF(S2356=1,VLOOKUP($C2356&amp;"|"&amp;$B2356&amp;"|"&amp;$D2356,Empresas!$C$6:$CC$92,$G2356+6+1,0),0))))</f>
        <v>0</v>
      </c>
      <c r="AK2356" s="147">
        <f>IF(AND($I2356="Si",T2356=1),1,IF(AND($I2356="Fisico",T2356=1),1,IF(AND(T2356=1,$I2356="Electronico"),2,IF(T2356=1,VLOOKUP($C2356&amp;"|"&amp;$B2356&amp;"|"&amp;$D2356,Empresas!$C$6:$CC$92,$G2356+6+1,0),0))))</f>
        <v>0</v>
      </c>
      <c r="AL2356" s="147">
        <f>IF(AND($I2356="Si",U2356=1),1,IF(AND($I2356="Fisico",U2356=1),1,IF(AND(U2356=1,$I2356="Electronico"),2,IF(U2356=1,VLOOKUP($C2356&amp;"|"&amp;$B2356&amp;"|"&amp;$D2356,Empresas!$C$6:$CC$92,$G2356+6+1,0),0))))</f>
        <v>0</v>
      </c>
      <c r="AM2356" s="149">
        <f t="shared" si="380"/>
        <v>0</v>
      </c>
      <c r="AN2356" s="149">
        <f t="shared" si="381"/>
        <v>0</v>
      </c>
      <c r="AO2356" s="152">
        <f t="shared" si="382"/>
        <v>0</v>
      </c>
    </row>
    <row r="2357" spans="1:41" x14ac:dyDescent="0.25">
      <c r="A2357" s="137" t="str">
        <f>VLOOKUP(D2357,Empresas!$D$7:$F$91,3,0)</f>
        <v>Jose</v>
      </c>
      <c r="B2357" s="138" t="str">
        <f>VLOOKUP(D2357,Empresas!$D$7:$G$91,4,0)</f>
        <v>Wildor</v>
      </c>
      <c r="C2357" s="138" t="s">
        <v>544</v>
      </c>
      <c r="D2357" s="138" t="s">
        <v>482</v>
      </c>
      <c r="E2357" s="138" t="str">
        <f>VLOOKUP(D2357,Empresas!$D$7:$E$92,2,0)</f>
        <v>COMEX GUEVARA S.A.C.</v>
      </c>
      <c r="F2357" s="138" t="s">
        <v>167</v>
      </c>
      <c r="G2357" s="139">
        <f t="shared" si="386"/>
        <v>34</v>
      </c>
      <c r="H2357" s="139" t="str">
        <f>VLOOKUP(D2357,Empresas!$D$6:$L$92,7,0)</f>
        <v>Trimestral</v>
      </c>
      <c r="I2357" s="138" t="str">
        <f>VLOOKUP(VLOOKUP(D2357&amp;"|"&amp;B2357,Empresas!$I$7:$CB$92,G2357,0),Tablas!$A$3:$B$5,2,0)</f>
        <v>No aplica</v>
      </c>
      <c r="J2357" s="78"/>
      <c r="K2357" s="78"/>
      <c r="L2357" s="78"/>
      <c r="M2357" s="78"/>
      <c r="N2357" s="78"/>
      <c r="O2357" s="78"/>
      <c r="P2357" s="78"/>
      <c r="Q2357" s="78"/>
      <c r="R2357" s="78"/>
      <c r="S2357" s="78"/>
      <c r="T2357" s="78"/>
      <c r="U2357" s="78"/>
      <c r="V2357" s="78" t="str">
        <f>VLOOKUP(D2357,Empresas!$D$7:$CF$91,81,0)</f>
        <v>B</v>
      </c>
      <c r="W2357" s="78" t="str">
        <f>VLOOKUP(D2357,Empresas!$D$7:$M$91,10,0)</f>
        <v>Mype</v>
      </c>
      <c r="X2357" s="69" t="str">
        <f t="shared" si="378"/>
        <v>SI</v>
      </c>
      <c r="Y2357" s="153" t="str">
        <f t="shared" si="379"/>
        <v>No aplica</v>
      </c>
      <c r="Z2357" s="147">
        <f>IF(Y2357="No aplica",0,IF(I2357="no",0,IF(I2357="No aplica",0,IF(I2357="Si",1,IF(I2357="Fisico",1,IF(I2357="Electronico",2,VLOOKUP(C2357&amp;"|"&amp;B2357&amp;"|"&amp;D2357,Empresas!$C$6:$CC$92,G2357+6+1,0)))))))</f>
        <v>0</v>
      </c>
      <c r="AA2357" s="147">
        <f>IF(AND($I2357="Si",J2357=1),1,IF(AND($I2357="Fisico",J2357=1),1,IF(AND(J2357=1,$I2357="Electronico"),2,IF(J2357=1,VLOOKUP($C2357&amp;"|"&amp;$B2357&amp;"|"&amp;$D2357,Empresas!$C$6:$CC$92,$G2357+6+1,0),0))))</f>
        <v>0</v>
      </c>
      <c r="AB2357" s="147">
        <f>IF(AND($I2357="Si",K2357=1),1,IF(AND($I2357="Fisico",K2357=1),1,IF(AND(K2357=1,$I2357="Electronico"),2,IF(K2357=1,VLOOKUP($C2357&amp;"|"&amp;$B2357&amp;"|"&amp;$D2357,Empresas!$C$6:$CC$92,$G2357+6+1,0),0))))</f>
        <v>0</v>
      </c>
      <c r="AC2357" s="147">
        <f>IF(AND($I2357="Si",L2357=1),1,IF(AND($I2357="Fisico",L2357=1),1,IF(AND(L2357=1,$I2357="Electronico"),2,IF(L2357=1,VLOOKUP($C2357&amp;"|"&amp;$B2357&amp;"|"&amp;$D2357,Empresas!$C$6:$CC$92,$G2357+6+1,0),0))))</f>
        <v>0</v>
      </c>
      <c r="AD2357" s="147">
        <f>IF(AND($I2357="Si",M2357=1),1,IF(AND($I2357="Fisico",M2357=1),1,IF(AND(M2357=1,$I2357="Electronico"),2,IF(M2357=1,VLOOKUP($C2357&amp;"|"&amp;$B2357&amp;"|"&amp;$D2357,Empresas!$C$6:$CC$92,$G2357+6+1,0),0))))</f>
        <v>0</v>
      </c>
      <c r="AE2357" s="147">
        <f>IF(AND($I2357="Si",N2357=1),1,IF(AND($I2357="Fisico",N2357=1),1,IF(AND(N2357=1,$I2357="Electronico"),2,IF(N2357=1,VLOOKUP($C2357&amp;"|"&amp;$B2357&amp;"|"&amp;$D2357,Empresas!$C$6:$CC$92,$G2357+6+1,0),0))))</f>
        <v>0</v>
      </c>
      <c r="AF2357" s="147">
        <f>IF(AND($I2357="Si",O2357=1),1,IF(AND($I2357="Fisico",O2357=1),1,IF(AND(O2357=1,$I2357="Electronico"),2,IF(O2357=1,VLOOKUP($C2357&amp;"|"&amp;$B2357&amp;"|"&amp;$D2357,Empresas!$C$6:$CC$92,$G2357+6+1,0),0))))</f>
        <v>0</v>
      </c>
      <c r="AG2357" s="147">
        <f>IF(AND($I2357="Si",P2357=1),1,IF(AND($I2357="Fisico",P2357=1),1,IF(AND(P2357=1,$I2357="Electronico"),2,IF(P2357=1,VLOOKUP($C2357&amp;"|"&amp;$B2357&amp;"|"&amp;$D2357,Empresas!$C$6:$CC$92,$G2357+6+1,0),0))))</f>
        <v>0</v>
      </c>
      <c r="AH2357" s="147">
        <f>IF(AND($I2357="Si",Q2357=1),1,IF(AND($I2357="Fisico",Q2357=1),1,IF(AND(Q2357=1,$I2357="Electronico"),2,IF(Q2357=1,VLOOKUP($C2357&amp;"|"&amp;$B2357&amp;"|"&amp;$D2357,Empresas!$C$6:$CC$92,$G2357+6+1,0),0))))</f>
        <v>0</v>
      </c>
      <c r="AI2357" s="147">
        <f>IF(AND($I2357="Si",R2357=1),1,IF(AND($I2357="Fisico",R2357=1),1,IF(AND(R2357=1,$I2357="Electronico"),2,IF(R2357=1,VLOOKUP($C2357&amp;"|"&amp;$B2357&amp;"|"&amp;$D2357,Empresas!$C$6:$CC$92,$G2357+6+1,0),0))))</f>
        <v>0</v>
      </c>
      <c r="AJ2357" s="147">
        <f>IF(AND($I2357="Si",S2357=1),1,IF(AND($I2357="Fisico",S2357=1),1,IF(AND(S2357=1,$I2357="Electronico"),2,IF(S2357=1,VLOOKUP($C2357&amp;"|"&amp;$B2357&amp;"|"&amp;$D2357,Empresas!$C$6:$CC$92,$G2357+6+1,0),0))))</f>
        <v>0</v>
      </c>
      <c r="AK2357" s="147">
        <f>IF(AND($I2357="Si",T2357=1),1,IF(AND($I2357="Fisico",T2357=1),1,IF(AND(T2357=1,$I2357="Electronico"),2,IF(T2357=1,VLOOKUP($C2357&amp;"|"&amp;$B2357&amp;"|"&amp;$D2357,Empresas!$C$6:$CC$92,$G2357+6+1,0),0))))</f>
        <v>0</v>
      </c>
      <c r="AL2357" s="147">
        <f>IF(AND($I2357="Si",U2357=1),1,IF(AND($I2357="Fisico",U2357=1),1,IF(AND(U2357=1,$I2357="Electronico"),2,IF(U2357=1,VLOOKUP($C2357&amp;"|"&amp;$B2357&amp;"|"&amp;$D2357,Empresas!$C$6:$CC$92,$G2357+6+1,0),0))))</f>
        <v>0</v>
      </c>
      <c r="AM2357" s="149">
        <f t="shared" si="380"/>
        <v>0</v>
      </c>
      <c r="AN2357" s="149">
        <f t="shared" si="381"/>
        <v>0</v>
      </c>
      <c r="AO2357" s="152">
        <f t="shared" si="382"/>
        <v>0</v>
      </c>
    </row>
    <row r="2358" spans="1:41" x14ac:dyDescent="0.25">
      <c r="A2358" s="137" t="str">
        <f>VLOOKUP(D2358,Empresas!$D$7:$F$91,3,0)</f>
        <v>Jose</v>
      </c>
      <c r="B2358" s="138" t="str">
        <f>VLOOKUP(D2358,Empresas!$D$7:$G$91,4,0)</f>
        <v>Wildor</v>
      </c>
      <c r="C2358" s="138" t="s">
        <v>544</v>
      </c>
      <c r="D2358" s="138" t="s">
        <v>482</v>
      </c>
      <c r="E2358" s="138" t="str">
        <f>VLOOKUP(D2358,Empresas!$D$7:$E$92,2,0)</f>
        <v>COMEX GUEVARA S.A.C.</v>
      </c>
      <c r="F2358" s="138" t="s">
        <v>168</v>
      </c>
      <c r="G2358" s="139">
        <f t="shared" si="386"/>
        <v>37</v>
      </c>
      <c r="H2358" s="139" t="str">
        <f>VLOOKUP(D2358,Empresas!$D$6:$L$92,7,0)</f>
        <v>Trimestral</v>
      </c>
      <c r="I2358" s="138" t="str">
        <f>VLOOKUP(VLOOKUP(D2358&amp;"|"&amp;B2358,Empresas!$I$7:$CB$92,G2358,0),Tablas!$A$3:$B$5,2,0)</f>
        <v>No aplica</v>
      </c>
      <c r="J2358" s="78"/>
      <c r="K2358" s="78"/>
      <c r="L2358" s="78"/>
      <c r="M2358" s="78"/>
      <c r="N2358" s="78"/>
      <c r="O2358" s="78"/>
      <c r="P2358" s="78"/>
      <c r="Q2358" s="78"/>
      <c r="R2358" s="78"/>
      <c r="S2358" s="78"/>
      <c r="T2358" s="78"/>
      <c r="U2358" s="78"/>
      <c r="V2358" s="78" t="str">
        <f>VLOOKUP(D2358,Empresas!$D$7:$CF$91,81,0)</f>
        <v>B</v>
      </c>
      <c r="W2358" s="78" t="str">
        <f>VLOOKUP(D2358,Empresas!$D$7:$M$91,10,0)</f>
        <v>Mype</v>
      </c>
      <c r="X2358" s="69" t="str">
        <f t="shared" si="378"/>
        <v>SI</v>
      </c>
      <c r="Y2358" s="153" t="str">
        <f t="shared" si="379"/>
        <v>No aplica</v>
      </c>
      <c r="Z2358" s="147">
        <f>IF(Y2358="No aplica",0,IF(I2358="no",0,IF(I2358="No aplica",0,IF(I2358="Si",1,IF(I2358="Fisico",1,IF(I2358="Electronico",2,VLOOKUP(C2358&amp;"|"&amp;B2358&amp;"|"&amp;D2358,Empresas!$C$6:$CC$92,G2358+6+1,0)))))))</f>
        <v>0</v>
      </c>
      <c r="AA2358" s="147">
        <f>IF(AND($I2358="Si",J2358=1),1,IF(AND($I2358="Fisico",J2358=1),1,IF(AND(J2358=1,$I2358="Electronico"),2,IF(J2358=1,VLOOKUP($C2358&amp;"|"&amp;$B2358&amp;"|"&amp;$D2358,Empresas!$C$6:$CC$92,$G2358+6+1,0),0))))</f>
        <v>0</v>
      </c>
      <c r="AB2358" s="147">
        <f>IF(AND($I2358="Si",K2358=1),1,IF(AND($I2358="Fisico",K2358=1),1,IF(AND(K2358=1,$I2358="Electronico"),2,IF(K2358=1,VLOOKUP($C2358&amp;"|"&amp;$B2358&amp;"|"&amp;$D2358,Empresas!$C$6:$CC$92,$G2358+6+1,0),0))))</f>
        <v>0</v>
      </c>
      <c r="AC2358" s="147">
        <f>IF(AND($I2358="Si",L2358=1),1,IF(AND($I2358="Fisico",L2358=1),1,IF(AND(L2358=1,$I2358="Electronico"),2,IF(L2358=1,VLOOKUP($C2358&amp;"|"&amp;$B2358&amp;"|"&amp;$D2358,Empresas!$C$6:$CC$92,$G2358+6+1,0),0))))</f>
        <v>0</v>
      </c>
      <c r="AD2358" s="147">
        <f>IF(AND($I2358="Si",M2358=1),1,IF(AND($I2358="Fisico",M2358=1),1,IF(AND(M2358=1,$I2358="Electronico"),2,IF(M2358=1,VLOOKUP($C2358&amp;"|"&amp;$B2358&amp;"|"&amp;$D2358,Empresas!$C$6:$CC$92,$G2358+6+1,0),0))))</f>
        <v>0</v>
      </c>
      <c r="AE2358" s="147">
        <f>IF(AND($I2358="Si",N2358=1),1,IF(AND($I2358="Fisico",N2358=1),1,IF(AND(N2358=1,$I2358="Electronico"),2,IF(N2358=1,VLOOKUP($C2358&amp;"|"&amp;$B2358&amp;"|"&amp;$D2358,Empresas!$C$6:$CC$92,$G2358+6+1,0),0))))</f>
        <v>0</v>
      </c>
      <c r="AF2358" s="147">
        <f>IF(AND($I2358="Si",O2358=1),1,IF(AND($I2358="Fisico",O2358=1),1,IF(AND(O2358=1,$I2358="Electronico"),2,IF(O2358=1,VLOOKUP($C2358&amp;"|"&amp;$B2358&amp;"|"&amp;$D2358,Empresas!$C$6:$CC$92,$G2358+6+1,0),0))))</f>
        <v>0</v>
      </c>
      <c r="AG2358" s="147">
        <f>IF(AND($I2358="Si",P2358=1),1,IF(AND($I2358="Fisico",P2358=1),1,IF(AND(P2358=1,$I2358="Electronico"),2,IF(P2358=1,VLOOKUP($C2358&amp;"|"&amp;$B2358&amp;"|"&amp;$D2358,Empresas!$C$6:$CC$92,$G2358+6+1,0),0))))</f>
        <v>0</v>
      </c>
      <c r="AH2358" s="147">
        <f>IF(AND($I2358="Si",Q2358=1),1,IF(AND($I2358="Fisico",Q2358=1),1,IF(AND(Q2358=1,$I2358="Electronico"),2,IF(Q2358=1,VLOOKUP($C2358&amp;"|"&amp;$B2358&amp;"|"&amp;$D2358,Empresas!$C$6:$CC$92,$G2358+6+1,0),0))))</f>
        <v>0</v>
      </c>
      <c r="AI2358" s="147">
        <f>IF(AND($I2358="Si",R2358=1),1,IF(AND($I2358="Fisico",R2358=1),1,IF(AND(R2358=1,$I2358="Electronico"),2,IF(R2358=1,VLOOKUP($C2358&amp;"|"&amp;$B2358&amp;"|"&amp;$D2358,Empresas!$C$6:$CC$92,$G2358+6+1,0),0))))</f>
        <v>0</v>
      </c>
      <c r="AJ2358" s="147">
        <f>IF(AND($I2358="Si",S2358=1),1,IF(AND($I2358="Fisico",S2358=1),1,IF(AND(S2358=1,$I2358="Electronico"),2,IF(S2358=1,VLOOKUP($C2358&amp;"|"&amp;$B2358&amp;"|"&amp;$D2358,Empresas!$C$6:$CC$92,$G2358+6+1,0),0))))</f>
        <v>0</v>
      </c>
      <c r="AK2358" s="147">
        <f>IF(AND($I2358="Si",T2358=1),1,IF(AND($I2358="Fisico",T2358=1),1,IF(AND(T2358=1,$I2358="Electronico"),2,IF(T2358=1,VLOOKUP($C2358&amp;"|"&amp;$B2358&amp;"|"&amp;$D2358,Empresas!$C$6:$CC$92,$G2358+6+1,0),0))))</f>
        <v>0</v>
      </c>
      <c r="AL2358" s="147">
        <f>IF(AND($I2358="Si",U2358=1),1,IF(AND($I2358="Fisico",U2358=1),1,IF(AND(U2358=1,$I2358="Electronico"),2,IF(U2358=1,VLOOKUP($C2358&amp;"|"&amp;$B2358&amp;"|"&amp;$D2358,Empresas!$C$6:$CC$92,$G2358+6+1,0),0))))</f>
        <v>0</v>
      </c>
      <c r="AM2358" s="149">
        <f t="shared" si="380"/>
        <v>0</v>
      </c>
      <c r="AN2358" s="149">
        <f t="shared" si="381"/>
        <v>0</v>
      </c>
      <c r="AO2358" s="152">
        <f t="shared" si="382"/>
        <v>0</v>
      </c>
    </row>
    <row r="2359" spans="1:41" x14ac:dyDescent="0.25">
      <c r="A2359" s="137" t="str">
        <f>VLOOKUP(D2359,Empresas!$D$7:$F$91,3,0)</f>
        <v>Jose</v>
      </c>
      <c r="B2359" s="138" t="str">
        <f>VLOOKUP(D2359,Empresas!$D$7:$G$91,4,0)</f>
        <v>Wildor</v>
      </c>
      <c r="C2359" s="138" t="s">
        <v>544</v>
      </c>
      <c r="D2359" s="138" t="s">
        <v>482</v>
      </c>
      <c r="E2359" s="138" t="str">
        <f>VLOOKUP(D2359,Empresas!$D$7:$E$92,2,0)</f>
        <v>COMEX GUEVARA S.A.C.</v>
      </c>
      <c r="F2359" s="138" t="s">
        <v>169</v>
      </c>
      <c r="G2359" s="139">
        <f t="shared" si="386"/>
        <v>40</v>
      </c>
      <c r="H2359" s="139" t="str">
        <f>VLOOKUP(D2359,Empresas!$D$6:$L$92,7,0)</f>
        <v>Trimestral</v>
      </c>
      <c r="I2359" s="138" t="str">
        <f>VLOOKUP(VLOOKUP(D2359&amp;"|"&amp;B2359,Empresas!$I$7:$CB$92,G2359,0),Tablas!$A$3:$B$5,2,0)</f>
        <v>No aplica</v>
      </c>
      <c r="J2359" s="78"/>
      <c r="K2359" s="78"/>
      <c r="L2359" s="78"/>
      <c r="M2359" s="78"/>
      <c r="N2359" s="78"/>
      <c r="O2359" s="78"/>
      <c r="P2359" s="78"/>
      <c r="Q2359" s="78"/>
      <c r="R2359" s="78"/>
      <c r="S2359" s="78"/>
      <c r="T2359" s="78"/>
      <c r="U2359" s="78"/>
      <c r="V2359" s="78" t="str">
        <f>VLOOKUP(D2359,Empresas!$D$7:$CF$91,81,0)</f>
        <v>B</v>
      </c>
      <c r="W2359" s="78" t="str">
        <f>VLOOKUP(D2359,Empresas!$D$7:$M$91,10,0)</f>
        <v>Mype</v>
      </c>
      <c r="X2359" s="69" t="str">
        <f t="shared" si="378"/>
        <v>SI</v>
      </c>
      <c r="Y2359" s="153" t="str">
        <f t="shared" si="379"/>
        <v>No aplica</v>
      </c>
      <c r="Z2359" s="147">
        <f>IF(Y2359="No aplica",0,IF(I2359="no",0,IF(I2359="No aplica",0,IF(I2359="Si",1,IF(I2359="Fisico",1,IF(I2359="Electronico",2,VLOOKUP(C2359&amp;"|"&amp;B2359&amp;"|"&amp;D2359,Empresas!$C$6:$CC$92,G2359+6+1,0)))))))</f>
        <v>0</v>
      </c>
      <c r="AA2359" s="147">
        <f>IF(AND($I2359="Si",J2359=1),1,IF(AND($I2359="Fisico",J2359=1),1,IF(AND(J2359=1,$I2359="Electronico"),2,IF(J2359=1,VLOOKUP($C2359&amp;"|"&amp;$B2359&amp;"|"&amp;$D2359,Empresas!$C$6:$CC$92,$G2359+6+1,0),0))))</f>
        <v>0</v>
      </c>
      <c r="AB2359" s="147">
        <f>IF(AND($I2359="Si",K2359=1),1,IF(AND($I2359="Fisico",K2359=1),1,IF(AND(K2359=1,$I2359="Electronico"),2,IF(K2359=1,VLOOKUP($C2359&amp;"|"&amp;$B2359&amp;"|"&amp;$D2359,Empresas!$C$6:$CC$92,$G2359+6+1,0),0))))</f>
        <v>0</v>
      </c>
      <c r="AC2359" s="147">
        <f>IF(AND($I2359="Si",L2359=1),1,IF(AND($I2359="Fisico",L2359=1),1,IF(AND(L2359=1,$I2359="Electronico"),2,IF(L2359=1,VLOOKUP($C2359&amp;"|"&amp;$B2359&amp;"|"&amp;$D2359,Empresas!$C$6:$CC$92,$G2359+6+1,0),0))))</f>
        <v>0</v>
      </c>
      <c r="AD2359" s="147">
        <f>IF(AND($I2359="Si",M2359=1),1,IF(AND($I2359="Fisico",M2359=1),1,IF(AND(M2359=1,$I2359="Electronico"),2,IF(M2359=1,VLOOKUP($C2359&amp;"|"&amp;$B2359&amp;"|"&amp;$D2359,Empresas!$C$6:$CC$92,$G2359+6+1,0),0))))</f>
        <v>0</v>
      </c>
      <c r="AE2359" s="147">
        <f>IF(AND($I2359="Si",N2359=1),1,IF(AND($I2359="Fisico",N2359=1),1,IF(AND(N2359=1,$I2359="Electronico"),2,IF(N2359=1,VLOOKUP($C2359&amp;"|"&amp;$B2359&amp;"|"&amp;$D2359,Empresas!$C$6:$CC$92,$G2359+6+1,0),0))))</f>
        <v>0</v>
      </c>
      <c r="AF2359" s="147">
        <f>IF(AND($I2359="Si",O2359=1),1,IF(AND($I2359="Fisico",O2359=1),1,IF(AND(O2359=1,$I2359="Electronico"),2,IF(O2359=1,VLOOKUP($C2359&amp;"|"&amp;$B2359&amp;"|"&amp;$D2359,Empresas!$C$6:$CC$92,$G2359+6+1,0),0))))</f>
        <v>0</v>
      </c>
      <c r="AG2359" s="147">
        <f>IF(AND($I2359="Si",P2359=1),1,IF(AND($I2359="Fisico",P2359=1),1,IF(AND(P2359=1,$I2359="Electronico"),2,IF(P2359=1,VLOOKUP($C2359&amp;"|"&amp;$B2359&amp;"|"&amp;$D2359,Empresas!$C$6:$CC$92,$G2359+6+1,0),0))))</f>
        <v>0</v>
      </c>
      <c r="AH2359" s="147">
        <f>IF(AND($I2359="Si",Q2359=1),1,IF(AND($I2359="Fisico",Q2359=1),1,IF(AND(Q2359=1,$I2359="Electronico"),2,IF(Q2359=1,VLOOKUP($C2359&amp;"|"&amp;$B2359&amp;"|"&amp;$D2359,Empresas!$C$6:$CC$92,$G2359+6+1,0),0))))</f>
        <v>0</v>
      </c>
      <c r="AI2359" s="147">
        <f>IF(AND($I2359="Si",R2359=1),1,IF(AND($I2359="Fisico",R2359=1),1,IF(AND(R2359=1,$I2359="Electronico"),2,IF(R2359=1,VLOOKUP($C2359&amp;"|"&amp;$B2359&amp;"|"&amp;$D2359,Empresas!$C$6:$CC$92,$G2359+6+1,0),0))))</f>
        <v>0</v>
      </c>
      <c r="AJ2359" s="147">
        <f>IF(AND($I2359="Si",S2359=1),1,IF(AND($I2359="Fisico",S2359=1),1,IF(AND(S2359=1,$I2359="Electronico"),2,IF(S2359=1,VLOOKUP($C2359&amp;"|"&amp;$B2359&amp;"|"&amp;$D2359,Empresas!$C$6:$CC$92,$G2359+6+1,0),0))))</f>
        <v>0</v>
      </c>
      <c r="AK2359" s="147">
        <f>IF(AND($I2359="Si",T2359=1),1,IF(AND($I2359="Fisico",T2359=1),1,IF(AND(T2359=1,$I2359="Electronico"),2,IF(T2359=1,VLOOKUP($C2359&amp;"|"&amp;$B2359&amp;"|"&amp;$D2359,Empresas!$C$6:$CC$92,$G2359+6+1,0),0))))</f>
        <v>0</v>
      </c>
      <c r="AL2359" s="147">
        <f>IF(AND($I2359="Si",U2359=1),1,IF(AND($I2359="Fisico",U2359=1),1,IF(AND(U2359=1,$I2359="Electronico"),2,IF(U2359=1,VLOOKUP($C2359&amp;"|"&amp;$B2359&amp;"|"&amp;$D2359,Empresas!$C$6:$CC$92,$G2359+6+1,0),0))))</f>
        <v>0</v>
      </c>
      <c r="AM2359" s="149">
        <f t="shared" si="380"/>
        <v>0</v>
      </c>
      <c r="AN2359" s="149">
        <f t="shared" si="381"/>
        <v>0</v>
      </c>
      <c r="AO2359" s="152">
        <f t="shared" si="382"/>
        <v>0</v>
      </c>
    </row>
    <row r="2360" spans="1:41" x14ac:dyDescent="0.25">
      <c r="A2360" s="137" t="str">
        <f>VLOOKUP(D2360,Empresas!$D$7:$F$91,3,0)</f>
        <v>Jose</v>
      </c>
      <c r="B2360" s="138" t="str">
        <f>VLOOKUP(D2360,Empresas!$D$7:$G$91,4,0)</f>
        <v>Wildor</v>
      </c>
      <c r="C2360" s="138" t="s">
        <v>544</v>
      </c>
      <c r="D2360" s="138" t="s">
        <v>482</v>
      </c>
      <c r="E2360" s="138" t="str">
        <f>VLOOKUP(D2360,Empresas!$D$7:$E$92,2,0)</f>
        <v>COMEX GUEVARA S.A.C.</v>
      </c>
      <c r="F2360" s="138" t="s">
        <v>170</v>
      </c>
      <c r="G2360" s="139">
        <f t="shared" si="386"/>
        <v>43</v>
      </c>
      <c r="H2360" s="139" t="str">
        <f>VLOOKUP(D2360,Empresas!$D$6:$L$92,7,0)</f>
        <v>Trimestral</v>
      </c>
      <c r="I2360" s="138" t="str">
        <f>VLOOKUP(VLOOKUP(D2360&amp;"|"&amp;B2360,Empresas!$I$7:$CB$92,G2360,0),Tablas!$A$3:$B$5,2,0)</f>
        <v>No aplica</v>
      </c>
      <c r="J2360" s="78"/>
      <c r="K2360" s="78"/>
      <c r="L2360" s="78"/>
      <c r="M2360" s="78"/>
      <c r="N2360" s="78"/>
      <c r="O2360" s="78"/>
      <c r="P2360" s="78"/>
      <c r="Q2360" s="78"/>
      <c r="R2360" s="78"/>
      <c r="S2360" s="78"/>
      <c r="T2360" s="78"/>
      <c r="U2360" s="78"/>
      <c r="V2360" s="78" t="str">
        <f>VLOOKUP(D2360,Empresas!$D$7:$CF$91,81,0)</f>
        <v>B</v>
      </c>
      <c r="W2360" s="78" t="str">
        <f>VLOOKUP(D2360,Empresas!$D$7:$M$91,10,0)</f>
        <v>Mype</v>
      </c>
      <c r="X2360" s="69" t="str">
        <f t="shared" si="378"/>
        <v>SI</v>
      </c>
      <c r="Y2360" s="153" t="str">
        <f t="shared" si="379"/>
        <v>No aplica</v>
      </c>
      <c r="Z2360" s="147">
        <f>IF(Y2360="No aplica",0,IF(I2360="no",0,IF(I2360="No aplica",0,IF(I2360="Si",1,IF(I2360="Fisico",1,IF(I2360="Electronico",2,VLOOKUP(C2360&amp;"|"&amp;B2360&amp;"|"&amp;D2360,Empresas!$C$6:$CC$92,G2360+6+1,0)))))))</f>
        <v>0</v>
      </c>
      <c r="AA2360" s="147">
        <f>IF(AND($I2360="Si",J2360=1),1,IF(AND($I2360="Fisico",J2360=1),1,IF(AND(J2360=1,$I2360="Electronico"),2,IF(J2360=1,VLOOKUP($C2360&amp;"|"&amp;$B2360&amp;"|"&amp;$D2360,Empresas!$C$6:$CC$92,$G2360+6+1,0),0))))</f>
        <v>0</v>
      </c>
      <c r="AB2360" s="147">
        <f>IF(AND($I2360="Si",K2360=1),1,IF(AND($I2360="Fisico",K2360=1),1,IF(AND(K2360=1,$I2360="Electronico"),2,IF(K2360=1,VLOOKUP($C2360&amp;"|"&amp;$B2360&amp;"|"&amp;$D2360,Empresas!$C$6:$CC$92,$G2360+6+1,0),0))))</f>
        <v>0</v>
      </c>
      <c r="AC2360" s="147">
        <f>IF(AND($I2360="Si",L2360=1),1,IF(AND($I2360="Fisico",L2360=1),1,IF(AND(L2360=1,$I2360="Electronico"),2,IF(L2360=1,VLOOKUP($C2360&amp;"|"&amp;$B2360&amp;"|"&amp;$D2360,Empresas!$C$6:$CC$92,$G2360+6+1,0),0))))</f>
        <v>0</v>
      </c>
      <c r="AD2360" s="147">
        <f>IF(AND($I2360="Si",M2360=1),1,IF(AND($I2360="Fisico",M2360=1),1,IF(AND(M2360=1,$I2360="Electronico"),2,IF(M2360=1,VLOOKUP($C2360&amp;"|"&amp;$B2360&amp;"|"&amp;$D2360,Empresas!$C$6:$CC$92,$G2360+6+1,0),0))))</f>
        <v>0</v>
      </c>
      <c r="AE2360" s="147">
        <f>IF(AND($I2360="Si",N2360=1),1,IF(AND($I2360="Fisico",N2360=1),1,IF(AND(N2360=1,$I2360="Electronico"),2,IF(N2360=1,VLOOKUP($C2360&amp;"|"&amp;$B2360&amp;"|"&amp;$D2360,Empresas!$C$6:$CC$92,$G2360+6+1,0),0))))</f>
        <v>0</v>
      </c>
      <c r="AF2360" s="147">
        <f>IF(AND($I2360="Si",O2360=1),1,IF(AND($I2360="Fisico",O2360=1),1,IF(AND(O2360=1,$I2360="Electronico"),2,IF(O2360=1,VLOOKUP($C2360&amp;"|"&amp;$B2360&amp;"|"&amp;$D2360,Empresas!$C$6:$CC$92,$G2360+6+1,0),0))))</f>
        <v>0</v>
      </c>
      <c r="AG2360" s="147">
        <f>IF(AND($I2360="Si",P2360=1),1,IF(AND($I2360="Fisico",P2360=1),1,IF(AND(P2360=1,$I2360="Electronico"),2,IF(P2360=1,VLOOKUP($C2360&amp;"|"&amp;$B2360&amp;"|"&amp;$D2360,Empresas!$C$6:$CC$92,$G2360+6+1,0),0))))</f>
        <v>0</v>
      </c>
      <c r="AH2360" s="147">
        <f>IF(AND($I2360="Si",Q2360=1),1,IF(AND($I2360="Fisico",Q2360=1),1,IF(AND(Q2360=1,$I2360="Electronico"),2,IF(Q2360=1,VLOOKUP($C2360&amp;"|"&amp;$B2360&amp;"|"&amp;$D2360,Empresas!$C$6:$CC$92,$G2360+6+1,0),0))))</f>
        <v>0</v>
      </c>
      <c r="AI2360" s="147">
        <f>IF(AND($I2360="Si",R2360=1),1,IF(AND($I2360="Fisico",R2360=1),1,IF(AND(R2360=1,$I2360="Electronico"),2,IF(R2360=1,VLOOKUP($C2360&amp;"|"&amp;$B2360&amp;"|"&amp;$D2360,Empresas!$C$6:$CC$92,$G2360+6+1,0),0))))</f>
        <v>0</v>
      </c>
      <c r="AJ2360" s="147">
        <f>IF(AND($I2360="Si",S2360=1),1,IF(AND($I2360="Fisico",S2360=1),1,IF(AND(S2360=1,$I2360="Electronico"),2,IF(S2360=1,VLOOKUP($C2360&amp;"|"&amp;$B2360&amp;"|"&amp;$D2360,Empresas!$C$6:$CC$92,$G2360+6+1,0),0))))</f>
        <v>0</v>
      </c>
      <c r="AK2360" s="147">
        <f>IF(AND($I2360="Si",T2360=1),1,IF(AND($I2360="Fisico",T2360=1),1,IF(AND(T2360=1,$I2360="Electronico"),2,IF(T2360=1,VLOOKUP($C2360&amp;"|"&amp;$B2360&amp;"|"&amp;$D2360,Empresas!$C$6:$CC$92,$G2360+6+1,0),0))))</f>
        <v>0</v>
      </c>
      <c r="AL2360" s="147">
        <f>IF(AND($I2360="Si",U2360=1),1,IF(AND($I2360="Fisico",U2360=1),1,IF(AND(U2360=1,$I2360="Electronico"),2,IF(U2360=1,VLOOKUP($C2360&amp;"|"&amp;$B2360&amp;"|"&amp;$D2360,Empresas!$C$6:$CC$92,$G2360+6+1,0),0))))</f>
        <v>0</v>
      </c>
      <c r="AM2360" s="149">
        <f t="shared" si="380"/>
        <v>0</v>
      </c>
      <c r="AN2360" s="149">
        <f t="shared" si="381"/>
        <v>0</v>
      </c>
      <c r="AO2360" s="152">
        <f t="shared" si="382"/>
        <v>0</v>
      </c>
    </row>
    <row r="2361" spans="1:41" x14ac:dyDescent="0.25">
      <c r="A2361" s="137" t="str">
        <f>VLOOKUP(D2361,Empresas!$D$7:$F$91,3,0)</f>
        <v>Jose</v>
      </c>
      <c r="B2361" s="138" t="str">
        <f>VLOOKUP(D2361,Empresas!$D$7:$G$91,4,0)</f>
        <v>Wildor</v>
      </c>
      <c r="C2361" s="138" t="s">
        <v>544</v>
      </c>
      <c r="D2361" s="138" t="s">
        <v>482</v>
      </c>
      <c r="E2361" s="138" t="str">
        <f>VLOOKUP(D2361,Empresas!$D$7:$E$92,2,0)</f>
        <v>COMEX GUEVARA S.A.C.</v>
      </c>
      <c r="F2361" s="138" t="s">
        <v>171</v>
      </c>
      <c r="G2361" s="139">
        <f t="shared" si="386"/>
        <v>46</v>
      </c>
      <c r="H2361" s="139" t="str">
        <f>VLOOKUP(D2361,Empresas!$D$6:$L$92,7,0)</f>
        <v>Trimestral</v>
      </c>
      <c r="I2361" s="138" t="str">
        <f>VLOOKUP(VLOOKUP(D2361&amp;"|"&amp;B2361,Empresas!$I$7:$CB$92,G2361,0),Tablas!$A$3:$B$5,2,0)</f>
        <v>No aplica</v>
      </c>
      <c r="J2361" s="78"/>
      <c r="K2361" s="78"/>
      <c r="L2361" s="78"/>
      <c r="M2361" s="78"/>
      <c r="N2361" s="78"/>
      <c r="O2361" s="78"/>
      <c r="P2361" s="78"/>
      <c r="Q2361" s="78"/>
      <c r="R2361" s="78"/>
      <c r="S2361" s="78"/>
      <c r="T2361" s="78"/>
      <c r="U2361" s="78"/>
      <c r="V2361" s="78" t="str">
        <f>VLOOKUP(D2361,Empresas!$D$7:$CF$91,81,0)</f>
        <v>B</v>
      </c>
      <c r="W2361" s="78" t="str">
        <f>VLOOKUP(D2361,Empresas!$D$7:$M$91,10,0)</f>
        <v>Mype</v>
      </c>
      <c r="X2361" s="69" t="str">
        <f t="shared" si="378"/>
        <v>SI</v>
      </c>
      <c r="Y2361" s="153" t="str">
        <f t="shared" si="379"/>
        <v>No aplica</v>
      </c>
      <c r="Z2361" s="147">
        <f>IF(Y2361="No aplica",0,IF(I2361="no",0,IF(I2361="No aplica",0,IF(I2361="Si",1,IF(I2361="Fisico",1,IF(I2361="Electronico",2,VLOOKUP(C2361&amp;"|"&amp;B2361&amp;"|"&amp;D2361,Empresas!$C$6:$CC$92,G2361+6+1,0)))))))</f>
        <v>0</v>
      </c>
      <c r="AA2361" s="147">
        <f>IF(AND($I2361="Si",J2361=1),1,IF(AND($I2361="Fisico",J2361=1),1,IF(AND(J2361=1,$I2361="Electronico"),2,IF(J2361=1,VLOOKUP($C2361&amp;"|"&amp;$B2361&amp;"|"&amp;$D2361,Empresas!$C$6:$CC$92,$G2361+6+1,0),0))))</f>
        <v>0</v>
      </c>
      <c r="AB2361" s="147">
        <f>IF(AND($I2361="Si",K2361=1),1,IF(AND($I2361="Fisico",K2361=1),1,IF(AND(K2361=1,$I2361="Electronico"),2,IF(K2361=1,VLOOKUP($C2361&amp;"|"&amp;$B2361&amp;"|"&amp;$D2361,Empresas!$C$6:$CC$92,$G2361+6+1,0),0))))</f>
        <v>0</v>
      </c>
      <c r="AC2361" s="147">
        <f>IF(AND($I2361="Si",L2361=1),1,IF(AND($I2361="Fisico",L2361=1),1,IF(AND(L2361=1,$I2361="Electronico"),2,IF(L2361=1,VLOOKUP($C2361&amp;"|"&amp;$B2361&amp;"|"&amp;$D2361,Empresas!$C$6:$CC$92,$G2361+6+1,0),0))))</f>
        <v>0</v>
      </c>
      <c r="AD2361" s="147">
        <f>IF(AND($I2361="Si",M2361=1),1,IF(AND($I2361="Fisico",M2361=1),1,IF(AND(M2361=1,$I2361="Electronico"),2,IF(M2361=1,VLOOKUP($C2361&amp;"|"&amp;$B2361&amp;"|"&amp;$D2361,Empresas!$C$6:$CC$92,$G2361+6+1,0),0))))</f>
        <v>0</v>
      </c>
      <c r="AE2361" s="147">
        <f>IF(AND($I2361="Si",N2361=1),1,IF(AND($I2361="Fisico",N2361=1),1,IF(AND(N2361=1,$I2361="Electronico"),2,IF(N2361=1,VLOOKUP($C2361&amp;"|"&amp;$B2361&amp;"|"&amp;$D2361,Empresas!$C$6:$CC$92,$G2361+6+1,0),0))))</f>
        <v>0</v>
      </c>
      <c r="AF2361" s="147">
        <f>IF(AND($I2361="Si",O2361=1),1,IF(AND($I2361="Fisico",O2361=1),1,IF(AND(O2361=1,$I2361="Electronico"),2,IF(O2361=1,VLOOKUP($C2361&amp;"|"&amp;$B2361&amp;"|"&amp;$D2361,Empresas!$C$6:$CC$92,$G2361+6+1,0),0))))</f>
        <v>0</v>
      </c>
      <c r="AG2361" s="147">
        <f>IF(AND($I2361="Si",P2361=1),1,IF(AND($I2361="Fisico",P2361=1),1,IF(AND(P2361=1,$I2361="Electronico"),2,IF(P2361=1,VLOOKUP($C2361&amp;"|"&amp;$B2361&amp;"|"&amp;$D2361,Empresas!$C$6:$CC$92,$G2361+6+1,0),0))))</f>
        <v>0</v>
      </c>
      <c r="AH2361" s="147">
        <f>IF(AND($I2361="Si",Q2361=1),1,IF(AND($I2361="Fisico",Q2361=1),1,IF(AND(Q2361=1,$I2361="Electronico"),2,IF(Q2361=1,VLOOKUP($C2361&amp;"|"&amp;$B2361&amp;"|"&amp;$D2361,Empresas!$C$6:$CC$92,$G2361+6+1,0),0))))</f>
        <v>0</v>
      </c>
      <c r="AI2361" s="147">
        <f>IF(AND($I2361="Si",R2361=1),1,IF(AND($I2361="Fisico",R2361=1),1,IF(AND(R2361=1,$I2361="Electronico"),2,IF(R2361=1,VLOOKUP($C2361&amp;"|"&amp;$B2361&amp;"|"&amp;$D2361,Empresas!$C$6:$CC$92,$G2361+6+1,0),0))))</f>
        <v>0</v>
      </c>
      <c r="AJ2361" s="147">
        <f>IF(AND($I2361="Si",S2361=1),1,IF(AND($I2361="Fisico",S2361=1),1,IF(AND(S2361=1,$I2361="Electronico"),2,IF(S2361=1,VLOOKUP($C2361&amp;"|"&amp;$B2361&amp;"|"&amp;$D2361,Empresas!$C$6:$CC$92,$G2361+6+1,0),0))))</f>
        <v>0</v>
      </c>
      <c r="AK2361" s="147">
        <f>IF(AND($I2361="Si",T2361=1),1,IF(AND($I2361="Fisico",T2361=1),1,IF(AND(T2361=1,$I2361="Electronico"),2,IF(T2361=1,VLOOKUP($C2361&amp;"|"&amp;$B2361&amp;"|"&amp;$D2361,Empresas!$C$6:$CC$92,$G2361+6+1,0),0))))</f>
        <v>0</v>
      </c>
      <c r="AL2361" s="147">
        <f>IF(AND($I2361="Si",U2361=1),1,IF(AND($I2361="Fisico",U2361=1),1,IF(AND(U2361=1,$I2361="Electronico"),2,IF(U2361=1,VLOOKUP($C2361&amp;"|"&amp;$B2361&amp;"|"&amp;$D2361,Empresas!$C$6:$CC$92,$G2361+6+1,0),0))))</f>
        <v>0</v>
      </c>
      <c r="AM2361" s="149">
        <f t="shared" si="380"/>
        <v>0</v>
      </c>
      <c r="AN2361" s="149">
        <f t="shared" si="381"/>
        <v>0</v>
      </c>
      <c r="AO2361" s="152">
        <f t="shared" si="382"/>
        <v>0</v>
      </c>
    </row>
    <row r="2362" spans="1:41" x14ac:dyDescent="0.25">
      <c r="A2362" s="140" t="str">
        <f>VLOOKUP(D2362,Empresas!$D$7:$F$91,3,0)</f>
        <v>Jose</v>
      </c>
      <c r="B2362" s="141" t="str">
        <f>VLOOKUP(D2362,Empresas!$D$7:$G$91,4,0)</f>
        <v>Wildor</v>
      </c>
      <c r="C2362" s="141" t="s">
        <v>544</v>
      </c>
      <c r="D2362" s="141" t="s">
        <v>482</v>
      </c>
      <c r="E2362" s="141" t="str">
        <f>VLOOKUP(D2362,Empresas!$D$7:$E$92,2,0)</f>
        <v>COMEX GUEVARA S.A.C.</v>
      </c>
      <c r="F2362" s="141" t="s">
        <v>172</v>
      </c>
      <c r="G2362" s="142">
        <f>+Empresas!$BF$2</f>
        <v>50</v>
      </c>
      <c r="H2362" s="142" t="str">
        <f>VLOOKUP(D2362,Empresas!$D$6:$L$92,7,0)</f>
        <v>Trimestral</v>
      </c>
      <c r="I2362" s="141" t="str">
        <f>VLOOKUP(VLOOKUP(D2362&amp;"|"&amp;B2362,Empresas!$I$7:$CB$92,G2362,0),Tablas!$A$8:$B$10,2,0)</f>
        <v>Electronico</v>
      </c>
      <c r="J2362" s="78">
        <v>1</v>
      </c>
      <c r="K2362" s="78">
        <v>1</v>
      </c>
      <c r="L2362" s="78">
        <v>1</v>
      </c>
      <c r="M2362" s="78">
        <v>1</v>
      </c>
      <c r="N2362" s="78">
        <v>1</v>
      </c>
      <c r="O2362" s="78">
        <v>1</v>
      </c>
      <c r="P2362" s="78">
        <v>1</v>
      </c>
      <c r="Q2362" s="78">
        <v>1</v>
      </c>
      <c r="R2362" s="78"/>
      <c r="S2362" s="78"/>
      <c r="T2362" s="78"/>
      <c r="U2362" s="78"/>
      <c r="V2362" s="78" t="str">
        <f>VLOOKUP(D2362,Empresas!$D$7:$CF$91,81,0)</f>
        <v>B</v>
      </c>
      <c r="W2362" s="78" t="str">
        <f>VLOOKUP(D2362,Empresas!$D$7:$M$91,10,0)</f>
        <v>Mype</v>
      </c>
      <c r="X2362" s="69" t="str">
        <f t="shared" si="378"/>
        <v>SI</v>
      </c>
      <c r="Y2362" s="153" t="str">
        <f t="shared" si="379"/>
        <v>Si aplica</v>
      </c>
      <c r="Z2362" s="147">
        <f>IF(Y2362="No aplica",0,IF(I2362="no",0,IF(I2362="No aplica",0,IF(I2362="Si",1,IF(I2362="Fisico",1,IF(I2362="Electronico",2,VLOOKUP(C2362&amp;"|"&amp;B2362&amp;"|"&amp;D2362,Empresas!$C$6:$CC$92,G2362+6+1,0)))))))</f>
        <v>2</v>
      </c>
      <c r="AA2362" s="147">
        <f>IF(AND($I2362="Si",J2362=1),1,IF(AND($I2362="Fisico",J2362=1),1,IF(AND(J2362=1,$I2362="Electronico"),2,IF(J2362=1,VLOOKUP($C2362&amp;"|"&amp;$B2362&amp;"|"&amp;$D2362,Empresas!$C$6:$CC$92,$G2362+6+1,0),0))))</f>
        <v>2</v>
      </c>
      <c r="AB2362" s="147">
        <f>IF(AND($I2362="Si",K2362=1),1,IF(AND($I2362="Fisico",K2362=1),1,IF(AND(K2362=1,$I2362="Electronico"),2,IF(K2362=1,VLOOKUP($C2362&amp;"|"&amp;$B2362&amp;"|"&amp;$D2362,Empresas!$C$6:$CC$92,$G2362+6+1,0),0))))</f>
        <v>2</v>
      </c>
      <c r="AC2362" s="147">
        <f>IF(AND($I2362="Si",L2362=1),1,IF(AND($I2362="Fisico",L2362=1),1,IF(AND(L2362=1,$I2362="Electronico"),2,IF(L2362=1,VLOOKUP($C2362&amp;"|"&amp;$B2362&amp;"|"&amp;$D2362,Empresas!$C$6:$CC$92,$G2362+6+1,0),0))))</f>
        <v>2</v>
      </c>
      <c r="AD2362" s="147">
        <f>IF(AND($I2362="Si",M2362=1),1,IF(AND($I2362="Fisico",M2362=1),1,IF(AND(M2362=1,$I2362="Electronico"),2,IF(M2362=1,VLOOKUP($C2362&amp;"|"&amp;$B2362&amp;"|"&amp;$D2362,Empresas!$C$6:$CC$92,$G2362+6+1,0),0))))</f>
        <v>2</v>
      </c>
      <c r="AE2362" s="147">
        <f>IF(AND($I2362="Si",N2362=1),1,IF(AND($I2362="Fisico",N2362=1),1,IF(AND(N2362=1,$I2362="Electronico"),2,IF(N2362=1,VLOOKUP($C2362&amp;"|"&amp;$B2362&amp;"|"&amp;$D2362,Empresas!$C$6:$CC$92,$G2362+6+1,0),0))))</f>
        <v>2</v>
      </c>
      <c r="AF2362" s="147">
        <f>IF(AND($I2362="Si",O2362=1),1,IF(AND($I2362="Fisico",O2362=1),1,IF(AND(O2362=1,$I2362="Electronico"),2,IF(O2362=1,VLOOKUP($C2362&amp;"|"&amp;$B2362&amp;"|"&amp;$D2362,Empresas!$C$6:$CC$92,$G2362+6+1,0),0))))</f>
        <v>2</v>
      </c>
      <c r="AG2362" s="147">
        <f>IF(AND($I2362="Si",P2362=1),1,IF(AND($I2362="Fisico",P2362=1),1,IF(AND(P2362=1,$I2362="Electronico"),2,IF(P2362=1,VLOOKUP($C2362&amp;"|"&amp;$B2362&amp;"|"&amp;$D2362,Empresas!$C$6:$CC$92,$G2362+6+1,0),0))))</f>
        <v>2</v>
      </c>
      <c r="AH2362" s="147">
        <f>IF(AND($I2362="Si",Q2362=1),1,IF(AND($I2362="Fisico",Q2362=1),1,IF(AND(Q2362=1,$I2362="Electronico"),2,IF(Q2362=1,VLOOKUP($C2362&amp;"|"&amp;$B2362&amp;"|"&amp;$D2362,Empresas!$C$6:$CC$92,$G2362+6+1,0),0))))</f>
        <v>2</v>
      </c>
      <c r="AI2362" s="147">
        <f>IF(AND($I2362="Si",R2362=1),1,IF(AND($I2362="Fisico",R2362=1),1,IF(AND(R2362=1,$I2362="Electronico"),2,IF(R2362=1,VLOOKUP($C2362&amp;"|"&amp;$B2362&amp;"|"&amp;$D2362,Empresas!$C$6:$CC$92,$G2362+6+1,0),0))))</f>
        <v>0</v>
      </c>
      <c r="AJ2362" s="147">
        <f>IF(AND($I2362="Si",S2362=1),1,IF(AND($I2362="Fisico",S2362=1),1,IF(AND(S2362=1,$I2362="Electronico"),2,IF(S2362=1,VLOOKUP($C2362&amp;"|"&amp;$B2362&amp;"|"&amp;$D2362,Empresas!$C$6:$CC$92,$G2362+6+1,0),0))))</f>
        <v>0</v>
      </c>
      <c r="AK2362" s="147">
        <f>IF(AND($I2362="Si",T2362=1),1,IF(AND($I2362="Fisico",T2362=1),1,IF(AND(T2362=1,$I2362="Electronico"),2,IF(T2362=1,VLOOKUP($C2362&amp;"|"&amp;$B2362&amp;"|"&amp;$D2362,Empresas!$C$6:$CC$92,$G2362+6+1,0),0))))</f>
        <v>0</v>
      </c>
      <c r="AL2362" s="147">
        <f>IF(AND($I2362="Si",U2362=1),1,IF(AND($I2362="Fisico",U2362=1),1,IF(AND(U2362=1,$I2362="Electronico"),2,IF(U2362=1,VLOOKUP($C2362&amp;"|"&amp;$B2362&amp;"|"&amp;$D2362,Empresas!$C$6:$CC$92,$G2362+6+1,0),0))))</f>
        <v>0</v>
      </c>
      <c r="AM2362" s="149">
        <f t="shared" si="380"/>
        <v>16</v>
      </c>
      <c r="AN2362" s="149">
        <f t="shared" si="381"/>
        <v>16</v>
      </c>
      <c r="AO2362" s="152">
        <f t="shared" si="382"/>
        <v>1</v>
      </c>
    </row>
    <row r="2363" spans="1:41" x14ac:dyDescent="0.25">
      <c r="A2363" s="140" t="str">
        <f>VLOOKUP(D2363,Empresas!$D$7:$F$91,3,0)</f>
        <v>Jose</v>
      </c>
      <c r="B2363" s="141" t="str">
        <f>VLOOKUP(D2363,Empresas!$D$7:$G$91,4,0)</f>
        <v>Wildor</v>
      </c>
      <c r="C2363" s="141" t="s">
        <v>544</v>
      </c>
      <c r="D2363" s="141" t="s">
        <v>482</v>
      </c>
      <c r="E2363" s="141" t="str">
        <f>VLOOKUP(D2363,Empresas!$D$7:$E$92,2,0)</f>
        <v>COMEX GUEVARA S.A.C.</v>
      </c>
      <c r="F2363" s="141" t="s">
        <v>173</v>
      </c>
      <c r="G2363" s="142">
        <f>+G2362+1</f>
        <v>51</v>
      </c>
      <c r="H2363" s="142" t="str">
        <f>VLOOKUP(D2363,Empresas!$D$6:$L$92,7,0)</f>
        <v>Trimestral</v>
      </c>
      <c r="I2363" s="141" t="str">
        <f>VLOOKUP(VLOOKUP(D2363&amp;"|"&amp;B2363,Empresas!$I$7:$CB$92,G2363,0),Tablas!$A$8:$B$10,2,0)</f>
        <v>Electronico</v>
      </c>
      <c r="J2363" s="78">
        <v>1</v>
      </c>
      <c r="K2363" s="78">
        <v>1</v>
      </c>
      <c r="L2363" s="78">
        <v>1</v>
      </c>
      <c r="M2363" s="78">
        <v>1</v>
      </c>
      <c r="N2363" s="78">
        <v>1</v>
      </c>
      <c r="O2363" s="78">
        <v>1</v>
      </c>
      <c r="P2363" s="78">
        <v>1</v>
      </c>
      <c r="Q2363" s="78">
        <v>1</v>
      </c>
      <c r="R2363" s="78"/>
      <c r="S2363" s="78"/>
      <c r="T2363" s="78"/>
      <c r="U2363" s="78"/>
      <c r="V2363" s="78" t="str">
        <f>VLOOKUP(D2363,Empresas!$D$7:$CF$91,81,0)</f>
        <v>B</v>
      </c>
      <c r="W2363" s="78" t="str">
        <f>VLOOKUP(D2363,Empresas!$D$7:$M$91,10,0)</f>
        <v>Mype</v>
      </c>
      <c r="X2363" s="69" t="str">
        <f t="shared" si="378"/>
        <v>SI</v>
      </c>
      <c r="Y2363" s="153" t="str">
        <f t="shared" si="379"/>
        <v>Si aplica</v>
      </c>
      <c r="Z2363" s="147">
        <f>IF(Y2363="No aplica",0,IF(I2363="no",0,IF(I2363="No aplica",0,IF(I2363="Si",1,IF(I2363="Fisico",1,IF(I2363="Electronico",2,VLOOKUP(C2363&amp;"|"&amp;B2363&amp;"|"&amp;D2363,Empresas!$C$6:$CC$92,G2363+6+1,0)))))))</f>
        <v>2</v>
      </c>
      <c r="AA2363" s="147">
        <f>IF(AND($I2363="Si",J2363=1),1,IF(AND($I2363="Fisico",J2363=1),1,IF(AND(J2363=1,$I2363="Electronico"),2,IF(J2363=1,VLOOKUP($C2363&amp;"|"&amp;$B2363&amp;"|"&amp;$D2363,Empresas!$C$6:$CC$92,$G2363+6+1,0),0))))</f>
        <v>2</v>
      </c>
      <c r="AB2363" s="147">
        <f>IF(AND($I2363="Si",K2363=1),1,IF(AND($I2363="Fisico",K2363=1),1,IF(AND(K2363=1,$I2363="Electronico"),2,IF(K2363=1,VLOOKUP($C2363&amp;"|"&amp;$B2363&amp;"|"&amp;$D2363,Empresas!$C$6:$CC$92,$G2363+6+1,0),0))))</f>
        <v>2</v>
      </c>
      <c r="AC2363" s="147">
        <f>IF(AND($I2363="Si",L2363=1),1,IF(AND($I2363="Fisico",L2363=1),1,IF(AND(L2363=1,$I2363="Electronico"),2,IF(L2363=1,VLOOKUP($C2363&amp;"|"&amp;$B2363&amp;"|"&amp;$D2363,Empresas!$C$6:$CC$92,$G2363+6+1,0),0))))</f>
        <v>2</v>
      </c>
      <c r="AD2363" s="147">
        <f>IF(AND($I2363="Si",M2363=1),1,IF(AND($I2363="Fisico",M2363=1),1,IF(AND(M2363=1,$I2363="Electronico"),2,IF(M2363=1,VLOOKUP($C2363&amp;"|"&amp;$B2363&amp;"|"&amp;$D2363,Empresas!$C$6:$CC$92,$G2363+6+1,0),0))))</f>
        <v>2</v>
      </c>
      <c r="AE2363" s="147">
        <f>IF(AND($I2363="Si",N2363=1),1,IF(AND($I2363="Fisico",N2363=1),1,IF(AND(N2363=1,$I2363="Electronico"),2,IF(N2363=1,VLOOKUP($C2363&amp;"|"&amp;$B2363&amp;"|"&amp;$D2363,Empresas!$C$6:$CC$92,$G2363+6+1,0),0))))</f>
        <v>2</v>
      </c>
      <c r="AF2363" s="147">
        <f>IF(AND($I2363="Si",O2363=1),1,IF(AND($I2363="Fisico",O2363=1),1,IF(AND(O2363=1,$I2363="Electronico"),2,IF(O2363=1,VLOOKUP($C2363&amp;"|"&amp;$B2363&amp;"|"&amp;$D2363,Empresas!$C$6:$CC$92,$G2363+6+1,0),0))))</f>
        <v>2</v>
      </c>
      <c r="AG2363" s="147">
        <f>IF(AND($I2363="Si",P2363=1),1,IF(AND($I2363="Fisico",P2363=1),1,IF(AND(P2363=1,$I2363="Electronico"),2,IF(P2363=1,VLOOKUP($C2363&amp;"|"&amp;$B2363&amp;"|"&amp;$D2363,Empresas!$C$6:$CC$92,$G2363+6+1,0),0))))</f>
        <v>2</v>
      </c>
      <c r="AH2363" s="147">
        <f>IF(AND($I2363="Si",Q2363=1),1,IF(AND($I2363="Fisico",Q2363=1),1,IF(AND(Q2363=1,$I2363="Electronico"),2,IF(Q2363=1,VLOOKUP($C2363&amp;"|"&amp;$B2363&amp;"|"&amp;$D2363,Empresas!$C$6:$CC$92,$G2363+6+1,0),0))))</f>
        <v>2</v>
      </c>
      <c r="AI2363" s="147">
        <f>IF(AND($I2363="Si",R2363=1),1,IF(AND($I2363="Fisico",R2363=1),1,IF(AND(R2363=1,$I2363="Electronico"),2,IF(R2363=1,VLOOKUP($C2363&amp;"|"&amp;$B2363&amp;"|"&amp;$D2363,Empresas!$C$6:$CC$92,$G2363+6+1,0),0))))</f>
        <v>0</v>
      </c>
      <c r="AJ2363" s="147">
        <f>IF(AND($I2363="Si",S2363=1),1,IF(AND($I2363="Fisico",S2363=1),1,IF(AND(S2363=1,$I2363="Electronico"),2,IF(S2363=1,VLOOKUP($C2363&amp;"|"&amp;$B2363&amp;"|"&amp;$D2363,Empresas!$C$6:$CC$92,$G2363+6+1,0),0))))</f>
        <v>0</v>
      </c>
      <c r="AK2363" s="147">
        <f>IF(AND($I2363="Si",T2363=1),1,IF(AND($I2363="Fisico",T2363=1),1,IF(AND(T2363=1,$I2363="Electronico"),2,IF(T2363=1,VLOOKUP($C2363&amp;"|"&amp;$B2363&amp;"|"&amp;$D2363,Empresas!$C$6:$CC$92,$G2363+6+1,0),0))))</f>
        <v>0</v>
      </c>
      <c r="AL2363" s="147">
        <f>IF(AND($I2363="Si",U2363=1),1,IF(AND($I2363="Fisico",U2363=1),1,IF(AND(U2363=1,$I2363="Electronico"),2,IF(U2363=1,VLOOKUP($C2363&amp;"|"&amp;$B2363&amp;"|"&amp;$D2363,Empresas!$C$6:$CC$92,$G2363+6+1,0),0))))</f>
        <v>0</v>
      </c>
      <c r="AM2363" s="149">
        <f t="shared" si="380"/>
        <v>16</v>
      </c>
      <c r="AN2363" s="149">
        <f t="shared" si="381"/>
        <v>16</v>
      </c>
      <c r="AO2363" s="152">
        <f t="shared" si="382"/>
        <v>1</v>
      </c>
    </row>
    <row r="2364" spans="1:41" x14ac:dyDescent="0.25">
      <c r="A2364" s="140" t="str">
        <f>VLOOKUP(D2364,Empresas!$D$7:$F$91,3,0)</f>
        <v>Jose</v>
      </c>
      <c r="B2364" s="141" t="str">
        <f>VLOOKUP(D2364,Empresas!$D$7:$G$91,4,0)</f>
        <v>Wildor</v>
      </c>
      <c r="C2364" s="141" t="s">
        <v>544</v>
      </c>
      <c r="D2364" s="141" t="s">
        <v>482</v>
      </c>
      <c r="E2364" s="141" t="str">
        <f>VLOOKUP(D2364,Empresas!$D$7:$E$92,2,0)</f>
        <v>COMEX GUEVARA S.A.C.</v>
      </c>
      <c r="F2364" s="141" t="s">
        <v>174</v>
      </c>
      <c r="G2364" s="142">
        <f t="shared" ref="G2364:G2372" si="387">+G2363+1</f>
        <v>52</v>
      </c>
      <c r="H2364" s="142" t="str">
        <f>VLOOKUP(D2364,Empresas!$D$6:$L$92,7,0)</f>
        <v>Trimestral</v>
      </c>
      <c r="I2364" s="141" t="str">
        <f>VLOOKUP(VLOOKUP(D2364&amp;"|"&amp;B2364,Empresas!$I$7:$CB$92,G2364,0),Tablas!$A$8:$B$10,2,0)</f>
        <v>No aplica</v>
      </c>
      <c r="J2364" s="78"/>
      <c r="K2364" s="78"/>
      <c r="L2364" s="78"/>
      <c r="M2364" s="78"/>
      <c r="N2364" s="78"/>
      <c r="O2364" s="78"/>
      <c r="P2364" s="78"/>
      <c r="Q2364" s="78"/>
      <c r="R2364" s="78"/>
      <c r="S2364" s="78"/>
      <c r="T2364" s="78"/>
      <c r="U2364" s="78"/>
      <c r="V2364" s="78" t="str">
        <f>VLOOKUP(D2364,Empresas!$D$7:$CF$91,81,0)</f>
        <v>B</v>
      </c>
      <c r="W2364" s="78" t="str">
        <f>VLOOKUP(D2364,Empresas!$D$7:$M$91,10,0)</f>
        <v>Mype</v>
      </c>
      <c r="X2364" s="69" t="str">
        <f t="shared" si="378"/>
        <v>SI</v>
      </c>
      <c r="Y2364" s="153" t="str">
        <f t="shared" si="379"/>
        <v>No aplica</v>
      </c>
      <c r="Z2364" s="147">
        <f>IF(Y2364="No aplica",0,IF(I2364="no",0,IF(I2364="No aplica",0,IF(I2364="Si",1,IF(I2364="Fisico",1,IF(I2364="Electronico",2,VLOOKUP(C2364&amp;"|"&amp;B2364&amp;"|"&amp;D2364,Empresas!$C$6:$CC$92,G2364+6+1,0)))))))</f>
        <v>0</v>
      </c>
      <c r="AA2364" s="147">
        <f>IF(AND($I2364="Si",J2364=1),1,IF(AND($I2364="Fisico",J2364=1),1,IF(AND(J2364=1,$I2364="Electronico"),2,IF(J2364=1,VLOOKUP($C2364&amp;"|"&amp;$B2364&amp;"|"&amp;$D2364,Empresas!$C$6:$CC$92,$G2364+6+1,0),0))))</f>
        <v>0</v>
      </c>
      <c r="AB2364" s="147">
        <f>IF(AND($I2364="Si",K2364=1),1,IF(AND($I2364="Fisico",K2364=1),1,IF(AND(K2364=1,$I2364="Electronico"),2,IF(K2364=1,VLOOKUP($C2364&amp;"|"&amp;$B2364&amp;"|"&amp;$D2364,Empresas!$C$6:$CC$92,$G2364+6+1,0),0))))</f>
        <v>0</v>
      </c>
      <c r="AC2364" s="147">
        <f>IF(AND($I2364="Si",L2364=1),1,IF(AND($I2364="Fisico",L2364=1),1,IF(AND(L2364=1,$I2364="Electronico"),2,IF(L2364=1,VLOOKUP($C2364&amp;"|"&amp;$B2364&amp;"|"&amp;$D2364,Empresas!$C$6:$CC$92,$G2364+6+1,0),0))))</f>
        <v>0</v>
      </c>
      <c r="AD2364" s="147">
        <f>IF(AND($I2364="Si",M2364=1),1,IF(AND($I2364="Fisico",M2364=1),1,IF(AND(M2364=1,$I2364="Electronico"),2,IF(M2364=1,VLOOKUP($C2364&amp;"|"&amp;$B2364&amp;"|"&amp;$D2364,Empresas!$C$6:$CC$92,$G2364+6+1,0),0))))</f>
        <v>0</v>
      </c>
      <c r="AE2364" s="147">
        <f>IF(AND($I2364="Si",N2364=1),1,IF(AND($I2364="Fisico",N2364=1),1,IF(AND(N2364=1,$I2364="Electronico"),2,IF(N2364=1,VLOOKUP($C2364&amp;"|"&amp;$B2364&amp;"|"&amp;$D2364,Empresas!$C$6:$CC$92,$G2364+6+1,0),0))))</f>
        <v>0</v>
      </c>
      <c r="AF2364" s="147">
        <f>IF(AND($I2364="Si",O2364=1),1,IF(AND($I2364="Fisico",O2364=1),1,IF(AND(O2364=1,$I2364="Electronico"),2,IF(O2364=1,VLOOKUP($C2364&amp;"|"&amp;$B2364&amp;"|"&amp;$D2364,Empresas!$C$6:$CC$92,$G2364+6+1,0),0))))</f>
        <v>0</v>
      </c>
      <c r="AG2364" s="147">
        <f>IF(AND($I2364="Si",P2364=1),1,IF(AND($I2364="Fisico",P2364=1),1,IF(AND(P2364=1,$I2364="Electronico"),2,IF(P2364=1,VLOOKUP($C2364&amp;"|"&amp;$B2364&amp;"|"&amp;$D2364,Empresas!$C$6:$CC$92,$G2364+6+1,0),0))))</f>
        <v>0</v>
      </c>
      <c r="AH2364" s="147">
        <f>IF(AND($I2364="Si",Q2364=1),1,IF(AND($I2364="Fisico",Q2364=1),1,IF(AND(Q2364=1,$I2364="Electronico"),2,IF(Q2364=1,VLOOKUP($C2364&amp;"|"&amp;$B2364&amp;"|"&amp;$D2364,Empresas!$C$6:$CC$92,$G2364+6+1,0),0))))</f>
        <v>0</v>
      </c>
      <c r="AI2364" s="147">
        <f>IF(AND($I2364="Si",R2364=1),1,IF(AND($I2364="Fisico",R2364=1),1,IF(AND(R2364=1,$I2364="Electronico"),2,IF(R2364=1,VLOOKUP($C2364&amp;"|"&amp;$B2364&amp;"|"&amp;$D2364,Empresas!$C$6:$CC$92,$G2364+6+1,0),0))))</f>
        <v>0</v>
      </c>
      <c r="AJ2364" s="147">
        <f>IF(AND($I2364="Si",S2364=1),1,IF(AND($I2364="Fisico",S2364=1),1,IF(AND(S2364=1,$I2364="Electronico"),2,IF(S2364=1,VLOOKUP($C2364&amp;"|"&amp;$B2364&amp;"|"&amp;$D2364,Empresas!$C$6:$CC$92,$G2364+6+1,0),0))))</f>
        <v>0</v>
      </c>
      <c r="AK2364" s="147">
        <f>IF(AND($I2364="Si",T2364=1),1,IF(AND($I2364="Fisico",T2364=1),1,IF(AND(T2364=1,$I2364="Electronico"),2,IF(T2364=1,VLOOKUP($C2364&amp;"|"&amp;$B2364&amp;"|"&amp;$D2364,Empresas!$C$6:$CC$92,$G2364+6+1,0),0))))</f>
        <v>0</v>
      </c>
      <c r="AL2364" s="147">
        <f>IF(AND($I2364="Si",U2364=1),1,IF(AND($I2364="Fisico",U2364=1),1,IF(AND(U2364=1,$I2364="Electronico"),2,IF(U2364=1,VLOOKUP($C2364&amp;"|"&amp;$B2364&amp;"|"&amp;$D2364,Empresas!$C$6:$CC$92,$G2364+6+1,0),0))))</f>
        <v>0</v>
      </c>
      <c r="AM2364" s="149">
        <f t="shared" si="380"/>
        <v>0</v>
      </c>
      <c r="AN2364" s="149">
        <f t="shared" si="381"/>
        <v>0</v>
      </c>
      <c r="AO2364" s="152">
        <f t="shared" si="382"/>
        <v>0</v>
      </c>
    </row>
    <row r="2365" spans="1:41" x14ac:dyDescent="0.25">
      <c r="A2365" s="140" t="str">
        <f>VLOOKUP(D2365,Empresas!$D$7:$F$91,3,0)</f>
        <v>Jose</v>
      </c>
      <c r="B2365" s="141" t="str">
        <f>VLOOKUP(D2365,Empresas!$D$7:$G$91,4,0)</f>
        <v>Wildor</v>
      </c>
      <c r="C2365" s="141" t="s">
        <v>544</v>
      </c>
      <c r="D2365" s="141" t="s">
        <v>482</v>
      </c>
      <c r="E2365" s="141" t="str">
        <f>VLOOKUP(D2365,Empresas!$D$7:$E$92,2,0)</f>
        <v>COMEX GUEVARA S.A.C.</v>
      </c>
      <c r="F2365" s="141" t="s">
        <v>175</v>
      </c>
      <c r="G2365" s="142">
        <f t="shared" si="387"/>
        <v>53</v>
      </c>
      <c r="H2365" s="142" t="str">
        <f>VLOOKUP(D2365,Empresas!$D$6:$L$92,7,0)</f>
        <v>Trimestral</v>
      </c>
      <c r="I2365" s="141" t="str">
        <f>VLOOKUP(VLOOKUP(D2365&amp;"|"&amp;B2365,Empresas!$I$7:$CB$92,G2365,0),Tablas!$A$8:$B$10,2,0)</f>
        <v>No aplica</v>
      </c>
      <c r="J2365" s="78"/>
      <c r="K2365" s="78"/>
      <c r="L2365" s="78"/>
      <c r="M2365" s="78"/>
      <c r="N2365" s="78"/>
      <c r="O2365" s="78"/>
      <c r="P2365" s="78"/>
      <c r="Q2365" s="78"/>
      <c r="R2365" s="78"/>
      <c r="S2365" s="78"/>
      <c r="T2365" s="78"/>
      <c r="U2365" s="78"/>
      <c r="V2365" s="78" t="str">
        <f>VLOOKUP(D2365,Empresas!$D$7:$CF$91,81,0)</f>
        <v>B</v>
      </c>
      <c r="W2365" s="78" t="str">
        <f>VLOOKUP(D2365,Empresas!$D$7:$M$91,10,0)</f>
        <v>Mype</v>
      </c>
      <c r="X2365" s="69" t="str">
        <f t="shared" si="378"/>
        <v>SI</v>
      </c>
      <c r="Y2365" s="153" t="str">
        <f t="shared" si="379"/>
        <v>No aplica</v>
      </c>
      <c r="Z2365" s="147">
        <f>IF(Y2365="No aplica",0,IF(I2365="no",0,IF(I2365="No aplica",0,IF(I2365="Si",1,IF(I2365="Fisico",1,IF(I2365="Electronico",2,VLOOKUP(C2365&amp;"|"&amp;B2365&amp;"|"&amp;D2365,Empresas!$C$6:$CC$92,G2365+6+1,0)))))))</f>
        <v>0</v>
      </c>
      <c r="AA2365" s="147">
        <f>IF(AND($I2365="Si",J2365=1),1,IF(AND($I2365="Fisico",J2365=1),1,IF(AND(J2365=1,$I2365="Electronico"),2,IF(J2365=1,VLOOKUP($C2365&amp;"|"&amp;$B2365&amp;"|"&amp;$D2365,Empresas!$C$6:$CC$92,$G2365+6+1,0),0))))</f>
        <v>0</v>
      </c>
      <c r="AB2365" s="147">
        <f>IF(AND($I2365="Si",K2365=1),1,IF(AND($I2365="Fisico",K2365=1),1,IF(AND(K2365=1,$I2365="Electronico"),2,IF(K2365=1,VLOOKUP($C2365&amp;"|"&amp;$B2365&amp;"|"&amp;$D2365,Empresas!$C$6:$CC$92,$G2365+6+1,0),0))))</f>
        <v>0</v>
      </c>
      <c r="AC2365" s="147">
        <f>IF(AND($I2365="Si",L2365=1),1,IF(AND($I2365="Fisico",L2365=1),1,IF(AND(L2365=1,$I2365="Electronico"),2,IF(L2365=1,VLOOKUP($C2365&amp;"|"&amp;$B2365&amp;"|"&amp;$D2365,Empresas!$C$6:$CC$92,$G2365+6+1,0),0))))</f>
        <v>0</v>
      </c>
      <c r="AD2365" s="147">
        <f>IF(AND($I2365="Si",M2365=1),1,IF(AND($I2365="Fisico",M2365=1),1,IF(AND(M2365=1,$I2365="Electronico"),2,IF(M2365=1,VLOOKUP($C2365&amp;"|"&amp;$B2365&amp;"|"&amp;$D2365,Empresas!$C$6:$CC$92,$G2365+6+1,0),0))))</f>
        <v>0</v>
      </c>
      <c r="AE2365" s="147">
        <f>IF(AND($I2365="Si",N2365=1),1,IF(AND($I2365="Fisico",N2365=1),1,IF(AND(N2365=1,$I2365="Electronico"),2,IF(N2365=1,VLOOKUP($C2365&amp;"|"&amp;$B2365&amp;"|"&amp;$D2365,Empresas!$C$6:$CC$92,$G2365+6+1,0),0))))</f>
        <v>0</v>
      </c>
      <c r="AF2365" s="147">
        <f>IF(AND($I2365="Si",O2365=1),1,IF(AND($I2365="Fisico",O2365=1),1,IF(AND(O2365=1,$I2365="Electronico"),2,IF(O2365=1,VLOOKUP($C2365&amp;"|"&amp;$B2365&amp;"|"&amp;$D2365,Empresas!$C$6:$CC$92,$G2365+6+1,0),0))))</f>
        <v>0</v>
      </c>
      <c r="AG2365" s="147">
        <f>IF(AND($I2365="Si",P2365=1),1,IF(AND($I2365="Fisico",P2365=1),1,IF(AND(P2365=1,$I2365="Electronico"),2,IF(P2365=1,VLOOKUP($C2365&amp;"|"&amp;$B2365&amp;"|"&amp;$D2365,Empresas!$C$6:$CC$92,$G2365+6+1,0),0))))</f>
        <v>0</v>
      </c>
      <c r="AH2365" s="147">
        <f>IF(AND($I2365="Si",Q2365=1),1,IF(AND($I2365="Fisico",Q2365=1),1,IF(AND(Q2365=1,$I2365="Electronico"),2,IF(Q2365=1,VLOOKUP($C2365&amp;"|"&amp;$B2365&amp;"|"&amp;$D2365,Empresas!$C$6:$CC$92,$G2365+6+1,0),0))))</f>
        <v>0</v>
      </c>
      <c r="AI2365" s="147">
        <f>IF(AND($I2365="Si",R2365=1),1,IF(AND($I2365="Fisico",R2365=1),1,IF(AND(R2365=1,$I2365="Electronico"),2,IF(R2365=1,VLOOKUP($C2365&amp;"|"&amp;$B2365&amp;"|"&amp;$D2365,Empresas!$C$6:$CC$92,$G2365+6+1,0),0))))</f>
        <v>0</v>
      </c>
      <c r="AJ2365" s="147">
        <f>IF(AND($I2365="Si",S2365=1),1,IF(AND($I2365="Fisico",S2365=1),1,IF(AND(S2365=1,$I2365="Electronico"),2,IF(S2365=1,VLOOKUP($C2365&amp;"|"&amp;$B2365&amp;"|"&amp;$D2365,Empresas!$C$6:$CC$92,$G2365+6+1,0),0))))</f>
        <v>0</v>
      </c>
      <c r="AK2365" s="147">
        <f>IF(AND($I2365="Si",T2365=1),1,IF(AND($I2365="Fisico",T2365=1),1,IF(AND(T2365=1,$I2365="Electronico"),2,IF(T2365=1,VLOOKUP($C2365&amp;"|"&amp;$B2365&amp;"|"&amp;$D2365,Empresas!$C$6:$CC$92,$G2365+6+1,0),0))))</f>
        <v>0</v>
      </c>
      <c r="AL2365" s="147">
        <f>IF(AND($I2365="Si",U2365=1),1,IF(AND($I2365="Fisico",U2365=1),1,IF(AND(U2365=1,$I2365="Electronico"),2,IF(U2365=1,VLOOKUP($C2365&amp;"|"&amp;$B2365&amp;"|"&amp;$D2365,Empresas!$C$6:$CC$92,$G2365+6+1,0),0))))</f>
        <v>0</v>
      </c>
      <c r="AM2365" s="149">
        <f t="shared" si="380"/>
        <v>0</v>
      </c>
      <c r="AN2365" s="149">
        <f t="shared" si="381"/>
        <v>0</v>
      </c>
      <c r="AO2365" s="152">
        <f t="shared" si="382"/>
        <v>0</v>
      </c>
    </row>
    <row r="2366" spans="1:41" x14ac:dyDescent="0.25">
      <c r="A2366" s="140" t="str">
        <f>VLOOKUP(D2366,Empresas!$D$7:$F$91,3,0)</f>
        <v>Jose</v>
      </c>
      <c r="B2366" s="141" t="str">
        <f>VLOOKUP(D2366,Empresas!$D$7:$G$91,4,0)</f>
        <v>Wildor</v>
      </c>
      <c r="C2366" s="141" t="s">
        <v>544</v>
      </c>
      <c r="D2366" s="141" t="s">
        <v>482</v>
      </c>
      <c r="E2366" s="141" t="str">
        <f>VLOOKUP(D2366,Empresas!$D$7:$E$92,2,0)</f>
        <v>COMEX GUEVARA S.A.C.</v>
      </c>
      <c r="F2366" s="141" t="s">
        <v>176</v>
      </c>
      <c r="G2366" s="142">
        <f t="shared" si="387"/>
        <v>54</v>
      </c>
      <c r="H2366" s="142" t="str">
        <f>VLOOKUP(D2366,Empresas!$D$6:$L$92,7,0)</f>
        <v>Trimestral</v>
      </c>
      <c r="I2366" s="141" t="str">
        <f>VLOOKUP(VLOOKUP(D2366&amp;"|"&amp;B2366,Empresas!$I$7:$CB$92,G2366,0),Tablas!$A$8:$B$10,2,0)</f>
        <v>No aplica</v>
      </c>
      <c r="J2366" s="78"/>
      <c r="K2366" s="78"/>
      <c r="L2366" s="78"/>
      <c r="M2366" s="78"/>
      <c r="N2366" s="78"/>
      <c r="O2366" s="78"/>
      <c r="P2366" s="78"/>
      <c r="Q2366" s="78"/>
      <c r="R2366" s="78"/>
      <c r="S2366" s="78"/>
      <c r="T2366" s="78"/>
      <c r="U2366" s="78"/>
      <c r="V2366" s="78" t="str">
        <f>VLOOKUP(D2366,Empresas!$D$7:$CF$91,81,0)</f>
        <v>B</v>
      </c>
      <c r="W2366" s="78" t="str">
        <f>VLOOKUP(D2366,Empresas!$D$7:$M$91,10,0)</f>
        <v>Mype</v>
      </c>
      <c r="X2366" s="69" t="str">
        <f t="shared" si="378"/>
        <v>SI</v>
      </c>
      <c r="Y2366" s="153" t="str">
        <f t="shared" si="379"/>
        <v>No aplica</v>
      </c>
      <c r="Z2366" s="147">
        <f>IF(Y2366="No aplica",0,IF(I2366="no",0,IF(I2366="No aplica",0,IF(I2366="Si",1,IF(I2366="Fisico",1,IF(I2366="Electronico",2,VLOOKUP(C2366&amp;"|"&amp;B2366&amp;"|"&amp;D2366,Empresas!$C$6:$CC$92,G2366+6+1,0)))))))</f>
        <v>0</v>
      </c>
      <c r="AA2366" s="147">
        <f>IF(AND($I2366="Si",J2366=1),1,IF(AND($I2366="Fisico",J2366=1),1,IF(AND(J2366=1,$I2366="Electronico"),2,IF(J2366=1,VLOOKUP($C2366&amp;"|"&amp;$B2366&amp;"|"&amp;$D2366,Empresas!$C$6:$CC$92,$G2366+6+1,0),0))))</f>
        <v>0</v>
      </c>
      <c r="AB2366" s="147">
        <f>IF(AND($I2366="Si",K2366=1),1,IF(AND($I2366="Fisico",K2366=1),1,IF(AND(K2366=1,$I2366="Electronico"),2,IF(K2366=1,VLOOKUP($C2366&amp;"|"&amp;$B2366&amp;"|"&amp;$D2366,Empresas!$C$6:$CC$92,$G2366+6+1,0),0))))</f>
        <v>0</v>
      </c>
      <c r="AC2366" s="147">
        <f>IF(AND($I2366="Si",L2366=1),1,IF(AND($I2366="Fisico",L2366=1),1,IF(AND(L2366=1,$I2366="Electronico"),2,IF(L2366=1,VLOOKUP($C2366&amp;"|"&amp;$B2366&amp;"|"&amp;$D2366,Empresas!$C$6:$CC$92,$G2366+6+1,0),0))))</f>
        <v>0</v>
      </c>
      <c r="AD2366" s="147">
        <f>IF(AND($I2366="Si",M2366=1),1,IF(AND($I2366="Fisico",M2366=1),1,IF(AND(M2366=1,$I2366="Electronico"),2,IF(M2366=1,VLOOKUP($C2366&amp;"|"&amp;$B2366&amp;"|"&amp;$D2366,Empresas!$C$6:$CC$92,$G2366+6+1,0),0))))</f>
        <v>0</v>
      </c>
      <c r="AE2366" s="147">
        <f>IF(AND($I2366="Si",N2366=1),1,IF(AND($I2366="Fisico",N2366=1),1,IF(AND(N2366=1,$I2366="Electronico"),2,IF(N2366=1,VLOOKUP($C2366&amp;"|"&amp;$B2366&amp;"|"&amp;$D2366,Empresas!$C$6:$CC$92,$G2366+6+1,0),0))))</f>
        <v>0</v>
      </c>
      <c r="AF2366" s="147">
        <f>IF(AND($I2366="Si",O2366=1),1,IF(AND($I2366="Fisico",O2366=1),1,IF(AND(O2366=1,$I2366="Electronico"),2,IF(O2366=1,VLOOKUP($C2366&amp;"|"&amp;$B2366&amp;"|"&amp;$D2366,Empresas!$C$6:$CC$92,$G2366+6+1,0),0))))</f>
        <v>0</v>
      </c>
      <c r="AG2366" s="147">
        <f>IF(AND($I2366="Si",P2366=1),1,IF(AND($I2366="Fisico",P2366=1),1,IF(AND(P2366=1,$I2366="Electronico"),2,IF(P2366=1,VLOOKUP($C2366&amp;"|"&amp;$B2366&amp;"|"&amp;$D2366,Empresas!$C$6:$CC$92,$G2366+6+1,0),0))))</f>
        <v>0</v>
      </c>
      <c r="AH2366" s="147">
        <f>IF(AND($I2366="Si",Q2366=1),1,IF(AND($I2366="Fisico",Q2366=1),1,IF(AND(Q2366=1,$I2366="Electronico"),2,IF(Q2366=1,VLOOKUP($C2366&amp;"|"&amp;$B2366&amp;"|"&amp;$D2366,Empresas!$C$6:$CC$92,$G2366+6+1,0),0))))</f>
        <v>0</v>
      </c>
      <c r="AI2366" s="147">
        <f>IF(AND($I2366="Si",R2366=1),1,IF(AND($I2366="Fisico",R2366=1),1,IF(AND(R2366=1,$I2366="Electronico"),2,IF(R2366=1,VLOOKUP($C2366&amp;"|"&amp;$B2366&amp;"|"&amp;$D2366,Empresas!$C$6:$CC$92,$G2366+6+1,0),0))))</f>
        <v>0</v>
      </c>
      <c r="AJ2366" s="147">
        <f>IF(AND($I2366="Si",S2366=1),1,IF(AND($I2366="Fisico",S2366=1),1,IF(AND(S2366=1,$I2366="Electronico"),2,IF(S2366=1,VLOOKUP($C2366&amp;"|"&amp;$B2366&amp;"|"&amp;$D2366,Empresas!$C$6:$CC$92,$G2366+6+1,0),0))))</f>
        <v>0</v>
      </c>
      <c r="AK2366" s="147">
        <f>IF(AND($I2366="Si",T2366=1),1,IF(AND($I2366="Fisico",T2366=1),1,IF(AND(T2366=1,$I2366="Electronico"),2,IF(T2366=1,VLOOKUP($C2366&amp;"|"&amp;$B2366&amp;"|"&amp;$D2366,Empresas!$C$6:$CC$92,$G2366+6+1,0),0))))</f>
        <v>0</v>
      </c>
      <c r="AL2366" s="147">
        <f>IF(AND($I2366="Si",U2366=1),1,IF(AND($I2366="Fisico",U2366=1),1,IF(AND(U2366=1,$I2366="Electronico"),2,IF(U2366=1,VLOOKUP($C2366&amp;"|"&amp;$B2366&amp;"|"&amp;$D2366,Empresas!$C$6:$CC$92,$G2366+6+1,0),0))))</f>
        <v>0</v>
      </c>
      <c r="AM2366" s="149">
        <f t="shared" si="380"/>
        <v>0</v>
      </c>
      <c r="AN2366" s="149">
        <f t="shared" si="381"/>
        <v>0</v>
      </c>
      <c r="AO2366" s="152">
        <f t="shared" si="382"/>
        <v>0</v>
      </c>
    </row>
    <row r="2367" spans="1:41" x14ac:dyDescent="0.25">
      <c r="A2367" s="140" t="str">
        <f>VLOOKUP(D2367,Empresas!$D$7:$F$91,3,0)</f>
        <v>Jose</v>
      </c>
      <c r="B2367" s="141" t="str">
        <f>VLOOKUP(D2367,Empresas!$D$7:$G$91,4,0)</f>
        <v>Wildor</v>
      </c>
      <c r="C2367" s="141" t="s">
        <v>544</v>
      </c>
      <c r="D2367" s="141" t="s">
        <v>482</v>
      </c>
      <c r="E2367" s="141" t="str">
        <f>VLOOKUP(D2367,Empresas!$D$7:$E$92,2,0)</f>
        <v>COMEX GUEVARA S.A.C.</v>
      </c>
      <c r="F2367" s="141" t="s">
        <v>177</v>
      </c>
      <c r="G2367" s="142">
        <f t="shared" si="387"/>
        <v>55</v>
      </c>
      <c r="H2367" s="142" t="str">
        <f>VLOOKUP(D2367,Empresas!$D$6:$L$92,7,0)</f>
        <v>Trimestral</v>
      </c>
      <c r="I2367" s="141" t="str">
        <f>VLOOKUP(VLOOKUP(D2367&amp;"|"&amp;B2367,Empresas!$I$7:$CB$92,G2367,0),Tablas!$A$8:$B$10,2,0)</f>
        <v>No aplica</v>
      </c>
      <c r="J2367" s="78"/>
      <c r="K2367" s="78"/>
      <c r="L2367" s="78"/>
      <c r="M2367" s="78"/>
      <c r="N2367" s="78"/>
      <c r="O2367" s="78"/>
      <c r="P2367" s="78"/>
      <c r="Q2367" s="78"/>
      <c r="R2367" s="78"/>
      <c r="S2367" s="78"/>
      <c r="T2367" s="78"/>
      <c r="U2367" s="78"/>
      <c r="V2367" s="78" t="str">
        <f>VLOOKUP(D2367,Empresas!$D$7:$CF$91,81,0)</f>
        <v>B</v>
      </c>
      <c r="W2367" s="78" t="str">
        <f>VLOOKUP(D2367,Empresas!$D$7:$M$91,10,0)</f>
        <v>Mype</v>
      </c>
      <c r="X2367" s="69" t="str">
        <f t="shared" si="378"/>
        <v>NO</v>
      </c>
      <c r="Y2367" s="153" t="str">
        <f t="shared" si="379"/>
        <v>No aplica</v>
      </c>
      <c r="Z2367" s="147">
        <f>IF(Y2367="No aplica",0,IF(I2367="no",0,IF(I2367="No aplica",0,IF(I2367="Si",1,IF(I2367="Fisico",1,IF(I2367="Electronico",2,VLOOKUP(C2367&amp;"|"&amp;B2367&amp;"|"&amp;D2367,Empresas!$C$6:$CC$92,G2367+6+1,0)))))))</f>
        <v>0</v>
      </c>
      <c r="AA2367" s="147">
        <f>IF(AND($I2367="Si",J2367=1),1,IF(AND($I2367="Fisico",J2367=1),1,IF(AND(J2367=1,$I2367="Electronico"),2,IF(J2367=1,VLOOKUP($C2367&amp;"|"&amp;$B2367&amp;"|"&amp;$D2367,Empresas!$C$6:$CC$92,$G2367+6+1,0),0))))</f>
        <v>0</v>
      </c>
      <c r="AB2367" s="147">
        <f>IF(AND($I2367="Si",K2367=1),1,IF(AND($I2367="Fisico",K2367=1),1,IF(AND(K2367=1,$I2367="Electronico"),2,IF(K2367=1,VLOOKUP($C2367&amp;"|"&amp;$B2367&amp;"|"&amp;$D2367,Empresas!$C$6:$CC$92,$G2367+6+1,0),0))))</f>
        <v>0</v>
      </c>
      <c r="AC2367" s="147">
        <f>IF(AND($I2367="Si",L2367=1),1,IF(AND($I2367="Fisico",L2367=1),1,IF(AND(L2367=1,$I2367="Electronico"),2,IF(L2367=1,VLOOKUP($C2367&amp;"|"&amp;$B2367&amp;"|"&amp;$D2367,Empresas!$C$6:$CC$92,$G2367+6+1,0),0))))</f>
        <v>0</v>
      </c>
      <c r="AD2367" s="147">
        <f>IF(AND($I2367="Si",M2367=1),1,IF(AND($I2367="Fisico",M2367=1),1,IF(AND(M2367=1,$I2367="Electronico"),2,IF(M2367=1,VLOOKUP($C2367&amp;"|"&amp;$B2367&amp;"|"&amp;$D2367,Empresas!$C$6:$CC$92,$G2367+6+1,0),0))))</f>
        <v>0</v>
      </c>
      <c r="AE2367" s="147">
        <f>IF(AND($I2367="Si",N2367=1),1,IF(AND($I2367="Fisico",N2367=1),1,IF(AND(N2367=1,$I2367="Electronico"),2,IF(N2367=1,VLOOKUP($C2367&amp;"|"&amp;$B2367&amp;"|"&amp;$D2367,Empresas!$C$6:$CC$92,$G2367+6+1,0),0))))</f>
        <v>0</v>
      </c>
      <c r="AF2367" s="147">
        <f>IF(AND($I2367="Si",O2367=1),1,IF(AND($I2367="Fisico",O2367=1),1,IF(AND(O2367=1,$I2367="Electronico"),2,IF(O2367=1,VLOOKUP($C2367&amp;"|"&amp;$B2367&amp;"|"&amp;$D2367,Empresas!$C$6:$CC$92,$G2367+6+1,0),0))))</f>
        <v>0</v>
      </c>
      <c r="AG2367" s="147">
        <f>IF(AND($I2367="Si",P2367=1),1,IF(AND($I2367="Fisico",P2367=1),1,IF(AND(P2367=1,$I2367="Electronico"),2,IF(P2367=1,VLOOKUP($C2367&amp;"|"&amp;$B2367&amp;"|"&amp;$D2367,Empresas!$C$6:$CC$92,$G2367+6+1,0),0))))</f>
        <v>0</v>
      </c>
      <c r="AH2367" s="147">
        <f>IF(AND($I2367="Si",Q2367=1),1,IF(AND($I2367="Fisico",Q2367=1),1,IF(AND(Q2367=1,$I2367="Electronico"),2,IF(Q2367=1,VLOOKUP($C2367&amp;"|"&amp;$B2367&amp;"|"&amp;$D2367,Empresas!$C$6:$CC$92,$G2367+6+1,0),0))))</f>
        <v>0</v>
      </c>
      <c r="AI2367" s="147">
        <f>IF(AND($I2367="Si",R2367=1),1,IF(AND($I2367="Fisico",R2367=1),1,IF(AND(R2367=1,$I2367="Electronico"),2,IF(R2367=1,VLOOKUP($C2367&amp;"|"&amp;$B2367&amp;"|"&amp;$D2367,Empresas!$C$6:$CC$92,$G2367+6+1,0),0))))</f>
        <v>0</v>
      </c>
      <c r="AJ2367" s="147">
        <f>IF(AND($I2367="Si",S2367=1),1,IF(AND($I2367="Fisico",S2367=1),1,IF(AND(S2367=1,$I2367="Electronico"),2,IF(S2367=1,VLOOKUP($C2367&amp;"|"&amp;$B2367&amp;"|"&amp;$D2367,Empresas!$C$6:$CC$92,$G2367+6+1,0),0))))</f>
        <v>0</v>
      </c>
      <c r="AK2367" s="147">
        <f>IF(AND($I2367="Si",T2367=1),1,IF(AND($I2367="Fisico",T2367=1),1,IF(AND(T2367=1,$I2367="Electronico"),2,IF(T2367=1,VLOOKUP($C2367&amp;"|"&amp;$B2367&amp;"|"&amp;$D2367,Empresas!$C$6:$CC$92,$G2367+6+1,0),0))))</f>
        <v>0</v>
      </c>
      <c r="AL2367" s="147">
        <f>IF(AND($I2367="Si",U2367=1),1,IF(AND($I2367="Fisico",U2367=1),1,IF(AND(U2367=1,$I2367="Electronico"),2,IF(U2367=1,VLOOKUP($C2367&amp;"|"&amp;$B2367&amp;"|"&amp;$D2367,Empresas!$C$6:$CC$92,$G2367+6+1,0),0))))</f>
        <v>0</v>
      </c>
      <c r="AM2367" s="149">
        <f t="shared" si="380"/>
        <v>0</v>
      </c>
      <c r="AN2367" s="149">
        <f t="shared" si="381"/>
        <v>0</v>
      </c>
      <c r="AO2367" s="152">
        <f t="shared" si="382"/>
        <v>0</v>
      </c>
    </row>
    <row r="2368" spans="1:41" x14ac:dyDescent="0.25">
      <c r="A2368" s="140" t="str">
        <f>VLOOKUP(D2368,Empresas!$D$7:$F$91,3,0)</f>
        <v>Jose</v>
      </c>
      <c r="B2368" s="141" t="str">
        <f>VLOOKUP(D2368,Empresas!$D$7:$G$91,4,0)</f>
        <v>Wildor</v>
      </c>
      <c r="C2368" s="141" t="s">
        <v>544</v>
      </c>
      <c r="D2368" s="141" t="s">
        <v>482</v>
      </c>
      <c r="E2368" s="141" t="str">
        <f>VLOOKUP(D2368,Empresas!$D$7:$E$92,2,0)</f>
        <v>COMEX GUEVARA S.A.C.</v>
      </c>
      <c r="F2368" s="141" t="s">
        <v>178</v>
      </c>
      <c r="G2368" s="142">
        <f t="shared" si="387"/>
        <v>56</v>
      </c>
      <c r="H2368" s="142" t="str">
        <f>VLOOKUP(D2368,Empresas!$D$6:$L$92,7,0)</f>
        <v>Trimestral</v>
      </c>
      <c r="I2368" s="141" t="str">
        <f>VLOOKUP(VLOOKUP(D2368&amp;"|"&amp;B2368,Empresas!$I$7:$CB$92,G2368,0),Tablas!$A$8:$B$10,2,0)</f>
        <v>No aplica</v>
      </c>
      <c r="J2368" s="78"/>
      <c r="K2368" s="78"/>
      <c r="L2368" s="78"/>
      <c r="M2368" s="78"/>
      <c r="N2368" s="78"/>
      <c r="O2368" s="78"/>
      <c r="P2368" s="78"/>
      <c r="Q2368" s="78"/>
      <c r="R2368" s="78"/>
      <c r="S2368" s="78"/>
      <c r="T2368" s="78"/>
      <c r="U2368" s="78"/>
      <c r="V2368" s="78" t="str">
        <f>VLOOKUP(D2368,Empresas!$D$7:$CF$91,81,0)</f>
        <v>B</v>
      </c>
      <c r="W2368" s="78" t="str">
        <f>VLOOKUP(D2368,Empresas!$D$7:$M$91,10,0)</f>
        <v>Mype</v>
      </c>
      <c r="X2368" s="69" t="str">
        <f t="shared" si="378"/>
        <v>SI</v>
      </c>
      <c r="Y2368" s="153" t="str">
        <f t="shared" si="379"/>
        <v>No aplica</v>
      </c>
      <c r="Z2368" s="147">
        <f>IF(Y2368="No aplica",0,IF(I2368="no",0,IF(I2368="No aplica",0,IF(I2368="Si",1,IF(I2368="Fisico",1,IF(I2368="Electronico",2,VLOOKUP(C2368&amp;"|"&amp;B2368&amp;"|"&amp;D2368,Empresas!$C$6:$CC$92,G2368+6+1,0)))))))</f>
        <v>0</v>
      </c>
      <c r="AA2368" s="147">
        <f>IF(AND($I2368="Si",J2368=1),1,IF(AND($I2368="Fisico",J2368=1),1,IF(AND(J2368=1,$I2368="Electronico"),2,IF(J2368=1,VLOOKUP($C2368&amp;"|"&amp;$B2368&amp;"|"&amp;$D2368,Empresas!$C$6:$CC$92,$G2368+6+1,0),0))))</f>
        <v>0</v>
      </c>
      <c r="AB2368" s="147">
        <f>IF(AND($I2368="Si",K2368=1),1,IF(AND($I2368="Fisico",K2368=1),1,IF(AND(K2368=1,$I2368="Electronico"),2,IF(K2368=1,VLOOKUP($C2368&amp;"|"&amp;$B2368&amp;"|"&amp;$D2368,Empresas!$C$6:$CC$92,$G2368+6+1,0),0))))</f>
        <v>0</v>
      </c>
      <c r="AC2368" s="147">
        <f>IF(AND($I2368="Si",L2368=1),1,IF(AND($I2368="Fisico",L2368=1),1,IF(AND(L2368=1,$I2368="Electronico"),2,IF(L2368=1,VLOOKUP($C2368&amp;"|"&amp;$B2368&amp;"|"&amp;$D2368,Empresas!$C$6:$CC$92,$G2368+6+1,0),0))))</f>
        <v>0</v>
      </c>
      <c r="AD2368" s="147">
        <f>IF(AND($I2368="Si",M2368=1),1,IF(AND($I2368="Fisico",M2368=1),1,IF(AND(M2368=1,$I2368="Electronico"),2,IF(M2368=1,VLOOKUP($C2368&amp;"|"&amp;$B2368&amp;"|"&amp;$D2368,Empresas!$C$6:$CC$92,$G2368+6+1,0),0))))</f>
        <v>0</v>
      </c>
      <c r="AE2368" s="147">
        <f>IF(AND($I2368="Si",N2368=1),1,IF(AND($I2368="Fisico",N2368=1),1,IF(AND(N2368=1,$I2368="Electronico"),2,IF(N2368=1,VLOOKUP($C2368&amp;"|"&amp;$B2368&amp;"|"&amp;$D2368,Empresas!$C$6:$CC$92,$G2368+6+1,0),0))))</f>
        <v>0</v>
      </c>
      <c r="AF2368" s="147">
        <f>IF(AND($I2368="Si",O2368=1),1,IF(AND($I2368="Fisico",O2368=1),1,IF(AND(O2368=1,$I2368="Electronico"),2,IF(O2368=1,VLOOKUP($C2368&amp;"|"&amp;$B2368&amp;"|"&amp;$D2368,Empresas!$C$6:$CC$92,$G2368+6+1,0),0))))</f>
        <v>0</v>
      </c>
      <c r="AG2368" s="147">
        <f>IF(AND($I2368="Si",P2368=1),1,IF(AND($I2368="Fisico",P2368=1),1,IF(AND(P2368=1,$I2368="Electronico"),2,IF(P2368=1,VLOOKUP($C2368&amp;"|"&amp;$B2368&amp;"|"&amp;$D2368,Empresas!$C$6:$CC$92,$G2368+6+1,0),0))))</f>
        <v>0</v>
      </c>
      <c r="AH2368" s="147">
        <f>IF(AND($I2368="Si",Q2368=1),1,IF(AND($I2368="Fisico",Q2368=1),1,IF(AND(Q2368=1,$I2368="Electronico"),2,IF(Q2368=1,VLOOKUP($C2368&amp;"|"&amp;$B2368&amp;"|"&amp;$D2368,Empresas!$C$6:$CC$92,$G2368+6+1,0),0))))</f>
        <v>0</v>
      </c>
      <c r="AI2368" s="147">
        <f>IF(AND($I2368="Si",R2368=1),1,IF(AND($I2368="Fisico",R2368=1),1,IF(AND(R2368=1,$I2368="Electronico"),2,IF(R2368=1,VLOOKUP($C2368&amp;"|"&amp;$B2368&amp;"|"&amp;$D2368,Empresas!$C$6:$CC$92,$G2368+6+1,0),0))))</f>
        <v>0</v>
      </c>
      <c r="AJ2368" s="147">
        <f>IF(AND($I2368="Si",S2368=1),1,IF(AND($I2368="Fisico",S2368=1),1,IF(AND(S2368=1,$I2368="Electronico"),2,IF(S2368=1,VLOOKUP($C2368&amp;"|"&amp;$B2368&amp;"|"&amp;$D2368,Empresas!$C$6:$CC$92,$G2368+6+1,0),0))))</f>
        <v>0</v>
      </c>
      <c r="AK2368" s="147">
        <f>IF(AND($I2368="Si",T2368=1),1,IF(AND($I2368="Fisico",T2368=1),1,IF(AND(T2368=1,$I2368="Electronico"),2,IF(T2368=1,VLOOKUP($C2368&amp;"|"&amp;$B2368&amp;"|"&amp;$D2368,Empresas!$C$6:$CC$92,$G2368+6+1,0),0))))</f>
        <v>0</v>
      </c>
      <c r="AL2368" s="147">
        <f>IF(AND($I2368="Si",U2368=1),1,IF(AND($I2368="Fisico",U2368=1),1,IF(AND(U2368=1,$I2368="Electronico"),2,IF(U2368=1,VLOOKUP($C2368&amp;"|"&amp;$B2368&amp;"|"&amp;$D2368,Empresas!$C$6:$CC$92,$G2368+6+1,0),0))))</f>
        <v>0</v>
      </c>
      <c r="AM2368" s="149">
        <f t="shared" si="380"/>
        <v>0</v>
      </c>
      <c r="AN2368" s="149">
        <f t="shared" si="381"/>
        <v>0</v>
      </c>
      <c r="AO2368" s="152">
        <f t="shared" si="382"/>
        <v>0</v>
      </c>
    </row>
    <row r="2369" spans="1:41" x14ac:dyDescent="0.25">
      <c r="A2369" s="140" t="str">
        <f>VLOOKUP(D2369,Empresas!$D$7:$F$91,3,0)</f>
        <v>Jose</v>
      </c>
      <c r="B2369" s="141" t="str">
        <f>VLOOKUP(D2369,Empresas!$D$7:$G$91,4,0)</f>
        <v>Wildor</v>
      </c>
      <c r="C2369" s="141" t="s">
        <v>544</v>
      </c>
      <c r="D2369" s="141" t="s">
        <v>482</v>
      </c>
      <c r="E2369" s="141" t="str">
        <f>VLOOKUP(D2369,Empresas!$D$7:$E$92,2,0)</f>
        <v>COMEX GUEVARA S.A.C.</v>
      </c>
      <c r="F2369" s="141" t="s">
        <v>179</v>
      </c>
      <c r="G2369" s="142">
        <f t="shared" si="387"/>
        <v>57</v>
      </c>
      <c r="H2369" s="142" t="str">
        <f>VLOOKUP(D2369,Empresas!$D$6:$L$92,7,0)</f>
        <v>Trimestral</v>
      </c>
      <c r="I2369" s="141" t="str">
        <f>VLOOKUP(VLOOKUP(D2369&amp;"|"&amp;B2369,Empresas!$I$7:$CB$92,G2369,0),Tablas!$A$8:$B$10,2,0)</f>
        <v>No aplica</v>
      </c>
      <c r="J2369" s="78"/>
      <c r="K2369" s="78"/>
      <c r="L2369" s="78"/>
      <c r="M2369" s="78"/>
      <c r="N2369" s="78"/>
      <c r="O2369" s="78"/>
      <c r="P2369" s="78"/>
      <c r="Q2369" s="78"/>
      <c r="R2369" s="78"/>
      <c r="S2369" s="78"/>
      <c r="T2369" s="78"/>
      <c r="U2369" s="78"/>
      <c r="V2369" s="78" t="str">
        <f>VLOOKUP(D2369,Empresas!$D$7:$CF$91,81,0)</f>
        <v>B</v>
      </c>
      <c r="W2369" s="78" t="str">
        <f>VLOOKUP(D2369,Empresas!$D$7:$M$91,10,0)</f>
        <v>Mype</v>
      </c>
      <c r="X2369" s="69" t="str">
        <f t="shared" si="378"/>
        <v>NO</v>
      </c>
      <c r="Y2369" s="153" t="str">
        <f t="shared" si="379"/>
        <v>No aplica</v>
      </c>
      <c r="Z2369" s="147">
        <f>IF(Y2369="No aplica",0,IF(I2369="no",0,IF(I2369="No aplica",0,IF(I2369="Si",1,IF(I2369="Fisico",1,IF(I2369="Electronico",2,VLOOKUP(C2369&amp;"|"&amp;B2369&amp;"|"&amp;D2369,Empresas!$C$6:$CC$92,G2369+6+1,0)))))))</f>
        <v>0</v>
      </c>
      <c r="AA2369" s="147">
        <f>IF(AND($I2369="Si",J2369=1),1,IF(AND($I2369="Fisico",J2369=1),1,IF(AND(J2369=1,$I2369="Electronico"),2,IF(J2369=1,VLOOKUP($C2369&amp;"|"&amp;$B2369&amp;"|"&amp;$D2369,Empresas!$C$6:$CC$92,$G2369+6+1,0),0))))</f>
        <v>0</v>
      </c>
      <c r="AB2369" s="147">
        <f>IF(AND($I2369="Si",K2369=1),1,IF(AND($I2369="Fisico",K2369=1),1,IF(AND(K2369=1,$I2369="Electronico"),2,IF(K2369=1,VLOOKUP($C2369&amp;"|"&amp;$B2369&amp;"|"&amp;$D2369,Empresas!$C$6:$CC$92,$G2369+6+1,0),0))))</f>
        <v>0</v>
      </c>
      <c r="AC2369" s="147">
        <f>IF(AND($I2369="Si",L2369=1),1,IF(AND($I2369="Fisico",L2369=1),1,IF(AND(L2369=1,$I2369="Electronico"),2,IF(L2369=1,VLOOKUP($C2369&amp;"|"&amp;$B2369&amp;"|"&amp;$D2369,Empresas!$C$6:$CC$92,$G2369+6+1,0),0))))</f>
        <v>0</v>
      </c>
      <c r="AD2369" s="147">
        <f>IF(AND($I2369="Si",M2369=1),1,IF(AND($I2369="Fisico",M2369=1),1,IF(AND(M2369=1,$I2369="Electronico"),2,IF(M2369=1,VLOOKUP($C2369&amp;"|"&amp;$B2369&amp;"|"&amp;$D2369,Empresas!$C$6:$CC$92,$G2369+6+1,0),0))))</f>
        <v>0</v>
      </c>
      <c r="AE2369" s="147">
        <f>IF(AND($I2369="Si",N2369=1),1,IF(AND($I2369="Fisico",N2369=1),1,IF(AND(N2369=1,$I2369="Electronico"),2,IF(N2369=1,VLOOKUP($C2369&amp;"|"&amp;$B2369&amp;"|"&amp;$D2369,Empresas!$C$6:$CC$92,$G2369+6+1,0),0))))</f>
        <v>0</v>
      </c>
      <c r="AF2369" s="147">
        <f>IF(AND($I2369="Si",O2369=1),1,IF(AND($I2369="Fisico",O2369=1),1,IF(AND(O2369=1,$I2369="Electronico"),2,IF(O2369=1,VLOOKUP($C2369&amp;"|"&amp;$B2369&amp;"|"&amp;$D2369,Empresas!$C$6:$CC$92,$G2369+6+1,0),0))))</f>
        <v>0</v>
      </c>
      <c r="AG2369" s="147">
        <f>IF(AND($I2369="Si",P2369=1),1,IF(AND($I2369="Fisico",P2369=1),1,IF(AND(P2369=1,$I2369="Electronico"),2,IF(P2369=1,VLOOKUP($C2369&amp;"|"&amp;$B2369&amp;"|"&amp;$D2369,Empresas!$C$6:$CC$92,$G2369+6+1,0),0))))</f>
        <v>0</v>
      </c>
      <c r="AH2369" s="147">
        <f>IF(AND($I2369="Si",Q2369=1),1,IF(AND($I2369="Fisico",Q2369=1),1,IF(AND(Q2369=1,$I2369="Electronico"),2,IF(Q2369=1,VLOOKUP($C2369&amp;"|"&amp;$B2369&amp;"|"&amp;$D2369,Empresas!$C$6:$CC$92,$G2369+6+1,0),0))))</f>
        <v>0</v>
      </c>
      <c r="AI2369" s="147">
        <f>IF(AND($I2369="Si",R2369=1),1,IF(AND($I2369="Fisico",R2369=1),1,IF(AND(R2369=1,$I2369="Electronico"),2,IF(R2369=1,VLOOKUP($C2369&amp;"|"&amp;$B2369&amp;"|"&amp;$D2369,Empresas!$C$6:$CC$92,$G2369+6+1,0),0))))</f>
        <v>0</v>
      </c>
      <c r="AJ2369" s="147">
        <f>IF(AND($I2369="Si",S2369=1),1,IF(AND($I2369="Fisico",S2369=1),1,IF(AND(S2369=1,$I2369="Electronico"),2,IF(S2369=1,VLOOKUP($C2369&amp;"|"&amp;$B2369&amp;"|"&amp;$D2369,Empresas!$C$6:$CC$92,$G2369+6+1,0),0))))</f>
        <v>0</v>
      </c>
      <c r="AK2369" s="147">
        <f>IF(AND($I2369="Si",T2369=1),1,IF(AND($I2369="Fisico",T2369=1),1,IF(AND(T2369=1,$I2369="Electronico"),2,IF(T2369=1,VLOOKUP($C2369&amp;"|"&amp;$B2369&amp;"|"&amp;$D2369,Empresas!$C$6:$CC$92,$G2369+6+1,0),0))))</f>
        <v>0</v>
      </c>
      <c r="AL2369" s="147">
        <f>IF(AND($I2369="Si",U2369=1),1,IF(AND($I2369="Fisico",U2369=1),1,IF(AND(U2369=1,$I2369="Electronico"),2,IF(U2369=1,VLOOKUP($C2369&amp;"|"&amp;$B2369&amp;"|"&amp;$D2369,Empresas!$C$6:$CC$92,$G2369+6+1,0),0))))</f>
        <v>0</v>
      </c>
      <c r="AM2369" s="149">
        <f t="shared" si="380"/>
        <v>0</v>
      </c>
      <c r="AN2369" s="149">
        <f t="shared" si="381"/>
        <v>0</v>
      </c>
      <c r="AO2369" s="152">
        <f t="shared" si="382"/>
        <v>0</v>
      </c>
    </row>
    <row r="2370" spans="1:41" x14ac:dyDescent="0.25">
      <c r="A2370" s="140" t="str">
        <f>VLOOKUP(D2370,Empresas!$D$7:$F$91,3,0)</f>
        <v>Jose</v>
      </c>
      <c r="B2370" s="141" t="str">
        <f>VLOOKUP(D2370,Empresas!$D$7:$G$91,4,0)</f>
        <v>Wildor</v>
      </c>
      <c r="C2370" s="141" t="s">
        <v>544</v>
      </c>
      <c r="D2370" s="141" t="s">
        <v>482</v>
      </c>
      <c r="E2370" s="141" t="str">
        <f>VLOOKUP(D2370,Empresas!$D$7:$E$92,2,0)</f>
        <v>COMEX GUEVARA S.A.C.</v>
      </c>
      <c r="F2370" s="141" t="s">
        <v>180</v>
      </c>
      <c r="G2370" s="142">
        <f t="shared" si="387"/>
        <v>58</v>
      </c>
      <c r="H2370" s="142" t="str">
        <f>VLOOKUP(D2370,Empresas!$D$6:$L$92,7,0)</f>
        <v>Trimestral</v>
      </c>
      <c r="I2370" s="141" t="str">
        <f>VLOOKUP(VLOOKUP(D2370&amp;"|"&amp;B2370,Empresas!$I$7:$CB$92,G2370,0),Tablas!$A$8:$B$10,2,0)</f>
        <v>No aplica</v>
      </c>
      <c r="J2370" s="78"/>
      <c r="K2370" s="78"/>
      <c r="L2370" s="78"/>
      <c r="M2370" s="78"/>
      <c r="N2370" s="78"/>
      <c r="O2370" s="78"/>
      <c r="P2370" s="78"/>
      <c r="Q2370" s="78"/>
      <c r="R2370" s="78"/>
      <c r="S2370" s="78"/>
      <c r="T2370" s="78"/>
      <c r="U2370" s="78"/>
      <c r="V2370" s="78" t="str">
        <f>VLOOKUP(D2370,Empresas!$D$7:$CF$91,81,0)</f>
        <v>B</v>
      </c>
      <c r="W2370" s="78" t="str">
        <f>VLOOKUP(D2370,Empresas!$D$7:$M$91,10,0)</f>
        <v>Mype</v>
      </c>
      <c r="X2370" s="69" t="str">
        <f t="shared" si="378"/>
        <v>NO</v>
      </c>
      <c r="Y2370" s="153" t="str">
        <f t="shared" si="379"/>
        <v>No aplica</v>
      </c>
      <c r="Z2370" s="147">
        <f>IF(Y2370="No aplica",0,IF(I2370="no",0,IF(I2370="No aplica",0,IF(I2370="Si",1,IF(I2370="Fisico",1,IF(I2370="Electronico",2,VLOOKUP(C2370&amp;"|"&amp;B2370&amp;"|"&amp;D2370,Empresas!$C$6:$CC$92,G2370+6+1,0)))))))</f>
        <v>0</v>
      </c>
      <c r="AA2370" s="147">
        <f>IF(AND($I2370="Si",J2370=1),1,IF(AND($I2370="Fisico",J2370=1),1,IF(AND(J2370=1,$I2370="Electronico"),2,IF(J2370=1,VLOOKUP($C2370&amp;"|"&amp;$B2370&amp;"|"&amp;$D2370,Empresas!$C$6:$CC$92,$G2370+6+1,0),0))))</f>
        <v>0</v>
      </c>
      <c r="AB2370" s="147">
        <f>IF(AND($I2370="Si",K2370=1),1,IF(AND($I2370="Fisico",K2370=1),1,IF(AND(K2370=1,$I2370="Electronico"),2,IF(K2370=1,VLOOKUP($C2370&amp;"|"&amp;$B2370&amp;"|"&amp;$D2370,Empresas!$C$6:$CC$92,$G2370+6+1,0),0))))</f>
        <v>0</v>
      </c>
      <c r="AC2370" s="147">
        <f>IF(AND($I2370="Si",L2370=1),1,IF(AND($I2370="Fisico",L2370=1),1,IF(AND(L2370=1,$I2370="Electronico"),2,IF(L2370=1,VLOOKUP($C2370&amp;"|"&amp;$B2370&amp;"|"&amp;$D2370,Empresas!$C$6:$CC$92,$G2370+6+1,0),0))))</f>
        <v>0</v>
      </c>
      <c r="AD2370" s="147">
        <f>IF(AND($I2370="Si",M2370=1),1,IF(AND($I2370="Fisico",M2370=1),1,IF(AND(M2370=1,$I2370="Electronico"),2,IF(M2370=1,VLOOKUP($C2370&amp;"|"&amp;$B2370&amp;"|"&amp;$D2370,Empresas!$C$6:$CC$92,$G2370+6+1,0),0))))</f>
        <v>0</v>
      </c>
      <c r="AE2370" s="147">
        <f>IF(AND($I2370="Si",N2370=1),1,IF(AND($I2370="Fisico",N2370=1),1,IF(AND(N2370=1,$I2370="Electronico"),2,IF(N2370=1,VLOOKUP($C2370&amp;"|"&amp;$B2370&amp;"|"&amp;$D2370,Empresas!$C$6:$CC$92,$G2370+6+1,0),0))))</f>
        <v>0</v>
      </c>
      <c r="AF2370" s="147">
        <f>IF(AND($I2370="Si",O2370=1),1,IF(AND($I2370="Fisico",O2370=1),1,IF(AND(O2370=1,$I2370="Electronico"),2,IF(O2370=1,VLOOKUP($C2370&amp;"|"&amp;$B2370&amp;"|"&amp;$D2370,Empresas!$C$6:$CC$92,$G2370+6+1,0),0))))</f>
        <v>0</v>
      </c>
      <c r="AG2370" s="147">
        <f>IF(AND($I2370="Si",P2370=1),1,IF(AND($I2370="Fisico",P2370=1),1,IF(AND(P2370=1,$I2370="Electronico"),2,IF(P2370=1,VLOOKUP($C2370&amp;"|"&amp;$B2370&amp;"|"&amp;$D2370,Empresas!$C$6:$CC$92,$G2370+6+1,0),0))))</f>
        <v>0</v>
      </c>
      <c r="AH2370" s="147">
        <f>IF(AND($I2370="Si",Q2370=1),1,IF(AND($I2370="Fisico",Q2370=1),1,IF(AND(Q2370=1,$I2370="Electronico"),2,IF(Q2370=1,VLOOKUP($C2370&amp;"|"&amp;$B2370&amp;"|"&amp;$D2370,Empresas!$C$6:$CC$92,$G2370+6+1,0),0))))</f>
        <v>0</v>
      </c>
      <c r="AI2370" s="147">
        <f>IF(AND($I2370="Si",R2370=1),1,IF(AND($I2370="Fisico",R2370=1),1,IF(AND(R2370=1,$I2370="Electronico"),2,IF(R2370=1,VLOOKUP($C2370&amp;"|"&amp;$B2370&amp;"|"&amp;$D2370,Empresas!$C$6:$CC$92,$G2370+6+1,0),0))))</f>
        <v>0</v>
      </c>
      <c r="AJ2370" s="147">
        <f>IF(AND($I2370="Si",S2370=1),1,IF(AND($I2370="Fisico",S2370=1),1,IF(AND(S2370=1,$I2370="Electronico"),2,IF(S2370=1,VLOOKUP($C2370&amp;"|"&amp;$B2370&amp;"|"&amp;$D2370,Empresas!$C$6:$CC$92,$G2370+6+1,0),0))))</f>
        <v>0</v>
      </c>
      <c r="AK2370" s="147">
        <f>IF(AND($I2370="Si",T2370=1),1,IF(AND($I2370="Fisico",T2370=1),1,IF(AND(T2370=1,$I2370="Electronico"),2,IF(T2370=1,VLOOKUP($C2370&amp;"|"&amp;$B2370&amp;"|"&amp;$D2370,Empresas!$C$6:$CC$92,$G2370+6+1,0),0))))</f>
        <v>0</v>
      </c>
      <c r="AL2370" s="147">
        <f>IF(AND($I2370="Si",U2370=1),1,IF(AND($I2370="Fisico",U2370=1),1,IF(AND(U2370=1,$I2370="Electronico"),2,IF(U2370=1,VLOOKUP($C2370&amp;"|"&amp;$B2370&amp;"|"&amp;$D2370,Empresas!$C$6:$CC$92,$G2370+6+1,0),0))))</f>
        <v>0</v>
      </c>
      <c r="AM2370" s="149">
        <f t="shared" si="380"/>
        <v>0</v>
      </c>
      <c r="AN2370" s="149">
        <f t="shared" si="381"/>
        <v>0</v>
      </c>
      <c r="AO2370" s="152">
        <f t="shared" si="382"/>
        <v>0</v>
      </c>
    </row>
    <row r="2371" spans="1:41" x14ac:dyDescent="0.25">
      <c r="A2371" s="140" t="str">
        <f>VLOOKUP(D2371,Empresas!$D$7:$F$91,3,0)</f>
        <v>Jose</v>
      </c>
      <c r="B2371" s="141" t="str">
        <f>VLOOKUP(D2371,Empresas!$D$7:$G$91,4,0)</f>
        <v>Wildor</v>
      </c>
      <c r="C2371" s="141" t="s">
        <v>544</v>
      </c>
      <c r="D2371" s="141" t="s">
        <v>482</v>
      </c>
      <c r="E2371" s="141" t="str">
        <f>VLOOKUP(D2371,Empresas!$D$7:$E$92,2,0)</f>
        <v>COMEX GUEVARA S.A.C.</v>
      </c>
      <c r="F2371" s="141" t="s">
        <v>181</v>
      </c>
      <c r="G2371" s="142">
        <f t="shared" si="387"/>
        <v>59</v>
      </c>
      <c r="H2371" s="142" t="str">
        <f>VLOOKUP(D2371,Empresas!$D$6:$L$92,7,0)</f>
        <v>Trimestral</v>
      </c>
      <c r="I2371" s="141" t="str">
        <f>VLOOKUP(VLOOKUP(D2371&amp;"|"&amp;B2371,Empresas!$I$7:$CB$92,G2371,0),Tablas!$A$8:$B$10,2,0)</f>
        <v>No aplica</v>
      </c>
      <c r="J2371" s="78"/>
      <c r="K2371" s="78"/>
      <c r="L2371" s="78"/>
      <c r="M2371" s="78"/>
      <c r="N2371" s="78"/>
      <c r="O2371" s="78"/>
      <c r="P2371" s="78"/>
      <c r="Q2371" s="78"/>
      <c r="R2371" s="78"/>
      <c r="S2371" s="78"/>
      <c r="T2371" s="78"/>
      <c r="U2371" s="78"/>
      <c r="V2371" s="78" t="str">
        <f>VLOOKUP(D2371,Empresas!$D$7:$CF$91,81,0)</f>
        <v>B</v>
      </c>
      <c r="W2371" s="78" t="str">
        <f>VLOOKUP(D2371,Empresas!$D$7:$M$91,10,0)</f>
        <v>Mype</v>
      </c>
      <c r="X2371" s="69" t="str">
        <f t="shared" si="378"/>
        <v>NO</v>
      </c>
      <c r="Y2371" s="153" t="str">
        <f t="shared" si="379"/>
        <v>No aplica</v>
      </c>
      <c r="Z2371" s="147">
        <f>IF(Y2371="No aplica",0,IF(I2371="no",0,IF(I2371="No aplica",0,IF(I2371="Si",1,IF(I2371="Fisico",1,IF(I2371="Electronico",2,VLOOKUP(C2371&amp;"|"&amp;B2371&amp;"|"&amp;D2371,Empresas!$C$6:$CC$92,G2371+6+1,0)))))))</f>
        <v>0</v>
      </c>
      <c r="AA2371" s="147">
        <f>IF(AND($I2371="Si",J2371=1),1,IF(AND($I2371="Fisico",J2371=1),1,IF(AND(J2371=1,$I2371="Electronico"),2,IF(J2371=1,VLOOKUP($C2371&amp;"|"&amp;$B2371&amp;"|"&amp;$D2371,Empresas!$C$6:$CC$92,$G2371+6+1,0),0))))</f>
        <v>0</v>
      </c>
      <c r="AB2371" s="147">
        <f>IF(AND($I2371="Si",K2371=1),1,IF(AND($I2371="Fisico",K2371=1),1,IF(AND(K2371=1,$I2371="Electronico"),2,IF(K2371=1,VLOOKUP($C2371&amp;"|"&amp;$B2371&amp;"|"&amp;$D2371,Empresas!$C$6:$CC$92,$G2371+6+1,0),0))))</f>
        <v>0</v>
      </c>
      <c r="AC2371" s="147">
        <f>IF(AND($I2371="Si",L2371=1),1,IF(AND($I2371="Fisico",L2371=1),1,IF(AND(L2371=1,$I2371="Electronico"),2,IF(L2371=1,VLOOKUP($C2371&amp;"|"&amp;$B2371&amp;"|"&amp;$D2371,Empresas!$C$6:$CC$92,$G2371+6+1,0),0))))</f>
        <v>0</v>
      </c>
      <c r="AD2371" s="147">
        <f>IF(AND($I2371="Si",M2371=1),1,IF(AND($I2371="Fisico",M2371=1),1,IF(AND(M2371=1,$I2371="Electronico"),2,IF(M2371=1,VLOOKUP($C2371&amp;"|"&amp;$B2371&amp;"|"&amp;$D2371,Empresas!$C$6:$CC$92,$G2371+6+1,0),0))))</f>
        <v>0</v>
      </c>
      <c r="AE2371" s="147">
        <f>IF(AND($I2371="Si",N2371=1),1,IF(AND($I2371="Fisico",N2371=1),1,IF(AND(N2371=1,$I2371="Electronico"),2,IF(N2371=1,VLOOKUP($C2371&amp;"|"&amp;$B2371&amp;"|"&amp;$D2371,Empresas!$C$6:$CC$92,$G2371+6+1,0),0))))</f>
        <v>0</v>
      </c>
      <c r="AF2371" s="147">
        <f>IF(AND($I2371="Si",O2371=1),1,IF(AND($I2371="Fisico",O2371=1),1,IF(AND(O2371=1,$I2371="Electronico"),2,IF(O2371=1,VLOOKUP($C2371&amp;"|"&amp;$B2371&amp;"|"&amp;$D2371,Empresas!$C$6:$CC$92,$G2371+6+1,0),0))))</f>
        <v>0</v>
      </c>
      <c r="AG2371" s="147">
        <f>IF(AND($I2371="Si",P2371=1),1,IF(AND($I2371="Fisico",P2371=1),1,IF(AND(P2371=1,$I2371="Electronico"),2,IF(P2371=1,VLOOKUP($C2371&amp;"|"&amp;$B2371&amp;"|"&amp;$D2371,Empresas!$C$6:$CC$92,$G2371+6+1,0),0))))</f>
        <v>0</v>
      </c>
      <c r="AH2371" s="147">
        <f>IF(AND($I2371="Si",Q2371=1),1,IF(AND($I2371="Fisico",Q2371=1),1,IF(AND(Q2371=1,$I2371="Electronico"),2,IF(Q2371=1,VLOOKUP($C2371&amp;"|"&amp;$B2371&amp;"|"&amp;$D2371,Empresas!$C$6:$CC$92,$G2371+6+1,0),0))))</f>
        <v>0</v>
      </c>
      <c r="AI2371" s="147">
        <f>IF(AND($I2371="Si",R2371=1),1,IF(AND($I2371="Fisico",R2371=1),1,IF(AND(R2371=1,$I2371="Electronico"),2,IF(R2371=1,VLOOKUP($C2371&amp;"|"&amp;$B2371&amp;"|"&amp;$D2371,Empresas!$C$6:$CC$92,$G2371+6+1,0),0))))</f>
        <v>0</v>
      </c>
      <c r="AJ2371" s="147">
        <f>IF(AND($I2371="Si",S2371=1),1,IF(AND($I2371="Fisico",S2371=1),1,IF(AND(S2371=1,$I2371="Electronico"),2,IF(S2371=1,VLOOKUP($C2371&amp;"|"&amp;$B2371&amp;"|"&amp;$D2371,Empresas!$C$6:$CC$92,$G2371+6+1,0),0))))</f>
        <v>0</v>
      </c>
      <c r="AK2371" s="147">
        <f>IF(AND($I2371="Si",T2371=1),1,IF(AND($I2371="Fisico",T2371=1),1,IF(AND(T2371=1,$I2371="Electronico"),2,IF(T2371=1,VLOOKUP($C2371&amp;"|"&amp;$B2371&amp;"|"&amp;$D2371,Empresas!$C$6:$CC$92,$G2371+6+1,0),0))))</f>
        <v>0</v>
      </c>
      <c r="AL2371" s="147">
        <f>IF(AND($I2371="Si",U2371=1),1,IF(AND($I2371="Fisico",U2371=1),1,IF(AND(U2371=1,$I2371="Electronico"),2,IF(U2371=1,VLOOKUP($C2371&amp;"|"&amp;$B2371&amp;"|"&amp;$D2371,Empresas!$C$6:$CC$92,$G2371+6+1,0),0))))</f>
        <v>0</v>
      </c>
      <c r="AM2371" s="149">
        <f t="shared" si="380"/>
        <v>0</v>
      </c>
      <c r="AN2371" s="149">
        <f t="shared" si="381"/>
        <v>0</v>
      </c>
      <c r="AO2371" s="152">
        <f t="shared" si="382"/>
        <v>0</v>
      </c>
    </row>
    <row r="2372" spans="1:41" x14ac:dyDescent="0.25">
      <c r="A2372" s="140" t="str">
        <f>VLOOKUP(D2372,Empresas!$D$7:$F$91,3,0)</f>
        <v>Jose</v>
      </c>
      <c r="B2372" s="141" t="str">
        <f>VLOOKUP(D2372,Empresas!$D$7:$G$91,4,0)</f>
        <v>Wildor</v>
      </c>
      <c r="C2372" s="141" t="s">
        <v>544</v>
      </c>
      <c r="D2372" s="141" t="s">
        <v>482</v>
      </c>
      <c r="E2372" s="141" t="str">
        <f>VLOOKUP(D2372,Empresas!$D$7:$E$92,2,0)</f>
        <v>COMEX GUEVARA S.A.C.</v>
      </c>
      <c r="F2372" s="141" t="s">
        <v>182</v>
      </c>
      <c r="G2372" s="142">
        <f t="shared" si="387"/>
        <v>60</v>
      </c>
      <c r="H2372" s="142" t="str">
        <f>VLOOKUP(D2372,Empresas!$D$6:$L$92,7,0)</f>
        <v>Trimestral</v>
      </c>
      <c r="I2372" s="141" t="str">
        <f>VLOOKUP(VLOOKUP(D2372&amp;"|"&amp;B2372,Empresas!$I$7:$CB$92,G2372,0),Tablas!$A$8:$B$10,2,0)</f>
        <v>No aplica</v>
      </c>
      <c r="J2372" s="78"/>
      <c r="K2372" s="78"/>
      <c r="L2372" s="78"/>
      <c r="M2372" s="78"/>
      <c r="N2372" s="78"/>
      <c r="O2372" s="78"/>
      <c r="P2372" s="78"/>
      <c r="Q2372" s="78"/>
      <c r="R2372" s="78"/>
      <c r="S2372" s="78"/>
      <c r="T2372" s="78"/>
      <c r="U2372" s="78"/>
      <c r="V2372" s="78" t="str">
        <f>VLOOKUP(D2372,Empresas!$D$7:$CF$91,81,0)</f>
        <v>B</v>
      </c>
      <c r="W2372" s="78" t="str">
        <f>VLOOKUP(D2372,Empresas!$D$7:$M$91,10,0)</f>
        <v>Mype</v>
      </c>
      <c r="X2372" s="69" t="str">
        <f t="shared" ref="X2372:X2435" si="388">IF(OR(LEFT(F2372,5)="02.06",LEFT(F2372,5)="02.08",LEFT(F2372,5)="02.09",LEFT(F2372,5)="02.10",LEFT(F2372,5)="02.11",LEFT(F2372,5)="03.08",LEFT(F2372,5)="03.09",LEFT(F2372,5)="03.10"),"NO","SI")</f>
        <v>NO</v>
      </c>
      <c r="Y2372" s="153" t="str">
        <f t="shared" ref="Y2372:Y2435" si="389">IF(SUM(J2372:U2372)=0,"No aplica","Si aplica")</f>
        <v>No aplica</v>
      </c>
      <c r="Z2372" s="147">
        <f>IF(Y2372="No aplica",0,IF(I2372="no",0,IF(I2372="No aplica",0,IF(I2372="Si",1,IF(I2372="Fisico",1,IF(I2372="Electronico",2,VLOOKUP(C2372&amp;"|"&amp;B2372&amp;"|"&amp;D2372,Empresas!$C$6:$CC$92,G2372+6+1,0)))))))</f>
        <v>0</v>
      </c>
      <c r="AA2372" s="147">
        <f>IF(AND($I2372="Si",J2372=1),1,IF(AND($I2372="Fisico",J2372=1),1,IF(AND(J2372=1,$I2372="Electronico"),2,IF(J2372=1,VLOOKUP($C2372&amp;"|"&amp;$B2372&amp;"|"&amp;$D2372,Empresas!$C$6:$CC$92,$G2372+6+1,0),0))))</f>
        <v>0</v>
      </c>
      <c r="AB2372" s="147">
        <f>IF(AND($I2372="Si",K2372=1),1,IF(AND($I2372="Fisico",K2372=1),1,IF(AND(K2372=1,$I2372="Electronico"),2,IF(K2372=1,VLOOKUP($C2372&amp;"|"&amp;$B2372&amp;"|"&amp;$D2372,Empresas!$C$6:$CC$92,$G2372+6+1,0),0))))</f>
        <v>0</v>
      </c>
      <c r="AC2372" s="147">
        <f>IF(AND($I2372="Si",L2372=1),1,IF(AND($I2372="Fisico",L2372=1),1,IF(AND(L2372=1,$I2372="Electronico"),2,IF(L2372=1,VLOOKUP($C2372&amp;"|"&amp;$B2372&amp;"|"&amp;$D2372,Empresas!$C$6:$CC$92,$G2372+6+1,0),0))))</f>
        <v>0</v>
      </c>
      <c r="AD2372" s="147">
        <f>IF(AND($I2372="Si",M2372=1),1,IF(AND($I2372="Fisico",M2372=1),1,IF(AND(M2372=1,$I2372="Electronico"),2,IF(M2372=1,VLOOKUP($C2372&amp;"|"&amp;$B2372&amp;"|"&amp;$D2372,Empresas!$C$6:$CC$92,$G2372+6+1,0),0))))</f>
        <v>0</v>
      </c>
      <c r="AE2372" s="147">
        <f>IF(AND($I2372="Si",N2372=1),1,IF(AND($I2372="Fisico",N2372=1),1,IF(AND(N2372=1,$I2372="Electronico"),2,IF(N2372=1,VLOOKUP($C2372&amp;"|"&amp;$B2372&amp;"|"&amp;$D2372,Empresas!$C$6:$CC$92,$G2372+6+1,0),0))))</f>
        <v>0</v>
      </c>
      <c r="AF2372" s="147">
        <f>IF(AND($I2372="Si",O2372=1),1,IF(AND($I2372="Fisico",O2372=1),1,IF(AND(O2372=1,$I2372="Electronico"),2,IF(O2372=1,VLOOKUP($C2372&amp;"|"&amp;$B2372&amp;"|"&amp;$D2372,Empresas!$C$6:$CC$92,$G2372+6+1,0),0))))</f>
        <v>0</v>
      </c>
      <c r="AG2372" s="147">
        <f>IF(AND($I2372="Si",P2372=1),1,IF(AND($I2372="Fisico",P2372=1),1,IF(AND(P2372=1,$I2372="Electronico"),2,IF(P2372=1,VLOOKUP($C2372&amp;"|"&amp;$B2372&amp;"|"&amp;$D2372,Empresas!$C$6:$CC$92,$G2372+6+1,0),0))))</f>
        <v>0</v>
      </c>
      <c r="AH2372" s="147">
        <f>IF(AND($I2372="Si",Q2372=1),1,IF(AND($I2372="Fisico",Q2372=1),1,IF(AND(Q2372=1,$I2372="Electronico"),2,IF(Q2372=1,VLOOKUP($C2372&amp;"|"&amp;$B2372&amp;"|"&amp;$D2372,Empresas!$C$6:$CC$92,$G2372+6+1,0),0))))</f>
        <v>0</v>
      </c>
      <c r="AI2372" s="147">
        <f>IF(AND($I2372="Si",R2372=1),1,IF(AND($I2372="Fisico",R2372=1),1,IF(AND(R2372=1,$I2372="Electronico"),2,IF(R2372=1,VLOOKUP($C2372&amp;"|"&amp;$B2372&amp;"|"&amp;$D2372,Empresas!$C$6:$CC$92,$G2372+6+1,0),0))))</f>
        <v>0</v>
      </c>
      <c r="AJ2372" s="147">
        <f>IF(AND($I2372="Si",S2372=1),1,IF(AND($I2372="Fisico",S2372=1),1,IF(AND(S2372=1,$I2372="Electronico"),2,IF(S2372=1,VLOOKUP($C2372&amp;"|"&amp;$B2372&amp;"|"&amp;$D2372,Empresas!$C$6:$CC$92,$G2372+6+1,0),0))))</f>
        <v>0</v>
      </c>
      <c r="AK2372" s="147">
        <f>IF(AND($I2372="Si",T2372=1),1,IF(AND($I2372="Fisico",T2372=1),1,IF(AND(T2372=1,$I2372="Electronico"),2,IF(T2372=1,VLOOKUP($C2372&amp;"|"&amp;$B2372&amp;"|"&amp;$D2372,Empresas!$C$6:$CC$92,$G2372+6+1,0),0))))</f>
        <v>0</v>
      </c>
      <c r="AL2372" s="147">
        <f>IF(AND($I2372="Si",U2372=1),1,IF(AND($I2372="Fisico",U2372=1),1,IF(AND(U2372=1,$I2372="Electronico"),2,IF(U2372=1,VLOOKUP($C2372&amp;"|"&amp;$B2372&amp;"|"&amp;$D2372,Empresas!$C$6:$CC$92,$G2372+6+1,0),0))))</f>
        <v>0</v>
      </c>
      <c r="AM2372" s="149">
        <f t="shared" ref="AM2372:AM2435" si="390">SUM(AA2372:AL2372)</f>
        <v>0</v>
      </c>
      <c r="AN2372" s="149">
        <f t="shared" ref="AN2372:AN2435" si="391">Z2372*RIGHT($AM$2,2)*1</f>
        <v>0</v>
      </c>
      <c r="AO2372" s="152">
        <f t="shared" ref="AO2372:AO2435" si="392">IFERROR(AM2372/AN2372,0)</f>
        <v>0</v>
      </c>
    </row>
    <row r="2373" spans="1:41" x14ac:dyDescent="0.25">
      <c r="A2373" s="143" t="str">
        <f>VLOOKUP(D2373,Empresas!$D$7:$F$91,3,0)</f>
        <v>Jose</v>
      </c>
      <c r="B2373" s="144" t="str">
        <f>VLOOKUP(D2373,Empresas!$D$7:$G$91,4,0)</f>
        <v>Wildor</v>
      </c>
      <c r="C2373" s="144" t="s">
        <v>544</v>
      </c>
      <c r="D2373" s="144" t="s">
        <v>482</v>
      </c>
      <c r="E2373" s="144" t="str">
        <f>VLOOKUP(D2373,Empresas!$D$7:$E$92,2,0)</f>
        <v>COMEX GUEVARA S.A.C.</v>
      </c>
      <c r="F2373" s="144" t="s">
        <v>183</v>
      </c>
      <c r="G2373" s="145">
        <f>+Empresas!$BR$2</f>
        <v>62</v>
      </c>
      <c r="H2373" s="145" t="str">
        <f>VLOOKUP(D2373,Empresas!$D$6:$L$92,7,0)</f>
        <v>Trimestral</v>
      </c>
      <c r="I2373" s="144" t="str">
        <f>VLOOKUP(VLOOKUP(D2373&amp;"|"&amp;B2373,Empresas!$I$7:$CB$92,G2373,0),Tablas!$A$13:$B$14,2,0)</f>
        <v>Si</v>
      </c>
      <c r="J2373" s="78">
        <v>1</v>
      </c>
      <c r="K2373" s="78">
        <v>1</v>
      </c>
      <c r="L2373" s="78">
        <v>1</v>
      </c>
      <c r="M2373" s="78">
        <v>1</v>
      </c>
      <c r="N2373" s="78">
        <v>1</v>
      </c>
      <c r="O2373" s="78">
        <v>1</v>
      </c>
      <c r="P2373" s="78">
        <v>1</v>
      </c>
      <c r="Q2373" s="78">
        <v>1</v>
      </c>
      <c r="R2373" s="78"/>
      <c r="S2373" s="78"/>
      <c r="T2373" s="78"/>
      <c r="U2373" s="78"/>
      <c r="V2373" s="78" t="str">
        <f>VLOOKUP(D2373,Empresas!$D$7:$CF$91,81,0)</f>
        <v>B</v>
      </c>
      <c r="W2373" s="78" t="str">
        <f>VLOOKUP(D2373,Empresas!$D$7:$M$91,10,0)</f>
        <v>Mype</v>
      </c>
      <c r="X2373" s="69" t="str">
        <f t="shared" si="388"/>
        <v>SI</v>
      </c>
      <c r="Y2373" s="153" t="str">
        <f t="shared" si="389"/>
        <v>Si aplica</v>
      </c>
      <c r="Z2373" s="147">
        <f>IF(Y2373="No aplica",0,IF(I2373="no",0,IF(I2373="No aplica",0,IF(I2373="Si",1,IF(I2373="Fisico",1,IF(I2373="Electronico",2,VLOOKUP(C2373&amp;"|"&amp;B2373&amp;"|"&amp;D2373,Empresas!$C$6:$CC$92,G2373+6+1,0)))))))</f>
        <v>1</v>
      </c>
      <c r="AA2373" s="147">
        <f>IF(AND($I2373="Si",J2373=1),1,IF(AND($I2373="Fisico",J2373=1),1,IF(AND(J2373=1,$I2373="Electronico"),2,IF(J2373=1,VLOOKUP($C2373&amp;"|"&amp;$B2373&amp;"|"&amp;$D2373,Empresas!$C$6:$CC$92,$G2373+6+1,0),0))))</f>
        <v>1</v>
      </c>
      <c r="AB2373" s="147">
        <f>IF(AND($I2373="Si",K2373=1),1,IF(AND($I2373="Fisico",K2373=1),1,IF(AND(K2373=1,$I2373="Electronico"),2,IF(K2373=1,VLOOKUP($C2373&amp;"|"&amp;$B2373&amp;"|"&amp;$D2373,Empresas!$C$6:$CC$92,$G2373+6+1,0),0))))</f>
        <v>1</v>
      </c>
      <c r="AC2373" s="147">
        <f>IF(AND($I2373="Si",L2373=1),1,IF(AND($I2373="Fisico",L2373=1),1,IF(AND(L2373=1,$I2373="Electronico"),2,IF(L2373=1,VLOOKUP($C2373&amp;"|"&amp;$B2373&amp;"|"&amp;$D2373,Empresas!$C$6:$CC$92,$G2373+6+1,0),0))))</f>
        <v>1</v>
      </c>
      <c r="AD2373" s="147">
        <f>IF(AND($I2373="Si",M2373=1),1,IF(AND($I2373="Fisico",M2373=1),1,IF(AND(M2373=1,$I2373="Electronico"),2,IF(M2373=1,VLOOKUP($C2373&amp;"|"&amp;$B2373&amp;"|"&amp;$D2373,Empresas!$C$6:$CC$92,$G2373+6+1,0),0))))</f>
        <v>1</v>
      </c>
      <c r="AE2373" s="147">
        <f>IF(AND($I2373="Si",N2373=1),1,IF(AND($I2373="Fisico",N2373=1),1,IF(AND(N2373=1,$I2373="Electronico"),2,IF(N2373=1,VLOOKUP($C2373&amp;"|"&amp;$B2373&amp;"|"&amp;$D2373,Empresas!$C$6:$CC$92,$G2373+6+1,0),0))))</f>
        <v>1</v>
      </c>
      <c r="AF2373" s="147">
        <f>IF(AND($I2373="Si",O2373=1),1,IF(AND($I2373="Fisico",O2373=1),1,IF(AND(O2373=1,$I2373="Electronico"),2,IF(O2373=1,VLOOKUP($C2373&amp;"|"&amp;$B2373&amp;"|"&amp;$D2373,Empresas!$C$6:$CC$92,$G2373+6+1,0),0))))</f>
        <v>1</v>
      </c>
      <c r="AG2373" s="147">
        <f>IF(AND($I2373="Si",P2373=1),1,IF(AND($I2373="Fisico",P2373=1),1,IF(AND(P2373=1,$I2373="Electronico"),2,IF(P2373=1,VLOOKUP($C2373&amp;"|"&amp;$B2373&amp;"|"&amp;$D2373,Empresas!$C$6:$CC$92,$G2373+6+1,0),0))))</f>
        <v>1</v>
      </c>
      <c r="AH2373" s="147">
        <f>IF(AND($I2373="Si",Q2373=1),1,IF(AND($I2373="Fisico",Q2373=1),1,IF(AND(Q2373=1,$I2373="Electronico"),2,IF(Q2373=1,VLOOKUP($C2373&amp;"|"&amp;$B2373&amp;"|"&amp;$D2373,Empresas!$C$6:$CC$92,$G2373+6+1,0),0))))</f>
        <v>1</v>
      </c>
      <c r="AI2373" s="147">
        <f>IF(AND($I2373="Si",R2373=1),1,IF(AND($I2373="Fisico",R2373=1),1,IF(AND(R2373=1,$I2373="Electronico"),2,IF(R2373=1,VLOOKUP($C2373&amp;"|"&amp;$B2373&amp;"|"&amp;$D2373,Empresas!$C$6:$CC$92,$G2373+6+1,0),0))))</f>
        <v>0</v>
      </c>
      <c r="AJ2373" s="147">
        <f>IF(AND($I2373="Si",S2373=1),1,IF(AND($I2373="Fisico",S2373=1),1,IF(AND(S2373=1,$I2373="Electronico"),2,IF(S2373=1,VLOOKUP($C2373&amp;"|"&amp;$B2373&amp;"|"&amp;$D2373,Empresas!$C$6:$CC$92,$G2373+6+1,0),0))))</f>
        <v>0</v>
      </c>
      <c r="AK2373" s="147">
        <f>IF(AND($I2373="Si",T2373=1),1,IF(AND($I2373="Fisico",T2373=1),1,IF(AND(T2373=1,$I2373="Electronico"),2,IF(T2373=1,VLOOKUP($C2373&amp;"|"&amp;$B2373&amp;"|"&amp;$D2373,Empresas!$C$6:$CC$92,$G2373+6+1,0),0))))</f>
        <v>0</v>
      </c>
      <c r="AL2373" s="147">
        <f>IF(AND($I2373="Si",U2373=1),1,IF(AND($I2373="Fisico",U2373=1),1,IF(AND(U2373=1,$I2373="Electronico"),2,IF(U2373=1,VLOOKUP($C2373&amp;"|"&amp;$B2373&amp;"|"&amp;$D2373,Empresas!$C$6:$CC$92,$G2373+6+1,0),0))))</f>
        <v>0</v>
      </c>
      <c r="AM2373" s="149">
        <f t="shared" si="390"/>
        <v>8</v>
      </c>
      <c r="AN2373" s="149">
        <f t="shared" si="391"/>
        <v>8</v>
      </c>
      <c r="AO2373" s="152">
        <f t="shared" si="392"/>
        <v>1</v>
      </c>
    </row>
    <row r="2374" spans="1:41" x14ac:dyDescent="0.25">
      <c r="A2374" s="143" t="str">
        <f>VLOOKUP(D2374,Empresas!$D$7:$F$91,3,0)</f>
        <v>Jose</v>
      </c>
      <c r="B2374" s="144" t="str">
        <f>VLOOKUP(D2374,Empresas!$D$7:$G$91,4,0)</f>
        <v>Wildor</v>
      </c>
      <c r="C2374" s="144" t="s">
        <v>544</v>
      </c>
      <c r="D2374" s="144" t="s">
        <v>482</v>
      </c>
      <c r="E2374" s="144" t="str">
        <f>VLOOKUP(D2374,Empresas!$D$7:$E$92,2,0)</f>
        <v>COMEX GUEVARA S.A.C.</v>
      </c>
      <c r="F2374" s="144" t="s">
        <v>184</v>
      </c>
      <c r="G2374" s="145">
        <f>+G2373+1</f>
        <v>63</v>
      </c>
      <c r="H2374" s="145" t="str">
        <f>VLOOKUP(D2374,Empresas!$D$6:$L$92,7,0)</f>
        <v>Trimestral</v>
      </c>
      <c r="I2374" s="144" t="str">
        <f>VLOOKUP(VLOOKUP(D2374&amp;"|"&amp;B2374,Empresas!$I$7:$CB$92,G2374,0),Tablas!$A$13:$B$14,2,0)</f>
        <v>No</v>
      </c>
      <c r="J2374" s="78"/>
      <c r="K2374" s="78"/>
      <c r="L2374" s="78"/>
      <c r="M2374" s="78"/>
      <c r="N2374" s="78"/>
      <c r="O2374" s="78"/>
      <c r="P2374" s="78"/>
      <c r="Q2374" s="78"/>
      <c r="R2374" s="78"/>
      <c r="S2374" s="78"/>
      <c r="T2374" s="78"/>
      <c r="U2374" s="78"/>
      <c r="V2374" s="78" t="str">
        <f>VLOOKUP(D2374,Empresas!$D$7:$CF$91,81,0)</f>
        <v>B</v>
      </c>
      <c r="W2374" s="78" t="str">
        <f>VLOOKUP(D2374,Empresas!$D$7:$M$91,10,0)</f>
        <v>Mype</v>
      </c>
      <c r="X2374" s="69" t="str">
        <f t="shared" si="388"/>
        <v>SI</v>
      </c>
      <c r="Y2374" s="153" t="str">
        <f t="shared" si="389"/>
        <v>No aplica</v>
      </c>
      <c r="Z2374" s="147">
        <f>IF(Y2374="No aplica",0,IF(I2374="no",0,IF(I2374="No aplica",0,IF(I2374="Si",1,IF(I2374="Fisico",1,IF(I2374="Electronico",2,VLOOKUP(C2374&amp;"|"&amp;B2374&amp;"|"&amp;D2374,Empresas!$C$6:$CC$92,G2374+6+1,0)))))))</f>
        <v>0</v>
      </c>
      <c r="AA2374" s="147">
        <f>IF(AND($I2374="Si",J2374=1),1,IF(AND($I2374="Fisico",J2374=1),1,IF(AND(J2374=1,$I2374="Electronico"),2,IF(J2374=1,VLOOKUP($C2374&amp;"|"&amp;$B2374&amp;"|"&amp;$D2374,Empresas!$C$6:$CC$92,$G2374+6+1,0),0))))</f>
        <v>0</v>
      </c>
      <c r="AB2374" s="147">
        <f>IF(AND($I2374="Si",K2374=1),1,IF(AND($I2374="Fisico",K2374=1),1,IF(AND(K2374=1,$I2374="Electronico"),2,IF(K2374=1,VLOOKUP($C2374&amp;"|"&amp;$B2374&amp;"|"&amp;$D2374,Empresas!$C$6:$CC$92,$G2374+6+1,0),0))))</f>
        <v>0</v>
      </c>
      <c r="AC2374" s="147">
        <f>IF(AND($I2374="Si",L2374=1),1,IF(AND($I2374="Fisico",L2374=1),1,IF(AND(L2374=1,$I2374="Electronico"),2,IF(L2374=1,VLOOKUP($C2374&amp;"|"&amp;$B2374&amp;"|"&amp;$D2374,Empresas!$C$6:$CC$92,$G2374+6+1,0),0))))</f>
        <v>0</v>
      </c>
      <c r="AD2374" s="147">
        <f>IF(AND($I2374="Si",M2374=1),1,IF(AND($I2374="Fisico",M2374=1),1,IF(AND(M2374=1,$I2374="Electronico"),2,IF(M2374=1,VLOOKUP($C2374&amp;"|"&amp;$B2374&amp;"|"&amp;$D2374,Empresas!$C$6:$CC$92,$G2374+6+1,0),0))))</f>
        <v>0</v>
      </c>
      <c r="AE2374" s="147">
        <f>IF(AND($I2374="Si",N2374=1),1,IF(AND($I2374="Fisico",N2374=1),1,IF(AND(N2374=1,$I2374="Electronico"),2,IF(N2374=1,VLOOKUP($C2374&amp;"|"&amp;$B2374&amp;"|"&amp;$D2374,Empresas!$C$6:$CC$92,$G2374+6+1,0),0))))</f>
        <v>0</v>
      </c>
      <c r="AF2374" s="147">
        <f>IF(AND($I2374="Si",O2374=1),1,IF(AND($I2374="Fisico",O2374=1),1,IF(AND(O2374=1,$I2374="Electronico"),2,IF(O2374=1,VLOOKUP($C2374&amp;"|"&amp;$B2374&amp;"|"&amp;$D2374,Empresas!$C$6:$CC$92,$G2374+6+1,0),0))))</f>
        <v>0</v>
      </c>
      <c r="AG2374" s="147">
        <f>IF(AND($I2374="Si",P2374=1),1,IF(AND($I2374="Fisico",P2374=1),1,IF(AND(P2374=1,$I2374="Electronico"),2,IF(P2374=1,VLOOKUP($C2374&amp;"|"&amp;$B2374&amp;"|"&amp;$D2374,Empresas!$C$6:$CC$92,$G2374+6+1,0),0))))</f>
        <v>0</v>
      </c>
      <c r="AH2374" s="147">
        <f>IF(AND($I2374="Si",Q2374=1),1,IF(AND($I2374="Fisico",Q2374=1),1,IF(AND(Q2374=1,$I2374="Electronico"),2,IF(Q2374=1,VLOOKUP($C2374&amp;"|"&amp;$B2374&amp;"|"&amp;$D2374,Empresas!$C$6:$CC$92,$G2374+6+1,0),0))))</f>
        <v>0</v>
      </c>
      <c r="AI2374" s="147">
        <f>IF(AND($I2374="Si",R2374=1),1,IF(AND($I2374="Fisico",R2374=1),1,IF(AND(R2374=1,$I2374="Electronico"),2,IF(R2374=1,VLOOKUP($C2374&amp;"|"&amp;$B2374&amp;"|"&amp;$D2374,Empresas!$C$6:$CC$92,$G2374+6+1,0),0))))</f>
        <v>0</v>
      </c>
      <c r="AJ2374" s="147">
        <f>IF(AND($I2374="Si",S2374=1),1,IF(AND($I2374="Fisico",S2374=1),1,IF(AND(S2374=1,$I2374="Electronico"),2,IF(S2374=1,VLOOKUP($C2374&amp;"|"&amp;$B2374&amp;"|"&amp;$D2374,Empresas!$C$6:$CC$92,$G2374+6+1,0),0))))</f>
        <v>0</v>
      </c>
      <c r="AK2374" s="147">
        <f>IF(AND($I2374="Si",T2374=1),1,IF(AND($I2374="Fisico",T2374=1),1,IF(AND(T2374=1,$I2374="Electronico"),2,IF(T2374=1,VLOOKUP($C2374&amp;"|"&amp;$B2374&amp;"|"&amp;$D2374,Empresas!$C$6:$CC$92,$G2374+6+1,0),0))))</f>
        <v>0</v>
      </c>
      <c r="AL2374" s="147">
        <f>IF(AND($I2374="Si",U2374=1),1,IF(AND($I2374="Fisico",U2374=1),1,IF(AND(U2374=1,$I2374="Electronico"),2,IF(U2374=1,VLOOKUP($C2374&amp;"|"&amp;$B2374&amp;"|"&amp;$D2374,Empresas!$C$6:$CC$92,$G2374+6+1,0),0))))</f>
        <v>0</v>
      </c>
      <c r="AM2374" s="149">
        <f t="shared" si="390"/>
        <v>0</v>
      </c>
      <c r="AN2374" s="149">
        <f t="shared" si="391"/>
        <v>0</v>
      </c>
      <c r="AO2374" s="152">
        <f t="shared" si="392"/>
        <v>0</v>
      </c>
    </row>
    <row r="2375" spans="1:41" x14ac:dyDescent="0.25">
      <c r="A2375" s="143" t="str">
        <f>VLOOKUP(D2375,Empresas!$D$7:$F$91,3,0)</f>
        <v>Jose</v>
      </c>
      <c r="B2375" s="144" t="str">
        <f>VLOOKUP(D2375,Empresas!$D$7:$G$91,4,0)</f>
        <v>Wildor</v>
      </c>
      <c r="C2375" s="144" t="s">
        <v>544</v>
      </c>
      <c r="D2375" s="144" t="s">
        <v>482</v>
      </c>
      <c r="E2375" s="144" t="str">
        <f>VLOOKUP(D2375,Empresas!$D$7:$E$92,2,0)</f>
        <v>COMEX GUEVARA S.A.C.</v>
      </c>
      <c r="F2375" s="144" t="s">
        <v>185</v>
      </c>
      <c r="G2375" s="145">
        <f t="shared" ref="G2375:G2382" si="393">+G2374+1</f>
        <v>64</v>
      </c>
      <c r="H2375" s="145" t="str">
        <f>VLOOKUP(D2375,Empresas!$D$6:$L$92,7,0)</f>
        <v>Trimestral</v>
      </c>
      <c r="I2375" s="144" t="str">
        <f>VLOOKUP(VLOOKUP(D2375&amp;"|"&amp;B2375,Empresas!$I$7:$CB$92,G2375,0),Tablas!$A$13:$B$14,2,0)</f>
        <v>No</v>
      </c>
      <c r="J2375" s="78"/>
      <c r="K2375" s="78"/>
      <c r="L2375" s="78"/>
      <c r="M2375" s="78"/>
      <c r="N2375" s="78"/>
      <c r="O2375" s="78"/>
      <c r="P2375" s="78"/>
      <c r="Q2375" s="78"/>
      <c r="R2375" s="78"/>
      <c r="S2375" s="78"/>
      <c r="T2375" s="78"/>
      <c r="U2375" s="78"/>
      <c r="V2375" s="78" t="str">
        <f>VLOOKUP(D2375,Empresas!$D$7:$CF$91,81,0)</f>
        <v>B</v>
      </c>
      <c r="W2375" s="78" t="str">
        <f>VLOOKUP(D2375,Empresas!$D$7:$M$91,10,0)</f>
        <v>Mype</v>
      </c>
      <c r="X2375" s="69" t="str">
        <f t="shared" si="388"/>
        <v>SI</v>
      </c>
      <c r="Y2375" s="153" t="str">
        <f t="shared" si="389"/>
        <v>No aplica</v>
      </c>
      <c r="Z2375" s="147">
        <f>IF(Y2375="No aplica",0,IF(I2375="no",0,IF(I2375="No aplica",0,IF(I2375="Si",1,IF(I2375="Fisico",1,IF(I2375="Electronico",2,VLOOKUP(C2375&amp;"|"&amp;B2375&amp;"|"&amp;D2375,Empresas!$C$6:$CC$92,G2375+6+1,0)))))))</f>
        <v>0</v>
      </c>
      <c r="AA2375" s="147">
        <f>IF(AND($I2375="Si",J2375=1),1,IF(AND($I2375="Fisico",J2375=1),1,IF(AND(J2375=1,$I2375="Electronico"),2,IF(J2375=1,VLOOKUP($C2375&amp;"|"&amp;$B2375&amp;"|"&amp;$D2375,Empresas!$C$6:$CC$92,$G2375+6+1,0),0))))</f>
        <v>0</v>
      </c>
      <c r="AB2375" s="147">
        <f>IF(AND($I2375="Si",K2375=1),1,IF(AND($I2375="Fisico",K2375=1),1,IF(AND(K2375=1,$I2375="Electronico"),2,IF(K2375=1,VLOOKUP($C2375&amp;"|"&amp;$B2375&amp;"|"&amp;$D2375,Empresas!$C$6:$CC$92,$G2375+6+1,0),0))))</f>
        <v>0</v>
      </c>
      <c r="AC2375" s="147">
        <f>IF(AND($I2375="Si",L2375=1),1,IF(AND($I2375="Fisico",L2375=1),1,IF(AND(L2375=1,$I2375="Electronico"),2,IF(L2375=1,VLOOKUP($C2375&amp;"|"&amp;$B2375&amp;"|"&amp;$D2375,Empresas!$C$6:$CC$92,$G2375+6+1,0),0))))</f>
        <v>0</v>
      </c>
      <c r="AD2375" s="147">
        <f>IF(AND($I2375="Si",M2375=1),1,IF(AND($I2375="Fisico",M2375=1),1,IF(AND(M2375=1,$I2375="Electronico"),2,IF(M2375=1,VLOOKUP($C2375&amp;"|"&amp;$B2375&amp;"|"&amp;$D2375,Empresas!$C$6:$CC$92,$G2375+6+1,0),0))))</f>
        <v>0</v>
      </c>
      <c r="AE2375" s="147">
        <f>IF(AND($I2375="Si",N2375=1),1,IF(AND($I2375="Fisico",N2375=1),1,IF(AND(N2375=1,$I2375="Electronico"),2,IF(N2375=1,VLOOKUP($C2375&amp;"|"&amp;$B2375&amp;"|"&amp;$D2375,Empresas!$C$6:$CC$92,$G2375+6+1,0),0))))</f>
        <v>0</v>
      </c>
      <c r="AF2375" s="147">
        <f>IF(AND($I2375="Si",O2375=1),1,IF(AND($I2375="Fisico",O2375=1),1,IF(AND(O2375=1,$I2375="Electronico"),2,IF(O2375=1,VLOOKUP($C2375&amp;"|"&amp;$B2375&amp;"|"&amp;$D2375,Empresas!$C$6:$CC$92,$G2375+6+1,0),0))))</f>
        <v>0</v>
      </c>
      <c r="AG2375" s="147">
        <f>IF(AND($I2375="Si",P2375=1),1,IF(AND($I2375="Fisico",P2375=1),1,IF(AND(P2375=1,$I2375="Electronico"),2,IF(P2375=1,VLOOKUP($C2375&amp;"|"&amp;$B2375&amp;"|"&amp;$D2375,Empresas!$C$6:$CC$92,$G2375+6+1,0),0))))</f>
        <v>0</v>
      </c>
      <c r="AH2375" s="147">
        <f>IF(AND($I2375="Si",Q2375=1),1,IF(AND($I2375="Fisico",Q2375=1),1,IF(AND(Q2375=1,$I2375="Electronico"),2,IF(Q2375=1,VLOOKUP($C2375&amp;"|"&amp;$B2375&amp;"|"&amp;$D2375,Empresas!$C$6:$CC$92,$G2375+6+1,0),0))))</f>
        <v>0</v>
      </c>
      <c r="AI2375" s="147">
        <f>IF(AND($I2375="Si",R2375=1),1,IF(AND($I2375="Fisico",R2375=1),1,IF(AND(R2375=1,$I2375="Electronico"),2,IF(R2375=1,VLOOKUP($C2375&amp;"|"&amp;$B2375&amp;"|"&amp;$D2375,Empresas!$C$6:$CC$92,$G2375+6+1,0),0))))</f>
        <v>0</v>
      </c>
      <c r="AJ2375" s="147">
        <f>IF(AND($I2375="Si",S2375=1),1,IF(AND($I2375="Fisico",S2375=1),1,IF(AND(S2375=1,$I2375="Electronico"),2,IF(S2375=1,VLOOKUP($C2375&amp;"|"&amp;$B2375&amp;"|"&amp;$D2375,Empresas!$C$6:$CC$92,$G2375+6+1,0),0))))</f>
        <v>0</v>
      </c>
      <c r="AK2375" s="147">
        <f>IF(AND($I2375="Si",T2375=1),1,IF(AND($I2375="Fisico",T2375=1),1,IF(AND(T2375=1,$I2375="Electronico"),2,IF(T2375=1,VLOOKUP($C2375&amp;"|"&amp;$B2375&amp;"|"&amp;$D2375,Empresas!$C$6:$CC$92,$G2375+6+1,0),0))))</f>
        <v>0</v>
      </c>
      <c r="AL2375" s="147">
        <f>IF(AND($I2375="Si",U2375=1),1,IF(AND($I2375="Fisico",U2375=1),1,IF(AND(U2375=1,$I2375="Electronico"),2,IF(U2375=1,VLOOKUP($C2375&amp;"|"&amp;$B2375&amp;"|"&amp;$D2375,Empresas!$C$6:$CC$92,$G2375+6+1,0),0))))</f>
        <v>0</v>
      </c>
      <c r="AM2375" s="149">
        <f t="shared" si="390"/>
        <v>0</v>
      </c>
      <c r="AN2375" s="149">
        <f t="shared" si="391"/>
        <v>0</v>
      </c>
      <c r="AO2375" s="152">
        <f t="shared" si="392"/>
        <v>0</v>
      </c>
    </row>
    <row r="2376" spans="1:41" x14ac:dyDescent="0.25">
      <c r="A2376" s="143" t="str">
        <f>VLOOKUP(D2376,Empresas!$D$7:$F$91,3,0)</f>
        <v>Jose</v>
      </c>
      <c r="B2376" s="144" t="str">
        <f>VLOOKUP(D2376,Empresas!$D$7:$G$91,4,0)</f>
        <v>Wildor</v>
      </c>
      <c r="C2376" s="144" t="s">
        <v>544</v>
      </c>
      <c r="D2376" s="144" t="s">
        <v>482</v>
      </c>
      <c r="E2376" s="144" t="str">
        <f>VLOOKUP(D2376,Empresas!$D$7:$E$92,2,0)</f>
        <v>COMEX GUEVARA S.A.C.</v>
      </c>
      <c r="F2376" s="144" t="s">
        <v>186</v>
      </c>
      <c r="G2376" s="145">
        <f t="shared" si="393"/>
        <v>65</v>
      </c>
      <c r="H2376" s="145" t="str">
        <f>VLOOKUP(D2376,Empresas!$D$6:$L$92,7,0)</f>
        <v>Trimestral</v>
      </c>
      <c r="I2376" s="144" t="str">
        <f>VLOOKUP(VLOOKUP(D2376&amp;"|"&amp;B2376,Empresas!$I$7:$CB$92,G2376,0),Tablas!$A$13:$B$14,2,0)</f>
        <v>No</v>
      </c>
      <c r="J2376" s="78"/>
      <c r="K2376" s="78"/>
      <c r="L2376" s="78"/>
      <c r="M2376" s="78"/>
      <c r="N2376" s="78"/>
      <c r="O2376" s="78"/>
      <c r="P2376" s="78"/>
      <c r="Q2376" s="78"/>
      <c r="R2376" s="78"/>
      <c r="S2376" s="78"/>
      <c r="T2376" s="78"/>
      <c r="U2376" s="78"/>
      <c r="V2376" s="78" t="str">
        <f>VLOOKUP(D2376,Empresas!$D$7:$CF$91,81,0)</f>
        <v>B</v>
      </c>
      <c r="W2376" s="78" t="str">
        <f>VLOOKUP(D2376,Empresas!$D$7:$M$91,10,0)</f>
        <v>Mype</v>
      </c>
      <c r="X2376" s="69" t="str">
        <f t="shared" si="388"/>
        <v>SI</v>
      </c>
      <c r="Y2376" s="153" t="str">
        <f t="shared" si="389"/>
        <v>No aplica</v>
      </c>
      <c r="Z2376" s="147">
        <f>IF(Y2376="No aplica",0,IF(I2376="no",0,IF(I2376="No aplica",0,IF(I2376="Si",1,IF(I2376="Fisico",1,IF(I2376="Electronico",2,VLOOKUP(C2376&amp;"|"&amp;B2376&amp;"|"&amp;D2376,Empresas!$C$6:$CC$92,G2376+6+1,0)))))))</f>
        <v>0</v>
      </c>
      <c r="AA2376" s="147">
        <f>IF(AND($I2376="Si",J2376=1),1,IF(AND($I2376="Fisico",J2376=1),1,IF(AND(J2376=1,$I2376="Electronico"),2,IF(J2376=1,VLOOKUP($C2376&amp;"|"&amp;$B2376&amp;"|"&amp;$D2376,Empresas!$C$6:$CC$92,$G2376+6+1,0),0))))</f>
        <v>0</v>
      </c>
      <c r="AB2376" s="147">
        <f>IF(AND($I2376="Si",K2376=1),1,IF(AND($I2376="Fisico",K2376=1),1,IF(AND(K2376=1,$I2376="Electronico"),2,IF(K2376=1,VLOOKUP($C2376&amp;"|"&amp;$B2376&amp;"|"&amp;$D2376,Empresas!$C$6:$CC$92,$G2376+6+1,0),0))))</f>
        <v>0</v>
      </c>
      <c r="AC2376" s="147">
        <f>IF(AND($I2376="Si",L2376=1),1,IF(AND($I2376="Fisico",L2376=1),1,IF(AND(L2376=1,$I2376="Electronico"),2,IF(L2376=1,VLOOKUP($C2376&amp;"|"&amp;$B2376&amp;"|"&amp;$D2376,Empresas!$C$6:$CC$92,$G2376+6+1,0),0))))</f>
        <v>0</v>
      </c>
      <c r="AD2376" s="147">
        <f>IF(AND($I2376="Si",M2376=1),1,IF(AND($I2376="Fisico",M2376=1),1,IF(AND(M2376=1,$I2376="Electronico"),2,IF(M2376=1,VLOOKUP($C2376&amp;"|"&amp;$B2376&amp;"|"&amp;$D2376,Empresas!$C$6:$CC$92,$G2376+6+1,0),0))))</f>
        <v>0</v>
      </c>
      <c r="AE2376" s="147">
        <f>IF(AND($I2376="Si",N2376=1),1,IF(AND($I2376="Fisico",N2376=1),1,IF(AND(N2376=1,$I2376="Electronico"),2,IF(N2376=1,VLOOKUP($C2376&amp;"|"&amp;$B2376&amp;"|"&amp;$D2376,Empresas!$C$6:$CC$92,$G2376+6+1,0),0))))</f>
        <v>0</v>
      </c>
      <c r="AF2376" s="147">
        <f>IF(AND($I2376="Si",O2376=1),1,IF(AND($I2376="Fisico",O2376=1),1,IF(AND(O2376=1,$I2376="Electronico"),2,IF(O2376=1,VLOOKUP($C2376&amp;"|"&amp;$B2376&amp;"|"&amp;$D2376,Empresas!$C$6:$CC$92,$G2376+6+1,0),0))))</f>
        <v>0</v>
      </c>
      <c r="AG2376" s="147">
        <f>IF(AND($I2376="Si",P2376=1),1,IF(AND($I2376="Fisico",P2376=1),1,IF(AND(P2376=1,$I2376="Electronico"),2,IF(P2376=1,VLOOKUP($C2376&amp;"|"&amp;$B2376&amp;"|"&amp;$D2376,Empresas!$C$6:$CC$92,$G2376+6+1,0),0))))</f>
        <v>0</v>
      </c>
      <c r="AH2376" s="147">
        <f>IF(AND($I2376="Si",Q2376=1),1,IF(AND($I2376="Fisico",Q2376=1),1,IF(AND(Q2376=1,$I2376="Electronico"),2,IF(Q2376=1,VLOOKUP($C2376&amp;"|"&amp;$B2376&amp;"|"&amp;$D2376,Empresas!$C$6:$CC$92,$G2376+6+1,0),0))))</f>
        <v>0</v>
      </c>
      <c r="AI2376" s="147">
        <f>IF(AND($I2376="Si",R2376=1),1,IF(AND($I2376="Fisico",R2376=1),1,IF(AND(R2376=1,$I2376="Electronico"),2,IF(R2376=1,VLOOKUP($C2376&amp;"|"&amp;$B2376&amp;"|"&amp;$D2376,Empresas!$C$6:$CC$92,$G2376+6+1,0),0))))</f>
        <v>0</v>
      </c>
      <c r="AJ2376" s="147">
        <f>IF(AND($I2376="Si",S2376=1),1,IF(AND($I2376="Fisico",S2376=1),1,IF(AND(S2376=1,$I2376="Electronico"),2,IF(S2376=1,VLOOKUP($C2376&amp;"|"&amp;$B2376&amp;"|"&amp;$D2376,Empresas!$C$6:$CC$92,$G2376+6+1,0),0))))</f>
        <v>0</v>
      </c>
      <c r="AK2376" s="147">
        <f>IF(AND($I2376="Si",T2376=1),1,IF(AND($I2376="Fisico",T2376=1),1,IF(AND(T2376=1,$I2376="Electronico"),2,IF(T2376=1,VLOOKUP($C2376&amp;"|"&amp;$B2376&amp;"|"&amp;$D2376,Empresas!$C$6:$CC$92,$G2376+6+1,0),0))))</f>
        <v>0</v>
      </c>
      <c r="AL2376" s="147">
        <f>IF(AND($I2376="Si",U2376=1),1,IF(AND($I2376="Fisico",U2376=1),1,IF(AND(U2376=1,$I2376="Electronico"),2,IF(U2376=1,VLOOKUP($C2376&amp;"|"&amp;$B2376&amp;"|"&amp;$D2376,Empresas!$C$6:$CC$92,$G2376+6+1,0),0))))</f>
        <v>0</v>
      </c>
      <c r="AM2376" s="149">
        <f t="shared" si="390"/>
        <v>0</v>
      </c>
      <c r="AN2376" s="149">
        <f t="shared" si="391"/>
        <v>0</v>
      </c>
      <c r="AO2376" s="152">
        <f t="shared" si="392"/>
        <v>0</v>
      </c>
    </row>
    <row r="2377" spans="1:41" x14ac:dyDescent="0.25">
      <c r="A2377" s="143" t="str">
        <f>VLOOKUP(D2377,Empresas!$D$7:$F$91,3,0)</f>
        <v>Jose</v>
      </c>
      <c r="B2377" s="144" t="str">
        <f>VLOOKUP(D2377,Empresas!$D$7:$G$91,4,0)</f>
        <v>Wildor</v>
      </c>
      <c r="C2377" s="144" t="s">
        <v>544</v>
      </c>
      <c r="D2377" s="144" t="s">
        <v>482</v>
      </c>
      <c r="E2377" s="144" t="str">
        <f>VLOOKUP(D2377,Empresas!$D$7:$E$92,2,0)</f>
        <v>COMEX GUEVARA S.A.C.</v>
      </c>
      <c r="F2377" s="144" t="s">
        <v>187</v>
      </c>
      <c r="G2377" s="145">
        <f t="shared" si="393"/>
        <v>66</v>
      </c>
      <c r="H2377" s="145" t="str">
        <f>VLOOKUP(D2377,Empresas!$D$6:$L$92,7,0)</f>
        <v>Trimestral</v>
      </c>
      <c r="I2377" s="144" t="str">
        <f>VLOOKUP(VLOOKUP(D2377&amp;"|"&amp;B2377,Empresas!$I$7:$CB$92,G2377,0),Tablas!$A$13:$B$14,2,0)</f>
        <v>No</v>
      </c>
      <c r="J2377" s="78"/>
      <c r="K2377" s="78"/>
      <c r="L2377" s="78"/>
      <c r="M2377" s="78"/>
      <c r="N2377" s="78"/>
      <c r="O2377" s="78"/>
      <c r="P2377" s="78"/>
      <c r="Q2377" s="78"/>
      <c r="R2377" s="78"/>
      <c r="S2377" s="78"/>
      <c r="T2377" s="78"/>
      <c r="U2377" s="78"/>
      <c r="V2377" s="78" t="str">
        <f>VLOOKUP(D2377,Empresas!$D$7:$CF$91,81,0)</f>
        <v>B</v>
      </c>
      <c r="W2377" s="78" t="str">
        <f>VLOOKUP(D2377,Empresas!$D$7:$M$91,10,0)</f>
        <v>Mype</v>
      </c>
      <c r="X2377" s="69" t="str">
        <f t="shared" si="388"/>
        <v>SI</v>
      </c>
      <c r="Y2377" s="153" t="str">
        <f t="shared" si="389"/>
        <v>No aplica</v>
      </c>
      <c r="Z2377" s="147">
        <f>IF(Y2377="No aplica",0,IF(I2377="no",0,IF(I2377="No aplica",0,IF(I2377="Si",1,IF(I2377="Fisico",1,IF(I2377="Electronico",2,VLOOKUP(C2377&amp;"|"&amp;B2377&amp;"|"&amp;D2377,Empresas!$C$6:$CC$92,G2377+6+1,0)))))))</f>
        <v>0</v>
      </c>
      <c r="AA2377" s="147">
        <f>IF(AND($I2377="Si",J2377=1),1,IF(AND($I2377="Fisico",J2377=1),1,IF(AND(J2377=1,$I2377="Electronico"),2,IF(J2377=1,VLOOKUP($C2377&amp;"|"&amp;$B2377&amp;"|"&amp;$D2377,Empresas!$C$6:$CC$92,$G2377+6+1,0),0))))</f>
        <v>0</v>
      </c>
      <c r="AB2377" s="147">
        <f>IF(AND($I2377="Si",K2377=1),1,IF(AND($I2377="Fisico",K2377=1),1,IF(AND(K2377=1,$I2377="Electronico"),2,IF(K2377=1,VLOOKUP($C2377&amp;"|"&amp;$B2377&amp;"|"&amp;$D2377,Empresas!$C$6:$CC$92,$G2377+6+1,0),0))))</f>
        <v>0</v>
      </c>
      <c r="AC2377" s="147">
        <f>IF(AND($I2377="Si",L2377=1),1,IF(AND($I2377="Fisico",L2377=1),1,IF(AND(L2377=1,$I2377="Electronico"),2,IF(L2377=1,VLOOKUP($C2377&amp;"|"&amp;$B2377&amp;"|"&amp;$D2377,Empresas!$C$6:$CC$92,$G2377+6+1,0),0))))</f>
        <v>0</v>
      </c>
      <c r="AD2377" s="147">
        <f>IF(AND($I2377="Si",M2377=1),1,IF(AND($I2377="Fisico",M2377=1),1,IF(AND(M2377=1,$I2377="Electronico"),2,IF(M2377=1,VLOOKUP($C2377&amp;"|"&amp;$B2377&amp;"|"&amp;$D2377,Empresas!$C$6:$CC$92,$G2377+6+1,0),0))))</f>
        <v>0</v>
      </c>
      <c r="AE2377" s="147">
        <f>IF(AND($I2377="Si",N2377=1),1,IF(AND($I2377="Fisico",N2377=1),1,IF(AND(N2377=1,$I2377="Electronico"),2,IF(N2377=1,VLOOKUP($C2377&amp;"|"&amp;$B2377&amp;"|"&amp;$D2377,Empresas!$C$6:$CC$92,$G2377+6+1,0),0))))</f>
        <v>0</v>
      </c>
      <c r="AF2377" s="147">
        <f>IF(AND($I2377="Si",O2377=1),1,IF(AND($I2377="Fisico",O2377=1),1,IF(AND(O2377=1,$I2377="Electronico"),2,IF(O2377=1,VLOOKUP($C2377&amp;"|"&amp;$B2377&amp;"|"&amp;$D2377,Empresas!$C$6:$CC$92,$G2377+6+1,0),0))))</f>
        <v>0</v>
      </c>
      <c r="AG2377" s="147">
        <f>IF(AND($I2377="Si",P2377=1),1,IF(AND($I2377="Fisico",P2377=1),1,IF(AND(P2377=1,$I2377="Electronico"),2,IF(P2377=1,VLOOKUP($C2377&amp;"|"&amp;$B2377&amp;"|"&amp;$D2377,Empresas!$C$6:$CC$92,$G2377+6+1,0),0))))</f>
        <v>0</v>
      </c>
      <c r="AH2377" s="147">
        <f>IF(AND($I2377="Si",Q2377=1),1,IF(AND($I2377="Fisico",Q2377=1),1,IF(AND(Q2377=1,$I2377="Electronico"),2,IF(Q2377=1,VLOOKUP($C2377&amp;"|"&amp;$B2377&amp;"|"&amp;$D2377,Empresas!$C$6:$CC$92,$G2377+6+1,0),0))))</f>
        <v>0</v>
      </c>
      <c r="AI2377" s="147">
        <f>IF(AND($I2377="Si",R2377=1),1,IF(AND($I2377="Fisico",R2377=1),1,IF(AND(R2377=1,$I2377="Electronico"),2,IF(R2377=1,VLOOKUP($C2377&amp;"|"&amp;$B2377&amp;"|"&amp;$D2377,Empresas!$C$6:$CC$92,$G2377+6+1,0),0))))</f>
        <v>0</v>
      </c>
      <c r="AJ2377" s="147">
        <f>IF(AND($I2377="Si",S2377=1),1,IF(AND($I2377="Fisico",S2377=1),1,IF(AND(S2377=1,$I2377="Electronico"),2,IF(S2377=1,VLOOKUP($C2377&amp;"|"&amp;$B2377&amp;"|"&amp;$D2377,Empresas!$C$6:$CC$92,$G2377+6+1,0),0))))</f>
        <v>0</v>
      </c>
      <c r="AK2377" s="147">
        <f>IF(AND($I2377="Si",T2377=1),1,IF(AND($I2377="Fisico",T2377=1),1,IF(AND(T2377=1,$I2377="Electronico"),2,IF(T2377=1,VLOOKUP($C2377&amp;"|"&amp;$B2377&amp;"|"&amp;$D2377,Empresas!$C$6:$CC$92,$G2377+6+1,0),0))))</f>
        <v>0</v>
      </c>
      <c r="AL2377" s="147">
        <f>IF(AND($I2377="Si",U2377=1),1,IF(AND($I2377="Fisico",U2377=1),1,IF(AND(U2377=1,$I2377="Electronico"),2,IF(U2377=1,VLOOKUP($C2377&amp;"|"&amp;$B2377&amp;"|"&amp;$D2377,Empresas!$C$6:$CC$92,$G2377+6+1,0),0))))</f>
        <v>0</v>
      </c>
      <c r="AM2377" s="149">
        <f t="shared" si="390"/>
        <v>0</v>
      </c>
      <c r="AN2377" s="149">
        <f t="shared" si="391"/>
        <v>0</v>
      </c>
      <c r="AO2377" s="152">
        <f t="shared" si="392"/>
        <v>0</v>
      </c>
    </row>
    <row r="2378" spans="1:41" x14ac:dyDescent="0.25">
      <c r="A2378" s="143" t="str">
        <f>VLOOKUP(D2378,Empresas!$D$7:$F$91,3,0)</f>
        <v>Jose</v>
      </c>
      <c r="B2378" s="144" t="str">
        <f>VLOOKUP(D2378,Empresas!$D$7:$G$91,4,0)</f>
        <v>Wildor</v>
      </c>
      <c r="C2378" s="144" t="s">
        <v>544</v>
      </c>
      <c r="D2378" s="144" t="s">
        <v>482</v>
      </c>
      <c r="E2378" s="144" t="str">
        <f>VLOOKUP(D2378,Empresas!$D$7:$E$92,2,0)</f>
        <v>COMEX GUEVARA S.A.C.</v>
      </c>
      <c r="F2378" s="144" t="s">
        <v>188</v>
      </c>
      <c r="G2378" s="145">
        <f t="shared" si="393"/>
        <v>67</v>
      </c>
      <c r="H2378" s="145" t="str">
        <f>VLOOKUP(D2378,Empresas!$D$6:$L$92,7,0)</f>
        <v>Trimestral</v>
      </c>
      <c r="I2378" s="144" t="str">
        <f>VLOOKUP(VLOOKUP(D2378&amp;"|"&amp;B2378,Empresas!$I$7:$CB$92,G2378,0),Tablas!$A$13:$B$14,2,0)</f>
        <v>No</v>
      </c>
      <c r="J2378" s="78"/>
      <c r="K2378" s="78"/>
      <c r="L2378" s="78"/>
      <c r="M2378" s="78"/>
      <c r="N2378" s="78"/>
      <c r="O2378" s="78"/>
      <c r="P2378" s="78"/>
      <c r="Q2378" s="78"/>
      <c r="R2378" s="78"/>
      <c r="S2378" s="78"/>
      <c r="T2378" s="78"/>
      <c r="U2378" s="78"/>
      <c r="V2378" s="78" t="str">
        <f>VLOOKUP(D2378,Empresas!$D$7:$CF$91,81,0)</f>
        <v>B</v>
      </c>
      <c r="W2378" s="78" t="str">
        <f>VLOOKUP(D2378,Empresas!$D$7:$M$91,10,0)</f>
        <v>Mype</v>
      </c>
      <c r="X2378" s="69" t="str">
        <f t="shared" si="388"/>
        <v>SI</v>
      </c>
      <c r="Y2378" s="153" t="str">
        <f t="shared" si="389"/>
        <v>No aplica</v>
      </c>
      <c r="Z2378" s="147">
        <f>IF(Y2378="No aplica",0,IF(I2378="no",0,IF(I2378="No aplica",0,IF(I2378="Si",1,IF(I2378="Fisico",1,IF(I2378="Electronico",2,VLOOKUP(C2378&amp;"|"&amp;B2378&amp;"|"&amp;D2378,Empresas!$C$6:$CC$92,G2378+6+1,0)))))))</f>
        <v>0</v>
      </c>
      <c r="AA2378" s="147">
        <f>IF(AND($I2378="Si",J2378=1),1,IF(AND($I2378="Fisico",J2378=1),1,IF(AND(J2378=1,$I2378="Electronico"),2,IF(J2378=1,VLOOKUP($C2378&amp;"|"&amp;$B2378&amp;"|"&amp;$D2378,Empresas!$C$6:$CC$92,$G2378+6+1,0),0))))</f>
        <v>0</v>
      </c>
      <c r="AB2378" s="147">
        <f>IF(AND($I2378="Si",K2378=1),1,IF(AND($I2378="Fisico",K2378=1),1,IF(AND(K2378=1,$I2378="Electronico"),2,IF(K2378=1,VLOOKUP($C2378&amp;"|"&amp;$B2378&amp;"|"&amp;$D2378,Empresas!$C$6:$CC$92,$G2378+6+1,0),0))))</f>
        <v>0</v>
      </c>
      <c r="AC2378" s="147">
        <f>IF(AND($I2378="Si",L2378=1),1,IF(AND($I2378="Fisico",L2378=1),1,IF(AND(L2378=1,$I2378="Electronico"),2,IF(L2378=1,VLOOKUP($C2378&amp;"|"&amp;$B2378&amp;"|"&amp;$D2378,Empresas!$C$6:$CC$92,$G2378+6+1,0),0))))</f>
        <v>0</v>
      </c>
      <c r="AD2378" s="147">
        <f>IF(AND($I2378="Si",M2378=1),1,IF(AND($I2378="Fisico",M2378=1),1,IF(AND(M2378=1,$I2378="Electronico"),2,IF(M2378=1,VLOOKUP($C2378&amp;"|"&amp;$B2378&amp;"|"&amp;$D2378,Empresas!$C$6:$CC$92,$G2378+6+1,0),0))))</f>
        <v>0</v>
      </c>
      <c r="AE2378" s="147">
        <f>IF(AND($I2378="Si",N2378=1),1,IF(AND($I2378="Fisico",N2378=1),1,IF(AND(N2378=1,$I2378="Electronico"),2,IF(N2378=1,VLOOKUP($C2378&amp;"|"&amp;$B2378&amp;"|"&amp;$D2378,Empresas!$C$6:$CC$92,$G2378+6+1,0),0))))</f>
        <v>0</v>
      </c>
      <c r="AF2378" s="147">
        <f>IF(AND($I2378="Si",O2378=1),1,IF(AND($I2378="Fisico",O2378=1),1,IF(AND(O2378=1,$I2378="Electronico"),2,IF(O2378=1,VLOOKUP($C2378&amp;"|"&amp;$B2378&amp;"|"&amp;$D2378,Empresas!$C$6:$CC$92,$G2378+6+1,0),0))))</f>
        <v>0</v>
      </c>
      <c r="AG2378" s="147">
        <f>IF(AND($I2378="Si",P2378=1),1,IF(AND($I2378="Fisico",P2378=1),1,IF(AND(P2378=1,$I2378="Electronico"),2,IF(P2378=1,VLOOKUP($C2378&amp;"|"&amp;$B2378&amp;"|"&amp;$D2378,Empresas!$C$6:$CC$92,$G2378+6+1,0),0))))</f>
        <v>0</v>
      </c>
      <c r="AH2378" s="147">
        <f>IF(AND($I2378="Si",Q2378=1),1,IF(AND($I2378="Fisico",Q2378=1),1,IF(AND(Q2378=1,$I2378="Electronico"),2,IF(Q2378=1,VLOOKUP($C2378&amp;"|"&amp;$B2378&amp;"|"&amp;$D2378,Empresas!$C$6:$CC$92,$G2378+6+1,0),0))))</f>
        <v>0</v>
      </c>
      <c r="AI2378" s="147">
        <f>IF(AND($I2378="Si",R2378=1),1,IF(AND($I2378="Fisico",R2378=1),1,IF(AND(R2378=1,$I2378="Electronico"),2,IF(R2378=1,VLOOKUP($C2378&amp;"|"&amp;$B2378&amp;"|"&amp;$D2378,Empresas!$C$6:$CC$92,$G2378+6+1,0),0))))</f>
        <v>0</v>
      </c>
      <c r="AJ2378" s="147">
        <f>IF(AND($I2378="Si",S2378=1),1,IF(AND($I2378="Fisico",S2378=1),1,IF(AND(S2378=1,$I2378="Electronico"),2,IF(S2378=1,VLOOKUP($C2378&amp;"|"&amp;$B2378&amp;"|"&amp;$D2378,Empresas!$C$6:$CC$92,$G2378+6+1,0),0))))</f>
        <v>0</v>
      </c>
      <c r="AK2378" s="147">
        <f>IF(AND($I2378="Si",T2378=1),1,IF(AND($I2378="Fisico",T2378=1),1,IF(AND(T2378=1,$I2378="Electronico"),2,IF(T2378=1,VLOOKUP($C2378&amp;"|"&amp;$B2378&amp;"|"&amp;$D2378,Empresas!$C$6:$CC$92,$G2378+6+1,0),0))))</f>
        <v>0</v>
      </c>
      <c r="AL2378" s="147">
        <f>IF(AND($I2378="Si",U2378=1),1,IF(AND($I2378="Fisico",U2378=1),1,IF(AND(U2378=1,$I2378="Electronico"),2,IF(U2378=1,VLOOKUP($C2378&amp;"|"&amp;$B2378&amp;"|"&amp;$D2378,Empresas!$C$6:$CC$92,$G2378+6+1,0),0))))</f>
        <v>0</v>
      </c>
      <c r="AM2378" s="149">
        <f t="shared" si="390"/>
        <v>0</v>
      </c>
      <c r="AN2378" s="149">
        <f t="shared" si="391"/>
        <v>0</v>
      </c>
      <c r="AO2378" s="152">
        <f t="shared" si="392"/>
        <v>0</v>
      </c>
    </row>
    <row r="2379" spans="1:41" x14ac:dyDescent="0.25">
      <c r="A2379" s="143" t="str">
        <f>VLOOKUP(D2379,Empresas!$D$7:$F$91,3,0)</f>
        <v>Jose</v>
      </c>
      <c r="B2379" s="144" t="str">
        <f>VLOOKUP(D2379,Empresas!$D$7:$G$91,4,0)</f>
        <v>Wildor</v>
      </c>
      <c r="C2379" s="144" t="s">
        <v>544</v>
      </c>
      <c r="D2379" s="144" t="s">
        <v>482</v>
      </c>
      <c r="E2379" s="144" t="str">
        <f>VLOOKUP(D2379,Empresas!$D$7:$E$92,2,0)</f>
        <v>COMEX GUEVARA S.A.C.</v>
      </c>
      <c r="F2379" s="144" t="s">
        <v>189</v>
      </c>
      <c r="G2379" s="145">
        <f t="shared" si="393"/>
        <v>68</v>
      </c>
      <c r="H2379" s="145" t="str">
        <f>VLOOKUP(D2379,Empresas!$D$6:$L$92,7,0)</f>
        <v>Trimestral</v>
      </c>
      <c r="I2379" s="144" t="str">
        <f>VLOOKUP(VLOOKUP(D2379&amp;"|"&amp;B2379,Empresas!$I$7:$CB$92,G2379,0),Tablas!$A$13:$B$14,2,0)</f>
        <v>No</v>
      </c>
      <c r="J2379" s="78"/>
      <c r="K2379" s="78"/>
      <c r="L2379" s="78"/>
      <c r="M2379" s="78"/>
      <c r="N2379" s="78"/>
      <c r="O2379" s="78"/>
      <c r="P2379" s="78"/>
      <c r="Q2379" s="78"/>
      <c r="R2379" s="78"/>
      <c r="S2379" s="78"/>
      <c r="T2379" s="78"/>
      <c r="U2379" s="78"/>
      <c r="V2379" s="78" t="str">
        <f>VLOOKUP(D2379,Empresas!$D$7:$CF$91,81,0)</f>
        <v>B</v>
      </c>
      <c r="W2379" s="78" t="str">
        <f>VLOOKUP(D2379,Empresas!$D$7:$M$91,10,0)</f>
        <v>Mype</v>
      </c>
      <c r="X2379" s="69" t="str">
        <f t="shared" si="388"/>
        <v>SI</v>
      </c>
      <c r="Y2379" s="153" t="str">
        <f t="shared" si="389"/>
        <v>No aplica</v>
      </c>
      <c r="Z2379" s="147">
        <f>IF(Y2379="No aplica",0,IF(I2379="no",0,IF(I2379="No aplica",0,IF(I2379="Si",1,IF(I2379="Fisico",1,IF(I2379="Electronico",2,VLOOKUP(C2379&amp;"|"&amp;B2379&amp;"|"&amp;D2379,Empresas!$C$6:$CC$92,G2379+6+1,0)))))))</f>
        <v>0</v>
      </c>
      <c r="AA2379" s="147">
        <f>IF(AND($I2379="Si",J2379=1),1,IF(AND($I2379="Fisico",J2379=1),1,IF(AND(J2379=1,$I2379="Electronico"),2,IF(J2379=1,VLOOKUP($C2379&amp;"|"&amp;$B2379&amp;"|"&amp;$D2379,Empresas!$C$6:$CC$92,$G2379+6+1,0),0))))</f>
        <v>0</v>
      </c>
      <c r="AB2379" s="147">
        <f>IF(AND($I2379="Si",K2379=1),1,IF(AND($I2379="Fisico",K2379=1),1,IF(AND(K2379=1,$I2379="Electronico"),2,IF(K2379=1,VLOOKUP($C2379&amp;"|"&amp;$B2379&amp;"|"&amp;$D2379,Empresas!$C$6:$CC$92,$G2379+6+1,0),0))))</f>
        <v>0</v>
      </c>
      <c r="AC2379" s="147">
        <f>IF(AND($I2379="Si",L2379=1),1,IF(AND($I2379="Fisico",L2379=1),1,IF(AND(L2379=1,$I2379="Electronico"),2,IF(L2379=1,VLOOKUP($C2379&amp;"|"&amp;$B2379&amp;"|"&amp;$D2379,Empresas!$C$6:$CC$92,$G2379+6+1,0),0))))</f>
        <v>0</v>
      </c>
      <c r="AD2379" s="147">
        <f>IF(AND($I2379="Si",M2379=1),1,IF(AND($I2379="Fisico",M2379=1),1,IF(AND(M2379=1,$I2379="Electronico"),2,IF(M2379=1,VLOOKUP($C2379&amp;"|"&amp;$B2379&amp;"|"&amp;$D2379,Empresas!$C$6:$CC$92,$G2379+6+1,0),0))))</f>
        <v>0</v>
      </c>
      <c r="AE2379" s="147">
        <f>IF(AND($I2379="Si",N2379=1),1,IF(AND($I2379="Fisico",N2379=1),1,IF(AND(N2379=1,$I2379="Electronico"),2,IF(N2379=1,VLOOKUP($C2379&amp;"|"&amp;$B2379&amp;"|"&amp;$D2379,Empresas!$C$6:$CC$92,$G2379+6+1,0),0))))</f>
        <v>0</v>
      </c>
      <c r="AF2379" s="147">
        <f>IF(AND($I2379="Si",O2379=1),1,IF(AND($I2379="Fisico",O2379=1),1,IF(AND(O2379=1,$I2379="Electronico"),2,IF(O2379=1,VLOOKUP($C2379&amp;"|"&amp;$B2379&amp;"|"&amp;$D2379,Empresas!$C$6:$CC$92,$G2379+6+1,0),0))))</f>
        <v>0</v>
      </c>
      <c r="AG2379" s="147">
        <f>IF(AND($I2379="Si",P2379=1),1,IF(AND($I2379="Fisico",P2379=1),1,IF(AND(P2379=1,$I2379="Electronico"),2,IF(P2379=1,VLOOKUP($C2379&amp;"|"&amp;$B2379&amp;"|"&amp;$D2379,Empresas!$C$6:$CC$92,$G2379+6+1,0),0))))</f>
        <v>0</v>
      </c>
      <c r="AH2379" s="147">
        <f>IF(AND($I2379="Si",Q2379=1),1,IF(AND($I2379="Fisico",Q2379=1),1,IF(AND(Q2379=1,$I2379="Electronico"),2,IF(Q2379=1,VLOOKUP($C2379&amp;"|"&amp;$B2379&amp;"|"&amp;$D2379,Empresas!$C$6:$CC$92,$G2379+6+1,0),0))))</f>
        <v>0</v>
      </c>
      <c r="AI2379" s="147">
        <f>IF(AND($I2379="Si",R2379=1),1,IF(AND($I2379="Fisico",R2379=1),1,IF(AND(R2379=1,$I2379="Electronico"),2,IF(R2379=1,VLOOKUP($C2379&amp;"|"&amp;$B2379&amp;"|"&amp;$D2379,Empresas!$C$6:$CC$92,$G2379+6+1,0),0))))</f>
        <v>0</v>
      </c>
      <c r="AJ2379" s="147">
        <f>IF(AND($I2379="Si",S2379=1),1,IF(AND($I2379="Fisico",S2379=1),1,IF(AND(S2379=1,$I2379="Electronico"),2,IF(S2379=1,VLOOKUP($C2379&amp;"|"&amp;$B2379&amp;"|"&amp;$D2379,Empresas!$C$6:$CC$92,$G2379+6+1,0),0))))</f>
        <v>0</v>
      </c>
      <c r="AK2379" s="147">
        <f>IF(AND($I2379="Si",T2379=1),1,IF(AND($I2379="Fisico",T2379=1),1,IF(AND(T2379=1,$I2379="Electronico"),2,IF(T2379=1,VLOOKUP($C2379&amp;"|"&amp;$B2379&amp;"|"&amp;$D2379,Empresas!$C$6:$CC$92,$G2379+6+1,0),0))))</f>
        <v>0</v>
      </c>
      <c r="AL2379" s="147">
        <f>IF(AND($I2379="Si",U2379=1),1,IF(AND($I2379="Fisico",U2379=1),1,IF(AND(U2379=1,$I2379="Electronico"),2,IF(U2379=1,VLOOKUP($C2379&amp;"|"&amp;$B2379&amp;"|"&amp;$D2379,Empresas!$C$6:$CC$92,$G2379+6+1,0),0))))</f>
        <v>0</v>
      </c>
      <c r="AM2379" s="149">
        <f t="shared" si="390"/>
        <v>0</v>
      </c>
      <c r="AN2379" s="149">
        <f t="shared" si="391"/>
        <v>0</v>
      </c>
      <c r="AO2379" s="152">
        <f t="shared" si="392"/>
        <v>0</v>
      </c>
    </row>
    <row r="2380" spans="1:41" x14ac:dyDescent="0.25">
      <c r="A2380" s="143" t="str">
        <f>VLOOKUP(D2380,Empresas!$D$7:$F$91,3,0)</f>
        <v>Jose</v>
      </c>
      <c r="B2380" s="144" t="str">
        <f>VLOOKUP(D2380,Empresas!$D$7:$G$91,4,0)</f>
        <v>Wildor</v>
      </c>
      <c r="C2380" s="144" t="s">
        <v>544</v>
      </c>
      <c r="D2380" s="144" t="s">
        <v>482</v>
      </c>
      <c r="E2380" s="144" t="str">
        <f>VLOOKUP(D2380,Empresas!$D$7:$E$92,2,0)</f>
        <v>COMEX GUEVARA S.A.C.</v>
      </c>
      <c r="F2380" s="144" t="s">
        <v>190</v>
      </c>
      <c r="G2380" s="145">
        <f t="shared" si="393"/>
        <v>69</v>
      </c>
      <c r="H2380" s="145" t="str">
        <f>VLOOKUP(D2380,Empresas!$D$6:$L$92,7,0)</f>
        <v>Trimestral</v>
      </c>
      <c r="I2380" s="144" t="str">
        <f>VLOOKUP(VLOOKUP(D2380&amp;"|"&amp;B2380,Empresas!$I$7:$CB$92,G2380,0),Tablas!$A$13:$B$14,2,0)</f>
        <v>No</v>
      </c>
      <c r="J2380" s="78"/>
      <c r="K2380" s="78"/>
      <c r="L2380" s="78"/>
      <c r="M2380" s="78"/>
      <c r="N2380" s="78"/>
      <c r="O2380" s="78"/>
      <c r="P2380" s="78"/>
      <c r="Q2380" s="78"/>
      <c r="R2380" s="78"/>
      <c r="S2380" s="78"/>
      <c r="T2380" s="78"/>
      <c r="U2380" s="78"/>
      <c r="V2380" s="78" t="str">
        <f>VLOOKUP(D2380,Empresas!$D$7:$CF$91,81,0)</f>
        <v>B</v>
      </c>
      <c r="W2380" s="78" t="str">
        <f>VLOOKUP(D2380,Empresas!$D$7:$M$91,10,0)</f>
        <v>Mype</v>
      </c>
      <c r="X2380" s="69" t="str">
        <f t="shared" si="388"/>
        <v>NO</v>
      </c>
      <c r="Y2380" s="153" t="str">
        <f t="shared" si="389"/>
        <v>No aplica</v>
      </c>
      <c r="Z2380" s="147">
        <f>IF(Y2380="No aplica",0,IF(I2380="no",0,IF(I2380="No aplica",0,IF(I2380="Si",1,IF(I2380="Fisico",1,IF(I2380="Electronico",2,VLOOKUP(C2380&amp;"|"&amp;B2380&amp;"|"&amp;D2380,Empresas!$C$6:$CC$92,G2380+6+1,0)))))))</f>
        <v>0</v>
      </c>
      <c r="AA2380" s="147">
        <f>IF(AND($I2380="Si",J2380=1),1,IF(AND($I2380="Fisico",J2380=1),1,IF(AND(J2380=1,$I2380="Electronico"),2,IF(J2380=1,VLOOKUP($C2380&amp;"|"&amp;$B2380&amp;"|"&amp;$D2380,Empresas!$C$6:$CC$92,$G2380+6+1,0),0))))</f>
        <v>0</v>
      </c>
      <c r="AB2380" s="147">
        <f>IF(AND($I2380="Si",K2380=1),1,IF(AND($I2380="Fisico",K2380=1),1,IF(AND(K2380=1,$I2380="Electronico"),2,IF(K2380=1,VLOOKUP($C2380&amp;"|"&amp;$B2380&amp;"|"&amp;$D2380,Empresas!$C$6:$CC$92,$G2380+6+1,0),0))))</f>
        <v>0</v>
      </c>
      <c r="AC2380" s="147">
        <f>IF(AND($I2380="Si",L2380=1),1,IF(AND($I2380="Fisico",L2380=1),1,IF(AND(L2380=1,$I2380="Electronico"),2,IF(L2380=1,VLOOKUP($C2380&amp;"|"&amp;$B2380&amp;"|"&amp;$D2380,Empresas!$C$6:$CC$92,$G2380+6+1,0),0))))</f>
        <v>0</v>
      </c>
      <c r="AD2380" s="147">
        <f>IF(AND($I2380="Si",M2380=1),1,IF(AND($I2380="Fisico",M2380=1),1,IF(AND(M2380=1,$I2380="Electronico"),2,IF(M2380=1,VLOOKUP($C2380&amp;"|"&amp;$B2380&amp;"|"&amp;$D2380,Empresas!$C$6:$CC$92,$G2380+6+1,0),0))))</f>
        <v>0</v>
      </c>
      <c r="AE2380" s="147">
        <f>IF(AND($I2380="Si",N2380=1),1,IF(AND($I2380="Fisico",N2380=1),1,IF(AND(N2380=1,$I2380="Electronico"),2,IF(N2380=1,VLOOKUP($C2380&amp;"|"&amp;$B2380&amp;"|"&amp;$D2380,Empresas!$C$6:$CC$92,$G2380+6+1,0),0))))</f>
        <v>0</v>
      </c>
      <c r="AF2380" s="147">
        <f>IF(AND($I2380="Si",O2380=1),1,IF(AND($I2380="Fisico",O2380=1),1,IF(AND(O2380=1,$I2380="Electronico"),2,IF(O2380=1,VLOOKUP($C2380&amp;"|"&amp;$B2380&amp;"|"&amp;$D2380,Empresas!$C$6:$CC$92,$G2380+6+1,0),0))))</f>
        <v>0</v>
      </c>
      <c r="AG2380" s="147">
        <f>IF(AND($I2380="Si",P2380=1),1,IF(AND($I2380="Fisico",P2380=1),1,IF(AND(P2380=1,$I2380="Electronico"),2,IF(P2380=1,VLOOKUP($C2380&amp;"|"&amp;$B2380&amp;"|"&amp;$D2380,Empresas!$C$6:$CC$92,$G2380+6+1,0),0))))</f>
        <v>0</v>
      </c>
      <c r="AH2380" s="147">
        <f>IF(AND($I2380="Si",Q2380=1),1,IF(AND($I2380="Fisico",Q2380=1),1,IF(AND(Q2380=1,$I2380="Electronico"),2,IF(Q2380=1,VLOOKUP($C2380&amp;"|"&amp;$B2380&amp;"|"&amp;$D2380,Empresas!$C$6:$CC$92,$G2380+6+1,0),0))))</f>
        <v>0</v>
      </c>
      <c r="AI2380" s="147">
        <f>IF(AND($I2380="Si",R2380=1),1,IF(AND($I2380="Fisico",R2380=1),1,IF(AND(R2380=1,$I2380="Electronico"),2,IF(R2380=1,VLOOKUP($C2380&amp;"|"&amp;$B2380&amp;"|"&amp;$D2380,Empresas!$C$6:$CC$92,$G2380+6+1,0),0))))</f>
        <v>0</v>
      </c>
      <c r="AJ2380" s="147">
        <f>IF(AND($I2380="Si",S2380=1),1,IF(AND($I2380="Fisico",S2380=1),1,IF(AND(S2380=1,$I2380="Electronico"),2,IF(S2380=1,VLOOKUP($C2380&amp;"|"&amp;$B2380&amp;"|"&amp;$D2380,Empresas!$C$6:$CC$92,$G2380+6+1,0),0))))</f>
        <v>0</v>
      </c>
      <c r="AK2380" s="147">
        <f>IF(AND($I2380="Si",T2380=1),1,IF(AND($I2380="Fisico",T2380=1),1,IF(AND(T2380=1,$I2380="Electronico"),2,IF(T2380=1,VLOOKUP($C2380&amp;"|"&amp;$B2380&amp;"|"&amp;$D2380,Empresas!$C$6:$CC$92,$G2380+6+1,0),0))))</f>
        <v>0</v>
      </c>
      <c r="AL2380" s="147">
        <f>IF(AND($I2380="Si",U2380=1),1,IF(AND($I2380="Fisico",U2380=1),1,IF(AND(U2380=1,$I2380="Electronico"),2,IF(U2380=1,VLOOKUP($C2380&amp;"|"&amp;$B2380&amp;"|"&amp;$D2380,Empresas!$C$6:$CC$92,$G2380+6+1,0),0))))</f>
        <v>0</v>
      </c>
      <c r="AM2380" s="149">
        <f t="shared" si="390"/>
        <v>0</v>
      </c>
      <c r="AN2380" s="149">
        <f t="shared" si="391"/>
        <v>0</v>
      </c>
      <c r="AO2380" s="152">
        <f t="shared" si="392"/>
        <v>0</v>
      </c>
    </row>
    <row r="2381" spans="1:41" x14ac:dyDescent="0.25">
      <c r="A2381" s="143" t="str">
        <f>VLOOKUP(D2381,Empresas!$D$7:$F$91,3,0)</f>
        <v>Jose</v>
      </c>
      <c r="B2381" s="144" t="str">
        <f>VLOOKUP(D2381,Empresas!$D$7:$G$91,4,0)</f>
        <v>Wildor</v>
      </c>
      <c r="C2381" s="144" t="s">
        <v>544</v>
      </c>
      <c r="D2381" s="144" t="s">
        <v>482</v>
      </c>
      <c r="E2381" s="144" t="str">
        <f>VLOOKUP(D2381,Empresas!$D$7:$E$92,2,0)</f>
        <v>COMEX GUEVARA S.A.C.</v>
      </c>
      <c r="F2381" s="146" t="s">
        <v>191</v>
      </c>
      <c r="G2381" s="145">
        <f t="shared" si="393"/>
        <v>70</v>
      </c>
      <c r="H2381" s="145" t="str">
        <f>VLOOKUP(D2381,Empresas!$D$6:$L$92,7,0)</f>
        <v>Trimestral</v>
      </c>
      <c r="I2381" s="144" t="str">
        <f>VLOOKUP(VLOOKUP(D2381&amp;"|"&amp;B2381,Empresas!$I$7:$CB$92,G2381,0),Tablas!$A$13:$B$14,2,0)</f>
        <v>No</v>
      </c>
      <c r="J2381" s="78"/>
      <c r="K2381" s="78"/>
      <c r="L2381" s="78"/>
      <c r="M2381" s="78"/>
      <c r="N2381" s="78"/>
      <c r="O2381" s="78"/>
      <c r="P2381" s="78"/>
      <c r="Q2381" s="78"/>
      <c r="R2381" s="78"/>
      <c r="S2381" s="78"/>
      <c r="T2381" s="78"/>
      <c r="U2381" s="78"/>
      <c r="V2381" s="78" t="str">
        <f>VLOOKUP(D2381,Empresas!$D$7:$CF$91,81,0)</f>
        <v>B</v>
      </c>
      <c r="W2381" s="78" t="str">
        <f>VLOOKUP(D2381,Empresas!$D$7:$M$91,10,0)</f>
        <v>Mype</v>
      </c>
      <c r="X2381" s="69" t="str">
        <f t="shared" si="388"/>
        <v>NO</v>
      </c>
      <c r="Y2381" s="153" t="str">
        <f t="shared" si="389"/>
        <v>No aplica</v>
      </c>
      <c r="Z2381" s="147">
        <f>IF(Y2381="No aplica",0,IF(I2381="no",0,IF(I2381="No aplica",0,IF(I2381="Si",1,IF(I2381="Fisico",1,IF(I2381="Electronico",2,VLOOKUP(C2381&amp;"|"&amp;B2381&amp;"|"&amp;D2381,Empresas!$C$6:$CC$92,G2381+6+1,0)))))))</f>
        <v>0</v>
      </c>
      <c r="AA2381" s="147">
        <f>IF(AND($I2381="Si",J2381=1),1,IF(AND($I2381="Fisico",J2381=1),1,IF(AND(J2381=1,$I2381="Electronico"),2,IF(J2381=1,VLOOKUP($C2381&amp;"|"&amp;$B2381&amp;"|"&amp;$D2381,Empresas!$C$6:$CC$92,$G2381+6+1,0),0))))</f>
        <v>0</v>
      </c>
      <c r="AB2381" s="147">
        <f>IF(AND($I2381="Si",K2381=1),1,IF(AND($I2381="Fisico",K2381=1),1,IF(AND(K2381=1,$I2381="Electronico"),2,IF(K2381=1,VLOOKUP($C2381&amp;"|"&amp;$B2381&amp;"|"&amp;$D2381,Empresas!$C$6:$CC$92,$G2381+6+1,0),0))))</f>
        <v>0</v>
      </c>
      <c r="AC2381" s="147">
        <f>IF(AND($I2381="Si",L2381=1),1,IF(AND($I2381="Fisico",L2381=1),1,IF(AND(L2381=1,$I2381="Electronico"),2,IF(L2381=1,VLOOKUP($C2381&amp;"|"&amp;$B2381&amp;"|"&amp;$D2381,Empresas!$C$6:$CC$92,$G2381+6+1,0),0))))</f>
        <v>0</v>
      </c>
      <c r="AD2381" s="147">
        <f>IF(AND($I2381="Si",M2381=1),1,IF(AND($I2381="Fisico",M2381=1),1,IF(AND(M2381=1,$I2381="Electronico"),2,IF(M2381=1,VLOOKUP($C2381&amp;"|"&amp;$B2381&amp;"|"&amp;$D2381,Empresas!$C$6:$CC$92,$G2381+6+1,0),0))))</f>
        <v>0</v>
      </c>
      <c r="AE2381" s="147">
        <f>IF(AND($I2381="Si",N2381=1),1,IF(AND($I2381="Fisico",N2381=1),1,IF(AND(N2381=1,$I2381="Electronico"),2,IF(N2381=1,VLOOKUP($C2381&amp;"|"&amp;$B2381&amp;"|"&amp;$D2381,Empresas!$C$6:$CC$92,$G2381+6+1,0),0))))</f>
        <v>0</v>
      </c>
      <c r="AF2381" s="147">
        <f>IF(AND($I2381="Si",O2381=1),1,IF(AND($I2381="Fisico",O2381=1),1,IF(AND(O2381=1,$I2381="Electronico"),2,IF(O2381=1,VLOOKUP($C2381&amp;"|"&amp;$B2381&amp;"|"&amp;$D2381,Empresas!$C$6:$CC$92,$G2381+6+1,0),0))))</f>
        <v>0</v>
      </c>
      <c r="AG2381" s="147">
        <f>IF(AND($I2381="Si",P2381=1),1,IF(AND($I2381="Fisico",P2381=1),1,IF(AND(P2381=1,$I2381="Electronico"),2,IF(P2381=1,VLOOKUP($C2381&amp;"|"&amp;$B2381&amp;"|"&amp;$D2381,Empresas!$C$6:$CC$92,$G2381+6+1,0),0))))</f>
        <v>0</v>
      </c>
      <c r="AH2381" s="147">
        <f>IF(AND($I2381="Si",Q2381=1),1,IF(AND($I2381="Fisico",Q2381=1),1,IF(AND(Q2381=1,$I2381="Electronico"),2,IF(Q2381=1,VLOOKUP($C2381&amp;"|"&amp;$B2381&amp;"|"&amp;$D2381,Empresas!$C$6:$CC$92,$G2381+6+1,0),0))))</f>
        <v>0</v>
      </c>
      <c r="AI2381" s="147">
        <f>IF(AND($I2381="Si",R2381=1),1,IF(AND($I2381="Fisico",R2381=1),1,IF(AND(R2381=1,$I2381="Electronico"),2,IF(R2381=1,VLOOKUP($C2381&amp;"|"&amp;$B2381&amp;"|"&amp;$D2381,Empresas!$C$6:$CC$92,$G2381+6+1,0),0))))</f>
        <v>0</v>
      </c>
      <c r="AJ2381" s="147">
        <f>IF(AND($I2381="Si",S2381=1),1,IF(AND($I2381="Fisico",S2381=1),1,IF(AND(S2381=1,$I2381="Electronico"),2,IF(S2381=1,VLOOKUP($C2381&amp;"|"&amp;$B2381&amp;"|"&amp;$D2381,Empresas!$C$6:$CC$92,$G2381+6+1,0),0))))</f>
        <v>0</v>
      </c>
      <c r="AK2381" s="147">
        <f>IF(AND($I2381="Si",T2381=1),1,IF(AND($I2381="Fisico",T2381=1),1,IF(AND(T2381=1,$I2381="Electronico"),2,IF(T2381=1,VLOOKUP($C2381&amp;"|"&amp;$B2381&amp;"|"&amp;$D2381,Empresas!$C$6:$CC$92,$G2381+6+1,0),0))))</f>
        <v>0</v>
      </c>
      <c r="AL2381" s="147">
        <f>IF(AND($I2381="Si",U2381=1),1,IF(AND($I2381="Fisico",U2381=1),1,IF(AND(U2381=1,$I2381="Electronico"),2,IF(U2381=1,VLOOKUP($C2381&amp;"|"&amp;$B2381&amp;"|"&amp;$D2381,Empresas!$C$6:$CC$92,$G2381+6+1,0),0))))</f>
        <v>0</v>
      </c>
      <c r="AM2381" s="149">
        <f t="shared" si="390"/>
        <v>0</v>
      </c>
      <c r="AN2381" s="149">
        <f t="shared" si="391"/>
        <v>0</v>
      </c>
      <c r="AO2381" s="152">
        <f t="shared" si="392"/>
        <v>0</v>
      </c>
    </row>
    <row r="2382" spans="1:41" x14ac:dyDescent="0.25">
      <c r="A2382" s="143" t="str">
        <f>VLOOKUP(D2382,Empresas!$D$7:$F$91,3,0)</f>
        <v>Jose</v>
      </c>
      <c r="B2382" s="144" t="str">
        <f>VLOOKUP(D2382,Empresas!$D$7:$G$91,4,0)</f>
        <v>Wildor</v>
      </c>
      <c r="C2382" s="144" t="s">
        <v>544</v>
      </c>
      <c r="D2382" s="144" t="s">
        <v>482</v>
      </c>
      <c r="E2382" s="144" t="str">
        <f>VLOOKUP(D2382,Empresas!$D$7:$E$92,2,0)</f>
        <v>COMEX GUEVARA S.A.C.</v>
      </c>
      <c r="F2382" s="144" t="s">
        <v>192</v>
      </c>
      <c r="G2382" s="145">
        <f t="shared" si="393"/>
        <v>71</v>
      </c>
      <c r="H2382" s="145" t="str">
        <f>VLOOKUP(D2382,Empresas!$D$6:$L$92,7,0)</f>
        <v>Trimestral</v>
      </c>
      <c r="I2382" s="144" t="str">
        <f>VLOOKUP(VLOOKUP(D2382&amp;"|"&amp;B2382,Empresas!$I$7:$CB$92,G2382,0),Tablas!$A$13:$B$14,2,0)</f>
        <v>No</v>
      </c>
      <c r="J2382" s="78"/>
      <c r="K2382" s="78"/>
      <c r="L2382" s="78"/>
      <c r="M2382" s="78"/>
      <c r="N2382" s="78"/>
      <c r="O2382" s="78"/>
      <c r="P2382" s="78"/>
      <c r="Q2382" s="78"/>
      <c r="R2382" s="78"/>
      <c r="S2382" s="78"/>
      <c r="T2382" s="78"/>
      <c r="U2382" s="78"/>
      <c r="V2382" s="78" t="str">
        <f>VLOOKUP(D2382,Empresas!$D$7:$CF$91,81,0)</f>
        <v>B</v>
      </c>
      <c r="W2382" s="78" t="str">
        <f>VLOOKUP(D2382,Empresas!$D$7:$M$91,10,0)</f>
        <v>Mype</v>
      </c>
      <c r="X2382" s="69" t="str">
        <f t="shared" si="388"/>
        <v>NO</v>
      </c>
      <c r="Y2382" s="153" t="str">
        <f t="shared" si="389"/>
        <v>No aplica</v>
      </c>
      <c r="Z2382" s="147">
        <f>IF(Y2382="No aplica",0,IF(I2382="no",0,IF(I2382="No aplica",0,IF(I2382="Si",1,IF(I2382="Fisico",1,IF(I2382="Electronico",2,VLOOKUP(C2382&amp;"|"&amp;B2382&amp;"|"&amp;D2382,Empresas!$C$6:$CC$92,G2382+6+1,0)))))))</f>
        <v>0</v>
      </c>
      <c r="AA2382" s="147">
        <f>IF(AND($I2382="Si",J2382=1),1,IF(AND($I2382="Fisico",J2382=1),1,IF(AND(J2382=1,$I2382="Electronico"),2,IF(J2382=1,VLOOKUP($C2382&amp;"|"&amp;$B2382&amp;"|"&amp;$D2382,Empresas!$C$6:$CC$92,$G2382+6+1,0),0))))</f>
        <v>0</v>
      </c>
      <c r="AB2382" s="147">
        <f>IF(AND($I2382="Si",K2382=1),1,IF(AND($I2382="Fisico",K2382=1),1,IF(AND(K2382=1,$I2382="Electronico"),2,IF(K2382=1,VLOOKUP($C2382&amp;"|"&amp;$B2382&amp;"|"&amp;$D2382,Empresas!$C$6:$CC$92,$G2382+6+1,0),0))))</f>
        <v>0</v>
      </c>
      <c r="AC2382" s="147">
        <f>IF(AND($I2382="Si",L2382=1),1,IF(AND($I2382="Fisico",L2382=1),1,IF(AND(L2382=1,$I2382="Electronico"),2,IF(L2382=1,VLOOKUP($C2382&amp;"|"&amp;$B2382&amp;"|"&amp;$D2382,Empresas!$C$6:$CC$92,$G2382+6+1,0),0))))</f>
        <v>0</v>
      </c>
      <c r="AD2382" s="147">
        <f>IF(AND($I2382="Si",M2382=1),1,IF(AND($I2382="Fisico",M2382=1),1,IF(AND(M2382=1,$I2382="Electronico"),2,IF(M2382=1,VLOOKUP($C2382&amp;"|"&amp;$B2382&amp;"|"&amp;$D2382,Empresas!$C$6:$CC$92,$G2382+6+1,0),0))))</f>
        <v>0</v>
      </c>
      <c r="AE2382" s="147">
        <f>IF(AND($I2382="Si",N2382=1),1,IF(AND($I2382="Fisico",N2382=1),1,IF(AND(N2382=1,$I2382="Electronico"),2,IF(N2382=1,VLOOKUP($C2382&amp;"|"&amp;$B2382&amp;"|"&amp;$D2382,Empresas!$C$6:$CC$92,$G2382+6+1,0),0))))</f>
        <v>0</v>
      </c>
      <c r="AF2382" s="147">
        <f>IF(AND($I2382="Si",O2382=1),1,IF(AND($I2382="Fisico",O2382=1),1,IF(AND(O2382=1,$I2382="Electronico"),2,IF(O2382=1,VLOOKUP($C2382&amp;"|"&amp;$B2382&amp;"|"&amp;$D2382,Empresas!$C$6:$CC$92,$G2382+6+1,0),0))))</f>
        <v>0</v>
      </c>
      <c r="AG2382" s="147">
        <f>IF(AND($I2382="Si",P2382=1),1,IF(AND($I2382="Fisico",P2382=1),1,IF(AND(P2382=1,$I2382="Electronico"),2,IF(P2382=1,VLOOKUP($C2382&amp;"|"&amp;$B2382&amp;"|"&amp;$D2382,Empresas!$C$6:$CC$92,$G2382+6+1,0),0))))</f>
        <v>0</v>
      </c>
      <c r="AH2382" s="147">
        <f>IF(AND($I2382="Si",Q2382=1),1,IF(AND($I2382="Fisico",Q2382=1),1,IF(AND(Q2382=1,$I2382="Electronico"),2,IF(Q2382=1,VLOOKUP($C2382&amp;"|"&amp;$B2382&amp;"|"&amp;$D2382,Empresas!$C$6:$CC$92,$G2382+6+1,0),0))))</f>
        <v>0</v>
      </c>
      <c r="AI2382" s="147">
        <f>IF(AND($I2382="Si",R2382=1),1,IF(AND($I2382="Fisico",R2382=1),1,IF(AND(R2382=1,$I2382="Electronico"),2,IF(R2382=1,VLOOKUP($C2382&amp;"|"&amp;$B2382&amp;"|"&amp;$D2382,Empresas!$C$6:$CC$92,$G2382+6+1,0),0))))</f>
        <v>0</v>
      </c>
      <c r="AJ2382" s="147">
        <f>IF(AND($I2382="Si",S2382=1),1,IF(AND($I2382="Fisico",S2382=1),1,IF(AND(S2382=1,$I2382="Electronico"),2,IF(S2382=1,VLOOKUP($C2382&amp;"|"&amp;$B2382&amp;"|"&amp;$D2382,Empresas!$C$6:$CC$92,$G2382+6+1,0),0))))</f>
        <v>0</v>
      </c>
      <c r="AK2382" s="147">
        <f>IF(AND($I2382="Si",T2382=1),1,IF(AND($I2382="Fisico",T2382=1),1,IF(AND(T2382=1,$I2382="Electronico"),2,IF(T2382=1,VLOOKUP($C2382&amp;"|"&amp;$B2382&amp;"|"&amp;$D2382,Empresas!$C$6:$CC$92,$G2382+6+1,0),0))))</f>
        <v>0</v>
      </c>
      <c r="AL2382" s="147">
        <f>IF(AND($I2382="Si",U2382=1),1,IF(AND($I2382="Fisico",U2382=1),1,IF(AND(U2382=1,$I2382="Electronico"),2,IF(U2382=1,VLOOKUP($C2382&amp;"|"&amp;$B2382&amp;"|"&amp;$D2382,Empresas!$C$6:$CC$92,$G2382+6+1,0),0))))</f>
        <v>0</v>
      </c>
      <c r="AM2382" s="149">
        <f t="shared" si="390"/>
        <v>0</v>
      </c>
      <c r="AN2382" s="149">
        <f t="shared" si="391"/>
        <v>0</v>
      </c>
      <c r="AO2382" s="152">
        <f t="shared" si="392"/>
        <v>0</v>
      </c>
    </row>
    <row r="2383" spans="1:41" x14ac:dyDescent="0.25">
      <c r="A2383" s="137" t="str">
        <f>VLOOKUP(D2383,Empresas!$D$7:$F$91,3,0)</f>
        <v>Omar</v>
      </c>
      <c r="B2383" s="138" t="str">
        <f>VLOOKUP(D2383,Empresas!$D$7:$G$91,4,0)</f>
        <v>Kheilly</v>
      </c>
      <c r="C2383" s="138" t="s">
        <v>544</v>
      </c>
      <c r="D2383" s="138" t="s">
        <v>484</v>
      </c>
      <c r="E2383" s="138" t="str">
        <f>VLOOKUP(D2383,Empresas!$D$7:$E$92,2,0)</f>
        <v>RISK INSTITUTE S.A.C</v>
      </c>
      <c r="F2383" s="138" t="s">
        <v>158</v>
      </c>
      <c r="G2383" s="139">
        <f>+Empresas!$O$2</f>
        <v>7</v>
      </c>
      <c r="H2383" s="139" t="str">
        <f>VLOOKUP(D2383,Empresas!$D$6:$L$92,7,0)</f>
        <v>Trimestral</v>
      </c>
      <c r="I2383" s="138" t="str">
        <f>VLOOKUP(VLOOKUP(D2383&amp;"|"&amp;B2383,Empresas!$I$7:$CB$92,G2383,0),Tablas!$A$3:$B$5,2,0)</f>
        <v>Solo analisis</v>
      </c>
      <c r="J2383" s="78">
        <v>1</v>
      </c>
      <c r="K2383" s="78">
        <v>1</v>
      </c>
      <c r="L2383" s="78">
        <v>1</v>
      </c>
      <c r="M2383" s="78">
        <v>1</v>
      </c>
      <c r="N2383" s="78">
        <v>1</v>
      </c>
      <c r="O2383" s="78">
        <v>1</v>
      </c>
      <c r="P2383" s="78">
        <v>1</v>
      </c>
      <c r="Q2383" s="78">
        <v>2</v>
      </c>
      <c r="R2383" s="78"/>
      <c r="S2383" s="78"/>
      <c r="T2383" s="78"/>
      <c r="U2383" s="78"/>
      <c r="V2383" s="78" t="str">
        <f>VLOOKUP(D2383,Empresas!$D$7:$CF$91,81,0)</f>
        <v>B</v>
      </c>
      <c r="W2383" s="78" t="str">
        <f>VLOOKUP(D2383,Empresas!$D$7:$M$91,10,0)</f>
        <v>Mype</v>
      </c>
      <c r="X2383" s="69" t="str">
        <f t="shared" si="388"/>
        <v>SI</v>
      </c>
      <c r="Y2383" s="153" t="str">
        <f t="shared" si="389"/>
        <v>Si aplica</v>
      </c>
      <c r="Z2383" s="147">
        <f>IF(Y2383="No aplica",0,IF(I2383="no",0,IF(I2383="No aplica",0,IF(I2383="Si",1,IF(I2383="Fisico",1,IF(I2383="Electronico",2,VLOOKUP(C2383&amp;"|"&amp;B2383&amp;"|"&amp;D2383,Empresas!$C$6:$CC$92,G2383+6+1,0)))))))</f>
        <v>0.5</v>
      </c>
      <c r="AA2383" s="147">
        <f>IF(AND($I2383="Si",J2383=1),1,IF(AND($I2383="Fisico",J2383=1),1,IF(AND(J2383=1,$I2383="Electronico"),2,IF(J2383=1,VLOOKUP($C2383&amp;"|"&amp;$B2383&amp;"|"&amp;$D2383,Empresas!$C$6:$CC$92,$G2383+6+1,0),0))))</f>
        <v>0.5</v>
      </c>
      <c r="AB2383" s="147">
        <f>IF(AND($I2383="Si",K2383=1),1,IF(AND($I2383="Fisico",K2383=1),1,IF(AND(K2383=1,$I2383="Electronico"),2,IF(K2383=1,VLOOKUP($C2383&amp;"|"&amp;$B2383&amp;"|"&amp;$D2383,Empresas!$C$6:$CC$92,$G2383+6+1,0),0))))</f>
        <v>0.5</v>
      </c>
      <c r="AC2383" s="147">
        <f>IF(AND($I2383="Si",L2383=1),1,IF(AND($I2383="Fisico",L2383=1),1,IF(AND(L2383=1,$I2383="Electronico"),2,IF(L2383=1,VLOOKUP($C2383&amp;"|"&amp;$B2383&amp;"|"&amp;$D2383,Empresas!$C$6:$CC$92,$G2383+6+1,0),0))))</f>
        <v>0.5</v>
      </c>
      <c r="AD2383" s="147">
        <f>IF(AND($I2383="Si",M2383=1),1,IF(AND($I2383="Fisico",M2383=1),1,IF(AND(M2383=1,$I2383="Electronico"),2,IF(M2383=1,VLOOKUP($C2383&amp;"|"&amp;$B2383&amp;"|"&amp;$D2383,Empresas!$C$6:$CC$92,$G2383+6+1,0),0))))</f>
        <v>0.5</v>
      </c>
      <c r="AE2383" s="147">
        <f>IF(AND($I2383="Si",N2383=1),1,IF(AND($I2383="Fisico",N2383=1),1,IF(AND(N2383=1,$I2383="Electronico"),2,IF(N2383=1,VLOOKUP($C2383&amp;"|"&amp;$B2383&amp;"|"&amp;$D2383,Empresas!$C$6:$CC$92,$G2383+6+1,0),0))))</f>
        <v>0.5</v>
      </c>
      <c r="AF2383" s="147">
        <f>IF(AND($I2383="Si",O2383=1),1,IF(AND($I2383="Fisico",O2383=1),1,IF(AND(O2383=1,$I2383="Electronico"),2,IF(O2383=1,VLOOKUP($C2383&amp;"|"&amp;$B2383&amp;"|"&amp;$D2383,Empresas!$C$6:$CC$92,$G2383+6+1,0),0))))</f>
        <v>0.5</v>
      </c>
      <c r="AG2383" s="147">
        <f>IF(AND($I2383="Si",P2383=1),1,IF(AND($I2383="Fisico",P2383=1),1,IF(AND(P2383=1,$I2383="Electronico"),2,IF(P2383=1,VLOOKUP($C2383&amp;"|"&amp;$B2383&amp;"|"&amp;$D2383,Empresas!$C$6:$CC$92,$G2383+6+1,0),0))))</f>
        <v>0.5</v>
      </c>
      <c r="AH2383" s="147">
        <f>IF(AND($I2383="Si",Q2383=1),1,IF(AND($I2383="Fisico",Q2383=1),1,IF(AND(Q2383=1,$I2383="Electronico"),2,IF(Q2383=1,VLOOKUP($C2383&amp;"|"&amp;$B2383&amp;"|"&amp;$D2383,Empresas!$C$6:$CC$92,$G2383+6+1,0),0))))</f>
        <v>0</v>
      </c>
      <c r="AI2383" s="147">
        <f>IF(AND($I2383="Si",R2383=1),1,IF(AND($I2383="Fisico",R2383=1),1,IF(AND(R2383=1,$I2383="Electronico"),2,IF(R2383=1,VLOOKUP($C2383&amp;"|"&amp;$B2383&amp;"|"&amp;$D2383,Empresas!$C$6:$CC$92,$G2383+6+1,0),0))))</f>
        <v>0</v>
      </c>
      <c r="AJ2383" s="147">
        <f>IF(AND($I2383="Si",S2383=1),1,IF(AND($I2383="Fisico",S2383=1),1,IF(AND(S2383=1,$I2383="Electronico"),2,IF(S2383=1,VLOOKUP($C2383&amp;"|"&amp;$B2383&amp;"|"&amp;$D2383,Empresas!$C$6:$CC$92,$G2383+6+1,0),0))))</f>
        <v>0</v>
      </c>
      <c r="AK2383" s="147">
        <f>IF(AND($I2383="Si",T2383=1),1,IF(AND($I2383="Fisico",T2383=1),1,IF(AND(T2383=1,$I2383="Electronico"),2,IF(T2383=1,VLOOKUP($C2383&amp;"|"&amp;$B2383&amp;"|"&amp;$D2383,Empresas!$C$6:$CC$92,$G2383+6+1,0),0))))</f>
        <v>0</v>
      </c>
      <c r="AL2383" s="147">
        <f>IF(AND($I2383="Si",U2383=1),1,IF(AND($I2383="Fisico",U2383=1),1,IF(AND(U2383=1,$I2383="Electronico"),2,IF(U2383=1,VLOOKUP($C2383&amp;"|"&amp;$B2383&amp;"|"&amp;$D2383,Empresas!$C$6:$CC$92,$G2383+6+1,0),0))))</f>
        <v>0</v>
      </c>
      <c r="AM2383" s="149">
        <f t="shared" si="390"/>
        <v>3.5</v>
      </c>
      <c r="AN2383" s="149">
        <f t="shared" si="391"/>
        <v>4</v>
      </c>
      <c r="AO2383" s="152">
        <f t="shared" si="392"/>
        <v>0.875</v>
      </c>
    </row>
    <row r="2384" spans="1:41" x14ac:dyDescent="0.25">
      <c r="A2384" s="137" t="str">
        <f>VLOOKUP(D2384,Empresas!$D$7:$F$91,3,0)</f>
        <v>Omar</v>
      </c>
      <c r="B2384" s="138" t="str">
        <f>VLOOKUP(D2384,Empresas!$D$7:$G$91,4,0)</f>
        <v>Kheilly</v>
      </c>
      <c r="C2384" s="138" t="s">
        <v>544</v>
      </c>
      <c r="D2384" s="138" t="s">
        <v>484</v>
      </c>
      <c r="E2384" s="138" t="str">
        <f>VLOOKUP(D2384,Empresas!$D$7:$E$92,2,0)</f>
        <v>RISK INSTITUTE S.A.C</v>
      </c>
      <c r="F2384" s="138" t="s">
        <v>159</v>
      </c>
      <c r="G2384" s="139">
        <f>+G2383+3</f>
        <v>10</v>
      </c>
      <c r="H2384" s="139" t="str">
        <f>VLOOKUP(D2384,Empresas!$D$6:$L$92,7,0)</f>
        <v>Trimestral</v>
      </c>
      <c r="I2384" s="138" t="str">
        <f>VLOOKUP(VLOOKUP(D2384&amp;"|"&amp;B2384,Empresas!$I$7:$CB$92,G2384,0),Tablas!$A$3:$B$5,2,0)</f>
        <v>Solo analisis</v>
      </c>
      <c r="J2384" s="78">
        <v>1</v>
      </c>
      <c r="K2384" s="78">
        <v>1</v>
      </c>
      <c r="L2384" s="78">
        <v>1</v>
      </c>
      <c r="M2384" s="78">
        <v>1</v>
      </c>
      <c r="N2384" s="78">
        <v>1</v>
      </c>
      <c r="O2384" s="78">
        <v>1</v>
      </c>
      <c r="P2384" s="78">
        <v>1</v>
      </c>
      <c r="Q2384" s="78">
        <v>2</v>
      </c>
      <c r="R2384" s="78"/>
      <c r="S2384" s="78"/>
      <c r="T2384" s="78"/>
      <c r="U2384" s="78"/>
      <c r="V2384" s="78" t="str">
        <f>VLOOKUP(D2384,Empresas!$D$7:$CF$91,81,0)</f>
        <v>B</v>
      </c>
      <c r="W2384" s="78" t="str">
        <f>VLOOKUP(D2384,Empresas!$D$7:$M$91,10,0)</f>
        <v>Mype</v>
      </c>
      <c r="X2384" s="69" t="str">
        <f t="shared" si="388"/>
        <v>SI</v>
      </c>
      <c r="Y2384" s="153" t="str">
        <f t="shared" si="389"/>
        <v>Si aplica</v>
      </c>
      <c r="Z2384" s="147">
        <f>IF(Y2384="No aplica",0,IF(I2384="no",0,IF(I2384="No aplica",0,IF(I2384="Si",1,IF(I2384="Fisico",1,IF(I2384="Electronico",2,VLOOKUP(C2384&amp;"|"&amp;B2384&amp;"|"&amp;D2384,Empresas!$C$6:$CC$92,G2384+6+1,0)))))))</f>
        <v>1</v>
      </c>
      <c r="AA2384" s="147">
        <f>IF(AND($I2384="Si",J2384=1),1,IF(AND($I2384="Fisico",J2384=1),1,IF(AND(J2384=1,$I2384="Electronico"),2,IF(J2384=1,VLOOKUP($C2384&amp;"|"&amp;$B2384&amp;"|"&amp;$D2384,Empresas!$C$6:$CC$92,$G2384+6+1,0),0))))</f>
        <v>1</v>
      </c>
      <c r="AB2384" s="147">
        <f>IF(AND($I2384="Si",K2384=1),1,IF(AND($I2384="Fisico",K2384=1),1,IF(AND(K2384=1,$I2384="Electronico"),2,IF(K2384=1,VLOOKUP($C2384&amp;"|"&amp;$B2384&amp;"|"&amp;$D2384,Empresas!$C$6:$CC$92,$G2384+6+1,0),0))))</f>
        <v>1</v>
      </c>
      <c r="AC2384" s="147">
        <f>IF(AND($I2384="Si",L2384=1),1,IF(AND($I2384="Fisico",L2384=1),1,IF(AND(L2384=1,$I2384="Electronico"),2,IF(L2384=1,VLOOKUP($C2384&amp;"|"&amp;$B2384&amp;"|"&amp;$D2384,Empresas!$C$6:$CC$92,$G2384+6+1,0),0))))</f>
        <v>1</v>
      </c>
      <c r="AD2384" s="147">
        <f>IF(AND($I2384="Si",M2384=1),1,IF(AND($I2384="Fisico",M2384=1),1,IF(AND(M2384=1,$I2384="Electronico"),2,IF(M2384=1,VLOOKUP($C2384&amp;"|"&amp;$B2384&amp;"|"&amp;$D2384,Empresas!$C$6:$CC$92,$G2384+6+1,0),0))))</f>
        <v>1</v>
      </c>
      <c r="AE2384" s="147">
        <f>IF(AND($I2384="Si",N2384=1),1,IF(AND($I2384="Fisico",N2384=1),1,IF(AND(N2384=1,$I2384="Electronico"),2,IF(N2384=1,VLOOKUP($C2384&amp;"|"&amp;$B2384&amp;"|"&amp;$D2384,Empresas!$C$6:$CC$92,$G2384+6+1,0),0))))</f>
        <v>1</v>
      </c>
      <c r="AF2384" s="147">
        <f>IF(AND($I2384="Si",O2384=1),1,IF(AND($I2384="Fisico",O2384=1),1,IF(AND(O2384=1,$I2384="Electronico"),2,IF(O2384=1,VLOOKUP($C2384&amp;"|"&amp;$B2384&amp;"|"&amp;$D2384,Empresas!$C$6:$CC$92,$G2384+6+1,0),0))))</f>
        <v>1</v>
      </c>
      <c r="AG2384" s="147">
        <f>IF(AND($I2384="Si",P2384=1),1,IF(AND($I2384="Fisico",P2384=1),1,IF(AND(P2384=1,$I2384="Electronico"),2,IF(P2384=1,VLOOKUP($C2384&amp;"|"&amp;$B2384&amp;"|"&amp;$D2384,Empresas!$C$6:$CC$92,$G2384+6+1,0),0))))</f>
        <v>1</v>
      </c>
      <c r="AH2384" s="147">
        <f>IF(AND($I2384="Si",Q2384=1),1,IF(AND($I2384="Fisico",Q2384=1),1,IF(AND(Q2384=1,$I2384="Electronico"),2,IF(Q2384=1,VLOOKUP($C2384&amp;"|"&amp;$B2384&amp;"|"&amp;$D2384,Empresas!$C$6:$CC$92,$G2384+6+1,0),0))))</f>
        <v>0</v>
      </c>
      <c r="AI2384" s="147">
        <f>IF(AND($I2384="Si",R2384=1),1,IF(AND($I2384="Fisico",R2384=1),1,IF(AND(R2384=1,$I2384="Electronico"),2,IF(R2384=1,VLOOKUP($C2384&amp;"|"&amp;$B2384&amp;"|"&amp;$D2384,Empresas!$C$6:$CC$92,$G2384+6+1,0),0))))</f>
        <v>0</v>
      </c>
      <c r="AJ2384" s="147">
        <f>IF(AND($I2384="Si",S2384=1),1,IF(AND($I2384="Fisico",S2384=1),1,IF(AND(S2384=1,$I2384="Electronico"),2,IF(S2384=1,VLOOKUP($C2384&amp;"|"&amp;$B2384&amp;"|"&amp;$D2384,Empresas!$C$6:$CC$92,$G2384+6+1,0),0))))</f>
        <v>0</v>
      </c>
      <c r="AK2384" s="147">
        <f>IF(AND($I2384="Si",T2384=1),1,IF(AND($I2384="Fisico",T2384=1),1,IF(AND(T2384=1,$I2384="Electronico"),2,IF(T2384=1,VLOOKUP($C2384&amp;"|"&amp;$B2384&amp;"|"&amp;$D2384,Empresas!$C$6:$CC$92,$G2384+6+1,0),0))))</f>
        <v>0</v>
      </c>
      <c r="AL2384" s="147">
        <f>IF(AND($I2384="Si",U2384=1),1,IF(AND($I2384="Fisico",U2384=1),1,IF(AND(U2384=1,$I2384="Electronico"),2,IF(U2384=1,VLOOKUP($C2384&amp;"|"&amp;$B2384&amp;"|"&amp;$D2384,Empresas!$C$6:$CC$92,$G2384+6+1,0),0))))</f>
        <v>0</v>
      </c>
      <c r="AM2384" s="149">
        <f t="shared" si="390"/>
        <v>7</v>
      </c>
      <c r="AN2384" s="149">
        <f t="shared" si="391"/>
        <v>8</v>
      </c>
      <c r="AO2384" s="152">
        <f t="shared" si="392"/>
        <v>0.875</v>
      </c>
    </row>
    <row r="2385" spans="1:41" x14ac:dyDescent="0.25">
      <c r="A2385" s="137" t="str">
        <f>VLOOKUP(D2385,Empresas!$D$7:$F$91,3,0)</f>
        <v>Omar</v>
      </c>
      <c r="B2385" s="138" t="str">
        <f>VLOOKUP(D2385,Empresas!$D$7:$G$91,4,0)</f>
        <v>Kheilly</v>
      </c>
      <c r="C2385" s="138" t="s">
        <v>544</v>
      </c>
      <c r="D2385" s="138" t="s">
        <v>484</v>
      </c>
      <c r="E2385" s="138" t="str">
        <f>VLOOKUP(D2385,Empresas!$D$7:$E$92,2,0)</f>
        <v>RISK INSTITUTE S.A.C</v>
      </c>
      <c r="F2385" s="138" t="s">
        <v>160</v>
      </c>
      <c r="G2385" s="139">
        <f t="shared" ref="G2385:G2396" si="394">+G2384+3</f>
        <v>13</v>
      </c>
      <c r="H2385" s="139" t="str">
        <f>VLOOKUP(D2385,Empresas!$D$6:$L$92,7,0)</f>
        <v>Trimestral</v>
      </c>
      <c r="I2385" s="138" t="str">
        <f>VLOOKUP(VLOOKUP(D2385&amp;"|"&amp;B2385,Empresas!$I$7:$CB$92,G2385,0),Tablas!$A$3:$B$5,2,0)</f>
        <v>Solo analisis</v>
      </c>
      <c r="J2385" s="78">
        <v>1</v>
      </c>
      <c r="K2385" s="78">
        <v>1</v>
      </c>
      <c r="L2385" s="78">
        <v>1</v>
      </c>
      <c r="M2385" s="78">
        <v>1</v>
      </c>
      <c r="N2385" s="78">
        <v>1</v>
      </c>
      <c r="O2385" s="78">
        <v>1</v>
      </c>
      <c r="P2385" s="78">
        <v>1</v>
      </c>
      <c r="Q2385" s="78">
        <v>2</v>
      </c>
      <c r="R2385" s="78"/>
      <c r="S2385" s="78"/>
      <c r="T2385" s="78"/>
      <c r="U2385" s="78"/>
      <c r="V2385" s="78" t="str">
        <f>VLOOKUP(D2385,Empresas!$D$7:$CF$91,81,0)</f>
        <v>B</v>
      </c>
      <c r="W2385" s="78" t="str">
        <f>VLOOKUP(D2385,Empresas!$D$7:$M$91,10,0)</f>
        <v>Mype</v>
      </c>
      <c r="X2385" s="69" t="str">
        <f t="shared" si="388"/>
        <v>SI</v>
      </c>
      <c r="Y2385" s="153" t="str">
        <f t="shared" si="389"/>
        <v>Si aplica</v>
      </c>
      <c r="Z2385" s="147">
        <f>IF(Y2385="No aplica",0,IF(I2385="no",0,IF(I2385="No aplica",0,IF(I2385="Si",1,IF(I2385="Fisico",1,IF(I2385="Electronico",2,VLOOKUP(C2385&amp;"|"&amp;B2385&amp;"|"&amp;D2385,Empresas!$C$6:$CC$92,G2385+6+1,0)))))))</f>
        <v>1</v>
      </c>
      <c r="AA2385" s="147">
        <f>IF(AND($I2385="Si",J2385=1),1,IF(AND($I2385="Fisico",J2385=1),1,IF(AND(J2385=1,$I2385="Electronico"),2,IF(J2385=1,VLOOKUP($C2385&amp;"|"&amp;$B2385&amp;"|"&amp;$D2385,Empresas!$C$6:$CC$92,$G2385+6+1,0),0))))</f>
        <v>1</v>
      </c>
      <c r="AB2385" s="147">
        <f>IF(AND($I2385="Si",K2385=1),1,IF(AND($I2385="Fisico",K2385=1),1,IF(AND(K2385=1,$I2385="Electronico"),2,IF(K2385=1,VLOOKUP($C2385&amp;"|"&amp;$B2385&amp;"|"&amp;$D2385,Empresas!$C$6:$CC$92,$G2385+6+1,0),0))))</f>
        <v>1</v>
      </c>
      <c r="AC2385" s="147">
        <f>IF(AND($I2385="Si",L2385=1),1,IF(AND($I2385="Fisico",L2385=1),1,IF(AND(L2385=1,$I2385="Electronico"),2,IF(L2385=1,VLOOKUP($C2385&amp;"|"&amp;$B2385&amp;"|"&amp;$D2385,Empresas!$C$6:$CC$92,$G2385+6+1,0),0))))</f>
        <v>1</v>
      </c>
      <c r="AD2385" s="147">
        <f>IF(AND($I2385="Si",M2385=1),1,IF(AND($I2385="Fisico",M2385=1),1,IF(AND(M2385=1,$I2385="Electronico"),2,IF(M2385=1,VLOOKUP($C2385&amp;"|"&amp;$B2385&amp;"|"&amp;$D2385,Empresas!$C$6:$CC$92,$G2385+6+1,0),0))))</f>
        <v>1</v>
      </c>
      <c r="AE2385" s="147">
        <f>IF(AND($I2385="Si",N2385=1),1,IF(AND($I2385="Fisico",N2385=1),1,IF(AND(N2385=1,$I2385="Electronico"),2,IF(N2385=1,VLOOKUP($C2385&amp;"|"&amp;$B2385&amp;"|"&amp;$D2385,Empresas!$C$6:$CC$92,$G2385+6+1,0),0))))</f>
        <v>1</v>
      </c>
      <c r="AF2385" s="147">
        <f>IF(AND($I2385="Si",O2385=1),1,IF(AND($I2385="Fisico",O2385=1),1,IF(AND(O2385=1,$I2385="Electronico"),2,IF(O2385=1,VLOOKUP($C2385&amp;"|"&amp;$B2385&amp;"|"&amp;$D2385,Empresas!$C$6:$CC$92,$G2385+6+1,0),0))))</f>
        <v>1</v>
      </c>
      <c r="AG2385" s="147">
        <f>IF(AND($I2385="Si",P2385=1),1,IF(AND($I2385="Fisico",P2385=1),1,IF(AND(P2385=1,$I2385="Electronico"),2,IF(P2385=1,VLOOKUP($C2385&amp;"|"&amp;$B2385&amp;"|"&amp;$D2385,Empresas!$C$6:$CC$92,$G2385+6+1,0),0))))</f>
        <v>1</v>
      </c>
      <c r="AH2385" s="147">
        <f>IF(AND($I2385="Si",Q2385=1),1,IF(AND($I2385="Fisico",Q2385=1),1,IF(AND(Q2385=1,$I2385="Electronico"),2,IF(Q2385=1,VLOOKUP($C2385&amp;"|"&amp;$B2385&amp;"|"&amp;$D2385,Empresas!$C$6:$CC$92,$G2385+6+1,0),0))))</f>
        <v>0</v>
      </c>
      <c r="AI2385" s="147">
        <f>IF(AND($I2385="Si",R2385=1),1,IF(AND($I2385="Fisico",R2385=1),1,IF(AND(R2385=1,$I2385="Electronico"),2,IF(R2385=1,VLOOKUP($C2385&amp;"|"&amp;$B2385&amp;"|"&amp;$D2385,Empresas!$C$6:$CC$92,$G2385+6+1,0),0))))</f>
        <v>0</v>
      </c>
      <c r="AJ2385" s="147">
        <f>IF(AND($I2385="Si",S2385=1),1,IF(AND($I2385="Fisico",S2385=1),1,IF(AND(S2385=1,$I2385="Electronico"),2,IF(S2385=1,VLOOKUP($C2385&amp;"|"&amp;$B2385&amp;"|"&amp;$D2385,Empresas!$C$6:$CC$92,$G2385+6+1,0),0))))</f>
        <v>0</v>
      </c>
      <c r="AK2385" s="147">
        <f>IF(AND($I2385="Si",T2385=1),1,IF(AND($I2385="Fisico",T2385=1),1,IF(AND(T2385=1,$I2385="Electronico"),2,IF(T2385=1,VLOOKUP($C2385&amp;"|"&amp;$B2385&amp;"|"&amp;$D2385,Empresas!$C$6:$CC$92,$G2385+6+1,0),0))))</f>
        <v>0</v>
      </c>
      <c r="AL2385" s="147">
        <f>IF(AND($I2385="Si",U2385=1),1,IF(AND($I2385="Fisico",U2385=1),1,IF(AND(U2385=1,$I2385="Electronico"),2,IF(U2385=1,VLOOKUP($C2385&amp;"|"&amp;$B2385&amp;"|"&amp;$D2385,Empresas!$C$6:$CC$92,$G2385+6+1,0),0))))</f>
        <v>0</v>
      </c>
      <c r="AM2385" s="149">
        <f t="shared" si="390"/>
        <v>7</v>
      </c>
      <c r="AN2385" s="149">
        <f t="shared" si="391"/>
        <v>8</v>
      </c>
      <c r="AO2385" s="152">
        <f t="shared" si="392"/>
        <v>0.875</v>
      </c>
    </row>
    <row r="2386" spans="1:41" x14ac:dyDescent="0.25">
      <c r="A2386" s="137" t="str">
        <f>VLOOKUP(D2386,Empresas!$D$7:$F$91,3,0)</f>
        <v>Omar</v>
      </c>
      <c r="B2386" s="138" t="str">
        <f>VLOOKUP(D2386,Empresas!$D$7:$G$91,4,0)</f>
        <v>Kheilly</v>
      </c>
      <c r="C2386" s="138" t="s">
        <v>544</v>
      </c>
      <c r="D2386" s="138" t="s">
        <v>484</v>
      </c>
      <c r="E2386" s="138" t="str">
        <f>VLOOKUP(D2386,Empresas!$D$7:$E$92,2,0)</f>
        <v>RISK INSTITUTE S.A.C</v>
      </c>
      <c r="F2386" s="138" t="s">
        <v>161</v>
      </c>
      <c r="G2386" s="139">
        <f t="shared" si="394"/>
        <v>16</v>
      </c>
      <c r="H2386" s="139" t="str">
        <f>VLOOKUP(D2386,Empresas!$D$6:$L$92,7,0)</f>
        <v>Trimestral</v>
      </c>
      <c r="I2386" s="138" t="str">
        <f>VLOOKUP(VLOOKUP(D2386&amp;"|"&amp;B2386,Empresas!$I$7:$CB$92,G2386,0),Tablas!$A$3:$B$5,2,0)</f>
        <v>No aplica</v>
      </c>
      <c r="J2386" s="78"/>
      <c r="K2386" s="78"/>
      <c r="L2386" s="78"/>
      <c r="M2386" s="78"/>
      <c r="N2386" s="78"/>
      <c r="O2386" s="78"/>
      <c r="P2386" s="78"/>
      <c r="Q2386" s="78"/>
      <c r="R2386" s="78"/>
      <c r="S2386" s="78"/>
      <c r="T2386" s="78"/>
      <c r="U2386" s="78"/>
      <c r="V2386" s="78" t="str">
        <f>VLOOKUP(D2386,Empresas!$D$7:$CF$91,81,0)</f>
        <v>B</v>
      </c>
      <c r="W2386" s="78" t="str">
        <f>VLOOKUP(D2386,Empresas!$D$7:$M$91,10,0)</f>
        <v>Mype</v>
      </c>
      <c r="X2386" s="69" t="str">
        <f t="shared" si="388"/>
        <v>SI</v>
      </c>
      <c r="Y2386" s="153" t="str">
        <f t="shared" si="389"/>
        <v>No aplica</v>
      </c>
      <c r="Z2386" s="147">
        <f>IF(Y2386="No aplica",0,IF(I2386="no",0,IF(I2386="No aplica",0,IF(I2386="Si",1,IF(I2386="Fisico",1,IF(I2386="Electronico",2,VLOOKUP(C2386&amp;"|"&amp;B2386&amp;"|"&amp;D2386,Empresas!$C$6:$CC$92,G2386+6+1,0)))))))</f>
        <v>0</v>
      </c>
      <c r="AA2386" s="147">
        <f>IF(AND($I2386="Si",J2386=1),1,IF(AND($I2386="Fisico",J2386=1),1,IF(AND(J2386=1,$I2386="Electronico"),2,IF(J2386=1,VLOOKUP($C2386&amp;"|"&amp;$B2386&amp;"|"&amp;$D2386,Empresas!$C$6:$CC$92,$G2386+6+1,0),0))))</f>
        <v>0</v>
      </c>
      <c r="AB2386" s="147">
        <f>IF(AND($I2386="Si",K2386=1),1,IF(AND($I2386="Fisico",K2386=1),1,IF(AND(K2386=1,$I2386="Electronico"),2,IF(K2386=1,VLOOKUP($C2386&amp;"|"&amp;$B2386&amp;"|"&amp;$D2386,Empresas!$C$6:$CC$92,$G2386+6+1,0),0))))</f>
        <v>0</v>
      </c>
      <c r="AC2386" s="147">
        <f>IF(AND($I2386="Si",L2386=1),1,IF(AND($I2386="Fisico",L2386=1),1,IF(AND(L2386=1,$I2386="Electronico"),2,IF(L2386=1,VLOOKUP($C2386&amp;"|"&amp;$B2386&amp;"|"&amp;$D2386,Empresas!$C$6:$CC$92,$G2386+6+1,0),0))))</f>
        <v>0</v>
      </c>
      <c r="AD2386" s="147">
        <f>IF(AND($I2386="Si",M2386=1),1,IF(AND($I2386="Fisico",M2386=1),1,IF(AND(M2386=1,$I2386="Electronico"),2,IF(M2386=1,VLOOKUP($C2386&amp;"|"&amp;$B2386&amp;"|"&amp;$D2386,Empresas!$C$6:$CC$92,$G2386+6+1,0),0))))</f>
        <v>0</v>
      </c>
      <c r="AE2386" s="147">
        <f>IF(AND($I2386="Si",N2386=1),1,IF(AND($I2386="Fisico",N2386=1),1,IF(AND(N2386=1,$I2386="Electronico"),2,IF(N2386=1,VLOOKUP($C2386&amp;"|"&amp;$B2386&amp;"|"&amp;$D2386,Empresas!$C$6:$CC$92,$G2386+6+1,0),0))))</f>
        <v>0</v>
      </c>
      <c r="AF2386" s="147">
        <f>IF(AND($I2386="Si",O2386=1),1,IF(AND($I2386="Fisico",O2386=1),1,IF(AND(O2386=1,$I2386="Electronico"),2,IF(O2386=1,VLOOKUP($C2386&amp;"|"&amp;$B2386&amp;"|"&amp;$D2386,Empresas!$C$6:$CC$92,$G2386+6+1,0),0))))</f>
        <v>0</v>
      </c>
      <c r="AG2386" s="147">
        <f>IF(AND($I2386="Si",P2386=1),1,IF(AND($I2386="Fisico",P2386=1),1,IF(AND(P2386=1,$I2386="Electronico"),2,IF(P2386=1,VLOOKUP($C2386&amp;"|"&amp;$B2386&amp;"|"&amp;$D2386,Empresas!$C$6:$CC$92,$G2386+6+1,0),0))))</f>
        <v>0</v>
      </c>
      <c r="AH2386" s="147">
        <f>IF(AND($I2386="Si",Q2386=1),1,IF(AND($I2386="Fisico",Q2386=1),1,IF(AND(Q2386=1,$I2386="Electronico"),2,IF(Q2386=1,VLOOKUP($C2386&amp;"|"&amp;$B2386&amp;"|"&amp;$D2386,Empresas!$C$6:$CC$92,$G2386+6+1,0),0))))</f>
        <v>0</v>
      </c>
      <c r="AI2386" s="147">
        <f>IF(AND($I2386="Si",R2386=1),1,IF(AND($I2386="Fisico",R2386=1),1,IF(AND(R2386=1,$I2386="Electronico"),2,IF(R2386=1,VLOOKUP($C2386&amp;"|"&amp;$B2386&amp;"|"&amp;$D2386,Empresas!$C$6:$CC$92,$G2386+6+1,0),0))))</f>
        <v>0</v>
      </c>
      <c r="AJ2386" s="147">
        <f>IF(AND($I2386="Si",S2386=1),1,IF(AND($I2386="Fisico",S2386=1),1,IF(AND(S2386=1,$I2386="Electronico"),2,IF(S2386=1,VLOOKUP($C2386&amp;"|"&amp;$B2386&amp;"|"&amp;$D2386,Empresas!$C$6:$CC$92,$G2386+6+1,0),0))))</f>
        <v>0</v>
      </c>
      <c r="AK2386" s="147">
        <f>IF(AND($I2386="Si",T2386=1),1,IF(AND($I2386="Fisico",T2386=1),1,IF(AND(T2386=1,$I2386="Electronico"),2,IF(T2386=1,VLOOKUP($C2386&amp;"|"&amp;$B2386&amp;"|"&amp;$D2386,Empresas!$C$6:$CC$92,$G2386+6+1,0),0))))</f>
        <v>0</v>
      </c>
      <c r="AL2386" s="147">
        <f>IF(AND($I2386="Si",U2386=1),1,IF(AND($I2386="Fisico",U2386=1),1,IF(AND(U2386=1,$I2386="Electronico"),2,IF(U2386=1,VLOOKUP($C2386&amp;"|"&amp;$B2386&amp;"|"&amp;$D2386,Empresas!$C$6:$CC$92,$G2386+6+1,0),0))))</f>
        <v>0</v>
      </c>
      <c r="AM2386" s="149">
        <f t="shared" si="390"/>
        <v>0</v>
      </c>
      <c r="AN2386" s="149">
        <f t="shared" si="391"/>
        <v>0</v>
      </c>
      <c r="AO2386" s="152">
        <f t="shared" si="392"/>
        <v>0</v>
      </c>
    </row>
    <row r="2387" spans="1:41" x14ac:dyDescent="0.25">
      <c r="A2387" s="137" t="str">
        <f>VLOOKUP(D2387,Empresas!$D$7:$F$91,3,0)</f>
        <v>Omar</v>
      </c>
      <c r="B2387" s="138" t="str">
        <f>VLOOKUP(D2387,Empresas!$D$7:$G$91,4,0)</f>
        <v>Kheilly</v>
      </c>
      <c r="C2387" s="138" t="s">
        <v>544</v>
      </c>
      <c r="D2387" s="138" t="s">
        <v>484</v>
      </c>
      <c r="E2387" s="138" t="str">
        <f>VLOOKUP(D2387,Empresas!$D$7:$E$92,2,0)</f>
        <v>RISK INSTITUTE S.A.C</v>
      </c>
      <c r="F2387" s="138" t="s">
        <v>162</v>
      </c>
      <c r="G2387" s="139">
        <f t="shared" si="394"/>
        <v>19</v>
      </c>
      <c r="H2387" s="139" t="str">
        <f>VLOOKUP(D2387,Empresas!$D$6:$L$92,7,0)</f>
        <v>Trimestral</v>
      </c>
      <c r="I2387" s="138" t="str">
        <f>VLOOKUP(VLOOKUP(D2387&amp;"|"&amp;B2387,Empresas!$I$7:$CB$92,G2387,0),Tablas!$A$3:$B$5,2,0)</f>
        <v>No aplica</v>
      </c>
      <c r="J2387" s="78"/>
      <c r="K2387" s="78"/>
      <c r="L2387" s="78"/>
      <c r="M2387" s="78"/>
      <c r="N2387" s="78"/>
      <c r="O2387" s="78"/>
      <c r="P2387" s="78"/>
      <c r="Q2387" s="78"/>
      <c r="R2387" s="78"/>
      <c r="S2387" s="78"/>
      <c r="T2387" s="78"/>
      <c r="U2387" s="78"/>
      <c r="V2387" s="78" t="str">
        <f>VLOOKUP(D2387,Empresas!$D$7:$CF$91,81,0)</f>
        <v>B</v>
      </c>
      <c r="W2387" s="78" t="str">
        <f>VLOOKUP(D2387,Empresas!$D$7:$M$91,10,0)</f>
        <v>Mype</v>
      </c>
      <c r="X2387" s="69" t="str">
        <f t="shared" si="388"/>
        <v>SI</v>
      </c>
      <c r="Y2387" s="153" t="str">
        <f t="shared" si="389"/>
        <v>No aplica</v>
      </c>
      <c r="Z2387" s="147">
        <f>IF(Y2387="No aplica",0,IF(I2387="no",0,IF(I2387="No aplica",0,IF(I2387="Si",1,IF(I2387="Fisico",1,IF(I2387="Electronico",2,VLOOKUP(C2387&amp;"|"&amp;B2387&amp;"|"&amp;D2387,Empresas!$C$6:$CC$92,G2387+6+1,0)))))))</f>
        <v>0</v>
      </c>
      <c r="AA2387" s="147">
        <f>IF(AND($I2387="Si",J2387=1),1,IF(AND($I2387="Fisico",J2387=1),1,IF(AND(J2387=1,$I2387="Electronico"),2,IF(J2387=1,VLOOKUP($C2387&amp;"|"&amp;$B2387&amp;"|"&amp;$D2387,Empresas!$C$6:$CC$92,$G2387+6+1,0),0))))</f>
        <v>0</v>
      </c>
      <c r="AB2387" s="147">
        <f>IF(AND($I2387="Si",K2387=1),1,IF(AND($I2387="Fisico",K2387=1),1,IF(AND(K2387=1,$I2387="Electronico"),2,IF(K2387=1,VLOOKUP($C2387&amp;"|"&amp;$B2387&amp;"|"&amp;$D2387,Empresas!$C$6:$CC$92,$G2387+6+1,0),0))))</f>
        <v>0</v>
      </c>
      <c r="AC2387" s="147">
        <f>IF(AND($I2387="Si",L2387=1),1,IF(AND($I2387="Fisico",L2387=1),1,IF(AND(L2387=1,$I2387="Electronico"),2,IF(L2387=1,VLOOKUP($C2387&amp;"|"&amp;$B2387&amp;"|"&amp;$D2387,Empresas!$C$6:$CC$92,$G2387+6+1,0),0))))</f>
        <v>0</v>
      </c>
      <c r="AD2387" s="147">
        <f>IF(AND($I2387="Si",M2387=1),1,IF(AND($I2387="Fisico",M2387=1),1,IF(AND(M2387=1,$I2387="Electronico"),2,IF(M2387=1,VLOOKUP($C2387&amp;"|"&amp;$B2387&amp;"|"&amp;$D2387,Empresas!$C$6:$CC$92,$G2387+6+1,0),0))))</f>
        <v>0</v>
      </c>
      <c r="AE2387" s="147">
        <f>IF(AND($I2387="Si",N2387=1),1,IF(AND($I2387="Fisico",N2387=1),1,IF(AND(N2387=1,$I2387="Electronico"),2,IF(N2387=1,VLOOKUP($C2387&amp;"|"&amp;$B2387&amp;"|"&amp;$D2387,Empresas!$C$6:$CC$92,$G2387+6+1,0),0))))</f>
        <v>0</v>
      </c>
      <c r="AF2387" s="147">
        <f>IF(AND($I2387="Si",O2387=1),1,IF(AND($I2387="Fisico",O2387=1),1,IF(AND(O2387=1,$I2387="Electronico"),2,IF(O2387=1,VLOOKUP($C2387&amp;"|"&amp;$B2387&amp;"|"&amp;$D2387,Empresas!$C$6:$CC$92,$G2387+6+1,0),0))))</f>
        <v>0</v>
      </c>
      <c r="AG2387" s="147">
        <f>IF(AND($I2387="Si",P2387=1),1,IF(AND($I2387="Fisico",P2387=1),1,IF(AND(P2387=1,$I2387="Electronico"),2,IF(P2387=1,VLOOKUP($C2387&amp;"|"&amp;$B2387&amp;"|"&amp;$D2387,Empresas!$C$6:$CC$92,$G2387+6+1,0),0))))</f>
        <v>0</v>
      </c>
      <c r="AH2387" s="147">
        <f>IF(AND($I2387="Si",Q2387=1),1,IF(AND($I2387="Fisico",Q2387=1),1,IF(AND(Q2387=1,$I2387="Electronico"),2,IF(Q2387=1,VLOOKUP($C2387&amp;"|"&amp;$B2387&amp;"|"&amp;$D2387,Empresas!$C$6:$CC$92,$G2387+6+1,0),0))))</f>
        <v>0</v>
      </c>
      <c r="AI2387" s="147">
        <f>IF(AND($I2387="Si",R2387=1),1,IF(AND($I2387="Fisico",R2387=1),1,IF(AND(R2387=1,$I2387="Electronico"),2,IF(R2387=1,VLOOKUP($C2387&amp;"|"&amp;$B2387&amp;"|"&amp;$D2387,Empresas!$C$6:$CC$92,$G2387+6+1,0),0))))</f>
        <v>0</v>
      </c>
      <c r="AJ2387" s="147">
        <f>IF(AND($I2387="Si",S2387=1),1,IF(AND($I2387="Fisico",S2387=1),1,IF(AND(S2387=1,$I2387="Electronico"),2,IF(S2387=1,VLOOKUP($C2387&amp;"|"&amp;$B2387&amp;"|"&amp;$D2387,Empresas!$C$6:$CC$92,$G2387+6+1,0),0))))</f>
        <v>0</v>
      </c>
      <c r="AK2387" s="147">
        <f>IF(AND($I2387="Si",T2387=1),1,IF(AND($I2387="Fisico",T2387=1),1,IF(AND(T2387=1,$I2387="Electronico"),2,IF(T2387=1,VLOOKUP($C2387&amp;"|"&amp;$B2387&amp;"|"&amp;$D2387,Empresas!$C$6:$CC$92,$G2387+6+1,0),0))))</f>
        <v>0</v>
      </c>
      <c r="AL2387" s="147">
        <f>IF(AND($I2387="Si",U2387=1),1,IF(AND($I2387="Fisico",U2387=1),1,IF(AND(U2387=1,$I2387="Electronico"),2,IF(U2387=1,VLOOKUP($C2387&amp;"|"&amp;$B2387&amp;"|"&amp;$D2387,Empresas!$C$6:$CC$92,$G2387+6+1,0),0))))</f>
        <v>0</v>
      </c>
      <c r="AM2387" s="149">
        <f t="shared" si="390"/>
        <v>0</v>
      </c>
      <c r="AN2387" s="149">
        <f t="shared" si="391"/>
        <v>0</v>
      </c>
      <c r="AO2387" s="152">
        <f t="shared" si="392"/>
        <v>0</v>
      </c>
    </row>
    <row r="2388" spans="1:41" x14ac:dyDescent="0.25">
      <c r="A2388" s="137" t="str">
        <f>VLOOKUP(D2388,Empresas!$D$7:$F$91,3,0)</f>
        <v>Omar</v>
      </c>
      <c r="B2388" s="138" t="str">
        <f>VLOOKUP(D2388,Empresas!$D$7:$G$91,4,0)</f>
        <v>Kheilly</v>
      </c>
      <c r="C2388" s="138" t="s">
        <v>544</v>
      </c>
      <c r="D2388" s="138" t="s">
        <v>484</v>
      </c>
      <c r="E2388" s="138" t="str">
        <f>VLOOKUP(D2388,Empresas!$D$7:$E$92,2,0)</f>
        <v>RISK INSTITUTE S.A.C</v>
      </c>
      <c r="F2388" s="138" t="s">
        <v>163</v>
      </c>
      <c r="G2388" s="139">
        <f t="shared" si="394"/>
        <v>22</v>
      </c>
      <c r="H2388" s="139" t="str">
        <f>VLOOKUP(D2388,Empresas!$D$6:$L$92,7,0)</f>
        <v>Trimestral</v>
      </c>
      <c r="I2388" s="138" t="str">
        <f>VLOOKUP(VLOOKUP(D2388&amp;"|"&amp;B2388,Empresas!$I$7:$CB$92,G2388,0),Tablas!$A$3:$B$5,2,0)</f>
        <v>Registro y analisis</v>
      </c>
      <c r="J2388" s="78">
        <v>1</v>
      </c>
      <c r="K2388" s="78">
        <v>1</v>
      </c>
      <c r="L2388" s="78">
        <v>1</v>
      </c>
      <c r="M2388" s="78">
        <v>1</v>
      </c>
      <c r="N2388" s="78">
        <v>1</v>
      </c>
      <c r="O2388" s="78">
        <v>1</v>
      </c>
      <c r="P2388" s="78">
        <v>1</v>
      </c>
      <c r="Q2388" s="78">
        <v>2</v>
      </c>
      <c r="R2388" s="78"/>
      <c r="S2388" s="78"/>
      <c r="T2388" s="78"/>
      <c r="U2388" s="78"/>
      <c r="V2388" s="78" t="str">
        <f>VLOOKUP(D2388,Empresas!$D$7:$CF$91,81,0)</f>
        <v>B</v>
      </c>
      <c r="W2388" s="78" t="str">
        <f>VLOOKUP(D2388,Empresas!$D$7:$M$91,10,0)</f>
        <v>Mype</v>
      </c>
      <c r="X2388" s="69" t="str">
        <f t="shared" si="388"/>
        <v>SI</v>
      </c>
      <c r="Y2388" s="153" t="str">
        <f t="shared" si="389"/>
        <v>Si aplica</v>
      </c>
      <c r="Z2388" s="147">
        <f>IF(Y2388="No aplica",0,IF(I2388="no",0,IF(I2388="No aplica",0,IF(I2388="Si",1,IF(I2388="Fisico",1,IF(I2388="Electronico",2,VLOOKUP(C2388&amp;"|"&amp;B2388&amp;"|"&amp;D2388,Empresas!$C$6:$CC$92,G2388+6+1,0)))))))</f>
        <v>6</v>
      </c>
      <c r="AA2388" s="147">
        <f>IF(AND($I2388="Si",J2388=1),1,IF(AND($I2388="Fisico",J2388=1),1,IF(AND(J2388=1,$I2388="Electronico"),2,IF(J2388=1,VLOOKUP($C2388&amp;"|"&amp;$B2388&amp;"|"&amp;$D2388,Empresas!$C$6:$CC$92,$G2388+6+1,0),0))))</f>
        <v>6</v>
      </c>
      <c r="AB2388" s="147">
        <f>IF(AND($I2388="Si",K2388=1),1,IF(AND($I2388="Fisico",K2388=1),1,IF(AND(K2388=1,$I2388="Electronico"),2,IF(K2388=1,VLOOKUP($C2388&amp;"|"&amp;$B2388&amp;"|"&amp;$D2388,Empresas!$C$6:$CC$92,$G2388+6+1,0),0))))</f>
        <v>6</v>
      </c>
      <c r="AC2388" s="147">
        <f>IF(AND($I2388="Si",L2388=1),1,IF(AND($I2388="Fisico",L2388=1),1,IF(AND(L2388=1,$I2388="Electronico"),2,IF(L2388=1,VLOOKUP($C2388&amp;"|"&amp;$B2388&amp;"|"&amp;$D2388,Empresas!$C$6:$CC$92,$G2388+6+1,0),0))))</f>
        <v>6</v>
      </c>
      <c r="AD2388" s="147">
        <f>IF(AND($I2388="Si",M2388=1),1,IF(AND($I2388="Fisico",M2388=1),1,IF(AND(M2388=1,$I2388="Electronico"),2,IF(M2388=1,VLOOKUP($C2388&amp;"|"&amp;$B2388&amp;"|"&amp;$D2388,Empresas!$C$6:$CC$92,$G2388+6+1,0),0))))</f>
        <v>6</v>
      </c>
      <c r="AE2388" s="147">
        <f>IF(AND($I2388="Si",N2388=1),1,IF(AND($I2388="Fisico",N2388=1),1,IF(AND(N2388=1,$I2388="Electronico"),2,IF(N2388=1,VLOOKUP($C2388&amp;"|"&amp;$B2388&amp;"|"&amp;$D2388,Empresas!$C$6:$CC$92,$G2388+6+1,0),0))))</f>
        <v>6</v>
      </c>
      <c r="AF2388" s="147">
        <f>IF(AND($I2388="Si",O2388=1),1,IF(AND($I2388="Fisico",O2388=1),1,IF(AND(O2388=1,$I2388="Electronico"),2,IF(O2388=1,VLOOKUP($C2388&amp;"|"&amp;$B2388&amp;"|"&amp;$D2388,Empresas!$C$6:$CC$92,$G2388+6+1,0),0))))</f>
        <v>6</v>
      </c>
      <c r="AG2388" s="147">
        <f>IF(AND($I2388="Si",P2388=1),1,IF(AND($I2388="Fisico",P2388=1),1,IF(AND(P2388=1,$I2388="Electronico"),2,IF(P2388=1,VLOOKUP($C2388&amp;"|"&amp;$B2388&amp;"|"&amp;$D2388,Empresas!$C$6:$CC$92,$G2388+6+1,0),0))))</f>
        <v>6</v>
      </c>
      <c r="AH2388" s="147">
        <f>IF(AND($I2388="Si",Q2388=1),1,IF(AND($I2388="Fisico",Q2388=1),1,IF(AND(Q2388=1,$I2388="Electronico"),2,IF(Q2388=1,VLOOKUP($C2388&amp;"|"&amp;$B2388&amp;"|"&amp;$D2388,Empresas!$C$6:$CC$92,$G2388+6+1,0),0))))</f>
        <v>0</v>
      </c>
      <c r="AI2388" s="147">
        <f>IF(AND($I2388="Si",R2388=1),1,IF(AND($I2388="Fisico",R2388=1),1,IF(AND(R2388=1,$I2388="Electronico"),2,IF(R2388=1,VLOOKUP($C2388&amp;"|"&amp;$B2388&amp;"|"&amp;$D2388,Empresas!$C$6:$CC$92,$G2388+6+1,0),0))))</f>
        <v>0</v>
      </c>
      <c r="AJ2388" s="147">
        <f>IF(AND($I2388="Si",S2388=1),1,IF(AND($I2388="Fisico",S2388=1),1,IF(AND(S2388=1,$I2388="Electronico"),2,IF(S2388=1,VLOOKUP($C2388&amp;"|"&amp;$B2388&amp;"|"&amp;$D2388,Empresas!$C$6:$CC$92,$G2388+6+1,0),0))))</f>
        <v>0</v>
      </c>
      <c r="AK2388" s="147">
        <f>IF(AND($I2388="Si",T2388=1),1,IF(AND($I2388="Fisico",T2388=1),1,IF(AND(T2388=1,$I2388="Electronico"),2,IF(T2388=1,VLOOKUP($C2388&amp;"|"&amp;$B2388&amp;"|"&amp;$D2388,Empresas!$C$6:$CC$92,$G2388+6+1,0),0))))</f>
        <v>0</v>
      </c>
      <c r="AL2388" s="147">
        <f>IF(AND($I2388="Si",U2388=1),1,IF(AND($I2388="Fisico",U2388=1),1,IF(AND(U2388=1,$I2388="Electronico"),2,IF(U2388=1,VLOOKUP($C2388&amp;"|"&amp;$B2388&amp;"|"&amp;$D2388,Empresas!$C$6:$CC$92,$G2388+6+1,0),0))))</f>
        <v>0</v>
      </c>
      <c r="AM2388" s="149">
        <f t="shared" si="390"/>
        <v>42</v>
      </c>
      <c r="AN2388" s="149">
        <f t="shared" si="391"/>
        <v>48</v>
      </c>
      <c r="AO2388" s="152">
        <f t="shared" si="392"/>
        <v>0.875</v>
      </c>
    </row>
    <row r="2389" spans="1:41" x14ac:dyDescent="0.25">
      <c r="A2389" s="137" t="str">
        <f>VLOOKUP(D2389,Empresas!$D$7:$F$91,3,0)</f>
        <v>Omar</v>
      </c>
      <c r="B2389" s="138" t="str">
        <f>VLOOKUP(D2389,Empresas!$D$7:$G$91,4,0)</f>
        <v>Kheilly</v>
      </c>
      <c r="C2389" s="138" t="s">
        <v>544</v>
      </c>
      <c r="D2389" s="138" t="s">
        <v>484</v>
      </c>
      <c r="E2389" s="138" t="str">
        <f>VLOOKUP(D2389,Empresas!$D$7:$E$92,2,0)</f>
        <v>RISK INSTITUTE S.A.C</v>
      </c>
      <c r="F2389" s="138" t="s">
        <v>164</v>
      </c>
      <c r="G2389" s="139">
        <f t="shared" si="394"/>
        <v>25</v>
      </c>
      <c r="H2389" s="139" t="str">
        <f>VLOOKUP(D2389,Empresas!$D$6:$L$92,7,0)</f>
        <v>Trimestral</v>
      </c>
      <c r="I2389" s="138" t="str">
        <f>VLOOKUP(VLOOKUP(D2389&amp;"|"&amp;B2389,Empresas!$I$7:$CB$92,G2389,0),Tablas!$A$3:$B$5,2,0)</f>
        <v>No aplica</v>
      </c>
      <c r="J2389" s="78"/>
      <c r="K2389" s="78"/>
      <c r="L2389" s="78"/>
      <c r="M2389" s="78"/>
      <c r="N2389" s="78"/>
      <c r="O2389" s="78"/>
      <c r="P2389" s="78"/>
      <c r="Q2389" s="78"/>
      <c r="R2389" s="78"/>
      <c r="S2389" s="78"/>
      <c r="T2389" s="78"/>
      <c r="U2389" s="78"/>
      <c r="V2389" s="78" t="str">
        <f>VLOOKUP(D2389,Empresas!$D$7:$CF$91,81,0)</f>
        <v>B</v>
      </c>
      <c r="W2389" s="78" t="str">
        <f>VLOOKUP(D2389,Empresas!$D$7:$M$91,10,0)</f>
        <v>Mype</v>
      </c>
      <c r="X2389" s="69" t="str">
        <f t="shared" si="388"/>
        <v>SI</v>
      </c>
      <c r="Y2389" s="153" t="str">
        <f t="shared" si="389"/>
        <v>No aplica</v>
      </c>
      <c r="Z2389" s="147">
        <f>IF(Y2389="No aplica",0,IF(I2389="no",0,IF(I2389="No aplica",0,IF(I2389="Si",1,IF(I2389="Fisico",1,IF(I2389="Electronico",2,VLOOKUP(C2389&amp;"|"&amp;B2389&amp;"|"&amp;D2389,Empresas!$C$6:$CC$92,G2389+6+1,0)))))))</f>
        <v>0</v>
      </c>
      <c r="AA2389" s="147">
        <f>IF(AND($I2389="Si",J2389=1),1,IF(AND($I2389="Fisico",J2389=1),1,IF(AND(J2389=1,$I2389="Electronico"),2,IF(J2389=1,VLOOKUP($C2389&amp;"|"&amp;$B2389&amp;"|"&amp;$D2389,Empresas!$C$6:$CC$92,$G2389+6+1,0),0))))</f>
        <v>0</v>
      </c>
      <c r="AB2389" s="147">
        <f>IF(AND($I2389="Si",K2389=1),1,IF(AND($I2389="Fisico",K2389=1),1,IF(AND(K2389=1,$I2389="Electronico"),2,IF(K2389=1,VLOOKUP($C2389&amp;"|"&amp;$B2389&amp;"|"&amp;$D2389,Empresas!$C$6:$CC$92,$G2389+6+1,0),0))))</f>
        <v>0</v>
      </c>
      <c r="AC2389" s="147">
        <f>IF(AND($I2389="Si",L2389=1),1,IF(AND($I2389="Fisico",L2389=1),1,IF(AND(L2389=1,$I2389="Electronico"),2,IF(L2389=1,VLOOKUP($C2389&amp;"|"&amp;$B2389&amp;"|"&amp;$D2389,Empresas!$C$6:$CC$92,$G2389+6+1,0),0))))</f>
        <v>0</v>
      </c>
      <c r="AD2389" s="147">
        <f>IF(AND($I2389="Si",M2389=1),1,IF(AND($I2389="Fisico",M2389=1),1,IF(AND(M2389=1,$I2389="Electronico"),2,IF(M2389=1,VLOOKUP($C2389&amp;"|"&amp;$B2389&amp;"|"&amp;$D2389,Empresas!$C$6:$CC$92,$G2389+6+1,0),0))))</f>
        <v>0</v>
      </c>
      <c r="AE2389" s="147">
        <f>IF(AND($I2389="Si",N2389=1),1,IF(AND($I2389="Fisico",N2389=1),1,IF(AND(N2389=1,$I2389="Electronico"),2,IF(N2389=1,VLOOKUP($C2389&amp;"|"&amp;$B2389&amp;"|"&amp;$D2389,Empresas!$C$6:$CC$92,$G2389+6+1,0),0))))</f>
        <v>0</v>
      </c>
      <c r="AF2389" s="147">
        <f>IF(AND($I2389="Si",O2389=1),1,IF(AND($I2389="Fisico",O2389=1),1,IF(AND(O2389=1,$I2389="Electronico"),2,IF(O2389=1,VLOOKUP($C2389&amp;"|"&amp;$B2389&amp;"|"&amp;$D2389,Empresas!$C$6:$CC$92,$G2389+6+1,0),0))))</f>
        <v>0</v>
      </c>
      <c r="AG2389" s="147">
        <f>IF(AND($I2389="Si",P2389=1),1,IF(AND($I2389="Fisico",P2389=1),1,IF(AND(P2389=1,$I2389="Electronico"),2,IF(P2389=1,VLOOKUP($C2389&amp;"|"&amp;$B2389&amp;"|"&amp;$D2389,Empresas!$C$6:$CC$92,$G2389+6+1,0),0))))</f>
        <v>0</v>
      </c>
      <c r="AH2389" s="147">
        <f>IF(AND($I2389="Si",Q2389=1),1,IF(AND($I2389="Fisico",Q2389=1),1,IF(AND(Q2389=1,$I2389="Electronico"),2,IF(Q2389=1,VLOOKUP($C2389&amp;"|"&amp;$B2389&amp;"|"&amp;$D2389,Empresas!$C$6:$CC$92,$G2389+6+1,0),0))))</f>
        <v>0</v>
      </c>
      <c r="AI2389" s="147">
        <f>IF(AND($I2389="Si",R2389=1),1,IF(AND($I2389="Fisico",R2389=1),1,IF(AND(R2389=1,$I2389="Electronico"),2,IF(R2389=1,VLOOKUP($C2389&amp;"|"&amp;$B2389&amp;"|"&amp;$D2389,Empresas!$C$6:$CC$92,$G2389+6+1,0),0))))</f>
        <v>0</v>
      </c>
      <c r="AJ2389" s="147">
        <f>IF(AND($I2389="Si",S2389=1),1,IF(AND($I2389="Fisico",S2389=1),1,IF(AND(S2389=1,$I2389="Electronico"),2,IF(S2389=1,VLOOKUP($C2389&amp;"|"&amp;$B2389&amp;"|"&amp;$D2389,Empresas!$C$6:$CC$92,$G2389+6+1,0),0))))</f>
        <v>0</v>
      </c>
      <c r="AK2389" s="147">
        <f>IF(AND($I2389="Si",T2389=1),1,IF(AND($I2389="Fisico",T2389=1),1,IF(AND(T2389=1,$I2389="Electronico"),2,IF(T2389=1,VLOOKUP($C2389&amp;"|"&amp;$B2389&amp;"|"&amp;$D2389,Empresas!$C$6:$CC$92,$G2389+6+1,0),0))))</f>
        <v>0</v>
      </c>
      <c r="AL2389" s="147">
        <f>IF(AND($I2389="Si",U2389=1),1,IF(AND($I2389="Fisico",U2389=1),1,IF(AND(U2389=1,$I2389="Electronico"),2,IF(U2389=1,VLOOKUP($C2389&amp;"|"&amp;$B2389&amp;"|"&amp;$D2389,Empresas!$C$6:$CC$92,$G2389+6+1,0),0))))</f>
        <v>0</v>
      </c>
      <c r="AM2389" s="149">
        <f t="shared" si="390"/>
        <v>0</v>
      </c>
      <c r="AN2389" s="149">
        <f t="shared" si="391"/>
        <v>0</v>
      </c>
      <c r="AO2389" s="152">
        <f t="shared" si="392"/>
        <v>0</v>
      </c>
    </row>
    <row r="2390" spans="1:41" x14ac:dyDescent="0.25">
      <c r="A2390" s="137" t="str">
        <f>VLOOKUP(D2390,Empresas!$D$7:$F$91,3,0)</f>
        <v>Omar</v>
      </c>
      <c r="B2390" s="138" t="str">
        <f>VLOOKUP(D2390,Empresas!$D$7:$G$91,4,0)</f>
        <v>Kheilly</v>
      </c>
      <c r="C2390" s="138" t="s">
        <v>544</v>
      </c>
      <c r="D2390" s="138" t="s">
        <v>484</v>
      </c>
      <c r="E2390" s="138" t="str">
        <f>VLOOKUP(D2390,Empresas!$D$7:$E$92,2,0)</f>
        <v>RISK INSTITUTE S.A.C</v>
      </c>
      <c r="F2390" s="138" t="s">
        <v>165</v>
      </c>
      <c r="G2390" s="139">
        <f t="shared" si="394"/>
        <v>28</v>
      </c>
      <c r="H2390" s="139" t="str">
        <f>VLOOKUP(D2390,Empresas!$D$6:$L$92,7,0)</f>
        <v>Trimestral</v>
      </c>
      <c r="I2390" s="138" t="str">
        <f>VLOOKUP(VLOOKUP(D2390&amp;"|"&amp;B2390,Empresas!$I$7:$CB$92,G2390,0),Tablas!$A$3:$B$5,2,0)</f>
        <v>No aplica</v>
      </c>
      <c r="J2390" s="78"/>
      <c r="K2390" s="78"/>
      <c r="L2390" s="78"/>
      <c r="M2390" s="78"/>
      <c r="N2390" s="78"/>
      <c r="O2390" s="78"/>
      <c r="P2390" s="78"/>
      <c r="Q2390" s="78"/>
      <c r="R2390" s="78"/>
      <c r="S2390" s="78"/>
      <c r="T2390" s="78"/>
      <c r="U2390" s="78"/>
      <c r="V2390" s="78" t="str">
        <f>VLOOKUP(D2390,Empresas!$D$7:$CF$91,81,0)</f>
        <v>B</v>
      </c>
      <c r="W2390" s="78" t="str">
        <f>VLOOKUP(D2390,Empresas!$D$7:$M$91,10,0)</f>
        <v>Mype</v>
      </c>
      <c r="X2390" s="69" t="str">
        <f t="shared" si="388"/>
        <v>SI</v>
      </c>
      <c r="Y2390" s="153" t="str">
        <f t="shared" si="389"/>
        <v>No aplica</v>
      </c>
      <c r="Z2390" s="147">
        <f>IF(Y2390="No aplica",0,IF(I2390="no",0,IF(I2390="No aplica",0,IF(I2390="Si",1,IF(I2390="Fisico",1,IF(I2390="Electronico",2,VLOOKUP(C2390&amp;"|"&amp;B2390&amp;"|"&amp;D2390,Empresas!$C$6:$CC$92,G2390+6+1,0)))))))</f>
        <v>0</v>
      </c>
      <c r="AA2390" s="147">
        <f>IF(AND($I2390="Si",J2390=1),1,IF(AND($I2390="Fisico",J2390=1),1,IF(AND(J2390=1,$I2390="Electronico"),2,IF(J2390=1,VLOOKUP($C2390&amp;"|"&amp;$B2390&amp;"|"&amp;$D2390,Empresas!$C$6:$CC$92,$G2390+6+1,0),0))))</f>
        <v>0</v>
      </c>
      <c r="AB2390" s="147">
        <f>IF(AND($I2390="Si",K2390=1),1,IF(AND($I2390="Fisico",K2390=1),1,IF(AND(K2390=1,$I2390="Electronico"),2,IF(K2390=1,VLOOKUP($C2390&amp;"|"&amp;$B2390&amp;"|"&amp;$D2390,Empresas!$C$6:$CC$92,$G2390+6+1,0),0))))</f>
        <v>0</v>
      </c>
      <c r="AC2390" s="147">
        <f>IF(AND($I2390="Si",L2390=1),1,IF(AND($I2390="Fisico",L2390=1),1,IF(AND(L2390=1,$I2390="Electronico"),2,IF(L2390=1,VLOOKUP($C2390&amp;"|"&amp;$B2390&amp;"|"&amp;$D2390,Empresas!$C$6:$CC$92,$G2390+6+1,0),0))))</f>
        <v>0</v>
      </c>
      <c r="AD2390" s="147">
        <f>IF(AND($I2390="Si",M2390=1),1,IF(AND($I2390="Fisico",M2390=1),1,IF(AND(M2390=1,$I2390="Electronico"),2,IF(M2390=1,VLOOKUP($C2390&amp;"|"&amp;$B2390&amp;"|"&amp;$D2390,Empresas!$C$6:$CC$92,$G2390+6+1,0),0))))</f>
        <v>0</v>
      </c>
      <c r="AE2390" s="147">
        <f>IF(AND($I2390="Si",N2390=1),1,IF(AND($I2390="Fisico",N2390=1),1,IF(AND(N2390=1,$I2390="Electronico"),2,IF(N2390=1,VLOOKUP($C2390&amp;"|"&amp;$B2390&amp;"|"&amp;$D2390,Empresas!$C$6:$CC$92,$G2390+6+1,0),0))))</f>
        <v>0</v>
      </c>
      <c r="AF2390" s="147">
        <f>IF(AND($I2390="Si",O2390=1),1,IF(AND($I2390="Fisico",O2390=1),1,IF(AND(O2390=1,$I2390="Electronico"),2,IF(O2390=1,VLOOKUP($C2390&amp;"|"&amp;$B2390&amp;"|"&amp;$D2390,Empresas!$C$6:$CC$92,$G2390+6+1,0),0))))</f>
        <v>0</v>
      </c>
      <c r="AG2390" s="147">
        <f>IF(AND($I2390="Si",P2390=1),1,IF(AND($I2390="Fisico",P2390=1),1,IF(AND(P2390=1,$I2390="Electronico"),2,IF(P2390=1,VLOOKUP($C2390&amp;"|"&amp;$B2390&amp;"|"&amp;$D2390,Empresas!$C$6:$CC$92,$G2390+6+1,0),0))))</f>
        <v>0</v>
      </c>
      <c r="AH2390" s="147">
        <f>IF(AND($I2390="Si",Q2390=1),1,IF(AND($I2390="Fisico",Q2390=1),1,IF(AND(Q2390=1,$I2390="Electronico"),2,IF(Q2390=1,VLOOKUP($C2390&amp;"|"&amp;$B2390&amp;"|"&amp;$D2390,Empresas!$C$6:$CC$92,$G2390+6+1,0),0))))</f>
        <v>0</v>
      </c>
      <c r="AI2390" s="147">
        <f>IF(AND($I2390="Si",R2390=1),1,IF(AND($I2390="Fisico",R2390=1),1,IF(AND(R2390=1,$I2390="Electronico"),2,IF(R2390=1,VLOOKUP($C2390&amp;"|"&amp;$B2390&amp;"|"&amp;$D2390,Empresas!$C$6:$CC$92,$G2390+6+1,0),0))))</f>
        <v>0</v>
      </c>
      <c r="AJ2390" s="147">
        <f>IF(AND($I2390="Si",S2390=1),1,IF(AND($I2390="Fisico",S2390=1),1,IF(AND(S2390=1,$I2390="Electronico"),2,IF(S2390=1,VLOOKUP($C2390&amp;"|"&amp;$B2390&amp;"|"&amp;$D2390,Empresas!$C$6:$CC$92,$G2390+6+1,0),0))))</f>
        <v>0</v>
      </c>
      <c r="AK2390" s="147">
        <f>IF(AND($I2390="Si",T2390=1),1,IF(AND($I2390="Fisico",T2390=1),1,IF(AND(T2390=1,$I2390="Electronico"),2,IF(T2390=1,VLOOKUP($C2390&amp;"|"&amp;$B2390&amp;"|"&amp;$D2390,Empresas!$C$6:$CC$92,$G2390+6+1,0),0))))</f>
        <v>0</v>
      </c>
      <c r="AL2390" s="147">
        <f>IF(AND($I2390="Si",U2390=1),1,IF(AND($I2390="Fisico",U2390=1),1,IF(AND(U2390=1,$I2390="Electronico"),2,IF(U2390=1,VLOOKUP($C2390&amp;"|"&amp;$B2390&amp;"|"&amp;$D2390,Empresas!$C$6:$CC$92,$G2390+6+1,0),0))))</f>
        <v>0</v>
      </c>
      <c r="AM2390" s="149">
        <f t="shared" si="390"/>
        <v>0</v>
      </c>
      <c r="AN2390" s="149">
        <f t="shared" si="391"/>
        <v>0</v>
      </c>
      <c r="AO2390" s="152">
        <f t="shared" si="392"/>
        <v>0</v>
      </c>
    </row>
    <row r="2391" spans="1:41" x14ac:dyDescent="0.25">
      <c r="A2391" s="137" t="str">
        <f>VLOOKUP(D2391,Empresas!$D$7:$F$91,3,0)</f>
        <v>Omar</v>
      </c>
      <c r="B2391" s="138" t="str">
        <f>VLOOKUP(D2391,Empresas!$D$7:$G$91,4,0)</f>
        <v>Kheilly</v>
      </c>
      <c r="C2391" s="138" t="s">
        <v>544</v>
      </c>
      <c r="D2391" s="138" t="s">
        <v>484</v>
      </c>
      <c r="E2391" s="138" t="str">
        <f>VLOOKUP(D2391,Empresas!$D$7:$E$92,2,0)</f>
        <v>RISK INSTITUTE S.A.C</v>
      </c>
      <c r="F2391" s="138" t="s">
        <v>166</v>
      </c>
      <c r="G2391" s="139">
        <f t="shared" si="394"/>
        <v>31</v>
      </c>
      <c r="H2391" s="139" t="str">
        <f>VLOOKUP(D2391,Empresas!$D$6:$L$92,7,0)</f>
        <v>Trimestral</v>
      </c>
      <c r="I2391" s="138" t="str">
        <f>VLOOKUP(VLOOKUP(D2391&amp;"|"&amp;B2391,Empresas!$I$7:$CB$92,G2391,0),Tablas!$A$3:$B$5,2,0)</f>
        <v>No aplica</v>
      </c>
      <c r="J2391" s="78"/>
      <c r="K2391" s="78"/>
      <c r="L2391" s="78"/>
      <c r="M2391" s="78"/>
      <c r="N2391" s="78"/>
      <c r="O2391" s="78"/>
      <c r="P2391" s="78"/>
      <c r="Q2391" s="78"/>
      <c r="R2391" s="78"/>
      <c r="S2391" s="78"/>
      <c r="T2391" s="78"/>
      <c r="U2391" s="78"/>
      <c r="V2391" s="78" t="str">
        <f>VLOOKUP(D2391,Empresas!$D$7:$CF$91,81,0)</f>
        <v>B</v>
      </c>
      <c r="W2391" s="78" t="str">
        <f>VLOOKUP(D2391,Empresas!$D$7:$M$91,10,0)</f>
        <v>Mype</v>
      </c>
      <c r="X2391" s="69" t="str">
        <f t="shared" si="388"/>
        <v>SI</v>
      </c>
      <c r="Y2391" s="153" t="str">
        <f t="shared" si="389"/>
        <v>No aplica</v>
      </c>
      <c r="Z2391" s="147">
        <f>IF(Y2391="No aplica",0,IF(I2391="no",0,IF(I2391="No aplica",0,IF(I2391="Si",1,IF(I2391="Fisico",1,IF(I2391="Electronico",2,VLOOKUP(C2391&amp;"|"&amp;B2391&amp;"|"&amp;D2391,Empresas!$C$6:$CC$92,G2391+6+1,0)))))))</f>
        <v>0</v>
      </c>
      <c r="AA2391" s="147">
        <f>IF(AND($I2391="Si",J2391=1),1,IF(AND($I2391="Fisico",J2391=1),1,IF(AND(J2391=1,$I2391="Electronico"),2,IF(J2391=1,VLOOKUP($C2391&amp;"|"&amp;$B2391&amp;"|"&amp;$D2391,Empresas!$C$6:$CC$92,$G2391+6+1,0),0))))</f>
        <v>0</v>
      </c>
      <c r="AB2391" s="147">
        <f>IF(AND($I2391="Si",K2391=1),1,IF(AND($I2391="Fisico",K2391=1),1,IF(AND(K2391=1,$I2391="Electronico"),2,IF(K2391=1,VLOOKUP($C2391&amp;"|"&amp;$B2391&amp;"|"&amp;$D2391,Empresas!$C$6:$CC$92,$G2391+6+1,0),0))))</f>
        <v>0</v>
      </c>
      <c r="AC2391" s="147">
        <f>IF(AND($I2391="Si",L2391=1),1,IF(AND($I2391="Fisico",L2391=1),1,IF(AND(L2391=1,$I2391="Electronico"),2,IF(L2391=1,VLOOKUP($C2391&amp;"|"&amp;$B2391&amp;"|"&amp;$D2391,Empresas!$C$6:$CC$92,$G2391+6+1,0),0))))</f>
        <v>0</v>
      </c>
      <c r="AD2391" s="147">
        <f>IF(AND($I2391="Si",M2391=1),1,IF(AND($I2391="Fisico",M2391=1),1,IF(AND(M2391=1,$I2391="Electronico"),2,IF(M2391=1,VLOOKUP($C2391&amp;"|"&amp;$B2391&amp;"|"&amp;$D2391,Empresas!$C$6:$CC$92,$G2391+6+1,0),0))))</f>
        <v>0</v>
      </c>
      <c r="AE2391" s="147">
        <f>IF(AND($I2391="Si",N2391=1),1,IF(AND($I2391="Fisico",N2391=1),1,IF(AND(N2391=1,$I2391="Electronico"),2,IF(N2391=1,VLOOKUP($C2391&amp;"|"&amp;$B2391&amp;"|"&amp;$D2391,Empresas!$C$6:$CC$92,$G2391+6+1,0),0))))</f>
        <v>0</v>
      </c>
      <c r="AF2391" s="147">
        <f>IF(AND($I2391="Si",O2391=1),1,IF(AND($I2391="Fisico",O2391=1),1,IF(AND(O2391=1,$I2391="Electronico"),2,IF(O2391=1,VLOOKUP($C2391&amp;"|"&amp;$B2391&amp;"|"&amp;$D2391,Empresas!$C$6:$CC$92,$G2391+6+1,0),0))))</f>
        <v>0</v>
      </c>
      <c r="AG2391" s="147">
        <f>IF(AND($I2391="Si",P2391=1),1,IF(AND($I2391="Fisico",P2391=1),1,IF(AND(P2391=1,$I2391="Electronico"),2,IF(P2391=1,VLOOKUP($C2391&amp;"|"&amp;$B2391&amp;"|"&amp;$D2391,Empresas!$C$6:$CC$92,$G2391+6+1,0),0))))</f>
        <v>0</v>
      </c>
      <c r="AH2391" s="147">
        <f>IF(AND($I2391="Si",Q2391=1),1,IF(AND($I2391="Fisico",Q2391=1),1,IF(AND(Q2391=1,$I2391="Electronico"),2,IF(Q2391=1,VLOOKUP($C2391&amp;"|"&amp;$B2391&amp;"|"&amp;$D2391,Empresas!$C$6:$CC$92,$G2391+6+1,0),0))))</f>
        <v>0</v>
      </c>
      <c r="AI2391" s="147">
        <f>IF(AND($I2391="Si",R2391=1),1,IF(AND($I2391="Fisico",R2391=1),1,IF(AND(R2391=1,$I2391="Electronico"),2,IF(R2391=1,VLOOKUP($C2391&amp;"|"&amp;$B2391&amp;"|"&amp;$D2391,Empresas!$C$6:$CC$92,$G2391+6+1,0),0))))</f>
        <v>0</v>
      </c>
      <c r="AJ2391" s="147">
        <f>IF(AND($I2391="Si",S2391=1),1,IF(AND($I2391="Fisico",S2391=1),1,IF(AND(S2391=1,$I2391="Electronico"),2,IF(S2391=1,VLOOKUP($C2391&amp;"|"&amp;$B2391&amp;"|"&amp;$D2391,Empresas!$C$6:$CC$92,$G2391+6+1,0),0))))</f>
        <v>0</v>
      </c>
      <c r="AK2391" s="147">
        <f>IF(AND($I2391="Si",T2391=1),1,IF(AND($I2391="Fisico",T2391=1),1,IF(AND(T2391=1,$I2391="Electronico"),2,IF(T2391=1,VLOOKUP($C2391&amp;"|"&amp;$B2391&amp;"|"&amp;$D2391,Empresas!$C$6:$CC$92,$G2391+6+1,0),0))))</f>
        <v>0</v>
      </c>
      <c r="AL2391" s="147">
        <f>IF(AND($I2391="Si",U2391=1),1,IF(AND($I2391="Fisico",U2391=1),1,IF(AND(U2391=1,$I2391="Electronico"),2,IF(U2391=1,VLOOKUP($C2391&amp;"|"&amp;$B2391&amp;"|"&amp;$D2391,Empresas!$C$6:$CC$92,$G2391+6+1,0),0))))</f>
        <v>0</v>
      </c>
      <c r="AM2391" s="149">
        <f t="shared" si="390"/>
        <v>0</v>
      </c>
      <c r="AN2391" s="149">
        <f t="shared" si="391"/>
        <v>0</v>
      </c>
      <c r="AO2391" s="152">
        <f t="shared" si="392"/>
        <v>0</v>
      </c>
    </row>
    <row r="2392" spans="1:41" x14ac:dyDescent="0.25">
      <c r="A2392" s="137" t="str">
        <f>VLOOKUP(D2392,Empresas!$D$7:$F$91,3,0)</f>
        <v>Omar</v>
      </c>
      <c r="B2392" s="138" t="str">
        <f>VLOOKUP(D2392,Empresas!$D$7:$G$91,4,0)</f>
        <v>Kheilly</v>
      </c>
      <c r="C2392" s="138" t="s">
        <v>544</v>
      </c>
      <c r="D2392" s="138" t="s">
        <v>484</v>
      </c>
      <c r="E2392" s="138" t="str">
        <f>VLOOKUP(D2392,Empresas!$D$7:$E$92,2,0)</f>
        <v>RISK INSTITUTE S.A.C</v>
      </c>
      <c r="F2392" s="138" t="s">
        <v>167</v>
      </c>
      <c r="G2392" s="139">
        <f t="shared" si="394"/>
        <v>34</v>
      </c>
      <c r="H2392" s="139" t="str">
        <f>VLOOKUP(D2392,Empresas!$D$6:$L$92,7,0)</f>
        <v>Trimestral</v>
      </c>
      <c r="I2392" s="138" t="str">
        <f>VLOOKUP(VLOOKUP(D2392&amp;"|"&amp;B2392,Empresas!$I$7:$CB$92,G2392,0),Tablas!$A$3:$B$5,2,0)</f>
        <v>No aplica</v>
      </c>
      <c r="J2392" s="78"/>
      <c r="K2392" s="78"/>
      <c r="L2392" s="78"/>
      <c r="M2392" s="78"/>
      <c r="N2392" s="78"/>
      <c r="O2392" s="78"/>
      <c r="P2392" s="78"/>
      <c r="Q2392" s="78"/>
      <c r="R2392" s="78"/>
      <c r="S2392" s="78"/>
      <c r="T2392" s="78"/>
      <c r="U2392" s="78"/>
      <c r="V2392" s="78" t="str">
        <f>VLOOKUP(D2392,Empresas!$D$7:$CF$91,81,0)</f>
        <v>B</v>
      </c>
      <c r="W2392" s="78" t="str">
        <f>VLOOKUP(D2392,Empresas!$D$7:$M$91,10,0)</f>
        <v>Mype</v>
      </c>
      <c r="X2392" s="69" t="str">
        <f t="shared" si="388"/>
        <v>SI</v>
      </c>
      <c r="Y2392" s="153" t="str">
        <f t="shared" si="389"/>
        <v>No aplica</v>
      </c>
      <c r="Z2392" s="147">
        <f>IF(Y2392="No aplica",0,IF(I2392="no",0,IF(I2392="No aplica",0,IF(I2392="Si",1,IF(I2392="Fisico",1,IF(I2392="Electronico",2,VLOOKUP(C2392&amp;"|"&amp;B2392&amp;"|"&amp;D2392,Empresas!$C$6:$CC$92,G2392+6+1,0)))))))</f>
        <v>0</v>
      </c>
      <c r="AA2392" s="147">
        <f>IF(AND($I2392="Si",J2392=1),1,IF(AND($I2392="Fisico",J2392=1),1,IF(AND(J2392=1,$I2392="Electronico"),2,IF(J2392=1,VLOOKUP($C2392&amp;"|"&amp;$B2392&amp;"|"&amp;$D2392,Empresas!$C$6:$CC$92,$G2392+6+1,0),0))))</f>
        <v>0</v>
      </c>
      <c r="AB2392" s="147">
        <f>IF(AND($I2392="Si",K2392=1),1,IF(AND($I2392="Fisico",K2392=1),1,IF(AND(K2392=1,$I2392="Electronico"),2,IF(K2392=1,VLOOKUP($C2392&amp;"|"&amp;$B2392&amp;"|"&amp;$D2392,Empresas!$C$6:$CC$92,$G2392+6+1,0),0))))</f>
        <v>0</v>
      </c>
      <c r="AC2392" s="147">
        <f>IF(AND($I2392="Si",L2392=1),1,IF(AND($I2392="Fisico",L2392=1),1,IF(AND(L2392=1,$I2392="Electronico"),2,IF(L2392=1,VLOOKUP($C2392&amp;"|"&amp;$B2392&amp;"|"&amp;$D2392,Empresas!$C$6:$CC$92,$G2392+6+1,0),0))))</f>
        <v>0</v>
      </c>
      <c r="AD2392" s="147">
        <f>IF(AND($I2392="Si",M2392=1),1,IF(AND($I2392="Fisico",M2392=1),1,IF(AND(M2392=1,$I2392="Electronico"),2,IF(M2392=1,VLOOKUP($C2392&amp;"|"&amp;$B2392&amp;"|"&amp;$D2392,Empresas!$C$6:$CC$92,$G2392+6+1,0),0))))</f>
        <v>0</v>
      </c>
      <c r="AE2392" s="147">
        <f>IF(AND($I2392="Si",N2392=1),1,IF(AND($I2392="Fisico",N2392=1),1,IF(AND(N2392=1,$I2392="Electronico"),2,IF(N2392=1,VLOOKUP($C2392&amp;"|"&amp;$B2392&amp;"|"&amp;$D2392,Empresas!$C$6:$CC$92,$G2392+6+1,0),0))))</f>
        <v>0</v>
      </c>
      <c r="AF2392" s="147">
        <f>IF(AND($I2392="Si",O2392=1),1,IF(AND($I2392="Fisico",O2392=1),1,IF(AND(O2392=1,$I2392="Electronico"),2,IF(O2392=1,VLOOKUP($C2392&amp;"|"&amp;$B2392&amp;"|"&amp;$D2392,Empresas!$C$6:$CC$92,$G2392+6+1,0),0))))</f>
        <v>0</v>
      </c>
      <c r="AG2392" s="147">
        <f>IF(AND($I2392="Si",P2392=1),1,IF(AND($I2392="Fisico",P2392=1),1,IF(AND(P2392=1,$I2392="Electronico"),2,IF(P2392=1,VLOOKUP($C2392&amp;"|"&amp;$B2392&amp;"|"&amp;$D2392,Empresas!$C$6:$CC$92,$G2392+6+1,0),0))))</f>
        <v>0</v>
      </c>
      <c r="AH2392" s="147">
        <f>IF(AND($I2392="Si",Q2392=1),1,IF(AND($I2392="Fisico",Q2392=1),1,IF(AND(Q2392=1,$I2392="Electronico"),2,IF(Q2392=1,VLOOKUP($C2392&amp;"|"&amp;$B2392&amp;"|"&amp;$D2392,Empresas!$C$6:$CC$92,$G2392+6+1,0),0))))</f>
        <v>0</v>
      </c>
      <c r="AI2392" s="147">
        <f>IF(AND($I2392="Si",R2392=1),1,IF(AND($I2392="Fisico",R2392=1),1,IF(AND(R2392=1,$I2392="Electronico"),2,IF(R2392=1,VLOOKUP($C2392&amp;"|"&amp;$B2392&amp;"|"&amp;$D2392,Empresas!$C$6:$CC$92,$G2392+6+1,0),0))))</f>
        <v>0</v>
      </c>
      <c r="AJ2392" s="147">
        <f>IF(AND($I2392="Si",S2392=1),1,IF(AND($I2392="Fisico",S2392=1),1,IF(AND(S2392=1,$I2392="Electronico"),2,IF(S2392=1,VLOOKUP($C2392&amp;"|"&amp;$B2392&amp;"|"&amp;$D2392,Empresas!$C$6:$CC$92,$G2392+6+1,0),0))))</f>
        <v>0</v>
      </c>
      <c r="AK2392" s="147">
        <f>IF(AND($I2392="Si",T2392=1),1,IF(AND($I2392="Fisico",T2392=1),1,IF(AND(T2392=1,$I2392="Electronico"),2,IF(T2392=1,VLOOKUP($C2392&amp;"|"&amp;$B2392&amp;"|"&amp;$D2392,Empresas!$C$6:$CC$92,$G2392+6+1,0),0))))</f>
        <v>0</v>
      </c>
      <c r="AL2392" s="147">
        <f>IF(AND($I2392="Si",U2392=1),1,IF(AND($I2392="Fisico",U2392=1),1,IF(AND(U2392=1,$I2392="Electronico"),2,IF(U2392=1,VLOOKUP($C2392&amp;"|"&amp;$B2392&amp;"|"&amp;$D2392,Empresas!$C$6:$CC$92,$G2392+6+1,0),0))))</f>
        <v>0</v>
      </c>
      <c r="AM2392" s="149">
        <f t="shared" si="390"/>
        <v>0</v>
      </c>
      <c r="AN2392" s="149">
        <f t="shared" si="391"/>
        <v>0</v>
      </c>
      <c r="AO2392" s="152">
        <f t="shared" si="392"/>
        <v>0</v>
      </c>
    </row>
    <row r="2393" spans="1:41" x14ac:dyDescent="0.25">
      <c r="A2393" s="137" t="str">
        <f>VLOOKUP(D2393,Empresas!$D$7:$F$91,3,0)</f>
        <v>Omar</v>
      </c>
      <c r="B2393" s="138" t="str">
        <f>VLOOKUP(D2393,Empresas!$D$7:$G$91,4,0)</f>
        <v>Kheilly</v>
      </c>
      <c r="C2393" s="138" t="s">
        <v>544</v>
      </c>
      <c r="D2393" s="138" t="s">
        <v>484</v>
      </c>
      <c r="E2393" s="138" t="str">
        <f>VLOOKUP(D2393,Empresas!$D$7:$E$92,2,0)</f>
        <v>RISK INSTITUTE S.A.C</v>
      </c>
      <c r="F2393" s="138" t="s">
        <v>168</v>
      </c>
      <c r="G2393" s="139">
        <f t="shared" si="394"/>
        <v>37</v>
      </c>
      <c r="H2393" s="139" t="str">
        <f>VLOOKUP(D2393,Empresas!$D$6:$L$92,7,0)</f>
        <v>Trimestral</v>
      </c>
      <c r="I2393" s="138" t="str">
        <f>VLOOKUP(VLOOKUP(D2393&amp;"|"&amp;B2393,Empresas!$I$7:$CB$92,G2393,0),Tablas!$A$3:$B$5,2,0)</f>
        <v>No aplica</v>
      </c>
      <c r="J2393" s="78"/>
      <c r="K2393" s="78"/>
      <c r="L2393" s="78"/>
      <c r="M2393" s="78"/>
      <c r="N2393" s="78"/>
      <c r="O2393" s="78"/>
      <c r="P2393" s="78"/>
      <c r="Q2393" s="78"/>
      <c r="R2393" s="78"/>
      <c r="S2393" s="78"/>
      <c r="T2393" s="78"/>
      <c r="U2393" s="78"/>
      <c r="V2393" s="78" t="str">
        <f>VLOOKUP(D2393,Empresas!$D$7:$CF$91,81,0)</f>
        <v>B</v>
      </c>
      <c r="W2393" s="78" t="str">
        <f>VLOOKUP(D2393,Empresas!$D$7:$M$91,10,0)</f>
        <v>Mype</v>
      </c>
      <c r="X2393" s="69" t="str">
        <f t="shared" si="388"/>
        <v>SI</v>
      </c>
      <c r="Y2393" s="153" t="str">
        <f t="shared" si="389"/>
        <v>No aplica</v>
      </c>
      <c r="Z2393" s="147">
        <f>IF(Y2393="No aplica",0,IF(I2393="no",0,IF(I2393="No aplica",0,IF(I2393="Si",1,IF(I2393="Fisico",1,IF(I2393="Electronico",2,VLOOKUP(C2393&amp;"|"&amp;B2393&amp;"|"&amp;D2393,Empresas!$C$6:$CC$92,G2393+6+1,0)))))))</f>
        <v>0</v>
      </c>
      <c r="AA2393" s="147">
        <f>IF(AND($I2393="Si",J2393=1),1,IF(AND($I2393="Fisico",J2393=1),1,IF(AND(J2393=1,$I2393="Electronico"),2,IF(J2393=1,VLOOKUP($C2393&amp;"|"&amp;$B2393&amp;"|"&amp;$D2393,Empresas!$C$6:$CC$92,$G2393+6+1,0),0))))</f>
        <v>0</v>
      </c>
      <c r="AB2393" s="147">
        <f>IF(AND($I2393="Si",K2393=1),1,IF(AND($I2393="Fisico",K2393=1),1,IF(AND(K2393=1,$I2393="Electronico"),2,IF(K2393=1,VLOOKUP($C2393&amp;"|"&amp;$B2393&amp;"|"&amp;$D2393,Empresas!$C$6:$CC$92,$G2393+6+1,0),0))))</f>
        <v>0</v>
      </c>
      <c r="AC2393" s="147">
        <f>IF(AND($I2393="Si",L2393=1),1,IF(AND($I2393="Fisico",L2393=1),1,IF(AND(L2393=1,$I2393="Electronico"),2,IF(L2393=1,VLOOKUP($C2393&amp;"|"&amp;$B2393&amp;"|"&amp;$D2393,Empresas!$C$6:$CC$92,$G2393+6+1,0),0))))</f>
        <v>0</v>
      </c>
      <c r="AD2393" s="147">
        <f>IF(AND($I2393="Si",M2393=1),1,IF(AND($I2393="Fisico",M2393=1),1,IF(AND(M2393=1,$I2393="Electronico"),2,IF(M2393=1,VLOOKUP($C2393&amp;"|"&amp;$B2393&amp;"|"&amp;$D2393,Empresas!$C$6:$CC$92,$G2393+6+1,0),0))))</f>
        <v>0</v>
      </c>
      <c r="AE2393" s="147">
        <f>IF(AND($I2393="Si",N2393=1),1,IF(AND($I2393="Fisico",N2393=1),1,IF(AND(N2393=1,$I2393="Electronico"),2,IF(N2393=1,VLOOKUP($C2393&amp;"|"&amp;$B2393&amp;"|"&amp;$D2393,Empresas!$C$6:$CC$92,$G2393+6+1,0),0))))</f>
        <v>0</v>
      </c>
      <c r="AF2393" s="147">
        <f>IF(AND($I2393="Si",O2393=1),1,IF(AND($I2393="Fisico",O2393=1),1,IF(AND(O2393=1,$I2393="Electronico"),2,IF(O2393=1,VLOOKUP($C2393&amp;"|"&amp;$B2393&amp;"|"&amp;$D2393,Empresas!$C$6:$CC$92,$G2393+6+1,0),0))))</f>
        <v>0</v>
      </c>
      <c r="AG2393" s="147">
        <f>IF(AND($I2393="Si",P2393=1),1,IF(AND($I2393="Fisico",P2393=1),1,IF(AND(P2393=1,$I2393="Electronico"),2,IF(P2393=1,VLOOKUP($C2393&amp;"|"&amp;$B2393&amp;"|"&amp;$D2393,Empresas!$C$6:$CC$92,$G2393+6+1,0),0))))</f>
        <v>0</v>
      </c>
      <c r="AH2393" s="147">
        <f>IF(AND($I2393="Si",Q2393=1),1,IF(AND($I2393="Fisico",Q2393=1),1,IF(AND(Q2393=1,$I2393="Electronico"),2,IF(Q2393=1,VLOOKUP($C2393&amp;"|"&amp;$B2393&amp;"|"&amp;$D2393,Empresas!$C$6:$CC$92,$G2393+6+1,0),0))))</f>
        <v>0</v>
      </c>
      <c r="AI2393" s="147">
        <f>IF(AND($I2393="Si",R2393=1),1,IF(AND($I2393="Fisico",R2393=1),1,IF(AND(R2393=1,$I2393="Electronico"),2,IF(R2393=1,VLOOKUP($C2393&amp;"|"&amp;$B2393&amp;"|"&amp;$D2393,Empresas!$C$6:$CC$92,$G2393+6+1,0),0))))</f>
        <v>0</v>
      </c>
      <c r="AJ2393" s="147">
        <f>IF(AND($I2393="Si",S2393=1),1,IF(AND($I2393="Fisico",S2393=1),1,IF(AND(S2393=1,$I2393="Electronico"),2,IF(S2393=1,VLOOKUP($C2393&amp;"|"&amp;$B2393&amp;"|"&amp;$D2393,Empresas!$C$6:$CC$92,$G2393+6+1,0),0))))</f>
        <v>0</v>
      </c>
      <c r="AK2393" s="147">
        <f>IF(AND($I2393="Si",T2393=1),1,IF(AND($I2393="Fisico",T2393=1),1,IF(AND(T2393=1,$I2393="Electronico"),2,IF(T2393=1,VLOOKUP($C2393&amp;"|"&amp;$B2393&amp;"|"&amp;$D2393,Empresas!$C$6:$CC$92,$G2393+6+1,0),0))))</f>
        <v>0</v>
      </c>
      <c r="AL2393" s="147">
        <f>IF(AND($I2393="Si",U2393=1),1,IF(AND($I2393="Fisico",U2393=1),1,IF(AND(U2393=1,$I2393="Electronico"),2,IF(U2393=1,VLOOKUP($C2393&amp;"|"&amp;$B2393&amp;"|"&amp;$D2393,Empresas!$C$6:$CC$92,$G2393+6+1,0),0))))</f>
        <v>0</v>
      </c>
      <c r="AM2393" s="149">
        <f t="shared" si="390"/>
        <v>0</v>
      </c>
      <c r="AN2393" s="149">
        <f t="shared" si="391"/>
        <v>0</v>
      </c>
      <c r="AO2393" s="152">
        <f t="shared" si="392"/>
        <v>0</v>
      </c>
    </row>
    <row r="2394" spans="1:41" x14ac:dyDescent="0.25">
      <c r="A2394" s="137" t="str">
        <f>VLOOKUP(D2394,Empresas!$D$7:$F$91,3,0)</f>
        <v>Omar</v>
      </c>
      <c r="B2394" s="138" t="str">
        <f>VLOOKUP(D2394,Empresas!$D$7:$G$91,4,0)</f>
        <v>Kheilly</v>
      </c>
      <c r="C2394" s="138" t="s">
        <v>544</v>
      </c>
      <c r="D2394" s="138" t="s">
        <v>484</v>
      </c>
      <c r="E2394" s="138" t="str">
        <f>VLOOKUP(D2394,Empresas!$D$7:$E$92,2,0)</f>
        <v>RISK INSTITUTE S.A.C</v>
      </c>
      <c r="F2394" s="138" t="s">
        <v>169</v>
      </c>
      <c r="G2394" s="139">
        <f t="shared" si="394"/>
        <v>40</v>
      </c>
      <c r="H2394" s="139" t="str">
        <f>VLOOKUP(D2394,Empresas!$D$6:$L$92,7,0)</f>
        <v>Trimestral</v>
      </c>
      <c r="I2394" s="138" t="str">
        <f>VLOOKUP(VLOOKUP(D2394&amp;"|"&amp;B2394,Empresas!$I$7:$CB$92,G2394,0),Tablas!$A$3:$B$5,2,0)</f>
        <v>No aplica</v>
      </c>
      <c r="J2394" s="78"/>
      <c r="K2394" s="78"/>
      <c r="L2394" s="78"/>
      <c r="M2394" s="78"/>
      <c r="N2394" s="78"/>
      <c r="O2394" s="78"/>
      <c r="P2394" s="78"/>
      <c r="Q2394" s="78"/>
      <c r="R2394" s="78"/>
      <c r="S2394" s="78"/>
      <c r="T2394" s="78"/>
      <c r="U2394" s="78"/>
      <c r="V2394" s="78" t="str">
        <f>VLOOKUP(D2394,Empresas!$D$7:$CF$91,81,0)</f>
        <v>B</v>
      </c>
      <c r="W2394" s="78" t="str">
        <f>VLOOKUP(D2394,Empresas!$D$7:$M$91,10,0)</f>
        <v>Mype</v>
      </c>
      <c r="X2394" s="69" t="str">
        <f t="shared" si="388"/>
        <v>SI</v>
      </c>
      <c r="Y2394" s="153" t="str">
        <f t="shared" si="389"/>
        <v>No aplica</v>
      </c>
      <c r="Z2394" s="147">
        <f>IF(Y2394="No aplica",0,IF(I2394="no",0,IF(I2394="No aplica",0,IF(I2394="Si",1,IF(I2394="Fisico",1,IF(I2394="Electronico",2,VLOOKUP(C2394&amp;"|"&amp;B2394&amp;"|"&amp;D2394,Empresas!$C$6:$CC$92,G2394+6+1,0)))))))</f>
        <v>0</v>
      </c>
      <c r="AA2394" s="147">
        <f>IF(AND($I2394="Si",J2394=1),1,IF(AND($I2394="Fisico",J2394=1),1,IF(AND(J2394=1,$I2394="Electronico"),2,IF(J2394=1,VLOOKUP($C2394&amp;"|"&amp;$B2394&amp;"|"&amp;$D2394,Empresas!$C$6:$CC$92,$G2394+6+1,0),0))))</f>
        <v>0</v>
      </c>
      <c r="AB2394" s="147">
        <f>IF(AND($I2394="Si",K2394=1),1,IF(AND($I2394="Fisico",K2394=1),1,IF(AND(K2394=1,$I2394="Electronico"),2,IF(K2394=1,VLOOKUP($C2394&amp;"|"&amp;$B2394&amp;"|"&amp;$D2394,Empresas!$C$6:$CC$92,$G2394+6+1,0),0))))</f>
        <v>0</v>
      </c>
      <c r="AC2394" s="147">
        <f>IF(AND($I2394="Si",L2394=1),1,IF(AND($I2394="Fisico",L2394=1),1,IF(AND(L2394=1,$I2394="Electronico"),2,IF(L2394=1,VLOOKUP($C2394&amp;"|"&amp;$B2394&amp;"|"&amp;$D2394,Empresas!$C$6:$CC$92,$G2394+6+1,0),0))))</f>
        <v>0</v>
      </c>
      <c r="AD2394" s="147">
        <f>IF(AND($I2394="Si",M2394=1),1,IF(AND($I2394="Fisico",M2394=1),1,IF(AND(M2394=1,$I2394="Electronico"),2,IF(M2394=1,VLOOKUP($C2394&amp;"|"&amp;$B2394&amp;"|"&amp;$D2394,Empresas!$C$6:$CC$92,$G2394+6+1,0),0))))</f>
        <v>0</v>
      </c>
      <c r="AE2394" s="147">
        <f>IF(AND($I2394="Si",N2394=1),1,IF(AND($I2394="Fisico",N2394=1),1,IF(AND(N2394=1,$I2394="Electronico"),2,IF(N2394=1,VLOOKUP($C2394&amp;"|"&amp;$B2394&amp;"|"&amp;$D2394,Empresas!$C$6:$CC$92,$G2394+6+1,0),0))))</f>
        <v>0</v>
      </c>
      <c r="AF2394" s="147">
        <f>IF(AND($I2394="Si",O2394=1),1,IF(AND($I2394="Fisico",O2394=1),1,IF(AND(O2394=1,$I2394="Electronico"),2,IF(O2394=1,VLOOKUP($C2394&amp;"|"&amp;$B2394&amp;"|"&amp;$D2394,Empresas!$C$6:$CC$92,$G2394+6+1,0),0))))</f>
        <v>0</v>
      </c>
      <c r="AG2394" s="147">
        <f>IF(AND($I2394="Si",P2394=1),1,IF(AND($I2394="Fisico",P2394=1),1,IF(AND(P2394=1,$I2394="Electronico"),2,IF(P2394=1,VLOOKUP($C2394&amp;"|"&amp;$B2394&amp;"|"&amp;$D2394,Empresas!$C$6:$CC$92,$G2394+6+1,0),0))))</f>
        <v>0</v>
      </c>
      <c r="AH2394" s="147">
        <f>IF(AND($I2394="Si",Q2394=1),1,IF(AND($I2394="Fisico",Q2394=1),1,IF(AND(Q2394=1,$I2394="Electronico"),2,IF(Q2394=1,VLOOKUP($C2394&amp;"|"&amp;$B2394&amp;"|"&amp;$D2394,Empresas!$C$6:$CC$92,$G2394+6+1,0),0))))</f>
        <v>0</v>
      </c>
      <c r="AI2394" s="147">
        <f>IF(AND($I2394="Si",R2394=1),1,IF(AND($I2394="Fisico",R2394=1),1,IF(AND(R2394=1,$I2394="Electronico"),2,IF(R2394=1,VLOOKUP($C2394&amp;"|"&amp;$B2394&amp;"|"&amp;$D2394,Empresas!$C$6:$CC$92,$G2394+6+1,0),0))))</f>
        <v>0</v>
      </c>
      <c r="AJ2394" s="147">
        <f>IF(AND($I2394="Si",S2394=1),1,IF(AND($I2394="Fisico",S2394=1),1,IF(AND(S2394=1,$I2394="Electronico"),2,IF(S2394=1,VLOOKUP($C2394&amp;"|"&amp;$B2394&amp;"|"&amp;$D2394,Empresas!$C$6:$CC$92,$G2394+6+1,0),0))))</f>
        <v>0</v>
      </c>
      <c r="AK2394" s="147">
        <f>IF(AND($I2394="Si",T2394=1),1,IF(AND($I2394="Fisico",T2394=1),1,IF(AND(T2394=1,$I2394="Electronico"),2,IF(T2394=1,VLOOKUP($C2394&amp;"|"&amp;$B2394&amp;"|"&amp;$D2394,Empresas!$C$6:$CC$92,$G2394+6+1,0),0))))</f>
        <v>0</v>
      </c>
      <c r="AL2394" s="147">
        <f>IF(AND($I2394="Si",U2394=1),1,IF(AND($I2394="Fisico",U2394=1),1,IF(AND(U2394=1,$I2394="Electronico"),2,IF(U2394=1,VLOOKUP($C2394&amp;"|"&amp;$B2394&amp;"|"&amp;$D2394,Empresas!$C$6:$CC$92,$G2394+6+1,0),0))))</f>
        <v>0</v>
      </c>
      <c r="AM2394" s="149">
        <f t="shared" si="390"/>
        <v>0</v>
      </c>
      <c r="AN2394" s="149">
        <f t="shared" si="391"/>
        <v>0</v>
      </c>
      <c r="AO2394" s="152">
        <f t="shared" si="392"/>
        <v>0</v>
      </c>
    </row>
    <row r="2395" spans="1:41" x14ac:dyDescent="0.25">
      <c r="A2395" s="137" t="str">
        <f>VLOOKUP(D2395,Empresas!$D$7:$F$91,3,0)</f>
        <v>Omar</v>
      </c>
      <c r="B2395" s="138" t="str">
        <f>VLOOKUP(D2395,Empresas!$D$7:$G$91,4,0)</f>
        <v>Kheilly</v>
      </c>
      <c r="C2395" s="138" t="s">
        <v>544</v>
      </c>
      <c r="D2395" s="138" t="s">
        <v>484</v>
      </c>
      <c r="E2395" s="138" t="str">
        <f>VLOOKUP(D2395,Empresas!$D$7:$E$92,2,0)</f>
        <v>RISK INSTITUTE S.A.C</v>
      </c>
      <c r="F2395" s="138" t="s">
        <v>170</v>
      </c>
      <c r="G2395" s="139">
        <f t="shared" si="394"/>
        <v>43</v>
      </c>
      <c r="H2395" s="139" t="str">
        <f>VLOOKUP(D2395,Empresas!$D$6:$L$92,7,0)</f>
        <v>Trimestral</v>
      </c>
      <c r="I2395" s="138" t="str">
        <f>VLOOKUP(VLOOKUP(D2395&amp;"|"&amp;B2395,Empresas!$I$7:$CB$92,G2395,0),Tablas!$A$3:$B$5,2,0)</f>
        <v>Solo analisis</v>
      </c>
      <c r="J2395" s="78">
        <v>1</v>
      </c>
      <c r="K2395" s="78">
        <v>1</v>
      </c>
      <c r="L2395" s="78">
        <v>1</v>
      </c>
      <c r="M2395" s="78">
        <v>1</v>
      </c>
      <c r="N2395" s="78">
        <v>1</v>
      </c>
      <c r="O2395" s="78">
        <v>1</v>
      </c>
      <c r="P2395" s="78">
        <v>1</v>
      </c>
      <c r="Q2395" s="78">
        <v>2</v>
      </c>
      <c r="R2395" s="78"/>
      <c r="S2395" s="78"/>
      <c r="T2395" s="78"/>
      <c r="U2395" s="78"/>
      <c r="V2395" s="78" t="str">
        <f>VLOOKUP(D2395,Empresas!$D$7:$CF$91,81,0)</f>
        <v>B</v>
      </c>
      <c r="W2395" s="78" t="str">
        <f>VLOOKUP(D2395,Empresas!$D$7:$M$91,10,0)</f>
        <v>Mype</v>
      </c>
      <c r="X2395" s="69" t="str">
        <f t="shared" si="388"/>
        <v>SI</v>
      </c>
      <c r="Y2395" s="153" t="str">
        <f t="shared" si="389"/>
        <v>Si aplica</v>
      </c>
      <c r="Z2395" s="147">
        <f>IF(Y2395="No aplica",0,IF(I2395="no",0,IF(I2395="No aplica",0,IF(I2395="Si",1,IF(I2395="Fisico",1,IF(I2395="Electronico",2,VLOOKUP(C2395&amp;"|"&amp;B2395&amp;"|"&amp;D2395,Empresas!$C$6:$CC$92,G2395+6+1,0)))))))</f>
        <v>0.5</v>
      </c>
      <c r="AA2395" s="147">
        <f>IF(AND($I2395="Si",J2395=1),1,IF(AND($I2395="Fisico",J2395=1),1,IF(AND(J2395=1,$I2395="Electronico"),2,IF(J2395=1,VLOOKUP($C2395&amp;"|"&amp;$B2395&amp;"|"&amp;$D2395,Empresas!$C$6:$CC$92,$G2395+6+1,0),0))))</f>
        <v>0.5</v>
      </c>
      <c r="AB2395" s="147">
        <f>IF(AND($I2395="Si",K2395=1),1,IF(AND($I2395="Fisico",K2395=1),1,IF(AND(K2395=1,$I2395="Electronico"),2,IF(K2395=1,VLOOKUP($C2395&amp;"|"&amp;$B2395&amp;"|"&amp;$D2395,Empresas!$C$6:$CC$92,$G2395+6+1,0),0))))</f>
        <v>0.5</v>
      </c>
      <c r="AC2395" s="147">
        <f>IF(AND($I2395="Si",L2395=1),1,IF(AND($I2395="Fisico",L2395=1),1,IF(AND(L2395=1,$I2395="Electronico"),2,IF(L2395=1,VLOOKUP($C2395&amp;"|"&amp;$B2395&amp;"|"&amp;$D2395,Empresas!$C$6:$CC$92,$G2395+6+1,0),0))))</f>
        <v>0.5</v>
      </c>
      <c r="AD2395" s="147">
        <f>IF(AND($I2395="Si",M2395=1),1,IF(AND($I2395="Fisico",M2395=1),1,IF(AND(M2395=1,$I2395="Electronico"),2,IF(M2395=1,VLOOKUP($C2395&amp;"|"&amp;$B2395&amp;"|"&amp;$D2395,Empresas!$C$6:$CC$92,$G2395+6+1,0),0))))</f>
        <v>0.5</v>
      </c>
      <c r="AE2395" s="147">
        <f>IF(AND($I2395="Si",N2395=1),1,IF(AND($I2395="Fisico",N2395=1),1,IF(AND(N2395=1,$I2395="Electronico"),2,IF(N2395=1,VLOOKUP($C2395&amp;"|"&amp;$B2395&amp;"|"&amp;$D2395,Empresas!$C$6:$CC$92,$G2395+6+1,0),0))))</f>
        <v>0.5</v>
      </c>
      <c r="AF2395" s="147">
        <f>IF(AND($I2395="Si",O2395=1),1,IF(AND($I2395="Fisico",O2395=1),1,IF(AND(O2395=1,$I2395="Electronico"),2,IF(O2395=1,VLOOKUP($C2395&amp;"|"&amp;$B2395&amp;"|"&amp;$D2395,Empresas!$C$6:$CC$92,$G2395+6+1,0),0))))</f>
        <v>0.5</v>
      </c>
      <c r="AG2395" s="147">
        <f>IF(AND($I2395="Si",P2395=1),1,IF(AND($I2395="Fisico",P2395=1),1,IF(AND(P2395=1,$I2395="Electronico"),2,IF(P2395=1,VLOOKUP($C2395&amp;"|"&amp;$B2395&amp;"|"&amp;$D2395,Empresas!$C$6:$CC$92,$G2395+6+1,0),0))))</f>
        <v>0.5</v>
      </c>
      <c r="AH2395" s="147">
        <f>IF(AND($I2395="Si",Q2395=1),1,IF(AND($I2395="Fisico",Q2395=1),1,IF(AND(Q2395=1,$I2395="Electronico"),2,IF(Q2395=1,VLOOKUP($C2395&amp;"|"&amp;$B2395&amp;"|"&amp;$D2395,Empresas!$C$6:$CC$92,$G2395+6+1,0),0))))</f>
        <v>0</v>
      </c>
      <c r="AI2395" s="147">
        <f>IF(AND($I2395="Si",R2395=1),1,IF(AND($I2395="Fisico",R2395=1),1,IF(AND(R2395=1,$I2395="Electronico"),2,IF(R2395=1,VLOOKUP($C2395&amp;"|"&amp;$B2395&amp;"|"&amp;$D2395,Empresas!$C$6:$CC$92,$G2395+6+1,0),0))))</f>
        <v>0</v>
      </c>
      <c r="AJ2395" s="147">
        <f>IF(AND($I2395="Si",S2395=1),1,IF(AND($I2395="Fisico",S2395=1),1,IF(AND(S2395=1,$I2395="Electronico"),2,IF(S2395=1,VLOOKUP($C2395&amp;"|"&amp;$B2395&amp;"|"&amp;$D2395,Empresas!$C$6:$CC$92,$G2395+6+1,0),0))))</f>
        <v>0</v>
      </c>
      <c r="AK2395" s="147">
        <f>IF(AND($I2395="Si",T2395=1),1,IF(AND($I2395="Fisico",T2395=1),1,IF(AND(T2395=1,$I2395="Electronico"),2,IF(T2395=1,VLOOKUP($C2395&amp;"|"&amp;$B2395&amp;"|"&amp;$D2395,Empresas!$C$6:$CC$92,$G2395+6+1,0),0))))</f>
        <v>0</v>
      </c>
      <c r="AL2395" s="147">
        <f>IF(AND($I2395="Si",U2395=1),1,IF(AND($I2395="Fisico",U2395=1),1,IF(AND(U2395=1,$I2395="Electronico"),2,IF(U2395=1,VLOOKUP($C2395&amp;"|"&amp;$B2395&amp;"|"&amp;$D2395,Empresas!$C$6:$CC$92,$G2395+6+1,0),0))))</f>
        <v>0</v>
      </c>
      <c r="AM2395" s="149">
        <f t="shared" si="390"/>
        <v>3.5</v>
      </c>
      <c r="AN2395" s="149">
        <f t="shared" si="391"/>
        <v>4</v>
      </c>
      <c r="AO2395" s="152">
        <f t="shared" si="392"/>
        <v>0.875</v>
      </c>
    </row>
    <row r="2396" spans="1:41" x14ac:dyDescent="0.25">
      <c r="A2396" s="137" t="str">
        <f>VLOOKUP(D2396,Empresas!$D$7:$F$91,3,0)</f>
        <v>Omar</v>
      </c>
      <c r="B2396" s="138" t="str">
        <f>VLOOKUP(D2396,Empresas!$D$7:$G$91,4,0)</f>
        <v>Kheilly</v>
      </c>
      <c r="C2396" s="138" t="s">
        <v>544</v>
      </c>
      <c r="D2396" s="138" t="s">
        <v>484</v>
      </c>
      <c r="E2396" s="138" t="str">
        <f>VLOOKUP(D2396,Empresas!$D$7:$E$92,2,0)</f>
        <v>RISK INSTITUTE S.A.C</v>
      </c>
      <c r="F2396" s="138" t="s">
        <v>171</v>
      </c>
      <c r="G2396" s="139">
        <f t="shared" si="394"/>
        <v>46</v>
      </c>
      <c r="H2396" s="139" t="str">
        <f>VLOOKUP(D2396,Empresas!$D$6:$L$92,7,0)</f>
        <v>Trimestral</v>
      </c>
      <c r="I2396" s="138" t="str">
        <f>VLOOKUP(VLOOKUP(D2396&amp;"|"&amp;B2396,Empresas!$I$7:$CB$92,G2396,0),Tablas!$A$3:$B$5,2,0)</f>
        <v>No aplica</v>
      </c>
      <c r="J2396" s="78"/>
      <c r="K2396" s="78"/>
      <c r="L2396" s="78"/>
      <c r="M2396" s="78"/>
      <c r="N2396" s="78"/>
      <c r="O2396" s="78"/>
      <c r="P2396" s="78"/>
      <c r="Q2396" s="78"/>
      <c r="R2396" s="78"/>
      <c r="S2396" s="78"/>
      <c r="T2396" s="78"/>
      <c r="U2396" s="78"/>
      <c r="V2396" s="78" t="str">
        <f>VLOOKUP(D2396,Empresas!$D$7:$CF$91,81,0)</f>
        <v>B</v>
      </c>
      <c r="W2396" s="78" t="str">
        <f>VLOOKUP(D2396,Empresas!$D$7:$M$91,10,0)</f>
        <v>Mype</v>
      </c>
      <c r="X2396" s="69" t="str">
        <f t="shared" si="388"/>
        <v>SI</v>
      </c>
      <c r="Y2396" s="153" t="str">
        <f t="shared" si="389"/>
        <v>No aplica</v>
      </c>
      <c r="Z2396" s="147">
        <f>IF(Y2396="No aplica",0,IF(I2396="no",0,IF(I2396="No aplica",0,IF(I2396="Si",1,IF(I2396="Fisico",1,IF(I2396="Electronico",2,VLOOKUP(C2396&amp;"|"&amp;B2396&amp;"|"&amp;D2396,Empresas!$C$6:$CC$92,G2396+6+1,0)))))))</f>
        <v>0</v>
      </c>
      <c r="AA2396" s="147">
        <f>IF(AND($I2396="Si",J2396=1),1,IF(AND($I2396="Fisico",J2396=1),1,IF(AND(J2396=1,$I2396="Electronico"),2,IF(J2396=1,VLOOKUP($C2396&amp;"|"&amp;$B2396&amp;"|"&amp;$D2396,Empresas!$C$6:$CC$92,$G2396+6+1,0),0))))</f>
        <v>0</v>
      </c>
      <c r="AB2396" s="147">
        <f>IF(AND($I2396="Si",K2396=1),1,IF(AND($I2396="Fisico",K2396=1),1,IF(AND(K2396=1,$I2396="Electronico"),2,IF(K2396=1,VLOOKUP($C2396&amp;"|"&amp;$B2396&amp;"|"&amp;$D2396,Empresas!$C$6:$CC$92,$G2396+6+1,0),0))))</f>
        <v>0</v>
      </c>
      <c r="AC2396" s="147">
        <f>IF(AND($I2396="Si",L2396=1),1,IF(AND($I2396="Fisico",L2396=1),1,IF(AND(L2396=1,$I2396="Electronico"),2,IF(L2396=1,VLOOKUP($C2396&amp;"|"&amp;$B2396&amp;"|"&amp;$D2396,Empresas!$C$6:$CC$92,$G2396+6+1,0),0))))</f>
        <v>0</v>
      </c>
      <c r="AD2396" s="147">
        <f>IF(AND($I2396="Si",M2396=1),1,IF(AND($I2396="Fisico",M2396=1),1,IF(AND(M2396=1,$I2396="Electronico"),2,IF(M2396=1,VLOOKUP($C2396&amp;"|"&amp;$B2396&amp;"|"&amp;$D2396,Empresas!$C$6:$CC$92,$G2396+6+1,0),0))))</f>
        <v>0</v>
      </c>
      <c r="AE2396" s="147">
        <f>IF(AND($I2396="Si",N2396=1),1,IF(AND($I2396="Fisico",N2396=1),1,IF(AND(N2396=1,$I2396="Electronico"),2,IF(N2396=1,VLOOKUP($C2396&amp;"|"&amp;$B2396&amp;"|"&amp;$D2396,Empresas!$C$6:$CC$92,$G2396+6+1,0),0))))</f>
        <v>0</v>
      </c>
      <c r="AF2396" s="147">
        <f>IF(AND($I2396="Si",O2396=1),1,IF(AND($I2396="Fisico",O2396=1),1,IF(AND(O2396=1,$I2396="Electronico"),2,IF(O2396=1,VLOOKUP($C2396&amp;"|"&amp;$B2396&amp;"|"&amp;$D2396,Empresas!$C$6:$CC$92,$G2396+6+1,0),0))))</f>
        <v>0</v>
      </c>
      <c r="AG2396" s="147">
        <f>IF(AND($I2396="Si",P2396=1),1,IF(AND($I2396="Fisico",P2396=1),1,IF(AND(P2396=1,$I2396="Electronico"),2,IF(P2396=1,VLOOKUP($C2396&amp;"|"&amp;$B2396&amp;"|"&amp;$D2396,Empresas!$C$6:$CC$92,$G2396+6+1,0),0))))</f>
        <v>0</v>
      </c>
      <c r="AH2396" s="147">
        <f>IF(AND($I2396="Si",Q2396=1),1,IF(AND($I2396="Fisico",Q2396=1),1,IF(AND(Q2396=1,$I2396="Electronico"),2,IF(Q2396=1,VLOOKUP($C2396&amp;"|"&amp;$B2396&amp;"|"&amp;$D2396,Empresas!$C$6:$CC$92,$G2396+6+1,0),0))))</f>
        <v>0</v>
      </c>
      <c r="AI2396" s="147">
        <f>IF(AND($I2396="Si",R2396=1),1,IF(AND($I2396="Fisico",R2396=1),1,IF(AND(R2396=1,$I2396="Electronico"),2,IF(R2396=1,VLOOKUP($C2396&amp;"|"&amp;$B2396&amp;"|"&amp;$D2396,Empresas!$C$6:$CC$92,$G2396+6+1,0),0))))</f>
        <v>0</v>
      </c>
      <c r="AJ2396" s="147">
        <f>IF(AND($I2396="Si",S2396=1),1,IF(AND($I2396="Fisico",S2396=1),1,IF(AND(S2396=1,$I2396="Electronico"),2,IF(S2396=1,VLOOKUP($C2396&amp;"|"&amp;$B2396&amp;"|"&amp;$D2396,Empresas!$C$6:$CC$92,$G2396+6+1,0),0))))</f>
        <v>0</v>
      </c>
      <c r="AK2396" s="147">
        <f>IF(AND($I2396="Si",T2396=1),1,IF(AND($I2396="Fisico",T2396=1),1,IF(AND(T2396=1,$I2396="Electronico"),2,IF(T2396=1,VLOOKUP($C2396&amp;"|"&amp;$B2396&amp;"|"&amp;$D2396,Empresas!$C$6:$CC$92,$G2396+6+1,0),0))))</f>
        <v>0</v>
      </c>
      <c r="AL2396" s="147">
        <f>IF(AND($I2396="Si",U2396=1),1,IF(AND($I2396="Fisico",U2396=1),1,IF(AND(U2396=1,$I2396="Electronico"),2,IF(U2396=1,VLOOKUP($C2396&amp;"|"&amp;$B2396&amp;"|"&amp;$D2396,Empresas!$C$6:$CC$92,$G2396+6+1,0),0))))</f>
        <v>0</v>
      </c>
      <c r="AM2396" s="149">
        <f t="shared" si="390"/>
        <v>0</v>
      </c>
      <c r="AN2396" s="149">
        <f t="shared" si="391"/>
        <v>0</v>
      </c>
      <c r="AO2396" s="152">
        <f t="shared" si="392"/>
        <v>0</v>
      </c>
    </row>
    <row r="2397" spans="1:41" x14ac:dyDescent="0.25">
      <c r="A2397" s="140" t="str">
        <f>VLOOKUP(D2397,Empresas!$D$7:$F$91,3,0)</f>
        <v>Omar</v>
      </c>
      <c r="B2397" s="141" t="str">
        <f>VLOOKUP(D2397,Empresas!$D$7:$G$91,4,0)</f>
        <v>Kheilly</v>
      </c>
      <c r="C2397" s="141" t="s">
        <v>544</v>
      </c>
      <c r="D2397" s="141" t="s">
        <v>484</v>
      </c>
      <c r="E2397" s="141" t="str">
        <f>VLOOKUP(D2397,Empresas!$D$7:$E$92,2,0)</f>
        <v>RISK INSTITUTE S.A.C</v>
      </c>
      <c r="F2397" s="141" t="s">
        <v>172</v>
      </c>
      <c r="G2397" s="142">
        <f>+Empresas!$BF$2</f>
        <v>50</v>
      </c>
      <c r="H2397" s="142" t="str">
        <f>VLOOKUP(D2397,Empresas!$D$6:$L$92,7,0)</f>
        <v>Trimestral</v>
      </c>
      <c r="I2397" s="141" t="str">
        <f>VLOOKUP(VLOOKUP(D2397&amp;"|"&amp;B2397,Empresas!$I$7:$CB$92,G2397,0),Tablas!$A$8:$B$10,2,0)</f>
        <v>Electronico</v>
      </c>
      <c r="J2397" s="78">
        <v>1</v>
      </c>
      <c r="K2397" s="78">
        <v>1</v>
      </c>
      <c r="L2397" s="78">
        <v>1</v>
      </c>
      <c r="M2397" s="78">
        <v>1</v>
      </c>
      <c r="N2397" s="78">
        <v>1</v>
      </c>
      <c r="O2397" s="78">
        <v>1</v>
      </c>
      <c r="P2397" s="78">
        <v>1</v>
      </c>
      <c r="Q2397" s="78">
        <v>1</v>
      </c>
      <c r="R2397" s="78"/>
      <c r="S2397" s="78"/>
      <c r="T2397" s="78"/>
      <c r="U2397" s="78"/>
      <c r="V2397" s="78" t="str">
        <f>VLOOKUP(D2397,Empresas!$D$7:$CF$91,81,0)</f>
        <v>B</v>
      </c>
      <c r="W2397" s="78" t="str">
        <f>VLOOKUP(D2397,Empresas!$D$7:$M$91,10,0)</f>
        <v>Mype</v>
      </c>
      <c r="X2397" s="69" t="str">
        <f t="shared" si="388"/>
        <v>SI</v>
      </c>
      <c r="Y2397" s="153" t="str">
        <f t="shared" si="389"/>
        <v>Si aplica</v>
      </c>
      <c r="Z2397" s="147">
        <f>IF(Y2397="No aplica",0,IF(I2397="no",0,IF(I2397="No aplica",0,IF(I2397="Si",1,IF(I2397="Fisico",1,IF(I2397="Electronico",2,VLOOKUP(C2397&amp;"|"&amp;B2397&amp;"|"&amp;D2397,Empresas!$C$6:$CC$92,G2397+6+1,0)))))))</f>
        <v>2</v>
      </c>
      <c r="AA2397" s="147">
        <f>IF(AND($I2397="Si",J2397=1),1,IF(AND($I2397="Fisico",J2397=1),1,IF(AND(J2397=1,$I2397="Electronico"),2,IF(J2397=1,VLOOKUP($C2397&amp;"|"&amp;$B2397&amp;"|"&amp;$D2397,Empresas!$C$6:$CC$92,$G2397+6+1,0),0))))</f>
        <v>2</v>
      </c>
      <c r="AB2397" s="147">
        <f>IF(AND($I2397="Si",K2397=1),1,IF(AND($I2397="Fisico",K2397=1),1,IF(AND(K2397=1,$I2397="Electronico"),2,IF(K2397=1,VLOOKUP($C2397&amp;"|"&amp;$B2397&amp;"|"&amp;$D2397,Empresas!$C$6:$CC$92,$G2397+6+1,0),0))))</f>
        <v>2</v>
      </c>
      <c r="AC2397" s="147">
        <f>IF(AND($I2397="Si",L2397=1),1,IF(AND($I2397="Fisico",L2397=1),1,IF(AND(L2397=1,$I2397="Electronico"),2,IF(L2397=1,VLOOKUP($C2397&amp;"|"&amp;$B2397&amp;"|"&amp;$D2397,Empresas!$C$6:$CC$92,$G2397+6+1,0),0))))</f>
        <v>2</v>
      </c>
      <c r="AD2397" s="147">
        <f>IF(AND($I2397="Si",M2397=1),1,IF(AND($I2397="Fisico",M2397=1),1,IF(AND(M2397=1,$I2397="Electronico"),2,IF(M2397=1,VLOOKUP($C2397&amp;"|"&amp;$B2397&amp;"|"&amp;$D2397,Empresas!$C$6:$CC$92,$G2397+6+1,0),0))))</f>
        <v>2</v>
      </c>
      <c r="AE2397" s="147">
        <f>IF(AND($I2397="Si",N2397=1),1,IF(AND($I2397="Fisico",N2397=1),1,IF(AND(N2397=1,$I2397="Electronico"),2,IF(N2397=1,VLOOKUP($C2397&amp;"|"&amp;$B2397&amp;"|"&amp;$D2397,Empresas!$C$6:$CC$92,$G2397+6+1,0),0))))</f>
        <v>2</v>
      </c>
      <c r="AF2397" s="147">
        <f>IF(AND($I2397="Si",O2397=1),1,IF(AND($I2397="Fisico",O2397=1),1,IF(AND(O2397=1,$I2397="Electronico"),2,IF(O2397=1,VLOOKUP($C2397&amp;"|"&amp;$B2397&amp;"|"&amp;$D2397,Empresas!$C$6:$CC$92,$G2397+6+1,0),0))))</f>
        <v>2</v>
      </c>
      <c r="AG2397" s="147">
        <f>IF(AND($I2397="Si",P2397=1),1,IF(AND($I2397="Fisico",P2397=1),1,IF(AND(P2397=1,$I2397="Electronico"),2,IF(P2397=1,VLOOKUP($C2397&amp;"|"&amp;$B2397&amp;"|"&amp;$D2397,Empresas!$C$6:$CC$92,$G2397+6+1,0),0))))</f>
        <v>2</v>
      </c>
      <c r="AH2397" s="147">
        <f>IF(AND($I2397="Si",Q2397=1),1,IF(AND($I2397="Fisico",Q2397=1),1,IF(AND(Q2397=1,$I2397="Electronico"),2,IF(Q2397=1,VLOOKUP($C2397&amp;"|"&amp;$B2397&amp;"|"&amp;$D2397,Empresas!$C$6:$CC$92,$G2397+6+1,0),0))))</f>
        <v>2</v>
      </c>
      <c r="AI2397" s="147">
        <f>IF(AND($I2397="Si",R2397=1),1,IF(AND($I2397="Fisico",R2397=1),1,IF(AND(R2397=1,$I2397="Electronico"),2,IF(R2397=1,VLOOKUP($C2397&amp;"|"&amp;$B2397&amp;"|"&amp;$D2397,Empresas!$C$6:$CC$92,$G2397+6+1,0),0))))</f>
        <v>0</v>
      </c>
      <c r="AJ2397" s="147">
        <f>IF(AND($I2397="Si",S2397=1),1,IF(AND($I2397="Fisico",S2397=1),1,IF(AND(S2397=1,$I2397="Electronico"),2,IF(S2397=1,VLOOKUP($C2397&amp;"|"&amp;$B2397&amp;"|"&amp;$D2397,Empresas!$C$6:$CC$92,$G2397+6+1,0),0))))</f>
        <v>0</v>
      </c>
      <c r="AK2397" s="147">
        <f>IF(AND($I2397="Si",T2397=1),1,IF(AND($I2397="Fisico",T2397=1),1,IF(AND(T2397=1,$I2397="Electronico"),2,IF(T2397=1,VLOOKUP($C2397&amp;"|"&amp;$B2397&amp;"|"&amp;$D2397,Empresas!$C$6:$CC$92,$G2397+6+1,0),0))))</f>
        <v>0</v>
      </c>
      <c r="AL2397" s="147">
        <f>IF(AND($I2397="Si",U2397=1),1,IF(AND($I2397="Fisico",U2397=1),1,IF(AND(U2397=1,$I2397="Electronico"),2,IF(U2397=1,VLOOKUP($C2397&amp;"|"&amp;$B2397&amp;"|"&amp;$D2397,Empresas!$C$6:$CC$92,$G2397+6+1,0),0))))</f>
        <v>0</v>
      </c>
      <c r="AM2397" s="149">
        <f t="shared" si="390"/>
        <v>16</v>
      </c>
      <c r="AN2397" s="149">
        <f t="shared" si="391"/>
        <v>16</v>
      </c>
      <c r="AO2397" s="152">
        <f t="shared" si="392"/>
        <v>1</v>
      </c>
    </row>
    <row r="2398" spans="1:41" x14ac:dyDescent="0.25">
      <c r="A2398" s="140" t="str">
        <f>VLOOKUP(D2398,Empresas!$D$7:$F$91,3,0)</f>
        <v>Omar</v>
      </c>
      <c r="B2398" s="141" t="str">
        <f>VLOOKUP(D2398,Empresas!$D$7:$G$91,4,0)</f>
        <v>Kheilly</v>
      </c>
      <c r="C2398" s="141" t="s">
        <v>544</v>
      </c>
      <c r="D2398" s="141" t="s">
        <v>484</v>
      </c>
      <c r="E2398" s="141" t="str">
        <f>VLOOKUP(D2398,Empresas!$D$7:$E$92,2,0)</f>
        <v>RISK INSTITUTE S.A.C</v>
      </c>
      <c r="F2398" s="141" t="s">
        <v>173</v>
      </c>
      <c r="G2398" s="142">
        <f>+G2397+1</f>
        <v>51</v>
      </c>
      <c r="H2398" s="142" t="str">
        <f>VLOOKUP(D2398,Empresas!$D$6:$L$92,7,0)</f>
        <v>Trimestral</v>
      </c>
      <c r="I2398" s="141" t="str">
        <f>VLOOKUP(VLOOKUP(D2398&amp;"|"&amp;B2398,Empresas!$I$7:$CB$92,G2398,0),Tablas!$A$8:$B$10,2,0)</f>
        <v>Electronico</v>
      </c>
      <c r="J2398" s="78">
        <v>1</v>
      </c>
      <c r="K2398" s="78">
        <v>1</v>
      </c>
      <c r="L2398" s="78">
        <v>1</v>
      </c>
      <c r="M2398" s="78">
        <v>1</v>
      </c>
      <c r="N2398" s="78">
        <v>1</v>
      </c>
      <c r="O2398" s="78">
        <v>1</v>
      </c>
      <c r="P2398" s="78">
        <v>1</v>
      </c>
      <c r="Q2398" s="78">
        <v>1</v>
      </c>
      <c r="R2398" s="78"/>
      <c r="S2398" s="78"/>
      <c r="T2398" s="78"/>
      <c r="U2398" s="78"/>
      <c r="V2398" s="78" t="str">
        <f>VLOOKUP(D2398,Empresas!$D$7:$CF$91,81,0)</f>
        <v>B</v>
      </c>
      <c r="W2398" s="78" t="str">
        <f>VLOOKUP(D2398,Empresas!$D$7:$M$91,10,0)</f>
        <v>Mype</v>
      </c>
      <c r="X2398" s="69" t="str">
        <f t="shared" si="388"/>
        <v>SI</v>
      </c>
      <c r="Y2398" s="153" t="str">
        <f t="shared" si="389"/>
        <v>Si aplica</v>
      </c>
      <c r="Z2398" s="147">
        <f>IF(Y2398="No aplica",0,IF(I2398="no",0,IF(I2398="No aplica",0,IF(I2398="Si",1,IF(I2398="Fisico",1,IF(I2398="Electronico",2,VLOOKUP(C2398&amp;"|"&amp;B2398&amp;"|"&amp;D2398,Empresas!$C$6:$CC$92,G2398+6+1,0)))))))</f>
        <v>2</v>
      </c>
      <c r="AA2398" s="147">
        <f>IF(AND($I2398="Si",J2398=1),1,IF(AND($I2398="Fisico",J2398=1),1,IF(AND(J2398=1,$I2398="Electronico"),2,IF(J2398=1,VLOOKUP($C2398&amp;"|"&amp;$B2398&amp;"|"&amp;$D2398,Empresas!$C$6:$CC$92,$G2398+6+1,0),0))))</f>
        <v>2</v>
      </c>
      <c r="AB2398" s="147">
        <f>IF(AND($I2398="Si",K2398=1),1,IF(AND($I2398="Fisico",K2398=1),1,IF(AND(K2398=1,$I2398="Electronico"),2,IF(K2398=1,VLOOKUP($C2398&amp;"|"&amp;$B2398&amp;"|"&amp;$D2398,Empresas!$C$6:$CC$92,$G2398+6+1,0),0))))</f>
        <v>2</v>
      </c>
      <c r="AC2398" s="147">
        <f>IF(AND($I2398="Si",L2398=1),1,IF(AND($I2398="Fisico",L2398=1),1,IF(AND(L2398=1,$I2398="Electronico"),2,IF(L2398=1,VLOOKUP($C2398&amp;"|"&amp;$B2398&amp;"|"&amp;$D2398,Empresas!$C$6:$CC$92,$G2398+6+1,0),0))))</f>
        <v>2</v>
      </c>
      <c r="AD2398" s="147">
        <f>IF(AND($I2398="Si",M2398=1),1,IF(AND($I2398="Fisico",M2398=1),1,IF(AND(M2398=1,$I2398="Electronico"),2,IF(M2398=1,VLOOKUP($C2398&amp;"|"&amp;$B2398&amp;"|"&amp;$D2398,Empresas!$C$6:$CC$92,$G2398+6+1,0),0))))</f>
        <v>2</v>
      </c>
      <c r="AE2398" s="147">
        <f>IF(AND($I2398="Si",N2398=1),1,IF(AND($I2398="Fisico",N2398=1),1,IF(AND(N2398=1,$I2398="Electronico"),2,IF(N2398=1,VLOOKUP($C2398&amp;"|"&amp;$B2398&amp;"|"&amp;$D2398,Empresas!$C$6:$CC$92,$G2398+6+1,0),0))))</f>
        <v>2</v>
      </c>
      <c r="AF2398" s="147">
        <f>IF(AND($I2398="Si",O2398=1),1,IF(AND($I2398="Fisico",O2398=1),1,IF(AND(O2398=1,$I2398="Electronico"),2,IF(O2398=1,VLOOKUP($C2398&amp;"|"&amp;$B2398&amp;"|"&amp;$D2398,Empresas!$C$6:$CC$92,$G2398+6+1,0),0))))</f>
        <v>2</v>
      </c>
      <c r="AG2398" s="147">
        <f>IF(AND($I2398="Si",P2398=1),1,IF(AND($I2398="Fisico",P2398=1),1,IF(AND(P2398=1,$I2398="Electronico"),2,IF(P2398=1,VLOOKUP($C2398&amp;"|"&amp;$B2398&amp;"|"&amp;$D2398,Empresas!$C$6:$CC$92,$G2398+6+1,0),0))))</f>
        <v>2</v>
      </c>
      <c r="AH2398" s="147">
        <f>IF(AND($I2398="Si",Q2398=1),1,IF(AND($I2398="Fisico",Q2398=1),1,IF(AND(Q2398=1,$I2398="Electronico"),2,IF(Q2398=1,VLOOKUP($C2398&amp;"|"&amp;$B2398&amp;"|"&amp;$D2398,Empresas!$C$6:$CC$92,$G2398+6+1,0),0))))</f>
        <v>2</v>
      </c>
      <c r="AI2398" s="147">
        <f>IF(AND($I2398="Si",R2398=1),1,IF(AND($I2398="Fisico",R2398=1),1,IF(AND(R2398=1,$I2398="Electronico"),2,IF(R2398=1,VLOOKUP($C2398&amp;"|"&amp;$B2398&amp;"|"&amp;$D2398,Empresas!$C$6:$CC$92,$G2398+6+1,0),0))))</f>
        <v>0</v>
      </c>
      <c r="AJ2398" s="147">
        <f>IF(AND($I2398="Si",S2398=1),1,IF(AND($I2398="Fisico",S2398=1),1,IF(AND(S2398=1,$I2398="Electronico"),2,IF(S2398=1,VLOOKUP($C2398&amp;"|"&amp;$B2398&amp;"|"&amp;$D2398,Empresas!$C$6:$CC$92,$G2398+6+1,0),0))))</f>
        <v>0</v>
      </c>
      <c r="AK2398" s="147">
        <f>IF(AND($I2398="Si",T2398=1),1,IF(AND($I2398="Fisico",T2398=1),1,IF(AND(T2398=1,$I2398="Electronico"),2,IF(T2398=1,VLOOKUP($C2398&amp;"|"&amp;$B2398&amp;"|"&amp;$D2398,Empresas!$C$6:$CC$92,$G2398+6+1,0),0))))</f>
        <v>0</v>
      </c>
      <c r="AL2398" s="147">
        <f>IF(AND($I2398="Si",U2398=1),1,IF(AND($I2398="Fisico",U2398=1),1,IF(AND(U2398=1,$I2398="Electronico"),2,IF(U2398=1,VLOOKUP($C2398&amp;"|"&amp;$B2398&amp;"|"&amp;$D2398,Empresas!$C$6:$CC$92,$G2398+6+1,0),0))))</f>
        <v>0</v>
      </c>
      <c r="AM2398" s="149">
        <f t="shared" si="390"/>
        <v>16</v>
      </c>
      <c r="AN2398" s="149">
        <f t="shared" si="391"/>
        <v>16</v>
      </c>
      <c r="AO2398" s="152">
        <f t="shared" si="392"/>
        <v>1</v>
      </c>
    </row>
    <row r="2399" spans="1:41" x14ac:dyDescent="0.25">
      <c r="A2399" s="140" t="str">
        <f>VLOOKUP(D2399,Empresas!$D$7:$F$91,3,0)</f>
        <v>Omar</v>
      </c>
      <c r="B2399" s="141" t="str">
        <f>VLOOKUP(D2399,Empresas!$D$7:$G$91,4,0)</f>
        <v>Kheilly</v>
      </c>
      <c r="C2399" s="141" t="s">
        <v>544</v>
      </c>
      <c r="D2399" s="141" t="s">
        <v>484</v>
      </c>
      <c r="E2399" s="141" t="str">
        <f>VLOOKUP(D2399,Empresas!$D$7:$E$92,2,0)</f>
        <v>RISK INSTITUTE S.A.C</v>
      </c>
      <c r="F2399" s="141" t="s">
        <v>174</v>
      </c>
      <c r="G2399" s="142">
        <f t="shared" ref="G2399:G2407" si="395">+G2398+1</f>
        <v>52</v>
      </c>
      <c r="H2399" s="142" t="str">
        <f>VLOOKUP(D2399,Empresas!$D$6:$L$92,7,0)</f>
        <v>Trimestral</v>
      </c>
      <c r="I2399" s="141" t="str">
        <f>VLOOKUP(VLOOKUP(D2399&amp;"|"&amp;B2399,Empresas!$I$7:$CB$92,G2399,0),Tablas!$A$8:$B$10,2,0)</f>
        <v>No aplica</v>
      </c>
      <c r="J2399" s="78"/>
      <c r="K2399" s="78"/>
      <c r="L2399" s="78"/>
      <c r="M2399" s="78"/>
      <c r="N2399" s="78"/>
      <c r="O2399" s="78"/>
      <c r="P2399" s="78"/>
      <c r="Q2399" s="78"/>
      <c r="R2399" s="78"/>
      <c r="S2399" s="78"/>
      <c r="T2399" s="78"/>
      <c r="U2399" s="78"/>
      <c r="V2399" s="78" t="str">
        <f>VLOOKUP(D2399,Empresas!$D$7:$CF$91,81,0)</f>
        <v>B</v>
      </c>
      <c r="W2399" s="78" t="str">
        <f>VLOOKUP(D2399,Empresas!$D$7:$M$91,10,0)</f>
        <v>Mype</v>
      </c>
      <c r="X2399" s="69" t="str">
        <f t="shared" si="388"/>
        <v>SI</v>
      </c>
      <c r="Y2399" s="153" t="str">
        <f t="shared" si="389"/>
        <v>No aplica</v>
      </c>
      <c r="Z2399" s="147">
        <f>IF(Y2399="No aplica",0,IF(I2399="no",0,IF(I2399="No aplica",0,IF(I2399="Si",1,IF(I2399="Fisico",1,IF(I2399="Electronico",2,VLOOKUP(C2399&amp;"|"&amp;B2399&amp;"|"&amp;D2399,Empresas!$C$6:$CC$92,G2399+6+1,0)))))))</f>
        <v>0</v>
      </c>
      <c r="AA2399" s="147">
        <f>IF(AND($I2399="Si",J2399=1),1,IF(AND($I2399="Fisico",J2399=1),1,IF(AND(J2399=1,$I2399="Electronico"),2,IF(J2399=1,VLOOKUP($C2399&amp;"|"&amp;$B2399&amp;"|"&amp;$D2399,Empresas!$C$6:$CC$92,$G2399+6+1,0),0))))</f>
        <v>0</v>
      </c>
      <c r="AB2399" s="147">
        <f>IF(AND($I2399="Si",K2399=1),1,IF(AND($I2399="Fisico",K2399=1),1,IF(AND(K2399=1,$I2399="Electronico"),2,IF(K2399=1,VLOOKUP($C2399&amp;"|"&amp;$B2399&amp;"|"&amp;$D2399,Empresas!$C$6:$CC$92,$G2399+6+1,0),0))))</f>
        <v>0</v>
      </c>
      <c r="AC2399" s="147">
        <f>IF(AND($I2399="Si",L2399=1),1,IF(AND($I2399="Fisico",L2399=1),1,IF(AND(L2399=1,$I2399="Electronico"),2,IF(L2399=1,VLOOKUP($C2399&amp;"|"&amp;$B2399&amp;"|"&amp;$D2399,Empresas!$C$6:$CC$92,$G2399+6+1,0),0))))</f>
        <v>0</v>
      </c>
      <c r="AD2399" s="147">
        <f>IF(AND($I2399="Si",M2399=1),1,IF(AND($I2399="Fisico",M2399=1),1,IF(AND(M2399=1,$I2399="Electronico"),2,IF(M2399=1,VLOOKUP($C2399&amp;"|"&amp;$B2399&amp;"|"&amp;$D2399,Empresas!$C$6:$CC$92,$G2399+6+1,0),0))))</f>
        <v>0</v>
      </c>
      <c r="AE2399" s="147">
        <f>IF(AND($I2399="Si",N2399=1),1,IF(AND($I2399="Fisico",N2399=1),1,IF(AND(N2399=1,$I2399="Electronico"),2,IF(N2399=1,VLOOKUP($C2399&amp;"|"&amp;$B2399&amp;"|"&amp;$D2399,Empresas!$C$6:$CC$92,$G2399+6+1,0),0))))</f>
        <v>0</v>
      </c>
      <c r="AF2399" s="147">
        <f>IF(AND($I2399="Si",O2399=1),1,IF(AND($I2399="Fisico",O2399=1),1,IF(AND(O2399=1,$I2399="Electronico"),2,IF(O2399=1,VLOOKUP($C2399&amp;"|"&amp;$B2399&amp;"|"&amp;$D2399,Empresas!$C$6:$CC$92,$G2399+6+1,0),0))))</f>
        <v>0</v>
      </c>
      <c r="AG2399" s="147">
        <f>IF(AND($I2399="Si",P2399=1),1,IF(AND($I2399="Fisico",P2399=1),1,IF(AND(P2399=1,$I2399="Electronico"),2,IF(P2399=1,VLOOKUP($C2399&amp;"|"&amp;$B2399&amp;"|"&amp;$D2399,Empresas!$C$6:$CC$92,$G2399+6+1,0),0))))</f>
        <v>0</v>
      </c>
      <c r="AH2399" s="147">
        <f>IF(AND($I2399="Si",Q2399=1),1,IF(AND($I2399="Fisico",Q2399=1),1,IF(AND(Q2399=1,$I2399="Electronico"),2,IF(Q2399=1,VLOOKUP($C2399&amp;"|"&amp;$B2399&amp;"|"&amp;$D2399,Empresas!$C$6:$CC$92,$G2399+6+1,0),0))))</f>
        <v>0</v>
      </c>
      <c r="AI2399" s="147">
        <f>IF(AND($I2399="Si",R2399=1),1,IF(AND($I2399="Fisico",R2399=1),1,IF(AND(R2399=1,$I2399="Electronico"),2,IF(R2399=1,VLOOKUP($C2399&amp;"|"&amp;$B2399&amp;"|"&amp;$D2399,Empresas!$C$6:$CC$92,$G2399+6+1,0),0))))</f>
        <v>0</v>
      </c>
      <c r="AJ2399" s="147">
        <f>IF(AND($I2399="Si",S2399=1),1,IF(AND($I2399="Fisico",S2399=1),1,IF(AND(S2399=1,$I2399="Electronico"),2,IF(S2399=1,VLOOKUP($C2399&amp;"|"&amp;$B2399&amp;"|"&amp;$D2399,Empresas!$C$6:$CC$92,$G2399+6+1,0),0))))</f>
        <v>0</v>
      </c>
      <c r="AK2399" s="147">
        <f>IF(AND($I2399="Si",T2399=1),1,IF(AND($I2399="Fisico",T2399=1),1,IF(AND(T2399=1,$I2399="Electronico"),2,IF(T2399=1,VLOOKUP($C2399&amp;"|"&amp;$B2399&amp;"|"&amp;$D2399,Empresas!$C$6:$CC$92,$G2399+6+1,0),0))))</f>
        <v>0</v>
      </c>
      <c r="AL2399" s="147">
        <f>IF(AND($I2399="Si",U2399=1),1,IF(AND($I2399="Fisico",U2399=1),1,IF(AND(U2399=1,$I2399="Electronico"),2,IF(U2399=1,VLOOKUP($C2399&amp;"|"&amp;$B2399&amp;"|"&amp;$D2399,Empresas!$C$6:$CC$92,$G2399+6+1,0),0))))</f>
        <v>0</v>
      </c>
      <c r="AM2399" s="149">
        <f t="shared" si="390"/>
        <v>0</v>
      </c>
      <c r="AN2399" s="149">
        <f t="shared" si="391"/>
        <v>0</v>
      </c>
      <c r="AO2399" s="152">
        <f t="shared" si="392"/>
        <v>0</v>
      </c>
    </row>
    <row r="2400" spans="1:41" x14ac:dyDescent="0.25">
      <c r="A2400" s="140" t="str">
        <f>VLOOKUP(D2400,Empresas!$D$7:$F$91,3,0)</f>
        <v>Omar</v>
      </c>
      <c r="B2400" s="141" t="str">
        <f>VLOOKUP(D2400,Empresas!$D$7:$G$91,4,0)</f>
        <v>Kheilly</v>
      </c>
      <c r="C2400" s="141" t="s">
        <v>544</v>
      </c>
      <c r="D2400" s="141" t="s">
        <v>484</v>
      </c>
      <c r="E2400" s="141" t="str">
        <f>VLOOKUP(D2400,Empresas!$D$7:$E$92,2,0)</f>
        <v>RISK INSTITUTE S.A.C</v>
      </c>
      <c r="F2400" s="141" t="s">
        <v>175</v>
      </c>
      <c r="G2400" s="142">
        <f t="shared" si="395"/>
        <v>53</v>
      </c>
      <c r="H2400" s="142" t="str">
        <f>VLOOKUP(D2400,Empresas!$D$6:$L$92,7,0)</f>
        <v>Trimestral</v>
      </c>
      <c r="I2400" s="141" t="str">
        <f>VLOOKUP(VLOOKUP(D2400&amp;"|"&amp;B2400,Empresas!$I$7:$CB$92,G2400,0),Tablas!$A$8:$B$10,2,0)</f>
        <v>Fisico</v>
      </c>
      <c r="J2400" s="78">
        <v>2</v>
      </c>
      <c r="K2400" s="78">
        <v>2</v>
      </c>
      <c r="L2400" s="78">
        <v>2</v>
      </c>
      <c r="M2400" s="78">
        <v>2</v>
      </c>
      <c r="N2400" s="78">
        <v>2</v>
      </c>
      <c r="O2400" s="78">
        <v>2</v>
      </c>
      <c r="P2400" s="78">
        <v>2</v>
      </c>
      <c r="Q2400" s="78">
        <v>2</v>
      </c>
      <c r="R2400" s="78"/>
      <c r="S2400" s="78"/>
      <c r="T2400" s="78"/>
      <c r="U2400" s="78"/>
      <c r="V2400" s="78" t="str">
        <f>VLOOKUP(D2400,Empresas!$D$7:$CF$91,81,0)</f>
        <v>B</v>
      </c>
      <c r="W2400" s="78" t="str">
        <f>VLOOKUP(D2400,Empresas!$D$7:$M$91,10,0)</f>
        <v>Mype</v>
      </c>
      <c r="X2400" s="69" t="str">
        <f t="shared" si="388"/>
        <v>SI</v>
      </c>
      <c r="Y2400" s="153" t="str">
        <f t="shared" si="389"/>
        <v>Si aplica</v>
      </c>
      <c r="Z2400" s="147">
        <f>IF(Y2400="No aplica",0,IF(I2400="no",0,IF(I2400="No aplica",0,IF(I2400="Si",1,IF(I2400="Fisico",1,IF(I2400="Electronico",2,VLOOKUP(C2400&amp;"|"&amp;B2400&amp;"|"&amp;D2400,Empresas!$C$6:$CC$92,G2400+6+1,0)))))))</f>
        <v>1</v>
      </c>
      <c r="AA2400" s="147">
        <f>IF(AND($I2400="Si",J2400=1),1,IF(AND($I2400="Fisico",J2400=1),1,IF(AND(J2400=1,$I2400="Electronico"),2,IF(J2400=1,VLOOKUP($C2400&amp;"|"&amp;$B2400&amp;"|"&amp;$D2400,Empresas!$C$6:$CC$92,$G2400+6+1,0),0))))</f>
        <v>0</v>
      </c>
      <c r="AB2400" s="147">
        <f>IF(AND($I2400="Si",K2400=1),1,IF(AND($I2400="Fisico",K2400=1),1,IF(AND(K2400=1,$I2400="Electronico"),2,IF(K2400=1,VLOOKUP($C2400&amp;"|"&amp;$B2400&amp;"|"&amp;$D2400,Empresas!$C$6:$CC$92,$G2400+6+1,0),0))))</f>
        <v>0</v>
      </c>
      <c r="AC2400" s="147">
        <f>IF(AND($I2400="Si",L2400=1),1,IF(AND($I2400="Fisico",L2400=1),1,IF(AND(L2400=1,$I2400="Electronico"),2,IF(L2400=1,VLOOKUP($C2400&amp;"|"&amp;$B2400&amp;"|"&amp;$D2400,Empresas!$C$6:$CC$92,$G2400+6+1,0),0))))</f>
        <v>0</v>
      </c>
      <c r="AD2400" s="147">
        <f>IF(AND($I2400="Si",M2400=1),1,IF(AND($I2400="Fisico",M2400=1),1,IF(AND(M2400=1,$I2400="Electronico"),2,IF(M2400=1,VLOOKUP($C2400&amp;"|"&amp;$B2400&amp;"|"&amp;$D2400,Empresas!$C$6:$CC$92,$G2400+6+1,0),0))))</f>
        <v>0</v>
      </c>
      <c r="AE2400" s="147">
        <f>IF(AND($I2400="Si",N2400=1),1,IF(AND($I2400="Fisico",N2400=1),1,IF(AND(N2400=1,$I2400="Electronico"),2,IF(N2400=1,VLOOKUP($C2400&amp;"|"&amp;$B2400&amp;"|"&amp;$D2400,Empresas!$C$6:$CC$92,$G2400+6+1,0),0))))</f>
        <v>0</v>
      </c>
      <c r="AF2400" s="147">
        <f>IF(AND($I2400="Si",O2400=1),1,IF(AND($I2400="Fisico",O2400=1),1,IF(AND(O2400=1,$I2400="Electronico"),2,IF(O2400=1,VLOOKUP($C2400&amp;"|"&amp;$B2400&amp;"|"&amp;$D2400,Empresas!$C$6:$CC$92,$G2400+6+1,0),0))))</f>
        <v>0</v>
      </c>
      <c r="AG2400" s="147">
        <f>IF(AND($I2400="Si",P2400=1),1,IF(AND($I2400="Fisico",P2400=1),1,IF(AND(P2400=1,$I2400="Electronico"),2,IF(P2400=1,VLOOKUP($C2400&amp;"|"&amp;$B2400&amp;"|"&amp;$D2400,Empresas!$C$6:$CC$92,$G2400+6+1,0),0))))</f>
        <v>0</v>
      </c>
      <c r="AH2400" s="147">
        <f>IF(AND($I2400="Si",Q2400=1),1,IF(AND($I2400="Fisico",Q2400=1),1,IF(AND(Q2400=1,$I2400="Electronico"),2,IF(Q2400=1,VLOOKUP($C2400&amp;"|"&amp;$B2400&amp;"|"&amp;$D2400,Empresas!$C$6:$CC$92,$G2400+6+1,0),0))))</f>
        <v>0</v>
      </c>
      <c r="AI2400" s="147">
        <f>IF(AND($I2400="Si",R2400=1),1,IF(AND($I2400="Fisico",R2400=1),1,IF(AND(R2400=1,$I2400="Electronico"),2,IF(R2400=1,VLOOKUP($C2400&amp;"|"&amp;$B2400&amp;"|"&amp;$D2400,Empresas!$C$6:$CC$92,$G2400+6+1,0),0))))</f>
        <v>0</v>
      </c>
      <c r="AJ2400" s="147">
        <f>IF(AND($I2400="Si",S2400=1),1,IF(AND($I2400="Fisico",S2400=1),1,IF(AND(S2400=1,$I2400="Electronico"),2,IF(S2400=1,VLOOKUP($C2400&amp;"|"&amp;$B2400&amp;"|"&amp;$D2400,Empresas!$C$6:$CC$92,$G2400+6+1,0),0))))</f>
        <v>0</v>
      </c>
      <c r="AK2400" s="147">
        <f>IF(AND($I2400="Si",T2400=1),1,IF(AND($I2400="Fisico",T2400=1),1,IF(AND(T2400=1,$I2400="Electronico"),2,IF(T2400=1,VLOOKUP($C2400&amp;"|"&amp;$B2400&amp;"|"&amp;$D2400,Empresas!$C$6:$CC$92,$G2400+6+1,0),0))))</f>
        <v>0</v>
      </c>
      <c r="AL2400" s="147">
        <f>IF(AND($I2400="Si",U2400=1),1,IF(AND($I2400="Fisico",U2400=1),1,IF(AND(U2400=1,$I2400="Electronico"),2,IF(U2400=1,VLOOKUP($C2400&amp;"|"&amp;$B2400&amp;"|"&amp;$D2400,Empresas!$C$6:$CC$92,$G2400+6+1,0),0))))</f>
        <v>0</v>
      </c>
      <c r="AM2400" s="149">
        <f t="shared" si="390"/>
        <v>0</v>
      </c>
      <c r="AN2400" s="149">
        <f t="shared" si="391"/>
        <v>8</v>
      </c>
      <c r="AO2400" s="152">
        <f t="shared" si="392"/>
        <v>0</v>
      </c>
    </row>
    <row r="2401" spans="1:41" x14ac:dyDescent="0.25">
      <c r="A2401" s="140" t="str">
        <f>VLOOKUP(D2401,Empresas!$D$7:$F$91,3,0)</f>
        <v>Omar</v>
      </c>
      <c r="B2401" s="141" t="str">
        <f>VLOOKUP(D2401,Empresas!$D$7:$G$91,4,0)</f>
        <v>Kheilly</v>
      </c>
      <c r="C2401" s="141" t="s">
        <v>544</v>
      </c>
      <c r="D2401" s="141" t="s">
        <v>484</v>
      </c>
      <c r="E2401" s="141" t="str">
        <f>VLOOKUP(D2401,Empresas!$D$7:$E$92,2,0)</f>
        <v>RISK INSTITUTE S.A.C</v>
      </c>
      <c r="F2401" s="141" t="s">
        <v>176</v>
      </c>
      <c r="G2401" s="142">
        <f t="shared" si="395"/>
        <v>54</v>
      </c>
      <c r="H2401" s="142" t="str">
        <f>VLOOKUP(D2401,Empresas!$D$6:$L$92,7,0)</f>
        <v>Trimestral</v>
      </c>
      <c r="I2401" s="141" t="str">
        <f>VLOOKUP(VLOOKUP(D2401&amp;"|"&amp;B2401,Empresas!$I$7:$CB$92,G2401,0),Tablas!$A$8:$B$10,2,0)</f>
        <v>No aplica</v>
      </c>
      <c r="J2401" s="78"/>
      <c r="K2401" s="78"/>
      <c r="L2401" s="78"/>
      <c r="M2401" s="78"/>
      <c r="N2401" s="78"/>
      <c r="O2401" s="78"/>
      <c r="P2401" s="78"/>
      <c r="Q2401" s="78"/>
      <c r="R2401" s="78"/>
      <c r="S2401" s="78"/>
      <c r="T2401" s="78"/>
      <c r="U2401" s="78"/>
      <c r="V2401" s="78" t="str">
        <f>VLOOKUP(D2401,Empresas!$D$7:$CF$91,81,0)</f>
        <v>B</v>
      </c>
      <c r="W2401" s="78" t="str">
        <f>VLOOKUP(D2401,Empresas!$D$7:$M$91,10,0)</f>
        <v>Mype</v>
      </c>
      <c r="X2401" s="69" t="str">
        <f t="shared" si="388"/>
        <v>SI</v>
      </c>
      <c r="Y2401" s="153" t="str">
        <f t="shared" si="389"/>
        <v>No aplica</v>
      </c>
      <c r="Z2401" s="147">
        <f>IF(Y2401="No aplica",0,IF(I2401="no",0,IF(I2401="No aplica",0,IF(I2401="Si",1,IF(I2401="Fisico",1,IF(I2401="Electronico",2,VLOOKUP(C2401&amp;"|"&amp;B2401&amp;"|"&amp;D2401,Empresas!$C$6:$CC$92,G2401+6+1,0)))))))</f>
        <v>0</v>
      </c>
      <c r="AA2401" s="147">
        <f>IF(AND($I2401="Si",J2401=1),1,IF(AND($I2401="Fisico",J2401=1),1,IF(AND(J2401=1,$I2401="Electronico"),2,IF(J2401=1,VLOOKUP($C2401&amp;"|"&amp;$B2401&amp;"|"&amp;$D2401,Empresas!$C$6:$CC$92,$G2401+6+1,0),0))))</f>
        <v>0</v>
      </c>
      <c r="AB2401" s="147">
        <f>IF(AND($I2401="Si",K2401=1),1,IF(AND($I2401="Fisico",K2401=1),1,IF(AND(K2401=1,$I2401="Electronico"),2,IF(K2401=1,VLOOKUP($C2401&amp;"|"&amp;$B2401&amp;"|"&amp;$D2401,Empresas!$C$6:$CC$92,$G2401+6+1,0),0))))</f>
        <v>0</v>
      </c>
      <c r="AC2401" s="147">
        <f>IF(AND($I2401="Si",L2401=1),1,IF(AND($I2401="Fisico",L2401=1),1,IF(AND(L2401=1,$I2401="Electronico"),2,IF(L2401=1,VLOOKUP($C2401&amp;"|"&amp;$B2401&amp;"|"&amp;$D2401,Empresas!$C$6:$CC$92,$G2401+6+1,0),0))))</f>
        <v>0</v>
      </c>
      <c r="AD2401" s="147">
        <f>IF(AND($I2401="Si",M2401=1),1,IF(AND($I2401="Fisico",M2401=1),1,IF(AND(M2401=1,$I2401="Electronico"),2,IF(M2401=1,VLOOKUP($C2401&amp;"|"&amp;$B2401&amp;"|"&amp;$D2401,Empresas!$C$6:$CC$92,$G2401+6+1,0),0))))</f>
        <v>0</v>
      </c>
      <c r="AE2401" s="147">
        <f>IF(AND($I2401="Si",N2401=1),1,IF(AND($I2401="Fisico",N2401=1),1,IF(AND(N2401=1,$I2401="Electronico"),2,IF(N2401=1,VLOOKUP($C2401&amp;"|"&amp;$B2401&amp;"|"&amp;$D2401,Empresas!$C$6:$CC$92,$G2401+6+1,0),0))))</f>
        <v>0</v>
      </c>
      <c r="AF2401" s="147">
        <f>IF(AND($I2401="Si",O2401=1),1,IF(AND($I2401="Fisico",O2401=1),1,IF(AND(O2401=1,$I2401="Electronico"),2,IF(O2401=1,VLOOKUP($C2401&amp;"|"&amp;$B2401&amp;"|"&amp;$D2401,Empresas!$C$6:$CC$92,$G2401+6+1,0),0))))</f>
        <v>0</v>
      </c>
      <c r="AG2401" s="147">
        <f>IF(AND($I2401="Si",P2401=1),1,IF(AND($I2401="Fisico",P2401=1),1,IF(AND(P2401=1,$I2401="Electronico"),2,IF(P2401=1,VLOOKUP($C2401&amp;"|"&amp;$B2401&amp;"|"&amp;$D2401,Empresas!$C$6:$CC$92,$G2401+6+1,0),0))))</f>
        <v>0</v>
      </c>
      <c r="AH2401" s="147">
        <f>IF(AND($I2401="Si",Q2401=1),1,IF(AND($I2401="Fisico",Q2401=1),1,IF(AND(Q2401=1,$I2401="Electronico"),2,IF(Q2401=1,VLOOKUP($C2401&amp;"|"&amp;$B2401&amp;"|"&amp;$D2401,Empresas!$C$6:$CC$92,$G2401+6+1,0),0))))</f>
        <v>0</v>
      </c>
      <c r="AI2401" s="147">
        <f>IF(AND($I2401="Si",R2401=1),1,IF(AND($I2401="Fisico",R2401=1),1,IF(AND(R2401=1,$I2401="Electronico"),2,IF(R2401=1,VLOOKUP($C2401&amp;"|"&amp;$B2401&amp;"|"&amp;$D2401,Empresas!$C$6:$CC$92,$G2401+6+1,0),0))))</f>
        <v>0</v>
      </c>
      <c r="AJ2401" s="147">
        <f>IF(AND($I2401="Si",S2401=1),1,IF(AND($I2401="Fisico",S2401=1),1,IF(AND(S2401=1,$I2401="Electronico"),2,IF(S2401=1,VLOOKUP($C2401&amp;"|"&amp;$B2401&amp;"|"&amp;$D2401,Empresas!$C$6:$CC$92,$G2401+6+1,0),0))))</f>
        <v>0</v>
      </c>
      <c r="AK2401" s="147">
        <f>IF(AND($I2401="Si",T2401=1),1,IF(AND($I2401="Fisico",T2401=1),1,IF(AND(T2401=1,$I2401="Electronico"),2,IF(T2401=1,VLOOKUP($C2401&amp;"|"&amp;$B2401&amp;"|"&amp;$D2401,Empresas!$C$6:$CC$92,$G2401+6+1,0),0))))</f>
        <v>0</v>
      </c>
      <c r="AL2401" s="147">
        <f>IF(AND($I2401="Si",U2401=1),1,IF(AND($I2401="Fisico",U2401=1),1,IF(AND(U2401=1,$I2401="Electronico"),2,IF(U2401=1,VLOOKUP($C2401&amp;"|"&amp;$B2401&amp;"|"&amp;$D2401,Empresas!$C$6:$CC$92,$G2401+6+1,0),0))))</f>
        <v>0</v>
      </c>
      <c r="AM2401" s="149">
        <f t="shared" si="390"/>
        <v>0</v>
      </c>
      <c r="AN2401" s="149">
        <f t="shared" si="391"/>
        <v>0</v>
      </c>
      <c r="AO2401" s="152">
        <f t="shared" si="392"/>
        <v>0</v>
      </c>
    </row>
    <row r="2402" spans="1:41" x14ac:dyDescent="0.25">
      <c r="A2402" s="140" t="str">
        <f>VLOOKUP(D2402,Empresas!$D$7:$F$91,3,0)</f>
        <v>Omar</v>
      </c>
      <c r="B2402" s="141" t="str">
        <f>VLOOKUP(D2402,Empresas!$D$7:$G$91,4,0)</f>
        <v>Kheilly</v>
      </c>
      <c r="C2402" s="141" t="s">
        <v>544</v>
      </c>
      <c r="D2402" s="141" t="s">
        <v>484</v>
      </c>
      <c r="E2402" s="141" t="str">
        <f>VLOOKUP(D2402,Empresas!$D$7:$E$92,2,0)</f>
        <v>RISK INSTITUTE S.A.C</v>
      </c>
      <c r="F2402" s="141" t="s">
        <v>177</v>
      </c>
      <c r="G2402" s="142">
        <f t="shared" si="395"/>
        <v>55</v>
      </c>
      <c r="H2402" s="142" t="str">
        <f>VLOOKUP(D2402,Empresas!$D$6:$L$92,7,0)</f>
        <v>Trimestral</v>
      </c>
      <c r="I2402" s="141" t="str">
        <f>VLOOKUP(VLOOKUP(D2402&amp;"|"&amp;B2402,Empresas!$I$7:$CB$92,G2402,0),Tablas!$A$8:$B$10,2,0)</f>
        <v>No aplica</v>
      </c>
      <c r="J2402" s="78"/>
      <c r="K2402" s="78"/>
      <c r="L2402" s="78"/>
      <c r="M2402" s="78"/>
      <c r="N2402" s="78"/>
      <c r="O2402" s="78"/>
      <c r="P2402" s="78"/>
      <c r="Q2402" s="78"/>
      <c r="R2402" s="78"/>
      <c r="S2402" s="78"/>
      <c r="T2402" s="78"/>
      <c r="U2402" s="78"/>
      <c r="V2402" s="78" t="str">
        <f>VLOOKUP(D2402,Empresas!$D$7:$CF$91,81,0)</f>
        <v>B</v>
      </c>
      <c r="W2402" s="78" t="str">
        <f>VLOOKUP(D2402,Empresas!$D$7:$M$91,10,0)</f>
        <v>Mype</v>
      </c>
      <c r="X2402" s="69" t="str">
        <f t="shared" si="388"/>
        <v>NO</v>
      </c>
      <c r="Y2402" s="153" t="str">
        <f t="shared" si="389"/>
        <v>No aplica</v>
      </c>
      <c r="Z2402" s="147">
        <f>IF(Y2402="No aplica",0,IF(I2402="no",0,IF(I2402="No aplica",0,IF(I2402="Si",1,IF(I2402="Fisico",1,IF(I2402="Electronico",2,VLOOKUP(C2402&amp;"|"&amp;B2402&amp;"|"&amp;D2402,Empresas!$C$6:$CC$92,G2402+6+1,0)))))))</f>
        <v>0</v>
      </c>
      <c r="AA2402" s="147">
        <f>IF(AND($I2402="Si",J2402=1),1,IF(AND($I2402="Fisico",J2402=1),1,IF(AND(J2402=1,$I2402="Electronico"),2,IF(J2402=1,VLOOKUP($C2402&amp;"|"&amp;$B2402&amp;"|"&amp;$D2402,Empresas!$C$6:$CC$92,$G2402+6+1,0),0))))</f>
        <v>0</v>
      </c>
      <c r="AB2402" s="147">
        <f>IF(AND($I2402="Si",K2402=1),1,IF(AND($I2402="Fisico",K2402=1),1,IF(AND(K2402=1,$I2402="Electronico"),2,IF(K2402=1,VLOOKUP($C2402&amp;"|"&amp;$B2402&amp;"|"&amp;$D2402,Empresas!$C$6:$CC$92,$G2402+6+1,0),0))))</f>
        <v>0</v>
      </c>
      <c r="AC2402" s="147">
        <f>IF(AND($I2402="Si",L2402=1),1,IF(AND($I2402="Fisico",L2402=1),1,IF(AND(L2402=1,$I2402="Electronico"),2,IF(L2402=1,VLOOKUP($C2402&amp;"|"&amp;$B2402&amp;"|"&amp;$D2402,Empresas!$C$6:$CC$92,$G2402+6+1,0),0))))</f>
        <v>0</v>
      </c>
      <c r="AD2402" s="147">
        <f>IF(AND($I2402="Si",M2402=1),1,IF(AND($I2402="Fisico",M2402=1),1,IF(AND(M2402=1,$I2402="Electronico"),2,IF(M2402=1,VLOOKUP($C2402&amp;"|"&amp;$B2402&amp;"|"&amp;$D2402,Empresas!$C$6:$CC$92,$G2402+6+1,0),0))))</f>
        <v>0</v>
      </c>
      <c r="AE2402" s="147">
        <f>IF(AND($I2402="Si",N2402=1),1,IF(AND($I2402="Fisico",N2402=1),1,IF(AND(N2402=1,$I2402="Electronico"),2,IF(N2402=1,VLOOKUP($C2402&amp;"|"&amp;$B2402&amp;"|"&amp;$D2402,Empresas!$C$6:$CC$92,$G2402+6+1,0),0))))</f>
        <v>0</v>
      </c>
      <c r="AF2402" s="147">
        <f>IF(AND($I2402="Si",O2402=1),1,IF(AND($I2402="Fisico",O2402=1),1,IF(AND(O2402=1,$I2402="Electronico"),2,IF(O2402=1,VLOOKUP($C2402&amp;"|"&amp;$B2402&amp;"|"&amp;$D2402,Empresas!$C$6:$CC$92,$G2402+6+1,0),0))))</f>
        <v>0</v>
      </c>
      <c r="AG2402" s="147">
        <f>IF(AND($I2402="Si",P2402=1),1,IF(AND($I2402="Fisico",P2402=1),1,IF(AND(P2402=1,$I2402="Electronico"),2,IF(P2402=1,VLOOKUP($C2402&amp;"|"&amp;$B2402&amp;"|"&amp;$D2402,Empresas!$C$6:$CC$92,$G2402+6+1,0),0))))</f>
        <v>0</v>
      </c>
      <c r="AH2402" s="147">
        <f>IF(AND($I2402="Si",Q2402=1),1,IF(AND($I2402="Fisico",Q2402=1),1,IF(AND(Q2402=1,$I2402="Electronico"),2,IF(Q2402=1,VLOOKUP($C2402&amp;"|"&amp;$B2402&amp;"|"&amp;$D2402,Empresas!$C$6:$CC$92,$G2402+6+1,0),0))))</f>
        <v>0</v>
      </c>
      <c r="AI2402" s="147">
        <f>IF(AND($I2402="Si",R2402=1),1,IF(AND($I2402="Fisico",R2402=1),1,IF(AND(R2402=1,$I2402="Electronico"),2,IF(R2402=1,VLOOKUP($C2402&amp;"|"&amp;$B2402&amp;"|"&amp;$D2402,Empresas!$C$6:$CC$92,$G2402+6+1,0),0))))</f>
        <v>0</v>
      </c>
      <c r="AJ2402" s="147">
        <f>IF(AND($I2402="Si",S2402=1),1,IF(AND($I2402="Fisico",S2402=1),1,IF(AND(S2402=1,$I2402="Electronico"),2,IF(S2402=1,VLOOKUP($C2402&amp;"|"&amp;$B2402&amp;"|"&amp;$D2402,Empresas!$C$6:$CC$92,$G2402+6+1,0),0))))</f>
        <v>0</v>
      </c>
      <c r="AK2402" s="147">
        <f>IF(AND($I2402="Si",T2402=1),1,IF(AND($I2402="Fisico",T2402=1),1,IF(AND(T2402=1,$I2402="Electronico"),2,IF(T2402=1,VLOOKUP($C2402&amp;"|"&amp;$B2402&amp;"|"&amp;$D2402,Empresas!$C$6:$CC$92,$G2402+6+1,0),0))))</f>
        <v>0</v>
      </c>
      <c r="AL2402" s="147">
        <f>IF(AND($I2402="Si",U2402=1),1,IF(AND($I2402="Fisico",U2402=1),1,IF(AND(U2402=1,$I2402="Electronico"),2,IF(U2402=1,VLOOKUP($C2402&amp;"|"&amp;$B2402&amp;"|"&amp;$D2402,Empresas!$C$6:$CC$92,$G2402+6+1,0),0))))</f>
        <v>0</v>
      </c>
      <c r="AM2402" s="149">
        <f t="shared" si="390"/>
        <v>0</v>
      </c>
      <c r="AN2402" s="149">
        <f t="shared" si="391"/>
        <v>0</v>
      </c>
      <c r="AO2402" s="152">
        <f t="shared" si="392"/>
        <v>0</v>
      </c>
    </row>
    <row r="2403" spans="1:41" x14ac:dyDescent="0.25">
      <c r="A2403" s="140" t="str">
        <f>VLOOKUP(D2403,Empresas!$D$7:$F$91,3,0)</f>
        <v>Omar</v>
      </c>
      <c r="B2403" s="141" t="str">
        <f>VLOOKUP(D2403,Empresas!$D$7:$G$91,4,0)</f>
        <v>Kheilly</v>
      </c>
      <c r="C2403" s="141" t="s">
        <v>544</v>
      </c>
      <c r="D2403" s="141" t="s">
        <v>484</v>
      </c>
      <c r="E2403" s="141" t="str">
        <f>VLOOKUP(D2403,Empresas!$D$7:$E$92,2,0)</f>
        <v>RISK INSTITUTE S.A.C</v>
      </c>
      <c r="F2403" s="141" t="s">
        <v>178</v>
      </c>
      <c r="G2403" s="142">
        <f t="shared" si="395"/>
        <v>56</v>
      </c>
      <c r="H2403" s="142" t="str">
        <f>VLOOKUP(D2403,Empresas!$D$6:$L$92,7,0)</f>
        <v>Trimestral</v>
      </c>
      <c r="I2403" s="141" t="str">
        <f>VLOOKUP(VLOOKUP(D2403&amp;"|"&amp;B2403,Empresas!$I$7:$CB$92,G2403,0),Tablas!$A$8:$B$10,2,0)</f>
        <v>No aplica</v>
      </c>
      <c r="J2403" s="78"/>
      <c r="K2403" s="78"/>
      <c r="L2403" s="78"/>
      <c r="M2403" s="78"/>
      <c r="N2403" s="78"/>
      <c r="O2403" s="78"/>
      <c r="P2403" s="78"/>
      <c r="Q2403" s="78"/>
      <c r="R2403" s="78"/>
      <c r="S2403" s="78"/>
      <c r="T2403" s="78"/>
      <c r="U2403" s="78"/>
      <c r="V2403" s="78" t="str">
        <f>VLOOKUP(D2403,Empresas!$D$7:$CF$91,81,0)</f>
        <v>B</v>
      </c>
      <c r="W2403" s="78" t="str">
        <f>VLOOKUP(D2403,Empresas!$D$7:$M$91,10,0)</f>
        <v>Mype</v>
      </c>
      <c r="X2403" s="69" t="str">
        <f t="shared" si="388"/>
        <v>SI</v>
      </c>
      <c r="Y2403" s="153" t="str">
        <f t="shared" si="389"/>
        <v>No aplica</v>
      </c>
      <c r="Z2403" s="147">
        <f>IF(Y2403="No aplica",0,IF(I2403="no",0,IF(I2403="No aplica",0,IF(I2403="Si",1,IF(I2403="Fisico",1,IF(I2403="Electronico",2,VLOOKUP(C2403&amp;"|"&amp;B2403&amp;"|"&amp;D2403,Empresas!$C$6:$CC$92,G2403+6+1,0)))))))</f>
        <v>0</v>
      </c>
      <c r="AA2403" s="147">
        <f>IF(AND($I2403="Si",J2403=1),1,IF(AND($I2403="Fisico",J2403=1),1,IF(AND(J2403=1,$I2403="Electronico"),2,IF(J2403=1,VLOOKUP($C2403&amp;"|"&amp;$B2403&amp;"|"&amp;$D2403,Empresas!$C$6:$CC$92,$G2403+6+1,0),0))))</f>
        <v>0</v>
      </c>
      <c r="AB2403" s="147">
        <f>IF(AND($I2403="Si",K2403=1),1,IF(AND($I2403="Fisico",K2403=1),1,IF(AND(K2403=1,$I2403="Electronico"),2,IF(K2403=1,VLOOKUP($C2403&amp;"|"&amp;$B2403&amp;"|"&amp;$D2403,Empresas!$C$6:$CC$92,$G2403+6+1,0),0))))</f>
        <v>0</v>
      </c>
      <c r="AC2403" s="147">
        <f>IF(AND($I2403="Si",L2403=1),1,IF(AND($I2403="Fisico",L2403=1),1,IF(AND(L2403=1,$I2403="Electronico"),2,IF(L2403=1,VLOOKUP($C2403&amp;"|"&amp;$B2403&amp;"|"&amp;$D2403,Empresas!$C$6:$CC$92,$G2403+6+1,0),0))))</f>
        <v>0</v>
      </c>
      <c r="AD2403" s="147">
        <f>IF(AND($I2403="Si",M2403=1),1,IF(AND($I2403="Fisico",M2403=1),1,IF(AND(M2403=1,$I2403="Electronico"),2,IF(M2403=1,VLOOKUP($C2403&amp;"|"&amp;$B2403&amp;"|"&amp;$D2403,Empresas!$C$6:$CC$92,$G2403+6+1,0),0))))</f>
        <v>0</v>
      </c>
      <c r="AE2403" s="147">
        <f>IF(AND($I2403="Si",N2403=1),1,IF(AND($I2403="Fisico",N2403=1),1,IF(AND(N2403=1,$I2403="Electronico"),2,IF(N2403=1,VLOOKUP($C2403&amp;"|"&amp;$B2403&amp;"|"&amp;$D2403,Empresas!$C$6:$CC$92,$G2403+6+1,0),0))))</f>
        <v>0</v>
      </c>
      <c r="AF2403" s="147">
        <f>IF(AND($I2403="Si",O2403=1),1,IF(AND($I2403="Fisico",O2403=1),1,IF(AND(O2403=1,$I2403="Electronico"),2,IF(O2403=1,VLOOKUP($C2403&amp;"|"&amp;$B2403&amp;"|"&amp;$D2403,Empresas!$C$6:$CC$92,$G2403+6+1,0),0))))</f>
        <v>0</v>
      </c>
      <c r="AG2403" s="147">
        <f>IF(AND($I2403="Si",P2403=1),1,IF(AND($I2403="Fisico",P2403=1),1,IF(AND(P2403=1,$I2403="Electronico"),2,IF(P2403=1,VLOOKUP($C2403&amp;"|"&amp;$B2403&amp;"|"&amp;$D2403,Empresas!$C$6:$CC$92,$G2403+6+1,0),0))))</f>
        <v>0</v>
      </c>
      <c r="AH2403" s="147">
        <f>IF(AND($I2403="Si",Q2403=1),1,IF(AND($I2403="Fisico",Q2403=1),1,IF(AND(Q2403=1,$I2403="Electronico"),2,IF(Q2403=1,VLOOKUP($C2403&amp;"|"&amp;$B2403&amp;"|"&amp;$D2403,Empresas!$C$6:$CC$92,$G2403+6+1,0),0))))</f>
        <v>0</v>
      </c>
      <c r="AI2403" s="147">
        <f>IF(AND($I2403="Si",R2403=1),1,IF(AND($I2403="Fisico",R2403=1),1,IF(AND(R2403=1,$I2403="Electronico"),2,IF(R2403=1,VLOOKUP($C2403&amp;"|"&amp;$B2403&amp;"|"&amp;$D2403,Empresas!$C$6:$CC$92,$G2403+6+1,0),0))))</f>
        <v>0</v>
      </c>
      <c r="AJ2403" s="147">
        <f>IF(AND($I2403="Si",S2403=1),1,IF(AND($I2403="Fisico",S2403=1),1,IF(AND(S2403=1,$I2403="Electronico"),2,IF(S2403=1,VLOOKUP($C2403&amp;"|"&amp;$B2403&amp;"|"&amp;$D2403,Empresas!$C$6:$CC$92,$G2403+6+1,0),0))))</f>
        <v>0</v>
      </c>
      <c r="AK2403" s="147">
        <f>IF(AND($I2403="Si",T2403=1),1,IF(AND($I2403="Fisico",T2403=1),1,IF(AND(T2403=1,$I2403="Electronico"),2,IF(T2403=1,VLOOKUP($C2403&amp;"|"&amp;$B2403&amp;"|"&amp;$D2403,Empresas!$C$6:$CC$92,$G2403+6+1,0),0))))</f>
        <v>0</v>
      </c>
      <c r="AL2403" s="147">
        <f>IF(AND($I2403="Si",U2403=1),1,IF(AND($I2403="Fisico",U2403=1),1,IF(AND(U2403=1,$I2403="Electronico"),2,IF(U2403=1,VLOOKUP($C2403&amp;"|"&amp;$B2403&amp;"|"&amp;$D2403,Empresas!$C$6:$CC$92,$G2403+6+1,0),0))))</f>
        <v>0</v>
      </c>
      <c r="AM2403" s="149">
        <f t="shared" si="390"/>
        <v>0</v>
      </c>
      <c r="AN2403" s="149">
        <f t="shared" si="391"/>
        <v>0</v>
      </c>
      <c r="AO2403" s="152">
        <f t="shared" si="392"/>
        <v>0</v>
      </c>
    </row>
    <row r="2404" spans="1:41" x14ac:dyDescent="0.25">
      <c r="A2404" s="140" t="str">
        <f>VLOOKUP(D2404,Empresas!$D$7:$F$91,3,0)</f>
        <v>Omar</v>
      </c>
      <c r="B2404" s="141" t="str">
        <f>VLOOKUP(D2404,Empresas!$D$7:$G$91,4,0)</f>
        <v>Kheilly</v>
      </c>
      <c r="C2404" s="141" t="s">
        <v>544</v>
      </c>
      <c r="D2404" s="141" t="s">
        <v>484</v>
      </c>
      <c r="E2404" s="141" t="str">
        <f>VLOOKUP(D2404,Empresas!$D$7:$E$92,2,0)</f>
        <v>RISK INSTITUTE S.A.C</v>
      </c>
      <c r="F2404" s="141" t="s">
        <v>179</v>
      </c>
      <c r="G2404" s="142">
        <f t="shared" si="395"/>
        <v>57</v>
      </c>
      <c r="H2404" s="142" t="str">
        <f>VLOOKUP(D2404,Empresas!$D$6:$L$92,7,0)</f>
        <v>Trimestral</v>
      </c>
      <c r="I2404" s="141" t="str">
        <f>VLOOKUP(VLOOKUP(D2404&amp;"|"&amp;B2404,Empresas!$I$7:$CB$92,G2404,0),Tablas!$A$8:$B$10,2,0)</f>
        <v>No aplica</v>
      </c>
      <c r="J2404" s="78"/>
      <c r="K2404" s="78"/>
      <c r="L2404" s="78"/>
      <c r="M2404" s="78"/>
      <c r="N2404" s="78"/>
      <c r="O2404" s="78"/>
      <c r="P2404" s="78"/>
      <c r="Q2404" s="78"/>
      <c r="R2404" s="78"/>
      <c r="S2404" s="78"/>
      <c r="T2404" s="78"/>
      <c r="U2404" s="78"/>
      <c r="V2404" s="78" t="str">
        <f>VLOOKUP(D2404,Empresas!$D$7:$CF$91,81,0)</f>
        <v>B</v>
      </c>
      <c r="W2404" s="78" t="str">
        <f>VLOOKUP(D2404,Empresas!$D$7:$M$91,10,0)</f>
        <v>Mype</v>
      </c>
      <c r="X2404" s="69" t="str">
        <f t="shared" si="388"/>
        <v>NO</v>
      </c>
      <c r="Y2404" s="153" t="str">
        <f t="shared" si="389"/>
        <v>No aplica</v>
      </c>
      <c r="Z2404" s="147">
        <f>IF(Y2404="No aplica",0,IF(I2404="no",0,IF(I2404="No aplica",0,IF(I2404="Si",1,IF(I2404="Fisico",1,IF(I2404="Electronico",2,VLOOKUP(C2404&amp;"|"&amp;B2404&amp;"|"&amp;D2404,Empresas!$C$6:$CC$92,G2404+6+1,0)))))))</f>
        <v>0</v>
      </c>
      <c r="AA2404" s="147">
        <f>IF(AND($I2404="Si",J2404=1),1,IF(AND($I2404="Fisico",J2404=1),1,IF(AND(J2404=1,$I2404="Electronico"),2,IF(J2404=1,VLOOKUP($C2404&amp;"|"&amp;$B2404&amp;"|"&amp;$D2404,Empresas!$C$6:$CC$92,$G2404+6+1,0),0))))</f>
        <v>0</v>
      </c>
      <c r="AB2404" s="147">
        <f>IF(AND($I2404="Si",K2404=1),1,IF(AND($I2404="Fisico",K2404=1),1,IF(AND(K2404=1,$I2404="Electronico"),2,IF(K2404=1,VLOOKUP($C2404&amp;"|"&amp;$B2404&amp;"|"&amp;$D2404,Empresas!$C$6:$CC$92,$G2404+6+1,0),0))))</f>
        <v>0</v>
      </c>
      <c r="AC2404" s="147">
        <f>IF(AND($I2404="Si",L2404=1),1,IF(AND($I2404="Fisico",L2404=1),1,IF(AND(L2404=1,$I2404="Electronico"),2,IF(L2404=1,VLOOKUP($C2404&amp;"|"&amp;$B2404&amp;"|"&amp;$D2404,Empresas!$C$6:$CC$92,$G2404+6+1,0),0))))</f>
        <v>0</v>
      </c>
      <c r="AD2404" s="147">
        <f>IF(AND($I2404="Si",M2404=1),1,IF(AND($I2404="Fisico",M2404=1),1,IF(AND(M2404=1,$I2404="Electronico"),2,IF(M2404=1,VLOOKUP($C2404&amp;"|"&amp;$B2404&amp;"|"&amp;$D2404,Empresas!$C$6:$CC$92,$G2404+6+1,0),0))))</f>
        <v>0</v>
      </c>
      <c r="AE2404" s="147">
        <f>IF(AND($I2404="Si",N2404=1),1,IF(AND($I2404="Fisico",N2404=1),1,IF(AND(N2404=1,$I2404="Electronico"),2,IF(N2404=1,VLOOKUP($C2404&amp;"|"&amp;$B2404&amp;"|"&amp;$D2404,Empresas!$C$6:$CC$92,$G2404+6+1,0),0))))</f>
        <v>0</v>
      </c>
      <c r="AF2404" s="147">
        <f>IF(AND($I2404="Si",O2404=1),1,IF(AND($I2404="Fisico",O2404=1),1,IF(AND(O2404=1,$I2404="Electronico"),2,IF(O2404=1,VLOOKUP($C2404&amp;"|"&amp;$B2404&amp;"|"&amp;$D2404,Empresas!$C$6:$CC$92,$G2404+6+1,0),0))))</f>
        <v>0</v>
      </c>
      <c r="AG2404" s="147">
        <f>IF(AND($I2404="Si",P2404=1),1,IF(AND($I2404="Fisico",P2404=1),1,IF(AND(P2404=1,$I2404="Electronico"),2,IF(P2404=1,VLOOKUP($C2404&amp;"|"&amp;$B2404&amp;"|"&amp;$D2404,Empresas!$C$6:$CC$92,$G2404+6+1,0),0))))</f>
        <v>0</v>
      </c>
      <c r="AH2404" s="147">
        <f>IF(AND($I2404="Si",Q2404=1),1,IF(AND($I2404="Fisico",Q2404=1),1,IF(AND(Q2404=1,$I2404="Electronico"),2,IF(Q2404=1,VLOOKUP($C2404&amp;"|"&amp;$B2404&amp;"|"&amp;$D2404,Empresas!$C$6:$CC$92,$G2404+6+1,0),0))))</f>
        <v>0</v>
      </c>
      <c r="AI2404" s="147">
        <f>IF(AND($I2404="Si",R2404=1),1,IF(AND($I2404="Fisico",R2404=1),1,IF(AND(R2404=1,$I2404="Electronico"),2,IF(R2404=1,VLOOKUP($C2404&amp;"|"&amp;$B2404&amp;"|"&amp;$D2404,Empresas!$C$6:$CC$92,$G2404+6+1,0),0))))</f>
        <v>0</v>
      </c>
      <c r="AJ2404" s="147">
        <f>IF(AND($I2404="Si",S2404=1),1,IF(AND($I2404="Fisico",S2404=1),1,IF(AND(S2404=1,$I2404="Electronico"),2,IF(S2404=1,VLOOKUP($C2404&amp;"|"&amp;$B2404&amp;"|"&amp;$D2404,Empresas!$C$6:$CC$92,$G2404+6+1,0),0))))</f>
        <v>0</v>
      </c>
      <c r="AK2404" s="147">
        <f>IF(AND($I2404="Si",T2404=1),1,IF(AND($I2404="Fisico",T2404=1),1,IF(AND(T2404=1,$I2404="Electronico"),2,IF(T2404=1,VLOOKUP($C2404&amp;"|"&amp;$B2404&amp;"|"&amp;$D2404,Empresas!$C$6:$CC$92,$G2404+6+1,0),0))))</f>
        <v>0</v>
      </c>
      <c r="AL2404" s="147">
        <f>IF(AND($I2404="Si",U2404=1),1,IF(AND($I2404="Fisico",U2404=1),1,IF(AND(U2404=1,$I2404="Electronico"),2,IF(U2404=1,VLOOKUP($C2404&amp;"|"&amp;$B2404&amp;"|"&amp;$D2404,Empresas!$C$6:$CC$92,$G2404+6+1,0),0))))</f>
        <v>0</v>
      </c>
      <c r="AM2404" s="149">
        <f t="shared" si="390"/>
        <v>0</v>
      </c>
      <c r="AN2404" s="149">
        <f t="shared" si="391"/>
        <v>0</v>
      </c>
      <c r="AO2404" s="152">
        <f t="shared" si="392"/>
        <v>0</v>
      </c>
    </row>
    <row r="2405" spans="1:41" x14ac:dyDescent="0.25">
      <c r="A2405" s="140" t="str">
        <f>VLOOKUP(D2405,Empresas!$D$7:$F$91,3,0)</f>
        <v>Omar</v>
      </c>
      <c r="B2405" s="141" t="str">
        <f>VLOOKUP(D2405,Empresas!$D$7:$G$91,4,0)</f>
        <v>Kheilly</v>
      </c>
      <c r="C2405" s="141" t="s">
        <v>544</v>
      </c>
      <c r="D2405" s="141" t="s">
        <v>484</v>
      </c>
      <c r="E2405" s="141" t="str">
        <f>VLOOKUP(D2405,Empresas!$D$7:$E$92,2,0)</f>
        <v>RISK INSTITUTE S.A.C</v>
      </c>
      <c r="F2405" s="141" t="s">
        <v>180</v>
      </c>
      <c r="G2405" s="142">
        <f t="shared" si="395"/>
        <v>58</v>
      </c>
      <c r="H2405" s="142" t="str">
        <f>VLOOKUP(D2405,Empresas!$D$6:$L$92,7,0)</f>
        <v>Trimestral</v>
      </c>
      <c r="I2405" s="141" t="str">
        <f>VLOOKUP(VLOOKUP(D2405&amp;"|"&amp;B2405,Empresas!$I$7:$CB$92,G2405,0),Tablas!$A$8:$B$10,2,0)</f>
        <v>No aplica</v>
      </c>
      <c r="J2405" s="78"/>
      <c r="K2405" s="78"/>
      <c r="L2405" s="78"/>
      <c r="M2405" s="78"/>
      <c r="N2405" s="78"/>
      <c r="O2405" s="78"/>
      <c r="P2405" s="78"/>
      <c r="Q2405" s="78"/>
      <c r="R2405" s="78"/>
      <c r="S2405" s="78"/>
      <c r="T2405" s="78"/>
      <c r="U2405" s="78"/>
      <c r="V2405" s="78" t="str">
        <f>VLOOKUP(D2405,Empresas!$D$7:$CF$91,81,0)</f>
        <v>B</v>
      </c>
      <c r="W2405" s="78" t="str">
        <f>VLOOKUP(D2405,Empresas!$D$7:$M$91,10,0)</f>
        <v>Mype</v>
      </c>
      <c r="X2405" s="69" t="str">
        <f t="shared" si="388"/>
        <v>NO</v>
      </c>
      <c r="Y2405" s="153" t="str">
        <f t="shared" si="389"/>
        <v>No aplica</v>
      </c>
      <c r="Z2405" s="147">
        <f>IF(Y2405="No aplica",0,IF(I2405="no",0,IF(I2405="No aplica",0,IF(I2405="Si",1,IF(I2405="Fisico",1,IF(I2405="Electronico",2,VLOOKUP(C2405&amp;"|"&amp;B2405&amp;"|"&amp;D2405,Empresas!$C$6:$CC$92,G2405+6+1,0)))))))</f>
        <v>0</v>
      </c>
      <c r="AA2405" s="147">
        <f>IF(AND($I2405="Si",J2405=1),1,IF(AND($I2405="Fisico",J2405=1),1,IF(AND(J2405=1,$I2405="Electronico"),2,IF(J2405=1,VLOOKUP($C2405&amp;"|"&amp;$B2405&amp;"|"&amp;$D2405,Empresas!$C$6:$CC$92,$G2405+6+1,0),0))))</f>
        <v>0</v>
      </c>
      <c r="AB2405" s="147">
        <f>IF(AND($I2405="Si",K2405=1),1,IF(AND($I2405="Fisico",K2405=1),1,IF(AND(K2405=1,$I2405="Electronico"),2,IF(K2405=1,VLOOKUP($C2405&amp;"|"&amp;$B2405&amp;"|"&amp;$D2405,Empresas!$C$6:$CC$92,$G2405+6+1,0),0))))</f>
        <v>0</v>
      </c>
      <c r="AC2405" s="147">
        <f>IF(AND($I2405="Si",L2405=1),1,IF(AND($I2405="Fisico",L2405=1),1,IF(AND(L2405=1,$I2405="Electronico"),2,IF(L2405=1,VLOOKUP($C2405&amp;"|"&amp;$B2405&amp;"|"&amp;$D2405,Empresas!$C$6:$CC$92,$G2405+6+1,0),0))))</f>
        <v>0</v>
      </c>
      <c r="AD2405" s="147">
        <f>IF(AND($I2405="Si",M2405=1),1,IF(AND($I2405="Fisico",M2405=1),1,IF(AND(M2405=1,$I2405="Electronico"),2,IF(M2405=1,VLOOKUP($C2405&amp;"|"&amp;$B2405&amp;"|"&amp;$D2405,Empresas!$C$6:$CC$92,$G2405+6+1,0),0))))</f>
        <v>0</v>
      </c>
      <c r="AE2405" s="147">
        <f>IF(AND($I2405="Si",N2405=1),1,IF(AND($I2405="Fisico",N2405=1),1,IF(AND(N2405=1,$I2405="Electronico"),2,IF(N2405=1,VLOOKUP($C2405&amp;"|"&amp;$B2405&amp;"|"&amp;$D2405,Empresas!$C$6:$CC$92,$G2405+6+1,0),0))))</f>
        <v>0</v>
      </c>
      <c r="AF2405" s="147">
        <f>IF(AND($I2405="Si",O2405=1),1,IF(AND($I2405="Fisico",O2405=1),1,IF(AND(O2405=1,$I2405="Electronico"),2,IF(O2405=1,VLOOKUP($C2405&amp;"|"&amp;$B2405&amp;"|"&amp;$D2405,Empresas!$C$6:$CC$92,$G2405+6+1,0),0))))</f>
        <v>0</v>
      </c>
      <c r="AG2405" s="147">
        <f>IF(AND($I2405="Si",P2405=1),1,IF(AND($I2405="Fisico",P2405=1),1,IF(AND(P2405=1,$I2405="Electronico"),2,IF(P2405=1,VLOOKUP($C2405&amp;"|"&amp;$B2405&amp;"|"&amp;$D2405,Empresas!$C$6:$CC$92,$G2405+6+1,0),0))))</f>
        <v>0</v>
      </c>
      <c r="AH2405" s="147">
        <f>IF(AND($I2405="Si",Q2405=1),1,IF(AND($I2405="Fisico",Q2405=1),1,IF(AND(Q2405=1,$I2405="Electronico"),2,IF(Q2405=1,VLOOKUP($C2405&amp;"|"&amp;$B2405&amp;"|"&amp;$D2405,Empresas!$C$6:$CC$92,$G2405+6+1,0),0))))</f>
        <v>0</v>
      </c>
      <c r="AI2405" s="147">
        <f>IF(AND($I2405="Si",R2405=1),1,IF(AND($I2405="Fisico",R2405=1),1,IF(AND(R2405=1,$I2405="Electronico"),2,IF(R2405=1,VLOOKUP($C2405&amp;"|"&amp;$B2405&amp;"|"&amp;$D2405,Empresas!$C$6:$CC$92,$G2405+6+1,0),0))))</f>
        <v>0</v>
      </c>
      <c r="AJ2405" s="147">
        <f>IF(AND($I2405="Si",S2405=1),1,IF(AND($I2405="Fisico",S2405=1),1,IF(AND(S2405=1,$I2405="Electronico"),2,IF(S2405=1,VLOOKUP($C2405&amp;"|"&amp;$B2405&amp;"|"&amp;$D2405,Empresas!$C$6:$CC$92,$G2405+6+1,0),0))))</f>
        <v>0</v>
      </c>
      <c r="AK2405" s="147">
        <f>IF(AND($I2405="Si",T2405=1),1,IF(AND($I2405="Fisico",T2405=1),1,IF(AND(T2405=1,$I2405="Electronico"),2,IF(T2405=1,VLOOKUP($C2405&amp;"|"&amp;$B2405&amp;"|"&amp;$D2405,Empresas!$C$6:$CC$92,$G2405+6+1,0),0))))</f>
        <v>0</v>
      </c>
      <c r="AL2405" s="147">
        <f>IF(AND($I2405="Si",U2405=1),1,IF(AND($I2405="Fisico",U2405=1),1,IF(AND(U2405=1,$I2405="Electronico"),2,IF(U2405=1,VLOOKUP($C2405&amp;"|"&amp;$B2405&amp;"|"&amp;$D2405,Empresas!$C$6:$CC$92,$G2405+6+1,0),0))))</f>
        <v>0</v>
      </c>
      <c r="AM2405" s="149">
        <f t="shared" si="390"/>
        <v>0</v>
      </c>
      <c r="AN2405" s="149">
        <f t="shared" si="391"/>
        <v>0</v>
      </c>
      <c r="AO2405" s="152">
        <f t="shared" si="392"/>
        <v>0</v>
      </c>
    </row>
    <row r="2406" spans="1:41" x14ac:dyDescent="0.25">
      <c r="A2406" s="140" t="str">
        <f>VLOOKUP(D2406,Empresas!$D$7:$F$91,3,0)</f>
        <v>Omar</v>
      </c>
      <c r="B2406" s="141" t="str">
        <f>VLOOKUP(D2406,Empresas!$D$7:$G$91,4,0)</f>
        <v>Kheilly</v>
      </c>
      <c r="C2406" s="141" t="s">
        <v>544</v>
      </c>
      <c r="D2406" s="141" t="s">
        <v>484</v>
      </c>
      <c r="E2406" s="141" t="str">
        <f>VLOOKUP(D2406,Empresas!$D$7:$E$92,2,0)</f>
        <v>RISK INSTITUTE S.A.C</v>
      </c>
      <c r="F2406" s="141" t="s">
        <v>181</v>
      </c>
      <c r="G2406" s="142">
        <f t="shared" si="395"/>
        <v>59</v>
      </c>
      <c r="H2406" s="142" t="str">
        <f>VLOOKUP(D2406,Empresas!$D$6:$L$92,7,0)</f>
        <v>Trimestral</v>
      </c>
      <c r="I2406" s="141" t="str">
        <f>VLOOKUP(VLOOKUP(D2406&amp;"|"&amp;B2406,Empresas!$I$7:$CB$92,G2406,0),Tablas!$A$8:$B$10,2,0)</f>
        <v>No aplica</v>
      </c>
      <c r="J2406" s="78"/>
      <c r="K2406" s="78"/>
      <c r="L2406" s="78"/>
      <c r="M2406" s="78"/>
      <c r="N2406" s="78"/>
      <c r="O2406" s="78"/>
      <c r="P2406" s="78"/>
      <c r="Q2406" s="78"/>
      <c r="R2406" s="78"/>
      <c r="S2406" s="78"/>
      <c r="T2406" s="78"/>
      <c r="U2406" s="78"/>
      <c r="V2406" s="78" t="str">
        <f>VLOOKUP(D2406,Empresas!$D$7:$CF$91,81,0)</f>
        <v>B</v>
      </c>
      <c r="W2406" s="78" t="str">
        <f>VLOOKUP(D2406,Empresas!$D$7:$M$91,10,0)</f>
        <v>Mype</v>
      </c>
      <c r="X2406" s="69" t="str">
        <f t="shared" si="388"/>
        <v>NO</v>
      </c>
      <c r="Y2406" s="153" t="str">
        <f t="shared" si="389"/>
        <v>No aplica</v>
      </c>
      <c r="Z2406" s="147">
        <f>IF(Y2406="No aplica",0,IF(I2406="no",0,IF(I2406="No aplica",0,IF(I2406="Si",1,IF(I2406="Fisico",1,IF(I2406="Electronico",2,VLOOKUP(C2406&amp;"|"&amp;B2406&amp;"|"&amp;D2406,Empresas!$C$6:$CC$92,G2406+6+1,0)))))))</f>
        <v>0</v>
      </c>
      <c r="AA2406" s="147">
        <f>IF(AND($I2406="Si",J2406=1),1,IF(AND($I2406="Fisico",J2406=1),1,IF(AND(J2406=1,$I2406="Electronico"),2,IF(J2406=1,VLOOKUP($C2406&amp;"|"&amp;$B2406&amp;"|"&amp;$D2406,Empresas!$C$6:$CC$92,$G2406+6+1,0),0))))</f>
        <v>0</v>
      </c>
      <c r="AB2406" s="147">
        <f>IF(AND($I2406="Si",K2406=1),1,IF(AND($I2406="Fisico",K2406=1),1,IF(AND(K2406=1,$I2406="Electronico"),2,IF(K2406=1,VLOOKUP($C2406&amp;"|"&amp;$B2406&amp;"|"&amp;$D2406,Empresas!$C$6:$CC$92,$G2406+6+1,0),0))))</f>
        <v>0</v>
      </c>
      <c r="AC2406" s="147">
        <f>IF(AND($I2406="Si",L2406=1),1,IF(AND($I2406="Fisico",L2406=1),1,IF(AND(L2406=1,$I2406="Electronico"),2,IF(L2406=1,VLOOKUP($C2406&amp;"|"&amp;$B2406&amp;"|"&amp;$D2406,Empresas!$C$6:$CC$92,$G2406+6+1,0),0))))</f>
        <v>0</v>
      </c>
      <c r="AD2406" s="147">
        <f>IF(AND($I2406="Si",M2406=1),1,IF(AND($I2406="Fisico",M2406=1),1,IF(AND(M2406=1,$I2406="Electronico"),2,IF(M2406=1,VLOOKUP($C2406&amp;"|"&amp;$B2406&amp;"|"&amp;$D2406,Empresas!$C$6:$CC$92,$G2406+6+1,0),0))))</f>
        <v>0</v>
      </c>
      <c r="AE2406" s="147">
        <f>IF(AND($I2406="Si",N2406=1),1,IF(AND($I2406="Fisico",N2406=1),1,IF(AND(N2406=1,$I2406="Electronico"),2,IF(N2406=1,VLOOKUP($C2406&amp;"|"&amp;$B2406&amp;"|"&amp;$D2406,Empresas!$C$6:$CC$92,$G2406+6+1,0),0))))</f>
        <v>0</v>
      </c>
      <c r="AF2406" s="147">
        <f>IF(AND($I2406="Si",O2406=1),1,IF(AND($I2406="Fisico",O2406=1),1,IF(AND(O2406=1,$I2406="Electronico"),2,IF(O2406=1,VLOOKUP($C2406&amp;"|"&amp;$B2406&amp;"|"&amp;$D2406,Empresas!$C$6:$CC$92,$G2406+6+1,0),0))))</f>
        <v>0</v>
      </c>
      <c r="AG2406" s="147">
        <f>IF(AND($I2406="Si",P2406=1),1,IF(AND($I2406="Fisico",P2406=1),1,IF(AND(P2406=1,$I2406="Electronico"),2,IF(P2406=1,VLOOKUP($C2406&amp;"|"&amp;$B2406&amp;"|"&amp;$D2406,Empresas!$C$6:$CC$92,$G2406+6+1,0),0))))</f>
        <v>0</v>
      </c>
      <c r="AH2406" s="147">
        <f>IF(AND($I2406="Si",Q2406=1),1,IF(AND($I2406="Fisico",Q2406=1),1,IF(AND(Q2406=1,$I2406="Electronico"),2,IF(Q2406=1,VLOOKUP($C2406&amp;"|"&amp;$B2406&amp;"|"&amp;$D2406,Empresas!$C$6:$CC$92,$G2406+6+1,0),0))))</f>
        <v>0</v>
      </c>
      <c r="AI2406" s="147">
        <f>IF(AND($I2406="Si",R2406=1),1,IF(AND($I2406="Fisico",R2406=1),1,IF(AND(R2406=1,$I2406="Electronico"),2,IF(R2406=1,VLOOKUP($C2406&amp;"|"&amp;$B2406&amp;"|"&amp;$D2406,Empresas!$C$6:$CC$92,$G2406+6+1,0),0))))</f>
        <v>0</v>
      </c>
      <c r="AJ2406" s="147">
        <f>IF(AND($I2406="Si",S2406=1),1,IF(AND($I2406="Fisico",S2406=1),1,IF(AND(S2406=1,$I2406="Electronico"),2,IF(S2406=1,VLOOKUP($C2406&amp;"|"&amp;$B2406&amp;"|"&amp;$D2406,Empresas!$C$6:$CC$92,$G2406+6+1,0),0))))</f>
        <v>0</v>
      </c>
      <c r="AK2406" s="147">
        <f>IF(AND($I2406="Si",T2406=1),1,IF(AND($I2406="Fisico",T2406=1),1,IF(AND(T2406=1,$I2406="Electronico"),2,IF(T2406=1,VLOOKUP($C2406&amp;"|"&amp;$B2406&amp;"|"&amp;$D2406,Empresas!$C$6:$CC$92,$G2406+6+1,0),0))))</f>
        <v>0</v>
      </c>
      <c r="AL2406" s="147">
        <f>IF(AND($I2406="Si",U2406=1),1,IF(AND($I2406="Fisico",U2406=1),1,IF(AND(U2406=1,$I2406="Electronico"),2,IF(U2406=1,VLOOKUP($C2406&amp;"|"&amp;$B2406&amp;"|"&amp;$D2406,Empresas!$C$6:$CC$92,$G2406+6+1,0),0))))</f>
        <v>0</v>
      </c>
      <c r="AM2406" s="149">
        <f t="shared" si="390"/>
        <v>0</v>
      </c>
      <c r="AN2406" s="149">
        <f t="shared" si="391"/>
        <v>0</v>
      </c>
      <c r="AO2406" s="152">
        <f t="shared" si="392"/>
        <v>0</v>
      </c>
    </row>
    <row r="2407" spans="1:41" x14ac:dyDescent="0.25">
      <c r="A2407" s="140" t="str">
        <f>VLOOKUP(D2407,Empresas!$D$7:$F$91,3,0)</f>
        <v>Omar</v>
      </c>
      <c r="B2407" s="141" t="str">
        <f>VLOOKUP(D2407,Empresas!$D$7:$G$91,4,0)</f>
        <v>Kheilly</v>
      </c>
      <c r="C2407" s="141" t="s">
        <v>544</v>
      </c>
      <c r="D2407" s="141" t="s">
        <v>484</v>
      </c>
      <c r="E2407" s="141" t="str">
        <f>VLOOKUP(D2407,Empresas!$D$7:$E$92,2,0)</f>
        <v>RISK INSTITUTE S.A.C</v>
      </c>
      <c r="F2407" s="141" t="s">
        <v>182</v>
      </c>
      <c r="G2407" s="142">
        <f t="shared" si="395"/>
        <v>60</v>
      </c>
      <c r="H2407" s="142" t="str">
        <f>VLOOKUP(D2407,Empresas!$D$6:$L$92,7,0)</f>
        <v>Trimestral</v>
      </c>
      <c r="I2407" s="141" t="str">
        <f>VLOOKUP(VLOOKUP(D2407&amp;"|"&amp;B2407,Empresas!$I$7:$CB$92,G2407,0),Tablas!$A$8:$B$10,2,0)</f>
        <v>No aplica</v>
      </c>
      <c r="J2407" s="78"/>
      <c r="K2407" s="78"/>
      <c r="L2407" s="78"/>
      <c r="M2407" s="78"/>
      <c r="N2407" s="78"/>
      <c r="O2407" s="78"/>
      <c r="P2407" s="78"/>
      <c r="Q2407" s="78"/>
      <c r="R2407" s="78"/>
      <c r="S2407" s="78"/>
      <c r="T2407" s="78"/>
      <c r="U2407" s="78"/>
      <c r="V2407" s="78" t="str">
        <f>VLOOKUP(D2407,Empresas!$D$7:$CF$91,81,0)</f>
        <v>B</v>
      </c>
      <c r="W2407" s="78" t="str">
        <f>VLOOKUP(D2407,Empresas!$D$7:$M$91,10,0)</f>
        <v>Mype</v>
      </c>
      <c r="X2407" s="69" t="str">
        <f t="shared" si="388"/>
        <v>NO</v>
      </c>
      <c r="Y2407" s="153" t="str">
        <f t="shared" si="389"/>
        <v>No aplica</v>
      </c>
      <c r="Z2407" s="147">
        <f>IF(Y2407="No aplica",0,IF(I2407="no",0,IF(I2407="No aplica",0,IF(I2407="Si",1,IF(I2407="Fisico",1,IF(I2407="Electronico",2,VLOOKUP(C2407&amp;"|"&amp;B2407&amp;"|"&amp;D2407,Empresas!$C$6:$CC$92,G2407+6+1,0)))))))</f>
        <v>0</v>
      </c>
      <c r="AA2407" s="147">
        <f>IF(AND($I2407="Si",J2407=1),1,IF(AND($I2407="Fisico",J2407=1),1,IF(AND(J2407=1,$I2407="Electronico"),2,IF(J2407=1,VLOOKUP($C2407&amp;"|"&amp;$B2407&amp;"|"&amp;$D2407,Empresas!$C$6:$CC$92,$G2407+6+1,0),0))))</f>
        <v>0</v>
      </c>
      <c r="AB2407" s="147">
        <f>IF(AND($I2407="Si",K2407=1),1,IF(AND($I2407="Fisico",K2407=1),1,IF(AND(K2407=1,$I2407="Electronico"),2,IF(K2407=1,VLOOKUP($C2407&amp;"|"&amp;$B2407&amp;"|"&amp;$D2407,Empresas!$C$6:$CC$92,$G2407+6+1,0),0))))</f>
        <v>0</v>
      </c>
      <c r="AC2407" s="147">
        <f>IF(AND($I2407="Si",L2407=1),1,IF(AND($I2407="Fisico",L2407=1),1,IF(AND(L2407=1,$I2407="Electronico"),2,IF(L2407=1,VLOOKUP($C2407&amp;"|"&amp;$B2407&amp;"|"&amp;$D2407,Empresas!$C$6:$CC$92,$G2407+6+1,0),0))))</f>
        <v>0</v>
      </c>
      <c r="AD2407" s="147">
        <f>IF(AND($I2407="Si",M2407=1),1,IF(AND($I2407="Fisico",M2407=1),1,IF(AND(M2407=1,$I2407="Electronico"),2,IF(M2407=1,VLOOKUP($C2407&amp;"|"&amp;$B2407&amp;"|"&amp;$D2407,Empresas!$C$6:$CC$92,$G2407+6+1,0),0))))</f>
        <v>0</v>
      </c>
      <c r="AE2407" s="147">
        <f>IF(AND($I2407="Si",N2407=1),1,IF(AND($I2407="Fisico",N2407=1),1,IF(AND(N2407=1,$I2407="Electronico"),2,IF(N2407=1,VLOOKUP($C2407&amp;"|"&amp;$B2407&amp;"|"&amp;$D2407,Empresas!$C$6:$CC$92,$G2407+6+1,0),0))))</f>
        <v>0</v>
      </c>
      <c r="AF2407" s="147">
        <f>IF(AND($I2407="Si",O2407=1),1,IF(AND($I2407="Fisico",O2407=1),1,IF(AND(O2407=1,$I2407="Electronico"),2,IF(O2407=1,VLOOKUP($C2407&amp;"|"&amp;$B2407&amp;"|"&amp;$D2407,Empresas!$C$6:$CC$92,$G2407+6+1,0),0))))</f>
        <v>0</v>
      </c>
      <c r="AG2407" s="147">
        <f>IF(AND($I2407="Si",P2407=1),1,IF(AND($I2407="Fisico",P2407=1),1,IF(AND(P2407=1,$I2407="Electronico"),2,IF(P2407=1,VLOOKUP($C2407&amp;"|"&amp;$B2407&amp;"|"&amp;$D2407,Empresas!$C$6:$CC$92,$G2407+6+1,0),0))))</f>
        <v>0</v>
      </c>
      <c r="AH2407" s="147">
        <f>IF(AND($I2407="Si",Q2407=1),1,IF(AND($I2407="Fisico",Q2407=1),1,IF(AND(Q2407=1,$I2407="Electronico"),2,IF(Q2407=1,VLOOKUP($C2407&amp;"|"&amp;$B2407&amp;"|"&amp;$D2407,Empresas!$C$6:$CC$92,$G2407+6+1,0),0))))</f>
        <v>0</v>
      </c>
      <c r="AI2407" s="147">
        <f>IF(AND($I2407="Si",R2407=1),1,IF(AND($I2407="Fisico",R2407=1),1,IF(AND(R2407=1,$I2407="Electronico"),2,IF(R2407=1,VLOOKUP($C2407&amp;"|"&amp;$B2407&amp;"|"&amp;$D2407,Empresas!$C$6:$CC$92,$G2407+6+1,0),0))))</f>
        <v>0</v>
      </c>
      <c r="AJ2407" s="147">
        <f>IF(AND($I2407="Si",S2407=1),1,IF(AND($I2407="Fisico",S2407=1),1,IF(AND(S2407=1,$I2407="Electronico"),2,IF(S2407=1,VLOOKUP($C2407&amp;"|"&amp;$B2407&amp;"|"&amp;$D2407,Empresas!$C$6:$CC$92,$G2407+6+1,0),0))))</f>
        <v>0</v>
      </c>
      <c r="AK2407" s="147">
        <f>IF(AND($I2407="Si",T2407=1),1,IF(AND($I2407="Fisico",T2407=1),1,IF(AND(T2407=1,$I2407="Electronico"),2,IF(T2407=1,VLOOKUP($C2407&amp;"|"&amp;$B2407&amp;"|"&amp;$D2407,Empresas!$C$6:$CC$92,$G2407+6+1,0),0))))</f>
        <v>0</v>
      </c>
      <c r="AL2407" s="147">
        <f>IF(AND($I2407="Si",U2407=1),1,IF(AND($I2407="Fisico",U2407=1),1,IF(AND(U2407=1,$I2407="Electronico"),2,IF(U2407=1,VLOOKUP($C2407&amp;"|"&amp;$B2407&amp;"|"&amp;$D2407,Empresas!$C$6:$CC$92,$G2407+6+1,0),0))))</f>
        <v>0</v>
      </c>
      <c r="AM2407" s="149">
        <f t="shared" si="390"/>
        <v>0</v>
      </c>
      <c r="AN2407" s="149">
        <f t="shared" si="391"/>
        <v>0</v>
      </c>
      <c r="AO2407" s="152">
        <f t="shared" si="392"/>
        <v>0</v>
      </c>
    </row>
    <row r="2408" spans="1:41" x14ac:dyDescent="0.25">
      <c r="A2408" s="143" t="str">
        <f>VLOOKUP(D2408,Empresas!$D$7:$F$91,3,0)</f>
        <v>Omar</v>
      </c>
      <c r="B2408" s="144" t="str">
        <f>VLOOKUP(D2408,Empresas!$D$7:$G$91,4,0)</f>
        <v>Kheilly</v>
      </c>
      <c r="C2408" s="144" t="s">
        <v>544</v>
      </c>
      <c r="D2408" s="144" t="s">
        <v>484</v>
      </c>
      <c r="E2408" s="144" t="str">
        <f>VLOOKUP(D2408,Empresas!$D$7:$E$92,2,0)</f>
        <v>RISK INSTITUTE S.A.C</v>
      </c>
      <c r="F2408" s="144" t="s">
        <v>183</v>
      </c>
      <c r="G2408" s="145">
        <f>+Empresas!$BR$2</f>
        <v>62</v>
      </c>
      <c r="H2408" s="145" t="str">
        <f>VLOOKUP(D2408,Empresas!$D$6:$L$92,7,0)</f>
        <v>Trimestral</v>
      </c>
      <c r="I2408" s="144" t="str">
        <f>VLOOKUP(VLOOKUP(D2408&amp;"|"&amp;B2408,Empresas!$I$7:$CB$92,G2408,0),Tablas!$A$13:$B$14,2,0)</f>
        <v>Si</v>
      </c>
      <c r="J2408" s="78">
        <v>1</v>
      </c>
      <c r="K2408" s="78">
        <v>1</v>
      </c>
      <c r="L2408" s="78">
        <v>1</v>
      </c>
      <c r="M2408" s="78">
        <v>1</v>
      </c>
      <c r="N2408" s="78">
        <v>1</v>
      </c>
      <c r="O2408" s="78">
        <v>1</v>
      </c>
      <c r="P2408" s="78">
        <v>1</v>
      </c>
      <c r="Q2408" s="78">
        <v>1</v>
      </c>
      <c r="R2408" s="78"/>
      <c r="S2408" s="78"/>
      <c r="T2408" s="78"/>
      <c r="U2408" s="78"/>
      <c r="V2408" s="78" t="str">
        <f>VLOOKUP(D2408,Empresas!$D$7:$CF$91,81,0)</f>
        <v>B</v>
      </c>
      <c r="W2408" s="78" t="str">
        <f>VLOOKUP(D2408,Empresas!$D$7:$M$91,10,0)</f>
        <v>Mype</v>
      </c>
      <c r="X2408" s="69" t="str">
        <f t="shared" si="388"/>
        <v>SI</v>
      </c>
      <c r="Y2408" s="153" t="str">
        <f t="shared" si="389"/>
        <v>Si aplica</v>
      </c>
      <c r="Z2408" s="147">
        <f>IF(Y2408="No aplica",0,IF(I2408="no",0,IF(I2408="No aplica",0,IF(I2408="Si",1,IF(I2408="Fisico",1,IF(I2408="Electronico",2,VLOOKUP(C2408&amp;"|"&amp;B2408&amp;"|"&amp;D2408,Empresas!$C$6:$CC$92,G2408+6+1,0)))))))</f>
        <v>1</v>
      </c>
      <c r="AA2408" s="147">
        <f>IF(AND($I2408="Si",J2408=1),1,IF(AND($I2408="Fisico",J2408=1),1,IF(AND(J2408=1,$I2408="Electronico"),2,IF(J2408=1,VLOOKUP($C2408&amp;"|"&amp;$B2408&amp;"|"&amp;$D2408,Empresas!$C$6:$CC$92,$G2408+6+1,0),0))))</f>
        <v>1</v>
      </c>
      <c r="AB2408" s="147">
        <f>IF(AND($I2408="Si",K2408=1),1,IF(AND($I2408="Fisico",K2408=1),1,IF(AND(K2408=1,$I2408="Electronico"),2,IF(K2408=1,VLOOKUP($C2408&amp;"|"&amp;$B2408&amp;"|"&amp;$D2408,Empresas!$C$6:$CC$92,$G2408+6+1,0),0))))</f>
        <v>1</v>
      </c>
      <c r="AC2408" s="147">
        <f>IF(AND($I2408="Si",L2408=1),1,IF(AND($I2408="Fisico",L2408=1),1,IF(AND(L2408=1,$I2408="Electronico"),2,IF(L2408=1,VLOOKUP($C2408&amp;"|"&amp;$B2408&amp;"|"&amp;$D2408,Empresas!$C$6:$CC$92,$G2408+6+1,0),0))))</f>
        <v>1</v>
      </c>
      <c r="AD2408" s="147">
        <f>IF(AND($I2408="Si",M2408=1),1,IF(AND($I2408="Fisico",M2408=1),1,IF(AND(M2408=1,$I2408="Electronico"),2,IF(M2408=1,VLOOKUP($C2408&amp;"|"&amp;$B2408&amp;"|"&amp;$D2408,Empresas!$C$6:$CC$92,$G2408+6+1,0),0))))</f>
        <v>1</v>
      </c>
      <c r="AE2408" s="147">
        <f>IF(AND($I2408="Si",N2408=1),1,IF(AND($I2408="Fisico",N2408=1),1,IF(AND(N2408=1,$I2408="Electronico"),2,IF(N2408=1,VLOOKUP($C2408&amp;"|"&amp;$B2408&amp;"|"&amp;$D2408,Empresas!$C$6:$CC$92,$G2408+6+1,0),0))))</f>
        <v>1</v>
      </c>
      <c r="AF2408" s="147">
        <f>IF(AND($I2408="Si",O2408=1),1,IF(AND($I2408="Fisico",O2408=1),1,IF(AND(O2408=1,$I2408="Electronico"),2,IF(O2408=1,VLOOKUP($C2408&amp;"|"&amp;$B2408&amp;"|"&amp;$D2408,Empresas!$C$6:$CC$92,$G2408+6+1,0),0))))</f>
        <v>1</v>
      </c>
      <c r="AG2408" s="147">
        <f>IF(AND($I2408="Si",P2408=1),1,IF(AND($I2408="Fisico",P2408=1),1,IF(AND(P2408=1,$I2408="Electronico"),2,IF(P2408=1,VLOOKUP($C2408&amp;"|"&amp;$B2408&amp;"|"&amp;$D2408,Empresas!$C$6:$CC$92,$G2408+6+1,0),0))))</f>
        <v>1</v>
      </c>
      <c r="AH2408" s="147">
        <f>IF(AND($I2408="Si",Q2408=1),1,IF(AND($I2408="Fisico",Q2408=1),1,IF(AND(Q2408=1,$I2408="Electronico"),2,IF(Q2408=1,VLOOKUP($C2408&amp;"|"&amp;$B2408&amp;"|"&amp;$D2408,Empresas!$C$6:$CC$92,$G2408+6+1,0),0))))</f>
        <v>1</v>
      </c>
      <c r="AI2408" s="147">
        <f>IF(AND($I2408="Si",R2408=1),1,IF(AND($I2408="Fisico",R2408=1),1,IF(AND(R2408=1,$I2408="Electronico"),2,IF(R2408=1,VLOOKUP($C2408&amp;"|"&amp;$B2408&amp;"|"&amp;$D2408,Empresas!$C$6:$CC$92,$G2408+6+1,0),0))))</f>
        <v>0</v>
      </c>
      <c r="AJ2408" s="147">
        <f>IF(AND($I2408="Si",S2408=1),1,IF(AND($I2408="Fisico",S2408=1),1,IF(AND(S2408=1,$I2408="Electronico"),2,IF(S2408=1,VLOOKUP($C2408&amp;"|"&amp;$B2408&amp;"|"&amp;$D2408,Empresas!$C$6:$CC$92,$G2408+6+1,0),0))))</f>
        <v>0</v>
      </c>
      <c r="AK2408" s="147">
        <f>IF(AND($I2408="Si",T2408=1),1,IF(AND($I2408="Fisico",T2408=1),1,IF(AND(T2408=1,$I2408="Electronico"),2,IF(T2408=1,VLOOKUP($C2408&amp;"|"&amp;$B2408&amp;"|"&amp;$D2408,Empresas!$C$6:$CC$92,$G2408+6+1,0),0))))</f>
        <v>0</v>
      </c>
      <c r="AL2408" s="147">
        <f>IF(AND($I2408="Si",U2408=1),1,IF(AND($I2408="Fisico",U2408=1),1,IF(AND(U2408=1,$I2408="Electronico"),2,IF(U2408=1,VLOOKUP($C2408&amp;"|"&amp;$B2408&amp;"|"&amp;$D2408,Empresas!$C$6:$CC$92,$G2408+6+1,0),0))))</f>
        <v>0</v>
      </c>
      <c r="AM2408" s="149">
        <f t="shared" si="390"/>
        <v>8</v>
      </c>
      <c r="AN2408" s="149">
        <f t="shared" si="391"/>
        <v>8</v>
      </c>
      <c r="AO2408" s="152">
        <f t="shared" si="392"/>
        <v>1</v>
      </c>
    </row>
    <row r="2409" spans="1:41" x14ac:dyDescent="0.25">
      <c r="A2409" s="143" t="str">
        <f>VLOOKUP(D2409,Empresas!$D$7:$F$91,3,0)</f>
        <v>Omar</v>
      </c>
      <c r="B2409" s="144" t="str">
        <f>VLOOKUP(D2409,Empresas!$D$7:$G$91,4,0)</f>
        <v>Kheilly</v>
      </c>
      <c r="C2409" s="144" t="s">
        <v>544</v>
      </c>
      <c r="D2409" s="144" t="s">
        <v>484</v>
      </c>
      <c r="E2409" s="144" t="str">
        <f>VLOOKUP(D2409,Empresas!$D$7:$E$92,2,0)</f>
        <v>RISK INSTITUTE S.A.C</v>
      </c>
      <c r="F2409" s="144" t="s">
        <v>184</v>
      </c>
      <c r="G2409" s="145">
        <f>+G2408+1</f>
        <v>63</v>
      </c>
      <c r="H2409" s="145" t="str">
        <f>VLOOKUP(D2409,Empresas!$D$6:$L$92,7,0)</f>
        <v>Trimestral</v>
      </c>
      <c r="I2409" s="144" t="str">
        <f>VLOOKUP(VLOOKUP(D2409&amp;"|"&amp;B2409,Empresas!$I$7:$CB$92,G2409,0),Tablas!$A$13:$B$14,2,0)</f>
        <v>Si</v>
      </c>
      <c r="J2409" s="78">
        <v>1</v>
      </c>
      <c r="K2409" s="78">
        <v>1</v>
      </c>
      <c r="L2409" s="78">
        <v>1</v>
      </c>
      <c r="M2409" s="78">
        <v>1</v>
      </c>
      <c r="N2409" s="78">
        <v>1</v>
      </c>
      <c r="O2409" s="78">
        <v>1</v>
      </c>
      <c r="P2409" s="78">
        <v>1</v>
      </c>
      <c r="Q2409" s="78">
        <v>1</v>
      </c>
      <c r="R2409" s="78"/>
      <c r="S2409" s="78"/>
      <c r="T2409" s="78"/>
      <c r="U2409" s="78"/>
      <c r="V2409" s="78" t="str">
        <f>VLOOKUP(D2409,Empresas!$D$7:$CF$91,81,0)</f>
        <v>B</v>
      </c>
      <c r="W2409" s="78" t="str">
        <f>VLOOKUP(D2409,Empresas!$D$7:$M$91,10,0)</f>
        <v>Mype</v>
      </c>
      <c r="X2409" s="69" t="str">
        <f t="shared" si="388"/>
        <v>SI</v>
      </c>
      <c r="Y2409" s="153" t="str">
        <f t="shared" si="389"/>
        <v>Si aplica</v>
      </c>
      <c r="Z2409" s="147">
        <f>IF(Y2409="No aplica",0,IF(I2409="no",0,IF(I2409="No aplica",0,IF(I2409="Si",1,IF(I2409="Fisico",1,IF(I2409="Electronico",2,VLOOKUP(C2409&amp;"|"&amp;B2409&amp;"|"&amp;D2409,Empresas!$C$6:$CC$92,G2409+6+1,0)))))))</f>
        <v>1</v>
      </c>
      <c r="AA2409" s="147">
        <f>IF(AND($I2409="Si",J2409=1),1,IF(AND($I2409="Fisico",J2409=1),1,IF(AND(J2409=1,$I2409="Electronico"),2,IF(J2409=1,VLOOKUP($C2409&amp;"|"&amp;$B2409&amp;"|"&amp;$D2409,Empresas!$C$6:$CC$92,$G2409+6+1,0),0))))</f>
        <v>1</v>
      </c>
      <c r="AB2409" s="147">
        <f>IF(AND($I2409="Si",K2409=1),1,IF(AND($I2409="Fisico",K2409=1),1,IF(AND(K2409=1,$I2409="Electronico"),2,IF(K2409=1,VLOOKUP($C2409&amp;"|"&amp;$B2409&amp;"|"&amp;$D2409,Empresas!$C$6:$CC$92,$G2409+6+1,0),0))))</f>
        <v>1</v>
      </c>
      <c r="AC2409" s="147">
        <f>IF(AND($I2409="Si",L2409=1),1,IF(AND($I2409="Fisico",L2409=1),1,IF(AND(L2409=1,$I2409="Electronico"),2,IF(L2409=1,VLOOKUP($C2409&amp;"|"&amp;$B2409&amp;"|"&amp;$D2409,Empresas!$C$6:$CC$92,$G2409+6+1,0),0))))</f>
        <v>1</v>
      </c>
      <c r="AD2409" s="147">
        <f>IF(AND($I2409="Si",M2409=1),1,IF(AND($I2409="Fisico",M2409=1),1,IF(AND(M2409=1,$I2409="Electronico"),2,IF(M2409=1,VLOOKUP($C2409&amp;"|"&amp;$B2409&amp;"|"&amp;$D2409,Empresas!$C$6:$CC$92,$G2409+6+1,0),0))))</f>
        <v>1</v>
      </c>
      <c r="AE2409" s="147">
        <f>IF(AND($I2409="Si",N2409=1),1,IF(AND($I2409="Fisico",N2409=1),1,IF(AND(N2409=1,$I2409="Electronico"),2,IF(N2409=1,VLOOKUP($C2409&amp;"|"&amp;$B2409&amp;"|"&amp;$D2409,Empresas!$C$6:$CC$92,$G2409+6+1,0),0))))</f>
        <v>1</v>
      </c>
      <c r="AF2409" s="147">
        <f>IF(AND($I2409="Si",O2409=1),1,IF(AND($I2409="Fisico",O2409=1),1,IF(AND(O2409=1,$I2409="Electronico"),2,IF(O2409=1,VLOOKUP($C2409&amp;"|"&amp;$B2409&amp;"|"&amp;$D2409,Empresas!$C$6:$CC$92,$G2409+6+1,0),0))))</f>
        <v>1</v>
      </c>
      <c r="AG2409" s="147">
        <f>IF(AND($I2409="Si",P2409=1),1,IF(AND($I2409="Fisico",P2409=1),1,IF(AND(P2409=1,$I2409="Electronico"),2,IF(P2409=1,VLOOKUP($C2409&amp;"|"&amp;$B2409&amp;"|"&amp;$D2409,Empresas!$C$6:$CC$92,$G2409+6+1,0),0))))</f>
        <v>1</v>
      </c>
      <c r="AH2409" s="147">
        <f>IF(AND($I2409="Si",Q2409=1),1,IF(AND($I2409="Fisico",Q2409=1),1,IF(AND(Q2409=1,$I2409="Electronico"),2,IF(Q2409=1,VLOOKUP($C2409&amp;"|"&amp;$B2409&amp;"|"&amp;$D2409,Empresas!$C$6:$CC$92,$G2409+6+1,0),0))))</f>
        <v>1</v>
      </c>
      <c r="AI2409" s="147">
        <f>IF(AND($I2409="Si",R2409=1),1,IF(AND($I2409="Fisico",R2409=1),1,IF(AND(R2409=1,$I2409="Electronico"),2,IF(R2409=1,VLOOKUP($C2409&amp;"|"&amp;$B2409&amp;"|"&amp;$D2409,Empresas!$C$6:$CC$92,$G2409+6+1,0),0))))</f>
        <v>0</v>
      </c>
      <c r="AJ2409" s="147">
        <f>IF(AND($I2409="Si",S2409=1),1,IF(AND($I2409="Fisico",S2409=1),1,IF(AND(S2409=1,$I2409="Electronico"),2,IF(S2409=1,VLOOKUP($C2409&amp;"|"&amp;$B2409&amp;"|"&amp;$D2409,Empresas!$C$6:$CC$92,$G2409+6+1,0),0))))</f>
        <v>0</v>
      </c>
      <c r="AK2409" s="147">
        <f>IF(AND($I2409="Si",T2409=1),1,IF(AND($I2409="Fisico",T2409=1),1,IF(AND(T2409=1,$I2409="Electronico"),2,IF(T2409=1,VLOOKUP($C2409&amp;"|"&amp;$B2409&amp;"|"&amp;$D2409,Empresas!$C$6:$CC$92,$G2409+6+1,0),0))))</f>
        <v>0</v>
      </c>
      <c r="AL2409" s="147">
        <f>IF(AND($I2409="Si",U2409=1),1,IF(AND($I2409="Fisico",U2409=1),1,IF(AND(U2409=1,$I2409="Electronico"),2,IF(U2409=1,VLOOKUP($C2409&amp;"|"&amp;$B2409&amp;"|"&amp;$D2409,Empresas!$C$6:$CC$92,$G2409+6+1,0),0))))</f>
        <v>0</v>
      </c>
      <c r="AM2409" s="149">
        <f t="shared" si="390"/>
        <v>8</v>
      </c>
      <c r="AN2409" s="149">
        <f t="shared" si="391"/>
        <v>8</v>
      </c>
      <c r="AO2409" s="152">
        <f t="shared" si="392"/>
        <v>1</v>
      </c>
    </row>
    <row r="2410" spans="1:41" x14ac:dyDescent="0.25">
      <c r="A2410" s="143" t="str">
        <f>VLOOKUP(D2410,Empresas!$D$7:$F$91,3,0)</f>
        <v>Omar</v>
      </c>
      <c r="B2410" s="144" t="str">
        <f>VLOOKUP(D2410,Empresas!$D$7:$G$91,4,0)</f>
        <v>Kheilly</v>
      </c>
      <c r="C2410" s="144" t="s">
        <v>544</v>
      </c>
      <c r="D2410" s="144" t="s">
        <v>484</v>
      </c>
      <c r="E2410" s="144" t="str">
        <f>VLOOKUP(D2410,Empresas!$D$7:$E$92,2,0)</f>
        <v>RISK INSTITUTE S.A.C</v>
      </c>
      <c r="F2410" s="144" t="s">
        <v>185</v>
      </c>
      <c r="G2410" s="145">
        <f t="shared" ref="G2410:G2417" si="396">+G2409+1</f>
        <v>64</v>
      </c>
      <c r="H2410" s="145" t="str">
        <f>VLOOKUP(D2410,Empresas!$D$6:$L$92,7,0)</f>
        <v>Trimestral</v>
      </c>
      <c r="I2410" s="144" t="str">
        <f>VLOOKUP(VLOOKUP(D2410&amp;"|"&amp;B2410,Empresas!$I$7:$CB$92,G2410,0),Tablas!$A$13:$B$14,2,0)</f>
        <v>No</v>
      </c>
      <c r="J2410" s="78"/>
      <c r="K2410" s="78"/>
      <c r="L2410" s="78"/>
      <c r="M2410" s="78"/>
      <c r="N2410" s="78"/>
      <c r="O2410" s="78"/>
      <c r="P2410" s="78"/>
      <c r="Q2410" s="78"/>
      <c r="R2410" s="78"/>
      <c r="S2410" s="78"/>
      <c r="T2410" s="78"/>
      <c r="U2410" s="78"/>
      <c r="V2410" s="78" t="str">
        <f>VLOOKUP(D2410,Empresas!$D$7:$CF$91,81,0)</f>
        <v>B</v>
      </c>
      <c r="W2410" s="78" t="str">
        <f>VLOOKUP(D2410,Empresas!$D$7:$M$91,10,0)</f>
        <v>Mype</v>
      </c>
      <c r="X2410" s="69" t="str">
        <f t="shared" si="388"/>
        <v>SI</v>
      </c>
      <c r="Y2410" s="153" t="str">
        <f t="shared" si="389"/>
        <v>No aplica</v>
      </c>
      <c r="Z2410" s="147">
        <f>IF(Y2410="No aplica",0,IF(I2410="no",0,IF(I2410="No aplica",0,IF(I2410="Si",1,IF(I2410="Fisico",1,IF(I2410="Electronico",2,VLOOKUP(C2410&amp;"|"&amp;B2410&amp;"|"&amp;D2410,Empresas!$C$6:$CC$92,G2410+6+1,0)))))))</f>
        <v>0</v>
      </c>
      <c r="AA2410" s="147">
        <f>IF(AND($I2410="Si",J2410=1),1,IF(AND($I2410="Fisico",J2410=1),1,IF(AND(J2410=1,$I2410="Electronico"),2,IF(J2410=1,VLOOKUP($C2410&amp;"|"&amp;$B2410&amp;"|"&amp;$D2410,Empresas!$C$6:$CC$92,$G2410+6+1,0),0))))</f>
        <v>0</v>
      </c>
      <c r="AB2410" s="147">
        <f>IF(AND($I2410="Si",K2410=1),1,IF(AND($I2410="Fisico",K2410=1),1,IF(AND(K2410=1,$I2410="Electronico"),2,IF(K2410=1,VLOOKUP($C2410&amp;"|"&amp;$B2410&amp;"|"&amp;$D2410,Empresas!$C$6:$CC$92,$G2410+6+1,0),0))))</f>
        <v>0</v>
      </c>
      <c r="AC2410" s="147">
        <f>IF(AND($I2410="Si",L2410=1),1,IF(AND($I2410="Fisico",L2410=1),1,IF(AND(L2410=1,$I2410="Electronico"),2,IF(L2410=1,VLOOKUP($C2410&amp;"|"&amp;$B2410&amp;"|"&amp;$D2410,Empresas!$C$6:$CC$92,$G2410+6+1,0),0))))</f>
        <v>0</v>
      </c>
      <c r="AD2410" s="147">
        <f>IF(AND($I2410="Si",M2410=1),1,IF(AND($I2410="Fisico",M2410=1),1,IF(AND(M2410=1,$I2410="Electronico"),2,IF(M2410=1,VLOOKUP($C2410&amp;"|"&amp;$B2410&amp;"|"&amp;$D2410,Empresas!$C$6:$CC$92,$G2410+6+1,0),0))))</f>
        <v>0</v>
      </c>
      <c r="AE2410" s="147">
        <f>IF(AND($I2410="Si",N2410=1),1,IF(AND($I2410="Fisico",N2410=1),1,IF(AND(N2410=1,$I2410="Electronico"),2,IF(N2410=1,VLOOKUP($C2410&amp;"|"&amp;$B2410&amp;"|"&amp;$D2410,Empresas!$C$6:$CC$92,$G2410+6+1,0),0))))</f>
        <v>0</v>
      </c>
      <c r="AF2410" s="147">
        <f>IF(AND($I2410="Si",O2410=1),1,IF(AND($I2410="Fisico",O2410=1),1,IF(AND(O2410=1,$I2410="Electronico"),2,IF(O2410=1,VLOOKUP($C2410&amp;"|"&amp;$B2410&amp;"|"&amp;$D2410,Empresas!$C$6:$CC$92,$G2410+6+1,0),0))))</f>
        <v>0</v>
      </c>
      <c r="AG2410" s="147">
        <f>IF(AND($I2410="Si",P2410=1),1,IF(AND($I2410="Fisico",P2410=1),1,IF(AND(P2410=1,$I2410="Electronico"),2,IF(P2410=1,VLOOKUP($C2410&amp;"|"&amp;$B2410&amp;"|"&amp;$D2410,Empresas!$C$6:$CC$92,$G2410+6+1,0),0))))</f>
        <v>0</v>
      </c>
      <c r="AH2410" s="147">
        <f>IF(AND($I2410="Si",Q2410=1),1,IF(AND($I2410="Fisico",Q2410=1),1,IF(AND(Q2410=1,$I2410="Electronico"),2,IF(Q2410=1,VLOOKUP($C2410&amp;"|"&amp;$B2410&amp;"|"&amp;$D2410,Empresas!$C$6:$CC$92,$G2410+6+1,0),0))))</f>
        <v>0</v>
      </c>
      <c r="AI2410" s="147">
        <f>IF(AND($I2410="Si",R2410=1),1,IF(AND($I2410="Fisico",R2410=1),1,IF(AND(R2410=1,$I2410="Electronico"),2,IF(R2410=1,VLOOKUP($C2410&amp;"|"&amp;$B2410&amp;"|"&amp;$D2410,Empresas!$C$6:$CC$92,$G2410+6+1,0),0))))</f>
        <v>0</v>
      </c>
      <c r="AJ2410" s="147">
        <f>IF(AND($I2410="Si",S2410=1),1,IF(AND($I2410="Fisico",S2410=1),1,IF(AND(S2410=1,$I2410="Electronico"),2,IF(S2410=1,VLOOKUP($C2410&amp;"|"&amp;$B2410&amp;"|"&amp;$D2410,Empresas!$C$6:$CC$92,$G2410+6+1,0),0))))</f>
        <v>0</v>
      </c>
      <c r="AK2410" s="147">
        <f>IF(AND($I2410="Si",T2410=1),1,IF(AND($I2410="Fisico",T2410=1),1,IF(AND(T2410=1,$I2410="Electronico"),2,IF(T2410=1,VLOOKUP($C2410&amp;"|"&amp;$B2410&amp;"|"&amp;$D2410,Empresas!$C$6:$CC$92,$G2410+6+1,0),0))))</f>
        <v>0</v>
      </c>
      <c r="AL2410" s="147">
        <f>IF(AND($I2410="Si",U2410=1),1,IF(AND($I2410="Fisico",U2410=1),1,IF(AND(U2410=1,$I2410="Electronico"),2,IF(U2410=1,VLOOKUP($C2410&amp;"|"&amp;$B2410&amp;"|"&amp;$D2410,Empresas!$C$6:$CC$92,$G2410+6+1,0),0))))</f>
        <v>0</v>
      </c>
      <c r="AM2410" s="149">
        <f t="shared" si="390"/>
        <v>0</v>
      </c>
      <c r="AN2410" s="149">
        <f t="shared" si="391"/>
        <v>0</v>
      </c>
      <c r="AO2410" s="152">
        <f t="shared" si="392"/>
        <v>0</v>
      </c>
    </row>
    <row r="2411" spans="1:41" x14ac:dyDescent="0.25">
      <c r="A2411" s="143" t="str">
        <f>VLOOKUP(D2411,Empresas!$D$7:$F$91,3,0)</f>
        <v>Omar</v>
      </c>
      <c r="B2411" s="144" t="str">
        <f>VLOOKUP(D2411,Empresas!$D$7:$G$91,4,0)</f>
        <v>Kheilly</v>
      </c>
      <c r="C2411" s="144" t="s">
        <v>544</v>
      </c>
      <c r="D2411" s="144" t="s">
        <v>484</v>
      </c>
      <c r="E2411" s="144" t="str">
        <f>VLOOKUP(D2411,Empresas!$D$7:$E$92,2,0)</f>
        <v>RISK INSTITUTE S.A.C</v>
      </c>
      <c r="F2411" s="144" t="s">
        <v>186</v>
      </c>
      <c r="G2411" s="145">
        <f t="shared" si="396"/>
        <v>65</v>
      </c>
      <c r="H2411" s="145" t="str">
        <f>VLOOKUP(D2411,Empresas!$D$6:$L$92,7,0)</f>
        <v>Trimestral</v>
      </c>
      <c r="I2411" s="144" t="str">
        <f>VLOOKUP(VLOOKUP(D2411&amp;"|"&amp;B2411,Empresas!$I$7:$CB$92,G2411,0),Tablas!$A$13:$B$14,2,0)</f>
        <v>No</v>
      </c>
      <c r="J2411" s="78"/>
      <c r="K2411" s="78"/>
      <c r="L2411" s="78"/>
      <c r="M2411" s="78"/>
      <c r="N2411" s="78"/>
      <c r="O2411" s="78"/>
      <c r="P2411" s="78"/>
      <c r="Q2411" s="78"/>
      <c r="R2411" s="78"/>
      <c r="S2411" s="78"/>
      <c r="T2411" s="78"/>
      <c r="U2411" s="78"/>
      <c r="V2411" s="78" t="str">
        <f>VLOOKUP(D2411,Empresas!$D$7:$CF$91,81,0)</f>
        <v>B</v>
      </c>
      <c r="W2411" s="78" t="str">
        <f>VLOOKUP(D2411,Empresas!$D$7:$M$91,10,0)</f>
        <v>Mype</v>
      </c>
      <c r="X2411" s="69" t="str">
        <f t="shared" si="388"/>
        <v>SI</v>
      </c>
      <c r="Y2411" s="153" t="str">
        <f t="shared" si="389"/>
        <v>No aplica</v>
      </c>
      <c r="Z2411" s="147">
        <f>IF(Y2411="No aplica",0,IF(I2411="no",0,IF(I2411="No aplica",0,IF(I2411="Si",1,IF(I2411="Fisico",1,IF(I2411="Electronico",2,VLOOKUP(C2411&amp;"|"&amp;B2411&amp;"|"&amp;D2411,Empresas!$C$6:$CC$92,G2411+6+1,0)))))))</f>
        <v>0</v>
      </c>
      <c r="AA2411" s="147">
        <f>IF(AND($I2411="Si",J2411=1),1,IF(AND($I2411="Fisico",J2411=1),1,IF(AND(J2411=1,$I2411="Electronico"),2,IF(J2411=1,VLOOKUP($C2411&amp;"|"&amp;$B2411&amp;"|"&amp;$D2411,Empresas!$C$6:$CC$92,$G2411+6+1,0),0))))</f>
        <v>0</v>
      </c>
      <c r="AB2411" s="147">
        <f>IF(AND($I2411="Si",K2411=1),1,IF(AND($I2411="Fisico",K2411=1),1,IF(AND(K2411=1,$I2411="Electronico"),2,IF(K2411=1,VLOOKUP($C2411&amp;"|"&amp;$B2411&amp;"|"&amp;$D2411,Empresas!$C$6:$CC$92,$G2411+6+1,0),0))))</f>
        <v>0</v>
      </c>
      <c r="AC2411" s="147">
        <f>IF(AND($I2411="Si",L2411=1),1,IF(AND($I2411="Fisico",L2411=1),1,IF(AND(L2411=1,$I2411="Electronico"),2,IF(L2411=1,VLOOKUP($C2411&amp;"|"&amp;$B2411&amp;"|"&amp;$D2411,Empresas!$C$6:$CC$92,$G2411+6+1,0),0))))</f>
        <v>0</v>
      </c>
      <c r="AD2411" s="147">
        <f>IF(AND($I2411="Si",M2411=1),1,IF(AND($I2411="Fisico",M2411=1),1,IF(AND(M2411=1,$I2411="Electronico"),2,IF(M2411=1,VLOOKUP($C2411&amp;"|"&amp;$B2411&amp;"|"&amp;$D2411,Empresas!$C$6:$CC$92,$G2411+6+1,0),0))))</f>
        <v>0</v>
      </c>
      <c r="AE2411" s="147">
        <f>IF(AND($I2411="Si",N2411=1),1,IF(AND($I2411="Fisico",N2411=1),1,IF(AND(N2411=1,$I2411="Electronico"),2,IF(N2411=1,VLOOKUP($C2411&amp;"|"&amp;$B2411&amp;"|"&amp;$D2411,Empresas!$C$6:$CC$92,$G2411+6+1,0),0))))</f>
        <v>0</v>
      </c>
      <c r="AF2411" s="147">
        <f>IF(AND($I2411="Si",O2411=1),1,IF(AND($I2411="Fisico",O2411=1),1,IF(AND(O2411=1,$I2411="Electronico"),2,IF(O2411=1,VLOOKUP($C2411&amp;"|"&amp;$B2411&amp;"|"&amp;$D2411,Empresas!$C$6:$CC$92,$G2411+6+1,0),0))))</f>
        <v>0</v>
      </c>
      <c r="AG2411" s="147">
        <f>IF(AND($I2411="Si",P2411=1),1,IF(AND($I2411="Fisico",P2411=1),1,IF(AND(P2411=1,$I2411="Electronico"),2,IF(P2411=1,VLOOKUP($C2411&amp;"|"&amp;$B2411&amp;"|"&amp;$D2411,Empresas!$C$6:$CC$92,$G2411+6+1,0),0))))</f>
        <v>0</v>
      </c>
      <c r="AH2411" s="147">
        <f>IF(AND($I2411="Si",Q2411=1),1,IF(AND($I2411="Fisico",Q2411=1),1,IF(AND(Q2411=1,$I2411="Electronico"),2,IF(Q2411=1,VLOOKUP($C2411&amp;"|"&amp;$B2411&amp;"|"&amp;$D2411,Empresas!$C$6:$CC$92,$G2411+6+1,0),0))))</f>
        <v>0</v>
      </c>
      <c r="AI2411" s="147">
        <f>IF(AND($I2411="Si",R2411=1),1,IF(AND($I2411="Fisico",R2411=1),1,IF(AND(R2411=1,$I2411="Electronico"),2,IF(R2411=1,VLOOKUP($C2411&amp;"|"&amp;$B2411&amp;"|"&amp;$D2411,Empresas!$C$6:$CC$92,$G2411+6+1,0),0))))</f>
        <v>0</v>
      </c>
      <c r="AJ2411" s="147">
        <f>IF(AND($I2411="Si",S2411=1),1,IF(AND($I2411="Fisico",S2411=1),1,IF(AND(S2411=1,$I2411="Electronico"),2,IF(S2411=1,VLOOKUP($C2411&amp;"|"&amp;$B2411&amp;"|"&amp;$D2411,Empresas!$C$6:$CC$92,$G2411+6+1,0),0))))</f>
        <v>0</v>
      </c>
      <c r="AK2411" s="147">
        <f>IF(AND($I2411="Si",T2411=1),1,IF(AND($I2411="Fisico",T2411=1),1,IF(AND(T2411=1,$I2411="Electronico"),2,IF(T2411=1,VLOOKUP($C2411&amp;"|"&amp;$B2411&amp;"|"&amp;$D2411,Empresas!$C$6:$CC$92,$G2411+6+1,0),0))))</f>
        <v>0</v>
      </c>
      <c r="AL2411" s="147">
        <f>IF(AND($I2411="Si",U2411=1),1,IF(AND($I2411="Fisico",U2411=1),1,IF(AND(U2411=1,$I2411="Electronico"),2,IF(U2411=1,VLOOKUP($C2411&amp;"|"&amp;$B2411&amp;"|"&amp;$D2411,Empresas!$C$6:$CC$92,$G2411+6+1,0),0))))</f>
        <v>0</v>
      </c>
      <c r="AM2411" s="149">
        <f t="shared" si="390"/>
        <v>0</v>
      </c>
      <c r="AN2411" s="149">
        <f t="shared" si="391"/>
        <v>0</v>
      </c>
      <c r="AO2411" s="152">
        <f t="shared" si="392"/>
        <v>0</v>
      </c>
    </row>
    <row r="2412" spans="1:41" x14ac:dyDescent="0.25">
      <c r="A2412" s="143" t="str">
        <f>VLOOKUP(D2412,Empresas!$D$7:$F$91,3,0)</f>
        <v>Omar</v>
      </c>
      <c r="B2412" s="144" t="str">
        <f>VLOOKUP(D2412,Empresas!$D$7:$G$91,4,0)</f>
        <v>Kheilly</v>
      </c>
      <c r="C2412" s="144" t="s">
        <v>544</v>
      </c>
      <c r="D2412" s="144" t="s">
        <v>484</v>
      </c>
      <c r="E2412" s="144" t="str">
        <f>VLOOKUP(D2412,Empresas!$D$7:$E$92,2,0)</f>
        <v>RISK INSTITUTE S.A.C</v>
      </c>
      <c r="F2412" s="144" t="s">
        <v>187</v>
      </c>
      <c r="G2412" s="145">
        <f t="shared" si="396"/>
        <v>66</v>
      </c>
      <c r="H2412" s="145" t="str">
        <f>VLOOKUP(D2412,Empresas!$D$6:$L$92,7,0)</f>
        <v>Trimestral</v>
      </c>
      <c r="I2412" s="144" t="str">
        <f>VLOOKUP(VLOOKUP(D2412&amp;"|"&amp;B2412,Empresas!$I$7:$CB$92,G2412,0),Tablas!$A$13:$B$14,2,0)</f>
        <v>Si</v>
      </c>
      <c r="J2412" s="78">
        <v>1</v>
      </c>
      <c r="K2412" s="78">
        <v>1</v>
      </c>
      <c r="L2412" s="78">
        <v>1</v>
      </c>
      <c r="M2412" s="78">
        <v>1</v>
      </c>
      <c r="N2412" s="78">
        <v>1</v>
      </c>
      <c r="O2412" s="78">
        <v>1</v>
      </c>
      <c r="P2412" s="78">
        <v>1</v>
      </c>
      <c r="Q2412" s="78">
        <v>1</v>
      </c>
      <c r="R2412" s="78"/>
      <c r="S2412" s="78"/>
      <c r="T2412" s="78"/>
      <c r="U2412" s="78"/>
      <c r="V2412" s="78" t="str">
        <f>VLOOKUP(D2412,Empresas!$D$7:$CF$91,81,0)</f>
        <v>B</v>
      </c>
      <c r="W2412" s="78" t="str">
        <f>VLOOKUP(D2412,Empresas!$D$7:$M$91,10,0)</f>
        <v>Mype</v>
      </c>
      <c r="X2412" s="69" t="str">
        <f t="shared" si="388"/>
        <v>SI</v>
      </c>
      <c r="Y2412" s="153" t="str">
        <f t="shared" si="389"/>
        <v>Si aplica</v>
      </c>
      <c r="Z2412" s="147">
        <f>IF(Y2412="No aplica",0,IF(I2412="no",0,IF(I2412="No aplica",0,IF(I2412="Si",1,IF(I2412="Fisico",1,IF(I2412="Electronico",2,VLOOKUP(C2412&amp;"|"&amp;B2412&amp;"|"&amp;D2412,Empresas!$C$6:$CC$92,G2412+6+1,0)))))))</f>
        <v>1</v>
      </c>
      <c r="AA2412" s="147">
        <f>IF(AND($I2412="Si",J2412=1),1,IF(AND($I2412="Fisico",J2412=1),1,IF(AND(J2412=1,$I2412="Electronico"),2,IF(J2412=1,VLOOKUP($C2412&amp;"|"&amp;$B2412&amp;"|"&amp;$D2412,Empresas!$C$6:$CC$92,$G2412+6+1,0),0))))</f>
        <v>1</v>
      </c>
      <c r="AB2412" s="147">
        <f>IF(AND($I2412="Si",K2412=1),1,IF(AND($I2412="Fisico",K2412=1),1,IF(AND(K2412=1,$I2412="Electronico"),2,IF(K2412=1,VLOOKUP($C2412&amp;"|"&amp;$B2412&amp;"|"&amp;$D2412,Empresas!$C$6:$CC$92,$G2412+6+1,0),0))))</f>
        <v>1</v>
      </c>
      <c r="AC2412" s="147">
        <f>IF(AND($I2412="Si",L2412=1),1,IF(AND($I2412="Fisico",L2412=1),1,IF(AND(L2412=1,$I2412="Electronico"),2,IF(L2412=1,VLOOKUP($C2412&amp;"|"&amp;$B2412&amp;"|"&amp;$D2412,Empresas!$C$6:$CC$92,$G2412+6+1,0),0))))</f>
        <v>1</v>
      </c>
      <c r="AD2412" s="147">
        <f>IF(AND($I2412="Si",M2412=1),1,IF(AND($I2412="Fisico",M2412=1),1,IF(AND(M2412=1,$I2412="Electronico"),2,IF(M2412=1,VLOOKUP($C2412&amp;"|"&amp;$B2412&amp;"|"&amp;$D2412,Empresas!$C$6:$CC$92,$G2412+6+1,0),0))))</f>
        <v>1</v>
      </c>
      <c r="AE2412" s="147">
        <f>IF(AND($I2412="Si",N2412=1),1,IF(AND($I2412="Fisico",N2412=1),1,IF(AND(N2412=1,$I2412="Electronico"),2,IF(N2412=1,VLOOKUP($C2412&amp;"|"&amp;$B2412&amp;"|"&amp;$D2412,Empresas!$C$6:$CC$92,$G2412+6+1,0),0))))</f>
        <v>1</v>
      </c>
      <c r="AF2412" s="147">
        <f>IF(AND($I2412="Si",O2412=1),1,IF(AND($I2412="Fisico",O2412=1),1,IF(AND(O2412=1,$I2412="Electronico"),2,IF(O2412=1,VLOOKUP($C2412&amp;"|"&amp;$B2412&amp;"|"&amp;$D2412,Empresas!$C$6:$CC$92,$G2412+6+1,0),0))))</f>
        <v>1</v>
      </c>
      <c r="AG2412" s="147">
        <f>IF(AND($I2412="Si",P2412=1),1,IF(AND($I2412="Fisico",P2412=1),1,IF(AND(P2412=1,$I2412="Electronico"),2,IF(P2412=1,VLOOKUP($C2412&amp;"|"&amp;$B2412&amp;"|"&amp;$D2412,Empresas!$C$6:$CC$92,$G2412+6+1,0),0))))</f>
        <v>1</v>
      </c>
      <c r="AH2412" s="147">
        <f>IF(AND($I2412="Si",Q2412=1),1,IF(AND($I2412="Fisico",Q2412=1),1,IF(AND(Q2412=1,$I2412="Electronico"),2,IF(Q2412=1,VLOOKUP($C2412&amp;"|"&amp;$B2412&amp;"|"&amp;$D2412,Empresas!$C$6:$CC$92,$G2412+6+1,0),0))))</f>
        <v>1</v>
      </c>
      <c r="AI2412" s="147">
        <f>IF(AND($I2412="Si",R2412=1),1,IF(AND($I2412="Fisico",R2412=1),1,IF(AND(R2412=1,$I2412="Electronico"),2,IF(R2412=1,VLOOKUP($C2412&amp;"|"&amp;$B2412&amp;"|"&amp;$D2412,Empresas!$C$6:$CC$92,$G2412+6+1,0),0))))</f>
        <v>0</v>
      </c>
      <c r="AJ2412" s="147">
        <f>IF(AND($I2412="Si",S2412=1),1,IF(AND($I2412="Fisico",S2412=1),1,IF(AND(S2412=1,$I2412="Electronico"),2,IF(S2412=1,VLOOKUP($C2412&amp;"|"&amp;$B2412&amp;"|"&amp;$D2412,Empresas!$C$6:$CC$92,$G2412+6+1,0),0))))</f>
        <v>0</v>
      </c>
      <c r="AK2412" s="147">
        <f>IF(AND($I2412="Si",T2412=1),1,IF(AND($I2412="Fisico",T2412=1),1,IF(AND(T2412=1,$I2412="Electronico"),2,IF(T2412=1,VLOOKUP($C2412&amp;"|"&amp;$B2412&amp;"|"&amp;$D2412,Empresas!$C$6:$CC$92,$G2412+6+1,0),0))))</f>
        <v>0</v>
      </c>
      <c r="AL2412" s="147">
        <f>IF(AND($I2412="Si",U2412=1),1,IF(AND($I2412="Fisico",U2412=1),1,IF(AND(U2412=1,$I2412="Electronico"),2,IF(U2412=1,VLOOKUP($C2412&amp;"|"&amp;$B2412&amp;"|"&amp;$D2412,Empresas!$C$6:$CC$92,$G2412+6+1,0),0))))</f>
        <v>0</v>
      </c>
      <c r="AM2412" s="149">
        <f t="shared" si="390"/>
        <v>8</v>
      </c>
      <c r="AN2412" s="149">
        <f t="shared" si="391"/>
        <v>8</v>
      </c>
      <c r="AO2412" s="152">
        <f t="shared" si="392"/>
        <v>1</v>
      </c>
    </row>
    <row r="2413" spans="1:41" x14ac:dyDescent="0.25">
      <c r="A2413" s="143" t="str">
        <f>VLOOKUP(D2413,Empresas!$D$7:$F$91,3,0)</f>
        <v>Omar</v>
      </c>
      <c r="B2413" s="144" t="str">
        <f>VLOOKUP(D2413,Empresas!$D$7:$G$91,4,0)</f>
        <v>Kheilly</v>
      </c>
      <c r="C2413" s="144" t="s">
        <v>544</v>
      </c>
      <c r="D2413" s="144" t="s">
        <v>484</v>
      </c>
      <c r="E2413" s="144" t="str">
        <f>VLOOKUP(D2413,Empresas!$D$7:$E$92,2,0)</f>
        <v>RISK INSTITUTE S.A.C</v>
      </c>
      <c r="F2413" s="144" t="s">
        <v>188</v>
      </c>
      <c r="G2413" s="145">
        <f t="shared" si="396"/>
        <v>67</v>
      </c>
      <c r="H2413" s="145" t="str">
        <f>VLOOKUP(D2413,Empresas!$D$6:$L$92,7,0)</f>
        <v>Trimestral</v>
      </c>
      <c r="I2413" s="144" t="str">
        <f>VLOOKUP(VLOOKUP(D2413&amp;"|"&amp;B2413,Empresas!$I$7:$CB$92,G2413,0),Tablas!$A$13:$B$14,2,0)</f>
        <v>No</v>
      </c>
      <c r="J2413" s="78"/>
      <c r="K2413" s="78"/>
      <c r="L2413" s="78"/>
      <c r="M2413" s="78"/>
      <c r="N2413" s="78"/>
      <c r="O2413" s="78"/>
      <c r="P2413" s="78"/>
      <c r="Q2413" s="78"/>
      <c r="R2413" s="78"/>
      <c r="S2413" s="78"/>
      <c r="T2413" s="78"/>
      <c r="U2413" s="78"/>
      <c r="V2413" s="78" t="str">
        <f>VLOOKUP(D2413,Empresas!$D$7:$CF$91,81,0)</f>
        <v>B</v>
      </c>
      <c r="W2413" s="78" t="str">
        <f>VLOOKUP(D2413,Empresas!$D$7:$M$91,10,0)</f>
        <v>Mype</v>
      </c>
      <c r="X2413" s="69" t="str">
        <f t="shared" si="388"/>
        <v>SI</v>
      </c>
      <c r="Y2413" s="153" t="str">
        <f t="shared" si="389"/>
        <v>No aplica</v>
      </c>
      <c r="Z2413" s="147">
        <f>IF(Y2413="No aplica",0,IF(I2413="no",0,IF(I2413="No aplica",0,IF(I2413="Si",1,IF(I2413="Fisico",1,IF(I2413="Electronico",2,VLOOKUP(C2413&amp;"|"&amp;B2413&amp;"|"&amp;D2413,Empresas!$C$6:$CC$92,G2413+6+1,0)))))))</f>
        <v>0</v>
      </c>
      <c r="AA2413" s="147">
        <f>IF(AND($I2413="Si",J2413=1),1,IF(AND($I2413="Fisico",J2413=1),1,IF(AND(J2413=1,$I2413="Electronico"),2,IF(J2413=1,VLOOKUP($C2413&amp;"|"&amp;$B2413&amp;"|"&amp;$D2413,Empresas!$C$6:$CC$92,$G2413+6+1,0),0))))</f>
        <v>0</v>
      </c>
      <c r="AB2413" s="147">
        <f>IF(AND($I2413="Si",K2413=1),1,IF(AND($I2413="Fisico",K2413=1),1,IF(AND(K2413=1,$I2413="Electronico"),2,IF(K2413=1,VLOOKUP($C2413&amp;"|"&amp;$B2413&amp;"|"&amp;$D2413,Empresas!$C$6:$CC$92,$G2413+6+1,0),0))))</f>
        <v>0</v>
      </c>
      <c r="AC2413" s="147">
        <f>IF(AND($I2413="Si",L2413=1),1,IF(AND($I2413="Fisico",L2413=1),1,IF(AND(L2413=1,$I2413="Electronico"),2,IF(L2413=1,VLOOKUP($C2413&amp;"|"&amp;$B2413&amp;"|"&amp;$D2413,Empresas!$C$6:$CC$92,$G2413+6+1,0),0))))</f>
        <v>0</v>
      </c>
      <c r="AD2413" s="147">
        <f>IF(AND($I2413="Si",M2413=1),1,IF(AND($I2413="Fisico",M2413=1),1,IF(AND(M2413=1,$I2413="Electronico"),2,IF(M2413=1,VLOOKUP($C2413&amp;"|"&amp;$B2413&amp;"|"&amp;$D2413,Empresas!$C$6:$CC$92,$G2413+6+1,0),0))))</f>
        <v>0</v>
      </c>
      <c r="AE2413" s="147">
        <f>IF(AND($I2413="Si",N2413=1),1,IF(AND($I2413="Fisico",N2413=1),1,IF(AND(N2413=1,$I2413="Electronico"),2,IF(N2413=1,VLOOKUP($C2413&amp;"|"&amp;$B2413&amp;"|"&amp;$D2413,Empresas!$C$6:$CC$92,$G2413+6+1,0),0))))</f>
        <v>0</v>
      </c>
      <c r="AF2413" s="147">
        <f>IF(AND($I2413="Si",O2413=1),1,IF(AND($I2413="Fisico",O2413=1),1,IF(AND(O2413=1,$I2413="Electronico"),2,IF(O2413=1,VLOOKUP($C2413&amp;"|"&amp;$B2413&amp;"|"&amp;$D2413,Empresas!$C$6:$CC$92,$G2413+6+1,0),0))))</f>
        <v>0</v>
      </c>
      <c r="AG2413" s="147">
        <f>IF(AND($I2413="Si",P2413=1),1,IF(AND($I2413="Fisico",P2413=1),1,IF(AND(P2413=1,$I2413="Electronico"),2,IF(P2413=1,VLOOKUP($C2413&amp;"|"&amp;$B2413&amp;"|"&amp;$D2413,Empresas!$C$6:$CC$92,$G2413+6+1,0),0))))</f>
        <v>0</v>
      </c>
      <c r="AH2413" s="147">
        <f>IF(AND($I2413="Si",Q2413=1),1,IF(AND($I2413="Fisico",Q2413=1),1,IF(AND(Q2413=1,$I2413="Electronico"),2,IF(Q2413=1,VLOOKUP($C2413&amp;"|"&amp;$B2413&amp;"|"&amp;$D2413,Empresas!$C$6:$CC$92,$G2413+6+1,0),0))))</f>
        <v>0</v>
      </c>
      <c r="AI2413" s="147">
        <f>IF(AND($I2413="Si",R2413=1),1,IF(AND($I2413="Fisico",R2413=1),1,IF(AND(R2413=1,$I2413="Electronico"),2,IF(R2413=1,VLOOKUP($C2413&amp;"|"&amp;$B2413&amp;"|"&amp;$D2413,Empresas!$C$6:$CC$92,$G2413+6+1,0),0))))</f>
        <v>0</v>
      </c>
      <c r="AJ2413" s="147">
        <f>IF(AND($I2413="Si",S2413=1),1,IF(AND($I2413="Fisico",S2413=1),1,IF(AND(S2413=1,$I2413="Electronico"),2,IF(S2413=1,VLOOKUP($C2413&amp;"|"&amp;$B2413&amp;"|"&amp;$D2413,Empresas!$C$6:$CC$92,$G2413+6+1,0),0))))</f>
        <v>0</v>
      </c>
      <c r="AK2413" s="147">
        <f>IF(AND($I2413="Si",T2413=1),1,IF(AND($I2413="Fisico",T2413=1),1,IF(AND(T2413=1,$I2413="Electronico"),2,IF(T2413=1,VLOOKUP($C2413&amp;"|"&amp;$B2413&amp;"|"&amp;$D2413,Empresas!$C$6:$CC$92,$G2413+6+1,0),0))))</f>
        <v>0</v>
      </c>
      <c r="AL2413" s="147">
        <f>IF(AND($I2413="Si",U2413=1),1,IF(AND($I2413="Fisico",U2413=1),1,IF(AND(U2413=1,$I2413="Electronico"),2,IF(U2413=1,VLOOKUP($C2413&amp;"|"&amp;$B2413&amp;"|"&amp;$D2413,Empresas!$C$6:$CC$92,$G2413+6+1,0),0))))</f>
        <v>0</v>
      </c>
      <c r="AM2413" s="149">
        <f t="shared" si="390"/>
        <v>0</v>
      </c>
      <c r="AN2413" s="149">
        <f t="shared" si="391"/>
        <v>0</v>
      </c>
      <c r="AO2413" s="152">
        <f t="shared" si="392"/>
        <v>0</v>
      </c>
    </row>
    <row r="2414" spans="1:41" x14ac:dyDescent="0.25">
      <c r="A2414" s="143" t="str">
        <f>VLOOKUP(D2414,Empresas!$D$7:$F$91,3,0)</f>
        <v>Omar</v>
      </c>
      <c r="B2414" s="144" t="str">
        <f>VLOOKUP(D2414,Empresas!$D$7:$G$91,4,0)</f>
        <v>Kheilly</v>
      </c>
      <c r="C2414" s="144" t="s">
        <v>544</v>
      </c>
      <c r="D2414" s="144" t="s">
        <v>484</v>
      </c>
      <c r="E2414" s="144" t="str">
        <f>VLOOKUP(D2414,Empresas!$D$7:$E$92,2,0)</f>
        <v>RISK INSTITUTE S.A.C</v>
      </c>
      <c r="F2414" s="144" t="s">
        <v>189</v>
      </c>
      <c r="G2414" s="145">
        <f t="shared" si="396"/>
        <v>68</v>
      </c>
      <c r="H2414" s="145" t="str">
        <f>VLOOKUP(D2414,Empresas!$D$6:$L$92,7,0)</f>
        <v>Trimestral</v>
      </c>
      <c r="I2414" s="144" t="str">
        <f>VLOOKUP(VLOOKUP(D2414&amp;"|"&amp;B2414,Empresas!$I$7:$CB$92,G2414,0),Tablas!$A$13:$B$14,2,0)</f>
        <v>No</v>
      </c>
      <c r="J2414" s="78"/>
      <c r="K2414" s="78"/>
      <c r="L2414" s="78"/>
      <c r="M2414" s="78"/>
      <c r="N2414" s="78"/>
      <c r="O2414" s="78"/>
      <c r="P2414" s="78"/>
      <c r="Q2414" s="78"/>
      <c r="R2414" s="78"/>
      <c r="S2414" s="78"/>
      <c r="T2414" s="78"/>
      <c r="U2414" s="78"/>
      <c r="V2414" s="78" t="str">
        <f>VLOOKUP(D2414,Empresas!$D$7:$CF$91,81,0)</f>
        <v>B</v>
      </c>
      <c r="W2414" s="78" t="str">
        <f>VLOOKUP(D2414,Empresas!$D$7:$M$91,10,0)</f>
        <v>Mype</v>
      </c>
      <c r="X2414" s="69" t="str">
        <f t="shared" si="388"/>
        <v>SI</v>
      </c>
      <c r="Y2414" s="153" t="str">
        <f t="shared" si="389"/>
        <v>No aplica</v>
      </c>
      <c r="Z2414" s="147">
        <f>IF(Y2414="No aplica",0,IF(I2414="no",0,IF(I2414="No aplica",0,IF(I2414="Si",1,IF(I2414="Fisico",1,IF(I2414="Electronico",2,VLOOKUP(C2414&amp;"|"&amp;B2414&amp;"|"&amp;D2414,Empresas!$C$6:$CC$92,G2414+6+1,0)))))))</f>
        <v>0</v>
      </c>
      <c r="AA2414" s="147">
        <f>IF(AND($I2414="Si",J2414=1),1,IF(AND($I2414="Fisico",J2414=1),1,IF(AND(J2414=1,$I2414="Electronico"),2,IF(J2414=1,VLOOKUP($C2414&amp;"|"&amp;$B2414&amp;"|"&amp;$D2414,Empresas!$C$6:$CC$92,$G2414+6+1,0),0))))</f>
        <v>0</v>
      </c>
      <c r="AB2414" s="147">
        <f>IF(AND($I2414="Si",K2414=1),1,IF(AND($I2414="Fisico",K2414=1),1,IF(AND(K2414=1,$I2414="Electronico"),2,IF(K2414=1,VLOOKUP($C2414&amp;"|"&amp;$B2414&amp;"|"&amp;$D2414,Empresas!$C$6:$CC$92,$G2414+6+1,0),0))))</f>
        <v>0</v>
      </c>
      <c r="AC2414" s="147">
        <f>IF(AND($I2414="Si",L2414=1),1,IF(AND($I2414="Fisico",L2414=1),1,IF(AND(L2414=1,$I2414="Electronico"),2,IF(L2414=1,VLOOKUP($C2414&amp;"|"&amp;$B2414&amp;"|"&amp;$D2414,Empresas!$C$6:$CC$92,$G2414+6+1,0),0))))</f>
        <v>0</v>
      </c>
      <c r="AD2414" s="147">
        <f>IF(AND($I2414="Si",M2414=1),1,IF(AND($I2414="Fisico",M2414=1),1,IF(AND(M2414=1,$I2414="Electronico"),2,IF(M2414=1,VLOOKUP($C2414&amp;"|"&amp;$B2414&amp;"|"&amp;$D2414,Empresas!$C$6:$CC$92,$G2414+6+1,0),0))))</f>
        <v>0</v>
      </c>
      <c r="AE2414" s="147">
        <f>IF(AND($I2414="Si",N2414=1),1,IF(AND($I2414="Fisico",N2414=1),1,IF(AND(N2414=1,$I2414="Electronico"),2,IF(N2414=1,VLOOKUP($C2414&amp;"|"&amp;$B2414&amp;"|"&amp;$D2414,Empresas!$C$6:$CC$92,$G2414+6+1,0),0))))</f>
        <v>0</v>
      </c>
      <c r="AF2414" s="147">
        <f>IF(AND($I2414="Si",O2414=1),1,IF(AND($I2414="Fisico",O2414=1),1,IF(AND(O2414=1,$I2414="Electronico"),2,IF(O2414=1,VLOOKUP($C2414&amp;"|"&amp;$B2414&amp;"|"&amp;$D2414,Empresas!$C$6:$CC$92,$G2414+6+1,0),0))))</f>
        <v>0</v>
      </c>
      <c r="AG2414" s="147">
        <f>IF(AND($I2414="Si",P2414=1),1,IF(AND($I2414="Fisico",P2414=1),1,IF(AND(P2414=1,$I2414="Electronico"),2,IF(P2414=1,VLOOKUP($C2414&amp;"|"&amp;$B2414&amp;"|"&amp;$D2414,Empresas!$C$6:$CC$92,$G2414+6+1,0),0))))</f>
        <v>0</v>
      </c>
      <c r="AH2414" s="147">
        <f>IF(AND($I2414="Si",Q2414=1),1,IF(AND($I2414="Fisico",Q2414=1),1,IF(AND(Q2414=1,$I2414="Electronico"),2,IF(Q2414=1,VLOOKUP($C2414&amp;"|"&amp;$B2414&amp;"|"&amp;$D2414,Empresas!$C$6:$CC$92,$G2414+6+1,0),0))))</f>
        <v>0</v>
      </c>
      <c r="AI2414" s="147">
        <f>IF(AND($I2414="Si",R2414=1),1,IF(AND($I2414="Fisico",R2414=1),1,IF(AND(R2414=1,$I2414="Electronico"),2,IF(R2414=1,VLOOKUP($C2414&amp;"|"&amp;$B2414&amp;"|"&amp;$D2414,Empresas!$C$6:$CC$92,$G2414+6+1,0),0))))</f>
        <v>0</v>
      </c>
      <c r="AJ2414" s="147">
        <f>IF(AND($I2414="Si",S2414=1),1,IF(AND($I2414="Fisico",S2414=1),1,IF(AND(S2414=1,$I2414="Electronico"),2,IF(S2414=1,VLOOKUP($C2414&amp;"|"&amp;$B2414&amp;"|"&amp;$D2414,Empresas!$C$6:$CC$92,$G2414+6+1,0),0))))</f>
        <v>0</v>
      </c>
      <c r="AK2414" s="147">
        <f>IF(AND($I2414="Si",T2414=1),1,IF(AND($I2414="Fisico",T2414=1),1,IF(AND(T2414=1,$I2414="Electronico"),2,IF(T2414=1,VLOOKUP($C2414&amp;"|"&amp;$B2414&amp;"|"&amp;$D2414,Empresas!$C$6:$CC$92,$G2414+6+1,0),0))))</f>
        <v>0</v>
      </c>
      <c r="AL2414" s="147">
        <f>IF(AND($I2414="Si",U2414=1),1,IF(AND($I2414="Fisico",U2414=1),1,IF(AND(U2414=1,$I2414="Electronico"),2,IF(U2414=1,VLOOKUP($C2414&amp;"|"&amp;$B2414&amp;"|"&amp;$D2414,Empresas!$C$6:$CC$92,$G2414+6+1,0),0))))</f>
        <v>0</v>
      </c>
      <c r="AM2414" s="149">
        <f t="shared" si="390"/>
        <v>0</v>
      </c>
      <c r="AN2414" s="149">
        <f t="shared" si="391"/>
        <v>0</v>
      </c>
      <c r="AO2414" s="152">
        <f t="shared" si="392"/>
        <v>0</v>
      </c>
    </row>
    <row r="2415" spans="1:41" x14ac:dyDescent="0.25">
      <c r="A2415" s="143" t="str">
        <f>VLOOKUP(D2415,Empresas!$D$7:$F$91,3,0)</f>
        <v>Omar</v>
      </c>
      <c r="B2415" s="144" t="str">
        <f>VLOOKUP(D2415,Empresas!$D$7:$G$91,4,0)</f>
        <v>Kheilly</v>
      </c>
      <c r="C2415" s="144" t="s">
        <v>544</v>
      </c>
      <c r="D2415" s="144" t="s">
        <v>484</v>
      </c>
      <c r="E2415" s="144" t="str">
        <f>VLOOKUP(D2415,Empresas!$D$7:$E$92,2,0)</f>
        <v>RISK INSTITUTE S.A.C</v>
      </c>
      <c r="F2415" s="144" t="s">
        <v>190</v>
      </c>
      <c r="G2415" s="145">
        <f t="shared" si="396"/>
        <v>69</v>
      </c>
      <c r="H2415" s="145" t="str">
        <f>VLOOKUP(D2415,Empresas!$D$6:$L$92,7,0)</f>
        <v>Trimestral</v>
      </c>
      <c r="I2415" s="144" t="str">
        <f>VLOOKUP(VLOOKUP(D2415&amp;"|"&amp;B2415,Empresas!$I$7:$CB$92,G2415,0),Tablas!$A$13:$B$14,2,0)</f>
        <v>No</v>
      </c>
      <c r="J2415" s="78"/>
      <c r="K2415" s="78"/>
      <c r="L2415" s="78"/>
      <c r="M2415" s="78"/>
      <c r="N2415" s="78"/>
      <c r="O2415" s="78"/>
      <c r="P2415" s="78"/>
      <c r="Q2415" s="78"/>
      <c r="R2415" s="78"/>
      <c r="S2415" s="78"/>
      <c r="T2415" s="78"/>
      <c r="U2415" s="78"/>
      <c r="V2415" s="78" t="str">
        <f>VLOOKUP(D2415,Empresas!$D$7:$CF$91,81,0)</f>
        <v>B</v>
      </c>
      <c r="W2415" s="78" t="str">
        <f>VLOOKUP(D2415,Empresas!$D$7:$M$91,10,0)</f>
        <v>Mype</v>
      </c>
      <c r="X2415" s="69" t="str">
        <f t="shared" si="388"/>
        <v>NO</v>
      </c>
      <c r="Y2415" s="153" t="str">
        <f t="shared" si="389"/>
        <v>No aplica</v>
      </c>
      <c r="Z2415" s="147">
        <f>IF(Y2415="No aplica",0,IF(I2415="no",0,IF(I2415="No aplica",0,IF(I2415="Si",1,IF(I2415="Fisico",1,IF(I2415="Electronico",2,VLOOKUP(C2415&amp;"|"&amp;B2415&amp;"|"&amp;D2415,Empresas!$C$6:$CC$92,G2415+6+1,0)))))))</f>
        <v>0</v>
      </c>
      <c r="AA2415" s="147">
        <f>IF(AND($I2415="Si",J2415=1),1,IF(AND($I2415="Fisico",J2415=1),1,IF(AND(J2415=1,$I2415="Electronico"),2,IF(J2415=1,VLOOKUP($C2415&amp;"|"&amp;$B2415&amp;"|"&amp;$D2415,Empresas!$C$6:$CC$92,$G2415+6+1,0),0))))</f>
        <v>0</v>
      </c>
      <c r="AB2415" s="147">
        <f>IF(AND($I2415="Si",K2415=1),1,IF(AND($I2415="Fisico",K2415=1),1,IF(AND(K2415=1,$I2415="Electronico"),2,IF(K2415=1,VLOOKUP($C2415&amp;"|"&amp;$B2415&amp;"|"&amp;$D2415,Empresas!$C$6:$CC$92,$G2415+6+1,0),0))))</f>
        <v>0</v>
      </c>
      <c r="AC2415" s="147">
        <f>IF(AND($I2415="Si",L2415=1),1,IF(AND($I2415="Fisico",L2415=1),1,IF(AND(L2415=1,$I2415="Electronico"),2,IF(L2415=1,VLOOKUP($C2415&amp;"|"&amp;$B2415&amp;"|"&amp;$D2415,Empresas!$C$6:$CC$92,$G2415+6+1,0),0))))</f>
        <v>0</v>
      </c>
      <c r="AD2415" s="147">
        <f>IF(AND($I2415="Si",M2415=1),1,IF(AND($I2415="Fisico",M2415=1),1,IF(AND(M2415=1,$I2415="Electronico"),2,IF(M2415=1,VLOOKUP($C2415&amp;"|"&amp;$B2415&amp;"|"&amp;$D2415,Empresas!$C$6:$CC$92,$G2415+6+1,0),0))))</f>
        <v>0</v>
      </c>
      <c r="AE2415" s="147">
        <f>IF(AND($I2415="Si",N2415=1),1,IF(AND($I2415="Fisico",N2415=1),1,IF(AND(N2415=1,$I2415="Electronico"),2,IF(N2415=1,VLOOKUP($C2415&amp;"|"&amp;$B2415&amp;"|"&amp;$D2415,Empresas!$C$6:$CC$92,$G2415+6+1,0),0))))</f>
        <v>0</v>
      </c>
      <c r="AF2415" s="147">
        <f>IF(AND($I2415="Si",O2415=1),1,IF(AND($I2415="Fisico",O2415=1),1,IF(AND(O2415=1,$I2415="Electronico"),2,IF(O2415=1,VLOOKUP($C2415&amp;"|"&amp;$B2415&amp;"|"&amp;$D2415,Empresas!$C$6:$CC$92,$G2415+6+1,0),0))))</f>
        <v>0</v>
      </c>
      <c r="AG2415" s="147">
        <f>IF(AND($I2415="Si",P2415=1),1,IF(AND($I2415="Fisico",P2415=1),1,IF(AND(P2415=1,$I2415="Electronico"),2,IF(P2415=1,VLOOKUP($C2415&amp;"|"&amp;$B2415&amp;"|"&amp;$D2415,Empresas!$C$6:$CC$92,$G2415+6+1,0),0))))</f>
        <v>0</v>
      </c>
      <c r="AH2415" s="147">
        <f>IF(AND($I2415="Si",Q2415=1),1,IF(AND($I2415="Fisico",Q2415=1),1,IF(AND(Q2415=1,$I2415="Electronico"),2,IF(Q2415=1,VLOOKUP($C2415&amp;"|"&amp;$B2415&amp;"|"&amp;$D2415,Empresas!$C$6:$CC$92,$G2415+6+1,0),0))))</f>
        <v>0</v>
      </c>
      <c r="AI2415" s="147">
        <f>IF(AND($I2415="Si",R2415=1),1,IF(AND($I2415="Fisico",R2415=1),1,IF(AND(R2415=1,$I2415="Electronico"),2,IF(R2415=1,VLOOKUP($C2415&amp;"|"&amp;$B2415&amp;"|"&amp;$D2415,Empresas!$C$6:$CC$92,$G2415+6+1,0),0))))</f>
        <v>0</v>
      </c>
      <c r="AJ2415" s="147">
        <f>IF(AND($I2415="Si",S2415=1),1,IF(AND($I2415="Fisico",S2415=1),1,IF(AND(S2415=1,$I2415="Electronico"),2,IF(S2415=1,VLOOKUP($C2415&amp;"|"&amp;$B2415&amp;"|"&amp;$D2415,Empresas!$C$6:$CC$92,$G2415+6+1,0),0))))</f>
        <v>0</v>
      </c>
      <c r="AK2415" s="147">
        <f>IF(AND($I2415="Si",T2415=1),1,IF(AND($I2415="Fisico",T2415=1),1,IF(AND(T2415=1,$I2415="Electronico"),2,IF(T2415=1,VLOOKUP($C2415&amp;"|"&amp;$B2415&amp;"|"&amp;$D2415,Empresas!$C$6:$CC$92,$G2415+6+1,0),0))))</f>
        <v>0</v>
      </c>
      <c r="AL2415" s="147">
        <f>IF(AND($I2415="Si",U2415=1),1,IF(AND($I2415="Fisico",U2415=1),1,IF(AND(U2415=1,$I2415="Electronico"),2,IF(U2415=1,VLOOKUP($C2415&amp;"|"&amp;$B2415&amp;"|"&amp;$D2415,Empresas!$C$6:$CC$92,$G2415+6+1,0),0))))</f>
        <v>0</v>
      </c>
      <c r="AM2415" s="149">
        <f t="shared" si="390"/>
        <v>0</v>
      </c>
      <c r="AN2415" s="149">
        <f t="shared" si="391"/>
        <v>0</v>
      </c>
      <c r="AO2415" s="152">
        <f t="shared" si="392"/>
        <v>0</v>
      </c>
    </row>
    <row r="2416" spans="1:41" x14ac:dyDescent="0.25">
      <c r="A2416" s="143" t="str">
        <f>VLOOKUP(D2416,Empresas!$D$7:$F$91,3,0)</f>
        <v>Omar</v>
      </c>
      <c r="B2416" s="144" t="str">
        <f>VLOOKUP(D2416,Empresas!$D$7:$G$91,4,0)</f>
        <v>Kheilly</v>
      </c>
      <c r="C2416" s="144" t="s">
        <v>544</v>
      </c>
      <c r="D2416" s="144" t="s">
        <v>484</v>
      </c>
      <c r="E2416" s="144" t="str">
        <f>VLOOKUP(D2416,Empresas!$D$7:$E$92,2,0)</f>
        <v>RISK INSTITUTE S.A.C</v>
      </c>
      <c r="F2416" s="146" t="s">
        <v>191</v>
      </c>
      <c r="G2416" s="145">
        <f t="shared" si="396"/>
        <v>70</v>
      </c>
      <c r="H2416" s="145" t="str">
        <f>VLOOKUP(D2416,Empresas!$D$6:$L$92,7,0)</f>
        <v>Trimestral</v>
      </c>
      <c r="I2416" s="144" t="str">
        <f>VLOOKUP(VLOOKUP(D2416&amp;"|"&amp;B2416,Empresas!$I$7:$CB$92,G2416,0),Tablas!$A$13:$B$14,2,0)</f>
        <v>No</v>
      </c>
      <c r="J2416" s="78"/>
      <c r="K2416" s="78"/>
      <c r="L2416" s="78"/>
      <c r="M2416" s="78"/>
      <c r="N2416" s="78"/>
      <c r="O2416" s="78"/>
      <c r="P2416" s="78"/>
      <c r="Q2416" s="78"/>
      <c r="R2416" s="78"/>
      <c r="S2416" s="78"/>
      <c r="T2416" s="78"/>
      <c r="U2416" s="78"/>
      <c r="V2416" s="78" t="str">
        <f>VLOOKUP(D2416,Empresas!$D$7:$CF$91,81,0)</f>
        <v>B</v>
      </c>
      <c r="W2416" s="78" t="str">
        <f>VLOOKUP(D2416,Empresas!$D$7:$M$91,10,0)</f>
        <v>Mype</v>
      </c>
      <c r="X2416" s="69" t="str">
        <f t="shared" si="388"/>
        <v>NO</v>
      </c>
      <c r="Y2416" s="153" t="str">
        <f t="shared" si="389"/>
        <v>No aplica</v>
      </c>
      <c r="Z2416" s="147">
        <f>IF(Y2416="No aplica",0,IF(I2416="no",0,IF(I2416="No aplica",0,IF(I2416="Si",1,IF(I2416="Fisico",1,IF(I2416="Electronico",2,VLOOKUP(C2416&amp;"|"&amp;B2416&amp;"|"&amp;D2416,Empresas!$C$6:$CC$92,G2416+6+1,0)))))))</f>
        <v>0</v>
      </c>
      <c r="AA2416" s="147">
        <f>IF(AND($I2416="Si",J2416=1),1,IF(AND($I2416="Fisico",J2416=1),1,IF(AND(J2416=1,$I2416="Electronico"),2,IF(J2416=1,VLOOKUP($C2416&amp;"|"&amp;$B2416&amp;"|"&amp;$D2416,Empresas!$C$6:$CC$92,$G2416+6+1,0),0))))</f>
        <v>0</v>
      </c>
      <c r="AB2416" s="147">
        <f>IF(AND($I2416="Si",K2416=1),1,IF(AND($I2416="Fisico",K2416=1),1,IF(AND(K2416=1,$I2416="Electronico"),2,IF(K2416=1,VLOOKUP($C2416&amp;"|"&amp;$B2416&amp;"|"&amp;$D2416,Empresas!$C$6:$CC$92,$G2416+6+1,0),0))))</f>
        <v>0</v>
      </c>
      <c r="AC2416" s="147">
        <f>IF(AND($I2416="Si",L2416=1),1,IF(AND($I2416="Fisico",L2416=1),1,IF(AND(L2416=1,$I2416="Electronico"),2,IF(L2416=1,VLOOKUP($C2416&amp;"|"&amp;$B2416&amp;"|"&amp;$D2416,Empresas!$C$6:$CC$92,$G2416+6+1,0),0))))</f>
        <v>0</v>
      </c>
      <c r="AD2416" s="147">
        <f>IF(AND($I2416="Si",M2416=1),1,IF(AND($I2416="Fisico",M2416=1),1,IF(AND(M2416=1,$I2416="Electronico"),2,IF(M2416=1,VLOOKUP($C2416&amp;"|"&amp;$B2416&amp;"|"&amp;$D2416,Empresas!$C$6:$CC$92,$G2416+6+1,0),0))))</f>
        <v>0</v>
      </c>
      <c r="AE2416" s="147">
        <f>IF(AND($I2416="Si",N2416=1),1,IF(AND($I2416="Fisico",N2416=1),1,IF(AND(N2416=1,$I2416="Electronico"),2,IF(N2416=1,VLOOKUP($C2416&amp;"|"&amp;$B2416&amp;"|"&amp;$D2416,Empresas!$C$6:$CC$92,$G2416+6+1,0),0))))</f>
        <v>0</v>
      </c>
      <c r="AF2416" s="147">
        <f>IF(AND($I2416="Si",O2416=1),1,IF(AND($I2416="Fisico",O2416=1),1,IF(AND(O2416=1,$I2416="Electronico"),2,IF(O2416=1,VLOOKUP($C2416&amp;"|"&amp;$B2416&amp;"|"&amp;$D2416,Empresas!$C$6:$CC$92,$G2416+6+1,0),0))))</f>
        <v>0</v>
      </c>
      <c r="AG2416" s="147">
        <f>IF(AND($I2416="Si",P2416=1),1,IF(AND($I2416="Fisico",P2416=1),1,IF(AND(P2416=1,$I2416="Electronico"),2,IF(P2416=1,VLOOKUP($C2416&amp;"|"&amp;$B2416&amp;"|"&amp;$D2416,Empresas!$C$6:$CC$92,$G2416+6+1,0),0))))</f>
        <v>0</v>
      </c>
      <c r="AH2416" s="147">
        <f>IF(AND($I2416="Si",Q2416=1),1,IF(AND($I2416="Fisico",Q2416=1),1,IF(AND(Q2416=1,$I2416="Electronico"),2,IF(Q2416=1,VLOOKUP($C2416&amp;"|"&amp;$B2416&amp;"|"&amp;$D2416,Empresas!$C$6:$CC$92,$G2416+6+1,0),0))))</f>
        <v>0</v>
      </c>
      <c r="AI2416" s="147">
        <f>IF(AND($I2416="Si",R2416=1),1,IF(AND($I2416="Fisico",R2416=1),1,IF(AND(R2416=1,$I2416="Electronico"),2,IF(R2416=1,VLOOKUP($C2416&amp;"|"&amp;$B2416&amp;"|"&amp;$D2416,Empresas!$C$6:$CC$92,$G2416+6+1,0),0))))</f>
        <v>0</v>
      </c>
      <c r="AJ2416" s="147">
        <f>IF(AND($I2416="Si",S2416=1),1,IF(AND($I2416="Fisico",S2416=1),1,IF(AND(S2416=1,$I2416="Electronico"),2,IF(S2416=1,VLOOKUP($C2416&amp;"|"&amp;$B2416&amp;"|"&amp;$D2416,Empresas!$C$6:$CC$92,$G2416+6+1,0),0))))</f>
        <v>0</v>
      </c>
      <c r="AK2416" s="147">
        <f>IF(AND($I2416="Si",T2416=1),1,IF(AND($I2416="Fisico",T2416=1),1,IF(AND(T2416=1,$I2416="Electronico"),2,IF(T2416=1,VLOOKUP($C2416&amp;"|"&amp;$B2416&amp;"|"&amp;$D2416,Empresas!$C$6:$CC$92,$G2416+6+1,0),0))))</f>
        <v>0</v>
      </c>
      <c r="AL2416" s="147">
        <f>IF(AND($I2416="Si",U2416=1),1,IF(AND($I2416="Fisico",U2416=1),1,IF(AND(U2416=1,$I2416="Electronico"),2,IF(U2416=1,VLOOKUP($C2416&amp;"|"&amp;$B2416&amp;"|"&amp;$D2416,Empresas!$C$6:$CC$92,$G2416+6+1,0),0))))</f>
        <v>0</v>
      </c>
      <c r="AM2416" s="149">
        <f t="shared" si="390"/>
        <v>0</v>
      </c>
      <c r="AN2416" s="149">
        <f t="shared" si="391"/>
        <v>0</v>
      </c>
      <c r="AO2416" s="152">
        <f t="shared" si="392"/>
        <v>0</v>
      </c>
    </row>
    <row r="2417" spans="1:41" x14ac:dyDescent="0.25">
      <c r="A2417" s="143" t="str">
        <f>VLOOKUP(D2417,Empresas!$D$7:$F$91,3,0)</f>
        <v>Omar</v>
      </c>
      <c r="B2417" s="144" t="str">
        <f>VLOOKUP(D2417,Empresas!$D$7:$G$91,4,0)</f>
        <v>Kheilly</v>
      </c>
      <c r="C2417" s="144" t="s">
        <v>544</v>
      </c>
      <c r="D2417" s="144" t="s">
        <v>484</v>
      </c>
      <c r="E2417" s="144" t="str">
        <f>VLOOKUP(D2417,Empresas!$D$7:$E$92,2,0)</f>
        <v>RISK INSTITUTE S.A.C</v>
      </c>
      <c r="F2417" s="144" t="s">
        <v>192</v>
      </c>
      <c r="G2417" s="145">
        <f t="shared" si="396"/>
        <v>71</v>
      </c>
      <c r="H2417" s="145" t="str">
        <f>VLOOKUP(D2417,Empresas!$D$6:$L$92,7,0)</f>
        <v>Trimestral</v>
      </c>
      <c r="I2417" s="144" t="str">
        <f>VLOOKUP(VLOOKUP(D2417&amp;"|"&amp;B2417,Empresas!$I$7:$CB$92,G2417,0),Tablas!$A$13:$B$14,2,0)</f>
        <v>No</v>
      </c>
      <c r="J2417" s="78"/>
      <c r="K2417" s="78"/>
      <c r="L2417" s="78"/>
      <c r="M2417" s="78"/>
      <c r="N2417" s="78"/>
      <c r="O2417" s="78"/>
      <c r="P2417" s="78"/>
      <c r="Q2417" s="78"/>
      <c r="R2417" s="78"/>
      <c r="S2417" s="78"/>
      <c r="T2417" s="78"/>
      <c r="U2417" s="78"/>
      <c r="V2417" s="78" t="str">
        <f>VLOOKUP(D2417,Empresas!$D$7:$CF$91,81,0)</f>
        <v>B</v>
      </c>
      <c r="W2417" s="78" t="str">
        <f>VLOOKUP(D2417,Empresas!$D$7:$M$91,10,0)</f>
        <v>Mype</v>
      </c>
      <c r="X2417" s="69" t="str">
        <f t="shared" si="388"/>
        <v>NO</v>
      </c>
      <c r="Y2417" s="153" t="str">
        <f t="shared" si="389"/>
        <v>No aplica</v>
      </c>
      <c r="Z2417" s="147">
        <f>IF(Y2417="No aplica",0,IF(I2417="no",0,IF(I2417="No aplica",0,IF(I2417="Si",1,IF(I2417="Fisico",1,IF(I2417="Electronico",2,VLOOKUP(C2417&amp;"|"&amp;B2417&amp;"|"&amp;D2417,Empresas!$C$6:$CC$92,G2417+6+1,0)))))))</f>
        <v>0</v>
      </c>
      <c r="AA2417" s="147">
        <f>IF(AND($I2417="Si",J2417=1),1,IF(AND($I2417="Fisico",J2417=1),1,IF(AND(J2417=1,$I2417="Electronico"),2,IF(J2417=1,VLOOKUP($C2417&amp;"|"&amp;$B2417&amp;"|"&amp;$D2417,Empresas!$C$6:$CC$92,$G2417+6+1,0),0))))</f>
        <v>0</v>
      </c>
      <c r="AB2417" s="147">
        <f>IF(AND($I2417="Si",K2417=1),1,IF(AND($I2417="Fisico",K2417=1),1,IF(AND(K2417=1,$I2417="Electronico"),2,IF(K2417=1,VLOOKUP($C2417&amp;"|"&amp;$B2417&amp;"|"&amp;$D2417,Empresas!$C$6:$CC$92,$G2417+6+1,0),0))))</f>
        <v>0</v>
      </c>
      <c r="AC2417" s="147">
        <f>IF(AND($I2417="Si",L2417=1),1,IF(AND($I2417="Fisico",L2417=1),1,IF(AND(L2417=1,$I2417="Electronico"),2,IF(L2417=1,VLOOKUP($C2417&amp;"|"&amp;$B2417&amp;"|"&amp;$D2417,Empresas!$C$6:$CC$92,$G2417+6+1,0),0))))</f>
        <v>0</v>
      </c>
      <c r="AD2417" s="147">
        <f>IF(AND($I2417="Si",M2417=1),1,IF(AND($I2417="Fisico",M2417=1),1,IF(AND(M2417=1,$I2417="Electronico"),2,IF(M2417=1,VLOOKUP($C2417&amp;"|"&amp;$B2417&amp;"|"&amp;$D2417,Empresas!$C$6:$CC$92,$G2417+6+1,0),0))))</f>
        <v>0</v>
      </c>
      <c r="AE2417" s="147">
        <f>IF(AND($I2417="Si",N2417=1),1,IF(AND($I2417="Fisico",N2417=1),1,IF(AND(N2417=1,$I2417="Electronico"),2,IF(N2417=1,VLOOKUP($C2417&amp;"|"&amp;$B2417&amp;"|"&amp;$D2417,Empresas!$C$6:$CC$92,$G2417+6+1,0),0))))</f>
        <v>0</v>
      </c>
      <c r="AF2417" s="147">
        <f>IF(AND($I2417="Si",O2417=1),1,IF(AND($I2417="Fisico",O2417=1),1,IF(AND(O2417=1,$I2417="Electronico"),2,IF(O2417=1,VLOOKUP($C2417&amp;"|"&amp;$B2417&amp;"|"&amp;$D2417,Empresas!$C$6:$CC$92,$G2417+6+1,0),0))))</f>
        <v>0</v>
      </c>
      <c r="AG2417" s="147">
        <f>IF(AND($I2417="Si",P2417=1),1,IF(AND($I2417="Fisico",P2417=1),1,IF(AND(P2417=1,$I2417="Electronico"),2,IF(P2417=1,VLOOKUP($C2417&amp;"|"&amp;$B2417&amp;"|"&amp;$D2417,Empresas!$C$6:$CC$92,$G2417+6+1,0),0))))</f>
        <v>0</v>
      </c>
      <c r="AH2417" s="147">
        <f>IF(AND($I2417="Si",Q2417=1),1,IF(AND($I2417="Fisico",Q2417=1),1,IF(AND(Q2417=1,$I2417="Electronico"),2,IF(Q2417=1,VLOOKUP($C2417&amp;"|"&amp;$B2417&amp;"|"&amp;$D2417,Empresas!$C$6:$CC$92,$G2417+6+1,0),0))))</f>
        <v>0</v>
      </c>
      <c r="AI2417" s="147">
        <f>IF(AND($I2417="Si",R2417=1),1,IF(AND($I2417="Fisico",R2417=1),1,IF(AND(R2417=1,$I2417="Electronico"),2,IF(R2417=1,VLOOKUP($C2417&amp;"|"&amp;$B2417&amp;"|"&amp;$D2417,Empresas!$C$6:$CC$92,$G2417+6+1,0),0))))</f>
        <v>0</v>
      </c>
      <c r="AJ2417" s="147">
        <f>IF(AND($I2417="Si",S2417=1),1,IF(AND($I2417="Fisico",S2417=1),1,IF(AND(S2417=1,$I2417="Electronico"),2,IF(S2417=1,VLOOKUP($C2417&amp;"|"&amp;$B2417&amp;"|"&amp;$D2417,Empresas!$C$6:$CC$92,$G2417+6+1,0),0))))</f>
        <v>0</v>
      </c>
      <c r="AK2417" s="147">
        <f>IF(AND($I2417="Si",T2417=1),1,IF(AND($I2417="Fisico",T2417=1),1,IF(AND(T2417=1,$I2417="Electronico"),2,IF(T2417=1,VLOOKUP($C2417&amp;"|"&amp;$B2417&amp;"|"&amp;$D2417,Empresas!$C$6:$CC$92,$G2417+6+1,0),0))))</f>
        <v>0</v>
      </c>
      <c r="AL2417" s="147">
        <f>IF(AND($I2417="Si",U2417=1),1,IF(AND($I2417="Fisico",U2417=1),1,IF(AND(U2417=1,$I2417="Electronico"),2,IF(U2417=1,VLOOKUP($C2417&amp;"|"&amp;$B2417&amp;"|"&amp;$D2417,Empresas!$C$6:$CC$92,$G2417+6+1,0),0))))</f>
        <v>0</v>
      </c>
      <c r="AM2417" s="149">
        <f t="shared" si="390"/>
        <v>0</v>
      </c>
      <c r="AN2417" s="149">
        <f t="shared" si="391"/>
        <v>0</v>
      </c>
      <c r="AO2417" s="152">
        <f t="shared" si="392"/>
        <v>0</v>
      </c>
    </row>
    <row r="2418" spans="1:41" x14ac:dyDescent="0.25">
      <c r="A2418" s="137" t="str">
        <f>VLOOKUP(D2418,Empresas!$D$7:$F$91,3,0)</f>
        <v>Jose</v>
      </c>
      <c r="B2418" s="138" t="str">
        <f>VLOOKUP(D2418,Empresas!$D$7:$G$91,4,0)</f>
        <v>Wildor</v>
      </c>
      <c r="C2418" s="138" t="s">
        <v>544</v>
      </c>
      <c r="D2418" s="138" t="s">
        <v>486</v>
      </c>
      <c r="E2418" s="138" t="str">
        <f>VLOOKUP(D2418,Empresas!$D$7:$E$92,2,0)</f>
        <v>M &amp; C ANESTESIOLOGAS S.A.C.</v>
      </c>
      <c r="F2418" s="138" t="s">
        <v>158</v>
      </c>
      <c r="G2418" s="139">
        <f>+Empresas!$O$2</f>
        <v>7</v>
      </c>
      <c r="H2418" s="139" t="str">
        <f>VLOOKUP(D2418,Empresas!$D$6:$L$92,7,0)</f>
        <v>Semestral</v>
      </c>
      <c r="I2418" s="138" t="str">
        <f>VLOOKUP(VLOOKUP(D2418&amp;"|"&amp;B2418,Empresas!$I$7:$CB$92,G2418,0),Tablas!$A$3:$B$5,2,0)</f>
        <v>Registro y analisis</v>
      </c>
      <c r="J2418" s="78">
        <v>1</v>
      </c>
      <c r="K2418" s="78">
        <v>1</v>
      </c>
      <c r="L2418" s="78">
        <v>1</v>
      </c>
      <c r="M2418" s="78">
        <v>1</v>
      </c>
      <c r="N2418" s="78">
        <v>1</v>
      </c>
      <c r="O2418" s="78">
        <v>1</v>
      </c>
      <c r="P2418" s="78">
        <v>1</v>
      </c>
      <c r="Q2418" s="78">
        <v>1</v>
      </c>
      <c r="R2418" s="78"/>
      <c r="S2418" s="78"/>
      <c r="T2418" s="78"/>
      <c r="U2418" s="78"/>
      <c r="V2418" s="78" t="str">
        <f>VLOOKUP(D2418,Empresas!$D$7:$CF$91,81,0)</f>
        <v>C</v>
      </c>
      <c r="W2418" s="78" t="str">
        <f>VLOOKUP(D2418,Empresas!$D$7:$M$91,10,0)</f>
        <v>Mype</v>
      </c>
      <c r="X2418" s="69" t="str">
        <f t="shared" si="388"/>
        <v>SI</v>
      </c>
      <c r="Y2418" s="153" t="str">
        <f t="shared" si="389"/>
        <v>Si aplica</v>
      </c>
      <c r="Z2418" s="147">
        <f>IF(Y2418="No aplica",0,IF(I2418="no",0,IF(I2418="No aplica",0,IF(I2418="Si",1,IF(I2418="Fisico",1,IF(I2418="Electronico",2,VLOOKUP(C2418&amp;"|"&amp;B2418&amp;"|"&amp;D2418,Empresas!$C$6:$CC$92,G2418+6+1,0)))))))</f>
        <v>1</v>
      </c>
      <c r="AA2418" s="147">
        <f>IF(AND($I2418="Si",J2418=1),1,IF(AND($I2418="Fisico",J2418=1),1,IF(AND(J2418=1,$I2418="Electronico"),2,IF(J2418=1,VLOOKUP($C2418&amp;"|"&amp;$B2418&amp;"|"&amp;$D2418,Empresas!$C$6:$CC$92,$G2418+6+1,0),0))))</f>
        <v>1</v>
      </c>
      <c r="AB2418" s="147">
        <f>IF(AND($I2418="Si",K2418=1),1,IF(AND($I2418="Fisico",K2418=1),1,IF(AND(K2418=1,$I2418="Electronico"),2,IF(K2418=1,VLOOKUP($C2418&amp;"|"&amp;$B2418&amp;"|"&amp;$D2418,Empresas!$C$6:$CC$92,$G2418+6+1,0),0))))</f>
        <v>1</v>
      </c>
      <c r="AC2418" s="147">
        <f>IF(AND($I2418="Si",L2418=1),1,IF(AND($I2418="Fisico",L2418=1),1,IF(AND(L2418=1,$I2418="Electronico"),2,IF(L2418=1,VLOOKUP($C2418&amp;"|"&amp;$B2418&amp;"|"&amp;$D2418,Empresas!$C$6:$CC$92,$G2418+6+1,0),0))))</f>
        <v>1</v>
      </c>
      <c r="AD2418" s="147">
        <f>IF(AND($I2418="Si",M2418=1),1,IF(AND($I2418="Fisico",M2418=1),1,IF(AND(M2418=1,$I2418="Electronico"),2,IF(M2418=1,VLOOKUP($C2418&amp;"|"&amp;$B2418&amp;"|"&amp;$D2418,Empresas!$C$6:$CC$92,$G2418+6+1,0),0))))</f>
        <v>1</v>
      </c>
      <c r="AE2418" s="147">
        <f>IF(AND($I2418="Si",N2418=1),1,IF(AND($I2418="Fisico",N2418=1),1,IF(AND(N2418=1,$I2418="Electronico"),2,IF(N2418=1,VLOOKUP($C2418&amp;"|"&amp;$B2418&amp;"|"&amp;$D2418,Empresas!$C$6:$CC$92,$G2418+6+1,0),0))))</f>
        <v>1</v>
      </c>
      <c r="AF2418" s="147">
        <f>IF(AND($I2418="Si",O2418=1),1,IF(AND($I2418="Fisico",O2418=1),1,IF(AND(O2418=1,$I2418="Electronico"),2,IF(O2418=1,VLOOKUP($C2418&amp;"|"&amp;$B2418&amp;"|"&amp;$D2418,Empresas!$C$6:$CC$92,$G2418+6+1,0),0))))</f>
        <v>1</v>
      </c>
      <c r="AG2418" s="147">
        <f>IF(AND($I2418="Si",P2418=1),1,IF(AND($I2418="Fisico",P2418=1),1,IF(AND(P2418=1,$I2418="Electronico"),2,IF(P2418=1,VLOOKUP($C2418&amp;"|"&amp;$B2418&amp;"|"&amp;$D2418,Empresas!$C$6:$CC$92,$G2418+6+1,0),0))))</f>
        <v>1</v>
      </c>
      <c r="AH2418" s="147">
        <f>IF(AND($I2418="Si",Q2418=1),1,IF(AND($I2418="Fisico",Q2418=1),1,IF(AND(Q2418=1,$I2418="Electronico"),2,IF(Q2418=1,VLOOKUP($C2418&amp;"|"&amp;$B2418&amp;"|"&amp;$D2418,Empresas!$C$6:$CC$92,$G2418+6+1,0),0))))</f>
        <v>1</v>
      </c>
      <c r="AI2418" s="147">
        <f>IF(AND($I2418="Si",R2418=1),1,IF(AND($I2418="Fisico",R2418=1),1,IF(AND(R2418=1,$I2418="Electronico"),2,IF(R2418=1,VLOOKUP($C2418&amp;"|"&amp;$B2418&amp;"|"&amp;$D2418,Empresas!$C$6:$CC$92,$G2418+6+1,0),0))))</f>
        <v>0</v>
      </c>
      <c r="AJ2418" s="147">
        <f>IF(AND($I2418="Si",S2418=1),1,IF(AND($I2418="Fisico",S2418=1),1,IF(AND(S2418=1,$I2418="Electronico"),2,IF(S2418=1,VLOOKUP($C2418&amp;"|"&amp;$B2418&amp;"|"&amp;$D2418,Empresas!$C$6:$CC$92,$G2418+6+1,0),0))))</f>
        <v>0</v>
      </c>
      <c r="AK2418" s="147">
        <f>IF(AND($I2418="Si",T2418=1),1,IF(AND($I2418="Fisico",T2418=1),1,IF(AND(T2418=1,$I2418="Electronico"),2,IF(T2418=1,VLOOKUP($C2418&amp;"|"&amp;$B2418&amp;"|"&amp;$D2418,Empresas!$C$6:$CC$92,$G2418+6+1,0),0))))</f>
        <v>0</v>
      </c>
      <c r="AL2418" s="147">
        <f>IF(AND($I2418="Si",U2418=1),1,IF(AND($I2418="Fisico",U2418=1),1,IF(AND(U2418=1,$I2418="Electronico"),2,IF(U2418=1,VLOOKUP($C2418&amp;"|"&amp;$B2418&amp;"|"&amp;$D2418,Empresas!$C$6:$CC$92,$G2418+6+1,0),0))))</f>
        <v>0</v>
      </c>
      <c r="AM2418" s="149">
        <f t="shared" si="390"/>
        <v>8</v>
      </c>
      <c r="AN2418" s="149">
        <f t="shared" si="391"/>
        <v>8</v>
      </c>
      <c r="AO2418" s="152">
        <f t="shared" si="392"/>
        <v>1</v>
      </c>
    </row>
    <row r="2419" spans="1:41" x14ac:dyDescent="0.25">
      <c r="A2419" s="137" t="str">
        <f>VLOOKUP(D2419,Empresas!$D$7:$F$91,3,0)</f>
        <v>Jose</v>
      </c>
      <c r="B2419" s="138" t="str">
        <f>VLOOKUP(D2419,Empresas!$D$7:$G$91,4,0)</f>
        <v>Wildor</v>
      </c>
      <c r="C2419" s="138" t="s">
        <v>544</v>
      </c>
      <c r="D2419" s="138" t="s">
        <v>486</v>
      </c>
      <c r="E2419" s="138" t="str">
        <f>VLOOKUP(D2419,Empresas!$D$7:$E$92,2,0)</f>
        <v>M &amp; C ANESTESIOLOGAS S.A.C.</v>
      </c>
      <c r="F2419" s="138" t="s">
        <v>159</v>
      </c>
      <c r="G2419" s="139">
        <f>+G2418+3</f>
        <v>10</v>
      </c>
      <c r="H2419" s="139" t="str">
        <f>VLOOKUP(D2419,Empresas!$D$6:$L$92,7,0)</f>
        <v>Semestral</v>
      </c>
      <c r="I2419" s="138" t="str">
        <f>VLOOKUP(VLOOKUP(D2419&amp;"|"&amp;B2419,Empresas!$I$7:$CB$92,G2419,0),Tablas!$A$3:$B$5,2,0)</f>
        <v>Registro y analisis</v>
      </c>
      <c r="J2419" s="78">
        <v>1</v>
      </c>
      <c r="K2419" s="78">
        <v>1</v>
      </c>
      <c r="L2419" s="78">
        <v>1</v>
      </c>
      <c r="M2419" s="78">
        <v>1</v>
      </c>
      <c r="N2419" s="78">
        <v>1</v>
      </c>
      <c r="O2419" s="78">
        <v>1</v>
      </c>
      <c r="P2419" s="78">
        <v>1</v>
      </c>
      <c r="Q2419" s="78">
        <v>1</v>
      </c>
      <c r="R2419" s="78"/>
      <c r="S2419" s="78"/>
      <c r="T2419" s="78"/>
      <c r="U2419" s="78"/>
      <c r="V2419" s="78" t="str">
        <f>VLOOKUP(D2419,Empresas!$D$7:$CF$91,81,0)</f>
        <v>C</v>
      </c>
      <c r="W2419" s="78" t="str">
        <f>VLOOKUP(D2419,Empresas!$D$7:$M$91,10,0)</f>
        <v>Mype</v>
      </c>
      <c r="X2419" s="69" t="str">
        <f t="shared" si="388"/>
        <v>SI</v>
      </c>
      <c r="Y2419" s="153" t="str">
        <f t="shared" si="389"/>
        <v>Si aplica</v>
      </c>
      <c r="Z2419" s="147">
        <f>IF(Y2419="No aplica",0,IF(I2419="no",0,IF(I2419="No aplica",0,IF(I2419="Si",1,IF(I2419="Fisico",1,IF(I2419="Electronico",2,VLOOKUP(C2419&amp;"|"&amp;B2419&amp;"|"&amp;D2419,Empresas!$C$6:$CC$92,G2419+6+1,0)))))))</f>
        <v>1</v>
      </c>
      <c r="AA2419" s="147">
        <f>IF(AND($I2419="Si",J2419=1),1,IF(AND($I2419="Fisico",J2419=1),1,IF(AND(J2419=1,$I2419="Electronico"),2,IF(J2419=1,VLOOKUP($C2419&amp;"|"&amp;$B2419&amp;"|"&amp;$D2419,Empresas!$C$6:$CC$92,$G2419+6+1,0),0))))</f>
        <v>1</v>
      </c>
      <c r="AB2419" s="147">
        <f>IF(AND($I2419="Si",K2419=1),1,IF(AND($I2419="Fisico",K2419=1),1,IF(AND(K2419=1,$I2419="Electronico"),2,IF(K2419=1,VLOOKUP($C2419&amp;"|"&amp;$B2419&amp;"|"&amp;$D2419,Empresas!$C$6:$CC$92,$G2419+6+1,0),0))))</f>
        <v>1</v>
      </c>
      <c r="AC2419" s="147">
        <f>IF(AND($I2419="Si",L2419=1),1,IF(AND($I2419="Fisico",L2419=1),1,IF(AND(L2419=1,$I2419="Electronico"),2,IF(L2419=1,VLOOKUP($C2419&amp;"|"&amp;$B2419&amp;"|"&amp;$D2419,Empresas!$C$6:$CC$92,$G2419+6+1,0),0))))</f>
        <v>1</v>
      </c>
      <c r="AD2419" s="147">
        <f>IF(AND($I2419="Si",M2419=1),1,IF(AND($I2419="Fisico",M2419=1),1,IF(AND(M2419=1,$I2419="Electronico"),2,IF(M2419=1,VLOOKUP($C2419&amp;"|"&amp;$B2419&amp;"|"&amp;$D2419,Empresas!$C$6:$CC$92,$G2419+6+1,0),0))))</f>
        <v>1</v>
      </c>
      <c r="AE2419" s="147">
        <f>IF(AND($I2419="Si",N2419=1),1,IF(AND($I2419="Fisico",N2419=1),1,IF(AND(N2419=1,$I2419="Electronico"),2,IF(N2419=1,VLOOKUP($C2419&amp;"|"&amp;$B2419&amp;"|"&amp;$D2419,Empresas!$C$6:$CC$92,$G2419+6+1,0),0))))</f>
        <v>1</v>
      </c>
      <c r="AF2419" s="147">
        <f>IF(AND($I2419="Si",O2419=1),1,IF(AND($I2419="Fisico",O2419=1),1,IF(AND(O2419=1,$I2419="Electronico"),2,IF(O2419=1,VLOOKUP($C2419&amp;"|"&amp;$B2419&amp;"|"&amp;$D2419,Empresas!$C$6:$CC$92,$G2419+6+1,0),0))))</f>
        <v>1</v>
      </c>
      <c r="AG2419" s="147">
        <f>IF(AND($I2419="Si",P2419=1),1,IF(AND($I2419="Fisico",P2419=1),1,IF(AND(P2419=1,$I2419="Electronico"),2,IF(P2419=1,VLOOKUP($C2419&amp;"|"&amp;$B2419&amp;"|"&amp;$D2419,Empresas!$C$6:$CC$92,$G2419+6+1,0),0))))</f>
        <v>1</v>
      </c>
      <c r="AH2419" s="147">
        <f>IF(AND($I2419="Si",Q2419=1),1,IF(AND($I2419="Fisico",Q2419=1),1,IF(AND(Q2419=1,$I2419="Electronico"),2,IF(Q2419=1,VLOOKUP($C2419&amp;"|"&amp;$B2419&amp;"|"&amp;$D2419,Empresas!$C$6:$CC$92,$G2419+6+1,0),0))))</f>
        <v>1</v>
      </c>
      <c r="AI2419" s="147">
        <f>IF(AND($I2419="Si",R2419=1),1,IF(AND($I2419="Fisico",R2419=1),1,IF(AND(R2419=1,$I2419="Electronico"),2,IF(R2419=1,VLOOKUP($C2419&amp;"|"&amp;$B2419&amp;"|"&amp;$D2419,Empresas!$C$6:$CC$92,$G2419+6+1,0),0))))</f>
        <v>0</v>
      </c>
      <c r="AJ2419" s="147">
        <f>IF(AND($I2419="Si",S2419=1),1,IF(AND($I2419="Fisico",S2419=1),1,IF(AND(S2419=1,$I2419="Electronico"),2,IF(S2419=1,VLOOKUP($C2419&amp;"|"&amp;$B2419&amp;"|"&amp;$D2419,Empresas!$C$6:$CC$92,$G2419+6+1,0),0))))</f>
        <v>0</v>
      </c>
      <c r="AK2419" s="147">
        <f>IF(AND($I2419="Si",T2419=1),1,IF(AND($I2419="Fisico",T2419=1),1,IF(AND(T2419=1,$I2419="Electronico"),2,IF(T2419=1,VLOOKUP($C2419&amp;"|"&amp;$B2419&amp;"|"&amp;$D2419,Empresas!$C$6:$CC$92,$G2419+6+1,0),0))))</f>
        <v>0</v>
      </c>
      <c r="AL2419" s="147">
        <f>IF(AND($I2419="Si",U2419=1),1,IF(AND($I2419="Fisico",U2419=1),1,IF(AND(U2419=1,$I2419="Electronico"),2,IF(U2419=1,VLOOKUP($C2419&amp;"|"&amp;$B2419&amp;"|"&amp;$D2419,Empresas!$C$6:$CC$92,$G2419+6+1,0),0))))</f>
        <v>0</v>
      </c>
      <c r="AM2419" s="149">
        <f t="shared" si="390"/>
        <v>8</v>
      </c>
      <c r="AN2419" s="149">
        <f t="shared" si="391"/>
        <v>8</v>
      </c>
      <c r="AO2419" s="152">
        <f t="shared" si="392"/>
        <v>1</v>
      </c>
    </row>
    <row r="2420" spans="1:41" x14ac:dyDescent="0.25">
      <c r="A2420" s="137" t="str">
        <f>VLOOKUP(D2420,Empresas!$D$7:$F$91,3,0)</f>
        <v>Jose</v>
      </c>
      <c r="B2420" s="138" t="str">
        <f>VLOOKUP(D2420,Empresas!$D$7:$G$91,4,0)</f>
        <v>Wildor</v>
      </c>
      <c r="C2420" s="138" t="s">
        <v>544</v>
      </c>
      <c r="D2420" s="138" t="s">
        <v>486</v>
      </c>
      <c r="E2420" s="138" t="str">
        <f>VLOOKUP(D2420,Empresas!$D$7:$E$92,2,0)</f>
        <v>M &amp; C ANESTESIOLOGAS S.A.C.</v>
      </c>
      <c r="F2420" s="138" t="s">
        <v>160</v>
      </c>
      <c r="G2420" s="139">
        <f t="shared" ref="G2420:G2431" si="397">+G2419+3</f>
        <v>13</v>
      </c>
      <c r="H2420" s="139" t="str">
        <f>VLOOKUP(D2420,Empresas!$D$6:$L$92,7,0)</f>
        <v>Semestral</v>
      </c>
      <c r="I2420" s="138" t="str">
        <f>VLOOKUP(VLOOKUP(D2420&amp;"|"&amp;B2420,Empresas!$I$7:$CB$92,G2420,0),Tablas!$A$3:$B$5,2,0)</f>
        <v>Registro y analisis</v>
      </c>
      <c r="J2420" s="78">
        <v>1</v>
      </c>
      <c r="K2420" s="78">
        <v>1</v>
      </c>
      <c r="L2420" s="78">
        <v>1</v>
      </c>
      <c r="M2420" s="78">
        <v>1</v>
      </c>
      <c r="N2420" s="78">
        <v>1</v>
      </c>
      <c r="O2420" s="78">
        <v>1</v>
      </c>
      <c r="P2420" s="78">
        <v>1</v>
      </c>
      <c r="Q2420" s="78">
        <v>2</v>
      </c>
      <c r="R2420" s="78"/>
      <c r="S2420" s="78"/>
      <c r="T2420" s="78"/>
      <c r="U2420" s="78"/>
      <c r="V2420" s="78" t="str">
        <f>VLOOKUP(D2420,Empresas!$D$7:$CF$91,81,0)</f>
        <v>C</v>
      </c>
      <c r="W2420" s="78" t="str">
        <f>VLOOKUP(D2420,Empresas!$D$7:$M$91,10,0)</f>
        <v>Mype</v>
      </c>
      <c r="X2420" s="69" t="str">
        <f t="shared" si="388"/>
        <v>SI</v>
      </c>
      <c r="Y2420" s="153" t="str">
        <f t="shared" si="389"/>
        <v>Si aplica</v>
      </c>
      <c r="Z2420" s="147">
        <f>IF(Y2420="No aplica",0,IF(I2420="no",0,IF(I2420="No aplica",0,IF(I2420="Si",1,IF(I2420="Fisico",1,IF(I2420="Electronico",2,VLOOKUP(C2420&amp;"|"&amp;B2420&amp;"|"&amp;D2420,Empresas!$C$6:$CC$92,G2420+6+1,0)))))))</f>
        <v>2</v>
      </c>
      <c r="AA2420" s="147">
        <f>IF(AND($I2420="Si",J2420=1),1,IF(AND($I2420="Fisico",J2420=1),1,IF(AND(J2420=1,$I2420="Electronico"),2,IF(J2420=1,VLOOKUP($C2420&amp;"|"&amp;$B2420&amp;"|"&amp;$D2420,Empresas!$C$6:$CC$92,$G2420+6+1,0),0))))</f>
        <v>2</v>
      </c>
      <c r="AB2420" s="147">
        <f>IF(AND($I2420="Si",K2420=1),1,IF(AND($I2420="Fisico",K2420=1),1,IF(AND(K2420=1,$I2420="Electronico"),2,IF(K2420=1,VLOOKUP($C2420&amp;"|"&amp;$B2420&amp;"|"&amp;$D2420,Empresas!$C$6:$CC$92,$G2420+6+1,0),0))))</f>
        <v>2</v>
      </c>
      <c r="AC2420" s="147">
        <f>IF(AND($I2420="Si",L2420=1),1,IF(AND($I2420="Fisico",L2420=1),1,IF(AND(L2420=1,$I2420="Electronico"),2,IF(L2420=1,VLOOKUP($C2420&amp;"|"&amp;$B2420&amp;"|"&amp;$D2420,Empresas!$C$6:$CC$92,$G2420+6+1,0),0))))</f>
        <v>2</v>
      </c>
      <c r="AD2420" s="147">
        <f>IF(AND($I2420="Si",M2420=1),1,IF(AND($I2420="Fisico",M2420=1),1,IF(AND(M2420=1,$I2420="Electronico"),2,IF(M2420=1,VLOOKUP($C2420&amp;"|"&amp;$B2420&amp;"|"&amp;$D2420,Empresas!$C$6:$CC$92,$G2420+6+1,0),0))))</f>
        <v>2</v>
      </c>
      <c r="AE2420" s="147">
        <f>IF(AND($I2420="Si",N2420=1),1,IF(AND($I2420="Fisico",N2420=1),1,IF(AND(N2420=1,$I2420="Electronico"),2,IF(N2420=1,VLOOKUP($C2420&amp;"|"&amp;$B2420&amp;"|"&amp;$D2420,Empresas!$C$6:$CC$92,$G2420+6+1,0),0))))</f>
        <v>2</v>
      </c>
      <c r="AF2420" s="147">
        <f>IF(AND($I2420="Si",O2420=1),1,IF(AND($I2420="Fisico",O2420=1),1,IF(AND(O2420=1,$I2420="Electronico"),2,IF(O2420=1,VLOOKUP($C2420&amp;"|"&amp;$B2420&amp;"|"&amp;$D2420,Empresas!$C$6:$CC$92,$G2420+6+1,0),0))))</f>
        <v>2</v>
      </c>
      <c r="AG2420" s="147">
        <f>IF(AND($I2420="Si",P2420=1),1,IF(AND($I2420="Fisico",P2420=1),1,IF(AND(P2420=1,$I2420="Electronico"),2,IF(P2420=1,VLOOKUP($C2420&amp;"|"&amp;$B2420&amp;"|"&amp;$D2420,Empresas!$C$6:$CC$92,$G2420+6+1,0),0))))</f>
        <v>2</v>
      </c>
      <c r="AH2420" s="147">
        <f>IF(AND($I2420="Si",Q2420=1),1,IF(AND($I2420="Fisico",Q2420=1),1,IF(AND(Q2420=1,$I2420="Electronico"),2,IF(Q2420=1,VLOOKUP($C2420&amp;"|"&amp;$B2420&amp;"|"&amp;$D2420,Empresas!$C$6:$CC$92,$G2420+6+1,0),0))))</f>
        <v>0</v>
      </c>
      <c r="AI2420" s="147">
        <f>IF(AND($I2420="Si",R2420=1),1,IF(AND($I2420="Fisico",R2420=1),1,IF(AND(R2420=1,$I2420="Electronico"),2,IF(R2420=1,VLOOKUP($C2420&amp;"|"&amp;$B2420&amp;"|"&amp;$D2420,Empresas!$C$6:$CC$92,$G2420+6+1,0),0))))</f>
        <v>0</v>
      </c>
      <c r="AJ2420" s="147">
        <f>IF(AND($I2420="Si",S2420=1),1,IF(AND($I2420="Fisico",S2420=1),1,IF(AND(S2420=1,$I2420="Electronico"),2,IF(S2420=1,VLOOKUP($C2420&amp;"|"&amp;$B2420&amp;"|"&amp;$D2420,Empresas!$C$6:$CC$92,$G2420+6+1,0),0))))</f>
        <v>0</v>
      </c>
      <c r="AK2420" s="147">
        <f>IF(AND($I2420="Si",T2420=1),1,IF(AND($I2420="Fisico",T2420=1),1,IF(AND(T2420=1,$I2420="Electronico"),2,IF(T2420=1,VLOOKUP($C2420&amp;"|"&amp;$B2420&amp;"|"&amp;$D2420,Empresas!$C$6:$CC$92,$G2420+6+1,0),0))))</f>
        <v>0</v>
      </c>
      <c r="AL2420" s="147">
        <f>IF(AND($I2420="Si",U2420=1),1,IF(AND($I2420="Fisico",U2420=1),1,IF(AND(U2420=1,$I2420="Electronico"),2,IF(U2420=1,VLOOKUP($C2420&amp;"|"&amp;$B2420&amp;"|"&amp;$D2420,Empresas!$C$6:$CC$92,$G2420+6+1,0),0))))</f>
        <v>0</v>
      </c>
      <c r="AM2420" s="149">
        <f t="shared" si="390"/>
        <v>14</v>
      </c>
      <c r="AN2420" s="149">
        <f t="shared" si="391"/>
        <v>16</v>
      </c>
      <c r="AO2420" s="152">
        <f t="shared" si="392"/>
        <v>0.875</v>
      </c>
    </row>
    <row r="2421" spans="1:41" x14ac:dyDescent="0.25">
      <c r="A2421" s="137" t="str">
        <f>VLOOKUP(D2421,Empresas!$D$7:$F$91,3,0)</f>
        <v>Jose</v>
      </c>
      <c r="B2421" s="138" t="str">
        <f>VLOOKUP(D2421,Empresas!$D$7:$G$91,4,0)</f>
        <v>Wildor</v>
      </c>
      <c r="C2421" s="138" t="s">
        <v>544</v>
      </c>
      <c r="D2421" s="138" t="s">
        <v>486</v>
      </c>
      <c r="E2421" s="138" t="str">
        <f>VLOOKUP(D2421,Empresas!$D$7:$E$92,2,0)</f>
        <v>M &amp; C ANESTESIOLOGAS S.A.C.</v>
      </c>
      <c r="F2421" s="138" t="s">
        <v>161</v>
      </c>
      <c r="G2421" s="139">
        <f t="shared" si="397"/>
        <v>16</v>
      </c>
      <c r="H2421" s="139" t="str">
        <f>VLOOKUP(D2421,Empresas!$D$6:$L$92,7,0)</f>
        <v>Semestral</v>
      </c>
      <c r="I2421" s="138" t="str">
        <f>VLOOKUP(VLOOKUP(D2421&amp;"|"&amp;B2421,Empresas!$I$7:$CB$92,G2421,0),Tablas!$A$3:$B$5,2,0)</f>
        <v>No aplica</v>
      </c>
      <c r="J2421" s="78"/>
      <c r="K2421" s="78"/>
      <c r="L2421" s="78"/>
      <c r="M2421" s="78"/>
      <c r="N2421" s="78"/>
      <c r="O2421" s="78"/>
      <c r="P2421" s="78"/>
      <c r="Q2421" s="78"/>
      <c r="R2421" s="78"/>
      <c r="S2421" s="78"/>
      <c r="T2421" s="78"/>
      <c r="U2421" s="78"/>
      <c r="V2421" s="78" t="str">
        <f>VLOOKUP(D2421,Empresas!$D$7:$CF$91,81,0)</f>
        <v>C</v>
      </c>
      <c r="W2421" s="78" t="str">
        <f>VLOOKUP(D2421,Empresas!$D$7:$M$91,10,0)</f>
        <v>Mype</v>
      </c>
      <c r="X2421" s="69" t="str">
        <f t="shared" si="388"/>
        <v>SI</v>
      </c>
      <c r="Y2421" s="153" t="str">
        <f t="shared" si="389"/>
        <v>No aplica</v>
      </c>
      <c r="Z2421" s="147">
        <f>IF(Y2421="No aplica",0,IF(I2421="no",0,IF(I2421="No aplica",0,IF(I2421="Si",1,IF(I2421="Fisico",1,IF(I2421="Electronico",2,VLOOKUP(C2421&amp;"|"&amp;B2421&amp;"|"&amp;D2421,Empresas!$C$6:$CC$92,G2421+6+1,0)))))))</f>
        <v>0</v>
      </c>
      <c r="AA2421" s="147">
        <f>IF(AND($I2421="Si",J2421=1),1,IF(AND($I2421="Fisico",J2421=1),1,IF(AND(J2421=1,$I2421="Electronico"),2,IF(J2421=1,VLOOKUP($C2421&amp;"|"&amp;$B2421&amp;"|"&amp;$D2421,Empresas!$C$6:$CC$92,$G2421+6+1,0),0))))</f>
        <v>0</v>
      </c>
      <c r="AB2421" s="147">
        <f>IF(AND($I2421="Si",K2421=1),1,IF(AND($I2421="Fisico",K2421=1),1,IF(AND(K2421=1,$I2421="Electronico"),2,IF(K2421=1,VLOOKUP($C2421&amp;"|"&amp;$B2421&amp;"|"&amp;$D2421,Empresas!$C$6:$CC$92,$G2421+6+1,0),0))))</f>
        <v>0</v>
      </c>
      <c r="AC2421" s="147">
        <f>IF(AND($I2421="Si",L2421=1),1,IF(AND($I2421="Fisico",L2421=1),1,IF(AND(L2421=1,$I2421="Electronico"),2,IF(L2421=1,VLOOKUP($C2421&amp;"|"&amp;$B2421&amp;"|"&amp;$D2421,Empresas!$C$6:$CC$92,$G2421+6+1,0),0))))</f>
        <v>0</v>
      </c>
      <c r="AD2421" s="147">
        <f>IF(AND($I2421="Si",M2421=1),1,IF(AND($I2421="Fisico",M2421=1),1,IF(AND(M2421=1,$I2421="Electronico"),2,IF(M2421=1,VLOOKUP($C2421&amp;"|"&amp;$B2421&amp;"|"&amp;$D2421,Empresas!$C$6:$CC$92,$G2421+6+1,0),0))))</f>
        <v>0</v>
      </c>
      <c r="AE2421" s="147">
        <f>IF(AND($I2421="Si",N2421=1),1,IF(AND($I2421="Fisico",N2421=1),1,IF(AND(N2421=1,$I2421="Electronico"),2,IF(N2421=1,VLOOKUP($C2421&amp;"|"&amp;$B2421&amp;"|"&amp;$D2421,Empresas!$C$6:$CC$92,$G2421+6+1,0),0))))</f>
        <v>0</v>
      </c>
      <c r="AF2421" s="147">
        <f>IF(AND($I2421="Si",O2421=1),1,IF(AND($I2421="Fisico",O2421=1),1,IF(AND(O2421=1,$I2421="Electronico"),2,IF(O2421=1,VLOOKUP($C2421&amp;"|"&amp;$B2421&amp;"|"&amp;$D2421,Empresas!$C$6:$CC$92,$G2421+6+1,0),0))))</f>
        <v>0</v>
      </c>
      <c r="AG2421" s="147">
        <f>IF(AND($I2421="Si",P2421=1),1,IF(AND($I2421="Fisico",P2421=1),1,IF(AND(P2421=1,$I2421="Electronico"),2,IF(P2421=1,VLOOKUP($C2421&amp;"|"&amp;$B2421&amp;"|"&amp;$D2421,Empresas!$C$6:$CC$92,$G2421+6+1,0),0))))</f>
        <v>0</v>
      </c>
      <c r="AH2421" s="147">
        <f>IF(AND($I2421="Si",Q2421=1),1,IF(AND($I2421="Fisico",Q2421=1),1,IF(AND(Q2421=1,$I2421="Electronico"),2,IF(Q2421=1,VLOOKUP($C2421&amp;"|"&amp;$B2421&amp;"|"&amp;$D2421,Empresas!$C$6:$CC$92,$G2421+6+1,0),0))))</f>
        <v>0</v>
      </c>
      <c r="AI2421" s="147">
        <f>IF(AND($I2421="Si",R2421=1),1,IF(AND($I2421="Fisico",R2421=1),1,IF(AND(R2421=1,$I2421="Electronico"),2,IF(R2421=1,VLOOKUP($C2421&amp;"|"&amp;$B2421&amp;"|"&amp;$D2421,Empresas!$C$6:$CC$92,$G2421+6+1,0),0))))</f>
        <v>0</v>
      </c>
      <c r="AJ2421" s="147">
        <f>IF(AND($I2421="Si",S2421=1),1,IF(AND($I2421="Fisico",S2421=1),1,IF(AND(S2421=1,$I2421="Electronico"),2,IF(S2421=1,VLOOKUP($C2421&amp;"|"&amp;$B2421&amp;"|"&amp;$D2421,Empresas!$C$6:$CC$92,$G2421+6+1,0),0))))</f>
        <v>0</v>
      </c>
      <c r="AK2421" s="147">
        <f>IF(AND($I2421="Si",T2421=1),1,IF(AND($I2421="Fisico",T2421=1),1,IF(AND(T2421=1,$I2421="Electronico"),2,IF(T2421=1,VLOOKUP($C2421&amp;"|"&amp;$B2421&amp;"|"&amp;$D2421,Empresas!$C$6:$CC$92,$G2421+6+1,0),0))))</f>
        <v>0</v>
      </c>
      <c r="AL2421" s="147">
        <f>IF(AND($I2421="Si",U2421=1),1,IF(AND($I2421="Fisico",U2421=1),1,IF(AND(U2421=1,$I2421="Electronico"),2,IF(U2421=1,VLOOKUP($C2421&amp;"|"&amp;$B2421&amp;"|"&amp;$D2421,Empresas!$C$6:$CC$92,$G2421+6+1,0),0))))</f>
        <v>0</v>
      </c>
      <c r="AM2421" s="149">
        <f t="shared" si="390"/>
        <v>0</v>
      </c>
      <c r="AN2421" s="149">
        <f t="shared" si="391"/>
        <v>0</v>
      </c>
      <c r="AO2421" s="152">
        <f t="shared" si="392"/>
        <v>0</v>
      </c>
    </row>
    <row r="2422" spans="1:41" x14ac:dyDescent="0.25">
      <c r="A2422" s="137" t="str">
        <f>VLOOKUP(D2422,Empresas!$D$7:$F$91,3,0)</f>
        <v>Jose</v>
      </c>
      <c r="B2422" s="138" t="str">
        <f>VLOOKUP(D2422,Empresas!$D$7:$G$91,4,0)</f>
        <v>Wildor</v>
      </c>
      <c r="C2422" s="138" t="s">
        <v>544</v>
      </c>
      <c r="D2422" s="138" t="s">
        <v>486</v>
      </c>
      <c r="E2422" s="138" t="str">
        <f>VLOOKUP(D2422,Empresas!$D$7:$E$92,2,0)</f>
        <v>M &amp; C ANESTESIOLOGAS S.A.C.</v>
      </c>
      <c r="F2422" s="138" t="s">
        <v>162</v>
      </c>
      <c r="G2422" s="139">
        <f t="shared" si="397"/>
        <v>19</v>
      </c>
      <c r="H2422" s="139" t="str">
        <f>VLOOKUP(D2422,Empresas!$D$6:$L$92,7,0)</f>
        <v>Semestral</v>
      </c>
      <c r="I2422" s="138" t="str">
        <f>VLOOKUP(VLOOKUP(D2422&amp;"|"&amp;B2422,Empresas!$I$7:$CB$92,G2422,0),Tablas!$A$3:$B$5,2,0)</f>
        <v>No aplica</v>
      </c>
      <c r="J2422" s="78"/>
      <c r="K2422" s="78"/>
      <c r="L2422" s="78"/>
      <c r="M2422" s="78"/>
      <c r="N2422" s="78"/>
      <c r="O2422" s="78"/>
      <c r="P2422" s="78"/>
      <c r="Q2422" s="78"/>
      <c r="R2422" s="78"/>
      <c r="S2422" s="78"/>
      <c r="T2422" s="78"/>
      <c r="U2422" s="78"/>
      <c r="V2422" s="78" t="str">
        <f>VLOOKUP(D2422,Empresas!$D$7:$CF$91,81,0)</f>
        <v>C</v>
      </c>
      <c r="W2422" s="78" t="str">
        <f>VLOOKUP(D2422,Empresas!$D$7:$M$91,10,0)</f>
        <v>Mype</v>
      </c>
      <c r="X2422" s="69" t="str">
        <f t="shared" si="388"/>
        <v>SI</v>
      </c>
      <c r="Y2422" s="153" t="str">
        <f t="shared" si="389"/>
        <v>No aplica</v>
      </c>
      <c r="Z2422" s="147">
        <f>IF(Y2422="No aplica",0,IF(I2422="no",0,IF(I2422="No aplica",0,IF(I2422="Si",1,IF(I2422="Fisico",1,IF(I2422="Electronico",2,VLOOKUP(C2422&amp;"|"&amp;B2422&amp;"|"&amp;D2422,Empresas!$C$6:$CC$92,G2422+6+1,0)))))))</f>
        <v>0</v>
      </c>
      <c r="AA2422" s="147">
        <f>IF(AND($I2422="Si",J2422=1),1,IF(AND($I2422="Fisico",J2422=1),1,IF(AND(J2422=1,$I2422="Electronico"),2,IF(J2422=1,VLOOKUP($C2422&amp;"|"&amp;$B2422&amp;"|"&amp;$D2422,Empresas!$C$6:$CC$92,$G2422+6+1,0),0))))</f>
        <v>0</v>
      </c>
      <c r="AB2422" s="147">
        <f>IF(AND($I2422="Si",K2422=1),1,IF(AND($I2422="Fisico",K2422=1),1,IF(AND(K2422=1,$I2422="Electronico"),2,IF(K2422=1,VLOOKUP($C2422&amp;"|"&amp;$B2422&amp;"|"&amp;$D2422,Empresas!$C$6:$CC$92,$G2422+6+1,0),0))))</f>
        <v>0</v>
      </c>
      <c r="AC2422" s="147">
        <f>IF(AND($I2422="Si",L2422=1),1,IF(AND($I2422="Fisico",L2422=1),1,IF(AND(L2422=1,$I2422="Electronico"),2,IF(L2422=1,VLOOKUP($C2422&amp;"|"&amp;$B2422&amp;"|"&amp;$D2422,Empresas!$C$6:$CC$92,$G2422+6+1,0),0))))</f>
        <v>0</v>
      </c>
      <c r="AD2422" s="147">
        <f>IF(AND($I2422="Si",M2422=1),1,IF(AND($I2422="Fisico",M2422=1),1,IF(AND(M2422=1,$I2422="Electronico"),2,IF(M2422=1,VLOOKUP($C2422&amp;"|"&amp;$B2422&amp;"|"&amp;$D2422,Empresas!$C$6:$CC$92,$G2422+6+1,0),0))))</f>
        <v>0</v>
      </c>
      <c r="AE2422" s="147">
        <f>IF(AND($I2422="Si",N2422=1),1,IF(AND($I2422="Fisico",N2422=1),1,IF(AND(N2422=1,$I2422="Electronico"),2,IF(N2422=1,VLOOKUP($C2422&amp;"|"&amp;$B2422&amp;"|"&amp;$D2422,Empresas!$C$6:$CC$92,$G2422+6+1,0),0))))</f>
        <v>0</v>
      </c>
      <c r="AF2422" s="147">
        <f>IF(AND($I2422="Si",O2422=1),1,IF(AND($I2422="Fisico",O2422=1),1,IF(AND(O2422=1,$I2422="Electronico"),2,IF(O2422=1,VLOOKUP($C2422&amp;"|"&amp;$B2422&amp;"|"&amp;$D2422,Empresas!$C$6:$CC$92,$G2422+6+1,0),0))))</f>
        <v>0</v>
      </c>
      <c r="AG2422" s="147">
        <f>IF(AND($I2422="Si",P2422=1),1,IF(AND($I2422="Fisico",P2422=1),1,IF(AND(P2422=1,$I2422="Electronico"),2,IF(P2422=1,VLOOKUP($C2422&amp;"|"&amp;$B2422&amp;"|"&amp;$D2422,Empresas!$C$6:$CC$92,$G2422+6+1,0),0))))</f>
        <v>0</v>
      </c>
      <c r="AH2422" s="147">
        <f>IF(AND($I2422="Si",Q2422=1),1,IF(AND($I2422="Fisico",Q2422=1),1,IF(AND(Q2422=1,$I2422="Electronico"),2,IF(Q2422=1,VLOOKUP($C2422&amp;"|"&amp;$B2422&amp;"|"&amp;$D2422,Empresas!$C$6:$CC$92,$G2422+6+1,0),0))))</f>
        <v>0</v>
      </c>
      <c r="AI2422" s="147">
        <f>IF(AND($I2422="Si",R2422=1),1,IF(AND($I2422="Fisico",R2422=1),1,IF(AND(R2422=1,$I2422="Electronico"),2,IF(R2422=1,VLOOKUP($C2422&amp;"|"&amp;$B2422&amp;"|"&amp;$D2422,Empresas!$C$6:$CC$92,$G2422+6+1,0),0))))</f>
        <v>0</v>
      </c>
      <c r="AJ2422" s="147">
        <f>IF(AND($I2422="Si",S2422=1),1,IF(AND($I2422="Fisico",S2422=1),1,IF(AND(S2422=1,$I2422="Electronico"),2,IF(S2422=1,VLOOKUP($C2422&amp;"|"&amp;$B2422&amp;"|"&amp;$D2422,Empresas!$C$6:$CC$92,$G2422+6+1,0),0))))</f>
        <v>0</v>
      </c>
      <c r="AK2422" s="147">
        <f>IF(AND($I2422="Si",T2422=1),1,IF(AND($I2422="Fisico",T2422=1),1,IF(AND(T2422=1,$I2422="Electronico"),2,IF(T2422=1,VLOOKUP($C2422&amp;"|"&amp;$B2422&amp;"|"&amp;$D2422,Empresas!$C$6:$CC$92,$G2422+6+1,0),0))))</f>
        <v>0</v>
      </c>
      <c r="AL2422" s="147">
        <f>IF(AND($I2422="Si",U2422=1),1,IF(AND($I2422="Fisico",U2422=1),1,IF(AND(U2422=1,$I2422="Electronico"),2,IF(U2422=1,VLOOKUP($C2422&amp;"|"&amp;$B2422&amp;"|"&amp;$D2422,Empresas!$C$6:$CC$92,$G2422+6+1,0),0))))</f>
        <v>0</v>
      </c>
      <c r="AM2422" s="149">
        <f t="shared" si="390"/>
        <v>0</v>
      </c>
      <c r="AN2422" s="149">
        <f t="shared" si="391"/>
        <v>0</v>
      </c>
      <c r="AO2422" s="152">
        <f t="shared" si="392"/>
        <v>0</v>
      </c>
    </row>
    <row r="2423" spans="1:41" x14ac:dyDescent="0.25">
      <c r="A2423" s="137" t="str">
        <f>VLOOKUP(D2423,Empresas!$D$7:$F$91,3,0)</f>
        <v>Jose</v>
      </c>
      <c r="B2423" s="138" t="str">
        <f>VLOOKUP(D2423,Empresas!$D$7:$G$91,4,0)</f>
        <v>Wildor</v>
      </c>
      <c r="C2423" s="138" t="s">
        <v>544</v>
      </c>
      <c r="D2423" s="138" t="s">
        <v>486</v>
      </c>
      <c r="E2423" s="138" t="str">
        <f>VLOOKUP(D2423,Empresas!$D$7:$E$92,2,0)</f>
        <v>M &amp; C ANESTESIOLOGAS S.A.C.</v>
      </c>
      <c r="F2423" s="138" t="s">
        <v>163</v>
      </c>
      <c r="G2423" s="139">
        <f t="shared" si="397"/>
        <v>22</v>
      </c>
      <c r="H2423" s="139" t="str">
        <f>VLOOKUP(D2423,Empresas!$D$6:$L$92,7,0)</f>
        <v>Semestral</v>
      </c>
      <c r="I2423" s="138" t="str">
        <f>VLOOKUP(VLOOKUP(D2423&amp;"|"&amp;B2423,Empresas!$I$7:$CB$92,G2423,0),Tablas!$A$3:$B$5,2,0)</f>
        <v>Registro y analisis</v>
      </c>
      <c r="J2423" s="78">
        <v>1</v>
      </c>
      <c r="K2423" s="78">
        <v>1</v>
      </c>
      <c r="L2423" s="78">
        <v>1</v>
      </c>
      <c r="M2423" s="78">
        <v>1</v>
      </c>
      <c r="N2423" s="78">
        <v>1</v>
      </c>
      <c r="O2423" s="78">
        <v>1</v>
      </c>
      <c r="P2423" s="78">
        <v>1</v>
      </c>
      <c r="Q2423" s="78">
        <v>1</v>
      </c>
      <c r="R2423" s="78"/>
      <c r="S2423" s="78"/>
      <c r="T2423" s="78"/>
      <c r="U2423" s="78"/>
      <c r="V2423" s="78" t="str">
        <f>VLOOKUP(D2423,Empresas!$D$7:$CF$91,81,0)</f>
        <v>C</v>
      </c>
      <c r="W2423" s="78" t="str">
        <f>VLOOKUP(D2423,Empresas!$D$7:$M$91,10,0)</f>
        <v>Mype</v>
      </c>
      <c r="X2423" s="69" t="str">
        <f t="shared" si="388"/>
        <v>SI</v>
      </c>
      <c r="Y2423" s="153" t="str">
        <f t="shared" si="389"/>
        <v>Si aplica</v>
      </c>
      <c r="Z2423" s="147">
        <f>IF(Y2423="No aplica",0,IF(I2423="no",0,IF(I2423="No aplica",0,IF(I2423="Si",1,IF(I2423="Fisico",1,IF(I2423="Electronico",2,VLOOKUP(C2423&amp;"|"&amp;B2423&amp;"|"&amp;D2423,Empresas!$C$6:$CC$92,G2423+6+1,0)))))))</f>
        <v>2</v>
      </c>
      <c r="AA2423" s="147">
        <f>IF(AND($I2423="Si",J2423=1),1,IF(AND($I2423="Fisico",J2423=1),1,IF(AND(J2423=1,$I2423="Electronico"),2,IF(J2423=1,VLOOKUP($C2423&amp;"|"&amp;$B2423&amp;"|"&amp;$D2423,Empresas!$C$6:$CC$92,$G2423+6+1,0),0))))</f>
        <v>2</v>
      </c>
      <c r="AB2423" s="147">
        <f>IF(AND($I2423="Si",K2423=1),1,IF(AND($I2423="Fisico",K2423=1),1,IF(AND(K2423=1,$I2423="Electronico"),2,IF(K2423=1,VLOOKUP($C2423&amp;"|"&amp;$B2423&amp;"|"&amp;$D2423,Empresas!$C$6:$CC$92,$G2423+6+1,0),0))))</f>
        <v>2</v>
      </c>
      <c r="AC2423" s="147">
        <f>IF(AND($I2423="Si",L2423=1),1,IF(AND($I2423="Fisico",L2423=1),1,IF(AND(L2423=1,$I2423="Electronico"),2,IF(L2423=1,VLOOKUP($C2423&amp;"|"&amp;$B2423&amp;"|"&amp;$D2423,Empresas!$C$6:$CC$92,$G2423+6+1,0),0))))</f>
        <v>2</v>
      </c>
      <c r="AD2423" s="147">
        <f>IF(AND($I2423="Si",M2423=1),1,IF(AND($I2423="Fisico",M2423=1),1,IF(AND(M2423=1,$I2423="Electronico"),2,IF(M2423=1,VLOOKUP($C2423&amp;"|"&amp;$B2423&amp;"|"&amp;$D2423,Empresas!$C$6:$CC$92,$G2423+6+1,0),0))))</f>
        <v>2</v>
      </c>
      <c r="AE2423" s="147">
        <f>IF(AND($I2423="Si",N2423=1),1,IF(AND($I2423="Fisico",N2423=1),1,IF(AND(N2423=1,$I2423="Electronico"),2,IF(N2423=1,VLOOKUP($C2423&amp;"|"&amp;$B2423&amp;"|"&amp;$D2423,Empresas!$C$6:$CC$92,$G2423+6+1,0),0))))</f>
        <v>2</v>
      </c>
      <c r="AF2423" s="147">
        <f>IF(AND($I2423="Si",O2423=1),1,IF(AND($I2423="Fisico",O2423=1),1,IF(AND(O2423=1,$I2423="Electronico"),2,IF(O2423=1,VLOOKUP($C2423&amp;"|"&amp;$B2423&amp;"|"&amp;$D2423,Empresas!$C$6:$CC$92,$G2423+6+1,0),0))))</f>
        <v>2</v>
      </c>
      <c r="AG2423" s="147">
        <f>IF(AND($I2423="Si",P2423=1),1,IF(AND($I2423="Fisico",P2423=1),1,IF(AND(P2423=1,$I2423="Electronico"),2,IF(P2423=1,VLOOKUP($C2423&amp;"|"&amp;$B2423&amp;"|"&amp;$D2423,Empresas!$C$6:$CC$92,$G2423+6+1,0),0))))</f>
        <v>2</v>
      </c>
      <c r="AH2423" s="147">
        <f>IF(AND($I2423="Si",Q2423=1),1,IF(AND($I2423="Fisico",Q2423=1),1,IF(AND(Q2423=1,$I2423="Electronico"),2,IF(Q2423=1,VLOOKUP($C2423&amp;"|"&amp;$B2423&amp;"|"&amp;$D2423,Empresas!$C$6:$CC$92,$G2423+6+1,0),0))))</f>
        <v>2</v>
      </c>
      <c r="AI2423" s="147">
        <f>IF(AND($I2423="Si",R2423=1),1,IF(AND($I2423="Fisico",R2423=1),1,IF(AND(R2423=1,$I2423="Electronico"),2,IF(R2423=1,VLOOKUP($C2423&amp;"|"&amp;$B2423&amp;"|"&amp;$D2423,Empresas!$C$6:$CC$92,$G2423+6+1,0),0))))</f>
        <v>0</v>
      </c>
      <c r="AJ2423" s="147">
        <f>IF(AND($I2423="Si",S2423=1),1,IF(AND($I2423="Fisico",S2423=1),1,IF(AND(S2423=1,$I2423="Electronico"),2,IF(S2423=1,VLOOKUP($C2423&amp;"|"&amp;$B2423&amp;"|"&amp;$D2423,Empresas!$C$6:$CC$92,$G2423+6+1,0),0))))</f>
        <v>0</v>
      </c>
      <c r="AK2423" s="147">
        <f>IF(AND($I2423="Si",T2423=1),1,IF(AND($I2423="Fisico",T2423=1),1,IF(AND(T2423=1,$I2423="Electronico"),2,IF(T2423=1,VLOOKUP($C2423&amp;"|"&amp;$B2423&amp;"|"&amp;$D2423,Empresas!$C$6:$CC$92,$G2423+6+1,0),0))))</f>
        <v>0</v>
      </c>
      <c r="AL2423" s="147">
        <f>IF(AND($I2423="Si",U2423=1),1,IF(AND($I2423="Fisico",U2423=1),1,IF(AND(U2423=1,$I2423="Electronico"),2,IF(U2423=1,VLOOKUP($C2423&amp;"|"&amp;$B2423&amp;"|"&amp;$D2423,Empresas!$C$6:$CC$92,$G2423+6+1,0),0))))</f>
        <v>0</v>
      </c>
      <c r="AM2423" s="149">
        <f t="shared" si="390"/>
        <v>16</v>
      </c>
      <c r="AN2423" s="149">
        <f t="shared" si="391"/>
        <v>16</v>
      </c>
      <c r="AO2423" s="152">
        <f t="shared" si="392"/>
        <v>1</v>
      </c>
    </row>
    <row r="2424" spans="1:41" x14ac:dyDescent="0.25">
      <c r="A2424" s="137" t="str">
        <f>VLOOKUP(D2424,Empresas!$D$7:$F$91,3,0)</f>
        <v>Jose</v>
      </c>
      <c r="B2424" s="138" t="str">
        <f>VLOOKUP(D2424,Empresas!$D$7:$G$91,4,0)</f>
        <v>Wildor</v>
      </c>
      <c r="C2424" s="138" t="s">
        <v>544</v>
      </c>
      <c r="D2424" s="138" t="s">
        <v>486</v>
      </c>
      <c r="E2424" s="138" t="str">
        <f>VLOOKUP(D2424,Empresas!$D$7:$E$92,2,0)</f>
        <v>M &amp; C ANESTESIOLOGAS S.A.C.</v>
      </c>
      <c r="F2424" s="138" t="s">
        <v>164</v>
      </c>
      <c r="G2424" s="139">
        <f t="shared" si="397"/>
        <v>25</v>
      </c>
      <c r="H2424" s="139" t="str">
        <f>VLOOKUP(D2424,Empresas!$D$6:$L$92,7,0)</f>
        <v>Semestral</v>
      </c>
      <c r="I2424" s="138" t="str">
        <f>VLOOKUP(VLOOKUP(D2424&amp;"|"&amp;B2424,Empresas!$I$7:$CB$92,G2424,0),Tablas!$A$3:$B$5,2,0)</f>
        <v>No aplica</v>
      </c>
      <c r="J2424" s="78"/>
      <c r="K2424" s="78"/>
      <c r="L2424" s="78"/>
      <c r="M2424" s="78"/>
      <c r="N2424" s="78"/>
      <c r="O2424" s="78"/>
      <c r="P2424" s="78"/>
      <c r="Q2424" s="78"/>
      <c r="R2424" s="78"/>
      <c r="S2424" s="78"/>
      <c r="T2424" s="78"/>
      <c r="U2424" s="78"/>
      <c r="V2424" s="78" t="str">
        <f>VLOOKUP(D2424,Empresas!$D$7:$CF$91,81,0)</f>
        <v>C</v>
      </c>
      <c r="W2424" s="78" t="str">
        <f>VLOOKUP(D2424,Empresas!$D$7:$M$91,10,0)</f>
        <v>Mype</v>
      </c>
      <c r="X2424" s="69" t="str">
        <f t="shared" si="388"/>
        <v>SI</v>
      </c>
      <c r="Y2424" s="153" t="str">
        <f t="shared" si="389"/>
        <v>No aplica</v>
      </c>
      <c r="Z2424" s="147">
        <f>IF(Y2424="No aplica",0,IF(I2424="no",0,IF(I2424="No aplica",0,IF(I2424="Si",1,IF(I2424="Fisico",1,IF(I2424="Electronico",2,VLOOKUP(C2424&amp;"|"&amp;B2424&amp;"|"&amp;D2424,Empresas!$C$6:$CC$92,G2424+6+1,0)))))))</f>
        <v>0</v>
      </c>
      <c r="AA2424" s="147">
        <f>IF(AND($I2424="Si",J2424=1),1,IF(AND($I2424="Fisico",J2424=1),1,IF(AND(J2424=1,$I2424="Electronico"),2,IF(J2424=1,VLOOKUP($C2424&amp;"|"&amp;$B2424&amp;"|"&amp;$D2424,Empresas!$C$6:$CC$92,$G2424+6+1,0),0))))</f>
        <v>0</v>
      </c>
      <c r="AB2424" s="147">
        <f>IF(AND($I2424="Si",K2424=1),1,IF(AND($I2424="Fisico",K2424=1),1,IF(AND(K2424=1,$I2424="Electronico"),2,IF(K2424=1,VLOOKUP($C2424&amp;"|"&amp;$B2424&amp;"|"&amp;$D2424,Empresas!$C$6:$CC$92,$G2424+6+1,0),0))))</f>
        <v>0</v>
      </c>
      <c r="AC2424" s="147">
        <f>IF(AND($I2424="Si",L2424=1),1,IF(AND($I2424="Fisico",L2424=1),1,IF(AND(L2424=1,$I2424="Electronico"),2,IF(L2424=1,VLOOKUP($C2424&amp;"|"&amp;$B2424&amp;"|"&amp;$D2424,Empresas!$C$6:$CC$92,$G2424+6+1,0),0))))</f>
        <v>0</v>
      </c>
      <c r="AD2424" s="147">
        <f>IF(AND($I2424="Si",M2424=1),1,IF(AND($I2424="Fisico",M2424=1),1,IF(AND(M2424=1,$I2424="Electronico"),2,IF(M2424=1,VLOOKUP($C2424&amp;"|"&amp;$B2424&amp;"|"&amp;$D2424,Empresas!$C$6:$CC$92,$G2424+6+1,0),0))))</f>
        <v>0</v>
      </c>
      <c r="AE2424" s="147">
        <f>IF(AND($I2424="Si",N2424=1),1,IF(AND($I2424="Fisico",N2424=1),1,IF(AND(N2424=1,$I2424="Electronico"),2,IF(N2424=1,VLOOKUP($C2424&amp;"|"&amp;$B2424&amp;"|"&amp;$D2424,Empresas!$C$6:$CC$92,$G2424+6+1,0),0))))</f>
        <v>0</v>
      </c>
      <c r="AF2424" s="147">
        <f>IF(AND($I2424="Si",O2424=1),1,IF(AND($I2424="Fisico",O2424=1),1,IF(AND(O2424=1,$I2424="Electronico"),2,IF(O2424=1,VLOOKUP($C2424&amp;"|"&amp;$B2424&amp;"|"&amp;$D2424,Empresas!$C$6:$CC$92,$G2424+6+1,0),0))))</f>
        <v>0</v>
      </c>
      <c r="AG2424" s="147">
        <f>IF(AND($I2424="Si",P2424=1),1,IF(AND($I2424="Fisico",P2424=1),1,IF(AND(P2424=1,$I2424="Electronico"),2,IF(P2424=1,VLOOKUP($C2424&amp;"|"&amp;$B2424&amp;"|"&amp;$D2424,Empresas!$C$6:$CC$92,$G2424+6+1,0),0))))</f>
        <v>0</v>
      </c>
      <c r="AH2424" s="147">
        <f>IF(AND($I2424="Si",Q2424=1),1,IF(AND($I2424="Fisico",Q2424=1),1,IF(AND(Q2424=1,$I2424="Electronico"),2,IF(Q2424=1,VLOOKUP($C2424&amp;"|"&amp;$B2424&amp;"|"&amp;$D2424,Empresas!$C$6:$CC$92,$G2424+6+1,0),0))))</f>
        <v>0</v>
      </c>
      <c r="AI2424" s="147">
        <f>IF(AND($I2424="Si",R2424=1),1,IF(AND($I2424="Fisico",R2424=1),1,IF(AND(R2424=1,$I2424="Electronico"),2,IF(R2424=1,VLOOKUP($C2424&amp;"|"&amp;$B2424&amp;"|"&amp;$D2424,Empresas!$C$6:$CC$92,$G2424+6+1,0),0))))</f>
        <v>0</v>
      </c>
      <c r="AJ2424" s="147">
        <f>IF(AND($I2424="Si",S2424=1),1,IF(AND($I2424="Fisico",S2424=1),1,IF(AND(S2424=1,$I2424="Electronico"),2,IF(S2424=1,VLOOKUP($C2424&amp;"|"&amp;$B2424&amp;"|"&amp;$D2424,Empresas!$C$6:$CC$92,$G2424+6+1,0),0))))</f>
        <v>0</v>
      </c>
      <c r="AK2424" s="147">
        <f>IF(AND($I2424="Si",T2424=1),1,IF(AND($I2424="Fisico",T2424=1),1,IF(AND(T2424=1,$I2424="Electronico"),2,IF(T2424=1,VLOOKUP($C2424&amp;"|"&amp;$B2424&amp;"|"&amp;$D2424,Empresas!$C$6:$CC$92,$G2424+6+1,0),0))))</f>
        <v>0</v>
      </c>
      <c r="AL2424" s="147">
        <f>IF(AND($I2424="Si",U2424=1),1,IF(AND($I2424="Fisico",U2424=1),1,IF(AND(U2424=1,$I2424="Electronico"),2,IF(U2424=1,VLOOKUP($C2424&amp;"|"&amp;$B2424&amp;"|"&amp;$D2424,Empresas!$C$6:$CC$92,$G2424+6+1,0),0))))</f>
        <v>0</v>
      </c>
      <c r="AM2424" s="149">
        <f t="shared" si="390"/>
        <v>0</v>
      </c>
      <c r="AN2424" s="149">
        <f t="shared" si="391"/>
        <v>0</v>
      </c>
      <c r="AO2424" s="152">
        <f t="shared" si="392"/>
        <v>0</v>
      </c>
    </row>
    <row r="2425" spans="1:41" x14ac:dyDescent="0.25">
      <c r="A2425" s="137" t="str">
        <f>VLOOKUP(D2425,Empresas!$D$7:$F$91,3,0)</f>
        <v>Jose</v>
      </c>
      <c r="B2425" s="138" t="str">
        <f>VLOOKUP(D2425,Empresas!$D$7:$G$91,4,0)</f>
        <v>Wildor</v>
      </c>
      <c r="C2425" s="138" t="s">
        <v>544</v>
      </c>
      <c r="D2425" s="138" t="s">
        <v>486</v>
      </c>
      <c r="E2425" s="138" t="str">
        <f>VLOOKUP(D2425,Empresas!$D$7:$E$92,2,0)</f>
        <v>M &amp; C ANESTESIOLOGAS S.A.C.</v>
      </c>
      <c r="F2425" s="138" t="s">
        <v>165</v>
      </c>
      <c r="G2425" s="139">
        <f t="shared" si="397"/>
        <v>28</v>
      </c>
      <c r="H2425" s="139" t="str">
        <f>VLOOKUP(D2425,Empresas!$D$6:$L$92,7,0)</f>
        <v>Semestral</v>
      </c>
      <c r="I2425" s="138" t="str">
        <f>VLOOKUP(VLOOKUP(D2425&amp;"|"&amp;B2425,Empresas!$I$7:$CB$92,G2425,0),Tablas!$A$3:$B$5,2,0)</f>
        <v>No aplica</v>
      </c>
      <c r="J2425" s="78"/>
      <c r="K2425" s="78"/>
      <c r="L2425" s="78"/>
      <c r="M2425" s="78"/>
      <c r="N2425" s="78"/>
      <c r="O2425" s="78"/>
      <c r="P2425" s="78"/>
      <c r="Q2425" s="78"/>
      <c r="R2425" s="78"/>
      <c r="S2425" s="78"/>
      <c r="T2425" s="78"/>
      <c r="U2425" s="78"/>
      <c r="V2425" s="78" t="str">
        <f>VLOOKUP(D2425,Empresas!$D$7:$CF$91,81,0)</f>
        <v>C</v>
      </c>
      <c r="W2425" s="78" t="str">
        <f>VLOOKUP(D2425,Empresas!$D$7:$M$91,10,0)</f>
        <v>Mype</v>
      </c>
      <c r="X2425" s="69" t="str">
        <f t="shared" si="388"/>
        <v>SI</v>
      </c>
      <c r="Y2425" s="153" t="str">
        <f t="shared" si="389"/>
        <v>No aplica</v>
      </c>
      <c r="Z2425" s="147">
        <f>IF(Y2425="No aplica",0,IF(I2425="no",0,IF(I2425="No aplica",0,IF(I2425="Si",1,IF(I2425="Fisico",1,IF(I2425="Electronico",2,VLOOKUP(C2425&amp;"|"&amp;B2425&amp;"|"&amp;D2425,Empresas!$C$6:$CC$92,G2425+6+1,0)))))))</f>
        <v>0</v>
      </c>
      <c r="AA2425" s="147">
        <f>IF(AND($I2425="Si",J2425=1),1,IF(AND($I2425="Fisico",J2425=1),1,IF(AND(J2425=1,$I2425="Electronico"),2,IF(J2425=1,VLOOKUP($C2425&amp;"|"&amp;$B2425&amp;"|"&amp;$D2425,Empresas!$C$6:$CC$92,$G2425+6+1,0),0))))</f>
        <v>0</v>
      </c>
      <c r="AB2425" s="147">
        <f>IF(AND($I2425="Si",K2425=1),1,IF(AND($I2425="Fisico",K2425=1),1,IF(AND(K2425=1,$I2425="Electronico"),2,IF(K2425=1,VLOOKUP($C2425&amp;"|"&amp;$B2425&amp;"|"&amp;$D2425,Empresas!$C$6:$CC$92,$G2425+6+1,0),0))))</f>
        <v>0</v>
      </c>
      <c r="AC2425" s="147">
        <f>IF(AND($I2425="Si",L2425=1),1,IF(AND($I2425="Fisico",L2425=1),1,IF(AND(L2425=1,$I2425="Electronico"),2,IF(L2425=1,VLOOKUP($C2425&amp;"|"&amp;$B2425&amp;"|"&amp;$D2425,Empresas!$C$6:$CC$92,$G2425+6+1,0),0))))</f>
        <v>0</v>
      </c>
      <c r="AD2425" s="147">
        <f>IF(AND($I2425="Si",M2425=1),1,IF(AND($I2425="Fisico",M2425=1),1,IF(AND(M2425=1,$I2425="Electronico"),2,IF(M2425=1,VLOOKUP($C2425&amp;"|"&amp;$B2425&amp;"|"&amp;$D2425,Empresas!$C$6:$CC$92,$G2425+6+1,0),0))))</f>
        <v>0</v>
      </c>
      <c r="AE2425" s="147">
        <f>IF(AND($I2425="Si",N2425=1),1,IF(AND($I2425="Fisico",N2425=1),1,IF(AND(N2425=1,$I2425="Electronico"),2,IF(N2425=1,VLOOKUP($C2425&amp;"|"&amp;$B2425&amp;"|"&amp;$D2425,Empresas!$C$6:$CC$92,$G2425+6+1,0),0))))</f>
        <v>0</v>
      </c>
      <c r="AF2425" s="147">
        <f>IF(AND($I2425="Si",O2425=1),1,IF(AND($I2425="Fisico",O2425=1),1,IF(AND(O2425=1,$I2425="Electronico"),2,IF(O2425=1,VLOOKUP($C2425&amp;"|"&amp;$B2425&amp;"|"&amp;$D2425,Empresas!$C$6:$CC$92,$G2425+6+1,0),0))))</f>
        <v>0</v>
      </c>
      <c r="AG2425" s="147">
        <f>IF(AND($I2425="Si",P2425=1),1,IF(AND($I2425="Fisico",P2425=1),1,IF(AND(P2425=1,$I2425="Electronico"),2,IF(P2425=1,VLOOKUP($C2425&amp;"|"&amp;$B2425&amp;"|"&amp;$D2425,Empresas!$C$6:$CC$92,$G2425+6+1,0),0))))</f>
        <v>0</v>
      </c>
      <c r="AH2425" s="147">
        <f>IF(AND($I2425="Si",Q2425=1),1,IF(AND($I2425="Fisico",Q2425=1),1,IF(AND(Q2425=1,$I2425="Electronico"),2,IF(Q2425=1,VLOOKUP($C2425&amp;"|"&amp;$B2425&amp;"|"&amp;$D2425,Empresas!$C$6:$CC$92,$G2425+6+1,0),0))))</f>
        <v>0</v>
      </c>
      <c r="AI2425" s="147">
        <f>IF(AND($I2425="Si",R2425=1),1,IF(AND($I2425="Fisico",R2425=1),1,IF(AND(R2425=1,$I2425="Electronico"),2,IF(R2425=1,VLOOKUP($C2425&amp;"|"&amp;$B2425&amp;"|"&amp;$D2425,Empresas!$C$6:$CC$92,$G2425+6+1,0),0))))</f>
        <v>0</v>
      </c>
      <c r="AJ2425" s="147">
        <f>IF(AND($I2425="Si",S2425=1),1,IF(AND($I2425="Fisico",S2425=1),1,IF(AND(S2425=1,$I2425="Electronico"),2,IF(S2425=1,VLOOKUP($C2425&amp;"|"&amp;$B2425&amp;"|"&amp;$D2425,Empresas!$C$6:$CC$92,$G2425+6+1,0),0))))</f>
        <v>0</v>
      </c>
      <c r="AK2425" s="147">
        <f>IF(AND($I2425="Si",T2425=1),1,IF(AND($I2425="Fisico",T2425=1),1,IF(AND(T2425=1,$I2425="Electronico"),2,IF(T2425=1,VLOOKUP($C2425&amp;"|"&amp;$B2425&amp;"|"&amp;$D2425,Empresas!$C$6:$CC$92,$G2425+6+1,0),0))))</f>
        <v>0</v>
      </c>
      <c r="AL2425" s="147">
        <f>IF(AND($I2425="Si",U2425=1),1,IF(AND($I2425="Fisico",U2425=1),1,IF(AND(U2425=1,$I2425="Electronico"),2,IF(U2425=1,VLOOKUP($C2425&amp;"|"&amp;$B2425&amp;"|"&amp;$D2425,Empresas!$C$6:$CC$92,$G2425+6+1,0),0))))</f>
        <v>0</v>
      </c>
      <c r="AM2425" s="149">
        <f t="shared" si="390"/>
        <v>0</v>
      </c>
      <c r="AN2425" s="149">
        <f t="shared" si="391"/>
        <v>0</v>
      </c>
      <c r="AO2425" s="152">
        <f t="shared" si="392"/>
        <v>0</v>
      </c>
    </row>
    <row r="2426" spans="1:41" x14ac:dyDescent="0.25">
      <c r="A2426" s="137" t="str">
        <f>VLOOKUP(D2426,Empresas!$D$7:$F$91,3,0)</f>
        <v>Jose</v>
      </c>
      <c r="B2426" s="138" t="str">
        <f>VLOOKUP(D2426,Empresas!$D$7:$G$91,4,0)</f>
        <v>Wildor</v>
      </c>
      <c r="C2426" s="138" t="s">
        <v>544</v>
      </c>
      <c r="D2426" s="138" t="s">
        <v>486</v>
      </c>
      <c r="E2426" s="138" t="str">
        <f>VLOOKUP(D2426,Empresas!$D$7:$E$92,2,0)</f>
        <v>M &amp; C ANESTESIOLOGAS S.A.C.</v>
      </c>
      <c r="F2426" s="138" t="s">
        <v>166</v>
      </c>
      <c r="G2426" s="139">
        <f t="shared" si="397"/>
        <v>31</v>
      </c>
      <c r="H2426" s="139" t="str">
        <f>VLOOKUP(D2426,Empresas!$D$6:$L$92,7,0)</f>
        <v>Semestral</v>
      </c>
      <c r="I2426" s="138" t="str">
        <f>VLOOKUP(VLOOKUP(D2426&amp;"|"&amp;B2426,Empresas!$I$7:$CB$92,G2426,0),Tablas!$A$3:$B$5,2,0)</f>
        <v>No aplica</v>
      </c>
      <c r="J2426" s="78"/>
      <c r="K2426" s="78"/>
      <c r="L2426" s="78"/>
      <c r="M2426" s="78"/>
      <c r="N2426" s="78"/>
      <c r="O2426" s="78"/>
      <c r="P2426" s="78"/>
      <c r="Q2426" s="78"/>
      <c r="R2426" s="78"/>
      <c r="S2426" s="78"/>
      <c r="T2426" s="78"/>
      <c r="U2426" s="78"/>
      <c r="V2426" s="78" t="str">
        <f>VLOOKUP(D2426,Empresas!$D$7:$CF$91,81,0)</f>
        <v>C</v>
      </c>
      <c r="W2426" s="78" t="str">
        <f>VLOOKUP(D2426,Empresas!$D$7:$M$91,10,0)</f>
        <v>Mype</v>
      </c>
      <c r="X2426" s="69" t="str">
        <f t="shared" si="388"/>
        <v>SI</v>
      </c>
      <c r="Y2426" s="153" t="str">
        <f t="shared" si="389"/>
        <v>No aplica</v>
      </c>
      <c r="Z2426" s="147">
        <f>IF(Y2426="No aplica",0,IF(I2426="no",0,IF(I2426="No aplica",0,IF(I2426="Si",1,IF(I2426="Fisico",1,IF(I2426="Electronico",2,VLOOKUP(C2426&amp;"|"&amp;B2426&amp;"|"&amp;D2426,Empresas!$C$6:$CC$92,G2426+6+1,0)))))))</f>
        <v>0</v>
      </c>
      <c r="AA2426" s="147">
        <f>IF(AND($I2426="Si",J2426=1),1,IF(AND($I2426="Fisico",J2426=1),1,IF(AND(J2426=1,$I2426="Electronico"),2,IF(J2426=1,VLOOKUP($C2426&amp;"|"&amp;$B2426&amp;"|"&amp;$D2426,Empresas!$C$6:$CC$92,$G2426+6+1,0),0))))</f>
        <v>0</v>
      </c>
      <c r="AB2426" s="147">
        <f>IF(AND($I2426="Si",K2426=1),1,IF(AND($I2426="Fisico",K2426=1),1,IF(AND(K2426=1,$I2426="Electronico"),2,IF(K2426=1,VLOOKUP($C2426&amp;"|"&amp;$B2426&amp;"|"&amp;$D2426,Empresas!$C$6:$CC$92,$G2426+6+1,0),0))))</f>
        <v>0</v>
      </c>
      <c r="AC2426" s="147">
        <f>IF(AND($I2426="Si",L2426=1),1,IF(AND($I2426="Fisico",L2426=1),1,IF(AND(L2426=1,$I2426="Electronico"),2,IF(L2426=1,VLOOKUP($C2426&amp;"|"&amp;$B2426&amp;"|"&amp;$D2426,Empresas!$C$6:$CC$92,$G2426+6+1,0),0))))</f>
        <v>0</v>
      </c>
      <c r="AD2426" s="147">
        <f>IF(AND($I2426="Si",M2426=1),1,IF(AND($I2426="Fisico",M2426=1),1,IF(AND(M2426=1,$I2426="Electronico"),2,IF(M2426=1,VLOOKUP($C2426&amp;"|"&amp;$B2426&amp;"|"&amp;$D2426,Empresas!$C$6:$CC$92,$G2426+6+1,0),0))))</f>
        <v>0</v>
      </c>
      <c r="AE2426" s="147">
        <f>IF(AND($I2426="Si",N2426=1),1,IF(AND($I2426="Fisico",N2426=1),1,IF(AND(N2426=1,$I2426="Electronico"),2,IF(N2426=1,VLOOKUP($C2426&amp;"|"&amp;$B2426&amp;"|"&amp;$D2426,Empresas!$C$6:$CC$92,$G2426+6+1,0),0))))</f>
        <v>0</v>
      </c>
      <c r="AF2426" s="147">
        <f>IF(AND($I2426="Si",O2426=1),1,IF(AND($I2426="Fisico",O2426=1),1,IF(AND(O2426=1,$I2426="Electronico"),2,IF(O2426=1,VLOOKUP($C2426&amp;"|"&amp;$B2426&amp;"|"&amp;$D2426,Empresas!$C$6:$CC$92,$G2426+6+1,0),0))))</f>
        <v>0</v>
      </c>
      <c r="AG2426" s="147">
        <f>IF(AND($I2426="Si",P2426=1),1,IF(AND($I2426="Fisico",P2426=1),1,IF(AND(P2426=1,$I2426="Electronico"),2,IF(P2426=1,VLOOKUP($C2426&amp;"|"&amp;$B2426&amp;"|"&amp;$D2426,Empresas!$C$6:$CC$92,$G2426+6+1,0),0))))</f>
        <v>0</v>
      </c>
      <c r="AH2426" s="147">
        <f>IF(AND($I2426="Si",Q2426=1),1,IF(AND($I2426="Fisico",Q2426=1),1,IF(AND(Q2426=1,$I2426="Electronico"),2,IF(Q2426=1,VLOOKUP($C2426&amp;"|"&amp;$B2426&amp;"|"&amp;$D2426,Empresas!$C$6:$CC$92,$G2426+6+1,0),0))))</f>
        <v>0</v>
      </c>
      <c r="AI2426" s="147">
        <f>IF(AND($I2426="Si",R2426=1),1,IF(AND($I2426="Fisico",R2426=1),1,IF(AND(R2426=1,$I2426="Electronico"),2,IF(R2426=1,VLOOKUP($C2426&amp;"|"&amp;$B2426&amp;"|"&amp;$D2426,Empresas!$C$6:$CC$92,$G2426+6+1,0),0))))</f>
        <v>0</v>
      </c>
      <c r="AJ2426" s="147">
        <f>IF(AND($I2426="Si",S2426=1),1,IF(AND($I2426="Fisico",S2426=1),1,IF(AND(S2426=1,$I2426="Electronico"),2,IF(S2426=1,VLOOKUP($C2426&amp;"|"&amp;$B2426&amp;"|"&amp;$D2426,Empresas!$C$6:$CC$92,$G2426+6+1,0),0))))</f>
        <v>0</v>
      </c>
      <c r="AK2426" s="147">
        <f>IF(AND($I2426="Si",T2426=1),1,IF(AND($I2426="Fisico",T2426=1),1,IF(AND(T2426=1,$I2426="Electronico"),2,IF(T2426=1,VLOOKUP($C2426&amp;"|"&amp;$B2426&amp;"|"&amp;$D2426,Empresas!$C$6:$CC$92,$G2426+6+1,0),0))))</f>
        <v>0</v>
      </c>
      <c r="AL2426" s="147">
        <f>IF(AND($I2426="Si",U2426=1),1,IF(AND($I2426="Fisico",U2426=1),1,IF(AND(U2426=1,$I2426="Electronico"),2,IF(U2426=1,VLOOKUP($C2426&amp;"|"&amp;$B2426&amp;"|"&amp;$D2426,Empresas!$C$6:$CC$92,$G2426+6+1,0),0))))</f>
        <v>0</v>
      </c>
      <c r="AM2426" s="149">
        <f t="shared" si="390"/>
        <v>0</v>
      </c>
      <c r="AN2426" s="149">
        <f t="shared" si="391"/>
        <v>0</v>
      </c>
      <c r="AO2426" s="152">
        <f t="shared" si="392"/>
        <v>0</v>
      </c>
    </row>
    <row r="2427" spans="1:41" x14ac:dyDescent="0.25">
      <c r="A2427" s="137" t="str">
        <f>VLOOKUP(D2427,Empresas!$D$7:$F$91,3,0)</f>
        <v>Jose</v>
      </c>
      <c r="B2427" s="138" t="str">
        <f>VLOOKUP(D2427,Empresas!$D$7:$G$91,4,0)</f>
        <v>Wildor</v>
      </c>
      <c r="C2427" s="138" t="s">
        <v>544</v>
      </c>
      <c r="D2427" s="138" t="s">
        <v>486</v>
      </c>
      <c r="E2427" s="138" t="str">
        <f>VLOOKUP(D2427,Empresas!$D$7:$E$92,2,0)</f>
        <v>M &amp; C ANESTESIOLOGAS S.A.C.</v>
      </c>
      <c r="F2427" s="138" t="s">
        <v>167</v>
      </c>
      <c r="G2427" s="139">
        <f t="shared" si="397"/>
        <v>34</v>
      </c>
      <c r="H2427" s="139" t="str">
        <f>VLOOKUP(D2427,Empresas!$D$6:$L$92,7,0)</f>
        <v>Semestral</v>
      </c>
      <c r="I2427" s="138" t="str">
        <f>VLOOKUP(VLOOKUP(D2427&amp;"|"&amp;B2427,Empresas!$I$7:$CB$92,G2427,0),Tablas!$A$3:$B$5,2,0)</f>
        <v>No aplica</v>
      </c>
      <c r="J2427" s="78"/>
      <c r="K2427" s="78"/>
      <c r="L2427" s="78"/>
      <c r="M2427" s="78"/>
      <c r="N2427" s="78"/>
      <c r="O2427" s="78"/>
      <c r="P2427" s="78"/>
      <c r="Q2427" s="78"/>
      <c r="R2427" s="78"/>
      <c r="S2427" s="78"/>
      <c r="T2427" s="78"/>
      <c r="U2427" s="78"/>
      <c r="V2427" s="78" t="str">
        <f>VLOOKUP(D2427,Empresas!$D$7:$CF$91,81,0)</f>
        <v>C</v>
      </c>
      <c r="W2427" s="78" t="str">
        <f>VLOOKUP(D2427,Empresas!$D$7:$M$91,10,0)</f>
        <v>Mype</v>
      </c>
      <c r="X2427" s="69" t="str">
        <f t="shared" si="388"/>
        <v>SI</v>
      </c>
      <c r="Y2427" s="153" t="str">
        <f t="shared" si="389"/>
        <v>No aplica</v>
      </c>
      <c r="Z2427" s="147">
        <f>IF(Y2427="No aplica",0,IF(I2427="no",0,IF(I2427="No aplica",0,IF(I2427="Si",1,IF(I2427="Fisico",1,IF(I2427="Electronico",2,VLOOKUP(C2427&amp;"|"&amp;B2427&amp;"|"&amp;D2427,Empresas!$C$6:$CC$92,G2427+6+1,0)))))))</f>
        <v>0</v>
      </c>
      <c r="AA2427" s="147">
        <f>IF(AND($I2427="Si",J2427=1),1,IF(AND($I2427="Fisico",J2427=1),1,IF(AND(J2427=1,$I2427="Electronico"),2,IF(J2427=1,VLOOKUP($C2427&amp;"|"&amp;$B2427&amp;"|"&amp;$D2427,Empresas!$C$6:$CC$92,$G2427+6+1,0),0))))</f>
        <v>0</v>
      </c>
      <c r="AB2427" s="147">
        <f>IF(AND($I2427="Si",K2427=1),1,IF(AND($I2427="Fisico",K2427=1),1,IF(AND(K2427=1,$I2427="Electronico"),2,IF(K2427=1,VLOOKUP($C2427&amp;"|"&amp;$B2427&amp;"|"&amp;$D2427,Empresas!$C$6:$CC$92,$G2427+6+1,0),0))))</f>
        <v>0</v>
      </c>
      <c r="AC2427" s="147">
        <f>IF(AND($I2427="Si",L2427=1),1,IF(AND($I2427="Fisico",L2427=1),1,IF(AND(L2427=1,$I2427="Electronico"),2,IF(L2427=1,VLOOKUP($C2427&amp;"|"&amp;$B2427&amp;"|"&amp;$D2427,Empresas!$C$6:$CC$92,$G2427+6+1,0),0))))</f>
        <v>0</v>
      </c>
      <c r="AD2427" s="147">
        <f>IF(AND($I2427="Si",M2427=1),1,IF(AND($I2427="Fisico",M2427=1),1,IF(AND(M2427=1,$I2427="Electronico"),2,IF(M2427=1,VLOOKUP($C2427&amp;"|"&amp;$B2427&amp;"|"&amp;$D2427,Empresas!$C$6:$CC$92,$G2427+6+1,0),0))))</f>
        <v>0</v>
      </c>
      <c r="AE2427" s="147">
        <f>IF(AND($I2427="Si",N2427=1),1,IF(AND($I2427="Fisico",N2427=1),1,IF(AND(N2427=1,$I2427="Electronico"),2,IF(N2427=1,VLOOKUP($C2427&amp;"|"&amp;$B2427&amp;"|"&amp;$D2427,Empresas!$C$6:$CC$92,$G2427+6+1,0),0))))</f>
        <v>0</v>
      </c>
      <c r="AF2427" s="147">
        <f>IF(AND($I2427="Si",O2427=1),1,IF(AND($I2427="Fisico",O2427=1),1,IF(AND(O2427=1,$I2427="Electronico"),2,IF(O2427=1,VLOOKUP($C2427&amp;"|"&amp;$B2427&amp;"|"&amp;$D2427,Empresas!$C$6:$CC$92,$G2427+6+1,0),0))))</f>
        <v>0</v>
      </c>
      <c r="AG2427" s="147">
        <f>IF(AND($I2427="Si",P2427=1),1,IF(AND($I2427="Fisico",P2427=1),1,IF(AND(P2427=1,$I2427="Electronico"),2,IF(P2427=1,VLOOKUP($C2427&amp;"|"&amp;$B2427&amp;"|"&amp;$D2427,Empresas!$C$6:$CC$92,$G2427+6+1,0),0))))</f>
        <v>0</v>
      </c>
      <c r="AH2427" s="147">
        <f>IF(AND($I2427="Si",Q2427=1),1,IF(AND($I2427="Fisico",Q2427=1),1,IF(AND(Q2427=1,$I2427="Electronico"),2,IF(Q2427=1,VLOOKUP($C2427&amp;"|"&amp;$B2427&amp;"|"&amp;$D2427,Empresas!$C$6:$CC$92,$G2427+6+1,0),0))))</f>
        <v>0</v>
      </c>
      <c r="AI2427" s="147">
        <f>IF(AND($I2427="Si",R2427=1),1,IF(AND($I2427="Fisico",R2427=1),1,IF(AND(R2427=1,$I2427="Electronico"),2,IF(R2427=1,VLOOKUP($C2427&amp;"|"&amp;$B2427&amp;"|"&amp;$D2427,Empresas!$C$6:$CC$92,$G2427+6+1,0),0))))</f>
        <v>0</v>
      </c>
      <c r="AJ2427" s="147">
        <f>IF(AND($I2427="Si",S2427=1),1,IF(AND($I2427="Fisico",S2427=1),1,IF(AND(S2427=1,$I2427="Electronico"),2,IF(S2427=1,VLOOKUP($C2427&amp;"|"&amp;$B2427&amp;"|"&amp;$D2427,Empresas!$C$6:$CC$92,$G2427+6+1,0),0))))</f>
        <v>0</v>
      </c>
      <c r="AK2427" s="147">
        <f>IF(AND($I2427="Si",T2427=1),1,IF(AND($I2427="Fisico",T2427=1),1,IF(AND(T2427=1,$I2427="Electronico"),2,IF(T2427=1,VLOOKUP($C2427&amp;"|"&amp;$B2427&amp;"|"&amp;$D2427,Empresas!$C$6:$CC$92,$G2427+6+1,0),0))))</f>
        <v>0</v>
      </c>
      <c r="AL2427" s="147">
        <f>IF(AND($I2427="Si",U2427=1),1,IF(AND($I2427="Fisico",U2427=1),1,IF(AND(U2427=1,$I2427="Electronico"),2,IF(U2427=1,VLOOKUP($C2427&amp;"|"&amp;$B2427&amp;"|"&amp;$D2427,Empresas!$C$6:$CC$92,$G2427+6+1,0),0))))</f>
        <v>0</v>
      </c>
      <c r="AM2427" s="149">
        <f t="shared" si="390"/>
        <v>0</v>
      </c>
      <c r="AN2427" s="149">
        <f t="shared" si="391"/>
        <v>0</v>
      </c>
      <c r="AO2427" s="152">
        <f t="shared" si="392"/>
        <v>0</v>
      </c>
    </row>
    <row r="2428" spans="1:41" x14ac:dyDescent="0.25">
      <c r="A2428" s="137" t="str">
        <f>VLOOKUP(D2428,Empresas!$D$7:$F$91,3,0)</f>
        <v>Jose</v>
      </c>
      <c r="B2428" s="138" t="str">
        <f>VLOOKUP(D2428,Empresas!$D$7:$G$91,4,0)</f>
        <v>Wildor</v>
      </c>
      <c r="C2428" s="138" t="s">
        <v>544</v>
      </c>
      <c r="D2428" s="138" t="s">
        <v>486</v>
      </c>
      <c r="E2428" s="138" t="str">
        <f>VLOOKUP(D2428,Empresas!$D$7:$E$92,2,0)</f>
        <v>M &amp; C ANESTESIOLOGAS S.A.C.</v>
      </c>
      <c r="F2428" s="138" t="s">
        <v>168</v>
      </c>
      <c r="G2428" s="139">
        <f t="shared" si="397"/>
        <v>37</v>
      </c>
      <c r="H2428" s="139" t="str">
        <f>VLOOKUP(D2428,Empresas!$D$6:$L$92,7,0)</f>
        <v>Semestral</v>
      </c>
      <c r="I2428" s="138" t="str">
        <f>VLOOKUP(VLOOKUP(D2428&amp;"|"&amp;B2428,Empresas!$I$7:$CB$92,G2428,0),Tablas!$A$3:$B$5,2,0)</f>
        <v>No aplica</v>
      </c>
      <c r="J2428" s="78"/>
      <c r="K2428" s="78"/>
      <c r="L2428" s="78"/>
      <c r="M2428" s="78"/>
      <c r="N2428" s="78"/>
      <c r="O2428" s="78"/>
      <c r="P2428" s="78"/>
      <c r="Q2428" s="78"/>
      <c r="R2428" s="78"/>
      <c r="S2428" s="78"/>
      <c r="T2428" s="78"/>
      <c r="U2428" s="78"/>
      <c r="V2428" s="78" t="str">
        <f>VLOOKUP(D2428,Empresas!$D$7:$CF$91,81,0)</f>
        <v>C</v>
      </c>
      <c r="W2428" s="78" t="str">
        <f>VLOOKUP(D2428,Empresas!$D$7:$M$91,10,0)</f>
        <v>Mype</v>
      </c>
      <c r="X2428" s="69" t="str">
        <f t="shared" si="388"/>
        <v>SI</v>
      </c>
      <c r="Y2428" s="153" t="str">
        <f t="shared" si="389"/>
        <v>No aplica</v>
      </c>
      <c r="Z2428" s="147">
        <f>IF(Y2428="No aplica",0,IF(I2428="no",0,IF(I2428="No aplica",0,IF(I2428="Si",1,IF(I2428="Fisico",1,IF(I2428="Electronico",2,VLOOKUP(C2428&amp;"|"&amp;B2428&amp;"|"&amp;D2428,Empresas!$C$6:$CC$92,G2428+6+1,0)))))))</f>
        <v>0</v>
      </c>
      <c r="AA2428" s="147">
        <f>IF(AND($I2428="Si",J2428=1),1,IF(AND($I2428="Fisico",J2428=1),1,IF(AND(J2428=1,$I2428="Electronico"),2,IF(J2428=1,VLOOKUP($C2428&amp;"|"&amp;$B2428&amp;"|"&amp;$D2428,Empresas!$C$6:$CC$92,$G2428+6+1,0),0))))</f>
        <v>0</v>
      </c>
      <c r="AB2428" s="147">
        <f>IF(AND($I2428="Si",K2428=1),1,IF(AND($I2428="Fisico",K2428=1),1,IF(AND(K2428=1,$I2428="Electronico"),2,IF(K2428=1,VLOOKUP($C2428&amp;"|"&amp;$B2428&amp;"|"&amp;$D2428,Empresas!$C$6:$CC$92,$G2428+6+1,0),0))))</f>
        <v>0</v>
      </c>
      <c r="AC2428" s="147">
        <f>IF(AND($I2428="Si",L2428=1),1,IF(AND($I2428="Fisico",L2428=1),1,IF(AND(L2428=1,$I2428="Electronico"),2,IF(L2428=1,VLOOKUP($C2428&amp;"|"&amp;$B2428&amp;"|"&amp;$D2428,Empresas!$C$6:$CC$92,$G2428+6+1,0),0))))</f>
        <v>0</v>
      </c>
      <c r="AD2428" s="147">
        <f>IF(AND($I2428="Si",M2428=1),1,IF(AND($I2428="Fisico",M2428=1),1,IF(AND(M2428=1,$I2428="Electronico"),2,IF(M2428=1,VLOOKUP($C2428&amp;"|"&amp;$B2428&amp;"|"&amp;$D2428,Empresas!$C$6:$CC$92,$G2428+6+1,0),0))))</f>
        <v>0</v>
      </c>
      <c r="AE2428" s="147">
        <f>IF(AND($I2428="Si",N2428=1),1,IF(AND($I2428="Fisico",N2428=1),1,IF(AND(N2428=1,$I2428="Electronico"),2,IF(N2428=1,VLOOKUP($C2428&amp;"|"&amp;$B2428&amp;"|"&amp;$D2428,Empresas!$C$6:$CC$92,$G2428+6+1,0),0))))</f>
        <v>0</v>
      </c>
      <c r="AF2428" s="147">
        <f>IF(AND($I2428="Si",O2428=1),1,IF(AND($I2428="Fisico",O2428=1),1,IF(AND(O2428=1,$I2428="Electronico"),2,IF(O2428=1,VLOOKUP($C2428&amp;"|"&amp;$B2428&amp;"|"&amp;$D2428,Empresas!$C$6:$CC$92,$G2428+6+1,0),0))))</f>
        <v>0</v>
      </c>
      <c r="AG2428" s="147">
        <f>IF(AND($I2428="Si",P2428=1),1,IF(AND($I2428="Fisico",P2428=1),1,IF(AND(P2428=1,$I2428="Electronico"),2,IF(P2428=1,VLOOKUP($C2428&amp;"|"&amp;$B2428&amp;"|"&amp;$D2428,Empresas!$C$6:$CC$92,$G2428+6+1,0),0))))</f>
        <v>0</v>
      </c>
      <c r="AH2428" s="147">
        <f>IF(AND($I2428="Si",Q2428=1),1,IF(AND($I2428="Fisico",Q2428=1),1,IF(AND(Q2428=1,$I2428="Electronico"),2,IF(Q2428=1,VLOOKUP($C2428&amp;"|"&amp;$B2428&amp;"|"&amp;$D2428,Empresas!$C$6:$CC$92,$G2428+6+1,0),0))))</f>
        <v>0</v>
      </c>
      <c r="AI2428" s="147">
        <f>IF(AND($I2428="Si",R2428=1),1,IF(AND($I2428="Fisico",R2428=1),1,IF(AND(R2428=1,$I2428="Electronico"),2,IF(R2428=1,VLOOKUP($C2428&amp;"|"&amp;$B2428&amp;"|"&amp;$D2428,Empresas!$C$6:$CC$92,$G2428+6+1,0),0))))</f>
        <v>0</v>
      </c>
      <c r="AJ2428" s="147">
        <f>IF(AND($I2428="Si",S2428=1),1,IF(AND($I2428="Fisico",S2428=1),1,IF(AND(S2428=1,$I2428="Electronico"),2,IF(S2428=1,VLOOKUP($C2428&amp;"|"&amp;$B2428&amp;"|"&amp;$D2428,Empresas!$C$6:$CC$92,$G2428+6+1,0),0))))</f>
        <v>0</v>
      </c>
      <c r="AK2428" s="147">
        <f>IF(AND($I2428="Si",T2428=1),1,IF(AND($I2428="Fisico",T2428=1),1,IF(AND(T2428=1,$I2428="Electronico"),2,IF(T2428=1,VLOOKUP($C2428&amp;"|"&amp;$B2428&amp;"|"&amp;$D2428,Empresas!$C$6:$CC$92,$G2428+6+1,0),0))))</f>
        <v>0</v>
      </c>
      <c r="AL2428" s="147">
        <f>IF(AND($I2428="Si",U2428=1),1,IF(AND($I2428="Fisico",U2428=1),1,IF(AND(U2428=1,$I2428="Electronico"),2,IF(U2428=1,VLOOKUP($C2428&amp;"|"&amp;$B2428&amp;"|"&amp;$D2428,Empresas!$C$6:$CC$92,$G2428+6+1,0),0))))</f>
        <v>0</v>
      </c>
      <c r="AM2428" s="149">
        <f t="shared" si="390"/>
        <v>0</v>
      </c>
      <c r="AN2428" s="149">
        <f t="shared" si="391"/>
        <v>0</v>
      </c>
      <c r="AO2428" s="152">
        <f t="shared" si="392"/>
        <v>0</v>
      </c>
    </row>
    <row r="2429" spans="1:41" x14ac:dyDescent="0.25">
      <c r="A2429" s="137" t="str">
        <f>VLOOKUP(D2429,Empresas!$D$7:$F$91,3,0)</f>
        <v>Jose</v>
      </c>
      <c r="B2429" s="138" t="str">
        <f>VLOOKUP(D2429,Empresas!$D$7:$G$91,4,0)</f>
        <v>Wildor</v>
      </c>
      <c r="C2429" s="138" t="s">
        <v>544</v>
      </c>
      <c r="D2429" s="138" t="s">
        <v>486</v>
      </c>
      <c r="E2429" s="138" t="str">
        <f>VLOOKUP(D2429,Empresas!$D$7:$E$92,2,0)</f>
        <v>M &amp; C ANESTESIOLOGAS S.A.C.</v>
      </c>
      <c r="F2429" s="138" t="s">
        <v>169</v>
      </c>
      <c r="G2429" s="139">
        <f t="shared" si="397"/>
        <v>40</v>
      </c>
      <c r="H2429" s="139" t="str">
        <f>VLOOKUP(D2429,Empresas!$D$6:$L$92,7,0)</f>
        <v>Semestral</v>
      </c>
      <c r="I2429" s="138" t="str">
        <f>VLOOKUP(VLOOKUP(D2429&amp;"|"&amp;B2429,Empresas!$I$7:$CB$92,G2429,0),Tablas!$A$3:$B$5,2,0)</f>
        <v>No aplica</v>
      </c>
      <c r="J2429" s="78"/>
      <c r="K2429" s="78"/>
      <c r="L2429" s="78"/>
      <c r="M2429" s="78"/>
      <c r="N2429" s="78"/>
      <c r="O2429" s="78"/>
      <c r="P2429" s="78"/>
      <c r="Q2429" s="78"/>
      <c r="R2429" s="78"/>
      <c r="S2429" s="78"/>
      <c r="T2429" s="78"/>
      <c r="U2429" s="78"/>
      <c r="V2429" s="78" t="str">
        <f>VLOOKUP(D2429,Empresas!$D$7:$CF$91,81,0)</f>
        <v>C</v>
      </c>
      <c r="W2429" s="78" t="str">
        <f>VLOOKUP(D2429,Empresas!$D$7:$M$91,10,0)</f>
        <v>Mype</v>
      </c>
      <c r="X2429" s="69" t="str">
        <f t="shared" si="388"/>
        <v>SI</v>
      </c>
      <c r="Y2429" s="153" t="str">
        <f t="shared" si="389"/>
        <v>No aplica</v>
      </c>
      <c r="Z2429" s="147">
        <f>IF(Y2429="No aplica",0,IF(I2429="no",0,IF(I2429="No aplica",0,IF(I2429="Si",1,IF(I2429="Fisico",1,IF(I2429="Electronico",2,VLOOKUP(C2429&amp;"|"&amp;B2429&amp;"|"&amp;D2429,Empresas!$C$6:$CC$92,G2429+6+1,0)))))))</f>
        <v>0</v>
      </c>
      <c r="AA2429" s="147">
        <f>IF(AND($I2429="Si",J2429=1),1,IF(AND($I2429="Fisico",J2429=1),1,IF(AND(J2429=1,$I2429="Electronico"),2,IF(J2429=1,VLOOKUP($C2429&amp;"|"&amp;$B2429&amp;"|"&amp;$D2429,Empresas!$C$6:$CC$92,$G2429+6+1,0),0))))</f>
        <v>0</v>
      </c>
      <c r="AB2429" s="147">
        <f>IF(AND($I2429="Si",K2429=1),1,IF(AND($I2429="Fisico",K2429=1),1,IF(AND(K2429=1,$I2429="Electronico"),2,IF(K2429=1,VLOOKUP($C2429&amp;"|"&amp;$B2429&amp;"|"&amp;$D2429,Empresas!$C$6:$CC$92,$G2429+6+1,0),0))))</f>
        <v>0</v>
      </c>
      <c r="AC2429" s="147">
        <f>IF(AND($I2429="Si",L2429=1),1,IF(AND($I2429="Fisico",L2429=1),1,IF(AND(L2429=1,$I2429="Electronico"),2,IF(L2429=1,VLOOKUP($C2429&amp;"|"&amp;$B2429&amp;"|"&amp;$D2429,Empresas!$C$6:$CC$92,$G2429+6+1,0),0))))</f>
        <v>0</v>
      </c>
      <c r="AD2429" s="147">
        <f>IF(AND($I2429="Si",M2429=1),1,IF(AND($I2429="Fisico",M2429=1),1,IF(AND(M2429=1,$I2429="Electronico"),2,IF(M2429=1,VLOOKUP($C2429&amp;"|"&amp;$B2429&amp;"|"&amp;$D2429,Empresas!$C$6:$CC$92,$G2429+6+1,0),0))))</f>
        <v>0</v>
      </c>
      <c r="AE2429" s="147">
        <f>IF(AND($I2429="Si",N2429=1),1,IF(AND($I2429="Fisico",N2429=1),1,IF(AND(N2429=1,$I2429="Electronico"),2,IF(N2429=1,VLOOKUP($C2429&amp;"|"&amp;$B2429&amp;"|"&amp;$D2429,Empresas!$C$6:$CC$92,$G2429+6+1,0),0))))</f>
        <v>0</v>
      </c>
      <c r="AF2429" s="147">
        <f>IF(AND($I2429="Si",O2429=1),1,IF(AND($I2429="Fisico",O2429=1),1,IF(AND(O2429=1,$I2429="Electronico"),2,IF(O2429=1,VLOOKUP($C2429&amp;"|"&amp;$B2429&amp;"|"&amp;$D2429,Empresas!$C$6:$CC$92,$G2429+6+1,0),0))))</f>
        <v>0</v>
      </c>
      <c r="AG2429" s="147">
        <f>IF(AND($I2429="Si",P2429=1),1,IF(AND($I2429="Fisico",P2429=1),1,IF(AND(P2429=1,$I2429="Electronico"),2,IF(P2429=1,VLOOKUP($C2429&amp;"|"&amp;$B2429&amp;"|"&amp;$D2429,Empresas!$C$6:$CC$92,$G2429+6+1,0),0))))</f>
        <v>0</v>
      </c>
      <c r="AH2429" s="147">
        <f>IF(AND($I2429="Si",Q2429=1),1,IF(AND($I2429="Fisico",Q2429=1),1,IF(AND(Q2429=1,$I2429="Electronico"),2,IF(Q2429=1,VLOOKUP($C2429&amp;"|"&amp;$B2429&amp;"|"&amp;$D2429,Empresas!$C$6:$CC$92,$G2429+6+1,0),0))))</f>
        <v>0</v>
      </c>
      <c r="AI2429" s="147">
        <f>IF(AND($I2429="Si",R2429=1),1,IF(AND($I2429="Fisico",R2429=1),1,IF(AND(R2429=1,$I2429="Electronico"),2,IF(R2429=1,VLOOKUP($C2429&amp;"|"&amp;$B2429&amp;"|"&amp;$D2429,Empresas!$C$6:$CC$92,$G2429+6+1,0),0))))</f>
        <v>0</v>
      </c>
      <c r="AJ2429" s="147">
        <f>IF(AND($I2429="Si",S2429=1),1,IF(AND($I2429="Fisico",S2429=1),1,IF(AND(S2429=1,$I2429="Electronico"),2,IF(S2429=1,VLOOKUP($C2429&amp;"|"&amp;$B2429&amp;"|"&amp;$D2429,Empresas!$C$6:$CC$92,$G2429+6+1,0),0))))</f>
        <v>0</v>
      </c>
      <c r="AK2429" s="147">
        <f>IF(AND($I2429="Si",T2429=1),1,IF(AND($I2429="Fisico",T2429=1),1,IF(AND(T2429=1,$I2429="Electronico"),2,IF(T2429=1,VLOOKUP($C2429&amp;"|"&amp;$B2429&amp;"|"&amp;$D2429,Empresas!$C$6:$CC$92,$G2429+6+1,0),0))))</f>
        <v>0</v>
      </c>
      <c r="AL2429" s="147">
        <f>IF(AND($I2429="Si",U2429=1),1,IF(AND($I2429="Fisico",U2429=1),1,IF(AND(U2429=1,$I2429="Electronico"),2,IF(U2429=1,VLOOKUP($C2429&amp;"|"&amp;$B2429&amp;"|"&amp;$D2429,Empresas!$C$6:$CC$92,$G2429+6+1,0),0))))</f>
        <v>0</v>
      </c>
      <c r="AM2429" s="149">
        <f t="shared" si="390"/>
        <v>0</v>
      </c>
      <c r="AN2429" s="149">
        <f t="shared" si="391"/>
        <v>0</v>
      </c>
      <c r="AO2429" s="152">
        <f t="shared" si="392"/>
        <v>0</v>
      </c>
    </row>
    <row r="2430" spans="1:41" x14ac:dyDescent="0.25">
      <c r="A2430" s="137" t="str">
        <f>VLOOKUP(D2430,Empresas!$D$7:$F$91,3,0)</f>
        <v>Jose</v>
      </c>
      <c r="B2430" s="138" t="str">
        <f>VLOOKUP(D2430,Empresas!$D$7:$G$91,4,0)</f>
        <v>Wildor</v>
      </c>
      <c r="C2430" s="138" t="s">
        <v>544</v>
      </c>
      <c r="D2430" s="138" t="s">
        <v>486</v>
      </c>
      <c r="E2430" s="138" t="str">
        <f>VLOOKUP(D2430,Empresas!$D$7:$E$92,2,0)</f>
        <v>M &amp; C ANESTESIOLOGAS S.A.C.</v>
      </c>
      <c r="F2430" s="138" t="s">
        <v>170</v>
      </c>
      <c r="G2430" s="139">
        <f t="shared" si="397"/>
        <v>43</v>
      </c>
      <c r="H2430" s="139" t="str">
        <f>VLOOKUP(D2430,Empresas!$D$6:$L$92,7,0)</f>
        <v>Semestral</v>
      </c>
      <c r="I2430" s="138" t="str">
        <f>VLOOKUP(VLOOKUP(D2430&amp;"|"&amp;B2430,Empresas!$I$7:$CB$92,G2430,0),Tablas!$A$3:$B$5,2,0)</f>
        <v>No aplica</v>
      </c>
      <c r="J2430" s="78"/>
      <c r="K2430" s="78"/>
      <c r="L2430" s="78"/>
      <c r="M2430" s="78"/>
      <c r="N2430" s="78"/>
      <c r="O2430" s="78"/>
      <c r="P2430" s="78"/>
      <c r="Q2430" s="78"/>
      <c r="R2430" s="78"/>
      <c r="S2430" s="78"/>
      <c r="T2430" s="78"/>
      <c r="U2430" s="78"/>
      <c r="V2430" s="78" t="str">
        <f>VLOOKUP(D2430,Empresas!$D$7:$CF$91,81,0)</f>
        <v>C</v>
      </c>
      <c r="W2430" s="78" t="str">
        <f>VLOOKUP(D2430,Empresas!$D$7:$M$91,10,0)</f>
        <v>Mype</v>
      </c>
      <c r="X2430" s="69" t="str">
        <f t="shared" si="388"/>
        <v>SI</v>
      </c>
      <c r="Y2430" s="153" t="str">
        <f t="shared" si="389"/>
        <v>No aplica</v>
      </c>
      <c r="Z2430" s="147">
        <f>IF(Y2430="No aplica",0,IF(I2430="no",0,IF(I2430="No aplica",0,IF(I2430="Si",1,IF(I2430="Fisico",1,IF(I2430="Electronico",2,VLOOKUP(C2430&amp;"|"&amp;B2430&amp;"|"&amp;D2430,Empresas!$C$6:$CC$92,G2430+6+1,0)))))))</f>
        <v>0</v>
      </c>
      <c r="AA2430" s="147">
        <f>IF(AND($I2430="Si",J2430=1),1,IF(AND($I2430="Fisico",J2430=1),1,IF(AND(J2430=1,$I2430="Electronico"),2,IF(J2430=1,VLOOKUP($C2430&amp;"|"&amp;$B2430&amp;"|"&amp;$D2430,Empresas!$C$6:$CC$92,$G2430+6+1,0),0))))</f>
        <v>0</v>
      </c>
      <c r="AB2430" s="147">
        <f>IF(AND($I2430="Si",K2430=1),1,IF(AND($I2430="Fisico",K2430=1),1,IF(AND(K2430=1,$I2430="Electronico"),2,IF(K2430=1,VLOOKUP($C2430&amp;"|"&amp;$B2430&amp;"|"&amp;$D2430,Empresas!$C$6:$CC$92,$G2430+6+1,0),0))))</f>
        <v>0</v>
      </c>
      <c r="AC2430" s="147">
        <f>IF(AND($I2430="Si",L2430=1),1,IF(AND($I2430="Fisico",L2430=1),1,IF(AND(L2430=1,$I2430="Electronico"),2,IF(L2430=1,VLOOKUP($C2430&amp;"|"&amp;$B2430&amp;"|"&amp;$D2430,Empresas!$C$6:$CC$92,$G2430+6+1,0),0))))</f>
        <v>0</v>
      </c>
      <c r="AD2430" s="147">
        <f>IF(AND($I2430="Si",M2430=1),1,IF(AND($I2430="Fisico",M2430=1),1,IF(AND(M2430=1,$I2430="Electronico"),2,IF(M2430=1,VLOOKUP($C2430&amp;"|"&amp;$B2430&amp;"|"&amp;$D2430,Empresas!$C$6:$CC$92,$G2430+6+1,0),0))))</f>
        <v>0</v>
      </c>
      <c r="AE2430" s="147">
        <f>IF(AND($I2430="Si",N2430=1),1,IF(AND($I2430="Fisico",N2430=1),1,IF(AND(N2430=1,$I2430="Electronico"),2,IF(N2430=1,VLOOKUP($C2430&amp;"|"&amp;$B2430&amp;"|"&amp;$D2430,Empresas!$C$6:$CC$92,$G2430+6+1,0),0))))</f>
        <v>0</v>
      </c>
      <c r="AF2430" s="147">
        <f>IF(AND($I2430="Si",O2430=1),1,IF(AND($I2430="Fisico",O2430=1),1,IF(AND(O2430=1,$I2430="Electronico"),2,IF(O2430=1,VLOOKUP($C2430&amp;"|"&amp;$B2430&amp;"|"&amp;$D2430,Empresas!$C$6:$CC$92,$G2430+6+1,0),0))))</f>
        <v>0</v>
      </c>
      <c r="AG2430" s="147">
        <f>IF(AND($I2430="Si",P2430=1),1,IF(AND($I2430="Fisico",P2430=1),1,IF(AND(P2430=1,$I2430="Electronico"),2,IF(P2430=1,VLOOKUP($C2430&amp;"|"&amp;$B2430&amp;"|"&amp;$D2430,Empresas!$C$6:$CC$92,$G2430+6+1,0),0))))</f>
        <v>0</v>
      </c>
      <c r="AH2430" s="147">
        <f>IF(AND($I2430="Si",Q2430=1),1,IF(AND($I2430="Fisico",Q2430=1),1,IF(AND(Q2430=1,$I2430="Electronico"),2,IF(Q2430=1,VLOOKUP($C2430&amp;"|"&amp;$B2430&amp;"|"&amp;$D2430,Empresas!$C$6:$CC$92,$G2430+6+1,0),0))))</f>
        <v>0</v>
      </c>
      <c r="AI2430" s="147">
        <f>IF(AND($I2430="Si",R2430=1),1,IF(AND($I2430="Fisico",R2430=1),1,IF(AND(R2430=1,$I2430="Electronico"),2,IF(R2430=1,VLOOKUP($C2430&amp;"|"&amp;$B2430&amp;"|"&amp;$D2430,Empresas!$C$6:$CC$92,$G2430+6+1,0),0))))</f>
        <v>0</v>
      </c>
      <c r="AJ2430" s="147">
        <f>IF(AND($I2430="Si",S2430=1),1,IF(AND($I2430="Fisico",S2430=1),1,IF(AND(S2430=1,$I2430="Electronico"),2,IF(S2430=1,VLOOKUP($C2430&amp;"|"&amp;$B2430&amp;"|"&amp;$D2430,Empresas!$C$6:$CC$92,$G2430+6+1,0),0))))</f>
        <v>0</v>
      </c>
      <c r="AK2430" s="147">
        <f>IF(AND($I2430="Si",T2430=1),1,IF(AND($I2430="Fisico",T2430=1),1,IF(AND(T2430=1,$I2430="Electronico"),2,IF(T2430=1,VLOOKUP($C2430&amp;"|"&amp;$B2430&amp;"|"&amp;$D2430,Empresas!$C$6:$CC$92,$G2430+6+1,0),0))))</f>
        <v>0</v>
      </c>
      <c r="AL2430" s="147">
        <f>IF(AND($I2430="Si",U2430=1),1,IF(AND($I2430="Fisico",U2430=1),1,IF(AND(U2430=1,$I2430="Electronico"),2,IF(U2430=1,VLOOKUP($C2430&amp;"|"&amp;$B2430&amp;"|"&amp;$D2430,Empresas!$C$6:$CC$92,$G2430+6+1,0),0))))</f>
        <v>0</v>
      </c>
      <c r="AM2430" s="149">
        <f t="shared" si="390"/>
        <v>0</v>
      </c>
      <c r="AN2430" s="149">
        <f t="shared" si="391"/>
        <v>0</v>
      </c>
      <c r="AO2430" s="152">
        <f t="shared" si="392"/>
        <v>0</v>
      </c>
    </row>
    <row r="2431" spans="1:41" x14ac:dyDescent="0.25">
      <c r="A2431" s="137" t="str">
        <f>VLOOKUP(D2431,Empresas!$D$7:$F$91,3,0)</f>
        <v>Jose</v>
      </c>
      <c r="B2431" s="138" t="str">
        <f>VLOOKUP(D2431,Empresas!$D$7:$G$91,4,0)</f>
        <v>Wildor</v>
      </c>
      <c r="C2431" s="138" t="s">
        <v>544</v>
      </c>
      <c r="D2431" s="138" t="s">
        <v>486</v>
      </c>
      <c r="E2431" s="138" t="str">
        <f>VLOOKUP(D2431,Empresas!$D$7:$E$92,2,0)</f>
        <v>M &amp; C ANESTESIOLOGAS S.A.C.</v>
      </c>
      <c r="F2431" s="138" t="s">
        <v>171</v>
      </c>
      <c r="G2431" s="139">
        <f t="shared" si="397"/>
        <v>46</v>
      </c>
      <c r="H2431" s="139" t="str">
        <f>VLOOKUP(D2431,Empresas!$D$6:$L$92,7,0)</f>
        <v>Semestral</v>
      </c>
      <c r="I2431" s="138" t="str">
        <f>VLOOKUP(VLOOKUP(D2431&amp;"|"&amp;B2431,Empresas!$I$7:$CB$92,G2431,0),Tablas!$A$3:$B$5,2,0)</f>
        <v>No aplica</v>
      </c>
      <c r="J2431" s="78"/>
      <c r="K2431" s="78"/>
      <c r="L2431" s="78"/>
      <c r="M2431" s="78"/>
      <c r="N2431" s="78"/>
      <c r="O2431" s="78"/>
      <c r="P2431" s="78"/>
      <c r="Q2431" s="78"/>
      <c r="R2431" s="78"/>
      <c r="S2431" s="78"/>
      <c r="T2431" s="78"/>
      <c r="U2431" s="78"/>
      <c r="V2431" s="78" t="str">
        <f>VLOOKUP(D2431,Empresas!$D$7:$CF$91,81,0)</f>
        <v>C</v>
      </c>
      <c r="W2431" s="78" t="str">
        <f>VLOOKUP(D2431,Empresas!$D$7:$M$91,10,0)</f>
        <v>Mype</v>
      </c>
      <c r="X2431" s="69" t="str">
        <f t="shared" si="388"/>
        <v>SI</v>
      </c>
      <c r="Y2431" s="153" t="str">
        <f t="shared" si="389"/>
        <v>No aplica</v>
      </c>
      <c r="Z2431" s="147">
        <f>IF(Y2431="No aplica",0,IF(I2431="no",0,IF(I2431="No aplica",0,IF(I2431="Si",1,IF(I2431="Fisico",1,IF(I2431="Electronico",2,VLOOKUP(C2431&amp;"|"&amp;B2431&amp;"|"&amp;D2431,Empresas!$C$6:$CC$92,G2431+6+1,0)))))))</f>
        <v>0</v>
      </c>
      <c r="AA2431" s="147">
        <f>IF(AND($I2431="Si",J2431=1),1,IF(AND($I2431="Fisico",J2431=1),1,IF(AND(J2431=1,$I2431="Electronico"),2,IF(J2431=1,VLOOKUP($C2431&amp;"|"&amp;$B2431&amp;"|"&amp;$D2431,Empresas!$C$6:$CC$92,$G2431+6+1,0),0))))</f>
        <v>0</v>
      </c>
      <c r="AB2431" s="147">
        <f>IF(AND($I2431="Si",K2431=1),1,IF(AND($I2431="Fisico",K2431=1),1,IF(AND(K2431=1,$I2431="Electronico"),2,IF(K2431=1,VLOOKUP($C2431&amp;"|"&amp;$B2431&amp;"|"&amp;$D2431,Empresas!$C$6:$CC$92,$G2431+6+1,0),0))))</f>
        <v>0</v>
      </c>
      <c r="AC2431" s="147">
        <f>IF(AND($I2431="Si",L2431=1),1,IF(AND($I2431="Fisico",L2431=1),1,IF(AND(L2431=1,$I2431="Electronico"),2,IF(L2431=1,VLOOKUP($C2431&amp;"|"&amp;$B2431&amp;"|"&amp;$D2431,Empresas!$C$6:$CC$92,$G2431+6+1,0),0))))</f>
        <v>0</v>
      </c>
      <c r="AD2431" s="147">
        <f>IF(AND($I2431="Si",M2431=1),1,IF(AND($I2431="Fisico",M2431=1),1,IF(AND(M2431=1,$I2431="Electronico"),2,IF(M2431=1,VLOOKUP($C2431&amp;"|"&amp;$B2431&amp;"|"&amp;$D2431,Empresas!$C$6:$CC$92,$G2431+6+1,0),0))))</f>
        <v>0</v>
      </c>
      <c r="AE2431" s="147">
        <f>IF(AND($I2431="Si",N2431=1),1,IF(AND($I2431="Fisico",N2431=1),1,IF(AND(N2431=1,$I2431="Electronico"),2,IF(N2431=1,VLOOKUP($C2431&amp;"|"&amp;$B2431&amp;"|"&amp;$D2431,Empresas!$C$6:$CC$92,$G2431+6+1,0),0))))</f>
        <v>0</v>
      </c>
      <c r="AF2431" s="147">
        <f>IF(AND($I2431="Si",O2431=1),1,IF(AND($I2431="Fisico",O2431=1),1,IF(AND(O2431=1,$I2431="Electronico"),2,IF(O2431=1,VLOOKUP($C2431&amp;"|"&amp;$B2431&amp;"|"&amp;$D2431,Empresas!$C$6:$CC$92,$G2431+6+1,0),0))))</f>
        <v>0</v>
      </c>
      <c r="AG2431" s="147">
        <f>IF(AND($I2431="Si",P2431=1),1,IF(AND($I2431="Fisico",P2431=1),1,IF(AND(P2431=1,$I2431="Electronico"),2,IF(P2431=1,VLOOKUP($C2431&amp;"|"&amp;$B2431&amp;"|"&amp;$D2431,Empresas!$C$6:$CC$92,$G2431+6+1,0),0))))</f>
        <v>0</v>
      </c>
      <c r="AH2431" s="147">
        <f>IF(AND($I2431="Si",Q2431=1),1,IF(AND($I2431="Fisico",Q2431=1),1,IF(AND(Q2431=1,$I2431="Electronico"),2,IF(Q2431=1,VLOOKUP($C2431&amp;"|"&amp;$B2431&amp;"|"&amp;$D2431,Empresas!$C$6:$CC$92,$G2431+6+1,0),0))))</f>
        <v>0</v>
      </c>
      <c r="AI2431" s="147">
        <f>IF(AND($I2431="Si",R2431=1),1,IF(AND($I2431="Fisico",R2431=1),1,IF(AND(R2431=1,$I2431="Electronico"),2,IF(R2431=1,VLOOKUP($C2431&amp;"|"&amp;$B2431&amp;"|"&amp;$D2431,Empresas!$C$6:$CC$92,$G2431+6+1,0),0))))</f>
        <v>0</v>
      </c>
      <c r="AJ2431" s="147">
        <f>IF(AND($I2431="Si",S2431=1),1,IF(AND($I2431="Fisico",S2431=1),1,IF(AND(S2431=1,$I2431="Electronico"),2,IF(S2431=1,VLOOKUP($C2431&amp;"|"&amp;$B2431&amp;"|"&amp;$D2431,Empresas!$C$6:$CC$92,$G2431+6+1,0),0))))</f>
        <v>0</v>
      </c>
      <c r="AK2431" s="147">
        <f>IF(AND($I2431="Si",T2431=1),1,IF(AND($I2431="Fisico",T2431=1),1,IF(AND(T2431=1,$I2431="Electronico"),2,IF(T2431=1,VLOOKUP($C2431&amp;"|"&amp;$B2431&amp;"|"&amp;$D2431,Empresas!$C$6:$CC$92,$G2431+6+1,0),0))))</f>
        <v>0</v>
      </c>
      <c r="AL2431" s="147">
        <f>IF(AND($I2431="Si",U2431=1),1,IF(AND($I2431="Fisico",U2431=1),1,IF(AND(U2431=1,$I2431="Electronico"),2,IF(U2431=1,VLOOKUP($C2431&amp;"|"&amp;$B2431&amp;"|"&amp;$D2431,Empresas!$C$6:$CC$92,$G2431+6+1,0),0))))</f>
        <v>0</v>
      </c>
      <c r="AM2431" s="149">
        <f t="shared" si="390"/>
        <v>0</v>
      </c>
      <c r="AN2431" s="149">
        <f t="shared" si="391"/>
        <v>0</v>
      </c>
      <c r="AO2431" s="152">
        <f t="shared" si="392"/>
        <v>0</v>
      </c>
    </row>
    <row r="2432" spans="1:41" x14ac:dyDescent="0.25">
      <c r="A2432" s="140" t="str">
        <f>VLOOKUP(D2432,Empresas!$D$7:$F$91,3,0)</f>
        <v>Jose</v>
      </c>
      <c r="B2432" s="141" t="str">
        <f>VLOOKUP(D2432,Empresas!$D$7:$G$91,4,0)</f>
        <v>Wildor</v>
      </c>
      <c r="C2432" s="141" t="s">
        <v>544</v>
      </c>
      <c r="D2432" s="141" t="s">
        <v>486</v>
      </c>
      <c r="E2432" s="141" t="str">
        <f>VLOOKUP(D2432,Empresas!$D$7:$E$92,2,0)</f>
        <v>M &amp; C ANESTESIOLOGAS S.A.C.</v>
      </c>
      <c r="F2432" s="141" t="s">
        <v>172</v>
      </c>
      <c r="G2432" s="142">
        <f>+Empresas!$BF$2</f>
        <v>50</v>
      </c>
      <c r="H2432" s="142" t="str">
        <f>VLOOKUP(D2432,Empresas!$D$6:$L$92,7,0)</f>
        <v>Semestral</v>
      </c>
      <c r="I2432" s="141" t="str">
        <f>VLOOKUP(VLOOKUP(D2432&amp;"|"&amp;B2432,Empresas!$I$7:$CB$92,G2432,0),Tablas!$A$8:$B$10,2,0)</f>
        <v>Electronico</v>
      </c>
      <c r="J2432" s="78">
        <v>1</v>
      </c>
      <c r="K2432" s="78">
        <v>1</v>
      </c>
      <c r="L2432" s="78">
        <v>1</v>
      </c>
      <c r="M2432" s="78">
        <v>1</v>
      </c>
      <c r="N2432" s="78">
        <v>1</v>
      </c>
      <c r="O2432" s="78">
        <v>1</v>
      </c>
      <c r="P2432" s="78">
        <v>1</v>
      </c>
      <c r="Q2432" s="78">
        <v>1</v>
      </c>
      <c r="R2432" s="78"/>
      <c r="S2432" s="78"/>
      <c r="T2432" s="78"/>
      <c r="U2432" s="78"/>
      <c r="V2432" s="78" t="str">
        <f>VLOOKUP(D2432,Empresas!$D$7:$CF$91,81,0)</f>
        <v>C</v>
      </c>
      <c r="W2432" s="78" t="str">
        <f>VLOOKUP(D2432,Empresas!$D$7:$M$91,10,0)</f>
        <v>Mype</v>
      </c>
      <c r="X2432" s="69" t="str">
        <f t="shared" si="388"/>
        <v>SI</v>
      </c>
      <c r="Y2432" s="153" t="str">
        <f t="shared" si="389"/>
        <v>Si aplica</v>
      </c>
      <c r="Z2432" s="147">
        <f>IF(Y2432="No aplica",0,IF(I2432="no",0,IF(I2432="No aplica",0,IF(I2432="Si",1,IF(I2432="Fisico",1,IF(I2432="Electronico",2,VLOOKUP(C2432&amp;"|"&amp;B2432&amp;"|"&amp;D2432,Empresas!$C$6:$CC$92,G2432+6+1,0)))))))</f>
        <v>2</v>
      </c>
      <c r="AA2432" s="147">
        <f>IF(AND($I2432="Si",J2432=1),1,IF(AND($I2432="Fisico",J2432=1),1,IF(AND(J2432=1,$I2432="Electronico"),2,IF(J2432=1,VLOOKUP($C2432&amp;"|"&amp;$B2432&amp;"|"&amp;$D2432,Empresas!$C$6:$CC$92,$G2432+6+1,0),0))))</f>
        <v>2</v>
      </c>
      <c r="AB2432" s="147">
        <f>IF(AND($I2432="Si",K2432=1),1,IF(AND($I2432="Fisico",K2432=1),1,IF(AND(K2432=1,$I2432="Electronico"),2,IF(K2432=1,VLOOKUP($C2432&amp;"|"&amp;$B2432&amp;"|"&amp;$D2432,Empresas!$C$6:$CC$92,$G2432+6+1,0),0))))</f>
        <v>2</v>
      </c>
      <c r="AC2432" s="147">
        <f>IF(AND($I2432="Si",L2432=1),1,IF(AND($I2432="Fisico",L2432=1),1,IF(AND(L2432=1,$I2432="Electronico"),2,IF(L2432=1,VLOOKUP($C2432&amp;"|"&amp;$B2432&amp;"|"&amp;$D2432,Empresas!$C$6:$CC$92,$G2432+6+1,0),0))))</f>
        <v>2</v>
      </c>
      <c r="AD2432" s="147">
        <f>IF(AND($I2432="Si",M2432=1),1,IF(AND($I2432="Fisico",M2432=1),1,IF(AND(M2432=1,$I2432="Electronico"),2,IF(M2432=1,VLOOKUP($C2432&amp;"|"&amp;$B2432&amp;"|"&amp;$D2432,Empresas!$C$6:$CC$92,$G2432+6+1,0),0))))</f>
        <v>2</v>
      </c>
      <c r="AE2432" s="147">
        <f>IF(AND($I2432="Si",N2432=1),1,IF(AND($I2432="Fisico",N2432=1),1,IF(AND(N2432=1,$I2432="Electronico"),2,IF(N2432=1,VLOOKUP($C2432&amp;"|"&amp;$B2432&amp;"|"&amp;$D2432,Empresas!$C$6:$CC$92,$G2432+6+1,0),0))))</f>
        <v>2</v>
      </c>
      <c r="AF2432" s="147">
        <f>IF(AND($I2432="Si",O2432=1),1,IF(AND($I2432="Fisico",O2432=1),1,IF(AND(O2432=1,$I2432="Electronico"),2,IF(O2432=1,VLOOKUP($C2432&amp;"|"&amp;$B2432&amp;"|"&amp;$D2432,Empresas!$C$6:$CC$92,$G2432+6+1,0),0))))</f>
        <v>2</v>
      </c>
      <c r="AG2432" s="147">
        <f>IF(AND($I2432="Si",P2432=1),1,IF(AND($I2432="Fisico",P2432=1),1,IF(AND(P2432=1,$I2432="Electronico"),2,IF(P2432=1,VLOOKUP($C2432&amp;"|"&amp;$B2432&amp;"|"&amp;$D2432,Empresas!$C$6:$CC$92,$G2432+6+1,0),0))))</f>
        <v>2</v>
      </c>
      <c r="AH2432" s="147">
        <f>IF(AND($I2432="Si",Q2432=1),1,IF(AND($I2432="Fisico",Q2432=1),1,IF(AND(Q2432=1,$I2432="Electronico"),2,IF(Q2432=1,VLOOKUP($C2432&amp;"|"&amp;$B2432&amp;"|"&amp;$D2432,Empresas!$C$6:$CC$92,$G2432+6+1,0),0))))</f>
        <v>2</v>
      </c>
      <c r="AI2432" s="147">
        <f>IF(AND($I2432="Si",R2432=1),1,IF(AND($I2432="Fisico",R2432=1),1,IF(AND(R2432=1,$I2432="Electronico"),2,IF(R2432=1,VLOOKUP($C2432&amp;"|"&amp;$B2432&amp;"|"&amp;$D2432,Empresas!$C$6:$CC$92,$G2432+6+1,0),0))))</f>
        <v>0</v>
      </c>
      <c r="AJ2432" s="147">
        <f>IF(AND($I2432="Si",S2432=1),1,IF(AND($I2432="Fisico",S2432=1),1,IF(AND(S2432=1,$I2432="Electronico"),2,IF(S2432=1,VLOOKUP($C2432&amp;"|"&amp;$B2432&amp;"|"&amp;$D2432,Empresas!$C$6:$CC$92,$G2432+6+1,0),0))))</f>
        <v>0</v>
      </c>
      <c r="AK2432" s="147">
        <f>IF(AND($I2432="Si",T2432=1),1,IF(AND($I2432="Fisico",T2432=1),1,IF(AND(T2432=1,$I2432="Electronico"),2,IF(T2432=1,VLOOKUP($C2432&amp;"|"&amp;$B2432&amp;"|"&amp;$D2432,Empresas!$C$6:$CC$92,$G2432+6+1,0),0))))</f>
        <v>0</v>
      </c>
      <c r="AL2432" s="147">
        <f>IF(AND($I2432="Si",U2432=1),1,IF(AND($I2432="Fisico",U2432=1),1,IF(AND(U2432=1,$I2432="Electronico"),2,IF(U2432=1,VLOOKUP($C2432&amp;"|"&amp;$B2432&amp;"|"&amp;$D2432,Empresas!$C$6:$CC$92,$G2432+6+1,0),0))))</f>
        <v>0</v>
      </c>
      <c r="AM2432" s="149">
        <f t="shared" si="390"/>
        <v>16</v>
      </c>
      <c r="AN2432" s="149">
        <f t="shared" si="391"/>
        <v>16</v>
      </c>
      <c r="AO2432" s="152">
        <f t="shared" si="392"/>
        <v>1</v>
      </c>
    </row>
    <row r="2433" spans="1:41" x14ac:dyDescent="0.25">
      <c r="A2433" s="140" t="str">
        <f>VLOOKUP(D2433,Empresas!$D$7:$F$91,3,0)</f>
        <v>Jose</v>
      </c>
      <c r="B2433" s="141" t="str">
        <f>VLOOKUP(D2433,Empresas!$D$7:$G$91,4,0)</f>
        <v>Wildor</v>
      </c>
      <c r="C2433" s="141" t="s">
        <v>544</v>
      </c>
      <c r="D2433" s="141" t="s">
        <v>486</v>
      </c>
      <c r="E2433" s="141" t="str">
        <f>VLOOKUP(D2433,Empresas!$D$7:$E$92,2,0)</f>
        <v>M &amp; C ANESTESIOLOGAS S.A.C.</v>
      </c>
      <c r="F2433" s="141" t="s">
        <v>173</v>
      </c>
      <c r="G2433" s="142">
        <f>+G2432+1</f>
        <v>51</v>
      </c>
      <c r="H2433" s="142" t="str">
        <f>VLOOKUP(D2433,Empresas!$D$6:$L$92,7,0)</f>
        <v>Semestral</v>
      </c>
      <c r="I2433" s="141" t="str">
        <f>VLOOKUP(VLOOKUP(D2433&amp;"|"&amp;B2433,Empresas!$I$7:$CB$92,G2433,0),Tablas!$A$8:$B$10,2,0)</f>
        <v>Electronico</v>
      </c>
      <c r="J2433" s="78">
        <v>1</v>
      </c>
      <c r="K2433" s="78">
        <v>1</v>
      </c>
      <c r="L2433" s="78">
        <v>1</v>
      </c>
      <c r="M2433" s="78">
        <v>1</v>
      </c>
      <c r="N2433" s="78">
        <v>1</v>
      </c>
      <c r="O2433" s="78">
        <v>1</v>
      </c>
      <c r="P2433" s="78">
        <v>1</v>
      </c>
      <c r="Q2433" s="78">
        <v>1</v>
      </c>
      <c r="R2433" s="78"/>
      <c r="S2433" s="78"/>
      <c r="T2433" s="78"/>
      <c r="U2433" s="78"/>
      <c r="V2433" s="78" t="str">
        <f>VLOOKUP(D2433,Empresas!$D$7:$CF$91,81,0)</f>
        <v>C</v>
      </c>
      <c r="W2433" s="78" t="str">
        <f>VLOOKUP(D2433,Empresas!$D$7:$M$91,10,0)</f>
        <v>Mype</v>
      </c>
      <c r="X2433" s="69" t="str">
        <f t="shared" si="388"/>
        <v>SI</v>
      </c>
      <c r="Y2433" s="153" t="str">
        <f t="shared" si="389"/>
        <v>Si aplica</v>
      </c>
      <c r="Z2433" s="147">
        <f>IF(Y2433="No aplica",0,IF(I2433="no",0,IF(I2433="No aplica",0,IF(I2433="Si",1,IF(I2433="Fisico",1,IF(I2433="Electronico",2,VLOOKUP(C2433&amp;"|"&amp;B2433&amp;"|"&amp;D2433,Empresas!$C$6:$CC$92,G2433+6+1,0)))))))</f>
        <v>2</v>
      </c>
      <c r="AA2433" s="147">
        <f>IF(AND($I2433="Si",J2433=1),1,IF(AND($I2433="Fisico",J2433=1),1,IF(AND(J2433=1,$I2433="Electronico"),2,IF(J2433=1,VLOOKUP($C2433&amp;"|"&amp;$B2433&amp;"|"&amp;$D2433,Empresas!$C$6:$CC$92,$G2433+6+1,0),0))))</f>
        <v>2</v>
      </c>
      <c r="AB2433" s="147">
        <f>IF(AND($I2433="Si",K2433=1),1,IF(AND($I2433="Fisico",K2433=1),1,IF(AND(K2433=1,$I2433="Electronico"),2,IF(K2433=1,VLOOKUP($C2433&amp;"|"&amp;$B2433&amp;"|"&amp;$D2433,Empresas!$C$6:$CC$92,$G2433+6+1,0),0))))</f>
        <v>2</v>
      </c>
      <c r="AC2433" s="147">
        <f>IF(AND($I2433="Si",L2433=1),1,IF(AND($I2433="Fisico",L2433=1),1,IF(AND(L2433=1,$I2433="Electronico"),2,IF(L2433=1,VLOOKUP($C2433&amp;"|"&amp;$B2433&amp;"|"&amp;$D2433,Empresas!$C$6:$CC$92,$G2433+6+1,0),0))))</f>
        <v>2</v>
      </c>
      <c r="AD2433" s="147">
        <f>IF(AND($I2433="Si",M2433=1),1,IF(AND($I2433="Fisico",M2433=1),1,IF(AND(M2433=1,$I2433="Electronico"),2,IF(M2433=1,VLOOKUP($C2433&amp;"|"&amp;$B2433&amp;"|"&amp;$D2433,Empresas!$C$6:$CC$92,$G2433+6+1,0),0))))</f>
        <v>2</v>
      </c>
      <c r="AE2433" s="147">
        <f>IF(AND($I2433="Si",N2433=1),1,IF(AND($I2433="Fisico",N2433=1),1,IF(AND(N2433=1,$I2433="Electronico"),2,IF(N2433=1,VLOOKUP($C2433&amp;"|"&amp;$B2433&amp;"|"&amp;$D2433,Empresas!$C$6:$CC$92,$G2433+6+1,0),0))))</f>
        <v>2</v>
      </c>
      <c r="AF2433" s="147">
        <f>IF(AND($I2433="Si",O2433=1),1,IF(AND($I2433="Fisico",O2433=1),1,IF(AND(O2433=1,$I2433="Electronico"),2,IF(O2433=1,VLOOKUP($C2433&amp;"|"&amp;$B2433&amp;"|"&amp;$D2433,Empresas!$C$6:$CC$92,$G2433+6+1,0),0))))</f>
        <v>2</v>
      </c>
      <c r="AG2433" s="147">
        <f>IF(AND($I2433="Si",P2433=1),1,IF(AND($I2433="Fisico",P2433=1),1,IF(AND(P2433=1,$I2433="Electronico"),2,IF(P2433=1,VLOOKUP($C2433&amp;"|"&amp;$B2433&amp;"|"&amp;$D2433,Empresas!$C$6:$CC$92,$G2433+6+1,0),0))))</f>
        <v>2</v>
      </c>
      <c r="AH2433" s="147">
        <f>IF(AND($I2433="Si",Q2433=1),1,IF(AND($I2433="Fisico",Q2433=1),1,IF(AND(Q2433=1,$I2433="Electronico"),2,IF(Q2433=1,VLOOKUP($C2433&amp;"|"&amp;$B2433&amp;"|"&amp;$D2433,Empresas!$C$6:$CC$92,$G2433+6+1,0),0))))</f>
        <v>2</v>
      </c>
      <c r="AI2433" s="147">
        <f>IF(AND($I2433="Si",R2433=1),1,IF(AND($I2433="Fisico",R2433=1),1,IF(AND(R2433=1,$I2433="Electronico"),2,IF(R2433=1,VLOOKUP($C2433&amp;"|"&amp;$B2433&amp;"|"&amp;$D2433,Empresas!$C$6:$CC$92,$G2433+6+1,0),0))))</f>
        <v>0</v>
      </c>
      <c r="AJ2433" s="147">
        <f>IF(AND($I2433="Si",S2433=1),1,IF(AND($I2433="Fisico",S2433=1),1,IF(AND(S2433=1,$I2433="Electronico"),2,IF(S2433=1,VLOOKUP($C2433&amp;"|"&amp;$B2433&amp;"|"&amp;$D2433,Empresas!$C$6:$CC$92,$G2433+6+1,0),0))))</f>
        <v>0</v>
      </c>
      <c r="AK2433" s="147">
        <f>IF(AND($I2433="Si",T2433=1),1,IF(AND($I2433="Fisico",T2433=1),1,IF(AND(T2433=1,$I2433="Electronico"),2,IF(T2433=1,VLOOKUP($C2433&amp;"|"&amp;$B2433&amp;"|"&amp;$D2433,Empresas!$C$6:$CC$92,$G2433+6+1,0),0))))</f>
        <v>0</v>
      </c>
      <c r="AL2433" s="147">
        <f>IF(AND($I2433="Si",U2433=1),1,IF(AND($I2433="Fisico",U2433=1),1,IF(AND(U2433=1,$I2433="Electronico"),2,IF(U2433=1,VLOOKUP($C2433&amp;"|"&amp;$B2433&amp;"|"&amp;$D2433,Empresas!$C$6:$CC$92,$G2433+6+1,0),0))))</f>
        <v>0</v>
      </c>
      <c r="AM2433" s="149">
        <f t="shared" si="390"/>
        <v>16</v>
      </c>
      <c r="AN2433" s="149">
        <f t="shared" si="391"/>
        <v>16</v>
      </c>
      <c r="AO2433" s="152">
        <f t="shared" si="392"/>
        <v>1</v>
      </c>
    </row>
    <row r="2434" spans="1:41" x14ac:dyDescent="0.25">
      <c r="A2434" s="140" t="str">
        <f>VLOOKUP(D2434,Empresas!$D$7:$F$91,3,0)</f>
        <v>Jose</v>
      </c>
      <c r="B2434" s="141" t="str">
        <f>VLOOKUP(D2434,Empresas!$D$7:$G$91,4,0)</f>
        <v>Wildor</v>
      </c>
      <c r="C2434" s="141" t="s">
        <v>544</v>
      </c>
      <c r="D2434" s="141" t="s">
        <v>486</v>
      </c>
      <c r="E2434" s="141" t="str">
        <f>VLOOKUP(D2434,Empresas!$D$7:$E$92,2,0)</f>
        <v>M &amp; C ANESTESIOLOGAS S.A.C.</v>
      </c>
      <c r="F2434" s="141" t="s">
        <v>174</v>
      </c>
      <c r="G2434" s="142">
        <f t="shared" ref="G2434:G2442" si="398">+G2433+1</f>
        <v>52</v>
      </c>
      <c r="H2434" s="142" t="str">
        <f>VLOOKUP(D2434,Empresas!$D$6:$L$92,7,0)</f>
        <v>Semestral</v>
      </c>
      <c r="I2434" s="141" t="str">
        <f>VLOOKUP(VLOOKUP(D2434&amp;"|"&amp;B2434,Empresas!$I$7:$CB$92,G2434,0),Tablas!$A$8:$B$10,2,0)</f>
        <v>No aplica</v>
      </c>
      <c r="J2434" s="78"/>
      <c r="K2434" s="78"/>
      <c r="L2434" s="78"/>
      <c r="M2434" s="78"/>
      <c r="N2434" s="78"/>
      <c r="O2434" s="78"/>
      <c r="P2434" s="78"/>
      <c r="Q2434" s="78"/>
      <c r="R2434" s="78"/>
      <c r="S2434" s="78"/>
      <c r="T2434" s="78"/>
      <c r="U2434" s="78"/>
      <c r="V2434" s="78" t="str">
        <f>VLOOKUP(D2434,Empresas!$D$7:$CF$91,81,0)</f>
        <v>C</v>
      </c>
      <c r="W2434" s="78" t="str">
        <f>VLOOKUP(D2434,Empresas!$D$7:$M$91,10,0)</f>
        <v>Mype</v>
      </c>
      <c r="X2434" s="69" t="str">
        <f t="shared" si="388"/>
        <v>SI</v>
      </c>
      <c r="Y2434" s="153" t="str">
        <f t="shared" si="389"/>
        <v>No aplica</v>
      </c>
      <c r="Z2434" s="147">
        <f>IF(Y2434="No aplica",0,IF(I2434="no",0,IF(I2434="No aplica",0,IF(I2434="Si",1,IF(I2434="Fisico",1,IF(I2434="Electronico",2,VLOOKUP(C2434&amp;"|"&amp;B2434&amp;"|"&amp;D2434,Empresas!$C$6:$CC$92,G2434+6+1,0)))))))</f>
        <v>0</v>
      </c>
      <c r="AA2434" s="147">
        <f>IF(AND($I2434="Si",J2434=1),1,IF(AND($I2434="Fisico",J2434=1),1,IF(AND(J2434=1,$I2434="Electronico"),2,IF(J2434=1,VLOOKUP($C2434&amp;"|"&amp;$B2434&amp;"|"&amp;$D2434,Empresas!$C$6:$CC$92,$G2434+6+1,0),0))))</f>
        <v>0</v>
      </c>
      <c r="AB2434" s="147">
        <f>IF(AND($I2434="Si",K2434=1),1,IF(AND($I2434="Fisico",K2434=1),1,IF(AND(K2434=1,$I2434="Electronico"),2,IF(K2434=1,VLOOKUP($C2434&amp;"|"&amp;$B2434&amp;"|"&amp;$D2434,Empresas!$C$6:$CC$92,$G2434+6+1,0),0))))</f>
        <v>0</v>
      </c>
      <c r="AC2434" s="147">
        <f>IF(AND($I2434="Si",L2434=1),1,IF(AND($I2434="Fisico",L2434=1),1,IF(AND(L2434=1,$I2434="Electronico"),2,IF(L2434=1,VLOOKUP($C2434&amp;"|"&amp;$B2434&amp;"|"&amp;$D2434,Empresas!$C$6:$CC$92,$G2434+6+1,0),0))))</f>
        <v>0</v>
      </c>
      <c r="AD2434" s="147">
        <f>IF(AND($I2434="Si",M2434=1),1,IF(AND($I2434="Fisico",M2434=1),1,IF(AND(M2434=1,$I2434="Electronico"),2,IF(M2434=1,VLOOKUP($C2434&amp;"|"&amp;$B2434&amp;"|"&amp;$D2434,Empresas!$C$6:$CC$92,$G2434+6+1,0),0))))</f>
        <v>0</v>
      </c>
      <c r="AE2434" s="147">
        <f>IF(AND($I2434="Si",N2434=1),1,IF(AND($I2434="Fisico",N2434=1),1,IF(AND(N2434=1,$I2434="Electronico"),2,IF(N2434=1,VLOOKUP($C2434&amp;"|"&amp;$B2434&amp;"|"&amp;$D2434,Empresas!$C$6:$CC$92,$G2434+6+1,0),0))))</f>
        <v>0</v>
      </c>
      <c r="AF2434" s="147">
        <f>IF(AND($I2434="Si",O2434=1),1,IF(AND($I2434="Fisico",O2434=1),1,IF(AND(O2434=1,$I2434="Electronico"),2,IF(O2434=1,VLOOKUP($C2434&amp;"|"&amp;$B2434&amp;"|"&amp;$D2434,Empresas!$C$6:$CC$92,$G2434+6+1,0),0))))</f>
        <v>0</v>
      </c>
      <c r="AG2434" s="147">
        <f>IF(AND($I2434="Si",P2434=1),1,IF(AND($I2434="Fisico",P2434=1),1,IF(AND(P2434=1,$I2434="Electronico"),2,IF(P2434=1,VLOOKUP($C2434&amp;"|"&amp;$B2434&amp;"|"&amp;$D2434,Empresas!$C$6:$CC$92,$G2434+6+1,0),0))))</f>
        <v>0</v>
      </c>
      <c r="AH2434" s="147">
        <f>IF(AND($I2434="Si",Q2434=1),1,IF(AND($I2434="Fisico",Q2434=1),1,IF(AND(Q2434=1,$I2434="Electronico"),2,IF(Q2434=1,VLOOKUP($C2434&amp;"|"&amp;$B2434&amp;"|"&amp;$D2434,Empresas!$C$6:$CC$92,$G2434+6+1,0),0))))</f>
        <v>0</v>
      </c>
      <c r="AI2434" s="147">
        <f>IF(AND($I2434="Si",R2434=1),1,IF(AND($I2434="Fisico",R2434=1),1,IF(AND(R2434=1,$I2434="Electronico"),2,IF(R2434=1,VLOOKUP($C2434&amp;"|"&amp;$B2434&amp;"|"&amp;$D2434,Empresas!$C$6:$CC$92,$G2434+6+1,0),0))))</f>
        <v>0</v>
      </c>
      <c r="AJ2434" s="147">
        <f>IF(AND($I2434="Si",S2434=1),1,IF(AND($I2434="Fisico",S2434=1),1,IF(AND(S2434=1,$I2434="Electronico"),2,IF(S2434=1,VLOOKUP($C2434&amp;"|"&amp;$B2434&amp;"|"&amp;$D2434,Empresas!$C$6:$CC$92,$G2434+6+1,0),0))))</f>
        <v>0</v>
      </c>
      <c r="AK2434" s="147">
        <f>IF(AND($I2434="Si",T2434=1),1,IF(AND($I2434="Fisico",T2434=1),1,IF(AND(T2434=1,$I2434="Electronico"),2,IF(T2434=1,VLOOKUP($C2434&amp;"|"&amp;$B2434&amp;"|"&amp;$D2434,Empresas!$C$6:$CC$92,$G2434+6+1,0),0))))</f>
        <v>0</v>
      </c>
      <c r="AL2434" s="147">
        <f>IF(AND($I2434="Si",U2434=1),1,IF(AND($I2434="Fisico",U2434=1),1,IF(AND(U2434=1,$I2434="Electronico"),2,IF(U2434=1,VLOOKUP($C2434&amp;"|"&amp;$B2434&amp;"|"&amp;$D2434,Empresas!$C$6:$CC$92,$G2434+6+1,0),0))))</f>
        <v>0</v>
      </c>
      <c r="AM2434" s="149">
        <f t="shared" si="390"/>
        <v>0</v>
      </c>
      <c r="AN2434" s="149">
        <f t="shared" si="391"/>
        <v>0</v>
      </c>
      <c r="AO2434" s="152">
        <f t="shared" si="392"/>
        <v>0</v>
      </c>
    </row>
    <row r="2435" spans="1:41" x14ac:dyDescent="0.25">
      <c r="A2435" s="140" t="str">
        <f>VLOOKUP(D2435,Empresas!$D$7:$F$91,3,0)</f>
        <v>Jose</v>
      </c>
      <c r="B2435" s="141" t="str">
        <f>VLOOKUP(D2435,Empresas!$D$7:$G$91,4,0)</f>
        <v>Wildor</v>
      </c>
      <c r="C2435" s="141" t="s">
        <v>544</v>
      </c>
      <c r="D2435" s="141" t="s">
        <v>486</v>
      </c>
      <c r="E2435" s="141" t="str">
        <f>VLOOKUP(D2435,Empresas!$D$7:$E$92,2,0)</f>
        <v>M &amp; C ANESTESIOLOGAS S.A.C.</v>
      </c>
      <c r="F2435" s="141" t="s">
        <v>175</v>
      </c>
      <c r="G2435" s="142">
        <f t="shared" si="398"/>
        <v>53</v>
      </c>
      <c r="H2435" s="142" t="str">
        <f>VLOOKUP(D2435,Empresas!$D$6:$L$92,7,0)</f>
        <v>Semestral</v>
      </c>
      <c r="I2435" s="141" t="str">
        <f>VLOOKUP(VLOOKUP(D2435&amp;"|"&amp;B2435,Empresas!$I$7:$CB$92,G2435,0),Tablas!$A$8:$B$10,2,0)</f>
        <v>Fisico</v>
      </c>
      <c r="J2435" s="78">
        <v>2</v>
      </c>
      <c r="K2435" s="78">
        <v>2</v>
      </c>
      <c r="L2435" s="78">
        <v>2</v>
      </c>
      <c r="M2435" s="78">
        <v>2</v>
      </c>
      <c r="N2435" s="78">
        <v>2</v>
      </c>
      <c r="O2435" s="78">
        <v>2</v>
      </c>
      <c r="P2435" s="78">
        <v>2</v>
      </c>
      <c r="Q2435" s="78">
        <v>2</v>
      </c>
      <c r="R2435" s="78"/>
      <c r="S2435" s="78"/>
      <c r="T2435" s="78"/>
      <c r="U2435" s="78"/>
      <c r="V2435" s="78" t="str">
        <f>VLOOKUP(D2435,Empresas!$D$7:$CF$91,81,0)</f>
        <v>C</v>
      </c>
      <c r="W2435" s="78" t="str">
        <f>VLOOKUP(D2435,Empresas!$D$7:$M$91,10,0)</f>
        <v>Mype</v>
      </c>
      <c r="X2435" s="69" t="str">
        <f t="shared" si="388"/>
        <v>SI</v>
      </c>
      <c r="Y2435" s="153" t="str">
        <f t="shared" si="389"/>
        <v>Si aplica</v>
      </c>
      <c r="Z2435" s="147">
        <f>IF(Y2435="No aplica",0,IF(I2435="no",0,IF(I2435="No aplica",0,IF(I2435="Si",1,IF(I2435="Fisico",1,IF(I2435="Electronico",2,VLOOKUP(C2435&amp;"|"&amp;B2435&amp;"|"&amp;D2435,Empresas!$C$6:$CC$92,G2435+6+1,0)))))))</f>
        <v>1</v>
      </c>
      <c r="AA2435" s="147">
        <f>IF(AND($I2435="Si",J2435=1),1,IF(AND($I2435="Fisico",J2435=1),1,IF(AND(J2435=1,$I2435="Electronico"),2,IF(J2435=1,VLOOKUP($C2435&amp;"|"&amp;$B2435&amp;"|"&amp;$D2435,Empresas!$C$6:$CC$92,$G2435+6+1,0),0))))</f>
        <v>0</v>
      </c>
      <c r="AB2435" s="147">
        <f>IF(AND($I2435="Si",K2435=1),1,IF(AND($I2435="Fisico",K2435=1),1,IF(AND(K2435=1,$I2435="Electronico"),2,IF(K2435=1,VLOOKUP($C2435&amp;"|"&amp;$B2435&amp;"|"&amp;$D2435,Empresas!$C$6:$CC$92,$G2435+6+1,0),0))))</f>
        <v>0</v>
      </c>
      <c r="AC2435" s="147">
        <f>IF(AND($I2435="Si",L2435=1),1,IF(AND($I2435="Fisico",L2435=1),1,IF(AND(L2435=1,$I2435="Electronico"),2,IF(L2435=1,VLOOKUP($C2435&amp;"|"&amp;$B2435&amp;"|"&amp;$D2435,Empresas!$C$6:$CC$92,$G2435+6+1,0),0))))</f>
        <v>0</v>
      </c>
      <c r="AD2435" s="147">
        <f>IF(AND($I2435="Si",M2435=1),1,IF(AND($I2435="Fisico",M2435=1),1,IF(AND(M2435=1,$I2435="Electronico"),2,IF(M2435=1,VLOOKUP($C2435&amp;"|"&amp;$B2435&amp;"|"&amp;$D2435,Empresas!$C$6:$CC$92,$G2435+6+1,0),0))))</f>
        <v>0</v>
      </c>
      <c r="AE2435" s="147">
        <f>IF(AND($I2435="Si",N2435=1),1,IF(AND($I2435="Fisico",N2435=1),1,IF(AND(N2435=1,$I2435="Electronico"),2,IF(N2435=1,VLOOKUP($C2435&amp;"|"&amp;$B2435&amp;"|"&amp;$D2435,Empresas!$C$6:$CC$92,$G2435+6+1,0),0))))</f>
        <v>0</v>
      </c>
      <c r="AF2435" s="147">
        <f>IF(AND($I2435="Si",O2435=1),1,IF(AND($I2435="Fisico",O2435=1),1,IF(AND(O2435=1,$I2435="Electronico"),2,IF(O2435=1,VLOOKUP($C2435&amp;"|"&amp;$B2435&amp;"|"&amp;$D2435,Empresas!$C$6:$CC$92,$G2435+6+1,0),0))))</f>
        <v>0</v>
      </c>
      <c r="AG2435" s="147">
        <f>IF(AND($I2435="Si",P2435=1),1,IF(AND($I2435="Fisico",P2435=1),1,IF(AND(P2435=1,$I2435="Electronico"),2,IF(P2435=1,VLOOKUP($C2435&amp;"|"&amp;$B2435&amp;"|"&amp;$D2435,Empresas!$C$6:$CC$92,$G2435+6+1,0),0))))</f>
        <v>0</v>
      </c>
      <c r="AH2435" s="147">
        <f>IF(AND($I2435="Si",Q2435=1),1,IF(AND($I2435="Fisico",Q2435=1),1,IF(AND(Q2435=1,$I2435="Electronico"),2,IF(Q2435=1,VLOOKUP($C2435&amp;"|"&amp;$B2435&amp;"|"&amp;$D2435,Empresas!$C$6:$CC$92,$G2435+6+1,0),0))))</f>
        <v>0</v>
      </c>
      <c r="AI2435" s="147">
        <f>IF(AND($I2435="Si",R2435=1),1,IF(AND($I2435="Fisico",R2435=1),1,IF(AND(R2435=1,$I2435="Electronico"),2,IF(R2435=1,VLOOKUP($C2435&amp;"|"&amp;$B2435&amp;"|"&amp;$D2435,Empresas!$C$6:$CC$92,$G2435+6+1,0),0))))</f>
        <v>0</v>
      </c>
      <c r="AJ2435" s="147">
        <f>IF(AND($I2435="Si",S2435=1),1,IF(AND($I2435="Fisico",S2435=1),1,IF(AND(S2435=1,$I2435="Electronico"),2,IF(S2435=1,VLOOKUP($C2435&amp;"|"&amp;$B2435&amp;"|"&amp;$D2435,Empresas!$C$6:$CC$92,$G2435+6+1,0),0))))</f>
        <v>0</v>
      </c>
      <c r="AK2435" s="147">
        <f>IF(AND($I2435="Si",T2435=1),1,IF(AND($I2435="Fisico",T2435=1),1,IF(AND(T2435=1,$I2435="Electronico"),2,IF(T2435=1,VLOOKUP($C2435&amp;"|"&amp;$B2435&amp;"|"&amp;$D2435,Empresas!$C$6:$CC$92,$G2435+6+1,0),0))))</f>
        <v>0</v>
      </c>
      <c r="AL2435" s="147">
        <f>IF(AND($I2435="Si",U2435=1),1,IF(AND($I2435="Fisico",U2435=1),1,IF(AND(U2435=1,$I2435="Electronico"),2,IF(U2435=1,VLOOKUP($C2435&amp;"|"&amp;$B2435&amp;"|"&amp;$D2435,Empresas!$C$6:$CC$92,$G2435+6+1,0),0))))</f>
        <v>0</v>
      </c>
      <c r="AM2435" s="149">
        <f t="shared" si="390"/>
        <v>0</v>
      </c>
      <c r="AN2435" s="149">
        <f t="shared" si="391"/>
        <v>8</v>
      </c>
      <c r="AO2435" s="152">
        <f t="shared" si="392"/>
        <v>0</v>
      </c>
    </row>
    <row r="2436" spans="1:41" x14ac:dyDescent="0.25">
      <c r="A2436" s="140" t="str">
        <f>VLOOKUP(D2436,Empresas!$D$7:$F$91,3,0)</f>
        <v>Jose</v>
      </c>
      <c r="B2436" s="141" t="str">
        <f>VLOOKUP(D2436,Empresas!$D$7:$G$91,4,0)</f>
        <v>Wildor</v>
      </c>
      <c r="C2436" s="141" t="s">
        <v>544</v>
      </c>
      <c r="D2436" s="141" t="s">
        <v>486</v>
      </c>
      <c r="E2436" s="141" t="str">
        <f>VLOOKUP(D2436,Empresas!$D$7:$E$92,2,0)</f>
        <v>M &amp; C ANESTESIOLOGAS S.A.C.</v>
      </c>
      <c r="F2436" s="141" t="s">
        <v>176</v>
      </c>
      <c r="G2436" s="142">
        <f t="shared" si="398"/>
        <v>54</v>
      </c>
      <c r="H2436" s="142" t="str">
        <f>VLOOKUP(D2436,Empresas!$D$6:$L$92,7,0)</f>
        <v>Semestral</v>
      </c>
      <c r="I2436" s="141" t="str">
        <f>VLOOKUP(VLOOKUP(D2436&amp;"|"&amp;B2436,Empresas!$I$7:$CB$92,G2436,0),Tablas!$A$8:$B$10,2,0)</f>
        <v>No aplica</v>
      </c>
      <c r="J2436" s="78"/>
      <c r="K2436" s="78"/>
      <c r="L2436" s="78"/>
      <c r="M2436" s="78"/>
      <c r="N2436" s="78"/>
      <c r="O2436" s="78"/>
      <c r="P2436" s="78"/>
      <c r="Q2436" s="78"/>
      <c r="R2436" s="78"/>
      <c r="S2436" s="78"/>
      <c r="T2436" s="78"/>
      <c r="U2436" s="78"/>
      <c r="V2436" s="78" t="str">
        <f>VLOOKUP(D2436,Empresas!$D$7:$CF$91,81,0)</f>
        <v>C</v>
      </c>
      <c r="W2436" s="78" t="str">
        <f>VLOOKUP(D2436,Empresas!$D$7:$M$91,10,0)</f>
        <v>Mype</v>
      </c>
      <c r="X2436" s="69" t="str">
        <f t="shared" ref="X2436:X2499" si="399">IF(OR(LEFT(F2436,5)="02.06",LEFT(F2436,5)="02.08",LEFT(F2436,5)="02.09",LEFT(F2436,5)="02.10",LEFT(F2436,5)="02.11",LEFT(F2436,5)="03.08",LEFT(F2436,5)="03.09",LEFT(F2436,5)="03.10"),"NO","SI")</f>
        <v>SI</v>
      </c>
      <c r="Y2436" s="153" t="str">
        <f t="shared" ref="Y2436:Y2499" si="400">IF(SUM(J2436:U2436)=0,"No aplica","Si aplica")</f>
        <v>No aplica</v>
      </c>
      <c r="Z2436" s="147">
        <f>IF(Y2436="No aplica",0,IF(I2436="no",0,IF(I2436="No aplica",0,IF(I2436="Si",1,IF(I2436="Fisico",1,IF(I2436="Electronico",2,VLOOKUP(C2436&amp;"|"&amp;B2436&amp;"|"&amp;D2436,Empresas!$C$6:$CC$92,G2436+6+1,0)))))))</f>
        <v>0</v>
      </c>
      <c r="AA2436" s="147">
        <f>IF(AND($I2436="Si",J2436=1),1,IF(AND($I2436="Fisico",J2436=1),1,IF(AND(J2436=1,$I2436="Electronico"),2,IF(J2436=1,VLOOKUP($C2436&amp;"|"&amp;$B2436&amp;"|"&amp;$D2436,Empresas!$C$6:$CC$92,$G2436+6+1,0),0))))</f>
        <v>0</v>
      </c>
      <c r="AB2436" s="147">
        <f>IF(AND($I2436="Si",K2436=1),1,IF(AND($I2436="Fisico",K2436=1),1,IF(AND(K2436=1,$I2436="Electronico"),2,IF(K2436=1,VLOOKUP($C2436&amp;"|"&amp;$B2436&amp;"|"&amp;$D2436,Empresas!$C$6:$CC$92,$G2436+6+1,0),0))))</f>
        <v>0</v>
      </c>
      <c r="AC2436" s="147">
        <f>IF(AND($I2436="Si",L2436=1),1,IF(AND($I2436="Fisico",L2436=1),1,IF(AND(L2436=1,$I2436="Electronico"),2,IF(L2436=1,VLOOKUP($C2436&amp;"|"&amp;$B2436&amp;"|"&amp;$D2436,Empresas!$C$6:$CC$92,$G2436+6+1,0),0))))</f>
        <v>0</v>
      </c>
      <c r="AD2436" s="147">
        <f>IF(AND($I2436="Si",M2436=1),1,IF(AND($I2436="Fisico",M2436=1),1,IF(AND(M2436=1,$I2436="Electronico"),2,IF(M2436=1,VLOOKUP($C2436&amp;"|"&amp;$B2436&amp;"|"&amp;$D2436,Empresas!$C$6:$CC$92,$G2436+6+1,0),0))))</f>
        <v>0</v>
      </c>
      <c r="AE2436" s="147">
        <f>IF(AND($I2436="Si",N2436=1),1,IF(AND($I2436="Fisico",N2436=1),1,IF(AND(N2436=1,$I2436="Electronico"),2,IF(N2436=1,VLOOKUP($C2436&amp;"|"&amp;$B2436&amp;"|"&amp;$D2436,Empresas!$C$6:$CC$92,$G2436+6+1,0),0))))</f>
        <v>0</v>
      </c>
      <c r="AF2436" s="147">
        <f>IF(AND($I2436="Si",O2436=1),1,IF(AND($I2436="Fisico",O2436=1),1,IF(AND(O2436=1,$I2436="Electronico"),2,IF(O2436=1,VLOOKUP($C2436&amp;"|"&amp;$B2436&amp;"|"&amp;$D2436,Empresas!$C$6:$CC$92,$G2436+6+1,0),0))))</f>
        <v>0</v>
      </c>
      <c r="AG2436" s="147">
        <f>IF(AND($I2436="Si",P2436=1),1,IF(AND($I2436="Fisico",P2436=1),1,IF(AND(P2436=1,$I2436="Electronico"),2,IF(P2436=1,VLOOKUP($C2436&amp;"|"&amp;$B2436&amp;"|"&amp;$D2436,Empresas!$C$6:$CC$92,$G2436+6+1,0),0))))</f>
        <v>0</v>
      </c>
      <c r="AH2436" s="147">
        <f>IF(AND($I2436="Si",Q2436=1),1,IF(AND($I2436="Fisico",Q2436=1),1,IF(AND(Q2436=1,$I2436="Electronico"),2,IF(Q2436=1,VLOOKUP($C2436&amp;"|"&amp;$B2436&amp;"|"&amp;$D2436,Empresas!$C$6:$CC$92,$G2436+6+1,0),0))))</f>
        <v>0</v>
      </c>
      <c r="AI2436" s="147">
        <f>IF(AND($I2436="Si",R2436=1),1,IF(AND($I2436="Fisico",R2436=1),1,IF(AND(R2436=1,$I2436="Electronico"),2,IF(R2436=1,VLOOKUP($C2436&amp;"|"&amp;$B2436&amp;"|"&amp;$D2436,Empresas!$C$6:$CC$92,$G2436+6+1,0),0))))</f>
        <v>0</v>
      </c>
      <c r="AJ2436" s="147">
        <f>IF(AND($I2436="Si",S2436=1),1,IF(AND($I2436="Fisico",S2436=1),1,IF(AND(S2436=1,$I2436="Electronico"),2,IF(S2436=1,VLOOKUP($C2436&amp;"|"&amp;$B2436&amp;"|"&amp;$D2436,Empresas!$C$6:$CC$92,$G2436+6+1,0),0))))</f>
        <v>0</v>
      </c>
      <c r="AK2436" s="147">
        <f>IF(AND($I2436="Si",T2436=1),1,IF(AND($I2436="Fisico",T2436=1),1,IF(AND(T2436=1,$I2436="Electronico"),2,IF(T2436=1,VLOOKUP($C2436&amp;"|"&amp;$B2436&amp;"|"&amp;$D2436,Empresas!$C$6:$CC$92,$G2436+6+1,0),0))))</f>
        <v>0</v>
      </c>
      <c r="AL2436" s="147">
        <f>IF(AND($I2436="Si",U2436=1),1,IF(AND($I2436="Fisico",U2436=1),1,IF(AND(U2436=1,$I2436="Electronico"),2,IF(U2436=1,VLOOKUP($C2436&amp;"|"&amp;$B2436&amp;"|"&amp;$D2436,Empresas!$C$6:$CC$92,$G2436+6+1,0),0))))</f>
        <v>0</v>
      </c>
      <c r="AM2436" s="149">
        <f t="shared" ref="AM2436:AM2499" si="401">SUM(AA2436:AL2436)</f>
        <v>0</v>
      </c>
      <c r="AN2436" s="149">
        <f t="shared" ref="AN2436:AN2499" si="402">Z2436*RIGHT($AM$2,2)*1</f>
        <v>0</v>
      </c>
      <c r="AO2436" s="152">
        <f t="shared" ref="AO2436:AO2499" si="403">IFERROR(AM2436/AN2436,0)</f>
        <v>0</v>
      </c>
    </row>
    <row r="2437" spans="1:41" x14ac:dyDescent="0.25">
      <c r="A2437" s="140" t="str">
        <f>VLOOKUP(D2437,Empresas!$D$7:$F$91,3,0)</f>
        <v>Jose</v>
      </c>
      <c r="B2437" s="141" t="str">
        <f>VLOOKUP(D2437,Empresas!$D$7:$G$91,4,0)</f>
        <v>Wildor</v>
      </c>
      <c r="C2437" s="141" t="s">
        <v>544</v>
      </c>
      <c r="D2437" s="141" t="s">
        <v>486</v>
      </c>
      <c r="E2437" s="141" t="str">
        <f>VLOOKUP(D2437,Empresas!$D$7:$E$92,2,0)</f>
        <v>M &amp; C ANESTESIOLOGAS S.A.C.</v>
      </c>
      <c r="F2437" s="141" t="s">
        <v>177</v>
      </c>
      <c r="G2437" s="142">
        <f t="shared" si="398"/>
        <v>55</v>
      </c>
      <c r="H2437" s="142" t="str">
        <f>VLOOKUP(D2437,Empresas!$D$6:$L$92,7,0)</f>
        <v>Semestral</v>
      </c>
      <c r="I2437" s="141" t="str">
        <f>VLOOKUP(VLOOKUP(D2437&amp;"|"&amp;B2437,Empresas!$I$7:$CB$92,G2437,0),Tablas!$A$8:$B$10,2,0)</f>
        <v>No aplica</v>
      </c>
      <c r="J2437" s="78"/>
      <c r="K2437" s="78"/>
      <c r="L2437" s="78"/>
      <c r="M2437" s="78"/>
      <c r="N2437" s="78"/>
      <c r="O2437" s="78"/>
      <c r="P2437" s="78"/>
      <c r="Q2437" s="78"/>
      <c r="R2437" s="78"/>
      <c r="S2437" s="78"/>
      <c r="T2437" s="78"/>
      <c r="U2437" s="78"/>
      <c r="V2437" s="78" t="str">
        <f>VLOOKUP(D2437,Empresas!$D$7:$CF$91,81,0)</f>
        <v>C</v>
      </c>
      <c r="W2437" s="78" t="str">
        <f>VLOOKUP(D2437,Empresas!$D$7:$M$91,10,0)</f>
        <v>Mype</v>
      </c>
      <c r="X2437" s="69" t="str">
        <f t="shared" si="399"/>
        <v>NO</v>
      </c>
      <c r="Y2437" s="153" t="str">
        <f t="shared" si="400"/>
        <v>No aplica</v>
      </c>
      <c r="Z2437" s="147">
        <f>IF(Y2437="No aplica",0,IF(I2437="no",0,IF(I2437="No aplica",0,IF(I2437="Si",1,IF(I2437="Fisico",1,IF(I2437="Electronico",2,VLOOKUP(C2437&amp;"|"&amp;B2437&amp;"|"&amp;D2437,Empresas!$C$6:$CC$92,G2437+6+1,0)))))))</f>
        <v>0</v>
      </c>
      <c r="AA2437" s="147">
        <f>IF(AND($I2437="Si",J2437=1),1,IF(AND($I2437="Fisico",J2437=1),1,IF(AND(J2437=1,$I2437="Electronico"),2,IF(J2437=1,VLOOKUP($C2437&amp;"|"&amp;$B2437&amp;"|"&amp;$D2437,Empresas!$C$6:$CC$92,$G2437+6+1,0),0))))</f>
        <v>0</v>
      </c>
      <c r="AB2437" s="147">
        <f>IF(AND($I2437="Si",K2437=1),1,IF(AND($I2437="Fisico",K2437=1),1,IF(AND(K2437=1,$I2437="Electronico"),2,IF(K2437=1,VLOOKUP($C2437&amp;"|"&amp;$B2437&amp;"|"&amp;$D2437,Empresas!$C$6:$CC$92,$G2437+6+1,0),0))))</f>
        <v>0</v>
      </c>
      <c r="AC2437" s="147">
        <f>IF(AND($I2437="Si",L2437=1),1,IF(AND($I2437="Fisico",L2437=1),1,IF(AND(L2437=1,$I2437="Electronico"),2,IF(L2437=1,VLOOKUP($C2437&amp;"|"&amp;$B2437&amp;"|"&amp;$D2437,Empresas!$C$6:$CC$92,$G2437+6+1,0),0))))</f>
        <v>0</v>
      </c>
      <c r="AD2437" s="147">
        <f>IF(AND($I2437="Si",M2437=1),1,IF(AND($I2437="Fisico",M2437=1),1,IF(AND(M2437=1,$I2437="Electronico"),2,IF(M2437=1,VLOOKUP($C2437&amp;"|"&amp;$B2437&amp;"|"&amp;$D2437,Empresas!$C$6:$CC$92,$G2437+6+1,0),0))))</f>
        <v>0</v>
      </c>
      <c r="AE2437" s="147">
        <f>IF(AND($I2437="Si",N2437=1),1,IF(AND($I2437="Fisico",N2437=1),1,IF(AND(N2437=1,$I2437="Electronico"),2,IF(N2437=1,VLOOKUP($C2437&amp;"|"&amp;$B2437&amp;"|"&amp;$D2437,Empresas!$C$6:$CC$92,$G2437+6+1,0),0))))</f>
        <v>0</v>
      </c>
      <c r="AF2437" s="147">
        <f>IF(AND($I2437="Si",O2437=1),1,IF(AND($I2437="Fisico",O2437=1),1,IF(AND(O2437=1,$I2437="Electronico"),2,IF(O2437=1,VLOOKUP($C2437&amp;"|"&amp;$B2437&amp;"|"&amp;$D2437,Empresas!$C$6:$CC$92,$G2437+6+1,0),0))))</f>
        <v>0</v>
      </c>
      <c r="AG2437" s="147">
        <f>IF(AND($I2437="Si",P2437=1),1,IF(AND($I2437="Fisico",P2437=1),1,IF(AND(P2437=1,$I2437="Electronico"),2,IF(P2437=1,VLOOKUP($C2437&amp;"|"&amp;$B2437&amp;"|"&amp;$D2437,Empresas!$C$6:$CC$92,$G2437+6+1,0),0))))</f>
        <v>0</v>
      </c>
      <c r="AH2437" s="147">
        <f>IF(AND($I2437="Si",Q2437=1),1,IF(AND($I2437="Fisico",Q2437=1),1,IF(AND(Q2437=1,$I2437="Electronico"),2,IF(Q2437=1,VLOOKUP($C2437&amp;"|"&amp;$B2437&amp;"|"&amp;$D2437,Empresas!$C$6:$CC$92,$G2437+6+1,0),0))))</f>
        <v>0</v>
      </c>
      <c r="AI2437" s="147">
        <f>IF(AND($I2437="Si",R2437=1),1,IF(AND($I2437="Fisico",R2437=1),1,IF(AND(R2437=1,$I2437="Electronico"),2,IF(R2437=1,VLOOKUP($C2437&amp;"|"&amp;$B2437&amp;"|"&amp;$D2437,Empresas!$C$6:$CC$92,$G2437+6+1,0),0))))</f>
        <v>0</v>
      </c>
      <c r="AJ2437" s="147">
        <f>IF(AND($I2437="Si",S2437=1),1,IF(AND($I2437="Fisico",S2437=1),1,IF(AND(S2437=1,$I2437="Electronico"),2,IF(S2437=1,VLOOKUP($C2437&amp;"|"&amp;$B2437&amp;"|"&amp;$D2437,Empresas!$C$6:$CC$92,$G2437+6+1,0),0))))</f>
        <v>0</v>
      </c>
      <c r="AK2437" s="147">
        <f>IF(AND($I2437="Si",T2437=1),1,IF(AND($I2437="Fisico",T2437=1),1,IF(AND(T2437=1,$I2437="Electronico"),2,IF(T2437=1,VLOOKUP($C2437&amp;"|"&amp;$B2437&amp;"|"&amp;$D2437,Empresas!$C$6:$CC$92,$G2437+6+1,0),0))))</f>
        <v>0</v>
      </c>
      <c r="AL2437" s="147">
        <f>IF(AND($I2437="Si",U2437=1),1,IF(AND($I2437="Fisico",U2437=1),1,IF(AND(U2437=1,$I2437="Electronico"),2,IF(U2437=1,VLOOKUP($C2437&amp;"|"&amp;$B2437&amp;"|"&amp;$D2437,Empresas!$C$6:$CC$92,$G2437+6+1,0),0))))</f>
        <v>0</v>
      </c>
      <c r="AM2437" s="149">
        <f t="shared" si="401"/>
        <v>0</v>
      </c>
      <c r="AN2437" s="149">
        <f t="shared" si="402"/>
        <v>0</v>
      </c>
      <c r="AO2437" s="152">
        <f t="shared" si="403"/>
        <v>0</v>
      </c>
    </row>
    <row r="2438" spans="1:41" x14ac:dyDescent="0.25">
      <c r="A2438" s="140" t="str">
        <f>VLOOKUP(D2438,Empresas!$D$7:$F$91,3,0)</f>
        <v>Jose</v>
      </c>
      <c r="B2438" s="141" t="str">
        <f>VLOOKUP(D2438,Empresas!$D$7:$G$91,4,0)</f>
        <v>Wildor</v>
      </c>
      <c r="C2438" s="141" t="s">
        <v>544</v>
      </c>
      <c r="D2438" s="141" t="s">
        <v>486</v>
      </c>
      <c r="E2438" s="141" t="str">
        <f>VLOOKUP(D2438,Empresas!$D$7:$E$92,2,0)</f>
        <v>M &amp; C ANESTESIOLOGAS S.A.C.</v>
      </c>
      <c r="F2438" s="141" t="s">
        <v>178</v>
      </c>
      <c r="G2438" s="142">
        <f t="shared" si="398"/>
        <v>56</v>
      </c>
      <c r="H2438" s="142" t="str">
        <f>VLOOKUP(D2438,Empresas!$D$6:$L$92,7,0)</f>
        <v>Semestral</v>
      </c>
      <c r="I2438" s="141" t="str">
        <f>VLOOKUP(VLOOKUP(D2438&amp;"|"&amp;B2438,Empresas!$I$7:$CB$92,G2438,0),Tablas!$A$8:$B$10,2,0)</f>
        <v>No aplica</v>
      </c>
      <c r="J2438" s="78"/>
      <c r="K2438" s="78"/>
      <c r="L2438" s="78"/>
      <c r="M2438" s="78"/>
      <c r="N2438" s="78"/>
      <c r="O2438" s="78"/>
      <c r="P2438" s="78"/>
      <c r="Q2438" s="78"/>
      <c r="R2438" s="78"/>
      <c r="S2438" s="78"/>
      <c r="T2438" s="78"/>
      <c r="U2438" s="78"/>
      <c r="V2438" s="78" t="str">
        <f>VLOOKUP(D2438,Empresas!$D$7:$CF$91,81,0)</f>
        <v>C</v>
      </c>
      <c r="W2438" s="78" t="str">
        <f>VLOOKUP(D2438,Empresas!$D$7:$M$91,10,0)</f>
        <v>Mype</v>
      </c>
      <c r="X2438" s="69" t="str">
        <f t="shared" si="399"/>
        <v>SI</v>
      </c>
      <c r="Y2438" s="153" t="str">
        <f t="shared" si="400"/>
        <v>No aplica</v>
      </c>
      <c r="Z2438" s="147">
        <f>IF(Y2438="No aplica",0,IF(I2438="no",0,IF(I2438="No aplica",0,IF(I2438="Si",1,IF(I2438="Fisico",1,IF(I2438="Electronico",2,VLOOKUP(C2438&amp;"|"&amp;B2438&amp;"|"&amp;D2438,Empresas!$C$6:$CC$92,G2438+6+1,0)))))))</f>
        <v>0</v>
      </c>
      <c r="AA2438" s="147">
        <f>IF(AND($I2438="Si",J2438=1),1,IF(AND($I2438="Fisico",J2438=1),1,IF(AND(J2438=1,$I2438="Electronico"),2,IF(J2438=1,VLOOKUP($C2438&amp;"|"&amp;$B2438&amp;"|"&amp;$D2438,Empresas!$C$6:$CC$92,$G2438+6+1,0),0))))</f>
        <v>0</v>
      </c>
      <c r="AB2438" s="147">
        <f>IF(AND($I2438="Si",K2438=1),1,IF(AND($I2438="Fisico",K2438=1),1,IF(AND(K2438=1,$I2438="Electronico"),2,IF(K2438=1,VLOOKUP($C2438&amp;"|"&amp;$B2438&amp;"|"&amp;$D2438,Empresas!$C$6:$CC$92,$G2438+6+1,0),0))))</f>
        <v>0</v>
      </c>
      <c r="AC2438" s="147">
        <f>IF(AND($I2438="Si",L2438=1),1,IF(AND($I2438="Fisico",L2438=1),1,IF(AND(L2438=1,$I2438="Electronico"),2,IF(L2438=1,VLOOKUP($C2438&amp;"|"&amp;$B2438&amp;"|"&amp;$D2438,Empresas!$C$6:$CC$92,$G2438+6+1,0),0))))</f>
        <v>0</v>
      </c>
      <c r="AD2438" s="147">
        <f>IF(AND($I2438="Si",M2438=1),1,IF(AND($I2438="Fisico",M2438=1),1,IF(AND(M2438=1,$I2438="Electronico"),2,IF(M2438=1,VLOOKUP($C2438&amp;"|"&amp;$B2438&amp;"|"&amp;$D2438,Empresas!$C$6:$CC$92,$G2438+6+1,0),0))))</f>
        <v>0</v>
      </c>
      <c r="AE2438" s="147">
        <f>IF(AND($I2438="Si",N2438=1),1,IF(AND($I2438="Fisico",N2438=1),1,IF(AND(N2438=1,$I2438="Electronico"),2,IF(N2438=1,VLOOKUP($C2438&amp;"|"&amp;$B2438&amp;"|"&amp;$D2438,Empresas!$C$6:$CC$92,$G2438+6+1,0),0))))</f>
        <v>0</v>
      </c>
      <c r="AF2438" s="147">
        <f>IF(AND($I2438="Si",O2438=1),1,IF(AND($I2438="Fisico",O2438=1),1,IF(AND(O2438=1,$I2438="Electronico"),2,IF(O2438=1,VLOOKUP($C2438&amp;"|"&amp;$B2438&amp;"|"&amp;$D2438,Empresas!$C$6:$CC$92,$G2438+6+1,0),0))))</f>
        <v>0</v>
      </c>
      <c r="AG2438" s="147">
        <f>IF(AND($I2438="Si",P2438=1),1,IF(AND($I2438="Fisico",P2438=1),1,IF(AND(P2438=1,$I2438="Electronico"),2,IF(P2438=1,VLOOKUP($C2438&amp;"|"&amp;$B2438&amp;"|"&amp;$D2438,Empresas!$C$6:$CC$92,$G2438+6+1,0),0))))</f>
        <v>0</v>
      </c>
      <c r="AH2438" s="147">
        <f>IF(AND($I2438="Si",Q2438=1),1,IF(AND($I2438="Fisico",Q2438=1),1,IF(AND(Q2438=1,$I2438="Electronico"),2,IF(Q2438=1,VLOOKUP($C2438&amp;"|"&amp;$B2438&amp;"|"&amp;$D2438,Empresas!$C$6:$CC$92,$G2438+6+1,0),0))))</f>
        <v>0</v>
      </c>
      <c r="AI2438" s="147">
        <f>IF(AND($I2438="Si",R2438=1),1,IF(AND($I2438="Fisico",R2438=1),1,IF(AND(R2438=1,$I2438="Electronico"),2,IF(R2438=1,VLOOKUP($C2438&amp;"|"&amp;$B2438&amp;"|"&amp;$D2438,Empresas!$C$6:$CC$92,$G2438+6+1,0),0))))</f>
        <v>0</v>
      </c>
      <c r="AJ2438" s="147">
        <f>IF(AND($I2438="Si",S2438=1),1,IF(AND($I2438="Fisico",S2438=1),1,IF(AND(S2438=1,$I2438="Electronico"),2,IF(S2438=1,VLOOKUP($C2438&amp;"|"&amp;$B2438&amp;"|"&amp;$D2438,Empresas!$C$6:$CC$92,$G2438+6+1,0),0))))</f>
        <v>0</v>
      </c>
      <c r="AK2438" s="147">
        <f>IF(AND($I2438="Si",T2438=1),1,IF(AND($I2438="Fisico",T2438=1),1,IF(AND(T2438=1,$I2438="Electronico"),2,IF(T2438=1,VLOOKUP($C2438&amp;"|"&amp;$B2438&amp;"|"&amp;$D2438,Empresas!$C$6:$CC$92,$G2438+6+1,0),0))))</f>
        <v>0</v>
      </c>
      <c r="AL2438" s="147">
        <f>IF(AND($I2438="Si",U2438=1),1,IF(AND($I2438="Fisico",U2438=1),1,IF(AND(U2438=1,$I2438="Electronico"),2,IF(U2438=1,VLOOKUP($C2438&amp;"|"&amp;$B2438&amp;"|"&amp;$D2438,Empresas!$C$6:$CC$92,$G2438+6+1,0),0))))</f>
        <v>0</v>
      </c>
      <c r="AM2438" s="149">
        <f t="shared" si="401"/>
        <v>0</v>
      </c>
      <c r="AN2438" s="149">
        <f t="shared" si="402"/>
        <v>0</v>
      </c>
      <c r="AO2438" s="152">
        <f t="shared" si="403"/>
        <v>0</v>
      </c>
    </row>
    <row r="2439" spans="1:41" x14ac:dyDescent="0.25">
      <c r="A2439" s="140" t="str">
        <f>VLOOKUP(D2439,Empresas!$D$7:$F$91,3,0)</f>
        <v>Jose</v>
      </c>
      <c r="B2439" s="141" t="str">
        <f>VLOOKUP(D2439,Empresas!$D$7:$G$91,4,0)</f>
        <v>Wildor</v>
      </c>
      <c r="C2439" s="141" t="s">
        <v>544</v>
      </c>
      <c r="D2439" s="141" t="s">
        <v>486</v>
      </c>
      <c r="E2439" s="141" t="str">
        <f>VLOOKUP(D2439,Empresas!$D$7:$E$92,2,0)</f>
        <v>M &amp; C ANESTESIOLOGAS S.A.C.</v>
      </c>
      <c r="F2439" s="141" t="s">
        <v>179</v>
      </c>
      <c r="G2439" s="142">
        <f t="shared" si="398"/>
        <v>57</v>
      </c>
      <c r="H2439" s="142" t="str">
        <f>VLOOKUP(D2439,Empresas!$D$6:$L$92,7,0)</f>
        <v>Semestral</v>
      </c>
      <c r="I2439" s="141" t="str">
        <f>VLOOKUP(VLOOKUP(D2439&amp;"|"&amp;B2439,Empresas!$I$7:$CB$92,G2439,0),Tablas!$A$8:$B$10,2,0)</f>
        <v>No aplica</v>
      </c>
      <c r="J2439" s="78"/>
      <c r="K2439" s="78"/>
      <c r="L2439" s="78"/>
      <c r="M2439" s="78"/>
      <c r="N2439" s="78"/>
      <c r="O2439" s="78"/>
      <c r="P2439" s="78"/>
      <c r="Q2439" s="78"/>
      <c r="R2439" s="78"/>
      <c r="S2439" s="78"/>
      <c r="T2439" s="78"/>
      <c r="U2439" s="78"/>
      <c r="V2439" s="78" t="str">
        <f>VLOOKUP(D2439,Empresas!$D$7:$CF$91,81,0)</f>
        <v>C</v>
      </c>
      <c r="W2439" s="78" t="str">
        <f>VLOOKUP(D2439,Empresas!$D$7:$M$91,10,0)</f>
        <v>Mype</v>
      </c>
      <c r="X2439" s="69" t="str">
        <f t="shared" si="399"/>
        <v>NO</v>
      </c>
      <c r="Y2439" s="153" t="str">
        <f t="shared" si="400"/>
        <v>No aplica</v>
      </c>
      <c r="Z2439" s="147">
        <f>IF(Y2439="No aplica",0,IF(I2439="no",0,IF(I2439="No aplica",0,IF(I2439="Si",1,IF(I2439="Fisico",1,IF(I2439="Electronico",2,VLOOKUP(C2439&amp;"|"&amp;B2439&amp;"|"&amp;D2439,Empresas!$C$6:$CC$92,G2439+6+1,0)))))))</f>
        <v>0</v>
      </c>
      <c r="AA2439" s="147">
        <f>IF(AND($I2439="Si",J2439=1),1,IF(AND($I2439="Fisico",J2439=1),1,IF(AND(J2439=1,$I2439="Electronico"),2,IF(J2439=1,VLOOKUP($C2439&amp;"|"&amp;$B2439&amp;"|"&amp;$D2439,Empresas!$C$6:$CC$92,$G2439+6+1,0),0))))</f>
        <v>0</v>
      </c>
      <c r="AB2439" s="147">
        <f>IF(AND($I2439="Si",K2439=1),1,IF(AND($I2439="Fisico",K2439=1),1,IF(AND(K2439=1,$I2439="Electronico"),2,IF(K2439=1,VLOOKUP($C2439&amp;"|"&amp;$B2439&amp;"|"&amp;$D2439,Empresas!$C$6:$CC$92,$G2439+6+1,0),0))))</f>
        <v>0</v>
      </c>
      <c r="AC2439" s="147">
        <f>IF(AND($I2439="Si",L2439=1),1,IF(AND($I2439="Fisico",L2439=1),1,IF(AND(L2439=1,$I2439="Electronico"),2,IF(L2439=1,VLOOKUP($C2439&amp;"|"&amp;$B2439&amp;"|"&amp;$D2439,Empresas!$C$6:$CC$92,$G2439+6+1,0),0))))</f>
        <v>0</v>
      </c>
      <c r="AD2439" s="147">
        <f>IF(AND($I2439="Si",M2439=1),1,IF(AND($I2439="Fisico",M2439=1),1,IF(AND(M2439=1,$I2439="Electronico"),2,IF(M2439=1,VLOOKUP($C2439&amp;"|"&amp;$B2439&amp;"|"&amp;$D2439,Empresas!$C$6:$CC$92,$G2439+6+1,0),0))))</f>
        <v>0</v>
      </c>
      <c r="AE2439" s="147">
        <f>IF(AND($I2439="Si",N2439=1),1,IF(AND($I2439="Fisico",N2439=1),1,IF(AND(N2439=1,$I2439="Electronico"),2,IF(N2439=1,VLOOKUP($C2439&amp;"|"&amp;$B2439&amp;"|"&amp;$D2439,Empresas!$C$6:$CC$92,$G2439+6+1,0),0))))</f>
        <v>0</v>
      </c>
      <c r="AF2439" s="147">
        <f>IF(AND($I2439="Si",O2439=1),1,IF(AND($I2439="Fisico",O2439=1),1,IF(AND(O2439=1,$I2439="Electronico"),2,IF(O2439=1,VLOOKUP($C2439&amp;"|"&amp;$B2439&amp;"|"&amp;$D2439,Empresas!$C$6:$CC$92,$G2439+6+1,0),0))))</f>
        <v>0</v>
      </c>
      <c r="AG2439" s="147">
        <f>IF(AND($I2439="Si",P2439=1),1,IF(AND($I2439="Fisico",P2439=1),1,IF(AND(P2439=1,$I2439="Electronico"),2,IF(P2439=1,VLOOKUP($C2439&amp;"|"&amp;$B2439&amp;"|"&amp;$D2439,Empresas!$C$6:$CC$92,$G2439+6+1,0),0))))</f>
        <v>0</v>
      </c>
      <c r="AH2439" s="147">
        <f>IF(AND($I2439="Si",Q2439=1),1,IF(AND($I2439="Fisico",Q2439=1),1,IF(AND(Q2439=1,$I2439="Electronico"),2,IF(Q2439=1,VLOOKUP($C2439&amp;"|"&amp;$B2439&amp;"|"&amp;$D2439,Empresas!$C$6:$CC$92,$G2439+6+1,0),0))))</f>
        <v>0</v>
      </c>
      <c r="AI2439" s="147">
        <f>IF(AND($I2439="Si",R2439=1),1,IF(AND($I2439="Fisico",R2439=1),1,IF(AND(R2439=1,$I2439="Electronico"),2,IF(R2439=1,VLOOKUP($C2439&amp;"|"&amp;$B2439&amp;"|"&amp;$D2439,Empresas!$C$6:$CC$92,$G2439+6+1,0),0))))</f>
        <v>0</v>
      </c>
      <c r="AJ2439" s="147">
        <f>IF(AND($I2439="Si",S2439=1),1,IF(AND($I2439="Fisico",S2439=1),1,IF(AND(S2439=1,$I2439="Electronico"),2,IF(S2439=1,VLOOKUP($C2439&amp;"|"&amp;$B2439&amp;"|"&amp;$D2439,Empresas!$C$6:$CC$92,$G2439+6+1,0),0))))</f>
        <v>0</v>
      </c>
      <c r="AK2439" s="147">
        <f>IF(AND($I2439="Si",T2439=1),1,IF(AND($I2439="Fisico",T2439=1),1,IF(AND(T2439=1,$I2439="Electronico"),2,IF(T2439=1,VLOOKUP($C2439&amp;"|"&amp;$B2439&amp;"|"&amp;$D2439,Empresas!$C$6:$CC$92,$G2439+6+1,0),0))))</f>
        <v>0</v>
      </c>
      <c r="AL2439" s="147">
        <f>IF(AND($I2439="Si",U2439=1),1,IF(AND($I2439="Fisico",U2439=1),1,IF(AND(U2439=1,$I2439="Electronico"),2,IF(U2439=1,VLOOKUP($C2439&amp;"|"&amp;$B2439&amp;"|"&amp;$D2439,Empresas!$C$6:$CC$92,$G2439+6+1,0),0))))</f>
        <v>0</v>
      </c>
      <c r="AM2439" s="149">
        <f t="shared" si="401"/>
        <v>0</v>
      </c>
      <c r="AN2439" s="149">
        <f t="shared" si="402"/>
        <v>0</v>
      </c>
      <c r="AO2439" s="152">
        <f t="shared" si="403"/>
        <v>0</v>
      </c>
    </row>
    <row r="2440" spans="1:41" x14ac:dyDescent="0.25">
      <c r="A2440" s="140" t="str">
        <f>VLOOKUP(D2440,Empresas!$D$7:$F$91,3,0)</f>
        <v>Jose</v>
      </c>
      <c r="B2440" s="141" t="str">
        <f>VLOOKUP(D2440,Empresas!$D$7:$G$91,4,0)</f>
        <v>Wildor</v>
      </c>
      <c r="C2440" s="141" t="s">
        <v>544</v>
      </c>
      <c r="D2440" s="141" t="s">
        <v>486</v>
      </c>
      <c r="E2440" s="141" t="str">
        <f>VLOOKUP(D2440,Empresas!$D$7:$E$92,2,0)</f>
        <v>M &amp; C ANESTESIOLOGAS S.A.C.</v>
      </c>
      <c r="F2440" s="141" t="s">
        <v>180</v>
      </c>
      <c r="G2440" s="142">
        <f t="shared" si="398"/>
        <v>58</v>
      </c>
      <c r="H2440" s="142" t="str">
        <f>VLOOKUP(D2440,Empresas!$D$6:$L$92,7,0)</f>
        <v>Semestral</v>
      </c>
      <c r="I2440" s="141" t="str">
        <f>VLOOKUP(VLOOKUP(D2440&amp;"|"&amp;B2440,Empresas!$I$7:$CB$92,G2440,0),Tablas!$A$8:$B$10,2,0)</f>
        <v>No aplica</v>
      </c>
      <c r="J2440" s="78"/>
      <c r="K2440" s="78"/>
      <c r="L2440" s="78"/>
      <c r="M2440" s="78"/>
      <c r="N2440" s="78"/>
      <c r="O2440" s="78"/>
      <c r="P2440" s="78"/>
      <c r="Q2440" s="78"/>
      <c r="R2440" s="78"/>
      <c r="S2440" s="78"/>
      <c r="T2440" s="78"/>
      <c r="U2440" s="78"/>
      <c r="V2440" s="78" t="str">
        <f>VLOOKUP(D2440,Empresas!$D$7:$CF$91,81,0)</f>
        <v>C</v>
      </c>
      <c r="W2440" s="78" t="str">
        <f>VLOOKUP(D2440,Empresas!$D$7:$M$91,10,0)</f>
        <v>Mype</v>
      </c>
      <c r="X2440" s="69" t="str">
        <f t="shared" si="399"/>
        <v>NO</v>
      </c>
      <c r="Y2440" s="153" t="str">
        <f t="shared" si="400"/>
        <v>No aplica</v>
      </c>
      <c r="Z2440" s="147">
        <f>IF(Y2440="No aplica",0,IF(I2440="no",0,IF(I2440="No aplica",0,IF(I2440="Si",1,IF(I2440="Fisico",1,IF(I2440="Electronico",2,VLOOKUP(C2440&amp;"|"&amp;B2440&amp;"|"&amp;D2440,Empresas!$C$6:$CC$92,G2440+6+1,0)))))))</f>
        <v>0</v>
      </c>
      <c r="AA2440" s="147">
        <f>IF(AND($I2440="Si",J2440=1),1,IF(AND($I2440="Fisico",J2440=1),1,IF(AND(J2440=1,$I2440="Electronico"),2,IF(J2440=1,VLOOKUP($C2440&amp;"|"&amp;$B2440&amp;"|"&amp;$D2440,Empresas!$C$6:$CC$92,$G2440+6+1,0),0))))</f>
        <v>0</v>
      </c>
      <c r="AB2440" s="147">
        <f>IF(AND($I2440="Si",K2440=1),1,IF(AND($I2440="Fisico",K2440=1),1,IF(AND(K2440=1,$I2440="Electronico"),2,IF(K2440=1,VLOOKUP($C2440&amp;"|"&amp;$B2440&amp;"|"&amp;$D2440,Empresas!$C$6:$CC$92,$G2440+6+1,0),0))))</f>
        <v>0</v>
      </c>
      <c r="AC2440" s="147">
        <f>IF(AND($I2440="Si",L2440=1),1,IF(AND($I2440="Fisico",L2440=1),1,IF(AND(L2440=1,$I2440="Electronico"),2,IF(L2440=1,VLOOKUP($C2440&amp;"|"&amp;$B2440&amp;"|"&amp;$D2440,Empresas!$C$6:$CC$92,$G2440+6+1,0),0))))</f>
        <v>0</v>
      </c>
      <c r="AD2440" s="147">
        <f>IF(AND($I2440="Si",M2440=1),1,IF(AND($I2440="Fisico",M2440=1),1,IF(AND(M2440=1,$I2440="Electronico"),2,IF(M2440=1,VLOOKUP($C2440&amp;"|"&amp;$B2440&amp;"|"&amp;$D2440,Empresas!$C$6:$CC$92,$G2440+6+1,0),0))))</f>
        <v>0</v>
      </c>
      <c r="AE2440" s="147">
        <f>IF(AND($I2440="Si",N2440=1),1,IF(AND($I2440="Fisico",N2440=1),1,IF(AND(N2440=1,$I2440="Electronico"),2,IF(N2440=1,VLOOKUP($C2440&amp;"|"&amp;$B2440&amp;"|"&amp;$D2440,Empresas!$C$6:$CC$92,$G2440+6+1,0),0))))</f>
        <v>0</v>
      </c>
      <c r="AF2440" s="147">
        <f>IF(AND($I2440="Si",O2440=1),1,IF(AND($I2440="Fisico",O2440=1),1,IF(AND(O2440=1,$I2440="Electronico"),2,IF(O2440=1,VLOOKUP($C2440&amp;"|"&amp;$B2440&amp;"|"&amp;$D2440,Empresas!$C$6:$CC$92,$G2440+6+1,0),0))))</f>
        <v>0</v>
      </c>
      <c r="AG2440" s="147">
        <f>IF(AND($I2440="Si",P2440=1),1,IF(AND($I2440="Fisico",P2440=1),1,IF(AND(P2440=1,$I2440="Electronico"),2,IF(P2440=1,VLOOKUP($C2440&amp;"|"&amp;$B2440&amp;"|"&amp;$D2440,Empresas!$C$6:$CC$92,$G2440+6+1,0),0))))</f>
        <v>0</v>
      </c>
      <c r="AH2440" s="147">
        <f>IF(AND($I2440="Si",Q2440=1),1,IF(AND($I2440="Fisico",Q2440=1),1,IF(AND(Q2440=1,$I2440="Electronico"),2,IF(Q2440=1,VLOOKUP($C2440&amp;"|"&amp;$B2440&amp;"|"&amp;$D2440,Empresas!$C$6:$CC$92,$G2440+6+1,0),0))))</f>
        <v>0</v>
      </c>
      <c r="AI2440" s="147">
        <f>IF(AND($I2440="Si",R2440=1),1,IF(AND($I2440="Fisico",R2440=1),1,IF(AND(R2440=1,$I2440="Electronico"),2,IF(R2440=1,VLOOKUP($C2440&amp;"|"&amp;$B2440&amp;"|"&amp;$D2440,Empresas!$C$6:$CC$92,$G2440+6+1,0),0))))</f>
        <v>0</v>
      </c>
      <c r="AJ2440" s="147">
        <f>IF(AND($I2440="Si",S2440=1),1,IF(AND($I2440="Fisico",S2440=1),1,IF(AND(S2440=1,$I2440="Electronico"),2,IF(S2440=1,VLOOKUP($C2440&amp;"|"&amp;$B2440&amp;"|"&amp;$D2440,Empresas!$C$6:$CC$92,$G2440+6+1,0),0))))</f>
        <v>0</v>
      </c>
      <c r="AK2440" s="147">
        <f>IF(AND($I2440="Si",T2440=1),1,IF(AND($I2440="Fisico",T2440=1),1,IF(AND(T2440=1,$I2440="Electronico"),2,IF(T2440=1,VLOOKUP($C2440&amp;"|"&amp;$B2440&amp;"|"&amp;$D2440,Empresas!$C$6:$CC$92,$G2440+6+1,0),0))))</f>
        <v>0</v>
      </c>
      <c r="AL2440" s="147">
        <f>IF(AND($I2440="Si",U2440=1),1,IF(AND($I2440="Fisico",U2440=1),1,IF(AND(U2440=1,$I2440="Electronico"),2,IF(U2440=1,VLOOKUP($C2440&amp;"|"&amp;$B2440&amp;"|"&amp;$D2440,Empresas!$C$6:$CC$92,$G2440+6+1,0),0))))</f>
        <v>0</v>
      </c>
      <c r="AM2440" s="149">
        <f t="shared" si="401"/>
        <v>0</v>
      </c>
      <c r="AN2440" s="149">
        <f t="shared" si="402"/>
        <v>0</v>
      </c>
      <c r="AO2440" s="152">
        <f t="shared" si="403"/>
        <v>0</v>
      </c>
    </row>
    <row r="2441" spans="1:41" x14ac:dyDescent="0.25">
      <c r="A2441" s="140" t="str">
        <f>VLOOKUP(D2441,Empresas!$D$7:$F$91,3,0)</f>
        <v>Jose</v>
      </c>
      <c r="B2441" s="141" t="str">
        <f>VLOOKUP(D2441,Empresas!$D$7:$G$91,4,0)</f>
        <v>Wildor</v>
      </c>
      <c r="C2441" s="141" t="s">
        <v>544</v>
      </c>
      <c r="D2441" s="141" t="s">
        <v>486</v>
      </c>
      <c r="E2441" s="141" t="str">
        <f>VLOOKUP(D2441,Empresas!$D$7:$E$92,2,0)</f>
        <v>M &amp; C ANESTESIOLOGAS S.A.C.</v>
      </c>
      <c r="F2441" s="141" t="s">
        <v>181</v>
      </c>
      <c r="G2441" s="142">
        <f t="shared" si="398"/>
        <v>59</v>
      </c>
      <c r="H2441" s="142" t="str">
        <f>VLOOKUP(D2441,Empresas!$D$6:$L$92,7,0)</f>
        <v>Semestral</v>
      </c>
      <c r="I2441" s="141" t="str">
        <f>VLOOKUP(VLOOKUP(D2441&amp;"|"&amp;B2441,Empresas!$I$7:$CB$92,G2441,0),Tablas!$A$8:$B$10,2,0)</f>
        <v>No aplica</v>
      </c>
      <c r="J2441" s="78"/>
      <c r="K2441" s="78"/>
      <c r="L2441" s="78"/>
      <c r="M2441" s="78"/>
      <c r="N2441" s="78"/>
      <c r="O2441" s="78"/>
      <c r="P2441" s="78"/>
      <c r="Q2441" s="78"/>
      <c r="R2441" s="78"/>
      <c r="S2441" s="78"/>
      <c r="T2441" s="78"/>
      <c r="U2441" s="78"/>
      <c r="V2441" s="78" t="str">
        <f>VLOOKUP(D2441,Empresas!$D$7:$CF$91,81,0)</f>
        <v>C</v>
      </c>
      <c r="W2441" s="78" t="str">
        <f>VLOOKUP(D2441,Empresas!$D$7:$M$91,10,0)</f>
        <v>Mype</v>
      </c>
      <c r="X2441" s="69" t="str">
        <f t="shared" si="399"/>
        <v>NO</v>
      </c>
      <c r="Y2441" s="153" t="str">
        <f t="shared" si="400"/>
        <v>No aplica</v>
      </c>
      <c r="Z2441" s="147">
        <f>IF(Y2441="No aplica",0,IF(I2441="no",0,IF(I2441="No aplica",0,IF(I2441="Si",1,IF(I2441="Fisico",1,IF(I2441="Electronico",2,VLOOKUP(C2441&amp;"|"&amp;B2441&amp;"|"&amp;D2441,Empresas!$C$6:$CC$92,G2441+6+1,0)))))))</f>
        <v>0</v>
      </c>
      <c r="AA2441" s="147">
        <f>IF(AND($I2441="Si",J2441=1),1,IF(AND($I2441="Fisico",J2441=1),1,IF(AND(J2441=1,$I2441="Electronico"),2,IF(J2441=1,VLOOKUP($C2441&amp;"|"&amp;$B2441&amp;"|"&amp;$D2441,Empresas!$C$6:$CC$92,$G2441+6+1,0),0))))</f>
        <v>0</v>
      </c>
      <c r="AB2441" s="147">
        <f>IF(AND($I2441="Si",K2441=1),1,IF(AND($I2441="Fisico",K2441=1),1,IF(AND(K2441=1,$I2441="Electronico"),2,IF(K2441=1,VLOOKUP($C2441&amp;"|"&amp;$B2441&amp;"|"&amp;$D2441,Empresas!$C$6:$CC$92,$G2441+6+1,0),0))))</f>
        <v>0</v>
      </c>
      <c r="AC2441" s="147">
        <f>IF(AND($I2441="Si",L2441=1),1,IF(AND($I2441="Fisico",L2441=1),1,IF(AND(L2441=1,$I2441="Electronico"),2,IF(L2441=1,VLOOKUP($C2441&amp;"|"&amp;$B2441&amp;"|"&amp;$D2441,Empresas!$C$6:$CC$92,$G2441+6+1,0),0))))</f>
        <v>0</v>
      </c>
      <c r="AD2441" s="147">
        <f>IF(AND($I2441="Si",M2441=1),1,IF(AND($I2441="Fisico",M2441=1),1,IF(AND(M2441=1,$I2441="Electronico"),2,IF(M2441=1,VLOOKUP($C2441&amp;"|"&amp;$B2441&amp;"|"&amp;$D2441,Empresas!$C$6:$CC$92,$G2441+6+1,0),0))))</f>
        <v>0</v>
      </c>
      <c r="AE2441" s="147">
        <f>IF(AND($I2441="Si",N2441=1),1,IF(AND($I2441="Fisico",N2441=1),1,IF(AND(N2441=1,$I2441="Electronico"),2,IF(N2441=1,VLOOKUP($C2441&amp;"|"&amp;$B2441&amp;"|"&amp;$D2441,Empresas!$C$6:$CC$92,$G2441+6+1,0),0))))</f>
        <v>0</v>
      </c>
      <c r="AF2441" s="147">
        <f>IF(AND($I2441="Si",O2441=1),1,IF(AND($I2441="Fisico",O2441=1),1,IF(AND(O2441=1,$I2441="Electronico"),2,IF(O2441=1,VLOOKUP($C2441&amp;"|"&amp;$B2441&amp;"|"&amp;$D2441,Empresas!$C$6:$CC$92,$G2441+6+1,0),0))))</f>
        <v>0</v>
      </c>
      <c r="AG2441" s="147">
        <f>IF(AND($I2441="Si",P2441=1),1,IF(AND($I2441="Fisico",P2441=1),1,IF(AND(P2441=1,$I2441="Electronico"),2,IF(P2441=1,VLOOKUP($C2441&amp;"|"&amp;$B2441&amp;"|"&amp;$D2441,Empresas!$C$6:$CC$92,$G2441+6+1,0),0))))</f>
        <v>0</v>
      </c>
      <c r="AH2441" s="147">
        <f>IF(AND($I2441="Si",Q2441=1),1,IF(AND($I2441="Fisico",Q2441=1),1,IF(AND(Q2441=1,$I2441="Electronico"),2,IF(Q2441=1,VLOOKUP($C2441&amp;"|"&amp;$B2441&amp;"|"&amp;$D2441,Empresas!$C$6:$CC$92,$G2441+6+1,0),0))))</f>
        <v>0</v>
      </c>
      <c r="AI2441" s="147">
        <f>IF(AND($I2441="Si",R2441=1),1,IF(AND($I2441="Fisico",R2441=1),1,IF(AND(R2441=1,$I2441="Electronico"),2,IF(R2441=1,VLOOKUP($C2441&amp;"|"&amp;$B2441&amp;"|"&amp;$D2441,Empresas!$C$6:$CC$92,$G2441+6+1,0),0))))</f>
        <v>0</v>
      </c>
      <c r="AJ2441" s="147">
        <f>IF(AND($I2441="Si",S2441=1),1,IF(AND($I2441="Fisico",S2441=1),1,IF(AND(S2441=1,$I2441="Electronico"),2,IF(S2441=1,VLOOKUP($C2441&amp;"|"&amp;$B2441&amp;"|"&amp;$D2441,Empresas!$C$6:$CC$92,$G2441+6+1,0),0))))</f>
        <v>0</v>
      </c>
      <c r="AK2441" s="147">
        <f>IF(AND($I2441="Si",T2441=1),1,IF(AND($I2441="Fisico",T2441=1),1,IF(AND(T2441=1,$I2441="Electronico"),2,IF(T2441=1,VLOOKUP($C2441&amp;"|"&amp;$B2441&amp;"|"&amp;$D2441,Empresas!$C$6:$CC$92,$G2441+6+1,0),0))))</f>
        <v>0</v>
      </c>
      <c r="AL2441" s="147">
        <f>IF(AND($I2441="Si",U2441=1),1,IF(AND($I2441="Fisico",U2441=1),1,IF(AND(U2441=1,$I2441="Electronico"),2,IF(U2441=1,VLOOKUP($C2441&amp;"|"&amp;$B2441&amp;"|"&amp;$D2441,Empresas!$C$6:$CC$92,$G2441+6+1,0),0))))</f>
        <v>0</v>
      </c>
      <c r="AM2441" s="149">
        <f t="shared" si="401"/>
        <v>0</v>
      </c>
      <c r="AN2441" s="149">
        <f t="shared" si="402"/>
        <v>0</v>
      </c>
      <c r="AO2441" s="152">
        <f t="shared" si="403"/>
        <v>0</v>
      </c>
    </row>
    <row r="2442" spans="1:41" x14ac:dyDescent="0.25">
      <c r="A2442" s="140" t="str">
        <f>VLOOKUP(D2442,Empresas!$D$7:$F$91,3,0)</f>
        <v>Jose</v>
      </c>
      <c r="B2442" s="141" t="str">
        <f>VLOOKUP(D2442,Empresas!$D$7:$G$91,4,0)</f>
        <v>Wildor</v>
      </c>
      <c r="C2442" s="141" t="s">
        <v>544</v>
      </c>
      <c r="D2442" s="141" t="s">
        <v>486</v>
      </c>
      <c r="E2442" s="141" t="str">
        <f>VLOOKUP(D2442,Empresas!$D$7:$E$92,2,0)</f>
        <v>M &amp; C ANESTESIOLOGAS S.A.C.</v>
      </c>
      <c r="F2442" s="141" t="s">
        <v>182</v>
      </c>
      <c r="G2442" s="142">
        <f t="shared" si="398"/>
        <v>60</v>
      </c>
      <c r="H2442" s="142" t="str">
        <f>VLOOKUP(D2442,Empresas!$D$6:$L$92,7,0)</f>
        <v>Semestral</v>
      </c>
      <c r="I2442" s="141" t="str">
        <f>VLOOKUP(VLOOKUP(D2442&amp;"|"&amp;B2442,Empresas!$I$7:$CB$92,G2442,0),Tablas!$A$8:$B$10,2,0)</f>
        <v>No aplica</v>
      </c>
      <c r="J2442" s="78"/>
      <c r="K2442" s="78"/>
      <c r="L2442" s="78"/>
      <c r="M2442" s="78"/>
      <c r="N2442" s="78"/>
      <c r="O2442" s="78"/>
      <c r="P2442" s="78"/>
      <c r="Q2442" s="78"/>
      <c r="R2442" s="78"/>
      <c r="S2442" s="78"/>
      <c r="T2442" s="78"/>
      <c r="U2442" s="78"/>
      <c r="V2442" s="78" t="str">
        <f>VLOOKUP(D2442,Empresas!$D$7:$CF$91,81,0)</f>
        <v>C</v>
      </c>
      <c r="W2442" s="78" t="str">
        <f>VLOOKUP(D2442,Empresas!$D$7:$M$91,10,0)</f>
        <v>Mype</v>
      </c>
      <c r="X2442" s="69" t="str">
        <f t="shared" si="399"/>
        <v>NO</v>
      </c>
      <c r="Y2442" s="153" t="str">
        <f t="shared" si="400"/>
        <v>No aplica</v>
      </c>
      <c r="Z2442" s="147">
        <f>IF(Y2442="No aplica",0,IF(I2442="no",0,IF(I2442="No aplica",0,IF(I2442="Si",1,IF(I2442="Fisico",1,IF(I2442="Electronico",2,VLOOKUP(C2442&amp;"|"&amp;B2442&amp;"|"&amp;D2442,Empresas!$C$6:$CC$92,G2442+6+1,0)))))))</f>
        <v>0</v>
      </c>
      <c r="AA2442" s="147">
        <f>IF(AND($I2442="Si",J2442=1),1,IF(AND($I2442="Fisico",J2442=1),1,IF(AND(J2442=1,$I2442="Electronico"),2,IF(J2442=1,VLOOKUP($C2442&amp;"|"&amp;$B2442&amp;"|"&amp;$D2442,Empresas!$C$6:$CC$92,$G2442+6+1,0),0))))</f>
        <v>0</v>
      </c>
      <c r="AB2442" s="147">
        <f>IF(AND($I2442="Si",K2442=1),1,IF(AND($I2442="Fisico",K2442=1),1,IF(AND(K2442=1,$I2442="Electronico"),2,IF(K2442=1,VLOOKUP($C2442&amp;"|"&amp;$B2442&amp;"|"&amp;$D2442,Empresas!$C$6:$CC$92,$G2442+6+1,0),0))))</f>
        <v>0</v>
      </c>
      <c r="AC2442" s="147">
        <f>IF(AND($I2442="Si",L2442=1),1,IF(AND($I2442="Fisico",L2442=1),1,IF(AND(L2442=1,$I2442="Electronico"),2,IF(L2442=1,VLOOKUP($C2442&amp;"|"&amp;$B2442&amp;"|"&amp;$D2442,Empresas!$C$6:$CC$92,$G2442+6+1,0),0))))</f>
        <v>0</v>
      </c>
      <c r="AD2442" s="147">
        <f>IF(AND($I2442="Si",M2442=1),1,IF(AND($I2442="Fisico",M2442=1),1,IF(AND(M2442=1,$I2442="Electronico"),2,IF(M2442=1,VLOOKUP($C2442&amp;"|"&amp;$B2442&amp;"|"&amp;$D2442,Empresas!$C$6:$CC$92,$G2442+6+1,0),0))))</f>
        <v>0</v>
      </c>
      <c r="AE2442" s="147">
        <f>IF(AND($I2442="Si",N2442=1),1,IF(AND($I2442="Fisico",N2442=1),1,IF(AND(N2442=1,$I2442="Electronico"),2,IF(N2442=1,VLOOKUP($C2442&amp;"|"&amp;$B2442&amp;"|"&amp;$D2442,Empresas!$C$6:$CC$92,$G2442+6+1,0),0))))</f>
        <v>0</v>
      </c>
      <c r="AF2442" s="147">
        <f>IF(AND($I2442="Si",O2442=1),1,IF(AND($I2442="Fisico",O2442=1),1,IF(AND(O2442=1,$I2442="Electronico"),2,IF(O2442=1,VLOOKUP($C2442&amp;"|"&amp;$B2442&amp;"|"&amp;$D2442,Empresas!$C$6:$CC$92,$G2442+6+1,0),0))))</f>
        <v>0</v>
      </c>
      <c r="AG2442" s="147">
        <f>IF(AND($I2442="Si",P2442=1),1,IF(AND($I2442="Fisico",P2442=1),1,IF(AND(P2442=1,$I2442="Electronico"),2,IF(P2442=1,VLOOKUP($C2442&amp;"|"&amp;$B2442&amp;"|"&amp;$D2442,Empresas!$C$6:$CC$92,$G2442+6+1,0),0))))</f>
        <v>0</v>
      </c>
      <c r="AH2442" s="147">
        <f>IF(AND($I2442="Si",Q2442=1),1,IF(AND($I2442="Fisico",Q2442=1),1,IF(AND(Q2442=1,$I2442="Electronico"),2,IF(Q2442=1,VLOOKUP($C2442&amp;"|"&amp;$B2442&amp;"|"&amp;$D2442,Empresas!$C$6:$CC$92,$G2442+6+1,0),0))))</f>
        <v>0</v>
      </c>
      <c r="AI2442" s="147">
        <f>IF(AND($I2442="Si",R2442=1),1,IF(AND($I2442="Fisico",R2442=1),1,IF(AND(R2442=1,$I2442="Electronico"),2,IF(R2442=1,VLOOKUP($C2442&amp;"|"&amp;$B2442&amp;"|"&amp;$D2442,Empresas!$C$6:$CC$92,$G2442+6+1,0),0))))</f>
        <v>0</v>
      </c>
      <c r="AJ2442" s="147">
        <f>IF(AND($I2442="Si",S2442=1),1,IF(AND($I2442="Fisico",S2442=1),1,IF(AND(S2442=1,$I2442="Electronico"),2,IF(S2442=1,VLOOKUP($C2442&amp;"|"&amp;$B2442&amp;"|"&amp;$D2442,Empresas!$C$6:$CC$92,$G2442+6+1,0),0))))</f>
        <v>0</v>
      </c>
      <c r="AK2442" s="147">
        <f>IF(AND($I2442="Si",T2442=1),1,IF(AND($I2442="Fisico",T2442=1),1,IF(AND(T2442=1,$I2442="Electronico"),2,IF(T2442=1,VLOOKUP($C2442&amp;"|"&amp;$B2442&amp;"|"&amp;$D2442,Empresas!$C$6:$CC$92,$G2442+6+1,0),0))))</f>
        <v>0</v>
      </c>
      <c r="AL2442" s="147">
        <f>IF(AND($I2442="Si",U2442=1),1,IF(AND($I2442="Fisico",U2442=1),1,IF(AND(U2442=1,$I2442="Electronico"),2,IF(U2442=1,VLOOKUP($C2442&amp;"|"&amp;$B2442&amp;"|"&amp;$D2442,Empresas!$C$6:$CC$92,$G2442+6+1,0),0))))</f>
        <v>0</v>
      </c>
      <c r="AM2442" s="149">
        <f t="shared" si="401"/>
        <v>0</v>
      </c>
      <c r="AN2442" s="149">
        <f t="shared" si="402"/>
        <v>0</v>
      </c>
      <c r="AO2442" s="152">
        <f t="shared" si="403"/>
        <v>0</v>
      </c>
    </row>
    <row r="2443" spans="1:41" x14ac:dyDescent="0.25">
      <c r="A2443" s="143" t="str">
        <f>VLOOKUP(D2443,Empresas!$D$7:$F$91,3,0)</f>
        <v>Jose</v>
      </c>
      <c r="B2443" s="144" t="str">
        <f>VLOOKUP(D2443,Empresas!$D$7:$G$91,4,0)</f>
        <v>Wildor</v>
      </c>
      <c r="C2443" s="144" t="s">
        <v>544</v>
      </c>
      <c r="D2443" s="144" t="s">
        <v>486</v>
      </c>
      <c r="E2443" s="144" t="str">
        <f>VLOOKUP(D2443,Empresas!$D$7:$E$92,2,0)</f>
        <v>M &amp; C ANESTESIOLOGAS S.A.C.</v>
      </c>
      <c r="F2443" s="144" t="s">
        <v>183</v>
      </c>
      <c r="G2443" s="145">
        <f>+Empresas!$BR$2</f>
        <v>62</v>
      </c>
      <c r="H2443" s="145" t="str">
        <f>VLOOKUP(D2443,Empresas!$D$6:$L$92,7,0)</f>
        <v>Semestral</v>
      </c>
      <c r="I2443" s="144" t="str">
        <f>VLOOKUP(VLOOKUP(D2443&amp;"|"&amp;B2443,Empresas!$I$7:$CB$92,G2443,0),Tablas!$A$13:$B$14,2,0)</f>
        <v>Si</v>
      </c>
      <c r="J2443" s="78">
        <v>1</v>
      </c>
      <c r="K2443" s="78">
        <v>1</v>
      </c>
      <c r="L2443" s="78">
        <v>1</v>
      </c>
      <c r="M2443" s="78">
        <v>1</v>
      </c>
      <c r="N2443" s="78">
        <v>1</v>
      </c>
      <c r="O2443" s="78">
        <v>1</v>
      </c>
      <c r="P2443" s="78">
        <v>1</v>
      </c>
      <c r="Q2443" s="78">
        <v>1</v>
      </c>
      <c r="R2443" s="78"/>
      <c r="S2443" s="78"/>
      <c r="T2443" s="78"/>
      <c r="U2443" s="78"/>
      <c r="V2443" s="78" t="str">
        <f>VLOOKUP(D2443,Empresas!$D$7:$CF$91,81,0)</f>
        <v>C</v>
      </c>
      <c r="W2443" s="78" t="str">
        <f>VLOOKUP(D2443,Empresas!$D$7:$M$91,10,0)</f>
        <v>Mype</v>
      </c>
      <c r="X2443" s="69" t="str">
        <f t="shared" si="399"/>
        <v>SI</v>
      </c>
      <c r="Y2443" s="153" t="str">
        <f t="shared" si="400"/>
        <v>Si aplica</v>
      </c>
      <c r="Z2443" s="147">
        <f>IF(Y2443="No aplica",0,IF(I2443="no",0,IF(I2443="No aplica",0,IF(I2443="Si",1,IF(I2443="Fisico",1,IF(I2443="Electronico",2,VLOOKUP(C2443&amp;"|"&amp;B2443&amp;"|"&amp;D2443,Empresas!$C$6:$CC$92,G2443+6+1,0)))))))</f>
        <v>1</v>
      </c>
      <c r="AA2443" s="147">
        <f>IF(AND($I2443="Si",J2443=1),1,IF(AND($I2443="Fisico",J2443=1),1,IF(AND(J2443=1,$I2443="Electronico"),2,IF(J2443=1,VLOOKUP($C2443&amp;"|"&amp;$B2443&amp;"|"&amp;$D2443,Empresas!$C$6:$CC$92,$G2443+6+1,0),0))))</f>
        <v>1</v>
      </c>
      <c r="AB2443" s="147">
        <f>IF(AND($I2443="Si",K2443=1),1,IF(AND($I2443="Fisico",K2443=1),1,IF(AND(K2443=1,$I2443="Electronico"),2,IF(K2443=1,VLOOKUP($C2443&amp;"|"&amp;$B2443&amp;"|"&amp;$D2443,Empresas!$C$6:$CC$92,$G2443+6+1,0),0))))</f>
        <v>1</v>
      </c>
      <c r="AC2443" s="147">
        <f>IF(AND($I2443="Si",L2443=1),1,IF(AND($I2443="Fisico",L2443=1),1,IF(AND(L2443=1,$I2443="Electronico"),2,IF(L2443=1,VLOOKUP($C2443&amp;"|"&amp;$B2443&amp;"|"&amp;$D2443,Empresas!$C$6:$CC$92,$G2443+6+1,0),0))))</f>
        <v>1</v>
      </c>
      <c r="AD2443" s="147">
        <f>IF(AND($I2443="Si",M2443=1),1,IF(AND($I2443="Fisico",M2443=1),1,IF(AND(M2443=1,$I2443="Electronico"),2,IF(M2443=1,VLOOKUP($C2443&amp;"|"&amp;$B2443&amp;"|"&amp;$D2443,Empresas!$C$6:$CC$92,$G2443+6+1,0),0))))</f>
        <v>1</v>
      </c>
      <c r="AE2443" s="147">
        <f>IF(AND($I2443="Si",N2443=1),1,IF(AND($I2443="Fisico",N2443=1),1,IF(AND(N2443=1,$I2443="Electronico"),2,IF(N2443=1,VLOOKUP($C2443&amp;"|"&amp;$B2443&amp;"|"&amp;$D2443,Empresas!$C$6:$CC$92,$G2443+6+1,0),0))))</f>
        <v>1</v>
      </c>
      <c r="AF2443" s="147">
        <f>IF(AND($I2443="Si",O2443=1),1,IF(AND($I2443="Fisico",O2443=1),1,IF(AND(O2443=1,$I2443="Electronico"),2,IF(O2443=1,VLOOKUP($C2443&amp;"|"&amp;$B2443&amp;"|"&amp;$D2443,Empresas!$C$6:$CC$92,$G2443+6+1,0),0))))</f>
        <v>1</v>
      </c>
      <c r="AG2443" s="147">
        <f>IF(AND($I2443="Si",P2443=1),1,IF(AND($I2443="Fisico",P2443=1),1,IF(AND(P2443=1,$I2443="Electronico"),2,IF(P2443=1,VLOOKUP($C2443&amp;"|"&amp;$B2443&amp;"|"&amp;$D2443,Empresas!$C$6:$CC$92,$G2443+6+1,0),0))))</f>
        <v>1</v>
      </c>
      <c r="AH2443" s="147">
        <f>IF(AND($I2443="Si",Q2443=1),1,IF(AND($I2443="Fisico",Q2443=1),1,IF(AND(Q2443=1,$I2443="Electronico"),2,IF(Q2443=1,VLOOKUP($C2443&amp;"|"&amp;$B2443&amp;"|"&amp;$D2443,Empresas!$C$6:$CC$92,$G2443+6+1,0),0))))</f>
        <v>1</v>
      </c>
      <c r="AI2443" s="147">
        <f>IF(AND($I2443="Si",R2443=1),1,IF(AND($I2443="Fisico",R2443=1),1,IF(AND(R2443=1,$I2443="Electronico"),2,IF(R2443=1,VLOOKUP($C2443&amp;"|"&amp;$B2443&amp;"|"&amp;$D2443,Empresas!$C$6:$CC$92,$G2443+6+1,0),0))))</f>
        <v>0</v>
      </c>
      <c r="AJ2443" s="147">
        <f>IF(AND($I2443="Si",S2443=1),1,IF(AND($I2443="Fisico",S2443=1),1,IF(AND(S2443=1,$I2443="Electronico"),2,IF(S2443=1,VLOOKUP($C2443&amp;"|"&amp;$B2443&amp;"|"&amp;$D2443,Empresas!$C$6:$CC$92,$G2443+6+1,0),0))))</f>
        <v>0</v>
      </c>
      <c r="AK2443" s="147">
        <f>IF(AND($I2443="Si",T2443=1),1,IF(AND($I2443="Fisico",T2443=1),1,IF(AND(T2443=1,$I2443="Electronico"),2,IF(T2443=1,VLOOKUP($C2443&amp;"|"&amp;$B2443&amp;"|"&amp;$D2443,Empresas!$C$6:$CC$92,$G2443+6+1,0),0))))</f>
        <v>0</v>
      </c>
      <c r="AL2443" s="147">
        <f>IF(AND($I2443="Si",U2443=1),1,IF(AND($I2443="Fisico",U2443=1),1,IF(AND(U2443=1,$I2443="Electronico"),2,IF(U2443=1,VLOOKUP($C2443&amp;"|"&amp;$B2443&amp;"|"&amp;$D2443,Empresas!$C$6:$CC$92,$G2443+6+1,0),0))))</f>
        <v>0</v>
      </c>
      <c r="AM2443" s="149">
        <f t="shared" si="401"/>
        <v>8</v>
      </c>
      <c r="AN2443" s="149">
        <f t="shared" si="402"/>
        <v>8</v>
      </c>
      <c r="AO2443" s="152">
        <f t="shared" si="403"/>
        <v>1</v>
      </c>
    </row>
    <row r="2444" spans="1:41" x14ac:dyDescent="0.25">
      <c r="A2444" s="143" t="str">
        <f>VLOOKUP(D2444,Empresas!$D$7:$F$91,3,0)</f>
        <v>Jose</v>
      </c>
      <c r="B2444" s="144" t="str">
        <f>VLOOKUP(D2444,Empresas!$D$7:$G$91,4,0)</f>
        <v>Wildor</v>
      </c>
      <c r="C2444" s="144" t="s">
        <v>544</v>
      </c>
      <c r="D2444" s="144" t="s">
        <v>486</v>
      </c>
      <c r="E2444" s="144" t="str">
        <f>VLOOKUP(D2444,Empresas!$D$7:$E$92,2,0)</f>
        <v>M &amp; C ANESTESIOLOGAS S.A.C.</v>
      </c>
      <c r="F2444" s="144" t="s">
        <v>184</v>
      </c>
      <c r="G2444" s="145">
        <f>+G2443+1</f>
        <v>63</v>
      </c>
      <c r="H2444" s="145" t="str">
        <f>VLOOKUP(D2444,Empresas!$D$6:$L$92,7,0)</f>
        <v>Semestral</v>
      </c>
      <c r="I2444" s="144" t="str">
        <f>VLOOKUP(VLOOKUP(D2444&amp;"|"&amp;B2444,Empresas!$I$7:$CB$92,G2444,0),Tablas!$A$13:$B$14,2,0)</f>
        <v>Si</v>
      </c>
      <c r="J2444" s="78">
        <v>1</v>
      </c>
      <c r="K2444" s="78">
        <v>1</v>
      </c>
      <c r="L2444" s="78">
        <v>1</v>
      </c>
      <c r="M2444" s="78">
        <v>1</v>
      </c>
      <c r="N2444" s="78">
        <v>1</v>
      </c>
      <c r="O2444" s="78">
        <v>1</v>
      </c>
      <c r="P2444" s="78">
        <v>1</v>
      </c>
      <c r="Q2444" s="78">
        <v>1</v>
      </c>
      <c r="R2444" s="78"/>
      <c r="S2444" s="78"/>
      <c r="T2444" s="78"/>
      <c r="U2444" s="78"/>
      <c r="V2444" s="78" t="str">
        <f>VLOOKUP(D2444,Empresas!$D$7:$CF$91,81,0)</f>
        <v>C</v>
      </c>
      <c r="W2444" s="78" t="str">
        <f>VLOOKUP(D2444,Empresas!$D$7:$M$91,10,0)</f>
        <v>Mype</v>
      </c>
      <c r="X2444" s="69" t="str">
        <f t="shared" si="399"/>
        <v>SI</v>
      </c>
      <c r="Y2444" s="153" t="str">
        <f t="shared" si="400"/>
        <v>Si aplica</v>
      </c>
      <c r="Z2444" s="147">
        <f>IF(Y2444="No aplica",0,IF(I2444="no",0,IF(I2444="No aplica",0,IF(I2444="Si",1,IF(I2444="Fisico",1,IF(I2444="Electronico",2,VLOOKUP(C2444&amp;"|"&amp;B2444&amp;"|"&amp;D2444,Empresas!$C$6:$CC$92,G2444+6+1,0)))))))</f>
        <v>1</v>
      </c>
      <c r="AA2444" s="147">
        <f>IF(AND($I2444="Si",J2444=1),1,IF(AND($I2444="Fisico",J2444=1),1,IF(AND(J2444=1,$I2444="Electronico"),2,IF(J2444=1,VLOOKUP($C2444&amp;"|"&amp;$B2444&amp;"|"&amp;$D2444,Empresas!$C$6:$CC$92,$G2444+6+1,0),0))))</f>
        <v>1</v>
      </c>
      <c r="AB2444" s="147">
        <f>IF(AND($I2444="Si",K2444=1),1,IF(AND($I2444="Fisico",K2444=1),1,IF(AND(K2444=1,$I2444="Electronico"),2,IF(K2444=1,VLOOKUP($C2444&amp;"|"&amp;$B2444&amp;"|"&amp;$D2444,Empresas!$C$6:$CC$92,$G2444+6+1,0),0))))</f>
        <v>1</v>
      </c>
      <c r="AC2444" s="147">
        <f>IF(AND($I2444="Si",L2444=1),1,IF(AND($I2444="Fisico",L2444=1),1,IF(AND(L2444=1,$I2444="Electronico"),2,IF(L2444=1,VLOOKUP($C2444&amp;"|"&amp;$B2444&amp;"|"&amp;$D2444,Empresas!$C$6:$CC$92,$G2444+6+1,0),0))))</f>
        <v>1</v>
      </c>
      <c r="AD2444" s="147">
        <f>IF(AND($I2444="Si",M2444=1),1,IF(AND($I2444="Fisico",M2444=1),1,IF(AND(M2444=1,$I2444="Electronico"),2,IF(M2444=1,VLOOKUP($C2444&amp;"|"&amp;$B2444&amp;"|"&amp;$D2444,Empresas!$C$6:$CC$92,$G2444+6+1,0),0))))</f>
        <v>1</v>
      </c>
      <c r="AE2444" s="147">
        <f>IF(AND($I2444="Si",N2444=1),1,IF(AND($I2444="Fisico",N2444=1),1,IF(AND(N2444=1,$I2444="Electronico"),2,IF(N2444=1,VLOOKUP($C2444&amp;"|"&amp;$B2444&amp;"|"&amp;$D2444,Empresas!$C$6:$CC$92,$G2444+6+1,0),0))))</f>
        <v>1</v>
      </c>
      <c r="AF2444" s="147">
        <f>IF(AND($I2444="Si",O2444=1),1,IF(AND($I2444="Fisico",O2444=1),1,IF(AND(O2444=1,$I2444="Electronico"),2,IF(O2444=1,VLOOKUP($C2444&amp;"|"&amp;$B2444&amp;"|"&amp;$D2444,Empresas!$C$6:$CC$92,$G2444+6+1,0),0))))</f>
        <v>1</v>
      </c>
      <c r="AG2444" s="147">
        <f>IF(AND($I2444="Si",P2444=1),1,IF(AND($I2444="Fisico",P2444=1),1,IF(AND(P2444=1,$I2444="Electronico"),2,IF(P2444=1,VLOOKUP($C2444&amp;"|"&amp;$B2444&amp;"|"&amp;$D2444,Empresas!$C$6:$CC$92,$G2444+6+1,0),0))))</f>
        <v>1</v>
      </c>
      <c r="AH2444" s="147">
        <f>IF(AND($I2444="Si",Q2444=1),1,IF(AND($I2444="Fisico",Q2444=1),1,IF(AND(Q2444=1,$I2444="Electronico"),2,IF(Q2444=1,VLOOKUP($C2444&amp;"|"&amp;$B2444&amp;"|"&amp;$D2444,Empresas!$C$6:$CC$92,$G2444+6+1,0),0))))</f>
        <v>1</v>
      </c>
      <c r="AI2444" s="147">
        <f>IF(AND($I2444="Si",R2444=1),1,IF(AND($I2444="Fisico",R2444=1),1,IF(AND(R2444=1,$I2444="Electronico"),2,IF(R2444=1,VLOOKUP($C2444&amp;"|"&amp;$B2444&amp;"|"&amp;$D2444,Empresas!$C$6:$CC$92,$G2444+6+1,0),0))))</f>
        <v>0</v>
      </c>
      <c r="AJ2444" s="147">
        <f>IF(AND($I2444="Si",S2444=1),1,IF(AND($I2444="Fisico",S2444=1),1,IF(AND(S2444=1,$I2444="Electronico"),2,IF(S2444=1,VLOOKUP($C2444&amp;"|"&amp;$B2444&amp;"|"&amp;$D2444,Empresas!$C$6:$CC$92,$G2444+6+1,0),0))))</f>
        <v>0</v>
      </c>
      <c r="AK2444" s="147">
        <f>IF(AND($I2444="Si",T2444=1),1,IF(AND($I2444="Fisico",T2444=1),1,IF(AND(T2444=1,$I2444="Electronico"),2,IF(T2444=1,VLOOKUP($C2444&amp;"|"&amp;$B2444&amp;"|"&amp;$D2444,Empresas!$C$6:$CC$92,$G2444+6+1,0),0))))</f>
        <v>0</v>
      </c>
      <c r="AL2444" s="147">
        <f>IF(AND($I2444="Si",U2444=1),1,IF(AND($I2444="Fisico",U2444=1),1,IF(AND(U2444=1,$I2444="Electronico"),2,IF(U2444=1,VLOOKUP($C2444&amp;"|"&amp;$B2444&amp;"|"&amp;$D2444,Empresas!$C$6:$CC$92,$G2444+6+1,0),0))))</f>
        <v>0</v>
      </c>
      <c r="AM2444" s="149">
        <f t="shared" si="401"/>
        <v>8</v>
      </c>
      <c r="AN2444" s="149">
        <f t="shared" si="402"/>
        <v>8</v>
      </c>
      <c r="AO2444" s="152">
        <f t="shared" si="403"/>
        <v>1</v>
      </c>
    </row>
    <row r="2445" spans="1:41" x14ac:dyDescent="0.25">
      <c r="A2445" s="143" t="str">
        <f>VLOOKUP(D2445,Empresas!$D$7:$F$91,3,0)</f>
        <v>Jose</v>
      </c>
      <c r="B2445" s="144" t="str">
        <f>VLOOKUP(D2445,Empresas!$D$7:$G$91,4,0)</f>
        <v>Wildor</v>
      </c>
      <c r="C2445" s="144" t="s">
        <v>544</v>
      </c>
      <c r="D2445" s="144" t="s">
        <v>486</v>
      </c>
      <c r="E2445" s="144" t="str">
        <f>VLOOKUP(D2445,Empresas!$D$7:$E$92,2,0)</f>
        <v>M &amp; C ANESTESIOLOGAS S.A.C.</v>
      </c>
      <c r="F2445" s="144" t="s">
        <v>185</v>
      </c>
      <c r="G2445" s="145">
        <f t="shared" ref="G2445:G2452" si="404">+G2444+1</f>
        <v>64</v>
      </c>
      <c r="H2445" s="145" t="str">
        <f>VLOOKUP(D2445,Empresas!$D$6:$L$92,7,0)</f>
        <v>Semestral</v>
      </c>
      <c r="I2445" s="144" t="str">
        <f>VLOOKUP(VLOOKUP(D2445&amp;"|"&amp;B2445,Empresas!$I$7:$CB$92,G2445,0),Tablas!$A$13:$B$14,2,0)</f>
        <v>Si</v>
      </c>
      <c r="J2445" s="78">
        <v>1</v>
      </c>
      <c r="K2445" s="78">
        <v>1</v>
      </c>
      <c r="L2445" s="78">
        <v>1</v>
      </c>
      <c r="M2445" s="78">
        <v>1</v>
      </c>
      <c r="N2445" s="78">
        <v>1</v>
      </c>
      <c r="O2445" s="78">
        <v>1</v>
      </c>
      <c r="P2445" s="78">
        <v>1</v>
      </c>
      <c r="Q2445" s="78">
        <v>1</v>
      </c>
      <c r="R2445" s="78"/>
      <c r="S2445" s="78"/>
      <c r="T2445" s="78"/>
      <c r="U2445" s="78"/>
      <c r="V2445" s="78" t="str">
        <f>VLOOKUP(D2445,Empresas!$D$7:$CF$91,81,0)</f>
        <v>C</v>
      </c>
      <c r="W2445" s="78" t="str">
        <f>VLOOKUP(D2445,Empresas!$D$7:$M$91,10,0)</f>
        <v>Mype</v>
      </c>
      <c r="X2445" s="69" t="str">
        <f t="shared" si="399"/>
        <v>SI</v>
      </c>
      <c r="Y2445" s="153" t="str">
        <f t="shared" si="400"/>
        <v>Si aplica</v>
      </c>
      <c r="Z2445" s="147">
        <f>IF(Y2445="No aplica",0,IF(I2445="no",0,IF(I2445="No aplica",0,IF(I2445="Si",1,IF(I2445="Fisico",1,IF(I2445="Electronico",2,VLOOKUP(C2445&amp;"|"&amp;B2445&amp;"|"&amp;D2445,Empresas!$C$6:$CC$92,G2445+6+1,0)))))))</f>
        <v>1</v>
      </c>
      <c r="AA2445" s="147">
        <f>IF(AND($I2445="Si",J2445=1),1,IF(AND($I2445="Fisico",J2445=1),1,IF(AND(J2445=1,$I2445="Electronico"),2,IF(J2445=1,VLOOKUP($C2445&amp;"|"&amp;$B2445&amp;"|"&amp;$D2445,Empresas!$C$6:$CC$92,$G2445+6+1,0),0))))</f>
        <v>1</v>
      </c>
      <c r="AB2445" s="147">
        <f>IF(AND($I2445="Si",K2445=1),1,IF(AND($I2445="Fisico",K2445=1),1,IF(AND(K2445=1,$I2445="Electronico"),2,IF(K2445=1,VLOOKUP($C2445&amp;"|"&amp;$B2445&amp;"|"&amp;$D2445,Empresas!$C$6:$CC$92,$G2445+6+1,0),0))))</f>
        <v>1</v>
      </c>
      <c r="AC2445" s="147">
        <f>IF(AND($I2445="Si",L2445=1),1,IF(AND($I2445="Fisico",L2445=1),1,IF(AND(L2445=1,$I2445="Electronico"),2,IF(L2445=1,VLOOKUP($C2445&amp;"|"&amp;$B2445&amp;"|"&amp;$D2445,Empresas!$C$6:$CC$92,$G2445+6+1,0),0))))</f>
        <v>1</v>
      </c>
      <c r="AD2445" s="147">
        <f>IF(AND($I2445="Si",M2445=1),1,IF(AND($I2445="Fisico",M2445=1),1,IF(AND(M2445=1,$I2445="Electronico"),2,IF(M2445=1,VLOOKUP($C2445&amp;"|"&amp;$B2445&amp;"|"&amp;$D2445,Empresas!$C$6:$CC$92,$G2445+6+1,0),0))))</f>
        <v>1</v>
      </c>
      <c r="AE2445" s="147">
        <f>IF(AND($I2445="Si",N2445=1),1,IF(AND($I2445="Fisico",N2445=1),1,IF(AND(N2445=1,$I2445="Electronico"),2,IF(N2445=1,VLOOKUP($C2445&amp;"|"&amp;$B2445&amp;"|"&amp;$D2445,Empresas!$C$6:$CC$92,$G2445+6+1,0),0))))</f>
        <v>1</v>
      </c>
      <c r="AF2445" s="147">
        <f>IF(AND($I2445="Si",O2445=1),1,IF(AND($I2445="Fisico",O2445=1),1,IF(AND(O2445=1,$I2445="Electronico"),2,IF(O2445=1,VLOOKUP($C2445&amp;"|"&amp;$B2445&amp;"|"&amp;$D2445,Empresas!$C$6:$CC$92,$G2445+6+1,0),0))))</f>
        <v>1</v>
      </c>
      <c r="AG2445" s="147">
        <f>IF(AND($I2445="Si",P2445=1),1,IF(AND($I2445="Fisico",P2445=1),1,IF(AND(P2445=1,$I2445="Electronico"),2,IF(P2445=1,VLOOKUP($C2445&amp;"|"&amp;$B2445&amp;"|"&amp;$D2445,Empresas!$C$6:$CC$92,$G2445+6+1,0),0))))</f>
        <v>1</v>
      </c>
      <c r="AH2445" s="147">
        <f>IF(AND($I2445="Si",Q2445=1),1,IF(AND($I2445="Fisico",Q2445=1),1,IF(AND(Q2445=1,$I2445="Electronico"),2,IF(Q2445=1,VLOOKUP($C2445&amp;"|"&amp;$B2445&amp;"|"&amp;$D2445,Empresas!$C$6:$CC$92,$G2445+6+1,0),0))))</f>
        <v>1</v>
      </c>
      <c r="AI2445" s="147">
        <f>IF(AND($I2445="Si",R2445=1),1,IF(AND($I2445="Fisico",R2445=1),1,IF(AND(R2445=1,$I2445="Electronico"),2,IF(R2445=1,VLOOKUP($C2445&amp;"|"&amp;$B2445&amp;"|"&amp;$D2445,Empresas!$C$6:$CC$92,$G2445+6+1,0),0))))</f>
        <v>0</v>
      </c>
      <c r="AJ2445" s="147">
        <f>IF(AND($I2445="Si",S2445=1),1,IF(AND($I2445="Fisico",S2445=1),1,IF(AND(S2445=1,$I2445="Electronico"),2,IF(S2445=1,VLOOKUP($C2445&amp;"|"&amp;$B2445&amp;"|"&amp;$D2445,Empresas!$C$6:$CC$92,$G2445+6+1,0),0))))</f>
        <v>0</v>
      </c>
      <c r="AK2445" s="147">
        <f>IF(AND($I2445="Si",T2445=1),1,IF(AND($I2445="Fisico",T2445=1),1,IF(AND(T2445=1,$I2445="Electronico"),2,IF(T2445=1,VLOOKUP($C2445&amp;"|"&amp;$B2445&amp;"|"&amp;$D2445,Empresas!$C$6:$CC$92,$G2445+6+1,0),0))))</f>
        <v>0</v>
      </c>
      <c r="AL2445" s="147">
        <f>IF(AND($I2445="Si",U2445=1),1,IF(AND($I2445="Fisico",U2445=1),1,IF(AND(U2445=1,$I2445="Electronico"),2,IF(U2445=1,VLOOKUP($C2445&amp;"|"&amp;$B2445&amp;"|"&amp;$D2445,Empresas!$C$6:$CC$92,$G2445+6+1,0),0))))</f>
        <v>0</v>
      </c>
      <c r="AM2445" s="149">
        <f t="shared" si="401"/>
        <v>8</v>
      </c>
      <c r="AN2445" s="149">
        <f t="shared" si="402"/>
        <v>8</v>
      </c>
      <c r="AO2445" s="152">
        <f t="shared" si="403"/>
        <v>1</v>
      </c>
    </row>
    <row r="2446" spans="1:41" x14ac:dyDescent="0.25">
      <c r="A2446" s="143" t="str">
        <f>VLOOKUP(D2446,Empresas!$D$7:$F$91,3,0)</f>
        <v>Jose</v>
      </c>
      <c r="B2446" s="144" t="str">
        <f>VLOOKUP(D2446,Empresas!$D$7:$G$91,4,0)</f>
        <v>Wildor</v>
      </c>
      <c r="C2446" s="144" t="s">
        <v>544</v>
      </c>
      <c r="D2446" s="144" t="s">
        <v>486</v>
      </c>
      <c r="E2446" s="144" t="str">
        <f>VLOOKUP(D2446,Empresas!$D$7:$E$92,2,0)</f>
        <v>M &amp; C ANESTESIOLOGAS S.A.C.</v>
      </c>
      <c r="F2446" s="144" t="s">
        <v>186</v>
      </c>
      <c r="G2446" s="145">
        <f t="shared" si="404"/>
        <v>65</v>
      </c>
      <c r="H2446" s="145" t="str">
        <f>VLOOKUP(D2446,Empresas!$D$6:$L$92,7,0)</f>
        <v>Semestral</v>
      </c>
      <c r="I2446" s="144" t="str">
        <f>VLOOKUP(VLOOKUP(D2446&amp;"|"&amp;B2446,Empresas!$I$7:$CB$92,G2446,0),Tablas!$A$13:$B$14,2,0)</f>
        <v>No</v>
      </c>
      <c r="J2446" s="78"/>
      <c r="K2446" s="78"/>
      <c r="L2446" s="78"/>
      <c r="M2446" s="78"/>
      <c r="N2446" s="78"/>
      <c r="O2446" s="78"/>
      <c r="P2446" s="78"/>
      <c r="Q2446" s="78"/>
      <c r="R2446" s="78"/>
      <c r="S2446" s="78"/>
      <c r="T2446" s="78"/>
      <c r="U2446" s="78"/>
      <c r="V2446" s="78" t="str">
        <f>VLOOKUP(D2446,Empresas!$D$7:$CF$91,81,0)</f>
        <v>C</v>
      </c>
      <c r="W2446" s="78" t="str">
        <f>VLOOKUP(D2446,Empresas!$D$7:$M$91,10,0)</f>
        <v>Mype</v>
      </c>
      <c r="X2446" s="69" t="str">
        <f t="shared" si="399"/>
        <v>SI</v>
      </c>
      <c r="Y2446" s="153" t="str">
        <f t="shared" si="400"/>
        <v>No aplica</v>
      </c>
      <c r="Z2446" s="147">
        <f>IF(Y2446="No aplica",0,IF(I2446="no",0,IF(I2446="No aplica",0,IF(I2446="Si",1,IF(I2446="Fisico",1,IF(I2446="Electronico",2,VLOOKUP(C2446&amp;"|"&amp;B2446&amp;"|"&amp;D2446,Empresas!$C$6:$CC$92,G2446+6+1,0)))))))</f>
        <v>0</v>
      </c>
      <c r="AA2446" s="147">
        <f>IF(AND($I2446="Si",J2446=1),1,IF(AND($I2446="Fisico",J2446=1),1,IF(AND(J2446=1,$I2446="Electronico"),2,IF(J2446=1,VLOOKUP($C2446&amp;"|"&amp;$B2446&amp;"|"&amp;$D2446,Empresas!$C$6:$CC$92,$G2446+6+1,0),0))))</f>
        <v>0</v>
      </c>
      <c r="AB2446" s="147">
        <f>IF(AND($I2446="Si",K2446=1),1,IF(AND($I2446="Fisico",K2446=1),1,IF(AND(K2446=1,$I2446="Electronico"),2,IF(K2446=1,VLOOKUP($C2446&amp;"|"&amp;$B2446&amp;"|"&amp;$D2446,Empresas!$C$6:$CC$92,$G2446+6+1,0),0))))</f>
        <v>0</v>
      </c>
      <c r="AC2446" s="147">
        <f>IF(AND($I2446="Si",L2446=1),1,IF(AND($I2446="Fisico",L2446=1),1,IF(AND(L2446=1,$I2446="Electronico"),2,IF(L2446=1,VLOOKUP($C2446&amp;"|"&amp;$B2446&amp;"|"&amp;$D2446,Empresas!$C$6:$CC$92,$G2446+6+1,0),0))))</f>
        <v>0</v>
      </c>
      <c r="AD2446" s="147">
        <f>IF(AND($I2446="Si",M2446=1),1,IF(AND($I2446="Fisico",M2446=1),1,IF(AND(M2446=1,$I2446="Electronico"),2,IF(M2446=1,VLOOKUP($C2446&amp;"|"&amp;$B2446&amp;"|"&amp;$D2446,Empresas!$C$6:$CC$92,$G2446+6+1,0),0))))</f>
        <v>0</v>
      </c>
      <c r="AE2446" s="147">
        <f>IF(AND($I2446="Si",N2446=1),1,IF(AND($I2446="Fisico",N2446=1),1,IF(AND(N2446=1,$I2446="Electronico"),2,IF(N2446=1,VLOOKUP($C2446&amp;"|"&amp;$B2446&amp;"|"&amp;$D2446,Empresas!$C$6:$CC$92,$G2446+6+1,0),0))))</f>
        <v>0</v>
      </c>
      <c r="AF2446" s="147">
        <f>IF(AND($I2446="Si",O2446=1),1,IF(AND($I2446="Fisico",O2446=1),1,IF(AND(O2446=1,$I2446="Electronico"),2,IF(O2446=1,VLOOKUP($C2446&amp;"|"&amp;$B2446&amp;"|"&amp;$D2446,Empresas!$C$6:$CC$92,$G2446+6+1,0),0))))</f>
        <v>0</v>
      </c>
      <c r="AG2446" s="147">
        <f>IF(AND($I2446="Si",P2446=1),1,IF(AND($I2446="Fisico",P2446=1),1,IF(AND(P2446=1,$I2446="Electronico"),2,IF(P2446=1,VLOOKUP($C2446&amp;"|"&amp;$B2446&amp;"|"&amp;$D2446,Empresas!$C$6:$CC$92,$G2446+6+1,0),0))))</f>
        <v>0</v>
      </c>
      <c r="AH2446" s="147">
        <f>IF(AND($I2446="Si",Q2446=1),1,IF(AND($I2446="Fisico",Q2446=1),1,IF(AND(Q2446=1,$I2446="Electronico"),2,IF(Q2446=1,VLOOKUP($C2446&amp;"|"&amp;$B2446&amp;"|"&amp;$D2446,Empresas!$C$6:$CC$92,$G2446+6+1,0),0))))</f>
        <v>0</v>
      </c>
      <c r="AI2446" s="147">
        <f>IF(AND($I2446="Si",R2446=1),1,IF(AND($I2446="Fisico",R2446=1),1,IF(AND(R2446=1,$I2446="Electronico"),2,IF(R2446=1,VLOOKUP($C2446&amp;"|"&amp;$B2446&amp;"|"&amp;$D2446,Empresas!$C$6:$CC$92,$G2446+6+1,0),0))))</f>
        <v>0</v>
      </c>
      <c r="AJ2446" s="147">
        <f>IF(AND($I2446="Si",S2446=1),1,IF(AND($I2446="Fisico",S2446=1),1,IF(AND(S2446=1,$I2446="Electronico"),2,IF(S2446=1,VLOOKUP($C2446&amp;"|"&amp;$B2446&amp;"|"&amp;$D2446,Empresas!$C$6:$CC$92,$G2446+6+1,0),0))))</f>
        <v>0</v>
      </c>
      <c r="AK2446" s="147">
        <f>IF(AND($I2446="Si",T2446=1),1,IF(AND($I2446="Fisico",T2446=1),1,IF(AND(T2446=1,$I2446="Electronico"),2,IF(T2446=1,VLOOKUP($C2446&amp;"|"&amp;$B2446&amp;"|"&amp;$D2446,Empresas!$C$6:$CC$92,$G2446+6+1,0),0))))</f>
        <v>0</v>
      </c>
      <c r="AL2446" s="147">
        <f>IF(AND($I2446="Si",U2446=1),1,IF(AND($I2446="Fisico",U2446=1),1,IF(AND(U2446=1,$I2446="Electronico"),2,IF(U2446=1,VLOOKUP($C2446&amp;"|"&amp;$B2446&amp;"|"&amp;$D2446,Empresas!$C$6:$CC$92,$G2446+6+1,0),0))))</f>
        <v>0</v>
      </c>
      <c r="AM2446" s="149">
        <f t="shared" si="401"/>
        <v>0</v>
      </c>
      <c r="AN2446" s="149">
        <f t="shared" si="402"/>
        <v>0</v>
      </c>
      <c r="AO2446" s="152">
        <f t="shared" si="403"/>
        <v>0</v>
      </c>
    </row>
    <row r="2447" spans="1:41" x14ac:dyDescent="0.25">
      <c r="A2447" s="143" t="str">
        <f>VLOOKUP(D2447,Empresas!$D$7:$F$91,3,0)</f>
        <v>Jose</v>
      </c>
      <c r="B2447" s="144" t="str">
        <f>VLOOKUP(D2447,Empresas!$D$7:$G$91,4,0)</f>
        <v>Wildor</v>
      </c>
      <c r="C2447" s="144" t="s">
        <v>544</v>
      </c>
      <c r="D2447" s="144" t="s">
        <v>486</v>
      </c>
      <c r="E2447" s="144" t="str">
        <f>VLOOKUP(D2447,Empresas!$D$7:$E$92,2,0)</f>
        <v>M &amp; C ANESTESIOLOGAS S.A.C.</v>
      </c>
      <c r="F2447" s="144" t="s">
        <v>187</v>
      </c>
      <c r="G2447" s="145">
        <f t="shared" si="404"/>
        <v>66</v>
      </c>
      <c r="H2447" s="145" t="str">
        <f>VLOOKUP(D2447,Empresas!$D$6:$L$92,7,0)</f>
        <v>Semestral</v>
      </c>
      <c r="I2447" s="144" t="str">
        <f>VLOOKUP(VLOOKUP(D2447&amp;"|"&amp;B2447,Empresas!$I$7:$CB$92,G2447,0),Tablas!$A$13:$B$14,2,0)</f>
        <v>Si</v>
      </c>
      <c r="J2447" s="78">
        <v>1</v>
      </c>
      <c r="K2447" s="78">
        <v>1</v>
      </c>
      <c r="L2447" s="78">
        <v>1</v>
      </c>
      <c r="M2447" s="78">
        <v>1</v>
      </c>
      <c r="N2447" s="78">
        <v>1</v>
      </c>
      <c r="O2447" s="78">
        <v>1</v>
      </c>
      <c r="P2447" s="78">
        <v>1</v>
      </c>
      <c r="Q2447" s="78">
        <v>1</v>
      </c>
      <c r="R2447" s="78"/>
      <c r="S2447" s="78"/>
      <c r="T2447" s="78"/>
      <c r="U2447" s="78"/>
      <c r="V2447" s="78" t="str">
        <f>VLOOKUP(D2447,Empresas!$D$7:$CF$91,81,0)</f>
        <v>C</v>
      </c>
      <c r="W2447" s="78" t="str">
        <f>VLOOKUP(D2447,Empresas!$D$7:$M$91,10,0)</f>
        <v>Mype</v>
      </c>
      <c r="X2447" s="69" t="str">
        <f t="shared" si="399"/>
        <v>SI</v>
      </c>
      <c r="Y2447" s="153" t="str">
        <f t="shared" si="400"/>
        <v>Si aplica</v>
      </c>
      <c r="Z2447" s="147">
        <f>IF(Y2447="No aplica",0,IF(I2447="no",0,IF(I2447="No aplica",0,IF(I2447="Si",1,IF(I2447="Fisico",1,IF(I2447="Electronico",2,VLOOKUP(C2447&amp;"|"&amp;B2447&amp;"|"&amp;D2447,Empresas!$C$6:$CC$92,G2447+6+1,0)))))))</f>
        <v>1</v>
      </c>
      <c r="AA2447" s="147">
        <f>IF(AND($I2447="Si",J2447=1),1,IF(AND($I2447="Fisico",J2447=1),1,IF(AND(J2447=1,$I2447="Electronico"),2,IF(J2447=1,VLOOKUP($C2447&amp;"|"&amp;$B2447&amp;"|"&amp;$D2447,Empresas!$C$6:$CC$92,$G2447+6+1,0),0))))</f>
        <v>1</v>
      </c>
      <c r="AB2447" s="147">
        <f>IF(AND($I2447="Si",K2447=1),1,IF(AND($I2447="Fisico",K2447=1),1,IF(AND(K2447=1,$I2447="Electronico"),2,IF(K2447=1,VLOOKUP($C2447&amp;"|"&amp;$B2447&amp;"|"&amp;$D2447,Empresas!$C$6:$CC$92,$G2447+6+1,0),0))))</f>
        <v>1</v>
      </c>
      <c r="AC2447" s="147">
        <f>IF(AND($I2447="Si",L2447=1),1,IF(AND($I2447="Fisico",L2447=1),1,IF(AND(L2447=1,$I2447="Electronico"),2,IF(L2447=1,VLOOKUP($C2447&amp;"|"&amp;$B2447&amp;"|"&amp;$D2447,Empresas!$C$6:$CC$92,$G2447+6+1,0),0))))</f>
        <v>1</v>
      </c>
      <c r="AD2447" s="147">
        <f>IF(AND($I2447="Si",M2447=1),1,IF(AND($I2447="Fisico",M2447=1),1,IF(AND(M2447=1,$I2447="Electronico"),2,IF(M2447=1,VLOOKUP($C2447&amp;"|"&amp;$B2447&amp;"|"&amp;$D2447,Empresas!$C$6:$CC$92,$G2447+6+1,0),0))))</f>
        <v>1</v>
      </c>
      <c r="AE2447" s="147">
        <f>IF(AND($I2447="Si",N2447=1),1,IF(AND($I2447="Fisico",N2447=1),1,IF(AND(N2447=1,$I2447="Electronico"),2,IF(N2447=1,VLOOKUP($C2447&amp;"|"&amp;$B2447&amp;"|"&amp;$D2447,Empresas!$C$6:$CC$92,$G2447+6+1,0),0))))</f>
        <v>1</v>
      </c>
      <c r="AF2447" s="147">
        <f>IF(AND($I2447="Si",O2447=1),1,IF(AND($I2447="Fisico",O2447=1),1,IF(AND(O2447=1,$I2447="Electronico"),2,IF(O2447=1,VLOOKUP($C2447&amp;"|"&amp;$B2447&amp;"|"&amp;$D2447,Empresas!$C$6:$CC$92,$G2447+6+1,0),0))))</f>
        <v>1</v>
      </c>
      <c r="AG2447" s="147">
        <f>IF(AND($I2447="Si",P2447=1),1,IF(AND($I2447="Fisico",P2447=1),1,IF(AND(P2447=1,$I2447="Electronico"),2,IF(P2447=1,VLOOKUP($C2447&amp;"|"&amp;$B2447&amp;"|"&amp;$D2447,Empresas!$C$6:$CC$92,$G2447+6+1,0),0))))</f>
        <v>1</v>
      </c>
      <c r="AH2447" s="147">
        <f>IF(AND($I2447="Si",Q2447=1),1,IF(AND($I2447="Fisico",Q2447=1),1,IF(AND(Q2447=1,$I2447="Electronico"),2,IF(Q2447=1,VLOOKUP($C2447&amp;"|"&amp;$B2447&amp;"|"&amp;$D2447,Empresas!$C$6:$CC$92,$G2447+6+1,0),0))))</f>
        <v>1</v>
      </c>
      <c r="AI2447" s="147">
        <f>IF(AND($I2447="Si",R2447=1),1,IF(AND($I2447="Fisico",R2447=1),1,IF(AND(R2447=1,$I2447="Electronico"),2,IF(R2447=1,VLOOKUP($C2447&amp;"|"&amp;$B2447&amp;"|"&amp;$D2447,Empresas!$C$6:$CC$92,$G2447+6+1,0),0))))</f>
        <v>0</v>
      </c>
      <c r="AJ2447" s="147">
        <f>IF(AND($I2447="Si",S2447=1),1,IF(AND($I2447="Fisico",S2447=1),1,IF(AND(S2447=1,$I2447="Electronico"),2,IF(S2447=1,VLOOKUP($C2447&amp;"|"&amp;$B2447&amp;"|"&amp;$D2447,Empresas!$C$6:$CC$92,$G2447+6+1,0),0))))</f>
        <v>0</v>
      </c>
      <c r="AK2447" s="147">
        <f>IF(AND($I2447="Si",T2447=1),1,IF(AND($I2447="Fisico",T2447=1),1,IF(AND(T2447=1,$I2447="Electronico"),2,IF(T2447=1,VLOOKUP($C2447&amp;"|"&amp;$B2447&amp;"|"&amp;$D2447,Empresas!$C$6:$CC$92,$G2447+6+1,0),0))))</f>
        <v>0</v>
      </c>
      <c r="AL2447" s="147">
        <f>IF(AND($I2447="Si",U2447=1),1,IF(AND($I2447="Fisico",U2447=1),1,IF(AND(U2447=1,$I2447="Electronico"),2,IF(U2447=1,VLOOKUP($C2447&amp;"|"&amp;$B2447&amp;"|"&amp;$D2447,Empresas!$C$6:$CC$92,$G2447+6+1,0),0))))</f>
        <v>0</v>
      </c>
      <c r="AM2447" s="149">
        <f t="shared" si="401"/>
        <v>8</v>
      </c>
      <c r="AN2447" s="149">
        <f t="shared" si="402"/>
        <v>8</v>
      </c>
      <c r="AO2447" s="152">
        <f t="shared" si="403"/>
        <v>1</v>
      </c>
    </row>
    <row r="2448" spans="1:41" x14ac:dyDescent="0.25">
      <c r="A2448" s="143" t="str">
        <f>VLOOKUP(D2448,Empresas!$D$7:$F$91,3,0)</f>
        <v>Jose</v>
      </c>
      <c r="B2448" s="144" t="str">
        <f>VLOOKUP(D2448,Empresas!$D$7:$G$91,4,0)</f>
        <v>Wildor</v>
      </c>
      <c r="C2448" s="144" t="s">
        <v>544</v>
      </c>
      <c r="D2448" s="144" t="s">
        <v>486</v>
      </c>
      <c r="E2448" s="144" t="str">
        <f>VLOOKUP(D2448,Empresas!$D$7:$E$92,2,0)</f>
        <v>M &amp; C ANESTESIOLOGAS S.A.C.</v>
      </c>
      <c r="F2448" s="144" t="s">
        <v>188</v>
      </c>
      <c r="G2448" s="145">
        <f t="shared" si="404"/>
        <v>67</v>
      </c>
      <c r="H2448" s="145" t="str">
        <f>VLOOKUP(D2448,Empresas!$D$6:$L$92,7,0)</f>
        <v>Semestral</v>
      </c>
      <c r="I2448" s="144" t="str">
        <f>VLOOKUP(VLOOKUP(D2448&amp;"|"&amp;B2448,Empresas!$I$7:$CB$92,G2448,0),Tablas!$A$13:$B$14,2,0)</f>
        <v>No</v>
      </c>
      <c r="J2448" s="78"/>
      <c r="K2448" s="78"/>
      <c r="L2448" s="78"/>
      <c r="M2448" s="78"/>
      <c r="N2448" s="78"/>
      <c r="O2448" s="78"/>
      <c r="P2448" s="78"/>
      <c r="Q2448" s="78"/>
      <c r="R2448" s="78"/>
      <c r="S2448" s="78"/>
      <c r="T2448" s="78"/>
      <c r="U2448" s="78"/>
      <c r="V2448" s="78" t="str">
        <f>VLOOKUP(D2448,Empresas!$D$7:$CF$91,81,0)</f>
        <v>C</v>
      </c>
      <c r="W2448" s="78" t="str">
        <f>VLOOKUP(D2448,Empresas!$D$7:$M$91,10,0)</f>
        <v>Mype</v>
      </c>
      <c r="X2448" s="69" t="str">
        <f t="shared" si="399"/>
        <v>SI</v>
      </c>
      <c r="Y2448" s="153" t="str">
        <f t="shared" si="400"/>
        <v>No aplica</v>
      </c>
      <c r="Z2448" s="147">
        <f>IF(Y2448="No aplica",0,IF(I2448="no",0,IF(I2448="No aplica",0,IF(I2448="Si",1,IF(I2448="Fisico",1,IF(I2448="Electronico",2,VLOOKUP(C2448&amp;"|"&amp;B2448&amp;"|"&amp;D2448,Empresas!$C$6:$CC$92,G2448+6+1,0)))))))</f>
        <v>0</v>
      </c>
      <c r="AA2448" s="147">
        <f>IF(AND($I2448="Si",J2448=1),1,IF(AND($I2448="Fisico",J2448=1),1,IF(AND(J2448=1,$I2448="Electronico"),2,IF(J2448=1,VLOOKUP($C2448&amp;"|"&amp;$B2448&amp;"|"&amp;$D2448,Empresas!$C$6:$CC$92,$G2448+6+1,0),0))))</f>
        <v>0</v>
      </c>
      <c r="AB2448" s="147">
        <f>IF(AND($I2448="Si",K2448=1),1,IF(AND($I2448="Fisico",K2448=1),1,IF(AND(K2448=1,$I2448="Electronico"),2,IF(K2448=1,VLOOKUP($C2448&amp;"|"&amp;$B2448&amp;"|"&amp;$D2448,Empresas!$C$6:$CC$92,$G2448+6+1,0),0))))</f>
        <v>0</v>
      </c>
      <c r="AC2448" s="147">
        <f>IF(AND($I2448="Si",L2448=1),1,IF(AND($I2448="Fisico",L2448=1),1,IF(AND(L2448=1,$I2448="Electronico"),2,IF(L2448=1,VLOOKUP($C2448&amp;"|"&amp;$B2448&amp;"|"&amp;$D2448,Empresas!$C$6:$CC$92,$G2448+6+1,0),0))))</f>
        <v>0</v>
      </c>
      <c r="AD2448" s="147">
        <f>IF(AND($I2448="Si",M2448=1),1,IF(AND($I2448="Fisico",M2448=1),1,IF(AND(M2448=1,$I2448="Electronico"),2,IF(M2448=1,VLOOKUP($C2448&amp;"|"&amp;$B2448&amp;"|"&amp;$D2448,Empresas!$C$6:$CC$92,$G2448+6+1,0),0))))</f>
        <v>0</v>
      </c>
      <c r="AE2448" s="147">
        <f>IF(AND($I2448="Si",N2448=1),1,IF(AND($I2448="Fisico",N2448=1),1,IF(AND(N2448=1,$I2448="Electronico"),2,IF(N2448=1,VLOOKUP($C2448&amp;"|"&amp;$B2448&amp;"|"&amp;$D2448,Empresas!$C$6:$CC$92,$G2448+6+1,0),0))))</f>
        <v>0</v>
      </c>
      <c r="AF2448" s="147">
        <f>IF(AND($I2448="Si",O2448=1),1,IF(AND($I2448="Fisico",O2448=1),1,IF(AND(O2448=1,$I2448="Electronico"),2,IF(O2448=1,VLOOKUP($C2448&amp;"|"&amp;$B2448&amp;"|"&amp;$D2448,Empresas!$C$6:$CC$92,$G2448+6+1,0),0))))</f>
        <v>0</v>
      </c>
      <c r="AG2448" s="147">
        <f>IF(AND($I2448="Si",P2448=1),1,IF(AND($I2448="Fisico",P2448=1),1,IF(AND(P2448=1,$I2448="Electronico"),2,IF(P2448=1,VLOOKUP($C2448&amp;"|"&amp;$B2448&amp;"|"&amp;$D2448,Empresas!$C$6:$CC$92,$G2448+6+1,0),0))))</f>
        <v>0</v>
      </c>
      <c r="AH2448" s="147">
        <f>IF(AND($I2448="Si",Q2448=1),1,IF(AND($I2448="Fisico",Q2448=1),1,IF(AND(Q2448=1,$I2448="Electronico"),2,IF(Q2448=1,VLOOKUP($C2448&amp;"|"&amp;$B2448&amp;"|"&amp;$D2448,Empresas!$C$6:$CC$92,$G2448+6+1,0),0))))</f>
        <v>0</v>
      </c>
      <c r="AI2448" s="147">
        <f>IF(AND($I2448="Si",R2448=1),1,IF(AND($I2448="Fisico",R2448=1),1,IF(AND(R2448=1,$I2448="Electronico"),2,IF(R2448=1,VLOOKUP($C2448&amp;"|"&amp;$B2448&amp;"|"&amp;$D2448,Empresas!$C$6:$CC$92,$G2448+6+1,0),0))))</f>
        <v>0</v>
      </c>
      <c r="AJ2448" s="147">
        <f>IF(AND($I2448="Si",S2448=1),1,IF(AND($I2448="Fisico",S2448=1),1,IF(AND(S2448=1,$I2448="Electronico"),2,IF(S2448=1,VLOOKUP($C2448&amp;"|"&amp;$B2448&amp;"|"&amp;$D2448,Empresas!$C$6:$CC$92,$G2448+6+1,0),0))))</f>
        <v>0</v>
      </c>
      <c r="AK2448" s="147">
        <f>IF(AND($I2448="Si",T2448=1),1,IF(AND($I2448="Fisico",T2448=1),1,IF(AND(T2448=1,$I2448="Electronico"),2,IF(T2448=1,VLOOKUP($C2448&amp;"|"&amp;$B2448&amp;"|"&amp;$D2448,Empresas!$C$6:$CC$92,$G2448+6+1,0),0))))</f>
        <v>0</v>
      </c>
      <c r="AL2448" s="147">
        <f>IF(AND($I2448="Si",U2448=1),1,IF(AND($I2448="Fisico",U2448=1),1,IF(AND(U2448=1,$I2448="Electronico"),2,IF(U2448=1,VLOOKUP($C2448&amp;"|"&amp;$B2448&amp;"|"&amp;$D2448,Empresas!$C$6:$CC$92,$G2448+6+1,0),0))))</f>
        <v>0</v>
      </c>
      <c r="AM2448" s="149">
        <f t="shared" si="401"/>
        <v>0</v>
      </c>
      <c r="AN2448" s="149">
        <f t="shared" si="402"/>
        <v>0</v>
      </c>
      <c r="AO2448" s="152">
        <f t="shared" si="403"/>
        <v>0</v>
      </c>
    </row>
    <row r="2449" spans="1:41" x14ac:dyDescent="0.25">
      <c r="A2449" s="143" t="str">
        <f>VLOOKUP(D2449,Empresas!$D$7:$F$91,3,0)</f>
        <v>Jose</v>
      </c>
      <c r="B2449" s="144" t="str">
        <f>VLOOKUP(D2449,Empresas!$D$7:$G$91,4,0)</f>
        <v>Wildor</v>
      </c>
      <c r="C2449" s="144" t="s">
        <v>544</v>
      </c>
      <c r="D2449" s="144" t="s">
        <v>486</v>
      </c>
      <c r="E2449" s="144" t="str">
        <f>VLOOKUP(D2449,Empresas!$D$7:$E$92,2,0)</f>
        <v>M &amp; C ANESTESIOLOGAS S.A.C.</v>
      </c>
      <c r="F2449" s="144" t="s">
        <v>189</v>
      </c>
      <c r="G2449" s="145">
        <f t="shared" si="404"/>
        <v>68</v>
      </c>
      <c r="H2449" s="145" t="str">
        <f>VLOOKUP(D2449,Empresas!$D$6:$L$92,7,0)</f>
        <v>Semestral</v>
      </c>
      <c r="I2449" s="144" t="str">
        <f>VLOOKUP(VLOOKUP(D2449&amp;"|"&amp;B2449,Empresas!$I$7:$CB$92,G2449,0),Tablas!$A$13:$B$14,2,0)</f>
        <v>No</v>
      </c>
      <c r="J2449" s="78"/>
      <c r="K2449" s="78"/>
      <c r="L2449" s="78"/>
      <c r="M2449" s="78"/>
      <c r="N2449" s="78"/>
      <c r="O2449" s="78"/>
      <c r="P2449" s="78"/>
      <c r="Q2449" s="78"/>
      <c r="R2449" s="78"/>
      <c r="S2449" s="78"/>
      <c r="T2449" s="78"/>
      <c r="U2449" s="78"/>
      <c r="V2449" s="78" t="str">
        <f>VLOOKUP(D2449,Empresas!$D$7:$CF$91,81,0)</f>
        <v>C</v>
      </c>
      <c r="W2449" s="78" t="str">
        <f>VLOOKUP(D2449,Empresas!$D$7:$M$91,10,0)</f>
        <v>Mype</v>
      </c>
      <c r="X2449" s="69" t="str">
        <f t="shared" si="399"/>
        <v>SI</v>
      </c>
      <c r="Y2449" s="153" t="str">
        <f t="shared" si="400"/>
        <v>No aplica</v>
      </c>
      <c r="Z2449" s="147">
        <f>IF(Y2449="No aplica",0,IF(I2449="no",0,IF(I2449="No aplica",0,IF(I2449="Si",1,IF(I2449="Fisico",1,IF(I2449="Electronico",2,VLOOKUP(C2449&amp;"|"&amp;B2449&amp;"|"&amp;D2449,Empresas!$C$6:$CC$92,G2449+6+1,0)))))))</f>
        <v>0</v>
      </c>
      <c r="AA2449" s="147">
        <f>IF(AND($I2449="Si",J2449=1),1,IF(AND($I2449="Fisico",J2449=1),1,IF(AND(J2449=1,$I2449="Electronico"),2,IF(J2449=1,VLOOKUP($C2449&amp;"|"&amp;$B2449&amp;"|"&amp;$D2449,Empresas!$C$6:$CC$92,$G2449+6+1,0),0))))</f>
        <v>0</v>
      </c>
      <c r="AB2449" s="147">
        <f>IF(AND($I2449="Si",K2449=1),1,IF(AND($I2449="Fisico",K2449=1),1,IF(AND(K2449=1,$I2449="Electronico"),2,IF(K2449=1,VLOOKUP($C2449&amp;"|"&amp;$B2449&amp;"|"&amp;$D2449,Empresas!$C$6:$CC$92,$G2449+6+1,0),0))))</f>
        <v>0</v>
      </c>
      <c r="AC2449" s="147">
        <f>IF(AND($I2449="Si",L2449=1),1,IF(AND($I2449="Fisico",L2449=1),1,IF(AND(L2449=1,$I2449="Electronico"),2,IF(L2449=1,VLOOKUP($C2449&amp;"|"&amp;$B2449&amp;"|"&amp;$D2449,Empresas!$C$6:$CC$92,$G2449+6+1,0),0))))</f>
        <v>0</v>
      </c>
      <c r="AD2449" s="147">
        <f>IF(AND($I2449="Si",M2449=1),1,IF(AND($I2449="Fisico",M2449=1),1,IF(AND(M2449=1,$I2449="Electronico"),2,IF(M2449=1,VLOOKUP($C2449&amp;"|"&amp;$B2449&amp;"|"&amp;$D2449,Empresas!$C$6:$CC$92,$G2449+6+1,0),0))))</f>
        <v>0</v>
      </c>
      <c r="AE2449" s="147">
        <f>IF(AND($I2449="Si",N2449=1),1,IF(AND($I2449="Fisico",N2449=1),1,IF(AND(N2449=1,$I2449="Electronico"),2,IF(N2449=1,VLOOKUP($C2449&amp;"|"&amp;$B2449&amp;"|"&amp;$D2449,Empresas!$C$6:$CC$92,$G2449+6+1,0),0))))</f>
        <v>0</v>
      </c>
      <c r="AF2449" s="147">
        <f>IF(AND($I2449="Si",O2449=1),1,IF(AND($I2449="Fisico",O2449=1),1,IF(AND(O2449=1,$I2449="Electronico"),2,IF(O2449=1,VLOOKUP($C2449&amp;"|"&amp;$B2449&amp;"|"&amp;$D2449,Empresas!$C$6:$CC$92,$G2449+6+1,0),0))))</f>
        <v>0</v>
      </c>
      <c r="AG2449" s="147">
        <f>IF(AND($I2449="Si",P2449=1),1,IF(AND($I2449="Fisico",P2449=1),1,IF(AND(P2449=1,$I2449="Electronico"),2,IF(P2449=1,VLOOKUP($C2449&amp;"|"&amp;$B2449&amp;"|"&amp;$D2449,Empresas!$C$6:$CC$92,$G2449+6+1,0),0))))</f>
        <v>0</v>
      </c>
      <c r="AH2449" s="147">
        <f>IF(AND($I2449="Si",Q2449=1),1,IF(AND($I2449="Fisico",Q2449=1),1,IF(AND(Q2449=1,$I2449="Electronico"),2,IF(Q2449=1,VLOOKUP($C2449&amp;"|"&amp;$B2449&amp;"|"&amp;$D2449,Empresas!$C$6:$CC$92,$G2449+6+1,0),0))))</f>
        <v>0</v>
      </c>
      <c r="AI2449" s="147">
        <f>IF(AND($I2449="Si",R2449=1),1,IF(AND($I2449="Fisico",R2449=1),1,IF(AND(R2449=1,$I2449="Electronico"),2,IF(R2449=1,VLOOKUP($C2449&amp;"|"&amp;$B2449&amp;"|"&amp;$D2449,Empresas!$C$6:$CC$92,$G2449+6+1,0),0))))</f>
        <v>0</v>
      </c>
      <c r="AJ2449" s="147">
        <f>IF(AND($I2449="Si",S2449=1),1,IF(AND($I2449="Fisico",S2449=1),1,IF(AND(S2449=1,$I2449="Electronico"),2,IF(S2449=1,VLOOKUP($C2449&amp;"|"&amp;$B2449&amp;"|"&amp;$D2449,Empresas!$C$6:$CC$92,$G2449+6+1,0),0))))</f>
        <v>0</v>
      </c>
      <c r="AK2449" s="147">
        <f>IF(AND($I2449="Si",T2449=1),1,IF(AND($I2449="Fisico",T2449=1),1,IF(AND(T2449=1,$I2449="Electronico"),2,IF(T2449=1,VLOOKUP($C2449&amp;"|"&amp;$B2449&amp;"|"&amp;$D2449,Empresas!$C$6:$CC$92,$G2449+6+1,0),0))))</f>
        <v>0</v>
      </c>
      <c r="AL2449" s="147">
        <f>IF(AND($I2449="Si",U2449=1),1,IF(AND($I2449="Fisico",U2449=1),1,IF(AND(U2449=1,$I2449="Electronico"),2,IF(U2449=1,VLOOKUP($C2449&amp;"|"&amp;$B2449&amp;"|"&amp;$D2449,Empresas!$C$6:$CC$92,$G2449+6+1,0),0))))</f>
        <v>0</v>
      </c>
      <c r="AM2449" s="149">
        <f t="shared" si="401"/>
        <v>0</v>
      </c>
      <c r="AN2449" s="149">
        <f t="shared" si="402"/>
        <v>0</v>
      </c>
      <c r="AO2449" s="152">
        <f t="shared" si="403"/>
        <v>0</v>
      </c>
    </row>
    <row r="2450" spans="1:41" x14ac:dyDescent="0.25">
      <c r="A2450" s="143" t="str">
        <f>VLOOKUP(D2450,Empresas!$D$7:$F$91,3,0)</f>
        <v>Jose</v>
      </c>
      <c r="B2450" s="144" t="str">
        <f>VLOOKUP(D2450,Empresas!$D$7:$G$91,4,0)</f>
        <v>Wildor</v>
      </c>
      <c r="C2450" s="144" t="s">
        <v>544</v>
      </c>
      <c r="D2450" s="144" t="s">
        <v>486</v>
      </c>
      <c r="E2450" s="144" t="str">
        <f>VLOOKUP(D2450,Empresas!$D$7:$E$92,2,0)</f>
        <v>M &amp; C ANESTESIOLOGAS S.A.C.</v>
      </c>
      <c r="F2450" s="144" t="s">
        <v>190</v>
      </c>
      <c r="G2450" s="145">
        <f t="shared" si="404"/>
        <v>69</v>
      </c>
      <c r="H2450" s="145" t="str">
        <f>VLOOKUP(D2450,Empresas!$D$6:$L$92,7,0)</f>
        <v>Semestral</v>
      </c>
      <c r="I2450" s="144" t="str">
        <f>VLOOKUP(VLOOKUP(D2450&amp;"|"&amp;B2450,Empresas!$I$7:$CB$92,G2450,0),Tablas!$A$13:$B$14,2,0)</f>
        <v>No</v>
      </c>
      <c r="J2450" s="78"/>
      <c r="K2450" s="78"/>
      <c r="L2450" s="78"/>
      <c r="M2450" s="78"/>
      <c r="N2450" s="78"/>
      <c r="O2450" s="78"/>
      <c r="P2450" s="78"/>
      <c r="Q2450" s="78"/>
      <c r="R2450" s="78"/>
      <c r="S2450" s="78"/>
      <c r="T2450" s="78"/>
      <c r="U2450" s="78"/>
      <c r="V2450" s="78" t="str">
        <f>VLOOKUP(D2450,Empresas!$D$7:$CF$91,81,0)</f>
        <v>C</v>
      </c>
      <c r="W2450" s="78" t="str">
        <f>VLOOKUP(D2450,Empresas!$D$7:$M$91,10,0)</f>
        <v>Mype</v>
      </c>
      <c r="X2450" s="69" t="str">
        <f t="shared" si="399"/>
        <v>NO</v>
      </c>
      <c r="Y2450" s="153" t="str">
        <f t="shared" si="400"/>
        <v>No aplica</v>
      </c>
      <c r="Z2450" s="147">
        <f>IF(Y2450="No aplica",0,IF(I2450="no",0,IF(I2450="No aplica",0,IF(I2450="Si",1,IF(I2450="Fisico",1,IF(I2450="Electronico",2,VLOOKUP(C2450&amp;"|"&amp;B2450&amp;"|"&amp;D2450,Empresas!$C$6:$CC$92,G2450+6+1,0)))))))</f>
        <v>0</v>
      </c>
      <c r="AA2450" s="147">
        <f>IF(AND($I2450="Si",J2450=1),1,IF(AND($I2450="Fisico",J2450=1),1,IF(AND(J2450=1,$I2450="Electronico"),2,IF(J2450=1,VLOOKUP($C2450&amp;"|"&amp;$B2450&amp;"|"&amp;$D2450,Empresas!$C$6:$CC$92,$G2450+6+1,0),0))))</f>
        <v>0</v>
      </c>
      <c r="AB2450" s="147">
        <f>IF(AND($I2450="Si",K2450=1),1,IF(AND($I2450="Fisico",K2450=1),1,IF(AND(K2450=1,$I2450="Electronico"),2,IF(K2450=1,VLOOKUP($C2450&amp;"|"&amp;$B2450&amp;"|"&amp;$D2450,Empresas!$C$6:$CC$92,$G2450+6+1,0),0))))</f>
        <v>0</v>
      </c>
      <c r="AC2450" s="147">
        <f>IF(AND($I2450="Si",L2450=1),1,IF(AND($I2450="Fisico",L2450=1),1,IF(AND(L2450=1,$I2450="Electronico"),2,IF(L2450=1,VLOOKUP($C2450&amp;"|"&amp;$B2450&amp;"|"&amp;$D2450,Empresas!$C$6:$CC$92,$G2450+6+1,0),0))))</f>
        <v>0</v>
      </c>
      <c r="AD2450" s="147">
        <f>IF(AND($I2450="Si",M2450=1),1,IF(AND($I2450="Fisico",M2450=1),1,IF(AND(M2450=1,$I2450="Electronico"),2,IF(M2450=1,VLOOKUP($C2450&amp;"|"&amp;$B2450&amp;"|"&amp;$D2450,Empresas!$C$6:$CC$92,$G2450+6+1,0),0))))</f>
        <v>0</v>
      </c>
      <c r="AE2450" s="147">
        <f>IF(AND($I2450="Si",N2450=1),1,IF(AND($I2450="Fisico",N2450=1),1,IF(AND(N2450=1,$I2450="Electronico"),2,IF(N2450=1,VLOOKUP($C2450&amp;"|"&amp;$B2450&amp;"|"&amp;$D2450,Empresas!$C$6:$CC$92,$G2450+6+1,0),0))))</f>
        <v>0</v>
      </c>
      <c r="AF2450" s="147">
        <f>IF(AND($I2450="Si",O2450=1),1,IF(AND($I2450="Fisico",O2450=1),1,IF(AND(O2450=1,$I2450="Electronico"),2,IF(O2450=1,VLOOKUP($C2450&amp;"|"&amp;$B2450&amp;"|"&amp;$D2450,Empresas!$C$6:$CC$92,$G2450+6+1,0),0))))</f>
        <v>0</v>
      </c>
      <c r="AG2450" s="147">
        <f>IF(AND($I2450="Si",P2450=1),1,IF(AND($I2450="Fisico",P2450=1),1,IF(AND(P2450=1,$I2450="Electronico"),2,IF(P2450=1,VLOOKUP($C2450&amp;"|"&amp;$B2450&amp;"|"&amp;$D2450,Empresas!$C$6:$CC$92,$G2450+6+1,0),0))))</f>
        <v>0</v>
      </c>
      <c r="AH2450" s="147">
        <f>IF(AND($I2450="Si",Q2450=1),1,IF(AND($I2450="Fisico",Q2450=1),1,IF(AND(Q2450=1,$I2450="Electronico"),2,IF(Q2450=1,VLOOKUP($C2450&amp;"|"&amp;$B2450&amp;"|"&amp;$D2450,Empresas!$C$6:$CC$92,$G2450+6+1,0),0))))</f>
        <v>0</v>
      </c>
      <c r="AI2450" s="147">
        <f>IF(AND($I2450="Si",R2450=1),1,IF(AND($I2450="Fisico",R2450=1),1,IF(AND(R2450=1,$I2450="Electronico"),2,IF(R2450=1,VLOOKUP($C2450&amp;"|"&amp;$B2450&amp;"|"&amp;$D2450,Empresas!$C$6:$CC$92,$G2450+6+1,0),0))))</f>
        <v>0</v>
      </c>
      <c r="AJ2450" s="147">
        <f>IF(AND($I2450="Si",S2450=1),1,IF(AND($I2450="Fisico",S2450=1),1,IF(AND(S2450=1,$I2450="Electronico"),2,IF(S2450=1,VLOOKUP($C2450&amp;"|"&amp;$B2450&amp;"|"&amp;$D2450,Empresas!$C$6:$CC$92,$G2450+6+1,0),0))))</f>
        <v>0</v>
      </c>
      <c r="AK2450" s="147">
        <f>IF(AND($I2450="Si",T2450=1),1,IF(AND($I2450="Fisico",T2450=1),1,IF(AND(T2450=1,$I2450="Electronico"),2,IF(T2450=1,VLOOKUP($C2450&amp;"|"&amp;$B2450&amp;"|"&amp;$D2450,Empresas!$C$6:$CC$92,$G2450+6+1,0),0))))</f>
        <v>0</v>
      </c>
      <c r="AL2450" s="147">
        <f>IF(AND($I2450="Si",U2450=1),1,IF(AND($I2450="Fisico",U2450=1),1,IF(AND(U2450=1,$I2450="Electronico"),2,IF(U2450=1,VLOOKUP($C2450&amp;"|"&amp;$B2450&amp;"|"&amp;$D2450,Empresas!$C$6:$CC$92,$G2450+6+1,0),0))))</f>
        <v>0</v>
      </c>
      <c r="AM2450" s="149">
        <f t="shared" si="401"/>
        <v>0</v>
      </c>
      <c r="AN2450" s="149">
        <f t="shared" si="402"/>
        <v>0</v>
      </c>
      <c r="AO2450" s="152">
        <f t="shared" si="403"/>
        <v>0</v>
      </c>
    </row>
    <row r="2451" spans="1:41" x14ac:dyDescent="0.25">
      <c r="A2451" s="143" t="str">
        <f>VLOOKUP(D2451,Empresas!$D$7:$F$91,3,0)</f>
        <v>Jose</v>
      </c>
      <c r="B2451" s="144" t="str">
        <f>VLOOKUP(D2451,Empresas!$D$7:$G$91,4,0)</f>
        <v>Wildor</v>
      </c>
      <c r="C2451" s="144" t="s">
        <v>544</v>
      </c>
      <c r="D2451" s="144" t="s">
        <v>486</v>
      </c>
      <c r="E2451" s="144" t="str">
        <f>VLOOKUP(D2451,Empresas!$D$7:$E$92,2,0)</f>
        <v>M &amp; C ANESTESIOLOGAS S.A.C.</v>
      </c>
      <c r="F2451" s="146" t="s">
        <v>191</v>
      </c>
      <c r="G2451" s="145">
        <f t="shared" si="404"/>
        <v>70</v>
      </c>
      <c r="H2451" s="145" t="str">
        <f>VLOOKUP(D2451,Empresas!$D$6:$L$92,7,0)</f>
        <v>Semestral</v>
      </c>
      <c r="I2451" s="144" t="str">
        <f>VLOOKUP(VLOOKUP(D2451&amp;"|"&amp;B2451,Empresas!$I$7:$CB$92,G2451,0),Tablas!$A$13:$B$14,2,0)</f>
        <v>No</v>
      </c>
      <c r="J2451" s="78"/>
      <c r="K2451" s="78"/>
      <c r="L2451" s="78"/>
      <c r="M2451" s="78"/>
      <c r="N2451" s="78"/>
      <c r="O2451" s="78"/>
      <c r="P2451" s="78"/>
      <c r="Q2451" s="78"/>
      <c r="R2451" s="78"/>
      <c r="S2451" s="78"/>
      <c r="T2451" s="78"/>
      <c r="U2451" s="78"/>
      <c r="V2451" s="78" t="str">
        <f>VLOOKUP(D2451,Empresas!$D$7:$CF$91,81,0)</f>
        <v>C</v>
      </c>
      <c r="W2451" s="78" t="str">
        <f>VLOOKUP(D2451,Empresas!$D$7:$M$91,10,0)</f>
        <v>Mype</v>
      </c>
      <c r="X2451" s="69" t="str">
        <f t="shared" si="399"/>
        <v>NO</v>
      </c>
      <c r="Y2451" s="153" t="str">
        <f t="shared" si="400"/>
        <v>No aplica</v>
      </c>
      <c r="Z2451" s="147">
        <f>IF(Y2451="No aplica",0,IF(I2451="no",0,IF(I2451="No aplica",0,IF(I2451="Si",1,IF(I2451="Fisico",1,IF(I2451="Electronico",2,VLOOKUP(C2451&amp;"|"&amp;B2451&amp;"|"&amp;D2451,Empresas!$C$6:$CC$92,G2451+6+1,0)))))))</f>
        <v>0</v>
      </c>
      <c r="AA2451" s="147">
        <f>IF(AND($I2451="Si",J2451=1),1,IF(AND($I2451="Fisico",J2451=1),1,IF(AND(J2451=1,$I2451="Electronico"),2,IF(J2451=1,VLOOKUP($C2451&amp;"|"&amp;$B2451&amp;"|"&amp;$D2451,Empresas!$C$6:$CC$92,$G2451+6+1,0),0))))</f>
        <v>0</v>
      </c>
      <c r="AB2451" s="147">
        <f>IF(AND($I2451="Si",K2451=1),1,IF(AND($I2451="Fisico",K2451=1),1,IF(AND(K2451=1,$I2451="Electronico"),2,IF(K2451=1,VLOOKUP($C2451&amp;"|"&amp;$B2451&amp;"|"&amp;$D2451,Empresas!$C$6:$CC$92,$G2451+6+1,0),0))))</f>
        <v>0</v>
      </c>
      <c r="AC2451" s="147">
        <f>IF(AND($I2451="Si",L2451=1),1,IF(AND($I2451="Fisico",L2451=1),1,IF(AND(L2451=1,$I2451="Electronico"),2,IF(L2451=1,VLOOKUP($C2451&amp;"|"&amp;$B2451&amp;"|"&amp;$D2451,Empresas!$C$6:$CC$92,$G2451+6+1,0),0))))</f>
        <v>0</v>
      </c>
      <c r="AD2451" s="147">
        <f>IF(AND($I2451="Si",M2451=1),1,IF(AND($I2451="Fisico",M2451=1),1,IF(AND(M2451=1,$I2451="Electronico"),2,IF(M2451=1,VLOOKUP($C2451&amp;"|"&amp;$B2451&amp;"|"&amp;$D2451,Empresas!$C$6:$CC$92,$G2451+6+1,0),0))))</f>
        <v>0</v>
      </c>
      <c r="AE2451" s="147">
        <f>IF(AND($I2451="Si",N2451=1),1,IF(AND($I2451="Fisico",N2451=1),1,IF(AND(N2451=1,$I2451="Electronico"),2,IF(N2451=1,VLOOKUP($C2451&amp;"|"&amp;$B2451&amp;"|"&amp;$D2451,Empresas!$C$6:$CC$92,$G2451+6+1,0),0))))</f>
        <v>0</v>
      </c>
      <c r="AF2451" s="147">
        <f>IF(AND($I2451="Si",O2451=1),1,IF(AND($I2451="Fisico",O2451=1),1,IF(AND(O2451=1,$I2451="Electronico"),2,IF(O2451=1,VLOOKUP($C2451&amp;"|"&amp;$B2451&amp;"|"&amp;$D2451,Empresas!$C$6:$CC$92,$G2451+6+1,0),0))))</f>
        <v>0</v>
      </c>
      <c r="AG2451" s="147">
        <f>IF(AND($I2451="Si",P2451=1),1,IF(AND($I2451="Fisico",P2451=1),1,IF(AND(P2451=1,$I2451="Electronico"),2,IF(P2451=1,VLOOKUP($C2451&amp;"|"&amp;$B2451&amp;"|"&amp;$D2451,Empresas!$C$6:$CC$92,$G2451+6+1,0),0))))</f>
        <v>0</v>
      </c>
      <c r="AH2451" s="147">
        <f>IF(AND($I2451="Si",Q2451=1),1,IF(AND($I2451="Fisico",Q2451=1),1,IF(AND(Q2451=1,$I2451="Electronico"),2,IF(Q2451=1,VLOOKUP($C2451&amp;"|"&amp;$B2451&amp;"|"&amp;$D2451,Empresas!$C$6:$CC$92,$G2451+6+1,0),0))))</f>
        <v>0</v>
      </c>
      <c r="AI2451" s="147">
        <f>IF(AND($I2451="Si",R2451=1),1,IF(AND($I2451="Fisico",R2451=1),1,IF(AND(R2451=1,$I2451="Electronico"),2,IF(R2451=1,VLOOKUP($C2451&amp;"|"&amp;$B2451&amp;"|"&amp;$D2451,Empresas!$C$6:$CC$92,$G2451+6+1,0),0))))</f>
        <v>0</v>
      </c>
      <c r="AJ2451" s="147">
        <f>IF(AND($I2451="Si",S2451=1),1,IF(AND($I2451="Fisico",S2451=1),1,IF(AND(S2451=1,$I2451="Electronico"),2,IF(S2451=1,VLOOKUP($C2451&amp;"|"&amp;$B2451&amp;"|"&amp;$D2451,Empresas!$C$6:$CC$92,$G2451+6+1,0),0))))</f>
        <v>0</v>
      </c>
      <c r="AK2451" s="147">
        <f>IF(AND($I2451="Si",T2451=1),1,IF(AND($I2451="Fisico",T2451=1),1,IF(AND(T2451=1,$I2451="Electronico"),2,IF(T2451=1,VLOOKUP($C2451&amp;"|"&amp;$B2451&amp;"|"&amp;$D2451,Empresas!$C$6:$CC$92,$G2451+6+1,0),0))))</f>
        <v>0</v>
      </c>
      <c r="AL2451" s="147">
        <f>IF(AND($I2451="Si",U2451=1),1,IF(AND($I2451="Fisico",U2451=1),1,IF(AND(U2451=1,$I2451="Electronico"),2,IF(U2451=1,VLOOKUP($C2451&amp;"|"&amp;$B2451&amp;"|"&amp;$D2451,Empresas!$C$6:$CC$92,$G2451+6+1,0),0))))</f>
        <v>0</v>
      </c>
      <c r="AM2451" s="149">
        <f t="shared" si="401"/>
        <v>0</v>
      </c>
      <c r="AN2451" s="149">
        <f t="shared" si="402"/>
        <v>0</v>
      </c>
      <c r="AO2451" s="152">
        <f t="shared" si="403"/>
        <v>0</v>
      </c>
    </row>
    <row r="2452" spans="1:41" x14ac:dyDescent="0.25">
      <c r="A2452" s="143" t="str">
        <f>VLOOKUP(D2452,Empresas!$D$7:$F$91,3,0)</f>
        <v>Jose</v>
      </c>
      <c r="B2452" s="144" t="str">
        <f>VLOOKUP(D2452,Empresas!$D$7:$G$91,4,0)</f>
        <v>Wildor</v>
      </c>
      <c r="C2452" s="144" t="s">
        <v>544</v>
      </c>
      <c r="D2452" s="144" t="s">
        <v>486</v>
      </c>
      <c r="E2452" s="144" t="str">
        <f>VLOOKUP(D2452,Empresas!$D$7:$E$92,2,0)</f>
        <v>M &amp; C ANESTESIOLOGAS S.A.C.</v>
      </c>
      <c r="F2452" s="144" t="s">
        <v>192</v>
      </c>
      <c r="G2452" s="145">
        <f t="shared" si="404"/>
        <v>71</v>
      </c>
      <c r="H2452" s="145" t="str">
        <f>VLOOKUP(D2452,Empresas!$D$6:$L$92,7,0)</f>
        <v>Semestral</v>
      </c>
      <c r="I2452" s="144" t="str">
        <f>VLOOKUP(VLOOKUP(D2452&amp;"|"&amp;B2452,Empresas!$I$7:$CB$92,G2452,0),Tablas!$A$13:$B$14,2,0)</f>
        <v>No</v>
      </c>
      <c r="J2452" s="78"/>
      <c r="K2452" s="78"/>
      <c r="L2452" s="78"/>
      <c r="M2452" s="78"/>
      <c r="N2452" s="78"/>
      <c r="O2452" s="78"/>
      <c r="P2452" s="78"/>
      <c r="Q2452" s="78"/>
      <c r="R2452" s="78"/>
      <c r="S2452" s="78"/>
      <c r="T2452" s="78"/>
      <c r="U2452" s="78"/>
      <c r="V2452" s="78" t="str">
        <f>VLOOKUP(D2452,Empresas!$D$7:$CF$91,81,0)</f>
        <v>C</v>
      </c>
      <c r="W2452" s="78" t="str">
        <f>VLOOKUP(D2452,Empresas!$D$7:$M$91,10,0)</f>
        <v>Mype</v>
      </c>
      <c r="X2452" s="69" t="str">
        <f t="shared" si="399"/>
        <v>NO</v>
      </c>
      <c r="Y2452" s="153" t="str">
        <f t="shared" si="400"/>
        <v>No aplica</v>
      </c>
      <c r="Z2452" s="147">
        <f>IF(Y2452="No aplica",0,IF(I2452="no",0,IF(I2452="No aplica",0,IF(I2452="Si",1,IF(I2452="Fisico",1,IF(I2452="Electronico",2,VLOOKUP(C2452&amp;"|"&amp;B2452&amp;"|"&amp;D2452,Empresas!$C$6:$CC$92,G2452+6+1,0)))))))</f>
        <v>0</v>
      </c>
      <c r="AA2452" s="147">
        <f>IF(AND($I2452="Si",J2452=1),1,IF(AND($I2452="Fisico",J2452=1),1,IF(AND(J2452=1,$I2452="Electronico"),2,IF(J2452=1,VLOOKUP($C2452&amp;"|"&amp;$B2452&amp;"|"&amp;$D2452,Empresas!$C$6:$CC$92,$G2452+6+1,0),0))))</f>
        <v>0</v>
      </c>
      <c r="AB2452" s="147">
        <f>IF(AND($I2452="Si",K2452=1),1,IF(AND($I2452="Fisico",K2452=1),1,IF(AND(K2452=1,$I2452="Electronico"),2,IF(K2452=1,VLOOKUP($C2452&amp;"|"&amp;$B2452&amp;"|"&amp;$D2452,Empresas!$C$6:$CC$92,$G2452+6+1,0),0))))</f>
        <v>0</v>
      </c>
      <c r="AC2452" s="147">
        <f>IF(AND($I2452="Si",L2452=1),1,IF(AND($I2452="Fisico",L2452=1),1,IF(AND(L2452=1,$I2452="Electronico"),2,IF(L2452=1,VLOOKUP($C2452&amp;"|"&amp;$B2452&amp;"|"&amp;$D2452,Empresas!$C$6:$CC$92,$G2452+6+1,0),0))))</f>
        <v>0</v>
      </c>
      <c r="AD2452" s="147">
        <f>IF(AND($I2452="Si",M2452=1),1,IF(AND($I2452="Fisico",M2452=1),1,IF(AND(M2452=1,$I2452="Electronico"),2,IF(M2452=1,VLOOKUP($C2452&amp;"|"&amp;$B2452&amp;"|"&amp;$D2452,Empresas!$C$6:$CC$92,$G2452+6+1,0),0))))</f>
        <v>0</v>
      </c>
      <c r="AE2452" s="147">
        <f>IF(AND($I2452="Si",N2452=1),1,IF(AND($I2452="Fisico",N2452=1),1,IF(AND(N2452=1,$I2452="Electronico"),2,IF(N2452=1,VLOOKUP($C2452&amp;"|"&amp;$B2452&amp;"|"&amp;$D2452,Empresas!$C$6:$CC$92,$G2452+6+1,0),0))))</f>
        <v>0</v>
      </c>
      <c r="AF2452" s="147">
        <f>IF(AND($I2452="Si",O2452=1),1,IF(AND($I2452="Fisico",O2452=1),1,IF(AND(O2452=1,$I2452="Electronico"),2,IF(O2452=1,VLOOKUP($C2452&amp;"|"&amp;$B2452&amp;"|"&amp;$D2452,Empresas!$C$6:$CC$92,$G2452+6+1,0),0))))</f>
        <v>0</v>
      </c>
      <c r="AG2452" s="147">
        <f>IF(AND($I2452="Si",P2452=1),1,IF(AND($I2452="Fisico",P2452=1),1,IF(AND(P2452=1,$I2452="Electronico"),2,IF(P2452=1,VLOOKUP($C2452&amp;"|"&amp;$B2452&amp;"|"&amp;$D2452,Empresas!$C$6:$CC$92,$G2452+6+1,0),0))))</f>
        <v>0</v>
      </c>
      <c r="AH2452" s="147">
        <f>IF(AND($I2452="Si",Q2452=1),1,IF(AND($I2452="Fisico",Q2452=1),1,IF(AND(Q2452=1,$I2452="Electronico"),2,IF(Q2452=1,VLOOKUP($C2452&amp;"|"&amp;$B2452&amp;"|"&amp;$D2452,Empresas!$C$6:$CC$92,$G2452+6+1,0),0))))</f>
        <v>0</v>
      </c>
      <c r="AI2452" s="147">
        <f>IF(AND($I2452="Si",R2452=1),1,IF(AND($I2452="Fisico",R2452=1),1,IF(AND(R2452=1,$I2452="Electronico"),2,IF(R2452=1,VLOOKUP($C2452&amp;"|"&amp;$B2452&amp;"|"&amp;$D2452,Empresas!$C$6:$CC$92,$G2452+6+1,0),0))))</f>
        <v>0</v>
      </c>
      <c r="AJ2452" s="147">
        <f>IF(AND($I2452="Si",S2452=1),1,IF(AND($I2452="Fisico",S2452=1),1,IF(AND(S2452=1,$I2452="Electronico"),2,IF(S2452=1,VLOOKUP($C2452&amp;"|"&amp;$B2452&amp;"|"&amp;$D2452,Empresas!$C$6:$CC$92,$G2452+6+1,0),0))))</f>
        <v>0</v>
      </c>
      <c r="AK2452" s="147">
        <f>IF(AND($I2452="Si",T2452=1),1,IF(AND($I2452="Fisico",T2452=1),1,IF(AND(T2452=1,$I2452="Electronico"),2,IF(T2452=1,VLOOKUP($C2452&amp;"|"&amp;$B2452&amp;"|"&amp;$D2452,Empresas!$C$6:$CC$92,$G2452+6+1,0),0))))</f>
        <v>0</v>
      </c>
      <c r="AL2452" s="147">
        <f>IF(AND($I2452="Si",U2452=1),1,IF(AND($I2452="Fisico",U2452=1),1,IF(AND(U2452=1,$I2452="Electronico"),2,IF(U2452=1,VLOOKUP($C2452&amp;"|"&amp;$B2452&amp;"|"&amp;$D2452,Empresas!$C$6:$CC$92,$G2452+6+1,0),0))))</f>
        <v>0</v>
      </c>
      <c r="AM2452" s="149">
        <f t="shared" si="401"/>
        <v>0</v>
      </c>
      <c r="AN2452" s="149">
        <f t="shared" si="402"/>
        <v>0</v>
      </c>
      <c r="AO2452" s="152">
        <f t="shared" si="403"/>
        <v>0</v>
      </c>
    </row>
    <row r="2453" spans="1:41" x14ac:dyDescent="0.25">
      <c r="A2453" s="137" t="str">
        <f>VLOOKUP(D2453,Empresas!$D$7:$F$91,3,0)</f>
        <v>Gerencia</v>
      </c>
      <c r="B2453" s="138" t="str">
        <f>VLOOKUP(D2453,Empresas!$D$7:$G$91,4,0)</f>
        <v>Yeleydi</v>
      </c>
      <c r="C2453" s="138" t="s">
        <v>544</v>
      </c>
      <c r="D2453" s="138" t="s">
        <v>488</v>
      </c>
      <c r="E2453" s="138" t="str">
        <f>VLOOKUP(D2453,Empresas!$D$7:$E$92,2,0)</f>
        <v>PARAISO VIP SAC</v>
      </c>
      <c r="F2453" s="138" t="s">
        <v>158</v>
      </c>
      <c r="G2453" s="139">
        <f>+Empresas!$O$2</f>
        <v>7</v>
      </c>
      <c r="H2453" s="139" t="str">
        <f>VLOOKUP(D2453,Empresas!$D$6:$L$92,7,0)</f>
        <v>Semestral</v>
      </c>
      <c r="I2453" s="138" t="str">
        <f>VLOOKUP(VLOOKUP(D2453&amp;"|"&amp;B2453,Empresas!$I$7:$CB$92,G2453,0),Tablas!$A$3:$B$5,2,0)</f>
        <v>Solo analisis</v>
      </c>
      <c r="J2453" s="78">
        <v>1</v>
      </c>
      <c r="K2453" s="78">
        <v>1</v>
      </c>
      <c r="L2453" s="78">
        <v>1</v>
      </c>
      <c r="M2453" s="78">
        <v>1</v>
      </c>
      <c r="N2453" s="78">
        <v>1</v>
      </c>
      <c r="O2453" s="78">
        <v>1</v>
      </c>
      <c r="P2453" s="78">
        <v>1</v>
      </c>
      <c r="Q2453" s="78">
        <v>1</v>
      </c>
      <c r="R2453" s="78"/>
      <c r="S2453" s="78"/>
      <c r="T2453" s="78"/>
      <c r="U2453" s="78"/>
      <c r="V2453" s="78" t="str">
        <f>VLOOKUP(D2453,Empresas!$D$7:$CF$91,81,0)</f>
        <v>C</v>
      </c>
      <c r="W2453" s="78" t="str">
        <f>VLOOKUP(D2453,Empresas!$D$7:$M$91,10,0)</f>
        <v>Mype</v>
      </c>
      <c r="X2453" s="69" t="str">
        <f t="shared" si="399"/>
        <v>SI</v>
      </c>
      <c r="Y2453" s="153" t="str">
        <f t="shared" si="400"/>
        <v>Si aplica</v>
      </c>
      <c r="Z2453" s="147">
        <f>IF(Y2453="No aplica",0,IF(I2453="no",0,IF(I2453="No aplica",0,IF(I2453="Si",1,IF(I2453="Fisico",1,IF(I2453="Electronico",2,VLOOKUP(C2453&amp;"|"&amp;B2453&amp;"|"&amp;D2453,Empresas!$C$6:$CC$92,G2453+6+1,0)))))))</f>
        <v>0.5</v>
      </c>
      <c r="AA2453" s="147">
        <f>IF(AND($I2453="Si",J2453=1),1,IF(AND($I2453="Fisico",J2453=1),1,IF(AND(J2453=1,$I2453="Electronico"),2,IF(J2453=1,VLOOKUP($C2453&amp;"|"&amp;$B2453&amp;"|"&amp;$D2453,Empresas!$C$6:$CC$92,$G2453+6+1,0),0))))</f>
        <v>0.5</v>
      </c>
      <c r="AB2453" s="147">
        <f>IF(AND($I2453="Si",K2453=1),1,IF(AND($I2453="Fisico",K2453=1),1,IF(AND(K2453=1,$I2453="Electronico"),2,IF(K2453=1,VLOOKUP($C2453&amp;"|"&amp;$B2453&amp;"|"&amp;$D2453,Empresas!$C$6:$CC$92,$G2453+6+1,0),0))))</f>
        <v>0.5</v>
      </c>
      <c r="AC2453" s="147">
        <f>IF(AND($I2453="Si",L2453=1),1,IF(AND($I2453="Fisico",L2453=1),1,IF(AND(L2453=1,$I2453="Electronico"),2,IF(L2453=1,VLOOKUP($C2453&amp;"|"&amp;$B2453&amp;"|"&amp;$D2453,Empresas!$C$6:$CC$92,$G2453+6+1,0),0))))</f>
        <v>0.5</v>
      </c>
      <c r="AD2453" s="147">
        <f>IF(AND($I2453="Si",M2453=1),1,IF(AND($I2453="Fisico",M2453=1),1,IF(AND(M2453=1,$I2453="Electronico"),2,IF(M2453=1,VLOOKUP($C2453&amp;"|"&amp;$B2453&amp;"|"&amp;$D2453,Empresas!$C$6:$CC$92,$G2453+6+1,0),0))))</f>
        <v>0.5</v>
      </c>
      <c r="AE2453" s="147">
        <f>IF(AND($I2453="Si",N2453=1),1,IF(AND($I2453="Fisico",N2453=1),1,IF(AND(N2453=1,$I2453="Electronico"),2,IF(N2453=1,VLOOKUP($C2453&amp;"|"&amp;$B2453&amp;"|"&amp;$D2453,Empresas!$C$6:$CC$92,$G2453+6+1,0),0))))</f>
        <v>0.5</v>
      </c>
      <c r="AF2453" s="147">
        <f>IF(AND($I2453="Si",O2453=1),1,IF(AND($I2453="Fisico",O2453=1),1,IF(AND(O2453=1,$I2453="Electronico"),2,IF(O2453=1,VLOOKUP($C2453&amp;"|"&amp;$B2453&amp;"|"&amp;$D2453,Empresas!$C$6:$CC$92,$G2453+6+1,0),0))))</f>
        <v>0.5</v>
      </c>
      <c r="AG2453" s="147">
        <f>IF(AND($I2453="Si",P2453=1),1,IF(AND($I2453="Fisico",P2453=1),1,IF(AND(P2453=1,$I2453="Electronico"),2,IF(P2453=1,VLOOKUP($C2453&amp;"|"&amp;$B2453&amp;"|"&amp;$D2453,Empresas!$C$6:$CC$92,$G2453+6+1,0),0))))</f>
        <v>0.5</v>
      </c>
      <c r="AH2453" s="147">
        <f>IF(AND($I2453="Si",Q2453=1),1,IF(AND($I2453="Fisico",Q2453=1),1,IF(AND(Q2453=1,$I2453="Electronico"),2,IF(Q2453=1,VLOOKUP($C2453&amp;"|"&amp;$B2453&amp;"|"&amp;$D2453,Empresas!$C$6:$CC$92,$G2453+6+1,0),0))))</f>
        <v>0.5</v>
      </c>
      <c r="AI2453" s="147">
        <f>IF(AND($I2453="Si",R2453=1),1,IF(AND($I2453="Fisico",R2453=1),1,IF(AND(R2453=1,$I2453="Electronico"),2,IF(R2453=1,VLOOKUP($C2453&amp;"|"&amp;$B2453&amp;"|"&amp;$D2453,Empresas!$C$6:$CC$92,$G2453+6+1,0),0))))</f>
        <v>0</v>
      </c>
      <c r="AJ2453" s="147">
        <f>IF(AND($I2453="Si",S2453=1),1,IF(AND($I2453="Fisico",S2453=1),1,IF(AND(S2453=1,$I2453="Electronico"),2,IF(S2453=1,VLOOKUP($C2453&amp;"|"&amp;$B2453&amp;"|"&amp;$D2453,Empresas!$C$6:$CC$92,$G2453+6+1,0),0))))</f>
        <v>0</v>
      </c>
      <c r="AK2453" s="147">
        <f>IF(AND($I2453="Si",T2453=1),1,IF(AND($I2453="Fisico",T2453=1),1,IF(AND(T2453=1,$I2453="Electronico"),2,IF(T2453=1,VLOOKUP($C2453&amp;"|"&amp;$B2453&amp;"|"&amp;$D2453,Empresas!$C$6:$CC$92,$G2453+6+1,0),0))))</f>
        <v>0</v>
      </c>
      <c r="AL2453" s="147">
        <f>IF(AND($I2453="Si",U2453=1),1,IF(AND($I2453="Fisico",U2453=1),1,IF(AND(U2453=1,$I2453="Electronico"),2,IF(U2453=1,VLOOKUP($C2453&amp;"|"&amp;$B2453&amp;"|"&amp;$D2453,Empresas!$C$6:$CC$92,$G2453+6+1,0),0))))</f>
        <v>0</v>
      </c>
      <c r="AM2453" s="149">
        <f t="shared" si="401"/>
        <v>4</v>
      </c>
      <c r="AN2453" s="149">
        <f t="shared" si="402"/>
        <v>4</v>
      </c>
      <c r="AO2453" s="152">
        <f t="shared" si="403"/>
        <v>1</v>
      </c>
    </row>
    <row r="2454" spans="1:41" x14ac:dyDescent="0.25">
      <c r="A2454" s="137" t="str">
        <f>VLOOKUP(D2454,Empresas!$D$7:$F$91,3,0)</f>
        <v>Gerencia</v>
      </c>
      <c r="B2454" s="138" t="str">
        <f>VLOOKUP(D2454,Empresas!$D$7:$G$91,4,0)</f>
        <v>Yeleydi</v>
      </c>
      <c r="C2454" s="138" t="s">
        <v>544</v>
      </c>
      <c r="D2454" s="138" t="s">
        <v>488</v>
      </c>
      <c r="E2454" s="138" t="str">
        <f>VLOOKUP(D2454,Empresas!$D$7:$E$92,2,0)</f>
        <v>PARAISO VIP SAC</v>
      </c>
      <c r="F2454" s="138" t="s">
        <v>159</v>
      </c>
      <c r="G2454" s="139">
        <f>+G2453+3</f>
        <v>10</v>
      </c>
      <c r="H2454" s="139" t="str">
        <f>VLOOKUP(D2454,Empresas!$D$6:$L$92,7,0)</f>
        <v>Semestral</v>
      </c>
      <c r="I2454" s="138" t="str">
        <f>VLOOKUP(VLOOKUP(D2454&amp;"|"&amp;B2454,Empresas!$I$7:$CB$92,G2454,0),Tablas!$A$3:$B$5,2,0)</f>
        <v>Solo analisis</v>
      </c>
      <c r="J2454" s="78">
        <v>1</v>
      </c>
      <c r="K2454" s="78">
        <v>1</v>
      </c>
      <c r="L2454" s="78">
        <v>1</v>
      </c>
      <c r="M2454" s="78">
        <v>1</v>
      </c>
      <c r="N2454" s="78">
        <v>1</v>
      </c>
      <c r="O2454" s="78">
        <v>1</v>
      </c>
      <c r="P2454" s="78">
        <v>1</v>
      </c>
      <c r="Q2454" s="78">
        <v>1</v>
      </c>
      <c r="R2454" s="78"/>
      <c r="S2454" s="78"/>
      <c r="T2454" s="78"/>
      <c r="U2454" s="78"/>
      <c r="V2454" s="78" t="str">
        <f>VLOOKUP(D2454,Empresas!$D$7:$CF$91,81,0)</f>
        <v>C</v>
      </c>
      <c r="W2454" s="78" t="str">
        <f>VLOOKUP(D2454,Empresas!$D$7:$M$91,10,0)</f>
        <v>Mype</v>
      </c>
      <c r="X2454" s="69" t="str">
        <f t="shared" si="399"/>
        <v>SI</v>
      </c>
      <c r="Y2454" s="153" t="str">
        <f t="shared" si="400"/>
        <v>Si aplica</v>
      </c>
      <c r="Z2454" s="147">
        <f>IF(Y2454="No aplica",0,IF(I2454="no",0,IF(I2454="No aplica",0,IF(I2454="Si",1,IF(I2454="Fisico",1,IF(I2454="Electronico",2,VLOOKUP(C2454&amp;"|"&amp;B2454&amp;"|"&amp;D2454,Empresas!$C$6:$CC$92,G2454+6+1,0)))))))</f>
        <v>0.5</v>
      </c>
      <c r="AA2454" s="147">
        <f>IF(AND($I2454="Si",J2454=1),1,IF(AND($I2454="Fisico",J2454=1),1,IF(AND(J2454=1,$I2454="Electronico"),2,IF(J2454=1,VLOOKUP($C2454&amp;"|"&amp;$B2454&amp;"|"&amp;$D2454,Empresas!$C$6:$CC$92,$G2454+6+1,0),0))))</f>
        <v>0.5</v>
      </c>
      <c r="AB2454" s="147">
        <f>IF(AND($I2454="Si",K2454=1),1,IF(AND($I2454="Fisico",K2454=1),1,IF(AND(K2454=1,$I2454="Electronico"),2,IF(K2454=1,VLOOKUP($C2454&amp;"|"&amp;$B2454&amp;"|"&amp;$D2454,Empresas!$C$6:$CC$92,$G2454+6+1,0),0))))</f>
        <v>0.5</v>
      </c>
      <c r="AC2454" s="147">
        <f>IF(AND($I2454="Si",L2454=1),1,IF(AND($I2454="Fisico",L2454=1),1,IF(AND(L2454=1,$I2454="Electronico"),2,IF(L2454=1,VLOOKUP($C2454&amp;"|"&amp;$B2454&amp;"|"&amp;$D2454,Empresas!$C$6:$CC$92,$G2454+6+1,0),0))))</f>
        <v>0.5</v>
      </c>
      <c r="AD2454" s="147">
        <f>IF(AND($I2454="Si",M2454=1),1,IF(AND($I2454="Fisico",M2454=1),1,IF(AND(M2454=1,$I2454="Electronico"),2,IF(M2454=1,VLOOKUP($C2454&amp;"|"&amp;$B2454&amp;"|"&amp;$D2454,Empresas!$C$6:$CC$92,$G2454+6+1,0),0))))</f>
        <v>0.5</v>
      </c>
      <c r="AE2454" s="147">
        <f>IF(AND($I2454="Si",N2454=1),1,IF(AND($I2454="Fisico",N2454=1),1,IF(AND(N2454=1,$I2454="Electronico"),2,IF(N2454=1,VLOOKUP($C2454&amp;"|"&amp;$B2454&amp;"|"&amp;$D2454,Empresas!$C$6:$CC$92,$G2454+6+1,0),0))))</f>
        <v>0.5</v>
      </c>
      <c r="AF2454" s="147">
        <f>IF(AND($I2454="Si",O2454=1),1,IF(AND($I2454="Fisico",O2454=1),1,IF(AND(O2454=1,$I2454="Electronico"),2,IF(O2454=1,VLOOKUP($C2454&amp;"|"&amp;$B2454&amp;"|"&amp;$D2454,Empresas!$C$6:$CC$92,$G2454+6+1,0),0))))</f>
        <v>0.5</v>
      </c>
      <c r="AG2454" s="147">
        <f>IF(AND($I2454="Si",P2454=1),1,IF(AND($I2454="Fisico",P2454=1),1,IF(AND(P2454=1,$I2454="Electronico"),2,IF(P2454=1,VLOOKUP($C2454&amp;"|"&amp;$B2454&amp;"|"&amp;$D2454,Empresas!$C$6:$CC$92,$G2454+6+1,0),0))))</f>
        <v>0.5</v>
      </c>
      <c r="AH2454" s="147">
        <f>IF(AND($I2454="Si",Q2454=1),1,IF(AND($I2454="Fisico",Q2454=1),1,IF(AND(Q2454=1,$I2454="Electronico"),2,IF(Q2454=1,VLOOKUP($C2454&amp;"|"&amp;$B2454&amp;"|"&amp;$D2454,Empresas!$C$6:$CC$92,$G2454+6+1,0),0))))</f>
        <v>0.5</v>
      </c>
      <c r="AI2454" s="147">
        <f>IF(AND($I2454="Si",R2454=1),1,IF(AND($I2454="Fisico",R2454=1),1,IF(AND(R2454=1,$I2454="Electronico"),2,IF(R2454=1,VLOOKUP($C2454&amp;"|"&amp;$B2454&amp;"|"&amp;$D2454,Empresas!$C$6:$CC$92,$G2454+6+1,0),0))))</f>
        <v>0</v>
      </c>
      <c r="AJ2454" s="147">
        <f>IF(AND($I2454="Si",S2454=1),1,IF(AND($I2454="Fisico",S2454=1),1,IF(AND(S2454=1,$I2454="Electronico"),2,IF(S2454=1,VLOOKUP($C2454&amp;"|"&amp;$B2454&amp;"|"&amp;$D2454,Empresas!$C$6:$CC$92,$G2454+6+1,0),0))))</f>
        <v>0</v>
      </c>
      <c r="AK2454" s="147">
        <f>IF(AND($I2454="Si",T2454=1),1,IF(AND($I2454="Fisico",T2454=1),1,IF(AND(T2454=1,$I2454="Electronico"),2,IF(T2454=1,VLOOKUP($C2454&amp;"|"&amp;$B2454&amp;"|"&amp;$D2454,Empresas!$C$6:$CC$92,$G2454+6+1,0),0))))</f>
        <v>0</v>
      </c>
      <c r="AL2454" s="147">
        <f>IF(AND($I2454="Si",U2454=1),1,IF(AND($I2454="Fisico",U2454=1),1,IF(AND(U2454=1,$I2454="Electronico"),2,IF(U2454=1,VLOOKUP($C2454&amp;"|"&amp;$B2454&amp;"|"&amp;$D2454,Empresas!$C$6:$CC$92,$G2454+6+1,0),0))))</f>
        <v>0</v>
      </c>
      <c r="AM2454" s="149">
        <f t="shared" si="401"/>
        <v>4</v>
      </c>
      <c r="AN2454" s="149">
        <f t="shared" si="402"/>
        <v>4</v>
      </c>
      <c r="AO2454" s="152">
        <f t="shared" si="403"/>
        <v>1</v>
      </c>
    </row>
    <row r="2455" spans="1:41" x14ac:dyDescent="0.25">
      <c r="A2455" s="137" t="str">
        <f>VLOOKUP(D2455,Empresas!$D$7:$F$91,3,0)</f>
        <v>Gerencia</v>
      </c>
      <c r="B2455" s="138" t="str">
        <f>VLOOKUP(D2455,Empresas!$D$7:$G$91,4,0)</f>
        <v>Yeleydi</v>
      </c>
      <c r="C2455" s="138" t="s">
        <v>544</v>
      </c>
      <c r="D2455" s="138" t="s">
        <v>488</v>
      </c>
      <c r="E2455" s="138" t="str">
        <f>VLOOKUP(D2455,Empresas!$D$7:$E$92,2,0)</f>
        <v>PARAISO VIP SAC</v>
      </c>
      <c r="F2455" s="138" t="s">
        <v>160</v>
      </c>
      <c r="G2455" s="139">
        <f t="shared" ref="G2455:G2466" si="405">+G2454+3</f>
        <v>13</v>
      </c>
      <c r="H2455" s="139" t="str">
        <f>VLOOKUP(D2455,Empresas!$D$6:$L$92,7,0)</f>
        <v>Semestral</v>
      </c>
      <c r="I2455" s="138" t="str">
        <f>VLOOKUP(VLOOKUP(D2455&amp;"|"&amp;B2455,Empresas!$I$7:$CB$92,G2455,0),Tablas!$A$3:$B$5,2,0)</f>
        <v>Solo analisis</v>
      </c>
      <c r="J2455" s="78">
        <v>1</v>
      </c>
      <c r="K2455" s="78">
        <v>1</v>
      </c>
      <c r="L2455" s="78">
        <v>1</v>
      </c>
      <c r="M2455" s="78">
        <v>1</v>
      </c>
      <c r="N2455" s="78">
        <v>1</v>
      </c>
      <c r="O2455" s="78">
        <v>1</v>
      </c>
      <c r="P2455" s="78">
        <v>1</v>
      </c>
      <c r="Q2455" s="78">
        <v>1</v>
      </c>
      <c r="R2455" s="78"/>
      <c r="S2455" s="78"/>
      <c r="T2455" s="78"/>
      <c r="U2455" s="78"/>
      <c r="V2455" s="78" t="str">
        <f>VLOOKUP(D2455,Empresas!$D$7:$CF$91,81,0)</f>
        <v>C</v>
      </c>
      <c r="W2455" s="78" t="str">
        <f>VLOOKUP(D2455,Empresas!$D$7:$M$91,10,0)</f>
        <v>Mype</v>
      </c>
      <c r="X2455" s="69" t="str">
        <f t="shared" si="399"/>
        <v>SI</v>
      </c>
      <c r="Y2455" s="153" t="str">
        <f t="shared" si="400"/>
        <v>Si aplica</v>
      </c>
      <c r="Z2455" s="147">
        <f>IF(Y2455="No aplica",0,IF(I2455="no",0,IF(I2455="No aplica",0,IF(I2455="Si",1,IF(I2455="Fisico",1,IF(I2455="Electronico",2,VLOOKUP(C2455&amp;"|"&amp;B2455&amp;"|"&amp;D2455,Empresas!$C$6:$CC$92,G2455+6+1,0)))))))</f>
        <v>0.5</v>
      </c>
      <c r="AA2455" s="147">
        <f>IF(AND($I2455="Si",J2455=1),1,IF(AND($I2455="Fisico",J2455=1),1,IF(AND(J2455=1,$I2455="Electronico"),2,IF(J2455=1,VLOOKUP($C2455&amp;"|"&amp;$B2455&amp;"|"&amp;$D2455,Empresas!$C$6:$CC$92,$G2455+6+1,0),0))))</f>
        <v>0.5</v>
      </c>
      <c r="AB2455" s="147">
        <f>IF(AND($I2455="Si",K2455=1),1,IF(AND($I2455="Fisico",K2455=1),1,IF(AND(K2455=1,$I2455="Electronico"),2,IF(K2455=1,VLOOKUP($C2455&amp;"|"&amp;$B2455&amp;"|"&amp;$D2455,Empresas!$C$6:$CC$92,$G2455+6+1,0),0))))</f>
        <v>0.5</v>
      </c>
      <c r="AC2455" s="147">
        <f>IF(AND($I2455="Si",L2455=1),1,IF(AND($I2455="Fisico",L2455=1),1,IF(AND(L2455=1,$I2455="Electronico"),2,IF(L2455=1,VLOOKUP($C2455&amp;"|"&amp;$B2455&amp;"|"&amp;$D2455,Empresas!$C$6:$CC$92,$G2455+6+1,0),0))))</f>
        <v>0.5</v>
      </c>
      <c r="AD2455" s="147">
        <f>IF(AND($I2455="Si",M2455=1),1,IF(AND($I2455="Fisico",M2455=1),1,IF(AND(M2455=1,$I2455="Electronico"),2,IF(M2455=1,VLOOKUP($C2455&amp;"|"&amp;$B2455&amp;"|"&amp;$D2455,Empresas!$C$6:$CC$92,$G2455+6+1,0),0))))</f>
        <v>0.5</v>
      </c>
      <c r="AE2455" s="147">
        <f>IF(AND($I2455="Si",N2455=1),1,IF(AND($I2455="Fisico",N2455=1),1,IF(AND(N2455=1,$I2455="Electronico"),2,IF(N2455=1,VLOOKUP($C2455&amp;"|"&amp;$B2455&amp;"|"&amp;$D2455,Empresas!$C$6:$CC$92,$G2455+6+1,0),0))))</f>
        <v>0.5</v>
      </c>
      <c r="AF2455" s="147">
        <f>IF(AND($I2455="Si",O2455=1),1,IF(AND($I2455="Fisico",O2455=1),1,IF(AND(O2455=1,$I2455="Electronico"),2,IF(O2455=1,VLOOKUP($C2455&amp;"|"&amp;$B2455&amp;"|"&amp;$D2455,Empresas!$C$6:$CC$92,$G2455+6+1,0),0))))</f>
        <v>0.5</v>
      </c>
      <c r="AG2455" s="147">
        <f>IF(AND($I2455="Si",P2455=1),1,IF(AND($I2455="Fisico",P2455=1),1,IF(AND(P2455=1,$I2455="Electronico"),2,IF(P2455=1,VLOOKUP($C2455&amp;"|"&amp;$B2455&amp;"|"&amp;$D2455,Empresas!$C$6:$CC$92,$G2455+6+1,0),0))))</f>
        <v>0.5</v>
      </c>
      <c r="AH2455" s="147">
        <f>IF(AND($I2455="Si",Q2455=1),1,IF(AND($I2455="Fisico",Q2455=1),1,IF(AND(Q2455=1,$I2455="Electronico"),2,IF(Q2455=1,VLOOKUP($C2455&amp;"|"&amp;$B2455&amp;"|"&amp;$D2455,Empresas!$C$6:$CC$92,$G2455+6+1,0),0))))</f>
        <v>0.5</v>
      </c>
      <c r="AI2455" s="147">
        <f>IF(AND($I2455="Si",R2455=1),1,IF(AND($I2455="Fisico",R2455=1),1,IF(AND(R2455=1,$I2455="Electronico"),2,IF(R2455=1,VLOOKUP($C2455&amp;"|"&amp;$B2455&amp;"|"&amp;$D2455,Empresas!$C$6:$CC$92,$G2455+6+1,0),0))))</f>
        <v>0</v>
      </c>
      <c r="AJ2455" s="147">
        <f>IF(AND($I2455="Si",S2455=1),1,IF(AND($I2455="Fisico",S2455=1),1,IF(AND(S2455=1,$I2455="Electronico"),2,IF(S2455=1,VLOOKUP($C2455&amp;"|"&amp;$B2455&amp;"|"&amp;$D2455,Empresas!$C$6:$CC$92,$G2455+6+1,0),0))))</f>
        <v>0</v>
      </c>
      <c r="AK2455" s="147">
        <f>IF(AND($I2455="Si",T2455=1),1,IF(AND($I2455="Fisico",T2455=1),1,IF(AND(T2455=1,$I2455="Electronico"),2,IF(T2455=1,VLOOKUP($C2455&amp;"|"&amp;$B2455&amp;"|"&amp;$D2455,Empresas!$C$6:$CC$92,$G2455+6+1,0),0))))</f>
        <v>0</v>
      </c>
      <c r="AL2455" s="147">
        <f>IF(AND($I2455="Si",U2455=1),1,IF(AND($I2455="Fisico",U2455=1),1,IF(AND(U2455=1,$I2455="Electronico"),2,IF(U2455=1,VLOOKUP($C2455&amp;"|"&amp;$B2455&amp;"|"&amp;$D2455,Empresas!$C$6:$CC$92,$G2455+6+1,0),0))))</f>
        <v>0</v>
      </c>
      <c r="AM2455" s="149">
        <f t="shared" si="401"/>
        <v>4</v>
      </c>
      <c r="AN2455" s="149">
        <f t="shared" si="402"/>
        <v>4</v>
      </c>
      <c r="AO2455" s="152">
        <f t="shared" si="403"/>
        <v>1</v>
      </c>
    </row>
    <row r="2456" spans="1:41" x14ac:dyDescent="0.25">
      <c r="A2456" s="137" t="str">
        <f>VLOOKUP(D2456,Empresas!$D$7:$F$91,3,0)</f>
        <v>Gerencia</v>
      </c>
      <c r="B2456" s="138" t="str">
        <f>VLOOKUP(D2456,Empresas!$D$7:$G$91,4,0)</f>
        <v>Yeleydi</v>
      </c>
      <c r="C2456" s="138" t="s">
        <v>544</v>
      </c>
      <c r="D2456" s="138" t="s">
        <v>488</v>
      </c>
      <c r="E2456" s="138" t="str">
        <f>VLOOKUP(D2456,Empresas!$D$7:$E$92,2,0)</f>
        <v>PARAISO VIP SAC</v>
      </c>
      <c r="F2456" s="138" t="s">
        <v>161</v>
      </c>
      <c r="G2456" s="139">
        <f t="shared" si="405"/>
        <v>16</v>
      </c>
      <c r="H2456" s="139" t="str">
        <f>VLOOKUP(D2456,Empresas!$D$6:$L$92,7,0)</f>
        <v>Semestral</v>
      </c>
      <c r="I2456" s="138" t="str">
        <f>VLOOKUP(VLOOKUP(D2456&amp;"|"&amp;B2456,Empresas!$I$7:$CB$92,G2456,0),Tablas!$A$3:$B$5,2,0)</f>
        <v>Solo analisis</v>
      </c>
      <c r="J2456" s="78">
        <v>2</v>
      </c>
      <c r="K2456" s="78">
        <v>2</v>
      </c>
      <c r="L2456" s="78">
        <v>2</v>
      </c>
      <c r="M2456" s="78">
        <v>2</v>
      </c>
      <c r="N2456" s="78">
        <v>2</v>
      </c>
      <c r="O2456" s="78">
        <v>2</v>
      </c>
      <c r="P2456" s="78">
        <v>2</v>
      </c>
      <c r="Q2456" s="78">
        <v>2</v>
      </c>
      <c r="R2456" s="78"/>
      <c r="S2456" s="78"/>
      <c r="T2456" s="78"/>
      <c r="U2456" s="78"/>
      <c r="V2456" s="78" t="str">
        <f>VLOOKUP(D2456,Empresas!$D$7:$CF$91,81,0)</f>
        <v>C</v>
      </c>
      <c r="W2456" s="78" t="str">
        <f>VLOOKUP(D2456,Empresas!$D$7:$M$91,10,0)</f>
        <v>Mype</v>
      </c>
      <c r="X2456" s="69" t="str">
        <f t="shared" si="399"/>
        <v>SI</v>
      </c>
      <c r="Y2456" s="153" t="str">
        <f t="shared" si="400"/>
        <v>Si aplica</v>
      </c>
      <c r="Z2456" s="147">
        <f>IF(Y2456="No aplica",0,IF(I2456="no",0,IF(I2456="No aplica",0,IF(I2456="Si",1,IF(I2456="Fisico",1,IF(I2456="Electronico",2,VLOOKUP(C2456&amp;"|"&amp;B2456&amp;"|"&amp;D2456,Empresas!$C$6:$CC$92,G2456+6+1,0)))))))</f>
        <v>2</v>
      </c>
      <c r="AA2456" s="147">
        <f>IF(AND($I2456="Si",J2456=1),1,IF(AND($I2456="Fisico",J2456=1),1,IF(AND(J2456=1,$I2456="Electronico"),2,IF(J2456=1,VLOOKUP($C2456&amp;"|"&amp;$B2456&amp;"|"&amp;$D2456,Empresas!$C$6:$CC$92,$G2456+6+1,0),0))))</f>
        <v>0</v>
      </c>
      <c r="AB2456" s="147">
        <f>IF(AND($I2456="Si",K2456=1),1,IF(AND($I2456="Fisico",K2456=1),1,IF(AND(K2456=1,$I2456="Electronico"),2,IF(K2456=1,VLOOKUP($C2456&amp;"|"&amp;$B2456&amp;"|"&amp;$D2456,Empresas!$C$6:$CC$92,$G2456+6+1,0),0))))</f>
        <v>0</v>
      </c>
      <c r="AC2456" s="147">
        <f>IF(AND($I2456="Si",L2456=1),1,IF(AND($I2456="Fisico",L2456=1),1,IF(AND(L2456=1,$I2456="Electronico"),2,IF(L2456=1,VLOOKUP($C2456&amp;"|"&amp;$B2456&amp;"|"&amp;$D2456,Empresas!$C$6:$CC$92,$G2456+6+1,0),0))))</f>
        <v>0</v>
      </c>
      <c r="AD2456" s="147">
        <f>IF(AND($I2456="Si",M2456=1),1,IF(AND($I2456="Fisico",M2456=1),1,IF(AND(M2456=1,$I2456="Electronico"),2,IF(M2456=1,VLOOKUP($C2456&amp;"|"&amp;$B2456&amp;"|"&amp;$D2456,Empresas!$C$6:$CC$92,$G2456+6+1,0),0))))</f>
        <v>0</v>
      </c>
      <c r="AE2456" s="147">
        <f>IF(AND($I2456="Si",N2456=1),1,IF(AND($I2456="Fisico",N2456=1),1,IF(AND(N2456=1,$I2456="Electronico"),2,IF(N2456=1,VLOOKUP($C2456&amp;"|"&amp;$B2456&amp;"|"&amp;$D2456,Empresas!$C$6:$CC$92,$G2456+6+1,0),0))))</f>
        <v>0</v>
      </c>
      <c r="AF2456" s="147">
        <f>IF(AND($I2456="Si",O2456=1),1,IF(AND($I2456="Fisico",O2456=1),1,IF(AND(O2456=1,$I2456="Electronico"),2,IF(O2456=1,VLOOKUP($C2456&amp;"|"&amp;$B2456&amp;"|"&amp;$D2456,Empresas!$C$6:$CC$92,$G2456+6+1,0),0))))</f>
        <v>0</v>
      </c>
      <c r="AG2456" s="147">
        <f>IF(AND($I2456="Si",P2456=1),1,IF(AND($I2456="Fisico",P2456=1),1,IF(AND(P2456=1,$I2456="Electronico"),2,IF(P2456=1,VLOOKUP($C2456&amp;"|"&amp;$B2456&amp;"|"&amp;$D2456,Empresas!$C$6:$CC$92,$G2456+6+1,0),0))))</f>
        <v>0</v>
      </c>
      <c r="AH2456" s="147">
        <f>IF(AND($I2456="Si",Q2456=1),1,IF(AND($I2456="Fisico",Q2456=1),1,IF(AND(Q2456=1,$I2456="Electronico"),2,IF(Q2456=1,VLOOKUP($C2456&amp;"|"&amp;$B2456&amp;"|"&amp;$D2456,Empresas!$C$6:$CC$92,$G2456+6+1,0),0))))</f>
        <v>0</v>
      </c>
      <c r="AI2456" s="147">
        <f>IF(AND($I2456="Si",R2456=1),1,IF(AND($I2456="Fisico",R2456=1),1,IF(AND(R2456=1,$I2456="Electronico"),2,IF(R2456=1,VLOOKUP($C2456&amp;"|"&amp;$B2456&amp;"|"&amp;$D2456,Empresas!$C$6:$CC$92,$G2456+6+1,0),0))))</f>
        <v>0</v>
      </c>
      <c r="AJ2456" s="147">
        <f>IF(AND($I2456="Si",S2456=1),1,IF(AND($I2456="Fisico",S2456=1),1,IF(AND(S2456=1,$I2456="Electronico"),2,IF(S2456=1,VLOOKUP($C2456&amp;"|"&amp;$B2456&amp;"|"&amp;$D2456,Empresas!$C$6:$CC$92,$G2456+6+1,0),0))))</f>
        <v>0</v>
      </c>
      <c r="AK2456" s="147">
        <f>IF(AND($I2456="Si",T2456=1),1,IF(AND($I2456="Fisico",T2456=1),1,IF(AND(T2456=1,$I2456="Electronico"),2,IF(T2456=1,VLOOKUP($C2456&amp;"|"&amp;$B2456&amp;"|"&amp;$D2456,Empresas!$C$6:$CC$92,$G2456+6+1,0),0))))</f>
        <v>0</v>
      </c>
      <c r="AL2456" s="147">
        <f>IF(AND($I2456="Si",U2456=1),1,IF(AND($I2456="Fisico",U2456=1),1,IF(AND(U2456=1,$I2456="Electronico"),2,IF(U2456=1,VLOOKUP($C2456&amp;"|"&amp;$B2456&amp;"|"&amp;$D2456,Empresas!$C$6:$CC$92,$G2456+6+1,0),0))))</f>
        <v>0</v>
      </c>
      <c r="AM2456" s="149">
        <f t="shared" si="401"/>
        <v>0</v>
      </c>
      <c r="AN2456" s="149">
        <f t="shared" si="402"/>
        <v>16</v>
      </c>
      <c r="AO2456" s="152">
        <f t="shared" si="403"/>
        <v>0</v>
      </c>
    </row>
    <row r="2457" spans="1:41" x14ac:dyDescent="0.25">
      <c r="A2457" s="137" t="str">
        <f>VLOOKUP(D2457,Empresas!$D$7:$F$91,3,0)</f>
        <v>Gerencia</v>
      </c>
      <c r="B2457" s="138" t="str">
        <f>VLOOKUP(D2457,Empresas!$D$7:$G$91,4,0)</f>
        <v>Yeleydi</v>
      </c>
      <c r="C2457" s="138" t="s">
        <v>544</v>
      </c>
      <c r="D2457" s="138" t="s">
        <v>488</v>
      </c>
      <c r="E2457" s="138" t="str">
        <f>VLOOKUP(D2457,Empresas!$D$7:$E$92,2,0)</f>
        <v>PARAISO VIP SAC</v>
      </c>
      <c r="F2457" s="138" t="s">
        <v>162</v>
      </c>
      <c r="G2457" s="139">
        <f t="shared" si="405"/>
        <v>19</v>
      </c>
      <c r="H2457" s="139" t="str">
        <f>VLOOKUP(D2457,Empresas!$D$6:$L$92,7,0)</f>
        <v>Semestral</v>
      </c>
      <c r="I2457" s="138" t="str">
        <f>VLOOKUP(VLOOKUP(D2457&amp;"|"&amp;B2457,Empresas!$I$7:$CB$92,G2457,0),Tablas!$A$3:$B$5,2,0)</f>
        <v>No aplica</v>
      </c>
      <c r="J2457" s="78"/>
      <c r="K2457" s="78"/>
      <c r="L2457" s="78"/>
      <c r="M2457" s="78"/>
      <c r="N2457" s="78"/>
      <c r="O2457" s="78"/>
      <c r="P2457" s="78"/>
      <c r="Q2457" s="78"/>
      <c r="R2457" s="78"/>
      <c r="S2457" s="78"/>
      <c r="T2457" s="78"/>
      <c r="U2457" s="78"/>
      <c r="V2457" s="78" t="str">
        <f>VLOOKUP(D2457,Empresas!$D$7:$CF$91,81,0)</f>
        <v>C</v>
      </c>
      <c r="W2457" s="78" t="str">
        <f>VLOOKUP(D2457,Empresas!$D$7:$M$91,10,0)</f>
        <v>Mype</v>
      </c>
      <c r="X2457" s="69" t="str">
        <f t="shared" si="399"/>
        <v>SI</v>
      </c>
      <c r="Y2457" s="153" t="str">
        <f t="shared" si="400"/>
        <v>No aplica</v>
      </c>
      <c r="Z2457" s="147">
        <f>IF(Y2457="No aplica",0,IF(I2457="no",0,IF(I2457="No aplica",0,IF(I2457="Si",1,IF(I2457="Fisico",1,IF(I2457="Electronico",2,VLOOKUP(C2457&amp;"|"&amp;B2457&amp;"|"&amp;D2457,Empresas!$C$6:$CC$92,G2457+6+1,0)))))))</f>
        <v>0</v>
      </c>
      <c r="AA2457" s="147">
        <f>IF(AND($I2457="Si",J2457=1),1,IF(AND($I2457="Fisico",J2457=1),1,IF(AND(J2457=1,$I2457="Electronico"),2,IF(J2457=1,VLOOKUP($C2457&amp;"|"&amp;$B2457&amp;"|"&amp;$D2457,Empresas!$C$6:$CC$92,$G2457+6+1,0),0))))</f>
        <v>0</v>
      </c>
      <c r="AB2457" s="147">
        <f>IF(AND($I2457="Si",K2457=1),1,IF(AND($I2457="Fisico",K2457=1),1,IF(AND(K2457=1,$I2457="Electronico"),2,IF(K2457=1,VLOOKUP($C2457&amp;"|"&amp;$B2457&amp;"|"&amp;$D2457,Empresas!$C$6:$CC$92,$G2457+6+1,0),0))))</f>
        <v>0</v>
      </c>
      <c r="AC2457" s="147">
        <f>IF(AND($I2457="Si",L2457=1),1,IF(AND($I2457="Fisico",L2457=1),1,IF(AND(L2457=1,$I2457="Electronico"),2,IF(L2457=1,VLOOKUP($C2457&amp;"|"&amp;$B2457&amp;"|"&amp;$D2457,Empresas!$C$6:$CC$92,$G2457+6+1,0),0))))</f>
        <v>0</v>
      </c>
      <c r="AD2457" s="147">
        <f>IF(AND($I2457="Si",M2457=1),1,IF(AND($I2457="Fisico",M2457=1),1,IF(AND(M2457=1,$I2457="Electronico"),2,IF(M2457=1,VLOOKUP($C2457&amp;"|"&amp;$B2457&amp;"|"&amp;$D2457,Empresas!$C$6:$CC$92,$G2457+6+1,0),0))))</f>
        <v>0</v>
      </c>
      <c r="AE2457" s="147">
        <f>IF(AND($I2457="Si",N2457=1),1,IF(AND($I2457="Fisico",N2457=1),1,IF(AND(N2457=1,$I2457="Electronico"),2,IF(N2457=1,VLOOKUP($C2457&amp;"|"&amp;$B2457&amp;"|"&amp;$D2457,Empresas!$C$6:$CC$92,$G2457+6+1,0),0))))</f>
        <v>0</v>
      </c>
      <c r="AF2457" s="147">
        <f>IF(AND($I2457="Si",O2457=1),1,IF(AND($I2457="Fisico",O2457=1),1,IF(AND(O2457=1,$I2457="Electronico"),2,IF(O2457=1,VLOOKUP($C2457&amp;"|"&amp;$B2457&amp;"|"&amp;$D2457,Empresas!$C$6:$CC$92,$G2457+6+1,0),0))))</f>
        <v>0</v>
      </c>
      <c r="AG2457" s="147">
        <f>IF(AND($I2457="Si",P2457=1),1,IF(AND($I2457="Fisico",P2457=1),1,IF(AND(P2457=1,$I2457="Electronico"),2,IF(P2457=1,VLOOKUP($C2457&amp;"|"&amp;$B2457&amp;"|"&amp;$D2457,Empresas!$C$6:$CC$92,$G2457+6+1,0),0))))</f>
        <v>0</v>
      </c>
      <c r="AH2457" s="147">
        <f>IF(AND($I2457="Si",Q2457=1),1,IF(AND($I2457="Fisico",Q2457=1),1,IF(AND(Q2457=1,$I2457="Electronico"),2,IF(Q2457=1,VLOOKUP($C2457&amp;"|"&amp;$B2457&amp;"|"&amp;$D2457,Empresas!$C$6:$CC$92,$G2457+6+1,0),0))))</f>
        <v>0</v>
      </c>
      <c r="AI2457" s="147">
        <f>IF(AND($I2457="Si",R2457=1),1,IF(AND($I2457="Fisico",R2457=1),1,IF(AND(R2457=1,$I2457="Electronico"),2,IF(R2457=1,VLOOKUP($C2457&amp;"|"&amp;$B2457&amp;"|"&amp;$D2457,Empresas!$C$6:$CC$92,$G2457+6+1,0),0))))</f>
        <v>0</v>
      </c>
      <c r="AJ2457" s="147">
        <f>IF(AND($I2457="Si",S2457=1),1,IF(AND($I2457="Fisico",S2457=1),1,IF(AND(S2457=1,$I2457="Electronico"),2,IF(S2457=1,VLOOKUP($C2457&amp;"|"&amp;$B2457&amp;"|"&amp;$D2457,Empresas!$C$6:$CC$92,$G2457+6+1,0),0))))</f>
        <v>0</v>
      </c>
      <c r="AK2457" s="147">
        <f>IF(AND($I2457="Si",T2457=1),1,IF(AND($I2457="Fisico",T2457=1),1,IF(AND(T2457=1,$I2457="Electronico"),2,IF(T2457=1,VLOOKUP($C2457&amp;"|"&amp;$B2457&amp;"|"&amp;$D2457,Empresas!$C$6:$CC$92,$G2457+6+1,0),0))))</f>
        <v>0</v>
      </c>
      <c r="AL2457" s="147">
        <f>IF(AND($I2457="Si",U2457=1),1,IF(AND($I2457="Fisico",U2457=1),1,IF(AND(U2457=1,$I2457="Electronico"),2,IF(U2457=1,VLOOKUP($C2457&amp;"|"&amp;$B2457&amp;"|"&amp;$D2457,Empresas!$C$6:$CC$92,$G2457+6+1,0),0))))</f>
        <v>0</v>
      </c>
      <c r="AM2457" s="149">
        <f t="shared" si="401"/>
        <v>0</v>
      </c>
      <c r="AN2457" s="149">
        <f t="shared" si="402"/>
        <v>0</v>
      </c>
      <c r="AO2457" s="152">
        <f t="shared" si="403"/>
        <v>0</v>
      </c>
    </row>
    <row r="2458" spans="1:41" x14ac:dyDescent="0.25">
      <c r="A2458" s="137" t="str">
        <f>VLOOKUP(D2458,Empresas!$D$7:$F$91,3,0)</f>
        <v>Gerencia</v>
      </c>
      <c r="B2458" s="138" t="str">
        <f>VLOOKUP(D2458,Empresas!$D$7:$G$91,4,0)</f>
        <v>Yeleydi</v>
      </c>
      <c r="C2458" s="138" t="s">
        <v>544</v>
      </c>
      <c r="D2458" s="138" t="s">
        <v>488</v>
      </c>
      <c r="E2458" s="138" t="str">
        <f>VLOOKUP(D2458,Empresas!$D$7:$E$92,2,0)</f>
        <v>PARAISO VIP SAC</v>
      </c>
      <c r="F2458" s="138" t="s">
        <v>163</v>
      </c>
      <c r="G2458" s="139">
        <f t="shared" si="405"/>
        <v>22</v>
      </c>
      <c r="H2458" s="139" t="str">
        <f>VLOOKUP(D2458,Empresas!$D$6:$L$92,7,0)</f>
        <v>Semestral</v>
      </c>
      <c r="I2458" s="138" t="str">
        <f>VLOOKUP(VLOOKUP(D2458&amp;"|"&amp;B2458,Empresas!$I$7:$CB$92,G2458,0),Tablas!$A$3:$B$5,2,0)</f>
        <v>No aplica</v>
      </c>
      <c r="J2458" s="78"/>
      <c r="K2458" s="78"/>
      <c r="L2458" s="78"/>
      <c r="M2458" s="78"/>
      <c r="N2458" s="78"/>
      <c r="O2458" s="78"/>
      <c r="P2458" s="78"/>
      <c r="Q2458" s="78"/>
      <c r="R2458" s="78"/>
      <c r="S2458" s="78"/>
      <c r="T2458" s="78"/>
      <c r="U2458" s="78"/>
      <c r="V2458" s="78" t="str">
        <f>VLOOKUP(D2458,Empresas!$D$7:$CF$91,81,0)</f>
        <v>C</v>
      </c>
      <c r="W2458" s="78" t="str">
        <f>VLOOKUP(D2458,Empresas!$D$7:$M$91,10,0)</f>
        <v>Mype</v>
      </c>
      <c r="X2458" s="69" t="str">
        <f t="shared" si="399"/>
        <v>SI</v>
      </c>
      <c r="Y2458" s="153" t="str">
        <f t="shared" si="400"/>
        <v>No aplica</v>
      </c>
      <c r="Z2458" s="147">
        <f>IF(Y2458="No aplica",0,IF(I2458="no",0,IF(I2458="No aplica",0,IF(I2458="Si",1,IF(I2458="Fisico",1,IF(I2458="Electronico",2,VLOOKUP(C2458&amp;"|"&amp;B2458&amp;"|"&amp;D2458,Empresas!$C$6:$CC$92,G2458+6+1,0)))))))</f>
        <v>0</v>
      </c>
      <c r="AA2458" s="147">
        <f>IF(AND($I2458="Si",J2458=1),1,IF(AND($I2458="Fisico",J2458=1),1,IF(AND(J2458=1,$I2458="Electronico"),2,IF(J2458=1,VLOOKUP($C2458&amp;"|"&amp;$B2458&amp;"|"&amp;$D2458,Empresas!$C$6:$CC$92,$G2458+6+1,0),0))))</f>
        <v>0</v>
      </c>
      <c r="AB2458" s="147">
        <f>IF(AND($I2458="Si",K2458=1),1,IF(AND($I2458="Fisico",K2458=1),1,IF(AND(K2458=1,$I2458="Electronico"),2,IF(K2458=1,VLOOKUP($C2458&amp;"|"&amp;$B2458&amp;"|"&amp;$D2458,Empresas!$C$6:$CC$92,$G2458+6+1,0),0))))</f>
        <v>0</v>
      </c>
      <c r="AC2458" s="147">
        <f>IF(AND($I2458="Si",L2458=1),1,IF(AND($I2458="Fisico",L2458=1),1,IF(AND(L2458=1,$I2458="Electronico"),2,IF(L2458=1,VLOOKUP($C2458&amp;"|"&amp;$B2458&amp;"|"&amp;$D2458,Empresas!$C$6:$CC$92,$G2458+6+1,0),0))))</f>
        <v>0</v>
      </c>
      <c r="AD2458" s="147">
        <f>IF(AND($I2458="Si",M2458=1),1,IF(AND($I2458="Fisico",M2458=1),1,IF(AND(M2458=1,$I2458="Electronico"),2,IF(M2458=1,VLOOKUP($C2458&amp;"|"&amp;$B2458&amp;"|"&amp;$D2458,Empresas!$C$6:$CC$92,$G2458+6+1,0),0))))</f>
        <v>0</v>
      </c>
      <c r="AE2458" s="147">
        <f>IF(AND($I2458="Si",N2458=1),1,IF(AND($I2458="Fisico",N2458=1),1,IF(AND(N2458=1,$I2458="Electronico"),2,IF(N2458=1,VLOOKUP($C2458&amp;"|"&amp;$B2458&amp;"|"&amp;$D2458,Empresas!$C$6:$CC$92,$G2458+6+1,0),0))))</f>
        <v>0</v>
      </c>
      <c r="AF2458" s="147">
        <f>IF(AND($I2458="Si",O2458=1),1,IF(AND($I2458="Fisico",O2458=1),1,IF(AND(O2458=1,$I2458="Electronico"),2,IF(O2458=1,VLOOKUP($C2458&amp;"|"&amp;$B2458&amp;"|"&amp;$D2458,Empresas!$C$6:$CC$92,$G2458+6+1,0),0))))</f>
        <v>0</v>
      </c>
      <c r="AG2458" s="147">
        <f>IF(AND($I2458="Si",P2458=1),1,IF(AND($I2458="Fisico",P2458=1),1,IF(AND(P2458=1,$I2458="Electronico"),2,IF(P2458=1,VLOOKUP($C2458&amp;"|"&amp;$B2458&amp;"|"&amp;$D2458,Empresas!$C$6:$CC$92,$G2458+6+1,0),0))))</f>
        <v>0</v>
      </c>
      <c r="AH2458" s="147">
        <f>IF(AND($I2458="Si",Q2458=1),1,IF(AND($I2458="Fisico",Q2458=1),1,IF(AND(Q2458=1,$I2458="Electronico"),2,IF(Q2458=1,VLOOKUP($C2458&amp;"|"&amp;$B2458&amp;"|"&amp;$D2458,Empresas!$C$6:$CC$92,$G2458+6+1,0),0))))</f>
        <v>0</v>
      </c>
      <c r="AI2458" s="147">
        <f>IF(AND($I2458="Si",R2458=1),1,IF(AND($I2458="Fisico",R2458=1),1,IF(AND(R2458=1,$I2458="Electronico"),2,IF(R2458=1,VLOOKUP($C2458&amp;"|"&amp;$B2458&amp;"|"&amp;$D2458,Empresas!$C$6:$CC$92,$G2458+6+1,0),0))))</f>
        <v>0</v>
      </c>
      <c r="AJ2458" s="147">
        <f>IF(AND($I2458="Si",S2458=1),1,IF(AND($I2458="Fisico",S2458=1),1,IF(AND(S2458=1,$I2458="Electronico"),2,IF(S2458=1,VLOOKUP($C2458&amp;"|"&amp;$B2458&amp;"|"&amp;$D2458,Empresas!$C$6:$CC$92,$G2458+6+1,0),0))))</f>
        <v>0</v>
      </c>
      <c r="AK2458" s="147">
        <f>IF(AND($I2458="Si",T2458=1),1,IF(AND($I2458="Fisico",T2458=1),1,IF(AND(T2458=1,$I2458="Electronico"),2,IF(T2458=1,VLOOKUP($C2458&amp;"|"&amp;$B2458&amp;"|"&amp;$D2458,Empresas!$C$6:$CC$92,$G2458+6+1,0),0))))</f>
        <v>0</v>
      </c>
      <c r="AL2458" s="147">
        <f>IF(AND($I2458="Si",U2458=1),1,IF(AND($I2458="Fisico",U2458=1),1,IF(AND(U2458=1,$I2458="Electronico"),2,IF(U2458=1,VLOOKUP($C2458&amp;"|"&amp;$B2458&amp;"|"&amp;$D2458,Empresas!$C$6:$CC$92,$G2458+6+1,0),0))))</f>
        <v>0</v>
      </c>
      <c r="AM2458" s="149">
        <f t="shared" si="401"/>
        <v>0</v>
      </c>
      <c r="AN2458" s="149">
        <f t="shared" si="402"/>
        <v>0</v>
      </c>
      <c r="AO2458" s="152">
        <f t="shared" si="403"/>
        <v>0</v>
      </c>
    </row>
    <row r="2459" spans="1:41" x14ac:dyDescent="0.25">
      <c r="A2459" s="137" t="str">
        <f>VLOOKUP(D2459,Empresas!$D$7:$F$91,3,0)</f>
        <v>Gerencia</v>
      </c>
      <c r="B2459" s="138" t="str">
        <f>VLOOKUP(D2459,Empresas!$D$7:$G$91,4,0)</f>
        <v>Yeleydi</v>
      </c>
      <c r="C2459" s="138" t="s">
        <v>544</v>
      </c>
      <c r="D2459" s="138" t="s">
        <v>488</v>
      </c>
      <c r="E2459" s="138" t="str">
        <f>VLOOKUP(D2459,Empresas!$D$7:$E$92,2,0)</f>
        <v>PARAISO VIP SAC</v>
      </c>
      <c r="F2459" s="138" t="s">
        <v>164</v>
      </c>
      <c r="G2459" s="139">
        <f t="shared" si="405"/>
        <v>25</v>
      </c>
      <c r="H2459" s="139" t="str">
        <f>VLOOKUP(D2459,Empresas!$D$6:$L$92,7,0)</f>
        <v>Semestral</v>
      </c>
      <c r="I2459" s="138" t="str">
        <f>VLOOKUP(VLOOKUP(D2459&amp;"|"&amp;B2459,Empresas!$I$7:$CB$92,G2459,0),Tablas!$A$3:$B$5,2,0)</f>
        <v>No aplica</v>
      </c>
      <c r="J2459" s="78"/>
      <c r="K2459" s="78"/>
      <c r="L2459" s="78"/>
      <c r="M2459" s="78"/>
      <c r="N2459" s="78"/>
      <c r="O2459" s="78"/>
      <c r="P2459" s="78"/>
      <c r="Q2459" s="78"/>
      <c r="R2459" s="78"/>
      <c r="S2459" s="78"/>
      <c r="T2459" s="78"/>
      <c r="U2459" s="78"/>
      <c r="V2459" s="78" t="str">
        <f>VLOOKUP(D2459,Empresas!$D$7:$CF$91,81,0)</f>
        <v>C</v>
      </c>
      <c r="W2459" s="78" t="str">
        <f>VLOOKUP(D2459,Empresas!$D$7:$M$91,10,0)</f>
        <v>Mype</v>
      </c>
      <c r="X2459" s="69" t="str">
        <f t="shared" si="399"/>
        <v>SI</v>
      </c>
      <c r="Y2459" s="153" t="str">
        <f t="shared" si="400"/>
        <v>No aplica</v>
      </c>
      <c r="Z2459" s="147">
        <f>IF(Y2459="No aplica",0,IF(I2459="no",0,IF(I2459="No aplica",0,IF(I2459="Si",1,IF(I2459="Fisico",1,IF(I2459="Electronico",2,VLOOKUP(C2459&amp;"|"&amp;B2459&amp;"|"&amp;D2459,Empresas!$C$6:$CC$92,G2459+6+1,0)))))))</f>
        <v>0</v>
      </c>
      <c r="AA2459" s="147">
        <f>IF(AND($I2459="Si",J2459=1),1,IF(AND($I2459="Fisico",J2459=1),1,IF(AND(J2459=1,$I2459="Electronico"),2,IF(J2459=1,VLOOKUP($C2459&amp;"|"&amp;$B2459&amp;"|"&amp;$D2459,Empresas!$C$6:$CC$92,$G2459+6+1,0),0))))</f>
        <v>0</v>
      </c>
      <c r="AB2459" s="147">
        <f>IF(AND($I2459="Si",K2459=1),1,IF(AND($I2459="Fisico",K2459=1),1,IF(AND(K2459=1,$I2459="Electronico"),2,IF(K2459=1,VLOOKUP($C2459&amp;"|"&amp;$B2459&amp;"|"&amp;$D2459,Empresas!$C$6:$CC$92,$G2459+6+1,0),0))))</f>
        <v>0</v>
      </c>
      <c r="AC2459" s="147">
        <f>IF(AND($I2459="Si",L2459=1),1,IF(AND($I2459="Fisico",L2459=1),1,IF(AND(L2459=1,$I2459="Electronico"),2,IF(L2459=1,VLOOKUP($C2459&amp;"|"&amp;$B2459&amp;"|"&amp;$D2459,Empresas!$C$6:$CC$92,$G2459+6+1,0),0))))</f>
        <v>0</v>
      </c>
      <c r="AD2459" s="147">
        <f>IF(AND($I2459="Si",M2459=1),1,IF(AND($I2459="Fisico",M2459=1),1,IF(AND(M2459=1,$I2459="Electronico"),2,IF(M2459=1,VLOOKUP($C2459&amp;"|"&amp;$B2459&amp;"|"&amp;$D2459,Empresas!$C$6:$CC$92,$G2459+6+1,0),0))))</f>
        <v>0</v>
      </c>
      <c r="AE2459" s="147">
        <f>IF(AND($I2459="Si",N2459=1),1,IF(AND($I2459="Fisico",N2459=1),1,IF(AND(N2459=1,$I2459="Electronico"),2,IF(N2459=1,VLOOKUP($C2459&amp;"|"&amp;$B2459&amp;"|"&amp;$D2459,Empresas!$C$6:$CC$92,$G2459+6+1,0),0))))</f>
        <v>0</v>
      </c>
      <c r="AF2459" s="147">
        <f>IF(AND($I2459="Si",O2459=1),1,IF(AND($I2459="Fisico",O2459=1),1,IF(AND(O2459=1,$I2459="Electronico"),2,IF(O2459=1,VLOOKUP($C2459&amp;"|"&amp;$B2459&amp;"|"&amp;$D2459,Empresas!$C$6:$CC$92,$G2459+6+1,0),0))))</f>
        <v>0</v>
      </c>
      <c r="AG2459" s="147">
        <f>IF(AND($I2459="Si",P2459=1),1,IF(AND($I2459="Fisico",P2459=1),1,IF(AND(P2459=1,$I2459="Electronico"),2,IF(P2459=1,VLOOKUP($C2459&amp;"|"&amp;$B2459&amp;"|"&amp;$D2459,Empresas!$C$6:$CC$92,$G2459+6+1,0),0))))</f>
        <v>0</v>
      </c>
      <c r="AH2459" s="147">
        <f>IF(AND($I2459="Si",Q2459=1),1,IF(AND($I2459="Fisico",Q2459=1),1,IF(AND(Q2459=1,$I2459="Electronico"),2,IF(Q2459=1,VLOOKUP($C2459&amp;"|"&amp;$B2459&amp;"|"&amp;$D2459,Empresas!$C$6:$CC$92,$G2459+6+1,0),0))))</f>
        <v>0</v>
      </c>
      <c r="AI2459" s="147">
        <f>IF(AND($I2459="Si",R2459=1),1,IF(AND($I2459="Fisico",R2459=1),1,IF(AND(R2459=1,$I2459="Electronico"),2,IF(R2459=1,VLOOKUP($C2459&amp;"|"&amp;$B2459&amp;"|"&amp;$D2459,Empresas!$C$6:$CC$92,$G2459+6+1,0),0))))</f>
        <v>0</v>
      </c>
      <c r="AJ2459" s="147">
        <f>IF(AND($I2459="Si",S2459=1),1,IF(AND($I2459="Fisico",S2459=1),1,IF(AND(S2459=1,$I2459="Electronico"),2,IF(S2459=1,VLOOKUP($C2459&amp;"|"&amp;$B2459&amp;"|"&amp;$D2459,Empresas!$C$6:$CC$92,$G2459+6+1,0),0))))</f>
        <v>0</v>
      </c>
      <c r="AK2459" s="147">
        <f>IF(AND($I2459="Si",T2459=1),1,IF(AND($I2459="Fisico",T2459=1),1,IF(AND(T2459=1,$I2459="Electronico"),2,IF(T2459=1,VLOOKUP($C2459&amp;"|"&amp;$B2459&amp;"|"&amp;$D2459,Empresas!$C$6:$CC$92,$G2459+6+1,0),0))))</f>
        <v>0</v>
      </c>
      <c r="AL2459" s="147">
        <f>IF(AND($I2459="Si",U2459=1),1,IF(AND($I2459="Fisico",U2459=1),1,IF(AND(U2459=1,$I2459="Electronico"),2,IF(U2459=1,VLOOKUP($C2459&amp;"|"&amp;$B2459&amp;"|"&amp;$D2459,Empresas!$C$6:$CC$92,$G2459+6+1,0),0))))</f>
        <v>0</v>
      </c>
      <c r="AM2459" s="149">
        <f t="shared" si="401"/>
        <v>0</v>
      </c>
      <c r="AN2459" s="149">
        <f t="shared" si="402"/>
        <v>0</v>
      </c>
      <c r="AO2459" s="152">
        <f t="shared" si="403"/>
        <v>0</v>
      </c>
    </row>
    <row r="2460" spans="1:41" x14ac:dyDescent="0.25">
      <c r="A2460" s="137" t="str">
        <f>VLOOKUP(D2460,Empresas!$D$7:$F$91,3,0)</f>
        <v>Gerencia</v>
      </c>
      <c r="B2460" s="138" t="str">
        <f>VLOOKUP(D2460,Empresas!$D$7:$G$91,4,0)</f>
        <v>Yeleydi</v>
      </c>
      <c r="C2460" s="138" t="s">
        <v>544</v>
      </c>
      <c r="D2460" s="138" t="s">
        <v>488</v>
      </c>
      <c r="E2460" s="138" t="str">
        <f>VLOOKUP(D2460,Empresas!$D$7:$E$92,2,0)</f>
        <v>PARAISO VIP SAC</v>
      </c>
      <c r="F2460" s="138" t="s">
        <v>165</v>
      </c>
      <c r="G2460" s="139">
        <f t="shared" si="405"/>
        <v>28</v>
      </c>
      <c r="H2460" s="139" t="str">
        <f>VLOOKUP(D2460,Empresas!$D$6:$L$92,7,0)</f>
        <v>Semestral</v>
      </c>
      <c r="I2460" s="138" t="str">
        <f>VLOOKUP(VLOOKUP(D2460&amp;"|"&amp;B2460,Empresas!$I$7:$CB$92,G2460,0),Tablas!$A$3:$B$5,2,0)</f>
        <v>No aplica</v>
      </c>
      <c r="J2460" s="78"/>
      <c r="K2460" s="78"/>
      <c r="L2460" s="78"/>
      <c r="M2460" s="78"/>
      <c r="N2460" s="78"/>
      <c r="O2460" s="78"/>
      <c r="P2460" s="78"/>
      <c r="Q2460" s="78"/>
      <c r="R2460" s="78"/>
      <c r="S2460" s="78"/>
      <c r="T2460" s="78"/>
      <c r="U2460" s="78"/>
      <c r="V2460" s="78" t="str">
        <f>VLOOKUP(D2460,Empresas!$D$7:$CF$91,81,0)</f>
        <v>C</v>
      </c>
      <c r="W2460" s="78" t="str">
        <f>VLOOKUP(D2460,Empresas!$D$7:$M$91,10,0)</f>
        <v>Mype</v>
      </c>
      <c r="X2460" s="69" t="str">
        <f t="shared" si="399"/>
        <v>SI</v>
      </c>
      <c r="Y2460" s="153" t="str">
        <f t="shared" si="400"/>
        <v>No aplica</v>
      </c>
      <c r="Z2460" s="147">
        <f>IF(Y2460="No aplica",0,IF(I2460="no",0,IF(I2460="No aplica",0,IF(I2460="Si",1,IF(I2460="Fisico",1,IF(I2460="Electronico",2,VLOOKUP(C2460&amp;"|"&amp;B2460&amp;"|"&amp;D2460,Empresas!$C$6:$CC$92,G2460+6+1,0)))))))</f>
        <v>0</v>
      </c>
      <c r="AA2460" s="147">
        <f>IF(AND($I2460="Si",J2460=1),1,IF(AND($I2460="Fisico",J2460=1),1,IF(AND(J2460=1,$I2460="Electronico"),2,IF(J2460=1,VLOOKUP($C2460&amp;"|"&amp;$B2460&amp;"|"&amp;$D2460,Empresas!$C$6:$CC$92,$G2460+6+1,0),0))))</f>
        <v>0</v>
      </c>
      <c r="AB2460" s="147">
        <f>IF(AND($I2460="Si",K2460=1),1,IF(AND($I2460="Fisico",K2460=1),1,IF(AND(K2460=1,$I2460="Electronico"),2,IF(K2460=1,VLOOKUP($C2460&amp;"|"&amp;$B2460&amp;"|"&amp;$D2460,Empresas!$C$6:$CC$92,$G2460+6+1,0),0))))</f>
        <v>0</v>
      </c>
      <c r="AC2460" s="147">
        <f>IF(AND($I2460="Si",L2460=1),1,IF(AND($I2460="Fisico",L2460=1),1,IF(AND(L2460=1,$I2460="Electronico"),2,IF(L2460=1,VLOOKUP($C2460&amp;"|"&amp;$B2460&amp;"|"&amp;$D2460,Empresas!$C$6:$CC$92,$G2460+6+1,0),0))))</f>
        <v>0</v>
      </c>
      <c r="AD2460" s="147">
        <f>IF(AND($I2460="Si",M2460=1),1,IF(AND($I2460="Fisico",M2460=1),1,IF(AND(M2460=1,$I2460="Electronico"),2,IF(M2460=1,VLOOKUP($C2460&amp;"|"&amp;$B2460&amp;"|"&amp;$D2460,Empresas!$C$6:$CC$92,$G2460+6+1,0),0))))</f>
        <v>0</v>
      </c>
      <c r="AE2460" s="147">
        <f>IF(AND($I2460="Si",N2460=1),1,IF(AND($I2460="Fisico",N2460=1),1,IF(AND(N2460=1,$I2460="Electronico"),2,IF(N2460=1,VLOOKUP($C2460&amp;"|"&amp;$B2460&amp;"|"&amp;$D2460,Empresas!$C$6:$CC$92,$G2460+6+1,0),0))))</f>
        <v>0</v>
      </c>
      <c r="AF2460" s="147">
        <f>IF(AND($I2460="Si",O2460=1),1,IF(AND($I2460="Fisico",O2460=1),1,IF(AND(O2460=1,$I2460="Electronico"),2,IF(O2460=1,VLOOKUP($C2460&amp;"|"&amp;$B2460&amp;"|"&amp;$D2460,Empresas!$C$6:$CC$92,$G2460+6+1,0),0))))</f>
        <v>0</v>
      </c>
      <c r="AG2460" s="147">
        <f>IF(AND($I2460="Si",P2460=1),1,IF(AND($I2460="Fisico",P2460=1),1,IF(AND(P2460=1,$I2460="Electronico"),2,IF(P2460=1,VLOOKUP($C2460&amp;"|"&amp;$B2460&amp;"|"&amp;$D2460,Empresas!$C$6:$CC$92,$G2460+6+1,0),0))))</f>
        <v>0</v>
      </c>
      <c r="AH2460" s="147">
        <f>IF(AND($I2460="Si",Q2460=1),1,IF(AND($I2460="Fisico",Q2460=1),1,IF(AND(Q2460=1,$I2460="Electronico"),2,IF(Q2460=1,VLOOKUP($C2460&amp;"|"&amp;$B2460&amp;"|"&amp;$D2460,Empresas!$C$6:$CC$92,$G2460+6+1,0),0))))</f>
        <v>0</v>
      </c>
      <c r="AI2460" s="147">
        <f>IF(AND($I2460="Si",R2460=1),1,IF(AND($I2460="Fisico",R2460=1),1,IF(AND(R2460=1,$I2460="Electronico"),2,IF(R2460=1,VLOOKUP($C2460&amp;"|"&amp;$B2460&amp;"|"&amp;$D2460,Empresas!$C$6:$CC$92,$G2460+6+1,0),0))))</f>
        <v>0</v>
      </c>
      <c r="AJ2460" s="147">
        <f>IF(AND($I2460="Si",S2460=1),1,IF(AND($I2460="Fisico",S2460=1),1,IF(AND(S2460=1,$I2460="Electronico"),2,IF(S2460=1,VLOOKUP($C2460&amp;"|"&amp;$B2460&amp;"|"&amp;$D2460,Empresas!$C$6:$CC$92,$G2460+6+1,0),0))))</f>
        <v>0</v>
      </c>
      <c r="AK2460" s="147">
        <f>IF(AND($I2460="Si",T2460=1),1,IF(AND($I2460="Fisico",T2460=1),1,IF(AND(T2460=1,$I2460="Electronico"),2,IF(T2460=1,VLOOKUP($C2460&amp;"|"&amp;$B2460&amp;"|"&amp;$D2460,Empresas!$C$6:$CC$92,$G2460+6+1,0),0))))</f>
        <v>0</v>
      </c>
      <c r="AL2460" s="147">
        <f>IF(AND($I2460="Si",U2460=1),1,IF(AND($I2460="Fisico",U2460=1),1,IF(AND(U2460=1,$I2460="Electronico"),2,IF(U2460=1,VLOOKUP($C2460&amp;"|"&amp;$B2460&amp;"|"&amp;$D2460,Empresas!$C$6:$CC$92,$G2460+6+1,0),0))))</f>
        <v>0</v>
      </c>
      <c r="AM2460" s="149">
        <f t="shared" si="401"/>
        <v>0</v>
      </c>
      <c r="AN2460" s="149">
        <f t="shared" si="402"/>
        <v>0</v>
      </c>
      <c r="AO2460" s="152">
        <f t="shared" si="403"/>
        <v>0</v>
      </c>
    </row>
    <row r="2461" spans="1:41" x14ac:dyDescent="0.25">
      <c r="A2461" s="137" t="str">
        <f>VLOOKUP(D2461,Empresas!$D$7:$F$91,3,0)</f>
        <v>Gerencia</v>
      </c>
      <c r="B2461" s="138" t="str">
        <f>VLOOKUP(D2461,Empresas!$D$7:$G$91,4,0)</f>
        <v>Yeleydi</v>
      </c>
      <c r="C2461" s="138" t="s">
        <v>544</v>
      </c>
      <c r="D2461" s="138" t="s">
        <v>488</v>
      </c>
      <c r="E2461" s="138" t="str">
        <f>VLOOKUP(D2461,Empresas!$D$7:$E$92,2,0)</f>
        <v>PARAISO VIP SAC</v>
      </c>
      <c r="F2461" s="138" t="s">
        <v>166</v>
      </c>
      <c r="G2461" s="139">
        <f t="shared" si="405"/>
        <v>31</v>
      </c>
      <c r="H2461" s="139" t="str">
        <f>VLOOKUP(D2461,Empresas!$D$6:$L$92,7,0)</f>
        <v>Semestral</v>
      </c>
      <c r="I2461" s="138" t="str">
        <f>VLOOKUP(VLOOKUP(D2461&amp;"|"&amp;B2461,Empresas!$I$7:$CB$92,G2461,0),Tablas!$A$3:$B$5,2,0)</f>
        <v>No aplica</v>
      </c>
      <c r="J2461" s="78"/>
      <c r="K2461" s="78"/>
      <c r="L2461" s="78"/>
      <c r="M2461" s="78"/>
      <c r="N2461" s="78"/>
      <c r="O2461" s="78"/>
      <c r="P2461" s="78"/>
      <c r="Q2461" s="78"/>
      <c r="R2461" s="78"/>
      <c r="S2461" s="78"/>
      <c r="T2461" s="78"/>
      <c r="U2461" s="78"/>
      <c r="V2461" s="78" t="str">
        <f>VLOOKUP(D2461,Empresas!$D$7:$CF$91,81,0)</f>
        <v>C</v>
      </c>
      <c r="W2461" s="78" t="str">
        <f>VLOOKUP(D2461,Empresas!$D$7:$M$91,10,0)</f>
        <v>Mype</v>
      </c>
      <c r="X2461" s="69" t="str">
        <f t="shared" si="399"/>
        <v>SI</v>
      </c>
      <c r="Y2461" s="153" t="str">
        <f t="shared" si="400"/>
        <v>No aplica</v>
      </c>
      <c r="Z2461" s="147">
        <f>IF(Y2461="No aplica",0,IF(I2461="no",0,IF(I2461="No aplica",0,IF(I2461="Si",1,IF(I2461="Fisico",1,IF(I2461="Electronico",2,VLOOKUP(C2461&amp;"|"&amp;B2461&amp;"|"&amp;D2461,Empresas!$C$6:$CC$92,G2461+6+1,0)))))))</f>
        <v>0</v>
      </c>
      <c r="AA2461" s="147">
        <f>IF(AND($I2461="Si",J2461=1),1,IF(AND($I2461="Fisico",J2461=1),1,IF(AND(J2461=1,$I2461="Electronico"),2,IF(J2461=1,VLOOKUP($C2461&amp;"|"&amp;$B2461&amp;"|"&amp;$D2461,Empresas!$C$6:$CC$92,$G2461+6+1,0),0))))</f>
        <v>0</v>
      </c>
      <c r="AB2461" s="147">
        <f>IF(AND($I2461="Si",K2461=1),1,IF(AND($I2461="Fisico",K2461=1),1,IF(AND(K2461=1,$I2461="Electronico"),2,IF(K2461=1,VLOOKUP($C2461&amp;"|"&amp;$B2461&amp;"|"&amp;$D2461,Empresas!$C$6:$CC$92,$G2461+6+1,0),0))))</f>
        <v>0</v>
      </c>
      <c r="AC2461" s="147">
        <f>IF(AND($I2461="Si",L2461=1),1,IF(AND($I2461="Fisico",L2461=1),1,IF(AND(L2461=1,$I2461="Electronico"),2,IF(L2461=1,VLOOKUP($C2461&amp;"|"&amp;$B2461&amp;"|"&amp;$D2461,Empresas!$C$6:$CC$92,$G2461+6+1,0),0))))</f>
        <v>0</v>
      </c>
      <c r="AD2461" s="147">
        <f>IF(AND($I2461="Si",M2461=1),1,IF(AND($I2461="Fisico",M2461=1),1,IF(AND(M2461=1,$I2461="Electronico"),2,IF(M2461=1,VLOOKUP($C2461&amp;"|"&amp;$B2461&amp;"|"&amp;$D2461,Empresas!$C$6:$CC$92,$G2461+6+1,0),0))))</f>
        <v>0</v>
      </c>
      <c r="AE2461" s="147">
        <f>IF(AND($I2461="Si",N2461=1),1,IF(AND($I2461="Fisico",N2461=1),1,IF(AND(N2461=1,$I2461="Electronico"),2,IF(N2461=1,VLOOKUP($C2461&amp;"|"&amp;$B2461&amp;"|"&amp;$D2461,Empresas!$C$6:$CC$92,$G2461+6+1,0),0))))</f>
        <v>0</v>
      </c>
      <c r="AF2461" s="147">
        <f>IF(AND($I2461="Si",O2461=1),1,IF(AND($I2461="Fisico",O2461=1),1,IF(AND(O2461=1,$I2461="Electronico"),2,IF(O2461=1,VLOOKUP($C2461&amp;"|"&amp;$B2461&amp;"|"&amp;$D2461,Empresas!$C$6:$CC$92,$G2461+6+1,0),0))))</f>
        <v>0</v>
      </c>
      <c r="AG2461" s="147">
        <f>IF(AND($I2461="Si",P2461=1),1,IF(AND($I2461="Fisico",P2461=1),1,IF(AND(P2461=1,$I2461="Electronico"),2,IF(P2461=1,VLOOKUP($C2461&amp;"|"&amp;$B2461&amp;"|"&amp;$D2461,Empresas!$C$6:$CC$92,$G2461+6+1,0),0))))</f>
        <v>0</v>
      </c>
      <c r="AH2461" s="147">
        <f>IF(AND($I2461="Si",Q2461=1),1,IF(AND($I2461="Fisico",Q2461=1),1,IF(AND(Q2461=1,$I2461="Electronico"),2,IF(Q2461=1,VLOOKUP($C2461&amp;"|"&amp;$B2461&amp;"|"&amp;$D2461,Empresas!$C$6:$CC$92,$G2461+6+1,0),0))))</f>
        <v>0</v>
      </c>
      <c r="AI2461" s="147">
        <f>IF(AND($I2461="Si",R2461=1),1,IF(AND($I2461="Fisico",R2461=1),1,IF(AND(R2461=1,$I2461="Electronico"),2,IF(R2461=1,VLOOKUP($C2461&amp;"|"&amp;$B2461&amp;"|"&amp;$D2461,Empresas!$C$6:$CC$92,$G2461+6+1,0),0))))</f>
        <v>0</v>
      </c>
      <c r="AJ2461" s="147">
        <f>IF(AND($I2461="Si",S2461=1),1,IF(AND($I2461="Fisico",S2461=1),1,IF(AND(S2461=1,$I2461="Electronico"),2,IF(S2461=1,VLOOKUP($C2461&amp;"|"&amp;$B2461&amp;"|"&amp;$D2461,Empresas!$C$6:$CC$92,$G2461+6+1,0),0))))</f>
        <v>0</v>
      </c>
      <c r="AK2461" s="147">
        <f>IF(AND($I2461="Si",T2461=1),1,IF(AND($I2461="Fisico",T2461=1),1,IF(AND(T2461=1,$I2461="Electronico"),2,IF(T2461=1,VLOOKUP($C2461&amp;"|"&amp;$B2461&amp;"|"&amp;$D2461,Empresas!$C$6:$CC$92,$G2461+6+1,0),0))))</f>
        <v>0</v>
      </c>
      <c r="AL2461" s="147">
        <f>IF(AND($I2461="Si",U2461=1),1,IF(AND($I2461="Fisico",U2461=1),1,IF(AND(U2461=1,$I2461="Electronico"),2,IF(U2461=1,VLOOKUP($C2461&amp;"|"&amp;$B2461&amp;"|"&amp;$D2461,Empresas!$C$6:$CC$92,$G2461+6+1,0),0))))</f>
        <v>0</v>
      </c>
      <c r="AM2461" s="149">
        <f t="shared" si="401"/>
        <v>0</v>
      </c>
      <c r="AN2461" s="149">
        <f t="shared" si="402"/>
        <v>0</v>
      </c>
      <c r="AO2461" s="152">
        <f t="shared" si="403"/>
        <v>0</v>
      </c>
    </row>
    <row r="2462" spans="1:41" x14ac:dyDescent="0.25">
      <c r="A2462" s="137" t="str">
        <f>VLOOKUP(D2462,Empresas!$D$7:$F$91,3,0)</f>
        <v>Gerencia</v>
      </c>
      <c r="B2462" s="138" t="str">
        <f>VLOOKUP(D2462,Empresas!$D$7:$G$91,4,0)</f>
        <v>Yeleydi</v>
      </c>
      <c r="C2462" s="138" t="s">
        <v>544</v>
      </c>
      <c r="D2462" s="138" t="s">
        <v>488</v>
      </c>
      <c r="E2462" s="138" t="str">
        <f>VLOOKUP(D2462,Empresas!$D$7:$E$92,2,0)</f>
        <v>PARAISO VIP SAC</v>
      </c>
      <c r="F2462" s="138" t="s">
        <v>167</v>
      </c>
      <c r="G2462" s="139">
        <f t="shared" si="405"/>
        <v>34</v>
      </c>
      <c r="H2462" s="139" t="str">
        <f>VLOOKUP(D2462,Empresas!$D$6:$L$92,7,0)</f>
        <v>Semestral</v>
      </c>
      <c r="I2462" s="138" t="str">
        <f>VLOOKUP(VLOOKUP(D2462&amp;"|"&amp;B2462,Empresas!$I$7:$CB$92,G2462,0),Tablas!$A$3:$B$5,2,0)</f>
        <v>Solo analisis</v>
      </c>
      <c r="J2462" s="78">
        <v>1</v>
      </c>
      <c r="K2462" s="78">
        <v>1</v>
      </c>
      <c r="L2462" s="78">
        <v>1</v>
      </c>
      <c r="M2462" s="78">
        <v>1</v>
      </c>
      <c r="N2462" s="78">
        <v>1</v>
      </c>
      <c r="O2462" s="78">
        <v>1</v>
      </c>
      <c r="P2462" s="78">
        <v>1</v>
      </c>
      <c r="Q2462" s="78">
        <v>1</v>
      </c>
      <c r="R2462" s="78"/>
      <c r="S2462" s="78"/>
      <c r="T2462" s="78"/>
      <c r="U2462" s="78"/>
      <c r="V2462" s="78" t="str">
        <f>VLOOKUP(D2462,Empresas!$D$7:$CF$91,81,0)</f>
        <v>C</v>
      </c>
      <c r="W2462" s="78" t="str">
        <f>VLOOKUP(D2462,Empresas!$D$7:$M$91,10,0)</f>
        <v>Mype</v>
      </c>
      <c r="X2462" s="69" t="str">
        <f t="shared" si="399"/>
        <v>SI</v>
      </c>
      <c r="Y2462" s="153" t="str">
        <f t="shared" si="400"/>
        <v>Si aplica</v>
      </c>
      <c r="Z2462" s="147">
        <f>IF(Y2462="No aplica",0,IF(I2462="no",0,IF(I2462="No aplica",0,IF(I2462="Si",1,IF(I2462="Fisico",1,IF(I2462="Electronico",2,VLOOKUP(C2462&amp;"|"&amp;B2462&amp;"|"&amp;D2462,Empresas!$C$6:$CC$92,G2462+6+1,0)))))))</f>
        <v>1</v>
      </c>
      <c r="AA2462" s="147">
        <f>IF(AND($I2462="Si",J2462=1),1,IF(AND($I2462="Fisico",J2462=1),1,IF(AND(J2462=1,$I2462="Electronico"),2,IF(J2462=1,VLOOKUP($C2462&amp;"|"&amp;$B2462&amp;"|"&amp;$D2462,Empresas!$C$6:$CC$92,$G2462+6+1,0),0))))</f>
        <v>1</v>
      </c>
      <c r="AB2462" s="147">
        <f>IF(AND($I2462="Si",K2462=1),1,IF(AND($I2462="Fisico",K2462=1),1,IF(AND(K2462=1,$I2462="Electronico"),2,IF(K2462=1,VLOOKUP($C2462&amp;"|"&amp;$B2462&amp;"|"&amp;$D2462,Empresas!$C$6:$CC$92,$G2462+6+1,0),0))))</f>
        <v>1</v>
      </c>
      <c r="AC2462" s="147">
        <f>IF(AND($I2462="Si",L2462=1),1,IF(AND($I2462="Fisico",L2462=1),1,IF(AND(L2462=1,$I2462="Electronico"),2,IF(L2462=1,VLOOKUP($C2462&amp;"|"&amp;$B2462&amp;"|"&amp;$D2462,Empresas!$C$6:$CC$92,$G2462+6+1,0),0))))</f>
        <v>1</v>
      </c>
      <c r="AD2462" s="147">
        <f>IF(AND($I2462="Si",M2462=1),1,IF(AND($I2462="Fisico",M2462=1),1,IF(AND(M2462=1,$I2462="Electronico"),2,IF(M2462=1,VLOOKUP($C2462&amp;"|"&amp;$B2462&amp;"|"&amp;$D2462,Empresas!$C$6:$CC$92,$G2462+6+1,0),0))))</f>
        <v>1</v>
      </c>
      <c r="AE2462" s="147">
        <f>IF(AND($I2462="Si",N2462=1),1,IF(AND($I2462="Fisico",N2462=1),1,IF(AND(N2462=1,$I2462="Electronico"),2,IF(N2462=1,VLOOKUP($C2462&amp;"|"&amp;$B2462&amp;"|"&amp;$D2462,Empresas!$C$6:$CC$92,$G2462+6+1,0),0))))</f>
        <v>1</v>
      </c>
      <c r="AF2462" s="147">
        <f>IF(AND($I2462="Si",O2462=1),1,IF(AND($I2462="Fisico",O2462=1),1,IF(AND(O2462=1,$I2462="Electronico"),2,IF(O2462=1,VLOOKUP($C2462&amp;"|"&amp;$B2462&amp;"|"&amp;$D2462,Empresas!$C$6:$CC$92,$G2462+6+1,0),0))))</f>
        <v>1</v>
      </c>
      <c r="AG2462" s="147">
        <f>IF(AND($I2462="Si",P2462=1),1,IF(AND($I2462="Fisico",P2462=1),1,IF(AND(P2462=1,$I2462="Electronico"),2,IF(P2462=1,VLOOKUP($C2462&amp;"|"&amp;$B2462&amp;"|"&amp;$D2462,Empresas!$C$6:$CC$92,$G2462+6+1,0),0))))</f>
        <v>1</v>
      </c>
      <c r="AH2462" s="147">
        <f>IF(AND($I2462="Si",Q2462=1),1,IF(AND($I2462="Fisico",Q2462=1),1,IF(AND(Q2462=1,$I2462="Electronico"),2,IF(Q2462=1,VLOOKUP($C2462&amp;"|"&amp;$B2462&amp;"|"&amp;$D2462,Empresas!$C$6:$CC$92,$G2462+6+1,0),0))))</f>
        <v>1</v>
      </c>
      <c r="AI2462" s="147">
        <f>IF(AND($I2462="Si",R2462=1),1,IF(AND($I2462="Fisico",R2462=1),1,IF(AND(R2462=1,$I2462="Electronico"),2,IF(R2462=1,VLOOKUP($C2462&amp;"|"&amp;$B2462&amp;"|"&amp;$D2462,Empresas!$C$6:$CC$92,$G2462+6+1,0),0))))</f>
        <v>0</v>
      </c>
      <c r="AJ2462" s="147">
        <f>IF(AND($I2462="Si",S2462=1),1,IF(AND($I2462="Fisico",S2462=1),1,IF(AND(S2462=1,$I2462="Electronico"),2,IF(S2462=1,VLOOKUP($C2462&amp;"|"&amp;$B2462&amp;"|"&amp;$D2462,Empresas!$C$6:$CC$92,$G2462+6+1,0),0))))</f>
        <v>0</v>
      </c>
      <c r="AK2462" s="147">
        <f>IF(AND($I2462="Si",T2462=1),1,IF(AND($I2462="Fisico",T2462=1),1,IF(AND(T2462=1,$I2462="Electronico"),2,IF(T2462=1,VLOOKUP($C2462&amp;"|"&amp;$B2462&amp;"|"&amp;$D2462,Empresas!$C$6:$CC$92,$G2462+6+1,0),0))))</f>
        <v>0</v>
      </c>
      <c r="AL2462" s="147">
        <f>IF(AND($I2462="Si",U2462=1),1,IF(AND($I2462="Fisico",U2462=1),1,IF(AND(U2462=1,$I2462="Electronico"),2,IF(U2462=1,VLOOKUP($C2462&amp;"|"&amp;$B2462&amp;"|"&amp;$D2462,Empresas!$C$6:$CC$92,$G2462+6+1,0),0))))</f>
        <v>0</v>
      </c>
      <c r="AM2462" s="149">
        <f t="shared" si="401"/>
        <v>8</v>
      </c>
      <c r="AN2462" s="149">
        <f t="shared" si="402"/>
        <v>8</v>
      </c>
      <c r="AO2462" s="152">
        <f t="shared" si="403"/>
        <v>1</v>
      </c>
    </row>
    <row r="2463" spans="1:41" x14ac:dyDescent="0.25">
      <c r="A2463" s="137" t="str">
        <f>VLOOKUP(D2463,Empresas!$D$7:$F$91,3,0)</f>
        <v>Gerencia</v>
      </c>
      <c r="B2463" s="138" t="str">
        <f>VLOOKUP(D2463,Empresas!$D$7:$G$91,4,0)</f>
        <v>Yeleydi</v>
      </c>
      <c r="C2463" s="138" t="s">
        <v>544</v>
      </c>
      <c r="D2463" s="138" t="s">
        <v>488</v>
      </c>
      <c r="E2463" s="138" t="str">
        <f>VLOOKUP(D2463,Empresas!$D$7:$E$92,2,0)</f>
        <v>PARAISO VIP SAC</v>
      </c>
      <c r="F2463" s="138" t="s">
        <v>168</v>
      </c>
      <c r="G2463" s="139">
        <f t="shared" si="405"/>
        <v>37</v>
      </c>
      <c r="H2463" s="139" t="str">
        <f>VLOOKUP(D2463,Empresas!$D$6:$L$92,7,0)</f>
        <v>Semestral</v>
      </c>
      <c r="I2463" s="138" t="str">
        <f>VLOOKUP(VLOOKUP(D2463&amp;"|"&amp;B2463,Empresas!$I$7:$CB$92,G2463,0),Tablas!$A$3:$B$5,2,0)</f>
        <v>Registro y analisis</v>
      </c>
      <c r="J2463" s="78">
        <v>2</v>
      </c>
      <c r="K2463" s="78">
        <v>2</v>
      </c>
      <c r="L2463" s="78">
        <v>2</v>
      </c>
      <c r="M2463" s="78">
        <v>2</v>
      </c>
      <c r="N2463" s="78">
        <v>2</v>
      </c>
      <c r="O2463" s="78">
        <v>2</v>
      </c>
      <c r="P2463" s="78">
        <v>2</v>
      </c>
      <c r="Q2463" s="78">
        <v>2</v>
      </c>
      <c r="R2463" s="78"/>
      <c r="S2463" s="78"/>
      <c r="T2463" s="78"/>
      <c r="U2463" s="78"/>
      <c r="V2463" s="78" t="str">
        <f>VLOOKUP(D2463,Empresas!$D$7:$CF$91,81,0)</f>
        <v>C</v>
      </c>
      <c r="W2463" s="78" t="str">
        <f>VLOOKUP(D2463,Empresas!$D$7:$M$91,10,0)</f>
        <v>Mype</v>
      </c>
      <c r="X2463" s="69" t="str">
        <f t="shared" si="399"/>
        <v>SI</v>
      </c>
      <c r="Y2463" s="153" t="str">
        <f t="shared" si="400"/>
        <v>Si aplica</v>
      </c>
      <c r="Z2463" s="147">
        <f>IF(Y2463="No aplica",0,IF(I2463="no",0,IF(I2463="No aplica",0,IF(I2463="Si",1,IF(I2463="Fisico",1,IF(I2463="Electronico",2,VLOOKUP(C2463&amp;"|"&amp;B2463&amp;"|"&amp;D2463,Empresas!$C$6:$CC$92,G2463+6+1,0)))))))</f>
        <v>4</v>
      </c>
      <c r="AA2463" s="147">
        <f>IF(AND($I2463="Si",J2463=1),1,IF(AND($I2463="Fisico",J2463=1),1,IF(AND(J2463=1,$I2463="Electronico"),2,IF(J2463=1,VLOOKUP($C2463&amp;"|"&amp;$B2463&amp;"|"&amp;$D2463,Empresas!$C$6:$CC$92,$G2463+6+1,0),0))))</f>
        <v>0</v>
      </c>
      <c r="AB2463" s="147">
        <f>IF(AND($I2463="Si",K2463=1),1,IF(AND($I2463="Fisico",K2463=1),1,IF(AND(K2463=1,$I2463="Electronico"),2,IF(K2463=1,VLOOKUP($C2463&amp;"|"&amp;$B2463&amp;"|"&amp;$D2463,Empresas!$C$6:$CC$92,$G2463+6+1,0),0))))</f>
        <v>0</v>
      </c>
      <c r="AC2463" s="147">
        <f>IF(AND($I2463="Si",L2463=1),1,IF(AND($I2463="Fisico",L2463=1),1,IF(AND(L2463=1,$I2463="Electronico"),2,IF(L2463=1,VLOOKUP($C2463&amp;"|"&amp;$B2463&amp;"|"&amp;$D2463,Empresas!$C$6:$CC$92,$G2463+6+1,0),0))))</f>
        <v>0</v>
      </c>
      <c r="AD2463" s="147">
        <f>IF(AND($I2463="Si",M2463=1),1,IF(AND($I2463="Fisico",M2463=1),1,IF(AND(M2463=1,$I2463="Electronico"),2,IF(M2463=1,VLOOKUP($C2463&amp;"|"&amp;$B2463&amp;"|"&amp;$D2463,Empresas!$C$6:$CC$92,$G2463+6+1,0),0))))</f>
        <v>0</v>
      </c>
      <c r="AE2463" s="147">
        <f>IF(AND($I2463="Si",N2463=1),1,IF(AND($I2463="Fisico",N2463=1),1,IF(AND(N2463=1,$I2463="Electronico"),2,IF(N2463=1,VLOOKUP($C2463&amp;"|"&amp;$B2463&amp;"|"&amp;$D2463,Empresas!$C$6:$CC$92,$G2463+6+1,0),0))))</f>
        <v>0</v>
      </c>
      <c r="AF2463" s="147">
        <f>IF(AND($I2463="Si",O2463=1),1,IF(AND($I2463="Fisico",O2463=1),1,IF(AND(O2463=1,$I2463="Electronico"),2,IF(O2463=1,VLOOKUP($C2463&amp;"|"&amp;$B2463&amp;"|"&amp;$D2463,Empresas!$C$6:$CC$92,$G2463+6+1,0),0))))</f>
        <v>0</v>
      </c>
      <c r="AG2463" s="147">
        <f>IF(AND($I2463="Si",P2463=1),1,IF(AND($I2463="Fisico",P2463=1),1,IF(AND(P2463=1,$I2463="Electronico"),2,IF(P2463=1,VLOOKUP($C2463&amp;"|"&amp;$B2463&amp;"|"&amp;$D2463,Empresas!$C$6:$CC$92,$G2463+6+1,0),0))))</f>
        <v>0</v>
      </c>
      <c r="AH2463" s="147">
        <f>IF(AND($I2463="Si",Q2463=1),1,IF(AND($I2463="Fisico",Q2463=1),1,IF(AND(Q2463=1,$I2463="Electronico"),2,IF(Q2463=1,VLOOKUP($C2463&amp;"|"&amp;$B2463&amp;"|"&amp;$D2463,Empresas!$C$6:$CC$92,$G2463+6+1,0),0))))</f>
        <v>0</v>
      </c>
      <c r="AI2463" s="147">
        <f>IF(AND($I2463="Si",R2463=1),1,IF(AND($I2463="Fisico",R2463=1),1,IF(AND(R2463=1,$I2463="Electronico"),2,IF(R2463=1,VLOOKUP($C2463&amp;"|"&amp;$B2463&amp;"|"&amp;$D2463,Empresas!$C$6:$CC$92,$G2463+6+1,0),0))))</f>
        <v>0</v>
      </c>
      <c r="AJ2463" s="147">
        <f>IF(AND($I2463="Si",S2463=1),1,IF(AND($I2463="Fisico",S2463=1),1,IF(AND(S2463=1,$I2463="Electronico"),2,IF(S2463=1,VLOOKUP($C2463&amp;"|"&amp;$B2463&amp;"|"&amp;$D2463,Empresas!$C$6:$CC$92,$G2463+6+1,0),0))))</f>
        <v>0</v>
      </c>
      <c r="AK2463" s="147">
        <f>IF(AND($I2463="Si",T2463=1),1,IF(AND($I2463="Fisico",T2463=1),1,IF(AND(T2463=1,$I2463="Electronico"),2,IF(T2463=1,VLOOKUP($C2463&amp;"|"&amp;$B2463&amp;"|"&amp;$D2463,Empresas!$C$6:$CC$92,$G2463+6+1,0),0))))</f>
        <v>0</v>
      </c>
      <c r="AL2463" s="147">
        <f>IF(AND($I2463="Si",U2463=1),1,IF(AND($I2463="Fisico",U2463=1),1,IF(AND(U2463=1,$I2463="Electronico"),2,IF(U2463=1,VLOOKUP($C2463&amp;"|"&amp;$B2463&amp;"|"&amp;$D2463,Empresas!$C$6:$CC$92,$G2463+6+1,0),0))))</f>
        <v>0</v>
      </c>
      <c r="AM2463" s="149">
        <f t="shared" si="401"/>
        <v>0</v>
      </c>
      <c r="AN2463" s="149">
        <f t="shared" si="402"/>
        <v>32</v>
      </c>
      <c r="AO2463" s="152">
        <f t="shared" si="403"/>
        <v>0</v>
      </c>
    </row>
    <row r="2464" spans="1:41" x14ac:dyDescent="0.25">
      <c r="A2464" s="137" t="str">
        <f>VLOOKUP(D2464,Empresas!$D$7:$F$91,3,0)</f>
        <v>Gerencia</v>
      </c>
      <c r="B2464" s="138" t="str">
        <f>VLOOKUP(D2464,Empresas!$D$7:$G$91,4,0)</f>
        <v>Yeleydi</v>
      </c>
      <c r="C2464" s="138" t="s">
        <v>544</v>
      </c>
      <c r="D2464" s="138" t="s">
        <v>488</v>
      </c>
      <c r="E2464" s="138" t="str">
        <f>VLOOKUP(D2464,Empresas!$D$7:$E$92,2,0)</f>
        <v>PARAISO VIP SAC</v>
      </c>
      <c r="F2464" s="138" t="s">
        <v>169</v>
      </c>
      <c r="G2464" s="139">
        <f t="shared" si="405"/>
        <v>40</v>
      </c>
      <c r="H2464" s="139" t="str">
        <f>VLOOKUP(D2464,Empresas!$D$6:$L$92,7,0)</f>
        <v>Semestral</v>
      </c>
      <c r="I2464" s="138" t="str">
        <f>VLOOKUP(VLOOKUP(D2464&amp;"|"&amp;B2464,Empresas!$I$7:$CB$92,G2464,0),Tablas!$A$3:$B$5,2,0)</f>
        <v>No aplica</v>
      </c>
      <c r="J2464" s="78"/>
      <c r="K2464" s="78"/>
      <c r="L2464" s="78"/>
      <c r="M2464" s="78"/>
      <c r="N2464" s="78"/>
      <c r="O2464" s="78"/>
      <c r="P2464" s="78"/>
      <c r="Q2464" s="78"/>
      <c r="R2464" s="78"/>
      <c r="S2464" s="78"/>
      <c r="T2464" s="78"/>
      <c r="U2464" s="78"/>
      <c r="V2464" s="78" t="str">
        <f>VLOOKUP(D2464,Empresas!$D$7:$CF$91,81,0)</f>
        <v>C</v>
      </c>
      <c r="W2464" s="78" t="str">
        <f>VLOOKUP(D2464,Empresas!$D$7:$M$91,10,0)</f>
        <v>Mype</v>
      </c>
      <c r="X2464" s="69" t="str">
        <f t="shared" si="399"/>
        <v>SI</v>
      </c>
      <c r="Y2464" s="153" t="str">
        <f t="shared" si="400"/>
        <v>No aplica</v>
      </c>
      <c r="Z2464" s="147">
        <f>IF(Y2464="No aplica",0,IF(I2464="no",0,IF(I2464="No aplica",0,IF(I2464="Si",1,IF(I2464="Fisico",1,IF(I2464="Electronico",2,VLOOKUP(C2464&amp;"|"&amp;B2464&amp;"|"&amp;D2464,Empresas!$C$6:$CC$92,G2464+6+1,0)))))))</f>
        <v>0</v>
      </c>
      <c r="AA2464" s="147">
        <f>IF(AND($I2464="Si",J2464=1),1,IF(AND($I2464="Fisico",J2464=1),1,IF(AND(J2464=1,$I2464="Electronico"),2,IF(J2464=1,VLOOKUP($C2464&amp;"|"&amp;$B2464&amp;"|"&amp;$D2464,Empresas!$C$6:$CC$92,$G2464+6+1,0),0))))</f>
        <v>0</v>
      </c>
      <c r="AB2464" s="147">
        <f>IF(AND($I2464="Si",K2464=1),1,IF(AND($I2464="Fisico",K2464=1),1,IF(AND(K2464=1,$I2464="Electronico"),2,IF(K2464=1,VLOOKUP($C2464&amp;"|"&amp;$B2464&amp;"|"&amp;$D2464,Empresas!$C$6:$CC$92,$G2464+6+1,0),0))))</f>
        <v>0</v>
      </c>
      <c r="AC2464" s="147">
        <f>IF(AND($I2464="Si",L2464=1),1,IF(AND($I2464="Fisico",L2464=1),1,IF(AND(L2464=1,$I2464="Electronico"),2,IF(L2464=1,VLOOKUP($C2464&amp;"|"&amp;$B2464&amp;"|"&amp;$D2464,Empresas!$C$6:$CC$92,$G2464+6+1,0),0))))</f>
        <v>0</v>
      </c>
      <c r="AD2464" s="147">
        <f>IF(AND($I2464="Si",M2464=1),1,IF(AND($I2464="Fisico",M2464=1),1,IF(AND(M2464=1,$I2464="Electronico"),2,IF(M2464=1,VLOOKUP($C2464&amp;"|"&amp;$B2464&amp;"|"&amp;$D2464,Empresas!$C$6:$CC$92,$G2464+6+1,0),0))))</f>
        <v>0</v>
      </c>
      <c r="AE2464" s="147">
        <f>IF(AND($I2464="Si",N2464=1),1,IF(AND($I2464="Fisico",N2464=1),1,IF(AND(N2464=1,$I2464="Electronico"),2,IF(N2464=1,VLOOKUP($C2464&amp;"|"&amp;$B2464&amp;"|"&amp;$D2464,Empresas!$C$6:$CC$92,$G2464+6+1,0),0))))</f>
        <v>0</v>
      </c>
      <c r="AF2464" s="147">
        <f>IF(AND($I2464="Si",O2464=1),1,IF(AND($I2464="Fisico",O2464=1),1,IF(AND(O2464=1,$I2464="Electronico"),2,IF(O2464=1,VLOOKUP($C2464&amp;"|"&amp;$B2464&amp;"|"&amp;$D2464,Empresas!$C$6:$CC$92,$G2464+6+1,0),0))))</f>
        <v>0</v>
      </c>
      <c r="AG2464" s="147">
        <f>IF(AND($I2464="Si",P2464=1),1,IF(AND($I2464="Fisico",P2464=1),1,IF(AND(P2464=1,$I2464="Electronico"),2,IF(P2464=1,VLOOKUP($C2464&amp;"|"&amp;$B2464&amp;"|"&amp;$D2464,Empresas!$C$6:$CC$92,$G2464+6+1,0),0))))</f>
        <v>0</v>
      </c>
      <c r="AH2464" s="147">
        <f>IF(AND($I2464="Si",Q2464=1),1,IF(AND($I2464="Fisico",Q2464=1),1,IF(AND(Q2464=1,$I2464="Electronico"),2,IF(Q2464=1,VLOOKUP($C2464&amp;"|"&amp;$B2464&amp;"|"&amp;$D2464,Empresas!$C$6:$CC$92,$G2464+6+1,0),0))))</f>
        <v>0</v>
      </c>
      <c r="AI2464" s="147">
        <f>IF(AND($I2464="Si",R2464=1),1,IF(AND($I2464="Fisico",R2464=1),1,IF(AND(R2464=1,$I2464="Electronico"),2,IF(R2464=1,VLOOKUP($C2464&amp;"|"&amp;$B2464&amp;"|"&amp;$D2464,Empresas!$C$6:$CC$92,$G2464+6+1,0),0))))</f>
        <v>0</v>
      </c>
      <c r="AJ2464" s="147">
        <f>IF(AND($I2464="Si",S2464=1),1,IF(AND($I2464="Fisico",S2464=1),1,IF(AND(S2464=1,$I2464="Electronico"),2,IF(S2464=1,VLOOKUP($C2464&amp;"|"&amp;$B2464&amp;"|"&amp;$D2464,Empresas!$C$6:$CC$92,$G2464+6+1,0),0))))</f>
        <v>0</v>
      </c>
      <c r="AK2464" s="147">
        <f>IF(AND($I2464="Si",T2464=1),1,IF(AND($I2464="Fisico",T2464=1),1,IF(AND(T2464=1,$I2464="Electronico"),2,IF(T2464=1,VLOOKUP($C2464&amp;"|"&amp;$B2464&amp;"|"&amp;$D2464,Empresas!$C$6:$CC$92,$G2464+6+1,0),0))))</f>
        <v>0</v>
      </c>
      <c r="AL2464" s="147">
        <f>IF(AND($I2464="Si",U2464=1),1,IF(AND($I2464="Fisico",U2464=1),1,IF(AND(U2464=1,$I2464="Electronico"),2,IF(U2464=1,VLOOKUP($C2464&amp;"|"&amp;$B2464&amp;"|"&amp;$D2464,Empresas!$C$6:$CC$92,$G2464+6+1,0),0))))</f>
        <v>0</v>
      </c>
      <c r="AM2464" s="149">
        <f t="shared" si="401"/>
        <v>0</v>
      </c>
      <c r="AN2464" s="149">
        <f t="shared" si="402"/>
        <v>0</v>
      </c>
      <c r="AO2464" s="152">
        <f t="shared" si="403"/>
        <v>0</v>
      </c>
    </row>
    <row r="2465" spans="1:41" x14ac:dyDescent="0.25">
      <c r="A2465" s="137" t="str">
        <f>VLOOKUP(D2465,Empresas!$D$7:$F$91,3,0)</f>
        <v>Gerencia</v>
      </c>
      <c r="B2465" s="138" t="str">
        <f>VLOOKUP(D2465,Empresas!$D$7:$G$91,4,0)</f>
        <v>Yeleydi</v>
      </c>
      <c r="C2465" s="138" t="s">
        <v>544</v>
      </c>
      <c r="D2465" s="138" t="s">
        <v>488</v>
      </c>
      <c r="E2465" s="138" t="str">
        <f>VLOOKUP(D2465,Empresas!$D$7:$E$92,2,0)</f>
        <v>PARAISO VIP SAC</v>
      </c>
      <c r="F2465" s="138" t="s">
        <v>170</v>
      </c>
      <c r="G2465" s="139">
        <f t="shared" si="405"/>
        <v>43</v>
      </c>
      <c r="H2465" s="139" t="str">
        <f>VLOOKUP(D2465,Empresas!$D$6:$L$92,7,0)</f>
        <v>Semestral</v>
      </c>
      <c r="I2465" s="138" t="str">
        <f>VLOOKUP(VLOOKUP(D2465&amp;"|"&amp;B2465,Empresas!$I$7:$CB$92,G2465,0),Tablas!$A$3:$B$5,2,0)</f>
        <v>No aplica</v>
      </c>
      <c r="J2465" s="78"/>
      <c r="K2465" s="78"/>
      <c r="L2465" s="78"/>
      <c r="M2465" s="78"/>
      <c r="N2465" s="78"/>
      <c r="O2465" s="78"/>
      <c r="P2465" s="78"/>
      <c r="Q2465" s="78"/>
      <c r="R2465" s="78"/>
      <c r="S2465" s="78"/>
      <c r="T2465" s="78"/>
      <c r="U2465" s="78"/>
      <c r="V2465" s="78" t="str">
        <f>VLOOKUP(D2465,Empresas!$D$7:$CF$91,81,0)</f>
        <v>C</v>
      </c>
      <c r="W2465" s="78" t="str">
        <f>VLOOKUP(D2465,Empresas!$D$7:$M$91,10,0)</f>
        <v>Mype</v>
      </c>
      <c r="X2465" s="69" t="str">
        <f t="shared" si="399"/>
        <v>SI</v>
      </c>
      <c r="Y2465" s="153" t="str">
        <f t="shared" si="400"/>
        <v>No aplica</v>
      </c>
      <c r="Z2465" s="147">
        <f>IF(Y2465="No aplica",0,IF(I2465="no",0,IF(I2465="No aplica",0,IF(I2465="Si",1,IF(I2465="Fisico",1,IF(I2465="Electronico",2,VLOOKUP(C2465&amp;"|"&amp;B2465&amp;"|"&amp;D2465,Empresas!$C$6:$CC$92,G2465+6+1,0)))))))</f>
        <v>0</v>
      </c>
      <c r="AA2465" s="147">
        <f>IF(AND($I2465="Si",J2465=1),1,IF(AND($I2465="Fisico",J2465=1),1,IF(AND(J2465=1,$I2465="Electronico"),2,IF(J2465=1,VLOOKUP($C2465&amp;"|"&amp;$B2465&amp;"|"&amp;$D2465,Empresas!$C$6:$CC$92,$G2465+6+1,0),0))))</f>
        <v>0</v>
      </c>
      <c r="AB2465" s="147">
        <f>IF(AND($I2465="Si",K2465=1),1,IF(AND($I2465="Fisico",K2465=1),1,IF(AND(K2465=1,$I2465="Electronico"),2,IF(K2465=1,VLOOKUP($C2465&amp;"|"&amp;$B2465&amp;"|"&amp;$D2465,Empresas!$C$6:$CC$92,$G2465+6+1,0),0))))</f>
        <v>0</v>
      </c>
      <c r="AC2465" s="147">
        <f>IF(AND($I2465="Si",L2465=1),1,IF(AND($I2465="Fisico",L2465=1),1,IF(AND(L2465=1,$I2465="Electronico"),2,IF(L2465=1,VLOOKUP($C2465&amp;"|"&amp;$B2465&amp;"|"&amp;$D2465,Empresas!$C$6:$CC$92,$G2465+6+1,0),0))))</f>
        <v>0</v>
      </c>
      <c r="AD2465" s="147">
        <f>IF(AND($I2465="Si",M2465=1),1,IF(AND($I2465="Fisico",M2465=1),1,IF(AND(M2465=1,$I2465="Electronico"),2,IF(M2465=1,VLOOKUP($C2465&amp;"|"&amp;$B2465&amp;"|"&amp;$D2465,Empresas!$C$6:$CC$92,$G2465+6+1,0),0))))</f>
        <v>0</v>
      </c>
      <c r="AE2465" s="147">
        <f>IF(AND($I2465="Si",N2465=1),1,IF(AND($I2465="Fisico",N2465=1),1,IF(AND(N2465=1,$I2465="Electronico"),2,IF(N2465=1,VLOOKUP($C2465&amp;"|"&amp;$B2465&amp;"|"&amp;$D2465,Empresas!$C$6:$CC$92,$G2465+6+1,0),0))))</f>
        <v>0</v>
      </c>
      <c r="AF2465" s="147">
        <f>IF(AND($I2465="Si",O2465=1),1,IF(AND($I2465="Fisico",O2465=1),1,IF(AND(O2465=1,$I2465="Electronico"),2,IF(O2465=1,VLOOKUP($C2465&amp;"|"&amp;$B2465&amp;"|"&amp;$D2465,Empresas!$C$6:$CC$92,$G2465+6+1,0),0))))</f>
        <v>0</v>
      </c>
      <c r="AG2465" s="147">
        <f>IF(AND($I2465="Si",P2465=1),1,IF(AND($I2465="Fisico",P2465=1),1,IF(AND(P2465=1,$I2465="Electronico"),2,IF(P2465=1,VLOOKUP($C2465&amp;"|"&amp;$B2465&amp;"|"&amp;$D2465,Empresas!$C$6:$CC$92,$G2465+6+1,0),0))))</f>
        <v>0</v>
      </c>
      <c r="AH2465" s="147">
        <f>IF(AND($I2465="Si",Q2465=1),1,IF(AND($I2465="Fisico",Q2465=1),1,IF(AND(Q2465=1,$I2465="Electronico"),2,IF(Q2465=1,VLOOKUP($C2465&amp;"|"&amp;$B2465&amp;"|"&amp;$D2465,Empresas!$C$6:$CC$92,$G2465+6+1,0),0))))</f>
        <v>0</v>
      </c>
      <c r="AI2465" s="147">
        <f>IF(AND($I2465="Si",R2465=1),1,IF(AND($I2465="Fisico",R2465=1),1,IF(AND(R2465=1,$I2465="Electronico"),2,IF(R2465=1,VLOOKUP($C2465&amp;"|"&amp;$B2465&amp;"|"&amp;$D2465,Empresas!$C$6:$CC$92,$G2465+6+1,0),0))))</f>
        <v>0</v>
      </c>
      <c r="AJ2465" s="147">
        <f>IF(AND($I2465="Si",S2465=1),1,IF(AND($I2465="Fisico",S2465=1),1,IF(AND(S2465=1,$I2465="Electronico"),2,IF(S2465=1,VLOOKUP($C2465&amp;"|"&amp;$B2465&amp;"|"&amp;$D2465,Empresas!$C$6:$CC$92,$G2465+6+1,0),0))))</f>
        <v>0</v>
      </c>
      <c r="AK2465" s="147">
        <f>IF(AND($I2465="Si",T2465=1),1,IF(AND($I2465="Fisico",T2465=1),1,IF(AND(T2465=1,$I2465="Electronico"),2,IF(T2465=1,VLOOKUP($C2465&amp;"|"&amp;$B2465&amp;"|"&amp;$D2465,Empresas!$C$6:$CC$92,$G2465+6+1,0),0))))</f>
        <v>0</v>
      </c>
      <c r="AL2465" s="147">
        <f>IF(AND($I2465="Si",U2465=1),1,IF(AND($I2465="Fisico",U2465=1),1,IF(AND(U2465=1,$I2465="Electronico"),2,IF(U2465=1,VLOOKUP($C2465&amp;"|"&amp;$B2465&amp;"|"&amp;$D2465,Empresas!$C$6:$CC$92,$G2465+6+1,0),0))))</f>
        <v>0</v>
      </c>
      <c r="AM2465" s="149">
        <f t="shared" si="401"/>
        <v>0</v>
      </c>
      <c r="AN2465" s="149">
        <f t="shared" si="402"/>
        <v>0</v>
      </c>
      <c r="AO2465" s="152">
        <f t="shared" si="403"/>
        <v>0</v>
      </c>
    </row>
    <row r="2466" spans="1:41" x14ac:dyDescent="0.25">
      <c r="A2466" s="137" t="str">
        <f>VLOOKUP(D2466,Empresas!$D$7:$F$91,3,0)</f>
        <v>Gerencia</v>
      </c>
      <c r="B2466" s="138" t="str">
        <f>VLOOKUP(D2466,Empresas!$D$7:$G$91,4,0)</f>
        <v>Yeleydi</v>
      </c>
      <c r="C2466" s="138" t="s">
        <v>544</v>
      </c>
      <c r="D2466" s="138" t="s">
        <v>488</v>
      </c>
      <c r="E2466" s="138" t="str">
        <f>VLOOKUP(D2466,Empresas!$D$7:$E$92,2,0)</f>
        <v>PARAISO VIP SAC</v>
      </c>
      <c r="F2466" s="138" t="s">
        <v>171</v>
      </c>
      <c r="G2466" s="139">
        <f t="shared" si="405"/>
        <v>46</v>
      </c>
      <c r="H2466" s="139" t="str">
        <f>VLOOKUP(D2466,Empresas!$D$6:$L$92,7,0)</f>
        <v>Semestral</v>
      </c>
      <c r="I2466" s="138" t="str">
        <f>VLOOKUP(VLOOKUP(D2466&amp;"|"&amp;B2466,Empresas!$I$7:$CB$92,G2466,0),Tablas!$A$3:$B$5,2,0)</f>
        <v>Registro y analisis</v>
      </c>
      <c r="J2466" s="78">
        <v>1</v>
      </c>
      <c r="K2466" s="78">
        <v>1</v>
      </c>
      <c r="L2466" s="78">
        <v>1</v>
      </c>
      <c r="M2466" s="78">
        <v>1</v>
      </c>
      <c r="N2466" s="78">
        <v>1</v>
      </c>
      <c r="O2466" s="78">
        <v>1</v>
      </c>
      <c r="P2466" s="78">
        <v>1</v>
      </c>
      <c r="Q2466" s="78">
        <v>2</v>
      </c>
      <c r="R2466" s="78"/>
      <c r="S2466" s="78"/>
      <c r="T2466" s="78"/>
      <c r="U2466" s="78"/>
      <c r="V2466" s="78" t="str">
        <f>VLOOKUP(D2466,Empresas!$D$7:$CF$91,81,0)</f>
        <v>C</v>
      </c>
      <c r="W2466" s="78" t="str">
        <f>VLOOKUP(D2466,Empresas!$D$7:$M$91,10,0)</f>
        <v>Mype</v>
      </c>
      <c r="X2466" s="69" t="str">
        <f t="shared" si="399"/>
        <v>SI</v>
      </c>
      <c r="Y2466" s="153" t="str">
        <f t="shared" si="400"/>
        <v>Si aplica</v>
      </c>
      <c r="Z2466" s="147">
        <f>IF(Y2466="No aplica",0,IF(I2466="no",0,IF(I2466="No aplica",0,IF(I2466="Si",1,IF(I2466="Fisico",1,IF(I2466="Electronico",2,VLOOKUP(C2466&amp;"|"&amp;B2466&amp;"|"&amp;D2466,Empresas!$C$6:$CC$92,G2466+6+1,0)))))))</f>
        <v>2</v>
      </c>
      <c r="AA2466" s="147">
        <f>IF(AND($I2466="Si",J2466=1),1,IF(AND($I2466="Fisico",J2466=1),1,IF(AND(J2466=1,$I2466="Electronico"),2,IF(J2466=1,VLOOKUP($C2466&amp;"|"&amp;$B2466&amp;"|"&amp;$D2466,Empresas!$C$6:$CC$92,$G2466+6+1,0),0))))</f>
        <v>2</v>
      </c>
      <c r="AB2466" s="147">
        <f>IF(AND($I2466="Si",K2466=1),1,IF(AND($I2466="Fisico",K2466=1),1,IF(AND(K2466=1,$I2466="Electronico"),2,IF(K2466=1,VLOOKUP($C2466&amp;"|"&amp;$B2466&amp;"|"&amp;$D2466,Empresas!$C$6:$CC$92,$G2466+6+1,0),0))))</f>
        <v>2</v>
      </c>
      <c r="AC2466" s="147">
        <f>IF(AND($I2466="Si",L2466=1),1,IF(AND($I2466="Fisico",L2466=1),1,IF(AND(L2466=1,$I2466="Electronico"),2,IF(L2466=1,VLOOKUP($C2466&amp;"|"&amp;$B2466&amp;"|"&amp;$D2466,Empresas!$C$6:$CC$92,$G2466+6+1,0),0))))</f>
        <v>2</v>
      </c>
      <c r="AD2466" s="147">
        <f>IF(AND($I2466="Si",M2466=1),1,IF(AND($I2466="Fisico",M2466=1),1,IF(AND(M2466=1,$I2466="Electronico"),2,IF(M2466=1,VLOOKUP($C2466&amp;"|"&amp;$B2466&amp;"|"&amp;$D2466,Empresas!$C$6:$CC$92,$G2466+6+1,0),0))))</f>
        <v>2</v>
      </c>
      <c r="AE2466" s="147">
        <f>IF(AND($I2466="Si",N2466=1),1,IF(AND($I2466="Fisico",N2466=1),1,IF(AND(N2466=1,$I2466="Electronico"),2,IF(N2466=1,VLOOKUP($C2466&amp;"|"&amp;$B2466&amp;"|"&amp;$D2466,Empresas!$C$6:$CC$92,$G2466+6+1,0),0))))</f>
        <v>2</v>
      </c>
      <c r="AF2466" s="147">
        <f>IF(AND($I2466="Si",O2466=1),1,IF(AND($I2466="Fisico",O2466=1),1,IF(AND(O2466=1,$I2466="Electronico"),2,IF(O2466=1,VLOOKUP($C2466&amp;"|"&amp;$B2466&amp;"|"&amp;$D2466,Empresas!$C$6:$CC$92,$G2466+6+1,0),0))))</f>
        <v>2</v>
      </c>
      <c r="AG2466" s="147">
        <f>IF(AND($I2466="Si",P2466=1),1,IF(AND($I2466="Fisico",P2466=1),1,IF(AND(P2466=1,$I2466="Electronico"),2,IF(P2466=1,VLOOKUP($C2466&amp;"|"&amp;$B2466&amp;"|"&amp;$D2466,Empresas!$C$6:$CC$92,$G2466+6+1,0),0))))</f>
        <v>2</v>
      </c>
      <c r="AH2466" s="147">
        <f>IF(AND($I2466="Si",Q2466=1),1,IF(AND($I2466="Fisico",Q2466=1),1,IF(AND(Q2466=1,$I2466="Electronico"),2,IF(Q2466=1,VLOOKUP($C2466&amp;"|"&amp;$B2466&amp;"|"&amp;$D2466,Empresas!$C$6:$CC$92,$G2466+6+1,0),0))))</f>
        <v>0</v>
      </c>
      <c r="AI2466" s="147">
        <f>IF(AND($I2466="Si",R2466=1),1,IF(AND($I2466="Fisico",R2466=1),1,IF(AND(R2466=1,$I2466="Electronico"),2,IF(R2466=1,VLOOKUP($C2466&amp;"|"&amp;$B2466&amp;"|"&amp;$D2466,Empresas!$C$6:$CC$92,$G2466+6+1,0),0))))</f>
        <v>0</v>
      </c>
      <c r="AJ2466" s="147">
        <f>IF(AND($I2466="Si",S2466=1),1,IF(AND($I2466="Fisico",S2466=1),1,IF(AND(S2466=1,$I2466="Electronico"),2,IF(S2466=1,VLOOKUP($C2466&amp;"|"&amp;$B2466&amp;"|"&amp;$D2466,Empresas!$C$6:$CC$92,$G2466+6+1,0),0))))</f>
        <v>0</v>
      </c>
      <c r="AK2466" s="147">
        <f>IF(AND($I2466="Si",T2466=1),1,IF(AND($I2466="Fisico",T2466=1),1,IF(AND(T2466=1,$I2466="Electronico"),2,IF(T2466=1,VLOOKUP($C2466&amp;"|"&amp;$B2466&amp;"|"&amp;$D2466,Empresas!$C$6:$CC$92,$G2466+6+1,0),0))))</f>
        <v>0</v>
      </c>
      <c r="AL2466" s="147">
        <f>IF(AND($I2466="Si",U2466=1),1,IF(AND($I2466="Fisico",U2466=1),1,IF(AND(U2466=1,$I2466="Electronico"),2,IF(U2466=1,VLOOKUP($C2466&amp;"|"&amp;$B2466&amp;"|"&amp;$D2466,Empresas!$C$6:$CC$92,$G2466+6+1,0),0))))</f>
        <v>0</v>
      </c>
      <c r="AM2466" s="149">
        <f t="shared" si="401"/>
        <v>14</v>
      </c>
      <c r="AN2466" s="149">
        <f t="shared" si="402"/>
        <v>16</v>
      </c>
      <c r="AO2466" s="152">
        <f t="shared" si="403"/>
        <v>0.875</v>
      </c>
    </row>
    <row r="2467" spans="1:41" x14ac:dyDescent="0.25">
      <c r="A2467" s="140" t="str">
        <f>VLOOKUP(D2467,Empresas!$D$7:$F$91,3,0)</f>
        <v>Gerencia</v>
      </c>
      <c r="B2467" s="141" t="str">
        <f>VLOOKUP(D2467,Empresas!$D$7:$G$91,4,0)</f>
        <v>Yeleydi</v>
      </c>
      <c r="C2467" s="141" t="s">
        <v>544</v>
      </c>
      <c r="D2467" s="141" t="s">
        <v>488</v>
      </c>
      <c r="E2467" s="141" t="str">
        <f>VLOOKUP(D2467,Empresas!$D$7:$E$92,2,0)</f>
        <v>PARAISO VIP SAC</v>
      </c>
      <c r="F2467" s="141" t="s">
        <v>172</v>
      </c>
      <c r="G2467" s="142">
        <f>+Empresas!$BF$2</f>
        <v>50</v>
      </c>
      <c r="H2467" s="142" t="str">
        <f>VLOOKUP(D2467,Empresas!$D$6:$L$92,7,0)</f>
        <v>Semestral</v>
      </c>
      <c r="I2467" s="141" t="str">
        <f>VLOOKUP(VLOOKUP(D2467&amp;"|"&amp;B2467,Empresas!$I$7:$CB$92,G2467,0),Tablas!$A$8:$B$10,2,0)</f>
        <v>Electronico</v>
      </c>
      <c r="J2467" s="78">
        <v>1</v>
      </c>
      <c r="K2467" s="78">
        <v>1</v>
      </c>
      <c r="L2467" s="78">
        <v>1</v>
      </c>
      <c r="M2467" s="78">
        <v>1</v>
      </c>
      <c r="N2467" s="78">
        <v>1</v>
      </c>
      <c r="O2467" s="78">
        <v>1</v>
      </c>
      <c r="P2467" s="78">
        <v>1</v>
      </c>
      <c r="Q2467" s="78">
        <v>1</v>
      </c>
      <c r="R2467" s="78"/>
      <c r="S2467" s="78"/>
      <c r="T2467" s="78"/>
      <c r="U2467" s="78"/>
      <c r="V2467" s="78" t="str">
        <f>VLOOKUP(D2467,Empresas!$D$7:$CF$91,81,0)</f>
        <v>C</v>
      </c>
      <c r="W2467" s="78" t="str">
        <f>VLOOKUP(D2467,Empresas!$D$7:$M$91,10,0)</f>
        <v>Mype</v>
      </c>
      <c r="X2467" s="69" t="str">
        <f t="shared" si="399"/>
        <v>SI</v>
      </c>
      <c r="Y2467" s="153" t="str">
        <f t="shared" si="400"/>
        <v>Si aplica</v>
      </c>
      <c r="Z2467" s="147">
        <f>IF(Y2467="No aplica",0,IF(I2467="no",0,IF(I2467="No aplica",0,IF(I2467="Si",1,IF(I2467="Fisico",1,IF(I2467="Electronico",2,VLOOKUP(C2467&amp;"|"&amp;B2467&amp;"|"&amp;D2467,Empresas!$C$6:$CC$92,G2467+6+1,0)))))))</f>
        <v>2</v>
      </c>
      <c r="AA2467" s="147">
        <f>IF(AND($I2467="Si",J2467=1),1,IF(AND($I2467="Fisico",J2467=1),1,IF(AND(J2467=1,$I2467="Electronico"),2,IF(J2467=1,VLOOKUP($C2467&amp;"|"&amp;$B2467&amp;"|"&amp;$D2467,Empresas!$C$6:$CC$92,$G2467+6+1,0),0))))</f>
        <v>2</v>
      </c>
      <c r="AB2467" s="147">
        <f>IF(AND($I2467="Si",K2467=1),1,IF(AND($I2467="Fisico",K2467=1),1,IF(AND(K2467=1,$I2467="Electronico"),2,IF(K2467=1,VLOOKUP($C2467&amp;"|"&amp;$B2467&amp;"|"&amp;$D2467,Empresas!$C$6:$CC$92,$G2467+6+1,0),0))))</f>
        <v>2</v>
      </c>
      <c r="AC2467" s="147">
        <f>IF(AND($I2467="Si",L2467=1),1,IF(AND($I2467="Fisico",L2467=1),1,IF(AND(L2467=1,$I2467="Electronico"),2,IF(L2467=1,VLOOKUP($C2467&amp;"|"&amp;$B2467&amp;"|"&amp;$D2467,Empresas!$C$6:$CC$92,$G2467+6+1,0),0))))</f>
        <v>2</v>
      </c>
      <c r="AD2467" s="147">
        <f>IF(AND($I2467="Si",M2467=1),1,IF(AND($I2467="Fisico",M2467=1),1,IF(AND(M2467=1,$I2467="Electronico"),2,IF(M2467=1,VLOOKUP($C2467&amp;"|"&amp;$B2467&amp;"|"&amp;$D2467,Empresas!$C$6:$CC$92,$G2467+6+1,0),0))))</f>
        <v>2</v>
      </c>
      <c r="AE2467" s="147">
        <f>IF(AND($I2467="Si",N2467=1),1,IF(AND($I2467="Fisico",N2467=1),1,IF(AND(N2467=1,$I2467="Electronico"),2,IF(N2467=1,VLOOKUP($C2467&amp;"|"&amp;$B2467&amp;"|"&amp;$D2467,Empresas!$C$6:$CC$92,$G2467+6+1,0),0))))</f>
        <v>2</v>
      </c>
      <c r="AF2467" s="147">
        <f>IF(AND($I2467="Si",O2467=1),1,IF(AND($I2467="Fisico",O2467=1),1,IF(AND(O2467=1,$I2467="Electronico"),2,IF(O2467=1,VLOOKUP($C2467&amp;"|"&amp;$B2467&amp;"|"&amp;$D2467,Empresas!$C$6:$CC$92,$G2467+6+1,0),0))))</f>
        <v>2</v>
      </c>
      <c r="AG2467" s="147">
        <f>IF(AND($I2467="Si",P2467=1),1,IF(AND($I2467="Fisico",P2467=1),1,IF(AND(P2467=1,$I2467="Electronico"),2,IF(P2467=1,VLOOKUP($C2467&amp;"|"&amp;$B2467&amp;"|"&amp;$D2467,Empresas!$C$6:$CC$92,$G2467+6+1,0),0))))</f>
        <v>2</v>
      </c>
      <c r="AH2467" s="147">
        <f>IF(AND($I2467="Si",Q2467=1),1,IF(AND($I2467="Fisico",Q2467=1),1,IF(AND(Q2467=1,$I2467="Electronico"),2,IF(Q2467=1,VLOOKUP($C2467&amp;"|"&amp;$B2467&amp;"|"&amp;$D2467,Empresas!$C$6:$CC$92,$G2467+6+1,0),0))))</f>
        <v>2</v>
      </c>
      <c r="AI2467" s="147">
        <f>IF(AND($I2467="Si",R2467=1),1,IF(AND($I2467="Fisico",R2467=1),1,IF(AND(R2467=1,$I2467="Electronico"),2,IF(R2467=1,VLOOKUP($C2467&amp;"|"&amp;$B2467&amp;"|"&amp;$D2467,Empresas!$C$6:$CC$92,$G2467+6+1,0),0))))</f>
        <v>0</v>
      </c>
      <c r="AJ2467" s="147">
        <f>IF(AND($I2467="Si",S2467=1),1,IF(AND($I2467="Fisico",S2467=1),1,IF(AND(S2467=1,$I2467="Electronico"),2,IF(S2467=1,VLOOKUP($C2467&amp;"|"&amp;$B2467&amp;"|"&amp;$D2467,Empresas!$C$6:$CC$92,$G2467+6+1,0),0))))</f>
        <v>0</v>
      </c>
      <c r="AK2467" s="147">
        <f>IF(AND($I2467="Si",T2467=1),1,IF(AND($I2467="Fisico",T2467=1),1,IF(AND(T2467=1,$I2467="Electronico"),2,IF(T2467=1,VLOOKUP($C2467&amp;"|"&amp;$B2467&amp;"|"&amp;$D2467,Empresas!$C$6:$CC$92,$G2467+6+1,0),0))))</f>
        <v>0</v>
      </c>
      <c r="AL2467" s="147">
        <f>IF(AND($I2467="Si",U2467=1),1,IF(AND($I2467="Fisico",U2467=1),1,IF(AND(U2467=1,$I2467="Electronico"),2,IF(U2467=1,VLOOKUP($C2467&amp;"|"&amp;$B2467&amp;"|"&amp;$D2467,Empresas!$C$6:$CC$92,$G2467+6+1,0),0))))</f>
        <v>0</v>
      </c>
      <c r="AM2467" s="149">
        <f t="shared" si="401"/>
        <v>16</v>
      </c>
      <c r="AN2467" s="149">
        <f t="shared" si="402"/>
        <v>16</v>
      </c>
      <c r="AO2467" s="152">
        <f t="shared" si="403"/>
        <v>1</v>
      </c>
    </row>
    <row r="2468" spans="1:41" x14ac:dyDescent="0.25">
      <c r="A2468" s="140" t="str">
        <f>VLOOKUP(D2468,Empresas!$D$7:$F$91,3,0)</f>
        <v>Gerencia</v>
      </c>
      <c r="B2468" s="141" t="str">
        <f>VLOOKUP(D2468,Empresas!$D$7:$G$91,4,0)</f>
        <v>Yeleydi</v>
      </c>
      <c r="C2468" s="141" t="s">
        <v>544</v>
      </c>
      <c r="D2468" s="141" t="s">
        <v>488</v>
      </c>
      <c r="E2468" s="141" t="str">
        <f>VLOOKUP(D2468,Empresas!$D$7:$E$92,2,0)</f>
        <v>PARAISO VIP SAC</v>
      </c>
      <c r="F2468" s="141" t="s">
        <v>173</v>
      </c>
      <c r="G2468" s="142">
        <f>+G2467+1</f>
        <v>51</v>
      </c>
      <c r="H2468" s="142" t="str">
        <f>VLOOKUP(D2468,Empresas!$D$6:$L$92,7,0)</f>
        <v>Semestral</v>
      </c>
      <c r="I2468" s="141" t="str">
        <f>VLOOKUP(VLOOKUP(D2468&amp;"|"&amp;B2468,Empresas!$I$7:$CB$92,G2468,0),Tablas!$A$8:$B$10,2,0)</f>
        <v>Electronico</v>
      </c>
      <c r="J2468" s="78">
        <v>1</v>
      </c>
      <c r="K2468" s="78">
        <v>1</v>
      </c>
      <c r="L2468" s="78">
        <v>1</v>
      </c>
      <c r="M2468" s="78">
        <v>1</v>
      </c>
      <c r="N2468" s="78">
        <v>1</v>
      </c>
      <c r="O2468" s="78">
        <v>1</v>
      </c>
      <c r="P2468" s="78">
        <v>1</v>
      </c>
      <c r="Q2468" s="78">
        <v>1</v>
      </c>
      <c r="R2468" s="78"/>
      <c r="S2468" s="78"/>
      <c r="T2468" s="78"/>
      <c r="U2468" s="78"/>
      <c r="V2468" s="78" t="str">
        <f>VLOOKUP(D2468,Empresas!$D$7:$CF$91,81,0)</f>
        <v>C</v>
      </c>
      <c r="W2468" s="78" t="str">
        <f>VLOOKUP(D2468,Empresas!$D$7:$M$91,10,0)</f>
        <v>Mype</v>
      </c>
      <c r="X2468" s="69" t="str">
        <f t="shared" si="399"/>
        <v>SI</v>
      </c>
      <c r="Y2468" s="153" t="str">
        <f t="shared" si="400"/>
        <v>Si aplica</v>
      </c>
      <c r="Z2468" s="147">
        <f>IF(Y2468="No aplica",0,IF(I2468="no",0,IF(I2468="No aplica",0,IF(I2468="Si",1,IF(I2468="Fisico",1,IF(I2468="Electronico",2,VLOOKUP(C2468&amp;"|"&amp;B2468&amp;"|"&amp;D2468,Empresas!$C$6:$CC$92,G2468+6+1,0)))))))</f>
        <v>2</v>
      </c>
      <c r="AA2468" s="147">
        <f>IF(AND($I2468="Si",J2468=1),1,IF(AND($I2468="Fisico",J2468=1),1,IF(AND(J2468=1,$I2468="Electronico"),2,IF(J2468=1,VLOOKUP($C2468&amp;"|"&amp;$B2468&amp;"|"&amp;$D2468,Empresas!$C$6:$CC$92,$G2468+6+1,0),0))))</f>
        <v>2</v>
      </c>
      <c r="AB2468" s="147">
        <f>IF(AND($I2468="Si",K2468=1),1,IF(AND($I2468="Fisico",K2468=1),1,IF(AND(K2468=1,$I2468="Electronico"),2,IF(K2468=1,VLOOKUP($C2468&amp;"|"&amp;$B2468&amp;"|"&amp;$D2468,Empresas!$C$6:$CC$92,$G2468+6+1,0),0))))</f>
        <v>2</v>
      </c>
      <c r="AC2468" s="147">
        <f>IF(AND($I2468="Si",L2468=1),1,IF(AND($I2468="Fisico",L2468=1),1,IF(AND(L2468=1,$I2468="Electronico"),2,IF(L2468=1,VLOOKUP($C2468&amp;"|"&amp;$B2468&amp;"|"&amp;$D2468,Empresas!$C$6:$CC$92,$G2468+6+1,0),0))))</f>
        <v>2</v>
      </c>
      <c r="AD2468" s="147">
        <f>IF(AND($I2468="Si",M2468=1),1,IF(AND($I2468="Fisico",M2468=1),1,IF(AND(M2468=1,$I2468="Electronico"),2,IF(M2468=1,VLOOKUP($C2468&amp;"|"&amp;$B2468&amp;"|"&amp;$D2468,Empresas!$C$6:$CC$92,$G2468+6+1,0),0))))</f>
        <v>2</v>
      </c>
      <c r="AE2468" s="147">
        <f>IF(AND($I2468="Si",N2468=1),1,IF(AND($I2468="Fisico",N2468=1),1,IF(AND(N2468=1,$I2468="Electronico"),2,IF(N2468=1,VLOOKUP($C2468&amp;"|"&amp;$B2468&amp;"|"&amp;$D2468,Empresas!$C$6:$CC$92,$G2468+6+1,0),0))))</f>
        <v>2</v>
      </c>
      <c r="AF2468" s="147">
        <f>IF(AND($I2468="Si",O2468=1),1,IF(AND($I2468="Fisico",O2468=1),1,IF(AND(O2468=1,$I2468="Electronico"),2,IF(O2468=1,VLOOKUP($C2468&amp;"|"&amp;$B2468&amp;"|"&amp;$D2468,Empresas!$C$6:$CC$92,$G2468+6+1,0),0))))</f>
        <v>2</v>
      </c>
      <c r="AG2468" s="147">
        <f>IF(AND($I2468="Si",P2468=1),1,IF(AND($I2468="Fisico",P2468=1),1,IF(AND(P2468=1,$I2468="Electronico"),2,IF(P2468=1,VLOOKUP($C2468&amp;"|"&amp;$B2468&amp;"|"&amp;$D2468,Empresas!$C$6:$CC$92,$G2468+6+1,0),0))))</f>
        <v>2</v>
      </c>
      <c r="AH2468" s="147">
        <f>IF(AND($I2468="Si",Q2468=1),1,IF(AND($I2468="Fisico",Q2468=1),1,IF(AND(Q2468=1,$I2468="Electronico"),2,IF(Q2468=1,VLOOKUP($C2468&amp;"|"&amp;$B2468&amp;"|"&amp;$D2468,Empresas!$C$6:$CC$92,$G2468+6+1,0),0))))</f>
        <v>2</v>
      </c>
      <c r="AI2468" s="147">
        <f>IF(AND($I2468="Si",R2468=1),1,IF(AND($I2468="Fisico",R2468=1),1,IF(AND(R2468=1,$I2468="Electronico"),2,IF(R2468=1,VLOOKUP($C2468&amp;"|"&amp;$B2468&amp;"|"&amp;$D2468,Empresas!$C$6:$CC$92,$G2468+6+1,0),0))))</f>
        <v>0</v>
      </c>
      <c r="AJ2468" s="147">
        <f>IF(AND($I2468="Si",S2468=1),1,IF(AND($I2468="Fisico",S2468=1),1,IF(AND(S2468=1,$I2468="Electronico"),2,IF(S2468=1,VLOOKUP($C2468&amp;"|"&amp;$B2468&amp;"|"&amp;$D2468,Empresas!$C$6:$CC$92,$G2468+6+1,0),0))))</f>
        <v>0</v>
      </c>
      <c r="AK2468" s="147">
        <f>IF(AND($I2468="Si",T2468=1),1,IF(AND($I2468="Fisico",T2468=1),1,IF(AND(T2468=1,$I2468="Electronico"),2,IF(T2468=1,VLOOKUP($C2468&amp;"|"&amp;$B2468&amp;"|"&amp;$D2468,Empresas!$C$6:$CC$92,$G2468+6+1,0),0))))</f>
        <v>0</v>
      </c>
      <c r="AL2468" s="147">
        <f>IF(AND($I2468="Si",U2468=1),1,IF(AND($I2468="Fisico",U2468=1),1,IF(AND(U2468=1,$I2468="Electronico"),2,IF(U2468=1,VLOOKUP($C2468&amp;"|"&amp;$B2468&amp;"|"&amp;$D2468,Empresas!$C$6:$CC$92,$G2468+6+1,0),0))))</f>
        <v>0</v>
      </c>
      <c r="AM2468" s="149">
        <f t="shared" si="401"/>
        <v>16</v>
      </c>
      <c r="AN2468" s="149">
        <f t="shared" si="402"/>
        <v>16</v>
      </c>
      <c r="AO2468" s="152">
        <f t="shared" si="403"/>
        <v>1</v>
      </c>
    </row>
    <row r="2469" spans="1:41" x14ac:dyDescent="0.25">
      <c r="A2469" s="140" t="str">
        <f>VLOOKUP(D2469,Empresas!$D$7:$F$91,3,0)</f>
        <v>Gerencia</v>
      </c>
      <c r="B2469" s="141" t="str">
        <f>VLOOKUP(D2469,Empresas!$D$7:$G$91,4,0)</f>
        <v>Yeleydi</v>
      </c>
      <c r="C2469" s="141" t="s">
        <v>544</v>
      </c>
      <c r="D2469" s="141" t="s">
        <v>488</v>
      </c>
      <c r="E2469" s="141" t="str">
        <f>VLOOKUP(D2469,Empresas!$D$7:$E$92,2,0)</f>
        <v>PARAISO VIP SAC</v>
      </c>
      <c r="F2469" s="141" t="s">
        <v>174</v>
      </c>
      <c r="G2469" s="142">
        <f t="shared" ref="G2469:G2477" si="406">+G2468+1</f>
        <v>52</v>
      </c>
      <c r="H2469" s="142" t="str">
        <f>VLOOKUP(D2469,Empresas!$D$6:$L$92,7,0)</f>
        <v>Semestral</v>
      </c>
      <c r="I2469" s="141" t="str">
        <f>VLOOKUP(VLOOKUP(D2469&amp;"|"&amp;B2469,Empresas!$I$7:$CB$92,G2469,0),Tablas!$A$8:$B$10,2,0)</f>
        <v>No aplica</v>
      </c>
      <c r="J2469" s="78"/>
      <c r="K2469" s="78"/>
      <c r="L2469" s="78"/>
      <c r="M2469" s="78"/>
      <c r="N2469" s="78"/>
      <c r="O2469" s="78"/>
      <c r="P2469" s="78"/>
      <c r="Q2469" s="78"/>
      <c r="R2469" s="78"/>
      <c r="S2469" s="78"/>
      <c r="T2469" s="78"/>
      <c r="U2469" s="78"/>
      <c r="V2469" s="78" t="str">
        <f>VLOOKUP(D2469,Empresas!$D$7:$CF$91,81,0)</f>
        <v>C</v>
      </c>
      <c r="W2469" s="78" t="str">
        <f>VLOOKUP(D2469,Empresas!$D$7:$M$91,10,0)</f>
        <v>Mype</v>
      </c>
      <c r="X2469" s="69" t="str">
        <f t="shared" si="399"/>
        <v>SI</v>
      </c>
      <c r="Y2469" s="153" t="str">
        <f t="shared" si="400"/>
        <v>No aplica</v>
      </c>
      <c r="Z2469" s="147">
        <f>IF(Y2469="No aplica",0,IF(I2469="no",0,IF(I2469="No aplica",0,IF(I2469="Si",1,IF(I2469="Fisico",1,IF(I2469="Electronico",2,VLOOKUP(C2469&amp;"|"&amp;B2469&amp;"|"&amp;D2469,Empresas!$C$6:$CC$92,G2469+6+1,0)))))))</f>
        <v>0</v>
      </c>
      <c r="AA2469" s="147">
        <f>IF(AND($I2469="Si",J2469=1),1,IF(AND($I2469="Fisico",J2469=1),1,IF(AND(J2469=1,$I2469="Electronico"),2,IF(J2469=1,VLOOKUP($C2469&amp;"|"&amp;$B2469&amp;"|"&amp;$D2469,Empresas!$C$6:$CC$92,$G2469+6+1,0),0))))</f>
        <v>0</v>
      </c>
      <c r="AB2469" s="147">
        <f>IF(AND($I2469="Si",K2469=1),1,IF(AND($I2469="Fisico",K2469=1),1,IF(AND(K2469=1,$I2469="Electronico"),2,IF(K2469=1,VLOOKUP($C2469&amp;"|"&amp;$B2469&amp;"|"&amp;$D2469,Empresas!$C$6:$CC$92,$G2469+6+1,0),0))))</f>
        <v>0</v>
      </c>
      <c r="AC2469" s="147">
        <f>IF(AND($I2469="Si",L2469=1),1,IF(AND($I2469="Fisico",L2469=1),1,IF(AND(L2469=1,$I2469="Electronico"),2,IF(L2469=1,VLOOKUP($C2469&amp;"|"&amp;$B2469&amp;"|"&amp;$D2469,Empresas!$C$6:$CC$92,$G2469+6+1,0),0))))</f>
        <v>0</v>
      </c>
      <c r="AD2469" s="147">
        <f>IF(AND($I2469="Si",M2469=1),1,IF(AND($I2469="Fisico",M2469=1),1,IF(AND(M2469=1,$I2469="Electronico"),2,IF(M2469=1,VLOOKUP($C2469&amp;"|"&amp;$B2469&amp;"|"&amp;$D2469,Empresas!$C$6:$CC$92,$G2469+6+1,0),0))))</f>
        <v>0</v>
      </c>
      <c r="AE2469" s="147">
        <f>IF(AND($I2469="Si",N2469=1),1,IF(AND($I2469="Fisico",N2469=1),1,IF(AND(N2469=1,$I2469="Electronico"),2,IF(N2469=1,VLOOKUP($C2469&amp;"|"&amp;$B2469&amp;"|"&amp;$D2469,Empresas!$C$6:$CC$92,$G2469+6+1,0),0))))</f>
        <v>0</v>
      </c>
      <c r="AF2469" s="147">
        <f>IF(AND($I2469="Si",O2469=1),1,IF(AND($I2469="Fisico",O2469=1),1,IF(AND(O2469=1,$I2469="Electronico"),2,IF(O2469=1,VLOOKUP($C2469&amp;"|"&amp;$B2469&amp;"|"&amp;$D2469,Empresas!$C$6:$CC$92,$G2469+6+1,0),0))))</f>
        <v>0</v>
      </c>
      <c r="AG2469" s="147">
        <f>IF(AND($I2469="Si",P2469=1),1,IF(AND($I2469="Fisico",P2469=1),1,IF(AND(P2469=1,$I2469="Electronico"),2,IF(P2469=1,VLOOKUP($C2469&amp;"|"&amp;$B2469&amp;"|"&amp;$D2469,Empresas!$C$6:$CC$92,$G2469+6+1,0),0))))</f>
        <v>0</v>
      </c>
      <c r="AH2469" s="147">
        <f>IF(AND($I2469="Si",Q2469=1),1,IF(AND($I2469="Fisico",Q2469=1),1,IF(AND(Q2469=1,$I2469="Electronico"),2,IF(Q2469=1,VLOOKUP($C2469&amp;"|"&amp;$B2469&amp;"|"&amp;$D2469,Empresas!$C$6:$CC$92,$G2469+6+1,0),0))))</f>
        <v>0</v>
      </c>
      <c r="AI2469" s="147">
        <f>IF(AND($I2469="Si",R2469=1),1,IF(AND($I2469="Fisico",R2469=1),1,IF(AND(R2469=1,$I2469="Electronico"),2,IF(R2469=1,VLOOKUP($C2469&amp;"|"&amp;$B2469&amp;"|"&amp;$D2469,Empresas!$C$6:$CC$92,$G2469+6+1,0),0))))</f>
        <v>0</v>
      </c>
      <c r="AJ2469" s="147">
        <f>IF(AND($I2469="Si",S2469=1),1,IF(AND($I2469="Fisico",S2469=1),1,IF(AND(S2469=1,$I2469="Electronico"),2,IF(S2469=1,VLOOKUP($C2469&amp;"|"&amp;$B2469&amp;"|"&amp;$D2469,Empresas!$C$6:$CC$92,$G2469+6+1,0),0))))</f>
        <v>0</v>
      </c>
      <c r="AK2469" s="147">
        <f>IF(AND($I2469="Si",T2469=1),1,IF(AND($I2469="Fisico",T2469=1),1,IF(AND(T2469=1,$I2469="Electronico"),2,IF(T2469=1,VLOOKUP($C2469&amp;"|"&amp;$B2469&amp;"|"&amp;$D2469,Empresas!$C$6:$CC$92,$G2469+6+1,0),0))))</f>
        <v>0</v>
      </c>
      <c r="AL2469" s="147">
        <f>IF(AND($I2469="Si",U2469=1),1,IF(AND($I2469="Fisico",U2469=1),1,IF(AND(U2469=1,$I2469="Electronico"),2,IF(U2469=1,VLOOKUP($C2469&amp;"|"&amp;$B2469&amp;"|"&amp;$D2469,Empresas!$C$6:$CC$92,$G2469+6+1,0),0))))</f>
        <v>0</v>
      </c>
      <c r="AM2469" s="149">
        <f t="shared" si="401"/>
        <v>0</v>
      </c>
      <c r="AN2469" s="149">
        <f t="shared" si="402"/>
        <v>0</v>
      </c>
      <c r="AO2469" s="152">
        <f t="shared" si="403"/>
        <v>0</v>
      </c>
    </row>
    <row r="2470" spans="1:41" x14ac:dyDescent="0.25">
      <c r="A2470" s="140" t="str">
        <f>VLOOKUP(D2470,Empresas!$D$7:$F$91,3,0)</f>
        <v>Gerencia</v>
      </c>
      <c r="B2470" s="141" t="str">
        <f>VLOOKUP(D2470,Empresas!$D$7:$G$91,4,0)</f>
        <v>Yeleydi</v>
      </c>
      <c r="C2470" s="141" t="s">
        <v>544</v>
      </c>
      <c r="D2470" s="141" t="s">
        <v>488</v>
      </c>
      <c r="E2470" s="141" t="str">
        <f>VLOOKUP(D2470,Empresas!$D$7:$E$92,2,0)</f>
        <v>PARAISO VIP SAC</v>
      </c>
      <c r="F2470" s="141" t="s">
        <v>175</v>
      </c>
      <c r="G2470" s="142">
        <f t="shared" si="406"/>
        <v>53</v>
      </c>
      <c r="H2470" s="142" t="str">
        <f>VLOOKUP(D2470,Empresas!$D$6:$L$92,7,0)</f>
        <v>Semestral</v>
      </c>
      <c r="I2470" s="141" t="str">
        <f>VLOOKUP(VLOOKUP(D2470&amp;"|"&amp;B2470,Empresas!$I$7:$CB$92,G2470,0),Tablas!$A$8:$B$10,2,0)</f>
        <v>Electronico</v>
      </c>
      <c r="J2470" s="78">
        <v>2</v>
      </c>
      <c r="K2470" s="78">
        <v>2</v>
      </c>
      <c r="L2470" s="78">
        <v>2</v>
      </c>
      <c r="M2470" s="78">
        <v>2</v>
      </c>
      <c r="N2470" s="78">
        <v>2</v>
      </c>
      <c r="O2470" s="78">
        <v>2</v>
      </c>
      <c r="P2470" s="78">
        <v>2</v>
      </c>
      <c r="Q2470" s="78">
        <v>2</v>
      </c>
      <c r="R2470" s="78"/>
      <c r="S2470" s="78"/>
      <c r="T2470" s="78"/>
      <c r="U2470" s="78"/>
      <c r="V2470" s="78" t="str">
        <f>VLOOKUP(D2470,Empresas!$D$7:$CF$91,81,0)</f>
        <v>C</v>
      </c>
      <c r="W2470" s="78" t="str">
        <f>VLOOKUP(D2470,Empresas!$D$7:$M$91,10,0)</f>
        <v>Mype</v>
      </c>
      <c r="X2470" s="69" t="str">
        <f t="shared" si="399"/>
        <v>SI</v>
      </c>
      <c r="Y2470" s="153" t="str">
        <f t="shared" si="400"/>
        <v>Si aplica</v>
      </c>
      <c r="Z2470" s="147">
        <f>IF(Y2470="No aplica",0,IF(I2470="no",0,IF(I2470="No aplica",0,IF(I2470="Si",1,IF(I2470="Fisico",1,IF(I2470="Electronico",2,VLOOKUP(C2470&amp;"|"&amp;B2470&amp;"|"&amp;D2470,Empresas!$C$6:$CC$92,G2470+6+1,0)))))))</f>
        <v>2</v>
      </c>
      <c r="AA2470" s="147">
        <f>IF(AND($I2470="Si",J2470=1),1,IF(AND($I2470="Fisico",J2470=1),1,IF(AND(J2470=1,$I2470="Electronico"),2,IF(J2470=1,VLOOKUP($C2470&amp;"|"&amp;$B2470&amp;"|"&amp;$D2470,Empresas!$C$6:$CC$92,$G2470+6+1,0),0))))</f>
        <v>0</v>
      </c>
      <c r="AB2470" s="147">
        <f>IF(AND($I2470="Si",K2470=1),1,IF(AND($I2470="Fisico",K2470=1),1,IF(AND(K2470=1,$I2470="Electronico"),2,IF(K2470=1,VLOOKUP($C2470&amp;"|"&amp;$B2470&amp;"|"&amp;$D2470,Empresas!$C$6:$CC$92,$G2470+6+1,0),0))))</f>
        <v>0</v>
      </c>
      <c r="AC2470" s="147">
        <f>IF(AND($I2470="Si",L2470=1),1,IF(AND($I2470="Fisico",L2470=1),1,IF(AND(L2470=1,$I2470="Electronico"),2,IF(L2470=1,VLOOKUP($C2470&amp;"|"&amp;$B2470&amp;"|"&amp;$D2470,Empresas!$C$6:$CC$92,$G2470+6+1,0),0))))</f>
        <v>0</v>
      </c>
      <c r="AD2470" s="147">
        <f>IF(AND($I2470="Si",M2470=1),1,IF(AND($I2470="Fisico",M2470=1),1,IF(AND(M2470=1,$I2470="Electronico"),2,IF(M2470=1,VLOOKUP($C2470&amp;"|"&amp;$B2470&amp;"|"&amp;$D2470,Empresas!$C$6:$CC$92,$G2470+6+1,0),0))))</f>
        <v>0</v>
      </c>
      <c r="AE2470" s="147">
        <f>IF(AND($I2470="Si",N2470=1),1,IF(AND($I2470="Fisico",N2470=1),1,IF(AND(N2470=1,$I2470="Electronico"),2,IF(N2470=1,VLOOKUP($C2470&amp;"|"&amp;$B2470&amp;"|"&amp;$D2470,Empresas!$C$6:$CC$92,$G2470+6+1,0),0))))</f>
        <v>0</v>
      </c>
      <c r="AF2470" s="147">
        <f>IF(AND($I2470="Si",O2470=1),1,IF(AND($I2470="Fisico",O2470=1),1,IF(AND(O2470=1,$I2470="Electronico"),2,IF(O2470=1,VLOOKUP($C2470&amp;"|"&amp;$B2470&amp;"|"&amp;$D2470,Empresas!$C$6:$CC$92,$G2470+6+1,0),0))))</f>
        <v>0</v>
      </c>
      <c r="AG2470" s="147">
        <f>IF(AND($I2470="Si",P2470=1),1,IF(AND($I2470="Fisico",P2470=1),1,IF(AND(P2470=1,$I2470="Electronico"),2,IF(P2470=1,VLOOKUP($C2470&amp;"|"&amp;$B2470&amp;"|"&amp;$D2470,Empresas!$C$6:$CC$92,$G2470+6+1,0),0))))</f>
        <v>0</v>
      </c>
      <c r="AH2470" s="147">
        <f>IF(AND($I2470="Si",Q2470=1),1,IF(AND($I2470="Fisico",Q2470=1),1,IF(AND(Q2470=1,$I2470="Electronico"),2,IF(Q2470=1,VLOOKUP($C2470&amp;"|"&amp;$B2470&amp;"|"&amp;$D2470,Empresas!$C$6:$CC$92,$G2470+6+1,0),0))))</f>
        <v>0</v>
      </c>
      <c r="AI2470" s="147">
        <f>IF(AND($I2470="Si",R2470=1),1,IF(AND($I2470="Fisico",R2470=1),1,IF(AND(R2470=1,$I2470="Electronico"),2,IF(R2470=1,VLOOKUP($C2470&amp;"|"&amp;$B2470&amp;"|"&amp;$D2470,Empresas!$C$6:$CC$92,$G2470+6+1,0),0))))</f>
        <v>0</v>
      </c>
      <c r="AJ2470" s="147">
        <f>IF(AND($I2470="Si",S2470=1),1,IF(AND($I2470="Fisico",S2470=1),1,IF(AND(S2470=1,$I2470="Electronico"),2,IF(S2470=1,VLOOKUP($C2470&amp;"|"&amp;$B2470&amp;"|"&amp;$D2470,Empresas!$C$6:$CC$92,$G2470+6+1,0),0))))</f>
        <v>0</v>
      </c>
      <c r="AK2470" s="147">
        <f>IF(AND($I2470="Si",T2470=1),1,IF(AND($I2470="Fisico",T2470=1),1,IF(AND(T2470=1,$I2470="Electronico"),2,IF(T2470=1,VLOOKUP($C2470&amp;"|"&amp;$B2470&amp;"|"&amp;$D2470,Empresas!$C$6:$CC$92,$G2470+6+1,0),0))))</f>
        <v>0</v>
      </c>
      <c r="AL2470" s="147">
        <f>IF(AND($I2470="Si",U2470=1),1,IF(AND($I2470="Fisico",U2470=1),1,IF(AND(U2470=1,$I2470="Electronico"),2,IF(U2470=1,VLOOKUP($C2470&amp;"|"&amp;$B2470&amp;"|"&amp;$D2470,Empresas!$C$6:$CC$92,$G2470+6+1,0),0))))</f>
        <v>0</v>
      </c>
      <c r="AM2470" s="149">
        <f t="shared" si="401"/>
        <v>0</v>
      </c>
      <c r="AN2470" s="149">
        <f t="shared" si="402"/>
        <v>16</v>
      </c>
      <c r="AO2470" s="152">
        <f t="shared" si="403"/>
        <v>0</v>
      </c>
    </row>
    <row r="2471" spans="1:41" x14ac:dyDescent="0.25">
      <c r="A2471" s="140" t="str">
        <f>VLOOKUP(D2471,Empresas!$D$7:$F$91,3,0)</f>
        <v>Gerencia</v>
      </c>
      <c r="B2471" s="141" t="str">
        <f>VLOOKUP(D2471,Empresas!$D$7:$G$91,4,0)</f>
        <v>Yeleydi</v>
      </c>
      <c r="C2471" s="141" t="s">
        <v>544</v>
      </c>
      <c r="D2471" s="141" t="s">
        <v>488</v>
      </c>
      <c r="E2471" s="141" t="str">
        <f>VLOOKUP(D2471,Empresas!$D$7:$E$92,2,0)</f>
        <v>PARAISO VIP SAC</v>
      </c>
      <c r="F2471" s="141" t="s">
        <v>176</v>
      </c>
      <c r="G2471" s="142">
        <f t="shared" si="406"/>
        <v>54</v>
      </c>
      <c r="H2471" s="142" t="str">
        <f>VLOOKUP(D2471,Empresas!$D$6:$L$92,7,0)</f>
        <v>Semestral</v>
      </c>
      <c r="I2471" s="141" t="str">
        <f>VLOOKUP(VLOOKUP(D2471&amp;"|"&amp;B2471,Empresas!$I$7:$CB$92,G2471,0),Tablas!$A$8:$B$10,2,0)</f>
        <v>No aplica</v>
      </c>
      <c r="J2471" s="78"/>
      <c r="K2471" s="78"/>
      <c r="L2471" s="78"/>
      <c r="M2471" s="78"/>
      <c r="N2471" s="78"/>
      <c r="O2471" s="78"/>
      <c r="P2471" s="78"/>
      <c r="Q2471" s="78"/>
      <c r="R2471" s="78"/>
      <c r="S2471" s="78"/>
      <c r="T2471" s="78"/>
      <c r="U2471" s="78"/>
      <c r="V2471" s="78" t="str">
        <f>VLOOKUP(D2471,Empresas!$D$7:$CF$91,81,0)</f>
        <v>C</v>
      </c>
      <c r="W2471" s="78" t="str">
        <f>VLOOKUP(D2471,Empresas!$D$7:$M$91,10,0)</f>
        <v>Mype</v>
      </c>
      <c r="X2471" s="69" t="str">
        <f t="shared" si="399"/>
        <v>SI</v>
      </c>
      <c r="Y2471" s="153" t="str">
        <f t="shared" si="400"/>
        <v>No aplica</v>
      </c>
      <c r="Z2471" s="147">
        <f>IF(Y2471="No aplica",0,IF(I2471="no",0,IF(I2471="No aplica",0,IF(I2471="Si",1,IF(I2471="Fisico",1,IF(I2471="Electronico",2,VLOOKUP(C2471&amp;"|"&amp;B2471&amp;"|"&amp;D2471,Empresas!$C$6:$CC$92,G2471+6+1,0)))))))</f>
        <v>0</v>
      </c>
      <c r="AA2471" s="147">
        <f>IF(AND($I2471="Si",J2471=1),1,IF(AND($I2471="Fisico",J2471=1),1,IF(AND(J2471=1,$I2471="Electronico"),2,IF(J2471=1,VLOOKUP($C2471&amp;"|"&amp;$B2471&amp;"|"&amp;$D2471,Empresas!$C$6:$CC$92,$G2471+6+1,0),0))))</f>
        <v>0</v>
      </c>
      <c r="AB2471" s="147">
        <f>IF(AND($I2471="Si",K2471=1),1,IF(AND($I2471="Fisico",K2471=1),1,IF(AND(K2471=1,$I2471="Electronico"),2,IF(K2471=1,VLOOKUP($C2471&amp;"|"&amp;$B2471&amp;"|"&amp;$D2471,Empresas!$C$6:$CC$92,$G2471+6+1,0),0))))</f>
        <v>0</v>
      </c>
      <c r="AC2471" s="147">
        <f>IF(AND($I2471="Si",L2471=1),1,IF(AND($I2471="Fisico",L2471=1),1,IF(AND(L2471=1,$I2471="Electronico"),2,IF(L2471=1,VLOOKUP($C2471&amp;"|"&amp;$B2471&amp;"|"&amp;$D2471,Empresas!$C$6:$CC$92,$G2471+6+1,0),0))))</f>
        <v>0</v>
      </c>
      <c r="AD2471" s="147">
        <f>IF(AND($I2471="Si",M2471=1),1,IF(AND($I2471="Fisico",M2471=1),1,IF(AND(M2471=1,$I2471="Electronico"),2,IF(M2471=1,VLOOKUP($C2471&amp;"|"&amp;$B2471&amp;"|"&amp;$D2471,Empresas!$C$6:$CC$92,$G2471+6+1,0),0))))</f>
        <v>0</v>
      </c>
      <c r="AE2471" s="147">
        <f>IF(AND($I2471="Si",N2471=1),1,IF(AND($I2471="Fisico",N2471=1),1,IF(AND(N2471=1,$I2471="Electronico"),2,IF(N2471=1,VLOOKUP($C2471&amp;"|"&amp;$B2471&amp;"|"&amp;$D2471,Empresas!$C$6:$CC$92,$G2471+6+1,0),0))))</f>
        <v>0</v>
      </c>
      <c r="AF2471" s="147">
        <f>IF(AND($I2471="Si",O2471=1),1,IF(AND($I2471="Fisico",O2471=1),1,IF(AND(O2471=1,$I2471="Electronico"),2,IF(O2471=1,VLOOKUP($C2471&amp;"|"&amp;$B2471&amp;"|"&amp;$D2471,Empresas!$C$6:$CC$92,$G2471+6+1,0),0))))</f>
        <v>0</v>
      </c>
      <c r="AG2471" s="147">
        <f>IF(AND($I2471="Si",P2471=1),1,IF(AND($I2471="Fisico",P2471=1),1,IF(AND(P2471=1,$I2471="Electronico"),2,IF(P2471=1,VLOOKUP($C2471&amp;"|"&amp;$B2471&amp;"|"&amp;$D2471,Empresas!$C$6:$CC$92,$G2471+6+1,0),0))))</f>
        <v>0</v>
      </c>
      <c r="AH2471" s="147">
        <f>IF(AND($I2471="Si",Q2471=1),1,IF(AND($I2471="Fisico",Q2471=1),1,IF(AND(Q2471=1,$I2471="Electronico"),2,IF(Q2471=1,VLOOKUP($C2471&amp;"|"&amp;$B2471&amp;"|"&amp;$D2471,Empresas!$C$6:$CC$92,$G2471+6+1,0),0))))</f>
        <v>0</v>
      </c>
      <c r="AI2471" s="147">
        <f>IF(AND($I2471="Si",R2471=1),1,IF(AND($I2471="Fisico",R2471=1),1,IF(AND(R2471=1,$I2471="Electronico"),2,IF(R2471=1,VLOOKUP($C2471&amp;"|"&amp;$B2471&amp;"|"&amp;$D2471,Empresas!$C$6:$CC$92,$G2471+6+1,0),0))))</f>
        <v>0</v>
      </c>
      <c r="AJ2471" s="147">
        <f>IF(AND($I2471="Si",S2471=1),1,IF(AND($I2471="Fisico",S2471=1),1,IF(AND(S2471=1,$I2471="Electronico"),2,IF(S2471=1,VLOOKUP($C2471&amp;"|"&amp;$B2471&amp;"|"&amp;$D2471,Empresas!$C$6:$CC$92,$G2471+6+1,0),0))))</f>
        <v>0</v>
      </c>
      <c r="AK2471" s="147">
        <f>IF(AND($I2471="Si",T2471=1),1,IF(AND($I2471="Fisico",T2471=1),1,IF(AND(T2471=1,$I2471="Electronico"),2,IF(T2471=1,VLOOKUP($C2471&amp;"|"&amp;$B2471&amp;"|"&amp;$D2471,Empresas!$C$6:$CC$92,$G2471+6+1,0),0))))</f>
        <v>0</v>
      </c>
      <c r="AL2471" s="147">
        <f>IF(AND($I2471="Si",U2471=1),1,IF(AND($I2471="Fisico",U2471=1),1,IF(AND(U2471=1,$I2471="Electronico"),2,IF(U2471=1,VLOOKUP($C2471&amp;"|"&amp;$B2471&amp;"|"&amp;$D2471,Empresas!$C$6:$CC$92,$G2471+6+1,0),0))))</f>
        <v>0</v>
      </c>
      <c r="AM2471" s="149">
        <f t="shared" si="401"/>
        <v>0</v>
      </c>
      <c r="AN2471" s="149">
        <f t="shared" si="402"/>
        <v>0</v>
      </c>
      <c r="AO2471" s="152">
        <f t="shared" si="403"/>
        <v>0</v>
      </c>
    </row>
    <row r="2472" spans="1:41" x14ac:dyDescent="0.25">
      <c r="A2472" s="140" t="str">
        <f>VLOOKUP(D2472,Empresas!$D$7:$F$91,3,0)</f>
        <v>Gerencia</v>
      </c>
      <c r="B2472" s="141" t="str">
        <f>VLOOKUP(D2472,Empresas!$D$7:$G$91,4,0)</f>
        <v>Yeleydi</v>
      </c>
      <c r="C2472" s="141" t="s">
        <v>544</v>
      </c>
      <c r="D2472" s="141" t="s">
        <v>488</v>
      </c>
      <c r="E2472" s="141" t="str">
        <f>VLOOKUP(D2472,Empresas!$D$7:$E$92,2,0)</f>
        <v>PARAISO VIP SAC</v>
      </c>
      <c r="F2472" s="141" t="s">
        <v>177</v>
      </c>
      <c r="G2472" s="142">
        <f t="shared" si="406"/>
        <v>55</v>
      </c>
      <c r="H2472" s="142" t="str">
        <f>VLOOKUP(D2472,Empresas!$D$6:$L$92,7,0)</f>
        <v>Semestral</v>
      </c>
      <c r="I2472" s="141" t="str">
        <f>VLOOKUP(VLOOKUP(D2472&amp;"|"&amp;B2472,Empresas!$I$7:$CB$92,G2472,0),Tablas!$A$8:$B$10,2,0)</f>
        <v>No aplica</v>
      </c>
      <c r="J2472" s="78"/>
      <c r="K2472" s="78"/>
      <c r="L2472" s="78"/>
      <c r="M2472" s="78"/>
      <c r="N2472" s="78"/>
      <c r="O2472" s="78"/>
      <c r="P2472" s="78"/>
      <c r="Q2472" s="78"/>
      <c r="R2472" s="78"/>
      <c r="S2472" s="78"/>
      <c r="T2472" s="78"/>
      <c r="U2472" s="78"/>
      <c r="V2472" s="78" t="str">
        <f>VLOOKUP(D2472,Empresas!$D$7:$CF$91,81,0)</f>
        <v>C</v>
      </c>
      <c r="W2472" s="78" t="str">
        <f>VLOOKUP(D2472,Empresas!$D$7:$M$91,10,0)</f>
        <v>Mype</v>
      </c>
      <c r="X2472" s="69" t="str">
        <f t="shared" si="399"/>
        <v>NO</v>
      </c>
      <c r="Y2472" s="153" t="str">
        <f t="shared" si="400"/>
        <v>No aplica</v>
      </c>
      <c r="Z2472" s="147">
        <f>IF(Y2472="No aplica",0,IF(I2472="no",0,IF(I2472="No aplica",0,IF(I2472="Si",1,IF(I2472="Fisico",1,IF(I2472="Electronico",2,VLOOKUP(C2472&amp;"|"&amp;B2472&amp;"|"&amp;D2472,Empresas!$C$6:$CC$92,G2472+6+1,0)))))))</f>
        <v>0</v>
      </c>
      <c r="AA2472" s="147">
        <f>IF(AND($I2472="Si",J2472=1),1,IF(AND($I2472="Fisico",J2472=1),1,IF(AND(J2472=1,$I2472="Electronico"),2,IF(J2472=1,VLOOKUP($C2472&amp;"|"&amp;$B2472&amp;"|"&amp;$D2472,Empresas!$C$6:$CC$92,$G2472+6+1,0),0))))</f>
        <v>0</v>
      </c>
      <c r="AB2472" s="147">
        <f>IF(AND($I2472="Si",K2472=1),1,IF(AND($I2472="Fisico",K2472=1),1,IF(AND(K2472=1,$I2472="Electronico"),2,IF(K2472=1,VLOOKUP($C2472&amp;"|"&amp;$B2472&amp;"|"&amp;$D2472,Empresas!$C$6:$CC$92,$G2472+6+1,0),0))))</f>
        <v>0</v>
      </c>
      <c r="AC2472" s="147">
        <f>IF(AND($I2472="Si",L2472=1),1,IF(AND($I2472="Fisico",L2472=1),1,IF(AND(L2472=1,$I2472="Electronico"),2,IF(L2472=1,VLOOKUP($C2472&amp;"|"&amp;$B2472&amp;"|"&amp;$D2472,Empresas!$C$6:$CC$92,$G2472+6+1,0),0))))</f>
        <v>0</v>
      </c>
      <c r="AD2472" s="147">
        <f>IF(AND($I2472="Si",M2472=1),1,IF(AND($I2472="Fisico",M2472=1),1,IF(AND(M2472=1,$I2472="Electronico"),2,IF(M2472=1,VLOOKUP($C2472&amp;"|"&amp;$B2472&amp;"|"&amp;$D2472,Empresas!$C$6:$CC$92,$G2472+6+1,0),0))))</f>
        <v>0</v>
      </c>
      <c r="AE2472" s="147">
        <f>IF(AND($I2472="Si",N2472=1),1,IF(AND($I2472="Fisico",N2472=1),1,IF(AND(N2472=1,$I2472="Electronico"),2,IF(N2472=1,VLOOKUP($C2472&amp;"|"&amp;$B2472&amp;"|"&amp;$D2472,Empresas!$C$6:$CC$92,$G2472+6+1,0),0))))</f>
        <v>0</v>
      </c>
      <c r="AF2472" s="147">
        <f>IF(AND($I2472="Si",O2472=1),1,IF(AND($I2472="Fisico",O2472=1),1,IF(AND(O2472=1,$I2472="Electronico"),2,IF(O2472=1,VLOOKUP($C2472&amp;"|"&amp;$B2472&amp;"|"&amp;$D2472,Empresas!$C$6:$CC$92,$G2472+6+1,0),0))))</f>
        <v>0</v>
      </c>
      <c r="AG2472" s="147">
        <f>IF(AND($I2472="Si",P2472=1),1,IF(AND($I2472="Fisico",P2472=1),1,IF(AND(P2472=1,$I2472="Electronico"),2,IF(P2472=1,VLOOKUP($C2472&amp;"|"&amp;$B2472&amp;"|"&amp;$D2472,Empresas!$C$6:$CC$92,$G2472+6+1,0),0))))</f>
        <v>0</v>
      </c>
      <c r="AH2472" s="147">
        <f>IF(AND($I2472="Si",Q2472=1),1,IF(AND($I2472="Fisico",Q2472=1),1,IF(AND(Q2472=1,$I2472="Electronico"),2,IF(Q2472=1,VLOOKUP($C2472&amp;"|"&amp;$B2472&amp;"|"&amp;$D2472,Empresas!$C$6:$CC$92,$G2472+6+1,0),0))))</f>
        <v>0</v>
      </c>
      <c r="AI2472" s="147">
        <f>IF(AND($I2472="Si",R2472=1),1,IF(AND($I2472="Fisico",R2472=1),1,IF(AND(R2472=1,$I2472="Electronico"),2,IF(R2472=1,VLOOKUP($C2472&amp;"|"&amp;$B2472&amp;"|"&amp;$D2472,Empresas!$C$6:$CC$92,$G2472+6+1,0),0))))</f>
        <v>0</v>
      </c>
      <c r="AJ2472" s="147">
        <f>IF(AND($I2472="Si",S2472=1),1,IF(AND($I2472="Fisico",S2472=1),1,IF(AND(S2472=1,$I2472="Electronico"),2,IF(S2472=1,VLOOKUP($C2472&amp;"|"&amp;$B2472&amp;"|"&amp;$D2472,Empresas!$C$6:$CC$92,$G2472+6+1,0),0))))</f>
        <v>0</v>
      </c>
      <c r="AK2472" s="147">
        <f>IF(AND($I2472="Si",T2472=1),1,IF(AND($I2472="Fisico",T2472=1),1,IF(AND(T2472=1,$I2472="Electronico"),2,IF(T2472=1,VLOOKUP($C2472&amp;"|"&amp;$B2472&amp;"|"&amp;$D2472,Empresas!$C$6:$CC$92,$G2472+6+1,0),0))))</f>
        <v>0</v>
      </c>
      <c r="AL2472" s="147">
        <f>IF(AND($I2472="Si",U2472=1),1,IF(AND($I2472="Fisico",U2472=1),1,IF(AND(U2472=1,$I2472="Electronico"),2,IF(U2472=1,VLOOKUP($C2472&amp;"|"&amp;$B2472&amp;"|"&amp;$D2472,Empresas!$C$6:$CC$92,$G2472+6+1,0),0))))</f>
        <v>0</v>
      </c>
      <c r="AM2472" s="149">
        <f t="shared" si="401"/>
        <v>0</v>
      </c>
      <c r="AN2472" s="149">
        <f t="shared" si="402"/>
        <v>0</v>
      </c>
      <c r="AO2472" s="152">
        <f t="shared" si="403"/>
        <v>0</v>
      </c>
    </row>
    <row r="2473" spans="1:41" x14ac:dyDescent="0.25">
      <c r="A2473" s="140" t="str">
        <f>VLOOKUP(D2473,Empresas!$D$7:$F$91,3,0)</f>
        <v>Gerencia</v>
      </c>
      <c r="B2473" s="141" t="str">
        <f>VLOOKUP(D2473,Empresas!$D$7:$G$91,4,0)</f>
        <v>Yeleydi</v>
      </c>
      <c r="C2473" s="141" t="s">
        <v>544</v>
      </c>
      <c r="D2473" s="141" t="s">
        <v>488</v>
      </c>
      <c r="E2473" s="141" t="str">
        <f>VLOOKUP(D2473,Empresas!$D$7:$E$92,2,0)</f>
        <v>PARAISO VIP SAC</v>
      </c>
      <c r="F2473" s="141" t="s">
        <v>178</v>
      </c>
      <c r="G2473" s="142">
        <f t="shared" si="406"/>
        <v>56</v>
      </c>
      <c r="H2473" s="142" t="str">
        <f>VLOOKUP(D2473,Empresas!$D$6:$L$92,7,0)</f>
        <v>Semestral</v>
      </c>
      <c r="I2473" s="141" t="str">
        <f>VLOOKUP(VLOOKUP(D2473&amp;"|"&amp;B2473,Empresas!$I$7:$CB$92,G2473,0),Tablas!$A$8:$B$10,2,0)</f>
        <v>No aplica</v>
      </c>
      <c r="J2473" s="78"/>
      <c r="K2473" s="78"/>
      <c r="L2473" s="78"/>
      <c r="M2473" s="78"/>
      <c r="N2473" s="78"/>
      <c r="O2473" s="78"/>
      <c r="P2473" s="78"/>
      <c r="Q2473" s="78"/>
      <c r="R2473" s="78"/>
      <c r="S2473" s="78"/>
      <c r="T2473" s="78"/>
      <c r="U2473" s="78"/>
      <c r="V2473" s="78" t="str">
        <f>VLOOKUP(D2473,Empresas!$D$7:$CF$91,81,0)</f>
        <v>C</v>
      </c>
      <c r="W2473" s="78" t="str">
        <f>VLOOKUP(D2473,Empresas!$D$7:$M$91,10,0)</f>
        <v>Mype</v>
      </c>
      <c r="X2473" s="69" t="str">
        <f t="shared" si="399"/>
        <v>SI</v>
      </c>
      <c r="Y2473" s="153" t="str">
        <f t="shared" si="400"/>
        <v>No aplica</v>
      </c>
      <c r="Z2473" s="147">
        <f>IF(Y2473="No aplica",0,IF(I2473="no",0,IF(I2473="No aplica",0,IF(I2473="Si",1,IF(I2473="Fisico",1,IF(I2473="Electronico",2,VLOOKUP(C2473&amp;"|"&amp;B2473&amp;"|"&amp;D2473,Empresas!$C$6:$CC$92,G2473+6+1,0)))))))</f>
        <v>0</v>
      </c>
      <c r="AA2473" s="147">
        <f>IF(AND($I2473="Si",J2473=1),1,IF(AND($I2473="Fisico",J2473=1),1,IF(AND(J2473=1,$I2473="Electronico"),2,IF(J2473=1,VLOOKUP($C2473&amp;"|"&amp;$B2473&amp;"|"&amp;$D2473,Empresas!$C$6:$CC$92,$G2473+6+1,0),0))))</f>
        <v>0</v>
      </c>
      <c r="AB2473" s="147">
        <f>IF(AND($I2473="Si",K2473=1),1,IF(AND($I2473="Fisico",K2473=1),1,IF(AND(K2473=1,$I2473="Electronico"),2,IF(K2473=1,VLOOKUP($C2473&amp;"|"&amp;$B2473&amp;"|"&amp;$D2473,Empresas!$C$6:$CC$92,$G2473+6+1,0),0))))</f>
        <v>0</v>
      </c>
      <c r="AC2473" s="147">
        <f>IF(AND($I2473="Si",L2473=1),1,IF(AND($I2473="Fisico",L2473=1),1,IF(AND(L2473=1,$I2473="Electronico"),2,IF(L2473=1,VLOOKUP($C2473&amp;"|"&amp;$B2473&amp;"|"&amp;$D2473,Empresas!$C$6:$CC$92,$G2473+6+1,0),0))))</f>
        <v>0</v>
      </c>
      <c r="AD2473" s="147">
        <f>IF(AND($I2473="Si",M2473=1),1,IF(AND($I2473="Fisico",M2473=1),1,IF(AND(M2473=1,$I2473="Electronico"),2,IF(M2473=1,VLOOKUP($C2473&amp;"|"&amp;$B2473&amp;"|"&amp;$D2473,Empresas!$C$6:$CC$92,$G2473+6+1,0),0))))</f>
        <v>0</v>
      </c>
      <c r="AE2473" s="147">
        <f>IF(AND($I2473="Si",N2473=1),1,IF(AND($I2473="Fisico",N2473=1),1,IF(AND(N2473=1,$I2473="Electronico"),2,IF(N2473=1,VLOOKUP($C2473&amp;"|"&amp;$B2473&amp;"|"&amp;$D2473,Empresas!$C$6:$CC$92,$G2473+6+1,0),0))))</f>
        <v>0</v>
      </c>
      <c r="AF2473" s="147">
        <f>IF(AND($I2473="Si",O2473=1),1,IF(AND($I2473="Fisico",O2473=1),1,IF(AND(O2473=1,$I2473="Electronico"),2,IF(O2473=1,VLOOKUP($C2473&amp;"|"&amp;$B2473&amp;"|"&amp;$D2473,Empresas!$C$6:$CC$92,$G2473+6+1,0),0))))</f>
        <v>0</v>
      </c>
      <c r="AG2473" s="147">
        <f>IF(AND($I2473="Si",P2473=1),1,IF(AND($I2473="Fisico",P2473=1),1,IF(AND(P2473=1,$I2473="Electronico"),2,IF(P2473=1,VLOOKUP($C2473&amp;"|"&amp;$B2473&amp;"|"&amp;$D2473,Empresas!$C$6:$CC$92,$G2473+6+1,0),0))))</f>
        <v>0</v>
      </c>
      <c r="AH2473" s="147">
        <f>IF(AND($I2473="Si",Q2473=1),1,IF(AND($I2473="Fisico",Q2473=1),1,IF(AND(Q2473=1,$I2473="Electronico"),2,IF(Q2473=1,VLOOKUP($C2473&amp;"|"&amp;$B2473&amp;"|"&amp;$D2473,Empresas!$C$6:$CC$92,$G2473+6+1,0),0))))</f>
        <v>0</v>
      </c>
      <c r="AI2473" s="147">
        <f>IF(AND($I2473="Si",R2473=1),1,IF(AND($I2473="Fisico",R2473=1),1,IF(AND(R2473=1,$I2473="Electronico"),2,IF(R2473=1,VLOOKUP($C2473&amp;"|"&amp;$B2473&amp;"|"&amp;$D2473,Empresas!$C$6:$CC$92,$G2473+6+1,0),0))))</f>
        <v>0</v>
      </c>
      <c r="AJ2473" s="147">
        <f>IF(AND($I2473="Si",S2473=1),1,IF(AND($I2473="Fisico",S2473=1),1,IF(AND(S2473=1,$I2473="Electronico"),2,IF(S2473=1,VLOOKUP($C2473&amp;"|"&amp;$B2473&amp;"|"&amp;$D2473,Empresas!$C$6:$CC$92,$G2473+6+1,0),0))))</f>
        <v>0</v>
      </c>
      <c r="AK2473" s="147">
        <f>IF(AND($I2473="Si",T2473=1),1,IF(AND($I2473="Fisico",T2473=1),1,IF(AND(T2473=1,$I2473="Electronico"),2,IF(T2473=1,VLOOKUP($C2473&amp;"|"&amp;$B2473&amp;"|"&amp;$D2473,Empresas!$C$6:$CC$92,$G2473+6+1,0),0))))</f>
        <v>0</v>
      </c>
      <c r="AL2473" s="147">
        <f>IF(AND($I2473="Si",U2473=1),1,IF(AND($I2473="Fisico",U2473=1),1,IF(AND(U2473=1,$I2473="Electronico"),2,IF(U2473=1,VLOOKUP($C2473&amp;"|"&amp;$B2473&amp;"|"&amp;$D2473,Empresas!$C$6:$CC$92,$G2473+6+1,0),0))))</f>
        <v>0</v>
      </c>
      <c r="AM2473" s="149">
        <f t="shared" si="401"/>
        <v>0</v>
      </c>
      <c r="AN2473" s="149">
        <f t="shared" si="402"/>
        <v>0</v>
      </c>
      <c r="AO2473" s="152">
        <f t="shared" si="403"/>
        <v>0</v>
      </c>
    </row>
    <row r="2474" spans="1:41" x14ac:dyDescent="0.25">
      <c r="A2474" s="140" t="str">
        <f>VLOOKUP(D2474,Empresas!$D$7:$F$91,3,0)</f>
        <v>Gerencia</v>
      </c>
      <c r="B2474" s="141" t="str">
        <f>VLOOKUP(D2474,Empresas!$D$7:$G$91,4,0)</f>
        <v>Yeleydi</v>
      </c>
      <c r="C2474" s="141" t="s">
        <v>544</v>
      </c>
      <c r="D2474" s="141" t="s">
        <v>488</v>
      </c>
      <c r="E2474" s="141" t="str">
        <f>VLOOKUP(D2474,Empresas!$D$7:$E$92,2,0)</f>
        <v>PARAISO VIP SAC</v>
      </c>
      <c r="F2474" s="141" t="s">
        <v>179</v>
      </c>
      <c r="G2474" s="142">
        <f t="shared" si="406"/>
        <v>57</v>
      </c>
      <c r="H2474" s="142" t="str">
        <f>VLOOKUP(D2474,Empresas!$D$6:$L$92,7,0)</f>
        <v>Semestral</v>
      </c>
      <c r="I2474" s="141" t="str">
        <f>VLOOKUP(VLOOKUP(D2474&amp;"|"&amp;B2474,Empresas!$I$7:$CB$92,G2474,0),Tablas!$A$8:$B$10,2,0)</f>
        <v>No aplica</v>
      </c>
      <c r="J2474" s="78"/>
      <c r="K2474" s="78"/>
      <c r="L2474" s="78"/>
      <c r="M2474" s="78"/>
      <c r="N2474" s="78"/>
      <c r="O2474" s="78"/>
      <c r="P2474" s="78"/>
      <c r="Q2474" s="78"/>
      <c r="R2474" s="78"/>
      <c r="S2474" s="78"/>
      <c r="T2474" s="78"/>
      <c r="U2474" s="78"/>
      <c r="V2474" s="78" t="str">
        <f>VLOOKUP(D2474,Empresas!$D$7:$CF$91,81,0)</f>
        <v>C</v>
      </c>
      <c r="W2474" s="78" t="str">
        <f>VLOOKUP(D2474,Empresas!$D$7:$M$91,10,0)</f>
        <v>Mype</v>
      </c>
      <c r="X2474" s="69" t="str">
        <f t="shared" si="399"/>
        <v>NO</v>
      </c>
      <c r="Y2474" s="153" t="str">
        <f t="shared" si="400"/>
        <v>No aplica</v>
      </c>
      <c r="Z2474" s="147">
        <f>IF(Y2474="No aplica",0,IF(I2474="no",0,IF(I2474="No aplica",0,IF(I2474="Si",1,IF(I2474="Fisico",1,IF(I2474="Electronico",2,VLOOKUP(C2474&amp;"|"&amp;B2474&amp;"|"&amp;D2474,Empresas!$C$6:$CC$92,G2474+6+1,0)))))))</f>
        <v>0</v>
      </c>
      <c r="AA2474" s="147">
        <f>IF(AND($I2474="Si",J2474=1),1,IF(AND($I2474="Fisico",J2474=1),1,IF(AND(J2474=1,$I2474="Electronico"),2,IF(J2474=1,VLOOKUP($C2474&amp;"|"&amp;$B2474&amp;"|"&amp;$D2474,Empresas!$C$6:$CC$92,$G2474+6+1,0),0))))</f>
        <v>0</v>
      </c>
      <c r="AB2474" s="147">
        <f>IF(AND($I2474="Si",K2474=1),1,IF(AND($I2474="Fisico",K2474=1),1,IF(AND(K2474=1,$I2474="Electronico"),2,IF(K2474=1,VLOOKUP($C2474&amp;"|"&amp;$B2474&amp;"|"&amp;$D2474,Empresas!$C$6:$CC$92,$G2474+6+1,0),0))))</f>
        <v>0</v>
      </c>
      <c r="AC2474" s="147">
        <f>IF(AND($I2474="Si",L2474=1),1,IF(AND($I2474="Fisico",L2474=1),1,IF(AND(L2474=1,$I2474="Electronico"),2,IF(L2474=1,VLOOKUP($C2474&amp;"|"&amp;$B2474&amp;"|"&amp;$D2474,Empresas!$C$6:$CC$92,$G2474+6+1,0),0))))</f>
        <v>0</v>
      </c>
      <c r="AD2474" s="147">
        <f>IF(AND($I2474="Si",M2474=1),1,IF(AND($I2474="Fisico",M2474=1),1,IF(AND(M2474=1,$I2474="Electronico"),2,IF(M2474=1,VLOOKUP($C2474&amp;"|"&amp;$B2474&amp;"|"&amp;$D2474,Empresas!$C$6:$CC$92,$G2474+6+1,0),0))))</f>
        <v>0</v>
      </c>
      <c r="AE2474" s="147">
        <f>IF(AND($I2474="Si",N2474=1),1,IF(AND($I2474="Fisico",N2474=1),1,IF(AND(N2474=1,$I2474="Electronico"),2,IF(N2474=1,VLOOKUP($C2474&amp;"|"&amp;$B2474&amp;"|"&amp;$D2474,Empresas!$C$6:$CC$92,$G2474+6+1,0),0))))</f>
        <v>0</v>
      </c>
      <c r="AF2474" s="147">
        <f>IF(AND($I2474="Si",O2474=1),1,IF(AND($I2474="Fisico",O2474=1),1,IF(AND(O2474=1,$I2474="Electronico"),2,IF(O2474=1,VLOOKUP($C2474&amp;"|"&amp;$B2474&amp;"|"&amp;$D2474,Empresas!$C$6:$CC$92,$G2474+6+1,0),0))))</f>
        <v>0</v>
      </c>
      <c r="AG2474" s="147">
        <f>IF(AND($I2474="Si",P2474=1),1,IF(AND($I2474="Fisico",P2474=1),1,IF(AND(P2474=1,$I2474="Electronico"),2,IF(P2474=1,VLOOKUP($C2474&amp;"|"&amp;$B2474&amp;"|"&amp;$D2474,Empresas!$C$6:$CC$92,$G2474+6+1,0),0))))</f>
        <v>0</v>
      </c>
      <c r="AH2474" s="147">
        <f>IF(AND($I2474="Si",Q2474=1),1,IF(AND($I2474="Fisico",Q2474=1),1,IF(AND(Q2474=1,$I2474="Electronico"),2,IF(Q2474=1,VLOOKUP($C2474&amp;"|"&amp;$B2474&amp;"|"&amp;$D2474,Empresas!$C$6:$CC$92,$G2474+6+1,0),0))))</f>
        <v>0</v>
      </c>
      <c r="AI2474" s="147">
        <f>IF(AND($I2474="Si",R2474=1),1,IF(AND($I2474="Fisico",R2474=1),1,IF(AND(R2474=1,$I2474="Electronico"),2,IF(R2474=1,VLOOKUP($C2474&amp;"|"&amp;$B2474&amp;"|"&amp;$D2474,Empresas!$C$6:$CC$92,$G2474+6+1,0),0))))</f>
        <v>0</v>
      </c>
      <c r="AJ2474" s="147">
        <f>IF(AND($I2474="Si",S2474=1),1,IF(AND($I2474="Fisico",S2474=1),1,IF(AND(S2474=1,$I2474="Electronico"),2,IF(S2474=1,VLOOKUP($C2474&amp;"|"&amp;$B2474&amp;"|"&amp;$D2474,Empresas!$C$6:$CC$92,$G2474+6+1,0),0))))</f>
        <v>0</v>
      </c>
      <c r="AK2474" s="147">
        <f>IF(AND($I2474="Si",T2474=1),1,IF(AND($I2474="Fisico",T2474=1),1,IF(AND(T2474=1,$I2474="Electronico"),2,IF(T2474=1,VLOOKUP($C2474&amp;"|"&amp;$B2474&amp;"|"&amp;$D2474,Empresas!$C$6:$CC$92,$G2474+6+1,0),0))))</f>
        <v>0</v>
      </c>
      <c r="AL2474" s="147">
        <f>IF(AND($I2474="Si",U2474=1),1,IF(AND($I2474="Fisico",U2474=1),1,IF(AND(U2474=1,$I2474="Electronico"),2,IF(U2474=1,VLOOKUP($C2474&amp;"|"&amp;$B2474&amp;"|"&amp;$D2474,Empresas!$C$6:$CC$92,$G2474+6+1,0),0))))</f>
        <v>0</v>
      </c>
      <c r="AM2474" s="149">
        <f t="shared" si="401"/>
        <v>0</v>
      </c>
      <c r="AN2474" s="149">
        <f t="shared" si="402"/>
        <v>0</v>
      </c>
      <c r="AO2474" s="152">
        <f t="shared" si="403"/>
        <v>0</v>
      </c>
    </row>
    <row r="2475" spans="1:41" x14ac:dyDescent="0.25">
      <c r="A2475" s="140" t="str">
        <f>VLOOKUP(D2475,Empresas!$D$7:$F$91,3,0)</f>
        <v>Gerencia</v>
      </c>
      <c r="B2475" s="141" t="str">
        <f>VLOOKUP(D2475,Empresas!$D$7:$G$91,4,0)</f>
        <v>Yeleydi</v>
      </c>
      <c r="C2475" s="141" t="s">
        <v>544</v>
      </c>
      <c r="D2475" s="141" t="s">
        <v>488</v>
      </c>
      <c r="E2475" s="141" t="str">
        <f>VLOOKUP(D2475,Empresas!$D$7:$E$92,2,0)</f>
        <v>PARAISO VIP SAC</v>
      </c>
      <c r="F2475" s="141" t="s">
        <v>180</v>
      </c>
      <c r="G2475" s="142">
        <f t="shared" si="406"/>
        <v>58</v>
      </c>
      <c r="H2475" s="142" t="str">
        <f>VLOOKUP(D2475,Empresas!$D$6:$L$92,7,0)</f>
        <v>Semestral</v>
      </c>
      <c r="I2475" s="141" t="str">
        <f>VLOOKUP(VLOOKUP(D2475&amp;"|"&amp;B2475,Empresas!$I$7:$CB$92,G2475,0),Tablas!$A$8:$B$10,2,0)</f>
        <v>No aplica</v>
      </c>
      <c r="J2475" s="78"/>
      <c r="K2475" s="78"/>
      <c r="L2475" s="78"/>
      <c r="M2475" s="78"/>
      <c r="N2475" s="78"/>
      <c r="O2475" s="78"/>
      <c r="P2475" s="78"/>
      <c r="Q2475" s="78"/>
      <c r="R2475" s="78"/>
      <c r="S2475" s="78"/>
      <c r="T2475" s="78"/>
      <c r="U2475" s="78"/>
      <c r="V2475" s="78" t="str">
        <f>VLOOKUP(D2475,Empresas!$D$7:$CF$91,81,0)</f>
        <v>C</v>
      </c>
      <c r="W2475" s="78" t="str">
        <f>VLOOKUP(D2475,Empresas!$D$7:$M$91,10,0)</f>
        <v>Mype</v>
      </c>
      <c r="X2475" s="69" t="str">
        <f t="shared" si="399"/>
        <v>NO</v>
      </c>
      <c r="Y2475" s="153" t="str">
        <f t="shared" si="400"/>
        <v>No aplica</v>
      </c>
      <c r="Z2475" s="147">
        <f>IF(Y2475="No aplica",0,IF(I2475="no",0,IF(I2475="No aplica",0,IF(I2475="Si",1,IF(I2475="Fisico",1,IF(I2475="Electronico",2,VLOOKUP(C2475&amp;"|"&amp;B2475&amp;"|"&amp;D2475,Empresas!$C$6:$CC$92,G2475+6+1,0)))))))</f>
        <v>0</v>
      </c>
      <c r="AA2475" s="147">
        <f>IF(AND($I2475="Si",J2475=1),1,IF(AND($I2475="Fisico",J2475=1),1,IF(AND(J2475=1,$I2475="Electronico"),2,IF(J2475=1,VLOOKUP($C2475&amp;"|"&amp;$B2475&amp;"|"&amp;$D2475,Empresas!$C$6:$CC$92,$G2475+6+1,0),0))))</f>
        <v>0</v>
      </c>
      <c r="AB2475" s="147">
        <f>IF(AND($I2475="Si",K2475=1),1,IF(AND($I2475="Fisico",K2475=1),1,IF(AND(K2475=1,$I2475="Electronico"),2,IF(K2475=1,VLOOKUP($C2475&amp;"|"&amp;$B2475&amp;"|"&amp;$D2475,Empresas!$C$6:$CC$92,$G2475+6+1,0),0))))</f>
        <v>0</v>
      </c>
      <c r="AC2475" s="147">
        <f>IF(AND($I2475="Si",L2475=1),1,IF(AND($I2475="Fisico",L2475=1),1,IF(AND(L2475=1,$I2475="Electronico"),2,IF(L2475=1,VLOOKUP($C2475&amp;"|"&amp;$B2475&amp;"|"&amp;$D2475,Empresas!$C$6:$CC$92,$G2475+6+1,0),0))))</f>
        <v>0</v>
      </c>
      <c r="AD2475" s="147">
        <f>IF(AND($I2475="Si",M2475=1),1,IF(AND($I2475="Fisico",M2475=1),1,IF(AND(M2475=1,$I2475="Electronico"),2,IF(M2475=1,VLOOKUP($C2475&amp;"|"&amp;$B2475&amp;"|"&amp;$D2475,Empresas!$C$6:$CC$92,$G2475+6+1,0),0))))</f>
        <v>0</v>
      </c>
      <c r="AE2475" s="147">
        <f>IF(AND($I2475="Si",N2475=1),1,IF(AND($I2475="Fisico",N2475=1),1,IF(AND(N2475=1,$I2475="Electronico"),2,IF(N2475=1,VLOOKUP($C2475&amp;"|"&amp;$B2475&amp;"|"&amp;$D2475,Empresas!$C$6:$CC$92,$G2475+6+1,0),0))))</f>
        <v>0</v>
      </c>
      <c r="AF2475" s="147">
        <f>IF(AND($I2475="Si",O2475=1),1,IF(AND($I2475="Fisico",O2475=1),1,IF(AND(O2475=1,$I2475="Electronico"),2,IF(O2475=1,VLOOKUP($C2475&amp;"|"&amp;$B2475&amp;"|"&amp;$D2475,Empresas!$C$6:$CC$92,$G2475+6+1,0),0))))</f>
        <v>0</v>
      </c>
      <c r="AG2475" s="147">
        <f>IF(AND($I2475="Si",P2475=1),1,IF(AND($I2475="Fisico",P2475=1),1,IF(AND(P2475=1,$I2475="Electronico"),2,IF(P2475=1,VLOOKUP($C2475&amp;"|"&amp;$B2475&amp;"|"&amp;$D2475,Empresas!$C$6:$CC$92,$G2475+6+1,0),0))))</f>
        <v>0</v>
      </c>
      <c r="AH2475" s="147">
        <f>IF(AND($I2475="Si",Q2475=1),1,IF(AND($I2475="Fisico",Q2475=1),1,IF(AND(Q2475=1,$I2475="Electronico"),2,IF(Q2475=1,VLOOKUP($C2475&amp;"|"&amp;$B2475&amp;"|"&amp;$D2475,Empresas!$C$6:$CC$92,$G2475+6+1,0),0))))</f>
        <v>0</v>
      </c>
      <c r="AI2475" s="147">
        <f>IF(AND($I2475="Si",R2475=1),1,IF(AND($I2475="Fisico",R2475=1),1,IF(AND(R2475=1,$I2475="Electronico"),2,IF(R2475=1,VLOOKUP($C2475&amp;"|"&amp;$B2475&amp;"|"&amp;$D2475,Empresas!$C$6:$CC$92,$G2475+6+1,0),0))))</f>
        <v>0</v>
      </c>
      <c r="AJ2475" s="147">
        <f>IF(AND($I2475="Si",S2475=1),1,IF(AND($I2475="Fisico",S2475=1),1,IF(AND(S2475=1,$I2475="Electronico"),2,IF(S2475=1,VLOOKUP($C2475&amp;"|"&amp;$B2475&amp;"|"&amp;$D2475,Empresas!$C$6:$CC$92,$G2475+6+1,0),0))))</f>
        <v>0</v>
      </c>
      <c r="AK2475" s="147">
        <f>IF(AND($I2475="Si",T2475=1),1,IF(AND($I2475="Fisico",T2475=1),1,IF(AND(T2475=1,$I2475="Electronico"),2,IF(T2475=1,VLOOKUP($C2475&amp;"|"&amp;$B2475&amp;"|"&amp;$D2475,Empresas!$C$6:$CC$92,$G2475+6+1,0),0))))</f>
        <v>0</v>
      </c>
      <c r="AL2475" s="147">
        <f>IF(AND($I2475="Si",U2475=1),1,IF(AND($I2475="Fisico",U2475=1),1,IF(AND(U2475=1,$I2475="Electronico"),2,IF(U2475=1,VLOOKUP($C2475&amp;"|"&amp;$B2475&amp;"|"&amp;$D2475,Empresas!$C$6:$CC$92,$G2475+6+1,0),0))))</f>
        <v>0</v>
      </c>
      <c r="AM2475" s="149">
        <f t="shared" si="401"/>
        <v>0</v>
      </c>
      <c r="AN2475" s="149">
        <f t="shared" si="402"/>
        <v>0</v>
      </c>
      <c r="AO2475" s="152">
        <f t="shared" si="403"/>
        <v>0</v>
      </c>
    </row>
    <row r="2476" spans="1:41" x14ac:dyDescent="0.25">
      <c r="A2476" s="140" t="str">
        <f>VLOOKUP(D2476,Empresas!$D$7:$F$91,3,0)</f>
        <v>Gerencia</v>
      </c>
      <c r="B2476" s="141" t="str">
        <f>VLOOKUP(D2476,Empresas!$D$7:$G$91,4,0)</f>
        <v>Yeleydi</v>
      </c>
      <c r="C2476" s="141" t="s">
        <v>544</v>
      </c>
      <c r="D2476" s="141" t="s">
        <v>488</v>
      </c>
      <c r="E2476" s="141" t="str">
        <f>VLOOKUP(D2476,Empresas!$D$7:$E$92,2,0)</f>
        <v>PARAISO VIP SAC</v>
      </c>
      <c r="F2476" s="141" t="s">
        <v>181</v>
      </c>
      <c r="G2476" s="142">
        <f t="shared" si="406"/>
        <v>59</v>
      </c>
      <c r="H2476" s="142" t="str">
        <f>VLOOKUP(D2476,Empresas!$D$6:$L$92,7,0)</f>
        <v>Semestral</v>
      </c>
      <c r="I2476" s="141" t="str">
        <f>VLOOKUP(VLOOKUP(D2476&amp;"|"&amp;B2476,Empresas!$I$7:$CB$92,G2476,0),Tablas!$A$8:$B$10,2,0)</f>
        <v>No aplica</v>
      </c>
      <c r="J2476" s="78"/>
      <c r="K2476" s="78"/>
      <c r="L2476" s="78"/>
      <c r="M2476" s="78"/>
      <c r="N2476" s="78"/>
      <c r="O2476" s="78"/>
      <c r="P2476" s="78"/>
      <c r="Q2476" s="78"/>
      <c r="R2476" s="78"/>
      <c r="S2476" s="78"/>
      <c r="T2476" s="78"/>
      <c r="U2476" s="78"/>
      <c r="V2476" s="78" t="str">
        <f>VLOOKUP(D2476,Empresas!$D$7:$CF$91,81,0)</f>
        <v>C</v>
      </c>
      <c r="W2476" s="78" t="str">
        <f>VLOOKUP(D2476,Empresas!$D$7:$M$91,10,0)</f>
        <v>Mype</v>
      </c>
      <c r="X2476" s="69" t="str">
        <f t="shared" si="399"/>
        <v>NO</v>
      </c>
      <c r="Y2476" s="153" t="str">
        <f t="shared" si="400"/>
        <v>No aplica</v>
      </c>
      <c r="Z2476" s="147">
        <f>IF(Y2476="No aplica",0,IF(I2476="no",0,IF(I2476="No aplica",0,IF(I2476="Si",1,IF(I2476="Fisico",1,IF(I2476="Electronico",2,VLOOKUP(C2476&amp;"|"&amp;B2476&amp;"|"&amp;D2476,Empresas!$C$6:$CC$92,G2476+6+1,0)))))))</f>
        <v>0</v>
      </c>
      <c r="AA2476" s="147">
        <f>IF(AND($I2476="Si",J2476=1),1,IF(AND($I2476="Fisico",J2476=1),1,IF(AND(J2476=1,$I2476="Electronico"),2,IF(J2476=1,VLOOKUP($C2476&amp;"|"&amp;$B2476&amp;"|"&amp;$D2476,Empresas!$C$6:$CC$92,$G2476+6+1,0),0))))</f>
        <v>0</v>
      </c>
      <c r="AB2476" s="147">
        <f>IF(AND($I2476="Si",K2476=1),1,IF(AND($I2476="Fisico",K2476=1),1,IF(AND(K2476=1,$I2476="Electronico"),2,IF(K2476=1,VLOOKUP($C2476&amp;"|"&amp;$B2476&amp;"|"&amp;$D2476,Empresas!$C$6:$CC$92,$G2476+6+1,0),0))))</f>
        <v>0</v>
      </c>
      <c r="AC2476" s="147">
        <f>IF(AND($I2476="Si",L2476=1),1,IF(AND($I2476="Fisico",L2476=1),1,IF(AND(L2476=1,$I2476="Electronico"),2,IF(L2476=1,VLOOKUP($C2476&amp;"|"&amp;$B2476&amp;"|"&amp;$D2476,Empresas!$C$6:$CC$92,$G2476+6+1,0),0))))</f>
        <v>0</v>
      </c>
      <c r="AD2476" s="147">
        <f>IF(AND($I2476="Si",M2476=1),1,IF(AND($I2476="Fisico",M2476=1),1,IF(AND(M2476=1,$I2476="Electronico"),2,IF(M2476=1,VLOOKUP($C2476&amp;"|"&amp;$B2476&amp;"|"&amp;$D2476,Empresas!$C$6:$CC$92,$G2476+6+1,0),0))))</f>
        <v>0</v>
      </c>
      <c r="AE2476" s="147">
        <f>IF(AND($I2476="Si",N2476=1),1,IF(AND($I2476="Fisico",N2476=1),1,IF(AND(N2476=1,$I2476="Electronico"),2,IF(N2476=1,VLOOKUP($C2476&amp;"|"&amp;$B2476&amp;"|"&amp;$D2476,Empresas!$C$6:$CC$92,$G2476+6+1,0),0))))</f>
        <v>0</v>
      </c>
      <c r="AF2476" s="147">
        <f>IF(AND($I2476="Si",O2476=1),1,IF(AND($I2476="Fisico",O2476=1),1,IF(AND(O2476=1,$I2476="Electronico"),2,IF(O2476=1,VLOOKUP($C2476&amp;"|"&amp;$B2476&amp;"|"&amp;$D2476,Empresas!$C$6:$CC$92,$G2476+6+1,0),0))))</f>
        <v>0</v>
      </c>
      <c r="AG2476" s="147">
        <f>IF(AND($I2476="Si",P2476=1),1,IF(AND($I2476="Fisico",P2476=1),1,IF(AND(P2476=1,$I2476="Electronico"),2,IF(P2476=1,VLOOKUP($C2476&amp;"|"&amp;$B2476&amp;"|"&amp;$D2476,Empresas!$C$6:$CC$92,$G2476+6+1,0),0))))</f>
        <v>0</v>
      </c>
      <c r="AH2476" s="147">
        <f>IF(AND($I2476="Si",Q2476=1),1,IF(AND($I2476="Fisico",Q2476=1),1,IF(AND(Q2476=1,$I2476="Electronico"),2,IF(Q2476=1,VLOOKUP($C2476&amp;"|"&amp;$B2476&amp;"|"&amp;$D2476,Empresas!$C$6:$CC$92,$G2476+6+1,0),0))))</f>
        <v>0</v>
      </c>
      <c r="AI2476" s="147">
        <f>IF(AND($I2476="Si",R2476=1),1,IF(AND($I2476="Fisico",R2476=1),1,IF(AND(R2476=1,$I2476="Electronico"),2,IF(R2476=1,VLOOKUP($C2476&amp;"|"&amp;$B2476&amp;"|"&amp;$D2476,Empresas!$C$6:$CC$92,$G2476+6+1,0),0))))</f>
        <v>0</v>
      </c>
      <c r="AJ2476" s="147">
        <f>IF(AND($I2476="Si",S2476=1),1,IF(AND($I2476="Fisico",S2476=1),1,IF(AND(S2476=1,$I2476="Electronico"),2,IF(S2476=1,VLOOKUP($C2476&amp;"|"&amp;$B2476&amp;"|"&amp;$D2476,Empresas!$C$6:$CC$92,$G2476+6+1,0),0))))</f>
        <v>0</v>
      </c>
      <c r="AK2476" s="147">
        <f>IF(AND($I2476="Si",T2476=1),1,IF(AND($I2476="Fisico",T2476=1),1,IF(AND(T2476=1,$I2476="Electronico"),2,IF(T2476=1,VLOOKUP($C2476&amp;"|"&amp;$B2476&amp;"|"&amp;$D2476,Empresas!$C$6:$CC$92,$G2476+6+1,0),0))))</f>
        <v>0</v>
      </c>
      <c r="AL2476" s="147">
        <f>IF(AND($I2476="Si",U2476=1),1,IF(AND($I2476="Fisico",U2476=1),1,IF(AND(U2476=1,$I2476="Electronico"),2,IF(U2476=1,VLOOKUP($C2476&amp;"|"&amp;$B2476&amp;"|"&amp;$D2476,Empresas!$C$6:$CC$92,$G2476+6+1,0),0))))</f>
        <v>0</v>
      </c>
      <c r="AM2476" s="149">
        <f t="shared" si="401"/>
        <v>0</v>
      </c>
      <c r="AN2476" s="149">
        <f t="shared" si="402"/>
        <v>0</v>
      </c>
      <c r="AO2476" s="152">
        <f t="shared" si="403"/>
        <v>0</v>
      </c>
    </row>
    <row r="2477" spans="1:41" x14ac:dyDescent="0.25">
      <c r="A2477" s="140" t="str">
        <f>VLOOKUP(D2477,Empresas!$D$7:$F$91,3,0)</f>
        <v>Gerencia</v>
      </c>
      <c r="B2477" s="141" t="str">
        <f>VLOOKUP(D2477,Empresas!$D$7:$G$91,4,0)</f>
        <v>Yeleydi</v>
      </c>
      <c r="C2477" s="141" t="s">
        <v>544</v>
      </c>
      <c r="D2477" s="141" t="s">
        <v>488</v>
      </c>
      <c r="E2477" s="141" t="str">
        <f>VLOOKUP(D2477,Empresas!$D$7:$E$92,2,0)</f>
        <v>PARAISO VIP SAC</v>
      </c>
      <c r="F2477" s="141" t="s">
        <v>182</v>
      </c>
      <c r="G2477" s="142">
        <f t="shared" si="406"/>
        <v>60</v>
      </c>
      <c r="H2477" s="142" t="str">
        <f>VLOOKUP(D2477,Empresas!$D$6:$L$92,7,0)</f>
        <v>Semestral</v>
      </c>
      <c r="I2477" s="141" t="str">
        <f>VLOOKUP(VLOOKUP(D2477&amp;"|"&amp;B2477,Empresas!$I$7:$CB$92,G2477,0),Tablas!$A$8:$B$10,2,0)</f>
        <v>No aplica</v>
      </c>
      <c r="J2477" s="78"/>
      <c r="K2477" s="78"/>
      <c r="L2477" s="78"/>
      <c r="M2477" s="78"/>
      <c r="N2477" s="78"/>
      <c r="O2477" s="78"/>
      <c r="P2477" s="78"/>
      <c r="Q2477" s="78"/>
      <c r="R2477" s="78"/>
      <c r="S2477" s="78"/>
      <c r="T2477" s="78"/>
      <c r="U2477" s="78"/>
      <c r="V2477" s="78" t="str">
        <f>VLOOKUP(D2477,Empresas!$D$7:$CF$91,81,0)</f>
        <v>C</v>
      </c>
      <c r="W2477" s="78" t="str">
        <f>VLOOKUP(D2477,Empresas!$D$7:$M$91,10,0)</f>
        <v>Mype</v>
      </c>
      <c r="X2477" s="69" t="str">
        <f t="shared" si="399"/>
        <v>NO</v>
      </c>
      <c r="Y2477" s="153" t="str">
        <f t="shared" si="400"/>
        <v>No aplica</v>
      </c>
      <c r="Z2477" s="147">
        <f>IF(Y2477="No aplica",0,IF(I2477="no",0,IF(I2477="No aplica",0,IF(I2477="Si",1,IF(I2477="Fisico",1,IF(I2477="Electronico",2,VLOOKUP(C2477&amp;"|"&amp;B2477&amp;"|"&amp;D2477,Empresas!$C$6:$CC$92,G2477+6+1,0)))))))</f>
        <v>0</v>
      </c>
      <c r="AA2477" s="147">
        <f>IF(AND($I2477="Si",J2477=1),1,IF(AND($I2477="Fisico",J2477=1),1,IF(AND(J2477=1,$I2477="Electronico"),2,IF(J2477=1,VLOOKUP($C2477&amp;"|"&amp;$B2477&amp;"|"&amp;$D2477,Empresas!$C$6:$CC$92,$G2477+6+1,0),0))))</f>
        <v>0</v>
      </c>
      <c r="AB2477" s="147">
        <f>IF(AND($I2477="Si",K2477=1),1,IF(AND($I2477="Fisico",K2477=1),1,IF(AND(K2477=1,$I2477="Electronico"),2,IF(K2477=1,VLOOKUP($C2477&amp;"|"&amp;$B2477&amp;"|"&amp;$D2477,Empresas!$C$6:$CC$92,$G2477+6+1,0),0))))</f>
        <v>0</v>
      </c>
      <c r="AC2477" s="147">
        <f>IF(AND($I2477="Si",L2477=1),1,IF(AND($I2477="Fisico",L2477=1),1,IF(AND(L2477=1,$I2477="Electronico"),2,IF(L2477=1,VLOOKUP($C2477&amp;"|"&amp;$B2477&amp;"|"&amp;$D2477,Empresas!$C$6:$CC$92,$G2477+6+1,0),0))))</f>
        <v>0</v>
      </c>
      <c r="AD2477" s="147">
        <f>IF(AND($I2477="Si",M2477=1),1,IF(AND($I2477="Fisico",M2477=1),1,IF(AND(M2477=1,$I2477="Electronico"),2,IF(M2477=1,VLOOKUP($C2477&amp;"|"&amp;$B2477&amp;"|"&amp;$D2477,Empresas!$C$6:$CC$92,$G2477+6+1,0),0))))</f>
        <v>0</v>
      </c>
      <c r="AE2477" s="147">
        <f>IF(AND($I2477="Si",N2477=1),1,IF(AND($I2477="Fisico",N2477=1),1,IF(AND(N2477=1,$I2477="Electronico"),2,IF(N2477=1,VLOOKUP($C2477&amp;"|"&amp;$B2477&amp;"|"&amp;$D2477,Empresas!$C$6:$CC$92,$G2477+6+1,0),0))))</f>
        <v>0</v>
      </c>
      <c r="AF2477" s="147">
        <f>IF(AND($I2477="Si",O2477=1),1,IF(AND($I2477="Fisico",O2477=1),1,IF(AND(O2477=1,$I2477="Electronico"),2,IF(O2477=1,VLOOKUP($C2477&amp;"|"&amp;$B2477&amp;"|"&amp;$D2477,Empresas!$C$6:$CC$92,$G2477+6+1,0),0))))</f>
        <v>0</v>
      </c>
      <c r="AG2477" s="147">
        <f>IF(AND($I2477="Si",P2477=1),1,IF(AND($I2477="Fisico",P2477=1),1,IF(AND(P2477=1,$I2477="Electronico"),2,IF(P2477=1,VLOOKUP($C2477&amp;"|"&amp;$B2477&amp;"|"&amp;$D2477,Empresas!$C$6:$CC$92,$G2477+6+1,0),0))))</f>
        <v>0</v>
      </c>
      <c r="AH2477" s="147">
        <f>IF(AND($I2477="Si",Q2477=1),1,IF(AND($I2477="Fisico",Q2477=1),1,IF(AND(Q2477=1,$I2477="Electronico"),2,IF(Q2477=1,VLOOKUP($C2477&amp;"|"&amp;$B2477&amp;"|"&amp;$D2477,Empresas!$C$6:$CC$92,$G2477+6+1,0),0))))</f>
        <v>0</v>
      </c>
      <c r="AI2477" s="147">
        <f>IF(AND($I2477="Si",R2477=1),1,IF(AND($I2477="Fisico",R2477=1),1,IF(AND(R2477=1,$I2477="Electronico"),2,IF(R2477=1,VLOOKUP($C2477&amp;"|"&amp;$B2477&amp;"|"&amp;$D2477,Empresas!$C$6:$CC$92,$G2477+6+1,0),0))))</f>
        <v>0</v>
      </c>
      <c r="AJ2477" s="147">
        <f>IF(AND($I2477="Si",S2477=1),1,IF(AND($I2477="Fisico",S2477=1),1,IF(AND(S2477=1,$I2477="Electronico"),2,IF(S2477=1,VLOOKUP($C2477&amp;"|"&amp;$B2477&amp;"|"&amp;$D2477,Empresas!$C$6:$CC$92,$G2477+6+1,0),0))))</f>
        <v>0</v>
      </c>
      <c r="AK2477" s="147">
        <f>IF(AND($I2477="Si",T2477=1),1,IF(AND($I2477="Fisico",T2477=1),1,IF(AND(T2477=1,$I2477="Electronico"),2,IF(T2477=1,VLOOKUP($C2477&amp;"|"&amp;$B2477&amp;"|"&amp;$D2477,Empresas!$C$6:$CC$92,$G2477+6+1,0),0))))</f>
        <v>0</v>
      </c>
      <c r="AL2477" s="147">
        <f>IF(AND($I2477="Si",U2477=1),1,IF(AND($I2477="Fisico",U2477=1),1,IF(AND(U2477=1,$I2477="Electronico"),2,IF(U2477=1,VLOOKUP($C2477&amp;"|"&amp;$B2477&amp;"|"&amp;$D2477,Empresas!$C$6:$CC$92,$G2477+6+1,0),0))))</f>
        <v>0</v>
      </c>
      <c r="AM2477" s="149">
        <f t="shared" si="401"/>
        <v>0</v>
      </c>
      <c r="AN2477" s="149">
        <f t="shared" si="402"/>
        <v>0</v>
      </c>
      <c r="AO2477" s="152">
        <f t="shared" si="403"/>
        <v>0</v>
      </c>
    </row>
    <row r="2478" spans="1:41" x14ac:dyDescent="0.25">
      <c r="A2478" s="143" t="str">
        <f>VLOOKUP(D2478,Empresas!$D$7:$F$91,3,0)</f>
        <v>Gerencia</v>
      </c>
      <c r="B2478" s="144" t="str">
        <f>VLOOKUP(D2478,Empresas!$D$7:$G$91,4,0)</f>
        <v>Yeleydi</v>
      </c>
      <c r="C2478" s="144" t="s">
        <v>544</v>
      </c>
      <c r="D2478" s="144" t="s">
        <v>488</v>
      </c>
      <c r="E2478" s="144" t="str">
        <f>VLOOKUP(D2478,Empresas!$D$7:$E$92,2,0)</f>
        <v>PARAISO VIP SAC</v>
      </c>
      <c r="F2478" s="144" t="s">
        <v>183</v>
      </c>
      <c r="G2478" s="145">
        <f>+Empresas!$BR$2</f>
        <v>62</v>
      </c>
      <c r="H2478" s="145" t="str">
        <f>VLOOKUP(D2478,Empresas!$D$6:$L$92,7,0)</f>
        <v>Semestral</v>
      </c>
      <c r="I2478" s="144" t="str">
        <f>VLOOKUP(VLOOKUP(D2478&amp;"|"&amp;B2478,Empresas!$I$7:$CB$92,G2478,0),Tablas!$A$13:$B$14,2,0)</f>
        <v>Si</v>
      </c>
      <c r="J2478" s="78">
        <v>1</v>
      </c>
      <c r="K2478" s="78">
        <v>1</v>
      </c>
      <c r="L2478" s="78">
        <v>1</v>
      </c>
      <c r="M2478" s="78">
        <v>1</v>
      </c>
      <c r="N2478" s="78">
        <v>1</v>
      </c>
      <c r="O2478" s="78">
        <v>1</v>
      </c>
      <c r="P2478" s="78">
        <v>1</v>
      </c>
      <c r="Q2478" s="78">
        <v>1</v>
      </c>
      <c r="R2478" s="78"/>
      <c r="S2478" s="78"/>
      <c r="T2478" s="78"/>
      <c r="U2478" s="78"/>
      <c r="V2478" s="78" t="str">
        <f>VLOOKUP(D2478,Empresas!$D$7:$CF$91,81,0)</f>
        <v>C</v>
      </c>
      <c r="W2478" s="78" t="str">
        <f>VLOOKUP(D2478,Empresas!$D$7:$M$91,10,0)</f>
        <v>Mype</v>
      </c>
      <c r="X2478" s="69" t="str">
        <f t="shared" si="399"/>
        <v>SI</v>
      </c>
      <c r="Y2478" s="153" t="str">
        <f t="shared" si="400"/>
        <v>Si aplica</v>
      </c>
      <c r="Z2478" s="147">
        <f>IF(Y2478="No aplica",0,IF(I2478="no",0,IF(I2478="No aplica",0,IF(I2478="Si",1,IF(I2478="Fisico",1,IF(I2478="Electronico",2,VLOOKUP(C2478&amp;"|"&amp;B2478&amp;"|"&amp;D2478,Empresas!$C$6:$CC$92,G2478+6+1,0)))))))</f>
        <v>1</v>
      </c>
      <c r="AA2478" s="147">
        <f>IF(AND($I2478="Si",J2478=1),1,IF(AND($I2478="Fisico",J2478=1),1,IF(AND(J2478=1,$I2478="Electronico"),2,IF(J2478=1,VLOOKUP($C2478&amp;"|"&amp;$B2478&amp;"|"&amp;$D2478,Empresas!$C$6:$CC$92,$G2478+6+1,0),0))))</f>
        <v>1</v>
      </c>
      <c r="AB2478" s="147">
        <f>IF(AND($I2478="Si",K2478=1),1,IF(AND($I2478="Fisico",K2478=1),1,IF(AND(K2478=1,$I2478="Electronico"),2,IF(K2478=1,VLOOKUP($C2478&amp;"|"&amp;$B2478&amp;"|"&amp;$D2478,Empresas!$C$6:$CC$92,$G2478+6+1,0),0))))</f>
        <v>1</v>
      </c>
      <c r="AC2478" s="147">
        <f>IF(AND($I2478="Si",L2478=1),1,IF(AND($I2478="Fisico",L2478=1),1,IF(AND(L2478=1,$I2478="Electronico"),2,IF(L2478=1,VLOOKUP($C2478&amp;"|"&amp;$B2478&amp;"|"&amp;$D2478,Empresas!$C$6:$CC$92,$G2478+6+1,0),0))))</f>
        <v>1</v>
      </c>
      <c r="AD2478" s="147">
        <f>IF(AND($I2478="Si",M2478=1),1,IF(AND($I2478="Fisico",M2478=1),1,IF(AND(M2478=1,$I2478="Electronico"),2,IF(M2478=1,VLOOKUP($C2478&amp;"|"&amp;$B2478&amp;"|"&amp;$D2478,Empresas!$C$6:$CC$92,$G2478+6+1,0),0))))</f>
        <v>1</v>
      </c>
      <c r="AE2478" s="147">
        <f>IF(AND($I2478="Si",N2478=1),1,IF(AND($I2478="Fisico",N2478=1),1,IF(AND(N2478=1,$I2478="Electronico"),2,IF(N2478=1,VLOOKUP($C2478&amp;"|"&amp;$B2478&amp;"|"&amp;$D2478,Empresas!$C$6:$CC$92,$G2478+6+1,0),0))))</f>
        <v>1</v>
      </c>
      <c r="AF2478" s="147">
        <f>IF(AND($I2478="Si",O2478=1),1,IF(AND($I2478="Fisico",O2478=1),1,IF(AND(O2478=1,$I2478="Electronico"),2,IF(O2478=1,VLOOKUP($C2478&amp;"|"&amp;$B2478&amp;"|"&amp;$D2478,Empresas!$C$6:$CC$92,$G2478+6+1,0),0))))</f>
        <v>1</v>
      </c>
      <c r="AG2478" s="147">
        <f>IF(AND($I2478="Si",P2478=1),1,IF(AND($I2478="Fisico",P2478=1),1,IF(AND(P2478=1,$I2478="Electronico"),2,IF(P2478=1,VLOOKUP($C2478&amp;"|"&amp;$B2478&amp;"|"&amp;$D2478,Empresas!$C$6:$CC$92,$G2478+6+1,0),0))))</f>
        <v>1</v>
      </c>
      <c r="AH2478" s="147">
        <f>IF(AND($I2478="Si",Q2478=1),1,IF(AND($I2478="Fisico",Q2478=1),1,IF(AND(Q2478=1,$I2478="Electronico"),2,IF(Q2478=1,VLOOKUP($C2478&amp;"|"&amp;$B2478&amp;"|"&amp;$D2478,Empresas!$C$6:$CC$92,$G2478+6+1,0),0))))</f>
        <v>1</v>
      </c>
      <c r="AI2478" s="147">
        <f>IF(AND($I2478="Si",R2478=1),1,IF(AND($I2478="Fisico",R2478=1),1,IF(AND(R2478=1,$I2478="Electronico"),2,IF(R2478=1,VLOOKUP($C2478&amp;"|"&amp;$B2478&amp;"|"&amp;$D2478,Empresas!$C$6:$CC$92,$G2478+6+1,0),0))))</f>
        <v>0</v>
      </c>
      <c r="AJ2478" s="147">
        <f>IF(AND($I2478="Si",S2478=1),1,IF(AND($I2478="Fisico",S2478=1),1,IF(AND(S2478=1,$I2478="Electronico"),2,IF(S2478=1,VLOOKUP($C2478&amp;"|"&amp;$B2478&amp;"|"&amp;$D2478,Empresas!$C$6:$CC$92,$G2478+6+1,0),0))))</f>
        <v>0</v>
      </c>
      <c r="AK2478" s="147">
        <f>IF(AND($I2478="Si",T2478=1),1,IF(AND($I2478="Fisico",T2478=1),1,IF(AND(T2478=1,$I2478="Electronico"),2,IF(T2478=1,VLOOKUP($C2478&amp;"|"&amp;$B2478&amp;"|"&amp;$D2478,Empresas!$C$6:$CC$92,$G2478+6+1,0),0))))</f>
        <v>0</v>
      </c>
      <c r="AL2478" s="147">
        <f>IF(AND($I2478="Si",U2478=1),1,IF(AND($I2478="Fisico",U2478=1),1,IF(AND(U2478=1,$I2478="Electronico"),2,IF(U2478=1,VLOOKUP($C2478&amp;"|"&amp;$B2478&amp;"|"&amp;$D2478,Empresas!$C$6:$CC$92,$G2478+6+1,0),0))))</f>
        <v>0</v>
      </c>
      <c r="AM2478" s="149">
        <f t="shared" si="401"/>
        <v>8</v>
      </c>
      <c r="AN2478" s="149">
        <f t="shared" si="402"/>
        <v>8</v>
      </c>
      <c r="AO2478" s="152">
        <f t="shared" si="403"/>
        <v>1</v>
      </c>
    </row>
    <row r="2479" spans="1:41" x14ac:dyDescent="0.25">
      <c r="A2479" s="143" t="str">
        <f>VLOOKUP(D2479,Empresas!$D$7:$F$91,3,0)</f>
        <v>Gerencia</v>
      </c>
      <c r="B2479" s="144" t="str">
        <f>VLOOKUP(D2479,Empresas!$D$7:$G$91,4,0)</f>
        <v>Yeleydi</v>
      </c>
      <c r="C2479" s="144" t="s">
        <v>544</v>
      </c>
      <c r="D2479" s="144" t="s">
        <v>488</v>
      </c>
      <c r="E2479" s="144" t="str">
        <f>VLOOKUP(D2479,Empresas!$D$7:$E$92,2,0)</f>
        <v>PARAISO VIP SAC</v>
      </c>
      <c r="F2479" s="144" t="s">
        <v>184</v>
      </c>
      <c r="G2479" s="145">
        <f>+G2478+1</f>
        <v>63</v>
      </c>
      <c r="H2479" s="145" t="str">
        <f>VLOOKUP(D2479,Empresas!$D$6:$L$92,7,0)</f>
        <v>Semestral</v>
      </c>
      <c r="I2479" s="144" t="str">
        <f>VLOOKUP(VLOOKUP(D2479&amp;"|"&amp;B2479,Empresas!$I$7:$CB$92,G2479,0),Tablas!$A$13:$B$14,2,0)</f>
        <v>No</v>
      </c>
      <c r="J2479" s="78"/>
      <c r="K2479" s="78"/>
      <c r="L2479" s="78"/>
      <c r="M2479" s="78"/>
      <c r="N2479" s="78"/>
      <c r="O2479" s="78"/>
      <c r="P2479" s="78"/>
      <c r="Q2479" s="78"/>
      <c r="R2479" s="78"/>
      <c r="S2479" s="78"/>
      <c r="T2479" s="78"/>
      <c r="U2479" s="78"/>
      <c r="V2479" s="78" t="str">
        <f>VLOOKUP(D2479,Empresas!$D$7:$CF$91,81,0)</f>
        <v>C</v>
      </c>
      <c r="W2479" s="78" t="str">
        <f>VLOOKUP(D2479,Empresas!$D$7:$M$91,10,0)</f>
        <v>Mype</v>
      </c>
      <c r="X2479" s="69" t="str">
        <f t="shared" si="399"/>
        <v>SI</v>
      </c>
      <c r="Y2479" s="153" t="str">
        <f t="shared" si="400"/>
        <v>No aplica</v>
      </c>
      <c r="Z2479" s="147">
        <f>IF(Y2479="No aplica",0,IF(I2479="no",0,IF(I2479="No aplica",0,IF(I2479="Si",1,IF(I2479="Fisico",1,IF(I2479="Electronico",2,VLOOKUP(C2479&amp;"|"&amp;B2479&amp;"|"&amp;D2479,Empresas!$C$6:$CC$92,G2479+6+1,0)))))))</f>
        <v>0</v>
      </c>
      <c r="AA2479" s="147">
        <f>IF(AND($I2479="Si",J2479=1),1,IF(AND($I2479="Fisico",J2479=1),1,IF(AND(J2479=1,$I2479="Electronico"),2,IF(J2479=1,VLOOKUP($C2479&amp;"|"&amp;$B2479&amp;"|"&amp;$D2479,Empresas!$C$6:$CC$92,$G2479+6+1,0),0))))</f>
        <v>0</v>
      </c>
      <c r="AB2479" s="147">
        <f>IF(AND($I2479="Si",K2479=1),1,IF(AND($I2479="Fisico",K2479=1),1,IF(AND(K2479=1,$I2479="Electronico"),2,IF(K2479=1,VLOOKUP($C2479&amp;"|"&amp;$B2479&amp;"|"&amp;$D2479,Empresas!$C$6:$CC$92,$G2479+6+1,0),0))))</f>
        <v>0</v>
      </c>
      <c r="AC2479" s="147">
        <f>IF(AND($I2479="Si",L2479=1),1,IF(AND($I2479="Fisico",L2479=1),1,IF(AND(L2479=1,$I2479="Electronico"),2,IF(L2479=1,VLOOKUP($C2479&amp;"|"&amp;$B2479&amp;"|"&amp;$D2479,Empresas!$C$6:$CC$92,$G2479+6+1,0),0))))</f>
        <v>0</v>
      </c>
      <c r="AD2479" s="147">
        <f>IF(AND($I2479="Si",M2479=1),1,IF(AND($I2479="Fisico",M2479=1),1,IF(AND(M2479=1,$I2479="Electronico"),2,IF(M2479=1,VLOOKUP($C2479&amp;"|"&amp;$B2479&amp;"|"&amp;$D2479,Empresas!$C$6:$CC$92,$G2479+6+1,0),0))))</f>
        <v>0</v>
      </c>
      <c r="AE2479" s="147">
        <f>IF(AND($I2479="Si",N2479=1),1,IF(AND($I2479="Fisico",N2479=1),1,IF(AND(N2479=1,$I2479="Electronico"),2,IF(N2479=1,VLOOKUP($C2479&amp;"|"&amp;$B2479&amp;"|"&amp;$D2479,Empresas!$C$6:$CC$92,$G2479+6+1,0),0))))</f>
        <v>0</v>
      </c>
      <c r="AF2479" s="147">
        <f>IF(AND($I2479="Si",O2479=1),1,IF(AND($I2479="Fisico",O2479=1),1,IF(AND(O2479=1,$I2479="Electronico"),2,IF(O2479=1,VLOOKUP($C2479&amp;"|"&amp;$B2479&amp;"|"&amp;$D2479,Empresas!$C$6:$CC$92,$G2479+6+1,0),0))))</f>
        <v>0</v>
      </c>
      <c r="AG2479" s="147">
        <f>IF(AND($I2479="Si",P2479=1),1,IF(AND($I2479="Fisico",P2479=1),1,IF(AND(P2479=1,$I2479="Electronico"),2,IF(P2479=1,VLOOKUP($C2479&amp;"|"&amp;$B2479&amp;"|"&amp;$D2479,Empresas!$C$6:$CC$92,$G2479+6+1,0),0))))</f>
        <v>0</v>
      </c>
      <c r="AH2479" s="147">
        <f>IF(AND($I2479="Si",Q2479=1),1,IF(AND($I2479="Fisico",Q2479=1),1,IF(AND(Q2479=1,$I2479="Electronico"),2,IF(Q2479=1,VLOOKUP($C2479&amp;"|"&amp;$B2479&amp;"|"&amp;$D2479,Empresas!$C$6:$CC$92,$G2479+6+1,0),0))))</f>
        <v>0</v>
      </c>
      <c r="AI2479" s="147">
        <f>IF(AND($I2479="Si",R2479=1),1,IF(AND($I2479="Fisico",R2479=1),1,IF(AND(R2479=1,$I2479="Electronico"),2,IF(R2479=1,VLOOKUP($C2479&amp;"|"&amp;$B2479&amp;"|"&amp;$D2479,Empresas!$C$6:$CC$92,$G2479+6+1,0),0))))</f>
        <v>0</v>
      </c>
      <c r="AJ2479" s="147">
        <f>IF(AND($I2479="Si",S2479=1),1,IF(AND($I2479="Fisico",S2479=1),1,IF(AND(S2479=1,$I2479="Electronico"),2,IF(S2479=1,VLOOKUP($C2479&amp;"|"&amp;$B2479&amp;"|"&amp;$D2479,Empresas!$C$6:$CC$92,$G2479+6+1,0),0))))</f>
        <v>0</v>
      </c>
      <c r="AK2479" s="147">
        <f>IF(AND($I2479="Si",T2479=1),1,IF(AND($I2479="Fisico",T2479=1),1,IF(AND(T2479=1,$I2479="Electronico"),2,IF(T2479=1,VLOOKUP($C2479&amp;"|"&amp;$B2479&amp;"|"&amp;$D2479,Empresas!$C$6:$CC$92,$G2479+6+1,0),0))))</f>
        <v>0</v>
      </c>
      <c r="AL2479" s="147">
        <f>IF(AND($I2479="Si",U2479=1),1,IF(AND($I2479="Fisico",U2479=1),1,IF(AND(U2479=1,$I2479="Electronico"),2,IF(U2479=1,VLOOKUP($C2479&amp;"|"&amp;$B2479&amp;"|"&amp;$D2479,Empresas!$C$6:$CC$92,$G2479+6+1,0),0))))</f>
        <v>0</v>
      </c>
      <c r="AM2479" s="149">
        <f t="shared" si="401"/>
        <v>0</v>
      </c>
      <c r="AN2479" s="149">
        <f t="shared" si="402"/>
        <v>0</v>
      </c>
      <c r="AO2479" s="152">
        <f t="shared" si="403"/>
        <v>0</v>
      </c>
    </row>
    <row r="2480" spans="1:41" x14ac:dyDescent="0.25">
      <c r="A2480" s="143" t="str">
        <f>VLOOKUP(D2480,Empresas!$D$7:$F$91,3,0)</f>
        <v>Gerencia</v>
      </c>
      <c r="B2480" s="144" t="str">
        <f>VLOOKUP(D2480,Empresas!$D$7:$G$91,4,0)</f>
        <v>Yeleydi</v>
      </c>
      <c r="C2480" s="144" t="s">
        <v>544</v>
      </c>
      <c r="D2480" s="144" t="s">
        <v>488</v>
      </c>
      <c r="E2480" s="144" t="str">
        <f>VLOOKUP(D2480,Empresas!$D$7:$E$92,2,0)</f>
        <v>PARAISO VIP SAC</v>
      </c>
      <c r="F2480" s="144" t="s">
        <v>185</v>
      </c>
      <c r="G2480" s="145">
        <f t="shared" ref="G2480:G2487" si="407">+G2479+1</f>
        <v>64</v>
      </c>
      <c r="H2480" s="145" t="str">
        <f>VLOOKUP(D2480,Empresas!$D$6:$L$92,7,0)</f>
        <v>Semestral</v>
      </c>
      <c r="I2480" s="144" t="str">
        <f>VLOOKUP(VLOOKUP(D2480&amp;"|"&amp;B2480,Empresas!$I$7:$CB$92,G2480,0),Tablas!$A$13:$B$14,2,0)</f>
        <v>No</v>
      </c>
      <c r="J2480" s="78"/>
      <c r="K2480" s="78"/>
      <c r="L2480" s="78"/>
      <c r="M2480" s="78"/>
      <c r="N2480" s="78"/>
      <c r="O2480" s="78"/>
      <c r="P2480" s="78"/>
      <c r="Q2480" s="78"/>
      <c r="R2480" s="78"/>
      <c r="S2480" s="78"/>
      <c r="T2480" s="78"/>
      <c r="U2480" s="78"/>
      <c r="V2480" s="78" t="str">
        <f>VLOOKUP(D2480,Empresas!$D$7:$CF$91,81,0)</f>
        <v>C</v>
      </c>
      <c r="W2480" s="78" t="str">
        <f>VLOOKUP(D2480,Empresas!$D$7:$M$91,10,0)</f>
        <v>Mype</v>
      </c>
      <c r="X2480" s="69" t="str">
        <f t="shared" si="399"/>
        <v>SI</v>
      </c>
      <c r="Y2480" s="153" t="str">
        <f t="shared" si="400"/>
        <v>No aplica</v>
      </c>
      <c r="Z2480" s="147">
        <f>IF(Y2480="No aplica",0,IF(I2480="no",0,IF(I2480="No aplica",0,IF(I2480="Si",1,IF(I2480="Fisico",1,IF(I2480="Electronico",2,VLOOKUP(C2480&amp;"|"&amp;B2480&amp;"|"&amp;D2480,Empresas!$C$6:$CC$92,G2480+6+1,0)))))))</f>
        <v>0</v>
      </c>
      <c r="AA2480" s="147">
        <f>IF(AND($I2480="Si",J2480=1),1,IF(AND($I2480="Fisico",J2480=1),1,IF(AND(J2480=1,$I2480="Electronico"),2,IF(J2480=1,VLOOKUP($C2480&amp;"|"&amp;$B2480&amp;"|"&amp;$D2480,Empresas!$C$6:$CC$92,$G2480+6+1,0),0))))</f>
        <v>0</v>
      </c>
      <c r="AB2480" s="147">
        <f>IF(AND($I2480="Si",K2480=1),1,IF(AND($I2480="Fisico",K2480=1),1,IF(AND(K2480=1,$I2480="Electronico"),2,IF(K2480=1,VLOOKUP($C2480&amp;"|"&amp;$B2480&amp;"|"&amp;$D2480,Empresas!$C$6:$CC$92,$G2480+6+1,0),0))))</f>
        <v>0</v>
      </c>
      <c r="AC2480" s="147">
        <f>IF(AND($I2480="Si",L2480=1),1,IF(AND($I2480="Fisico",L2480=1),1,IF(AND(L2480=1,$I2480="Electronico"),2,IF(L2480=1,VLOOKUP($C2480&amp;"|"&amp;$B2480&amp;"|"&amp;$D2480,Empresas!$C$6:$CC$92,$G2480+6+1,0),0))))</f>
        <v>0</v>
      </c>
      <c r="AD2480" s="147">
        <f>IF(AND($I2480="Si",M2480=1),1,IF(AND($I2480="Fisico",M2480=1),1,IF(AND(M2480=1,$I2480="Electronico"),2,IF(M2480=1,VLOOKUP($C2480&amp;"|"&amp;$B2480&amp;"|"&amp;$D2480,Empresas!$C$6:$CC$92,$G2480+6+1,0),0))))</f>
        <v>0</v>
      </c>
      <c r="AE2480" s="147">
        <f>IF(AND($I2480="Si",N2480=1),1,IF(AND($I2480="Fisico",N2480=1),1,IF(AND(N2480=1,$I2480="Electronico"),2,IF(N2480=1,VLOOKUP($C2480&amp;"|"&amp;$B2480&amp;"|"&amp;$D2480,Empresas!$C$6:$CC$92,$G2480+6+1,0),0))))</f>
        <v>0</v>
      </c>
      <c r="AF2480" s="147">
        <f>IF(AND($I2480="Si",O2480=1),1,IF(AND($I2480="Fisico",O2480=1),1,IF(AND(O2480=1,$I2480="Electronico"),2,IF(O2480=1,VLOOKUP($C2480&amp;"|"&amp;$B2480&amp;"|"&amp;$D2480,Empresas!$C$6:$CC$92,$G2480+6+1,0),0))))</f>
        <v>0</v>
      </c>
      <c r="AG2480" s="147">
        <f>IF(AND($I2480="Si",P2480=1),1,IF(AND($I2480="Fisico",P2480=1),1,IF(AND(P2480=1,$I2480="Electronico"),2,IF(P2480=1,VLOOKUP($C2480&amp;"|"&amp;$B2480&amp;"|"&amp;$D2480,Empresas!$C$6:$CC$92,$G2480+6+1,0),0))))</f>
        <v>0</v>
      </c>
      <c r="AH2480" s="147">
        <f>IF(AND($I2480="Si",Q2480=1),1,IF(AND($I2480="Fisico",Q2480=1),1,IF(AND(Q2480=1,$I2480="Electronico"),2,IF(Q2480=1,VLOOKUP($C2480&amp;"|"&amp;$B2480&amp;"|"&amp;$D2480,Empresas!$C$6:$CC$92,$G2480+6+1,0),0))))</f>
        <v>0</v>
      </c>
      <c r="AI2480" s="147">
        <f>IF(AND($I2480="Si",R2480=1),1,IF(AND($I2480="Fisico",R2480=1),1,IF(AND(R2480=1,$I2480="Electronico"),2,IF(R2480=1,VLOOKUP($C2480&amp;"|"&amp;$B2480&amp;"|"&amp;$D2480,Empresas!$C$6:$CC$92,$G2480+6+1,0),0))))</f>
        <v>0</v>
      </c>
      <c r="AJ2480" s="147">
        <f>IF(AND($I2480="Si",S2480=1),1,IF(AND($I2480="Fisico",S2480=1),1,IF(AND(S2480=1,$I2480="Electronico"),2,IF(S2480=1,VLOOKUP($C2480&amp;"|"&amp;$B2480&amp;"|"&amp;$D2480,Empresas!$C$6:$CC$92,$G2480+6+1,0),0))))</f>
        <v>0</v>
      </c>
      <c r="AK2480" s="147">
        <f>IF(AND($I2480="Si",T2480=1),1,IF(AND($I2480="Fisico",T2480=1),1,IF(AND(T2480=1,$I2480="Electronico"),2,IF(T2480=1,VLOOKUP($C2480&amp;"|"&amp;$B2480&amp;"|"&amp;$D2480,Empresas!$C$6:$CC$92,$G2480+6+1,0),0))))</f>
        <v>0</v>
      </c>
      <c r="AL2480" s="147">
        <f>IF(AND($I2480="Si",U2480=1),1,IF(AND($I2480="Fisico",U2480=1),1,IF(AND(U2480=1,$I2480="Electronico"),2,IF(U2480=1,VLOOKUP($C2480&amp;"|"&amp;$B2480&amp;"|"&amp;$D2480,Empresas!$C$6:$CC$92,$G2480+6+1,0),0))))</f>
        <v>0</v>
      </c>
      <c r="AM2480" s="149">
        <f t="shared" si="401"/>
        <v>0</v>
      </c>
      <c r="AN2480" s="149">
        <f t="shared" si="402"/>
        <v>0</v>
      </c>
      <c r="AO2480" s="152">
        <f t="shared" si="403"/>
        <v>0</v>
      </c>
    </row>
    <row r="2481" spans="1:41" x14ac:dyDescent="0.25">
      <c r="A2481" s="143" t="str">
        <f>VLOOKUP(D2481,Empresas!$D$7:$F$91,3,0)</f>
        <v>Gerencia</v>
      </c>
      <c r="B2481" s="144" t="str">
        <f>VLOOKUP(D2481,Empresas!$D$7:$G$91,4,0)</f>
        <v>Yeleydi</v>
      </c>
      <c r="C2481" s="144" t="s">
        <v>544</v>
      </c>
      <c r="D2481" s="144" t="s">
        <v>488</v>
      </c>
      <c r="E2481" s="144" t="str">
        <f>VLOOKUP(D2481,Empresas!$D$7:$E$92,2,0)</f>
        <v>PARAISO VIP SAC</v>
      </c>
      <c r="F2481" s="144" t="s">
        <v>186</v>
      </c>
      <c r="G2481" s="145">
        <f t="shared" si="407"/>
        <v>65</v>
      </c>
      <c r="H2481" s="145" t="str">
        <f>VLOOKUP(D2481,Empresas!$D$6:$L$92,7,0)</f>
        <v>Semestral</v>
      </c>
      <c r="I2481" s="144" t="str">
        <f>VLOOKUP(VLOOKUP(D2481&amp;"|"&amp;B2481,Empresas!$I$7:$CB$92,G2481,0),Tablas!$A$13:$B$14,2,0)</f>
        <v>Si</v>
      </c>
      <c r="J2481" s="78">
        <v>1</v>
      </c>
      <c r="K2481" s="78">
        <v>1</v>
      </c>
      <c r="L2481" s="78">
        <v>1</v>
      </c>
      <c r="M2481" s="78">
        <v>1</v>
      </c>
      <c r="N2481" s="78">
        <v>1</v>
      </c>
      <c r="O2481" s="78">
        <v>1</v>
      </c>
      <c r="P2481" s="78">
        <v>1</v>
      </c>
      <c r="Q2481" s="78">
        <v>2</v>
      </c>
      <c r="R2481" s="78"/>
      <c r="S2481" s="78"/>
      <c r="T2481" s="78"/>
      <c r="U2481" s="78"/>
      <c r="V2481" s="78" t="str">
        <f>VLOOKUP(D2481,Empresas!$D$7:$CF$91,81,0)</f>
        <v>C</v>
      </c>
      <c r="W2481" s="78" t="str">
        <f>VLOOKUP(D2481,Empresas!$D$7:$M$91,10,0)</f>
        <v>Mype</v>
      </c>
      <c r="X2481" s="69" t="str">
        <f t="shared" si="399"/>
        <v>SI</v>
      </c>
      <c r="Y2481" s="153" t="str">
        <f t="shared" si="400"/>
        <v>Si aplica</v>
      </c>
      <c r="Z2481" s="147">
        <f>IF(Y2481="No aplica",0,IF(I2481="no",0,IF(I2481="No aplica",0,IF(I2481="Si",1,IF(I2481="Fisico",1,IF(I2481="Electronico",2,VLOOKUP(C2481&amp;"|"&amp;B2481&amp;"|"&amp;D2481,Empresas!$C$6:$CC$92,G2481+6+1,0)))))))</f>
        <v>1</v>
      </c>
      <c r="AA2481" s="147">
        <f>IF(AND($I2481="Si",J2481=1),1,IF(AND($I2481="Fisico",J2481=1),1,IF(AND(J2481=1,$I2481="Electronico"),2,IF(J2481=1,VLOOKUP($C2481&amp;"|"&amp;$B2481&amp;"|"&amp;$D2481,Empresas!$C$6:$CC$92,$G2481+6+1,0),0))))</f>
        <v>1</v>
      </c>
      <c r="AB2481" s="147">
        <f>IF(AND($I2481="Si",K2481=1),1,IF(AND($I2481="Fisico",K2481=1),1,IF(AND(K2481=1,$I2481="Electronico"),2,IF(K2481=1,VLOOKUP($C2481&amp;"|"&amp;$B2481&amp;"|"&amp;$D2481,Empresas!$C$6:$CC$92,$G2481+6+1,0),0))))</f>
        <v>1</v>
      </c>
      <c r="AC2481" s="147">
        <f>IF(AND($I2481="Si",L2481=1),1,IF(AND($I2481="Fisico",L2481=1),1,IF(AND(L2481=1,$I2481="Electronico"),2,IF(L2481=1,VLOOKUP($C2481&amp;"|"&amp;$B2481&amp;"|"&amp;$D2481,Empresas!$C$6:$CC$92,$G2481+6+1,0),0))))</f>
        <v>1</v>
      </c>
      <c r="AD2481" s="147">
        <f>IF(AND($I2481="Si",M2481=1),1,IF(AND($I2481="Fisico",M2481=1),1,IF(AND(M2481=1,$I2481="Electronico"),2,IF(M2481=1,VLOOKUP($C2481&amp;"|"&amp;$B2481&amp;"|"&amp;$D2481,Empresas!$C$6:$CC$92,$G2481+6+1,0),0))))</f>
        <v>1</v>
      </c>
      <c r="AE2481" s="147">
        <f>IF(AND($I2481="Si",N2481=1),1,IF(AND($I2481="Fisico",N2481=1),1,IF(AND(N2481=1,$I2481="Electronico"),2,IF(N2481=1,VLOOKUP($C2481&amp;"|"&amp;$B2481&amp;"|"&amp;$D2481,Empresas!$C$6:$CC$92,$G2481+6+1,0),0))))</f>
        <v>1</v>
      </c>
      <c r="AF2481" s="147">
        <f>IF(AND($I2481="Si",O2481=1),1,IF(AND($I2481="Fisico",O2481=1),1,IF(AND(O2481=1,$I2481="Electronico"),2,IF(O2481=1,VLOOKUP($C2481&amp;"|"&amp;$B2481&amp;"|"&amp;$D2481,Empresas!$C$6:$CC$92,$G2481+6+1,0),0))))</f>
        <v>1</v>
      </c>
      <c r="AG2481" s="147">
        <f>IF(AND($I2481="Si",P2481=1),1,IF(AND($I2481="Fisico",P2481=1),1,IF(AND(P2481=1,$I2481="Electronico"),2,IF(P2481=1,VLOOKUP($C2481&amp;"|"&amp;$B2481&amp;"|"&amp;$D2481,Empresas!$C$6:$CC$92,$G2481+6+1,0),0))))</f>
        <v>1</v>
      </c>
      <c r="AH2481" s="147">
        <f>IF(AND($I2481="Si",Q2481=1),1,IF(AND($I2481="Fisico",Q2481=1),1,IF(AND(Q2481=1,$I2481="Electronico"),2,IF(Q2481=1,VLOOKUP($C2481&amp;"|"&amp;$B2481&amp;"|"&amp;$D2481,Empresas!$C$6:$CC$92,$G2481+6+1,0),0))))</f>
        <v>0</v>
      </c>
      <c r="AI2481" s="147">
        <f>IF(AND($I2481="Si",R2481=1),1,IF(AND($I2481="Fisico",R2481=1),1,IF(AND(R2481=1,$I2481="Electronico"),2,IF(R2481=1,VLOOKUP($C2481&amp;"|"&amp;$B2481&amp;"|"&amp;$D2481,Empresas!$C$6:$CC$92,$G2481+6+1,0),0))))</f>
        <v>0</v>
      </c>
      <c r="AJ2481" s="147">
        <f>IF(AND($I2481="Si",S2481=1),1,IF(AND($I2481="Fisico",S2481=1),1,IF(AND(S2481=1,$I2481="Electronico"),2,IF(S2481=1,VLOOKUP($C2481&amp;"|"&amp;$B2481&amp;"|"&amp;$D2481,Empresas!$C$6:$CC$92,$G2481+6+1,0),0))))</f>
        <v>0</v>
      </c>
      <c r="AK2481" s="147">
        <f>IF(AND($I2481="Si",T2481=1),1,IF(AND($I2481="Fisico",T2481=1),1,IF(AND(T2481=1,$I2481="Electronico"),2,IF(T2481=1,VLOOKUP($C2481&amp;"|"&amp;$B2481&amp;"|"&amp;$D2481,Empresas!$C$6:$CC$92,$G2481+6+1,0),0))))</f>
        <v>0</v>
      </c>
      <c r="AL2481" s="147">
        <f>IF(AND($I2481="Si",U2481=1),1,IF(AND($I2481="Fisico",U2481=1),1,IF(AND(U2481=1,$I2481="Electronico"),2,IF(U2481=1,VLOOKUP($C2481&amp;"|"&amp;$B2481&amp;"|"&amp;$D2481,Empresas!$C$6:$CC$92,$G2481+6+1,0),0))))</f>
        <v>0</v>
      </c>
      <c r="AM2481" s="149">
        <f t="shared" si="401"/>
        <v>7</v>
      </c>
      <c r="AN2481" s="149">
        <f t="shared" si="402"/>
        <v>8</v>
      </c>
      <c r="AO2481" s="152">
        <f t="shared" si="403"/>
        <v>0.875</v>
      </c>
    </row>
    <row r="2482" spans="1:41" x14ac:dyDescent="0.25">
      <c r="A2482" s="143" t="str">
        <f>VLOOKUP(D2482,Empresas!$D$7:$F$91,3,0)</f>
        <v>Gerencia</v>
      </c>
      <c r="B2482" s="144" t="str">
        <f>VLOOKUP(D2482,Empresas!$D$7:$G$91,4,0)</f>
        <v>Yeleydi</v>
      </c>
      <c r="C2482" s="144" t="s">
        <v>544</v>
      </c>
      <c r="D2482" s="144" t="s">
        <v>488</v>
      </c>
      <c r="E2482" s="144" t="str">
        <f>VLOOKUP(D2482,Empresas!$D$7:$E$92,2,0)</f>
        <v>PARAISO VIP SAC</v>
      </c>
      <c r="F2482" s="144" t="s">
        <v>187</v>
      </c>
      <c r="G2482" s="145">
        <f t="shared" si="407"/>
        <v>66</v>
      </c>
      <c r="H2482" s="145" t="str">
        <f>VLOOKUP(D2482,Empresas!$D$6:$L$92,7,0)</f>
        <v>Semestral</v>
      </c>
      <c r="I2482" s="144" t="str">
        <f>VLOOKUP(VLOOKUP(D2482&amp;"|"&amp;B2482,Empresas!$I$7:$CB$92,G2482,0),Tablas!$A$13:$B$14,2,0)</f>
        <v>Si</v>
      </c>
      <c r="J2482" s="78">
        <v>1</v>
      </c>
      <c r="K2482" s="78">
        <v>1</v>
      </c>
      <c r="L2482" s="78">
        <v>1</v>
      </c>
      <c r="M2482" s="78">
        <v>1</v>
      </c>
      <c r="N2482" s="78">
        <v>1</v>
      </c>
      <c r="O2482" s="78">
        <v>1</v>
      </c>
      <c r="P2482" s="78">
        <v>1</v>
      </c>
      <c r="Q2482" s="78">
        <v>1</v>
      </c>
      <c r="R2482" s="78"/>
      <c r="S2482" s="78"/>
      <c r="T2482" s="78"/>
      <c r="U2482" s="78"/>
      <c r="V2482" s="78" t="str">
        <f>VLOOKUP(D2482,Empresas!$D$7:$CF$91,81,0)</f>
        <v>C</v>
      </c>
      <c r="W2482" s="78" t="str">
        <f>VLOOKUP(D2482,Empresas!$D$7:$M$91,10,0)</f>
        <v>Mype</v>
      </c>
      <c r="X2482" s="69" t="str">
        <f t="shared" si="399"/>
        <v>SI</v>
      </c>
      <c r="Y2482" s="153" t="str">
        <f t="shared" si="400"/>
        <v>Si aplica</v>
      </c>
      <c r="Z2482" s="147">
        <f>IF(Y2482="No aplica",0,IF(I2482="no",0,IF(I2482="No aplica",0,IF(I2482="Si",1,IF(I2482="Fisico",1,IF(I2482="Electronico",2,VLOOKUP(C2482&amp;"|"&amp;B2482&amp;"|"&amp;D2482,Empresas!$C$6:$CC$92,G2482+6+1,0)))))))</f>
        <v>1</v>
      </c>
      <c r="AA2482" s="147">
        <f>IF(AND($I2482="Si",J2482=1),1,IF(AND($I2482="Fisico",J2482=1),1,IF(AND(J2482=1,$I2482="Electronico"),2,IF(J2482=1,VLOOKUP($C2482&amp;"|"&amp;$B2482&amp;"|"&amp;$D2482,Empresas!$C$6:$CC$92,$G2482+6+1,0),0))))</f>
        <v>1</v>
      </c>
      <c r="AB2482" s="147">
        <f>IF(AND($I2482="Si",K2482=1),1,IF(AND($I2482="Fisico",K2482=1),1,IF(AND(K2482=1,$I2482="Electronico"),2,IF(K2482=1,VLOOKUP($C2482&amp;"|"&amp;$B2482&amp;"|"&amp;$D2482,Empresas!$C$6:$CC$92,$G2482+6+1,0),0))))</f>
        <v>1</v>
      </c>
      <c r="AC2482" s="147">
        <f>IF(AND($I2482="Si",L2482=1),1,IF(AND($I2482="Fisico",L2482=1),1,IF(AND(L2482=1,$I2482="Electronico"),2,IF(L2482=1,VLOOKUP($C2482&amp;"|"&amp;$B2482&amp;"|"&amp;$D2482,Empresas!$C$6:$CC$92,$G2482+6+1,0),0))))</f>
        <v>1</v>
      </c>
      <c r="AD2482" s="147">
        <f>IF(AND($I2482="Si",M2482=1),1,IF(AND($I2482="Fisico",M2482=1),1,IF(AND(M2482=1,$I2482="Electronico"),2,IF(M2482=1,VLOOKUP($C2482&amp;"|"&amp;$B2482&amp;"|"&amp;$D2482,Empresas!$C$6:$CC$92,$G2482+6+1,0),0))))</f>
        <v>1</v>
      </c>
      <c r="AE2482" s="147">
        <f>IF(AND($I2482="Si",N2482=1),1,IF(AND($I2482="Fisico",N2482=1),1,IF(AND(N2482=1,$I2482="Electronico"),2,IF(N2482=1,VLOOKUP($C2482&amp;"|"&amp;$B2482&amp;"|"&amp;$D2482,Empresas!$C$6:$CC$92,$G2482+6+1,0),0))))</f>
        <v>1</v>
      </c>
      <c r="AF2482" s="147">
        <f>IF(AND($I2482="Si",O2482=1),1,IF(AND($I2482="Fisico",O2482=1),1,IF(AND(O2482=1,$I2482="Electronico"),2,IF(O2482=1,VLOOKUP($C2482&amp;"|"&amp;$B2482&amp;"|"&amp;$D2482,Empresas!$C$6:$CC$92,$G2482+6+1,0),0))))</f>
        <v>1</v>
      </c>
      <c r="AG2482" s="147">
        <f>IF(AND($I2482="Si",P2482=1),1,IF(AND($I2482="Fisico",P2482=1),1,IF(AND(P2482=1,$I2482="Electronico"),2,IF(P2482=1,VLOOKUP($C2482&amp;"|"&amp;$B2482&amp;"|"&amp;$D2482,Empresas!$C$6:$CC$92,$G2482+6+1,0),0))))</f>
        <v>1</v>
      </c>
      <c r="AH2482" s="147">
        <f>IF(AND($I2482="Si",Q2482=1),1,IF(AND($I2482="Fisico",Q2482=1),1,IF(AND(Q2482=1,$I2482="Electronico"),2,IF(Q2482=1,VLOOKUP($C2482&amp;"|"&amp;$B2482&amp;"|"&amp;$D2482,Empresas!$C$6:$CC$92,$G2482+6+1,0),0))))</f>
        <v>1</v>
      </c>
      <c r="AI2482" s="147">
        <f>IF(AND($I2482="Si",R2482=1),1,IF(AND($I2482="Fisico",R2482=1),1,IF(AND(R2482=1,$I2482="Electronico"),2,IF(R2482=1,VLOOKUP($C2482&amp;"|"&amp;$B2482&amp;"|"&amp;$D2482,Empresas!$C$6:$CC$92,$G2482+6+1,0),0))))</f>
        <v>0</v>
      </c>
      <c r="AJ2482" s="147">
        <f>IF(AND($I2482="Si",S2482=1),1,IF(AND($I2482="Fisico",S2482=1),1,IF(AND(S2482=1,$I2482="Electronico"),2,IF(S2482=1,VLOOKUP($C2482&amp;"|"&amp;$B2482&amp;"|"&amp;$D2482,Empresas!$C$6:$CC$92,$G2482+6+1,0),0))))</f>
        <v>0</v>
      </c>
      <c r="AK2482" s="147">
        <f>IF(AND($I2482="Si",T2482=1),1,IF(AND($I2482="Fisico",T2482=1),1,IF(AND(T2482=1,$I2482="Electronico"),2,IF(T2482=1,VLOOKUP($C2482&amp;"|"&amp;$B2482&amp;"|"&amp;$D2482,Empresas!$C$6:$CC$92,$G2482+6+1,0),0))))</f>
        <v>0</v>
      </c>
      <c r="AL2482" s="147">
        <f>IF(AND($I2482="Si",U2482=1),1,IF(AND($I2482="Fisico",U2482=1),1,IF(AND(U2482=1,$I2482="Electronico"),2,IF(U2482=1,VLOOKUP($C2482&amp;"|"&amp;$B2482&amp;"|"&amp;$D2482,Empresas!$C$6:$CC$92,$G2482+6+1,0),0))))</f>
        <v>0</v>
      </c>
      <c r="AM2482" s="149">
        <f t="shared" si="401"/>
        <v>8</v>
      </c>
      <c r="AN2482" s="149">
        <f t="shared" si="402"/>
        <v>8</v>
      </c>
      <c r="AO2482" s="152">
        <f t="shared" si="403"/>
        <v>1</v>
      </c>
    </row>
    <row r="2483" spans="1:41" x14ac:dyDescent="0.25">
      <c r="A2483" s="143" t="str">
        <f>VLOOKUP(D2483,Empresas!$D$7:$F$91,3,0)</f>
        <v>Gerencia</v>
      </c>
      <c r="B2483" s="144" t="str">
        <f>VLOOKUP(D2483,Empresas!$D$7:$G$91,4,0)</f>
        <v>Yeleydi</v>
      </c>
      <c r="C2483" s="144" t="s">
        <v>544</v>
      </c>
      <c r="D2483" s="144" t="s">
        <v>488</v>
      </c>
      <c r="E2483" s="144" t="str">
        <f>VLOOKUP(D2483,Empresas!$D$7:$E$92,2,0)</f>
        <v>PARAISO VIP SAC</v>
      </c>
      <c r="F2483" s="144" t="s">
        <v>188</v>
      </c>
      <c r="G2483" s="145">
        <f t="shared" si="407"/>
        <v>67</v>
      </c>
      <c r="H2483" s="145" t="str">
        <f>VLOOKUP(D2483,Empresas!$D$6:$L$92,7,0)</f>
        <v>Semestral</v>
      </c>
      <c r="I2483" s="144" t="str">
        <f>VLOOKUP(VLOOKUP(D2483&amp;"|"&amp;B2483,Empresas!$I$7:$CB$92,G2483,0),Tablas!$A$13:$B$14,2,0)</f>
        <v>No</v>
      </c>
      <c r="J2483" s="78"/>
      <c r="K2483" s="78"/>
      <c r="L2483" s="78"/>
      <c r="M2483" s="78"/>
      <c r="N2483" s="78"/>
      <c r="O2483" s="78"/>
      <c r="P2483" s="78"/>
      <c r="Q2483" s="78"/>
      <c r="R2483" s="78"/>
      <c r="S2483" s="78"/>
      <c r="T2483" s="78"/>
      <c r="U2483" s="78"/>
      <c r="V2483" s="78" t="str">
        <f>VLOOKUP(D2483,Empresas!$D$7:$CF$91,81,0)</f>
        <v>C</v>
      </c>
      <c r="W2483" s="78" t="str">
        <f>VLOOKUP(D2483,Empresas!$D$7:$M$91,10,0)</f>
        <v>Mype</v>
      </c>
      <c r="X2483" s="69" t="str">
        <f t="shared" si="399"/>
        <v>SI</v>
      </c>
      <c r="Y2483" s="153" t="str">
        <f t="shared" si="400"/>
        <v>No aplica</v>
      </c>
      <c r="Z2483" s="147">
        <f>IF(Y2483="No aplica",0,IF(I2483="no",0,IF(I2483="No aplica",0,IF(I2483="Si",1,IF(I2483="Fisico",1,IF(I2483="Electronico",2,VLOOKUP(C2483&amp;"|"&amp;B2483&amp;"|"&amp;D2483,Empresas!$C$6:$CC$92,G2483+6+1,0)))))))</f>
        <v>0</v>
      </c>
      <c r="AA2483" s="147">
        <f>IF(AND($I2483="Si",J2483=1),1,IF(AND($I2483="Fisico",J2483=1),1,IF(AND(J2483=1,$I2483="Electronico"),2,IF(J2483=1,VLOOKUP($C2483&amp;"|"&amp;$B2483&amp;"|"&amp;$D2483,Empresas!$C$6:$CC$92,$G2483+6+1,0),0))))</f>
        <v>0</v>
      </c>
      <c r="AB2483" s="147">
        <f>IF(AND($I2483="Si",K2483=1),1,IF(AND($I2483="Fisico",K2483=1),1,IF(AND(K2483=1,$I2483="Electronico"),2,IF(K2483=1,VLOOKUP($C2483&amp;"|"&amp;$B2483&amp;"|"&amp;$D2483,Empresas!$C$6:$CC$92,$G2483+6+1,0),0))))</f>
        <v>0</v>
      </c>
      <c r="AC2483" s="147">
        <f>IF(AND($I2483="Si",L2483=1),1,IF(AND($I2483="Fisico",L2483=1),1,IF(AND(L2483=1,$I2483="Electronico"),2,IF(L2483=1,VLOOKUP($C2483&amp;"|"&amp;$B2483&amp;"|"&amp;$D2483,Empresas!$C$6:$CC$92,$G2483+6+1,0),0))))</f>
        <v>0</v>
      </c>
      <c r="AD2483" s="147">
        <f>IF(AND($I2483="Si",M2483=1),1,IF(AND($I2483="Fisico",M2483=1),1,IF(AND(M2483=1,$I2483="Electronico"),2,IF(M2483=1,VLOOKUP($C2483&amp;"|"&amp;$B2483&amp;"|"&amp;$D2483,Empresas!$C$6:$CC$92,$G2483+6+1,0),0))))</f>
        <v>0</v>
      </c>
      <c r="AE2483" s="147">
        <f>IF(AND($I2483="Si",N2483=1),1,IF(AND($I2483="Fisico",N2483=1),1,IF(AND(N2483=1,$I2483="Electronico"),2,IF(N2483=1,VLOOKUP($C2483&amp;"|"&amp;$B2483&amp;"|"&amp;$D2483,Empresas!$C$6:$CC$92,$G2483+6+1,0),0))))</f>
        <v>0</v>
      </c>
      <c r="AF2483" s="147">
        <f>IF(AND($I2483="Si",O2483=1),1,IF(AND($I2483="Fisico",O2483=1),1,IF(AND(O2483=1,$I2483="Electronico"),2,IF(O2483=1,VLOOKUP($C2483&amp;"|"&amp;$B2483&amp;"|"&amp;$D2483,Empresas!$C$6:$CC$92,$G2483+6+1,0),0))))</f>
        <v>0</v>
      </c>
      <c r="AG2483" s="147">
        <f>IF(AND($I2483="Si",P2483=1),1,IF(AND($I2483="Fisico",P2483=1),1,IF(AND(P2483=1,$I2483="Electronico"),2,IF(P2483=1,VLOOKUP($C2483&amp;"|"&amp;$B2483&amp;"|"&amp;$D2483,Empresas!$C$6:$CC$92,$G2483+6+1,0),0))))</f>
        <v>0</v>
      </c>
      <c r="AH2483" s="147">
        <f>IF(AND($I2483="Si",Q2483=1),1,IF(AND($I2483="Fisico",Q2483=1),1,IF(AND(Q2483=1,$I2483="Electronico"),2,IF(Q2483=1,VLOOKUP($C2483&amp;"|"&amp;$B2483&amp;"|"&amp;$D2483,Empresas!$C$6:$CC$92,$G2483+6+1,0),0))))</f>
        <v>0</v>
      </c>
      <c r="AI2483" s="147">
        <f>IF(AND($I2483="Si",R2483=1),1,IF(AND($I2483="Fisico",R2483=1),1,IF(AND(R2483=1,$I2483="Electronico"),2,IF(R2483=1,VLOOKUP($C2483&amp;"|"&amp;$B2483&amp;"|"&amp;$D2483,Empresas!$C$6:$CC$92,$G2483+6+1,0),0))))</f>
        <v>0</v>
      </c>
      <c r="AJ2483" s="147">
        <f>IF(AND($I2483="Si",S2483=1),1,IF(AND($I2483="Fisico",S2483=1),1,IF(AND(S2483=1,$I2483="Electronico"),2,IF(S2483=1,VLOOKUP($C2483&amp;"|"&amp;$B2483&amp;"|"&amp;$D2483,Empresas!$C$6:$CC$92,$G2483+6+1,0),0))))</f>
        <v>0</v>
      </c>
      <c r="AK2483" s="147">
        <f>IF(AND($I2483="Si",T2483=1),1,IF(AND($I2483="Fisico",T2483=1),1,IF(AND(T2483=1,$I2483="Electronico"),2,IF(T2483=1,VLOOKUP($C2483&amp;"|"&amp;$B2483&amp;"|"&amp;$D2483,Empresas!$C$6:$CC$92,$G2483+6+1,0),0))))</f>
        <v>0</v>
      </c>
      <c r="AL2483" s="147">
        <f>IF(AND($I2483="Si",U2483=1),1,IF(AND($I2483="Fisico",U2483=1),1,IF(AND(U2483=1,$I2483="Electronico"),2,IF(U2483=1,VLOOKUP($C2483&amp;"|"&amp;$B2483&amp;"|"&amp;$D2483,Empresas!$C$6:$CC$92,$G2483+6+1,0),0))))</f>
        <v>0</v>
      </c>
      <c r="AM2483" s="149">
        <f t="shared" si="401"/>
        <v>0</v>
      </c>
      <c r="AN2483" s="149">
        <f t="shared" si="402"/>
        <v>0</v>
      </c>
      <c r="AO2483" s="152">
        <f t="shared" si="403"/>
        <v>0</v>
      </c>
    </row>
    <row r="2484" spans="1:41" x14ac:dyDescent="0.25">
      <c r="A2484" s="143" t="str">
        <f>VLOOKUP(D2484,Empresas!$D$7:$F$91,3,0)</f>
        <v>Gerencia</v>
      </c>
      <c r="B2484" s="144" t="str">
        <f>VLOOKUP(D2484,Empresas!$D$7:$G$91,4,0)</f>
        <v>Yeleydi</v>
      </c>
      <c r="C2484" s="144" t="s">
        <v>544</v>
      </c>
      <c r="D2484" s="144" t="s">
        <v>488</v>
      </c>
      <c r="E2484" s="144" t="str">
        <f>VLOOKUP(D2484,Empresas!$D$7:$E$92,2,0)</f>
        <v>PARAISO VIP SAC</v>
      </c>
      <c r="F2484" s="144" t="s">
        <v>189</v>
      </c>
      <c r="G2484" s="145">
        <f t="shared" si="407"/>
        <v>68</v>
      </c>
      <c r="H2484" s="145" t="str">
        <f>VLOOKUP(D2484,Empresas!$D$6:$L$92,7,0)</f>
        <v>Semestral</v>
      </c>
      <c r="I2484" s="144" t="str">
        <f>VLOOKUP(VLOOKUP(D2484&amp;"|"&amp;B2484,Empresas!$I$7:$CB$92,G2484,0),Tablas!$A$13:$B$14,2,0)</f>
        <v>No</v>
      </c>
      <c r="J2484" s="78"/>
      <c r="K2484" s="78"/>
      <c r="L2484" s="78"/>
      <c r="M2484" s="78"/>
      <c r="N2484" s="78"/>
      <c r="O2484" s="78"/>
      <c r="P2484" s="78"/>
      <c r="Q2484" s="78"/>
      <c r="R2484" s="78"/>
      <c r="S2484" s="78"/>
      <c r="T2484" s="78"/>
      <c r="U2484" s="78"/>
      <c r="V2484" s="78" t="str">
        <f>VLOOKUP(D2484,Empresas!$D$7:$CF$91,81,0)</f>
        <v>C</v>
      </c>
      <c r="W2484" s="78" t="str">
        <f>VLOOKUP(D2484,Empresas!$D$7:$M$91,10,0)</f>
        <v>Mype</v>
      </c>
      <c r="X2484" s="69" t="str">
        <f t="shared" si="399"/>
        <v>SI</v>
      </c>
      <c r="Y2484" s="153" t="str">
        <f t="shared" si="400"/>
        <v>No aplica</v>
      </c>
      <c r="Z2484" s="147">
        <f>IF(Y2484="No aplica",0,IF(I2484="no",0,IF(I2484="No aplica",0,IF(I2484="Si",1,IF(I2484="Fisico",1,IF(I2484="Electronico",2,VLOOKUP(C2484&amp;"|"&amp;B2484&amp;"|"&amp;D2484,Empresas!$C$6:$CC$92,G2484+6+1,0)))))))</f>
        <v>0</v>
      </c>
      <c r="AA2484" s="147">
        <f>IF(AND($I2484="Si",J2484=1),1,IF(AND($I2484="Fisico",J2484=1),1,IF(AND(J2484=1,$I2484="Electronico"),2,IF(J2484=1,VLOOKUP($C2484&amp;"|"&amp;$B2484&amp;"|"&amp;$D2484,Empresas!$C$6:$CC$92,$G2484+6+1,0),0))))</f>
        <v>0</v>
      </c>
      <c r="AB2484" s="147">
        <f>IF(AND($I2484="Si",K2484=1),1,IF(AND($I2484="Fisico",K2484=1),1,IF(AND(K2484=1,$I2484="Electronico"),2,IF(K2484=1,VLOOKUP($C2484&amp;"|"&amp;$B2484&amp;"|"&amp;$D2484,Empresas!$C$6:$CC$92,$G2484+6+1,0),0))))</f>
        <v>0</v>
      </c>
      <c r="AC2484" s="147">
        <f>IF(AND($I2484="Si",L2484=1),1,IF(AND($I2484="Fisico",L2484=1),1,IF(AND(L2484=1,$I2484="Electronico"),2,IF(L2484=1,VLOOKUP($C2484&amp;"|"&amp;$B2484&amp;"|"&amp;$D2484,Empresas!$C$6:$CC$92,$G2484+6+1,0),0))))</f>
        <v>0</v>
      </c>
      <c r="AD2484" s="147">
        <f>IF(AND($I2484="Si",M2484=1),1,IF(AND($I2484="Fisico",M2484=1),1,IF(AND(M2484=1,$I2484="Electronico"),2,IF(M2484=1,VLOOKUP($C2484&amp;"|"&amp;$B2484&amp;"|"&amp;$D2484,Empresas!$C$6:$CC$92,$G2484+6+1,0),0))))</f>
        <v>0</v>
      </c>
      <c r="AE2484" s="147">
        <f>IF(AND($I2484="Si",N2484=1),1,IF(AND($I2484="Fisico",N2484=1),1,IF(AND(N2484=1,$I2484="Electronico"),2,IF(N2484=1,VLOOKUP($C2484&amp;"|"&amp;$B2484&amp;"|"&amp;$D2484,Empresas!$C$6:$CC$92,$G2484+6+1,0),0))))</f>
        <v>0</v>
      </c>
      <c r="AF2484" s="147">
        <f>IF(AND($I2484="Si",O2484=1),1,IF(AND($I2484="Fisico",O2484=1),1,IF(AND(O2484=1,$I2484="Electronico"),2,IF(O2484=1,VLOOKUP($C2484&amp;"|"&amp;$B2484&amp;"|"&amp;$D2484,Empresas!$C$6:$CC$92,$G2484+6+1,0),0))))</f>
        <v>0</v>
      </c>
      <c r="AG2484" s="147">
        <f>IF(AND($I2484="Si",P2484=1),1,IF(AND($I2484="Fisico",P2484=1),1,IF(AND(P2484=1,$I2484="Electronico"),2,IF(P2484=1,VLOOKUP($C2484&amp;"|"&amp;$B2484&amp;"|"&amp;$D2484,Empresas!$C$6:$CC$92,$G2484+6+1,0),0))))</f>
        <v>0</v>
      </c>
      <c r="AH2484" s="147">
        <f>IF(AND($I2484="Si",Q2484=1),1,IF(AND($I2484="Fisico",Q2484=1),1,IF(AND(Q2484=1,$I2484="Electronico"),2,IF(Q2484=1,VLOOKUP($C2484&amp;"|"&amp;$B2484&amp;"|"&amp;$D2484,Empresas!$C$6:$CC$92,$G2484+6+1,0),0))))</f>
        <v>0</v>
      </c>
      <c r="AI2484" s="147">
        <f>IF(AND($I2484="Si",R2484=1),1,IF(AND($I2484="Fisico",R2484=1),1,IF(AND(R2484=1,$I2484="Electronico"),2,IF(R2484=1,VLOOKUP($C2484&amp;"|"&amp;$B2484&amp;"|"&amp;$D2484,Empresas!$C$6:$CC$92,$G2484+6+1,0),0))))</f>
        <v>0</v>
      </c>
      <c r="AJ2484" s="147">
        <f>IF(AND($I2484="Si",S2484=1),1,IF(AND($I2484="Fisico",S2484=1),1,IF(AND(S2484=1,$I2484="Electronico"),2,IF(S2484=1,VLOOKUP($C2484&amp;"|"&amp;$B2484&amp;"|"&amp;$D2484,Empresas!$C$6:$CC$92,$G2484+6+1,0),0))))</f>
        <v>0</v>
      </c>
      <c r="AK2484" s="147">
        <f>IF(AND($I2484="Si",T2484=1),1,IF(AND($I2484="Fisico",T2484=1),1,IF(AND(T2484=1,$I2484="Electronico"),2,IF(T2484=1,VLOOKUP($C2484&amp;"|"&amp;$B2484&amp;"|"&amp;$D2484,Empresas!$C$6:$CC$92,$G2484+6+1,0),0))))</f>
        <v>0</v>
      </c>
      <c r="AL2484" s="147">
        <f>IF(AND($I2484="Si",U2484=1),1,IF(AND($I2484="Fisico",U2484=1),1,IF(AND(U2484=1,$I2484="Electronico"),2,IF(U2484=1,VLOOKUP($C2484&amp;"|"&amp;$B2484&amp;"|"&amp;$D2484,Empresas!$C$6:$CC$92,$G2484+6+1,0),0))))</f>
        <v>0</v>
      </c>
      <c r="AM2484" s="149">
        <f t="shared" si="401"/>
        <v>0</v>
      </c>
      <c r="AN2484" s="149">
        <f t="shared" si="402"/>
        <v>0</v>
      </c>
      <c r="AO2484" s="152">
        <f t="shared" si="403"/>
        <v>0</v>
      </c>
    </row>
    <row r="2485" spans="1:41" x14ac:dyDescent="0.25">
      <c r="A2485" s="143" t="str">
        <f>VLOOKUP(D2485,Empresas!$D$7:$F$91,3,0)</f>
        <v>Gerencia</v>
      </c>
      <c r="B2485" s="144" t="str">
        <f>VLOOKUP(D2485,Empresas!$D$7:$G$91,4,0)</f>
        <v>Yeleydi</v>
      </c>
      <c r="C2485" s="144" t="s">
        <v>544</v>
      </c>
      <c r="D2485" s="144" t="s">
        <v>488</v>
      </c>
      <c r="E2485" s="144" t="str">
        <f>VLOOKUP(D2485,Empresas!$D$7:$E$92,2,0)</f>
        <v>PARAISO VIP SAC</v>
      </c>
      <c r="F2485" s="144" t="s">
        <v>190</v>
      </c>
      <c r="G2485" s="145">
        <f t="shared" si="407"/>
        <v>69</v>
      </c>
      <c r="H2485" s="145" t="str">
        <f>VLOOKUP(D2485,Empresas!$D$6:$L$92,7,0)</f>
        <v>Semestral</v>
      </c>
      <c r="I2485" s="144" t="str">
        <f>VLOOKUP(VLOOKUP(D2485&amp;"|"&amp;B2485,Empresas!$I$7:$CB$92,G2485,0),Tablas!$A$13:$B$14,2,0)</f>
        <v>No</v>
      </c>
      <c r="J2485" s="78"/>
      <c r="K2485" s="78"/>
      <c r="L2485" s="78"/>
      <c r="M2485" s="78"/>
      <c r="N2485" s="78"/>
      <c r="O2485" s="78"/>
      <c r="P2485" s="78"/>
      <c r="Q2485" s="78"/>
      <c r="R2485" s="78"/>
      <c r="S2485" s="78"/>
      <c r="T2485" s="78"/>
      <c r="U2485" s="78"/>
      <c r="V2485" s="78" t="str">
        <f>VLOOKUP(D2485,Empresas!$D$7:$CF$91,81,0)</f>
        <v>C</v>
      </c>
      <c r="W2485" s="78" t="str">
        <f>VLOOKUP(D2485,Empresas!$D$7:$M$91,10,0)</f>
        <v>Mype</v>
      </c>
      <c r="X2485" s="69" t="str">
        <f t="shared" si="399"/>
        <v>NO</v>
      </c>
      <c r="Y2485" s="153" t="str">
        <f t="shared" si="400"/>
        <v>No aplica</v>
      </c>
      <c r="Z2485" s="147">
        <f>IF(Y2485="No aplica",0,IF(I2485="no",0,IF(I2485="No aplica",0,IF(I2485="Si",1,IF(I2485="Fisico",1,IF(I2485="Electronico",2,VLOOKUP(C2485&amp;"|"&amp;B2485&amp;"|"&amp;D2485,Empresas!$C$6:$CC$92,G2485+6+1,0)))))))</f>
        <v>0</v>
      </c>
      <c r="AA2485" s="147">
        <f>IF(AND($I2485="Si",J2485=1),1,IF(AND($I2485="Fisico",J2485=1),1,IF(AND(J2485=1,$I2485="Electronico"),2,IF(J2485=1,VLOOKUP($C2485&amp;"|"&amp;$B2485&amp;"|"&amp;$D2485,Empresas!$C$6:$CC$92,$G2485+6+1,0),0))))</f>
        <v>0</v>
      </c>
      <c r="AB2485" s="147">
        <f>IF(AND($I2485="Si",K2485=1),1,IF(AND($I2485="Fisico",K2485=1),1,IF(AND(K2485=1,$I2485="Electronico"),2,IF(K2485=1,VLOOKUP($C2485&amp;"|"&amp;$B2485&amp;"|"&amp;$D2485,Empresas!$C$6:$CC$92,$G2485+6+1,0),0))))</f>
        <v>0</v>
      </c>
      <c r="AC2485" s="147">
        <f>IF(AND($I2485="Si",L2485=1),1,IF(AND($I2485="Fisico",L2485=1),1,IF(AND(L2485=1,$I2485="Electronico"),2,IF(L2485=1,VLOOKUP($C2485&amp;"|"&amp;$B2485&amp;"|"&amp;$D2485,Empresas!$C$6:$CC$92,$G2485+6+1,0),0))))</f>
        <v>0</v>
      </c>
      <c r="AD2485" s="147">
        <f>IF(AND($I2485="Si",M2485=1),1,IF(AND($I2485="Fisico",M2485=1),1,IF(AND(M2485=1,$I2485="Electronico"),2,IF(M2485=1,VLOOKUP($C2485&amp;"|"&amp;$B2485&amp;"|"&amp;$D2485,Empresas!$C$6:$CC$92,$G2485+6+1,0),0))))</f>
        <v>0</v>
      </c>
      <c r="AE2485" s="147">
        <f>IF(AND($I2485="Si",N2485=1),1,IF(AND($I2485="Fisico",N2485=1),1,IF(AND(N2485=1,$I2485="Electronico"),2,IF(N2485=1,VLOOKUP($C2485&amp;"|"&amp;$B2485&amp;"|"&amp;$D2485,Empresas!$C$6:$CC$92,$G2485+6+1,0),0))))</f>
        <v>0</v>
      </c>
      <c r="AF2485" s="147">
        <f>IF(AND($I2485="Si",O2485=1),1,IF(AND($I2485="Fisico",O2485=1),1,IF(AND(O2485=1,$I2485="Electronico"),2,IF(O2485=1,VLOOKUP($C2485&amp;"|"&amp;$B2485&amp;"|"&amp;$D2485,Empresas!$C$6:$CC$92,$G2485+6+1,0),0))))</f>
        <v>0</v>
      </c>
      <c r="AG2485" s="147">
        <f>IF(AND($I2485="Si",P2485=1),1,IF(AND($I2485="Fisico",P2485=1),1,IF(AND(P2485=1,$I2485="Electronico"),2,IF(P2485=1,VLOOKUP($C2485&amp;"|"&amp;$B2485&amp;"|"&amp;$D2485,Empresas!$C$6:$CC$92,$G2485+6+1,0),0))))</f>
        <v>0</v>
      </c>
      <c r="AH2485" s="147">
        <f>IF(AND($I2485="Si",Q2485=1),1,IF(AND($I2485="Fisico",Q2485=1),1,IF(AND(Q2485=1,$I2485="Electronico"),2,IF(Q2485=1,VLOOKUP($C2485&amp;"|"&amp;$B2485&amp;"|"&amp;$D2485,Empresas!$C$6:$CC$92,$G2485+6+1,0),0))))</f>
        <v>0</v>
      </c>
      <c r="AI2485" s="147">
        <f>IF(AND($I2485="Si",R2485=1),1,IF(AND($I2485="Fisico",R2485=1),1,IF(AND(R2485=1,$I2485="Electronico"),2,IF(R2485=1,VLOOKUP($C2485&amp;"|"&amp;$B2485&amp;"|"&amp;$D2485,Empresas!$C$6:$CC$92,$G2485+6+1,0),0))))</f>
        <v>0</v>
      </c>
      <c r="AJ2485" s="147">
        <f>IF(AND($I2485="Si",S2485=1),1,IF(AND($I2485="Fisico",S2485=1),1,IF(AND(S2485=1,$I2485="Electronico"),2,IF(S2485=1,VLOOKUP($C2485&amp;"|"&amp;$B2485&amp;"|"&amp;$D2485,Empresas!$C$6:$CC$92,$G2485+6+1,0),0))))</f>
        <v>0</v>
      </c>
      <c r="AK2485" s="147">
        <f>IF(AND($I2485="Si",T2485=1),1,IF(AND($I2485="Fisico",T2485=1),1,IF(AND(T2485=1,$I2485="Electronico"),2,IF(T2485=1,VLOOKUP($C2485&amp;"|"&amp;$B2485&amp;"|"&amp;$D2485,Empresas!$C$6:$CC$92,$G2485+6+1,0),0))))</f>
        <v>0</v>
      </c>
      <c r="AL2485" s="147">
        <f>IF(AND($I2485="Si",U2485=1),1,IF(AND($I2485="Fisico",U2485=1),1,IF(AND(U2485=1,$I2485="Electronico"),2,IF(U2485=1,VLOOKUP($C2485&amp;"|"&amp;$B2485&amp;"|"&amp;$D2485,Empresas!$C$6:$CC$92,$G2485+6+1,0),0))))</f>
        <v>0</v>
      </c>
      <c r="AM2485" s="149">
        <f t="shared" si="401"/>
        <v>0</v>
      </c>
      <c r="AN2485" s="149">
        <f t="shared" si="402"/>
        <v>0</v>
      </c>
      <c r="AO2485" s="152">
        <f t="shared" si="403"/>
        <v>0</v>
      </c>
    </row>
    <row r="2486" spans="1:41" x14ac:dyDescent="0.25">
      <c r="A2486" s="143" t="str">
        <f>VLOOKUP(D2486,Empresas!$D$7:$F$91,3,0)</f>
        <v>Gerencia</v>
      </c>
      <c r="B2486" s="144" t="str">
        <f>VLOOKUP(D2486,Empresas!$D$7:$G$91,4,0)</f>
        <v>Yeleydi</v>
      </c>
      <c r="C2486" s="144" t="s">
        <v>544</v>
      </c>
      <c r="D2486" s="144" t="s">
        <v>488</v>
      </c>
      <c r="E2486" s="144" t="str">
        <f>VLOOKUP(D2486,Empresas!$D$7:$E$92,2,0)</f>
        <v>PARAISO VIP SAC</v>
      </c>
      <c r="F2486" s="146" t="s">
        <v>191</v>
      </c>
      <c r="G2486" s="145">
        <f t="shared" si="407"/>
        <v>70</v>
      </c>
      <c r="H2486" s="145" t="str">
        <f>VLOOKUP(D2486,Empresas!$D$6:$L$92,7,0)</f>
        <v>Semestral</v>
      </c>
      <c r="I2486" s="144" t="str">
        <f>VLOOKUP(VLOOKUP(D2486&amp;"|"&amp;B2486,Empresas!$I$7:$CB$92,G2486,0),Tablas!$A$13:$B$14,2,0)</f>
        <v>No</v>
      </c>
      <c r="J2486" s="78"/>
      <c r="K2486" s="78"/>
      <c r="L2486" s="78"/>
      <c r="M2486" s="78"/>
      <c r="N2486" s="78"/>
      <c r="O2486" s="78"/>
      <c r="P2486" s="78"/>
      <c r="Q2486" s="78"/>
      <c r="R2486" s="78"/>
      <c r="S2486" s="78"/>
      <c r="T2486" s="78"/>
      <c r="U2486" s="78"/>
      <c r="V2486" s="78" t="str">
        <f>VLOOKUP(D2486,Empresas!$D$7:$CF$91,81,0)</f>
        <v>C</v>
      </c>
      <c r="W2486" s="78" t="str">
        <f>VLOOKUP(D2486,Empresas!$D$7:$M$91,10,0)</f>
        <v>Mype</v>
      </c>
      <c r="X2486" s="69" t="str">
        <f t="shared" si="399"/>
        <v>NO</v>
      </c>
      <c r="Y2486" s="153" t="str">
        <f t="shared" si="400"/>
        <v>No aplica</v>
      </c>
      <c r="Z2486" s="147">
        <f>IF(Y2486="No aplica",0,IF(I2486="no",0,IF(I2486="No aplica",0,IF(I2486="Si",1,IF(I2486="Fisico",1,IF(I2486="Electronico",2,VLOOKUP(C2486&amp;"|"&amp;B2486&amp;"|"&amp;D2486,Empresas!$C$6:$CC$92,G2486+6+1,0)))))))</f>
        <v>0</v>
      </c>
      <c r="AA2486" s="147">
        <f>IF(AND($I2486="Si",J2486=1),1,IF(AND($I2486="Fisico",J2486=1),1,IF(AND(J2486=1,$I2486="Electronico"),2,IF(J2486=1,VLOOKUP($C2486&amp;"|"&amp;$B2486&amp;"|"&amp;$D2486,Empresas!$C$6:$CC$92,$G2486+6+1,0),0))))</f>
        <v>0</v>
      </c>
      <c r="AB2486" s="147">
        <f>IF(AND($I2486="Si",K2486=1),1,IF(AND($I2486="Fisico",K2486=1),1,IF(AND(K2486=1,$I2486="Electronico"),2,IF(K2486=1,VLOOKUP($C2486&amp;"|"&amp;$B2486&amp;"|"&amp;$D2486,Empresas!$C$6:$CC$92,$G2486+6+1,0),0))))</f>
        <v>0</v>
      </c>
      <c r="AC2486" s="147">
        <f>IF(AND($I2486="Si",L2486=1),1,IF(AND($I2486="Fisico",L2486=1),1,IF(AND(L2486=1,$I2486="Electronico"),2,IF(L2486=1,VLOOKUP($C2486&amp;"|"&amp;$B2486&amp;"|"&amp;$D2486,Empresas!$C$6:$CC$92,$G2486+6+1,0),0))))</f>
        <v>0</v>
      </c>
      <c r="AD2486" s="147">
        <f>IF(AND($I2486="Si",M2486=1),1,IF(AND($I2486="Fisico",M2486=1),1,IF(AND(M2486=1,$I2486="Electronico"),2,IF(M2486=1,VLOOKUP($C2486&amp;"|"&amp;$B2486&amp;"|"&amp;$D2486,Empresas!$C$6:$CC$92,$G2486+6+1,0),0))))</f>
        <v>0</v>
      </c>
      <c r="AE2486" s="147">
        <f>IF(AND($I2486="Si",N2486=1),1,IF(AND($I2486="Fisico",N2486=1),1,IF(AND(N2486=1,$I2486="Electronico"),2,IF(N2486=1,VLOOKUP($C2486&amp;"|"&amp;$B2486&amp;"|"&amp;$D2486,Empresas!$C$6:$CC$92,$G2486+6+1,0),0))))</f>
        <v>0</v>
      </c>
      <c r="AF2486" s="147">
        <f>IF(AND($I2486="Si",O2486=1),1,IF(AND($I2486="Fisico",O2486=1),1,IF(AND(O2486=1,$I2486="Electronico"),2,IF(O2486=1,VLOOKUP($C2486&amp;"|"&amp;$B2486&amp;"|"&amp;$D2486,Empresas!$C$6:$CC$92,$G2486+6+1,0),0))))</f>
        <v>0</v>
      </c>
      <c r="AG2486" s="147">
        <f>IF(AND($I2486="Si",P2486=1),1,IF(AND($I2486="Fisico",P2486=1),1,IF(AND(P2486=1,$I2486="Electronico"),2,IF(P2486=1,VLOOKUP($C2486&amp;"|"&amp;$B2486&amp;"|"&amp;$D2486,Empresas!$C$6:$CC$92,$G2486+6+1,0),0))))</f>
        <v>0</v>
      </c>
      <c r="AH2486" s="147">
        <f>IF(AND($I2486="Si",Q2486=1),1,IF(AND($I2486="Fisico",Q2486=1),1,IF(AND(Q2486=1,$I2486="Electronico"),2,IF(Q2486=1,VLOOKUP($C2486&amp;"|"&amp;$B2486&amp;"|"&amp;$D2486,Empresas!$C$6:$CC$92,$G2486+6+1,0),0))))</f>
        <v>0</v>
      </c>
      <c r="AI2486" s="147">
        <f>IF(AND($I2486="Si",R2486=1),1,IF(AND($I2486="Fisico",R2486=1),1,IF(AND(R2486=1,$I2486="Electronico"),2,IF(R2486=1,VLOOKUP($C2486&amp;"|"&amp;$B2486&amp;"|"&amp;$D2486,Empresas!$C$6:$CC$92,$G2486+6+1,0),0))))</f>
        <v>0</v>
      </c>
      <c r="AJ2486" s="147">
        <f>IF(AND($I2486="Si",S2486=1),1,IF(AND($I2486="Fisico",S2486=1),1,IF(AND(S2486=1,$I2486="Electronico"),2,IF(S2486=1,VLOOKUP($C2486&amp;"|"&amp;$B2486&amp;"|"&amp;$D2486,Empresas!$C$6:$CC$92,$G2486+6+1,0),0))))</f>
        <v>0</v>
      </c>
      <c r="AK2486" s="147">
        <f>IF(AND($I2486="Si",T2486=1),1,IF(AND($I2486="Fisico",T2486=1),1,IF(AND(T2486=1,$I2486="Electronico"),2,IF(T2486=1,VLOOKUP($C2486&amp;"|"&amp;$B2486&amp;"|"&amp;$D2486,Empresas!$C$6:$CC$92,$G2486+6+1,0),0))))</f>
        <v>0</v>
      </c>
      <c r="AL2486" s="147">
        <f>IF(AND($I2486="Si",U2486=1),1,IF(AND($I2486="Fisico",U2486=1),1,IF(AND(U2486=1,$I2486="Electronico"),2,IF(U2486=1,VLOOKUP($C2486&amp;"|"&amp;$B2486&amp;"|"&amp;$D2486,Empresas!$C$6:$CC$92,$G2486+6+1,0),0))))</f>
        <v>0</v>
      </c>
      <c r="AM2486" s="149">
        <f t="shared" si="401"/>
        <v>0</v>
      </c>
      <c r="AN2486" s="149">
        <f t="shared" si="402"/>
        <v>0</v>
      </c>
      <c r="AO2486" s="152">
        <f t="shared" si="403"/>
        <v>0</v>
      </c>
    </row>
    <row r="2487" spans="1:41" x14ac:dyDescent="0.25">
      <c r="A2487" s="143" t="str">
        <f>VLOOKUP(D2487,Empresas!$D$7:$F$91,3,0)</f>
        <v>Gerencia</v>
      </c>
      <c r="B2487" s="144" t="str">
        <f>VLOOKUP(D2487,Empresas!$D$7:$G$91,4,0)</f>
        <v>Yeleydi</v>
      </c>
      <c r="C2487" s="144" t="s">
        <v>544</v>
      </c>
      <c r="D2487" s="144" t="s">
        <v>488</v>
      </c>
      <c r="E2487" s="144" t="str">
        <f>VLOOKUP(D2487,Empresas!$D$7:$E$92,2,0)</f>
        <v>PARAISO VIP SAC</v>
      </c>
      <c r="F2487" s="144" t="s">
        <v>192</v>
      </c>
      <c r="G2487" s="145">
        <f t="shared" si="407"/>
        <v>71</v>
      </c>
      <c r="H2487" s="145" t="str">
        <f>VLOOKUP(D2487,Empresas!$D$6:$L$92,7,0)</f>
        <v>Semestral</v>
      </c>
      <c r="I2487" s="144" t="str">
        <f>VLOOKUP(VLOOKUP(D2487&amp;"|"&amp;B2487,Empresas!$I$7:$CB$92,G2487,0),Tablas!$A$13:$B$14,2,0)</f>
        <v>No</v>
      </c>
      <c r="J2487" s="78"/>
      <c r="K2487" s="78"/>
      <c r="L2487" s="78"/>
      <c r="M2487" s="78"/>
      <c r="N2487" s="78"/>
      <c r="O2487" s="78"/>
      <c r="P2487" s="78"/>
      <c r="Q2487" s="78"/>
      <c r="R2487" s="78"/>
      <c r="S2487" s="78"/>
      <c r="T2487" s="78"/>
      <c r="U2487" s="78"/>
      <c r="V2487" s="78" t="str">
        <f>VLOOKUP(D2487,Empresas!$D$7:$CF$91,81,0)</f>
        <v>C</v>
      </c>
      <c r="W2487" s="78" t="str">
        <f>VLOOKUP(D2487,Empresas!$D$7:$M$91,10,0)</f>
        <v>Mype</v>
      </c>
      <c r="X2487" s="69" t="str">
        <f t="shared" si="399"/>
        <v>NO</v>
      </c>
      <c r="Y2487" s="153" t="str">
        <f t="shared" si="400"/>
        <v>No aplica</v>
      </c>
      <c r="Z2487" s="147">
        <f>IF(Y2487="No aplica",0,IF(I2487="no",0,IF(I2487="No aplica",0,IF(I2487="Si",1,IF(I2487="Fisico",1,IF(I2487="Electronico",2,VLOOKUP(C2487&amp;"|"&amp;B2487&amp;"|"&amp;D2487,Empresas!$C$6:$CC$92,G2487+6+1,0)))))))</f>
        <v>0</v>
      </c>
      <c r="AA2487" s="147">
        <f>IF(AND($I2487="Si",J2487=1),1,IF(AND($I2487="Fisico",J2487=1),1,IF(AND(J2487=1,$I2487="Electronico"),2,IF(J2487=1,VLOOKUP($C2487&amp;"|"&amp;$B2487&amp;"|"&amp;$D2487,Empresas!$C$6:$CC$92,$G2487+6+1,0),0))))</f>
        <v>0</v>
      </c>
      <c r="AB2487" s="147">
        <f>IF(AND($I2487="Si",K2487=1),1,IF(AND($I2487="Fisico",K2487=1),1,IF(AND(K2487=1,$I2487="Electronico"),2,IF(K2487=1,VLOOKUP($C2487&amp;"|"&amp;$B2487&amp;"|"&amp;$D2487,Empresas!$C$6:$CC$92,$G2487+6+1,0),0))))</f>
        <v>0</v>
      </c>
      <c r="AC2487" s="147">
        <f>IF(AND($I2487="Si",L2487=1),1,IF(AND($I2487="Fisico",L2487=1),1,IF(AND(L2487=1,$I2487="Electronico"),2,IF(L2487=1,VLOOKUP($C2487&amp;"|"&amp;$B2487&amp;"|"&amp;$D2487,Empresas!$C$6:$CC$92,$G2487+6+1,0),0))))</f>
        <v>0</v>
      </c>
      <c r="AD2487" s="147">
        <f>IF(AND($I2487="Si",M2487=1),1,IF(AND($I2487="Fisico",M2487=1),1,IF(AND(M2487=1,$I2487="Electronico"),2,IF(M2487=1,VLOOKUP($C2487&amp;"|"&amp;$B2487&amp;"|"&amp;$D2487,Empresas!$C$6:$CC$92,$G2487+6+1,0),0))))</f>
        <v>0</v>
      </c>
      <c r="AE2487" s="147">
        <f>IF(AND($I2487="Si",N2487=1),1,IF(AND($I2487="Fisico",N2487=1),1,IF(AND(N2487=1,$I2487="Electronico"),2,IF(N2487=1,VLOOKUP($C2487&amp;"|"&amp;$B2487&amp;"|"&amp;$D2487,Empresas!$C$6:$CC$92,$G2487+6+1,0),0))))</f>
        <v>0</v>
      </c>
      <c r="AF2487" s="147">
        <f>IF(AND($I2487="Si",O2487=1),1,IF(AND($I2487="Fisico",O2487=1),1,IF(AND(O2487=1,$I2487="Electronico"),2,IF(O2487=1,VLOOKUP($C2487&amp;"|"&amp;$B2487&amp;"|"&amp;$D2487,Empresas!$C$6:$CC$92,$G2487+6+1,0),0))))</f>
        <v>0</v>
      </c>
      <c r="AG2487" s="147">
        <f>IF(AND($I2487="Si",P2487=1),1,IF(AND($I2487="Fisico",P2487=1),1,IF(AND(P2487=1,$I2487="Electronico"),2,IF(P2487=1,VLOOKUP($C2487&amp;"|"&amp;$B2487&amp;"|"&amp;$D2487,Empresas!$C$6:$CC$92,$G2487+6+1,0),0))))</f>
        <v>0</v>
      </c>
      <c r="AH2487" s="147">
        <f>IF(AND($I2487="Si",Q2487=1),1,IF(AND($I2487="Fisico",Q2487=1),1,IF(AND(Q2487=1,$I2487="Electronico"),2,IF(Q2487=1,VLOOKUP($C2487&amp;"|"&amp;$B2487&amp;"|"&amp;$D2487,Empresas!$C$6:$CC$92,$G2487+6+1,0),0))))</f>
        <v>0</v>
      </c>
      <c r="AI2487" s="147">
        <f>IF(AND($I2487="Si",R2487=1),1,IF(AND($I2487="Fisico",R2487=1),1,IF(AND(R2487=1,$I2487="Electronico"),2,IF(R2487=1,VLOOKUP($C2487&amp;"|"&amp;$B2487&amp;"|"&amp;$D2487,Empresas!$C$6:$CC$92,$G2487+6+1,0),0))))</f>
        <v>0</v>
      </c>
      <c r="AJ2487" s="147">
        <f>IF(AND($I2487="Si",S2487=1),1,IF(AND($I2487="Fisico",S2487=1),1,IF(AND(S2487=1,$I2487="Electronico"),2,IF(S2487=1,VLOOKUP($C2487&amp;"|"&amp;$B2487&amp;"|"&amp;$D2487,Empresas!$C$6:$CC$92,$G2487+6+1,0),0))))</f>
        <v>0</v>
      </c>
      <c r="AK2487" s="147">
        <f>IF(AND($I2487="Si",T2487=1),1,IF(AND($I2487="Fisico",T2487=1),1,IF(AND(T2487=1,$I2487="Electronico"),2,IF(T2487=1,VLOOKUP($C2487&amp;"|"&amp;$B2487&amp;"|"&amp;$D2487,Empresas!$C$6:$CC$92,$G2487+6+1,0),0))))</f>
        <v>0</v>
      </c>
      <c r="AL2487" s="147">
        <f>IF(AND($I2487="Si",U2487=1),1,IF(AND($I2487="Fisico",U2487=1),1,IF(AND(U2487=1,$I2487="Electronico"),2,IF(U2487=1,VLOOKUP($C2487&amp;"|"&amp;$B2487&amp;"|"&amp;$D2487,Empresas!$C$6:$CC$92,$G2487+6+1,0),0))))</f>
        <v>0</v>
      </c>
      <c r="AM2487" s="149">
        <f t="shared" si="401"/>
        <v>0</v>
      </c>
      <c r="AN2487" s="149">
        <f t="shared" si="402"/>
        <v>0</v>
      </c>
      <c r="AO2487" s="152">
        <f t="shared" si="403"/>
        <v>0</v>
      </c>
    </row>
    <row r="2488" spans="1:41" x14ac:dyDescent="0.25">
      <c r="A2488" s="137" t="str">
        <f>VLOOKUP(D2488,Empresas!$D$7:$F$91,3,0)</f>
        <v>Yulisa</v>
      </c>
      <c r="B2488" s="138" t="str">
        <f>VLOOKUP(D2488,Empresas!$D$7:$G$91,4,0)</f>
        <v>Carmen D.</v>
      </c>
      <c r="C2488" s="138" t="s">
        <v>544</v>
      </c>
      <c r="D2488" s="138" t="s">
        <v>490</v>
      </c>
      <c r="E2488" s="138" t="str">
        <f>VLOOKUP(D2488,Empresas!$D$7:$E$92,2,0)</f>
        <v>DISTRIBUIDORA INTEGRAL PERUANA S.A.C.</v>
      </c>
      <c r="F2488" s="138" t="s">
        <v>158</v>
      </c>
      <c r="G2488" s="139">
        <f>+Empresas!$O$2</f>
        <v>7</v>
      </c>
      <c r="H2488" s="139" t="str">
        <f>VLOOKUP(D2488,Empresas!$D$6:$L$92,7,0)</f>
        <v>Trimestral</v>
      </c>
      <c r="I2488" s="138" t="str">
        <f>VLOOKUP(VLOOKUP(D2488&amp;"|"&amp;B2488,Empresas!$I$7:$CB$92,G2488,0),Tablas!$A$3:$B$5,2,0)</f>
        <v>Solo analisis</v>
      </c>
      <c r="J2488" s="78">
        <v>1</v>
      </c>
      <c r="K2488" s="78">
        <v>1</v>
      </c>
      <c r="L2488" s="78">
        <v>1</v>
      </c>
      <c r="M2488" s="78">
        <v>1</v>
      </c>
      <c r="N2488" s="78">
        <v>1</v>
      </c>
      <c r="O2488" s="78">
        <v>1</v>
      </c>
      <c r="P2488" s="78">
        <v>1</v>
      </c>
      <c r="Q2488" s="78">
        <v>1</v>
      </c>
      <c r="R2488" s="78"/>
      <c r="S2488" s="78"/>
      <c r="T2488" s="78"/>
      <c r="U2488" s="78"/>
      <c r="V2488" s="78" t="str">
        <f>VLOOKUP(D2488,Empresas!$D$7:$CF$91,81,0)</f>
        <v>B</v>
      </c>
      <c r="W2488" s="78" t="str">
        <f>VLOOKUP(D2488,Empresas!$D$7:$M$91,10,0)</f>
        <v>General</v>
      </c>
      <c r="X2488" s="69" t="str">
        <f t="shared" si="399"/>
        <v>SI</v>
      </c>
      <c r="Y2488" s="153" t="str">
        <f t="shared" si="400"/>
        <v>Si aplica</v>
      </c>
      <c r="Z2488" s="147">
        <f>IF(Y2488="No aplica",0,IF(I2488="no",0,IF(I2488="No aplica",0,IF(I2488="Si",1,IF(I2488="Fisico",1,IF(I2488="Electronico",2,VLOOKUP(C2488&amp;"|"&amp;B2488&amp;"|"&amp;D2488,Empresas!$C$6:$CC$92,G2488+6+1,0)))))))</f>
        <v>1</v>
      </c>
      <c r="AA2488" s="147">
        <f>IF(AND($I2488="Si",J2488=1),1,IF(AND($I2488="Fisico",J2488=1),1,IF(AND(J2488=1,$I2488="Electronico"),2,IF(J2488=1,VLOOKUP($C2488&amp;"|"&amp;$B2488&amp;"|"&amp;$D2488,Empresas!$C$6:$CC$92,$G2488+6+1,0),0))))</f>
        <v>1</v>
      </c>
      <c r="AB2488" s="147">
        <f>IF(AND($I2488="Si",K2488=1),1,IF(AND($I2488="Fisico",K2488=1),1,IF(AND(K2488=1,$I2488="Electronico"),2,IF(K2488=1,VLOOKUP($C2488&amp;"|"&amp;$B2488&amp;"|"&amp;$D2488,Empresas!$C$6:$CC$92,$G2488+6+1,0),0))))</f>
        <v>1</v>
      </c>
      <c r="AC2488" s="147">
        <f>IF(AND($I2488="Si",L2488=1),1,IF(AND($I2488="Fisico",L2488=1),1,IF(AND(L2488=1,$I2488="Electronico"),2,IF(L2488=1,VLOOKUP($C2488&amp;"|"&amp;$B2488&amp;"|"&amp;$D2488,Empresas!$C$6:$CC$92,$G2488+6+1,0),0))))</f>
        <v>1</v>
      </c>
      <c r="AD2488" s="147">
        <f>IF(AND($I2488="Si",M2488=1),1,IF(AND($I2488="Fisico",M2488=1),1,IF(AND(M2488=1,$I2488="Electronico"),2,IF(M2488=1,VLOOKUP($C2488&amp;"|"&amp;$B2488&amp;"|"&amp;$D2488,Empresas!$C$6:$CC$92,$G2488+6+1,0),0))))</f>
        <v>1</v>
      </c>
      <c r="AE2488" s="147">
        <f>IF(AND($I2488="Si",N2488=1),1,IF(AND($I2488="Fisico",N2488=1),1,IF(AND(N2488=1,$I2488="Electronico"),2,IF(N2488=1,VLOOKUP($C2488&amp;"|"&amp;$B2488&amp;"|"&amp;$D2488,Empresas!$C$6:$CC$92,$G2488+6+1,0),0))))</f>
        <v>1</v>
      </c>
      <c r="AF2488" s="147">
        <f>IF(AND($I2488="Si",O2488=1),1,IF(AND($I2488="Fisico",O2488=1),1,IF(AND(O2488=1,$I2488="Electronico"),2,IF(O2488=1,VLOOKUP($C2488&amp;"|"&amp;$B2488&amp;"|"&amp;$D2488,Empresas!$C$6:$CC$92,$G2488+6+1,0),0))))</f>
        <v>1</v>
      </c>
      <c r="AG2488" s="147">
        <f>IF(AND($I2488="Si",P2488=1),1,IF(AND($I2488="Fisico",P2488=1),1,IF(AND(P2488=1,$I2488="Electronico"),2,IF(P2488=1,VLOOKUP($C2488&amp;"|"&amp;$B2488&amp;"|"&amp;$D2488,Empresas!$C$6:$CC$92,$G2488+6+1,0),0))))</f>
        <v>1</v>
      </c>
      <c r="AH2488" s="147">
        <f>IF(AND($I2488="Si",Q2488=1),1,IF(AND($I2488="Fisico",Q2488=1),1,IF(AND(Q2488=1,$I2488="Electronico"),2,IF(Q2488=1,VLOOKUP($C2488&amp;"|"&amp;$B2488&amp;"|"&amp;$D2488,Empresas!$C$6:$CC$92,$G2488+6+1,0),0))))</f>
        <v>1</v>
      </c>
      <c r="AI2488" s="147">
        <f>IF(AND($I2488="Si",R2488=1),1,IF(AND($I2488="Fisico",R2488=1),1,IF(AND(R2488=1,$I2488="Electronico"),2,IF(R2488=1,VLOOKUP($C2488&amp;"|"&amp;$B2488&amp;"|"&amp;$D2488,Empresas!$C$6:$CC$92,$G2488+6+1,0),0))))</f>
        <v>0</v>
      </c>
      <c r="AJ2488" s="147">
        <f>IF(AND($I2488="Si",S2488=1),1,IF(AND($I2488="Fisico",S2488=1),1,IF(AND(S2488=1,$I2488="Electronico"),2,IF(S2488=1,VLOOKUP($C2488&amp;"|"&amp;$B2488&amp;"|"&amp;$D2488,Empresas!$C$6:$CC$92,$G2488+6+1,0),0))))</f>
        <v>0</v>
      </c>
      <c r="AK2488" s="147">
        <f>IF(AND($I2488="Si",T2488=1),1,IF(AND($I2488="Fisico",T2488=1),1,IF(AND(T2488=1,$I2488="Electronico"),2,IF(T2488=1,VLOOKUP($C2488&amp;"|"&amp;$B2488&amp;"|"&amp;$D2488,Empresas!$C$6:$CC$92,$G2488+6+1,0),0))))</f>
        <v>0</v>
      </c>
      <c r="AL2488" s="147">
        <f>IF(AND($I2488="Si",U2488=1),1,IF(AND($I2488="Fisico",U2488=1),1,IF(AND(U2488=1,$I2488="Electronico"),2,IF(U2488=1,VLOOKUP($C2488&amp;"|"&amp;$B2488&amp;"|"&amp;$D2488,Empresas!$C$6:$CC$92,$G2488+6+1,0),0))))</f>
        <v>0</v>
      </c>
      <c r="AM2488" s="149">
        <f t="shared" si="401"/>
        <v>8</v>
      </c>
      <c r="AN2488" s="149">
        <f t="shared" si="402"/>
        <v>8</v>
      </c>
      <c r="AO2488" s="152">
        <f t="shared" si="403"/>
        <v>1</v>
      </c>
    </row>
    <row r="2489" spans="1:41" x14ac:dyDescent="0.25">
      <c r="A2489" s="137" t="str">
        <f>VLOOKUP(D2489,Empresas!$D$7:$F$91,3,0)</f>
        <v>Yulisa</v>
      </c>
      <c r="B2489" s="138" t="str">
        <f>VLOOKUP(D2489,Empresas!$D$7:$G$91,4,0)</f>
        <v>Carmen D.</v>
      </c>
      <c r="C2489" s="138" t="s">
        <v>544</v>
      </c>
      <c r="D2489" s="138" t="s">
        <v>490</v>
      </c>
      <c r="E2489" s="138" t="str">
        <f>VLOOKUP(D2489,Empresas!$D$7:$E$92,2,0)</f>
        <v>DISTRIBUIDORA INTEGRAL PERUANA S.A.C.</v>
      </c>
      <c r="F2489" s="138" t="s">
        <v>159</v>
      </c>
      <c r="G2489" s="139">
        <f>+G2488+3</f>
        <v>10</v>
      </c>
      <c r="H2489" s="139" t="str">
        <f>VLOOKUP(D2489,Empresas!$D$6:$L$92,7,0)</f>
        <v>Trimestral</v>
      </c>
      <c r="I2489" s="138" t="str">
        <f>VLOOKUP(VLOOKUP(D2489&amp;"|"&amp;B2489,Empresas!$I$7:$CB$92,G2489,0),Tablas!$A$3:$B$5,2,0)</f>
        <v>Solo analisis</v>
      </c>
      <c r="J2489" s="78">
        <v>1</v>
      </c>
      <c r="K2489" s="78">
        <v>1</v>
      </c>
      <c r="L2489" s="78">
        <v>1</v>
      </c>
      <c r="M2489" s="78">
        <v>1</v>
      </c>
      <c r="N2489" s="78">
        <v>1</v>
      </c>
      <c r="O2489" s="78">
        <v>1</v>
      </c>
      <c r="P2489" s="78">
        <v>1</v>
      </c>
      <c r="Q2489" s="78">
        <v>1</v>
      </c>
      <c r="R2489" s="78"/>
      <c r="S2489" s="78"/>
      <c r="T2489" s="78"/>
      <c r="U2489" s="78"/>
      <c r="V2489" s="78" t="str">
        <f>VLOOKUP(D2489,Empresas!$D$7:$CF$91,81,0)</f>
        <v>B</v>
      </c>
      <c r="W2489" s="78" t="str">
        <f>VLOOKUP(D2489,Empresas!$D$7:$M$91,10,0)</f>
        <v>General</v>
      </c>
      <c r="X2489" s="69" t="str">
        <f t="shared" si="399"/>
        <v>SI</v>
      </c>
      <c r="Y2489" s="153" t="str">
        <f t="shared" si="400"/>
        <v>Si aplica</v>
      </c>
      <c r="Z2489" s="147">
        <f>IF(Y2489="No aplica",0,IF(I2489="no",0,IF(I2489="No aplica",0,IF(I2489="Si",1,IF(I2489="Fisico",1,IF(I2489="Electronico",2,VLOOKUP(C2489&amp;"|"&amp;B2489&amp;"|"&amp;D2489,Empresas!$C$6:$CC$92,G2489+6+1,0)))))))</f>
        <v>1</v>
      </c>
      <c r="AA2489" s="147">
        <f>IF(AND($I2489="Si",J2489=1),1,IF(AND($I2489="Fisico",J2489=1),1,IF(AND(J2489=1,$I2489="Electronico"),2,IF(J2489=1,VLOOKUP($C2489&amp;"|"&amp;$B2489&amp;"|"&amp;$D2489,Empresas!$C$6:$CC$92,$G2489+6+1,0),0))))</f>
        <v>1</v>
      </c>
      <c r="AB2489" s="147">
        <f>IF(AND($I2489="Si",K2489=1),1,IF(AND($I2489="Fisico",K2489=1),1,IF(AND(K2489=1,$I2489="Electronico"),2,IF(K2489=1,VLOOKUP($C2489&amp;"|"&amp;$B2489&amp;"|"&amp;$D2489,Empresas!$C$6:$CC$92,$G2489+6+1,0),0))))</f>
        <v>1</v>
      </c>
      <c r="AC2489" s="147">
        <f>IF(AND($I2489="Si",L2489=1),1,IF(AND($I2489="Fisico",L2489=1),1,IF(AND(L2489=1,$I2489="Electronico"),2,IF(L2489=1,VLOOKUP($C2489&amp;"|"&amp;$B2489&amp;"|"&amp;$D2489,Empresas!$C$6:$CC$92,$G2489+6+1,0),0))))</f>
        <v>1</v>
      </c>
      <c r="AD2489" s="147">
        <f>IF(AND($I2489="Si",M2489=1),1,IF(AND($I2489="Fisico",M2489=1),1,IF(AND(M2489=1,$I2489="Electronico"),2,IF(M2489=1,VLOOKUP($C2489&amp;"|"&amp;$B2489&amp;"|"&amp;$D2489,Empresas!$C$6:$CC$92,$G2489+6+1,0),0))))</f>
        <v>1</v>
      </c>
      <c r="AE2489" s="147">
        <f>IF(AND($I2489="Si",N2489=1),1,IF(AND($I2489="Fisico",N2489=1),1,IF(AND(N2489=1,$I2489="Electronico"),2,IF(N2489=1,VLOOKUP($C2489&amp;"|"&amp;$B2489&amp;"|"&amp;$D2489,Empresas!$C$6:$CC$92,$G2489+6+1,0),0))))</f>
        <v>1</v>
      </c>
      <c r="AF2489" s="147">
        <f>IF(AND($I2489="Si",O2489=1),1,IF(AND($I2489="Fisico",O2489=1),1,IF(AND(O2489=1,$I2489="Electronico"),2,IF(O2489=1,VLOOKUP($C2489&amp;"|"&amp;$B2489&amp;"|"&amp;$D2489,Empresas!$C$6:$CC$92,$G2489+6+1,0),0))))</f>
        <v>1</v>
      </c>
      <c r="AG2489" s="147">
        <f>IF(AND($I2489="Si",P2489=1),1,IF(AND($I2489="Fisico",P2489=1),1,IF(AND(P2489=1,$I2489="Electronico"),2,IF(P2489=1,VLOOKUP($C2489&amp;"|"&amp;$B2489&amp;"|"&amp;$D2489,Empresas!$C$6:$CC$92,$G2489+6+1,0),0))))</f>
        <v>1</v>
      </c>
      <c r="AH2489" s="147">
        <f>IF(AND($I2489="Si",Q2489=1),1,IF(AND($I2489="Fisico",Q2489=1),1,IF(AND(Q2489=1,$I2489="Electronico"),2,IF(Q2489=1,VLOOKUP($C2489&amp;"|"&amp;$B2489&amp;"|"&amp;$D2489,Empresas!$C$6:$CC$92,$G2489+6+1,0),0))))</f>
        <v>1</v>
      </c>
      <c r="AI2489" s="147">
        <f>IF(AND($I2489="Si",R2489=1),1,IF(AND($I2489="Fisico",R2489=1),1,IF(AND(R2489=1,$I2489="Electronico"),2,IF(R2489=1,VLOOKUP($C2489&amp;"|"&amp;$B2489&amp;"|"&amp;$D2489,Empresas!$C$6:$CC$92,$G2489+6+1,0),0))))</f>
        <v>0</v>
      </c>
      <c r="AJ2489" s="147">
        <f>IF(AND($I2489="Si",S2489=1),1,IF(AND($I2489="Fisico",S2489=1),1,IF(AND(S2489=1,$I2489="Electronico"),2,IF(S2489=1,VLOOKUP($C2489&amp;"|"&amp;$B2489&amp;"|"&amp;$D2489,Empresas!$C$6:$CC$92,$G2489+6+1,0),0))))</f>
        <v>0</v>
      </c>
      <c r="AK2489" s="147">
        <f>IF(AND($I2489="Si",T2489=1),1,IF(AND($I2489="Fisico",T2489=1),1,IF(AND(T2489=1,$I2489="Electronico"),2,IF(T2489=1,VLOOKUP($C2489&amp;"|"&amp;$B2489&amp;"|"&amp;$D2489,Empresas!$C$6:$CC$92,$G2489+6+1,0),0))))</f>
        <v>0</v>
      </c>
      <c r="AL2489" s="147">
        <f>IF(AND($I2489="Si",U2489=1),1,IF(AND($I2489="Fisico",U2489=1),1,IF(AND(U2489=1,$I2489="Electronico"),2,IF(U2489=1,VLOOKUP($C2489&amp;"|"&amp;$B2489&amp;"|"&amp;$D2489,Empresas!$C$6:$CC$92,$G2489+6+1,0),0))))</f>
        <v>0</v>
      </c>
      <c r="AM2489" s="149">
        <f t="shared" si="401"/>
        <v>8</v>
      </c>
      <c r="AN2489" s="149">
        <f t="shared" si="402"/>
        <v>8</v>
      </c>
      <c r="AO2489" s="152">
        <f t="shared" si="403"/>
        <v>1</v>
      </c>
    </row>
    <row r="2490" spans="1:41" x14ac:dyDescent="0.25">
      <c r="A2490" s="137" t="str">
        <f>VLOOKUP(D2490,Empresas!$D$7:$F$91,3,0)</f>
        <v>Yulisa</v>
      </c>
      <c r="B2490" s="138" t="str">
        <f>VLOOKUP(D2490,Empresas!$D$7:$G$91,4,0)</f>
        <v>Carmen D.</v>
      </c>
      <c r="C2490" s="138" t="s">
        <v>544</v>
      </c>
      <c r="D2490" s="138" t="s">
        <v>490</v>
      </c>
      <c r="E2490" s="138" t="str">
        <f>VLOOKUP(D2490,Empresas!$D$7:$E$92,2,0)</f>
        <v>DISTRIBUIDORA INTEGRAL PERUANA S.A.C.</v>
      </c>
      <c r="F2490" s="138" t="s">
        <v>160</v>
      </c>
      <c r="G2490" s="139">
        <f t="shared" ref="G2490:G2501" si="408">+G2489+3</f>
        <v>13</v>
      </c>
      <c r="H2490" s="139" t="str">
        <f>VLOOKUP(D2490,Empresas!$D$6:$L$92,7,0)</f>
        <v>Trimestral</v>
      </c>
      <c r="I2490" s="138" t="str">
        <f>VLOOKUP(VLOOKUP(D2490&amp;"|"&amp;B2490,Empresas!$I$7:$CB$92,G2490,0),Tablas!$A$3:$B$5,2,0)</f>
        <v>Solo analisis</v>
      </c>
      <c r="J2490" s="78">
        <v>1</v>
      </c>
      <c r="K2490" s="78">
        <v>1</v>
      </c>
      <c r="L2490" s="78">
        <v>1</v>
      </c>
      <c r="M2490" s="78">
        <v>1</v>
      </c>
      <c r="N2490" s="78">
        <v>1</v>
      </c>
      <c r="O2490" s="78">
        <v>1</v>
      </c>
      <c r="P2490" s="78">
        <v>1</v>
      </c>
      <c r="Q2490" s="78">
        <v>2</v>
      </c>
      <c r="R2490" s="78"/>
      <c r="S2490" s="78"/>
      <c r="T2490" s="78"/>
      <c r="U2490" s="78"/>
      <c r="V2490" s="78" t="str">
        <f>VLOOKUP(D2490,Empresas!$D$7:$CF$91,81,0)</f>
        <v>B</v>
      </c>
      <c r="W2490" s="78" t="str">
        <f>VLOOKUP(D2490,Empresas!$D$7:$M$91,10,0)</f>
        <v>General</v>
      </c>
      <c r="X2490" s="69" t="str">
        <f t="shared" si="399"/>
        <v>SI</v>
      </c>
      <c r="Y2490" s="153" t="str">
        <f t="shared" si="400"/>
        <v>Si aplica</v>
      </c>
      <c r="Z2490" s="147">
        <f>IF(Y2490="No aplica",0,IF(I2490="no",0,IF(I2490="No aplica",0,IF(I2490="Si",1,IF(I2490="Fisico",1,IF(I2490="Electronico",2,VLOOKUP(C2490&amp;"|"&amp;B2490&amp;"|"&amp;D2490,Empresas!$C$6:$CC$92,G2490+6+1,0)))))))</f>
        <v>1</v>
      </c>
      <c r="AA2490" s="147">
        <f>IF(AND($I2490="Si",J2490=1),1,IF(AND($I2490="Fisico",J2490=1),1,IF(AND(J2490=1,$I2490="Electronico"),2,IF(J2490=1,VLOOKUP($C2490&amp;"|"&amp;$B2490&amp;"|"&amp;$D2490,Empresas!$C$6:$CC$92,$G2490+6+1,0),0))))</f>
        <v>1</v>
      </c>
      <c r="AB2490" s="147">
        <f>IF(AND($I2490="Si",K2490=1),1,IF(AND($I2490="Fisico",K2490=1),1,IF(AND(K2490=1,$I2490="Electronico"),2,IF(K2490=1,VLOOKUP($C2490&amp;"|"&amp;$B2490&amp;"|"&amp;$D2490,Empresas!$C$6:$CC$92,$G2490+6+1,0),0))))</f>
        <v>1</v>
      </c>
      <c r="AC2490" s="147">
        <f>IF(AND($I2490="Si",L2490=1),1,IF(AND($I2490="Fisico",L2490=1),1,IF(AND(L2490=1,$I2490="Electronico"),2,IF(L2490=1,VLOOKUP($C2490&amp;"|"&amp;$B2490&amp;"|"&amp;$D2490,Empresas!$C$6:$CC$92,$G2490+6+1,0),0))))</f>
        <v>1</v>
      </c>
      <c r="AD2490" s="147">
        <f>IF(AND($I2490="Si",M2490=1),1,IF(AND($I2490="Fisico",M2490=1),1,IF(AND(M2490=1,$I2490="Electronico"),2,IF(M2490=1,VLOOKUP($C2490&amp;"|"&amp;$B2490&amp;"|"&amp;$D2490,Empresas!$C$6:$CC$92,$G2490+6+1,0),0))))</f>
        <v>1</v>
      </c>
      <c r="AE2490" s="147">
        <f>IF(AND($I2490="Si",N2490=1),1,IF(AND($I2490="Fisico",N2490=1),1,IF(AND(N2490=1,$I2490="Electronico"),2,IF(N2490=1,VLOOKUP($C2490&amp;"|"&amp;$B2490&amp;"|"&amp;$D2490,Empresas!$C$6:$CC$92,$G2490+6+1,0),0))))</f>
        <v>1</v>
      </c>
      <c r="AF2490" s="147">
        <f>IF(AND($I2490="Si",O2490=1),1,IF(AND($I2490="Fisico",O2490=1),1,IF(AND(O2490=1,$I2490="Electronico"),2,IF(O2490=1,VLOOKUP($C2490&amp;"|"&amp;$B2490&amp;"|"&amp;$D2490,Empresas!$C$6:$CC$92,$G2490+6+1,0),0))))</f>
        <v>1</v>
      </c>
      <c r="AG2490" s="147">
        <f>IF(AND($I2490="Si",P2490=1),1,IF(AND($I2490="Fisico",P2490=1),1,IF(AND(P2490=1,$I2490="Electronico"),2,IF(P2490=1,VLOOKUP($C2490&amp;"|"&amp;$B2490&amp;"|"&amp;$D2490,Empresas!$C$6:$CC$92,$G2490+6+1,0),0))))</f>
        <v>1</v>
      </c>
      <c r="AH2490" s="147">
        <f>IF(AND($I2490="Si",Q2490=1),1,IF(AND($I2490="Fisico",Q2490=1),1,IF(AND(Q2490=1,$I2490="Electronico"),2,IF(Q2490=1,VLOOKUP($C2490&amp;"|"&amp;$B2490&amp;"|"&amp;$D2490,Empresas!$C$6:$CC$92,$G2490+6+1,0),0))))</f>
        <v>0</v>
      </c>
      <c r="AI2490" s="147">
        <f>IF(AND($I2490="Si",R2490=1),1,IF(AND($I2490="Fisico",R2490=1),1,IF(AND(R2490=1,$I2490="Electronico"),2,IF(R2490=1,VLOOKUP($C2490&amp;"|"&amp;$B2490&amp;"|"&amp;$D2490,Empresas!$C$6:$CC$92,$G2490+6+1,0),0))))</f>
        <v>0</v>
      </c>
      <c r="AJ2490" s="147">
        <f>IF(AND($I2490="Si",S2490=1),1,IF(AND($I2490="Fisico",S2490=1),1,IF(AND(S2490=1,$I2490="Electronico"),2,IF(S2490=1,VLOOKUP($C2490&amp;"|"&amp;$B2490&amp;"|"&amp;$D2490,Empresas!$C$6:$CC$92,$G2490+6+1,0),0))))</f>
        <v>0</v>
      </c>
      <c r="AK2490" s="147">
        <f>IF(AND($I2490="Si",T2490=1),1,IF(AND($I2490="Fisico",T2490=1),1,IF(AND(T2490=1,$I2490="Electronico"),2,IF(T2490=1,VLOOKUP($C2490&amp;"|"&amp;$B2490&amp;"|"&amp;$D2490,Empresas!$C$6:$CC$92,$G2490+6+1,0),0))))</f>
        <v>0</v>
      </c>
      <c r="AL2490" s="147">
        <f>IF(AND($I2490="Si",U2490=1),1,IF(AND($I2490="Fisico",U2490=1),1,IF(AND(U2490=1,$I2490="Electronico"),2,IF(U2490=1,VLOOKUP($C2490&amp;"|"&amp;$B2490&amp;"|"&amp;$D2490,Empresas!$C$6:$CC$92,$G2490+6+1,0),0))))</f>
        <v>0</v>
      </c>
      <c r="AM2490" s="149">
        <f t="shared" si="401"/>
        <v>7</v>
      </c>
      <c r="AN2490" s="149">
        <f t="shared" si="402"/>
        <v>8</v>
      </c>
      <c r="AO2490" s="152">
        <f t="shared" si="403"/>
        <v>0.875</v>
      </c>
    </row>
    <row r="2491" spans="1:41" x14ac:dyDescent="0.25">
      <c r="A2491" s="137" t="str">
        <f>VLOOKUP(D2491,Empresas!$D$7:$F$91,3,0)</f>
        <v>Yulisa</v>
      </c>
      <c r="B2491" s="138" t="str">
        <f>VLOOKUP(D2491,Empresas!$D$7:$G$91,4,0)</f>
        <v>Carmen D.</v>
      </c>
      <c r="C2491" s="138" t="s">
        <v>544</v>
      </c>
      <c r="D2491" s="138" t="s">
        <v>490</v>
      </c>
      <c r="E2491" s="138" t="str">
        <f>VLOOKUP(D2491,Empresas!$D$7:$E$92,2,0)</f>
        <v>DISTRIBUIDORA INTEGRAL PERUANA S.A.C.</v>
      </c>
      <c r="F2491" s="138" t="s">
        <v>161</v>
      </c>
      <c r="G2491" s="139">
        <f t="shared" si="408"/>
        <v>16</v>
      </c>
      <c r="H2491" s="139" t="str">
        <f>VLOOKUP(D2491,Empresas!$D$6:$L$92,7,0)</f>
        <v>Trimestral</v>
      </c>
      <c r="I2491" s="138" t="str">
        <f>VLOOKUP(VLOOKUP(D2491&amp;"|"&amp;B2491,Empresas!$I$7:$CB$92,G2491,0),Tablas!$A$3:$B$5,2,0)</f>
        <v>Solo analisis</v>
      </c>
      <c r="J2491" s="78">
        <v>2</v>
      </c>
      <c r="K2491" s="78">
        <v>2</v>
      </c>
      <c r="L2491" s="78">
        <v>2</v>
      </c>
      <c r="M2491" s="78">
        <v>2</v>
      </c>
      <c r="N2491" s="78">
        <v>2</v>
      </c>
      <c r="O2491" s="78">
        <v>2</v>
      </c>
      <c r="P2491" s="78">
        <v>2</v>
      </c>
      <c r="Q2491" s="78">
        <v>2</v>
      </c>
      <c r="R2491" s="78"/>
      <c r="S2491" s="78"/>
      <c r="T2491" s="78"/>
      <c r="U2491" s="78"/>
      <c r="V2491" s="78" t="str">
        <f>VLOOKUP(D2491,Empresas!$D$7:$CF$91,81,0)</f>
        <v>B</v>
      </c>
      <c r="W2491" s="78" t="str">
        <f>VLOOKUP(D2491,Empresas!$D$7:$M$91,10,0)</f>
        <v>General</v>
      </c>
      <c r="X2491" s="69" t="str">
        <f t="shared" si="399"/>
        <v>SI</v>
      </c>
      <c r="Y2491" s="153" t="str">
        <f t="shared" si="400"/>
        <v>Si aplica</v>
      </c>
      <c r="Z2491" s="147">
        <f>IF(Y2491="No aplica",0,IF(I2491="no",0,IF(I2491="No aplica",0,IF(I2491="Si",1,IF(I2491="Fisico",1,IF(I2491="Electronico",2,VLOOKUP(C2491&amp;"|"&amp;B2491&amp;"|"&amp;D2491,Empresas!$C$6:$CC$92,G2491+6+1,0)))))))</f>
        <v>2</v>
      </c>
      <c r="AA2491" s="147">
        <f>IF(AND($I2491="Si",J2491=1),1,IF(AND($I2491="Fisico",J2491=1),1,IF(AND(J2491=1,$I2491="Electronico"),2,IF(J2491=1,VLOOKUP($C2491&amp;"|"&amp;$B2491&amp;"|"&amp;$D2491,Empresas!$C$6:$CC$92,$G2491+6+1,0),0))))</f>
        <v>0</v>
      </c>
      <c r="AB2491" s="147">
        <f>IF(AND($I2491="Si",K2491=1),1,IF(AND($I2491="Fisico",K2491=1),1,IF(AND(K2491=1,$I2491="Electronico"),2,IF(K2491=1,VLOOKUP($C2491&amp;"|"&amp;$B2491&amp;"|"&amp;$D2491,Empresas!$C$6:$CC$92,$G2491+6+1,0),0))))</f>
        <v>0</v>
      </c>
      <c r="AC2491" s="147">
        <f>IF(AND($I2491="Si",L2491=1),1,IF(AND($I2491="Fisico",L2491=1),1,IF(AND(L2491=1,$I2491="Electronico"),2,IF(L2491=1,VLOOKUP($C2491&amp;"|"&amp;$B2491&amp;"|"&amp;$D2491,Empresas!$C$6:$CC$92,$G2491+6+1,0),0))))</f>
        <v>0</v>
      </c>
      <c r="AD2491" s="147">
        <f>IF(AND($I2491="Si",M2491=1),1,IF(AND($I2491="Fisico",M2491=1),1,IF(AND(M2491=1,$I2491="Electronico"),2,IF(M2491=1,VLOOKUP($C2491&amp;"|"&amp;$B2491&amp;"|"&amp;$D2491,Empresas!$C$6:$CC$92,$G2491+6+1,0),0))))</f>
        <v>0</v>
      </c>
      <c r="AE2491" s="147">
        <f>IF(AND($I2491="Si",N2491=1),1,IF(AND($I2491="Fisico",N2491=1),1,IF(AND(N2491=1,$I2491="Electronico"),2,IF(N2491=1,VLOOKUP($C2491&amp;"|"&amp;$B2491&amp;"|"&amp;$D2491,Empresas!$C$6:$CC$92,$G2491+6+1,0),0))))</f>
        <v>0</v>
      </c>
      <c r="AF2491" s="147">
        <f>IF(AND($I2491="Si",O2491=1),1,IF(AND($I2491="Fisico",O2491=1),1,IF(AND(O2491=1,$I2491="Electronico"),2,IF(O2491=1,VLOOKUP($C2491&amp;"|"&amp;$B2491&amp;"|"&amp;$D2491,Empresas!$C$6:$CC$92,$G2491+6+1,0),0))))</f>
        <v>0</v>
      </c>
      <c r="AG2491" s="147">
        <f>IF(AND($I2491="Si",P2491=1),1,IF(AND($I2491="Fisico",P2491=1),1,IF(AND(P2491=1,$I2491="Electronico"),2,IF(P2491=1,VLOOKUP($C2491&amp;"|"&amp;$B2491&amp;"|"&amp;$D2491,Empresas!$C$6:$CC$92,$G2491+6+1,0),0))))</f>
        <v>0</v>
      </c>
      <c r="AH2491" s="147">
        <f>IF(AND($I2491="Si",Q2491=1),1,IF(AND($I2491="Fisico",Q2491=1),1,IF(AND(Q2491=1,$I2491="Electronico"),2,IF(Q2491=1,VLOOKUP($C2491&amp;"|"&amp;$B2491&amp;"|"&amp;$D2491,Empresas!$C$6:$CC$92,$G2491+6+1,0),0))))</f>
        <v>0</v>
      </c>
      <c r="AI2491" s="147">
        <f>IF(AND($I2491="Si",R2491=1),1,IF(AND($I2491="Fisico",R2491=1),1,IF(AND(R2491=1,$I2491="Electronico"),2,IF(R2491=1,VLOOKUP($C2491&amp;"|"&amp;$B2491&amp;"|"&amp;$D2491,Empresas!$C$6:$CC$92,$G2491+6+1,0),0))))</f>
        <v>0</v>
      </c>
      <c r="AJ2491" s="147">
        <f>IF(AND($I2491="Si",S2491=1),1,IF(AND($I2491="Fisico",S2491=1),1,IF(AND(S2491=1,$I2491="Electronico"),2,IF(S2491=1,VLOOKUP($C2491&amp;"|"&amp;$B2491&amp;"|"&amp;$D2491,Empresas!$C$6:$CC$92,$G2491+6+1,0),0))))</f>
        <v>0</v>
      </c>
      <c r="AK2491" s="147">
        <f>IF(AND($I2491="Si",T2491=1),1,IF(AND($I2491="Fisico",T2491=1),1,IF(AND(T2491=1,$I2491="Electronico"),2,IF(T2491=1,VLOOKUP($C2491&amp;"|"&amp;$B2491&amp;"|"&amp;$D2491,Empresas!$C$6:$CC$92,$G2491+6+1,0),0))))</f>
        <v>0</v>
      </c>
      <c r="AL2491" s="147">
        <f>IF(AND($I2491="Si",U2491=1),1,IF(AND($I2491="Fisico",U2491=1),1,IF(AND(U2491=1,$I2491="Electronico"),2,IF(U2491=1,VLOOKUP($C2491&amp;"|"&amp;$B2491&amp;"|"&amp;$D2491,Empresas!$C$6:$CC$92,$G2491+6+1,0),0))))</f>
        <v>0</v>
      </c>
      <c r="AM2491" s="149">
        <f t="shared" si="401"/>
        <v>0</v>
      </c>
      <c r="AN2491" s="149">
        <f t="shared" si="402"/>
        <v>16</v>
      </c>
      <c r="AO2491" s="152">
        <f t="shared" si="403"/>
        <v>0</v>
      </c>
    </row>
    <row r="2492" spans="1:41" x14ac:dyDescent="0.25">
      <c r="A2492" s="137" t="str">
        <f>VLOOKUP(D2492,Empresas!$D$7:$F$91,3,0)</f>
        <v>Yulisa</v>
      </c>
      <c r="B2492" s="138" t="str">
        <f>VLOOKUP(D2492,Empresas!$D$7:$G$91,4,0)</f>
        <v>Carmen D.</v>
      </c>
      <c r="C2492" s="138" t="s">
        <v>544</v>
      </c>
      <c r="D2492" s="138" t="s">
        <v>490</v>
      </c>
      <c r="E2492" s="138" t="str">
        <f>VLOOKUP(D2492,Empresas!$D$7:$E$92,2,0)</f>
        <v>DISTRIBUIDORA INTEGRAL PERUANA S.A.C.</v>
      </c>
      <c r="F2492" s="138" t="s">
        <v>162</v>
      </c>
      <c r="G2492" s="139">
        <f t="shared" si="408"/>
        <v>19</v>
      </c>
      <c r="H2492" s="139" t="str">
        <f>VLOOKUP(D2492,Empresas!$D$6:$L$92,7,0)</f>
        <v>Trimestral</v>
      </c>
      <c r="I2492" s="138" t="str">
        <f>VLOOKUP(VLOOKUP(D2492&amp;"|"&amp;B2492,Empresas!$I$7:$CB$92,G2492,0),Tablas!$A$3:$B$5,2,0)</f>
        <v>No aplica</v>
      </c>
      <c r="J2492" s="78"/>
      <c r="K2492" s="78"/>
      <c r="L2492" s="78"/>
      <c r="M2492" s="78"/>
      <c r="N2492" s="78"/>
      <c r="O2492" s="78"/>
      <c r="P2492" s="78"/>
      <c r="Q2492" s="78"/>
      <c r="R2492" s="78"/>
      <c r="S2492" s="78"/>
      <c r="T2492" s="78"/>
      <c r="U2492" s="78"/>
      <c r="V2492" s="78" t="str">
        <f>VLOOKUP(D2492,Empresas!$D$7:$CF$91,81,0)</f>
        <v>B</v>
      </c>
      <c r="W2492" s="78" t="str">
        <f>VLOOKUP(D2492,Empresas!$D$7:$M$91,10,0)</f>
        <v>General</v>
      </c>
      <c r="X2492" s="69" t="str">
        <f t="shared" si="399"/>
        <v>SI</v>
      </c>
      <c r="Y2492" s="153" t="str">
        <f t="shared" si="400"/>
        <v>No aplica</v>
      </c>
      <c r="Z2492" s="147">
        <f>IF(Y2492="No aplica",0,IF(I2492="no",0,IF(I2492="No aplica",0,IF(I2492="Si",1,IF(I2492="Fisico",1,IF(I2492="Electronico",2,VLOOKUP(C2492&amp;"|"&amp;B2492&amp;"|"&amp;D2492,Empresas!$C$6:$CC$92,G2492+6+1,0)))))))</f>
        <v>0</v>
      </c>
      <c r="AA2492" s="147">
        <f>IF(AND($I2492="Si",J2492=1),1,IF(AND($I2492="Fisico",J2492=1),1,IF(AND(J2492=1,$I2492="Electronico"),2,IF(J2492=1,VLOOKUP($C2492&amp;"|"&amp;$B2492&amp;"|"&amp;$D2492,Empresas!$C$6:$CC$92,$G2492+6+1,0),0))))</f>
        <v>0</v>
      </c>
      <c r="AB2492" s="147">
        <f>IF(AND($I2492="Si",K2492=1),1,IF(AND($I2492="Fisico",K2492=1),1,IF(AND(K2492=1,$I2492="Electronico"),2,IF(K2492=1,VLOOKUP($C2492&amp;"|"&amp;$B2492&amp;"|"&amp;$D2492,Empresas!$C$6:$CC$92,$G2492+6+1,0),0))))</f>
        <v>0</v>
      </c>
      <c r="AC2492" s="147">
        <f>IF(AND($I2492="Si",L2492=1),1,IF(AND($I2492="Fisico",L2492=1),1,IF(AND(L2492=1,$I2492="Electronico"),2,IF(L2492=1,VLOOKUP($C2492&amp;"|"&amp;$B2492&amp;"|"&amp;$D2492,Empresas!$C$6:$CC$92,$G2492+6+1,0),0))))</f>
        <v>0</v>
      </c>
      <c r="AD2492" s="147">
        <f>IF(AND($I2492="Si",M2492=1),1,IF(AND($I2492="Fisico",M2492=1),1,IF(AND(M2492=1,$I2492="Electronico"),2,IF(M2492=1,VLOOKUP($C2492&amp;"|"&amp;$B2492&amp;"|"&amp;$D2492,Empresas!$C$6:$CC$92,$G2492+6+1,0),0))))</f>
        <v>0</v>
      </c>
      <c r="AE2492" s="147">
        <f>IF(AND($I2492="Si",N2492=1),1,IF(AND($I2492="Fisico",N2492=1),1,IF(AND(N2492=1,$I2492="Electronico"),2,IF(N2492=1,VLOOKUP($C2492&amp;"|"&amp;$B2492&amp;"|"&amp;$D2492,Empresas!$C$6:$CC$92,$G2492+6+1,0),0))))</f>
        <v>0</v>
      </c>
      <c r="AF2492" s="147">
        <f>IF(AND($I2492="Si",O2492=1),1,IF(AND($I2492="Fisico",O2492=1),1,IF(AND(O2492=1,$I2492="Electronico"),2,IF(O2492=1,VLOOKUP($C2492&amp;"|"&amp;$B2492&amp;"|"&amp;$D2492,Empresas!$C$6:$CC$92,$G2492+6+1,0),0))))</f>
        <v>0</v>
      </c>
      <c r="AG2492" s="147">
        <f>IF(AND($I2492="Si",P2492=1),1,IF(AND($I2492="Fisico",P2492=1),1,IF(AND(P2492=1,$I2492="Electronico"),2,IF(P2492=1,VLOOKUP($C2492&amp;"|"&amp;$B2492&amp;"|"&amp;$D2492,Empresas!$C$6:$CC$92,$G2492+6+1,0),0))))</f>
        <v>0</v>
      </c>
      <c r="AH2492" s="147">
        <f>IF(AND($I2492="Si",Q2492=1),1,IF(AND($I2492="Fisico",Q2492=1),1,IF(AND(Q2492=1,$I2492="Electronico"),2,IF(Q2492=1,VLOOKUP($C2492&amp;"|"&amp;$B2492&amp;"|"&amp;$D2492,Empresas!$C$6:$CC$92,$G2492+6+1,0),0))))</f>
        <v>0</v>
      </c>
      <c r="AI2492" s="147">
        <f>IF(AND($I2492="Si",R2492=1),1,IF(AND($I2492="Fisico",R2492=1),1,IF(AND(R2492=1,$I2492="Electronico"),2,IF(R2492=1,VLOOKUP($C2492&amp;"|"&amp;$B2492&amp;"|"&amp;$D2492,Empresas!$C$6:$CC$92,$G2492+6+1,0),0))))</f>
        <v>0</v>
      </c>
      <c r="AJ2492" s="147">
        <f>IF(AND($I2492="Si",S2492=1),1,IF(AND($I2492="Fisico",S2492=1),1,IF(AND(S2492=1,$I2492="Electronico"),2,IF(S2492=1,VLOOKUP($C2492&amp;"|"&amp;$B2492&amp;"|"&amp;$D2492,Empresas!$C$6:$CC$92,$G2492+6+1,0),0))))</f>
        <v>0</v>
      </c>
      <c r="AK2492" s="147">
        <f>IF(AND($I2492="Si",T2492=1),1,IF(AND($I2492="Fisico",T2492=1),1,IF(AND(T2492=1,$I2492="Electronico"),2,IF(T2492=1,VLOOKUP($C2492&amp;"|"&amp;$B2492&amp;"|"&amp;$D2492,Empresas!$C$6:$CC$92,$G2492+6+1,0),0))))</f>
        <v>0</v>
      </c>
      <c r="AL2492" s="147">
        <f>IF(AND($I2492="Si",U2492=1),1,IF(AND($I2492="Fisico",U2492=1),1,IF(AND(U2492=1,$I2492="Electronico"),2,IF(U2492=1,VLOOKUP($C2492&amp;"|"&amp;$B2492&amp;"|"&amp;$D2492,Empresas!$C$6:$CC$92,$G2492+6+1,0),0))))</f>
        <v>0</v>
      </c>
      <c r="AM2492" s="149">
        <f t="shared" si="401"/>
        <v>0</v>
      </c>
      <c r="AN2492" s="149">
        <f t="shared" si="402"/>
        <v>0</v>
      </c>
      <c r="AO2492" s="152">
        <f t="shared" si="403"/>
        <v>0</v>
      </c>
    </row>
    <row r="2493" spans="1:41" x14ac:dyDescent="0.25">
      <c r="A2493" s="137" t="str">
        <f>VLOOKUP(D2493,Empresas!$D$7:$F$91,3,0)</f>
        <v>Yulisa</v>
      </c>
      <c r="B2493" s="138" t="str">
        <f>VLOOKUP(D2493,Empresas!$D$7:$G$91,4,0)</f>
        <v>Carmen D.</v>
      </c>
      <c r="C2493" s="138" t="s">
        <v>544</v>
      </c>
      <c r="D2493" s="138" t="s">
        <v>490</v>
      </c>
      <c r="E2493" s="138" t="str">
        <f>VLOOKUP(D2493,Empresas!$D$7:$E$92,2,0)</f>
        <v>DISTRIBUIDORA INTEGRAL PERUANA S.A.C.</v>
      </c>
      <c r="F2493" s="138" t="s">
        <v>163</v>
      </c>
      <c r="G2493" s="139">
        <f t="shared" si="408"/>
        <v>22</v>
      </c>
      <c r="H2493" s="139" t="str">
        <f>VLOOKUP(D2493,Empresas!$D$6:$L$92,7,0)</f>
        <v>Trimestral</v>
      </c>
      <c r="I2493" s="138" t="str">
        <f>VLOOKUP(VLOOKUP(D2493&amp;"|"&amp;B2493,Empresas!$I$7:$CB$92,G2493,0),Tablas!$A$3:$B$5,2,0)</f>
        <v>Registro y analisis</v>
      </c>
      <c r="J2493" s="78">
        <v>1</v>
      </c>
      <c r="K2493" s="78">
        <v>1</v>
      </c>
      <c r="L2493" s="78">
        <v>1</v>
      </c>
      <c r="M2493" s="78">
        <v>1</v>
      </c>
      <c r="N2493" s="78">
        <v>1</v>
      </c>
      <c r="O2493" s="78">
        <v>1</v>
      </c>
      <c r="P2493" s="78">
        <v>1</v>
      </c>
      <c r="Q2493" s="78">
        <v>1</v>
      </c>
      <c r="R2493" s="78"/>
      <c r="S2493" s="78"/>
      <c r="T2493" s="78"/>
      <c r="U2493" s="78"/>
      <c r="V2493" s="78" t="str">
        <f>VLOOKUP(D2493,Empresas!$D$7:$CF$91,81,0)</f>
        <v>B</v>
      </c>
      <c r="W2493" s="78" t="str">
        <f>VLOOKUP(D2493,Empresas!$D$7:$M$91,10,0)</f>
        <v>General</v>
      </c>
      <c r="X2493" s="69" t="str">
        <f t="shared" si="399"/>
        <v>SI</v>
      </c>
      <c r="Y2493" s="153" t="str">
        <f t="shared" si="400"/>
        <v>Si aplica</v>
      </c>
      <c r="Z2493" s="147">
        <f>IF(Y2493="No aplica",0,IF(I2493="no",0,IF(I2493="No aplica",0,IF(I2493="Si",1,IF(I2493="Fisico",1,IF(I2493="Electronico",2,VLOOKUP(C2493&amp;"|"&amp;B2493&amp;"|"&amp;D2493,Empresas!$C$6:$CC$92,G2493+6+1,0)))))))</f>
        <v>6</v>
      </c>
      <c r="AA2493" s="147">
        <f>IF(AND($I2493="Si",J2493=1),1,IF(AND($I2493="Fisico",J2493=1),1,IF(AND(J2493=1,$I2493="Electronico"),2,IF(J2493=1,VLOOKUP($C2493&amp;"|"&amp;$B2493&amp;"|"&amp;$D2493,Empresas!$C$6:$CC$92,$G2493+6+1,0),0))))</f>
        <v>6</v>
      </c>
      <c r="AB2493" s="147">
        <f>IF(AND($I2493="Si",K2493=1),1,IF(AND($I2493="Fisico",K2493=1),1,IF(AND(K2493=1,$I2493="Electronico"),2,IF(K2493=1,VLOOKUP($C2493&amp;"|"&amp;$B2493&amp;"|"&amp;$D2493,Empresas!$C$6:$CC$92,$G2493+6+1,0),0))))</f>
        <v>6</v>
      </c>
      <c r="AC2493" s="147">
        <f>IF(AND($I2493="Si",L2493=1),1,IF(AND($I2493="Fisico",L2493=1),1,IF(AND(L2493=1,$I2493="Electronico"),2,IF(L2493=1,VLOOKUP($C2493&amp;"|"&amp;$B2493&amp;"|"&amp;$D2493,Empresas!$C$6:$CC$92,$G2493+6+1,0),0))))</f>
        <v>6</v>
      </c>
      <c r="AD2493" s="147">
        <f>IF(AND($I2493="Si",M2493=1),1,IF(AND($I2493="Fisico",M2493=1),1,IF(AND(M2493=1,$I2493="Electronico"),2,IF(M2493=1,VLOOKUP($C2493&amp;"|"&amp;$B2493&amp;"|"&amp;$D2493,Empresas!$C$6:$CC$92,$G2493+6+1,0),0))))</f>
        <v>6</v>
      </c>
      <c r="AE2493" s="147">
        <f>IF(AND($I2493="Si",N2493=1),1,IF(AND($I2493="Fisico",N2493=1),1,IF(AND(N2493=1,$I2493="Electronico"),2,IF(N2493=1,VLOOKUP($C2493&amp;"|"&amp;$B2493&amp;"|"&amp;$D2493,Empresas!$C$6:$CC$92,$G2493+6+1,0),0))))</f>
        <v>6</v>
      </c>
      <c r="AF2493" s="147">
        <f>IF(AND($I2493="Si",O2493=1),1,IF(AND($I2493="Fisico",O2493=1),1,IF(AND(O2493=1,$I2493="Electronico"),2,IF(O2493=1,VLOOKUP($C2493&amp;"|"&amp;$B2493&amp;"|"&amp;$D2493,Empresas!$C$6:$CC$92,$G2493+6+1,0),0))))</f>
        <v>6</v>
      </c>
      <c r="AG2493" s="147">
        <f>IF(AND($I2493="Si",P2493=1),1,IF(AND($I2493="Fisico",P2493=1),1,IF(AND(P2493=1,$I2493="Electronico"),2,IF(P2493=1,VLOOKUP($C2493&amp;"|"&amp;$B2493&amp;"|"&amp;$D2493,Empresas!$C$6:$CC$92,$G2493+6+1,0),0))))</f>
        <v>6</v>
      </c>
      <c r="AH2493" s="147">
        <f>IF(AND($I2493="Si",Q2493=1),1,IF(AND($I2493="Fisico",Q2493=1),1,IF(AND(Q2493=1,$I2493="Electronico"),2,IF(Q2493=1,VLOOKUP($C2493&amp;"|"&amp;$B2493&amp;"|"&amp;$D2493,Empresas!$C$6:$CC$92,$G2493+6+1,0),0))))</f>
        <v>6</v>
      </c>
      <c r="AI2493" s="147">
        <f>IF(AND($I2493="Si",R2493=1),1,IF(AND($I2493="Fisico",R2493=1),1,IF(AND(R2493=1,$I2493="Electronico"),2,IF(R2493=1,VLOOKUP($C2493&amp;"|"&amp;$B2493&amp;"|"&amp;$D2493,Empresas!$C$6:$CC$92,$G2493+6+1,0),0))))</f>
        <v>0</v>
      </c>
      <c r="AJ2493" s="147">
        <f>IF(AND($I2493="Si",S2493=1),1,IF(AND($I2493="Fisico",S2493=1),1,IF(AND(S2493=1,$I2493="Electronico"),2,IF(S2493=1,VLOOKUP($C2493&amp;"|"&amp;$B2493&amp;"|"&amp;$D2493,Empresas!$C$6:$CC$92,$G2493+6+1,0),0))))</f>
        <v>0</v>
      </c>
      <c r="AK2493" s="147">
        <f>IF(AND($I2493="Si",T2493=1),1,IF(AND($I2493="Fisico",T2493=1),1,IF(AND(T2493=1,$I2493="Electronico"),2,IF(T2493=1,VLOOKUP($C2493&amp;"|"&amp;$B2493&amp;"|"&amp;$D2493,Empresas!$C$6:$CC$92,$G2493+6+1,0),0))))</f>
        <v>0</v>
      </c>
      <c r="AL2493" s="147">
        <f>IF(AND($I2493="Si",U2493=1),1,IF(AND($I2493="Fisico",U2493=1),1,IF(AND(U2493=1,$I2493="Electronico"),2,IF(U2493=1,VLOOKUP($C2493&amp;"|"&amp;$B2493&amp;"|"&amp;$D2493,Empresas!$C$6:$CC$92,$G2493+6+1,0),0))))</f>
        <v>0</v>
      </c>
      <c r="AM2493" s="149">
        <f t="shared" si="401"/>
        <v>48</v>
      </c>
      <c r="AN2493" s="149">
        <f t="shared" si="402"/>
        <v>48</v>
      </c>
      <c r="AO2493" s="152">
        <f t="shared" si="403"/>
        <v>1</v>
      </c>
    </row>
    <row r="2494" spans="1:41" x14ac:dyDescent="0.25">
      <c r="A2494" s="137" t="str">
        <f>VLOOKUP(D2494,Empresas!$D$7:$F$91,3,0)</f>
        <v>Yulisa</v>
      </c>
      <c r="B2494" s="138" t="str">
        <f>VLOOKUP(D2494,Empresas!$D$7:$G$91,4,0)</f>
        <v>Carmen D.</v>
      </c>
      <c r="C2494" s="138" t="s">
        <v>544</v>
      </c>
      <c r="D2494" s="138" t="s">
        <v>490</v>
      </c>
      <c r="E2494" s="138" t="str">
        <f>VLOOKUP(D2494,Empresas!$D$7:$E$92,2,0)</f>
        <v>DISTRIBUIDORA INTEGRAL PERUANA S.A.C.</v>
      </c>
      <c r="F2494" s="138" t="s">
        <v>164</v>
      </c>
      <c r="G2494" s="139">
        <f t="shared" si="408"/>
        <v>25</v>
      </c>
      <c r="H2494" s="139" t="str">
        <f>VLOOKUP(D2494,Empresas!$D$6:$L$92,7,0)</f>
        <v>Trimestral</v>
      </c>
      <c r="I2494" s="138" t="str">
        <f>VLOOKUP(VLOOKUP(D2494&amp;"|"&amp;B2494,Empresas!$I$7:$CB$92,G2494,0),Tablas!$A$3:$B$5,2,0)</f>
        <v>No aplica</v>
      </c>
      <c r="J2494" s="78"/>
      <c r="K2494" s="78"/>
      <c r="L2494" s="78"/>
      <c r="M2494" s="78"/>
      <c r="N2494" s="78"/>
      <c r="O2494" s="78"/>
      <c r="P2494" s="78"/>
      <c r="Q2494" s="78"/>
      <c r="R2494" s="78"/>
      <c r="S2494" s="78"/>
      <c r="T2494" s="78"/>
      <c r="U2494" s="78"/>
      <c r="V2494" s="78" t="str">
        <f>VLOOKUP(D2494,Empresas!$D$7:$CF$91,81,0)</f>
        <v>B</v>
      </c>
      <c r="W2494" s="78" t="str">
        <f>VLOOKUP(D2494,Empresas!$D$7:$M$91,10,0)</f>
        <v>General</v>
      </c>
      <c r="X2494" s="69" t="str">
        <f t="shared" si="399"/>
        <v>SI</v>
      </c>
      <c r="Y2494" s="153" t="str">
        <f t="shared" si="400"/>
        <v>No aplica</v>
      </c>
      <c r="Z2494" s="147">
        <f>IF(Y2494="No aplica",0,IF(I2494="no",0,IF(I2494="No aplica",0,IF(I2494="Si",1,IF(I2494="Fisico",1,IF(I2494="Electronico",2,VLOOKUP(C2494&amp;"|"&amp;B2494&amp;"|"&amp;D2494,Empresas!$C$6:$CC$92,G2494+6+1,0)))))))</f>
        <v>0</v>
      </c>
      <c r="AA2494" s="147">
        <f>IF(AND($I2494="Si",J2494=1),1,IF(AND($I2494="Fisico",J2494=1),1,IF(AND(J2494=1,$I2494="Electronico"),2,IF(J2494=1,VLOOKUP($C2494&amp;"|"&amp;$B2494&amp;"|"&amp;$D2494,Empresas!$C$6:$CC$92,$G2494+6+1,0),0))))</f>
        <v>0</v>
      </c>
      <c r="AB2494" s="147">
        <f>IF(AND($I2494="Si",K2494=1),1,IF(AND($I2494="Fisico",K2494=1),1,IF(AND(K2494=1,$I2494="Electronico"),2,IF(K2494=1,VLOOKUP($C2494&amp;"|"&amp;$B2494&amp;"|"&amp;$D2494,Empresas!$C$6:$CC$92,$G2494+6+1,0),0))))</f>
        <v>0</v>
      </c>
      <c r="AC2494" s="147">
        <f>IF(AND($I2494="Si",L2494=1),1,IF(AND($I2494="Fisico",L2494=1),1,IF(AND(L2494=1,$I2494="Electronico"),2,IF(L2494=1,VLOOKUP($C2494&amp;"|"&amp;$B2494&amp;"|"&amp;$D2494,Empresas!$C$6:$CC$92,$G2494+6+1,0),0))))</f>
        <v>0</v>
      </c>
      <c r="AD2494" s="147">
        <f>IF(AND($I2494="Si",M2494=1),1,IF(AND($I2494="Fisico",M2494=1),1,IF(AND(M2494=1,$I2494="Electronico"),2,IF(M2494=1,VLOOKUP($C2494&amp;"|"&amp;$B2494&amp;"|"&amp;$D2494,Empresas!$C$6:$CC$92,$G2494+6+1,0),0))))</f>
        <v>0</v>
      </c>
      <c r="AE2494" s="147">
        <f>IF(AND($I2494="Si",N2494=1),1,IF(AND($I2494="Fisico",N2494=1),1,IF(AND(N2494=1,$I2494="Electronico"),2,IF(N2494=1,VLOOKUP($C2494&amp;"|"&amp;$B2494&amp;"|"&amp;$D2494,Empresas!$C$6:$CC$92,$G2494+6+1,0),0))))</f>
        <v>0</v>
      </c>
      <c r="AF2494" s="147">
        <f>IF(AND($I2494="Si",O2494=1),1,IF(AND($I2494="Fisico",O2494=1),1,IF(AND(O2494=1,$I2494="Electronico"),2,IF(O2494=1,VLOOKUP($C2494&amp;"|"&amp;$B2494&amp;"|"&amp;$D2494,Empresas!$C$6:$CC$92,$G2494+6+1,0),0))))</f>
        <v>0</v>
      </c>
      <c r="AG2494" s="147">
        <f>IF(AND($I2494="Si",P2494=1),1,IF(AND($I2494="Fisico",P2494=1),1,IF(AND(P2494=1,$I2494="Electronico"),2,IF(P2494=1,VLOOKUP($C2494&amp;"|"&amp;$B2494&amp;"|"&amp;$D2494,Empresas!$C$6:$CC$92,$G2494+6+1,0),0))))</f>
        <v>0</v>
      </c>
      <c r="AH2494" s="147">
        <f>IF(AND($I2494="Si",Q2494=1),1,IF(AND($I2494="Fisico",Q2494=1),1,IF(AND(Q2494=1,$I2494="Electronico"),2,IF(Q2494=1,VLOOKUP($C2494&amp;"|"&amp;$B2494&amp;"|"&amp;$D2494,Empresas!$C$6:$CC$92,$G2494+6+1,0),0))))</f>
        <v>0</v>
      </c>
      <c r="AI2494" s="147">
        <f>IF(AND($I2494="Si",R2494=1),1,IF(AND($I2494="Fisico",R2494=1),1,IF(AND(R2494=1,$I2494="Electronico"),2,IF(R2494=1,VLOOKUP($C2494&amp;"|"&amp;$B2494&amp;"|"&amp;$D2494,Empresas!$C$6:$CC$92,$G2494+6+1,0),0))))</f>
        <v>0</v>
      </c>
      <c r="AJ2494" s="147">
        <f>IF(AND($I2494="Si",S2494=1),1,IF(AND($I2494="Fisico",S2494=1),1,IF(AND(S2494=1,$I2494="Electronico"),2,IF(S2494=1,VLOOKUP($C2494&amp;"|"&amp;$B2494&amp;"|"&amp;$D2494,Empresas!$C$6:$CC$92,$G2494+6+1,0),0))))</f>
        <v>0</v>
      </c>
      <c r="AK2494" s="147">
        <f>IF(AND($I2494="Si",T2494=1),1,IF(AND($I2494="Fisico",T2494=1),1,IF(AND(T2494=1,$I2494="Electronico"),2,IF(T2494=1,VLOOKUP($C2494&amp;"|"&amp;$B2494&amp;"|"&amp;$D2494,Empresas!$C$6:$CC$92,$G2494+6+1,0),0))))</f>
        <v>0</v>
      </c>
      <c r="AL2494" s="147">
        <f>IF(AND($I2494="Si",U2494=1),1,IF(AND($I2494="Fisico",U2494=1),1,IF(AND(U2494=1,$I2494="Electronico"),2,IF(U2494=1,VLOOKUP($C2494&amp;"|"&amp;$B2494&amp;"|"&amp;$D2494,Empresas!$C$6:$CC$92,$G2494+6+1,0),0))))</f>
        <v>0</v>
      </c>
      <c r="AM2494" s="149">
        <f t="shared" si="401"/>
        <v>0</v>
      </c>
      <c r="AN2494" s="149">
        <f t="shared" si="402"/>
        <v>0</v>
      </c>
      <c r="AO2494" s="152">
        <f t="shared" si="403"/>
        <v>0</v>
      </c>
    </row>
    <row r="2495" spans="1:41" x14ac:dyDescent="0.25">
      <c r="A2495" s="137" t="str">
        <f>VLOOKUP(D2495,Empresas!$D$7:$F$91,3,0)</f>
        <v>Yulisa</v>
      </c>
      <c r="B2495" s="138" t="str">
        <f>VLOOKUP(D2495,Empresas!$D$7:$G$91,4,0)</f>
        <v>Carmen D.</v>
      </c>
      <c r="C2495" s="138" t="s">
        <v>544</v>
      </c>
      <c r="D2495" s="138" t="s">
        <v>490</v>
      </c>
      <c r="E2495" s="138" t="str">
        <f>VLOOKUP(D2495,Empresas!$D$7:$E$92,2,0)</f>
        <v>DISTRIBUIDORA INTEGRAL PERUANA S.A.C.</v>
      </c>
      <c r="F2495" s="138" t="s">
        <v>165</v>
      </c>
      <c r="G2495" s="139">
        <f t="shared" si="408"/>
        <v>28</v>
      </c>
      <c r="H2495" s="139" t="str">
        <f>VLOOKUP(D2495,Empresas!$D$6:$L$92,7,0)</f>
        <v>Trimestral</v>
      </c>
      <c r="I2495" s="138" t="str">
        <f>VLOOKUP(VLOOKUP(D2495&amp;"|"&amp;B2495,Empresas!$I$7:$CB$92,G2495,0),Tablas!$A$3:$B$5,2,0)</f>
        <v>No aplica</v>
      </c>
      <c r="J2495" s="78"/>
      <c r="K2495" s="78"/>
      <c r="L2495" s="78"/>
      <c r="M2495" s="78"/>
      <c r="N2495" s="78"/>
      <c r="O2495" s="78"/>
      <c r="P2495" s="78"/>
      <c r="Q2495" s="78"/>
      <c r="R2495" s="78"/>
      <c r="S2495" s="78"/>
      <c r="T2495" s="78"/>
      <c r="U2495" s="78"/>
      <c r="V2495" s="78" t="str">
        <f>VLOOKUP(D2495,Empresas!$D$7:$CF$91,81,0)</f>
        <v>B</v>
      </c>
      <c r="W2495" s="78" t="str">
        <f>VLOOKUP(D2495,Empresas!$D$7:$M$91,10,0)</f>
        <v>General</v>
      </c>
      <c r="X2495" s="69" t="str">
        <f t="shared" si="399"/>
        <v>SI</v>
      </c>
      <c r="Y2495" s="153" t="str">
        <f t="shared" si="400"/>
        <v>No aplica</v>
      </c>
      <c r="Z2495" s="147">
        <f>IF(Y2495="No aplica",0,IF(I2495="no",0,IF(I2495="No aplica",0,IF(I2495="Si",1,IF(I2495="Fisico",1,IF(I2495="Electronico",2,VLOOKUP(C2495&amp;"|"&amp;B2495&amp;"|"&amp;D2495,Empresas!$C$6:$CC$92,G2495+6+1,0)))))))</f>
        <v>0</v>
      </c>
      <c r="AA2495" s="147">
        <f>IF(AND($I2495="Si",J2495=1),1,IF(AND($I2495="Fisico",J2495=1),1,IF(AND(J2495=1,$I2495="Electronico"),2,IF(J2495=1,VLOOKUP($C2495&amp;"|"&amp;$B2495&amp;"|"&amp;$D2495,Empresas!$C$6:$CC$92,$G2495+6+1,0),0))))</f>
        <v>0</v>
      </c>
      <c r="AB2495" s="147">
        <f>IF(AND($I2495="Si",K2495=1),1,IF(AND($I2495="Fisico",K2495=1),1,IF(AND(K2495=1,$I2495="Electronico"),2,IF(K2495=1,VLOOKUP($C2495&amp;"|"&amp;$B2495&amp;"|"&amp;$D2495,Empresas!$C$6:$CC$92,$G2495+6+1,0),0))))</f>
        <v>0</v>
      </c>
      <c r="AC2495" s="147">
        <f>IF(AND($I2495="Si",L2495=1),1,IF(AND($I2495="Fisico",L2495=1),1,IF(AND(L2495=1,$I2495="Electronico"),2,IF(L2495=1,VLOOKUP($C2495&amp;"|"&amp;$B2495&amp;"|"&amp;$D2495,Empresas!$C$6:$CC$92,$G2495+6+1,0),0))))</f>
        <v>0</v>
      </c>
      <c r="AD2495" s="147">
        <f>IF(AND($I2495="Si",M2495=1),1,IF(AND($I2495="Fisico",M2495=1),1,IF(AND(M2495=1,$I2495="Electronico"),2,IF(M2495=1,VLOOKUP($C2495&amp;"|"&amp;$B2495&amp;"|"&amp;$D2495,Empresas!$C$6:$CC$92,$G2495+6+1,0),0))))</f>
        <v>0</v>
      </c>
      <c r="AE2495" s="147">
        <f>IF(AND($I2495="Si",N2495=1),1,IF(AND($I2495="Fisico",N2495=1),1,IF(AND(N2495=1,$I2495="Electronico"),2,IF(N2495=1,VLOOKUP($C2495&amp;"|"&amp;$B2495&amp;"|"&amp;$D2495,Empresas!$C$6:$CC$92,$G2495+6+1,0),0))))</f>
        <v>0</v>
      </c>
      <c r="AF2495" s="147">
        <f>IF(AND($I2495="Si",O2495=1),1,IF(AND($I2495="Fisico",O2495=1),1,IF(AND(O2495=1,$I2495="Electronico"),2,IF(O2495=1,VLOOKUP($C2495&amp;"|"&amp;$B2495&amp;"|"&amp;$D2495,Empresas!$C$6:$CC$92,$G2495+6+1,0),0))))</f>
        <v>0</v>
      </c>
      <c r="AG2495" s="147">
        <f>IF(AND($I2495="Si",P2495=1),1,IF(AND($I2495="Fisico",P2495=1),1,IF(AND(P2495=1,$I2495="Electronico"),2,IF(P2495=1,VLOOKUP($C2495&amp;"|"&amp;$B2495&amp;"|"&amp;$D2495,Empresas!$C$6:$CC$92,$G2495+6+1,0),0))))</f>
        <v>0</v>
      </c>
      <c r="AH2495" s="147">
        <f>IF(AND($I2495="Si",Q2495=1),1,IF(AND($I2495="Fisico",Q2495=1),1,IF(AND(Q2495=1,$I2495="Electronico"),2,IF(Q2495=1,VLOOKUP($C2495&amp;"|"&amp;$B2495&amp;"|"&amp;$D2495,Empresas!$C$6:$CC$92,$G2495+6+1,0),0))))</f>
        <v>0</v>
      </c>
      <c r="AI2495" s="147">
        <f>IF(AND($I2495="Si",R2495=1),1,IF(AND($I2495="Fisico",R2495=1),1,IF(AND(R2495=1,$I2495="Electronico"),2,IF(R2495=1,VLOOKUP($C2495&amp;"|"&amp;$B2495&amp;"|"&amp;$D2495,Empresas!$C$6:$CC$92,$G2495+6+1,0),0))))</f>
        <v>0</v>
      </c>
      <c r="AJ2495" s="147">
        <f>IF(AND($I2495="Si",S2495=1),1,IF(AND($I2495="Fisico",S2495=1),1,IF(AND(S2495=1,$I2495="Electronico"),2,IF(S2495=1,VLOOKUP($C2495&amp;"|"&amp;$B2495&amp;"|"&amp;$D2495,Empresas!$C$6:$CC$92,$G2495+6+1,0),0))))</f>
        <v>0</v>
      </c>
      <c r="AK2495" s="147">
        <f>IF(AND($I2495="Si",T2495=1),1,IF(AND($I2495="Fisico",T2495=1),1,IF(AND(T2495=1,$I2495="Electronico"),2,IF(T2495=1,VLOOKUP($C2495&amp;"|"&amp;$B2495&amp;"|"&amp;$D2495,Empresas!$C$6:$CC$92,$G2495+6+1,0),0))))</f>
        <v>0</v>
      </c>
      <c r="AL2495" s="147">
        <f>IF(AND($I2495="Si",U2495=1),1,IF(AND($I2495="Fisico",U2495=1),1,IF(AND(U2495=1,$I2495="Electronico"),2,IF(U2495=1,VLOOKUP($C2495&amp;"|"&amp;$B2495&amp;"|"&amp;$D2495,Empresas!$C$6:$CC$92,$G2495+6+1,0),0))))</f>
        <v>0</v>
      </c>
      <c r="AM2495" s="149">
        <f t="shared" si="401"/>
        <v>0</v>
      </c>
      <c r="AN2495" s="149">
        <f t="shared" si="402"/>
        <v>0</v>
      </c>
      <c r="AO2495" s="152">
        <f t="shared" si="403"/>
        <v>0</v>
      </c>
    </row>
    <row r="2496" spans="1:41" x14ac:dyDescent="0.25">
      <c r="A2496" s="137" t="str">
        <f>VLOOKUP(D2496,Empresas!$D$7:$F$91,3,0)</f>
        <v>Yulisa</v>
      </c>
      <c r="B2496" s="138" t="str">
        <f>VLOOKUP(D2496,Empresas!$D$7:$G$91,4,0)</f>
        <v>Carmen D.</v>
      </c>
      <c r="C2496" s="138" t="s">
        <v>544</v>
      </c>
      <c r="D2496" s="138" t="s">
        <v>490</v>
      </c>
      <c r="E2496" s="138" t="str">
        <f>VLOOKUP(D2496,Empresas!$D$7:$E$92,2,0)</f>
        <v>DISTRIBUIDORA INTEGRAL PERUANA S.A.C.</v>
      </c>
      <c r="F2496" s="138" t="s">
        <v>166</v>
      </c>
      <c r="G2496" s="139">
        <f t="shared" si="408"/>
        <v>31</v>
      </c>
      <c r="H2496" s="139" t="str">
        <f>VLOOKUP(D2496,Empresas!$D$6:$L$92,7,0)</f>
        <v>Trimestral</v>
      </c>
      <c r="I2496" s="138" t="str">
        <f>VLOOKUP(VLOOKUP(D2496&amp;"|"&amp;B2496,Empresas!$I$7:$CB$92,G2496,0),Tablas!$A$3:$B$5,2,0)</f>
        <v>No aplica</v>
      </c>
      <c r="J2496" s="78"/>
      <c r="K2496" s="78"/>
      <c r="L2496" s="78"/>
      <c r="M2496" s="78"/>
      <c r="N2496" s="78"/>
      <c r="O2496" s="78"/>
      <c r="P2496" s="78"/>
      <c r="Q2496" s="78"/>
      <c r="R2496" s="78"/>
      <c r="S2496" s="78"/>
      <c r="T2496" s="78"/>
      <c r="U2496" s="78"/>
      <c r="V2496" s="78" t="str">
        <f>VLOOKUP(D2496,Empresas!$D$7:$CF$91,81,0)</f>
        <v>B</v>
      </c>
      <c r="W2496" s="78" t="str">
        <f>VLOOKUP(D2496,Empresas!$D$7:$M$91,10,0)</f>
        <v>General</v>
      </c>
      <c r="X2496" s="69" t="str">
        <f t="shared" si="399"/>
        <v>SI</v>
      </c>
      <c r="Y2496" s="153" t="str">
        <f t="shared" si="400"/>
        <v>No aplica</v>
      </c>
      <c r="Z2496" s="147">
        <f>IF(Y2496="No aplica",0,IF(I2496="no",0,IF(I2496="No aplica",0,IF(I2496="Si",1,IF(I2496="Fisico",1,IF(I2496="Electronico",2,VLOOKUP(C2496&amp;"|"&amp;B2496&amp;"|"&amp;D2496,Empresas!$C$6:$CC$92,G2496+6+1,0)))))))</f>
        <v>0</v>
      </c>
      <c r="AA2496" s="147">
        <f>IF(AND($I2496="Si",J2496=1),1,IF(AND($I2496="Fisico",J2496=1),1,IF(AND(J2496=1,$I2496="Electronico"),2,IF(J2496=1,VLOOKUP($C2496&amp;"|"&amp;$B2496&amp;"|"&amp;$D2496,Empresas!$C$6:$CC$92,$G2496+6+1,0),0))))</f>
        <v>0</v>
      </c>
      <c r="AB2496" s="147">
        <f>IF(AND($I2496="Si",K2496=1),1,IF(AND($I2496="Fisico",K2496=1),1,IF(AND(K2496=1,$I2496="Electronico"),2,IF(K2496=1,VLOOKUP($C2496&amp;"|"&amp;$B2496&amp;"|"&amp;$D2496,Empresas!$C$6:$CC$92,$G2496+6+1,0),0))))</f>
        <v>0</v>
      </c>
      <c r="AC2496" s="147">
        <f>IF(AND($I2496="Si",L2496=1),1,IF(AND($I2496="Fisico",L2496=1),1,IF(AND(L2496=1,$I2496="Electronico"),2,IF(L2496=1,VLOOKUP($C2496&amp;"|"&amp;$B2496&amp;"|"&amp;$D2496,Empresas!$C$6:$CC$92,$G2496+6+1,0),0))))</f>
        <v>0</v>
      </c>
      <c r="AD2496" s="147">
        <f>IF(AND($I2496="Si",M2496=1),1,IF(AND($I2496="Fisico",M2496=1),1,IF(AND(M2496=1,$I2496="Electronico"),2,IF(M2496=1,VLOOKUP($C2496&amp;"|"&amp;$B2496&amp;"|"&amp;$D2496,Empresas!$C$6:$CC$92,$G2496+6+1,0),0))))</f>
        <v>0</v>
      </c>
      <c r="AE2496" s="147">
        <f>IF(AND($I2496="Si",N2496=1),1,IF(AND($I2496="Fisico",N2496=1),1,IF(AND(N2496=1,$I2496="Electronico"),2,IF(N2496=1,VLOOKUP($C2496&amp;"|"&amp;$B2496&amp;"|"&amp;$D2496,Empresas!$C$6:$CC$92,$G2496+6+1,0),0))))</f>
        <v>0</v>
      </c>
      <c r="AF2496" s="147">
        <f>IF(AND($I2496="Si",O2496=1),1,IF(AND($I2496="Fisico",O2496=1),1,IF(AND(O2496=1,$I2496="Electronico"),2,IF(O2496=1,VLOOKUP($C2496&amp;"|"&amp;$B2496&amp;"|"&amp;$D2496,Empresas!$C$6:$CC$92,$G2496+6+1,0),0))))</f>
        <v>0</v>
      </c>
      <c r="AG2496" s="147">
        <f>IF(AND($I2496="Si",P2496=1),1,IF(AND($I2496="Fisico",P2496=1),1,IF(AND(P2496=1,$I2496="Electronico"),2,IF(P2496=1,VLOOKUP($C2496&amp;"|"&amp;$B2496&amp;"|"&amp;$D2496,Empresas!$C$6:$CC$92,$G2496+6+1,0),0))))</f>
        <v>0</v>
      </c>
      <c r="AH2496" s="147">
        <f>IF(AND($I2496="Si",Q2496=1),1,IF(AND($I2496="Fisico",Q2496=1),1,IF(AND(Q2496=1,$I2496="Electronico"),2,IF(Q2496=1,VLOOKUP($C2496&amp;"|"&amp;$B2496&amp;"|"&amp;$D2496,Empresas!$C$6:$CC$92,$G2496+6+1,0),0))))</f>
        <v>0</v>
      </c>
      <c r="AI2496" s="147">
        <f>IF(AND($I2496="Si",R2496=1),1,IF(AND($I2496="Fisico",R2496=1),1,IF(AND(R2496=1,$I2496="Electronico"),2,IF(R2496=1,VLOOKUP($C2496&amp;"|"&amp;$B2496&amp;"|"&amp;$D2496,Empresas!$C$6:$CC$92,$G2496+6+1,0),0))))</f>
        <v>0</v>
      </c>
      <c r="AJ2496" s="147">
        <f>IF(AND($I2496="Si",S2496=1),1,IF(AND($I2496="Fisico",S2496=1),1,IF(AND(S2496=1,$I2496="Electronico"),2,IF(S2496=1,VLOOKUP($C2496&amp;"|"&amp;$B2496&amp;"|"&amp;$D2496,Empresas!$C$6:$CC$92,$G2496+6+1,0),0))))</f>
        <v>0</v>
      </c>
      <c r="AK2496" s="147">
        <f>IF(AND($I2496="Si",T2496=1),1,IF(AND($I2496="Fisico",T2496=1),1,IF(AND(T2496=1,$I2496="Electronico"),2,IF(T2496=1,VLOOKUP($C2496&amp;"|"&amp;$B2496&amp;"|"&amp;$D2496,Empresas!$C$6:$CC$92,$G2496+6+1,0),0))))</f>
        <v>0</v>
      </c>
      <c r="AL2496" s="147">
        <f>IF(AND($I2496="Si",U2496=1),1,IF(AND($I2496="Fisico",U2496=1),1,IF(AND(U2496=1,$I2496="Electronico"),2,IF(U2496=1,VLOOKUP($C2496&amp;"|"&amp;$B2496&amp;"|"&amp;$D2496,Empresas!$C$6:$CC$92,$G2496+6+1,0),0))))</f>
        <v>0</v>
      </c>
      <c r="AM2496" s="149">
        <f t="shared" si="401"/>
        <v>0</v>
      </c>
      <c r="AN2496" s="149">
        <f t="shared" si="402"/>
        <v>0</v>
      </c>
      <c r="AO2496" s="152">
        <f t="shared" si="403"/>
        <v>0</v>
      </c>
    </row>
    <row r="2497" spans="1:41" x14ac:dyDescent="0.25">
      <c r="A2497" s="137" t="str">
        <f>VLOOKUP(D2497,Empresas!$D$7:$F$91,3,0)</f>
        <v>Yulisa</v>
      </c>
      <c r="B2497" s="138" t="str">
        <f>VLOOKUP(D2497,Empresas!$D$7:$G$91,4,0)</f>
        <v>Carmen D.</v>
      </c>
      <c r="C2497" s="138" t="s">
        <v>544</v>
      </c>
      <c r="D2497" s="138" t="s">
        <v>490</v>
      </c>
      <c r="E2497" s="138" t="str">
        <f>VLOOKUP(D2497,Empresas!$D$7:$E$92,2,0)</f>
        <v>DISTRIBUIDORA INTEGRAL PERUANA S.A.C.</v>
      </c>
      <c r="F2497" s="138" t="s">
        <v>167</v>
      </c>
      <c r="G2497" s="139">
        <f t="shared" si="408"/>
        <v>34</v>
      </c>
      <c r="H2497" s="139" t="str">
        <f>VLOOKUP(D2497,Empresas!$D$6:$L$92,7,0)</f>
        <v>Trimestral</v>
      </c>
      <c r="I2497" s="138" t="str">
        <f>VLOOKUP(VLOOKUP(D2497&amp;"|"&amp;B2497,Empresas!$I$7:$CB$92,G2497,0),Tablas!$A$3:$B$5,2,0)</f>
        <v>No aplica</v>
      </c>
      <c r="J2497" s="78"/>
      <c r="K2497" s="78"/>
      <c r="L2497" s="78"/>
      <c r="M2497" s="78"/>
      <c r="N2497" s="78"/>
      <c r="O2497" s="78"/>
      <c r="P2497" s="78"/>
      <c r="Q2497" s="78"/>
      <c r="R2497" s="78"/>
      <c r="S2497" s="78"/>
      <c r="T2497" s="78"/>
      <c r="U2497" s="78"/>
      <c r="V2497" s="78" t="str">
        <f>VLOOKUP(D2497,Empresas!$D$7:$CF$91,81,0)</f>
        <v>B</v>
      </c>
      <c r="W2497" s="78" t="str">
        <f>VLOOKUP(D2497,Empresas!$D$7:$M$91,10,0)</f>
        <v>General</v>
      </c>
      <c r="X2497" s="69" t="str">
        <f t="shared" si="399"/>
        <v>SI</v>
      </c>
      <c r="Y2497" s="153" t="str">
        <f t="shared" si="400"/>
        <v>No aplica</v>
      </c>
      <c r="Z2497" s="147">
        <f>IF(Y2497="No aplica",0,IF(I2497="no",0,IF(I2497="No aplica",0,IF(I2497="Si",1,IF(I2497="Fisico",1,IF(I2497="Electronico",2,VLOOKUP(C2497&amp;"|"&amp;B2497&amp;"|"&amp;D2497,Empresas!$C$6:$CC$92,G2497+6+1,0)))))))</f>
        <v>0</v>
      </c>
      <c r="AA2497" s="147">
        <f>IF(AND($I2497="Si",J2497=1),1,IF(AND($I2497="Fisico",J2497=1),1,IF(AND(J2497=1,$I2497="Electronico"),2,IF(J2497=1,VLOOKUP($C2497&amp;"|"&amp;$B2497&amp;"|"&amp;$D2497,Empresas!$C$6:$CC$92,$G2497+6+1,0),0))))</f>
        <v>0</v>
      </c>
      <c r="AB2497" s="147">
        <f>IF(AND($I2497="Si",K2497=1),1,IF(AND($I2497="Fisico",K2497=1),1,IF(AND(K2497=1,$I2497="Electronico"),2,IF(K2497=1,VLOOKUP($C2497&amp;"|"&amp;$B2497&amp;"|"&amp;$D2497,Empresas!$C$6:$CC$92,$G2497+6+1,0),0))))</f>
        <v>0</v>
      </c>
      <c r="AC2497" s="147">
        <f>IF(AND($I2497="Si",L2497=1),1,IF(AND($I2497="Fisico",L2497=1),1,IF(AND(L2497=1,$I2497="Electronico"),2,IF(L2497=1,VLOOKUP($C2497&amp;"|"&amp;$B2497&amp;"|"&amp;$D2497,Empresas!$C$6:$CC$92,$G2497+6+1,0),0))))</f>
        <v>0</v>
      </c>
      <c r="AD2497" s="147">
        <f>IF(AND($I2497="Si",M2497=1),1,IF(AND($I2497="Fisico",M2497=1),1,IF(AND(M2497=1,$I2497="Electronico"),2,IF(M2497=1,VLOOKUP($C2497&amp;"|"&amp;$B2497&amp;"|"&amp;$D2497,Empresas!$C$6:$CC$92,$G2497+6+1,0),0))))</f>
        <v>0</v>
      </c>
      <c r="AE2497" s="147">
        <f>IF(AND($I2497="Si",N2497=1),1,IF(AND($I2497="Fisico",N2497=1),1,IF(AND(N2497=1,$I2497="Electronico"),2,IF(N2497=1,VLOOKUP($C2497&amp;"|"&amp;$B2497&amp;"|"&amp;$D2497,Empresas!$C$6:$CC$92,$G2497+6+1,0),0))))</f>
        <v>0</v>
      </c>
      <c r="AF2497" s="147">
        <f>IF(AND($I2497="Si",O2497=1),1,IF(AND($I2497="Fisico",O2497=1),1,IF(AND(O2497=1,$I2497="Electronico"),2,IF(O2497=1,VLOOKUP($C2497&amp;"|"&amp;$B2497&amp;"|"&amp;$D2497,Empresas!$C$6:$CC$92,$G2497+6+1,0),0))))</f>
        <v>0</v>
      </c>
      <c r="AG2497" s="147">
        <f>IF(AND($I2497="Si",P2497=1),1,IF(AND($I2497="Fisico",P2497=1),1,IF(AND(P2497=1,$I2497="Electronico"),2,IF(P2497=1,VLOOKUP($C2497&amp;"|"&amp;$B2497&amp;"|"&amp;$D2497,Empresas!$C$6:$CC$92,$G2497+6+1,0),0))))</f>
        <v>0</v>
      </c>
      <c r="AH2497" s="147">
        <f>IF(AND($I2497="Si",Q2497=1),1,IF(AND($I2497="Fisico",Q2497=1),1,IF(AND(Q2497=1,$I2497="Electronico"),2,IF(Q2497=1,VLOOKUP($C2497&amp;"|"&amp;$B2497&amp;"|"&amp;$D2497,Empresas!$C$6:$CC$92,$G2497+6+1,0),0))))</f>
        <v>0</v>
      </c>
      <c r="AI2497" s="147">
        <f>IF(AND($I2497="Si",R2497=1),1,IF(AND($I2497="Fisico",R2497=1),1,IF(AND(R2497=1,$I2497="Electronico"),2,IF(R2497=1,VLOOKUP($C2497&amp;"|"&amp;$B2497&amp;"|"&amp;$D2497,Empresas!$C$6:$CC$92,$G2497+6+1,0),0))))</f>
        <v>0</v>
      </c>
      <c r="AJ2497" s="147">
        <f>IF(AND($I2497="Si",S2497=1),1,IF(AND($I2497="Fisico",S2497=1),1,IF(AND(S2497=1,$I2497="Electronico"),2,IF(S2497=1,VLOOKUP($C2497&amp;"|"&amp;$B2497&amp;"|"&amp;$D2497,Empresas!$C$6:$CC$92,$G2497+6+1,0),0))))</f>
        <v>0</v>
      </c>
      <c r="AK2497" s="147">
        <f>IF(AND($I2497="Si",T2497=1),1,IF(AND($I2497="Fisico",T2497=1),1,IF(AND(T2497=1,$I2497="Electronico"),2,IF(T2497=1,VLOOKUP($C2497&amp;"|"&amp;$B2497&amp;"|"&amp;$D2497,Empresas!$C$6:$CC$92,$G2497+6+1,0),0))))</f>
        <v>0</v>
      </c>
      <c r="AL2497" s="147">
        <f>IF(AND($I2497="Si",U2497=1),1,IF(AND($I2497="Fisico",U2497=1),1,IF(AND(U2497=1,$I2497="Electronico"),2,IF(U2497=1,VLOOKUP($C2497&amp;"|"&amp;$B2497&amp;"|"&amp;$D2497,Empresas!$C$6:$CC$92,$G2497+6+1,0),0))))</f>
        <v>0</v>
      </c>
      <c r="AM2497" s="149">
        <f t="shared" si="401"/>
        <v>0</v>
      </c>
      <c r="AN2497" s="149">
        <f t="shared" si="402"/>
        <v>0</v>
      </c>
      <c r="AO2497" s="152">
        <f t="shared" si="403"/>
        <v>0</v>
      </c>
    </row>
    <row r="2498" spans="1:41" x14ac:dyDescent="0.25">
      <c r="A2498" s="137" t="str">
        <f>VLOOKUP(D2498,Empresas!$D$7:$F$91,3,0)</f>
        <v>Yulisa</v>
      </c>
      <c r="B2498" s="138" t="str">
        <f>VLOOKUP(D2498,Empresas!$D$7:$G$91,4,0)</f>
        <v>Carmen D.</v>
      </c>
      <c r="C2498" s="138" t="s">
        <v>544</v>
      </c>
      <c r="D2498" s="138" t="s">
        <v>490</v>
      </c>
      <c r="E2498" s="138" t="str">
        <f>VLOOKUP(D2498,Empresas!$D$7:$E$92,2,0)</f>
        <v>DISTRIBUIDORA INTEGRAL PERUANA S.A.C.</v>
      </c>
      <c r="F2498" s="138" t="s">
        <v>168</v>
      </c>
      <c r="G2498" s="139">
        <f t="shared" si="408"/>
        <v>37</v>
      </c>
      <c r="H2498" s="139" t="str">
        <f>VLOOKUP(D2498,Empresas!$D$6:$L$92,7,0)</f>
        <v>Trimestral</v>
      </c>
      <c r="I2498" s="138" t="str">
        <f>VLOOKUP(VLOOKUP(D2498&amp;"|"&amp;B2498,Empresas!$I$7:$CB$92,G2498,0),Tablas!$A$3:$B$5,2,0)</f>
        <v>No aplica</v>
      </c>
      <c r="J2498" s="78"/>
      <c r="K2498" s="78"/>
      <c r="L2498" s="78"/>
      <c r="M2498" s="78"/>
      <c r="N2498" s="78"/>
      <c r="O2498" s="78"/>
      <c r="P2498" s="78"/>
      <c r="Q2498" s="78"/>
      <c r="R2498" s="78"/>
      <c r="S2498" s="78"/>
      <c r="T2498" s="78"/>
      <c r="U2498" s="78"/>
      <c r="V2498" s="78" t="str">
        <f>VLOOKUP(D2498,Empresas!$D$7:$CF$91,81,0)</f>
        <v>B</v>
      </c>
      <c r="W2498" s="78" t="str">
        <f>VLOOKUP(D2498,Empresas!$D$7:$M$91,10,0)</f>
        <v>General</v>
      </c>
      <c r="X2498" s="69" t="str">
        <f t="shared" si="399"/>
        <v>SI</v>
      </c>
      <c r="Y2498" s="153" t="str">
        <f t="shared" si="400"/>
        <v>No aplica</v>
      </c>
      <c r="Z2498" s="147">
        <f>IF(Y2498="No aplica",0,IF(I2498="no",0,IF(I2498="No aplica",0,IF(I2498="Si",1,IF(I2498="Fisico",1,IF(I2498="Electronico",2,VLOOKUP(C2498&amp;"|"&amp;B2498&amp;"|"&amp;D2498,Empresas!$C$6:$CC$92,G2498+6+1,0)))))))</f>
        <v>0</v>
      </c>
      <c r="AA2498" s="147">
        <f>IF(AND($I2498="Si",J2498=1),1,IF(AND($I2498="Fisico",J2498=1),1,IF(AND(J2498=1,$I2498="Electronico"),2,IF(J2498=1,VLOOKUP($C2498&amp;"|"&amp;$B2498&amp;"|"&amp;$D2498,Empresas!$C$6:$CC$92,$G2498+6+1,0),0))))</f>
        <v>0</v>
      </c>
      <c r="AB2498" s="147">
        <f>IF(AND($I2498="Si",K2498=1),1,IF(AND($I2498="Fisico",K2498=1),1,IF(AND(K2498=1,$I2498="Electronico"),2,IF(K2498=1,VLOOKUP($C2498&amp;"|"&amp;$B2498&amp;"|"&amp;$D2498,Empresas!$C$6:$CC$92,$G2498+6+1,0),0))))</f>
        <v>0</v>
      </c>
      <c r="AC2498" s="147">
        <f>IF(AND($I2498="Si",L2498=1),1,IF(AND($I2498="Fisico",L2498=1),1,IF(AND(L2498=1,$I2498="Electronico"),2,IF(L2498=1,VLOOKUP($C2498&amp;"|"&amp;$B2498&amp;"|"&amp;$D2498,Empresas!$C$6:$CC$92,$G2498+6+1,0),0))))</f>
        <v>0</v>
      </c>
      <c r="AD2498" s="147">
        <f>IF(AND($I2498="Si",M2498=1),1,IF(AND($I2498="Fisico",M2498=1),1,IF(AND(M2498=1,$I2498="Electronico"),2,IF(M2498=1,VLOOKUP($C2498&amp;"|"&amp;$B2498&amp;"|"&amp;$D2498,Empresas!$C$6:$CC$92,$G2498+6+1,0),0))))</f>
        <v>0</v>
      </c>
      <c r="AE2498" s="147">
        <f>IF(AND($I2498="Si",N2498=1),1,IF(AND($I2498="Fisico",N2498=1),1,IF(AND(N2498=1,$I2498="Electronico"),2,IF(N2498=1,VLOOKUP($C2498&amp;"|"&amp;$B2498&amp;"|"&amp;$D2498,Empresas!$C$6:$CC$92,$G2498+6+1,0),0))))</f>
        <v>0</v>
      </c>
      <c r="AF2498" s="147">
        <f>IF(AND($I2498="Si",O2498=1),1,IF(AND($I2498="Fisico",O2498=1),1,IF(AND(O2498=1,$I2498="Electronico"),2,IF(O2498=1,VLOOKUP($C2498&amp;"|"&amp;$B2498&amp;"|"&amp;$D2498,Empresas!$C$6:$CC$92,$G2498+6+1,0),0))))</f>
        <v>0</v>
      </c>
      <c r="AG2498" s="147">
        <f>IF(AND($I2498="Si",P2498=1),1,IF(AND($I2498="Fisico",P2498=1),1,IF(AND(P2498=1,$I2498="Electronico"),2,IF(P2498=1,VLOOKUP($C2498&amp;"|"&amp;$B2498&amp;"|"&amp;$D2498,Empresas!$C$6:$CC$92,$G2498+6+1,0),0))))</f>
        <v>0</v>
      </c>
      <c r="AH2498" s="147">
        <f>IF(AND($I2498="Si",Q2498=1),1,IF(AND($I2498="Fisico",Q2498=1),1,IF(AND(Q2498=1,$I2498="Electronico"),2,IF(Q2498=1,VLOOKUP($C2498&amp;"|"&amp;$B2498&amp;"|"&amp;$D2498,Empresas!$C$6:$CC$92,$G2498+6+1,0),0))))</f>
        <v>0</v>
      </c>
      <c r="AI2498" s="147">
        <f>IF(AND($I2498="Si",R2498=1),1,IF(AND($I2498="Fisico",R2498=1),1,IF(AND(R2498=1,$I2498="Electronico"),2,IF(R2498=1,VLOOKUP($C2498&amp;"|"&amp;$B2498&amp;"|"&amp;$D2498,Empresas!$C$6:$CC$92,$G2498+6+1,0),0))))</f>
        <v>0</v>
      </c>
      <c r="AJ2498" s="147">
        <f>IF(AND($I2498="Si",S2498=1),1,IF(AND($I2498="Fisico",S2498=1),1,IF(AND(S2498=1,$I2498="Electronico"),2,IF(S2498=1,VLOOKUP($C2498&amp;"|"&amp;$B2498&amp;"|"&amp;$D2498,Empresas!$C$6:$CC$92,$G2498+6+1,0),0))))</f>
        <v>0</v>
      </c>
      <c r="AK2498" s="147">
        <f>IF(AND($I2498="Si",T2498=1),1,IF(AND($I2498="Fisico",T2498=1),1,IF(AND(T2498=1,$I2498="Electronico"),2,IF(T2498=1,VLOOKUP($C2498&amp;"|"&amp;$B2498&amp;"|"&amp;$D2498,Empresas!$C$6:$CC$92,$G2498+6+1,0),0))))</f>
        <v>0</v>
      </c>
      <c r="AL2498" s="147">
        <f>IF(AND($I2498="Si",U2498=1),1,IF(AND($I2498="Fisico",U2498=1),1,IF(AND(U2498=1,$I2498="Electronico"),2,IF(U2498=1,VLOOKUP($C2498&amp;"|"&amp;$B2498&amp;"|"&amp;$D2498,Empresas!$C$6:$CC$92,$G2498+6+1,0),0))))</f>
        <v>0</v>
      </c>
      <c r="AM2498" s="149">
        <f t="shared" si="401"/>
        <v>0</v>
      </c>
      <c r="AN2498" s="149">
        <f t="shared" si="402"/>
        <v>0</v>
      </c>
      <c r="AO2498" s="152">
        <f t="shared" si="403"/>
        <v>0</v>
      </c>
    </row>
    <row r="2499" spans="1:41" x14ac:dyDescent="0.25">
      <c r="A2499" s="137" t="str">
        <f>VLOOKUP(D2499,Empresas!$D$7:$F$91,3,0)</f>
        <v>Yulisa</v>
      </c>
      <c r="B2499" s="138" t="str">
        <f>VLOOKUP(D2499,Empresas!$D$7:$G$91,4,0)</f>
        <v>Carmen D.</v>
      </c>
      <c r="C2499" s="138" t="s">
        <v>544</v>
      </c>
      <c r="D2499" s="138" t="s">
        <v>490</v>
      </c>
      <c r="E2499" s="138" t="str">
        <f>VLOOKUP(D2499,Empresas!$D$7:$E$92,2,0)</f>
        <v>DISTRIBUIDORA INTEGRAL PERUANA S.A.C.</v>
      </c>
      <c r="F2499" s="138" t="s">
        <v>169</v>
      </c>
      <c r="G2499" s="139">
        <f t="shared" si="408"/>
        <v>40</v>
      </c>
      <c r="H2499" s="139" t="str">
        <f>VLOOKUP(D2499,Empresas!$D$6:$L$92,7,0)</f>
        <v>Trimestral</v>
      </c>
      <c r="I2499" s="138" t="str">
        <f>VLOOKUP(VLOOKUP(D2499&amp;"|"&amp;B2499,Empresas!$I$7:$CB$92,G2499,0),Tablas!$A$3:$B$5,2,0)</f>
        <v>No aplica</v>
      </c>
      <c r="J2499" s="78"/>
      <c r="K2499" s="78"/>
      <c r="L2499" s="78"/>
      <c r="M2499" s="78"/>
      <c r="N2499" s="78"/>
      <c r="O2499" s="78"/>
      <c r="P2499" s="78"/>
      <c r="Q2499" s="78"/>
      <c r="R2499" s="78"/>
      <c r="S2499" s="78"/>
      <c r="T2499" s="78"/>
      <c r="U2499" s="78"/>
      <c r="V2499" s="78" t="str">
        <f>VLOOKUP(D2499,Empresas!$D$7:$CF$91,81,0)</f>
        <v>B</v>
      </c>
      <c r="W2499" s="78" t="str">
        <f>VLOOKUP(D2499,Empresas!$D$7:$M$91,10,0)</f>
        <v>General</v>
      </c>
      <c r="X2499" s="69" t="str">
        <f t="shared" si="399"/>
        <v>SI</v>
      </c>
      <c r="Y2499" s="153" t="str">
        <f t="shared" si="400"/>
        <v>No aplica</v>
      </c>
      <c r="Z2499" s="147">
        <f>IF(Y2499="No aplica",0,IF(I2499="no",0,IF(I2499="No aplica",0,IF(I2499="Si",1,IF(I2499="Fisico",1,IF(I2499="Electronico",2,VLOOKUP(C2499&amp;"|"&amp;B2499&amp;"|"&amp;D2499,Empresas!$C$6:$CC$92,G2499+6+1,0)))))))</f>
        <v>0</v>
      </c>
      <c r="AA2499" s="147">
        <f>IF(AND($I2499="Si",J2499=1),1,IF(AND($I2499="Fisico",J2499=1),1,IF(AND(J2499=1,$I2499="Electronico"),2,IF(J2499=1,VLOOKUP($C2499&amp;"|"&amp;$B2499&amp;"|"&amp;$D2499,Empresas!$C$6:$CC$92,$G2499+6+1,0),0))))</f>
        <v>0</v>
      </c>
      <c r="AB2499" s="147">
        <f>IF(AND($I2499="Si",K2499=1),1,IF(AND($I2499="Fisico",K2499=1),1,IF(AND(K2499=1,$I2499="Electronico"),2,IF(K2499=1,VLOOKUP($C2499&amp;"|"&amp;$B2499&amp;"|"&amp;$D2499,Empresas!$C$6:$CC$92,$G2499+6+1,0),0))))</f>
        <v>0</v>
      </c>
      <c r="AC2499" s="147">
        <f>IF(AND($I2499="Si",L2499=1),1,IF(AND($I2499="Fisico",L2499=1),1,IF(AND(L2499=1,$I2499="Electronico"),2,IF(L2499=1,VLOOKUP($C2499&amp;"|"&amp;$B2499&amp;"|"&amp;$D2499,Empresas!$C$6:$CC$92,$G2499+6+1,0),0))))</f>
        <v>0</v>
      </c>
      <c r="AD2499" s="147">
        <f>IF(AND($I2499="Si",M2499=1),1,IF(AND($I2499="Fisico",M2499=1),1,IF(AND(M2499=1,$I2499="Electronico"),2,IF(M2499=1,VLOOKUP($C2499&amp;"|"&amp;$B2499&amp;"|"&amp;$D2499,Empresas!$C$6:$CC$92,$G2499+6+1,0),0))))</f>
        <v>0</v>
      </c>
      <c r="AE2499" s="147">
        <f>IF(AND($I2499="Si",N2499=1),1,IF(AND($I2499="Fisico",N2499=1),1,IF(AND(N2499=1,$I2499="Electronico"),2,IF(N2499=1,VLOOKUP($C2499&amp;"|"&amp;$B2499&amp;"|"&amp;$D2499,Empresas!$C$6:$CC$92,$G2499+6+1,0),0))))</f>
        <v>0</v>
      </c>
      <c r="AF2499" s="147">
        <f>IF(AND($I2499="Si",O2499=1),1,IF(AND($I2499="Fisico",O2499=1),1,IF(AND(O2499=1,$I2499="Electronico"),2,IF(O2499=1,VLOOKUP($C2499&amp;"|"&amp;$B2499&amp;"|"&amp;$D2499,Empresas!$C$6:$CC$92,$G2499+6+1,0),0))))</f>
        <v>0</v>
      </c>
      <c r="AG2499" s="147">
        <f>IF(AND($I2499="Si",P2499=1),1,IF(AND($I2499="Fisico",P2499=1),1,IF(AND(P2499=1,$I2499="Electronico"),2,IF(P2499=1,VLOOKUP($C2499&amp;"|"&amp;$B2499&amp;"|"&amp;$D2499,Empresas!$C$6:$CC$92,$G2499+6+1,0),0))))</f>
        <v>0</v>
      </c>
      <c r="AH2499" s="147">
        <f>IF(AND($I2499="Si",Q2499=1),1,IF(AND($I2499="Fisico",Q2499=1),1,IF(AND(Q2499=1,$I2499="Electronico"),2,IF(Q2499=1,VLOOKUP($C2499&amp;"|"&amp;$B2499&amp;"|"&amp;$D2499,Empresas!$C$6:$CC$92,$G2499+6+1,0),0))))</f>
        <v>0</v>
      </c>
      <c r="AI2499" s="147">
        <f>IF(AND($I2499="Si",R2499=1),1,IF(AND($I2499="Fisico",R2499=1),1,IF(AND(R2499=1,$I2499="Electronico"),2,IF(R2499=1,VLOOKUP($C2499&amp;"|"&amp;$B2499&amp;"|"&amp;$D2499,Empresas!$C$6:$CC$92,$G2499+6+1,0),0))))</f>
        <v>0</v>
      </c>
      <c r="AJ2499" s="147">
        <f>IF(AND($I2499="Si",S2499=1),1,IF(AND($I2499="Fisico",S2499=1),1,IF(AND(S2499=1,$I2499="Electronico"),2,IF(S2499=1,VLOOKUP($C2499&amp;"|"&amp;$B2499&amp;"|"&amp;$D2499,Empresas!$C$6:$CC$92,$G2499+6+1,0),0))))</f>
        <v>0</v>
      </c>
      <c r="AK2499" s="147">
        <f>IF(AND($I2499="Si",T2499=1),1,IF(AND($I2499="Fisico",T2499=1),1,IF(AND(T2499=1,$I2499="Electronico"),2,IF(T2499=1,VLOOKUP($C2499&amp;"|"&amp;$B2499&amp;"|"&amp;$D2499,Empresas!$C$6:$CC$92,$G2499+6+1,0),0))))</f>
        <v>0</v>
      </c>
      <c r="AL2499" s="147">
        <f>IF(AND($I2499="Si",U2499=1),1,IF(AND($I2499="Fisico",U2499=1),1,IF(AND(U2499=1,$I2499="Electronico"),2,IF(U2499=1,VLOOKUP($C2499&amp;"|"&amp;$B2499&amp;"|"&amp;$D2499,Empresas!$C$6:$CC$92,$G2499+6+1,0),0))))</f>
        <v>0</v>
      </c>
      <c r="AM2499" s="149">
        <f t="shared" si="401"/>
        <v>0</v>
      </c>
      <c r="AN2499" s="149">
        <f t="shared" si="402"/>
        <v>0</v>
      </c>
      <c r="AO2499" s="152">
        <f t="shared" si="403"/>
        <v>0</v>
      </c>
    </row>
    <row r="2500" spans="1:41" x14ac:dyDescent="0.25">
      <c r="A2500" s="137" t="str">
        <f>VLOOKUP(D2500,Empresas!$D$7:$F$91,3,0)</f>
        <v>Yulisa</v>
      </c>
      <c r="B2500" s="138" t="str">
        <f>VLOOKUP(D2500,Empresas!$D$7:$G$91,4,0)</f>
        <v>Carmen D.</v>
      </c>
      <c r="C2500" s="138" t="s">
        <v>544</v>
      </c>
      <c r="D2500" s="138" t="s">
        <v>490</v>
      </c>
      <c r="E2500" s="138" t="str">
        <f>VLOOKUP(D2500,Empresas!$D$7:$E$92,2,0)</f>
        <v>DISTRIBUIDORA INTEGRAL PERUANA S.A.C.</v>
      </c>
      <c r="F2500" s="138" t="s">
        <v>170</v>
      </c>
      <c r="G2500" s="139">
        <f t="shared" si="408"/>
        <v>43</v>
      </c>
      <c r="H2500" s="139" t="str">
        <f>VLOOKUP(D2500,Empresas!$D$6:$L$92,7,0)</f>
        <v>Trimestral</v>
      </c>
      <c r="I2500" s="138" t="str">
        <f>VLOOKUP(VLOOKUP(D2500&amp;"|"&amp;B2500,Empresas!$I$7:$CB$92,G2500,0),Tablas!$A$3:$B$5,2,0)</f>
        <v>No aplica</v>
      </c>
      <c r="J2500" s="78"/>
      <c r="K2500" s="78"/>
      <c r="L2500" s="78"/>
      <c r="M2500" s="78"/>
      <c r="N2500" s="78"/>
      <c r="O2500" s="78"/>
      <c r="P2500" s="78"/>
      <c r="Q2500" s="78"/>
      <c r="R2500" s="78"/>
      <c r="S2500" s="78"/>
      <c r="T2500" s="78"/>
      <c r="U2500" s="78"/>
      <c r="V2500" s="78" t="str">
        <f>VLOOKUP(D2500,Empresas!$D$7:$CF$91,81,0)</f>
        <v>B</v>
      </c>
      <c r="W2500" s="78" t="str">
        <f>VLOOKUP(D2500,Empresas!$D$7:$M$91,10,0)</f>
        <v>General</v>
      </c>
      <c r="X2500" s="69" t="str">
        <f t="shared" ref="X2500:X2563" si="409">IF(OR(LEFT(F2500,5)="02.06",LEFT(F2500,5)="02.08",LEFT(F2500,5)="02.09",LEFT(F2500,5)="02.10",LEFT(F2500,5)="02.11",LEFT(F2500,5)="03.08",LEFT(F2500,5)="03.09",LEFT(F2500,5)="03.10"),"NO","SI")</f>
        <v>SI</v>
      </c>
      <c r="Y2500" s="153" t="str">
        <f t="shared" ref="Y2500:Y2563" si="410">IF(SUM(J2500:U2500)=0,"No aplica","Si aplica")</f>
        <v>No aplica</v>
      </c>
      <c r="Z2500" s="147">
        <f>IF(Y2500="No aplica",0,IF(I2500="no",0,IF(I2500="No aplica",0,IF(I2500="Si",1,IF(I2500="Fisico",1,IF(I2500="Electronico",2,VLOOKUP(C2500&amp;"|"&amp;B2500&amp;"|"&amp;D2500,Empresas!$C$6:$CC$92,G2500+6+1,0)))))))</f>
        <v>0</v>
      </c>
      <c r="AA2500" s="147">
        <f>IF(AND($I2500="Si",J2500=1),1,IF(AND($I2500="Fisico",J2500=1),1,IF(AND(J2500=1,$I2500="Electronico"),2,IF(J2500=1,VLOOKUP($C2500&amp;"|"&amp;$B2500&amp;"|"&amp;$D2500,Empresas!$C$6:$CC$92,$G2500+6+1,0),0))))</f>
        <v>0</v>
      </c>
      <c r="AB2500" s="147">
        <f>IF(AND($I2500="Si",K2500=1),1,IF(AND($I2500="Fisico",K2500=1),1,IF(AND(K2500=1,$I2500="Electronico"),2,IF(K2500=1,VLOOKUP($C2500&amp;"|"&amp;$B2500&amp;"|"&amp;$D2500,Empresas!$C$6:$CC$92,$G2500+6+1,0),0))))</f>
        <v>0</v>
      </c>
      <c r="AC2500" s="147">
        <f>IF(AND($I2500="Si",L2500=1),1,IF(AND($I2500="Fisico",L2500=1),1,IF(AND(L2500=1,$I2500="Electronico"),2,IF(L2500=1,VLOOKUP($C2500&amp;"|"&amp;$B2500&amp;"|"&amp;$D2500,Empresas!$C$6:$CC$92,$G2500+6+1,0),0))))</f>
        <v>0</v>
      </c>
      <c r="AD2500" s="147">
        <f>IF(AND($I2500="Si",M2500=1),1,IF(AND($I2500="Fisico",M2500=1),1,IF(AND(M2500=1,$I2500="Electronico"),2,IF(M2500=1,VLOOKUP($C2500&amp;"|"&amp;$B2500&amp;"|"&amp;$D2500,Empresas!$C$6:$CC$92,$G2500+6+1,0),0))))</f>
        <v>0</v>
      </c>
      <c r="AE2500" s="147">
        <f>IF(AND($I2500="Si",N2500=1),1,IF(AND($I2500="Fisico",N2500=1),1,IF(AND(N2500=1,$I2500="Electronico"),2,IF(N2500=1,VLOOKUP($C2500&amp;"|"&amp;$B2500&amp;"|"&amp;$D2500,Empresas!$C$6:$CC$92,$G2500+6+1,0),0))))</f>
        <v>0</v>
      </c>
      <c r="AF2500" s="147">
        <f>IF(AND($I2500="Si",O2500=1),1,IF(AND($I2500="Fisico",O2500=1),1,IF(AND(O2500=1,$I2500="Electronico"),2,IF(O2500=1,VLOOKUP($C2500&amp;"|"&amp;$B2500&amp;"|"&amp;$D2500,Empresas!$C$6:$CC$92,$G2500+6+1,0),0))))</f>
        <v>0</v>
      </c>
      <c r="AG2500" s="147">
        <f>IF(AND($I2500="Si",P2500=1),1,IF(AND($I2500="Fisico",P2500=1),1,IF(AND(P2500=1,$I2500="Electronico"),2,IF(P2500=1,VLOOKUP($C2500&amp;"|"&amp;$B2500&amp;"|"&amp;$D2500,Empresas!$C$6:$CC$92,$G2500+6+1,0),0))))</f>
        <v>0</v>
      </c>
      <c r="AH2500" s="147">
        <f>IF(AND($I2500="Si",Q2500=1),1,IF(AND($I2500="Fisico",Q2500=1),1,IF(AND(Q2500=1,$I2500="Electronico"),2,IF(Q2500=1,VLOOKUP($C2500&amp;"|"&amp;$B2500&amp;"|"&amp;$D2500,Empresas!$C$6:$CC$92,$G2500+6+1,0),0))))</f>
        <v>0</v>
      </c>
      <c r="AI2500" s="147">
        <f>IF(AND($I2500="Si",R2500=1),1,IF(AND($I2500="Fisico",R2500=1),1,IF(AND(R2500=1,$I2500="Electronico"),2,IF(R2500=1,VLOOKUP($C2500&amp;"|"&amp;$B2500&amp;"|"&amp;$D2500,Empresas!$C$6:$CC$92,$G2500+6+1,0),0))))</f>
        <v>0</v>
      </c>
      <c r="AJ2500" s="147">
        <f>IF(AND($I2500="Si",S2500=1),1,IF(AND($I2500="Fisico",S2500=1),1,IF(AND(S2500=1,$I2500="Electronico"),2,IF(S2500=1,VLOOKUP($C2500&amp;"|"&amp;$B2500&amp;"|"&amp;$D2500,Empresas!$C$6:$CC$92,$G2500+6+1,0),0))))</f>
        <v>0</v>
      </c>
      <c r="AK2500" s="147">
        <f>IF(AND($I2500="Si",T2500=1),1,IF(AND($I2500="Fisico",T2500=1),1,IF(AND(T2500=1,$I2500="Electronico"),2,IF(T2500=1,VLOOKUP($C2500&amp;"|"&amp;$B2500&amp;"|"&amp;$D2500,Empresas!$C$6:$CC$92,$G2500+6+1,0),0))))</f>
        <v>0</v>
      </c>
      <c r="AL2500" s="147">
        <f>IF(AND($I2500="Si",U2500=1),1,IF(AND($I2500="Fisico",U2500=1),1,IF(AND(U2500=1,$I2500="Electronico"),2,IF(U2500=1,VLOOKUP($C2500&amp;"|"&amp;$B2500&amp;"|"&amp;$D2500,Empresas!$C$6:$CC$92,$G2500+6+1,0),0))))</f>
        <v>0</v>
      </c>
      <c r="AM2500" s="149">
        <f t="shared" ref="AM2500:AM2563" si="411">SUM(AA2500:AL2500)</f>
        <v>0</v>
      </c>
      <c r="AN2500" s="149">
        <f t="shared" ref="AN2500:AN2563" si="412">Z2500*RIGHT($AM$2,2)*1</f>
        <v>0</v>
      </c>
      <c r="AO2500" s="152">
        <f t="shared" ref="AO2500:AO2563" si="413">IFERROR(AM2500/AN2500,0)</f>
        <v>0</v>
      </c>
    </row>
    <row r="2501" spans="1:41" x14ac:dyDescent="0.25">
      <c r="A2501" s="137" t="str">
        <f>VLOOKUP(D2501,Empresas!$D$7:$F$91,3,0)</f>
        <v>Yulisa</v>
      </c>
      <c r="B2501" s="138" t="str">
        <f>VLOOKUP(D2501,Empresas!$D$7:$G$91,4,0)</f>
        <v>Carmen D.</v>
      </c>
      <c r="C2501" s="138" t="s">
        <v>544</v>
      </c>
      <c r="D2501" s="138" t="s">
        <v>490</v>
      </c>
      <c r="E2501" s="138" t="str">
        <f>VLOOKUP(D2501,Empresas!$D$7:$E$92,2,0)</f>
        <v>DISTRIBUIDORA INTEGRAL PERUANA S.A.C.</v>
      </c>
      <c r="F2501" s="138" t="s">
        <v>171</v>
      </c>
      <c r="G2501" s="139">
        <f t="shared" si="408"/>
        <v>46</v>
      </c>
      <c r="H2501" s="139" t="str">
        <f>VLOOKUP(D2501,Empresas!$D$6:$L$92,7,0)</f>
        <v>Trimestral</v>
      </c>
      <c r="I2501" s="138" t="str">
        <f>VLOOKUP(VLOOKUP(D2501&amp;"|"&amp;B2501,Empresas!$I$7:$CB$92,G2501,0),Tablas!$A$3:$B$5,2,0)</f>
        <v>No aplica</v>
      </c>
      <c r="J2501" s="78"/>
      <c r="K2501" s="78"/>
      <c r="L2501" s="78"/>
      <c r="M2501" s="78"/>
      <c r="N2501" s="78"/>
      <c r="O2501" s="78"/>
      <c r="P2501" s="78"/>
      <c r="Q2501" s="78"/>
      <c r="R2501" s="78"/>
      <c r="S2501" s="78"/>
      <c r="T2501" s="78"/>
      <c r="U2501" s="78"/>
      <c r="V2501" s="78" t="str">
        <f>VLOOKUP(D2501,Empresas!$D$7:$CF$91,81,0)</f>
        <v>B</v>
      </c>
      <c r="W2501" s="78" t="str">
        <f>VLOOKUP(D2501,Empresas!$D$7:$M$91,10,0)</f>
        <v>General</v>
      </c>
      <c r="X2501" s="69" t="str">
        <f t="shared" si="409"/>
        <v>SI</v>
      </c>
      <c r="Y2501" s="153" t="str">
        <f t="shared" si="410"/>
        <v>No aplica</v>
      </c>
      <c r="Z2501" s="147">
        <f>IF(Y2501="No aplica",0,IF(I2501="no",0,IF(I2501="No aplica",0,IF(I2501="Si",1,IF(I2501="Fisico",1,IF(I2501="Electronico",2,VLOOKUP(C2501&amp;"|"&amp;B2501&amp;"|"&amp;D2501,Empresas!$C$6:$CC$92,G2501+6+1,0)))))))</f>
        <v>0</v>
      </c>
      <c r="AA2501" s="147">
        <f>IF(AND($I2501="Si",J2501=1),1,IF(AND($I2501="Fisico",J2501=1),1,IF(AND(J2501=1,$I2501="Electronico"),2,IF(J2501=1,VLOOKUP($C2501&amp;"|"&amp;$B2501&amp;"|"&amp;$D2501,Empresas!$C$6:$CC$92,$G2501+6+1,0),0))))</f>
        <v>0</v>
      </c>
      <c r="AB2501" s="147">
        <f>IF(AND($I2501="Si",K2501=1),1,IF(AND($I2501="Fisico",K2501=1),1,IF(AND(K2501=1,$I2501="Electronico"),2,IF(K2501=1,VLOOKUP($C2501&amp;"|"&amp;$B2501&amp;"|"&amp;$D2501,Empresas!$C$6:$CC$92,$G2501+6+1,0),0))))</f>
        <v>0</v>
      </c>
      <c r="AC2501" s="147">
        <f>IF(AND($I2501="Si",L2501=1),1,IF(AND($I2501="Fisico",L2501=1),1,IF(AND(L2501=1,$I2501="Electronico"),2,IF(L2501=1,VLOOKUP($C2501&amp;"|"&amp;$B2501&amp;"|"&amp;$D2501,Empresas!$C$6:$CC$92,$G2501+6+1,0),0))))</f>
        <v>0</v>
      </c>
      <c r="AD2501" s="147">
        <f>IF(AND($I2501="Si",M2501=1),1,IF(AND($I2501="Fisico",M2501=1),1,IF(AND(M2501=1,$I2501="Electronico"),2,IF(M2501=1,VLOOKUP($C2501&amp;"|"&amp;$B2501&amp;"|"&amp;$D2501,Empresas!$C$6:$CC$92,$G2501+6+1,0),0))))</f>
        <v>0</v>
      </c>
      <c r="AE2501" s="147">
        <f>IF(AND($I2501="Si",N2501=1),1,IF(AND($I2501="Fisico",N2501=1),1,IF(AND(N2501=1,$I2501="Electronico"),2,IF(N2501=1,VLOOKUP($C2501&amp;"|"&amp;$B2501&amp;"|"&amp;$D2501,Empresas!$C$6:$CC$92,$G2501+6+1,0),0))))</f>
        <v>0</v>
      </c>
      <c r="AF2501" s="147">
        <f>IF(AND($I2501="Si",O2501=1),1,IF(AND($I2501="Fisico",O2501=1),1,IF(AND(O2501=1,$I2501="Electronico"),2,IF(O2501=1,VLOOKUP($C2501&amp;"|"&amp;$B2501&amp;"|"&amp;$D2501,Empresas!$C$6:$CC$92,$G2501+6+1,0),0))))</f>
        <v>0</v>
      </c>
      <c r="AG2501" s="147">
        <f>IF(AND($I2501="Si",P2501=1),1,IF(AND($I2501="Fisico",P2501=1),1,IF(AND(P2501=1,$I2501="Electronico"),2,IF(P2501=1,VLOOKUP($C2501&amp;"|"&amp;$B2501&amp;"|"&amp;$D2501,Empresas!$C$6:$CC$92,$G2501+6+1,0),0))))</f>
        <v>0</v>
      </c>
      <c r="AH2501" s="147">
        <f>IF(AND($I2501="Si",Q2501=1),1,IF(AND($I2501="Fisico",Q2501=1),1,IF(AND(Q2501=1,$I2501="Electronico"),2,IF(Q2501=1,VLOOKUP($C2501&amp;"|"&amp;$B2501&amp;"|"&amp;$D2501,Empresas!$C$6:$CC$92,$G2501+6+1,0),0))))</f>
        <v>0</v>
      </c>
      <c r="AI2501" s="147">
        <f>IF(AND($I2501="Si",R2501=1),1,IF(AND($I2501="Fisico",R2501=1),1,IF(AND(R2501=1,$I2501="Electronico"),2,IF(R2501=1,VLOOKUP($C2501&amp;"|"&amp;$B2501&amp;"|"&amp;$D2501,Empresas!$C$6:$CC$92,$G2501+6+1,0),0))))</f>
        <v>0</v>
      </c>
      <c r="AJ2501" s="147">
        <f>IF(AND($I2501="Si",S2501=1),1,IF(AND($I2501="Fisico",S2501=1),1,IF(AND(S2501=1,$I2501="Electronico"),2,IF(S2501=1,VLOOKUP($C2501&amp;"|"&amp;$B2501&amp;"|"&amp;$D2501,Empresas!$C$6:$CC$92,$G2501+6+1,0),0))))</f>
        <v>0</v>
      </c>
      <c r="AK2501" s="147">
        <f>IF(AND($I2501="Si",T2501=1),1,IF(AND($I2501="Fisico",T2501=1),1,IF(AND(T2501=1,$I2501="Electronico"),2,IF(T2501=1,VLOOKUP($C2501&amp;"|"&amp;$B2501&amp;"|"&amp;$D2501,Empresas!$C$6:$CC$92,$G2501+6+1,0),0))))</f>
        <v>0</v>
      </c>
      <c r="AL2501" s="147">
        <f>IF(AND($I2501="Si",U2501=1),1,IF(AND($I2501="Fisico",U2501=1),1,IF(AND(U2501=1,$I2501="Electronico"),2,IF(U2501=1,VLOOKUP($C2501&amp;"|"&amp;$B2501&amp;"|"&amp;$D2501,Empresas!$C$6:$CC$92,$G2501+6+1,0),0))))</f>
        <v>0</v>
      </c>
      <c r="AM2501" s="149">
        <f t="shared" si="411"/>
        <v>0</v>
      </c>
      <c r="AN2501" s="149">
        <f t="shared" si="412"/>
        <v>0</v>
      </c>
      <c r="AO2501" s="152">
        <f t="shared" si="413"/>
        <v>0</v>
      </c>
    </row>
    <row r="2502" spans="1:41" x14ac:dyDescent="0.25">
      <c r="A2502" s="140" t="str">
        <f>VLOOKUP(D2502,Empresas!$D$7:$F$91,3,0)</f>
        <v>Yulisa</v>
      </c>
      <c r="B2502" s="141" t="str">
        <f>VLOOKUP(D2502,Empresas!$D$7:$G$91,4,0)</f>
        <v>Carmen D.</v>
      </c>
      <c r="C2502" s="141" t="s">
        <v>544</v>
      </c>
      <c r="D2502" s="141" t="s">
        <v>490</v>
      </c>
      <c r="E2502" s="141" t="str">
        <f>VLOOKUP(D2502,Empresas!$D$7:$E$92,2,0)</f>
        <v>DISTRIBUIDORA INTEGRAL PERUANA S.A.C.</v>
      </c>
      <c r="F2502" s="141" t="s">
        <v>172</v>
      </c>
      <c r="G2502" s="142">
        <f>+Empresas!$BF$2</f>
        <v>50</v>
      </c>
      <c r="H2502" s="142" t="str">
        <f>VLOOKUP(D2502,Empresas!$D$6:$L$92,7,0)</f>
        <v>Trimestral</v>
      </c>
      <c r="I2502" s="141" t="str">
        <f>VLOOKUP(VLOOKUP(D2502&amp;"|"&amp;B2502,Empresas!$I$7:$CB$92,G2502,0),Tablas!$A$8:$B$10,2,0)</f>
        <v>Electronico</v>
      </c>
      <c r="J2502" s="78">
        <v>1</v>
      </c>
      <c r="K2502" s="78">
        <v>1</v>
      </c>
      <c r="L2502" s="78">
        <v>1</v>
      </c>
      <c r="M2502" s="78">
        <v>1</v>
      </c>
      <c r="N2502" s="78">
        <v>1</v>
      </c>
      <c r="O2502" s="78">
        <v>1</v>
      </c>
      <c r="P2502" s="78">
        <v>1</v>
      </c>
      <c r="Q2502" s="78">
        <v>1</v>
      </c>
      <c r="R2502" s="78"/>
      <c r="S2502" s="78"/>
      <c r="T2502" s="78"/>
      <c r="U2502" s="78"/>
      <c r="V2502" s="78" t="str">
        <f>VLOOKUP(D2502,Empresas!$D$7:$CF$91,81,0)</f>
        <v>B</v>
      </c>
      <c r="W2502" s="78" t="str">
        <f>VLOOKUP(D2502,Empresas!$D$7:$M$91,10,0)</f>
        <v>General</v>
      </c>
      <c r="X2502" s="69" t="str">
        <f t="shared" si="409"/>
        <v>SI</v>
      </c>
      <c r="Y2502" s="153" t="str">
        <f t="shared" si="410"/>
        <v>Si aplica</v>
      </c>
      <c r="Z2502" s="147">
        <f>IF(Y2502="No aplica",0,IF(I2502="no",0,IF(I2502="No aplica",0,IF(I2502="Si",1,IF(I2502="Fisico",1,IF(I2502="Electronico",2,VLOOKUP(C2502&amp;"|"&amp;B2502&amp;"|"&amp;D2502,Empresas!$C$6:$CC$92,G2502+6+1,0)))))))</f>
        <v>2</v>
      </c>
      <c r="AA2502" s="147">
        <f>IF(AND($I2502="Si",J2502=1),1,IF(AND($I2502="Fisico",J2502=1),1,IF(AND(J2502=1,$I2502="Electronico"),2,IF(J2502=1,VLOOKUP($C2502&amp;"|"&amp;$B2502&amp;"|"&amp;$D2502,Empresas!$C$6:$CC$92,$G2502+6+1,0),0))))</f>
        <v>2</v>
      </c>
      <c r="AB2502" s="147">
        <f>IF(AND($I2502="Si",K2502=1),1,IF(AND($I2502="Fisico",K2502=1),1,IF(AND(K2502=1,$I2502="Electronico"),2,IF(K2502=1,VLOOKUP($C2502&amp;"|"&amp;$B2502&amp;"|"&amp;$D2502,Empresas!$C$6:$CC$92,$G2502+6+1,0),0))))</f>
        <v>2</v>
      </c>
      <c r="AC2502" s="147">
        <f>IF(AND($I2502="Si",L2502=1),1,IF(AND($I2502="Fisico",L2502=1),1,IF(AND(L2502=1,$I2502="Electronico"),2,IF(L2502=1,VLOOKUP($C2502&amp;"|"&amp;$B2502&amp;"|"&amp;$D2502,Empresas!$C$6:$CC$92,$G2502+6+1,0),0))))</f>
        <v>2</v>
      </c>
      <c r="AD2502" s="147">
        <f>IF(AND($I2502="Si",M2502=1),1,IF(AND($I2502="Fisico",M2502=1),1,IF(AND(M2502=1,$I2502="Electronico"),2,IF(M2502=1,VLOOKUP($C2502&amp;"|"&amp;$B2502&amp;"|"&amp;$D2502,Empresas!$C$6:$CC$92,$G2502+6+1,0),0))))</f>
        <v>2</v>
      </c>
      <c r="AE2502" s="147">
        <f>IF(AND($I2502="Si",N2502=1),1,IF(AND($I2502="Fisico",N2502=1),1,IF(AND(N2502=1,$I2502="Electronico"),2,IF(N2502=1,VLOOKUP($C2502&amp;"|"&amp;$B2502&amp;"|"&amp;$D2502,Empresas!$C$6:$CC$92,$G2502+6+1,0),0))))</f>
        <v>2</v>
      </c>
      <c r="AF2502" s="147">
        <f>IF(AND($I2502="Si",O2502=1),1,IF(AND($I2502="Fisico",O2502=1),1,IF(AND(O2502=1,$I2502="Electronico"),2,IF(O2502=1,VLOOKUP($C2502&amp;"|"&amp;$B2502&amp;"|"&amp;$D2502,Empresas!$C$6:$CC$92,$G2502+6+1,0),0))))</f>
        <v>2</v>
      </c>
      <c r="AG2502" s="147">
        <f>IF(AND($I2502="Si",P2502=1),1,IF(AND($I2502="Fisico",P2502=1),1,IF(AND(P2502=1,$I2502="Electronico"),2,IF(P2502=1,VLOOKUP($C2502&amp;"|"&amp;$B2502&amp;"|"&amp;$D2502,Empresas!$C$6:$CC$92,$G2502+6+1,0),0))))</f>
        <v>2</v>
      </c>
      <c r="AH2502" s="147">
        <f>IF(AND($I2502="Si",Q2502=1),1,IF(AND($I2502="Fisico",Q2502=1),1,IF(AND(Q2502=1,$I2502="Electronico"),2,IF(Q2502=1,VLOOKUP($C2502&amp;"|"&amp;$B2502&amp;"|"&amp;$D2502,Empresas!$C$6:$CC$92,$G2502+6+1,0),0))))</f>
        <v>2</v>
      </c>
      <c r="AI2502" s="147">
        <f>IF(AND($I2502="Si",R2502=1),1,IF(AND($I2502="Fisico",R2502=1),1,IF(AND(R2502=1,$I2502="Electronico"),2,IF(R2502=1,VLOOKUP($C2502&amp;"|"&amp;$B2502&amp;"|"&amp;$D2502,Empresas!$C$6:$CC$92,$G2502+6+1,0),0))))</f>
        <v>0</v>
      </c>
      <c r="AJ2502" s="147">
        <f>IF(AND($I2502="Si",S2502=1),1,IF(AND($I2502="Fisico",S2502=1),1,IF(AND(S2502=1,$I2502="Electronico"),2,IF(S2502=1,VLOOKUP($C2502&amp;"|"&amp;$B2502&amp;"|"&amp;$D2502,Empresas!$C$6:$CC$92,$G2502+6+1,0),0))))</f>
        <v>0</v>
      </c>
      <c r="AK2502" s="147">
        <f>IF(AND($I2502="Si",T2502=1),1,IF(AND($I2502="Fisico",T2502=1),1,IF(AND(T2502=1,$I2502="Electronico"),2,IF(T2502=1,VLOOKUP($C2502&amp;"|"&amp;$B2502&amp;"|"&amp;$D2502,Empresas!$C$6:$CC$92,$G2502+6+1,0),0))))</f>
        <v>0</v>
      </c>
      <c r="AL2502" s="147">
        <f>IF(AND($I2502="Si",U2502=1),1,IF(AND($I2502="Fisico",U2502=1),1,IF(AND(U2502=1,$I2502="Electronico"),2,IF(U2502=1,VLOOKUP($C2502&amp;"|"&amp;$B2502&amp;"|"&amp;$D2502,Empresas!$C$6:$CC$92,$G2502+6+1,0),0))))</f>
        <v>0</v>
      </c>
      <c r="AM2502" s="149">
        <f t="shared" si="411"/>
        <v>16</v>
      </c>
      <c r="AN2502" s="149">
        <f t="shared" si="412"/>
        <v>16</v>
      </c>
      <c r="AO2502" s="152">
        <f t="shared" si="413"/>
        <v>1</v>
      </c>
    </row>
    <row r="2503" spans="1:41" x14ac:dyDescent="0.25">
      <c r="A2503" s="140" t="str">
        <f>VLOOKUP(D2503,Empresas!$D$7:$F$91,3,0)</f>
        <v>Yulisa</v>
      </c>
      <c r="B2503" s="141" t="str">
        <f>VLOOKUP(D2503,Empresas!$D$7:$G$91,4,0)</f>
        <v>Carmen D.</v>
      </c>
      <c r="C2503" s="141" t="s">
        <v>544</v>
      </c>
      <c r="D2503" s="141" t="s">
        <v>490</v>
      </c>
      <c r="E2503" s="141" t="str">
        <f>VLOOKUP(D2503,Empresas!$D$7:$E$92,2,0)</f>
        <v>DISTRIBUIDORA INTEGRAL PERUANA S.A.C.</v>
      </c>
      <c r="F2503" s="141" t="s">
        <v>173</v>
      </c>
      <c r="G2503" s="142">
        <f>+G2502+1</f>
        <v>51</v>
      </c>
      <c r="H2503" s="142" t="str">
        <f>VLOOKUP(D2503,Empresas!$D$6:$L$92,7,0)</f>
        <v>Trimestral</v>
      </c>
      <c r="I2503" s="141" t="str">
        <f>VLOOKUP(VLOOKUP(D2503&amp;"|"&amp;B2503,Empresas!$I$7:$CB$92,G2503,0),Tablas!$A$8:$B$10,2,0)</f>
        <v>Electronico</v>
      </c>
      <c r="J2503" s="78">
        <v>1</v>
      </c>
      <c r="K2503" s="78">
        <v>1</v>
      </c>
      <c r="L2503" s="78">
        <v>1</v>
      </c>
      <c r="M2503" s="78">
        <v>1</v>
      </c>
      <c r="N2503" s="78">
        <v>1</v>
      </c>
      <c r="O2503" s="78">
        <v>1</v>
      </c>
      <c r="P2503" s="78">
        <v>1</v>
      </c>
      <c r="Q2503" s="78">
        <v>1</v>
      </c>
      <c r="R2503" s="78"/>
      <c r="S2503" s="78"/>
      <c r="T2503" s="78"/>
      <c r="U2503" s="78"/>
      <c r="V2503" s="78" t="str">
        <f>VLOOKUP(D2503,Empresas!$D$7:$CF$91,81,0)</f>
        <v>B</v>
      </c>
      <c r="W2503" s="78" t="str">
        <f>VLOOKUP(D2503,Empresas!$D$7:$M$91,10,0)</f>
        <v>General</v>
      </c>
      <c r="X2503" s="69" t="str">
        <f t="shared" si="409"/>
        <v>SI</v>
      </c>
      <c r="Y2503" s="153" t="str">
        <f t="shared" si="410"/>
        <v>Si aplica</v>
      </c>
      <c r="Z2503" s="147">
        <f>IF(Y2503="No aplica",0,IF(I2503="no",0,IF(I2503="No aplica",0,IF(I2503="Si",1,IF(I2503="Fisico",1,IF(I2503="Electronico",2,VLOOKUP(C2503&amp;"|"&amp;B2503&amp;"|"&amp;D2503,Empresas!$C$6:$CC$92,G2503+6+1,0)))))))</f>
        <v>2</v>
      </c>
      <c r="AA2503" s="147">
        <f>IF(AND($I2503="Si",J2503=1),1,IF(AND($I2503="Fisico",J2503=1),1,IF(AND(J2503=1,$I2503="Electronico"),2,IF(J2503=1,VLOOKUP($C2503&amp;"|"&amp;$B2503&amp;"|"&amp;$D2503,Empresas!$C$6:$CC$92,$G2503+6+1,0),0))))</f>
        <v>2</v>
      </c>
      <c r="AB2503" s="147">
        <f>IF(AND($I2503="Si",K2503=1),1,IF(AND($I2503="Fisico",K2503=1),1,IF(AND(K2503=1,$I2503="Electronico"),2,IF(K2503=1,VLOOKUP($C2503&amp;"|"&amp;$B2503&amp;"|"&amp;$D2503,Empresas!$C$6:$CC$92,$G2503+6+1,0),0))))</f>
        <v>2</v>
      </c>
      <c r="AC2503" s="147">
        <f>IF(AND($I2503="Si",L2503=1),1,IF(AND($I2503="Fisico",L2503=1),1,IF(AND(L2503=1,$I2503="Electronico"),2,IF(L2503=1,VLOOKUP($C2503&amp;"|"&amp;$B2503&amp;"|"&amp;$D2503,Empresas!$C$6:$CC$92,$G2503+6+1,0),0))))</f>
        <v>2</v>
      </c>
      <c r="AD2503" s="147">
        <f>IF(AND($I2503="Si",M2503=1),1,IF(AND($I2503="Fisico",M2503=1),1,IF(AND(M2503=1,$I2503="Electronico"),2,IF(M2503=1,VLOOKUP($C2503&amp;"|"&amp;$B2503&amp;"|"&amp;$D2503,Empresas!$C$6:$CC$92,$G2503+6+1,0),0))))</f>
        <v>2</v>
      </c>
      <c r="AE2503" s="147">
        <f>IF(AND($I2503="Si",N2503=1),1,IF(AND($I2503="Fisico",N2503=1),1,IF(AND(N2503=1,$I2503="Electronico"),2,IF(N2503=1,VLOOKUP($C2503&amp;"|"&amp;$B2503&amp;"|"&amp;$D2503,Empresas!$C$6:$CC$92,$G2503+6+1,0),0))))</f>
        <v>2</v>
      </c>
      <c r="AF2503" s="147">
        <f>IF(AND($I2503="Si",O2503=1),1,IF(AND($I2503="Fisico",O2503=1),1,IF(AND(O2503=1,$I2503="Electronico"),2,IF(O2503=1,VLOOKUP($C2503&amp;"|"&amp;$B2503&amp;"|"&amp;$D2503,Empresas!$C$6:$CC$92,$G2503+6+1,0),0))))</f>
        <v>2</v>
      </c>
      <c r="AG2503" s="147">
        <f>IF(AND($I2503="Si",P2503=1),1,IF(AND($I2503="Fisico",P2503=1),1,IF(AND(P2503=1,$I2503="Electronico"),2,IF(P2503=1,VLOOKUP($C2503&amp;"|"&amp;$B2503&amp;"|"&amp;$D2503,Empresas!$C$6:$CC$92,$G2503+6+1,0),0))))</f>
        <v>2</v>
      </c>
      <c r="AH2503" s="147">
        <f>IF(AND($I2503="Si",Q2503=1),1,IF(AND($I2503="Fisico",Q2503=1),1,IF(AND(Q2503=1,$I2503="Electronico"),2,IF(Q2503=1,VLOOKUP($C2503&amp;"|"&amp;$B2503&amp;"|"&amp;$D2503,Empresas!$C$6:$CC$92,$G2503+6+1,0),0))))</f>
        <v>2</v>
      </c>
      <c r="AI2503" s="147">
        <f>IF(AND($I2503="Si",R2503=1),1,IF(AND($I2503="Fisico",R2503=1),1,IF(AND(R2503=1,$I2503="Electronico"),2,IF(R2503=1,VLOOKUP($C2503&amp;"|"&amp;$B2503&amp;"|"&amp;$D2503,Empresas!$C$6:$CC$92,$G2503+6+1,0),0))))</f>
        <v>0</v>
      </c>
      <c r="AJ2503" s="147">
        <f>IF(AND($I2503="Si",S2503=1),1,IF(AND($I2503="Fisico",S2503=1),1,IF(AND(S2503=1,$I2503="Electronico"),2,IF(S2503=1,VLOOKUP($C2503&amp;"|"&amp;$B2503&amp;"|"&amp;$D2503,Empresas!$C$6:$CC$92,$G2503+6+1,0),0))))</f>
        <v>0</v>
      </c>
      <c r="AK2503" s="147">
        <f>IF(AND($I2503="Si",T2503=1),1,IF(AND($I2503="Fisico",T2503=1),1,IF(AND(T2503=1,$I2503="Electronico"),2,IF(T2503=1,VLOOKUP($C2503&amp;"|"&amp;$B2503&amp;"|"&amp;$D2503,Empresas!$C$6:$CC$92,$G2503+6+1,0),0))))</f>
        <v>0</v>
      </c>
      <c r="AL2503" s="147">
        <f>IF(AND($I2503="Si",U2503=1),1,IF(AND($I2503="Fisico",U2503=1),1,IF(AND(U2503=1,$I2503="Electronico"),2,IF(U2503=1,VLOOKUP($C2503&amp;"|"&amp;$B2503&amp;"|"&amp;$D2503,Empresas!$C$6:$CC$92,$G2503+6+1,0),0))))</f>
        <v>0</v>
      </c>
      <c r="AM2503" s="149">
        <f t="shared" si="411"/>
        <v>16</v>
      </c>
      <c r="AN2503" s="149">
        <f t="shared" si="412"/>
        <v>16</v>
      </c>
      <c r="AO2503" s="152">
        <f t="shared" si="413"/>
        <v>1</v>
      </c>
    </row>
    <row r="2504" spans="1:41" x14ac:dyDescent="0.25">
      <c r="A2504" s="140" t="str">
        <f>VLOOKUP(D2504,Empresas!$D$7:$F$91,3,0)</f>
        <v>Yulisa</v>
      </c>
      <c r="B2504" s="141" t="str">
        <f>VLOOKUP(D2504,Empresas!$D$7:$G$91,4,0)</f>
        <v>Carmen D.</v>
      </c>
      <c r="C2504" s="141" t="s">
        <v>544</v>
      </c>
      <c r="D2504" s="141" t="s">
        <v>490</v>
      </c>
      <c r="E2504" s="141" t="str">
        <f>VLOOKUP(D2504,Empresas!$D$7:$E$92,2,0)</f>
        <v>DISTRIBUIDORA INTEGRAL PERUANA S.A.C.</v>
      </c>
      <c r="F2504" s="141" t="s">
        <v>174</v>
      </c>
      <c r="G2504" s="142">
        <f t="shared" ref="G2504:G2512" si="414">+G2503+1</f>
        <v>52</v>
      </c>
      <c r="H2504" s="142" t="str">
        <f>VLOOKUP(D2504,Empresas!$D$6:$L$92,7,0)</f>
        <v>Trimestral</v>
      </c>
      <c r="I2504" s="141" t="str">
        <f>VLOOKUP(VLOOKUP(D2504&amp;"|"&amp;B2504,Empresas!$I$7:$CB$92,G2504,0),Tablas!$A$8:$B$10,2,0)</f>
        <v>Fisico</v>
      </c>
      <c r="J2504" s="78">
        <v>2</v>
      </c>
      <c r="K2504" s="78">
        <v>2</v>
      </c>
      <c r="L2504" s="78">
        <v>2</v>
      </c>
      <c r="M2504" s="78">
        <v>2</v>
      </c>
      <c r="N2504" s="78">
        <v>2</v>
      </c>
      <c r="O2504" s="78">
        <v>2</v>
      </c>
      <c r="P2504" s="78">
        <v>2</v>
      </c>
      <c r="Q2504" s="78">
        <v>2</v>
      </c>
      <c r="R2504" s="78"/>
      <c r="S2504" s="78"/>
      <c r="T2504" s="78"/>
      <c r="U2504" s="78"/>
      <c r="V2504" s="78" t="str">
        <f>VLOOKUP(D2504,Empresas!$D$7:$CF$91,81,0)</f>
        <v>B</v>
      </c>
      <c r="W2504" s="78" t="str">
        <f>VLOOKUP(D2504,Empresas!$D$7:$M$91,10,0)</f>
        <v>General</v>
      </c>
      <c r="X2504" s="69" t="str">
        <f t="shared" si="409"/>
        <v>SI</v>
      </c>
      <c r="Y2504" s="153" t="str">
        <f t="shared" si="410"/>
        <v>Si aplica</v>
      </c>
      <c r="Z2504" s="147">
        <f>IF(Y2504="No aplica",0,IF(I2504="no",0,IF(I2504="No aplica",0,IF(I2504="Si",1,IF(I2504="Fisico",1,IF(I2504="Electronico",2,VLOOKUP(C2504&amp;"|"&amp;B2504&amp;"|"&amp;D2504,Empresas!$C$6:$CC$92,G2504+6+1,0)))))))</f>
        <v>1</v>
      </c>
      <c r="AA2504" s="147">
        <f>IF(AND($I2504="Si",J2504=1),1,IF(AND($I2504="Fisico",J2504=1),1,IF(AND(J2504=1,$I2504="Electronico"),2,IF(J2504=1,VLOOKUP($C2504&amp;"|"&amp;$B2504&amp;"|"&amp;$D2504,Empresas!$C$6:$CC$92,$G2504+6+1,0),0))))</f>
        <v>0</v>
      </c>
      <c r="AB2504" s="147">
        <f>IF(AND($I2504="Si",K2504=1),1,IF(AND($I2504="Fisico",K2504=1),1,IF(AND(K2504=1,$I2504="Electronico"),2,IF(K2504=1,VLOOKUP($C2504&amp;"|"&amp;$B2504&amp;"|"&amp;$D2504,Empresas!$C$6:$CC$92,$G2504+6+1,0),0))))</f>
        <v>0</v>
      </c>
      <c r="AC2504" s="147">
        <f>IF(AND($I2504="Si",L2504=1),1,IF(AND($I2504="Fisico",L2504=1),1,IF(AND(L2504=1,$I2504="Electronico"),2,IF(L2504=1,VLOOKUP($C2504&amp;"|"&amp;$B2504&amp;"|"&amp;$D2504,Empresas!$C$6:$CC$92,$G2504+6+1,0),0))))</f>
        <v>0</v>
      </c>
      <c r="AD2504" s="147">
        <f>IF(AND($I2504="Si",M2504=1),1,IF(AND($I2504="Fisico",M2504=1),1,IF(AND(M2504=1,$I2504="Electronico"),2,IF(M2504=1,VLOOKUP($C2504&amp;"|"&amp;$B2504&amp;"|"&amp;$D2504,Empresas!$C$6:$CC$92,$G2504+6+1,0),0))))</f>
        <v>0</v>
      </c>
      <c r="AE2504" s="147">
        <f>IF(AND($I2504="Si",N2504=1),1,IF(AND($I2504="Fisico",N2504=1),1,IF(AND(N2504=1,$I2504="Electronico"),2,IF(N2504=1,VLOOKUP($C2504&amp;"|"&amp;$B2504&amp;"|"&amp;$D2504,Empresas!$C$6:$CC$92,$G2504+6+1,0),0))))</f>
        <v>0</v>
      </c>
      <c r="AF2504" s="147">
        <f>IF(AND($I2504="Si",O2504=1),1,IF(AND($I2504="Fisico",O2504=1),1,IF(AND(O2504=1,$I2504="Electronico"),2,IF(O2504=1,VLOOKUP($C2504&amp;"|"&amp;$B2504&amp;"|"&amp;$D2504,Empresas!$C$6:$CC$92,$G2504+6+1,0),0))))</f>
        <v>0</v>
      </c>
      <c r="AG2504" s="147">
        <f>IF(AND($I2504="Si",P2504=1),1,IF(AND($I2504="Fisico",P2504=1),1,IF(AND(P2504=1,$I2504="Electronico"),2,IF(P2504=1,VLOOKUP($C2504&amp;"|"&amp;$B2504&amp;"|"&amp;$D2504,Empresas!$C$6:$CC$92,$G2504+6+1,0),0))))</f>
        <v>0</v>
      </c>
      <c r="AH2504" s="147">
        <f>IF(AND($I2504="Si",Q2504=1),1,IF(AND($I2504="Fisico",Q2504=1),1,IF(AND(Q2504=1,$I2504="Electronico"),2,IF(Q2504=1,VLOOKUP($C2504&amp;"|"&amp;$B2504&amp;"|"&amp;$D2504,Empresas!$C$6:$CC$92,$G2504+6+1,0),0))))</f>
        <v>0</v>
      </c>
      <c r="AI2504" s="147">
        <f>IF(AND($I2504="Si",R2504=1),1,IF(AND($I2504="Fisico",R2504=1),1,IF(AND(R2504=1,$I2504="Electronico"),2,IF(R2504=1,VLOOKUP($C2504&amp;"|"&amp;$B2504&amp;"|"&amp;$D2504,Empresas!$C$6:$CC$92,$G2504+6+1,0),0))))</f>
        <v>0</v>
      </c>
      <c r="AJ2504" s="147">
        <f>IF(AND($I2504="Si",S2504=1),1,IF(AND($I2504="Fisico",S2504=1),1,IF(AND(S2504=1,$I2504="Electronico"),2,IF(S2504=1,VLOOKUP($C2504&amp;"|"&amp;$B2504&amp;"|"&amp;$D2504,Empresas!$C$6:$CC$92,$G2504+6+1,0),0))))</f>
        <v>0</v>
      </c>
      <c r="AK2504" s="147">
        <f>IF(AND($I2504="Si",T2504=1),1,IF(AND($I2504="Fisico",T2504=1),1,IF(AND(T2504=1,$I2504="Electronico"),2,IF(T2504=1,VLOOKUP($C2504&amp;"|"&amp;$B2504&amp;"|"&amp;$D2504,Empresas!$C$6:$CC$92,$G2504+6+1,0),0))))</f>
        <v>0</v>
      </c>
      <c r="AL2504" s="147">
        <f>IF(AND($I2504="Si",U2504=1),1,IF(AND($I2504="Fisico",U2504=1),1,IF(AND(U2504=1,$I2504="Electronico"),2,IF(U2504=1,VLOOKUP($C2504&amp;"|"&amp;$B2504&amp;"|"&amp;$D2504,Empresas!$C$6:$CC$92,$G2504+6+1,0),0))))</f>
        <v>0</v>
      </c>
      <c r="AM2504" s="149">
        <f t="shared" si="411"/>
        <v>0</v>
      </c>
      <c r="AN2504" s="149">
        <f t="shared" si="412"/>
        <v>8</v>
      </c>
      <c r="AO2504" s="152">
        <f t="shared" si="413"/>
        <v>0</v>
      </c>
    </row>
    <row r="2505" spans="1:41" x14ac:dyDescent="0.25">
      <c r="A2505" s="140" t="str">
        <f>VLOOKUP(D2505,Empresas!$D$7:$F$91,3,0)</f>
        <v>Yulisa</v>
      </c>
      <c r="B2505" s="141" t="str">
        <f>VLOOKUP(D2505,Empresas!$D$7:$G$91,4,0)</f>
        <v>Carmen D.</v>
      </c>
      <c r="C2505" s="141" t="s">
        <v>544</v>
      </c>
      <c r="D2505" s="141" t="s">
        <v>490</v>
      </c>
      <c r="E2505" s="141" t="str">
        <f>VLOOKUP(D2505,Empresas!$D$7:$E$92,2,0)</f>
        <v>DISTRIBUIDORA INTEGRAL PERUANA S.A.C.</v>
      </c>
      <c r="F2505" s="141" t="s">
        <v>175</v>
      </c>
      <c r="G2505" s="142">
        <f t="shared" si="414"/>
        <v>53</v>
      </c>
      <c r="H2505" s="142" t="str">
        <f>VLOOKUP(D2505,Empresas!$D$6:$L$92,7,0)</f>
        <v>Trimestral</v>
      </c>
      <c r="I2505" s="141" t="str">
        <f>VLOOKUP(VLOOKUP(D2505&amp;"|"&amp;B2505,Empresas!$I$7:$CB$92,G2505,0),Tablas!$A$8:$B$10,2,0)</f>
        <v>No aplica</v>
      </c>
      <c r="J2505" s="78"/>
      <c r="K2505" s="78"/>
      <c r="L2505" s="78"/>
      <c r="M2505" s="78"/>
      <c r="N2505" s="78"/>
      <c r="O2505" s="78"/>
      <c r="P2505" s="78"/>
      <c r="Q2505" s="78"/>
      <c r="R2505" s="78"/>
      <c r="S2505" s="78"/>
      <c r="T2505" s="78"/>
      <c r="U2505" s="78"/>
      <c r="V2505" s="78" t="str">
        <f>VLOOKUP(D2505,Empresas!$D$7:$CF$91,81,0)</f>
        <v>B</v>
      </c>
      <c r="W2505" s="78" t="str">
        <f>VLOOKUP(D2505,Empresas!$D$7:$M$91,10,0)</f>
        <v>General</v>
      </c>
      <c r="X2505" s="69" t="str">
        <f t="shared" si="409"/>
        <v>SI</v>
      </c>
      <c r="Y2505" s="153" t="str">
        <f t="shared" si="410"/>
        <v>No aplica</v>
      </c>
      <c r="Z2505" s="147">
        <f>IF(Y2505="No aplica",0,IF(I2505="no",0,IF(I2505="No aplica",0,IF(I2505="Si",1,IF(I2505="Fisico",1,IF(I2505="Electronico",2,VLOOKUP(C2505&amp;"|"&amp;B2505&amp;"|"&amp;D2505,Empresas!$C$6:$CC$92,G2505+6+1,0)))))))</f>
        <v>0</v>
      </c>
      <c r="AA2505" s="147">
        <f>IF(AND($I2505="Si",J2505=1),1,IF(AND($I2505="Fisico",J2505=1),1,IF(AND(J2505=1,$I2505="Electronico"),2,IF(J2505=1,VLOOKUP($C2505&amp;"|"&amp;$B2505&amp;"|"&amp;$D2505,Empresas!$C$6:$CC$92,$G2505+6+1,0),0))))</f>
        <v>0</v>
      </c>
      <c r="AB2505" s="147">
        <f>IF(AND($I2505="Si",K2505=1),1,IF(AND($I2505="Fisico",K2505=1),1,IF(AND(K2505=1,$I2505="Electronico"),2,IF(K2505=1,VLOOKUP($C2505&amp;"|"&amp;$B2505&amp;"|"&amp;$D2505,Empresas!$C$6:$CC$92,$G2505+6+1,0),0))))</f>
        <v>0</v>
      </c>
      <c r="AC2505" s="147">
        <f>IF(AND($I2505="Si",L2505=1),1,IF(AND($I2505="Fisico",L2505=1),1,IF(AND(L2505=1,$I2505="Electronico"),2,IF(L2505=1,VLOOKUP($C2505&amp;"|"&amp;$B2505&amp;"|"&amp;$D2505,Empresas!$C$6:$CC$92,$G2505+6+1,0),0))))</f>
        <v>0</v>
      </c>
      <c r="AD2505" s="147">
        <f>IF(AND($I2505="Si",M2505=1),1,IF(AND($I2505="Fisico",M2505=1),1,IF(AND(M2505=1,$I2505="Electronico"),2,IF(M2505=1,VLOOKUP($C2505&amp;"|"&amp;$B2505&amp;"|"&amp;$D2505,Empresas!$C$6:$CC$92,$G2505+6+1,0),0))))</f>
        <v>0</v>
      </c>
      <c r="AE2505" s="147">
        <f>IF(AND($I2505="Si",N2505=1),1,IF(AND($I2505="Fisico",N2505=1),1,IF(AND(N2505=1,$I2505="Electronico"),2,IF(N2505=1,VLOOKUP($C2505&amp;"|"&amp;$B2505&amp;"|"&amp;$D2505,Empresas!$C$6:$CC$92,$G2505+6+1,0),0))))</f>
        <v>0</v>
      </c>
      <c r="AF2505" s="147">
        <f>IF(AND($I2505="Si",O2505=1),1,IF(AND($I2505="Fisico",O2505=1),1,IF(AND(O2505=1,$I2505="Electronico"),2,IF(O2505=1,VLOOKUP($C2505&amp;"|"&amp;$B2505&amp;"|"&amp;$D2505,Empresas!$C$6:$CC$92,$G2505+6+1,0),0))))</f>
        <v>0</v>
      </c>
      <c r="AG2505" s="147">
        <f>IF(AND($I2505="Si",P2505=1),1,IF(AND($I2505="Fisico",P2505=1),1,IF(AND(P2505=1,$I2505="Electronico"),2,IF(P2505=1,VLOOKUP($C2505&amp;"|"&amp;$B2505&amp;"|"&amp;$D2505,Empresas!$C$6:$CC$92,$G2505+6+1,0),0))))</f>
        <v>0</v>
      </c>
      <c r="AH2505" s="147">
        <f>IF(AND($I2505="Si",Q2505=1),1,IF(AND($I2505="Fisico",Q2505=1),1,IF(AND(Q2505=1,$I2505="Electronico"),2,IF(Q2505=1,VLOOKUP($C2505&amp;"|"&amp;$B2505&amp;"|"&amp;$D2505,Empresas!$C$6:$CC$92,$G2505+6+1,0),0))))</f>
        <v>0</v>
      </c>
      <c r="AI2505" s="147">
        <f>IF(AND($I2505="Si",R2505=1),1,IF(AND($I2505="Fisico",R2505=1),1,IF(AND(R2505=1,$I2505="Electronico"),2,IF(R2505=1,VLOOKUP($C2505&amp;"|"&amp;$B2505&amp;"|"&amp;$D2505,Empresas!$C$6:$CC$92,$G2505+6+1,0),0))))</f>
        <v>0</v>
      </c>
      <c r="AJ2505" s="147">
        <f>IF(AND($I2505="Si",S2505=1),1,IF(AND($I2505="Fisico",S2505=1),1,IF(AND(S2505=1,$I2505="Electronico"),2,IF(S2505=1,VLOOKUP($C2505&amp;"|"&amp;$B2505&amp;"|"&amp;$D2505,Empresas!$C$6:$CC$92,$G2505+6+1,0),0))))</f>
        <v>0</v>
      </c>
      <c r="AK2505" s="147">
        <f>IF(AND($I2505="Si",T2505=1),1,IF(AND($I2505="Fisico",T2505=1),1,IF(AND(T2505=1,$I2505="Electronico"),2,IF(T2505=1,VLOOKUP($C2505&amp;"|"&amp;$B2505&amp;"|"&amp;$D2505,Empresas!$C$6:$CC$92,$G2505+6+1,0),0))))</f>
        <v>0</v>
      </c>
      <c r="AL2505" s="147">
        <f>IF(AND($I2505="Si",U2505=1),1,IF(AND($I2505="Fisico",U2505=1),1,IF(AND(U2505=1,$I2505="Electronico"),2,IF(U2505=1,VLOOKUP($C2505&amp;"|"&amp;$B2505&amp;"|"&amp;$D2505,Empresas!$C$6:$CC$92,$G2505+6+1,0),0))))</f>
        <v>0</v>
      </c>
      <c r="AM2505" s="149">
        <f t="shared" si="411"/>
        <v>0</v>
      </c>
      <c r="AN2505" s="149">
        <f t="shared" si="412"/>
        <v>0</v>
      </c>
      <c r="AO2505" s="152">
        <f t="shared" si="413"/>
        <v>0</v>
      </c>
    </row>
    <row r="2506" spans="1:41" x14ac:dyDescent="0.25">
      <c r="A2506" s="140" t="str">
        <f>VLOOKUP(D2506,Empresas!$D$7:$F$91,3,0)</f>
        <v>Yulisa</v>
      </c>
      <c r="B2506" s="141" t="str">
        <f>VLOOKUP(D2506,Empresas!$D$7:$G$91,4,0)</f>
        <v>Carmen D.</v>
      </c>
      <c r="C2506" s="141" t="s">
        <v>544</v>
      </c>
      <c r="D2506" s="141" t="s">
        <v>490</v>
      </c>
      <c r="E2506" s="141" t="str">
        <f>VLOOKUP(D2506,Empresas!$D$7:$E$92,2,0)</f>
        <v>DISTRIBUIDORA INTEGRAL PERUANA S.A.C.</v>
      </c>
      <c r="F2506" s="141" t="s">
        <v>176</v>
      </c>
      <c r="G2506" s="142">
        <f t="shared" si="414"/>
        <v>54</v>
      </c>
      <c r="H2506" s="142" t="str">
        <f>VLOOKUP(D2506,Empresas!$D$6:$L$92,7,0)</f>
        <v>Trimestral</v>
      </c>
      <c r="I2506" s="141" t="str">
        <f>VLOOKUP(VLOOKUP(D2506&amp;"|"&amp;B2506,Empresas!$I$7:$CB$92,G2506,0),Tablas!$A$8:$B$10,2,0)</f>
        <v>No aplica</v>
      </c>
      <c r="J2506" s="78"/>
      <c r="K2506" s="78"/>
      <c r="L2506" s="78"/>
      <c r="M2506" s="78"/>
      <c r="N2506" s="78"/>
      <c r="O2506" s="78"/>
      <c r="P2506" s="78"/>
      <c r="Q2506" s="78"/>
      <c r="R2506" s="78"/>
      <c r="S2506" s="78"/>
      <c r="T2506" s="78"/>
      <c r="U2506" s="78"/>
      <c r="V2506" s="78" t="str">
        <f>VLOOKUP(D2506,Empresas!$D$7:$CF$91,81,0)</f>
        <v>B</v>
      </c>
      <c r="W2506" s="78" t="str">
        <f>VLOOKUP(D2506,Empresas!$D$7:$M$91,10,0)</f>
        <v>General</v>
      </c>
      <c r="X2506" s="69" t="str">
        <f t="shared" si="409"/>
        <v>SI</v>
      </c>
      <c r="Y2506" s="153" t="str">
        <f t="shared" si="410"/>
        <v>No aplica</v>
      </c>
      <c r="Z2506" s="147">
        <f>IF(Y2506="No aplica",0,IF(I2506="no",0,IF(I2506="No aplica",0,IF(I2506="Si",1,IF(I2506="Fisico",1,IF(I2506="Electronico",2,VLOOKUP(C2506&amp;"|"&amp;B2506&amp;"|"&amp;D2506,Empresas!$C$6:$CC$92,G2506+6+1,0)))))))</f>
        <v>0</v>
      </c>
      <c r="AA2506" s="147">
        <f>IF(AND($I2506="Si",J2506=1),1,IF(AND($I2506="Fisico",J2506=1),1,IF(AND(J2506=1,$I2506="Electronico"),2,IF(J2506=1,VLOOKUP($C2506&amp;"|"&amp;$B2506&amp;"|"&amp;$D2506,Empresas!$C$6:$CC$92,$G2506+6+1,0),0))))</f>
        <v>0</v>
      </c>
      <c r="AB2506" s="147">
        <f>IF(AND($I2506="Si",K2506=1),1,IF(AND($I2506="Fisico",K2506=1),1,IF(AND(K2506=1,$I2506="Electronico"),2,IF(K2506=1,VLOOKUP($C2506&amp;"|"&amp;$B2506&amp;"|"&amp;$D2506,Empresas!$C$6:$CC$92,$G2506+6+1,0),0))))</f>
        <v>0</v>
      </c>
      <c r="AC2506" s="147">
        <f>IF(AND($I2506="Si",L2506=1),1,IF(AND($I2506="Fisico",L2506=1),1,IF(AND(L2506=1,$I2506="Electronico"),2,IF(L2506=1,VLOOKUP($C2506&amp;"|"&amp;$B2506&amp;"|"&amp;$D2506,Empresas!$C$6:$CC$92,$G2506+6+1,0),0))))</f>
        <v>0</v>
      </c>
      <c r="AD2506" s="147">
        <f>IF(AND($I2506="Si",M2506=1),1,IF(AND($I2506="Fisico",M2506=1),1,IF(AND(M2506=1,$I2506="Electronico"),2,IF(M2506=1,VLOOKUP($C2506&amp;"|"&amp;$B2506&amp;"|"&amp;$D2506,Empresas!$C$6:$CC$92,$G2506+6+1,0),0))))</f>
        <v>0</v>
      </c>
      <c r="AE2506" s="147">
        <f>IF(AND($I2506="Si",N2506=1),1,IF(AND($I2506="Fisico",N2506=1),1,IF(AND(N2506=1,$I2506="Electronico"),2,IF(N2506=1,VLOOKUP($C2506&amp;"|"&amp;$B2506&amp;"|"&amp;$D2506,Empresas!$C$6:$CC$92,$G2506+6+1,0),0))))</f>
        <v>0</v>
      </c>
      <c r="AF2506" s="147">
        <f>IF(AND($I2506="Si",O2506=1),1,IF(AND($I2506="Fisico",O2506=1),1,IF(AND(O2506=1,$I2506="Electronico"),2,IF(O2506=1,VLOOKUP($C2506&amp;"|"&amp;$B2506&amp;"|"&amp;$D2506,Empresas!$C$6:$CC$92,$G2506+6+1,0),0))))</f>
        <v>0</v>
      </c>
      <c r="AG2506" s="147">
        <f>IF(AND($I2506="Si",P2506=1),1,IF(AND($I2506="Fisico",P2506=1),1,IF(AND(P2506=1,$I2506="Electronico"),2,IF(P2506=1,VLOOKUP($C2506&amp;"|"&amp;$B2506&amp;"|"&amp;$D2506,Empresas!$C$6:$CC$92,$G2506+6+1,0),0))))</f>
        <v>0</v>
      </c>
      <c r="AH2506" s="147">
        <f>IF(AND($I2506="Si",Q2506=1),1,IF(AND($I2506="Fisico",Q2506=1),1,IF(AND(Q2506=1,$I2506="Electronico"),2,IF(Q2506=1,VLOOKUP($C2506&amp;"|"&amp;$B2506&amp;"|"&amp;$D2506,Empresas!$C$6:$CC$92,$G2506+6+1,0),0))))</f>
        <v>0</v>
      </c>
      <c r="AI2506" s="147">
        <f>IF(AND($I2506="Si",R2506=1),1,IF(AND($I2506="Fisico",R2506=1),1,IF(AND(R2506=1,$I2506="Electronico"),2,IF(R2506=1,VLOOKUP($C2506&amp;"|"&amp;$B2506&amp;"|"&amp;$D2506,Empresas!$C$6:$CC$92,$G2506+6+1,0),0))))</f>
        <v>0</v>
      </c>
      <c r="AJ2506" s="147">
        <f>IF(AND($I2506="Si",S2506=1),1,IF(AND($I2506="Fisico",S2506=1),1,IF(AND(S2506=1,$I2506="Electronico"),2,IF(S2506=1,VLOOKUP($C2506&amp;"|"&amp;$B2506&amp;"|"&amp;$D2506,Empresas!$C$6:$CC$92,$G2506+6+1,0),0))))</f>
        <v>0</v>
      </c>
      <c r="AK2506" s="147">
        <f>IF(AND($I2506="Si",T2506=1),1,IF(AND($I2506="Fisico",T2506=1),1,IF(AND(T2506=1,$I2506="Electronico"),2,IF(T2506=1,VLOOKUP($C2506&amp;"|"&amp;$B2506&amp;"|"&amp;$D2506,Empresas!$C$6:$CC$92,$G2506+6+1,0),0))))</f>
        <v>0</v>
      </c>
      <c r="AL2506" s="147">
        <f>IF(AND($I2506="Si",U2506=1),1,IF(AND($I2506="Fisico",U2506=1),1,IF(AND(U2506=1,$I2506="Electronico"),2,IF(U2506=1,VLOOKUP($C2506&amp;"|"&amp;$B2506&amp;"|"&amp;$D2506,Empresas!$C$6:$CC$92,$G2506+6+1,0),0))))</f>
        <v>0</v>
      </c>
      <c r="AM2506" s="149">
        <f t="shared" si="411"/>
        <v>0</v>
      </c>
      <c r="AN2506" s="149">
        <f t="shared" si="412"/>
        <v>0</v>
      </c>
      <c r="AO2506" s="152">
        <f t="shared" si="413"/>
        <v>0</v>
      </c>
    </row>
    <row r="2507" spans="1:41" x14ac:dyDescent="0.25">
      <c r="A2507" s="140" t="str">
        <f>VLOOKUP(D2507,Empresas!$D$7:$F$91,3,0)</f>
        <v>Yulisa</v>
      </c>
      <c r="B2507" s="141" t="str">
        <f>VLOOKUP(D2507,Empresas!$D$7:$G$91,4,0)</f>
        <v>Carmen D.</v>
      </c>
      <c r="C2507" s="141" t="s">
        <v>544</v>
      </c>
      <c r="D2507" s="141" t="s">
        <v>490</v>
      </c>
      <c r="E2507" s="141" t="str">
        <f>VLOOKUP(D2507,Empresas!$D$7:$E$92,2,0)</f>
        <v>DISTRIBUIDORA INTEGRAL PERUANA S.A.C.</v>
      </c>
      <c r="F2507" s="141" t="s">
        <v>177</v>
      </c>
      <c r="G2507" s="142">
        <f t="shared" si="414"/>
        <v>55</v>
      </c>
      <c r="H2507" s="142" t="str">
        <f>VLOOKUP(D2507,Empresas!$D$6:$L$92,7,0)</f>
        <v>Trimestral</v>
      </c>
      <c r="I2507" s="141" t="str">
        <f>VLOOKUP(VLOOKUP(D2507&amp;"|"&amp;B2507,Empresas!$I$7:$CB$92,G2507,0),Tablas!$A$8:$B$10,2,0)</f>
        <v>No aplica</v>
      </c>
      <c r="J2507" s="78"/>
      <c r="K2507" s="78"/>
      <c r="L2507" s="78"/>
      <c r="M2507" s="78"/>
      <c r="N2507" s="78"/>
      <c r="O2507" s="78"/>
      <c r="P2507" s="78"/>
      <c r="Q2507" s="78"/>
      <c r="R2507" s="78"/>
      <c r="S2507" s="78"/>
      <c r="T2507" s="78"/>
      <c r="U2507" s="78"/>
      <c r="V2507" s="78" t="str">
        <f>VLOOKUP(D2507,Empresas!$D$7:$CF$91,81,0)</f>
        <v>B</v>
      </c>
      <c r="W2507" s="78" t="str">
        <f>VLOOKUP(D2507,Empresas!$D$7:$M$91,10,0)</f>
        <v>General</v>
      </c>
      <c r="X2507" s="69" t="str">
        <f t="shared" si="409"/>
        <v>NO</v>
      </c>
      <c r="Y2507" s="153" t="str">
        <f t="shared" si="410"/>
        <v>No aplica</v>
      </c>
      <c r="Z2507" s="147">
        <f>IF(Y2507="No aplica",0,IF(I2507="no",0,IF(I2507="No aplica",0,IF(I2507="Si",1,IF(I2507="Fisico",1,IF(I2507="Electronico",2,VLOOKUP(C2507&amp;"|"&amp;B2507&amp;"|"&amp;D2507,Empresas!$C$6:$CC$92,G2507+6+1,0)))))))</f>
        <v>0</v>
      </c>
      <c r="AA2507" s="147">
        <f>IF(AND($I2507="Si",J2507=1),1,IF(AND($I2507="Fisico",J2507=1),1,IF(AND(J2507=1,$I2507="Electronico"),2,IF(J2507=1,VLOOKUP($C2507&amp;"|"&amp;$B2507&amp;"|"&amp;$D2507,Empresas!$C$6:$CC$92,$G2507+6+1,0),0))))</f>
        <v>0</v>
      </c>
      <c r="AB2507" s="147">
        <f>IF(AND($I2507="Si",K2507=1),1,IF(AND($I2507="Fisico",K2507=1),1,IF(AND(K2507=1,$I2507="Electronico"),2,IF(K2507=1,VLOOKUP($C2507&amp;"|"&amp;$B2507&amp;"|"&amp;$D2507,Empresas!$C$6:$CC$92,$G2507+6+1,0),0))))</f>
        <v>0</v>
      </c>
      <c r="AC2507" s="147">
        <f>IF(AND($I2507="Si",L2507=1),1,IF(AND($I2507="Fisico",L2507=1),1,IF(AND(L2507=1,$I2507="Electronico"),2,IF(L2507=1,VLOOKUP($C2507&amp;"|"&amp;$B2507&amp;"|"&amp;$D2507,Empresas!$C$6:$CC$92,$G2507+6+1,0),0))))</f>
        <v>0</v>
      </c>
      <c r="AD2507" s="147">
        <f>IF(AND($I2507="Si",M2507=1),1,IF(AND($I2507="Fisico",M2507=1),1,IF(AND(M2507=1,$I2507="Electronico"),2,IF(M2507=1,VLOOKUP($C2507&amp;"|"&amp;$B2507&amp;"|"&amp;$D2507,Empresas!$C$6:$CC$92,$G2507+6+1,0),0))))</f>
        <v>0</v>
      </c>
      <c r="AE2507" s="147">
        <f>IF(AND($I2507="Si",N2507=1),1,IF(AND($I2507="Fisico",N2507=1),1,IF(AND(N2507=1,$I2507="Electronico"),2,IF(N2507=1,VLOOKUP($C2507&amp;"|"&amp;$B2507&amp;"|"&amp;$D2507,Empresas!$C$6:$CC$92,$G2507+6+1,0),0))))</f>
        <v>0</v>
      </c>
      <c r="AF2507" s="147">
        <f>IF(AND($I2507="Si",O2507=1),1,IF(AND($I2507="Fisico",O2507=1),1,IF(AND(O2507=1,$I2507="Electronico"),2,IF(O2507=1,VLOOKUP($C2507&amp;"|"&amp;$B2507&amp;"|"&amp;$D2507,Empresas!$C$6:$CC$92,$G2507+6+1,0),0))))</f>
        <v>0</v>
      </c>
      <c r="AG2507" s="147">
        <f>IF(AND($I2507="Si",P2507=1),1,IF(AND($I2507="Fisico",P2507=1),1,IF(AND(P2507=1,$I2507="Electronico"),2,IF(P2507=1,VLOOKUP($C2507&amp;"|"&amp;$B2507&amp;"|"&amp;$D2507,Empresas!$C$6:$CC$92,$G2507+6+1,0),0))))</f>
        <v>0</v>
      </c>
      <c r="AH2507" s="147">
        <f>IF(AND($I2507="Si",Q2507=1),1,IF(AND($I2507="Fisico",Q2507=1),1,IF(AND(Q2507=1,$I2507="Electronico"),2,IF(Q2507=1,VLOOKUP($C2507&amp;"|"&amp;$B2507&amp;"|"&amp;$D2507,Empresas!$C$6:$CC$92,$G2507+6+1,0),0))))</f>
        <v>0</v>
      </c>
      <c r="AI2507" s="147">
        <f>IF(AND($I2507="Si",R2507=1),1,IF(AND($I2507="Fisico",R2507=1),1,IF(AND(R2507=1,$I2507="Electronico"),2,IF(R2507=1,VLOOKUP($C2507&amp;"|"&amp;$B2507&amp;"|"&amp;$D2507,Empresas!$C$6:$CC$92,$G2507+6+1,0),0))))</f>
        <v>0</v>
      </c>
      <c r="AJ2507" s="147">
        <f>IF(AND($I2507="Si",S2507=1),1,IF(AND($I2507="Fisico",S2507=1),1,IF(AND(S2507=1,$I2507="Electronico"),2,IF(S2507=1,VLOOKUP($C2507&amp;"|"&amp;$B2507&amp;"|"&amp;$D2507,Empresas!$C$6:$CC$92,$G2507+6+1,0),0))))</f>
        <v>0</v>
      </c>
      <c r="AK2507" s="147">
        <f>IF(AND($I2507="Si",T2507=1),1,IF(AND($I2507="Fisico",T2507=1),1,IF(AND(T2507=1,$I2507="Electronico"),2,IF(T2507=1,VLOOKUP($C2507&amp;"|"&amp;$B2507&amp;"|"&amp;$D2507,Empresas!$C$6:$CC$92,$G2507+6+1,0),0))))</f>
        <v>0</v>
      </c>
      <c r="AL2507" s="147">
        <f>IF(AND($I2507="Si",U2507=1),1,IF(AND($I2507="Fisico",U2507=1),1,IF(AND(U2507=1,$I2507="Electronico"),2,IF(U2507=1,VLOOKUP($C2507&amp;"|"&amp;$B2507&amp;"|"&amp;$D2507,Empresas!$C$6:$CC$92,$G2507+6+1,0),0))))</f>
        <v>0</v>
      </c>
      <c r="AM2507" s="149">
        <f t="shared" si="411"/>
        <v>0</v>
      </c>
      <c r="AN2507" s="149">
        <f t="shared" si="412"/>
        <v>0</v>
      </c>
      <c r="AO2507" s="152">
        <f t="shared" si="413"/>
        <v>0</v>
      </c>
    </row>
    <row r="2508" spans="1:41" x14ac:dyDescent="0.25">
      <c r="A2508" s="140" t="str">
        <f>VLOOKUP(D2508,Empresas!$D$7:$F$91,3,0)</f>
        <v>Yulisa</v>
      </c>
      <c r="B2508" s="141" t="str">
        <f>VLOOKUP(D2508,Empresas!$D$7:$G$91,4,0)</f>
        <v>Carmen D.</v>
      </c>
      <c r="C2508" s="141" t="s">
        <v>544</v>
      </c>
      <c r="D2508" s="141" t="s">
        <v>490</v>
      </c>
      <c r="E2508" s="141" t="str">
        <f>VLOOKUP(D2508,Empresas!$D$7:$E$92,2,0)</f>
        <v>DISTRIBUIDORA INTEGRAL PERUANA S.A.C.</v>
      </c>
      <c r="F2508" s="141" t="s">
        <v>178</v>
      </c>
      <c r="G2508" s="142">
        <f t="shared" si="414"/>
        <v>56</v>
      </c>
      <c r="H2508" s="142" t="str">
        <f>VLOOKUP(D2508,Empresas!$D$6:$L$92,7,0)</f>
        <v>Trimestral</v>
      </c>
      <c r="I2508" s="141" t="str">
        <f>VLOOKUP(VLOOKUP(D2508&amp;"|"&amp;B2508,Empresas!$I$7:$CB$92,G2508,0),Tablas!$A$8:$B$10,2,0)</f>
        <v>No aplica</v>
      </c>
      <c r="J2508" s="78"/>
      <c r="K2508" s="78"/>
      <c r="L2508" s="78"/>
      <c r="M2508" s="78"/>
      <c r="N2508" s="78"/>
      <c r="O2508" s="78"/>
      <c r="P2508" s="78"/>
      <c r="Q2508" s="78"/>
      <c r="R2508" s="78"/>
      <c r="S2508" s="78"/>
      <c r="T2508" s="78"/>
      <c r="U2508" s="78"/>
      <c r="V2508" s="78" t="str">
        <f>VLOOKUP(D2508,Empresas!$D$7:$CF$91,81,0)</f>
        <v>B</v>
      </c>
      <c r="W2508" s="78" t="str">
        <f>VLOOKUP(D2508,Empresas!$D$7:$M$91,10,0)</f>
        <v>General</v>
      </c>
      <c r="X2508" s="69" t="str">
        <f t="shared" si="409"/>
        <v>SI</v>
      </c>
      <c r="Y2508" s="153" t="str">
        <f t="shared" si="410"/>
        <v>No aplica</v>
      </c>
      <c r="Z2508" s="147">
        <f>IF(Y2508="No aplica",0,IF(I2508="no",0,IF(I2508="No aplica",0,IF(I2508="Si",1,IF(I2508="Fisico",1,IF(I2508="Electronico",2,VLOOKUP(C2508&amp;"|"&amp;B2508&amp;"|"&amp;D2508,Empresas!$C$6:$CC$92,G2508+6+1,0)))))))</f>
        <v>0</v>
      </c>
      <c r="AA2508" s="147">
        <f>IF(AND($I2508="Si",J2508=1),1,IF(AND($I2508="Fisico",J2508=1),1,IF(AND(J2508=1,$I2508="Electronico"),2,IF(J2508=1,VLOOKUP($C2508&amp;"|"&amp;$B2508&amp;"|"&amp;$D2508,Empresas!$C$6:$CC$92,$G2508+6+1,0),0))))</f>
        <v>0</v>
      </c>
      <c r="AB2508" s="147">
        <f>IF(AND($I2508="Si",K2508=1),1,IF(AND($I2508="Fisico",K2508=1),1,IF(AND(K2508=1,$I2508="Electronico"),2,IF(K2508=1,VLOOKUP($C2508&amp;"|"&amp;$B2508&amp;"|"&amp;$D2508,Empresas!$C$6:$CC$92,$G2508+6+1,0),0))))</f>
        <v>0</v>
      </c>
      <c r="AC2508" s="147">
        <f>IF(AND($I2508="Si",L2508=1),1,IF(AND($I2508="Fisico",L2508=1),1,IF(AND(L2508=1,$I2508="Electronico"),2,IF(L2508=1,VLOOKUP($C2508&amp;"|"&amp;$B2508&amp;"|"&amp;$D2508,Empresas!$C$6:$CC$92,$G2508+6+1,0),0))))</f>
        <v>0</v>
      </c>
      <c r="AD2508" s="147">
        <f>IF(AND($I2508="Si",M2508=1),1,IF(AND($I2508="Fisico",M2508=1),1,IF(AND(M2508=1,$I2508="Electronico"),2,IF(M2508=1,VLOOKUP($C2508&amp;"|"&amp;$B2508&amp;"|"&amp;$D2508,Empresas!$C$6:$CC$92,$G2508+6+1,0),0))))</f>
        <v>0</v>
      </c>
      <c r="AE2508" s="147">
        <f>IF(AND($I2508="Si",N2508=1),1,IF(AND($I2508="Fisico",N2508=1),1,IF(AND(N2508=1,$I2508="Electronico"),2,IF(N2508=1,VLOOKUP($C2508&amp;"|"&amp;$B2508&amp;"|"&amp;$D2508,Empresas!$C$6:$CC$92,$G2508+6+1,0),0))))</f>
        <v>0</v>
      </c>
      <c r="AF2508" s="147">
        <f>IF(AND($I2508="Si",O2508=1),1,IF(AND($I2508="Fisico",O2508=1),1,IF(AND(O2508=1,$I2508="Electronico"),2,IF(O2508=1,VLOOKUP($C2508&amp;"|"&amp;$B2508&amp;"|"&amp;$D2508,Empresas!$C$6:$CC$92,$G2508+6+1,0),0))))</f>
        <v>0</v>
      </c>
      <c r="AG2508" s="147">
        <f>IF(AND($I2508="Si",P2508=1),1,IF(AND($I2508="Fisico",P2508=1),1,IF(AND(P2508=1,$I2508="Electronico"),2,IF(P2508=1,VLOOKUP($C2508&amp;"|"&amp;$B2508&amp;"|"&amp;$D2508,Empresas!$C$6:$CC$92,$G2508+6+1,0),0))))</f>
        <v>0</v>
      </c>
      <c r="AH2508" s="147">
        <f>IF(AND($I2508="Si",Q2508=1),1,IF(AND($I2508="Fisico",Q2508=1),1,IF(AND(Q2508=1,$I2508="Electronico"),2,IF(Q2508=1,VLOOKUP($C2508&amp;"|"&amp;$B2508&amp;"|"&amp;$D2508,Empresas!$C$6:$CC$92,$G2508+6+1,0),0))))</f>
        <v>0</v>
      </c>
      <c r="AI2508" s="147">
        <f>IF(AND($I2508="Si",R2508=1),1,IF(AND($I2508="Fisico",R2508=1),1,IF(AND(R2508=1,$I2508="Electronico"),2,IF(R2508=1,VLOOKUP($C2508&amp;"|"&amp;$B2508&amp;"|"&amp;$D2508,Empresas!$C$6:$CC$92,$G2508+6+1,0),0))))</f>
        <v>0</v>
      </c>
      <c r="AJ2508" s="147">
        <f>IF(AND($I2508="Si",S2508=1),1,IF(AND($I2508="Fisico",S2508=1),1,IF(AND(S2508=1,$I2508="Electronico"),2,IF(S2508=1,VLOOKUP($C2508&amp;"|"&amp;$B2508&amp;"|"&amp;$D2508,Empresas!$C$6:$CC$92,$G2508+6+1,0),0))))</f>
        <v>0</v>
      </c>
      <c r="AK2508" s="147">
        <f>IF(AND($I2508="Si",T2508=1),1,IF(AND($I2508="Fisico",T2508=1),1,IF(AND(T2508=1,$I2508="Electronico"),2,IF(T2508=1,VLOOKUP($C2508&amp;"|"&amp;$B2508&amp;"|"&amp;$D2508,Empresas!$C$6:$CC$92,$G2508+6+1,0),0))))</f>
        <v>0</v>
      </c>
      <c r="AL2508" s="147">
        <f>IF(AND($I2508="Si",U2508=1),1,IF(AND($I2508="Fisico",U2508=1),1,IF(AND(U2508=1,$I2508="Electronico"),2,IF(U2508=1,VLOOKUP($C2508&amp;"|"&amp;$B2508&amp;"|"&amp;$D2508,Empresas!$C$6:$CC$92,$G2508+6+1,0),0))))</f>
        <v>0</v>
      </c>
      <c r="AM2508" s="149">
        <f t="shared" si="411"/>
        <v>0</v>
      </c>
      <c r="AN2508" s="149">
        <f t="shared" si="412"/>
        <v>0</v>
      </c>
      <c r="AO2508" s="152">
        <f t="shared" si="413"/>
        <v>0</v>
      </c>
    </row>
    <row r="2509" spans="1:41" x14ac:dyDescent="0.25">
      <c r="A2509" s="140" t="str">
        <f>VLOOKUP(D2509,Empresas!$D$7:$F$91,3,0)</f>
        <v>Yulisa</v>
      </c>
      <c r="B2509" s="141" t="str">
        <f>VLOOKUP(D2509,Empresas!$D$7:$G$91,4,0)</f>
        <v>Carmen D.</v>
      </c>
      <c r="C2509" s="141" t="s">
        <v>544</v>
      </c>
      <c r="D2509" s="141" t="s">
        <v>490</v>
      </c>
      <c r="E2509" s="141" t="str">
        <f>VLOOKUP(D2509,Empresas!$D$7:$E$92,2,0)</f>
        <v>DISTRIBUIDORA INTEGRAL PERUANA S.A.C.</v>
      </c>
      <c r="F2509" s="141" t="s">
        <v>179</v>
      </c>
      <c r="G2509" s="142">
        <f t="shared" si="414"/>
        <v>57</v>
      </c>
      <c r="H2509" s="142" t="str">
        <f>VLOOKUP(D2509,Empresas!$D$6:$L$92,7,0)</f>
        <v>Trimestral</v>
      </c>
      <c r="I2509" s="141" t="str">
        <f>VLOOKUP(VLOOKUP(D2509&amp;"|"&amp;B2509,Empresas!$I$7:$CB$92,G2509,0),Tablas!$A$8:$B$10,2,0)</f>
        <v>No aplica</v>
      </c>
      <c r="J2509" s="78"/>
      <c r="K2509" s="78"/>
      <c r="L2509" s="78"/>
      <c r="M2509" s="78"/>
      <c r="N2509" s="78"/>
      <c r="O2509" s="78"/>
      <c r="P2509" s="78"/>
      <c r="Q2509" s="78"/>
      <c r="R2509" s="78"/>
      <c r="S2509" s="78"/>
      <c r="T2509" s="78"/>
      <c r="U2509" s="78"/>
      <c r="V2509" s="78" t="str">
        <f>VLOOKUP(D2509,Empresas!$D$7:$CF$91,81,0)</f>
        <v>B</v>
      </c>
      <c r="W2509" s="78" t="str">
        <f>VLOOKUP(D2509,Empresas!$D$7:$M$91,10,0)</f>
        <v>General</v>
      </c>
      <c r="X2509" s="69" t="str">
        <f t="shared" si="409"/>
        <v>NO</v>
      </c>
      <c r="Y2509" s="153" t="str">
        <f t="shared" si="410"/>
        <v>No aplica</v>
      </c>
      <c r="Z2509" s="147">
        <f>IF(Y2509="No aplica",0,IF(I2509="no",0,IF(I2509="No aplica",0,IF(I2509="Si",1,IF(I2509="Fisico",1,IF(I2509="Electronico",2,VLOOKUP(C2509&amp;"|"&amp;B2509&amp;"|"&amp;D2509,Empresas!$C$6:$CC$92,G2509+6+1,0)))))))</f>
        <v>0</v>
      </c>
      <c r="AA2509" s="147">
        <f>IF(AND($I2509="Si",J2509=1),1,IF(AND($I2509="Fisico",J2509=1),1,IF(AND(J2509=1,$I2509="Electronico"),2,IF(J2509=1,VLOOKUP($C2509&amp;"|"&amp;$B2509&amp;"|"&amp;$D2509,Empresas!$C$6:$CC$92,$G2509+6+1,0),0))))</f>
        <v>0</v>
      </c>
      <c r="AB2509" s="147">
        <f>IF(AND($I2509="Si",K2509=1),1,IF(AND($I2509="Fisico",K2509=1),1,IF(AND(K2509=1,$I2509="Electronico"),2,IF(K2509=1,VLOOKUP($C2509&amp;"|"&amp;$B2509&amp;"|"&amp;$D2509,Empresas!$C$6:$CC$92,$G2509+6+1,0),0))))</f>
        <v>0</v>
      </c>
      <c r="AC2509" s="147">
        <f>IF(AND($I2509="Si",L2509=1),1,IF(AND($I2509="Fisico",L2509=1),1,IF(AND(L2509=1,$I2509="Electronico"),2,IF(L2509=1,VLOOKUP($C2509&amp;"|"&amp;$B2509&amp;"|"&amp;$D2509,Empresas!$C$6:$CC$92,$G2509+6+1,0),0))))</f>
        <v>0</v>
      </c>
      <c r="AD2509" s="147">
        <f>IF(AND($I2509="Si",M2509=1),1,IF(AND($I2509="Fisico",M2509=1),1,IF(AND(M2509=1,$I2509="Electronico"),2,IF(M2509=1,VLOOKUP($C2509&amp;"|"&amp;$B2509&amp;"|"&amp;$D2509,Empresas!$C$6:$CC$92,$G2509+6+1,0),0))))</f>
        <v>0</v>
      </c>
      <c r="AE2509" s="147">
        <f>IF(AND($I2509="Si",N2509=1),1,IF(AND($I2509="Fisico",N2509=1),1,IF(AND(N2509=1,$I2509="Electronico"),2,IF(N2509=1,VLOOKUP($C2509&amp;"|"&amp;$B2509&amp;"|"&amp;$D2509,Empresas!$C$6:$CC$92,$G2509+6+1,0),0))))</f>
        <v>0</v>
      </c>
      <c r="AF2509" s="147">
        <f>IF(AND($I2509="Si",O2509=1),1,IF(AND($I2509="Fisico",O2509=1),1,IF(AND(O2509=1,$I2509="Electronico"),2,IF(O2509=1,VLOOKUP($C2509&amp;"|"&amp;$B2509&amp;"|"&amp;$D2509,Empresas!$C$6:$CC$92,$G2509+6+1,0),0))))</f>
        <v>0</v>
      </c>
      <c r="AG2509" s="147">
        <f>IF(AND($I2509="Si",P2509=1),1,IF(AND($I2509="Fisico",P2509=1),1,IF(AND(P2509=1,$I2509="Electronico"),2,IF(P2509=1,VLOOKUP($C2509&amp;"|"&amp;$B2509&amp;"|"&amp;$D2509,Empresas!$C$6:$CC$92,$G2509+6+1,0),0))))</f>
        <v>0</v>
      </c>
      <c r="AH2509" s="147">
        <f>IF(AND($I2509="Si",Q2509=1),1,IF(AND($I2509="Fisico",Q2509=1),1,IF(AND(Q2509=1,$I2509="Electronico"),2,IF(Q2509=1,VLOOKUP($C2509&amp;"|"&amp;$B2509&amp;"|"&amp;$D2509,Empresas!$C$6:$CC$92,$G2509+6+1,0),0))))</f>
        <v>0</v>
      </c>
      <c r="AI2509" s="147">
        <f>IF(AND($I2509="Si",R2509=1),1,IF(AND($I2509="Fisico",R2509=1),1,IF(AND(R2509=1,$I2509="Electronico"),2,IF(R2509=1,VLOOKUP($C2509&amp;"|"&amp;$B2509&amp;"|"&amp;$D2509,Empresas!$C$6:$CC$92,$G2509+6+1,0),0))))</f>
        <v>0</v>
      </c>
      <c r="AJ2509" s="147">
        <f>IF(AND($I2509="Si",S2509=1),1,IF(AND($I2509="Fisico",S2509=1),1,IF(AND(S2509=1,$I2509="Electronico"),2,IF(S2509=1,VLOOKUP($C2509&amp;"|"&amp;$B2509&amp;"|"&amp;$D2509,Empresas!$C$6:$CC$92,$G2509+6+1,0),0))))</f>
        <v>0</v>
      </c>
      <c r="AK2509" s="147">
        <f>IF(AND($I2509="Si",T2509=1),1,IF(AND($I2509="Fisico",T2509=1),1,IF(AND(T2509=1,$I2509="Electronico"),2,IF(T2509=1,VLOOKUP($C2509&amp;"|"&amp;$B2509&amp;"|"&amp;$D2509,Empresas!$C$6:$CC$92,$G2509+6+1,0),0))))</f>
        <v>0</v>
      </c>
      <c r="AL2509" s="147">
        <f>IF(AND($I2509="Si",U2509=1),1,IF(AND($I2509="Fisico",U2509=1),1,IF(AND(U2509=1,$I2509="Electronico"),2,IF(U2509=1,VLOOKUP($C2509&amp;"|"&amp;$B2509&amp;"|"&amp;$D2509,Empresas!$C$6:$CC$92,$G2509+6+1,0),0))))</f>
        <v>0</v>
      </c>
      <c r="AM2509" s="149">
        <f t="shared" si="411"/>
        <v>0</v>
      </c>
      <c r="AN2509" s="149">
        <f t="shared" si="412"/>
        <v>0</v>
      </c>
      <c r="AO2509" s="152">
        <f t="shared" si="413"/>
        <v>0</v>
      </c>
    </row>
    <row r="2510" spans="1:41" x14ac:dyDescent="0.25">
      <c r="A2510" s="140" t="str">
        <f>VLOOKUP(D2510,Empresas!$D$7:$F$91,3,0)</f>
        <v>Yulisa</v>
      </c>
      <c r="B2510" s="141" t="str">
        <f>VLOOKUP(D2510,Empresas!$D$7:$G$91,4,0)</f>
        <v>Carmen D.</v>
      </c>
      <c r="C2510" s="141" t="s">
        <v>544</v>
      </c>
      <c r="D2510" s="141" t="s">
        <v>490</v>
      </c>
      <c r="E2510" s="141" t="str">
        <f>VLOOKUP(D2510,Empresas!$D$7:$E$92,2,0)</f>
        <v>DISTRIBUIDORA INTEGRAL PERUANA S.A.C.</v>
      </c>
      <c r="F2510" s="141" t="s">
        <v>180</v>
      </c>
      <c r="G2510" s="142">
        <f t="shared" si="414"/>
        <v>58</v>
      </c>
      <c r="H2510" s="142" t="str">
        <f>VLOOKUP(D2510,Empresas!$D$6:$L$92,7,0)</f>
        <v>Trimestral</v>
      </c>
      <c r="I2510" s="141" t="str">
        <f>VLOOKUP(VLOOKUP(D2510&amp;"|"&amp;B2510,Empresas!$I$7:$CB$92,G2510,0),Tablas!$A$8:$B$10,2,0)</f>
        <v>No aplica</v>
      </c>
      <c r="J2510" s="78"/>
      <c r="K2510" s="78"/>
      <c r="L2510" s="78"/>
      <c r="M2510" s="78"/>
      <c r="N2510" s="78"/>
      <c r="O2510" s="78"/>
      <c r="P2510" s="78"/>
      <c r="Q2510" s="78"/>
      <c r="R2510" s="78"/>
      <c r="S2510" s="78"/>
      <c r="T2510" s="78"/>
      <c r="U2510" s="78"/>
      <c r="V2510" s="78" t="str">
        <f>VLOOKUP(D2510,Empresas!$D$7:$CF$91,81,0)</f>
        <v>B</v>
      </c>
      <c r="W2510" s="78" t="str">
        <f>VLOOKUP(D2510,Empresas!$D$7:$M$91,10,0)</f>
        <v>General</v>
      </c>
      <c r="X2510" s="69" t="str">
        <f t="shared" si="409"/>
        <v>NO</v>
      </c>
      <c r="Y2510" s="153" t="str">
        <f t="shared" si="410"/>
        <v>No aplica</v>
      </c>
      <c r="Z2510" s="147">
        <f>IF(Y2510="No aplica",0,IF(I2510="no",0,IF(I2510="No aplica",0,IF(I2510="Si",1,IF(I2510="Fisico",1,IF(I2510="Electronico",2,VLOOKUP(C2510&amp;"|"&amp;B2510&amp;"|"&amp;D2510,Empresas!$C$6:$CC$92,G2510+6+1,0)))))))</f>
        <v>0</v>
      </c>
      <c r="AA2510" s="147">
        <f>IF(AND($I2510="Si",J2510=1),1,IF(AND($I2510="Fisico",J2510=1),1,IF(AND(J2510=1,$I2510="Electronico"),2,IF(J2510=1,VLOOKUP($C2510&amp;"|"&amp;$B2510&amp;"|"&amp;$D2510,Empresas!$C$6:$CC$92,$G2510+6+1,0),0))))</f>
        <v>0</v>
      </c>
      <c r="AB2510" s="147">
        <f>IF(AND($I2510="Si",K2510=1),1,IF(AND($I2510="Fisico",K2510=1),1,IF(AND(K2510=1,$I2510="Electronico"),2,IF(K2510=1,VLOOKUP($C2510&amp;"|"&amp;$B2510&amp;"|"&amp;$D2510,Empresas!$C$6:$CC$92,$G2510+6+1,0),0))))</f>
        <v>0</v>
      </c>
      <c r="AC2510" s="147">
        <f>IF(AND($I2510="Si",L2510=1),1,IF(AND($I2510="Fisico",L2510=1),1,IF(AND(L2510=1,$I2510="Electronico"),2,IF(L2510=1,VLOOKUP($C2510&amp;"|"&amp;$B2510&amp;"|"&amp;$D2510,Empresas!$C$6:$CC$92,$G2510+6+1,0),0))))</f>
        <v>0</v>
      </c>
      <c r="AD2510" s="147">
        <f>IF(AND($I2510="Si",M2510=1),1,IF(AND($I2510="Fisico",M2510=1),1,IF(AND(M2510=1,$I2510="Electronico"),2,IF(M2510=1,VLOOKUP($C2510&amp;"|"&amp;$B2510&amp;"|"&amp;$D2510,Empresas!$C$6:$CC$92,$G2510+6+1,0),0))))</f>
        <v>0</v>
      </c>
      <c r="AE2510" s="147">
        <f>IF(AND($I2510="Si",N2510=1),1,IF(AND($I2510="Fisico",N2510=1),1,IF(AND(N2510=1,$I2510="Electronico"),2,IF(N2510=1,VLOOKUP($C2510&amp;"|"&amp;$B2510&amp;"|"&amp;$D2510,Empresas!$C$6:$CC$92,$G2510+6+1,0),0))))</f>
        <v>0</v>
      </c>
      <c r="AF2510" s="147">
        <f>IF(AND($I2510="Si",O2510=1),1,IF(AND($I2510="Fisico",O2510=1),1,IF(AND(O2510=1,$I2510="Electronico"),2,IF(O2510=1,VLOOKUP($C2510&amp;"|"&amp;$B2510&amp;"|"&amp;$D2510,Empresas!$C$6:$CC$92,$G2510+6+1,0),0))))</f>
        <v>0</v>
      </c>
      <c r="AG2510" s="147">
        <f>IF(AND($I2510="Si",P2510=1),1,IF(AND($I2510="Fisico",P2510=1),1,IF(AND(P2510=1,$I2510="Electronico"),2,IF(P2510=1,VLOOKUP($C2510&amp;"|"&amp;$B2510&amp;"|"&amp;$D2510,Empresas!$C$6:$CC$92,$G2510+6+1,0),0))))</f>
        <v>0</v>
      </c>
      <c r="AH2510" s="147">
        <f>IF(AND($I2510="Si",Q2510=1),1,IF(AND($I2510="Fisico",Q2510=1),1,IF(AND(Q2510=1,$I2510="Electronico"),2,IF(Q2510=1,VLOOKUP($C2510&amp;"|"&amp;$B2510&amp;"|"&amp;$D2510,Empresas!$C$6:$CC$92,$G2510+6+1,0),0))))</f>
        <v>0</v>
      </c>
      <c r="AI2510" s="147">
        <f>IF(AND($I2510="Si",R2510=1),1,IF(AND($I2510="Fisico",R2510=1),1,IF(AND(R2510=1,$I2510="Electronico"),2,IF(R2510=1,VLOOKUP($C2510&amp;"|"&amp;$B2510&amp;"|"&amp;$D2510,Empresas!$C$6:$CC$92,$G2510+6+1,0),0))))</f>
        <v>0</v>
      </c>
      <c r="AJ2510" s="147">
        <f>IF(AND($I2510="Si",S2510=1),1,IF(AND($I2510="Fisico",S2510=1),1,IF(AND(S2510=1,$I2510="Electronico"),2,IF(S2510=1,VLOOKUP($C2510&amp;"|"&amp;$B2510&amp;"|"&amp;$D2510,Empresas!$C$6:$CC$92,$G2510+6+1,0),0))))</f>
        <v>0</v>
      </c>
      <c r="AK2510" s="147">
        <f>IF(AND($I2510="Si",T2510=1),1,IF(AND($I2510="Fisico",T2510=1),1,IF(AND(T2510=1,$I2510="Electronico"),2,IF(T2510=1,VLOOKUP($C2510&amp;"|"&amp;$B2510&amp;"|"&amp;$D2510,Empresas!$C$6:$CC$92,$G2510+6+1,0),0))))</f>
        <v>0</v>
      </c>
      <c r="AL2510" s="147">
        <f>IF(AND($I2510="Si",U2510=1),1,IF(AND($I2510="Fisico",U2510=1),1,IF(AND(U2510=1,$I2510="Electronico"),2,IF(U2510=1,VLOOKUP($C2510&amp;"|"&amp;$B2510&amp;"|"&amp;$D2510,Empresas!$C$6:$CC$92,$G2510+6+1,0),0))))</f>
        <v>0</v>
      </c>
      <c r="AM2510" s="149">
        <f t="shared" si="411"/>
        <v>0</v>
      </c>
      <c r="AN2510" s="149">
        <f t="shared" si="412"/>
        <v>0</v>
      </c>
      <c r="AO2510" s="152">
        <f t="shared" si="413"/>
        <v>0</v>
      </c>
    </row>
    <row r="2511" spans="1:41" x14ac:dyDescent="0.25">
      <c r="A2511" s="140" t="str">
        <f>VLOOKUP(D2511,Empresas!$D$7:$F$91,3,0)</f>
        <v>Yulisa</v>
      </c>
      <c r="B2511" s="141" t="str">
        <f>VLOOKUP(D2511,Empresas!$D$7:$G$91,4,0)</f>
        <v>Carmen D.</v>
      </c>
      <c r="C2511" s="141" t="s">
        <v>544</v>
      </c>
      <c r="D2511" s="141" t="s">
        <v>490</v>
      </c>
      <c r="E2511" s="141" t="str">
        <f>VLOOKUP(D2511,Empresas!$D$7:$E$92,2,0)</f>
        <v>DISTRIBUIDORA INTEGRAL PERUANA S.A.C.</v>
      </c>
      <c r="F2511" s="141" t="s">
        <v>181</v>
      </c>
      <c r="G2511" s="142">
        <f t="shared" si="414"/>
        <v>59</v>
      </c>
      <c r="H2511" s="142" t="str">
        <f>VLOOKUP(D2511,Empresas!$D$6:$L$92,7,0)</f>
        <v>Trimestral</v>
      </c>
      <c r="I2511" s="141" t="str">
        <f>VLOOKUP(VLOOKUP(D2511&amp;"|"&amp;B2511,Empresas!$I$7:$CB$92,G2511,0),Tablas!$A$8:$B$10,2,0)</f>
        <v>No aplica</v>
      </c>
      <c r="J2511" s="78"/>
      <c r="K2511" s="78"/>
      <c r="L2511" s="78"/>
      <c r="M2511" s="78"/>
      <c r="N2511" s="78"/>
      <c r="O2511" s="78"/>
      <c r="P2511" s="78"/>
      <c r="Q2511" s="78"/>
      <c r="R2511" s="78"/>
      <c r="S2511" s="78"/>
      <c r="T2511" s="78"/>
      <c r="U2511" s="78"/>
      <c r="V2511" s="78" t="str">
        <f>VLOOKUP(D2511,Empresas!$D$7:$CF$91,81,0)</f>
        <v>B</v>
      </c>
      <c r="W2511" s="78" t="str">
        <f>VLOOKUP(D2511,Empresas!$D$7:$M$91,10,0)</f>
        <v>General</v>
      </c>
      <c r="X2511" s="69" t="str">
        <f t="shared" si="409"/>
        <v>NO</v>
      </c>
      <c r="Y2511" s="153" t="str">
        <f t="shared" si="410"/>
        <v>No aplica</v>
      </c>
      <c r="Z2511" s="147">
        <f>IF(Y2511="No aplica",0,IF(I2511="no",0,IF(I2511="No aplica",0,IF(I2511="Si",1,IF(I2511="Fisico",1,IF(I2511="Electronico",2,VLOOKUP(C2511&amp;"|"&amp;B2511&amp;"|"&amp;D2511,Empresas!$C$6:$CC$92,G2511+6+1,0)))))))</f>
        <v>0</v>
      </c>
      <c r="AA2511" s="147">
        <f>IF(AND($I2511="Si",J2511=1),1,IF(AND($I2511="Fisico",J2511=1),1,IF(AND(J2511=1,$I2511="Electronico"),2,IF(J2511=1,VLOOKUP($C2511&amp;"|"&amp;$B2511&amp;"|"&amp;$D2511,Empresas!$C$6:$CC$92,$G2511+6+1,0),0))))</f>
        <v>0</v>
      </c>
      <c r="AB2511" s="147">
        <f>IF(AND($I2511="Si",K2511=1),1,IF(AND($I2511="Fisico",K2511=1),1,IF(AND(K2511=1,$I2511="Electronico"),2,IF(K2511=1,VLOOKUP($C2511&amp;"|"&amp;$B2511&amp;"|"&amp;$D2511,Empresas!$C$6:$CC$92,$G2511+6+1,0),0))))</f>
        <v>0</v>
      </c>
      <c r="AC2511" s="147">
        <f>IF(AND($I2511="Si",L2511=1),1,IF(AND($I2511="Fisico",L2511=1),1,IF(AND(L2511=1,$I2511="Electronico"),2,IF(L2511=1,VLOOKUP($C2511&amp;"|"&amp;$B2511&amp;"|"&amp;$D2511,Empresas!$C$6:$CC$92,$G2511+6+1,0),0))))</f>
        <v>0</v>
      </c>
      <c r="AD2511" s="147">
        <f>IF(AND($I2511="Si",M2511=1),1,IF(AND($I2511="Fisico",M2511=1),1,IF(AND(M2511=1,$I2511="Electronico"),2,IF(M2511=1,VLOOKUP($C2511&amp;"|"&amp;$B2511&amp;"|"&amp;$D2511,Empresas!$C$6:$CC$92,$G2511+6+1,0),0))))</f>
        <v>0</v>
      </c>
      <c r="AE2511" s="147">
        <f>IF(AND($I2511="Si",N2511=1),1,IF(AND($I2511="Fisico",N2511=1),1,IF(AND(N2511=1,$I2511="Electronico"),2,IF(N2511=1,VLOOKUP($C2511&amp;"|"&amp;$B2511&amp;"|"&amp;$D2511,Empresas!$C$6:$CC$92,$G2511+6+1,0),0))))</f>
        <v>0</v>
      </c>
      <c r="AF2511" s="147">
        <f>IF(AND($I2511="Si",O2511=1),1,IF(AND($I2511="Fisico",O2511=1),1,IF(AND(O2511=1,$I2511="Electronico"),2,IF(O2511=1,VLOOKUP($C2511&amp;"|"&amp;$B2511&amp;"|"&amp;$D2511,Empresas!$C$6:$CC$92,$G2511+6+1,0),0))))</f>
        <v>0</v>
      </c>
      <c r="AG2511" s="147">
        <f>IF(AND($I2511="Si",P2511=1),1,IF(AND($I2511="Fisico",P2511=1),1,IF(AND(P2511=1,$I2511="Electronico"),2,IF(P2511=1,VLOOKUP($C2511&amp;"|"&amp;$B2511&amp;"|"&amp;$D2511,Empresas!$C$6:$CC$92,$G2511+6+1,0),0))))</f>
        <v>0</v>
      </c>
      <c r="AH2511" s="147">
        <f>IF(AND($I2511="Si",Q2511=1),1,IF(AND($I2511="Fisico",Q2511=1),1,IF(AND(Q2511=1,$I2511="Electronico"),2,IF(Q2511=1,VLOOKUP($C2511&amp;"|"&amp;$B2511&amp;"|"&amp;$D2511,Empresas!$C$6:$CC$92,$G2511+6+1,0),0))))</f>
        <v>0</v>
      </c>
      <c r="AI2511" s="147">
        <f>IF(AND($I2511="Si",R2511=1),1,IF(AND($I2511="Fisico",R2511=1),1,IF(AND(R2511=1,$I2511="Electronico"),2,IF(R2511=1,VLOOKUP($C2511&amp;"|"&amp;$B2511&amp;"|"&amp;$D2511,Empresas!$C$6:$CC$92,$G2511+6+1,0),0))))</f>
        <v>0</v>
      </c>
      <c r="AJ2511" s="147">
        <f>IF(AND($I2511="Si",S2511=1),1,IF(AND($I2511="Fisico",S2511=1),1,IF(AND(S2511=1,$I2511="Electronico"),2,IF(S2511=1,VLOOKUP($C2511&amp;"|"&amp;$B2511&amp;"|"&amp;$D2511,Empresas!$C$6:$CC$92,$G2511+6+1,0),0))))</f>
        <v>0</v>
      </c>
      <c r="AK2511" s="147">
        <f>IF(AND($I2511="Si",T2511=1),1,IF(AND($I2511="Fisico",T2511=1),1,IF(AND(T2511=1,$I2511="Electronico"),2,IF(T2511=1,VLOOKUP($C2511&amp;"|"&amp;$B2511&amp;"|"&amp;$D2511,Empresas!$C$6:$CC$92,$G2511+6+1,0),0))))</f>
        <v>0</v>
      </c>
      <c r="AL2511" s="147">
        <f>IF(AND($I2511="Si",U2511=1),1,IF(AND($I2511="Fisico",U2511=1),1,IF(AND(U2511=1,$I2511="Electronico"),2,IF(U2511=1,VLOOKUP($C2511&amp;"|"&amp;$B2511&amp;"|"&amp;$D2511,Empresas!$C$6:$CC$92,$G2511+6+1,0),0))))</f>
        <v>0</v>
      </c>
      <c r="AM2511" s="149">
        <f t="shared" si="411"/>
        <v>0</v>
      </c>
      <c r="AN2511" s="149">
        <f t="shared" si="412"/>
        <v>0</v>
      </c>
      <c r="AO2511" s="152">
        <f t="shared" si="413"/>
        <v>0</v>
      </c>
    </row>
    <row r="2512" spans="1:41" x14ac:dyDescent="0.25">
      <c r="A2512" s="140" t="str">
        <f>VLOOKUP(D2512,Empresas!$D$7:$F$91,3,0)</f>
        <v>Yulisa</v>
      </c>
      <c r="B2512" s="141" t="str">
        <f>VLOOKUP(D2512,Empresas!$D$7:$G$91,4,0)</f>
        <v>Carmen D.</v>
      </c>
      <c r="C2512" s="141" t="s">
        <v>544</v>
      </c>
      <c r="D2512" s="141" t="s">
        <v>490</v>
      </c>
      <c r="E2512" s="141" t="str">
        <f>VLOOKUP(D2512,Empresas!$D$7:$E$92,2,0)</f>
        <v>DISTRIBUIDORA INTEGRAL PERUANA S.A.C.</v>
      </c>
      <c r="F2512" s="141" t="s">
        <v>182</v>
      </c>
      <c r="G2512" s="142">
        <f t="shared" si="414"/>
        <v>60</v>
      </c>
      <c r="H2512" s="142" t="str">
        <f>VLOOKUP(D2512,Empresas!$D$6:$L$92,7,0)</f>
        <v>Trimestral</v>
      </c>
      <c r="I2512" s="141" t="str">
        <f>VLOOKUP(VLOOKUP(D2512&amp;"|"&amp;B2512,Empresas!$I$7:$CB$92,G2512,0),Tablas!$A$8:$B$10,2,0)</f>
        <v>No aplica</v>
      </c>
      <c r="J2512" s="78"/>
      <c r="K2512" s="78"/>
      <c r="L2512" s="78"/>
      <c r="M2512" s="78"/>
      <c r="N2512" s="78"/>
      <c r="O2512" s="78"/>
      <c r="P2512" s="78"/>
      <c r="Q2512" s="78"/>
      <c r="R2512" s="78"/>
      <c r="S2512" s="78"/>
      <c r="T2512" s="78"/>
      <c r="U2512" s="78"/>
      <c r="V2512" s="78" t="str">
        <f>VLOOKUP(D2512,Empresas!$D$7:$CF$91,81,0)</f>
        <v>B</v>
      </c>
      <c r="W2512" s="78" t="str">
        <f>VLOOKUP(D2512,Empresas!$D$7:$M$91,10,0)</f>
        <v>General</v>
      </c>
      <c r="X2512" s="69" t="str">
        <f t="shared" si="409"/>
        <v>NO</v>
      </c>
      <c r="Y2512" s="153" t="str">
        <f t="shared" si="410"/>
        <v>No aplica</v>
      </c>
      <c r="Z2512" s="147">
        <f>IF(Y2512="No aplica",0,IF(I2512="no",0,IF(I2512="No aplica",0,IF(I2512="Si",1,IF(I2512="Fisico",1,IF(I2512="Electronico",2,VLOOKUP(C2512&amp;"|"&amp;B2512&amp;"|"&amp;D2512,Empresas!$C$6:$CC$92,G2512+6+1,0)))))))</f>
        <v>0</v>
      </c>
      <c r="AA2512" s="147">
        <f>IF(AND($I2512="Si",J2512=1),1,IF(AND($I2512="Fisico",J2512=1),1,IF(AND(J2512=1,$I2512="Electronico"),2,IF(J2512=1,VLOOKUP($C2512&amp;"|"&amp;$B2512&amp;"|"&amp;$D2512,Empresas!$C$6:$CC$92,$G2512+6+1,0),0))))</f>
        <v>0</v>
      </c>
      <c r="AB2512" s="147">
        <f>IF(AND($I2512="Si",K2512=1),1,IF(AND($I2512="Fisico",K2512=1),1,IF(AND(K2512=1,$I2512="Electronico"),2,IF(K2512=1,VLOOKUP($C2512&amp;"|"&amp;$B2512&amp;"|"&amp;$D2512,Empresas!$C$6:$CC$92,$G2512+6+1,0),0))))</f>
        <v>0</v>
      </c>
      <c r="AC2512" s="147">
        <f>IF(AND($I2512="Si",L2512=1),1,IF(AND($I2512="Fisico",L2512=1),1,IF(AND(L2512=1,$I2512="Electronico"),2,IF(L2512=1,VLOOKUP($C2512&amp;"|"&amp;$B2512&amp;"|"&amp;$D2512,Empresas!$C$6:$CC$92,$G2512+6+1,0),0))))</f>
        <v>0</v>
      </c>
      <c r="AD2512" s="147">
        <f>IF(AND($I2512="Si",M2512=1),1,IF(AND($I2512="Fisico",M2512=1),1,IF(AND(M2512=1,$I2512="Electronico"),2,IF(M2512=1,VLOOKUP($C2512&amp;"|"&amp;$B2512&amp;"|"&amp;$D2512,Empresas!$C$6:$CC$92,$G2512+6+1,0),0))))</f>
        <v>0</v>
      </c>
      <c r="AE2512" s="147">
        <f>IF(AND($I2512="Si",N2512=1),1,IF(AND($I2512="Fisico",N2512=1),1,IF(AND(N2512=1,$I2512="Electronico"),2,IF(N2512=1,VLOOKUP($C2512&amp;"|"&amp;$B2512&amp;"|"&amp;$D2512,Empresas!$C$6:$CC$92,$G2512+6+1,0),0))))</f>
        <v>0</v>
      </c>
      <c r="AF2512" s="147">
        <f>IF(AND($I2512="Si",O2512=1),1,IF(AND($I2512="Fisico",O2512=1),1,IF(AND(O2512=1,$I2512="Electronico"),2,IF(O2512=1,VLOOKUP($C2512&amp;"|"&amp;$B2512&amp;"|"&amp;$D2512,Empresas!$C$6:$CC$92,$G2512+6+1,0),0))))</f>
        <v>0</v>
      </c>
      <c r="AG2512" s="147">
        <f>IF(AND($I2512="Si",P2512=1),1,IF(AND($I2512="Fisico",P2512=1),1,IF(AND(P2512=1,$I2512="Electronico"),2,IF(P2512=1,VLOOKUP($C2512&amp;"|"&amp;$B2512&amp;"|"&amp;$D2512,Empresas!$C$6:$CC$92,$G2512+6+1,0),0))))</f>
        <v>0</v>
      </c>
      <c r="AH2512" s="147">
        <f>IF(AND($I2512="Si",Q2512=1),1,IF(AND($I2512="Fisico",Q2512=1),1,IF(AND(Q2512=1,$I2512="Electronico"),2,IF(Q2512=1,VLOOKUP($C2512&amp;"|"&amp;$B2512&amp;"|"&amp;$D2512,Empresas!$C$6:$CC$92,$G2512+6+1,0),0))))</f>
        <v>0</v>
      </c>
      <c r="AI2512" s="147">
        <f>IF(AND($I2512="Si",R2512=1),1,IF(AND($I2512="Fisico",R2512=1),1,IF(AND(R2512=1,$I2512="Electronico"),2,IF(R2512=1,VLOOKUP($C2512&amp;"|"&amp;$B2512&amp;"|"&amp;$D2512,Empresas!$C$6:$CC$92,$G2512+6+1,0),0))))</f>
        <v>0</v>
      </c>
      <c r="AJ2512" s="147">
        <f>IF(AND($I2512="Si",S2512=1),1,IF(AND($I2512="Fisico",S2512=1),1,IF(AND(S2512=1,$I2512="Electronico"),2,IF(S2512=1,VLOOKUP($C2512&amp;"|"&amp;$B2512&amp;"|"&amp;$D2512,Empresas!$C$6:$CC$92,$G2512+6+1,0),0))))</f>
        <v>0</v>
      </c>
      <c r="AK2512" s="147">
        <f>IF(AND($I2512="Si",T2512=1),1,IF(AND($I2512="Fisico",T2512=1),1,IF(AND(T2512=1,$I2512="Electronico"),2,IF(T2512=1,VLOOKUP($C2512&amp;"|"&amp;$B2512&amp;"|"&amp;$D2512,Empresas!$C$6:$CC$92,$G2512+6+1,0),0))))</f>
        <v>0</v>
      </c>
      <c r="AL2512" s="147">
        <f>IF(AND($I2512="Si",U2512=1),1,IF(AND($I2512="Fisico",U2512=1),1,IF(AND(U2512=1,$I2512="Electronico"),2,IF(U2512=1,VLOOKUP($C2512&amp;"|"&amp;$B2512&amp;"|"&amp;$D2512,Empresas!$C$6:$CC$92,$G2512+6+1,0),0))))</f>
        <v>0</v>
      </c>
      <c r="AM2512" s="149">
        <f t="shared" si="411"/>
        <v>0</v>
      </c>
      <c r="AN2512" s="149">
        <f t="shared" si="412"/>
        <v>0</v>
      </c>
      <c r="AO2512" s="152">
        <f t="shared" si="413"/>
        <v>0</v>
      </c>
    </row>
    <row r="2513" spans="1:41" x14ac:dyDescent="0.25">
      <c r="A2513" s="143" t="str">
        <f>VLOOKUP(D2513,Empresas!$D$7:$F$91,3,0)</f>
        <v>Yulisa</v>
      </c>
      <c r="B2513" s="144" t="str">
        <f>VLOOKUP(D2513,Empresas!$D$7:$G$91,4,0)</f>
        <v>Carmen D.</v>
      </c>
      <c r="C2513" s="144" t="s">
        <v>544</v>
      </c>
      <c r="D2513" s="144" t="s">
        <v>490</v>
      </c>
      <c r="E2513" s="144" t="str">
        <f>VLOOKUP(D2513,Empresas!$D$7:$E$92,2,0)</f>
        <v>DISTRIBUIDORA INTEGRAL PERUANA S.A.C.</v>
      </c>
      <c r="F2513" s="144" t="s">
        <v>183</v>
      </c>
      <c r="G2513" s="145">
        <f>+Empresas!$BR$2</f>
        <v>62</v>
      </c>
      <c r="H2513" s="145" t="str">
        <f>VLOOKUP(D2513,Empresas!$D$6:$L$92,7,0)</f>
        <v>Trimestral</v>
      </c>
      <c r="I2513" s="144" t="str">
        <f>VLOOKUP(VLOOKUP(D2513&amp;"|"&amp;B2513,Empresas!$I$7:$CB$92,G2513,0),Tablas!$A$13:$B$14,2,0)</f>
        <v>Si</v>
      </c>
      <c r="J2513" s="78">
        <v>1</v>
      </c>
      <c r="K2513" s="78">
        <v>1</v>
      </c>
      <c r="L2513" s="78">
        <v>1</v>
      </c>
      <c r="M2513" s="78">
        <v>1</v>
      </c>
      <c r="N2513" s="78">
        <v>1</v>
      </c>
      <c r="O2513" s="78">
        <v>1</v>
      </c>
      <c r="P2513" s="78">
        <v>1</v>
      </c>
      <c r="Q2513" s="78">
        <v>1</v>
      </c>
      <c r="R2513" s="78"/>
      <c r="S2513" s="78"/>
      <c r="T2513" s="78"/>
      <c r="U2513" s="78"/>
      <c r="V2513" s="78" t="str">
        <f>VLOOKUP(D2513,Empresas!$D$7:$CF$91,81,0)</f>
        <v>B</v>
      </c>
      <c r="W2513" s="78" t="str">
        <f>VLOOKUP(D2513,Empresas!$D$7:$M$91,10,0)</f>
        <v>General</v>
      </c>
      <c r="X2513" s="69" t="str">
        <f t="shared" si="409"/>
        <v>SI</v>
      </c>
      <c r="Y2513" s="153" t="str">
        <f t="shared" si="410"/>
        <v>Si aplica</v>
      </c>
      <c r="Z2513" s="147">
        <f>IF(Y2513="No aplica",0,IF(I2513="no",0,IF(I2513="No aplica",0,IF(I2513="Si",1,IF(I2513="Fisico",1,IF(I2513="Electronico",2,VLOOKUP(C2513&amp;"|"&amp;B2513&amp;"|"&amp;D2513,Empresas!$C$6:$CC$92,G2513+6+1,0)))))))</f>
        <v>1</v>
      </c>
      <c r="AA2513" s="147">
        <f>IF(AND($I2513="Si",J2513=1),1,IF(AND($I2513="Fisico",J2513=1),1,IF(AND(J2513=1,$I2513="Electronico"),2,IF(J2513=1,VLOOKUP($C2513&amp;"|"&amp;$B2513&amp;"|"&amp;$D2513,Empresas!$C$6:$CC$92,$G2513+6+1,0),0))))</f>
        <v>1</v>
      </c>
      <c r="AB2513" s="147">
        <f>IF(AND($I2513="Si",K2513=1),1,IF(AND($I2513="Fisico",K2513=1),1,IF(AND(K2513=1,$I2513="Electronico"),2,IF(K2513=1,VLOOKUP($C2513&amp;"|"&amp;$B2513&amp;"|"&amp;$D2513,Empresas!$C$6:$CC$92,$G2513+6+1,0),0))))</f>
        <v>1</v>
      </c>
      <c r="AC2513" s="147">
        <f>IF(AND($I2513="Si",L2513=1),1,IF(AND($I2513="Fisico",L2513=1),1,IF(AND(L2513=1,$I2513="Electronico"),2,IF(L2513=1,VLOOKUP($C2513&amp;"|"&amp;$B2513&amp;"|"&amp;$D2513,Empresas!$C$6:$CC$92,$G2513+6+1,0),0))))</f>
        <v>1</v>
      </c>
      <c r="AD2513" s="147">
        <f>IF(AND($I2513="Si",M2513=1),1,IF(AND($I2513="Fisico",M2513=1),1,IF(AND(M2513=1,$I2513="Electronico"),2,IF(M2513=1,VLOOKUP($C2513&amp;"|"&amp;$B2513&amp;"|"&amp;$D2513,Empresas!$C$6:$CC$92,$G2513+6+1,0),0))))</f>
        <v>1</v>
      </c>
      <c r="AE2513" s="147">
        <f>IF(AND($I2513="Si",N2513=1),1,IF(AND($I2513="Fisico",N2513=1),1,IF(AND(N2513=1,$I2513="Electronico"),2,IF(N2513=1,VLOOKUP($C2513&amp;"|"&amp;$B2513&amp;"|"&amp;$D2513,Empresas!$C$6:$CC$92,$G2513+6+1,0),0))))</f>
        <v>1</v>
      </c>
      <c r="AF2513" s="147">
        <f>IF(AND($I2513="Si",O2513=1),1,IF(AND($I2513="Fisico",O2513=1),1,IF(AND(O2513=1,$I2513="Electronico"),2,IF(O2513=1,VLOOKUP($C2513&amp;"|"&amp;$B2513&amp;"|"&amp;$D2513,Empresas!$C$6:$CC$92,$G2513+6+1,0),0))))</f>
        <v>1</v>
      </c>
      <c r="AG2513" s="147">
        <f>IF(AND($I2513="Si",P2513=1),1,IF(AND($I2513="Fisico",P2513=1),1,IF(AND(P2513=1,$I2513="Electronico"),2,IF(P2513=1,VLOOKUP($C2513&amp;"|"&amp;$B2513&amp;"|"&amp;$D2513,Empresas!$C$6:$CC$92,$G2513+6+1,0),0))))</f>
        <v>1</v>
      </c>
      <c r="AH2513" s="147">
        <f>IF(AND($I2513="Si",Q2513=1),1,IF(AND($I2513="Fisico",Q2513=1),1,IF(AND(Q2513=1,$I2513="Electronico"),2,IF(Q2513=1,VLOOKUP($C2513&amp;"|"&amp;$B2513&amp;"|"&amp;$D2513,Empresas!$C$6:$CC$92,$G2513+6+1,0),0))))</f>
        <v>1</v>
      </c>
      <c r="AI2513" s="147">
        <f>IF(AND($I2513="Si",R2513=1),1,IF(AND($I2513="Fisico",R2513=1),1,IF(AND(R2513=1,$I2513="Electronico"),2,IF(R2513=1,VLOOKUP($C2513&amp;"|"&amp;$B2513&amp;"|"&amp;$D2513,Empresas!$C$6:$CC$92,$G2513+6+1,0),0))))</f>
        <v>0</v>
      </c>
      <c r="AJ2513" s="147">
        <f>IF(AND($I2513="Si",S2513=1),1,IF(AND($I2513="Fisico",S2513=1),1,IF(AND(S2513=1,$I2513="Electronico"),2,IF(S2513=1,VLOOKUP($C2513&amp;"|"&amp;$B2513&amp;"|"&amp;$D2513,Empresas!$C$6:$CC$92,$G2513+6+1,0),0))))</f>
        <v>0</v>
      </c>
      <c r="AK2513" s="147">
        <f>IF(AND($I2513="Si",T2513=1),1,IF(AND($I2513="Fisico",T2513=1),1,IF(AND(T2513=1,$I2513="Electronico"),2,IF(T2513=1,VLOOKUP($C2513&amp;"|"&amp;$B2513&amp;"|"&amp;$D2513,Empresas!$C$6:$CC$92,$G2513+6+1,0),0))))</f>
        <v>0</v>
      </c>
      <c r="AL2513" s="147">
        <f>IF(AND($I2513="Si",U2513=1),1,IF(AND($I2513="Fisico",U2513=1),1,IF(AND(U2513=1,$I2513="Electronico"),2,IF(U2513=1,VLOOKUP($C2513&amp;"|"&amp;$B2513&amp;"|"&amp;$D2513,Empresas!$C$6:$CC$92,$G2513+6+1,0),0))))</f>
        <v>0</v>
      </c>
      <c r="AM2513" s="149">
        <f t="shared" si="411"/>
        <v>8</v>
      </c>
      <c r="AN2513" s="149">
        <f t="shared" si="412"/>
        <v>8</v>
      </c>
      <c r="AO2513" s="152">
        <f t="shared" si="413"/>
        <v>1</v>
      </c>
    </row>
    <row r="2514" spans="1:41" x14ac:dyDescent="0.25">
      <c r="A2514" s="143" t="str">
        <f>VLOOKUP(D2514,Empresas!$D$7:$F$91,3,0)</f>
        <v>Yulisa</v>
      </c>
      <c r="B2514" s="144" t="str">
        <f>VLOOKUP(D2514,Empresas!$D$7:$G$91,4,0)</f>
        <v>Carmen D.</v>
      </c>
      <c r="C2514" s="144" t="s">
        <v>544</v>
      </c>
      <c r="D2514" s="144" t="s">
        <v>490</v>
      </c>
      <c r="E2514" s="144" t="str">
        <f>VLOOKUP(D2514,Empresas!$D$7:$E$92,2,0)</f>
        <v>DISTRIBUIDORA INTEGRAL PERUANA S.A.C.</v>
      </c>
      <c r="F2514" s="144" t="s">
        <v>184</v>
      </c>
      <c r="G2514" s="145">
        <f>+G2513+1</f>
        <v>63</v>
      </c>
      <c r="H2514" s="145" t="str">
        <f>VLOOKUP(D2514,Empresas!$D$6:$L$92,7,0)</f>
        <v>Trimestral</v>
      </c>
      <c r="I2514" s="144" t="str">
        <f>VLOOKUP(VLOOKUP(D2514&amp;"|"&amp;B2514,Empresas!$I$7:$CB$92,G2514,0),Tablas!$A$13:$B$14,2,0)</f>
        <v>Si</v>
      </c>
      <c r="J2514" s="78">
        <v>1</v>
      </c>
      <c r="K2514" s="78">
        <v>1</v>
      </c>
      <c r="L2514" s="78">
        <v>1</v>
      </c>
      <c r="M2514" s="78">
        <v>1</v>
      </c>
      <c r="N2514" s="78">
        <v>1</v>
      </c>
      <c r="O2514" s="78">
        <v>1</v>
      </c>
      <c r="P2514" s="78">
        <v>1</v>
      </c>
      <c r="Q2514" s="78">
        <v>1</v>
      </c>
      <c r="R2514" s="78"/>
      <c r="S2514" s="78"/>
      <c r="T2514" s="78"/>
      <c r="U2514" s="78"/>
      <c r="V2514" s="78" t="str">
        <f>VLOOKUP(D2514,Empresas!$D$7:$CF$91,81,0)</f>
        <v>B</v>
      </c>
      <c r="W2514" s="78" t="str">
        <f>VLOOKUP(D2514,Empresas!$D$7:$M$91,10,0)</f>
        <v>General</v>
      </c>
      <c r="X2514" s="69" t="str">
        <f t="shared" si="409"/>
        <v>SI</v>
      </c>
      <c r="Y2514" s="153" t="str">
        <f t="shared" si="410"/>
        <v>Si aplica</v>
      </c>
      <c r="Z2514" s="147">
        <f>IF(Y2514="No aplica",0,IF(I2514="no",0,IF(I2514="No aplica",0,IF(I2514="Si",1,IF(I2514="Fisico",1,IF(I2514="Electronico",2,VLOOKUP(C2514&amp;"|"&amp;B2514&amp;"|"&amp;D2514,Empresas!$C$6:$CC$92,G2514+6+1,0)))))))</f>
        <v>1</v>
      </c>
      <c r="AA2514" s="147">
        <f>IF(AND($I2514="Si",J2514=1),1,IF(AND($I2514="Fisico",J2514=1),1,IF(AND(J2514=1,$I2514="Electronico"),2,IF(J2514=1,VLOOKUP($C2514&amp;"|"&amp;$B2514&amp;"|"&amp;$D2514,Empresas!$C$6:$CC$92,$G2514+6+1,0),0))))</f>
        <v>1</v>
      </c>
      <c r="AB2514" s="147">
        <f>IF(AND($I2514="Si",K2514=1),1,IF(AND($I2514="Fisico",K2514=1),1,IF(AND(K2514=1,$I2514="Electronico"),2,IF(K2514=1,VLOOKUP($C2514&amp;"|"&amp;$B2514&amp;"|"&amp;$D2514,Empresas!$C$6:$CC$92,$G2514+6+1,0),0))))</f>
        <v>1</v>
      </c>
      <c r="AC2514" s="147">
        <f>IF(AND($I2514="Si",L2514=1),1,IF(AND($I2514="Fisico",L2514=1),1,IF(AND(L2514=1,$I2514="Electronico"),2,IF(L2514=1,VLOOKUP($C2514&amp;"|"&amp;$B2514&amp;"|"&amp;$D2514,Empresas!$C$6:$CC$92,$G2514+6+1,0),0))))</f>
        <v>1</v>
      </c>
      <c r="AD2514" s="147">
        <f>IF(AND($I2514="Si",M2514=1),1,IF(AND($I2514="Fisico",M2514=1),1,IF(AND(M2514=1,$I2514="Electronico"),2,IF(M2514=1,VLOOKUP($C2514&amp;"|"&amp;$B2514&amp;"|"&amp;$D2514,Empresas!$C$6:$CC$92,$G2514+6+1,0),0))))</f>
        <v>1</v>
      </c>
      <c r="AE2514" s="147">
        <f>IF(AND($I2514="Si",N2514=1),1,IF(AND($I2514="Fisico",N2514=1),1,IF(AND(N2514=1,$I2514="Electronico"),2,IF(N2514=1,VLOOKUP($C2514&amp;"|"&amp;$B2514&amp;"|"&amp;$D2514,Empresas!$C$6:$CC$92,$G2514+6+1,0),0))))</f>
        <v>1</v>
      </c>
      <c r="AF2514" s="147">
        <f>IF(AND($I2514="Si",O2514=1),1,IF(AND($I2514="Fisico",O2514=1),1,IF(AND(O2514=1,$I2514="Electronico"),2,IF(O2514=1,VLOOKUP($C2514&amp;"|"&amp;$B2514&amp;"|"&amp;$D2514,Empresas!$C$6:$CC$92,$G2514+6+1,0),0))))</f>
        <v>1</v>
      </c>
      <c r="AG2514" s="147">
        <f>IF(AND($I2514="Si",P2514=1),1,IF(AND($I2514="Fisico",P2514=1),1,IF(AND(P2514=1,$I2514="Electronico"),2,IF(P2514=1,VLOOKUP($C2514&amp;"|"&amp;$B2514&amp;"|"&amp;$D2514,Empresas!$C$6:$CC$92,$G2514+6+1,0),0))))</f>
        <v>1</v>
      </c>
      <c r="AH2514" s="147">
        <f>IF(AND($I2514="Si",Q2514=1),1,IF(AND($I2514="Fisico",Q2514=1),1,IF(AND(Q2514=1,$I2514="Electronico"),2,IF(Q2514=1,VLOOKUP($C2514&amp;"|"&amp;$B2514&amp;"|"&amp;$D2514,Empresas!$C$6:$CC$92,$G2514+6+1,0),0))))</f>
        <v>1</v>
      </c>
      <c r="AI2514" s="147">
        <f>IF(AND($I2514="Si",R2514=1),1,IF(AND($I2514="Fisico",R2514=1),1,IF(AND(R2514=1,$I2514="Electronico"),2,IF(R2514=1,VLOOKUP($C2514&amp;"|"&amp;$B2514&amp;"|"&amp;$D2514,Empresas!$C$6:$CC$92,$G2514+6+1,0),0))))</f>
        <v>0</v>
      </c>
      <c r="AJ2514" s="147">
        <f>IF(AND($I2514="Si",S2514=1),1,IF(AND($I2514="Fisico",S2514=1),1,IF(AND(S2514=1,$I2514="Electronico"),2,IF(S2514=1,VLOOKUP($C2514&amp;"|"&amp;$B2514&amp;"|"&amp;$D2514,Empresas!$C$6:$CC$92,$G2514+6+1,0),0))))</f>
        <v>0</v>
      </c>
      <c r="AK2514" s="147">
        <f>IF(AND($I2514="Si",T2514=1),1,IF(AND($I2514="Fisico",T2514=1),1,IF(AND(T2514=1,$I2514="Electronico"),2,IF(T2514=1,VLOOKUP($C2514&amp;"|"&amp;$B2514&amp;"|"&amp;$D2514,Empresas!$C$6:$CC$92,$G2514+6+1,0),0))))</f>
        <v>0</v>
      </c>
      <c r="AL2514" s="147">
        <f>IF(AND($I2514="Si",U2514=1),1,IF(AND($I2514="Fisico",U2514=1),1,IF(AND(U2514=1,$I2514="Electronico"),2,IF(U2514=1,VLOOKUP($C2514&amp;"|"&amp;$B2514&amp;"|"&amp;$D2514,Empresas!$C$6:$CC$92,$G2514+6+1,0),0))))</f>
        <v>0</v>
      </c>
      <c r="AM2514" s="149">
        <f t="shared" si="411"/>
        <v>8</v>
      </c>
      <c r="AN2514" s="149">
        <f t="shared" si="412"/>
        <v>8</v>
      </c>
      <c r="AO2514" s="152">
        <f t="shared" si="413"/>
        <v>1</v>
      </c>
    </row>
    <row r="2515" spans="1:41" x14ac:dyDescent="0.25">
      <c r="A2515" s="143" t="str">
        <f>VLOOKUP(D2515,Empresas!$D$7:$F$91,3,0)</f>
        <v>Yulisa</v>
      </c>
      <c r="B2515" s="144" t="str">
        <f>VLOOKUP(D2515,Empresas!$D$7:$G$91,4,0)</f>
        <v>Carmen D.</v>
      </c>
      <c r="C2515" s="144" t="s">
        <v>544</v>
      </c>
      <c r="D2515" s="144" t="s">
        <v>490</v>
      </c>
      <c r="E2515" s="144" t="str">
        <f>VLOOKUP(D2515,Empresas!$D$7:$E$92,2,0)</f>
        <v>DISTRIBUIDORA INTEGRAL PERUANA S.A.C.</v>
      </c>
      <c r="F2515" s="144" t="s">
        <v>185</v>
      </c>
      <c r="G2515" s="145">
        <f t="shared" ref="G2515:G2522" si="415">+G2514+1</f>
        <v>64</v>
      </c>
      <c r="H2515" s="145" t="str">
        <f>VLOOKUP(D2515,Empresas!$D$6:$L$92,7,0)</f>
        <v>Trimestral</v>
      </c>
      <c r="I2515" s="144" t="str">
        <f>VLOOKUP(VLOOKUP(D2515&amp;"|"&amp;B2515,Empresas!$I$7:$CB$92,G2515,0),Tablas!$A$13:$B$14,2,0)</f>
        <v>No</v>
      </c>
      <c r="J2515" s="78"/>
      <c r="K2515" s="78"/>
      <c r="L2515" s="78"/>
      <c r="M2515" s="78"/>
      <c r="N2515" s="78"/>
      <c r="O2515" s="78"/>
      <c r="P2515" s="78"/>
      <c r="Q2515" s="78"/>
      <c r="R2515" s="78"/>
      <c r="S2515" s="78"/>
      <c r="T2515" s="78"/>
      <c r="U2515" s="78"/>
      <c r="V2515" s="78" t="str">
        <f>VLOOKUP(D2515,Empresas!$D$7:$CF$91,81,0)</f>
        <v>B</v>
      </c>
      <c r="W2515" s="78" t="str">
        <f>VLOOKUP(D2515,Empresas!$D$7:$M$91,10,0)</f>
        <v>General</v>
      </c>
      <c r="X2515" s="69" t="str">
        <f t="shared" si="409"/>
        <v>SI</v>
      </c>
      <c r="Y2515" s="153" t="str">
        <f t="shared" si="410"/>
        <v>No aplica</v>
      </c>
      <c r="Z2515" s="147">
        <f>IF(Y2515="No aplica",0,IF(I2515="no",0,IF(I2515="No aplica",0,IF(I2515="Si",1,IF(I2515="Fisico",1,IF(I2515="Electronico",2,VLOOKUP(C2515&amp;"|"&amp;B2515&amp;"|"&amp;D2515,Empresas!$C$6:$CC$92,G2515+6+1,0)))))))</f>
        <v>0</v>
      </c>
      <c r="AA2515" s="147">
        <f>IF(AND($I2515="Si",J2515=1),1,IF(AND($I2515="Fisico",J2515=1),1,IF(AND(J2515=1,$I2515="Electronico"),2,IF(J2515=1,VLOOKUP($C2515&amp;"|"&amp;$B2515&amp;"|"&amp;$D2515,Empresas!$C$6:$CC$92,$G2515+6+1,0),0))))</f>
        <v>0</v>
      </c>
      <c r="AB2515" s="147">
        <f>IF(AND($I2515="Si",K2515=1),1,IF(AND($I2515="Fisico",K2515=1),1,IF(AND(K2515=1,$I2515="Electronico"),2,IF(K2515=1,VLOOKUP($C2515&amp;"|"&amp;$B2515&amp;"|"&amp;$D2515,Empresas!$C$6:$CC$92,$G2515+6+1,0),0))))</f>
        <v>0</v>
      </c>
      <c r="AC2515" s="147">
        <f>IF(AND($I2515="Si",L2515=1),1,IF(AND($I2515="Fisico",L2515=1),1,IF(AND(L2515=1,$I2515="Electronico"),2,IF(L2515=1,VLOOKUP($C2515&amp;"|"&amp;$B2515&amp;"|"&amp;$D2515,Empresas!$C$6:$CC$92,$G2515+6+1,0),0))))</f>
        <v>0</v>
      </c>
      <c r="AD2515" s="147">
        <f>IF(AND($I2515="Si",M2515=1),1,IF(AND($I2515="Fisico",M2515=1),1,IF(AND(M2515=1,$I2515="Electronico"),2,IF(M2515=1,VLOOKUP($C2515&amp;"|"&amp;$B2515&amp;"|"&amp;$D2515,Empresas!$C$6:$CC$92,$G2515+6+1,0),0))))</f>
        <v>0</v>
      </c>
      <c r="AE2515" s="147">
        <f>IF(AND($I2515="Si",N2515=1),1,IF(AND($I2515="Fisico",N2515=1),1,IF(AND(N2515=1,$I2515="Electronico"),2,IF(N2515=1,VLOOKUP($C2515&amp;"|"&amp;$B2515&amp;"|"&amp;$D2515,Empresas!$C$6:$CC$92,$G2515+6+1,0),0))))</f>
        <v>0</v>
      </c>
      <c r="AF2515" s="147">
        <f>IF(AND($I2515="Si",O2515=1),1,IF(AND($I2515="Fisico",O2515=1),1,IF(AND(O2515=1,$I2515="Electronico"),2,IF(O2515=1,VLOOKUP($C2515&amp;"|"&amp;$B2515&amp;"|"&amp;$D2515,Empresas!$C$6:$CC$92,$G2515+6+1,0),0))))</f>
        <v>0</v>
      </c>
      <c r="AG2515" s="147">
        <f>IF(AND($I2515="Si",P2515=1),1,IF(AND($I2515="Fisico",P2515=1),1,IF(AND(P2515=1,$I2515="Electronico"),2,IF(P2515=1,VLOOKUP($C2515&amp;"|"&amp;$B2515&amp;"|"&amp;$D2515,Empresas!$C$6:$CC$92,$G2515+6+1,0),0))))</f>
        <v>0</v>
      </c>
      <c r="AH2515" s="147">
        <f>IF(AND($I2515="Si",Q2515=1),1,IF(AND($I2515="Fisico",Q2515=1),1,IF(AND(Q2515=1,$I2515="Electronico"),2,IF(Q2515=1,VLOOKUP($C2515&amp;"|"&amp;$B2515&amp;"|"&amp;$D2515,Empresas!$C$6:$CC$92,$G2515+6+1,0),0))))</f>
        <v>0</v>
      </c>
      <c r="AI2515" s="147">
        <f>IF(AND($I2515="Si",R2515=1),1,IF(AND($I2515="Fisico",R2515=1),1,IF(AND(R2515=1,$I2515="Electronico"),2,IF(R2515=1,VLOOKUP($C2515&amp;"|"&amp;$B2515&amp;"|"&amp;$D2515,Empresas!$C$6:$CC$92,$G2515+6+1,0),0))))</f>
        <v>0</v>
      </c>
      <c r="AJ2515" s="147">
        <f>IF(AND($I2515="Si",S2515=1),1,IF(AND($I2515="Fisico",S2515=1),1,IF(AND(S2515=1,$I2515="Electronico"),2,IF(S2515=1,VLOOKUP($C2515&amp;"|"&amp;$B2515&amp;"|"&amp;$D2515,Empresas!$C$6:$CC$92,$G2515+6+1,0),0))))</f>
        <v>0</v>
      </c>
      <c r="AK2515" s="147">
        <f>IF(AND($I2515="Si",T2515=1),1,IF(AND($I2515="Fisico",T2515=1),1,IF(AND(T2515=1,$I2515="Electronico"),2,IF(T2515=1,VLOOKUP($C2515&amp;"|"&amp;$B2515&amp;"|"&amp;$D2515,Empresas!$C$6:$CC$92,$G2515+6+1,0),0))))</f>
        <v>0</v>
      </c>
      <c r="AL2515" s="147">
        <f>IF(AND($I2515="Si",U2515=1),1,IF(AND($I2515="Fisico",U2515=1),1,IF(AND(U2515=1,$I2515="Electronico"),2,IF(U2515=1,VLOOKUP($C2515&amp;"|"&amp;$B2515&amp;"|"&amp;$D2515,Empresas!$C$6:$CC$92,$G2515+6+1,0),0))))</f>
        <v>0</v>
      </c>
      <c r="AM2515" s="149">
        <f t="shared" si="411"/>
        <v>0</v>
      </c>
      <c r="AN2515" s="149">
        <f t="shared" si="412"/>
        <v>0</v>
      </c>
      <c r="AO2515" s="152">
        <f t="shared" si="413"/>
        <v>0</v>
      </c>
    </row>
    <row r="2516" spans="1:41" x14ac:dyDescent="0.25">
      <c r="A2516" s="143" t="str">
        <f>VLOOKUP(D2516,Empresas!$D$7:$F$91,3,0)</f>
        <v>Yulisa</v>
      </c>
      <c r="B2516" s="144" t="str">
        <f>VLOOKUP(D2516,Empresas!$D$7:$G$91,4,0)</f>
        <v>Carmen D.</v>
      </c>
      <c r="C2516" s="144" t="s">
        <v>544</v>
      </c>
      <c r="D2516" s="144" t="s">
        <v>490</v>
      </c>
      <c r="E2516" s="144" t="str">
        <f>VLOOKUP(D2516,Empresas!$D$7:$E$92,2,0)</f>
        <v>DISTRIBUIDORA INTEGRAL PERUANA S.A.C.</v>
      </c>
      <c r="F2516" s="144" t="s">
        <v>186</v>
      </c>
      <c r="G2516" s="145">
        <f t="shared" si="415"/>
        <v>65</v>
      </c>
      <c r="H2516" s="145" t="str">
        <f>VLOOKUP(D2516,Empresas!$D$6:$L$92,7,0)</f>
        <v>Trimestral</v>
      </c>
      <c r="I2516" s="144" t="str">
        <f>VLOOKUP(VLOOKUP(D2516&amp;"|"&amp;B2516,Empresas!$I$7:$CB$92,G2516,0),Tablas!$A$13:$B$14,2,0)</f>
        <v>No</v>
      </c>
      <c r="J2516" s="78"/>
      <c r="K2516" s="78"/>
      <c r="L2516" s="78"/>
      <c r="M2516" s="78"/>
      <c r="N2516" s="78"/>
      <c r="O2516" s="78"/>
      <c r="P2516" s="78"/>
      <c r="Q2516" s="78"/>
      <c r="R2516" s="78"/>
      <c r="S2516" s="78"/>
      <c r="T2516" s="78"/>
      <c r="U2516" s="78"/>
      <c r="V2516" s="78" t="str">
        <f>VLOOKUP(D2516,Empresas!$D$7:$CF$91,81,0)</f>
        <v>B</v>
      </c>
      <c r="W2516" s="78" t="str">
        <f>VLOOKUP(D2516,Empresas!$D$7:$M$91,10,0)</f>
        <v>General</v>
      </c>
      <c r="X2516" s="69" t="str">
        <f t="shared" si="409"/>
        <v>SI</v>
      </c>
      <c r="Y2516" s="153" t="str">
        <f t="shared" si="410"/>
        <v>No aplica</v>
      </c>
      <c r="Z2516" s="147">
        <f>IF(Y2516="No aplica",0,IF(I2516="no",0,IF(I2516="No aplica",0,IF(I2516="Si",1,IF(I2516="Fisico",1,IF(I2516="Electronico",2,VLOOKUP(C2516&amp;"|"&amp;B2516&amp;"|"&amp;D2516,Empresas!$C$6:$CC$92,G2516+6+1,0)))))))</f>
        <v>0</v>
      </c>
      <c r="AA2516" s="147">
        <f>IF(AND($I2516="Si",J2516=1),1,IF(AND($I2516="Fisico",J2516=1),1,IF(AND(J2516=1,$I2516="Electronico"),2,IF(J2516=1,VLOOKUP($C2516&amp;"|"&amp;$B2516&amp;"|"&amp;$D2516,Empresas!$C$6:$CC$92,$G2516+6+1,0),0))))</f>
        <v>0</v>
      </c>
      <c r="AB2516" s="147">
        <f>IF(AND($I2516="Si",K2516=1),1,IF(AND($I2516="Fisico",K2516=1),1,IF(AND(K2516=1,$I2516="Electronico"),2,IF(K2516=1,VLOOKUP($C2516&amp;"|"&amp;$B2516&amp;"|"&amp;$D2516,Empresas!$C$6:$CC$92,$G2516+6+1,0),0))))</f>
        <v>0</v>
      </c>
      <c r="AC2516" s="147">
        <f>IF(AND($I2516="Si",L2516=1),1,IF(AND($I2516="Fisico",L2516=1),1,IF(AND(L2516=1,$I2516="Electronico"),2,IF(L2516=1,VLOOKUP($C2516&amp;"|"&amp;$B2516&amp;"|"&amp;$D2516,Empresas!$C$6:$CC$92,$G2516+6+1,0),0))))</f>
        <v>0</v>
      </c>
      <c r="AD2516" s="147">
        <f>IF(AND($I2516="Si",M2516=1),1,IF(AND($I2516="Fisico",M2516=1),1,IF(AND(M2516=1,$I2516="Electronico"),2,IF(M2516=1,VLOOKUP($C2516&amp;"|"&amp;$B2516&amp;"|"&amp;$D2516,Empresas!$C$6:$CC$92,$G2516+6+1,0),0))))</f>
        <v>0</v>
      </c>
      <c r="AE2516" s="147">
        <f>IF(AND($I2516="Si",N2516=1),1,IF(AND($I2516="Fisico",N2516=1),1,IF(AND(N2516=1,$I2516="Electronico"),2,IF(N2516=1,VLOOKUP($C2516&amp;"|"&amp;$B2516&amp;"|"&amp;$D2516,Empresas!$C$6:$CC$92,$G2516+6+1,0),0))))</f>
        <v>0</v>
      </c>
      <c r="AF2516" s="147">
        <f>IF(AND($I2516="Si",O2516=1),1,IF(AND($I2516="Fisico",O2516=1),1,IF(AND(O2516=1,$I2516="Electronico"),2,IF(O2516=1,VLOOKUP($C2516&amp;"|"&amp;$B2516&amp;"|"&amp;$D2516,Empresas!$C$6:$CC$92,$G2516+6+1,0),0))))</f>
        <v>0</v>
      </c>
      <c r="AG2516" s="147">
        <f>IF(AND($I2516="Si",P2516=1),1,IF(AND($I2516="Fisico",P2516=1),1,IF(AND(P2516=1,$I2516="Electronico"),2,IF(P2516=1,VLOOKUP($C2516&amp;"|"&amp;$B2516&amp;"|"&amp;$D2516,Empresas!$C$6:$CC$92,$G2516+6+1,0),0))))</f>
        <v>0</v>
      </c>
      <c r="AH2516" s="147">
        <f>IF(AND($I2516="Si",Q2516=1),1,IF(AND($I2516="Fisico",Q2516=1),1,IF(AND(Q2516=1,$I2516="Electronico"),2,IF(Q2516=1,VLOOKUP($C2516&amp;"|"&amp;$B2516&amp;"|"&amp;$D2516,Empresas!$C$6:$CC$92,$G2516+6+1,0),0))))</f>
        <v>0</v>
      </c>
      <c r="AI2516" s="147">
        <f>IF(AND($I2516="Si",R2516=1),1,IF(AND($I2516="Fisico",R2516=1),1,IF(AND(R2516=1,$I2516="Electronico"),2,IF(R2516=1,VLOOKUP($C2516&amp;"|"&amp;$B2516&amp;"|"&amp;$D2516,Empresas!$C$6:$CC$92,$G2516+6+1,0),0))))</f>
        <v>0</v>
      </c>
      <c r="AJ2516" s="147">
        <f>IF(AND($I2516="Si",S2516=1),1,IF(AND($I2516="Fisico",S2516=1),1,IF(AND(S2516=1,$I2516="Electronico"),2,IF(S2516=1,VLOOKUP($C2516&amp;"|"&amp;$B2516&amp;"|"&amp;$D2516,Empresas!$C$6:$CC$92,$G2516+6+1,0),0))))</f>
        <v>0</v>
      </c>
      <c r="AK2516" s="147">
        <f>IF(AND($I2516="Si",T2516=1),1,IF(AND($I2516="Fisico",T2516=1),1,IF(AND(T2516=1,$I2516="Electronico"),2,IF(T2516=1,VLOOKUP($C2516&amp;"|"&amp;$B2516&amp;"|"&amp;$D2516,Empresas!$C$6:$CC$92,$G2516+6+1,0),0))))</f>
        <v>0</v>
      </c>
      <c r="AL2516" s="147">
        <f>IF(AND($I2516="Si",U2516=1),1,IF(AND($I2516="Fisico",U2516=1),1,IF(AND(U2516=1,$I2516="Electronico"),2,IF(U2516=1,VLOOKUP($C2516&amp;"|"&amp;$B2516&amp;"|"&amp;$D2516,Empresas!$C$6:$CC$92,$G2516+6+1,0),0))))</f>
        <v>0</v>
      </c>
      <c r="AM2516" s="149">
        <f t="shared" si="411"/>
        <v>0</v>
      </c>
      <c r="AN2516" s="149">
        <f t="shared" si="412"/>
        <v>0</v>
      </c>
      <c r="AO2516" s="152">
        <f t="shared" si="413"/>
        <v>0</v>
      </c>
    </row>
    <row r="2517" spans="1:41" x14ac:dyDescent="0.25">
      <c r="A2517" s="143" t="str">
        <f>VLOOKUP(D2517,Empresas!$D$7:$F$91,3,0)</f>
        <v>Yulisa</v>
      </c>
      <c r="B2517" s="144" t="str">
        <f>VLOOKUP(D2517,Empresas!$D$7:$G$91,4,0)</f>
        <v>Carmen D.</v>
      </c>
      <c r="C2517" s="144" t="s">
        <v>544</v>
      </c>
      <c r="D2517" s="144" t="s">
        <v>490</v>
      </c>
      <c r="E2517" s="144" t="str">
        <f>VLOOKUP(D2517,Empresas!$D$7:$E$92,2,0)</f>
        <v>DISTRIBUIDORA INTEGRAL PERUANA S.A.C.</v>
      </c>
      <c r="F2517" s="144" t="s">
        <v>187</v>
      </c>
      <c r="G2517" s="145">
        <f t="shared" si="415"/>
        <v>66</v>
      </c>
      <c r="H2517" s="145" t="str">
        <f>VLOOKUP(D2517,Empresas!$D$6:$L$92,7,0)</f>
        <v>Trimestral</v>
      </c>
      <c r="I2517" s="144" t="str">
        <f>VLOOKUP(VLOOKUP(D2517&amp;"|"&amp;B2517,Empresas!$I$7:$CB$92,G2517,0),Tablas!$A$13:$B$14,2,0)</f>
        <v>Si</v>
      </c>
      <c r="J2517" s="78">
        <v>1</v>
      </c>
      <c r="K2517" s="78">
        <v>1</v>
      </c>
      <c r="L2517" s="78">
        <v>1</v>
      </c>
      <c r="M2517" s="78">
        <v>1</v>
      </c>
      <c r="N2517" s="78">
        <v>1</v>
      </c>
      <c r="O2517" s="78">
        <v>1</v>
      </c>
      <c r="P2517" s="78">
        <v>1</v>
      </c>
      <c r="Q2517" s="78">
        <v>1</v>
      </c>
      <c r="R2517" s="78"/>
      <c r="S2517" s="78"/>
      <c r="T2517" s="78"/>
      <c r="U2517" s="78"/>
      <c r="V2517" s="78" t="str">
        <f>VLOOKUP(D2517,Empresas!$D$7:$CF$91,81,0)</f>
        <v>B</v>
      </c>
      <c r="W2517" s="78" t="str">
        <f>VLOOKUP(D2517,Empresas!$D$7:$M$91,10,0)</f>
        <v>General</v>
      </c>
      <c r="X2517" s="69" t="str">
        <f t="shared" si="409"/>
        <v>SI</v>
      </c>
      <c r="Y2517" s="153" t="str">
        <f t="shared" si="410"/>
        <v>Si aplica</v>
      </c>
      <c r="Z2517" s="147">
        <f>IF(Y2517="No aplica",0,IF(I2517="no",0,IF(I2517="No aplica",0,IF(I2517="Si",1,IF(I2517="Fisico",1,IF(I2517="Electronico",2,VLOOKUP(C2517&amp;"|"&amp;B2517&amp;"|"&amp;D2517,Empresas!$C$6:$CC$92,G2517+6+1,0)))))))</f>
        <v>1</v>
      </c>
      <c r="AA2517" s="147">
        <f>IF(AND($I2517="Si",J2517=1),1,IF(AND($I2517="Fisico",J2517=1),1,IF(AND(J2517=1,$I2517="Electronico"),2,IF(J2517=1,VLOOKUP($C2517&amp;"|"&amp;$B2517&amp;"|"&amp;$D2517,Empresas!$C$6:$CC$92,$G2517+6+1,0),0))))</f>
        <v>1</v>
      </c>
      <c r="AB2517" s="147">
        <f>IF(AND($I2517="Si",K2517=1),1,IF(AND($I2517="Fisico",K2517=1),1,IF(AND(K2517=1,$I2517="Electronico"),2,IF(K2517=1,VLOOKUP($C2517&amp;"|"&amp;$B2517&amp;"|"&amp;$D2517,Empresas!$C$6:$CC$92,$G2517+6+1,0),0))))</f>
        <v>1</v>
      </c>
      <c r="AC2517" s="147">
        <f>IF(AND($I2517="Si",L2517=1),1,IF(AND($I2517="Fisico",L2517=1),1,IF(AND(L2517=1,$I2517="Electronico"),2,IF(L2517=1,VLOOKUP($C2517&amp;"|"&amp;$B2517&amp;"|"&amp;$D2517,Empresas!$C$6:$CC$92,$G2517+6+1,0),0))))</f>
        <v>1</v>
      </c>
      <c r="AD2517" s="147">
        <f>IF(AND($I2517="Si",M2517=1),1,IF(AND($I2517="Fisico",M2517=1),1,IF(AND(M2517=1,$I2517="Electronico"),2,IF(M2517=1,VLOOKUP($C2517&amp;"|"&amp;$B2517&amp;"|"&amp;$D2517,Empresas!$C$6:$CC$92,$G2517+6+1,0),0))))</f>
        <v>1</v>
      </c>
      <c r="AE2517" s="147">
        <f>IF(AND($I2517="Si",N2517=1),1,IF(AND($I2517="Fisico",N2517=1),1,IF(AND(N2517=1,$I2517="Electronico"),2,IF(N2517=1,VLOOKUP($C2517&amp;"|"&amp;$B2517&amp;"|"&amp;$D2517,Empresas!$C$6:$CC$92,$G2517+6+1,0),0))))</f>
        <v>1</v>
      </c>
      <c r="AF2517" s="147">
        <f>IF(AND($I2517="Si",O2517=1),1,IF(AND($I2517="Fisico",O2517=1),1,IF(AND(O2517=1,$I2517="Electronico"),2,IF(O2517=1,VLOOKUP($C2517&amp;"|"&amp;$B2517&amp;"|"&amp;$D2517,Empresas!$C$6:$CC$92,$G2517+6+1,0),0))))</f>
        <v>1</v>
      </c>
      <c r="AG2517" s="147">
        <f>IF(AND($I2517="Si",P2517=1),1,IF(AND($I2517="Fisico",P2517=1),1,IF(AND(P2517=1,$I2517="Electronico"),2,IF(P2517=1,VLOOKUP($C2517&amp;"|"&amp;$B2517&amp;"|"&amp;$D2517,Empresas!$C$6:$CC$92,$G2517+6+1,0),0))))</f>
        <v>1</v>
      </c>
      <c r="AH2517" s="147">
        <f>IF(AND($I2517="Si",Q2517=1),1,IF(AND($I2517="Fisico",Q2517=1),1,IF(AND(Q2517=1,$I2517="Electronico"),2,IF(Q2517=1,VLOOKUP($C2517&amp;"|"&amp;$B2517&amp;"|"&amp;$D2517,Empresas!$C$6:$CC$92,$G2517+6+1,0),0))))</f>
        <v>1</v>
      </c>
      <c r="AI2517" s="147">
        <f>IF(AND($I2517="Si",R2517=1),1,IF(AND($I2517="Fisico",R2517=1),1,IF(AND(R2517=1,$I2517="Electronico"),2,IF(R2517=1,VLOOKUP($C2517&amp;"|"&amp;$B2517&amp;"|"&amp;$D2517,Empresas!$C$6:$CC$92,$G2517+6+1,0),0))))</f>
        <v>0</v>
      </c>
      <c r="AJ2517" s="147">
        <f>IF(AND($I2517="Si",S2517=1),1,IF(AND($I2517="Fisico",S2517=1),1,IF(AND(S2517=1,$I2517="Electronico"),2,IF(S2517=1,VLOOKUP($C2517&amp;"|"&amp;$B2517&amp;"|"&amp;$D2517,Empresas!$C$6:$CC$92,$G2517+6+1,0),0))))</f>
        <v>0</v>
      </c>
      <c r="AK2517" s="147">
        <f>IF(AND($I2517="Si",T2517=1),1,IF(AND($I2517="Fisico",T2517=1),1,IF(AND(T2517=1,$I2517="Electronico"),2,IF(T2517=1,VLOOKUP($C2517&amp;"|"&amp;$B2517&amp;"|"&amp;$D2517,Empresas!$C$6:$CC$92,$G2517+6+1,0),0))))</f>
        <v>0</v>
      </c>
      <c r="AL2517" s="147">
        <f>IF(AND($I2517="Si",U2517=1),1,IF(AND($I2517="Fisico",U2517=1),1,IF(AND(U2517=1,$I2517="Electronico"),2,IF(U2517=1,VLOOKUP($C2517&amp;"|"&amp;$B2517&amp;"|"&amp;$D2517,Empresas!$C$6:$CC$92,$G2517+6+1,0),0))))</f>
        <v>0</v>
      </c>
      <c r="AM2517" s="149">
        <f t="shared" si="411"/>
        <v>8</v>
      </c>
      <c r="AN2517" s="149">
        <f t="shared" si="412"/>
        <v>8</v>
      </c>
      <c r="AO2517" s="152">
        <f t="shared" si="413"/>
        <v>1</v>
      </c>
    </row>
    <row r="2518" spans="1:41" x14ac:dyDescent="0.25">
      <c r="A2518" s="143" t="str">
        <f>VLOOKUP(D2518,Empresas!$D$7:$F$91,3,0)</f>
        <v>Yulisa</v>
      </c>
      <c r="B2518" s="144" t="str">
        <f>VLOOKUP(D2518,Empresas!$D$7:$G$91,4,0)</f>
        <v>Carmen D.</v>
      </c>
      <c r="C2518" s="144" t="s">
        <v>544</v>
      </c>
      <c r="D2518" s="144" t="s">
        <v>490</v>
      </c>
      <c r="E2518" s="144" t="str">
        <f>VLOOKUP(D2518,Empresas!$D$7:$E$92,2,0)</f>
        <v>DISTRIBUIDORA INTEGRAL PERUANA S.A.C.</v>
      </c>
      <c r="F2518" s="144" t="s">
        <v>188</v>
      </c>
      <c r="G2518" s="145">
        <f t="shared" si="415"/>
        <v>67</v>
      </c>
      <c r="H2518" s="145" t="str">
        <f>VLOOKUP(D2518,Empresas!$D$6:$L$92,7,0)</f>
        <v>Trimestral</v>
      </c>
      <c r="I2518" s="144" t="str">
        <f>VLOOKUP(VLOOKUP(D2518&amp;"|"&amp;B2518,Empresas!$I$7:$CB$92,G2518,0),Tablas!$A$13:$B$14,2,0)</f>
        <v>No</v>
      </c>
      <c r="J2518" s="78"/>
      <c r="K2518" s="78"/>
      <c r="L2518" s="78"/>
      <c r="M2518" s="78"/>
      <c r="N2518" s="78"/>
      <c r="O2518" s="78"/>
      <c r="P2518" s="78"/>
      <c r="Q2518" s="78"/>
      <c r="R2518" s="78"/>
      <c r="S2518" s="78"/>
      <c r="T2518" s="78"/>
      <c r="U2518" s="78"/>
      <c r="V2518" s="78" t="str">
        <f>VLOOKUP(D2518,Empresas!$D$7:$CF$91,81,0)</f>
        <v>B</v>
      </c>
      <c r="W2518" s="78" t="str">
        <f>VLOOKUP(D2518,Empresas!$D$7:$M$91,10,0)</f>
        <v>General</v>
      </c>
      <c r="X2518" s="69" t="str">
        <f t="shared" si="409"/>
        <v>SI</v>
      </c>
      <c r="Y2518" s="153" t="str">
        <f t="shared" si="410"/>
        <v>No aplica</v>
      </c>
      <c r="Z2518" s="147">
        <f>IF(Y2518="No aplica",0,IF(I2518="no",0,IF(I2518="No aplica",0,IF(I2518="Si",1,IF(I2518="Fisico",1,IF(I2518="Electronico",2,VLOOKUP(C2518&amp;"|"&amp;B2518&amp;"|"&amp;D2518,Empresas!$C$6:$CC$92,G2518+6+1,0)))))))</f>
        <v>0</v>
      </c>
      <c r="AA2518" s="147">
        <f>IF(AND($I2518="Si",J2518=1),1,IF(AND($I2518="Fisico",J2518=1),1,IF(AND(J2518=1,$I2518="Electronico"),2,IF(J2518=1,VLOOKUP($C2518&amp;"|"&amp;$B2518&amp;"|"&amp;$D2518,Empresas!$C$6:$CC$92,$G2518+6+1,0),0))))</f>
        <v>0</v>
      </c>
      <c r="AB2518" s="147">
        <f>IF(AND($I2518="Si",K2518=1),1,IF(AND($I2518="Fisico",K2518=1),1,IF(AND(K2518=1,$I2518="Electronico"),2,IF(K2518=1,VLOOKUP($C2518&amp;"|"&amp;$B2518&amp;"|"&amp;$D2518,Empresas!$C$6:$CC$92,$G2518+6+1,0),0))))</f>
        <v>0</v>
      </c>
      <c r="AC2518" s="147">
        <f>IF(AND($I2518="Si",L2518=1),1,IF(AND($I2518="Fisico",L2518=1),1,IF(AND(L2518=1,$I2518="Electronico"),2,IF(L2518=1,VLOOKUP($C2518&amp;"|"&amp;$B2518&amp;"|"&amp;$D2518,Empresas!$C$6:$CC$92,$G2518+6+1,0),0))))</f>
        <v>0</v>
      </c>
      <c r="AD2518" s="147">
        <f>IF(AND($I2518="Si",M2518=1),1,IF(AND($I2518="Fisico",M2518=1),1,IF(AND(M2518=1,$I2518="Electronico"),2,IF(M2518=1,VLOOKUP($C2518&amp;"|"&amp;$B2518&amp;"|"&amp;$D2518,Empresas!$C$6:$CC$92,$G2518+6+1,0),0))))</f>
        <v>0</v>
      </c>
      <c r="AE2518" s="147">
        <f>IF(AND($I2518="Si",N2518=1),1,IF(AND($I2518="Fisico",N2518=1),1,IF(AND(N2518=1,$I2518="Electronico"),2,IF(N2518=1,VLOOKUP($C2518&amp;"|"&amp;$B2518&amp;"|"&amp;$D2518,Empresas!$C$6:$CC$92,$G2518+6+1,0),0))))</f>
        <v>0</v>
      </c>
      <c r="AF2518" s="147">
        <f>IF(AND($I2518="Si",O2518=1),1,IF(AND($I2518="Fisico",O2518=1),1,IF(AND(O2518=1,$I2518="Electronico"),2,IF(O2518=1,VLOOKUP($C2518&amp;"|"&amp;$B2518&amp;"|"&amp;$D2518,Empresas!$C$6:$CC$92,$G2518+6+1,0),0))))</f>
        <v>0</v>
      </c>
      <c r="AG2518" s="147">
        <f>IF(AND($I2518="Si",P2518=1),1,IF(AND($I2518="Fisico",P2518=1),1,IF(AND(P2518=1,$I2518="Electronico"),2,IF(P2518=1,VLOOKUP($C2518&amp;"|"&amp;$B2518&amp;"|"&amp;$D2518,Empresas!$C$6:$CC$92,$G2518+6+1,0),0))))</f>
        <v>0</v>
      </c>
      <c r="AH2518" s="147">
        <f>IF(AND($I2518="Si",Q2518=1),1,IF(AND($I2518="Fisico",Q2518=1),1,IF(AND(Q2518=1,$I2518="Electronico"),2,IF(Q2518=1,VLOOKUP($C2518&amp;"|"&amp;$B2518&amp;"|"&amp;$D2518,Empresas!$C$6:$CC$92,$G2518+6+1,0),0))))</f>
        <v>0</v>
      </c>
      <c r="AI2518" s="147">
        <f>IF(AND($I2518="Si",R2518=1),1,IF(AND($I2518="Fisico",R2518=1),1,IF(AND(R2518=1,$I2518="Electronico"),2,IF(R2518=1,VLOOKUP($C2518&amp;"|"&amp;$B2518&amp;"|"&amp;$D2518,Empresas!$C$6:$CC$92,$G2518+6+1,0),0))))</f>
        <v>0</v>
      </c>
      <c r="AJ2518" s="147">
        <f>IF(AND($I2518="Si",S2518=1),1,IF(AND($I2518="Fisico",S2518=1),1,IF(AND(S2518=1,$I2518="Electronico"),2,IF(S2518=1,VLOOKUP($C2518&amp;"|"&amp;$B2518&amp;"|"&amp;$D2518,Empresas!$C$6:$CC$92,$G2518+6+1,0),0))))</f>
        <v>0</v>
      </c>
      <c r="AK2518" s="147">
        <f>IF(AND($I2518="Si",T2518=1),1,IF(AND($I2518="Fisico",T2518=1),1,IF(AND(T2518=1,$I2518="Electronico"),2,IF(T2518=1,VLOOKUP($C2518&amp;"|"&amp;$B2518&amp;"|"&amp;$D2518,Empresas!$C$6:$CC$92,$G2518+6+1,0),0))))</f>
        <v>0</v>
      </c>
      <c r="AL2518" s="147">
        <f>IF(AND($I2518="Si",U2518=1),1,IF(AND($I2518="Fisico",U2518=1),1,IF(AND(U2518=1,$I2518="Electronico"),2,IF(U2518=1,VLOOKUP($C2518&amp;"|"&amp;$B2518&amp;"|"&amp;$D2518,Empresas!$C$6:$CC$92,$G2518+6+1,0),0))))</f>
        <v>0</v>
      </c>
      <c r="AM2518" s="149">
        <f t="shared" si="411"/>
        <v>0</v>
      </c>
      <c r="AN2518" s="149">
        <f t="shared" si="412"/>
        <v>0</v>
      </c>
      <c r="AO2518" s="152">
        <f t="shared" si="413"/>
        <v>0</v>
      </c>
    </row>
    <row r="2519" spans="1:41" x14ac:dyDescent="0.25">
      <c r="A2519" s="143" t="str">
        <f>VLOOKUP(D2519,Empresas!$D$7:$F$91,3,0)</f>
        <v>Yulisa</v>
      </c>
      <c r="B2519" s="144" t="str">
        <f>VLOOKUP(D2519,Empresas!$D$7:$G$91,4,0)</f>
        <v>Carmen D.</v>
      </c>
      <c r="C2519" s="144" t="s">
        <v>544</v>
      </c>
      <c r="D2519" s="144" t="s">
        <v>490</v>
      </c>
      <c r="E2519" s="144" t="str">
        <f>VLOOKUP(D2519,Empresas!$D$7:$E$92,2,0)</f>
        <v>DISTRIBUIDORA INTEGRAL PERUANA S.A.C.</v>
      </c>
      <c r="F2519" s="144" t="s">
        <v>189</v>
      </c>
      <c r="G2519" s="145">
        <f t="shared" si="415"/>
        <v>68</v>
      </c>
      <c r="H2519" s="145" t="str">
        <f>VLOOKUP(D2519,Empresas!$D$6:$L$92,7,0)</f>
        <v>Trimestral</v>
      </c>
      <c r="I2519" s="144" t="str">
        <f>VLOOKUP(VLOOKUP(D2519&amp;"|"&amp;B2519,Empresas!$I$7:$CB$92,G2519,0),Tablas!$A$13:$B$14,2,0)</f>
        <v>No</v>
      </c>
      <c r="J2519" s="78"/>
      <c r="K2519" s="78"/>
      <c r="L2519" s="78"/>
      <c r="M2519" s="78"/>
      <c r="N2519" s="78"/>
      <c r="O2519" s="78"/>
      <c r="P2519" s="78"/>
      <c r="Q2519" s="78"/>
      <c r="R2519" s="78"/>
      <c r="S2519" s="78"/>
      <c r="T2519" s="78"/>
      <c r="U2519" s="78"/>
      <c r="V2519" s="78" t="str">
        <f>VLOOKUP(D2519,Empresas!$D$7:$CF$91,81,0)</f>
        <v>B</v>
      </c>
      <c r="W2519" s="78" t="str">
        <f>VLOOKUP(D2519,Empresas!$D$7:$M$91,10,0)</f>
        <v>General</v>
      </c>
      <c r="X2519" s="69" t="str">
        <f t="shared" si="409"/>
        <v>SI</v>
      </c>
      <c r="Y2519" s="153" t="str">
        <f t="shared" si="410"/>
        <v>No aplica</v>
      </c>
      <c r="Z2519" s="147">
        <f>IF(Y2519="No aplica",0,IF(I2519="no",0,IF(I2519="No aplica",0,IF(I2519="Si",1,IF(I2519="Fisico",1,IF(I2519="Electronico",2,VLOOKUP(C2519&amp;"|"&amp;B2519&amp;"|"&amp;D2519,Empresas!$C$6:$CC$92,G2519+6+1,0)))))))</f>
        <v>0</v>
      </c>
      <c r="AA2519" s="147">
        <f>IF(AND($I2519="Si",J2519=1),1,IF(AND($I2519="Fisico",J2519=1),1,IF(AND(J2519=1,$I2519="Electronico"),2,IF(J2519=1,VLOOKUP($C2519&amp;"|"&amp;$B2519&amp;"|"&amp;$D2519,Empresas!$C$6:$CC$92,$G2519+6+1,0),0))))</f>
        <v>0</v>
      </c>
      <c r="AB2519" s="147">
        <f>IF(AND($I2519="Si",K2519=1),1,IF(AND($I2519="Fisico",K2519=1),1,IF(AND(K2519=1,$I2519="Electronico"),2,IF(K2519=1,VLOOKUP($C2519&amp;"|"&amp;$B2519&amp;"|"&amp;$D2519,Empresas!$C$6:$CC$92,$G2519+6+1,0),0))))</f>
        <v>0</v>
      </c>
      <c r="AC2519" s="147">
        <f>IF(AND($I2519="Si",L2519=1),1,IF(AND($I2519="Fisico",L2519=1),1,IF(AND(L2519=1,$I2519="Electronico"),2,IF(L2519=1,VLOOKUP($C2519&amp;"|"&amp;$B2519&amp;"|"&amp;$D2519,Empresas!$C$6:$CC$92,$G2519+6+1,0),0))))</f>
        <v>0</v>
      </c>
      <c r="AD2519" s="147">
        <f>IF(AND($I2519="Si",M2519=1),1,IF(AND($I2519="Fisico",M2519=1),1,IF(AND(M2519=1,$I2519="Electronico"),2,IF(M2519=1,VLOOKUP($C2519&amp;"|"&amp;$B2519&amp;"|"&amp;$D2519,Empresas!$C$6:$CC$92,$G2519+6+1,0),0))))</f>
        <v>0</v>
      </c>
      <c r="AE2519" s="147">
        <f>IF(AND($I2519="Si",N2519=1),1,IF(AND($I2519="Fisico",N2519=1),1,IF(AND(N2519=1,$I2519="Electronico"),2,IF(N2519=1,VLOOKUP($C2519&amp;"|"&amp;$B2519&amp;"|"&amp;$D2519,Empresas!$C$6:$CC$92,$G2519+6+1,0),0))))</f>
        <v>0</v>
      </c>
      <c r="AF2519" s="147">
        <f>IF(AND($I2519="Si",O2519=1),1,IF(AND($I2519="Fisico",O2519=1),1,IF(AND(O2519=1,$I2519="Electronico"),2,IF(O2519=1,VLOOKUP($C2519&amp;"|"&amp;$B2519&amp;"|"&amp;$D2519,Empresas!$C$6:$CC$92,$G2519+6+1,0),0))))</f>
        <v>0</v>
      </c>
      <c r="AG2519" s="147">
        <f>IF(AND($I2519="Si",P2519=1),1,IF(AND($I2519="Fisico",P2519=1),1,IF(AND(P2519=1,$I2519="Electronico"),2,IF(P2519=1,VLOOKUP($C2519&amp;"|"&amp;$B2519&amp;"|"&amp;$D2519,Empresas!$C$6:$CC$92,$G2519+6+1,0),0))))</f>
        <v>0</v>
      </c>
      <c r="AH2519" s="147">
        <f>IF(AND($I2519="Si",Q2519=1),1,IF(AND($I2519="Fisico",Q2519=1),1,IF(AND(Q2519=1,$I2519="Electronico"),2,IF(Q2519=1,VLOOKUP($C2519&amp;"|"&amp;$B2519&amp;"|"&amp;$D2519,Empresas!$C$6:$CC$92,$G2519+6+1,0),0))))</f>
        <v>0</v>
      </c>
      <c r="AI2519" s="147">
        <f>IF(AND($I2519="Si",R2519=1),1,IF(AND($I2519="Fisico",R2519=1),1,IF(AND(R2519=1,$I2519="Electronico"),2,IF(R2519=1,VLOOKUP($C2519&amp;"|"&amp;$B2519&amp;"|"&amp;$D2519,Empresas!$C$6:$CC$92,$G2519+6+1,0),0))))</f>
        <v>0</v>
      </c>
      <c r="AJ2519" s="147">
        <f>IF(AND($I2519="Si",S2519=1),1,IF(AND($I2519="Fisico",S2519=1),1,IF(AND(S2519=1,$I2519="Electronico"),2,IF(S2519=1,VLOOKUP($C2519&amp;"|"&amp;$B2519&amp;"|"&amp;$D2519,Empresas!$C$6:$CC$92,$G2519+6+1,0),0))))</f>
        <v>0</v>
      </c>
      <c r="AK2519" s="147">
        <f>IF(AND($I2519="Si",T2519=1),1,IF(AND($I2519="Fisico",T2519=1),1,IF(AND(T2519=1,$I2519="Electronico"),2,IF(T2519=1,VLOOKUP($C2519&amp;"|"&amp;$B2519&amp;"|"&amp;$D2519,Empresas!$C$6:$CC$92,$G2519+6+1,0),0))))</f>
        <v>0</v>
      </c>
      <c r="AL2519" s="147">
        <f>IF(AND($I2519="Si",U2519=1),1,IF(AND($I2519="Fisico",U2519=1),1,IF(AND(U2519=1,$I2519="Electronico"),2,IF(U2519=1,VLOOKUP($C2519&amp;"|"&amp;$B2519&amp;"|"&amp;$D2519,Empresas!$C$6:$CC$92,$G2519+6+1,0),0))))</f>
        <v>0</v>
      </c>
      <c r="AM2519" s="149">
        <f t="shared" si="411"/>
        <v>0</v>
      </c>
      <c r="AN2519" s="149">
        <f t="shared" si="412"/>
        <v>0</v>
      </c>
      <c r="AO2519" s="152">
        <f t="shared" si="413"/>
        <v>0</v>
      </c>
    </row>
    <row r="2520" spans="1:41" x14ac:dyDescent="0.25">
      <c r="A2520" s="143" t="str">
        <f>VLOOKUP(D2520,Empresas!$D$7:$F$91,3,0)</f>
        <v>Yulisa</v>
      </c>
      <c r="B2520" s="144" t="str">
        <f>VLOOKUP(D2520,Empresas!$D$7:$G$91,4,0)</f>
        <v>Carmen D.</v>
      </c>
      <c r="C2520" s="144" t="s">
        <v>544</v>
      </c>
      <c r="D2520" s="144" t="s">
        <v>490</v>
      </c>
      <c r="E2520" s="144" t="str">
        <f>VLOOKUP(D2520,Empresas!$D$7:$E$92,2,0)</f>
        <v>DISTRIBUIDORA INTEGRAL PERUANA S.A.C.</v>
      </c>
      <c r="F2520" s="144" t="s">
        <v>190</v>
      </c>
      <c r="G2520" s="145">
        <f t="shared" si="415"/>
        <v>69</v>
      </c>
      <c r="H2520" s="145" t="str">
        <f>VLOOKUP(D2520,Empresas!$D$6:$L$92,7,0)</f>
        <v>Trimestral</v>
      </c>
      <c r="I2520" s="144" t="str">
        <f>VLOOKUP(VLOOKUP(D2520&amp;"|"&amp;B2520,Empresas!$I$7:$CB$92,G2520,0),Tablas!$A$13:$B$14,2,0)</f>
        <v>No</v>
      </c>
      <c r="J2520" s="78"/>
      <c r="K2520" s="78"/>
      <c r="L2520" s="78"/>
      <c r="M2520" s="78"/>
      <c r="N2520" s="78"/>
      <c r="O2520" s="78"/>
      <c r="P2520" s="78"/>
      <c r="Q2520" s="78"/>
      <c r="R2520" s="78"/>
      <c r="S2520" s="78"/>
      <c r="T2520" s="78"/>
      <c r="U2520" s="78"/>
      <c r="V2520" s="78" t="str">
        <f>VLOOKUP(D2520,Empresas!$D$7:$CF$91,81,0)</f>
        <v>B</v>
      </c>
      <c r="W2520" s="78" t="str">
        <f>VLOOKUP(D2520,Empresas!$D$7:$M$91,10,0)</f>
        <v>General</v>
      </c>
      <c r="X2520" s="69" t="str">
        <f t="shared" si="409"/>
        <v>NO</v>
      </c>
      <c r="Y2520" s="153" t="str">
        <f t="shared" si="410"/>
        <v>No aplica</v>
      </c>
      <c r="Z2520" s="147">
        <f>IF(Y2520="No aplica",0,IF(I2520="no",0,IF(I2520="No aplica",0,IF(I2520="Si",1,IF(I2520="Fisico",1,IF(I2520="Electronico",2,VLOOKUP(C2520&amp;"|"&amp;B2520&amp;"|"&amp;D2520,Empresas!$C$6:$CC$92,G2520+6+1,0)))))))</f>
        <v>0</v>
      </c>
      <c r="AA2520" s="147">
        <f>IF(AND($I2520="Si",J2520=1),1,IF(AND($I2520="Fisico",J2520=1),1,IF(AND(J2520=1,$I2520="Electronico"),2,IF(J2520=1,VLOOKUP($C2520&amp;"|"&amp;$B2520&amp;"|"&amp;$D2520,Empresas!$C$6:$CC$92,$G2520+6+1,0),0))))</f>
        <v>0</v>
      </c>
      <c r="AB2520" s="147">
        <f>IF(AND($I2520="Si",K2520=1),1,IF(AND($I2520="Fisico",K2520=1),1,IF(AND(K2520=1,$I2520="Electronico"),2,IF(K2520=1,VLOOKUP($C2520&amp;"|"&amp;$B2520&amp;"|"&amp;$D2520,Empresas!$C$6:$CC$92,$G2520+6+1,0),0))))</f>
        <v>0</v>
      </c>
      <c r="AC2520" s="147">
        <f>IF(AND($I2520="Si",L2520=1),1,IF(AND($I2520="Fisico",L2520=1),1,IF(AND(L2520=1,$I2520="Electronico"),2,IF(L2520=1,VLOOKUP($C2520&amp;"|"&amp;$B2520&amp;"|"&amp;$D2520,Empresas!$C$6:$CC$92,$G2520+6+1,0),0))))</f>
        <v>0</v>
      </c>
      <c r="AD2520" s="147">
        <f>IF(AND($I2520="Si",M2520=1),1,IF(AND($I2520="Fisico",M2520=1),1,IF(AND(M2520=1,$I2520="Electronico"),2,IF(M2520=1,VLOOKUP($C2520&amp;"|"&amp;$B2520&amp;"|"&amp;$D2520,Empresas!$C$6:$CC$92,$G2520+6+1,0),0))))</f>
        <v>0</v>
      </c>
      <c r="AE2520" s="147">
        <f>IF(AND($I2520="Si",N2520=1),1,IF(AND($I2520="Fisico",N2520=1),1,IF(AND(N2520=1,$I2520="Electronico"),2,IF(N2520=1,VLOOKUP($C2520&amp;"|"&amp;$B2520&amp;"|"&amp;$D2520,Empresas!$C$6:$CC$92,$G2520+6+1,0),0))))</f>
        <v>0</v>
      </c>
      <c r="AF2520" s="147">
        <f>IF(AND($I2520="Si",O2520=1),1,IF(AND($I2520="Fisico",O2520=1),1,IF(AND(O2520=1,$I2520="Electronico"),2,IF(O2520=1,VLOOKUP($C2520&amp;"|"&amp;$B2520&amp;"|"&amp;$D2520,Empresas!$C$6:$CC$92,$G2520+6+1,0),0))))</f>
        <v>0</v>
      </c>
      <c r="AG2520" s="147">
        <f>IF(AND($I2520="Si",P2520=1),1,IF(AND($I2520="Fisico",P2520=1),1,IF(AND(P2520=1,$I2520="Electronico"),2,IF(P2520=1,VLOOKUP($C2520&amp;"|"&amp;$B2520&amp;"|"&amp;$D2520,Empresas!$C$6:$CC$92,$G2520+6+1,0),0))))</f>
        <v>0</v>
      </c>
      <c r="AH2520" s="147">
        <f>IF(AND($I2520="Si",Q2520=1),1,IF(AND($I2520="Fisico",Q2520=1),1,IF(AND(Q2520=1,$I2520="Electronico"),2,IF(Q2520=1,VLOOKUP($C2520&amp;"|"&amp;$B2520&amp;"|"&amp;$D2520,Empresas!$C$6:$CC$92,$G2520+6+1,0),0))))</f>
        <v>0</v>
      </c>
      <c r="AI2520" s="147">
        <f>IF(AND($I2520="Si",R2520=1),1,IF(AND($I2520="Fisico",R2520=1),1,IF(AND(R2520=1,$I2520="Electronico"),2,IF(R2520=1,VLOOKUP($C2520&amp;"|"&amp;$B2520&amp;"|"&amp;$D2520,Empresas!$C$6:$CC$92,$G2520+6+1,0),0))))</f>
        <v>0</v>
      </c>
      <c r="AJ2520" s="147">
        <f>IF(AND($I2520="Si",S2520=1),1,IF(AND($I2520="Fisico",S2520=1),1,IF(AND(S2520=1,$I2520="Electronico"),2,IF(S2520=1,VLOOKUP($C2520&amp;"|"&amp;$B2520&amp;"|"&amp;$D2520,Empresas!$C$6:$CC$92,$G2520+6+1,0),0))))</f>
        <v>0</v>
      </c>
      <c r="AK2520" s="147">
        <f>IF(AND($I2520="Si",T2520=1),1,IF(AND($I2520="Fisico",T2520=1),1,IF(AND(T2520=1,$I2520="Electronico"),2,IF(T2520=1,VLOOKUP($C2520&amp;"|"&amp;$B2520&amp;"|"&amp;$D2520,Empresas!$C$6:$CC$92,$G2520+6+1,0),0))))</f>
        <v>0</v>
      </c>
      <c r="AL2520" s="147">
        <f>IF(AND($I2520="Si",U2520=1),1,IF(AND($I2520="Fisico",U2520=1),1,IF(AND(U2520=1,$I2520="Electronico"),2,IF(U2520=1,VLOOKUP($C2520&amp;"|"&amp;$B2520&amp;"|"&amp;$D2520,Empresas!$C$6:$CC$92,$G2520+6+1,0),0))))</f>
        <v>0</v>
      </c>
      <c r="AM2520" s="149">
        <f t="shared" si="411"/>
        <v>0</v>
      </c>
      <c r="AN2520" s="149">
        <f t="shared" si="412"/>
        <v>0</v>
      </c>
      <c r="AO2520" s="152">
        <f t="shared" si="413"/>
        <v>0</v>
      </c>
    </row>
    <row r="2521" spans="1:41" x14ac:dyDescent="0.25">
      <c r="A2521" s="143" t="str">
        <f>VLOOKUP(D2521,Empresas!$D$7:$F$91,3,0)</f>
        <v>Yulisa</v>
      </c>
      <c r="B2521" s="144" t="str">
        <f>VLOOKUP(D2521,Empresas!$D$7:$G$91,4,0)</f>
        <v>Carmen D.</v>
      </c>
      <c r="C2521" s="144" t="s">
        <v>544</v>
      </c>
      <c r="D2521" s="144" t="s">
        <v>490</v>
      </c>
      <c r="E2521" s="144" t="str">
        <f>VLOOKUP(D2521,Empresas!$D$7:$E$92,2,0)</f>
        <v>DISTRIBUIDORA INTEGRAL PERUANA S.A.C.</v>
      </c>
      <c r="F2521" s="146" t="s">
        <v>191</v>
      </c>
      <c r="G2521" s="145">
        <f t="shared" si="415"/>
        <v>70</v>
      </c>
      <c r="H2521" s="145" t="str">
        <f>VLOOKUP(D2521,Empresas!$D$6:$L$92,7,0)</f>
        <v>Trimestral</v>
      </c>
      <c r="I2521" s="144" t="str">
        <f>VLOOKUP(VLOOKUP(D2521&amp;"|"&amp;B2521,Empresas!$I$7:$CB$92,G2521,0),Tablas!$A$13:$B$14,2,0)</f>
        <v>No</v>
      </c>
      <c r="J2521" s="78"/>
      <c r="K2521" s="78"/>
      <c r="L2521" s="78"/>
      <c r="M2521" s="78"/>
      <c r="N2521" s="78"/>
      <c r="O2521" s="78"/>
      <c r="P2521" s="78"/>
      <c r="Q2521" s="78"/>
      <c r="R2521" s="78"/>
      <c r="S2521" s="78"/>
      <c r="T2521" s="78"/>
      <c r="U2521" s="78"/>
      <c r="V2521" s="78" t="str">
        <f>VLOOKUP(D2521,Empresas!$D$7:$CF$91,81,0)</f>
        <v>B</v>
      </c>
      <c r="W2521" s="78" t="str">
        <f>VLOOKUP(D2521,Empresas!$D$7:$M$91,10,0)</f>
        <v>General</v>
      </c>
      <c r="X2521" s="69" t="str">
        <f t="shared" si="409"/>
        <v>NO</v>
      </c>
      <c r="Y2521" s="153" t="str">
        <f t="shared" si="410"/>
        <v>No aplica</v>
      </c>
      <c r="Z2521" s="147">
        <f>IF(Y2521="No aplica",0,IF(I2521="no",0,IF(I2521="No aplica",0,IF(I2521="Si",1,IF(I2521="Fisico",1,IF(I2521="Electronico",2,VLOOKUP(C2521&amp;"|"&amp;B2521&amp;"|"&amp;D2521,Empresas!$C$6:$CC$92,G2521+6+1,0)))))))</f>
        <v>0</v>
      </c>
      <c r="AA2521" s="147">
        <f>IF(AND($I2521="Si",J2521=1),1,IF(AND($I2521="Fisico",J2521=1),1,IF(AND(J2521=1,$I2521="Electronico"),2,IF(J2521=1,VLOOKUP($C2521&amp;"|"&amp;$B2521&amp;"|"&amp;$D2521,Empresas!$C$6:$CC$92,$G2521+6+1,0),0))))</f>
        <v>0</v>
      </c>
      <c r="AB2521" s="147">
        <f>IF(AND($I2521="Si",K2521=1),1,IF(AND($I2521="Fisico",K2521=1),1,IF(AND(K2521=1,$I2521="Electronico"),2,IF(K2521=1,VLOOKUP($C2521&amp;"|"&amp;$B2521&amp;"|"&amp;$D2521,Empresas!$C$6:$CC$92,$G2521+6+1,0),0))))</f>
        <v>0</v>
      </c>
      <c r="AC2521" s="147">
        <f>IF(AND($I2521="Si",L2521=1),1,IF(AND($I2521="Fisico",L2521=1),1,IF(AND(L2521=1,$I2521="Electronico"),2,IF(L2521=1,VLOOKUP($C2521&amp;"|"&amp;$B2521&amp;"|"&amp;$D2521,Empresas!$C$6:$CC$92,$G2521+6+1,0),0))))</f>
        <v>0</v>
      </c>
      <c r="AD2521" s="147">
        <f>IF(AND($I2521="Si",M2521=1),1,IF(AND($I2521="Fisico",M2521=1),1,IF(AND(M2521=1,$I2521="Electronico"),2,IF(M2521=1,VLOOKUP($C2521&amp;"|"&amp;$B2521&amp;"|"&amp;$D2521,Empresas!$C$6:$CC$92,$G2521+6+1,0),0))))</f>
        <v>0</v>
      </c>
      <c r="AE2521" s="147">
        <f>IF(AND($I2521="Si",N2521=1),1,IF(AND($I2521="Fisico",N2521=1),1,IF(AND(N2521=1,$I2521="Electronico"),2,IF(N2521=1,VLOOKUP($C2521&amp;"|"&amp;$B2521&amp;"|"&amp;$D2521,Empresas!$C$6:$CC$92,$G2521+6+1,0),0))))</f>
        <v>0</v>
      </c>
      <c r="AF2521" s="147">
        <f>IF(AND($I2521="Si",O2521=1),1,IF(AND($I2521="Fisico",O2521=1),1,IF(AND(O2521=1,$I2521="Electronico"),2,IF(O2521=1,VLOOKUP($C2521&amp;"|"&amp;$B2521&amp;"|"&amp;$D2521,Empresas!$C$6:$CC$92,$G2521+6+1,0),0))))</f>
        <v>0</v>
      </c>
      <c r="AG2521" s="147">
        <f>IF(AND($I2521="Si",P2521=1),1,IF(AND($I2521="Fisico",P2521=1),1,IF(AND(P2521=1,$I2521="Electronico"),2,IF(P2521=1,VLOOKUP($C2521&amp;"|"&amp;$B2521&amp;"|"&amp;$D2521,Empresas!$C$6:$CC$92,$G2521+6+1,0),0))))</f>
        <v>0</v>
      </c>
      <c r="AH2521" s="147">
        <f>IF(AND($I2521="Si",Q2521=1),1,IF(AND($I2521="Fisico",Q2521=1),1,IF(AND(Q2521=1,$I2521="Electronico"),2,IF(Q2521=1,VLOOKUP($C2521&amp;"|"&amp;$B2521&amp;"|"&amp;$D2521,Empresas!$C$6:$CC$92,$G2521+6+1,0),0))))</f>
        <v>0</v>
      </c>
      <c r="AI2521" s="147">
        <f>IF(AND($I2521="Si",R2521=1),1,IF(AND($I2521="Fisico",R2521=1),1,IF(AND(R2521=1,$I2521="Electronico"),2,IF(R2521=1,VLOOKUP($C2521&amp;"|"&amp;$B2521&amp;"|"&amp;$D2521,Empresas!$C$6:$CC$92,$G2521+6+1,0),0))))</f>
        <v>0</v>
      </c>
      <c r="AJ2521" s="147">
        <f>IF(AND($I2521="Si",S2521=1),1,IF(AND($I2521="Fisico",S2521=1),1,IF(AND(S2521=1,$I2521="Electronico"),2,IF(S2521=1,VLOOKUP($C2521&amp;"|"&amp;$B2521&amp;"|"&amp;$D2521,Empresas!$C$6:$CC$92,$G2521+6+1,0),0))))</f>
        <v>0</v>
      </c>
      <c r="AK2521" s="147">
        <f>IF(AND($I2521="Si",T2521=1),1,IF(AND($I2521="Fisico",T2521=1),1,IF(AND(T2521=1,$I2521="Electronico"),2,IF(T2521=1,VLOOKUP($C2521&amp;"|"&amp;$B2521&amp;"|"&amp;$D2521,Empresas!$C$6:$CC$92,$G2521+6+1,0),0))))</f>
        <v>0</v>
      </c>
      <c r="AL2521" s="147">
        <f>IF(AND($I2521="Si",U2521=1),1,IF(AND($I2521="Fisico",U2521=1),1,IF(AND(U2521=1,$I2521="Electronico"),2,IF(U2521=1,VLOOKUP($C2521&amp;"|"&amp;$B2521&amp;"|"&amp;$D2521,Empresas!$C$6:$CC$92,$G2521+6+1,0),0))))</f>
        <v>0</v>
      </c>
      <c r="AM2521" s="149">
        <f t="shared" si="411"/>
        <v>0</v>
      </c>
      <c r="AN2521" s="149">
        <f t="shared" si="412"/>
        <v>0</v>
      </c>
      <c r="AO2521" s="152">
        <f t="shared" si="413"/>
        <v>0</v>
      </c>
    </row>
    <row r="2522" spans="1:41" x14ac:dyDescent="0.25">
      <c r="A2522" s="143" t="str">
        <f>VLOOKUP(D2522,Empresas!$D$7:$F$91,3,0)</f>
        <v>Yulisa</v>
      </c>
      <c r="B2522" s="144" t="str">
        <f>VLOOKUP(D2522,Empresas!$D$7:$G$91,4,0)</f>
        <v>Carmen D.</v>
      </c>
      <c r="C2522" s="144" t="s">
        <v>544</v>
      </c>
      <c r="D2522" s="144" t="s">
        <v>490</v>
      </c>
      <c r="E2522" s="144" t="str">
        <f>VLOOKUP(D2522,Empresas!$D$7:$E$92,2,0)</f>
        <v>DISTRIBUIDORA INTEGRAL PERUANA S.A.C.</v>
      </c>
      <c r="F2522" s="144" t="s">
        <v>192</v>
      </c>
      <c r="G2522" s="145">
        <f t="shared" si="415"/>
        <v>71</v>
      </c>
      <c r="H2522" s="145" t="str">
        <f>VLOOKUP(D2522,Empresas!$D$6:$L$92,7,0)</f>
        <v>Trimestral</v>
      </c>
      <c r="I2522" s="144" t="str">
        <f>VLOOKUP(VLOOKUP(D2522&amp;"|"&amp;B2522,Empresas!$I$7:$CB$92,G2522,0),Tablas!$A$13:$B$14,2,0)</f>
        <v>No</v>
      </c>
      <c r="J2522" s="78"/>
      <c r="K2522" s="78"/>
      <c r="L2522" s="78"/>
      <c r="M2522" s="78"/>
      <c r="N2522" s="78"/>
      <c r="O2522" s="78"/>
      <c r="P2522" s="78"/>
      <c r="Q2522" s="78"/>
      <c r="R2522" s="78"/>
      <c r="S2522" s="78"/>
      <c r="T2522" s="78"/>
      <c r="U2522" s="78"/>
      <c r="V2522" s="78" t="str">
        <f>VLOOKUP(D2522,Empresas!$D$7:$CF$91,81,0)</f>
        <v>B</v>
      </c>
      <c r="W2522" s="78" t="str">
        <f>VLOOKUP(D2522,Empresas!$D$7:$M$91,10,0)</f>
        <v>General</v>
      </c>
      <c r="X2522" s="69" t="str">
        <f t="shared" si="409"/>
        <v>NO</v>
      </c>
      <c r="Y2522" s="153" t="str">
        <f t="shared" si="410"/>
        <v>No aplica</v>
      </c>
      <c r="Z2522" s="147">
        <f>IF(Y2522="No aplica",0,IF(I2522="no",0,IF(I2522="No aplica",0,IF(I2522="Si",1,IF(I2522="Fisico",1,IF(I2522="Electronico",2,VLOOKUP(C2522&amp;"|"&amp;B2522&amp;"|"&amp;D2522,Empresas!$C$6:$CC$92,G2522+6+1,0)))))))</f>
        <v>0</v>
      </c>
      <c r="AA2522" s="147">
        <f>IF(AND($I2522="Si",J2522=1),1,IF(AND($I2522="Fisico",J2522=1),1,IF(AND(J2522=1,$I2522="Electronico"),2,IF(J2522=1,VLOOKUP($C2522&amp;"|"&amp;$B2522&amp;"|"&amp;$D2522,Empresas!$C$6:$CC$92,$G2522+6+1,0),0))))</f>
        <v>0</v>
      </c>
      <c r="AB2522" s="147">
        <f>IF(AND($I2522="Si",K2522=1),1,IF(AND($I2522="Fisico",K2522=1),1,IF(AND(K2522=1,$I2522="Electronico"),2,IF(K2522=1,VLOOKUP($C2522&amp;"|"&amp;$B2522&amp;"|"&amp;$D2522,Empresas!$C$6:$CC$92,$G2522+6+1,0),0))))</f>
        <v>0</v>
      </c>
      <c r="AC2522" s="147">
        <f>IF(AND($I2522="Si",L2522=1),1,IF(AND($I2522="Fisico",L2522=1),1,IF(AND(L2522=1,$I2522="Electronico"),2,IF(L2522=1,VLOOKUP($C2522&amp;"|"&amp;$B2522&amp;"|"&amp;$D2522,Empresas!$C$6:$CC$92,$G2522+6+1,0),0))))</f>
        <v>0</v>
      </c>
      <c r="AD2522" s="147">
        <f>IF(AND($I2522="Si",M2522=1),1,IF(AND($I2522="Fisico",M2522=1),1,IF(AND(M2522=1,$I2522="Electronico"),2,IF(M2522=1,VLOOKUP($C2522&amp;"|"&amp;$B2522&amp;"|"&amp;$D2522,Empresas!$C$6:$CC$92,$G2522+6+1,0),0))))</f>
        <v>0</v>
      </c>
      <c r="AE2522" s="147">
        <f>IF(AND($I2522="Si",N2522=1),1,IF(AND($I2522="Fisico",N2522=1),1,IF(AND(N2522=1,$I2522="Electronico"),2,IF(N2522=1,VLOOKUP($C2522&amp;"|"&amp;$B2522&amp;"|"&amp;$D2522,Empresas!$C$6:$CC$92,$G2522+6+1,0),0))))</f>
        <v>0</v>
      </c>
      <c r="AF2522" s="147">
        <f>IF(AND($I2522="Si",O2522=1),1,IF(AND($I2522="Fisico",O2522=1),1,IF(AND(O2522=1,$I2522="Electronico"),2,IF(O2522=1,VLOOKUP($C2522&amp;"|"&amp;$B2522&amp;"|"&amp;$D2522,Empresas!$C$6:$CC$92,$G2522+6+1,0),0))))</f>
        <v>0</v>
      </c>
      <c r="AG2522" s="147">
        <f>IF(AND($I2522="Si",P2522=1),1,IF(AND($I2522="Fisico",P2522=1),1,IF(AND(P2522=1,$I2522="Electronico"),2,IF(P2522=1,VLOOKUP($C2522&amp;"|"&amp;$B2522&amp;"|"&amp;$D2522,Empresas!$C$6:$CC$92,$G2522+6+1,0),0))))</f>
        <v>0</v>
      </c>
      <c r="AH2522" s="147">
        <f>IF(AND($I2522="Si",Q2522=1),1,IF(AND($I2522="Fisico",Q2522=1),1,IF(AND(Q2522=1,$I2522="Electronico"),2,IF(Q2522=1,VLOOKUP($C2522&amp;"|"&amp;$B2522&amp;"|"&amp;$D2522,Empresas!$C$6:$CC$92,$G2522+6+1,0),0))))</f>
        <v>0</v>
      </c>
      <c r="AI2522" s="147">
        <f>IF(AND($I2522="Si",R2522=1),1,IF(AND($I2522="Fisico",R2522=1),1,IF(AND(R2522=1,$I2522="Electronico"),2,IF(R2522=1,VLOOKUP($C2522&amp;"|"&amp;$B2522&amp;"|"&amp;$D2522,Empresas!$C$6:$CC$92,$G2522+6+1,0),0))))</f>
        <v>0</v>
      </c>
      <c r="AJ2522" s="147">
        <f>IF(AND($I2522="Si",S2522=1),1,IF(AND($I2522="Fisico",S2522=1),1,IF(AND(S2522=1,$I2522="Electronico"),2,IF(S2522=1,VLOOKUP($C2522&amp;"|"&amp;$B2522&amp;"|"&amp;$D2522,Empresas!$C$6:$CC$92,$G2522+6+1,0),0))))</f>
        <v>0</v>
      </c>
      <c r="AK2522" s="147">
        <f>IF(AND($I2522="Si",T2522=1),1,IF(AND($I2522="Fisico",T2522=1),1,IF(AND(T2522=1,$I2522="Electronico"),2,IF(T2522=1,VLOOKUP($C2522&amp;"|"&amp;$B2522&amp;"|"&amp;$D2522,Empresas!$C$6:$CC$92,$G2522+6+1,0),0))))</f>
        <v>0</v>
      </c>
      <c r="AL2522" s="147">
        <f>IF(AND($I2522="Si",U2522=1),1,IF(AND($I2522="Fisico",U2522=1),1,IF(AND(U2522=1,$I2522="Electronico"),2,IF(U2522=1,VLOOKUP($C2522&amp;"|"&amp;$B2522&amp;"|"&amp;$D2522,Empresas!$C$6:$CC$92,$G2522+6+1,0),0))))</f>
        <v>0</v>
      </c>
      <c r="AM2522" s="149">
        <f t="shared" si="411"/>
        <v>0</v>
      </c>
      <c r="AN2522" s="149">
        <f t="shared" si="412"/>
        <v>0</v>
      </c>
      <c r="AO2522" s="152">
        <f t="shared" si="413"/>
        <v>0</v>
      </c>
    </row>
    <row r="2523" spans="1:41" x14ac:dyDescent="0.25">
      <c r="A2523" s="137" t="str">
        <f>VLOOKUP(D2523,Empresas!$D$7:$F$91,3,0)</f>
        <v>Omar</v>
      </c>
      <c r="B2523" s="138" t="str">
        <f>VLOOKUP(D2523,Empresas!$D$7:$G$91,4,0)</f>
        <v>Jhony</v>
      </c>
      <c r="C2523" s="138" t="s">
        <v>544</v>
      </c>
      <c r="D2523" s="138" t="s">
        <v>492</v>
      </c>
      <c r="E2523" s="138" t="str">
        <f>VLOOKUP(D2523,Empresas!$D$7:$E$92,2,0)</f>
        <v>ADMINISTRADORA COMPUPLAZA S.A.C.</v>
      </c>
      <c r="F2523" s="138" t="s">
        <v>158</v>
      </c>
      <c r="G2523" s="139">
        <f>+Empresas!$O$2</f>
        <v>7</v>
      </c>
      <c r="H2523" s="139" t="str">
        <f>VLOOKUP(D2523,Empresas!$D$6:$L$92,7,0)</f>
        <v>Mensual</v>
      </c>
      <c r="I2523" s="138" t="str">
        <f>VLOOKUP(VLOOKUP(D2523&amp;"|"&amp;B2523,Empresas!$I$7:$CB$92,G2523,0),Tablas!$A$3:$B$5,2,0)</f>
        <v>Solo analisis</v>
      </c>
      <c r="J2523" s="78">
        <v>1</v>
      </c>
      <c r="K2523" s="78">
        <v>1</v>
      </c>
      <c r="L2523" s="78">
        <v>1</v>
      </c>
      <c r="M2523" s="78">
        <v>1</v>
      </c>
      <c r="N2523" s="78">
        <v>1</v>
      </c>
      <c r="O2523" s="78">
        <v>1</v>
      </c>
      <c r="P2523" s="78">
        <v>1</v>
      </c>
      <c r="Q2523" s="78">
        <v>2</v>
      </c>
      <c r="R2523" s="78"/>
      <c r="S2523" s="78"/>
      <c r="T2523" s="78"/>
      <c r="U2523" s="78"/>
      <c r="V2523" s="78" t="str">
        <f>VLOOKUP(D2523,Empresas!$D$7:$CF$91,81,0)</f>
        <v>A</v>
      </c>
      <c r="W2523" s="78" t="str">
        <f>VLOOKUP(D2523,Empresas!$D$7:$M$91,10,0)</f>
        <v>Mype</v>
      </c>
      <c r="X2523" s="69" t="str">
        <f t="shared" si="409"/>
        <v>SI</v>
      </c>
      <c r="Y2523" s="153" t="str">
        <f t="shared" si="410"/>
        <v>Si aplica</v>
      </c>
      <c r="Z2523" s="147">
        <f>IF(Y2523="No aplica",0,IF(I2523="no",0,IF(I2523="No aplica",0,IF(I2523="Si",1,IF(I2523="Fisico",1,IF(I2523="Electronico",2,VLOOKUP(C2523&amp;"|"&amp;B2523&amp;"|"&amp;D2523,Empresas!$C$6:$CC$92,G2523+6+1,0)))))))</f>
        <v>0.5</v>
      </c>
      <c r="AA2523" s="147">
        <f>IF(AND($I2523="Si",J2523=1),1,IF(AND($I2523="Fisico",J2523=1),1,IF(AND(J2523=1,$I2523="Electronico"),2,IF(J2523=1,VLOOKUP($C2523&amp;"|"&amp;$B2523&amp;"|"&amp;$D2523,Empresas!$C$6:$CC$92,$G2523+6+1,0),0))))</f>
        <v>0.5</v>
      </c>
      <c r="AB2523" s="147">
        <f>IF(AND($I2523="Si",K2523=1),1,IF(AND($I2523="Fisico",K2523=1),1,IF(AND(K2523=1,$I2523="Electronico"),2,IF(K2523=1,VLOOKUP($C2523&amp;"|"&amp;$B2523&amp;"|"&amp;$D2523,Empresas!$C$6:$CC$92,$G2523+6+1,0),0))))</f>
        <v>0.5</v>
      </c>
      <c r="AC2523" s="147">
        <f>IF(AND($I2523="Si",L2523=1),1,IF(AND($I2523="Fisico",L2523=1),1,IF(AND(L2523=1,$I2523="Electronico"),2,IF(L2523=1,VLOOKUP($C2523&amp;"|"&amp;$B2523&amp;"|"&amp;$D2523,Empresas!$C$6:$CC$92,$G2523+6+1,0),0))))</f>
        <v>0.5</v>
      </c>
      <c r="AD2523" s="147">
        <f>IF(AND($I2523="Si",M2523=1),1,IF(AND($I2523="Fisico",M2523=1),1,IF(AND(M2523=1,$I2523="Electronico"),2,IF(M2523=1,VLOOKUP($C2523&amp;"|"&amp;$B2523&amp;"|"&amp;$D2523,Empresas!$C$6:$CC$92,$G2523+6+1,0),0))))</f>
        <v>0.5</v>
      </c>
      <c r="AE2523" s="147">
        <f>IF(AND($I2523="Si",N2523=1),1,IF(AND($I2523="Fisico",N2523=1),1,IF(AND(N2523=1,$I2523="Electronico"),2,IF(N2523=1,VLOOKUP($C2523&amp;"|"&amp;$B2523&amp;"|"&amp;$D2523,Empresas!$C$6:$CC$92,$G2523+6+1,0),0))))</f>
        <v>0.5</v>
      </c>
      <c r="AF2523" s="147">
        <f>IF(AND($I2523="Si",O2523=1),1,IF(AND($I2523="Fisico",O2523=1),1,IF(AND(O2523=1,$I2523="Electronico"),2,IF(O2523=1,VLOOKUP($C2523&amp;"|"&amp;$B2523&amp;"|"&amp;$D2523,Empresas!$C$6:$CC$92,$G2523+6+1,0),0))))</f>
        <v>0.5</v>
      </c>
      <c r="AG2523" s="147">
        <f>IF(AND($I2523="Si",P2523=1),1,IF(AND($I2523="Fisico",P2523=1),1,IF(AND(P2523=1,$I2523="Electronico"),2,IF(P2523=1,VLOOKUP($C2523&amp;"|"&amp;$B2523&amp;"|"&amp;$D2523,Empresas!$C$6:$CC$92,$G2523+6+1,0),0))))</f>
        <v>0.5</v>
      </c>
      <c r="AH2523" s="147">
        <f>IF(AND($I2523="Si",Q2523=1),1,IF(AND($I2523="Fisico",Q2523=1),1,IF(AND(Q2523=1,$I2523="Electronico"),2,IF(Q2523=1,VLOOKUP($C2523&amp;"|"&amp;$B2523&amp;"|"&amp;$D2523,Empresas!$C$6:$CC$92,$G2523+6+1,0),0))))</f>
        <v>0</v>
      </c>
      <c r="AI2523" s="147">
        <f>IF(AND($I2523="Si",R2523=1),1,IF(AND($I2523="Fisico",R2523=1),1,IF(AND(R2523=1,$I2523="Electronico"),2,IF(R2523=1,VLOOKUP($C2523&amp;"|"&amp;$B2523&amp;"|"&amp;$D2523,Empresas!$C$6:$CC$92,$G2523+6+1,0),0))))</f>
        <v>0</v>
      </c>
      <c r="AJ2523" s="147">
        <f>IF(AND($I2523="Si",S2523=1),1,IF(AND($I2523="Fisico",S2523=1),1,IF(AND(S2523=1,$I2523="Electronico"),2,IF(S2523=1,VLOOKUP($C2523&amp;"|"&amp;$B2523&amp;"|"&amp;$D2523,Empresas!$C$6:$CC$92,$G2523+6+1,0),0))))</f>
        <v>0</v>
      </c>
      <c r="AK2523" s="147">
        <f>IF(AND($I2523="Si",T2523=1),1,IF(AND($I2523="Fisico",T2523=1),1,IF(AND(T2523=1,$I2523="Electronico"),2,IF(T2523=1,VLOOKUP($C2523&amp;"|"&amp;$B2523&amp;"|"&amp;$D2523,Empresas!$C$6:$CC$92,$G2523+6+1,0),0))))</f>
        <v>0</v>
      </c>
      <c r="AL2523" s="147">
        <f>IF(AND($I2523="Si",U2523=1),1,IF(AND($I2523="Fisico",U2523=1),1,IF(AND(U2523=1,$I2523="Electronico"),2,IF(U2523=1,VLOOKUP($C2523&amp;"|"&amp;$B2523&amp;"|"&amp;$D2523,Empresas!$C$6:$CC$92,$G2523+6+1,0),0))))</f>
        <v>0</v>
      </c>
      <c r="AM2523" s="149">
        <f t="shared" si="411"/>
        <v>3.5</v>
      </c>
      <c r="AN2523" s="149">
        <f t="shared" si="412"/>
        <v>4</v>
      </c>
      <c r="AO2523" s="152">
        <f t="shared" si="413"/>
        <v>0.875</v>
      </c>
    </row>
    <row r="2524" spans="1:41" x14ac:dyDescent="0.25">
      <c r="A2524" s="137" t="str">
        <f>VLOOKUP(D2524,Empresas!$D$7:$F$91,3,0)</f>
        <v>Omar</v>
      </c>
      <c r="B2524" s="138" t="str">
        <f>VLOOKUP(D2524,Empresas!$D$7:$G$91,4,0)</f>
        <v>Jhony</v>
      </c>
      <c r="C2524" s="138" t="s">
        <v>544</v>
      </c>
      <c r="D2524" s="138" t="s">
        <v>492</v>
      </c>
      <c r="E2524" s="138" t="str">
        <f>VLOOKUP(D2524,Empresas!$D$7:$E$92,2,0)</f>
        <v>ADMINISTRADORA COMPUPLAZA S.A.C.</v>
      </c>
      <c r="F2524" s="138" t="s">
        <v>159</v>
      </c>
      <c r="G2524" s="139">
        <f>+G2523+3</f>
        <v>10</v>
      </c>
      <c r="H2524" s="139" t="str">
        <f>VLOOKUP(D2524,Empresas!$D$6:$L$92,7,0)</f>
        <v>Mensual</v>
      </c>
      <c r="I2524" s="138" t="str">
        <f>VLOOKUP(VLOOKUP(D2524&amp;"|"&amp;B2524,Empresas!$I$7:$CB$92,G2524,0),Tablas!$A$3:$B$5,2,0)</f>
        <v>Solo analisis</v>
      </c>
      <c r="J2524" s="78">
        <v>1</v>
      </c>
      <c r="K2524" s="78">
        <v>1</v>
      </c>
      <c r="L2524" s="78">
        <v>1</v>
      </c>
      <c r="M2524" s="78">
        <v>1</v>
      </c>
      <c r="N2524" s="78">
        <v>1</v>
      </c>
      <c r="O2524" s="78">
        <v>1</v>
      </c>
      <c r="P2524" s="78">
        <v>1</v>
      </c>
      <c r="Q2524" s="78">
        <v>2</v>
      </c>
      <c r="R2524" s="78"/>
      <c r="S2524" s="78"/>
      <c r="T2524" s="78"/>
      <c r="U2524" s="78"/>
      <c r="V2524" s="78" t="str">
        <f>VLOOKUP(D2524,Empresas!$D$7:$CF$91,81,0)</f>
        <v>A</v>
      </c>
      <c r="W2524" s="78" t="str">
        <f>VLOOKUP(D2524,Empresas!$D$7:$M$91,10,0)</f>
        <v>Mype</v>
      </c>
      <c r="X2524" s="69" t="str">
        <f t="shared" si="409"/>
        <v>SI</v>
      </c>
      <c r="Y2524" s="153" t="str">
        <f t="shared" si="410"/>
        <v>Si aplica</v>
      </c>
      <c r="Z2524" s="147">
        <f>IF(Y2524="No aplica",0,IF(I2524="no",0,IF(I2524="No aplica",0,IF(I2524="Si",1,IF(I2524="Fisico",1,IF(I2524="Electronico",2,VLOOKUP(C2524&amp;"|"&amp;B2524&amp;"|"&amp;D2524,Empresas!$C$6:$CC$92,G2524+6+1,0)))))))</f>
        <v>1</v>
      </c>
      <c r="AA2524" s="147">
        <f>IF(AND($I2524="Si",J2524=1),1,IF(AND($I2524="Fisico",J2524=1),1,IF(AND(J2524=1,$I2524="Electronico"),2,IF(J2524=1,VLOOKUP($C2524&amp;"|"&amp;$B2524&amp;"|"&amp;$D2524,Empresas!$C$6:$CC$92,$G2524+6+1,0),0))))</f>
        <v>1</v>
      </c>
      <c r="AB2524" s="147">
        <f>IF(AND($I2524="Si",K2524=1),1,IF(AND($I2524="Fisico",K2524=1),1,IF(AND(K2524=1,$I2524="Electronico"),2,IF(K2524=1,VLOOKUP($C2524&amp;"|"&amp;$B2524&amp;"|"&amp;$D2524,Empresas!$C$6:$CC$92,$G2524+6+1,0),0))))</f>
        <v>1</v>
      </c>
      <c r="AC2524" s="147">
        <f>IF(AND($I2524="Si",L2524=1),1,IF(AND($I2524="Fisico",L2524=1),1,IF(AND(L2524=1,$I2524="Electronico"),2,IF(L2524=1,VLOOKUP($C2524&amp;"|"&amp;$B2524&amp;"|"&amp;$D2524,Empresas!$C$6:$CC$92,$G2524+6+1,0),0))))</f>
        <v>1</v>
      </c>
      <c r="AD2524" s="147">
        <f>IF(AND($I2524="Si",M2524=1),1,IF(AND($I2524="Fisico",M2524=1),1,IF(AND(M2524=1,$I2524="Electronico"),2,IF(M2524=1,VLOOKUP($C2524&amp;"|"&amp;$B2524&amp;"|"&amp;$D2524,Empresas!$C$6:$CC$92,$G2524+6+1,0),0))))</f>
        <v>1</v>
      </c>
      <c r="AE2524" s="147">
        <f>IF(AND($I2524="Si",N2524=1),1,IF(AND($I2524="Fisico",N2524=1),1,IF(AND(N2524=1,$I2524="Electronico"),2,IF(N2524=1,VLOOKUP($C2524&amp;"|"&amp;$B2524&amp;"|"&amp;$D2524,Empresas!$C$6:$CC$92,$G2524+6+1,0),0))))</f>
        <v>1</v>
      </c>
      <c r="AF2524" s="147">
        <f>IF(AND($I2524="Si",O2524=1),1,IF(AND($I2524="Fisico",O2524=1),1,IF(AND(O2524=1,$I2524="Electronico"),2,IF(O2524=1,VLOOKUP($C2524&amp;"|"&amp;$B2524&amp;"|"&amp;$D2524,Empresas!$C$6:$CC$92,$G2524+6+1,0),0))))</f>
        <v>1</v>
      </c>
      <c r="AG2524" s="147">
        <f>IF(AND($I2524="Si",P2524=1),1,IF(AND($I2524="Fisico",P2524=1),1,IF(AND(P2524=1,$I2524="Electronico"),2,IF(P2524=1,VLOOKUP($C2524&amp;"|"&amp;$B2524&amp;"|"&amp;$D2524,Empresas!$C$6:$CC$92,$G2524+6+1,0),0))))</f>
        <v>1</v>
      </c>
      <c r="AH2524" s="147">
        <f>IF(AND($I2524="Si",Q2524=1),1,IF(AND($I2524="Fisico",Q2524=1),1,IF(AND(Q2524=1,$I2524="Electronico"),2,IF(Q2524=1,VLOOKUP($C2524&amp;"|"&amp;$B2524&amp;"|"&amp;$D2524,Empresas!$C$6:$CC$92,$G2524+6+1,0),0))))</f>
        <v>0</v>
      </c>
      <c r="AI2524" s="147">
        <f>IF(AND($I2524="Si",R2524=1),1,IF(AND($I2524="Fisico",R2524=1),1,IF(AND(R2524=1,$I2524="Electronico"),2,IF(R2524=1,VLOOKUP($C2524&amp;"|"&amp;$B2524&amp;"|"&amp;$D2524,Empresas!$C$6:$CC$92,$G2524+6+1,0),0))))</f>
        <v>0</v>
      </c>
      <c r="AJ2524" s="147">
        <f>IF(AND($I2524="Si",S2524=1),1,IF(AND($I2524="Fisico",S2524=1),1,IF(AND(S2524=1,$I2524="Electronico"),2,IF(S2524=1,VLOOKUP($C2524&amp;"|"&amp;$B2524&amp;"|"&amp;$D2524,Empresas!$C$6:$CC$92,$G2524+6+1,0),0))))</f>
        <v>0</v>
      </c>
      <c r="AK2524" s="147">
        <f>IF(AND($I2524="Si",T2524=1),1,IF(AND($I2524="Fisico",T2524=1),1,IF(AND(T2524=1,$I2524="Electronico"),2,IF(T2524=1,VLOOKUP($C2524&amp;"|"&amp;$B2524&amp;"|"&amp;$D2524,Empresas!$C$6:$CC$92,$G2524+6+1,0),0))))</f>
        <v>0</v>
      </c>
      <c r="AL2524" s="147">
        <f>IF(AND($I2524="Si",U2524=1),1,IF(AND($I2524="Fisico",U2524=1),1,IF(AND(U2524=1,$I2524="Electronico"),2,IF(U2524=1,VLOOKUP($C2524&amp;"|"&amp;$B2524&amp;"|"&amp;$D2524,Empresas!$C$6:$CC$92,$G2524+6+1,0),0))))</f>
        <v>0</v>
      </c>
      <c r="AM2524" s="149">
        <f t="shared" si="411"/>
        <v>7</v>
      </c>
      <c r="AN2524" s="149">
        <f t="shared" si="412"/>
        <v>8</v>
      </c>
      <c r="AO2524" s="152">
        <f t="shared" si="413"/>
        <v>0.875</v>
      </c>
    </row>
    <row r="2525" spans="1:41" x14ac:dyDescent="0.25">
      <c r="A2525" s="137" t="str">
        <f>VLOOKUP(D2525,Empresas!$D$7:$F$91,3,0)</f>
        <v>Omar</v>
      </c>
      <c r="B2525" s="138" t="str">
        <f>VLOOKUP(D2525,Empresas!$D$7:$G$91,4,0)</f>
        <v>Jhony</v>
      </c>
      <c r="C2525" s="138" t="s">
        <v>544</v>
      </c>
      <c r="D2525" s="138" t="s">
        <v>492</v>
      </c>
      <c r="E2525" s="138" t="str">
        <f>VLOOKUP(D2525,Empresas!$D$7:$E$92,2,0)</f>
        <v>ADMINISTRADORA COMPUPLAZA S.A.C.</v>
      </c>
      <c r="F2525" s="138" t="s">
        <v>160</v>
      </c>
      <c r="G2525" s="139">
        <f t="shared" ref="G2525:G2536" si="416">+G2524+3</f>
        <v>13</v>
      </c>
      <c r="H2525" s="139" t="str">
        <f>VLOOKUP(D2525,Empresas!$D$6:$L$92,7,0)</f>
        <v>Mensual</v>
      </c>
      <c r="I2525" s="138" t="str">
        <f>VLOOKUP(VLOOKUP(D2525&amp;"|"&amp;B2525,Empresas!$I$7:$CB$92,G2525,0),Tablas!$A$3:$B$5,2,0)</f>
        <v>Solo analisis</v>
      </c>
      <c r="J2525" s="78">
        <v>2</v>
      </c>
      <c r="K2525" s="78">
        <v>2</v>
      </c>
      <c r="L2525" s="78">
        <v>2</v>
      </c>
      <c r="M2525" s="78">
        <v>2</v>
      </c>
      <c r="N2525" s="78">
        <v>2</v>
      </c>
      <c r="O2525" s="78">
        <v>2</v>
      </c>
      <c r="P2525" s="78">
        <v>2</v>
      </c>
      <c r="Q2525" s="78">
        <v>2</v>
      </c>
      <c r="R2525" s="78"/>
      <c r="S2525" s="78"/>
      <c r="T2525" s="78"/>
      <c r="U2525" s="78"/>
      <c r="V2525" s="78" t="str">
        <f>VLOOKUP(D2525,Empresas!$D$7:$CF$91,81,0)</f>
        <v>A</v>
      </c>
      <c r="W2525" s="78" t="str">
        <f>VLOOKUP(D2525,Empresas!$D$7:$M$91,10,0)</f>
        <v>Mype</v>
      </c>
      <c r="X2525" s="69" t="str">
        <f t="shared" si="409"/>
        <v>SI</v>
      </c>
      <c r="Y2525" s="153" t="str">
        <f t="shared" si="410"/>
        <v>Si aplica</v>
      </c>
      <c r="Z2525" s="147">
        <f>IF(Y2525="No aplica",0,IF(I2525="no",0,IF(I2525="No aplica",0,IF(I2525="Si",1,IF(I2525="Fisico",1,IF(I2525="Electronico",2,VLOOKUP(C2525&amp;"|"&amp;B2525&amp;"|"&amp;D2525,Empresas!$C$6:$CC$92,G2525+6+1,0)))))))</f>
        <v>1</v>
      </c>
      <c r="AA2525" s="147">
        <f>IF(AND($I2525="Si",J2525=1),1,IF(AND($I2525="Fisico",J2525=1),1,IF(AND(J2525=1,$I2525="Electronico"),2,IF(J2525=1,VLOOKUP($C2525&amp;"|"&amp;$B2525&amp;"|"&amp;$D2525,Empresas!$C$6:$CC$92,$G2525+6+1,0),0))))</f>
        <v>0</v>
      </c>
      <c r="AB2525" s="147">
        <f>IF(AND($I2525="Si",K2525=1),1,IF(AND($I2525="Fisico",K2525=1),1,IF(AND(K2525=1,$I2525="Electronico"),2,IF(K2525=1,VLOOKUP($C2525&amp;"|"&amp;$B2525&amp;"|"&amp;$D2525,Empresas!$C$6:$CC$92,$G2525+6+1,0),0))))</f>
        <v>0</v>
      </c>
      <c r="AC2525" s="147">
        <f>IF(AND($I2525="Si",L2525=1),1,IF(AND($I2525="Fisico",L2525=1),1,IF(AND(L2525=1,$I2525="Electronico"),2,IF(L2525=1,VLOOKUP($C2525&amp;"|"&amp;$B2525&amp;"|"&amp;$D2525,Empresas!$C$6:$CC$92,$G2525+6+1,0),0))))</f>
        <v>0</v>
      </c>
      <c r="AD2525" s="147">
        <f>IF(AND($I2525="Si",M2525=1),1,IF(AND($I2525="Fisico",M2525=1),1,IF(AND(M2525=1,$I2525="Electronico"),2,IF(M2525=1,VLOOKUP($C2525&amp;"|"&amp;$B2525&amp;"|"&amp;$D2525,Empresas!$C$6:$CC$92,$G2525+6+1,0),0))))</f>
        <v>0</v>
      </c>
      <c r="AE2525" s="147">
        <f>IF(AND($I2525="Si",N2525=1),1,IF(AND($I2525="Fisico",N2525=1),1,IF(AND(N2525=1,$I2525="Electronico"),2,IF(N2525=1,VLOOKUP($C2525&amp;"|"&amp;$B2525&amp;"|"&amp;$D2525,Empresas!$C$6:$CC$92,$G2525+6+1,0),0))))</f>
        <v>0</v>
      </c>
      <c r="AF2525" s="147">
        <f>IF(AND($I2525="Si",O2525=1),1,IF(AND($I2525="Fisico",O2525=1),1,IF(AND(O2525=1,$I2525="Electronico"),2,IF(O2525=1,VLOOKUP($C2525&amp;"|"&amp;$B2525&amp;"|"&amp;$D2525,Empresas!$C$6:$CC$92,$G2525+6+1,0),0))))</f>
        <v>0</v>
      </c>
      <c r="AG2525" s="147">
        <f>IF(AND($I2525="Si",P2525=1),1,IF(AND($I2525="Fisico",P2525=1),1,IF(AND(P2525=1,$I2525="Electronico"),2,IF(P2525=1,VLOOKUP($C2525&amp;"|"&amp;$B2525&amp;"|"&amp;$D2525,Empresas!$C$6:$CC$92,$G2525+6+1,0),0))))</f>
        <v>0</v>
      </c>
      <c r="AH2525" s="147">
        <f>IF(AND($I2525="Si",Q2525=1),1,IF(AND($I2525="Fisico",Q2525=1),1,IF(AND(Q2525=1,$I2525="Electronico"),2,IF(Q2525=1,VLOOKUP($C2525&amp;"|"&amp;$B2525&amp;"|"&amp;$D2525,Empresas!$C$6:$CC$92,$G2525+6+1,0),0))))</f>
        <v>0</v>
      </c>
      <c r="AI2525" s="147">
        <f>IF(AND($I2525="Si",R2525=1),1,IF(AND($I2525="Fisico",R2525=1),1,IF(AND(R2525=1,$I2525="Electronico"),2,IF(R2525=1,VLOOKUP($C2525&amp;"|"&amp;$B2525&amp;"|"&amp;$D2525,Empresas!$C$6:$CC$92,$G2525+6+1,0),0))))</f>
        <v>0</v>
      </c>
      <c r="AJ2525" s="147">
        <f>IF(AND($I2525="Si",S2525=1),1,IF(AND($I2525="Fisico",S2525=1),1,IF(AND(S2525=1,$I2525="Electronico"),2,IF(S2525=1,VLOOKUP($C2525&amp;"|"&amp;$B2525&amp;"|"&amp;$D2525,Empresas!$C$6:$CC$92,$G2525+6+1,0),0))))</f>
        <v>0</v>
      </c>
      <c r="AK2525" s="147">
        <f>IF(AND($I2525="Si",T2525=1),1,IF(AND($I2525="Fisico",T2525=1),1,IF(AND(T2525=1,$I2525="Electronico"),2,IF(T2525=1,VLOOKUP($C2525&amp;"|"&amp;$B2525&amp;"|"&amp;$D2525,Empresas!$C$6:$CC$92,$G2525+6+1,0),0))))</f>
        <v>0</v>
      </c>
      <c r="AL2525" s="147">
        <f>IF(AND($I2525="Si",U2525=1),1,IF(AND($I2525="Fisico",U2525=1),1,IF(AND(U2525=1,$I2525="Electronico"),2,IF(U2525=1,VLOOKUP($C2525&amp;"|"&amp;$B2525&amp;"|"&amp;$D2525,Empresas!$C$6:$CC$92,$G2525+6+1,0),0))))</f>
        <v>0</v>
      </c>
      <c r="AM2525" s="149">
        <f t="shared" si="411"/>
        <v>0</v>
      </c>
      <c r="AN2525" s="149">
        <f t="shared" si="412"/>
        <v>8</v>
      </c>
      <c r="AO2525" s="152">
        <f t="shared" si="413"/>
        <v>0</v>
      </c>
    </row>
    <row r="2526" spans="1:41" x14ac:dyDescent="0.25">
      <c r="A2526" s="137" t="str">
        <f>VLOOKUP(D2526,Empresas!$D$7:$F$91,3,0)</f>
        <v>Omar</v>
      </c>
      <c r="B2526" s="138" t="str">
        <f>VLOOKUP(D2526,Empresas!$D$7:$G$91,4,0)</f>
        <v>Jhony</v>
      </c>
      <c r="C2526" s="138" t="s">
        <v>544</v>
      </c>
      <c r="D2526" s="138" t="s">
        <v>492</v>
      </c>
      <c r="E2526" s="138" t="str">
        <f>VLOOKUP(D2526,Empresas!$D$7:$E$92,2,0)</f>
        <v>ADMINISTRADORA COMPUPLAZA S.A.C.</v>
      </c>
      <c r="F2526" s="138" t="s">
        <v>161</v>
      </c>
      <c r="G2526" s="139">
        <f t="shared" si="416"/>
        <v>16</v>
      </c>
      <c r="H2526" s="139" t="str">
        <f>VLOOKUP(D2526,Empresas!$D$6:$L$92,7,0)</f>
        <v>Mensual</v>
      </c>
      <c r="I2526" s="138" t="str">
        <f>VLOOKUP(VLOOKUP(D2526&amp;"|"&amp;B2526,Empresas!$I$7:$CB$92,G2526,0),Tablas!$A$3:$B$5,2,0)</f>
        <v>No aplica</v>
      </c>
      <c r="J2526" s="78"/>
      <c r="K2526" s="78"/>
      <c r="L2526" s="78"/>
      <c r="M2526" s="78"/>
      <c r="N2526" s="78"/>
      <c r="O2526" s="78"/>
      <c r="P2526" s="78"/>
      <c r="Q2526" s="78"/>
      <c r="R2526" s="78"/>
      <c r="S2526" s="78"/>
      <c r="T2526" s="78"/>
      <c r="U2526" s="78"/>
      <c r="V2526" s="78" t="str">
        <f>VLOOKUP(D2526,Empresas!$D$7:$CF$91,81,0)</f>
        <v>A</v>
      </c>
      <c r="W2526" s="78" t="str">
        <f>VLOOKUP(D2526,Empresas!$D$7:$M$91,10,0)</f>
        <v>Mype</v>
      </c>
      <c r="X2526" s="69" t="str">
        <f t="shared" si="409"/>
        <v>SI</v>
      </c>
      <c r="Y2526" s="153" t="str">
        <f t="shared" si="410"/>
        <v>No aplica</v>
      </c>
      <c r="Z2526" s="147">
        <f>IF(Y2526="No aplica",0,IF(I2526="no",0,IF(I2526="No aplica",0,IF(I2526="Si",1,IF(I2526="Fisico",1,IF(I2526="Electronico",2,VLOOKUP(C2526&amp;"|"&amp;B2526&amp;"|"&amp;D2526,Empresas!$C$6:$CC$92,G2526+6+1,0)))))))</f>
        <v>0</v>
      </c>
      <c r="AA2526" s="147">
        <f>IF(AND($I2526="Si",J2526=1),1,IF(AND($I2526="Fisico",J2526=1),1,IF(AND(J2526=1,$I2526="Electronico"),2,IF(J2526=1,VLOOKUP($C2526&amp;"|"&amp;$B2526&amp;"|"&amp;$D2526,Empresas!$C$6:$CC$92,$G2526+6+1,0),0))))</f>
        <v>0</v>
      </c>
      <c r="AB2526" s="147">
        <f>IF(AND($I2526="Si",K2526=1),1,IF(AND($I2526="Fisico",K2526=1),1,IF(AND(K2526=1,$I2526="Electronico"),2,IF(K2526=1,VLOOKUP($C2526&amp;"|"&amp;$B2526&amp;"|"&amp;$D2526,Empresas!$C$6:$CC$92,$G2526+6+1,0),0))))</f>
        <v>0</v>
      </c>
      <c r="AC2526" s="147">
        <f>IF(AND($I2526="Si",L2526=1),1,IF(AND($I2526="Fisico",L2526=1),1,IF(AND(L2526=1,$I2526="Electronico"),2,IF(L2526=1,VLOOKUP($C2526&amp;"|"&amp;$B2526&amp;"|"&amp;$D2526,Empresas!$C$6:$CC$92,$G2526+6+1,0),0))))</f>
        <v>0</v>
      </c>
      <c r="AD2526" s="147">
        <f>IF(AND($I2526="Si",M2526=1),1,IF(AND($I2526="Fisico",M2526=1),1,IF(AND(M2526=1,$I2526="Electronico"),2,IF(M2526=1,VLOOKUP($C2526&amp;"|"&amp;$B2526&amp;"|"&amp;$D2526,Empresas!$C$6:$CC$92,$G2526+6+1,0),0))))</f>
        <v>0</v>
      </c>
      <c r="AE2526" s="147">
        <f>IF(AND($I2526="Si",N2526=1),1,IF(AND($I2526="Fisico",N2526=1),1,IF(AND(N2526=1,$I2526="Electronico"),2,IF(N2526=1,VLOOKUP($C2526&amp;"|"&amp;$B2526&amp;"|"&amp;$D2526,Empresas!$C$6:$CC$92,$G2526+6+1,0),0))))</f>
        <v>0</v>
      </c>
      <c r="AF2526" s="147">
        <f>IF(AND($I2526="Si",O2526=1),1,IF(AND($I2526="Fisico",O2526=1),1,IF(AND(O2526=1,$I2526="Electronico"),2,IF(O2526=1,VLOOKUP($C2526&amp;"|"&amp;$B2526&amp;"|"&amp;$D2526,Empresas!$C$6:$CC$92,$G2526+6+1,0),0))))</f>
        <v>0</v>
      </c>
      <c r="AG2526" s="147">
        <f>IF(AND($I2526="Si",P2526=1),1,IF(AND($I2526="Fisico",P2526=1),1,IF(AND(P2526=1,$I2526="Electronico"),2,IF(P2526=1,VLOOKUP($C2526&amp;"|"&amp;$B2526&amp;"|"&amp;$D2526,Empresas!$C$6:$CC$92,$G2526+6+1,0),0))))</f>
        <v>0</v>
      </c>
      <c r="AH2526" s="147">
        <f>IF(AND($I2526="Si",Q2526=1),1,IF(AND($I2526="Fisico",Q2526=1),1,IF(AND(Q2526=1,$I2526="Electronico"),2,IF(Q2526=1,VLOOKUP($C2526&amp;"|"&amp;$B2526&amp;"|"&amp;$D2526,Empresas!$C$6:$CC$92,$G2526+6+1,0),0))))</f>
        <v>0</v>
      </c>
      <c r="AI2526" s="147">
        <f>IF(AND($I2526="Si",R2526=1),1,IF(AND($I2526="Fisico",R2526=1),1,IF(AND(R2526=1,$I2526="Electronico"),2,IF(R2526=1,VLOOKUP($C2526&amp;"|"&amp;$B2526&amp;"|"&amp;$D2526,Empresas!$C$6:$CC$92,$G2526+6+1,0),0))))</f>
        <v>0</v>
      </c>
      <c r="AJ2526" s="147">
        <f>IF(AND($I2526="Si",S2526=1),1,IF(AND($I2526="Fisico",S2526=1),1,IF(AND(S2526=1,$I2526="Electronico"),2,IF(S2526=1,VLOOKUP($C2526&amp;"|"&amp;$B2526&amp;"|"&amp;$D2526,Empresas!$C$6:$CC$92,$G2526+6+1,0),0))))</f>
        <v>0</v>
      </c>
      <c r="AK2526" s="147">
        <f>IF(AND($I2526="Si",T2526=1),1,IF(AND($I2526="Fisico",T2526=1),1,IF(AND(T2526=1,$I2526="Electronico"),2,IF(T2526=1,VLOOKUP($C2526&amp;"|"&amp;$B2526&amp;"|"&amp;$D2526,Empresas!$C$6:$CC$92,$G2526+6+1,0),0))))</f>
        <v>0</v>
      </c>
      <c r="AL2526" s="147">
        <f>IF(AND($I2526="Si",U2526=1),1,IF(AND($I2526="Fisico",U2526=1),1,IF(AND(U2526=1,$I2526="Electronico"),2,IF(U2526=1,VLOOKUP($C2526&amp;"|"&amp;$B2526&amp;"|"&amp;$D2526,Empresas!$C$6:$CC$92,$G2526+6+1,0),0))))</f>
        <v>0</v>
      </c>
      <c r="AM2526" s="149">
        <f t="shared" si="411"/>
        <v>0</v>
      </c>
      <c r="AN2526" s="149">
        <f t="shared" si="412"/>
        <v>0</v>
      </c>
      <c r="AO2526" s="152">
        <f t="shared" si="413"/>
        <v>0</v>
      </c>
    </row>
    <row r="2527" spans="1:41" x14ac:dyDescent="0.25">
      <c r="A2527" s="137" t="str">
        <f>VLOOKUP(D2527,Empresas!$D$7:$F$91,3,0)</f>
        <v>Omar</v>
      </c>
      <c r="B2527" s="138" t="str">
        <f>VLOOKUP(D2527,Empresas!$D$7:$G$91,4,0)</f>
        <v>Jhony</v>
      </c>
      <c r="C2527" s="138" t="s">
        <v>544</v>
      </c>
      <c r="D2527" s="138" t="s">
        <v>492</v>
      </c>
      <c r="E2527" s="138" t="str">
        <f>VLOOKUP(D2527,Empresas!$D$7:$E$92,2,0)</f>
        <v>ADMINISTRADORA COMPUPLAZA S.A.C.</v>
      </c>
      <c r="F2527" s="138" t="s">
        <v>162</v>
      </c>
      <c r="G2527" s="139">
        <f t="shared" si="416"/>
        <v>19</v>
      </c>
      <c r="H2527" s="139" t="str">
        <f>VLOOKUP(D2527,Empresas!$D$6:$L$92,7,0)</f>
        <v>Mensual</v>
      </c>
      <c r="I2527" s="138" t="str">
        <f>VLOOKUP(VLOOKUP(D2527&amp;"|"&amp;B2527,Empresas!$I$7:$CB$92,G2527,0),Tablas!$A$3:$B$5,2,0)</f>
        <v>No aplica</v>
      </c>
      <c r="J2527" s="78"/>
      <c r="K2527" s="78"/>
      <c r="L2527" s="78"/>
      <c r="M2527" s="78"/>
      <c r="N2527" s="78"/>
      <c r="O2527" s="78"/>
      <c r="P2527" s="78"/>
      <c r="Q2527" s="78"/>
      <c r="R2527" s="78"/>
      <c r="S2527" s="78"/>
      <c r="T2527" s="78"/>
      <c r="U2527" s="78"/>
      <c r="V2527" s="78" t="str">
        <f>VLOOKUP(D2527,Empresas!$D$7:$CF$91,81,0)</f>
        <v>A</v>
      </c>
      <c r="W2527" s="78" t="str">
        <f>VLOOKUP(D2527,Empresas!$D$7:$M$91,10,0)</f>
        <v>Mype</v>
      </c>
      <c r="X2527" s="69" t="str">
        <f t="shared" si="409"/>
        <v>SI</v>
      </c>
      <c r="Y2527" s="153" t="str">
        <f t="shared" si="410"/>
        <v>No aplica</v>
      </c>
      <c r="Z2527" s="147">
        <f>IF(Y2527="No aplica",0,IF(I2527="no",0,IF(I2527="No aplica",0,IF(I2527="Si",1,IF(I2527="Fisico",1,IF(I2527="Electronico",2,VLOOKUP(C2527&amp;"|"&amp;B2527&amp;"|"&amp;D2527,Empresas!$C$6:$CC$92,G2527+6+1,0)))))))</f>
        <v>0</v>
      </c>
      <c r="AA2527" s="147">
        <f>IF(AND($I2527="Si",J2527=1),1,IF(AND($I2527="Fisico",J2527=1),1,IF(AND(J2527=1,$I2527="Electronico"),2,IF(J2527=1,VLOOKUP($C2527&amp;"|"&amp;$B2527&amp;"|"&amp;$D2527,Empresas!$C$6:$CC$92,$G2527+6+1,0),0))))</f>
        <v>0</v>
      </c>
      <c r="AB2527" s="147">
        <f>IF(AND($I2527="Si",K2527=1),1,IF(AND($I2527="Fisico",K2527=1),1,IF(AND(K2527=1,$I2527="Electronico"),2,IF(K2527=1,VLOOKUP($C2527&amp;"|"&amp;$B2527&amp;"|"&amp;$D2527,Empresas!$C$6:$CC$92,$G2527+6+1,0),0))))</f>
        <v>0</v>
      </c>
      <c r="AC2527" s="147">
        <f>IF(AND($I2527="Si",L2527=1),1,IF(AND($I2527="Fisico",L2527=1),1,IF(AND(L2527=1,$I2527="Electronico"),2,IF(L2527=1,VLOOKUP($C2527&amp;"|"&amp;$B2527&amp;"|"&amp;$D2527,Empresas!$C$6:$CC$92,$G2527+6+1,0),0))))</f>
        <v>0</v>
      </c>
      <c r="AD2527" s="147">
        <f>IF(AND($I2527="Si",M2527=1),1,IF(AND($I2527="Fisico",M2527=1),1,IF(AND(M2527=1,$I2527="Electronico"),2,IF(M2527=1,VLOOKUP($C2527&amp;"|"&amp;$B2527&amp;"|"&amp;$D2527,Empresas!$C$6:$CC$92,$G2527+6+1,0),0))))</f>
        <v>0</v>
      </c>
      <c r="AE2527" s="147">
        <f>IF(AND($I2527="Si",N2527=1),1,IF(AND($I2527="Fisico",N2527=1),1,IF(AND(N2527=1,$I2527="Electronico"),2,IF(N2527=1,VLOOKUP($C2527&amp;"|"&amp;$B2527&amp;"|"&amp;$D2527,Empresas!$C$6:$CC$92,$G2527+6+1,0),0))))</f>
        <v>0</v>
      </c>
      <c r="AF2527" s="147">
        <f>IF(AND($I2527="Si",O2527=1),1,IF(AND($I2527="Fisico",O2527=1),1,IF(AND(O2527=1,$I2527="Electronico"),2,IF(O2527=1,VLOOKUP($C2527&amp;"|"&amp;$B2527&amp;"|"&amp;$D2527,Empresas!$C$6:$CC$92,$G2527+6+1,0),0))))</f>
        <v>0</v>
      </c>
      <c r="AG2527" s="147">
        <f>IF(AND($I2527="Si",P2527=1),1,IF(AND($I2527="Fisico",P2527=1),1,IF(AND(P2527=1,$I2527="Electronico"),2,IF(P2527=1,VLOOKUP($C2527&amp;"|"&amp;$B2527&amp;"|"&amp;$D2527,Empresas!$C$6:$CC$92,$G2527+6+1,0),0))))</f>
        <v>0</v>
      </c>
      <c r="AH2527" s="147">
        <f>IF(AND($I2527="Si",Q2527=1),1,IF(AND($I2527="Fisico",Q2527=1),1,IF(AND(Q2527=1,$I2527="Electronico"),2,IF(Q2527=1,VLOOKUP($C2527&amp;"|"&amp;$B2527&amp;"|"&amp;$D2527,Empresas!$C$6:$CC$92,$G2527+6+1,0),0))))</f>
        <v>0</v>
      </c>
      <c r="AI2527" s="147">
        <f>IF(AND($I2527="Si",R2527=1),1,IF(AND($I2527="Fisico",R2527=1),1,IF(AND(R2527=1,$I2527="Electronico"),2,IF(R2527=1,VLOOKUP($C2527&amp;"|"&amp;$B2527&amp;"|"&amp;$D2527,Empresas!$C$6:$CC$92,$G2527+6+1,0),0))))</f>
        <v>0</v>
      </c>
      <c r="AJ2527" s="147">
        <f>IF(AND($I2527="Si",S2527=1),1,IF(AND($I2527="Fisico",S2527=1),1,IF(AND(S2527=1,$I2527="Electronico"),2,IF(S2527=1,VLOOKUP($C2527&amp;"|"&amp;$B2527&amp;"|"&amp;$D2527,Empresas!$C$6:$CC$92,$G2527+6+1,0),0))))</f>
        <v>0</v>
      </c>
      <c r="AK2527" s="147">
        <f>IF(AND($I2527="Si",T2527=1),1,IF(AND($I2527="Fisico",T2527=1),1,IF(AND(T2527=1,$I2527="Electronico"),2,IF(T2527=1,VLOOKUP($C2527&amp;"|"&amp;$B2527&amp;"|"&amp;$D2527,Empresas!$C$6:$CC$92,$G2527+6+1,0),0))))</f>
        <v>0</v>
      </c>
      <c r="AL2527" s="147">
        <f>IF(AND($I2527="Si",U2527=1),1,IF(AND($I2527="Fisico",U2527=1),1,IF(AND(U2527=1,$I2527="Electronico"),2,IF(U2527=1,VLOOKUP($C2527&amp;"|"&amp;$B2527&amp;"|"&amp;$D2527,Empresas!$C$6:$CC$92,$G2527+6+1,0),0))))</f>
        <v>0</v>
      </c>
      <c r="AM2527" s="149">
        <f t="shared" si="411"/>
        <v>0</v>
      </c>
      <c r="AN2527" s="149">
        <f t="shared" si="412"/>
        <v>0</v>
      </c>
      <c r="AO2527" s="152">
        <f t="shared" si="413"/>
        <v>0</v>
      </c>
    </row>
    <row r="2528" spans="1:41" x14ac:dyDescent="0.25">
      <c r="A2528" s="137" t="str">
        <f>VLOOKUP(D2528,Empresas!$D$7:$F$91,3,0)</f>
        <v>Omar</v>
      </c>
      <c r="B2528" s="138" t="str">
        <f>VLOOKUP(D2528,Empresas!$D$7:$G$91,4,0)</f>
        <v>Jhony</v>
      </c>
      <c r="C2528" s="138" t="s">
        <v>544</v>
      </c>
      <c r="D2528" s="138" t="s">
        <v>492</v>
      </c>
      <c r="E2528" s="138" t="str">
        <f>VLOOKUP(D2528,Empresas!$D$7:$E$92,2,0)</f>
        <v>ADMINISTRADORA COMPUPLAZA S.A.C.</v>
      </c>
      <c r="F2528" s="138" t="s">
        <v>163</v>
      </c>
      <c r="G2528" s="139">
        <f t="shared" si="416"/>
        <v>22</v>
      </c>
      <c r="H2528" s="139" t="str">
        <f>VLOOKUP(D2528,Empresas!$D$6:$L$92,7,0)</f>
        <v>Mensual</v>
      </c>
      <c r="I2528" s="138" t="str">
        <f>VLOOKUP(VLOOKUP(D2528&amp;"|"&amp;B2528,Empresas!$I$7:$CB$92,G2528,0),Tablas!$A$3:$B$5,2,0)</f>
        <v>Registro y analisis</v>
      </c>
      <c r="J2528" s="78">
        <v>1</v>
      </c>
      <c r="K2528" s="78">
        <v>1</v>
      </c>
      <c r="L2528" s="78">
        <v>1</v>
      </c>
      <c r="M2528" s="78">
        <v>1</v>
      </c>
      <c r="N2528" s="78">
        <v>1</v>
      </c>
      <c r="O2528" s="78">
        <v>1</v>
      </c>
      <c r="P2528" s="78">
        <v>1</v>
      </c>
      <c r="Q2528" s="78">
        <v>1</v>
      </c>
      <c r="R2528" s="78"/>
      <c r="S2528" s="78"/>
      <c r="T2528" s="78"/>
      <c r="U2528" s="78"/>
      <c r="V2528" s="78" t="str">
        <f>VLOOKUP(D2528,Empresas!$D$7:$CF$91,81,0)</f>
        <v>A</v>
      </c>
      <c r="W2528" s="78" t="str">
        <f>VLOOKUP(D2528,Empresas!$D$7:$M$91,10,0)</f>
        <v>Mype</v>
      </c>
      <c r="X2528" s="69" t="str">
        <f t="shared" si="409"/>
        <v>SI</v>
      </c>
      <c r="Y2528" s="153" t="str">
        <f t="shared" si="410"/>
        <v>Si aplica</v>
      </c>
      <c r="Z2528" s="147">
        <f>IF(Y2528="No aplica",0,IF(I2528="no",0,IF(I2528="No aplica",0,IF(I2528="Si",1,IF(I2528="Fisico",1,IF(I2528="Electronico",2,VLOOKUP(C2528&amp;"|"&amp;B2528&amp;"|"&amp;D2528,Empresas!$C$6:$CC$92,G2528+6+1,0)))))))</f>
        <v>2</v>
      </c>
      <c r="AA2528" s="147">
        <f>IF(AND($I2528="Si",J2528=1),1,IF(AND($I2528="Fisico",J2528=1),1,IF(AND(J2528=1,$I2528="Electronico"),2,IF(J2528=1,VLOOKUP($C2528&amp;"|"&amp;$B2528&amp;"|"&amp;$D2528,Empresas!$C$6:$CC$92,$G2528+6+1,0),0))))</f>
        <v>2</v>
      </c>
      <c r="AB2528" s="147">
        <f>IF(AND($I2528="Si",K2528=1),1,IF(AND($I2528="Fisico",K2528=1),1,IF(AND(K2528=1,$I2528="Electronico"),2,IF(K2528=1,VLOOKUP($C2528&amp;"|"&amp;$B2528&amp;"|"&amp;$D2528,Empresas!$C$6:$CC$92,$G2528+6+1,0),0))))</f>
        <v>2</v>
      </c>
      <c r="AC2528" s="147">
        <f>IF(AND($I2528="Si",L2528=1),1,IF(AND($I2528="Fisico",L2528=1),1,IF(AND(L2528=1,$I2528="Electronico"),2,IF(L2528=1,VLOOKUP($C2528&amp;"|"&amp;$B2528&amp;"|"&amp;$D2528,Empresas!$C$6:$CC$92,$G2528+6+1,0),0))))</f>
        <v>2</v>
      </c>
      <c r="AD2528" s="147">
        <f>IF(AND($I2528="Si",M2528=1),1,IF(AND($I2528="Fisico",M2528=1),1,IF(AND(M2528=1,$I2528="Electronico"),2,IF(M2528=1,VLOOKUP($C2528&amp;"|"&amp;$B2528&amp;"|"&amp;$D2528,Empresas!$C$6:$CC$92,$G2528+6+1,0),0))))</f>
        <v>2</v>
      </c>
      <c r="AE2528" s="147">
        <f>IF(AND($I2528="Si",N2528=1),1,IF(AND($I2528="Fisico",N2528=1),1,IF(AND(N2528=1,$I2528="Electronico"),2,IF(N2528=1,VLOOKUP($C2528&amp;"|"&amp;$B2528&amp;"|"&amp;$D2528,Empresas!$C$6:$CC$92,$G2528+6+1,0),0))))</f>
        <v>2</v>
      </c>
      <c r="AF2528" s="147">
        <f>IF(AND($I2528="Si",O2528=1),1,IF(AND($I2528="Fisico",O2528=1),1,IF(AND(O2528=1,$I2528="Electronico"),2,IF(O2528=1,VLOOKUP($C2528&amp;"|"&amp;$B2528&amp;"|"&amp;$D2528,Empresas!$C$6:$CC$92,$G2528+6+1,0),0))))</f>
        <v>2</v>
      </c>
      <c r="AG2528" s="147">
        <f>IF(AND($I2528="Si",P2528=1),1,IF(AND($I2528="Fisico",P2528=1),1,IF(AND(P2528=1,$I2528="Electronico"),2,IF(P2528=1,VLOOKUP($C2528&amp;"|"&amp;$B2528&amp;"|"&amp;$D2528,Empresas!$C$6:$CC$92,$G2528+6+1,0),0))))</f>
        <v>2</v>
      </c>
      <c r="AH2528" s="147">
        <f>IF(AND($I2528="Si",Q2528=1),1,IF(AND($I2528="Fisico",Q2528=1),1,IF(AND(Q2528=1,$I2528="Electronico"),2,IF(Q2528=1,VLOOKUP($C2528&amp;"|"&amp;$B2528&amp;"|"&amp;$D2528,Empresas!$C$6:$CC$92,$G2528+6+1,0),0))))</f>
        <v>2</v>
      </c>
      <c r="AI2528" s="147">
        <f>IF(AND($I2528="Si",R2528=1),1,IF(AND($I2528="Fisico",R2528=1),1,IF(AND(R2528=1,$I2528="Electronico"),2,IF(R2528=1,VLOOKUP($C2528&amp;"|"&amp;$B2528&amp;"|"&amp;$D2528,Empresas!$C$6:$CC$92,$G2528+6+1,0),0))))</f>
        <v>0</v>
      </c>
      <c r="AJ2528" s="147">
        <f>IF(AND($I2528="Si",S2528=1),1,IF(AND($I2528="Fisico",S2528=1),1,IF(AND(S2528=1,$I2528="Electronico"),2,IF(S2528=1,VLOOKUP($C2528&amp;"|"&amp;$B2528&amp;"|"&amp;$D2528,Empresas!$C$6:$CC$92,$G2528+6+1,0),0))))</f>
        <v>0</v>
      </c>
      <c r="AK2528" s="147">
        <f>IF(AND($I2528="Si",T2528=1),1,IF(AND($I2528="Fisico",T2528=1),1,IF(AND(T2528=1,$I2528="Electronico"),2,IF(T2528=1,VLOOKUP($C2528&amp;"|"&amp;$B2528&amp;"|"&amp;$D2528,Empresas!$C$6:$CC$92,$G2528+6+1,0),0))))</f>
        <v>0</v>
      </c>
      <c r="AL2528" s="147">
        <f>IF(AND($I2528="Si",U2528=1),1,IF(AND($I2528="Fisico",U2528=1),1,IF(AND(U2528=1,$I2528="Electronico"),2,IF(U2528=1,VLOOKUP($C2528&amp;"|"&amp;$B2528&amp;"|"&amp;$D2528,Empresas!$C$6:$CC$92,$G2528+6+1,0),0))))</f>
        <v>0</v>
      </c>
      <c r="AM2528" s="149">
        <f t="shared" si="411"/>
        <v>16</v>
      </c>
      <c r="AN2528" s="149">
        <f t="shared" si="412"/>
        <v>16</v>
      </c>
      <c r="AO2528" s="152">
        <f t="shared" si="413"/>
        <v>1</v>
      </c>
    </row>
    <row r="2529" spans="1:41" x14ac:dyDescent="0.25">
      <c r="A2529" s="137" t="str">
        <f>VLOOKUP(D2529,Empresas!$D$7:$F$91,3,0)</f>
        <v>Omar</v>
      </c>
      <c r="B2529" s="138" t="str">
        <f>VLOOKUP(D2529,Empresas!$D$7:$G$91,4,0)</f>
        <v>Jhony</v>
      </c>
      <c r="C2529" s="138" t="s">
        <v>544</v>
      </c>
      <c r="D2529" s="138" t="s">
        <v>492</v>
      </c>
      <c r="E2529" s="138" t="str">
        <f>VLOOKUP(D2529,Empresas!$D$7:$E$92,2,0)</f>
        <v>ADMINISTRADORA COMPUPLAZA S.A.C.</v>
      </c>
      <c r="F2529" s="138" t="s">
        <v>164</v>
      </c>
      <c r="G2529" s="139">
        <f t="shared" si="416"/>
        <v>25</v>
      </c>
      <c r="H2529" s="139" t="str">
        <f>VLOOKUP(D2529,Empresas!$D$6:$L$92,7,0)</f>
        <v>Mensual</v>
      </c>
      <c r="I2529" s="138" t="str">
        <f>VLOOKUP(VLOOKUP(D2529&amp;"|"&amp;B2529,Empresas!$I$7:$CB$92,G2529,0),Tablas!$A$3:$B$5,2,0)</f>
        <v>No aplica</v>
      </c>
      <c r="J2529" s="78"/>
      <c r="K2529" s="78"/>
      <c r="L2529" s="78"/>
      <c r="M2529" s="78"/>
      <c r="N2529" s="78"/>
      <c r="O2529" s="78"/>
      <c r="P2529" s="78"/>
      <c r="Q2529" s="78"/>
      <c r="R2529" s="78"/>
      <c r="S2529" s="78"/>
      <c r="T2529" s="78"/>
      <c r="U2529" s="78"/>
      <c r="V2529" s="78" t="str">
        <f>VLOOKUP(D2529,Empresas!$D$7:$CF$91,81,0)</f>
        <v>A</v>
      </c>
      <c r="W2529" s="78" t="str">
        <f>VLOOKUP(D2529,Empresas!$D$7:$M$91,10,0)</f>
        <v>Mype</v>
      </c>
      <c r="X2529" s="69" t="str">
        <f t="shared" si="409"/>
        <v>SI</v>
      </c>
      <c r="Y2529" s="153" t="str">
        <f t="shared" si="410"/>
        <v>No aplica</v>
      </c>
      <c r="Z2529" s="147">
        <f>IF(Y2529="No aplica",0,IF(I2529="no",0,IF(I2529="No aplica",0,IF(I2529="Si",1,IF(I2529="Fisico",1,IF(I2529="Electronico",2,VLOOKUP(C2529&amp;"|"&amp;B2529&amp;"|"&amp;D2529,Empresas!$C$6:$CC$92,G2529+6+1,0)))))))</f>
        <v>0</v>
      </c>
      <c r="AA2529" s="147">
        <f>IF(AND($I2529="Si",J2529=1),1,IF(AND($I2529="Fisico",J2529=1),1,IF(AND(J2529=1,$I2529="Electronico"),2,IF(J2529=1,VLOOKUP($C2529&amp;"|"&amp;$B2529&amp;"|"&amp;$D2529,Empresas!$C$6:$CC$92,$G2529+6+1,0),0))))</f>
        <v>0</v>
      </c>
      <c r="AB2529" s="147">
        <f>IF(AND($I2529="Si",K2529=1),1,IF(AND($I2529="Fisico",K2529=1),1,IF(AND(K2529=1,$I2529="Electronico"),2,IF(K2529=1,VLOOKUP($C2529&amp;"|"&amp;$B2529&amp;"|"&amp;$D2529,Empresas!$C$6:$CC$92,$G2529+6+1,0),0))))</f>
        <v>0</v>
      </c>
      <c r="AC2529" s="147">
        <f>IF(AND($I2529="Si",L2529=1),1,IF(AND($I2529="Fisico",L2529=1),1,IF(AND(L2529=1,$I2529="Electronico"),2,IF(L2529=1,VLOOKUP($C2529&amp;"|"&amp;$B2529&amp;"|"&amp;$D2529,Empresas!$C$6:$CC$92,$G2529+6+1,0),0))))</f>
        <v>0</v>
      </c>
      <c r="AD2529" s="147">
        <f>IF(AND($I2529="Si",M2529=1),1,IF(AND($I2529="Fisico",M2529=1),1,IF(AND(M2529=1,$I2529="Electronico"),2,IF(M2529=1,VLOOKUP($C2529&amp;"|"&amp;$B2529&amp;"|"&amp;$D2529,Empresas!$C$6:$CC$92,$G2529+6+1,0),0))))</f>
        <v>0</v>
      </c>
      <c r="AE2529" s="147">
        <f>IF(AND($I2529="Si",N2529=1),1,IF(AND($I2529="Fisico",N2529=1),1,IF(AND(N2529=1,$I2529="Electronico"),2,IF(N2529=1,VLOOKUP($C2529&amp;"|"&amp;$B2529&amp;"|"&amp;$D2529,Empresas!$C$6:$CC$92,$G2529+6+1,0),0))))</f>
        <v>0</v>
      </c>
      <c r="AF2529" s="147">
        <f>IF(AND($I2529="Si",O2529=1),1,IF(AND($I2529="Fisico",O2529=1),1,IF(AND(O2529=1,$I2529="Electronico"),2,IF(O2529=1,VLOOKUP($C2529&amp;"|"&amp;$B2529&amp;"|"&amp;$D2529,Empresas!$C$6:$CC$92,$G2529+6+1,0),0))))</f>
        <v>0</v>
      </c>
      <c r="AG2529" s="147">
        <f>IF(AND($I2529="Si",P2529=1),1,IF(AND($I2529="Fisico",P2529=1),1,IF(AND(P2529=1,$I2529="Electronico"),2,IF(P2529=1,VLOOKUP($C2529&amp;"|"&amp;$B2529&amp;"|"&amp;$D2529,Empresas!$C$6:$CC$92,$G2529+6+1,0),0))))</f>
        <v>0</v>
      </c>
      <c r="AH2529" s="147">
        <f>IF(AND($I2529="Si",Q2529=1),1,IF(AND($I2529="Fisico",Q2529=1),1,IF(AND(Q2529=1,$I2529="Electronico"),2,IF(Q2529=1,VLOOKUP($C2529&amp;"|"&amp;$B2529&amp;"|"&amp;$D2529,Empresas!$C$6:$CC$92,$G2529+6+1,0),0))))</f>
        <v>0</v>
      </c>
      <c r="AI2529" s="147">
        <f>IF(AND($I2529="Si",R2529=1),1,IF(AND($I2529="Fisico",R2529=1),1,IF(AND(R2529=1,$I2529="Electronico"),2,IF(R2529=1,VLOOKUP($C2529&amp;"|"&amp;$B2529&amp;"|"&amp;$D2529,Empresas!$C$6:$CC$92,$G2529+6+1,0),0))))</f>
        <v>0</v>
      </c>
      <c r="AJ2529" s="147">
        <f>IF(AND($I2529="Si",S2529=1),1,IF(AND($I2529="Fisico",S2529=1),1,IF(AND(S2529=1,$I2529="Electronico"),2,IF(S2529=1,VLOOKUP($C2529&amp;"|"&amp;$B2529&amp;"|"&amp;$D2529,Empresas!$C$6:$CC$92,$G2529+6+1,0),0))))</f>
        <v>0</v>
      </c>
      <c r="AK2529" s="147">
        <f>IF(AND($I2529="Si",T2529=1),1,IF(AND($I2529="Fisico",T2529=1),1,IF(AND(T2529=1,$I2529="Electronico"),2,IF(T2529=1,VLOOKUP($C2529&amp;"|"&amp;$B2529&amp;"|"&amp;$D2529,Empresas!$C$6:$CC$92,$G2529+6+1,0),0))))</f>
        <v>0</v>
      </c>
      <c r="AL2529" s="147">
        <f>IF(AND($I2529="Si",U2529=1),1,IF(AND($I2529="Fisico",U2529=1),1,IF(AND(U2529=1,$I2529="Electronico"),2,IF(U2529=1,VLOOKUP($C2529&amp;"|"&amp;$B2529&amp;"|"&amp;$D2529,Empresas!$C$6:$CC$92,$G2529+6+1,0),0))))</f>
        <v>0</v>
      </c>
      <c r="AM2529" s="149">
        <f t="shared" si="411"/>
        <v>0</v>
      </c>
      <c r="AN2529" s="149">
        <f t="shared" si="412"/>
        <v>0</v>
      </c>
      <c r="AO2529" s="152">
        <f t="shared" si="413"/>
        <v>0</v>
      </c>
    </row>
    <row r="2530" spans="1:41" x14ac:dyDescent="0.25">
      <c r="A2530" s="137" t="str">
        <f>VLOOKUP(D2530,Empresas!$D$7:$F$91,3,0)</f>
        <v>Omar</v>
      </c>
      <c r="B2530" s="138" t="str">
        <f>VLOOKUP(D2530,Empresas!$D$7:$G$91,4,0)</f>
        <v>Jhony</v>
      </c>
      <c r="C2530" s="138" t="s">
        <v>544</v>
      </c>
      <c r="D2530" s="138" t="s">
        <v>492</v>
      </c>
      <c r="E2530" s="138" t="str">
        <f>VLOOKUP(D2530,Empresas!$D$7:$E$92,2,0)</f>
        <v>ADMINISTRADORA COMPUPLAZA S.A.C.</v>
      </c>
      <c r="F2530" s="138" t="s">
        <v>165</v>
      </c>
      <c r="G2530" s="139">
        <f t="shared" si="416"/>
        <v>28</v>
      </c>
      <c r="H2530" s="139" t="str">
        <f>VLOOKUP(D2530,Empresas!$D$6:$L$92,7,0)</f>
        <v>Mensual</v>
      </c>
      <c r="I2530" s="138" t="str">
        <f>VLOOKUP(VLOOKUP(D2530&amp;"|"&amp;B2530,Empresas!$I$7:$CB$92,G2530,0),Tablas!$A$3:$B$5,2,0)</f>
        <v>No aplica</v>
      </c>
      <c r="J2530" s="78"/>
      <c r="K2530" s="78"/>
      <c r="L2530" s="78"/>
      <c r="M2530" s="78"/>
      <c r="N2530" s="78"/>
      <c r="O2530" s="78"/>
      <c r="P2530" s="78"/>
      <c r="Q2530" s="78"/>
      <c r="R2530" s="78"/>
      <c r="S2530" s="78"/>
      <c r="T2530" s="78"/>
      <c r="U2530" s="78"/>
      <c r="V2530" s="78" t="str">
        <f>VLOOKUP(D2530,Empresas!$D$7:$CF$91,81,0)</f>
        <v>A</v>
      </c>
      <c r="W2530" s="78" t="str">
        <f>VLOOKUP(D2530,Empresas!$D$7:$M$91,10,0)</f>
        <v>Mype</v>
      </c>
      <c r="X2530" s="69" t="str">
        <f t="shared" si="409"/>
        <v>SI</v>
      </c>
      <c r="Y2530" s="153" t="str">
        <f t="shared" si="410"/>
        <v>No aplica</v>
      </c>
      <c r="Z2530" s="147">
        <f>IF(Y2530="No aplica",0,IF(I2530="no",0,IF(I2530="No aplica",0,IF(I2530="Si",1,IF(I2530="Fisico",1,IF(I2530="Electronico",2,VLOOKUP(C2530&amp;"|"&amp;B2530&amp;"|"&amp;D2530,Empresas!$C$6:$CC$92,G2530+6+1,0)))))))</f>
        <v>0</v>
      </c>
      <c r="AA2530" s="147">
        <f>IF(AND($I2530="Si",J2530=1),1,IF(AND($I2530="Fisico",J2530=1),1,IF(AND(J2530=1,$I2530="Electronico"),2,IF(J2530=1,VLOOKUP($C2530&amp;"|"&amp;$B2530&amp;"|"&amp;$D2530,Empresas!$C$6:$CC$92,$G2530+6+1,0),0))))</f>
        <v>0</v>
      </c>
      <c r="AB2530" s="147">
        <f>IF(AND($I2530="Si",K2530=1),1,IF(AND($I2530="Fisico",K2530=1),1,IF(AND(K2530=1,$I2530="Electronico"),2,IF(K2530=1,VLOOKUP($C2530&amp;"|"&amp;$B2530&amp;"|"&amp;$D2530,Empresas!$C$6:$CC$92,$G2530+6+1,0),0))))</f>
        <v>0</v>
      </c>
      <c r="AC2530" s="147">
        <f>IF(AND($I2530="Si",L2530=1),1,IF(AND($I2530="Fisico",L2530=1),1,IF(AND(L2530=1,$I2530="Electronico"),2,IF(L2530=1,VLOOKUP($C2530&amp;"|"&amp;$B2530&amp;"|"&amp;$D2530,Empresas!$C$6:$CC$92,$G2530+6+1,0),0))))</f>
        <v>0</v>
      </c>
      <c r="AD2530" s="147">
        <f>IF(AND($I2530="Si",M2530=1),1,IF(AND($I2530="Fisico",M2530=1),1,IF(AND(M2530=1,$I2530="Electronico"),2,IF(M2530=1,VLOOKUP($C2530&amp;"|"&amp;$B2530&amp;"|"&amp;$D2530,Empresas!$C$6:$CC$92,$G2530+6+1,0),0))))</f>
        <v>0</v>
      </c>
      <c r="AE2530" s="147">
        <f>IF(AND($I2530="Si",N2530=1),1,IF(AND($I2530="Fisico",N2530=1),1,IF(AND(N2530=1,$I2530="Electronico"),2,IF(N2530=1,VLOOKUP($C2530&amp;"|"&amp;$B2530&amp;"|"&amp;$D2530,Empresas!$C$6:$CC$92,$G2530+6+1,0),0))))</f>
        <v>0</v>
      </c>
      <c r="AF2530" s="147">
        <f>IF(AND($I2530="Si",O2530=1),1,IF(AND($I2530="Fisico",O2530=1),1,IF(AND(O2530=1,$I2530="Electronico"),2,IF(O2530=1,VLOOKUP($C2530&amp;"|"&amp;$B2530&amp;"|"&amp;$D2530,Empresas!$C$6:$CC$92,$G2530+6+1,0),0))))</f>
        <v>0</v>
      </c>
      <c r="AG2530" s="147">
        <f>IF(AND($I2530="Si",P2530=1),1,IF(AND($I2530="Fisico",P2530=1),1,IF(AND(P2530=1,$I2530="Electronico"),2,IF(P2530=1,VLOOKUP($C2530&amp;"|"&amp;$B2530&amp;"|"&amp;$D2530,Empresas!$C$6:$CC$92,$G2530+6+1,0),0))))</f>
        <v>0</v>
      </c>
      <c r="AH2530" s="147">
        <f>IF(AND($I2530="Si",Q2530=1),1,IF(AND($I2530="Fisico",Q2530=1),1,IF(AND(Q2530=1,$I2530="Electronico"),2,IF(Q2530=1,VLOOKUP($C2530&amp;"|"&amp;$B2530&amp;"|"&amp;$D2530,Empresas!$C$6:$CC$92,$G2530+6+1,0),0))))</f>
        <v>0</v>
      </c>
      <c r="AI2530" s="147">
        <f>IF(AND($I2530="Si",R2530=1),1,IF(AND($I2530="Fisico",R2530=1),1,IF(AND(R2530=1,$I2530="Electronico"),2,IF(R2530=1,VLOOKUP($C2530&amp;"|"&amp;$B2530&amp;"|"&amp;$D2530,Empresas!$C$6:$CC$92,$G2530+6+1,0),0))))</f>
        <v>0</v>
      </c>
      <c r="AJ2530" s="147">
        <f>IF(AND($I2530="Si",S2530=1),1,IF(AND($I2530="Fisico",S2530=1),1,IF(AND(S2530=1,$I2530="Electronico"),2,IF(S2530=1,VLOOKUP($C2530&amp;"|"&amp;$B2530&amp;"|"&amp;$D2530,Empresas!$C$6:$CC$92,$G2530+6+1,0),0))))</f>
        <v>0</v>
      </c>
      <c r="AK2530" s="147">
        <f>IF(AND($I2530="Si",T2530=1),1,IF(AND($I2530="Fisico",T2530=1),1,IF(AND(T2530=1,$I2530="Electronico"),2,IF(T2530=1,VLOOKUP($C2530&amp;"|"&amp;$B2530&amp;"|"&amp;$D2530,Empresas!$C$6:$CC$92,$G2530+6+1,0),0))))</f>
        <v>0</v>
      </c>
      <c r="AL2530" s="147">
        <f>IF(AND($I2530="Si",U2530=1),1,IF(AND($I2530="Fisico",U2530=1),1,IF(AND(U2530=1,$I2530="Electronico"),2,IF(U2530=1,VLOOKUP($C2530&amp;"|"&amp;$B2530&amp;"|"&amp;$D2530,Empresas!$C$6:$CC$92,$G2530+6+1,0),0))))</f>
        <v>0</v>
      </c>
      <c r="AM2530" s="149">
        <f t="shared" si="411"/>
        <v>0</v>
      </c>
      <c r="AN2530" s="149">
        <f t="shared" si="412"/>
        <v>0</v>
      </c>
      <c r="AO2530" s="152">
        <f t="shared" si="413"/>
        <v>0</v>
      </c>
    </row>
    <row r="2531" spans="1:41" x14ac:dyDescent="0.25">
      <c r="A2531" s="137" t="str">
        <f>VLOOKUP(D2531,Empresas!$D$7:$F$91,3,0)</f>
        <v>Omar</v>
      </c>
      <c r="B2531" s="138" t="str">
        <f>VLOOKUP(D2531,Empresas!$D$7:$G$91,4,0)</f>
        <v>Jhony</v>
      </c>
      <c r="C2531" s="138" t="s">
        <v>544</v>
      </c>
      <c r="D2531" s="138" t="s">
        <v>492</v>
      </c>
      <c r="E2531" s="138" t="str">
        <f>VLOOKUP(D2531,Empresas!$D$7:$E$92,2,0)</f>
        <v>ADMINISTRADORA COMPUPLAZA S.A.C.</v>
      </c>
      <c r="F2531" s="138" t="s">
        <v>166</v>
      </c>
      <c r="G2531" s="139">
        <f t="shared" si="416"/>
        <v>31</v>
      </c>
      <c r="H2531" s="139" t="str">
        <f>VLOOKUP(D2531,Empresas!$D$6:$L$92,7,0)</f>
        <v>Mensual</v>
      </c>
      <c r="I2531" s="138" t="str">
        <f>VLOOKUP(VLOOKUP(D2531&amp;"|"&amp;B2531,Empresas!$I$7:$CB$92,G2531,0),Tablas!$A$3:$B$5,2,0)</f>
        <v>No aplica</v>
      </c>
      <c r="J2531" s="78"/>
      <c r="K2531" s="78"/>
      <c r="L2531" s="78"/>
      <c r="M2531" s="78"/>
      <c r="N2531" s="78"/>
      <c r="O2531" s="78"/>
      <c r="P2531" s="78"/>
      <c r="Q2531" s="78"/>
      <c r="R2531" s="78"/>
      <c r="S2531" s="78"/>
      <c r="T2531" s="78"/>
      <c r="U2531" s="78"/>
      <c r="V2531" s="78" t="str">
        <f>VLOOKUP(D2531,Empresas!$D$7:$CF$91,81,0)</f>
        <v>A</v>
      </c>
      <c r="W2531" s="78" t="str">
        <f>VLOOKUP(D2531,Empresas!$D$7:$M$91,10,0)</f>
        <v>Mype</v>
      </c>
      <c r="X2531" s="69" t="str">
        <f t="shared" si="409"/>
        <v>SI</v>
      </c>
      <c r="Y2531" s="153" t="str">
        <f t="shared" si="410"/>
        <v>No aplica</v>
      </c>
      <c r="Z2531" s="147">
        <f>IF(Y2531="No aplica",0,IF(I2531="no",0,IF(I2531="No aplica",0,IF(I2531="Si",1,IF(I2531="Fisico",1,IF(I2531="Electronico",2,VLOOKUP(C2531&amp;"|"&amp;B2531&amp;"|"&amp;D2531,Empresas!$C$6:$CC$92,G2531+6+1,0)))))))</f>
        <v>0</v>
      </c>
      <c r="AA2531" s="147">
        <f>IF(AND($I2531="Si",J2531=1),1,IF(AND($I2531="Fisico",J2531=1),1,IF(AND(J2531=1,$I2531="Electronico"),2,IF(J2531=1,VLOOKUP($C2531&amp;"|"&amp;$B2531&amp;"|"&amp;$D2531,Empresas!$C$6:$CC$92,$G2531+6+1,0),0))))</f>
        <v>0</v>
      </c>
      <c r="AB2531" s="147">
        <f>IF(AND($I2531="Si",K2531=1),1,IF(AND($I2531="Fisico",K2531=1),1,IF(AND(K2531=1,$I2531="Electronico"),2,IF(K2531=1,VLOOKUP($C2531&amp;"|"&amp;$B2531&amp;"|"&amp;$D2531,Empresas!$C$6:$CC$92,$G2531+6+1,0),0))))</f>
        <v>0</v>
      </c>
      <c r="AC2531" s="147">
        <f>IF(AND($I2531="Si",L2531=1),1,IF(AND($I2531="Fisico",L2531=1),1,IF(AND(L2531=1,$I2531="Electronico"),2,IF(L2531=1,VLOOKUP($C2531&amp;"|"&amp;$B2531&amp;"|"&amp;$D2531,Empresas!$C$6:$CC$92,$G2531+6+1,0),0))))</f>
        <v>0</v>
      </c>
      <c r="AD2531" s="147">
        <f>IF(AND($I2531="Si",M2531=1),1,IF(AND($I2531="Fisico",M2531=1),1,IF(AND(M2531=1,$I2531="Electronico"),2,IF(M2531=1,VLOOKUP($C2531&amp;"|"&amp;$B2531&amp;"|"&amp;$D2531,Empresas!$C$6:$CC$92,$G2531+6+1,0),0))))</f>
        <v>0</v>
      </c>
      <c r="AE2531" s="147">
        <f>IF(AND($I2531="Si",N2531=1),1,IF(AND($I2531="Fisico",N2531=1),1,IF(AND(N2531=1,$I2531="Electronico"),2,IF(N2531=1,VLOOKUP($C2531&amp;"|"&amp;$B2531&amp;"|"&amp;$D2531,Empresas!$C$6:$CC$92,$G2531+6+1,0),0))))</f>
        <v>0</v>
      </c>
      <c r="AF2531" s="147">
        <f>IF(AND($I2531="Si",O2531=1),1,IF(AND($I2531="Fisico",O2531=1),1,IF(AND(O2531=1,$I2531="Electronico"),2,IF(O2531=1,VLOOKUP($C2531&amp;"|"&amp;$B2531&amp;"|"&amp;$D2531,Empresas!$C$6:$CC$92,$G2531+6+1,0),0))))</f>
        <v>0</v>
      </c>
      <c r="AG2531" s="147">
        <f>IF(AND($I2531="Si",P2531=1),1,IF(AND($I2531="Fisico",P2531=1),1,IF(AND(P2531=1,$I2531="Electronico"),2,IF(P2531=1,VLOOKUP($C2531&amp;"|"&amp;$B2531&amp;"|"&amp;$D2531,Empresas!$C$6:$CC$92,$G2531+6+1,0),0))))</f>
        <v>0</v>
      </c>
      <c r="AH2531" s="147">
        <f>IF(AND($I2531="Si",Q2531=1),1,IF(AND($I2531="Fisico",Q2531=1),1,IF(AND(Q2531=1,$I2531="Electronico"),2,IF(Q2531=1,VLOOKUP($C2531&amp;"|"&amp;$B2531&amp;"|"&amp;$D2531,Empresas!$C$6:$CC$92,$G2531+6+1,0),0))))</f>
        <v>0</v>
      </c>
      <c r="AI2531" s="147">
        <f>IF(AND($I2531="Si",R2531=1),1,IF(AND($I2531="Fisico",R2531=1),1,IF(AND(R2531=1,$I2531="Electronico"),2,IF(R2531=1,VLOOKUP($C2531&amp;"|"&amp;$B2531&amp;"|"&amp;$D2531,Empresas!$C$6:$CC$92,$G2531+6+1,0),0))))</f>
        <v>0</v>
      </c>
      <c r="AJ2531" s="147">
        <f>IF(AND($I2531="Si",S2531=1),1,IF(AND($I2531="Fisico",S2531=1),1,IF(AND(S2531=1,$I2531="Electronico"),2,IF(S2531=1,VLOOKUP($C2531&amp;"|"&amp;$B2531&amp;"|"&amp;$D2531,Empresas!$C$6:$CC$92,$G2531+6+1,0),0))))</f>
        <v>0</v>
      </c>
      <c r="AK2531" s="147">
        <f>IF(AND($I2531="Si",T2531=1),1,IF(AND($I2531="Fisico",T2531=1),1,IF(AND(T2531=1,$I2531="Electronico"),2,IF(T2531=1,VLOOKUP($C2531&amp;"|"&amp;$B2531&amp;"|"&amp;$D2531,Empresas!$C$6:$CC$92,$G2531+6+1,0),0))))</f>
        <v>0</v>
      </c>
      <c r="AL2531" s="147">
        <f>IF(AND($I2531="Si",U2531=1),1,IF(AND($I2531="Fisico",U2531=1),1,IF(AND(U2531=1,$I2531="Electronico"),2,IF(U2531=1,VLOOKUP($C2531&amp;"|"&amp;$B2531&amp;"|"&amp;$D2531,Empresas!$C$6:$CC$92,$G2531+6+1,0),0))))</f>
        <v>0</v>
      </c>
      <c r="AM2531" s="149">
        <f t="shared" si="411"/>
        <v>0</v>
      </c>
      <c r="AN2531" s="149">
        <f t="shared" si="412"/>
        <v>0</v>
      </c>
      <c r="AO2531" s="152">
        <f t="shared" si="413"/>
        <v>0</v>
      </c>
    </row>
    <row r="2532" spans="1:41" x14ac:dyDescent="0.25">
      <c r="A2532" s="137" t="str">
        <f>VLOOKUP(D2532,Empresas!$D$7:$F$91,3,0)</f>
        <v>Omar</v>
      </c>
      <c r="B2532" s="138" t="str">
        <f>VLOOKUP(D2532,Empresas!$D$7:$G$91,4,0)</f>
        <v>Jhony</v>
      </c>
      <c r="C2532" s="138" t="s">
        <v>544</v>
      </c>
      <c r="D2532" s="138" t="s">
        <v>492</v>
      </c>
      <c r="E2532" s="138" t="str">
        <f>VLOOKUP(D2532,Empresas!$D$7:$E$92,2,0)</f>
        <v>ADMINISTRADORA COMPUPLAZA S.A.C.</v>
      </c>
      <c r="F2532" s="138" t="s">
        <v>167</v>
      </c>
      <c r="G2532" s="139">
        <f t="shared" si="416"/>
        <v>34</v>
      </c>
      <c r="H2532" s="139" t="str">
        <f>VLOOKUP(D2532,Empresas!$D$6:$L$92,7,0)</f>
        <v>Mensual</v>
      </c>
      <c r="I2532" s="138" t="str">
        <f>VLOOKUP(VLOOKUP(D2532&amp;"|"&amp;B2532,Empresas!$I$7:$CB$92,G2532,0),Tablas!$A$3:$B$5,2,0)</f>
        <v>No aplica</v>
      </c>
      <c r="J2532" s="78"/>
      <c r="K2532" s="78"/>
      <c r="L2532" s="78"/>
      <c r="M2532" s="78"/>
      <c r="N2532" s="78"/>
      <c r="O2532" s="78"/>
      <c r="P2532" s="78"/>
      <c r="Q2532" s="78"/>
      <c r="R2532" s="78"/>
      <c r="S2532" s="78"/>
      <c r="T2532" s="78"/>
      <c r="U2532" s="78"/>
      <c r="V2532" s="78" t="str">
        <f>VLOOKUP(D2532,Empresas!$D$7:$CF$91,81,0)</f>
        <v>A</v>
      </c>
      <c r="W2532" s="78" t="str">
        <f>VLOOKUP(D2532,Empresas!$D$7:$M$91,10,0)</f>
        <v>Mype</v>
      </c>
      <c r="X2532" s="69" t="str">
        <f t="shared" si="409"/>
        <v>SI</v>
      </c>
      <c r="Y2532" s="153" t="str">
        <f t="shared" si="410"/>
        <v>No aplica</v>
      </c>
      <c r="Z2532" s="147">
        <f>IF(Y2532="No aplica",0,IF(I2532="no",0,IF(I2532="No aplica",0,IF(I2532="Si",1,IF(I2532="Fisico",1,IF(I2532="Electronico",2,VLOOKUP(C2532&amp;"|"&amp;B2532&amp;"|"&amp;D2532,Empresas!$C$6:$CC$92,G2532+6+1,0)))))))</f>
        <v>0</v>
      </c>
      <c r="AA2532" s="147">
        <f>IF(AND($I2532="Si",J2532=1),1,IF(AND($I2532="Fisico",J2532=1),1,IF(AND(J2532=1,$I2532="Electronico"),2,IF(J2532=1,VLOOKUP($C2532&amp;"|"&amp;$B2532&amp;"|"&amp;$D2532,Empresas!$C$6:$CC$92,$G2532+6+1,0),0))))</f>
        <v>0</v>
      </c>
      <c r="AB2532" s="147">
        <f>IF(AND($I2532="Si",K2532=1),1,IF(AND($I2532="Fisico",K2532=1),1,IF(AND(K2532=1,$I2532="Electronico"),2,IF(K2532=1,VLOOKUP($C2532&amp;"|"&amp;$B2532&amp;"|"&amp;$D2532,Empresas!$C$6:$CC$92,$G2532+6+1,0),0))))</f>
        <v>0</v>
      </c>
      <c r="AC2532" s="147">
        <f>IF(AND($I2532="Si",L2532=1),1,IF(AND($I2532="Fisico",L2532=1),1,IF(AND(L2532=1,$I2532="Electronico"),2,IF(L2532=1,VLOOKUP($C2532&amp;"|"&amp;$B2532&amp;"|"&amp;$D2532,Empresas!$C$6:$CC$92,$G2532+6+1,0),0))))</f>
        <v>0</v>
      </c>
      <c r="AD2532" s="147">
        <f>IF(AND($I2532="Si",M2532=1),1,IF(AND($I2532="Fisico",M2532=1),1,IF(AND(M2532=1,$I2532="Electronico"),2,IF(M2532=1,VLOOKUP($C2532&amp;"|"&amp;$B2532&amp;"|"&amp;$D2532,Empresas!$C$6:$CC$92,$G2532+6+1,0),0))))</f>
        <v>0</v>
      </c>
      <c r="AE2532" s="147">
        <f>IF(AND($I2532="Si",N2532=1),1,IF(AND($I2532="Fisico",N2532=1),1,IF(AND(N2532=1,$I2532="Electronico"),2,IF(N2532=1,VLOOKUP($C2532&amp;"|"&amp;$B2532&amp;"|"&amp;$D2532,Empresas!$C$6:$CC$92,$G2532+6+1,0),0))))</f>
        <v>0</v>
      </c>
      <c r="AF2532" s="147">
        <f>IF(AND($I2532="Si",O2532=1),1,IF(AND($I2532="Fisico",O2532=1),1,IF(AND(O2532=1,$I2532="Electronico"),2,IF(O2532=1,VLOOKUP($C2532&amp;"|"&amp;$B2532&amp;"|"&amp;$D2532,Empresas!$C$6:$CC$92,$G2532+6+1,0),0))))</f>
        <v>0</v>
      </c>
      <c r="AG2532" s="147">
        <f>IF(AND($I2532="Si",P2532=1),1,IF(AND($I2532="Fisico",P2532=1),1,IF(AND(P2532=1,$I2532="Electronico"),2,IF(P2532=1,VLOOKUP($C2532&amp;"|"&amp;$B2532&amp;"|"&amp;$D2532,Empresas!$C$6:$CC$92,$G2532+6+1,0),0))))</f>
        <v>0</v>
      </c>
      <c r="AH2532" s="147">
        <f>IF(AND($I2532="Si",Q2532=1),1,IF(AND($I2532="Fisico",Q2532=1),1,IF(AND(Q2532=1,$I2532="Electronico"),2,IF(Q2532=1,VLOOKUP($C2532&amp;"|"&amp;$B2532&amp;"|"&amp;$D2532,Empresas!$C$6:$CC$92,$G2532+6+1,0),0))))</f>
        <v>0</v>
      </c>
      <c r="AI2532" s="147">
        <f>IF(AND($I2532="Si",R2532=1),1,IF(AND($I2532="Fisico",R2532=1),1,IF(AND(R2532=1,$I2532="Electronico"),2,IF(R2532=1,VLOOKUP($C2532&amp;"|"&amp;$B2532&amp;"|"&amp;$D2532,Empresas!$C$6:$CC$92,$G2532+6+1,0),0))))</f>
        <v>0</v>
      </c>
      <c r="AJ2532" s="147">
        <f>IF(AND($I2532="Si",S2532=1),1,IF(AND($I2532="Fisico",S2532=1),1,IF(AND(S2532=1,$I2532="Electronico"),2,IF(S2532=1,VLOOKUP($C2532&amp;"|"&amp;$B2532&amp;"|"&amp;$D2532,Empresas!$C$6:$CC$92,$G2532+6+1,0),0))))</f>
        <v>0</v>
      </c>
      <c r="AK2532" s="147">
        <f>IF(AND($I2532="Si",T2532=1),1,IF(AND($I2532="Fisico",T2532=1),1,IF(AND(T2532=1,$I2532="Electronico"),2,IF(T2532=1,VLOOKUP($C2532&amp;"|"&amp;$B2532&amp;"|"&amp;$D2532,Empresas!$C$6:$CC$92,$G2532+6+1,0),0))))</f>
        <v>0</v>
      </c>
      <c r="AL2532" s="147">
        <f>IF(AND($I2532="Si",U2532=1),1,IF(AND($I2532="Fisico",U2532=1),1,IF(AND(U2532=1,$I2532="Electronico"),2,IF(U2532=1,VLOOKUP($C2532&amp;"|"&amp;$B2532&amp;"|"&amp;$D2532,Empresas!$C$6:$CC$92,$G2532+6+1,0),0))))</f>
        <v>0</v>
      </c>
      <c r="AM2532" s="149">
        <f t="shared" si="411"/>
        <v>0</v>
      </c>
      <c r="AN2532" s="149">
        <f t="shared" si="412"/>
        <v>0</v>
      </c>
      <c r="AO2532" s="152">
        <f t="shared" si="413"/>
        <v>0</v>
      </c>
    </row>
    <row r="2533" spans="1:41" x14ac:dyDescent="0.25">
      <c r="A2533" s="137" t="str">
        <f>VLOOKUP(D2533,Empresas!$D$7:$F$91,3,0)</f>
        <v>Omar</v>
      </c>
      <c r="B2533" s="138" t="str">
        <f>VLOOKUP(D2533,Empresas!$D$7:$G$91,4,0)</f>
        <v>Jhony</v>
      </c>
      <c r="C2533" s="138" t="s">
        <v>544</v>
      </c>
      <c r="D2533" s="138" t="s">
        <v>492</v>
      </c>
      <c r="E2533" s="138" t="str">
        <f>VLOOKUP(D2533,Empresas!$D$7:$E$92,2,0)</f>
        <v>ADMINISTRADORA COMPUPLAZA S.A.C.</v>
      </c>
      <c r="F2533" s="138" t="s">
        <v>168</v>
      </c>
      <c r="G2533" s="139">
        <f t="shared" si="416"/>
        <v>37</v>
      </c>
      <c r="H2533" s="139" t="str">
        <f>VLOOKUP(D2533,Empresas!$D$6:$L$92,7,0)</f>
        <v>Mensual</v>
      </c>
      <c r="I2533" s="138" t="str">
        <f>VLOOKUP(VLOOKUP(D2533&amp;"|"&amp;B2533,Empresas!$I$7:$CB$92,G2533,0),Tablas!$A$3:$B$5,2,0)</f>
        <v>No aplica</v>
      </c>
      <c r="J2533" s="78"/>
      <c r="K2533" s="78"/>
      <c r="L2533" s="78"/>
      <c r="M2533" s="78"/>
      <c r="N2533" s="78"/>
      <c r="O2533" s="78"/>
      <c r="P2533" s="78"/>
      <c r="Q2533" s="78"/>
      <c r="R2533" s="78"/>
      <c r="S2533" s="78"/>
      <c r="T2533" s="78"/>
      <c r="U2533" s="78"/>
      <c r="V2533" s="78" t="str">
        <f>VLOOKUP(D2533,Empresas!$D$7:$CF$91,81,0)</f>
        <v>A</v>
      </c>
      <c r="W2533" s="78" t="str">
        <f>VLOOKUP(D2533,Empresas!$D$7:$M$91,10,0)</f>
        <v>Mype</v>
      </c>
      <c r="X2533" s="69" t="str">
        <f t="shared" si="409"/>
        <v>SI</v>
      </c>
      <c r="Y2533" s="153" t="str">
        <f t="shared" si="410"/>
        <v>No aplica</v>
      </c>
      <c r="Z2533" s="147">
        <f>IF(Y2533="No aplica",0,IF(I2533="no",0,IF(I2533="No aplica",0,IF(I2533="Si",1,IF(I2533="Fisico",1,IF(I2533="Electronico",2,VLOOKUP(C2533&amp;"|"&amp;B2533&amp;"|"&amp;D2533,Empresas!$C$6:$CC$92,G2533+6+1,0)))))))</f>
        <v>0</v>
      </c>
      <c r="AA2533" s="147">
        <f>IF(AND($I2533="Si",J2533=1),1,IF(AND($I2533="Fisico",J2533=1),1,IF(AND(J2533=1,$I2533="Electronico"),2,IF(J2533=1,VLOOKUP($C2533&amp;"|"&amp;$B2533&amp;"|"&amp;$D2533,Empresas!$C$6:$CC$92,$G2533+6+1,0),0))))</f>
        <v>0</v>
      </c>
      <c r="AB2533" s="147">
        <f>IF(AND($I2533="Si",K2533=1),1,IF(AND($I2533="Fisico",K2533=1),1,IF(AND(K2533=1,$I2533="Electronico"),2,IF(K2533=1,VLOOKUP($C2533&amp;"|"&amp;$B2533&amp;"|"&amp;$D2533,Empresas!$C$6:$CC$92,$G2533+6+1,0),0))))</f>
        <v>0</v>
      </c>
      <c r="AC2533" s="147">
        <f>IF(AND($I2533="Si",L2533=1),1,IF(AND($I2533="Fisico",L2533=1),1,IF(AND(L2533=1,$I2533="Electronico"),2,IF(L2533=1,VLOOKUP($C2533&amp;"|"&amp;$B2533&amp;"|"&amp;$D2533,Empresas!$C$6:$CC$92,$G2533+6+1,0),0))))</f>
        <v>0</v>
      </c>
      <c r="AD2533" s="147">
        <f>IF(AND($I2533="Si",M2533=1),1,IF(AND($I2533="Fisico",M2533=1),1,IF(AND(M2533=1,$I2533="Electronico"),2,IF(M2533=1,VLOOKUP($C2533&amp;"|"&amp;$B2533&amp;"|"&amp;$D2533,Empresas!$C$6:$CC$92,$G2533+6+1,0),0))))</f>
        <v>0</v>
      </c>
      <c r="AE2533" s="147">
        <f>IF(AND($I2533="Si",N2533=1),1,IF(AND($I2533="Fisico",N2533=1),1,IF(AND(N2533=1,$I2533="Electronico"),2,IF(N2533=1,VLOOKUP($C2533&amp;"|"&amp;$B2533&amp;"|"&amp;$D2533,Empresas!$C$6:$CC$92,$G2533+6+1,0),0))))</f>
        <v>0</v>
      </c>
      <c r="AF2533" s="147">
        <f>IF(AND($I2533="Si",O2533=1),1,IF(AND($I2533="Fisico",O2533=1),1,IF(AND(O2533=1,$I2533="Electronico"),2,IF(O2533=1,VLOOKUP($C2533&amp;"|"&amp;$B2533&amp;"|"&amp;$D2533,Empresas!$C$6:$CC$92,$G2533+6+1,0),0))))</f>
        <v>0</v>
      </c>
      <c r="AG2533" s="147">
        <f>IF(AND($I2533="Si",P2533=1),1,IF(AND($I2533="Fisico",P2533=1),1,IF(AND(P2533=1,$I2533="Electronico"),2,IF(P2533=1,VLOOKUP($C2533&amp;"|"&amp;$B2533&amp;"|"&amp;$D2533,Empresas!$C$6:$CC$92,$G2533+6+1,0),0))))</f>
        <v>0</v>
      </c>
      <c r="AH2533" s="147">
        <f>IF(AND($I2533="Si",Q2533=1),1,IF(AND($I2533="Fisico",Q2533=1),1,IF(AND(Q2533=1,$I2533="Electronico"),2,IF(Q2533=1,VLOOKUP($C2533&amp;"|"&amp;$B2533&amp;"|"&amp;$D2533,Empresas!$C$6:$CC$92,$G2533+6+1,0),0))))</f>
        <v>0</v>
      </c>
      <c r="AI2533" s="147">
        <f>IF(AND($I2533="Si",R2533=1),1,IF(AND($I2533="Fisico",R2533=1),1,IF(AND(R2533=1,$I2533="Electronico"),2,IF(R2533=1,VLOOKUP($C2533&amp;"|"&amp;$B2533&amp;"|"&amp;$D2533,Empresas!$C$6:$CC$92,$G2533+6+1,0),0))))</f>
        <v>0</v>
      </c>
      <c r="AJ2533" s="147">
        <f>IF(AND($I2533="Si",S2533=1),1,IF(AND($I2533="Fisico",S2533=1),1,IF(AND(S2533=1,$I2533="Electronico"),2,IF(S2533=1,VLOOKUP($C2533&amp;"|"&amp;$B2533&amp;"|"&amp;$D2533,Empresas!$C$6:$CC$92,$G2533+6+1,0),0))))</f>
        <v>0</v>
      </c>
      <c r="AK2533" s="147">
        <f>IF(AND($I2533="Si",T2533=1),1,IF(AND($I2533="Fisico",T2533=1),1,IF(AND(T2533=1,$I2533="Electronico"),2,IF(T2533=1,VLOOKUP($C2533&amp;"|"&amp;$B2533&amp;"|"&amp;$D2533,Empresas!$C$6:$CC$92,$G2533+6+1,0),0))))</f>
        <v>0</v>
      </c>
      <c r="AL2533" s="147">
        <f>IF(AND($I2533="Si",U2533=1),1,IF(AND($I2533="Fisico",U2533=1),1,IF(AND(U2533=1,$I2533="Electronico"),2,IF(U2533=1,VLOOKUP($C2533&amp;"|"&amp;$B2533&amp;"|"&amp;$D2533,Empresas!$C$6:$CC$92,$G2533+6+1,0),0))))</f>
        <v>0</v>
      </c>
      <c r="AM2533" s="149">
        <f t="shared" si="411"/>
        <v>0</v>
      </c>
      <c r="AN2533" s="149">
        <f t="shared" si="412"/>
        <v>0</v>
      </c>
      <c r="AO2533" s="152">
        <f t="shared" si="413"/>
        <v>0</v>
      </c>
    </row>
    <row r="2534" spans="1:41" x14ac:dyDescent="0.25">
      <c r="A2534" s="137" t="str">
        <f>VLOOKUP(D2534,Empresas!$D$7:$F$91,3,0)</f>
        <v>Omar</v>
      </c>
      <c r="B2534" s="138" t="str">
        <f>VLOOKUP(D2534,Empresas!$D$7:$G$91,4,0)</f>
        <v>Jhony</v>
      </c>
      <c r="C2534" s="138" t="s">
        <v>544</v>
      </c>
      <c r="D2534" s="138" t="s">
        <v>492</v>
      </c>
      <c r="E2534" s="138" t="str">
        <f>VLOOKUP(D2534,Empresas!$D$7:$E$92,2,0)</f>
        <v>ADMINISTRADORA COMPUPLAZA S.A.C.</v>
      </c>
      <c r="F2534" s="138" t="s">
        <v>169</v>
      </c>
      <c r="G2534" s="139">
        <f t="shared" si="416"/>
        <v>40</v>
      </c>
      <c r="H2534" s="139" t="str">
        <f>VLOOKUP(D2534,Empresas!$D$6:$L$92,7,0)</f>
        <v>Mensual</v>
      </c>
      <c r="I2534" s="138" t="str">
        <f>VLOOKUP(VLOOKUP(D2534&amp;"|"&amp;B2534,Empresas!$I$7:$CB$92,G2534,0),Tablas!$A$3:$B$5,2,0)</f>
        <v>No aplica</v>
      </c>
      <c r="J2534" s="78"/>
      <c r="K2534" s="78"/>
      <c r="L2534" s="78"/>
      <c r="M2534" s="78"/>
      <c r="N2534" s="78"/>
      <c r="O2534" s="78"/>
      <c r="P2534" s="78"/>
      <c r="Q2534" s="78"/>
      <c r="R2534" s="78"/>
      <c r="S2534" s="78"/>
      <c r="T2534" s="78"/>
      <c r="U2534" s="78"/>
      <c r="V2534" s="78" t="str">
        <f>VLOOKUP(D2534,Empresas!$D$7:$CF$91,81,0)</f>
        <v>A</v>
      </c>
      <c r="W2534" s="78" t="str">
        <f>VLOOKUP(D2534,Empresas!$D$7:$M$91,10,0)</f>
        <v>Mype</v>
      </c>
      <c r="X2534" s="69" t="str">
        <f t="shared" si="409"/>
        <v>SI</v>
      </c>
      <c r="Y2534" s="153" t="str">
        <f t="shared" si="410"/>
        <v>No aplica</v>
      </c>
      <c r="Z2534" s="147">
        <f>IF(Y2534="No aplica",0,IF(I2534="no",0,IF(I2534="No aplica",0,IF(I2534="Si",1,IF(I2534="Fisico",1,IF(I2534="Electronico",2,VLOOKUP(C2534&amp;"|"&amp;B2534&amp;"|"&amp;D2534,Empresas!$C$6:$CC$92,G2534+6+1,0)))))))</f>
        <v>0</v>
      </c>
      <c r="AA2534" s="147">
        <f>IF(AND($I2534="Si",J2534=1),1,IF(AND($I2534="Fisico",J2534=1),1,IF(AND(J2534=1,$I2534="Electronico"),2,IF(J2534=1,VLOOKUP($C2534&amp;"|"&amp;$B2534&amp;"|"&amp;$D2534,Empresas!$C$6:$CC$92,$G2534+6+1,0),0))))</f>
        <v>0</v>
      </c>
      <c r="AB2534" s="147">
        <f>IF(AND($I2534="Si",K2534=1),1,IF(AND($I2534="Fisico",K2534=1),1,IF(AND(K2534=1,$I2534="Electronico"),2,IF(K2534=1,VLOOKUP($C2534&amp;"|"&amp;$B2534&amp;"|"&amp;$D2534,Empresas!$C$6:$CC$92,$G2534+6+1,0),0))))</f>
        <v>0</v>
      </c>
      <c r="AC2534" s="147">
        <f>IF(AND($I2534="Si",L2534=1),1,IF(AND($I2534="Fisico",L2534=1),1,IF(AND(L2534=1,$I2534="Electronico"),2,IF(L2534=1,VLOOKUP($C2534&amp;"|"&amp;$B2534&amp;"|"&amp;$D2534,Empresas!$C$6:$CC$92,$G2534+6+1,0),0))))</f>
        <v>0</v>
      </c>
      <c r="AD2534" s="147">
        <f>IF(AND($I2534="Si",M2534=1),1,IF(AND($I2534="Fisico",M2534=1),1,IF(AND(M2534=1,$I2534="Electronico"),2,IF(M2534=1,VLOOKUP($C2534&amp;"|"&amp;$B2534&amp;"|"&amp;$D2534,Empresas!$C$6:$CC$92,$G2534+6+1,0),0))))</f>
        <v>0</v>
      </c>
      <c r="AE2534" s="147">
        <f>IF(AND($I2534="Si",N2534=1),1,IF(AND($I2534="Fisico",N2534=1),1,IF(AND(N2534=1,$I2534="Electronico"),2,IF(N2534=1,VLOOKUP($C2534&amp;"|"&amp;$B2534&amp;"|"&amp;$D2534,Empresas!$C$6:$CC$92,$G2534+6+1,0),0))))</f>
        <v>0</v>
      </c>
      <c r="AF2534" s="147">
        <f>IF(AND($I2534="Si",O2534=1),1,IF(AND($I2534="Fisico",O2534=1),1,IF(AND(O2534=1,$I2534="Electronico"),2,IF(O2534=1,VLOOKUP($C2534&amp;"|"&amp;$B2534&amp;"|"&amp;$D2534,Empresas!$C$6:$CC$92,$G2534+6+1,0),0))))</f>
        <v>0</v>
      </c>
      <c r="AG2534" s="147">
        <f>IF(AND($I2534="Si",P2534=1),1,IF(AND($I2534="Fisico",P2534=1),1,IF(AND(P2534=1,$I2534="Electronico"),2,IF(P2534=1,VLOOKUP($C2534&amp;"|"&amp;$B2534&amp;"|"&amp;$D2534,Empresas!$C$6:$CC$92,$G2534+6+1,0),0))))</f>
        <v>0</v>
      </c>
      <c r="AH2534" s="147">
        <f>IF(AND($I2534="Si",Q2534=1),1,IF(AND($I2534="Fisico",Q2534=1),1,IF(AND(Q2534=1,$I2534="Electronico"),2,IF(Q2534=1,VLOOKUP($C2534&amp;"|"&amp;$B2534&amp;"|"&amp;$D2534,Empresas!$C$6:$CC$92,$G2534+6+1,0),0))))</f>
        <v>0</v>
      </c>
      <c r="AI2534" s="147">
        <f>IF(AND($I2534="Si",R2534=1),1,IF(AND($I2534="Fisico",R2534=1),1,IF(AND(R2534=1,$I2534="Electronico"),2,IF(R2534=1,VLOOKUP($C2534&amp;"|"&amp;$B2534&amp;"|"&amp;$D2534,Empresas!$C$6:$CC$92,$G2534+6+1,0),0))))</f>
        <v>0</v>
      </c>
      <c r="AJ2534" s="147">
        <f>IF(AND($I2534="Si",S2534=1),1,IF(AND($I2534="Fisico",S2534=1),1,IF(AND(S2534=1,$I2534="Electronico"),2,IF(S2534=1,VLOOKUP($C2534&amp;"|"&amp;$B2534&amp;"|"&amp;$D2534,Empresas!$C$6:$CC$92,$G2534+6+1,0),0))))</f>
        <v>0</v>
      </c>
      <c r="AK2534" s="147">
        <f>IF(AND($I2534="Si",T2534=1),1,IF(AND($I2534="Fisico",T2534=1),1,IF(AND(T2534=1,$I2534="Electronico"),2,IF(T2534=1,VLOOKUP($C2534&amp;"|"&amp;$B2534&amp;"|"&amp;$D2534,Empresas!$C$6:$CC$92,$G2534+6+1,0),0))))</f>
        <v>0</v>
      </c>
      <c r="AL2534" s="147">
        <f>IF(AND($I2534="Si",U2534=1),1,IF(AND($I2534="Fisico",U2534=1),1,IF(AND(U2534=1,$I2534="Electronico"),2,IF(U2534=1,VLOOKUP($C2534&amp;"|"&amp;$B2534&amp;"|"&amp;$D2534,Empresas!$C$6:$CC$92,$G2534+6+1,0),0))))</f>
        <v>0</v>
      </c>
      <c r="AM2534" s="149">
        <f t="shared" si="411"/>
        <v>0</v>
      </c>
      <c r="AN2534" s="149">
        <f t="shared" si="412"/>
        <v>0</v>
      </c>
      <c r="AO2534" s="152">
        <f t="shared" si="413"/>
        <v>0</v>
      </c>
    </row>
    <row r="2535" spans="1:41" x14ac:dyDescent="0.25">
      <c r="A2535" s="137" t="str">
        <f>VLOOKUP(D2535,Empresas!$D$7:$F$91,3,0)</f>
        <v>Omar</v>
      </c>
      <c r="B2535" s="138" t="str">
        <f>VLOOKUP(D2535,Empresas!$D$7:$G$91,4,0)</f>
        <v>Jhony</v>
      </c>
      <c r="C2535" s="138" t="s">
        <v>544</v>
      </c>
      <c r="D2535" s="138" t="s">
        <v>492</v>
      </c>
      <c r="E2535" s="138" t="str">
        <f>VLOOKUP(D2535,Empresas!$D$7:$E$92,2,0)</f>
        <v>ADMINISTRADORA COMPUPLAZA S.A.C.</v>
      </c>
      <c r="F2535" s="138" t="s">
        <v>170</v>
      </c>
      <c r="G2535" s="139">
        <f t="shared" si="416"/>
        <v>43</v>
      </c>
      <c r="H2535" s="139" t="str">
        <f>VLOOKUP(D2535,Empresas!$D$6:$L$92,7,0)</f>
        <v>Mensual</v>
      </c>
      <c r="I2535" s="138" t="str">
        <f>VLOOKUP(VLOOKUP(D2535&amp;"|"&amp;B2535,Empresas!$I$7:$CB$92,G2535,0),Tablas!$A$3:$B$5,2,0)</f>
        <v>Solo analisis</v>
      </c>
      <c r="J2535" s="78">
        <v>2</v>
      </c>
      <c r="K2535" s="78">
        <v>2</v>
      </c>
      <c r="L2535" s="78">
        <v>2</v>
      </c>
      <c r="M2535" s="78">
        <v>2</v>
      </c>
      <c r="N2535" s="78">
        <v>2</v>
      </c>
      <c r="O2535" s="78">
        <v>2</v>
      </c>
      <c r="P2535" s="78">
        <v>2</v>
      </c>
      <c r="Q2535" s="78">
        <v>2</v>
      </c>
      <c r="R2535" s="78"/>
      <c r="S2535" s="78"/>
      <c r="T2535" s="78"/>
      <c r="U2535" s="78"/>
      <c r="V2535" s="78" t="str">
        <f>VLOOKUP(D2535,Empresas!$D$7:$CF$91,81,0)</f>
        <v>A</v>
      </c>
      <c r="W2535" s="78" t="str">
        <f>VLOOKUP(D2535,Empresas!$D$7:$M$91,10,0)</f>
        <v>Mype</v>
      </c>
      <c r="X2535" s="69" t="str">
        <f t="shared" si="409"/>
        <v>SI</v>
      </c>
      <c r="Y2535" s="153" t="str">
        <f t="shared" si="410"/>
        <v>Si aplica</v>
      </c>
      <c r="Z2535" s="147">
        <f>IF(Y2535="No aplica",0,IF(I2535="no",0,IF(I2535="No aplica",0,IF(I2535="Si",1,IF(I2535="Fisico",1,IF(I2535="Electronico",2,VLOOKUP(C2535&amp;"|"&amp;B2535&amp;"|"&amp;D2535,Empresas!$C$6:$CC$92,G2535+6+1,0)))))))</f>
        <v>1</v>
      </c>
      <c r="AA2535" s="147">
        <f>IF(AND($I2535="Si",J2535=1),1,IF(AND($I2535="Fisico",J2535=1),1,IF(AND(J2535=1,$I2535="Electronico"),2,IF(J2535=1,VLOOKUP($C2535&amp;"|"&amp;$B2535&amp;"|"&amp;$D2535,Empresas!$C$6:$CC$92,$G2535+6+1,0),0))))</f>
        <v>0</v>
      </c>
      <c r="AB2535" s="147">
        <f>IF(AND($I2535="Si",K2535=1),1,IF(AND($I2535="Fisico",K2535=1),1,IF(AND(K2535=1,$I2535="Electronico"),2,IF(K2535=1,VLOOKUP($C2535&amp;"|"&amp;$B2535&amp;"|"&amp;$D2535,Empresas!$C$6:$CC$92,$G2535+6+1,0),0))))</f>
        <v>0</v>
      </c>
      <c r="AC2535" s="147">
        <f>IF(AND($I2535="Si",L2535=1),1,IF(AND($I2535="Fisico",L2535=1),1,IF(AND(L2535=1,$I2535="Electronico"),2,IF(L2535=1,VLOOKUP($C2535&amp;"|"&amp;$B2535&amp;"|"&amp;$D2535,Empresas!$C$6:$CC$92,$G2535+6+1,0),0))))</f>
        <v>0</v>
      </c>
      <c r="AD2535" s="147">
        <f>IF(AND($I2535="Si",M2535=1),1,IF(AND($I2535="Fisico",M2535=1),1,IF(AND(M2535=1,$I2535="Electronico"),2,IF(M2535=1,VLOOKUP($C2535&amp;"|"&amp;$B2535&amp;"|"&amp;$D2535,Empresas!$C$6:$CC$92,$G2535+6+1,0),0))))</f>
        <v>0</v>
      </c>
      <c r="AE2535" s="147">
        <f>IF(AND($I2535="Si",N2535=1),1,IF(AND($I2535="Fisico",N2535=1),1,IF(AND(N2535=1,$I2535="Electronico"),2,IF(N2535=1,VLOOKUP($C2535&amp;"|"&amp;$B2535&amp;"|"&amp;$D2535,Empresas!$C$6:$CC$92,$G2535+6+1,0),0))))</f>
        <v>0</v>
      </c>
      <c r="AF2535" s="147">
        <f>IF(AND($I2535="Si",O2535=1),1,IF(AND($I2535="Fisico",O2535=1),1,IF(AND(O2535=1,$I2535="Electronico"),2,IF(O2535=1,VLOOKUP($C2535&amp;"|"&amp;$B2535&amp;"|"&amp;$D2535,Empresas!$C$6:$CC$92,$G2535+6+1,0),0))))</f>
        <v>0</v>
      </c>
      <c r="AG2535" s="147">
        <f>IF(AND($I2535="Si",P2535=1),1,IF(AND($I2535="Fisico",P2535=1),1,IF(AND(P2535=1,$I2535="Electronico"),2,IF(P2535=1,VLOOKUP($C2535&amp;"|"&amp;$B2535&amp;"|"&amp;$D2535,Empresas!$C$6:$CC$92,$G2535+6+1,0),0))))</f>
        <v>0</v>
      </c>
      <c r="AH2535" s="147">
        <f>IF(AND($I2535="Si",Q2535=1),1,IF(AND($I2535="Fisico",Q2535=1),1,IF(AND(Q2535=1,$I2535="Electronico"),2,IF(Q2535=1,VLOOKUP($C2535&amp;"|"&amp;$B2535&amp;"|"&amp;$D2535,Empresas!$C$6:$CC$92,$G2535+6+1,0),0))))</f>
        <v>0</v>
      </c>
      <c r="AI2535" s="147">
        <f>IF(AND($I2535="Si",R2535=1),1,IF(AND($I2535="Fisico",R2535=1),1,IF(AND(R2535=1,$I2535="Electronico"),2,IF(R2535=1,VLOOKUP($C2535&amp;"|"&amp;$B2535&amp;"|"&amp;$D2535,Empresas!$C$6:$CC$92,$G2535+6+1,0),0))))</f>
        <v>0</v>
      </c>
      <c r="AJ2535" s="147">
        <f>IF(AND($I2535="Si",S2535=1),1,IF(AND($I2535="Fisico",S2535=1),1,IF(AND(S2535=1,$I2535="Electronico"),2,IF(S2535=1,VLOOKUP($C2535&amp;"|"&amp;$B2535&amp;"|"&amp;$D2535,Empresas!$C$6:$CC$92,$G2535+6+1,0),0))))</f>
        <v>0</v>
      </c>
      <c r="AK2535" s="147">
        <f>IF(AND($I2535="Si",T2535=1),1,IF(AND($I2535="Fisico",T2535=1),1,IF(AND(T2535=1,$I2535="Electronico"),2,IF(T2535=1,VLOOKUP($C2535&amp;"|"&amp;$B2535&amp;"|"&amp;$D2535,Empresas!$C$6:$CC$92,$G2535+6+1,0),0))))</f>
        <v>0</v>
      </c>
      <c r="AL2535" s="147">
        <f>IF(AND($I2535="Si",U2535=1),1,IF(AND($I2535="Fisico",U2535=1),1,IF(AND(U2535=1,$I2535="Electronico"),2,IF(U2535=1,VLOOKUP($C2535&amp;"|"&amp;$B2535&amp;"|"&amp;$D2535,Empresas!$C$6:$CC$92,$G2535+6+1,0),0))))</f>
        <v>0</v>
      </c>
      <c r="AM2535" s="149">
        <f t="shared" si="411"/>
        <v>0</v>
      </c>
      <c r="AN2535" s="149">
        <f t="shared" si="412"/>
        <v>8</v>
      </c>
      <c r="AO2535" s="152">
        <f t="shared" si="413"/>
        <v>0</v>
      </c>
    </row>
    <row r="2536" spans="1:41" x14ac:dyDescent="0.25">
      <c r="A2536" s="137" t="str">
        <f>VLOOKUP(D2536,Empresas!$D$7:$F$91,3,0)</f>
        <v>Omar</v>
      </c>
      <c r="B2536" s="138" t="str">
        <f>VLOOKUP(D2536,Empresas!$D$7:$G$91,4,0)</f>
        <v>Jhony</v>
      </c>
      <c r="C2536" s="138" t="s">
        <v>544</v>
      </c>
      <c r="D2536" s="138" t="s">
        <v>492</v>
      </c>
      <c r="E2536" s="138" t="str">
        <f>VLOOKUP(D2536,Empresas!$D$7:$E$92,2,0)</f>
        <v>ADMINISTRADORA COMPUPLAZA S.A.C.</v>
      </c>
      <c r="F2536" s="138" t="s">
        <v>171</v>
      </c>
      <c r="G2536" s="139">
        <f t="shared" si="416"/>
        <v>46</v>
      </c>
      <c r="H2536" s="139" t="str">
        <f>VLOOKUP(D2536,Empresas!$D$6:$L$92,7,0)</f>
        <v>Mensual</v>
      </c>
      <c r="I2536" s="138" t="str">
        <f>VLOOKUP(VLOOKUP(D2536&amp;"|"&amp;B2536,Empresas!$I$7:$CB$92,G2536,0),Tablas!$A$3:$B$5,2,0)</f>
        <v>No aplica</v>
      </c>
      <c r="J2536" s="78"/>
      <c r="K2536" s="78"/>
      <c r="L2536" s="78"/>
      <c r="M2536" s="78"/>
      <c r="N2536" s="78"/>
      <c r="O2536" s="78"/>
      <c r="P2536" s="78"/>
      <c r="Q2536" s="78"/>
      <c r="R2536" s="78"/>
      <c r="S2536" s="78"/>
      <c r="T2536" s="78"/>
      <c r="U2536" s="78"/>
      <c r="V2536" s="78" t="str">
        <f>VLOOKUP(D2536,Empresas!$D$7:$CF$91,81,0)</f>
        <v>A</v>
      </c>
      <c r="W2536" s="78" t="str">
        <f>VLOOKUP(D2536,Empresas!$D$7:$M$91,10,0)</f>
        <v>Mype</v>
      </c>
      <c r="X2536" s="69" t="str">
        <f t="shared" si="409"/>
        <v>SI</v>
      </c>
      <c r="Y2536" s="153" t="str">
        <f t="shared" si="410"/>
        <v>No aplica</v>
      </c>
      <c r="Z2536" s="147">
        <f>IF(Y2536="No aplica",0,IF(I2536="no",0,IF(I2536="No aplica",0,IF(I2536="Si",1,IF(I2536="Fisico",1,IF(I2536="Electronico",2,VLOOKUP(C2536&amp;"|"&amp;B2536&amp;"|"&amp;D2536,Empresas!$C$6:$CC$92,G2536+6+1,0)))))))</f>
        <v>0</v>
      </c>
      <c r="AA2536" s="147">
        <f>IF(AND($I2536="Si",J2536=1),1,IF(AND($I2536="Fisico",J2536=1),1,IF(AND(J2536=1,$I2536="Electronico"),2,IF(J2536=1,VLOOKUP($C2536&amp;"|"&amp;$B2536&amp;"|"&amp;$D2536,Empresas!$C$6:$CC$92,$G2536+6+1,0),0))))</f>
        <v>0</v>
      </c>
      <c r="AB2536" s="147">
        <f>IF(AND($I2536="Si",K2536=1),1,IF(AND($I2536="Fisico",K2536=1),1,IF(AND(K2536=1,$I2536="Electronico"),2,IF(K2536=1,VLOOKUP($C2536&amp;"|"&amp;$B2536&amp;"|"&amp;$D2536,Empresas!$C$6:$CC$92,$G2536+6+1,0),0))))</f>
        <v>0</v>
      </c>
      <c r="AC2536" s="147">
        <f>IF(AND($I2536="Si",L2536=1),1,IF(AND($I2536="Fisico",L2536=1),1,IF(AND(L2536=1,$I2536="Electronico"),2,IF(L2536=1,VLOOKUP($C2536&amp;"|"&amp;$B2536&amp;"|"&amp;$D2536,Empresas!$C$6:$CC$92,$G2536+6+1,0),0))))</f>
        <v>0</v>
      </c>
      <c r="AD2536" s="147">
        <f>IF(AND($I2536="Si",M2536=1),1,IF(AND($I2536="Fisico",M2536=1),1,IF(AND(M2536=1,$I2536="Electronico"),2,IF(M2536=1,VLOOKUP($C2536&amp;"|"&amp;$B2536&amp;"|"&amp;$D2536,Empresas!$C$6:$CC$92,$G2536+6+1,0),0))))</f>
        <v>0</v>
      </c>
      <c r="AE2536" s="147">
        <f>IF(AND($I2536="Si",N2536=1),1,IF(AND($I2536="Fisico",N2536=1),1,IF(AND(N2536=1,$I2536="Electronico"),2,IF(N2536=1,VLOOKUP($C2536&amp;"|"&amp;$B2536&amp;"|"&amp;$D2536,Empresas!$C$6:$CC$92,$G2536+6+1,0),0))))</f>
        <v>0</v>
      </c>
      <c r="AF2536" s="147">
        <f>IF(AND($I2536="Si",O2536=1),1,IF(AND($I2536="Fisico",O2536=1),1,IF(AND(O2536=1,$I2536="Electronico"),2,IF(O2536=1,VLOOKUP($C2536&amp;"|"&amp;$B2536&amp;"|"&amp;$D2536,Empresas!$C$6:$CC$92,$G2536+6+1,0),0))))</f>
        <v>0</v>
      </c>
      <c r="AG2536" s="147">
        <f>IF(AND($I2536="Si",P2536=1),1,IF(AND($I2536="Fisico",P2536=1),1,IF(AND(P2536=1,$I2536="Electronico"),2,IF(P2536=1,VLOOKUP($C2536&amp;"|"&amp;$B2536&amp;"|"&amp;$D2536,Empresas!$C$6:$CC$92,$G2536+6+1,0),0))))</f>
        <v>0</v>
      </c>
      <c r="AH2536" s="147">
        <f>IF(AND($I2536="Si",Q2536=1),1,IF(AND($I2536="Fisico",Q2536=1),1,IF(AND(Q2536=1,$I2536="Electronico"),2,IF(Q2536=1,VLOOKUP($C2536&amp;"|"&amp;$B2536&amp;"|"&amp;$D2536,Empresas!$C$6:$CC$92,$G2536+6+1,0),0))))</f>
        <v>0</v>
      </c>
      <c r="AI2536" s="147">
        <f>IF(AND($I2536="Si",R2536=1),1,IF(AND($I2536="Fisico",R2536=1),1,IF(AND(R2536=1,$I2536="Electronico"),2,IF(R2536=1,VLOOKUP($C2536&amp;"|"&amp;$B2536&amp;"|"&amp;$D2536,Empresas!$C$6:$CC$92,$G2536+6+1,0),0))))</f>
        <v>0</v>
      </c>
      <c r="AJ2536" s="147">
        <f>IF(AND($I2536="Si",S2536=1),1,IF(AND($I2536="Fisico",S2536=1),1,IF(AND(S2536=1,$I2536="Electronico"),2,IF(S2536=1,VLOOKUP($C2536&amp;"|"&amp;$B2536&amp;"|"&amp;$D2536,Empresas!$C$6:$CC$92,$G2536+6+1,0),0))))</f>
        <v>0</v>
      </c>
      <c r="AK2536" s="147">
        <f>IF(AND($I2536="Si",T2536=1),1,IF(AND($I2536="Fisico",T2536=1),1,IF(AND(T2536=1,$I2536="Electronico"),2,IF(T2536=1,VLOOKUP($C2536&amp;"|"&amp;$B2536&amp;"|"&amp;$D2536,Empresas!$C$6:$CC$92,$G2536+6+1,0),0))))</f>
        <v>0</v>
      </c>
      <c r="AL2536" s="147">
        <f>IF(AND($I2536="Si",U2536=1),1,IF(AND($I2536="Fisico",U2536=1),1,IF(AND(U2536=1,$I2536="Electronico"),2,IF(U2536=1,VLOOKUP($C2536&amp;"|"&amp;$B2536&amp;"|"&amp;$D2536,Empresas!$C$6:$CC$92,$G2536+6+1,0),0))))</f>
        <v>0</v>
      </c>
      <c r="AM2536" s="149">
        <f t="shared" si="411"/>
        <v>0</v>
      </c>
      <c r="AN2536" s="149">
        <f t="shared" si="412"/>
        <v>0</v>
      </c>
      <c r="AO2536" s="152">
        <f t="shared" si="413"/>
        <v>0</v>
      </c>
    </row>
    <row r="2537" spans="1:41" x14ac:dyDescent="0.25">
      <c r="A2537" s="140" t="str">
        <f>VLOOKUP(D2537,Empresas!$D$7:$F$91,3,0)</f>
        <v>Omar</v>
      </c>
      <c r="B2537" s="141" t="str">
        <f>VLOOKUP(D2537,Empresas!$D$7:$G$91,4,0)</f>
        <v>Jhony</v>
      </c>
      <c r="C2537" s="141" t="s">
        <v>544</v>
      </c>
      <c r="D2537" s="141" t="s">
        <v>492</v>
      </c>
      <c r="E2537" s="141" t="str">
        <f>VLOOKUP(D2537,Empresas!$D$7:$E$92,2,0)</f>
        <v>ADMINISTRADORA COMPUPLAZA S.A.C.</v>
      </c>
      <c r="F2537" s="141" t="s">
        <v>172</v>
      </c>
      <c r="G2537" s="142">
        <f>+Empresas!$BF$2</f>
        <v>50</v>
      </c>
      <c r="H2537" s="142" t="str">
        <f>VLOOKUP(D2537,Empresas!$D$6:$L$92,7,0)</f>
        <v>Mensual</v>
      </c>
      <c r="I2537" s="141" t="str">
        <f>VLOOKUP(VLOOKUP(D2537&amp;"|"&amp;B2537,Empresas!$I$7:$CB$92,G2537,0),Tablas!$A$8:$B$10,2,0)</f>
        <v>Electronico</v>
      </c>
      <c r="J2537" s="78">
        <v>1</v>
      </c>
      <c r="K2537" s="78">
        <v>1</v>
      </c>
      <c r="L2537" s="78">
        <v>1</v>
      </c>
      <c r="M2537" s="78">
        <v>1</v>
      </c>
      <c r="N2537" s="78">
        <v>1</v>
      </c>
      <c r="O2537" s="78">
        <v>1</v>
      </c>
      <c r="P2537" s="78">
        <v>1</v>
      </c>
      <c r="Q2537" s="78">
        <v>2</v>
      </c>
      <c r="R2537" s="78"/>
      <c r="S2537" s="78"/>
      <c r="T2537" s="78"/>
      <c r="U2537" s="78"/>
      <c r="V2537" s="78" t="str">
        <f>VLOOKUP(D2537,Empresas!$D$7:$CF$91,81,0)</f>
        <v>A</v>
      </c>
      <c r="W2537" s="78" t="str">
        <f>VLOOKUP(D2537,Empresas!$D$7:$M$91,10,0)</f>
        <v>Mype</v>
      </c>
      <c r="X2537" s="69" t="str">
        <f t="shared" si="409"/>
        <v>SI</v>
      </c>
      <c r="Y2537" s="153" t="str">
        <f t="shared" si="410"/>
        <v>Si aplica</v>
      </c>
      <c r="Z2537" s="147">
        <f>IF(Y2537="No aplica",0,IF(I2537="no",0,IF(I2537="No aplica",0,IF(I2537="Si",1,IF(I2537="Fisico",1,IF(I2537="Electronico",2,VLOOKUP(C2537&amp;"|"&amp;B2537&amp;"|"&amp;D2537,Empresas!$C$6:$CC$92,G2537+6+1,0)))))))</f>
        <v>2</v>
      </c>
      <c r="AA2537" s="147">
        <f>IF(AND($I2537="Si",J2537=1),1,IF(AND($I2537="Fisico",J2537=1),1,IF(AND(J2537=1,$I2537="Electronico"),2,IF(J2537=1,VLOOKUP($C2537&amp;"|"&amp;$B2537&amp;"|"&amp;$D2537,Empresas!$C$6:$CC$92,$G2537+6+1,0),0))))</f>
        <v>2</v>
      </c>
      <c r="AB2537" s="147">
        <f>IF(AND($I2537="Si",K2537=1),1,IF(AND($I2537="Fisico",K2537=1),1,IF(AND(K2537=1,$I2537="Electronico"),2,IF(K2537=1,VLOOKUP($C2537&amp;"|"&amp;$B2537&amp;"|"&amp;$D2537,Empresas!$C$6:$CC$92,$G2537+6+1,0),0))))</f>
        <v>2</v>
      </c>
      <c r="AC2537" s="147">
        <f>IF(AND($I2537="Si",L2537=1),1,IF(AND($I2537="Fisico",L2537=1),1,IF(AND(L2537=1,$I2537="Electronico"),2,IF(L2537=1,VLOOKUP($C2537&amp;"|"&amp;$B2537&amp;"|"&amp;$D2537,Empresas!$C$6:$CC$92,$G2537+6+1,0),0))))</f>
        <v>2</v>
      </c>
      <c r="AD2537" s="147">
        <f>IF(AND($I2537="Si",M2537=1),1,IF(AND($I2537="Fisico",M2537=1),1,IF(AND(M2537=1,$I2537="Electronico"),2,IF(M2537=1,VLOOKUP($C2537&amp;"|"&amp;$B2537&amp;"|"&amp;$D2537,Empresas!$C$6:$CC$92,$G2537+6+1,0),0))))</f>
        <v>2</v>
      </c>
      <c r="AE2537" s="147">
        <f>IF(AND($I2537="Si",N2537=1),1,IF(AND($I2537="Fisico",N2537=1),1,IF(AND(N2537=1,$I2537="Electronico"),2,IF(N2537=1,VLOOKUP($C2537&amp;"|"&amp;$B2537&amp;"|"&amp;$D2537,Empresas!$C$6:$CC$92,$G2537+6+1,0),0))))</f>
        <v>2</v>
      </c>
      <c r="AF2537" s="147">
        <f>IF(AND($I2537="Si",O2537=1),1,IF(AND($I2537="Fisico",O2537=1),1,IF(AND(O2537=1,$I2537="Electronico"),2,IF(O2537=1,VLOOKUP($C2537&amp;"|"&amp;$B2537&amp;"|"&amp;$D2537,Empresas!$C$6:$CC$92,$G2537+6+1,0),0))))</f>
        <v>2</v>
      </c>
      <c r="AG2537" s="147">
        <f>IF(AND($I2537="Si",P2537=1),1,IF(AND($I2537="Fisico",P2537=1),1,IF(AND(P2537=1,$I2537="Electronico"),2,IF(P2537=1,VLOOKUP($C2537&amp;"|"&amp;$B2537&amp;"|"&amp;$D2537,Empresas!$C$6:$CC$92,$G2537+6+1,0),0))))</f>
        <v>2</v>
      </c>
      <c r="AH2537" s="147">
        <f>IF(AND($I2537="Si",Q2537=1),1,IF(AND($I2537="Fisico",Q2537=1),1,IF(AND(Q2537=1,$I2537="Electronico"),2,IF(Q2537=1,VLOOKUP($C2537&amp;"|"&amp;$B2537&amp;"|"&amp;$D2537,Empresas!$C$6:$CC$92,$G2537+6+1,0),0))))</f>
        <v>0</v>
      </c>
      <c r="AI2537" s="147">
        <f>IF(AND($I2537="Si",R2537=1),1,IF(AND($I2537="Fisico",R2537=1),1,IF(AND(R2537=1,$I2537="Electronico"),2,IF(R2537=1,VLOOKUP($C2537&amp;"|"&amp;$B2537&amp;"|"&amp;$D2537,Empresas!$C$6:$CC$92,$G2537+6+1,0),0))))</f>
        <v>0</v>
      </c>
      <c r="AJ2537" s="147">
        <f>IF(AND($I2537="Si",S2537=1),1,IF(AND($I2537="Fisico",S2537=1),1,IF(AND(S2537=1,$I2537="Electronico"),2,IF(S2537=1,VLOOKUP($C2537&amp;"|"&amp;$B2537&amp;"|"&amp;$D2537,Empresas!$C$6:$CC$92,$G2537+6+1,0),0))))</f>
        <v>0</v>
      </c>
      <c r="AK2537" s="147">
        <f>IF(AND($I2537="Si",T2537=1),1,IF(AND($I2537="Fisico",T2537=1),1,IF(AND(T2537=1,$I2537="Electronico"),2,IF(T2537=1,VLOOKUP($C2537&amp;"|"&amp;$B2537&amp;"|"&amp;$D2537,Empresas!$C$6:$CC$92,$G2537+6+1,0),0))))</f>
        <v>0</v>
      </c>
      <c r="AL2537" s="147">
        <f>IF(AND($I2537="Si",U2537=1),1,IF(AND($I2537="Fisico",U2537=1),1,IF(AND(U2537=1,$I2537="Electronico"),2,IF(U2537=1,VLOOKUP($C2537&amp;"|"&amp;$B2537&amp;"|"&amp;$D2537,Empresas!$C$6:$CC$92,$G2537+6+1,0),0))))</f>
        <v>0</v>
      </c>
      <c r="AM2537" s="149">
        <f t="shared" si="411"/>
        <v>14</v>
      </c>
      <c r="AN2537" s="149">
        <f t="shared" si="412"/>
        <v>16</v>
      </c>
      <c r="AO2537" s="152">
        <f t="shared" si="413"/>
        <v>0.875</v>
      </c>
    </row>
    <row r="2538" spans="1:41" x14ac:dyDescent="0.25">
      <c r="A2538" s="140" t="str">
        <f>VLOOKUP(D2538,Empresas!$D$7:$F$91,3,0)</f>
        <v>Omar</v>
      </c>
      <c r="B2538" s="141" t="str">
        <f>VLOOKUP(D2538,Empresas!$D$7:$G$91,4,0)</f>
        <v>Jhony</v>
      </c>
      <c r="C2538" s="141" t="s">
        <v>544</v>
      </c>
      <c r="D2538" s="141" t="s">
        <v>492</v>
      </c>
      <c r="E2538" s="141" t="str">
        <f>VLOOKUP(D2538,Empresas!$D$7:$E$92,2,0)</f>
        <v>ADMINISTRADORA COMPUPLAZA S.A.C.</v>
      </c>
      <c r="F2538" s="141" t="s">
        <v>173</v>
      </c>
      <c r="G2538" s="142">
        <f>+G2537+1</f>
        <v>51</v>
      </c>
      <c r="H2538" s="142" t="str">
        <f>VLOOKUP(D2538,Empresas!$D$6:$L$92,7,0)</f>
        <v>Mensual</v>
      </c>
      <c r="I2538" s="141" t="str">
        <f>VLOOKUP(VLOOKUP(D2538&amp;"|"&amp;B2538,Empresas!$I$7:$CB$92,G2538,0),Tablas!$A$8:$B$10,2,0)</f>
        <v>Electronico</v>
      </c>
      <c r="J2538" s="78">
        <v>1</v>
      </c>
      <c r="K2538" s="78">
        <v>1</v>
      </c>
      <c r="L2538" s="78">
        <v>1</v>
      </c>
      <c r="M2538" s="78">
        <v>1</v>
      </c>
      <c r="N2538" s="78">
        <v>1</v>
      </c>
      <c r="O2538" s="78">
        <v>1</v>
      </c>
      <c r="P2538" s="78">
        <v>1</v>
      </c>
      <c r="Q2538" s="78">
        <v>2</v>
      </c>
      <c r="R2538" s="78"/>
      <c r="S2538" s="78"/>
      <c r="T2538" s="78"/>
      <c r="U2538" s="78"/>
      <c r="V2538" s="78" t="str">
        <f>VLOOKUP(D2538,Empresas!$D$7:$CF$91,81,0)</f>
        <v>A</v>
      </c>
      <c r="W2538" s="78" t="str">
        <f>VLOOKUP(D2538,Empresas!$D$7:$M$91,10,0)</f>
        <v>Mype</v>
      </c>
      <c r="X2538" s="69" t="str">
        <f t="shared" si="409"/>
        <v>SI</v>
      </c>
      <c r="Y2538" s="153" t="str">
        <f t="shared" si="410"/>
        <v>Si aplica</v>
      </c>
      <c r="Z2538" s="147">
        <f>IF(Y2538="No aplica",0,IF(I2538="no",0,IF(I2538="No aplica",0,IF(I2538="Si",1,IF(I2538="Fisico",1,IF(I2538="Electronico",2,VLOOKUP(C2538&amp;"|"&amp;B2538&amp;"|"&amp;D2538,Empresas!$C$6:$CC$92,G2538+6+1,0)))))))</f>
        <v>2</v>
      </c>
      <c r="AA2538" s="147">
        <f>IF(AND($I2538="Si",J2538=1),1,IF(AND($I2538="Fisico",J2538=1),1,IF(AND(J2538=1,$I2538="Electronico"),2,IF(J2538=1,VLOOKUP($C2538&amp;"|"&amp;$B2538&amp;"|"&amp;$D2538,Empresas!$C$6:$CC$92,$G2538+6+1,0),0))))</f>
        <v>2</v>
      </c>
      <c r="AB2538" s="147">
        <f>IF(AND($I2538="Si",K2538=1),1,IF(AND($I2538="Fisico",K2538=1),1,IF(AND(K2538=1,$I2538="Electronico"),2,IF(K2538=1,VLOOKUP($C2538&amp;"|"&amp;$B2538&amp;"|"&amp;$D2538,Empresas!$C$6:$CC$92,$G2538+6+1,0),0))))</f>
        <v>2</v>
      </c>
      <c r="AC2538" s="147">
        <f>IF(AND($I2538="Si",L2538=1),1,IF(AND($I2538="Fisico",L2538=1),1,IF(AND(L2538=1,$I2538="Electronico"),2,IF(L2538=1,VLOOKUP($C2538&amp;"|"&amp;$B2538&amp;"|"&amp;$D2538,Empresas!$C$6:$CC$92,$G2538+6+1,0),0))))</f>
        <v>2</v>
      </c>
      <c r="AD2538" s="147">
        <f>IF(AND($I2538="Si",M2538=1),1,IF(AND($I2538="Fisico",M2538=1),1,IF(AND(M2538=1,$I2538="Electronico"),2,IF(M2538=1,VLOOKUP($C2538&amp;"|"&amp;$B2538&amp;"|"&amp;$D2538,Empresas!$C$6:$CC$92,$G2538+6+1,0),0))))</f>
        <v>2</v>
      </c>
      <c r="AE2538" s="147">
        <f>IF(AND($I2538="Si",N2538=1),1,IF(AND($I2538="Fisico",N2538=1),1,IF(AND(N2538=1,$I2538="Electronico"),2,IF(N2538=1,VLOOKUP($C2538&amp;"|"&amp;$B2538&amp;"|"&amp;$D2538,Empresas!$C$6:$CC$92,$G2538+6+1,0),0))))</f>
        <v>2</v>
      </c>
      <c r="AF2538" s="147">
        <f>IF(AND($I2538="Si",O2538=1),1,IF(AND($I2538="Fisico",O2538=1),1,IF(AND(O2538=1,$I2538="Electronico"),2,IF(O2538=1,VLOOKUP($C2538&amp;"|"&amp;$B2538&amp;"|"&amp;$D2538,Empresas!$C$6:$CC$92,$G2538+6+1,0),0))))</f>
        <v>2</v>
      </c>
      <c r="AG2538" s="147">
        <f>IF(AND($I2538="Si",P2538=1),1,IF(AND($I2538="Fisico",P2538=1),1,IF(AND(P2538=1,$I2538="Electronico"),2,IF(P2538=1,VLOOKUP($C2538&amp;"|"&amp;$B2538&amp;"|"&amp;$D2538,Empresas!$C$6:$CC$92,$G2538+6+1,0),0))))</f>
        <v>2</v>
      </c>
      <c r="AH2538" s="147">
        <f>IF(AND($I2538="Si",Q2538=1),1,IF(AND($I2538="Fisico",Q2538=1),1,IF(AND(Q2538=1,$I2538="Electronico"),2,IF(Q2538=1,VLOOKUP($C2538&amp;"|"&amp;$B2538&amp;"|"&amp;$D2538,Empresas!$C$6:$CC$92,$G2538+6+1,0),0))))</f>
        <v>0</v>
      </c>
      <c r="AI2538" s="147">
        <f>IF(AND($I2538="Si",R2538=1),1,IF(AND($I2538="Fisico",R2538=1),1,IF(AND(R2538=1,$I2538="Electronico"),2,IF(R2538=1,VLOOKUP($C2538&amp;"|"&amp;$B2538&amp;"|"&amp;$D2538,Empresas!$C$6:$CC$92,$G2538+6+1,0),0))))</f>
        <v>0</v>
      </c>
      <c r="AJ2538" s="147">
        <f>IF(AND($I2538="Si",S2538=1),1,IF(AND($I2538="Fisico",S2538=1),1,IF(AND(S2538=1,$I2538="Electronico"),2,IF(S2538=1,VLOOKUP($C2538&amp;"|"&amp;$B2538&amp;"|"&amp;$D2538,Empresas!$C$6:$CC$92,$G2538+6+1,0),0))))</f>
        <v>0</v>
      </c>
      <c r="AK2538" s="147">
        <f>IF(AND($I2538="Si",T2538=1),1,IF(AND($I2538="Fisico",T2538=1),1,IF(AND(T2538=1,$I2538="Electronico"),2,IF(T2538=1,VLOOKUP($C2538&amp;"|"&amp;$B2538&amp;"|"&amp;$D2538,Empresas!$C$6:$CC$92,$G2538+6+1,0),0))))</f>
        <v>0</v>
      </c>
      <c r="AL2538" s="147">
        <f>IF(AND($I2538="Si",U2538=1),1,IF(AND($I2538="Fisico",U2538=1),1,IF(AND(U2538=1,$I2538="Electronico"),2,IF(U2538=1,VLOOKUP($C2538&amp;"|"&amp;$B2538&amp;"|"&amp;$D2538,Empresas!$C$6:$CC$92,$G2538+6+1,0),0))))</f>
        <v>0</v>
      </c>
      <c r="AM2538" s="149">
        <f t="shared" si="411"/>
        <v>14</v>
      </c>
      <c r="AN2538" s="149">
        <f t="shared" si="412"/>
        <v>16</v>
      </c>
      <c r="AO2538" s="152">
        <f t="shared" si="413"/>
        <v>0.875</v>
      </c>
    </row>
    <row r="2539" spans="1:41" x14ac:dyDescent="0.25">
      <c r="A2539" s="140" t="str">
        <f>VLOOKUP(D2539,Empresas!$D$7:$F$91,3,0)</f>
        <v>Omar</v>
      </c>
      <c r="B2539" s="141" t="str">
        <f>VLOOKUP(D2539,Empresas!$D$7:$G$91,4,0)</f>
        <v>Jhony</v>
      </c>
      <c r="C2539" s="141" t="s">
        <v>544</v>
      </c>
      <c r="D2539" s="141" t="s">
        <v>492</v>
      </c>
      <c r="E2539" s="141" t="str">
        <f>VLOOKUP(D2539,Empresas!$D$7:$E$92,2,0)</f>
        <v>ADMINISTRADORA COMPUPLAZA S.A.C.</v>
      </c>
      <c r="F2539" s="141" t="s">
        <v>174</v>
      </c>
      <c r="G2539" s="142">
        <f t="shared" ref="G2539:G2547" si="417">+G2538+1</f>
        <v>52</v>
      </c>
      <c r="H2539" s="142" t="str">
        <f>VLOOKUP(D2539,Empresas!$D$6:$L$92,7,0)</f>
        <v>Mensual</v>
      </c>
      <c r="I2539" s="141" t="str">
        <f>VLOOKUP(VLOOKUP(D2539&amp;"|"&amp;B2539,Empresas!$I$7:$CB$92,G2539,0),Tablas!$A$8:$B$10,2,0)</f>
        <v>No aplica</v>
      </c>
      <c r="J2539" s="78"/>
      <c r="K2539" s="78"/>
      <c r="L2539" s="78"/>
      <c r="M2539" s="78"/>
      <c r="N2539" s="78"/>
      <c r="O2539" s="78"/>
      <c r="P2539" s="78"/>
      <c r="Q2539" s="78"/>
      <c r="R2539" s="78"/>
      <c r="S2539" s="78"/>
      <c r="T2539" s="78"/>
      <c r="U2539" s="78"/>
      <c r="V2539" s="78" t="str">
        <f>VLOOKUP(D2539,Empresas!$D$7:$CF$91,81,0)</f>
        <v>A</v>
      </c>
      <c r="W2539" s="78" t="str">
        <f>VLOOKUP(D2539,Empresas!$D$7:$M$91,10,0)</f>
        <v>Mype</v>
      </c>
      <c r="X2539" s="69" t="str">
        <f t="shared" si="409"/>
        <v>SI</v>
      </c>
      <c r="Y2539" s="153" t="str">
        <f t="shared" si="410"/>
        <v>No aplica</v>
      </c>
      <c r="Z2539" s="147">
        <f>IF(Y2539="No aplica",0,IF(I2539="no",0,IF(I2539="No aplica",0,IF(I2539="Si",1,IF(I2539="Fisico",1,IF(I2539="Electronico",2,VLOOKUP(C2539&amp;"|"&amp;B2539&amp;"|"&amp;D2539,Empresas!$C$6:$CC$92,G2539+6+1,0)))))))</f>
        <v>0</v>
      </c>
      <c r="AA2539" s="147">
        <f>IF(AND($I2539="Si",J2539=1),1,IF(AND($I2539="Fisico",J2539=1),1,IF(AND(J2539=1,$I2539="Electronico"),2,IF(J2539=1,VLOOKUP($C2539&amp;"|"&amp;$B2539&amp;"|"&amp;$D2539,Empresas!$C$6:$CC$92,$G2539+6+1,0),0))))</f>
        <v>0</v>
      </c>
      <c r="AB2539" s="147">
        <f>IF(AND($I2539="Si",K2539=1),1,IF(AND($I2539="Fisico",K2539=1),1,IF(AND(K2539=1,$I2539="Electronico"),2,IF(K2539=1,VLOOKUP($C2539&amp;"|"&amp;$B2539&amp;"|"&amp;$D2539,Empresas!$C$6:$CC$92,$G2539+6+1,0),0))))</f>
        <v>0</v>
      </c>
      <c r="AC2539" s="147">
        <f>IF(AND($I2539="Si",L2539=1),1,IF(AND($I2539="Fisico",L2539=1),1,IF(AND(L2539=1,$I2539="Electronico"),2,IF(L2539=1,VLOOKUP($C2539&amp;"|"&amp;$B2539&amp;"|"&amp;$D2539,Empresas!$C$6:$CC$92,$G2539+6+1,0),0))))</f>
        <v>0</v>
      </c>
      <c r="AD2539" s="147">
        <f>IF(AND($I2539="Si",M2539=1),1,IF(AND($I2539="Fisico",M2539=1),1,IF(AND(M2539=1,$I2539="Electronico"),2,IF(M2539=1,VLOOKUP($C2539&amp;"|"&amp;$B2539&amp;"|"&amp;$D2539,Empresas!$C$6:$CC$92,$G2539+6+1,0),0))))</f>
        <v>0</v>
      </c>
      <c r="AE2539" s="147">
        <f>IF(AND($I2539="Si",N2539=1),1,IF(AND($I2539="Fisico",N2539=1),1,IF(AND(N2539=1,$I2539="Electronico"),2,IF(N2539=1,VLOOKUP($C2539&amp;"|"&amp;$B2539&amp;"|"&amp;$D2539,Empresas!$C$6:$CC$92,$G2539+6+1,0),0))))</f>
        <v>0</v>
      </c>
      <c r="AF2539" s="147">
        <f>IF(AND($I2539="Si",O2539=1),1,IF(AND($I2539="Fisico",O2539=1),1,IF(AND(O2539=1,$I2539="Electronico"),2,IF(O2539=1,VLOOKUP($C2539&amp;"|"&amp;$B2539&amp;"|"&amp;$D2539,Empresas!$C$6:$CC$92,$G2539+6+1,0),0))))</f>
        <v>0</v>
      </c>
      <c r="AG2539" s="147">
        <f>IF(AND($I2539="Si",P2539=1),1,IF(AND($I2539="Fisico",P2539=1),1,IF(AND(P2539=1,$I2539="Electronico"),2,IF(P2539=1,VLOOKUP($C2539&amp;"|"&amp;$B2539&amp;"|"&amp;$D2539,Empresas!$C$6:$CC$92,$G2539+6+1,0),0))))</f>
        <v>0</v>
      </c>
      <c r="AH2539" s="147">
        <f>IF(AND($I2539="Si",Q2539=1),1,IF(AND($I2539="Fisico",Q2539=1),1,IF(AND(Q2539=1,$I2539="Electronico"),2,IF(Q2539=1,VLOOKUP($C2539&amp;"|"&amp;$B2539&amp;"|"&amp;$D2539,Empresas!$C$6:$CC$92,$G2539+6+1,0),0))))</f>
        <v>0</v>
      </c>
      <c r="AI2539" s="147">
        <f>IF(AND($I2539="Si",R2539=1),1,IF(AND($I2539="Fisico",R2539=1),1,IF(AND(R2539=1,$I2539="Electronico"),2,IF(R2539=1,VLOOKUP($C2539&amp;"|"&amp;$B2539&amp;"|"&amp;$D2539,Empresas!$C$6:$CC$92,$G2539+6+1,0),0))))</f>
        <v>0</v>
      </c>
      <c r="AJ2539" s="147">
        <f>IF(AND($I2539="Si",S2539=1),1,IF(AND($I2539="Fisico",S2539=1),1,IF(AND(S2539=1,$I2539="Electronico"),2,IF(S2539=1,VLOOKUP($C2539&amp;"|"&amp;$B2539&amp;"|"&amp;$D2539,Empresas!$C$6:$CC$92,$G2539+6+1,0),0))))</f>
        <v>0</v>
      </c>
      <c r="AK2539" s="147">
        <f>IF(AND($I2539="Si",T2539=1),1,IF(AND($I2539="Fisico",T2539=1),1,IF(AND(T2539=1,$I2539="Electronico"),2,IF(T2539=1,VLOOKUP($C2539&amp;"|"&amp;$B2539&amp;"|"&amp;$D2539,Empresas!$C$6:$CC$92,$G2539+6+1,0),0))))</f>
        <v>0</v>
      </c>
      <c r="AL2539" s="147">
        <f>IF(AND($I2539="Si",U2539=1),1,IF(AND($I2539="Fisico",U2539=1),1,IF(AND(U2539=1,$I2539="Electronico"),2,IF(U2539=1,VLOOKUP($C2539&amp;"|"&amp;$B2539&amp;"|"&amp;$D2539,Empresas!$C$6:$CC$92,$G2539+6+1,0),0))))</f>
        <v>0</v>
      </c>
      <c r="AM2539" s="149">
        <f t="shared" si="411"/>
        <v>0</v>
      </c>
      <c r="AN2539" s="149">
        <f t="shared" si="412"/>
        <v>0</v>
      </c>
      <c r="AO2539" s="152">
        <f t="shared" si="413"/>
        <v>0</v>
      </c>
    </row>
    <row r="2540" spans="1:41" x14ac:dyDescent="0.25">
      <c r="A2540" s="140" t="str">
        <f>VLOOKUP(D2540,Empresas!$D$7:$F$91,3,0)</f>
        <v>Omar</v>
      </c>
      <c r="B2540" s="141" t="str">
        <f>VLOOKUP(D2540,Empresas!$D$7:$G$91,4,0)</f>
        <v>Jhony</v>
      </c>
      <c r="C2540" s="141" t="s">
        <v>544</v>
      </c>
      <c r="D2540" s="141" t="s">
        <v>492</v>
      </c>
      <c r="E2540" s="141" t="str">
        <f>VLOOKUP(D2540,Empresas!$D$7:$E$92,2,0)</f>
        <v>ADMINISTRADORA COMPUPLAZA S.A.C.</v>
      </c>
      <c r="F2540" s="141" t="s">
        <v>175</v>
      </c>
      <c r="G2540" s="142">
        <f t="shared" si="417"/>
        <v>53</v>
      </c>
      <c r="H2540" s="142" t="str">
        <f>VLOOKUP(D2540,Empresas!$D$6:$L$92,7,0)</f>
        <v>Mensual</v>
      </c>
      <c r="I2540" s="141" t="str">
        <f>VLOOKUP(VLOOKUP(D2540&amp;"|"&amp;B2540,Empresas!$I$7:$CB$92,G2540,0),Tablas!$A$8:$B$10,2,0)</f>
        <v>Fisico</v>
      </c>
      <c r="J2540" s="78">
        <v>2</v>
      </c>
      <c r="K2540" s="78">
        <v>2</v>
      </c>
      <c r="L2540" s="78">
        <v>2</v>
      </c>
      <c r="M2540" s="78">
        <v>2</v>
      </c>
      <c r="N2540" s="78">
        <v>2</v>
      </c>
      <c r="O2540" s="78">
        <v>2</v>
      </c>
      <c r="P2540" s="78">
        <v>2</v>
      </c>
      <c r="Q2540" s="78">
        <v>2</v>
      </c>
      <c r="R2540" s="78"/>
      <c r="S2540" s="78"/>
      <c r="T2540" s="78"/>
      <c r="U2540" s="78"/>
      <c r="V2540" s="78" t="str">
        <f>VLOOKUP(D2540,Empresas!$D$7:$CF$91,81,0)</f>
        <v>A</v>
      </c>
      <c r="W2540" s="78" t="str">
        <f>VLOOKUP(D2540,Empresas!$D$7:$M$91,10,0)</f>
        <v>Mype</v>
      </c>
      <c r="X2540" s="69" t="str">
        <f t="shared" si="409"/>
        <v>SI</v>
      </c>
      <c r="Y2540" s="153" t="str">
        <f t="shared" si="410"/>
        <v>Si aplica</v>
      </c>
      <c r="Z2540" s="147">
        <f>IF(Y2540="No aplica",0,IF(I2540="no",0,IF(I2540="No aplica",0,IF(I2540="Si",1,IF(I2540="Fisico",1,IF(I2540="Electronico",2,VLOOKUP(C2540&amp;"|"&amp;B2540&amp;"|"&amp;D2540,Empresas!$C$6:$CC$92,G2540+6+1,0)))))))</f>
        <v>1</v>
      </c>
      <c r="AA2540" s="147">
        <f>IF(AND($I2540="Si",J2540=1),1,IF(AND($I2540="Fisico",J2540=1),1,IF(AND(J2540=1,$I2540="Electronico"),2,IF(J2540=1,VLOOKUP($C2540&amp;"|"&amp;$B2540&amp;"|"&amp;$D2540,Empresas!$C$6:$CC$92,$G2540+6+1,0),0))))</f>
        <v>0</v>
      </c>
      <c r="AB2540" s="147">
        <f>IF(AND($I2540="Si",K2540=1),1,IF(AND($I2540="Fisico",K2540=1),1,IF(AND(K2540=1,$I2540="Electronico"),2,IF(K2540=1,VLOOKUP($C2540&amp;"|"&amp;$B2540&amp;"|"&amp;$D2540,Empresas!$C$6:$CC$92,$G2540+6+1,0),0))))</f>
        <v>0</v>
      </c>
      <c r="AC2540" s="147">
        <f>IF(AND($I2540="Si",L2540=1),1,IF(AND($I2540="Fisico",L2540=1),1,IF(AND(L2540=1,$I2540="Electronico"),2,IF(L2540=1,VLOOKUP($C2540&amp;"|"&amp;$B2540&amp;"|"&amp;$D2540,Empresas!$C$6:$CC$92,$G2540+6+1,0),0))))</f>
        <v>0</v>
      </c>
      <c r="AD2540" s="147">
        <f>IF(AND($I2540="Si",M2540=1),1,IF(AND($I2540="Fisico",M2540=1),1,IF(AND(M2540=1,$I2540="Electronico"),2,IF(M2540=1,VLOOKUP($C2540&amp;"|"&amp;$B2540&amp;"|"&amp;$D2540,Empresas!$C$6:$CC$92,$G2540+6+1,0),0))))</f>
        <v>0</v>
      </c>
      <c r="AE2540" s="147">
        <f>IF(AND($I2540="Si",N2540=1),1,IF(AND($I2540="Fisico",N2540=1),1,IF(AND(N2540=1,$I2540="Electronico"),2,IF(N2540=1,VLOOKUP($C2540&amp;"|"&amp;$B2540&amp;"|"&amp;$D2540,Empresas!$C$6:$CC$92,$G2540+6+1,0),0))))</f>
        <v>0</v>
      </c>
      <c r="AF2540" s="147">
        <f>IF(AND($I2540="Si",O2540=1),1,IF(AND($I2540="Fisico",O2540=1),1,IF(AND(O2540=1,$I2540="Electronico"),2,IF(O2540=1,VLOOKUP($C2540&amp;"|"&amp;$B2540&amp;"|"&amp;$D2540,Empresas!$C$6:$CC$92,$G2540+6+1,0),0))))</f>
        <v>0</v>
      </c>
      <c r="AG2540" s="147">
        <f>IF(AND($I2540="Si",P2540=1),1,IF(AND($I2540="Fisico",P2540=1),1,IF(AND(P2540=1,$I2540="Electronico"),2,IF(P2540=1,VLOOKUP($C2540&amp;"|"&amp;$B2540&amp;"|"&amp;$D2540,Empresas!$C$6:$CC$92,$G2540+6+1,0),0))))</f>
        <v>0</v>
      </c>
      <c r="AH2540" s="147">
        <f>IF(AND($I2540="Si",Q2540=1),1,IF(AND($I2540="Fisico",Q2540=1),1,IF(AND(Q2540=1,$I2540="Electronico"),2,IF(Q2540=1,VLOOKUP($C2540&amp;"|"&amp;$B2540&amp;"|"&amp;$D2540,Empresas!$C$6:$CC$92,$G2540+6+1,0),0))))</f>
        <v>0</v>
      </c>
      <c r="AI2540" s="147">
        <f>IF(AND($I2540="Si",R2540=1),1,IF(AND($I2540="Fisico",R2540=1),1,IF(AND(R2540=1,$I2540="Electronico"),2,IF(R2540=1,VLOOKUP($C2540&amp;"|"&amp;$B2540&amp;"|"&amp;$D2540,Empresas!$C$6:$CC$92,$G2540+6+1,0),0))))</f>
        <v>0</v>
      </c>
      <c r="AJ2540" s="147">
        <f>IF(AND($I2540="Si",S2540=1),1,IF(AND($I2540="Fisico",S2540=1),1,IF(AND(S2540=1,$I2540="Electronico"),2,IF(S2540=1,VLOOKUP($C2540&amp;"|"&amp;$B2540&amp;"|"&amp;$D2540,Empresas!$C$6:$CC$92,$G2540+6+1,0),0))))</f>
        <v>0</v>
      </c>
      <c r="AK2540" s="147">
        <f>IF(AND($I2540="Si",T2540=1),1,IF(AND($I2540="Fisico",T2540=1),1,IF(AND(T2540=1,$I2540="Electronico"),2,IF(T2540=1,VLOOKUP($C2540&amp;"|"&amp;$B2540&amp;"|"&amp;$D2540,Empresas!$C$6:$CC$92,$G2540+6+1,0),0))))</f>
        <v>0</v>
      </c>
      <c r="AL2540" s="147">
        <f>IF(AND($I2540="Si",U2540=1),1,IF(AND($I2540="Fisico",U2540=1),1,IF(AND(U2540=1,$I2540="Electronico"),2,IF(U2540=1,VLOOKUP($C2540&amp;"|"&amp;$B2540&amp;"|"&amp;$D2540,Empresas!$C$6:$CC$92,$G2540+6+1,0),0))))</f>
        <v>0</v>
      </c>
      <c r="AM2540" s="149">
        <f t="shared" si="411"/>
        <v>0</v>
      </c>
      <c r="AN2540" s="149">
        <f t="shared" si="412"/>
        <v>8</v>
      </c>
      <c r="AO2540" s="152">
        <f t="shared" si="413"/>
        <v>0</v>
      </c>
    </row>
    <row r="2541" spans="1:41" x14ac:dyDescent="0.25">
      <c r="A2541" s="140" t="str">
        <f>VLOOKUP(D2541,Empresas!$D$7:$F$91,3,0)</f>
        <v>Omar</v>
      </c>
      <c r="B2541" s="141" t="str">
        <f>VLOOKUP(D2541,Empresas!$D$7:$G$91,4,0)</f>
        <v>Jhony</v>
      </c>
      <c r="C2541" s="141" t="s">
        <v>544</v>
      </c>
      <c r="D2541" s="141" t="s">
        <v>492</v>
      </c>
      <c r="E2541" s="141" t="str">
        <f>VLOOKUP(D2541,Empresas!$D$7:$E$92,2,0)</f>
        <v>ADMINISTRADORA COMPUPLAZA S.A.C.</v>
      </c>
      <c r="F2541" s="141" t="s">
        <v>176</v>
      </c>
      <c r="G2541" s="142">
        <f t="shared" si="417"/>
        <v>54</v>
      </c>
      <c r="H2541" s="142" t="str">
        <f>VLOOKUP(D2541,Empresas!$D$6:$L$92,7,0)</f>
        <v>Mensual</v>
      </c>
      <c r="I2541" s="141" t="str">
        <f>VLOOKUP(VLOOKUP(D2541&amp;"|"&amp;B2541,Empresas!$I$7:$CB$92,G2541,0),Tablas!$A$8:$B$10,2,0)</f>
        <v>No aplica</v>
      </c>
      <c r="J2541" s="78"/>
      <c r="K2541" s="78"/>
      <c r="L2541" s="78"/>
      <c r="M2541" s="78"/>
      <c r="N2541" s="78"/>
      <c r="O2541" s="78"/>
      <c r="P2541" s="78"/>
      <c r="Q2541" s="78"/>
      <c r="R2541" s="78"/>
      <c r="S2541" s="78"/>
      <c r="T2541" s="78"/>
      <c r="U2541" s="78"/>
      <c r="V2541" s="78" t="str">
        <f>VLOOKUP(D2541,Empresas!$D$7:$CF$91,81,0)</f>
        <v>A</v>
      </c>
      <c r="W2541" s="78" t="str">
        <f>VLOOKUP(D2541,Empresas!$D$7:$M$91,10,0)</f>
        <v>Mype</v>
      </c>
      <c r="X2541" s="69" t="str">
        <f t="shared" si="409"/>
        <v>SI</v>
      </c>
      <c r="Y2541" s="153" t="str">
        <f t="shared" si="410"/>
        <v>No aplica</v>
      </c>
      <c r="Z2541" s="147">
        <f>IF(Y2541="No aplica",0,IF(I2541="no",0,IF(I2541="No aplica",0,IF(I2541="Si",1,IF(I2541="Fisico",1,IF(I2541="Electronico",2,VLOOKUP(C2541&amp;"|"&amp;B2541&amp;"|"&amp;D2541,Empresas!$C$6:$CC$92,G2541+6+1,0)))))))</f>
        <v>0</v>
      </c>
      <c r="AA2541" s="147">
        <f>IF(AND($I2541="Si",J2541=1),1,IF(AND($I2541="Fisico",J2541=1),1,IF(AND(J2541=1,$I2541="Electronico"),2,IF(J2541=1,VLOOKUP($C2541&amp;"|"&amp;$B2541&amp;"|"&amp;$D2541,Empresas!$C$6:$CC$92,$G2541+6+1,0),0))))</f>
        <v>0</v>
      </c>
      <c r="AB2541" s="147">
        <f>IF(AND($I2541="Si",K2541=1),1,IF(AND($I2541="Fisico",K2541=1),1,IF(AND(K2541=1,$I2541="Electronico"),2,IF(K2541=1,VLOOKUP($C2541&amp;"|"&amp;$B2541&amp;"|"&amp;$D2541,Empresas!$C$6:$CC$92,$G2541+6+1,0),0))))</f>
        <v>0</v>
      </c>
      <c r="AC2541" s="147">
        <f>IF(AND($I2541="Si",L2541=1),1,IF(AND($I2541="Fisico",L2541=1),1,IF(AND(L2541=1,$I2541="Electronico"),2,IF(L2541=1,VLOOKUP($C2541&amp;"|"&amp;$B2541&amp;"|"&amp;$D2541,Empresas!$C$6:$CC$92,$G2541+6+1,0),0))))</f>
        <v>0</v>
      </c>
      <c r="AD2541" s="147">
        <f>IF(AND($I2541="Si",M2541=1),1,IF(AND($I2541="Fisico",M2541=1),1,IF(AND(M2541=1,$I2541="Electronico"),2,IF(M2541=1,VLOOKUP($C2541&amp;"|"&amp;$B2541&amp;"|"&amp;$D2541,Empresas!$C$6:$CC$92,$G2541+6+1,0),0))))</f>
        <v>0</v>
      </c>
      <c r="AE2541" s="147">
        <f>IF(AND($I2541="Si",N2541=1),1,IF(AND($I2541="Fisico",N2541=1),1,IF(AND(N2541=1,$I2541="Electronico"),2,IF(N2541=1,VLOOKUP($C2541&amp;"|"&amp;$B2541&amp;"|"&amp;$D2541,Empresas!$C$6:$CC$92,$G2541+6+1,0),0))))</f>
        <v>0</v>
      </c>
      <c r="AF2541" s="147">
        <f>IF(AND($I2541="Si",O2541=1),1,IF(AND($I2541="Fisico",O2541=1),1,IF(AND(O2541=1,$I2541="Electronico"),2,IF(O2541=1,VLOOKUP($C2541&amp;"|"&amp;$B2541&amp;"|"&amp;$D2541,Empresas!$C$6:$CC$92,$G2541+6+1,0),0))))</f>
        <v>0</v>
      </c>
      <c r="AG2541" s="147">
        <f>IF(AND($I2541="Si",P2541=1),1,IF(AND($I2541="Fisico",P2541=1),1,IF(AND(P2541=1,$I2541="Electronico"),2,IF(P2541=1,VLOOKUP($C2541&amp;"|"&amp;$B2541&amp;"|"&amp;$D2541,Empresas!$C$6:$CC$92,$G2541+6+1,0),0))))</f>
        <v>0</v>
      </c>
      <c r="AH2541" s="147">
        <f>IF(AND($I2541="Si",Q2541=1),1,IF(AND($I2541="Fisico",Q2541=1),1,IF(AND(Q2541=1,$I2541="Electronico"),2,IF(Q2541=1,VLOOKUP($C2541&amp;"|"&amp;$B2541&amp;"|"&amp;$D2541,Empresas!$C$6:$CC$92,$G2541+6+1,0),0))))</f>
        <v>0</v>
      </c>
      <c r="AI2541" s="147">
        <f>IF(AND($I2541="Si",R2541=1),1,IF(AND($I2541="Fisico",R2541=1),1,IF(AND(R2541=1,$I2541="Electronico"),2,IF(R2541=1,VLOOKUP($C2541&amp;"|"&amp;$B2541&amp;"|"&amp;$D2541,Empresas!$C$6:$CC$92,$G2541+6+1,0),0))))</f>
        <v>0</v>
      </c>
      <c r="AJ2541" s="147">
        <f>IF(AND($I2541="Si",S2541=1),1,IF(AND($I2541="Fisico",S2541=1),1,IF(AND(S2541=1,$I2541="Electronico"),2,IF(S2541=1,VLOOKUP($C2541&amp;"|"&amp;$B2541&amp;"|"&amp;$D2541,Empresas!$C$6:$CC$92,$G2541+6+1,0),0))))</f>
        <v>0</v>
      </c>
      <c r="AK2541" s="147">
        <f>IF(AND($I2541="Si",T2541=1),1,IF(AND($I2541="Fisico",T2541=1),1,IF(AND(T2541=1,$I2541="Electronico"),2,IF(T2541=1,VLOOKUP($C2541&amp;"|"&amp;$B2541&amp;"|"&amp;$D2541,Empresas!$C$6:$CC$92,$G2541+6+1,0),0))))</f>
        <v>0</v>
      </c>
      <c r="AL2541" s="147">
        <f>IF(AND($I2541="Si",U2541=1),1,IF(AND($I2541="Fisico",U2541=1),1,IF(AND(U2541=1,$I2541="Electronico"),2,IF(U2541=1,VLOOKUP($C2541&amp;"|"&amp;$B2541&amp;"|"&amp;$D2541,Empresas!$C$6:$CC$92,$G2541+6+1,0),0))))</f>
        <v>0</v>
      </c>
      <c r="AM2541" s="149">
        <f t="shared" si="411"/>
        <v>0</v>
      </c>
      <c r="AN2541" s="149">
        <f t="shared" si="412"/>
        <v>0</v>
      </c>
      <c r="AO2541" s="152">
        <f t="shared" si="413"/>
        <v>0</v>
      </c>
    </row>
    <row r="2542" spans="1:41" x14ac:dyDescent="0.25">
      <c r="A2542" s="140" t="str">
        <f>VLOOKUP(D2542,Empresas!$D$7:$F$91,3,0)</f>
        <v>Omar</v>
      </c>
      <c r="B2542" s="141" t="str">
        <f>VLOOKUP(D2542,Empresas!$D$7:$G$91,4,0)</f>
        <v>Jhony</v>
      </c>
      <c r="C2542" s="141" t="s">
        <v>544</v>
      </c>
      <c r="D2542" s="141" t="s">
        <v>492</v>
      </c>
      <c r="E2542" s="141" t="str">
        <f>VLOOKUP(D2542,Empresas!$D$7:$E$92,2,0)</f>
        <v>ADMINISTRADORA COMPUPLAZA S.A.C.</v>
      </c>
      <c r="F2542" s="141" t="s">
        <v>177</v>
      </c>
      <c r="G2542" s="142">
        <f t="shared" si="417"/>
        <v>55</v>
      </c>
      <c r="H2542" s="142" t="str">
        <f>VLOOKUP(D2542,Empresas!$D$6:$L$92,7,0)</f>
        <v>Mensual</v>
      </c>
      <c r="I2542" s="141" t="str">
        <f>VLOOKUP(VLOOKUP(D2542&amp;"|"&amp;B2542,Empresas!$I$7:$CB$92,G2542,0),Tablas!$A$8:$B$10,2,0)</f>
        <v>No aplica</v>
      </c>
      <c r="J2542" s="78"/>
      <c r="K2542" s="78"/>
      <c r="L2542" s="78"/>
      <c r="M2542" s="78"/>
      <c r="N2542" s="78"/>
      <c r="O2542" s="78"/>
      <c r="P2542" s="78"/>
      <c r="Q2542" s="78"/>
      <c r="R2542" s="78"/>
      <c r="S2542" s="78"/>
      <c r="T2542" s="78"/>
      <c r="U2542" s="78"/>
      <c r="V2542" s="78" t="str">
        <f>VLOOKUP(D2542,Empresas!$D$7:$CF$91,81,0)</f>
        <v>A</v>
      </c>
      <c r="W2542" s="78" t="str">
        <f>VLOOKUP(D2542,Empresas!$D$7:$M$91,10,0)</f>
        <v>Mype</v>
      </c>
      <c r="X2542" s="69" t="str">
        <f t="shared" si="409"/>
        <v>NO</v>
      </c>
      <c r="Y2542" s="153" t="str">
        <f t="shared" si="410"/>
        <v>No aplica</v>
      </c>
      <c r="Z2542" s="147">
        <f>IF(Y2542="No aplica",0,IF(I2542="no",0,IF(I2542="No aplica",0,IF(I2542="Si",1,IF(I2542="Fisico",1,IF(I2542="Electronico",2,VLOOKUP(C2542&amp;"|"&amp;B2542&amp;"|"&amp;D2542,Empresas!$C$6:$CC$92,G2542+6+1,0)))))))</f>
        <v>0</v>
      </c>
      <c r="AA2542" s="147">
        <f>IF(AND($I2542="Si",J2542=1),1,IF(AND($I2542="Fisico",J2542=1),1,IF(AND(J2542=1,$I2542="Electronico"),2,IF(J2542=1,VLOOKUP($C2542&amp;"|"&amp;$B2542&amp;"|"&amp;$D2542,Empresas!$C$6:$CC$92,$G2542+6+1,0),0))))</f>
        <v>0</v>
      </c>
      <c r="AB2542" s="147">
        <f>IF(AND($I2542="Si",K2542=1),1,IF(AND($I2542="Fisico",K2542=1),1,IF(AND(K2542=1,$I2542="Electronico"),2,IF(K2542=1,VLOOKUP($C2542&amp;"|"&amp;$B2542&amp;"|"&amp;$D2542,Empresas!$C$6:$CC$92,$G2542+6+1,0),0))))</f>
        <v>0</v>
      </c>
      <c r="AC2542" s="147">
        <f>IF(AND($I2542="Si",L2542=1),1,IF(AND($I2542="Fisico",L2542=1),1,IF(AND(L2542=1,$I2542="Electronico"),2,IF(L2542=1,VLOOKUP($C2542&amp;"|"&amp;$B2542&amp;"|"&amp;$D2542,Empresas!$C$6:$CC$92,$G2542+6+1,0),0))))</f>
        <v>0</v>
      </c>
      <c r="AD2542" s="147">
        <f>IF(AND($I2542="Si",M2542=1),1,IF(AND($I2542="Fisico",M2542=1),1,IF(AND(M2542=1,$I2542="Electronico"),2,IF(M2542=1,VLOOKUP($C2542&amp;"|"&amp;$B2542&amp;"|"&amp;$D2542,Empresas!$C$6:$CC$92,$G2542+6+1,0),0))))</f>
        <v>0</v>
      </c>
      <c r="AE2542" s="147">
        <f>IF(AND($I2542="Si",N2542=1),1,IF(AND($I2542="Fisico",N2542=1),1,IF(AND(N2542=1,$I2542="Electronico"),2,IF(N2542=1,VLOOKUP($C2542&amp;"|"&amp;$B2542&amp;"|"&amp;$D2542,Empresas!$C$6:$CC$92,$G2542+6+1,0),0))))</f>
        <v>0</v>
      </c>
      <c r="AF2542" s="147">
        <f>IF(AND($I2542="Si",O2542=1),1,IF(AND($I2542="Fisico",O2542=1),1,IF(AND(O2542=1,$I2542="Electronico"),2,IF(O2542=1,VLOOKUP($C2542&amp;"|"&amp;$B2542&amp;"|"&amp;$D2542,Empresas!$C$6:$CC$92,$G2542+6+1,0),0))))</f>
        <v>0</v>
      </c>
      <c r="AG2542" s="147">
        <f>IF(AND($I2542="Si",P2542=1),1,IF(AND($I2542="Fisico",P2542=1),1,IF(AND(P2542=1,$I2542="Electronico"),2,IF(P2542=1,VLOOKUP($C2542&amp;"|"&amp;$B2542&amp;"|"&amp;$D2542,Empresas!$C$6:$CC$92,$G2542+6+1,0),0))))</f>
        <v>0</v>
      </c>
      <c r="AH2542" s="147">
        <f>IF(AND($I2542="Si",Q2542=1),1,IF(AND($I2542="Fisico",Q2542=1),1,IF(AND(Q2542=1,$I2542="Electronico"),2,IF(Q2542=1,VLOOKUP($C2542&amp;"|"&amp;$B2542&amp;"|"&amp;$D2542,Empresas!$C$6:$CC$92,$G2542+6+1,0),0))))</f>
        <v>0</v>
      </c>
      <c r="AI2542" s="147">
        <f>IF(AND($I2542="Si",R2542=1),1,IF(AND($I2542="Fisico",R2542=1),1,IF(AND(R2542=1,$I2542="Electronico"),2,IF(R2542=1,VLOOKUP($C2542&amp;"|"&amp;$B2542&amp;"|"&amp;$D2542,Empresas!$C$6:$CC$92,$G2542+6+1,0),0))))</f>
        <v>0</v>
      </c>
      <c r="AJ2542" s="147">
        <f>IF(AND($I2542="Si",S2542=1),1,IF(AND($I2542="Fisico",S2542=1),1,IF(AND(S2542=1,$I2542="Electronico"),2,IF(S2542=1,VLOOKUP($C2542&amp;"|"&amp;$B2542&amp;"|"&amp;$D2542,Empresas!$C$6:$CC$92,$G2542+6+1,0),0))))</f>
        <v>0</v>
      </c>
      <c r="AK2542" s="147">
        <f>IF(AND($I2542="Si",T2542=1),1,IF(AND($I2542="Fisico",T2542=1),1,IF(AND(T2542=1,$I2542="Electronico"),2,IF(T2542=1,VLOOKUP($C2542&amp;"|"&amp;$B2542&amp;"|"&amp;$D2542,Empresas!$C$6:$CC$92,$G2542+6+1,0),0))))</f>
        <v>0</v>
      </c>
      <c r="AL2542" s="147">
        <f>IF(AND($I2542="Si",U2542=1),1,IF(AND($I2542="Fisico",U2542=1),1,IF(AND(U2542=1,$I2542="Electronico"),2,IF(U2542=1,VLOOKUP($C2542&amp;"|"&amp;$B2542&amp;"|"&amp;$D2542,Empresas!$C$6:$CC$92,$G2542+6+1,0),0))))</f>
        <v>0</v>
      </c>
      <c r="AM2542" s="149">
        <f t="shared" si="411"/>
        <v>0</v>
      </c>
      <c r="AN2542" s="149">
        <f t="shared" si="412"/>
        <v>0</v>
      </c>
      <c r="AO2542" s="152">
        <f t="shared" si="413"/>
        <v>0</v>
      </c>
    </row>
    <row r="2543" spans="1:41" x14ac:dyDescent="0.25">
      <c r="A2543" s="140" t="str">
        <f>VLOOKUP(D2543,Empresas!$D$7:$F$91,3,0)</f>
        <v>Omar</v>
      </c>
      <c r="B2543" s="141" t="str">
        <f>VLOOKUP(D2543,Empresas!$D$7:$G$91,4,0)</f>
        <v>Jhony</v>
      </c>
      <c r="C2543" s="141" t="s">
        <v>544</v>
      </c>
      <c r="D2543" s="141" t="s">
        <v>492</v>
      </c>
      <c r="E2543" s="141" t="str">
        <f>VLOOKUP(D2543,Empresas!$D$7:$E$92,2,0)</f>
        <v>ADMINISTRADORA COMPUPLAZA S.A.C.</v>
      </c>
      <c r="F2543" s="141" t="s">
        <v>178</v>
      </c>
      <c r="G2543" s="142">
        <f t="shared" si="417"/>
        <v>56</v>
      </c>
      <c r="H2543" s="142" t="str">
        <f>VLOOKUP(D2543,Empresas!$D$6:$L$92,7,0)</f>
        <v>Mensual</v>
      </c>
      <c r="I2543" s="141" t="str">
        <f>VLOOKUP(VLOOKUP(D2543&amp;"|"&amp;B2543,Empresas!$I$7:$CB$92,G2543,0),Tablas!$A$8:$B$10,2,0)</f>
        <v>No aplica</v>
      </c>
      <c r="J2543" s="78"/>
      <c r="K2543" s="78"/>
      <c r="L2543" s="78"/>
      <c r="M2543" s="78"/>
      <c r="N2543" s="78"/>
      <c r="O2543" s="78"/>
      <c r="P2543" s="78"/>
      <c r="Q2543" s="78"/>
      <c r="R2543" s="78"/>
      <c r="S2543" s="78"/>
      <c r="T2543" s="78"/>
      <c r="U2543" s="78"/>
      <c r="V2543" s="78" t="str">
        <f>VLOOKUP(D2543,Empresas!$D$7:$CF$91,81,0)</f>
        <v>A</v>
      </c>
      <c r="W2543" s="78" t="str">
        <f>VLOOKUP(D2543,Empresas!$D$7:$M$91,10,0)</f>
        <v>Mype</v>
      </c>
      <c r="X2543" s="69" t="str">
        <f t="shared" si="409"/>
        <v>SI</v>
      </c>
      <c r="Y2543" s="153" t="str">
        <f t="shared" si="410"/>
        <v>No aplica</v>
      </c>
      <c r="Z2543" s="147">
        <f>IF(Y2543="No aplica",0,IF(I2543="no",0,IF(I2543="No aplica",0,IF(I2543="Si",1,IF(I2543="Fisico",1,IF(I2543="Electronico",2,VLOOKUP(C2543&amp;"|"&amp;B2543&amp;"|"&amp;D2543,Empresas!$C$6:$CC$92,G2543+6+1,0)))))))</f>
        <v>0</v>
      </c>
      <c r="AA2543" s="147">
        <f>IF(AND($I2543="Si",J2543=1),1,IF(AND($I2543="Fisico",J2543=1),1,IF(AND(J2543=1,$I2543="Electronico"),2,IF(J2543=1,VLOOKUP($C2543&amp;"|"&amp;$B2543&amp;"|"&amp;$D2543,Empresas!$C$6:$CC$92,$G2543+6+1,0),0))))</f>
        <v>0</v>
      </c>
      <c r="AB2543" s="147">
        <f>IF(AND($I2543="Si",K2543=1),1,IF(AND($I2543="Fisico",K2543=1),1,IF(AND(K2543=1,$I2543="Electronico"),2,IF(K2543=1,VLOOKUP($C2543&amp;"|"&amp;$B2543&amp;"|"&amp;$D2543,Empresas!$C$6:$CC$92,$G2543+6+1,0),0))))</f>
        <v>0</v>
      </c>
      <c r="AC2543" s="147">
        <f>IF(AND($I2543="Si",L2543=1),1,IF(AND($I2543="Fisico",L2543=1),1,IF(AND(L2543=1,$I2543="Electronico"),2,IF(L2543=1,VLOOKUP($C2543&amp;"|"&amp;$B2543&amp;"|"&amp;$D2543,Empresas!$C$6:$CC$92,$G2543+6+1,0),0))))</f>
        <v>0</v>
      </c>
      <c r="AD2543" s="147">
        <f>IF(AND($I2543="Si",M2543=1),1,IF(AND($I2543="Fisico",M2543=1),1,IF(AND(M2543=1,$I2543="Electronico"),2,IF(M2543=1,VLOOKUP($C2543&amp;"|"&amp;$B2543&amp;"|"&amp;$D2543,Empresas!$C$6:$CC$92,$G2543+6+1,0),0))))</f>
        <v>0</v>
      </c>
      <c r="AE2543" s="147">
        <f>IF(AND($I2543="Si",N2543=1),1,IF(AND($I2543="Fisico",N2543=1),1,IF(AND(N2543=1,$I2543="Electronico"),2,IF(N2543=1,VLOOKUP($C2543&amp;"|"&amp;$B2543&amp;"|"&amp;$D2543,Empresas!$C$6:$CC$92,$G2543+6+1,0),0))))</f>
        <v>0</v>
      </c>
      <c r="AF2543" s="147">
        <f>IF(AND($I2543="Si",O2543=1),1,IF(AND($I2543="Fisico",O2543=1),1,IF(AND(O2543=1,$I2543="Electronico"),2,IF(O2543=1,VLOOKUP($C2543&amp;"|"&amp;$B2543&amp;"|"&amp;$D2543,Empresas!$C$6:$CC$92,$G2543+6+1,0),0))))</f>
        <v>0</v>
      </c>
      <c r="AG2543" s="147">
        <f>IF(AND($I2543="Si",P2543=1),1,IF(AND($I2543="Fisico",P2543=1),1,IF(AND(P2543=1,$I2543="Electronico"),2,IF(P2543=1,VLOOKUP($C2543&amp;"|"&amp;$B2543&amp;"|"&amp;$D2543,Empresas!$C$6:$CC$92,$G2543+6+1,0),0))))</f>
        <v>0</v>
      </c>
      <c r="AH2543" s="147">
        <f>IF(AND($I2543="Si",Q2543=1),1,IF(AND($I2543="Fisico",Q2543=1),1,IF(AND(Q2543=1,$I2543="Electronico"),2,IF(Q2543=1,VLOOKUP($C2543&amp;"|"&amp;$B2543&amp;"|"&amp;$D2543,Empresas!$C$6:$CC$92,$G2543+6+1,0),0))))</f>
        <v>0</v>
      </c>
      <c r="AI2543" s="147">
        <f>IF(AND($I2543="Si",R2543=1),1,IF(AND($I2543="Fisico",R2543=1),1,IF(AND(R2543=1,$I2543="Electronico"),2,IF(R2543=1,VLOOKUP($C2543&amp;"|"&amp;$B2543&amp;"|"&amp;$D2543,Empresas!$C$6:$CC$92,$G2543+6+1,0),0))))</f>
        <v>0</v>
      </c>
      <c r="AJ2543" s="147">
        <f>IF(AND($I2543="Si",S2543=1),1,IF(AND($I2543="Fisico",S2543=1),1,IF(AND(S2543=1,$I2543="Electronico"),2,IF(S2543=1,VLOOKUP($C2543&amp;"|"&amp;$B2543&amp;"|"&amp;$D2543,Empresas!$C$6:$CC$92,$G2543+6+1,0),0))))</f>
        <v>0</v>
      </c>
      <c r="AK2543" s="147">
        <f>IF(AND($I2543="Si",T2543=1),1,IF(AND($I2543="Fisico",T2543=1),1,IF(AND(T2543=1,$I2543="Electronico"),2,IF(T2543=1,VLOOKUP($C2543&amp;"|"&amp;$B2543&amp;"|"&amp;$D2543,Empresas!$C$6:$CC$92,$G2543+6+1,0),0))))</f>
        <v>0</v>
      </c>
      <c r="AL2543" s="147">
        <f>IF(AND($I2543="Si",U2543=1),1,IF(AND($I2543="Fisico",U2543=1),1,IF(AND(U2543=1,$I2543="Electronico"),2,IF(U2543=1,VLOOKUP($C2543&amp;"|"&amp;$B2543&amp;"|"&amp;$D2543,Empresas!$C$6:$CC$92,$G2543+6+1,0),0))))</f>
        <v>0</v>
      </c>
      <c r="AM2543" s="149">
        <f t="shared" si="411"/>
        <v>0</v>
      </c>
      <c r="AN2543" s="149">
        <f t="shared" si="412"/>
        <v>0</v>
      </c>
      <c r="AO2543" s="152">
        <f t="shared" si="413"/>
        <v>0</v>
      </c>
    </row>
    <row r="2544" spans="1:41" x14ac:dyDescent="0.25">
      <c r="A2544" s="140" t="str">
        <f>VLOOKUP(D2544,Empresas!$D$7:$F$91,3,0)</f>
        <v>Omar</v>
      </c>
      <c r="B2544" s="141" t="str">
        <f>VLOOKUP(D2544,Empresas!$D$7:$G$91,4,0)</f>
        <v>Jhony</v>
      </c>
      <c r="C2544" s="141" t="s">
        <v>544</v>
      </c>
      <c r="D2544" s="141" t="s">
        <v>492</v>
      </c>
      <c r="E2544" s="141" t="str">
        <f>VLOOKUP(D2544,Empresas!$D$7:$E$92,2,0)</f>
        <v>ADMINISTRADORA COMPUPLAZA S.A.C.</v>
      </c>
      <c r="F2544" s="141" t="s">
        <v>179</v>
      </c>
      <c r="G2544" s="142">
        <f t="shared" si="417"/>
        <v>57</v>
      </c>
      <c r="H2544" s="142" t="str">
        <f>VLOOKUP(D2544,Empresas!$D$6:$L$92,7,0)</f>
        <v>Mensual</v>
      </c>
      <c r="I2544" s="141" t="str">
        <f>VLOOKUP(VLOOKUP(D2544&amp;"|"&amp;B2544,Empresas!$I$7:$CB$92,G2544,0),Tablas!$A$8:$B$10,2,0)</f>
        <v>No aplica</v>
      </c>
      <c r="J2544" s="78"/>
      <c r="K2544" s="78"/>
      <c r="L2544" s="78"/>
      <c r="M2544" s="78"/>
      <c r="N2544" s="78"/>
      <c r="O2544" s="78"/>
      <c r="P2544" s="78"/>
      <c r="Q2544" s="78"/>
      <c r="R2544" s="78"/>
      <c r="S2544" s="78"/>
      <c r="T2544" s="78"/>
      <c r="U2544" s="78"/>
      <c r="V2544" s="78" t="str">
        <f>VLOOKUP(D2544,Empresas!$D$7:$CF$91,81,0)</f>
        <v>A</v>
      </c>
      <c r="W2544" s="78" t="str">
        <f>VLOOKUP(D2544,Empresas!$D$7:$M$91,10,0)</f>
        <v>Mype</v>
      </c>
      <c r="X2544" s="69" t="str">
        <f t="shared" si="409"/>
        <v>NO</v>
      </c>
      <c r="Y2544" s="153" t="str">
        <f t="shared" si="410"/>
        <v>No aplica</v>
      </c>
      <c r="Z2544" s="147">
        <f>IF(Y2544="No aplica",0,IF(I2544="no",0,IF(I2544="No aplica",0,IF(I2544="Si",1,IF(I2544="Fisico",1,IF(I2544="Electronico",2,VLOOKUP(C2544&amp;"|"&amp;B2544&amp;"|"&amp;D2544,Empresas!$C$6:$CC$92,G2544+6+1,0)))))))</f>
        <v>0</v>
      </c>
      <c r="AA2544" s="147">
        <f>IF(AND($I2544="Si",J2544=1),1,IF(AND($I2544="Fisico",J2544=1),1,IF(AND(J2544=1,$I2544="Electronico"),2,IF(J2544=1,VLOOKUP($C2544&amp;"|"&amp;$B2544&amp;"|"&amp;$D2544,Empresas!$C$6:$CC$92,$G2544+6+1,0),0))))</f>
        <v>0</v>
      </c>
      <c r="AB2544" s="147">
        <f>IF(AND($I2544="Si",K2544=1),1,IF(AND($I2544="Fisico",K2544=1),1,IF(AND(K2544=1,$I2544="Electronico"),2,IF(K2544=1,VLOOKUP($C2544&amp;"|"&amp;$B2544&amp;"|"&amp;$D2544,Empresas!$C$6:$CC$92,$G2544+6+1,0),0))))</f>
        <v>0</v>
      </c>
      <c r="AC2544" s="147">
        <f>IF(AND($I2544="Si",L2544=1),1,IF(AND($I2544="Fisico",L2544=1),1,IF(AND(L2544=1,$I2544="Electronico"),2,IF(L2544=1,VLOOKUP($C2544&amp;"|"&amp;$B2544&amp;"|"&amp;$D2544,Empresas!$C$6:$CC$92,$G2544+6+1,0),0))))</f>
        <v>0</v>
      </c>
      <c r="AD2544" s="147">
        <f>IF(AND($I2544="Si",M2544=1),1,IF(AND($I2544="Fisico",M2544=1),1,IF(AND(M2544=1,$I2544="Electronico"),2,IF(M2544=1,VLOOKUP($C2544&amp;"|"&amp;$B2544&amp;"|"&amp;$D2544,Empresas!$C$6:$CC$92,$G2544+6+1,0),0))))</f>
        <v>0</v>
      </c>
      <c r="AE2544" s="147">
        <f>IF(AND($I2544="Si",N2544=1),1,IF(AND($I2544="Fisico",N2544=1),1,IF(AND(N2544=1,$I2544="Electronico"),2,IF(N2544=1,VLOOKUP($C2544&amp;"|"&amp;$B2544&amp;"|"&amp;$D2544,Empresas!$C$6:$CC$92,$G2544+6+1,0),0))))</f>
        <v>0</v>
      </c>
      <c r="AF2544" s="147">
        <f>IF(AND($I2544="Si",O2544=1),1,IF(AND($I2544="Fisico",O2544=1),1,IF(AND(O2544=1,$I2544="Electronico"),2,IF(O2544=1,VLOOKUP($C2544&amp;"|"&amp;$B2544&amp;"|"&amp;$D2544,Empresas!$C$6:$CC$92,$G2544+6+1,0),0))))</f>
        <v>0</v>
      </c>
      <c r="AG2544" s="147">
        <f>IF(AND($I2544="Si",P2544=1),1,IF(AND($I2544="Fisico",P2544=1),1,IF(AND(P2544=1,$I2544="Electronico"),2,IF(P2544=1,VLOOKUP($C2544&amp;"|"&amp;$B2544&amp;"|"&amp;$D2544,Empresas!$C$6:$CC$92,$G2544+6+1,0),0))))</f>
        <v>0</v>
      </c>
      <c r="AH2544" s="147">
        <f>IF(AND($I2544="Si",Q2544=1),1,IF(AND($I2544="Fisico",Q2544=1),1,IF(AND(Q2544=1,$I2544="Electronico"),2,IF(Q2544=1,VLOOKUP($C2544&amp;"|"&amp;$B2544&amp;"|"&amp;$D2544,Empresas!$C$6:$CC$92,$G2544+6+1,0),0))))</f>
        <v>0</v>
      </c>
      <c r="AI2544" s="147">
        <f>IF(AND($I2544="Si",R2544=1),1,IF(AND($I2544="Fisico",R2544=1),1,IF(AND(R2544=1,$I2544="Electronico"),2,IF(R2544=1,VLOOKUP($C2544&amp;"|"&amp;$B2544&amp;"|"&amp;$D2544,Empresas!$C$6:$CC$92,$G2544+6+1,0),0))))</f>
        <v>0</v>
      </c>
      <c r="AJ2544" s="147">
        <f>IF(AND($I2544="Si",S2544=1),1,IF(AND($I2544="Fisico",S2544=1),1,IF(AND(S2544=1,$I2544="Electronico"),2,IF(S2544=1,VLOOKUP($C2544&amp;"|"&amp;$B2544&amp;"|"&amp;$D2544,Empresas!$C$6:$CC$92,$G2544+6+1,0),0))))</f>
        <v>0</v>
      </c>
      <c r="AK2544" s="147">
        <f>IF(AND($I2544="Si",T2544=1),1,IF(AND($I2544="Fisico",T2544=1),1,IF(AND(T2544=1,$I2544="Electronico"),2,IF(T2544=1,VLOOKUP($C2544&amp;"|"&amp;$B2544&amp;"|"&amp;$D2544,Empresas!$C$6:$CC$92,$G2544+6+1,0),0))))</f>
        <v>0</v>
      </c>
      <c r="AL2544" s="147">
        <f>IF(AND($I2544="Si",U2544=1),1,IF(AND($I2544="Fisico",U2544=1),1,IF(AND(U2544=1,$I2544="Electronico"),2,IF(U2544=1,VLOOKUP($C2544&amp;"|"&amp;$B2544&amp;"|"&amp;$D2544,Empresas!$C$6:$CC$92,$G2544+6+1,0),0))))</f>
        <v>0</v>
      </c>
      <c r="AM2544" s="149">
        <f t="shared" si="411"/>
        <v>0</v>
      </c>
      <c r="AN2544" s="149">
        <f t="shared" si="412"/>
        <v>0</v>
      </c>
      <c r="AO2544" s="152">
        <f t="shared" si="413"/>
        <v>0</v>
      </c>
    </row>
    <row r="2545" spans="1:41" x14ac:dyDescent="0.25">
      <c r="A2545" s="140" t="str">
        <f>VLOOKUP(D2545,Empresas!$D$7:$F$91,3,0)</f>
        <v>Omar</v>
      </c>
      <c r="B2545" s="141" t="str">
        <f>VLOOKUP(D2545,Empresas!$D$7:$G$91,4,0)</f>
        <v>Jhony</v>
      </c>
      <c r="C2545" s="141" t="s">
        <v>544</v>
      </c>
      <c r="D2545" s="141" t="s">
        <v>492</v>
      </c>
      <c r="E2545" s="141" t="str">
        <f>VLOOKUP(D2545,Empresas!$D$7:$E$92,2,0)</f>
        <v>ADMINISTRADORA COMPUPLAZA S.A.C.</v>
      </c>
      <c r="F2545" s="141" t="s">
        <v>180</v>
      </c>
      <c r="G2545" s="142">
        <f t="shared" si="417"/>
        <v>58</v>
      </c>
      <c r="H2545" s="142" t="str">
        <f>VLOOKUP(D2545,Empresas!$D$6:$L$92,7,0)</f>
        <v>Mensual</v>
      </c>
      <c r="I2545" s="141" t="str">
        <f>VLOOKUP(VLOOKUP(D2545&amp;"|"&amp;B2545,Empresas!$I$7:$CB$92,G2545,0),Tablas!$A$8:$B$10,2,0)</f>
        <v>No aplica</v>
      </c>
      <c r="J2545" s="78"/>
      <c r="K2545" s="78"/>
      <c r="L2545" s="78"/>
      <c r="M2545" s="78"/>
      <c r="N2545" s="78"/>
      <c r="O2545" s="78"/>
      <c r="P2545" s="78"/>
      <c r="Q2545" s="78"/>
      <c r="R2545" s="78"/>
      <c r="S2545" s="78"/>
      <c r="T2545" s="78"/>
      <c r="U2545" s="78"/>
      <c r="V2545" s="78" t="str">
        <f>VLOOKUP(D2545,Empresas!$D$7:$CF$91,81,0)</f>
        <v>A</v>
      </c>
      <c r="W2545" s="78" t="str">
        <f>VLOOKUP(D2545,Empresas!$D$7:$M$91,10,0)</f>
        <v>Mype</v>
      </c>
      <c r="X2545" s="69" t="str">
        <f t="shared" si="409"/>
        <v>NO</v>
      </c>
      <c r="Y2545" s="153" t="str">
        <f t="shared" si="410"/>
        <v>No aplica</v>
      </c>
      <c r="Z2545" s="147">
        <f>IF(Y2545="No aplica",0,IF(I2545="no",0,IF(I2545="No aplica",0,IF(I2545="Si",1,IF(I2545="Fisico",1,IF(I2545="Electronico",2,VLOOKUP(C2545&amp;"|"&amp;B2545&amp;"|"&amp;D2545,Empresas!$C$6:$CC$92,G2545+6+1,0)))))))</f>
        <v>0</v>
      </c>
      <c r="AA2545" s="147">
        <f>IF(AND($I2545="Si",J2545=1),1,IF(AND($I2545="Fisico",J2545=1),1,IF(AND(J2545=1,$I2545="Electronico"),2,IF(J2545=1,VLOOKUP($C2545&amp;"|"&amp;$B2545&amp;"|"&amp;$D2545,Empresas!$C$6:$CC$92,$G2545+6+1,0),0))))</f>
        <v>0</v>
      </c>
      <c r="AB2545" s="147">
        <f>IF(AND($I2545="Si",K2545=1),1,IF(AND($I2545="Fisico",K2545=1),1,IF(AND(K2545=1,$I2545="Electronico"),2,IF(K2545=1,VLOOKUP($C2545&amp;"|"&amp;$B2545&amp;"|"&amp;$D2545,Empresas!$C$6:$CC$92,$G2545+6+1,0),0))))</f>
        <v>0</v>
      </c>
      <c r="AC2545" s="147">
        <f>IF(AND($I2545="Si",L2545=1),1,IF(AND($I2545="Fisico",L2545=1),1,IF(AND(L2545=1,$I2545="Electronico"),2,IF(L2545=1,VLOOKUP($C2545&amp;"|"&amp;$B2545&amp;"|"&amp;$D2545,Empresas!$C$6:$CC$92,$G2545+6+1,0),0))))</f>
        <v>0</v>
      </c>
      <c r="AD2545" s="147">
        <f>IF(AND($I2545="Si",M2545=1),1,IF(AND($I2545="Fisico",M2545=1),1,IF(AND(M2545=1,$I2545="Electronico"),2,IF(M2545=1,VLOOKUP($C2545&amp;"|"&amp;$B2545&amp;"|"&amp;$D2545,Empresas!$C$6:$CC$92,$G2545+6+1,0),0))))</f>
        <v>0</v>
      </c>
      <c r="AE2545" s="147">
        <f>IF(AND($I2545="Si",N2545=1),1,IF(AND($I2545="Fisico",N2545=1),1,IF(AND(N2545=1,$I2545="Electronico"),2,IF(N2545=1,VLOOKUP($C2545&amp;"|"&amp;$B2545&amp;"|"&amp;$D2545,Empresas!$C$6:$CC$92,$G2545+6+1,0),0))))</f>
        <v>0</v>
      </c>
      <c r="AF2545" s="147">
        <f>IF(AND($I2545="Si",O2545=1),1,IF(AND($I2545="Fisico",O2545=1),1,IF(AND(O2545=1,$I2545="Electronico"),2,IF(O2545=1,VLOOKUP($C2545&amp;"|"&amp;$B2545&amp;"|"&amp;$D2545,Empresas!$C$6:$CC$92,$G2545+6+1,0),0))))</f>
        <v>0</v>
      </c>
      <c r="AG2545" s="147">
        <f>IF(AND($I2545="Si",P2545=1),1,IF(AND($I2545="Fisico",P2545=1),1,IF(AND(P2545=1,$I2545="Electronico"),2,IF(P2545=1,VLOOKUP($C2545&amp;"|"&amp;$B2545&amp;"|"&amp;$D2545,Empresas!$C$6:$CC$92,$G2545+6+1,0),0))))</f>
        <v>0</v>
      </c>
      <c r="AH2545" s="147">
        <f>IF(AND($I2545="Si",Q2545=1),1,IF(AND($I2545="Fisico",Q2545=1),1,IF(AND(Q2545=1,$I2545="Electronico"),2,IF(Q2545=1,VLOOKUP($C2545&amp;"|"&amp;$B2545&amp;"|"&amp;$D2545,Empresas!$C$6:$CC$92,$G2545+6+1,0),0))))</f>
        <v>0</v>
      </c>
      <c r="AI2545" s="147">
        <f>IF(AND($I2545="Si",R2545=1),1,IF(AND($I2545="Fisico",R2545=1),1,IF(AND(R2545=1,$I2545="Electronico"),2,IF(R2545=1,VLOOKUP($C2545&amp;"|"&amp;$B2545&amp;"|"&amp;$D2545,Empresas!$C$6:$CC$92,$G2545+6+1,0),0))))</f>
        <v>0</v>
      </c>
      <c r="AJ2545" s="147">
        <f>IF(AND($I2545="Si",S2545=1),1,IF(AND($I2545="Fisico",S2545=1),1,IF(AND(S2545=1,$I2545="Electronico"),2,IF(S2545=1,VLOOKUP($C2545&amp;"|"&amp;$B2545&amp;"|"&amp;$D2545,Empresas!$C$6:$CC$92,$G2545+6+1,0),0))))</f>
        <v>0</v>
      </c>
      <c r="AK2545" s="147">
        <f>IF(AND($I2545="Si",T2545=1),1,IF(AND($I2545="Fisico",T2545=1),1,IF(AND(T2545=1,$I2545="Electronico"),2,IF(T2545=1,VLOOKUP($C2545&amp;"|"&amp;$B2545&amp;"|"&amp;$D2545,Empresas!$C$6:$CC$92,$G2545+6+1,0),0))))</f>
        <v>0</v>
      </c>
      <c r="AL2545" s="147">
        <f>IF(AND($I2545="Si",U2545=1),1,IF(AND($I2545="Fisico",U2545=1),1,IF(AND(U2545=1,$I2545="Electronico"),2,IF(U2545=1,VLOOKUP($C2545&amp;"|"&amp;$B2545&amp;"|"&amp;$D2545,Empresas!$C$6:$CC$92,$G2545+6+1,0),0))))</f>
        <v>0</v>
      </c>
      <c r="AM2545" s="149">
        <f t="shared" si="411"/>
        <v>0</v>
      </c>
      <c r="AN2545" s="149">
        <f t="shared" si="412"/>
        <v>0</v>
      </c>
      <c r="AO2545" s="152">
        <f t="shared" si="413"/>
        <v>0</v>
      </c>
    </row>
    <row r="2546" spans="1:41" x14ac:dyDescent="0.25">
      <c r="A2546" s="140" t="str">
        <f>VLOOKUP(D2546,Empresas!$D$7:$F$91,3,0)</f>
        <v>Omar</v>
      </c>
      <c r="B2546" s="141" t="str">
        <f>VLOOKUP(D2546,Empresas!$D$7:$G$91,4,0)</f>
        <v>Jhony</v>
      </c>
      <c r="C2546" s="141" t="s">
        <v>544</v>
      </c>
      <c r="D2546" s="141" t="s">
        <v>492</v>
      </c>
      <c r="E2546" s="141" t="str">
        <f>VLOOKUP(D2546,Empresas!$D$7:$E$92,2,0)</f>
        <v>ADMINISTRADORA COMPUPLAZA S.A.C.</v>
      </c>
      <c r="F2546" s="141" t="s">
        <v>181</v>
      </c>
      <c r="G2546" s="142">
        <f t="shared" si="417"/>
        <v>59</v>
      </c>
      <c r="H2546" s="142" t="str">
        <f>VLOOKUP(D2546,Empresas!$D$6:$L$92,7,0)</f>
        <v>Mensual</v>
      </c>
      <c r="I2546" s="141" t="str">
        <f>VLOOKUP(VLOOKUP(D2546&amp;"|"&amp;B2546,Empresas!$I$7:$CB$92,G2546,0),Tablas!$A$8:$B$10,2,0)</f>
        <v>No aplica</v>
      </c>
      <c r="J2546" s="78"/>
      <c r="K2546" s="78"/>
      <c r="L2546" s="78"/>
      <c r="M2546" s="78"/>
      <c r="N2546" s="78"/>
      <c r="O2546" s="78"/>
      <c r="P2546" s="78"/>
      <c r="Q2546" s="78"/>
      <c r="R2546" s="78"/>
      <c r="S2546" s="78"/>
      <c r="T2546" s="78"/>
      <c r="U2546" s="78"/>
      <c r="V2546" s="78" t="str">
        <f>VLOOKUP(D2546,Empresas!$D$7:$CF$91,81,0)</f>
        <v>A</v>
      </c>
      <c r="W2546" s="78" t="str">
        <f>VLOOKUP(D2546,Empresas!$D$7:$M$91,10,0)</f>
        <v>Mype</v>
      </c>
      <c r="X2546" s="69" t="str">
        <f t="shared" si="409"/>
        <v>NO</v>
      </c>
      <c r="Y2546" s="153" t="str">
        <f t="shared" si="410"/>
        <v>No aplica</v>
      </c>
      <c r="Z2546" s="147">
        <f>IF(Y2546="No aplica",0,IF(I2546="no",0,IF(I2546="No aplica",0,IF(I2546="Si",1,IF(I2546="Fisico",1,IF(I2546="Electronico",2,VLOOKUP(C2546&amp;"|"&amp;B2546&amp;"|"&amp;D2546,Empresas!$C$6:$CC$92,G2546+6+1,0)))))))</f>
        <v>0</v>
      </c>
      <c r="AA2546" s="147">
        <f>IF(AND($I2546="Si",J2546=1),1,IF(AND($I2546="Fisico",J2546=1),1,IF(AND(J2546=1,$I2546="Electronico"),2,IF(J2546=1,VLOOKUP($C2546&amp;"|"&amp;$B2546&amp;"|"&amp;$D2546,Empresas!$C$6:$CC$92,$G2546+6+1,0),0))))</f>
        <v>0</v>
      </c>
      <c r="AB2546" s="147">
        <f>IF(AND($I2546="Si",K2546=1),1,IF(AND($I2546="Fisico",K2546=1),1,IF(AND(K2546=1,$I2546="Electronico"),2,IF(K2546=1,VLOOKUP($C2546&amp;"|"&amp;$B2546&amp;"|"&amp;$D2546,Empresas!$C$6:$CC$92,$G2546+6+1,0),0))))</f>
        <v>0</v>
      </c>
      <c r="AC2546" s="147">
        <f>IF(AND($I2546="Si",L2546=1),1,IF(AND($I2546="Fisico",L2546=1),1,IF(AND(L2546=1,$I2546="Electronico"),2,IF(L2546=1,VLOOKUP($C2546&amp;"|"&amp;$B2546&amp;"|"&amp;$D2546,Empresas!$C$6:$CC$92,$G2546+6+1,0),0))))</f>
        <v>0</v>
      </c>
      <c r="AD2546" s="147">
        <f>IF(AND($I2546="Si",M2546=1),1,IF(AND($I2546="Fisico",M2546=1),1,IF(AND(M2546=1,$I2546="Electronico"),2,IF(M2546=1,VLOOKUP($C2546&amp;"|"&amp;$B2546&amp;"|"&amp;$D2546,Empresas!$C$6:$CC$92,$G2546+6+1,0),0))))</f>
        <v>0</v>
      </c>
      <c r="AE2546" s="147">
        <f>IF(AND($I2546="Si",N2546=1),1,IF(AND($I2546="Fisico",N2546=1),1,IF(AND(N2546=1,$I2546="Electronico"),2,IF(N2546=1,VLOOKUP($C2546&amp;"|"&amp;$B2546&amp;"|"&amp;$D2546,Empresas!$C$6:$CC$92,$G2546+6+1,0),0))))</f>
        <v>0</v>
      </c>
      <c r="AF2546" s="147">
        <f>IF(AND($I2546="Si",O2546=1),1,IF(AND($I2546="Fisico",O2546=1),1,IF(AND(O2546=1,$I2546="Electronico"),2,IF(O2546=1,VLOOKUP($C2546&amp;"|"&amp;$B2546&amp;"|"&amp;$D2546,Empresas!$C$6:$CC$92,$G2546+6+1,0),0))))</f>
        <v>0</v>
      </c>
      <c r="AG2546" s="147">
        <f>IF(AND($I2546="Si",P2546=1),1,IF(AND($I2546="Fisico",P2546=1),1,IF(AND(P2546=1,$I2546="Electronico"),2,IF(P2546=1,VLOOKUP($C2546&amp;"|"&amp;$B2546&amp;"|"&amp;$D2546,Empresas!$C$6:$CC$92,$G2546+6+1,0),0))))</f>
        <v>0</v>
      </c>
      <c r="AH2546" s="147">
        <f>IF(AND($I2546="Si",Q2546=1),1,IF(AND($I2546="Fisico",Q2546=1),1,IF(AND(Q2546=1,$I2546="Electronico"),2,IF(Q2546=1,VLOOKUP($C2546&amp;"|"&amp;$B2546&amp;"|"&amp;$D2546,Empresas!$C$6:$CC$92,$G2546+6+1,0),0))))</f>
        <v>0</v>
      </c>
      <c r="AI2546" s="147">
        <f>IF(AND($I2546="Si",R2546=1),1,IF(AND($I2546="Fisico",R2546=1),1,IF(AND(R2546=1,$I2546="Electronico"),2,IF(R2546=1,VLOOKUP($C2546&amp;"|"&amp;$B2546&amp;"|"&amp;$D2546,Empresas!$C$6:$CC$92,$G2546+6+1,0),0))))</f>
        <v>0</v>
      </c>
      <c r="AJ2546" s="147">
        <f>IF(AND($I2546="Si",S2546=1),1,IF(AND($I2546="Fisico",S2546=1),1,IF(AND(S2546=1,$I2546="Electronico"),2,IF(S2546=1,VLOOKUP($C2546&amp;"|"&amp;$B2546&amp;"|"&amp;$D2546,Empresas!$C$6:$CC$92,$G2546+6+1,0),0))))</f>
        <v>0</v>
      </c>
      <c r="AK2546" s="147">
        <f>IF(AND($I2546="Si",T2546=1),1,IF(AND($I2546="Fisico",T2546=1),1,IF(AND(T2546=1,$I2546="Electronico"),2,IF(T2546=1,VLOOKUP($C2546&amp;"|"&amp;$B2546&amp;"|"&amp;$D2546,Empresas!$C$6:$CC$92,$G2546+6+1,0),0))))</f>
        <v>0</v>
      </c>
      <c r="AL2546" s="147">
        <f>IF(AND($I2546="Si",U2546=1),1,IF(AND($I2546="Fisico",U2546=1),1,IF(AND(U2546=1,$I2546="Electronico"),2,IF(U2546=1,VLOOKUP($C2546&amp;"|"&amp;$B2546&amp;"|"&amp;$D2546,Empresas!$C$6:$CC$92,$G2546+6+1,0),0))))</f>
        <v>0</v>
      </c>
      <c r="AM2546" s="149">
        <f t="shared" si="411"/>
        <v>0</v>
      </c>
      <c r="AN2546" s="149">
        <f t="shared" si="412"/>
        <v>0</v>
      </c>
      <c r="AO2546" s="152">
        <f t="shared" si="413"/>
        <v>0</v>
      </c>
    </row>
    <row r="2547" spans="1:41" x14ac:dyDescent="0.25">
      <c r="A2547" s="140" t="str">
        <f>VLOOKUP(D2547,Empresas!$D$7:$F$91,3,0)</f>
        <v>Omar</v>
      </c>
      <c r="B2547" s="141" t="str">
        <f>VLOOKUP(D2547,Empresas!$D$7:$G$91,4,0)</f>
        <v>Jhony</v>
      </c>
      <c r="C2547" s="141" t="s">
        <v>544</v>
      </c>
      <c r="D2547" s="141" t="s">
        <v>492</v>
      </c>
      <c r="E2547" s="141" t="str">
        <f>VLOOKUP(D2547,Empresas!$D$7:$E$92,2,0)</f>
        <v>ADMINISTRADORA COMPUPLAZA S.A.C.</v>
      </c>
      <c r="F2547" s="141" t="s">
        <v>182</v>
      </c>
      <c r="G2547" s="142">
        <f t="shared" si="417"/>
        <v>60</v>
      </c>
      <c r="H2547" s="142" t="str">
        <f>VLOOKUP(D2547,Empresas!$D$6:$L$92,7,0)</f>
        <v>Mensual</v>
      </c>
      <c r="I2547" s="141" t="str">
        <f>VLOOKUP(VLOOKUP(D2547&amp;"|"&amp;B2547,Empresas!$I$7:$CB$92,G2547,0),Tablas!$A$8:$B$10,2,0)</f>
        <v>No aplica</v>
      </c>
      <c r="J2547" s="78"/>
      <c r="K2547" s="78"/>
      <c r="L2547" s="78"/>
      <c r="M2547" s="78"/>
      <c r="N2547" s="78"/>
      <c r="O2547" s="78"/>
      <c r="P2547" s="78"/>
      <c r="Q2547" s="78"/>
      <c r="R2547" s="78"/>
      <c r="S2547" s="78"/>
      <c r="T2547" s="78"/>
      <c r="U2547" s="78"/>
      <c r="V2547" s="78" t="str">
        <f>VLOOKUP(D2547,Empresas!$D$7:$CF$91,81,0)</f>
        <v>A</v>
      </c>
      <c r="W2547" s="78" t="str">
        <f>VLOOKUP(D2547,Empresas!$D$7:$M$91,10,0)</f>
        <v>Mype</v>
      </c>
      <c r="X2547" s="69" t="str">
        <f t="shared" si="409"/>
        <v>NO</v>
      </c>
      <c r="Y2547" s="153" t="str">
        <f t="shared" si="410"/>
        <v>No aplica</v>
      </c>
      <c r="Z2547" s="147">
        <f>IF(Y2547="No aplica",0,IF(I2547="no",0,IF(I2547="No aplica",0,IF(I2547="Si",1,IF(I2547="Fisico",1,IF(I2547="Electronico",2,VLOOKUP(C2547&amp;"|"&amp;B2547&amp;"|"&amp;D2547,Empresas!$C$6:$CC$92,G2547+6+1,0)))))))</f>
        <v>0</v>
      </c>
      <c r="AA2547" s="147">
        <f>IF(AND($I2547="Si",J2547=1),1,IF(AND($I2547="Fisico",J2547=1),1,IF(AND(J2547=1,$I2547="Electronico"),2,IF(J2547=1,VLOOKUP($C2547&amp;"|"&amp;$B2547&amp;"|"&amp;$D2547,Empresas!$C$6:$CC$92,$G2547+6+1,0),0))))</f>
        <v>0</v>
      </c>
      <c r="AB2547" s="147">
        <f>IF(AND($I2547="Si",K2547=1),1,IF(AND($I2547="Fisico",K2547=1),1,IF(AND(K2547=1,$I2547="Electronico"),2,IF(K2547=1,VLOOKUP($C2547&amp;"|"&amp;$B2547&amp;"|"&amp;$D2547,Empresas!$C$6:$CC$92,$G2547+6+1,0),0))))</f>
        <v>0</v>
      </c>
      <c r="AC2547" s="147">
        <f>IF(AND($I2547="Si",L2547=1),1,IF(AND($I2547="Fisico",L2547=1),1,IF(AND(L2547=1,$I2547="Electronico"),2,IF(L2547=1,VLOOKUP($C2547&amp;"|"&amp;$B2547&amp;"|"&amp;$D2547,Empresas!$C$6:$CC$92,$G2547+6+1,0),0))))</f>
        <v>0</v>
      </c>
      <c r="AD2547" s="147">
        <f>IF(AND($I2547="Si",M2547=1),1,IF(AND($I2547="Fisico",M2547=1),1,IF(AND(M2547=1,$I2547="Electronico"),2,IF(M2547=1,VLOOKUP($C2547&amp;"|"&amp;$B2547&amp;"|"&amp;$D2547,Empresas!$C$6:$CC$92,$G2547+6+1,0),0))))</f>
        <v>0</v>
      </c>
      <c r="AE2547" s="147">
        <f>IF(AND($I2547="Si",N2547=1),1,IF(AND($I2547="Fisico",N2547=1),1,IF(AND(N2547=1,$I2547="Electronico"),2,IF(N2547=1,VLOOKUP($C2547&amp;"|"&amp;$B2547&amp;"|"&amp;$D2547,Empresas!$C$6:$CC$92,$G2547+6+1,0),0))))</f>
        <v>0</v>
      </c>
      <c r="AF2547" s="147">
        <f>IF(AND($I2547="Si",O2547=1),1,IF(AND($I2547="Fisico",O2547=1),1,IF(AND(O2547=1,$I2547="Electronico"),2,IF(O2547=1,VLOOKUP($C2547&amp;"|"&amp;$B2547&amp;"|"&amp;$D2547,Empresas!$C$6:$CC$92,$G2547+6+1,0),0))))</f>
        <v>0</v>
      </c>
      <c r="AG2547" s="147">
        <f>IF(AND($I2547="Si",P2547=1),1,IF(AND($I2547="Fisico",P2547=1),1,IF(AND(P2547=1,$I2547="Electronico"),2,IF(P2547=1,VLOOKUP($C2547&amp;"|"&amp;$B2547&amp;"|"&amp;$D2547,Empresas!$C$6:$CC$92,$G2547+6+1,0),0))))</f>
        <v>0</v>
      </c>
      <c r="AH2547" s="147">
        <f>IF(AND($I2547="Si",Q2547=1),1,IF(AND($I2547="Fisico",Q2547=1),1,IF(AND(Q2547=1,$I2547="Electronico"),2,IF(Q2547=1,VLOOKUP($C2547&amp;"|"&amp;$B2547&amp;"|"&amp;$D2547,Empresas!$C$6:$CC$92,$G2547+6+1,0),0))))</f>
        <v>0</v>
      </c>
      <c r="AI2547" s="147">
        <f>IF(AND($I2547="Si",R2547=1),1,IF(AND($I2547="Fisico",R2547=1),1,IF(AND(R2547=1,$I2547="Electronico"),2,IF(R2547=1,VLOOKUP($C2547&amp;"|"&amp;$B2547&amp;"|"&amp;$D2547,Empresas!$C$6:$CC$92,$G2547+6+1,0),0))))</f>
        <v>0</v>
      </c>
      <c r="AJ2547" s="147">
        <f>IF(AND($I2547="Si",S2547=1),1,IF(AND($I2547="Fisico",S2547=1),1,IF(AND(S2547=1,$I2547="Electronico"),2,IF(S2547=1,VLOOKUP($C2547&amp;"|"&amp;$B2547&amp;"|"&amp;$D2547,Empresas!$C$6:$CC$92,$G2547+6+1,0),0))))</f>
        <v>0</v>
      </c>
      <c r="AK2547" s="147">
        <f>IF(AND($I2547="Si",T2547=1),1,IF(AND($I2547="Fisico",T2547=1),1,IF(AND(T2547=1,$I2547="Electronico"),2,IF(T2547=1,VLOOKUP($C2547&amp;"|"&amp;$B2547&amp;"|"&amp;$D2547,Empresas!$C$6:$CC$92,$G2547+6+1,0),0))))</f>
        <v>0</v>
      </c>
      <c r="AL2547" s="147">
        <f>IF(AND($I2547="Si",U2547=1),1,IF(AND($I2547="Fisico",U2547=1),1,IF(AND(U2547=1,$I2547="Electronico"),2,IF(U2547=1,VLOOKUP($C2547&amp;"|"&amp;$B2547&amp;"|"&amp;$D2547,Empresas!$C$6:$CC$92,$G2547+6+1,0),0))))</f>
        <v>0</v>
      </c>
      <c r="AM2547" s="149">
        <f t="shared" si="411"/>
        <v>0</v>
      </c>
      <c r="AN2547" s="149">
        <f t="shared" si="412"/>
        <v>0</v>
      </c>
      <c r="AO2547" s="152">
        <f t="shared" si="413"/>
        <v>0</v>
      </c>
    </row>
    <row r="2548" spans="1:41" x14ac:dyDescent="0.25">
      <c r="A2548" s="143" t="str">
        <f>VLOOKUP(D2548,Empresas!$D$7:$F$91,3,0)</f>
        <v>Omar</v>
      </c>
      <c r="B2548" s="144" t="str">
        <f>VLOOKUP(D2548,Empresas!$D$7:$G$91,4,0)</f>
        <v>Jhony</v>
      </c>
      <c r="C2548" s="144" t="s">
        <v>544</v>
      </c>
      <c r="D2548" s="144" t="s">
        <v>492</v>
      </c>
      <c r="E2548" s="144" t="str">
        <f>VLOOKUP(D2548,Empresas!$D$7:$E$92,2,0)</f>
        <v>ADMINISTRADORA COMPUPLAZA S.A.C.</v>
      </c>
      <c r="F2548" s="144" t="s">
        <v>183</v>
      </c>
      <c r="G2548" s="145">
        <f>+Empresas!$BR$2</f>
        <v>62</v>
      </c>
      <c r="H2548" s="145" t="str">
        <f>VLOOKUP(D2548,Empresas!$D$6:$L$92,7,0)</f>
        <v>Mensual</v>
      </c>
      <c r="I2548" s="144" t="str">
        <f>VLOOKUP(VLOOKUP(D2548&amp;"|"&amp;B2548,Empresas!$I$7:$CB$92,G2548,0),Tablas!$A$13:$B$14,2,0)</f>
        <v>Si</v>
      </c>
      <c r="J2548" s="78">
        <v>1</v>
      </c>
      <c r="K2548" s="78">
        <v>1</v>
      </c>
      <c r="L2548" s="78">
        <v>1</v>
      </c>
      <c r="M2548" s="78">
        <v>1</v>
      </c>
      <c r="N2548" s="78">
        <v>1</v>
      </c>
      <c r="O2548" s="78">
        <v>1</v>
      </c>
      <c r="P2548" s="78">
        <v>1</v>
      </c>
      <c r="Q2548" s="78">
        <v>2</v>
      </c>
      <c r="R2548" s="78"/>
      <c r="S2548" s="78"/>
      <c r="T2548" s="78"/>
      <c r="U2548" s="78"/>
      <c r="V2548" s="78" t="str">
        <f>VLOOKUP(D2548,Empresas!$D$7:$CF$91,81,0)</f>
        <v>A</v>
      </c>
      <c r="W2548" s="78" t="str">
        <f>VLOOKUP(D2548,Empresas!$D$7:$M$91,10,0)</f>
        <v>Mype</v>
      </c>
      <c r="X2548" s="69" t="str">
        <f t="shared" si="409"/>
        <v>SI</v>
      </c>
      <c r="Y2548" s="153" t="str">
        <f t="shared" si="410"/>
        <v>Si aplica</v>
      </c>
      <c r="Z2548" s="147">
        <f>IF(Y2548="No aplica",0,IF(I2548="no",0,IF(I2548="No aplica",0,IF(I2548="Si",1,IF(I2548="Fisico",1,IF(I2548="Electronico",2,VLOOKUP(C2548&amp;"|"&amp;B2548&amp;"|"&amp;D2548,Empresas!$C$6:$CC$92,G2548+6+1,0)))))))</f>
        <v>1</v>
      </c>
      <c r="AA2548" s="147">
        <f>IF(AND($I2548="Si",J2548=1),1,IF(AND($I2548="Fisico",J2548=1),1,IF(AND(J2548=1,$I2548="Electronico"),2,IF(J2548=1,VLOOKUP($C2548&amp;"|"&amp;$B2548&amp;"|"&amp;$D2548,Empresas!$C$6:$CC$92,$G2548+6+1,0),0))))</f>
        <v>1</v>
      </c>
      <c r="AB2548" s="147">
        <f>IF(AND($I2548="Si",K2548=1),1,IF(AND($I2548="Fisico",K2548=1),1,IF(AND(K2548=1,$I2548="Electronico"),2,IF(K2548=1,VLOOKUP($C2548&amp;"|"&amp;$B2548&amp;"|"&amp;$D2548,Empresas!$C$6:$CC$92,$G2548+6+1,0),0))))</f>
        <v>1</v>
      </c>
      <c r="AC2548" s="147">
        <f>IF(AND($I2548="Si",L2548=1),1,IF(AND($I2548="Fisico",L2548=1),1,IF(AND(L2548=1,$I2548="Electronico"),2,IF(L2548=1,VLOOKUP($C2548&amp;"|"&amp;$B2548&amp;"|"&amp;$D2548,Empresas!$C$6:$CC$92,$G2548+6+1,0),0))))</f>
        <v>1</v>
      </c>
      <c r="AD2548" s="147">
        <f>IF(AND($I2548="Si",M2548=1),1,IF(AND($I2548="Fisico",M2548=1),1,IF(AND(M2548=1,$I2548="Electronico"),2,IF(M2548=1,VLOOKUP($C2548&amp;"|"&amp;$B2548&amp;"|"&amp;$D2548,Empresas!$C$6:$CC$92,$G2548+6+1,0),0))))</f>
        <v>1</v>
      </c>
      <c r="AE2548" s="147">
        <f>IF(AND($I2548="Si",N2548=1),1,IF(AND($I2548="Fisico",N2548=1),1,IF(AND(N2548=1,$I2548="Electronico"),2,IF(N2548=1,VLOOKUP($C2548&amp;"|"&amp;$B2548&amp;"|"&amp;$D2548,Empresas!$C$6:$CC$92,$G2548+6+1,0),0))))</f>
        <v>1</v>
      </c>
      <c r="AF2548" s="147">
        <f>IF(AND($I2548="Si",O2548=1),1,IF(AND($I2548="Fisico",O2548=1),1,IF(AND(O2548=1,$I2548="Electronico"),2,IF(O2548=1,VLOOKUP($C2548&amp;"|"&amp;$B2548&amp;"|"&amp;$D2548,Empresas!$C$6:$CC$92,$G2548+6+1,0),0))))</f>
        <v>1</v>
      </c>
      <c r="AG2548" s="147">
        <f>IF(AND($I2548="Si",P2548=1),1,IF(AND($I2548="Fisico",P2548=1),1,IF(AND(P2548=1,$I2548="Electronico"),2,IF(P2548=1,VLOOKUP($C2548&amp;"|"&amp;$B2548&amp;"|"&amp;$D2548,Empresas!$C$6:$CC$92,$G2548+6+1,0),0))))</f>
        <v>1</v>
      </c>
      <c r="AH2548" s="147">
        <f>IF(AND($I2548="Si",Q2548=1),1,IF(AND($I2548="Fisico",Q2548=1),1,IF(AND(Q2548=1,$I2548="Electronico"),2,IF(Q2548=1,VLOOKUP($C2548&amp;"|"&amp;$B2548&amp;"|"&amp;$D2548,Empresas!$C$6:$CC$92,$G2548+6+1,0),0))))</f>
        <v>0</v>
      </c>
      <c r="AI2548" s="147">
        <f>IF(AND($I2548="Si",R2548=1),1,IF(AND($I2548="Fisico",R2548=1),1,IF(AND(R2548=1,$I2548="Electronico"),2,IF(R2548=1,VLOOKUP($C2548&amp;"|"&amp;$B2548&amp;"|"&amp;$D2548,Empresas!$C$6:$CC$92,$G2548+6+1,0),0))))</f>
        <v>0</v>
      </c>
      <c r="AJ2548" s="147">
        <f>IF(AND($I2548="Si",S2548=1),1,IF(AND($I2548="Fisico",S2548=1),1,IF(AND(S2548=1,$I2548="Electronico"),2,IF(S2548=1,VLOOKUP($C2548&amp;"|"&amp;$B2548&amp;"|"&amp;$D2548,Empresas!$C$6:$CC$92,$G2548+6+1,0),0))))</f>
        <v>0</v>
      </c>
      <c r="AK2548" s="147">
        <f>IF(AND($I2548="Si",T2548=1),1,IF(AND($I2548="Fisico",T2548=1),1,IF(AND(T2548=1,$I2548="Electronico"),2,IF(T2548=1,VLOOKUP($C2548&amp;"|"&amp;$B2548&amp;"|"&amp;$D2548,Empresas!$C$6:$CC$92,$G2548+6+1,0),0))))</f>
        <v>0</v>
      </c>
      <c r="AL2548" s="147">
        <f>IF(AND($I2548="Si",U2548=1),1,IF(AND($I2548="Fisico",U2548=1),1,IF(AND(U2548=1,$I2548="Electronico"),2,IF(U2548=1,VLOOKUP($C2548&amp;"|"&amp;$B2548&amp;"|"&amp;$D2548,Empresas!$C$6:$CC$92,$G2548+6+1,0),0))))</f>
        <v>0</v>
      </c>
      <c r="AM2548" s="149">
        <f t="shared" si="411"/>
        <v>7</v>
      </c>
      <c r="AN2548" s="149">
        <f t="shared" si="412"/>
        <v>8</v>
      </c>
      <c r="AO2548" s="152">
        <f t="shared" si="413"/>
        <v>0.875</v>
      </c>
    </row>
    <row r="2549" spans="1:41" x14ac:dyDescent="0.25">
      <c r="A2549" s="143" t="str">
        <f>VLOOKUP(D2549,Empresas!$D$7:$F$91,3,0)</f>
        <v>Omar</v>
      </c>
      <c r="B2549" s="144" t="str">
        <f>VLOOKUP(D2549,Empresas!$D$7:$G$91,4,0)</f>
        <v>Jhony</v>
      </c>
      <c r="C2549" s="144" t="s">
        <v>544</v>
      </c>
      <c r="D2549" s="144" t="s">
        <v>492</v>
      </c>
      <c r="E2549" s="144" t="str">
        <f>VLOOKUP(D2549,Empresas!$D$7:$E$92,2,0)</f>
        <v>ADMINISTRADORA COMPUPLAZA S.A.C.</v>
      </c>
      <c r="F2549" s="144" t="s">
        <v>184</v>
      </c>
      <c r="G2549" s="145">
        <f>+G2548+1</f>
        <v>63</v>
      </c>
      <c r="H2549" s="145" t="str">
        <f>VLOOKUP(D2549,Empresas!$D$6:$L$92,7,0)</f>
        <v>Mensual</v>
      </c>
      <c r="I2549" s="144" t="str">
        <f>VLOOKUP(VLOOKUP(D2549&amp;"|"&amp;B2549,Empresas!$I$7:$CB$92,G2549,0),Tablas!$A$13:$B$14,2,0)</f>
        <v>Si</v>
      </c>
      <c r="J2549" s="78">
        <v>1</v>
      </c>
      <c r="K2549" s="78">
        <v>1</v>
      </c>
      <c r="L2549" s="78">
        <v>1</v>
      </c>
      <c r="M2549" s="78">
        <v>1</v>
      </c>
      <c r="N2549" s="78">
        <v>1</v>
      </c>
      <c r="O2549" s="78">
        <v>1</v>
      </c>
      <c r="P2549" s="78">
        <v>1</v>
      </c>
      <c r="Q2549" s="78">
        <v>2</v>
      </c>
      <c r="R2549" s="78"/>
      <c r="S2549" s="78"/>
      <c r="T2549" s="78"/>
      <c r="U2549" s="78"/>
      <c r="V2549" s="78" t="str">
        <f>VLOOKUP(D2549,Empresas!$D$7:$CF$91,81,0)</f>
        <v>A</v>
      </c>
      <c r="W2549" s="78" t="str">
        <f>VLOOKUP(D2549,Empresas!$D$7:$M$91,10,0)</f>
        <v>Mype</v>
      </c>
      <c r="X2549" s="69" t="str">
        <f t="shared" si="409"/>
        <v>SI</v>
      </c>
      <c r="Y2549" s="153" t="str">
        <f t="shared" si="410"/>
        <v>Si aplica</v>
      </c>
      <c r="Z2549" s="147">
        <f>IF(Y2549="No aplica",0,IF(I2549="no",0,IF(I2549="No aplica",0,IF(I2549="Si",1,IF(I2549="Fisico",1,IF(I2549="Electronico",2,VLOOKUP(C2549&amp;"|"&amp;B2549&amp;"|"&amp;D2549,Empresas!$C$6:$CC$92,G2549+6+1,0)))))))</f>
        <v>1</v>
      </c>
      <c r="AA2549" s="147">
        <f>IF(AND($I2549="Si",J2549=1),1,IF(AND($I2549="Fisico",J2549=1),1,IF(AND(J2549=1,$I2549="Electronico"),2,IF(J2549=1,VLOOKUP($C2549&amp;"|"&amp;$B2549&amp;"|"&amp;$D2549,Empresas!$C$6:$CC$92,$G2549+6+1,0),0))))</f>
        <v>1</v>
      </c>
      <c r="AB2549" s="147">
        <f>IF(AND($I2549="Si",K2549=1),1,IF(AND($I2549="Fisico",K2549=1),1,IF(AND(K2549=1,$I2549="Electronico"),2,IF(K2549=1,VLOOKUP($C2549&amp;"|"&amp;$B2549&amp;"|"&amp;$D2549,Empresas!$C$6:$CC$92,$G2549+6+1,0),0))))</f>
        <v>1</v>
      </c>
      <c r="AC2549" s="147">
        <f>IF(AND($I2549="Si",L2549=1),1,IF(AND($I2549="Fisico",L2549=1),1,IF(AND(L2549=1,$I2549="Electronico"),2,IF(L2549=1,VLOOKUP($C2549&amp;"|"&amp;$B2549&amp;"|"&amp;$D2549,Empresas!$C$6:$CC$92,$G2549+6+1,0),0))))</f>
        <v>1</v>
      </c>
      <c r="AD2549" s="147">
        <f>IF(AND($I2549="Si",M2549=1),1,IF(AND($I2549="Fisico",M2549=1),1,IF(AND(M2549=1,$I2549="Electronico"),2,IF(M2549=1,VLOOKUP($C2549&amp;"|"&amp;$B2549&amp;"|"&amp;$D2549,Empresas!$C$6:$CC$92,$G2549+6+1,0),0))))</f>
        <v>1</v>
      </c>
      <c r="AE2549" s="147">
        <f>IF(AND($I2549="Si",N2549=1),1,IF(AND($I2549="Fisico",N2549=1),1,IF(AND(N2549=1,$I2549="Electronico"),2,IF(N2549=1,VLOOKUP($C2549&amp;"|"&amp;$B2549&amp;"|"&amp;$D2549,Empresas!$C$6:$CC$92,$G2549+6+1,0),0))))</f>
        <v>1</v>
      </c>
      <c r="AF2549" s="147">
        <f>IF(AND($I2549="Si",O2549=1),1,IF(AND($I2549="Fisico",O2549=1),1,IF(AND(O2549=1,$I2549="Electronico"),2,IF(O2549=1,VLOOKUP($C2549&amp;"|"&amp;$B2549&amp;"|"&amp;$D2549,Empresas!$C$6:$CC$92,$G2549+6+1,0),0))))</f>
        <v>1</v>
      </c>
      <c r="AG2549" s="147">
        <f>IF(AND($I2549="Si",P2549=1),1,IF(AND($I2549="Fisico",P2549=1),1,IF(AND(P2549=1,$I2549="Electronico"),2,IF(P2549=1,VLOOKUP($C2549&amp;"|"&amp;$B2549&amp;"|"&amp;$D2549,Empresas!$C$6:$CC$92,$G2549+6+1,0),0))))</f>
        <v>1</v>
      </c>
      <c r="AH2549" s="147">
        <f>IF(AND($I2549="Si",Q2549=1),1,IF(AND($I2549="Fisico",Q2549=1),1,IF(AND(Q2549=1,$I2549="Electronico"),2,IF(Q2549=1,VLOOKUP($C2549&amp;"|"&amp;$B2549&amp;"|"&amp;$D2549,Empresas!$C$6:$CC$92,$G2549+6+1,0),0))))</f>
        <v>0</v>
      </c>
      <c r="AI2549" s="147">
        <f>IF(AND($I2549="Si",R2549=1),1,IF(AND($I2549="Fisico",R2549=1),1,IF(AND(R2549=1,$I2549="Electronico"),2,IF(R2549=1,VLOOKUP($C2549&amp;"|"&amp;$B2549&amp;"|"&amp;$D2549,Empresas!$C$6:$CC$92,$G2549+6+1,0),0))))</f>
        <v>0</v>
      </c>
      <c r="AJ2549" s="147">
        <f>IF(AND($I2549="Si",S2549=1),1,IF(AND($I2549="Fisico",S2549=1),1,IF(AND(S2549=1,$I2549="Electronico"),2,IF(S2549=1,VLOOKUP($C2549&amp;"|"&amp;$B2549&amp;"|"&amp;$D2549,Empresas!$C$6:$CC$92,$G2549+6+1,0),0))))</f>
        <v>0</v>
      </c>
      <c r="AK2549" s="147">
        <f>IF(AND($I2549="Si",T2549=1),1,IF(AND($I2549="Fisico",T2549=1),1,IF(AND(T2549=1,$I2549="Electronico"),2,IF(T2549=1,VLOOKUP($C2549&amp;"|"&amp;$B2549&amp;"|"&amp;$D2549,Empresas!$C$6:$CC$92,$G2549+6+1,0),0))))</f>
        <v>0</v>
      </c>
      <c r="AL2549" s="147">
        <f>IF(AND($I2549="Si",U2549=1),1,IF(AND($I2549="Fisico",U2549=1),1,IF(AND(U2549=1,$I2549="Electronico"),2,IF(U2549=1,VLOOKUP($C2549&amp;"|"&amp;$B2549&amp;"|"&amp;$D2549,Empresas!$C$6:$CC$92,$G2549+6+1,0),0))))</f>
        <v>0</v>
      </c>
      <c r="AM2549" s="149">
        <f t="shared" si="411"/>
        <v>7</v>
      </c>
      <c r="AN2549" s="149">
        <f t="shared" si="412"/>
        <v>8</v>
      </c>
      <c r="AO2549" s="152">
        <f t="shared" si="413"/>
        <v>0.875</v>
      </c>
    </row>
    <row r="2550" spans="1:41" x14ac:dyDescent="0.25">
      <c r="A2550" s="143" t="str">
        <f>VLOOKUP(D2550,Empresas!$D$7:$F$91,3,0)</f>
        <v>Omar</v>
      </c>
      <c r="B2550" s="144" t="str">
        <f>VLOOKUP(D2550,Empresas!$D$7:$G$91,4,0)</f>
        <v>Jhony</v>
      </c>
      <c r="C2550" s="144" t="s">
        <v>544</v>
      </c>
      <c r="D2550" s="144" t="s">
        <v>492</v>
      </c>
      <c r="E2550" s="144" t="str">
        <f>VLOOKUP(D2550,Empresas!$D$7:$E$92,2,0)</f>
        <v>ADMINISTRADORA COMPUPLAZA S.A.C.</v>
      </c>
      <c r="F2550" s="144" t="s">
        <v>185</v>
      </c>
      <c r="G2550" s="145">
        <f t="shared" ref="G2550:G2557" si="418">+G2549+1</f>
        <v>64</v>
      </c>
      <c r="H2550" s="145" t="str">
        <f>VLOOKUP(D2550,Empresas!$D$6:$L$92,7,0)</f>
        <v>Mensual</v>
      </c>
      <c r="I2550" s="144" t="str">
        <f>VLOOKUP(VLOOKUP(D2550&amp;"|"&amp;B2550,Empresas!$I$7:$CB$92,G2550,0),Tablas!$A$13:$B$14,2,0)</f>
        <v>No</v>
      </c>
      <c r="J2550" s="78"/>
      <c r="K2550" s="78"/>
      <c r="L2550" s="78"/>
      <c r="M2550" s="78"/>
      <c r="N2550" s="78"/>
      <c r="O2550" s="78"/>
      <c r="P2550" s="78"/>
      <c r="Q2550" s="78"/>
      <c r="R2550" s="78"/>
      <c r="S2550" s="78"/>
      <c r="T2550" s="78"/>
      <c r="U2550" s="78"/>
      <c r="V2550" s="78" t="str">
        <f>VLOOKUP(D2550,Empresas!$D$7:$CF$91,81,0)</f>
        <v>A</v>
      </c>
      <c r="W2550" s="78" t="str">
        <f>VLOOKUP(D2550,Empresas!$D$7:$M$91,10,0)</f>
        <v>Mype</v>
      </c>
      <c r="X2550" s="69" t="str">
        <f t="shared" si="409"/>
        <v>SI</v>
      </c>
      <c r="Y2550" s="153" t="str">
        <f t="shared" si="410"/>
        <v>No aplica</v>
      </c>
      <c r="Z2550" s="147">
        <f>IF(Y2550="No aplica",0,IF(I2550="no",0,IF(I2550="No aplica",0,IF(I2550="Si",1,IF(I2550="Fisico",1,IF(I2550="Electronico",2,VLOOKUP(C2550&amp;"|"&amp;B2550&amp;"|"&amp;D2550,Empresas!$C$6:$CC$92,G2550+6+1,0)))))))</f>
        <v>0</v>
      </c>
      <c r="AA2550" s="147">
        <f>IF(AND($I2550="Si",J2550=1),1,IF(AND($I2550="Fisico",J2550=1),1,IF(AND(J2550=1,$I2550="Electronico"),2,IF(J2550=1,VLOOKUP($C2550&amp;"|"&amp;$B2550&amp;"|"&amp;$D2550,Empresas!$C$6:$CC$92,$G2550+6+1,0),0))))</f>
        <v>0</v>
      </c>
      <c r="AB2550" s="147">
        <f>IF(AND($I2550="Si",K2550=1),1,IF(AND($I2550="Fisico",K2550=1),1,IF(AND(K2550=1,$I2550="Electronico"),2,IF(K2550=1,VLOOKUP($C2550&amp;"|"&amp;$B2550&amp;"|"&amp;$D2550,Empresas!$C$6:$CC$92,$G2550+6+1,0),0))))</f>
        <v>0</v>
      </c>
      <c r="AC2550" s="147">
        <f>IF(AND($I2550="Si",L2550=1),1,IF(AND($I2550="Fisico",L2550=1),1,IF(AND(L2550=1,$I2550="Electronico"),2,IF(L2550=1,VLOOKUP($C2550&amp;"|"&amp;$B2550&amp;"|"&amp;$D2550,Empresas!$C$6:$CC$92,$G2550+6+1,0),0))))</f>
        <v>0</v>
      </c>
      <c r="AD2550" s="147">
        <f>IF(AND($I2550="Si",M2550=1),1,IF(AND($I2550="Fisico",M2550=1),1,IF(AND(M2550=1,$I2550="Electronico"),2,IF(M2550=1,VLOOKUP($C2550&amp;"|"&amp;$B2550&amp;"|"&amp;$D2550,Empresas!$C$6:$CC$92,$G2550+6+1,0),0))))</f>
        <v>0</v>
      </c>
      <c r="AE2550" s="147">
        <f>IF(AND($I2550="Si",N2550=1),1,IF(AND($I2550="Fisico",N2550=1),1,IF(AND(N2550=1,$I2550="Electronico"),2,IF(N2550=1,VLOOKUP($C2550&amp;"|"&amp;$B2550&amp;"|"&amp;$D2550,Empresas!$C$6:$CC$92,$G2550+6+1,0),0))))</f>
        <v>0</v>
      </c>
      <c r="AF2550" s="147">
        <f>IF(AND($I2550="Si",O2550=1),1,IF(AND($I2550="Fisico",O2550=1),1,IF(AND(O2550=1,$I2550="Electronico"),2,IF(O2550=1,VLOOKUP($C2550&amp;"|"&amp;$B2550&amp;"|"&amp;$D2550,Empresas!$C$6:$CC$92,$G2550+6+1,0),0))))</f>
        <v>0</v>
      </c>
      <c r="AG2550" s="147">
        <f>IF(AND($I2550="Si",P2550=1),1,IF(AND($I2550="Fisico",P2550=1),1,IF(AND(P2550=1,$I2550="Electronico"),2,IF(P2550=1,VLOOKUP($C2550&amp;"|"&amp;$B2550&amp;"|"&amp;$D2550,Empresas!$C$6:$CC$92,$G2550+6+1,0),0))))</f>
        <v>0</v>
      </c>
      <c r="AH2550" s="147">
        <f>IF(AND($I2550="Si",Q2550=1),1,IF(AND($I2550="Fisico",Q2550=1),1,IF(AND(Q2550=1,$I2550="Electronico"),2,IF(Q2550=1,VLOOKUP($C2550&amp;"|"&amp;$B2550&amp;"|"&amp;$D2550,Empresas!$C$6:$CC$92,$G2550+6+1,0),0))))</f>
        <v>0</v>
      </c>
      <c r="AI2550" s="147">
        <f>IF(AND($I2550="Si",R2550=1),1,IF(AND($I2550="Fisico",R2550=1),1,IF(AND(R2550=1,$I2550="Electronico"),2,IF(R2550=1,VLOOKUP($C2550&amp;"|"&amp;$B2550&amp;"|"&amp;$D2550,Empresas!$C$6:$CC$92,$G2550+6+1,0),0))))</f>
        <v>0</v>
      </c>
      <c r="AJ2550" s="147">
        <f>IF(AND($I2550="Si",S2550=1),1,IF(AND($I2550="Fisico",S2550=1),1,IF(AND(S2550=1,$I2550="Electronico"),2,IF(S2550=1,VLOOKUP($C2550&amp;"|"&amp;$B2550&amp;"|"&amp;$D2550,Empresas!$C$6:$CC$92,$G2550+6+1,0),0))))</f>
        <v>0</v>
      </c>
      <c r="AK2550" s="147">
        <f>IF(AND($I2550="Si",T2550=1),1,IF(AND($I2550="Fisico",T2550=1),1,IF(AND(T2550=1,$I2550="Electronico"),2,IF(T2550=1,VLOOKUP($C2550&amp;"|"&amp;$B2550&amp;"|"&amp;$D2550,Empresas!$C$6:$CC$92,$G2550+6+1,0),0))))</f>
        <v>0</v>
      </c>
      <c r="AL2550" s="147">
        <f>IF(AND($I2550="Si",U2550=1),1,IF(AND($I2550="Fisico",U2550=1),1,IF(AND(U2550=1,$I2550="Electronico"),2,IF(U2550=1,VLOOKUP($C2550&amp;"|"&amp;$B2550&amp;"|"&amp;$D2550,Empresas!$C$6:$CC$92,$G2550+6+1,0),0))))</f>
        <v>0</v>
      </c>
      <c r="AM2550" s="149">
        <f t="shared" si="411"/>
        <v>0</v>
      </c>
      <c r="AN2550" s="149">
        <f t="shared" si="412"/>
        <v>0</v>
      </c>
      <c r="AO2550" s="152">
        <f t="shared" si="413"/>
        <v>0</v>
      </c>
    </row>
    <row r="2551" spans="1:41" x14ac:dyDescent="0.25">
      <c r="A2551" s="143" t="str">
        <f>VLOOKUP(D2551,Empresas!$D$7:$F$91,3,0)</f>
        <v>Omar</v>
      </c>
      <c r="B2551" s="144" t="str">
        <f>VLOOKUP(D2551,Empresas!$D$7:$G$91,4,0)</f>
        <v>Jhony</v>
      </c>
      <c r="C2551" s="144" t="s">
        <v>544</v>
      </c>
      <c r="D2551" s="144" t="s">
        <v>492</v>
      </c>
      <c r="E2551" s="144" t="str">
        <f>VLOOKUP(D2551,Empresas!$D$7:$E$92,2,0)</f>
        <v>ADMINISTRADORA COMPUPLAZA S.A.C.</v>
      </c>
      <c r="F2551" s="144" t="s">
        <v>186</v>
      </c>
      <c r="G2551" s="145">
        <f t="shared" si="418"/>
        <v>65</v>
      </c>
      <c r="H2551" s="145" t="str">
        <f>VLOOKUP(D2551,Empresas!$D$6:$L$92,7,0)</f>
        <v>Mensual</v>
      </c>
      <c r="I2551" s="144" t="str">
        <f>VLOOKUP(VLOOKUP(D2551&amp;"|"&amp;B2551,Empresas!$I$7:$CB$92,G2551,0),Tablas!$A$13:$B$14,2,0)</f>
        <v>No</v>
      </c>
      <c r="J2551" s="78"/>
      <c r="K2551" s="78"/>
      <c r="L2551" s="78"/>
      <c r="M2551" s="78"/>
      <c r="N2551" s="78"/>
      <c r="O2551" s="78"/>
      <c r="P2551" s="78"/>
      <c r="Q2551" s="78"/>
      <c r="R2551" s="78"/>
      <c r="S2551" s="78"/>
      <c r="T2551" s="78"/>
      <c r="U2551" s="78"/>
      <c r="V2551" s="78" t="str">
        <f>VLOOKUP(D2551,Empresas!$D$7:$CF$91,81,0)</f>
        <v>A</v>
      </c>
      <c r="W2551" s="78" t="str">
        <f>VLOOKUP(D2551,Empresas!$D$7:$M$91,10,0)</f>
        <v>Mype</v>
      </c>
      <c r="X2551" s="69" t="str">
        <f t="shared" si="409"/>
        <v>SI</v>
      </c>
      <c r="Y2551" s="153" t="str">
        <f t="shared" si="410"/>
        <v>No aplica</v>
      </c>
      <c r="Z2551" s="147">
        <f>IF(Y2551="No aplica",0,IF(I2551="no",0,IF(I2551="No aplica",0,IF(I2551="Si",1,IF(I2551="Fisico",1,IF(I2551="Electronico",2,VLOOKUP(C2551&amp;"|"&amp;B2551&amp;"|"&amp;D2551,Empresas!$C$6:$CC$92,G2551+6+1,0)))))))</f>
        <v>0</v>
      </c>
      <c r="AA2551" s="147">
        <f>IF(AND($I2551="Si",J2551=1),1,IF(AND($I2551="Fisico",J2551=1),1,IF(AND(J2551=1,$I2551="Electronico"),2,IF(J2551=1,VLOOKUP($C2551&amp;"|"&amp;$B2551&amp;"|"&amp;$D2551,Empresas!$C$6:$CC$92,$G2551+6+1,0),0))))</f>
        <v>0</v>
      </c>
      <c r="AB2551" s="147">
        <f>IF(AND($I2551="Si",K2551=1),1,IF(AND($I2551="Fisico",K2551=1),1,IF(AND(K2551=1,$I2551="Electronico"),2,IF(K2551=1,VLOOKUP($C2551&amp;"|"&amp;$B2551&amp;"|"&amp;$D2551,Empresas!$C$6:$CC$92,$G2551+6+1,0),0))))</f>
        <v>0</v>
      </c>
      <c r="AC2551" s="147">
        <f>IF(AND($I2551="Si",L2551=1),1,IF(AND($I2551="Fisico",L2551=1),1,IF(AND(L2551=1,$I2551="Electronico"),2,IF(L2551=1,VLOOKUP($C2551&amp;"|"&amp;$B2551&amp;"|"&amp;$D2551,Empresas!$C$6:$CC$92,$G2551+6+1,0),0))))</f>
        <v>0</v>
      </c>
      <c r="AD2551" s="147">
        <f>IF(AND($I2551="Si",M2551=1),1,IF(AND($I2551="Fisico",M2551=1),1,IF(AND(M2551=1,$I2551="Electronico"),2,IF(M2551=1,VLOOKUP($C2551&amp;"|"&amp;$B2551&amp;"|"&amp;$D2551,Empresas!$C$6:$CC$92,$G2551+6+1,0),0))))</f>
        <v>0</v>
      </c>
      <c r="AE2551" s="147">
        <f>IF(AND($I2551="Si",N2551=1),1,IF(AND($I2551="Fisico",N2551=1),1,IF(AND(N2551=1,$I2551="Electronico"),2,IF(N2551=1,VLOOKUP($C2551&amp;"|"&amp;$B2551&amp;"|"&amp;$D2551,Empresas!$C$6:$CC$92,$G2551+6+1,0),0))))</f>
        <v>0</v>
      </c>
      <c r="AF2551" s="147">
        <f>IF(AND($I2551="Si",O2551=1),1,IF(AND($I2551="Fisico",O2551=1),1,IF(AND(O2551=1,$I2551="Electronico"),2,IF(O2551=1,VLOOKUP($C2551&amp;"|"&amp;$B2551&amp;"|"&amp;$D2551,Empresas!$C$6:$CC$92,$G2551+6+1,0),0))))</f>
        <v>0</v>
      </c>
      <c r="AG2551" s="147">
        <f>IF(AND($I2551="Si",P2551=1),1,IF(AND($I2551="Fisico",P2551=1),1,IF(AND(P2551=1,$I2551="Electronico"),2,IF(P2551=1,VLOOKUP($C2551&amp;"|"&amp;$B2551&amp;"|"&amp;$D2551,Empresas!$C$6:$CC$92,$G2551+6+1,0),0))))</f>
        <v>0</v>
      </c>
      <c r="AH2551" s="147">
        <f>IF(AND($I2551="Si",Q2551=1),1,IF(AND($I2551="Fisico",Q2551=1),1,IF(AND(Q2551=1,$I2551="Electronico"),2,IF(Q2551=1,VLOOKUP($C2551&amp;"|"&amp;$B2551&amp;"|"&amp;$D2551,Empresas!$C$6:$CC$92,$G2551+6+1,0),0))))</f>
        <v>0</v>
      </c>
      <c r="AI2551" s="147">
        <f>IF(AND($I2551="Si",R2551=1),1,IF(AND($I2551="Fisico",R2551=1),1,IF(AND(R2551=1,$I2551="Electronico"),2,IF(R2551=1,VLOOKUP($C2551&amp;"|"&amp;$B2551&amp;"|"&amp;$D2551,Empresas!$C$6:$CC$92,$G2551+6+1,0),0))))</f>
        <v>0</v>
      </c>
      <c r="AJ2551" s="147">
        <f>IF(AND($I2551="Si",S2551=1),1,IF(AND($I2551="Fisico",S2551=1),1,IF(AND(S2551=1,$I2551="Electronico"),2,IF(S2551=1,VLOOKUP($C2551&amp;"|"&amp;$B2551&amp;"|"&amp;$D2551,Empresas!$C$6:$CC$92,$G2551+6+1,0),0))))</f>
        <v>0</v>
      </c>
      <c r="AK2551" s="147">
        <f>IF(AND($I2551="Si",T2551=1),1,IF(AND($I2551="Fisico",T2551=1),1,IF(AND(T2551=1,$I2551="Electronico"),2,IF(T2551=1,VLOOKUP($C2551&amp;"|"&amp;$B2551&amp;"|"&amp;$D2551,Empresas!$C$6:$CC$92,$G2551+6+1,0),0))))</f>
        <v>0</v>
      </c>
      <c r="AL2551" s="147">
        <f>IF(AND($I2551="Si",U2551=1),1,IF(AND($I2551="Fisico",U2551=1),1,IF(AND(U2551=1,$I2551="Electronico"),2,IF(U2551=1,VLOOKUP($C2551&amp;"|"&amp;$B2551&amp;"|"&amp;$D2551,Empresas!$C$6:$CC$92,$G2551+6+1,0),0))))</f>
        <v>0</v>
      </c>
      <c r="AM2551" s="149">
        <f t="shared" si="411"/>
        <v>0</v>
      </c>
      <c r="AN2551" s="149">
        <f t="shared" si="412"/>
        <v>0</v>
      </c>
      <c r="AO2551" s="152">
        <f t="shared" si="413"/>
        <v>0</v>
      </c>
    </row>
    <row r="2552" spans="1:41" x14ac:dyDescent="0.25">
      <c r="A2552" s="143" t="str">
        <f>VLOOKUP(D2552,Empresas!$D$7:$F$91,3,0)</f>
        <v>Omar</v>
      </c>
      <c r="B2552" s="144" t="str">
        <f>VLOOKUP(D2552,Empresas!$D$7:$G$91,4,0)</f>
        <v>Jhony</v>
      </c>
      <c r="C2552" s="144" t="s">
        <v>544</v>
      </c>
      <c r="D2552" s="144" t="s">
        <v>492</v>
      </c>
      <c r="E2552" s="144" t="str">
        <f>VLOOKUP(D2552,Empresas!$D$7:$E$92,2,0)</f>
        <v>ADMINISTRADORA COMPUPLAZA S.A.C.</v>
      </c>
      <c r="F2552" s="144" t="s">
        <v>187</v>
      </c>
      <c r="G2552" s="145">
        <f t="shared" si="418"/>
        <v>66</v>
      </c>
      <c r="H2552" s="145" t="str">
        <f>VLOOKUP(D2552,Empresas!$D$6:$L$92,7,0)</f>
        <v>Mensual</v>
      </c>
      <c r="I2552" s="144" t="str">
        <f>VLOOKUP(VLOOKUP(D2552&amp;"|"&amp;B2552,Empresas!$I$7:$CB$92,G2552,0),Tablas!$A$13:$B$14,2,0)</f>
        <v>Si</v>
      </c>
      <c r="J2552" s="78">
        <v>1</v>
      </c>
      <c r="K2552" s="78">
        <v>1</v>
      </c>
      <c r="L2552" s="78">
        <v>1</v>
      </c>
      <c r="M2552" s="78">
        <v>1</v>
      </c>
      <c r="N2552" s="78">
        <v>1</v>
      </c>
      <c r="O2552" s="78">
        <v>1</v>
      </c>
      <c r="P2552" s="78">
        <v>1</v>
      </c>
      <c r="Q2552" s="78">
        <v>1</v>
      </c>
      <c r="R2552" s="78"/>
      <c r="S2552" s="78"/>
      <c r="T2552" s="78"/>
      <c r="U2552" s="78"/>
      <c r="V2552" s="78" t="str">
        <f>VLOOKUP(D2552,Empresas!$D$7:$CF$91,81,0)</f>
        <v>A</v>
      </c>
      <c r="W2552" s="78" t="str">
        <f>VLOOKUP(D2552,Empresas!$D$7:$M$91,10,0)</f>
        <v>Mype</v>
      </c>
      <c r="X2552" s="69" t="str">
        <f t="shared" si="409"/>
        <v>SI</v>
      </c>
      <c r="Y2552" s="153" t="str">
        <f t="shared" si="410"/>
        <v>Si aplica</v>
      </c>
      <c r="Z2552" s="147">
        <f>IF(Y2552="No aplica",0,IF(I2552="no",0,IF(I2552="No aplica",0,IF(I2552="Si",1,IF(I2552="Fisico",1,IF(I2552="Electronico",2,VLOOKUP(C2552&amp;"|"&amp;B2552&amp;"|"&amp;D2552,Empresas!$C$6:$CC$92,G2552+6+1,0)))))))</f>
        <v>1</v>
      </c>
      <c r="AA2552" s="147">
        <f>IF(AND($I2552="Si",J2552=1),1,IF(AND($I2552="Fisico",J2552=1),1,IF(AND(J2552=1,$I2552="Electronico"),2,IF(J2552=1,VLOOKUP($C2552&amp;"|"&amp;$B2552&amp;"|"&amp;$D2552,Empresas!$C$6:$CC$92,$G2552+6+1,0),0))))</f>
        <v>1</v>
      </c>
      <c r="AB2552" s="147">
        <f>IF(AND($I2552="Si",K2552=1),1,IF(AND($I2552="Fisico",K2552=1),1,IF(AND(K2552=1,$I2552="Electronico"),2,IF(K2552=1,VLOOKUP($C2552&amp;"|"&amp;$B2552&amp;"|"&amp;$D2552,Empresas!$C$6:$CC$92,$G2552+6+1,0),0))))</f>
        <v>1</v>
      </c>
      <c r="AC2552" s="147">
        <f>IF(AND($I2552="Si",L2552=1),1,IF(AND($I2552="Fisico",L2552=1),1,IF(AND(L2552=1,$I2552="Electronico"),2,IF(L2552=1,VLOOKUP($C2552&amp;"|"&amp;$B2552&amp;"|"&amp;$D2552,Empresas!$C$6:$CC$92,$G2552+6+1,0),0))))</f>
        <v>1</v>
      </c>
      <c r="AD2552" s="147">
        <f>IF(AND($I2552="Si",M2552=1),1,IF(AND($I2552="Fisico",M2552=1),1,IF(AND(M2552=1,$I2552="Electronico"),2,IF(M2552=1,VLOOKUP($C2552&amp;"|"&amp;$B2552&amp;"|"&amp;$D2552,Empresas!$C$6:$CC$92,$G2552+6+1,0),0))))</f>
        <v>1</v>
      </c>
      <c r="AE2552" s="147">
        <f>IF(AND($I2552="Si",N2552=1),1,IF(AND($I2552="Fisico",N2552=1),1,IF(AND(N2552=1,$I2552="Electronico"),2,IF(N2552=1,VLOOKUP($C2552&amp;"|"&amp;$B2552&amp;"|"&amp;$D2552,Empresas!$C$6:$CC$92,$G2552+6+1,0),0))))</f>
        <v>1</v>
      </c>
      <c r="AF2552" s="147">
        <f>IF(AND($I2552="Si",O2552=1),1,IF(AND($I2552="Fisico",O2552=1),1,IF(AND(O2552=1,$I2552="Electronico"),2,IF(O2552=1,VLOOKUP($C2552&amp;"|"&amp;$B2552&amp;"|"&amp;$D2552,Empresas!$C$6:$CC$92,$G2552+6+1,0),0))))</f>
        <v>1</v>
      </c>
      <c r="AG2552" s="147">
        <f>IF(AND($I2552="Si",P2552=1),1,IF(AND($I2552="Fisico",P2552=1),1,IF(AND(P2552=1,$I2552="Electronico"),2,IF(P2552=1,VLOOKUP($C2552&amp;"|"&amp;$B2552&amp;"|"&amp;$D2552,Empresas!$C$6:$CC$92,$G2552+6+1,0),0))))</f>
        <v>1</v>
      </c>
      <c r="AH2552" s="147">
        <f>IF(AND($I2552="Si",Q2552=1),1,IF(AND($I2552="Fisico",Q2552=1),1,IF(AND(Q2552=1,$I2552="Electronico"),2,IF(Q2552=1,VLOOKUP($C2552&amp;"|"&amp;$B2552&amp;"|"&amp;$D2552,Empresas!$C$6:$CC$92,$G2552+6+1,0),0))))</f>
        <v>1</v>
      </c>
      <c r="AI2552" s="147">
        <f>IF(AND($I2552="Si",R2552=1),1,IF(AND($I2552="Fisico",R2552=1),1,IF(AND(R2552=1,$I2552="Electronico"),2,IF(R2552=1,VLOOKUP($C2552&amp;"|"&amp;$B2552&amp;"|"&amp;$D2552,Empresas!$C$6:$CC$92,$G2552+6+1,0),0))))</f>
        <v>0</v>
      </c>
      <c r="AJ2552" s="147">
        <f>IF(AND($I2552="Si",S2552=1),1,IF(AND($I2552="Fisico",S2552=1),1,IF(AND(S2552=1,$I2552="Electronico"),2,IF(S2552=1,VLOOKUP($C2552&amp;"|"&amp;$B2552&amp;"|"&amp;$D2552,Empresas!$C$6:$CC$92,$G2552+6+1,0),0))))</f>
        <v>0</v>
      </c>
      <c r="AK2552" s="147">
        <f>IF(AND($I2552="Si",T2552=1),1,IF(AND($I2552="Fisico",T2552=1),1,IF(AND(T2552=1,$I2552="Electronico"),2,IF(T2552=1,VLOOKUP($C2552&amp;"|"&amp;$B2552&amp;"|"&amp;$D2552,Empresas!$C$6:$CC$92,$G2552+6+1,0),0))))</f>
        <v>0</v>
      </c>
      <c r="AL2552" s="147">
        <f>IF(AND($I2552="Si",U2552=1),1,IF(AND($I2552="Fisico",U2552=1),1,IF(AND(U2552=1,$I2552="Electronico"),2,IF(U2552=1,VLOOKUP($C2552&amp;"|"&amp;$B2552&amp;"|"&amp;$D2552,Empresas!$C$6:$CC$92,$G2552+6+1,0),0))))</f>
        <v>0</v>
      </c>
      <c r="AM2552" s="149">
        <f t="shared" si="411"/>
        <v>8</v>
      </c>
      <c r="AN2552" s="149">
        <f t="shared" si="412"/>
        <v>8</v>
      </c>
      <c r="AO2552" s="152">
        <f t="shared" si="413"/>
        <v>1</v>
      </c>
    </row>
    <row r="2553" spans="1:41" x14ac:dyDescent="0.25">
      <c r="A2553" s="143" t="str">
        <f>VLOOKUP(D2553,Empresas!$D$7:$F$91,3,0)</f>
        <v>Omar</v>
      </c>
      <c r="B2553" s="144" t="str">
        <f>VLOOKUP(D2553,Empresas!$D$7:$G$91,4,0)</f>
        <v>Jhony</v>
      </c>
      <c r="C2553" s="144" t="s">
        <v>544</v>
      </c>
      <c r="D2553" s="144" t="s">
        <v>492</v>
      </c>
      <c r="E2553" s="144" t="str">
        <f>VLOOKUP(D2553,Empresas!$D$7:$E$92,2,0)</f>
        <v>ADMINISTRADORA COMPUPLAZA S.A.C.</v>
      </c>
      <c r="F2553" s="144" t="s">
        <v>188</v>
      </c>
      <c r="G2553" s="145">
        <f t="shared" si="418"/>
        <v>67</v>
      </c>
      <c r="H2553" s="145" t="str">
        <f>VLOOKUP(D2553,Empresas!$D$6:$L$92,7,0)</f>
        <v>Mensual</v>
      </c>
      <c r="I2553" s="144" t="str">
        <f>VLOOKUP(VLOOKUP(D2553&amp;"|"&amp;B2553,Empresas!$I$7:$CB$92,G2553,0),Tablas!$A$13:$B$14,2,0)</f>
        <v>No</v>
      </c>
      <c r="J2553" s="78"/>
      <c r="K2553" s="78"/>
      <c r="L2553" s="78"/>
      <c r="M2553" s="78"/>
      <c r="N2553" s="78"/>
      <c r="O2553" s="78"/>
      <c r="P2553" s="78"/>
      <c r="Q2553" s="78"/>
      <c r="R2553" s="78"/>
      <c r="S2553" s="78"/>
      <c r="T2553" s="78"/>
      <c r="U2553" s="78"/>
      <c r="V2553" s="78" t="str">
        <f>VLOOKUP(D2553,Empresas!$D$7:$CF$91,81,0)</f>
        <v>A</v>
      </c>
      <c r="W2553" s="78" t="str">
        <f>VLOOKUP(D2553,Empresas!$D$7:$M$91,10,0)</f>
        <v>Mype</v>
      </c>
      <c r="X2553" s="69" t="str">
        <f t="shared" si="409"/>
        <v>SI</v>
      </c>
      <c r="Y2553" s="153" t="str">
        <f t="shared" si="410"/>
        <v>No aplica</v>
      </c>
      <c r="Z2553" s="147">
        <f>IF(Y2553="No aplica",0,IF(I2553="no",0,IF(I2553="No aplica",0,IF(I2553="Si",1,IF(I2553="Fisico",1,IF(I2553="Electronico",2,VLOOKUP(C2553&amp;"|"&amp;B2553&amp;"|"&amp;D2553,Empresas!$C$6:$CC$92,G2553+6+1,0)))))))</f>
        <v>0</v>
      </c>
      <c r="AA2553" s="147">
        <f>IF(AND($I2553="Si",J2553=1),1,IF(AND($I2553="Fisico",J2553=1),1,IF(AND(J2553=1,$I2553="Electronico"),2,IF(J2553=1,VLOOKUP($C2553&amp;"|"&amp;$B2553&amp;"|"&amp;$D2553,Empresas!$C$6:$CC$92,$G2553+6+1,0),0))))</f>
        <v>0</v>
      </c>
      <c r="AB2553" s="147">
        <f>IF(AND($I2553="Si",K2553=1),1,IF(AND($I2553="Fisico",K2553=1),1,IF(AND(K2553=1,$I2553="Electronico"),2,IF(K2553=1,VLOOKUP($C2553&amp;"|"&amp;$B2553&amp;"|"&amp;$D2553,Empresas!$C$6:$CC$92,$G2553+6+1,0),0))))</f>
        <v>0</v>
      </c>
      <c r="AC2553" s="147">
        <f>IF(AND($I2553="Si",L2553=1),1,IF(AND($I2553="Fisico",L2553=1),1,IF(AND(L2553=1,$I2553="Electronico"),2,IF(L2553=1,VLOOKUP($C2553&amp;"|"&amp;$B2553&amp;"|"&amp;$D2553,Empresas!$C$6:$CC$92,$G2553+6+1,0),0))))</f>
        <v>0</v>
      </c>
      <c r="AD2553" s="147">
        <f>IF(AND($I2553="Si",M2553=1),1,IF(AND($I2553="Fisico",M2553=1),1,IF(AND(M2553=1,$I2553="Electronico"),2,IF(M2553=1,VLOOKUP($C2553&amp;"|"&amp;$B2553&amp;"|"&amp;$D2553,Empresas!$C$6:$CC$92,$G2553+6+1,0),0))))</f>
        <v>0</v>
      </c>
      <c r="AE2553" s="147">
        <f>IF(AND($I2553="Si",N2553=1),1,IF(AND($I2553="Fisico",N2553=1),1,IF(AND(N2553=1,$I2553="Electronico"),2,IF(N2553=1,VLOOKUP($C2553&amp;"|"&amp;$B2553&amp;"|"&amp;$D2553,Empresas!$C$6:$CC$92,$G2553+6+1,0),0))))</f>
        <v>0</v>
      </c>
      <c r="AF2553" s="147">
        <f>IF(AND($I2553="Si",O2553=1),1,IF(AND($I2553="Fisico",O2553=1),1,IF(AND(O2553=1,$I2553="Electronico"),2,IF(O2553=1,VLOOKUP($C2553&amp;"|"&amp;$B2553&amp;"|"&amp;$D2553,Empresas!$C$6:$CC$92,$G2553+6+1,0),0))))</f>
        <v>0</v>
      </c>
      <c r="AG2553" s="147">
        <f>IF(AND($I2553="Si",P2553=1),1,IF(AND($I2553="Fisico",P2553=1),1,IF(AND(P2553=1,$I2553="Electronico"),2,IF(P2553=1,VLOOKUP($C2553&amp;"|"&amp;$B2553&amp;"|"&amp;$D2553,Empresas!$C$6:$CC$92,$G2553+6+1,0),0))))</f>
        <v>0</v>
      </c>
      <c r="AH2553" s="147">
        <f>IF(AND($I2553="Si",Q2553=1),1,IF(AND($I2553="Fisico",Q2553=1),1,IF(AND(Q2553=1,$I2553="Electronico"),2,IF(Q2553=1,VLOOKUP($C2553&amp;"|"&amp;$B2553&amp;"|"&amp;$D2553,Empresas!$C$6:$CC$92,$G2553+6+1,0),0))))</f>
        <v>0</v>
      </c>
      <c r="AI2553" s="147">
        <f>IF(AND($I2553="Si",R2553=1),1,IF(AND($I2553="Fisico",R2553=1),1,IF(AND(R2553=1,$I2553="Electronico"),2,IF(R2553=1,VLOOKUP($C2553&amp;"|"&amp;$B2553&amp;"|"&amp;$D2553,Empresas!$C$6:$CC$92,$G2553+6+1,0),0))))</f>
        <v>0</v>
      </c>
      <c r="AJ2553" s="147">
        <f>IF(AND($I2553="Si",S2553=1),1,IF(AND($I2553="Fisico",S2553=1),1,IF(AND(S2553=1,$I2553="Electronico"),2,IF(S2553=1,VLOOKUP($C2553&amp;"|"&amp;$B2553&amp;"|"&amp;$D2553,Empresas!$C$6:$CC$92,$G2553+6+1,0),0))))</f>
        <v>0</v>
      </c>
      <c r="AK2553" s="147">
        <f>IF(AND($I2553="Si",T2553=1),1,IF(AND($I2553="Fisico",T2553=1),1,IF(AND(T2553=1,$I2553="Electronico"),2,IF(T2553=1,VLOOKUP($C2553&amp;"|"&amp;$B2553&amp;"|"&amp;$D2553,Empresas!$C$6:$CC$92,$G2553+6+1,0),0))))</f>
        <v>0</v>
      </c>
      <c r="AL2553" s="147">
        <f>IF(AND($I2553="Si",U2553=1),1,IF(AND($I2553="Fisico",U2553=1),1,IF(AND(U2553=1,$I2553="Electronico"),2,IF(U2553=1,VLOOKUP($C2553&amp;"|"&amp;$B2553&amp;"|"&amp;$D2553,Empresas!$C$6:$CC$92,$G2553+6+1,0),0))))</f>
        <v>0</v>
      </c>
      <c r="AM2553" s="149">
        <f t="shared" si="411"/>
        <v>0</v>
      </c>
      <c r="AN2553" s="149">
        <f t="shared" si="412"/>
        <v>0</v>
      </c>
      <c r="AO2553" s="152">
        <f t="shared" si="413"/>
        <v>0</v>
      </c>
    </row>
    <row r="2554" spans="1:41" x14ac:dyDescent="0.25">
      <c r="A2554" s="143" t="str">
        <f>VLOOKUP(D2554,Empresas!$D$7:$F$91,3,0)</f>
        <v>Omar</v>
      </c>
      <c r="B2554" s="144" t="str">
        <f>VLOOKUP(D2554,Empresas!$D$7:$G$91,4,0)</f>
        <v>Jhony</v>
      </c>
      <c r="C2554" s="144" t="s">
        <v>544</v>
      </c>
      <c r="D2554" s="144" t="s">
        <v>492</v>
      </c>
      <c r="E2554" s="144" t="str">
        <f>VLOOKUP(D2554,Empresas!$D$7:$E$92,2,0)</f>
        <v>ADMINISTRADORA COMPUPLAZA S.A.C.</v>
      </c>
      <c r="F2554" s="144" t="s">
        <v>189</v>
      </c>
      <c r="G2554" s="145">
        <f t="shared" si="418"/>
        <v>68</v>
      </c>
      <c r="H2554" s="145" t="str">
        <f>VLOOKUP(D2554,Empresas!$D$6:$L$92,7,0)</f>
        <v>Mensual</v>
      </c>
      <c r="I2554" s="144" t="str">
        <f>VLOOKUP(VLOOKUP(D2554&amp;"|"&amp;B2554,Empresas!$I$7:$CB$92,G2554,0),Tablas!$A$13:$B$14,2,0)</f>
        <v>No</v>
      </c>
      <c r="J2554" s="78"/>
      <c r="K2554" s="78"/>
      <c r="L2554" s="78"/>
      <c r="M2554" s="78"/>
      <c r="N2554" s="78"/>
      <c r="O2554" s="78"/>
      <c r="P2554" s="78"/>
      <c r="Q2554" s="78"/>
      <c r="R2554" s="78"/>
      <c r="S2554" s="78"/>
      <c r="T2554" s="78"/>
      <c r="U2554" s="78"/>
      <c r="V2554" s="78" t="str">
        <f>VLOOKUP(D2554,Empresas!$D$7:$CF$91,81,0)</f>
        <v>A</v>
      </c>
      <c r="W2554" s="78" t="str">
        <f>VLOOKUP(D2554,Empresas!$D$7:$M$91,10,0)</f>
        <v>Mype</v>
      </c>
      <c r="X2554" s="69" t="str">
        <f t="shared" si="409"/>
        <v>SI</v>
      </c>
      <c r="Y2554" s="153" t="str">
        <f t="shared" si="410"/>
        <v>No aplica</v>
      </c>
      <c r="Z2554" s="147">
        <f>IF(Y2554="No aplica",0,IF(I2554="no",0,IF(I2554="No aplica",0,IF(I2554="Si",1,IF(I2554="Fisico",1,IF(I2554="Electronico",2,VLOOKUP(C2554&amp;"|"&amp;B2554&amp;"|"&amp;D2554,Empresas!$C$6:$CC$92,G2554+6+1,0)))))))</f>
        <v>0</v>
      </c>
      <c r="AA2554" s="147">
        <f>IF(AND($I2554="Si",J2554=1),1,IF(AND($I2554="Fisico",J2554=1),1,IF(AND(J2554=1,$I2554="Electronico"),2,IF(J2554=1,VLOOKUP($C2554&amp;"|"&amp;$B2554&amp;"|"&amp;$D2554,Empresas!$C$6:$CC$92,$G2554+6+1,0),0))))</f>
        <v>0</v>
      </c>
      <c r="AB2554" s="147">
        <f>IF(AND($I2554="Si",K2554=1),1,IF(AND($I2554="Fisico",K2554=1),1,IF(AND(K2554=1,$I2554="Electronico"),2,IF(K2554=1,VLOOKUP($C2554&amp;"|"&amp;$B2554&amp;"|"&amp;$D2554,Empresas!$C$6:$CC$92,$G2554+6+1,0),0))))</f>
        <v>0</v>
      </c>
      <c r="AC2554" s="147">
        <f>IF(AND($I2554="Si",L2554=1),1,IF(AND($I2554="Fisico",L2554=1),1,IF(AND(L2554=1,$I2554="Electronico"),2,IF(L2554=1,VLOOKUP($C2554&amp;"|"&amp;$B2554&amp;"|"&amp;$D2554,Empresas!$C$6:$CC$92,$G2554+6+1,0),0))))</f>
        <v>0</v>
      </c>
      <c r="AD2554" s="147">
        <f>IF(AND($I2554="Si",M2554=1),1,IF(AND($I2554="Fisico",M2554=1),1,IF(AND(M2554=1,$I2554="Electronico"),2,IF(M2554=1,VLOOKUP($C2554&amp;"|"&amp;$B2554&amp;"|"&amp;$D2554,Empresas!$C$6:$CC$92,$G2554+6+1,0),0))))</f>
        <v>0</v>
      </c>
      <c r="AE2554" s="147">
        <f>IF(AND($I2554="Si",N2554=1),1,IF(AND($I2554="Fisico",N2554=1),1,IF(AND(N2554=1,$I2554="Electronico"),2,IF(N2554=1,VLOOKUP($C2554&amp;"|"&amp;$B2554&amp;"|"&amp;$D2554,Empresas!$C$6:$CC$92,$G2554+6+1,0),0))))</f>
        <v>0</v>
      </c>
      <c r="AF2554" s="147">
        <f>IF(AND($I2554="Si",O2554=1),1,IF(AND($I2554="Fisico",O2554=1),1,IF(AND(O2554=1,$I2554="Electronico"),2,IF(O2554=1,VLOOKUP($C2554&amp;"|"&amp;$B2554&amp;"|"&amp;$D2554,Empresas!$C$6:$CC$92,$G2554+6+1,0),0))))</f>
        <v>0</v>
      </c>
      <c r="AG2554" s="147">
        <f>IF(AND($I2554="Si",P2554=1),1,IF(AND($I2554="Fisico",P2554=1),1,IF(AND(P2554=1,$I2554="Electronico"),2,IF(P2554=1,VLOOKUP($C2554&amp;"|"&amp;$B2554&amp;"|"&amp;$D2554,Empresas!$C$6:$CC$92,$G2554+6+1,0),0))))</f>
        <v>0</v>
      </c>
      <c r="AH2554" s="147">
        <f>IF(AND($I2554="Si",Q2554=1),1,IF(AND($I2554="Fisico",Q2554=1),1,IF(AND(Q2554=1,$I2554="Electronico"),2,IF(Q2554=1,VLOOKUP($C2554&amp;"|"&amp;$B2554&amp;"|"&amp;$D2554,Empresas!$C$6:$CC$92,$G2554+6+1,0),0))))</f>
        <v>0</v>
      </c>
      <c r="AI2554" s="147">
        <f>IF(AND($I2554="Si",R2554=1),1,IF(AND($I2554="Fisico",R2554=1),1,IF(AND(R2554=1,$I2554="Electronico"),2,IF(R2554=1,VLOOKUP($C2554&amp;"|"&amp;$B2554&amp;"|"&amp;$D2554,Empresas!$C$6:$CC$92,$G2554+6+1,0),0))))</f>
        <v>0</v>
      </c>
      <c r="AJ2554" s="147">
        <f>IF(AND($I2554="Si",S2554=1),1,IF(AND($I2554="Fisico",S2554=1),1,IF(AND(S2554=1,$I2554="Electronico"),2,IF(S2554=1,VLOOKUP($C2554&amp;"|"&amp;$B2554&amp;"|"&amp;$D2554,Empresas!$C$6:$CC$92,$G2554+6+1,0),0))))</f>
        <v>0</v>
      </c>
      <c r="AK2554" s="147">
        <f>IF(AND($I2554="Si",T2554=1),1,IF(AND($I2554="Fisico",T2554=1),1,IF(AND(T2554=1,$I2554="Electronico"),2,IF(T2554=1,VLOOKUP($C2554&amp;"|"&amp;$B2554&amp;"|"&amp;$D2554,Empresas!$C$6:$CC$92,$G2554+6+1,0),0))))</f>
        <v>0</v>
      </c>
      <c r="AL2554" s="147">
        <f>IF(AND($I2554="Si",U2554=1),1,IF(AND($I2554="Fisico",U2554=1),1,IF(AND(U2554=1,$I2554="Electronico"),2,IF(U2554=1,VLOOKUP($C2554&amp;"|"&amp;$B2554&amp;"|"&amp;$D2554,Empresas!$C$6:$CC$92,$G2554+6+1,0),0))))</f>
        <v>0</v>
      </c>
      <c r="AM2554" s="149">
        <f t="shared" si="411"/>
        <v>0</v>
      </c>
      <c r="AN2554" s="149">
        <f t="shared" si="412"/>
        <v>0</v>
      </c>
      <c r="AO2554" s="152">
        <f t="shared" si="413"/>
        <v>0</v>
      </c>
    </row>
    <row r="2555" spans="1:41" x14ac:dyDescent="0.25">
      <c r="A2555" s="143" t="str">
        <f>VLOOKUP(D2555,Empresas!$D$7:$F$91,3,0)</f>
        <v>Omar</v>
      </c>
      <c r="B2555" s="144" t="str">
        <f>VLOOKUP(D2555,Empresas!$D$7:$G$91,4,0)</f>
        <v>Jhony</v>
      </c>
      <c r="C2555" s="144" t="s">
        <v>544</v>
      </c>
      <c r="D2555" s="144" t="s">
        <v>492</v>
      </c>
      <c r="E2555" s="144" t="str">
        <f>VLOOKUP(D2555,Empresas!$D$7:$E$92,2,0)</f>
        <v>ADMINISTRADORA COMPUPLAZA S.A.C.</v>
      </c>
      <c r="F2555" s="144" t="s">
        <v>190</v>
      </c>
      <c r="G2555" s="145">
        <f t="shared" si="418"/>
        <v>69</v>
      </c>
      <c r="H2555" s="145" t="str">
        <f>VLOOKUP(D2555,Empresas!$D$6:$L$92,7,0)</f>
        <v>Mensual</v>
      </c>
      <c r="I2555" s="144" t="str">
        <f>VLOOKUP(VLOOKUP(D2555&amp;"|"&amp;B2555,Empresas!$I$7:$CB$92,G2555,0),Tablas!$A$13:$B$14,2,0)</f>
        <v>No</v>
      </c>
      <c r="J2555" s="78"/>
      <c r="K2555" s="78"/>
      <c r="L2555" s="78"/>
      <c r="M2555" s="78"/>
      <c r="N2555" s="78"/>
      <c r="O2555" s="78"/>
      <c r="P2555" s="78"/>
      <c r="Q2555" s="78"/>
      <c r="R2555" s="78"/>
      <c r="S2555" s="78"/>
      <c r="T2555" s="78"/>
      <c r="U2555" s="78"/>
      <c r="V2555" s="78" t="str">
        <f>VLOOKUP(D2555,Empresas!$D$7:$CF$91,81,0)</f>
        <v>A</v>
      </c>
      <c r="W2555" s="78" t="str">
        <f>VLOOKUP(D2555,Empresas!$D$7:$M$91,10,0)</f>
        <v>Mype</v>
      </c>
      <c r="X2555" s="69" t="str">
        <f t="shared" si="409"/>
        <v>NO</v>
      </c>
      <c r="Y2555" s="153" t="str">
        <f t="shared" si="410"/>
        <v>No aplica</v>
      </c>
      <c r="Z2555" s="147">
        <f>IF(Y2555="No aplica",0,IF(I2555="no",0,IF(I2555="No aplica",0,IF(I2555="Si",1,IF(I2555="Fisico",1,IF(I2555="Electronico",2,VLOOKUP(C2555&amp;"|"&amp;B2555&amp;"|"&amp;D2555,Empresas!$C$6:$CC$92,G2555+6+1,0)))))))</f>
        <v>0</v>
      </c>
      <c r="AA2555" s="147">
        <f>IF(AND($I2555="Si",J2555=1),1,IF(AND($I2555="Fisico",J2555=1),1,IF(AND(J2555=1,$I2555="Electronico"),2,IF(J2555=1,VLOOKUP($C2555&amp;"|"&amp;$B2555&amp;"|"&amp;$D2555,Empresas!$C$6:$CC$92,$G2555+6+1,0),0))))</f>
        <v>0</v>
      </c>
      <c r="AB2555" s="147">
        <f>IF(AND($I2555="Si",K2555=1),1,IF(AND($I2555="Fisico",K2555=1),1,IF(AND(K2555=1,$I2555="Electronico"),2,IF(K2555=1,VLOOKUP($C2555&amp;"|"&amp;$B2555&amp;"|"&amp;$D2555,Empresas!$C$6:$CC$92,$G2555+6+1,0),0))))</f>
        <v>0</v>
      </c>
      <c r="AC2555" s="147">
        <f>IF(AND($I2555="Si",L2555=1),1,IF(AND($I2555="Fisico",L2555=1),1,IF(AND(L2555=1,$I2555="Electronico"),2,IF(L2555=1,VLOOKUP($C2555&amp;"|"&amp;$B2555&amp;"|"&amp;$D2555,Empresas!$C$6:$CC$92,$G2555+6+1,0),0))))</f>
        <v>0</v>
      </c>
      <c r="AD2555" s="147">
        <f>IF(AND($I2555="Si",M2555=1),1,IF(AND($I2555="Fisico",M2555=1),1,IF(AND(M2555=1,$I2555="Electronico"),2,IF(M2555=1,VLOOKUP($C2555&amp;"|"&amp;$B2555&amp;"|"&amp;$D2555,Empresas!$C$6:$CC$92,$G2555+6+1,0),0))))</f>
        <v>0</v>
      </c>
      <c r="AE2555" s="147">
        <f>IF(AND($I2555="Si",N2555=1),1,IF(AND($I2555="Fisico",N2555=1),1,IF(AND(N2555=1,$I2555="Electronico"),2,IF(N2555=1,VLOOKUP($C2555&amp;"|"&amp;$B2555&amp;"|"&amp;$D2555,Empresas!$C$6:$CC$92,$G2555+6+1,0),0))))</f>
        <v>0</v>
      </c>
      <c r="AF2555" s="147">
        <f>IF(AND($I2555="Si",O2555=1),1,IF(AND($I2555="Fisico",O2555=1),1,IF(AND(O2555=1,$I2555="Electronico"),2,IF(O2555=1,VLOOKUP($C2555&amp;"|"&amp;$B2555&amp;"|"&amp;$D2555,Empresas!$C$6:$CC$92,$G2555+6+1,0),0))))</f>
        <v>0</v>
      </c>
      <c r="AG2555" s="147">
        <f>IF(AND($I2555="Si",P2555=1),1,IF(AND($I2555="Fisico",P2555=1),1,IF(AND(P2555=1,$I2555="Electronico"),2,IF(P2555=1,VLOOKUP($C2555&amp;"|"&amp;$B2555&amp;"|"&amp;$D2555,Empresas!$C$6:$CC$92,$G2555+6+1,0),0))))</f>
        <v>0</v>
      </c>
      <c r="AH2555" s="147">
        <f>IF(AND($I2555="Si",Q2555=1),1,IF(AND($I2555="Fisico",Q2555=1),1,IF(AND(Q2555=1,$I2555="Electronico"),2,IF(Q2555=1,VLOOKUP($C2555&amp;"|"&amp;$B2555&amp;"|"&amp;$D2555,Empresas!$C$6:$CC$92,$G2555+6+1,0),0))))</f>
        <v>0</v>
      </c>
      <c r="AI2555" s="147">
        <f>IF(AND($I2555="Si",R2555=1),1,IF(AND($I2555="Fisico",R2555=1),1,IF(AND(R2555=1,$I2555="Electronico"),2,IF(R2555=1,VLOOKUP($C2555&amp;"|"&amp;$B2555&amp;"|"&amp;$D2555,Empresas!$C$6:$CC$92,$G2555+6+1,0),0))))</f>
        <v>0</v>
      </c>
      <c r="AJ2555" s="147">
        <f>IF(AND($I2555="Si",S2555=1),1,IF(AND($I2555="Fisico",S2555=1),1,IF(AND(S2555=1,$I2555="Electronico"),2,IF(S2555=1,VLOOKUP($C2555&amp;"|"&amp;$B2555&amp;"|"&amp;$D2555,Empresas!$C$6:$CC$92,$G2555+6+1,0),0))))</f>
        <v>0</v>
      </c>
      <c r="AK2555" s="147">
        <f>IF(AND($I2555="Si",T2555=1),1,IF(AND($I2555="Fisico",T2555=1),1,IF(AND(T2555=1,$I2555="Electronico"),2,IF(T2555=1,VLOOKUP($C2555&amp;"|"&amp;$B2555&amp;"|"&amp;$D2555,Empresas!$C$6:$CC$92,$G2555+6+1,0),0))))</f>
        <v>0</v>
      </c>
      <c r="AL2555" s="147">
        <f>IF(AND($I2555="Si",U2555=1),1,IF(AND($I2555="Fisico",U2555=1),1,IF(AND(U2555=1,$I2555="Electronico"),2,IF(U2555=1,VLOOKUP($C2555&amp;"|"&amp;$B2555&amp;"|"&amp;$D2555,Empresas!$C$6:$CC$92,$G2555+6+1,0),0))))</f>
        <v>0</v>
      </c>
      <c r="AM2555" s="149">
        <f t="shared" si="411"/>
        <v>0</v>
      </c>
      <c r="AN2555" s="149">
        <f t="shared" si="412"/>
        <v>0</v>
      </c>
      <c r="AO2555" s="152">
        <f t="shared" si="413"/>
        <v>0</v>
      </c>
    </row>
    <row r="2556" spans="1:41" x14ac:dyDescent="0.25">
      <c r="A2556" s="143" t="str">
        <f>VLOOKUP(D2556,Empresas!$D$7:$F$91,3,0)</f>
        <v>Omar</v>
      </c>
      <c r="B2556" s="144" t="str">
        <f>VLOOKUP(D2556,Empresas!$D$7:$G$91,4,0)</f>
        <v>Jhony</v>
      </c>
      <c r="C2556" s="144" t="s">
        <v>544</v>
      </c>
      <c r="D2556" s="144" t="s">
        <v>492</v>
      </c>
      <c r="E2556" s="144" t="str">
        <f>VLOOKUP(D2556,Empresas!$D$7:$E$92,2,0)</f>
        <v>ADMINISTRADORA COMPUPLAZA S.A.C.</v>
      </c>
      <c r="F2556" s="146" t="s">
        <v>191</v>
      </c>
      <c r="G2556" s="145">
        <f t="shared" si="418"/>
        <v>70</v>
      </c>
      <c r="H2556" s="145" t="str">
        <f>VLOOKUP(D2556,Empresas!$D$6:$L$92,7,0)</f>
        <v>Mensual</v>
      </c>
      <c r="I2556" s="144" t="str">
        <f>VLOOKUP(VLOOKUP(D2556&amp;"|"&amp;B2556,Empresas!$I$7:$CB$92,G2556,0),Tablas!$A$13:$B$14,2,0)</f>
        <v>No</v>
      </c>
      <c r="J2556" s="78"/>
      <c r="K2556" s="78"/>
      <c r="L2556" s="78"/>
      <c r="M2556" s="78"/>
      <c r="N2556" s="78"/>
      <c r="O2556" s="78"/>
      <c r="P2556" s="78"/>
      <c r="Q2556" s="78"/>
      <c r="R2556" s="78"/>
      <c r="S2556" s="78"/>
      <c r="T2556" s="78"/>
      <c r="U2556" s="78"/>
      <c r="V2556" s="78" t="str">
        <f>VLOOKUP(D2556,Empresas!$D$7:$CF$91,81,0)</f>
        <v>A</v>
      </c>
      <c r="W2556" s="78" t="str">
        <f>VLOOKUP(D2556,Empresas!$D$7:$M$91,10,0)</f>
        <v>Mype</v>
      </c>
      <c r="X2556" s="69" t="str">
        <f t="shared" si="409"/>
        <v>NO</v>
      </c>
      <c r="Y2556" s="153" t="str">
        <f t="shared" si="410"/>
        <v>No aplica</v>
      </c>
      <c r="Z2556" s="147">
        <f>IF(Y2556="No aplica",0,IF(I2556="no",0,IF(I2556="No aplica",0,IF(I2556="Si",1,IF(I2556="Fisico",1,IF(I2556="Electronico",2,VLOOKUP(C2556&amp;"|"&amp;B2556&amp;"|"&amp;D2556,Empresas!$C$6:$CC$92,G2556+6+1,0)))))))</f>
        <v>0</v>
      </c>
      <c r="AA2556" s="147">
        <f>IF(AND($I2556="Si",J2556=1),1,IF(AND($I2556="Fisico",J2556=1),1,IF(AND(J2556=1,$I2556="Electronico"),2,IF(J2556=1,VLOOKUP($C2556&amp;"|"&amp;$B2556&amp;"|"&amp;$D2556,Empresas!$C$6:$CC$92,$G2556+6+1,0),0))))</f>
        <v>0</v>
      </c>
      <c r="AB2556" s="147">
        <f>IF(AND($I2556="Si",K2556=1),1,IF(AND($I2556="Fisico",K2556=1),1,IF(AND(K2556=1,$I2556="Electronico"),2,IF(K2556=1,VLOOKUP($C2556&amp;"|"&amp;$B2556&amp;"|"&amp;$D2556,Empresas!$C$6:$CC$92,$G2556+6+1,0),0))))</f>
        <v>0</v>
      </c>
      <c r="AC2556" s="147">
        <f>IF(AND($I2556="Si",L2556=1),1,IF(AND($I2556="Fisico",L2556=1),1,IF(AND(L2556=1,$I2556="Electronico"),2,IF(L2556=1,VLOOKUP($C2556&amp;"|"&amp;$B2556&amp;"|"&amp;$D2556,Empresas!$C$6:$CC$92,$G2556+6+1,0),0))))</f>
        <v>0</v>
      </c>
      <c r="AD2556" s="147">
        <f>IF(AND($I2556="Si",M2556=1),1,IF(AND($I2556="Fisico",M2556=1),1,IF(AND(M2556=1,$I2556="Electronico"),2,IF(M2556=1,VLOOKUP($C2556&amp;"|"&amp;$B2556&amp;"|"&amp;$D2556,Empresas!$C$6:$CC$92,$G2556+6+1,0),0))))</f>
        <v>0</v>
      </c>
      <c r="AE2556" s="147">
        <f>IF(AND($I2556="Si",N2556=1),1,IF(AND($I2556="Fisico",N2556=1),1,IF(AND(N2556=1,$I2556="Electronico"),2,IF(N2556=1,VLOOKUP($C2556&amp;"|"&amp;$B2556&amp;"|"&amp;$D2556,Empresas!$C$6:$CC$92,$G2556+6+1,0),0))))</f>
        <v>0</v>
      </c>
      <c r="AF2556" s="147">
        <f>IF(AND($I2556="Si",O2556=1),1,IF(AND($I2556="Fisico",O2556=1),1,IF(AND(O2556=1,$I2556="Electronico"),2,IF(O2556=1,VLOOKUP($C2556&amp;"|"&amp;$B2556&amp;"|"&amp;$D2556,Empresas!$C$6:$CC$92,$G2556+6+1,0),0))))</f>
        <v>0</v>
      </c>
      <c r="AG2556" s="147">
        <f>IF(AND($I2556="Si",P2556=1),1,IF(AND($I2556="Fisico",P2556=1),1,IF(AND(P2556=1,$I2556="Electronico"),2,IF(P2556=1,VLOOKUP($C2556&amp;"|"&amp;$B2556&amp;"|"&amp;$D2556,Empresas!$C$6:$CC$92,$G2556+6+1,0),0))))</f>
        <v>0</v>
      </c>
      <c r="AH2556" s="147">
        <f>IF(AND($I2556="Si",Q2556=1),1,IF(AND($I2556="Fisico",Q2556=1),1,IF(AND(Q2556=1,$I2556="Electronico"),2,IF(Q2556=1,VLOOKUP($C2556&amp;"|"&amp;$B2556&amp;"|"&amp;$D2556,Empresas!$C$6:$CC$92,$G2556+6+1,0),0))))</f>
        <v>0</v>
      </c>
      <c r="AI2556" s="147">
        <f>IF(AND($I2556="Si",R2556=1),1,IF(AND($I2556="Fisico",R2556=1),1,IF(AND(R2556=1,$I2556="Electronico"),2,IF(R2556=1,VLOOKUP($C2556&amp;"|"&amp;$B2556&amp;"|"&amp;$D2556,Empresas!$C$6:$CC$92,$G2556+6+1,0),0))))</f>
        <v>0</v>
      </c>
      <c r="AJ2556" s="147">
        <f>IF(AND($I2556="Si",S2556=1),1,IF(AND($I2556="Fisico",S2556=1),1,IF(AND(S2556=1,$I2556="Electronico"),2,IF(S2556=1,VLOOKUP($C2556&amp;"|"&amp;$B2556&amp;"|"&amp;$D2556,Empresas!$C$6:$CC$92,$G2556+6+1,0),0))))</f>
        <v>0</v>
      </c>
      <c r="AK2556" s="147">
        <f>IF(AND($I2556="Si",T2556=1),1,IF(AND($I2556="Fisico",T2556=1),1,IF(AND(T2556=1,$I2556="Electronico"),2,IF(T2556=1,VLOOKUP($C2556&amp;"|"&amp;$B2556&amp;"|"&amp;$D2556,Empresas!$C$6:$CC$92,$G2556+6+1,0),0))))</f>
        <v>0</v>
      </c>
      <c r="AL2556" s="147">
        <f>IF(AND($I2556="Si",U2556=1),1,IF(AND($I2556="Fisico",U2556=1),1,IF(AND(U2556=1,$I2556="Electronico"),2,IF(U2556=1,VLOOKUP($C2556&amp;"|"&amp;$B2556&amp;"|"&amp;$D2556,Empresas!$C$6:$CC$92,$G2556+6+1,0),0))))</f>
        <v>0</v>
      </c>
      <c r="AM2556" s="149">
        <f t="shared" si="411"/>
        <v>0</v>
      </c>
      <c r="AN2556" s="149">
        <f t="shared" si="412"/>
        <v>0</v>
      </c>
      <c r="AO2556" s="152">
        <f t="shared" si="413"/>
        <v>0</v>
      </c>
    </row>
    <row r="2557" spans="1:41" x14ac:dyDescent="0.25">
      <c r="A2557" s="143" t="str">
        <f>VLOOKUP(D2557,Empresas!$D$7:$F$91,3,0)</f>
        <v>Omar</v>
      </c>
      <c r="B2557" s="144" t="str">
        <f>VLOOKUP(D2557,Empresas!$D$7:$G$91,4,0)</f>
        <v>Jhony</v>
      </c>
      <c r="C2557" s="144" t="s">
        <v>544</v>
      </c>
      <c r="D2557" s="144" t="s">
        <v>492</v>
      </c>
      <c r="E2557" s="144" t="str">
        <f>VLOOKUP(D2557,Empresas!$D$7:$E$92,2,0)</f>
        <v>ADMINISTRADORA COMPUPLAZA S.A.C.</v>
      </c>
      <c r="F2557" s="144" t="s">
        <v>192</v>
      </c>
      <c r="G2557" s="145">
        <f t="shared" si="418"/>
        <v>71</v>
      </c>
      <c r="H2557" s="145" t="str">
        <f>VLOOKUP(D2557,Empresas!$D$6:$L$92,7,0)</f>
        <v>Mensual</v>
      </c>
      <c r="I2557" s="144" t="str">
        <f>VLOOKUP(VLOOKUP(D2557&amp;"|"&amp;B2557,Empresas!$I$7:$CB$92,G2557,0),Tablas!$A$13:$B$14,2,0)</f>
        <v>No</v>
      </c>
      <c r="J2557" s="78"/>
      <c r="K2557" s="78"/>
      <c r="L2557" s="78"/>
      <c r="M2557" s="78"/>
      <c r="N2557" s="78"/>
      <c r="O2557" s="78"/>
      <c r="P2557" s="78"/>
      <c r="Q2557" s="78"/>
      <c r="R2557" s="78"/>
      <c r="S2557" s="78"/>
      <c r="T2557" s="78"/>
      <c r="U2557" s="78"/>
      <c r="V2557" s="78" t="str">
        <f>VLOOKUP(D2557,Empresas!$D$7:$CF$91,81,0)</f>
        <v>A</v>
      </c>
      <c r="W2557" s="78" t="str">
        <f>VLOOKUP(D2557,Empresas!$D$7:$M$91,10,0)</f>
        <v>Mype</v>
      </c>
      <c r="X2557" s="69" t="str">
        <f t="shared" si="409"/>
        <v>NO</v>
      </c>
      <c r="Y2557" s="153" t="str">
        <f t="shared" si="410"/>
        <v>No aplica</v>
      </c>
      <c r="Z2557" s="147">
        <f>IF(Y2557="No aplica",0,IF(I2557="no",0,IF(I2557="No aplica",0,IF(I2557="Si",1,IF(I2557="Fisico",1,IF(I2557="Electronico",2,VLOOKUP(C2557&amp;"|"&amp;B2557&amp;"|"&amp;D2557,Empresas!$C$6:$CC$92,G2557+6+1,0)))))))</f>
        <v>0</v>
      </c>
      <c r="AA2557" s="147">
        <f>IF(AND($I2557="Si",J2557=1),1,IF(AND($I2557="Fisico",J2557=1),1,IF(AND(J2557=1,$I2557="Electronico"),2,IF(J2557=1,VLOOKUP($C2557&amp;"|"&amp;$B2557&amp;"|"&amp;$D2557,Empresas!$C$6:$CC$92,$G2557+6+1,0),0))))</f>
        <v>0</v>
      </c>
      <c r="AB2557" s="147">
        <f>IF(AND($I2557="Si",K2557=1),1,IF(AND($I2557="Fisico",K2557=1),1,IF(AND(K2557=1,$I2557="Electronico"),2,IF(K2557=1,VLOOKUP($C2557&amp;"|"&amp;$B2557&amp;"|"&amp;$D2557,Empresas!$C$6:$CC$92,$G2557+6+1,0),0))))</f>
        <v>0</v>
      </c>
      <c r="AC2557" s="147">
        <f>IF(AND($I2557="Si",L2557=1),1,IF(AND($I2557="Fisico",L2557=1),1,IF(AND(L2557=1,$I2557="Electronico"),2,IF(L2557=1,VLOOKUP($C2557&amp;"|"&amp;$B2557&amp;"|"&amp;$D2557,Empresas!$C$6:$CC$92,$G2557+6+1,0),0))))</f>
        <v>0</v>
      </c>
      <c r="AD2557" s="147">
        <f>IF(AND($I2557="Si",M2557=1),1,IF(AND($I2557="Fisico",M2557=1),1,IF(AND(M2557=1,$I2557="Electronico"),2,IF(M2557=1,VLOOKUP($C2557&amp;"|"&amp;$B2557&amp;"|"&amp;$D2557,Empresas!$C$6:$CC$92,$G2557+6+1,0),0))))</f>
        <v>0</v>
      </c>
      <c r="AE2557" s="147">
        <f>IF(AND($I2557="Si",N2557=1),1,IF(AND($I2557="Fisico",N2557=1),1,IF(AND(N2557=1,$I2557="Electronico"),2,IF(N2557=1,VLOOKUP($C2557&amp;"|"&amp;$B2557&amp;"|"&amp;$D2557,Empresas!$C$6:$CC$92,$G2557+6+1,0),0))))</f>
        <v>0</v>
      </c>
      <c r="AF2557" s="147">
        <f>IF(AND($I2557="Si",O2557=1),1,IF(AND($I2557="Fisico",O2557=1),1,IF(AND(O2557=1,$I2557="Electronico"),2,IF(O2557=1,VLOOKUP($C2557&amp;"|"&amp;$B2557&amp;"|"&amp;$D2557,Empresas!$C$6:$CC$92,$G2557+6+1,0),0))))</f>
        <v>0</v>
      </c>
      <c r="AG2557" s="147">
        <f>IF(AND($I2557="Si",P2557=1),1,IF(AND($I2557="Fisico",P2557=1),1,IF(AND(P2557=1,$I2557="Electronico"),2,IF(P2557=1,VLOOKUP($C2557&amp;"|"&amp;$B2557&amp;"|"&amp;$D2557,Empresas!$C$6:$CC$92,$G2557+6+1,0),0))))</f>
        <v>0</v>
      </c>
      <c r="AH2557" s="147">
        <f>IF(AND($I2557="Si",Q2557=1),1,IF(AND($I2557="Fisico",Q2557=1),1,IF(AND(Q2557=1,$I2557="Electronico"),2,IF(Q2557=1,VLOOKUP($C2557&amp;"|"&amp;$B2557&amp;"|"&amp;$D2557,Empresas!$C$6:$CC$92,$G2557+6+1,0),0))))</f>
        <v>0</v>
      </c>
      <c r="AI2557" s="147">
        <f>IF(AND($I2557="Si",R2557=1),1,IF(AND($I2557="Fisico",R2557=1),1,IF(AND(R2557=1,$I2557="Electronico"),2,IF(R2557=1,VLOOKUP($C2557&amp;"|"&amp;$B2557&amp;"|"&amp;$D2557,Empresas!$C$6:$CC$92,$G2557+6+1,0),0))))</f>
        <v>0</v>
      </c>
      <c r="AJ2557" s="147">
        <f>IF(AND($I2557="Si",S2557=1),1,IF(AND($I2557="Fisico",S2557=1),1,IF(AND(S2557=1,$I2557="Electronico"),2,IF(S2557=1,VLOOKUP($C2557&amp;"|"&amp;$B2557&amp;"|"&amp;$D2557,Empresas!$C$6:$CC$92,$G2557+6+1,0),0))))</f>
        <v>0</v>
      </c>
      <c r="AK2557" s="147">
        <f>IF(AND($I2557="Si",T2557=1),1,IF(AND($I2557="Fisico",T2557=1),1,IF(AND(T2557=1,$I2557="Electronico"),2,IF(T2557=1,VLOOKUP($C2557&amp;"|"&amp;$B2557&amp;"|"&amp;$D2557,Empresas!$C$6:$CC$92,$G2557+6+1,0),0))))</f>
        <v>0</v>
      </c>
      <c r="AL2557" s="147">
        <f>IF(AND($I2557="Si",U2557=1),1,IF(AND($I2557="Fisico",U2557=1),1,IF(AND(U2557=1,$I2557="Electronico"),2,IF(U2557=1,VLOOKUP($C2557&amp;"|"&amp;$B2557&amp;"|"&amp;$D2557,Empresas!$C$6:$CC$92,$G2557+6+1,0),0))))</f>
        <v>0</v>
      </c>
      <c r="AM2557" s="149">
        <f t="shared" si="411"/>
        <v>0</v>
      </c>
      <c r="AN2557" s="149">
        <f t="shared" si="412"/>
        <v>0</v>
      </c>
      <c r="AO2557" s="152">
        <f t="shared" si="413"/>
        <v>0</v>
      </c>
    </row>
    <row r="2558" spans="1:41" x14ac:dyDescent="0.25">
      <c r="A2558" s="137" t="str">
        <f>VLOOKUP(D2558,Empresas!$D$7:$F$91,3,0)</f>
        <v>Omar</v>
      </c>
      <c r="B2558" s="138" t="str">
        <f>VLOOKUP(D2558,Empresas!$D$7:$G$91,4,0)</f>
        <v>Jhony</v>
      </c>
      <c r="C2558" s="138" t="s">
        <v>544</v>
      </c>
      <c r="D2558" s="138" t="s">
        <v>494</v>
      </c>
      <c r="E2558" s="138" t="str">
        <f>VLOOKUP(D2558,Empresas!$D$7:$E$92,2,0)</f>
        <v>ADMINISTRADORA GARCILASO S.A.C.</v>
      </c>
      <c r="F2558" s="138" t="s">
        <v>158</v>
      </c>
      <c r="G2558" s="139">
        <f>+Empresas!$O$2</f>
        <v>7</v>
      </c>
      <c r="H2558" s="139" t="str">
        <f>VLOOKUP(D2558,Empresas!$D$6:$L$92,7,0)</f>
        <v>Mensual</v>
      </c>
      <c r="I2558" s="138" t="str">
        <f>VLOOKUP(VLOOKUP(D2558&amp;"|"&amp;B2558,Empresas!$I$7:$CB$92,G2558,0),Tablas!$A$3:$B$5,2,0)</f>
        <v>Solo analisis</v>
      </c>
      <c r="J2558" s="78">
        <v>1</v>
      </c>
      <c r="K2558" s="78">
        <v>1</v>
      </c>
      <c r="L2558" s="78">
        <v>1</v>
      </c>
      <c r="M2558" s="78">
        <v>1</v>
      </c>
      <c r="N2558" s="78">
        <v>1</v>
      </c>
      <c r="O2558" s="78">
        <v>1</v>
      </c>
      <c r="P2558" s="78">
        <v>1</v>
      </c>
      <c r="Q2558" s="78">
        <v>1</v>
      </c>
      <c r="R2558" s="78"/>
      <c r="S2558" s="78"/>
      <c r="T2558" s="78"/>
      <c r="U2558" s="78"/>
      <c r="V2558" s="78" t="str">
        <f>VLOOKUP(D2558,Empresas!$D$7:$CF$91,81,0)</f>
        <v>A</v>
      </c>
      <c r="W2558" s="78" t="str">
        <f>VLOOKUP(D2558,Empresas!$D$7:$M$91,10,0)</f>
        <v>Mype</v>
      </c>
      <c r="X2558" s="69" t="str">
        <f t="shared" si="409"/>
        <v>SI</v>
      </c>
      <c r="Y2558" s="153" t="str">
        <f t="shared" si="410"/>
        <v>Si aplica</v>
      </c>
      <c r="Z2558" s="147">
        <f>IF(Y2558="No aplica",0,IF(I2558="no",0,IF(I2558="No aplica",0,IF(I2558="Si",1,IF(I2558="Fisico",1,IF(I2558="Electronico",2,VLOOKUP(C2558&amp;"|"&amp;B2558&amp;"|"&amp;D2558,Empresas!$C$6:$CC$92,G2558+6+1,0)))))))</f>
        <v>0.5</v>
      </c>
      <c r="AA2558" s="147">
        <f>IF(AND($I2558="Si",J2558=1),1,IF(AND($I2558="Fisico",J2558=1),1,IF(AND(J2558=1,$I2558="Electronico"),2,IF(J2558=1,VLOOKUP($C2558&amp;"|"&amp;$B2558&amp;"|"&amp;$D2558,Empresas!$C$6:$CC$92,$G2558+6+1,0),0))))</f>
        <v>0.5</v>
      </c>
      <c r="AB2558" s="147">
        <f>IF(AND($I2558="Si",K2558=1),1,IF(AND($I2558="Fisico",K2558=1),1,IF(AND(K2558=1,$I2558="Electronico"),2,IF(K2558=1,VLOOKUP($C2558&amp;"|"&amp;$B2558&amp;"|"&amp;$D2558,Empresas!$C$6:$CC$92,$G2558+6+1,0),0))))</f>
        <v>0.5</v>
      </c>
      <c r="AC2558" s="147">
        <f>IF(AND($I2558="Si",L2558=1),1,IF(AND($I2558="Fisico",L2558=1),1,IF(AND(L2558=1,$I2558="Electronico"),2,IF(L2558=1,VLOOKUP($C2558&amp;"|"&amp;$B2558&amp;"|"&amp;$D2558,Empresas!$C$6:$CC$92,$G2558+6+1,0),0))))</f>
        <v>0.5</v>
      </c>
      <c r="AD2558" s="147">
        <f>IF(AND($I2558="Si",M2558=1),1,IF(AND($I2558="Fisico",M2558=1),1,IF(AND(M2558=1,$I2558="Electronico"),2,IF(M2558=1,VLOOKUP($C2558&amp;"|"&amp;$B2558&amp;"|"&amp;$D2558,Empresas!$C$6:$CC$92,$G2558+6+1,0),0))))</f>
        <v>0.5</v>
      </c>
      <c r="AE2558" s="147">
        <f>IF(AND($I2558="Si",N2558=1),1,IF(AND($I2558="Fisico",N2558=1),1,IF(AND(N2558=1,$I2558="Electronico"),2,IF(N2558=1,VLOOKUP($C2558&amp;"|"&amp;$B2558&amp;"|"&amp;$D2558,Empresas!$C$6:$CC$92,$G2558+6+1,0),0))))</f>
        <v>0.5</v>
      </c>
      <c r="AF2558" s="147">
        <f>IF(AND($I2558="Si",O2558=1),1,IF(AND($I2558="Fisico",O2558=1),1,IF(AND(O2558=1,$I2558="Electronico"),2,IF(O2558=1,VLOOKUP($C2558&amp;"|"&amp;$B2558&amp;"|"&amp;$D2558,Empresas!$C$6:$CC$92,$G2558+6+1,0),0))))</f>
        <v>0.5</v>
      </c>
      <c r="AG2558" s="147">
        <f>IF(AND($I2558="Si",P2558=1),1,IF(AND($I2558="Fisico",P2558=1),1,IF(AND(P2558=1,$I2558="Electronico"),2,IF(P2558=1,VLOOKUP($C2558&amp;"|"&amp;$B2558&amp;"|"&amp;$D2558,Empresas!$C$6:$CC$92,$G2558+6+1,0),0))))</f>
        <v>0.5</v>
      </c>
      <c r="AH2558" s="147">
        <f>IF(AND($I2558="Si",Q2558=1),1,IF(AND($I2558="Fisico",Q2558=1),1,IF(AND(Q2558=1,$I2558="Electronico"),2,IF(Q2558=1,VLOOKUP($C2558&amp;"|"&amp;$B2558&amp;"|"&amp;$D2558,Empresas!$C$6:$CC$92,$G2558+6+1,0),0))))</f>
        <v>0.5</v>
      </c>
      <c r="AI2558" s="147">
        <f>IF(AND($I2558="Si",R2558=1),1,IF(AND($I2558="Fisico",R2558=1),1,IF(AND(R2558=1,$I2558="Electronico"),2,IF(R2558=1,VLOOKUP($C2558&amp;"|"&amp;$B2558&amp;"|"&amp;$D2558,Empresas!$C$6:$CC$92,$G2558+6+1,0),0))))</f>
        <v>0</v>
      </c>
      <c r="AJ2558" s="147">
        <f>IF(AND($I2558="Si",S2558=1),1,IF(AND($I2558="Fisico",S2558=1),1,IF(AND(S2558=1,$I2558="Electronico"),2,IF(S2558=1,VLOOKUP($C2558&amp;"|"&amp;$B2558&amp;"|"&amp;$D2558,Empresas!$C$6:$CC$92,$G2558+6+1,0),0))))</f>
        <v>0</v>
      </c>
      <c r="AK2558" s="147">
        <f>IF(AND($I2558="Si",T2558=1),1,IF(AND($I2558="Fisico",T2558=1),1,IF(AND(T2558=1,$I2558="Electronico"),2,IF(T2558=1,VLOOKUP($C2558&amp;"|"&amp;$B2558&amp;"|"&amp;$D2558,Empresas!$C$6:$CC$92,$G2558+6+1,0),0))))</f>
        <v>0</v>
      </c>
      <c r="AL2558" s="147">
        <f>IF(AND($I2558="Si",U2558=1),1,IF(AND($I2558="Fisico",U2558=1),1,IF(AND(U2558=1,$I2558="Electronico"),2,IF(U2558=1,VLOOKUP($C2558&amp;"|"&amp;$B2558&amp;"|"&amp;$D2558,Empresas!$C$6:$CC$92,$G2558+6+1,0),0))))</f>
        <v>0</v>
      </c>
      <c r="AM2558" s="149">
        <f t="shared" si="411"/>
        <v>4</v>
      </c>
      <c r="AN2558" s="149">
        <f t="shared" si="412"/>
        <v>4</v>
      </c>
      <c r="AO2558" s="152">
        <f t="shared" si="413"/>
        <v>1</v>
      </c>
    </row>
    <row r="2559" spans="1:41" x14ac:dyDescent="0.25">
      <c r="A2559" s="137" t="str">
        <f>VLOOKUP(D2559,Empresas!$D$7:$F$91,3,0)</f>
        <v>Omar</v>
      </c>
      <c r="B2559" s="138" t="str">
        <f>VLOOKUP(D2559,Empresas!$D$7:$G$91,4,0)</f>
        <v>Jhony</v>
      </c>
      <c r="C2559" s="138" t="s">
        <v>544</v>
      </c>
      <c r="D2559" s="138" t="s">
        <v>494</v>
      </c>
      <c r="E2559" s="138" t="str">
        <f>VLOOKUP(D2559,Empresas!$D$7:$E$92,2,0)</f>
        <v>ADMINISTRADORA GARCILASO S.A.C.</v>
      </c>
      <c r="F2559" s="138" t="s">
        <v>159</v>
      </c>
      <c r="G2559" s="139">
        <f>+G2558+3</f>
        <v>10</v>
      </c>
      <c r="H2559" s="139" t="str">
        <f>VLOOKUP(D2559,Empresas!$D$6:$L$92,7,0)</f>
        <v>Mensual</v>
      </c>
      <c r="I2559" s="138" t="str">
        <f>VLOOKUP(VLOOKUP(D2559&amp;"|"&amp;B2559,Empresas!$I$7:$CB$92,G2559,0),Tablas!$A$3:$B$5,2,0)</f>
        <v>Solo analisis</v>
      </c>
      <c r="J2559" s="78">
        <v>1</v>
      </c>
      <c r="K2559" s="78">
        <v>1</v>
      </c>
      <c r="L2559" s="78">
        <v>1</v>
      </c>
      <c r="M2559" s="78">
        <v>1</v>
      </c>
      <c r="N2559" s="78">
        <v>1</v>
      </c>
      <c r="O2559" s="78">
        <v>1</v>
      </c>
      <c r="P2559" s="78">
        <v>1</v>
      </c>
      <c r="Q2559" s="78">
        <v>1</v>
      </c>
      <c r="R2559" s="78"/>
      <c r="S2559" s="78"/>
      <c r="T2559" s="78"/>
      <c r="U2559" s="78"/>
      <c r="V2559" s="78" t="str">
        <f>VLOOKUP(D2559,Empresas!$D$7:$CF$91,81,0)</f>
        <v>A</v>
      </c>
      <c r="W2559" s="78" t="str">
        <f>VLOOKUP(D2559,Empresas!$D$7:$M$91,10,0)</f>
        <v>Mype</v>
      </c>
      <c r="X2559" s="69" t="str">
        <f t="shared" si="409"/>
        <v>SI</v>
      </c>
      <c r="Y2559" s="153" t="str">
        <f t="shared" si="410"/>
        <v>Si aplica</v>
      </c>
      <c r="Z2559" s="147">
        <f>IF(Y2559="No aplica",0,IF(I2559="no",0,IF(I2559="No aplica",0,IF(I2559="Si",1,IF(I2559="Fisico",1,IF(I2559="Electronico",2,VLOOKUP(C2559&amp;"|"&amp;B2559&amp;"|"&amp;D2559,Empresas!$C$6:$CC$92,G2559+6+1,0)))))))</f>
        <v>1</v>
      </c>
      <c r="AA2559" s="147">
        <f>IF(AND($I2559="Si",J2559=1),1,IF(AND($I2559="Fisico",J2559=1),1,IF(AND(J2559=1,$I2559="Electronico"),2,IF(J2559=1,VLOOKUP($C2559&amp;"|"&amp;$B2559&amp;"|"&amp;$D2559,Empresas!$C$6:$CC$92,$G2559+6+1,0),0))))</f>
        <v>1</v>
      </c>
      <c r="AB2559" s="147">
        <f>IF(AND($I2559="Si",K2559=1),1,IF(AND($I2559="Fisico",K2559=1),1,IF(AND(K2559=1,$I2559="Electronico"),2,IF(K2559=1,VLOOKUP($C2559&amp;"|"&amp;$B2559&amp;"|"&amp;$D2559,Empresas!$C$6:$CC$92,$G2559+6+1,0),0))))</f>
        <v>1</v>
      </c>
      <c r="AC2559" s="147">
        <f>IF(AND($I2559="Si",L2559=1),1,IF(AND($I2559="Fisico",L2559=1),1,IF(AND(L2559=1,$I2559="Electronico"),2,IF(L2559=1,VLOOKUP($C2559&amp;"|"&amp;$B2559&amp;"|"&amp;$D2559,Empresas!$C$6:$CC$92,$G2559+6+1,0),0))))</f>
        <v>1</v>
      </c>
      <c r="AD2559" s="147">
        <f>IF(AND($I2559="Si",M2559=1),1,IF(AND($I2559="Fisico",M2559=1),1,IF(AND(M2559=1,$I2559="Electronico"),2,IF(M2559=1,VLOOKUP($C2559&amp;"|"&amp;$B2559&amp;"|"&amp;$D2559,Empresas!$C$6:$CC$92,$G2559+6+1,0),0))))</f>
        <v>1</v>
      </c>
      <c r="AE2559" s="147">
        <f>IF(AND($I2559="Si",N2559=1),1,IF(AND($I2559="Fisico",N2559=1),1,IF(AND(N2559=1,$I2559="Electronico"),2,IF(N2559=1,VLOOKUP($C2559&amp;"|"&amp;$B2559&amp;"|"&amp;$D2559,Empresas!$C$6:$CC$92,$G2559+6+1,0),0))))</f>
        <v>1</v>
      </c>
      <c r="AF2559" s="147">
        <f>IF(AND($I2559="Si",O2559=1),1,IF(AND($I2559="Fisico",O2559=1),1,IF(AND(O2559=1,$I2559="Electronico"),2,IF(O2559=1,VLOOKUP($C2559&amp;"|"&amp;$B2559&amp;"|"&amp;$D2559,Empresas!$C$6:$CC$92,$G2559+6+1,0),0))))</f>
        <v>1</v>
      </c>
      <c r="AG2559" s="147">
        <f>IF(AND($I2559="Si",P2559=1),1,IF(AND($I2559="Fisico",P2559=1),1,IF(AND(P2559=1,$I2559="Electronico"),2,IF(P2559=1,VLOOKUP($C2559&amp;"|"&amp;$B2559&amp;"|"&amp;$D2559,Empresas!$C$6:$CC$92,$G2559+6+1,0),0))))</f>
        <v>1</v>
      </c>
      <c r="AH2559" s="147">
        <f>IF(AND($I2559="Si",Q2559=1),1,IF(AND($I2559="Fisico",Q2559=1),1,IF(AND(Q2559=1,$I2559="Electronico"),2,IF(Q2559=1,VLOOKUP($C2559&amp;"|"&amp;$B2559&amp;"|"&amp;$D2559,Empresas!$C$6:$CC$92,$G2559+6+1,0),0))))</f>
        <v>1</v>
      </c>
      <c r="AI2559" s="147">
        <f>IF(AND($I2559="Si",R2559=1),1,IF(AND($I2559="Fisico",R2559=1),1,IF(AND(R2559=1,$I2559="Electronico"),2,IF(R2559=1,VLOOKUP($C2559&amp;"|"&amp;$B2559&amp;"|"&amp;$D2559,Empresas!$C$6:$CC$92,$G2559+6+1,0),0))))</f>
        <v>0</v>
      </c>
      <c r="AJ2559" s="147">
        <f>IF(AND($I2559="Si",S2559=1),1,IF(AND($I2559="Fisico",S2559=1),1,IF(AND(S2559=1,$I2559="Electronico"),2,IF(S2559=1,VLOOKUP($C2559&amp;"|"&amp;$B2559&amp;"|"&amp;$D2559,Empresas!$C$6:$CC$92,$G2559+6+1,0),0))))</f>
        <v>0</v>
      </c>
      <c r="AK2559" s="147">
        <f>IF(AND($I2559="Si",T2559=1),1,IF(AND($I2559="Fisico",T2559=1),1,IF(AND(T2559=1,$I2559="Electronico"),2,IF(T2559=1,VLOOKUP($C2559&amp;"|"&amp;$B2559&amp;"|"&amp;$D2559,Empresas!$C$6:$CC$92,$G2559+6+1,0),0))))</f>
        <v>0</v>
      </c>
      <c r="AL2559" s="147">
        <f>IF(AND($I2559="Si",U2559=1),1,IF(AND($I2559="Fisico",U2559=1),1,IF(AND(U2559=1,$I2559="Electronico"),2,IF(U2559=1,VLOOKUP($C2559&amp;"|"&amp;$B2559&amp;"|"&amp;$D2559,Empresas!$C$6:$CC$92,$G2559+6+1,0),0))))</f>
        <v>0</v>
      </c>
      <c r="AM2559" s="149">
        <f t="shared" si="411"/>
        <v>8</v>
      </c>
      <c r="AN2559" s="149">
        <f t="shared" si="412"/>
        <v>8</v>
      </c>
      <c r="AO2559" s="152">
        <f t="shared" si="413"/>
        <v>1</v>
      </c>
    </row>
    <row r="2560" spans="1:41" x14ac:dyDescent="0.25">
      <c r="A2560" s="137" t="str">
        <f>VLOOKUP(D2560,Empresas!$D$7:$F$91,3,0)</f>
        <v>Omar</v>
      </c>
      <c r="B2560" s="138" t="str">
        <f>VLOOKUP(D2560,Empresas!$D$7:$G$91,4,0)</f>
        <v>Jhony</v>
      </c>
      <c r="C2560" s="138" t="s">
        <v>544</v>
      </c>
      <c r="D2560" s="138" t="s">
        <v>494</v>
      </c>
      <c r="E2560" s="138" t="str">
        <f>VLOOKUP(D2560,Empresas!$D$7:$E$92,2,0)</f>
        <v>ADMINISTRADORA GARCILASO S.A.C.</v>
      </c>
      <c r="F2560" s="138" t="s">
        <v>160</v>
      </c>
      <c r="G2560" s="139">
        <f t="shared" ref="G2560:G2571" si="419">+G2559+3</f>
        <v>13</v>
      </c>
      <c r="H2560" s="139" t="str">
        <f>VLOOKUP(D2560,Empresas!$D$6:$L$92,7,0)</f>
        <v>Mensual</v>
      </c>
      <c r="I2560" s="138" t="str">
        <f>VLOOKUP(VLOOKUP(D2560&amp;"|"&amp;B2560,Empresas!$I$7:$CB$92,G2560,0),Tablas!$A$3:$B$5,2,0)</f>
        <v>Solo analisis</v>
      </c>
      <c r="J2560" s="78">
        <v>1</v>
      </c>
      <c r="K2560" s="78">
        <v>1</v>
      </c>
      <c r="L2560" s="78">
        <v>1</v>
      </c>
      <c r="M2560" s="78">
        <v>1</v>
      </c>
      <c r="N2560" s="78">
        <v>1</v>
      </c>
      <c r="O2560" s="78">
        <v>1</v>
      </c>
      <c r="P2560" s="78">
        <v>2</v>
      </c>
      <c r="Q2560" s="78">
        <v>2</v>
      </c>
      <c r="R2560" s="78"/>
      <c r="S2560" s="78"/>
      <c r="T2560" s="78"/>
      <c r="U2560" s="78"/>
      <c r="V2560" s="78" t="str">
        <f>VLOOKUP(D2560,Empresas!$D$7:$CF$91,81,0)</f>
        <v>A</v>
      </c>
      <c r="W2560" s="78" t="str">
        <f>VLOOKUP(D2560,Empresas!$D$7:$M$91,10,0)</f>
        <v>Mype</v>
      </c>
      <c r="X2560" s="69" t="str">
        <f t="shared" si="409"/>
        <v>SI</v>
      </c>
      <c r="Y2560" s="153" t="str">
        <f t="shared" si="410"/>
        <v>Si aplica</v>
      </c>
      <c r="Z2560" s="147">
        <f>IF(Y2560="No aplica",0,IF(I2560="no",0,IF(I2560="No aplica",0,IF(I2560="Si",1,IF(I2560="Fisico",1,IF(I2560="Electronico",2,VLOOKUP(C2560&amp;"|"&amp;B2560&amp;"|"&amp;D2560,Empresas!$C$6:$CC$92,G2560+6+1,0)))))))</f>
        <v>1</v>
      </c>
      <c r="AA2560" s="147">
        <f>IF(AND($I2560="Si",J2560=1),1,IF(AND($I2560="Fisico",J2560=1),1,IF(AND(J2560=1,$I2560="Electronico"),2,IF(J2560=1,VLOOKUP($C2560&amp;"|"&amp;$B2560&amp;"|"&amp;$D2560,Empresas!$C$6:$CC$92,$G2560+6+1,0),0))))</f>
        <v>1</v>
      </c>
      <c r="AB2560" s="147">
        <f>IF(AND($I2560="Si",K2560=1),1,IF(AND($I2560="Fisico",K2560=1),1,IF(AND(K2560=1,$I2560="Electronico"),2,IF(K2560=1,VLOOKUP($C2560&amp;"|"&amp;$B2560&amp;"|"&amp;$D2560,Empresas!$C$6:$CC$92,$G2560+6+1,0),0))))</f>
        <v>1</v>
      </c>
      <c r="AC2560" s="147">
        <f>IF(AND($I2560="Si",L2560=1),1,IF(AND($I2560="Fisico",L2560=1),1,IF(AND(L2560=1,$I2560="Electronico"),2,IF(L2560=1,VLOOKUP($C2560&amp;"|"&amp;$B2560&amp;"|"&amp;$D2560,Empresas!$C$6:$CC$92,$G2560+6+1,0),0))))</f>
        <v>1</v>
      </c>
      <c r="AD2560" s="147">
        <f>IF(AND($I2560="Si",M2560=1),1,IF(AND($I2560="Fisico",M2560=1),1,IF(AND(M2560=1,$I2560="Electronico"),2,IF(M2560=1,VLOOKUP($C2560&amp;"|"&amp;$B2560&amp;"|"&amp;$D2560,Empresas!$C$6:$CC$92,$G2560+6+1,0),0))))</f>
        <v>1</v>
      </c>
      <c r="AE2560" s="147">
        <f>IF(AND($I2560="Si",N2560=1),1,IF(AND($I2560="Fisico",N2560=1),1,IF(AND(N2560=1,$I2560="Electronico"),2,IF(N2560=1,VLOOKUP($C2560&amp;"|"&amp;$B2560&amp;"|"&amp;$D2560,Empresas!$C$6:$CC$92,$G2560+6+1,0),0))))</f>
        <v>1</v>
      </c>
      <c r="AF2560" s="147">
        <f>IF(AND($I2560="Si",O2560=1),1,IF(AND($I2560="Fisico",O2560=1),1,IF(AND(O2560=1,$I2560="Electronico"),2,IF(O2560=1,VLOOKUP($C2560&amp;"|"&amp;$B2560&amp;"|"&amp;$D2560,Empresas!$C$6:$CC$92,$G2560+6+1,0),0))))</f>
        <v>1</v>
      </c>
      <c r="AG2560" s="147">
        <f>IF(AND($I2560="Si",P2560=1),1,IF(AND($I2560="Fisico",P2560=1),1,IF(AND(P2560=1,$I2560="Electronico"),2,IF(P2560=1,VLOOKUP($C2560&amp;"|"&amp;$B2560&amp;"|"&amp;$D2560,Empresas!$C$6:$CC$92,$G2560+6+1,0),0))))</f>
        <v>0</v>
      </c>
      <c r="AH2560" s="147">
        <f>IF(AND($I2560="Si",Q2560=1),1,IF(AND($I2560="Fisico",Q2560=1),1,IF(AND(Q2560=1,$I2560="Electronico"),2,IF(Q2560=1,VLOOKUP($C2560&amp;"|"&amp;$B2560&amp;"|"&amp;$D2560,Empresas!$C$6:$CC$92,$G2560+6+1,0),0))))</f>
        <v>0</v>
      </c>
      <c r="AI2560" s="147">
        <f>IF(AND($I2560="Si",R2560=1),1,IF(AND($I2560="Fisico",R2560=1),1,IF(AND(R2560=1,$I2560="Electronico"),2,IF(R2560=1,VLOOKUP($C2560&amp;"|"&amp;$B2560&amp;"|"&amp;$D2560,Empresas!$C$6:$CC$92,$G2560+6+1,0),0))))</f>
        <v>0</v>
      </c>
      <c r="AJ2560" s="147">
        <f>IF(AND($I2560="Si",S2560=1),1,IF(AND($I2560="Fisico",S2560=1),1,IF(AND(S2560=1,$I2560="Electronico"),2,IF(S2560=1,VLOOKUP($C2560&amp;"|"&amp;$B2560&amp;"|"&amp;$D2560,Empresas!$C$6:$CC$92,$G2560+6+1,0),0))))</f>
        <v>0</v>
      </c>
      <c r="AK2560" s="147">
        <f>IF(AND($I2560="Si",T2560=1),1,IF(AND($I2560="Fisico",T2560=1),1,IF(AND(T2560=1,$I2560="Electronico"),2,IF(T2560=1,VLOOKUP($C2560&amp;"|"&amp;$B2560&amp;"|"&amp;$D2560,Empresas!$C$6:$CC$92,$G2560+6+1,0),0))))</f>
        <v>0</v>
      </c>
      <c r="AL2560" s="147">
        <f>IF(AND($I2560="Si",U2560=1),1,IF(AND($I2560="Fisico",U2560=1),1,IF(AND(U2560=1,$I2560="Electronico"),2,IF(U2560=1,VLOOKUP($C2560&amp;"|"&amp;$B2560&amp;"|"&amp;$D2560,Empresas!$C$6:$CC$92,$G2560+6+1,0),0))))</f>
        <v>0</v>
      </c>
      <c r="AM2560" s="149">
        <f t="shared" si="411"/>
        <v>6</v>
      </c>
      <c r="AN2560" s="149">
        <f t="shared" si="412"/>
        <v>8</v>
      </c>
      <c r="AO2560" s="152">
        <f t="shared" si="413"/>
        <v>0.75</v>
      </c>
    </row>
    <row r="2561" spans="1:41" x14ac:dyDescent="0.25">
      <c r="A2561" s="137" t="str">
        <f>VLOOKUP(D2561,Empresas!$D$7:$F$91,3,0)</f>
        <v>Omar</v>
      </c>
      <c r="B2561" s="138" t="str">
        <f>VLOOKUP(D2561,Empresas!$D$7:$G$91,4,0)</f>
        <v>Jhony</v>
      </c>
      <c r="C2561" s="138" t="s">
        <v>544</v>
      </c>
      <c r="D2561" s="138" t="s">
        <v>494</v>
      </c>
      <c r="E2561" s="138" t="str">
        <f>VLOOKUP(D2561,Empresas!$D$7:$E$92,2,0)</f>
        <v>ADMINISTRADORA GARCILASO S.A.C.</v>
      </c>
      <c r="F2561" s="138" t="s">
        <v>161</v>
      </c>
      <c r="G2561" s="139">
        <f t="shared" si="419"/>
        <v>16</v>
      </c>
      <c r="H2561" s="139" t="str">
        <f>VLOOKUP(D2561,Empresas!$D$6:$L$92,7,0)</f>
        <v>Mensual</v>
      </c>
      <c r="I2561" s="138" t="str">
        <f>VLOOKUP(VLOOKUP(D2561&amp;"|"&amp;B2561,Empresas!$I$7:$CB$92,G2561,0),Tablas!$A$3:$B$5,2,0)</f>
        <v>No aplica</v>
      </c>
      <c r="J2561" s="78"/>
      <c r="K2561" s="78"/>
      <c r="L2561" s="78"/>
      <c r="M2561" s="78"/>
      <c r="N2561" s="78"/>
      <c r="O2561" s="78"/>
      <c r="P2561" s="78"/>
      <c r="Q2561" s="78"/>
      <c r="R2561" s="78"/>
      <c r="S2561" s="78"/>
      <c r="T2561" s="78"/>
      <c r="U2561" s="78"/>
      <c r="V2561" s="78" t="str">
        <f>VLOOKUP(D2561,Empresas!$D$7:$CF$91,81,0)</f>
        <v>A</v>
      </c>
      <c r="W2561" s="78" t="str">
        <f>VLOOKUP(D2561,Empresas!$D$7:$M$91,10,0)</f>
        <v>Mype</v>
      </c>
      <c r="X2561" s="69" t="str">
        <f t="shared" si="409"/>
        <v>SI</v>
      </c>
      <c r="Y2561" s="153" t="str">
        <f t="shared" si="410"/>
        <v>No aplica</v>
      </c>
      <c r="Z2561" s="147">
        <f>IF(Y2561="No aplica",0,IF(I2561="no",0,IF(I2561="No aplica",0,IF(I2561="Si",1,IF(I2561="Fisico",1,IF(I2561="Electronico",2,VLOOKUP(C2561&amp;"|"&amp;B2561&amp;"|"&amp;D2561,Empresas!$C$6:$CC$92,G2561+6+1,0)))))))</f>
        <v>0</v>
      </c>
      <c r="AA2561" s="147">
        <f>IF(AND($I2561="Si",J2561=1),1,IF(AND($I2561="Fisico",J2561=1),1,IF(AND(J2561=1,$I2561="Electronico"),2,IF(J2561=1,VLOOKUP($C2561&amp;"|"&amp;$B2561&amp;"|"&amp;$D2561,Empresas!$C$6:$CC$92,$G2561+6+1,0),0))))</f>
        <v>0</v>
      </c>
      <c r="AB2561" s="147">
        <f>IF(AND($I2561="Si",K2561=1),1,IF(AND($I2561="Fisico",K2561=1),1,IF(AND(K2561=1,$I2561="Electronico"),2,IF(K2561=1,VLOOKUP($C2561&amp;"|"&amp;$B2561&amp;"|"&amp;$D2561,Empresas!$C$6:$CC$92,$G2561+6+1,0),0))))</f>
        <v>0</v>
      </c>
      <c r="AC2561" s="147">
        <f>IF(AND($I2561="Si",L2561=1),1,IF(AND($I2561="Fisico",L2561=1),1,IF(AND(L2561=1,$I2561="Electronico"),2,IF(L2561=1,VLOOKUP($C2561&amp;"|"&amp;$B2561&amp;"|"&amp;$D2561,Empresas!$C$6:$CC$92,$G2561+6+1,0),0))))</f>
        <v>0</v>
      </c>
      <c r="AD2561" s="147">
        <f>IF(AND($I2561="Si",M2561=1),1,IF(AND($I2561="Fisico",M2561=1),1,IF(AND(M2561=1,$I2561="Electronico"),2,IF(M2561=1,VLOOKUP($C2561&amp;"|"&amp;$B2561&amp;"|"&amp;$D2561,Empresas!$C$6:$CC$92,$G2561+6+1,0),0))))</f>
        <v>0</v>
      </c>
      <c r="AE2561" s="147">
        <f>IF(AND($I2561="Si",N2561=1),1,IF(AND($I2561="Fisico",N2561=1),1,IF(AND(N2561=1,$I2561="Electronico"),2,IF(N2561=1,VLOOKUP($C2561&amp;"|"&amp;$B2561&amp;"|"&amp;$D2561,Empresas!$C$6:$CC$92,$G2561+6+1,0),0))))</f>
        <v>0</v>
      </c>
      <c r="AF2561" s="147">
        <f>IF(AND($I2561="Si",O2561=1),1,IF(AND($I2561="Fisico",O2561=1),1,IF(AND(O2561=1,$I2561="Electronico"),2,IF(O2561=1,VLOOKUP($C2561&amp;"|"&amp;$B2561&amp;"|"&amp;$D2561,Empresas!$C$6:$CC$92,$G2561+6+1,0),0))))</f>
        <v>0</v>
      </c>
      <c r="AG2561" s="147">
        <f>IF(AND($I2561="Si",P2561=1),1,IF(AND($I2561="Fisico",P2561=1),1,IF(AND(P2561=1,$I2561="Electronico"),2,IF(P2561=1,VLOOKUP($C2561&amp;"|"&amp;$B2561&amp;"|"&amp;$D2561,Empresas!$C$6:$CC$92,$G2561+6+1,0),0))))</f>
        <v>0</v>
      </c>
      <c r="AH2561" s="147">
        <f>IF(AND($I2561="Si",Q2561=1),1,IF(AND($I2561="Fisico",Q2561=1),1,IF(AND(Q2561=1,$I2561="Electronico"),2,IF(Q2561=1,VLOOKUP($C2561&amp;"|"&amp;$B2561&amp;"|"&amp;$D2561,Empresas!$C$6:$CC$92,$G2561+6+1,0),0))))</f>
        <v>0</v>
      </c>
      <c r="AI2561" s="147">
        <f>IF(AND($I2561="Si",R2561=1),1,IF(AND($I2561="Fisico",R2561=1),1,IF(AND(R2561=1,$I2561="Electronico"),2,IF(R2561=1,VLOOKUP($C2561&amp;"|"&amp;$B2561&amp;"|"&amp;$D2561,Empresas!$C$6:$CC$92,$G2561+6+1,0),0))))</f>
        <v>0</v>
      </c>
      <c r="AJ2561" s="147">
        <f>IF(AND($I2561="Si",S2561=1),1,IF(AND($I2561="Fisico",S2561=1),1,IF(AND(S2561=1,$I2561="Electronico"),2,IF(S2561=1,VLOOKUP($C2561&amp;"|"&amp;$B2561&amp;"|"&amp;$D2561,Empresas!$C$6:$CC$92,$G2561+6+1,0),0))))</f>
        <v>0</v>
      </c>
      <c r="AK2561" s="147">
        <f>IF(AND($I2561="Si",T2561=1),1,IF(AND($I2561="Fisico",T2561=1),1,IF(AND(T2561=1,$I2561="Electronico"),2,IF(T2561=1,VLOOKUP($C2561&amp;"|"&amp;$B2561&amp;"|"&amp;$D2561,Empresas!$C$6:$CC$92,$G2561+6+1,0),0))))</f>
        <v>0</v>
      </c>
      <c r="AL2561" s="147">
        <f>IF(AND($I2561="Si",U2561=1),1,IF(AND($I2561="Fisico",U2561=1),1,IF(AND(U2561=1,$I2561="Electronico"),2,IF(U2561=1,VLOOKUP($C2561&amp;"|"&amp;$B2561&amp;"|"&amp;$D2561,Empresas!$C$6:$CC$92,$G2561+6+1,0),0))))</f>
        <v>0</v>
      </c>
      <c r="AM2561" s="149">
        <f t="shared" si="411"/>
        <v>0</v>
      </c>
      <c r="AN2561" s="149">
        <f t="shared" si="412"/>
        <v>0</v>
      </c>
      <c r="AO2561" s="152">
        <f t="shared" si="413"/>
        <v>0</v>
      </c>
    </row>
    <row r="2562" spans="1:41" x14ac:dyDescent="0.25">
      <c r="A2562" s="137" t="str">
        <f>VLOOKUP(D2562,Empresas!$D$7:$F$91,3,0)</f>
        <v>Omar</v>
      </c>
      <c r="B2562" s="138" t="str">
        <f>VLOOKUP(D2562,Empresas!$D$7:$G$91,4,0)</f>
        <v>Jhony</v>
      </c>
      <c r="C2562" s="138" t="s">
        <v>544</v>
      </c>
      <c r="D2562" s="138" t="s">
        <v>494</v>
      </c>
      <c r="E2562" s="138" t="str">
        <f>VLOOKUP(D2562,Empresas!$D$7:$E$92,2,0)</f>
        <v>ADMINISTRADORA GARCILASO S.A.C.</v>
      </c>
      <c r="F2562" s="138" t="s">
        <v>162</v>
      </c>
      <c r="G2562" s="139">
        <f t="shared" si="419"/>
        <v>19</v>
      </c>
      <c r="H2562" s="139" t="str">
        <f>VLOOKUP(D2562,Empresas!$D$6:$L$92,7,0)</f>
        <v>Mensual</v>
      </c>
      <c r="I2562" s="138" t="str">
        <f>VLOOKUP(VLOOKUP(D2562&amp;"|"&amp;B2562,Empresas!$I$7:$CB$92,G2562,0),Tablas!$A$3:$B$5,2,0)</f>
        <v>No aplica</v>
      </c>
      <c r="J2562" s="78"/>
      <c r="K2562" s="78"/>
      <c r="L2562" s="78"/>
      <c r="M2562" s="78"/>
      <c r="N2562" s="78"/>
      <c r="O2562" s="78"/>
      <c r="P2562" s="78"/>
      <c r="Q2562" s="78"/>
      <c r="R2562" s="78"/>
      <c r="S2562" s="78"/>
      <c r="T2562" s="78"/>
      <c r="U2562" s="78"/>
      <c r="V2562" s="78" t="str">
        <f>VLOOKUP(D2562,Empresas!$D$7:$CF$91,81,0)</f>
        <v>A</v>
      </c>
      <c r="W2562" s="78" t="str">
        <f>VLOOKUP(D2562,Empresas!$D$7:$M$91,10,0)</f>
        <v>Mype</v>
      </c>
      <c r="X2562" s="69" t="str">
        <f t="shared" si="409"/>
        <v>SI</v>
      </c>
      <c r="Y2562" s="153" t="str">
        <f t="shared" si="410"/>
        <v>No aplica</v>
      </c>
      <c r="Z2562" s="147">
        <f>IF(Y2562="No aplica",0,IF(I2562="no",0,IF(I2562="No aplica",0,IF(I2562="Si",1,IF(I2562="Fisico",1,IF(I2562="Electronico",2,VLOOKUP(C2562&amp;"|"&amp;B2562&amp;"|"&amp;D2562,Empresas!$C$6:$CC$92,G2562+6+1,0)))))))</f>
        <v>0</v>
      </c>
      <c r="AA2562" s="147">
        <f>IF(AND($I2562="Si",J2562=1),1,IF(AND($I2562="Fisico",J2562=1),1,IF(AND(J2562=1,$I2562="Electronico"),2,IF(J2562=1,VLOOKUP($C2562&amp;"|"&amp;$B2562&amp;"|"&amp;$D2562,Empresas!$C$6:$CC$92,$G2562+6+1,0),0))))</f>
        <v>0</v>
      </c>
      <c r="AB2562" s="147">
        <f>IF(AND($I2562="Si",K2562=1),1,IF(AND($I2562="Fisico",K2562=1),1,IF(AND(K2562=1,$I2562="Electronico"),2,IF(K2562=1,VLOOKUP($C2562&amp;"|"&amp;$B2562&amp;"|"&amp;$D2562,Empresas!$C$6:$CC$92,$G2562+6+1,0),0))))</f>
        <v>0</v>
      </c>
      <c r="AC2562" s="147">
        <f>IF(AND($I2562="Si",L2562=1),1,IF(AND($I2562="Fisico",L2562=1),1,IF(AND(L2562=1,$I2562="Electronico"),2,IF(L2562=1,VLOOKUP($C2562&amp;"|"&amp;$B2562&amp;"|"&amp;$D2562,Empresas!$C$6:$CC$92,$G2562+6+1,0),0))))</f>
        <v>0</v>
      </c>
      <c r="AD2562" s="147">
        <f>IF(AND($I2562="Si",M2562=1),1,IF(AND($I2562="Fisico",M2562=1),1,IF(AND(M2562=1,$I2562="Electronico"),2,IF(M2562=1,VLOOKUP($C2562&amp;"|"&amp;$B2562&amp;"|"&amp;$D2562,Empresas!$C$6:$CC$92,$G2562+6+1,0),0))))</f>
        <v>0</v>
      </c>
      <c r="AE2562" s="147">
        <f>IF(AND($I2562="Si",N2562=1),1,IF(AND($I2562="Fisico",N2562=1),1,IF(AND(N2562=1,$I2562="Electronico"),2,IF(N2562=1,VLOOKUP($C2562&amp;"|"&amp;$B2562&amp;"|"&amp;$D2562,Empresas!$C$6:$CC$92,$G2562+6+1,0),0))))</f>
        <v>0</v>
      </c>
      <c r="AF2562" s="147">
        <f>IF(AND($I2562="Si",O2562=1),1,IF(AND($I2562="Fisico",O2562=1),1,IF(AND(O2562=1,$I2562="Electronico"),2,IF(O2562=1,VLOOKUP($C2562&amp;"|"&amp;$B2562&amp;"|"&amp;$D2562,Empresas!$C$6:$CC$92,$G2562+6+1,0),0))))</f>
        <v>0</v>
      </c>
      <c r="AG2562" s="147">
        <f>IF(AND($I2562="Si",P2562=1),1,IF(AND($I2562="Fisico",P2562=1),1,IF(AND(P2562=1,$I2562="Electronico"),2,IF(P2562=1,VLOOKUP($C2562&amp;"|"&amp;$B2562&amp;"|"&amp;$D2562,Empresas!$C$6:$CC$92,$G2562+6+1,0),0))))</f>
        <v>0</v>
      </c>
      <c r="AH2562" s="147">
        <f>IF(AND($I2562="Si",Q2562=1),1,IF(AND($I2562="Fisico",Q2562=1),1,IF(AND(Q2562=1,$I2562="Electronico"),2,IF(Q2562=1,VLOOKUP($C2562&amp;"|"&amp;$B2562&amp;"|"&amp;$D2562,Empresas!$C$6:$CC$92,$G2562+6+1,0),0))))</f>
        <v>0</v>
      </c>
      <c r="AI2562" s="147">
        <f>IF(AND($I2562="Si",R2562=1),1,IF(AND($I2562="Fisico",R2562=1),1,IF(AND(R2562=1,$I2562="Electronico"),2,IF(R2562=1,VLOOKUP($C2562&amp;"|"&amp;$B2562&amp;"|"&amp;$D2562,Empresas!$C$6:$CC$92,$G2562+6+1,0),0))))</f>
        <v>0</v>
      </c>
      <c r="AJ2562" s="147">
        <f>IF(AND($I2562="Si",S2562=1),1,IF(AND($I2562="Fisico",S2562=1),1,IF(AND(S2562=1,$I2562="Electronico"),2,IF(S2562=1,VLOOKUP($C2562&amp;"|"&amp;$B2562&amp;"|"&amp;$D2562,Empresas!$C$6:$CC$92,$G2562+6+1,0),0))))</f>
        <v>0</v>
      </c>
      <c r="AK2562" s="147">
        <f>IF(AND($I2562="Si",T2562=1),1,IF(AND($I2562="Fisico",T2562=1),1,IF(AND(T2562=1,$I2562="Electronico"),2,IF(T2562=1,VLOOKUP($C2562&amp;"|"&amp;$B2562&amp;"|"&amp;$D2562,Empresas!$C$6:$CC$92,$G2562+6+1,0),0))))</f>
        <v>0</v>
      </c>
      <c r="AL2562" s="147">
        <f>IF(AND($I2562="Si",U2562=1),1,IF(AND($I2562="Fisico",U2562=1),1,IF(AND(U2562=1,$I2562="Electronico"),2,IF(U2562=1,VLOOKUP($C2562&amp;"|"&amp;$B2562&amp;"|"&amp;$D2562,Empresas!$C$6:$CC$92,$G2562+6+1,0),0))))</f>
        <v>0</v>
      </c>
      <c r="AM2562" s="149">
        <f t="shared" si="411"/>
        <v>0</v>
      </c>
      <c r="AN2562" s="149">
        <f t="shared" si="412"/>
        <v>0</v>
      </c>
      <c r="AO2562" s="152">
        <f t="shared" si="413"/>
        <v>0</v>
      </c>
    </row>
    <row r="2563" spans="1:41" x14ac:dyDescent="0.25">
      <c r="A2563" s="137" t="str">
        <f>VLOOKUP(D2563,Empresas!$D$7:$F$91,3,0)</f>
        <v>Omar</v>
      </c>
      <c r="B2563" s="138" t="str">
        <f>VLOOKUP(D2563,Empresas!$D$7:$G$91,4,0)</f>
        <v>Jhony</v>
      </c>
      <c r="C2563" s="138" t="s">
        <v>544</v>
      </c>
      <c r="D2563" s="138" t="s">
        <v>494</v>
      </c>
      <c r="E2563" s="138" t="str">
        <f>VLOOKUP(D2563,Empresas!$D$7:$E$92,2,0)</f>
        <v>ADMINISTRADORA GARCILASO S.A.C.</v>
      </c>
      <c r="F2563" s="138" t="s">
        <v>163</v>
      </c>
      <c r="G2563" s="139">
        <f t="shared" si="419"/>
        <v>22</v>
      </c>
      <c r="H2563" s="139" t="str">
        <f>VLOOKUP(D2563,Empresas!$D$6:$L$92,7,0)</f>
        <v>Mensual</v>
      </c>
      <c r="I2563" s="138" t="str">
        <f>VLOOKUP(VLOOKUP(D2563&amp;"|"&amp;B2563,Empresas!$I$7:$CB$92,G2563,0),Tablas!$A$3:$B$5,2,0)</f>
        <v>Registro y analisis</v>
      </c>
      <c r="J2563" s="78">
        <v>1</v>
      </c>
      <c r="K2563" s="78">
        <v>1</v>
      </c>
      <c r="L2563" s="78">
        <v>1</v>
      </c>
      <c r="M2563" s="78">
        <v>1</v>
      </c>
      <c r="N2563" s="78">
        <v>1</v>
      </c>
      <c r="O2563" s="78">
        <v>1</v>
      </c>
      <c r="P2563" s="78">
        <v>1</v>
      </c>
      <c r="Q2563" s="78">
        <v>1</v>
      </c>
      <c r="R2563" s="78"/>
      <c r="S2563" s="78"/>
      <c r="T2563" s="78"/>
      <c r="U2563" s="78"/>
      <c r="V2563" s="78" t="str">
        <f>VLOOKUP(D2563,Empresas!$D$7:$CF$91,81,0)</f>
        <v>A</v>
      </c>
      <c r="W2563" s="78" t="str">
        <f>VLOOKUP(D2563,Empresas!$D$7:$M$91,10,0)</f>
        <v>Mype</v>
      </c>
      <c r="X2563" s="69" t="str">
        <f t="shared" si="409"/>
        <v>SI</v>
      </c>
      <c r="Y2563" s="153" t="str">
        <f t="shared" si="410"/>
        <v>Si aplica</v>
      </c>
      <c r="Z2563" s="147">
        <f>IF(Y2563="No aplica",0,IF(I2563="no",0,IF(I2563="No aplica",0,IF(I2563="Si",1,IF(I2563="Fisico",1,IF(I2563="Electronico",2,VLOOKUP(C2563&amp;"|"&amp;B2563&amp;"|"&amp;D2563,Empresas!$C$6:$CC$92,G2563+6+1,0)))))))</f>
        <v>2</v>
      </c>
      <c r="AA2563" s="147">
        <f>IF(AND($I2563="Si",J2563=1),1,IF(AND($I2563="Fisico",J2563=1),1,IF(AND(J2563=1,$I2563="Electronico"),2,IF(J2563=1,VLOOKUP($C2563&amp;"|"&amp;$B2563&amp;"|"&amp;$D2563,Empresas!$C$6:$CC$92,$G2563+6+1,0),0))))</f>
        <v>2</v>
      </c>
      <c r="AB2563" s="147">
        <f>IF(AND($I2563="Si",K2563=1),1,IF(AND($I2563="Fisico",K2563=1),1,IF(AND(K2563=1,$I2563="Electronico"),2,IF(K2563=1,VLOOKUP($C2563&amp;"|"&amp;$B2563&amp;"|"&amp;$D2563,Empresas!$C$6:$CC$92,$G2563+6+1,0),0))))</f>
        <v>2</v>
      </c>
      <c r="AC2563" s="147">
        <f>IF(AND($I2563="Si",L2563=1),1,IF(AND($I2563="Fisico",L2563=1),1,IF(AND(L2563=1,$I2563="Electronico"),2,IF(L2563=1,VLOOKUP($C2563&amp;"|"&amp;$B2563&amp;"|"&amp;$D2563,Empresas!$C$6:$CC$92,$G2563+6+1,0),0))))</f>
        <v>2</v>
      </c>
      <c r="AD2563" s="147">
        <f>IF(AND($I2563="Si",M2563=1),1,IF(AND($I2563="Fisico",M2563=1),1,IF(AND(M2563=1,$I2563="Electronico"),2,IF(M2563=1,VLOOKUP($C2563&amp;"|"&amp;$B2563&amp;"|"&amp;$D2563,Empresas!$C$6:$CC$92,$G2563+6+1,0),0))))</f>
        <v>2</v>
      </c>
      <c r="AE2563" s="147">
        <f>IF(AND($I2563="Si",N2563=1),1,IF(AND($I2563="Fisico",N2563=1),1,IF(AND(N2563=1,$I2563="Electronico"),2,IF(N2563=1,VLOOKUP($C2563&amp;"|"&amp;$B2563&amp;"|"&amp;$D2563,Empresas!$C$6:$CC$92,$G2563+6+1,0),0))))</f>
        <v>2</v>
      </c>
      <c r="AF2563" s="147">
        <f>IF(AND($I2563="Si",O2563=1),1,IF(AND($I2563="Fisico",O2563=1),1,IF(AND(O2563=1,$I2563="Electronico"),2,IF(O2563=1,VLOOKUP($C2563&amp;"|"&amp;$B2563&amp;"|"&amp;$D2563,Empresas!$C$6:$CC$92,$G2563+6+1,0),0))))</f>
        <v>2</v>
      </c>
      <c r="AG2563" s="147">
        <f>IF(AND($I2563="Si",P2563=1),1,IF(AND($I2563="Fisico",P2563=1),1,IF(AND(P2563=1,$I2563="Electronico"),2,IF(P2563=1,VLOOKUP($C2563&amp;"|"&amp;$B2563&amp;"|"&amp;$D2563,Empresas!$C$6:$CC$92,$G2563+6+1,0),0))))</f>
        <v>2</v>
      </c>
      <c r="AH2563" s="147">
        <f>IF(AND($I2563="Si",Q2563=1),1,IF(AND($I2563="Fisico",Q2563=1),1,IF(AND(Q2563=1,$I2563="Electronico"),2,IF(Q2563=1,VLOOKUP($C2563&amp;"|"&amp;$B2563&amp;"|"&amp;$D2563,Empresas!$C$6:$CC$92,$G2563+6+1,0),0))))</f>
        <v>2</v>
      </c>
      <c r="AI2563" s="147">
        <f>IF(AND($I2563="Si",R2563=1),1,IF(AND($I2563="Fisico",R2563=1),1,IF(AND(R2563=1,$I2563="Electronico"),2,IF(R2563=1,VLOOKUP($C2563&amp;"|"&amp;$B2563&amp;"|"&amp;$D2563,Empresas!$C$6:$CC$92,$G2563+6+1,0),0))))</f>
        <v>0</v>
      </c>
      <c r="AJ2563" s="147">
        <f>IF(AND($I2563="Si",S2563=1),1,IF(AND($I2563="Fisico",S2563=1),1,IF(AND(S2563=1,$I2563="Electronico"),2,IF(S2563=1,VLOOKUP($C2563&amp;"|"&amp;$B2563&amp;"|"&amp;$D2563,Empresas!$C$6:$CC$92,$G2563+6+1,0),0))))</f>
        <v>0</v>
      </c>
      <c r="AK2563" s="147">
        <f>IF(AND($I2563="Si",T2563=1),1,IF(AND($I2563="Fisico",T2563=1),1,IF(AND(T2563=1,$I2563="Electronico"),2,IF(T2563=1,VLOOKUP($C2563&amp;"|"&amp;$B2563&amp;"|"&amp;$D2563,Empresas!$C$6:$CC$92,$G2563+6+1,0),0))))</f>
        <v>0</v>
      </c>
      <c r="AL2563" s="147">
        <f>IF(AND($I2563="Si",U2563=1),1,IF(AND($I2563="Fisico",U2563=1),1,IF(AND(U2563=1,$I2563="Electronico"),2,IF(U2563=1,VLOOKUP($C2563&amp;"|"&amp;$B2563&amp;"|"&amp;$D2563,Empresas!$C$6:$CC$92,$G2563+6+1,0),0))))</f>
        <v>0</v>
      </c>
      <c r="AM2563" s="149">
        <f t="shared" si="411"/>
        <v>16</v>
      </c>
      <c r="AN2563" s="149">
        <f t="shared" si="412"/>
        <v>16</v>
      </c>
      <c r="AO2563" s="152">
        <f t="shared" si="413"/>
        <v>1</v>
      </c>
    </row>
    <row r="2564" spans="1:41" x14ac:dyDescent="0.25">
      <c r="A2564" s="137" t="str">
        <f>VLOOKUP(D2564,Empresas!$D$7:$F$91,3,0)</f>
        <v>Omar</v>
      </c>
      <c r="B2564" s="138" t="str">
        <f>VLOOKUP(D2564,Empresas!$D$7:$G$91,4,0)</f>
        <v>Jhony</v>
      </c>
      <c r="C2564" s="138" t="s">
        <v>544</v>
      </c>
      <c r="D2564" s="138" t="s">
        <v>494</v>
      </c>
      <c r="E2564" s="138" t="str">
        <f>VLOOKUP(D2564,Empresas!$D$7:$E$92,2,0)</f>
        <v>ADMINISTRADORA GARCILASO S.A.C.</v>
      </c>
      <c r="F2564" s="138" t="s">
        <v>164</v>
      </c>
      <c r="G2564" s="139">
        <f t="shared" si="419"/>
        <v>25</v>
      </c>
      <c r="H2564" s="139" t="str">
        <f>VLOOKUP(D2564,Empresas!$D$6:$L$92,7,0)</f>
        <v>Mensual</v>
      </c>
      <c r="I2564" s="138" t="str">
        <f>VLOOKUP(VLOOKUP(D2564&amp;"|"&amp;B2564,Empresas!$I$7:$CB$92,G2564,0),Tablas!$A$3:$B$5,2,0)</f>
        <v>No aplica</v>
      </c>
      <c r="J2564" s="78"/>
      <c r="K2564" s="78"/>
      <c r="L2564" s="78"/>
      <c r="M2564" s="78"/>
      <c r="N2564" s="78"/>
      <c r="O2564" s="78"/>
      <c r="P2564" s="78"/>
      <c r="Q2564" s="78"/>
      <c r="R2564" s="78"/>
      <c r="S2564" s="78"/>
      <c r="T2564" s="78"/>
      <c r="U2564" s="78"/>
      <c r="V2564" s="78" t="str">
        <f>VLOOKUP(D2564,Empresas!$D$7:$CF$91,81,0)</f>
        <v>A</v>
      </c>
      <c r="W2564" s="78" t="str">
        <f>VLOOKUP(D2564,Empresas!$D$7:$M$91,10,0)</f>
        <v>Mype</v>
      </c>
      <c r="X2564" s="69" t="str">
        <f t="shared" ref="X2564:X2627" si="420">IF(OR(LEFT(F2564,5)="02.06",LEFT(F2564,5)="02.08",LEFT(F2564,5)="02.09",LEFT(F2564,5)="02.10",LEFT(F2564,5)="02.11",LEFT(F2564,5)="03.08",LEFT(F2564,5)="03.09",LEFT(F2564,5)="03.10"),"NO","SI")</f>
        <v>SI</v>
      </c>
      <c r="Y2564" s="153" t="str">
        <f t="shared" ref="Y2564:Y2627" si="421">IF(SUM(J2564:U2564)=0,"No aplica","Si aplica")</f>
        <v>No aplica</v>
      </c>
      <c r="Z2564" s="147">
        <f>IF(Y2564="No aplica",0,IF(I2564="no",0,IF(I2564="No aplica",0,IF(I2564="Si",1,IF(I2564="Fisico",1,IF(I2564="Electronico",2,VLOOKUP(C2564&amp;"|"&amp;B2564&amp;"|"&amp;D2564,Empresas!$C$6:$CC$92,G2564+6+1,0)))))))</f>
        <v>0</v>
      </c>
      <c r="AA2564" s="147">
        <f>IF(AND($I2564="Si",J2564=1),1,IF(AND($I2564="Fisico",J2564=1),1,IF(AND(J2564=1,$I2564="Electronico"),2,IF(J2564=1,VLOOKUP($C2564&amp;"|"&amp;$B2564&amp;"|"&amp;$D2564,Empresas!$C$6:$CC$92,$G2564+6+1,0),0))))</f>
        <v>0</v>
      </c>
      <c r="AB2564" s="147">
        <f>IF(AND($I2564="Si",K2564=1),1,IF(AND($I2564="Fisico",K2564=1),1,IF(AND(K2564=1,$I2564="Electronico"),2,IF(K2564=1,VLOOKUP($C2564&amp;"|"&amp;$B2564&amp;"|"&amp;$D2564,Empresas!$C$6:$CC$92,$G2564+6+1,0),0))))</f>
        <v>0</v>
      </c>
      <c r="AC2564" s="147">
        <f>IF(AND($I2564="Si",L2564=1),1,IF(AND($I2564="Fisico",L2564=1),1,IF(AND(L2564=1,$I2564="Electronico"),2,IF(L2564=1,VLOOKUP($C2564&amp;"|"&amp;$B2564&amp;"|"&amp;$D2564,Empresas!$C$6:$CC$92,$G2564+6+1,0),0))))</f>
        <v>0</v>
      </c>
      <c r="AD2564" s="147">
        <f>IF(AND($I2564="Si",M2564=1),1,IF(AND($I2564="Fisico",M2564=1),1,IF(AND(M2564=1,$I2564="Electronico"),2,IF(M2564=1,VLOOKUP($C2564&amp;"|"&amp;$B2564&amp;"|"&amp;$D2564,Empresas!$C$6:$CC$92,$G2564+6+1,0),0))))</f>
        <v>0</v>
      </c>
      <c r="AE2564" s="147">
        <f>IF(AND($I2564="Si",N2564=1),1,IF(AND($I2564="Fisico",N2564=1),1,IF(AND(N2564=1,$I2564="Electronico"),2,IF(N2564=1,VLOOKUP($C2564&amp;"|"&amp;$B2564&amp;"|"&amp;$D2564,Empresas!$C$6:$CC$92,$G2564+6+1,0),0))))</f>
        <v>0</v>
      </c>
      <c r="AF2564" s="147">
        <f>IF(AND($I2564="Si",O2564=1),1,IF(AND($I2564="Fisico",O2564=1),1,IF(AND(O2564=1,$I2564="Electronico"),2,IF(O2564=1,VLOOKUP($C2564&amp;"|"&amp;$B2564&amp;"|"&amp;$D2564,Empresas!$C$6:$CC$92,$G2564+6+1,0),0))))</f>
        <v>0</v>
      </c>
      <c r="AG2564" s="147">
        <f>IF(AND($I2564="Si",P2564=1),1,IF(AND($I2564="Fisico",P2564=1),1,IF(AND(P2564=1,$I2564="Electronico"),2,IF(P2564=1,VLOOKUP($C2564&amp;"|"&amp;$B2564&amp;"|"&amp;$D2564,Empresas!$C$6:$CC$92,$G2564+6+1,0),0))))</f>
        <v>0</v>
      </c>
      <c r="AH2564" s="147">
        <f>IF(AND($I2564="Si",Q2564=1),1,IF(AND($I2564="Fisico",Q2564=1),1,IF(AND(Q2564=1,$I2564="Electronico"),2,IF(Q2564=1,VLOOKUP($C2564&amp;"|"&amp;$B2564&amp;"|"&amp;$D2564,Empresas!$C$6:$CC$92,$G2564+6+1,0),0))))</f>
        <v>0</v>
      </c>
      <c r="AI2564" s="147">
        <f>IF(AND($I2564="Si",R2564=1),1,IF(AND($I2564="Fisico",R2564=1),1,IF(AND(R2564=1,$I2564="Electronico"),2,IF(R2564=1,VLOOKUP($C2564&amp;"|"&amp;$B2564&amp;"|"&amp;$D2564,Empresas!$C$6:$CC$92,$G2564+6+1,0),0))))</f>
        <v>0</v>
      </c>
      <c r="AJ2564" s="147">
        <f>IF(AND($I2564="Si",S2564=1),1,IF(AND($I2564="Fisico",S2564=1),1,IF(AND(S2564=1,$I2564="Electronico"),2,IF(S2564=1,VLOOKUP($C2564&amp;"|"&amp;$B2564&amp;"|"&amp;$D2564,Empresas!$C$6:$CC$92,$G2564+6+1,0),0))))</f>
        <v>0</v>
      </c>
      <c r="AK2564" s="147">
        <f>IF(AND($I2564="Si",T2564=1),1,IF(AND($I2564="Fisico",T2564=1),1,IF(AND(T2564=1,$I2564="Electronico"),2,IF(T2564=1,VLOOKUP($C2564&amp;"|"&amp;$B2564&amp;"|"&amp;$D2564,Empresas!$C$6:$CC$92,$G2564+6+1,0),0))))</f>
        <v>0</v>
      </c>
      <c r="AL2564" s="147">
        <f>IF(AND($I2564="Si",U2564=1),1,IF(AND($I2564="Fisico",U2564=1),1,IF(AND(U2564=1,$I2564="Electronico"),2,IF(U2564=1,VLOOKUP($C2564&amp;"|"&amp;$B2564&amp;"|"&amp;$D2564,Empresas!$C$6:$CC$92,$G2564+6+1,0),0))))</f>
        <v>0</v>
      </c>
      <c r="AM2564" s="149">
        <f t="shared" ref="AM2564:AM2627" si="422">SUM(AA2564:AL2564)</f>
        <v>0</v>
      </c>
      <c r="AN2564" s="149">
        <f t="shared" ref="AN2564:AN2627" si="423">Z2564*RIGHT($AM$2,2)*1</f>
        <v>0</v>
      </c>
      <c r="AO2564" s="152">
        <f t="shared" ref="AO2564:AO2627" si="424">IFERROR(AM2564/AN2564,0)</f>
        <v>0</v>
      </c>
    </row>
    <row r="2565" spans="1:41" x14ac:dyDescent="0.25">
      <c r="A2565" s="137" t="str">
        <f>VLOOKUP(D2565,Empresas!$D$7:$F$91,3,0)</f>
        <v>Omar</v>
      </c>
      <c r="B2565" s="138" t="str">
        <f>VLOOKUP(D2565,Empresas!$D$7:$G$91,4,0)</f>
        <v>Jhony</v>
      </c>
      <c r="C2565" s="138" t="s">
        <v>544</v>
      </c>
      <c r="D2565" s="138" t="s">
        <v>494</v>
      </c>
      <c r="E2565" s="138" t="str">
        <f>VLOOKUP(D2565,Empresas!$D$7:$E$92,2,0)</f>
        <v>ADMINISTRADORA GARCILASO S.A.C.</v>
      </c>
      <c r="F2565" s="138" t="s">
        <v>165</v>
      </c>
      <c r="G2565" s="139">
        <f t="shared" si="419"/>
        <v>28</v>
      </c>
      <c r="H2565" s="139" t="str">
        <f>VLOOKUP(D2565,Empresas!$D$6:$L$92,7,0)</f>
        <v>Mensual</v>
      </c>
      <c r="I2565" s="138" t="str">
        <f>VLOOKUP(VLOOKUP(D2565&amp;"|"&amp;B2565,Empresas!$I$7:$CB$92,G2565,0),Tablas!$A$3:$B$5,2,0)</f>
        <v>No aplica</v>
      </c>
      <c r="J2565" s="78"/>
      <c r="K2565" s="78"/>
      <c r="L2565" s="78"/>
      <c r="M2565" s="78"/>
      <c r="N2565" s="78"/>
      <c r="O2565" s="78"/>
      <c r="P2565" s="78"/>
      <c r="Q2565" s="78"/>
      <c r="R2565" s="78"/>
      <c r="S2565" s="78"/>
      <c r="T2565" s="78"/>
      <c r="U2565" s="78"/>
      <c r="V2565" s="78" t="str">
        <f>VLOOKUP(D2565,Empresas!$D$7:$CF$91,81,0)</f>
        <v>A</v>
      </c>
      <c r="W2565" s="78" t="str">
        <f>VLOOKUP(D2565,Empresas!$D$7:$M$91,10,0)</f>
        <v>Mype</v>
      </c>
      <c r="X2565" s="69" t="str">
        <f t="shared" si="420"/>
        <v>SI</v>
      </c>
      <c r="Y2565" s="153" t="str">
        <f t="shared" si="421"/>
        <v>No aplica</v>
      </c>
      <c r="Z2565" s="147">
        <f>IF(Y2565="No aplica",0,IF(I2565="no",0,IF(I2565="No aplica",0,IF(I2565="Si",1,IF(I2565="Fisico",1,IF(I2565="Electronico",2,VLOOKUP(C2565&amp;"|"&amp;B2565&amp;"|"&amp;D2565,Empresas!$C$6:$CC$92,G2565+6+1,0)))))))</f>
        <v>0</v>
      </c>
      <c r="AA2565" s="147">
        <f>IF(AND($I2565="Si",J2565=1),1,IF(AND($I2565="Fisico",J2565=1),1,IF(AND(J2565=1,$I2565="Electronico"),2,IF(J2565=1,VLOOKUP($C2565&amp;"|"&amp;$B2565&amp;"|"&amp;$D2565,Empresas!$C$6:$CC$92,$G2565+6+1,0),0))))</f>
        <v>0</v>
      </c>
      <c r="AB2565" s="147">
        <f>IF(AND($I2565="Si",K2565=1),1,IF(AND($I2565="Fisico",K2565=1),1,IF(AND(K2565=1,$I2565="Electronico"),2,IF(K2565=1,VLOOKUP($C2565&amp;"|"&amp;$B2565&amp;"|"&amp;$D2565,Empresas!$C$6:$CC$92,$G2565+6+1,0),0))))</f>
        <v>0</v>
      </c>
      <c r="AC2565" s="147">
        <f>IF(AND($I2565="Si",L2565=1),1,IF(AND($I2565="Fisico",L2565=1),1,IF(AND(L2565=1,$I2565="Electronico"),2,IF(L2565=1,VLOOKUP($C2565&amp;"|"&amp;$B2565&amp;"|"&amp;$D2565,Empresas!$C$6:$CC$92,$G2565+6+1,0),0))))</f>
        <v>0</v>
      </c>
      <c r="AD2565" s="147">
        <f>IF(AND($I2565="Si",M2565=1),1,IF(AND($I2565="Fisico",M2565=1),1,IF(AND(M2565=1,$I2565="Electronico"),2,IF(M2565=1,VLOOKUP($C2565&amp;"|"&amp;$B2565&amp;"|"&amp;$D2565,Empresas!$C$6:$CC$92,$G2565+6+1,0),0))))</f>
        <v>0</v>
      </c>
      <c r="AE2565" s="147">
        <f>IF(AND($I2565="Si",N2565=1),1,IF(AND($I2565="Fisico",N2565=1),1,IF(AND(N2565=1,$I2565="Electronico"),2,IF(N2565=1,VLOOKUP($C2565&amp;"|"&amp;$B2565&amp;"|"&amp;$D2565,Empresas!$C$6:$CC$92,$G2565+6+1,0),0))))</f>
        <v>0</v>
      </c>
      <c r="AF2565" s="147">
        <f>IF(AND($I2565="Si",O2565=1),1,IF(AND($I2565="Fisico",O2565=1),1,IF(AND(O2565=1,$I2565="Electronico"),2,IF(O2565=1,VLOOKUP($C2565&amp;"|"&amp;$B2565&amp;"|"&amp;$D2565,Empresas!$C$6:$CC$92,$G2565+6+1,0),0))))</f>
        <v>0</v>
      </c>
      <c r="AG2565" s="147">
        <f>IF(AND($I2565="Si",P2565=1),1,IF(AND($I2565="Fisico",P2565=1),1,IF(AND(P2565=1,$I2565="Electronico"),2,IF(P2565=1,VLOOKUP($C2565&amp;"|"&amp;$B2565&amp;"|"&amp;$D2565,Empresas!$C$6:$CC$92,$G2565+6+1,0),0))))</f>
        <v>0</v>
      </c>
      <c r="AH2565" s="147">
        <f>IF(AND($I2565="Si",Q2565=1),1,IF(AND($I2565="Fisico",Q2565=1),1,IF(AND(Q2565=1,$I2565="Electronico"),2,IF(Q2565=1,VLOOKUP($C2565&amp;"|"&amp;$B2565&amp;"|"&amp;$D2565,Empresas!$C$6:$CC$92,$G2565+6+1,0),0))))</f>
        <v>0</v>
      </c>
      <c r="AI2565" s="147">
        <f>IF(AND($I2565="Si",R2565=1),1,IF(AND($I2565="Fisico",R2565=1),1,IF(AND(R2565=1,$I2565="Electronico"),2,IF(R2565=1,VLOOKUP($C2565&amp;"|"&amp;$B2565&amp;"|"&amp;$D2565,Empresas!$C$6:$CC$92,$G2565+6+1,0),0))))</f>
        <v>0</v>
      </c>
      <c r="AJ2565" s="147">
        <f>IF(AND($I2565="Si",S2565=1),1,IF(AND($I2565="Fisico",S2565=1),1,IF(AND(S2565=1,$I2565="Electronico"),2,IF(S2565=1,VLOOKUP($C2565&amp;"|"&amp;$B2565&amp;"|"&amp;$D2565,Empresas!$C$6:$CC$92,$G2565+6+1,0),0))))</f>
        <v>0</v>
      </c>
      <c r="AK2565" s="147">
        <f>IF(AND($I2565="Si",T2565=1),1,IF(AND($I2565="Fisico",T2565=1),1,IF(AND(T2565=1,$I2565="Electronico"),2,IF(T2565=1,VLOOKUP($C2565&amp;"|"&amp;$B2565&amp;"|"&amp;$D2565,Empresas!$C$6:$CC$92,$G2565+6+1,0),0))))</f>
        <v>0</v>
      </c>
      <c r="AL2565" s="147">
        <f>IF(AND($I2565="Si",U2565=1),1,IF(AND($I2565="Fisico",U2565=1),1,IF(AND(U2565=1,$I2565="Electronico"),2,IF(U2565=1,VLOOKUP($C2565&amp;"|"&amp;$B2565&amp;"|"&amp;$D2565,Empresas!$C$6:$CC$92,$G2565+6+1,0),0))))</f>
        <v>0</v>
      </c>
      <c r="AM2565" s="149">
        <f t="shared" si="422"/>
        <v>0</v>
      </c>
      <c r="AN2565" s="149">
        <f t="shared" si="423"/>
        <v>0</v>
      </c>
      <c r="AO2565" s="152">
        <f t="shared" si="424"/>
        <v>0</v>
      </c>
    </row>
    <row r="2566" spans="1:41" x14ac:dyDescent="0.25">
      <c r="A2566" s="137" t="str">
        <f>VLOOKUP(D2566,Empresas!$D$7:$F$91,3,0)</f>
        <v>Omar</v>
      </c>
      <c r="B2566" s="138" t="str">
        <f>VLOOKUP(D2566,Empresas!$D$7:$G$91,4,0)</f>
        <v>Jhony</v>
      </c>
      <c r="C2566" s="138" t="s">
        <v>544</v>
      </c>
      <c r="D2566" s="138" t="s">
        <v>494</v>
      </c>
      <c r="E2566" s="138" t="str">
        <f>VLOOKUP(D2566,Empresas!$D$7:$E$92,2,0)</f>
        <v>ADMINISTRADORA GARCILASO S.A.C.</v>
      </c>
      <c r="F2566" s="138" t="s">
        <v>166</v>
      </c>
      <c r="G2566" s="139">
        <f t="shared" si="419"/>
        <v>31</v>
      </c>
      <c r="H2566" s="139" t="str">
        <f>VLOOKUP(D2566,Empresas!$D$6:$L$92,7,0)</f>
        <v>Mensual</v>
      </c>
      <c r="I2566" s="138" t="str">
        <f>VLOOKUP(VLOOKUP(D2566&amp;"|"&amp;B2566,Empresas!$I$7:$CB$92,G2566,0),Tablas!$A$3:$B$5,2,0)</f>
        <v>No aplica</v>
      </c>
      <c r="J2566" s="78"/>
      <c r="K2566" s="78"/>
      <c r="L2566" s="78"/>
      <c r="M2566" s="78"/>
      <c r="N2566" s="78"/>
      <c r="O2566" s="78"/>
      <c r="P2566" s="78"/>
      <c r="Q2566" s="78"/>
      <c r="R2566" s="78"/>
      <c r="S2566" s="78"/>
      <c r="T2566" s="78"/>
      <c r="U2566" s="78"/>
      <c r="V2566" s="78" t="str">
        <f>VLOOKUP(D2566,Empresas!$D$7:$CF$91,81,0)</f>
        <v>A</v>
      </c>
      <c r="W2566" s="78" t="str">
        <f>VLOOKUP(D2566,Empresas!$D$7:$M$91,10,0)</f>
        <v>Mype</v>
      </c>
      <c r="X2566" s="69" t="str">
        <f t="shared" si="420"/>
        <v>SI</v>
      </c>
      <c r="Y2566" s="153" t="str">
        <f t="shared" si="421"/>
        <v>No aplica</v>
      </c>
      <c r="Z2566" s="147">
        <f>IF(Y2566="No aplica",0,IF(I2566="no",0,IF(I2566="No aplica",0,IF(I2566="Si",1,IF(I2566="Fisico",1,IF(I2566="Electronico",2,VLOOKUP(C2566&amp;"|"&amp;B2566&amp;"|"&amp;D2566,Empresas!$C$6:$CC$92,G2566+6+1,0)))))))</f>
        <v>0</v>
      </c>
      <c r="AA2566" s="147">
        <f>IF(AND($I2566="Si",J2566=1),1,IF(AND($I2566="Fisico",J2566=1),1,IF(AND(J2566=1,$I2566="Electronico"),2,IF(J2566=1,VLOOKUP($C2566&amp;"|"&amp;$B2566&amp;"|"&amp;$D2566,Empresas!$C$6:$CC$92,$G2566+6+1,0),0))))</f>
        <v>0</v>
      </c>
      <c r="AB2566" s="147">
        <f>IF(AND($I2566="Si",K2566=1),1,IF(AND($I2566="Fisico",K2566=1),1,IF(AND(K2566=1,$I2566="Electronico"),2,IF(K2566=1,VLOOKUP($C2566&amp;"|"&amp;$B2566&amp;"|"&amp;$D2566,Empresas!$C$6:$CC$92,$G2566+6+1,0),0))))</f>
        <v>0</v>
      </c>
      <c r="AC2566" s="147">
        <f>IF(AND($I2566="Si",L2566=1),1,IF(AND($I2566="Fisico",L2566=1),1,IF(AND(L2566=1,$I2566="Electronico"),2,IF(L2566=1,VLOOKUP($C2566&amp;"|"&amp;$B2566&amp;"|"&amp;$D2566,Empresas!$C$6:$CC$92,$G2566+6+1,0),0))))</f>
        <v>0</v>
      </c>
      <c r="AD2566" s="147">
        <f>IF(AND($I2566="Si",M2566=1),1,IF(AND($I2566="Fisico",M2566=1),1,IF(AND(M2566=1,$I2566="Electronico"),2,IF(M2566=1,VLOOKUP($C2566&amp;"|"&amp;$B2566&amp;"|"&amp;$D2566,Empresas!$C$6:$CC$92,$G2566+6+1,0),0))))</f>
        <v>0</v>
      </c>
      <c r="AE2566" s="147">
        <f>IF(AND($I2566="Si",N2566=1),1,IF(AND($I2566="Fisico",N2566=1),1,IF(AND(N2566=1,$I2566="Electronico"),2,IF(N2566=1,VLOOKUP($C2566&amp;"|"&amp;$B2566&amp;"|"&amp;$D2566,Empresas!$C$6:$CC$92,$G2566+6+1,0),0))))</f>
        <v>0</v>
      </c>
      <c r="AF2566" s="147">
        <f>IF(AND($I2566="Si",O2566=1),1,IF(AND($I2566="Fisico",O2566=1),1,IF(AND(O2566=1,$I2566="Electronico"),2,IF(O2566=1,VLOOKUP($C2566&amp;"|"&amp;$B2566&amp;"|"&amp;$D2566,Empresas!$C$6:$CC$92,$G2566+6+1,0),0))))</f>
        <v>0</v>
      </c>
      <c r="AG2566" s="147">
        <f>IF(AND($I2566="Si",P2566=1),1,IF(AND($I2566="Fisico",P2566=1),1,IF(AND(P2566=1,$I2566="Electronico"),2,IF(P2566=1,VLOOKUP($C2566&amp;"|"&amp;$B2566&amp;"|"&amp;$D2566,Empresas!$C$6:$CC$92,$G2566+6+1,0),0))))</f>
        <v>0</v>
      </c>
      <c r="AH2566" s="147">
        <f>IF(AND($I2566="Si",Q2566=1),1,IF(AND($I2566="Fisico",Q2566=1),1,IF(AND(Q2566=1,$I2566="Electronico"),2,IF(Q2566=1,VLOOKUP($C2566&amp;"|"&amp;$B2566&amp;"|"&amp;$D2566,Empresas!$C$6:$CC$92,$G2566+6+1,0),0))))</f>
        <v>0</v>
      </c>
      <c r="AI2566" s="147">
        <f>IF(AND($I2566="Si",R2566=1),1,IF(AND($I2566="Fisico",R2566=1),1,IF(AND(R2566=1,$I2566="Electronico"),2,IF(R2566=1,VLOOKUP($C2566&amp;"|"&amp;$B2566&amp;"|"&amp;$D2566,Empresas!$C$6:$CC$92,$G2566+6+1,0),0))))</f>
        <v>0</v>
      </c>
      <c r="AJ2566" s="147">
        <f>IF(AND($I2566="Si",S2566=1),1,IF(AND($I2566="Fisico",S2566=1),1,IF(AND(S2566=1,$I2566="Electronico"),2,IF(S2566=1,VLOOKUP($C2566&amp;"|"&amp;$B2566&amp;"|"&amp;$D2566,Empresas!$C$6:$CC$92,$G2566+6+1,0),0))))</f>
        <v>0</v>
      </c>
      <c r="AK2566" s="147">
        <f>IF(AND($I2566="Si",T2566=1),1,IF(AND($I2566="Fisico",T2566=1),1,IF(AND(T2566=1,$I2566="Electronico"),2,IF(T2566=1,VLOOKUP($C2566&amp;"|"&amp;$B2566&amp;"|"&amp;$D2566,Empresas!$C$6:$CC$92,$G2566+6+1,0),0))))</f>
        <v>0</v>
      </c>
      <c r="AL2566" s="147">
        <f>IF(AND($I2566="Si",U2566=1),1,IF(AND($I2566="Fisico",U2566=1),1,IF(AND(U2566=1,$I2566="Electronico"),2,IF(U2566=1,VLOOKUP($C2566&amp;"|"&amp;$B2566&amp;"|"&amp;$D2566,Empresas!$C$6:$CC$92,$G2566+6+1,0),0))))</f>
        <v>0</v>
      </c>
      <c r="AM2566" s="149">
        <f t="shared" si="422"/>
        <v>0</v>
      </c>
      <c r="AN2566" s="149">
        <f t="shared" si="423"/>
        <v>0</v>
      </c>
      <c r="AO2566" s="152">
        <f t="shared" si="424"/>
        <v>0</v>
      </c>
    </row>
    <row r="2567" spans="1:41" x14ac:dyDescent="0.25">
      <c r="A2567" s="137" t="str">
        <f>VLOOKUP(D2567,Empresas!$D$7:$F$91,3,0)</f>
        <v>Omar</v>
      </c>
      <c r="B2567" s="138" t="str">
        <f>VLOOKUP(D2567,Empresas!$D$7:$G$91,4,0)</f>
        <v>Jhony</v>
      </c>
      <c r="C2567" s="138" t="s">
        <v>544</v>
      </c>
      <c r="D2567" s="138" t="s">
        <v>494</v>
      </c>
      <c r="E2567" s="138" t="str">
        <f>VLOOKUP(D2567,Empresas!$D$7:$E$92,2,0)</f>
        <v>ADMINISTRADORA GARCILASO S.A.C.</v>
      </c>
      <c r="F2567" s="138" t="s">
        <v>167</v>
      </c>
      <c r="G2567" s="139">
        <f t="shared" si="419"/>
        <v>34</v>
      </c>
      <c r="H2567" s="139" t="str">
        <f>VLOOKUP(D2567,Empresas!$D$6:$L$92,7,0)</f>
        <v>Mensual</v>
      </c>
      <c r="I2567" s="138" t="str">
        <f>VLOOKUP(VLOOKUP(D2567&amp;"|"&amp;B2567,Empresas!$I$7:$CB$92,G2567,0),Tablas!$A$3:$B$5,2,0)</f>
        <v>No aplica</v>
      </c>
      <c r="J2567" s="78"/>
      <c r="K2567" s="78"/>
      <c r="L2567" s="78"/>
      <c r="M2567" s="78"/>
      <c r="N2567" s="78"/>
      <c r="O2567" s="78"/>
      <c r="P2567" s="78"/>
      <c r="Q2567" s="78"/>
      <c r="R2567" s="78"/>
      <c r="S2567" s="78"/>
      <c r="T2567" s="78"/>
      <c r="U2567" s="78"/>
      <c r="V2567" s="78" t="str">
        <f>VLOOKUP(D2567,Empresas!$D$7:$CF$91,81,0)</f>
        <v>A</v>
      </c>
      <c r="W2567" s="78" t="str">
        <f>VLOOKUP(D2567,Empresas!$D$7:$M$91,10,0)</f>
        <v>Mype</v>
      </c>
      <c r="X2567" s="69" t="str">
        <f t="shared" si="420"/>
        <v>SI</v>
      </c>
      <c r="Y2567" s="153" t="str">
        <f t="shared" si="421"/>
        <v>No aplica</v>
      </c>
      <c r="Z2567" s="147">
        <f>IF(Y2567="No aplica",0,IF(I2567="no",0,IF(I2567="No aplica",0,IF(I2567="Si",1,IF(I2567="Fisico",1,IF(I2567="Electronico",2,VLOOKUP(C2567&amp;"|"&amp;B2567&amp;"|"&amp;D2567,Empresas!$C$6:$CC$92,G2567+6+1,0)))))))</f>
        <v>0</v>
      </c>
      <c r="AA2567" s="147">
        <f>IF(AND($I2567="Si",J2567=1),1,IF(AND($I2567="Fisico",J2567=1),1,IF(AND(J2567=1,$I2567="Electronico"),2,IF(J2567=1,VLOOKUP($C2567&amp;"|"&amp;$B2567&amp;"|"&amp;$D2567,Empresas!$C$6:$CC$92,$G2567+6+1,0),0))))</f>
        <v>0</v>
      </c>
      <c r="AB2567" s="147">
        <f>IF(AND($I2567="Si",K2567=1),1,IF(AND($I2567="Fisico",K2567=1),1,IF(AND(K2567=1,$I2567="Electronico"),2,IF(K2567=1,VLOOKUP($C2567&amp;"|"&amp;$B2567&amp;"|"&amp;$D2567,Empresas!$C$6:$CC$92,$G2567+6+1,0),0))))</f>
        <v>0</v>
      </c>
      <c r="AC2567" s="147">
        <f>IF(AND($I2567="Si",L2567=1),1,IF(AND($I2567="Fisico",L2567=1),1,IF(AND(L2567=1,$I2567="Electronico"),2,IF(L2567=1,VLOOKUP($C2567&amp;"|"&amp;$B2567&amp;"|"&amp;$D2567,Empresas!$C$6:$CC$92,$G2567+6+1,0),0))))</f>
        <v>0</v>
      </c>
      <c r="AD2567" s="147">
        <f>IF(AND($I2567="Si",M2567=1),1,IF(AND($I2567="Fisico",M2567=1),1,IF(AND(M2567=1,$I2567="Electronico"),2,IF(M2567=1,VLOOKUP($C2567&amp;"|"&amp;$B2567&amp;"|"&amp;$D2567,Empresas!$C$6:$CC$92,$G2567+6+1,0),0))))</f>
        <v>0</v>
      </c>
      <c r="AE2567" s="147">
        <f>IF(AND($I2567="Si",N2567=1),1,IF(AND($I2567="Fisico",N2567=1),1,IF(AND(N2567=1,$I2567="Electronico"),2,IF(N2567=1,VLOOKUP($C2567&amp;"|"&amp;$B2567&amp;"|"&amp;$D2567,Empresas!$C$6:$CC$92,$G2567+6+1,0),0))))</f>
        <v>0</v>
      </c>
      <c r="AF2567" s="147">
        <f>IF(AND($I2567="Si",O2567=1),1,IF(AND($I2567="Fisico",O2567=1),1,IF(AND(O2567=1,$I2567="Electronico"),2,IF(O2567=1,VLOOKUP($C2567&amp;"|"&amp;$B2567&amp;"|"&amp;$D2567,Empresas!$C$6:$CC$92,$G2567+6+1,0),0))))</f>
        <v>0</v>
      </c>
      <c r="AG2567" s="147">
        <f>IF(AND($I2567="Si",P2567=1),1,IF(AND($I2567="Fisico",P2567=1),1,IF(AND(P2567=1,$I2567="Electronico"),2,IF(P2567=1,VLOOKUP($C2567&amp;"|"&amp;$B2567&amp;"|"&amp;$D2567,Empresas!$C$6:$CC$92,$G2567+6+1,0),0))))</f>
        <v>0</v>
      </c>
      <c r="AH2567" s="147">
        <f>IF(AND($I2567="Si",Q2567=1),1,IF(AND($I2567="Fisico",Q2567=1),1,IF(AND(Q2567=1,$I2567="Electronico"),2,IF(Q2567=1,VLOOKUP($C2567&amp;"|"&amp;$B2567&amp;"|"&amp;$D2567,Empresas!$C$6:$CC$92,$G2567+6+1,0),0))))</f>
        <v>0</v>
      </c>
      <c r="AI2567" s="147">
        <f>IF(AND($I2567="Si",R2567=1),1,IF(AND($I2567="Fisico",R2567=1),1,IF(AND(R2567=1,$I2567="Electronico"),2,IF(R2567=1,VLOOKUP($C2567&amp;"|"&amp;$B2567&amp;"|"&amp;$D2567,Empresas!$C$6:$CC$92,$G2567+6+1,0),0))))</f>
        <v>0</v>
      </c>
      <c r="AJ2567" s="147">
        <f>IF(AND($I2567="Si",S2567=1),1,IF(AND($I2567="Fisico",S2567=1),1,IF(AND(S2567=1,$I2567="Electronico"),2,IF(S2567=1,VLOOKUP($C2567&amp;"|"&amp;$B2567&amp;"|"&amp;$D2567,Empresas!$C$6:$CC$92,$G2567+6+1,0),0))))</f>
        <v>0</v>
      </c>
      <c r="AK2567" s="147">
        <f>IF(AND($I2567="Si",T2567=1),1,IF(AND($I2567="Fisico",T2567=1),1,IF(AND(T2567=1,$I2567="Electronico"),2,IF(T2567=1,VLOOKUP($C2567&amp;"|"&amp;$B2567&amp;"|"&amp;$D2567,Empresas!$C$6:$CC$92,$G2567+6+1,0),0))))</f>
        <v>0</v>
      </c>
      <c r="AL2567" s="147">
        <f>IF(AND($I2567="Si",U2567=1),1,IF(AND($I2567="Fisico",U2567=1),1,IF(AND(U2567=1,$I2567="Electronico"),2,IF(U2567=1,VLOOKUP($C2567&amp;"|"&amp;$B2567&amp;"|"&amp;$D2567,Empresas!$C$6:$CC$92,$G2567+6+1,0),0))))</f>
        <v>0</v>
      </c>
      <c r="AM2567" s="149">
        <f t="shared" si="422"/>
        <v>0</v>
      </c>
      <c r="AN2567" s="149">
        <f t="shared" si="423"/>
        <v>0</v>
      </c>
      <c r="AO2567" s="152">
        <f t="shared" si="424"/>
        <v>0</v>
      </c>
    </row>
    <row r="2568" spans="1:41" x14ac:dyDescent="0.25">
      <c r="A2568" s="137" t="str">
        <f>VLOOKUP(D2568,Empresas!$D$7:$F$91,3,0)</f>
        <v>Omar</v>
      </c>
      <c r="B2568" s="138" t="str">
        <f>VLOOKUP(D2568,Empresas!$D$7:$G$91,4,0)</f>
        <v>Jhony</v>
      </c>
      <c r="C2568" s="138" t="s">
        <v>544</v>
      </c>
      <c r="D2568" s="138" t="s">
        <v>494</v>
      </c>
      <c r="E2568" s="138" t="str">
        <f>VLOOKUP(D2568,Empresas!$D$7:$E$92,2,0)</f>
        <v>ADMINISTRADORA GARCILASO S.A.C.</v>
      </c>
      <c r="F2568" s="138" t="s">
        <v>168</v>
      </c>
      <c r="G2568" s="139">
        <f t="shared" si="419"/>
        <v>37</v>
      </c>
      <c r="H2568" s="139" t="str">
        <f>VLOOKUP(D2568,Empresas!$D$6:$L$92,7,0)</f>
        <v>Mensual</v>
      </c>
      <c r="I2568" s="138" t="str">
        <f>VLOOKUP(VLOOKUP(D2568&amp;"|"&amp;B2568,Empresas!$I$7:$CB$92,G2568,0),Tablas!$A$3:$B$5,2,0)</f>
        <v>No aplica</v>
      </c>
      <c r="J2568" s="78"/>
      <c r="K2568" s="78"/>
      <c r="L2568" s="78"/>
      <c r="M2568" s="78"/>
      <c r="N2568" s="78"/>
      <c r="O2568" s="78"/>
      <c r="P2568" s="78"/>
      <c r="Q2568" s="78"/>
      <c r="R2568" s="78"/>
      <c r="S2568" s="78"/>
      <c r="T2568" s="78"/>
      <c r="U2568" s="78"/>
      <c r="V2568" s="78" t="str">
        <f>VLOOKUP(D2568,Empresas!$D$7:$CF$91,81,0)</f>
        <v>A</v>
      </c>
      <c r="W2568" s="78" t="str">
        <f>VLOOKUP(D2568,Empresas!$D$7:$M$91,10,0)</f>
        <v>Mype</v>
      </c>
      <c r="X2568" s="69" t="str">
        <f t="shared" si="420"/>
        <v>SI</v>
      </c>
      <c r="Y2568" s="153" t="str">
        <f t="shared" si="421"/>
        <v>No aplica</v>
      </c>
      <c r="Z2568" s="147">
        <f>IF(Y2568="No aplica",0,IF(I2568="no",0,IF(I2568="No aplica",0,IF(I2568="Si",1,IF(I2568="Fisico",1,IF(I2568="Electronico",2,VLOOKUP(C2568&amp;"|"&amp;B2568&amp;"|"&amp;D2568,Empresas!$C$6:$CC$92,G2568+6+1,0)))))))</f>
        <v>0</v>
      </c>
      <c r="AA2568" s="147">
        <f>IF(AND($I2568="Si",J2568=1),1,IF(AND($I2568="Fisico",J2568=1),1,IF(AND(J2568=1,$I2568="Electronico"),2,IF(J2568=1,VLOOKUP($C2568&amp;"|"&amp;$B2568&amp;"|"&amp;$D2568,Empresas!$C$6:$CC$92,$G2568+6+1,0),0))))</f>
        <v>0</v>
      </c>
      <c r="AB2568" s="147">
        <f>IF(AND($I2568="Si",K2568=1),1,IF(AND($I2568="Fisico",K2568=1),1,IF(AND(K2568=1,$I2568="Electronico"),2,IF(K2568=1,VLOOKUP($C2568&amp;"|"&amp;$B2568&amp;"|"&amp;$D2568,Empresas!$C$6:$CC$92,$G2568+6+1,0),0))))</f>
        <v>0</v>
      </c>
      <c r="AC2568" s="147">
        <f>IF(AND($I2568="Si",L2568=1),1,IF(AND($I2568="Fisico",L2568=1),1,IF(AND(L2568=1,$I2568="Electronico"),2,IF(L2568=1,VLOOKUP($C2568&amp;"|"&amp;$B2568&amp;"|"&amp;$D2568,Empresas!$C$6:$CC$92,$G2568+6+1,0),0))))</f>
        <v>0</v>
      </c>
      <c r="AD2568" s="147">
        <f>IF(AND($I2568="Si",M2568=1),1,IF(AND($I2568="Fisico",M2568=1),1,IF(AND(M2568=1,$I2568="Electronico"),2,IF(M2568=1,VLOOKUP($C2568&amp;"|"&amp;$B2568&amp;"|"&amp;$D2568,Empresas!$C$6:$CC$92,$G2568+6+1,0),0))))</f>
        <v>0</v>
      </c>
      <c r="AE2568" s="147">
        <f>IF(AND($I2568="Si",N2568=1),1,IF(AND($I2568="Fisico",N2568=1),1,IF(AND(N2568=1,$I2568="Electronico"),2,IF(N2568=1,VLOOKUP($C2568&amp;"|"&amp;$B2568&amp;"|"&amp;$D2568,Empresas!$C$6:$CC$92,$G2568+6+1,0),0))))</f>
        <v>0</v>
      </c>
      <c r="AF2568" s="147">
        <f>IF(AND($I2568="Si",O2568=1),1,IF(AND($I2568="Fisico",O2568=1),1,IF(AND(O2568=1,$I2568="Electronico"),2,IF(O2568=1,VLOOKUP($C2568&amp;"|"&amp;$B2568&amp;"|"&amp;$D2568,Empresas!$C$6:$CC$92,$G2568+6+1,0),0))))</f>
        <v>0</v>
      </c>
      <c r="AG2568" s="147">
        <f>IF(AND($I2568="Si",P2568=1),1,IF(AND($I2568="Fisico",P2568=1),1,IF(AND(P2568=1,$I2568="Electronico"),2,IF(P2568=1,VLOOKUP($C2568&amp;"|"&amp;$B2568&amp;"|"&amp;$D2568,Empresas!$C$6:$CC$92,$G2568+6+1,0),0))))</f>
        <v>0</v>
      </c>
      <c r="AH2568" s="147">
        <f>IF(AND($I2568="Si",Q2568=1),1,IF(AND($I2568="Fisico",Q2568=1),1,IF(AND(Q2568=1,$I2568="Electronico"),2,IF(Q2568=1,VLOOKUP($C2568&amp;"|"&amp;$B2568&amp;"|"&amp;$D2568,Empresas!$C$6:$CC$92,$G2568+6+1,0),0))))</f>
        <v>0</v>
      </c>
      <c r="AI2568" s="147">
        <f>IF(AND($I2568="Si",R2568=1),1,IF(AND($I2568="Fisico",R2568=1),1,IF(AND(R2568=1,$I2568="Electronico"),2,IF(R2568=1,VLOOKUP($C2568&amp;"|"&amp;$B2568&amp;"|"&amp;$D2568,Empresas!$C$6:$CC$92,$G2568+6+1,0),0))))</f>
        <v>0</v>
      </c>
      <c r="AJ2568" s="147">
        <f>IF(AND($I2568="Si",S2568=1),1,IF(AND($I2568="Fisico",S2568=1),1,IF(AND(S2568=1,$I2568="Electronico"),2,IF(S2568=1,VLOOKUP($C2568&amp;"|"&amp;$B2568&amp;"|"&amp;$D2568,Empresas!$C$6:$CC$92,$G2568+6+1,0),0))))</f>
        <v>0</v>
      </c>
      <c r="AK2568" s="147">
        <f>IF(AND($I2568="Si",T2568=1),1,IF(AND($I2568="Fisico",T2568=1),1,IF(AND(T2568=1,$I2568="Electronico"),2,IF(T2568=1,VLOOKUP($C2568&amp;"|"&amp;$B2568&amp;"|"&amp;$D2568,Empresas!$C$6:$CC$92,$G2568+6+1,0),0))))</f>
        <v>0</v>
      </c>
      <c r="AL2568" s="147">
        <f>IF(AND($I2568="Si",U2568=1),1,IF(AND($I2568="Fisico",U2568=1),1,IF(AND(U2568=1,$I2568="Electronico"),2,IF(U2568=1,VLOOKUP($C2568&amp;"|"&amp;$B2568&amp;"|"&amp;$D2568,Empresas!$C$6:$CC$92,$G2568+6+1,0),0))))</f>
        <v>0</v>
      </c>
      <c r="AM2568" s="149">
        <f t="shared" si="422"/>
        <v>0</v>
      </c>
      <c r="AN2568" s="149">
        <f t="shared" si="423"/>
        <v>0</v>
      </c>
      <c r="AO2568" s="152">
        <f t="shared" si="424"/>
        <v>0</v>
      </c>
    </row>
    <row r="2569" spans="1:41" x14ac:dyDescent="0.25">
      <c r="A2569" s="137" t="str">
        <f>VLOOKUP(D2569,Empresas!$D$7:$F$91,3,0)</f>
        <v>Omar</v>
      </c>
      <c r="B2569" s="138" t="str">
        <f>VLOOKUP(D2569,Empresas!$D$7:$G$91,4,0)</f>
        <v>Jhony</v>
      </c>
      <c r="C2569" s="138" t="s">
        <v>544</v>
      </c>
      <c r="D2569" s="138" t="s">
        <v>494</v>
      </c>
      <c r="E2569" s="138" t="str">
        <f>VLOOKUP(D2569,Empresas!$D$7:$E$92,2,0)</f>
        <v>ADMINISTRADORA GARCILASO S.A.C.</v>
      </c>
      <c r="F2569" s="138" t="s">
        <v>169</v>
      </c>
      <c r="G2569" s="139">
        <f t="shared" si="419"/>
        <v>40</v>
      </c>
      <c r="H2569" s="139" t="str">
        <f>VLOOKUP(D2569,Empresas!$D$6:$L$92,7,0)</f>
        <v>Mensual</v>
      </c>
      <c r="I2569" s="138" t="str">
        <f>VLOOKUP(VLOOKUP(D2569&amp;"|"&amp;B2569,Empresas!$I$7:$CB$92,G2569,0),Tablas!$A$3:$B$5,2,0)</f>
        <v>No aplica</v>
      </c>
      <c r="J2569" s="78"/>
      <c r="K2569" s="78"/>
      <c r="L2569" s="78"/>
      <c r="M2569" s="78"/>
      <c r="N2569" s="78"/>
      <c r="O2569" s="78"/>
      <c r="P2569" s="78"/>
      <c r="Q2569" s="78"/>
      <c r="R2569" s="78"/>
      <c r="S2569" s="78"/>
      <c r="T2569" s="78"/>
      <c r="U2569" s="78"/>
      <c r="V2569" s="78" t="str">
        <f>VLOOKUP(D2569,Empresas!$D$7:$CF$91,81,0)</f>
        <v>A</v>
      </c>
      <c r="W2569" s="78" t="str">
        <f>VLOOKUP(D2569,Empresas!$D$7:$M$91,10,0)</f>
        <v>Mype</v>
      </c>
      <c r="X2569" s="69" t="str">
        <f t="shared" si="420"/>
        <v>SI</v>
      </c>
      <c r="Y2569" s="153" t="str">
        <f t="shared" si="421"/>
        <v>No aplica</v>
      </c>
      <c r="Z2569" s="147">
        <f>IF(Y2569="No aplica",0,IF(I2569="no",0,IF(I2569="No aplica",0,IF(I2569="Si",1,IF(I2569="Fisico",1,IF(I2569="Electronico",2,VLOOKUP(C2569&amp;"|"&amp;B2569&amp;"|"&amp;D2569,Empresas!$C$6:$CC$92,G2569+6+1,0)))))))</f>
        <v>0</v>
      </c>
      <c r="AA2569" s="147">
        <f>IF(AND($I2569="Si",J2569=1),1,IF(AND($I2569="Fisico",J2569=1),1,IF(AND(J2569=1,$I2569="Electronico"),2,IF(J2569=1,VLOOKUP($C2569&amp;"|"&amp;$B2569&amp;"|"&amp;$D2569,Empresas!$C$6:$CC$92,$G2569+6+1,0),0))))</f>
        <v>0</v>
      </c>
      <c r="AB2569" s="147">
        <f>IF(AND($I2569="Si",K2569=1),1,IF(AND($I2569="Fisico",K2569=1),1,IF(AND(K2569=1,$I2569="Electronico"),2,IF(K2569=1,VLOOKUP($C2569&amp;"|"&amp;$B2569&amp;"|"&amp;$D2569,Empresas!$C$6:$CC$92,$G2569+6+1,0),0))))</f>
        <v>0</v>
      </c>
      <c r="AC2569" s="147">
        <f>IF(AND($I2569="Si",L2569=1),1,IF(AND($I2569="Fisico",L2569=1),1,IF(AND(L2569=1,$I2569="Electronico"),2,IF(L2569=1,VLOOKUP($C2569&amp;"|"&amp;$B2569&amp;"|"&amp;$D2569,Empresas!$C$6:$CC$92,$G2569+6+1,0),0))))</f>
        <v>0</v>
      </c>
      <c r="AD2569" s="147">
        <f>IF(AND($I2569="Si",M2569=1),1,IF(AND($I2569="Fisico",M2569=1),1,IF(AND(M2569=1,$I2569="Electronico"),2,IF(M2569=1,VLOOKUP($C2569&amp;"|"&amp;$B2569&amp;"|"&amp;$D2569,Empresas!$C$6:$CC$92,$G2569+6+1,0),0))))</f>
        <v>0</v>
      </c>
      <c r="AE2569" s="147">
        <f>IF(AND($I2569="Si",N2569=1),1,IF(AND($I2569="Fisico",N2569=1),1,IF(AND(N2569=1,$I2569="Electronico"),2,IF(N2569=1,VLOOKUP($C2569&amp;"|"&amp;$B2569&amp;"|"&amp;$D2569,Empresas!$C$6:$CC$92,$G2569+6+1,0),0))))</f>
        <v>0</v>
      </c>
      <c r="AF2569" s="147">
        <f>IF(AND($I2569="Si",O2569=1),1,IF(AND($I2569="Fisico",O2569=1),1,IF(AND(O2569=1,$I2569="Electronico"),2,IF(O2569=1,VLOOKUP($C2569&amp;"|"&amp;$B2569&amp;"|"&amp;$D2569,Empresas!$C$6:$CC$92,$G2569+6+1,0),0))))</f>
        <v>0</v>
      </c>
      <c r="AG2569" s="147">
        <f>IF(AND($I2569="Si",P2569=1),1,IF(AND($I2569="Fisico",P2569=1),1,IF(AND(P2569=1,$I2569="Electronico"),2,IF(P2569=1,VLOOKUP($C2569&amp;"|"&amp;$B2569&amp;"|"&amp;$D2569,Empresas!$C$6:$CC$92,$G2569+6+1,0),0))))</f>
        <v>0</v>
      </c>
      <c r="AH2569" s="147">
        <f>IF(AND($I2569="Si",Q2569=1),1,IF(AND($I2569="Fisico",Q2569=1),1,IF(AND(Q2569=1,$I2569="Electronico"),2,IF(Q2569=1,VLOOKUP($C2569&amp;"|"&amp;$B2569&amp;"|"&amp;$D2569,Empresas!$C$6:$CC$92,$G2569+6+1,0),0))))</f>
        <v>0</v>
      </c>
      <c r="AI2569" s="147">
        <f>IF(AND($I2569="Si",R2569=1),1,IF(AND($I2569="Fisico",R2569=1),1,IF(AND(R2569=1,$I2569="Electronico"),2,IF(R2569=1,VLOOKUP($C2569&amp;"|"&amp;$B2569&amp;"|"&amp;$D2569,Empresas!$C$6:$CC$92,$G2569+6+1,0),0))))</f>
        <v>0</v>
      </c>
      <c r="AJ2569" s="147">
        <f>IF(AND($I2569="Si",S2569=1),1,IF(AND($I2569="Fisico",S2569=1),1,IF(AND(S2569=1,$I2569="Electronico"),2,IF(S2569=1,VLOOKUP($C2569&amp;"|"&amp;$B2569&amp;"|"&amp;$D2569,Empresas!$C$6:$CC$92,$G2569+6+1,0),0))))</f>
        <v>0</v>
      </c>
      <c r="AK2569" s="147">
        <f>IF(AND($I2569="Si",T2569=1),1,IF(AND($I2569="Fisico",T2569=1),1,IF(AND(T2569=1,$I2569="Electronico"),2,IF(T2569=1,VLOOKUP($C2569&amp;"|"&amp;$B2569&amp;"|"&amp;$D2569,Empresas!$C$6:$CC$92,$G2569+6+1,0),0))))</f>
        <v>0</v>
      </c>
      <c r="AL2569" s="147">
        <f>IF(AND($I2569="Si",U2569=1),1,IF(AND($I2569="Fisico",U2569=1),1,IF(AND(U2569=1,$I2569="Electronico"),2,IF(U2569=1,VLOOKUP($C2569&amp;"|"&amp;$B2569&amp;"|"&amp;$D2569,Empresas!$C$6:$CC$92,$G2569+6+1,0),0))))</f>
        <v>0</v>
      </c>
      <c r="AM2569" s="149">
        <f t="shared" si="422"/>
        <v>0</v>
      </c>
      <c r="AN2569" s="149">
        <f t="shared" si="423"/>
        <v>0</v>
      </c>
      <c r="AO2569" s="152">
        <f t="shared" si="424"/>
        <v>0</v>
      </c>
    </row>
    <row r="2570" spans="1:41" x14ac:dyDescent="0.25">
      <c r="A2570" s="137" t="str">
        <f>VLOOKUP(D2570,Empresas!$D$7:$F$91,3,0)</f>
        <v>Omar</v>
      </c>
      <c r="B2570" s="138" t="str">
        <f>VLOOKUP(D2570,Empresas!$D$7:$G$91,4,0)</f>
        <v>Jhony</v>
      </c>
      <c r="C2570" s="138" t="s">
        <v>544</v>
      </c>
      <c r="D2570" s="138" t="s">
        <v>494</v>
      </c>
      <c r="E2570" s="138" t="str">
        <f>VLOOKUP(D2570,Empresas!$D$7:$E$92,2,0)</f>
        <v>ADMINISTRADORA GARCILASO S.A.C.</v>
      </c>
      <c r="F2570" s="138" t="s">
        <v>170</v>
      </c>
      <c r="G2570" s="139">
        <f t="shared" si="419"/>
        <v>43</v>
      </c>
      <c r="H2570" s="139" t="str">
        <f>VLOOKUP(D2570,Empresas!$D$6:$L$92,7,0)</f>
        <v>Mensual</v>
      </c>
      <c r="I2570" s="138" t="str">
        <f>VLOOKUP(VLOOKUP(D2570&amp;"|"&amp;B2570,Empresas!$I$7:$CB$92,G2570,0),Tablas!$A$3:$B$5,2,0)</f>
        <v>Solo analisis</v>
      </c>
      <c r="J2570" s="78">
        <v>1</v>
      </c>
      <c r="K2570" s="78">
        <v>1</v>
      </c>
      <c r="L2570" s="78">
        <v>1</v>
      </c>
      <c r="M2570" s="78">
        <v>1</v>
      </c>
      <c r="N2570" s="78">
        <v>1</v>
      </c>
      <c r="O2570" s="78">
        <v>1</v>
      </c>
      <c r="P2570" s="78">
        <v>2</v>
      </c>
      <c r="Q2570" s="78">
        <v>2</v>
      </c>
      <c r="R2570" s="78"/>
      <c r="S2570" s="78"/>
      <c r="T2570" s="78"/>
      <c r="U2570" s="78"/>
      <c r="V2570" s="78" t="str">
        <f>VLOOKUP(D2570,Empresas!$D$7:$CF$91,81,0)</f>
        <v>A</v>
      </c>
      <c r="W2570" s="78" t="str">
        <f>VLOOKUP(D2570,Empresas!$D$7:$M$91,10,0)</f>
        <v>Mype</v>
      </c>
      <c r="X2570" s="69" t="str">
        <f t="shared" si="420"/>
        <v>SI</v>
      </c>
      <c r="Y2570" s="153" t="str">
        <f t="shared" si="421"/>
        <v>Si aplica</v>
      </c>
      <c r="Z2570" s="147">
        <f>IF(Y2570="No aplica",0,IF(I2570="no",0,IF(I2570="No aplica",0,IF(I2570="Si",1,IF(I2570="Fisico",1,IF(I2570="Electronico",2,VLOOKUP(C2570&amp;"|"&amp;B2570&amp;"|"&amp;D2570,Empresas!$C$6:$CC$92,G2570+6+1,0)))))))</f>
        <v>1</v>
      </c>
      <c r="AA2570" s="147">
        <f>IF(AND($I2570="Si",J2570=1),1,IF(AND($I2570="Fisico",J2570=1),1,IF(AND(J2570=1,$I2570="Electronico"),2,IF(J2570=1,VLOOKUP($C2570&amp;"|"&amp;$B2570&amp;"|"&amp;$D2570,Empresas!$C$6:$CC$92,$G2570+6+1,0),0))))</f>
        <v>1</v>
      </c>
      <c r="AB2570" s="147">
        <f>IF(AND($I2570="Si",K2570=1),1,IF(AND($I2570="Fisico",K2570=1),1,IF(AND(K2570=1,$I2570="Electronico"),2,IF(K2570=1,VLOOKUP($C2570&amp;"|"&amp;$B2570&amp;"|"&amp;$D2570,Empresas!$C$6:$CC$92,$G2570+6+1,0),0))))</f>
        <v>1</v>
      </c>
      <c r="AC2570" s="147">
        <f>IF(AND($I2570="Si",L2570=1),1,IF(AND($I2570="Fisico",L2570=1),1,IF(AND(L2570=1,$I2570="Electronico"),2,IF(L2570=1,VLOOKUP($C2570&amp;"|"&amp;$B2570&amp;"|"&amp;$D2570,Empresas!$C$6:$CC$92,$G2570+6+1,0),0))))</f>
        <v>1</v>
      </c>
      <c r="AD2570" s="147">
        <f>IF(AND($I2570="Si",M2570=1),1,IF(AND($I2570="Fisico",M2570=1),1,IF(AND(M2570=1,$I2570="Electronico"),2,IF(M2570=1,VLOOKUP($C2570&amp;"|"&amp;$B2570&amp;"|"&amp;$D2570,Empresas!$C$6:$CC$92,$G2570+6+1,0),0))))</f>
        <v>1</v>
      </c>
      <c r="AE2570" s="147">
        <f>IF(AND($I2570="Si",N2570=1),1,IF(AND($I2570="Fisico",N2570=1),1,IF(AND(N2570=1,$I2570="Electronico"),2,IF(N2570=1,VLOOKUP($C2570&amp;"|"&amp;$B2570&amp;"|"&amp;$D2570,Empresas!$C$6:$CC$92,$G2570+6+1,0),0))))</f>
        <v>1</v>
      </c>
      <c r="AF2570" s="147">
        <f>IF(AND($I2570="Si",O2570=1),1,IF(AND($I2570="Fisico",O2570=1),1,IF(AND(O2570=1,$I2570="Electronico"),2,IF(O2570=1,VLOOKUP($C2570&amp;"|"&amp;$B2570&amp;"|"&amp;$D2570,Empresas!$C$6:$CC$92,$G2570+6+1,0),0))))</f>
        <v>1</v>
      </c>
      <c r="AG2570" s="147">
        <f>IF(AND($I2570="Si",P2570=1),1,IF(AND($I2570="Fisico",P2570=1),1,IF(AND(P2570=1,$I2570="Electronico"),2,IF(P2570=1,VLOOKUP($C2570&amp;"|"&amp;$B2570&amp;"|"&amp;$D2570,Empresas!$C$6:$CC$92,$G2570+6+1,0),0))))</f>
        <v>0</v>
      </c>
      <c r="AH2570" s="147">
        <f>IF(AND($I2570="Si",Q2570=1),1,IF(AND($I2570="Fisico",Q2570=1),1,IF(AND(Q2570=1,$I2570="Electronico"),2,IF(Q2570=1,VLOOKUP($C2570&amp;"|"&amp;$B2570&amp;"|"&amp;$D2570,Empresas!$C$6:$CC$92,$G2570+6+1,0),0))))</f>
        <v>0</v>
      </c>
      <c r="AI2570" s="147">
        <f>IF(AND($I2570="Si",R2570=1),1,IF(AND($I2570="Fisico",R2570=1),1,IF(AND(R2570=1,$I2570="Electronico"),2,IF(R2570=1,VLOOKUP($C2570&amp;"|"&amp;$B2570&amp;"|"&amp;$D2570,Empresas!$C$6:$CC$92,$G2570+6+1,0),0))))</f>
        <v>0</v>
      </c>
      <c r="AJ2570" s="147">
        <f>IF(AND($I2570="Si",S2570=1),1,IF(AND($I2570="Fisico",S2570=1),1,IF(AND(S2570=1,$I2570="Electronico"),2,IF(S2570=1,VLOOKUP($C2570&amp;"|"&amp;$B2570&amp;"|"&amp;$D2570,Empresas!$C$6:$CC$92,$G2570+6+1,0),0))))</f>
        <v>0</v>
      </c>
      <c r="AK2570" s="147">
        <f>IF(AND($I2570="Si",T2570=1),1,IF(AND($I2570="Fisico",T2570=1),1,IF(AND(T2570=1,$I2570="Electronico"),2,IF(T2570=1,VLOOKUP($C2570&amp;"|"&amp;$B2570&amp;"|"&amp;$D2570,Empresas!$C$6:$CC$92,$G2570+6+1,0),0))))</f>
        <v>0</v>
      </c>
      <c r="AL2570" s="147">
        <f>IF(AND($I2570="Si",U2570=1),1,IF(AND($I2570="Fisico",U2570=1),1,IF(AND(U2570=1,$I2570="Electronico"),2,IF(U2570=1,VLOOKUP($C2570&amp;"|"&amp;$B2570&amp;"|"&amp;$D2570,Empresas!$C$6:$CC$92,$G2570+6+1,0),0))))</f>
        <v>0</v>
      </c>
      <c r="AM2570" s="149">
        <f t="shared" si="422"/>
        <v>6</v>
      </c>
      <c r="AN2570" s="149">
        <f t="shared" si="423"/>
        <v>8</v>
      </c>
      <c r="AO2570" s="152">
        <f t="shared" si="424"/>
        <v>0.75</v>
      </c>
    </row>
    <row r="2571" spans="1:41" x14ac:dyDescent="0.25">
      <c r="A2571" s="137" t="str">
        <f>VLOOKUP(D2571,Empresas!$D$7:$F$91,3,0)</f>
        <v>Omar</v>
      </c>
      <c r="B2571" s="138" t="str">
        <f>VLOOKUP(D2571,Empresas!$D$7:$G$91,4,0)</f>
        <v>Jhony</v>
      </c>
      <c r="C2571" s="138" t="s">
        <v>544</v>
      </c>
      <c r="D2571" s="138" t="s">
        <v>494</v>
      </c>
      <c r="E2571" s="138" t="str">
        <f>VLOOKUP(D2571,Empresas!$D$7:$E$92,2,0)</f>
        <v>ADMINISTRADORA GARCILASO S.A.C.</v>
      </c>
      <c r="F2571" s="138" t="s">
        <v>171</v>
      </c>
      <c r="G2571" s="139">
        <f t="shared" si="419"/>
        <v>46</v>
      </c>
      <c r="H2571" s="139" t="str">
        <f>VLOOKUP(D2571,Empresas!$D$6:$L$92,7,0)</f>
        <v>Mensual</v>
      </c>
      <c r="I2571" s="138" t="str">
        <f>VLOOKUP(VLOOKUP(D2571&amp;"|"&amp;B2571,Empresas!$I$7:$CB$92,G2571,0),Tablas!$A$3:$B$5,2,0)</f>
        <v>No aplica</v>
      </c>
      <c r="J2571" s="78"/>
      <c r="K2571" s="78"/>
      <c r="L2571" s="78"/>
      <c r="M2571" s="78"/>
      <c r="N2571" s="78"/>
      <c r="O2571" s="78"/>
      <c r="P2571" s="78"/>
      <c r="Q2571" s="78"/>
      <c r="R2571" s="78"/>
      <c r="S2571" s="78"/>
      <c r="T2571" s="78"/>
      <c r="U2571" s="78"/>
      <c r="V2571" s="78" t="str">
        <f>VLOOKUP(D2571,Empresas!$D$7:$CF$91,81,0)</f>
        <v>A</v>
      </c>
      <c r="W2571" s="78" t="str">
        <f>VLOOKUP(D2571,Empresas!$D$7:$M$91,10,0)</f>
        <v>Mype</v>
      </c>
      <c r="X2571" s="69" t="str">
        <f t="shared" si="420"/>
        <v>SI</v>
      </c>
      <c r="Y2571" s="153" t="str">
        <f t="shared" si="421"/>
        <v>No aplica</v>
      </c>
      <c r="Z2571" s="147">
        <f>IF(Y2571="No aplica",0,IF(I2571="no",0,IF(I2571="No aplica",0,IF(I2571="Si",1,IF(I2571="Fisico",1,IF(I2571="Electronico",2,VLOOKUP(C2571&amp;"|"&amp;B2571&amp;"|"&amp;D2571,Empresas!$C$6:$CC$92,G2571+6+1,0)))))))</f>
        <v>0</v>
      </c>
      <c r="AA2571" s="147">
        <f>IF(AND($I2571="Si",J2571=1),1,IF(AND($I2571="Fisico",J2571=1),1,IF(AND(J2571=1,$I2571="Electronico"),2,IF(J2571=1,VLOOKUP($C2571&amp;"|"&amp;$B2571&amp;"|"&amp;$D2571,Empresas!$C$6:$CC$92,$G2571+6+1,0),0))))</f>
        <v>0</v>
      </c>
      <c r="AB2571" s="147">
        <f>IF(AND($I2571="Si",K2571=1),1,IF(AND($I2571="Fisico",K2571=1),1,IF(AND(K2571=1,$I2571="Electronico"),2,IF(K2571=1,VLOOKUP($C2571&amp;"|"&amp;$B2571&amp;"|"&amp;$D2571,Empresas!$C$6:$CC$92,$G2571+6+1,0),0))))</f>
        <v>0</v>
      </c>
      <c r="AC2571" s="147">
        <f>IF(AND($I2571="Si",L2571=1),1,IF(AND($I2571="Fisico",L2571=1),1,IF(AND(L2571=1,$I2571="Electronico"),2,IF(L2571=1,VLOOKUP($C2571&amp;"|"&amp;$B2571&amp;"|"&amp;$D2571,Empresas!$C$6:$CC$92,$G2571+6+1,0),0))))</f>
        <v>0</v>
      </c>
      <c r="AD2571" s="147">
        <f>IF(AND($I2571="Si",M2571=1),1,IF(AND($I2571="Fisico",M2571=1),1,IF(AND(M2571=1,$I2571="Electronico"),2,IF(M2571=1,VLOOKUP($C2571&amp;"|"&amp;$B2571&amp;"|"&amp;$D2571,Empresas!$C$6:$CC$92,$G2571+6+1,0),0))))</f>
        <v>0</v>
      </c>
      <c r="AE2571" s="147">
        <f>IF(AND($I2571="Si",N2571=1),1,IF(AND($I2571="Fisico",N2571=1),1,IF(AND(N2571=1,$I2571="Electronico"),2,IF(N2571=1,VLOOKUP($C2571&amp;"|"&amp;$B2571&amp;"|"&amp;$D2571,Empresas!$C$6:$CC$92,$G2571+6+1,0),0))))</f>
        <v>0</v>
      </c>
      <c r="AF2571" s="147">
        <f>IF(AND($I2571="Si",O2571=1),1,IF(AND($I2571="Fisico",O2571=1),1,IF(AND(O2571=1,$I2571="Electronico"),2,IF(O2571=1,VLOOKUP($C2571&amp;"|"&amp;$B2571&amp;"|"&amp;$D2571,Empresas!$C$6:$CC$92,$G2571+6+1,0),0))))</f>
        <v>0</v>
      </c>
      <c r="AG2571" s="147">
        <f>IF(AND($I2571="Si",P2571=1),1,IF(AND($I2571="Fisico",P2571=1),1,IF(AND(P2571=1,$I2571="Electronico"),2,IF(P2571=1,VLOOKUP($C2571&amp;"|"&amp;$B2571&amp;"|"&amp;$D2571,Empresas!$C$6:$CC$92,$G2571+6+1,0),0))))</f>
        <v>0</v>
      </c>
      <c r="AH2571" s="147">
        <f>IF(AND($I2571="Si",Q2571=1),1,IF(AND($I2571="Fisico",Q2571=1),1,IF(AND(Q2571=1,$I2571="Electronico"),2,IF(Q2571=1,VLOOKUP($C2571&amp;"|"&amp;$B2571&amp;"|"&amp;$D2571,Empresas!$C$6:$CC$92,$G2571+6+1,0),0))))</f>
        <v>0</v>
      </c>
      <c r="AI2571" s="147">
        <f>IF(AND($I2571="Si",R2571=1),1,IF(AND($I2571="Fisico",R2571=1),1,IF(AND(R2571=1,$I2571="Electronico"),2,IF(R2571=1,VLOOKUP($C2571&amp;"|"&amp;$B2571&amp;"|"&amp;$D2571,Empresas!$C$6:$CC$92,$G2571+6+1,0),0))))</f>
        <v>0</v>
      </c>
      <c r="AJ2571" s="147">
        <f>IF(AND($I2571="Si",S2571=1),1,IF(AND($I2571="Fisico",S2571=1),1,IF(AND(S2571=1,$I2571="Electronico"),2,IF(S2571=1,VLOOKUP($C2571&amp;"|"&amp;$B2571&amp;"|"&amp;$D2571,Empresas!$C$6:$CC$92,$G2571+6+1,0),0))))</f>
        <v>0</v>
      </c>
      <c r="AK2571" s="147">
        <f>IF(AND($I2571="Si",T2571=1),1,IF(AND($I2571="Fisico",T2571=1),1,IF(AND(T2571=1,$I2571="Electronico"),2,IF(T2571=1,VLOOKUP($C2571&amp;"|"&amp;$B2571&amp;"|"&amp;$D2571,Empresas!$C$6:$CC$92,$G2571+6+1,0),0))))</f>
        <v>0</v>
      </c>
      <c r="AL2571" s="147">
        <f>IF(AND($I2571="Si",U2571=1),1,IF(AND($I2571="Fisico",U2571=1),1,IF(AND(U2571=1,$I2571="Electronico"),2,IF(U2571=1,VLOOKUP($C2571&amp;"|"&amp;$B2571&amp;"|"&amp;$D2571,Empresas!$C$6:$CC$92,$G2571+6+1,0),0))))</f>
        <v>0</v>
      </c>
      <c r="AM2571" s="149">
        <f t="shared" si="422"/>
        <v>0</v>
      </c>
      <c r="AN2571" s="149">
        <f t="shared" si="423"/>
        <v>0</v>
      </c>
      <c r="AO2571" s="152">
        <f t="shared" si="424"/>
        <v>0</v>
      </c>
    </row>
    <row r="2572" spans="1:41" x14ac:dyDescent="0.25">
      <c r="A2572" s="140" t="str">
        <f>VLOOKUP(D2572,Empresas!$D$7:$F$91,3,0)</f>
        <v>Omar</v>
      </c>
      <c r="B2572" s="141" t="str">
        <f>VLOOKUP(D2572,Empresas!$D$7:$G$91,4,0)</f>
        <v>Jhony</v>
      </c>
      <c r="C2572" s="141" t="s">
        <v>544</v>
      </c>
      <c r="D2572" s="141" t="s">
        <v>494</v>
      </c>
      <c r="E2572" s="141" t="str">
        <f>VLOOKUP(D2572,Empresas!$D$7:$E$92,2,0)</f>
        <v>ADMINISTRADORA GARCILASO S.A.C.</v>
      </c>
      <c r="F2572" s="141" t="s">
        <v>172</v>
      </c>
      <c r="G2572" s="142">
        <f>+Empresas!$BF$2</f>
        <v>50</v>
      </c>
      <c r="H2572" s="142" t="str">
        <f>VLOOKUP(D2572,Empresas!$D$6:$L$92,7,0)</f>
        <v>Mensual</v>
      </c>
      <c r="I2572" s="141" t="str">
        <f>VLOOKUP(VLOOKUP(D2572&amp;"|"&amp;B2572,Empresas!$I$7:$CB$92,G2572,0),Tablas!$A$8:$B$10,2,0)</f>
        <v>Electronico</v>
      </c>
      <c r="J2572" s="78">
        <v>1</v>
      </c>
      <c r="K2572" s="78">
        <v>1</v>
      </c>
      <c r="L2572" s="78">
        <v>1</v>
      </c>
      <c r="M2572" s="78">
        <v>1</v>
      </c>
      <c r="N2572" s="78">
        <v>1</v>
      </c>
      <c r="O2572" s="78">
        <v>1</v>
      </c>
      <c r="P2572" s="78">
        <v>1</v>
      </c>
      <c r="Q2572" s="78">
        <v>2</v>
      </c>
      <c r="R2572" s="78"/>
      <c r="S2572" s="78"/>
      <c r="T2572" s="78"/>
      <c r="U2572" s="78"/>
      <c r="V2572" s="78" t="str">
        <f>VLOOKUP(D2572,Empresas!$D$7:$CF$91,81,0)</f>
        <v>A</v>
      </c>
      <c r="W2572" s="78" t="str">
        <f>VLOOKUP(D2572,Empresas!$D$7:$M$91,10,0)</f>
        <v>Mype</v>
      </c>
      <c r="X2572" s="69" t="str">
        <f t="shared" si="420"/>
        <v>SI</v>
      </c>
      <c r="Y2572" s="153" t="str">
        <f t="shared" si="421"/>
        <v>Si aplica</v>
      </c>
      <c r="Z2572" s="147">
        <f>IF(Y2572="No aplica",0,IF(I2572="no",0,IF(I2572="No aplica",0,IF(I2572="Si",1,IF(I2572="Fisico",1,IF(I2572="Electronico",2,VLOOKUP(C2572&amp;"|"&amp;B2572&amp;"|"&amp;D2572,Empresas!$C$6:$CC$92,G2572+6+1,0)))))))</f>
        <v>2</v>
      </c>
      <c r="AA2572" s="147">
        <f>IF(AND($I2572="Si",J2572=1),1,IF(AND($I2572="Fisico",J2572=1),1,IF(AND(J2572=1,$I2572="Electronico"),2,IF(J2572=1,VLOOKUP($C2572&amp;"|"&amp;$B2572&amp;"|"&amp;$D2572,Empresas!$C$6:$CC$92,$G2572+6+1,0),0))))</f>
        <v>2</v>
      </c>
      <c r="AB2572" s="147">
        <f>IF(AND($I2572="Si",K2572=1),1,IF(AND($I2572="Fisico",K2572=1),1,IF(AND(K2572=1,$I2572="Electronico"),2,IF(K2572=1,VLOOKUP($C2572&amp;"|"&amp;$B2572&amp;"|"&amp;$D2572,Empresas!$C$6:$CC$92,$G2572+6+1,0),0))))</f>
        <v>2</v>
      </c>
      <c r="AC2572" s="147">
        <f>IF(AND($I2572="Si",L2572=1),1,IF(AND($I2572="Fisico",L2572=1),1,IF(AND(L2572=1,$I2572="Electronico"),2,IF(L2572=1,VLOOKUP($C2572&amp;"|"&amp;$B2572&amp;"|"&amp;$D2572,Empresas!$C$6:$CC$92,$G2572+6+1,0),0))))</f>
        <v>2</v>
      </c>
      <c r="AD2572" s="147">
        <f>IF(AND($I2572="Si",M2572=1),1,IF(AND($I2572="Fisico",M2572=1),1,IF(AND(M2572=1,$I2572="Electronico"),2,IF(M2572=1,VLOOKUP($C2572&amp;"|"&amp;$B2572&amp;"|"&amp;$D2572,Empresas!$C$6:$CC$92,$G2572+6+1,0),0))))</f>
        <v>2</v>
      </c>
      <c r="AE2572" s="147">
        <f>IF(AND($I2572="Si",N2572=1),1,IF(AND($I2572="Fisico",N2572=1),1,IF(AND(N2572=1,$I2572="Electronico"),2,IF(N2572=1,VLOOKUP($C2572&amp;"|"&amp;$B2572&amp;"|"&amp;$D2572,Empresas!$C$6:$CC$92,$G2572+6+1,0),0))))</f>
        <v>2</v>
      </c>
      <c r="AF2572" s="147">
        <f>IF(AND($I2572="Si",O2572=1),1,IF(AND($I2572="Fisico",O2572=1),1,IF(AND(O2572=1,$I2572="Electronico"),2,IF(O2572=1,VLOOKUP($C2572&amp;"|"&amp;$B2572&amp;"|"&amp;$D2572,Empresas!$C$6:$CC$92,$G2572+6+1,0),0))))</f>
        <v>2</v>
      </c>
      <c r="AG2572" s="147">
        <f>IF(AND($I2572="Si",P2572=1),1,IF(AND($I2572="Fisico",P2572=1),1,IF(AND(P2572=1,$I2572="Electronico"),2,IF(P2572=1,VLOOKUP($C2572&amp;"|"&amp;$B2572&amp;"|"&amp;$D2572,Empresas!$C$6:$CC$92,$G2572+6+1,0),0))))</f>
        <v>2</v>
      </c>
      <c r="AH2572" s="147">
        <f>IF(AND($I2572="Si",Q2572=1),1,IF(AND($I2572="Fisico",Q2572=1),1,IF(AND(Q2572=1,$I2572="Electronico"),2,IF(Q2572=1,VLOOKUP($C2572&amp;"|"&amp;$B2572&amp;"|"&amp;$D2572,Empresas!$C$6:$CC$92,$G2572+6+1,0),0))))</f>
        <v>0</v>
      </c>
      <c r="AI2572" s="147">
        <f>IF(AND($I2572="Si",R2572=1),1,IF(AND($I2572="Fisico",R2572=1),1,IF(AND(R2572=1,$I2572="Electronico"),2,IF(R2572=1,VLOOKUP($C2572&amp;"|"&amp;$B2572&amp;"|"&amp;$D2572,Empresas!$C$6:$CC$92,$G2572+6+1,0),0))))</f>
        <v>0</v>
      </c>
      <c r="AJ2572" s="147">
        <f>IF(AND($I2572="Si",S2572=1),1,IF(AND($I2572="Fisico",S2572=1),1,IF(AND(S2572=1,$I2572="Electronico"),2,IF(S2572=1,VLOOKUP($C2572&amp;"|"&amp;$B2572&amp;"|"&amp;$D2572,Empresas!$C$6:$CC$92,$G2572+6+1,0),0))))</f>
        <v>0</v>
      </c>
      <c r="AK2572" s="147">
        <f>IF(AND($I2572="Si",T2572=1),1,IF(AND($I2572="Fisico",T2572=1),1,IF(AND(T2572=1,$I2572="Electronico"),2,IF(T2572=1,VLOOKUP($C2572&amp;"|"&amp;$B2572&amp;"|"&amp;$D2572,Empresas!$C$6:$CC$92,$G2572+6+1,0),0))))</f>
        <v>0</v>
      </c>
      <c r="AL2572" s="147">
        <f>IF(AND($I2572="Si",U2572=1),1,IF(AND($I2572="Fisico",U2572=1),1,IF(AND(U2572=1,$I2572="Electronico"),2,IF(U2572=1,VLOOKUP($C2572&amp;"|"&amp;$B2572&amp;"|"&amp;$D2572,Empresas!$C$6:$CC$92,$G2572+6+1,0),0))))</f>
        <v>0</v>
      </c>
      <c r="AM2572" s="149">
        <f t="shared" si="422"/>
        <v>14</v>
      </c>
      <c r="AN2572" s="149">
        <f t="shared" si="423"/>
        <v>16</v>
      </c>
      <c r="AO2572" s="152">
        <f t="shared" si="424"/>
        <v>0.875</v>
      </c>
    </row>
    <row r="2573" spans="1:41" x14ac:dyDescent="0.25">
      <c r="A2573" s="140" t="str">
        <f>VLOOKUP(D2573,Empresas!$D$7:$F$91,3,0)</f>
        <v>Omar</v>
      </c>
      <c r="B2573" s="141" t="str">
        <f>VLOOKUP(D2573,Empresas!$D$7:$G$91,4,0)</f>
        <v>Jhony</v>
      </c>
      <c r="C2573" s="141" t="s">
        <v>544</v>
      </c>
      <c r="D2573" s="141" t="s">
        <v>494</v>
      </c>
      <c r="E2573" s="141" t="str">
        <f>VLOOKUP(D2573,Empresas!$D$7:$E$92,2,0)</f>
        <v>ADMINISTRADORA GARCILASO S.A.C.</v>
      </c>
      <c r="F2573" s="141" t="s">
        <v>173</v>
      </c>
      <c r="G2573" s="142">
        <f>+G2572+1</f>
        <v>51</v>
      </c>
      <c r="H2573" s="142" t="str">
        <f>VLOOKUP(D2573,Empresas!$D$6:$L$92,7,0)</f>
        <v>Mensual</v>
      </c>
      <c r="I2573" s="141" t="str">
        <f>VLOOKUP(VLOOKUP(D2573&amp;"|"&amp;B2573,Empresas!$I$7:$CB$92,G2573,0),Tablas!$A$8:$B$10,2,0)</f>
        <v>Electronico</v>
      </c>
      <c r="J2573" s="78">
        <v>1</v>
      </c>
      <c r="K2573" s="78">
        <v>1</v>
      </c>
      <c r="L2573" s="78">
        <v>1</v>
      </c>
      <c r="M2573" s="78">
        <v>1</v>
      </c>
      <c r="N2573" s="78">
        <v>1</v>
      </c>
      <c r="O2573" s="78">
        <v>1</v>
      </c>
      <c r="P2573" s="78">
        <v>1</v>
      </c>
      <c r="Q2573" s="78">
        <v>2</v>
      </c>
      <c r="R2573" s="78"/>
      <c r="S2573" s="78"/>
      <c r="T2573" s="78"/>
      <c r="U2573" s="78"/>
      <c r="V2573" s="78" t="str">
        <f>VLOOKUP(D2573,Empresas!$D$7:$CF$91,81,0)</f>
        <v>A</v>
      </c>
      <c r="W2573" s="78" t="str">
        <f>VLOOKUP(D2573,Empresas!$D$7:$M$91,10,0)</f>
        <v>Mype</v>
      </c>
      <c r="X2573" s="69" t="str">
        <f t="shared" si="420"/>
        <v>SI</v>
      </c>
      <c r="Y2573" s="153" t="str">
        <f t="shared" si="421"/>
        <v>Si aplica</v>
      </c>
      <c r="Z2573" s="147">
        <f>IF(Y2573="No aplica",0,IF(I2573="no",0,IF(I2573="No aplica",0,IF(I2573="Si",1,IF(I2573="Fisico",1,IF(I2573="Electronico",2,VLOOKUP(C2573&amp;"|"&amp;B2573&amp;"|"&amp;D2573,Empresas!$C$6:$CC$92,G2573+6+1,0)))))))</f>
        <v>2</v>
      </c>
      <c r="AA2573" s="147">
        <f>IF(AND($I2573="Si",J2573=1),1,IF(AND($I2573="Fisico",J2573=1),1,IF(AND(J2573=1,$I2573="Electronico"),2,IF(J2573=1,VLOOKUP($C2573&amp;"|"&amp;$B2573&amp;"|"&amp;$D2573,Empresas!$C$6:$CC$92,$G2573+6+1,0),0))))</f>
        <v>2</v>
      </c>
      <c r="AB2573" s="147">
        <f>IF(AND($I2573="Si",K2573=1),1,IF(AND($I2573="Fisico",K2573=1),1,IF(AND(K2573=1,$I2573="Electronico"),2,IF(K2573=1,VLOOKUP($C2573&amp;"|"&amp;$B2573&amp;"|"&amp;$D2573,Empresas!$C$6:$CC$92,$G2573+6+1,0),0))))</f>
        <v>2</v>
      </c>
      <c r="AC2573" s="147">
        <f>IF(AND($I2573="Si",L2573=1),1,IF(AND($I2573="Fisico",L2573=1),1,IF(AND(L2573=1,$I2573="Electronico"),2,IF(L2573=1,VLOOKUP($C2573&amp;"|"&amp;$B2573&amp;"|"&amp;$D2573,Empresas!$C$6:$CC$92,$G2573+6+1,0),0))))</f>
        <v>2</v>
      </c>
      <c r="AD2573" s="147">
        <f>IF(AND($I2573="Si",M2573=1),1,IF(AND($I2573="Fisico",M2573=1),1,IF(AND(M2573=1,$I2573="Electronico"),2,IF(M2573=1,VLOOKUP($C2573&amp;"|"&amp;$B2573&amp;"|"&amp;$D2573,Empresas!$C$6:$CC$92,$G2573+6+1,0),0))))</f>
        <v>2</v>
      </c>
      <c r="AE2573" s="147">
        <f>IF(AND($I2573="Si",N2573=1),1,IF(AND($I2573="Fisico",N2573=1),1,IF(AND(N2573=1,$I2573="Electronico"),2,IF(N2573=1,VLOOKUP($C2573&amp;"|"&amp;$B2573&amp;"|"&amp;$D2573,Empresas!$C$6:$CC$92,$G2573+6+1,0),0))))</f>
        <v>2</v>
      </c>
      <c r="AF2573" s="147">
        <f>IF(AND($I2573="Si",O2573=1),1,IF(AND($I2573="Fisico",O2573=1),1,IF(AND(O2573=1,$I2573="Electronico"),2,IF(O2573=1,VLOOKUP($C2573&amp;"|"&amp;$B2573&amp;"|"&amp;$D2573,Empresas!$C$6:$CC$92,$G2573+6+1,0),0))))</f>
        <v>2</v>
      </c>
      <c r="AG2573" s="147">
        <f>IF(AND($I2573="Si",P2573=1),1,IF(AND($I2573="Fisico",P2573=1),1,IF(AND(P2573=1,$I2573="Electronico"),2,IF(P2573=1,VLOOKUP($C2573&amp;"|"&amp;$B2573&amp;"|"&amp;$D2573,Empresas!$C$6:$CC$92,$G2573+6+1,0),0))))</f>
        <v>2</v>
      </c>
      <c r="AH2573" s="147">
        <f>IF(AND($I2573="Si",Q2573=1),1,IF(AND($I2573="Fisico",Q2573=1),1,IF(AND(Q2573=1,$I2573="Electronico"),2,IF(Q2573=1,VLOOKUP($C2573&amp;"|"&amp;$B2573&amp;"|"&amp;$D2573,Empresas!$C$6:$CC$92,$G2573+6+1,0),0))))</f>
        <v>0</v>
      </c>
      <c r="AI2573" s="147">
        <f>IF(AND($I2573="Si",R2573=1),1,IF(AND($I2573="Fisico",R2573=1),1,IF(AND(R2573=1,$I2573="Electronico"),2,IF(R2573=1,VLOOKUP($C2573&amp;"|"&amp;$B2573&amp;"|"&amp;$D2573,Empresas!$C$6:$CC$92,$G2573+6+1,0),0))))</f>
        <v>0</v>
      </c>
      <c r="AJ2573" s="147">
        <f>IF(AND($I2573="Si",S2573=1),1,IF(AND($I2573="Fisico",S2573=1),1,IF(AND(S2573=1,$I2573="Electronico"),2,IF(S2573=1,VLOOKUP($C2573&amp;"|"&amp;$B2573&amp;"|"&amp;$D2573,Empresas!$C$6:$CC$92,$G2573+6+1,0),0))))</f>
        <v>0</v>
      </c>
      <c r="AK2573" s="147">
        <f>IF(AND($I2573="Si",T2573=1),1,IF(AND($I2573="Fisico",T2573=1),1,IF(AND(T2573=1,$I2573="Electronico"),2,IF(T2573=1,VLOOKUP($C2573&amp;"|"&amp;$B2573&amp;"|"&amp;$D2573,Empresas!$C$6:$CC$92,$G2573+6+1,0),0))))</f>
        <v>0</v>
      </c>
      <c r="AL2573" s="147">
        <f>IF(AND($I2573="Si",U2573=1),1,IF(AND($I2573="Fisico",U2573=1),1,IF(AND(U2573=1,$I2573="Electronico"),2,IF(U2573=1,VLOOKUP($C2573&amp;"|"&amp;$B2573&amp;"|"&amp;$D2573,Empresas!$C$6:$CC$92,$G2573+6+1,0),0))))</f>
        <v>0</v>
      </c>
      <c r="AM2573" s="149">
        <f t="shared" si="422"/>
        <v>14</v>
      </c>
      <c r="AN2573" s="149">
        <f t="shared" si="423"/>
        <v>16</v>
      </c>
      <c r="AO2573" s="152">
        <f t="shared" si="424"/>
        <v>0.875</v>
      </c>
    </row>
    <row r="2574" spans="1:41" x14ac:dyDescent="0.25">
      <c r="A2574" s="140" t="str">
        <f>VLOOKUP(D2574,Empresas!$D$7:$F$91,3,0)</f>
        <v>Omar</v>
      </c>
      <c r="B2574" s="141" t="str">
        <f>VLOOKUP(D2574,Empresas!$D$7:$G$91,4,0)</f>
        <v>Jhony</v>
      </c>
      <c r="C2574" s="141" t="s">
        <v>544</v>
      </c>
      <c r="D2574" s="141" t="s">
        <v>494</v>
      </c>
      <c r="E2574" s="141" t="str">
        <f>VLOOKUP(D2574,Empresas!$D$7:$E$92,2,0)</f>
        <v>ADMINISTRADORA GARCILASO S.A.C.</v>
      </c>
      <c r="F2574" s="141" t="s">
        <v>174</v>
      </c>
      <c r="G2574" s="142">
        <f t="shared" ref="G2574:G2582" si="425">+G2573+1</f>
        <v>52</v>
      </c>
      <c r="H2574" s="142" t="str">
        <f>VLOOKUP(D2574,Empresas!$D$6:$L$92,7,0)</f>
        <v>Mensual</v>
      </c>
      <c r="I2574" s="141" t="str">
        <f>VLOOKUP(VLOOKUP(D2574&amp;"|"&amp;B2574,Empresas!$I$7:$CB$92,G2574,0),Tablas!$A$8:$B$10,2,0)</f>
        <v>No aplica</v>
      </c>
      <c r="J2574" s="78"/>
      <c r="K2574" s="78"/>
      <c r="L2574" s="78"/>
      <c r="M2574" s="78"/>
      <c r="N2574" s="78"/>
      <c r="O2574" s="78"/>
      <c r="P2574" s="78"/>
      <c r="Q2574" s="78"/>
      <c r="R2574" s="78"/>
      <c r="S2574" s="78"/>
      <c r="T2574" s="78"/>
      <c r="U2574" s="78"/>
      <c r="V2574" s="78" t="str">
        <f>VLOOKUP(D2574,Empresas!$D$7:$CF$91,81,0)</f>
        <v>A</v>
      </c>
      <c r="W2574" s="78" t="str">
        <f>VLOOKUP(D2574,Empresas!$D$7:$M$91,10,0)</f>
        <v>Mype</v>
      </c>
      <c r="X2574" s="69" t="str">
        <f t="shared" si="420"/>
        <v>SI</v>
      </c>
      <c r="Y2574" s="153" t="str">
        <f t="shared" si="421"/>
        <v>No aplica</v>
      </c>
      <c r="Z2574" s="147">
        <f>IF(Y2574="No aplica",0,IF(I2574="no",0,IF(I2574="No aplica",0,IF(I2574="Si",1,IF(I2574="Fisico",1,IF(I2574="Electronico",2,VLOOKUP(C2574&amp;"|"&amp;B2574&amp;"|"&amp;D2574,Empresas!$C$6:$CC$92,G2574+6+1,0)))))))</f>
        <v>0</v>
      </c>
      <c r="AA2574" s="147">
        <f>IF(AND($I2574="Si",J2574=1),1,IF(AND($I2574="Fisico",J2574=1),1,IF(AND(J2574=1,$I2574="Electronico"),2,IF(J2574=1,VLOOKUP($C2574&amp;"|"&amp;$B2574&amp;"|"&amp;$D2574,Empresas!$C$6:$CC$92,$G2574+6+1,0),0))))</f>
        <v>0</v>
      </c>
      <c r="AB2574" s="147">
        <f>IF(AND($I2574="Si",K2574=1),1,IF(AND($I2574="Fisico",K2574=1),1,IF(AND(K2574=1,$I2574="Electronico"),2,IF(K2574=1,VLOOKUP($C2574&amp;"|"&amp;$B2574&amp;"|"&amp;$D2574,Empresas!$C$6:$CC$92,$G2574+6+1,0),0))))</f>
        <v>0</v>
      </c>
      <c r="AC2574" s="147">
        <f>IF(AND($I2574="Si",L2574=1),1,IF(AND($I2574="Fisico",L2574=1),1,IF(AND(L2574=1,$I2574="Electronico"),2,IF(L2574=1,VLOOKUP($C2574&amp;"|"&amp;$B2574&amp;"|"&amp;$D2574,Empresas!$C$6:$CC$92,$G2574+6+1,0),0))))</f>
        <v>0</v>
      </c>
      <c r="AD2574" s="147">
        <f>IF(AND($I2574="Si",M2574=1),1,IF(AND($I2574="Fisico",M2574=1),1,IF(AND(M2574=1,$I2574="Electronico"),2,IF(M2574=1,VLOOKUP($C2574&amp;"|"&amp;$B2574&amp;"|"&amp;$D2574,Empresas!$C$6:$CC$92,$G2574+6+1,0),0))))</f>
        <v>0</v>
      </c>
      <c r="AE2574" s="147">
        <f>IF(AND($I2574="Si",N2574=1),1,IF(AND($I2574="Fisico",N2574=1),1,IF(AND(N2574=1,$I2574="Electronico"),2,IF(N2574=1,VLOOKUP($C2574&amp;"|"&amp;$B2574&amp;"|"&amp;$D2574,Empresas!$C$6:$CC$92,$G2574+6+1,0),0))))</f>
        <v>0</v>
      </c>
      <c r="AF2574" s="147">
        <f>IF(AND($I2574="Si",O2574=1),1,IF(AND($I2574="Fisico",O2574=1),1,IF(AND(O2574=1,$I2574="Electronico"),2,IF(O2574=1,VLOOKUP($C2574&amp;"|"&amp;$B2574&amp;"|"&amp;$D2574,Empresas!$C$6:$CC$92,$G2574+6+1,0),0))))</f>
        <v>0</v>
      </c>
      <c r="AG2574" s="147">
        <f>IF(AND($I2574="Si",P2574=1),1,IF(AND($I2574="Fisico",P2574=1),1,IF(AND(P2574=1,$I2574="Electronico"),2,IF(P2574=1,VLOOKUP($C2574&amp;"|"&amp;$B2574&amp;"|"&amp;$D2574,Empresas!$C$6:$CC$92,$G2574+6+1,0),0))))</f>
        <v>0</v>
      </c>
      <c r="AH2574" s="147">
        <f>IF(AND($I2574="Si",Q2574=1),1,IF(AND($I2574="Fisico",Q2574=1),1,IF(AND(Q2574=1,$I2574="Electronico"),2,IF(Q2574=1,VLOOKUP($C2574&amp;"|"&amp;$B2574&amp;"|"&amp;$D2574,Empresas!$C$6:$CC$92,$G2574+6+1,0),0))))</f>
        <v>0</v>
      </c>
      <c r="AI2574" s="147">
        <f>IF(AND($I2574="Si",R2574=1),1,IF(AND($I2574="Fisico",R2574=1),1,IF(AND(R2574=1,$I2574="Electronico"),2,IF(R2574=1,VLOOKUP($C2574&amp;"|"&amp;$B2574&amp;"|"&amp;$D2574,Empresas!$C$6:$CC$92,$G2574+6+1,0),0))))</f>
        <v>0</v>
      </c>
      <c r="AJ2574" s="147">
        <f>IF(AND($I2574="Si",S2574=1),1,IF(AND($I2574="Fisico",S2574=1),1,IF(AND(S2574=1,$I2574="Electronico"),2,IF(S2574=1,VLOOKUP($C2574&amp;"|"&amp;$B2574&amp;"|"&amp;$D2574,Empresas!$C$6:$CC$92,$G2574+6+1,0),0))))</f>
        <v>0</v>
      </c>
      <c r="AK2574" s="147">
        <f>IF(AND($I2574="Si",T2574=1),1,IF(AND($I2574="Fisico",T2574=1),1,IF(AND(T2574=1,$I2574="Electronico"),2,IF(T2574=1,VLOOKUP($C2574&amp;"|"&amp;$B2574&amp;"|"&amp;$D2574,Empresas!$C$6:$CC$92,$G2574+6+1,0),0))))</f>
        <v>0</v>
      </c>
      <c r="AL2574" s="147">
        <f>IF(AND($I2574="Si",U2574=1),1,IF(AND($I2574="Fisico",U2574=1),1,IF(AND(U2574=1,$I2574="Electronico"),2,IF(U2574=1,VLOOKUP($C2574&amp;"|"&amp;$B2574&amp;"|"&amp;$D2574,Empresas!$C$6:$CC$92,$G2574+6+1,0),0))))</f>
        <v>0</v>
      </c>
      <c r="AM2574" s="149">
        <f t="shared" si="422"/>
        <v>0</v>
      </c>
      <c r="AN2574" s="149">
        <f t="shared" si="423"/>
        <v>0</v>
      </c>
      <c r="AO2574" s="152">
        <f t="shared" si="424"/>
        <v>0</v>
      </c>
    </row>
    <row r="2575" spans="1:41" x14ac:dyDescent="0.25">
      <c r="A2575" s="140" t="str">
        <f>VLOOKUP(D2575,Empresas!$D$7:$F$91,3,0)</f>
        <v>Omar</v>
      </c>
      <c r="B2575" s="141" t="str">
        <f>VLOOKUP(D2575,Empresas!$D$7:$G$91,4,0)</f>
        <v>Jhony</v>
      </c>
      <c r="C2575" s="141" t="s">
        <v>544</v>
      </c>
      <c r="D2575" s="141" t="s">
        <v>494</v>
      </c>
      <c r="E2575" s="141" t="str">
        <f>VLOOKUP(D2575,Empresas!$D$7:$E$92,2,0)</f>
        <v>ADMINISTRADORA GARCILASO S.A.C.</v>
      </c>
      <c r="F2575" s="141" t="s">
        <v>175</v>
      </c>
      <c r="G2575" s="142">
        <f t="shared" si="425"/>
        <v>53</v>
      </c>
      <c r="H2575" s="142" t="str">
        <f>VLOOKUP(D2575,Empresas!$D$6:$L$92,7,0)</f>
        <v>Mensual</v>
      </c>
      <c r="I2575" s="141" t="str">
        <f>VLOOKUP(VLOOKUP(D2575&amp;"|"&amp;B2575,Empresas!$I$7:$CB$92,G2575,0),Tablas!$A$8:$B$10,2,0)</f>
        <v>Fisico</v>
      </c>
      <c r="J2575" s="78">
        <v>1</v>
      </c>
      <c r="K2575" s="78">
        <v>1</v>
      </c>
      <c r="L2575" s="78">
        <v>1</v>
      </c>
      <c r="M2575" s="78">
        <v>1</v>
      </c>
      <c r="N2575" s="78">
        <v>1</v>
      </c>
      <c r="O2575" s="78">
        <v>1</v>
      </c>
      <c r="P2575" s="78">
        <v>1</v>
      </c>
      <c r="Q2575" s="78">
        <v>1</v>
      </c>
      <c r="R2575" s="78"/>
      <c r="S2575" s="78"/>
      <c r="T2575" s="78"/>
      <c r="U2575" s="78"/>
      <c r="V2575" s="78" t="str">
        <f>VLOOKUP(D2575,Empresas!$D$7:$CF$91,81,0)</f>
        <v>A</v>
      </c>
      <c r="W2575" s="78" t="str">
        <f>VLOOKUP(D2575,Empresas!$D$7:$M$91,10,0)</f>
        <v>Mype</v>
      </c>
      <c r="X2575" s="69" t="str">
        <f t="shared" si="420"/>
        <v>SI</v>
      </c>
      <c r="Y2575" s="153" t="str">
        <f t="shared" si="421"/>
        <v>Si aplica</v>
      </c>
      <c r="Z2575" s="147">
        <f>IF(Y2575="No aplica",0,IF(I2575="no",0,IF(I2575="No aplica",0,IF(I2575="Si",1,IF(I2575="Fisico",1,IF(I2575="Electronico",2,VLOOKUP(C2575&amp;"|"&amp;B2575&amp;"|"&amp;D2575,Empresas!$C$6:$CC$92,G2575+6+1,0)))))))</f>
        <v>1</v>
      </c>
      <c r="AA2575" s="147">
        <f>IF(AND($I2575="Si",J2575=1),1,IF(AND($I2575="Fisico",J2575=1),1,IF(AND(J2575=1,$I2575="Electronico"),2,IF(J2575=1,VLOOKUP($C2575&amp;"|"&amp;$B2575&amp;"|"&amp;$D2575,Empresas!$C$6:$CC$92,$G2575+6+1,0),0))))</f>
        <v>1</v>
      </c>
      <c r="AB2575" s="147">
        <f>IF(AND($I2575="Si",K2575=1),1,IF(AND($I2575="Fisico",K2575=1),1,IF(AND(K2575=1,$I2575="Electronico"),2,IF(K2575=1,VLOOKUP($C2575&amp;"|"&amp;$B2575&amp;"|"&amp;$D2575,Empresas!$C$6:$CC$92,$G2575+6+1,0),0))))</f>
        <v>1</v>
      </c>
      <c r="AC2575" s="147">
        <f>IF(AND($I2575="Si",L2575=1),1,IF(AND($I2575="Fisico",L2575=1),1,IF(AND(L2575=1,$I2575="Electronico"),2,IF(L2575=1,VLOOKUP($C2575&amp;"|"&amp;$B2575&amp;"|"&amp;$D2575,Empresas!$C$6:$CC$92,$G2575+6+1,0),0))))</f>
        <v>1</v>
      </c>
      <c r="AD2575" s="147">
        <f>IF(AND($I2575="Si",M2575=1),1,IF(AND($I2575="Fisico",M2575=1),1,IF(AND(M2575=1,$I2575="Electronico"),2,IF(M2575=1,VLOOKUP($C2575&amp;"|"&amp;$B2575&amp;"|"&amp;$D2575,Empresas!$C$6:$CC$92,$G2575+6+1,0),0))))</f>
        <v>1</v>
      </c>
      <c r="AE2575" s="147">
        <f>IF(AND($I2575="Si",N2575=1),1,IF(AND($I2575="Fisico",N2575=1),1,IF(AND(N2575=1,$I2575="Electronico"),2,IF(N2575=1,VLOOKUP($C2575&amp;"|"&amp;$B2575&amp;"|"&amp;$D2575,Empresas!$C$6:$CC$92,$G2575+6+1,0),0))))</f>
        <v>1</v>
      </c>
      <c r="AF2575" s="147">
        <f>IF(AND($I2575="Si",O2575=1),1,IF(AND($I2575="Fisico",O2575=1),1,IF(AND(O2575=1,$I2575="Electronico"),2,IF(O2575=1,VLOOKUP($C2575&amp;"|"&amp;$B2575&amp;"|"&amp;$D2575,Empresas!$C$6:$CC$92,$G2575+6+1,0),0))))</f>
        <v>1</v>
      </c>
      <c r="AG2575" s="147">
        <f>IF(AND($I2575="Si",P2575=1),1,IF(AND($I2575="Fisico",P2575=1),1,IF(AND(P2575=1,$I2575="Electronico"),2,IF(P2575=1,VLOOKUP($C2575&amp;"|"&amp;$B2575&amp;"|"&amp;$D2575,Empresas!$C$6:$CC$92,$G2575+6+1,0),0))))</f>
        <v>1</v>
      </c>
      <c r="AH2575" s="147">
        <f>IF(AND($I2575="Si",Q2575=1),1,IF(AND($I2575="Fisico",Q2575=1),1,IF(AND(Q2575=1,$I2575="Electronico"),2,IF(Q2575=1,VLOOKUP($C2575&amp;"|"&amp;$B2575&amp;"|"&amp;$D2575,Empresas!$C$6:$CC$92,$G2575+6+1,0),0))))</f>
        <v>1</v>
      </c>
      <c r="AI2575" s="147">
        <f>IF(AND($I2575="Si",R2575=1),1,IF(AND($I2575="Fisico",R2575=1),1,IF(AND(R2575=1,$I2575="Electronico"),2,IF(R2575=1,VLOOKUP($C2575&amp;"|"&amp;$B2575&amp;"|"&amp;$D2575,Empresas!$C$6:$CC$92,$G2575+6+1,0),0))))</f>
        <v>0</v>
      </c>
      <c r="AJ2575" s="147">
        <f>IF(AND($I2575="Si",S2575=1),1,IF(AND($I2575="Fisico",S2575=1),1,IF(AND(S2575=1,$I2575="Electronico"),2,IF(S2575=1,VLOOKUP($C2575&amp;"|"&amp;$B2575&amp;"|"&amp;$D2575,Empresas!$C$6:$CC$92,$G2575+6+1,0),0))))</f>
        <v>0</v>
      </c>
      <c r="AK2575" s="147">
        <f>IF(AND($I2575="Si",T2575=1),1,IF(AND($I2575="Fisico",T2575=1),1,IF(AND(T2575=1,$I2575="Electronico"),2,IF(T2575=1,VLOOKUP($C2575&amp;"|"&amp;$B2575&amp;"|"&amp;$D2575,Empresas!$C$6:$CC$92,$G2575+6+1,0),0))))</f>
        <v>0</v>
      </c>
      <c r="AL2575" s="147">
        <f>IF(AND($I2575="Si",U2575=1),1,IF(AND($I2575="Fisico",U2575=1),1,IF(AND(U2575=1,$I2575="Electronico"),2,IF(U2575=1,VLOOKUP($C2575&amp;"|"&amp;$B2575&amp;"|"&amp;$D2575,Empresas!$C$6:$CC$92,$G2575+6+1,0),0))))</f>
        <v>0</v>
      </c>
      <c r="AM2575" s="149">
        <f t="shared" si="422"/>
        <v>8</v>
      </c>
      <c r="AN2575" s="149">
        <f t="shared" si="423"/>
        <v>8</v>
      </c>
      <c r="AO2575" s="152">
        <f t="shared" si="424"/>
        <v>1</v>
      </c>
    </row>
    <row r="2576" spans="1:41" x14ac:dyDescent="0.25">
      <c r="A2576" s="140" t="str">
        <f>VLOOKUP(D2576,Empresas!$D$7:$F$91,3,0)</f>
        <v>Omar</v>
      </c>
      <c r="B2576" s="141" t="str">
        <f>VLOOKUP(D2576,Empresas!$D$7:$G$91,4,0)</f>
        <v>Jhony</v>
      </c>
      <c r="C2576" s="141" t="s">
        <v>544</v>
      </c>
      <c r="D2576" s="141" t="s">
        <v>494</v>
      </c>
      <c r="E2576" s="141" t="str">
        <f>VLOOKUP(D2576,Empresas!$D$7:$E$92,2,0)</f>
        <v>ADMINISTRADORA GARCILASO S.A.C.</v>
      </c>
      <c r="F2576" s="141" t="s">
        <v>176</v>
      </c>
      <c r="G2576" s="142">
        <f t="shared" si="425"/>
        <v>54</v>
      </c>
      <c r="H2576" s="142" t="str">
        <f>VLOOKUP(D2576,Empresas!$D$6:$L$92,7,0)</f>
        <v>Mensual</v>
      </c>
      <c r="I2576" s="141" t="str">
        <f>VLOOKUP(VLOOKUP(D2576&amp;"|"&amp;B2576,Empresas!$I$7:$CB$92,G2576,0),Tablas!$A$8:$B$10,2,0)</f>
        <v>No aplica</v>
      </c>
      <c r="J2576" s="78"/>
      <c r="K2576" s="78"/>
      <c r="L2576" s="78"/>
      <c r="M2576" s="78"/>
      <c r="N2576" s="78"/>
      <c r="O2576" s="78"/>
      <c r="P2576" s="78"/>
      <c r="Q2576" s="78"/>
      <c r="R2576" s="78"/>
      <c r="S2576" s="78"/>
      <c r="T2576" s="78"/>
      <c r="U2576" s="78"/>
      <c r="V2576" s="78" t="str">
        <f>VLOOKUP(D2576,Empresas!$D$7:$CF$91,81,0)</f>
        <v>A</v>
      </c>
      <c r="W2576" s="78" t="str">
        <f>VLOOKUP(D2576,Empresas!$D$7:$M$91,10,0)</f>
        <v>Mype</v>
      </c>
      <c r="X2576" s="69" t="str">
        <f t="shared" si="420"/>
        <v>SI</v>
      </c>
      <c r="Y2576" s="153" t="str">
        <f t="shared" si="421"/>
        <v>No aplica</v>
      </c>
      <c r="Z2576" s="147">
        <f>IF(Y2576="No aplica",0,IF(I2576="no",0,IF(I2576="No aplica",0,IF(I2576="Si",1,IF(I2576="Fisico",1,IF(I2576="Electronico",2,VLOOKUP(C2576&amp;"|"&amp;B2576&amp;"|"&amp;D2576,Empresas!$C$6:$CC$92,G2576+6+1,0)))))))</f>
        <v>0</v>
      </c>
      <c r="AA2576" s="147">
        <f>IF(AND($I2576="Si",J2576=1),1,IF(AND($I2576="Fisico",J2576=1),1,IF(AND(J2576=1,$I2576="Electronico"),2,IF(J2576=1,VLOOKUP($C2576&amp;"|"&amp;$B2576&amp;"|"&amp;$D2576,Empresas!$C$6:$CC$92,$G2576+6+1,0),0))))</f>
        <v>0</v>
      </c>
      <c r="AB2576" s="147">
        <f>IF(AND($I2576="Si",K2576=1),1,IF(AND($I2576="Fisico",K2576=1),1,IF(AND(K2576=1,$I2576="Electronico"),2,IF(K2576=1,VLOOKUP($C2576&amp;"|"&amp;$B2576&amp;"|"&amp;$D2576,Empresas!$C$6:$CC$92,$G2576+6+1,0),0))))</f>
        <v>0</v>
      </c>
      <c r="AC2576" s="147">
        <f>IF(AND($I2576="Si",L2576=1),1,IF(AND($I2576="Fisico",L2576=1),1,IF(AND(L2576=1,$I2576="Electronico"),2,IF(L2576=1,VLOOKUP($C2576&amp;"|"&amp;$B2576&amp;"|"&amp;$D2576,Empresas!$C$6:$CC$92,$G2576+6+1,0),0))))</f>
        <v>0</v>
      </c>
      <c r="AD2576" s="147">
        <f>IF(AND($I2576="Si",M2576=1),1,IF(AND($I2576="Fisico",M2576=1),1,IF(AND(M2576=1,$I2576="Electronico"),2,IF(M2576=1,VLOOKUP($C2576&amp;"|"&amp;$B2576&amp;"|"&amp;$D2576,Empresas!$C$6:$CC$92,$G2576+6+1,0),0))))</f>
        <v>0</v>
      </c>
      <c r="AE2576" s="147">
        <f>IF(AND($I2576="Si",N2576=1),1,IF(AND($I2576="Fisico",N2576=1),1,IF(AND(N2576=1,$I2576="Electronico"),2,IF(N2576=1,VLOOKUP($C2576&amp;"|"&amp;$B2576&amp;"|"&amp;$D2576,Empresas!$C$6:$CC$92,$G2576+6+1,0),0))))</f>
        <v>0</v>
      </c>
      <c r="AF2576" s="147">
        <f>IF(AND($I2576="Si",O2576=1),1,IF(AND($I2576="Fisico",O2576=1),1,IF(AND(O2576=1,$I2576="Electronico"),2,IF(O2576=1,VLOOKUP($C2576&amp;"|"&amp;$B2576&amp;"|"&amp;$D2576,Empresas!$C$6:$CC$92,$G2576+6+1,0),0))))</f>
        <v>0</v>
      </c>
      <c r="AG2576" s="147">
        <f>IF(AND($I2576="Si",P2576=1),1,IF(AND($I2576="Fisico",P2576=1),1,IF(AND(P2576=1,$I2576="Electronico"),2,IF(P2576=1,VLOOKUP($C2576&amp;"|"&amp;$B2576&amp;"|"&amp;$D2576,Empresas!$C$6:$CC$92,$G2576+6+1,0),0))))</f>
        <v>0</v>
      </c>
      <c r="AH2576" s="147">
        <f>IF(AND($I2576="Si",Q2576=1),1,IF(AND($I2576="Fisico",Q2576=1),1,IF(AND(Q2576=1,$I2576="Electronico"),2,IF(Q2576=1,VLOOKUP($C2576&amp;"|"&amp;$B2576&amp;"|"&amp;$D2576,Empresas!$C$6:$CC$92,$G2576+6+1,0),0))))</f>
        <v>0</v>
      </c>
      <c r="AI2576" s="147">
        <f>IF(AND($I2576="Si",R2576=1),1,IF(AND($I2576="Fisico",R2576=1),1,IF(AND(R2576=1,$I2576="Electronico"),2,IF(R2576=1,VLOOKUP($C2576&amp;"|"&amp;$B2576&amp;"|"&amp;$D2576,Empresas!$C$6:$CC$92,$G2576+6+1,0),0))))</f>
        <v>0</v>
      </c>
      <c r="AJ2576" s="147">
        <f>IF(AND($I2576="Si",S2576=1),1,IF(AND($I2576="Fisico",S2576=1),1,IF(AND(S2576=1,$I2576="Electronico"),2,IF(S2576=1,VLOOKUP($C2576&amp;"|"&amp;$B2576&amp;"|"&amp;$D2576,Empresas!$C$6:$CC$92,$G2576+6+1,0),0))))</f>
        <v>0</v>
      </c>
      <c r="AK2576" s="147">
        <f>IF(AND($I2576="Si",T2576=1),1,IF(AND($I2576="Fisico",T2576=1),1,IF(AND(T2576=1,$I2576="Electronico"),2,IF(T2576=1,VLOOKUP($C2576&amp;"|"&amp;$B2576&amp;"|"&amp;$D2576,Empresas!$C$6:$CC$92,$G2576+6+1,0),0))))</f>
        <v>0</v>
      </c>
      <c r="AL2576" s="147">
        <f>IF(AND($I2576="Si",U2576=1),1,IF(AND($I2576="Fisico",U2576=1),1,IF(AND(U2576=1,$I2576="Electronico"),2,IF(U2576=1,VLOOKUP($C2576&amp;"|"&amp;$B2576&amp;"|"&amp;$D2576,Empresas!$C$6:$CC$92,$G2576+6+1,0),0))))</f>
        <v>0</v>
      </c>
      <c r="AM2576" s="149">
        <f t="shared" si="422"/>
        <v>0</v>
      </c>
      <c r="AN2576" s="149">
        <f t="shared" si="423"/>
        <v>0</v>
      </c>
      <c r="AO2576" s="152">
        <f t="shared" si="424"/>
        <v>0</v>
      </c>
    </row>
    <row r="2577" spans="1:41" x14ac:dyDescent="0.25">
      <c r="A2577" s="140" t="str">
        <f>VLOOKUP(D2577,Empresas!$D$7:$F$91,3,0)</f>
        <v>Omar</v>
      </c>
      <c r="B2577" s="141" t="str">
        <f>VLOOKUP(D2577,Empresas!$D$7:$G$91,4,0)</f>
        <v>Jhony</v>
      </c>
      <c r="C2577" s="141" t="s">
        <v>544</v>
      </c>
      <c r="D2577" s="141" t="s">
        <v>494</v>
      </c>
      <c r="E2577" s="141" t="str">
        <f>VLOOKUP(D2577,Empresas!$D$7:$E$92,2,0)</f>
        <v>ADMINISTRADORA GARCILASO S.A.C.</v>
      </c>
      <c r="F2577" s="141" t="s">
        <v>177</v>
      </c>
      <c r="G2577" s="142">
        <f t="shared" si="425"/>
        <v>55</v>
      </c>
      <c r="H2577" s="142" t="str">
        <f>VLOOKUP(D2577,Empresas!$D$6:$L$92,7,0)</f>
        <v>Mensual</v>
      </c>
      <c r="I2577" s="141" t="str">
        <f>VLOOKUP(VLOOKUP(D2577&amp;"|"&amp;B2577,Empresas!$I$7:$CB$92,G2577,0),Tablas!$A$8:$B$10,2,0)</f>
        <v>No aplica</v>
      </c>
      <c r="J2577" s="78"/>
      <c r="K2577" s="78"/>
      <c r="L2577" s="78"/>
      <c r="M2577" s="78"/>
      <c r="N2577" s="78"/>
      <c r="O2577" s="78"/>
      <c r="P2577" s="78"/>
      <c r="Q2577" s="78"/>
      <c r="R2577" s="78"/>
      <c r="S2577" s="78"/>
      <c r="T2577" s="78"/>
      <c r="U2577" s="78"/>
      <c r="V2577" s="78" t="str">
        <f>VLOOKUP(D2577,Empresas!$D$7:$CF$91,81,0)</f>
        <v>A</v>
      </c>
      <c r="W2577" s="78" t="str">
        <f>VLOOKUP(D2577,Empresas!$D$7:$M$91,10,0)</f>
        <v>Mype</v>
      </c>
      <c r="X2577" s="69" t="str">
        <f t="shared" si="420"/>
        <v>NO</v>
      </c>
      <c r="Y2577" s="153" t="str">
        <f t="shared" si="421"/>
        <v>No aplica</v>
      </c>
      <c r="Z2577" s="147">
        <f>IF(Y2577="No aplica",0,IF(I2577="no",0,IF(I2577="No aplica",0,IF(I2577="Si",1,IF(I2577="Fisico",1,IF(I2577="Electronico",2,VLOOKUP(C2577&amp;"|"&amp;B2577&amp;"|"&amp;D2577,Empresas!$C$6:$CC$92,G2577+6+1,0)))))))</f>
        <v>0</v>
      </c>
      <c r="AA2577" s="147">
        <f>IF(AND($I2577="Si",J2577=1),1,IF(AND($I2577="Fisico",J2577=1),1,IF(AND(J2577=1,$I2577="Electronico"),2,IF(J2577=1,VLOOKUP($C2577&amp;"|"&amp;$B2577&amp;"|"&amp;$D2577,Empresas!$C$6:$CC$92,$G2577+6+1,0),0))))</f>
        <v>0</v>
      </c>
      <c r="AB2577" s="147">
        <f>IF(AND($I2577="Si",K2577=1),1,IF(AND($I2577="Fisico",K2577=1),1,IF(AND(K2577=1,$I2577="Electronico"),2,IF(K2577=1,VLOOKUP($C2577&amp;"|"&amp;$B2577&amp;"|"&amp;$D2577,Empresas!$C$6:$CC$92,$G2577+6+1,0),0))))</f>
        <v>0</v>
      </c>
      <c r="AC2577" s="147">
        <f>IF(AND($I2577="Si",L2577=1),1,IF(AND($I2577="Fisico",L2577=1),1,IF(AND(L2577=1,$I2577="Electronico"),2,IF(L2577=1,VLOOKUP($C2577&amp;"|"&amp;$B2577&amp;"|"&amp;$D2577,Empresas!$C$6:$CC$92,$G2577+6+1,0),0))))</f>
        <v>0</v>
      </c>
      <c r="AD2577" s="147">
        <f>IF(AND($I2577="Si",M2577=1),1,IF(AND($I2577="Fisico",M2577=1),1,IF(AND(M2577=1,$I2577="Electronico"),2,IF(M2577=1,VLOOKUP($C2577&amp;"|"&amp;$B2577&amp;"|"&amp;$D2577,Empresas!$C$6:$CC$92,$G2577+6+1,0),0))))</f>
        <v>0</v>
      </c>
      <c r="AE2577" s="147">
        <f>IF(AND($I2577="Si",N2577=1),1,IF(AND($I2577="Fisico",N2577=1),1,IF(AND(N2577=1,$I2577="Electronico"),2,IF(N2577=1,VLOOKUP($C2577&amp;"|"&amp;$B2577&amp;"|"&amp;$D2577,Empresas!$C$6:$CC$92,$G2577+6+1,0),0))))</f>
        <v>0</v>
      </c>
      <c r="AF2577" s="147">
        <f>IF(AND($I2577="Si",O2577=1),1,IF(AND($I2577="Fisico",O2577=1),1,IF(AND(O2577=1,$I2577="Electronico"),2,IF(O2577=1,VLOOKUP($C2577&amp;"|"&amp;$B2577&amp;"|"&amp;$D2577,Empresas!$C$6:$CC$92,$G2577+6+1,0),0))))</f>
        <v>0</v>
      </c>
      <c r="AG2577" s="147">
        <f>IF(AND($I2577="Si",P2577=1),1,IF(AND($I2577="Fisico",P2577=1),1,IF(AND(P2577=1,$I2577="Electronico"),2,IF(P2577=1,VLOOKUP($C2577&amp;"|"&amp;$B2577&amp;"|"&amp;$D2577,Empresas!$C$6:$CC$92,$G2577+6+1,0),0))))</f>
        <v>0</v>
      </c>
      <c r="AH2577" s="147">
        <f>IF(AND($I2577="Si",Q2577=1),1,IF(AND($I2577="Fisico",Q2577=1),1,IF(AND(Q2577=1,$I2577="Electronico"),2,IF(Q2577=1,VLOOKUP($C2577&amp;"|"&amp;$B2577&amp;"|"&amp;$D2577,Empresas!$C$6:$CC$92,$G2577+6+1,0),0))))</f>
        <v>0</v>
      </c>
      <c r="AI2577" s="147">
        <f>IF(AND($I2577="Si",R2577=1),1,IF(AND($I2577="Fisico",R2577=1),1,IF(AND(R2577=1,$I2577="Electronico"),2,IF(R2577=1,VLOOKUP($C2577&amp;"|"&amp;$B2577&amp;"|"&amp;$D2577,Empresas!$C$6:$CC$92,$G2577+6+1,0),0))))</f>
        <v>0</v>
      </c>
      <c r="AJ2577" s="147">
        <f>IF(AND($I2577="Si",S2577=1),1,IF(AND($I2577="Fisico",S2577=1),1,IF(AND(S2577=1,$I2577="Electronico"),2,IF(S2577=1,VLOOKUP($C2577&amp;"|"&amp;$B2577&amp;"|"&amp;$D2577,Empresas!$C$6:$CC$92,$G2577+6+1,0),0))))</f>
        <v>0</v>
      </c>
      <c r="AK2577" s="147">
        <f>IF(AND($I2577="Si",T2577=1),1,IF(AND($I2577="Fisico",T2577=1),1,IF(AND(T2577=1,$I2577="Electronico"),2,IF(T2577=1,VLOOKUP($C2577&amp;"|"&amp;$B2577&amp;"|"&amp;$D2577,Empresas!$C$6:$CC$92,$G2577+6+1,0),0))))</f>
        <v>0</v>
      </c>
      <c r="AL2577" s="147">
        <f>IF(AND($I2577="Si",U2577=1),1,IF(AND($I2577="Fisico",U2577=1),1,IF(AND(U2577=1,$I2577="Electronico"),2,IF(U2577=1,VLOOKUP($C2577&amp;"|"&amp;$B2577&amp;"|"&amp;$D2577,Empresas!$C$6:$CC$92,$G2577+6+1,0),0))))</f>
        <v>0</v>
      </c>
      <c r="AM2577" s="149">
        <f t="shared" si="422"/>
        <v>0</v>
      </c>
      <c r="AN2577" s="149">
        <f t="shared" si="423"/>
        <v>0</v>
      </c>
      <c r="AO2577" s="152">
        <f t="shared" si="424"/>
        <v>0</v>
      </c>
    </row>
    <row r="2578" spans="1:41" x14ac:dyDescent="0.25">
      <c r="A2578" s="140" t="str">
        <f>VLOOKUP(D2578,Empresas!$D$7:$F$91,3,0)</f>
        <v>Omar</v>
      </c>
      <c r="B2578" s="141" t="str">
        <f>VLOOKUP(D2578,Empresas!$D$7:$G$91,4,0)</f>
        <v>Jhony</v>
      </c>
      <c r="C2578" s="141" t="s">
        <v>544</v>
      </c>
      <c r="D2578" s="141" t="s">
        <v>494</v>
      </c>
      <c r="E2578" s="141" t="str">
        <f>VLOOKUP(D2578,Empresas!$D$7:$E$92,2,0)</f>
        <v>ADMINISTRADORA GARCILASO S.A.C.</v>
      </c>
      <c r="F2578" s="141" t="s">
        <v>178</v>
      </c>
      <c r="G2578" s="142">
        <f t="shared" si="425"/>
        <v>56</v>
      </c>
      <c r="H2578" s="142" t="str">
        <f>VLOOKUP(D2578,Empresas!$D$6:$L$92,7,0)</f>
        <v>Mensual</v>
      </c>
      <c r="I2578" s="141" t="str">
        <f>VLOOKUP(VLOOKUP(D2578&amp;"|"&amp;B2578,Empresas!$I$7:$CB$92,G2578,0),Tablas!$A$8:$B$10,2,0)</f>
        <v>No aplica</v>
      </c>
      <c r="J2578" s="78"/>
      <c r="K2578" s="78"/>
      <c r="L2578" s="78"/>
      <c r="M2578" s="78"/>
      <c r="N2578" s="78"/>
      <c r="O2578" s="78"/>
      <c r="P2578" s="78"/>
      <c r="Q2578" s="78"/>
      <c r="R2578" s="78"/>
      <c r="S2578" s="78"/>
      <c r="T2578" s="78"/>
      <c r="U2578" s="78"/>
      <c r="V2578" s="78" t="str">
        <f>VLOOKUP(D2578,Empresas!$D$7:$CF$91,81,0)</f>
        <v>A</v>
      </c>
      <c r="W2578" s="78" t="str">
        <f>VLOOKUP(D2578,Empresas!$D$7:$M$91,10,0)</f>
        <v>Mype</v>
      </c>
      <c r="X2578" s="69" t="str">
        <f t="shared" si="420"/>
        <v>SI</v>
      </c>
      <c r="Y2578" s="153" t="str">
        <f t="shared" si="421"/>
        <v>No aplica</v>
      </c>
      <c r="Z2578" s="147">
        <f>IF(Y2578="No aplica",0,IF(I2578="no",0,IF(I2578="No aplica",0,IF(I2578="Si",1,IF(I2578="Fisico",1,IF(I2578="Electronico",2,VLOOKUP(C2578&amp;"|"&amp;B2578&amp;"|"&amp;D2578,Empresas!$C$6:$CC$92,G2578+6+1,0)))))))</f>
        <v>0</v>
      </c>
      <c r="AA2578" s="147">
        <f>IF(AND($I2578="Si",J2578=1),1,IF(AND($I2578="Fisico",J2578=1),1,IF(AND(J2578=1,$I2578="Electronico"),2,IF(J2578=1,VLOOKUP($C2578&amp;"|"&amp;$B2578&amp;"|"&amp;$D2578,Empresas!$C$6:$CC$92,$G2578+6+1,0),0))))</f>
        <v>0</v>
      </c>
      <c r="AB2578" s="147">
        <f>IF(AND($I2578="Si",K2578=1),1,IF(AND($I2578="Fisico",K2578=1),1,IF(AND(K2578=1,$I2578="Electronico"),2,IF(K2578=1,VLOOKUP($C2578&amp;"|"&amp;$B2578&amp;"|"&amp;$D2578,Empresas!$C$6:$CC$92,$G2578+6+1,0),0))))</f>
        <v>0</v>
      </c>
      <c r="AC2578" s="147">
        <f>IF(AND($I2578="Si",L2578=1),1,IF(AND($I2578="Fisico",L2578=1),1,IF(AND(L2578=1,$I2578="Electronico"),2,IF(L2578=1,VLOOKUP($C2578&amp;"|"&amp;$B2578&amp;"|"&amp;$D2578,Empresas!$C$6:$CC$92,$G2578+6+1,0),0))))</f>
        <v>0</v>
      </c>
      <c r="AD2578" s="147">
        <f>IF(AND($I2578="Si",M2578=1),1,IF(AND($I2578="Fisico",M2578=1),1,IF(AND(M2578=1,$I2578="Electronico"),2,IF(M2578=1,VLOOKUP($C2578&amp;"|"&amp;$B2578&amp;"|"&amp;$D2578,Empresas!$C$6:$CC$92,$G2578+6+1,0),0))))</f>
        <v>0</v>
      </c>
      <c r="AE2578" s="147">
        <f>IF(AND($I2578="Si",N2578=1),1,IF(AND($I2578="Fisico",N2578=1),1,IF(AND(N2578=1,$I2578="Electronico"),2,IF(N2578=1,VLOOKUP($C2578&amp;"|"&amp;$B2578&amp;"|"&amp;$D2578,Empresas!$C$6:$CC$92,$G2578+6+1,0),0))))</f>
        <v>0</v>
      </c>
      <c r="AF2578" s="147">
        <f>IF(AND($I2578="Si",O2578=1),1,IF(AND($I2578="Fisico",O2578=1),1,IF(AND(O2578=1,$I2578="Electronico"),2,IF(O2578=1,VLOOKUP($C2578&amp;"|"&amp;$B2578&amp;"|"&amp;$D2578,Empresas!$C$6:$CC$92,$G2578+6+1,0),0))))</f>
        <v>0</v>
      </c>
      <c r="AG2578" s="147">
        <f>IF(AND($I2578="Si",P2578=1),1,IF(AND($I2578="Fisico",P2578=1),1,IF(AND(P2578=1,$I2578="Electronico"),2,IF(P2578=1,VLOOKUP($C2578&amp;"|"&amp;$B2578&amp;"|"&amp;$D2578,Empresas!$C$6:$CC$92,$G2578+6+1,0),0))))</f>
        <v>0</v>
      </c>
      <c r="AH2578" s="147">
        <f>IF(AND($I2578="Si",Q2578=1),1,IF(AND($I2578="Fisico",Q2578=1),1,IF(AND(Q2578=1,$I2578="Electronico"),2,IF(Q2578=1,VLOOKUP($C2578&amp;"|"&amp;$B2578&amp;"|"&amp;$D2578,Empresas!$C$6:$CC$92,$G2578+6+1,0),0))))</f>
        <v>0</v>
      </c>
      <c r="AI2578" s="147">
        <f>IF(AND($I2578="Si",R2578=1),1,IF(AND($I2578="Fisico",R2578=1),1,IF(AND(R2578=1,$I2578="Electronico"),2,IF(R2578=1,VLOOKUP($C2578&amp;"|"&amp;$B2578&amp;"|"&amp;$D2578,Empresas!$C$6:$CC$92,$G2578+6+1,0),0))))</f>
        <v>0</v>
      </c>
      <c r="AJ2578" s="147">
        <f>IF(AND($I2578="Si",S2578=1),1,IF(AND($I2578="Fisico",S2578=1),1,IF(AND(S2578=1,$I2578="Electronico"),2,IF(S2578=1,VLOOKUP($C2578&amp;"|"&amp;$B2578&amp;"|"&amp;$D2578,Empresas!$C$6:$CC$92,$G2578+6+1,0),0))))</f>
        <v>0</v>
      </c>
      <c r="AK2578" s="147">
        <f>IF(AND($I2578="Si",T2578=1),1,IF(AND($I2578="Fisico",T2578=1),1,IF(AND(T2578=1,$I2578="Electronico"),2,IF(T2578=1,VLOOKUP($C2578&amp;"|"&amp;$B2578&amp;"|"&amp;$D2578,Empresas!$C$6:$CC$92,$G2578+6+1,0),0))))</f>
        <v>0</v>
      </c>
      <c r="AL2578" s="147">
        <f>IF(AND($I2578="Si",U2578=1),1,IF(AND($I2578="Fisico",U2578=1),1,IF(AND(U2578=1,$I2578="Electronico"),2,IF(U2578=1,VLOOKUP($C2578&amp;"|"&amp;$B2578&amp;"|"&amp;$D2578,Empresas!$C$6:$CC$92,$G2578+6+1,0),0))))</f>
        <v>0</v>
      </c>
      <c r="AM2578" s="149">
        <f t="shared" si="422"/>
        <v>0</v>
      </c>
      <c r="AN2578" s="149">
        <f t="shared" si="423"/>
        <v>0</v>
      </c>
      <c r="AO2578" s="152">
        <f t="shared" si="424"/>
        <v>0</v>
      </c>
    </row>
    <row r="2579" spans="1:41" x14ac:dyDescent="0.25">
      <c r="A2579" s="140" t="str">
        <f>VLOOKUP(D2579,Empresas!$D$7:$F$91,3,0)</f>
        <v>Omar</v>
      </c>
      <c r="B2579" s="141" t="str">
        <f>VLOOKUP(D2579,Empresas!$D$7:$G$91,4,0)</f>
        <v>Jhony</v>
      </c>
      <c r="C2579" s="141" t="s">
        <v>544</v>
      </c>
      <c r="D2579" s="141" t="s">
        <v>494</v>
      </c>
      <c r="E2579" s="141" t="str">
        <f>VLOOKUP(D2579,Empresas!$D$7:$E$92,2,0)</f>
        <v>ADMINISTRADORA GARCILASO S.A.C.</v>
      </c>
      <c r="F2579" s="141" t="s">
        <v>179</v>
      </c>
      <c r="G2579" s="142">
        <f t="shared" si="425"/>
        <v>57</v>
      </c>
      <c r="H2579" s="142" t="str">
        <f>VLOOKUP(D2579,Empresas!$D$6:$L$92,7,0)</f>
        <v>Mensual</v>
      </c>
      <c r="I2579" s="141" t="str">
        <f>VLOOKUP(VLOOKUP(D2579&amp;"|"&amp;B2579,Empresas!$I$7:$CB$92,G2579,0),Tablas!$A$8:$B$10,2,0)</f>
        <v>No aplica</v>
      </c>
      <c r="J2579" s="78"/>
      <c r="K2579" s="78"/>
      <c r="L2579" s="78"/>
      <c r="M2579" s="78"/>
      <c r="N2579" s="78"/>
      <c r="O2579" s="78"/>
      <c r="P2579" s="78"/>
      <c r="Q2579" s="78"/>
      <c r="R2579" s="78"/>
      <c r="S2579" s="78"/>
      <c r="T2579" s="78"/>
      <c r="U2579" s="78"/>
      <c r="V2579" s="78" t="str">
        <f>VLOOKUP(D2579,Empresas!$D$7:$CF$91,81,0)</f>
        <v>A</v>
      </c>
      <c r="W2579" s="78" t="str">
        <f>VLOOKUP(D2579,Empresas!$D$7:$M$91,10,0)</f>
        <v>Mype</v>
      </c>
      <c r="X2579" s="69" t="str">
        <f t="shared" si="420"/>
        <v>NO</v>
      </c>
      <c r="Y2579" s="153" t="str">
        <f t="shared" si="421"/>
        <v>No aplica</v>
      </c>
      <c r="Z2579" s="147">
        <f>IF(Y2579="No aplica",0,IF(I2579="no",0,IF(I2579="No aplica",0,IF(I2579="Si",1,IF(I2579="Fisico",1,IF(I2579="Electronico",2,VLOOKUP(C2579&amp;"|"&amp;B2579&amp;"|"&amp;D2579,Empresas!$C$6:$CC$92,G2579+6+1,0)))))))</f>
        <v>0</v>
      </c>
      <c r="AA2579" s="147">
        <f>IF(AND($I2579="Si",J2579=1),1,IF(AND($I2579="Fisico",J2579=1),1,IF(AND(J2579=1,$I2579="Electronico"),2,IF(J2579=1,VLOOKUP($C2579&amp;"|"&amp;$B2579&amp;"|"&amp;$D2579,Empresas!$C$6:$CC$92,$G2579+6+1,0),0))))</f>
        <v>0</v>
      </c>
      <c r="AB2579" s="147">
        <f>IF(AND($I2579="Si",K2579=1),1,IF(AND($I2579="Fisico",K2579=1),1,IF(AND(K2579=1,$I2579="Electronico"),2,IF(K2579=1,VLOOKUP($C2579&amp;"|"&amp;$B2579&amp;"|"&amp;$D2579,Empresas!$C$6:$CC$92,$G2579+6+1,0),0))))</f>
        <v>0</v>
      </c>
      <c r="AC2579" s="147">
        <f>IF(AND($I2579="Si",L2579=1),1,IF(AND($I2579="Fisico",L2579=1),1,IF(AND(L2579=1,$I2579="Electronico"),2,IF(L2579=1,VLOOKUP($C2579&amp;"|"&amp;$B2579&amp;"|"&amp;$D2579,Empresas!$C$6:$CC$92,$G2579+6+1,0),0))))</f>
        <v>0</v>
      </c>
      <c r="AD2579" s="147">
        <f>IF(AND($I2579="Si",M2579=1),1,IF(AND($I2579="Fisico",M2579=1),1,IF(AND(M2579=1,$I2579="Electronico"),2,IF(M2579=1,VLOOKUP($C2579&amp;"|"&amp;$B2579&amp;"|"&amp;$D2579,Empresas!$C$6:$CC$92,$G2579+6+1,0),0))))</f>
        <v>0</v>
      </c>
      <c r="AE2579" s="147">
        <f>IF(AND($I2579="Si",N2579=1),1,IF(AND($I2579="Fisico",N2579=1),1,IF(AND(N2579=1,$I2579="Electronico"),2,IF(N2579=1,VLOOKUP($C2579&amp;"|"&amp;$B2579&amp;"|"&amp;$D2579,Empresas!$C$6:$CC$92,$G2579+6+1,0),0))))</f>
        <v>0</v>
      </c>
      <c r="AF2579" s="147">
        <f>IF(AND($I2579="Si",O2579=1),1,IF(AND($I2579="Fisico",O2579=1),1,IF(AND(O2579=1,$I2579="Electronico"),2,IF(O2579=1,VLOOKUP($C2579&amp;"|"&amp;$B2579&amp;"|"&amp;$D2579,Empresas!$C$6:$CC$92,$G2579+6+1,0),0))))</f>
        <v>0</v>
      </c>
      <c r="AG2579" s="147">
        <f>IF(AND($I2579="Si",P2579=1),1,IF(AND($I2579="Fisico",P2579=1),1,IF(AND(P2579=1,$I2579="Electronico"),2,IF(P2579=1,VLOOKUP($C2579&amp;"|"&amp;$B2579&amp;"|"&amp;$D2579,Empresas!$C$6:$CC$92,$G2579+6+1,0),0))))</f>
        <v>0</v>
      </c>
      <c r="AH2579" s="147">
        <f>IF(AND($I2579="Si",Q2579=1),1,IF(AND($I2579="Fisico",Q2579=1),1,IF(AND(Q2579=1,$I2579="Electronico"),2,IF(Q2579=1,VLOOKUP($C2579&amp;"|"&amp;$B2579&amp;"|"&amp;$D2579,Empresas!$C$6:$CC$92,$G2579+6+1,0),0))))</f>
        <v>0</v>
      </c>
      <c r="AI2579" s="147">
        <f>IF(AND($I2579="Si",R2579=1),1,IF(AND($I2579="Fisico",R2579=1),1,IF(AND(R2579=1,$I2579="Electronico"),2,IF(R2579=1,VLOOKUP($C2579&amp;"|"&amp;$B2579&amp;"|"&amp;$D2579,Empresas!$C$6:$CC$92,$G2579+6+1,0),0))))</f>
        <v>0</v>
      </c>
      <c r="AJ2579" s="147">
        <f>IF(AND($I2579="Si",S2579=1),1,IF(AND($I2579="Fisico",S2579=1),1,IF(AND(S2579=1,$I2579="Electronico"),2,IF(S2579=1,VLOOKUP($C2579&amp;"|"&amp;$B2579&amp;"|"&amp;$D2579,Empresas!$C$6:$CC$92,$G2579+6+1,0),0))))</f>
        <v>0</v>
      </c>
      <c r="AK2579" s="147">
        <f>IF(AND($I2579="Si",T2579=1),1,IF(AND($I2579="Fisico",T2579=1),1,IF(AND(T2579=1,$I2579="Electronico"),2,IF(T2579=1,VLOOKUP($C2579&amp;"|"&amp;$B2579&amp;"|"&amp;$D2579,Empresas!$C$6:$CC$92,$G2579+6+1,0),0))))</f>
        <v>0</v>
      </c>
      <c r="AL2579" s="147">
        <f>IF(AND($I2579="Si",U2579=1),1,IF(AND($I2579="Fisico",U2579=1),1,IF(AND(U2579=1,$I2579="Electronico"),2,IF(U2579=1,VLOOKUP($C2579&amp;"|"&amp;$B2579&amp;"|"&amp;$D2579,Empresas!$C$6:$CC$92,$G2579+6+1,0),0))))</f>
        <v>0</v>
      </c>
      <c r="AM2579" s="149">
        <f t="shared" si="422"/>
        <v>0</v>
      </c>
      <c r="AN2579" s="149">
        <f t="shared" si="423"/>
        <v>0</v>
      </c>
      <c r="AO2579" s="152">
        <f t="shared" si="424"/>
        <v>0</v>
      </c>
    </row>
    <row r="2580" spans="1:41" x14ac:dyDescent="0.25">
      <c r="A2580" s="140" t="str">
        <f>VLOOKUP(D2580,Empresas!$D$7:$F$91,3,0)</f>
        <v>Omar</v>
      </c>
      <c r="B2580" s="141" t="str">
        <f>VLOOKUP(D2580,Empresas!$D$7:$G$91,4,0)</f>
        <v>Jhony</v>
      </c>
      <c r="C2580" s="141" t="s">
        <v>544</v>
      </c>
      <c r="D2580" s="141" t="s">
        <v>494</v>
      </c>
      <c r="E2580" s="141" t="str">
        <f>VLOOKUP(D2580,Empresas!$D$7:$E$92,2,0)</f>
        <v>ADMINISTRADORA GARCILASO S.A.C.</v>
      </c>
      <c r="F2580" s="141" t="s">
        <v>180</v>
      </c>
      <c r="G2580" s="142">
        <f t="shared" si="425"/>
        <v>58</v>
      </c>
      <c r="H2580" s="142" t="str">
        <f>VLOOKUP(D2580,Empresas!$D$6:$L$92,7,0)</f>
        <v>Mensual</v>
      </c>
      <c r="I2580" s="141" t="str">
        <f>VLOOKUP(VLOOKUP(D2580&amp;"|"&amp;B2580,Empresas!$I$7:$CB$92,G2580,0),Tablas!$A$8:$B$10,2,0)</f>
        <v>No aplica</v>
      </c>
      <c r="J2580" s="78"/>
      <c r="K2580" s="78"/>
      <c r="L2580" s="78"/>
      <c r="M2580" s="78"/>
      <c r="N2580" s="78"/>
      <c r="O2580" s="78"/>
      <c r="P2580" s="78"/>
      <c r="Q2580" s="78"/>
      <c r="R2580" s="78"/>
      <c r="S2580" s="78"/>
      <c r="T2580" s="78"/>
      <c r="U2580" s="78"/>
      <c r="V2580" s="78" t="str">
        <f>VLOOKUP(D2580,Empresas!$D$7:$CF$91,81,0)</f>
        <v>A</v>
      </c>
      <c r="W2580" s="78" t="str">
        <f>VLOOKUP(D2580,Empresas!$D$7:$M$91,10,0)</f>
        <v>Mype</v>
      </c>
      <c r="X2580" s="69" t="str">
        <f t="shared" si="420"/>
        <v>NO</v>
      </c>
      <c r="Y2580" s="153" t="str">
        <f t="shared" si="421"/>
        <v>No aplica</v>
      </c>
      <c r="Z2580" s="147">
        <f>IF(Y2580="No aplica",0,IF(I2580="no",0,IF(I2580="No aplica",0,IF(I2580="Si",1,IF(I2580="Fisico",1,IF(I2580="Electronico",2,VLOOKUP(C2580&amp;"|"&amp;B2580&amp;"|"&amp;D2580,Empresas!$C$6:$CC$92,G2580+6+1,0)))))))</f>
        <v>0</v>
      </c>
      <c r="AA2580" s="147">
        <f>IF(AND($I2580="Si",J2580=1),1,IF(AND($I2580="Fisico",J2580=1),1,IF(AND(J2580=1,$I2580="Electronico"),2,IF(J2580=1,VLOOKUP($C2580&amp;"|"&amp;$B2580&amp;"|"&amp;$D2580,Empresas!$C$6:$CC$92,$G2580+6+1,0),0))))</f>
        <v>0</v>
      </c>
      <c r="AB2580" s="147">
        <f>IF(AND($I2580="Si",K2580=1),1,IF(AND($I2580="Fisico",K2580=1),1,IF(AND(K2580=1,$I2580="Electronico"),2,IF(K2580=1,VLOOKUP($C2580&amp;"|"&amp;$B2580&amp;"|"&amp;$D2580,Empresas!$C$6:$CC$92,$G2580+6+1,0),0))))</f>
        <v>0</v>
      </c>
      <c r="AC2580" s="147">
        <f>IF(AND($I2580="Si",L2580=1),1,IF(AND($I2580="Fisico",L2580=1),1,IF(AND(L2580=1,$I2580="Electronico"),2,IF(L2580=1,VLOOKUP($C2580&amp;"|"&amp;$B2580&amp;"|"&amp;$D2580,Empresas!$C$6:$CC$92,$G2580+6+1,0),0))))</f>
        <v>0</v>
      </c>
      <c r="AD2580" s="147">
        <f>IF(AND($I2580="Si",M2580=1),1,IF(AND($I2580="Fisico",M2580=1),1,IF(AND(M2580=1,$I2580="Electronico"),2,IF(M2580=1,VLOOKUP($C2580&amp;"|"&amp;$B2580&amp;"|"&amp;$D2580,Empresas!$C$6:$CC$92,$G2580+6+1,0),0))))</f>
        <v>0</v>
      </c>
      <c r="AE2580" s="147">
        <f>IF(AND($I2580="Si",N2580=1),1,IF(AND($I2580="Fisico",N2580=1),1,IF(AND(N2580=1,$I2580="Electronico"),2,IF(N2580=1,VLOOKUP($C2580&amp;"|"&amp;$B2580&amp;"|"&amp;$D2580,Empresas!$C$6:$CC$92,$G2580+6+1,0),0))))</f>
        <v>0</v>
      </c>
      <c r="AF2580" s="147">
        <f>IF(AND($I2580="Si",O2580=1),1,IF(AND($I2580="Fisico",O2580=1),1,IF(AND(O2580=1,$I2580="Electronico"),2,IF(O2580=1,VLOOKUP($C2580&amp;"|"&amp;$B2580&amp;"|"&amp;$D2580,Empresas!$C$6:$CC$92,$G2580+6+1,0),0))))</f>
        <v>0</v>
      </c>
      <c r="AG2580" s="147">
        <f>IF(AND($I2580="Si",P2580=1),1,IF(AND($I2580="Fisico",P2580=1),1,IF(AND(P2580=1,$I2580="Electronico"),2,IF(P2580=1,VLOOKUP($C2580&amp;"|"&amp;$B2580&amp;"|"&amp;$D2580,Empresas!$C$6:$CC$92,$G2580+6+1,0),0))))</f>
        <v>0</v>
      </c>
      <c r="AH2580" s="147">
        <f>IF(AND($I2580="Si",Q2580=1),1,IF(AND($I2580="Fisico",Q2580=1),1,IF(AND(Q2580=1,$I2580="Electronico"),2,IF(Q2580=1,VLOOKUP($C2580&amp;"|"&amp;$B2580&amp;"|"&amp;$D2580,Empresas!$C$6:$CC$92,$G2580+6+1,0),0))))</f>
        <v>0</v>
      </c>
      <c r="AI2580" s="147">
        <f>IF(AND($I2580="Si",R2580=1),1,IF(AND($I2580="Fisico",R2580=1),1,IF(AND(R2580=1,$I2580="Electronico"),2,IF(R2580=1,VLOOKUP($C2580&amp;"|"&amp;$B2580&amp;"|"&amp;$D2580,Empresas!$C$6:$CC$92,$G2580+6+1,0),0))))</f>
        <v>0</v>
      </c>
      <c r="AJ2580" s="147">
        <f>IF(AND($I2580="Si",S2580=1),1,IF(AND($I2580="Fisico",S2580=1),1,IF(AND(S2580=1,$I2580="Electronico"),2,IF(S2580=1,VLOOKUP($C2580&amp;"|"&amp;$B2580&amp;"|"&amp;$D2580,Empresas!$C$6:$CC$92,$G2580+6+1,0),0))))</f>
        <v>0</v>
      </c>
      <c r="AK2580" s="147">
        <f>IF(AND($I2580="Si",T2580=1),1,IF(AND($I2580="Fisico",T2580=1),1,IF(AND(T2580=1,$I2580="Electronico"),2,IF(T2580=1,VLOOKUP($C2580&amp;"|"&amp;$B2580&amp;"|"&amp;$D2580,Empresas!$C$6:$CC$92,$G2580+6+1,0),0))))</f>
        <v>0</v>
      </c>
      <c r="AL2580" s="147">
        <f>IF(AND($I2580="Si",U2580=1),1,IF(AND($I2580="Fisico",U2580=1),1,IF(AND(U2580=1,$I2580="Electronico"),2,IF(U2580=1,VLOOKUP($C2580&amp;"|"&amp;$B2580&amp;"|"&amp;$D2580,Empresas!$C$6:$CC$92,$G2580+6+1,0),0))))</f>
        <v>0</v>
      </c>
      <c r="AM2580" s="149">
        <f t="shared" si="422"/>
        <v>0</v>
      </c>
      <c r="AN2580" s="149">
        <f t="shared" si="423"/>
        <v>0</v>
      </c>
      <c r="AO2580" s="152">
        <f t="shared" si="424"/>
        <v>0</v>
      </c>
    </row>
    <row r="2581" spans="1:41" x14ac:dyDescent="0.25">
      <c r="A2581" s="140" t="str">
        <f>VLOOKUP(D2581,Empresas!$D$7:$F$91,3,0)</f>
        <v>Omar</v>
      </c>
      <c r="B2581" s="141" t="str">
        <f>VLOOKUP(D2581,Empresas!$D$7:$G$91,4,0)</f>
        <v>Jhony</v>
      </c>
      <c r="C2581" s="141" t="s">
        <v>544</v>
      </c>
      <c r="D2581" s="141" t="s">
        <v>494</v>
      </c>
      <c r="E2581" s="141" t="str">
        <f>VLOOKUP(D2581,Empresas!$D$7:$E$92,2,0)</f>
        <v>ADMINISTRADORA GARCILASO S.A.C.</v>
      </c>
      <c r="F2581" s="141" t="s">
        <v>181</v>
      </c>
      <c r="G2581" s="142">
        <f t="shared" si="425"/>
        <v>59</v>
      </c>
      <c r="H2581" s="142" t="str">
        <f>VLOOKUP(D2581,Empresas!$D$6:$L$92,7,0)</f>
        <v>Mensual</v>
      </c>
      <c r="I2581" s="141" t="str">
        <f>VLOOKUP(VLOOKUP(D2581&amp;"|"&amp;B2581,Empresas!$I$7:$CB$92,G2581,0),Tablas!$A$8:$B$10,2,0)</f>
        <v>No aplica</v>
      </c>
      <c r="J2581" s="78"/>
      <c r="K2581" s="78"/>
      <c r="L2581" s="78"/>
      <c r="M2581" s="78"/>
      <c r="N2581" s="78"/>
      <c r="O2581" s="78"/>
      <c r="P2581" s="78"/>
      <c r="Q2581" s="78"/>
      <c r="R2581" s="78"/>
      <c r="S2581" s="78"/>
      <c r="T2581" s="78"/>
      <c r="U2581" s="78"/>
      <c r="V2581" s="78" t="str">
        <f>VLOOKUP(D2581,Empresas!$D$7:$CF$91,81,0)</f>
        <v>A</v>
      </c>
      <c r="W2581" s="78" t="str">
        <f>VLOOKUP(D2581,Empresas!$D$7:$M$91,10,0)</f>
        <v>Mype</v>
      </c>
      <c r="X2581" s="69" t="str">
        <f t="shared" si="420"/>
        <v>NO</v>
      </c>
      <c r="Y2581" s="153" t="str">
        <f t="shared" si="421"/>
        <v>No aplica</v>
      </c>
      <c r="Z2581" s="147">
        <f>IF(Y2581="No aplica",0,IF(I2581="no",0,IF(I2581="No aplica",0,IF(I2581="Si",1,IF(I2581="Fisico",1,IF(I2581="Electronico",2,VLOOKUP(C2581&amp;"|"&amp;B2581&amp;"|"&amp;D2581,Empresas!$C$6:$CC$92,G2581+6+1,0)))))))</f>
        <v>0</v>
      </c>
      <c r="AA2581" s="147">
        <f>IF(AND($I2581="Si",J2581=1),1,IF(AND($I2581="Fisico",J2581=1),1,IF(AND(J2581=1,$I2581="Electronico"),2,IF(J2581=1,VLOOKUP($C2581&amp;"|"&amp;$B2581&amp;"|"&amp;$D2581,Empresas!$C$6:$CC$92,$G2581+6+1,0),0))))</f>
        <v>0</v>
      </c>
      <c r="AB2581" s="147">
        <f>IF(AND($I2581="Si",K2581=1),1,IF(AND($I2581="Fisico",K2581=1),1,IF(AND(K2581=1,$I2581="Electronico"),2,IF(K2581=1,VLOOKUP($C2581&amp;"|"&amp;$B2581&amp;"|"&amp;$D2581,Empresas!$C$6:$CC$92,$G2581+6+1,0),0))))</f>
        <v>0</v>
      </c>
      <c r="AC2581" s="147">
        <f>IF(AND($I2581="Si",L2581=1),1,IF(AND($I2581="Fisico",L2581=1),1,IF(AND(L2581=1,$I2581="Electronico"),2,IF(L2581=1,VLOOKUP($C2581&amp;"|"&amp;$B2581&amp;"|"&amp;$D2581,Empresas!$C$6:$CC$92,$G2581+6+1,0),0))))</f>
        <v>0</v>
      </c>
      <c r="AD2581" s="147">
        <f>IF(AND($I2581="Si",M2581=1),1,IF(AND($I2581="Fisico",M2581=1),1,IF(AND(M2581=1,$I2581="Electronico"),2,IF(M2581=1,VLOOKUP($C2581&amp;"|"&amp;$B2581&amp;"|"&amp;$D2581,Empresas!$C$6:$CC$92,$G2581+6+1,0),0))))</f>
        <v>0</v>
      </c>
      <c r="AE2581" s="147">
        <f>IF(AND($I2581="Si",N2581=1),1,IF(AND($I2581="Fisico",N2581=1),1,IF(AND(N2581=1,$I2581="Electronico"),2,IF(N2581=1,VLOOKUP($C2581&amp;"|"&amp;$B2581&amp;"|"&amp;$D2581,Empresas!$C$6:$CC$92,$G2581+6+1,0),0))))</f>
        <v>0</v>
      </c>
      <c r="AF2581" s="147">
        <f>IF(AND($I2581="Si",O2581=1),1,IF(AND($I2581="Fisico",O2581=1),1,IF(AND(O2581=1,$I2581="Electronico"),2,IF(O2581=1,VLOOKUP($C2581&amp;"|"&amp;$B2581&amp;"|"&amp;$D2581,Empresas!$C$6:$CC$92,$G2581+6+1,0),0))))</f>
        <v>0</v>
      </c>
      <c r="AG2581" s="147">
        <f>IF(AND($I2581="Si",P2581=1),1,IF(AND($I2581="Fisico",P2581=1),1,IF(AND(P2581=1,$I2581="Electronico"),2,IF(P2581=1,VLOOKUP($C2581&amp;"|"&amp;$B2581&amp;"|"&amp;$D2581,Empresas!$C$6:$CC$92,$G2581+6+1,0),0))))</f>
        <v>0</v>
      </c>
      <c r="AH2581" s="147">
        <f>IF(AND($I2581="Si",Q2581=1),1,IF(AND($I2581="Fisico",Q2581=1),1,IF(AND(Q2581=1,$I2581="Electronico"),2,IF(Q2581=1,VLOOKUP($C2581&amp;"|"&amp;$B2581&amp;"|"&amp;$D2581,Empresas!$C$6:$CC$92,$G2581+6+1,0),0))))</f>
        <v>0</v>
      </c>
      <c r="AI2581" s="147">
        <f>IF(AND($I2581="Si",R2581=1),1,IF(AND($I2581="Fisico",R2581=1),1,IF(AND(R2581=1,$I2581="Electronico"),2,IF(R2581=1,VLOOKUP($C2581&amp;"|"&amp;$B2581&amp;"|"&amp;$D2581,Empresas!$C$6:$CC$92,$G2581+6+1,0),0))))</f>
        <v>0</v>
      </c>
      <c r="AJ2581" s="147">
        <f>IF(AND($I2581="Si",S2581=1),1,IF(AND($I2581="Fisico",S2581=1),1,IF(AND(S2581=1,$I2581="Electronico"),2,IF(S2581=1,VLOOKUP($C2581&amp;"|"&amp;$B2581&amp;"|"&amp;$D2581,Empresas!$C$6:$CC$92,$G2581+6+1,0),0))))</f>
        <v>0</v>
      </c>
      <c r="AK2581" s="147">
        <f>IF(AND($I2581="Si",T2581=1),1,IF(AND($I2581="Fisico",T2581=1),1,IF(AND(T2581=1,$I2581="Electronico"),2,IF(T2581=1,VLOOKUP($C2581&amp;"|"&amp;$B2581&amp;"|"&amp;$D2581,Empresas!$C$6:$CC$92,$G2581+6+1,0),0))))</f>
        <v>0</v>
      </c>
      <c r="AL2581" s="147">
        <f>IF(AND($I2581="Si",U2581=1),1,IF(AND($I2581="Fisico",U2581=1),1,IF(AND(U2581=1,$I2581="Electronico"),2,IF(U2581=1,VLOOKUP($C2581&amp;"|"&amp;$B2581&amp;"|"&amp;$D2581,Empresas!$C$6:$CC$92,$G2581+6+1,0),0))))</f>
        <v>0</v>
      </c>
      <c r="AM2581" s="149">
        <f t="shared" si="422"/>
        <v>0</v>
      </c>
      <c r="AN2581" s="149">
        <f t="shared" si="423"/>
        <v>0</v>
      </c>
      <c r="AO2581" s="152">
        <f t="shared" si="424"/>
        <v>0</v>
      </c>
    </row>
    <row r="2582" spans="1:41" x14ac:dyDescent="0.25">
      <c r="A2582" s="140" t="str">
        <f>VLOOKUP(D2582,Empresas!$D$7:$F$91,3,0)</f>
        <v>Omar</v>
      </c>
      <c r="B2582" s="141" t="str">
        <f>VLOOKUP(D2582,Empresas!$D$7:$G$91,4,0)</f>
        <v>Jhony</v>
      </c>
      <c r="C2582" s="141" t="s">
        <v>544</v>
      </c>
      <c r="D2582" s="141" t="s">
        <v>494</v>
      </c>
      <c r="E2582" s="141" t="str">
        <f>VLOOKUP(D2582,Empresas!$D$7:$E$92,2,0)</f>
        <v>ADMINISTRADORA GARCILASO S.A.C.</v>
      </c>
      <c r="F2582" s="141" t="s">
        <v>182</v>
      </c>
      <c r="G2582" s="142">
        <f t="shared" si="425"/>
        <v>60</v>
      </c>
      <c r="H2582" s="142" t="str">
        <f>VLOOKUP(D2582,Empresas!$D$6:$L$92,7,0)</f>
        <v>Mensual</v>
      </c>
      <c r="I2582" s="141" t="str">
        <f>VLOOKUP(VLOOKUP(D2582&amp;"|"&amp;B2582,Empresas!$I$7:$CB$92,G2582,0),Tablas!$A$8:$B$10,2,0)</f>
        <v>No aplica</v>
      </c>
      <c r="J2582" s="78"/>
      <c r="K2582" s="78"/>
      <c r="L2582" s="78"/>
      <c r="M2582" s="78"/>
      <c r="N2582" s="78"/>
      <c r="O2582" s="78"/>
      <c r="P2582" s="78"/>
      <c r="Q2582" s="78"/>
      <c r="R2582" s="78"/>
      <c r="S2582" s="78"/>
      <c r="T2582" s="78"/>
      <c r="U2582" s="78"/>
      <c r="V2582" s="78" t="str">
        <f>VLOOKUP(D2582,Empresas!$D$7:$CF$91,81,0)</f>
        <v>A</v>
      </c>
      <c r="W2582" s="78" t="str">
        <f>VLOOKUP(D2582,Empresas!$D$7:$M$91,10,0)</f>
        <v>Mype</v>
      </c>
      <c r="X2582" s="69" t="str">
        <f t="shared" si="420"/>
        <v>NO</v>
      </c>
      <c r="Y2582" s="153" t="str">
        <f t="shared" si="421"/>
        <v>No aplica</v>
      </c>
      <c r="Z2582" s="147">
        <f>IF(Y2582="No aplica",0,IF(I2582="no",0,IF(I2582="No aplica",0,IF(I2582="Si",1,IF(I2582="Fisico",1,IF(I2582="Electronico",2,VLOOKUP(C2582&amp;"|"&amp;B2582&amp;"|"&amp;D2582,Empresas!$C$6:$CC$92,G2582+6+1,0)))))))</f>
        <v>0</v>
      </c>
      <c r="AA2582" s="147">
        <f>IF(AND($I2582="Si",J2582=1),1,IF(AND($I2582="Fisico",J2582=1),1,IF(AND(J2582=1,$I2582="Electronico"),2,IF(J2582=1,VLOOKUP($C2582&amp;"|"&amp;$B2582&amp;"|"&amp;$D2582,Empresas!$C$6:$CC$92,$G2582+6+1,0),0))))</f>
        <v>0</v>
      </c>
      <c r="AB2582" s="147">
        <f>IF(AND($I2582="Si",K2582=1),1,IF(AND($I2582="Fisico",K2582=1),1,IF(AND(K2582=1,$I2582="Electronico"),2,IF(K2582=1,VLOOKUP($C2582&amp;"|"&amp;$B2582&amp;"|"&amp;$D2582,Empresas!$C$6:$CC$92,$G2582+6+1,0),0))))</f>
        <v>0</v>
      </c>
      <c r="AC2582" s="147">
        <f>IF(AND($I2582="Si",L2582=1),1,IF(AND($I2582="Fisico",L2582=1),1,IF(AND(L2582=1,$I2582="Electronico"),2,IF(L2582=1,VLOOKUP($C2582&amp;"|"&amp;$B2582&amp;"|"&amp;$D2582,Empresas!$C$6:$CC$92,$G2582+6+1,0),0))))</f>
        <v>0</v>
      </c>
      <c r="AD2582" s="147">
        <f>IF(AND($I2582="Si",M2582=1),1,IF(AND($I2582="Fisico",M2582=1),1,IF(AND(M2582=1,$I2582="Electronico"),2,IF(M2582=1,VLOOKUP($C2582&amp;"|"&amp;$B2582&amp;"|"&amp;$D2582,Empresas!$C$6:$CC$92,$G2582+6+1,0),0))))</f>
        <v>0</v>
      </c>
      <c r="AE2582" s="147">
        <f>IF(AND($I2582="Si",N2582=1),1,IF(AND($I2582="Fisico",N2582=1),1,IF(AND(N2582=1,$I2582="Electronico"),2,IF(N2582=1,VLOOKUP($C2582&amp;"|"&amp;$B2582&amp;"|"&amp;$D2582,Empresas!$C$6:$CC$92,$G2582+6+1,0),0))))</f>
        <v>0</v>
      </c>
      <c r="AF2582" s="147">
        <f>IF(AND($I2582="Si",O2582=1),1,IF(AND($I2582="Fisico",O2582=1),1,IF(AND(O2582=1,$I2582="Electronico"),2,IF(O2582=1,VLOOKUP($C2582&amp;"|"&amp;$B2582&amp;"|"&amp;$D2582,Empresas!$C$6:$CC$92,$G2582+6+1,0),0))))</f>
        <v>0</v>
      </c>
      <c r="AG2582" s="147">
        <f>IF(AND($I2582="Si",P2582=1),1,IF(AND($I2582="Fisico",P2582=1),1,IF(AND(P2582=1,$I2582="Electronico"),2,IF(P2582=1,VLOOKUP($C2582&amp;"|"&amp;$B2582&amp;"|"&amp;$D2582,Empresas!$C$6:$CC$92,$G2582+6+1,0),0))))</f>
        <v>0</v>
      </c>
      <c r="AH2582" s="147">
        <f>IF(AND($I2582="Si",Q2582=1),1,IF(AND($I2582="Fisico",Q2582=1),1,IF(AND(Q2582=1,$I2582="Electronico"),2,IF(Q2582=1,VLOOKUP($C2582&amp;"|"&amp;$B2582&amp;"|"&amp;$D2582,Empresas!$C$6:$CC$92,$G2582+6+1,0),0))))</f>
        <v>0</v>
      </c>
      <c r="AI2582" s="147">
        <f>IF(AND($I2582="Si",R2582=1),1,IF(AND($I2582="Fisico",R2582=1),1,IF(AND(R2582=1,$I2582="Electronico"),2,IF(R2582=1,VLOOKUP($C2582&amp;"|"&amp;$B2582&amp;"|"&amp;$D2582,Empresas!$C$6:$CC$92,$G2582+6+1,0),0))))</f>
        <v>0</v>
      </c>
      <c r="AJ2582" s="147">
        <f>IF(AND($I2582="Si",S2582=1),1,IF(AND($I2582="Fisico",S2582=1),1,IF(AND(S2582=1,$I2582="Electronico"),2,IF(S2582=1,VLOOKUP($C2582&amp;"|"&amp;$B2582&amp;"|"&amp;$D2582,Empresas!$C$6:$CC$92,$G2582+6+1,0),0))))</f>
        <v>0</v>
      </c>
      <c r="AK2582" s="147">
        <f>IF(AND($I2582="Si",T2582=1),1,IF(AND($I2582="Fisico",T2582=1),1,IF(AND(T2582=1,$I2582="Electronico"),2,IF(T2582=1,VLOOKUP($C2582&amp;"|"&amp;$B2582&amp;"|"&amp;$D2582,Empresas!$C$6:$CC$92,$G2582+6+1,0),0))))</f>
        <v>0</v>
      </c>
      <c r="AL2582" s="147">
        <f>IF(AND($I2582="Si",U2582=1),1,IF(AND($I2582="Fisico",U2582=1),1,IF(AND(U2582=1,$I2582="Electronico"),2,IF(U2582=1,VLOOKUP($C2582&amp;"|"&amp;$B2582&amp;"|"&amp;$D2582,Empresas!$C$6:$CC$92,$G2582+6+1,0),0))))</f>
        <v>0</v>
      </c>
      <c r="AM2582" s="149">
        <f t="shared" si="422"/>
        <v>0</v>
      </c>
      <c r="AN2582" s="149">
        <f t="shared" si="423"/>
        <v>0</v>
      </c>
      <c r="AO2582" s="152">
        <f t="shared" si="424"/>
        <v>0</v>
      </c>
    </row>
    <row r="2583" spans="1:41" x14ac:dyDescent="0.25">
      <c r="A2583" s="143" t="str">
        <f>VLOOKUP(D2583,Empresas!$D$7:$F$91,3,0)</f>
        <v>Omar</v>
      </c>
      <c r="B2583" s="144" t="str">
        <f>VLOOKUP(D2583,Empresas!$D$7:$G$91,4,0)</f>
        <v>Jhony</v>
      </c>
      <c r="C2583" s="144" t="s">
        <v>544</v>
      </c>
      <c r="D2583" s="144" t="s">
        <v>494</v>
      </c>
      <c r="E2583" s="144" t="str">
        <f>VLOOKUP(D2583,Empresas!$D$7:$E$92,2,0)</f>
        <v>ADMINISTRADORA GARCILASO S.A.C.</v>
      </c>
      <c r="F2583" s="144" t="s">
        <v>183</v>
      </c>
      <c r="G2583" s="145">
        <f>+Empresas!$BR$2</f>
        <v>62</v>
      </c>
      <c r="H2583" s="145" t="str">
        <f>VLOOKUP(D2583,Empresas!$D$6:$L$92,7,0)</f>
        <v>Mensual</v>
      </c>
      <c r="I2583" s="144" t="str">
        <f>VLOOKUP(VLOOKUP(D2583&amp;"|"&amp;B2583,Empresas!$I$7:$CB$92,G2583,0),Tablas!$A$13:$B$14,2,0)</f>
        <v>Si</v>
      </c>
      <c r="J2583" s="78">
        <v>1</v>
      </c>
      <c r="K2583" s="78">
        <v>1</v>
      </c>
      <c r="L2583" s="78">
        <v>1</v>
      </c>
      <c r="M2583" s="78">
        <v>1</v>
      </c>
      <c r="N2583" s="78">
        <v>1</v>
      </c>
      <c r="O2583" s="78">
        <v>1</v>
      </c>
      <c r="P2583" s="78">
        <v>1</v>
      </c>
      <c r="Q2583" s="78">
        <v>2</v>
      </c>
      <c r="R2583" s="78"/>
      <c r="S2583" s="78"/>
      <c r="T2583" s="78"/>
      <c r="U2583" s="78"/>
      <c r="V2583" s="78" t="str">
        <f>VLOOKUP(D2583,Empresas!$D$7:$CF$91,81,0)</f>
        <v>A</v>
      </c>
      <c r="W2583" s="78" t="str">
        <f>VLOOKUP(D2583,Empresas!$D$7:$M$91,10,0)</f>
        <v>Mype</v>
      </c>
      <c r="X2583" s="69" t="str">
        <f t="shared" si="420"/>
        <v>SI</v>
      </c>
      <c r="Y2583" s="153" t="str">
        <f t="shared" si="421"/>
        <v>Si aplica</v>
      </c>
      <c r="Z2583" s="147">
        <f>IF(Y2583="No aplica",0,IF(I2583="no",0,IF(I2583="No aplica",0,IF(I2583="Si",1,IF(I2583="Fisico",1,IF(I2583="Electronico",2,VLOOKUP(C2583&amp;"|"&amp;B2583&amp;"|"&amp;D2583,Empresas!$C$6:$CC$92,G2583+6+1,0)))))))</f>
        <v>1</v>
      </c>
      <c r="AA2583" s="147">
        <f>IF(AND($I2583="Si",J2583=1),1,IF(AND($I2583="Fisico",J2583=1),1,IF(AND(J2583=1,$I2583="Electronico"),2,IF(J2583=1,VLOOKUP($C2583&amp;"|"&amp;$B2583&amp;"|"&amp;$D2583,Empresas!$C$6:$CC$92,$G2583+6+1,0),0))))</f>
        <v>1</v>
      </c>
      <c r="AB2583" s="147">
        <f>IF(AND($I2583="Si",K2583=1),1,IF(AND($I2583="Fisico",K2583=1),1,IF(AND(K2583=1,$I2583="Electronico"),2,IF(K2583=1,VLOOKUP($C2583&amp;"|"&amp;$B2583&amp;"|"&amp;$D2583,Empresas!$C$6:$CC$92,$G2583+6+1,0),0))))</f>
        <v>1</v>
      </c>
      <c r="AC2583" s="147">
        <f>IF(AND($I2583="Si",L2583=1),1,IF(AND($I2583="Fisico",L2583=1),1,IF(AND(L2583=1,$I2583="Electronico"),2,IF(L2583=1,VLOOKUP($C2583&amp;"|"&amp;$B2583&amp;"|"&amp;$D2583,Empresas!$C$6:$CC$92,$G2583+6+1,0),0))))</f>
        <v>1</v>
      </c>
      <c r="AD2583" s="147">
        <f>IF(AND($I2583="Si",M2583=1),1,IF(AND($I2583="Fisico",M2583=1),1,IF(AND(M2583=1,$I2583="Electronico"),2,IF(M2583=1,VLOOKUP($C2583&amp;"|"&amp;$B2583&amp;"|"&amp;$D2583,Empresas!$C$6:$CC$92,$G2583+6+1,0),0))))</f>
        <v>1</v>
      </c>
      <c r="AE2583" s="147">
        <f>IF(AND($I2583="Si",N2583=1),1,IF(AND($I2583="Fisico",N2583=1),1,IF(AND(N2583=1,$I2583="Electronico"),2,IF(N2583=1,VLOOKUP($C2583&amp;"|"&amp;$B2583&amp;"|"&amp;$D2583,Empresas!$C$6:$CC$92,$G2583+6+1,0),0))))</f>
        <v>1</v>
      </c>
      <c r="AF2583" s="147">
        <f>IF(AND($I2583="Si",O2583=1),1,IF(AND($I2583="Fisico",O2583=1),1,IF(AND(O2583=1,$I2583="Electronico"),2,IF(O2583=1,VLOOKUP($C2583&amp;"|"&amp;$B2583&amp;"|"&amp;$D2583,Empresas!$C$6:$CC$92,$G2583+6+1,0),0))))</f>
        <v>1</v>
      </c>
      <c r="AG2583" s="147">
        <f>IF(AND($I2583="Si",P2583=1),1,IF(AND($I2583="Fisico",P2583=1),1,IF(AND(P2583=1,$I2583="Electronico"),2,IF(P2583=1,VLOOKUP($C2583&amp;"|"&amp;$B2583&amp;"|"&amp;$D2583,Empresas!$C$6:$CC$92,$G2583+6+1,0),0))))</f>
        <v>1</v>
      </c>
      <c r="AH2583" s="147">
        <f>IF(AND($I2583="Si",Q2583=1),1,IF(AND($I2583="Fisico",Q2583=1),1,IF(AND(Q2583=1,$I2583="Electronico"),2,IF(Q2583=1,VLOOKUP($C2583&amp;"|"&amp;$B2583&amp;"|"&amp;$D2583,Empresas!$C$6:$CC$92,$G2583+6+1,0),0))))</f>
        <v>0</v>
      </c>
      <c r="AI2583" s="147">
        <f>IF(AND($I2583="Si",R2583=1),1,IF(AND($I2583="Fisico",R2583=1),1,IF(AND(R2583=1,$I2583="Electronico"),2,IF(R2583=1,VLOOKUP($C2583&amp;"|"&amp;$B2583&amp;"|"&amp;$D2583,Empresas!$C$6:$CC$92,$G2583+6+1,0),0))))</f>
        <v>0</v>
      </c>
      <c r="AJ2583" s="147">
        <f>IF(AND($I2583="Si",S2583=1),1,IF(AND($I2583="Fisico",S2583=1),1,IF(AND(S2583=1,$I2583="Electronico"),2,IF(S2583=1,VLOOKUP($C2583&amp;"|"&amp;$B2583&amp;"|"&amp;$D2583,Empresas!$C$6:$CC$92,$G2583+6+1,0),0))))</f>
        <v>0</v>
      </c>
      <c r="AK2583" s="147">
        <f>IF(AND($I2583="Si",T2583=1),1,IF(AND($I2583="Fisico",T2583=1),1,IF(AND(T2583=1,$I2583="Electronico"),2,IF(T2583=1,VLOOKUP($C2583&amp;"|"&amp;$B2583&amp;"|"&amp;$D2583,Empresas!$C$6:$CC$92,$G2583+6+1,0),0))))</f>
        <v>0</v>
      </c>
      <c r="AL2583" s="147">
        <f>IF(AND($I2583="Si",U2583=1),1,IF(AND($I2583="Fisico",U2583=1),1,IF(AND(U2583=1,$I2583="Electronico"),2,IF(U2583=1,VLOOKUP($C2583&amp;"|"&amp;$B2583&amp;"|"&amp;$D2583,Empresas!$C$6:$CC$92,$G2583+6+1,0),0))))</f>
        <v>0</v>
      </c>
      <c r="AM2583" s="149">
        <f t="shared" si="422"/>
        <v>7</v>
      </c>
      <c r="AN2583" s="149">
        <f t="shared" si="423"/>
        <v>8</v>
      </c>
      <c r="AO2583" s="152">
        <f t="shared" si="424"/>
        <v>0.875</v>
      </c>
    </row>
    <row r="2584" spans="1:41" x14ac:dyDescent="0.25">
      <c r="A2584" s="143" t="str">
        <f>VLOOKUP(D2584,Empresas!$D$7:$F$91,3,0)</f>
        <v>Omar</v>
      </c>
      <c r="B2584" s="144" t="str">
        <f>VLOOKUP(D2584,Empresas!$D$7:$G$91,4,0)</f>
        <v>Jhony</v>
      </c>
      <c r="C2584" s="144" t="s">
        <v>544</v>
      </c>
      <c r="D2584" s="144" t="s">
        <v>494</v>
      </c>
      <c r="E2584" s="144" t="str">
        <f>VLOOKUP(D2584,Empresas!$D$7:$E$92,2,0)</f>
        <v>ADMINISTRADORA GARCILASO S.A.C.</v>
      </c>
      <c r="F2584" s="144" t="s">
        <v>184</v>
      </c>
      <c r="G2584" s="145">
        <f>+G2583+1</f>
        <v>63</v>
      </c>
      <c r="H2584" s="145" t="str">
        <f>VLOOKUP(D2584,Empresas!$D$6:$L$92,7,0)</f>
        <v>Mensual</v>
      </c>
      <c r="I2584" s="144" t="str">
        <f>VLOOKUP(VLOOKUP(D2584&amp;"|"&amp;B2584,Empresas!$I$7:$CB$92,G2584,0),Tablas!$A$13:$B$14,2,0)</f>
        <v>Si</v>
      </c>
      <c r="J2584" s="78">
        <v>1</v>
      </c>
      <c r="K2584" s="78">
        <v>1</v>
      </c>
      <c r="L2584" s="78">
        <v>1</v>
      </c>
      <c r="M2584" s="78">
        <v>1</v>
      </c>
      <c r="N2584" s="78">
        <v>1</v>
      </c>
      <c r="O2584" s="78">
        <v>1</v>
      </c>
      <c r="P2584" s="78">
        <v>1</v>
      </c>
      <c r="Q2584" s="78">
        <v>2</v>
      </c>
      <c r="R2584" s="78"/>
      <c r="S2584" s="78"/>
      <c r="T2584" s="78"/>
      <c r="U2584" s="78"/>
      <c r="V2584" s="78" t="str">
        <f>VLOOKUP(D2584,Empresas!$D$7:$CF$91,81,0)</f>
        <v>A</v>
      </c>
      <c r="W2584" s="78" t="str">
        <f>VLOOKUP(D2584,Empresas!$D$7:$M$91,10,0)</f>
        <v>Mype</v>
      </c>
      <c r="X2584" s="69" t="str">
        <f t="shared" si="420"/>
        <v>SI</v>
      </c>
      <c r="Y2584" s="153" t="str">
        <f t="shared" si="421"/>
        <v>Si aplica</v>
      </c>
      <c r="Z2584" s="147">
        <f>IF(Y2584="No aplica",0,IF(I2584="no",0,IF(I2584="No aplica",0,IF(I2584="Si",1,IF(I2584="Fisico",1,IF(I2584="Electronico",2,VLOOKUP(C2584&amp;"|"&amp;B2584&amp;"|"&amp;D2584,Empresas!$C$6:$CC$92,G2584+6+1,0)))))))</f>
        <v>1</v>
      </c>
      <c r="AA2584" s="147">
        <f>IF(AND($I2584="Si",J2584=1),1,IF(AND($I2584="Fisico",J2584=1),1,IF(AND(J2584=1,$I2584="Electronico"),2,IF(J2584=1,VLOOKUP($C2584&amp;"|"&amp;$B2584&amp;"|"&amp;$D2584,Empresas!$C$6:$CC$92,$G2584+6+1,0),0))))</f>
        <v>1</v>
      </c>
      <c r="AB2584" s="147">
        <f>IF(AND($I2584="Si",K2584=1),1,IF(AND($I2584="Fisico",K2584=1),1,IF(AND(K2584=1,$I2584="Electronico"),2,IF(K2584=1,VLOOKUP($C2584&amp;"|"&amp;$B2584&amp;"|"&amp;$D2584,Empresas!$C$6:$CC$92,$G2584+6+1,0),0))))</f>
        <v>1</v>
      </c>
      <c r="AC2584" s="147">
        <f>IF(AND($I2584="Si",L2584=1),1,IF(AND($I2584="Fisico",L2584=1),1,IF(AND(L2584=1,$I2584="Electronico"),2,IF(L2584=1,VLOOKUP($C2584&amp;"|"&amp;$B2584&amp;"|"&amp;$D2584,Empresas!$C$6:$CC$92,$G2584+6+1,0),0))))</f>
        <v>1</v>
      </c>
      <c r="AD2584" s="147">
        <f>IF(AND($I2584="Si",M2584=1),1,IF(AND($I2584="Fisico",M2584=1),1,IF(AND(M2584=1,$I2584="Electronico"),2,IF(M2584=1,VLOOKUP($C2584&amp;"|"&amp;$B2584&amp;"|"&amp;$D2584,Empresas!$C$6:$CC$92,$G2584+6+1,0),0))))</f>
        <v>1</v>
      </c>
      <c r="AE2584" s="147">
        <f>IF(AND($I2584="Si",N2584=1),1,IF(AND($I2584="Fisico",N2584=1),1,IF(AND(N2584=1,$I2584="Electronico"),2,IF(N2584=1,VLOOKUP($C2584&amp;"|"&amp;$B2584&amp;"|"&amp;$D2584,Empresas!$C$6:$CC$92,$G2584+6+1,0),0))))</f>
        <v>1</v>
      </c>
      <c r="AF2584" s="147">
        <f>IF(AND($I2584="Si",O2584=1),1,IF(AND($I2584="Fisico",O2584=1),1,IF(AND(O2584=1,$I2584="Electronico"),2,IF(O2584=1,VLOOKUP($C2584&amp;"|"&amp;$B2584&amp;"|"&amp;$D2584,Empresas!$C$6:$CC$92,$G2584+6+1,0),0))))</f>
        <v>1</v>
      </c>
      <c r="AG2584" s="147">
        <f>IF(AND($I2584="Si",P2584=1),1,IF(AND($I2584="Fisico",P2584=1),1,IF(AND(P2584=1,$I2584="Electronico"),2,IF(P2584=1,VLOOKUP($C2584&amp;"|"&amp;$B2584&amp;"|"&amp;$D2584,Empresas!$C$6:$CC$92,$G2584+6+1,0),0))))</f>
        <v>1</v>
      </c>
      <c r="AH2584" s="147">
        <f>IF(AND($I2584="Si",Q2584=1),1,IF(AND($I2584="Fisico",Q2584=1),1,IF(AND(Q2584=1,$I2584="Electronico"),2,IF(Q2584=1,VLOOKUP($C2584&amp;"|"&amp;$B2584&amp;"|"&amp;$D2584,Empresas!$C$6:$CC$92,$G2584+6+1,0),0))))</f>
        <v>0</v>
      </c>
      <c r="AI2584" s="147">
        <f>IF(AND($I2584="Si",R2584=1),1,IF(AND($I2584="Fisico",R2584=1),1,IF(AND(R2584=1,$I2584="Electronico"),2,IF(R2584=1,VLOOKUP($C2584&amp;"|"&amp;$B2584&amp;"|"&amp;$D2584,Empresas!$C$6:$CC$92,$G2584+6+1,0),0))))</f>
        <v>0</v>
      </c>
      <c r="AJ2584" s="147">
        <f>IF(AND($I2584="Si",S2584=1),1,IF(AND($I2584="Fisico",S2584=1),1,IF(AND(S2584=1,$I2584="Electronico"),2,IF(S2584=1,VLOOKUP($C2584&amp;"|"&amp;$B2584&amp;"|"&amp;$D2584,Empresas!$C$6:$CC$92,$G2584+6+1,0),0))))</f>
        <v>0</v>
      </c>
      <c r="AK2584" s="147">
        <f>IF(AND($I2584="Si",T2584=1),1,IF(AND($I2584="Fisico",T2584=1),1,IF(AND(T2584=1,$I2584="Electronico"),2,IF(T2584=1,VLOOKUP($C2584&amp;"|"&amp;$B2584&amp;"|"&amp;$D2584,Empresas!$C$6:$CC$92,$G2584+6+1,0),0))))</f>
        <v>0</v>
      </c>
      <c r="AL2584" s="147">
        <f>IF(AND($I2584="Si",U2584=1),1,IF(AND($I2584="Fisico",U2584=1),1,IF(AND(U2584=1,$I2584="Electronico"),2,IF(U2584=1,VLOOKUP($C2584&amp;"|"&amp;$B2584&amp;"|"&amp;$D2584,Empresas!$C$6:$CC$92,$G2584+6+1,0),0))))</f>
        <v>0</v>
      </c>
      <c r="AM2584" s="149">
        <f t="shared" si="422"/>
        <v>7</v>
      </c>
      <c r="AN2584" s="149">
        <f t="shared" si="423"/>
        <v>8</v>
      </c>
      <c r="AO2584" s="152">
        <f t="shared" si="424"/>
        <v>0.875</v>
      </c>
    </row>
    <row r="2585" spans="1:41" x14ac:dyDescent="0.25">
      <c r="A2585" s="143" t="str">
        <f>VLOOKUP(D2585,Empresas!$D$7:$F$91,3,0)</f>
        <v>Omar</v>
      </c>
      <c r="B2585" s="144" t="str">
        <f>VLOOKUP(D2585,Empresas!$D$7:$G$91,4,0)</f>
        <v>Jhony</v>
      </c>
      <c r="C2585" s="144" t="s">
        <v>544</v>
      </c>
      <c r="D2585" s="144" t="s">
        <v>494</v>
      </c>
      <c r="E2585" s="144" t="str">
        <f>VLOOKUP(D2585,Empresas!$D$7:$E$92,2,0)</f>
        <v>ADMINISTRADORA GARCILASO S.A.C.</v>
      </c>
      <c r="F2585" s="144" t="s">
        <v>185</v>
      </c>
      <c r="G2585" s="145">
        <f t="shared" ref="G2585:G2592" si="426">+G2584+1</f>
        <v>64</v>
      </c>
      <c r="H2585" s="145" t="str">
        <f>VLOOKUP(D2585,Empresas!$D$6:$L$92,7,0)</f>
        <v>Mensual</v>
      </c>
      <c r="I2585" s="144" t="str">
        <f>VLOOKUP(VLOOKUP(D2585&amp;"|"&amp;B2585,Empresas!$I$7:$CB$92,G2585,0),Tablas!$A$13:$B$14,2,0)</f>
        <v>No</v>
      </c>
      <c r="J2585" s="78"/>
      <c r="K2585" s="78"/>
      <c r="L2585" s="78"/>
      <c r="M2585" s="78"/>
      <c r="N2585" s="78"/>
      <c r="O2585" s="78"/>
      <c r="P2585" s="78"/>
      <c r="Q2585" s="78"/>
      <c r="R2585" s="78"/>
      <c r="S2585" s="78"/>
      <c r="T2585" s="78"/>
      <c r="U2585" s="78"/>
      <c r="V2585" s="78" t="str">
        <f>VLOOKUP(D2585,Empresas!$D$7:$CF$91,81,0)</f>
        <v>A</v>
      </c>
      <c r="W2585" s="78" t="str">
        <f>VLOOKUP(D2585,Empresas!$D$7:$M$91,10,0)</f>
        <v>Mype</v>
      </c>
      <c r="X2585" s="69" t="str">
        <f t="shared" si="420"/>
        <v>SI</v>
      </c>
      <c r="Y2585" s="153" t="str">
        <f t="shared" si="421"/>
        <v>No aplica</v>
      </c>
      <c r="Z2585" s="147">
        <f>IF(Y2585="No aplica",0,IF(I2585="no",0,IF(I2585="No aplica",0,IF(I2585="Si",1,IF(I2585="Fisico",1,IF(I2585="Electronico",2,VLOOKUP(C2585&amp;"|"&amp;B2585&amp;"|"&amp;D2585,Empresas!$C$6:$CC$92,G2585+6+1,0)))))))</f>
        <v>0</v>
      </c>
      <c r="AA2585" s="147">
        <f>IF(AND($I2585="Si",J2585=1),1,IF(AND($I2585="Fisico",J2585=1),1,IF(AND(J2585=1,$I2585="Electronico"),2,IF(J2585=1,VLOOKUP($C2585&amp;"|"&amp;$B2585&amp;"|"&amp;$D2585,Empresas!$C$6:$CC$92,$G2585+6+1,0),0))))</f>
        <v>0</v>
      </c>
      <c r="AB2585" s="147">
        <f>IF(AND($I2585="Si",K2585=1),1,IF(AND($I2585="Fisico",K2585=1),1,IF(AND(K2585=1,$I2585="Electronico"),2,IF(K2585=1,VLOOKUP($C2585&amp;"|"&amp;$B2585&amp;"|"&amp;$D2585,Empresas!$C$6:$CC$92,$G2585+6+1,0),0))))</f>
        <v>0</v>
      </c>
      <c r="AC2585" s="147">
        <f>IF(AND($I2585="Si",L2585=1),1,IF(AND($I2585="Fisico",L2585=1),1,IF(AND(L2585=1,$I2585="Electronico"),2,IF(L2585=1,VLOOKUP($C2585&amp;"|"&amp;$B2585&amp;"|"&amp;$D2585,Empresas!$C$6:$CC$92,$G2585+6+1,0),0))))</f>
        <v>0</v>
      </c>
      <c r="AD2585" s="147">
        <f>IF(AND($I2585="Si",M2585=1),1,IF(AND($I2585="Fisico",M2585=1),1,IF(AND(M2585=1,$I2585="Electronico"),2,IF(M2585=1,VLOOKUP($C2585&amp;"|"&amp;$B2585&amp;"|"&amp;$D2585,Empresas!$C$6:$CC$92,$G2585+6+1,0),0))))</f>
        <v>0</v>
      </c>
      <c r="AE2585" s="147">
        <f>IF(AND($I2585="Si",N2585=1),1,IF(AND($I2585="Fisico",N2585=1),1,IF(AND(N2585=1,$I2585="Electronico"),2,IF(N2585=1,VLOOKUP($C2585&amp;"|"&amp;$B2585&amp;"|"&amp;$D2585,Empresas!$C$6:$CC$92,$G2585+6+1,0),0))))</f>
        <v>0</v>
      </c>
      <c r="AF2585" s="147">
        <f>IF(AND($I2585="Si",O2585=1),1,IF(AND($I2585="Fisico",O2585=1),1,IF(AND(O2585=1,$I2585="Electronico"),2,IF(O2585=1,VLOOKUP($C2585&amp;"|"&amp;$B2585&amp;"|"&amp;$D2585,Empresas!$C$6:$CC$92,$G2585+6+1,0),0))))</f>
        <v>0</v>
      </c>
      <c r="AG2585" s="147">
        <f>IF(AND($I2585="Si",P2585=1),1,IF(AND($I2585="Fisico",P2585=1),1,IF(AND(P2585=1,$I2585="Electronico"),2,IF(P2585=1,VLOOKUP($C2585&amp;"|"&amp;$B2585&amp;"|"&amp;$D2585,Empresas!$C$6:$CC$92,$G2585+6+1,0),0))))</f>
        <v>0</v>
      </c>
      <c r="AH2585" s="147">
        <f>IF(AND($I2585="Si",Q2585=1),1,IF(AND($I2585="Fisico",Q2585=1),1,IF(AND(Q2585=1,$I2585="Electronico"),2,IF(Q2585=1,VLOOKUP($C2585&amp;"|"&amp;$B2585&amp;"|"&amp;$D2585,Empresas!$C$6:$CC$92,$G2585+6+1,0),0))))</f>
        <v>0</v>
      </c>
      <c r="AI2585" s="147">
        <f>IF(AND($I2585="Si",R2585=1),1,IF(AND($I2585="Fisico",R2585=1),1,IF(AND(R2585=1,$I2585="Electronico"),2,IF(R2585=1,VLOOKUP($C2585&amp;"|"&amp;$B2585&amp;"|"&amp;$D2585,Empresas!$C$6:$CC$92,$G2585+6+1,0),0))))</f>
        <v>0</v>
      </c>
      <c r="AJ2585" s="147">
        <f>IF(AND($I2585="Si",S2585=1),1,IF(AND($I2585="Fisico",S2585=1),1,IF(AND(S2585=1,$I2585="Electronico"),2,IF(S2585=1,VLOOKUP($C2585&amp;"|"&amp;$B2585&amp;"|"&amp;$D2585,Empresas!$C$6:$CC$92,$G2585+6+1,0),0))))</f>
        <v>0</v>
      </c>
      <c r="AK2585" s="147">
        <f>IF(AND($I2585="Si",T2585=1),1,IF(AND($I2585="Fisico",T2585=1),1,IF(AND(T2585=1,$I2585="Electronico"),2,IF(T2585=1,VLOOKUP($C2585&amp;"|"&amp;$B2585&amp;"|"&amp;$D2585,Empresas!$C$6:$CC$92,$G2585+6+1,0),0))))</f>
        <v>0</v>
      </c>
      <c r="AL2585" s="147">
        <f>IF(AND($I2585="Si",U2585=1),1,IF(AND($I2585="Fisico",U2585=1),1,IF(AND(U2585=1,$I2585="Electronico"),2,IF(U2585=1,VLOOKUP($C2585&amp;"|"&amp;$B2585&amp;"|"&amp;$D2585,Empresas!$C$6:$CC$92,$G2585+6+1,0),0))))</f>
        <v>0</v>
      </c>
      <c r="AM2585" s="149">
        <f t="shared" si="422"/>
        <v>0</v>
      </c>
      <c r="AN2585" s="149">
        <f t="shared" si="423"/>
        <v>0</v>
      </c>
      <c r="AO2585" s="152">
        <f t="shared" si="424"/>
        <v>0</v>
      </c>
    </row>
    <row r="2586" spans="1:41" x14ac:dyDescent="0.25">
      <c r="A2586" s="143" t="str">
        <f>VLOOKUP(D2586,Empresas!$D$7:$F$91,3,0)</f>
        <v>Omar</v>
      </c>
      <c r="B2586" s="144" t="str">
        <f>VLOOKUP(D2586,Empresas!$D$7:$G$91,4,0)</f>
        <v>Jhony</v>
      </c>
      <c r="C2586" s="144" t="s">
        <v>544</v>
      </c>
      <c r="D2586" s="144" t="s">
        <v>494</v>
      </c>
      <c r="E2586" s="144" t="str">
        <f>VLOOKUP(D2586,Empresas!$D$7:$E$92,2,0)</f>
        <v>ADMINISTRADORA GARCILASO S.A.C.</v>
      </c>
      <c r="F2586" s="144" t="s">
        <v>186</v>
      </c>
      <c r="G2586" s="145">
        <f t="shared" si="426"/>
        <v>65</v>
      </c>
      <c r="H2586" s="145" t="str">
        <f>VLOOKUP(D2586,Empresas!$D$6:$L$92,7,0)</f>
        <v>Mensual</v>
      </c>
      <c r="I2586" s="144" t="str">
        <f>VLOOKUP(VLOOKUP(D2586&amp;"|"&amp;B2586,Empresas!$I$7:$CB$92,G2586,0),Tablas!$A$13:$B$14,2,0)</f>
        <v>No</v>
      </c>
      <c r="J2586" s="78"/>
      <c r="K2586" s="78"/>
      <c r="L2586" s="78"/>
      <c r="M2586" s="78"/>
      <c r="N2586" s="78"/>
      <c r="O2586" s="78"/>
      <c r="P2586" s="78"/>
      <c r="Q2586" s="78"/>
      <c r="R2586" s="78"/>
      <c r="S2586" s="78"/>
      <c r="T2586" s="78"/>
      <c r="U2586" s="78"/>
      <c r="V2586" s="78" t="str">
        <f>VLOOKUP(D2586,Empresas!$D$7:$CF$91,81,0)</f>
        <v>A</v>
      </c>
      <c r="W2586" s="78" t="str">
        <f>VLOOKUP(D2586,Empresas!$D$7:$M$91,10,0)</f>
        <v>Mype</v>
      </c>
      <c r="X2586" s="69" t="str">
        <f t="shared" si="420"/>
        <v>SI</v>
      </c>
      <c r="Y2586" s="153" t="str">
        <f t="shared" si="421"/>
        <v>No aplica</v>
      </c>
      <c r="Z2586" s="147">
        <f>IF(Y2586="No aplica",0,IF(I2586="no",0,IF(I2586="No aplica",0,IF(I2586="Si",1,IF(I2586="Fisico",1,IF(I2586="Electronico",2,VLOOKUP(C2586&amp;"|"&amp;B2586&amp;"|"&amp;D2586,Empresas!$C$6:$CC$92,G2586+6+1,0)))))))</f>
        <v>0</v>
      </c>
      <c r="AA2586" s="147">
        <f>IF(AND($I2586="Si",J2586=1),1,IF(AND($I2586="Fisico",J2586=1),1,IF(AND(J2586=1,$I2586="Electronico"),2,IF(J2586=1,VLOOKUP($C2586&amp;"|"&amp;$B2586&amp;"|"&amp;$D2586,Empresas!$C$6:$CC$92,$G2586+6+1,0),0))))</f>
        <v>0</v>
      </c>
      <c r="AB2586" s="147">
        <f>IF(AND($I2586="Si",K2586=1),1,IF(AND($I2586="Fisico",K2586=1),1,IF(AND(K2586=1,$I2586="Electronico"),2,IF(K2586=1,VLOOKUP($C2586&amp;"|"&amp;$B2586&amp;"|"&amp;$D2586,Empresas!$C$6:$CC$92,$G2586+6+1,0),0))))</f>
        <v>0</v>
      </c>
      <c r="AC2586" s="147">
        <f>IF(AND($I2586="Si",L2586=1),1,IF(AND($I2586="Fisico",L2586=1),1,IF(AND(L2586=1,$I2586="Electronico"),2,IF(L2586=1,VLOOKUP($C2586&amp;"|"&amp;$B2586&amp;"|"&amp;$D2586,Empresas!$C$6:$CC$92,$G2586+6+1,0),0))))</f>
        <v>0</v>
      </c>
      <c r="AD2586" s="147">
        <f>IF(AND($I2586="Si",M2586=1),1,IF(AND($I2586="Fisico",M2586=1),1,IF(AND(M2586=1,$I2586="Electronico"),2,IF(M2586=1,VLOOKUP($C2586&amp;"|"&amp;$B2586&amp;"|"&amp;$D2586,Empresas!$C$6:$CC$92,$G2586+6+1,0),0))))</f>
        <v>0</v>
      </c>
      <c r="AE2586" s="147">
        <f>IF(AND($I2586="Si",N2586=1),1,IF(AND($I2586="Fisico",N2586=1),1,IF(AND(N2586=1,$I2586="Electronico"),2,IF(N2586=1,VLOOKUP($C2586&amp;"|"&amp;$B2586&amp;"|"&amp;$D2586,Empresas!$C$6:$CC$92,$G2586+6+1,0),0))))</f>
        <v>0</v>
      </c>
      <c r="AF2586" s="147">
        <f>IF(AND($I2586="Si",O2586=1),1,IF(AND($I2586="Fisico",O2586=1),1,IF(AND(O2586=1,$I2586="Electronico"),2,IF(O2586=1,VLOOKUP($C2586&amp;"|"&amp;$B2586&amp;"|"&amp;$D2586,Empresas!$C$6:$CC$92,$G2586+6+1,0),0))))</f>
        <v>0</v>
      </c>
      <c r="AG2586" s="147">
        <f>IF(AND($I2586="Si",P2586=1),1,IF(AND($I2586="Fisico",P2586=1),1,IF(AND(P2586=1,$I2586="Electronico"),2,IF(P2586=1,VLOOKUP($C2586&amp;"|"&amp;$B2586&amp;"|"&amp;$D2586,Empresas!$C$6:$CC$92,$G2586+6+1,0),0))))</f>
        <v>0</v>
      </c>
      <c r="AH2586" s="147">
        <f>IF(AND($I2586="Si",Q2586=1),1,IF(AND($I2586="Fisico",Q2586=1),1,IF(AND(Q2586=1,$I2586="Electronico"),2,IF(Q2586=1,VLOOKUP($C2586&amp;"|"&amp;$B2586&amp;"|"&amp;$D2586,Empresas!$C$6:$CC$92,$G2586+6+1,0),0))))</f>
        <v>0</v>
      </c>
      <c r="AI2586" s="147">
        <f>IF(AND($I2586="Si",R2586=1),1,IF(AND($I2586="Fisico",R2586=1),1,IF(AND(R2586=1,$I2586="Electronico"),2,IF(R2586=1,VLOOKUP($C2586&amp;"|"&amp;$B2586&amp;"|"&amp;$D2586,Empresas!$C$6:$CC$92,$G2586+6+1,0),0))))</f>
        <v>0</v>
      </c>
      <c r="AJ2586" s="147">
        <f>IF(AND($I2586="Si",S2586=1),1,IF(AND($I2586="Fisico",S2586=1),1,IF(AND(S2586=1,$I2586="Electronico"),2,IF(S2586=1,VLOOKUP($C2586&amp;"|"&amp;$B2586&amp;"|"&amp;$D2586,Empresas!$C$6:$CC$92,$G2586+6+1,0),0))))</f>
        <v>0</v>
      </c>
      <c r="AK2586" s="147">
        <f>IF(AND($I2586="Si",T2586=1),1,IF(AND($I2586="Fisico",T2586=1),1,IF(AND(T2586=1,$I2586="Electronico"),2,IF(T2586=1,VLOOKUP($C2586&amp;"|"&amp;$B2586&amp;"|"&amp;$D2586,Empresas!$C$6:$CC$92,$G2586+6+1,0),0))))</f>
        <v>0</v>
      </c>
      <c r="AL2586" s="147">
        <f>IF(AND($I2586="Si",U2586=1),1,IF(AND($I2586="Fisico",U2586=1),1,IF(AND(U2586=1,$I2586="Electronico"),2,IF(U2586=1,VLOOKUP($C2586&amp;"|"&amp;$B2586&amp;"|"&amp;$D2586,Empresas!$C$6:$CC$92,$G2586+6+1,0),0))))</f>
        <v>0</v>
      </c>
      <c r="AM2586" s="149">
        <f t="shared" si="422"/>
        <v>0</v>
      </c>
      <c r="AN2586" s="149">
        <f t="shared" si="423"/>
        <v>0</v>
      </c>
      <c r="AO2586" s="152">
        <f t="shared" si="424"/>
        <v>0</v>
      </c>
    </row>
    <row r="2587" spans="1:41" x14ac:dyDescent="0.25">
      <c r="A2587" s="143" t="str">
        <f>VLOOKUP(D2587,Empresas!$D$7:$F$91,3,0)</f>
        <v>Omar</v>
      </c>
      <c r="B2587" s="144" t="str">
        <f>VLOOKUP(D2587,Empresas!$D$7:$G$91,4,0)</f>
        <v>Jhony</v>
      </c>
      <c r="C2587" s="144" t="s">
        <v>544</v>
      </c>
      <c r="D2587" s="144" t="s">
        <v>494</v>
      </c>
      <c r="E2587" s="144" t="str">
        <f>VLOOKUP(D2587,Empresas!$D$7:$E$92,2,0)</f>
        <v>ADMINISTRADORA GARCILASO S.A.C.</v>
      </c>
      <c r="F2587" s="144" t="s">
        <v>187</v>
      </c>
      <c r="G2587" s="145">
        <f t="shared" si="426"/>
        <v>66</v>
      </c>
      <c r="H2587" s="145" t="str">
        <f>VLOOKUP(D2587,Empresas!$D$6:$L$92,7,0)</f>
        <v>Mensual</v>
      </c>
      <c r="I2587" s="144" t="str">
        <f>VLOOKUP(VLOOKUP(D2587&amp;"|"&amp;B2587,Empresas!$I$7:$CB$92,G2587,0),Tablas!$A$13:$B$14,2,0)</f>
        <v>Si</v>
      </c>
      <c r="J2587" s="78">
        <v>1</v>
      </c>
      <c r="K2587" s="78">
        <v>1</v>
      </c>
      <c r="L2587" s="78">
        <v>1</v>
      </c>
      <c r="M2587" s="78">
        <v>1</v>
      </c>
      <c r="N2587" s="78">
        <v>1</v>
      </c>
      <c r="O2587" s="78">
        <v>1</v>
      </c>
      <c r="P2587" s="78">
        <v>1</v>
      </c>
      <c r="Q2587" s="78">
        <v>1</v>
      </c>
      <c r="R2587" s="78"/>
      <c r="S2587" s="78"/>
      <c r="T2587" s="78"/>
      <c r="U2587" s="78"/>
      <c r="V2587" s="78" t="str">
        <f>VLOOKUP(D2587,Empresas!$D$7:$CF$91,81,0)</f>
        <v>A</v>
      </c>
      <c r="W2587" s="78" t="str">
        <f>VLOOKUP(D2587,Empresas!$D$7:$M$91,10,0)</f>
        <v>Mype</v>
      </c>
      <c r="X2587" s="69" t="str">
        <f t="shared" si="420"/>
        <v>SI</v>
      </c>
      <c r="Y2587" s="153" t="str">
        <f t="shared" si="421"/>
        <v>Si aplica</v>
      </c>
      <c r="Z2587" s="147">
        <f>IF(Y2587="No aplica",0,IF(I2587="no",0,IF(I2587="No aplica",0,IF(I2587="Si",1,IF(I2587="Fisico",1,IF(I2587="Electronico",2,VLOOKUP(C2587&amp;"|"&amp;B2587&amp;"|"&amp;D2587,Empresas!$C$6:$CC$92,G2587+6+1,0)))))))</f>
        <v>1</v>
      </c>
      <c r="AA2587" s="147">
        <f>IF(AND($I2587="Si",J2587=1),1,IF(AND($I2587="Fisico",J2587=1),1,IF(AND(J2587=1,$I2587="Electronico"),2,IF(J2587=1,VLOOKUP($C2587&amp;"|"&amp;$B2587&amp;"|"&amp;$D2587,Empresas!$C$6:$CC$92,$G2587+6+1,0),0))))</f>
        <v>1</v>
      </c>
      <c r="AB2587" s="147">
        <f>IF(AND($I2587="Si",K2587=1),1,IF(AND($I2587="Fisico",K2587=1),1,IF(AND(K2587=1,$I2587="Electronico"),2,IF(K2587=1,VLOOKUP($C2587&amp;"|"&amp;$B2587&amp;"|"&amp;$D2587,Empresas!$C$6:$CC$92,$G2587+6+1,0),0))))</f>
        <v>1</v>
      </c>
      <c r="AC2587" s="147">
        <f>IF(AND($I2587="Si",L2587=1),1,IF(AND($I2587="Fisico",L2587=1),1,IF(AND(L2587=1,$I2587="Electronico"),2,IF(L2587=1,VLOOKUP($C2587&amp;"|"&amp;$B2587&amp;"|"&amp;$D2587,Empresas!$C$6:$CC$92,$G2587+6+1,0),0))))</f>
        <v>1</v>
      </c>
      <c r="AD2587" s="147">
        <f>IF(AND($I2587="Si",M2587=1),1,IF(AND($I2587="Fisico",M2587=1),1,IF(AND(M2587=1,$I2587="Electronico"),2,IF(M2587=1,VLOOKUP($C2587&amp;"|"&amp;$B2587&amp;"|"&amp;$D2587,Empresas!$C$6:$CC$92,$G2587+6+1,0),0))))</f>
        <v>1</v>
      </c>
      <c r="AE2587" s="147">
        <f>IF(AND($I2587="Si",N2587=1),1,IF(AND($I2587="Fisico",N2587=1),1,IF(AND(N2587=1,$I2587="Electronico"),2,IF(N2587=1,VLOOKUP($C2587&amp;"|"&amp;$B2587&amp;"|"&amp;$D2587,Empresas!$C$6:$CC$92,$G2587+6+1,0),0))))</f>
        <v>1</v>
      </c>
      <c r="AF2587" s="147">
        <f>IF(AND($I2587="Si",O2587=1),1,IF(AND($I2587="Fisico",O2587=1),1,IF(AND(O2587=1,$I2587="Electronico"),2,IF(O2587=1,VLOOKUP($C2587&amp;"|"&amp;$B2587&amp;"|"&amp;$D2587,Empresas!$C$6:$CC$92,$G2587+6+1,0),0))))</f>
        <v>1</v>
      </c>
      <c r="AG2587" s="147">
        <f>IF(AND($I2587="Si",P2587=1),1,IF(AND($I2587="Fisico",P2587=1),1,IF(AND(P2587=1,$I2587="Electronico"),2,IF(P2587=1,VLOOKUP($C2587&amp;"|"&amp;$B2587&amp;"|"&amp;$D2587,Empresas!$C$6:$CC$92,$G2587+6+1,0),0))))</f>
        <v>1</v>
      </c>
      <c r="AH2587" s="147">
        <f>IF(AND($I2587="Si",Q2587=1),1,IF(AND($I2587="Fisico",Q2587=1),1,IF(AND(Q2587=1,$I2587="Electronico"),2,IF(Q2587=1,VLOOKUP($C2587&amp;"|"&amp;$B2587&amp;"|"&amp;$D2587,Empresas!$C$6:$CC$92,$G2587+6+1,0),0))))</f>
        <v>1</v>
      </c>
      <c r="AI2587" s="147">
        <f>IF(AND($I2587="Si",R2587=1),1,IF(AND($I2587="Fisico",R2587=1),1,IF(AND(R2587=1,$I2587="Electronico"),2,IF(R2587=1,VLOOKUP($C2587&amp;"|"&amp;$B2587&amp;"|"&amp;$D2587,Empresas!$C$6:$CC$92,$G2587+6+1,0),0))))</f>
        <v>0</v>
      </c>
      <c r="AJ2587" s="147">
        <f>IF(AND($I2587="Si",S2587=1),1,IF(AND($I2587="Fisico",S2587=1),1,IF(AND(S2587=1,$I2587="Electronico"),2,IF(S2587=1,VLOOKUP($C2587&amp;"|"&amp;$B2587&amp;"|"&amp;$D2587,Empresas!$C$6:$CC$92,$G2587+6+1,0),0))))</f>
        <v>0</v>
      </c>
      <c r="AK2587" s="147">
        <f>IF(AND($I2587="Si",T2587=1),1,IF(AND($I2587="Fisico",T2587=1),1,IF(AND(T2587=1,$I2587="Electronico"),2,IF(T2587=1,VLOOKUP($C2587&amp;"|"&amp;$B2587&amp;"|"&amp;$D2587,Empresas!$C$6:$CC$92,$G2587+6+1,0),0))))</f>
        <v>0</v>
      </c>
      <c r="AL2587" s="147">
        <f>IF(AND($I2587="Si",U2587=1),1,IF(AND($I2587="Fisico",U2587=1),1,IF(AND(U2587=1,$I2587="Electronico"),2,IF(U2587=1,VLOOKUP($C2587&amp;"|"&amp;$B2587&amp;"|"&amp;$D2587,Empresas!$C$6:$CC$92,$G2587+6+1,0),0))))</f>
        <v>0</v>
      </c>
      <c r="AM2587" s="149">
        <f t="shared" si="422"/>
        <v>8</v>
      </c>
      <c r="AN2587" s="149">
        <f t="shared" si="423"/>
        <v>8</v>
      </c>
      <c r="AO2587" s="152">
        <f t="shared" si="424"/>
        <v>1</v>
      </c>
    </row>
    <row r="2588" spans="1:41" x14ac:dyDescent="0.25">
      <c r="A2588" s="143" t="str">
        <f>VLOOKUP(D2588,Empresas!$D$7:$F$91,3,0)</f>
        <v>Omar</v>
      </c>
      <c r="B2588" s="144" t="str">
        <f>VLOOKUP(D2588,Empresas!$D$7:$G$91,4,0)</f>
        <v>Jhony</v>
      </c>
      <c r="C2588" s="144" t="s">
        <v>544</v>
      </c>
      <c r="D2588" s="144" t="s">
        <v>494</v>
      </c>
      <c r="E2588" s="144" t="str">
        <f>VLOOKUP(D2588,Empresas!$D$7:$E$92,2,0)</f>
        <v>ADMINISTRADORA GARCILASO S.A.C.</v>
      </c>
      <c r="F2588" s="144" t="s">
        <v>188</v>
      </c>
      <c r="G2588" s="145">
        <f t="shared" si="426"/>
        <v>67</v>
      </c>
      <c r="H2588" s="145" t="str">
        <f>VLOOKUP(D2588,Empresas!$D$6:$L$92,7,0)</f>
        <v>Mensual</v>
      </c>
      <c r="I2588" s="144" t="str">
        <f>VLOOKUP(VLOOKUP(D2588&amp;"|"&amp;B2588,Empresas!$I$7:$CB$92,G2588,0),Tablas!$A$13:$B$14,2,0)</f>
        <v>No</v>
      </c>
      <c r="J2588" s="78"/>
      <c r="K2588" s="78"/>
      <c r="L2588" s="78"/>
      <c r="M2588" s="78"/>
      <c r="N2588" s="78"/>
      <c r="O2588" s="78"/>
      <c r="P2588" s="78"/>
      <c r="Q2588" s="78"/>
      <c r="R2588" s="78"/>
      <c r="S2588" s="78"/>
      <c r="T2588" s="78"/>
      <c r="U2588" s="78"/>
      <c r="V2588" s="78" t="str">
        <f>VLOOKUP(D2588,Empresas!$D$7:$CF$91,81,0)</f>
        <v>A</v>
      </c>
      <c r="W2588" s="78" t="str">
        <f>VLOOKUP(D2588,Empresas!$D$7:$M$91,10,0)</f>
        <v>Mype</v>
      </c>
      <c r="X2588" s="69" t="str">
        <f t="shared" si="420"/>
        <v>SI</v>
      </c>
      <c r="Y2588" s="153" t="str">
        <f t="shared" si="421"/>
        <v>No aplica</v>
      </c>
      <c r="Z2588" s="147">
        <f>IF(Y2588="No aplica",0,IF(I2588="no",0,IF(I2588="No aplica",0,IF(I2588="Si",1,IF(I2588="Fisico",1,IF(I2588="Electronico",2,VLOOKUP(C2588&amp;"|"&amp;B2588&amp;"|"&amp;D2588,Empresas!$C$6:$CC$92,G2588+6+1,0)))))))</f>
        <v>0</v>
      </c>
      <c r="AA2588" s="147">
        <f>IF(AND($I2588="Si",J2588=1),1,IF(AND($I2588="Fisico",J2588=1),1,IF(AND(J2588=1,$I2588="Electronico"),2,IF(J2588=1,VLOOKUP($C2588&amp;"|"&amp;$B2588&amp;"|"&amp;$D2588,Empresas!$C$6:$CC$92,$G2588+6+1,0),0))))</f>
        <v>0</v>
      </c>
      <c r="AB2588" s="147">
        <f>IF(AND($I2588="Si",K2588=1),1,IF(AND($I2588="Fisico",K2588=1),1,IF(AND(K2588=1,$I2588="Electronico"),2,IF(K2588=1,VLOOKUP($C2588&amp;"|"&amp;$B2588&amp;"|"&amp;$D2588,Empresas!$C$6:$CC$92,$G2588+6+1,0),0))))</f>
        <v>0</v>
      </c>
      <c r="AC2588" s="147">
        <f>IF(AND($I2588="Si",L2588=1),1,IF(AND($I2588="Fisico",L2588=1),1,IF(AND(L2588=1,$I2588="Electronico"),2,IF(L2588=1,VLOOKUP($C2588&amp;"|"&amp;$B2588&amp;"|"&amp;$D2588,Empresas!$C$6:$CC$92,$G2588+6+1,0),0))))</f>
        <v>0</v>
      </c>
      <c r="AD2588" s="147">
        <f>IF(AND($I2588="Si",M2588=1),1,IF(AND($I2588="Fisico",M2588=1),1,IF(AND(M2588=1,$I2588="Electronico"),2,IF(M2588=1,VLOOKUP($C2588&amp;"|"&amp;$B2588&amp;"|"&amp;$D2588,Empresas!$C$6:$CC$92,$G2588+6+1,0),0))))</f>
        <v>0</v>
      </c>
      <c r="AE2588" s="147">
        <f>IF(AND($I2588="Si",N2588=1),1,IF(AND($I2588="Fisico",N2588=1),1,IF(AND(N2588=1,$I2588="Electronico"),2,IF(N2588=1,VLOOKUP($C2588&amp;"|"&amp;$B2588&amp;"|"&amp;$D2588,Empresas!$C$6:$CC$92,$G2588+6+1,0),0))))</f>
        <v>0</v>
      </c>
      <c r="AF2588" s="147">
        <f>IF(AND($I2588="Si",O2588=1),1,IF(AND($I2588="Fisico",O2588=1),1,IF(AND(O2588=1,$I2588="Electronico"),2,IF(O2588=1,VLOOKUP($C2588&amp;"|"&amp;$B2588&amp;"|"&amp;$D2588,Empresas!$C$6:$CC$92,$G2588+6+1,0),0))))</f>
        <v>0</v>
      </c>
      <c r="AG2588" s="147">
        <f>IF(AND($I2588="Si",P2588=1),1,IF(AND($I2588="Fisico",P2588=1),1,IF(AND(P2588=1,$I2588="Electronico"),2,IF(P2588=1,VLOOKUP($C2588&amp;"|"&amp;$B2588&amp;"|"&amp;$D2588,Empresas!$C$6:$CC$92,$G2588+6+1,0),0))))</f>
        <v>0</v>
      </c>
      <c r="AH2588" s="147">
        <f>IF(AND($I2588="Si",Q2588=1),1,IF(AND($I2588="Fisico",Q2588=1),1,IF(AND(Q2588=1,$I2588="Electronico"),2,IF(Q2588=1,VLOOKUP($C2588&amp;"|"&amp;$B2588&amp;"|"&amp;$D2588,Empresas!$C$6:$CC$92,$G2588+6+1,0),0))))</f>
        <v>0</v>
      </c>
      <c r="AI2588" s="147">
        <f>IF(AND($I2588="Si",R2588=1),1,IF(AND($I2588="Fisico",R2588=1),1,IF(AND(R2588=1,$I2588="Electronico"),2,IF(R2588=1,VLOOKUP($C2588&amp;"|"&amp;$B2588&amp;"|"&amp;$D2588,Empresas!$C$6:$CC$92,$G2588+6+1,0),0))))</f>
        <v>0</v>
      </c>
      <c r="AJ2588" s="147">
        <f>IF(AND($I2588="Si",S2588=1),1,IF(AND($I2588="Fisico",S2588=1),1,IF(AND(S2588=1,$I2588="Electronico"),2,IF(S2588=1,VLOOKUP($C2588&amp;"|"&amp;$B2588&amp;"|"&amp;$D2588,Empresas!$C$6:$CC$92,$G2588+6+1,0),0))))</f>
        <v>0</v>
      </c>
      <c r="AK2588" s="147">
        <f>IF(AND($I2588="Si",T2588=1),1,IF(AND($I2588="Fisico",T2588=1),1,IF(AND(T2588=1,$I2588="Electronico"),2,IF(T2588=1,VLOOKUP($C2588&amp;"|"&amp;$B2588&amp;"|"&amp;$D2588,Empresas!$C$6:$CC$92,$G2588+6+1,0),0))))</f>
        <v>0</v>
      </c>
      <c r="AL2588" s="147">
        <f>IF(AND($I2588="Si",U2588=1),1,IF(AND($I2588="Fisico",U2588=1),1,IF(AND(U2588=1,$I2588="Electronico"),2,IF(U2588=1,VLOOKUP($C2588&amp;"|"&amp;$B2588&amp;"|"&amp;$D2588,Empresas!$C$6:$CC$92,$G2588+6+1,0),0))))</f>
        <v>0</v>
      </c>
      <c r="AM2588" s="149">
        <f t="shared" si="422"/>
        <v>0</v>
      </c>
      <c r="AN2588" s="149">
        <f t="shared" si="423"/>
        <v>0</v>
      </c>
      <c r="AO2588" s="152">
        <f t="shared" si="424"/>
        <v>0</v>
      </c>
    </row>
    <row r="2589" spans="1:41" x14ac:dyDescent="0.25">
      <c r="A2589" s="143" t="str">
        <f>VLOOKUP(D2589,Empresas!$D$7:$F$91,3,0)</f>
        <v>Omar</v>
      </c>
      <c r="B2589" s="144" t="str">
        <f>VLOOKUP(D2589,Empresas!$D$7:$G$91,4,0)</f>
        <v>Jhony</v>
      </c>
      <c r="C2589" s="144" t="s">
        <v>544</v>
      </c>
      <c r="D2589" s="144" t="s">
        <v>494</v>
      </c>
      <c r="E2589" s="144" t="str">
        <f>VLOOKUP(D2589,Empresas!$D$7:$E$92,2,0)</f>
        <v>ADMINISTRADORA GARCILASO S.A.C.</v>
      </c>
      <c r="F2589" s="144" t="s">
        <v>189</v>
      </c>
      <c r="G2589" s="145">
        <f t="shared" si="426"/>
        <v>68</v>
      </c>
      <c r="H2589" s="145" t="str">
        <f>VLOOKUP(D2589,Empresas!$D$6:$L$92,7,0)</f>
        <v>Mensual</v>
      </c>
      <c r="I2589" s="144" t="str">
        <f>VLOOKUP(VLOOKUP(D2589&amp;"|"&amp;B2589,Empresas!$I$7:$CB$92,G2589,0),Tablas!$A$13:$B$14,2,0)</f>
        <v>No</v>
      </c>
      <c r="J2589" s="78"/>
      <c r="K2589" s="78"/>
      <c r="L2589" s="78"/>
      <c r="M2589" s="78"/>
      <c r="N2589" s="78"/>
      <c r="O2589" s="78"/>
      <c r="P2589" s="78"/>
      <c r="Q2589" s="78"/>
      <c r="R2589" s="78"/>
      <c r="S2589" s="78"/>
      <c r="T2589" s="78"/>
      <c r="U2589" s="78"/>
      <c r="V2589" s="78" t="str">
        <f>VLOOKUP(D2589,Empresas!$D$7:$CF$91,81,0)</f>
        <v>A</v>
      </c>
      <c r="W2589" s="78" t="str">
        <f>VLOOKUP(D2589,Empresas!$D$7:$M$91,10,0)</f>
        <v>Mype</v>
      </c>
      <c r="X2589" s="69" t="str">
        <f t="shared" si="420"/>
        <v>SI</v>
      </c>
      <c r="Y2589" s="153" t="str">
        <f t="shared" si="421"/>
        <v>No aplica</v>
      </c>
      <c r="Z2589" s="147">
        <f>IF(Y2589="No aplica",0,IF(I2589="no",0,IF(I2589="No aplica",0,IF(I2589="Si",1,IF(I2589="Fisico",1,IF(I2589="Electronico",2,VLOOKUP(C2589&amp;"|"&amp;B2589&amp;"|"&amp;D2589,Empresas!$C$6:$CC$92,G2589+6+1,0)))))))</f>
        <v>0</v>
      </c>
      <c r="AA2589" s="147">
        <f>IF(AND($I2589="Si",J2589=1),1,IF(AND($I2589="Fisico",J2589=1),1,IF(AND(J2589=1,$I2589="Electronico"),2,IF(J2589=1,VLOOKUP($C2589&amp;"|"&amp;$B2589&amp;"|"&amp;$D2589,Empresas!$C$6:$CC$92,$G2589+6+1,0),0))))</f>
        <v>0</v>
      </c>
      <c r="AB2589" s="147">
        <f>IF(AND($I2589="Si",K2589=1),1,IF(AND($I2589="Fisico",K2589=1),1,IF(AND(K2589=1,$I2589="Electronico"),2,IF(K2589=1,VLOOKUP($C2589&amp;"|"&amp;$B2589&amp;"|"&amp;$D2589,Empresas!$C$6:$CC$92,$G2589+6+1,0),0))))</f>
        <v>0</v>
      </c>
      <c r="AC2589" s="147">
        <f>IF(AND($I2589="Si",L2589=1),1,IF(AND($I2589="Fisico",L2589=1),1,IF(AND(L2589=1,$I2589="Electronico"),2,IF(L2589=1,VLOOKUP($C2589&amp;"|"&amp;$B2589&amp;"|"&amp;$D2589,Empresas!$C$6:$CC$92,$G2589+6+1,0),0))))</f>
        <v>0</v>
      </c>
      <c r="AD2589" s="147">
        <f>IF(AND($I2589="Si",M2589=1),1,IF(AND($I2589="Fisico",M2589=1),1,IF(AND(M2589=1,$I2589="Electronico"),2,IF(M2589=1,VLOOKUP($C2589&amp;"|"&amp;$B2589&amp;"|"&amp;$D2589,Empresas!$C$6:$CC$92,$G2589+6+1,0),0))))</f>
        <v>0</v>
      </c>
      <c r="AE2589" s="147">
        <f>IF(AND($I2589="Si",N2589=1),1,IF(AND($I2589="Fisico",N2589=1),1,IF(AND(N2589=1,$I2589="Electronico"),2,IF(N2589=1,VLOOKUP($C2589&amp;"|"&amp;$B2589&amp;"|"&amp;$D2589,Empresas!$C$6:$CC$92,$G2589+6+1,0),0))))</f>
        <v>0</v>
      </c>
      <c r="AF2589" s="147">
        <f>IF(AND($I2589="Si",O2589=1),1,IF(AND($I2589="Fisico",O2589=1),1,IF(AND(O2589=1,$I2589="Electronico"),2,IF(O2589=1,VLOOKUP($C2589&amp;"|"&amp;$B2589&amp;"|"&amp;$D2589,Empresas!$C$6:$CC$92,$G2589+6+1,0),0))))</f>
        <v>0</v>
      </c>
      <c r="AG2589" s="147">
        <f>IF(AND($I2589="Si",P2589=1),1,IF(AND($I2589="Fisico",P2589=1),1,IF(AND(P2589=1,$I2589="Electronico"),2,IF(P2589=1,VLOOKUP($C2589&amp;"|"&amp;$B2589&amp;"|"&amp;$D2589,Empresas!$C$6:$CC$92,$G2589+6+1,0),0))))</f>
        <v>0</v>
      </c>
      <c r="AH2589" s="147">
        <f>IF(AND($I2589="Si",Q2589=1),1,IF(AND($I2589="Fisico",Q2589=1),1,IF(AND(Q2589=1,$I2589="Electronico"),2,IF(Q2589=1,VLOOKUP($C2589&amp;"|"&amp;$B2589&amp;"|"&amp;$D2589,Empresas!$C$6:$CC$92,$G2589+6+1,0),0))))</f>
        <v>0</v>
      </c>
      <c r="AI2589" s="147">
        <f>IF(AND($I2589="Si",R2589=1),1,IF(AND($I2589="Fisico",R2589=1),1,IF(AND(R2589=1,$I2589="Electronico"),2,IF(R2589=1,VLOOKUP($C2589&amp;"|"&amp;$B2589&amp;"|"&amp;$D2589,Empresas!$C$6:$CC$92,$G2589+6+1,0),0))))</f>
        <v>0</v>
      </c>
      <c r="AJ2589" s="147">
        <f>IF(AND($I2589="Si",S2589=1),1,IF(AND($I2589="Fisico",S2589=1),1,IF(AND(S2589=1,$I2589="Electronico"),2,IF(S2589=1,VLOOKUP($C2589&amp;"|"&amp;$B2589&amp;"|"&amp;$D2589,Empresas!$C$6:$CC$92,$G2589+6+1,0),0))))</f>
        <v>0</v>
      </c>
      <c r="AK2589" s="147">
        <f>IF(AND($I2589="Si",T2589=1),1,IF(AND($I2589="Fisico",T2589=1),1,IF(AND(T2589=1,$I2589="Electronico"),2,IF(T2589=1,VLOOKUP($C2589&amp;"|"&amp;$B2589&amp;"|"&amp;$D2589,Empresas!$C$6:$CC$92,$G2589+6+1,0),0))))</f>
        <v>0</v>
      </c>
      <c r="AL2589" s="147">
        <f>IF(AND($I2589="Si",U2589=1),1,IF(AND($I2589="Fisico",U2589=1),1,IF(AND(U2589=1,$I2589="Electronico"),2,IF(U2589=1,VLOOKUP($C2589&amp;"|"&amp;$B2589&amp;"|"&amp;$D2589,Empresas!$C$6:$CC$92,$G2589+6+1,0),0))))</f>
        <v>0</v>
      </c>
      <c r="AM2589" s="149">
        <f t="shared" si="422"/>
        <v>0</v>
      </c>
      <c r="AN2589" s="149">
        <f t="shared" si="423"/>
        <v>0</v>
      </c>
      <c r="AO2589" s="152">
        <f t="shared" si="424"/>
        <v>0</v>
      </c>
    </row>
    <row r="2590" spans="1:41" x14ac:dyDescent="0.25">
      <c r="A2590" s="143" t="str">
        <f>VLOOKUP(D2590,Empresas!$D$7:$F$91,3,0)</f>
        <v>Omar</v>
      </c>
      <c r="B2590" s="144" t="str">
        <f>VLOOKUP(D2590,Empresas!$D$7:$G$91,4,0)</f>
        <v>Jhony</v>
      </c>
      <c r="C2590" s="144" t="s">
        <v>544</v>
      </c>
      <c r="D2590" s="144" t="s">
        <v>494</v>
      </c>
      <c r="E2590" s="144" t="str">
        <f>VLOOKUP(D2590,Empresas!$D$7:$E$92,2,0)</f>
        <v>ADMINISTRADORA GARCILASO S.A.C.</v>
      </c>
      <c r="F2590" s="144" t="s">
        <v>190</v>
      </c>
      <c r="G2590" s="145">
        <f t="shared" si="426"/>
        <v>69</v>
      </c>
      <c r="H2590" s="145" t="str">
        <f>VLOOKUP(D2590,Empresas!$D$6:$L$92,7,0)</f>
        <v>Mensual</v>
      </c>
      <c r="I2590" s="144" t="str">
        <f>VLOOKUP(VLOOKUP(D2590&amp;"|"&amp;B2590,Empresas!$I$7:$CB$92,G2590,0),Tablas!$A$13:$B$14,2,0)</f>
        <v>No</v>
      </c>
      <c r="J2590" s="78"/>
      <c r="K2590" s="78"/>
      <c r="L2590" s="78"/>
      <c r="M2590" s="78"/>
      <c r="N2590" s="78"/>
      <c r="O2590" s="78"/>
      <c r="P2590" s="78"/>
      <c r="Q2590" s="78"/>
      <c r="R2590" s="78"/>
      <c r="S2590" s="78"/>
      <c r="T2590" s="78"/>
      <c r="U2590" s="78"/>
      <c r="V2590" s="78" t="str">
        <f>VLOOKUP(D2590,Empresas!$D$7:$CF$91,81,0)</f>
        <v>A</v>
      </c>
      <c r="W2590" s="78" t="str">
        <f>VLOOKUP(D2590,Empresas!$D$7:$M$91,10,0)</f>
        <v>Mype</v>
      </c>
      <c r="X2590" s="69" t="str">
        <f t="shared" si="420"/>
        <v>NO</v>
      </c>
      <c r="Y2590" s="153" t="str">
        <f t="shared" si="421"/>
        <v>No aplica</v>
      </c>
      <c r="Z2590" s="147">
        <f>IF(Y2590="No aplica",0,IF(I2590="no",0,IF(I2590="No aplica",0,IF(I2590="Si",1,IF(I2590="Fisico",1,IF(I2590="Electronico",2,VLOOKUP(C2590&amp;"|"&amp;B2590&amp;"|"&amp;D2590,Empresas!$C$6:$CC$92,G2590+6+1,0)))))))</f>
        <v>0</v>
      </c>
      <c r="AA2590" s="147">
        <f>IF(AND($I2590="Si",J2590=1),1,IF(AND($I2590="Fisico",J2590=1),1,IF(AND(J2590=1,$I2590="Electronico"),2,IF(J2590=1,VLOOKUP($C2590&amp;"|"&amp;$B2590&amp;"|"&amp;$D2590,Empresas!$C$6:$CC$92,$G2590+6+1,0),0))))</f>
        <v>0</v>
      </c>
      <c r="AB2590" s="147">
        <f>IF(AND($I2590="Si",K2590=1),1,IF(AND($I2590="Fisico",K2590=1),1,IF(AND(K2590=1,$I2590="Electronico"),2,IF(K2590=1,VLOOKUP($C2590&amp;"|"&amp;$B2590&amp;"|"&amp;$D2590,Empresas!$C$6:$CC$92,$G2590+6+1,0),0))))</f>
        <v>0</v>
      </c>
      <c r="AC2590" s="147">
        <f>IF(AND($I2590="Si",L2590=1),1,IF(AND($I2590="Fisico",L2590=1),1,IF(AND(L2590=1,$I2590="Electronico"),2,IF(L2590=1,VLOOKUP($C2590&amp;"|"&amp;$B2590&amp;"|"&amp;$D2590,Empresas!$C$6:$CC$92,$G2590+6+1,0),0))))</f>
        <v>0</v>
      </c>
      <c r="AD2590" s="147">
        <f>IF(AND($I2590="Si",M2590=1),1,IF(AND($I2590="Fisico",M2590=1),1,IF(AND(M2590=1,$I2590="Electronico"),2,IF(M2590=1,VLOOKUP($C2590&amp;"|"&amp;$B2590&amp;"|"&amp;$D2590,Empresas!$C$6:$CC$92,$G2590+6+1,0),0))))</f>
        <v>0</v>
      </c>
      <c r="AE2590" s="147">
        <f>IF(AND($I2590="Si",N2590=1),1,IF(AND($I2590="Fisico",N2590=1),1,IF(AND(N2590=1,$I2590="Electronico"),2,IF(N2590=1,VLOOKUP($C2590&amp;"|"&amp;$B2590&amp;"|"&amp;$D2590,Empresas!$C$6:$CC$92,$G2590+6+1,0),0))))</f>
        <v>0</v>
      </c>
      <c r="AF2590" s="147">
        <f>IF(AND($I2590="Si",O2590=1),1,IF(AND($I2590="Fisico",O2590=1),1,IF(AND(O2590=1,$I2590="Electronico"),2,IF(O2590=1,VLOOKUP($C2590&amp;"|"&amp;$B2590&amp;"|"&amp;$D2590,Empresas!$C$6:$CC$92,$G2590+6+1,0),0))))</f>
        <v>0</v>
      </c>
      <c r="AG2590" s="147">
        <f>IF(AND($I2590="Si",P2590=1),1,IF(AND($I2590="Fisico",P2590=1),1,IF(AND(P2590=1,$I2590="Electronico"),2,IF(P2590=1,VLOOKUP($C2590&amp;"|"&amp;$B2590&amp;"|"&amp;$D2590,Empresas!$C$6:$CC$92,$G2590+6+1,0),0))))</f>
        <v>0</v>
      </c>
      <c r="AH2590" s="147">
        <f>IF(AND($I2590="Si",Q2590=1),1,IF(AND($I2590="Fisico",Q2590=1),1,IF(AND(Q2590=1,$I2590="Electronico"),2,IF(Q2590=1,VLOOKUP($C2590&amp;"|"&amp;$B2590&amp;"|"&amp;$D2590,Empresas!$C$6:$CC$92,$G2590+6+1,0),0))))</f>
        <v>0</v>
      </c>
      <c r="AI2590" s="147">
        <f>IF(AND($I2590="Si",R2590=1),1,IF(AND($I2590="Fisico",R2590=1),1,IF(AND(R2590=1,$I2590="Electronico"),2,IF(R2590=1,VLOOKUP($C2590&amp;"|"&amp;$B2590&amp;"|"&amp;$D2590,Empresas!$C$6:$CC$92,$G2590+6+1,0),0))))</f>
        <v>0</v>
      </c>
      <c r="AJ2590" s="147">
        <f>IF(AND($I2590="Si",S2590=1),1,IF(AND($I2590="Fisico",S2590=1),1,IF(AND(S2590=1,$I2590="Electronico"),2,IF(S2590=1,VLOOKUP($C2590&amp;"|"&amp;$B2590&amp;"|"&amp;$D2590,Empresas!$C$6:$CC$92,$G2590+6+1,0),0))))</f>
        <v>0</v>
      </c>
      <c r="AK2590" s="147">
        <f>IF(AND($I2590="Si",T2590=1),1,IF(AND($I2590="Fisico",T2590=1),1,IF(AND(T2590=1,$I2590="Electronico"),2,IF(T2590=1,VLOOKUP($C2590&amp;"|"&amp;$B2590&amp;"|"&amp;$D2590,Empresas!$C$6:$CC$92,$G2590+6+1,0),0))))</f>
        <v>0</v>
      </c>
      <c r="AL2590" s="147">
        <f>IF(AND($I2590="Si",U2590=1),1,IF(AND($I2590="Fisico",U2590=1),1,IF(AND(U2590=1,$I2590="Electronico"),2,IF(U2590=1,VLOOKUP($C2590&amp;"|"&amp;$B2590&amp;"|"&amp;$D2590,Empresas!$C$6:$CC$92,$G2590+6+1,0),0))))</f>
        <v>0</v>
      </c>
      <c r="AM2590" s="149">
        <f t="shared" si="422"/>
        <v>0</v>
      </c>
      <c r="AN2590" s="149">
        <f t="shared" si="423"/>
        <v>0</v>
      </c>
      <c r="AO2590" s="152">
        <f t="shared" si="424"/>
        <v>0</v>
      </c>
    </row>
    <row r="2591" spans="1:41" x14ac:dyDescent="0.25">
      <c r="A2591" s="143" t="str">
        <f>VLOOKUP(D2591,Empresas!$D$7:$F$91,3,0)</f>
        <v>Omar</v>
      </c>
      <c r="B2591" s="144" t="str">
        <f>VLOOKUP(D2591,Empresas!$D$7:$G$91,4,0)</f>
        <v>Jhony</v>
      </c>
      <c r="C2591" s="144" t="s">
        <v>544</v>
      </c>
      <c r="D2591" s="144" t="s">
        <v>494</v>
      </c>
      <c r="E2591" s="144" t="str">
        <f>VLOOKUP(D2591,Empresas!$D$7:$E$92,2,0)</f>
        <v>ADMINISTRADORA GARCILASO S.A.C.</v>
      </c>
      <c r="F2591" s="146" t="s">
        <v>191</v>
      </c>
      <c r="G2591" s="145">
        <f t="shared" si="426"/>
        <v>70</v>
      </c>
      <c r="H2591" s="145" t="str">
        <f>VLOOKUP(D2591,Empresas!$D$6:$L$92,7,0)</f>
        <v>Mensual</v>
      </c>
      <c r="I2591" s="144" t="str">
        <f>VLOOKUP(VLOOKUP(D2591&amp;"|"&amp;B2591,Empresas!$I$7:$CB$92,G2591,0),Tablas!$A$13:$B$14,2,0)</f>
        <v>No</v>
      </c>
      <c r="J2591" s="78"/>
      <c r="K2591" s="78"/>
      <c r="L2591" s="78"/>
      <c r="M2591" s="78"/>
      <c r="N2591" s="78"/>
      <c r="O2591" s="78"/>
      <c r="P2591" s="78"/>
      <c r="Q2591" s="78"/>
      <c r="R2591" s="78"/>
      <c r="S2591" s="78"/>
      <c r="T2591" s="78"/>
      <c r="U2591" s="78"/>
      <c r="V2591" s="78" t="str">
        <f>VLOOKUP(D2591,Empresas!$D$7:$CF$91,81,0)</f>
        <v>A</v>
      </c>
      <c r="W2591" s="78" t="str">
        <f>VLOOKUP(D2591,Empresas!$D$7:$M$91,10,0)</f>
        <v>Mype</v>
      </c>
      <c r="X2591" s="69" t="str">
        <f t="shared" si="420"/>
        <v>NO</v>
      </c>
      <c r="Y2591" s="153" t="str">
        <f t="shared" si="421"/>
        <v>No aplica</v>
      </c>
      <c r="Z2591" s="147">
        <f>IF(Y2591="No aplica",0,IF(I2591="no",0,IF(I2591="No aplica",0,IF(I2591="Si",1,IF(I2591="Fisico",1,IF(I2591="Electronico",2,VLOOKUP(C2591&amp;"|"&amp;B2591&amp;"|"&amp;D2591,Empresas!$C$6:$CC$92,G2591+6+1,0)))))))</f>
        <v>0</v>
      </c>
      <c r="AA2591" s="147">
        <f>IF(AND($I2591="Si",J2591=1),1,IF(AND($I2591="Fisico",J2591=1),1,IF(AND(J2591=1,$I2591="Electronico"),2,IF(J2591=1,VLOOKUP($C2591&amp;"|"&amp;$B2591&amp;"|"&amp;$D2591,Empresas!$C$6:$CC$92,$G2591+6+1,0),0))))</f>
        <v>0</v>
      </c>
      <c r="AB2591" s="147">
        <f>IF(AND($I2591="Si",K2591=1),1,IF(AND($I2591="Fisico",K2591=1),1,IF(AND(K2591=1,$I2591="Electronico"),2,IF(K2591=1,VLOOKUP($C2591&amp;"|"&amp;$B2591&amp;"|"&amp;$D2591,Empresas!$C$6:$CC$92,$G2591+6+1,0),0))))</f>
        <v>0</v>
      </c>
      <c r="AC2591" s="147">
        <f>IF(AND($I2591="Si",L2591=1),1,IF(AND($I2591="Fisico",L2591=1),1,IF(AND(L2591=1,$I2591="Electronico"),2,IF(L2591=1,VLOOKUP($C2591&amp;"|"&amp;$B2591&amp;"|"&amp;$D2591,Empresas!$C$6:$CC$92,$G2591+6+1,0),0))))</f>
        <v>0</v>
      </c>
      <c r="AD2591" s="147">
        <f>IF(AND($I2591="Si",M2591=1),1,IF(AND($I2591="Fisico",M2591=1),1,IF(AND(M2591=1,$I2591="Electronico"),2,IF(M2591=1,VLOOKUP($C2591&amp;"|"&amp;$B2591&amp;"|"&amp;$D2591,Empresas!$C$6:$CC$92,$G2591+6+1,0),0))))</f>
        <v>0</v>
      </c>
      <c r="AE2591" s="147">
        <f>IF(AND($I2591="Si",N2591=1),1,IF(AND($I2591="Fisico",N2591=1),1,IF(AND(N2591=1,$I2591="Electronico"),2,IF(N2591=1,VLOOKUP($C2591&amp;"|"&amp;$B2591&amp;"|"&amp;$D2591,Empresas!$C$6:$CC$92,$G2591+6+1,0),0))))</f>
        <v>0</v>
      </c>
      <c r="AF2591" s="147">
        <f>IF(AND($I2591="Si",O2591=1),1,IF(AND($I2591="Fisico",O2591=1),1,IF(AND(O2591=1,$I2591="Electronico"),2,IF(O2591=1,VLOOKUP($C2591&amp;"|"&amp;$B2591&amp;"|"&amp;$D2591,Empresas!$C$6:$CC$92,$G2591+6+1,0),0))))</f>
        <v>0</v>
      </c>
      <c r="AG2591" s="147">
        <f>IF(AND($I2591="Si",P2591=1),1,IF(AND($I2591="Fisico",P2591=1),1,IF(AND(P2591=1,$I2591="Electronico"),2,IF(P2591=1,VLOOKUP($C2591&amp;"|"&amp;$B2591&amp;"|"&amp;$D2591,Empresas!$C$6:$CC$92,$G2591+6+1,0),0))))</f>
        <v>0</v>
      </c>
      <c r="AH2591" s="147">
        <f>IF(AND($I2591="Si",Q2591=1),1,IF(AND($I2591="Fisico",Q2591=1),1,IF(AND(Q2591=1,$I2591="Electronico"),2,IF(Q2591=1,VLOOKUP($C2591&amp;"|"&amp;$B2591&amp;"|"&amp;$D2591,Empresas!$C$6:$CC$92,$G2591+6+1,0),0))))</f>
        <v>0</v>
      </c>
      <c r="AI2591" s="147">
        <f>IF(AND($I2591="Si",R2591=1),1,IF(AND($I2591="Fisico",R2591=1),1,IF(AND(R2591=1,$I2591="Electronico"),2,IF(R2591=1,VLOOKUP($C2591&amp;"|"&amp;$B2591&amp;"|"&amp;$D2591,Empresas!$C$6:$CC$92,$G2591+6+1,0),0))))</f>
        <v>0</v>
      </c>
      <c r="AJ2591" s="147">
        <f>IF(AND($I2591="Si",S2591=1),1,IF(AND($I2591="Fisico",S2591=1),1,IF(AND(S2591=1,$I2591="Electronico"),2,IF(S2591=1,VLOOKUP($C2591&amp;"|"&amp;$B2591&amp;"|"&amp;$D2591,Empresas!$C$6:$CC$92,$G2591+6+1,0),0))))</f>
        <v>0</v>
      </c>
      <c r="AK2591" s="147">
        <f>IF(AND($I2591="Si",T2591=1),1,IF(AND($I2591="Fisico",T2591=1),1,IF(AND(T2591=1,$I2591="Electronico"),2,IF(T2591=1,VLOOKUP($C2591&amp;"|"&amp;$B2591&amp;"|"&amp;$D2591,Empresas!$C$6:$CC$92,$G2591+6+1,0),0))))</f>
        <v>0</v>
      </c>
      <c r="AL2591" s="147">
        <f>IF(AND($I2591="Si",U2591=1),1,IF(AND($I2591="Fisico",U2591=1),1,IF(AND(U2591=1,$I2591="Electronico"),2,IF(U2591=1,VLOOKUP($C2591&amp;"|"&amp;$B2591&amp;"|"&amp;$D2591,Empresas!$C$6:$CC$92,$G2591+6+1,0),0))))</f>
        <v>0</v>
      </c>
      <c r="AM2591" s="149">
        <f t="shared" si="422"/>
        <v>0</v>
      </c>
      <c r="AN2591" s="149">
        <f t="shared" si="423"/>
        <v>0</v>
      </c>
      <c r="AO2591" s="152">
        <f t="shared" si="424"/>
        <v>0</v>
      </c>
    </row>
    <row r="2592" spans="1:41" x14ac:dyDescent="0.25">
      <c r="A2592" s="143" t="str">
        <f>VLOOKUP(D2592,Empresas!$D$7:$F$91,3,0)</f>
        <v>Omar</v>
      </c>
      <c r="B2592" s="144" t="str">
        <f>VLOOKUP(D2592,Empresas!$D$7:$G$91,4,0)</f>
        <v>Jhony</v>
      </c>
      <c r="C2592" s="144" t="s">
        <v>544</v>
      </c>
      <c r="D2592" s="144" t="s">
        <v>494</v>
      </c>
      <c r="E2592" s="144" t="str">
        <f>VLOOKUP(D2592,Empresas!$D$7:$E$92,2,0)</f>
        <v>ADMINISTRADORA GARCILASO S.A.C.</v>
      </c>
      <c r="F2592" s="144" t="s">
        <v>192</v>
      </c>
      <c r="G2592" s="145">
        <f t="shared" si="426"/>
        <v>71</v>
      </c>
      <c r="H2592" s="145" t="str">
        <f>VLOOKUP(D2592,Empresas!$D$6:$L$92,7,0)</f>
        <v>Mensual</v>
      </c>
      <c r="I2592" s="144" t="str">
        <f>VLOOKUP(VLOOKUP(D2592&amp;"|"&amp;B2592,Empresas!$I$7:$CB$92,G2592,0),Tablas!$A$13:$B$14,2,0)</f>
        <v>No</v>
      </c>
      <c r="J2592" s="78"/>
      <c r="K2592" s="78"/>
      <c r="L2592" s="78"/>
      <c r="M2592" s="78"/>
      <c r="N2592" s="78"/>
      <c r="O2592" s="78"/>
      <c r="P2592" s="78"/>
      <c r="Q2592" s="78"/>
      <c r="R2592" s="78"/>
      <c r="S2592" s="78"/>
      <c r="T2592" s="78"/>
      <c r="U2592" s="78"/>
      <c r="V2592" s="78" t="str">
        <f>VLOOKUP(D2592,Empresas!$D$7:$CF$91,81,0)</f>
        <v>A</v>
      </c>
      <c r="W2592" s="78" t="str">
        <f>VLOOKUP(D2592,Empresas!$D$7:$M$91,10,0)</f>
        <v>Mype</v>
      </c>
      <c r="X2592" s="69" t="str">
        <f t="shared" si="420"/>
        <v>NO</v>
      </c>
      <c r="Y2592" s="153" t="str">
        <f t="shared" si="421"/>
        <v>No aplica</v>
      </c>
      <c r="Z2592" s="147">
        <f>IF(Y2592="No aplica",0,IF(I2592="no",0,IF(I2592="No aplica",0,IF(I2592="Si",1,IF(I2592="Fisico",1,IF(I2592="Electronico",2,VLOOKUP(C2592&amp;"|"&amp;B2592&amp;"|"&amp;D2592,Empresas!$C$6:$CC$92,G2592+6+1,0)))))))</f>
        <v>0</v>
      </c>
      <c r="AA2592" s="147">
        <f>IF(AND($I2592="Si",J2592=1),1,IF(AND($I2592="Fisico",J2592=1),1,IF(AND(J2592=1,$I2592="Electronico"),2,IF(J2592=1,VLOOKUP($C2592&amp;"|"&amp;$B2592&amp;"|"&amp;$D2592,Empresas!$C$6:$CC$92,$G2592+6+1,0),0))))</f>
        <v>0</v>
      </c>
      <c r="AB2592" s="147">
        <f>IF(AND($I2592="Si",K2592=1),1,IF(AND($I2592="Fisico",K2592=1),1,IF(AND(K2592=1,$I2592="Electronico"),2,IF(K2592=1,VLOOKUP($C2592&amp;"|"&amp;$B2592&amp;"|"&amp;$D2592,Empresas!$C$6:$CC$92,$G2592+6+1,0),0))))</f>
        <v>0</v>
      </c>
      <c r="AC2592" s="147">
        <f>IF(AND($I2592="Si",L2592=1),1,IF(AND($I2592="Fisico",L2592=1),1,IF(AND(L2592=1,$I2592="Electronico"),2,IF(L2592=1,VLOOKUP($C2592&amp;"|"&amp;$B2592&amp;"|"&amp;$D2592,Empresas!$C$6:$CC$92,$G2592+6+1,0),0))))</f>
        <v>0</v>
      </c>
      <c r="AD2592" s="147">
        <f>IF(AND($I2592="Si",M2592=1),1,IF(AND($I2592="Fisico",M2592=1),1,IF(AND(M2592=1,$I2592="Electronico"),2,IF(M2592=1,VLOOKUP($C2592&amp;"|"&amp;$B2592&amp;"|"&amp;$D2592,Empresas!$C$6:$CC$92,$G2592+6+1,0),0))))</f>
        <v>0</v>
      </c>
      <c r="AE2592" s="147">
        <f>IF(AND($I2592="Si",N2592=1),1,IF(AND($I2592="Fisico",N2592=1),1,IF(AND(N2592=1,$I2592="Electronico"),2,IF(N2592=1,VLOOKUP($C2592&amp;"|"&amp;$B2592&amp;"|"&amp;$D2592,Empresas!$C$6:$CC$92,$G2592+6+1,0),0))))</f>
        <v>0</v>
      </c>
      <c r="AF2592" s="147">
        <f>IF(AND($I2592="Si",O2592=1),1,IF(AND($I2592="Fisico",O2592=1),1,IF(AND(O2592=1,$I2592="Electronico"),2,IF(O2592=1,VLOOKUP($C2592&amp;"|"&amp;$B2592&amp;"|"&amp;$D2592,Empresas!$C$6:$CC$92,$G2592+6+1,0),0))))</f>
        <v>0</v>
      </c>
      <c r="AG2592" s="147">
        <f>IF(AND($I2592="Si",P2592=1),1,IF(AND($I2592="Fisico",P2592=1),1,IF(AND(P2592=1,$I2592="Electronico"),2,IF(P2592=1,VLOOKUP($C2592&amp;"|"&amp;$B2592&amp;"|"&amp;$D2592,Empresas!$C$6:$CC$92,$G2592+6+1,0),0))))</f>
        <v>0</v>
      </c>
      <c r="AH2592" s="147">
        <f>IF(AND($I2592="Si",Q2592=1),1,IF(AND($I2592="Fisico",Q2592=1),1,IF(AND(Q2592=1,$I2592="Electronico"),2,IF(Q2592=1,VLOOKUP($C2592&amp;"|"&amp;$B2592&amp;"|"&amp;$D2592,Empresas!$C$6:$CC$92,$G2592+6+1,0),0))))</f>
        <v>0</v>
      </c>
      <c r="AI2592" s="147">
        <f>IF(AND($I2592="Si",R2592=1),1,IF(AND($I2592="Fisico",R2592=1),1,IF(AND(R2592=1,$I2592="Electronico"),2,IF(R2592=1,VLOOKUP($C2592&amp;"|"&amp;$B2592&amp;"|"&amp;$D2592,Empresas!$C$6:$CC$92,$G2592+6+1,0),0))))</f>
        <v>0</v>
      </c>
      <c r="AJ2592" s="147">
        <f>IF(AND($I2592="Si",S2592=1),1,IF(AND($I2592="Fisico",S2592=1),1,IF(AND(S2592=1,$I2592="Electronico"),2,IF(S2592=1,VLOOKUP($C2592&amp;"|"&amp;$B2592&amp;"|"&amp;$D2592,Empresas!$C$6:$CC$92,$G2592+6+1,0),0))))</f>
        <v>0</v>
      </c>
      <c r="AK2592" s="147">
        <f>IF(AND($I2592="Si",T2592=1),1,IF(AND($I2592="Fisico",T2592=1),1,IF(AND(T2592=1,$I2592="Electronico"),2,IF(T2592=1,VLOOKUP($C2592&amp;"|"&amp;$B2592&amp;"|"&amp;$D2592,Empresas!$C$6:$CC$92,$G2592+6+1,0),0))))</f>
        <v>0</v>
      </c>
      <c r="AL2592" s="147">
        <f>IF(AND($I2592="Si",U2592=1),1,IF(AND($I2592="Fisico",U2592=1),1,IF(AND(U2592=1,$I2592="Electronico"),2,IF(U2592=1,VLOOKUP($C2592&amp;"|"&amp;$B2592&amp;"|"&amp;$D2592,Empresas!$C$6:$CC$92,$G2592+6+1,0),0))))</f>
        <v>0</v>
      </c>
      <c r="AM2592" s="149">
        <f t="shared" si="422"/>
        <v>0</v>
      </c>
      <c r="AN2592" s="149">
        <f t="shared" si="423"/>
        <v>0</v>
      </c>
      <c r="AO2592" s="152">
        <f t="shared" si="424"/>
        <v>0</v>
      </c>
    </row>
    <row r="2593" spans="1:41" x14ac:dyDescent="0.25">
      <c r="A2593" s="137" t="str">
        <f>VLOOKUP(D2593,Empresas!$D$7:$F$91,3,0)</f>
        <v>Yulisa</v>
      </c>
      <c r="B2593" s="138" t="str">
        <f>VLOOKUP(D2593,Empresas!$D$7:$G$91,4,0)</f>
        <v>Lorenzo</v>
      </c>
      <c r="C2593" s="138" t="s">
        <v>544</v>
      </c>
      <c r="D2593" s="138" t="s">
        <v>496</v>
      </c>
      <c r="E2593" s="138" t="str">
        <f>VLOOKUP(D2593,Empresas!$D$7:$E$92,2,0)</f>
        <v>LA RAMADITA S.A.C.</v>
      </c>
      <c r="F2593" s="138" t="s">
        <v>158</v>
      </c>
      <c r="G2593" s="139">
        <f>+Empresas!$O$2</f>
        <v>7</v>
      </c>
      <c r="H2593" s="139" t="str">
        <f>VLOOKUP(D2593,Empresas!$D$6:$L$92,7,0)</f>
        <v>Trimestral</v>
      </c>
      <c r="I2593" s="138" t="str">
        <f>VLOOKUP(VLOOKUP(D2593&amp;"|"&amp;B2593,Empresas!$I$7:$CB$92,G2593,0),Tablas!$A$3:$B$5,2,0)</f>
        <v>Solo analisis</v>
      </c>
      <c r="J2593" s="78">
        <v>2</v>
      </c>
      <c r="K2593" s="78">
        <v>2</v>
      </c>
      <c r="L2593" s="78">
        <v>2</v>
      </c>
      <c r="M2593" s="78">
        <v>2</v>
      </c>
      <c r="N2593" s="78">
        <v>2</v>
      </c>
      <c r="O2593" s="78">
        <v>2</v>
      </c>
      <c r="P2593" s="78">
        <v>2</v>
      </c>
      <c r="Q2593" s="78">
        <v>2</v>
      </c>
      <c r="R2593" s="78"/>
      <c r="S2593" s="78"/>
      <c r="T2593" s="78"/>
      <c r="U2593" s="78"/>
      <c r="V2593" s="78" t="str">
        <f>VLOOKUP(D2593,Empresas!$D$7:$CF$91,81,0)</f>
        <v>B</v>
      </c>
      <c r="W2593" s="78" t="str">
        <f>VLOOKUP(D2593,Empresas!$D$7:$M$91,10,0)</f>
        <v>Agrario</v>
      </c>
      <c r="X2593" s="69" t="str">
        <f t="shared" si="420"/>
        <v>SI</v>
      </c>
      <c r="Y2593" s="153" t="str">
        <f t="shared" si="421"/>
        <v>Si aplica</v>
      </c>
      <c r="Z2593" s="147">
        <f>IF(Y2593="No aplica",0,IF(I2593="no",0,IF(I2593="No aplica",0,IF(I2593="Si",1,IF(I2593="Fisico",1,IF(I2593="Electronico",2,VLOOKUP(C2593&amp;"|"&amp;B2593&amp;"|"&amp;D2593,Empresas!$C$6:$CC$92,G2593+6+1,0)))))))</f>
        <v>0.5</v>
      </c>
      <c r="AA2593" s="147">
        <f>IF(AND($I2593="Si",J2593=1),1,IF(AND($I2593="Fisico",J2593=1),1,IF(AND(J2593=1,$I2593="Electronico"),2,IF(J2593=1,VLOOKUP($C2593&amp;"|"&amp;$B2593&amp;"|"&amp;$D2593,Empresas!$C$6:$CC$92,$G2593+6+1,0),0))))</f>
        <v>0</v>
      </c>
      <c r="AB2593" s="147">
        <f>IF(AND($I2593="Si",K2593=1),1,IF(AND($I2593="Fisico",K2593=1),1,IF(AND(K2593=1,$I2593="Electronico"),2,IF(K2593=1,VLOOKUP($C2593&amp;"|"&amp;$B2593&amp;"|"&amp;$D2593,Empresas!$C$6:$CC$92,$G2593+6+1,0),0))))</f>
        <v>0</v>
      </c>
      <c r="AC2593" s="147">
        <f>IF(AND($I2593="Si",L2593=1),1,IF(AND($I2593="Fisico",L2593=1),1,IF(AND(L2593=1,$I2593="Electronico"),2,IF(L2593=1,VLOOKUP($C2593&amp;"|"&amp;$B2593&amp;"|"&amp;$D2593,Empresas!$C$6:$CC$92,$G2593+6+1,0),0))))</f>
        <v>0</v>
      </c>
      <c r="AD2593" s="147">
        <f>IF(AND($I2593="Si",M2593=1),1,IF(AND($I2593="Fisico",M2593=1),1,IF(AND(M2593=1,$I2593="Electronico"),2,IF(M2593=1,VLOOKUP($C2593&amp;"|"&amp;$B2593&amp;"|"&amp;$D2593,Empresas!$C$6:$CC$92,$G2593+6+1,0),0))))</f>
        <v>0</v>
      </c>
      <c r="AE2593" s="147">
        <f>IF(AND($I2593="Si",N2593=1),1,IF(AND($I2593="Fisico",N2593=1),1,IF(AND(N2593=1,$I2593="Electronico"),2,IF(N2593=1,VLOOKUP($C2593&amp;"|"&amp;$B2593&amp;"|"&amp;$D2593,Empresas!$C$6:$CC$92,$G2593+6+1,0),0))))</f>
        <v>0</v>
      </c>
      <c r="AF2593" s="147">
        <f>IF(AND($I2593="Si",O2593=1),1,IF(AND($I2593="Fisico",O2593=1),1,IF(AND(O2593=1,$I2593="Electronico"),2,IF(O2593=1,VLOOKUP($C2593&amp;"|"&amp;$B2593&amp;"|"&amp;$D2593,Empresas!$C$6:$CC$92,$G2593+6+1,0),0))))</f>
        <v>0</v>
      </c>
      <c r="AG2593" s="147">
        <f>IF(AND($I2593="Si",P2593=1),1,IF(AND($I2593="Fisico",P2593=1),1,IF(AND(P2593=1,$I2593="Electronico"),2,IF(P2593=1,VLOOKUP($C2593&amp;"|"&amp;$B2593&amp;"|"&amp;$D2593,Empresas!$C$6:$CC$92,$G2593+6+1,0),0))))</f>
        <v>0</v>
      </c>
      <c r="AH2593" s="147">
        <f>IF(AND($I2593="Si",Q2593=1),1,IF(AND($I2593="Fisico",Q2593=1),1,IF(AND(Q2593=1,$I2593="Electronico"),2,IF(Q2593=1,VLOOKUP($C2593&amp;"|"&amp;$B2593&amp;"|"&amp;$D2593,Empresas!$C$6:$CC$92,$G2593+6+1,0),0))))</f>
        <v>0</v>
      </c>
      <c r="AI2593" s="147">
        <f>IF(AND($I2593="Si",R2593=1),1,IF(AND($I2593="Fisico",R2593=1),1,IF(AND(R2593=1,$I2593="Electronico"),2,IF(R2593=1,VLOOKUP($C2593&amp;"|"&amp;$B2593&amp;"|"&amp;$D2593,Empresas!$C$6:$CC$92,$G2593+6+1,0),0))))</f>
        <v>0</v>
      </c>
      <c r="AJ2593" s="147">
        <f>IF(AND($I2593="Si",S2593=1),1,IF(AND($I2593="Fisico",S2593=1),1,IF(AND(S2593=1,$I2593="Electronico"),2,IF(S2593=1,VLOOKUP($C2593&amp;"|"&amp;$B2593&amp;"|"&amp;$D2593,Empresas!$C$6:$CC$92,$G2593+6+1,0),0))))</f>
        <v>0</v>
      </c>
      <c r="AK2593" s="147">
        <f>IF(AND($I2593="Si",T2593=1),1,IF(AND($I2593="Fisico",T2593=1),1,IF(AND(T2593=1,$I2593="Electronico"),2,IF(T2593=1,VLOOKUP($C2593&amp;"|"&amp;$B2593&amp;"|"&amp;$D2593,Empresas!$C$6:$CC$92,$G2593+6+1,0),0))))</f>
        <v>0</v>
      </c>
      <c r="AL2593" s="147">
        <f>IF(AND($I2593="Si",U2593=1),1,IF(AND($I2593="Fisico",U2593=1),1,IF(AND(U2593=1,$I2593="Electronico"),2,IF(U2593=1,VLOOKUP($C2593&amp;"|"&amp;$B2593&amp;"|"&amp;$D2593,Empresas!$C$6:$CC$92,$G2593+6+1,0),0))))</f>
        <v>0</v>
      </c>
      <c r="AM2593" s="149">
        <f t="shared" si="422"/>
        <v>0</v>
      </c>
      <c r="AN2593" s="149">
        <f t="shared" si="423"/>
        <v>4</v>
      </c>
      <c r="AO2593" s="152">
        <f t="shared" si="424"/>
        <v>0</v>
      </c>
    </row>
    <row r="2594" spans="1:41" x14ac:dyDescent="0.25">
      <c r="A2594" s="137" t="str">
        <f>VLOOKUP(D2594,Empresas!$D$7:$F$91,3,0)</f>
        <v>Yulisa</v>
      </c>
      <c r="B2594" s="138" t="str">
        <f>VLOOKUP(D2594,Empresas!$D$7:$G$91,4,0)</f>
        <v>Lorenzo</v>
      </c>
      <c r="C2594" s="138" t="s">
        <v>544</v>
      </c>
      <c r="D2594" s="138" t="s">
        <v>496</v>
      </c>
      <c r="E2594" s="138" t="str">
        <f>VLOOKUP(D2594,Empresas!$D$7:$E$92,2,0)</f>
        <v>LA RAMADITA S.A.C.</v>
      </c>
      <c r="F2594" s="138" t="s">
        <v>159</v>
      </c>
      <c r="G2594" s="139">
        <f>+G2593+3</f>
        <v>10</v>
      </c>
      <c r="H2594" s="139" t="str">
        <f>VLOOKUP(D2594,Empresas!$D$6:$L$92,7,0)</f>
        <v>Trimestral</v>
      </c>
      <c r="I2594" s="138" t="str">
        <f>VLOOKUP(VLOOKUP(D2594&amp;"|"&amp;B2594,Empresas!$I$7:$CB$92,G2594,0),Tablas!$A$3:$B$5,2,0)</f>
        <v>Solo analisis</v>
      </c>
      <c r="J2594" s="78">
        <v>2</v>
      </c>
      <c r="K2594" s="78">
        <v>2</v>
      </c>
      <c r="L2594" s="78">
        <v>2</v>
      </c>
      <c r="M2594" s="78">
        <v>2</v>
      </c>
      <c r="N2594" s="78">
        <v>2</v>
      </c>
      <c r="O2594" s="78">
        <v>2</v>
      </c>
      <c r="P2594" s="78">
        <v>2</v>
      </c>
      <c r="Q2594" s="78">
        <v>2</v>
      </c>
      <c r="R2594" s="78"/>
      <c r="S2594" s="78"/>
      <c r="T2594" s="78"/>
      <c r="U2594" s="78"/>
      <c r="V2594" s="78" t="str">
        <f>VLOOKUP(D2594,Empresas!$D$7:$CF$91,81,0)</f>
        <v>B</v>
      </c>
      <c r="W2594" s="78" t="str">
        <f>VLOOKUP(D2594,Empresas!$D$7:$M$91,10,0)</f>
        <v>Agrario</v>
      </c>
      <c r="X2594" s="69" t="str">
        <f t="shared" si="420"/>
        <v>SI</v>
      </c>
      <c r="Y2594" s="153" t="str">
        <f t="shared" si="421"/>
        <v>Si aplica</v>
      </c>
      <c r="Z2594" s="147">
        <f>IF(Y2594="No aplica",0,IF(I2594="no",0,IF(I2594="No aplica",0,IF(I2594="Si",1,IF(I2594="Fisico",1,IF(I2594="Electronico",2,VLOOKUP(C2594&amp;"|"&amp;B2594&amp;"|"&amp;D2594,Empresas!$C$6:$CC$92,G2594+6+1,0)))))))</f>
        <v>0.5</v>
      </c>
      <c r="AA2594" s="147">
        <f>IF(AND($I2594="Si",J2594=1),1,IF(AND($I2594="Fisico",J2594=1),1,IF(AND(J2594=1,$I2594="Electronico"),2,IF(J2594=1,VLOOKUP($C2594&amp;"|"&amp;$B2594&amp;"|"&amp;$D2594,Empresas!$C$6:$CC$92,$G2594+6+1,0),0))))</f>
        <v>0</v>
      </c>
      <c r="AB2594" s="147">
        <f>IF(AND($I2594="Si",K2594=1),1,IF(AND($I2594="Fisico",K2594=1),1,IF(AND(K2594=1,$I2594="Electronico"),2,IF(K2594=1,VLOOKUP($C2594&amp;"|"&amp;$B2594&amp;"|"&amp;$D2594,Empresas!$C$6:$CC$92,$G2594+6+1,0),0))))</f>
        <v>0</v>
      </c>
      <c r="AC2594" s="147">
        <f>IF(AND($I2594="Si",L2594=1),1,IF(AND($I2594="Fisico",L2594=1),1,IF(AND(L2594=1,$I2594="Electronico"),2,IF(L2594=1,VLOOKUP($C2594&amp;"|"&amp;$B2594&amp;"|"&amp;$D2594,Empresas!$C$6:$CC$92,$G2594+6+1,0),0))))</f>
        <v>0</v>
      </c>
      <c r="AD2594" s="147">
        <f>IF(AND($I2594="Si",M2594=1),1,IF(AND($I2594="Fisico",M2594=1),1,IF(AND(M2594=1,$I2594="Electronico"),2,IF(M2594=1,VLOOKUP($C2594&amp;"|"&amp;$B2594&amp;"|"&amp;$D2594,Empresas!$C$6:$CC$92,$G2594+6+1,0),0))))</f>
        <v>0</v>
      </c>
      <c r="AE2594" s="147">
        <f>IF(AND($I2594="Si",N2594=1),1,IF(AND($I2594="Fisico",N2594=1),1,IF(AND(N2594=1,$I2594="Electronico"),2,IF(N2594=1,VLOOKUP($C2594&amp;"|"&amp;$B2594&amp;"|"&amp;$D2594,Empresas!$C$6:$CC$92,$G2594+6+1,0),0))))</f>
        <v>0</v>
      </c>
      <c r="AF2594" s="147">
        <f>IF(AND($I2594="Si",O2594=1),1,IF(AND($I2594="Fisico",O2594=1),1,IF(AND(O2594=1,$I2594="Electronico"),2,IF(O2594=1,VLOOKUP($C2594&amp;"|"&amp;$B2594&amp;"|"&amp;$D2594,Empresas!$C$6:$CC$92,$G2594+6+1,0),0))))</f>
        <v>0</v>
      </c>
      <c r="AG2594" s="147">
        <f>IF(AND($I2594="Si",P2594=1),1,IF(AND($I2594="Fisico",P2594=1),1,IF(AND(P2594=1,$I2594="Electronico"),2,IF(P2594=1,VLOOKUP($C2594&amp;"|"&amp;$B2594&amp;"|"&amp;$D2594,Empresas!$C$6:$CC$92,$G2594+6+1,0),0))))</f>
        <v>0</v>
      </c>
      <c r="AH2594" s="147">
        <f>IF(AND($I2594="Si",Q2594=1),1,IF(AND($I2594="Fisico",Q2594=1),1,IF(AND(Q2594=1,$I2594="Electronico"),2,IF(Q2594=1,VLOOKUP($C2594&amp;"|"&amp;$B2594&amp;"|"&amp;$D2594,Empresas!$C$6:$CC$92,$G2594+6+1,0),0))))</f>
        <v>0</v>
      </c>
      <c r="AI2594" s="147">
        <f>IF(AND($I2594="Si",R2594=1),1,IF(AND($I2594="Fisico",R2594=1),1,IF(AND(R2594=1,$I2594="Electronico"),2,IF(R2594=1,VLOOKUP($C2594&amp;"|"&amp;$B2594&amp;"|"&amp;$D2594,Empresas!$C$6:$CC$92,$G2594+6+1,0),0))))</f>
        <v>0</v>
      </c>
      <c r="AJ2594" s="147">
        <f>IF(AND($I2594="Si",S2594=1),1,IF(AND($I2594="Fisico",S2594=1),1,IF(AND(S2594=1,$I2594="Electronico"),2,IF(S2594=1,VLOOKUP($C2594&amp;"|"&amp;$B2594&amp;"|"&amp;$D2594,Empresas!$C$6:$CC$92,$G2594+6+1,0),0))))</f>
        <v>0</v>
      </c>
      <c r="AK2594" s="147">
        <f>IF(AND($I2594="Si",T2594=1),1,IF(AND($I2594="Fisico",T2594=1),1,IF(AND(T2594=1,$I2594="Electronico"),2,IF(T2594=1,VLOOKUP($C2594&amp;"|"&amp;$B2594&amp;"|"&amp;$D2594,Empresas!$C$6:$CC$92,$G2594+6+1,0),0))))</f>
        <v>0</v>
      </c>
      <c r="AL2594" s="147">
        <f>IF(AND($I2594="Si",U2594=1),1,IF(AND($I2594="Fisico",U2594=1),1,IF(AND(U2594=1,$I2594="Electronico"),2,IF(U2594=1,VLOOKUP($C2594&amp;"|"&amp;$B2594&amp;"|"&amp;$D2594,Empresas!$C$6:$CC$92,$G2594+6+1,0),0))))</f>
        <v>0</v>
      </c>
      <c r="AM2594" s="149">
        <f t="shared" si="422"/>
        <v>0</v>
      </c>
      <c r="AN2594" s="149">
        <f t="shared" si="423"/>
        <v>4</v>
      </c>
      <c r="AO2594" s="152">
        <f t="shared" si="424"/>
        <v>0</v>
      </c>
    </row>
    <row r="2595" spans="1:41" x14ac:dyDescent="0.25">
      <c r="A2595" s="137" t="str">
        <f>VLOOKUP(D2595,Empresas!$D$7:$F$91,3,0)</f>
        <v>Yulisa</v>
      </c>
      <c r="B2595" s="138" t="str">
        <f>VLOOKUP(D2595,Empresas!$D$7:$G$91,4,0)</f>
        <v>Lorenzo</v>
      </c>
      <c r="C2595" s="138" t="s">
        <v>544</v>
      </c>
      <c r="D2595" s="138" t="s">
        <v>496</v>
      </c>
      <c r="E2595" s="138" t="str">
        <f>VLOOKUP(D2595,Empresas!$D$7:$E$92,2,0)</f>
        <v>LA RAMADITA S.A.C.</v>
      </c>
      <c r="F2595" s="138" t="s">
        <v>160</v>
      </c>
      <c r="G2595" s="139">
        <f t="shared" ref="G2595:G2606" si="427">+G2594+3</f>
        <v>13</v>
      </c>
      <c r="H2595" s="139" t="str">
        <f>VLOOKUP(D2595,Empresas!$D$6:$L$92,7,0)</f>
        <v>Trimestral</v>
      </c>
      <c r="I2595" s="138" t="str">
        <f>VLOOKUP(VLOOKUP(D2595&amp;"|"&amp;B2595,Empresas!$I$7:$CB$92,G2595,0),Tablas!$A$3:$B$5,2,0)</f>
        <v>Solo analisis</v>
      </c>
      <c r="J2595" s="78">
        <v>2</v>
      </c>
      <c r="K2595" s="78">
        <v>2</v>
      </c>
      <c r="L2595" s="78">
        <v>2</v>
      </c>
      <c r="M2595" s="78">
        <v>2</v>
      </c>
      <c r="N2595" s="78">
        <v>2</v>
      </c>
      <c r="O2595" s="78">
        <v>2</v>
      </c>
      <c r="P2595" s="78">
        <v>2</v>
      </c>
      <c r="Q2595" s="78">
        <v>2</v>
      </c>
      <c r="R2595" s="78"/>
      <c r="S2595" s="78"/>
      <c r="T2595" s="78"/>
      <c r="U2595" s="78"/>
      <c r="V2595" s="78" t="str">
        <f>VLOOKUP(D2595,Empresas!$D$7:$CF$91,81,0)</f>
        <v>B</v>
      </c>
      <c r="W2595" s="78" t="str">
        <f>VLOOKUP(D2595,Empresas!$D$7:$M$91,10,0)</f>
        <v>Agrario</v>
      </c>
      <c r="X2595" s="69" t="str">
        <f t="shared" si="420"/>
        <v>SI</v>
      </c>
      <c r="Y2595" s="153" t="str">
        <f t="shared" si="421"/>
        <v>Si aplica</v>
      </c>
      <c r="Z2595" s="147">
        <f>IF(Y2595="No aplica",0,IF(I2595="no",0,IF(I2595="No aplica",0,IF(I2595="Si",1,IF(I2595="Fisico",1,IF(I2595="Electronico",2,VLOOKUP(C2595&amp;"|"&amp;B2595&amp;"|"&amp;D2595,Empresas!$C$6:$CC$92,G2595+6+1,0)))))))</f>
        <v>1</v>
      </c>
      <c r="AA2595" s="147">
        <f>IF(AND($I2595="Si",J2595=1),1,IF(AND($I2595="Fisico",J2595=1),1,IF(AND(J2595=1,$I2595="Electronico"),2,IF(J2595=1,VLOOKUP($C2595&amp;"|"&amp;$B2595&amp;"|"&amp;$D2595,Empresas!$C$6:$CC$92,$G2595+6+1,0),0))))</f>
        <v>0</v>
      </c>
      <c r="AB2595" s="147">
        <f>IF(AND($I2595="Si",K2595=1),1,IF(AND($I2595="Fisico",K2595=1),1,IF(AND(K2595=1,$I2595="Electronico"),2,IF(K2595=1,VLOOKUP($C2595&amp;"|"&amp;$B2595&amp;"|"&amp;$D2595,Empresas!$C$6:$CC$92,$G2595+6+1,0),0))))</f>
        <v>0</v>
      </c>
      <c r="AC2595" s="147">
        <f>IF(AND($I2595="Si",L2595=1),1,IF(AND($I2595="Fisico",L2595=1),1,IF(AND(L2595=1,$I2595="Electronico"),2,IF(L2595=1,VLOOKUP($C2595&amp;"|"&amp;$B2595&amp;"|"&amp;$D2595,Empresas!$C$6:$CC$92,$G2595+6+1,0),0))))</f>
        <v>0</v>
      </c>
      <c r="AD2595" s="147">
        <f>IF(AND($I2595="Si",M2595=1),1,IF(AND($I2595="Fisico",M2595=1),1,IF(AND(M2595=1,$I2595="Electronico"),2,IF(M2595=1,VLOOKUP($C2595&amp;"|"&amp;$B2595&amp;"|"&amp;$D2595,Empresas!$C$6:$CC$92,$G2595+6+1,0),0))))</f>
        <v>0</v>
      </c>
      <c r="AE2595" s="147">
        <f>IF(AND($I2595="Si",N2595=1),1,IF(AND($I2595="Fisico",N2595=1),1,IF(AND(N2595=1,$I2595="Electronico"),2,IF(N2595=1,VLOOKUP($C2595&amp;"|"&amp;$B2595&amp;"|"&amp;$D2595,Empresas!$C$6:$CC$92,$G2595+6+1,0),0))))</f>
        <v>0</v>
      </c>
      <c r="AF2595" s="147">
        <f>IF(AND($I2595="Si",O2595=1),1,IF(AND($I2595="Fisico",O2595=1),1,IF(AND(O2595=1,$I2595="Electronico"),2,IF(O2595=1,VLOOKUP($C2595&amp;"|"&amp;$B2595&amp;"|"&amp;$D2595,Empresas!$C$6:$CC$92,$G2595+6+1,0),0))))</f>
        <v>0</v>
      </c>
      <c r="AG2595" s="147">
        <f>IF(AND($I2595="Si",P2595=1),1,IF(AND($I2595="Fisico",P2595=1),1,IF(AND(P2595=1,$I2595="Electronico"),2,IF(P2595=1,VLOOKUP($C2595&amp;"|"&amp;$B2595&amp;"|"&amp;$D2595,Empresas!$C$6:$CC$92,$G2595+6+1,0),0))))</f>
        <v>0</v>
      </c>
      <c r="AH2595" s="147">
        <f>IF(AND($I2595="Si",Q2595=1),1,IF(AND($I2595="Fisico",Q2595=1),1,IF(AND(Q2595=1,$I2595="Electronico"),2,IF(Q2595=1,VLOOKUP($C2595&amp;"|"&amp;$B2595&amp;"|"&amp;$D2595,Empresas!$C$6:$CC$92,$G2595+6+1,0),0))))</f>
        <v>0</v>
      </c>
      <c r="AI2595" s="147">
        <f>IF(AND($I2595="Si",R2595=1),1,IF(AND($I2595="Fisico",R2595=1),1,IF(AND(R2595=1,$I2595="Electronico"),2,IF(R2595=1,VLOOKUP($C2595&amp;"|"&amp;$B2595&amp;"|"&amp;$D2595,Empresas!$C$6:$CC$92,$G2595+6+1,0),0))))</f>
        <v>0</v>
      </c>
      <c r="AJ2595" s="147">
        <f>IF(AND($I2595="Si",S2595=1),1,IF(AND($I2595="Fisico",S2595=1),1,IF(AND(S2595=1,$I2595="Electronico"),2,IF(S2595=1,VLOOKUP($C2595&amp;"|"&amp;$B2595&amp;"|"&amp;$D2595,Empresas!$C$6:$CC$92,$G2595+6+1,0),0))))</f>
        <v>0</v>
      </c>
      <c r="AK2595" s="147">
        <f>IF(AND($I2595="Si",T2595=1),1,IF(AND($I2595="Fisico",T2595=1),1,IF(AND(T2595=1,$I2595="Electronico"),2,IF(T2595=1,VLOOKUP($C2595&amp;"|"&amp;$B2595&amp;"|"&amp;$D2595,Empresas!$C$6:$CC$92,$G2595+6+1,0),0))))</f>
        <v>0</v>
      </c>
      <c r="AL2595" s="147">
        <f>IF(AND($I2595="Si",U2595=1),1,IF(AND($I2595="Fisico",U2595=1),1,IF(AND(U2595=1,$I2595="Electronico"),2,IF(U2595=1,VLOOKUP($C2595&amp;"|"&amp;$B2595&amp;"|"&amp;$D2595,Empresas!$C$6:$CC$92,$G2595+6+1,0),0))))</f>
        <v>0</v>
      </c>
      <c r="AM2595" s="149">
        <f t="shared" si="422"/>
        <v>0</v>
      </c>
      <c r="AN2595" s="149">
        <f t="shared" si="423"/>
        <v>8</v>
      </c>
      <c r="AO2595" s="152">
        <f t="shared" si="424"/>
        <v>0</v>
      </c>
    </row>
    <row r="2596" spans="1:41" x14ac:dyDescent="0.25">
      <c r="A2596" s="137" t="str">
        <f>VLOOKUP(D2596,Empresas!$D$7:$F$91,3,0)</f>
        <v>Yulisa</v>
      </c>
      <c r="B2596" s="138" t="str">
        <f>VLOOKUP(D2596,Empresas!$D$7:$G$91,4,0)</f>
        <v>Lorenzo</v>
      </c>
      <c r="C2596" s="138" t="s">
        <v>544</v>
      </c>
      <c r="D2596" s="138" t="s">
        <v>496</v>
      </c>
      <c r="E2596" s="138" t="str">
        <f>VLOOKUP(D2596,Empresas!$D$7:$E$92,2,0)</f>
        <v>LA RAMADITA S.A.C.</v>
      </c>
      <c r="F2596" s="138" t="s">
        <v>161</v>
      </c>
      <c r="G2596" s="139">
        <f t="shared" si="427"/>
        <v>16</v>
      </c>
      <c r="H2596" s="139" t="str">
        <f>VLOOKUP(D2596,Empresas!$D$6:$L$92,7,0)</f>
        <v>Trimestral</v>
      </c>
      <c r="I2596" s="138" t="str">
        <f>VLOOKUP(VLOOKUP(D2596&amp;"|"&amp;B2596,Empresas!$I$7:$CB$92,G2596,0),Tablas!$A$3:$B$5,2,0)</f>
        <v>Solo analisis</v>
      </c>
      <c r="J2596" s="78">
        <v>2</v>
      </c>
      <c r="K2596" s="78">
        <v>2</v>
      </c>
      <c r="L2596" s="78">
        <v>2</v>
      </c>
      <c r="M2596" s="78">
        <v>2</v>
      </c>
      <c r="N2596" s="78">
        <v>2</v>
      </c>
      <c r="O2596" s="78">
        <v>2</v>
      </c>
      <c r="P2596" s="78">
        <v>2</v>
      </c>
      <c r="Q2596" s="78">
        <v>2</v>
      </c>
      <c r="R2596" s="78"/>
      <c r="S2596" s="78"/>
      <c r="T2596" s="78"/>
      <c r="U2596" s="78"/>
      <c r="V2596" s="78" t="str">
        <f>VLOOKUP(D2596,Empresas!$D$7:$CF$91,81,0)</f>
        <v>B</v>
      </c>
      <c r="W2596" s="78" t="str">
        <f>VLOOKUP(D2596,Empresas!$D$7:$M$91,10,0)</f>
        <v>Agrario</v>
      </c>
      <c r="X2596" s="69" t="str">
        <f t="shared" si="420"/>
        <v>SI</v>
      </c>
      <c r="Y2596" s="153" t="str">
        <f t="shared" si="421"/>
        <v>Si aplica</v>
      </c>
      <c r="Z2596" s="147">
        <f>IF(Y2596="No aplica",0,IF(I2596="no",0,IF(I2596="No aplica",0,IF(I2596="Si",1,IF(I2596="Fisico",1,IF(I2596="Electronico",2,VLOOKUP(C2596&amp;"|"&amp;B2596&amp;"|"&amp;D2596,Empresas!$C$6:$CC$92,G2596+6+1,0)))))))</f>
        <v>1</v>
      </c>
      <c r="AA2596" s="147">
        <f>IF(AND($I2596="Si",J2596=1),1,IF(AND($I2596="Fisico",J2596=1),1,IF(AND(J2596=1,$I2596="Electronico"),2,IF(J2596=1,VLOOKUP($C2596&amp;"|"&amp;$B2596&amp;"|"&amp;$D2596,Empresas!$C$6:$CC$92,$G2596+6+1,0),0))))</f>
        <v>0</v>
      </c>
      <c r="AB2596" s="147">
        <f>IF(AND($I2596="Si",K2596=1),1,IF(AND($I2596="Fisico",K2596=1),1,IF(AND(K2596=1,$I2596="Electronico"),2,IF(K2596=1,VLOOKUP($C2596&amp;"|"&amp;$B2596&amp;"|"&amp;$D2596,Empresas!$C$6:$CC$92,$G2596+6+1,0),0))))</f>
        <v>0</v>
      </c>
      <c r="AC2596" s="147">
        <f>IF(AND($I2596="Si",L2596=1),1,IF(AND($I2596="Fisico",L2596=1),1,IF(AND(L2596=1,$I2596="Electronico"),2,IF(L2596=1,VLOOKUP($C2596&amp;"|"&amp;$B2596&amp;"|"&amp;$D2596,Empresas!$C$6:$CC$92,$G2596+6+1,0),0))))</f>
        <v>0</v>
      </c>
      <c r="AD2596" s="147">
        <f>IF(AND($I2596="Si",M2596=1),1,IF(AND($I2596="Fisico",M2596=1),1,IF(AND(M2596=1,$I2596="Electronico"),2,IF(M2596=1,VLOOKUP($C2596&amp;"|"&amp;$B2596&amp;"|"&amp;$D2596,Empresas!$C$6:$CC$92,$G2596+6+1,0),0))))</f>
        <v>0</v>
      </c>
      <c r="AE2596" s="147">
        <f>IF(AND($I2596="Si",N2596=1),1,IF(AND($I2596="Fisico",N2596=1),1,IF(AND(N2596=1,$I2596="Electronico"),2,IF(N2596=1,VLOOKUP($C2596&amp;"|"&amp;$B2596&amp;"|"&amp;$D2596,Empresas!$C$6:$CC$92,$G2596+6+1,0),0))))</f>
        <v>0</v>
      </c>
      <c r="AF2596" s="147">
        <f>IF(AND($I2596="Si",O2596=1),1,IF(AND($I2596="Fisico",O2596=1),1,IF(AND(O2596=1,$I2596="Electronico"),2,IF(O2596=1,VLOOKUP($C2596&amp;"|"&amp;$B2596&amp;"|"&amp;$D2596,Empresas!$C$6:$CC$92,$G2596+6+1,0),0))))</f>
        <v>0</v>
      </c>
      <c r="AG2596" s="147">
        <f>IF(AND($I2596="Si",P2596=1),1,IF(AND($I2596="Fisico",P2596=1),1,IF(AND(P2596=1,$I2596="Electronico"),2,IF(P2596=1,VLOOKUP($C2596&amp;"|"&amp;$B2596&amp;"|"&amp;$D2596,Empresas!$C$6:$CC$92,$G2596+6+1,0),0))))</f>
        <v>0</v>
      </c>
      <c r="AH2596" s="147">
        <f>IF(AND($I2596="Si",Q2596=1),1,IF(AND($I2596="Fisico",Q2596=1),1,IF(AND(Q2596=1,$I2596="Electronico"),2,IF(Q2596=1,VLOOKUP($C2596&amp;"|"&amp;$B2596&amp;"|"&amp;$D2596,Empresas!$C$6:$CC$92,$G2596+6+1,0),0))))</f>
        <v>0</v>
      </c>
      <c r="AI2596" s="147">
        <f>IF(AND($I2596="Si",R2596=1),1,IF(AND($I2596="Fisico",R2596=1),1,IF(AND(R2596=1,$I2596="Electronico"),2,IF(R2596=1,VLOOKUP($C2596&amp;"|"&amp;$B2596&amp;"|"&amp;$D2596,Empresas!$C$6:$CC$92,$G2596+6+1,0),0))))</f>
        <v>0</v>
      </c>
      <c r="AJ2596" s="147">
        <f>IF(AND($I2596="Si",S2596=1),1,IF(AND($I2596="Fisico",S2596=1),1,IF(AND(S2596=1,$I2596="Electronico"),2,IF(S2596=1,VLOOKUP($C2596&amp;"|"&amp;$B2596&amp;"|"&amp;$D2596,Empresas!$C$6:$CC$92,$G2596+6+1,0),0))))</f>
        <v>0</v>
      </c>
      <c r="AK2596" s="147">
        <f>IF(AND($I2596="Si",T2596=1),1,IF(AND($I2596="Fisico",T2596=1),1,IF(AND(T2596=1,$I2596="Electronico"),2,IF(T2596=1,VLOOKUP($C2596&amp;"|"&amp;$B2596&amp;"|"&amp;$D2596,Empresas!$C$6:$CC$92,$G2596+6+1,0),0))))</f>
        <v>0</v>
      </c>
      <c r="AL2596" s="147">
        <f>IF(AND($I2596="Si",U2596=1),1,IF(AND($I2596="Fisico",U2596=1),1,IF(AND(U2596=1,$I2596="Electronico"),2,IF(U2596=1,VLOOKUP($C2596&amp;"|"&amp;$B2596&amp;"|"&amp;$D2596,Empresas!$C$6:$CC$92,$G2596+6+1,0),0))))</f>
        <v>0</v>
      </c>
      <c r="AM2596" s="149">
        <f t="shared" si="422"/>
        <v>0</v>
      </c>
      <c r="AN2596" s="149">
        <f t="shared" si="423"/>
        <v>8</v>
      </c>
      <c r="AO2596" s="152">
        <f t="shared" si="424"/>
        <v>0</v>
      </c>
    </row>
    <row r="2597" spans="1:41" x14ac:dyDescent="0.25">
      <c r="A2597" s="137" t="str">
        <f>VLOOKUP(D2597,Empresas!$D$7:$F$91,3,0)</f>
        <v>Yulisa</v>
      </c>
      <c r="B2597" s="138" t="str">
        <f>VLOOKUP(D2597,Empresas!$D$7:$G$91,4,0)</f>
        <v>Lorenzo</v>
      </c>
      <c r="C2597" s="138" t="s">
        <v>544</v>
      </c>
      <c r="D2597" s="138" t="s">
        <v>496</v>
      </c>
      <c r="E2597" s="138" t="str">
        <f>VLOOKUP(D2597,Empresas!$D$7:$E$92,2,0)</f>
        <v>LA RAMADITA S.A.C.</v>
      </c>
      <c r="F2597" s="138" t="s">
        <v>162</v>
      </c>
      <c r="G2597" s="139">
        <f t="shared" si="427"/>
        <v>19</v>
      </c>
      <c r="H2597" s="139" t="str">
        <f>VLOOKUP(D2597,Empresas!$D$6:$L$92,7,0)</f>
        <v>Trimestral</v>
      </c>
      <c r="I2597" s="138" t="str">
        <f>VLOOKUP(VLOOKUP(D2597&amp;"|"&amp;B2597,Empresas!$I$7:$CB$92,G2597,0),Tablas!$A$3:$B$5,2,0)</f>
        <v>No aplica</v>
      </c>
      <c r="J2597" s="78"/>
      <c r="K2597" s="78"/>
      <c r="L2597" s="78"/>
      <c r="M2597" s="78"/>
      <c r="N2597" s="78"/>
      <c r="O2597" s="78"/>
      <c r="P2597" s="78"/>
      <c r="Q2597" s="78"/>
      <c r="R2597" s="78"/>
      <c r="S2597" s="78"/>
      <c r="T2597" s="78"/>
      <c r="U2597" s="78"/>
      <c r="V2597" s="78" t="str">
        <f>VLOOKUP(D2597,Empresas!$D$7:$CF$91,81,0)</f>
        <v>B</v>
      </c>
      <c r="W2597" s="78" t="str">
        <f>VLOOKUP(D2597,Empresas!$D$7:$M$91,10,0)</f>
        <v>Agrario</v>
      </c>
      <c r="X2597" s="69" t="str">
        <f t="shared" si="420"/>
        <v>SI</v>
      </c>
      <c r="Y2597" s="153" t="str">
        <f t="shared" si="421"/>
        <v>No aplica</v>
      </c>
      <c r="Z2597" s="147">
        <f>IF(Y2597="No aplica",0,IF(I2597="no",0,IF(I2597="No aplica",0,IF(I2597="Si",1,IF(I2597="Fisico",1,IF(I2597="Electronico",2,VLOOKUP(C2597&amp;"|"&amp;B2597&amp;"|"&amp;D2597,Empresas!$C$6:$CC$92,G2597+6+1,0)))))))</f>
        <v>0</v>
      </c>
      <c r="AA2597" s="147">
        <f>IF(AND($I2597="Si",J2597=1),1,IF(AND($I2597="Fisico",J2597=1),1,IF(AND(J2597=1,$I2597="Electronico"),2,IF(J2597=1,VLOOKUP($C2597&amp;"|"&amp;$B2597&amp;"|"&amp;$D2597,Empresas!$C$6:$CC$92,$G2597+6+1,0),0))))</f>
        <v>0</v>
      </c>
      <c r="AB2597" s="147">
        <f>IF(AND($I2597="Si",K2597=1),1,IF(AND($I2597="Fisico",K2597=1),1,IF(AND(K2597=1,$I2597="Electronico"),2,IF(K2597=1,VLOOKUP($C2597&amp;"|"&amp;$B2597&amp;"|"&amp;$D2597,Empresas!$C$6:$CC$92,$G2597+6+1,0),0))))</f>
        <v>0</v>
      </c>
      <c r="AC2597" s="147">
        <f>IF(AND($I2597="Si",L2597=1),1,IF(AND($I2597="Fisico",L2597=1),1,IF(AND(L2597=1,$I2597="Electronico"),2,IF(L2597=1,VLOOKUP($C2597&amp;"|"&amp;$B2597&amp;"|"&amp;$D2597,Empresas!$C$6:$CC$92,$G2597+6+1,0),0))))</f>
        <v>0</v>
      </c>
      <c r="AD2597" s="147">
        <f>IF(AND($I2597="Si",M2597=1),1,IF(AND($I2597="Fisico",M2597=1),1,IF(AND(M2597=1,$I2597="Electronico"),2,IF(M2597=1,VLOOKUP($C2597&amp;"|"&amp;$B2597&amp;"|"&amp;$D2597,Empresas!$C$6:$CC$92,$G2597+6+1,0),0))))</f>
        <v>0</v>
      </c>
      <c r="AE2597" s="147">
        <f>IF(AND($I2597="Si",N2597=1),1,IF(AND($I2597="Fisico",N2597=1),1,IF(AND(N2597=1,$I2597="Electronico"),2,IF(N2597=1,VLOOKUP($C2597&amp;"|"&amp;$B2597&amp;"|"&amp;$D2597,Empresas!$C$6:$CC$92,$G2597+6+1,0),0))))</f>
        <v>0</v>
      </c>
      <c r="AF2597" s="147">
        <f>IF(AND($I2597="Si",O2597=1),1,IF(AND($I2597="Fisico",O2597=1),1,IF(AND(O2597=1,$I2597="Electronico"),2,IF(O2597=1,VLOOKUP($C2597&amp;"|"&amp;$B2597&amp;"|"&amp;$D2597,Empresas!$C$6:$CC$92,$G2597+6+1,0),0))))</f>
        <v>0</v>
      </c>
      <c r="AG2597" s="147">
        <f>IF(AND($I2597="Si",P2597=1),1,IF(AND($I2597="Fisico",P2597=1),1,IF(AND(P2597=1,$I2597="Electronico"),2,IF(P2597=1,VLOOKUP($C2597&amp;"|"&amp;$B2597&amp;"|"&amp;$D2597,Empresas!$C$6:$CC$92,$G2597+6+1,0),0))))</f>
        <v>0</v>
      </c>
      <c r="AH2597" s="147">
        <f>IF(AND($I2597="Si",Q2597=1),1,IF(AND($I2597="Fisico",Q2597=1),1,IF(AND(Q2597=1,$I2597="Electronico"),2,IF(Q2597=1,VLOOKUP($C2597&amp;"|"&amp;$B2597&amp;"|"&amp;$D2597,Empresas!$C$6:$CC$92,$G2597+6+1,0),0))))</f>
        <v>0</v>
      </c>
      <c r="AI2597" s="147">
        <f>IF(AND($I2597="Si",R2597=1),1,IF(AND($I2597="Fisico",R2597=1),1,IF(AND(R2597=1,$I2597="Electronico"),2,IF(R2597=1,VLOOKUP($C2597&amp;"|"&amp;$B2597&amp;"|"&amp;$D2597,Empresas!$C$6:$CC$92,$G2597+6+1,0),0))))</f>
        <v>0</v>
      </c>
      <c r="AJ2597" s="147">
        <f>IF(AND($I2597="Si",S2597=1),1,IF(AND($I2597="Fisico",S2597=1),1,IF(AND(S2597=1,$I2597="Electronico"),2,IF(S2597=1,VLOOKUP($C2597&amp;"|"&amp;$B2597&amp;"|"&amp;$D2597,Empresas!$C$6:$CC$92,$G2597+6+1,0),0))))</f>
        <v>0</v>
      </c>
      <c r="AK2597" s="147">
        <f>IF(AND($I2597="Si",T2597=1),1,IF(AND($I2597="Fisico",T2597=1),1,IF(AND(T2597=1,$I2597="Electronico"),2,IF(T2597=1,VLOOKUP($C2597&amp;"|"&amp;$B2597&amp;"|"&amp;$D2597,Empresas!$C$6:$CC$92,$G2597+6+1,0),0))))</f>
        <v>0</v>
      </c>
      <c r="AL2597" s="147">
        <f>IF(AND($I2597="Si",U2597=1),1,IF(AND($I2597="Fisico",U2597=1),1,IF(AND(U2597=1,$I2597="Electronico"),2,IF(U2597=1,VLOOKUP($C2597&amp;"|"&amp;$B2597&amp;"|"&amp;$D2597,Empresas!$C$6:$CC$92,$G2597+6+1,0),0))))</f>
        <v>0</v>
      </c>
      <c r="AM2597" s="149">
        <f t="shared" si="422"/>
        <v>0</v>
      </c>
      <c r="AN2597" s="149">
        <f t="shared" si="423"/>
        <v>0</v>
      </c>
      <c r="AO2597" s="152">
        <f t="shared" si="424"/>
        <v>0</v>
      </c>
    </row>
    <row r="2598" spans="1:41" x14ac:dyDescent="0.25">
      <c r="A2598" s="137" t="str">
        <f>VLOOKUP(D2598,Empresas!$D$7:$F$91,3,0)</f>
        <v>Yulisa</v>
      </c>
      <c r="B2598" s="138" t="str">
        <f>VLOOKUP(D2598,Empresas!$D$7:$G$91,4,0)</f>
        <v>Lorenzo</v>
      </c>
      <c r="C2598" s="138" t="s">
        <v>544</v>
      </c>
      <c r="D2598" s="138" t="s">
        <v>496</v>
      </c>
      <c r="E2598" s="138" t="str">
        <f>VLOOKUP(D2598,Empresas!$D$7:$E$92,2,0)</f>
        <v>LA RAMADITA S.A.C.</v>
      </c>
      <c r="F2598" s="138" t="s">
        <v>163</v>
      </c>
      <c r="G2598" s="139">
        <f t="shared" si="427"/>
        <v>22</v>
      </c>
      <c r="H2598" s="139" t="str">
        <f>VLOOKUP(D2598,Empresas!$D$6:$L$92,7,0)</f>
        <v>Trimestral</v>
      </c>
      <c r="I2598" s="138" t="str">
        <f>VLOOKUP(VLOOKUP(D2598&amp;"|"&amp;B2598,Empresas!$I$7:$CB$92,G2598,0),Tablas!$A$3:$B$5,2,0)</f>
        <v>Solo analisis</v>
      </c>
      <c r="J2598" s="78">
        <v>2</v>
      </c>
      <c r="K2598" s="78">
        <v>2</v>
      </c>
      <c r="L2598" s="78">
        <v>2</v>
      </c>
      <c r="M2598" s="78">
        <v>2</v>
      </c>
      <c r="N2598" s="78">
        <v>2</v>
      </c>
      <c r="O2598" s="78">
        <v>2</v>
      </c>
      <c r="P2598" s="78">
        <v>2</v>
      </c>
      <c r="Q2598" s="78">
        <v>2</v>
      </c>
      <c r="R2598" s="78"/>
      <c r="S2598" s="78"/>
      <c r="T2598" s="78"/>
      <c r="U2598" s="78"/>
      <c r="V2598" s="78" t="str">
        <f>VLOOKUP(D2598,Empresas!$D$7:$CF$91,81,0)</f>
        <v>B</v>
      </c>
      <c r="W2598" s="78" t="str">
        <f>VLOOKUP(D2598,Empresas!$D$7:$M$91,10,0)</f>
        <v>Agrario</v>
      </c>
      <c r="X2598" s="69" t="str">
        <f t="shared" si="420"/>
        <v>SI</v>
      </c>
      <c r="Y2598" s="153" t="str">
        <f t="shared" si="421"/>
        <v>Si aplica</v>
      </c>
      <c r="Z2598" s="147">
        <f>IF(Y2598="No aplica",0,IF(I2598="no",0,IF(I2598="No aplica",0,IF(I2598="Si",1,IF(I2598="Fisico",1,IF(I2598="Electronico",2,VLOOKUP(C2598&amp;"|"&amp;B2598&amp;"|"&amp;D2598,Empresas!$C$6:$CC$92,G2598+6+1,0)))))))</f>
        <v>3</v>
      </c>
      <c r="AA2598" s="147">
        <f>IF(AND($I2598="Si",J2598=1),1,IF(AND($I2598="Fisico",J2598=1),1,IF(AND(J2598=1,$I2598="Electronico"),2,IF(J2598=1,VLOOKUP($C2598&amp;"|"&amp;$B2598&amp;"|"&amp;$D2598,Empresas!$C$6:$CC$92,$G2598+6+1,0),0))))</f>
        <v>0</v>
      </c>
      <c r="AB2598" s="147">
        <f>IF(AND($I2598="Si",K2598=1),1,IF(AND($I2598="Fisico",K2598=1),1,IF(AND(K2598=1,$I2598="Electronico"),2,IF(K2598=1,VLOOKUP($C2598&amp;"|"&amp;$B2598&amp;"|"&amp;$D2598,Empresas!$C$6:$CC$92,$G2598+6+1,0),0))))</f>
        <v>0</v>
      </c>
      <c r="AC2598" s="147">
        <f>IF(AND($I2598="Si",L2598=1),1,IF(AND($I2598="Fisico",L2598=1),1,IF(AND(L2598=1,$I2598="Electronico"),2,IF(L2598=1,VLOOKUP($C2598&amp;"|"&amp;$B2598&amp;"|"&amp;$D2598,Empresas!$C$6:$CC$92,$G2598+6+1,0),0))))</f>
        <v>0</v>
      </c>
      <c r="AD2598" s="147">
        <f>IF(AND($I2598="Si",M2598=1),1,IF(AND($I2598="Fisico",M2598=1),1,IF(AND(M2598=1,$I2598="Electronico"),2,IF(M2598=1,VLOOKUP($C2598&amp;"|"&amp;$B2598&amp;"|"&amp;$D2598,Empresas!$C$6:$CC$92,$G2598+6+1,0),0))))</f>
        <v>0</v>
      </c>
      <c r="AE2598" s="147">
        <f>IF(AND($I2598="Si",N2598=1),1,IF(AND($I2598="Fisico",N2598=1),1,IF(AND(N2598=1,$I2598="Electronico"),2,IF(N2598=1,VLOOKUP($C2598&amp;"|"&amp;$B2598&amp;"|"&amp;$D2598,Empresas!$C$6:$CC$92,$G2598+6+1,0),0))))</f>
        <v>0</v>
      </c>
      <c r="AF2598" s="147">
        <f>IF(AND($I2598="Si",O2598=1),1,IF(AND($I2598="Fisico",O2598=1),1,IF(AND(O2598=1,$I2598="Electronico"),2,IF(O2598=1,VLOOKUP($C2598&amp;"|"&amp;$B2598&amp;"|"&amp;$D2598,Empresas!$C$6:$CC$92,$G2598+6+1,0),0))))</f>
        <v>0</v>
      </c>
      <c r="AG2598" s="147">
        <f>IF(AND($I2598="Si",P2598=1),1,IF(AND($I2598="Fisico",P2598=1),1,IF(AND(P2598=1,$I2598="Electronico"),2,IF(P2598=1,VLOOKUP($C2598&amp;"|"&amp;$B2598&amp;"|"&amp;$D2598,Empresas!$C$6:$CC$92,$G2598+6+1,0),0))))</f>
        <v>0</v>
      </c>
      <c r="AH2598" s="147">
        <f>IF(AND($I2598="Si",Q2598=1),1,IF(AND($I2598="Fisico",Q2598=1),1,IF(AND(Q2598=1,$I2598="Electronico"),2,IF(Q2598=1,VLOOKUP($C2598&amp;"|"&amp;$B2598&amp;"|"&amp;$D2598,Empresas!$C$6:$CC$92,$G2598+6+1,0),0))))</f>
        <v>0</v>
      </c>
      <c r="AI2598" s="147">
        <f>IF(AND($I2598="Si",R2598=1),1,IF(AND($I2598="Fisico",R2598=1),1,IF(AND(R2598=1,$I2598="Electronico"),2,IF(R2598=1,VLOOKUP($C2598&amp;"|"&amp;$B2598&amp;"|"&amp;$D2598,Empresas!$C$6:$CC$92,$G2598+6+1,0),0))))</f>
        <v>0</v>
      </c>
      <c r="AJ2598" s="147">
        <f>IF(AND($I2598="Si",S2598=1),1,IF(AND($I2598="Fisico",S2598=1),1,IF(AND(S2598=1,$I2598="Electronico"),2,IF(S2598=1,VLOOKUP($C2598&amp;"|"&amp;$B2598&amp;"|"&amp;$D2598,Empresas!$C$6:$CC$92,$G2598+6+1,0),0))))</f>
        <v>0</v>
      </c>
      <c r="AK2598" s="147">
        <f>IF(AND($I2598="Si",T2598=1),1,IF(AND($I2598="Fisico",T2598=1),1,IF(AND(T2598=1,$I2598="Electronico"),2,IF(T2598=1,VLOOKUP($C2598&amp;"|"&amp;$B2598&amp;"|"&amp;$D2598,Empresas!$C$6:$CC$92,$G2598+6+1,0),0))))</f>
        <v>0</v>
      </c>
      <c r="AL2598" s="147">
        <f>IF(AND($I2598="Si",U2598=1),1,IF(AND($I2598="Fisico",U2598=1),1,IF(AND(U2598=1,$I2598="Electronico"),2,IF(U2598=1,VLOOKUP($C2598&amp;"|"&amp;$B2598&amp;"|"&amp;$D2598,Empresas!$C$6:$CC$92,$G2598+6+1,0),0))))</f>
        <v>0</v>
      </c>
      <c r="AM2598" s="149">
        <f t="shared" si="422"/>
        <v>0</v>
      </c>
      <c r="AN2598" s="149">
        <f t="shared" si="423"/>
        <v>24</v>
      </c>
      <c r="AO2598" s="152">
        <f t="shared" si="424"/>
        <v>0</v>
      </c>
    </row>
    <row r="2599" spans="1:41" x14ac:dyDescent="0.25">
      <c r="A2599" s="137" t="str">
        <f>VLOOKUP(D2599,Empresas!$D$7:$F$91,3,0)</f>
        <v>Yulisa</v>
      </c>
      <c r="B2599" s="138" t="str">
        <f>VLOOKUP(D2599,Empresas!$D$7:$G$91,4,0)</f>
        <v>Lorenzo</v>
      </c>
      <c r="C2599" s="138" t="s">
        <v>544</v>
      </c>
      <c r="D2599" s="138" t="s">
        <v>496</v>
      </c>
      <c r="E2599" s="138" t="str">
        <f>VLOOKUP(D2599,Empresas!$D$7:$E$92,2,0)</f>
        <v>LA RAMADITA S.A.C.</v>
      </c>
      <c r="F2599" s="138" t="s">
        <v>164</v>
      </c>
      <c r="G2599" s="139">
        <f t="shared" si="427"/>
        <v>25</v>
      </c>
      <c r="H2599" s="139" t="str">
        <f>VLOOKUP(D2599,Empresas!$D$6:$L$92,7,0)</f>
        <v>Trimestral</v>
      </c>
      <c r="I2599" s="138" t="str">
        <f>VLOOKUP(VLOOKUP(D2599&amp;"|"&amp;B2599,Empresas!$I$7:$CB$92,G2599,0),Tablas!$A$3:$B$5,2,0)</f>
        <v>No aplica</v>
      </c>
      <c r="J2599" s="78"/>
      <c r="K2599" s="78"/>
      <c r="L2599" s="78"/>
      <c r="M2599" s="78"/>
      <c r="N2599" s="78"/>
      <c r="O2599" s="78"/>
      <c r="P2599" s="78"/>
      <c r="Q2599" s="78"/>
      <c r="R2599" s="78"/>
      <c r="S2599" s="78"/>
      <c r="T2599" s="78"/>
      <c r="U2599" s="78"/>
      <c r="V2599" s="78" t="str">
        <f>VLOOKUP(D2599,Empresas!$D$7:$CF$91,81,0)</f>
        <v>B</v>
      </c>
      <c r="W2599" s="78" t="str">
        <f>VLOOKUP(D2599,Empresas!$D$7:$M$91,10,0)</f>
        <v>Agrario</v>
      </c>
      <c r="X2599" s="69" t="str">
        <f t="shared" si="420"/>
        <v>SI</v>
      </c>
      <c r="Y2599" s="153" t="str">
        <f t="shared" si="421"/>
        <v>No aplica</v>
      </c>
      <c r="Z2599" s="147">
        <f>IF(Y2599="No aplica",0,IF(I2599="no",0,IF(I2599="No aplica",0,IF(I2599="Si",1,IF(I2599="Fisico",1,IF(I2599="Electronico",2,VLOOKUP(C2599&amp;"|"&amp;B2599&amp;"|"&amp;D2599,Empresas!$C$6:$CC$92,G2599+6+1,0)))))))</f>
        <v>0</v>
      </c>
      <c r="AA2599" s="147">
        <f>IF(AND($I2599="Si",J2599=1),1,IF(AND($I2599="Fisico",J2599=1),1,IF(AND(J2599=1,$I2599="Electronico"),2,IF(J2599=1,VLOOKUP($C2599&amp;"|"&amp;$B2599&amp;"|"&amp;$D2599,Empresas!$C$6:$CC$92,$G2599+6+1,0),0))))</f>
        <v>0</v>
      </c>
      <c r="AB2599" s="147">
        <f>IF(AND($I2599="Si",K2599=1),1,IF(AND($I2599="Fisico",K2599=1),1,IF(AND(K2599=1,$I2599="Electronico"),2,IF(K2599=1,VLOOKUP($C2599&amp;"|"&amp;$B2599&amp;"|"&amp;$D2599,Empresas!$C$6:$CC$92,$G2599+6+1,0),0))))</f>
        <v>0</v>
      </c>
      <c r="AC2599" s="147">
        <f>IF(AND($I2599="Si",L2599=1),1,IF(AND($I2599="Fisico",L2599=1),1,IF(AND(L2599=1,$I2599="Electronico"),2,IF(L2599=1,VLOOKUP($C2599&amp;"|"&amp;$B2599&amp;"|"&amp;$D2599,Empresas!$C$6:$CC$92,$G2599+6+1,0),0))))</f>
        <v>0</v>
      </c>
      <c r="AD2599" s="147">
        <f>IF(AND($I2599="Si",M2599=1),1,IF(AND($I2599="Fisico",M2599=1),1,IF(AND(M2599=1,$I2599="Electronico"),2,IF(M2599=1,VLOOKUP($C2599&amp;"|"&amp;$B2599&amp;"|"&amp;$D2599,Empresas!$C$6:$CC$92,$G2599+6+1,0),0))))</f>
        <v>0</v>
      </c>
      <c r="AE2599" s="147">
        <f>IF(AND($I2599="Si",N2599=1),1,IF(AND($I2599="Fisico",N2599=1),1,IF(AND(N2599=1,$I2599="Electronico"),2,IF(N2599=1,VLOOKUP($C2599&amp;"|"&amp;$B2599&amp;"|"&amp;$D2599,Empresas!$C$6:$CC$92,$G2599+6+1,0),0))))</f>
        <v>0</v>
      </c>
      <c r="AF2599" s="147">
        <f>IF(AND($I2599="Si",O2599=1),1,IF(AND($I2599="Fisico",O2599=1),1,IF(AND(O2599=1,$I2599="Electronico"),2,IF(O2599=1,VLOOKUP($C2599&amp;"|"&amp;$B2599&amp;"|"&amp;$D2599,Empresas!$C$6:$CC$92,$G2599+6+1,0),0))))</f>
        <v>0</v>
      </c>
      <c r="AG2599" s="147">
        <f>IF(AND($I2599="Si",P2599=1),1,IF(AND($I2599="Fisico",P2599=1),1,IF(AND(P2599=1,$I2599="Electronico"),2,IF(P2599=1,VLOOKUP($C2599&amp;"|"&amp;$B2599&amp;"|"&amp;$D2599,Empresas!$C$6:$CC$92,$G2599+6+1,0),0))))</f>
        <v>0</v>
      </c>
      <c r="AH2599" s="147">
        <f>IF(AND($I2599="Si",Q2599=1),1,IF(AND($I2599="Fisico",Q2599=1),1,IF(AND(Q2599=1,$I2599="Electronico"),2,IF(Q2599=1,VLOOKUP($C2599&amp;"|"&amp;$B2599&amp;"|"&amp;$D2599,Empresas!$C$6:$CC$92,$G2599+6+1,0),0))))</f>
        <v>0</v>
      </c>
      <c r="AI2599" s="147">
        <f>IF(AND($I2599="Si",R2599=1),1,IF(AND($I2599="Fisico",R2599=1),1,IF(AND(R2599=1,$I2599="Electronico"),2,IF(R2599=1,VLOOKUP($C2599&amp;"|"&amp;$B2599&amp;"|"&amp;$D2599,Empresas!$C$6:$CC$92,$G2599+6+1,0),0))))</f>
        <v>0</v>
      </c>
      <c r="AJ2599" s="147">
        <f>IF(AND($I2599="Si",S2599=1),1,IF(AND($I2599="Fisico",S2599=1),1,IF(AND(S2599=1,$I2599="Electronico"),2,IF(S2599=1,VLOOKUP($C2599&amp;"|"&amp;$B2599&amp;"|"&amp;$D2599,Empresas!$C$6:$CC$92,$G2599+6+1,0),0))))</f>
        <v>0</v>
      </c>
      <c r="AK2599" s="147">
        <f>IF(AND($I2599="Si",T2599=1),1,IF(AND($I2599="Fisico",T2599=1),1,IF(AND(T2599=1,$I2599="Electronico"),2,IF(T2599=1,VLOOKUP($C2599&amp;"|"&amp;$B2599&amp;"|"&amp;$D2599,Empresas!$C$6:$CC$92,$G2599+6+1,0),0))))</f>
        <v>0</v>
      </c>
      <c r="AL2599" s="147">
        <f>IF(AND($I2599="Si",U2599=1),1,IF(AND($I2599="Fisico",U2599=1),1,IF(AND(U2599=1,$I2599="Electronico"),2,IF(U2599=1,VLOOKUP($C2599&amp;"|"&amp;$B2599&amp;"|"&amp;$D2599,Empresas!$C$6:$CC$92,$G2599+6+1,0),0))))</f>
        <v>0</v>
      </c>
      <c r="AM2599" s="149">
        <f t="shared" si="422"/>
        <v>0</v>
      </c>
      <c r="AN2599" s="149">
        <f t="shared" si="423"/>
        <v>0</v>
      </c>
      <c r="AO2599" s="152">
        <f t="shared" si="424"/>
        <v>0</v>
      </c>
    </row>
    <row r="2600" spans="1:41" x14ac:dyDescent="0.25">
      <c r="A2600" s="137" t="str">
        <f>VLOOKUP(D2600,Empresas!$D$7:$F$91,3,0)</f>
        <v>Yulisa</v>
      </c>
      <c r="B2600" s="138" t="str">
        <f>VLOOKUP(D2600,Empresas!$D$7:$G$91,4,0)</f>
        <v>Lorenzo</v>
      </c>
      <c r="C2600" s="138" t="s">
        <v>544</v>
      </c>
      <c r="D2600" s="138" t="s">
        <v>496</v>
      </c>
      <c r="E2600" s="138" t="str">
        <f>VLOOKUP(D2600,Empresas!$D$7:$E$92,2,0)</f>
        <v>LA RAMADITA S.A.C.</v>
      </c>
      <c r="F2600" s="138" t="s">
        <v>165</v>
      </c>
      <c r="G2600" s="139">
        <f t="shared" si="427"/>
        <v>28</v>
      </c>
      <c r="H2600" s="139" t="str">
        <f>VLOOKUP(D2600,Empresas!$D$6:$L$92,7,0)</f>
        <v>Trimestral</v>
      </c>
      <c r="I2600" s="138" t="str">
        <f>VLOOKUP(VLOOKUP(D2600&amp;"|"&amp;B2600,Empresas!$I$7:$CB$92,G2600,0),Tablas!$A$3:$B$5,2,0)</f>
        <v>No aplica</v>
      </c>
      <c r="J2600" s="78"/>
      <c r="K2600" s="78"/>
      <c r="L2600" s="78"/>
      <c r="M2600" s="78"/>
      <c r="N2600" s="78"/>
      <c r="O2600" s="78"/>
      <c r="P2600" s="78"/>
      <c r="Q2600" s="78"/>
      <c r="R2600" s="78"/>
      <c r="S2600" s="78"/>
      <c r="T2600" s="78"/>
      <c r="U2600" s="78"/>
      <c r="V2600" s="78" t="str">
        <f>VLOOKUP(D2600,Empresas!$D$7:$CF$91,81,0)</f>
        <v>B</v>
      </c>
      <c r="W2600" s="78" t="str">
        <f>VLOOKUP(D2600,Empresas!$D$7:$M$91,10,0)</f>
        <v>Agrario</v>
      </c>
      <c r="X2600" s="69" t="str">
        <f t="shared" si="420"/>
        <v>SI</v>
      </c>
      <c r="Y2600" s="153" t="str">
        <f t="shared" si="421"/>
        <v>No aplica</v>
      </c>
      <c r="Z2600" s="147">
        <f>IF(Y2600="No aplica",0,IF(I2600="no",0,IF(I2600="No aplica",0,IF(I2600="Si",1,IF(I2600="Fisico",1,IF(I2600="Electronico",2,VLOOKUP(C2600&amp;"|"&amp;B2600&amp;"|"&amp;D2600,Empresas!$C$6:$CC$92,G2600+6+1,0)))))))</f>
        <v>0</v>
      </c>
      <c r="AA2600" s="147">
        <f>IF(AND($I2600="Si",J2600=1),1,IF(AND($I2600="Fisico",J2600=1),1,IF(AND(J2600=1,$I2600="Electronico"),2,IF(J2600=1,VLOOKUP($C2600&amp;"|"&amp;$B2600&amp;"|"&amp;$D2600,Empresas!$C$6:$CC$92,$G2600+6+1,0),0))))</f>
        <v>0</v>
      </c>
      <c r="AB2600" s="147">
        <f>IF(AND($I2600="Si",K2600=1),1,IF(AND($I2600="Fisico",K2600=1),1,IF(AND(K2600=1,$I2600="Electronico"),2,IF(K2600=1,VLOOKUP($C2600&amp;"|"&amp;$B2600&amp;"|"&amp;$D2600,Empresas!$C$6:$CC$92,$G2600+6+1,0),0))))</f>
        <v>0</v>
      </c>
      <c r="AC2600" s="147">
        <f>IF(AND($I2600="Si",L2600=1),1,IF(AND($I2600="Fisico",L2600=1),1,IF(AND(L2600=1,$I2600="Electronico"),2,IF(L2600=1,VLOOKUP($C2600&amp;"|"&amp;$B2600&amp;"|"&amp;$D2600,Empresas!$C$6:$CC$92,$G2600+6+1,0),0))))</f>
        <v>0</v>
      </c>
      <c r="AD2600" s="147">
        <f>IF(AND($I2600="Si",M2600=1),1,IF(AND($I2600="Fisico",M2600=1),1,IF(AND(M2600=1,$I2600="Electronico"),2,IF(M2600=1,VLOOKUP($C2600&amp;"|"&amp;$B2600&amp;"|"&amp;$D2600,Empresas!$C$6:$CC$92,$G2600+6+1,0),0))))</f>
        <v>0</v>
      </c>
      <c r="AE2600" s="147">
        <f>IF(AND($I2600="Si",N2600=1),1,IF(AND($I2600="Fisico",N2600=1),1,IF(AND(N2600=1,$I2600="Electronico"),2,IF(N2600=1,VLOOKUP($C2600&amp;"|"&amp;$B2600&amp;"|"&amp;$D2600,Empresas!$C$6:$CC$92,$G2600+6+1,0),0))))</f>
        <v>0</v>
      </c>
      <c r="AF2600" s="147">
        <f>IF(AND($I2600="Si",O2600=1),1,IF(AND($I2600="Fisico",O2600=1),1,IF(AND(O2600=1,$I2600="Electronico"),2,IF(O2600=1,VLOOKUP($C2600&amp;"|"&amp;$B2600&amp;"|"&amp;$D2600,Empresas!$C$6:$CC$92,$G2600+6+1,0),0))))</f>
        <v>0</v>
      </c>
      <c r="AG2600" s="147">
        <f>IF(AND($I2600="Si",P2600=1),1,IF(AND($I2600="Fisico",P2600=1),1,IF(AND(P2600=1,$I2600="Electronico"),2,IF(P2600=1,VLOOKUP($C2600&amp;"|"&amp;$B2600&amp;"|"&amp;$D2600,Empresas!$C$6:$CC$92,$G2600+6+1,0),0))))</f>
        <v>0</v>
      </c>
      <c r="AH2600" s="147">
        <f>IF(AND($I2600="Si",Q2600=1),1,IF(AND($I2600="Fisico",Q2600=1),1,IF(AND(Q2600=1,$I2600="Electronico"),2,IF(Q2600=1,VLOOKUP($C2600&amp;"|"&amp;$B2600&amp;"|"&amp;$D2600,Empresas!$C$6:$CC$92,$G2600+6+1,0),0))))</f>
        <v>0</v>
      </c>
      <c r="AI2600" s="147">
        <f>IF(AND($I2600="Si",R2600=1),1,IF(AND($I2600="Fisico",R2600=1),1,IF(AND(R2600=1,$I2600="Electronico"),2,IF(R2600=1,VLOOKUP($C2600&amp;"|"&amp;$B2600&amp;"|"&amp;$D2600,Empresas!$C$6:$CC$92,$G2600+6+1,0),0))))</f>
        <v>0</v>
      </c>
      <c r="AJ2600" s="147">
        <f>IF(AND($I2600="Si",S2600=1),1,IF(AND($I2600="Fisico",S2600=1),1,IF(AND(S2600=1,$I2600="Electronico"),2,IF(S2600=1,VLOOKUP($C2600&amp;"|"&amp;$B2600&amp;"|"&amp;$D2600,Empresas!$C$6:$CC$92,$G2600+6+1,0),0))))</f>
        <v>0</v>
      </c>
      <c r="AK2600" s="147">
        <f>IF(AND($I2600="Si",T2600=1),1,IF(AND($I2600="Fisico",T2600=1),1,IF(AND(T2600=1,$I2600="Electronico"),2,IF(T2600=1,VLOOKUP($C2600&amp;"|"&amp;$B2600&amp;"|"&amp;$D2600,Empresas!$C$6:$CC$92,$G2600+6+1,0),0))))</f>
        <v>0</v>
      </c>
      <c r="AL2600" s="147">
        <f>IF(AND($I2600="Si",U2600=1),1,IF(AND($I2600="Fisico",U2600=1),1,IF(AND(U2600=1,$I2600="Electronico"),2,IF(U2600=1,VLOOKUP($C2600&amp;"|"&amp;$B2600&amp;"|"&amp;$D2600,Empresas!$C$6:$CC$92,$G2600+6+1,0),0))))</f>
        <v>0</v>
      </c>
      <c r="AM2600" s="149">
        <f t="shared" si="422"/>
        <v>0</v>
      </c>
      <c r="AN2600" s="149">
        <f t="shared" si="423"/>
        <v>0</v>
      </c>
      <c r="AO2600" s="152">
        <f t="shared" si="424"/>
        <v>0</v>
      </c>
    </row>
    <row r="2601" spans="1:41" x14ac:dyDescent="0.25">
      <c r="A2601" s="137" t="str">
        <f>VLOOKUP(D2601,Empresas!$D$7:$F$91,3,0)</f>
        <v>Yulisa</v>
      </c>
      <c r="B2601" s="138" t="str">
        <f>VLOOKUP(D2601,Empresas!$D$7:$G$91,4,0)</f>
        <v>Lorenzo</v>
      </c>
      <c r="C2601" s="138" t="s">
        <v>544</v>
      </c>
      <c r="D2601" s="138" t="s">
        <v>496</v>
      </c>
      <c r="E2601" s="138" t="str">
        <f>VLOOKUP(D2601,Empresas!$D$7:$E$92,2,0)</f>
        <v>LA RAMADITA S.A.C.</v>
      </c>
      <c r="F2601" s="138" t="s">
        <v>166</v>
      </c>
      <c r="G2601" s="139">
        <f t="shared" si="427"/>
        <v>31</v>
      </c>
      <c r="H2601" s="139" t="str">
        <f>VLOOKUP(D2601,Empresas!$D$6:$L$92,7,0)</f>
        <v>Trimestral</v>
      </c>
      <c r="I2601" s="138" t="str">
        <f>VLOOKUP(VLOOKUP(D2601&amp;"|"&amp;B2601,Empresas!$I$7:$CB$92,G2601,0),Tablas!$A$3:$B$5,2,0)</f>
        <v>No aplica</v>
      </c>
      <c r="J2601" s="78"/>
      <c r="K2601" s="78"/>
      <c r="L2601" s="78"/>
      <c r="M2601" s="78"/>
      <c r="N2601" s="78"/>
      <c r="O2601" s="78"/>
      <c r="P2601" s="78"/>
      <c r="Q2601" s="78"/>
      <c r="R2601" s="78"/>
      <c r="S2601" s="78"/>
      <c r="T2601" s="78"/>
      <c r="U2601" s="78"/>
      <c r="V2601" s="78" t="str">
        <f>VLOOKUP(D2601,Empresas!$D$7:$CF$91,81,0)</f>
        <v>B</v>
      </c>
      <c r="W2601" s="78" t="str">
        <f>VLOOKUP(D2601,Empresas!$D$7:$M$91,10,0)</f>
        <v>Agrario</v>
      </c>
      <c r="X2601" s="69" t="str">
        <f t="shared" si="420"/>
        <v>SI</v>
      </c>
      <c r="Y2601" s="153" t="str">
        <f t="shared" si="421"/>
        <v>No aplica</v>
      </c>
      <c r="Z2601" s="147">
        <f>IF(Y2601="No aplica",0,IF(I2601="no",0,IF(I2601="No aplica",0,IF(I2601="Si",1,IF(I2601="Fisico",1,IF(I2601="Electronico",2,VLOOKUP(C2601&amp;"|"&amp;B2601&amp;"|"&amp;D2601,Empresas!$C$6:$CC$92,G2601+6+1,0)))))))</f>
        <v>0</v>
      </c>
      <c r="AA2601" s="147">
        <f>IF(AND($I2601="Si",J2601=1),1,IF(AND($I2601="Fisico",J2601=1),1,IF(AND(J2601=1,$I2601="Electronico"),2,IF(J2601=1,VLOOKUP($C2601&amp;"|"&amp;$B2601&amp;"|"&amp;$D2601,Empresas!$C$6:$CC$92,$G2601+6+1,0),0))))</f>
        <v>0</v>
      </c>
      <c r="AB2601" s="147">
        <f>IF(AND($I2601="Si",K2601=1),1,IF(AND($I2601="Fisico",K2601=1),1,IF(AND(K2601=1,$I2601="Electronico"),2,IF(K2601=1,VLOOKUP($C2601&amp;"|"&amp;$B2601&amp;"|"&amp;$D2601,Empresas!$C$6:$CC$92,$G2601+6+1,0),0))))</f>
        <v>0</v>
      </c>
      <c r="AC2601" s="147">
        <f>IF(AND($I2601="Si",L2601=1),1,IF(AND($I2601="Fisico",L2601=1),1,IF(AND(L2601=1,$I2601="Electronico"),2,IF(L2601=1,VLOOKUP($C2601&amp;"|"&amp;$B2601&amp;"|"&amp;$D2601,Empresas!$C$6:$CC$92,$G2601+6+1,0),0))))</f>
        <v>0</v>
      </c>
      <c r="AD2601" s="147">
        <f>IF(AND($I2601="Si",M2601=1),1,IF(AND($I2601="Fisico",M2601=1),1,IF(AND(M2601=1,$I2601="Electronico"),2,IF(M2601=1,VLOOKUP($C2601&amp;"|"&amp;$B2601&amp;"|"&amp;$D2601,Empresas!$C$6:$CC$92,$G2601+6+1,0),0))))</f>
        <v>0</v>
      </c>
      <c r="AE2601" s="147">
        <f>IF(AND($I2601="Si",N2601=1),1,IF(AND($I2601="Fisico",N2601=1),1,IF(AND(N2601=1,$I2601="Electronico"),2,IF(N2601=1,VLOOKUP($C2601&amp;"|"&amp;$B2601&amp;"|"&amp;$D2601,Empresas!$C$6:$CC$92,$G2601+6+1,0),0))))</f>
        <v>0</v>
      </c>
      <c r="AF2601" s="147">
        <f>IF(AND($I2601="Si",O2601=1),1,IF(AND($I2601="Fisico",O2601=1),1,IF(AND(O2601=1,$I2601="Electronico"),2,IF(O2601=1,VLOOKUP($C2601&amp;"|"&amp;$B2601&amp;"|"&amp;$D2601,Empresas!$C$6:$CC$92,$G2601+6+1,0),0))))</f>
        <v>0</v>
      </c>
      <c r="AG2601" s="147">
        <f>IF(AND($I2601="Si",P2601=1),1,IF(AND($I2601="Fisico",P2601=1),1,IF(AND(P2601=1,$I2601="Electronico"),2,IF(P2601=1,VLOOKUP($C2601&amp;"|"&amp;$B2601&amp;"|"&amp;$D2601,Empresas!$C$6:$CC$92,$G2601+6+1,0),0))))</f>
        <v>0</v>
      </c>
      <c r="AH2601" s="147">
        <f>IF(AND($I2601="Si",Q2601=1),1,IF(AND($I2601="Fisico",Q2601=1),1,IF(AND(Q2601=1,$I2601="Electronico"),2,IF(Q2601=1,VLOOKUP($C2601&amp;"|"&amp;$B2601&amp;"|"&amp;$D2601,Empresas!$C$6:$CC$92,$G2601+6+1,0),0))))</f>
        <v>0</v>
      </c>
      <c r="AI2601" s="147">
        <f>IF(AND($I2601="Si",R2601=1),1,IF(AND($I2601="Fisico",R2601=1),1,IF(AND(R2601=1,$I2601="Electronico"),2,IF(R2601=1,VLOOKUP($C2601&amp;"|"&amp;$B2601&amp;"|"&amp;$D2601,Empresas!$C$6:$CC$92,$G2601+6+1,0),0))))</f>
        <v>0</v>
      </c>
      <c r="AJ2601" s="147">
        <f>IF(AND($I2601="Si",S2601=1),1,IF(AND($I2601="Fisico",S2601=1),1,IF(AND(S2601=1,$I2601="Electronico"),2,IF(S2601=1,VLOOKUP($C2601&amp;"|"&amp;$B2601&amp;"|"&amp;$D2601,Empresas!$C$6:$CC$92,$G2601+6+1,0),0))))</f>
        <v>0</v>
      </c>
      <c r="AK2601" s="147">
        <f>IF(AND($I2601="Si",T2601=1),1,IF(AND($I2601="Fisico",T2601=1),1,IF(AND(T2601=1,$I2601="Electronico"),2,IF(T2601=1,VLOOKUP($C2601&amp;"|"&amp;$B2601&amp;"|"&amp;$D2601,Empresas!$C$6:$CC$92,$G2601+6+1,0),0))))</f>
        <v>0</v>
      </c>
      <c r="AL2601" s="147">
        <f>IF(AND($I2601="Si",U2601=1),1,IF(AND($I2601="Fisico",U2601=1),1,IF(AND(U2601=1,$I2601="Electronico"),2,IF(U2601=1,VLOOKUP($C2601&amp;"|"&amp;$B2601&amp;"|"&amp;$D2601,Empresas!$C$6:$CC$92,$G2601+6+1,0),0))))</f>
        <v>0</v>
      </c>
      <c r="AM2601" s="149">
        <f t="shared" si="422"/>
        <v>0</v>
      </c>
      <c r="AN2601" s="149">
        <f t="shared" si="423"/>
        <v>0</v>
      </c>
      <c r="AO2601" s="152">
        <f t="shared" si="424"/>
        <v>0</v>
      </c>
    </row>
    <row r="2602" spans="1:41" x14ac:dyDescent="0.25">
      <c r="A2602" s="137" t="str">
        <f>VLOOKUP(D2602,Empresas!$D$7:$F$91,3,0)</f>
        <v>Yulisa</v>
      </c>
      <c r="B2602" s="138" t="str">
        <f>VLOOKUP(D2602,Empresas!$D$7:$G$91,4,0)</f>
        <v>Lorenzo</v>
      </c>
      <c r="C2602" s="138" t="s">
        <v>544</v>
      </c>
      <c r="D2602" s="138" t="s">
        <v>496</v>
      </c>
      <c r="E2602" s="138" t="str">
        <f>VLOOKUP(D2602,Empresas!$D$7:$E$92,2,0)</f>
        <v>LA RAMADITA S.A.C.</v>
      </c>
      <c r="F2602" s="138" t="s">
        <v>167</v>
      </c>
      <c r="G2602" s="139">
        <f t="shared" si="427"/>
        <v>34</v>
      </c>
      <c r="H2602" s="139" t="str">
        <f>VLOOKUP(D2602,Empresas!$D$6:$L$92,7,0)</f>
        <v>Trimestral</v>
      </c>
      <c r="I2602" s="138" t="str">
        <f>VLOOKUP(VLOOKUP(D2602&amp;"|"&amp;B2602,Empresas!$I$7:$CB$92,G2602,0),Tablas!$A$3:$B$5,2,0)</f>
        <v>No aplica</v>
      </c>
      <c r="J2602" s="78"/>
      <c r="K2602" s="78"/>
      <c r="L2602" s="78"/>
      <c r="M2602" s="78"/>
      <c r="N2602" s="78"/>
      <c r="O2602" s="78"/>
      <c r="P2602" s="78"/>
      <c r="Q2602" s="78"/>
      <c r="R2602" s="78"/>
      <c r="S2602" s="78"/>
      <c r="T2602" s="78"/>
      <c r="U2602" s="78"/>
      <c r="V2602" s="78" t="str">
        <f>VLOOKUP(D2602,Empresas!$D$7:$CF$91,81,0)</f>
        <v>B</v>
      </c>
      <c r="W2602" s="78" t="str">
        <f>VLOOKUP(D2602,Empresas!$D$7:$M$91,10,0)</f>
        <v>Agrario</v>
      </c>
      <c r="X2602" s="69" t="str">
        <f t="shared" si="420"/>
        <v>SI</v>
      </c>
      <c r="Y2602" s="153" t="str">
        <f t="shared" si="421"/>
        <v>No aplica</v>
      </c>
      <c r="Z2602" s="147">
        <f>IF(Y2602="No aplica",0,IF(I2602="no",0,IF(I2602="No aplica",0,IF(I2602="Si",1,IF(I2602="Fisico",1,IF(I2602="Electronico",2,VLOOKUP(C2602&amp;"|"&amp;B2602&amp;"|"&amp;D2602,Empresas!$C$6:$CC$92,G2602+6+1,0)))))))</f>
        <v>0</v>
      </c>
      <c r="AA2602" s="147">
        <f>IF(AND($I2602="Si",J2602=1),1,IF(AND($I2602="Fisico",J2602=1),1,IF(AND(J2602=1,$I2602="Electronico"),2,IF(J2602=1,VLOOKUP($C2602&amp;"|"&amp;$B2602&amp;"|"&amp;$D2602,Empresas!$C$6:$CC$92,$G2602+6+1,0),0))))</f>
        <v>0</v>
      </c>
      <c r="AB2602" s="147">
        <f>IF(AND($I2602="Si",K2602=1),1,IF(AND($I2602="Fisico",K2602=1),1,IF(AND(K2602=1,$I2602="Electronico"),2,IF(K2602=1,VLOOKUP($C2602&amp;"|"&amp;$B2602&amp;"|"&amp;$D2602,Empresas!$C$6:$CC$92,$G2602+6+1,0),0))))</f>
        <v>0</v>
      </c>
      <c r="AC2602" s="147">
        <f>IF(AND($I2602="Si",L2602=1),1,IF(AND($I2602="Fisico",L2602=1),1,IF(AND(L2602=1,$I2602="Electronico"),2,IF(L2602=1,VLOOKUP($C2602&amp;"|"&amp;$B2602&amp;"|"&amp;$D2602,Empresas!$C$6:$CC$92,$G2602+6+1,0),0))))</f>
        <v>0</v>
      </c>
      <c r="AD2602" s="147">
        <f>IF(AND($I2602="Si",M2602=1),1,IF(AND($I2602="Fisico",M2602=1),1,IF(AND(M2602=1,$I2602="Electronico"),2,IF(M2602=1,VLOOKUP($C2602&amp;"|"&amp;$B2602&amp;"|"&amp;$D2602,Empresas!$C$6:$CC$92,$G2602+6+1,0),0))))</f>
        <v>0</v>
      </c>
      <c r="AE2602" s="147">
        <f>IF(AND($I2602="Si",N2602=1),1,IF(AND($I2602="Fisico",N2602=1),1,IF(AND(N2602=1,$I2602="Electronico"),2,IF(N2602=1,VLOOKUP($C2602&amp;"|"&amp;$B2602&amp;"|"&amp;$D2602,Empresas!$C$6:$CC$92,$G2602+6+1,0),0))))</f>
        <v>0</v>
      </c>
      <c r="AF2602" s="147">
        <f>IF(AND($I2602="Si",O2602=1),1,IF(AND($I2602="Fisico",O2602=1),1,IF(AND(O2602=1,$I2602="Electronico"),2,IF(O2602=1,VLOOKUP($C2602&amp;"|"&amp;$B2602&amp;"|"&amp;$D2602,Empresas!$C$6:$CC$92,$G2602+6+1,0),0))))</f>
        <v>0</v>
      </c>
      <c r="AG2602" s="147">
        <f>IF(AND($I2602="Si",P2602=1),1,IF(AND($I2602="Fisico",P2602=1),1,IF(AND(P2602=1,$I2602="Electronico"),2,IF(P2602=1,VLOOKUP($C2602&amp;"|"&amp;$B2602&amp;"|"&amp;$D2602,Empresas!$C$6:$CC$92,$G2602+6+1,0),0))))</f>
        <v>0</v>
      </c>
      <c r="AH2602" s="147">
        <f>IF(AND($I2602="Si",Q2602=1),1,IF(AND($I2602="Fisico",Q2602=1),1,IF(AND(Q2602=1,$I2602="Electronico"),2,IF(Q2602=1,VLOOKUP($C2602&amp;"|"&amp;$B2602&amp;"|"&amp;$D2602,Empresas!$C$6:$CC$92,$G2602+6+1,0),0))))</f>
        <v>0</v>
      </c>
      <c r="AI2602" s="147">
        <f>IF(AND($I2602="Si",R2602=1),1,IF(AND($I2602="Fisico",R2602=1),1,IF(AND(R2602=1,$I2602="Electronico"),2,IF(R2602=1,VLOOKUP($C2602&amp;"|"&amp;$B2602&amp;"|"&amp;$D2602,Empresas!$C$6:$CC$92,$G2602+6+1,0),0))))</f>
        <v>0</v>
      </c>
      <c r="AJ2602" s="147">
        <f>IF(AND($I2602="Si",S2602=1),1,IF(AND($I2602="Fisico",S2602=1),1,IF(AND(S2602=1,$I2602="Electronico"),2,IF(S2602=1,VLOOKUP($C2602&amp;"|"&amp;$B2602&amp;"|"&amp;$D2602,Empresas!$C$6:$CC$92,$G2602+6+1,0),0))))</f>
        <v>0</v>
      </c>
      <c r="AK2602" s="147">
        <f>IF(AND($I2602="Si",T2602=1),1,IF(AND($I2602="Fisico",T2602=1),1,IF(AND(T2602=1,$I2602="Electronico"),2,IF(T2602=1,VLOOKUP($C2602&amp;"|"&amp;$B2602&amp;"|"&amp;$D2602,Empresas!$C$6:$CC$92,$G2602+6+1,0),0))))</f>
        <v>0</v>
      </c>
      <c r="AL2602" s="147">
        <f>IF(AND($I2602="Si",U2602=1),1,IF(AND($I2602="Fisico",U2602=1),1,IF(AND(U2602=1,$I2602="Electronico"),2,IF(U2602=1,VLOOKUP($C2602&amp;"|"&amp;$B2602&amp;"|"&amp;$D2602,Empresas!$C$6:$CC$92,$G2602+6+1,0),0))))</f>
        <v>0</v>
      </c>
      <c r="AM2602" s="149">
        <f t="shared" si="422"/>
        <v>0</v>
      </c>
      <c r="AN2602" s="149">
        <f t="shared" si="423"/>
        <v>0</v>
      </c>
      <c r="AO2602" s="152">
        <f t="shared" si="424"/>
        <v>0</v>
      </c>
    </row>
    <row r="2603" spans="1:41" x14ac:dyDescent="0.25">
      <c r="A2603" s="137" t="str">
        <f>VLOOKUP(D2603,Empresas!$D$7:$F$91,3,0)</f>
        <v>Yulisa</v>
      </c>
      <c r="B2603" s="138" t="str">
        <f>VLOOKUP(D2603,Empresas!$D$7:$G$91,4,0)</f>
        <v>Lorenzo</v>
      </c>
      <c r="C2603" s="138" t="s">
        <v>544</v>
      </c>
      <c r="D2603" s="138" t="s">
        <v>496</v>
      </c>
      <c r="E2603" s="138" t="str">
        <f>VLOOKUP(D2603,Empresas!$D$7:$E$92,2,0)</f>
        <v>LA RAMADITA S.A.C.</v>
      </c>
      <c r="F2603" s="138" t="s">
        <v>168</v>
      </c>
      <c r="G2603" s="139">
        <f t="shared" si="427"/>
        <v>37</v>
      </c>
      <c r="H2603" s="139" t="str">
        <f>VLOOKUP(D2603,Empresas!$D$6:$L$92,7,0)</f>
        <v>Trimestral</v>
      </c>
      <c r="I2603" s="138" t="str">
        <f>VLOOKUP(VLOOKUP(D2603&amp;"|"&amp;B2603,Empresas!$I$7:$CB$92,G2603,0),Tablas!$A$3:$B$5,2,0)</f>
        <v>Solo analisis</v>
      </c>
      <c r="J2603" s="78">
        <v>2</v>
      </c>
      <c r="K2603" s="78">
        <v>2</v>
      </c>
      <c r="L2603" s="78">
        <v>2</v>
      </c>
      <c r="M2603" s="78">
        <v>2</v>
      </c>
      <c r="N2603" s="78">
        <v>2</v>
      </c>
      <c r="O2603" s="78">
        <v>2</v>
      </c>
      <c r="P2603" s="78">
        <v>2</v>
      </c>
      <c r="Q2603" s="78">
        <v>2</v>
      </c>
      <c r="R2603" s="78"/>
      <c r="S2603" s="78"/>
      <c r="T2603" s="78"/>
      <c r="U2603" s="78"/>
      <c r="V2603" s="78" t="str">
        <f>VLOOKUP(D2603,Empresas!$D$7:$CF$91,81,0)</f>
        <v>B</v>
      </c>
      <c r="W2603" s="78" t="str">
        <f>VLOOKUP(D2603,Empresas!$D$7:$M$91,10,0)</f>
        <v>Agrario</v>
      </c>
      <c r="X2603" s="69" t="str">
        <f t="shared" si="420"/>
        <v>SI</v>
      </c>
      <c r="Y2603" s="153" t="str">
        <f t="shared" si="421"/>
        <v>Si aplica</v>
      </c>
      <c r="Z2603" s="147">
        <f>IF(Y2603="No aplica",0,IF(I2603="no",0,IF(I2603="No aplica",0,IF(I2603="Si",1,IF(I2603="Fisico",1,IF(I2603="Electronico",2,VLOOKUP(C2603&amp;"|"&amp;B2603&amp;"|"&amp;D2603,Empresas!$C$6:$CC$92,G2603+6+1,0)))))))</f>
        <v>1</v>
      </c>
      <c r="AA2603" s="147">
        <f>IF(AND($I2603="Si",J2603=1),1,IF(AND($I2603="Fisico",J2603=1),1,IF(AND(J2603=1,$I2603="Electronico"),2,IF(J2603=1,VLOOKUP($C2603&amp;"|"&amp;$B2603&amp;"|"&amp;$D2603,Empresas!$C$6:$CC$92,$G2603+6+1,0),0))))</f>
        <v>0</v>
      </c>
      <c r="AB2603" s="147">
        <f>IF(AND($I2603="Si",K2603=1),1,IF(AND($I2603="Fisico",K2603=1),1,IF(AND(K2603=1,$I2603="Electronico"),2,IF(K2603=1,VLOOKUP($C2603&amp;"|"&amp;$B2603&amp;"|"&amp;$D2603,Empresas!$C$6:$CC$92,$G2603+6+1,0),0))))</f>
        <v>0</v>
      </c>
      <c r="AC2603" s="147">
        <f>IF(AND($I2603="Si",L2603=1),1,IF(AND($I2603="Fisico",L2603=1),1,IF(AND(L2603=1,$I2603="Electronico"),2,IF(L2603=1,VLOOKUP($C2603&amp;"|"&amp;$B2603&amp;"|"&amp;$D2603,Empresas!$C$6:$CC$92,$G2603+6+1,0),0))))</f>
        <v>0</v>
      </c>
      <c r="AD2603" s="147">
        <f>IF(AND($I2603="Si",M2603=1),1,IF(AND($I2603="Fisico",M2603=1),1,IF(AND(M2603=1,$I2603="Electronico"),2,IF(M2603=1,VLOOKUP($C2603&amp;"|"&amp;$B2603&amp;"|"&amp;$D2603,Empresas!$C$6:$CC$92,$G2603+6+1,0),0))))</f>
        <v>0</v>
      </c>
      <c r="AE2603" s="147">
        <f>IF(AND($I2603="Si",N2603=1),1,IF(AND($I2603="Fisico",N2603=1),1,IF(AND(N2603=1,$I2603="Electronico"),2,IF(N2603=1,VLOOKUP($C2603&amp;"|"&amp;$B2603&amp;"|"&amp;$D2603,Empresas!$C$6:$CC$92,$G2603+6+1,0),0))))</f>
        <v>0</v>
      </c>
      <c r="AF2603" s="147">
        <f>IF(AND($I2603="Si",O2603=1),1,IF(AND($I2603="Fisico",O2603=1),1,IF(AND(O2603=1,$I2603="Electronico"),2,IF(O2603=1,VLOOKUP($C2603&amp;"|"&amp;$B2603&amp;"|"&amp;$D2603,Empresas!$C$6:$CC$92,$G2603+6+1,0),0))))</f>
        <v>0</v>
      </c>
      <c r="AG2603" s="147">
        <f>IF(AND($I2603="Si",P2603=1),1,IF(AND($I2603="Fisico",P2603=1),1,IF(AND(P2603=1,$I2603="Electronico"),2,IF(P2603=1,VLOOKUP($C2603&amp;"|"&amp;$B2603&amp;"|"&amp;$D2603,Empresas!$C$6:$CC$92,$G2603+6+1,0),0))))</f>
        <v>0</v>
      </c>
      <c r="AH2603" s="147">
        <f>IF(AND($I2603="Si",Q2603=1),1,IF(AND($I2603="Fisico",Q2603=1),1,IF(AND(Q2603=1,$I2603="Electronico"),2,IF(Q2603=1,VLOOKUP($C2603&amp;"|"&amp;$B2603&amp;"|"&amp;$D2603,Empresas!$C$6:$CC$92,$G2603+6+1,0),0))))</f>
        <v>0</v>
      </c>
      <c r="AI2603" s="147">
        <f>IF(AND($I2603="Si",R2603=1),1,IF(AND($I2603="Fisico",R2603=1),1,IF(AND(R2603=1,$I2603="Electronico"),2,IF(R2603=1,VLOOKUP($C2603&amp;"|"&amp;$B2603&amp;"|"&amp;$D2603,Empresas!$C$6:$CC$92,$G2603+6+1,0),0))))</f>
        <v>0</v>
      </c>
      <c r="AJ2603" s="147">
        <f>IF(AND($I2603="Si",S2603=1),1,IF(AND($I2603="Fisico",S2603=1),1,IF(AND(S2603=1,$I2603="Electronico"),2,IF(S2603=1,VLOOKUP($C2603&amp;"|"&amp;$B2603&amp;"|"&amp;$D2603,Empresas!$C$6:$CC$92,$G2603+6+1,0),0))))</f>
        <v>0</v>
      </c>
      <c r="AK2603" s="147">
        <f>IF(AND($I2603="Si",T2603=1),1,IF(AND($I2603="Fisico",T2603=1),1,IF(AND(T2603=1,$I2603="Electronico"),2,IF(T2603=1,VLOOKUP($C2603&amp;"|"&amp;$B2603&amp;"|"&amp;$D2603,Empresas!$C$6:$CC$92,$G2603+6+1,0),0))))</f>
        <v>0</v>
      </c>
      <c r="AL2603" s="147">
        <f>IF(AND($I2603="Si",U2603=1),1,IF(AND($I2603="Fisico",U2603=1),1,IF(AND(U2603=1,$I2603="Electronico"),2,IF(U2603=1,VLOOKUP($C2603&amp;"|"&amp;$B2603&amp;"|"&amp;$D2603,Empresas!$C$6:$CC$92,$G2603+6+1,0),0))))</f>
        <v>0</v>
      </c>
      <c r="AM2603" s="149">
        <f t="shared" si="422"/>
        <v>0</v>
      </c>
      <c r="AN2603" s="149">
        <f t="shared" si="423"/>
        <v>8</v>
      </c>
      <c r="AO2603" s="152">
        <f t="shared" si="424"/>
        <v>0</v>
      </c>
    </row>
    <row r="2604" spans="1:41" x14ac:dyDescent="0.25">
      <c r="A2604" s="137" t="str">
        <f>VLOOKUP(D2604,Empresas!$D$7:$F$91,3,0)</f>
        <v>Yulisa</v>
      </c>
      <c r="B2604" s="138" t="str">
        <f>VLOOKUP(D2604,Empresas!$D$7:$G$91,4,0)</f>
        <v>Lorenzo</v>
      </c>
      <c r="C2604" s="138" t="s">
        <v>544</v>
      </c>
      <c r="D2604" s="138" t="s">
        <v>496</v>
      </c>
      <c r="E2604" s="138" t="str">
        <f>VLOOKUP(D2604,Empresas!$D$7:$E$92,2,0)</f>
        <v>LA RAMADITA S.A.C.</v>
      </c>
      <c r="F2604" s="138" t="s">
        <v>169</v>
      </c>
      <c r="G2604" s="139">
        <f t="shared" si="427"/>
        <v>40</v>
      </c>
      <c r="H2604" s="139" t="str">
        <f>VLOOKUP(D2604,Empresas!$D$6:$L$92,7,0)</f>
        <v>Trimestral</v>
      </c>
      <c r="I2604" s="138" t="str">
        <f>VLOOKUP(VLOOKUP(D2604&amp;"|"&amp;B2604,Empresas!$I$7:$CB$92,G2604,0),Tablas!$A$3:$B$5,2,0)</f>
        <v>No aplica</v>
      </c>
      <c r="J2604" s="78"/>
      <c r="K2604" s="78"/>
      <c r="L2604" s="78"/>
      <c r="M2604" s="78"/>
      <c r="N2604" s="78"/>
      <c r="O2604" s="78"/>
      <c r="P2604" s="78"/>
      <c r="Q2604" s="78"/>
      <c r="R2604" s="78"/>
      <c r="S2604" s="78"/>
      <c r="T2604" s="78"/>
      <c r="U2604" s="78"/>
      <c r="V2604" s="78" t="str">
        <f>VLOOKUP(D2604,Empresas!$D$7:$CF$91,81,0)</f>
        <v>B</v>
      </c>
      <c r="W2604" s="78" t="str">
        <f>VLOOKUP(D2604,Empresas!$D$7:$M$91,10,0)</f>
        <v>Agrario</v>
      </c>
      <c r="X2604" s="69" t="str">
        <f t="shared" si="420"/>
        <v>SI</v>
      </c>
      <c r="Y2604" s="153" t="str">
        <f t="shared" si="421"/>
        <v>No aplica</v>
      </c>
      <c r="Z2604" s="147">
        <f>IF(Y2604="No aplica",0,IF(I2604="no",0,IF(I2604="No aplica",0,IF(I2604="Si",1,IF(I2604="Fisico",1,IF(I2604="Electronico",2,VLOOKUP(C2604&amp;"|"&amp;B2604&amp;"|"&amp;D2604,Empresas!$C$6:$CC$92,G2604+6+1,0)))))))</f>
        <v>0</v>
      </c>
      <c r="AA2604" s="147">
        <f>IF(AND($I2604="Si",J2604=1),1,IF(AND($I2604="Fisico",J2604=1),1,IF(AND(J2604=1,$I2604="Electronico"),2,IF(J2604=1,VLOOKUP($C2604&amp;"|"&amp;$B2604&amp;"|"&amp;$D2604,Empresas!$C$6:$CC$92,$G2604+6+1,0),0))))</f>
        <v>0</v>
      </c>
      <c r="AB2604" s="147">
        <f>IF(AND($I2604="Si",K2604=1),1,IF(AND($I2604="Fisico",K2604=1),1,IF(AND(K2604=1,$I2604="Electronico"),2,IF(K2604=1,VLOOKUP($C2604&amp;"|"&amp;$B2604&amp;"|"&amp;$D2604,Empresas!$C$6:$CC$92,$G2604+6+1,0),0))))</f>
        <v>0</v>
      </c>
      <c r="AC2604" s="147">
        <f>IF(AND($I2604="Si",L2604=1),1,IF(AND($I2604="Fisico",L2604=1),1,IF(AND(L2604=1,$I2604="Electronico"),2,IF(L2604=1,VLOOKUP($C2604&amp;"|"&amp;$B2604&amp;"|"&amp;$D2604,Empresas!$C$6:$CC$92,$G2604+6+1,0),0))))</f>
        <v>0</v>
      </c>
      <c r="AD2604" s="147">
        <f>IF(AND($I2604="Si",M2604=1),1,IF(AND($I2604="Fisico",M2604=1),1,IF(AND(M2604=1,$I2604="Electronico"),2,IF(M2604=1,VLOOKUP($C2604&amp;"|"&amp;$B2604&amp;"|"&amp;$D2604,Empresas!$C$6:$CC$92,$G2604+6+1,0),0))))</f>
        <v>0</v>
      </c>
      <c r="AE2604" s="147">
        <f>IF(AND($I2604="Si",N2604=1),1,IF(AND($I2604="Fisico",N2604=1),1,IF(AND(N2604=1,$I2604="Electronico"),2,IF(N2604=1,VLOOKUP($C2604&amp;"|"&amp;$B2604&amp;"|"&amp;$D2604,Empresas!$C$6:$CC$92,$G2604+6+1,0),0))))</f>
        <v>0</v>
      </c>
      <c r="AF2604" s="147">
        <f>IF(AND($I2604="Si",O2604=1),1,IF(AND($I2604="Fisico",O2604=1),1,IF(AND(O2604=1,$I2604="Electronico"),2,IF(O2604=1,VLOOKUP($C2604&amp;"|"&amp;$B2604&amp;"|"&amp;$D2604,Empresas!$C$6:$CC$92,$G2604+6+1,0),0))))</f>
        <v>0</v>
      </c>
      <c r="AG2604" s="147">
        <f>IF(AND($I2604="Si",P2604=1),1,IF(AND($I2604="Fisico",P2604=1),1,IF(AND(P2604=1,$I2604="Electronico"),2,IF(P2604=1,VLOOKUP($C2604&amp;"|"&amp;$B2604&amp;"|"&amp;$D2604,Empresas!$C$6:$CC$92,$G2604+6+1,0),0))))</f>
        <v>0</v>
      </c>
      <c r="AH2604" s="147">
        <f>IF(AND($I2604="Si",Q2604=1),1,IF(AND($I2604="Fisico",Q2604=1),1,IF(AND(Q2604=1,$I2604="Electronico"),2,IF(Q2604=1,VLOOKUP($C2604&amp;"|"&amp;$B2604&amp;"|"&amp;$D2604,Empresas!$C$6:$CC$92,$G2604+6+1,0),0))))</f>
        <v>0</v>
      </c>
      <c r="AI2604" s="147">
        <f>IF(AND($I2604="Si",R2604=1),1,IF(AND($I2604="Fisico",R2604=1),1,IF(AND(R2604=1,$I2604="Electronico"),2,IF(R2604=1,VLOOKUP($C2604&amp;"|"&amp;$B2604&amp;"|"&amp;$D2604,Empresas!$C$6:$CC$92,$G2604+6+1,0),0))))</f>
        <v>0</v>
      </c>
      <c r="AJ2604" s="147">
        <f>IF(AND($I2604="Si",S2604=1),1,IF(AND($I2604="Fisico",S2604=1),1,IF(AND(S2604=1,$I2604="Electronico"),2,IF(S2604=1,VLOOKUP($C2604&amp;"|"&amp;$B2604&amp;"|"&amp;$D2604,Empresas!$C$6:$CC$92,$G2604+6+1,0),0))))</f>
        <v>0</v>
      </c>
      <c r="AK2604" s="147">
        <f>IF(AND($I2604="Si",T2604=1),1,IF(AND($I2604="Fisico",T2604=1),1,IF(AND(T2604=1,$I2604="Electronico"),2,IF(T2604=1,VLOOKUP($C2604&amp;"|"&amp;$B2604&amp;"|"&amp;$D2604,Empresas!$C$6:$CC$92,$G2604+6+1,0),0))))</f>
        <v>0</v>
      </c>
      <c r="AL2604" s="147">
        <f>IF(AND($I2604="Si",U2604=1),1,IF(AND($I2604="Fisico",U2604=1),1,IF(AND(U2604=1,$I2604="Electronico"),2,IF(U2604=1,VLOOKUP($C2604&amp;"|"&amp;$B2604&amp;"|"&amp;$D2604,Empresas!$C$6:$CC$92,$G2604+6+1,0),0))))</f>
        <v>0</v>
      </c>
      <c r="AM2604" s="149">
        <f t="shared" si="422"/>
        <v>0</v>
      </c>
      <c r="AN2604" s="149">
        <f t="shared" si="423"/>
        <v>0</v>
      </c>
      <c r="AO2604" s="152">
        <f t="shared" si="424"/>
        <v>0</v>
      </c>
    </row>
    <row r="2605" spans="1:41" x14ac:dyDescent="0.25">
      <c r="A2605" s="137" t="str">
        <f>VLOOKUP(D2605,Empresas!$D$7:$F$91,3,0)</f>
        <v>Yulisa</v>
      </c>
      <c r="B2605" s="138" t="str">
        <f>VLOOKUP(D2605,Empresas!$D$7:$G$91,4,0)</f>
        <v>Lorenzo</v>
      </c>
      <c r="C2605" s="138" t="s">
        <v>544</v>
      </c>
      <c r="D2605" s="138" t="s">
        <v>496</v>
      </c>
      <c r="E2605" s="138" t="str">
        <f>VLOOKUP(D2605,Empresas!$D$7:$E$92,2,0)</f>
        <v>LA RAMADITA S.A.C.</v>
      </c>
      <c r="F2605" s="138" t="s">
        <v>170</v>
      </c>
      <c r="G2605" s="139">
        <f t="shared" si="427"/>
        <v>43</v>
      </c>
      <c r="H2605" s="139" t="str">
        <f>VLOOKUP(D2605,Empresas!$D$6:$L$92,7,0)</f>
        <v>Trimestral</v>
      </c>
      <c r="I2605" s="138" t="str">
        <f>VLOOKUP(VLOOKUP(D2605&amp;"|"&amp;B2605,Empresas!$I$7:$CB$92,G2605,0),Tablas!$A$3:$B$5,2,0)</f>
        <v>No aplica</v>
      </c>
      <c r="J2605" s="78"/>
      <c r="K2605" s="78"/>
      <c r="L2605" s="78"/>
      <c r="M2605" s="78"/>
      <c r="N2605" s="78"/>
      <c r="O2605" s="78"/>
      <c r="P2605" s="78"/>
      <c r="Q2605" s="78"/>
      <c r="R2605" s="78"/>
      <c r="S2605" s="78"/>
      <c r="T2605" s="78"/>
      <c r="U2605" s="78"/>
      <c r="V2605" s="78" t="str">
        <f>VLOOKUP(D2605,Empresas!$D$7:$CF$91,81,0)</f>
        <v>B</v>
      </c>
      <c r="W2605" s="78" t="str">
        <f>VLOOKUP(D2605,Empresas!$D$7:$M$91,10,0)</f>
        <v>Agrario</v>
      </c>
      <c r="X2605" s="69" t="str">
        <f t="shared" si="420"/>
        <v>SI</v>
      </c>
      <c r="Y2605" s="153" t="str">
        <f t="shared" si="421"/>
        <v>No aplica</v>
      </c>
      <c r="Z2605" s="147">
        <f>IF(Y2605="No aplica",0,IF(I2605="no",0,IF(I2605="No aplica",0,IF(I2605="Si",1,IF(I2605="Fisico",1,IF(I2605="Electronico",2,VLOOKUP(C2605&amp;"|"&amp;B2605&amp;"|"&amp;D2605,Empresas!$C$6:$CC$92,G2605+6+1,0)))))))</f>
        <v>0</v>
      </c>
      <c r="AA2605" s="147">
        <f>IF(AND($I2605="Si",J2605=1),1,IF(AND($I2605="Fisico",J2605=1),1,IF(AND(J2605=1,$I2605="Electronico"),2,IF(J2605=1,VLOOKUP($C2605&amp;"|"&amp;$B2605&amp;"|"&amp;$D2605,Empresas!$C$6:$CC$92,$G2605+6+1,0),0))))</f>
        <v>0</v>
      </c>
      <c r="AB2605" s="147">
        <f>IF(AND($I2605="Si",K2605=1),1,IF(AND($I2605="Fisico",K2605=1),1,IF(AND(K2605=1,$I2605="Electronico"),2,IF(K2605=1,VLOOKUP($C2605&amp;"|"&amp;$B2605&amp;"|"&amp;$D2605,Empresas!$C$6:$CC$92,$G2605+6+1,0),0))))</f>
        <v>0</v>
      </c>
      <c r="AC2605" s="147">
        <f>IF(AND($I2605="Si",L2605=1),1,IF(AND($I2605="Fisico",L2605=1),1,IF(AND(L2605=1,$I2605="Electronico"),2,IF(L2605=1,VLOOKUP($C2605&amp;"|"&amp;$B2605&amp;"|"&amp;$D2605,Empresas!$C$6:$CC$92,$G2605+6+1,0),0))))</f>
        <v>0</v>
      </c>
      <c r="AD2605" s="147">
        <f>IF(AND($I2605="Si",M2605=1),1,IF(AND($I2605="Fisico",M2605=1),1,IF(AND(M2605=1,$I2605="Electronico"),2,IF(M2605=1,VLOOKUP($C2605&amp;"|"&amp;$B2605&amp;"|"&amp;$D2605,Empresas!$C$6:$CC$92,$G2605+6+1,0),0))))</f>
        <v>0</v>
      </c>
      <c r="AE2605" s="147">
        <f>IF(AND($I2605="Si",N2605=1),1,IF(AND($I2605="Fisico",N2605=1),1,IF(AND(N2605=1,$I2605="Electronico"),2,IF(N2605=1,VLOOKUP($C2605&amp;"|"&amp;$B2605&amp;"|"&amp;$D2605,Empresas!$C$6:$CC$92,$G2605+6+1,0),0))))</f>
        <v>0</v>
      </c>
      <c r="AF2605" s="147">
        <f>IF(AND($I2605="Si",O2605=1),1,IF(AND($I2605="Fisico",O2605=1),1,IF(AND(O2605=1,$I2605="Electronico"),2,IF(O2605=1,VLOOKUP($C2605&amp;"|"&amp;$B2605&amp;"|"&amp;$D2605,Empresas!$C$6:$CC$92,$G2605+6+1,0),0))))</f>
        <v>0</v>
      </c>
      <c r="AG2605" s="147">
        <f>IF(AND($I2605="Si",P2605=1),1,IF(AND($I2605="Fisico",P2605=1),1,IF(AND(P2605=1,$I2605="Electronico"),2,IF(P2605=1,VLOOKUP($C2605&amp;"|"&amp;$B2605&amp;"|"&amp;$D2605,Empresas!$C$6:$CC$92,$G2605+6+1,0),0))))</f>
        <v>0</v>
      </c>
      <c r="AH2605" s="147">
        <f>IF(AND($I2605="Si",Q2605=1),1,IF(AND($I2605="Fisico",Q2605=1),1,IF(AND(Q2605=1,$I2605="Electronico"),2,IF(Q2605=1,VLOOKUP($C2605&amp;"|"&amp;$B2605&amp;"|"&amp;$D2605,Empresas!$C$6:$CC$92,$G2605+6+1,0),0))))</f>
        <v>0</v>
      </c>
      <c r="AI2605" s="147">
        <f>IF(AND($I2605="Si",R2605=1),1,IF(AND($I2605="Fisico",R2605=1),1,IF(AND(R2605=1,$I2605="Electronico"),2,IF(R2605=1,VLOOKUP($C2605&amp;"|"&amp;$B2605&amp;"|"&amp;$D2605,Empresas!$C$6:$CC$92,$G2605+6+1,0),0))))</f>
        <v>0</v>
      </c>
      <c r="AJ2605" s="147">
        <f>IF(AND($I2605="Si",S2605=1),1,IF(AND($I2605="Fisico",S2605=1),1,IF(AND(S2605=1,$I2605="Electronico"),2,IF(S2605=1,VLOOKUP($C2605&amp;"|"&amp;$B2605&amp;"|"&amp;$D2605,Empresas!$C$6:$CC$92,$G2605+6+1,0),0))))</f>
        <v>0</v>
      </c>
      <c r="AK2605" s="147">
        <f>IF(AND($I2605="Si",T2605=1),1,IF(AND($I2605="Fisico",T2605=1),1,IF(AND(T2605=1,$I2605="Electronico"),2,IF(T2605=1,VLOOKUP($C2605&amp;"|"&amp;$B2605&amp;"|"&amp;$D2605,Empresas!$C$6:$CC$92,$G2605+6+1,0),0))))</f>
        <v>0</v>
      </c>
      <c r="AL2605" s="147">
        <f>IF(AND($I2605="Si",U2605=1),1,IF(AND($I2605="Fisico",U2605=1),1,IF(AND(U2605=1,$I2605="Electronico"),2,IF(U2605=1,VLOOKUP($C2605&amp;"|"&amp;$B2605&amp;"|"&amp;$D2605,Empresas!$C$6:$CC$92,$G2605+6+1,0),0))))</f>
        <v>0</v>
      </c>
      <c r="AM2605" s="149">
        <f t="shared" si="422"/>
        <v>0</v>
      </c>
      <c r="AN2605" s="149">
        <f t="shared" si="423"/>
        <v>0</v>
      </c>
      <c r="AO2605" s="152">
        <f t="shared" si="424"/>
        <v>0</v>
      </c>
    </row>
    <row r="2606" spans="1:41" x14ac:dyDescent="0.25">
      <c r="A2606" s="137" t="str">
        <f>VLOOKUP(D2606,Empresas!$D$7:$F$91,3,0)</f>
        <v>Yulisa</v>
      </c>
      <c r="B2606" s="138" t="str">
        <f>VLOOKUP(D2606,Empresas!$D$7:$G$91,4,0)</f>
        <v>Lorenzo</v>
      </c>
      <c r="C2606" s="138" t="s">
        <v>544</v>
      </c>
      <c r="D2606" s="138" t="s">
        <v>496</v>
      </c>
      <c r="E2606" s="138" t="str">
        <f>VLOOKUP(D2606,Empresas!$D$7:$E$92,2,0)</f>
        <v>LA RAMADITA S.A.C.</v>
      </c>
      <c r="F2606" s="138" t="s">
        <v>171</v>
      </c>
      <c r="G2606" s="139">
        <f t="shared" si="427"/>
        <v>46</v>
      </c>
      <c r="H2606" s="139" t="str">
        <f>VLOOKUP(D2606,Empresas!$D$6:$L$92,7,0)</f>
        <v>Trimestral</v>
      </c>
      <c r="I2606" s="138" t="str">
        <f>VLOOKUP(VLOOKUP(D2606&amp;"|"&amp;B2606,Empresas!$I$7:$CB$92,G2606,0),Tablas!$A$3:$B$5,2,0)</f>
        <v>No aplica</v>
      </c>
      <c r="J2606" s="78"/>
      <c r="K2606" s="78"/>
      <c r="L2606" s="78"/>
      <c r="M2606" s="78"/>
      <c r="N2606" s="78"/>
      <c r="O2606" s="78"/>
      <c r="P2606" s="78"/>
      <c r="Q2606" s="78"/>
      <c r="R2606" s="78"/>
      <c r="S2606" s="78"/>
      <c r="T2606" s="78"/>
      <c r="U2606" s="78"/>
      <c r="V2606" s="78" t="str">
        <f>VLOOKUP(D2606,Empresas!$D$7:$CF$91,81,0)</f>
        <v>B</v>
      </c>
      <c r="W2606" s="78" t="str">
        <f>VLOOKUP(D2606,Empresas!$D$7:$M$91,10,0)</f>
        <v>Agrario</v>
      </c>
      <c r="X2606" s="69" t="str">
        <f t="shared" si="420"/>
        <v>SI</v>
      </c>
      <c r="Y2606" s="153" t="str">
        <f t="shared" si="421"/>
        <v>No aplica</v>
      </c>
      <c r="Z2606" s="147">
        <f>IF(Y2606="No aplica",0,IF(I2606="no",0,IF(I2606="No aplica",0,IF(I2606="Si",1,IF(I2606="Fisico",1,IF(I2606="Electronico",2,VLOOKUP(C2606&amp;"|"&amp;B2606&amp;"|"&amp;D2606,Empresas!$C$6:$CC$92,G2606+6+1,0)))))))</f>
        <v>0</v>
      </c>
      <c r="AA2606" s="147">
        <f>IF(AND($I2606="Si",J2606=1),1,IF(AND($I2606="Fisico",J2606=1),1,IF(AND(J2606=1,$I2606="Electronico"),2,IF(J2606=1,VLOOKUP($C2606&amp;"|"&amp;$B2606&amp;"|"&amp;$D2606,Empresas!$C$6:$CC$92,$G2606+6+1,0),0))))</f>
        <v>0</v>
      </c>
      <c r="AB2606" s="147">
        <f>IF(AND($I2606="Si",K2606=1),1,IF(AND($I2606="Fisico",K2606=1),1,IF(AND(K2606=1,$I2606="Electronico"),2,IF(K2606=1,VLOOKUP($C2606&amp;"|"&amp;$B2606&amp;"|"&amp;$D2606,Empresas!$C$6:$CC$92,$G2606+6+1,0),0))))</f>
        <v>0</v>
      </c>
      <c r="AC2606" s="147">
        <f>IF(AND($I2606="Si",L2606=1),1,IF(AND($I2606="Fisico",L2606=1),1,IF(AND(L2606=1,$I2606="Electronico"),2,IF(L2606=1,VLOOKUP($C2606&amp;"|"&amp;$B2606&amp;"|"&amp;$D2606,Empresas!$C$6:$CC$92,$G2606+6+1,0),0))))</f>
        <v>0</v>
      </c>
      <c r="AD2606" s="147">
        <f>IF(AND($I2606="Si",M2606=1),1,IF(AND($I2606="Fisico",M2606=1),1,IF(AND(M2606=1,$I2606="Electronico"),2,IF(M2606=1,VLOOKUP($C2606&amp;"|"&amp;$B2606&amp;"|"&amp;$D2606,Empresas!$C$6:$CC$92,$G2606+6+1,0),0))))</f>
        <v>0</v>
      </c>
      <c r="AE2606" s="147">
        <f>IF(AND($I2606="Si",N2606=1),1,IF(AND($I2606="Fisico",N2606=1),1,IF(AND(N2606=1,$I2606="Electronico"),2,IF(N2606=1,VLOOKUP($C2606&amp;"|"&amp;$B2606&amp;"|"&amp;$D2606,Empresas!$C$6:$CC$92,$G2606+6+1,0),0))))</f>
        <v>0</v>
      </c>
      <c r="AF2606" s="147">
        <f>IF(AND($I2606="Si",O2606=1),1,IF(AND($I2606="Fisico",O2606=1),1,IF(AND(O2606=1,$I2606="Electronico"),2,IF(O2606=1,VLOOKUP($C2606&amp;"|"&amp;$B2606&amp;"|"&amp;$D2606,Empresas!$C$6:$CC$92,$G2606+6+1,0),0))))</f>
        <v>0</v>
      </c>
      <c r="AG2606" s="147">
        <f>IF(AND($I2606="Si",P2606=1),1,IF(AND($I2606="Fisico",P2606=1),1,IF(AND(P2606=1,$I2606="Electronico"),2,IF(P2606=1,VLOOKUP($C2606&amp;"|"&amp;$B2606&amp;"|"&amp;$D2606,Empresas!$C$6:$CC$92,$G2606+6+1,0),0))))</f>
        <v>0</v>
      </c>
      <c r="AH2606" s="147">
        <f>IF(AND($I2606="Si",Q2606=1),1,IF(AND($I2606="Fisico",Q2606=1),1,IF(AND(Q2606=1,$I2606="Electronico"),2,IF(Q2606=1,VLOOKUP($C2606&amp;"|"&amp;$B2606&amp;"|"&amp;$D2606,Empresas!$C$6:$CC$92,$G2606+6+1,0),0))))</f>
        <v>0</v>
      </c>
      <c r="AI2606" s="147">
        <f>IF(AND($I2606="Si",R2606=1),1,IF(AND($I2606="Fisico",R2606=1),1,IF(AND(R2606=1,$I2606="Electronico"),2,IF(R2606=1,VLOOKUP($C2606&amp;"|"&amp;$B2606&amp;"|"&amp;$D2606,Empresas!$C$6:$CC$92,$G2606+6+1,0),0))))</f>
        <v>0</v>
      </c>
      <c r="AJ2606" s="147">
        <f>IF(AND($I2606="Si",S2606=1),1,IF(AND($I2606="Fisico",S2606=1),1,IF(AND(S2606=1,$I2606="Electronico"),2,IF(S2606=1,VLOOKUP($C2606&amp;"|"&amp;$B2606&amp;"|"&amp;$D2606,Empresas!$C$6:$CC$92,$G2606+6+1,0),0))))</f>
        <v>0</v>
      </c>
      <c r="AK2606" s="147">
        <f>IF(AND($I2606="Si",T2606=1),1,IF(AND($I2606="Fisico",T2606=1),1,IF(AND(T2606=1,$I2606="Electronico"),2,IF(T2606=1,VLOOKUP($C2606&amp;"|"&amp;$B2606&amp;"|"&amp;$D2606,Empresas!$C$6:$CC$92,$G2606+6+1,0),0))))</f>
        <v>0</v>
      </c>
      <c r="AL2606" s="147">
        <f>IF(AND($I2606="Si",U2606=1),1,IF(AND($I2606="Fisico",U2606=1),1,IF(AND(U2606=1,$I2606="Electronico"),2,IF(U2606=1,VLOOKUP($C2606&amp;"|"&amp;$B2606&amp;"|"&amp;$D2606,Empresas!$C$6:$CC$92,$G2606+6+1,0),0))))</f>
        <v>0</v>
      </c>
      <c r="AM2606" s="149">
        <f t="shared" si="422"/>
        <v>0</v>
      </c>
      <c r="AN2606" s="149">
        <f t="shared" si="423"/>
        <v>0</v>
      </c>
      <c r="AO2606" s="152">
        <f t="shared" si="424"/>
        <v>0</v>
      </c>
    </row>
    <row r="2607" spans="1:41" x14ac:dyDescent="0.25">
      <c r="A2607" s="140" t="str">
        <f>VLOOKUP(D2607,Empresas!$D$7:$F$91,3,0)</f>
        <v>Yulisa</v>
      </c>
      <c r="B2607" s="141" t="str">
        <f>VLOOKUP(D2607,Empresas!$D$7:$G$91,4,0)</f>
        <v>Lorenzo</v>
      </c>
      <c r="C2607" s="141" t="s">
        <v>544</v>
      </c>
      <c r="D2607" s="141" t="s">
        <v>496</v>
      </c>
      <c r="E2607" s="141" t="str">
        <f>VLOOKUP(D2607,Empresas!$D$7:$E$92,2,0)</f>
        <v>LA RAMADITA S.A.C.</v>
      </c>
      <c r="F2607" s="141" t="s">
        <v>172</v>
      </c>
      <c r="G2607" s="142">
        <f>+Empresas!$BF$2</f>
        <v>50</v>
      </c>
      <c r="H2607" s="142" t="str">
        <f>VLOOKUP(D2607,Empresas!$D$6:$L$92,7,0)</f>
        <v>Trimestral</v>
      </c>
      <c r="I2607" s="141" t="str">
        <f>VLOOKUP(VLOOKUP(D2607&amp;"|"&amp;B2607,Empresas!$I$7:$CB$92,G2607,0),Tablas!$A$8:$B$10,2,0)</f>
        <v>Electronico</v>
      </c>
      <c r="J2607" s="78">
        <v>1</v>
      </c>
      <c r="K2607" s="78">
        <v>1</v>
      </c>
      <c r="L2607" s="78">
        <v>1</v>
      </c>
      <c r="M2607" s="78">
        <v>1</v>
      </c>
      <c r="N2607" s="78">
        <v>1</v>
      </c>
      <c r="O2607" s="78">
        <v>1</v>
      </c>
      <c r="P2607" s="78">
        <v>1</v>
      </c>
      <c r="Q2607" s="78">
        <v>1</v>
      </c>
      <c r="R2607" s="78"/>
      <c r="S2607" s="78"/>
      <c r="T2607" s="78"/>
      <c r="U2607" s="78"/>
      <c r="V2607" s="78" t="str">
        <f>VLOOKUP(D2607,Empresas!$D$7:$CF$91,81,0)</f>
        <v>B</v>
      </c>
      <c r="W2607" s="78" t="str">
        <f>VLOOKUP(D2607,Empresas!$D$7:$M$91,10,0)</f>
        <v>Agrario</v>
      </c>
      <c r="X2607" s="69" t="str">
        <f t="shared" si="420"/>
        <v>SI</v>
      </c>
      <c r="Y2607" s="153" t="str">
        <f t="shared" si="421"/>
        <v>Si aplica</v>
      </c>
      <c r="Z2607" s="147">
        <f>IF(Y2607="No aplica",0,IF(I2607="no",0,IF(I2607="No aplica",0,IF(I2607="Si",1,IF(I2607="Fisico",1,IF(I2607="Electronico",2,VLOOKUP(C2607&amp;"|"&amp;B2607&amp;"|"&amp;D2607,Empresas!$C$6:$CC$92,G2607+6+1,0)))))))</f>
        <v>2</v>
      </c>
      <c r="AA2607" s="147">
        <f>IF(AND($I2607="Si",J2607=1),1,IF(AND($I2607="Fisico",J2607=1),1,IF(AND(J2607=1,$I2607="Electronico"),2,IF(J2607=1,VLOOKUP($C2607&amp;"|"&amp;$B2607&amp;"|"&amp;$D2607,Empresas!$C$6:$CC$92,$G2607+6+1,0),0))))</f>
        <v>2</v>
      </c>
      <c r="AB2607" s="147">
        <f>IF(AND($I2607="Si",K2607=1),1,IF(AND($I2607="Fisico",K2607=1),1,IF(AND(K2607=1,$I2607="Electronico"),2,IF(K2607=1,VLOOKUP($C2607&amp;"|"&amp;$B2607&amp;"|"&amp;$D2607,Empresas!$C$6:$CC$92,$G2607+6+1,0),0))))</f>
        <v>2</v>
      </c>
      <c r="AC2607" s="147">
        <f>IF(AND($I2607="Si",L2607=1),1,IF(AND($I2607="Fisico",L2607=1),1,IF(AND(L2607=1,$I2607="Electronico"),2,IF(L2607=1,VLOOKUP($C2607&amp;"|"&amp;$B2607&amp;"|"&amp;$D2607,Empresas!$C$6:$CC$92,$G2607+6+1,0),0))))</f>
        <v>2</v>
      </c>
      <c r="AD2607" s="147">
        <f>IF(AND($I2607="Si",M2607=1),1,IF(AND($I2607="Fisico",M2607=1),1,IF(AND(M2607=1,$I2607="Electronico"),2,IF(M2607=1,VLOOKUP($C2607&amp;"|"&amp;$B2607&amp;"|"&amp;$D2607,Empresas!$C$6:$CC$92,$G2607+6+1,0),0))))</f>
        <v>2</v>
      </c>
      <c r="AE2607" s="147">
        <f>IF(AND($I2607="Si",N2607=1),1,IF(AND($I2607="Fisico",N2607=1),1,IF(AND(N2607=1,$I2607="Electronico"),2,IF(N2607=1,VLOOKUP($C2607&amp;"|"&amp;$B2607&amp;"|"&amp;$D2607,Empresas!$C$6:$CC$92,$G2607+6+1,0),0))))</f>
        <v>2</v>
      </c>
      <c r="AF2607" s="147">
        <f>IF(AND($I2607="Si",O2607=1),1,IF(AND($I2607="Fisico",O2607=1),1,IF(AND(O2607=1,$I2607="Electronico"),2,IF(O2607=1,VLOOKUP($C2607&amp;"|"&amp;$B2607&amp;"|"&amp;$D2607,Empresas!$C$6:$CC$92,$G2607+6+1,0),0))))</f>
        <v>2</v>
      </c>
      <c r="AG2607" s="147">
        <f>IF(AND($I2607="Si",P2607=1),1,IF(AND($I2607="Fisico",P2607=1),1,IF(AND(P2607=1,$I2607="Electronico"),2,IF(P2607=1,VLOOKUP($C2607&amp;"|"&amp;$B2607&amp;"|"&amp;$D2607,Empresas!$C$6:$CC$92,$G2607+6+1,0),0))))</f>
        <v>2</v>
      </c>
      <c r="AH2607" s="147">
        <f>IF(AND($I2607="Si",Q2607=1),1,IF(AND($I2607="Fisico",Q2607=1),1,IF(AND(Q2607=1,$I2607="Electronico"),2,IF(Q2607=1,VLOOKUP($C2607&amp;"|"&amp;$B2607&amp;"|"&amp;$D2607,Empresas!$C$6:$CC$92,$G2607+6+1,0),0))))</f>
        <v>2</v>
      </c>
      <c r="AI2607" s="147">
        <f>IF(AND($I2607="Si",R2607=1),1,IF(AND($I2607="Fisico",R2607=1),1,IF(AND(R2607=1,$I2607="Electronico"),2,IF(R2607=1,VLOOKUP($C2607&amp;"|"&amp;$B2607&amp;"|"&amp;$D2607,Empresas!$C$6:$CC$92,$G2607+6+1,0),0))))</f>
        <v>0</v>
      </c>
      <c r="AJ2607" s="147">
        <f>IF(AND($I2607="Si",S2607=1),1,IF(AND($I2607="Fisico",S2607=1),1,IF(AND(S2607=1,$I2607="Electronico"),2,IF(S2607=1,VLOOKUP($C2607&amp;"|"&amp;$B2607&amp;"|"&amp;$D2607,Empresas!$C$6:$CC$92,$G2607+6+1,0),0))))</f>
        <v>0</v>
      </c>
      <c r="AK2607" s="147">
        <f>IF(AND($I2607="Si",T2607=1),1,IF(AND($I2607="Fisico",T2607=1),1,IF(AND(T2607=1,$I2607="Electronico"),2,IF(T2607=1,VLOOKUP($C2607&amp;"|"&amp;$B2607&amp;"|"&amp;$D2607,Empresas!$C$6:$CC$92,$G2607+6+1,0),0))))</f>
        <v>0</v>
      </c>
      <c r="AL2607" s="147">
        <f>IF(AND($I2607="Si",U2607=1),1,IF(AND($I2607="Fisico",U2607=1),1,IF(AND(U2607=1,$I2607="Electronico"),2,IF(U2607=1,VLOOKUP($C2607&amp;"|"&amp;$B2607&amp;"|"&amp;$D2607,Empresas!$C$6:$CC$92,$G2607+6+1,0),0))))</f>
        <v>0</v>
      </c>
      <c r="AM2607" s="149">
        <f t="shared" si="422"/>
        <v>16</v>
      </c>
      <c r="AN2607" s="149">
        <f t="shared" si="423"/>
        <v>16</v>
      </c>
      <c r="AO2607" s="152">
        <f t="shared" si="424"/>
        <v>1</v>
      </c>
    </row>
    <row r="2608" spans="1:41" x14ac:dyDescent="0.25">
      <c r="A2608" s="140" t="str">
        <f>VLOOKUP(D2608,Empresas!$D$7:$F$91,3,0)</f>
        <v>Yulisa</v>
      </c>
      <c r="B2608" s="141" t="str">
        <f>VLOOKUP(D2608,Empresas!$D$7:$G$91,4,0)</f>
        <v>Lorenzo</v>
      </c>
      <c r="C2608" s="141" t="s">
        <v>544</v>
      </c>
      <c r="D2608" s="141" t="s">
        <v>496</v>
      </c>
      <c r="E2608" s="141" t="str">
        <f>VLOOKUP(D2608,Empresas!$D$7:$E$92,2,0)</f>
        <v>LA RAMADITA S.A.C.</v>
      </c>
      <c r="F2608" s="141" t="s">
        <v>173</v>
      </c>
      <c r="G2608" s="142">
        <f>+G2607+1</f>
        <v>51</v>
      </c>
      <c r="H2608" s="142" t="str">
        <f>VLOOKUP(D2608,Empresas!$D$6:$L$92,7,0)</f>
        <v>Trimestral</v>
      </c>
      <c r="I2608" s="141" t="str">
        <f>VLOOKUP(VLOOKUP(D2608&amp;"|"&amp;B2608,Empresas!$I$7:$CB$92,G2608,0),Tablas!$A$8:$B$10,2,0)</f>
        <v>Electronico</v>
      </c>
      <c r="J2608" s="78">
        <v>1</v>
      </c>
      <c r="K2608" s="78">
        <v>1</v>
      </c>
      <c r="L2608" s="78">
        <v>1</v>
      </c>
      <c r="M2608" s="78">
        <v>1</v>
      </c>
      <c r="N2608" s="78">
        <v>1</v>
      </c>
      <c r="O2608" s="78">
        <v>1</v>
      </c>
      <c r="P2608" s="78">
        <v>1</v>
      </c>
      <c r="Q2608" s="78">
        <v>1</v>
      </c>
      <c r="R2608" s="78"/>
      <c r="S2608" s="78"/>
      <c r="T2608" s="78"/>
      <c r="U2608" s="78"/>
      <c r="V2608" s="78" t="str">
        <f>VLOOKUP(D2608,Empresas!$D$7:$CF$91,81,0)</f>
        <v>B</v>
      </c>
      <c r="W2608" s="78" t="str">
        <f>VLOOKUP(D2608,Empresas!$D$7:$M$91,10,0)</f>
        <v>Agrario</v>
      </c>
      <c r="X2608" s="69" t="str">
        <f t="shared" si="420"/>
        <v>SI</v>
      </c>
      <c r="Y2608" s="153" t="str">
        <f t="shared" si="421"/>
        <v>Si aplica</v>
      </c>
      <c r="Z2608" s="147">
        <f>IF(Y2608="No aplica",0,IF(I2608="no",0,IF(I2608="No aplica",0,IF(I2608="Si",1,IF(I2608="Fisico",1,IF(I2608="Electronico",2,VLOOKUP(C2608&amp;"|"&amp;B2608&amp;"|"&amp;D2608,Empresas!$C$6:$CC$92,G2608+6+1,0)))))))</f>
        <v>2</v>
      </c>
      <c r="AA2608" s="147">
        <f>IF(AND($I2608="Si",J2608=1),1,IF(AND($I2608="Fisico",J2608=1),1,IF(AND(J2608=1,$I2608="Electronico"),2,IF(J2608=1,VLOOKUP($C2608&amp;"|"&amp;$B2608&amp;"|"&amp;$D2608,Empresas!$C$6:$CC$92,$G2608+6+1,0),0))))</f>
        <v>2</v>
      </c>
      <c r="AB2608" s="147">
        <f>IF(AND($I2608="Si",K2608=1),1,IF(AND($I2608="Fisico",K2608=1),1,IF(AND(K2608=1,$I2608="Electronico"),2,IF(K2608=1,VLOOKUP($C2608&amp;"|"&amp;$B2608&amp;"|"&amp;$D2608,Empresas!$C$6:$CC$92,$G2608+6+1,0),0))))</f>
        <v>2</v>
      </c>
      <c r="AC2608" s="147">
        <f>IF(AND($I2608="Si",L2608=1),1,IF(AND($I2608="Fisico",L2608=1),1,IF(AND(L2608=1,$I2608="Electronico"),2,IF(L2608=1,VLOOKUP($C2608&amp;"|"&amp;$B2608&amp;"|"&amp;$D2608,Empresas!$C$6:$CC$92,$G2608+6+1,0),0))))</f>
        <v>2</v>
      </c>
      <c r="AD2608" s="147">
        <f>IF(AND($I2608="Si",M2608=1),1,IF(AND($I2608="Fisico",M2608=1),1,IF(AND(M2608=1,$I2608="Electronico"),2,IF(M2608=1,VLOOKUP($C2608&amp;"|"&amp;$B2608&amp;"|"&amp;$D2608,Empresas!$C$6:$CC$92,$G2608+6+1,0),0))))</f>
        <v>2</v>
      </c>
      <c r="AE2608" s="147">
        <f>IF(AND($I2608="Si",N2608=1),1,IF(AND($I2608="Fisico",N2608=1),1,IF(AND(N2608=1,$I2608="Electronico"),2,IF(N2608=1,VLOOKUP($C2608&amp;"|"&amp;$B2608&amp;"|"&amp;$D2608,Empresas!$C$6:$CC$92,$G2608+6+1,0),0))))</f>
        <v>2</v>
      </c>
      <c r="AF2608" s="147">
        <f>IF(AND($I2608="Si",O2608=1),1,IF(AND($I2608="Fisico",O2608=1),1,IF(AND(O2608=1,$I2608="Electronico"),2,IF(O2608=1,VLOOKUP($C2608&amp;"|"&amp;$B2608&amp;"|"&amp;$D2608,Empresas!$C$6:$CC$92,$G2608+6+1,0),0))))</f>
        <v>2</v>
      </c>
      <c r="AG2608" s="147">
        <f>IF(AND($I2608="Si",P2608=1),1,IF(AND($I2608="Fisico",P2608=1),1,IF(AND(P2608=1,$I2608="Electronico"),2,IF(P2608=1,VLOOKUP($C2608&amp;"|"&amp;$B2608&amp;"|"&amp;$D2608,Empresas!$C$6:$CC$92,$G2608+6+1,0),0))))</f>
        <v>2</v>
      </c>
      <c r="AH2608" s="147">
        <f>IF(AND($I2608="Si",Q2608=1),1,IF(AND($I2608="Fisico",Q2608=1),1,IF(AND(Q2608=1,$I2608="Electronico"),2,IF(Q2608=1,VLOOKUP($C2608&amp;"|"&amp;$B2608&amp;"|"&amp;$D2608,Empresas!$C$6:$CC$92,$G2608+6+1,0),0))))</f>
        <v>2</v>
      </c>
      <c r="AI2608" s="147">
        <f>IF(AND($I2608="Si",R2608=1),1,IF(AND($I2608="Fisico",R2608=1),1,IF(AND(R2608=1,$I2608="Electronico"),2,IF(R2608=1,VLOOKUP($C2608&amp;"|"&amp;$B2608&amp;"|"&amp;$D2608,Empresas!$C$6:$CC$92,$G2608+6+1,0),0))))</f>
        <v>0</v>
      </c>
      <c r="AJ2608" s="147">
        <f>IF(AND($I2608="Si",S2608=1),1,IF(AND($I2608="Fisico",S2608=1),1,IF(AND(S2608=1,$I2608="Electronico"),2,IF(S2608=1,VLOOKUP($C2608&amp;"|"&amp;$B2608&amp;"|"&amp;$D2608,Empresas!$C$6:$CC$92,$G2608+6+1,0),0))))</f>
        <v>0</v>
      </c>
      <c r="AK2608" s="147">
        <f>IF(AND($I2608="Si",T2608=1),1,IF(AND($I2608="Fisico",T2608=1),1,IF(AND(T2608=1,$I2608="Electronico"),2,IF(T2608=1,VLOOKUP($C2608&amp;"|"&amp;$B2608&amp;"|"&amp;$D2608,Empresas!$C$6:$CC$92,$G2608+6+1,0),0))))</f>
        <v>0</v>
      </c>
      <c r="AL2608" s="147">
        <f>IF(AND($I2608="Si",U2608=1),1,IF(AND($I2608="Fisico",U2608=1),1,IF(AND(U2608=1,$I2608="Electronico"),2,IF(U2608=1,VLOOKUP($C2608&amp;"|"&amp;$B2608&amp;"|"&amp;$D2608,Empresas!$C$6:$CC$92,$G2608+6+1,0),0))))</f>
        <v>0</v>
      </c>
      <c r="AM2608" s="149">
        <f t="shared" si="422"/>
        <v>16</v>
      </c>
      <c r="AN2608" s="149">
        <f t="shared" si="423"/>
        <v>16</v>
      </c>
      <c r="AO2608" s="152">
        <f t="shared" si="424"/>
        <v>1</v>
      </c>
    </row>
    <row r="2609" spans="1:41" x14ac:dyDescent="0.25">
      <c r="A2609" s="140" t="str">
        <f>VLOOKUP(D2609,Empresas!$D$7:$F$91,3,0)</f>
        <v>Yulisa</v>
      </c>
      <c r="B2609" s="141" t="str">
        <f>VLOOKUP(D2609,Empresas!$D$7:$G$91,4,0)</f>
        <v>Lorenzo</v>
      </c>
      <c r="C2609" s="141" t="s">
        <v>544</v>
      </c>
      <c r="D2609" s="141" t="s">
        <v>496</v>
      </c>
      <c r="E2609" s="141" t="str">
        <f>VLOOKUP(D2609,Empresas!$D$7:$E$92,2,0)</f>
        <v>LA RAMADITA S.A.C.</v>
      </c>
      <c r="F2609" s="141" t="s">
        <v>174</v>
      </c>
      <c r="G2609" s="142">
        <f t="shared" ref="G2609:G2617" si="428">+G2608+1</f>
        <v>52</v>
      </c>
      <c r="H2609" s="142" t="str">
        <f>VLOOKUP(D2609,Empresas!$D$6:$L$92,7,0)</f>
        <v>Trimestral</v>
      </c>
      <c r="I2609" s="141" t="str">
        <f>VLOOKUP(VLOOKUP(D2609&amp;"|"&amp;B2609,Empresas!$I$7:$CB$92,G2609,0),Tablas!$A$8:$B$10,2,0)</f>
        <v>No aplica</v>
      </c>
      <c r="J2609" s="78"/>
      <c r="K2609" s="78"/>
      <c r="L2609" s="78"/>
      <c r="M2609" s="78"/>
      <c r="N2609" s="78"/>
      <c r="O2609" s="78"/>
      <c r="P2609" s="78"/>
      <c r="Q2609" s="78"/>
      <c r="R2609" s="78"/>
      <c r="S2609" s="78"/>
      <c r="T2609" s="78"/>
      <c r="U2609" s="78"/>
      <c r="V2609" s="78" t="str">
        <f>VLOOKUP(D2609,Empresas!$D$7:$CF$91,81,0)</f>
        <v>B</v>
      </c>
      <c r="W2609" s="78" t="str">
        <f>VLOOKUP(D2609,Empresas!$D$7:$M$91,10,0)</f>
        <v>Agrario</v>
      </c>
      <c r="X2609" s="69" t="str">
        <f t="shared" si="420"/>
        <v>SI</v>
      </c>
      <c r="Y2609" s="153" t="str">
        <f t="shared" si="421"/>
        <v>No aplica</v>
      </c>
      <c r="Z2609" s="147">
        <f>IF(Y2609="No aplica",0,IF(I2609="no",0,IF(I2609="No aplica",0,IF(I2609="Si",1,IF(I2609="Fisico",1,IF(I2609="Electronico",2,VLOOKUP(C2609&amp;"|"&amp;B2609&amp;"|"&amp;D2609,Empresas!$C$6:$CC$92,G2609+6+1,0)))))))</f>
        <v>0</v>
      </c>
      <c r="AA2609" s="147">
        <f>IF(AND($I2609="Si",J2609=1),1,IF(AND($I2609="Fisico",J2609=1),1,IF(AND(J2609=1,$I2609="Electronico"),2,IF(J2609=1,VLOOKUP($C2609&amp;"|"&amp;$B2609&amp;"|"&amp;$D2609,Empresas!$C$6:$CC$92,$G2609+6+1,0),0))))</f>
        <v>0</v>
      </c>
      <c r="AB2609" s="147">
        <f>IF(AND($I2609="Si",K2609=1),1,IF(AND($I2609="Fisico",K2609=1),1,IF(AND(K2609=1,$I2609="Electronico"),2,IF(K2609=1,VLOOKUP($C2609&amp;"|"&amp;$B2609&amp;"|"&amp;$D2609,Empresas!$C$6:$CC$92,$G2609+6+1,0),0))))</f>
        <v>0</v>
      </c>
      <c r="AC2609" s="147">
        <f>IF(AND($I2609="Si",L2609=1),1,IF(AND($I2609="Fisico",L2609=1),1,IF(AND(L2609=1,$I2609="Electronico"),2,IF(L2609=1,VLOOKUP($C2609&amp;"|"&amp;$B2609&amp;"|"&amp;$D2609,Empresas!$C$6:$CC$92,$G2609+6+1,0),0))))</f>
        <v>0</v>
      </c>
      <c r="AD2609" s="147">
        <f>IF(AND($I2609="Si",M2609=1),1,IF(AND($I2609="Fisico",M2609=1),1,IF(AND(M2609=1,$I2609="Electronico"),2,IF(M2609=1,VLOOKUP($C2609&amp;"|"&amp;$B2609&amp;"|"&amp;$D2609,Empresas!$C$6:$CC$92,$G2609+6+1,0),0))))</f>
        <v>0</v>
      </c>
      <c r="AE2609" s="147">
        <f>IF(AND($I2609="Si",N2609=1),1,IF(AND($I2609="Fisico",N2609=1),1,IF(AND(N2609=1,$I2609="Electronico"),2,IF(N2609=1,VLOOKUP($C2609&amp;"|"&amp;$B2609&amp;"|"&amp;$D2609,Empresas!$C$6:$CC$92,$G2609+6+1,0),0))))</f>
        <v>0</v>
      </c>
      <c r="AF2609" s="147">
        <f>IF(AND($I2609="Si",O2609=1),1,IF(AND($I2609="Fisico",O2609=1),1,IF(AND(O2609=1,$I2609="Electronico"),2,IF(O2609=1,VLOOKUP($C2609&amp;"|"&amp;$B2609&amp;"|"&amp;$D2609,Empresas!$C$6:$CC$92,$G2609+6+1,0),0))))</f>
        <v>0</v>
      </c>
      <c r="AG2609" s="147">
        <f>IF(AND($I2609="Si",P2609=1),1,IF(AND($I2609="Fisico",P2609=1),1,IF(AND(P2609=1,$I2609="Electronico"),2,IF(P2609=1,VLOOKUP($C2609&amp;"|"&amp;$B2609&amp;"|"&amp;$D2609,Empresas!$C$6:$CC$92,$G2609+6+1,0),0))))</f>
        <v>0</v>
      </c>
      <c r="AH2609" s="147">
        <f>IF(AND($I2609="Si",Q2609=1),1,IF(AND($I2609="Fisico",Q2609=1),1,IF(AND(Q2609=1,$I2609="Electronico"),2,IF(Q2609=1,VLOOKUP($C2609&amp;"|"&amp;$B2609&amp;"|"&amp;$D2609,Empresas!$C$6:$CC$92,$G2609+6+1,0),0))))</f>
        <v>0</v>
      </c>
      <c r="AI2609" s="147">
        <f>IF(AND($I2609="Si",R2609=1),1,IF(AND($I2609="Fisico",R2609=1),1,IF(AND(R2609=1,$I2609="Electronico"),2,IF(R2609=1,VLOOKUP($C2609&amp;"|"&amp;$B2609&amp;"|"&amp;$D2609,Empresas!$C$6:$CC$92,$G2609+6+1,0),0))))</f>
        <v>0</v>
      </c>
      <c r="AJ2609" s="147">
        <f>IF(AND($I2609="Si",S2609=1),1,IF(AND($I2609="Fisico",S2609=1),1,IF(AND(S2609=1,$I2609="Electronico"),2,IF(S2609=1,VLOOKUP($C2609&amp;"|"&amp;$B2609&amp;"|"&amp;$D2609,Empresas!$C$6:$CC$92,$G2609+6+1,0),0))))</f>
        <v>0</v>
      </c>
      <c r="AK2609" s="147">
        <f>IF(AND($I2609="Si",T2609=1),1,IF(AND($I2609="Fisico",T2609=1),1,IF(AND(T2609=1,$I2609="Electronico"),2,IF(T2609=1,VLOOKUP($C2609&amp;"|"&amp;$B2609&amp;"|"&amp;$D2609,Empresas!$C$6:$CC$92,$G2609+6+1,0),0))))</f>
        <v>0</v>
      </c>
      <c r="AL2609" s="147">
        <f>IF(AND($I2609="Si",U2609=1),1,IF(AND($I2609="Fisico",U2609=1),1,IF(AND(U2609=1,$I2609="Electronico"),2,IF(U2609=1,VLOOKUP($C2609&amp;"|"&amp;$B2609&amp;"|"&amp;$D2609,Empresas!$C$6:$CC$92,$G2609+6+1,0),0))))</f>
        <v>0</v>
      </c>
      <c r="AM2609" s="149">
        <f t="shared" si="422"/>
        <v>0</v>
      </c>
      <c r="AN2609" s="149">
        <f t="shared" si="423"/>
        <v>0</v>
      </c>
      <c r="AO2609" s="152">
        <f t="shared" si="424"/>
        <v>0</v>
      </c>
    </row>
    <row r="2610" spans="1:41" x14ac:dyDescent="0.25">
      <c r="A2610" s="140" t="str">
        <f>VLOOKUP(D2610,Empresas!$D$7:$F$91,3,0)</f>
        <v>Yulisa</v>
      </c>
      <c r="B2610" s="141" t="str">
        <f>VLOOKUP(D2610,Empresas!$D$7:$G$91,4,0)</f>
        <v>Lorenzo</v>
      </c>
      <c r="C2610" s="141" t="s">
        <v>544</v>
      </c>
      <c r="D2610" s="141" t="s">
        <v>496</v>
      </c>
      <c r="E2610" s="141" t="str">
        <f>VLOOKUP(D2610,Empresas!$D$7:$E$92,2,0)</f>
        <v>LA RAMADITA S.A.C.</v>
      </c>
      <c r="F2610" s="141" t="s">
        <v>175</v>
      </c>
      <c r="G2610" s="142">
        <f t="shared" si="428"/>
        <v>53</v>
      </c>
      <c r="H2610" s="142" t="str">
        <f>VLOOKUP(D2610,Empresas!$D$6:$L$92,7,0)</f>
        <v>Trimestral</v>
      </c>
      <c r="I2610" s="141" t="str">
        <f>VLOOKUP(VLOOKUP(D2610&amp;"|"&amp;B2610,Empresas!$I$7:$CB$92,G2610,0),Tablas!$A$8:$B$10,2,0)</f>
        <v>Fisico</v>
      </c>
      <c r="J2610" s="78">
        <v>2</v>
      </c>
      <c r="K2610" s="78">
        <v>2</v>
      </c>
      <c r="L2610" s="78">
        <v>2</v>
      </c>
      <c r="M2610" s="78">
        <v>2</v>
      </c>
      <c r="N2610" s="78">
        <v>2</v>
      </c>
      <c r="O2610" s="78">
        <v>2</v>
      </c>
      <c r="P2610" s="78">
        <v>2</v>
      </c>
      <c r="Q2610" s="78">
        <v>2</v>
      </c>
      <c r="R2610" s="78"/>
      <c r="S2610" s="78"/>
      <c r="T2610" s="78"/>
      <c r="U2610" s="78"/>
      <c r="V2610" s="78" t="str">
        <f>VLOOKUP(D2610,Empresas!$D$7:$CF$91,81,0)</f>
        <v>B</v>
      </c>
      <c r="W2610" s="78" t="str">
        <f>VLOOKUP(D2610,Empresas!$D$7:$M$91,10,0)</f>
        <v>Agrario</v>
      </c>
      <c r="X2610" s="69" t="str">
        <f t="shared" si="420"/>
        <v>SI</v>
      </c>
      <c r="Y2610" s="153" t="str">
        <f t="shared" si="421"/>
        <v>Si aplica</v>
      </c>
      <c r="Z2610" s="147">
        <f>IF(Y2610="No aplica",0,IF(I2610="no",0,IF(I2610="No aplica",0,IF(I2610="Si",1,IF(I2610="Fisico",1,IF(I2610="Electronico",2,VLOOKUP(C2610&amp;"|"&amp;B2610&amp;"|"&amp;D2610,Empresas!$C$6:$CC$92,G2610+6+1,0)))))))</f>
        <v>1</v>
      </c>
      <c r="AA2610" s="147">
        <f>IF(AND($I2610="Si",J2610=1),1,IF(AND($I2610="Fisico",J2610=1),1,IF(AND(J2610=1,$I2610="Electronico"),2,IF(J2610=1,VLOOKUP($C2610&amp;"|"&amp;$B2610&amp;"|"&amp;$D2610,Empresas!$C$6:$CC$92,$G2610+6+1,0),0))))</f>
        <v>0</v>
      </c>
      <c r="AB2610" s="147">
        <f>IF(AND($I2610="Si",K2610=1),1,IF(AND($I2610="Fisico",K2610=1),1,IF(AND(K2610=1,$I2610="Electronico"),2,IF(K2610=1,VLOOKUP($C2610&amp;"|"&amp;$B2610&amp;"|"&amp;$D2610,Empresas!$C$6:$CC$92,$G2610+6+1,0),0))))</f>
        <v>0</v>
      </c>
      <c r="AC2610" s="147">
        <f>IF(AND($I2610="Si",L2610=1),1,IF(AND($I2610="Fisico",L2610=1),1,IF(AND(L2610=1,$I2610="Electronico"),2,IF(L2610=1,VLOOKUP($C2610&amp;"|"&amp;$B2610&amp;"|"&amp;$D2610,Empresas!$C$6:$CC$92,$G2610+6+1,0),0))))</f>
        <v>0</v>
      </c>
      <c r="AD2610" s="147">
        <f>IF(AND($I2610="Si",M2610=1),1,IF(AND($I2610="Fisico",M2610=1),1,IF(AND(M2610=1,$I2610="Electronico"),2,IF(M2610=1,VLOOKUP($C2610&amp;"|"&amp;$B2610&amp;"|"&amp;$D2610,Empresas!$C$6:$CC$92,$G2610+6+1,0),0))))</f>
        <v>0</v>
      </c>
      <c r="AE2610" s="147">
        <f>IF(AND($I2610="Si",N2610=1),1,IF(AND($I2610="Fisico",N2610=1),1,IF(AND(N2610=1,$I2610="Electronico"),2,IF(N2610=1,VLOOKUP($C2610&amp;"|"&amp;$B2610&amp;"|"&amp;$D2610,Empresas!$C$6:$CC$92,$G2610+6+1,0),0))))</f>
        <v>0</v>
      </c>
      <c r="AF2610" s="147">
        <f>IF(AND($I2610="Si",O2610=1),1,IF(AND($I2610="Fisico",O2610=1),1,IF(AND(O2610=1,$I2610="Electronico"),2,IF(O2610=1,VLOOKUP($C2610&amp;"|"&amp;$B2610&amp;"|"&amp;$D2610,Empresas!$C$6:$CC$92,$G2610+6+1,0),0))))</f>
        <v>0</v>
      </c>
      <c r="AG2610" s="147">
        <f>IF(AND($I2610="Si",P2610=1),1,IF(AND($I2610="Fisico",P2610=1),1,IF(AND(P2610=1,$I2610="Electronico"),2,IF(P2610=1,VLOOKUP($C2610&amp;"|"&amp;$B2610&amp;"|"&amp;$D2610,Empresas!$C$6:$CC$92,$G2610+6+1,0),0))))</f>
        <v>0</v>
      </c>
      <c r="AH2610" s="147">
        <f>IF(AND($I2610="Si",Q2610=1),1,IF(AND($I2610="Fisico",Q2610=1),1,IF(AND(Q2610=1,$I2610="Electronico"),2,IF(Q2610=1,VLOOKUP($C2610&amp;"|"&amp;$B2610&amp;"|"&amp;$D2610,Empresas!$C$6:$CC$92,$G2610+6+1,0),0))))</f>
        <v>0</v>
      </c>
      <c r="AI2610" s="147">
        <f>IF(AND($I2610="Si",R2610=1),1,IF(AND($I2610="Fisico",R2610=1),1,IF(AND(R2610=1,$I2610="Electronico"),2,IF(R2610=1,VLOOKUP($C2610&amp;"|"&amp;$B2610&amp;"|"&amp;$D2610,Empresas!$C$6:$CC$92,$G2610+6+1,0),0))))</f>
        <v>0</v>
      </c>
      <c r="AJ2610" s="147">
        <f>IF(AND($I2610="Si",S2610=1),1,IF(AND($I2610="Fisico",S2610=1),1,IF(AND(S2610=1,$I2610="Electronico"),2,IF(S2610=1,VLOOKUP($C2610&amp;"|"&amp;$B2610&amp;"|"&amp;$D2610,Empresas!$C$6:$CC$92,$G2610+6+1,0),0))))</f>
        <v>0</v>
      </c>
      <c r="AK2610" s="147">
        <f>IF(AND($I2610="Si",T2610=1),1,IF(AND($I2610="Fisico",T2610=1),1,IF(AND(T2610=1,$I2610="Electronico"),2,IF(T2610=1,VLOOKUP($C2610&amp;"|"&amp;$B2610&amp;"|"&amp;$D2610,Empresas!$C$6:$CC$92,$G2610+6+1,0),0))))</f>
        <v>0</v>
      </c>
      <c r="AL2610" s="147">
        <f>IF(AND($I2610="Si",U2610=1),1,IF(AND($I2610="Fisico",U2610=1),1,IF(AND(U2610=1,$I2610="Electronico"),2,IF(U2610=1,VLOOKUP($C2610&amp;"|"&amp;$B2610&amp;"|"&amp;$D2610,Empresas!$C$6:$CC$92,$G2610+6+1,0),0))))</f>
        <v>0</v>
      </c>
      <c r="AM2610" s="149">
        <f t="shared" si="422"/>
        <v>0</v>
      </c>
      <c r="AN2610" s="149">
        <f t="shared" si="423"/>
        <v>8</v>
      </c>
      <c r="AO2610" s="152">
        <f t="shared" si="424"/>
        <v>0</v>
      </c>
    </row>
    <row r="2611" spans="1:41" x14ac:dyDescent="0.25">
      <c r="A2611" s="140" t="str">
        <f>VLOOKUP(D2611,Empresas!$D$7:$F$91,3,0)</f>
        <v>Yulisa</v>
      </c>
      <c r="B2611" s="141" t="str">
        <f>VLOOKUP(D2611,Empresas!$D$7:$G$91,4,0)</f>
        <v>Lorenzo</v>
      </c>
      <c r="C2611" s="141" t="s">
        <v>544</v>
      </c>
      <c r="D2611" s="141" t="s">
        <v>496</v>
      </c>
      <c r="E2611" s="141" t="str">
        <f>VLOOKUP(D2611,Empresas!$D$7:$E$92,2,0)</f>
        <v>LA RAMADITA S.A.C.</v>
      </c>
      <c r="F2611" s="141" t="s">
        <v>176</v>
      </c>
      <c r="G2611" s="142">
        <f t="shared" si="428"/>
        <v>54</v>
      </c>
      <c r="H2611" s="142" t="str">
        <f>VLOOKUP(D2611,Empresas!$D$6:$L$92,7,0)</f>
        <v>Trimestral</v>
      </c>
      <c r="I2611" s="141" t="str">
        <f>VLOOKUP(VLOOKUP(D2611&amp;"|"&amp;B2611,Empresas!$I$7:$CB$92,G2611,0),Tablas!$A$8:$B$10,2,0)</f>
        <v>No aplica</v>
      </c>
      <c r="J2611" s="78"/>
      <c r="K2611" s="78"/>
      <c r="L2611" s="78"/>
      <c r="M2611" s="78"/>
      <c r="N2611" s="78"/>
      <c r="O2611" s="78"/>
      <c r="P2611" s="78"/>
      <c r="Q2611" s="78"/>
      <c r="R2611" s="78"/>
      <c r="S2611" s="78"/>
      <c r="T2611" s="78"/>
      <c r="U2611" s="78"/>
      <c r="V2611" s="78" t="str">
        <f>VLOOKUP(D2611,Empresas!$D$7:$CF$91,81,0)</f>
        <v>B</v>
      </c>
      <c r="W2611" s="78" t="str">
        <f>VLOOKUP(D2611,Empresas!$D$7:$M$91,10,0)</f>
        <v>Agrario</v>
      </c>
      <c r="X2611" s="69" t="str">
        <f t="shared" si="420"/>
        <v>SI</v>
      </c>
      <c r="Y2611" s="153" t="str">
        <f t="shared" si="421"/>
        <v>No aplica</v>
      </c>
      <c r="Z2611" s="147">
        <f>IF(Y2611="No aplica",0,IF(I2611="no",0,IF(I2611="No aplica",0,IF(I2611="Si",1,IF(I2611="Fisico",1,IF(I2611="Electronico",2,VLOOKUP(C2611&amp;"|"&amp;B2611&amp;"|"&amp;D2611,Empresas!$C$6:$CC$92,G2611+6+1,0)))))))</f>
        <v>0</v>
      </c>
      <c r="AA2611" s="147">
        <f>IF(AND($I2611="Si",J2611=1),1,IF(AND($I2611="Fisico",J2611=1),1,IF(AND(J2611=1,$I2611="Electronico"),2,IF(J2611=1,VLOOKUP($C2611&amp;"|"&amp;$B2611&amp;"|"&amp;$D2611,Empresas!$C$6:$CC$92,$G2611+6+1,0),0))))</f>
        <v>0</v>
      </c>
      <c r="AB2611" s="147">
        <f>IF(AND($I2611="Si",K2611=1),1,IF(AND($I2611="Fisico",K2611=1),1,IF(AND(K2611=1,$I2611="Electronico"),2,IF(K2611=1,VLOOKUP($C2611&amp;"|"&amp;$B2611&amp;"|"&amp;$D2611,Empresas!$C$6:$CC$92,$G2611+6+1,0),0))))</f>
        <v>0</v>
      </c>
      <c r="AC2611" s="147">
        <f>IF(AND($I2611="Si",L2611=1),1,IF(AND($I2611="Fisico",L2611=1),1,IF(AND(L2611=1,$I2611="Electronico"),2,IF(L2611=1,VLOOKUP($C2611&amp;"|"&amp;$B2611&amp;"|"&amp;$D2611,Empresas!$C$6:$CC$92,$G2611+6+1,0),0))))</f>
        <v>0</v>
      </c>
      <c r="AD2611" s="147">
        <f>IF(AND($I2611="Si",M2611=1),1,IF(AND($I2611="Fisico",M2611=1),1,IF(AND(M2611=1,$I2611="Electronico"),2,IF(M2611=1,VLOOKUP($C2611&amp;"|"&amp;$B2611&amp;"|"&amp;$D2611,Empresas!$C$6:$CC$92,$G2611+6+1,0),0))))</f>
        <v>0</v>
      </c>
      <c r="AE2611" s="147">
        <f>IF(AND($I2611="Si",N2611=1),1,IF(AND($I2611="Fisico",N2611=1),1,IF(AND(N2611=1,$I2611="Electronico"),2,IF(N2611=1,VLOOKUP($C2611&amp;"|"&amp;$B2611&amp;"|"&amp;$D2611,Empresas!$C$6:$CC$92,$G2611+6+1,0),0))))</f>
        <v>0</v>
      </c>
      <c r="AF2611" s="147">
        <f>IF(AND($I2611="Si",O2611=1),1,IF(AND($I2611="Fisico",O2611=1),1,IF(AND(O2611=1,$I2611="Electronico"),2,IF(O2611=1,VLOOKUP($C2611&amp;"|"&amp;$B2611&amp;"|"&amp;$D2611,Empresas!$C$6:$CC$92,$G2611+6+1,0),0))))</f>
        <v>0</v>
      </c>
      <c r="AG2611" s="147">
        <f>IF(AND($I2611="Si",P2611=1),1,IF(AND($I2611="Fisico",P2611=1),1,IF(AND(P2611=1,$I2611="Electronico"),2,IF(P2611=1,VLOOKUP($C2611&amp;"|"&amp;$B2611&amp;"|"&amp;$D2611,Empresas!$C$6:$CC$92,$G2611+6+1,0),0))))</f>
        <v>0</v>
      </c>
      <c r="AH2611" s="147">
        <f>IF(AND($I2611="Si",Q2611=1),1,IF(AND($I2611="Fisico",Q2611=1),1,IF(AND(Q2611=1,$I2611="Electronico"),2,IF(Q2611=1,VLOOKUP($C2611&amp;"|"&amp;$B2611&amp;"|"&amp;$D2611,Empresas!$C$6:$CC$92,$G2611+6+1,0),0))))</f>
        <v>0</v>
      </c>
      <c r="AI2611" s="147">
        <f>IF(AND($I2611="Si",R2611=1),1,IF(AND($I2611="Fisico",R2611=1),1,IF(AND(R2611=1,$I2611="Electronico"),2,IF(R2611=1,VLOOKUP($C2611&amp;"|"&amp;$B2611&amp;"|"&amp;$D2611,Empresas!$C$6:$CC$92,$G2611+6+1,0),0))))</f>
        <v>0</v>
      </c>
      <c r="AJ2611" s="147">
        <f>IF(AND($I2611="Si",S2611=1),1,IF(AND($I2611="Fisico",S2611=1),1,IF(AND(S2611=1,$I2611="Electronico"),2,IF(S2611=1,VLOOKUP($C2611&amp;"|"&amp;$B2611&amp;"|"&amp;$D2611,Empresas!$C$6:$CC$92,$G2611+6+1,0),0))))</f>
        <v>0</v>
      </c>
      <c r="AK2611" s="147">
        <f>IF(AND($I2611="Si",T2611=1),1,IF(AND($I2611="Fisico",T2611=1),1,IF(AND(T2611=1,$I2611="Electronico"),2,IF(T2611=1,VLOOKUP($C2611&amp;"|"&amp;$B2611&amp;"|"&amp;$D2611,Empresas!$C$6:$CC$92,$G2611+6+1,0),0))))</f>
        <v>0</v>
      </c>
      <c r="AL2611" s="147">
        <f>IF(AND($I2611="Si",U2611=1),1,IF(AND($I2611="Fisico",U2611=1),1,IF(AND(U2611=1,$I2611="Electronico"),2,IF(U2611=1,VLOOKUP($C2611&amp;"|"&amp;$B2611&amp;"|"&amp;$D2611,Empresas!$C$6:$CC$92,$G2611+6+1,0),0))))</f>
        <v>0</v>
      </c>
      <c r="AM2611" s="149">
        <f t="shared" si="422"/>
        <v>0</v>
      </c>
      <c r="AN2611" s="149">
        <f t="shared" si="423"/>
        <v>0</v>
      </c>
      <c r="AO2611" s="152">
        <f t="shared" si="424"/>
        <v>0</v>
      </c>
    </row>
    <row r="2612" spans="1:41" x14ac:dyDescent="0.25">
      <c r="A2612" s="140" t="str">
        <f>VLOOKUP(D2612,Empresas!$D$7:$F$91,3,0)</f>
        <v>Yulisa</v>
      </c>
      <c r="B2612" s="141" t="str">
        <f>VLOOKUP(D2612,Empresas!$D$7:$G$91,4,0)</f>
        <v>Lorenzo</v>
      </c>
      <c r="C2612" s="141" t="s">
        <v>544</v>
      </c>
      <c r="D2612" s="141" t="s">
        <v>496</v>
      </c>
      <c r="E2612" s="141" t="str">
        <f>VLOOKUP(D2612,Empresas!$D$7:$E$92,2,0)</f>
        <v>LA RAMADITA S.A.C.</v>
      </c>
      <c r="F2612" s="141" t="s">
        <v>177</v>
      </c>
      <c r="G2612" s="142">
        <f t="shared" si="428"/>
        <v>55</v>
      </c>
      <c r="H2612" s="142" t="str">
        <f>VLOOKUP(D2612,Empresas!$D$6:$L$92,7,0)</f>
        <v>Trimestral</v>
      </c>
      <c r="I2612" s="141" t="str">
        <f>VLOOKUP(VLOOKUP(D2612&amp;"|"&amp;B2612,Empresas!$I$7:$CB$92,G2612,0),Tablas!$A$8:$B$10,2,0)</f>
        <v>No aplica</v>
      </c>
      <c r="J2612" s="78"/>
      <c r="K2612" s="78"/>
      <c r="L2612" s="78"/>
      <c r="M2612" s="78"/>
      <c r="N2612" s="78"/>
      <c r="O2612" s="78"/>
      <c r="P2612" s="78"/>
      <c r="Q2612" s="78"/>
      <c r="R2612" s="78"/>
      <c r="S2612" s="78"/>
      <c r="T2612" s="78"/>
      <c r="U2612" s="78"/>
      <c r="V2612" s="78" t="str">
        <f>VLOOKUP(D2612,Empresas!$D$7:$CF$91,81,0)</f>
        <v>B</v>
      </c>
      <c r="W2612" s="78" t="str">
        <f>VLOOKUP(D2612,Empresas!$D$7:$M$91,10,0)</f>
        <v>Agrario</v>
      </c>
      <c r="X2612" s="69" t="str">
        <f t="shared" si="420"/>
        <v>NO</v>
      </c>
      <c r="Y2612" s="153" t="str">
        <f t="shared" si="421"/>
        <v>No aplica</v>
      </c>
      <c r="Z2612" s="147">
        <f>IF(Y2612="No aplica",0,IF(I2612="no",0,IF(I2612="No aplica",0,IF(I2612="Si",1,IF(I2612="Fisico",1,IF(I2612="Electronico",2,VLOOKUP(C2612&amp;"|"&amp;B2612&amp;"|"&amp;D2612,Empresas!$C$6:$CC$92,G2612+6+1,0)))))))</f>
        <v>0</v>
      </c>
      <c r="AA2612" s="147">
        <f>IF(AND($I2612="Si",J2612=1),1,IF(AND($I2612="Fisico",J2612=1),1,IF(AND(J2612=1,$I2612="Electronico"),2,IF(J2612=1,VLOOKUP($C2612&amp;"|"&amp;$B2612&amp;"|"&amp;$D2612,Empresas!$C$6:$CC$92,$G2612+6+1,0),0))))</f>
        <v>0</v>
      </c>
      <c r="AB2612" s="147">
        <f>IF(AND($I2612="Si",K2612=1),1,IF(AND($I2612="Fisico",K2612=1),1,IF(AND(K2612=1,$I2612="Electronico"),2,IF(K2612=1,VLOOKUP($C2612&amp;"|"&amp;$B2612&amp;"|"&amp;$D2612,Empresas!$C$6:$CC$92,$G2612+6+1,0),0))))</f>
        <v>0</v>
      </c>
      <c r="AC2612" s="147">
        <f>IF(AND($I2612="Si",L2612=1),1,IF(AND($I2612="Fisico",L2612=1),1,IF(AND(L2612=1,$I2612="Electronico"),2,IF(L2612=1,VLOOKUP($C2612&amp;"|"&amp;$B2612&amp;"|"&amp;$D2612,Empresas!$C$6:$CC$92,$G2612+6+1,0),0))))</f>
        <v>0</v>
      </c>
      <c r="AD2612" s="147">
        <f>IF(AND($I2612="Si",M2612=1),1,IF(AND($I2612="Fisico",M2612=1),1,IF(AND(M2612=1,$I2612="Electronico"),2,IF(M2612=1,VLOOKUP($C2612&amp;"|"&amp;$B2612&amp;"|"&amp;$D2612,Empresas!$C$6:$CC$92,$G2612+6+1,0),0))))</f>
        <v>0</v>
      </c>
      <c r="AE2612" s="147">
        <f>IF(AND($I2612="Si",N2612=1),1,IF(AND($I2612="Fisico",N2612=1),1,IF(AND(N2612=1,$I2612="Electronico"),2,IF(N2612=1,VLOOKUP($C2612&amp;"|"&amp;$B2612&amp;"|"&amp;$D2612,Empresas!$C$6:$CC$92,$G2612+6+1,0),0))))</f>
        <v>0</v>
      </c>
      <c r="AF2612" s="147">
        <f>IF(AND($I2612="Si",O2612=1),1,IF(AND($I2612="Fisico",O2612=1),1,IF(AND(O2612=1,$I2612="Electronico"),2,IF(O2612=1,VLOOKUP($C2612&amp;"|"&amp;$B2612&amp;"|"&amp;$D2612,Empresas!$C$6:$CC$92,$G2612+6+1,0),0))))</f>
        <v>0</v>
      </c>
      <c r="AG2612" s="147">
        <f>IF(AND($I2612="Si",P2612=1),1,IF(AND($I2612="Fisico",P2612=1),1,IF(AND(P2612=1,$I2612="Electronico"),2,IF(P2612=1,VLOOKUP($C2612&amp;"|"&amp;$B2612&amp;"|"&amp;$D2612,Empresas!$C$6:$CC$92,$G2612+6+1,0),0))))</f>
        <v>0</v>
      </c>
      <c r="AH2612" s="147">
        <f>IF(AND($I2612="Si",Q2612=1),1,IF(AND($I2612="Fisico",Q2612=1),1,IF(AND(Q2612=1,$I2612="Electronico"),2,IF(Q2612=1,VLOOKUP($C2612&amp;"|"&amp;$B2612&amp;"|"&amp;$D2612,Empresas!$C$6:$CC$92,$G2612+6+1,0),0))))</f>
        <v>0</v>
      </c>
      <c r="AI2612" s="147">
        <f>IF(AND($I2612="Si",R2612=1),1,IF(AND($I2612="Fisico",R2612=1),1,IF(AND(R2612=1,$I2612="Electronico"),2,IF(R2612=1,VLOOKUP($C2612&amp;"|"&amp;$B2612&amp;"|"&amp;$D2612,Empresas!$C$6:$CC$92,$G2612+6+1,0),0))))</f>
        <v>0</v>
      </c>
      <c r="AJ2612" s="147">
        <f>IF(AND($I2612="Si",S2612=1),1,IF(AND($I2612="Fisico",S2612=1),1,IF(AND(S2612=1,$I2612="Electronico"),2,IF(S2612=1,VLOOKUP($C2612&amp;"|"&amp;$B2612&amp;"|"&amp;$D2612,Empresas!$C$6:$CC$92,$G2612+6+1,0),0))))</f>
        <v>0</v>
      </c>
      <c r="AK2612" s="147">
        <f>IF(AND($I2612="Si",T2612=1),1,IF(AND($I2612="Fisico",T2612=1),1,IF(AND(T2612=1,$I2612="Electronico"),2,IF(T2612=1,VLOOKUP($C2612&amp;"|"&amp;$B2612&amp;"|"&amp;$D2612,Empresas!$C$6:$CC$92,$G2612+6+1,0),0))))</f>
        <v>0</v>
      </c>
      <c r="AL2612" s="147">
        <f>IF(AND($I2612="Si",U2612=1),1,IF(AND($I2612="Fisico",U2612=1),1,IF(AND(U2612=1,$I2612="Electronico"),2,IF(U2612=1,VLOOKUP($C2612&amp;"|"&amp;$B2612&amp;"|"&amp;$D2612,Empresas!$C$6:$CC$92,$G2612+6+1,0),0))))</f>
        <v>0</v>
      </c>
      <c r="AM2612" s="149">
        <f t="shared" si="422"/>
        <v>0</v>
      </c>
      <c r="AN2612" s="149">
        <f t="shared" si="423"/>
        <v>0</v>
      </c>
      <c r="AO2612" s="152">
        <f t="shared" si="424"/>
        <v>0</v>
      </c>
    </row>
    <row r="2613" spans="1:41" x14ac:dyDescent="0.25">
      <c r="A2613" s="140" t="str">
        <f>VLOOKUP(D2613,Empresas!$D$7:$F$91,3,0)</f>
        <v>Yulisa</v>
      </c>
      <c r="B2613" s="141" t="str">
        <f>VLOOKUP(D2613,Empresas!$D$7:$G$91,4,0)</f>
        <v>Lorenzo</v>
      </c>
      <c r="C2613" s="141" t="s">
        <v>544</v>
      </c>
      <c r="D2613" s="141" t="s">
        <v>496</v>
      </c>
      <c r="E2613" s="141" t="str">
        <f>VLOOKUP(D2613,Empresas!$D$7:$E$92,2,0)</f>
        <v>LA RAMADITA S.A.C.</v>
      </c>
      <c r="F2613" s="141" t="s">
        <v>178</v>
      </c>
      <c r="G2613" s="142">
        <f t="shared" si="428"/>
        <v>56</v>
      </c>
      <c r="H2613" s="142" t="str">
        <f>VLOOKUP(D2613,Empresas!$D$6:$L$92,7,0)</f>
        <v>Trimestral</v>
      </c>
      <c r="I2613" s="141" t="str">
        <f>VLOOKUP(VLOOKUP(D2613&amp;"|"&amp;B2613,Empresas!$I$7:$CB$92,G2613,0),Tablas!$A$8:$B$10,2,0)</f>
        <v>No aplica</v>
      </c>
      <c r="J2613" s="78"/>
      <c r="K2613" s="78"/>
      <c r="L2613" s="78"/>
      <c r="M2613" s="78"/>
      <c r="N2613" s="78"/>
      <c r="O2613" s="78"/>
      <c r="P2613" s="78"/>
      <c r="Q2613" s="78"/>
      <c r="R2613" s="78"/>
      <c r="S2613" s="78"/>
      <c r="T2613" s="78"/>
      <c r="U2613" s="78"/>
      <c r="V2613" s="78" t="str">
        <f>VLOOKUP(D2613,Empresas!$D$7:$CF$91,81,0)</f>
        <v>B</v>
      </c>
      <c r="W2613" s="78" t="str">
        <f>VLOOKUP(D2613,Empresas!$D$7:$M$91,10,0)</f>
        <v>Agrario</v>
      </c>
      <c r="X2613" s="69" t="str">
        <f t="shared" si="420"/>
        <v>SI</v>
      </c>
      <c r="Y2613" s="153" t="str">
        <f t="shared" si="421"/>
        <v>No aplica</v>
      </c>
      <c r="Z2613" s="147">
        <f>IF(Y2613="No aplica",0,IF(I2613="no",0,IF(I2613="No aplica",0,IF(I2613="Si",1,IF(I2613="Fisico",1,IF(I2613="Electronico",2,VLOOKUP(C2613&amp;"|"&amp;B2613&amp;"|"&amp;D2613,Empresas!$C$6:$CC$92,G2613+6+1,0)))))))</f>
        <v>0</v>
      </c>
      <c r="AA2613" s="147">
        <f>IF(AND($I2613="Si",J2613=1),1,IF(AND($I2613="Fisico",J2613=1),1,IF(AND(J2613=1,$I2613="Electronico"),2,IF(J2613=1,VLOOKUP($C2613&amp;"|"&amp;$B2613&amp;"|"&amp;$D2613,Empresas!$C$6:$CC$92,$G2613+6+1,0),0))))</f>
        <v>0</v>
      </c>
      <c r="AB2613" s="147">
        <f>IF(AND($I2613="Si",K2613=1),1,IF(AND($I2613="Fisico",K2613=1),1,IF(AND(K2613=1,$I2613="Electronico"),2,IF(K2613=1,VLOOKUP($C2613&amp;"|"&amp;$B2613&amp;"|"&amp;$D2613,Empresas!$C$6:$CC$92,$G2613+6+1,0),0))))</f>
        <v>0</v>
      </c>
      <c r="AC2613" s="147">
        <f>IF(AND($I2613="Si",L2613=1),1,IF(AND($I2613="Fisico",L2613=1),1,IF(AND(L2613=1,$I2613="Electronico"),2,IF(L2613=1,VLOOKUP($C2613&amp;"|"&amp;$B2613&amp;"|"&amp;$D2613,Empresas!$C$6:$CC$92,$G2613+6+1,0),0))))</f>
        <v>0</v>
      </c>
      <c r="AD2613" s="147">
        <f>IF(AND($I2613="Si",M2613=1),1,IF(AND($I2613="Fisico",M2613=1),1,IF(AND(M2613=1,$I2613="Electronico"),2,IF(M2613=1,VLOOKUP($C2613&amp;"|"&amp;$B2613&amp;"|"&amp;$D2613,Empresas!$C$6:$CC$92,$G2613+6+1,0),0))))</f>
        <v>0</v>
      </c>
      <c r="AE2613" s="147">
        <f>IF(AND($I2613="Si",N2613=1),1,IF(AND($I2613="Fisico",N2613=1),1,IF(AND(N2613=1,$I2613="Electronico"),2,IF(N2613=1,VLOOKUP($C2613&amp;"|"&amp;$B2613&amp;"|"&amp;$D2613,Empresas!$C$6:$CC$92,$G2613+6+1,0),0))))</f>
        <v>0</v>
      </c>
      <c r="AF2613" s="147">
        <f>IF(AND($I2613="Si",O2613=1),1,IF(AND($I2613="Fisico",O2613=1),1,IF(AND(O2613=1,$I2613="Electronico"),2,IF(O2613=1,VLOOKUP($C2613&amp;"|"&amp;$B2613&amp;"|"&amp;$D2613,Empresas!$C$6:$CC$92,$G2613+6+1,0),0))))</f>
        <v>0</v>
      </c>
      <c r="AG2613" s="147">
        <f>IF(AND($I2613="Si",P2613=1),1,IF(AND($I2613="Fisico",P2613=1),1,IF(AND(P2613=1,$I2613="Electronico"),2,IF(P2613=1,VLOOKUP($C2613&amp;"|"&amp;$B2613&amp;"|"&amp;$D2613,Empresas!$C$6:$CC$92,$G2613+6+1,0),0))))</f>
        <v>0</v>
      </c>
      <c r="AH2613" s="147">
        <f>IF(AND($I2613="Si",Q2613=1),1,IF(AND($I2613="Fisico",Q2613=1),1,IF(AND(Q2613=1,$I2613="Electronico"),2,IF(Q2613=1,VLOOKUP($C2613&amp;"|"&amp;$B2613&amp;"|"&amp;$D2613,Empresas!$C$6:$CC$92,$G2613+6+1,0),0))))</f>
        <v>0</v>
      </c>
      <c r="AI2613" s="147">
        <f>IF(AND($I2613="Si",R2613=1),1,IF(AND($I2613="Fisico",R2613=1),1,IF(AND(R2613=1,$I2613="Electronico"),2,IF(R2613=1,VLOOKUP($C2613&amp;"|"&amp;$B2613&amp;"|"&amp;$D2613,Empresas!$C$6:$CC$92,$G2613+6+1,0),0))))</f>
        <v>0</v>
      </c>
      <c r="AJ2613" s="147">
        <f>IF(AND($I2613="Si",S2613=1),1,IF(AND($I2613="Fisico",S2613=1),1,IF(AND(S2613=1,$I2613="Electronico"),2,IF(S2613=1,VLOOKUP($C2613&amp;"|"&amp;$B2613&amp;"|"&amp;$D2613,Empresas!$C$6:$CC$92,$G2613+6+1,0),0))))</f>
        <v>0</v>
      </c>
      <c r="AK2613" s="147">
        <f>IF(AND($I2613="Si",T2613=1),1,IF(AND($I2613="Fisico",T2613=1),1,IF(AND(T2613=1,$I2613="Electronico"),2,IF(T2613=1,VLOOKUP($C2613&amp;"|"&amp;$B2613&amp;"|"&amp;$D2613,Empresas!$C$6:$CC$92,$G2613+6+1,0),0))))</f>
        <v>0</v>
      </c>
      <c r="AL2613" s="147">
        <f>IF(AND($I2613="Si",U2613=1),1,IF(AND($I2613="Fisico",U2613=1),1,IF(AND(U2613=1,$I2613="Electronico"),2,IF(U2613=1,VLOOKUP($C2613&amp;"|"&amp;$B2613&amp;"|"&amp;$D2613,Empresas!$C$6:$CC$92,$G2613+6+1,0),0))))</f>
        <v>0</v>
      </c>
      <c r="AM2613" s="149">
        <f t="shared" si="422"/>
        <v>0</v>
      </c>
      <c r="AN2613" s="149">
        <f t="shared" si="423"/>
        <v>0</v>
      </c>
      <c r="AO2613" s="152">
        <f t="shared" si="424"/>
        <v>0</v>
      </c>
    </row>
    <row r="2614" spans="1:41" x14ac:dyDescent="0.25">
      <c r="A2614" s="140" t="str">
        <f>VLOOKUP(D2614,Empresas!$D$7:$F$91,3,0)</f>
        <v>Yulisa</v>
      </c>
      <c r="B2614" s="141" t="str">
        <f>VLOOKUP(D2614,Empresas!$D$7:$G$91,4,0)</f>
        <v>Lorenzo</v>
      </c>
      <c r="C2614" s="141" t="s">
        <v>544</v>
      </c>
      <c r="D2614" s="141" t="s">
        <v>496</v>
      </c>
      <c r="E2614" s="141" t="str">
        <f>VLOOKUP(D2614,Empresas!$D$7:$E$92,2,0)</f>
        <v>LA RAMADITA S.A.C.</v>
      </c>
      <c r="F2614" s="141" t="s">
        <v>179</v>
      </c>
      <c r="G2614" s="142">
        <f t="shared" si="428"/>
        <v>57</v>
      </c>
      <c r="H2614" s="142" t="str">
        <f>VLOOKUP(D2614,Empresas!$D$6:$L$92,7,0)</f>
        <v>Trimestral</v>
      </c>
      <c r="I2614" s="141" t="str">
        <f>VLOOKUP(VLOOKUP(D2614&amp;"|"&amp;B2614,Empresas!$I$7:$CB$92,G2614,0),Tablas!$A$8:$B$10,2,0)</f>
        <v>No aplica</v>
      </c>
      <c r="J2614" s="78"/>
      <c r="K2614" s="78"/>
      <c r="L2614" s="78"/>
      <c r="M2614" s="78"/>
      <c r="N2614" s="78"/>
      <c r="O2614" s="78"/>
      <c r="P2614" s="78"/>
      <c r="Q2614" s="78"/>
      <c r="R2614" s="78"/>
      <c r="S2614" s="78"/>
      <c r="T2614" s="78"/>
      <c r="U2614" s="78"/>
      <c r="V2614" s="78" t="str">
        <f>VLOOKUP(D2614,Empresas!$D$7:$CF$91,81,0)</f>
        <v>B</v>
      </c>
      <c r="W2614" s="78" t="str">
        <f>VLOOKUP(D2614,Empresas!$D$7:$M$91,10,0)</f>
        <v>Agrario</v>
      </c>
      <c r="X2614" s="69" t="str">
        <f t="shared" si="420"/>
        <v>NO</v>
      </c>
      <c r="Y2614" s="153" t="str">
        <f t="shared" si="421"/>
        <v>No aplica</v>
      </c>
      <c r="Z2614" s="147">
        <f>IF(Y2614="No aplica",0,IF(I2614="no",0,IF(I2614="No aplica",0,IF(I2614="Si",1,IF(I2614="Fisico",1,IF(I2614="Electronico",2,VLOOKUP(C2614&amp;"|"&amp;B2614&amp;"|"&amp;D2614,Empresas!$C$6:$CC$92,G2614+6+1,0)))))))</f>
        <v>0</v>
      </c>
      <c r="AA2614" s="147">
        <f>IF(AND($I2614="Si",J2614=1),1,IF(AND($I2614="Fisico",J2614=1),1,IF(AND(J2614=1,$I2614="Electronico"),2,IF(J2614=1,VLOOKUP($C2614&amp;"|"&amp;$B2614&amp;"|"&amp;$D2614,Empresas!$C$6:$CC$92,$G2614+6+1,0),0))))</f>
        <v>0</v>
      </c>
      <c r="AB2614" s="147">
        <f>IF(AND($I2614="Si",K2614=1),1,IF(AND($I2614="Fisico",K2614=1),1,IF(AND(K2614=1,$I2614="Electronico"),2,IF(K2614=1,VLOOKUP($C2614&amp;"|"&amp;$B2614&amp;"|"&amp;$D2614,Empresas!$C$6:$CC$92,$G2614+6+1,0),0))))</f>
        <v>0</v>
      </c>
      <c r="AC2614" s="147">
        <f>IF(AND($I2614="Si",L2614=1),1,IF(AND($I2614="Fisico",L2614=1),1,IF(AND(L2614=1,$I2614="Electronico"),2,IF(L2614=1,VLOOKUP($C2614&amp;"|"&amp;$B2614&amp;"|"&amp;$D2614,Empresas!$C$6:$CC$92,$G2614+6+1,0),0))))</f>
        <v>0</v>
      </c>
      <c r="AD2614" s="147">
        <f>IF(AND($I2614="Si",M2614=1),1,IF(AND($I2614="Fisico",M2614=1),1,IF(AND(M2614=1,$I2614="Electronico"),2,IF(M2614=1,VLOOKUP($C2614&amp;"|"&amp;$B2614&amp;"|"&amp;$D2614,Empresas!$C$6:$CC$92,$G2614+6+1,0),0))))</f>
        <v>0</v>
      </c>
      <c r="AE2614" s="147">
        <f>IF(AND($I2614="Si",N2614=1),1,IF(AND($I2614="Fisico",N2614=1),1,IF(AND(N2614=1,$I2614="Electronico"),2,IF(N2614=1,VLOOKUP($C2614&amp;"|"&amp;$B2614&amp;"|"&amp;$D2614,Empresas!$C$6:$CC$92,$G2614+6+1,0),0))))</f>
        <v>0</v>
      </c>
      <c r="AF2614" s="147">
        <f>IF(AND($I2614="Si",O2614=1),1,IF(AND($I2614="Fisico",O2614=1),1,IF(AND(O2614=1,$I2614="Electronico"),2,IF(O2614=1,VLOOKUP($C2614&amp;"|"&amp;$B2614&amp;"|"&amp;$D2614,Empresas!$C$6:$CC$92,$G2614+6+1,0),0))))</f>
        <v>0</v>
      </c>
      <c r="AG2614" s="147">
        <f>IF(AND($I2614="Si",P2614=1),1,IF(AND($I2614="Fisico",P2614=1),1,IF(AND(P2614=1,$I2614="Electronico"),2,IF(P2614=1,VLOOKUP($C2614&amp;"|"&amp;$B2614&amp;"|"&amp;$D2614,Empresas!$C$6:$CC$92,$G2614+6+1,0),0))))</f>
        <v>0</v>
      </c>
      <c r="AH2614" s="147">
        <f>IF(AND($I2614="Si",Q2614=1),1,IF(AND($I2614="Fisico",Q2614=1),1,IF(AND(Q2614=1,$I2614="Electronico"),2,IF(Q2614=1,VLOOKUP($C2614&amp;"|"&amp;$B2614&amp;"|"&amp;$D2614,Empresas!$C$6:$CC$92,$G2614+6+1,0),0))))</f>
        <v>0</v>
      </c>
      <c r="AI2614" s="147">
        <f>IF(AND($I2614="Si",R2614=1),1,IF(AND($I2614="Fisico",R2614=1),1,IF(AND(R2614=1,$I2614="Electronico"),2,IF(R2614=1,VLOOKUP($C2614&amp;"|"&amp;$B2614&amp;"|"&amp;$D2614,Empresas!$C$6:$CC$92,$G2614+6+1,0),0))))</f>
        <v>0</v>
      </c>
      <c r="AJ2614" s="147">
        <f>IF(AND($I2614="Si",S2614=1),1,IF(AND($I2614="Fisico",S2614=1),1,IF(AND(S2614=1,$I2614="Electronico"),2,IF(S2614=1,VLOOKUP($C2614&amp;"|"&amp;$B2614&amp;"|"&amp;$D2614,Empresas!$C$6:$CC$92,$G2614+6+1,0),0))))</f>
        <v>0</v>
      </c>
      <c r="AK2614" s="147">
        <f>IF(AND($I2614="Si",T2614=1),1,IF(AND($I2614="Fisico",T2614=1),1,IF(AND(T2614=1,$I2614="Electronico"),2,IF(T2614=1,VLOOKUP($C2614&amp;"|"&amp;$B2614&amp;"|"&amp;$D2614,Empresas!$C$6:$CC$92,$G2614+6+1,0),0))))</f>
        <v>0</v>
      </c>
      <c r="AL2614" s="147">
        <f>IF(AND($I2614="Si",U2614=1),1,IF(AND($I2614="Fisico",U2614=1),1,IF(AND(U2614=1,$I2614="Electronico"),2,IF(U2614=1,VLOOKUP($C2614&amp;"|"&amp;$B2614&amp;"|"&amp;$D2614,Empresas!$C$6:$CC$92,$G2614+6+1,0),0))))</f>
        <v>0</v>
      </c>
      <c r="AM2614" s="149">
        <f t="shared" si="422"/>
        <v>0</v>
      </c>
      <c r="AN2614" s="149">
        <f t="shared" si="423"/>
        <v>0</v>
      </c>
      <c r="AO2614" s="152">
        <f t="shared" si="424"/>
        <v>0</v>
      </c>
    </row>
    <row r="2615" spans="1:41" x14ac:dyDescent="0.25">
      <c r="A2615" s="140" t="str">
        <f>VLOOKUP(D2615,Empresas!$D$7:$F$91,3,0)</f>
        <v>Yulisa</v>
      </c>
      <c r="B2615" s="141" t="str">
        <f>VLOOKUP(D2615,Empresas!$D$7:$G$91,4,0)</f>
        <v>Lorenzo</v>
      </c>
      <c r="C2615" s="141" t="s">
        <v>544</v>
      </c>
      <c r="D2615" s="141" t="s">
        <v>496</v>
      </c>
      <c r="E2615" s="141" t="str">
        <f>VLOOKUP(D2615,Empresas!$D$7:$E$92,2,0)</f>
        <v>LA RAMADITA S.A.C.</v>
      </c>
      <c r="F2615" s="141" t="s">
        <v>180</v>
      </c>
      <c r="G2615" s="142">
        <f t="shared" si="428"/>
        <v>58</v>
      </c>
      <c r="H2615" s="142" t="str">
        <f>VLOOKUP(D2615,Empresas!$D$6:$L$92,7,0)</f>
        <v>Trimestral</v>
      </c>
      <c r="I2615" s="141" t="str">
        <f>VLOOKUP(VLOOKUP(D2615&amp;"|"&amp;B2615,Empresas!$I$7:$CB$92,G2615,0),Tablas!$A$8:$B$10,2,0)</f>
        <v>No aplica</v>
      </c>
      <c r="J2615" s="78"/>
      <c r="K2615" s="78"/>
      <c r="L2615" s="78"/>
      <c r="M2615" s="78"/>
      <c r="N2615" s="78"/>
      <c r="O2615" s="78"/>
      <c r="P2615" s="78"/>
      <c r="Q2615" s="78"/>
      <c r="R2615" s="78"/>
      <c r="S2615" s="78"/>
      <c r="T2615" s="78"/>
      <c r="U2615" s="78"/>
      <c r="V2615" s="78" t="str">
        <f>VLOOKUP(D2615,Empresas!$D$7:$CF$91,81,0)</f>
        <v>B</v>
      </c>
      <c r="W2615" s="78" t="str">
        <f>VLOOKUP(D2615,Empresas!$D$7:$M$91,10,0)</f>
        <v>Agrario</v>
      </c>
      <c r="X2615" s="69" t="str">
        <f t="shared" si="420"/>
        <v>NO</v>
      </c>
      <c r="Y2615" s="153" t="str">
        <f t="shared" si="421"/>
        <v>No aplica</v>
      </c>
      <c r="Z2615" s="147">
        <f>IF(Y2615="No aplica",0,IF(I2615="no",0,IF(I2615="No aplica",0,IF(I2615="Si",1,IF(I2615="Fisico",1,IF(I2615="Electronico",2,VLOOKUP(C2615&amp;"|"&amp;B2615&amp;"|"&amp;D2615,Empresas!$C$6:$CC$92,G2615+6+1,0)))))))</f>
        <v>0</v>
      </c>
      <c r="AA2615" s="147">
        <f>IF(AND($I2615="Si",J2615=1),1,IF(AND($I2615="Fisico",J2615=1),1,IF(AND(J2615=1,$I2615="Electronico"),2,IF(J2615=1,VLOOKUP($C2615&amp;"|"&amp;$B2615&amp;"|"&amp;$D2615,Empresas!$C$6:$CC$92,$G2615+6+1,0),0))))</f>
        <v>0</v>
      </c>
      <c r="AB2615" s="147">
        <f>IF(AND($I2615="Si",K2615=1),1,IF(AND($I2615="Fisico",K2615=1),1,IF(AND(K2615=1,$I2615="Electronico"),2,IF(K2615=1,VLOOKUP($C2615&amp;"|"&amp;$B2615&amp;"|"&amp;$D2615,Empresas!$C$6:$CC$92,$G2615+6+1,0),0))))</f>
        <v>0</v>
      </c>
      <c r="AC2615" s="147">
        <f>IF(AND($I2615="Si",L2615=1),1,IF(AND($I2615="Fisico",L2615=1),1,IF(AND(L2615=1,$I2615="Electronico"),2,IF(L2615=1,VLOOKUP($C2615&amp;"|"&amp;$B2615&amp;"|"&amp;$D2615,Empresas!$C$6:$CC$92,$G2615+6+1,0),0))))</f>
        <v>0</v>
      </c>
      <c r="AD2615" s="147">
        <f>IF(AND($I2615="Si",M2615=1),1,IF(AND($I2615="Fisico",M2615=1),1,IF(AND(M2615=1,$I2615="Electronico"),2,IF(M2615=1,VLOOKUP($C2615&amp;"|"&amp;$B2615&amp;"|"&amp;$D2615,Empresas!$C$6:$CC$92,$G2615+6+1,0),0))))</f>
        <v>0</v>
      </c>
      <c r="AE2615" s="147">
        <f>IF(AND($I2615="Si",N2615=1),1,IF(AND($I2615="Fisico",N2615=1),1,IF(AND(N2615=1,$I2615="Electronico"),2,IF(N2615=1,VLOOKUP($C2615&amp;"|"&amp;$B2615&amp;"|"&amp;$D2615,Empresas!$C$6:$CC$92,$G2615+6+1,0),0))))</f>
        <v>0</v>
      </c>
      <c r="AF2615" s="147">
        <f>IF(AND($I2615="Si",O2615=1),1,IF(AND($I2615="Fisico",O2615=1),1,IF(AND(O2615=1,$I2615="Electronico"),2,IF(O2615=1,VLOOKUP($C2615&amp;"|"&amp;$B2615&amp;"|"&amp;$D2615,Empresas!$C$6:$CC$92,$G2615+6+1,0),0))))</f>
        <v>0</v>
      </c>
      <c r="AG2615" s="147">
        <f>IF(AND($I2615="Si",P2615=1),1,IF(AND($I2615="Fisico",P2615=1),1,IF(AND(P2615=1,$I2615="Electronico"),2,IF(P2615=1,VLOOKUP($C2615&amp;"|"&amp;$B2615&amp;"|"&amp;$D2615,Empresas!$C$6:$CC$92,$G2615+6+1,0),0))))</f>
        <v>0</v>
      </c>
      <c r="AH2615" s="147">
        <f>IF(AND($I2615="Si",Q2615=1),1,IF(AND($I2615="Fisico",Q2615=1),1,IF(AND(Q2615=1,$I2615="Electronico"),2,IF(Q2615=1,VLOOKUP($C2615&amp;"|"&amp;$B2615&amp;"|"&amp;$D2615,Empresas!$C$6:$CC$92,$G2615+6+1,0),0))))</f>
        <v>0</v>
      </c>
      <c r="AI2615" s="147">
        <f>IF(AND($I2615="Si",R2615=1),1,IF(AND($I2615="Fisico",R2615=1),1,IF(AND(R2615=1,$I2615="Electronico"),2,IF(R2615=1,VLOOKUP($C2615&amp;"|"&amp;$B2615&amp;"|"&amp;$D2615,Empresas!$C$6:$CC$92,$G2615+6+1,0),0))))</f>
        <v>0</v>
      </c>
      <c r="AJ2615" s="147">
        <f>IF(AND($I2615="Si",S2615=1),1,IF(AND($I2615="Fisico",S2615=1),1,IF(AND(S2615=1,$I2615="Electronico"),2,IF(S2615=1,VLOOKUP($C2615&amp;"|"&amp;$B2615&amp;"|"&amp;$D2615,Empresas!$C$6:$CC$92,$G2615+6+1,0),0))))</f>
        <v>0</v>
      </c>
      <c r="AK2615" s="147">
        <f>IF(AND($I2615="Si",T2615=1),1,IF(AND($I2615="Fisico",T2615=1),1,IF(AND(T2615=1,$I2615="Electronico"),2,IF(T2615=1,VLOOKUP($C2615&amp;"|"&amp;$B2615&amp;"|"&amp;$D2615,Empresas!$C$6:$CC$92,$G2615+6+1,0),0))))</f>
        <v>0</v>
      </c>
      <c r="AL2615" s="147">
        <f>IF(AND($I2615="Si",U2615=1),1,IF(AND($I2615="Fisico",U2615=1),1,IF(AND(U2615=1,$I2615="Electronico"),2,IF(U2615=1,VLOOKUP($C2615&amp;"|"&amp;$B2615&amp;"|"&amp;$D2615,Empresas!$C$6:$CC$92,$G2615+6+1,0),0))))</f>
        <v>0</v>
      </c>
      <c r="AM2615" s="149">
        <f t="shared" si="422"/>
        <v>0</v>
      </c>
      <c r="AN2615" s="149">
        <f t="shared" si="423"/>
        <v>0</v>
      </c>
      <c r="AO2615" s="152">
        <f t="shared" si="424"/>
        <v>0</v>
      </c>
    </row>
    <row r="2616" spans="1:41" x14ac:dyDescent="0.25">
      <c r="A2616" s="140" t="str">
        <f>VLOOKUP(D2616,Empresas!$D$7:$F$91,3,0)</f>
        <v>Yulisa</v>
      </c>
      <c r="B2616" s="141" t="str">
        <f>VLOOKUP(D2616,Empresas!$D$7:$G$91,4,0)</f>
        <v>Lorenzo</v>
      </c>
      <c r="C2616" s="141" t="s">
        <v>544</v>
      </c>
      <c r="D2616" s="141" t="s">
        <v>496</v>
      </c>
      <c r="E2616" s="141" t="str">
        <f>VLOOKUP(D2616,Empresas!$D$7:$E$92,2,0)</f>
        <v>LA RAMADITA S.A.C.</v>
      </c>
      <c r="F2616" s="141" t="s">
        <v>181</v>
      </c>
      <c r="G2616" s="142">
        <f t="shared" si="428"/>
        <v>59</v>
      </c>
      <c r="H2616" s="142" t="str">
        <f>VLOOKUP(D2616,Empresas!$D$6:$L$92,7,0)</f>
        <v>Trimestral</v>
      </c>
      <c r="I2616" s="141" t="str">
        <f>VLOOKUP(VLOOKUP(D2616&amp;"|"&amp;B2616,Empresas!$I$7:$CB$92,G2616,0),Tablas!$A$8:$B$10,2,0)</f>
        <v>No aplica</v>
      </c>
      <c r="J2616" s="78"/>
      <c r="K2616" s="78"/>
      <c r="L2616" s="78"/>
      <c r="M2616" s="78"/>
      <c r="N2616" s="78"/>
      <c r="O2616" s="78"/>
      <c r="P2616" s="78"/>
      <c r="Q2616" s="78"/>
      <c r="R2616" s="78"/>
      <c r="S2616" s="78"/>
      <c r="T2616" s="78"/>
      <c r="U2616" s="78"/>
      <c r="V2616" s="78" t="str">
        <f>VLOOKUP(D2616,Empresas!$D$7:$CF$91,81,0)</f>
        <v>B</v>
      </c>
      <c r="W2616" s="78" t="str">
        <f>VLOOKUP(D2616,Empresas!$D$7:$M$91,10,0)</f>
        <v>Agrario</v>
      </c>
      <c r="X2616" s="69" t="str">
        <f t="shared" si="420"/>
        <v>NO</v>
      </c>
      <c r="Y2616" s="153" t="str">
        <f t="shared" si="421"/>
        <v>No aplica</v>
      </c>
      <c r="Z2616" s="147">
        <f>IF(Y2616="No aplica",0,IF(I2616="no",0,IF(I2616="No aplica",0,IF(I2616="Si",1,IF(I2616="Fisico",1,IF(I2616="Electronico",2,VLOOKUP(C2616&amp;"|"&amp;B2616&amp;"|"&amp;D2616,Empresas!$C$6:$CC$92,G2616+6+1,0)))))))</f>
        <v>0</v>
      </c>
      <c r="AA2616" s="147">
        <f>IF(AND($I2616="Si",J2616=1),1,IF(AND($I2616="Fisico",J2616=1),1,IF(AND(J2616=1,$I2616="Electronico"),2,IF(J2616=1,VLOOKUP($C2616&amp;"|"&amp;$B2616&amp;"|"&amp;$D2616,Empresas!$C$6:$CC$92,$G2616+6+1,0),0))))</f>
        <v>0</v>
      </c>
      <c r="AB2616" s="147">
        <f>IF(AND($I2616="Si",K2616=1),1,IF(AND($I2616="Fisico",K2616=1),1,IF(AND(K2616=1,$I2616="Electronico"),2,IF(K2616=1,VLOOKUP($C2616&amp;"|"&amp;$B2616&amp;"|"&amp;$D2616,Empresas!$C$6:$CC$92,$G2616+6+1,0),0))))</f>
        <v>0</v>
      </c>
      <c r="AC2616" s="147">
        <f>IF(AND($I2616="Si",L2616=1),1,IF(AND($I2616="Fisico",L2616=1),1,IF(AND(L2616=1,$I2616="Electronico"),2,IF(L2616=1,VLOOKUP($C2616&amp;"|"&amp;$B2616&amp;"|"&amp;$D2616,Empresas!$C$6:$CC$92,$G2616+6+1,0),0))))</f>
        <v>0</v>
      </c>
      <c r="AD2616" s="147">
        <f>IF(AND($I2616="Si",M2616=1),1,IF(AND($I2616="Fisico",M2616=1),1,IF(AND(M2616=1,$I2616="Electronico"),2,IF(M2616=1,VLOOKUP($C2616&amp;"|"&amp;$B2616&amp;"|"&amp;$D2616,Empresas!$C$6:$CC$92,$G2616+6+1,0),0))))</f>
        <v>0</v>
      </c>
      <c r="AE2616" s="147">
        <f>IF(AND($I2616="Si",N2616=1),1,IF(AND($I2616="Fisico",N2616=1),1,IF(AND(N2616=1,$I2616="Electronico"),2,IF(N2616=1,VLOOKUP($C2616&amp;"|"&amp;$B2616&amp;"|"&amp;$D2616,Empresas!$C$6:$CC$92,$G2616+6+1,0),0))))</f>
        <v>0</v>
      </c>
      <c r="AF2616" s="147">
        <f>IF(AND($I2616="Si",O2616=1),1,IF(AND($I2616="Fisico",O2616=1),1,IF(AND(O2616=1,$I2616="Electronico"),2,IF(O2616=1,VLOOKUP($C2616&amp;"|"&amp;$B2616&amp;"|"&amp;$D2616,Empresas!$C$6:$CC$92,$G2616+6+1,0),0))))</f>
        <v>0</v>
      </c>
      <c r="AG2616" s="147">
        <f>IF(AND($I2616="Si",P2616=1),1,IF(AND($I2616="Fisico",P2616=1),1,IF(AND(P2616=1,$I2616="Electronico"),2,IF(P2616=1,VLOOKUP($C2616&amp;"|"&amp;$B2616&amp;"|"&amp;$D2616,Empresas!$C$6:$CC$92,$G2616+6+1,0),0))))</f>
        <v>0</v>
      </c>
      <c r="AH2616" s="147">
        <f>IF(AND($I2616="Si",Q2616=1),1,IF(AND($I2616="Fisico",Q2616=1),1,IF(AND(Q2616=1,$I2616="Electronico"),2,IF(Q2616=1,VLOOKUP($C2616&amp;"|"&amp;$B2616&amp;"|"&amp;$D2616,Empresas!$C$6:$CC$92,$G2616+6+1,0),0))))</f>
        <v>0</v>
      </c>
      <c r="AI2616" s="147">
        <f>IF(AND($I2616="Si",R2616=1),1,IF(AND($I2616="Fisico",R2616=1),1,IF(AND(R2616=1,$I2616="Electronico"),2,IF(R2616=1,VLOOKUP($C2616&amp;"|"&amp;$B2616&amp;"|"&amp;$D2616,Empresas!$C$6:$CC$92,$G2616+6+1,0),0))))</f>
        <v>0</v>
      </c>
      <c r="AJ2616" s="147">
        <f>IF(AND($I2616="Si",S2616=1),1,IF(AND($I2616="Fisico",S2616=1),1,IF(AND(S2616=1,$I2616="Electronico"),2,IF(S2616=1,VLOOKUP($C2616&amp;"|"&amp;$B2616&amp;"|"&amp;$D2616,Empresas!$C$6:$CC$92,$G2616+6+1,0),0))))</f>
        <v>0</v>
      </c>
      <c r="AK2616" s="147">
        <f>IF(AND($I2616="Si",T2616=1),1,IF(AND($I2616="Fisico",T2616=1),1,IF(AND(T2616=1,$I2616="Electronico"),2,IF(T2616=1,VLOOKUP($C2616&amp;"|"&amp;$B2616&amp;"|"&amp;$D2616,Empresas!$C$6:$CC$92,$G2616+6+1,0),0))))</f>
        <v>0</v>
      </c>
      <c r="AL2616" s="147">
        <f>IF(AND($I2616="Si",U2616=1),1,IF(AND($I2616="Fisico",U2616=1),1,IF(AND(U2616=1,$I2616="Electronico"),2,IF(U2616=1,VLOOKUP($C2616&amp;"|"&amp;$B2616&amp;"|"&amp;$D2616,Empresas!$C$6:$CC$92,$G2616+6+1,0),0))))</f>
        <v>0</v>
      </c>
      <c r="AM2616" s="149">
        <f t="shared" si="422"/>
        <v>0</v>
      </c>
      <c r="AN2616" s="149">
        <f t="shared" si="423"/>
        <v>0</v>
      </c>
      <c r="AO2616" s="152">
        <f t="shared" si="424"/>
        <v>0</v>
      </c>
    </row>
    <row r="2617" spans="1:41" x14ac:dyDescent="0.25">
      <c r="A2617" s="140" t="str">
        <f>VLOOKUP(D2617,Empresas!$D$7:$F$91,3,0)</f>
        <v>Yulisa</v>
      </c>
      <c r="B2617" s="141" t="str">
        <f>VLOOKUP(D2617,Empresas!$D$7:$G$91,4,0)</f>
        <v>Lorenzo</v>
      </c>
      <c r="C2617" s="141" t="s">
        <v>544</v>
      </c>
      <c r="D2617" s="141" t="s">
        <v>496</v>
      </c>
      <c r="E2617" s="141" t="str">
        <f>VLOOKUP(D2617,Empresas!$D$7:$E$92,2,0)</f>
        <v>LA RAMADITA S.A.C.</v>
      </c>
      <c r="F2617" s="141" t="s">
        <v>182</v>
      </c>
      <c r="G2617" s="142">
        <f t="shared" si="428"/>
        <v>60</v>
      </c>
      <c r="H2617" s="142" t="str">
        <f>VLOOKUP(D2617,Empresas!$D$6:$L$92,7,0)</f>
        <v>Trimestral</v>
      </c>
      <c r="I2617" s="141" t="str">
        <f>VLOOKUP(VLOOKUP(D2617&amp;"|"&amp;B2617,Empresas!$I$7:$CB$92,G2617,0),Tablas!$A$8:$B$10,2,0)</f>
        <v>No aplica</v>
      </c>
      <c r="J2617" s="78"/>
      <c r="K2617" s="78"/>
      <c r="L2617" s="78"/>
      <c r="M2617" s="78"/>
      <c r="N2617" s="78"/>
      <c r="O2617" s="78"/>
      <c r="P2617" s="78"/>
      <c r="Q2617" s="78"/>
      <c r="R2617" s="78"/>
      <c r="S2617" s="78"/>
      <c r="T2617" s="78"/>
      <c r="U2617" s="78"/>
      <c r="V2617" s="78" t="str">
        <f>VLOOKUP(D2617,Empresas!$D$7:$CF$91,81,0)</f>
        <v>B</v>
      </c>
      <c r="W2617" s="78" t="str">
        <f>VLOOKUP(D2617,Empresas!$D$7:$M$91,10,0)</f>
        <v>Agrario</v>
      </c>
      <c r="X2617" s="69" t="str">
        <f t="shared" si="420"/>
        <v>NO</v>
      </c>
      <c r="Y2617" s="153" t="str">
        <f t="shared" si="421"/>
        <v>No aplica</v>
      </c>
      <c r="Z2617" s="147">
        <f>IF(Y2617="No aplica",0,IF(I2617="no",0,IF(I2617="No aplica",0,IF(I2617="Si",1,IF(I2617="Fisico",1,IF(I2617="Electronico",2,VLOOKUP(C2617&amp;"|"&amp;B2617&amp;"|"&amp;D2617,Empresas!$C$6:$CC$92,G2617+6+1,0)))))))</f>
        <v>0</v>
      </c>
      <c r="AA2617" s="147">
        <f>IF(AND($I2617="Si",J2617=1),1,IF(AND($I2617="Fisico",J2617=1),1,IF(AND(J2617=1,$I2617="Electronico"),2,IF(J2617=1,VLOOKUP($C2617&amp;"|"&amp;$B2617&amp;"|"&amp;$D2617,Empresas!$C$6:$CC$92,$G2617+6+1,0),0))))</f>
        <v>0</v>
      </c>
      <c r="AB2617" s="147">
        <f>IF(AND($I2617="Si",K2617=1),1,IF(AND($I2617="Fisico",K2617=1),1,IF(AND(K2617=1,$I2617="Electronico"),2,IF(K2617=1,VLOOKUP($C2617&amp;"|"&amp;$B2617&amp;"|"&amp;$D2617,Empresas!$C$6:$CC$92,$G2617+6+1,0),0))))</f>
        <v>0</v>
      </c>
      <c r="AC2617" s="147">
        <f>IF(AND($I2617="Si",L2617=1),1,IF(AND($I2617="Fisico",L2617=1),1,IF(AND(L2617=1,$I2617="Electronico"),2,IF(L2617=1,VLOOKUP($C2617&amp;"|"&amp;$B2617&amp;"|"&amp;$D2617,Empresas!$C$6:$CC$92,$G2617+6+1,0),0))))</f>
        <v>0</v>
      </c>
      <c r="AD2617" s="147">
        <f>IF(AND($I2617="Si",M2617=1),1,IF(AND($I2617="Fisico",M2617=1),1,IF(AND(M2617=1,$I2617="Electronico"),2,IF(M2617=1,VLOOKUP($C2617&amp;"|"&amp;$B2617&amp;"|"&amp;$D2617,Empresas!$C$6:$CC$92,$G2617+6+1,0),0))))</f>
        <v>0</v>
      </c>
      <c r="AE2617" s="147">
        <f>IF(AND($I2617="Si",N2617=1),1,IF(AND($I2617="Fisico",N2617=1),1,IF(AND(N2617=1,$I2617="Electronico"),2,IF(N2617=1,VLOOKUP($C2617&amp;"|"&amp;$B2617&amp;"|"&amp;$D2617,Empresas!$C$6:$CC$92,$G2617+6+1,0),0))))</f>
        <v>0</v>
      </c>
      <c r="AF2617" s="147">
        <f>IF(AND($I2617="Si",O2617=1),1,IF(AND($I2617="Fisico",O2617=1),1,IF(AND(O2617=1,$I2617="Electronico"),2,IF(O2617=1,VLOOKUP($C2617&amp;"|"&amp;$B2617&amp;"|"&amp;$D2617,Empresas!$C$6:$CC$92,$G2617+6+1,0),0))))</f>
        <v>0</v>
      </c>
      <c r="AG2617" s="147">
        <f>IF(AND($I2617="Si",P2617=1),1,IF(AND($I2617="Fisico",P2617=1),1,IF(AND(P2617=1,$I2617="Electronico"),2,IF(P2617=1,VLOOKUP($C2617&amp;"|"&amp;$B2617&amp;"|"&amp;$D2617,Empresas!$C$6:$CC$92,$G2617+6+1,0),0))))</f>
        <v>0</v>
      </c>
      <c r="AH2617" s="147">
        <f>IF(AND($I2617="Si",Q2617=1),1,IF(AND($I2617="Fisico",Q2617=1),1,IF(AND(Q2617=1,$I2617="Electronico"),2,IF(Q2617=1,VLOOKUP($C2617&amp;"|"&amp;$B2617&amp;"|"&amp;$D2617,Empresas!$C$6:$CC$92,$G2617+6+1,0),0))))</f>
        <v>0</v>
      </c>
      <c r="AI2617" s="147">
        <f>IF(AND($I2617="Si",R2617=1),1,IF(AND($I2617="Fisico",R2617=1),1,IF(AND(R2617=1,$I2617="Electronico"),2,IF(R2617=1,VLOOKUP($C2617&amp;"|"&amp;$B2617&amp;"|"&amp;$D2617,Empresas!$C$6:$CC$92,$G2617+6+1,0),0))))</f>
        <v>0</v>
      </c>
      <c r="AJ2617" s="147">
        <f>IF(AND($I2617="Si",S2617=1),1,IF(AND($I2617="Fisico",S2617=1),1,IF(AND(S2617=1,$I2617="Electronico"),2,IF(S2617=1,VLOOKUP($C2617&amp;"|"&amp;$B2617&amp;"|"&amp;$D2617,Empresas!$C$6:$CC$92,$G2617+6+1,0),0))))</f>
        <v>0</v>
      </c>
      <c r="AK2617" s="147">
        <f>IF(AND($I2617="Si",T2617=1),1,IF(AND($I2617="Fisico",T2617=1),1,IF(AND(T2617=1,$I2617="Electronico"),2,IF(T2617=1,VLOOKUP($C2617&amp;"|"&amp;$B2617&amp;"|"&amp;$D2617,Empresas!$C$6:$CC$92,$G2617+6+1,0),0))))</f>
        <v>0</v>
      </c>
      <c r="AL2617" s="147">
        <f>IF(AND($I2617="Si",U2617=1),1,IF(AND($I2617="Fisico",U2617=1),1,IF(AND(U2617=1,$I2617="Electronico"),2,IF(U2617=1,VLOOKUP($C2617&amp;"|"&amp;$B2617&amp;"|"&amp;$D2617,Empresas!$C$6:$CC$92,$G2617+6+1,0),0))))</f>
        <v>0</v>
      </c>
      <c r="AM2617" s="149">
        <f t="shared" si="422"/>
        <v>0</v>
      </c>
      <c r="AN2617" s="149">
        <f t="shared" si="423"/>
        <v>0</v>
      </c>
      <c r="AO2617" s="152">
        <f t="shared" si="424"/>
        <v>0</v>
      </c>
    </row>
    <row r="2618" spans="1:41" x14ac:dyDescent="0.25">
      <c r="A2618" s="143" t="str">
        <f>VLOOKUP(D2618,Empresas!$D$7:$F$91,3,0)</f>
        <v>Yulisa</v>
      </c>
      <c r="B2618" s="144" t="str">
        <f>VLOOKUP(D2618,Empresas!$D$7:$G$91,4,0)</f>
        <v>Lorenzo</v>
      </c>
      <c r="C2618" s="144" t="s">
        <v>544</v>
      </c>
      <c r="D2618" s="144" t="s">
        <v>496</v>
      </c>
      <c r="E2618" s="144" t="str">
        <f>VLOOKUP(D2618,Empresas!$D$7:$E$92,2,0)</f>
        <v>LA RAMADITA S.A.C.</v>
      </c>
      <c r="F2618" s="144" t="s">
        <v>183</v>
      </c>
      <c r="G2618" s="145">
        <f>+Empresas!$BR$2</f>
        <v>62</v>
      </c>
      <c r="H2618" s="145" t="str">
        <f>VLOOKUP(D2618,Empresas!$D$6:$L$92,7,0)</f>
        <v>Trimestral</v>
      </c>
      <c r="I2618" s="144" t="str">
        <f>VLOOKUP(VLOOKUP(D2618&amp;"|"&amp;B2618,Empresas!$I$7:$CB$92,G2618,0),Tablas!$A$13:$B$14,2,0)</f>
        <v>Si</v>
      </c>
      <c r="J2618" s="78">
        <v>1</v>
      </c>
      <c r="K2618" s="78">
        <v>1</v>
      </c>
      <c r="L2618" s="78">
        <v>1</v>
      </c>
      <c r="M2618" s="78">
        <v>1</v>
      </c>
      <c r="N2618" s="78">
        <v>1</v>
      </c>
      <c r="O2618" s="78">
        <v>1</v>
      </c>
      <c r="P2618" s="78">
        <v>1</v>
      </c>
      <c r="Q2618" s="78">
        <v>1</v>
      </c>
      <c r="R2618" s="78"/>
      <c r="S2618" s="78"/>
      <c r="T2618" s="78"/>
      <c r="U2618" s="78"/>
      <c r="V2618" s="78" t="str">
        <f>VLOOKUP(D2618,Empresas!$D$7:$CF$91,81,0)</f>
        <v>B</v>
      </c>
      <c r="W2618" s="78" t="str">
        <f>VLOOKUP(D2618,Empresas!$D$7:$M$91,10,0)</f>
        <v>Agrario</v>
      </c>
      <c r="X2618" s="69" t="str">
        <f t="shared" si="420"/>
        <v>SI</v>
      </c>
      <c r="Y2618" s="153" t="str">
        <f t="shared" si="421"/>
        <v>Si aplica</v>
      </c>
      <c r="Z2618" s="147">
        <f>IF(Y2618="No aplica",0,IF(I2618="no",0,IF(I2618="No aplica",0,IF(I2618="Si",1,IF(I2618="Fisico",1,IF(I2618="Electronico",2,VLOOKUP(C2618&amp;"|"&amp;B2618&amp;"|"&amp;D2618,Empresas!$C$6:$CC$92,G2618+6+1,0)))))))</f>
        <v>1</v>
      </c>
      <c r="AA2618" s="147">
        <f>IF(AND($I2618="Si",J2618=1),1,IF(AND($I2618="Fisico",J2618=1),1,IF(AND(J2618=1,$I2618="Electronico"),2,IF(J2618=1,VLOOKUP($C2618&amp;"|"&amp;$B2618&amp;"|"&amp;$D2618,Empresas!$C$6:$CC$92,$G2618+6+1,0),0))))</f>
        <v>1</v>
      </c>
      <c r="AB2618" s="147">
        <f>IF(AND($I2618="Si",K2618=1),1,IF(AND($I2618="Fisico",K2618=1),1,IF(AND(K2618=1,$I2618="Electronico"),2,IF(K2618=1,VLOOKUP($C2618&amp;"|"&amp;$B2618&amp;"|"&amp;$D2618,Empresas!$C$6:$CC$92,$G2618+6+1,0),0))))</f>
        <v>1</v>
      </c>
      <c r="AC2618" s="147">
        <f>IF(AND($I2618="Si",L2618=1),1,IF(AND($I2618="Fisico",L2618=1),1,IF(AND(L2618=1,$I2618="Electronico"),2,IF(L2618=1,VLOOKUP($C2618&amp;"|"&amp;$B2618&amp;"|"&amp;$D2618,Empresas!$C$6:$CC$92,$G2618+6+1,0),0))))</f>
        <v>1</v>
      </c>
      <c r="AD2618" s="147">
        <f>IF(AND($I2618="Si",M2618=1),1,IF(AND($I2618="Fisico",M2618=1),1,IF(AND(M2618=1,$I2618="Electronico"),2,IF(M2618=1,VLOOKUP($C2618&amp;"|"&amp;$B2618&amp;"|"&amp;$D2618,Empresas!$C$6:$CC$92,$G2618+6+1,0),0))))</f>
        <v>1</v>
      </c>
      <c r="AE2618" s="147">
        <f>IF(AND($I2618="Si",N2618=1),1,IF(AND($I2618="Fisico",N2618=1),1,IF(AND(N2618=1,$I2618="Electronico"),2,IF(N2618=1,VLOOKUP($C2618&amp;"|"&amp;$B2618&amp;"|"&amp;$D2618,Empresas!$C$6:$CC$92,$G2618+6+1,0),0))))</f>
        <v>1</v>
      </c>
      <c r="AF2618" s="147">
        <f>IF(AND($I2618="Si",O2618=1),1,IF(AND($I2618="Fisico",O2618=1),1,IF(AND(O2618=1,$I2618="Electronico"),2,IF(O2618=1,VLOOKUP($C2618&amp;"|"&amp;$B2618&amp;"|"&amp;$D2618,Empresas!$C$6:$CC$92,$G2618+6+1,0),0))))</f>
        <v>1</v>
      </c>
      <c r="AG2618" s="147">
        <f>IF(AND($I2618="Si",P2618=1),1,IF(AND($I2618="Fisico",P2618=1),1,IF(AND(P2618=1,$I2618="Electronico"),2,IF(P2618=1,VLOOKUP($C2618&amp;"|"&amp;$B2618&amp;"|"&amp;$D2618,Empresas!$C$6:$CC$92,$G2618+6+1,0),0))))</f>
        <v>1</v>
      </c>
      <c r="AH2618" s="147">
        <f>IF(AND($I2618="Si",Q2618=1),1,IF(AND($I2618="Fisico",Q2618=1),1,IF(AND(Q2618=1,$I2618="Electronico"),2,IF(Q2618=1,VLOOKUP($C2618&amp;"|"&amp;$B2618&amp;"|"&amp;$D2618,Empresas!$C$6:$CC$92,$G2618+6+1,0),0))))</f>
        <v>1</v>
      </c>
      <c r="AI2618" s="147">
        <f>IF(AND($I2618="Si",R2618=1),1,IF(AND($I2618="Fisico",R2618=1),1,IF(AND(R2618=1,$I2618="Electronico"),2,IF(R2618=1,VLOOKUP($C2618&amp;"|"&amp;$B2618&amp;"|"&amp;$D2618,Empresas!$C$6:$CC$92,$G2618+6+1,0),0))))</f>
        <v>0</v>
      </c>
      <c r="AJ2618" s="147">
        <f>IF(AND($I2618="Si",S2618=1),1,IF(AND($I2618="Fisico",S2618=1),1,IF(AND(S2618=1,$I2618="Electronico"),2,IF(S2618=1,VLOOKUP($C2618&amp;"|"&amp;$B2618&amp;"|"&amp;$D2618,Empresas!$C$6:$CC$92,$G2618+6+1,0),0))))</f>
        <v>0</v>
      </c>
      <c r="AK2618" s="147">
        <f>IF(AND($I2618="Si",T2618=1),1,IF(AND($I2618="Fisico",T2618=1),1,IF(AND(T2618=1,$I2618="Electronico"),2,IF(T2618=1,VLOOKUP($C2618&amp;"|"&amp;$B2618&amp;"|"&amp;$D2618,Empresas!$C$6:$CC$92,$G2618+6+1,0),0))))</f>
        <v>0</v>
      </c>
      <c r="AL2618" s="147">
        <f>IF(AND($I2618="Si",U2618=1),1,IF(AND($I2618="Fisico",U2618=1),1,IF(AND(U2618=1,$I2618="Electronico"),2,IF(U2618=1,VLOOKUP($C2618&amp;"|"&amp;$B2618&amp;"|"&amp;$D2618,Empresas!$C$6:$CC$92,$G2618+6+1,0),0))))</f>
        <v>0</v>
      </c>
      <c r="AM2618" s="149">
        <f t="shared" si="422"/>
        <v>8</v>
      </c>
      <c r="AN2618" s="149">
        <f t="shared" si="423"/>
        <v>8</v>
      </c>
      <c r="AO2618" s="152">
        <f t="shared" si="424"/>
        <v>1</v>
      </c>
    </row>
    <row r="2619" spans="1:41" x14ac:dyDescent="0.25">
      <c r="A2619" s="143" t="str">
        <f>VLOOKUP(D2619,Empresas!$D$7:$F$91,3,0)</f>
        <v>Yulisa</v>
      </c>
      <c r="B2619" s="144" t="str">
        <f>VLOOKUP(D2619,Empresas!$D$7:$G$91,4,0)</f>
        <v>Lorenzo</v>
      </c>
      <c r="C2619" s="144" t="s">
        <v>544</v>
      </c>
      <c r="D2619" s="144" t="s">
        <v>496</v>
      </c>
      <c r="E2619" s="144" t="str">
        <f>VLOOKUP(D2619,Empresas!$D$7:$E$92,2,0)</f>
        <v>LA RAMADITA S.A.C.</v>
      </c>
      <c r="F2619" s="144" t="s">
        <v>184</v>
      </c>
      <c r="G2619" s="145">
        <f>+G2618+1</f>
        <v>63</v>
      </c>
      <c r="H2619" s="145" t="str">
        <f>VLOOKUP(D2619,Empresas!$D$6:$L$92,7,0)</f>
        <v>Trimestral</v>
      </c>
      <c r="I2619" s="144" t="str">
        <f>VLOOKUP(VLOOKUP(D2619&amp;"|"&amp;B2619,Empresas!$I$7:$CB$92,G2619,0),Tablas!$A$13:$B$14,2,0)</f>
        <v>Si</v>
      </c>
      <c r="J2619" s="78">
        <v>1</v>
      </c>
      <c r="K2619" s="78">
        <v>1</v>
      </c>
      <c r="L2619" s="78">
        <v>1</v>
      </c>
      <c r="M2619" s="78">
        <v>1</v>
      </c>
      <c r="N2619" s="78">
        <v>1</v>
      </c>
      <c r="O2619" s="78">
        <v>1</v>
      </c>
      <c r="P2619" s="78">
        <v>1</v>
      </c>
      <c r="Q2619" s="78">
        <v>1</v>
      </c>
      <c r="R2619" s="78"/>
      <c r="S2619" s="78"/>
      <c r="T2619" s="78"/>
      <c r="U2619" s="78"/>
      <c r="V2619" s="78" t="str">
        <f>VLOOKUP(D2619,Empresas!$D$7:$CF$91,81,0)</f>
        <v>B</v>
      </c>
      <c r="W2619" s="78" t="str">
        <f>VLOOKUP(D2619,Empresas!$D$7:$M$91,10,0)</f>
        <v>Agrario</v>
      </c>
      <c r="X2619" s="69" t="str">
        <f t="shared" si="420"/>
        <v>SI</v>
      </c>
      <c r="Y2619" s="153" t="str">
        <f t="shared" si="421"/>
        <v>Si aplica</v>
      </c>
      <c r="Z2619" s="147">
        <f>IF(Y2619="No aplica",0,IF(I2619="no",0,IF(I2619="No aplica",0,IF(I2619="Si",1,IF(I2619="Fisico",1,IF(I2619="Electronico",2,VLOOKUP(C2619&amp;"|"&amp;B2619&amp;"|"&amp;D2619,Empresas!$C$6:$CC$92,G2619+6+1,0)))))))</f>
        <v>1</v>
      </c>
      <c r="AA2619" s="147">
        <f>IF(AND($I2619="Si",J2619=1),1,IF(AND($I2619="Fisico",J2619=1),1,IF(AND(J2619=1,$I2619="Electronico"),2,IF(J2619=1,VLOOKUP($C2619&amp;"|"&amp;$B2619&amp;"|"&amp;$D2619,Empresas!$C$6:$CC$92,$G2619+6+1,0),0))))</f>
        <v>1</v>
      </c>
      <c r="AB2619" s="147">
        <f>IF(AND($I2619="Si",K2619=1),1,IF(AND($I2619="Fisico",K2619=1),1,IF(AND(K2619=1,$I2619="Electronico"),2,IF(K2619=1,VLOOKUP($C2619&amp;"|"&amp;$B2619&amp;"|"&amp;$D2619,Empresas!$C$6:$CC$92,$G2619+6+1,0),0))))</f>
        <v>1</v>
      </c>
      <c r="AC2619" s="147">
        <f>IF(AND($I2619="Si",L2619=1),1,IF(AND($I2619="Fisico",L2619=1),1,IF(AND(L2619=1,$I2619="Electronico"),2,IF(L2619=1,VLOOKUP($C2619&amp;"|"&amp;$B2619&amp;"|"&amp;$D2619,Empresas!$C$6:$CC$92,$G2619+6+1,0),0))))</f>
        <v>1</v>
      </c>
      <c r="AD2619" s="147">
        <f>IF(AND($I2619="Si",M2619=1),1,IF(AND($I2619="Fisico",M2619=1),1,IF(AND(M2619=1,$I2619="Electronico"),2,IF(M2619=1,VLOOKUP($C2619&amp;"|"&amp;$B2619&amp;"|"&amp;$D2619,Empresas!$C$6:$CC$92,$G2619+6+1,0),0))))</f>
        <v>1</v>
      </c>
      <c r="AE2619" s="147">
        <f>IF(AND($I2619="Si",N2619=1),1,IF(AND($I2619="Fisico",N2619=1),1,IF(AND(N2619=1,$I2619="Electronico"),2,IF(N2619=1,VLOOKUP($C2619&amp;"|"&amp;$B2619&amp;"|"&amp;$D2619,Empresas!$C$6:$CC$92,$G2619+6+1,0),0))))</f>
        <v>1</v>
      </c>
      <c r="AF2619" s="147">
        <f>IF(AND($I2619="Si",O2619=1),1,IF(AND($I2619="Fisico",O2619=1),1,IF(AND(O2619=1,$I2619="Electronico"),2,IF(O2619=1,VLOOKUP($C2619&amp;"|"&amp;$B2619&amp;"|"&amp;$D2619,Empresas!$C$6:$CC$92,$G2619+6+1,0),0))))</f>
        <v>1</v>
      </c>
      <c r="AG2619" s="147">
        <f>IF(AND($I2619="Si",P2619=1),1,IF(AND($I2619="Fisico",P2619=1),1,IF(AND(P2619=1,$I2619="Electronico"),2,IF(P2619=1,VLOOKUP($C2619&amp;"|"&amp;$B2619&amp;"|"&amp;$D2619,Empresas!$C$6:$CC$92,$G2619+6+1,0),0))))</f>
        <v>1</v>
      </c>
      <c r="AH2619" s="147">
        <f>IF(AND($I2619="Si",Q2619=1),1,IF(AND($I2619="Fisico",Q2619=1),1,IF(AND(Q2619=1,$I2619="Electronico"),2,IF(Q2619=1,VLOOKUP($C2619&amp;"|"&amp;$B2619&amp;"|"&amp;$D2619,Empresas!$C$6:$CC$92,$G2619+6+1,0),0))))</f>
        <v>1</v>
      </c>
      <c r="AI2619" s="147">
        <f>IF(AND($I2619="Si",R2619=1),1,IF(AND($I2619="Fisico",R2619=1),1,IF(AND(R2619=1,$I2619="Electronico"),2,IF(R2619=1,VLOOKUP($C2619&amp;"|"&amp;$B2619&amp;"|"&amp;$D2619,Empresas!$C$6:$CC$92,$G2619+6+1,0),0))))</f>
        <v>0</v>
      </c>
      <c r="AJ2619" s="147">
        <f>IF(AND($I2619="Si",S2619=1),1,IF(AND($I2619="Fisico",S2619=1),1,IF(AND(S2619=1,$I2619="Electronico"),2,IF(S2619=1,VLOOKUP($C2619&amp;"|"&amp;$B2619&amp;"|"&amp;$D2619,Empresas!$C$6:$CC$92,$G2619+6+1,0),0))))</f>
        <v>0</v>
      </c>
      <c r="AK2619" s="147">
        <f>IF(AND($I2619="Si",T2619=1),1,IF(AND($I2619="Fisico",T2619=1),1,IF(AND(T2619=1,$I2619="Electronico"),2,IF(T2619=1,VLOOKUP($C2619&amp;"|"&amp;$B2619&amp;"|"&amp;$D2619,Empresas!$C$6:$CC$92,$G2619+6+1,0),0))))</f>
        <v>0</v>
      </c>
      <c r="AL2619" s="147">
        <f>IF(AND($I2619="Si",U2619=1),1,IF(AND($I2619="Fisico",U2619=1),1,IF(AND(U2619=1,$I2619="Electronico"),2,IF(U2619=1,VLOOKUP($C2619&amp;"|"&amp;$B2619&amp;"|"&amp;$D2619,Empresas!$C$6:$CC$92,$G2619+6+1,0),0))))</f>
        <v>0</v>
      </c>
      <c r="AM2619" s="149">
        <f t="shared" si="422"/>
        <v>8</v>
      </c>
      <c r="AN2619" s="149">
        <f t="shared" si="423"/>
        <v>8</v>
      </c>
      <c r="AO2619" s="152">
        <f t="shared" si="424"/>
        <v>1</v>
      </c>
    </row>
    <row r="2620" spans="1:41" x14ac:dyDescent="0.25">
      <c r="A2620" s="143" t="str">
        <f>VLOOKUP(D2620,Empresas!$D$7:$F$91,3,0)</f>
        <v>Yulisa</v>
      </c>
      <c r="B2620" s="144" t="str">
        <f>VLOOKUP(D2620,Empresas!$D$7:$G$91,4,0)</f>
        <v>Lorenzo</v>
      </c>
      <c r="C2620" s="144" t="s">
        <v>544</v>
      </c>
      <c r="D2620" s="144" t="s">
        <v>496</v>
      </c>
      <c r="E2620" s="144" t="str">
        <f>VLOOKUP(D2620,Empresas!$D$7:$E$92,2,0)</f>
        <v>LA RAMADITA S.A.C.</v>
      </c>
      <c r="F2620" s="144" t="s">
        <v>185</v>
      </c>
      <c r="G2620" s="145">
        <f t="shared" ref="G2620:G2627" si="429">+G2619+1</f>
        <v>64</v>
      </c>
      <c r="H2620" s="145" t="str">
        <f>VLOOKUP(D2620,Empresas!$D$6:$L$92,7,0)</f>
        <v>Trimestral</v>
      </c>
      <c r="I2620" s="144" t="str">
        <f>VLOOKUP(VLOOKUP(D2620&amp;"|"&amp;B2620,Empresas!$I$7:$CB$92,G2620,0),Tablas!$A$13:$B$14,2,0)</f>
        <v>No</v>
      </c>
      <c r="J2620" s="78"/>
      <c r="K2620" s="78"/>
      <c r="L2620" s="78"/>
      <c r="M2620" s="78"/>
      <c r="N2620" s="78"/>
      <c r="O2620" s="78"/>
      <c r="P2620" s="78"/>
      <c r="Q2620" s="78"/>
      <c r="R2620" s="78"/>
      <c r="S2620" s="78"/>
      <c r="T2620" s="78"/>
      <c r="U2620" s="78"/>
      <c r="V2620" s="78" t="str">
        <f>VLOOKUP(D2620,Empresas!$D$7:$CF$91,81,0)</f>
        <v>B</v>
      </c>
      <c r="W2620" s="78" t="str">
        <f>VLOOKUP(D2620,Empresas!$D$7:$M$91,10,0)</f>
        <v>Agrario</v>
      </c>
      <c r="X2620" s="69" t="str">
        <f t="shared" si="420"/>
        <v>SI</v>
      </c>
      <c r="Y2620" s="153" t="str">
        <f t="shared" si="421"/>
        <v>No aplica</v>
      </c>
      <c r="Z2620" s="147">
        <f>IF(Y2620="No aplica",0,IF(I2620="no",0,IF(I2620="No aplica",0,IF(I2620="Si",1,IF(I2620="Fisico",1,IF(I2620="Electronico",2,VLOOKUP(C2620&amp;"|"&amp;B2620&amp;"|"&amp;D2620,Empresas!$C$6:$CC$92,G2620+6+1,0)))))))</f>
        <v>0</v>
      </c>
      <c r="AA2620" s="147">
        <f>IF(AND($I2620="Si",J2620=1),1,IF(AND($I2620="Fisico",J2620=1),1,IF(AND(J2620=1,$I2620="Electronico"),2,IF(J2620=1,VLOOKUP($C2620&amp;"|"&amp;$B2620&amp;"|"&amp;$D2620,Empresas!$C$6:$CC$92,$G2620+6+1,0),0))))</f>
        <v>0</v>
      </c>
      <c r="AB2620" s="147">
        <f>IF(AND($I2620="Si",K2620=1),1,IF(AND($I2620="Fisico",K2620=1),1,IF(AND(K2620=1,$I2620="Electronico"),2,IF(K2620=1,VLOOKUP($C2620&amp;"|"&amp;$B2620&amp;"|"&amp;$D2620,Empresas!$C$6:$CC$92,$G2620+6+1,0),0))))</f>
        <v>0</v>
      </c>
      <c r="AC2620" s="147">
        <f>IF(AND($I2620="Si",L2620=1),1,IF(AND($I2620="Fisico",L2620=1),1,IF(AND(L2620=1,$I2620="Electronico"),2,IF(L2620=1,VLOOKUP($C2620&amp;"|"&amp;$B2620&amp;"|"&amp;$D2620,Empresas!$C$6:$CC$92,$G2620+6+1,0),0))))</f>
        <v>0</v>
      </c>
      <c r="AD2620" s="147">
        <f>IF(AND($I2620="Si",M2620=1),1,IF(AND($I2620="Fisico",M2620=1),1,IF(AND(M2620=1,$I2620="Electronico"),2,IF(M2620=1,VLOOKUP($C2620&amp;"|"&amp;$B2620&amp;"|"&amp;$D2620,Empresas!$C$6:$CC$92,$G2620+6+1,0),0))))</f>
        <v>0</v>
      </c>
      <c r="AE2620" s="147">
        <f>IF(AND($I2620="Si",N2620=1),1,IF(AND($I2620="Fisico",N2620=1),1,IF(AND(N2620=1,$I2620="Electronico"),2,IF(N2620=1,VLOOKUP($C2620&amp;"|"&amp;$B2620&amp;"|"&amp;$D2620,Empresas!$C$6:$CC$92,$G2620+6+1,0),0))))</f>
        <v>0</v>
      </c>
      <c r="AF2620" s="147">
        <f>IF(AND($I2620="Si",O2620=1),1,IF(AND($I2620="Fisico",O2620=1),1,IF(AND(O2620=1,$I2620="Electronico"),2,IF(O2620=1,VLOOKUP($C2620&amp;"|"&amp;$B2620&amp;"|"&amp;$D2620,Empresas!$C$6:$CC$92,$G2620+6+1,0),0))))</f>
        <v>0</v>
      </c>
      <c r="AG2620" s="147">
        <f>IF(AND($I2620="Si",P2620=1),1,IF(AND($I2620="Fisico",P2620=1),1,IF(AND(P2620=1,$I2620="Electronico"),2,IF(P2620=1,VLOOKUP($C2620&amp;"|"&amp;$B2620&amp;"|"&amp;$D2620,Empresas!$C$6:$CC$92,$G2620+6+1,0),0))))</f>
        <v>0</v>
      </c>
      <c r="AH2620" s="147">
        <f>IF(AND($I2620="Si",Q2620=1),1,IF(AND($I2620="Fisico",Q2620=1),1,IF(AND(Q2620=1,$I2620="Electronico"),2,IF(Q2620=1,VLOOKUP($C2620&amp;"|"&amp;$B2620&amp;"|"&amp;$D2620,Empresas!$C$6:$CC$92,$G2620+6+1,0),0))))</f>
        <v>0</v>
      </c>
      <c r="AI2620" s="147">
        <f>IF(AND($I2620="Si",R2620=1),1,IF(AND($I2620="Fisico",R2620=1),1,IF(AND(R2620=1,$I2620="Electronico"),2,IF(R2620=1,VLOOKUP($C2620&amp;"|"&amp;$B2620&amp;"|"&amp;$D2620,Empresas!$C$6:$CC$92,$G2620+6+1,0),0))))</f>
        <v>0</v>
      </c>
      <c r="AJ2620" s="147">
        <f>IF(AND($I2620="Si",S2620=1),1,IF(AND($I2620="Fisico",S2620=1),1,IF(AND(S2620=1,$I2620="Electronico"),2,IF(S2620=1,VLOOKUP($C2620&amp;"|"&amp;$B2620&amp;"|"&amp;$D2620,Empresas!$C$6:$CC$92,$G2620+6+1,0),0))))</f>
        <v>0</v>
      </c>
      <c r="AK2620" s="147">
        <f>IF(AND($I2620="Si",T2620=1),1,IF(AND($I2620="Fisico",T2620=1),1,IF(AND(T2620=1,$I2620="Electronico"),2,IF(T2620=1,VLOOKUP($C2620&amp;"|"&amp;$B2620&amp;"|"&amp;$D2620,Empresas!$C$6:$CC$92,$G2620+6+1,0),0))))</f>
        <v>0</v>
      </c>
      <c r="AL2620" s="147">
        <f>IF(AND($I2620="Si",U2620=1),1,IF(AND($I2620="Fisico",U2620=1),1,IF(AND(U2620=1,$I2620="Electronico"),2,IF(U2620=1,VLOOKUP($C2620&amp;"|"&amp;$B2620&amp;"|"&amp;$D2620,Empresas!$C$6:$CC$92,$G2620+6+1,0),0))))</f>
        <v>0</v>
      </c>
      <c r="AM2620" s="149">
        <f t="shared" si="422"/>
        <v>0</v>
      </c>
      <c r="AN2620" s="149">
        <f t="shared" si="423"/>
        <v>0</v>
      </c>
      <c r="AO2620" s="152">
        <f t="shared" si="424"/>
        <v>0</v>
      </c>
    </row>
    <row r="2621" spans="1:41" x14ac:dyDescent="0.25">
      <c r="A2621" s="143" t="str">
        <f>VLOOKUP(D2621,Empresas!$D$7:$F$91,3,0)</f>
        <v>Yulisa</v>
      </c>
      <c r="B2621" s="144" t="str">
        <f>VLOOKUP(D2621,Empresas!$D$7:$G$91,4,0)</f>
        <v>Lorenzo</v>
      </c>
      <c r="C2621" s="144" t="s">
        <v>544</v>
      </c>
      <c r="D2621" s="144" t="s">
        <v>496</v>
      </c>
      <c r="E2621" s="144" t="str">
        <f>VLOOKUP(D2621,Empresas!$D$7:$E$92,2,0)</f>
        <v>LA RAMADITA S.A.C.</v>
      </c>
      <c r="F2621" s="144" t="s">
        <v>186</v>
      </c>
      <c r="G2621" s="145">
        <f t="shared" si="429"/>
        <v>65</v>
      </c>
      <c r="H2621" s="145" t="str">
        <f>VLOOKUP(D2621,Empresas!$D$6:$L$92,7,0)</f>
        <v>Trimestral</v>
      </c>
      <c r="I2621" s="144" t="str">
        <f>VLOOKUP(VLOOKUP(D2621&amp;"|"&amp;B2621,Empresas!$I$7:$CB$92,G2621,0),Tablas!$A$13:$B$14,2,0)</f>
        <v>No</v>
      </c>
      <c r="J2621" s="78"/>
      <c r="K2621" s="78"/>
      <c r="L2621" s="78"/>
      <c r="M2621" s="78"/>
      <c r="N2621" s="78"/>
      <c r="O2621" s="78"/>
      <c r="P2621" s="78"/>
      <c r="Q2621" s="78"/>
      <c r="R2621" s="78"/>
      <c r="S2621" s="78"/>
      <c r="T2621" s="78"/>
      <c r="U2621" s="78"/>
      <c r="V2621" s="78" t="str">
        <f>VLOOKUP(D2621,Empresas!$D$7:$CF$91,81,0)</f>
        <v>B</v>
      </c>
      <c r="W2621" s="78" t="str">
        <f>VLOOKUP(D2621,Empresas!$D$7:$M$91,10,0)</f>
        <v>Agrario</v>
      </c>
      <c r="X2621" s="69" t="str">
        <f t="shared" si="420"/>
        <v>SI</v>
      </c>
      <c r="Y2621" s="153" t="str">
        <f t="shared" si="421"/>
        <v>No aplica</v>
      </c>
      <c r="Z2621" s="147">
        <f>IF(Y2621="No aplica",0,IF(I2621="no",0,IF(I2621="No aplica",0,IF(I2621="Si",1,IF(I2621="Fisico",1,IF(I2621="Electronico",2,VLOOKUP(C2621&amp;"|"&amp;B2621&amp;"|"&amp;D2621,Empresas!$C$6:$CC$92,G2621+6+1,0)))))))</f>
        <v>0</v>
      </c>
      <c r="AA2621" s="147">
        <f>IF(AND($I2621="Si",J2621=1),1,IF(AND($I2621="Fisico",J2621=1),1,IF(AND(J2621=1,$I2621="Electronico"),2,IF(J2621=1,VLOOKUP($C2621&amp;"|"&amp;$B2621&amp;"|"&amp;$D2621,Empresas!$C$6:$CC$92,$G2621+6+1,0),0))))</f>
        <v>0</v>
      </c>
      <c r="AB2621" s="147">
        <f>IF(AND($I2621="Si",K2621=1),1,IF(AND($I2621="Fisico",K2621=1),1,IF(AND(K2621=1,$I2621="Electronico"),2,IF(K2621=1,VLOOKUP($C2621&amp;"|"&amp;$B2621&amp;"|"&amp;$D2621,Empresas!$C$6:$CC$92,$G2621+6+1,0),0))))</f>
        <v>0</v>
      </c>
      <c r="AC2621" s="147">
        <f>IF(AND($I2621="Si",L2621=1),1,IF(AND($I2621="Fisico",L2621=1),1,IF(AND(L2621=1,$I2621="Electronico"),2,IF(L2621=1,VLOOKUP($C2621&amp;"|"&amp;$B2621&amp;"|"&amp;$D2621,Empresas!$C$6:$CC$92,$G2621+6+1,0),0))))</f>
        <v>0</v>
      </c>
      <c r="AD2621" s="147">
        <f>IF(AND($I2621="Si",M2621=1),1,IF(AND($I2621="Fisico",M2621=1),1,IF(AND(M2621=1,$I2621="Electronico"),2,IF(M2621=1,VLOOKUP($C2621&amp;"|"&amp;$B2621&amp;"|"&amp;$D2621,Empresas!$C$6:$CC$92,$G2621+6+1,0),0))))</f>
        <v>0</v>
      </c>
      <c r="AE2621" s="147">
        <f>IF(AND($I2621="Si",N2621=1),1,IF(AND($I2621="Fisico",N2621=1),1,IF(AND(N2621=1,$I2621="Electronico"),2,IF(N2621=1,VLOOKUP($C2621&amp;"|"&amp;$B2621&amp;"|"&amp;$D2621,Empresas!$C$6:$CC$92,$G2621+6+1,0),0))))</f>
        <v>0</v>
      </c>
      <c r="AF2621" s="147">
        <f>IF(AND($I2621="Si",O2621=1),1,IF(AND($I2621="Fisico",O2621=1),1,IF(AND(O2621=1,$I2621="Electronico"),2,IF(O2621=1,VLOOKUP($C2621&amp;"|"&amp;$B2621&amp;"|"&amp;$D2621,Empresas!$C$6:$CC$92,$G2621+6+1,0),0))))</f>
        <v>0</v>
      </c>
      <c r="AG2621" s="147">
        <f>IF(AND($I2621="Si",P2621=1),1,IF(AND($I2621="Fisico",P2621=1),1,IF(AND(P2621=1,$I2621="Electronico"),2,IF(P2621=1,VLOOKUP($C2621&amp;"|"&amp;$B2621&amp;"|"&amp;$D2621,Empresas!$C$6:$CC$92,$G2621+6+1,0),0))))</f>
        <v>0</v>
      </c>
      <c r="AH2621" s="147">
        <f>IF(AND($I2621="Si",Q2621=1),1,IF(AND($I2621="Fisico",Q2621=1),1,IF(AND(Q2621=1,$I2621="Electronico"),2,IF(Q2621=1,VLOOKUP($C2621&amp;"|"&amp;$B2621&amp;"|"&amp;$D2621,Empresas!$C$6:$CC$92,$G2621+6+1,0),0))))</f>
        <v>0</v>
      </c>
      <c r="AI2621" s="147">
        <f>IF(AND($I2621="Si",R2621=1),1,IF(AND($I2621="Fisico",R2621=1),1,IF(AND(R2621=1,$I2621="Electronico"),2,IF(R2621=1,VLOOKUP($C2621&amp;"|"&amp;$B2621&amp;"|"&amp;$D2621,Empresas!$C$6:$CC$92,$G2621+6+1,0),0))))</f>
        <v>0</v>
      </c>
      <c r="AJ2621" s="147">
        <f>IF(AND($I2621="Si",S2621=1),1,IF(AND($I2621="Fisico",S2621=1),1,IF(AND(S2621=1,$I2621="Electronico"),2,IF(S2621=1,VLOOKUP($C2621&amp;"|"&amp;$B2621&amp;"|"&amp;$D2621,Empresas!$C$6:$CC$92,$G2621+6+1,0),0))))</f>
        <v>0</v>
      </c>
      <c r="AK2621" s="147">
        <f>IF(AND($I2621="Si",T2621=1),1,IF(AND($I2621="Fisico",T2621=1),1,IF(AND(T2621=1,$I2621="Electronico"),2,IF(T2621=1,VLOOKUP($C2621&amp;"|"&amp;$B2621&amp;"|"&amp;$D2621,Empresas!$C$6:$CC$92,$G2621+6+1,0),0))))</f>
        <v>0</v>
      </c>
      <c r="AL2621" s="147">
        <f>IF(AND($I2621="Si",U2621=1),1,IF(AND($I2621="Fisico",U2621=1),1,IF(AND(U2621=1,$I2621="Electronico"),2,IF(U2621=1,VLOOKUP($C2621&amp;"|"&amp;$B2621&amp;"|"&amp;$D2621,Empresas!$C$6:$CC$92,$G2621+6+1,0),0))))</f>
        <v>0</v>
      </c>
      <c r="AM2621" s="149">
        <f t="shared" si="422"/>
        <v>0</v>
      </c>
      <c r="AN2621" s="149">
        <f t="shared" si="423"/>
        <v>0</v>
      </c>
      <c r="AO2621" s="152">
        <f t="shared" si="424"/>
        <v>0</v>
      </c>
    </row>
    <row r="2622" spans="1:41" x14ac:dyDescent="0.25">
      <c r="A2622" s="143" t="str">
        <f>VLOOKUP(D2622,Empresas!$D$7:$F$91,3,0)</f>
        <v>Yulisa</v>
      </c>
      <c r="B2622" s="144" t="str">
        <f>VLOOKUP(D2622,Empresas!$D$7:$G$91,4,0)</f>
        <v>Lorenzo</v>
      </c>
      <c r="C2622" s="144" t="s">
        <v>544</v>
      </c>
      <c r="D2622" s="144" t="s">
        <v>496</v>
      </c>
      <c r="E2622" s="144" t="str">
        <f>VLOOKUP(D2622,Empresas!$D$7:$E$92,2,0)</f>
        <v>LA RAMADITA S.A.C.</v>
      </c>
      <c r="F2622" s="144" t="s">
        <v>187</v>
      </c>
      <c r="G2622" s="145">
        <f t="shared" si="429"/>
        <v>66</v>
      </c>
      <c r="H2622" s="145" t="str">
        <f>VLOOKUP(D2622,Empresas!$D$6:$L$92,7,0)</f>
        <v>Trimestral</v>
      </c>
      <c r="I2622" s="144" t="str">
        <f>VLOOKUP(VLOOKUP(D2622&amp;"|"&amp;B2622,Empresas!$I$7:$CB$92,G2622,0),Tablas!$A$13:$B$14,2,0)</f>
        <v>Si</v>
      </c>
      <c r="J2622" s="78">
        <v>1</v>
      </c>
      <c r="K2622" s="78">
        <v>1</v>
      </c>
      <c r="L2622" s="78">
        <v>1</v>
      </c>
      <c r="M2622" s="78">
        <v>1</v>
      </c>
      <c r="N2622" s="78">
        <v>1</v>
      </c>
      <c r="O2622" s="78">
        <v>1</v>
      </c>
      <c r="P2622" s="78">
        <v>1</v>
      </c>
      <c r="Q2622" s="78">
        <v>1</v>
      </c>
      <c r="R2622" s="78"/>
      <c r="S2622" s="78"/>
      <c r="T2622" s="78"/>
      <c r="U2622" s="78"/>
      <c r="V2622" s="78" t="str">
        <f>VLOOKUP(D2622,Empresas!$D$7:$CF$91,81,0)</f>
        <v>B</v>
      </c>
      <c r="W2622" s="78" t="str">
        <f>VLOOKUP(D2622,Empresas!$D$7:$M$91,10,0)</f>
        <v>Agrario</v>
      </c>
      <c r="X2622" s="69" t="str">
        <f t="shared" si="420"/>
        <v>SI</v>
      </c>
      <c r="Y2622" s="153" t="str">
        <f t="shared" si="421"/>
        <v>Si aplica</v>
      </c>
      <c r="Z2622" s="147">
        <f>IF(Y2622="No aplica",0,IF(I2622="no",0,IF(I2622="No aplica",0,IF(I2622="Si",1,IF(I2622="Fisico",1,IF(I2622="Electronico",2,VLOOKUP(C2622&amp;"|"&amp;B2622&amp;"|"&amp;D2622,Empresas!$C$6:$CC$92,G2622+6+1,0)))))))</f>
        <v>1</v>
      </c>
      <c r="AA2622" s="147">
        <f>IF(AND($I2622="Si",J2622=1),1,IF(AND($I2622="Fisico",J2622=1),1,IF(AND(J2622=1,$I2622="Electronico"),2,IF(J2622=1,VLOOKUP($C2622&amp;"|"&amp;$B2622&amp;"|"&amp;$D2622,Empresas!$C$6:$CC$92,$G2622+6+1,0),0))))</f>
        <v>1</v>
      </c>
      <c r="AB2622" s="147">
        <f>IF(AND($I2622="Si",K2622=1),1,IF(AND($I2622="Fisico",K2622=1),1,IF(AND(K2622=1,$I2622="Electronico"),2,IF(K2622=1,VLOOKUP($C2622&amp;"|"&amp;$B2622&amp;"|"&amp;$D2622,Empresas!$C$6:$CC$92,$G2622+6+1,0),0))))</f>
        <v>1</v>
      </c>
      <c r="AC2622" s="147">
        <f>IF(AND($I2622="Si",L2622=1),1,IF(AND($I2622="Fisico",L2622=1),1,IF(AND(L2622=1,$I2622="Electronico"),2,IF(L2622=1,VLOOKUP($C2622&amp;"|"&amp;$B2622&amp;"|"&amp;$D2622,Empresas!$C$6:$CC$92,$G2622+6+1,0),0))))</f>
        <v>1</v>
      </c>
      <c r="AD2622" s="147">
        <f>IF(AND($I2622="Si",M2622=1),1,IF(AND($I2622="Fisico",M2622=1),1,IF(AND(M2622=1,$I2622="Electronico"),2,IF(M2622=1,VLOOKUP($C2622&amp;"|"&amp;$B2622&amp;"|"&amp;$D2622,Empresas!$C$6:$CC$92,$G2622+6+1,0),0))))</f>
        <v>1</v>
      </c>
      <c r="AE2622" s="147">
        <f>IF(AND($I2622="Si",N2622=1),1,IF(AND($I2622="Fisico",N2622=1),1,IF(AND(N2622=1,$I2622="Electronico"),2,IF(N2622=1,VLOOKUP($C2622&amp;"|"&amp;$B2622&amp;"|"&amp;$D2622,Empresas!$C$6:$CC$92,$G2622+6+1,0),0))))</f>
        <v>1</v>
      </c>
      <c r="AF2622" s="147">
        <f>IF(AND($I2622="Si",O2622=1),1,IF(AND($I2622="Fisico",O2622=1),1,IF(AND(O2622=1,$I2622="Electronico"),2,IF(O2622=1,VLOOKUP($C2622&amp;"|"&amp;$B2622&amp;"|"&amp;$D2622,Empresas!$C$6:$CC$92,$G2622+6+1,0),0))))</f>
        <v>1</v>
      </c>
      <c r="AG2622" s="147">
        <f>IF(AND($I2622="Si",P2622=1),1,IF(AND($I2622="Fisico",P2622=1),1,IF(AND(P2622=1,$I2622="Electronico"),2,IF(P2622=1,VLOOKUP($C2622&amp;"|"&amp;$B2622&amp;"|"&amp;$D2622,Empresas!$C$6:$CC$92,$G2622+6+1,0),0))))</f>
        <v>1</v>
      </c>
      <c r="AH2622" s="147">
        <f>IF(AND($I2622="Si",Q2622=1),1,IF(AND($I2622="Fisico",Q2622=1),1,IF(AND(Q2622=1,$I2622="Electronico"),2,IF(Q2622=1,VLOOKUP($C2622&amp;"|"&amp;$B2622&amp;"|"&amp;$D2622,Empresas!$C$6:$CC$92,$G2622+6+1,0),0))))</f>
        <v>1</v>
      </c>
      <c r="AI2622" s="147">
        <f>IF(AND($I2622="Si",R2622=1),1,IF(AND($I2622="Fisico",R2622=1),1,IF(AND(R2622=1,$I2622="Electronico"),2,IF(R2622=1,VLOOKUP($C2622&amp;"|"&amp;$B2622&amp;"|"&amp;$D2622,Empresas!$C$6:$CC$92,$G2622+6+1,0),0))))</f>
        <v>0</v>
      </c>
      <c r="AJ2622" s="147">
        <f>IF(AND($I2622="Si",S2622=1),1,IF(AND($I2622="Fisico",S2622=1),1,IF(AND(S2622=1,$I2622="Electronico"),2,IF(S2622=1,VLOOKUP($C2622&amp;"|"&amp;$B2622&amp;"|"&amp;$D2622,Empresas!$C$6:$CC$92,$G2622+6+1,0),0))))</f>
        <v>0</v>
      </c>
      <c r="AK2622" s="147">
        <f>IF(AND($I2622="Si",T2622=1),1,IF(AND($I2622="Fisico",T2622=1),1,IF(AND(T2622=1,$I2622="Electronico"),2,IF(T2622=1,VLOOKUP($C2622&amp;"|"&amp;$B2622&amp;"|"&amp;$D2622,Empresas!$C$6:$CC$92,$G2622+6+1,0),0))))</f>
        <v>0</v>
      </c>
      <c r="AL2622" s="147">
        <f>IF(AND($I2622="Si",U2622=1),1,IF(AND($I2622="Fisico",U2622=1),1,IF(AND(U2622=1,$I2622="Electronico"),2,IF(U2622=1,VLOOKUP($C2622&amp;"|"&amp;$B2622&amp;"|"&amp;$D2622,Empresas!$C$6:$CC$92,$G2622+6+1,0),0))))</f>
        <v>0</v>
      </c>
      <c r="AM2622" s="149">
        <f t="shared" si="422"/>
        <v>8</v>
      </c>
      <c r="AN2622" s="149">
        <f t="shared" si="423"/>
        <v>8</v>
      </c>
      <c r="AO2622" s="152">
        <f t="shared" si="424"/>
        <v>1</v>
      </c>
    </row>
    <row r="2623" spans="1:41" x14ac:dyDescent="0.25">
      <c r="A2623" s="143" t="str">
        <f>VLOOKUP(D2623,Empresas!$D$7:$F$91,3,0)</f>
        <v>Yulisa</v>
      </c>
      <c r="B2623" s="144" t="str">
        <f>VLOOKUP(D2623,Empresas!$D$7:$G$91,4,0)</f>
        <v>Lorenzo</v>
      </c>
      <c r="C2623" s="144" t="s">
        <v>544</v>
      </c>
      <c r="D2623" s="144" t="s">
        <v>496</v>
      </c>
      <c r="E2623" s="144" t="str">
        <f>VLOOKUP(D2623,Empresas!$D$7:$E$92,2,0)</f>
        <v>LA RAMADITA S.A.C.</v>
      </c>
      <c r="F2623" s="144" t="s">
        <v>188</v>
      </c>
      <c r="G2623" s="145">
        <f t="shared" si="429"/>
        <v>67</v>
      </c>
      <c r="H2623" s="145" t="str">
        <f>VLOOKUP(D2623,Empresas!$D$6:$L$92,7,0)</f>
        <v>Trimestral</v>
      </c>
      <c r="I2623" s="144" t="str">
        <f>VLOOKUP(VLOOKUP(D2623&amp;"|"&amp;B2623,Empresas!$I$7:$CB$92,G2623,0),Tablas!$A$13:$B$14,2,0)</f>
        <v>No</v>
      </c>
      <c r="J2623" s="78"/>
      <c r="K2623" s="78"/>
      <c r="L2623" s="78"/>
      <c r="M2623" s="78"/>
      <c r="N2623" s="78"/>
      <c r="O2623" s="78"/>
      <c r="P2623" s="78"/>
      <c r="Q2623" s="78"/>
      <c r="R2623" s="78"/>
      <c r="S2623" s="78"/>
      <c r="T2623" s="78"/>
      <c r="U2623" s="78"/>
      <c r="V2623" s="78" t="str">
        <f>VLOOKUP(D2623,Empresas!$D$7:$CF$91,81,0)</f>
        <v>B</v>
      </c>
      <c r="W2623" s="78" t="str">
        <f>VLOOKUP(D2623,Empresas!$D$7:$M$91,10,0)</f>
        <v>Agrario</v>
      </c>
      <c r="X2623" s="69" t="str">
        <f t="shared" si="420"/>
        <v>SI</v>
      </c>
      <c r="Y2623" s="153" t="str">
        <f t="shared" si="421"/>
        <v>No aplica</v>
      </c>
      <c r="Z2623" s="147">
        <f>IF(Y2623="No aplica",0,IF(I2623="no",0,IF(I2623="No aplica",0,IF(I2623="Si",1,IF(I2623="Fisico",1,IF(I2623="Electronico",2,VLOOKUP(C2623&amp;"|"&amp;B2623&amp;"|"&amp;D2623,Empresas!$C$6:$CC$92,G2623+6+1,0)))))))</f>
        <v>0</v>
      </c>
      <c r="AA2623" s="147">
        <f>IF(AND($I2623="Si",J2623=1),1,IF(AND($I2623="Fisico",J2623=1),1,IF(AND(J2623=1,$I2623="Electronico"),2,IF(J2623=1,VLOOKUP($C2623&amp;"|"&amp;$B2623&amp;"|"&amp;$D2623,Empresas!$C$6:$CC$92,$G2623+6+1,0),0))))</f>
        <v>0</v>
      </c>
      <c r="AB2623" s="147">
        <f>IF(AND($I2623="Si",K2623=1),1,IF(AND($I2623="Fisico",K2623=1),1,IF(AND(K2623=1,$I2623="Electronico"),2,IF(K2623=1,VLOOKUP($C2623&amp;"|"&amp;$B2623&amp;"|"&amp;$D2623,Empresas!$C$6:$CC$92,$G2623+6+1,0),0))))</f>
        <v>0</v>
      </c>
      <c r="AC2623" s="147">
        <f>IF(AND($I2623="Si",L2623=1),1,IF(AND($I2623="Fisico",L2623=1),1,IF(AND(L2623=1,$I2623="Electronico"),2,IF(L2623=1,VLOOKUP($C2623&amp;"|"&amp;$B2623&amp;"|"&amp;$D2623,Empresas!$C$6:$CC$92,$G2623+6+1,0),0))))</f>
        <v>0</v>
      </c>
      <c r="AD2623" s="147">
        <f>IF(AND($I2623="Si",M2623=1),1,IF(AND($I2623="Fisico",M2623=1),1,IF(AND(M2623=1,$I2623="Electronico"),2,IF(M2623=1,VLOOKUP($C2623&amp;"|"&amp;$B2623&amp;"|"&amp;$D2623,Empresas!$C$6:$CC$92,$G2623+6+1,0),0))))</f>
        <v>0</v>
      </c>
      <c r="AE2623" s="147">
        <f>IF(AND($I2623="Si",N2623=1),1,IF(AND($I2623="Fisico",N2623=1),1,IF(AND(N2623=1,$I2623="Electronico"),2,IF(N2623=1,VLOOKUP($C2623&amp;"|"&amp;$B2623&amp;"|"&amp;$D2623,Empresas!$C$6:$CC$92,$G2623+6+1,0),0))))</f>
        <v>0</v>
      </c>
      <c r="AF2623" s="147">
        <f>IF(AND($I2623="Si",O2623=1),1,IF(AND($I2623="Fisico",O2623=1),1,IF(AND(O2623=1,$I2623="Electronico"),2,IF(O2623=1,VLOOKUP($C2623&amp;"|"&amp;$B2623&amp;"|"&amp;$D2623,Empresas!$C$6:$CC$92,$G2623+6+1,0),0))))</f>
        <v>0</v>
      </c>
      <c r="AG2623" s="147">
        <f>IF(AND($I2623="Si",P2623=1),1,IF(AND($I2623="Fisico",P2623=1),1,IF(AND(P2623=1,$I2623="Electronico"),2,IF(P2623=1,VLOOKUP($C2623&amp;"|"&amp;$B2623&amp;"|"&amp;$D2623,Empresas!$C$6:$CC$92,$G2623+6+1,0),0))))</f>
        <v>0</v>
      </c>
      <c r="AH2623" s="147">
        <f>IF(AND($I2623="Si",Q2623=1),1,IF(AND($I2623="Fisico",Q2623=1),1,IF(AND(Q2623=1,$I2623="Electronico"),2,IF(Q2623=1,VLOOKUP($C2623&amp;"|"&amp;$B2623&amp;"|"&amp;$D2623,Empresas!$C$6:$CC$92,$G2623+6+1,0),0))))</f>
        <v>0</v>
      </c>
      <c r="AI2623" s="147">
        <f>IF(AND($I2623="Si",R2623=1),1,IF(AND($I2623="Fisico",R2623=1),1,IF(AND(R2623=1,$I2623="Electronico"),2,IF(R2623=1,VLOOKUP($C2623&amp;"|"&amp;$B2623&amp;"|"&amp;$D2623,Empresas!$C$6:$CC$92,$G2623+6+1,0),0))))</f>
        <v>0</v>
      </c>
      <c r="AJ2623" s="147">
        <f>IF(AND($I2623="Si",S2623=1),1,IF(AND($I2623="Fisico",S2623=1),1,IF(AND(S2623=1,$I2623="Electronico"),2,IF(S2623=1,VLOOKUP($C2623&amp;"|"&amp;$B2623&amp;"|"&amp;$D2623,Empresas!$C$6:$CC$92,$G2623+6+1,0),0))))</f>
        <v>0</v>
      </c>
      <c r="AK2623" s="147">
        <f>IF(AND($I2623="Si",T2623=1),1,IF(AND($I2623="Fisico",T2623=1),1,IF(AND(T2623=1,$I2623="Electronico"),2,IF(T2623=1,VLOOKUP($C2623&amp;"|"&amp;$B2623&amp;"|"&amp;$D2623,Empresas!$C$6:$CC$92,$G2623+6+1,0),0))))</f>
        <v>0</v>
      </c>
      <c r="AL2623" s="147">
        <f>IF(AND($I2623="Si",U2623=1),1,IF(AND($I2623="Fisico",U2623=1),1,IF(AND(U2623=1,$I2623="Electronico"),2,IF(U2623=1,VLOOKUP($C2623&amp;"|"&amp;$B2623&amp;"|"&amp;$D2623,Empresas!$C$6:$CC$92,$G2623+6+1,0),0))))</f>
        <v>0</v>
      </c>
      <c r="AM2623" s="149">
        <f t="shared" si="422"/>
        <v>0</v>
      </c>
      <c r="AN2623" s="149">
        <f t="shared" si="423"/>
        <v>0</v>
      </c>
      <c r="AO2623" s="152">
        <f t="shared" si="424"/>
        <v>0</v>
      </c>
    </row>
    <row r="2624" spans="1:41" x14ac:dyDescent="0.25">
      <c r="A2624" s="143" t="str">
        <f>VLOOKUP(D2624,Empresas!$D$7:$F$91,3,0)</f>
        <v>Yulisa</v>
      </c>
      <c r="B2624" s="144" t="str">
        <f>VLOOKUP(D2624,Empresas!$D$7:$G$91,4,0)</f>
        <v>Lorenzo</v>
      </c>
      <c r="C2624" s="144" t="s">
        <v>544</v>
      </c>
      <c r="D2624" s="144" t="s">
        <v>496</v>
      </c>
      <c r="E2624" s="144" t="str">
        <f>VLOOKUP(D2624,Empresas!$D$7:$E$92,2,0)</f>
        <v>LA RAMADITA S.A.C.</v>
      </c>
      <c r="F2624" s="144" t="s">
        <v>189</v>
      </c>
      <c r="G2624" s="145">
        <f t="shared" si="429"/>
        <v>68</v>
      </c>
      <c r="H2624" s="145" t="str">
        <f>VLOOKUP(D2624,Empresas!$D$6:$L$92,7,0)</f>
        <v>Trimestral</v>
      </c>
      <c r="I2624" s="144" t="str">
        <f>VLOOKUP(VLOOKUP(D2624&amp;"|"&amp;B2624,Empresas!$I$7:$CB$92,G2624,0),Tablas!$A$13:$B$14,2,0)</f>
        <v>No</v>
      </c>
      <c r="J2624" s="78"/>
      <c r="K2624" s="78"/>
      <c r="L2624" s="78"/>
      <c r="M2624" s="78"/>
      <c r="N2624" s="78"/>
      <c r="O2624" s="78"/>
      <c r="P2624" s="78"/>
      <c r="Q2624" s="78"/>
      <c r="R2624" s="78"/>
      <c r="S2624" s="78"/>
      <c r="T2624" s="78"/>
      <c r="U2624" s="78"/>
      <c r="V2624" s="78" t="str">
        <f>VLOOKUP(D2624,Empresas!$D$7:$CF$91,81,0)</f>
        <v>B</v>
      </c>
      <c r="W2624" s="78" t="str">
        <f>VLOOKUP(D2624,Empresas!$D$7:$M$91,10,0)</f>
        <v>Agrario</v>
      </c>
      <c r="X2624" s="69" t="str">
        <f t="shared" si="420"/>
        <v>SI</v>
      </c>
      <c r="Y2624" s="153" t="str">
        <f t="shared" si="421"/>
        <v>No aplica</v>
      </c>
      <c r="Z2624" s="147">
        <f>IF(Y2624="No aplica",0,IF(I2624="no",0,IF(I2624="No aplica",0,IF(I2624="Si",1,IF(I2624="Fisico",1,IF(I2624="Electronico",2,VLOOKUP(C2624&amp;"|"&amp;B2624&amp;"|"&amp;D2624,Empresas!$C$6:$CC$92,G2624+6+1,0)))))))</f>
        <v>0</v>
      </c>
      <c r="AA2624" s="147">
        <f>IF(AND($I2624="Si",J2624=1),1,IF(AND($I2624="Fisico",J2624=1),1,IF(AND(J2624=1,$I2624="Electronico"),2,IF(J2624=1,VLOOKUP($C2624&amp;"|"&amp;$B2624&amp;"|"&amp;$D2624,Empresas!$C$6:$CC$92,$G2624+6+1,0),0))))</f>
        <v>0</v>
      </c>
      <c r="AB2624" s="147">
        <f>IF(AND($I2624="Si",K2624=1),1,IF(AND($I2624="Fisico",K2624=1),1,IF(AND(K2624=1,$I2624="Electronico"),2,IF(K2624=1,VLOOKUP($C2624&amp;"|"&amp;$B2624&amp;"|"&amp;$D2624,Empresas!$C$6:$CC$92,$G2624+6+1,0),0))))</f>
        <v>0</v>
      </c>
      <c r="AC2624" s="147">
        <f>IF(AND($I2624="Si",L2624=1),1,IF(AND($I2624="Fisico",L2624=1),1,IF(AND(L2624=1,$I2624="Electronico"),2,IF(L2624=1,VLOOKUP($C2624&amp;"|"&amp;$B2624&amp;"|"&amp;$D2624,Empresas!$C$6:$CC$92,$G2624+6+1,0),0))))</f>
        <v>0</v>
      </c>
      <c r="AD2624" s="147">
        <f>IF(AND($I2624="Si",M2624=1),1,IF(AND($I2624="Fisico",M2624=1),1,IF(AND(M2624=1,$I2624="Electronico"),2,IF(M2624=1,VLOOKUP($C2624&amp;"|"&amp;$B2624&amp;"|"&amp;$D2624,Empresas!$C$6:$CC$92,$G2624+6+1,0),0))))</f>
        <v>0</v>
      </c>
      <c r="AE2624" s="147">
        <f>IF(AND($I2624="Si",N2624=1),1,IF(AND($I2624="Fisico",N2624=1),1,IF(AND(N2624=1,$I2624="Electronico"),2,IF(N2624=1,VLOOKUP($C2624&amp;"|"&amp;$B2624&amp;"|"&amp;$D2624,Empresas!$C$6:$CC$92,$G2624+6+1,0),0))))</f>
        <v>0</v>
      </c>
      <c r="AF2624" s="147">
        <f>IF(AND($I2624="Si",O2624=1),1,IF(AND($I2624="Fisico",O2624=1),1,IF(AND(O2624=1,$I2624="Electronico"),2,IF(O2624=1,VLOOKUP($C2624&amp;"|"&amp;$B2624&amp;"|"&amp;$D2624,Empresas!$C$6:$CC$92,$G2624+6+1,0),0))))</f>
        <v>0</v>
      </c>
      <c r="AG2624" s="147">
        <f>IF(AND($I2624="Si",P2624=1),1,IF(AND($I2624="Fisico",P2624=1),1,IF(AND(P2624=1,$I2624="Electronico"),2,IF(P2624=1,VLOOKUP($C2624&amp;"|"&amp;$B2624&amp;"|"&amp;$D2624,Empresas!$C$6:$CC$92,$G2624+6+1,0),0))))</f>
        <v>0</v>
      </c>
      <c r="AH2624" s="147">
        <f>IF(AND($I2624="Si",Q2624=1),1,IF(AND($I2624="Fisico",Q2624=1),1,IF(AND(Q2624=1,$I2624="Electronico"),2,IF(Q2624=1,VLOOKUP($C2624&amp;"|"&amp;$B2624&amp;"|"&amp;$D2624,Empresas!$C$6:$CC$92,$G2624+6+1,0),0))))</f>
        <v>0</v>
      </c>
      <c r="AI2624" s="147">
        <f>IF(AND($I2624="Si",R2624=1),1,IF(AND($I2624="Fisico",R2624=1),1,IF(AND(R2624=1,$I2624="Electronico"),2,IF(R2624=1,VLOOKUP($C2624&amp;"|"&amp;$B2624&amp;"|"&amp;$D2624,Empresas!$C$6:$CC$92,$G2624+6+1,0),0))))</f>
        <v>0</v>
      </c>
      <c r="AJ2624" s="147">
        <f>IF(AND($I2624="Si",S2624=1),1,IF(AND($I2624="Fisico",S2624=1),1,IF(AND(S2624=1,$I2624="Electronico"),2,IF(S2624=1,VLOOKUP($C2624&amp;"|"&amp;$B2624&amp;"|"&amp;$D2624,Empresas!$C$6:$CC$92,$G2624+6+1,0),0))))</f>
        <v>0</v>
      </c>
      <c r="AK2624" s="147">
        <f>IF(AND($I2624="Si",T2624=1),1,IF(AND($I2624="Fisico",T2624=1),1,IF(AND(T2624=1,$I2624="Electronico"),2,IF(T2624=1,VLOOKUP($C2624&amp;"|"&amp;$B2624&amp;"|"&amp;$D2624,Empresas!$C$6:$CC$92,$G2624+6+1,0),0))))</f>
        <v>0</v>
      </c>
      <c r="AL2624" s="147">
        <f>IF(AND($I2624="Si",U2624=1),1,IF(AND($I2624="Fisico",U2624=1),1,IF(AND(U2624=1,$I2624="Electronico"),2,IF(U2624=1,VLOOKUP($C2624&amp;"|"&amp;$B2624&amp;"|"&amp;$D2624,Empresas!$C$6:$CC$92,$G2624+6+1,0),0))))</f>
        <v>0</v>
      </c>
      <c r="AM2624" s="149">
        <f t="shared" si="422"/>
        <v>0</v>
      </c>
      <c r="AN2624" s="149">
        <f t="shared" si="423"/>
        <v>0</v>
      </c>
      <c r="AO2624" s="152">
        <f t="shared" si="424"/>
        <v>0</v>
      </c>
    </row>
    <row r="2625" spans="1:41" x14ac:dyDescent="0.25">
      <c r="A2625" s="143" t="str">
        <f>VLOOKUP(D2625,Empresas!$D$7:$F$91,3,0)</f>
        <v>Yulisa</v>
      </c>
      <c r="B2625" s="144" t="str">
        <f>VLOOKUP(D2625,Empresas!$D$7:$G$91,4,0)</f>
        <v>Lorenzo</v>
      </c>
      <c r="C2625" s="144" t="s">
        <v>544</v>
      </c>
      <c r="D2625" s="144" t="s">
        <v>496</v>
      </c>
      <c r="E2625" s="144" t="str">
        <f>VLOOKUP(D2625,Empresas!$D$7:$E$92,2,0)</f>
        <v>LA RAMADITA S.A.C.</v>
      </c>
      <c r="F2625" s="144" t="s">
        <v>190</v>
      </c>
      <c r="G2625" s="145">
        <f t="shared" si="429"/>
        <v>69</v>
      </c>
      <c r="H2625" s="145" t="str">
        <f>VLOOKUP(D2625,Empresas!$D$6:$L$92,7,0)</f>
        <v>Trimestral</v>
      </c>
      <c r="I2625" s="144" t="str">
        <f>VLOOKUP(VLOOKUP(D2625&amp;"|"&amp;B2625,Empresas!$I$7:$CB$92,G2625,0),Tablas!$A$13:$B$14,2,0)</f>
        <v>No</v>
      </c>
      <c r="J2625" s="78"/>
      <c r="K2625" s="78"/>
      <c r="L2625" s="78"/>
      <c r="M2625" s="78"/>
      <c r="N2625" s="78"/>
      <c r="O2625" s="78"/>
      <c r="P2625" s="78"/>
      <c r="Q2625" s="78"/>
      <c r="R2625" s="78"/>
      <c r="S2625" s="78"/>
      <c r="T2625" s="78"/>
      <c r="U2625" s="78"/>
      <c r="V2625" s="78" t="str">
        <f>VLOOKUP(D2625,Empresas!$D$7:$CF$91,81,0)</f>
        <v>B</v>
      </c>
      <c r="W2625" s="78" t="str">
        <f>VLOOKUP(D2625,Empresas!$D$7:$M$91,10,0)</f>
        <v>Agrario</v>
      </c>
      <c r="X2625" s="69" t="str">
        <f t="shared" si="420"/>
        <v>NO</v>
      </c>
      <c r="Y2625" s="153" t="str">
        <f t="shared" si="421"/>
        <v>No aplica</v>
      </c>
      <c r="Z2625" s="147">
        <f>IF(Y2625="No aplica",0,IF(I2625="no",0,IF(I2625="No aplica",0,IF(I2625="Si",1,IF(I2625="Fisico",1,IF(I2625="Electronico",2,VLOOKUP(C2625&amp;"|"&amp;B2625&amp;"|"&amp;D2625,Empresas!$C$6:$CC$92,G2625+6+1,0)))))))</f>
        <v>0</v>
      </c>
      <c r="AA2625" s="147">
        <f>IF(AND($I2625="Si",J2625=1),1,IF(AND($I2625="Fisico",J2625=1),1,IF(AND(J2625=1,$I2625="Electronico"),2,IF(J2625=1,VLOOKUP($C2625&amp;"|"&amp;$B2625&amp;"|"&amp;$D2625,Empresas!$C$6:$CC$92,$G2625+6+1,0),0))))</f>
        <v>0</v>
      </c>
      <c r="AB2625" s="147">
        <f>IF(AND($I2625="Si",K2625=1),1,IF(AND($I2625="Fisico",K2625=1),1,IF(AND(K2625=1,$I2625="Electronico"),2,IF(K2625=1,VLOOKUP($C2625&amp;"|"&amp;$B2625&amp;"|"&amp;$D2625,Empresas!$C$6:$CC$92,$G2625+6+1,0),0))))</f>
        <v>0</v>
      </c>
      <c r="AC2625" s="147">
        <f>IF(AND($I2625="Si",L2625=1),1,IF(AND($I2625="Fisico",L2625=1),1,IF(AND(L2625=1,$I2625="Electronico"),2,IF(L2625=1,VLOOKUP($C2625&amp;"|"&amp;$B2625&amp;"|"&amp;$D2625,Empresas!$C$6:$CC$92,$G2625+6+1,0),0))))</f>
        <v>0</v>
      </c>
      <c r="AD2625" s="147">
        <f>IF(AND($I2625="Si",M2625=1),1,IF(AND($I2625="Fisico",M2625=1),1,IF(AND(M2625=1,$I2625="Electronico"),2,IF(M2625=1,VLOOKUP($C2625&amp;"|"&amp;$B2625&amp;"|"&amp;$D2625,Empresas!$C$6:$CC$92,$G2625+6+1,0),0))))</f>
        <v>0</v>
      </c>
      <c r="AE2625" s="147">
        <f>IF(AND($I2625="Si",N2625=1),1,IF(AND($I2625="Fisico",N2625=1),1,IF(AND(N2625=1,$I2625="Electronico"),2,IF(N2625=1,VLOOKUP($C2625&amp;"|"&amp;$B2625&amp;"|"&amp;$D2625,Empresas!$C$6:$CC$92,$G2625+6+1,0),0))))</f>
        <v>0</v>
      </c>
      <c r="AF2625" s="147">
        <f>IF(AND($I2625="Si",O2625=1),1,IF(AND($I2625="Fisico",O2625=1),1,IF(AND(O2625=1,$I2625="Electronico"),2,IF(O2625=1,VLOOKUP($C2625&amp;"|"&amp;$B2625&amp;"|"&amp;$D2625,Empresas!$C$6:$CC$92,$G2625+6+1,0),0))))</f>
        <v>0</v>
      </c>
      <c r="AG2625" s="147">
        <f>IF(AND($I2625="Si",P2625=1),1,IF(AND($I2625="Fisico",P2625=1),1,IF(AND(P2625=1,$I2625="Electronico"),2,IF(P2625=1,VLOOKUP($C2625&amp;"|"&amp;$B2625&amp;"|"&amp;$D2625,Empresas!$C$6:$CC$92,$G2625+6+1,0),0))))</f>
        <v>0</v>
      </c>
      <c r="AH2625" s="147">
        <f>IF(AND($I2625="Si",Q2625=1),1,IF(AND($I2625="Fisico",Q2625=1),1,IF(AND(Q2625=1,$I2625="Electronico"),2,IF(Q2625=1,VLOOKUP($C2625&amp;"|"&amp;$B2625&amp;"|"&amp;$D2625,Empresas!$C$6:$CC$92,$G2625+6+1,0),0))))</f>
        <v>0</v>
      </c>
      <c r="AI2625" s="147">
        <f>IF(AND($I2625="Si",R2625=1),1,IF(AND($I2625="Fisico",R2625=1),1,IF(AND(R2625=1,$I2625="Electronico"),2,IF(R2625=1,VLOOKUP($C2625&amp;"|"&amp;$B2625&amp;"|"&amp;$D2625,Empresas!$C$6:$CC$92,$G2625+6+1,0),0))))</f>
        <v>0</v>
      </c>
      <c r="AJ2625" s="147">
        <f>IF(AND($I2625="Si",S2625=1),1,IF(AND($I2625="Fisico",S2625=1),1,IF(AND(S2625=1,$I2625="Electronico"),2,IF(S2625=1,VLOOKUP($C2625&amp;"|"&amp;$B2625&amp;"|"&amp;$D2625,Empresas!$C$6:$CC$92,$G2625+6+1,0),0))))</f>
        <v>0</v>
      </c>
      <c r="AK2625" s="147">
        <f>IF(AND($I2625="Si",T2625=1),1,IF(AND($I2625="Fisico",T2625=1),1,IF(AND(T2625=1,$I2625="Electronico"),2,IF(T2625=1,VLOOKUP($C2625&amp;"|"&amp;$B2625&amp;"|"&amp;$D2625,Empresas!$C$6:$CC$92,$G2625+6+1,0),0))))</f>
        <v>0</v>
      </c>
      <c r="AL2625" s="147">
        <f>IF(AND($I2625="Si",U2625=1),1,IF(AND($I2625="Fisico",U2625=1),1,IF(AND(U2625=1,$I2625="Electronico"),2,IF(U2625=1,VLOOKUP($C2625&amp;"|"&amp;$B2625&amp;"|"&amp;$D2625,Empresas!$C$6:$CC$92,$G2625+6+1,0),0))))</f>
        <v>0</v>
      </c>
      <c r="AM2625" s="149">
        <f t="shared" si="422"/>
        <v>0</v>
      </c>
      <c r="AN2625" s="149">
        <f t="shared" si="423"/>
        <v>0</v>
      </c>
      <c r="AO2625" s="152">
        <f t="shared" si="424"/>
        <v>0</v>
      </c>
    </row>
    <row r="2626" spans="1:41" x14ac:dyDescent="0.25">
      <c r="A2626" s="143" t="str">
        <f>VLOOKUP(D2626,Empresas!$D$7:$F$91,3,0)</f>
        <v>Yulisa</v>
      </c>
      <c r="B2626" s="144" t="str">
        <f>VLOOKUP(D2626,Empresas!$D$7:$G$91,4,0)</f>
        <v>Lorenzo</v>
      </c>
      <c r="C2626" s="144" t="s">
        <v>544</v>
      </c>
      <c r="D2626" s="144" t="s">
        <v>496</v>
      </c>
      <c r="E2626" s="144" t="str">
        <f>VLOOKUP(D2626,Empresas!$D$7:$E$92,2,0)</f>
        <v>LA RAMADITA S.A.C.</v>
      </c>
      <c r="F2626" s="146" t="s">
        <v>191</v>
      </c>
      <c r="G2626" s="145">
        <f t="shared" si="429"/>
        <v>70</v>
      </c>
      <c r="H2626" s="145" t="str">
        <f>VLOOKUP(D2626,Empresas!$D$6:$L$92,7,0)</f>
        <v>Trimestral</v>
      </c>
      <c r="I2626" s="144" t="str">
        <f>VLOOKUP(VLOOKUP(D2626&amp;"|"&amp;B2626,Empresas!$I$7:$CB$92,G2626,0),Tablas!$A$13:$B$14,2,0)</f>
        <v>No</v>
      </c>
      <c r="J2626" s="78"/>
      <c r="K2626" s="78"/>
      <c r="L2626" s="78"/>
      <c r="M2626" s="78"/>
      <c r="N2626" s="78"/>
      <c r="O2626" s="78"/>
      <c r="P2626" s="78"/>
      <c r="Q2626" s="78"/>
      <c r="R2626" s="78"/>
      <c r="S2626" s="78"/>
      <c r="T2626" s="78"/>
      <c r="U2626" s="78"/>
      <c r="V2626" s="78" t="str">
        <f>VLOOKUP(D2626,Empresas!$D$7:$CF$91,81,0)</f>
        <v>B</v>
      </c>
      <c r="W2626" s="78" t="str">
        <f>VLOOKUP(D2626,Empresas!$D$7:$M$91,10,0)</f>
        <v>Agrario</v>
      </c>
      <c r="X2626" s="69" t="str">
        <f t="shared" si="420"/>
        <v>NO</v>
      </c>
      <c r="Y2626" s="153" t="str">
        <f t="shared" si="421"/>
        <v>No aplica</v>
      </c>
      <c r="Z2626" s="147">
        <f>IF(Y2626="No aplica",0,IF(I2626="no",0,IF(I2626="No aplica",0,IF(I2626="Si",1,IF(I2626="Fisico",1,IF(I2626="Electronico",2,VLOOKUP(C2626&amp;"|"&amp;B2626&amp;"|"&amp;D2626,Empresas!$C$6:$CC$92,G2626+6+1,0)))))))</f>
        <v>0</v>
      </c>
      <c r="AA2626" s="147">
        <f>IF(AND($I2626="Si",J2626=1),1,IF(AND($I2626="Fisico",J2626=1),1,IF(AND(J2626=1,$I2626="Electronico"),2,IF(J2626=1,VLOOKUP($C2626&amp;"|"&amp;$B2626&amp;"|"&amp;$D2626,Empresas!$C$6:$CC$92,$G2626+6+1,0),0))))</f>
        <v>0</v>
      </c>
      <c r="AB2626" s="147">
        <f>IF(AND($I2626="Si",K2626=1),1,IF(AND($I2626="Fisico",K2626=1),1,IF(AND(K2626=1,$I2626="Electronico"),2,IF(K2626=1,VLOOKUP($C2626&amp;"|"&amp;$B2626&amp;"|"&amp;$D2626,Empresas!$C$6:$CC$92,$G2626+6+1,0),0))))</f>
        <v>0</v>
      </c>
      <c r="AC2626" s="147">
        <f>IF(AND($I2626="Si",L2626=1),1,IF(AND($I2626="Fisico",L2626=1),1,IF(AND(L2626=1,$I2626="Electronico"),2,IF(L2626=1,VLOOKUP($C2626&amp;"|"&amp;$B2626&amp;"|"&amp;$D2626,Empresas!$C$6:$CC$92,$G2626+6+1,0),0))))</f>
        <v>0</v>
      </c>
      <c r="AD2626" s="147">
        <f>IF(AND($I2626="Si",M2626=1),1,IF(AND($I2626="Fisico",M2626=1),1,IF(AND(M2626=1,$I2626="Electronico"),2,IF(M2626=1,VLOOKUP($C2626&amp;"|"&amp;$B2626&amp;"|"&amp;$D2626,Empresas!$C$6:$CC$92,$G2626+6+1,0),0))))</f>
        <v>0</v>
      </c>
      <c r="AE2626" s="147">
        <f>IF(AND($I2626="Si",N2626=1),1,IF(AND($I2626="Fisico",N2626=1),1,IF(AND(N2626=1,$I2626="Electronico"),2,IF(N2626=1,VLOOKUP($C2626&amp;"|"&amp;$B2626&amp;"|"&amp;$D2626,Empresas!$C$6:$CC$92,$G2626+6+1,0),0))))</f>
        <v>0</v>
      </c>
      <c r="AF2626" s="147">
        <f>IF(AND($I2626="Si",O2626=1),1,IF(AND($I2626="Fisico",O2626=1),1,IF(AND(O2626=1,$I2626="Electronico"),2,IF(O2626=1,VLOOKUP($C2626&amp;"|"&amp;$B2626&amp;"|"&amp;$D2626,Empresas!$C$6:$CC$92,$G2626+6+1,0),0))))</f>
        <v>0</v>
      </c>
      <c r="AG2626" s="147">
        <f>IF(AND($I2626="Si",P2626=1),1,IF(AND($I2626="Fisico",P2626=1),1,IF(AND(P2626=1,$I2626="Electronico"),2,IF(P2626=1,VLOOKUP($C2626&amp;"|"&amp;$B2626&amp;"|"&amp;$D2626,Empresas!$C$6:$CC$92,$G2626+6+1,0),0))))</f>
        <v>0</v>
      </c>
      <c r="AH2626" s="147">
        <f>IF(AND($I2626="Si",Q2626=1),1,IF(AND($I2626="Fisico",Q2626=1),1,IF(AND(Q2626=1,$I2626="Electronico"),2,IF(Q2626=1,VLOOKUP($C2626&amp;"|"&amp;$B2626&amp;"|"&amp;$D2626,Empresas!$C$6:$CC$92,$G2626+6+1,0),0))))</f>
        <v>0</v>
      </c>
      <c r="AI2626" s="147">
        <f>IF(AND($I2626="Si",R2626=1),1,IF(AND($I2626="Fisico",R2626=1),1,IF(AND(R2626=1,$I2626="Electronico"),2,IF(R2626=1,VLOOKUP($C2626&amp;"|"&amp;$B2626&amp;"|"&amp;$D2626,Empresas!$C$6:$CC$92,$G2626+6+1,0),0))))</f>
        <v>0</v>
      </c>
      <c r="AJ2626" s="147">
        <f>IF(AND($I2626="Si",S2626=1),1,IF(AND($I2626="Fisico",S2626=1),1,IF(AND(S2626=1,$I2626="Electronico"),2,IF(S2626=1,VLOOKUP($C2626&amp;"|"&amp;$B2626&amp;"|"&amp;$D2626,Empresas!$C$6:$CC$92,$G2626+6+1,0),0))))</f>
        <v>0</v>
      </c>
      <c r="AK2626" s="147">
        <f>IF(AND($I2626="Si",T2626=1),1,IF(AND($I2626="Fisico",T2626=1),1,IF(AND(T2626=1,$I2626="Electronico"),2,IF(T2626=1,VLOOKUP($C2626&amp;"|"&amp;$B2626&amp;"|"&amp;$D2626,Empresas!$C$6:$CC$92,$G2626+6+1,0),0))))</f>
        <v>0</v>
      </c>
      <c r="AL2626" s="147">
        <f>IF(AND($I2626="Si",U2626=1),1,IF(AND($I2626="Fisico",U2626=1),1,IF(AND(U2626=1,$I2626="Electronico"),2,IF(U2626=1,VLOOKUP($C2626&amp;"|"&amp;$B2626&amp;"|"&amp;$D2626,Empresas!$C$6:$CC$92,$G2626+6+1,0),0))))</f>
        <v>0</v>
      </c>
      <c r="AM2626" s="149">
        <f t="shared" si="422"/>
        <v>0</v>
      </c>
      <c r="AN2626" s="149">
        <f t="shared" si="423"/>
        <v>0</v>
      </c>
      <c r="AO2626" s="152">
        <f t="shared" si="424"/>
        <v>0</v>
      </c>
    </row>
    <row r="2627" spans="1:41" x14ac:dyDescent="0.25">
      <c r="A2627" s="143" t="str">
        <f>VLOOKUP(D2627,Empresas!$D$7:$F$91,3,0)</f>
        <v>Yulisa</v>
      </c>
      <c r="B2627" s="144" t="str">
        <f>VLOOKUP(D2627,Empresas!$D$7:$G$91,4,0)</f>
        <v>Lorenzo</v>
      </c>
      <c r="C2627" s="144" t="s">
        <v>544</v>
      </c>
      <c r="D2627" s="144" t="s">
        <v>496</v>
      </c>
      <c r="E2627" s="144" t="str">
        <f>VLOOKUP(D2627,Empresas!$D$7:$E$92,2,0)</f>
        <v>LA RAMADITA S.A.C.</v>
      </c>
      <c r="F2627" s="144" t="s">
        <v>192</v>
      </c>
      <c r="G2627" s="145">
        <f t="shared" si="429"/>
        <v>71</v>
      </c>
      <c r="H2627" s="145" t="str">
        <f>VLOOKUP(D2627,Empresas!$D$6:$L$92,7,0)</f>
        <v>Trimestral</v>
      </c>
      <c r="I2627" s="144" t="str">
        <f>VLOOKUP(VLOOKUP(D2627&amp;"|"&amp;B2627,Empresas!$I$7:$CB$92,G2627,0),Tablas!$A$13:$B$14,2,0)</f>
        <v>No</v>
      </c>
      <c r="J2627" s="78"/>
      <c r="K2627" s="78"/>
      <c r="L2627" s="78"/>
      <c r="M2627" s="78"/>
      <c r="N2627" s="78"/>
      <c r="O2627" s="78"/>
      <c r="P2627" s="78"/>
      <c r="Q2627" s="78"/>
      <c r="R2627" s="78"/>
      <c r="S2627" s="78"/>
      <c r="T2627" s="78"/>
      <c r="U2627" s="78"/>
      <c r="V2627" s="78" t="str">
        <f>VLOOKUP(D2627,Empresas!$D$7:$CF$91,81,0)</f>
        <v>B</v>
      </c>
      <c r="W2627" s="78" t="str">
        <f>VLOOKUP(D2627,Empresas!$D$7:$M$91,10,0)</f>
        <v>Agrario</v>
      </c>
      <c r="X2627" s="69" t="str">
        <f t="shared" si="420"/>
        <v>NO</v>
      </c>
      <c r="Y2627" s="153" t="str">
        <f t="shared" si="421"/>
        <v>No aplica</v>
      </c>
      <c r="Z2627" s="147">
        <f>IF(Y2627="No aplica",0,IF(I2627="no",0,IF(I2627="No aplica",0,IF(I2627="Si",1,IF(I2627="Fisico",1,IF(I2627="Electronico",2,VLOOKUP(C2627&amp;"|"&amp;B2627&amp;"|"&amp;D2627,Empresas!$C$6:$CC$92,G2627+6+1,0)))))))</f>
        <v>0</v>
      </c>
      <c r="AA2627" s="147">
        <f>IF(AND($I2627="Si",J2627=1),1,IF(AND($I2627="Fisico",J2627=1),1,IF(AND(J2627=1,$I2627="Electronico"),2,IF(J2627=1,VLOOKUP($C2627&amp;"|"&amp;$B2627&amp;"|"&amp;$D2627,Empresas!$C$6:$CC$92,$G2627+6+1,0),0))))</f>
        <v>0</v>
      </c>
      <c r="AB2627" s="147">
        <f>IF(AND($I2627="Si",K2627=1),1,IF(AND($I2627="Fisico",K2627=1),1,IF(AND(K2627=1,$I2627="Electronico"),2,IF(K2627=1,VLOOKUP($C2627&amp;"|"&amp;$B2627&amp;"|"&amp;$D2627,Empresas!$C$6:$CC$92,$G2627+6+1,0),0))))</f>
        <v>0</v>
      </c>
      <c r="AC2627" s="147">
        <f>IF(AND($I2627="Si",L2627=1),1,IF(AND($I2627="Fisico",L2627=1),1,IF(AND(L2627=1,$I2627="Electronico"),2,IF(L2627=1,VLOOKUP($C2627&amp;"|"&amp;$B2627&amp;"|"&amp;$D2627,Empresas!$C$6:$CC$92,$G2627+6+1,0),0))))</f>
        <v>0</v>
      </c>
      <c r="AD2627" s="147">
        <f>IF(AND($I2627="Si",M2627=1),1,IF(AND($I2627="Fisico",M2627=1),1,IF(AND(M2627=1,$I2627="Electronico"),2,IF(M2627=1,VLOOKUP($C2627&amp;"|"&amp;$B2627&amp;"|"&amp;$D2627,Empresas!$C$6:$CC$92,$G2627+6+1,0),0))))</f>
        <v>0</v>
      </c>
      <c r="AE2627" s="147">
        <f>IF(AND($I2627="Si",N2627=1),1,IF(AND($I2627="Fisico",N2627=1),1,IF(AND(N2627=1,$I2627="Electronico"),2,IF(N2627=1,VLOOKUP($C2627&amp;"|"&amp;$B2627&amp;"|"&amp;$D2627,Empresas!$C$6:$CC$92,$G2627+6+1,0),0))))</f>
        <v>0</v>
      </c>
      <c r="AF2627" s="147">
        <f>IF(AND($I2627="Si",O2627=1),1,IF(AND($I2627="Fisico",O2627=1),1,IF(AND(O2627=1,$I2627="Electronico"),2,IF(O2627=1,VLOOKUP($C2627&amp;"|"&amp;$B2627&amp;"|"&amp;$D2627,Empresas!$C$6:$CC$92,$G2627+6+1,0),0))))</f>
        <v>0</v>
      </c>
      <c r="AG2627" s="147">
        <f>IF(AND($I2627="Si",P2627=1),1,IF(AND($I2627="Fisico",P2627=1),1,IF(AND(P2627=1,$I2627="Electronico"),2,IF(P2627=1,VLOOKUP($C2627&amp;"|"&amp;$B2627&amp;"|"&amp;$D2627,Empresas!$C$6:$CC$92,$G2627+6+1,0),0))))</f>
        <v>0</v>
      </c>
      <c r="AH2627" s="147">
        <f>IF(AND($I2627="Si",Q2627=1),1,IF(AND($I2627="Fisico",Q2627=1),1,IF(AND(Q2627=1,$I2627="Electronico"),2,IF(Q2627=1,VLOOKUP($C2627&amp;"|"&amp;$B2627&amp;"|"&amp;$D2627,Empresas!$C$6:$CC$92,$G2627+6+1,0),0))))</f>
        <v>0</v>
      </c>
      <c r="AI2627" s="147">
        <f>IF(AND($I2627="Si",R2627=1),1,IF(AND($I2627="Fisico",R2627=1),1,IF(AND(R2627=1,$I2627="Electronico"),2,IF(R2627=1,VLOOKUP($C2627&amp;"|"&amp;$B2627&amp;"|"&amp;$D2627,Empresas!$C$6:$CC$92,$G2627+6+1,0),0))))</f>
        <v>0</v>
      </c>
      <c r="AJ2627" s="147">
        <f>IF(AND($I2627="Si",S2627=1),1,IF(AND($I2627="Fisico",S2627=1),1,IF(AND(S2627=1,$I2627="Electronico"),2,IF(S2627=1,VLOOKUP($C2627&amp;"|"&amp;$B2627&amp;"|"&amp;$D2627,Empresas!$C$6:$CC$92,$G2627+6+1,0),0))))</f>
        <v>0</v>
      </c>
      <c r="AK2627" s="147">
        <f>IF(AND($I2627="Si",T2627=1),1,IF(AND($I2627="Fisico",T2627=1),1,IF(AND(T2627=1,$I2627="Electronico"),2,IF(T2627=1,VLOOKUP($C2627&amp;"|"&amp;$B2627&amp;"|"&amp;$D2627,Empresas!$C$6:$CC$92,$G2627+6+1,0),0))))</f>
        <v>0</v>
      </c>
      <c r="AL2627" s="147">
        <f>IF(AND($I2627="Si",U2627=1),1,IF(AND($I2627="Fisico",U2627=1),1,IF(AND(U2627=1,$I2627="Electronico"),2,IF(U2627=1,VLOOKUP($C2627&amp;"|"&amp;$B2627&amp;"|"&amp;$D2627,Empresas!$C$6:$CC$92,$G2627+6+1,0),0))))</f>
        <v>0</v>
      </c>
      <c r="AM2627" s="149">
        <f t="shared" si="422"/>
        <v>0</v>
      </c>
      <c r="AN2627" s="149">
        <f t="shared" si="423"/>
        <v>0</v>
      </c>
      <c r="AO2627" s="152">
        <f t="shared" si="424"/>
        <v>0</v>
      </c>
    </row>
    <row r="2628" spans="1:41" x14ac:dyDescent="0.25">
      <c r="A2628" s="137" t="str">
        <f>VLOOKUP(D2628,Empresas!$D$7:$F$91,3,0)</f>
        <v>Gerencia</v>
      </c>
      <c r="B2628" s="138" t="str">
        <f>VLOOKUP(D2628,Empresas!$D$7:$G$91,4,0)</f>
        <v>Yeleydi</v>
      </c>
      <c r="C2628" s="138" t="s">
        <v>544</v>
      </c>
      <c r="D2628" s="138" t="s">
        <v>498</v>
      </c>
      <c r="E2628" s="138" t="str">
        <f>VLOOKUP(D2628,Empresas!$D$7:$E$92,2,0)</f>
        <v>PERÚ DATA CONSULT E.I.R.L.</v>
      </c>
      <c r="F2628" s="138" t="s">
        <v>158</v>
      </c>
      <c r="G2628" s="139">
        <f>+Empresas!$O$2</f>
        <v>7</v>
      </c>
      <c r="H2628" s="139" t="str">
        <f>VLOOKUP(D2628,Empresas!$D$6:$L$92,7,0)</f>
        <v>Mensual</v>
      </c>
      <c r="I2628" s="138" t="str">
        <f>VLOOKUP(VLOOKUP(D2628&amp;"|"&amp;B2628,Empresas!$I$7:$CB$92,G2628,0),Tablas!$A$3:$B$5,2,0)</f>
        <v>Solo analisis</v>
      </c>
      <c r="J2628" s="78">
        <v>1</v>
      </c>
      <c r="K2628" s="78">
        <v>1</v>
      </c>
      <c r="L2628" s="78">
        <v>1</v>
      </c>
      <c r="M2628" s="78">
        <v>1</v>
      </c>
      <c r="N2628" s="78">
        <v>1</v>
      </c>
      <c r="O2628" s="78">
        <v>1</v>
      </c>
      <c r="P2628" s="78">
        <v>1</v>
      </c>
      <c r="Q2628" s="78">
        <v>1</v>
      </c>
      <c r="R2628" s="78"/>
      <c r="S2628" s="78"/>
      <c r="T2628" s="78"/>
      <c r="U2628" s="78"/>
      <c r="V2628" s="78" t="str">
        <f>VLOOKUP(D2628,Empresas!$D$7:$CF$91,81,0)</f>
        <v>A</v>
      </c>
      <c r="W2628" s="78" t="str">
        <f>VLOOKUP(D2628,Empresas!$D$7:$M$91,10,0)</f>
        <v>General</v>
      </c>
      <c r="X2628" s="69" t="str">
        <f t="shared" ref="X2628:X2691" si="430">IF(OR(LEFT(F2628,5)="02.06",LEFT(F2628,5)="02.08",LEFT(F2628,5)="02.09",LEFT(F2628,5)="02.10",LEFT(F2628,5)="02.11",LEFT(F2628,5)="03.08",LEFT(F2628,5)="03.09",LEFT(F2628,5)="03.10"),"NO","SI")</f>
        <v>SI</v>
      </c>
      <c r="Y2628" s="153" t="str">
        <f t="shared" ref="Y2628:Y2691" si="431">IF(SUM(J2628:U2628)=0,"No aplica","Si aplica")</f>
        <v>Si aplica</v>
      </c>
      <c r="Z2628" s="147">
        <f>IF(Y2628="No aplica",0,IF(I2628="no",0,IF(I2628="No aplica",0,IF(I2628="Si",1,IF(I2628="Fisico",1,IF(I2628="Electronico",2,VLOOKUP(C2628&amp;"|"&amp;B2628&amp;"|"&amp;D2628,Empresas!$C$6:$CC$92,G2628+6+1,0)))))))</f>
        <v>1</v>
      </c>
      <c r="AA2628" s="147">
        <f>IF(AND($I2628="Si",J2628=1),1,IF(AND($I2628="Fisico",J2628=1),1,IF(AND(J2628=1,$I2628="Electronico"),2,IF(J2628=1,VLOOKUP($C2628&amp;"|"&amp;$B2628&amp;"|"&amp;$D2628,Empresas!$C$6:$CC$92,$G2628+6+1,0),0))))</f>
        <v>1</v>
      </c>
      <c r="AB2628" s="147">
        <f>IF(AND($I2628="Si",K2628=1),1,IF(AND($I2628="Fisico",K2628=1),1,IF(AND(K2628=1,$I2628="Electronico"),2,IF(K2628=1,VLOOKUP($C2628&amp;"|"&amp;$B2628&amp;"|"&amp;$D2628,Empresas!$C$6:$CC$92,$G2628+6+1,0),0))))</f>
        <v>1</v>
      </c>
      <c r="AC2628" s="147">
        <f>IF(AND($I2628="Si",L2628=1),1,IF(AND($I2628="Fisico",L2628=1),1,IF(AND(L2628=1,$I2628="Electronico"),2,IF(L2628=1,VLOOKUP($C2628&amp;"|"&amp;$B2628&amp;"|"&amp;$D2628,Empresas!$C$6:$CC$92,$G2628+6+1,0),0))))</f>
        <v>1</v>
      </c>
      <c r="AD2628" s="147">
        <f>IF(AND($I2628="Si",M2628=1),1,IF(AND($I2628="Fisico",M2628=1),1,IF(AND(M2628=1,$I2628="Electronico"),2,IF(M2628=1,VLOOKUP($C2628&amp;"|"&amp;$B2628&amp;"|"&amp;$D2628,Empresas!$C$6:$CC$92,$G2628+6+1,0),0))))</f>
        <v>1</v>
      </c>
      <c r="AE2628" s="147">
        <f>IF(AND($I2628="Si",N2628=1),1,IF(AND($I2628="Fisico",N2628=1),1,IF(AND(N2628=1,$I2628="Electronico"),2,IF(N2628=1,VLOOKUP($C2628&amp;"|"&amp;$B2628&amp;"|"&amp;$D2628,Empresas!$C$6:$CC$92,$G2628+6+1,0),0))))</f>
        <v>1</v>
      </c>
      <c r="AF2628" s="147">
        <f>IF(AND($I2628="Si",O2628=1),1,IF(AND($I2628="Fisico",O2628=1),1,IF(AND(O2628=1,$I2628="Electronico"),2,IF(O2628=1,VLOOKUP($C2628&amp;"|"&amp;$B2628&amp;"|"&amp;$D2628,Empresas!$C$6:$CC$92,$G2628+6+1,0),0))))</f>
        <v>1</v>
      </c>
      <c r="AG2628" s="147">
        <f>IF(AND($I2628="Si",P2628=1),1,IF(AND($I2628="Fisico",P2628=1),1,IF(AND(P2628=1,$I2628="Electronico"),2,IF(P2628=1,VLOOKUP($C2628&amp;"|"&amp;$B2628&amp;"|"&amp;$D2628,Empresas!$C$6:$CC$92,$G2628+6+1,0),0))))</f>
        <v>1</v>
      </c>
      <c r="AH2628" s="147">
        <f>IF(AND($I2628="Si",Q2628=1),1,IF(AND($I2628="Fisico",Q2628=1),1,IF(AND(Q2628=1,$I2628="Electronico"),2,IF(Q2628=1,VLOOKUP($C2628&amp;"|"&amp;$B2628&amp;"|"&amp;$D2628,Empresas!$C$6:$CC$92,$G2628+6+1,0),0))))</f>
        <v>1</v>
      </c>
      <c r="AI2628" s="147">
        <f>IF(AND($I2628="Si",R2628=1),1,IF(AND($I2628="Fisico",R2628=1),1,IF(AND(R2628=1,$I2628="Electronico"),2,IF(R2628=1,VLOOKUP($C2628&amp;"|"&amp;$B2628&amp;"|"&amp;$D2628,Empresas!$C$6:$CC$92,$G2628+6+1,0),0))))</f>
        <v>0</v>
      </c>
      <c r="AJ2628" s="147">
        <f>IF(AND($I2628="Si",S2628=1),1,IF(AND($I2628="Fisico",S2628=1),1,IF(AND(S2628=1,$I2628="Electronico"),2,IF(S2628=1,VLOOKUP($C2628&amp;"|"&amp;$B2628&amp;"|"&amp;$D2628,Empresas!$C$6:$CC$92,$G2628+6+1,0),0))))</f>
        <v>0</v>
      </c>
      <c r="AK2628" s="147">
        <f>IF(AND($I2628="Si",T2628=1),1,IF(AND($I2628="Fisico",T2628=1),1,IF(AND(T2628=1,$I2628="Electronico"),2,IF(T2628=1,VLOOKUP($C2628&amp;"|"&amp;$B2628&amp;"|"&amp;$D2628,Empresas!$C$6:$CC$92,$G2628+6+1,0),0))))</f>
        <v>0</v>
      </c>
      <c r="AL2628" s="147">
        <f>IF(AND($I2628="Si",U2628=1),1,IF(AND($I2628="Fisico",U2628=1),1,IF(AND(U2628=1,$I2628="Electronico"),2,IF(U2628=1,VLOOKUP($C2628&amp;"|"&amp;$B2628&amp;"|"&amp;$D2628,Empresas!$C$6:$CC$92,$G2628+6+1,0),0))))</f>
        <v>0</v>
      </c>
      <c r="AM2628" s="149">
        <f t="shared" ref="AM2628:AM2691" si="432">SUM(AA2628:AL2628)</f>
        <v>8</v>
      </c>
      <c r="AN2628" s="149">
        <f t="shared" ref="AN2628:AN2691" si="433">Z2628*RIGHT($AM$2,2)*1</f>
        <v>8</v>
      </c>
      <c r="AO2628" s="152">
        <f t="shared" ref="AO2628:AO2691" si="434">IFERROR(AM2628/AN2628,0)</f>
        <v>1</v>
      </c>
    </row>
    <row r="2629" spans="1:41" x14ac:dyDescent="0.25">
      <c r="A2629" s="137" t="str">
        <f>VLOOKUP(D2629,Empresas!$D$7:$F$91,3,0)</f>
        <v>Gerencia</v>
      </c>
      <c r="B2629" s="138" t="str">
        <f>VLOOKUP(D2629,Empresas!$D$7:$G$91,4,0)</f>
        <v>Yeleydi</v>
      </c>
      <c r="C2629" s="138" t="s">
        <v>544</v>
      </c>
      <c r="D2629" s="138" t="s">
        <v>498</v>
      </c>
      <c r="E2629" s="138" t="str">
        <f>VLOOKUP(D2629,Empresas!$D$7:$E$92,2,0)</f>
        <v>PERÚ DATA CONSULT E.I.R.L.</v>
      </c>
      <c r="F2629" s="138" t="s">
        <v>159</v>
      </c>
      <c r="G2629" s="139">
        <f>+G2628+3</f>
        <v>10</v>
      </c>
      <c r="H2629" s="139" t="str">
        <f>VLOOKUP(D2629,Empresas!$D$6:$L$92,7,0)</f>
        <v>Mensual</v>
      </c>
      <c r="I2629" s="138" t="str">
        <f>VLOOKUP(VLOOKUP(D2629&amp;"|"&amp;B2629,Empresas!$I$7:$CB$92,G2629,0),Tablas!$A$3:$B$5,2,0)</f>
        <v>Solo analisis</v>
      </c>
      <c r="J2629" s="78">
        <v>1</v>
      </c>
      <c r="K2629" s="78">
        <v>1</v>
      </c>
      <c r="L2629" s="78">
        <v>1</v>
      </c>
      <c r="M2629" s="78">
        <v>1</v>
      </c>
      <c r="N2629" s="78">
        <v>1</v>
      </c>
      <c r="O2629" s="78">
        <v>1</v>
      </c>
      <c r="P2629" s="78">
        <v>1</v>
      </c>
      <c r="Q2629" s="78">
        <v>1</v>
      </c>
      <c r="R2629" s="78"/>
      <c r="S2629" s="78"/>
      <c r="T2629" s="78"/>
      <c r="U2629" s="78"/>
      <c r="V2629" s="78" t="str">
        <f>VLOOKUP(D2629,Empresas!$D$7:$CF$91,81,0)</f>
        <v>A</v>
      </c>
      <c r="W2629" s="78" t="str">
        <f>VLOOKUP(D2629,Empresas!$D$7:$M$91,10,0)</f>
        <v>General</v>
      </c>
      <c r="X2629" s="69" t="str">
        <f t="shared" si="430"/>
        <v>SI</v>
      </c>
      <c r="Y2629" s="153" t="str">
        <f t="shared" si="431"/>
        <v>Si aplica</v>
      </c>
      <c r="Z2629" s="147">
        <f>IF(Y2629="No aplica",0,IF(I2629="no",0,IF(I2629="No aplica",0,IF(I2629="Si",1,IF(I2629="Fisico",1,IF(I2629="Electronico",2,VLOOKUP(C2629&amp;"|"&amp;B2629&amp;"|"&amp;D2629,Empresas!$C$6:$CC$92,G2629+6+1,0)))))))</f>
        <v>1</v>
      </c>
      <c r="AA2629" s="147">
        <f>IF(AND($I2629="Si",J2629=1),1,IF(AND($I2629="Fisico",J2629=1),1,IF(AND(J2629=1,$I2629="Electronico"),2,IF(J2629=1,VLOOKUP($C2629&amp;"|"&amp;$B2629&amp;"|"&amp;$D2629,Empresas!$C$6:$CC$92,$G2629+6+1,0),0))))</f>
        <v>1</v>
      </c>
      <c r="AB2629" s="147">
        <f>IF(AND($I2629="Si",K2629=1),1,IF(AND($I2629="Fisico",K2629=1),1,IF(AND(K2629=1,$I2629="Electronico"),2,IF(K2629=1,VLOOKUP($C2629&amp;"|"&amp;$B2629&amp;"|"&amp;$D2629,Empresas!$C$6:$CC$92,$G2629+6+1,0),0))))</f>
        <v>1</v>
      </c>
      <c r="AC2629" s="147">
        <f>IF(AND($I2629="Si",L2629=1),1,IF(AND($I2629="Fisico",L2629=1),1,IF(AND(L2629=1,$I2629="Electronico"),2,IF(L2629=1,VLOOKUP($C2629&amp;"|"&amp;$B2629&amp;"|"&amp;$D2629,Empresas!$C$6:$CC$92,$G2629+6+1,0),0))))</f>
        <v>1</v>
      </c>
      <c r="AD2629" s="147">
        <f>IF(AND($I2629="Si",M2629=1),1,IF(AND($I2629="Fisico",M2629=1),1,IF(AND(M2629=1,$I2629="Electronico"),2,IF(M2629=1,VLOOKUP($C2629&amp;"|"&amp;$B2629&amp;"|"&amp;$D2629,Empresas!$C$6:$CC$92,$G2629+6+1,0),0))))</f>
        <v>1</v>
      </c>
      <c r="AE2629" s="147">
        <f>IF(AND($I2629="Si",N2629=1),1,IF(AND($I2629="Fisico",N2629=1),1,IF(AND(N2629=1,$I2629="Electronico"),2,IF(N2629=1,VLOOKUP($C2629&amp;"|"&amp;$B2629&amp;"|"&amp;$D2629,Empresas!$C$6:$CC$92,$G2629+6+1,0),0))))</f>
        <v>1</v>
      </c>
      <c r="AF2629" s="147">
        <f>IF(AND($I2629="Si",O2629=1),1,IF(AND($I2629="Fisico",O2629=1),1,IF(AND(O2629=1,$I2629="Electronico"),2,IF(O2629=1,VLOOKUP($C2629&amp;"|"&amp;$B2629&amp;"|"&amp;$D2629,Empresas!$C$6:$CC$92,$G2629+6+1,0),0))))</f>
        <v>1</v>
      </c>
      <c r="AG2629" s="147">
        <f>IF(AND($I2629="Si",P2629=1),1,IF(AND($I2629="Fisico",P2629=1),1,IF(AND(P2629=1,$I2629="Electronico"),2,IF(P2629=1,VLOOKUP($C2629&amp;"|"&amp;$B2629&amp;"|"&amp;$D2629,Empresas!$C$6:$CC$92,$G2629+6+1,0),0))))</f>
        <v>1</v>
      </c>
      <c r="AH2629" s="147">
        <f>IF(AND($I2629="Si",Q2629=1),1,IF(AND($I2629="Fisico",Q2629=1),1,IF(AND(Q2629=1,$I2629="Electronico"),2,IF(Q2629=1,VLOOKUP($C2629&amp;"|"&amp;$B2629&amp;"|"&amp;$D2629,Empresas!$C$6:$CC$92,$G2629+6+1,0),0))))</f>
        <v>1</v>
      </c>
      <c r="AI2629" s="147">
        <f>IF(AND($I2629="Si",R2629=1),1,IF(AND($I2629="Fisico",R2629=1),1,IF(AND(R2629=1,$I2629="Electronico"),2,IF(R2629=1,VLOOKUP($C2629&amp;"|"&amp;$B2629&amp;"|"&amp;$D2629,Empresas!$C$6:$CC$92,$G2629+6+1,0),0))))</f>
        <v>0</v>
      </c>
      <c r="AJ2629" s="147">
        <f>IF(AND($I2629="Si",S2629=1),1,IF(AND($I2629="Fisico",S2629=1),1,IF(AND(S2629=1,$I2629="Electronico"),2,IF(S2629=1,VLOOKUP($C2629&amp;"|"&amp;$B2629&amp;"|"&amp;$D2629,Empresas!$C$6:$CC$92,$G2629+6+1,0),0))))</f>
        <v>0</v>
      </c>
      <c r="AK2629" s="147">
        <f>IF(AND($I2629="Si",T2629=1),1,IF(AND($I2629="Fisico",T2629=1),1,IF(AND(T2629=1,$I2629="Electronico"),2,IF(T2629=1,VLOOKUP($C2629&amp;"|"&amp;$B2629&amp;"|"&amp;$D2629,Empresas!$C$6:$CC$92,$G2629+6+1,0),0))))</f>
        <v>0</v>
      </c>
      <c r="AL2629" s="147">
        <f>IF(AND($I2629="Si",U2629=1),1,IF(AND($I2629="Fisico",U2629=1),1,IF(AND(U2629=1,$I2629="Electronico"),2,IF(U2629=1,VLOOKUP($C2629&amp;"|"&amp;$B2629&amp;"|"&amp;$D2629,Empresas!$C$6:$CC$92,$G2629+6+1,0),0))))</f>
        <v>0</v>
      </c>
      <c r="AM2629" s="149">
        <f t="shared" si="432"/>
        <v>8</v>
      </c>
      <c r="AN2629" s="149">
        <f t="shared" si="433"/>
        <v>8</v>
      </c>
      <c r="AO2629" s="152">
        <f t="shared" si="434"/>
        <v>1</v>
      </c>
    </row>
    <row r="2630" spans="1:41" x14ac:dyDescent="0.25">
      <c r="A2630" s="137" t="str">
        <f>VLOOKUP(D2630,Empresas!$D$7:$F$91,3,0)</f>
        <v>Gerencia</v>
      </c>
      <c r="B2630" s="138" t="str">
        <f>VLOOKUP(D2630,Empresas!$D$7:$G$91,4,0)</f>
        <v>Yeleydi</v>
      </c>
      <c r="C2630" s="138" t="s">
        <v>544</v>
      </c>
      <c r="D2630" s="138" t="s">
        <v>498</v>
      </c>
      <c r="E2630" s="138" t="str">
        <f>VLOOKUP(D2630,Empresas!$D$7:$E$92,2,0)</f>
        <v>PERÚ DATA CONSULT E.I.R.L.</v>
      </c>
      <c r="F2630" s="138" t="s">
        <v>160</v>
      </c>
      <c r="G2630" s="139">
        <f t="shared" ref="G2630:G2641" si="435">+G2629+3</f>
        <v>13</v>
      </c>
      <c r="H2630" s="139" t="str">
        <f>VLOOKUP(D2630,Empresas!$D$6:$L$92,7,0)</f>
        <v>Mensual</v>
      </c>
      <c r="I2630" s="138" t="str">
        <f>VLOOKUP(VLOOKUP(D2630&amp;"|"&amp;B2630,Empresas!$I$7:$CB$92,G2630,0),Tablas!$A$3:$B$5,2,0)</f>
        <v>Solo analisis</v>
      </c>
      <c r="J2630" s="78">
        <v>1</v>
      </c>
      <c r="K2630" s="78">
        <v>1</v>
      </c>
      <c r="L2630" s="78">
        <v>1</v>
      </c>
      <c r="M2630" s="78">
        <v>1</v>
      </c>
      <c r="N2630" s="78">
        <v>1</v>
      </c>
      <c r="O2630" s="78">
        <v>1</v>
      </c>
      <c r="P2630" s="78">
        <v>2</v>
      </c>
      <c r="Q2630" s="78">
        <v>2</v>
      </c>
      <c r="R2630" s="78"/>
      <c r="S2630" s="78"/>
      <c r="T2630" s="78"/>
      <c r="U2630" s="78"/>
      <c r="V2630" s="78" t="str">
        <f>VLOOKUP(D2630,Empresas!$D$7:$CF$91,81,0)</f>
        <v>A</v>
      </c>
      <c r="W2630" s="78" t="str">
        <f>VLOOKUP(D2630,Empresas!$D$7:$M$91,10,0)</f>
        <v>General</v>
      </c>
      <c r="X2630" s="69" t="str">
        <f t="shared" si="430"/>
        <v>SI</v>
      </c>
      <c r="Y2630" s="153" t="str">
        <f t="shared" si="431"/>
        <v>Si aplica</v>
      </c>
      <c r="Z2630" s="147">
        <f>IF(Y2630="No aplica",0,IF(I2630="no",0,IF(I2630="No aplica",0,IF(I2630="Si",1,IF(I2630="Fisico",1,IF(I2630="Electronico",2,VLOOKUP(C2630&amp;"|"&amp;B2630&amp;"|"&amp;D2630,Empresas!$C$6:$CC$92,G2630+6+1,0)))))))</f>
        <v>1.5</v>
      </c>
      <c r="AA2630" s="147">
        <f>IF(AND($I2630="Si",J2630=1),1,IF(AND($I2630="Fisico",J2630=1),1,IF(AND(J2630=1,$I2630="Electronico"),2,IF(J2630=1,VLOOKUP($C2630&amp;"|"&amp;$B2630&amp;"|"&amp;$D2630,Empresas!$C$6:$CC$92,$G2630+6+1,0),0))))</f>
        <v>1.5</v>
      </c>
      <c r="AB2630" s="147">
        <f>IF(AND($I2630="Si",K2630=1),1,IF(AND($I2630="Fisico",K2630=1),1,IF(AND(K2630=1,$I2630="Electronico"),2,IF(K2630=1,VLOOKUP($C2630&amp;"|"&amp;$B2630&amp;"|"&amp;$D2630,Empresas!$C$6:$CC$92,$G2630+6+1,0),0))))</f>
        <v>1.5</v>
      </c>
      <c r="AC2630" s="147">
        <f>IF(AND($I2630="Si",L2630=1),1,IF(AND($I2630="Fisico",L2630=1),1,IF(AND(L2630=1,$I2630="Electronico"),2,IF(L2630=1,VLOOKUP($C2630&amp;"|"&amp;$B2630&amp;"|"&amp;$D2630,Empresas!$C$6:$CC$92,$G2630+6+1,0),0))))</f>
        <v>1.5</v>
      </c>
      <c r="AD2630" s="147">
        <f>IF(AND($I2630="Si",M2630=1),1,IF(AND($I2630="Fisico",M2630=1),1,IF(AND(M2630=1,$I2630="Electronico"),2,IF(M2630=1,VLOOKUP($C2630&amp;"|"&amp;$B2630&amp;"|"&amp;$D2630,Empresas!$C$6:$CC$92,$G2630+6+1,0),0))))</f>
        <v>1.5</v>
      </c>
      <c r="AE2630" s="147">
        <f>IF(AND($I2630="Si",N2630=1),1,IF(AND($I2630="Fisico",N2630=1),1,IF(AND(N2630=1,$I2630="Electronico"),2,IF(N2630=1,VLOOKUP($C2630&amp;"|"&amp;$B2630&amp;"|"&amp;$D2630,Empresas!$C$6:$CC$92,$G2630+6+1,0),0))))</f>
        <v>1.5</v>
      </c>
      <c r="AF2630" s="147">
        <f>IF(AND($I2630="Si",O2630=1),1,IF(AND($I2630="Fisico",O2630=1),1,IF(AND(O2630=1,$I2630="Electronico"),2,IF(O2630=1,VLOOKUP($C2630&amp;"|"&amp;$B2630&amp;"|"&amp;$D2630,Empresas!$C$6:$CC$92,$G2630+6+1,0),0))))</f>
        <v>1.5</v>
      </c>
      <c r="AG2630" s="147">
        <f>IF(AND($I2630="Si",P2630=1),1,IF(AND($I2630="Fisico",P2630=1),1,IF(AND(P2630=1,$I2630="Electronico"),2,IF(P2630=1,VLOOKUP($C2630&amp;"|"&amp;$B2630&amp;"|"&amp;$D2630,Empresas!$C$6:$CC$92,$G2630+6+1,0),0))))</f>
        <v>0</v>
      </c>
      <c r="AH2630" s="147">
        <f>IF(AND($I2630="Si",Q2630=1),1,IF(AND($I2630="Fisico",Q2630=1),1,IF(AND(Q2630=1,$I2630="Electronico"),2,IF(Q2630=1,VLOOKUP($C2630&amp;"|"&amp;$B2630&amp;"|"&amp;$D2630,Empresas!$C$6:$CC$92,$G2630+6+1,0),0))))</f>
        <v>0</v>
      </c>
      <c r="AI2630" s="147">
        <f>IF(AND($I2630="Si",R2630=1),1,IF(AND($I2630="Fisico",R2630=1),1,IF(AND(R2630=1,$I2630="Electronico"),2,IF(R2630=1,VLOOKUP($C2630&amp;"|"&amp;$B2630&amp;"|"&amp;$D2630,Empresas!$C$6:$CC$92,$G2630+6+1,0),0))))</f>
        <v>0</v>
      </c>
      <c r="AJ2630" s="147">
        <f>IF(AND($I2630="Si",S2630=1),1,IF(AND($I2630="Fisico",S2630=1),1,IF(AND(S2630=1,$I2630="Electronico"),2,IF(S2630=1,VLOOKUP($C2630&amp;"|"&amp;$B2630&amp;"|"&amp;$D2630,Empresas!$C$6:$CC$92,$G2630+6+1,0),0))))</f>
        <v>0</v>
      </c>
      <c r="AK2630" s="147">
        <f>IF(AND($I2630="Si",T2630=1),1,IF(AND($I2630="Fisico",T2630=1),1,IF(AND(T2630=1,$I2630="Electronico"),2,IF(T2630=1,VLOOKUP($C2630&amp;"|"&amp;$B2630&amp;"|"&amp;$D2630,Empresas!$C$6:$CC$92,$G2630+6+1,0),0))))</f>
        <v>0</v>
      </c>
      <c r="AL2630" s="147">
        <f>IF(AND($I2630="Si",U2630=1),1,IF(AND($I2630="Fisico",U2630=1),1,IF(AND(U2630=1,$I2630="Electronico"),2,IF(U2630=1,VLOOKUP($C2630&amp;"|"&amp;$B2630&amp;"|"&amp;$D2630,Empresas!$C$6:$CC$92,$G2630+6+1,0),0))))</f>
        <v>0</v>
      </c>
      <c r="AM2630" s="149">
        <f t="shared" si="432"/>
        <v>9</v>
      </c>
      <c r="AN2630" s="149">
        <f t="shared" si="433"/>
        <v>12</v>
      </c>
      <c r="AO2630" s="152">
        <f t="shared" si="434"/>
        <v>0.75</v>
      </c>
    </row>
    <row r="2631" spans="1:41" x14ac:dyDescent="0.25">
      <c r="A2631" s="137" t="str">
        <f>VLOOKUP(D2631,Empresas!$D$7:$F$91,3,0)</f>
        <v>Gerencia</v>
      </c>
      <c r="B2631" s="138" t="str">
        <f>VLOOKUP(D2631,Empresas!$D$7:$G$91,4,0)</f>
        <v>Yeleydi</v>
      </c>
      <c r="C2631" s="138" t="s">
        <v>544</v>
      </c>
      <c r="D2631" s="138" t="s">
        <v>498</v>
      </c>
      <c r="E2631" s="138" t="str">
        <f>VLOOKUP(D2631,Empresas!$D$7:$E$92,2,0)</f>
        <v>PERÚ DATA CONSULT E.I.R.L.</v>
      </c>
      <c r="F2631" s="138" t="s">
        <v>161</v>
      </c>
      <c r="G2631" s="139">
        <f t="shared" si="435"/>
        <v>16</v>
      </c>
      <c r="H2631" s="139" t="str">
        <f>VLOOKUP(D2631,Empresas!$D$6:$L$92,7,0)</f>
        <v>Mensual</v>
      </c>
      <c r="I2631" s="138" t="str">
        <f>VLOOKUP(VLOOKUP(D2631&amp;"|"&amp;B2631,Empresas!$I$7:$CB$92,G2631,0),Tablas!$A$3:$B$5,2,0)</f>
        <v>Solo analisis</v>
      </c>
      <c r="J2631" s="78">
        <v>2</v>
      </c>
      <c r="K2631" s="78">
        <v>2</v>
      </c>
      <c r="L2631" s="78">
        <v>2</v>
      </c>
      <c r="M2631" s="78">
        <v>2</v>
      </c>
      <c r="N2631" s="78">
        <v>2</v>
      </c>
      <c r="O2631" s="78">
        <v>2</v>
      </c>
      <c r="P2631" s="78">
        <v>2</v>
      </c>
      <c r="Q2631" s="78">
        <v>2</v>
      </c>
      <c r="R2631" s="78"/>
      <c r="S2631" s="78"/>
      <c r="T2631" s="78"/>
      <c r="U2631" s="78"/>
      <c r="V2631" s="78" t="str">
        <f>VLOOKUP(D2631,Empresas!$D$7:$CF$91,81,0)</f>
        <v>A</v>
      </c>
      <c r="W2631" s="78" t="str">
        <f>VLOOKUP(D2631,Empresas!$D$7:$M$91,10,0)</f>
        <v>General</v>
      </c>
      <c r="X2631" s="69" t="str">
        <f t="shared" si="430"/>
        <v>SI</v>
      </c>
      <c r="Y2631" s="153" t="str">
        <f t="shared" si="431"/>
        <v>Si aplica</v>
      </c>
      <c r="Z2631" s="147">
        <f>IF(Y2631="No aplica",0,IF(I2631="no",0,IF(I2631="No aplica",0,IF(I2631="Si",1,IF(I2631="Fisico",1,IF(I2631="Electronico",2,VLOOKUP(C2631&amp;"|"&amp;B2631&amp;"|"&amp;D2631,Empresas!$C$6:$CC$92,G2631+6+1,0)))))))</f>
        <v>5</v>
      </c>
      <c r="AA2631" s="147">
        <f>IF(AND($I2631="Si",J2631=1),1,IF(AND($I2631="Fisico",J2631=1),1,IF(AND(J2631=1,$I2631="Electronico"),2,IF(J2631=1,VLOOKUP($C2631&amp;"|"&amp;$B2631&amp;"|"&amp;$D2631,Empresas!$C$6:$CC$92,$G2631+6+1,0),0))))</f>
        <v>0</v>
      </c>
      <c r="AB2631" s="147">
        <f>IF(AND($I2631="Si",K2631=1),1,IF(AND($I2631="Fisico",K2631=1),1,IF(AND(K2631=1,$I2631="Electronico"),2,IF(K2631=1,VLOOKUP($C2631&amp;"|"&amp;$B2631&amp;"|"&amp;$D2631,Empresas!$C$6:$CC$92,$G2631+6+1,0),0))))</f>
        <v>0</v>
      </c>
      <c r="AC2631" s="147">
        <f>IF(AND($I2631="Si",L2631=1),1,IF(AND($I2631="Fisico",L2631=1),1,IF(AND(L2631=1,$I2631="Electronico"),2,IF(L2631=1,VLOOKUP($C2631&amp;"|"&amp;$B2631&amp;"|"&amp;$D2631,Empresas!$C$6:$CC$92,$G2631+6+1,0),0))))</f>
        <v>0</v>
      </c>
      <c r="AD2631" s="147">
        <f>IF(AND($I2631="Si",M2631=1),1,IF(AND($I2631="Fisico",M2631=1),1,IF(AND(M2631=1,$I2631="Electronico"),2,IF(M2631=1,VLOOKUP($C2631&amp;"|"&amp;$B2631&amp;"|"&amp;$D2631,Empresas!$C$6:$CC$92,$G2631+6+1,0),0))))</f>
        <v>0</v>
      </c>
      <c r="AE2631" s="147">
        <f>IF(AND($I2631="Si",N2631=1),1,IF(AND($I2631="Fisico",N2631=1),1,IF(AND(N2631=1,$I2631="Electronico"),2,IF(N2631=1,VLOOKUP($C2631&amp;"|"&amp;$B2631&amp;"|"&amp;$D2631,Empresas!$C$6:$CC$92,$G2631+6+1,0),0))))</f>
        <v>0</v>
      </c>
      <c r="AF2631" s="147">
        <f>IF(AND($I2631="Si",O2631=1),1,IF(AND($I2631="Fisico",O2631=1),1,IF(AND(O2631=1,$I2631="Electronico"),2,IF(O2631=1,VLOOKUP($C2631&amp;"|"&amp;$B2631&amp;"|"&amp;$D2631,Empresas!$C$6:$CC$92,$G2631+6+1,0),0))))</f>
        <v>0</v>
      </c>
      <c r="AG2631" s="147">
        <f>IF(AND($I2631="Si",P2631=1),1,IF(AND($I2631="Fisico",P2631=1),1,IF(AND(P2631=1,$I2631="Electronico"),2,IF(P2631=1,VLOOKUP($C2631&amp;"|"&amp;$B2631&amp;"|"&amp;$D2631,Empresas!$C$6:$CC$92,$G2631+6+1,0),0))))</f>
        <v>0</v>
      </c>
      <c r="AH2631" s="147">
        <f>IF(AND($I2631="Si",Q2631=1),1,IF(AND($I2631="Fisico",Q2631=1),1,IF(AND(Q2631=1,$I2631="Electronico"),2,IF(Q2631=1,VLOOKUP($C2631&amp;"|"&amp;$B2631&amp;"|"&amp;$D2631,Empresas!$C$6:$CC$92,$G2631+6+1,0),0))))</f>
        <v>0</v>
      </c>
      <c r="AI2631" s="147">
        <f>IF(AND($I2631="Si",R2631=1),1,IF(AND($I2631="Fisico",R2631=1),1,IF(AND(R2631=1,$I2631="Electronico"),2,IF(R2631=1,VLOOKUP($C2631&amp;"|"&amp;$B2631&amp;"|"&amp;$D2631,Empresas!$C$6:$CC$92,$G2631+6+1,0),0))))</f>
        <v>0</v>
      </c>
      <c r="AJ2631" s="147">
        <f>IF(AND($I2631="Si",S2631=1),1,IF(AND($I2631="Fisico",S2631=1),1,IF(AND(S2631=1,$I2631="Electronico"),2,IF(S2631=1,VLOOKUP($C2631&amp;"|"&amp;$B2631&amp;"|"&amp;$D2631,Empresas!$C$6:$CC$92,$G2631+6+1,0),0))))</f>
        <v>0</v>
      </c>
      <c r="AK2631" s="147">
        <f>IF(AND($I2631="Si",T2631=1),1,IF(AND($I2631="Fisico",T2631=1),1,IF(AND(T2631=1,$I2631="Electronico"),2,IF(T2631=1,VLOOKUP($C2631&amp;"|"&amp;$B2631&amp;"|"&amp;$D2631,Empresas!$C$6:$CC$92,$G2631+6+1,0),0))))</f>
        <v>0</v>
      </c>
      <c r="AL2631" s="147">
        <f>IF(AND($I2631="Si",U2631=1),1,IF(AND($I2631="Fisico",U2631=1),1,IF(AND(U2631=1,$I2631="Electronico"),2,IF(U2631=1,VLOOKUP($C2631&amp;"|"&amp;$B2631&amp;"|"&amp;$D2631,Empresas!$C$6:$CC$92,$G2631+6+1,0),0))))</f>
        <v>0</v>
      </c>
      <c r="AM2631" s="149">
        <f t="shared" si="432"/>
        <v>0</v>
      </c>
      <c r="AN2631" s="149">
        <f t="shared" si="433"/>
        <v>40</v>
      </c>
      <c r="AO2631" s="152">
        <f t="shared" si="434"/>
        <v>0</v>
      </c>
    </row>
    <row r="2632" spans="1:41" x14ac:dyDescent="0.25">
      <c r="A2632" s="137" t="str">
        <f>VLOOKUP(D2632,Empresas!$D$7:$F$91,3,0)</f>
        <v>Gerencia</v>
      </c>
      <c r="B2632" s="138" t="str">
        <f>VLOOKUP(D2632,Empresas!$D$7:$G$91,4,0)</f>
        <v>Yeleydi</v>
      </c>
      <c r="C2632" s="138" t="s">
        <v>544</v>
      </c>
      <c r="D2632" s="138" t="s">
        <v>498</v>
      </c>
      <c r="E2632" s="138" t="str">
        <f>VLOOKUP(D2632,Empresas!$D$7:$E$92,2,0)</f>
        <v>PERÚ DATA CONSULT E.I.R.L.</v>
      </c>
      <c r="F2632" s="138" t="s">
        <v>162</v>
      </c>
      <c r="G2632" s="139">
        <f t="shared" si="435"/>
        <v>19</v>
      </c>
      <c r="H2632" s="139" t="str">
        <f>VLOOKUP(D2632,Empresas!$D$6:$L$92,7,0)</f>
        <v>Mensual</v>
      </c>
      <c r="I2632" s="138" t="str">
        <f>VLOOKUP(VLOOKUP(D2632&amp;"|"&amp;B2632,Empresas!$I$7:$CB$92,G2632,0),Tablas!$A$3:$B$5,2,0)</f>
        <v>No aplica</v>
      </c>
      <c r="J2632" s="78"/>
      <c r="K2632" s="78"/>
      <c r="L2632" s="78"/>
      <c r="M2632" s="78"/>
      <c r="N2632" s="78"/>
      <c r="O2632" s="78"/>
      <c r="P2632" s="78"/>
      <c r="Q2632" s="78"/>
      <c r="R2632" s="78"/>
      <c r="S2632" s="78"/>
      <c r="T2632" s="78"/>
      <c r="U2632" s="78"/>
      <c r="V2632" s="78" t="str">
        <f>VLOOKUP(D2632,Empresas!$D$7:$CF$91,81,0)</f>
        <v>A</v>
      </c>
      <c r="W2632" s="78" t="str">
        <f>VLOOKUP(D2632,Empresas!$D$7:$M$91,10,0)</f>
        <v>General</v>
      </c>
      <c r="X2632" s="69" t="str">
        <f t="shared" si="430"/>
        <v>SI</v>
      </c>
      <c r="Y2632" s="153" t="str">
        <f t="shared" si="431"/>
        <v>No aplica</v>
      </c>
      <c r="Z2632" s="147">
        <f>IF(Y2632="No aplica",0,IF(I2632="no",0,IF(I2632="No aplica",0,IF(I2632="Si",1,IF(I2632="Fisico",1,IF(I2632="Electronico",2,VLOOKUP(C2632&amp;"|"&amp;B2632&amp;"|"&amp;D2632,Empresas!$C$6:$CC$92,G2632+6+1,0)))))))</f>
        <v>0</v>
      </c>
      <c r="AA2632" s="147">
        <f>IF(AND($I2632="Si",J2632=1),1,IF(AND($I2632="Fisico",J2632=1),1,IF(AND(J2632=1,$I2632="Electronico"),2,IF(J2632=1,VLOOKUP($C2632&amp;"|"&amp;$B2632&amp;"|"&amp;$D2632,Empresas!$C$6:$CC$92,$G2632+6+1,0),0))))</f>
        <v>0</v>
      </c>
      <c r="AB2632" s="147">
        <f>IF(AND($I2632="Si",K2632=1),1,IF(AND($I2632="Fisico",K2632=1),1,IF(AND(K2632=1,$I2632="Electronico"),2,IF(K2632=1,VLOOKUP($C2632&amp;"|"&amp;$B2632&amp;"|"&amp;$D2632,Empresas!$C$6:$CC$92,$G2632+6+1,0),0))))</f>
        <v>0</v>
      </c>
      <c r="AC2632" s="147">
        <f>IF(AND($I2632="Si",L2632=1),1,IF(AND($I2632="Fisico",L2632=1),1,IF(AND(L2632=1,$I2632="Electronico"),2,IF(L2632=1,VLOOKUP($C2632&amp;"|"&amp;$B2632&amp;"|"&amp;$D2632,Empresas!$C$6:$CC$92,$G2632+6+1,0),0))))</f>
        <v>0</v>
      </c>
      <c r="AD2632" s="147">
        <f>IF(AND($I2632="Si",M2632=1),1,IF(AND($I2632="Fisico",M2632=1),1,IF(AND(M2632=1,$I2632="Electronico"),2,IF(M2632=1,VLOOKUP($C2632&amp;"|"&amp;$B2632&amp;"|"&amp;$D2632,Empresas!$C$6:$CC$92,$G2632+6+1,0),0))))</f>
        <v>0</v>
      </c>
      <c r="AE2632" s="147">
        <f>IF(AND($I2632="Si",N2632=1),1,IF(AND($I2632="Fisico",N2632=1),1,IF(AND(N2632=1,$I2632="Electronico"),2,IF(N2632=1,VLOOKUP($C2632&amp;"|"&amp;$B2632&amp;"|"&amp;$D2632,Empresas!$C$6:$CC$92,$G2632+6+1,0),0))))</f>
        <v>0</v>
      </c>
      <c r="AF2632" s="147">
        <f>IF(AND($I2632="Si",O2632=1),1,IF(AND($I2632="Fisico",O2632=1),1,IF(AND(O2632=1,$I2632="Electronico"),2,IF(O2632=1,VLOOKUP($C2632&amp;"|"&amp;$B2632&amp;"|"&amp;$D2632,Empresas!$C$6:$CC$92,$G2632+6+1,0),0))))</f>
        <v>0</v>
      </c>
      <c r="AG2632" s="147">
        <f>IF(AND($I2632="Si",P2632=1),1,IF(AND($I2632="Fisico",P2632=1),1,IF(AND(P2632=1,$I2632="Electronico"),2,IF(P2632=1,VLOOKUP($C2632&amp;"|"&amp;$B2632&amp;"|"&amp;$D2632,Empresas!$C$6:$CC$92,$G2632+6+1,0),0))))</f>
        <v>0</v>
      </c>
      <c r="AH2632" s="147">
        <f>IF(AND($I2632="Si",Q2632=1),1,IF(AND($I2632="Fisico",Q2632=1),1,IF(AND(Q2632=1,$I2632="Electronico"),2,IF(Q2632=1,VLOOKUP($C2632&amp;"|"&amp;$B2632&amp;"|"&amp;$D2632,Empresas!$C$6:$CC$92,$G2632+6+1,0),0))))</f>
        <v>0</v>
      </c>
      <c r="AI2632" s="147">
        <f>IF(AND($I2632="Si",R2632=1),1,IF(AND($I2632="Fisico",R2632=1),1,IF(AND(R2632=1,$I2632="Electronico"),2,IF(R2632=1,VLOOKUP($C2632&amp;"|"&amp;$B2632&amp;"|"&amp;$D2632,Empresas!$C$6:$CC$92,$G2632+6+1,0),0))))</f>
        <v>0</v>
      </c>
      <c r="AJ2632" s="147">
        <f>IF(AND($I2632="Si",S2632=1),1,IF(AND($I2632="Fisico",S2632=1),1,IF(AND(S2632=1,$I2632="Electronico"),2,IF(S2632=1,VLOOKUP($C2632&amp;"|"&amp;$B2632&amp;"|"&amp;$D2632,Empresas!$C$6:$CC$92,$G2632+6+1,0),0))))</f>
        <v>0</v>
      </c>
      <c r="AK2632" s="147">
        <f>IF(AND($I2632="Si",T2632=1),1,IF(AND($I2632="Fisico",T2632=1),1,IF(AND(T2632=1,$I2632="Electronico"),2,IF(T2632=1,VLOOKUP($C2632&amp;"|"&amp;$B2632&amp;"|"&amp;$D2632,Empresas!$C$6:$CC$92,$G2632+6+1,0),0))))</f>
        <v>0</v>
      </c>
      <c r="AL2632" s="147">
        <f>IF(AND($I2632="Si",U2632=1),1,IF(AND($I2632="Fisico",U2632=1),1,IF(AND(U2632=1,$I2632="Electronico"),2,IF(U2632=1,VLOOKUP($C2632&amp;"|"&amp;$B2632&amp;"|"&amp;$D2632,Empresas!$C$6:$CC$92,$G2632+6+1,0),0))))</f>
        <v>0</v>
      </c>
      <c r="AM2632" s="149">
        <f t="shared" si="432"/>
        <v>0</v>
      </c>
      <c r="AN2632" s="149">
        <f t="shared" si="433"/>
        <v>0</v>
      </c>
      <c r="AO2632" s="152">
        <f t="shared" si="434"/>
        <v>0</v>
      </c>
    </row>
    <row r="2633" spans="1:41" x14ac:dyDescent="0.25">
      <c r="A2633" s="137" t="str">
        <f>VLOOKUP(D2633,Empresas!$D$7:$F$91,3,0)</f>
        <v>Gerencia</v>
      </c>
      <c r="B2633" s="138" t="str">
        <f>VLOOKUP(D2633,Empresas!$D$7:$G$91,4,0)</f>
        <v>Yeleydi</v>
      </c>
      <c r="C2633" s="138" t="s">
        <v>544</v>
      </c>
      <c r="D2633" s="138" t="s">
        <v>498</v>
      </c>
      <c r="E2633" s="138" t="str">
        <f>VLOOKUP(D2633,Empresas!$D$7:$E$92,2,0)</f>
        <v>PERÚ DATA CONSULT E.I.R.L.</v>
      </c>
      <c r="F2633" s="138" t="s">
        <v>163</v>
      </c>
      <c r="G2633" s="139">
        <f t="shared" si="435"/>
        <v>22</v>
      </c>
      <c r="H2633" s="139" t="str">
        <f>VLOOKUP(D2633,Empresas!$D$6:$L$92,7,0)</f>
        <v>Mensual</v>
      </c>
      <c r="I2633" s="138" t="str">
        <f>VLOOKUP(VLOOKUP(D2633&amp;"|"&amp;B2633,Empresas!$I$7:$CB$92,G2633,0),Tablas!$A$3:$B$5,2,0)</f>
        <v>Registro y analisis</v>
      </c>
      <c r="J2633" s="78">
        <v>1</v>
      </c>
      <c r="K2633" s="78">
        <v>1</v>
      </c>
      <c r="L2633" s="78">
        <v>1</v>
      </c>
      <c r="M2633" s="78">
        <v>1</v>
      </c>
      <c r="N2633" s="78">
        <v>1</v>
      </c>
      <c r="O2633" s="78">
        <v>1</v>
      </c>
      <c r="P2633" s="78">
        <v>1</v>
      </c>
      <c r="Q2633" s="78">
        <v>1</v>
      </c>
      <c r="R2633" s="78"/>
      <c r="S2633" s="78"/>
      <c r="T2633" s="78"/>
      <c r="U2633" s="78"/>
      <c r="V2633" s="78" t="str">
        <f>VLOOKUP(D2633,Empresas!$D$7:$CF$91,81,0)</f>
        <v>A</v>
      </c>
      <c r="W2633" s="78" t="str">
        <f>VLOOKUP(D2633,Empresas!$D$7:$M$91,10,0)</f>
        <v>General</v>
      </c>
      <c r="X2633" s="69" t="str">
        <f t="shared" si="430"/>
        <v>SI</v>
      </c>
      <c r="Y2633" s="153" t="str">
        <f t="shared" si="431"/>
        <v>Si aplica</v>
      </c>
      <c r="Z2633" s="147">
        <f>IF(Y2633="No aplica",0,IF(I2633="no",0,IF(I2633="No aplica",0,IF(I2633="Si",1,IF(I2633="Fisico",1,IF(I2633="Electronico",2,VLOOKUP(C2633&amp;"|"&amp;B2633&amp;"|"&amp;D2633,Empresas!$C$6:$CC$92,G2633+6+1,0)))))))</f>
        <v>6</v>
      </c>
      <c r="AA2633" s="147">
        <f>IF(AND($I2633="Si",J2633=1),1,IF(AND($I2633="Fisico",J2633=1),1,IF(AND(J2633=1,$I2633="Electronico"),2,IF(J2633=1,VLOOKUP($C2633&amp;"|"&amp;$B2633&amp;"|"&amp;$D2633,Empresas!$C$6:$CC$92,$G2633+6+1,0),0))))</f>
        <v>6</v>
      </c>
      <c r="AB2633" s="147">
        <f>IF(AND($I2633="Si",K2633=1),1,IF(AND($I2633="Fisico",K2633=1),1,IF(AND(K2633=1,$I2633="Electronico"),2,IF(K2633=1,VLOOKUP($C2633&amp;"|"&amp;$B2633&amp;"|"&amp;$D2633,Empresas!$C$6:$CC$92,$G2633+6+1,0),0))))</f>
        <v>6</v>
      </c>
      <c r="AC2633" s="147">
        <f>IF(AND($I2633="Si",L2633=1),1,IF(AND($I2633="Fisico",L2633=1),1,IF(AND(L2633=1,$I2633="Electronico"),2,IF(L2633=1,VLOOKUP($C2633&amp;"|"&amp;$B2633&amp;"|"&amp;$D2633,Empresas!$C$6:$CC$92,$G2633+6+1,0),0))))</f>
        <v>6</v>
      </c>
      <c r="AD2633" s="147">
        <f>IF(AND($I2633="Si",M2633=1),1,IF(AND($I2633="Fisico",M2633=1),1,IF(AND(M2633=1,$I2633="Electronico"),2,IF(M2633=1,VLOOKUP($C2633&amp;"|"&amp;$B2633&amp;"|"&amp;$D2633,Empresas!$C$6:$CC$92,$G2633+6+1,0),0))))</f>
        <v>6</v>
      </c>
      <c r="AE2633" s="147">
        <f>IF(AND($I2633="Si",N2633=1),1,IF(AND($I2633="Fisico",N2633=1),1,IF(AND(N2633=1,$I2633="Electronico"),2,IF(N2633=1,VLOOKUP($C2633&amp;"|"&amp;$B2633&amp;"|"&amp;$D2633,Empresas!$C$6:$CC$92,$G2633+6+1,0),0))))</f>
        <v>6</v>
      </c>
      <c r="AF2633" s="147">
        <f>IF(AND($I2633="Si",O2633=1),1,IF(AND($I2633="Fisico",O2633=1),1,IF(AND(O2633=1,$I2633="Electronico"),2,IF(O2633=1,VLOOKUP($C2633&amp;"|"&amp;$B2633&amp;"|"&amp;$D2633,Empresas!$C$6:$CC$92,$G2633+6+1,0),0))))</f>
        <v>6</v>
      </c>
      <c r="AG2633" s="147">
        <f>IF(AND($I2633="Si",P2633=1),1,IF(AND($I2633="Fisico",P2633=1),1,IF(AND(P2633=1,$I2633="Electronico"),2,IF(P2633=1,VLOOKUP($C2633&amp;"|"&amp;$B2633&amp;"|"&amp;$D2633,Empresas!$C$6:$CC$92,$G2633+6+1,0),0))))</f>
        <v>6</v>
      </c>
      <c r="AH2633" s="147">
        <f>IF(AND($I2633="Si",Q2633=1),1,IF(AND($I2633="Fisico",Q2633=1),1,IF(AND(Q2633=1,$I2633="Electronico"),2,IF(Q2633=1,VLOOKUP($C2633&amp;"|"&amp;$B2633&amp;"|"&amp;$D2633,Empresas!$C$6:$CC$92,$G2633+6+1,0),0))))</f>
        <v>6</v>
      </c>
      <c r="AI2633" s="147">
        <f>IF(AND($I2633="Si",R2633=1),1,IF(AND($I2633="Fisico",R2633=1),1,IF(AND(R2633=1,$I2633="Electronico"),2,IF(R2633=1,VLOOKUP($C2633&amp;"|"&amp;$B2633&amp;"|"&amp;$D2633,Empresas!$C$6:$CC$92,$G2633+6+1,0),0))))</f>
        <v>0</v>
      </c>
      <c r="AJ2633" s="147">
        <f>IF(AND($I2633="Si",S2633=1),1,IF(AND($I2633="Fisico",S2633=1),1,IF(AND(S2633=1,$I2633="Electronico"),2,IF(S2633=1,VLOOKUP($C2633&amp;"|"&amp;$B2633&amp;"|"&amp;$D2633,Empresas!$C$6:$CC$92,$G2633+6+1,0),0))))</f>
        <v>0</v>
      </c>
      <c r="AK2633" s="147">
        <f>IF(AND($I2633="Si",T2633=1),1,IF(AND($I2633="Fisico",T2633=1),1,IF(AND(T2633=1,$I2633="Electronico"),2,IF(T2633=1,VLOOKUP($C2633&amp;"|"&amp;$B2633&amp;"|"&amp;$D2633,Empresas!$C$6:$CC$92,$G2633+6+1,0),0))))</f>
        <v>0</v>
      </c>
      <c r="AL2633" s="147">
        <f>IF(AND($I2633="Si",U2633=1),1,IF(AND($I2633="Fisico",U2633=1),1,IF(AND(U2633=1,$I2633="Electronico"),2,IF(U2633=1,VLOOKUP($C2633&amp;"|"&amp;$B2633&amp;"|"&amp;$D2633,Empresas!$C$6:$CC$92,$G2633+6+1,0),0))))</f>
        <v>0</v>
      </c>
      <c r="AM2633" s="149">
        <f t="shared" si="432"/>
        <v>48</v>
      </c>
      <c r="AN2633" s="149">
        <f t="shared" si="433"/>
        <v>48</v>
      </c>
      <c r="AO2633" s="152">
        <f t="shared" si="434"/>
        <v>1</v>
      </c>
    </row>
    <row r="2634" spans="1:41" x14ac:dyDescent="0.25">
      <c r="A2634" s="137" t="str">
        <f>VLOOKUP(D2634,Empresas!$D$7:$F$91,3,0)</f>
        <v>Gerencia</v>
      </c>
      <c r="B2634" s="138" t="str">
        <f>VLOOKUP(D2634,Empresas!$D$7:$G$91,4,0)</f>
        <v>Yeleydi</v>
      </c>
      <c r="C2634" s="138" t="s">
        <v>544</v>
      </c>
      <c r="D2634" s="138" t="s">
        <v>498</v>
      </c>
      <c r="E2634" s="138" t="str">
        <f>VLOOKUP(D2634,Empresas!$D$7:$E$92,2,0)</f>
        <v>PERÚ DATA CONSULT E.I.R.L.</v>
      </c>
      <c r="F2634" s="138" t="s">
        <v>164</v>
      </c>
      <c r="G2634" s="139">
        <f t="shared" si="435"/>
        <v>25</v>
      </c>
      <c r="H2634" s="139" t="str">
        <f>VLOOKUP(D2634,Empresas!$D$6:$L$92,7,0)</f>
        <v>Mensual</v>
      </c>
      <c r="I2634" s="138" t="str">
        <f>VLOOKUP(VLOOKUP(D2634&amp;"|"&amp;B2634,Empresas!$I$7:$CB$92,G2634,0),Tablas!$A$3:$B$5,2,0)</f>
        <v>No aplica</v>
      </c>
      <c r="J2634" s="78"/>
      <c r="K2634" s="78"/>
      <c r="L2634" s="78"/>
      <c r="M2634" s="78"/>
      <c r="N2634" s="78"/>
      <c r="O2634" s="78"/>
      <c r="P2634" s="78"/>
      <c r="Q2634" s="78"/>
      <c r="R2634" s="78"/>
      <c r="S2634" s="78"/>
      <c r="T2634" s="78"/>
      <c r="U2634" s="78"/>
      <c r="V2634" s="78" t="str">
        <f>VLOOKUP(D2634,Empresas!$D$7:$CF$91,81,0)</f>
        <v>A</v>
      </c>
      <c r="W2634" s="78" t="str">
        <f>VLOOKUP(D2634,Empresas!$D$7:$M$91,10,0)</f>
        <v>General</v>
      </c>
      <c r="X2634" s="69" t="str">
        <f t="shared" si="430"/>
        <v>SI</v>
      </c>
      <c r="Y2634" s="153" t="str">
        <f t="shared" si="431"/>
        <v>No aplica</v>
      </c>
      <c r="Z2634" s="147">
        <f>IF(Y2634="No aplica",0,IF(I2634="no",0,IF(I2634="No aplica",0,IF(I2634="Si",1,IF(I2634="Fisico",1,IF(I2634="Electronico",2,VLOOKUP(C2634&amp;"|"&amp;B2634&amp;"|"&amp;D2634,Empresas!$C$6:$CC$92,G2634+6+1,0)))))))</f>
        <v>0</v>
      </c>
      <c r="AA2634" s="147">
        <f>IF(AND($I2634="Si",J2634=1),1,IF(AND($I2634="Fisico",J2634=1),1,IF(AND(J2634=1,$I2634="Electronico"),2,IF(J2634=1,VLOOKUP($C2634&amp;"|"&amp;$B2634&amp;"|"&amp;$D2634,Empresas!$C$6:$CC$92,$G2634+6+1,0),0))))</f>
        <v>0</v>
      </c>
      <c r="AB2634" s="147">
        <f>IF(AND($I2634="Si",K2634=1),1,IF(AND($I2634="Fisico",K2634=1),1,IF(AND(K2634=1,$I2634="Electronico"),2,IF(K2634=1,VLOOKUP($C2634&amp;"|"&amp;$B2634&amp;"|"&amp;$D2634,Empresas!$C$6:$CC$92,$G2634+6+1,0),0))))</f>
        <v>0</v>
      </c>
      <c r="AC2634" s="147">
        <f>IF(AND($I2634="Si",L2634=1),1,IF(AND($I2634="Fisico",L2634=1),1,IF(AND(L2634=1,$I2634="Electronico"),2,IF(L2634=1,VLOOKUP($C2634&amp;"|"&amp;$B2634&amp;"|"&amp;$D2634,Empresas!$C$6:$CC$92,$G2634+6+1,0),0))))</f>
        <v>0</v>
      </c>
      <c r="AD2634" s="147">
        <f>IF(AND($I2634="Si",M2634=1),1,IF(AND($I2634="Fisico",M2634=1),1,IF(AND(M2634=1,$I2634="Electronico"),2,IF(M2634=1,VLOOKUP($C2634&amp;"|"&amp;$B2634&amp;"|"&amp;$D2634,Empresas!$C$6:$CC$92,$G2634+6+1,0),0))))</f>
        <v>0</v>
      </c>
      <c r="AE2634" s="147">
        <f>IF(AND($I2634="Si",N2634=1),1,IF(AND($I2634="Fisico",N2634=1),1,IF(AND(N2634=1,$I2634="Electronico"),2,IF(N2634=1,VLOOKUP($C2634&amp;"|"&amp;$B2634&amp;"|"&amp;$D2634,Empresas!$C$6:$CC$92,$G2634+6+1,0),0))))</f>
        <v>0</v>
      </c>
      <c r="AF2634" s="147">
        <f>IF(AND($I2634="Si",O2634=1),1,IF(AND($I2634="Fisico",O2634=1),1,IF(AND(O2634=1,$I2634="Electronico"),2,IF(O2634=1,VLOOKUP($C2634&amp;"|"&amp;$B2634&amp;"|"&amp;$D2634,Empresas!$C$6:$CC$92,$G2634+6+1,0),0))))</f>
        <v>0</v>
      </c>
      <c r="AG2634" s="147">
        <f>IF(AND($I2634="Si",P2634=1),1,IF(AND($I2634="Fisico",P2634=1),1,IF(AND(P2634=1,$I2634="Electronico"),2,IF(P2634=1,VLOOKUP($C2634&amp;"|"&amp;$B2634&amp;"|"&amp;$D2634,Empresas!$C$6:$CC$92,$G2634+6+1,0),0))))</f>
        <v>0</v>
      </c>
      <c r="AH2634" s="147">
        <f>IF(AND($I2634="Si",Q2634=1),1,IF(AND($I2634="Fisico",Q2634=1),1,IF(AND(Q2634=1,$I2634="Electronico"),2,IF(Q2634=1,VLOOKUP($C2634&amp;"|"&amp;$B2634&amp;"|"&amp;$D2634,Empresas!$C$6:$CC$92,$G2634+6+1,0),0))))</f>
        <v>0</v>
      </c>
      <c r="AI2634" s="147">
        <f>IF(AND($I2634="Si",R2634=1),1,IF(AND($I2634="Fisico",R2634=1),1,IF(AND(R2634=1,$I2634="Electronico"),2,IF(R2634=1,VLOOKUP($C2634&amp;"|"&amp;$B2634&amp;"|"&amp;$D2634,Empresas!$C$6:$CC$92,$G2634+6+1,0),0))))</f>
        <v>0</v>
      </c>
      <c r="AJ2634" s="147">
        <f>IF(AND($I2634="Si",S2634=1),1,IF(AND($I2634="Fisico",S2634=1),1,IF(AND(S2634=1,$I2634="Electronico"),2,IF(S2634=1,VLOOKUP($C2634&amp;"|"&amp;$B2634&amp;"|"&amp;$D2634,Empresas!$C$6:$CC$92,$G2634+6+1,0),0))))</f>
        <v>0</v>
      </c>
      <c r="AK2634" s="147">
        <f>IF(AND($I2634="Si",T2634=1),1,IF(AND($I2634="Fisico",T2634=1),1,IF(AND(T2634=1,$I2634="Electronico"),2,IF(T2634=1,VLOOKUP($C2634&amp;"|"&amp;$B2634&amp;"|"&amp;$D2634,Empresas!$C$6:$CC$92,$G2634+6+1,0),0))))</f>
        <v>0</v>
      </c>
      <c r="AL2634" s="147">
        <f>IF(AND($I2634="Si",U2634=1),1,IF(AND($I2634="Fisico",U2634=1),1,IF(AND(U2634=1,$I2634="Electronico"),2,IF(U2634=1,VLOOKUP($C2634&amp;"|"&amp;$B2634&amp;"|"&amp;$D2634,Empresas!$C$6:$CC$92,$G2634+6+1,0),0))))</f>
        <v>0</v>
      </c>
      <c r="AM2634" s="149">
        <f t="shared" si="432"/>
        <v>0</v>
      </c>
      <c r="AN2634" s="149">
        <f t="shared" si="433"/>
        <v>0</v>
      </c>
      <c r="AO2634" s="152">
        <f t="shared" si="434"/>
        <v>0</v>
      </c>
    </row>
    <row r="2635" spans="1:41" x14ac:dyDescent="0.25">
      <c r="A2635" s="137" t="str">
        <f>VLOOKUP(D2635,Empresas!$D$7:$F$91,3,0)</f>
        <v>Gerencia</v>
      </c>
      <c r="B2635" s="138" t="str">
        <f>VLOOKUP(D2635,Empresas!$D$7:$G$91,4,0)</f>
        <v>Yeleydi</v>
      </c>
      <c r="C2635" s="138" t="s">
        <v>544</v>
      </c>
      <c r="D2635" s="138" t="s">
        <v>498</v>
      </c>
      <c r="E2635" s="138" t="str">
        <f>VLOOKUP(D2635,Empresas!$D$7:$E$92,2,0)</f>
        <v>PERÚ DATA CONSULT E.I.R.L.</v>
      </c>
      <c r="F2635" s="138" t="s">
        <v>165</v>
      </c>
      <c r="G2635" s="139">
        <f t="shared" si="435"/>
        <v>28</v>
      </c>
      <c r="H2635" s="139" t="str">
        <f>VLOOKUP(D2635,Empresas!$D$6:$L$92,7,0)</f>
        <v>Mensual</v>
      </c>
      <c r="I2635" s="138" t="str">
        <f>VLOOKUP(VLOOKUP(D2635&amp;"|"&amp;B2635,Empresas!$I$7:$CB$92,G2635,0),Tablas!$A$3:$B$5,2,0)</f>
        <v>No aplica</v>
      </c>
      <c r="J2635" s="78"/>
      <c r="K2635" s="78"/>
      <c r="L2635" s="78"/>
      <c r="M2635" s="78"/>
      <c r="N2635" s="78"/>
      <c r="O2635" s="78"/>
      <c r="P2635" s="78"/>
      <c r="Q2635" s="78"/>
      <c r="R2635" s="78"/>
      <c r="S2635" s="78"/>
      <c r="T2635" s="78"/>
      <c r="U2635" s="78"/>
      <c r="V2635" s="78" t="str">
        <f>VLOOKUP(D2635,Empresas!$D$7:$CF$91,81,0)</f>
        <v>A</v>
      </c>
      <c r="W2635" s="78" t="str">
        <f>VLOOKUP(D2635,Empresas!$D$7:$M$91,10,0)</f>
        <v>General</v>
      </c>
      <c r="X2635" s="69" t="str">
        <f t="shared" si="430"/>
        <v>SI</v>
      </c>
      <c r="Y2635" s="153" t="str">
        <f t="shared" si="431"/>
        <v>No aplica</v>
      </c>
      <c r="Z2635" s="147">
        <f>IF(Y2635="No aplica",0,IF(I2635="no",0,IF(I2635="No aplica",0,IF(I2635="Si",1,IF(I2635="Fisico",1,IF(I2635="Electronico",2,VLOOKUP(C2635&amp;"|"&amp;B2635&amp;"|"&amp;D2635,Empresas!$C$6:$CC$92,G2635+6+1,0)))))))</f>
        <v>0</v>
      </c>
      <c r="AA2635" s="147">
        <f>IF(AND($I2635="Si",J2635=1),1,IF(AND($I2635="Fisico",J2635=1),1,IF(AND(J2635=1,$I2635="Electronico"),2,IF(J2635=1,VLOOKUP($C2635&amp;"|"&amp;$B2635&amp;"|"&amp;$D2635,Empresas!$C$6:$CC$92,$G2635+6+1,0),0))))</f>
        <v>0</v>
      </c>
      <c r="AB2635" s="147">
        <f>IF(AND($I2635="Si",K2635=1),1,IF(AND($I2635="Fisico",K2635=1),1,IF(AND(K2635=1,$I2635="Electronico"),2,IF(K2635=1,VLOOKUP($C2635&amp;"|"&amp;$B2635&amp;"|"&amp;$D2635,Empresas!$C$6:$CC$92,$G2635+6+1,0),0))))</f>
        <v>0</v>
      </c>
      <c r="AC2635" s="147">
        <f>IF(AND($I2635="Si",L2635=1),1,IF(AND($I2635="Fisico",L2635=1),1,IF(AND(L2635=1,$I2635="Electronico"),2,IF(L2635=1,VLOOKUP($C2635&amp;"|"&amp;$B2635&amp;"|"&amp;$D2635,Empresas!$C$6:$CC$92,$G2635+6+1,0),0))))</f>
        <v>0</v>
      </c>
      <c r="AD2635" s="147">
        <f>IF(AND($I2635="Si",M2635=1),1,IF(AND($I2635="Fisico",M2635=1),1,IF(AND(M2635=1,$I2635="Electronico"),2,IF(M2635=1,VLOOKUP($C2635&amp;"|"&amp;$B2635&amp;"|"&amp;$D2635,Empresas!$C$6:$CC$92,$G2635+6+1,0),0))))</f>
        <v>0</v>
      </c>
      <c r="AE2635" s="147">
        <f>IF(AND($I2635="Si",N2635=1),1,IF(AND($I2635="Fisico",N2635=1),1,IF(AND(N2635=1,$I2635="Electronico"),2,IF(N2635=1,VLOOKUP($C2635&amp;"|"&amp;$B2635&amp;"|"&amp;$D2635,Empresas!$C$6:$CC$92,$G2635+6+1,0),0))))</f>
        <v>0</v>
      </c>
      <c r="AF2635" s="147">
        <f>IF(AND($I2635="Si",O2635=1),1,IF(AND($I2635="Fisico",O2635=1),1,IF(AND(O2635=1,$I2635="Electronico"),2,IF(O2635=1,VLOOKUP($C2635&amp;"|"&amp;$B2635&amp;"|"&amp;$D2635,Empresas!$C$6:$CC$92,$G2635+6+1,0),0))))</f>
        <v>0</v>
      </c>
      <c r="AG2635" s="147">
        <f>IF(AND($I2635="Si",P2635=1),1,IF(AND($I2635="Fisico",P2635=1),1,IF(AND(P2635=1,$I2635="Electronico"),2,IF(P2635=1,VLOOKUP($C2635&amp;"|"&amp;$B2635&amp;"|"&amp;$D2635,Empresas!$C$6:$CC$92,$G2635+6+1,0),0))))</f>
        <v>0</v>
      </c>
      <c r="AH2635" s="147">
        <f>IF(AND($I2635="Si",Q2635=1),1,IF(AND($I2635="Fisico",Q2635=1),1,IF(AND(Q2635=1,$I2635="Electronico"),2,IF(Q2635=1,VLOOKUP($C2635&amp;"|"&amp;$B2635&amp;"|"&amp;$D2635,Empresas!$C$6:$CC$92,$G2635+6+1,0),0))))</f>
        <v>0</v>
      </c>
      <c r="AI2635" s="147">
        <f>IF(AND($I2635="Si",R2635=1),1,IF(AND($I2635="Fisico",R2635=1),1,IF(AND(R2635=1,$I2635="Electronico"),2,IF(R2635=1,VLOOKUP($C2635&amp;"|"&amp;$B2635&amp;"|"&amp;$D2635,Empresas!$C$6:$CC$92,$G2635+6+1,0),0))))</f>
        <v>0</v>
      </c>
      <c r="AJ2635" s="147">
        <f>IF(AND($I2635="Si",S2635=1),1,IF(AND($I2635="Fisico",S2635=1),1,IF(AND(S2635=1,$I2635="Electronico"),2,IF(S2635=1,VLOOKUP($C2635&amp;"|"&amp;$B2635&amp;"|"&amp;$D2635,Empresas!$C$6:$CC$92,$G2635+6+1,0),0))))</f>
        <v>0</v>
      </c>
      <c r="AK2635" s="147">
        <f>IF(AND($I2635="Si",T2635=1),1,IF(AND($I2635="Fisico",T2635=1),1,IF(AND(T2635=1,$I2635="Electronico"),2,IF(T2635=1,VLOOKUP($C2635&amp;"|"&amp;$B2635&amp;"|"&amp;$D2635,Empresas!$C$6:$CC$92,$G2635+6+1,0),0))))</f>
        <v>0</v>
      </c>
      <c r="AL2635" s="147">
        <f>IF(AND($I2635="Si",U2635=1),1,IF(AND($I2635="Fisico",U2635=1),1,IF(AND(U2635=1,$I2635="Electronico"),2,IF(U2635=1,VLOOKUP($C2635&amp;"|"&amp;$B2635&amp;"|"&amp;$D2635,Empresas!$C$6:$CC$92,$G2635+6+1,0),0))))</f>
        <v>0</v>
      </c>
      <c r="AM2635" s="149">
        <f t="shared" si="432"/>
        <v>0</v>
      </c>
      <c r="AN2635" s="149">
        <f t="shared" si="433"/>
        <v>0</v>
      </c>
      <c r="AO2635" s="152">
        <f t="shared" si="434"/>
        <v>0</v>
      </c>
    </row>
    <row r="2636" spans="1:41" x14ac:dyDescent="0.25">
      <c r="A2636" s="137" t="str">
        <f>VLOOKUP(D2636,Empresas!$D$7:$F$91,3,0)</f>
        <v>Gerencia</v>
      </c>
      <c r="B2636" s="138" t="str">
        <f>VLOOKUP(D2636,Empresas!$D$7:$G$91,4,0)</f>
        <v>Yeleydi</v>
      </c>
      <c r="C2636" s="138" t="s">
        <v>544</v>
      </c>
      <c r="D2636" s="138" t="s">
        <v>498</v>
      </c>
      <c r="E2636" s="138" t="str">
        <f>VLOOKUP(D2636,Empresas!$D$7:$E$92,2,0)</f>
        <v>PERÚ DATA CONSULT E.I.R.L.</v>
      </c>
      <c r="F2636" s="138" t="s">
        <v>166</v>
      </c>
      <c r="G2636" s="139">
        <f t="shared" si="435"/>
        <v>31</v>
      </c>
      <c r="H2636" s="139" t="str">
        <f>VLOOKUP(D2636,Empresas!$D$6:$L$92,7,0)</f>
        <v>Mensual</v>
      </c>
      <c r="I2636" s="138" t="str">
        <f>VLOOKUP(VLOOKUP(D2636&amp;"|"&amp;B2636,Empresas!$I$7:$CB$92,G2636,0),Tablas!$A$3:$B$5,2,0)</f>
        <v>No aplica</v>
      </c>
      <c r="J2636" s="78"/>
      <c r="K2636" s="78"/>
      <c r="L2636" s="78"/>
      <c r="M2636" s="78"/>
      <c r="N2636" s="78"/>
      <c r="O2636" s="78"/>
      <c r="P2636" s="78"/>
      <c r="Q2636" s="78"/>
      <c r="R2636" s="78"/>
      <c r="S2636" s="78"/>
      <c r="T2636" s="78"/>
      <c r="U2636" s="78"/>
      <c r="V2636" s="78" t="str">
        <f>VLOOKUP(D2636,Empresas!$D$7:$CF$91,81,0)</f>
        <v>A</v>
      </c>
      <c r="W2636" s="78" t="str">
        <f>VLOOKUP(D2636,Empresas!$D$7:$M$91,10,0)</f>
        <v>General</v>
      </c>
      <c r="X2636" s="69" t="str">
        <f t="shared" si="430"/>
        <v>SI</v>
      </c>
      <c r="Y2636" s="153" t="str">
        <f t="shared" si="431"/>
        <v>No aplica</v>
      </c>
      <c r="Z2636" s="147">
        <f>IF(Y2636="No aplica",0,IF(I2636="no",0,IF(I2636="No aplica",0,IF(I2636="Si",1,IF(I2636="Fisico",1,IF(I2636="Electronico",2,VLOOKUP(C2636&amp;"|"&amp;B2636&amp;"|"&amp;D2636,Empresas!$C$6:$CC$92,G2636+6+1,0)))))))</f>
        <v>0</v>
      </c>
      <c r="AA2636" s="147">
        <f>IF(AND($I2636="Si",J2636=1),1,IF(AND($I2636="Fisico",J2636=1),1,IF(AND(J2636=1,$I2636="Electronico"),2,IF(J2636=1,VLOOKUP($C2636&amp;"|"&amp;$B2636&amp;"|"&amp;$D2636,Empresas!$C$6:$CC$92,$G2636+6+1,0),0))))</f>
        <v>0</v>
      </c>
      <c r="AB2636" s="147">
        <f>IF(AND($I2636="Si",K2636=1),1,IF(AND($I2636="Fisico",K2636=1),1,IF(AND(K2636=1,$I2636="Electronico"),2,IF(K2636=1,VLOOKUP($C2636&amp;"|"&amp;$B2636&amp;"|"&amp;$D2636,Empresas!$C$6:$CC$92,$G2636+6+1,0),0))))</f>
        <v>0</v>
      </c>
      <c r="AC2636" s="147">
        <f>IF(AND($I2636="Si",L2636=1),1,IF(AND($I2636="Fisico",L2636=1),1,IF(AND(L2636=1,$I2636="Electronico"),2,IF(L2636=1,VLOOKUP($C2636&amp;"|"&amp;$B2636&amp;"|"&amp;$D2636,Empresas!$C$6:$CC$92,$G2636+6+1,0),0))))</f>
        <v>0</v>
      </c>
      <c r="AD2636" s="147">
        <f>IF(AND($I2636="Si",M2636=1),1,IF(AND($I2636="Fisico",M2636=1),1,IF(AND(M2636=1,$I2636="Electronico"),2,IF(M2636=1,VLOOKUP($C2636&amp;"|"&amp;$B2636&amp;"|"&amp;$D2636,Empresas!$C$6:$CC$92,$G2636+6+1,0),0))))</f>
        <v>0</v>
      </c>
      <c r="AE2636" s="147">
        <f>IF(AND($I2636="Si",N2636=1),1,IF(AND($I2636="Fisico",N2636=1),1,IF(AND(N2636=1,$I2636="Electronico"),2,IF(N2636=1,VLOOKUP($C2636&amp;"|"&amp;$B2636&amp;"|"&amp;$D2636,Empresas!$C$6:$CC$92,$G2636+6+1,0),0))))</f>
        <v>0</v>
      </c>
      <c r="AF2636" s="147">
        <f>IF(AND($I2636="Si",O2636=1),1,IF(AND($I2636="Fisico",O2636=1),1,IF(AND(O2636=1,$I2636="Electronico"),2,IF(O2636=1,VLOOKUP($C2636&amp;"|"&amp;$B2636&amp;"|"&amp;$D2636,Empresas!$C$6:$CC$92,$G2636+6+1,0),0))))</f>
        <v>0</v>
      </c>
      <c r="AG2636" s="147">
        <f>IF(AND($I2636="Si",P2636=1),1,IF(AND($I2636="Fisico",P2636=1),1,IF(AND(P2636=1,$I2636="Electronico"),2,IF(P2636=1,VLOOKUP($C2636&amp;"|"&amp;$B2636&amp;"|"&amp;$D2636,Empresas!$C$6:$CC$92,$G2636+6+1,0),0))))</f>
        <v>0</v>
      </c>
      <c r="AH2636" s="147">
        <f>IF(AND($I2636="Si",Q2636=1),1,IF(AND($I2636="Fisico",Q2636=1),1,IF(AND(Q2636=1,$I2636="Electronico"),2,IF(Q2636=1,VLOOKUP($C2636&amp;"|"&amp;$B2636&amp;"|"&amp;$D2636,Empresas!$C$6:$CC$92,$G2636+6+1,0),0))))</f>
        <v>0</v>
      </c>
      <c r="AI2636" s="147">
        <f>IF(AND($I2636="Si",R2636=1),1,IF(AND($I2636="Fisico",R2636=1),1,IF(AND(R2636=1,$I2636="Electronico"),2,IF(R2636=1,VLOOKUP($C2636&amp;"|"&amp;$B2636&amp;"|"&amp;$D2636,Empresas!$C$6:$CC$92,$G2636+6+1,0),0))))</f>
        <v>0</v>
      </c>
      <c r="AJ2636" s="147">
        <f>IF(AND($I2636="Si",S2636=1),1,IF(AND($I2636="Fisico",S2636=1),1,IF(AND(S2636=1,$I2636="Electronico"),2,IF(S2636=1,VLOOKUP($C2636&amp;"|"&amp;$B2636&amp;"|"&amp;$D2636,Empresas!$C$6:$CC$92,$G2636+6+1,0),0))))</f>
        <v>0</v>
      </c>
      <c r="AK2636" s="147">
        <f>IF(AND($I2636="Si",T2636=1),1,IF(AND($I2636="Fisico",T2636=1),1,IF(AND(T2636=1,$I2636="Electronico"),2,IF(T2636=1,VLOOKUP($C2636&amp;"|"&amp;$B2636&amp;"|"&amp;$D2636,Empresas!$C$6:$CC$92,$G2636+6+1,0),0))))</f>
        <v>0</v>
      </c>
      <c r="AL2636" s="147">
        <f>IF(AND($I2636="Si",U2636=1),1,IF(AND($I2636="Fisico",U2636=1),1,IF(AND(U2636=1,$I2636="Electronico"),2,IF(U2636=1,VLOOKUP($C2636&amp;"|"&amp;$B2636&amp;"|"&amp;$D2636,Empresas!$C$6:$CC$92,$G2636+6+1,0),0))))</f>
        <v>0</v>
      </c>
      <c r="AM2636" s="149">
        <f t="shared" si="432"/>
        <v>0</v>
      </c>
      <c r="AN2636" s="149">
        <f t="shared" si="433"/>
        <v>0</v>
      </c>
      <c r="AO2636" s="152">
        <f t="shared" si="434"/>
        <v>0</v>
      </c>
    </row>
    <row r="2637" spans="1:41" x14ac:dyDescent="0.25">
      <c r="A2637" s="137" t="str">
        <f>VLOOKUP(D2637,Empresas!$D$7:$F$91,3,0)</f>
        <v>Gerencia</v>
      </c>
      <c r="B2637" s="138" t="str">
        <f>VLOOKUP(D2637,Empresas!$D$7:$G$91,4,0)</f>
        <v>Yeleydi</v>
      </c>
      <c r="C2637" s="138" t="s">
        <v>544</v>
      </c>
      <c r="D2637" s="138" t="s">
        <v>498</v>
      </c>
      <c r="E2637" s="138" t="str">
        <f>VLOOKUP(D2637,Empresas!$D$7:$E$92,2,0)</f>
        <v>PERÚ DATA CONSULT E.I.R.L.</v>
      </c>
      <c r="F2637" s="138" t="s">
        <v>167</v>
      </c>
      <c r="G2637" s="139">
        <f t="shared" si="435"/>
        <v>34</v>
      </c>
      <c r="H2637" s="139" t="str">
        <f>VLOOKUP(D2637,Empresas!$D$6:$L$92,7,0)</f>
        <v>Mensual</v>
      </c>
      <c r="I2637" s="138" t="str">
        <f>VLOOKUP(VLOOKUP(D2637&amp;"|"&amp;B2637,Empresas!$I$7:$CB$92,G2637,0),Tablas!$A$3:$B$5,2,0)</f>
        <v>No aplica</v>
      </c>
      <c r="J2637" s="78"/>
      <c r="K2637" s="78"/>
      <c r="L2637" s="78"/>
      <c r="M2637" s="78"/>
      <c r="N2637" s="78"/>
      <c r="O2637" s="78"/>
      <c r="P2637" s="78"/>
      <c r="Q2637" s="78"/>
      <c r="R2637" s="78"/>
      <c r="S2637" s="78"/>
      <c r="T2637" s="78"/>
      <c r="U2637" s="78"/>
      <c r="V2637" s="78" t="str">
        <f>VLOOKUP(D2637,Empresas!$D$7:$CF$91,81,0)</f>
        <v>A</v>
      </c>
      <c r="W2637" s="78" t="str">
        <f>VLOOKUP(D2637,Empresas!$D$7:$M$91,10,0)</f>
        <v>General</v>
      </c>
      <c r="X2637" s="69" t="str">
        <f t="shared" si="430"/>
        <v>SI</v>
      </c>
      <c r="Y2637" s="153" t="str">
        <f t="shared" si="431"/>
        <v>No aplica</v>
      </c>
      <c r="Z2637" s="147">
        <f>IF(Y2637="No aplica",0,IF(I2637="no",0,IF(I2637="No aplica",0,IF(I2637="Si",1,IF(I2637="Fisico",1,IF(I2637="Electronico",2,VLOOKUP(C2637&amp;"|"&amp;B2637&amp;"|"&amp;D2637,Empresas!$C$6:$CC$92,G2637+6+1,0)))))))</f>
        <v>0</v>
      </c>
      <c r="AA2637" s="147">
        <f>IF(AND($I2637="Si",J2637=1),1,IF(AND($I2637="Fisico",J2637=1),1,IF(AND(J2637=1,$I2637="Electronico"),2,IF(J2637=1,VLOOKUP($C2637&amp;"|"&amp;$B2637&amp;"|"&amp;$D2637,Empresas!$C$6:$CC$92,$G2637+6+1,0),0))))</f>
        <v>0</v>
      </c>
      <c r="AB2637" s="147">
        <f>IF(AND($I2637="Si",K2637=1),1,IF(AND($I2637="Fisico",K2637=1),1,IF(AND(K2637=1,$I2637="Electronico"),2,IF(K2637=1,VLOOKUP($C2637&amp;"|"&amp;$B2637&amp;"|"&amp;$D2637,Empresas!$C$6:$CC$92,$G2637+6+1,0),0))))</f>
        <v>0</v>
      </c>
      <c r="AC2637" s="147">
        <f>IF(AND($I2637="Si",L2637=1),1,IF(AND($I2637="Fisico",L2637=1),1,IF(AND(L2637=1,$I2637="Electronico"),2,IF(L2637=1,VLOOKUP($C2637&amp;"|"&amp;$B2637&amp;"|"&amp;$D2637,Empresas!$C$6:$CC$92,$G2637+6+1,0),0))))</f>
        <v>0</v>
      </c>
      <c r="AD2637" s="147">
        <f>IF(AND($I2637="Si",M2637=1),1,IF(AND($I2637="Fisico",M2637=1),1,IF(AND(M2637=1,$I2637="Electronico"),2,IF(M2637=1,VLOOKUP($C2637&amp;"|"&amp;$B2637&amp;"|"&amp;$D2637,Empresas!$C$6:$CC$92,$G2637+6+1,0),0))))</f>
        <v>0</v>
      </c>
      <c r="AE2637" s="147">
        <f>IF(AND($I2637="Si",N2637=1),1,IF(AND($I2637="Fisico",N2637=1),1,IF(AND(N2637=1,$I2637="Electronico"),2,IF(N2637=1,VLOOKUP($C2637&amp;"|"&amp;$B2637&amp;"|"&amp;$D2637,Empresas!$C$6:$CC$92,$G2637+6+1,0),0))))</f>
        <v>0</v>
      </c>
      <c r="AF2637" s="147">
        <f>IF(AND($I2637="Si",O2637=1),1,IF(AND($I2637="Fisico",O2637=1),1,IF(AND(O2637=1,$I2637="Electronico"),2,IF(O2637=1,VLOOKUP($C2637&amp;"|"&amp;$B2637&amp;"|"&amp;$D2637,Empresas!$C$6:$CC$92,$G2637+6+1,0),0))))</f>
        <v>0</v>
      </c>
      <c r="AG2637" s="147">
        <f>IF(AND($I2637="Si",P2637=1),1,IF(AND($I2637="Fisico",P2637=1),1,IF(AND(P2637=1,$I2637="Electronico"),2,IF(P2637=1,VLOOKUP($C2637&amp;"|"&amp;$B2637&amp;"|"&amp;$D2637,Empresas!$C$6:$CC$92,$G2637+6+1,0),0))))</f>
        <v>0</v>
      </c>
      <c r="AH2637" s="147">
        <f>IF(AND($I2637="Si",Q2637=1),1,IF(AND($I2637="Fisico",Q2637=1),1,IF(AND(Q2637=1,$I2637="Electronico"),2,IF(Q2637=1,VLOOKUP($C2637&amp;"|"&amp;$B2637&amp;"|"&amp;$D2637,Empresas!$C$6:$CC$92,$G2637+6+1,0),0))))</f>
        <v>0</v>
      </c>
      <c r="AI2637" s="147">
        <f>IF(AND($I2637="Si",R2637=1),1,IF(AND($I2637="Fisico",R2637=1),1,IF(AND(R2637=1,$I2637="Electronico"),2,IF(R2637=1,VLOOKUP($C2637&amp;"|"&amp;$B2637&amp;"|"&amp;$D2637,Empresas!$C$6:$CC$92,$G2637+6+1,0),0))))</f>
        <v>0</v>
      </c>
      <c r="AJ2637" s="147">
        <f>IF(AND($I2637="Si",S2637=1),1,IF(AND($I2637="Fisico",S2637=1),1,IF(AND(S2637=1,$I2637="Electronico"),2,IF(S2637=1,VLOOKUP($C2637&amp;"|"&amp;$B2637&amp;"|"&amp;$D2637,Empresas!$C$6:$CC$92,$G2637+6+1,0),0))))</f>
        <v>0</v>
      </c>
      <c r="AK2637" s="147">
        <f>IF(AND($I2637="Si",T2637=1),1,IF(AND($I2637="Fisico",T2637=1),1,IF(AND(T2637=1,$I2637="Electronico"),2,IF(T2637=1,VLOOKUP($C2637&amp;"|"&amp;$B2637&amp;"|"&amp;$D2637,Empresas!$C$6:$CC$92,$G2637+6+1,0),0))))</f>
        <v>0</v>
      </c>
      <c r="AL2637" s="147">
        <f>IF(AND($I2637="Si",U2637=1),1,IF(AND($I2637="Fisico",U2637=1),1,IF(AND(U2637=1,$I2637="Electronico"),2,IF(U2637=1,VLOOKUP($C2637&amp;"|"&amp;$B2637&amp;"|"&amp;$D2637,Empresas!$C$6:$CC$92,$G2637+6+1,0),0))))</f>
        <v>0</v>
      </c>
      <c r="AM2637" s="149">
        <f t="shared" si="432"/>
        <v>0</v>
      </c>
      <c r="AN2637" s="149">
        <f t="shared" si="433"/>
        <v>0</v>
      </c>
      <c r="AO2637" s="152">
        <f t="shared" si="434"/>
        <v>0</v>
      </c>
    </row>
    <row r="2638" spans="1:41" x14ac:dyDescent="0.25">
      <c r="A2638" s="137" t="str">
        <f>VLOOKUP(D2638,Empresas!$D$7:$F$91,3,0)</f>
        <v>Gerencia</v>
      </c>
      <c r="B2638" s="138" t="str">
        <f>VLOOKUP(D2638,Empresas!$D$7:$G$91,4,0)</f>
        <v>Yeleydi</v>
      </c>
      <c r="C2638" s="138" t="s">
        <v>544</v>
      </c>
      <c r="D2638" s="138" t="s">
        <v>498</v>
      </c>
      <c r="E2638" s="138" t="str">
        <f>VLOOKUP(D2638,Empresas!$D$7:$E$92,2,0)</f>
        <v>PERÚ DATA CONSULT E.I.R.L.</v>
      </c>
      <c r="F2638" s="138" t="s">
        <v>168</v>
      </c>
      <c r="G2638" s="139">
        <f t="shared" si="435"/>
        <v>37</v>
      </c>
      <c r="H2638" s="139" t="str">
        <f>VLOOKUP(D2638,Empresas!$D$6:$L$92,7,0)</f>
        <v>Mensual</v>
      </c>
      <c r="I2638" s="138" t="str">
        <f>VLOOKUP(VLOOKUP(D2638&amp;"|"&amp;B2638,Empresas!$I$7:$CB$92,G2638,0),Tablas!$A$3:$B$5,2,0)</f>
        <v>Registro y analisis</v>
      </c>
      <c r="J2638" s="78">
        <v>2</v>
      </c>
      <c r="K2638" s="78">
        <v>2</v>
      </c>
      <c r="L2638" s="78">
        <v>2</v>
      </c>
      <c r="M2638" s="78">
        <v>2</v>
      </c>
      <c r="N2638" s="78">
        <v>2</v>
      </c>
      <c r="O2638" s="78">
        <v>2</v>
      </c>
      <c r="P2638" s="78">
        <v>2</v>
      </c>
      <c r="Q2638" s="78">
        <v>2</v>
      </c>
      <c r="R2638" s="78"/>
      <c r="S2638" s="78"/>
      <c r="T2638" s="78"/>
      <c r="U2638" s="78"/>
      <c r="V2638" s="78" t="str">
        <f>VLOOKUP(D2638,Empresas!$D$7:$CF$91,81,0)</f>
        <v>A</v>
      </c>
      <c r="W2638" s="78" t="str">
        <f>VLOOKUP(D2638,Empresas!$D$7:$M$91,10,0)</f>
        <v>General</v>
      </c>
      <c r="X2638" s="69" t="str">
        <f t="shared" si="430"/>
        <v>SI</v>
      </c>
      <c r="Y2638" s="153" t="str">
        <f t="shared" si="431"/>
        <v>Si aplica</v>
      </c>
      <c r="Z2638" s="147">
        <f>IF(Y2638="No aplica",0,IF(I2638="no",0,IF(I2638="No aplica",0,IF(I2638="Si",1,IF(I2638="Fisico",1,IF(I2638="Electronico",2,VLOOKUP(C2638&amp;"|"&amp;B2638&amp;"|"&amp;D2638,Empresas!$C$6:$CC$92,G2638+6+1,0)))))))</f>
        <v>10</v>
      </c>
      <c r="AA2638" s="147">
        <f>IF(AND($I2638="Si",J2638=1),1,IF(AND($I2638="Fisico",J2638=1),1,IF(AND(J2638=1,$I2638="Electronico"),2,IF(J2638=1,VLOOKUP($C2638&amp;"|"&amp;$B2638&amp;"|"&amp;$D2638,Empresas!$C$6:$CC$92,$G2638+6+1,0),0))))</f>
        <v>0</v>
      </c>
      <c r="AB2638" s="147">
        <f>IF(AND($I2638="Si",K2638=1),1,IF(AND($I2638="Fisico",K2638=1),1,IF(AND(K2638=1,$I2638="Electronico"),2,IF(K2638=1,VLOOKUP($C2638&amp;"|"&amp;$B2638&amp;"|"&amp;$D2638,Empresas!$C$6:$CC$92,$G2638+6+1,0),0))))</f>
        <v>0</v>
      </c>
      <c r="AC2638" s="147">
        <f>IF(AND($I2638="Si",L2638=1),1,IF(AND($I2638="Fisico",L2638=1),1,IF(AND(L2638=1,$I2638="Electronico"),2,IF(L2638=1,VLOOKUP($C2638&amp;"|"&amp;$B2638&amp;"|"&amp;$D2638,Empresas!$C$6:$CC$92,$G2638+6+1,0),0))))</f>
        <v>0</v>
      </c>
      <c r="AD2638" s="147">
        <f>IF(AND($I2638="Si",M2638=1),1,IF(AND($I2638="Fisico",M2638=1),1,IF(AND(M2638=1,$I2638="Electronico"),2,IF(M2638=1,VLOOKUP($C2638&amp;"|"&amp;$B2638&amp;"|"&amp;$D2638,Empresas!$C$6:$CC$92,$G2638+6+1,0),0))))</f>
        <v>0</v>
      </c>
      <c r="AE2638" s="147">
        <f>IF(AND($I2638="Si",N2638=1),1,IF(AND($I2638="Fisico",N2638=1),1,IF(AND(N2638=1,$I2638="Electronico"),2,IF(N2638=1,VLOOKUP($C2638&amp;"|"&amp;$B2638&amp;"|"&amp;$D2638,Empresas!$C$6:$CC$92,$G2638+6+1,0),0))))</f>
        <v>0</v>
      </c>
      <c r="AF2638" s="147">
        <f>IF(AND($I2638="Si",O2638=1),1,IF(AND($I2638="Fisico",O2638=1),1,IF(AND(O2638=1,$I2638="Electronico"),2,IF(O2638=1,VLOOKUP($C2638&amp;"|"&amp;$B2638&amp;"|"&amp;$D2638,Empresas!$C$6:$CC$92,$G2638+6+1,0),0))))</f>
        <v>0</v>
      </c>
      <c r="AG2638" s="147">
        <f>IF(AND($I2638="Si",P2638=1),1,IF(AND($I2638="Fisico",P2638=1),1,IF(AND(P2638=1,$I2638="Electronico"),2,IF(P2638=1,VLOOKUP($C2638&amp;"|"&amp;$B2638&amp;"|"&amp;$D2638,Empresas!$C$6:$CC$92,$G2638+6+1,0),0))))</f>
        <v>0</v>
      </c>
      <c r="AH2638" s="147">
        <f>IF(AND($I2638="Si",Q2638=1),1,IF(AND($I2638="Fisico",Q2638=1),1,IF(AND(Q2638=1,$I2638="Electronico"),2,IF(Q2638=1,VLOOKUP($C2638&amp;"|"&amp;$B2638&amp;"|"&amp;$D2638,Empresas!$C$6:$CC$92,$G2638+6+1,0),0))))</f>
        <v>0</v>
      </c>
      <c r="AI2638" s="147">
        <f>IF(AND($I2638="Si",R2638=1),1,IF(AND($I2638="Fisico",R2638=1),1,IF(AND(R2638=1,$I2638="Electronico"),2,IF(R2638=1,VLOOKUP($C2638&amp;"|"&amp;$B2638&amp;"|"&amp;$D2638,Empresas!$C$6:$CC$92,$G2638+6+1,0),0))))</f>
        <v>0</v>
      </c>
      <c r="AJ2638" s="147">
        <f>IF(AND($I2638="Si",S2638=1),1,IF(AND($I2638="Fisico",S2638=1),1,IF(AND(S2638=1,$I2638="Electronico"),2,IF(S2638=1,VLOOKUP($C2638&amp;"|"&amp;$B2638&amp;"|"&amp;$D2638,Empresas!$C$6:$CC$92,$G2638+6+1,0),0))))</f>
        <v>0</v>
      </c>
      <c r="AK2638" s="147">
        <f>IF(AND($I2638="Si",T2638=1),1,IF(AND($I2638="Fisico",T2638=1),1,IF(AND(T2638=1,$I2638="Electronico"),2,IF(T2638=1,VLOOKUP($C2638&amp;"|"&amp;$B2638&amp;"|"&amp;$D2638,Empresas!$C$6:$CC$92,$G2638+6+1,0),0))))</f>
        <v>0</v>
      </c>
      <c r="AL2638" s="147">
        <f>IF(AND($I2638="Si",U2638=1),1,IF(AND($I2638="Fisico",U2638=1),1,IF(AND(U2638=1,$I2638="Electronico"),2,IF(U2638=1,VLOOKUP($C2638&amp;"|"&amp;$B2638&amp;"|"&amp;$D2638,Empresas!$C$6:$CC$92,$G2638+6+1,0),0))))</f>
        <v>0</v>
      </c>
      <c r="AM2638" s="149">
        <f t="shared" si="432"/>
        <v>0</v>
      </c>
      <c r="AN2638" s="149">
        <f t="shared" si="433"/>
        <v>80</v>
      </c>
      <c r="AO2638" s="152">
        <f t="shared" si="434"/>
        <v>0</v>
      </c>
    </row>
    <row r="2639" spans="1:41" x14ac:dyDescent="0.25">
      <c r="A2639" s="137" t="str">
        <f>VLOOKUP(D2639,Empresas!$D$7:$F$91,3,0)</f>
        <v>Gerencia</v>
      </c>
      <c r="B2639" s="138" t="str">
        <f>VLOOKUP(D2639,Empresas!$D$7:$G$91,4,0)</f>
        <v>Yeleydi</v>
      </c>
      <c r="C2639" s="138" t="s">
        <v>544</v>
      </c>
      <c r="D2639" s="138" t="s">
        <v>498</v>
      </c>
      <c r="E2639" s="138" t="str">
        <f>VLOOKUP(D2639,Empresas!$D$7:$E$92,2,0)</f>
        <v>PERÚ DATA CONSULT E.I.R.L.</v>
      </c>
      <c r="F2639" s="138" t="s">
        <v>169</v>
      </c>
      <c r="G2639" s="139">
        <f t="shared" si="435"/>
        <v>40</v>
      </c>
      <c r="H2639" s="139" t="str">
        <f>VLOOKUP(D2639,Empresas!$D$6:$L$92,7,0)</f>
        <v>Mensual</v>
      </c>
      <c r="I2639" s="138" t="str">
        <f>VLOOKUP(VLOOKUP(D2639&amp;"|"&amp;B2639,Empresas!$I$7:$CB$92,G2639,0),Tablas!$A$3:$B$5,2,0)</f>
        <v>No aplica</v>
      </c>
      <c r="J2639" s="78"/>
      <c r="K2639" s="78"/>
      <c r="L2639" s="78"/>
      <c r="M2639" s="78"/>
      <c r="N2639" s="78"/>
      <c r="O2639" s="78"/>
      <c r="P2639" s="78"/>
      <c r="Q2639" s="78"/>
      <c r="R2639" s="78"/>
      <c r="S2639" s="78"/>
      <c r="T2639" s="78"/>
      <c r="U2639" s="78"/>
      <c r="V2639" s="78" t="str">
        <f>VLOOKUP(D2639,Empresas!$D$7:$CF$91,81,0)</f>
        <v>A</v>
      </c>
      <c r="W2639" s="78" t="str">
        <f>VLOOKUP(D2639,Empresas!$D$7:$M$91,10,0)</f>
        <v>General</v>
      </c>
      <c r="X2639" s="69" t="str">
        <f t="shared" si="430"/>
        <v>SI</v>
      </c>
      <c r="Y2639" s="153" t="str">
        <f t="shared" si="431"/>
        <v>No aplica</v>
      </c>
      <c r="Z2639" s="147">
        <f>IF(Y2639="No aplica",0,IF(I2639="no",0,IF(I2639="No aplica",0,IF(I2639="Si",1,IF(I2639="Fisico",1,IF(I2639="Electronico",2,VLOOKUP(C2639&amp;"|"&amp;B2639&amp;"|"&amp;D2639,Empresas!$C$6:$CC$92,G2639+6+1,0)))))))</f>
        <v>0</v>
      </c>
      <c r="AA2639" s="147">
        <f>IF(AND($I2639="Si",J2639=1),1,IF(AND($I2639="Fisico",J2639=1),1,IF(AND(J2639=1,$I2639="Electronico"),2,IF(J2639=1,VLOOKUP($C2639&amp;"|"&amp;$B2639&amp;"|"&amp;$D2639,Empresas!$C$6:$CC$92,$G2639+6+1,0),0))))</f>
        <v>0</v>
      </c>
      <c r="AB2639" s="147">
        <f>IF(AND($I2639="Si",K2639=1),1,IF(AND($I2639="Fisico",K2639=1),1,IF(AND(K2639=1,$I2639="Electronico"),2,IF(K2639=1,VLOOKUP($C2639&amp;"|"&amp;$B2639&amp;"|"&amp;$D2639,Empresas!$C$6:$CC$92,$G2639+6+1,0),0))))</f>
        <v>0</v>
      </c>
      <c r="AC2639" s="147">
        <f>IF(AND($I2639="Si",L2639=1),1,IF(AND($I2639="Fisico",L2639=1),1,IF(AND(L2639=1,$I2639="Electronico"),2,IF(L2639=1,VLOOKUP($C2639&amp;"|"&amp;$B2639&amp;"|"&amp;$D2639,Empresas!$C$6:$CC$92,$G2639+6+1,0),0))))</f>
        <v>0</v>
      </c>
      <c r="AD2639" s="147">
        <f>IF(AND($I2639="Si",M2639=1),1,IF(AND($I2639="Fisico",M2639=1),1,IF(AND(M2639=1,$I2639="Electronico"),2,IF(M2639=1,VLOOKUP($C2639&amp;"|"&amp;$B2639&amp;"|"&amp;$D2639,Empresas!$C$6:$CC$92,$G2639+6+1,0),0))))</f>
        <v>0</v>
      </c>
      <c r="AE2639" s="147">
        <f>IF(AND($I2639="Si",N2639=1),1,IF(AND($I2639="Fisico",N2639=1),1,IF(AND(N2639=1,$I2639="Electronico"),2,IF(N2639=1,VLOOKUP($C2639&amp;"|"&amp;$B2639&amp;"|"&amp;$D2639,Empresas!$C$6:$CC$92,$G2639+6+1,0),0))))</f>
        <v>0</v>
      </c>
      <c r="AF2639" s="147">
        <f>IF(AND($I2639="Si",O2639=1),1,IF(AND($I2639="Fisico",O2639=1),1,IF(AND(O2639=1,$I2639="Electronico"),2,IF(O2639=1,VLOOKUP($C2639&amp;"|"&amp;$B2639&amp;"|"&amp;$D2639,Empresas!$C$6:$CC$92,$G2639+6+1,0),0))))</f>
        <v>0</v>
      </c>
      <c r="AG2639" s="147">
        <f>IF(AND($I2639="Si",P2639=1),1,IF(AND($I2639="Fisico",P2639=1),1,IF(AND(P2639=1,$I2639="Electronico"),2,IF(P2639=1,VLOOKUP($C2639&amp;"|"&amp;$B2639&amp;"|"&amp;$D2639,Empresas!$C$6:$CC$92,$G2639+6+1,0),0))))</f>
        <v>0</v>
      </c>
      <c r="AH2639" s="147">
        <f>IF(AND($I2639="Si",Q2639=1),1,IF(AND($I2639="Fisico",Q2639=1),1,IF(AND(Q2639=1,$I2639="Electronico"),2,IF(Q2639=1,VLOOKUP($C2639&amp;"|"&amp;$B2639&amp;"|"&amp;$D2639,Empresas!$C$6:$CC$92,$G2639+6+1,0),0))))</f>
        <v>0</v>
      </c>
      <c r="AI2639" s="147">
        <f>IF(AND($I2639="Si",R2639=1),1,IF(AND($I2639="Fisico",R2639=1),1,IF(AND(R2639=1,$I2639="Electronico"),2,IF(R2639=1,VLOOKUP($C2639&amp;"|"&amp;$B2639&amp;"|"&amp;$D2639,Empresas!$C$6:$CC$92,$G2639+6+1,0),0))))</f>
        <v>0</v>
      </c>
      <c r="AJ2639" s="147">
        <f>IF(AND($I2639="Si",S2639=1),1,IF(AND($I2639="Fisico",S2639=1),1,IF(AND(S2639=1,$I2639="Electronico"),2,IF(S2639=1,VLOOKUP($C2639&amp;"|"&amp;$B2639&amp;"|"&amp;$D2639,Empresas!$C$6:$CC$92,$G2639+6+1,0),0))))</f>
        <v>0</v>
      </c>
      <c r="AK2639" s="147">
        <f>IF(AND($I2639="Si",T2639=1),1,IF(AND($I2639="Fisico",T2639=1),1,IF(AND(T2639=1,$I2639="Electronico"),2,IF(T2639=1,VLOOKUP($C2639&amp;"|"&amp;$B2639&amp;"|"&amp;$D2639,Empresas!$C$6:$CC$92,$G2639+6+1,0),0))))</f>
        <v>0</v>
      </c>
      <c r="AL2639" s="147">
        <f>IF(AND($I2639="Si",U2639=1),1,IF(AND($I2639="Fisico",U2639=1),1,IF(AND(U2639=1,$I2639="Electronico"),2,IF(U2639=1,VLOOKUP($C2639&amp;"|"&amp;$B2639&amp;"|"&amp;$D2639,Empresas!$C$6:$CC$92,$G2639+6+1,0),0))))</f>
        <v>0</v>
      </c>
      <c r="AM2639" s="149">
        <f t="shared" si="432"/>
        <v>0</v>
      </c>
      <c r="AN2639" s="149">
        <f t="shared" si="433"/>
        <v>0</v>
      </c>
      <c r="AO2639" s="152">
        <f t="shared" si="434"/>
        <v>0</v>
      </c>
    </row>
    <row r="2640" spans="1:41" x14ac:dyDescent="0.25">
      <c r="A2640" s="137" t="str">
        <f>VLOOKUP(D2640,Empresas!$D$7:$F$91,3,0)</f>
        <v>Gerencia</v>
      </c>
      <c r="B2640" s="138" t="str">
        <f>VLOOKUP(D2640,Empresas!$D$7:$G$91,4,0)</f>
        <v>Yeleydi</v>
      </c>
      <c r="C2640" s="138" t="s">
        <v>544</v>
      </c>
      <c r="D2640" s="138" t="s">
        <v>498</v>
      </c>
      <c r="E2640" s="138" t="str">
        <f>VLOOKUP(D2640,Empresas!$D$7:$E$92,2,0)</f>
        <v>PERÚ DATA CONSULT E.I.R.L.</v>
      </c>
      <c r="F2640" s="138" t="s">
        <v>170</v>
      </c>
      <c r="G2640" s="139">
        <f t="shared" si="435"/>
        <v>43</v>
      </c>
      <c r="H2640" s="139" t="str">
        <f>VLOOKUP(D2640,Empresas!$D$6:$L$92,7,0)</f>
        <v>Mensual</v>
      </c>
      <c r="I2640" s="138" t="str">
        <f>VLOOKUP(VLOOKUP(D2640&amp;"|"&amp;B2640,Empresas!$I$7:$CB$92,G2640,0),Tablas!$A$3:$B$5,2,0)</f>
        <v>No aplica</v>
      </c>
      <c r="J2640" s="78"/>
      <c r="K2640" s="78"/>
      <c r="L2640" s="78"/>
      <c r="M2640" s="78"/>
      <c r="N2640" s="78"/>
      <c r="O2640" s="78"/>
      <c r="P2640" s="78"/>
      <c r="Q2640" s="78"/>
      <c r="R2640" s="78"/>
      <c r="S2640" s="78"/>
      <c r="T2640" s="78"/>
      <c r="U2640" s="78"/>
      <c r="V2640" s="78" t="str">
        <f>VLOOKUP(D2640,Empresas!$D$7:$CF$91,81,0)</f>
        <v>A</v>
      </c>
      <c r="W2640" s="78" t="str">
        <f>VLOOKUP(D2640,Empresas!$D$7:$M$91,10,0)</f>
        <v>General</v>
      </c>
      <c r="X2640" s="69" t="str">
        <f t="shared" si="430"/>
        <v>SI</v>
      </c>
      <c r="Y2640" s="153" t="str">
        <f t="shared" si="431"/>
        <v>No aplica</v>
      </c>
      <c r="Z2640" s="147">
        <f>IF(Y2640="No aplica",0,IF(I2640="no",0,IF(I2640="No aplica",0,IF(I2640="Si",1,IF(I2640="Fisico",1,IF(I2640="Electronico",2,VLOOKUP(C2640&amp;"|"&amp;B2640&amp;"|"&amp;D2640,Empresas!$C$6:$CC$92,G2640+6+1,0)))))))</f>
        <v>0</v>
      </c>
      <c r="AA2640" s="147">
        <f>IF(AND($I2640="Si",J2640=1),1,IF(AND($I2640="Fisico",J2640=1),1,IF(AND(J2640=1,$I2640="Electronico"),2,IF(J2640=1,VLOOKUP($C2640&amp;"|"&amp;$B2640&amp;"|"&amp;$D2640,Empresas!$C$6:$CC$92,$G2640+6+1,0),0))))</f>
        <v>0</v>
      </c>
      <c r="AB2640" s="147">
        <f>IF(AND($I2640="Si",K2640=1),1,IF(AND($I2640="Fisico",K2640=1),1,IF(AND(K2640=1,$I2640="Electronico"),2,IF(K2640=1,VLOOKUP($C2640&amp;"|"&amp;$B2640&amp;"|"&amp;$D2640,Empresas!$C$6:$CC$92,$G2640+6+1,0),0))))</f>
        <v>0</v>
      </c>
      <c r="AC2640" s="147">
        <f>IF(AND($I2640="Si",L2640=1),1,IF(AND($I2640="Fisico",L2640=1),1,IF(AND(L2640=1,$I2640="Electronico"),2,IF(L2640=1,VLOOKUP($C2640&amp;"|"&amp;$B2640&amp;"|"&amp;$D2640,Empresas!$C$6:$CC$92,$G2640+6+1,0),0))))</f>
        <v>0</v>
      </c>
      <c r="AD2640" s="147">
        <f>IF(AND($I2640="Si",M2640=1),1,IF(AND($I2640="Fisico",M2640=1),1,IF(AND(M2640=1,$I2640="Electronico"),2,IF(M2640=1,VLOOKUP($C2640&amp;"|"&amp;$B2640&amp;"|"&amp;$D2640,Empresas!$C$6:$CC$92,$G2640+6+1,0),0))))</f>
        <v>0</v>
      </c>
      <c r="AE2640" s="147">
        <f>IF(AND($I2640="Si",N2640=1),1,IF(AND($I2640="Fisico",N2640=1),1,IF(AND(N2640=1,$I2640="Electronico"),2,IF(N2640=1,VLOOKUP($C2640&amp;"|"&amp;$B2640&amp;"|"&amp;$D2640,Empresas!$C$6:$CC$92,$G2640+6+1,0),0))))</f>
        <v>0</v>
      </c>
      <c r="AF2640" s="147">
        <f>IF(AND($I2640="Si",O2640=1),1,IF(AND($I2640="Fisico",O2640=1),1,IF(AND(O2640=1,$I2640="Electronico"),2,IF(O2640=1,VLOOKUP($C2640&amp;"|"&amp;$B2640&amp;"|"&amp;$D2640,Empresas!$C$6:$CC$92,$G2640+6+1,0),0))))</f>
        <v>0</v>
      </c>
      <c r="AG2640" s="147">
        <f>IF(AND($I2640="Si",P2640=1),1,IF(AND($I2640="Fisico",P2640=1),1,IF(AND(P2640=1,$I2640="Electronico"),2,IF(P2640=1,VLOOKUP($C2640&amp;"|"&amp;$B2640&amp;"|"&amp;$D2640,Empresas!$C$6:$CC$92,$G2640+6+1,0),0))))</f>
        <v>0</v>
      </c>
      <c r="AH2640" s="147">
        <f>IF(AND($I2640="Si",Q2640=1),1,IF(AND($I2640="Fisico",Q2640=1),1,IF(AND(Q2640=1,$I2640="Electronico"),2,IF(Q2640=1,VLOOKUP($C2640&amp;"|"&amp;$B2640&amp;"|"&amp;$D2640,Empresas!$C$6:$CC$92,$G2640+6+1,0),0))))</f>
        <v>0</v>
      </c>
      <c r="AI2640" s="147">
        <f>IF(AND($I2640="Si",R2640=1),1,IF(AND($I2640="Fisico",R2640=1),1,IF(AND(R2640=1,$I2640="Electronico"),2,IF(R2640=1,VLOOKUP($C2640&amp;"|"&amp;$B2640&amp;"|"&amp;$D2640,Empresas!$C$6:$CC$92,$G2640+6+1,0),0))))</f>
        <v>0</v>
      </c>
      <c r="AJ2640" s="147">
        <f>IF(AND($I2640="Si",S2640=1),1,IF(AND($I2640="Fisico",S2640=1),1,IF(AND(S2640=1,$I2640="Electronico"),2,IF(S2640=1,VLOOKUP($C2640&amp;"|"&amp;$B2640&amp;"|"&amp;$D2640,Empresas!$C$6:$CC$92,$G2640+6+1,0),0))))</f>
        <v>0</v>
      </c>
      <c r="AK2640" s="147">
        <f>IF(AND($I2640="Si",T2640=1),1,IF(AND($I2640="Fisico",T2640=1),1,IF(AND(T2640=1,$I2640="Electronico"),2,IF(T2640=1,VLOOKUP($C2640&amp;"|"&amp;$B2640&amp;"|"&amp;$D2640,Empresas!$C$6:$CC$92,$G2640+6+1,0),0))))</f>
        <v>0</v>
      </c>
      <c r="AL2640" s="147">
        <f>IF(AND($I2640="Si",U2640=1),1,IF(AND($I2640="Fisico",U2640=1),1,IF(AND(U2640=1,$I2640="Electronico"),2,IF(U2640=1,VLOOKUP($C2640&amp;"|"&amp;$B2640&amp;"|"&amp;$D2640,Empresas!$C$6:$CC$92,$G2640+6+1,0),0))))</f>
        <v>0</v>
      </c>
      <c r="AM2640" s="149">
        <f t="shared" si="432"/>
        <v>0</v>
      </c>
      <c r="AN2640" s="149">
        <f t="shared" si="433"/>
        <v>0</v>
      </c>
      <c r="AO2640" s="152">
        <f t="shared" si="434"/>
        <v>0</v>
      </c>
    </row>
    <row r="2641" spans="1:41" x14ac:dyDescent="0.25">
      <c r="A2641" s="137" t="str">
        <f>VLOOKUP(D2641,Empresas!$D$7:$F$91,3,0)</f>
        <v>Gerencia</v>
      </c>
      <c r="B2641" s="138" t="str">
        <f>VLOOKUP(D2641,Empresas!$D$7:$G$91,4,0)</f>
        <v>Yeleydi</v>
      </c>
      <c r="C2641" s="138" t="s">
        <v>544</v>
      </c>
      <c r="D2641" s="138" t="s">
        <v>498</v>
      </c>
      <c r="E2641" s="138" t="str">
        <f>VLOOKUP(D2641,Empresas!$D$7:$E$92,2,0)</f>
        <v>PERÚ DATA CONSULT E.I.R.L.</v>
      </c>
      <c r="F2641" s="138" t="s">
        <v>171</v>
      </c>
      <c r="G2641" s="139">
        <f t="shared" si="435"/>
        <v>46</v>
      </c>
      <c r="H2641" s="139" t="str">
        <f>VLOOKUP(D2641,Empresas!$D$6:$L$92,7,0)</f>
        <v>Mensual</v>
      </c>
      <c r="I2641" s="138" t="str">
        <f>VLOOKUP(VLOOKUP(D2641&amp;"|"&amp;B2641,Empresas!$I$7:$CB$92,G2641,0),Tablas!$A$3:$B$5,2,0)</f>
        <v>No aplica</v>
      </c>
      <c r="J2641" s="78"/>
      <c r="K2641" s="78"/>
      <c r="L2641" s="78"/>
      <c r="M2641" s="78"/>
      <c r="N2641" s="78"/>
      <c r="O2641" s="78"/>
      <c r="P2641" s="78"/>
      <c r="Q2641" s="78"/>
      <c r="R2641" s="78"/>
      <c r="S2641" s="78"/>
      <c r="T2641" s="78"/>
      <c r="U2641" s="78"/>
      <c r="V2641" s="78" t="str">
        <f>VLOOKUP(D2641,Empresas!$D$7:$CF$91,81,0)</f>
        <v>A</v>
      </c>
      <c r="W2641" s="78" t="str">
        <f>VLOOKUP(D2641,Empresas!$D$7:$M$91,10,0)</f>
        <v>General</v>
      </c>
      <c r="X2641" s="69" t="str">
        <f t="shared" si="430"/>
        <v>SI</v>
      </c>
      <c r="Y2641" s="153" t="str">
        <f t="shared" si="431"/>
        <v>No aplica</v>
      </c>
      <c r="Z2641" s="147">
        <f>IF(Y2641="No aplica",0,IF(I2641="no",0,IF(I2641="No aplica",0,IF(I2641="Si",1,IF(I2641="Fisico",1,IF(I2641="Electronico",2,VLOOKUP(C2641&amp;"|"&amp;B2641&amp;"|"&amp;D2641,Empresas!$C$6:$CC$92,G2641+6+1,0)))))))</f>
        <v>0</v>
      </c>
      <c r="AA2641" s="147">
        <f>IF(AND($I2641="Si",J2641=1),1,IF(AND($I2641="Fisico",J2641=1),1,IF(AND(J2641=1,$I2641="Electronico"),2,IF(J2641=1,VLOOKUP($C2641&amp;"|"&amp;$B2641&amp;"|"&amp;$D2641,Empresas!$C$6:$CC$92,$G2641+6+1,0),0))))</f>
        <v>0</v>
      </c>
      <c r="AB2641" s="147">
        <f>IF(AND($I2641="Si",K2641=1),1,IF(AND($I2641="Fisico",K2641=1),1,IF(AND(K2641=1,$I2641="Electronico"),2,IF(K2641=1,VLOOKUP($C2641&amp;"|"&amp;$B2641&amp;"|"&amp;$D2641,Empresas!$C$6:$CC$92,$G2641+6+1,0),0))))</f>
        <v>0</v>
      </c>
      <c r="AC2641" s="147">
        <f>IF(AND($I2641="Si",L2641=1),1,IF(AND($I2641="Fisico",L2641=1),1,IF(AND(L2641=1,$I2641="Electronico"),2,IF(L2641=1,VLOOKUP($C2641&amp;"|"&amp;$B2641&amp;"|"&amp;$D2641,Empresas!$C$6:$CC$92,$G2641+6+1,0),0))))</f>
        <v>0</v>
      </c>
      <c r="AD2641" s="147">
        <f>IF(AND($I2641="Si",M2641=1),1,IF(AND($I2641="Fisico",M2641=1),1,IF(AND(M2641=1,$I2641="Electronico"),2,IF(M2641=1,VLOOKUP($C2641&amp;"|"&amp;$B2641&amp;"|"&amp;$D2641,Empresas!$C$6:$CC$92,$G2641+6+1,0),0))))</f>
        <v>0</v>
      </c>
      <c r="AE2641" s="147">
        <f>IF(AND($I2641="Si",N2641=1),1,IF(AND($I2641="Fisico",N2641=1),1,IF(AND(N2641=1,$I2641="Electronico"),2,IF(N2641=1,VLOOKUP($C2641&amp;"|"&amp;$B2641&amp;"|"&amp;$D2641,Empresas!$C$6:$CC$92,$G2641+6+1,0),0))))</f>
        <v>0</v>
      </c>
      <c r="AF2641" s="147">
        <f>IF(AND($I2641="Si",O2641=1),1,IF(AND($I2641="Fisico",O2641=1),1,IF(AND(O2641=1,$I2641="Electronico"),2,IF(O2641=1,VLOOKUP($C2641&amp;"|"&amp;$B2641&amp;"|"&amp;$D2641,Empresas!$C$6:$CC$92,$G2641+6+1,0),0))))</f>
        <v>0</v>
      </c>
      <c r="AG2641" s="147">
        <f>IF(AND($I2641="Si",P2641=1),1,IF(AND($I2641="Fisico",P2641=1),1,IF(AND(P2641=1,$I2641="Electronico"),2,IF(P2641=1,VLOOKUP($C2641&amp;"|"&amp;$B2641&amp;"|"&amp;$D2641,Empresas!$C$6:$CC$92,$G2641+6+1,0),0))))</f>
        <v>0</v>
      </c>
      <c r="AH2641" s="147">
        <f>IF(AND($I2641="Si",Q2641=1),1,IF(AND($I2641="Fisico",Q2641=1),1,IF(AND(Q2641=1,$I2641="Electronico"),2,IF(Q2641=1,VLOOKUP($C2641&amp;"|"&amp;$B2641&amp;"|"&amp;$D2641,Empresas!$C$6:$CC$92,$G2641+6+1,0),0))))</f>
        <v>0</v>
      </c>
      <c r="AI2641" s="147">
        <f>IF(AND($I2641="Si",R2641=1),1,IF(AND($I2641="Fisico",R2641=1),1,IF(AND(R2641=1,$I2641="Electronico"),2,IF(R2641=1,VLOOKUP($C2641&amp;"|"&amp;$B2641&amp;"|"&amp;$D2641,Empresas!$C$6:$CC$92,$G2641+6+1,0),0))))</f>
        <v>0</v>
      </c>
      <c r="AJ2641" s="147">
        <f>IF(AND($I2641="Si",S2641=1),1,IF(AND($I2641="Fisico",S2641=1),1,IF(AND(S2641=1,$I2641="Electronico"),2,IF(S2641=1,VLOOKUP($C2641&amp;"|"&amp;$B2641&amp;"|"&amp;$D2641,Empresas!$C$6:$CC$92,$G2641+6+1,0),0))))</f>
        <v>0</v>
      </c>
      <c r="AK2641" s="147">
        <f>IF(AND($I2641="Si",T2641=1),1,IF(AND($I2641="Fisico",T2641=1),1,IF(AND(T2641=1,$I2641="Electronico"),2,IF(T2641=1,VLOOKUP($C2641&amp;"|"&amp;$B2641&amp;"|"&amp;$D2641,Empresas!$C$6:$CC$92,$G2641+6+1,0),0))))</f>
        <v>0</v>
      </c>
      <c r="AL2641" s="147">
        <f>IF(AND($I2641="Si",U2641=1),1,IF(AND($I2641="Fisico",U2641=1),1,IF(AND(U2641=1,$I2641="Electronico"),2,IF(U2641=1,VLOOKUP($C2641&amp;"|"&amp;$B2641&amp;"|"&amp;$D2641,Empresas!$C$6:$CC$92,$G2641+6+1,0),0))))</f>
        <v>0</v>
      </c>
      <c r="AM2641" s="149">
        <f t="shared" si="432"/>
        <v>0</v>
      </c>
      <c r="AN2641" s="149">
        <f t="shared" si="433"/>
        <v>0</v>
      </c>
      <c r="AO2641" s="152">
        <f t="shared" si="434"/>
        <v>0</v>
      </c>
    </row>
    <row r="2642" spans="1:41" x14ac:dyDescent="0.25">
      <c r="A2642" s="140" t="str">
        <f>VLOOKUP(D2642,Empresas!$D$7:$F$91,3,0)</f>
        <v>Gerencia</v>
      </c>
      <c r="B2642" s="141" t="str">
        <f>VLOOKUP(D2642,Empresas!$D$7:$G$91,4,0)</f>
        <v>Yeleydi</v>
      </c>
      <c r="C2642" s="141" t="s">
        <v>544</v>
      </c>
      <c r="D2642" s="141" t="s">
        <v>498</v>
      </c>
      <c r="E2642" s="141" t="str">
        <f>VLOOKUP(D2642,Empresas!$D$7:$E$92,2,0)</f>
        <v>PERÚ DATA CONSULT E.I.R.L.</v>
      </c>
      <c r="F2642" s="141" t="s">
        <v>172</v>
      </c>
      <c r="G2642" s="142">
        <f>+Empresas!$BF$2</f>
        <v>50</v>
      </c>
      <c r="H2642" s="142" t="str">
        <f>VLOOKUP(D2642,Empresas!$D$6:$L$92,7,0)</f>
        <v>Mensual</v>
      </c>
      <c r="I2642" s="141" t="str">
        <f>VLOOKUP(VLOOKUP(D2642&amp;"|"&amp;B2642,Empresas!$I$7:$CB$92,G2642,0),Tablas!$A$8:$B$10,2,0)</f>
        <v>Electronico</v>
      </c>
      <c r="J2642" s="78">
        <v>1</v>
      </c>
      <c r="K2642" s="78">
        <v>1</v>
      </c>
      <c r="L2642" s="78">
        <v>1</v>
      </c>
      <c r="M2642" s="78">
        <v>1</v>
      </c>
      <c r="N2642" s="78">
        <v>1</v>
      </c>
      <c r="O2642" s="78">
        <v>1</v>
      </c>
      <c r="P2642" s="78">
        <v>1</v>
      </c>
      <c r="Q2642" s="78">
        <v>1</v>
      </c>
      <c r="R2642" s="78"/>
      <c r="S2642" s="78"/>
      <c r="T2642" s="78"/>
      <c r="U2642" s="78"/>
      <c r="V2642" s="78" t="str">
        <f>VLOOKUP(D2642,Empresas!$D$7:$CF$91,81,0)</f>
        <v>A</v>
      </c>
      <c r="W2642" s="78" t="str">
        <f>VLOOKUP(D2642,Empresas!$D$7:$M$91,10,0)</f>
        <v>General</v>
      </c>
      <c r="X2642" s="69" t="str">
        <f t="shared" si="430"/>
        <v>SI</v>
      </c>
      <c r="Y2642" s="153" t="str">
        <f t="shared" si="431"/>
        <v>Si aplica</v>
      </c>
      <c r="Z2642" s="147">
        <f>IF(Y2642="No aplica",0,IF(I2642="no",0,IF(I2642="No aplica",0,IF(I2642="Si",1,IF(I2642="Fisico",1,IF(I2642="Electronico",2,VLOOKUP(C2642&amp;"|"&amp;B2642&amp;"|"&amp;D2642,Empresas!$C$6:$CC$92,G2642+6+1,0)))))))</f>
        <v>2</v>
      </c>
      <c r="AA2642" s="147">
        <f>IF(AND($I2642="Si",J2642=1),1,IF(AND($I2642="Fisico",J2642=1),1,IF(AND(J2642=1,$I2642="Electronico"),2,IF(J2642=1,VLOOKUP($C2642&amp;"|"&amp;$B2642&amp;"|"&amp;$D2642,Empresas!$C$6:$CC$92,$G2642+6+1,0),0))))</f>
        <v>2</v>
      </c>
      <c r="AB2642" s="147">
        <f>IF(AND($I2642="Si",K2642=1),1,IF(AND($I2642="Fisico",K2642=1),1,IF(AND(K2642=1,$I2642="Electronico"),2,IF(K2642=1,VLOOKUP($C2642&amp;"|"&amp;$B2642&amp;"|"&amp;$D2642,Empresas!$C$6:$CC$92,$G2642+6+1,0),0))))</f>
        <v>2</v>
      </c>
      <c r="AC2642" s="147">
        <f>IF(AND($I2642="Si",L2642=1),1,IF(AND($I2642="Fisico",L2642=1),1,IF(AND(L2642=1,$I2642="Electronico"),2,IF(L2642=1,VLOOKUP($C2642&amp;"|"&amp;$B2642&amp;"|"&amp;$D2642,Empresas!$C$6:$CC$92,$G2642+6+1,0),0))))</f>
        <v>2</v>
      </c>
      <c r="AD2642" s="147">
        <f>IF(AND($I2642="Si",M2642=1),1,IF(AND($I2642="Fisico",M2642=1),1,IF(AND(M2642=1,$I2642="Electronico"),2,IF(M2642=1,VLOOKUP($C2642&amp;"|"&amp;$B2642&amp;"|"&amp;$D2642,Empresas!$C$6:$CC$92,$G2642+6+1,0),0))))</f>
        <v>2</v>
      </c>
      <c r="AE2642" s="147">
        <f>IF(AND($I2642="Si",N2642=1),1,IF(AND($I2642="Fisico",N2642=1),1,IF(AND(N2642=1,$I2642="Electronico"),2,IF(N2642=1,VLOOKUP($C2642&amp;"|"&amp;$B2642&amp;"|"&amp;$D2642,Empresas!$C$6:$CC$92,$G2642+6+1,0),0))))</f>
        <v>2</v>
      </c>
      <c r="AF2642" s="147">
        <f>IF(AND($I2642="Si",O2642=1),1,IF(AND($I2642="Fisico",O2642=1),1,IF(AND(O2642=1,$I2642="Electronico"),2,IF(O2642=1,VLOOKUP($C2642&amp;"|"&amp;$B2642&amp;"|"&amp;$D2642,Empresas!$C$6:$CC$92,$G2642+6+1,0),0))))</f>
        <v>2</v>
      </c>
      <c r="AG2642" s="147">
        <f>IF(AND($I2642="Si",P2642=1),1,IF(AND($I2642="Fisico",P2642=1),1,IF(AND(P2642=1,$I2642="Electronico"),2,IF(P2642=1,VLOOKUP($C2642&amp;"|"&amp;$B2642&amp;"|"&amp;$D2642,Empresas!$C$6:$CC$92,$G2642+6+1,0),0))))</f>
        <v>2</v>
      </c>
      <c r="AH2642" s="147">
        <f>IF(AND($I2642="Si",Q2642=1),1,IF(AND($I2642="Fisico",Q2642=1),1,IF(AND(Q2642=1,$I2642="Electronico"),2,IF(Q2642=1,VLOOKUP($C2642&amp;"|"&amp;$B2642&amp;"|"&amp;$D2642,Empresas!$C$6:$CC$92,$G2642+6+1,0),0))))</f>
        <v>2</v>
      </c>
      <c r="AI2642" s="147">
        <f>IF(AND($I2642="Si",R2642=1),1,IF(AND($I2642="Fisico",R2642=1),1,IF(AND(R2642=1,$I2642="Electronico"),2,IF(R2642=1,VLOOKUP($C2642&amp;"|"&amp;$B2642&amp;"|"&amp;$D2642,Empresas!$C$6:$CC$92,$G2642+6+1,0),0))))</f>
        <v>0</v>
      </c>
      <c r="AJ2642" s="147">
        <f>IF(AND($I2642="Si",S2642=1),1,IF(AND($I2642="Fisico",S2642=1),1,IF(AND(S2642=1,$I2642="Electronico"),2,IF(S2642=1,VLOOKUP($C2642&amp;"|"&amp;$B2642&amp;"|"&amp;$D2642,Empresas!$C$6:$CC$92,$G2642+6+1,0),0))))</f>
        <v>0</v>
      </c>
      <c r="AK2642" s="147">
        <f>IF(AND($I2642="Si",T2642=1),1,IF(AND($I2642="Fisico",T2642=1),1,IF(AND(T2642=1,$I2642="Electronico"),2,IF(T2642=1,VLOOKUP($C2642&amp;"|"&amp;$B2642&amp;"|"&amp;$D2642,Empresas!$C$6:$CC$92,$G2642+6+1,0),0))))</f>
        <v>0</v>
      </c>
      <c r="AL2642" s="147">
        <f>IF(AND($I2642="Si",U2642=1),1,IF(AND($I2642="Fisico",U2642=1),1,IF(AND(U2642=1,$I2642="Electronico"),2,IF(U2642=1,VLOOKUP($C2642&amp;"|"&amp;$B2642&amp;"|"&amp;$D2642,Empresas!$C$6:$CC$92,$G2642+6+1,0),0))))</f>
        <v>0</v>
      </c>
      <c r="AM2642" s="149">
        <f t="shared" si="432"/>
        <v>16</v>
      </c>
      <c r="AN2642" s="149">
        <f t="shared" si="433"/>
        <v>16</v>
      </c>
      <c r="AO2642" s="152">
        <f t="shared" si="434"/>
        <v>1</v>
      </c>
    </row>
    <row r="2643" spans="1:41" x14ac:dyDescent="0.25">
      <c r="A2643" s="140" t="str">
        <f>VLOOKUP(D2643,Empresas!$D$7:$F$91,3,0)</f>
        <v>Gerencia</v>
      </c>
      <c r="B2643" s="141" t="str">
        <f>VLOOKUP(D2643,Empresas!$D$7:$G$91,4,0)</f>
        <v>Yeleydi</v>
      </c>
      <c r="C2643" s="141" t="s">
        <v>544</v>
      </c>
      <c r="D2643" s="141" t="s">
        <v>498</v>
      </c>
      <c r="E2643" s="141" t="str">
        <f>VLOOKUP(D2643,Empresas!$D$7:$E$92,2,0)</f>
        <v>PERÚ DATA CONSULT E.I.R.L.</v>
      </c>
      <c r="F2643" s="141" t="s">
        <v>173</v>
      </c>
      <c r="G2643" s="142">
        <f>+G2642+1</f>
        <v>51</v>
      </c>
      <c r="H2643" s="142" t="str">
        <f>VLOOKUP(D2643,Empresas!$D$6:$L$92,7,0)</f>
        <v>Mensual</v>
      </c>
      <c r="I2643" s="141" t="str">
        <f>VLOOKUP(VLOOKUP(D2643&amp;"|"&amp;B2643,Empresas!$I$7:$CB$92,G2643,0),Tablas!$A$8:$B$10,2,0)</f>
        <v>Electronico</v>
      </c>
      <c r="J2643" s="78">
        <v>1</v>
      </c>
      <c r="K2643" s="78">
        <v>1</v>
      </c>
      <c r="L2643" s="78">
        <v>1</v>
      </c>
      <c r="M2643" s="78">
        <v>1</v>
      </c>
      <c r="N2643" s="78">
        <v>1</v>
      </c>
      <c r="O2643" s="78">
        <v>1</v>
      </c>
      <c r="P2643" s="78">
        <v>1</v>
      </c>
      <c r="Q2643" s="78">
        <v>1</v>
      </c>
      <c r="R2643" s="78"/>
      <c r="S2643" s="78"/>
      <c r="T2643" s="78"/>
      <c r="U2643" s="78"/>
      <c r="V2643" s="78" t="str">
        <f>VLOOKUP(D2643,Empresas!$D$7:$CF$91,81,0)</f>
        <v>A</v>
      </c>
      <c r="W2643" s="78" t="str">
        <f>VLOOKUP(D2643,Empresas!$D$7:$M$91,10,0)</f>
        <v>General</v>
      </c>
      <c r="X2643" s="69" t="str">
        <f t="shared" si="430"/>
        <v>SI</v>
      </c>
      <c r="Y2643" s="153" t="str">
        <f t="shared" si="431"/>
        <v>Si aplica</v>
      </c>
      <c r="Z2643" s="147">
        <f>IF(Y2643="No aplica",0,IF(I2643="no",0,IF(I2643="No aplica",0,IF(I2643="Si",1,IF(I2643="Fisico",1,IF(I2643="Electronico",2,VLOOKUP(C2643&amp;"|"&amp;B2643&amp;"|"&amp;D2643,Empresas!$C$6:$CC$92,G2643+6+1,0)))))))</f>
        <v>2</v>
      </c>
      <c r="AA2643" s="147">
        <f>IF(AND($I2643="Si",J2643=1),1,IF(AND($I2643="Fisico",J2643=1),1,IF(AND(J2643=1,$I2643="Electronico"),2,IF(J2643=1,VLOOKUP($C2643&amp;"|"&amp;$B2643&amp;"|"&amp;$D2643,Empresas!$C$6:$CC$92,$G2643+6+1,0),0))))</f>
        <v>2</v>
      </c>
      <c r="AB2643" s="147">
        <f>IF(AND($I2643="Si",K2643=1),1,IF(AND($I2643="Fisico",K2643=1),1,IF(AND(K2643=1,$I2643="Electronico"),2,IF(K2643=1,VLOOKUP($C2643&amp;"|"&amp;$B2643&amp;"|"&amp;$D2643,Empresas!$C$6:$CC$92,$G2643+6+1,0),0))))</f>
        <v>2</v>
      </c>
      <c r="AC2643" s="147">
        <f>IF(AND($I2643="Si",L2643=1),1,IF(AND($I2643="Fisico",L2643=1),1,IF(AND(L2643=1,$I2643="Electronico"),2,IF(L2643=1,VLOOKUP($C2643&amp;"|"&amp;$B2643&amp;"|"&amp;$D2643,Empresas!$C$6:$CC$92,$G2643+6+1,0),0))))</f>
        <v>2</v>
      </c>
      <c r="AD2643" s="147">
        <f>IF(AND($I2643="Si",M2643=1),1,IF(AND($I2643="Fisico",M2643=1),1,IF(AND(M2643=1,$I2643="Electronico"),2,IF(M2643=1,VLOOKUP($C2643&amp;"|"&amp;$B2643&amp;"|"&amp;$D2643,Empresas!$C$6:$CC$92,$G2643+6+1,0),0))))</f>
        <v>2</v>
      </c>
      <c r="AE2643" s="147">
        <f>IF(AND($I2643="Si",N2643=1),1,IF(AND($I2643="Fisico",N2643=1),1,IF(AND(N2643=1,$I2643="Electronico"),2,IF(N2643=1,VLOOKUP($C2643&amp;"|"&amp;$B2643&amp;"|"&amp;$D2643,Empresas!$C$6:$CC$92,$G2643+6+1,0),0))))</f>
        <v>2</v>
      </c>
      <c r="AF2643" s="147">
        <f>IF(AND($I2643="Si",O2643=1),1,IF(AND($I2643="Fisico",O2643=1),1,IF(AND(O2643=1,$I2643="Electronico"),2,IF(O2643=1,VLOOKUP($C2643&amp;"|"&amp;$B2643&amp;"|"&amp;$D2643,Empresas!$C$6:$CC$92,$G2643+6+1,0),0))))</f>
        <v>2</v>
      </c>
      <c r="AG2643" s="147">
        <f>IF(AND($I2643="Si",P2643=1),1,IF(AND($I2643="Fisico",P2643=1),1,IF(AND(P2643=1,$I2643="Electronico"),2,IF(P2643=1,VLOOKUP($C2643&amp;"|"&amp;$B2643&amp;"|"&amp;$D2643,Empresas!$C$6:$CC$92,$G2643+6+1,0),0))))</f>
        <v>2</v>
      </c>
      <c r="AH2643" s="147">
        <f>IF(AND($I2643="Si",Q2643=1),1,IF(AND($I2643="Fisico",Q2643=1),1,IF(AND(Q2643=1,$I2643="Electronico"),2,IF(Q2643=1,VLOOKUP($C2643&amp;"|"&amp;$B2643&amp;"|"&amp;$D2643,Empresas!$C$6:$CC$92,$G2643+6+1,0),0))))</f>
        <v>2</v>
      </c>
      <c r="AI2643" s="147">
        <f>IF(AND($I2643="Si",R2643=1),1,IF(AND($I2643="Fisico",R2643=1),1,IF(AND(R2643=1,$I2643="Electronico"),2,IF(R2643=1,VLOOKUP($C2643&amp;"|"&amp;$B2643&amp;"|"&amp;$D2643,Empresas!$C$6:$CC$92,$G2643+6+1,0),0))))</f>
        <v>0</v>
      </c>
      <c r="AJ2643" s="147">
        <f>IF(AND($I2643="Si",S2643=1),1,IF(AND($I2643="Fisico",S2643=1),1,IF(AND(S2643=1,$I2643="Electronico"),2,IF(S2643=1,VLOOKUP($C2643&amp;"|"&amp;$B2643&amp;"|"&amp;$D2643,Empresas!$C$6:$CC$92,$G2643+6+1,0),0))))</f>
        <v>0</v>
      </c>
      <c r="AK2643" s="147">
        <f>IF(AND($I2643="Si",T2643=1),1,IF(AND($I2643="Fisico",T2643=1),1,IF(AND(T2643=1,$I2643="Electronico"),2,IF(T2643=1,VLOOKUP($C2643&amp;"|"&amp;$B2643&amp;"|"&amp;$D2643,Empresas!$C$6:$CC$92,$G2643+6+1,0),0))))</f>
        <v>0</v>
      </c>
      <c r="AL2643" s="147">
        <f>IF(AND($I2643="Si",U2643=1),1,IF(AND($I2643="Fisico",U2643=1),1,IF(AND(U2643=1,$I2643="Electronico"),2,IF(U2643=1,VLOOKUP($C2643&amp;"|"&amp;$B2643&amp;"|"&amp;$D2643,Empresas!$C$6:$CC$92,$G2643+6+1,0),0))))</f>
        <v>0</v>
      </c>
      <c r="AM2643" s="149">
        <f t="shared" si="432"/>
        <v>16</v>
      </c>
      <c r="AN2643" s="149">
        <f t="shared" si="433"/>
        <v>16</v>
      </c>
      <c r="AO2643" s="152">
        <f t="shared" si="434"/>
        <v>1</v>
      </c>
    </row>
    <row r="2644" spans="1:41" x14ac:dyDescent="0.25">
      <c r="A2644" s="140" t="str">
        <f>VLOOKUP(D2644,Empresas!$D$7:$F$91,3,0)</f>
        <v>Gerencia</v>
      </c>
      <c r="B2644" s="141" t="str">
        <f>VLOOKUP(D2644,Empresas!$D$7:$G$91,4,0)</f>
        <v>Yeleydi</v>
      </c>
      <c r="C2644" s="141" t="s">
        <v>544</v>
      </c>
      <c r="D2644" s="141" t="s">
        <v>498</v>
      </c>
      <c r="E2644" s="141" t="str">
        <f>VLOOKUP(D2644,Empresas!$D$7:$E$92,2,0)</f>
        <v>PERÚ DATA CONSULT E.I.R.L.</v>
      </c>
      <c r="F2644" s="141" t="s">
        <v>174</v>
      </c>
      <c r="G2644" s="142">
        <f t="shared" ref="G2644:G2652" si="436">+G2643+1</f>
        <v>52</v>
      </c>
      <c r="H2644" s="142" t="str">
        <f>VLOOKUP(D2644,Empresas!$D$6:$L$92,7,0)</f>
        <v>Mensual</v>
      </c>
      <c r="I2644" s="141" t="str">
        <f>VLOOKUP(VLOOKUP(D2644&amp;"|"&amp;B2644,Empresas!$I$7:$CB$92,G2644,0),Tablas!$A$8:$B$10,2,0)</f>
        <v>Fisico</v>
      </c>
      <c r="J2644" s="78">
        <v>2</v>
      </c>
      <c r="K2644" s="78">
        <v>2</v>
      </c>
      <c r="L2644" s="78">
        <v>2</v>
      </c>
      <c r="M2644" s="78">
        <v>2</v>
      </c>
      <c r="N2644" s="78">
        <v>2</v>
      </c>
      <c r="O2644" s="78">
        <v>2</v>
      </c>
      <c r="P2644" s="78">
        <v>2</v>
      </c>
      <c r="Q2644" s="78">
        <v>2</v>
      </c>
      <c r="R2644" s="78"/>
      <c r="S2644" s="78"/>
      <c r="T2644" s="78"/>
      <c r="U2644" s="78"/>
      <c r="V2644" s="78" t="str">
        <f>VLOOKUP(D2644,Empresas!$D$7:$CF$91,81,0)</f>
        <v>A</v>
      </c>
      <c r="W2644" s="78" t="str">
        <f>VLOOKUP(D2644,Empresas!$D$7:$M$91,10,0)</f>
        <v>General</v>
      </c>
      <c r="X2644" s="69" t="str">
        <f t="shared" si="430"/>
        <v>SI</v>
      </c>
      <c r="Y2644" s="153" t="str">
        <f t="shared" si="431"/>
        <v>Si aplica</v>
      </c>
      <c r="Z2644" s="147">
        <f>IF(Y2644="No aplica",0,IF(I2644="no",0,IF(I2644="No aplica",0,IF(I2644="Si",1,IF(I2644="Fisico",1,IF(I2644="Electronico",2,VLOOKUP(C2644&amp;"|"&amp;B2644&amp;"|"&amp;D2644,Empresas!$C$6:$CC$92,G2644+6+1,0)))))))</f>
        <v>1</v>
      </c>
      <c r="AA2644" s="147">
        <f>IF(AND($I2644="Si",J2644=1),1,IF(AND($I2644="Fisico",J2644=1),1,IF(AND(J2644=1,$I2644="Electronico"),2,IF(J2644=1,VLOOKUP($C2644&amp;"|"&amp;$B2644&amp;"|"&amp;$D2644,Empresas!$C$6:$CC$92,$G2644+6+1,0),0))))</f>
        <v>0</v>
      </c>
      <c r="AB2644" s="147">
        <f>IF(AND($I2644="Si",K2644=1),1,IF(AND($I2644="Fisico",K2644=1),1,IF(AND(K2644=1,$I2644="Electronico"),2,IF(K2644=1,VLOOKUP($C2644&amp;"|"&amp;$B2644&amp;"|"&amp;$D2644,Empresas!$C$6:$CC$92,$G2644+6+1,0),0))))</f>
        <v>0</v>
      </c>
      <c r="AC2644" s="147">
        <f>IF(AND($I2644="Si",L2644=1),1,IF(AND($I2644="Fisico",L2644=1),1,IF(AND(L2644=1,$I2644="Electronico"),2,IF(L2644=1,VLOOKUP($C2644&amp;"|"&amp;$B2644&amp;"|"&amp;$D2644,Empresas!$C$6:$CC$92,$G2644+6+1,0),0))))</f>
        <v>0</v>
      </c>
      <c r="AD2644" s="147">
        <f>IF(AND($I2644="Si",M2644=1),1,IF(AND($I2644="Fisico",M2644=1),1,IF(AND(M2644=1,$I2644="Electronico"),2,IF(M2644=1,VLOOKUP($C2644&amp;"|"&amp;$B2644&amp;"|"&amp;$D2644,Empresas!$C$6:$CC$92,$G2644+6+1,0),0))))</f>
        <v>0</v>
      </c>
      <c r="AE2644" s="147">
        <f>IF(AND($I2644="Si",N2644=1),1,IF(AND($I2644="Fisico",N2644=1),1,IF(AND(N2644=1,$I2644="Electronico"),2,IF(N2644=1,VLOOKUP($C2644&amp;"|"&amp;$B2644&amp;"|"&amp;$D2644,Empresas!$C$6:$CC$92,$G2644+6+1,0),0))))</f>
        <v>0</v>
      </c>
      <c r="AF2644" s="147">
        <f>IF(AND($I2644="Si",O2644=1),1,IF(AND($I2644="Fisico",O2644=1),1,IF(AND(O2644=1,$I2644="Electronico"),2,IF(O2644=1,VLOOKUP($C2644&amp;"|"&amp;$B2644&amp;"|"&amp;$D2644,Empresas!$C$6:$CC$92,$G2644+6+1,0),0))))</f>
        <v>0</v>
      </c>
      <c r="AG2644" s="147">
        <f>IF(AND($I2644="Si",P2644=1),1,IF(AND($I2644="Fisico",P2644=1),1,IF(AND(P2644=1,$I2644="Electronico"),2,IF(P2644=1,VLOOKUP($C2644&amp;"|"&amp;$B2644&amp;"|"&amp;$D2644,Empresas!$C$6:$CC$92,$G2644+6+1,0),0))))</f>
        <v>0</v>
      </c>
      <c r="AH2644" s="147">
        <f>IF(AND($I2644="Si",Q2644=1),1,IF(AND($I2644="Fisico",Q2644=1),1,IF(AND(Q2644=1,$I2644="Electronico"),2,IF(Q2644=1,VLOOKUP($C2644&amp;"|"&amp;$B2644&amp;"|"&amp;$D2644,Empresas!$C$6:$CC$92,$G2644+6+1,0),0))))</f>
        <v>0</v>
      </c>
      <c r="AI2644" s="147">
        <f>IF(AND($I2644="Si",R2644=1),1,IF(AND($I2644="Fisico",R2644=1),1,IF(AND(R2644=1,$I2644="Electronico"),2,IF(R2644=1,VLOOKUP($C2644&amp;"|"&amp;$B2644&amp;"|"&amp;$D2644,Empresas!$C$6:$CC$92,$G2644+6+1,0),0))))</f>
        <v>0</v>
      </c>
      <c r="AJ2644" s="147">
        <f>IF(AND($I2644="Si",S2644=1),1,IF(AND($I2644="Fisico",S2644=1),1,IF(AND(S2644=1,$I2644="Electronico"),2,IF(S2644=1,VLOOKUP($C2644&amp;"|"&amp;$B2644&amp;"|"&amp;$D2644,Empresas!$C$6:$CC$92,$G2644+6+1,0),0))))</f>
        <v>0</v>
      </c>
      <c r="AK2644" s="147">
        <f>IF(AND($I2644="Si",T2644=1),1,IF(AND($I2644="Fisico",T2644=1),1,IF(AND(T2644=1,$I2644="Electronico"),2,IF(T2644=1,VLOOKUP($C2644&amp;"|"&amp;$B2644&amp;"|"&amp;$D2644,Empresas!$C$6:$CC$92,$G2644+6+1,0),0))))</f>
        <v>0</v>
      </c>
      <c r="AL2644" s="147">
        <f>IF(AND($I2644="Si",U2644=1),1,IF(AND($I2644="Fisico",U2644=1),1,IF(AND(U2644=1,$I2644="Electronico"),2,IF(U2644=1,VLOOKUP($C2644&amp;"|"&amp;$B2644&amp;"|"&amp;$D2644,Empresas!$C$6:$CC$92,$G2644+6+1,0),0))))</f>
        <v>0</v>
      </c>
      <c r="AM2644" s="149">
        <f t="shared" si="432"/>
        <v>0</v>
      </c>
      <c r="AN2644" s="149">
        <f t="shared" si="433"/>
        <v>8</v>
      </c>
      <c r="AO2644" s="152">
        <f t="shared" si="434"/>
        <v>0</v>
      </c>
    </row>
    <row r="2645" spans="1:41" x14ac:dyDescent="0.25">
      <c r="A2645" s="140" t="str">
        <f>VLOOKUP(D2645,Empresas!$D$7:$F$91,3,0)</f>
        <v>Gerencia</v>
      </c>
      <c r="B2645" s="141" t="str">
        <f>VLOOKUP(D2645,Empresas!$D$7:$G$91,4,0)</f>
        <v>Yeleydi</v>
      </c>
      <c r="C2645" s="141" t="s">
        <v>544</v>
      </c>
      <c r="D2645" s="141" t="s">
        <v>498</v>
      </c>
      <c r="E2645" s="141" t="str">
        <f>VLOOKUP(D2645,Empresas!$D$7:$E$92,2,0)</f>
        <v>PERÚ DATA CONSULT E.I.R.L.</v>
      </c>
      <c r="F2645" s="141" t="s">
        <v>175</v>
      </c>
      <c r="G2645" s="142">
        <f t="shared" si="436"/>
        <v>53</v>
      </c>
      <c r="H2645" s="142" t="str">
        <f>VLOOKUP(D2645,Empresas!$D$6:$L$92,7,0)</f>
        <v>Mensual</v>
      </c>
      <c r="I2645" s="141" t="str">
        <f>VLOOKUP(VLOOKUP(D2645&amp;"|"&amp;B2645,Empresas!$I$7:$CB$92,G2645,0),Tablas!$A$8:$B$10,2,0)</f>
        <v>No aplica</v>
      </c>
      <c r="J2645" s="78"/>
      <c r="K2645" s="78"/>
      <c r="L2645" s="78"/>
      <c r="M2645" s="78"/>
      <c r="N2645" s="78"/>
      <c r="O2645" s="78"/>
      <c r="P2645" s="78"/>
      <c r="Q2645" s="78"/>
      <c r="R2645" s="78"/>
      <c r="S2645" s="78"/>
      <c r="T2645" s="78"/>
      <c r="U2645" s="78"/>
      <c r="V2645" s="78" t="str">
        <f>VLOOKUP(D2645,Empresas!$D$7:$CF$91,81,0)</f>
        <v>A</v>
      </c>
      <c r="W2645" s="78" t="str">
        <f>VLOOKUP(D2645,Empresas!$D$7:$M$91,10,0)</f>
        <v>General</v>
      </c>
      <c r="X2645" s="69" t="str">
        <f t="shared" si="430"/>
        <v>SI</v>
      </c>
      <c r="Y2645" s="153" t="str">
        <f t="shared" si="431"/>
        <v>No aplica</v>
      </c>
      <c r="Z2645" s="147">
        <f>IF(Y2645="No aplica",0,IF(I2645="no",0,IF(I2645="No aplica",0,IF(I2645="Si",1,IF(I2645="Fisico",1,IF(I2645="Electronico",2,VLOOKUP(C2645&amp;"|"&amp;B2645&amp;"|"&amp;D2645,Empresas!$C$6:$CC$92,G2645+6+1,0)))))))</f>
        <v>0</v>
      </c>
      <c r="AA2645" s="147">
        <f>IF(AND($I2645="Si",J2645=1),1,IF(AND($I2645="Fisico",J2645=1),1,IF(AND(J2645=1,$I2645="Electronico"),2,IF(J2645=1,VLOOKUP($C2645&amp;"|"&amp;$B2645&amp;"|"&amp;$D2645,Empresas!$C$6:$CC$92,$G2645+6+1,0),0))))</f>
        <v>0</v>
      </c>
      <c r="AB2645" s="147">
        <f>IF(AND($I2645="Si",K2645=1),1,IF(AND($I2645="Fisico",K2645=1),1,IF(AND(K2645=1,$I2645="Electronico"),2,IF(K2645=1,VLOOKUP($C2645&amp;"|"&amp;$B2645&amp;"|"&amp;$D2645,Empresas!$C$6:$CC$92,$G2645+6+1,0),0))))</f>
        <v>0</v>
      </c>
      <c r="AC2645" s="147">
        <f>IF(AND($I2645="Si",L2645=1),1,IF(AND($I2645="Fisico",L2645=1),1,IF(AND(L2645=1,$I2645="Electronico"),2,IF(L2645=1,VLOOKUP($C2645&amp;"|"&amp;$B2645&amp;"|"&amp;$D2645,Empresas!$C$6:$CC$92,$G2645+6+1,0),0))))</f>
        <v>0</v>
      </c>
      <c r="AD2645" s="147">
        <f>IF(AND($I2645="Si",M2645=1),1,IF(AND($I2645="Fisico",M2645=1),1,IF(AND(M2645=1,$I2645="Electronico"),2,IF(M2645=1,VLOOKUP($C2645&amp;"|"&amp;$B2645&amp;"|"&amp;$D2645,Empresas!$C$6:$CC$92,$G2645+6+1,0),0))))</f>
        <v>0</v>
      </c>
      <c r="AE2645" s="147">
        <f>IF(AND($I2645="Si",N2645=1),1,IF(AND($I2645="Fisico",N2645=1),1,IF(AND(N2645=1,$I2645="Electronico"),2,IF(N2645=1,VLOOKUP($C2645&amp;"|"&amp;$B2645&amp;"|"&amp;$D2645,Empresas!$C$6:$CC$92,$G2645+6+1,0),0))))</f>
        <v>0</v>
      </c>
      <c r="AF2645" s="147">
        <f>IF(AND($I2645="Si",O2645=1),1,IF(AND($I2645="Fisico",O2645=1),1,IF(AND(O2645=1,$I2645="Electronico"),2,IF(O2645=1,VLOOKUP($C2645&amp;"|"&amp;$B2645&amp;"|"&amp;$D2645,Empresas!$C$6:$CC$92,$G2645+6+1,0),0))))</f>
        <v>0</v>
      </c>
      <c r="AG2645" s="147">
        <f>IF(AND($I2645="Si",P2645=1),1,IF(AND($I2645="Fisico",P2645=1),1,IF(AND(P2645=1,$I2645="Electronico"),2,IF(P2645=1,VLOOKUP($C2645&amp;"|"&amp;$B2645&amp;"|"&amp;$D2645,Empresas!$C$6:$CC$92,$G2645+6+1,0),0))))</f>
        <v>0</v>
      </c>
      <c r="AH2645" s="147">
        <f>IF(AND($I2645="Si",Q2645=1),1,IF(AND($I2645="Fisico",Q2645=1),1,IF(AND(Q2645=1,$I2645="Electronico"),2,IF(Q2645=1,VLOOKUP($C2645&amp;"|"&amp;$B2645&amp;"|"&amp;$D2645,Empresas!$C$6:$CC$92,$G2645+6+1,0),0))))</f>
        <v>0</v>
      </c>
      <c r="AI2645" s="147">
        <f>IF(AND($I2645="Si",R2645=1),1,IF(AND($I2645="Fisico",R2645=1),1,IF(AND(R2645=1,$I2645="Electronico"),2,IF(R2645=1,VLOOKUP($C2645&amp;"|"&amp;$B2645&amp;"|"&amp;$D2645,Empresas!$C$6:$CC$92,$G2645+6+1,0),0))))</f>
        <v>0</v>
      </c>
      <c r="AJ2645" s="147">
        <f>IF(AND($I2645="Si",S2645=1),1,IF(AND($I2645="Fisico",S2645=1),1,IF(AND(S2645=1,$I2645="Electronico"),2,IF(S2645=1,VLOOKUP($C2645&amp;"|"&amp;$B2645&amp;"|"&amp;$D2645,Empresas!$C$6:$CC$92,$G2645+6+1,0),0))))</f>
        <v>0</v>
      </c>
      <c r="AK2645" s="147">
        <f>IF(AND($I2645="Si",T2645=1),1,IF(AND($I2645="Fisico",T2645=1),1,IF(AND(T2645=1,$I2645="Electronico"),2,IF(T2645=1,VLOOKUP($C2645&amp;"|"&amp;$B2645&amp;"|"&amp;$D2645,Empresas!$C$6:$CC$92,$G2645+6+1,0),0))))</f>
        <v>0</v>
      </c>
      <c r="AL2645" s="147">
        <f>IF(AND($I2645="Si",U2645=1),1,IF(AND($I2645="Fisico",U2645=1),1,IF(AND(U2645=1,$I2645="Electronico"),2,IF(U2645=1,VLOOKUP($C2645&amp;"|"&amp;$B2645&amp;"|"&amp;$D2645,Empresas!$C$6:$CC$92,$G2645+6+1,0),0))))</f>
        <v>0</v>
      </c>
      <c r="AM2645" s="149">
        <f t="shared" si="432"/>
        <v>0</v>
      </c>
      <c r="AN2645" s="149">
        <f t="shared" si="433"/>
        <v>0</v>
      </c>
      <c r="AO2645" s="152">
        <f t="shared" si="434"/>
        <v>0</v>
      </c>
    </row>
    <row r="2646" spans="1:41" x14ac:dyDescent="0.25">
      <c r="A2646" s="140" t="str">
        <f>VLOOKUP(D2646,Empresas!$D$7:$F$91,3,0)</f>
        <v>Gerencia</v>
      </c>
      <c r="B2646" s="141" t="str">
        <f>VLOOKUP(D2646,Empresas!$D$7:$G$91,4,0)</f>
        <v>Yeleydi</v>
      </c>
      <c r="C2646" s="141" t="s">
        <v>544</v>
      </c>
      <c r="D2646" s="141" t="s">
        <v>498</v>
      </c>
      <c r="E2646" s="141" t="str">
        <f>VLOOKUP(D2646,Empresas!$D$7:$E$92,2,0)</f>
        <v>PERÚ DATA CONSULT E.I.R.L.</v>
      </c>
      <c r="F2646" s="141" t="s">
        <v>176</v>
      </c>
      <c r="G2646" s="142">
        <f t="shared" si="436"/>
        <v>54</v>
      </c>
      <c r="H2646" s="142" t="str">
        <f>VLOOKUP(D2646,Empresas!$D$6:$L$92,7,0)</f>
        <v>Mensual</v>
      </c>
      <c r="I2646" s="141" t="str">
        <f>VLOOKUP(VLOOKUP(D2646&amp;"|"&amp;B2646,Empresas!$I$7:$CB$92,G2646,0),Tablas!$A$8:$B$10,2,0)</f>
        <v>Fisico</v>
      </c>
      <c r="J2646" s="78">
        <v>2</v>
      </c>
      <c r="K2646" s="78">
        <v>2</v>
      </c>
      <c r="L2646" s="78">
        <v>2</v>
      </c>
      <c r="M2646" s="78">
        <v>2</v>
      </c>
      <c r="N2646" s="78">
        <v>2</v>
      </c>
      <c r="O2646" s="78">
        <v>2</v>
      </c>
      <c r="P2646" s="78">
        <v>2</v>
      </c>
      <c r="Q2646" s="78">
        <v>2</v>
      </c>
      <c r="R2646" s="78"/>
      <c r="S2646" s="78"/>
      <c r="T2646" s="78"/>
      <c r="U2646" s="78"/>
      <c r="V2646" s="78" t="str">
        <f>VLOOKUP(D2646,Empresas!$D$7:$CF$91,81,0)</f>
        <v>A</v>
      </c>
      <c r="W2646" s="78" t="str">
        <f>VLOOKUP(D2646,Empresas!$D$7:$M$91,10,0)</f>
        <v>General</v>
      </c>
      <c r="X2646" s="69" t="str">
        <f t="shared" si="430"/>
        <v>SI</v>
      </c>
      <c r="Y2646" s="153" t="str">
        <f t="shared" si="431"/>
        <v>Si aplica</v>
      </c>
      <c r="Z2646" s="147">
        <f>IF(Y2646="No aplica",0,IF(I2646="no",0,IF(I2646="No aplica",0,IF(I2646="Si",1,IF(I2646="Fisico",1,IF(I2646="Electronico",2,VLOOKUP(C2646&amp;"|"&amp;B2646&amp;"|"&amp;D2646,Empresas!$C$6:$CC$92,G2646+6+1,0)))))))</f>
        <v>1</v>
      </c>
      <c r="AA2646" s="147">
        <f>IF(AND($I2646="Si",J2646=1),1,IF(AND($I2646="Fisico",J2646=1),1,IF(AND(J2646=1,$I2646="Electronico"),2,IF(J2646=1,VLOOKUP($C2646&amp;"|"&amp;$B2646&amp;"|"&amp;$D2646,Empresas!$C$6:$CC$92,$G2646+6+1,0),0))))</f>
        <v>0</v>
      </c>
      <c r="AB2646" s="147">
        <f>IF(AND($I2646="Si",K2646=1),1,IF(AND($I2646="Fisico",K2646=1),1,IF(AND(K2646=1,$I2646="Electronico"),2,IF(K2646=1,VLOOKUP($C2646&amp;"|"&amp;$B2646&amp;"|"&amp;$D2646,Empresas!$C$6:$CC$92,$G2646+6+1,0),0))))</f>
        <v>0</v>
      </c>
      <c r="AC2646" s="147">
        <f>IF(AND($I2646="Si",L2646=1),1,IF(AND($I2646="Fisico",L2646=1),1,IF(AND(L2646=1,$I2646="Electronico"),2,IF(L2646=1,VLOOKUP($C2646&amp;"|"&amp;$B2646&amp;"|"&amp;$D2646,Empresas!$C$6:$CC$92,$G2646+6+1,0),0))))</f>
        <v>0</v>
      </c>
      <c r="AD2646" s="147">
        <f>IF(AND($I2646="Si",M2646=1),1,IF(AND($I2646="Fisico",M2646=1),1,IF(AND(M2646=1,$I2646="Electronico"),2,IF(M2646=1,VLOOKUP($C2646&amp;"|"&amp;$B2646&amp;"|"&amp;$D2646,Empresas!$C$6:$CC$92,$G2646+6+1,0),0))))</f>
        <v>0</v>
      </c>
      <c r="AE2646" s="147">
        <f>IF(AND($I2646="Si",N2646=1),1,IF(AND($I2646="Fisico",N2646=1),1,IF(AND(N2646=1,$I2646="Electronico"),2,IF(N2646=1,VLOOKUP($C2646&amp;"|"&amp;$B2646&amp;"|"&amp;$D2646,Empresas!$C$6:$CC$92,$G2646+6+1,0),0))))</f>
        <v>0</v>
      </c>
      <c r="AF2646" s="147">
        <f>IF(AND($I2646="Si",O2646=1),1,IF(AND($I2646="Fisico",O2646=1),1,IF(AND(O2646=1,$I2646="Electronico"),2,IF(O2646=1,VLOOKUP($C2646&amp;"|"&amp;$B2646&amp;"|"&amp;$D2646,Empresas!$C$6:$CC$92,$G2646+6+1,0),0))))</f>
        <v>0</v>
      </c>
      <c r="AG2646" s="147">
        <f>IF(AND($I2646="Si",P2646=1),1,IF(AND($I2646="Fisico",P2646=1),1,IF(AND(P2646=1,$I2646="Electronico"),2,IF(P2646=1,VLOOKUP($C2646&amp;"|"&amp;$B2646&amp;"|"&amp;$D2646,Empresas!$C$6:$CC$92,$G2646+6+1,0),0))))</f>
        <v>0</v>
      </c>
      <c r="AH2646" s="147">
        <f>IF(AND($I2646="Si",Q2646=1),1,IF(AND($I2646="Fisico",Q2646=1),1,IF(AND(Q2646=1,$I2646="Electronico"),2,IF(Q2646=1,VLOOKUP($C2646&amp;"|"&amp;$B2646&amp;"|"&amp;$D2646,Empresas!$C$6:$CC$92,$G2646+6+1,0),0))))</f>
        <v>0</v>
      </c>
      <c r="AI2646" s="147">
        <f>IF(AND($I2646="Si",R2646=1),1,IF(AND($I2646="Fisico",R2646=1),1,IF(AND(R2646=1,$I2646="Electronico"),2,IF(R2646=1,VLOOKUP($C2646&amp;"|"&amp;$B2646&amp;"|"&amp;$D2646,Empresas!$C$6:$CC$92,$G2646+6+1,0),0))))</f>
        <v>0</v>
      </c>
      <c r="AJ2646" s="147">
        <f>IF(AND($I2646="Si",S2646=1),1,IF(AND($I2646="Fisico",S2646=1),1,IF(AND(S2646=1,$I2646="Electronico"),2,IF(S2646=1,VLOOKUP($C2646&amp;"|"&amp;$B2646&amp;"|"&amp;$D2646,Empresas!$C$6:$CC$92,$G2646+6+1,0),0))))</f>
        <v>0</v>
      </c>
      <c r="AK2646" s="147">
        <f>IF(AND($I2646="Si",T2646=1),1,IF(AND($I2646="Fisico",T2646=1),1,IF(AND(T2646=1,$I2646="Electronico"),2,IF(T2646=1,VLOOKUP($C2646&amp;"|"&amp;$B2646&amp;"|"&amp;$D2646,Empresas!$C$6:$CC$92,$G2646+6+1,0),0))))</f>
        <v>0</v>
      </c>
      <c r="AL2646" s="147">
        <f>IF(AND($I2646="Si",U2646=1),1,IF(AND($I2646="Fisico",U2646=1),1,IF(AND(U2646=1,$I2646="Electronico"),2,IF(U2646=1,VLOOKUP($C2646&amp;"|"&amp;$B2646&amp;"|"&amp;$D2646,Empresas!$C$6:$CC$92,$G2646+6+1,0),0))))</f>
        <v>0</v>
      </c>
      <c r="AM2646" s="149">
        <f t="shared" si="432"/>
        <v>0</v>
      </c>
      <c r="AN2646" s="149">
        <f t="shared" si="433"/>
        <v>8</v>
      </c>
      <c r="AO2646" s="152">
        <f t="shared" si="434"/>
        <v>0</v>
      </c>
    </row>
    <row r="2647" spans="1:41" x14ac:dyDescent="0.25">
      <c r="A2647" s="140" t="str">
        <f>VLOOKUP(D2647,Empresas!$D$7:$F$91,3,0)</f>
        <v>Gerencia</v>
      </c>
      <c r="B2647" s="141" t="str">
        <f>VLOOKUP(D2647,Empresas!$D$7:$G$91,4,0)</f>
        <v>Yeleydi</v>
      </c>
      <c r="C2647" s="141" t="s">
        <v>544</v>
      </c>
      <c r="D2647" s="141" t="s">
        <v>498</v>
      </c>
      <c r="E2647" s="141" t="str">
        <f>VLOOKUP(D2647,Empresas!$D$7:$E$92,2,0)</f>
        <v>PERÚ DATA CONSULT E.I.R.L.</v>
      </c>
      <c r="F2647" s="141" t="s">
        <v>177</v>
      </c>
      <c r="G2647" s="142">
        <f t="shared" si="436"/>
        <v>55</v>
      </c>
      <c r="H2647" s="142" t="str">
        <f>VLOOKUP(D2647,Empresas!$D$6:$L$92,7,0)</f>
        <v>Mensual</v>
      </c>
      <c r="I2647" s="141" t="str">
        <f>VLOOKUP(VLOOKUP(D2647&amp;"|"&amp;B2647,Empresas!$I$7:$CB$92,G2647,0),Tablas!$A$8:$B$10,2,0)</f>
        <v>Fisico</v>
      </c>
      <c r="J2647" s="78">
        <v>2</v>
      </c>
      <c r="K2647" s="78">
        <v>2</v>
      </c>
      <c r="L2647" s="78">
        <v>2</v>
      </c>
      <c r="M2647" s="78">
        <v>2</v>
      </c>
      <c r="N2647" s="78">
        <v>2</v>
      </c>
      <c r="O2647" s="78">
        <v>2</v>
      </c>
      <c r="P2647" s="78">
        <v>2</v>
      </c>
      <c r="Q2647" s="78">
        <v>2</v>
      </c>
      <c r="R2647" s="78"/>
      <c r="S2647" s="78"/>
      <c r="T2647" s="78"/>
      <c r="U2647" s="78"/>
      <c r="V2647" s="78" t="str">
        <f>VLOOKUP(D2647,Empresas!$D$7:$CF$91,81,0)</f>
        <v>A</v>
      </c>
      <c r="W2647" s="78" t="str">
        <f>VLOOKUP(D2647,Empresas!$D$7:$M$91,10,0)</f>
        <v>General</v>
      </c>
      <c r="X2647" s="69" t="str">
        <f t="shared" si="430"/>
        <v>NO</v>
      </c>
      <c r="Y2647" s="153" t="str">
        <f t="shared" si="431"/>
        <v>Si aplica</v>
      </c>
      <c r="Z2647" s="147">
        <f>IF(Y2647="No aplica",0,IF(I2647="no",0,IF(I2647="No aplica",0,IF(I2647="Si",1,IF(I2647="Fisico",1,IF(I2647="Electronico",2,VLOOKUP(C2647&amp;"|"&amp;B2647&amp;"|"&amp;D2647,Empresas!$C$6:$CC$92,G2647+6+1,0)))))))</f>
        <v>1</v>
      </c>
      <c r="AA2647" s="147">
        <f>IF(AND($I2647="Si",J2647=1),1,IF(AND($I2647="Fisico",J2647=1),1,IF(AND(J2647=1,$I2647="Electronico"),2,IF(J2647=1,VLOOKUP($C2647&amp;"|"&amp;$B2647&amp;"|"&amp;$D2647,Empresas!$C$6:$CC$92,$G2647+6+1,0),0))))</f>
        <v>0</v>
      </c>
      <c r="AB2647" s="147">
        <f>IF(AND($I2647="Si",K2647=1),1,IF(AND($I2647="Fisico",K2647=1),1,IF(AND(K2647=1,$I2647="Electronico"),2,IF(K2647=1,VLOOKUP($C2647&amp;"|"&amp;$B2647&amp;"|"&amp;$D2647,Empresas!$C$6:$CC$92,$G2647+6+1,0),0))))</f>
        <v>0</v>
      </c>
      <c r="AC2647" s="147">
        <f>IF(AND($I2647="Si",L2647=1),1,IF(AND($I2647="Fisico",L2647=1),1,IF(AND(L2647=1,$I2647="Electronico"),2,IF(L2647=1,VLOOKUP($C2647&amp;"|"&amp;$B2647&amp;"|"&amp;$D2647,Empresas!$C$6:$CC$92,$G2647+6+1,0),0))))</f>
        <v>0</v>
      </c>
      <c r="AD2647" s="147">
        <f>IF(AND($I2647="Si",M2647=1),1,IF(AND($I2647="Fisico",M2647=1),1,IF(AND(M2647=1,$I2647="Electronico"),2,IF(M2647=1,VLOOKUP($C2647&amp;"|"&amp;$B2647&amp;"|"&amp;$D2647,Empresas!$C$6:$CC$92,$G2647+6+1,0),0))))</f>
        <v>0</v>
      </c>
      <c r="AE2647" s="147">
        <f>IF(AND($I2647="Si",N2647=1),1,IF(AND($I2647="Fisico",N2647=1),1,IF(AND(N2647=1,$I2647="Electronico"),2,IF(N2647=1,VLOOKUP($C2647&amp;"|"&amp;$B2647&amp;"|"&amp;$D2647,Empresas!$C$6:$CC$92,$G2647+6+1,0),0))))</f>
        <v>0</v>
      </c>
      <c r="AF2647" s="147">
        <f>IF(AND($I2647="Si",O2647=1),1,IF(AND($I2647="Fisico",O2647=1),1,IF(AND(O2647=1,$I2647="Electronico"),2,IF(O2647=1,VLOOKUP($C2647&amp;"|"&amp;$B2647&amp;"|"&amp;$D2647,Empresas!$C$6:$CC$92,$G2647+6+1,0),0))))</f>
        <v>0</v>
      </c>
      <c r="AG2647" s="147">
        <f>IF(AND($I2647="Si",P2647=1),1,IF(AND($I2647="Fisico",P2647=1),1,IF(AND(P2647=1,$I2647="Electronico"),2,IF(P2647=1,VLOOKUP($C2647&amp;"|"&amp;$B2647&amp;"|"&amp;$D2647,Empresas!$C$6:$CC$92,$G2647+6+1,0),0))))</f>
        <v>0</v>
      </c>
      <c r="AH2647" s="147">
        <f>IF(AND($I2647="Si",Q2647=1),1,IF(AND($I2647="Fisico",Q2647=1),1,IF(AND(Q2647=1,$I2647="Electronico"),2,IF(Q2647=1,VLOOKUP($C2647&amp;"|"&amp;$B2647&amp;"|"&amp;$D2647,Empresas!$C$6:$CC$92,$G2647+6+1,0),0))))</f>
        <v>0</v>
      </c>
      <c r="AI2647" s="147">
        <f>IF(AND($I2647="Si",R2647=1),1,IF(AND($I2647="Fisico",R2647=1),1,IF(AND(R2647=1,$I2647="Electronico"),2,IF(R2647=1,VLOOKUP($C2647&amp;"|"&amp;$B2647&amp;"|"&amp;$D2647,Empresas!$C$6:$CC$92,$G2647+6+1,0),0))))</f>
        <v>0</v>
      </c>
      <c r="AJ2647" s="147">
        <f>IF(AND($I2647="Si",S2647=1),1,IF(AND($I2647="Fisico",S2647=1),1,IF(AND(S2647=1,$I2647="Electronico"),2,IF(S2647=1,VLOOKUP($C2647&amp;"|"&amp;$B2647&amp;"|"&amp;$D2647,Empresas!$C$6:$CC$92,$G2647+6+1,0),0))))</f>
        <v>0</v>
      </c>
      <c r="AK2647" s="147">
        <f>IF(AND($I2647="Si",T2647=1),1,IF(AND($I2647="Fisico",T2647=1),1,IF(AND(T2647=1,$I2647="Electronico"),2,IF(T2647=1,VLOOKUP($C2647&amp;"|"&amp;$B2647&amp;"|"&amp;$D2647,Empresas!$C$6:$CC$92,$G2647+6+1,0),0))))</f>
        <v>0</v>
      </c>
      <c r="AL2647" s="147">
        <f>IF(AND($I2647="Si",U2647=1),1,IF(AND($I2647="Fisico",U2647=1),1,IF(AND(U2647=1,$I2647="Electronico"),2,IF(U2647=1,VLOOKUP($C2647&amp;"|"&amp;$B2647&amp;"|"&amp;$D2647,Empresas!$C$6:$CC$92,$G2647+6+1,0),0))))</f>
        <v>0</v>
      </c>
      <c r="AM2647" s="149">
        <f t="shared" si="432"/>
        <v>0</v>
      </c>
      <c r="AN2647" s="149">
        <f t="shared" si="433"/>
        <v>8</v>
      </c>
      <c r="AO2647" s="152">
        <f t="shared" si="434"/>
        <v>0</v>
      </c>
    </row>
    <row r="2648" spans="1:41" x14ac:dyDescent="0.25">
      <c r="A2648" s="140" t="str">
        <f>VLOOKUP(D2648,Empresas!$D$7:$F$91,3,0)</f>
        <v>Gerencia</v>
      </c>
      <c r="B2648" s="141" t="str">
        <f>VLOOKUP(D2648,Empresas!$D$7:$G$91,4,0)</f>
        <v>Yeleydi</v>
      </c>
      <c r="C2648" s="141" t="s">
        <v>544</v>
      </c>
      <c r="D2648" s="141" t="s">
        <v>498</v>
      </c>
      <c r="E2648" s="141" t="str">
        <f>VLOOKUP(D2648,Empresas!$D$7:$E$92,2,0)</f>
        <v>PERÚ DATA CONSULT E.I.R.L.</v>
      </c>
      <c r="F2648" s="141" t="s">
        <v>178</v>
      </c>
      <c r="G2648" s="142">
        <f t="shared" si="436"/>
        <v>56</v>
      </c>
      <c r="H2648" s="142" t="str">
        <f>VLOOKUP(D2648,Empresas!$D$6:$L$92,7,0)</f>
        <v>Mensual</v>
      </c>
      <c r="I2648" s="141" t="str">
        <f>VLOOKUP(VLOOKUP(D2648&amp;"|"&amp;B2648,Empresas!$I$7:$CB$92,G2648,0),Tablas!$A$8:$B$10,2,0)</f>
        <v>No aplica</v>
      </c>
      <c r="J2648" s="78"/>
      <c r="K2648" s="78"/>
      <c r="L2648" s="78"/>
      <c r="M2648" s="78"/>
      <c r="N2648" s="78"/>
      <c r="O2648" s="78"/>
      <c r="P2648" s="78"/>
      <c r="Q2648" s="78"/>
      <c r="R2648" s="78"/>
      <c r="S2648" s="78"/>
      <c r="T2648" s="78"/>
      <c r="U2648" s="78"/>
      <c r="V2648" s="78" t="str">
        <f>VLOOKUP(D2648,Empresas!$D$7:$CF$91,81,0)</f>
        <v>A</v>
      </c>
      <c r="W2648" s="78" t="str">
        <f>VLOOKUP(D2648,Empresas!$D$7:$M$91,10,0)</f>
        <v>General</v>
      </c>
      <c r="X2648" s="69" t="str">
        <f t="shared" si="430"/>
        <v>SI</v>
      </c>
      <c r="Y2648" s="153" t="str">
        <f t="shared" si="431"/>
        <v>No aplica</v>
      </c>
      <c r="Z2648" s="147">
        <f>IF(Y2648="No aplica",0,IF(I2648="no",0,IF(I2648="No aplica",0,IF(I2648="Si",1,IF(I2648="Fisico",1,IF(I2648="Electronico",2,VLOOKUP(C2648&amp;"|"&amp;B2648&amp;"|"&amp;D2648,Empresas!$C$6:$CC$92,G2648+6+1,0)))))))</f>
        <v>0</v>
      </c>
      <c r="AA2648" s="147">
        <f>IF(AND($I2648="Si",J2648=1),1,IF(AND($I2648="Fisico",J2648=1),1,IF(AND(J2648=1,$I2648="Electronico"),2,IF(J2648=1,VLOOKUP($C2648&amp;"|"&amp;$B2648&amp;"|"&amp;$D2648,Empresas!$C$6:$CC$92,$G2648+6+1,0),0))))</f>
        <v>0</v>
      </c>
      <c r="AB2648" s="147">
        <f>IF(AND($I2648="Si",K2648=1),1,IF(AND($I2648="Fisico",K2648=1),1,IF(AND(K2648=1,$I2648="Electronico"),2,IF(K2648=1,VLOOKUP($C2648&amp;"|"&amp;$B2648&amp;"|"&amp;$D2648,Empresas!$C$6:$CC$92,$G2648+6+1,0),0))))</f>
        <v>0</v>
      </c>
      <c r="AC2648" s="147">
        <f>IF(AND($I2648="Si",L2648=1),1,IF(AND($I2648="Fisico",L2648=1),1,IF(AND(L2648=1,$I2648="Electronico"),2,IF(L2648=1,VLOOKUP($C2648&amp;"|"&amp;$B2648&amp;"|"&amp;$D2648,Empresas!$C$6:$CC$92,$G2648+6+1,0),0))))</f>
        <v>0</v>
      </c>
      <c r="AD2648" s="147">
        <f>IF(AND($I2648="Si",M2648=1),1,IF(AND($I2648="Fisico",M2648=1),1,IF(AND(M2648=1,$I2648="Electronico"),2,IF(M2648=1,VLOOKUP($C2648&amp;"|"&amp;$B2648&amp;"|"&amp;$D2648,Empresas!$C$6:$CC$92,$G2648+6+1,0),0))))</f>
        <v>0</v>
      </c>
      <c r="AE2648" s="147">
        <f>IF(AND($I2648="Si",N2648=1),1,IF(AND($I2648="Fisico",N2648=1),1,IF(AND(N2648=1,$I2648="Electronico"),2,IF(N2648=1,VLOOKUP($C2648&amp;"|"&amp;$B2648&amp;"|"&amp;$D2648,Empresas!$C$6:$CC$92,$G2648+6+1,0),0))))</f>
        <v>0</v>
      </c>
      <c r="AF2648" s="147">
        <f>IF(AND($I2648="Si",O2648=1),1,IF(AND($I2648="Fisico",O2648=1),1,IF(AND(O2648=1,$I2648="Electronico"),2,IF(O2648=1,VLOOKUP($C2648&amp;"|"&amp;$B2648&amp;"|"&amp;$D2648,Empresas!$C$6:$CC$92,$G2648+6+1,0),0))))</f>
        <v>0</v>
      </c>
      <c r="AG2648" s="147">
        <f>IF(AND($I2648="Si",P2648=1),1,IF(AND($I2648="Fisico",P2648=1),1,IF(AND(P2648=1,$I2648="Electronico"),2,IF(P2648=1,VLOOKUP($C2648&amp;"|"&amp;$B2648&amp;"|"&amp;$D2648,Empresas!$C$6:$CC$92,$G2648+6+1,0),0))))</f>
        <v>0</v>
      </c>
      <c r="AH2648" s="147">
        <f>IF(AND($I2648="Si",Q2648=1),1,IF(AND($I2648="Fisico",Q2648=1),1,IF(AND(Q2648=1,$I2648="Electronico"),2,IF(Q2648=1,VLOOKUP($C2648&amp;"|"&amp;$B2648&amp;"|"&amp;$D2648,Empresas!$C$6:$CC$92,$G2648+6+1,0),0))))</f>
        <v>0</v>
      </c>
      <c r="AI2648" s="147">
        <f>IF(AND($I2648="Si",R2648=1),1,IF(AND($I2648="Fisico",R2648=1),1,IF(AND(R2648=1,$I2648="Electronico"),2,IF(R2648=1,VLOOKUP($C2648&amp;"|"&amp;$B2648&amp;"|"&amp;$D2648,Empresas!$C$6:$CC$92,$G2648+6+1,0),0))))</f>
        <v>0</v>
      </c>
      <c r="AJ2648" s="147">
        <f>IF(AND($I2648="Si",S2648=1),1,IF(AND($I2648="Fisico",S2648=1),1,IF(AND(S2648=1,$I2648="Electronico"),2,IF(S2648=1,VLOOKUP($C2648&amp;"|"&amp;$B2648&amp;"|"&amp;$D2648,Empresas!$C$6:$CC$92,$G2648+6+1,0),0))))</f>
        <v>0</v>
      </c>
      <c r="AK2648" s="147">
        <f>IF(AND($I2648="Si",T2648=1),1,IF(AND($I2648="Fisico",T2648=1),1,IF(AND(T2648=1,$I2648="Electronico"),2,IF(T2648=1,VLOOKUP($C2648&amp;"|"&amp;$B2648&amp;"|"&amp;$D2648,Empresas!$C$6:$CC$92,$G2648+6+1,0),0))))</f>
        <v>0</v>
      </c>
      <c r="AL2648" s="147">
        <f>IF(AND($I2648="Si",U2648=1),1,IF(AND($I2648="Fisico",U2648=1),1,IF(AND(U2648=1,$I2648="Electronico"),2,IF(U2648=1,VLOOKUP($C2648&amp;"|"&amp;$B2648&amp;"|"&amp;$D2648,Empresas!$C$6:$CC$92,$G2648+6+1,0),0))))</f>
        <v>0</v>
      </c>
      <c r="AM2648" s="149">
        <f t="shared" si="432"/>
        <v>0</v>
      </c>
      <c r="AN2648" s="149">
        <f t="shared" si="433"/>
        <v>0</v>
      </c>
      <c r="AO2648" s="152">
        <f t="shared" si="434"/>
        <v>0</v>
      </c>
    </row>
    <row r="2649" spans="1:41" x14ac:dyDescent="0.25">
      <c r="A2649" s="140" t="str">
        <f>VLOOKUP(D2649,Empresas!$D$7:$F$91,3,0)</f>
        <v>Gerencia</v>
      </c>
      <c r="B2649" s="141" t="str">
        <f>VLOOKUP(D2649,Empresas!$D$7:$G$91,4,0)</f>
        <v>Yeleydi</v>
      </c>
      <c r="C2649" s="141" t="s">
        <v>544</v>
      </c>
      <c r="D2649" s="141" t="s">
        <v>498</v>
      </c>
      <c r="E2649" s="141" t="str">
        <f>VLOOKUP(D2649,Empresas!$D$7:$E$92,2,0)</f>
        <v>PERÚ DATA CONSULT E.I.R.L.</v>
      </c>
      <c r="F2649" s="141" t="s">
        <v>179</v>
      </c>
      <c r="G2649" s="142">
        <f t="shared" si="436"/>
        <v>57</v>
      </c>
      <c r="H2649" s="142" t="str">
        <f>VLOOKUP(D2649,Empresas!$D$6:$L$92,7,0)</f>
        <v>Mensual</v>
      </c>
      <c r="I2649" s="141" t="str">
        <f>VLOOKUP(VLOOKUP(D2649&amp;"|"&amp;B2649,Empresas!$I$7:$CB$92,G2649,0),Tablas!$A$8:$B$10,2,0)</f>
        <v>No aplica</v>
      </c>
      <c r="J2649" s="78"/>
      <c r="K2649" s="78"/>
      <c r="L2649" s="78"/>
      <c r="M2649" s="78"/>
      <c r="N2649" s="78"/>
      <c r="O2649" s="78"/>
      <c r="P2649" s="78"/>
      <c r="Q2649" s="78"/>
      <c r="R2649" s="78"/>
      <c r="S2649" s="78"/>
      <c r="T2649" s="78"/>
      <c r="U2649" s="78"/>
      <c r="V2649" s="78" t="str">
        <f>VLOOKUP(D2649,Empresas!$D$7:$CF$91,81,0)</f>
        <v>A</v>
      </c>
      <c r="W2649" s="78" t="str">
        <f>VLOOKUP(D2649,Empresas!$D$7:$M$91,10,0)</f>
        <v>General</v>
      </c>
      <c r="X2649" s="69" t="str">
        <f t="shared" si="430"/>
        <v>NO</v>
      </c>
      <c r="Y2649" s="153" t="str">
        <f t="shared" si="431"/>
        <v>No aplica</v>
      </c>
      <c r="Z2649" s="147">
        <f>IF(Y2649="No aplica",0,IF(I2649="no",0,IF(I2649="No aplica",0,IF(I2649="Si",1,IF(I2649="Fisico",1,IF(I2649="Electronico",2,VLOOKUP(C2649&amp;"|"&amp;B2649&amp;"|"&amp;D2649,Empresas!$C$6:$CC$92,G2649+6+1,0)))))))</f>
        <v>0</v>
      </c>
      <c r="AA2649" s="147">
        <f>IF(AND($I2649="Si",J2649=1),1,IF(AND($I2649="Fisico",J2649=1),1,IF(AND(J2649=1,$I2649="Electronico"),2,IF(J2649=1,VLOOKUP($C2649&amp;"|"&amp;$B2649&amp;"|"&amp;$D2649,Empresas!$C$6:$CC$92,$G2649+6+1,0),0))))</f>
        <v>0</v>
      </c>
      <c r="AB2649" s="147">
        <f>IF(AND($I2649="Si",K2649=1),1,IF(AND($I2649="Fisico",K2649=1),1,IF(AND(K2649=1,$I2649="Electronico"),2,IF(K2649=1,VLOOKUP($C2649&amp;"|"&amp;$B2649&amp;"|"&amp;$D2649,Empresas!$C$6:$CC$92,$G2649+6+1,0),0))))</f>
        <v>0</v>
      </c>
      <c r="AC2649" s="147">
        <f>IF(AND($I2649="Si",L2649=1),1,IF(AND($I2649="Fisico",L2649=1),1,IF(AND(L2649=1,$I2649="Electronico"),2,IF(L2649=1,VLOOKUP($C2649&amp;"|"&amp;$B2649&amp;"|"&amp;$D2649,Empresas!$C$6:$CC$92,$G2649+6+1,0),0))))</f>
        <v>0</v>
      </c>
      <c r="AD2649" s="147">
        <f>IF(AND($I2649="Si",M2649=1),1,IF(AND($I2649="Fisico",M2649=1),1,IF(AND(M2649=1,$I2649="Electronico"),2,IF(M2649=1,VLOOKUP($C2649&amp;"|"&amp;$B2649&amp;"|"&amp;$D2649,Empresas!$C$6:$CC$92,$G2649+6+1,0),0))))</f>
        <v>0</v>
      </c>
      <c r="AE2649" s="147">
        <f>IF(AND($I2649="Si",N2649=1),1,IF(AND($I2649="Fisico",N2649=1),1,IF(AND(N2649=1,$I2649="Electronico"),2,IF(N2649=1,VLOOKUP($C2649&amp;"|"&amp;$B2649&amp;"|"&amp;$D2649,Empresas!$C$6:$CC$92,$G2649+6+1,0),0))))</f>
        <v>0</v>
      </c>
      <c r="AF2649" s="147">
        <f>IF(AND($I2649="Si",O2649=1),1,IF(AND($I2649="Fisico",O2649=1),1,IF(AND(O2649=1,$I2649="Electronico"),2,IF(O2649=1,VLOOKUP($C2649&amp;"|"&amp;$B2649&amp;"|"&amp;$D2649,Empresas!$C$6:$CC$92,$G2649+6+1,0),0))))</f>
        <v>0</v>
      </c>
      <c r="AG2649" s="147">
        <f>IF(AND($I2649="Si",P2649=1),1,IF(AND($I2649="Fisico",P2649=1),1,IF(AND(P2649=1,$I2649="Electronico"),2,IF(P2649=1,VLOOKUP($C2649&amp;"|"&amp;$B2649&amp;"|"&amp;$D2649,Empresas!$C$6:$CC$92,$G2649+6+1,0),0))))</f>
        <v>0</v>
      </c>
      <c r="AH2649" s="147">
        <f>IF(AND($I2649="Si",Q2649=1),1,IF(AND($I2649="Fisico",Q2649=1),1,IF(AND(Q2649=1,$I2649="Electronico"),2,IF(Q2649=1,VLOOKUP($C2649&amp;"|"&amp;$B2649&amp;"|"&amp;$D2649,Empresas!$C$6:$CC$92,$G2649+6+1,0),0))))</f>
        <v>0</v>
      </c>
      <c r="AI2649" s="147">
        <f>IF(AND($I2649="Si",R2649=1),1,IF(AND($I2649="Fisico",R2649=1),1,IF(AND(R2649=1,$I2649="Electronico"),2,IF(R2649=1,VLOOKUP($C2649&amp;"|"&amp;$B2649&amp;"|"&amp;$D2649,Empresas!$C$6:$CC$92,$G2649+6+1,0),0))))</f>
        <v>0</v>
      </c>
      <c r="AJ2649" s="147">
        <f>IF(AND($I2649="Si",S2649=1),1,IF(AND($I2649="Fisico",S2649=1),1,IF(AND(S2649=1,$I2649="Electronico"),2,IF(S2649=1,VLOOKUP($C2649&amp;"|"&amp;$B2649&amp;"|"&amp;$D2649,Empresas!$C$6:$CC$92,$G2649+6+1,0),0))))</f>
        <v>0</v>
      </c>
      <c r="AK2649" s="147">
        <f>IF(AND($I2649="Si",T2649=1),1,IF(AND($I2649="Fisico",T2649=1),1,IF(AND(T2649=1,$I2649="Electronico"),2,IF(T2649=1,VLOOKUP($C2649&amp;"|"&amp;$B2649&amp;"|"&amp;$D2649,Empresas!$C$6:$CC$92,$G2649+6+1,0),0))))</f>
        <v>0</v>
      </c>
      <c r="AL2649" s="147">
        <f>IF(AND($I2649="Si",U2649=1),1,IF(AND($I2649="Fisico",U2649=1),1,IF(AND(U2649=1,$I2649="Electronico"),2,IF(U2649=1,VLOOKUP($C2649&amp;"|"&amp;$B2649&amp;"|"&amp;$D2649,Empresas!$C$6:$CC$92,$G2649+6+1,0),0))))</f>
        <v>0</v>
      </c>
      <c r="AM2649" s="149">
        <f t="shared" si="432"/>
        <v>0</v>
      </c>
      <c r="AN2649" s="149">
        <f t="shared" si="433"/>
        <v>0</v>
      </c>
      <c r="AO2649" s="152">
        <f t="shared" si="434"/>
        <v>0</v>
      </c>
    </row>
    <row r="2650" spans="1:41" x14ac:dyDescent="0.25">
      <c r="A2650" s="140" t="str">
        <f>VLOOKUP(D2650,Empresas!$D$7:$F$91,3,0)</f>
        <v>Gerencia</v>
      </c>
      <c r="B2650" s="141" t="str">
        <f>VLOOKUP(D2650,Empresas!$D$7:$G$91,4,0)</f>
        <v>Yeleydi</v>
      </c>
      <c r="C2650" s="141" t="s">
        <v>544</v>
      </c>
      <c r="D2650" s="141" t="s">
        <v>498</v>
      </c>
      <c r="E2650" s="141" t="str">
        <f>VLOOKUP(D2650,Empresas!$D$7:$E$92,2,0)</f>
        <v>PERÚ DATA CONSULT E.I.R.L.</v>
      </c>
      <c r="F2650" s="141" t="s">
        <v>180</v>
      </c>
      <c r="G2650" s="142">
        <f t="shared" si="436"/>
        <v>58</v>
      </c>
      <c r="H2650" s="142" t="str">
        <f>VLOOKUP(D2650,Empresas!$D$6:$L$92,7,0)</f>
        <v>Mensual</v>
      </c>
      <c r="I2650" s="141" t="str">
        <f>VLOOKUP(VLOOKUP(D2650&amp;"|"&amp;B2650,Empresas!$I$7:$CB$92,G2650,0),Tablas!$A$8:$B$10,2,0)</f>
        <v>No aplica</v>
      </c>
      <c r="J2650" s="78"/>
      <c r="K2650" s="78"/>
      <c r="L2650" s="78"/>
      <c r="M2650" s="78"/>
      <c r="N2650" s="78"/>
      <c r="O2650" s="78"/>
      <c r="P2650" s="78"/>
      <c r="Q2650" s="78"/>
      <c r="R2650" s="78"/>
      <c r="S2650" s="78"/>
      <c r="T2650" s="78"/>
      <c r="U2650" s="78"/>
      <c r="V2650" s="78" t="str">
        <f>VLOOKUP(D2650,Empresas!$D$7:$CF$91,81,0)</f>
        <v>A</v>
      </c>
      <c r="W2650" s="78" t="str">
        <f>VLOOKUP(D2650,Empresas!$D$7:$M$91,10,0)</f>
        <v>General</v>
      </c>
      <c r="X2650" s="69" t="str">
        <f t="shared" si="430"/>
        <v>NO</v>
      </c>
      <c r="Y2650" s="153" t="str">
        <f t="shared" si="431"/>
        <v>No aplica</v>
      </c>
      <c r="Z2650" s="147">
        <f>IF(Y2650="No aplica",0,IF(I2650="no",0,IF(I2650="No aplica",0,IF(I2650="Si",1,IF(I2650="Fisico",1,IF(I2650="Electronico",2,VLOOKUP(C2650&amp;"|"&amp;B2650&amp;"|"&amp;D2650,Empresas!$C$6:$CC$92,G2650+6+1,0)))))))</f>
        <v>0</v>
      </c>
      <c r="AA2650" s="147">
        <f>IF(AND($I2650="Si",J2650=1),1,IF(AND($I2650="Fisico",J2650=1),1,IF(AND(J2650=1,$I2650="Electronico"),2,IF(J2650=1,VLOOKUP($C2650&amp;"|"&amp;$B2650&amp;"|"&amp;$D2650,Empresas!$C$6:$CC$92,$G2650+6+1,0),0))))</f>
        <v>0</v>
      </c>
      <c r="AB2650" s="147">
        <f>IF(AND($I2650="Si",K2650=1),1,IF(AND($I2650="Fisico",K2650=1),1,IF(AND(K2650=1,$I2650="Electronico"),2,IF(K2650=1,VLOOKUP($C2650&amp;"|"&amp;$B2650&amp;"|"&amp;$D2650,Empresas!$C$6:$CC$92,$G2650+6+1,0),0))))</f>
        <v>0</v>
      </c>
      <c r="AC2650" s="147">
        <f>IF(AND($I2650="Si",L2650=1),1,IF(AND($I2650="Fisico",L2650=1),1,IF(AND(L2650=1,$I2650="Electronico"),2,IF(L2650=1,VLOOKUP($C2650&amp;"|"&amp;$B2650&amp;"|"&amp;$D2650,Empresas!$C$6:$CC$92,$G2650+6+1,0),0))))</f>
        <v>0</v>
      </c>
      <c r="AD2650" s="147">
        <f>IF(AND($I2650="Si",M2650=1),1,IF(AND($I2650="Fisico",M2650=1),1,IF(AND(M2650=1,$I2650="Electronico"),2,IF(M2650=1,VLOOKUP($C2650&amp;"|"&amp;$B2650&amp;"|"&amp;$D2650,Empresas!$C$6:$CC$92,$G2650+6+1,0),0))))</f>
        <v>0</v>
      </c>
      <c r="AE2650" s="147">
        <f>IF(AND($I2650="Si",N2650=1),1,IF(AND($I2650="Fisico",N2650=1),1,IF(AND(N2650=1,$I2650="Electronico"),2,IF(N2650=1,VLOOKUP($C2650&amp;"|"&amp;$B2650&amp;"|"&amp;$D2650,Empresas!$C$6:$CC$92,$G2650+6+1,0),0))))</f>
        <v>0</v>
      </c>
      <c r="AF2650" s="147">
        <f>IF(AND($I2650="Si",O2650=1),1,IF(AND($I2650="Fisico",O2650=1),1,IF(AND(O2650=1,$I2650="Electronico"),2,IF(O2650=1,VLOOKUP($C2650&amp;"|"&amp;$B2650&amp;"|"&amp;$D2650,Empresas!$C$6:$CC$92,$G2650+6+1,0),0))))</f>
        <v>0</v>
      </c>
      <c r="AG2650" s="147">
        <f>IF(AND($I2650="Si",P2650=1),1,IF(AND($I2650="Fisico",P2650=1),1,IF(AND(P2650=1,$I2650="Electronico"),2,IF(P2650=1,VLOOKUP($C2650&amp;"|"&amp;$B2650&amp;"|"&amp;$D2650,Empresas!$C$6:$CC$92,$G2650+6+1,0),0))))</f>
        <v>0</v>
      </c>
      <c r="AH2650" s="147">
        <f>IF(AND($I2650="Si",Q2650=1),1,IF(AND($I2650="Fisico",Q2650=1),1,IF(AND(Q2650=1,$I2650="Electronico"),2,IF(Q2650=1,VLOOKUP($C2650&amp;"|"&amp;$B2650&amp;"|"&amp;$D2650,Empresas!$C$6:$CC$92,$G2650+6+1,0),0))))</f>
        <v>0</v>
      </c>
      <c r="AI2650" s="147">
        <f>IF(AND($I2650="Si",R2650=1),1,IF(AND($I2650="Fisico",R2650=1),1,IF(AND(R2650=1,$I2650="Electronico"),2,IF(R2650=1,VLOOKUP($C2650&amp;"|"&amp;$B2650&amp;"|"&amp;$D2650,Empresas!$C$6:$CC$92,$G2650+6+1,0),0))))</f>
        <v>0</v>
      </c>
      <c r="AJ2650" s="147">
        <f>IF(AND($I2650="Si",S2650=1),1,IF(AND($I2650="Fisico",S2650=1),1,IF(AND(S2650=1,$I2650="Electronico"),2,IF(S2650=1,VLOOKUP($C2650&amp;"|"&amp;$B2650&amp;"|"&amp;$D2650,Empresas!$C$6:$CC$92,$G2650+6+1,0),0))))</f>
        <v>0</v>
      </c>
      <c r="AK2650" s="147">
        <f>IF(AND($I2650="Si",T2650=1),1,IF(AND($I2650="Fisico",T2650=1),1,IF(AND(T2650=1,$I2650="Electronico"),2,IF(T2650=1,VLOOKUP($C2650&amp;"|"&amp;$B2650&amp;"|"&amp;$D2650,Empresas!$C$6:$CC$92,$G2650+6+1,0),0))))</f>
        <v>0</v>
      </c>
      <c r="AL2650" s="147">
        <f>IF(AND($I2650="Si",U2650=1),1,IF(AND($I2650="Fisico",U2650=1),1,IF(AND(U2650=1,$I2650="Electronico"),2,IF(U2650=1,VLOOKUP($C2650&amp;"|"&amp;$B2650&amp;"|"&amp;$D2650,Empresas!$C$6:$CC$92,$G2650+6+1,0),0))))</f>
        <v>0</v>
      </c>
      <c r="AM2650" s="149">
        <f t="shared" si="432"/>
        <v>0</v>
      </c>
      <c r="AN2650" s="149">
        <f t="shared" si="433"/>
        <v>0</v>
      </c>
      <c r="AO2650" s="152">
        <f t="shared" si="434"/>
        <v>0</v>
      </c>
    </row>
    <row r="2651" spans="1:41" x14ac:dyDescent="0.25">
      <c r="A2651" s="140" t="str">
        <f>VLOOKUP(D2651,Empresas!$D$7:$F$91,3,0)</f>
        <v>Gerencia</v>
      </c>
      <c r="B2651" s="141" t="str">
        <f>VLOOKUP(D2651,Empresas!$D$7:$G$91,4,0)</f>
        <v>Yeleydi</v>
      </c>
      <c r="C2651" s="141" t="s">
        <v>544</v>
      </c>
      <c r="D2651" s="141" t="s">
        <v>498</v>
      </c>
      <c r="E2651" s="141" t="str">
        <f>VLOOKUP(D2651,Empresas!$D$7:$E$92,2,0)</f>
        <v>PERÚ DATA CONSULT E.I.R.L.</v>
      </c>
      <c r="F2651" s="141" t="s">
        <v>181</v>
      </c>
      <c r="G2651" s="142">
        <f t="shared" si="436"/>
        <v>59</v>
      </c>
      <c r="H2651" s="142" t="str">
        <f>VLOOKUP(D2651,Empresas!$D$6:$L$92,7,0)</f>
        <v>Mensual</v>
      </c>
      <c r="I2651" s="141" t="str">
        <f>VLOOKUP(VLOOKUP(D2651&amp;"|"&amp;B2651,Empresas!$I$7:$CB$92,G2651,0),Tablas!$A$8:$B$10,2,0)</f>
        <v>Fisico</v>
      </c>
      <c r="J2651" s="78">
        <v>2</v>
      </c>
      <c r="K2651" s="78">
        <v>2</v>
      </c>
      <c r="L2651" s="78">
        <v>2</v>
      </c>
      <c r="M2651" s="78">
        <v>2</v>
      </c>
      <c r="N2651" s="78">
        <v>2</v>
      </c>
      <c r="O2651" s="78">
        <v>2</v>
      </c>
      <c r="P2651" s="78">
        <v>2</v>
      </c>
      <c r="Q2651" s="78">
        <v>2</v>
      </c>
      <c r="R2651" s="78"/>
      <c r="S2651" s="78"/>
      <c r="T2651" s="78"/>
      <c r="U2651" s="78"/>
      <c r="V2651" s="78" t="str">
        <f>VLOOKUP(D2651,Empresas!$D$7:$CF$91,81,0)</f>
        <v>A</v>
      </c>
      <c r="W2651" s="78" t="str">
        <f>VLOOKUP(D2651,Empresas!$D$7:$M$91,10,0)</f>
        <v>General</v>
      </c>
      <c r="X2651" s="69" t="str">
        <f t="shared" si="430"/>
        <v>NO</v>
      </c>
      <c r="Y2651" s="153" t="str">
        <f t="shared" si="431"/>
        <v>Si aplica</v>
      </c>
      <c r="Z2651" s="147">
        <f>IF(Y2651="No aplica",0,IF(I2651="no",0,IF(I2651="No aplica",0,IF(I2651="Si",1,IF(I2651="Fisico",1,IF(I2651="Electronico",2,VLOOKUP(C2651&amp;"|"&amp;B2651&amp;"|"&amp;D2651,Empresas!$C$6:$CC$92,G2651+6+1,0)))))))</f>
        <v>1</v>
      </c>
      <c r="AA2651" s="147">
        <f>IF(AND($I2651="Si",J2651=1),1,IF(AND($I2651="Fisico",J2651=1),1,IF(AND(J2651=1,$I2651="Electronico"),2,IF(J2651=1,VLOOKUP($C2651&amp;"|"&amp;$B2651&amp;"|"&amp;$D2651,Empresas!$C$6:$CC$92,$G2651+6+1,0),0))))</f>
        <v>0</v>
      </c>
      <c r="AB2651" s="147">
        <f>IF(AND($I2651="Si",K2651=1),1,IF(AND($I2651="Fisico",K2651=1),1,IF(AND(K2651=1,$I2651="Electronico"),2,IF(K2651=1,VLOOKUP($C2651&amp;"|"&amp;$B2651&amp;"|"&amp;$D2651,Empresas!$C$6:$CC$92,$G2651+6+1,0),0))))</f>
        <v>0</v>
      </c>
      <c r="AC2651" s="147">
        <f>IF(AND($I2651="Si",L2651=1),1,IF(AND($I2651="Fisico",L2651=1),1,IF(AND(L2651=1,$I2651="Electronico"),2,IF(L2651=1,VLOOKUP($C2651&amp;"|"&amp;$B2651&amp;"|"&amp;$D2651,Empresas!$C$6:$CC$92,$G2651+6+1,0),0))))</f>
        <v>0</v>
      </c>
      <c r="AD2651" s="147">
        <f>IF(AND($I2651="Si",M2651=1),1,IF(AND($I2651="Fisico",M2651=1),1,IF(AND(M2651=1,$I2651="Electronico"),2,IF(M2651=1,VLOOKUP($C2651&amp;"|"&amp;$B2651&amp;"|"&amp;$D2651,Empresas!$C$6:$CC$92,$G2651+6+1,0),0))))</f>
        <v>0</v>
      </c>
      <c r="AE2651" s="147">
        <f>IF(AND($I2651="Si",N2651=1),1,IF(AND($I2651="Fisico",N2651=1),1,IF(AND(N2651=1,$I2651="Electronico"),2,IF(N2651=1,VLOOKUP($C2651&amp;"|"&amp;$B2651&amp;"|"&amp;$D2651,Empresas!$C$6:$CC$92,$G2651+6+1,0),0))))</f>
        <v>0</v>
      </c>
      <c r="AF2651" s="147">
        <f>IF(AND($I2651="Si",O2651=1),1,IF(AND($I2651="Fisico",O2651=1),1,IF(AND(O2651=1,$I2651="Electronico"),2,IF(O2651=1,VLOOKUP($C2651&amp;"|"&amp;$B2651&amp;"|"&amp;$D2651,Empresas!$C$6:$CC$92,$G2651+6+1,0),0))))</f>
        <v>0</v>
      </c>
      <c r="AG2651" s="147">
        <f>IF(AND($I2651="Si",P2651=1),1,IF(AND($I2651="Fisico",P2651=1),1,IF(AND(P2651=1,$I2651="Electronico"),2,IF(P2651=1,VLOOKUP($C2651&amp;"|"&amp;$B2651&amp;"|"&amp;$D2651,Empresas!$C$6:$CC$92,$G2651+6+1,0),0))))</f>
        <v>0</v>
      </c>
      <c r="AH2651" s="147">
        <f>IF(AND($I2651="Si",Q2651=1),1,IF(AND($I2651="Fisico",Q2651=1),1,IF(AND(Q2651=1,$I2651="Electronico"),2,IF(Q2651=1,VLOOKUP($C2651&amp;"|"&amp;$B2651&amp;"|"&amp;$D2651,Empresas!$C$6:$CC$92,$G2651+6+1,0),0))))</f>
        <v>0</v>
      </c>
      <c r="AI2651" s="147">
        <f>IF(AND($I2651="Si",R2651=1),1,IF(AND($I2651="Fisico",R2651=1),1,IF(AND(R2651=1,$I2651="Electronico"),2,IF(R2651=1,VLOOKUP($C2651&amp;"|"&amp;$B2651&amp;"|"&amp;$D2651,Empresas!$C$6:$CC$92,$G2651+6+1,0),0))))</f>
        <v>0</v>
      </c>
      <c r="AJ2651" s="147">
        <f>IF(AND($I2651="Si",S2651=1),1,IF(AND($I2651="Fisico",S2651=1),1,IF(AND(S2651=1,$I2651="Electronico"),2,IF(S2651=1,VLOOKUP($C2651&amp;"|"&amp;$B2651&amp;"|"&amp;$D2651,Empresas!$C$6:$CC$92,$G2651+6+1,0),0))))</f>
        <v>0</v>
      </c>
      <c r="AK2651" s="147">
        <f>IF(AND($I2651="Si",T2651=1),1,IF(AND($I2651="Fisico",T2651=1),1,IF(AND(T2651=1,$I2651="Electronico"),2,IF(T2651=1,VLOOKUP($C2651&amp;"|"&amp;$B2651&amp;"|"&amp;$D2651,Empresas!$C$6:$CC$92,$G2651+6+1,0),0))))</f>
        <v>0</v>
      </c>
      <c r="AL2651" s="147">
        <f>IF(AND($I2651="Si",U2651=1),1,IF(AND($I2651="Fisico",U2651=1),1,IF(AND(U2651=1,$I2651="Electronico"),2,IF(U2651=1,VLOOKUP($C2651&amp;"|"&amp;$B2651&amp;"|"&amp;$D2651,Empresas!$C$6:$CC$92,$G2651+6+1,0),0))))</f>
        <v>0</v>
      </c>
      <c r="AM2651" s="149">
        <f t="shared" si="432"/>
        <v>0</v>
      </c>
      <c r="AN2651" s="149">
        <f t="shared" si="433"/>
        <v>8</v>
      </c>
      <c r="AO2651" s="152">
        <f t="shared" si="434"/>
        <v>0</v>
      </c>
    </row>
    <row r="2652" spans="1:41" x14ac:dyDescent="0.25">
      <c r="A2652" s="140" t="str">
        <f>VLOOKUP(D2652,Empresas!$D$7:$F$91,3,0)</f>
        <v>Gerencia</v>
      </c>
      <c r="B2652" s="141" t="str">
        <f>VLOOKUP(D2652,Empresas!$D$7:$G$91,4,0)</f>
        <v>Yeleydi</v>
      </c>
      <c r="C2652" s="141" t="s">
        <v>544</v>
      </c>
      <c r="D2652" s="141" t="s">
        <v>498</v>
      </c>
      <c r="E2652" s="141" t="str">
        <f>VLOOKUP(D2652,Empresas!$D$7:$E$92,2,0)</f>
        <v>PERÚ DATA CONSULT E.I.R.L.</v>
      </c>
      <c r="F2652" s="141" t="s">
        <v>182</v>
      </c>
      <c r="G2652" s="142">
        <f t="shared" si="436"/>
        <v>60</v>
      </c>
      <c r="H2652" s="142" t="str">
        <f>VLOOKUP(D2652,Empresas!$D$6:$L$92,7,0)</f>
        <v>Mensual</v>
      </c>
      <c r="I2652" s="141" t="str">
        <f>VLOOKUP(VLOOKUP(D2652&amp;"|"&amp;B2652,Empresas!$I$7:$CB$92,G2652,0),Tablas!$A$8:$B$10,2,0)</f>
        <v>Fisico</v>
      </c>
      <c r="J2652" s="78">
        <v>2</v>
      </c>
      <c r="K2652" s="78">
        <v>2</v>
      </c>
      <c r="L2652" s="78">
        <v>2</v>
      </c>
      <c r="M2652" s="78">
        <v>2</v>
      </c>
      <c r="N2652" s="78">
        <v>2</v>
      </c>
      <c r="O2652" s="78">
        <v>2</v>
      </c>
      <c r="P2652" s="78">
        <v>2</v>
      </c>
      <c r="Q2652" s="78">
        <v>2</v>
      </c>
      <c r="R2652" s="78"/>
      <c r="S2652" s="78"/>
      <c r="T2652" s="78"/>
      <c r="U2652" s="78"/>
      <c r="V2652" s="78" t="str">
        <f>VLOOKUP(D2652,Empresas!$D$7:$CF$91,81,0)</f>
        <v>A</v>
      </c>
      <c r="W2652" s="78" t="str">
        <f>VLOOKUP(D2652,Empresas!$D$7:$M$91,10,0)</f>
        <v>General</v>
      </c>
      <c r="X2652" s="69" t="str">
        <f t="shared" si="430"/>
        <v>NO</v>
      </c>
      <c r="Y2652" s="153" t="str">
        <f t="shared" si="431"/>
        <v>Si aplica</v>
      </c>
      <c r="Z2652" s="147">
        <f>IF(Y2652="No aplica",0,IF(I2652="no",0,IF(I2652="No aplica",0,IF(I2652="Si",1,IF(I2652="Fisico",1,IF(I2652="Electronico",2,VLOOKUP(C2652&amp;"|"&amp;B2652&amp;"|"&amp;D2652,Empresas!$C$6:$CC$92,G2652+6+1,0)))))))</f>
        <v>1</v>
      </c>
      <c r="AA2652" s="147">
        <f>IF(AND($I2652="Si",J2652=1),1,IF(AND($I2652="Fisico",J2652=1),1,IF(AND(J2652=1,$I2652="Electronico"),2,IF(J2652=1,VLOOKUP($C2652&amp;"|"&amp;$B2652&amp;"|"&amp;$D2652,Empresas!$C$6:$CC$92,$G2652+6+1,0),0))))</f>
        <v>0</v>
      </c>
      <c r="AB2652" s="147">
        <f>IF(AND($I2652="Si",K2652=1),1,IF(AND($I2652="Fisico",K2652=1),1,IF(AND(K2652=1,$I2652="Electronico"),2,IF(K2652=1,VLOOKUP($C2652&amp;"|"&amp;$B2652&amp;"|"&amp;$D2652,Empresas!$C$6:$CC$92,$G2652+6+1,0),0))))</f>
        <v>0</v>
      </c>
      <c r="AC2652" s="147">
        <f>IF(AND($I2652="Si",L2652=1),1,IF(AND($I2652="Fisico",L2652=1),1,IF(AND(L2652=1,$I2652="Electronico"),2,IF(L2652=1,VLOOKUP($C2652&amp;"|"&amp;$B2652&amp;"|"&amp;$D2652,Empresas!$C$6:$CC$92,$G2652+6+1,0),0))))</f>
        <v>0</v>
      </c>
      <c r="AD2652" s="147">
        <f>IF(AND($I2652="Si",M2652=1),1,IF(AND($I2652="Fisico",M2652=1),1,IF(AND(M2652=1,$I2652="Electronico"),2,IF(M2652=1,VLOOKUP($C2652&amp;"|"&amp;$B2652&amp;"|"&amp;$D2652,Empresas!$C$6:$CC$92,$G2652+6+1,0),0))))</f>
        <v>0</v>
      </c>
      <c r="AE2652" s="147">
        <f>IF(AND($I2652="Si",N2652=1),1,IF(AND($I2652="Fisico",N2652=1),1,IF(AND(N2652=1,$I2652="Electronico"),2,IF(N2652=1,VLOOKUP($C2652&amp;"|"&amp;$B2652&amp;"|"&amp;$D2652,Empresas!$C$6:$CC$92,$G2652+6+1,0),0))))</f>
        <v>0</v>
      </c>
      <c r="AF2652" s="147">
        <f>IF(AND($I2652="Si",O2652=1),1,IF(AND($I2652="Fisico",O2652=1),1,IF(AND(O2652=1,$I2652="Electronico"),2,IF(O2652=1,VLOOKUP($C2652&amp;"|"&amp;$B2652&amp;"|"&amp;$D2652,Empresas!$C$6:$CC$92,$G2652+6+1,0),0))))</f>
        <v>0</v>
      </c>
      <c r="AG2652" s="147">
        <f>IF(AND($I2652="Si",P2652=1),1,IF(AND($I2652="Fisico",P2652=1),1,IF(AND(P2652=1,$I2652="Electronico"),2,IF(P2652=1,VLOOKUP($C2652&amp;"|"&amp;$B2652&amp;"|"&amp;$D2652,Empresas!$C$6:$CC$92,$G2652+6+1,0),0))))</f>
        <v>0</v>
      </c>
      <c r="AH2652" s="147">
        <f>IF(AND($I2652="Si",Q2652=1),1,IF(AND($I2652="Fisico",Q2652=1),1,IF(AND(Q2652=1,$I2652="Electronico"),2,IF(Q2652=1,VLOOKUP($C2652&amp;"|"&amp;$B2652&amp;"|"&amp;$D2652,Empresas!$C$6:$CC$92,$G2652+6+1,0),0))))</f>
        <v>0</v>
      </c>
      <c r="AI2652" s="147">
        <f>IF(AND($I2652="Si",R2652=1),1,IF(AND($I2652="Fisico",R2652=1),1,IF(AND(R2652=1,$I2652="Electronico"),2,IF(R2652=1,VLOOKUP($C2652&amp;"|"&amp;$B2652&amp;"|"&amp;$D2652,Empresas!$C$6:$CC$92,$G2652+6+1,0),0))))</f>
        <v>0</v>
      </c>
      <c r="AJ2652" s="147">
        <f>IF(AND($I2652="Si",S2652=1),1,IF(AND($I2652="Fisico",S2652=1),1,IF(AND(S2652=1,$I2652="Electronico"),2,IF(S2652=1,VLOOKUP($C2652&amp;"|"&amp;$B2652&amp;"|"&amp;$D2652,Empresas!$C$6:$CC$92,$G2652+6+1,0),0))))</f>
        <v>0</v>
      </c>
      <c r="AK2652" s="147">
        <f>IF(AND($I2652="Si",T2652=1),1,IF(AND($I2652="Fisico",T2652=1),1,IF(AND(T2652=1,$I2652="Electronico"),2,IF(T2652=1,VLOOKUP($C2652&amp;"|"&amp;$B2652&amp;"|"&amp;$D2652,Empresas!$C$6:$CC$92,$G2652+6+1,0),0))))</f>
        <v>0</v>
      </c>
      <c r="AL2652" s="147">
        <f>IF(AND($I2652="Si",U2652=1),1,IF(AND($I2652="Fisico",U2652=1),1,IF(AND(U2652=1,$I2652="Electronico"),2,IF(U2652=1,VLOOKUP($C2652&amp;"|"&amp;$B2652&amp;"|"&amp;$D2652,Empresas!$C$6:$CC$92,$G2652+6+1,0),0))))</f>
        <v>0</v>
      </c>
      <c r="AM2652" s="149">
        <f t="shared" si="432"/>
        <v>0</v>
      </c>
      <c r="AN2652" s="149">
        <f t="shared" si="433"/>
        <v>8</v>
      </c>
      <c r="AO2652" s="152">
        <f t="shared" si="434"/>
        <v>0</v>
      </c>
    </row>
    <row r="2653" spans="1:41" x14ac:dyDescent="0.25">
      <c r="A2653" s="143" t="str">
        <f>VLOOKUP(D2653,Empresas!$D$7:$F$91,3,0)</f>
        <v>Gerencia</v>
      </c>
      <c r="B2653" s="144" t="str">
        <f>VLOOKUP(D2653,Empresas!$D$7:$G$91,4,0)</f>
        <v>Yeleydi</v>
      </c>
      <c r="C2653" s="144" t="s">
        <v>544</v>
      </c>
      <c r="D2653" s="144" t="s">
        <v>498</v>
      </c>
      <c r="E2653" s="144" t="str">
        <f>VLOOKUP(D2653,Empresas!$D$7:$E$92,2,0)</f>
        <v>PERÚ DATA CONSULT E.I.R.L.</v>
      </c>
      <c r="F2653" s="144" t="s">
        <v>183</v>
      </c>
      <c r="G2653" s="145">
        <f>+Empresas!$BR$2</f>
        <v>62</v>
      </c>
      <c r="H2653" s="145" t="str">
        <f>VLOOKUP(D2653,Empresas!$D$6:$L$92,7,0)</f>
        <v>Mensual</v>
      </c>
      <c r="I2653" s="144" t="str">
        <f>VLOOKUP(VLOOKUP(D2653&amp;"|"&amp;B2653,Empresas!$I$7:$CB$92,G2653,0),Tablas!$A$13:$B$14,2,0)</f>
        <v>Si</v>
      </c>
      <c r="J2653" s="78">
        <v>1</v>
      </c>
      <c r="K2653" s="78">
        <v>1</v>
      </c>
      <c r="L2653" s="78">
        <v>1</v>
      </c>
      <c r="M2653" s="78">
        <v>1</v>
      </c>
      <c r="N2653" s="78">
        <v>1</v>
      </c>
      <c r="O2653" s="78">
        <v>1</v>
      </c>
      <c r="P2653" s="78">
        <v>1</v>
      </c>
      <c r="Q2653" s="78">
        <v>1</v>
      </c>
      <c r="R2653" s="78"/>
      <c r="S2653" s="78"/>
      <c r="T2653" s="78"/>
      <c r="U2653" s="78"/>
      <c r="V2653" s="78" t="str">
        <f>VLOOKUP(D2653,Empresas!$D$7:$CF$91,81,0)</f>
        <v>A</v>
      </c>
      <c r="W2653" s="78" t="str">
        <f>VLOOKUP(D2653,Empresas!$D$7:$M$91,10,0)</f>
        <v>General</v>
      </c>
      <c r="X2653" s="69" t="str">
        <f t="shared" si="430"/>
        <v>SI</v>
      </c>
      <c r="Y2653" s="153" t="str">
        <f t="shared" si="431"/>
        <v>Si aplica</v>
      </c>
      <c r="Z2653" s="147">
        <f>IF(Y2653="No aplica",0,IF(I2653="no",0,IF(I2653="No aplica",0,IF(I2653="Si",1,IF(I2653="Fisico",1,IF(I2653="Electronico",2,VLOOKUP(C2653&amp;"|"&amp;B2653&amp;"|"&amp;D2653,Empresas!$C$6:$CC$92,G2653+6+1,0)))))))</f>
        <v>1</v>
      </c>
      <c r="AA2653" s="147">
        <f>IF(AND($I2653="Si",J2653=1),1,IF(AND($I2653="Fisico",J2653=1),1,IF(AND(J2653=1,$I2653="Electronico"),2,IF(J2653=1,VLOOKUP($C2653&amp;"|"&amp;$B2653&amp;"|"&amp;$D2653,Empresas!$C$6:$CC$92,$G2653+6+1,0),0))))</f>
        <v>1</v>
      </c>
      <c r="AB2653" s="147">
        <f>IF(AND($I2653="Si",K2653=1),1,IF(AND($I2653="Fisico",K2653=1),1,IF(AND(K2653=1,$I2653="Electronico"),2,IF(K2653=1,VLOOKUP($C2653&amp;"|"&amp;$B2653&amp;"|"&amp;$D2653,Empresas!$C$6:$CC$92,$G2653+6+1,0),0))))</f>
        <v>1</v>
      </c>
      <c r="AC2653" s="147">
        <f>IF(AND($I2653="Si",L2653=1),1,IF(AND($I2653="Fisico",L2653=1),1,IF(AND(L2653=1,$I2653="Electronico"),2,IF(L2653=1,VLOOKUP($C2653&amp;"|"&amp;$B2653&amp;"|"&amp;$D2653,Empresas!$C$6:$CC$92,$G2653+6+1,0),0))))</f>
        <v>1</v>
      </c>
      <c r="AD2653" s="147">
        <f>IF(AND($I2653="Si",M2653=1),1,IF(AND($I2653="Fisico",M2653=1),1,IF(AND(M2653=1,$I2653="Electronico"),2,IF(M2653=1,VLOOKUP($C2653&amp;"|"&amp;$B2653&amp;"|"&amp;$D2653,Empresas!$C$6:$CC$92,$G2653+6+1,0),0))))</f>
        <v>1</v>
      </c>
      <c r="AE2653" s="147">
        <f>IF(AND($I2653="Si",N2653=1),1,IF(AND($I2653="Fisico",N2653=1),1,IF(AND(N2653=1,$I2653="Electronico"),2,IF(N2653=1,VLOOKUP($C2653&amp;"|"&amp;$B2653&amp;"|"&amp;$D2653,Empresas!$C$6:$CC$92,$G2653+6+1,0),0))))</f>
        <v>1</v>
      </c>
      <c r="AF2653" s="147">
        <f>IF(AND($I2653="Si",O2653=1),1,IF(AND($I2653="Fisico",O2653=1),1,IF(AND(O2653=1,$I2653="Electronico"),2,IF(O2653=1,VLOOKUP($C2653&amp;"|"&amp;$B2653&amp;"|"&amp;$D2653,Empresas!$C$6:$CC$92,$G2653+6+1,0),0))))</f>
        <v>1</v>
      </c>
      <c r="AG2653" s="147">
        <f>IF(AND($I2653="Si",P2653=1),1,IF(AND($I2653="Fisico",P2653=1),1,IF(AND(P2653=1,$I2653="Electronico"),2,IF(P2653=1,VLOOKUP($C2653&amp;"|"&amp;$B2653&amp;"|"&amp;$D2653,Empresas!$C$6:$CC$92,$G2653+6+1,0),0))))</f>
        <v>1</v>
      </c>
      <c r="AH2653" s="147">
        <f>IF(AND($I2653="Si",Q2653=1),1,IF(AND($I2653="Fisico",Q2653=1),1,IF(AND(Q2653=1,$I2653="Electronico"),2,IF(Q2653=1,VLOOKUP($C2653&amp;"|"&amp;$B2653&amp;"|"&amp;$D2653,Empresas!$C$6:$CC$92,$G2653+6+1,0),0))))</f>
        <v>1</v>
      </c>
      <c r="AI2653" s="147">
        <f>IF(AND($I2653="Si",R2653=1),1,IF(AND($I2653="Fisico",R2653=1),1,IF(AND(R2653=1,$I2653="Electronico"),2,IF(R2653=1,VLOOKUP($C2653&amp;"|"&amp;$B2653&amp;"|"&amp;$D2653,Empresas!$C$6:$CC$92,$G2653+6+1,0),0))))</f>
        <v>0</v>
      </c>
      <c r="AJ2653" s="147">
        <f>IF(AND($I2653="Si",S2653=1),1,IF(AND($I2653="Fisico",S2653=1),1,IF(AND(S2653=1,$I2653="Electronico"),2,IF(S2653=1,VLOOKUP($C2653&amp;"|"&amp;$B2653&amp;"|"&amp;$D2653,Empresas!$C$6:$CC$92,$G2653+6+1,0),0))))</f>
        <v>0</v>
      </c>
      <c r="AK2653" s="147">
        <f>IF(AND($I2653="Si",T2653=1),1,IF(AND($I2653="Fisico",T2653=1),1,IF(AND(T2653=1,$I2653="Electronico"),2,IF(T2653=1,VLOOKUP($C2653&amp;"|"&amp;$B2653&amp;"|"&amp;$D2653,Empresas!$C$6:$CC$92,$G2653+6+1,0),0))))</f>
        <v>0</v>
      </c>
      <c r="AL2653" s="147">
        <f>IF(AND($I2653="Si",U2653=1),1,IF(AND($I2653="Fisico",U2653=1),1,IF(AND(U2653=1,$I2653="Electronico"),2,IF(U2653=1,VLOOKUP($C2653&amp;"|"&amp;$B2653&amp;"|"&amp;$D2653,Empresas!$C$6:$CC$92,$G2653+6+1,0),0))))</f>
        <v>0</v>
      </c>
      <c r="AM2653" s="149">
        <f t="shared" si="432"/>
        <v>8</v>
      </c>
      <c r="AN2653" s="149">
        <f t="shared" si="433"/>
        <v>8</v>
      </c>
      <c r="AO2653" s="152">
        <f t="shared" si="434"/>
        <v>1</v>
      </c>
    </row>
    <row r="2654" spans="1:41" x14ac:dyDescent="0.25">
      <c r="A2654" s="143" t="str">
        <f>VLOOKUP(D2654,Empresas!$D$7:$F$91,3,0)</f>
        <v>Gerencia</v>
      </c>
      <c r="B2654" s="144" t="str">
        <f>VLOOKUP(D2654,Empresas!$D$7:$G$91,4,0)</f>
        <v>Yeleydi</v>
      </c>
      <c r="C2654" s="144" t="s">
        <v>544</v>
      </c>
      <c r="D2654" s="144" t="s">
        <v>498</v>
      </c>
      <c r="E2654" s="144" t="str">
        <f>VLOOKUP(D2654,Empresas!$D$7:$E$92,2,0)</f>
        <v>PERÚ DATA CONSULT E.I.R.L.</v>
      </c>
      <c r="F2654" s="144" t="s">
        <v>184</v>
      </c>
      <c r="G2654" s="145">
        <f>+G2653+1</f>
        <v>63</v>
      </c>
      <c r="H2654" s="145" t="str">
        <f>VLOOKUP(D2654,Empresas!$D$6:$L$92,7,0)</f>
        <v>Mensual</v>
      </c>
      <c r="I2654" s="144" t="str">
        <f>VLOOKUP(VLOOKUP(D2654&amp;"|"&amp;B2654,Empresas!$I$7:$CB$92,G2654,0),Tablas!$A$13:$B$14,2,0)</f>
        <v>Si</v>
      </c>
      <c r="J2654" s="78">
        <v>1</v>
      </c>
      <c r="K2654" s="78">
        <v>1</v>
      </c>
      <c r="L2654" s="78">
        <v>1</v>
      </c>
      <c r="M2654" s="78">
        <v>1</v>
      </c>
      <c r="N2654" s="78">
        <v>1</v>
      </c>
      <c r="O2654" s="78">
        <v>1</v>
      </c>
      <c r="P2654" s="78">
        <v>1</v>
      </c>
      <c r="Q2654" s="78">
        <v>1</v>
      </c>
      <c r="R2654" s="78"/>
      <c r="S2654" s="78"/>
      <c r="T2654" s="78"/>
      <c r="U2654" s="78"/>
      <c r="V2654" s="78" t="str">
        <f>VLOOKUP(D2654,Empresas!$D$7:$CF$91,81,0)</f>
        <v>A</v>
      </c>
      <c r="W2654" s="78" t="str">
        <f>VLOOKUP(D2654,Empresas!$D$7:$M$91,10,0)</f>
        <v>General</v>
      </c>
      <c r="X2654" s="69" t="str">
        <f t="shared" si="430"/>
        <v>SI</v>
      </c>
      <c r="Y2654" s="153" t="str">
        <f t="shared" si="431"/>
        <v>Si aplica</v>
      </c>
      <c r="Z2654" s="147">
        <f>IF(Y2654="No aplica",0,IF(I2654="no",0,IF(I2654="No aplica",0,IF(I2654="Si",1,IF(I2654="Fisico",1,IF(I2654="Electronico",2,VLOOKUP(C2654&amp;"|"&amp;B2654&amp;"|"&amp;D2654,Empresas!$C$6:$CC$92,G2654+6+1,0)))))))</f>
        <v>1</v>
      </c>
      <c r="AA2654" s="147">
        <f>IF(AND($I2654="Si",J2654=1),1,IF(AND($I2654="Fisico",J2654=1),1,IF(AND(J2654=1,$I2654="Electronico"),2,IF(J2654=1,VLOOKUP($C2654&amp;"|"&amp;$B2654&amp;"|"&amp;$D2654,Empresas!$C$6:$CC$92,$G2654+6+1,0),0))))</f>
        <v>1</v>
      </c>
      <c r="AB2654" s="147">
        <f>IF(AND($I2654="Si",K2654=1),1,IF(AND($I2654="Fisico",K2654=1),1,IF(AND(K2654=1,$I2654="Electronico"),2,IF(K2654=1,VLOOKUP($C2654&amp;"|"&amp;$B2654&amp;"|"&amp;$D2654,Empresas!$C$6:$CC$92,$G2654+6+1,0),0))))</f>
        <v>1</v>
      </c>
      <c r="AC2654" s="147">
        <f>IF(AND($I2654="Si",L2654=1),1,IF(AND($I2654="Fisico",L2654=1),1,IF(AND(L2654=1,$I2654="Electronico"),2,IF(L2654=1,VLOOKUP($C2654&amp;"|"&amp;$B2654&amp;"|"&amp;$D2654,Empresas!$C$6:$CC$92,$G2654+6+1,0),0))))</f>
        <v>1</v>
      </c>
      <c r="AD2654" s="147">
        <f>IF(AND($I2654="Si",M2654=1),1,IF(AND($I2654="Fisico",M2654=1),1,IF(AND(M2654=1,$I2654="Electronico"),2,IF(M2654=1,VLOOKUP($C2654&amp;"|"&amp;$B2654&amp;"|"&amp;$D2654,Empresas!$C$6:$CC$92,$G2654+6+1,0),0))))</f>
        <v>1</v>
      </c>
      <c r="AE2654" s="147">
        <f>IF(AND($I2654="Si",N2654=1),1,IF(AND($I2654="Fisico",N2654=1),1,IF(AND(N2654=1,$I2654="Electronico"),2,IF(N2654=1,VLOOKUP($C2654&amp;"|"&amp;$B2654&amp;"|"&amp;$D2654,Empresas!$C$6:$CC$92,$G2654+6+1,0),0))))</f>
        <v>1</v>
      </c>
      <c r="AF2654" s="147">
        <f>IF(AND($I2654="Si",O2654=1),1,IF(AND($I2654="Fisico",O2654=1),1,IF(AND(O2654=1,$I2654="Electronico"),2,IF(O2654=1,VLOOKUP($C2654&amp;"|"&amp;$B2654&amp;"|"&amp;$D2654,Empresas!$C$6:$CC$92,$G2654+6+1,0),0))))</f>
        <v>1</v>
      </c>
      <c r="AG2654" s="147">
        <f>IF(AND($I2654="Si",P2654=1),1,IF(AND($I2654="Fisico",P2654=1),1,IF(AND(P2654=1,$I2654="Electronico"),2,IF(P2654=1,VLOOKUP($C2654&amp;"|"&amp;$B2654&amp;"|"&amp;$D2654,Empresas!$C$6:$CC$92,$G2654+6+1,0),0))))</f>
        <v>1</v>
      </c>
      <c r="AH2654" s="147">
        <f>IF(AND($I2654="Si",Q2654=1),1,IF(AND($I2654="Fisico",Q2654=1),1,IF(AND(Q2654=1,$I2654="Electronico"),2,IF(Q2654=1,VLOOKUP($C2654&amp;"|"&amp;$B2654&amp;"|"&amp;$D2654,Empresas!$C$6:$CC$92,$G2654+6+1,0),0))))</f>
        <v>1</v>
      </c>
      <c r="AI2654" s="147">
        <f>IF(AND($I2654="Si",R2654=1),1,IF(AND($I2654="Fisico",R2654=1),1,IF(AND(R2654=1,$I2654="Electronico"),2,IF(R2654=1,VLOOKUP($C2654&amp;"|"&amp;$B2654&amp;"|"&amp;$D2654,Empresas!$C$6:$CC$92,$G2654+6+1,0),0))))</f>
        <v>0</v>
      </c>
      <c r="AJ2654" s="147">
        <f>IF(AND($I2654="Si",S2654=1),1,IF(AND($I2654="Fisico",S2654=1),1,IF(AND(S2654=1,$I2654="Electronico"),2,IF(S2654=1,VLOOKUP($C2654&amp;"|"&amp;$B2654&amp;"|"&amp;$D2654,Empresas!$C$6:$CC$92,$G2654+6+1,0),0))))</f>
        <v>0</v>
      </c>
      <c r="AK2654" s="147">
        <f>IF(AND($I2654="Si",T2654=1),1,IF(AND($I2654="Fisico",T2654=1),1,IF(AND(T2654=1,$I2654="Electronico"),2,IF(T2654=1,VLOOKUP($C2654&amp;"|"&amp;$B2654&amp;"|"&amp;$D2654,Empresas!$C$6:$CC$92,$G2654+6+1,0),0))))</f>
        <v>0</v>
      </c>
      <c r="AL2654" s="147">
        <f>IF(AND($I2654="Si",U2654=1),1,IF(AND($I2654="Fisico",U2654=1),1,IF(AND(U2654=1,$I2654="Electronico"),2,IF(U2654=1,VLOOKUP($C2654&amp;"|"&amp;$B2654&amp;"|"&amp;$D2654,Empresas!$C$6:$CC$92,$G2654+6+1,0),0))))</f>
        <v>0</v>
      </c>
      <c r="AM2654" s="149">
        <f t="shared" si="432"/>
        <v>8</v>
      </c>
      <c r="AN2654" s="149">
        <f t="shared" si="433"/>
        <v>8</v>
      </c>
      <c r="AO2654" s="152">
        <f t="shared" si="434"/>
        <v>1</v>
      </c>
    </row>
    <row r="2655" spans="1:41" x14ac:dyDescent="0.25">
      <c r="A2655" s="143" t="str">
        <f>VLOOKUP(D2655,Empresas!$D$7:$F$91,3,0)</f>
        <v>Gerencia</v>
      </c>
      <c r="B2655" s="144" t="str">
        <f>VLOOKUP(D2655,Empresas!$D$7:$G$91,4,0)</f>
        <v>Yeleydi</v>
      </c>
      <c r="C2655" s="144" t="s">
        <v>544</v>
      </c>
      <c r="D2655" s="144" t="s">
        <v>498</v>
      </c>
      <c r="E2655" s="144" t="str">
        <f>VLOOKUP(D2655,Empresas!$D$7:$E$92,2,0)</f>
        <v>PERÚ DATA CONSULT E.I.R.L.</v>
      </c>
      <c r="F2655" s="144" t="s">
        <v>185</v>
      </c>
      <c r="G2655" s="145">
        <f t="shared" ref="G2655:G2662" si="437">+G2654+1</f>
        <v>64</v>
      </c>
      <c r="H2655" s="145" t="str">
        <f>VLOOKUP(D2655,Empresas!$D$6:$L$92,7,0)</f>
        <v>Mensual</v>
      </c>
      <c r="I2655" s="144" t="str">
        <f>VLOOKUP(VLOOKUP(D2655&amp;"|"&amp;B2655,Empresas!$I$7:$CB$92,G2655,0),Tablas!$A$13:$B$14,2,0)</f>
        <v>Si</v>
      </c>
      <c r="J2655" s="78">
        <v>1</v>
      </c>
      <c r="K2655" s="78">
        <v>1</v>
      </c>
      <c r="L2655" s="78">
        <v>1</v>
      </c>
      <c r="M2655" s="78">
        <v>1</v>
      </c>
      <c r="N2655" s="78">
        <v>1</v>
      </c>
      <c r="O2655" s="78">
        <v>1</v>
      </c>
      <c r="P2655" s="78">
        <v>1</v>
      </c>
      <c r="Q2655" s="78">
        <v>1</v>
      </c>
      <c r="R2655" s="78"/>
      <c r="S2655" s="78"/>
      <c r="T2655" s="78"/>
      <c r="U2655" s="78"/>
      <c r="V2655" s="78" t="str">
        <f>VLOOKUP(D2655,Empresas!$D$7:$CF$91,81,0)</f>
        <v>A</v>
      </c>
      <c r="W2655" s="78" t="str">
        <f>VLOOKUP(D2655,Empresas!$D$7:$M$91,10,0)</f>
        <v>General</v>
      </c>
      <c r="X2655" s="69" t="str">
        <f t="shared" si="430"/>
        <v>SI</v>
      </c>
      <c r="Y2655" s="153" t="str">
        <f t="shared" si="431"/>
        <v>Si aplica</v>
      </c>
      <c r="Z2655" s="147">
        <f>IF(Y2655="No aplica",0,IF(I2655="no",0,IF(I2655="No aplica",0,IF(I2655="Si",1,IF(I2655="Fisico",1,IF(I2655="Electronico",2,VLOOKUP(C2655&amp;"|"&amp;B2655&amp;"|"&amp;D2655,Empresas!$C$6:$CC$92,G2655+6+1,0)))))))</f>
        <v>1</v>
      </c>
      <c r="AA2655" s="147">
        <f>IF(AND($I2655="Si",J2655=1),1,IF(AND($I2655="Fisico",J2655=1),1,IF(AND(J2655=1,$I2655="Electronico"),2,IF(J2655=1,VLOOKUP($C2655&amp;"|"&amp;$B2655&amp;"|"&amp;$D2655,Empresas!$C$6:$CC$92,$G2655+6+1,0),0))))</f>
        <v>1</v>
      </c>
      <c r="AB2655" s="147">
        <f>IF(AND($I2655="Si",K2655=1),1,IF(AND($I2655="Fisico",K2655=1),1,IF(AND(K2655=1,$I2655="Electronico"),2,IF(K2655=1,VLOOKUP($C2655&amp;"|"&amp;$B2655&amp;"|"&amp;$D2655,Empresas!$C$6:$CC$92,$G2655+6+1,0),0))))</f>
        <v>1</v>
      </c>
      <c r="AC2655" s="147">
        <f>IF(AND($I2655="Si",L2655=1),1,IF(AND($I2655="Fisico",L2655=1),1,IF(AND(L2655=1,$I2655="Electronico"),2,IF(L2655=1,VLOOKUP($C2655&amp;"|"&amp;$B2655&amp;"|"&amp;$D2655,Empresas!$C$6:$CC$92,$G2655+6+1,0),0))))</f>
        <v>1</v>
      </c>
      <c r="AD2655" s="147">
        <f>IF(AND($I2655="Si",M2655=1),1,IF(AND($I2655="Fisico",M2655=1),1,IF(AND(M2655=1,$I2655="Electronico"),2,IF(M2655=1,VLOOKUP($C2655&amp;"|"&amp;$B2655&amp;"|"&amp;$D2655,Empresas!$C$6:$CC$92,$G2655+6+1,0),0))))</f>
        <v>1</v>
      </c>
      <c r="AE2655" s="147">
        <f>IF(AND($I2655="Si",N2655=1),1,IF(AND($I2655="Fisico",N2655=1),1,IF(AND(N2655=1,$I2655="Electronico"),2,IF(N2655=1,VLOOKUP($C2655&amp;"|"&amp;$B2655&amp;"|"&amp;$D2655,Empresas!$C$6:$CC$92,$G2655+6+1,0),0))))</f>
        <v>1</v>
      </c>
      <c r="AF2655" s="147">
        <f>IF(AND($I2655="Si",O2655=1),1,IF(AND($I2655="Fisico",O2655=1),1,IF(AND(O2655=1,$I2655="Electronico"),2,IF(O2655=1,VLOOKUP($C2655&amp;"|"&amp;$B2655&amp;"|"&amp;$D2655,Empresas!$C$6:$CC$92,$G2655+6+1,0),0))))</f>
        <v>1</v>
      </c>
      <c r="AG2655" s="147">
        <f>IF(AND($I2655="Si",P2655=1),1,IF(AND($I2655="Fisico",P2655=1),1,IF(AND(P2655=1,$I2655="Electronico"),2,IF(P2655=1,VLOOKUP($C2655&amp;"|"&amp;$B2655&amp;"|"&amp;$D2655,Empresas!$C$6:$CC$92,$G2655+6+1,0),0))))</f>
        <v>1</v>
      </c>
      <c r="AH2655" s="147">
        <f>IF(AND($I2655="Si",Q2655=1),1,IF(AND($I2655="Fisico",Q2655=1),1,IF(AND(Q2655=1,$I2655="Electronico"),2,IF(Q2655=1,VLOOKUP($C2655&amp;"|"&amp;$B2655&amp;"|"&amp;$D2655,Empresas!$C$6:$CC$92,$G2655+6+1,0),0))))</f>
        <v>1</v>
      </c>
      <c r="AI2655" s="147">
        <f>IF(AND($I2655="Si",R2655=1),1,IF(AND($I2655="Fisico",R2655=1),1,IF(AND(R2655=1,$I2655="Electronico"),2,IF(R2655=1,VLOOKUP($C2655&amp;"|"&amp;$B2655&amp;"|"&amp;$D2655,Empresas!$C$6:$CC$92,$G2655+6+1,0),0))))</f>
        <v>0</v>
      </c>
      <c r="AJ2655" s="147">
        <f>IF(AND($I2655="Si",S2655=1),1,IF(AND($I2655="Fisico",S2655=1),1,IF(AND(S2655=1,$I2655="Electronico"),2,IF(S2655=1,VLOOKUP($C2655&amp;"|"&amp;$B2655&amp;"|"&amp;$D2655,Empresas!$C$6:$CC$92,$G2655+6+1,0),0))))</f>
        <v>0</v>
      </c>
      <c r="AK2655" s="147">
        <f>IF(AND($I2655="Si",T2655=1),1,IF(AND($I2655="Fisico",T2655=1),1,IF(AND(T2655=1,$I2655="Electronico"),2,IF(T2655=1,VLOOKUP($C2655&amp;"|"&amp;$B2655&amp;"|"&amp;$D2655,Empresas!$C$6:$CC$92,$G2655+6+1,0),0))))</f>
        <v>0</v>
      </c>
      <c r="AL2655" s="147">
        <f>IF(AND($I2655="Si",U2655=1),1,IF(AND($I2655="Fisico",U2655=1),1,IF(AND(U2655=1,$I2655="Electronico"),2,IF(U2655=1,VLOOKUP($C2655&amp;"|"&amp;$B2655&amp;"|"&amp;$D2655,Empresas!$C$6:$CC$92,$G2655+6+1,0),0))))</f>
        <v>0</v>
      </c>
      <c r="AM2655" s="149">
        <f t="shared" si="432"/>
        <v>8</v>
      </c>
      <c r="AN2655" s="149">
        <f t="shared" si="433"/>
        <v>8</v>
      </c>
      <c r="AO2655" s="152">
        <f t="shared" si="434"/>
        <v>1</v>
      </c>
    </row>
    <row r="2656" spans="1:41" x14ac:dyDescent="0.25">
      <c r="A2656" s="143" t="str">
        <f>VLOOKUP(D2656,Empresas!$D$7:$F$91,3,0)</f>
        <v>Gerencia</v>
      </c>
      <c r="B2656" s="144" t="str">
        <f>VLOOKUP(D2656,Empresas!$D$7:$G$91,4,0)</f>
        <v>Yeleydi</v>
      </c>
      <c r="C2656" s="144" t="s">
        <v>544</v>
      </c>
      <c r="D2656" s="144" t="s">
        <v>498</v>
      </c>
      <c r="E2656" s="144" t="str">
        <f>VLOOKUP(D2656,Empresas!$D$7:$E$92,2,0)</f>
        <v>PERÚ DATA CONSULT E.I.R.L.</v>
      </c>
      <c r="F2656" s="144" t="s">
        <v>186</v>
      </c>
      <c r="G2656" s="145">
        <f t="shared" si="437"/>
        <v>65</v>
      </c>
      <c r="H2656" s="145" t="str">
        <f>VLOOKUP(D2656,Empresas!$D$6:$L$92,7,0)</f>
        <v>Mensual</v>
      </c>
      <c r="I2656" s="144" t="str">
        <f>VLOOKUP(VLOOKUP(D2656&amp;"|"&amp;B2656,Empresas!$I$7:$CB$92,G2656,0),Tablas!$A$13:$B$14,2,0)</f>
        <v>No</v>
      </c>
      <c r="J2656" s="78"/>
      <c r="K2656" s="78"/>
      <c r="L2656" s="78"/>
      <c r="M2656" s="78"/>
      <c r="N2656" s="78"/>
      <c r="O2656" s="78"/>
      <c r="P2656" s="78"/>
      <c r="Q2656" s="78"/>
      <c r="R2656" s="78"/>
      <c r="S2656" s="78"/>
      <c r="T2656" s="78"/>
      <c r="U2656" s="78"/>
      <c r="V2656" s="78" t="str">
        <f>VLOOKUP(D2656,Empresas!$D$7:$CF$91,81,0)</f>
        <v>A</v>
      </c>
      <c r="W2656" s="78" t="str">
        <f>VLOOKUP(D2656,Empresas!$D$7:$M$91,10,0)</f>
        <v>General</v>
      </c>
      <c r="X2656" s="69" t="str">
        <f t="shared" si="430"/>
        <v>SI</v>
      </c>
      <c r="Y2656" s="153" t="str">
        <f t="shared" si="431"/>
        <v>No aplica</v>
      </c>
      <c r="Z2656" s="147">
        <f>IF(Y2656="No aplica",0,IF(I2656="no",0,IF(I2656="No aplica",0,IF(I2656="Si",1,IF(I2656="Fisico",1,IF(I2656="Electronico",2,VLOOKUP(C2656&amp;"|"&amp;B2656&amp;"|"&amp;D2656,Empresas!$C$6:$CC$92,G2656+6+1,0)))))))</f>
        <v>0</v>
      </c>
      <c r="AA2656" s="147">
        <f>IF(AND($I2656="Si",J2656=1),1,IF(AND($I2656="Fisico",J2656=1),1,IF(AND(J2656=1,$I2656="Electronico"),2,IF(J2656=1,VLOOKUP($C2656&amp;"|"&amp;$B2656&amp;"|"&amp;$D2656,Empresas!$C$6:$CC$92,$G2656+6+1,0),0))))</f>
        <v>0</v>
      </c>
      <c r="AB2656" s="147">
        <f>IF(AND($I2656="Si",K2656=1),1,IF(AND($I2656="Fisico",K2656=1),1,IF(AND(K2656=1,$I2656="Electronico"),2,IF(K2656=1,VLOOKUP($C2656&amp;"|"&amp;$B2656&amp;"|"&amp;$D2656,Empresas!$C$6:$CC$92,$G2656+6+1,0),0))))</f>
        <v>0</v>
      </c>
      <c r="AC2656" s="147">
        <f>IF(AND($I2656="Si",L2656=1),1,IF(AND($I2656="Fisico",L2656=1),1,IF(AND(L2656=1,$I2656="Electronico"),2,IF(L2656=1,VLOOKUP($C2656&amp;"|"&amp;$B2656&amp;"|"&amp;$D2656,Empresas!$C$6:$CC$92,$G2656+6+1,0),0))))</f>
        <v>0</v>
      </c>
      <c r="AD2656" s="147">
        <f>IF(AND($I2656="Si",M2656=1),1,IF(AND($I2656="Fisico",M2656=1),1,IF(AND(M2656=1,$I2656="Electronico"),2,IF(M2656=1,VLOOKUP($C2656&amp;"|"&amp;$B2656&amp;"|"&amp;$D2656,Empresas!$C$6:$CC$92,$G2656+6+1,0),0))))</f>
        <v>0</v>
      </c>
      <c r="AE2656" s="147">
        <f>IF(AND($I2656="Si",N2656=1),1,IF(AND($I2656="Fisico",N2656=1),1,IF(AND(N2656=1,$I2656="Electronico"),2,IF(N2656=1,VLOOKUP($C2656&amp;"|"&amp;$B2656&amp;"|"&amp;$D2656,Empresas!$C$6:$CC$92,$G2656+6+1,0),0))))</f>
        <v>0</v>
      </c>
      <c r="AF2656" s="147">
        <f>IF(AND($I2656="Si",O2656=1),1,IF(AND($I2656="Fisico",O2656=1),1,IF(AND(O2656=1,$I2656="Electronico"),2,IF(O2656=1,VLOOKUP($C2656&amp;"|"&amp;$B2656&amp;"|"&amp;$D2656,Empresas!$C$6:$CC$92,$G2656+6+1,0),0))))</f>
        <v>0</v>
      </c>
      <c r="AG2656" s="147">
        <f>IF(AND($I2656="Si",P2656=1),1,IF(AND($I2656="Fisico",P2656=1),1,IF(AND(P2656=1,$I2656="Electronico"),2,IF(P2656=1,VLOOKUP($C2656&amp;"|"&amp;$B2656&amp;"|"&amp;$D2656,Empresas!$C$6:$CC$92,$G2656+6+1,0),0))))</f>
        <v>0</v>
      </c>
      <c r="AH2656" s="147">
        <f>IF(AND($I2656="Si",Q2656=1),1,IF(AND($I2656="Fisico",Q2656=1),1,IF(AND(Q2656=1,$I2656="Electronico"),2,IF(Q2656=1,VLOOKUP($C2656&amp;"|"&amp;$B2656&amp;"|"&amp;$D2656,Empresas!$C$6:$CC$92,$G2656+6+1,0),0))))</f>
        <v>0</v>
      </c>
      <c r="AI2656" s="147">
        <f>IF(AND($I2656="Si",R2656=1),1,IF(AND($I2656="Fisico",R2656=1),1,IF(AND(R2656=1,$I2656="Electronico"),2,IF(R2656=1,VLOOKUP($C2656&amp;"|"&amp;$B2656&amp;"|"&amp;$D2656,Empresas!$C$6:$CC$92,$G2656+6+1,0),0))))</f>
        <v>0</v>
      </c>
      <c r="AJ2656" s="147">
        <f>IF(AND($I2656="Si",S2656=1),1,IF(AND($I2656="Fisico",S2656=1),1,IF(AND(S2656=1,$I2656="Electronico"),2,IF(S2656=1,VLOOKUP($C2656&amp;"|"&amp;$B2656&amp;"|"&amp;$D2656,Empresas!$C$6:$CC$92,$G2656+6+1,0),0))))</f>
        <v>0</v>
      </c>
      <c r="AK2656" s="147">
        <f>IF(AND($I2656="Si",T2656=1),1,IF(AND($I2656="Fisico",T2656=1),1,IF(AND(T2656=1,$I2656="Electronico"),2,IF(T2656=1,VLOOKUP($C2656&amp;"|"&amp;$B2656&amp;"|"&amp;$D2656,Empresas!$C$6:$CC$92,$G2656+6+1,0),0))))</f>
        <v>0</v>
      </c>
      <c r="AL2656" s="147">
        <f>IF(AND($I2656="Si",U2656=1),1,IF(AND($I2656="Fisico",U2656=1),1,IF(AND(U2656=1,$I2656="Electronico"),2,IF(U2656=1,VLOOKUP($C2656&amp;"|"&amp;$B2656&amp;"|"&amp;$D2656,Empresas!$C$6:$CC$92,$G2656+6+1,0),0))))</f>
        <v>0</v>
      </c>
      <c r="AM2656" s="149">
        <f t="shared" si="432"/>
        <v>0</v>
      </c>
      <c r="AN2656" s="149">
        <f t="shared" si="433"/>
        <v>0</v>
      </c>
      <c r="AO2656" s="152">
        <f t="shared" si="434"/>
        <v>0</v>
      </c>
    </row>
    <row r="2657" spans="1:41" x14ac:dyDescent="0.25">
      <c r="A2657" s="143" t="str">
        <f>VLOOKUP(D2657,Empresas!$D$7:$F$91,3,0)</f>
        <v>Gerencia</v>
      </c>
      <c r="B2657" s="144" t="str">
        <f>VLOOKUP(D2657,Empresas!$D$7:$G$91,4,0)</f>
        <v>Yeleydi</v>
      </c>
      <c r="C2657" s="144" t="s">
        <v>544</v>
      </c>
      <c r="D2657" s="144" t="s">
        <v>498</v>
      </c>
      <c r="E2657" s="144" t="str">
        <f>VLOOKUP(D2657,Empresas!$D$7:$E$92,2,0)</f>
        <v>PERÚ DATA CONSULT E.I.R.L.</v>
      </c>
      <c r="F2657" s="144" t="s">
        <v>187</v>
      </c>
      <c r="G2657" s="145">
        <f t="shared" si="437"/>
        <v>66</v>
      </c>
      <c r="H2657" s="145" t="str">
        <f>VLOOKUP(D2657,Empresas!$D$6:$L$92,7,0)</f>
        <v>Mensual</v>
      </c>
      <c r="I2657" s="144" t="str">
        <f>VLOOKUP(VLOOKUP(D2657&amp;"|"&amp;B2657,Empresas!$I$7:$CB$92,G2657,0),Tablas!$A$13:$B$14,2,0)</f>
        <v>Si</v>
      </c>
      <c r="J2657" s="78">
        <v>1</v>
      </c>
      <c r="K2657" s="78">
        <v>1</v>
      </c>
      <c r="L2657" s="78">
        <v>1</v>
      </c>
      <c r="M2657" s="78">
        <v>1</v>
      </c>
      <c r="N2657" s="78">
        <v>1</v>
      </c>
      <c r="O2657" s="78">
        <v>1</v>
      </c>
      <c r="P2657" s="78">
        <v>1</v>
      </c>
      <c r="Q2657" s="78">
        <v>1</v>
      </c>
      <c r="R2657" s="78"/>
      <c r="S2657" s="78"/>
      <c r="T2657" s="78"/>
      <c r="U2657" s="78"/>
      <c r="V2657" s="78" t="str">
        <f>VLOOKUP(D2657,Empresas!$D$7:$CF$91,81,0)</f>
        <v>A</v>
      </c>
      <c r="W2657" s="78" t="str">
        <f>VLOOKUP(D2657,Empresas!$D$7:$M$91,10,0)</f>
        <v>General</v>
      </c>
      <c r="X2657" s="69" t="str">
        <f t="shared" si="430"/>
        <v>SI</v>
      </c>
      <c r="Y2657" s="153" t="str">
        <f t="shared" si="431"/>
        <v>Si aplica</v>
      </c>
      <c r="Z2657" s="147">
        <f>IF(Y2657="No aplica",0,IF(I2657="no",0,IF(I2657="No aplica",0,IF(I2657="Si",1,IF(I2657="Fisico",1,IF(I2657="Electronico",2,VLOOKUP(C2657&amp;"|"&amp;B2657&amp;"|"&amp;D2657,Empresas!$C$6:$CC$92,G2657+6+1,0)))))))</f>
        <v>1</v>
      </c>
      <c r="AA2657" s="147">
        <f>IF(AND($I2657="Si",J2657=1),1,IF(AND($I2657="Fisico",J2657=1),1,IF(AND(J2657=1,$I2657="Electronico"),2,IF(J2657=1,VLOOKUP($C2657&amp;"|"&amp;$B2657&amp;"|"&amp;$D2657,Empresas!$C$6:$CC$92,$G2657+6+1,0),0))))</f>
        <v>1</v>
      </c>
      <c r="AB2657" s="147">
        <f>IF(AND($I2657="Si",K2657=1),1,IF(AND($I2657="Fisico",K2657=1),1,IF(AND(K2657=1,$I2657="Electronico"),2,IF(K2657=1,VLOOKUP($C2657&amp;"|"&amp;$B2657&amp;"|"&amp;$D2657,Empresas!$C$6:$CC$92,$G2657+6+1,0),0))))</f>
        <v>1</v>
      </c>
      <c r="AC2657" s="147">
        <f>IF(AND($I2657="Si",L2657=1),1,IF(AND($I2657="Fisico",L2657=1),1,IF(AND(L2657=1,$I2657="Electronico"),2,IF(L2657=1,VLOOKUP($C2657&amp;"|"&amp;$B2657&amp;"|"&amp;$D2657,Empresas!$C$6:$CC$92,$G2657+6+1,0),0))))</f>
        <v>1</v>
      </c>
      <c r="AD2657" s="147">
        <f>IF(AND($I2657="Si",M2657=1),1,IF(AND($I2657="Fisico",M2657=1),1,IF(AND(M2657=1,$I2657="Electronico"),2,IF(M2657=1,VLOOKUP($C2657&amp;"|"&amp;$B2657&amp;"|"&amp;$D2657,Empresas!$C$6:$CC$92,$G2657+6+1,0),0))))</f>
        <v>1</v>
      </c>
      <c r="AE2657" s="147">
        <f>IF(AND($I2657="Si",N2657=1),1,IF(AND($I2657="Fisico",N2657=1),1,IF(AND(N2657=1,$I2657="Electronico"),2,IF(N2657=1,VLOOKUP($C2657&amp;"|"&amp;$B2657&amp;"|"&amp;$D2657,Empresas!$C$6:$CC$92,$G2657+6+1,0),0))))</f>
        <v>1</v>
      </c>
      <c r="AF2657" s="147">
        <f>IF(AND($I2657="Si",O2657=1),1,IF(AND($I2657="Fisico",O2657=1),1,IF(AND(O2657=1,$I2657="Electronico"),2,IF(O2657=1,VLOOKUP($C2657&amp;"|"&amp;$B2657&amp;"|"&amp;$D2657,Empresas!$C$6:$CC$92,$G2657+6+1,0),0))))</f>
        <v>1</v>
      </c>
      <c r="AG2657" s="147">
        <f>IF(AND($I2657="Si",P2657=1),1,IF(AND($I2657="Fisico",P2657=1),1,IF(AND(P2657=1,$I2657="Electronico"),2,IF(P2657=1,VLOOKUP($C2657&amp;"|"&amp;$B2657&amp;"|"&amp;$D2657,Empresas!$C$6:$CC$92,$G2657+6+1,0),0))))</f>
        <v>1</v>
      </c>
      <c r="AH2657" s="147">
        <f>IF(AND($I2657="Si",Q2657=1),1,IF(AND($I2657="Fisico",Q2657=1),1,IF(AND(Q2657=1,$I2657="Electronico"),2,IF(Q2657=1,VLOOKUP($C2657&amp;"|"&amp;$B2657&amp;"|"&amp;$D2657,Empresas!$C$6:$CC$92,$G2657+6+1,0),0))))</f>
        <v>1</v>
      </c>
      <c r="AI2657" s="147">
        <f>IF(AND($I2657="Si",R2657=1),1,IF(AND($I2657="Fisico",R2657=1),1,IF(AND(R2657=1,$I2657="Electronico"),2,IF(R2657=1,VLOOKUP($C2657&amp;"|"&amp;$B2657&amp;"|"&amp;$D2657,Empresas!$C$6:$CC$92,$G2657+6+1,0),0))))</f>
        <v>0</v>
      </c>
      <c r="AJ2657" s="147">
        <f>IF(AND($I2657="Si",S2657=1),1,IF(AND($I2657="Fisico",S2657=1),1,IF(AND(S2657=1,$I2657="Electronico"),2,IF(S2657=1,VLOOKUP($C2657&amp;"|"&amp;$B2657&amp;"|"&amp;$D2657,Empresas!$C$6:$CC$92,$G2657+6+1,0),0))))</f>
        <v>0</v>
      </c>
      <c r="AK2657" s="147">
        <f>IF(AND($I2657="Si",T2657=1),1,IF(AND($I2657="Fisico",T2657=1),1,IF(AND(T2657=1,$I2657="Electronico"),2,IF(T2657=1,VLOOKUP($C2657&amp;"|"&amp;$B2657&amp;"|"&amp;$D2657,Empresas!$C$6:$CC$92,$G2657+6+1,0),0))))</f>
        <v>0</v>
      </c>
      <c r="AL2657" s="147">
        <f>IF(AND($I2657="Si",U2657=1),1,IF(AND($I2657="Fisico",U2657=1),1,IF(AND(U2657=1,$I2657="Electronico"),2,IF(U2657=1,VLOOKUP($C2657&amp;"|"&amp;$B2657&amp;"|"&amp;$D2657,Empresas!$C$6:$CC$92,$G2657+6+1,0),0))))</f>
        <v>0</v>
      </c>
      <c r="AM2657" s="149">
        <f t="shared" si="432"/>
        <v>8</v>
      </c>
      <c r="AN2657" s="149">
        <f t="shared" si="433"/>
        <v>8</v>
      </c>
      <c r="AO2657" s="152">
        <f t="shared" si="434"/>
        <v>1</v>
      </c>
    </row>
    <row r="2658" spans="1:41" x14ac:dyDescent="0.25">
      <c r="A2658" s="143" t="str">
        <f>VLOOKUP(D2658,Empresas!$D$7:$F$91,3,0)</f>
        <v>Gerencia</v>
      </c>
      <c r="B2658" s="144" t="str">
        <f>VLOOKUP(D2658,Empresas!$D$7:$G$91,4,0)</f>
        <v>Yeleydi</v>
      </c>
      <c r="C2658" s="144" t="s">
        <v>544</v>
      </c>
      <c r="D2658" s="144" t="s">
        <v>498</v>
      </c>
      <c r="E2658" s="144" t="str">
        <f>VLOOKUP(D2658,Empresas!$D$7:$E$92,2,0)</f>
        <v>PERÚ DATA CONSULT E.I.R.L.</v>
      </c>
      <c r="F2658" s="144" t="s">
        <v>188</v>
      </c>
      <c r="G2658" s="145">
        <f t="shared" si="437"/>
        <v>67</v>
      </c>
      <c r="H2658" s="145" t="str">
        <f>VLOOKUP(D2658,Empresas!$D$6:$L$92,7,0)</f>
        <v>Mensual</v>
      </c>
      <c r="I2658" s="144" t="str">
        <f>VLOOKUP(VLOOKUP(D2658&amp;"|"&amp;B2658,Empresas!$I$7:$CB$92,G2658,0),Tablas!$A$13:$B$14,2,0)</f>
        <v>No</v>
      </c>
      <c r="J2658" s="78"/>
      <c r="K2658" s="78"/>
      <c r="L2658" s="78"/>
      <c r="M2658" s="78"/>
      <c r="N2658" s="78"/>
      <c r="O2658" s="78"/>
      <c r="P2658" s="78"/>
      <c r="Q2658" s="78"/>
      <c r="R2658" s="78"/>
      <c r="S2658" s="78"/>
      <c r="T2658" s="78"/>
      <c r="U2658" s="78"/>
      <c r="V2658" s="78" t="str">
        <f>VLOOKUP(D2658,Empresas!$D$7:$CF$91,81,0)</f>
        <v>A</v>
      </c>
      <c r="W2658" s="78" t="str">
        <f>VLOOKUP(D2658,Empresas!$D$7:$M$91,10,0)</f>
        <v>General</v>
      </c>
      <c r="X2658" s="69" t="str">
        <f t="shared" si="430"/>
        <v>SI</v>
      </c>
      <c r="Y2658" s="153" t="str">
        <f t="shared" si="431"/>
        <v>No aplica</v>
      </c>
      <c r="Z2658" s="147">
        <f>IF(Y2658="No aplica",0,IF(I2658="no",0,IF(I2658="No aplica",0,IF(I2658="Si",1,IF(I2658="Fisico",1,IF(I2658="Electronico",2,VLOOKUP(C2658&amp;"|"&amp;B2658&amp;"|"&amp;D2658,Empresas!$C$6:$CC$92,G2658+6+1,0)))))))</f>
        <v>0</v>
      </c>
      <c r="AA2658" s="147">
        <f>IF(AND($I2658="Si",J2658=1),1,IF(AND($I2658="Fisico",J2658=1),1,IF(AND(J2658=1,$I2658="Electronico"),2,IF(J2658=1,VLOOKUP($C2658&amp;"|"&amp;$B2658&amp;"|"&amp;$D2658,Empresas!$C$6:$CC$92,$G2658+6+1,0),0))))</f>
        <v>0</v>
      </c>
      <c r="AB2658" s="147">
        <f>IF(AND($I2658="Si",K2658=1),1,IF(AND($I2658="Fisico",K2658=1),1,IF(AND(K2658=1,$I2658="Electronico"),2,IF(K2658=1,VLOOKUP($C2658&amp;"|"&amp;$B2658&amp;"|"&amp;$D2658,Empresas!$C$6:$CC$92,$G2658+6+1,0),0))))</f>
        <v>0</v>
      </c>
      <c r="AC2658" s="147">
        <f>IF(AND($I2658="Si",L2658=1),1,IF(AND($I2658="Fisico",L2658=1),1,IF(AND(L2658=1,$I2658="Electronico"),2,IF(L2658=1,VLOOKUP($C2658&amp;"|"&amp;$B2658&amp;"|"&amp;$D2658,Empresas!$C$6:$CC$92,$G2658+6+1,0),0))))</f>
        <v>0</v>
      </c>
      <c r="AD2658" s="147">
        <f>IF(AND($I2658="Si",M2658=1),1,IF(AND($I2658="Fisico",M2658=1),1,IF(AND(M2658=1,$I2658="Electronico"),2,IF(M2658=1,VLOOKUP($C2658&amp;"|"&amp;$B2658&amp;"|"&amp;$D2658,Empresas!$C$6:$CC$92,$G2658+6+1,0),0))))</f>
        <v>0</v>
      </c>
      <c r="AE2658" s="147">
        <f>IF(AND($I2658="Si",N2658=1),1,IF(AND($I2658="Fisico",N2658=1),1,IF(AND(N2658=1,$I2658="Electronico"),2,IF(N2658=1,VLOOKUP($C2658&amp;"|"&amp;$B2658&amp;"|"&amp;$D2658,Empresas!$C$6:$CC$92,$G2658+6+1,0),0))))</f>
        <v>0</v>
      </c>
      <c r="AF2658" s="147">
        <f>IF(AND($I2658="Si",O2658=1),1,IF(AND($I2658="Fisico",O2658=1),1,IF(AND(O2658=1,$I2658="Electronico"),2,IF(O2658=1,VLOOKUP($C2658&amp;"|"&amp;$B2658&amp;"|"&amp;$D2658,Empresas!$C$6:$CC$92,$G2658+6+1,0),0))))</f>
        <v>0</v>
      </c>
      <c r="AG2658" s="147">
        <f>IF(AND($I2658="Si",P2658=1),1,IF(AND($I2658="Fisico",P2658=1),1,IF(AND(P2658=1,$I2658="Electronico"),2,IF(P2658=1,VLOOKUP($C2658&amp;"|"&amp;$B2658&amp;"|"&amp;$D2658,Empresas!$C$6:$CC$92,$G2658+6+1,0),0))))</f>
        <v>0</v>
      </c>
      <c r="AH2658" s="147">
        <f>IF(AND($I2658="Si",Q2658=1),1,IF(AND($I2658="Fisico",Q2658=1),1,IF(AND(Q2658=1,$I2658="Electronico"),2,IF(Q2658=1,VLOOKUP($C2658&amp;"|"&amp;$B2658&amp;"|"&amp;$D2658,Empresas!$C$6:$CC$92,$G2658+6+1,0),0))))</f>
        <v>0</v>
      </c>
      <c r="AI2658" s="147">
        <f>IF(AND($I2658="Si",R2658=1),1,IF(AND($I2658="Fisico",R2658=1),1,IF(AND(R2658=1,$I2658="Electronico"),2,IF(R2658=1,VLOOKUP($C2658&amp;"|"&amp;$B2658&amp;"|"&amp;$D2658,Empresas!$C$6:$CC$92,$G2658+6+1,0),0))))</f>
        <v>0</v>
      </c>
      <c r="AJ2658" s="147">
        <f>IF(AND($I2658="Si",S2658=1),1,IF(AND($I2658="Fisico",S2658=1),1,IF(AND(S2658=1,$I2658="Electronico"),2,IF(S2658=1,VLOOKUP($C2658&amp;"|"&amp;$B2658&amp;"|"&amp;$D2658,Empresas!$C$6:$CC$92,$G2658+6+1,0),0))))</f>
        <v>0</v>
      </c>
      <c r="AK2658" s="147">
        <f>IF(AND($I2658="Si",T2658=1),1,IF(AND($I2658="Fisico",T2658=1),1,IF(AND(T2658=1,$I2658="Electronico"),2,IF(T2658=1,VLOOKUP($C2658&amp;"|"&amp;$B2658&amp;"|"&amp;$D2658,Empresas!$C$6:$CC$92,$G2658+6+1,0),0))))</f>
        <v>0</v>
      </c>
      <c r="AL2658" s="147">
        <f>IF(AND($I2658="Si",U2658=1),1,IF(AND($I2658="Fisico",U2658=1),1,IF(AND(U2658=1,$I2658="Electronico"),2,IF(U2658=1,VLOOKUP($C2658&amp;"|"&amp;$B2658&amp;"|"&amp;$D2658,Empresas!$C$6:$CC$92,$G2658+6+1,0),0))))</f>
        <v>0</v>
      </c>
      <c r="AM2658" s="149">
        <f t="shared" si="432"/>
        <v>0</v>
      </c>
      <c r="AN2658" s="149">
        <f t="shared" si="433"/>
        <v>0</v>
      </c>
      <c r="AO2658" s="152">
        <f t="shared" si="434"/>
        <v>0</v>
      </c>
    </row>
    <row r="2659" spans="1:41" x14ac:dyDescent="0.25">
      <c r="A2659" s="143" t="str">
        <f>VLOOKUP(D2659,Empresas!$D$7:$F$91,3,0)</f>
        <v>Gerencia</v>
      </c>
      <c r="B2659" s="144" t="str">
        <f>VLOOKUP(D2659,Empresas!$D$7:$G$91,4,0)</f>
        <v>Yeleydi</v>
      </c>
      <c r="C2659" s="144" t="s">
        <v>544</v>
      </c>
      <c r="D2659" s="144" t="s">
        <v>498</v>
      </c>
      <c r="E2659" s="144" t="str">
        <f>VLOOKUP(D2659,Empresas!$D$7:$E$92,2,0)</f>
        <v>PERÚ DATA CONSULT E.I.R.L.</v>
      </c>
      <c r="F2659" s="144" t="s">
        <v>189</v>
      </c>
      <c r="G2659" s="145">
        <f t="shared" si="437"/>
        <v>68</v>
      </c>
      <c r="H2659" s="145" t="str">
        <f>VLOOKUP(D2659,Empresas!$D$6:$L$92,7,0)</f>
        <v>Mensual</v>
      </c>
      <c r="I2659" s="144" t="str">
        <f>VLOOKUP(VLOOKUP(D2659&amp;"|"&amp;B2659,Empresas!$I$7:$CB$92,G2659,0),Tablas!$A$13:$B$14,2,0)</f>
        <v>No</v>
      </c>
      <c r="J2659" s="78"/>
      <c r="K2659" s="78"/>
      <c r="L2659" s="78"/>
      <c r="M2659" s="78"/>
      <c r="N2659" s="78"/>
      <c r="O2659" s="78"/>
      <c r="P2659" s="78"/>
      <c r="Q2659" s="78"/>
      <c r="R2659" s="78"/>
      <c r="S2659" s="78"/>
      <c r="T2659" s="78"/>
      <c r="U2659" s="78"/>
      <c r="V2659" s="78" t="str">
        <f>VLOOKUP(D2659,Empresas!$D$7:$CF$91,81,0)</f>
        <v>A</v>
      </c>
      <c r="W2659" s="78" t="str">
        <f>VLOOKUP(D2659,Empresas!$D$7:$M$91,10,0)</f>
        <v>General</v>
      </c>
      <c r="X2659" s="69" t="str">
        <f t="shared" si="430"/>
        <v>SI</v>
      </c>
      <c r="Y2659" s="153" t="str">
        <f t="shared" si="431"/>
        <v>No aplica</v>
      </c>
      <c r="Z2659" s="147">
        <f>IF(Y2659="No aplica",0,IF(I2659="no",0,IF(I2659="No aplica",0,IF(I2659="Si",1,IF(I2659="Fisico",1,IF(I2659="Electronico",2,VLOOKUP(C2659&amp;"|"&amp;B2659&amp;"|"&amp;D2659,Empresas!$C$6:$CC$92,G2659+6+1,0)))))))</f>
        <v>0</v>
      </c>
      <c r="AA2659" s="147">
        <f>IF(AND($I2659="Si",J2659=1),1,IF(AND($I2659="Fisico",J2659=1),1,IF(AND(J2659=1,$I2659="Electronico"),2,IF(J2659=1,VLOOKUP($C2659&amp;"|"&amp;$B2659&amp;"|"&amp;$D2659,Empresas!$C$6:$CC$92,$G2659+6+1,0),0))))</f>
        <v>0</v>
      </c>
      <c r="AB2659" s="147">
        <f>IF(AND($I2659="Si",K2659=1),1,IF(AND($I2659="Fisico",K2659=1),1,IF(AND(K2659=1,$I2659="Electronico"),2,IF(K2659=1,VLOOKUP($C2659&amp;"|"&amp;$B2659&amp;"|"&amp;$D2659,Empresas!$C$6:$CC$92,$G2659+6+1,0),0))))</f>
        <v>0</v>
      </c>
      <c r="AC2659" s="147">
        <f>IF(AND($I2659="Si",L2659=1),1,IF(AND($I2659="Fisico",L2659=1),1,IF(AND(L2659=1,$I2659="Electronico"),2,IF(L2659=1,VLOOKUP($C2659&amp;"|"&amp;$B2659&amp;"|"&amp;$D2659,Empresas!$C$6:$CC$92,$G2659+6+1,0),0))))</f>
        <v>0</v>
      </c>
      <c r="AD2659" s="147">
        <f>IF(AND($I2659="Si",M2659=1),1,IF(AND($I2659="Fisico",M2659=1),1,IF(AND(M2659=1,$I2659="Electronico"),2,IF(M2659=1,VLOOKUP($C2659&amp;"|"&amp;$B2659&amp;"|"&amp;$D2659,Empresas!$C$6:$CC$92,$G2659+6+1,0),0))))</f>
        <v>0</v>
      </c>
      <c r="AE2659" s="147">
        <f>IF(AND($I2659="Si",N2659=1),1,IF(AND($I2659="Fisico",N2659=1),1,IF(AND(N2659=1,$I2659="Electronico"),2,IF(N2659=1,VLOOKUP($C2659&amp;"|"&amp;$B2659&amp;"|"&amp;$D2659,Empresas!$C$6:$CC$92,$G2659+6+1,0),0))))</f>
        <v>0</v>
      </c>
      <c r="AF2659" s="147">
        <f>IF(AND($I2659="Si",O2659=1),1,IF(AND($I2659="Fisico",O2659=1),1,IF(AND(O2659=1,$I2659="Electronico"),2,IF(O2659=1,VLOOKUP($C2659&amp;"|"&amp;$B2659&amp;"|"&amp;$D2659,Empresas!$C$6:$CC$92,$G2659+6+1,0),0))))</f>
        <v>0</v>
      </c>
      <c r="AG2659" s="147">
        <f>IF(AND($I2659="Si",P2659=1),1,IF(AND($I2659="Fisico",P2659=1),1,IF(AND(P2659=1,$I2659="Electronico"),2,IF(P2659=1,VLOOKUP($C2659&amp;"|"&amp;$B2659&amp;"|"&amp;$D2659,Empresas!$C$6:$CC$92,$G2659+6+1,0),0))))</f>
        <v>0</v>
      </c>
      <c r="AH2659" s="147">
        <f>IF(AND($I2659="Si",Q2659=1),1,IF(AND($I2659="Fisico",Q2659=1),1,IF(AND(Q2659=1,$I2659="Electronico"),2,IF(Q2659=1,VLOOKUP($C2659&amp;"|"&amp;$B2659&amp;"|"&amp;$D2659,Empresas!$C$6:$CC$92,$G2659+6+1,0),0))))</f>
        <v>0</v>
      </c>
      <c r="AI2659" s="147">
        <f>IF(AND($I2659="Si",R2659=1),1,IF(AND($I2659="Fisico",R2659=1),1,IF(AND(R2659=1,$I2659="Electronico"),2,IF(R2659=1,VLOOKUP($C2659&amp;"|"&amp;$B2659&amp;"|"&amp;$D2659,Empresas!$C$6:$CC$92,$G2659+6+1,0),0))))</f>
        <v>0</v>
      </c>
      <c r="AJ2659" s="147">
        <f>IF(AND($I2659="Si",S2659=1),1,IF(AND($I2659="Fisico",S2659=1),1,IF(AND(S2659=1,$I2659="Electronico"),2,IF(S2659=1,VLOOKUP($C2659&amp;"|"&amp;$B2659&amp;"|"&amp;$D2659,Empresas!$C$6:$CC$92,$G2659+6+1,0),0))))</f>
        <v>0</v>
      </c>
      <c r="AK2659" s="147">
        <f>IF(AND($I2659="Si",T2659=1),1,IF(AND($I2659="Fisico",T2659=1),1,IF(AND(T2659=1,$I2659="Electronico"),2,IF(T2659=1,VLOOKUP($C2659&amp;"|"&amp;$B2659&amp;"|"&amp;$D2659,Empresas!$C$6:$CC$92,$G2659+6+1,0),0))))</f>
        <v>0</v>
      </c>
      <c r="AL2659" s="147">
        <f>IF(AND($I2659="Si",U2659=1),1,IF(AND($I2659="Fisico",U2659=1),1,IF(AND(U2659=1,$I2659="Electronico"),2,IF(U2659=1,VLOOKUP($C2659&amp;"|"&amp;$B2659&amp;"|"&amp;$D2659,Empresas!$C$6:$CC$92,$G2659+6+1,0),0))))</f>
        <v>0</v>
      </c>
      <c r="AM2659" s="149">
        <f t="shared" si="432"/>
        <v>0</v>
      </c>
      <c r="AN2659" s="149">
        <f t="shared" si="433"/>
        <v>0</v>
      </c>
      <c r="AO2659" s="152">
        <f t="shared" si="434"/>
        <v>0</v>
      </c>
    </row>
    <row r="2660" spans="1:41" x14ac:dyDescent="0.25">
      <c r="A2660" s="143" t="str">
        <f>VLOOKUP(D2660,Empresas!$D$7:$F$91,3,0)</f>
        <v>Gerencia</v>
      </c>
      <c r="B2660" s="144" t="str">
        <f>VLOOKUP(D2660,Empresas!$D$7:$G$91,4,0)</f>
        <v>Yeleydi</v>
      </c>
      <c r="C2660" s="144" t="s">
        <v>544</v>
      </c>
      <c r="D2660" s="144" t="s">
        <v>498</v>
      </c>
      <c r="E2660" s="144" t="str">
        <f>VLOOKUP(D2660,Empresas!$D$7:$E$92,2,0)</f>
        <v>PERÚ DATA CONSULT E.I.R.L.</v>
      </c>
      <c r="F2660" s="144" t="s">
        <v>190</v>
      </c>
      <c r="G2660" s="145">
        <f t="shared" si="437"/>
        <v>69</v>
      </c>
      <c r="H2660" s="145" t="str">
        <f>VLOOKUP(D2660,Empresas!$D$6:$L$92,7,0)</f>
        <v>Mensual</v>
      </c>
      <c r="I2660" s="144" t="str">
        <f>VLOOKUP(VLOOKUP(D2660&amp;"|"&amp;B2660,Empresas!$I$7:$CB$92,G2660,0),Tablas!$A$13:$B$14,2,0)</f>
        <v>No</v>
      </c>
      <c r="J2660" s="78"/>
      <c r="K2660" s="78"/>
      <c r="L2660" s="78"/>
      <c r="M2660" s="78"/>
      <c r="N2660" s="78"/>
      <c r="O2660" s="78"/>
      <c r="P2660" s="78"/>
      <c r="Q2660" s="78"/>
      <c r="R2660" s="78"/>
      <c r="S2660" s="78"/>
      <c r="T2660" s="78"/>
      <c r="U2660" s="78"/>
      <c r="V2660" s="78" t="str">
        <f>VLOOKUP(D2660,Empresas!$D$7:$CF$91,81,0)</f>
        <v>A</v>
      </c>
      <c r="W2660" s="78" t="str">
        <f>VLOOKUP(D2660,Empresas!$D$7:$M$91,10,0)</f>
        <v>General</v>
      </c>
      <c r="X2660" s="69" t="str">
        <f t="shared" si="430"/>
        <v>NO</v>
      </c>
      <c r="Y2660" s="153" t="str">
        <f t="shared" si="431"/>
        <v>No aplica</v>
      </c>
      <c r="Z2660" s="147">
        <f>IF(Y2660="No aplica",0,IF(I2660="no",0,IF(I2660="No aplica",0,IF(I2660="Si",1,IF(I2660="Fisico",1,IF(I2660="Electronico",2,VLOOKUP(C2660&amp;"|"&amp;B2660&amp;"|"&amp;D2660,Empresas!$C$6:$CC$92,G2660+6+1,0)))))))</f>
        <v>0</v>
      </c>
      <c r="AA2660" s="147">
        <f>IF(AND($I2660="Si",J2660=1),1,IF(AND($I2660="Fisico",J2660=1),1,IF(AND(J2660=1,$I2660="Electronico"),2,IF(J2660=1,VLOOKUP($C2660&amp;"|"&amp;$B2660&amp;"|"&amp;$D2660,Empresas!$C$6:$CC$92,$G2660+6+1,0),0))))</f>
        <v>0</v>
      </c>
      <c r="AB2660" s="147">
        <f>IF(AND($I2660="Si",K2660=1),1,IF(AND($I2660="Fisico",K2660=1),1,IF(AND(K2660=1,$I2660="Electronico"),2,IF(K2660=1,VLOOKUP($C2660&amp;"|"&amp;$B2660&amp;"|"&amp;$D2660,Empresas!$C$6:$CC$92,$G2660+6+1,0),0))))</f>
        <v>0</v>
      </c>
      <c r="AC2660" s="147">
        <f>IF(AND($I2660="Si",L2660=1),1,IF(AND($I2660="Fisico",L2660=1),1,IF(AND(L2660=1,$I2660="Electronico"),2,IF(L2660=1,VLOOKUP($C2660&amp;"|"&amp;$B2660&amp;"|"&amp;$D2660,Empresas!$C$6:$CC$92,$G2660+6+1,0),0))))</f>
        <v>0</v>
      </c>
      <c r="AD2660" s="147">
        <f>IF(AND($I2660="Si",M2660=1),1,IF(AND($I2660="Fisico",M2660=1),1,IF(AND(M2660=1,$I2660="Electronico"),2,IF(M2660=1,VLOOKUP($C2660&amp;"|"&amp;$B2660&amp;"|"&amp;$D2660,Empresas!$C$6:$CC$92,$G2660+6+1,0),0))))</f>
        <v>0</v>
      </c>
      <c r="AE2660" s="147">
        <f>IF(AND($I2660="Si",N2660=1),1,IF(AND($I2660="Fisico",N2660=1),1,IF(AND(N2660=1,$I2660="Electronico"),2,IF(N2660=1,VLOOKUP($C2660&amp;"|"&amp;$B2660&amp;"|"&amp;$D2660,Empresas!$C$6:$CC$92,$G2660+6+1,0),0))))</f>
        <v>0</v>
      </c>
      <c r="AF2660" s="147">
        <f>IF(AND($I2660="Si",O2660=1),1,IF(AND($I2660="Fisico",O2660=1),1,IF(AND(O2660=1,$I2660="Electronico"),2,IF(O2660=1,VLOOKUP($C2660&amp;"|"&amp;$B2660&amp;"|"&amp;$D2660,Empresas!$C$6:$CC$92,$G2660+6+1,0),0))))</f>
        <v>0</v>
      </c>
      <c r="AG2660" s="147">
        <f>IF(AND($I2660="Si",P2660=1),1,IF(AND($I2660="Fisico",P2660=1),1,IF(AND(P2660=1,$I2660="Electronico"),2,IF(P2660=1,VLOOKUP($C2660&amp;"|"&amp;$B2660&amp;"|"&amp;$D2660,Empresas!$C$6:$CC$92,$G2660+6+1,0),0))))</f>
        <v>0</v>
      </c>
      <c r="AH2660" s="147">
        <f>IF(AND($I2660="Si",Q2660=1),1,IF(AND($I2660="Fisico",Q2660=1),1,IF(AND(Q2660=1,$I2660="Electronico"),2,IF(Q2660=1,VLOOKUP($C2660&amp;"|"&amp;$B2660&amp;"|"&amp;$D2660,Empresas!$C$6:$CC$92,$G2660+6+1,0),0))))</f>
        <v>0</v>
      </c>
      <c r="AI2660" s="147">
        <f>IF(AND($I2660="Si",R2660=1),1,IF(AND($I2660="Fisico",R2660=1),1,IF(AND(R2660=1,$I2660="Electronico"),2,IF(R2660=1,VLOOKUP($C2660&amp;"|"&amp;$B2660&amp;"|"&amp;$D2660,Empresas!$C$6:$CC$92,$G2660+6+1,0),0))))</f>
        <v>0</v>
      </c>
      <c r="AJ2660" s="147">
        <f>IF(AND($I2660="Si",S2660=1),1,IF(AND($I2660="Fisico",S2660=1),1,IF(AND(S2660=1,$I2660="Electronico"),2,IF(S2660=1,VLOOKUP($C2660&amp;"|"&amp;$B2660&amp;"|"&amp;$D2660,Empresas!$C$6:$CC$92,$G2660+6+1,0),0))))</f>
        <v>0</v>
      </c>
      <c r="AK2660" s="147">
        <f>IF(AND($I2660="Si",T2660=1),1,IF(AND($I2660="Fisico",T2660=1),1,IF(AND(T2660=1,$I2660="Electronico"),2,IF(T2660=1,VLOOKUP($C2660&amp;"|"&amp;$B2660&amp;"|"&amp;$D2660,Empresas!$C$6:$CC$92,$G2660+6+1,0),0))))</f>
        <v>0</v>
      </c>
      <c r="AL2660" s="147">
        <f>IF(AND($I2660="Si",U2660=1),1,IF(AND($I2660="Fisico",U2660=1),1,IF(AND(U2660=1,$I2660="Electronico"),2,IF(U2660=1,VLOOKUP($C2660&amp;"|"&amp;$B2660&amp;"|"&amp;$D2660,Empresas!$C$6:$CC$92,$G2660+6+1,0),0))))</f>
        <v>0</v>
      </c>
      <c r="AM2660" s="149">
        <f t="shared" si="432"/>
        <v>0</v>
      </c>
      <c r="AN2660" s="149">
        <f t="shared" si="433"/>
        <v>0</v>
      </c>
      <c r="AO2660" s="152">
        <f t="shared" si="434"/>
        <v>0</v>
      </c>
    </row>
    <row r="2661" spans="1:41" x14ac:dyDescent="0.25">
      <c r="A2661" s="143" t="str">
        <f>VLOOKUP(D2661,Empresas!$D$7:$F$91,3,0)</f>
        <v>Gerencia</v>
      </c>
      <c r="B2661" s="144" t="str">
        <f>VLOOKUP(D2661,Empresas!$D$7:$G$91,4,0)</f>
        <v>Yeleydi</v>
      </c>
      <c r="C2661" s="144" t="s">
        <v>544</v>
      </c>
      <c r="D2661" s="144" t="s">
        <v>498</v>
      </c>
      <c r="E2661" s="144" t="str">
        <f>VLOOKUP(D2661,Empresas!$D$7:$E$92,2,0)</f>
        <v>PERÚ DATA CONSULT E.I.R.L.</v>
      </c>
      <c r="F2661" s="146" t="s">
        <v>191</v>
      </c>
      <c r="G2661" s="145">
        <f t="shared" si="437"/>
        <v>70</v>
      </c>
      <c r="H2661" s="145" t="str">
        <f>VLOOKUP(D2661,Empresas!$D$6:$L$92,7,0)</f>
        <v>Mensual</v>
      </c>
      <c r="I2661" s="144" t="str">
        <f>VLOOKUP(VLOOKUP(D2661&amp;"|"&amp;B2661,Empresas!$I$7:$CB$92,G2661,0),Tablas!$A$13:$B$14,2,0)</f>
        <v>No</v>
      </c>
      <c r="J2661" s="78"/>
      <c r="K2661" s="78"/>
      <c r="L2661" s="78"/>
      <c r="M2661" s="78"/>
      <c r="N2661" s="78"/>
      <c r="O2661" s="78"/>
      <c r="P2661" s="78"/>
      <c r="Q2661" s="78"/>
      <c r="R2661" s="78"/>
      <c r="S2661" s="78"/>
      <c r="T2661" s="78"/>
      <c r="U2661" s="78"/>
      <c r="V2661" s="78" t="str">
        <f>VLOOKUP(D2661,Empresas!$D$7:$CF$91,81,0)</f>
        <v>A</v>
      </c>
      <c r="W2661" s="78" t="str">
        <f>VLOOKUP(D2661,Empresas!$D$7:$M$91,10,0)</f>
        <v>General</v>
      </c>
      <c r="X2661" s="69" t="str">
        <f t="shared" si="430"/>
        <v>NO</v>
      </c>
      <c r="Y2661" s="153" t="str">
        <f t="shared" si="431"/>
        <v>No aplica</v>
      </c>
      <c r="Z2661" s="147">
        <f>IF(Y2661="No aplica",0,IF(I2661="no",0,IF(I2661="No aplica",0,IF(I2661="Si",1,IF(I2661="Fisico",1,IF(I2661="Electronico",2,VLOOKUP(C2661&amp;"|"&amp;B2661&amp;"|"&amp;D2661,Empresas!$C$6:$CC$92,G2661+6+1,0)))))))</f>
        <v>0</v>
      </c>
      <c r="AA2661" s="147">
        <f>IF(AND($I2661="Si",J2661=1),1,IF(AND($I2661="Fisico",J2661=1),1,IF(AND(J2661=1,$I2661="Electronico"),2,IF(J2661=1,VLOOKUP($C2661&amp;"|"&amp;$B2661&amp;"|"&amp;$D2661,Empresas!$C$6:$CC$92,$G2661+6+1,0),0))))</f>
        <v>0</v>
      </c>
      <c r="AB2661" s="147">
        <f>IF(AND($I2661="Si",K2661=1),1,IF(AND($I2661="Fisico",K2661=1),1,IF(AND(K2661=1,$I2661="Electronico"),2,IF(K2661=1,VLOOKUP($C2661&amp;"|"&amp;$B2661&amp;"|"&amp;$D2661,Empresas!$C$6:$CC$92,$G2661+6+1,0),0))))</f>
        <v>0</v>
      </c>
      <c r="AC2661" s="147">
        <f>IF(AND($I2661="Si",L2661=1),1,IF(AND($I2661="Fisico",L2661=1),1,IF(AND(L2661=1,$I2661="Electronico"),2,IF(L2661=1,VLOOKUP($C2661&amp;"|"&amp;$B2661&amp;"|"&amp;$D2661,Empresas!$C$6:$CC$92,$G2661+6+1,0),0))))</f>
        <v>0</v>
      </c>
      <c r="AD2661" s="147">
        <f>IF(AND($I2661="Si",M2661=1),1,IF(AND($I2661="Fisico",M2661=1),1,IF(AND(M2661=1,$I2661="Electronico"),2,IF(M2661=1,VLOOKUP($C2661&amp;"|"&amp;$B2661&amp;"|"&amp;$D2661,Empresas!$C$6:$CC$92,$G2661+6+1,0),0))))</f>
        <v>0</v>
      </c>
      <c r="AE2661" s="147">
        <f>IF(AND($I2661="Si",N2661=1),1,IF(AND($I2661="Fisico",N2661=1),1,IF(AND(N2661=1,$I2661="Electronico"),2,IF(N2661=1,VLOOKUP($C2661&amp;"|"&amp;$B2661&amp;"|"&amp;$D2661,Empresas!$C$6:$CC$92,$G2661+6+1,0),0))))</f>
        <v>0</v>
      </c>
      <c r="AF2661" s="147">
        <f>IF(AND($I2661="Si",O2661=1),1,IF(AND($I2661="Fisico",O2661=1),1,IF(AND(O2661=1,$I2661="Electronico"),2,IF(O2661=1,VLOOKUP($C2661&amp;"|"&amp;$B2661&amp;"|"&amp;$D2661,Empresas!$C$6:$CC$92,$G2661+6+1,0),0))))</f>
        <v>0</v>
      </c>
      <c r="AG2661" s="147">
        <f>IF(AND($I2661="Si",P2661=1),1,IF(AND($I2661="Fisico",P2661=1),1,IF(AND(P2661=1,$I2661="Electronico"),2,IF(P2661=1,VLOOKUP($C2661&amp;"|"&amp;$B2661&amp;"|"&amp;$D2661,Empresas!$C$6:$CC$92,$G2661+6+1,0),0))))</f>
        <v>0</v>
      </c>
      <c r="AH2661" s="147">
        <f>IF(AND($I2661="Si",Q2661=1),1,IF(AND($I2661="Fisico",Q2661=1),1,IF(AND(Q2661=1,$I2661="Electronico"),2,IF(Q2661=1,VLOOKUP($C2661&amp;"|"&amp;$B2661&amp;"|"&amp;$D2661,Empresas!$C$6:$CC$92,$G2661+6+1,0),0))))</f>
        <v>0</v>
      </c>
      <c r="AI2661" s="147">
        <f>IF(AND($I2661="Si",R2661=1),1,IF(AND($I2661="Fisico",R2661=1),1,IF(AND(R2661=1,$I2661="Electronico"),2,IF(R2661=1,VLOOKUP($C2661&amp;"|"&amp;$B2661&amp;"|"&amp;$D2661,Empresas!$C$6:$CC$92,$G2661+6+1,0),0))))</f>
        <v>0</v>
      </c>
      <c r="AJ2661" s="147">
        <f>IF(AND($I2661="Si",S2661=1),1,IF(AND($I2661="Fisico",S2661=1),1,IF(AND(S2661=1,$I2661="Electronico"),2,IF(S2661=1,VLOOKUP($C2661&amp;"|"&amp;$B2661&amp;"|"&amp;$D2661,Empresas!$C$6:$CC$92,$G2661+6+1,0),0))))</f>
        <v>0</v>
      </c>
      <c r="AK2661" s="147">
        <f>IF(AND($I2661="Si",T2661=1),1,IF(AND($I2661="Fisico",T2661=1),1,IF(AND(T2661=1,$I2661="Electronico"),2,IF(T2661=1,VLOOKUP($C2661&amp;"|"&amp;$B2661&amp;"|"&amp;$D2661,Empresas!$C$6:$CC$92,$G2661+6+1,0),0))))</f>
        <v>0</v>
      </c>
      <c r="AL2661" s="147">
        <f>IF(AND($I2661="Si",U2661=1),1,IF(AND($I2661="Fisico",U2661=1),1,IF(AND(U2661=1,$I2661="Electronico"),2,IF(U2661=1,VLOOKUP($C2661&amp;"|"&amp;$B2661&amp;"|"&amp;$D2661,Empresas!$C$6:$CC$92,$G2661+6+1,0),0))))</f>
        <v>0</v>
      </c>
      <c r="AM2661" s="149">
        <f t="shared" si="432"/>
        <v>0</v>
      </c>
      <c r="AN2661" s="149">
        <f t="shared" si="433"/>
        <v>0</v>
      </c>
      <c r="AO2661" s="152">
        <f t="shared" si="434"/>
        <v>0</v>
      </c>
    </row>
    <row r="2662" spans="1:41" x14ac:dyDescent="0.25">
      <c r="A2662" s="143" t="str">
        <f>VLOOKUP(D2662,Empresas!$D$7:$F$91,3,0)</f>
        <v>Gerencia</v>
      </c>
      <c r="B2662" s="144" t="str">
        <f>VLOOKUP(D2662,Empresas!$D$7:$G$91,4,0)</f>
        <v>Yeleydi</v>
      </c>
      <c r="C2662" s="144" t="s">
        <v>544</v>
      </c>
      <c r="D2662" s="144" t="s">
        <v>498</v>
      </c>
      <c r="E2662" s="144" t="str">
        <f>VLOOKUP(D2662,Empresas!$D$7:$E$92,2,0)</f>
        <v>PERÚ DATA CONSULT E.I.R.L.</v>
      </c>
      <c r="F2662" s="144" t="s">
        <v>192</v>
      </c>
      <c r="G2662" s="145">
        <f t="shared" si="437"/>
        <v>71</v>
      </c>
      <c r="H2662" s="145" t="str">
        <f>VLOOKUP(D2662,Empresas!$D$6:$L$92,7,0)</f>
        <v>Mensual</v>
      </c>
      <c r="I2662" s="144" t="str">
        <f>VLOOKUP(VLOOKUP(D2662&amp;"|"&amp;B2662,Empresas!$I$7:$CB$92,G2662,0),Tablas!$A$13:$B$14,2,0)</f>
        <v>No</v>
      </c>
      <c r="J2662" s="78"/>
      <c r="K2662" s="78"/>
      <c r="L2662" s="78"/>
      <c r="M2662" s="78"/>
      <c r="N2662" s="78"/>
      <c r="O2662" s="78"/>
      <c r="P2662" s="78"/>
      <c r="Q2662" s="78"/>
      <c r="R2662" s="78"/>
      <c r="S2662" s="78"/>
      <c r="T2662" s="78"/>
      <c r="U2662" s="78"/>
      <c r="V2662" s="78" t="str">
        <f>VLOOKUP(D2662,Empresas!$D$7:$CF$91,81,0)</f>
        <v>A</v>
      </c>
      <c r="W2662" s="78" t="str">
        <f>VLOOKUP(D2662,Empresas!$D$7:$M$91,10,0)</f>
        <v>General</v>
      </c>
      <c r="X2662" s="69" t="str">
        <f t="shared" si="430"/>
        <v>NO</v>
      </c>
      <c r="Y2662" s="153" t="str">
        <f t="shared" si="431"/>
        <v>No aplica</v>
      </c>
      <c r="Z2662" s="147">
        <f>IF(Y2662="No aplica",0,IF(I2662="no",0,IF(I2662="No aplica",0,IF(I2662="Si",1,IF(I2662="Fisico",1,IF(I2662="Electronico",2,VLOOKUP(C2662&amp;"|"&amp;B2662&amp;"|"&amp;D2662,Empresas!$C$6:$CC$92,G2662+6+1,0)))))))</f>
        <v>0</v>
      </c>
      <c r="AA2662" s="147">
        <f>IF(AND($I2662="Si",J2662=1),1,IF(AND($I2662="Fisico",J2662=1),1,IF(AND(J2662=1,$I2662="Electronico"),2,IF(J2662=1,VLOOKUP($C2662&amp;"|"&amp;$B2662&amp;"|"&amp;$D2662,Empresas!$C$6:$CC$92,$G2662+6+1,0),0))))</f>
        <v>0</v>
      </c>
      <c r="AB2662" s="147">
        <f>IF(AND($I2662="Si",K2662=1),1,IF(AND($I2662="Fisico",K2662=1),1,IF(AND(K2662=1,$I2662="Electronico"),2,IF(K2662=1,VLOOKUP($C2662&amp;"|"&amp;$B2662&amp;"|"&amp;$D2662,Empresas!$C$6:$CC$92,$G2662+6+1,0),0))))</f>
        <v>0</v>
      </c>
      <c r="AC2662" s="147">
        <f>IF(AND($I2662="Si",L2662=1),1,IF(AND($I2662="Fisico",L2662=1),1,IF(AND(L2662=1,$I2662="Electronico"),2,IF(L2662=1,VLOOKUP($C2662&amp;"|"&amp;$B2662&amp;"|"&amp;$D2662,Empresas!$C$6:$CC$92,$G2662+6+1,0),0))))</f>
        <v>0</v>
      </c>
      <c r="AD2662" s="147">
        <f>IF(AND($I2662="Si",M2662=1),1,IF(AND($I2662="Fisico",M2662=1),1,IF(AND(M2662=1,$I2662="Electronico"),2,IF(M2662=1,VLOOKUP($C2662&amp;"|"&amp;$B2662&amp;"|"&amp;$D2662,Empresas!$C$6:$CC$92,$G2662+6+1,0),0))))</f>
        <v>0</v>
      </c>
      <c r="AE2662" s="147">
        <f>IF(AND($I2662="Si",N2662=1),1,IF(AND($I2662="Fisico",N2662=1),1,IF(AND(N2662=1,$I2662="Electronico"),2,IF(N2662=1,VLOOKUP($C2662&amp;"|"&amp;$B2662&amp;"|"&amp;$D2662,Empresas!$C$6:$CC$92,$G2662+6+1,0),0))))</f>
        <v>0</v>
      </c>
      <c r="AF2662" s="147">
        <f>IF(AND($I2662="Si",O2662=1),1,IF(AND($I2662="Fisico",O2662=1),1,IF(AND(O2662=1,$I2662="Electronico"),2,IF(O2662=1,VLOOKUP($C2662&amp;"|"&amp;$B2662&amp;"|"&amp;$D2662,Empresas!$C$6:$CC$92,$G2662+6+1,0),0))))</f>
        <v>0</v>
      </c>
      <c r="AG2662" s="147">
        <f>IF(AND($I2662="Si",P2662=1),1,IF(AND($I2662="Fisico",P2662=1),1,IF(AND(P2662=1,$I2662="Electronico"),2,IF(P2662=1,VLOOKUP($C2662&amp;"|"&amp;$B2662&amp;"|"&amp;$D2662,Empresas!$C$6:$CC$92,$G2662+6+1,0),0))))</f>
        <v>0</v>
      </c>
      <c r="AH2662" s="147">
        <f>IF(AND($I2662="Si",Q2662=1),1,IF(AND($I2662="Fisico",Q2662=1),1,IF(AND(Q2662=1,$I2662="Electronico"),2,IF(Q2662=1,VLOOKUP($C2662&amp;"|"&amp;$B2662&amp;"|"&amp;$D2662,Empresas!$C$6:$CC$92,$G2662+6+1,0),0))))</f>
        <v>0</v>
      </c>
      <c r="AI2662" s="147">
        <f>IF(AND($I2662="Si",R2662=1),1,IF(AND($I2662="Fisico",R2662=1),1,IF(AND(R2662=1,$I2662="Electronico"),2,IF(R2662=1,VLOOKUP($C2662&amp;"|"&amp;$B2662&amp;"|"&amp;$D2662,Empresas!$C$6:$CC$92,$G2662+6+1,0),0))))</f>
        <v>0</v>
      </c>
      <c r="AJ2662" s="147">
        <f>IF(AND($I2662="Si",S2662=1),1,IF(AND($I2662="Fisico",S2662=1),1,IF(AND(S2662=1,$I2662="Electronico"),2,IF(S2662=1,VLOOKUP($C2662&amp;"|"&amp;$B2662&amp;"|"&amp;$D2662,Empresas!$C$6:$CC$92,$G2662+6+1,0),0))))</f>
        <v>0</v>
      </c>
      <c r="AK2662" s="147">
        <f>IF(AND($I2662="Si",T2662=1),1,IF(AND($I2662="Fisico",T2662=1),1,IF(AND(T2662=1,$I2662="Electronico"),2,IF(T2662=1,VLOOKUP($C2662&amp;"|"&amp;$B2662&amp;"|"&amp;$D2662,Empresas!$C$6:$CC$92,$G2662+6+1,0),0))))</f>
        <v>0</v>
      </c>
      <c r="AL2662" s="147">
        <f>IF(AND($I2662="Si",U2662=1),1,IF(AND($I2662="Fisico",U2662=1),1,IF(AND(U2662=1,$I2662="Electronico"),2,IF(U2662=1,VLOOKUP($C2662&amp;"|"&amp;$B2662&amp;"|"&amp;$D2662,Empresas!$C$6:$CC$92,$G2662+6+1,0),0))))</f>
        <v>0</v>
      </c>
      <c r="AM2662" s="149">
        <f t="shared" si="432"/>
        <v>0</v>
      </c>
      <c r="AN2662" s="149">
        <f t="shared" si="433"/>
        <v>0</v>
      </c>
      <c r="AO2662" s="152">
        <f t="shared" si="434"/>
        <v>0</v>
      </c>
    </row>
    <row r="2663" spans="1:41" x14ac:dyDescent="0.25">
      <c r="A2663" s="137" t="str">
        <f>VLOOKUP(D2663,Empresas!$D$7:$F$91,3,0)</f>
        <v>Yulisa</v>
      </c>
      <c r="B2663" s="138" t="str">
        <f>VLOOKUP(D2663,Empresas!$D$7:$G$91,4,0)</f>
        <v>Carmen D.</v>
      </c>
      <c r="C2663" s="138" t="s">
        <v>544</v>
      </c>
      <c r="D2663" s="138" t="s">
        <v>500</v>
      </c>
      <c r="E2663" s="138" t="str">
        <f>VLOOKUP(D2663,Empresas!$D$7:$E$92,2,0)</f>
        <v>WALTER JESUS HUAYNATES ILDEFONSO</v>
      </c>
      <c r="F2663" s="138" t="s">
        <v>158</v>
      </c>
      <c r="G2663" s="139">
        <f>+Empresas!$O$2</f>
        <v>7</v>
      </c>
      <c r="H2663" s="139" t="str">
        <f>VLOOKUP(D2663,Empresas!$D$6:$L$92,7,0)</f>
        <v>Trimestral</v>
      </c>
      <c r="I2663" s="138" t="str">
        <f>VLOOKUP(VLOOKUP(D2663&amp;"|"&amp;B2663,Empresas!$I$7:$CB$92,G2663,0),Tablas!$A$3:$B$5,2,0)</f>
        <v>No aplica</v>
      </c>
      <c r="J2663" s="78"/>
      <c r="K2663" s="78"/>
      <c r="L2663" s="78"/>
      <c r="M2663" s="78"/>
      <c r="N2663" s="78"/>
      <c r="O2663" s="78"/>
      <c r="P2663" s="78"/>
      <c r="Q2663" s="78"/>
      <c r="R2663" s="78"/>
      <c r="S2663" s="78"/>
      <c r="T2663" s="78"/>
      <c r="U2663" s="78"/>
      <c r="V2663" s="78" t="str">
        <f>VLOOKUP(D2663,Empresas!$D$7:$CF$91,81,0)</f>
        <v>B</v>
      </c>
      <c r="W2663" s="78" t="str">
        <f>VLOOKUP(D2663,Empresas!$D$7:$M$91,10,0)</f>
        <v>General</v>
      </c>
      <c r="X2663" s="69" t="str">
        <f t="shared" si="430"/>
        <v>SI</v>
      </c>
      <c r="Y2663" s="153" t="str">
        <f t="shared" si="431"/>
        <v>No aplica</v>
      </c>
      <c r="Z2663" s="147">
        <f>IF(Y2663="No aplica",0,IF(I2663="no",0,IF(I2663="No aplica",0,IF(I2663="Si",1,IF(I2663="Fisico",1,IF(I2663="Electronico",2,VLOOKUP(C2663&amp;"|"&amp;B2663&amp;"|"&amp;D2663,Empresas!$C$6:$CC$92,G2663+6+1,0)))))))</f>
        <v>0</v>
      </c>
      <c r="AA2663" s="147">
        <f>IF(AND($I2663="Si",J2663=1),1,IF(AND($I2663="Fisico",J2663=1),1,IF(AND(J2663=1,$I2663="Electronico"),2,IF(J2663=1,VLOOKUP($C2663&amp;"|"&amp;$B2663&amp;"|"&amp;$D2663,Empresas!$C$6:$CC$92,$G2663+6+1,0),0))))</f>
        <v>0</v>
      </c>
      <c r="AB2663" s="147">
        <f>IF(AND($I2663="Si",K2663=1),1,IF(AND($I2663="Fisico",K2663=1),1,IF(AND(K2663=1,$I2663="Electronico"),2,IF(K2663=1,VLOOKUP($C2663&amp;"|"&amp;$B2663&amp;"|"&amp;$D2663,Empresas!$C$6:$CC$92,$G2663+6+1,0),0))))</f>
        <v>0</v>
      </c>
      <c r="AC2663" s="147">
        <f>IF(AND($I2663="Si",L2663=1),1,IF(AND($I2663="Fisico",L2663=1),1,IF(AND(L2663=1,$I2663="Electronico"),2,IF(L2663=1,VLOOKUP($C2663&amp;"|"&amp;$B2663&amp;"|"&amp;$D2663,Empresas!$C$6:$CC$92,$G2663+6+1,0),0))))</f>
        <v>0</v>
      </c>
      <c r="AD2663" s="147">
        <f>IF(AND($I2663="Si",M2663=1),1,IF(AND($I2663="Fisico",M2663=1),1,IF(AND(M2663=1,$I2663="Electronico"),2,IF(M2663=1,VLOOKUP($C2663&amp;"|"&amp;$B2663&amp;"|"&amp;$D2663,Empresas!$C$6:$CC$92,$G2663+6+1,0),0))))</f>
        <v>0</v>
      </c>
      <c r="AE2663" s="147">
        <f>IF(AND($I2663="Si",N2663=1),1,IF(AND($I2663="Fisico",N2663=1),1,IF(AND(N2663=1,$I2663="Electronico"),2,IF(N2663=1,VLOOKUP($C2663&amp;"|"&amp;$B2663&amp;"|"&amp;$D2663,Empresas!$C$6:$CC$92,$G2663+6+1,0),0))))</f>
        <v>0</v>
      </c>
      <c r="AF2663" s="147">
        <f>IF(AND($I2663="Si",O2663=1),1,IF(AND($I2663="Fisico",O2663=1),1,IF(AND(O2663=1,$I2663="Electronico"),2,IF(O2663=1,VLOOKUP($C2663&amp;"|"&amp;$B2663&amp;"|"&amp;$D2663,Empresas!$C$6:$CC$92,$G2663+6+1,0),0))))</f>
        <v>0</v>
      </c>
      <c r="AG2663" s="147">
        <f>IF(AND($I2663="Si",P2663=1),1,IF(AND($I2663="Fisico",P2663=1),1,IF(AND(P2663=1,$I2663="Electronico"),2,IF(P2663=1,VLOOKUP($C2663&amp;"|"&amp;$B2663&amp;"|"&amp;$D2663,Empresas!$C$6:$CC$92,$G2663+6+1,0),0))))</f>
        <v>0</v>
      </c>
      <c r="AH2663" s="147">
        <f>IF(AND($I2663="Si",Q2663=1),1,IF(AND($I2663="Fisico",Q2663=1),1,IF(AND(Q2663=1,$I2663="Electronico"),2,IF(Q2663=1,VLOOKUP($C2663&amp;"|"&amp;$B2663&amp;"|"&amp;$D2663,Empresas!$C$6:$CC$92,$G2663+6+1,0),0))))</f>
        <v>0</v>
      </c>
      <c r="AI2663" s="147">
        <f>IF(AND($I2663="Si",R2663=1),1,IF(AND($I2663="Fisico",R2663=1),1,IF(AND(R2663=1,$I2663="Electronico"),2,IF(R2663=1,VLOOKUP($C2663&amp;"|"&amp;$B2663&amp;"|"&amp;$D2663,Empresas!$C$6:$CC$92,$G2663+6+1,0),0))))</f>
        <v>0</v>
      </c>
      <c r="AJ2663" s="147">
        <f>IF(AND($I2663="Si",S2663=1),1,IF(AND($I2663="Fisico",S2663=1),1,IF(AND(S2663=1,$I2663="Electronico"),2,IF(S2663=1,VLOOKUP($C2663&amp;"|"&amp;$B2663&amp;"|"&amp;$D2663,Empresas!$C$6:$CC$92,$G2663+6+1,0),0))))</f>
        <v>0</v>
      </c>
      <c r="AK2663" s="147">
        <f>IF(AND($I2663="Si",T2663=1),1,IF(AND($I2663="Fisico",T2663=1),1,IF(AND(T2663=1,$I2663="Electronico"),2,IF(T2663=1,VLOOKUP($C2663&amp;"|"&amp;$B2663&amp;"|"&amp;$D2663,Empresas!$C$6:$CC$92,$G2663+6+1,0),0))))</f>
        <v>0</v>
      </c>
      <c r="AL2663" s="147">
        <f>IF(AND($I2663="Si",U2663=1),1,IF(AND($I2663="Fisico",U2663=1),1,IF(AND(U2663=1,$I2663="Electronico"),2,IF(U2663=1,VLOOKUP($C2663&amp;"|"&amp;$B2663&amp;"|"&amp;$D2663,Empresas!$C$6:$CC$92,$G2663+6+1,0),0))))</f>
        <v>0</v>
      </c>
      <c r="AM2663" s="149">
        <f t="shared" si="432"/>
        <v>0</v>
      </c>
      <c r="AN2663" s="149">
        <f t="shared" si="433"/>
        <v>0</v>
      </c>
      <c r="AO2663" s="152">
        <f t="shared" si="434"/>
        <v>0</v>
      </c>
    </row>
    <row r="2664" spans="1:41" x14ac:dyDescent="0.25">
      <c r="A2664" s="137" t="str">
        <f>VLOOKUP(D2664,Empresas!$D$7:$F$91,3,0)</f>
        <v>Yulisa</v>
      </c>
      <c r="B2664" s="138" t="str">
        <f>VLOOKUP(D2664,Empresas!$D$7:$G$91,4,0)</f>
        <v>Carmen D.</v>
      </c>
      <c r="C2664" s="138" t="s">
        <v>544</v>
      </c>
      <c r="D2664" s="138" t="s">
        <v>500</v>
      </c>
      <c r="E2664" s="138" t="str">
        <f>VLOOKUP(D2664,Empresas!$D$7:$E$92,2,0)</f>
        <v>WALTER JESUS HUAYNATES ILDEFONSO</v>
      </c>
      <c r="F2664" s="138" t="s">
        <v>159</v>
      </c>
      <c r="G2664" s="139">
        <f>+G2663+3</f>
        <v>10</v>
      </c>
      <c r="H2664" s="139" t="str">
        <f>VLOOKUP(D2664,Empresas!$D$6:$L$92,7,0)</f>
        <v>Trimestral</v>
      </c>
      <c r="I2664" s="138" t="str">
        <f>VLOOKUP(VLOOKUP(D2664&amp;"|"&amp;B2664,Empresas!$I$7:$CB$92,G2664,0),Tablas!$A$3:$B$5,2,0)</f>
        <v>No aplica</v>
      </c>
      <c r="J2664" s="78"/>
      <c r="K2664" s="78"/>
      <c r="L2664" s="78"/>
      <c r="M2664" s="78"/>
      <c r="N2664" s="78"/>
      <c r="O2664" s="78"/>
      <c r="P2664" s="78"/>
      <c r="Q2664" s="78"/>
      <c r="R2664" s="78"/>
      <c r="S2664" s="78"/>
      <c r="T2664" s="78"/>
      <c r="U2664" s="78"/>
      <c r="V2664" s="78" t="str">
        <f>VLOOKUP(D2664,Empresas!$D$7:$CF$91,81,0)</f>
        <v>B</v>
      </c>
      <c r="W2664" s="78" t="str">
        <f>VLOOKUP(D2664,Empresas!$D$7:$M$91,10,0)</f>
        <v>General</v>
      </c>
      <c r="X2664" s="69" t="str">
        <f t="shared" si="430"/>
        <v>SI</v>
      </c>
      <c r="Y2664" s="153" t="str">
        <f t="shared" si="431"/>
        <v>No aplica</v>
      </c>
      <c r="Z2664" s="147">
        <f>IF(Y2664="No aplica",0,IF(I2664="no",0,IF(I2664="No aplica",0,IF(I2664="Si",1,IF(I2664="Fisico",1,IF(I2664="Electronico",2,VLOOKUP(C2664&amp;"|"&amp;B2664&amp;"|"&amp;D2664,Empresas!$C$6:$CC$92,G2664+6+1,0)))))))</f>
        <v>0</v>
      </c>
      <c r="AA2664" s="147">
        <f>IF(AND($I2664="Si",J2664=1),1,IF(AND($I2664="Fisico",J2664=1),1,IF(AND(J2664=1,$I2664="Electronico"),2,IF(J2664=1,VLOOKUP($C2664&amp;"|"&amp;$B2664&amp;"|"&amp;$D2664,Empresas!$C$6:$CC$92,$G2664+6+1,0),0))))</f>
        <v>0</v>
      </c>
      <c r="AB2664" s="147">
        <f>IF(AND($I2664="Si",K2664=1),1,IF(AND($I2664="Fisico",K2664=1),1,IF(AND(K2664=1,$I2664="Electronico"),2,IF(K2664=1,VLOOKUP($C2664&amp;"|"&amp;$B2664&amp;"|"&amp;$D2664,Empresas!$C$6:$CC$92,$G2664+6+1,0),0))))</f>
        <v>0</v>
      </c>
      <c r="AC2664" s="147">
        <f>IF(AND($I2664="Si",L2664=1),1,IF(AND($I2664="Fisico",L2664=1),1,IF(AND(L2664=1,$I2664="Electronico"),2,IF(L2664=1,VLOOKUP($C2664&amp;"|"&amp;$B2664&amp;"|"&amp;$D2664,Empresas!$C$6:$CC$92,$G2664+6+1,0),0))))</f>
        <v>0</v>
      </c>
      <c r="AD2664" s="147">
        <f>IF(AND($I2664="Si",M2664=1),1,IF(AND($I2664="Fisico",M2664=1),1,IF(AND(M2664=1,$I2664="Electronico"),2,IF(M2664=1,VLOOKUP($C2664&amp;"|"&amp;$B2664&amp;"|"&amp;$D2664,Empresas!$C$6:$CC$92,$G2664+6+1,0),0))))</f>
        <v>0</v>
      </c>
      <c r="AE2664" s="147">
        <f>IF(AND($I2664="Si",N2664=1),1,IF(AND($I2664="Fisico",N2664=1),1,IF(AND(N2664=1,$I2664="Electronico"),2,IF(N2664=1,VLOOKUP($C2664&amp;"|"&amp;$B2664&amp;"|"&amp;$D2664,Empresas!$C$6:$CC$92,$G2664+6+1,0),0))))</f>
        <v>0</v>
      </c>
      <c r="AF2664" s="147">
        <f>IF(AND($I2664="Si",O2664=1),1,IF(AND($I2664="Fisico",O2664=1),1,IF(AND(O2664=1,$I2664="Electronico"),2,IF(O2664=1,VLOOKUP($C2664&amp;"|"&amp;$B2664&amp;"|"&amp;$D2664,Empresas!$C$6:$CC$92,$G2664+6+1,0),0))))</f>
        <v>0</v>
      </c>
      <c r="AG2664" s="147">
        <f>IF(AND($I2664="Si",P2664=1),1,IF(AND($I2664="Fisico",P2664=1),1,IF(AND(P2664=1,$I2664="Electronico"),2,IF(P2664=1,VLOOKUP($C2664&amp;"|"&amp;$B2664&amp;"|"&amp;$D2664,Empresas!$C$6:$CC$92,$G2664+6+1,0),0))))</f>
        <v>0</v>
      </c>
      <c r="AH2664" s="147">
        <f>IF(AND($I2664="Si",Q2664=1),1,IF(AND($I2664="Fisico",Q2664=1),1,IF(AND(Q2664=1,$I2664="Electronico"),2,IF(Q2664=1,VLOOKUP($C2664&amp;"|"&amp;$B2664&amp;"|"&amp;$D2664,Empresas!$C$6:$CC$92,$G2664+6+1,0),0))))</f>
        <v>0</v>
      </c>
      <c r="AI2664" s="147">
        <f>IF(AND($I2664="Si",R2664=1),1,IF(AND($I2664="Fisico",R2664=1),1,IF(AND(R2664=1,$I2664="Electronico"),2,IF(R2664=1,VLOOKUP($C2664&amp;"|"&amp;$B2664&amp;"|"&amp;$D2664,Empresas!$C$6:$CC$92,$G2664+6+1,0),0))))</f>
        <v>0</v>
      </c>
      <c r="AJ2664" s="147">
        <f>IF(AND($I2664="Si",S2664=1),1,IF(AND($I2664="Fisico",S2664=1),1,IF(AND(S2664=1,$I2664="Electronico"),2,IF(S2664=1,VLOOKUP($C2664&amp;"|"&amp;$B2664&amp;"|"&amp;$D2664,Empresas!$C$6:$CC$92,$G2664+6+1,0),0))))</f>
        <v>0</v>
      </c>
      <c r="AK2664" s="147">
        <f>IF(AND($I2664="Si",T2664=1),1,IF(AND($I2664="Fisico",T2664=1),1,IF(AND(T2664=1,$I2664="Electronico"),2,IF(T2664=1,VLOOKUP($C2664&amp;"|"&amp;$B2664&amp;"|"&amp;$D2664,Empresas!$C$6:$CC$92,$G2664+6+1,0),0))))</f>
        <v>0</v>
      </c>
      <c r="AL2664" s="147">
        <f>IF(AND($I2664="Si",U2664=1),1,IF(AND($I2664="Fisico",U2664=1),1,IF(AND(U2664=1,$I2664="Electronico"),2,IF(U2664=1,VLOOKUP($C2664&amp;"|"&amp;$B2664&amp;"|"&amp;$D2664,Empresas!$C$6:$CC$92,$G2664+6+1,0),0))))</f>
        <v>0</v>
      </c>
      <c r="AM2664" s="149">
        <f t="shared" si="432"/>
        <v>0</v>
      </c>
      <c r="AN2664" s="149">
        <f t="shared" si="433"/>
        <v>0</v>
      </c>
      <c r="AO2664" s="152">
        <f t="shared" si="434"/>
        <v>0</v>
      </c>
    </row>
    <row r="2665" spans="1:41" x14ac:dyDescent="0.25">
      <c r="A2665" s="137" t="str">
        <f>VLOOKUP(D2665,Empresas!$D$7:$F$91,3,0)</f>
        <v>Yulisa</v>
      </c>
      <c r="B2665" s="138" t="str">
        <f>VLOOKUP(D2665,Empresas!$D$7:$G$91,4,0)</f>
        <v>Carmen D.</v>
      </c>
      <c r="C2665" s="138" t="s">
        <v>544</v>
      </c>
      <c r="D2665" s="138" t="s">
        <v>500</v>
      </c>
      <c r="E2665" s="138" t="str">
        <f>VLOOKUP(D2665,Empresas!$D$7:$E$92,2,0)</f>
        <v>WALTER JESUS HUAYNATES ILDEFONSO</v>
      </c>
      <c r="F2665" s="138" t="s">
        <v>160</v>
      </c>
      <c r="G2665" s="139">
        <f t="shared" ref="G2665:G2676" si="438">+G2664+3</f>
        <v>13</v>
      </c>
      <c r="H2665" s="139" t="str">
        <f>VLOOKUP(D2665,Empresas!$D$6:$L$92,7,0)</f>
        <v>Trimestral</v>
      </c>
      <c r="I2665" s="138" t="str">
        <f>VLOOKUP(VLOOKUP(D2665&amp;"|"&amp;B2665,Empresas!$I$7:$CB$92,G2665,0),Tablas!$A$3:$B$5,2,0)</f>
        <v>No aplica</v>
      </c>
      <c r="J2665" s="78"/>
      <c r="K2665" s="78"/>
      <c r="L2665" s="78"/>
      <c r="M2665" s="78"/>
      <c r="N2665" s="78"/>
      <c r="O2665" s="78"/>
      <c r="P2665" s="78"/>
      <c r="Q2665" s="78"/>
      <c r="R2665" s="78"/>
      <c r="S2665" s="78"/>
      <c r="T2665" s="78"/>
      <c r="U2665" s="78"/>
      <c r="V2665" s="78" t="str">
        <f>VLOOKUP(D2665,Empresas!$D$7:$CF$91,81,0)</f>
        <v>B</v>
      </c>
      <c r="W2665" s="78" t="str">
        <f>VLOOKUP(D2665,Empresas!$D$7:$M$91,10,0)</f>
        <v>General</v>
      </c>
      <c r="X2665" s="69" t="str">
        <f t="shared" si="430"/>
        <v>SI</v>
      </c>
      <c r="Y2665" s="153" t="str">
        <f t="shared" si="431"/>
        <v>No aplica</v>
      </c>
      <c r="Z2665" s="147">
        <f>IF(Y2665="No aplica",0,IF(I2665="no",0,IF(I2665="No aplica",0,IF(I2665="Si",1,IF(I2665="Fisico",1,IF(I2665="Electronico",2,VLOOKUP(C2665&amp;"|"&amp;B2665&amp;"|"&amp;D2665,Empresas!$C$6:$CC$92,G2665+6+1,0)))))))</f>
        <v>0</v>
      </c>
      <c r="AA2665" s="147">
        <f>IF(AND($I2665="Si",J2665=1),1,IF(AND($I2665="Fisico",J2665=1),1,IF(AND(J2665=1,$I2665="Electronico"),2,IF(J2665=1,VLOOKUP($C2665&amp;"|"&amp;$B2665&amp;"|"&amp;$D2665,Empresas!$C$6:$CC$92,$G2665+6+1,0),0))))</f>
        <v>0</v>
      </c>
      <c r="AB2665" s="147">
        <f>IF(AND($I2665="Si",K2665=1),1,IF(AND($I2665="Fisico",K2665=1),1,IF(AND(K2665=1,$I2665="Electronico"),2,IF(K2665=1,VLOOKUP($C2665&amp;"|"&amp;$B2665&amp;"|"&amp;$D2665,Empresas!$C$6:$CC$92,$G2665+6+1,0),0))))</f>
        <v>0</v>
      </c>
      <c r="AC2665" s="147">
        <f>IF(AND($I2665="Si",L2665=1),1,IF(AND($I2665="Fisico",L2665=1),1,IF(AND(L2665=1,$I2665="Electronico"),2,IF(L2665=1,VLOOKUP($C2665&amp;"|"&amp;$B2665&amp;"|"&amp;$D2665,Empresas!$C$6:$CC$92,$G2665+6+1,0),0))))</f>
        <v>0</v>
      </c>
      <c r="AD2665" s="147">
        <f>IF(AND($I2665="Si",M2665=1),1,IF(AND($I2665="Fisico",M2665=1),1,IF(AND(M2665=1,$I2665="Electronico"),2,IF(M2665=1,VLOOKUP($C2665&amp;"|"&amp;$B2665&amp;"|"&amp;$D2665,Empresas!$C$6:$CC$92,$G2665+6+1,0),0))))</f>
        <v>0</v>
      </c>
      <c r="AE2665" s="147">
        <f>IF(AND($I2665="Si",N2665=1),1,IF(AND($I2665="Fisico",N2665=1),1,IF(AND(N2665=1,$I2665="Electronico"),2,IF(N2665=1,VLOOKUP($C2665&amp;"|"&amp;$B2665&amp;"|"&amp;$D2665,Empresas!$C$6:$CC$92,$G2665+6+1,0),0))))</f>
        <v>0</v>
      </c>
      <c r="AF2665" s="147">
        <f>IF(AND($I2665="Si",O2665=1),1,IF(AND($I2665="Fisico",O2665=1),1,IF(AND(O2665=1,$I2665="Electronico"),2,IF(O2665=1,VLOOKUP($C2665&amp;"|"&amp;$B2665&amp;"|"&amp;$D2665,Empresas!$C$6:$CC$92,$G2665+6+1,0),0))))</f>
        <v>0</v>
      </c>
      <c r="AG2665" s="147">
        <f>IF(AND($I2665="Si",P2665=1),1,IF(AND($I2665="Fisico",P2665=1),1,IF(AND(P2665=1,$I2665="Electronico"),2,IF(P2665=1,VLOOKUP($C2665&amp;"|"&amp;$B2665&amp;"|"&amp;$D2665,Empresas!$C$6:$CC$92,$G2665+6+1,0),0))))</f>
        <v>0</v>
      </c>
      <c r="AH2665" s="147">
        <f>IF(AND($I2665="Si",Q2665=1),1,IF(AND($I2665="Fisico",Q2665=1),1,IF(AND(Q2665=1,$I2665="Electronico"),2,IF(Q2665=1,VLOOKUP($C2665&amp;"|"&amp;$B2665&amp;"|"&amp;$D2665,Empresas!$C$6:$CC$92,$G2665+6+1,0),0))))</f>
        <v>0</v>
      </c>
      <c r="AI2665" s="147">
        <f>IF(AND($I2665="Si",R2665=1),1,IF(AND($I2665="Fisico",R2665=1),1,IF(AND(R2665=1,$I2665="Electronico"),2,IF(R2665=1,VLOOKUP($C2665&amp;"|"&amp;$B2665&amp;"|"&amp;$D2665,Empresas!$C$6:$CC$92,$G2665+6+1,0),0))))</f>
        <v>0</v>
      </c>
      <c r="AJ2665" s="147">
        <f>IF(AND($I2665="Si",S2665=1),1,IF(AND($I2665="Fisico",S2665=1),1,IF(AND(S2665=1,$I2665="Electronico"),2,IF(S2665=1,VLOOKUP($C2665&amp;"|"&amp;$B2665&amp;"|"&amp;$D2665,Empresas!$C$6:$CC$92,$G2665+6+1,0),0))))</f>
        <v>0</v>
      </c>
      <c r="AK2665" s="147">
        <f>IF(AND($I2665="Si",T2665=1),1,IF(AND($I2665="Fisico",T2665=1),1,IF(AND(T2665=1,$I2665="Electronico"),2,IF(T2665=1,VLOOKUP($C2665&amp;"|"&amp;$B2665&amp;"|"&amp;$D2665,Empresas!$C$6:$CC$92,$G2665+6+1,0),0))))</f>
        <v>0</v>
      </c>
      <c r="AL2665" s="147">
        <f>IF(AND($I2665="Si",U2665=1),1,IF(AND($I2665="Fisico",U2665=1),1,IF(AND(U2665=1,$I2665="Electronico"),2,IF(U2665=1,VLOOKUP($C2665&amp;"|"&amp;$B2665&amp;"|"&amp;$D2665,Empresas!$C$6:$CC$92,$G2665+6+1,0),0))))</f>
        <v>0</v>
      </c>
      <c r="AM2665" s="149">
        <f t="shared" si="432"/>
        <v>0</v>
      </c>
      <c r="AN2665" s="149">
        <f t="shared" si="433"/>
        <v>0</v>
      </c>
      <c r="AO2665" s="152">
        <f t="shared" si="434"/>
        <v>0</v>
      </c>
    </row>
    <row r="2666" spans="1:41" x14ac:dyDescent="0.25">
      <c r="A2666" s="137" t="str">
        <f>VLOOKUP(D2666,Empresas!$D$7:$F$91,3,0)</f>
        <v>Yulisa</v>
      </c>
      <c r="B2666" s="138" t="str">
        <f>VLOOKUP(D2666,Empresas!$D$7:$G$91,4,0)</f>
        <v>Carmen D.</v>
      </c>
      <c r="C2666" s="138" t="s">
        <v>544</v>
      </c>
      <c r="D2666" s="138" t="s">
        <v>500</v>
      </c>
      <c r="E2666" s="138" t="str">
        <f>VLOOKUP(D2666,Empresas!$D$7:$E$92,2,0)</f>
        <v>WALTER JESUS HUAYNATES ILDEFONSO</v>
      </c>
      <c r="F2666" s="138" t="s">
        <v>161</v>
      </c>
      <c r="G2666" s="139">
        <f t="shared" si="438"/>
        <v>16</v>
      </c>
      <c r="H2666" s="139" t="str">
        <f>VLOOKUP(D2666,Empresas!$D$6:$L$92,7,0)</f>
        <v>Trimestral</v>
      </c>
      <c r="I2666" s="138" t="str">
        <f>VLOOKUP(VLOOKUP(D2666&amp;"|"&amp;B2666,Empresas!$I$7:$CB$92,G2666,0),Tablas!$A$3:$B$5,2,0)</f>
        <v>No aplica</v>
      </c>
      <c r="J2666" s="78"/>
      <c r="K2666" s="78"/>
      <c r="L2666" s="78"/>
      <c r="M2666" s="78"/>
      <c r="N2666" s="78"/>
      <c r="O2666" s="78"/>
      <c r="P2666" s="78"/>
      <c r="Q2666" s="78"/>
      <c r="R2666" s="78"/>
      <c r="S2666" s="78"/>
      <c r="T2666" s="78"/>
      <c r="U2666" s="78"/>
      <c r="V2666" s="78" t="str">
        <f>VLOOKUP(D2666,Empresas!$D$7:$CF$91,81,0)</f>
        <v>B</v>
      </c>
      <c r="W2666" s="78" t="str">
        <f>VLOOKUP(D2666,Empresas!$D$7:$M$91,10,0)</f>
        <v>General</v>
      </c>
      <c r="X2666" s="69" t="str">
        <f t="shared" si="430"/>
        <v>SI</v>
      </c>
      <c r="Y2666" s="153" t="str">
        <f t="shared" si="431"/>
        <v>No aplica</v>
      </c>
      <c r="Z2666" s="147">
        <f>IF(Y2666="No aplica",0,IF(I2666="no",0,IF(I2666="No aplica",0,IF(I2666="Si",1,IF(I2666="Fisico",1,IF(I2666="Electronico",2,VLOOKUP(C2666&amp;"|"&amp;B2666&amp;"|"&amp;D2666,Empresas!$C$6:$CC$92,G2666+6+1,0)))))))</f>
        <v>0</v>
      </c>
      <c r="AA2666" s="147">
        <f>IF(AND($I2666="Si",J2666=1),1,IF(AND($I2666="Fisico",J2666=1),1,IF(AND(J2666=1,$I2666="Electronico"),2,IF(J2666=1,VLOOKUP($C2666&amp;"|"&amp;$B2666&amp;"|"&amp;$D2666,Empresas!$C$6:$CC$92,$G2666+6+1,0),0))))</f>
        <v>0</v>
      </c>
      <c r="AB2666" s="147">
        <f>IF(AND($I2666="Si",K2666=1),1,IF(AND($I2666="Fisico",K2666=1),1,IF(AND(K2666=1,$I2666="Electronico"),2,IF(K2666=1,VLOOKUP($C2666&amp;"|"&amp;$B2666&amp;"|"&amp;$D2666,Empresas!$C$6:$CC$92,$G2666+6+1,0),0))))</f>
        <v>0</v>
      </c>
      <c r="AC2666" s="147">
        <f>IF(AND($I2666="Si",L2666=1),1,IF(AND($I2666="Fisico",L2666=1),1,IF(AND(L2666=1,$I2666="Electronico"),2,IF(L2666=1,VLOOKUP($C2666&amp;"|"&amp;$B2666&amp;"|"&amp;$D2666,Empresas!$C$6:$CC$92,$G2666+6+1,0),0))))</f>
        <v>0</v>
      </c>
      <c r="AD2666" s="147">
        <f>IF(AND($I2666="Si",M2666=1),1,IF(AND($I2666="Fisico",M2666=1),1,IF(AND(M2666=1,$I2666="Electronico"),2,IF(M2666=1,VLOOKUP($C2666&amp;"|"&amp;$B2666&amp;"|"&amp;$D2666,Empresas!$C$6:$CC$92,$G2666+6+1,0),0))))</f>
        <v>0</v>
      </c>
      <c r="AE2666" s="147">
        <f>IF(AND($I2666="Si",N2666=1),1,IF(AND($I2666="Fisico",N2666=1),1,IF(AND(N2666=1,$I2666="Electronico"),2,IF(N2666=1,VLOOKUP($C2666&amp;"|"&amp;$B2666&amp;"|"&amp;$D2666,Empresas!$C$6:$CC$92,$G2666+6+1,0),0))))</f>
        <v>0</v>
      </c>
      <c r="AF2666" s="147">
        <f>IF(AND($I2666="Si",O2666=1),1,IF(AND($I2666="Fisico",O2666=1),1,IF(AND(O2666=1,$I2666="Electronico"),2,IF(O2666=1,VLOOKUP($C2666&amp;"|"&amp;$B2666&amp;"|"&amp;$D2666,Empresas!$C$6:$CC$92,$G2666+6+1,0),0))))</f>
        <v>0</v>
      </c>
      <c r="AG2666" s="147">
        <f>IF(AND($I2666="Si",P2666=1),1,IF(AND($I2666="Fisico",P2666=1),1,IF(AND(P2666=1,$I2666="Electronico"),2,IF(P2666=1,VLOOKUP($C2666&amp;"|"&amp;$B2666&amp;"|"&amp;$D2666,Empresas!$C$6:$CC$92,$G2666+6+1,0),0))))</f>
        <v>0</v>
      </c>
      <c r="AH2666" s="147">
        <f>IF(AND($I2666="Si",Q2666=1),1,IF(AND($I2666="Fisico",Q2666=1),1,IF(AND(Q2666=1,$I2666="Electronico"),2,IF(Q2666=1,VLOOKUP($C2666&amp;"|"&amp;$B2666&amp;"|"&amp;$D2666,Empresas!$C$6:$CC$92,$G2666+6+1,0),0))))</f>
        <v>0</v>
      </c>
      <c r="AI2666" s="147">
        <f>IF(AND($I2666="Si",R2666=1),1,IF(AND($I2666="Fisico",R2666=1),1,IF(AND(R2666=1,$I2666="Electronico"),2,IF(R2666=1,VLOOKUP($C2666&amp;"|"&amp;$B2666&amp;"|"&amp;$D2666,Empresas!$C$6:$CC$92,$G2666+6+1,0),0))))</f>
        <v>0</v>
      </c>
      <c r="AJ2666" s="147">
        <f>IF(AND($I2666="Si",S2666=1),1,IF(AND($I2666="Fisico",S2666=1),1,IF(AND(S2666=1,$I2666="Electronico"),2,IF(S2666=1,VLOOKUP($C2666&amp;"|"&amp;$B2666&amp;"|"&amp;$D2666,Empresas!$C$6:$CC$92,$G2666+6+1,0),0))))</f>
        <v>0</v>
      </c>
      <c r="AK2666" s="147">
        <f>IF(AND($I2666="Si",T2666=1),1,IF(AND($I2666="Fisico",T2666=1),1,IF(AND(T2666=1,$I2666="Electronico"),2,IF(T2666=1,VLOOKUP($C2666&amp;"|"&amp;$B2666&amp;"|"&amp;$D2666,Empresas!$C$6:$CC$92,$G2666+6+1,0),0))))</f>
        <v>0</v>
      </c>
      <c r="AL2666" s="147">
        <f>IF(AND($I2666="Si",U2666=1),1,IF(AND($I2666="Fisico",U2666=1),1,IF(AND(U2666=1,$I2666="Electronico"),2,IF(U2666=1,VLOOKUP($C2666&amp;"|"&amp;$B2666&amp;"|"&amp;$D2666,Empresas!$C$6:$CC$92,$G2666+6+1,0),0))))</f>
        <v>0</v>
      </c>
      <c r="AM2666" s="149">
        <f t="shared" si="432"/>
        <v>0</v>
      </c>
      <c r="AN2666" s="149">
        <f t="shared" si="433"/>
        <v>0</v>
      </c>
      <c r="AO2666" s="152">
        <f t="shared" si="434"/>
        <v>0</v>
      </c>
    </row>
    <row r="2667" spans="1:41" x14ac:dyDescent="0.25">
      <c r="A2667" s="137" t="str">
        <f>VLOOKUP(D2667,Empresas!$D$7:$F$91,3,0)</f>
        <v>Yulisa</v>
      </c>
      <c r="B2667" s="138" t="str">
        <f>VLOOKUP(D2667,Empresas!$D$7:$G$91,4,0)</f>
        <v>Carmen D.</v>
      </c>
      <c r="C2667" s="138" t="s">
        <v>544</v>
      </c>
      <c r="D2667" s="138" t="s">
        <v>500</v>
      </c>
      <c r="E2667" s="138" t="str">
        <f>VLOOKUP(D2667,Empresas!$D$7:$E$92,2,0)</f>
        <v>WALTER JESUS HUAYNATES ILDEFONSO</v>
      </c>
      <c r="F2667" s="138" t="s">
        <v>162</v>
      </c>
      <c r="G2667" s="139">
        <f t="shared" si="438"/>
        <v>19</v>
      </c>
      <c r="H2667" s="139" t="str">
        <f>VLOOKUP(D2667,Empresas!$D$6:$L$92,7,0)</f>
        <v>Trimestral</v>
      </c>
      <c r="I2667" s="138" t="str">
        <f>VLOOKUP(VLOOKUP(D2667&amp;"|"&amp;B2667,Empresas!$I$7:$CB$92,G2667,0),Tablas!$A$3:$B$5,2,0)</f>
        <v>No aplica</v>
      </c>
      <c r="J2667" s="78"/>
      <c r="K2667" s="78"/>
      <c r="L2667" s="78"/>
      <c r="M2667" s="78"/>
      <c r="N2667" s="78"/>
      <c r="O2667" s="78"/>
      <c r="P2667" s="78"/>
      <c r="Q2667" s="78"/>
      <c r="R2667" s="78"/>
      <c r="S2667" s="78"/>
      <c r="T2667" s="78"/>
      <c r="U2667" s="78"/>
      <c r="V2667" s="78" t="str">
        <f>VLOOKUP(D2667,Empresas!$D$7:$CF$91,81,0)</f>
        <v>B</v>
      </c>
      <c r="W2667" s="78" t="str">
        <f>VLOOKUP(D2667,Empresas!$D$7:$M$91,10,0)</f>
        <v>General</v>
      </c>
      <c r="X2667" s="69" t="str">
        <f t="shared" si="430"/>
        <v>SI</v>
      </c>
      <c r="Y2667" s="153" t="str">
        <f t="shared" si="431"/>
        <v>No aplica</v>
      </c>
      <c r="Z2667" s="147">
        <f>IF(Y2667="No aplica",0,IF(I2667="no",0,IF(I2667="No aplica",0,IF(I2667="Si",1,IF(I2667="Fisico",1,IF(I2667="Electronico",2,VLOOKUP(C2667&amp;"|"&amp;B2667&amp;"|"&amp;D2667,Empresas!$C$6:$CC$92,G2667+6+1,0)))))))</f>
        <v>0</v>
      </c>
      <c r="AA2667" s="147">
        <f>IF(AND($I2667="Si",J2667=1),1,IF(AND($I2667="Fisico",J2667=1),1,IF(AND(J2667=1,$I2667="Electronico"),2,IF(J2667=1,VLOOKUP($C2667&amp;"|"&amp;$B2667&amp;"|"&amp;$D2667,Empresas!$C$6:$CC$92,$G2667+6+1,0),0))))</f>
        <v>0</v>
      </c>
      <c r="AB2667" s="147">
        <f>IF(AND($I2667="Si",K2667=1),1,IF(AND($I2667="Fisico",K2667=1),1,IF(AND(K2667=1,$I2667="Electronico"),2,IF(K2667=1,VLOOKUP($C2667&amp;"|"&amp;$B2667&amp;"|"&amp;$D2667,Empresas!$C$6:$CC$92,$G2667+6+1,0),0))))</f>
        <v>0</v>
      </c>
      <c r="AC2667" s="147">
        <f>IF(AND($I2667="Si",L2667=1),1,IF(AND($I2667="Fisico",L2667=1),1,IF(AND(L2667=1,$I2667="Electronico"),2,IF(L2667=1,VLOOKUP($C2667&amp;"|"&amp;$B2667&amp;"|"&amp;$D2667,Empresas!$C$6:$CC$92,$G2667+6+1,0),0))))</f>
        <v>0</v>
      </c>
      <c r="AD2667" s="147">
        <f>IF(AND($I2667="Si",M2667=1),1,IF(AND($I2667="Fisico",M2667=1),1,IF(AND(M2667=1,$I2667="Electronico"),2,IF(M2667=1,VLOOKUP($C2667&amp;"|"&amp;$B2667&amp;"|"&amp;$D2667,Empresas!$C$6:$CC$92,$G2667+6+1,0),0))))</f>
        <v>0</v>
      </c>
      <c r="AE2667" s="147">
        <f>IF(AND($I2667="Si",N2667=1),1,IF(AND($I2667="Fisico",N2667=1),1,IF(AND(N2667=1,$I2667="Electronico"),2,IF(N2667=1,VLOOKUP($C2667&amp;"|"&amp;$B2667&amp;"|"&amp;$D2667,Empresas!$C$6:$CC$92,$G2667+6+1,0),0))))</f>
        <v>0</v>
      </c>
      <c r="AF2667" s="147">
        <f>IF(AND($I2667="Si",O2667=1),1,IF(AND($I2667="Fisico",O2667=1),1,IF(AND(O2667=1,$I2667="Electronico"),2,IF(O2667=1,VLOOKUP($C2667&amp;"|"&amp;$B2667&amp;"|"&amp;$D2667,Empresas!$C$6:$CC$92,$G2667+6+1,0),0))))</f>
        <v>0</v>
      </c>
      <c r="AG2667" s="147">
        <f>IF(AND($I2667="Si",P2667=1),1,IF(AND($I2667="Fisico",P2667=1),1,IF(AND(P2667=1,$I2667="Electronico"),2,IF(P2667=1,VLOOKUP($C2667&amp;"|"&amp;$B2667&amp;"|"&amp;$D2667,Empresas!$C$6:$CC$92,$G2667+6+1,0),0))))</f>
        <v>0</v>
      </c>
      <c r="AH2667" s="147">
        <f>IF(AND($I2667="Si",Q2667=1),1,IF(AND($I2667="Fisico",Q2667=1),1,IF(AND(Q2667=1,$I2667="Electronico"),2,IF(Q2667=1,VLOOKUP($C2667&amp;"|"&amp;$B2667&amp;"|"&amp;$D2667,Empresas!$C$6:$CC$92,$G2667+6+1,0),0))))</f>
        <v>0</v>
      </c>
      <c r="AI2667" s="147">
        <f>IF(AND($I2667="Si",R2667=1),1,IF(AND($I2667="Fisico",R2667=1),1,IF(AND(R2667=1,$I2667="Electronico"),2,IF(R2667=1,VLOOKUP($C2667&amp;"|"&amp;$B2667&amp;"|"&amp;$D2667,Empresas!$C$6:$CC$92,$G2667+6+1,0),0))))</f>
        <v>0</v>
      </c>
      <c r="AJ2667" s="147">
        <f>IF(AND($I2667="Si",S2667=1),1,IF(AND($I2667="Fisico",S2667=1),1,IF(AND(S2667=1,$I2667="Electronico"),2,IF(S2667=1,VLOOKUP($C2667&amp;"|"&amp;$B2667&amp;"|"&amp;$D2667,Empresas!$C$6:$CC$92,$G2667+6+1,0),0))))</f>
        <v>0</v>
      </c>
      <c r="AK2667" s="147">
        <f>IF(AND($I2667="Si",T2667=1),1,IF(AND($I2667="Fisico",T2667=1),1,IF(AND(T2667=1,$I2667="Electronico"),2,IF(T2667=1,VLOOKUP($C2667&amp;"|"&amp;$B2667&amp;"|"&amp;$D2667,Empresas!$C$6:$CC$92,$G2667+6+1,0),0))))</f>
        <v>0</v>
      </c>
      <c r="AL2667" s="147">
        <f>IF(AND($I2667="Si",U2667=1),1,IF(AND($I2667="Fisico",U2667=1),1,IF(AND(U2667=1,$I2667="Electronico"),2,IF(U2667=1,VLOOKUP($C2667&amp;"|"&amp;$B2667&amp;"|"&amp;$D2667,Empresas!$C$6:$CC$92,$G2667+6+1,0),0))))</f>
        <v>0</v>
      </c>
      <c r="AM2667" s="149">
        <f t="shared" si="432"/>
        <v>0</v>
      </c>
      <c r="AN2667" s="149">
        <f t="shared" si="433"/>
        <v>0</v>
      </c>
      <c r="AO2667" s="152">
        <f t="shared" si="434"/>
        <v>0</v>
      </c>
    </row>
    <row r="2668" spans="1:41" x14ac:dyDescent="0.25">
      <c r="A2668" s="137" t="str">
        <f>VLOOKUP(D2668,Empresas!$D$7:$F$91,3,0)</f>
        <v>Yulisa</v>
      </c>
      <c r="B2668" s="138" t="str">
        <f>VLOOKUP(D2668,Empresas!$D$7:$G$91,4,0)</f>
        <v>Carmen D.</v>
      </c>
      <c r="C2668" s="138" t="s">
        <v>544</v>
      </c>
      <c r="D2668" s="138" t="s">
        <v>500</v>
      </c>
      <c r="E2668" s="138" t="str">
        <f>VLOOKUP(D2668,Empresas!$D$7:$E$92,2,0)</f>
        <v>WALTER JESUS HUAYNATES ILDEFONSO</v>
      </c>
      <c r="F2668" s="138" t="s">
        <v>163</v>
      </c>
      <c r="G2668" s="139">
        <f t="shared" si="438"/>
        <v>22</v>
      </c>
      <c r="H2668" s="139" t="str">
        <f>VLOOKUP(D2668,Empresas!$D$6:$L$92,7,0)</f>
        <v>Trimestral</v>
      </c>
      <c r="I2668" s="138" t="str">
        <f>VLOOKUP(VLOOKUP(D2668&amp;"|"&amp;B2668,Empresas!$I$7:$CB$92,G2668,0),Tablas!$A$3:$B$5,2,0)</f>
        <v>No aplica</v>
      </c>
      <c r="J2668" s="78"/>
      <c r="K2668" s="78"/>
      <c r="L2668" s="78"/>
      <c r="M2668" s="78"/>
      <c r="N2668" s="78"/>
      <c r="O2668" s="78"/>
      <c r="P2668" s="78"/>
      <c r="Q2668" s="78"/>
      <c r="R2668" s="78"/>
      <c r="S2668" s="78"/>
      <c r="T2668" s="78"/>
      <c r="U2668" s="78"/>
      <c r="V2668" s="78" t="str">
        <f>VLOOKUP(D2668,Empresas!$D$7:$CF$91,81,0)</f>
        <v>B</v>
      </c>
      <c r="W2668" s="78" t="str">
        <f>VLOOKUP(D2668,Empresas!$D$7:$M$91,10,0)</f>
        <v>General</v>
      </c>
      <c r="X2668" s="69" t="str">
        <f t="shared" si="430"/>
        <v>SI</v>
      </c>
      <c r="Y2668" s="153" t="str">
        <f t="shared" si="431"/>
        <v>No aplica</v>
      </c>
      <c r="Z2668" s="147">
        <f>IF(Y2668="No aplica",0,IF(I2668="no",0,IF(I2668="No aplica",0,IF(I2668="Si",1,IF(I2668="Fisico",1,IF(I2668="Electronico",2,VLOOKUP(C2668&amp;"|"&amp;B2668&amp;"|"&amp;D2668,Empresas!$C$6:$CC$92,G2668+6+1,0)))))))</f>
        <v>0</v>
      </c>
      <c r="AA2668" s="147">
        <f>IF(AND($I2668="Si",J2668=1),1,IF(AND($I2668="Fisico",J2668=1),1,IF(AND(J2668=1,$I2668="Electronico"),2,IF(J2668=1,VLOOKUP($C2668&amp;"|"&amp;$B2668&amp;"|"&amp;$D2668,Empresas!$C$6:$CC$92,$G2668+6+1,0),0))))</f>
        <v>0</v>
      </c>
      <c r="AB2668" s="147">
        <f>IF(AND($I2668="Si",K2668=1),1,IF(AND($I2668="Fisico",K2668=1),1,IF(AND(K2668=1,$I2668="Electronico"),2,IF(K2668=1,VLOOKUP($C2668&amp;"|"&amp;$B2668&amp;"|"&amp;$D2668,Empresas!$C$6:$CC$92,$G2668+6+1,0),0))))</f>
        <v>0</v>
      </c>
      <c r="AC2668" s="147">
        <f>IF(AND($I2668="Si",L2668=1),1,IF(AND($I2668="Fisico",L2668=1),1,IF(AND(L2668=1,$I2668="Electronico"),2,IF(L2668=1,VLOOKUP($C2668&amp;"|"&amp;$B2668&amp;"|"&amp;$D2668,Empresas!$C$6:$CC$92,$G2668+6+1,0),0))))</f>
        <v>0</v>
      </c>
      <c r="AD2668" s="147">
        <f>IF(AND($I2668="Si",M2668=1),1,IF(AND($I2668="Fisico",M2668=1),1,IF(AND(M2668=1,$I2668="Electronico"),2,IF(M2668=1,VLOOKUP($C2668&amp;"|"&amp;$B2668&amp;"|"&amp;$D2668,Empresas!$C$6:$CC$92,$G2668+6+1,0),0))))</f>
        <v>0</v>
      </c>
      <c r="AE2668" s="147">
        <f>IF(AND($I2668="Si",N2668=1),1,IF(AND($I2668="Fisico",N2668=1),1,IF(AND(N2668=1,$I2668="Electronico"),2,IF(N2668=1,VLOOKUP($C2668&amp;"|"&amp;$B2668&amp;"|"&amp;$D2668,Empresas!$C$6:$CC$92,$G2668+6+1,0),0))))</f>
        <v>0</v>
      </c>
      <c r="AF2668" s="147">
        <f>IF(AND($I2668="Si",O2668=1),1,IF(AND($I2668="Fisico",O2668=1),1,IF(AND(O2668=1,$I2668="Electronico"),2,IF(O2668=1,VLOOKUP($C2668&amp;"|"&amp;$B2668&amp;"|"&amp;$D2668,Empresas!$C$6:$CC$92,$G2668+6+1,0),0))))</f>
        <v>0</v>
      </c>
      <c r="AG2668" s="147">
        <f>IF(AND($I2668="Si",P2668=1),1,IF(AND($I2668="Fisico",P2668=1),1,IF(AND(P2668=1,$I2668="Electronico"),2,IF(P2668=1,VLOOKUP($C2668&amp;"|"&amp;$B2668&amp;"|"&amp;$D2668,Empresas!$C$6:$CC$92,$G2668+6+1,0),0))))</f>
        <v>0</v>
      </c>
      <c r="AH2668" s="147">
        <f>IF(AND($I2668="Si",Q2668=1),1,IF(AND($I2668="Fisico",Q2668=1),1,IF(AND(Q2668=1,$I2668="Electronico"),2,IF(Q2668=1,VLOOKUP($C2668&amp;"|"&amp;$B2668&amp;"|"&amp;$D2668,Empresas!$C$6:$CC$92,$G2668+6+1,0),0))))</f>
        <v>0</v>
      </c>
      <c r="AI2668" s="147">
        <f>IF(AND($I2668="Si",R2668=1),1,IF(AND($I2668="Fisico",R2668=1),1,IF(AND(R2668=1,$I2668="Electronico"),2,IF(R2668=1,VLOOKUP($C2668&amp;"|"&amp;$B2668&amp;"|"&amp;$D2668,Empresas!$C$6:$CC$92,$G2668+6+1,0),0))))</f>
        <v>0</v>
      </c>
      <c r="AJ2668" s="147">
        <f>IF(AND($I2668="Si",S2668=1),1,IF(AND($I2668="Fisico",S2668=1),1,IF(AND(S2668=1,$I2668="Electronico"),2,IF(S2668=1,VLOOKUP($C2668&amp;"|"&amp;$B2668&amp;"|"&amp;$D2668,Empresas!$C$6:$CC$92,$G2668+6+1,0),0))))</f>
        <v>0</v>
      </c>
      <c r="AK2668" s="147">
        <f>IF(AND($I2668="Si",T2668=1),1,IF(AND($I2668="Fisico",T2668=1),1,IF(AND(T2668=1,$I2668="Electronico"),2,IF(T2668=1,VLOOKUP($C2668&amp;"|"&amp;$B2668&amp;"|"&amp;$D2668,Empresas!$C$6:$CC$92,$G2668+6+1,0),0))))</f>
        <v>0</v>
      </c>
      <c r="AL2668" s="147">
        <f>IF(AND($I2668="Si",U2668=1),1,IF(AND($I2668="Fisico",U2668=1),1,IF(AND(U2668=1,$I2668="Electronico"),2,IF(U2668=1,VLOOKUP($C2668&amp;"|"&amp;$B2668&amp;"|"&amp;$D2668,Empresas!$C$6:$CC$92,$G2668+6+1,0),0))))</f>
        <v>0</v>
      </c>
      <c r="AM2668" s="149">
        <f t="shared" si="432"/>
        <v>0</v>
      </c>
      <c r="AN2668" s="149">
        <f t="shared" si="433"/>
        <v>0</v>
      </c>
      <c r="AO2668" s="152">
        <f t="shared" si="434"/>
        <v>0</v>
      </c>
    </row>
    <row r="2669" spans="1:41" x14ac:dyDescent="0.25">
      <c r="A2669" s="137" t="str">
        <f>VLOOKUP(D2669,Empresas!$D$7:$F$91,3,0)</f>
        <v>Yulisa</v>
      </c>
      <c r="B2669" s="138" t="str">
        <f>VLOOKUP(D2669,Empresas!$D$7:$G$91,4,0)</f>
        <v>Carmen D.</v>
      </c>
      <c r="C2669" s="138" t="s">
        <v>544</v>
      </c>
      <c r="D2669" s="138" t="s">
        <v>500</v>
      </c>
      <c r="E2669" s="138" t="str">
        <f>VLOOKUP(D2669,Empresas!$D$7:$E$92,2,0)</f>
        <v>WALTER JESUS HUAYNATES ILDEFONSO</v>
      </c>
      <c r="F2669" s="138" t="s">
        <v>164</v>
      </c>
      <c r="G2669" s="139">
        <f t="shared" si="438"/>
        <v>25</v>
      </c>
      <c r="H2669" s="139" t="str">
        <f>VLOOKUP(D2669,Empresas!$D$6:$L$92,7,0)</f>
        <v>Trimestral</v>
      </c>
      <c r="I2669" s="138" t="str">
        <f>VLOOKUP(VLOOKUP(D2669&amp;"|"&amp;B2669,Empresas!$I$7:$CB$92,G2669,0),Tablas!$A$3:$B$5,2,0)</f>
        <v>No aplica</v>
      </c>
      <c r="J2669" s="78"/>
      <c r="K2669" s="78"/>
      <c r="L2669" s="78"/>
      <c r="M2669" s="78"/>
      <c r="N2669" s="78"/>
      <c r="O2669" s="78"/>
      <c r="P2669" s="78"/>
      <c r="Q2669" s="78"/>
      <c r="R2669" s="78"/>
      <c r="S2669" s="78"/>
      <c r="T2669" s="78"/>
      <c r="U2669" s="78"/>
      <c r="V2669" s="78" t="str">
        <f>VLOOKUP(D2669,Empresas!$D$7:$CF$91,81,0)</f>
        <v>B</v>
      </c>
      <c r="W2669" s="78" t="str">
        <f>VLOOKUP(D2669,Empresas!$D$7:$M$91,10,0)</f>
        <v>General</v>
      </c>
      <c r="X2669" s="69" t="str">
        <f t="shared" si="430"/>
        <v>SI</v>
      </c>
      <c r="Y2669" s="153" t="str">
        <f t="shared" si="431"/>
        <v>No aplica</v>
      </c>
      <c r="Z2669" s="147">
        <f>IF(Y2669="No aplica",0,IF(I2669="no",0,IF(I2669="No aplica",0,IF(I2669="Si",1,IF(I2669="Fisico",1,IF(I2669="Electronico",2,VLOOKUP(C2669&amp;"|"&amp;B2669&amp;"|"&amp;D2669,Empresas!$C$6:$CC$92,G2669+6+1,0)))))))</f>
        <v>0</v>
      </c>
      <c r="AA2669" s="147">
        <f>IF(AND($I2669="Si",J2669=1),1,IF(AND($I2669="Fisico",J2669=1),1,IF(AND(J2669=1,$I2669="Electronico"),2,IF(J2669=1,VLOOKUP($C2669&amp;"|"&amp;$B2669&amp;"|"&amp;$D2669,Empresas!$C$6:$CC$92,$G2669+6+1,0),0))))</f>
        <v>0</v>
      </c>
      <c r="AB2669" s="147">
        <f>IF(AND($I2669="Si",K2669=1),1,IF(AND($I2669="Fisico",K2669=1),1,IF(AND(K2669=1,$I2669="Electronico"),2,IF(K2669=1,VLOOKUP($C2669&amp;"|"&amp;$B2669&amp;"|"&amp;$D2669,Empresas!$C$6:$CC$92,$G2669+6+1,0),0))))</f>
        <v>0</v>
      </c>
      <c r="AC2669" s="147">
        <f>IF(AND($I2669="Si",L2669=1),1,IF(AND($I2669="Fisico",L2669=1),1,IF(AND(L2669=1,$I2669="Electronico"),2,IF(L2669=1,VLOOKUP($C2669&amp;"|"&amp;$B2669&amp;"|"&amp;$D2669,Empresas!$C$6:$CC$92,$G2669+6+1,0),0))))</f>
        <v>0</v>
      </c>
      <c r="AD2669" s="147">
        <f>IF(AND($I2669="Si",M2669=1),1,IF(AND($I2669="Fisico",M2669=1),1,IF(AND(M2669=1,$I2669="Electronico"),2,IF(M2669=1,VLOOKUP($C2669&amp;"|"&amp;$B2669&amp;"|"&amp;$D2669,Empresas!$C$6:$CC$92,$G2669+6+1,0),0))))</f>
        <v>0</v>
      </c>
      <c r="AE2669" s="147">
        <f>IF(AND($I2669="Si",N2669=1),1,IF(AND($I2669="Fisico",N2669=1),1,IF(AND(N2669=1,$I2669="Electronico"),2,IF(N2669=1,VLOOKUP($C2669&amp;"|"&amp;$B2669&amp;"|"&amp;$D2669,Empresas!$C$6:$CC$92,$G2669+6+1,0),0))))</f>
        <v>0</v>
      </c>
      <c r="AF2669" s="147">
        <f>IF(AND($I2669="Si",O2669=1),1,IF(AND($I2669="Fisico",O2669=1),1,IF(AND(O2669=1,$I2669="Electronico"),2,IF(O2669=1,VLOOKUP($C2669&amp;"|"&amp;$B2669&amp;"|"&amp;$D2669,Empresas!$C$6:$CC$92,$G2669+6+1,0),0))))</f>
        <v>0</v>
      </c>
      <c r="AG2669" s="147">
        <f>IF(AND($I2669="Si",P2669=1),1,IF(AND($I2669="Fisico",P2669=1),1,IF(AND(P2669=1,$I2669="Electronico"),2,IF(P2669=1,VLOOKUP($C2669&amp;"|"&amp;$B2669&amp;"|"&amp;$D2669,Empresas!$C$6:$CC$92,$G2669+6+1,0),0))))</f>
        <v>0</v>
      </c>
      <c r="AH2669" s="147">
        <f>IF(AND($I2669="Si",Q2669=1),1,IF(AND($I2669="Fisico",Q2669=1),1,IF(AND(Q2669=1,$I2669="Electronico"),2,IF(Q2669=1,VLOOKUP($C2669&amp;"|"&amp;$B2669&amp;"|"&amp;$D2669,Empresas!$C$6:$CC$92,$G2669+6+1,0),0))))</f>
        <v>0</v>
      </c>
      <c r="AI2669" s="147">
        <f>IF(AND($I2669="Si",R2669=1),1,IF(AND($I2669="Fisico",R2669=1),1,IF(AND(R2669=1,$I2669="Electronico"),2,IF(R2669=1,VLOOKUP($C2669&amp;"|"&amp;$B2669&amp;"|"&amp;$D2669,Empresas!$C$6:$CC$92,$G2669+6+1,0),0))))</f>
        <v>0</v>
      </c>
      <c r="AJ2669" s="147">
        <f>IF(AND($I2669="Si",S2669=1),1,IF(AND($I2669="Fisico",S2669=1),1,IF(AND(S2669=1,$I2669="Electronico"),2,IF(S2669=1,VLOOKUP($C2669&amp;"|"&amp;$B2669&amp;"|"&amp;$D2669,Empresas!$C$6:$CC$92,$G2669+6+1,0),0))))</f>
        <v>0</v>
      </c>
      <c r="AK2669" s="147">
        <f>IF(AND($I2669="Si",T2669=1),1,IF(AND($I2669="Fisico",T2669=1),1,IF(AND(T2669=1,$I2669="Electronico"),2,IF(T2669=1,VLOOKUP($C2669&amp;"|"&amp;$B2669&amp;"|"&amp;$D2669,Empresas!$C$6:$CC$92,$G2669+6+1,0),0))))</f>
        <v>0</v>
      </c>
      <c r="AL2669" s="147">
        <f>IF(AND($I2669="Si",U2669=1),1,IF(AND($I2669="Fisico",U2669=1),1,IF(AND(U2669=1,$I2669="Electronico"),2,IF(U2669=1,VLOOKUP($C2669&amp;"|"&amp;$B2669&amp;"|"&amp;$D2669,Empresas!$C$6:$CC$92,$G2669+6+1,0),0))))</f>
        <v>0</v>
      </c>
      <c r="AM2669" s="149">
        <f t="shared" si="432"/>
        <v>0</v>
      </c>
      <c r="AN2669" s="149">
        <f t="shared" si="433"/>
        <v>0</v>
      </c>
      <c r="AO2669" s="152">
        <f t="shared" si="434"/>
        <v>0</v>
      </c>
    </row>
    <row r="2670" spans="1:41" x14ac:dyDescent="0.25">
      <c r="A2670" s="137" t="str">
        <f>VLOOKUP(D2670,Empresas!$D$7:$F$91,3,0)</f>
        <v>Yulisa</v>
      </c>
      <c r="B2670" s="138" t="str">
        <f>VLOOKUP(D2670,Empresas!$D$7:$G$91,4,0)</f>
        <v>Carmen D.</v>
      </c>
      <c r="C2670" s="138" t="s">
        <v>544</v>
      </c>
      <c r="D2670" s="138" t="s">
        <v>500</v>
      </c>
      <c r="E2670" s="138" t="str">
        <f>VLOOKUP(D2670,Empresas!$D$7:$E$92,2,0)</f>
        <v>WALTER JESUS HUAYNATES ILDEFONSO</v>
      </c>
      <c r="F2670" s="138" t="s">
        <v>165</v>
      </c>
      <c r="G2670" s="139">
        <f t="shared" si="438"/>
        <v>28</v>
      </c>
      <c r="H2670" s="139" t="str">
        <f>VLOOKUP(D2670,Empresas!$D$6:$L$92,7,0)</f>
        <v>Trimestral</v>
      </c>
      <c r="I2670" s="138" t="str">
        <f>VLOOKUP(VLOOKUP(D2670&amp;"|"&amp;B2670,Empresas!$I$7:$CB$92,G2670,0),Tablas!$A$3:$B$5,2,0)</f>
        <v>No aplica</v>
      </c>
      <c r="J2670" s="78"/>
      <c r="K2670" s="78"/>
      <c r="L2670" s="78"/>
      <c r="M2670" s="78"/>
      <c r="N2670" s="78"/>
      <c r="O2670" s="78"/>
      <c r="P2670" s="78"/>
      <c r="Q2670" s="78"/>
      <c r="R2670" s="78"/>
      <c r="S2670" s="78"/>
      <c r="T2670" s="78"/>
      <c r="U2670" s="78"/>
      <c r="V2670" s="78" t="str">
        <f>VLOOKUP(D2670,Empresas!$D$7:$CF$91,81,0)</f>
        <v>B</v>
      </c>
      <c r="W2670" s="78" t="str">
        <f>VLOOKUP(D2670,Empresas!$D$7:$M$91,10,0)</f>
        <v>General</v>
      </c>
      <c r="X2670" s="69" t="str">
        <f t="shared" si="430"/>
        <v>SI</v>
      </c>
      <c r="Y2670" s="153" t="str">
        <f t="shared" si="431"/>
        <v>No aplica</v>
      </c>
      <c r="Z2670" s="147">
        <f>IF(Y2670="No aplica",0,IF(I2670="no",0,IF(I2670="No aplica",0,IF(I2670="Si",1,IF(I2670="Fisico",1,IF(I2670="Electronico",2,VLOOKUP(C2670&amp;"|"&amp;B2670&amp;"|"&amp;D2670,Empresas!$C$6:$CC$92,G2670+6+1,0)))))))</f>
        <v>0</v>
      </c>
      <c r="AA2670" s="147">
        <f>IF(AND($I2670="Si",J2670=1),1,IF(AND($I2670="Fisico",J2670=1),1,IF(AND(J2670=1,$I2670="Electronico"),2,IF(J2670=1,VLOOKUP($C2670&amp;"|"&amp;$B2670&amp;"|"&amp;$D2670,Empresas!$C$6:$CC$92,$G2670+6+1,0),0))))</f>
        <v>0</v>
      </c>
      <c r="AB2670" s="147">
        <f>IF(AND($I2670="Si",K2670=1),1,IF(AND($I2670="Fisico",K2670=1),1,IF(AND(K2670=1,$I2670="Electronico"),2,IF(K2670=1,VLOOKUP($C2670&amp;"|"&amp;$B2670&amp;"|"&amp;$D2670,Empresas!$C$6:$CC$92,$G2670+6+1,0),0))))</f>
        <v>0</v>
      </c>
      <c r="AC2670" s="147">
        <f>IF(AND($I2670="Si",L2670=1),1,IF(AND($I2670="Fisico",L2670=1),1,IF(AND(L2670=1,$I2670="Electronico"),2,IF(L2670=1,VLOOKUP($C2670&amp;"|"&amp;$B2670&amp;"|"&amp;$D2670,Empresas!$C$6:$CC$92,$G2670+6+1,0),0))))</f>
        <v>0</v>
      </c>
      <c r="AD2670" s="147">
        <f>IF(AND($I2670="Si",M2670=1),1,IF(AND($I2670="Fisico",M2670=1),1,IF(AND(M2670=1,$I2670="Electronico"),2,IF(M2670=1,VLOOKUP($C2670&amp;"|"&amp;$B2670&amp;"|"&amp;$D2670,Empresas!$C$6:$CC$92,$G2670+6+1,0),0))))</f>
        <v>0</v>
      </c>
      <c r="AE2670" s="147">
        <f>IF(AND($I2670="Si",N2670=1),1,IF(AND($I2670="Fisico",N2670=1),1,IF(AND(N2670=1,$I2670="Electronico"),2,IF(N2670=1,VLOOKUP($C2670&amp;"|"&amp;$B2670&amp;"|"&amp;$D2670,Empresas!$C$6:$CC$92,$G2670+6+1,0),0))))</f>
        <v>0</v>
      </c>
      <c r="AF2670" s="147">
        <f>IF(AND($I2670="Si",O2670=1),1,IF(AND($I2670="Fisico",O2670=1),1,IF(AND(O2670=1,$I2670="Electronico"),2,IF(O2670=1,VLOOKUP($C2670&amp;"|"&amp;$B2670&amp;"|"&amp;$D2670,Empresas!$C$6:$CC$92,$G2670+6+1,0),0))))</f>
        <v>0</v>
      </c>
      <c r="AG2670" s="147">
        <f>IF(AND($I2670="Si",P2670=1),1,IF(AND($I2670="Fisico",P2670=1),1,IF(AND(P2670=1,$I2670="Electronico"),2,IF(P2670=1,VLOOKUP($C2670&amp;"|"&amp;$B2670&amp;"|"&amp;$D2670,Empresas!$C$6:$CC$92,$G2670+6+1,0),0))))</f>
        <v>0</v>
      </c>
      <c r="AH2670" s="147">
        <f>IF(AND($I2670="Si",Q2670=1),1,IF(AND($I2670="Fisico",Q2670=1),1,IF(AND(Q2670=1,$I2670="Electronico"),2,IF(Q2670=1,VLOOKUP($C2670&amp;"|"&amp;$B2670&amp;"|"&amp;$D2670,Empresas!$C$6:$CC$92,$G2670+6+1,0),0))))</f>
        <v>0</v>
      </c>
      <c r="AI2670" s="147">
        <f>IF(AND($I2670="Si",R2670=1),1,IF(AND($I2670="Fisico",R2670=1),1,IF(AND(R2670=1,$I2670="Electronico"),2,IF(R2670=1,VLOOKUP($C2670&amp;"|"&amp;$B2670&amp;"|"&amp;$D2670,Empresas!$C$6:$CC$92,$G2670+6+1,0),0))))</f>
        <v>0</v>
      </c>
      <c r="AJ2670" s="147">
        <f>IF(AND($I2670="Si",S2670=1),1,IF(AND($I2670="Fisico",S2670=1),1,IF(AND(S2670=1,$I2670="Electronico"),2,IF(S2670=1,VLOOKUP($C2670&amp;"|"&amp;$B2670&amp;"|"&amp;$D2670,Empresas!$C$6:$CC$92,$G2670+6+1,0),0))))</f>
        <v>0</v>
      </c>
      <c r="AK2670" s="147">
        <f>IF(AND($I2670="Si",T2670=1),1,IF(AND($I2670="Fisico",T2670=1),1,IF(AND(T2670=1,$I2670="Electronico"),2,IF(T2670=1,VLOOKUP($C2670&amp;"|"&amp;$B2670&amp;"|"&amp;$D2670,Empresas!$C$6:$CC$92,$G2670+6+1,0),0))))</f>
        <v>0</v>
      </c>
      <c r="AL2670" s="147">
        <f>IF(AND($I2670="Si",U2670=1),1,IF(AND($I2670="Fisico",U2670=1),1,IF(AND(U2670=1,$I2670="Electronico"),2,IF(U2670=1,VLOOKUP($C2670&amp;"|"&amp;$B2670&amp;"|"&amp;$D2670,Empresas!$C$6:$CC$92,$G2670+6+1,0),0))))</f>
        <v>0</v>
      </c>
      <c r="AM2670" s="149">
        <f t="shared" si="432"/>
        <v>0</v>
      </c>
      <c r="AN2670" s="149">
        <f t="shared" si="433"/>
        <v>0</v>
      </c>
      <c r="AO2670" s="152">
        <f t="shared" si="434"/>
        <v>0</v>
      </c>
    </row>
    <row r="2671" spans="1:41" x14ac:dyDescent="0.25">
      <c r="A2671" s="137" t="str">
        <f>VLOOKUP(D2671,Empresas!$D$7:$F$91,3,0)</f>
        <v>Yulisa</v>
      </c>
      <c r="B2671" s="138" t="str">
        <f>VLOOKUP(D2671,Empresas!$D$7:$G$91,4,0)</f>
        <v>Carmen D.</v>
      </c>
      <c r="C2671" s="138" t="s">
        <v>544</v>
      </c>
      <c r="D2671" s="138" t="s">
        <v>500</v>
      </c>
      <c r="E2671" s="138" t="str">
        <f>VLOOKUP(D2671,Empresas!$D$7:$E$92,2,0)</f>
        <v>WALTER JESUS HUAYNATES ILDEFONSO</v>
      </c>
      <c r="F2671" s="138" t="s">
        <v>166</v>
      </c>
      <c r="G2671" s="139">
        <f t="shared" si="438"/>
        <v>31</v>
      </c>
      <c r="H2671" s="139" t="str">
        <f>VLOOKUP(D2671,Empresas!$D$6:$L$92,7,0)</f>
        <v>Trimestral</v>
      </c>
      <c r="I2671" s="138" t="str">
        <f>VLOOKUP(VLOOKUP(D2671&amp;"|"&amp;B2671,Empresas!$I$7:$CB$92,G2671,0),Tablas!$A$3:$B$5,2,0)</f>
        <v>No aplica</v>
      </c>
      <c r="J2671" s="78"/>
      <c r="K2671" s="78"/>
      <c r="L2671" s="78"/>
      <c r="M2671" s="78"/>
      <c r="N2671" s="78"/>
      <c r="O2671" s="78"/>
      <c r="P2671" s="78"/>
      <c r="Q2671" s="78"/>
      <c r="R2671" s="78"/>
      <c r="S2671" s="78"/>
      <c r="T2671" s="78"/>
      <c r="U2671" s="78"/>
      <c r="V2671" s="78" t="str">
        <f>VLOOKUP(D2671,Empresas!$D$7:$CF$91,81,0)</f>
        <v>B</v>
      </c>
      <c r="W2671" s="78" t="str">
        <f>VLOOKUP(D2671,Empresas!$D$7:$M$91,10,0)</f>
        <v>General</v>
      </c>
      <c r="X2671" s="69" t="str">
        <f t="shared" si="430"/>
        <v>SI</v>
      </c>
      <c r="Y2671" s="153" t="str">
        <f t="shared" si="431"/>
        <v>No aplica</v>
      </c>
      <c r="Z2671" s="147">
        <f>IF(Y2671="No aplica",0,IF(I2671="no",0,IF(I2671="No aplica",0,IF(I2671="Si",1,IF(I2671="Fisico",1,IF(I2671="Electronico",2,VLOOKUP(C2671&amp;"|"&amp;B2671&amp;"|"&amp;D2671,Empresas!$C$6:$CC$92,G2671+6+1,0)))))))</f>
        <v>0</v>
      </c>
      <c r="AA2671" s="147">
        <f>IF(AND($I2671="Si",J2671=1),1,IF(AND($I2671="Fisico",J2671=1),1,IF(AND(J2671=1,$I2671="Electronico"),2,IF(J2671=1,VLOOKUP($C2671&amp;"|"&amp;$B2671&amp;"|"&amp;$D2671,Empresas!$C$6:$CC$92,$G2671+6+1,0),0))))</f>
        <v>0</v>
      </c>
      <c r="AB2671" s="147">
        <f>IF(AND($I2671="Si",K2671=1),1,IF(AND($I2671="Fisico",K2671=1),1,IF(AND(K2671=1,$I2671="Electronico"),2,IF(K2671=1,VLOOKUP($C2671&amp;"|"&amp;$B2671&amp;"|"&amp;$D2671,Empresas!$C$6:$CC$92,$G2671+6+1,0),0))))</f>
        <v>0</v>
      </c>
      <c r="AC2671" s="147">
        <f>IF(AND($I2671="Si",L2671=1),1,IF(AND($I2671="Fisico",L2671=1),1,IF(AND(L2671=1,$I2671="Electronico"),2,IF(L2671=1,VLOOKUP($C2671&amp;"|"&amp;$B2671&amp;"|"&amp;$D2671,Empresas!$C$6:$CC$92,$G2671+6+1,0),0))))</f>
        <v>0</v>
      </c>
      <c r="AD2671" s="147">
        <f>IF(AND($I2671="Si",M2671=1),1,IF(AND($I2671="Fisico",M2671=1),1,IF(AND(M2671=1,$I2671="Electronico"),2,IF(M2671=1,VLOOKUP($C2671&amp;"|"&amp;$B2671&amp;"|"&amp;$D2671,Empresas!$C$6:$CC$92,$G2671+6+1,0),0))))</f>
        <v>0</v>
      </c>
      <c r="AE2671" s="147">
        <f>IF(AND($I2671="Si",N2671=1),1,IF(AND($I2671="Fisico",N2671=1),1,IF(AND(N2671=1,$I2671="Electronico"),2,IF(N2671=1,VLOOKUP($C2671&amp;"|"&amp;$B2671&amp;"|"&amp;$D2671,Empresas!$C$6:$CC$92,$G2671+6+1,0),0))))</f>
        <v>0</v>
      </c>
      <c r="AF2671" s="147">
        <f>IF(AND($I2671="Si",O2671=1),1,IF(AND($I2671="Fisico",O2671=1),1,IF(AND(O2671=1,$I2671="Electronico"),2,IF(O2671=1,VLOOKUP($C2671&amp;"|"&amp;$B2671&amp;"|"&amp;$D2671,Empresas!$C$6:$CC$92,$G2671+6+1,0),0))))</f>
        <v>0</v>
      </c>
      <c r="AG2671" s="147">
        <f>IF(AND($I2671="Si",P2671=1),1,IF(AND($I2671="Fisico",P2671=1),1,IF(AND(P2671=1,$I2671="Electronico"),2,IF(P2671=1,VLOOKUP($C2671&amp;"|"&amp;$B2671&amp;"|"&amp;$D2671,Empresas!$C$6:$CC$92,$G2671+6+1,0),0))))</f>
        <v>0</v>
      </c>
      <c r="AH2671" s="147">
        <f>IF(AND($I2671="Si",Q2671=1),1,IF(AND($I2671="Fisico",Q2671=1),1,IF(AND(Q2671=1,$I2671="Electronico"),2,IF(Q2671=1,VLOOKUP($C2671&amp;"|"&amp;$B2671&amp;"|"&amp;$D2671,Empresas!$C$6:$CC$92,$G2671+6+1,0),0))))</f>
        <v>0</v>
      </c>
      <c r="AI2671" s="147">
        <f>IF(AND($I2671="Si",R2671=1),1,IF(AND($I2671="Fisico",R2671=1),1,IF(AND(R2671=1,$I2671="Electronico"),2,IF(R2671=1,VLOOKUP($C2671&amp;"|"&amp;$B2671&amp;"|"&amp;$D2671,Empresas!$C$6:$CC$92,$G2671+6+1,0),0))))</f>
        <v>0</v>
      </c>
      <c r="AJ2671" s="147">
        <f>IF(AND($I2671="Si",S2671=1),1,IF(AND($I2671="Fisico",S2671=1),1,IF(AND(S2671=1,$I2671="Electronico"),2,IF(S2671=1,VLOOKUP($C2671&amp;"|"&amp;$B2671&amp;"|"&amp;$D2671,Empresas!$C$6:$CC$92,$G2671+6+1,0),0))))</f>
        <v>0</v>
      </c>
      <c r="AK2671" s="147">
        <f>IF(AND($I2671="Si",T2671=1),1,IF(AND($I2671="Fisico",T2671=1),1,IF(AND(T2671=1,$I2671="Electronico"),2,IF(T2671=1,VLOOKUP($C2671&amp;"|"&amp;$B2671&amp;"|"&amp;$D2671,Empresas!$C$6:$CC$92,$G2671+6+1,0),0))))</f>
        <v>0</v>
      </c>
      <c r="AL2671" s="147">
        <f>IF(AND($I2671="Si",U2671=1),1,IF(AND($I2671="Fisico",U2671=1),1,IF(AND(U2671=1,$I2671="Electronico"),2,IF(U2671=1,VLOOKUP($C2671&amp;"|"&amp;$B2671&amp;"|"&amp;$D2671,Empresas!$C$6:$CC$92,$G2671+6+1,0),0))))</f>
        <v>0</v>
      </c>
      <c r="AM2671" s="149">
        <f t="shared" si="432"/>
        <v>0</v>
      </c>
      <c r="AN2671" s="149">
        <f t="shared" si="433"/>
        <v>0</v>
      </c>
      <c r="AO2671" s="152">
        <f t="shared" si="434"/>
        <v>0</v>
      </c>
    </row>
    <row r="2672" spans="1:41" x14ac:dyDescent="0.25">
      <c r="A2672" s="137" t="str">
        <f>VLOOKUP(D2672,Empresas!$D$7:$F$91,3,0)</f>
        <v>Yulisa</v>
      </c>
      <c r="B2672" s="138" t="str">
        <f>VLOOKUP(D2672,Empresas!$D$7:$G$91,4,0)</f>
        <v>Carmen D.</v>
      </c>
      <c r="C2672" s="138" t="s">
        <v>544</v>
      </c>
      <c r="D2672" s="138" t="s">
        <v>500</v>
      </c>
      <c r="E2672" s="138" t="str">
        <f>VLOOKUP(D2672,Empresas!$D$7:$E$92,2,0)</f>
        <v>WALTER JESUS HUAYNATES ILDEFONSO</v>
      </c>
      <c r="F2672" s="138" t="s">
        <v>167</v>
      </c>
      <c r="G2672" s="139">
        <f t="shared" si="438"/>
        <v>34</v>
      </c>
      <c r="H2672" s="139" t="str">
        <f>VLOOKUP(D2672,Empresas!$D$6:$L$92,7,0)</f>
        <v>Trimestral</v>
      </c>
      <c r="I2672" s="138" t="str">
        <f>VLOOKUP(VLOOKUP(D2672&amp;"|"&amp;B2672,Empresas!$I$7:$CB$92,G2672,0),Tablas!$A$3:$B$5,2,0)</f>
        <v>No aplica</v>
      </c>
      <c r="J2672" s="78"/>
      <c r="K2672" s="78"/>
      <c r="L2672" s="78"/>
      <c r="M2672" s="78"/>
      <c r="N2672" s="78"/>
      <c r="O2672" s="78"/>
      <c r="P2672" s="78"/>
      <c r="Q2672" s="78"/>
      <c r="R2672" s="78"/>
      <c r="S2672" s="78"/>
      <c r="T2672" s="78"/>
      <c r="U2672" s="78"/>
      <c r="V2672" s="78" t="str">
        <f>VLOOKUP(D2672,Empresas!$D$7:$CF$91,81,0)</f>
        <v>B</v>
      </c>
      <c r="W2672" s="78" t="str">
        <f>VLOOKUP(D2672,Empresas!$D$7:$M$91,10,0)</f>
        <v>General</v>
      </c>
      <c r="X2672" s="69" t="str">
        <f t="shared" si="430"/>
        <v>SI</v>
      </c>
      <c r="Y2672" s="153" t="str">
        <f t="shared" si="431"/>
        <v>No aplica</v>
      </c>
      <c r="Z2672" s="147">
        <f>IF(Y2672="No aplica",0,IF(I2672="no",0,IF(I2672="No aplica",0,IF(I2672="Si",1,IF(I2672="Fisico",1,IF(I2672="Electronico",2,VLOOKUP(C2672&amp;"|"&amp;B2672&amp;"|"&amp;D2672,Empresas!$C$6:$CC$92,G2672+6+1,0)))))))</f>
        <v>0</v>
      </c>
      <c r="AA2672" s="147">
        <f>IF(AND($I2672="Si",J2672=1),1,IF(AND($I2672="Fisico",J2672=1),1,IF(AND(J2672=1,$I2672="Electronico"),2,IF(J2672=1,VLOOKUP($C2672&amp;"|"&amp;$B2672&amp;"|"&amp;$D2672,Empresas!$C$6:$CC$92,$G2672+6+1,0),0))))</f>
        <v>0</v>
      </c>
      <c r="AB2672" s="147">
        <f>IF(AND($I2672="Si",K2672=1),1,IF(AND($I2672="Fisico",K2672=1),1,IF(AND(K2672=1,$I2672="Electronico"),2,IF(K2672=1,VLOOKUP($C2672&amp;"|"&amp;$B2672&amp;"|"&amp;$D2672,Empresas!$C$6:$CC$92,$G2672+6+1,0),0))))</f>
        <v>0</v>
      </c>
      <c r="AC2672" s="147">
        <f>IF(AND($I2672="Si",L2672=1),1,IF(AND($I2672="Fisico",L2672=1),1,IF(AND(L2672=1,$I2672="Electronico"),2,IF(L2672=1,VLOOKUP($C2672&amp;"|"&amp;$B2672&amp;"|"&amp;$D2672,Empresas!$C$6:$CC$92,$G2672+6+1,0),0))))</f>
        <v>0</v>
      </c>
      <c r="AD2672" s="147">
        <f>IF(AND($I2672="Si",M2672=1),1,IF(AND($I2672="Fisico",M2672=1),1,IF(AND(M2672=1,$I2672="Electronico"),2,IF(M2672=1,VLOOKUP($C2672&amp;"|"&amp;$B2672&amp;"|"&amp;$D2672,Empresas!$C$6:$CC$92,$G2672+6+1,0),0))))</f>
        <v>0</v>
      </c>
      <c r="AE2672" s="147">
        <f>IF(AND($I2672="Si",N2672=1),1,IF(AND($I2672="Fisico",N2672=1),1,IF(AND(N2672=1,$I2672="Electronico"),2,IF(N2672=1,VLOOKUP($C2672&amp;"|"&amp;$B2672&amp;"|"&amp;$D2672,Empresas!$C$6:$CC$92,$G2672+6+1,0),0))))</f>
        <v>0</v>
      </c>
      <c r="AF2672" s="147">
        <f>IF(AND($I2672="Si",O2672=1),1,IF(AND($I2672="Fisico",O2672=1),1,IF(AND(O2672=1,$I2672="Electronico"),2,IF(O2672=1,VLOOKUP($C2672&amp;"|"&amp;$B2672&amp;"|"&amp;$D2672,Empresas!$C$6:$CC$92,$G2672+6+1,0),0))))</f>
        <v>0</v>
      </c>
      <c r="AG2672" s="147">
        <f>IF(AND($I2672="Si",P2672=1),1,IF(AND($I2672="Fisico",P2672=1),1,IF(AND(P2672=1,$I2672="Electronico"),2,IF(P2672=1,VLOOKUP($C2672&amp;"|"&amp;$B2672&amp;"|"&amp;$D2672,Empresas!$C$6:$CC$92,$G2672+6+1,0),0))))</f>
        <v>0</v>
      </c>
      <c r="AH2672" s="147">
        <f>IF(AND($I2672="Si",Q2672=1),1,IF(AND($I2672="Fisico",Q2672=1),1,IF(AND(Q2672=1,$I2672="Electronico"),2,IF(Q2672=1,VLOOKUP($C2672&amp;"|"&amp;$B2672&amp;"|"&amp;$D2672,Empresas!$C$6:$CC$92,$G2672+6+1,0),0))))</f>
        <v>0</v>
      </c>
      <c r="AI2672" s="147">
        <f>IF(AND($I2672="Si",R2672=1),1,IF(AND($I2672="Fisico",R2672=1),1,IF(AND(R2672=1,$I2672="Electronico"),2,IF(R2672=1,VLOOKUP($C2672&amp;"|"&amp;$B2672&amp;"|"&amp;$D2672,Empresas!$C$6:$CC$92,$G2672+6+1,0),0))))</f>
        <v>0</v>
      </c>
      <c r="AJ2672" s="147">
        <f>IF(AND($I2672="Si",S2672=1),1,IF(AND($I2672="Fisico",S2672=1),1,IF(AND(S2672=1,$I2672="Electronico"),2,IF(S2672=1,VLOOKUP($C2672&amp;"|"&amp;$B2672&amp;"|"&amp;$D2672,Empresas!$C$6:$CC$92,$G2672+6+1,0),0))))</f>
        <v>0</v>
      </c>
      <c r="AK2672" s="147">
        <f>IF(AND($I2672="Si",T2672=1),1,IF(AND($I2672="Fisico",T2672=1),1,IF(AND(T2672=1,$I2672="Electronico"),2,IF(T2672=1,VLOOKUP($C2672&amp;"|"&amp;$B2672&amp;"|"&amp;$D2672,Empresas!$C$6:$CC$92,$G2672+6+1,0),0))))</f>
        <v>0</v>
      </c>
      <c r="AL2672" s="147">
        <f>IF(AND($I2672="Si",U2672=1),1,IF(AND($I2672="Fisico",U2672=1),1,IF(AND(U2672=1,$I2672="Electronico"),2,IF(U2672=1,VLOOKUP($C2672&amp;"|"&amp;$B2672&amp;"|"&amp;$D2672,Empresas!$C$6:$CC$92,$G2672+6+1,0),0))))</f>
        <v>0</v>
      </c>
      <c r="AM2672" s="149">
        <f t="shared" si="432"/>
        <v>0</v>
      </c>
      <c r="AN2672" s="149">
        <f t="shared" si="433"/>
        <v>0</v>
      </c>
      <c r="AO2672" s="152">
        <f t="shared" si="434"/>
        <v>0</v>
      </c>
    </row>
    <row r="2673" spans="1:41" x14ac:dyDescent="0.25">
      <c r="A2673" s="137" t="str">
        <f>VLOOKUP(D2673,Empresas!$D$7:$F$91,3,0)</f>
        <v>Yulisa</v>
      </c>
      <c r="B2673" s="138" t="str">
        <f>VLOOKUP(D2673,Empresas!$D$7:$G$91,4,0)</f>
        <v>Carmen D.</v>
      </c>
      <c r="C2673" s="138" t="s">
        <v>544</v>
      </c>
      <c r="D2673" s="138" t="s">
        <v>500</v>
      </c>
      <c r="E2673" s="138" t="str">
        <f>VLOOKUP(D2673,Empresas!$D$7:$E$92,2,0)</f>
        <v>WALTER JESUS HUAYNATES ILDEFONSO</v>
      </c>
      <c r="F2673" s="138" t="s">
        <v>168</v>
      </c>
      <c r="G2673" s="139">
        <f t="shared" si="438"/>
        <v>37</v>
      </c>
      <c r="H2673" s="139" t="str">
        <f>VLOOKUP(D2673,Empresas!$D$6:$L$92,7,0)</f>
        <v>Trimestral</v>
      </c>
      <c r="I2673" s="138" t="str">
        <f>VLOOKUP(VLOOKUP(D2673&amp;"|"&amp;B2673,Empresas!$I$7:$CB$92,G2673,0),Tablas!$A$3:$B$5,2,0)</f>
        <v>No aplica</v>
      </c>
      <c r="J2673" s="78"/>
      <c r="K2673" s="78"/>
      <c r="L2673" s="78"/>
      <c r="M2673" s="78"/>
      <c r="N2673" s="78"/>
      <c r="O2673" s="78"/>
      <c r="P2673" s="78"/>
      <c r="Q2673" s="78"/>
      <c r="R2673" s="78"/>
      <c r="S2673" s="78"/>
      <c r="T2673" s="78"/>
      <c r="U2673" s="78"/>
      <c r="V2673" s="78" t="str">
        <f>VLOOKUP(D2673,Empresas!$D$7:$CF$91,81,0)</f>
        <v>B</v>
      </c>
      <c r="W2673" s="78" t="str">
        <f>VLOOKUP(D2673,Empresas!$D$7:$M$91,10,0)</f>
        <v>General</v>
      </c>
      <c r="X2673" s="69" t="str">
        <f t="shared" si="430"/>
        <v>SI</v>
      </c>
      <c r="Y2673" s="153" t="str">
        <f t="shared" si="431"/>
        <v>No aplica</v>
      </c>
      <c r="Z2673" s="147">
        <f>IF(Y2673="No aplica",0,IF(I2673="no",0,IF(I2673="No aplica",0,IF(I2673="Si",1,IF(I2673="Fisico",1,IF(I2673="Electronico",2,VLOOKUP(C2673&amp;"|"&amp;B2673&amp;"|"&amp;D2673,Empresas!$C$6:$CC$92,G2673+6+1,0)))))))</f>
        <v>0</v>
      </c>
      <c r="AA2673" s="147">
        <f>IF(AND($I2673="Si",J2673=1),1,IF(AND($I2673="Fisico",J2673=1),1,IF(AND(J2673=1,$I2673="Electronico"),2,IF(J2673=1,VLOOKUP($C2673&amp;"|"&amp;$B2673&amp;"|"&amp;$D2673,Empresas!$C$6:$CC$92,$G2673+6+1,0),0))))</f>
        <v>0</v>
      </c>
      <c r="AB2673" s="147">
        <f>IF(AND($I2673="Si",K2673=1),1,IF(AND($I2673="Fisico",K2673=1),1,IF(AND(K2673=1,$I2673="Electronico"),2,IF(K2673=1,VLOOKUP($C2673&amp;"|"&amp;$B2673&amp;"|"&amp;$D2673,Empresas!$C$6:$CC$92,$G2673+6+1,0),0))))</f>
        <v>0</v>
      </c>
      <c r="AC2673" s="147">
        <f>IF(AND($I2673="Si",L2673=1),1,IF(AND($I2673="Fisico",L2673=1),1,IF(AND(L2673=1,$I2673="Electronico"),2,IF(L2673=1,VLOOKUP($C2673&amp;"|"&amp;$B2673&amp;"|"&amp;$D2673,Empresas!$C$6:$CC$92,$G2673+6+1,0),0))))</f>
        <v>0</v>
      </c>
      <c r="AD2673" s="147">
        <f>IF(AND($I2673="Si",M2673=1),1,IF(AND($I2673="Fisico",M2673=1),1,IF(AND(M2673=1,$I2673="Electronico"),2,IF(M2673=1,VLOOKUP($C2673&amp;"|"&amp;$B2673&amp;"|"&amp;$D2673,Empresas!$C$6:$CC$92,$G2673+6+1,0),0))))</f>
        <v>0</v>
      </c>
      <c r="AE2673" s="147">
        <f>IF(AND($I2673="Si",N2673=1),1,IF(AND($I2673="Fisico",N2673=1),1,IF(AND(N2673=1,$I2673="Electronico"),2,IF(N2673=1,VLOOKUP($C2673&amp;"|"&amp;$B2673&amp;"|"&amp;$D2673,Empresas!$C$6:$CC$92,$G2673+6+1,0),0))))</f>
        <v>0</v>
      </c>
      <c r="AF2673" s="147">
        <f>IF(AND($I2673="Si",O2673=1),1,IF(AND($I2673="Fisico",O2673=1),1,IF(AND(O2673=1,$I2673="Electronico"),2,IF(O2673=1,VLOOKUP($C2673&amp;"|"&amp;$B2673&amp;"|"&amp;$D2673,Empresas!$C$6:$CC$92,$G2673+6+1,0),0))))</f>
        <v>0</v>
      </c>
      <c r="AG2673" s="147">
        <f>IF(AND($I2673="Si",P2673=1),1,IF(AND($I2673="Fisico",P2673=1),1,IF(AND(P2673=1,$I2673="Electronico"),2,IF(P2673=1,VLOOKUP($C2673&amp;"|"&amp;$B2673&amp;"|"&amp;$D2673,Empresas!$C$6:$CC$92,$G2673+6+1,0),0))))</f>
        <v>0</v>
      </c>
      <c r="AH2673" s="147">
        <f>IF(AND($I2673="Si",Q2673=1),1,IF(AND($I2673="Fisico",Q2673=1),1,IF(AND(Q2673=1,$I2673="Electronico"),2,IF(Q2673=1,VLOOKUP($C2673&amp;"|"&amp;$B2673&amp;"|"&amp;$D2673,Empresas!$C$6:$CC$92,$G2673+6+1,0),0))))</f>
        <v>0</v>
      </c>
      <c r="AI2673" s="147">
        <f>IF(AND($I2673="Si",R2673=1),1,IF(AND($I2673="Fisico",R2673=1),1,IF(AND(R2673=1,$I2673="Electronico"),2,IF(R2673=1,VLOOKUP($C2673&amp;"|"&amp;$B2673&amp;"|"&amp;$D2673,Empresas!$C$6:$CC$92,$G2673+6+1,0),0))))</f>
        <v>0</v>
      </c>
      <c r="AJ2673" s="147">
        <f>IF(AND($I2673="Si",S2673=1),1,IF(AND($I2673="Fisico",S2673=1),1,IF(AND(S2673=1,$I2673="Electronico"),2,IF(S2673=1,VLOOKUP($C2673&amp;"|"&amp;$B2673&amp;"|"&amp;$D2673,Empresas!$C$6:$CC$92,$G2673+6+1,0),0))))</f>
        <v>0</v>
      </c>
      <c r="AK2673" s="147">
        <f>IF(AND($I2673="Si",T2673=1),1,IF(AND($I2673="Fisico",T2673=1),1,IF(AND(T2673=1,$I2673="Electronico"),2,IF(T2673=1,VLOOKUP($C2673&amp;"|"&amp;$B2673&amp;"|"&amp;$D2673,Empresas!$C$6:$CC$92,$G2673+6+1,0),0))))</f>
        <v>0</v>
      </c>
      <c r="AL2673" s="147">
        <f>IF(AND($I2673="Si",U2673=1),1,IF(AND($I2673="Fisico",U2673=1),1,IF(AND(U2673=1,$I2673="Electronico"),2,IF(U2673=1,VLOOKUP($C2673&amp;"|"&amp;$B2673&amp;"|"&amp;$D2673,Empresas!$C$6:$CC$92,$G2673+6+1,0),0))))</f>
        <v>0</v>
      </c>
      <c r="AM2673" s="149">
        <f t="shared" si="432"/>
        <v>0</v>
      </c>
      <c r="AN2673" s="149">
        <f t="shared" si="433"/>
        <v>0</v>
      </c>
      <c r="AO2673" s="152">
        <f t="shared" si="434"/>
        <v>0</v>
      </c>
    </row>
    <row r="2674" spans="1:41" x14ac:dyDescent="0.25">
      <c r="A2674" s="137" t="str">
        <f>VLOOKUP(D2674,Empresas!$D$7:$F$91,3,0)</f>
        <v>Yulisa</v>
      </c>
      <c r="B2674" s="138" t="str">
        <f>VLOOKUP(D2674,Empresas!$D$7:$G$91,4,0)</f>
        <v>Carmen D.</v>
      </c>
      <c r="C2674" s="138" t="s">
        <v>544</v>
      </c>
      <c r="D2674" s="138" t="s">
        <v>500</v>
      </c>
      <c r="E2674" s="138" t="str">
        <f>VLOOKUP(D2674,Empresas!$D$7:$E$92,2,0)</f>
        <v>WALTER JESUS HUAYNATES ILDEFONSO</v>
      </c>
      <c r="F2674" s="138" t="s">
        <v>169</v>
      </c>
      <c r="G2674" s="139">
        <f t="shared" si="438"/>
        <v>40</v>
      </c>
      <c r="H2674" s="139" t="str">
        <f>VLOOKUP(D2674,Empresas!$D$6:$L$92,7,0)</f>
        <v>Trimestral</v>
      </c>
      <c r="I2674" s="138" t="str">
        <f>VLOOKUP(VLOOKUP(D2674&amp;"|"&amp;B2674,Empresas!$I$7:$CB$92,G2674,0),Tablas!$A$3:$B$5,2,0)</f>
        <v>No aplica</v>
      </c>
      <c r="J2674" s="78"/>
      <c r="K2674" s="78"/>
      <c r="L2674" s="78"/>
      <c r="M2674" s="78"/>
      <c r="N2674" s="78"/>
      <c r="O2674" s="78"/>
      <c r="P2674" s="78"/>
      <c r="Q2674" s="78"/>
      <c r="R2674" s="78"/>
      <c r="S2674" s="78"/>
      <c r="T2674" s="78"/>
      <c r="U2674" s="78"/>
      <c r="V2674" s="78" t="str">
        <f>VLOOKUP(D2674,Empresas!$D$7:$CF$91,81,0)</f>
        <v>B</v>
      </c>
      <c r="W2674" s="78" t="str">
        <f>VLOOKUP(D2674,Empresas!$D$7:$M$91,10,0)</f>
        <v>General</v>
      </c>
      <c r="X2674" s="69" t="str">
        <f t="shared" si="430"/>
        <v>SI</v>
      </c>
      <c r="Y2674" s="153" t="str">
        <f t="shared" si="431"/>
        <v>No aplica</v>
      </c>
      <c r="Z2674" s="147">
        <f>IF(Y2674="No aplica",0,IF(I2674="no",0,IF(I2674="No aplica",0,IF(I2674="Si",1,IF(I2674="Fisico",1,IF(I2674="Electronico",2,VLOOKUP(C2674&amp;"|"&amp;B2674&amp;"|"&amp;D2674,Empresas!$C$6:$CC$92,G2674+6+1,0)))))))</f>
        <v>0</v>
      </c>
      <c r="AA2674" s="147">
        <f>IF(AND($I2674="Si",J2674=1),1,IF(AND($I2674="Fisico",J2674=1),1,IF(AND(J2674=1,$I2674="Electronico"),2,IF(J2674=1,VLOOKUP($C2674&amp;"|"&amp;$B2674&amp;"|"&amp;$D2674,Empresas!$C$6:$CC$92,$G2674+6+1,0),0))))</f>
        <v>0</v>
      </c>
      <c r="AB2674" s="147">
        <f>IF(AND($I2674="Si",K2674=1),1,IF(AND($I2674="Fisico",K2674=1),1,IF(AND(K2674=1,$I2674="Electronico"),2,IF(K2674=1,VLOOKUP($C2674&amp;"|"&amp;$B2674&amp;"|"&amp;$D2674,Empresas!$C$6:$CC$92,$G2674+6+1,0),0))))</f>
        <v>0</v>
      </c>
      <c r="AC2674" s="147">
        <f>IF(AND($I2674="Si",L2674=1),1,IF(AND($I2674="Fisico",L2674=1),1,IF(AND(L2674=1,$I2674="Electronico"),2,IF(L2674=1,VLOOKUP($C2674&amp;"|"&amp;$B2674&amp;"|"&amp;$D2674,Empresas!$C$6:$CC$92,$G2674+6+1,0),0))))</f>
        <v>0</v>
      </c>
      <c r="AD2674" s="147">
        <f>IF(AND($I2674="Si",M2674=1),1,IF(AND($I2674="Fisico",M2674=1),1,IF(AND(M2674=1,$I2674="Electronico"),2,IF(M2674=1,VLOOKUP($C2674&amp;"|"&amp;$B2674&amp;"|"&amp;$D2674,Empresas!$C$6:$CC$92,$G2674+6+1,0),0))))</f>
        <v>0</v>
      </c>
      <c r="AE2674" s="147">
        <f>IF(AND($I2674="Si",N2674=1),1,IF(AND($I2674="Fisico",N2674=1),1,IF(AND(N2674=1,$I2674="Electronico"),2,IF(N2674=1,VLOOKUP($C2674&amp;"|"&amp;$B2674&amp;"|"&amp;$D2674,Empresas!$C$6:$CC$92,$G2674+6+1,0),0))))</f>
        <v>0</v>
      </c>
      <c r="AF2674" s="147">
        <f>IF(AND($I2674="Si",O2674=1),1,IF(AND($I2674="Fisico",O2674=1),1,IF(AND(O2674=1,$I2674="Electronico"),2,IF(O2674=1,VLOOKUP($C2674&amp;"|"&amp;$B2674&amp;"|"&amp;$D2674,Empresas!$C$6:$CC$92,$G2674+6+1,0),0))))</f>
        <v>0</v>
      </c>
      <c r="AG2674" s="147">
        <f>IF(AND($I2674="Si",P2674=1),1,IF(AND($I2674="Fisico",P2674=1),1,IF(AND(P2674=1,$I2674="Electronico"),2,IF(P2674=1,VLOOKUP($C2674&amp;"|"&amp;$B2674&amp;"|"&amp;$D2674,Empresas!$C$6:$CC$92,$G2674+6+1,0),0))))</f>
        <v>0</v>
      </c>
      <c r="AH2674" s="147">
        <f>IF(AND($I2674="Si",Q2674=1),1,IF(AND($I2674="Fisico",Q2674=1),1,IF(AND(Q2674=1,$I2674="Electronico"),2,IF(Q2674=1,VLOOKUP($C2674&amp;"|"&amp;$B2674&amp;"|"&amp;$D2674,Empresas!$C$6:$CC$92,$G2674+6+1,0),0))))</f>
        <v>0</v>
      </c>
      <c r="AI2674" s="147">
        <f>IF(AND($I2674="Si",R2674=1),1,IF(AND($I2674="Fisico",R2674=1),1,IF(AND(R2674=1,$I2674="Electronico"),2,IF(R2674=1,VLOOKUP($C2674&amp;"|"&amp;$B2674&amp;"|"&amp;$D2674,Empresas!$C$6:$CC$92,$G2674+6+1,0),0))))</f>
        <v>0</v>
      </c>
      <c r="AJ2674" s="147">
        <f>IF(AND($I2674="Si",S2674=1),1,IF(AND($I2674="Fisico",S2674=1),1,IF(AND(S2674=1,$I2674="Electronico"),2,IF(S2674=1,VLOOKUP($C2674&amp;"|"&amp;$B2674&amp;"|"&amp;$D2674,Empresas!$C$6:$CC$92,$G2674+6+1,0),0))))</f>
        <v>0</v>
      </c>
      <c r="AK2674" s="147">
        <f>IF(AND($I2674="Si",T2674=1),1,IF(AND($I2674="Fisico",T2674=1),1,IF(AND(T2674=1,$I2674="Electronico"),2,IF(T2674=1,VLOOKUP($C2674&amp;"|"&amp;$B2674&amp;"|"&amp;$D2674,Empresas!$C$6:$CC$92,$G2674+6+1,0),0))))</f>
        <v>0</v>
      </c>
      <c r="AL2674" s="147">
        <f>IF(AND($I2674="Si",U2674=1),1,IF(AND($I2674="Fisico",U2674=1),1,IF(AND(U2674=1,$I2674="Electronico"),2,IF(U2674=1,VLOOKUP($C2674&amp;"|"&amp;$B2674&amp;"|"&amp;$D2674,Empresas!$C$6:$CC$92,$G2674+6+1,0),0))))</f>
        <v>0</v>
      </c>
      <c r="AM2674" s="149">
        <f t="shared" si="432"/>
        <v>0</v>
      </c>
      <c r="AN2674" s="149">
        <f t="shared" si="433"/>
        <v>0</v>
      </c>
      <c r="AO2674" s="152">
        <f t="shared" si="434"/>
        <v>0</v>
      </c>
    </row>
    <row r="2675" spans="1:41" x14ac:dyDescent="0.25">
      <c r="A2675" s="137" t="str">
        <f>VLOOKUP(D2675,Empresas!$D$7:$F$91,3,0)</f>
        <v>Yulisa</v>
      </c>
      <c r="B2675" s="138" t="str">
        <f>VLOOKUP(D2675,Empresas!$D$7:$G$91,4,0)</f>
        <v>Carmen D.</v>
      </c>
      <c r="C2675" s="138" t="s">
        <v>544</v>
      </c>
      <c r="D2675" s="138" t="s">
        <v>500</v>
      </c>
      <c r="E2675" s="138" t="str">
        <f>VLOOKUP(D2675,Empresas!$D$7:$E$92,2,0)</f>
        <v>WALTER JESUS HUAYNATES ILDEFONSO</v>
      </c>
      <c r="F2675" s="138" t="s">
        <v>170</v>
      </c>
      <c r="G2675" s="139">
        <f t="shared" si="438"/>
        <v>43</v>
      </c>
      <c r="H2675" s="139" t="str">
        <f>VLOOKUP(D2675,Empresas!$D$6:$L$92,7,0)</f>
        <v>Trimestral</v>
      </c>
      <c r="I2675" s="138" t="str">
        <f>VLOOKUP(VLOOKUP(D2675&amp;"|"&amp;B2675,Empresas!$I$7:$CB$92,G2675,0),Tablas!$A$3:$B$5,2,0)</f>
        <v>No aplica</v>
      </c>
      <c r="J2675" s="78"/>
      <c r="K2675" s="78"/>
      <c r="L2675" s="78"/>
      <c r="M2675" s="78"/>
      <c r="N2675" s="78"/>
      <c r="O2675" s="78"/>
      <c r="P2675" s="78"/>
      <c r="Q2675" s="78"/>
      <c r="R2675" s="78"/>
      <c r="S2675" s="78"/>
      <c r="T2675" s="78"/>
      <c r="U2675" s="78"/>
      <c r="V2675" s="78" t="str">
        <f>VLOOKUP(D2675,Empresas!$D$7:$CF$91,81,0)</f>
        <v>B</v>
      </c>
      <c r="W2675" s="78" t="str">
        <f>VLOOKUP(D2675,Empresas!$D$7:$M$91,10,0)</f>
        <v>General</v>
      </c>
      <c r="X2675" s="69" t="str">
        <f t="shared" si="430"/>
        <v>SI</v>
      </c>
      <c r="Y2675" s="153" t="str">
        <f t="shared" si="431"/>
        <v>No aplica</v>
      </c>
      <c r="Z2675" s="147">
        <f>IF(Y2675="No aplica",0,IF(I2675="no",0,IF(I2675="No aplica",0,IF(I2675="Si",1,IF(I2675="Fisico",1,IF(I2675="Electronico",2,VLOOKUP(C2675&amp;"|"&amp;B2675&amp;"|"&amp;D2675,Empresas!$C$6:$CC$92,G2675+6+1,0)))))))</f>
        <v>0</v>
      </c>
      <c r="AA2675" s="147">
        <f>IF(AND($I2675="Si",J2675=1),1,IF(AND($I2675="Fisico",J2675=1),1,IF(AND(J2675=1,$I2675="Electronico"),2,IF(J2675=1,VLOOKUP($C2675&amp;"|"&amp;$B2675&amp;"|"&amp;$D2675,Empresas!$C$6:$CC$92,$G2675+6+1,0),0))))</f>
        <v>0</v>
      </c>
      <c r="AB2675" s="147">
        <f>IF(AND($I2675="Si",K2675=1),1,IF(AND($I2675="Fisico",K2675=1),1,IF(AND(K2675=1,$I2675="Electronico"),2,IF(K2675=1,VLOOKUP($C2675&amp;"|"&amp;$B2675&amp;"|"&amp;$D2675,Empresas!$C$6:$CC$92,$G2675+6+1,0),0))))</f>
        <v>0</v>
      </c>
      <c r="AC2675" s="147">
        <f>IF(AND($I2675="Si",L2675=1),1,IF(AND($I2675="Fisico",L2675=1),1,IF(AND(L2675=1,$I2675="Electronico"),2,IF(L2675=1,VLOOKUP($C2675&amp;"|"&amp;$B2675&amp;"|"&amp;$D2675,Empresas!$C$6:$CC$92,$G2675+6+1,0),0))))</f>
        <v>0</v>
      </c>
      <c r="AD2675" s="147">
        <f>IF(AND($I2675="Si",M2675=1),1,IF(AND($I2675="Fisico",M2675=1),1,IF(AND(M2675=1,$I2675="Electronico"),2,IF(M2675=1,VLOOKUP($C2675&amp;"|"&amp;$B2675&amp;"|"&amp;$D2675,Empresas!$C$6:$CC$92,$G2675+6+1,0),0))))</f>
        <v>0</v>
      </c>
      <c r="AE2675" s="147">
        <f>IF(AND($I2675="Si",N2675=1),1,IF(AND($I2675="Fisico",N2675=1),1,IF(AND(N2675=1,$I2675="Electronico"),2,IF(N2675=1,VLOOKUP($C2675&amp;"|"&amp;$B2675&amp;"|"&amp;$D2675,Empresas!$C$6:$CC$92,$G2675+6+1,0),0))))</f>
        <v>0</v>
      </c>
      <c r="AF2675" s="147">
        <f>IF(AND($I2675="Si",O2675=1),1,IF(AND($I2675="Fisico",O2675=1),1,IF(AND(O2675=1,$I2675="Electronico"),2,IF(O2675=1,VLOOKUP($C2675&amp;"|"&amp;$B2675&amp;"|"&amp;$D2675,Empresas!$C$6:$CC$92,$G2675+6+1,0),0))))</f>
        <v>0</v>
      </c>
      <c r="AG2675" s="147">
        <f>IF(AND($I2675="Si",P2675=1),1,IF(AND($I2675="Fisico",P2675=1),1,IF(AND(P2675=1,$I2675="Electronico"),2,IF(P2675=1,VLOOKUP($C2675&amp;"|"&amp;$B2675&amp;"|"&amp;$D2675,Empresas!$C$6:$CC$92,$G2675+6+1,0),0))))</f>
        <v>0</v>
      </c>
      <c r="AH2675" s="147">
        <f>IF(AND($I2675="Si",Q2675=1),1,IF(AND($I2675="Fisico",Q2675=1),1,IF(AND(Q2675=1,$I2675="Electronico"),2,IF(Q2675=1,VLOOKUP($C2675&amp;"|"&amp;$B2675&amp;"|"&amp;$D2675,Empresas!$C$6:$CC$92,$G2675+6+1,0),0))))</f>
        <v>0</v>
      </c>
      <c r="AI2675" s="147">
        <f>IF(AND($I2675="Si",R2675=1),1,IF(AND($I2675="Fisico",R2675=1),1,IF(AND(R2675=1,$I2675="Electronico"),2,IF(R2675=1,VLOOKUP($C2675&amp;"|"&amp;$B2675&amp;"|"&amp;$D2675,Empresas!$C$6:$CC$92,$G2675+6+1,0),0))))</f>
        <v>0</v>
      </c>
      <c r="AJ2675" s="147">
        <f>IF(AND($I2675="Si",S2675=1),1,IF(AND($I2675="Fisico",S2675=1),1,IF(AND(S2675=1,$I2675="Electronico"),2,IF(S2675=1,VLOOKUP($C2675&amp;"|"&amp;$B2675&amp;"|"&amp;$D2675,Empresas!$C$6:$CC$92,$G2675+6+1,0),0))))</f>
        <v>0</v>
      </c>
      <c r="AK2675" s="147">
        <f>IF(AND($I2675="Si",T2675=1),1,IF(AND($I2675="Fisico",T2675=1),1,IF(AND(T2675=1,$I2675="Electronico"),2,IF(T2675=1,VLOOKUP($C2675&amp;"|"&amp;$B2675&amp;"|"&amp;$D2675,Empresas!$C$6:$CC$92,$G2675+6+1,0),0))))</f>
        <v>0</v>
      </c>
      <c r="AL2675" s="147">
        <f>IF(AND($I2675="Si",U2675=1),1,IF(AND($I2675="Fisico",U2675=1),1,IF(AND(U2675=1,$I2675="Electronico"),2,IF(U2675=1,VLOOKUP($C2675&amp;"|"&amp;$B2675&amp;"|"&amp;$D2675,Empresas!$C$6:$CC$92,$G2675+6+1,0),0))))</f>
        <v>0</v>
      </c>
      <c r="AM2675" s="149">
        <f t="shared" si="432"/>
        <v>0</v>
      </c>
      <c r="AN2675" s="149">
        <f t="shared" si="433"/>
        <v>0</v>
      </c>
      <c r="AO2675" s="152">
        <f t="shared" si="434"/>
        <v>0</v>
      </c>
    </row>
    <row r="2676" spans="1:41" x14ac:dyDescent="0.25">
      <c r="A2676" s="137" t="str">
        <f>VLOOKUP(D2676,Empresas!$D$7:$F$91,3,0)</f>
        <v>Yulisa</v>
      </c>
      <c r="B2676" s="138" t="str">
        <f>VLOOKUP(D2676,Empresas!$D$7:$G$91,4,0)</f>
        <v>Carmen D.</v>
      </c>
      <c r="C2676" s="138" t="s">
        <v>544</v>
      </c>
      <c r="D2676" s="138" t="s">
        <v>500</v>
      </c>
      <c r="E2676" s="138" t="str">
        <f>VLOOKUP(D2676,Empresas!$D$7:$E$92,2,0)</f>
        <v>WALTER JESUS HUAYNATES ILDEFONSO</v>
      </c>
      <c r="F2676" s="138" t="s">
        <v>171</v>
      </c>
      <c r="G2676" s="139">
        <f t="shared" si="438"/>
        <v>46</v>
      </c>
      <c r="H2676" s="139" t="str">
        <f>VLOOKUP(D2676,Empresas!$D$6:$L$92,7,0)</f>
        <v>Trimestral</v>
      </c>
      <c r="I2676" s="138" t="str">
        <f>VLOOKUP(VLOOKUP(D2676&amp;"|"&amp;B2676,Empresas!$I$7:$CB$92,G2676,0),Tablas!$A$3:$B$5,2,0)</f>
        <v>No aplica</v>
      </c>
      <c r="J2676" s="78"/>
      <c r="K2676" s="78"/>
      <c r="L2676" s="78"/>
      <c r="M2676" s="78"/>
      <c r="N2676" s="78"/>
      <c r="O2676" s="78"/>
      <c r="P2676" s="78"/>
      <c r="Q2676" s="78"/>
      <c r="R2676" s="78"/>
      <c r="S2676" s="78"/>
      <c r="T2676" s="78"/>
      <c r="U2676" s="78"/>
      <c r="V2676" s="78" t="str">
        <f>VLOOKUP(D2676,Empresas!$D$7:$CF$91,81,0)</f>
        <v>B</v>
      </c>
      <c r="W2676" s="78" t="str">
        <f>VLOOKUP(D2676,Empresas!$D$7:$M$91,10,0)</f>
        <v>General</v>
      </c>
      <c r="X2676" s="69" t="str">
        <f t="shared" si="430"/>
        <v>SI</v>
      </c>
      <c r="Y2676" s="153" t="str">
        <f t="shared" si="431"/>
        <v>No aplica</v>
      </c>
      <c r="Z2676" s="147">
        <f>IF(Y2676="No aplica",0,IF(I2676="no",0,IF(I2676="No aplica",0,IF(I2676="Si",1,IF(I2676="Fisico",1,IF(I2676="Electronico",2,VLOOKUP(C2676&amp;"|"&amp;B2676&amp;"|"&amp;D2676,Empresas!$C$6:$CC$92,G2676+6+1,0)))))))</f>
        <v>0</v>
      </c>
      <c r="AA2676" s="147">
        <f>IF(AND($I2676="Si",J2676=1),1,IF(AND($I2676="Fisico",J2676=1),1,IF(AND(J2676=1,$I2676="Electronico"),2,IF(J2676=1,VLOOKUP($C2676&amp;"|"&amp;$B2676&amp;"|"&amp;$D2676,Empresas!$C$6:$CC$92,$G2676+6+1,0),0))))</f>
        <v>0</v>
      </c>
      <c r="AB2676" s="147">
        <f>IF(AND($I2676="Si",K2676=1),1,IF(AND($I2676="Fisico",K2676=1),1,IF(AND(K2676=1,$I2676="Electronico"),2,IF(K2676=1,VLOOKUP($C2676&amp;"|"&amp;$B2676&amp;"|"&amp;$D2676,Empresas!$C$6:$CC$92,$G2676+6+1,0),0))))</f>
        <v>0</v>
      </c>
      <c r="AC2676" s="147">
        <f>IF(AND($I2676="Si",L2676=1),1,IF(AND($I2676="Fisico",L2676=1),1,IF(AND(L2676=1,$I2676="Electronico"),2,IF(L2676=1,VLOOKUP($C2676&amp;"|"&amp;$B2676&amp;"|"&amp;$D2676,Empresas!$C$6:$CC$92,$G2676+6+1,0),0))))</f>
        <v>0</v>
      </c>
      <c r="AD2676" s="147">
        <f>IF(AND($I2676="Si",M2676=1),1,IF(AND($I2676="Fisico",M2676=1),1,IF(AND(M2676=1,$I2676="Electronico"),2,IF(M2676=1,VLOOKUP($C2676&amp;"|"&amp;$B2676&amp;"|"&amp;$D2676,Empresas!$C$6:$CC$92,$G2676+6+1,0),0))))</f>
        <v>0</v>
      </c>
      <c r="AE2676" s="147">
        <f>IF(AND($I2676="Si",N2676=1),1,IF(AND($I2676="Fisico",N2676=1),1,IF(AND(N2676=1,$I2676="Electronico"),2,IF(N2676=1,VLOOKUP($C2676&amp;"|"&amp;$B2676&amp;"|"&amp;$D2676,Empresas!$C$6:$CC$92,$G2676+6+1,0),0))))</f>
        <v>0</v>
      </c>
      <c r="AF2676" s="147">
        <f>IF(AND($I2676="Si",O2676=1),1,IF(AND($I2676="Fisico",O2676=1),1,IF(AND(O2676=1,$I2676="Electronico"),2,IF(O2676=1,VLOOKUP($C2676&amp;"|"&amp;$B2676&amp;"|"&amp;$D2676,Empresas!$C$6:$CC$92,$G2676+6+1,0),0))))</f>
        <v>0</v>
      </c>
      <c r="AG2676" s="147">
        <f>IF(AND($I2676="Si",P2676=1),1,IF(AND($I2676="Fisico",P2676=1),1,IF(AND(P2676=1,$I2676="Electronico"),2,IF(P2676=1,VLOOKUP($C2676&amp;"|"&amp;$B2676&amp;"|"&amp;$D2676,Empresas!$C$6:$CC$92,$G2676+6+1,0),0))))</f>
        <v>0</v>
      </c>
      <c r="AH2676" s="147">
        <f>IF(AND($I2676="Si",Q2676=1),1,IF(AND($I2676="Fisico",Q2676=1),1,IF(AND(Q2676=1,$I2676="Electronico"),2,IF(Q2676=1,VLOOKUP($C2676&amp;"|"&amp;$B2676&amp;"|"&amp;$D2676,Empresas!$C$6:$CC$92,$G2676+6+1,0),0))))</f>
        <v>0</v>
      </c>
      <c r="AI2676" s="147">
        <f>IF(AND($I2676="Si",R2676=1),1,IF(AND($I2676="Fisico",R2676=1),1,IF(AND(R2676=1,$I2676="Electronico"),2,IF(R2676=1,VLOOKUP($C2676&amp;"|"&amp;$B2676&amp;"|"&amp;$D2676,Empresas!$C$6:$CC$92,$G2676+6+1,0),0))))</f>
        <v>0</v>
      </c>
      <c r="AJ2676" s="147">
        <f>IF(AND($I2676="Si",S2676=1),1,IF(AND($I2676="Fisico",S2676=1),1,IF(AND(S2676=1,$I2676="Electronico"),2,IF(S2676=1,VLOOKUP($C2676&amp;"|"&amp;$B2676&amp;"|"&amp;$D2676,Empresas!$C$6:$CC$92,$G2676+6+1,0),0))))</f>
        <v>0</v>
      </c>
      <c r="AK2676" s="147">
        <f>IF(AND($I2676="Si",T2676=1),1,IF(AND($I2676="Fisico",T2676=1),1,IF(AND(T2676=1,$I2676="Electronico"),2,IF(T2676=1,VLOOKUP($C2676&amp;"|"&amp;$B2676&amp;"|"&amp;$D2676,Empresas!$C$6:$CC$92,$G2676+6+1,0),0))))</f>
        <v>0</v>
      </c>
      <c r="AL2676" s="147">
        <f>IF(AND($I2676="Si",U2676=1),1,IF(AND($I2676="Fisico",U2676=1),1,IF(AND(U2676=1,$I2676="Electronico"),2,IF(U2676=1,VLOOKUP($C2676&amp;"|"&amp;$B2676&amp;"|"&amp;$D2676,Empresas!$C$6:$CC$92,$G2676+6+1,0),0))))</f>
        <v>0</v>
      </c>
      <c r="AM2676" s="149">
        <f t="shared" si="432"/>
        <v>0</v>
      </c>
      <c r="AN2676" s="149">
        <f t="shared" si="433"/>
        <v>0</v>
      </c>
      <c r="AO2676" s="152">
        <f t="shared" si="434"/>
        <v>0</v>
      </c>
    </row>
    <row r="2677" spans="1:41" x14ac:dyDescent="0.25">
      <c r="A2677" s="140" t="str">
        <f>VLOOKUP(D2677,Empresas!$D$7:$F$91,3,0)</f>
        <v>Yulisa</v>
      </c>
      <c r="B2677" s="141" t="str">
        <f>VLOOKUP(D2677,Empresas!$D$7:$G$91,4,0)</f>
        <v>Carmen D.</v>
      </c>
      <c r="C2677" s="141" t="s">
        <v>544</v>
      </c>
      <c r="D2677" s="141" t="s">
        <v>500</v>
      </c>
      <c r="E2677" s="141" t="str">
        <f>VLOOKUP(D2677,Empresas!$D$7:$E$92,2,0)</f>
        <v>WALTER JESUS HUAYNATES ILDEFONSO</v>
      </c>
      <c r="F2677" s="141" t="s">
        <v>172</v>
      </c>
      <c r="G2677" s="142">
        <f>+Empresas!$BF$2</f>
        <v>50</v>
      </c>
      <c r="H2677" s="142" t="str">
        <f>VLOOKUP(D2677,Empresas!$D$6:$L$92,7,0)</f>
        <v>Trimestral</v>
      </c>
      <c r="I2677" s="141" t="str">
        <f>VLOOKUP(VLOOKUP(D2677&amp;"|"&amp;B2677,Empresas!$I$7:$CB$92,G2677,0),Tablas!$A$8:$B$10,2,0)</f>
        <v>Electronico</v>
      </c>
      <c r="J2677" s="78">
        <v>1</v>
      </c>
      <c r="K2677" s="78">
        <v>1</v>
      </c>
      <c r="L2677" s="78">
        <v>1</v>
      </c>
      <c r="M2677" s="78">
        <v>1</v>
      </c>
      <c r="N2677" s="78">
        <v>1</v>
      </c>
      <c r="O2677" s="78">
        <v>1</v>
      </c>
      <c r="P2677" s="78">
        <v>1</v>
      </c>
      <c r="Q2677" s="78">
        <v>1</v>
      </c>
      <c r="R2677" s="78"/>
      <c r="S2677" s="78"/>
      <c r="T2677" s="78"/>
      <c r="U2677" s="78"/>
      <c r="V2677" s="78" t="str">
        <f>VLOOKUP(D2677,Empresas!$D$7:$CF$91,81,0)</f>
        <v>B</v>
      </c>
      <c r="W2677" s="78" t="str">
        <f>VLOOKUP(D2677,Empresas!$D$7:$M$91,10,0)</f>
        <v>General</v>
      </c>
      <c r="X2677" s="69" t="str">
        <f t="shared" si="430"/>
        <v>SI</v>
      </c>
      <c r="Y2677" s="153" t="str">
        <f t="shared" si="431"/>
        <v>Si aplica</v>
      </c>
      <c r="Z2677" s="147">
        <f>IF(Y2677="No aplica",0,IF(I2677="no",0,IF(I2677="No aplica",0,IF(I2677="Si",1,IF(I2677="Fisico",1,IF(I2677="Electronico",2,VLOOKUP(C2677&amp;"|"&amp;B2677&amp;"|"&amp;D2677,Empresas!$C$6:$CC$92,G2677+6+1,0)))))))</f>
        <v>2</v>
      </c>
      <c r="AA2677" s="147">
        <f>IF(AND($I2677="Si",J2677=1),1,IF(AND($I2677="Fisico",J2677=1),1,IF(AND(J2677=1,$I2677="Electronico"),2,IF(J2677=1,VLOOKUP($C2677&amp;"|"&amp;$B2677&amp;"|"&amp;$D2677,Empresas!$C$6:$CC$92,$G2677+6+1,0),0))))</f>
        <v>2</v>
      </c>
      <c r="AB2677" s="147">
        <f>IF(AND($I2677="Si",K2677=1),1,IF(AND($I2677="Fisico",K2677=1),1,IF(AND(K2677=1,$I2677="Electronico"),2,IF(K2677=1,VLOOKUP($C2677&amp;"|"&amp;$B2677&amp;"|"&amp;$D2677,Empresas!$C$6:$CC$92,$G2677+6+1,0),0))))</f>
        <v>2</v>
      </c>
      <c r="AC2677" s="147">
        <f>IF(AND($I2677="Si",L2677=1),1,IF(AND($I2677="Fisico",L2677=1),1,IF(AND(L2677=1,$I2677="Electronico"),2,IF(L2677=1,VLOOKUP($C2677&amp;"|"&amp;$B2677&amp;"|"&amp;$D2677,Empresas!$C$6:$CC$92,$G2677+6+1,0),0))))</f>
        <v>2</v>
      </c>
      <c r="AD2677" s="147">
        <f>IF(AND($I2677="Si",M2677=1),1,IF(AND($I2677="Fisico",M2677=1),1,IF(AND(M2677=1,$I2677="Electronico"),2,IF(M2677=1,VLOOKUP($C2677&amp;"|"&amp;$B2677&amp;"|"&amp;$D2677,Empresas!$C$6:$CC$92,$G2677+6+1,0),0))))</f>
        <v>2</v>
      </c>
      <c r="AE2677" s="147">
        <f>IF(AND($I2677="Si",N2677=1),1,IF(AND($I2677="Fisico",N2677=1),1,IF(AND(N2677=1,$I2677="Electronico"),2,IF(N2677=1,VLOOKUP($C2677&amp;"|"&amp;$B2677&amp;"|"&amp;$D2677,Empresas!$C$6:$CC$92,$G2677+6+1,0),0))))</f>
        <v>2</v>
      </c>
      <c r="AF2677" s="147">
        <f>IF(AND($I2677="Si",O2677=1),1,IF(AND($I2677="Fisico",O2677=1),1,IF(AND(O2677=1,$I2677="Electronico"),2,IF(O2677=1,VLOOKUP($C2677&amp;"|"&amp;$B2677&amp;"|"&amp;$D2677,Empresas!$C$6:$CC$92,$G2677+6+1,0),0))))</f>
        <v>2</v>
      </c>
      <c r="AG2677" s="147">
        <f>IF(AND($I2677="Si",P2677=1),1,IF(AND($I2677="Fisico",P2677=1),1,IF(AND(P2677=1,$I2677="Electronico"),2,IF(P2677=1,VLOOKUP($C2677&amp;"|"&amp;$B2677&amp;"|"&amp;$D2677,Empresas!$C$6:$CC$92,$G2677+6+1,0),0))))</f>
        <v>2</v>
      </c>
      <c r="AH2677" s="147">
        <f>IF(AND($I2677="Si",Q2677=1),1,IF(AND($I2677="Fisico",Q2677=1),1,IF(AND(Q2677=1,$I2677="Electronico"),2,IF(Q2677=1,VLOOKUP($C2677&amp;"|"&amp;$B2677&amp;"|"&amp;$D2677,Empresas!$C$6:$CC$92,$G2677+6+1,0),0))))</f>
        <v>2</v>
      </c>
      <c r="AI2677" s="147">
        <f>IF(AND($I2677="Si",R2677=1),1,IF(AND($I2677="Fisico",R2677=1),1,IF(AND(R2677=1,$I2677="Electronico"),2,IF(R2677=1,VLOOKUP($C2677&amp;"|"&amp;$B2677&amp;"|"&amp;$D2677,Empresas!$C$6:$CC$92,$G2677+6+1,0),0))))</f>
        <v>0</v>
      </c>
      <c r="AJ2677" s="147">
        <f>IF(AND($I2677="Si",S2677=1),1,IF(AND($I2677="Fisico",S2677=1),1,IF(AND(S2677=1,$I2677="Electronico"),2,IF(S2677=1,VLOOKUP($C2677&amp;"|"&amp;$B2677&amp;"|"&amp;$D2677,Empresas!$C$6:$CC$92,$G2677+6+1,0),0))))</f>
        <v>0</v>
      </c>
      <c r="AK2677" s="147">
        <f>IF(AND($I2677="Si",T2677=1),1,IF(AND($I2677="Fisico",T2677=1),1,IF(AND(T2677=1,$I2677="Electronico"),2,IF(T2677=1,VLOOKUP($C2677&amp;"|"&amp;$B2677&amp;"|"&amp;$D2677,Empresas!$C$6:$CC$92,$G2677+6+1,0),0))))</f>
        <v>0</v>
      </c>
      <c r="AL2677" s="147">
        <f>IF(AND($I2677="Si",U2677=1),1,IF(AND($I2677="Fisico",U2677=1),1,IF(AND(U2677=1,$I2677="Electronico"),2,IF(U2677=1,VLOOKUP($C2677&amp;"|"&amp;$B2677&amp;"|"&amp;$D2677,Empresas!$C$6:$CC$92,$G2677+6+1,0),0))))</f>
        <v>0</v>
      </c>
      <c r="AM2677" s="149">
        <f t="shared" si="432"/>
        <v>16</v>
      </c>
      <c r="AN2677" s="149">
        <f t="shared" si="433"/>
        <v>16</v>
      </c>
      <c r="AO2677" s="152">
        <f t="shared" si="434"/>
        <v>1</v>
      </c>
    </row>
    <row r="2678" spans="1:41" x14ac:dyDescent="0.25">
      <c r="A2678" s="140" t="str">
        <f>VLOOKUP(D2678,Empresas!$D$7:$F$91,3,0)</f>
        <v>Yulisa</v>
      </c>
      <c r="B2678" s="141" t="str">
        <f>VLOOKUP(D2678,Empresas!$D$7:$G$91,4,0)</f>
        <v>Carmen D.</v>
      </c>
      <c r="C2678" s="141" t="s">
        <v>544</v>
      </c>
      <c r="D2678" s="141" t="s">
        <v>500</v>
      </c>
      <c r="E2678" s="141" t="str">
        <f>VLOOKUP(D2678,Empresas!$D$7:$E$92,2,0)</f>
        <v>WALTER JESUS HUAYNATES ILDEFONSO</v>
      </c>
      <c r="F2678" s="141" t="s">
        <v>173</v>
      </c>
      <c r="G2678" s="142">
        <f>+G2677+1</f>
        <v>51</v>
      </c>
      <c r="H2678" s="142" t="str">
        <f>VLOOKUP(D2678,Empresas!$D$6:$L$92,7,0)</f>
        <v>Trimestral</v>
      </c>
      <c r="I2678" s="141" t="str">
        <f>VLOOKUP(VLOOKUP(D2678&amp;"|"&amp;B2678,Empresas!$I$7:$CB$92,G2678,0),Tablas!$A$8:$B$10,2,0)</f>
        <v>Electronico</v>
      </c>
      <c r="J2678" s="78">
        <v>1</v>
      </c>
      <c r="K2678" s="78">
        <v>1</v>
      </c>
      <c r="L2678" s="78">
        <v>1</v>
      </c>
      <c r="M2678" s="78">
        <v>1</v>
      </c>
      <c r="N2678" s="78">
        <v>1</v>
      </c>
      <c r="O2678" s="78">
        <v>1</v>
      </c>
      <c r="P2678" s="78">
        <v>1</v>
      </c>
      <c r="Q2678" s="78">
        <v>1</v>
      </c>
      <c r="R2678" s="78"/>
      <c r="S2678" s="78"/>
      <c r="T2678" s="78"/>
      <c r="U2678" s="78"/>
      <c r="V2678" s="78" t="str">
        <f>VLOOKUP(D2678,Empresas!$D$7:$CF$91,81,0)</f>
        <v>B</v>
      </c>
      <c r="W2678" s="78" t="str">
        <f>VLOOKUP(D2678,Empresas!$D$7:$M$91,10,0)</f>
        <v>General</v>
      </c>
      <c r="X2678" s="69" t="str">
        <f t="shared" si="430"/>
        <v>SI</v>
      </c>
      <c r="Y2678" s="153" t="str">
        <f t="shared" si="431"/>
        <v>Si aplica</v>
      </c>
      <c r="Z2678" s="147">
        <f>IF(Y2678="No aplica",0,IF(I2678="no",0,IF(I2678="No aplica",0,IF(I2678="Si",1,IF(I2678="Fisico",1,IF(I2678="Electronico",2,VLOOKUP(C2678&amp;"|"&amp;B2678&amp;"|"&amp;D2678,Empresas!$C$6:$CC$92,G2678+6+1,0)))))))</f>
        <v>2</v>
      </c>
      <c r="AA2678" s="147">
        <f>IF(AND($I2678="Si",J2678=1),1,IF(AND($I2678="Fisico",J2678=1),1,IF(AND(J2678=1,$I2678="Electronico"),2,IF(J2678=1,VLOOKUP($C2678&amp;"|"&amp;$B2678&amp;"|"&amp;$D2678,Empresas!$C$6:$CC$92,$G2678+6+1,0),0))))</f>
        <v>2</v>
      </c>
      <c r="AB2678" s="147">
        <f>IF(AND($I2678="Si",K2678=1),1,IF(AND($I2678="Fisico",K2678=1),1,IF(AND(K2678=1,$I2678="Electronico"),2,IF(K2678=1,VLOOKUP($C2678&amp;"|"&amp;$B2678&amp;"|"&amp;$D2678,Empresas!$C$6:$CC$92,$G2678+6+1,0),0))))</f>
        <v>2</v>
      </c>
      <c r="AC2678" s="147">
        <f>IF(AND($I2678="Si",L2678=1),1,IF(AND($I2678="Fisico",L2678=1),1,IF(AND(L2678=1,$I2678="Electronico"),2,IF(L2678=1,VLOOKUP($C2678&amp;"|"&amp;$B2678&amp;"|"&amp;$D2678,Empresas!$C$6:$CC$92,$G2678+6+1,0),0))))</f>
        <v>2</v>
      </c>
      <c r="AD2678" s="147">
        <f>IF(AND($I2678="Si",M2678=1),1,IF(AND($I2678="Fisico",M2678=1),1,IF(AND(M2678=1,$I2678="Electronico"),2,IF(M2678=1,VLOOKUP($C2678&amp;"|"&amp;$B2678&amp;"|"&amp;$D2678,Empresas!$C$6:$CC$92,$G2678+6+1,0),0))))</f>
        <v>2</v>
      </c>
      <c r="AE2678" s="147">
        <f>IF(AND($I2678="Si",N2678=1),1,IF(AND($I2678="Fisico",N2678=1),1,IF(AND(N2678=1,$I2678="Electronico"),2,IF(N2678=1,VLOOKUP($C2678&amp;"|"&amp;$B2678&amp;"|"&amp;$D2678,Empresas!$C$6:$CC$92,$G2678+6+1,0),0))))</f>
        <v>2</v>
      </c>
      <c r="AF2678" s="147">
        <f>IF(AND($I2678="Si",O2678=1),1,IF(AND($I2678="Fisico",O2678=1),1,IF(AND(O2678=1,$I2678="Electronico"),2,IF(O2678=1,VLOOKUP($C2678&amp;"|"&amp;$B2678&amp;"|"&amp;$D2678,Empresas!$C$6:$CC$92,$G2678+6+1,0),0))))</f>
        <v>2</v>
      </c>
      <c r="AG2678" s="147">
        <f>IF(AND($I2678="Si",P2678=1),1,IF(AND($I2678="Fisico",P2678=1),1,IF(AND(P2678=1,$I2678="Electronico"),2,IF(P2678=1,VLOOKUP($C2678&amp;"|"&amp;$B2678&amp;"|"&amp;$D2678,Empresas!$C$6:$CC$92,$G2678+6+1,0),0))))</f>
        <v>2</v>
      </c>
      <c r="AH2678" s="147">
        <f>IF(AND($I2678="Si",Q2678=1),1,IF(AND($I2678="Fisico",Q2678=1),1,IF(AND(Q2678=1,$I2678="Electronico"),2,IF(Q2678=1,VLOOKUP($C2678&amp;"|"&amp;$B2678&amp;"|"&amp;$D2678,Empresas!$C$6:$CC$92,$G2678+6+1,0),0))))</f>
        <v>2</v>
      </c>
      <c r="AI2678" s="147">
        <f>IF(AND($I2678="Si",R2678=1),1,IF(AND($I2678="Fisico",R2678=1),1,IF(AND(R2678=1,$I2678="Electronico"),2,IF(R2678=1,VLOOKUP($C2678&amp;"|"&amp;$B2678&amp;"|"&amp;$D2678,Empresas!$C$6:$CC$92,$G2678+6+1,0),0))))</f>
        <v>0</v>
      </c>
      <c r="AJ2678" s="147">
        <f>IF(AND($I2678="Si",S2678=1),1,IF(AND($I2678="Fisico",S2678=1),1,IF(AND(S2678=1,$I2678="Electronico"),2,IF(S2678=1,VLOOKUP($C2678&amp;"|"&amp;$B2678&amp;"|"&amp;$D2678,Empresas!$C$6:$CC$92,$G2678+6+1,0),0))))</f>
        <v>0</v>
      </c>
      <c r="AK2678" s="147">
        <f>IF(AND($I2678="Si",T2678=1),1,IF(AND($I2678="Fisico",T2678=1),1,IF(AND(T2678=1,$I2678="Electronico"),2,IF(T2678=1,VLOOKUP($C2678&amp;"|"&amp;$B2678&amp;"|"&amp;$D2678,Empresas!$C$6:$CC$92,$G2678+6+1,0),0))))</f>
        <v>0</v>
      </c>
      <c r="AL2678" s="147">
        <f>IF(AND($I2678="Si",U2678=1),1,IF(AND($I2678="Fisico",U2678=1),1,IF(AND(U2678=1,$I2678="Electronico"),2,IF(U2678=1,VLOOKUP($C2678&amp;"|"&amp;$B2678&amp;"|"&amp;$D2678,Empresas!$C$6:$CC$92,$G2678+6+1,0),0))))</f>
        <v>0</v>
      </c>
      <c r="AM2678" s="149">
        <f t="shared" si="432"/>
        <v>16</v>
      </c>
      <c r="AN2678" s="149">
        <f t="shared" si="433"/>
        <v>16</v>
      </c>
      <c r="AO2678" s="152">
        <f t="shared" si="434"/>
        <v>1</v>
      </c>
    </row>
    <row r="2679" spans="1:41" x14ac:dyDescent="0.25">
      <c r="A2679" s="140" t="str">
        <f>VLOOKUP(D2679,Empresas!$D$7:$F$91,3,0)</f>
        <v>Yulisa</v>
      </c>
      <c r="B2679" s="141" t="str">
        <f>VLOOKUP(D2679,Empresas!$D$7:$G$91,4,0)</f>
        <v>Carmen D.</v>
      </c>
      <c r="C2679" s="141" t="s">
        <v>544</v>
      </c>
      <c r="D2679" s="141" t="s">
        <v>500</v>
      </c>
      <c r="E2679" s="141" t="str">
        <f>VLOOKUP(D2679,Empresas!$D$7:$E$92,2,0)</f>
        <v>WALTER JESUS HUAYNATES ILDEFONSO</v>
      </c>
      <c r="F2679" s="141" t="s">
        <v>174</v>
      </c>
      <c r="G2679" s="142">
        <f t="shared" ref="G2679:G2687" si="439">+G2678+1</f>
        <v>52</v>
      </c>
      <c r="H2679" s="142" t="str">
        <f>VLOOKUP(D2679,Empresas!$D$6:$L$92,7,0)</f>
        <v>Trimestral</v>
      </c>
      <c r="I2679" s="141" t="str">
        <f>VLOOKUP(VLOOKUP(D2679&amp;"|"&amp;B2679,Empresas!$I$7:$CB$92,G2679,0),Tablas!$A$8:$B$10,2,0)</f>
        <v>Fisico</v>
      </c>
      <c r="J2679" s="78">
        <v>2</v>
      </c>
      <c r="K2679" s="78">
        <v>2</v>
      </c>
      <c r="L2679" s="78">
        <v>2</v>
      </c>
      <c r="M2679" s="78">
        <v>2</v>
      </c>
      <c r="N2679" s="78">
        <v>2</v>
      </c>
      <c r="O2679" s="78">
        <v>2</v>
      </c>
      <c r="P2679" s="78">
        <v>2</v>
      </c>
      <c r="Q2679" s="78">
        <v>2</v>
      </c>
      <c r="R2679" s="78"/>
      <c r="S2679" s="78"/>
      <c r="T2679" s="78"/>
      <c r="U2679" s="78"/>
      <c r="V2679" s="78" t="str">
        <f>VLOOKUP(D2679,Empresas!$D$7:$CF$91,81,0)</f>
        <v>B</v>
      </c>
      <c r="W2679" s="78" t="str">
        <f>VLOOKUP(D2679,Empresas!$D$7:$M$91,10,0)</f>
        <v>General</v>
      </c>
      <c r="X2679" s="69" t="str">
        <f t="shared" si="430"/>
        <v>SI</v>
      </c>
      <c r="Y2679" s="153" t="str">
        <f t="shared" si="431"/>
        <v>Si aplica</v>
      </c>
      <c r="Z2679" s="147">
        <f>IF(Y2679="No aplica",0,IF(I2679="no",0,IF(I2679="No aplica",0,IF(I2679="Si",1,IF(I2679="Fisico",1,IF(I2679="Electronico",2,VLOOKUP(C2679&amp;"|"&amp;B2679&amp;"|"&amp;D2679,Empresas!$C$6:$CC$92,G2679+6+1,0)))))))</f>
        <v>1</v>
      </c>
      <c r="AA2679" s="147">
        <f>IF(AND($I2679="Si",J2679=1),1,IF(AND($I2679="Fisico",J2679=1),1,IF(AND(J2679=1,$I2679="Electronico"),2,IF(J2679=1,VLOOKUP($C2679&amp;"|"&amp;$B2679&amp;"|"&amp;$D2679,Empresas!$C$6:$CC$92,$G2679+6+1,0),0))))</f>
        <v>0</v>
      </c>
      <c r="AB2679" s="147">
        <f>IF(AND($I2679="Si",K2679=1),1,IF(AND($I2679="Fisico",K2679=1),1,IF(AND(K2679=1,$I2679="Electronico"),2,IF(K2679=1,VLOOKUP($C2679&amp;"|"&amp;$B2679&amp;"|"&amp;$D2679,Empresas!$C$6:$CC$92,$G2679+6+1,0),0))))</f>
        <v>0</v>
      </c>
      <c r="AC2679" s="147">
        <f>IF(AND($I2679="Si",L2679=1),1,IF(AND($I2679="Fisico",L2679=1),1,IF(AND(L2679=1,$I2679="Electronico"),2,IF(L2679=1,VLOOKUP($C2679&amp;"|"&amp;$B2679&amp;"|"&amp;$D2679,Empresas!$C$6:$CC$92,$G2679+6+1,0),0))))</f>
        <v>0</v>
      </c>
      <c r="AD2679" s="147">
        <f>IF(AND($I2679="Si",M2679=1),1,IF(AND($I2679="Fisico",M2679=1),1,IF(AND(M2679=1,$I2679="Electronico"),2,IF(M2679=1,VLOOKUP($C2679&amp;"|"&amp;$B2679&amp;"|"&amp;$D2679,Empresas!$C$6:$CC$92,$G2679+6+1,0),0))))</f>
        <v>0</v>
      </c>
      <c r="AE2679" s="147">
        <f>IF(AND($I2679="Si",N2679=1),1,IF(AND($I2679="Fisico",N2679=1),1,IF(AND(N2679=1,$I2679="Electronico"),2,IF(N2679=1,VLOOKUP($C2679&amp;"|"&amp;$B2679&amp;"|"&amp;$D2679,Empresas!$C$6:$CC$92,$G2679+6+1,0),0))))</f>
        <v>0</v>
      </c>
      <c r="AF2679" s="147">
        <f>IF(AND($I2679="Si",O2679=1),1,IF(AND($I2679="Fisico",O2679=1),1,IF(AND(O2679=1,$I2679="Electronico"),2,IF(O2679=1,VLOOKUP($C2679&amp;"|"&amp;$B2679&amp;"|"&amp;$D2679,Empresas!$C$6:$CC$92,$G2679+6+1,0),0))))</f>
        <v>0</v>
      </c>
      <c r="AG2679" s="147">
        <f>IF(AND($I2679="Si",P2679=1),1,IF(AND($I2679="Fisico",P2679=1),1,IF(AND(P2679=1,$I2679="Electronico"),2,IF(P2679=1,VLOOKUP($C2679&amp;"|"&amp;$B2679&amp;"|"&amp;$D2679,Empresas!$C$6:$CC$92,$G2679+6+1,0),0))))</f>
        <v>0</v>
      </c>
      <c r="AH2679" s="147">
        <f>IF(AND($I2679="Si",Q2679=1),1,IF(AND($I2679="Fisico",Q2679=1),1,IF(AND(Q2679=1,$I2679="Electronico"),2,IF(Q2679=1,VLOOKUP($C2679&amp;"|"&amp;$B2679&amp;"|"&amp;$D2679,Empresas!$C$6:$CC$92,$G2679+6+1,0),0))))</f>
        <v>0</v>
      </c>
      <c r="AI2679" s="147">
        <f>IF(AND($I2679="Si",R2679=1),1,IF(AND($I2679="Fisico",R2679=1),1,IF(AND(R2679=1,$I2679="Electronico"),2,IF(R2679=1,VLOOKUP($C2679&amp;"|"&amp;$B2679&amp;"|"&amp;$D2679,Empresas!$C$6:$CC$92,$G2679+6+1,0),0))))</f>
        <v>0</v>
      </c>
      <c r="AJ2679" s="147">
        <f>IF(AND($I2679="Si",S2679=1),1,IF(AND($I2679="Fisico",S2679=1),1,IF(AND(S2679=1,$I2679="Electronico"),2,IF(S2679=1,VLOOKUP($C2679&amp;"|"&amp;$B2679&amp;"|"&amp;$D2679,Empresas!$C$6:$CC$92,$G2679+6+1,0),0))))</f>
        <v>0</v>
      </c>
      <c r="AK2679" s="147">
        <f>IF(AND($I2679="Si",T2679=1),1,IF(AND($I2679="Fisico",T2679=1),1,IF(AND(T2679=1,$I2679="Electronico"),2,IF(T2679=1,VLOOKUP($C2679&amp;"|"&amp;$B2679&amp;"|"&amp;$D2679,Empresas!$C$6:$CC$92,$G2679+6+1,0),0))))</f>
        <v>0</v>
      </c>
      <c r="AL2679" s="147">
        <f>IF(AND($I2679="Si",U2679=1),1,IF(AND($I2679="Fisico",U2679=1),1,IF(AND(U2679=1,$I2679="Electronico"),2,IF(U2679=1,VLOOKUP($C2679&amp;"|"&amp;$B2679&amp;"|"&amp;$D2679,Empresas!$C$6:$CC$92,$G2679+6+1,0),0))))</f>
        <v>0</v>
      </c>
      <c r="AM2679" s="149">
        <f t="shared" si="432"/>
        <v>0</v>
      </c>
      <c r="AN2679" s="149">
        <f t="shared" si="433"/>
        <v>8</v>
      </c>
      <c r="AO2679" s="152">
        <f t="shared" si="434"/>
        <v>0</v>
      </c>
    </row>
    <row r="2680" spans="1:41" x14ac:dyDescent="0.25">
      <c r="A2680" s="140" t="str">
        <f>VLOOKUP(D2680,Empresas!$D$7:$F$91,3,0)</f>
        <v>Yulisa</v>
      </c>
      <c r="B2680" s="141" t="str">
        <f>VLOOKUP(D2680,Empresas!$D$7:$G$91,4,0)</f>
        <v>Carmen D.</v>
      </c>
      <c r="C2680" s="141" t="s">
        <v>544</v>
      </c>
      <c r="D2680" s="141" t="s">
        <v>500</v>
      </c>
      <c r="E2680" s="141" t="str">
        <f>VLOOKUP(D2680,Empresas!$D$7:$E$92,2,0)</f>
        <v>WALTER JESUS HUAYNATES ILDEFONSO</v>
      </c>
      <c r="F2680" s="141" t="s">
        <v>175</v>
      </c>
      <c r="G2680" s="142">
        <f t="shared" si="439"/>
        <v>53</v>
      </c>
      <c r="H2680" s="142" t="str">
        <f>VLOOKUP(D2680,Empresas!$D$6:$L$92,7,0)</f>
        <v>Trimestral</v>
      </c>
      <c r="I2680" s="141" t="str">
        <f>VLOOKUP(VLOOKUP(D2680&amp;"|"&amp;B2680,Empresas!$I$7:$CB$92,G2680,0),Tablas!$A$8:$B$10,2,0)</f>
        <v>No aplica</v>
      </c>
      <c r="J2680" s="78"/>
      <c r="K2680" s="78"/>
      <c r="L2680" s="78"/>
      <c r="M2680" s="78"/>
      <c r="N2680" s="78"/>
      <c r="O2680" s="78"/>
      <c r="P2680" s="78"/>
      <c r="Q2680" s="78"/>
      <c r="R2680" s="78"/>
      <c r="S2680" s="78"/>
      <c r="T2680" s="78"/>
      <c r="U2680" s="78"/>
      <c r="V2680" s="78" t="str">
        <f>VLOOKUP(D2680,Empresas!$D$7:$CF$91,81,0)</f>
        <v>B</v>
      </c>
      <c r="W2680" s="78" t="str">
        <f>VLOOKUP(D2680,Empresas!$D$7:$M$91,10,0)</f>
        <v>General</v>
      </c>
      <c r="X2680" s="69" t="str">
        <f t="shared" si="430"/>
        <v>SI</v>
      </c>
      <c r="Y2680" s="153" t="str">
        <f t="shared" si="431"/>
        <v>No aplica</v>
      </c>
      <c r="Z2680" s="147">
        <f>IF(Y2680="No aplica",0,IF(I2680="no",0,IF(I2680="No aplica",0,IF(I2680="Si",1,IF(I2680="Fisico",1,IF(I2680="Electronico",2,VLOOKUP(C2680&amp;"|"&amp;B2680&amp;"|"&amp;D2680,Empresas!$C$6:$CC$92,G2680+6+1,0)))))))</f>
        <v>0</v>
      </c>
      <c r="AA2680" s="147">
        <f>IF(AND($I2680="Si",J2680=1),1,IF(AND($I2680="Fisico",J2680=1),1,IF(AND(J2680=1,$I2680="Electronico"),2,IF(J2680=1,VLOOKUP($C2680&amp;"|"&amp;$B2680&amp;"|"&amp;$D2680,Empresas!$C$6:$CC$92,$G2680+6+1,0),0))))</f>
        <v>0</v>
      </c>
      <c r="AB2680" s="147">
        <f>IF(AND($I2680="Si",K2680=1),1,IF(AND($I2680="Fisico",K2680=1),1,IF(AND(K2680=1,$I2680="Electronico"),2,IF(K2680=1,VLOOKUP($C2680&amp;"|"&amp;$B2680&amp;"|"&amp;$D2680,Empresas!$C$6:$CC$92,$G2680+6+1,0),0))))</f>
        <v>0</v>
      </c>
      <c r="AC2680" s="147">
        <f>IF(AND($I2680="Si",L2680=1),1,IF(AND($I2680="Fisico",L2680=1),1,IF(AND(L2680=1,$I2680="Electronico"),2,IF(L2680=1,VLOOKUP($C2680&amp;"|"&amp;$B2680&amp;"|"&amp;$D2680,Empresas!$C$6:$CC$92,$G2680+6+1,0),0))))</f>
        <v>0</v>
      </c>
      <c r="AD2680" s="147">
        <f>IF(AND($I2680="Si",M2680=1),1,IF(AND($I2680="Fisico",M2680=1),1,IF(AND(M2680=1,$I2680="Electronico"),2,IF(M2680=1,VLOOKUP($C2680&amp;"|"&amp;$B2680&amp;"|"&amp;$D2680,Empresas!$C$6:$CC$92,$G2680+6+1,0),0))))</f>
        <v>0</v>
      </c>
      <c r="AE2680" s="147">
        <f>IF(AND($I2680="Si",N2680=1),1,IF(AND($I2680="Fisico",N2680=1),1,IF(AND(N2680=1,$I2680="Electronico"),2,IF(N2680=1,VLOOKUP($C2680&amp;"|"&amp;$B2680&amp;"|"&amp;$D2680,Empresas!$C$6:$CC$92,$G2680+6+1,0),0))))</f>
        <v>0</v>
      </c>
      <c r="AF2680" s="147">
        <f>IF(AND($I2680="Si",O2680=1),1,IF(AND($I2680="Fisico",O2680=1),1,IF(AND(O2680=1,$I2680="Electronico"),2,IF(O2680=1,VLOOKUP($C2680&amp;"|"&amp;$B2680&amp;"|"&amp;$D2680,Empresas!$C$6:$CC$92,$G2680+6+1,0),0))))</f>
        <v>0</v>
      </c>
      <c r="AG2680" s="147">
        <f>IF(AND($I2680="Si",P2680=1),1,IF(AND($I2680="Fisico",P2680=1),1,IF(AND(P2680=1,$I2680="Electronico"),2,IF(P2680=1,VLOOKUP($C2680&amp;"|"&amp;$B2680&amp;"|"&amp;$D2680,Empresas!$C$6:$CC$92,$G2680+6+1,0),0))))</f>
        <v>0</v>
      </c>
      <c r="AH2680" s="147">
        <f>IF(AND($I2680="Si",Q2680=1),1,IF(AND($I2680="Fisico",Q2680=1),1,IF(AND(Q2680=1,$I2680="Electronico"),2,IF(Q2680=1,VLOOKUP($C2680&amp;"|"&amp;$B2680&amp;"|"&amp;$D2680,Empresas!$C$6:$CC$92,$G2680+6+1,0),0))))</f>
        <v>0</v>
      </c>
      <c r="AI2680" s="147">
        <f>IF(AND($I2680="Si",R2680=1),1,IF(AND($I2680="Fisico",R2680=1),1,IF(AND(R2680=1,$I2680="Electronico"),2,IF(R2680=1,VLOOKUP($C2680&amp;"|"&amp;$B2680&amp;"|"&amp;$D2680,Empresas!$C$6:$CC$92,$G2680+6+1,0),0))))</f>
        <v>0</v>
      </c>
      <c r="AJ2680" s="147">
        <f>IF(AND($I2680="Si",S2680=1),1,IF(AND($I2680="Fisico",S2680=1),1,IF(AND(S2680=1,$I2680="Electronico"),2,IF(S2680=1,VLOOKUP($C2680&amp;"|"&amp;$B2680&amp;"|"&amp;$D2680,Empresas!$C$6:$CC$92,$G2680+6+1,0),0))))</f>
        <v>0</v>
      </c>
      <c r="AK2680" s="147">
        <f>IF(AND($I2680="Si",T2680=1),1,IF(AND($I2680="Fisico",T2680=1),1,IF(AND(T2680=1,$I2680="Electronico"),2,IF(T2680=1,VLOOKUP($C2680&amp;"|"&amp;$B2680&amp;"|"&amp;$D2680,Empresas!$C$6:$CC$92,$G2680+6+1,0),0))))</f>
        <v>0</v>
      </c>
      <c r="AL2680" s="147">
        <f>IF(AND($I2680="Si",U2680=1),1,IF(AND($I2680="Fisico",U2680=1),1,IF(AND(U2680=1,$I2680="Electronico"),2,IF(U2680=1,VLOOKUP($C2680&amp;"|"&amp;$B2680&amp;"|"&amp;$D2680,Empresas!$C$6:$CC$92,$G2680+6+1,0),0))))</f>
        <v>0</v>
      </c>
      <c r="AM2680" s="149">
        <f t="shared" si="432"/>
        <v>0</v>
      </c>
      <c r="AN2680" s="149">
        <f t="shared" si="433"/>
        <v>0</v>
      </c>
      <c r="AO2680" s="152">
        <f t="shared" si="434"/>
        <v>0</v>
      </c>
    </row>
    <row r="2681" spans="1:41" x14ac:dyDescent="0.25">
      <c r="A2681" s="140" t="str">
        <f>VLOOKUP(D2681,Empresas!$D$7:$F$91,3,0)</f>
        <v>Yulisa</v>
      </c>
      <c r="B2681" s="141" t="str">
        <f>VLOOKUP(D2681,Empresas!$D$7:$G$91,4,0)</f>
        <v>Carmen D.</v>
      </c>
      <c r="C2681" s="141" t="s">
        <v>544</v>
      </c>
      <c r="D2681" s="141" t="s">
        <v>500</v>
      </c>
      <c r="E2681" s="141" t="str">
        <f>VLOOKUP(D2681,Empresas!$D$7:$E$92,2,0)</f>
        <v>WALTER JESUS HUAYNATES ILDEFONSO</v>
      </c>
      <c r="F2681" s="141" t="s">
        <v>176</v>
      </c>
      <c r="G2681" s="142">
        <f t="shared" si="439"/>
        <v>54</v>
      </c>
      <c r="H2681" s="142" t="str">
        <f>VLOOKUP(D2681,Empresas!$D$6:$L$92,7,0)</f>
        <v>Trimestral</v>
      </c>
      <c r="I2681" s="141" t="str">
        <f>VLOOKUP(VLOOKUP(D2681&amp;"|"&amp;B2681,Empresas!$I$7:$CB$92,G2681,0),Tablas!$A$8:$B$10,2,0)</f>
        <v>No aplica</v>
      </c>
      <c r="J2681" s="78"/>
      <c r="K2681" s="78"/>
      <c r="L2681" s="78"/>
      <c r="M2681" s="78"/>
      <c r="N2681" s="78"/>
      <c r="O2681" s="78"/>
      <c r="P2681" s="78"/>
      <c r="Q2681" s="78"/>
      <c r="R2681" s="78"/>
      <c r="S2681" s="78"/>
      <c r="T2681" s="78"/>
      <c r="U2681" s="78"/>
      <c r="V2681" s="78" t="str">
        <f>VLOOKUP(D2681,Empresas!$D$7:$CF$91,81,0)</f>
        <v>B</v>
      </c>
      <c r="W2681" s="78" t="str">
        <f>VLOOKUP(D2681,Empresas!$D$7:$M$91,10,0)</f>
        <v>General</v>
      </c>
      <c r="X2681" s="69" t="str">
        <f t="shared" si="430"/>
        <v>SI</v>
      </c>
      <c r="Y2681" s="153" t="str">
        <f t="shared" si="431"/>
        <v>No aplica</v>
      </c>
      <c r="Z2681" s="147">
        <f>IF(Y2681="No aplica",0,IF(I2681="no",0,IF(I2681="No aplica",0,IF(I2681="Si",1,IF(I2681="Fisico",1,IF(I2681="Electronico",2,VLOOKUP(C2681&amp;"|"&amp;B2681&amp;"|"&amp;D2681,Empresas!$C$6:$CC$92,G2681+6+1,0)))))))</f>
        <v>0</v>
      </c>
      <c r="AA2681" s="147">
        <f>IF(AND($I2681="Si",J2681=1),1,IF(AND($I2681="Fisico",J2681=1),1,IF(AND(J2681=1,$I2681="Electronico"),2,IF(J2681=1,VLOOKUP($C2681&amp;"|"&amp;$B2681&amp;"|"&amp;$D2681,Empresas!$C$6:$CC$92,$G2681+6+1,0),0))))</f>
        <v>0</v>
      </c>
      <c r="AB2681" s="147">
        <f>IF(AND($I2681="Si",K2681=1),1,IF(AND($I2681="Fisico",K2681=1),1,IF(AND(K2681=1,$I2681="Electronico"),2,IF(K2681=1,VLOOKUP($C2681&amp;"|"&amp;$B2681&amp;"|"&amp;$D2681,Empresas!$C$6:$CC$92,$G2681+6+1,0),0))))</f>
        <v>0</v>
      </c>
      <c r="AC2681" s="147">
        <f>IF(AND($I2681="Si",L2681=1),1,IF(AND($I2681="Fisico",L2681=1),1,IF(AND(L2681=1,$I2681="Electronico"),2,IF(L2681=1,VLOOKUP($C2681&amp;"|"&amp;$B2681&amp;"|"&amp;$D2681,Empresas!$C$6:$CC$92,$G2681+6+1,0),0))))</f>
        <v>0</v>
      </c>
      <c r="AD2681" s="147">
        <f>IF(AND($I2681="Si",M2681=1),1,IF(AND($I2681="Fisico",M2681=1),1,IF(AND(M2681=1,$I2681="Electronico"),2,IF(M2681=1,VLOOKUP($C2681&amp;"|"&amp;$B2681&amp;"|"&amp;$D2681,Empresas!$C$6:$CC$92,$G2681+6+1,0),0))))</f>
        <v>0</v>
      </c>
      <c r="AE2681" s="147">
        <f>IF(AND($I2681="Si",N2681=1),1,IF(AND($I2681="Fisico",N2681=1),1,IF(AND(N2681=1,$I2681="Electronico"),2,IF(N2681=1,VLOOKUP($C2681&amp;"|"&amp;$B2681&amp;"|"&amp;$D2681,Empresas!$C$6:$CC$92,$G2681+6+1,0),0))))</f>
        <v>0</v>
      </c>
      <c r="AF2681" s="147">
        <f>IF(AND($I2681="Si",O2681=1),1,IF(AND($I2681="Fisico",O2681=1),1,IF(AND(O2681=1,$I2681="Electronico"),2,IF(O2681=1,VLOOKUP($C2681&amp;"|"&amp;$B2681&amp;"|"&amp;$D2681,Empresas!$C$6:$CC$92,$G2681+6+1,0),0))))</f>
        <v>0</v>
      </c>
      <c r="AG2681" s="147">
        <f>IF(AND($I2681="Si",P2681=1),1,IF(AND($I2681="Fisico",P2681=1),1,IF(AND(P2681=1,$I2681="Electronico"),2,IF(P2681=1,VLOOKUP($C2681&amp;"|"&amp;$B2681&amp;"|"&amp;$D2681,Empresas!$C$6:$CC$92,$G2681+6+1,0),0))))</f>
        <v>0</v>
      </c>
      <c r="AH2681" s="147">
        <f>IF(AND($I2681="Si",Q2681=1),1,IF(AND($I2681="Fisico",Q2681=1),1,IF(AND(Q2681=1,$I2681="Electronico"),2,IF(Q2681=1,VLOOKUP($C2681&amp;"|"&amp;$B2681&amp;"|"&amp;$D2681,Empresas!$C$6:$CC$92,$G2681+6+1,0),0))))</f>
        <v>0</v>
      </c>
      <c r="AI2681" s="147">
        <f>IF(AND($I2681="Si",R2681=1),1,IF(AND($I2681="Fisico",R2681=1),1,IF(AND(R2681=1,$I2681="Electronico"),2,IF(R2681=1,VLOOKUP($C2681&amp;"|"&amp;$B2681&amp;"|"&amp;$D2681,Empresas!$C$6:$CC$92,$G2681+6+1,0),0))))</f>
        <v>0</v>
      </c>
      <c r="AJ2681" s="147">
        <f>IF(AND($I2681="Si",S2681=1),1,IF(AND($I2681="Fisico",S2681=1),1,IF(AND(S2681=1,$I2681="Electronico"),2,IF(S2681=1,VLOOKUP($C2681&amp;"|"&amp;$B2681&amp;"|"&amp;$D2681,Empresas!$C$6:$CC$92,$G2681+6+1,0),0))))</f>
        <v>0</v>
      </c>
      <c r="AK2681" s="147">
        <f>IF(AND($I2681="Si",T2681=1),1,IF(AND($I2681="Fisico",T2681=1),1,IF(AND(T2681=1,$I2681="Electronico"),2,IF(T2681=1,VLOOKUP($C2681&amp;"|"&amp;$B2681&amp;"|"&amp;$D2681,Empresas!$C$6:$CC$92,$G2681+6+1,0),0))))</f>
        <v>0</v>
      </c>
      <c r="AL2681" s="147">
        <f>IF(AND($I2681="Si",U2681=1),1,IF(AND($I2681="Fisico",U2681=1),1,IF(AND(U2681=1,$I2681="Electronico"),2,IF(U2681=1,VLOOKUP($C2681&amp;"|"&amp;$B2681&amp;"|"&amp;$D2681,Empresas!$C$6:$CC$92,$G2681+6+1,0),0))))</f>
        <v>0</v>
      </c>
      <c r="AM2681" s="149">
        <f t="shared" si="432"/>
        <v>0</v>
      </c>
      <c r="AN2681" s="149">
        <f t="shared" si="433"/>
        <v>0</v>
      </c>
      <c r="AO2681" s="152">
        <f t="shared" si="434"/>
        <v>0</v>
      </c>
    </row>
    <row r="2682" spans="1:41" x14ac:dyDescent="0.25">
      <c r="A2682" s="140" t="str">
        <f>VLOOKUP(D2682,Empresas!$D$7:$F$91,3,0)</f>
        <v>Yulisa</v>
      </c>
      <c r="B2682" s="141" t="str">
        <f>VLOOKUP(D2682,Empresas!$D$7:$G$91,4,0)</f>
        <v>Carmen D.</v>
      </c>
      <c r="C2682" s="141" t="s">
        <v>544</v>
      </c>
      <c r="D2682" s="141" t="s">
        <v>500</v>
      </c>
      <c r="E2682" s="141" t="str">
        <f>VLOOKUP(D2682,Empresas!$D$7:$E$92,2,0)</f>
        <v>WALTER JESUS HUAYNATES ILDEFONSO</v>
      </c>
      <c r="F2682" s="141" t="s">
        <v>177</v>
      </c>
      <c r="G2682" s="142">
        <f t="shared" si="439"/>
        <v>55</v>
      </c>
      <c r="H2682" s="142" t="str">
        <f>VLOOKUP(D2682,Empresas!$D$6:$L$92,7,0)</f>
        <v>Trimestral</v>
      </c>
      <c r="I2682" s="141" t="str">
        <f>VLOOKUP(VLOOKUP(D2682&amp;"|"&amp;B2682,Empresas!$I$7:$CB$92,G2682,0),Tablas!$A$8:$B$10,2,0)</f>
        <v>No aplica</v>
      </c>
      <c r="J2682" s="78"/>
      <c r="K2682" s="78"/>
      <c r="L2682" s="78"/>
      <c r="M2682" s="78"/>
      <c r="N2682" s="78"/>
      <c r="O2682" s="78"/>
      <c r="P2682" s="78"/>
      <c r="Q2682" s="78"/>
      <c r="R2682" s="78"/>
      <c r="S2682" s="78"/>
      <c r="T2682" s="78"/>
      <c r="U2682" s="78"/>
      <c r="V2682" s="78" t="str">
        <f>VLOOKUP(D2682,Empresas!$D$7:$CF$91,81,0)</f>
        <v>B</v>
      </c>
      <c r="W2682" s="78" t="str">
        <f>VLOOKUP(D2682,Empresas!$D$7:$M$91,10,0)</f>
        <v>General</v>
      </c>
      <c r="X2682" s="69" t="str">
        <f t="shared" si="430"/>
        <v>NO</v>
      </c>
      <c r="Y2682" s="153" t="str">
        <f t="shared" si="431"/>
        <v>No aplica</v>
      </c>
      <c r="Z2682" s="147">
        <f>IF(Y2682="No aplica",0,IF(I2682="no",0,IF(I2682="No aplica",0,IF(I2682="Si",1,IF(I2682="Fisico",1,IF(I2682="Electronico",2,VLOOKUP(C2682&amp;"|"&amp;B2682&amp;"|"&amp;D2682,Empresas!$C$6:$CC$92,G2682+6+1,0)))))))</f>
        <v>0</v>
      </c>
      <c r="AA2682" s="147">
        <f>IF(AND($I2682="Si",J2682=1),1,IF(AND($I2682="Fisico",J2682=1),1,IF(AND(J2682=1,$I2682="Electronico"),2,IF(J2682=1,VLOOKUP($C2682&amp;"|"&amp;$B2682&amp;"|"&amp;$D2682,Empresas!$C$6:$CC$92,$G2682+6+1,0),0))))</f>
        <v>0</v>
      </c>
      <c r="AB2682" s="147">
        <f>IF(AND($I2682="Si",K2682=1),1,IF(AND($I2682="Fisico",K2682=1),1,IF(AND(K2682=1,$I2682="Electronico"),2,IF(K2682=1,VLOOKUP($C2682&amp;"|"&amp;$B2682&amp;"|"&amp;$D2682,Empresas!$C$6:$CC$92,$G2682+6+1,0),0))))</f>
        <v>0</v>
      </c>
      <c r="AC2682" s="147">
        <f>IF(AND($I2682="Si",L2682=1),1,IF(AND($I2682="Fisico",L2682=1),1,IF(AND(L2682=1,$I2682="Electronico"),2,IF(L2682=1,VLOOKUP($C2682&amp;"|"&amp;$B2682&amp;"|"&amp;$D2682,Empresas!$C$6:$CC$92,$G2682+6+1,0),0))))</f>
        <v>0</v>
      </c>
      <c r="AD2682" s="147">
        <f>IF(AND($I2682="Si",M2682=1),1,IF(AND($I2682="Fisico",M2682=1),1,IF(AND(M2682=1,$I2682="Electronico"),2,IF(M2682=1,VLOOKUP($C2682&amp;"|"&amp;$B2682&amp;"|"&amp;$D2682,Empresas!$C$6:$CC$92,$G2682+6+1,0),0))))</f>
        <v>0</v>
      </c>
      <c r="AE2682" s="147">
        <f>IF(AND($I2682="Si",N2682=1),1,IF(AND($I2682="Fisico",N2682=1),1,IF(AND(N2682=1,$I2682="Electronico"),2,IF(N2682=1,VLOOKUP($C2682&amp;"|"&amp;$B2682&amp;"|"&amp;$D2682,Empresas!$C$6:$CC$92,$G2682+6+1,0),0))))</f>
        <v>0</v>
      </c>
      <c r="AF2682" s="147">
        <f>IF(AND($I2682="Si",O2682=1),1,IF(AND($I2682="Fisico",O2682=1),1,IF(AND(O2682=1,$I2682="Electronico"),2,IF(O2682=1,VLOOKUP($C2682&amp;"|"&amp;$B2682&amp;"|"&amp;$D2682,Empresas!$C$6:$CC$92,$G2682+6+1,0),0))))</f>
        <v>0</v>
      </c>
      <c r="AG2682" s="147">
        <f>IF(AND($I2682="Si",P2682=1),1,IF(AND($I2682="Fisico",P2682=1),1,IF(AND(P2682=1,$I2682="Electronico"),2,IF(P2682=1,VLOOKUP($C2682&amp;"|"&amp;$B2682&amp;"|"&amp;$D2682,Empresas!$C$6:$CC$92,$G2682+6+1,0),0))))</f>
        <v>0</v>
      </c>
      <c r="AH2682" s="147">
        <f>IF(AND($I2682="Si",Q2682=1),1,IF(AND($I2682="Fisico",Q2682=1),1,IF(AND(Q2682=1,$I2682="Electronico"),2,IF(Q2682=1,VLOOKUP($C2682&amp;"|"&amp;$B2682&amp;"|"&amp;$D2682,Empresas!$C$6:$CC$92,$G2682+6+1,0),0))))</f>
        <v>0</v>
      </c>
      <c r="AI2682" s="147">
        <f>IF(AND($I2682="Si",R2682=1),1,IF(AND($I2682="Fisico",R2682=1),1,IF(AND(R2682=1,$I2682="Electronico"),2,IF(R2682=1,VLOOKUP($C2682&amp;"|"&amp;$B2682&amp;"|"&amp;$D2682,Empresas!$C$6:$CC$92,$G2682+6+1,0),0))))</f>
        <v>0</v>
      </c>
      <c r="AJ2682" s="147">
        <f>IF(AND($I2682="Si",S2682=1),1,IF(AND($I2682="Fisico",S2682=1),1,IF(AND(S2682=1,$I2682="Electronico"),2,IF(S2682=1,VLOOKUP($C2682&amp;"|"&amp;$B2682&amp;"|"&amp;$D2682,Empresas!$C$6:$CC$92,$G2682+6+1,0),0))))</f>
        <v>0</v>
      </c>
      <c r="AK2682" s="147">
        <f>IF(AND($I2682="Si",T2682=1),1,IF(AND($I2682="Fisico",T2682=1),1,IF(AND(T2682=1,$I2682="Electronico"),2,IF(T2682=1,VLOOKUP($C2682&amp;"|"&amp;$B2682&amp;"|"&amp;$D2682,Empresas!$C$6:$CC$92,$G2682+6+1,0),0))))</f>
        <v>0</v>
      </c>
      <c r="AL2682" s="147">
        <f>IF(AND($I2682="Si",U2682=1),1,IF(AND($I2682="Fisico",U2682=1),1,IF(AND(U2682=1,$I2682="Electronico"),2,IF(U2682=1,VLOOKUP($C2682&amp;"|"&amp;$B2682&amp;"|"&amp;$D2682,Empresas!$C$6:$CC$92,$G2682+6+1,0),0))))</f>
        <v>0</v>
      </c>
      <c r="AM2682" s="149">
        <f t="shared" si="432"/>
        <v>0</v>
      </c>
      <c r="AN2682" s="149">
        <f t="shared" si="433"/>
        <v>0</v>
      </c>
      <c r="AO2682" s="152">
        <f t="shared" si="434"/>
        <v>0</v>
      </c>
    </row>
    <row r="2683" spans="1:41" x14ac:dyDescent="0.25">
      <c r="A2683" s="140" t="str">
        <f>VLOOKUP(D2683,Empresas!$D$7:$F$91,3,0)</f>
        <v>Yulisa</v>
      </c>
      <c r="B2683" s="141" t="str">
        <f>VLOOKUP(D2683,Empresas!$D$7:$G$91,4,0)</f>
        <v>Carmen D.</v>
      </c>
      <c r="C2683" s="141" t="s">
        <v>544</v>
      </c>
      <c r="D2683" s="141" t="s">
        <v>500</v>
      </c>
      <c r="E2683" s="141" t="str">
        <f>VLOOKUP(D2683,Empresas!$D$7:$E$92,2,0)</f>
        <v>WALTER JESUS HUAYNATES ILDEFONSO</v>
      </c>
      <c r="F2683" s="141" t="s">
        <v>178</v>
      </c>
      <c r="G2683" s="142">
        <f t="shared" si="439"/>
        <v>56</v>
      </c>
      <c r="H2683" s="142" t="str">
        <f>VLOOKUP(D2683,Empresas!$D$6:$L$92,7,0)</f>
        <v>Trimestral</v>
      </c>
      <c r="I2683" s="141" t="str">
        <f>VLOOKUP(VLOOKUP(D2683&amp;"|"&amp;B2683,Empresas!$I$7:$CB$92,G2683,0),Tablas!$A$8:$B$10,2,0)</f>
        <v>No aplica</v>
      </c>
      <c r="J2683" s="78"/>
      <c r="K2683" s="78"/>
      <c r="L2683" s="78"/>
      <c r="M2683" s="78"/>
      <c r="N2683" s="78"/>
      <c r="O2683" s="78"/>
      <c r="P2683" s="78"/>
      <c r="Q2683" s="78"/>
      <c r="R2683" s="78"/>
      <c r="S2683" s="78"/>
      <c r="T2683" s="78"/>
      <c r="U2683" s="78"/>
      <c r="V2683" s="78" t="str">
        <f>VLOOKUP(D2683,Empresas!$D$7:$CF$91,81,0)</f>
        <v>B</v>
      </c>
      <c r="W2683" s="78" t="str">
        <f>VLOOKUP(D2683,Empresas!$D$7:$M$91,10,0)</f>
        <v>General</v>
      </c>
      <c r="X2683" s="69" t="str">
        <f t="shared" si="430"/>
        <v>SI</v>
      </c>
      <c r="Y2683" s="153" t="str">
        <f t="shared" si="431"/>
        <v>No aplica</v>
      </c>
      <c r="Z2683" s="147">
        <f>IF(Y2683="No aplica",0,IF(I2683="no",0,IF(I2683="No aplica",0,IF(I2683="Si",1,IF(I2683="Fisico",1,IF(I2683="Electronico",2,VLOOKUP(C2683&amp;"|"&amp;B2683&amp;"|"&amp;D2683,Empresas!$C$6:$CC$92,G2683+6+1,0)))))))</f>
        <v>0</v>
      </c>
      <c r="AA2683" s="147">
        <f>IF(AND($I2683="Si",J2683=1),1,IF(AND($I2683="Fisico",J2683=1),1,IF(AND(J2683=1,$I2683="Electronico"),2,IF(J2683=1,VLOOKUP($C2683&amp;"|"&amp;$B2683&amp;"|"&amp;$D2683,Empresas!$C$6:$CC$92,$G2683+6+1,0),0))))</f>
        <v>0</v>
      </c>
      <c r="AB2683" s="147">
        <f>IF(AND($I2683="Si",K2683=1),1,IF(AND($I2683="Fisico",K2683=1),1,IF(AND(K2683=1,$I2683="Electronico"),2,IF(K2683=1,VLOOKUP($C2683&amp;"|"&amp;$B2683&amp;"|"&amp;$D2683,Empresas!$C$6:$CC$92,$G2683+6+1,0),0))))</f>
        <v>0</v>
      </c>
      <c r="AC2683" s="147">
        <f>IF(AND($I2683="Si",L2683=1),1,IF(AND($I2683="Fisico",L2683=1),1,IF(AND(L2683=1,$I2683="Electronico"),2,IF(L2683=1,VLOOKUP($C2683&amp;"|"&amp;$B2683&amp;"|"&amp;$D2683,Empresas!$C$6:$CC$92,$G2683+6+1,0),0))))</f>
        <v>0</v>
      </c>
      <c r="AD2683" s="147">
        <f>IF(AND($I2683="Si",M2683=1),1,IF(AND($I2683="Fisico",M2683=1),1,IF(AND(M2683=1,$I2683="Electronico"),2,IF(M2683=1,VLOOKUP($C2683&amp;"|"&amp;$B2683&amp;"|"&amp;$D2683,Empresas!$C$6:$CC$92,$G2683+6+1,0),0))))</f>
        <v>0</v>
      </c>
      <c r="AE2683" s="147">
        <f>IF(AND($I2683="Si",N2683=1),1,IF(AND($I2683="Fisico",N2683=1),1,IF(AND(N2683=1,$I2683="Electronico"),2,IF(N2683=1,VLOOKUP($C2683&amp;"|"&amp;$B2683&amp;"|"&amp;$D2683,Empresas!$C$6:$CC$92,$G2683+6+1,0),0))))</f>
        <v>0</v>
      </c>
      <c r="AF2683" s="147">
        <f>IF(AND($I2683="Si",O2683=1),1,IF(AND($I2683="Fisico",O2683=1),1,IF(AND(O2683=1,$I2683="Electronico"),2,IF(O2683=1,VLOOKUP($C2683&amp;"|"&amp;$B2683&amp;"|"&amp;$D2683,Empresas!$C$6:$CC$92,$G2683+6+1,0),0))))</f>
        <v>0</v>
      </c>
      <c r="AG2683" s="147">
        <f>IF(AND($I2683="Si",P2683=1),1,IF(AND($I2683="Fisico",P2683=1),1,IF(AND(P2683=1,$I2683="Electronico"),2,IF(P2683=1,VLOOKUP($C2683&amp;"|"&amp;$B2683&amp;"|"&amp;$D2683,Empresas!$C$6:$CC$92,$G2683+6+1,0),0))))</f>
        <v>0</v>
      </c>
      <c r="AH2683" s="147">
        <f>IF(AND($I2683="Si",Q2683=1),1,IF(AND($I2683="Fisico",Q2683=1),1,IF(AND(Q2683=1,$I2683="Electronico"),2,IF(Q2683=1,VLOOKUP($C2683&amp;"|"&amp;$B2683&amp;"|"&amp;$D2683,Empresas!$C$6:$CC$92,$G2683+6+1,0),0))))</f>
        <v>0</v>
      </c>
      <c r="AI2683" s="147">
        <f>IF(AND($I2683="Si",R2683=1),1,IF(AND($I2683="Fisico",R2683=1),1,IF(AND(R2683=1,$I2683="Electronico"),2,IF(R2683=1,VLOOKUP($C2683&amp;"|"&amp;$B2683&amp;"|"&amp;$D2683,Empresas!$C$6:$CC$92,$G2683+6+1,0),0))))</f>
        <v>0</v>
      </c>
      <c r="AJ2683" s="147">
        <f>IF(AND($I2683="Si",S2683=1),1,IF(AND($I2683="Fisico",S2683=1),1,IF(AND(S2683=1,$I2683="Electronico"),2,IF(S2683=1,VLOOKUP($C2683&amp;"|"&amp;$B2683&amp;"|"&amp;$D2683,Empresas!$C$6:$CC$92,$G2683+6+1,0),0))))</f>
        <v>0</v>
      </c>
      <c r="AK2683" s="147">
        <f>IF(AND($I2683="Si",T2683=1),1,IF(AND($I2683="Fisico",T2683=1),1,IF(AND(T2683=1,$I2683="Electronico"),2,IF(T2683=1,VLOOKUP($C2683&amp;"|"&amp;$B2683&amp;"|"&amp;$D2683,Empresas!$C$6:$CC$92,$G2683+6+1,0),0))))</f>
        <v>0</v>
      </c>
      <c r="AL2683" s="147">
        <f>IF(AND($I2683="Si",U2683=1),1,IF(AND($I2683="Fisico",U2683=1),1,IF(AND(U2683=1,$I2683="Electronico"),2,IF(U2683=1,VLOOKUP($C2683&amp;"|"&amp;$B2683&amp;"|"&amp;$D2683,Empresas!$C$6:$CC$92,$G2683+6+1,0),0))))</f>
        <v>0</v>
      </c>
      <c r="AM2683" s="149">
        <f t="shared" si="432"/>
        <v>0</v>
      </c>
      <c r="AN2683" s="149">
        <f t="shared" si="433"/>
        <v>0</v>
      </c>
      <c r="AO2683" s="152">
        <f t="shared" si="434"/>
        <v>0</v>
      </c>
    </row>
    <row r="2684" spans="1:41" x14ac:dyDescent="0.25">
      <c r="A2684" s="140" t="str">
        <f>VLOOKUP(D2684,Empresas!$D$7:$F$91,3,0)</f>
        <v>Yulisa</v>
      </c>
      <c r="B2684" s="141" t="str">
        <f>VLOOKUP(D2684,Empresas!$D$7:$G$91,4,0)</f>
        <v>Carmen D.</v>
      </c>
      <c r="C2684" s="141" t="s">
        <v>544</v>
      </c>
      <c r="D2684" s="141" t="s">
        <v>500</v>
      </c>
      <c r="E2684" s="141" t="str">
        <f>VLOOKUP(D2684,Empresas!$D$7:$E$92,2,0)</f>
        <v>WALTER JESUS HUAYNATES ILDEFONSO</v>
      </c>
      <c r="F2684" s="141" t="s">
        <v>179</v>
      </c>
      <c r="G2684" s="142">
        <f t="shared" si="439"/>
        <v>57</v>
      </c>
      <c r="H2684" s="142" t="str">
        <f>VLOOKUP(D2684,Empresas!$D$6:$L$92,7,0)</f>
        <v>Trimestral</v>
      </c>
      <c r="I2684" s="141" t="str">
        <f>VLOOKUP(VLOOKUP(D2684&amp;"|"&amp;B2684,Empresas!$I$7:$CB$92,G2684,0),Tablas!$A$8:$B$10,2,0)</f>
        <v>No aplica</v>
      </c>
      <c r="J2684" s="78"/>
      <c r="K2684" s="78"/>
      <c r="L2684" s="78"/>
      <c r="M2684" s="78"/>
      <c r="N2684" s="78"/>
      <c r="O2684" s="78"/>
      <c r="P2684" s="78"/>
      <c r="Q2684" s="78"/>
      <c r="R2684" s="78"/>
      <c r="S2684" s="78"/>
      <c r="T2684" s="78"/>
      <c r="U2684" s="78"/>
      <c r="V2684" s="78" t="str">
        <f>VLOOKUP(D2684,Empresas!$D$7:$CF$91,81,0)</f>
        <v>B</v>
      </c>
      <c r="W2684" s="78" t="str">
        <f>VLOOKUP(D2684,Empresas!$D$7:$M$91,10,0)</f>
        <v>General</v>
      </c>
      <c r="X2684" s="69" t="str">
        <f t="shared" si="430"/>
        <v>NO</v>
      </c>
      <c r="Y2684" s="153" t="str">
        <f t="shared" si="431"/>
        <v>No aplica</v>
      </c>
      <c r="Z2684" s="147">
        <f>IF(Y2684="No aplica",0,IF(I2684="no",0,IF(I2684="No aplica",0,IF(I2684="Si",1,IF(I2684="Fisico",1,IF(I2684="Electronico",2,VLOOKUP(C2684&amp;"|"&amp;B2684&amp;"|"&amp;D2684,Empresas!$C$6:$CC$92,G2684+6+1,0)))))))</f>
        <v>0</v>
      </c>
      <c r="AA2684" s="147">
        <f>IF(AND($I2684="Si",J2684=1),1,IF(AND($I2684="Fisico",J2684=1),1,IF(AND(J2684=1,$I2684="Electronico"),2,IF(J2684=1,VLOOKUP($C2684&amp;"|"&amp;$B2684&amp;"|"&amp;$D2684,Empresas!$C$6:$CC$92,$G2684+6+1,0),0))))</f>
        <v>0</v>
      </c>
      <c r="AB2684" s="147">
        <f>IF(AND($I2684="Si",K2684=1),1,IF(AND($I2684="Fisico",K2684=1),1,IF(AND(K2684=1,$I2684="Electronico"),2,IF(K2684=1,VLOOKUP($C2684&amp;"|"&amp;$B2684&amp;"|"&amp;$D2684,Empresas!$C$6:$CC$92,$G2684+6+1,0),0))))</f>
        <v>0</v>
      </c>
      <c r="AC2684" s="147">
        <f>IF(AND($I2684="Si",L2684=1),1,IF(AND($I2684="Fisico",L2684=1),1,IF(AND(L2684=1,$I2684="Electronico"),2,IF(L2684=1,VLOOKUP($C2684&amp;"|"&amp;$B2684&amp;"|"&amp;$D2684,Empresas!$C$6:$CC$92,$G2684+6+1,0),0))))</f>
        <v>0</v>
      </c>
      <c r="AD2684" s="147">
        <f>IF(AND($I2684="Si",M2684=1),1,IF(AND($I2684="Fisico",M2684=1),1,IF(AND(M2684=1,$I2684="Electronico"),2,IF(M2684=1,VLOOKUP($C2684&amp;"|"&amp;$B2684&amp;"|"&amp;$D2684,Empresas!$C$6:$CC$92,$G2684+6+1,0),0))))</f>
        <v>0</v>
      </c>
      <c r="AE2684" s="147">
        <f>IF(AND($I2684="Si",N2684=1),1,IF(AND($I2684="Fisico",N2684=1),1,IF(AND(N2684=1,$I2684="Electronico"),2,IF(N2684=1,VLOOKUP($C2684&amp;"|"&amp;$B2684&amp;"|"&amp;$D2684,Empresas!$C$6:$CC$92,$G2684+6+1,0),0))))</f>
        <v>0</v>
      </c>
      <c r="AF2684" s="147">
        <f>IF(AND($I2684="Si",O2684=1),1,IF(AND($I2684="Fisico",O2684=1),1,IF(AND(O2684=1,$I2684="Electronico"),2,IF(O2684=1,VLOOKUP($C2684&amp;"|"&amp;$B2684&amp;"|"&amp;$D2684,Empresas!$C$6:$CC$92,$G2684+6+1,0),0))))</f>
        <v>0</v>
      </c>
      <c r="AG2684" s="147">
        <f>IF(AND($I2684="Si",P2684=1),1,IF(AND($I2684="Fisico",P2684=1),1,IF(AND(P2684=1,$I2684="Electronico"),2,IF(P2684=1,VLOOKUP($C2684&amp;"|"&amp;$B2684&amp;"|"&amp;$D2684,Empresas!$C$6:$CC$92,$G2684+6+1,0),0))))</f>
        <v>0</v>
      </c>
      <c r="AH2684" s="147">
        <f>IF(AND($I2684="Si",Q2684=1),1,IF(AND($I2684="Fisico",Q2684=1),1,IF(AND(Q2684=1,$I2684="Electronico"),2,IF(Q2684=1,VLOOKUP($C2684&amp;"|"&amp;$B2684&amp;"|"&amp;$D2684,Empresas!$C$6:$CC$92,$G2684+6+1,0),0))))</f>
        <v>0</v>
      </c>
      <c r="AI2684" s="147">
        <f>IF(AND($I2684="Si",R2684=1),1,IF(AND($I2684="Fisico",R2684=1),1,IF(AND(R2684=1,$I2684="Electronico"),2,IF(R2684=1,VLOOKUP($C2684&amp;"|"&amp;$B2684&amp;"|"&amp;$D2684,Empresas!$C$6:$CC$92,$G2684+6+1,0),0))))</f>
        <v>0</v>
      </c>
      <c r="AJ2684" s="147">
        <f>IF(AND($I2684="Si",S2684=1),1,IF(AND($I2684="Fisico",S2684=1),1,IF(AND(S2684=1,$I2684="Electronico"),2,IF(S2684=1,VLOOKUP($C2684&amp;"|"&amp;$B2684&amp;"|"&amp;$D2684,Empresas!$C$6:$CC$92,$G2684+6+1,0),0))))</f>
        <v>0</v>
      </c>
      <c r="AK2684" s="147">
        <f>IF(AND($I2684="Si",T2684=1),1,IF(AND($I2684="Fisico",T2684=1),1,IF(AND(T2684=1,$I2684="Electronico"),2,IF(T2684=1,VLOOKUP($C2684&amp;"|"&amp;$B2684&amp;"|"&amp;$D2684,Empresas!$C$6:$CC$92,$G2684+6+1,0),0))))</f>
        <v>0</v>
      </c>
      <c r="AL2684" s="147">
        <f>IF(AND($I2684="Si",U2684=1),1,IF(AND($I2684="Fisico",U2684=1),1,IF(AND(U2684=1,$I2684="Electronico"),2,IF(U2684=1,VLOOKUP($C2684&amp;"|"&amp;$B2684&amp;"|"&amp;$D2684,Empresas!$C$6:$CC$92,$G2684+6+1,0),0))))</f>
        <v>0</v>
      </c>
      <c r="AM2684" s="149">
        <f t="shared" si="432"/>
        <v>0</v>
      </c>
      <c r="AN2684" s="149">
        <f t="shared" si="433"/>
        <v>0</v>
      </c>
      <c r="AO2684" s="152">
        <f t="shared" si="434"/>
        <v>0</v>
      </c>
    </row>
    <row r="2685" spans="1:41" x14ac:dyDescent="0.25">
      <c r="A2685" s="140" t="str">
        <f>VLOOKUP(D2685,Empresas!$D$7:$F$91,3,0)</f>
        <v>Yulisa</v>
      </c>
      <c r="B2685" s="141" t="str">
        <f>VLOOKUP(D2685,Empresas!$D$7:$G$91,4,0)</f>
        <v>Carmen D.</v>
      </c>
      <c r="C2685" s="141" t="s">
        <v>544</v>
      </c>
      <c r="D2685" s="141" t="s">
        <v>500</v>
      </c>
      <c r="E2685" s="141" t="str">
        <f>VLOOKUP(D2685,Empresas!$D$7:$E$92,2,0)</f>
        <v>WALTER JESUS HUAYNATES ILDEFONSO</v>
      </c>
      <c r="F2685" s="141" t="s">
        <v>180</v>
      </c>
      <c r="G2685" s="142">
        <f t="shared" si="439"/>
        <v>58</v>
      </c>
      <c r="H2685" s="142" t="str">
        <f>VLOOKUP(D2685,Empresas!$D$6:$L$92,7,0)</f>
        <v>Trimestral</v>
      </c>
      <c r="I2685" s="141" t="str">
        <f>VLOOKUP(VLOOKUP(D2685&amp;"|"&amp;B2685,Empresas!$I$7:$CB$92,G2685,0),Tablas!$A$8:$B$10,2,0)</f>
        <v>No aplica</v>
      </c>
      <c r="J2685" s="78"/>
      <c r="K2685" s="78"/>
      <c r="L2685" s="78"/>
      <c r="M2685" s="78"/>
      <c r="N2685" s="78"/>
      <c r="O2685" s="78"/>
      <c r="P2685" s="78"/>
      <c r="Q2685" s="78"/>
      <c r="R2685" s="78"/>
      <c r="S2685" s="78"/>
      <c r="T2685" s="78"/>
      <c r="U2685" s="78"/>
      <c r="V2685" s="78" t="str">
        <f>VLOOKUP(D2685,Empresas!$D$7:$CF$91,81,0)</f>
        <v>B</v>
      </c>
      <c r="W2685" s="78" t="str">
        <f>VLOOKUP(D2685,Empresas!$D$7:$M$91,10,0)</f>
        <v>General</v>
      </c>
      <c r="X2685" s="69" t="str">
        <f t="shared" si="430"/>
        <v>NO</v>
      </c>
      <c r="Y2685" s="153" t="str">
        <f t="shared" si="431"/>
        <v>No aplica</v>
      </c>
      <c r="Z2685" s="147">
        <f>IF(Y2685="No aplica",0,IF(I2685="no",0,IF(I2685="No aplica",0,IF(I2685="Si",1,IF(I2685="Fisico",1,IF(I2685="Electronico",2,VLOOKUP(C2685&amp;"|"&amp;B2685&amp;"|"&amp;D2685,Empresas!$C$6:$CC$92,G2685+6+1,0)))))))</f>
        <v>0</v>
      </c>
      <c r="AA2685" s="147">
        <f>IF(AND($I2685="Si",J2685=1),1,IF(AND($I2685="Fisico",J2685=1),1,IF(AND(J2685=1,$I2685="Electronico"),2,IF(J2685=1,VLOOKUP($C2685&amp;"|"&amp;$B2685&amp;"|"&amp;$D2685,Empresas!$C$6:$CC$92,$G2685+6+1,0),0))))</f>
        <v>0</v>
      </c>
      <c r="AB2685" s="147">
        <f>IF(AND($I2685="Si",K2685=1),1,IF(AND($I2685="Fisico",K2685=1),1,IF(AND(K2685=1,$I2685="Electronico"),2,IF(K2685=1,VLOOKUP($C2685&amp;"|"&amp;$B2685&amp;"|"&amp;$D2685,Empresas!$C$6:$CC$92,$G2685+6+1,0),0))))</f>
        <v>0</v>
      </c>
      <c r="AC2685" s="147">
        <f>IF(AND($I2685="Si",L2685=1),1,IF(AND($I2685="Fisico",L2685=1),1,IF(AND(L2685=1,$I2685="Electronico"),2,IF(L2685=1,VLOOKUP($C2685&amp;"|"&amp;$B2685&amp;"|"&amp;$D2685,Empresas!$C$6:$CC$92,$G2685+6+1,0),0))))</f>
        <v>0</v>
      </c>
      <c r="AD2685" s="147">
        <f>IF(AND($I2685="Si",M2685=1),1,IF(AND($I2685="Fisico",M2685=1),1,IF(AND(M2685=1,$I2685="Electronico"),2,IF(M2685=1,VLOOKUP($C2685&amp;"|"&amp;$B2685&amp;"|"&amp;$D2685,Empresas!$C$6:$CC$92,$G2685+6+1,0),0))))</f>
        <v>0</v>
      </c>
      <c r="AE2685" s="147">
        <f>IF(AND($I2685="Si",N2685=1),1,IF(AND($I2685="Fisico",N2685=1),1,IF(AND(N2685=1,$I2685="Electronico"),2,IF(N2685=1,VLOOKUP($C2685&amp;"|"&amp;$B2685&amp;"|"&amp;$D2685,Empresas!$C$6:$CC$92,$G2685+6+1,0),0))))</f>
        <v>0</v>
      </c>
      <c r="AF2685" s="147">
        <f>IF(AND($I2685="Si",O2685=1),1,IF(AND($I2685="Fisico",O2685=1),1,IF(AND(O2685=1,$I2685="Electronico"),2,IF(O2685=1,VLOOKUP($C2685&amp;"|"&amp;$B2685&amp;"|"&amp;$D2685,Empresas!$C$6:$CC$92,$G2685+6+1,0),0))))</f>
        <v>0</v>
      </c>
      <c r="AG2685" s="147">
        <f>IF(AND($I2685="Si",P2685=1),1,IF(AND($I2685="Fisico",P2685=1),1,IF(AND(P2685=1,$I2685="Electronico"),2,IF(P2685=1,VLOOKUP($C2685&amp;"|"&amp;$B2685&amp;"|"&amp;$D2685,Empresas!$C$6:$CC$92,$G2685+6+1,0),0))))</f>
        <v>0</v>
      </c>
      <c r="AH2685" s="147">
        <f>IF(AND($I2685="Si",Q2685=1),1,IF(AND($I2685="Fisico",Q2685=1),1,IF(AND(Q2685=1,$I2685="Electronico"),2,IF(Q2685=1,VLOOKUP($C2685&amp;"|"&amp;$B2685&amp;"|"&amp;$D2685,Empresas!$C$6:$CC$92,$G2685+6+1,0),0))))</f>
        <v>0</v>
      </c>
      <c r="AI2685" s="147">
        <f>IF(AND($I2685="Si",R2685=1),1,IF(AND($I2685="Fisico",R2685=1),1,IF(AND(R2685=1,$I2685="Electronico"),2,IF(R2685=1,VLOOKUP($C2685&amp;"|"&amp;$B2685&amp;"|"&amp;$D2685,Empresas!$C$6:$CC$92,$G2685+6+1,0),0))))</f>
        <v>0</v>
      </c>
      <c r="AJ2685" s="147">
        <f>IF(AND($I2685="Si",S2685=1),1,IF(AND($I2685="Fisico",S2685=1),1,IF(AND(S2685=1,$I2685="Electronico"),2,IF(S2685=1,VLOOKUP($C2685&amp;"|"&amp;$B2685&amp;"|"&amp;$D2685,Empresas!$C$6:$CC$92,$G2685+6+1,0),0))))</f>
        <v>0</v>
      </c>
      <c r="AK2685" s="147">
        <f>IF(AND($I2685="Si",T2685=1),1,IF(AND($I2685="Fisico",T2685=1),1,IF(AND(T2685=1,$I2685="Electronico"),2,IF(T2685=1,VLOOKUP($C2685&amp;"|"&amp;$B2685&amp;"|"&amp;$D2685,Empresas!$C$6:$CC$92,$G2685+6+1,0),0))))</f>
        <v>0</v>
      </c>
      <c r="AL2685" s="147">
        <f>IF(AND($I2685="Si",U2685=1),1,IF(AND($I2685="Fisico",U2685=1),1,IF(AND(U2685=1,$I2685="Electronico"),2,IF(U2685=1,VLOOKUP($C2685&amp;"|"&amp;$B2685&amp;"|"&amp;$D2685,Empresas!$C$6:$CC$92,$G2685+6+1,0),0))))</f>
        <v>0</v>
      </c>
      <c r="AM2685" s="149">
        <f t="shared" si="432"/>
        <v>0</v>
      </c>
      <c r="AN2685" s="149">
        <f t="shared" si="433"/>
        <v>0</v>
      </c>
      <c r="AO2685" s="152">
        <f t="shared" si="434"/>
        <v>0</v>
      </c>
    </row>
    <row r="2686" spans="1:41" x14ac:dyDescent="0.25">
      <c r="A2686" s="140" t="str">
        <f>VLOOKUP(D2686,Empresas!$D$7:$F$91,3,0)</f>
        <v>Yulisa</v>
      </c>
      <c r="B2686" s="141" t="str">
        <f>VLOOKUP(D2686,Empresas!$D$7:$G$91,4,0)</f>
        <v>Carmen D.</v>
      </c>
      <c r="C2686" s="141" t="s">
        <v>544</v>
      </c>
      <c r="D2686" s="141" t="s">
        <v>500</v>
      </c>
      <c r="E2686" s="141" t="str">
        <f>VLOOKUP(D2686,Empresas!$D$7:$E$92,2,0)</f>
        <v>WALTER JESUS HUAYNATES ILDEFONSO</v>
      </c>
      <c r="F2686" s="141" t="s">
        <v>181</v>
      </c>
      <c r="G2686" s="142">
        <f t="shared" si="439"/>
        <v>59</v>
      </c>
      <c r="H2686" s="142" t="str">
        <f>VLOOKUP(D2686,Empresas!$D$6:$L$92,7,0)</f>
        <v>Trimestral</v>
      </c>
      <c r="I2686" s="141" t="str">
        <f>VLOOKUP(VLOOKUP(D2686&amp;"|"&amp;B2686,Empresas!$I$7:$CB$92,G2686,0),Tablas!$A$8:$B$10,2,0)</f>
        <v>No aplica</v>
      </c>
      <c r="J2686" s="78"/>
      <c r="K2686" s="78"/>
      <c r="L2686" s="78"/>
      <c r="M2686" s="78"/>
      <c r="N2686" s="78"/>
      <c r="O2686" s="78"/>
      <c r="P2686" s="78"/>
      <c r="Q2686" s="78"/>
      <c r="R2686" s="78"/>
      <c r="S2686" s="78"/>
      <c r="T2686" s="78"/>
      <c r="U2686" s="78"/>
      <c r="V2686" s="78" t="str">
        <f>VLOOKUP(D2686,Empresas!$D$7:$CF$91,81,0)</f>
        <v>B</v>
      </c>
      <c r="W2686" s="78" t="str">
        <f>VLOOKUP(D2686,Empresas!$D$7:$M$91,10,0)</f>
        <v>General</v>
      </c>
      <c r="X2686" s="69" t="str">
        <f t="shared" si="430"/>
        <v>NO</v>
      </c>
      <c r="Y2686" s="153" t="str">
        <f t="shared" si="431"/>
        <v>No aplica</v>
      </c>
      <c r="Z2686" s="147">
        <f>IF(Y2686="No aplica",0,IF(I2686="no",0,IF(I2686="No aplica",0,IF(I2686="Si",1,IF(I2686="Fisico",1,IF(I2686="Electronico",2,VLOOKUP(C2686&amp;"|"&amp;B2686&amp;"|"&amp;D2686,Empresas!$C$6:$CC$92,G2686+6+1,0)))))))</f>
        <v>0</v>
      </c>
      <c r="AA2686" s="147">
        <f>IF(AND($I2686="Si",J2686=1),1,IF(AND($I2686="Fisico",J2686=1),1,IF(AND(J2686=1,$I2686="Electronico"),2,IF(J2686=1,VLOOKUP($C2686&amp;"|"&amp;$B2686&amp;"|"&amp;$D2686,Empresas!$C$6:$CC$92,$G2686+6+1,0),0))))</f>
        <v>0</v>
      </c>
      <c r="AB2686" s="147">
        <f>IF(AND($I2686="Si",K2686=1),1,IF(AND($I2686="Fisico",K2686=1),1,IF(AND(K2686=1,$I2686="Electronico"),2,IF(K2686=1,VLOOKUP($C2686&amp;"|"&amp;$B2686&amp;"|"&amp;$D2686,Empresas!$C$6:$CC$92,$G2686+6+1,0),0))))</f>
        <v>0</v>
      </c>
      <c r="AC2686" s="147">
        <f>IF(AND($I2686="Si",L2686=1),1,IF(AND($I2686="Fisico",L2686=1),1,IF(AND(L2686=1,$I2686="Electronico"),2,IF(L2686=1,VLOOKUP($C2686&amp;"|"&amp;$B2686&amp;"|"&amp;$D2686,Empresas!$C$6:$CC$92,$G2686+6+1,0),0))))</f>
        <v>0</v>
      </c>
      <c r="AD2686" s="147">
        <f>IF(AND($I2686="Si",M2686=1),1,IF(AND($I2686="Fisico",M2686=1),1,IF(AND(M2686=1,$I2686="Electronico"),2,IF(M2686=1,VLOOKUP($C2686&amp;"|"&amp;$B2686&amp;"|"&amp;$D2686,Empresas!$C$6:$CC$92,$G2686+6+1,0),0))))</f>
        <v>0</v>
      </c>
      <c r="AE2686" s="147">
        <f>IF(AND($I2686="Si",N2686=1),1,IF(AND($I2686="Fisico",N2686=1),1,IF(AND(N2686=1,$I2686="Electronico"),2,IF(N2686=1,VLOOKUP($C2686&amp;"|"&amp;$B2686&amp;"|"&amp;$D2686,Empresas!$C$6:$CC$92,$G2686+6+1,0),0))))</f>
        <v>0</v>
      </c>
      <c r="AF2686" s="147">
        <f>IF(AND($I2686="Si",O2686=1),1,IF(AND($I2686="Fisico",O2686=1),1,IF(AND(O2686=1,$I2686="Electronico"),2,IF(O2686=1,VLOOKUP($C2686&amp;"|"&amp;$B2686&amp;"|"&amp;$D2686,Empresas!$C$6:$CC$92,$G2686+6+1,0),0))))</f>
        <v>0</v>
      </c>
      <c r="AG2686" s="147">
        <f>IF(AND($I2686="Si",P2686=1),1,IF(AND($I2686="Fisico",P2686=1),1,IF(AND(P2686=1,$I2686="Electronico"),2,IF(P2686=1,VLOOKUP($C2686&amp;"|"&amp;$B2686&amp;"|"&amp;$D2686,Empresas!$C$6:$CC$92,$G2686+6+1,0),0))))</f>
        <v>0</v>
      </c>
      <c r="AH2686" s="147">
        <f>IF(AND($I2686="Si",Q2686=1),1,IF(AND($I2686="Fisico",Q2686=1),1,IF(AND(Q2686=1,$I2686="Electronico"),2,IF(Q2686=1,VLOOKUP($C2686&amp;"|"&amp;$B2686&amp;"|"&amp;$D2686,Empresas!$C$6:$CC$92,$G2686+6+1,0),0))))</f>
        <v>0</v>
      </c>
      <c r="AI2686" s="147">
        <f>IF(AND($I2686="Si",R2686=1),1,IF(AND($I2686="Fisico",R2686=1),1,IF(AND(R2686=1,$I2686="Electronico"),2,IF(R2686=1,VLOOKUP($C2686&amp;"|"&amp;$B2686&amp;"|"&amp;$D2686,Empresas!$C$6:$CC$92,$G2686+6+1,0),0))))</f>
        <v>0</v>
      </c>
      <c r="AJ2686" s="147">
        <f>IF(AND($I2686="Si",S2686=1),1,IF(AND($I2686="Fisico",S2686=1),1,IF(AND(S2686=1,$I2686="Electronico"),2,IF(S2686=1,VLOOKUP($C2686&amp;"|"&amp;$B2686&amp;"|"&amp;$D2686,Empresas!$C$6:$CC$92,$G2686+6+1,0),0))))</f>
        <v>0</v>
      </c>
      <c r="AK2686" s="147">
        <f>IF(AND($I2686="Si",T2686=1),1,IF(AND($I2686="Fisico",T2686=1),1,IF(AND(T2686=1,$I2686="Electronico"),2,IF(T2686=1,VLOOKUP($C2686&amp;"|"&amp;$B2686&amp;"|"&amp;$D2686,Empresas!$C$6:$CC$92,$G2686+6+1,0),0))))</f>
        <v>0</v>
      </c>
      <c r="AL2686" s="147">
        <f>IF(AND($I2686="Si",U2686=1),1,IF(AND($I2686="Fisico",U2686=1),1,IF(AND(U2686=1,$I2686="Electronico"),2,IF(U2686=1,VLOOKUP($C2686&amp;"|"&amp;$B2686&amp;"|"&amp;$D2686,Empresas!$C$6:$CC$92,$G2686+6+1,0),0))))</f>
        <v>0</v>
      </c>
      <c r="AM2686" s="149">
        <f t="shared" si="432"/>
        <v>0</v>
      </c>
      <c r="AN2686" s="149">
        <f t="shared" si="433"/>
        <v>0</v>
      </c>
      <c r="AO2686" s="152">
        <f t="shared" si="434"/>
        <v>0</v>
      </c>
    </row>
    <row r="2687" spans="1:41" x14ac:dyDescent="0.25">
      <c r="A2687" s="140" t="str">
        <f>VLOOKUP(D2687,Empresas!$D$7:$F$91,3,0)</f>
        <v>Yulisa</v>
      </c>
      <c r="B2687" s="141" t="str">
        <f>VLOOKUP(D2687,Empresas!$D$7:$G$91,4,0)</f>
        <v>Carmen D.</v>
      </c>
      <c r="C2687" s="141" t="s">
        <v>544</v>
      </c>
      <c r="D2687" s="141" t="s">
        <v>500</v>
      </c>
      <c r="E2687" s="141" t="str">
        <f>VLOOKUP(D2687,Empresas!$D$7:$E$92,2,0)</f>
        <v>WALTER JESUS HUAYNATES ILDEFONSO</v>
      </c>
      <c r="F2687" s="141" t="s">
        <v>182</v>
      </c>
      <c r="G2687" s="142">
        <f t="shared" si="439"/>
        <v>60</v>
      </c>
      <c r="H2687" s="142" t="str">
        <f>VLOOKUP(D2687,Empresas!$D$6:$L$92,7,0)</f>
        <v>Trimestral</v>
      </c>
      <c r="I2687" s="141" t="str">
        <f>VLOOKUP(VLOOKUP(D2687&amp;"|"&amp;B2687,Empresas!$I$7:$CB$92,G2687,0),Tablas!$A$8:$B$10,2,0)</f>
        <v>No aplica</v>
      </c>
      <c r="J2687" s="78"/>
      <c r="K2687" s="78"/>
      <c r="L2687" s="78"/>
      <c r="M2687" s="78"/>
      <c r="N2687" s="78"/>
      <c r="O2687" s="78"/>
      <c r="P2687" s="78"/>
      <c r="Q2687" s="78"/>
      <c r="R2687" s="78"/>
      <c r="S2687" s="78"/>
      <c r="T2687" s="78"/>
      <c r="U2687" s="78"/>
      <c r="V2687" s="78" t="str">
        <f>VLOOKUP(D2687,Empresas!$D$7:$CF$91,81,0)</f>
        <v>B</v>
      </c>
      <c r="W2687" s="78" t="str">
        <f>VLOOKUP(D2687,Empresas!$D$7:$M$91,10,0)</f>
        <v>General</v>
      </c>
      <c r="X2687" s="69" t="str">
        <f t="shared" si="430"/>
        <v>NO</v>
      </c>
      <c r="Y2687" s="153" t="str">
        <f t="shared" si="431"/>
        <v>No aplica</v>
      </c>
      <c r="Z2687" s="147">
        <f>IF(Y2687="No aplica",0,IF(I2687="no",0,IF(I2687="No aplica",0,IF(I2687="Si",1,IF(I2687="Fisico",1,IF(I2687="Electronico",2,VLOOKUP(C2687&amp;"|"&amp;B2687&amp;"|"&amp;D2687,Empresas!$C$6:$CC$92,G2687+6+1,0)))))))</f>
        <v>0</v>
      </c>
      <c r="AA2687" s="147">
        <f>IF(AND($I2687="Si",J2687=1),1,IF(AND($I2687="Fisico",J2687=1),1,IF(AND(J2687=1,$I2687="Electronico"),2,IF(J2687=1,VLOOKUP($C2687&amp;"|"&amp;$B2687&amp;"|"&amp;$D2687,Empresas!$C$6:$CC$92,$G2687+6+1,0),0))))</f>
        <v>0</v>
      </c>
      <c r="AB2687" s="147">
        <f>IF(AND($I2687="Si",K2687=1),1,IF(AND($I2687="Fisico",K2687=1),1,IF(AND(K2687=1,$I2687="Electronico"),2,IF(K2687=1,VLOOKUP($C2687&amp;"|"&amp;$B2687&amp;"|"&amp;$D2687,Empresas!$C$6:$CC$92,$G2687+6+1,0),0))))</f>
        <v>0</v>
      </c>
      <c r="AC2687" s="147">
        <f>IF(AND($I2687="Si",L2687=1),1,IF(AND($I2687="Fisico",L2687=1),1,IF(AND(L2687=1,$I2687="Electronico"),2,IF(L2687=1,VLOOKUP($C2687&amp;"|"&amp;$B2687&amp;"|"&amp;$D2687,Empresas!$C$6:$CC$92,$G2687+6+1,0),0))))</f>
        <v>0</v>
      </c>
      <c r="AD2687" s="147">
        <f>IF(AND($I2687="Si",M2687=1),1,IF(AND($I2687="Fisico",M2687=1),1,IF(AND(M2687=1,$I2687="Electronico"),2,IF(M2687=1,VLOOKUP($C2687&amp;"|"&amp;$B2687&amp;"|"&amp;$D2687,Empresas!$C$6:$CC$92,$G2687+6+1,0),0))))</f>
        <v>0</v>
      </c>
      <c r="AE2687" s="147">
        <f>IF(AND($I2687="Si",N2687=1),1,IF(AND($I2687="Fisico",N2687=1),1,IF(AND(N2687=1,$I2687="Electronico"),2,IF(N2687=1,VLOOKUP($C2687&amp;"|"&amp;$B2687&amp;"|"&amp;$D2687,Empresas!$C$6:$CC$92,$G2687+6+1,0),0))))</f>
        <v>0</v>
      </c>
      <c r="AF2687" s="147">
        <f>IF(AND($I2687="Si",O2687=1),1,IF(AND($I2687="Fisico",O2687=1),1,IF(AND(O2687=1,$I2687="Electronico"),2,IF(O2687=1,VLOOKUP($C2687&amp;"|"&amp;$B2687&amp;"|"&amp;$D2687,Empresas!$C$6:$CC$92,$G2687+6+1,0),0))))</f>
        <v>0</v>
      </c>
      <c r="AG2687" s="147">
        <f>IF(AND($I2687="Si",P2687=1),1,IF(AND($I2687="Fisico",P2687=1),1,IF(AND(P2687=1,$I2687="Electronico"),2,IF(P2687=1,VLOOKUP($C2687&amp;"|"&amp;$B2687&amp;"|"&amp;$D2687,Empresas!$C$6:$CC$92,$G2687+6+1,0),0))))</f>
        <v>0</v>
      </c>
      <c r="AH2687" s="147">
        <f>IF(AND($I2687="Si",Q2687=1),1,IF(AND($I2687="Fisico",Q2687=1),1,IF(AND(Q2687=1,$I2687="Electronico"),2,IF(Q2687=1,VLOOKUP($C2687&amp;"|"&amp;$B2687&amp;"|"&amp;$D2687,Empresas!$C$6:$CC$92,$G2687+6+1,0),0))))</f>
        <v>0</v>
      </c>
      <c r="AI2687" s="147">
        <f>IF(AND($I2687="Si",R2687=1),1,IF(AND($I2687="Fisico",R2687=1),1,IF(AND(R2687=1,$I2687="Electronico"),2,IF(R2687=1,VLOOKUP($C2687&amp;"|"&amp;$B2687&amp;"|"&amp;$D2687,Empresas!$C$6:$CC$92,$G2687+6+1,0),0))))</f>
        <v>0</v>
      </c>
      <c r="AJ2687" s="147">
        <f>IF(AND($I2687="Si",S2687=1),1,IF(AND($I2687="Fisico",S2687=1),1,IF(AND(S2687=1,$I2687="Electronico"),2,IF(S2687=1,VLOOKUP($C2687&amp;"|"&amp;$B2687&amp;"|"&amp;$D2687,Empresas!$C$6:$CC$92,$G2687+6+1,0),0))))</f>
        <v>0</v>
      </c>
      <c r="AK2687" s="147">
        <f>IF(AND($I2687="Si",T2687=1),1,IF(AND($I2687="Fisico",T2687=1),1,IF(AND(T2687=1,$I2687="Electronico"),2,IF(T2687=1,VLOOKUP($C2687&amp;"|"&amp;$B2687&amp;"|"&amp;$D2687,Empresas!$C$6:$CC$92,$G2687+6+1,0),0))))</f>
        <v>0</v>
      </c>
      <c r="AL2687" s="147">
        <f>IF(AND($I2687="Si",U2687=1),1,IF(AND($I2687="Fisico",U2687=1),1,IF(AND(U2687=1,$I2687="Electronico"),2,IF(U2687=1,VLOOKUP($C2687&amp;"|"&amp;$B2687&amp;"|"&amp;$D2687,Empresas!$C$6:$CC$92,$G2687+6+1,0),0))))</f>
        <v>0</v>
      </c>
      <c r="AM2687" s="149">
        <f t="shared" si="432"/>
        <v>0</v>
      </c>
      <c r="AN2687" s="149">
        <f t="shared" si="433"/>
        <v>0</v>
      </c>
      <c r="AO2687" s="152">
        <f t="shared" si="434"/>
        <v>0</v>
      </c>
    </row>
    <row r="2688" spans="1:41" x14ac:dyDescent="0.25">
      <c r="A2688" s="143" t="str">
        <f>VLOOKUP(D2688,Empresas!$D$7:$F$91,3,0)</f>
        <v>Yulisa</v>
      </c>
      <c r="B2688" s="144" t="str">
        <f>VLOOKUP(D2688,Empresas!$D$7:$G$91,4,0)</f>
        <v>Carmen D.</v>
      </c>
      <c r="C2688" s="144" t="s">
        <v>544</v>
      </c>
      <c r="D2688" s="144" t="s">
        <v>500</v>
      </c>
      <c r="E2688" s="144" t="str">
        <f>VLOOKUP(D2688,Empresas!$D$7:$E$92,2,0)</f>
        <v>WALTER JESUS HUAYNATES ILDEFONSO</v>
      </c>
      <c r="F2688" s="144" t="s">
        <v>183</v>
      </c>
      <c r="G2688" s="145">
        <f>+Empresas!$BR$2</f>
        <v>62</v>
      </c>
      <c r="H2688" s="145" t="str">
        <f>VLOOKUP(D2688,Empresas!$D$6:$L$92,7,0)</f>
        <v>Trimestral</v>
      </c>
      <c r="I2688" s="144" t="str">
        <f>VLOOKUP(VLOOKUP(D2688&amp;"|"&amp;B2688,Empresas!$I$7:$CB$92,G2688,0),Tablas!$A$13:$B$14,2,0)</f>
        <v>Si</v>
      </c>
      <c r="J2688" s="78">
        <v>1</v>
      </c>
      <c r="K2688" s="78">
        <v>1</v>
      </c>
      <c r="L2688" s="78">
        <v>1</v>
      </c>
      <c r="M2688" s="78">
        <v>1</v>
      </c>
      <c r="N2688" s="78">
        <v>1</v>
      </c>
      <c r="O2688" s="78">
        <v>1</v>
      </c>
      <c r="P2688" s="78">
        <v>1</v>
      </c>
      <c r="Q2688" s="78">
        <v>1</v>
      </c>
      <c r="R2688" s="78"/>
      <c r="S2688" s="78"/>
      <c r="T2688" s="78"/>
      <c r="U2688" s="78"/>
      <c r="V2688" s="78" t="str">
        <f>VLOOKUP(D2688,Empresas!$D$7:$CF$91,81,0)</f>
        <v>B</v>
      </c>
      <c r="W2688" s="78" t="str">
        <f>VLOOKUP(D2688,Empresas!$D$7:$M$91,10,0)</f>
        <v>General</v>
      </c>
      <c r="X2688" s="69" t="str">
        <f t="shared" si="430"/>
        <v>SI</v>
      </c>
      <c r="Y2688" s="153" t="str">
        <f t="shared" si="431"/>
        <v>Si aplica</v>
      </c>
      <c r="Z2688" s="147">
        <f>IF(Y2688="No aplica",0,IF(I2688="no",0,IF(I2688="No aplica",0,IF(I2688="Si",1,IF(I2688="Fisico",1,IF(I2688="Electronico",2,VLOOKUP(C2688&amp;"|"&amp;B2688&amp;"|"&amp;D2688,Empresas!$C$6:$CC$92,G2688+6+1,0)))))))</f>
        <v>1</v>
      </c>
      <c r="AA2688" s="147">
        <f>IF(AND($I2688="Si",J2688=1),1,IF(AND($I2688="Fisico",J2688=1),1,IF(AND(J2688=1,$I2688="Electronico"),2,IF(J2688=1,VLOOKUP($C2688&amp;"|"&amp;$B2688&amp;"|"&amp;$D2688,Empresas!$C$6:$CC$92,$G2688+6+1,0),0))))</f>
        <v>1</v>
      </c>
      <c r="AB2688" s="147">
        <f>IF(AND($I2688="Si",K2688=1),1,IF(AND($I2688="Fisico",K2688=1),1,IF(AND(K2688=1,$I2688="Electronico"),2,IF(K2688=1,VLOOKUP($C2688&amp;"|"&amp;$B2688&amp;"|"&amp;$D2688,Empresas!$C$6:$CC$92,$G2688+6+1,0),0))))</f>
        <v>1</v>
      </c>
      <c r="AC2688" s="147">
        <f>IF(AND($I2688="Si",L2688=1),1,IF(AND($I2688="Fisico",L2688=1),1,IF(AND(L2688=1,$I2688="Electronico"),2,IF(L2688=1,VLOOKUP($C2688&amp;"|"&amp;$B2688&amp;"|"&amp;$D2688,Empresas!$C$6:$CC$92,$G2688+6+1,0),0))))</f>
        <v>1</v>
      </c>
      <c r="AD2688" s="147">
        <f>IF(AND($I2688="Si",M2688=1),1,IF(AND($I2688="Fisico",M2688=1),1,IF(AND(M2688=1,$I2688="Electronico"),2,IF(M2688=1,VLOOKUP($C2688&amp;"|"&amp;$B2688&amp;"|"&amp;$D2688,Empresas!$C$6:$CC$92,$G2688+6+1,0),0))))</f>
        <v>1</v>
      </c>
      <c r="AE2688" s="147">
        <f>IF(AND($I2688="Si",N2688=1),1,IF(AND($I2688="Fisico",N2688=1),1,IF(AND(N2688=1,$I2688="Electronico"),2,IF(N2688=1,VLOOKUP($C2688&amp;"|"&amp;$B2688&amp;"|"&amp;$D2688,Empresas!$C$6:$CC$92,$G2688+6+1,0),0))))</f>
        <v>1</v>
      </c>
      <c r="AF2688" s="147">
        <f>IF(AND($I2688="Si",O2688=1),1,IF(AND($I2688="Fisico",O2688=1),1,IF(AND(O2688=1,$I2688="Electronico"),2,IF(O2688=1,VLOOKUP($C2688&amp;"|"&amp;$B2688&amp;"|"&amp;$D2688,Empresas!$C$6:$CC$92,$G2688+6+1,0),0))))</f>
        <v>1</v>
      </c>
      <c r="AG2688" s="147">
        <f>IF(AND($I2688="Si",P2688=1),1,IF(AND($I2688="Fisico",P2688=1),1,IF(AND(P2688=1,$I2688="Electronico"),2,IF(P2688=1,VLOOKUP($C2688&amp;"|"&amp;$B2688&amp;"|"&amp;$D2688,Empresas!$C$6:$CC$92,$G2688+6+1,0),0))))</f>
        <v>1</v>
      </c>
      <c r="AH2688" s="147">
        <f>IF(AND($I2688="Si",Q2688=1),1,IF(AND($I2688="Fisico",Q2688=1),1,IF(AND(Q2688=1,$I2688="Electronico"),2,IF(Q2688=1,VLOOKUP($C2688&amp;"|"&amp;$B2688&amp;"|"&amp;$D2688,Empresas!$C$6:$CC$92,$G2688+6+1,0),0))))</f>
        <v>1</v>
      </c>
      <c r="AI2688" s="147">
        <f>IF(AND($I2688="Si",R2688=1),1,IF(AND($I2688="Fisico",R2688=1),1,IF(AND(R2688=1,$I2688="Electronico"),2,IF(R2688=1,VLOOKUP($C2688&amp;"|"&amp;$B2688&amp;"|"&amp;$D2688,Empresas!$C$6:$CC$92,$G2688+6+1,0),0))))</f>
        <v>0</v>
      </c>
      <c r="AJ2688" s="147">
        <f>IF(AND($I2688="Si",S2688=1),1,IF(AND($I2688="Fisico",S2688=1),1,IF(AND(S2688=1,$I2688="Electronico"),2,IF(S2688=1,VLOOKUP($C2688&amp;"|"&amp;$B2688&amp;"|"&amp;$D2688,Empresas!$C$6:$CC$92,$G2688+6+1,0),0))))</f>
        <v>0</v>
      </c>
      <c r="AK2688" s="147">
        <f>IF(AND($I2688="Si",T2688=1),1,IF(AND($I2688="Fisico",T2688=1),1,IF(AND(T2688=1,$I2688="Electronico"),2,IF(T2688=1,VLOOKUP($C2688&amp;"|"&amp;$B2688&amp;"|"&amp;$D2688,Empresas!$C$6:$CC$92,$G2688+6+1,0),0))))</f>
        <v>0</v>
      </c>
      <c r="AL2688" s="147">
        <f>IF(AND($I2688="Si",U2688=1),1,IF(AND($I2688="Fisico",U2688=1),1,IF(AND(U2688=1,$I2688="Electronico"),2,IF(U2688=1,VLOOKUP($C2688&amp;"|"&amp;$B2688&amp;"|"&amp;$D2688,Empresas!$C$6:$CC$92,$G2688+6+1,0),0))))</f>
        <v>0</v>
      </c>
      <c r="AM2688" s="149">
        <f t="shared" si="432"/>
        <v>8</v>
      </c>
      <c r="AN2688" s="149">
        <f t="shared" si="433"/>
        <v>8</v>
      </c>
      <c r="AO2688" s="152">
        <f t="shared" si="434"/>
        <v>1</v>
      </c>
    </row>
    <row r="2689" spans="1:41" x14ac:dyDescent="0.25">
      <c r="A2689" s="143" t="str">
        <f>VLOOKUP(D2689,Empresas!$D$7:$F$91,3,0)</f>
        <v>Yulisa</v>
      </c>
      <c r="B2689" s="144" t="str">
        <f>VLOOKUP(D2689,Empresas!$D$7:$G$91,4,0)</f>
        <v>Carmen D.</v>
      </c>
      <c r="C2689" s="144" t="s">
        <v>544</v>
      </c>
      <c r="D2689" s="144" t="s">
        <v>500</v>
      </c>
      <c r="E2689" s="144" t="str">
        <f>VLOOKUP(D2689,Empresas!$D$7:$E$92,2,0)</f>
        <v>WALTER JESUS HUAYNATES ILDEFONSO</v>
      </c>
      <c r="F2689" s="144" t="s">
        <v>184</v>
      </c>
      <c r="G2689" s="145">
        <f>+G2688+1</f>
        <v>63</v>
      </c>
      <c r="H2689" s="145" t="str">
        <f>VLOOKUP(D2689,Empresas!$D$6:$L$92,7,0)</f>
        <v>Trimestral</v>
      </c>
      <c r="I2689" s="144" t="str">
        <f>VLOOKUP(VLOOKUP(D2689&amp;"|"&amp;B2689,Empresas!$I$7:$CB$92,G2689,0),Tablas!$A$13:$B$14,2,0)</f>
        <v>No</v>
      </c>
      <c r="J2689" s="78"/>
      <c r="K2689" s="78"/>
      <c r="L2689" s="78"/>
      <c r="M2689" s="78"/>
      <c r="N2689" s="78"/>
      <c r="O2689" s="78"/>
      <c r="P2689" s="78"/>
      <c r="Q2689" s="78"/>
      <c r="R2689" s="78"/>
      <c r="S2689" s="78"/>
      <c r="T2689" s="78"/>
      <c r="U2689" s="78"/>
      <c r="V2689" s="78" t="str">
        <f>VLOOKUP(D2689,Empresas!$D$7:$CF$91,81,0)</f>
        <v>B</v>
      </c>
      <c r="W2689" s="78" t="str">
        <f>VLOOKUP(D2689,Empresas!$D$7:$M$91,10,0)</f>
        <v>General</v>
      </c>
      <c r="X2689" s="69" t="str">
        <f t="shared" si="430"/>
        <v>SI</v>
      </c>
      <c r="Y2689" s="153" t="str">
        <f t="shared" si="431"/>
        <v>No aplica</v>
      </c>
      <c r="Z2689" s="147">
        <f>IF(Y2689="No aplica",0,IF(I2689="no",0,IF(I2689="No aplica",0,IF(I2689="Si",1,IF(I2689="Fisico",1,IF(I2689="Electronico",2,VLOOKUP(C2689&amp;"|"&amp;B2689&amp;"|"&amp;D2689,Empresas!$C$6:$CC$92,G2689+6+1,0)))))))</f>
        <v>0</v>
      </c>
      <c r="AA2689" s="147">
        <f>IF(AND($I2689="Si",J2689=1),1,IF(AND($I2689="Fisico",J2689=1),1,IF(AND(J2689=1,$I2689="Electronico"),2,IF(J2689=1,VLOOKUP($C2689&amp;"|"&amp;$B2689&amp;"|"&amp;$D2689,Empresas!$C$6:$CC$92,$G2689+6+1,0),0))))</f>
        <v>0</v>
      </c>
      <c r="AB2689" s="147">
        <f>IF(AND($I2689="Si",K2689=1),1,IF(AND($I2689="Fisico",K2689=1),1,IF(AND(K2689=1,$I2689="Electronico"),2,IF(K2689=1,VLOOKUP($C2689&amp;"|"&amp;$B2689&amp;"|"&amp;$D2689,Empresas!$C$6:$CC$92,$G2689+6+1,0),0))))</f>
        <v>0</v>
      </c>
      <c r="AC2689" s="147">
        <f>IF(AND($I2689="Si",L2689=1),1,IF(AND($I2689="Fisico",L2689=1),1,IF(AND(L2689=1,$I2689="Electronico"),2,IF(L2689=1,VLOOKUP($C2689&amp;"|"&amp;$B2689&amp;"|"&amp;$D2689,Empresas!$C$6:$CC$92,$G2689+6+1,0),0))))</f>
        <v>0</v>
      </c>
      <c r="AD2689" s="147">
        <f>IF(AND($I2689="Si",M2689=1),1,IF(AND($I2689="Fisico",M2689=1),1,IF(AND(M2689=1,$I2689="Electronico"),2,IF(M2689=1,VLOOKUP($C2689&amp;"|"&amp;$B2689&amp;"|"&amp;$D2689,Empresas!$C$6:$CC$92,$G2689+6+1,0),0))))</f>
        <v>0</v>
      </c>
      <c r="AE2689" s="147">
        <f>IF(AND($I2689="Si",N2689=1),1,IF(AND($I2689="Fisico",N2689=1),1,IF(AND(N2689=1,$I2689="Electronico"),2,IF(N2689=1,VLOOKUP($C2689&amp;"|"&amp;$B2689&amp;"|"&amp;$D2689,Empresas!$C$6:$CC$92,$G2689+6+1,0),0))))</f>
        <v>0</v>
      </c>
      <c r="AF2689" s="147">
        <f>IF(AND($I2689="Si",O2689=1),1,IF(AND($I2689="Fisico",O2689=1),1,IF(AND(O2689=1,$I2689="Electronico"),2,IF(O2689=1,VLOOKUP($C2689&amp;"|"&amp;$B2689&amp;"|"&amp;$D2689,Empresas!$C$6:$CC$92,$G2689+6+1,0),0))))</f>
        <v>0</v>
      </c>
      <c r="AG2689" s="147">
        <f>IF(AND($I2689="Si",P2689=1),1,IF(AND($I2689="Fisico",P2689=1),1,IF(AND(P2689=1,$I2689="Electronico"),2,IF(P2689=1,VLOOKUP($C2689&amp;"|"&amp;$B2689&amp;"|"&amp;$D2689,Empresas!$C$6:$CC$92,$G2689+6+1,0),0))))</f>
        <v>0</v>
      </c>
      <c r="AH2689" s="147">
        <f>IF(AND($I2689="Si",Q2689=1),1,IF(AND($I2689="Fisico",Q2689=1),1,IF(AND(Q2689=1,$I2689="Electronico"),2,IF(Q2689=1,VLOOKUP($C2689&amp;"|"&amp;$B2689&amp;"|"&amp;$D2689,Empresas!$C$6:$CC$92,$G2689+6+1,0),0))))</f>
        <v>0</v>
      </c>
      <c r="AI2689" s="147">
        <f>IF(AND($I2689="Si",R2689=1),1,IF(AND($I2689="Fisico",R2689=1),1,IF(AND(R2689=1,$I2689="Electronico"),2,IF(R2689=1,VLOOKUP($C2689&amp;"|"&amp;$B2689&amp;"|"&amp;$D2689,Empresas!$C$6:$CC$92,$G2689+6+1,0),0))))</f>
        <v>0</v>
      </c>
      <c r="AJ2689" s="147">
        <f>IF(AND($I2689="Si",S2689=1),1,IF(AND($I2689="Fisico",S2689=1),1,IF(AND(S2689=1,$I2689="Electronico"),2,IF(S2689=1,VLOOKUP($C2689&amp;"|"&amp;$B2689&amp;"|"&amp;$D2689,Empresas!$C$6:$CC$92,$G2689+6+1,0),0))))</f>
        <v>0</v>
      </c>
      <c r="AK2689" s="147">
        <f>IF(AND($I2689="Si",T2689=1),1,IF(AND($I2689="Fisico",T2689=1),1,IF(AND(T2689=1,$I2689="Electronico"),2,IF(T2689=1,VLOOKUP($C2689&amp;"|"&amp;$B2689&amp;"|"&amp;$D2689,Empresas!$C$6:$CC$92,$G2689+6+1,0),0))))</f>
        <v>0</v>
      </c>
      <c r="AL2689" s="147">
        <f>IF(AND($I2689="Si",U2689=1),1,IF(AND($I2689="Fisico",U2689=1),1,IF(AND(U2689=1,$I2689="Electronico"),2,IF(U2689=1,VLOOKUP($C2689&amp;"|"&amp;$B2689&amp;"|"&amp;$D2689,Empresas!$C$6:$CC$92,$G2689+6+1,0),0))))</f>
        <v>0</v>
      </c>
      <c r="AM2689" s="149">
        <f t="shared" si="432"/>
        <v>0</v>
      </c>
      <c r="AN2689" s="149">
        <f t="shared" si="433"/>
        <v>0</v>
      </c>
      <c r="AO2689" s="152">
        <f t="shared" si="434"/>
        <v>0</v>
      </c>
    </row>
    <row r="2690" spans="1:41" x14ac:dyDescent="0.25">
      <c r="A2690" s="143" t="str">
        <f>VLOOKUP(D2690,Empresas!$D$7:$F$91,3,0)</f>
        <v>Yulisa</v>
      </c>
      <c r="B2690" s="144" t="str">
        <f>VLOOKUP(D2690,Empresas!$D$7:$G$91,4,0)</f>
        <v>Carmen D.</v>
      </c>
      <c r="C2690" s="144" t="s">
        <v>544</v>
      </c>
      <c r="D2690" s="144" t="s">
        <v>500</v>
      </c>
      <c r="E2690" s="144" t="str">
        <f>VLOOKUP(D2690,Empresas!$D$7:$E$92,2,0)</f>
        <v>WALTER JESUS HUAYNATES ILDEFONSO</v>
      </c>
      <c r="F2690" s="144" t="s">
        <v>185</v>
      </c>
      <c r="G2690" s="145">
        <f t="shared" ref="G2690:G2697" si="440">+G2689+1</f>
        <v>64</v>
      </c>
      <c r="H2690" s="145" t="str">
        <f>VLOOKUP(D2690,Empresas!$D$6:$L$92,7,0)</f>
        <v>Trimestral</v>
      </c>
      <c r="I2690" s="144" t="str">
        <f>VLOOKUP(VLOOKUP(D2690&amp;"|"&amp;B2690,Empresas!$I$7:$CB$92,G2690,0),Tablas!$A$13:$B$14,2,0)</f>
        <v>No</v>
      </c>
      <c r="J2690" s="78"/>
      <c r="K2690" s="78"/>
      <c r="L2690" s="78"/>
      <c r="M2690" s="78"/>
      <c r="N2690" s="78"/>
      <c r="O2690" s="78"/>
      <c r="P2690" s="78"/>
      <c r="Q2690" s="78"/>
      <c r="R2690" s="78"/>
      <c r="S2690" s="78"/>
      <c r="T2690" s="78"/>
      <c r="U2690" s="78"/>
      <c r="V2690" s="78" t="str">
        <f>VLOOKUP(D2690,Empresas!$D$7:$CF$91,81,0)</f>
        <v>B</v>
      </c>
      <c r="W2690" s="78" t="str">
        <f>VLOOKUP(D2690,Empresas!$D$7:$M$91,10,0)</f>
        <v>General</v>
      </c>
      <c r="X2690" s="69" t="str">
        <f t="shared" si="430"/>
        <v>SI</v>
      </c>
      <c r="Y2690" s="153" t="str">
        <f t="shared" si="431"/>
        <v>No aplica</v>
      </c>
      <c r="Z2690" s="147">
        <f>IF(Y2690="No aplica",0,IF(I2690="no",0,IF(I2690="No aplica",0,IF(I2690="Si",1,IF(I2690="Fisico",1,IF(I2690="Electronico",2,VLOOKUP(C2690&amp;"|"&amp;B2690&amp;"|"&amp;D2690,Empresas!$C$6:$CC$92,G2690+6+1,0)))))))</f>
        <v>0</v>
      </c>
      <c r="AA2690" s="147">
        <f>IF(AND($I2690="Si",J2690=1),1,IF(AND($I2690="Fisico",J2690=1),1,IF(AND(J2690=1,$I2690="Electronico"),2,IF(J2690=1,VLOOKUP($C2690&amp;"|"&amp;$B2690&amp;"|"&amp;$D2690,Empresas!$C$6:$CC$92,$G2690+6+1,0),0))))</f>
        <v>0</v>
      </c>
      <c r="AB2690" s="147">
        <f>IF(AND($I2690="Si",K2690=1),1,IF(AND($I2690="Fisico",K2690=1),1,IF(AND(K2690=1,$I2690="Electronico"),2,IF(K2690=1,VLOOKUP($C2690&amp;"|"&amp;$B2690&amp;"|"&amp;$D2690,Empresas!$C$6:$CC$92,$G2690+6+1,0),0))))</f>
        <v>0</v>
      </c>
      <c r="AC2690" s="147">
        <f>IF(AND($I2690="Si",L2690=1),1,IF(AND($I2690="Fisico",L2690=1),1,IF(AND(L2690=1,$I2690="Electronico"),2,IF(L2690=1,VLOOKUP($C2690&amp;"|"&amp;$B2690&amp;"|"&amp;$D2690,Empresas!$C$6:$CC$92,$G2690+6+1,0),0))))</f>
        <v>0</v>
      </c>
      <c r="AD2690" s="147">
        <f>IF(AND($I2690="Si",M2690=1),1,IF(AND($I2690="Fisico",M2690=1),1,IF(AND(M2690=1,$I2690="Electronico"),2,IF(M2690=1,VLOOKUP($C2690&amp;"|"&amp;$B2690&amp;"|"&amp;$D2690,Empresas!$C$6:$CC$92,$G2690+6+1,0),0))))</f>
        <v>0</v>
      </c>
      <c r="AE2690" s="147">
        <f>IF(AND($I2690="Si",N2690=1),1,IF(AND($I2690="Fisico",N2690=1),1,IF(AND(N2690=1,$I2690="Electronico"),2,IF(N2690=1,VLOOKUP($C2690&amp;"|"&amp;$B2690&amp;"|"&amp;$D2690,Empresas!$C$6:$CC$92,$G2690+6+1,0),0))))</f>
        <v>0</v>
      </c>
      <c r="AF2690" s="147">
        <f>IF(AND($I2690="Si",O2690=1),1,IF(AND($I2690="Fisico",O2690=1),1,IF(AND(O2690=1,$I2690="Electronico"),2,IF(O2690=1,VLOOKUP($C2690&amp;"|"&amp;$B2690&amp;"|"&amp;$D2690,Empresas!$C$6:$CC$92,$G2690+6+1,0),0))))</f>
        <v>0</v>
      </c>
      <c r="AG2690" s="147">
        <f>IF(AND($I2690="Si",P2690=1),1,IF(AND($I2690="Fisico",P2690=1),1,IF(AND(P2690=1,$I2690="Electronico"),2,IF(P2690=1,VLOOKUP($C2690&amp;"|"&amp;$B2690&amp;"|"&amp;$D2690,Empresas!$C$6:$CC$92,$G2690+6+1,0),0))))</f>
        <v>0</v>
      </c>
      <c r="AH2690" s="147">
        <f>IF(AND($I2690="Si",Q2690=1),1,IF(AND($I2690="Fisico",Q2690=1),1,IF(AND(Q2690=1,$I2690="Electronico"),2,IF(Q2690=1,VLOOKUP($C2690&amp;"|"&amp;$B2690&amp;"|"&amp;$D2690,Empresas!$C$6:$CC$92,$G2690+6+1,0),0))))</f>
        <v>0</v>
      </c>
      <c r="AI2690" s="147">
        <f>IF(AND($I2690="Si",R2690=1),1,IF(AND($I2690="Fisico",R2690=1),1,IF(AND(R2690=1,$I2690="Electronico"),2,IF(R2690=1,VLOOKUP($C2690&amp;"|"&amp;$B2690&amp;"|"&amp;$D2690,Empresas!$C$6:$CC$92,$G2690+6+1,0),0))))</f>
        <v>0</v>
      </c>
      <c r="AJ2690" s="147">
        <f>IF(AND($I2690="Si",S2690=1),1,IF(AND($I2690="Fisico",S2690=1),1,IF(AND(S2690=1,$I2690="Electronico"),2,IF(S2690=1,VLOOKUP($C2690&amp;"|"&amp;$B2690&amp;"|"&amp;$D2690,Empresas!$C$6:$CC$92,$G2690+6+1,0),0))))</f>
        <v>0</v>
      </c>
      <c r="AK2690" s="147">
        <f>IF(AND($I2690="Si",T2690=1),1,IF(AND($I2690="Fisico",T2690=1),1,IF(AND(T2690=1,$I2690="Electronico"),2,IF(T2690=1,VLOOKUP($C2690&amp;"|"&amp;$B2690&amp;"|"&amp;$D2690,Empresas!$C$6:$CC$92,$G2690+6+1,0),0))))</f>
        <v>0</v>
      </c>
      <c r="AL2690" s="147">
        <f>IF(AND($I2690="Si",U2690=1),1,IF(AND($I2690="Fisico",U2690=1),1,IF(AND(U2690=1,$I2690="Electronico"),2,IF(U2690=1,VLOOKUP($C2690&amp;"|"&amp;$B2690&amp;"|"&amp;$D2690,Empresas!$C$6:$CC$92,$G2690+6+1,0),0))))</f>
        <v>0</v>
      </c>
      <c r="AM2690" s="149">
        <f t="shared" si="432"/>
        <v>0</v>
      </c>
      <c r="AN2690" s="149">
        <f t="shared" si="433"/>
        <v>0</v>
      </c>
      <c r="AO2690" s="152">
        <f t="shared" si="434"/>
        <v>0</v>
      </c>
    </row>
    <row r="2691" spans="1:41" x14ac:dyDescent="0.25">
      <c r="A2691" s="143" t="str">
        <f>VLOOKUP(D2691,Empresas!$D$7:$F$91,3,0)</f>
        <v>Yulisa</v>
      </c>
      <c r="B2691" s="144" t="str">
        <f>VLOOKUP(D2691,Empresas!$D$7:$G$91,4,0)</f>
        <v>Carmen D.</v>
      </c>
      <c r="C2691" s="144" t="s">
        <v>544</v>
      </c>
      <c r="D2691" s="144" t="s">
        <v>500</v>
      </c>
      <c r="E2691" s="144" t="str">
        <f>VLOOKUP(D2691,Empresas!$D$7:$E$92,2,0)</f>
        <v>WALTER JESUS HUAYNATES ILDEFONSO</v>
      </c>
      <c r="F2691" s="144" t="s">
        <v>186</v>
      </c>
      <c r="G2691" s="145">
        <f t="shared" si="440"/>
        <v>65</v>
      </c>
      <c r="H2691" s="145" t="str">
        <f>VLOOKUP(D2691,Empresas!$D$6:$L$92,7,0)</f>
        <v>Trimestral</v>
      </c>
      <c r="I2691" s="144" t="str">
        <f>VLOOKUP(VLOOKUP(D2691&amp;"|"&amp;B2691,Empresas!$I$7:$CB$92,G2691,0),Tablas!$A$13:$B$14,2,0)</f>
        <v>No</v>
      </c>
      <c r="J2691" s="78"/>
      <c r="K2691" s="78"/>
      <c r="L2691" s="78"/>
      <c r="M2691" s="78"/>
      <c r="N2691" s="78"/>
      <c r="O2691" s="78"/>
      <c r="P2691" s="78"/>
      <c r="Q2691" s="78"/>
      <c r="R2691" s="78"/>
      <c r="S2691" s="78"/>
      <c r="T2691" s="78"/>
      <c r="U2691" s="78"/>
      <c r="V2691" s="78" t="str">
        <f>VLOOKUP(D2691,Empresas!$D$7:$CF$91,81,0)</f>
        <v>B</v>
      </c>
      <c r="W2691" s="78" t="str">
        <f>VLOOKUP(D2691,Empresas!$D$7:$M$91,10,0)</f>
        <v>General</v>
      </c>
      <c r="X2691" s="69" t="str">
        <f t="shared" si="430"/>
        <v>SI</v>
      </c>
      <c r="Y2691" s="153" t="str">
        <f t="shared" si="431"/>
        <v>No aplica</v>
      </c>
      <c r="Z2691" s="147">
        <f>IF(Y2691="No aplica",0,IF(I2691="no",0,IF(I2691="No aplica",0,IF(I2691="Si",1,IF(I2691="Fisico",1,IF(I2691="Electronico",2,VLOOKUP(C2691&amp;"|"&amp;B2691&amp;"|"&amp;D2691,Empresas!$C$6:$CC$92,G2691+6+1,0)))))))</f>
        <v>0</v>
      </c>
      <c r="AA2691" s="147">
        <f>IF(AND($I2691="Si",J2691=1),1,IF(AND($I2691="Fisico",J2691=1),1,IF(AND(J2691=1,$I2691="Electronico"),2,IF(J2691=1,VLOOKUP($C2691&amp;"|"&amp;$B2691&amp;"|"&amp;$D2691,Empresas!$C$6:$CC$92,$G2691+6+1,0),0))))</f>
        <v>0</v>
      </c>
      <c r="AB2691" s="147">
        <f>IF(AND($I2691="Si",K2691=1),1,IF(AND($I2691="Fisico",K2691=1),1,IF(AND(K2691=1,$I2691="Electronico"),2,IF(K2691=1,VLOOKUP($C2691&amp;"|"&amp;$B2691&amp;"|"&amp;$D2691,Empresas!$C$6:$CC$92,$G2691+6+1,0),0))))</f>
        <v>0</v>
      </c>
      <c r="AC2691" s="147">
        <f>IF(AND($I2691="Si",L2691=1),1,IF(AND($I2691="Fisico",L2691=1),1,IF(AND(L2691=1,$I2691="Electronico"),2,IF(L2691=1,VLOOKUP($C2691&amp;"|"&amp;$B2691&amp;"|"&amp;$D2691,Empresas!$C$6:$CC$92,$G2691+6+1,0),0))))</f>
        <v>0</v>
      </c>
      <c r="AD2691" s="147">
        <f>IF(AND($I2691="Si",M2691=1),1,IF(AND($I2691="Fisico",M2691=1),1,IF(AND(M2691=1,$I2691="Electronico"),2,IF(M2691=1,VLOOKUP($C2691&amp;"|"&amp;$B2691&amp;"|"&amp;$D2691,Empresas!$C$6:$CC$92,$G2691+6+1,0),0))))</f>
        <v>0</v>
      </c>
      <c r="AE2691" s="147">
        <f>IF(AND($I2691="Si",N2691=1),1,IF(AND($I2691="Fisico",N2691=1),1,IF(AND(N2691=1,$I2691="Electronico"),2,IF(N2691=1,VLOOKUP($C2691&amp;"|"&amp;$B2691&amp;"|"&amp;$D2691,Empresas!$C$6:$CC$92,$G2691+6+1,0),0))))</f>
        <v>0</v>
      </c>
      <c r="AF2691" s="147">
        <f>IF(AND($I2691="Si",O2691=1),1,IF(AND($I2691="Fisico",O2691=1),1,IF(AND(O2691=1,$I2691="Electronico"),2,IF(O2691=1,VLOOKUP($C2691&amp;"|"&amp;$B2691&amp;"|"&amp;$D2691,Empresas!$C$6:$CC$92,$G2691+6+1,0),0))))</f>
        <v>0</v>
      </c>
      <c r="AG2691" s="147">
        <f>IF(AND($I2691="Si",P2691=1),1,IF(AND($I2691="Fisico",P2691=1),1,IF(AND(P2691=1,$I2691="Electronico"),2,IF(P2691=1,VLOOKUP($C2691&amp;"|"&amp;$B2691&amp;"|"&amp;$D2691,Empresas!$C$6:$CC$92,$G2691+6+1,0),0))))</f>
        <v>0</v>
      </c>
      <c r="AH2691" s="147">
        <f>IF(AND($I2691="Si",Q2691=1),1,IF(AND($I2691="Fisico",Q2691=1),1,IF(AND(Q2691=1,$I2691="Electronico"),2,IF(Q2691=1,VLOOKUP($C2691&amp;"|"&amp;$B2691&amp;"|"&amp;$D2691,Empresas!$C$6:$CC$92,$G2691+6+1,0),0))))</f>
        <v>0</v>
      </c>
      <c r="AI2691" s="147">
        <f>IF(AND($I2691="Si",R2691=1),1,IF(AND($I2691="Fisico",R2691=1),1,IF(AND(R2691=1,$I2691="Electronico"),2,IF(R2691=1,VLOOKUP($C2691&amp;"|"&amp;$B2691&amp;"|"&amp;$D2691,Empresas!$C$6:$CC$92,$G2691+6+1,0),0))))</f>
        <v>0</v>
      </c>
      <c r="AJ2691" s="147">
        <f>IF(AND($I2691="Si",S2691=1),1,IF(AND($I2691="Fisico",S2691=1),1,IF(AND(S2691=1,$I2691="Electronico"),2,IF(S2691=1,VLOOKUP($C2691&amp;"|"&amp;$B2691&amp;"|"&amp;$D2691,Empresas!$C$6:$CC$92,$G2691+6+1,0),0))))</f>
        <v>0</v>
      </c>
      <c r="AK2691" s="147">
        <f>IF(AND($I2691="Si",T2691=1),1,IF(AND($I2691="Fisico",T2691=1),1,IF(AND(T2691=1,$I2691="Electronico"),2,IF(T2691=1,VLOOKUP($C2691&amp;"|"&amp;$B2691&amp;"|"&amp;$D2691,Empresas!$C$6:$CC$92,$G2691+6+1,0),0))))</f>
        <v>0</v>
      </c>
      <c r="AL2691" s="147">
        <f>IF(AND($I2691="Si",U2691=1),1,IF(AND($I2691="Fisico",U2691=1),1,IF(AND(U2691=1,$I2691="Electronico"),2,IF(U2691=1,VLOOKUP($C2691&amp;"|"&amp;$B2691&amp;"|"&amp;$D2691,Empresas!$C$6:$CC$92,$G2691+6+1,0),0))))</f>
        <v>0</v>
      </c>
      <c r="AM2691" s="149">
        <f t="shared" si="432"/>
        <v>0</v>
      </c>
      <c r="AN2691" s="149">
        <f t="shared" si="433"/>
        <v>0</v>
      </c>
      <c r="AO2691" s="152">
        <f t="shared" si="434"/>
        <v>0</v>
      </c>
    </row>
    <row r="2692" spans="1:41" x14ac:dyDescent="0.25">
      <c r="A2692" s="143" t="str">
        <f>VLOOKUP(D2692,Empresas!$D$7:$F$91,3,0)</f>
        <v>Yulisa</v>
      </c>
      <c r="B2692" s="144" t="str">
        <f>VLOOKUP(D2692,Empresas!$D$7:$G$91,4,0)</f>
        <v>Carmen D.</v>
      </c>
      <c r="C2692" s="144" t="s">
        <v>544</v>
      </c>
      <c r="D2692" s="144" t="s">
        <v>500</v>
      </c>
      <c r="E2692" s="144" t="str">
        <f>VLOOKUP(D2692,Empresas!$D$7:$E$92,2,0)</f>
        <v>WALTER JESUS HUAYNATES ILDEFONSO</v>
      </c>
      <c r="F2692" s="144" t="s">
        <v>187</v>
      </c>
      <c r="G2692" s="145">
        <f t="shared" si="440"/>
        <v>66</v>
      </c>
      <c r="H2692" s="145" t="str">
        <f>VLOOKUP(D2692,Empresas!$D$6:$L$92,7,0)</f>
        <v>Trimestral</v>
      </c>
      <c r="I2692" s="144" t="str">
        <f>VLOOKUP(VLOOKUP(D2692&amp;"|"&amp;B2692,Empresas!$I$7:$CB$92,G2692,0),Tablas!$A$13:$B$14,2,0)</f>
        <v>No</v>
      </c>
      <c r="J2692" s="78"/>
      <c r="K2692" s="78"/>
      <c r="L2692" s="78"/>
      <c r="M2692" s="78"/>
      <c r="N2692" s="78"/>
      <c r="O2692" s="78"/>
      <c r="P2692" s="78"/>
      <c r="Q2692" s="78"/>
      <c r="R2692" s="78"/>
      <c r="S2692" s="78"/>
      <c r="T2692" s="78"/>
      <c r="U2692" s="78"/>
      <c r="V2692" s="78" t="str">
        <f>VLOOKUP(D2692,Empresas!$D$7:$CF$91,81,0)</f>
        <v>B</v>
      </c>
      <c r="W2692" s="78" t="str">
        <f>VLOOKUP(D2692,Empresas!$D$7:$M$91,10,0)</f>
        <v>General</v>
      </c>
      <c r="X2692" s="69" t="str">
        <f t="shared" ref="X2692:X2755" si="441">IF(OR(LEFT(F2692,5)="02.06",LEFT(F2692,5)="02.08",LEFT(F2692,5)="02.09",LEFT(F2692,5)="02.10",LEFT(F2692,5)="02.11",LEFT(F2692,5)="03.08",LEFT(F2692,5)="03.09",LEFT(F2692,5)="03.10"),"NO","SI")</f>
        <v>SI</v>
      </c>
      <c r="Y2692" s="153" t="str">
        <f t="shared" ref="Y2692:Y2755" si="442">IF(SUM(J2692:U2692)=0,"No aplica","Si aplica")</f>
        <v>No aplica</v>
      </c>
      <c r="Z2692" s="147">
        <f>IF(Y2692="No aplica",0,IF(I2692="no",0,IF(I2692="No aplica",0,IF(I2692="Si",1,IF(I2692="Fisico",1,IF(I2692="Electronico",2,VLOOKUP(C2692&amp;"|"&amp;B2692&amp;"|"&amp;D2692,Empresas!$C$6:$CC$92,G2692+6+1,0)))))))</f>
        <v>0</v>
      </c>
      <c r="AA2692" s="147">
        <f>IF(AND($I2692="Si",J2692=1),1,IF(AND($I2692="Fisico",J2692=1),1,IF(AND(J2692=1,$I2692="Electronico"),2,IF(J2692=1,VLOOKUP($C2692&amp;"|"&amp;$B2692&amp;"|"&amp;$D2692,Empresas!$C$6:$CC$92,$G2692+6+1,0),0))))</f>
        <v>0</v>
      </c>
      <c r="AB2692" s="147">
        <f>IF(AND($I2692="Si",K2692=1),1,IF(AND($I2692="Fisico",K2692=1),1,IF(AND(K2692=1,$I2692="Electronico"),2,IF(K2692=1,VLOOKUP($C2692&amp;"|"&amp;$B2692&amp;"|"&amp;$D2692,Empresas!$C$6:$CC$92,$G2692+6+1,0),0))))</f>
        <v>0</v>
      </c>
      <c r="AC2692" s="147">
        <f>IF(AND($I2692="Si",L2692=1),1,IF(AND($I2692="Fisico",L2692=1),1,IF(AND(L2692=1,$I2692="Electronico"),2,IF(L2692=1,VLOOKUP($C2692&amp;"|"&amp;$B2692&amp;"|"&amp;$D2692,Empresas!$C$6:$CC$92,$G2692+6+1,0),0))))</f>
        <v>0</v>
      </c>
      <c r="AD2692" s="147">
        <f>IF(AND($I2692="Si",M2692=1),1,IF(AND($I2692="Fisico",M2692=1),1,IF(AND(M2692=1,$I2692="Electronico"),2,IF(M2692=1,VLOOKUP($C2692&amp;"|"&amp;$B2692&amp;"|"&amp;$D2692,Empresas!$C$6:$CC$92,$G2692+6+1,0),0))))</f>
        <v>0</v>
      </c>
      <c r="AE2692" s="147">
        <f>IF(AND($I2692="Si",N2692=1),1,IF(AND($I2692="Fisico",N2692=1),1,IF(AND(N2692=1,$I2692="Electronico"),2,IF(N2692=1,VLOOKUP($C2692&amp;"|"&amp;$B2692&amp;"|"&amp;$D2692,Empresas!$C$6:$CC$92,$G2692+6+1,0),0))))</f>
        <v>0</v>
      </c>
      <c r="AF2692" s="147">
        <f>IF(AND($I2692="Si",O2692=1),1,IF(AND($I2692="Fisico",O2692=1),1,IF(AND(O2692=1,$I2692="Electronico"),2,IF(O2692=1,VLOOKUP($C2692&amp;"|"&amp;$B2692&amp;"|"&amp;$D2692,Empresas!$C$6:$CC$92,$G2692+6+1,0),0))))</f>
        <v>0</v>
      </c>
      <c r="AG2692" s="147">
        <f>IF(AND($I2692="Si",P2692=1),1,IF(AND($I2692="Fisico",P2692=1),1,IF(AND(P2692=1,$I2692="Electronico"),2,IF(P2692=1,VLOOKUP($C2692&amp;"|"&amp;$B2692&amp;"|"&amp;$D2692,Empresas!$C$6:$CC$92,$G2692+6+1,0),0))))</f>
        <v>0</v>
      </c>
      <c r="AH2692" s="147">
        <f>IF(AND($I2692="Si",Q2692=1),1,IF(AND($I2692="Fisico",Q2692=1),1,IF(AND(Q2692=1,$I2692="Electronico"),2,IF(Q2692=1,VLOOKUP($C2692&amp;"|"&amp;$B2692&amp;"|"&amp;$D2692,Empresas!$C$6:$CC$92,$G2692+6+1,0),0))))</f>
        <v>0</v>
      </c>
      <c r="AI2692" s="147">
        <f>IF(AND($I2692="Si",R2692=1),1,IF(AND($I2692="Fisico",R2692=1),1,IF(AND(R2692=1,$I2692="Electronico"),2,IF(R2692=1,VLOOKUP($C2692&amp;"|"&amp;$B2692&amp;"|"&amp;$D2692,Empresas!$C$6:$CC$92,$G2692+6+1,0),0))))</f>
        <v>0</v>
      </c>
      <c r="AJ2692" s="147">
        <f>IF(AND($I2692="Si",S2692=1),1,IF(AND($I2692="Fisico",S2692=1),1,IF(AND(S2692=1,$I2692="Electronico"),2,IF(S2692=1,VLOOKUP($C2692&amp;"|"&amp;$B2692&amp;"|"&amp;$D2692,Empresas!$C$6:$CC$92,$G2692+6+1,0),0))))</f>
        <v>0</v>
      </c>
      <c r="AK2692" s="147">
        <f>IF(AND($I2692="Si",T2692=1),1,IF(AND($I2692="Fisico",T2692=1),1,IF(AND(T2692=1,$I2692="Electronico"),2,IF(T2692=1,VLOOKUP($C2692&amp;"|"&amp;$B2692&amp;"|"&amp;$D2692,Empresas!$C$6:$CC$92,$G2692+6+1,0),0))))</f>
        <v>0</v>
      </c>
      <c r="AL2692" s="147">
        <f>IF(AND($I2692="Si",U2692=1),1,IF(AND($I2692="Fisico",U2692=1),1,IF(AND(U2692=1,$I2692="Electronico"),2,IF(U2692=1,VLOOKUP($C2692&amp;"|"&amp;$B2692&amp;"|"&amp;$D2692,Empresas!$C$6:$CC$92,$G2692+6+1,0),0))))</f>
        <v>0</v>
      </c>
      <c r="AM2692" s="149">
        <f t="shared" ref="AM2692:AM2755" si="443">SUM(AA2692:AL2692)</f>
        <v>0</v>
      </c>
      <c r="AN2692" s="149">
        <f t="shared" ref="AN2692:AN2755" si="444">Z2692*RIGHT($AM$2,2)*1</f>
        <v>0</v>
      </c>
      <c r="AO2692" s="152">
        <f t="shared" ref="AO2692:AO2755" si="445">IFERROR(AM2692/AN2692,0)</f>
        <v>0</v>
      </c>
    </row>
    <row r="2693" spans="1:41" x14ac:dyDescent="0.25">
      <c r="A2693" s="143" t="str">
        <f>VLOOKUP(D2693,Empresas!$D$7:$F$91,3,0)</f>
        <v>Yulisa</v>
      </c>
      <c r="B2693" s="144" t="str">
        <f>VLOOKUP(D2693,Empresas!$D$7:$G$91,4,0)</f>
        <v>Carmen D.</v>
      </c>
      <c r="C2693" s="144" t="s">
        <v>544</v>
      </c>
      <c r="D2693" s="144" t="s">
        <v>500</v>
      </c>
      <c r="E2693" s="144" t="str">
        <f>VLOOKUP(D2693,Empresas!$D$7:$E$92,2,0)</f>
        <v>WALTER JESUS HUAYNATES ILDEFONSO</v>
      </c>
      <c r="F2693" s="144" t="s">
        <v>188</v>
      </c>
      <c r="G2693" s="145">
        <f t="shared" si="440"/>
        <v>67</v>
      </c>
      <c r="H2693" s="145" t="str">
        <f>VLOOKUP(D2693,Empresas!$D$6:$L$92,7,0)</f>
        <v>Trimestral</v>
      </c>
      <c r="I2693" s="144" t="str">
        <f>VLOOKUP(VLOOKUP(D2693&amp;"|"&amp;B2693,Empresas!$I$7:$CB$92,G2693,0),Tablas!$A$13:$B$14,2,0)</f>
        <v>No</v>
      </c>
      <c r="J2693" s="78"/>
      <c r="K2693" s="78"/>
      <c r="L2693" s="78"/>
      <c r="M2693" s="78"/>
      <c r="N2693" s="78"/>
      <c r="O2693" s="78"/>
      <c r="P2693" s="78"/>
      <c r="Q2693" s="78"/>
      <c r="R2693" s="78"/>
      <c r="S2693" s="78"/>
      <c r="T2693" s="78"/>
      <c r="U2693" s="78"/>
      <c r="V2693" s="78" t="str">
        <f>VLOOKUP(D2693,Empresas!$D$7:$CF$91,81,0)</f>
        <v>B</v>
      </c>
      <c r="W2693" s="78" t="str">
        <f>VLOOKUP(D2693,Empresas!$D$7:$M$91,10,0)</f>
        <v>General</v>
      </c>
      <c r="X2693" s="69" t="str">
        <f t="shared" si="441"/>
        <v>SI</v>
      </c>
      <c r="Y2693" s="153" t="str">
        <f t="shared" si="442"/>
        <v>No aplica</v>
      </c>
      <c r="Z2693" s="147">
        <f>IF(Y2693="No aplica",0,IF(I2693="no",0,IF(I2693="No aplica",0,IF(I2693="Si",1,IF(I2693="Fisico",1,IF(I2693="Electronico",2,VLOOKUP(C2693&amp;"|"&amp;B2693&amp;"|"&amp;D2693,Empresas!$C$6:$CC$92,G2693+6+1,0)))))))</f>
        <v>0</v>
      </c>
      <c r="AA2693" s="147">
        <f>IF(AND($I2693="Si",J2693=1),1,IF(AND($I2693="Fisico",J2693=1),1,IF(AND(J2693=1,$I2693="Electronico"),2,IF(J2693=1,VLOOKUP($C2693&amp;"|"&amp;$B2693&amp;"|"&amp;$D2693,Empresas!$C$6:$CC$92,$G2693+6+1,0),0))))</f>
        <v>0</v>
      </c>
      <c r="AB2693" s="147">
        <f>IF(AND($I2693="Si",K2693=1),1,IF(AND($I2693="Fisico",K2693=1),1,IF(AND(K2693=1,$I2693="Electronico"),2,IF(K2693=1,VLOOKUP($C2693&amp;"|"&amp;$B2693&amp;"|"&amp;$D2693,Empresas!$C$6:$CC$92,$G2693+6+1,0),0))))</f>
        <v>0</v>
      </c>
      <c r="AC2693" s="147">
        <f>IF(AND($I2693="Si",L2693=1),1,IF(AND($I2693="Fisico",L2693=1),1,IF(AND(L2693=1,$I2693="Electronico"),2,IF(L2693=1,VLOOKUP($C2693&amp;"|"&amp;$B2693&amp;"|"&amp;$D2693,Empresas!$C$6:$CC$92,$G2693+6+1,0),0))))</f>
        <v>0</v>
      </c>
      <c r="AD2693" s="147">
        <f>IF(AND($I2693="Si",M2693=1),1,IF(AND($I2693="Fisico",M2693=1),1,IF(AND(M2693=1,$I2693="Electronico"),2,IF(M2693=1,VLOOKUP($C2693&amp;"|"&amp;$B2693&amp;"|"&amp;$D2693,Empresas!$C$6:$CC$92,$G2693+6+1,0),0))))</f>
        <v>0</v>
      </c>
      <c r="AE2693" s="147">
        <f>IF(AND($I2693="Si",N2693=1),1,IF(AND($I2693="Fisico",N2693=1),1,IF(AND(N2693=1,$I2693="Electronico"),2,IF(N2693=1,VLOOKUP($C2693&amp;"|"&amp;$B2693&amp;"|"&amp;$D2693,Empresas!$C$6:$CC$92,$G2693+6+1,0),0))))</f>
        <v>0</v>
      </c>
      <c r="AF2693" s="147">
        <f>IF(AND($I2693="Si",O2693=1),1,IF(AND($I2693="Fisico",O2693=1),1,IF(AND(O2693=1,$I2693="Electronico"),2,IF(O2693=1,VLOOKUP($C2693&amp;"|"&amp;$B2693&amp;"|"&amp;$D2693,Empresas!$C$6:$CC$92,$G2693+6+1,0),0))))</f>
        <v>0</v>
      </c>
      <c r="AG2693" s="147">
        <f>IF(AND($I2693="Si",P2693=1),1,IF(AND($I2693="Fisico",P2693=1),1,IF(AND(P2693=1,$I2693="Electronico"),2,IF(P2693=1,VLOOKUP($C2693&amp;"|"&amp;$B2693&amp;"|"&amp;$D2693,Empresas!$C$6:$CC$92,$G2693+6+1,0),0))))</f>
        <v>0</v>
      </c>
      <c r="AH2693" s="147">
        <f>IF(AND($I2693="Si",Q2693=1),1,IF(AND($I2693="Fisico",Q2693=1),1,IF(AND(Q2693=1,$I2693="Electronico"),2,IF(Q2693=1,VLOOKUP($C2693&amp;"|"&amp;$B2693&amp;"|"&amp;$D2693,Empresas!$C$6:$CC$92,$G2693+6+1,0),0))))</f>
        <v>0</v>
      </c>
      <c r="AI2693" s="147">
        <f>IF(AND($I2693="Si",R2693=1),1,IF(AND($I2693="Fisico",R2693=1),1,IF(AND(R2693=1,$I2693="Electronico"),2,IF(R2693=1,VLOOKUP($C2693&amp;"|"&amp;$B2693&amp;"|"&amp;$D2693,Empresas!$C$6:$CC$92,$G2693+6+1,0),0))))</f>
        <v>0</v>
      </c>
      <c r="AJ2693" s="147">
        <f>IF(AND($I2693="Si",S2693=1),1,IF(AND($I2693="Fisico",S2693=1),1,IF(AND(S2693=1,$I2693="Electronico"),2,IF(S2693=1,VLOOKUP($C2693&amp;"|"&amp;$B2693&amp;"|"&amp;$D2693,Empresas!$C$6:$CC$92,$G2693+6+1,0),0))))</f>
        <v>0</v>
      </c>
      <c r="AK2693" s="147">
        <f>IF(AND($I2693="Si",T2693=1),1,IF(AND($I2693="Fisico",T2693=1),1,IF(AND(T2693=1,$I2693="Electronico"),2,IF(T2693=1,VLOOKUP($C2693&amp;"|"&amp;$B2693&amp;"|"&amp;$D2693,Empresas!$C$6:$CC$92,$G2693+6+1,0),0))))</f>
        <v>0</v>
      </c>
      <c r="AL2693" s="147">
        <f>IF(AND($I2693="Si",U2693=1),1,IF(AND($I2693="Fisico",U2693=1),1,IF(AND(U2693=1,$I2693="Electronico"),2,IF(U2693=1,VLOOKUP($C2693&amp;"|"&amp;$B2693&amp;"|"&amp;$D2693,Empresas!$C$6:$CC$92,$G2693+6+1,0),0))))</f>
        <v>0</v>
      </c>
      <c r="AM2693" s="149">
        <f t="shared" si="443"/>
        <v>0</v>
      </c>
      <c r="AN2693" s="149">
        <f t="shared" si="444"/>
        <v>0</v>
      </c>
      <c r="AO2693" s="152">
        <f t="shared" si="445"/>
        <v>0</v>
      </c>
    </row>
    <row r="2694" spans="1:41" x14ac:dyDescent="0.25">
      <c r="A2694" s="143" t="str">
        <f>VLOOKUP(D2694,Empresas!$D$7:$F$91,3,0)</f>
        <v>Yulisa</v>
      </c>
      <c r="B2694" s="144" t="str">
        <f>VLOOKUP(D2694,Empresas!$D$7:$G$91,4,0)</f>
        <v>Carmen D.</v>
      </c>
      <c r="C2694" s="144" t="s">
        <v>544</v>
      </c>
      <c r="D2694" s="144" t="s">
        <v>500</v>
      </c>
      <c r="E2694" s="144" t="str">
        <f>VLOOKUP(D2694,Empresas!$D$7:$E$92,2,0)</f>
        <v>WALTER JESUS HUAYNATES ILDEFONSO</v>
      </c>
      <c r="F2694" s="144" t="s">
        <v>189</v>
      </c>
      <c r="G2694" s="145">
        <f t="shared" si="440"/>
        <v>68</v>
      </c>
      <c r="H2694" s="145" t="str">
        <f>VLOOKUP(D2694,Empresas!$D$6:$L$92,7,0)</f>
        <v>Trimestral</v>
      </c>
      <c r="I2694" s="144" t="str">
        <f>VLOOKUP(VLOOKUP(D2694&amp;"|"&amp;B2694,Empresas!$I$7:$CB$92,G2694,0),Tablas!$A$13:$B$14,2,0)</f>
        <v>No</v>
      </c>
      <c r="J2694" s="78"/>
      <c r="K2694" s="78"/>
      <c r="L2694" s="78"/>
      <c r="M2694" s="78"/>
      <c r="N2694" s="78"/>
      <c r="O2694" s="78"/>
      <c r="P2694" s="78"/>
      <c r="Q2694" s="78"/>
      <c r="R2694" s="78"/>
      <c r="S2694" s="78"/>
      <c r="T2694" s="78"/>
      <c r="U2694" s="78"/>
      <c r="V2694" s="78" t="str">
        <f>VLOOKUP(D2694,Empresas!$D$7:$CF$91,81,0)</f>
        <v>B</v>
      </c>
      <c r="W2694" s="78" t="str">
        <f>VLOOKUP(D2694,Empresas!$D$7:$M$91,10,0)</f>
        <v>General</v>
      </c>
      <c r="X2694" s="69" t="str">
        <f t="shared" si="441"/>
        <v>SI</v>
      </c>
      <c r="Y2694" s="153" t="str">
        <f t="shared" si="442"/>
        <v>No aplica</v>
      </c>
      <c r="Z2694" s="147">
        <f>IF(Y2694="No aplica",0,IF(I2694="no",0,IF(I2694="No aplica",0,IF(I2694="Si",1,IF(I2694="Fisico",1,IF(I2694="Electronico",2,VLOOKUP(C2694&amp;"|"&amp;B2694&amp;"|"&amp;D2694,Empresas!$C$6:$CC$92,G2694+6+1,0)))))))</f>
        <v>0</v>
      </c>
      <c r="AA2694" s="147">
        <f>IF(AND($I2694="Si",J2694=1),1,IF(AND($I2694="Fisico",J2694=1),1,IF(AND(J2694=1,$I2694="Electronico"),2,IF(J2694=1,VLOOKUP($C2694&amp;"|"&amp;$B2694&amp;"|"&amp;$D2694,Empresas!$C$6:$CC$92,$G2694+6+1,0),0))))</f>
        <v>0</v>
      </c>
      <c r="AB2694" s="147">
        <f>IF(AND($I2694="Si",K2694=1),1,IF(AND($I2694="Fisico",K2694=1),1,IF(AND(K2694=1,$I2694="Electronico"),2,IF(K2694=1,VLOOKUP($C2694&amp;"|"&amp;$B2694&amp;"|"&amp;$D2694,Empresas!$C$6:$CC$92,$G2694+6+1,0),0))))</f>
        <v>0</v>
      </c>
      <c r="AC2694" s="147">
        <f>IF(AND($I2694="Si",L2694=1),1,IF(AND($I2694="Fisico",L2694=1),1,IF(AND(L2694=1,$I2694="Electronico"),2,IF(L2694=1,VLOOKUP($C2694&amp;"|"&amp;$B2694&amp;"|"&amp;$D2694,Empresas!$C$6:$CC$92,$G2694+6+1,0),0))))</f>
        <v>0</v>
      </c>
      <c r="AD2694" s="147">
        <f>IF(AND($I2694="Si",M2694=1),1,IF(AND($I2694="Fisico",M2694=1),1,IF(AND(M2694=1,$I2694="Electronico"),2,IF(M2694=1,VLOOKUP($C2694&amp;"|"&amp;$B2694&amp;"|"&amp;$D2694,Empresas!$C$6:$CC$92,$G2694+6+1,0),0))))</f>
        <v>0</v>
      </c>
      <c r="AE2694" s="147">
        <f>IF(AND($I2694="Si",N2694=1),1,IF(AND($I2694="Fisico",N2694=1),1,IF(AND(N2694=1,$I2694="Electronico"),2,IF(N2694=1,VLOOKUP($C2694&amp;"|"&amp;$B2694&amp;"|"&amp;$D2694,Empresas!$C$6:$CC$92,$G2694+6+1,0),0))))</f>
        <v>0</v>
      </c>
      <c r="AF2694" s="147">
        <f>IF(AND($I2694="Si",O2694=1),1,IF(AND($I2694="Fisico",O2694=1),1,IF(AND(O2694=1,$I2694="Electronico"),2,IF(O2694=1,VLOOKUP($C2694&amp;"|"&amp;$B2694&amp;"|"&amp;$D2694,Empresas!$C$6:$CC$92,$G2694+6+1,0),0))))</f>
        <v>0</v>
      </c>
      <c r="AG2694" s="147">
        <f>IF(AND($I2694="Si",P2694=1),1,IF(AND($I2694="Fisico",P2694=1),1,IF(AND(P2694=1,$I2694="Electronico"),2,IF(P2694=1,VLOOKUP($C2694&amp;"|"&amp;$B2694&amp;"|"&amp;$D2694,Empresas!$C$6:$CC$92,$G2694+6+1,0),0))))</f>
        <v>0</v>
      </c>
      <c r="AH2694" s="147">
        <f>IF(AND($I2694="Si",Q2694=1),1,IF(AND($I2694="Fisico",Q2694=1),1,IF(AND(Q2694=1,$I2694="Electronico"),2,IF(Q2694=1,VLOOKUP($C2694&amp;"|"&amp;$B2694&amp;"|"&amp;$D2694,Empresas!$C$6:$CC$92,$G2694+6+1,0),0))))</f>
        <v>0</v>
      </c>
      <c r="AI2694" s="147">
        <f>IF(AND($I2694="Si",R2694=1),1,IF(AND($I2694="Fisico",R2694=1),1,IF(AND(R2694=1,$I2694="Electronico"),2,IF(R2694=1,VLOOKUP($C2694&amp;"|"&amp;$B2694&amp;"|"&amp;$D2694,Empresas!$C$6:$CC$92,$G2694+6+1,0),0))))</f>
        <v>0</v>
      </c>
      <c r="AJ2694" s="147">
        <f>IF(AND($I2694="Si",S2694=1),1,IF(AND($I2694="Fisico",S2694=1),1,IF(AND(S2694=1,$I2694="Electronico"),2,IF(S2694=1,VLOOKUP($C2694&amp;"|"&amp;$B2694&amp;"|"&amp;$D2694,Empresas!$C$6:$CC$92,$G2694+6+1,0),0))))</f>
        <v>0</v>
      </c>
      <c r="AK2694" s="147">
        <f>IF(AND($I2694="Si",T2694=1),1,IF(AND($I2694="Fisico",T2694=1),1,IF(AND(T2694=1,$I2694="Electronico"),2,IF(T2694=1,VLOOKUP($C2694&amp;"|"&amp;$B2694&amp;"|"&amp;$D2694,Empresas!$C$6:$CC$92,$G2694+6+1,0),0))))</f>
        <v>0</v>
      </c>
      <c r="AL2694" s="147">
        <f>IF(AND($I2694="Si",U2694=1),1,IF(AND($I2694="Fisico",U2694=1),1,IF(AND(U2694=1,$I2694="Electronico"),2,IF(U2694=1,VLOOKUP($C2694&amp;"|"&amp;$B2694&amp;"|"&amp;$D2694,Empresas!$C$6:$CC$92,$G2694+6+1,0),0))))</f>
        <v>0</v>
      </c>
      <c r="AM2694" s="149">
        <f t="shared" si="443"/>
        <v>0</v>
      </c>
      <c r="AN2694" s="149">
        <f t="shared" si="444"/>
        <v>0</v>
      </c>
      <c r="AO2694" s="152">
        <f t="shared" si="445"/>
        <v>0</v>
      </c>
    </row>
    <row r="2695" spans="1:41" x14ac:dyDescent="0.25">
      <c r="A2695" s="143" t="str">
        <f>VLOOKUP(D2695,Empresas!$D$7:$F$91,3,0)</f>
        <v>Yulisa</v>
      </c>
      <c r="B2695" s="144" t="str">
        <f>VLOOKUP(D2695,Empresas!$D$7:$G$91,4,0)</f>
        <v>Carmen D.</v>
      </c>
      <c r="C2695" s="144" t="s">
        <v>544</v>
      </c>
      <c r="D2695" s="144" t="s">
        <v>500</v>
      </c>
      <c r="E2695" s="144" t="str">
        <f>VLOOKUP(D2695,Empresas!$D$7:$E$92,2,0)</f>
        <v>WALTER JESUS HUAYNATES ILDEFONSO</v>
      </c>
      <c r="F2695" s="144" t="s">
        <v>190</v>
      </c>
      <c r="G2695" s="145">
        <f t="shared" si="440"/>
        <v>69</v>
      </c>
      <c r="H2695" s="145" t="str">
        <f>VLOOKUP(D2695,Empresas!$D$6:$L$92,7,0)</f>
        <v>Trimestral</v>
      </c>
      <c r="I2695" s="144" t="str">
        <f>VLOOKUP(VLOOKUP(D2695&amp;"|"&amp;B2695,Empresas!$I$7:$CB$92,G2695,0),Tablas!$A$13:$B$14,2,0)</f>
        <v>No</v>
      </c>
      <c r="J2695" s="78"/>
      <c r="K2695" s="78"/>
      <c r="L2695" s="78"/>
      <c r="M2695" s="78"/>
      <c r="N2695" s="78"/>
      <c r="O2695" s="78"/>
      <c r="P2695" s="78"/>
      <c r="Q2695" s="78"/>
      <c r="R2695" s="78"/>
      <c r="S2695" s="78"/>
      <c r="T2695" s="78"/>
      <c r="U2695" s="78"/>
      <c r="V2695" s="78" t="str">
        <f>VLOOKUP(D2695,Empresas!$D$7:$CF$91,81,0)</f>
        <v>B</v>
      </c>
      <c r="W2695" s="78" t="str">
        <f>VLOOKUP(D2695,Empresas!$D$7:$M$91,10,0)</f>
        <v>General</v>
      </c>
      <c r="X2695" s="69" t="str">
        <f t="shared" si="441"/>
        <v>NO</v>
      </c>
      <c r="Y2695" s="153" t="str">
        <f t="shared" si="442"/>
        <v>No aplica</v>
      </c>
      <c r="Z2695" s="147">
        <f>IF(Y2695="No aplica",0,IF(I2695="no",0,IF(I2695="No aplica",0,IF(I2695="Si",1,IF(I2695="Fisico",1,IF(I2695="Electronico",2,VLOOKUP(C2695&amp;"|"&amp;B2695&amp;"|"&amp;D2695,Empresas!$C$6:$CC$92,G2695+6+1,0)))))))</f>
        <v>0</v>
      </c>
      <c r="AA2695" s="147">
        <f>IF(AND($I2695="Si",J2695=1),1,IF(AND($I2695="Fisico",J2695=1),1,IF(AND(J2695=1,$I2695="Electronico"),2,IF(J2695=1,VLOOKUP($C2695&amp;"|"&amp;$B2695&amp;"|"&amp;$D2695,Empresas!$C$6:$CC$92,$G2695+6+1,0),0))))</f>
        <v>0</v>
      </c>
      <c r="AB2695" s="147">
        <f>IF(AND($I2695="Si",K2695=1),1,IF(AND($I2695="Fisico",K2695=1),1,IF(AND(K2695=1,$I2695="Electronico"),2,IF(K2695=1,VLOOKUP($C2695&amp;"|"&amp;$B2695&amp;"|"&amp;$D2695,Empresas!$C$6:$CC$92,$G2695+6+1,0),0))))</f>
        <v>0</v>
      </c>
      <c r="AC2695" s="147">
        <f>IF(AND($I2695="Si",L2695=1),1,IF(AND($I2695="Fisico",L2695=1),1,IF(AND(L2695=1,$I2695="Electronico"),2,IF(L2695=1,VLOOKUP($C2695&amp;"|"&amp;$B2695&amp;"|"&amp;$D2695,Empresas!$C$6:$CC$92,$G2695+6+1,0),0))))</f>
        <v>0</v>
      </c>
      <c r="AD2695" s="147">
        <f>IF(AND($I2695="Si",M2695=1),1,IF(AND($I2695="Fisico",M2695=1),1,IF(AND(M2695=1,$I2695="Electronico"),2,IF(M2695=1,VLOOKUP($C2695&amp;"|"&amp;$B2695&amp;"|"&amp;$D2695,Empresas!$C$6:$CC$92,$G2695+6+1,0),0))))</f>
        <v>0</v>
      </c>
      <c r="AE2695" s="147">
        <f>IF(AND($I2695="Si",N2695=1),1,IF(AND($I2695="Fisico",N2695=1),1,IF(AND(N2695=1,$I2695="Electronico"),2,IF(N2695=1,VLOOKUP($C2695&amp;"|"&amp;$B2695&amp;"|"&amp;$D2695,Empresas!$C$6:$CC$92,$G2695+6+1,0),0))))</f>
        <v>0</v>
      </c>
      <c r="AF2695" s="147">
        <f>IF(AND($I2695="Si",O2695=1),1,IF(AND($I2695="Fisico",O2695=1),1,IF(AND(O2695=1,$I2695="Electronico"),2,IF(O2695=1,VLOOKUP($C2695&amp;"|"&amp;$B2695&amp;"|"&amp;$D2695,Empresas!$C$6:$CC$92,$G2695+6+1,0),0))))</f>
        <v>0</v>
      </c>
      <c r="AG2695" s="147">
        <f>IF(AND($I2695="Si",P2695=1),1,IF(AND($I2695="Fisico",P2695=1),1,IF(AND(P2695=1,$I2695="Electronico"),2,IF(P2695=1,VLOOKUP($C2695&amp;"|"&amp;$B2695&amp;"|"&amp;$D2695,Empresas!$C$6:$CC$92,$G2695+6+1,0),0))))</f>
        <v>0</v>
      </c>
      <c r="AH2695" s="147">
        <f>IF(AND($I2695="Si",Q2695=1),1,IF(AND($I2695="Fisico",Q2695=1),1,IF(AND(Q2695=1,$I2695="Electronico"),2,IF(Q2695=1,VLOOKUP($C2695&amp;"|"&amp;$B2695&amp;"|"&amp;$D2695,Empresas!$C$6:$CC$92,$G2695+6+1,0),0))))</f>
        <v>0</v>
      </c>
      <c r="AI2695" s="147">
        <f>IF(AND($I2695="Si",R2695=1),1,IF(AND($I2695="Fisico",R2695=1),1,IF(AND(R2695=1,$I2695="Electronico"),2,IF(R2695=1,VLOOKUP($C2695&amp;"|"&amp;$B2695&amp;"|"&amp;$D2695,Empresas!$C$6:$CC$92,$G2695+6+1,0),0))))</f>
        <v>0</v>
      </c>
      <c r="AJ2695" s="147">
        <f>IF(AND($I2695="Si",S2695=1),1,IF(AND($I2695="Fisico",S2695=1),1,IF(AND(S2695=1,$I2695="Electronico"),2,IF(S2695=1,VLOOKUP($C2695&amp;"|"&amp;$B2695&amp;"|"&amp;$D2695,Empresas!$C$6:$CC$92,$G2695+6+1,0),0))))</f>
        <v>0</v>
      </c>
      <c r="AK2695" s="147">
        <f>IF(AND($I2695="Si",T2695=1),1,IF(AND($I2695="Fisico",T2695=1),1,IF(AND(T2695=1,$I2695="Electronico"),2,IF(T2695=1,VLOOKUP($C2695&amp;"|"&amp;$B2695&amp;"|"&amp;$D2695,Empresas!$C$6:$CC$92,$G2695+6+1,0),0))))</f>
        <v>0</v>
      </c>
      <c r="AL2695" s="147">
        <f>IF(AND($I2695="Si",U2695=1),1,IF(AND($I2695="Fisico",U2695=1),1,IF(AND(U2695=1,$I2695="Electronico"),2,IF(U2695=1,VLOOKUP($C2695&amp;"|"&amp;$B2695&amp;"|"&amp;$D2695,Empresas!$C$6:$CC$92,$G2695+6+1,0),0))))</f>
        <v>0</v>
      </c>
      <c r="AM2695" s="149">
        <f t="shared" si="443"/>
        <v>0</v>
      </c>
      <c r="AN2695" s="149">
        <f t="shared" si="444"/>
        <v>0</v>
      </c>
      <c r="AO2695" s="152">
        <f t="shared" si="445"/>
        <v>0</v>
      </c>
    </row>
    <row r="2696" spans="1:41" x14ac:dyDescent="0.25">
      <c r="A2696" s="143" t="str">
        <f>VLOOKUP(D2696,Empresas!$D$7:$F$91,3,0)</f>
        <v>Yulisa</v>
      </c>
      <c r="B2696" s="144" t="str">
        <f>VLOOKUP(D2696,Empresas!$D$7:$G$91,4,0)</f>
        <v>Carmen D.</v>
      </c>
      <c r="C2696" s="144" t="s">
        <v>544</v>
      </c>
      <c r="D2696" s="144" t="s">
        <v>500</v>
      </c>
      <c r="E2696" s="144" t="str">
        <f>VLOOKUP(D2696,Empresas!$D$7:$E$92,2,0)</f>
        <v>WALTER JESUS HUAYNATES ILDEFONSO</v>
      </c>
      <c r="F2696" s="146" t="s">
        <v>191</v>
      </c>
      <c r="G2696" s="145">
        <f t="shared" si="440"/>
        <v>70</v>
      </c>
      <c r="H2696" s="145" t="str">
        <f>VLOOKUP(D2696,Empresas!$D$6:$L$92,7,0)</f>
        <v>Trimestral</v>
      </c>
      <c r="I2696" s="144" t="str">
        <f>VLOOKUP(VLOOKUP(D2696&amp;"|"&amp;B2696,Empresas!$I$7:$CB$92,G2696,0),Tablas!$A$13:$B$14,2,0)</f>
        <v>No</v>
      </c>
      <c r="J2696" s="78"/>
      <c r="K2696" s="78"/>
      <c r="L2696" s="78"/>
      <c r="M2696" s="78"/>
      <c r="N2696" s="78"/>
      <c r="O2696" s="78"/>
      <c r="P2696" s="78"/>
      <c r="Q2696" s="78"/>
      <c r="R2696" s="78"/>
      <c r="S2696" s="78"/>
      <c r="T2696" s="78"/>
      <c r="U2696" s="78"/>
      <c r="V2696" s="78" t="str">
        <f>VLOOKUP(D2696,Empresas!$D$7:$CF$91,81,0)</f>
        <v>B</v>
      </c>
      <c r="W2696" s="78" t="str">
        <f>VLOOKUP(D2696,Empresas!$D$7:$M$91,10,0)</f>
        <v>General</v>
      </c>
      <c r="X2696" s="69" t="str">
        <f t="shared" si="441"/>
        <v>NO</v>
      </c>
      <c r="Y2696" s="153" t="str">
        <f t="shared" si="442"/>
        <v>No aplica</v>
      </c>
      <c r="Z2696" s="147">
        <f>IF(Y2696="No aplica",0,IF(I2696="no",0,IF(I2696="No aplica",0,IF(I2696="Si",1,IF(I2696="Fisico",1,IF(I2696="Electronico",2,VLOOKUP(C2696&amp;"|"&amp;B2696&amp;"|"&amp;D2696,Empresas!$C$6:$CC$92,G2696+6+1,0)))))))</f>
        <v>0</v>
      </c>
      <c r="AA2696" s="147">
        <f>IF(AND($I2696="Si",J2696=1),1,IF(AND($I2696="Fisico",J2696=1),1,IF(AND(J2696=1,$I2696="Electronico"),2,IF(J2696=1,VLOOKUP($C2696&amp;"|"&amp;$B2696&amp;"|"&amp;$D2696,Empresas!$C$6:$CC$92,$G2696+6+1,0),0))))</f>
        <v>0</v>
      </c>
      <c r="AB2696" s="147">
        <f>IF(AND($I2696="Si",K2696=1),1,IF(AND($I2696="Fisico",K2696=1),1,IF(AND(K2696=1,$I2696="Electronico"),2,IF(K2696=1,VLOOKUP($C2696&amp;"|"&amp;$B2696&amp;"|"&amp;$D2696,Empresas!$C$6:$CC$92,$G2696+6+1,0),0))))</f>
        <v>0</v>
      </c>
      <c r="AC2696" s="147">
        <f>IF(AND($I2696="Si",L2696=1),1,IF(AND($I2696="Fisico",L2696=1),1,IF(AND(L2696=1,$I2696="Electronico"),2,IF(L2696=1,VLOOKUP($C2696&amp;"|"&amp;$B2696&amp;"|"&amp;$D2696,Empresas!$C$6:$CC$92,$G2696+6+1,0),0))))</f>
        <v>0</v>
      </c>
      <c r="AD2696" s="147">
        <f>IF(AND($I2696="Si",M2696=1),1,IF(AND($I2696="Fisico",M2696=1),1,IF(AND(M2696=1,$I2696="Electronico"),2,IF(M2696=1,VLOOKUP($C2696&amp;"|"&amp;$B2696&amp;"|"&amp;$D2696,Empresas!$C$6:$CC$92,$G2696+6+1,0),0))))</f>
        <v>0</v>
      </c>
      <c r="AE2696" s="147">
        <f>IF(AND($I2696="Si",N2696=1),1,IF(AND($I2696="Fisico",N2696=1),1,IF(AND(N2696=1,$I2696="Electronico"),2,IF(N2696=1,VLOOKUP($C2696&amp;"|"&amp;$B2696&amp;"|"&amp;$D2696,Empresas!$C$6:$CC$92,$G2696+6+1,0),0))))</f>
        <v>0</v>
      </c>
      <c r="AF2696" s="147">
        <f>IF(AND($I2696="Si",O2696=1),1,IF(AND($I2696="Fisico",O2696=1),1,IF(AND(O2696=1,$I2696="Electronico"),2,IF(O2696=1,VLOOKUP($C2696&amp;"|"&amp;$B2696&amp;"|"&amp;$D2696,Empresas!$C$6:$CC$92,$G2696+6+1,0),0))))</f>
        <v>0</v>
      </c>
      <c r="AG2696" s="147">
        <f>IF(AND($I2696="Si",P2696=1),1,IF(AND($I2696="Fisico",P2696=1),1,IF(AND(P2696=1,$I2696="Electronico"),2,IF(P2696=1,VLOOKUP($C2696&amp;"|"&amp;$B2696&amp;"|"&amp;$D2696,Empresas!$C$6:$CC$92,$G2696+6+1,0),0))))</f>
        <v>0</v>
      </c>
      <c r="AH2696" s="147">
        <f>IF(AND($I2696="Si",Q2696=1),1,IF(AND($I2696="Fisico",Q2696=1),1,IF(AND(Q2696=1,$I2696="Electronico"),2,IF(Q2696=1,VLOOKUP($C2696&amp;"|"&amp;$B2696&amp;"|"&amp;$D2696,Empresas!$C$6:$CC$92,$G2696+6+1,0),0))))</f>
        <v>0</v>
      </c>
      <c r="AI2696" s="147">
        <f>IF(AND($I2696="Si",R2696=1),1,IF(AND($I2696="Fisico",R2696=1),1,IF(AND(R2696=1,$I2696="Electronico"),2,IF(R2696=1,VLOOKUP($C2696&amp;"|"&amp;$B2696&amp;"|"&amp;$D2696,Empresas!$C$6:$CC$92,$G2696+6+1,0),0))))</f>
        <v>0</v>
      </c>
      <c r="AJ2696" s="147">
        <f>IF(AND($I2696="Si",S2696=1),1,IF(AND($I2696="Fisico",S2696=1),1,IF(AND(S2696=1,$I2696="Electronico"),2,IF(S2696=1,VLOOKUP($C2696&amp;"|"&amp;$B2696&amp;"|"&amp;$D2696,Empresas!$C$6:$CC$92,$G2696+6+1,0),0))))</f>
        <v>0</v>
      </c>
      <c r="AK2696" s="147">
        <f>IF(AND($I2696="Si",T2696=1),1,IF(AND($I2696="Fisico",T2696=1),1,IF(AND(T2696=1,$I2696="Electronico"),2,IF(T2696=1,VLOOKUP($C2696&amp;"|"&amp;$B2696&amp;"|"&amp;$D2696,Empresas!$C$6:$CC$92,$G2696+6+1,0),0))))</f>
        <v>0</v>
      </c>
      <c r="AL2696" s="147">
        <f>IF(AND($I2696="Si",U2696=1),1,IF(AND($I2696="Fisico",U2696=1),1,IF(AND(U2696=1,$I2696="Electronico"),2,IF(U2696=1,VLOOKUP($C2696&amp;"|"&amp;$B2696&amp;"|"&amp;$D2696,Empresas!$C$6:$CC$92,$G2696+6+1,0),0))))</f>
        <v>0</v>
      </c>
      <c r="AM2696" s="149">
        <f t="shared" si="443"/>
        <v>0</v>
      </c>
      <c r="AN2696" s="149">
        <f t="shared" si="444"/>
        <v>0</v>
      </c>
      <c r="AO2696" s="152">
        <f t="shared" si="445"/>
        <v>0</v>
      </c>
    </row>
    <row r="2697" spans="1:41" x14ac:dyDescent="0.25">
      <c r="A2697" s="143" t="str">
        <f>VLOOKUP(D2697,Empresas!$D$7:$F$91,3,0)</f>
        <v>Yulisa</v>
      </c>
      <c r="B2697" s="144" t="str">
        <f>VLOOKUP(D2697,Empresas!$D$7:$G$91,4,0)</f>
        <v>Carmen D.</v>
      </c>
      <c r="C2697" s="144" t="s">
        <v>544</v>
      </c>
      <c r="D2697" s="144" t="s">
        <v>500</v>
      </c>
      <c r="E2697" s="144" t="str">
        <f>VLOOKUP(D2697,Empresas!$D$7:$E$92,2,0)</f>
        <v>WALTER JESUS HUAYNATES ILDEFONSO</v>
      </c>
      <c r="F2697" s="144" t="s">
        <v>192</v>
      </c>
      <c r="G2697" s="145">
        <f t="shared" si="440"/>
        <v>71</v>
      </c>
      <c r="H2697" s="145" t="str">
        <f>VLOOKUP(D2697,Empresas!$D$6:$L$92,7,0)</f>
        <v>Trimestral</v>
      </c>
      <c r="I2697" s="144" t="str">
        <f>VLOOKUP(VLOOKUP(D2697&amp;"|"&amp;B2697,Empresas!$I$7:$CB$92,G2697,0),Tablas!$A$13:$B$14,2,0)</f>
        <v>No</v>
      </c>
      <c r="J2697" s="78"/>
      <c r="K2697" s="78"/>
      <c r="L2697" s="78"/>
      <c r="M2697" s="78"/>
      <c r="N2697" s="78"/>
      <c r="O2697" s="78"/>
      <c r="P2697" s="78"/>
      <c r="Q2697" s="78"/>
      <c r="R2697" s="78"/>
      <c r="S2697" s="78"/>
      <c r="T2697" s="78"/>
      <c r="U2697" s="78"/>
      <c r="V2697" s="78" t="str">
        <f>VLOOKUP(D2697,Empresas!$D$7:$CF$91,81,0)</f>
        <v>B</v>
      </c>
      <c r="W2697" s="78" t="str">
        <f>VLOOKUP(D2697,Empresas!$D$7:$M$91,10,0)</f>
        <v>General</v>
      </c>
      <c r="X2697" s="69" t="str">
        <f t="shared" si="441"/>
        <v>NO</v>
      </c>
      <c r="Y2697" s="153" t="str">
        <f t="shared" si="442"/>
        <v>No aplica</v>
      </c>
      <c r="Z2697" s="147">
        <f>IF(Y2697="No aplica",0,IF(I2697="no",0,IF(I2697="No aplica",0,IF(I2697="Si",1,IF(I2697="Fisico",1,IF(I2697="Electronico",2,VLOOKUP(C2697&amp;"|"&amp;B2697&amp;"|"&amp;D2697,Empresas!$C$6:$CC$92,G2697+6+1,0)))))))</f>
        <v>0</v>
      </c>
      <c r="AA2697" s="147">
        <f>IF(AND($I2697="Si",J2697=1),1,IF(AND($I2697="Fisico",J2697=1),1,IF(AND(J2697=1,$I2697="Electronico"),2,IF(J2697=1,VLOOKUP($C2697&amp;"|"&amp;$B2697&amp;"|"&amp;$D2697,Empresas!$C$6:$CC$92,$G2697+6+1,0),0))))</f>
        <v>0</v>
      </c>
      <c r="AB2697" s="147">
        <f>IF(AND($I2697="Si",K2697=1),1,IF(AND($I2697="Fisico",K2697=1),1,IF(AND(K2697=1,$I2697="Electronico"),2,IF(K2697=1,VLOOKUP($C2697&amp;"|"&amp;$B2697&amp;"|"&amp;$D2697,Empresas!$C$6:$CC$92,$G2697+6+1,0),0))))</f>
        <v>0</v>
      </c>
      <c r="AC2697" s="147">
        <f>IF(AND($I2697="Si",L2697=1),1,IF(AND($I2697="Fisico",L2697=1),1,IF(AND(L2697=1,$I2697="Electronico"),2,IF(L2697=1,VLOOKUP($C2697&amp;"|"&amp;$B2697&amp;"|"&amp;$D2697,Empresas!$C$6:$CC$92,$G2697+6+1,0),0))))</f>
        <v>0</v>
      </c>
      <c r="AD2697" s="147">
        <f>IF(AND($I2697="Si",M2697=1),1,IF(AND($I2697="Fisico",M2697=1),1,IF(AND(M2697=1,$I2697="Electronico"),2,IF(M2697=1,VLOOKUP($C2697&amp;"|"&amp;$B2697&amp;"|"&amp;$D2697,Empresas!$C$6:$CC$92,$G2697+6+1,0),0))))</f>
        <v>0</v>
      </c>
      <c r="AE2697" s="147">
        <f>IF(AND($I2697="Si",N2697=1),1,IF(AND($I2697="Fisico",N2697=1),1,IF(AND(N2697=1,$I2697="Electronico"),2,IF(N2697=1,VLOOKUP($C2697&amp;"|"&amp;$B2697&amp;"|"&amp;$D2697,Empresas!$C$6:$CC$92,$G2697+6+1,0),0))))</f>
        <v>0</v>
      </c>
      <c r="AF2697" s="147">
        <f>IF(AND($I2697="Si",O2697=1),1,IF(AND($I2697="Fisico",O2697=1),1,IF(AND(O2697=1,$I2697="Electronico"),2,IF(O2697=1,VLOOKUP($C2697&amp;"|"&amp;$B2697&amp;"|"&amp;$D2697,Empresas!$C$6:$CC$92,$G2697+6+1,0),0))))</f>
        <v>0</v>
      </c>
      <c r="AG2697" s="147">
        <f>IF(AND($I2697="Si",P2697=1),1,IF(AND($I2697="Fisico",P2697=1),1,IF(AND(P2697=1,$I2697="Electronico"),2,IF(P2697=1,VLOOKUP($C2697&amp;"|"&amp;$B2697&amp;"|"&amp;$D2697,Empresas!$C$6:$CC$92,$G2697+6+1,0),0))))</f>
        <v>0</v>
      </c>
      <c r="AH2697" s="147">
        <f>IF(AND($I2697="Si",Q2697=1),1,IF(AND($I2697="Fisico",Q2697=1),1,IF(AND(Q2697=1,$I2697="Electronico"),2,IF(Q2697=1,VLOOKUP($C2697&amp;"|"&amp;$B2697&amp;"|"&amp;$D2697,Empresas!$C$6:$CC$92,$G2697+6+1,0),0))))</f>
        <v>0</v>
      </c>
      <c r="AI2697" s="147">
        <f>IF(AND($I2697="Si",R2697=1),1,IF(AND($I2697="Fisico",R2697=1),1,IF(AND(R2697=1,$I2697="Electronico"),2,IF(R2697=1,VLOOKUP($C2697&amp;"|"&amp;$B2697&amp;"|"&amp;$D2697,Empresas!$C$6:$CC$92,$G2697+6+1,0),0))))</f>
        <v>0</v>
      </c>
      <c r="AJ2697" s="147">
        <f>IF(AND($I2697="Si",S2697=1),1,IF(AND($I2697="Fisico",S2697=1),1,IF(AND(S2697=1,$I2697="Electronico"),2,IF(S2697=1,VLOOKUP($C2697&amp;"|"&amp;$B2697&amp;"|"&amp;$D2697,Empresas!$C$6:$CC$92,$G2697+6+1,0),0))))</f>
        <v>0</v>
      </c>
      <c r="AK2697" s="147">
        <f>IF(AND($I2697="Si",T2697=1),1,IF(AND($I2697="Fisico",T2697=1),1,IF(AND(T2697=1,$I2697="Electronico"),2,IF(T2697=1,VLOOKUP($C2697&amp;"|"&amp;$B2697&amp;"|"&amp;$D2697,Empresas!$C$6:$CC$92,$G2697+6+1,0),0))))</f>
        <v>0</v>
      </c>
      <c r="AL2697" s="147">
        <f>IF(AND($I2697="Si",U2697=1),1,IF(AND($I2697="Fisico",U2697=1),1,IF(AND(U2697=1,$I2697="Electronico"),2,IF(U2697=1,VLOOKUP($C2697&amp;"|"&amp;$B2697&amp;"|"&amp;$D2697,Empresas!$C$6:$CC$92,$G2697+6+1,0),0))))</f>
        <v>0</v>
      </c>
      <c r="AM2697" s="149">
        <f t="shared" si="443"/>
        <v>0</v>
      </c>
      <c r="AN2697" s="149">
        <f t="shared" si="444"/>
        <v>0</v>
      </c>
      <c r="AO2697" s="152">
        <f t="shared" si="445"/>
        <v>0</v>
      </c>
    </row>
    <row r="2698" spans="1:41" x14ac:dyDescent="0.25">
      <c r="A2698" s="137" t="str">
        <f>VLOOKUP(D2698,Empresas!$D$7:$F$91,3,0)</f>
        <v>Yulisa</v>
      </c>
      <c r="B2698" s="138" t="str">
        <f>VLOOKUP(D2698,Empresas!$D$7:$G$91,4,0)</f>
        <v>Carmen D.</v>
      </c>
      <c r="C2698" s="138" t="s">
        <v>544</v>
      </c>
      <c r="D2698" s="138" t="s">
        <v>502</v>
      </c>
      <c r="E2698" s="138" t="str">
        <f>VLOOKUP(D2698,Empresas!$D$7:$E$92,2,0)</f>
        <v>WALTER JESUS HUAYNATES ILDEFONSO</v>
      </c>
      <c r="F2698" s="138" t="s">
        <v>158</v>
      </c>
      <c r="G2698" s="139">
        <f>+Empresas!$O$2</f>
        <v>7</v>
      </c>
      <c r="H2698" s="139" t="str">
        <f>VLOOKUP(D2698,Empresas!$D$6:$L$92,7,0)</f>
        <v>Trimestral</v>
      </c>
      <c r="I2698" s="138" t="str">
        <f>VLOOKUP(VLOOKUP(D2698&amp;"|"&amp;B2698,Empresas!$I$7:$CB$92,G2698,0),Tablas!$A$3:$B$5,2,0)</f>
        <v>No aplica</v>
      </c>
      <c r="J2698" s="78"/>
      <c r="K2698" s="78"/>
      <c r="L2698" s="78"/>
      <c r="M2698" s="78"/>
      <c r="N2698" s="78"/>
      <c r="O2698" s="78"/>
      <c r="P2698" s="78"/>
      <c r="Q2698" s="78"/>
      <c r="R2698" s="78"/>
      <c r="S2698" s="78"/>
      <c r="T2698" s="78"/>
      <c r="U2698" s="78"/>
      <c r="V2698" s="78" t="str">
        <f>VLOOKUP(D2698,Empresas!$D$7:$CF$91,81,0)</f>
        <v>B</v>
      </c>
      <c r="W2698" s="78" t="str">
        <f>VLOOKUP(D2698,Empresas!$D$7:$M$91,10,0)</f>
        <v>P. Natural</v>
      </c>
      <c r="X2698" s="69" t="str">
        <f t="shared" si="441"/>
        <v>SI</v>
      </c>
      <c r="Y2698" s="153" t="str">
        <f t="shared" si="442"/>
        <v>No aplica</v>
      </c>
      <c r="Z2698" s="147">
        <f>IF(Y2698="No aplica",0,IF(I2698="no",0,IF(I2698="No aplica",0,IF(I2698="Si",1,IF(I2698="Fisico",1,IF(I2698="Electronico",2,VLOOKUP(C2698&amp;"|"&amp;B2698&amp;"|"&amp;D2698,Empresas!$C$6:$CC$92,G2698+6+1,0)))))))</f>
        <v>0</v>
      </c>
      <c r="AA2698" s="147">
        <f>IF(AND($I2698="Si",J2698=1),1,IF(AND($I2698="Fisico",J2698=1),1,IF(AND(J2698=1,$I2698="Electronico"),2,IF(J2698=1,VLOOKUP($C2698&amp;"|"&amp;$B2698&amp;"|"&amp;$D2698,Empresas!$C$6:$CC$92,$G2698+6+1,0),0))))</f>
        <v>0</v>
      </c>
      <c r="AB2698" s="147">
        <f>IF(AND($I2698="Si",K2698=1),1,IF(AND($I2698="Fisico",K2698=1),1,IF(AND(K2698=1,$I2698="Electronico"),2,IF(K2698=1,VLOOKUP($C2698&amp;"|"&amp;$B2698&amp;"|"&amp;$D2698,Empresas!$C$6:$CC$92,$G2698+6+1,0),0))))</f>
        <v>0</v>
      </c>
      <c r="AC2698" s="147">
        <f>IF(AND($I2698="Si",L2698=1),1,IF(AND($I2698="Fisico",L2698=1),1,IF(AND(L2698=1,$I2698="Electronico"),2,IF(L2698=1,VLOOKUP($C2698&amp;"|"&amp;$B2698&amp;"|"&amp;$D2698,Empresas!$C$6:$CC$92,$G2698+6+1,0),0))))</f>
        <v>0</v>
      </c>
      <c r="AD2698" s="147">
        <f>IF(AND($I2698="Si",M2698=1),1,IF(AND($I2698="Fisico",M2698=1),1,IF(AND(M2698=1,$I2698="Electronico"),2,IF(M2698=1,VLOOKUP($C2698&amp;"|"&amp;$B2698&amp;"|"&amp;$D2698,Empresas!$C$6:$CC$92,$G2698+6+1,0),0))))</f>
        <v>0</v>
      </c>
      <c r="AE2698" s="147">
        <f>IF(AND($I2698="Si",N2698=1),1,IF(AND($I2698="Fisico",N2698=1),1,IF(AND(N2698=1,$I2698="Electronico"),2,IF(N2698=1,VLOOKUP($C2698&amp;"|"&amp;$B2698&amp;"|"&amp;$D2698,Empresas!$C$6:$CC$92,$G2698+6+1,0),0))))</f>
        <v>0</v>
      </c>
      <c r="AF2698" s="147">
        <f>IF(AND($I2698="Si",O2698=1),1,IF(AND($I2698="Fisico",O2698=1),1,IF(AND(O2698=1,$I2698="Electronico"),2,IF(O2698=1,VLOOKUP($C2698&amp;"|"&amp;$B2698&amp;"|"&amp;$D2698,Empresas!$C$6:$CC$92,$G2698+6+1,0),0))))</f>
        <v>0</v>
      </c>
      <c r="AG2698" s="147">
        <f>IF(AND($I2698="Si",P2698=1),1,IF(AND($I2698="Fisico",P2698=1),1,IF(AND(P2698=1,$I2698="Electronico"),2,IF(P2698=1,VLOOKUP($C2698&amp;"|"&amp;$B2698&amp;"|"&amp;$D2698,Empresas!$C$6:$CC$92,$G2698+6+1,0),0))))</f>
        <v>0</v>
      </c>
      <c r="AH2698" s="147">
        <f>IF(AND($I2698="Si",Q2698=1),1,IF(AND($I2698="Fisico",Q2698=1),1,IF(AND(Q2698=1,$I2698="Electronico"),2,IF(Q2698=1,VLOOKUP($C2698&amp;"|"&amp;$B2698&amp;"|"&amp;$D2698,Empresas!$C$6:$CC$92,$G2698+6+1,0),0))))</f>
        <v>0</v>
      </c>
      <c r="AI2698" s="147">
        <f>IF(AND($I2698="Si",R2698=1),1,IF(AND($I2698="Fisico",R2698=1),1,IF(AND(R2698=1,$I2698="Electronico"),2,IF(R2698=1,VLOOKUP($C2698&amp;"|"&amp;$B2698&amp;"|"&amp;$D2698,Empresas!$C$6:$CC$92,$G2698+6+1,0),0))))</f>
        <v>0</v>
      </c>
      <c r="AJ2698" s="147">
        <f>IF(AND($I2698="Si",S2698=1),1,IF(AND($I2698="Fisico",S2698=1),1,IF(AND(S2698=1,$I2698="Electronico"),2,IF(S2698=1,VLOOKUP($C2698&amp;"|"&amp;$B2698&amp;"|"&amp;$D2698,Empresas!$C$6:$CC$92,$G2698+6+1,0),0))))</f>
        <v>0</v>
      </c>
      <c r="AK2698" s="147">
        <f>IF(AND($I2698="Si",T2698=1),1,IF(AND($I2698="Fisico",T2698=1),1,IF(AND(T2698=1,$I2698="Electronico"),2,IF(T2698=1,VLOOKUP($C2698&amp;"|"&amp;$B2698&amp;"|"&amp;$D2698,Empresas!$C$6:$CC$92,$G2698+6+1,0),0))))</f>
        <v>0</v>
      </c>
      <c r="AL2698" s="147">
        <f>IF(AND($I2698="Si",U2698=1),1,IF(AND($I2698="Fisico",U2698=1),1,IF(AND(U2698=1,$I2698="Electronico"),2,IF(U2698=1,VLOOKUP($C2698&amp;"|"&amp;$B2698&amp;"|"&amp;$D2698,Empresas!$C$6:$CC$92,$G2698+6+1,0),0))))</f>
        <v>0</v>
      </c>
      <c r="AM2698" s="149">
        <f t="shared" si="443"/>
        <v>0</v>
      </c>
      <c r="AN2698" s="149">
        <f t="shared" si="444"/>
        <v>0</v>
      </c>
      <c r="AO2698" s="152">
        <f t="shared" si="445"/>
        <v>0</v>
      </c>
    </row>
    <row r="2699" spans="1:41" x14ac:dyDescent="0.25">
      <c r="A2699" s="137" t="str">
        <f>VLOOKUP(D2699,Empresas!$D$7:$F$91,3,0)</f>
        <v>Yulisa</v>
      </c>
      <c r="B2699" s="138" t="str">
        <f>VLOOKUP(D2699,Empresas!$D$7:$G$91,4,0)</f>
        <v>Carmen D.</v>
      </c>
      <c r="C2699" s="138" t="s">
        <v>544</v>
      </c>
      <c r="D2699" s="138" t="s">
        <v>502</v>
      </c>
      <c r="E2699" s="138" t="str">
        <f>VLOOKUP(D2699,Empresas!$D$7:$E$92,2,0)</f>
        <v>WALTER JESUS HUAYNATES ILDEFONSO</v>
      </c>
      <c r="F2699" s="138" t="s">
        <v>159</v>
      </c>
      <c r="G2699" s="139">
        <f>+G2698+3</f>
        <v>10</v>
      </c>
      <c r="H2699" s="139" t="str">
        <f>VLOOKUP(D2699,Empresas!$D$6:$L$92,7,0)</f>
        <v>Trimestral</v>
      </c>
      <c r="I2699" s="138" t="str">
        <f>VLOOKUP(VLOOKUP(D2699&amp;"|"&amp;B2699,Empresas!$I$7:$CB$92,G2699,0),Tablas!$A$3:$B$5,2,0)</f>
        <v>No aplica</v>
      </c>
      <c r="J2699" s="78"/>
      <c r="K2699" s="78"/>
      <c r="L2699" s="78"/>
      <c r="M2699" s="78"/>
      <c r="N2699" s="78"/>
      <c r="O2699" s="78"/>
      <c r="P2699" s="78"/>
      <c r="Q2699" s="78"/>
      <c r="R2699" s="78"/>
      <c r="S2699" s="78"/>
      <c r="T2699" s="78"/>
      <c r="U2699" s="78"/>
      <c r="V2699" s="78" t="str">
        <f>VLOOKUP(D2699,Empresas!$D$7:$CF$91,81,0)</f>
        <v>B</v>
      </c>
      <c r="W2699" s="78" t="str">
        <f>VLOOKUP(D2699,Empresas!$D$7:$M$91,10,0)</f>
        <v>P. Natural</v>
      </c>
      <c r="X2699" s="69" t="str">
        <f t="shared" si="441"/>
        <v>SI</v>
      </c>
      <c r="Y2699" s="153" t="str">
        <f t="shared" si="442"/>
        <v>No aplica</v>
      </c>
      <c r="Z2699" s="147">
        <f>IF(Y2699="No aplica",0,IF(I2699="no",0,IF(I2699="No aplica",0,IF(I2699="Si",1,IF(I2699="Fisico",1,IF(I2699="Electronico",2,VLOOKUP(C2699&amp;"|"&amp;B2699&amp;"|"&amp;D2699,Empresas!$C$6:$CC$92,G2699+6+1,0)))))))</f>
        <v>0</v>
      </c>
      <c r="AA2699" s="147">
        <f>IF(AND($I2699="Si",J2699=1),1,IF(AND($I2699="Fisico",J2699=1),1,IF(AND(J2699=1,$I2699="Electronico"),2,IF(J2699=1,VLOOKUP($C2699&amp;"|"&amp;$B2699&amp;"|"&amp;$D2699,Empresas!$C$6:$CC$92,$G2699+6+1,0),0))))</f>
        <v>0</v>
      </c>
      <c r="AB2699" s="147">
        <f>IF(AND($I2699="Si",K2699=1),1,IF(AND($I2699="Fisico",K2699=1),1,IF(AND(K2699=1,$I2699="Electronico"),2,IF(K2699=1,VLOOKUP($C2699&amp;"|"&amp;$B2699&amp;"|"&amp;$D2699,Empresas!$C$6:$CC$92,$G2699+6+1,0),0))))</f>
        <v>0</v>
      </c>
      <c r="AC2699" s="147">
        <f>IF(AND($I2699="Si",L2699=1),1,IF(AND($I2699="Fisico",L2699=1),1,IF(AND(L2699=1,$I2699="Electronico"),2,IF(L2699=1,VLOOKUP($C2699&amp;"|"&amp;$B2699&amp;"|"&amp;$D2699,Empresas!$C$6:$CC$92,$G2699+6+1,0),0))))</f>
        <v>0</v>
      </c>
      <c r="AD2699" s="147">
        <f>IF(AND($I2699="Si",M2699=1),1,IF(AND($I2699="Fisico",M2699=1),1,IF(AND(M2699=1,$I2699="Electronico"),2,IF(M2699=1,VLOOKUP($C2699&amp;"|"&amp;$B2699&amp;"|"&amp;$D2699,Empresas!$C$6:$CC$92,$G2699+6+1,0),0))))</f>
        <v>0</v>
      </c>
      <c r="AE2699" s="147">
        <f>IF(AND($I2699="Si",N2699=1),1,IF(AND($I2699="Fisico",N2699=1),1,IF(AND(N2699=1,$I2699="Electronico"),2,IF(N2699=1,VLOOKUP($C2699&amp;"|"&amp;$B2699&amp;"|"&amp;$D2699,Empresas!$C$6:$CC$92,$G2699+6+1,0),0))))</f>
        <v>0</v>
      </c>
      <c r="AF2699" s="147">
        <f>IF(AND($I2699="Si",O2699=1),1,IF(AND($I2699="Fisico",O2699=1),1,IF(AND(O2699=1,$I2699="Electronico"),2,IF(O2699=1,VLOOKUP($C2699&amp;"|"&amp;$B2699&amp;"|"&amp;$D2699,Empresas!$C$6:$CC$92,$G2699+6+1,0),0))))</f>
        <v>0</v>
      </c>
      <c r="AG2699" s="147">
        <f>IF(AND($I2699="Si",P2699=1),1,IF(AND($I2699="Fisico",P2699=1),1,IF(AND(P2699=1,$I2699="Electronico"),2,IF(P2699=1,VLOOKUP($C2699&amp;"|"&amp;$B2699&amp;"|"&amp;$D2699,Empresas!$C$6:$CC$92,$G2699+6+1,0),0))))</f>
        <v>0</v>
      </c>
      <c r="AH2699" s="147">
        <f>IF(AND($I2699="Si",Q2699=1),1,IF(AND($I2699="Fisico",Q2699=1),1,IF(AND(Q2699=1,$I2699="Electronico"),2,IF(Q2699=1,VLOOKUP($C2699&amp;"|"&amp;$B2699&amp;"|"&amp;$D2699,Empresas!$C$6:$CC$92,$G2699+6+1,0),0))))</f>
        <v>0</v>
      </c>
      <c r="AI2699" s="147">
        <f>IF(AND($I2699="Si",R2699=1),1,IF(AND($I2699="Fisico",R2699=1),1,IF(AND(R2699=1,$I2699="Electronico"),2,IF(R2699=1,VLOOKUP($C2699&amp;"|"&amp;$B2699&amp;"|"&amp;$D2699,Empresas!$C$6:$CC$92,$G2699+6+1,0),0))))</f>
        <v>0</v>
      </c>
      <c r="AJ2699" s="147">
        <f>IF(AND($I2699="Si",S2699=1),1,IF(AND($I2699="Fisico",S2699=1),1,IF(AND(S2699=1,$I2699="Electronico"),2,IF(S2699=1,VLOOKUP($C2699&amp;"|"&amp;$B2699&amp;"|"&amp;$D2699,Empresas!$C$6:$CC$92,$G2699+6+1,0),0))))</f>
        <v>0</v>
      </c>
      <c r="AK2699" s="147">
        <f>IF(AND($I2699="Si",T2699=1),1,IF(AND($I2699="Fisico",T2699=1),1,IF(AND(T2699=1,$I2699="Electronico"),2,IF(T2699=1,VLOOKUP($C2699&amp;"|"&amp;$B2699&amp;"|"&amp;$D2699,Empresas!$C$6:$CC$92,$G2699+6+1,0),0))))</f>
        <v>0</v>
      </c>
      <c r="AL2699" s="147">
        <f>IF(AND($I2699="Si",U2699=1),1,IF(AND($I2699="Fisico",U2699=1),1,IF(AND(U2699=1,$I2699="Electronico"),2,IF(U2699=1,VLOOKUP($C2699&amp;"|"&amp;$B2699&amp;"|"&amp;$D2699,Empresas!$C$6:$CC$92,$G2699+6+1,0),0))))</f>
        <v>0</v>
      </c>
      <c r="AM2699" s="149">
        <f t="shared" si="443"/>
        <v>0</v>
      </c>
      <c r="AN2699" s="149">
        <f t="shared" si="444"/>
        <v>0</v>
      </c>
      <c r="AO2699" s="152">
        <f t="shared" si="445"/>
        <v>0</v>
      </c>
    </row>
    <row r="2700" spans="1:41" x14ac:dyDescent="0.25">
      <c r="A2700" s="137" t="str">
        <f>VLOOKUP(D2700,Empresas!$D$7:$F$91,3,0)</f>
        <v>Yulisa</v>
      </c>
      <c r="B2700" s="138" t="str">
        <f>VLOOKUP(D2700,Empresas!$D$7:$G$91,4,0)</f>
        <v>Carmen D.</v>
      </c>
      <c r="C2700" s="138" t="s">
        <v>544</v>
      </c>
      <c r="D2700" s="138" t="s">
        <v>502</v>
      </c>
      <c r="E2700" s="138" t="str">
        <f>VLOOKUP(D2700,Empresas!$D$7:$E$92,2,0)</f>
        <v>WALTER JESUS HUAYNATES ILDEFONSO</v>
      </c>
      <c r="F2700" s="138" t="s">
        <v>160</v>
      </c>
      <c r="G2700" s="139">
        <f t="shared" ref="G2700:G2711" si="446">+G2699+3</f>
        <v>13</v>
      </c>
      <c r="H2700" s="139" t="str">
        <f>VLOOKUP(D2700,Empresas!$D$6:$L$92,7,0)</f>
        <v>Trimestral</v>
      </c>
      <c r="I2700" s="138" t="str">
        <f>VLOOKUP(VLOOKUP(D2700&amp;"|"&amp;B2700,Empresas!$I$7:$CB$92,G2700,0),Tablas!$A$3:$B$5,2,0)</f>
        <v>No aplica</v>
      </c>
      <c r="J2700" s="78"/>
      <c r="K2700" s="78"/>
      <c r="L2700" s="78"/>
      <c r="M2700" s="78"/>
      <c r="N2700" s="78"/>
      <c r="O2700" s="78"/>
      <c r="P2700" s="78"/>
      <c r="Q2700" s="78"/>
      <c r="R2700" s="78"/>
      <c r="S2700" s="78"/>
      <c r="T2700" s="78"/>
      <c r="U2700" s="78"/>
      <c r="V2700" s="78" t="str">
        <f>VLOOKUP(D2700,Empresas!$D$7:$CF$91,81,0)</f>
        <v>B</v>
      </c>
      <c r="W2700" s="78" t="str">
        <f>VLOOKUP(D2700,Empresas!$D$7:$M$91,10,0)</f>
        <v>P. Natural</v>
      </c>
      <c r="X2700" s="69" t="str">
        <f t="shared" si="441"/>
        <v>SI</v>
      </c>
      <c r="Y2700" s="153" t="str">
        <f t="shared" si="442"/>
        <v>No aplica</v>
      </c>
      <c r="Z2700" s="147">
        <f>IF(Y2700="No aplica",0,IF(I2700="no",0,IF(I2700="No aplica",0,IF(I2700="Si",1,IF(I2700="Fisico",1,IF(I2700="Electronico",2,VLOOKUP(C2700&amp;"|"&amp;B2700&amp;"|"&amp;D2700,Empresas!$C$6:$CC$92,G2700+6+1,0)))))))</f>
        <v>0</v>
      </c>
      <c r="AA2700" s="147">
        <f>IF(AND($I2700="Si",J2700=1),1,IF(AND($I2700="Fisico",J2700=1),1,IF(AND(J2700=1,$I2700="Electronico"),2,IF(J2700=1,VLOOKUP($C2700&amp;"|"&amp;$B2700&amp;"|"&amp;$D2700,Empresas!$C$6:$CC$92,$G2700+6+1,0),0))))</f>
        <v>0</v>
      </c>
      <c r="AB2700" s="147">
        <f>IF(AND($I2700="Si",K2700=1),1,IF(AND($I2700="Fisico",K2700=1),1,IF(AND(K2700=1,$I2700="Electronico"),2,IF(K2700=1,VLOOKUP($C2700&amp;"|"&amp;$B2700&amp;"|"&amp;$D2700,Empresas!$C$6:$CC$92,$G2700+6+1,0),0))))</f>
        <v>0</v>
      </c>
      <c r="AC2700" s="147">
        <f>IF(AND($I2700="Si",L2700=1),1,IF(AND($I2700="Fisico",L2700=1),1,IF(AND(L2700=1,$I2700="Electronico"),2,IF(L2700=1,VLOOKUP($C2700&amp;"|"&amp;$B2700&amp;"|"&amp;$D2700,Empresas!$C$6:$CC$92,$G2700+6+1,0),0))))</f>
        <v>0</v>
      </c>
      <c r="AD2700" s="147">
        <f>IF(AND($I2700="Si",M2700=1),1,IF(AND($I2700="Fisico",M2700=1),1,IF(AND(M2700=1,$I2700="Electronico"),2,IF(M2700=1,VLOOKUP($C2700&amp;"|"&amp;$B2700&amp;"|"&amp;$D2700,Empresas!$C$6:$CC$92,$G2700+6+1,0),0))))</f>
        <v>0</v>
      </c>
      <c r="AE2700" s="147">
        <f>IF(AND($I2700="Si",N2700=1),1,IF(AND($I2700="Fisico",N2700=1),1,IF(AND(N2700=1,$I2700="Electronico"),2,IF(N2700=1,VLOOKUP($C2700&amp;"|"&amp;$B2700&amp;"|"&amp;$D2700,Empresas!$C$6:$CC$92,$G2700+6+1,0),0))))</f>
        <v>0</v>
      </c>
      <c r="AF2700" s="147">
        <f>IF(AND($I2700="Si",O2700=1),1,IF(AND($I2700="Fisico",O2700=1),1,IF(AND(O2700=1,$I2700="Electronico"),2,IF(O2700=1,VLOOKUP($C2700&amp;"|"&amp;$B2700&amp;"|"&amp;$D2700,Empresas!$C$6:$CC$92,$G2700+6+1,0),0))))</f>
        <v>0</v>
      </c>
      <c r="AG2700" s="147">
        <f>IF(AND($I2700="Si",P2700=1),1,IF(AND($I2700="Fisico",P2700=1),1,IF(AND(P2700=1,$I2700="Electronico"),2,IF(P2700=1,VLOOKUP($C2700&amp;"|"&amp;$B2700&amp;"|"&amp;$D2700,Empresas!$C$6:$CC$92,$G2700+6+1,0),0))))</f>
        <v>0</v>
      </c>
      <c r="AH2700" s="147">
        <f>IF(AND($I2700="Si",Q2700=1),1,IF(AND($I2700="Fisico",Q2700=1),1,IF(AND(Q2700=1,$I2700="Electronico"),2,IF(Q2700=1,VLOOKUP($C2700&amp;"|"&amp;$B2700&amp;"|"&amp;$D2700,Empresas!$C$6:$CC$92,$G2700+6+1,0),0))))</f>
        <v>0</v>
      </c>
      <c r="AI2700" s="147">
        <f>IF(AND($I2700="Si",R2700=1),1,IF(AND($I2700="Fisico",R2700=1),1,IF(AND(R2700=1,$I2700="Electronico"),2,IF(R2700=1,VLOOKUP($C2700&amp;"|"&amp;$B2700&amp;"|"&amp;$D2700,Empresas!$C$6:$CC$92,$G2700+6+1,0),0))))</f>
        <v>0</v>
      </c>
      <c r="AJ2700" s="147">
        <f>IF(AND($I2700="Si",S2700=1),1,IF(AND($I2700="Fisico",S2700=1),1,IF(AND(S2700=1,$I2700="Electronico"),2,IF(S2700=1,VLOOKUP($C2700&amp;"|"&amp;$B2700&amp;"|"&amp;$D2700,Empresas!$C$6:$CC$92,$G2700+6+1,0),0))))</f>
        <v>0</v>
      </c>
      <c r="AK2700" s="147">
        <f>IF(AND($I2700="Si",T2700=1),1,IF(AND($I2700="Fisico",T2700=1),1,IF(AND(T2700=1,$I2700="Electronico"),2,IF(T2700=1,VLOOKUP($C2700&amp;"|"&amp;$B2700&amp;"|"&amp;$D2700,Empresas!$C$6:$CC$92,$G2700+6+1,0),0))))</f>
        <v>0</v>
      </c>
      <c r="AL2700" s="147">
        <f>IF(AND($I2700="Si",U2700=1),1,IF(AND($I2700="Fisico",U2700=1),1,IF(AND(U2700=1,$I2700="Electronico"),2,IF(U2700=1,VLOOKUP($C2700&amp;"|"&amp;$B2700&amp;"|"&amp;$D2700,Empresas!$C$6:$CC$92,$G2700+6+1,0),0))))</f>
        <v>0</v>
      </c>
      <c r="AM2700" s="149">
        <f t="shared" si="443"/>
        <v>0</v>
      </c>
      <c r="AN2700" s="149">
        <f t="shared" si="444"/>
        <v>0</v>
      </c>
      <c r="AO2700" s="152">
        <f t="shared" si="445"/>
        <v>0</v>
      </c>
    </row>
    <row r="2701" spans="1:41" x14ac:dyDescent="0.25">
      <c r="A2701" s="137" t="str">
        <f>VLOOKUP(D2701,Empresas!$D$7:$F$91,3,0)</f>
        <v>Yulisa</v>
      </c>
      <c r="B2701" s="138" t="str">
        <f>VLOOKUP(D2701,Empresas!$D$7:$G$91,4,0)</f>
        <v>Carmen D.</v>
      </c>
      <c r="C2701" s="138" t="s">
        <v>544</v>
      </c>
      <c r="D2701" s="138" t="s">
        <v>502</v>
      </c>
      <c r="E2701" s="138" t="str">
        <f>VLOOKUP(D2701,Empresas!$D$7:$E$92,2,0)</f>
        <v>WALTER JESUS HUAYNATES ILDEFONSO</v>
      </c>
      <c r="F2701" s="138" t="s">
        <v>161</v>
      </c>
      <c r="G2701" s="139">
        <f t="shared" si="446"/>
        <v>16</v>
      </c>
      <c r="H2701" s="139" t="str">
        <f>VLOOKUP(D2701,Empresas!$D$6:$L$92,7,0)</f>
        <v>Trimestral</v>
      </c>
      <c r="I2701" s="138" t="str">
        <f>VLOOKUP(VLOOKUP(D2701&amp;"|"&amp;B2701,Empresas!$I$7:$CB$92,G2701,0),Tablas!$A$3:$B$5,2,0)</f>
        <v>No aplica</v>
      </c>
      <c r="J2701" s="78"/>
      <c r="K2701" s="78"/>
      <c r="L2701" s="78"/>
      <c r="M2701" s="78"/>
      <c r="N2701" s="78"/>
      <c r="O2701" s="78"/>
      <c r="P2701" s="78"/>
      <c r="Q2701" s="78"/>
      <c r="R2701" s="78"/>
      <c r="S2701" s="78"/>
      <c r="T2701" s="78"/>
      <c r="U2701" s="78"/>
      <c r="V2701" s="78" t="str">
        <f>VLOOKUP(D2701,Empresas!$D$7:$CF$91,81,0)</f>
        <v>B</v>
      </c>
      <c r="W2701" s="78" t="str">
        <f>VLOOKUP(D2701,Empresas!$D$7:$M$91,10,0)</f>
        <v>P. Natural</v>
      </c>
      <c r="X2701" s="69" t="str">
        <f t="shared" si="441"/>
        <v>SI</v>
      </c>
      <c r="Y2701" s="153" t="str">
        <f t="shared" si="442"/>
        <v>No aplica</v>
      </c>
      <c r="Z2701" s="147">
        <f>IF(Y2701="No aplica",0,IF(I2701="no",0,IF(I2701="No aplica",0,IF(I2701="Si",1,IF(I2701="Fisico",1,IF(I2701="Electronico",2,VLOOKUP(C2701&amp;"|"&amp;B2701&amp;"|"&amp;D2701,Empresas!$C$6:$CC$92,G2701+6+1,0)))))))</f>
        <v>0</v>
      </c>
      <c r="AA2701" s="147">
        <f>IF(AND($I2701="Si",J2701=1),1,IF(AND($I2701="Fisico",J2701=1),1,IF(AND(J2701=1,$I2701="Electronico"),2,IF(J2701=1,VLOOKUP($C2701&amp;"|"&amp;$B2701&amp;"|"&amp;$D2701,Empresas!$C$6:$CC$92,$G2701+6+1,0),0))))</f>
        <v>0</v>
      </c>
      <c r="AB2701" s="147">
        <f>IF(AND($I2701="Si",K2701=1),1,IF(AND($I2701="Fisico",K2701=1),1,IF(AND(K2701=1,$I2701="Electronico"),2,IF(K2701=1,VLOOKUP($C2701&amp;"|"&amp;$B2701&amp;"|"&amp;$D2701,Empresas!$C$6:$CC$92,$G2701+6+1,0),0))))</f>
        <v>0</v>
      </c>
      <c r="AC2701" s="147">
        <f>IF(AND($I2701="Si",L2701=1),1,IF(AND($I2701="Fisico",L2701=1),1,IF(AND(L2701=1,$I2701="Electronico"),2,IF(L2701=1,VLOOKUP($C2701&amp;"|"&amp;$B2701&amp;"|"&amp;$D2701,Empresas!$C$6:$CC$92,$G2701+6+1,0),0))))</f>
        <v>0</v>
      </c>
      <c r="AD2701" s="147">
        <f>IF(AND($I2701="Si",M2701=1),1,IF(AND($I2701="Fisico",M2701=1),1,IF(AND(M2701=1,$I2701="Electronico"),2,IF(M2701=1,VLOOKUP($C2701&amp;"|"&amp;$B2701&amp;"|"&amp;$D2701,Empresas!$C$6:$CC$92,$G2701+6+1,0),0))))</f>
        <v>0</v>
      </c>
      <c r="AE2701" s="147">
        <f>IF(AND($I2701="Si",N2701=1),1,IF(AND($I2701="Fisico",N2701=1),1,IF(AND(N2701=1,$I2701="Electronico"),2,IF(N2701=1,VLOOKUP($C2701&amp;"|"&amp;$B2701&amp;"|"&amp;$D2701,Empresas!$C$6:$CC$92,$G2701+6+1,0),0))))</f>
        <v>0</v>
      </c>
      <c r="AF2701" s="147">
        <f>IF(AND($I2701="Si",O2701=1),1,IF(AND($I2701="Fisico",O2701=1),1,IF(AND(O2701=1,$I2701="Electronico"),2,IF(O2701=1,VLOOKUP($C2701&amp;"|"&amp;$B2701&amp;"|"&amp;$D2701,Empresas!$C$6:$CC$92,$G2701+6+1,0),0))))</f>
        <v>0</v>
      </c>
      <c r="AG2701" s="147">
        <f>IF(AND($I2701="Si",P2701=1),1,IF(AND($I2701="Fisico",P2701=1),1,IF(AND(P2701=1,$I2701="Electronico"),2,IF(P2701=1,VLOOKUP($C2701&amp;"|"&amp;$B2701&amp;"|"&amp;$D2701,Empresas!$C$6:$CC$92,$G2701+6+1,0),0))))</f>
        <v>0</v>
      </c>
      <c r="AH2701" s="147">
        <f>IF(AND($I2701="Si",Q2701=1),1,IF(AND($I2701="Fisico",Q2701=1),1,IF(AND(Q2701=1,$I2701="Electronico"),2,IF(Q2701=1,VLOOKUP($C2701&amp;"|"&amp;$B2701&amp;"|"&amp;$D2701,Empresas!$C$6:$CC$92,$G2701+6+1,0),0))))</f>
        <v>0</v>
      </c>
      <c r="AI2701" s="147">
        <f>IF(AND($I2701="Si",R2701=1),1,IF(AND($I2701="Fisico",R2701=1),1,IF(AND(R2701=1,$I2701="Electronico"),2,IF(R2701=1,VLOOKUP($C2701&amp;"|"&amp;$B2701&amp;"|"&amp;$D2701,Empresas!$C$6:$CC$92,$G2701+6+1,0),0))))</f>
        <v>0</v>
      </c>
      <c r="AJ2701" s="147">
        <f>IF(AND($I2701="Si",S2701=1),1,IF(AND($I2701="Fisico",S2701=1),1,IF(AND(S2701=1,$I2701="Electronico"),2,IF(S2701=1,VLOOKUP($C2701&amp;"|"&amp;$B2701&amp;"|"&amp;$D2701,Empresas!$C$6:$CC$92,$G2701+6+1,0),0))))</f>
        <v>0</v>
      </c>
      <c r="AK2701" s="147">
        <f>IF(AND($I2701="Si",T2701=1),1,IF(AND($I2701="Fisico",T2701=1),1,IF(AND(T2701=1,$I2701="Electronico"),2,IF(T2701=1,VLOOKUP($C2701&amp;"|"&amp;$B2701&amp;"|"&amp;$D2701,Empresas!$C$6:$CC$92,$G2701+6+1,0),0))))</f>
        <v>0</v>
      </c>
      <c r="AL2701" s="147">
        <f>IF(AND($I2701="Si",U2701=1),1,IF(AND($I2701="Fisico",U2701=1),1,IF(AND(U2701=1,$I2701="Electronico"),2,IF(U2701=1,VLOOKUP($C2701&amp;"|"&amp;$B2701&amp;"|"&amp;$D2701,Empresas!$C$6:$CC$92,$G2701+6+1,0),0))))</f>
        <v>0</v>
      </c>
      <c r="AM2701" s="149">
        <f t="shared" si="443"/>
        <v>0</v>
      </c>
      <c r="AN2701" s="149">
        <f t="shared" si="444"/>
        <v>0</v>
      </c>
      <c r="AO2701" s="152">
        <f t="shared" si="445"/>
        <v>0</v>
      </c>
    </row>
    <row r="2702" spans="1:41" x14ac:dyDescent="0.25">
      <c r="A2702" s="137" t="str">
        <f>VLOOKUP(D2702,Empresas!$D$7:$F$91,3,0)</f>
        <v>Yulisa</v>
      </c>
      <c r="B2702" s="138" t="str">
        <f>VLOOKUP(D2702,Empresas!$D$7:$G$91,4,0)</f>
        <v>Carmen D.</v>
      </c>
      <c r="C2702" s="138" t="s">
        <v>544</v>
      </c>
      <c r="D2702" s="138" t="s">
        <v>502</v>
      </c>
      <c r="E2702" s="138" t="str">
        <f>VLOOKUP(D2702,Empresas!$D$7:$E$92,2,0)</f>
        <v>WALTER JESUS HUAYNATES ILDEFONSO</v>
      </c>
      <c r="F2702" s="138" t="s">
        <v>162</v>
      </c>
      <c r="G2702" s="139">
        <f t="shared" si="446"/>
        <v>19</v>
      </c>
      <c r="H2702" s="139" t="str">
        <f>VLOOKUP(D2702,Empresas!$D$6:$L$92,7,0)</f>
        <v>Trimestral</v>
      </c>
      <c r="I2702" s="138" t="str">
        <f>VLOOKUP(VLOOKUP(D2702&amp;"|"&amp;B2702,Empresas!$I$7:$CB$92,G2702,0),Tablas!$A$3:$B$5,2,0)</f>
        <v>No aplica</v>
      </c>
      <c r="J2702" s="78"/>
      <c r="K2702" s="78"/>
      <c r="L2702" s="78"/>
      <c r="M2702" s="78"/>
      <c r="N2702" s="78"/>
      <c r="O2702" s="78"/>
      <c r="P2702" s="78"/>
      <c r="Q2702" s="78"/>
      <c r="R2702" s="78"/>
      <c r="S2702" s="78"/>
      <c r="T2702" s="78"/>
      <c r="U2702" s="78"/>
      <c r="V2702" s="78" t="str">
        <f>VLOOKUP(D2702,Empresas!$D$7:$CF$91,81,0)</f>
        <v>B</v>
      </c>
      <c r="W2702" s="78" t="str">
        <f>VLOOKUP(D2702,Empresas!$D$7:$M$91,10,0)</f>
        <v>P. Natural</v>
      </c>
      <c r="X2702" s="69" t="str">
        <f t="shared" si="441"/>
        <v>SI</v>
      </c>
      <c r="Y2702" s="153" t="str">
        <f t="shared" si="442"/>
        <v>No aplica</v>
      </c>
      <c r="Z2702" s="147">
        <f>IF(Y2702="No aplica",0,IF(I2702="no",0,IF(I2702="No aplica",0,IF(I2702="Si",1,IF(I2702="Fisico",1,IF(I2702="Electronico",2,VLOOKUP(C2702&amp;"|"&amp;B2702&amp;"|"&amp;D2702,Empresas!$C$6:$CC$92,G2702+6+1,0)))))))</f>
        <v>0</v>
      </c>
      <c r="AA2702" s="147">
        <f>IF(AND($I2702="Si",J2702=1),1,IF(AND($I2702="Fisico",J2702=1),1,IF(AND(J2702=1,$I2702="Electronico"),2,IF(J2702=1,VLOOKUP($C2702&amp;"|"&amp;$B2702&amp;"|"&amp;$D2702,Empresas!$C$6:$CC$92,$G2702+6+1,0),0))))</f>
        <v>0</v>
      </c>
      <c r="AB2702" s="147">
        <f>IF(AND($I2702="Si",K2702=1),1,IF(AND($I2702="Fisico",K2702=1),1,IF(AND(K2702=1,$I2702="Electronico"),2,IF(K2702=1,VLOOKUP($C2702&amp;"|"&amp;$B2702&amp;"|"&amp;$D2702,Empresas!$C$6:$CC$92,$G2702+6+1,0),0))))</f>
        <v>0</v>
      </c>
      <c r="AC2702" s="147">
        <f>IF(AND($I2702="Si",L2702=1),1,IF(AND($I2702="Fisico",L2702=1),1,IF(AND(L2702=1,$I2702="Electronico"),2,IF(L2702=1,VLOOKUP($C2702&amp;"|"&amp;$B2702&amp;"|"&amp;$D2702,Empresas!$C$6:$CC$92,$G2702+6+1,0),0))))</f>
        <v>0</v>
      </c>
      <c r="AD2702" s="147">
        <f>IF(AND($I2702="Si",M2702=1),1,IF(AND($I2702="Fisico",M2702=1),1,IF(AND(M2702=1,$I2702="Electronico"),2,IF(M2702=1,VLOOKUP($C2702&amp;"|"&amp;$B2702&amp;"|"&amp;$D2702,Empresas!$C$6:$CC$92,$G2702+6+1,0),0))))</f>
        <v>0</v>
      </c>
      <c r="AE2702" s="147">
        <f>IF(AND($I2702="Si",N2702=1),1,IF(AND($I2702="Fisico",N2702=1),1,IF(AND(N2702=1,$I2702="Electronico"),2,IF(N2702=1,VLOOKUP($C2702&amp;"|"&amp;$B2702&amp;"|"&amp;$D2702,Empresas!$C$6:$CC$92,$G2702+6+1,0),0))))</f>
        <v>0</v>
      </c>
      <c r="AF2702" s="147">
        <f>IF(AND($I2702="Si",O2702=1),1,IF(AND($I2702="Fisico",O2702=1),1,IF(AND(O2702=1,$I2702="Electronico"),2,IF(O2702=1,VLOOKUP($C2702&amp;"|"&amp;$B2702&amp;"|"&amp;$D2702,Empresas!$C$6:$CC$92,$G2702+6+1,0),0))))</f>
        <v>0</v>
      </c>
      <c r="AG2702" s="147">
        <f>IF(AND($I2702="Si",P2702=1),1,IF(AND($I2702="Fisico",P2702=1),1,IF(AND(P2702=1,$I2702="Electronico"),2,IF(P2702=1,VLOOKUP($C2702&amp;"|"&amp;$B2702&amp;"|"&amp;$D2702,Empresas!$C$6:$CC$92,$G2702+6+1,0),0))))</f>
        <v>0</v>
      </c>
      <c r="AH2702" s="147">
        <f>IF(AND($I2702="Si",Q2702=1),1,IF(AND($I2702="Fisico",Q2702=1),1,IF(AND(Q2702=1,$I2702="Electronico"),2,IF(Q2702=1,VLOOKUP($C2702&amp;"|"&amp;$B2702&amp;"|"&amp;$D2702,Empresas!$C$6:$CC$92,$G2702+6+1,0),0))))</f>
        <v>0</v>
      </c>
      <c r="AI2702" s="147">
        <f>IF(AND($I2702="Si",R2702=1),1,IF(AND($I2702="Fisico",R2702=1),1,IF(AND(R2702=1,$I2702="Electronico"),2,IF(R2702=1,VLOOKUP($C2702&amp;"|"&amp;$B2702&amp;"|"&amp;$D2702,Empresas!$C$6:$CC$92,$G2702+6+1,0),0))))</f>
        <v>0</v>
      </c>
      <c r="AJ2702" s="147">
        <f>IF(AND($I2702="Si",S2702=1),1,IF(AND($I2702="Fisico",S2702=1),1,IF(AND(S2702=1,$I2702="Electronico"),2,IF(S2702=1,VLOOKUP($C2702&amp;"|"&amp;$B2702&amp;"|"&amp;$D2702,Empresas!$C$6:$CC$92,$G2702+6+1,0),0))))</f>
        <v>0</v>
      </c>
      <c r="AK2702" s="147">
        <f>IF(AND($I2702="Si",T2702=1),1,IF(AND($I2702="Fisico",T2702=1),1,IF(AND(T2702=1,$I2702="Electronico"),2,IF(T2702=1,VLOOKUP($C2702&amp;"|"&amp;$B2702&amp;"|"&amp;$D2702,Empresas!$C$6:$CC$92,$G2702+6+1,0),0))))</f>
        <v>0</v>
      </c>
      <c r="AL2702" s="147">
        <f>IF(AND($I2702="Si",U2702=1),1,IF(AND($I2702="Fisico",U2702=1),1,IF(AND(U2702=1,$I2702="Electronico"),2,IF(U2702=1,VLOOKUP($C2702&amp;"|"&amp;$B2702&amp;"|"&amp;$D2702,Empresas!$C$6:$CC$92,$G2702+6+1,0),0))))</f>
        <v>0</v>
      </c>
      <c r="AM2702" s="149">
        <f t="shared" si="443"/>
        <v>0</v>
      </c>
      <c r="AN2702" s="149">
        <f t="shared" si="444"/>
        <v>0</v>
      </c>
      <c r="AO2702" s="152">
        <f t="shared" si="445"/>
        <v>0</v>
      </c>
    </row>
    <row r="2703" spans="1:41" x14ac:dyDescent="0.25">
      <c r="A2703" s="137" t="str">
        <f>VLOOKUP(D2703,Empresas!$D$7:$F$91,3,0)</f>
        <v>Yulisa</v>
      </c>
      <c r="B2703" s="138" t="str">
        <f>VLOOKUP(D2703,Empresas!$D$7:$G$91,4,0)</f>
        <v>Carmen D.</v>
      </c>
      <c r="C2703" s="138" t="s">
        <v>544</v>
      </c>
      <c r="D2703" s="138" t="s">
        <v>502</v>
      </c>
      <c r="E2703" s="138" t="str">
        <f>VLOOKUP(D2703,Empresas!$D$7:$E$92,2,0)</f>
        <v>WALTER JESUS HUAYNATES ILDEFONSO</v>
      </c>
      <c r="F2703" s="138" t="s">
        <v>163</v>
      </c>
      <c r="G2703" s="139">
        <f t="shared" si="446"/>
        <v>22</v>
      </c>
      <c r="H2703" s="139" t="str">
        <f>VLOOKUP(D2703,Empresas!$D$6:$L$92,7,0)</f>
        <v>Trimestral</v>
      </c>
      <c r="I2703" s="138" t="str">
        <f>VLOOKUP(VLOOKUP(D2703&amp;"|"&amp;B2703,Empresas!$I$7:$CB$92,G2703,0),Tablas!$A$3:$B$5,2,0)</f>
        <v>No aplica</v>
      </c>
      <c r="J2703" s="78"/>
      <c r="K2703" s="78"/>
      <c r="L2703" s="78"/>
      <c r="M2703" s="78"/>
      <c r="N2703" s="78"/>
      <c r="O2703" s="78"/>
      <c r="P2703" s="78"/>
      <c r="Q2703" s="78"/>
      <c r="R2703" s="78"/>
      <c r="S2703" s="78"/>
      <c r="T2703" s="78"/>
      <c r="U2703" s="78"/>
      <c r="V2703" s="78" t="str">
        <f>VLOOKUP(D2703,Empresas!$D$7:$CF$91,81,0)</f>
        <v>B</v>
      </c>
      <c r="W2703" s="78" t="str">
        <f>VLOOKUP(D2703,Empresas!$D$7:$M$91,10,0)</f>
        <v>P. Natural</v>
      </c>
      <c r="X2703" s="69" t="str">
        <f t="shared" si="441"/>
        <v>SI</v>
      </c>
      <c r="Y2703" s="153" t="str">
        <f t="shared" si="442"/>
        <v>No aplica</v>
      </c>
      <c r="Z2703" s="147">
        <f>IF(Y2703="No aplica",0,IF(I2703="no",0,IF(I2703="No aplica",0,IF(I2703="Si",1,IF(I2703="Fisico",1,IF(I2703="Electronico",2,VLOOKUP(C2703&amp;"|"&amp;B2703&amp;"|"&amp;D2703,Empresas!$C$6:$CC$92,G2703+6+1,0)))))))</f>
        <v>0</v>
      </c>
      <c r="AA2703" s="147">
        <f>IF(AND($I2703="Si",J2703=1),1,IF(AND($I2703="Fisico",J2703=1),1,IF(AND(J2703=1,$I2703="Electronico"),2,IF(J2703=1,VLOOKUP($C2703&amp;"|"&amp;$B2703&amp;"|"&amp;$D2703,Empresas!$C$6:$CC$92,$G2703+6+1,0),0))))</f>
        <v>0</v>
      </c>
      <c r="AB2703" s="147">
        <f>IF(AND($I2703="Si",K2703=1),1,IF(AND($I2703="Fisico",K2703=1),1,IF(AND(K2703=1,$I2703="Electronico"),2,IF(K2703=1,VLOOKUP($C2703&amp;"|"&amp;$B2703&amp;"|"&amp;$D2703,Empresas!$C$6:$CC$92,$G2703+6+1,0),0))))</f>
        <v>0</v>
      </c>
      <c r="AC2703" s="147">
        <f>IF(AND($I2703="Si",L2703=1),1,IF(AND($I2703="Fisico",L2703=1),1,IF(AND(L2703=1,$I2703="Electronico"),2,IF(L2703=1,VLOOKUP($C2703&amp;"|"&amp;$B2703&amp;"|"&amp;$D2703,Empresas!$C$6:$CC$92,$G2703+6+1,0),0))))</f>
        <v>0</v>
      </c>
      <c r="AD2703" s="147">
        <f>IF(AND($I2703="Si",M2703=1),1,IF(AND($I2703="Fisico",M2703=1),1,IF(AND(M2703=1,$I2703="Electronico"),2,IF(M2703=1,VLOOKUP($C2703&amp;"|"&amp;$B2703&amp;"|"&amp;$D2703,Empresas!$C$6:$CC$92,$G2703+6+1,0),0))))</f>
        <v>0</v>
      </c>
      <c r="AE2703" s="147">
        <f>IF(AND($I2703="Si",N2703=1),1,IF(AND($I2703="Fisico",N2703=1),1,IF(AND(N2703=1,$I2703="Electronico"),2,IF(N2703=1,VLOOKUP($C2703&amp;"|"&amp;$B2703&amp;"|"&amp;$D2703,Empresas!$C$6:$CC$92,$G2703+6+1,0),0))))</f>
        <v>0</v>
      </c>
      <c r="AF2703" s="147">
        <f>IF(AND($I2703="Si",O2703=1),1,IF(AND($I2703="Fisico",O2703=1),1,IF(AND(O2703=1,$I2703="Electronico"),2,IF(O2703=1,VLOOKUP($C2703&amp;"|"&amp;$B2703&amp;"|"&amp;$D2703,Empresas!$C$6:$CC$92,$G2703+6+1,0),0))))</f>
        <v>0</v>
      </c>
      <c r="AG2703" s="147">
        <f>IF(AND($I2703="Si",P2703=1),1,IF(AND($I2703="Fisico",P2703=1),1,IF(AND(P2703=1,$I2703="Electronico"),2,IF(P2703=1,VLOOKUP($C2703&amp;"|"&amp;$B2703&amp;"|"&amp;$D2703,Empresas!$C$6:$CC$92,$G2703+6+1,0),0))))</f>
        <v>0</v>
      </c>
      <c r="AH2703" s="147">
        <f>IF(AND($I2703="Si",Q2703=1),1,IF(AND($I2703="Fisico",Q2703=1),1,IF(AND(Q2703=1,$I2703="Electronico"),2,IF(Q2703=1,VLOOKUP($C2703&amp;"|"&amp;$B2703&amp;"|"&amp;$D2703,Empresas!$C$6:$CC$92,$G2703+6+1,0),0))))</f>
        <v>0</v>
      </c>
      <c r="AI2703" s="147">
        <f>IF(AND($I2703="Si",R2703=1),1,IF(AND($I2703="Fisico",R2703=1),1,IF(AND(R2703=1,$I2703="Electronico"),2,IF(R2703=1,VLOOKUP($C2703&amp;"|"&amp;$B2703&amp;"|"&amp;$D2703,Empresas!$C$6:$CC$92,$G2703+6+1,0),0))))</f>
        <v>0</v>
      </c>
      <c r="AJ2703" s="147">
        <f>IF(AND($I2703="Si",S2703=1),1,IF(AND($I2703="Fisico",S2703=1),1,IF(AND(S2703=1,$I2703="Electronico"),2,IF(S2703=1,VLOOKUP($C2703&amp;"|"&amp;$B2703&amp;"|"&amp;$D2703,Empresas!$C$6:$CC$92,$G2703+6+1,0),0))))</f>
        <v>0</v>
      </c>
      <c r="AK2703" s="147">
        <f>IF(AND($I2703="Si",T2703=1),1,IF(AND($I2703="Fisico",T2703=1),1,IF(AND(T2703=1,$I2703="Electronico"),2,IF(T2703=1,VLOOKUP($C2703&amp;"|"&amp;$B2703&amp;"|"&amp;$D2703,Empresas!$C$6:$CC$92,$G2703+6+1,0),0))))</f>
        <v>0</v>
      </c>
      <c r="AL2703" s="147">
        <f>IF(AND($I2703="Si",U2703=1),1,IF(AND($I2703="Fisico",U2703=1),1,IF(AND(U2703=1,$I2703="Electronico"),2,IF(U2703=1,VLOOKUP($C2703&amp;"|"&amp;$B2703&amp;"|"&amp;$D2703,Empresas!$C$6:$CC$92,$G2703+6+1,0),0))))</f>
        <v>0</v>
      </c>
      <c r="AM2703" s="149">
        <f t="shared" si="443"/>
        <v>0</v>
      </c>
      <c r="AN2703" s="149">
        <f t="shared" si="444"/>
        <v>0</v>
      </c>
      <c r="AO2703" s="152">
        <f t="shared" si="445"/>
        <v>0</v>
      </c>
    </row>
    <row r="2704" spans="1:41" x14ac:dyDescent="0.25">
      <c r="A2704" s="137" t="str">
        <f>VLOOKUP(D2704,Empresas!$D$7:$F$91,3,0)</f>
        <v>Yulisa</v>
      </c>
      <c r="B2704" s="138" t="str">
        <f>VLOOKUP(D2704,Empresas!$D$7:$G$91,4,0)</f>
        <v>Carmen D.</v>
      </c>
      <c r="C2704" s="138" t="s">
        <v>544</v>
      </c>
      <c r="D2704" s="138" t="s">
        <v>502</v>
      </c>
      <c r="E2704" s="138" t="str">
        <f>VLOOKUP(D2704,Empresas!$D$7:$E$92,2,0)</f>
        <v>WALTER JESUS HUAYNATES ILDEFONSO</v>
      </c>
      <c r="F2704" s="138" t="s">
        <v>164</v>
      </c>
      <c r="G2704" s="139">
        <f t="shared" si="446"/>
        <v>25</v>
      </c>
      <c r="H2704" s="139" t="str">
        <f>VLOOKUP(D2704,Empresas!$D$6:$L$92,7,0)</f>
        <v>Trimestral</v>
      </c>
      <c r="I2704" s="138" t="str">
        <f>VLOOKUP(VLOOKUP(D2704&amp;"|"&amp;B2704,Empresas!$I$7:$CB$92,G2704,0),Tablas!$A$3:$B$5,2,0)</f>
        <v>No aplica</v>
      </c>
      <c r="J2704" s="78"/>
      <c r="K2704" s="78"/>
      <c r="L2704" s="78"/>
      <c r="M2704" s="78"/>
      <c r="N2704" s="78"/>
      <c r="O2704" s="78"/>
      <c r="P2704" s="78"/>
      <c r="Q2704" s="78"/>
      <c r="R2704" s="78"/>
      <c r="S2704" s="78"/>
      <c r="T2704" s="78"/>
      <c r="U2704" s="78"/>
      <c r="V2704" s="78" t="str">
        <f>VLOOKUP(D2704,Empresas!$D$7:$CF$91,81,0)</f>
        <v>B</v>
      </c>
      <c r="W2704" s="78" t="str">
        <f>VLOOKUP(D2704,Empresas!$D$7:$M$91,10,0)</f>
        <v>P. Natural</v>
      </c>
      <c r="X2704" s="69" t="str">
        <f t="shared" si="441"/>
        <v>SI</v>
      </c>
      <c r="Y2704" s="153" t="str">
        <f t="shared" si="442"/>
        <v>No aplica</v>
      </c>
      <c r="Z2704" s="147">
        <f>IF(Y2704="No aplica",0,IF(I2704="no",0,IF(I2704="No aplica",0,IF(I2704="Si",1,IF(I2704="Fisico",1,IF(I2704="Electronico",2,VLOOKUP(C2704&amp;"|"&amp;B2704&amp;"|"&amp;D2704,Empresas!$C$6:$CC$92,G2704+6+1,0)))))))</f>
        <v>0</v>
      </c>
      <c r="AA2704" s="147">
        <f>IF(AND($I2704="Si",J2704=1),1,IF(AND($I2704="Fisico",J2704=1),1,IF(AND(J2704=1,$I2704="Electronico"),2,IF(J2704=1,VLOOKUP($C2704&amp;"|"&amp;$B2704&amp;"|"&amp;$D2704,Empresas!$C$6:$CC$92,$G2704+6+1,0),0))))</f>
        <v>0</v>
      </c>
      <c r="AB2704" s="147">
        <f>IF(AND($I2704="Si",K2704=1),1,IF(AND($I2704="Fisico",K2704=1),1,IF(AND(K2704=1,$I2704="Electronico"),2,IF(K2704=1,VLOOKUP($C2704&amp;"|"&amp;$B2704&amp;"|"&amp;$D2704,Empresas!$C$6:$CC$92,$G2704+6+1,0),0))))</f>
        <v>0</v>
      </c>
      <c r="AC2704" s="147">
        <f>IF(AND($I2704="Si",L2704=1),1,IF(AND($I2704="Fisico",L2704=1),1,IF(AND(L2704=1,$I2704="Electronico"),2,IF(L2704=1,VLOOKUP($C2704&amp;"|"&amp;$B2704&amp;"|"&amp;$D2704,Empresas!$C$6:$CC$92,$G2704+6+1,0),0))))</f>
        <v>0</v>
      </c>
      <c r="AD2704" s="147">
        <f>IF(AND($I2704="Si",M2704=1),1,IF(AND($I2704="Fisico",M2704=1),1,IF(AND(M2704=1,$I2704="Electronico"),2,IF(M2704=1,VLOOKUP($C2704&amp;"|"&amp;$B2704&amp;"|"&amp;$D2704,Empresas!$C$6:$CC$92,$G2704+6+1,0),0))))</f>
        <v>0</v>
      </c>
      <c r="AE2704" s="147">
        <f>IF(AND($I2704="Si",N2704=1),1,IF(AND($I2704="Fisico",N2704=1),1,IF(AND(N2704=1,$I2704="Electronico"),2,IF(N2704=1,VLOOKUP($C2704&amp;"|"&amp;$B2704&amp;"|"&amp;$D2704,Empresas!$C$6:$CC$92,$G2704+6+1,0),0))))</f>
        <v>0</v>
      </c>
      <c r="AF2704" s="147">
        <f>IF(AND($I2704="Si",O2704=1),1,IF(AND($I2704="Fisico",O2704=1),1,IF(AND(O2704=1,$I2704="Electronico"),2,IF(O2704=1,VLOOKUP($C2704&amp;"|"&amp;$B2704&amp;"|"&amp;$D2704,Empresas!$C$6:$CC$92,$G2704+6+1,0),0))))</f>
        <v>0</v>
      </c>
      <c r="AG2704" s="147">
        <f>IF(AND($I2704="Si",P2704=1),1,IF(AND($I2704="Fisico",P2704=1),1,IF(AND(P2704=1,$I2704="Electronico"),2,IF(P2704=1,VLOOKUP($C2704&amp;"|"&amp;$B2704&amp;"|"&amp;$D2704,Empresas!$C$6:$CC$92,$G2704+6+1,0),0))))</f>
        <v>0</v>
      </c>
      <c r="AH2704" s="147">
        <f>IF(AND($I2704="Si",Q2704=1),1,IF(AND($I2704="Fisico",Q2704=1),1,IF(AND(Q2704=1,$I2704="Electronico"),2,IF(Q2704=1,VLOOKUP($C2704&amp;"|"&amp;$B2704&amp;"|"&amp;$D2704,Empresas!$C$6:$CC$92,$G2704+6+1,0),0))))</f>
        <v>0</v>
      </c>
      <c r="AI2704" s="147">
        <f>IF(AND($I2704="Si",R2704=1),1,IF(AND($I2704="Fisico",R2704=1),1,IF(AND(R2704=1,$I2704="Electronico"),2,IF(R2704=1,VLOOKUP($C2704&amp;"|"&amp;$B2704&amp;"|"&amp;$D2704,Empresas!$C$6:$CC$92,$G2704+6+1,0),0))))</f>
        <v>0</v>
      </c>
      <c r="AJ2704" s="147">
        <f>IF(AND($I2704="Si",S2704=1),1,IF(AND($I2704="Fisico",S2704=1),1,IF(AND(S2704=1,$I2704="Electronico"),2,IF(S2704=1,VLOOKUP($C2704&amp;"|"&amp;$B2704&amp;"|"&amp;$D2704,Empresas!$C$6:$CC$92,$G2704+6+1,0),0))))</f>
        <v>0</v>
      </c>
      <c r="AK2704" s="147">
        <f>IF(AND($I2704="Si",T2704=1),1,IF(AND($I2704="Fisico",T2704=1),1,IF(AND(T2704=1,$I2704="Electronico"),2,IF(T2704=1,VLOOKUP($C2704&amp;"|"&amp;$B2704&amp;"|"&amp;$D2704,Empresas!$C$6:$CC$92,$G2704+6+1,0),0))))</f>
        <v>0</v>
      </c>
      <c r="AL2704" s="147">
        <f>IF(AND($I2704="Si",U2704=1),1,IF(AND($I2704="Fisico",U2704=1),1,IF(AND(U2704=1,$I2704="Electronico"),2,IF(U2704=1,VLOOKUP($C2704&amp;"|"&amp;$B2704&amp;"|"&amp;$D2704,Empresas!$C$6:$CC$92,$G2704+6+1,0),0))))</f>
        <v>0</v>
      </c>
      <c r="AM2704" s="149">
        <f t="shared" si="443"/>
        <v>0</v>
      </c>
      <c r="AN2704" s="149">
        <f t="shared" si="444"/>
        <v>0</v>
      </c>
      <c r="AO2704" s="152">
        <f t="shared" si="445"/>
        <v>0</v>
      </c>
    </row>
    <row r="2705" spans="1:41" x14ac:dyDescent="0.25">
      <c r="A2705" s="137" t="str">
        <f>VLOOKUP(D2705,Empresas!$D$7:$F$91,3,0)</f>
        <v>Yulisa</v>
      </c>
      <c r="B2705" s="138" t="str">
        <f>VLOOKUP(D2705,Empresas!$D$7:$G$91,4,0)</f>
        <v>Carmen D.</v>
      </c>
      <c r="C2705" s="138" t="s">
        <v>544</v>
      </c>
      <c r="D2705" s="138" t="s">
        <v>502</v>
      </c>
      <c r="E2705" s="138" t="str">
        <f>VLOOKUP(D2705,Empresas!$D$7:$E$92,2,0)</f>
        <v>WALTER JESUS HUAYNATES ILDEFONSO</v>
      </c>
      <c r="F2705" s="138" t="s">
        <v>165</v>
      </c>
      <c r="G2705" s="139">
        <f t="shared" si="446"/>
        <v>28</v>
      </c>
      <c r="H2705" s="139" t="str">
        <f>VLOOKUP(D2705,Empresas!$D$6:$L$92,7,0)</f>
        <v>Trimestral</v>
      </c>
      <c r="I2705" s="138" t="str">
        <f>VLOOKUP(VLOOKUP(D2705&amp;"|"&amp;B2705,Empresas!$I$7:$CB$92,G2705,0),Tablas!$A$3:$B$5,2,0)</f>
        <v>No aplica</v>
      </c>
      <c r="J2705" s="78"/>
      <c r="K2705" s="78"/>
      <c r="L2705" s="78"/>
      <c r="M2705" s="78"/>
      <c r="N2705" s="78"/>
      <c r="O2705" s="78"/>
      <c r="P2705" s="78"/>
      <c r="Q2705" s="78"/>
      <c r="R2705" s="78"/>
      <c r="S2705" s="78"/>
      <c r="T2705" s="78"/>
      <c r="U2705" s="78"/>
      <c r="V2705" s="78" t="str">
        <f>VLOOKUP(D2705,Empresas!$D$7:$CF$91,81,0)</f>
        <v>B</v>
      </c>
      <c r="W2705" s="78" t="str">
        <f>VLOOKUP(D2705,Empresas!$D$7:$M$91,10,0)</f>
        <v>P. Natural</v>
      </c>
      <c r="X2705" s="69" t="str">
        <f t="shared" si="441"/>
        <v>SI</v>
      </c>
      <c r="Y2705" s="153" t="str">
        <f t="shared" si="442"/>
        <v>No aplica</v>
      </c>
      <c r="Z2705" s="147">
        <f>IF(Y2705="No aplica",0,IF(I2705="no",0,IF(I2705="No aplica",0,IF(I2705="Si",1,IF(I2705="Fisico",1,IF(I2705="Electronico",2,VLOOKUP(C2705&amp;"|"&amp;B2705&amp;"|"&amp;D2705,Empresas!$C$6:$CC$92,G2705+6+1,0)))))))</f>
        <v>0</v>
      </c>
      <c r="AA2705" s="147">
        <f>IF(AND($I2705="Si",J2705=1),1,IF(AND($I2705="Fisico",J2705=1),1,IF(AND(J2705=1,$I2705="Electronico"),2,IF(J2705=1,VLOOKUP($C2705&amp;"|"&amp;$B2705&amp;"|"&amp;$D2705,Empresas!$C$6:$CC$92,$G2705+6+1,0),0))))</f>
        <v>0</v>
      </c>
      <c r="AB2705" s="147">
        <f>IF(AND($I2705="Si",K2705=1),1,IF(AND($I2705="Fisico",K2705=1),1,IF(AND(K2705=1,$I2705="Electronico"),2,IF(K2705=1,VLOOKUP($C2705&amp;"|"&amp;$B2705&amp;"|"&amp;$D2705,Empresas!$C$6:$CC$92,$G2705+6+1,0),0))))</f>
        <v>0</v>
      </c>
      <c r="AC2705" s="147">
        <f>IF(AND($I2705="Si",L2705=1),1,IF(AND($I2705="Fisico",L2705=1),1,IF(AND(L2705=1,$I2705="Electronico"),2,IF(L2705=1,VLOOKUP($C2705&amp;"|"&amp;$B2705&amp;"|"&amp;$D2705,Empresas!$C$6:$CC$92,$G2705+6+1,0),0))))</f>
        <v>0</v>
      </c>
      <c r="AD2705" s="147">
        <f>IF(AND($I2705="Si",M2705=1),1,IF(AND($I2705="Fisico",M2705=1),1,IF(AND(M2705=1,$I2705="Electronico"),2,IF(M2705=1,VLOOKUP($C2705&amp;"|"&amp;$B2705&amp;"|"&amp;$D2705,Empresas!$C$6:$CC$92,$G2705+6+1,0),0))))</f>
        <v>0</v>
      </c>
      <c r="AE2705" s="147">
        <f>IF(AND($I2705="Si",N2705=1),1,IF(AND($I2705="Fisico",N2705=1),1,IF(AND(N2705=1,$I2705="Electronico"),2,IF(N2705=1,VLOOKUP($C2705&amp;"|"&amp;$B2705&amp;"|"&amp;$D2705,Empresas!$C$6:$CC$92,$G2705+6+1,0),0))))</f>
        <v>0</v>
      </c>
      <c r="AF2705" s="147">
        <f>IF(AND($I2705="Si",O2705=1),1,IF(AND($I2705="Fisico",O2705=1),1,IF(AND(O2705=1,$I2705="Electronico"),2,IF(O2705=1,VLOOKUP($C2705&amp;"|"&amp;$B2705&amp;"|"&amp;$D2705,Empresas!$C$6:$CC$92,$G2705+6+1,0),0))))</f>
        <v>0</v>
      </c>
      <c r="AG2705" s="147">
        <f>IF(AND($I2705="Si",P2705=1),1,IF(AND($I2705="Fisico",P2705=1),1,IF(AND(P2705=1,$I2705="Electronico"),2,IF(P2705=1,VLOOKUP($C2705&amp;"|"&amp;$B2705&amp;"|"&amp;$D2705,Empresas!$C$6:$CC$92,$G2705+6+1,0),0))))</f>
        <v>0</v>
      </c>
      <c r="AH2705" s="147">
        <f>IF(AND($I2705="Si",Q2705=1),1,IF(AND($I2705="Fisico",Q2705=1),1,IF(AND(Q2705=1,$I2705="Electronico"),2,IF(Q2705=1,VLOOKUP($C2705&amp;"|"&amp;$B2705&amp;"|"&amp;$D2705,Empresas!$C$6:$CC$92,$G2705+6+1,0),0))))</f>
        <v>0</v>
      </c>
      <c r="AI2705" s="147">
        <f>IF(AND($I2705="Si",R2705=1),1,IF(AND($I2705="Fisico",R2705=1),1,IF(AND(R2705=1,$I2705="Electronico"),2,IF(R2705=1,VLOOKUP($C2705&amp;"|"&amp;$B2705&amp;"|"&amp;$D2705,Empresas!$C$6:$CC$92,$G2705+6+1,0),0))))</f>
        <v>0</v>
      </c>
      <c r="AJ2705" s="147">
        <f>IF(AND($I2705="Si",S2705=1),1,IF(AND($I2705="Fisico",S2705=1),1,IF(AND(S2705=1,$I2705="Electronico"),2,IF(S2705=1,VLOOKUP($C2705&amp;"|"&amp;$B2705&amp;"|"&amp;$D2705,Empresas!$C$6:$CC$92,$G2705+6+1,0),0))))</f>
        <v>0</v>
      </c>
      <c r="AK2705" s="147">
        <f>IF(AND($I2705="Si",T2705=1),1,IF(AND($I2705="Fisico",T2705=1),1,IF(AND(T2705=1,$I2705="Electronico"),2,IF(T2705=1,VLOOKUP($C2705&amp;"|"&amp;$B2705&amp;"|"&amp;$D2705,Empresas!$C$6:$CC$92,$G2705+6+1,0),0))))</f>
        <v>0</v>
      </c>
      <c r="AL2705" s="147">
        <f>IF(AND($I2705="Si",U2705=1),1,IF(AND($I2705="Fisico",U2705=1),1,IF(AND(U2705=1,$I2705="Electronico"),2,IF(U2705=1,VLOOKUP($C2705&amp;"|"&amp;$B2705&amp;"|"&amp;$D2705,Empresas!$C$6:$CC$92,$G2705+6+1,0),0))))</f>
        <v>0</v>
      </c>
      <c r="AM2705" s="149">
        <f t="shared" si="443"/>
        <v>0</v>
      </c>
      <c r="AN2705" s="149">
        <f t="shared" si="444"/>
        <v>0</v>
      </c>
      <c r="AO2705" s="152">
        <f t="shared" si="445"/>
        <v>0</v>
      </c>
    </row>
    <row r="2706" spans="1:41" x14ac:dyDescent="0.25">
      <c r="A2706" s="137" t="str">
        <f>VLOOKUP(D2706,Empresas!$D$7:$F$91,3,0)</f>
        <v>Yulisa</v>
      </c>
      <c r="B2706" s="138" t="str">
        <f>VLOOKUP(D2706,Empresas!$D$7:$G$91,4,0)</f>
        <v>Carmen D.</v>
      </c>
      <c r="C2706" s="138" t="s">
        <v>544</v>
      </c>
      <c r="D2706" s="138" t="s">
        <v>502</v>
      </c>
      <c r="E2706" s="138" t="str">
        <f>VLOOKUP(D2706,Empresas!$D$7:$E$92,2,0)</f>
        <v>WALTER JESUS HUAYNATES ILDEFONSO</v>
      </c>
      <c r="F2706" s="138" t="s">
        <v>166</v>
      </c>
      <c r="G2706" s="139">
        <f t="shared" si="446"/>
        <v>31</v>
      </c>
      <c r="H2706" s="139" t="str">
        <f>VLOOKUP(D2706,Empresas!$D$6:$L$92,7,0)</f>
        <v>Trimestral</v>
      </c>
      <c r="I2706" s="138" t="str">
        <f>VLOOKUP(VLOOKUP(D2706&amp;"|"&amp;B2706,Empresas!$I$7:$CB$92,G2706,0),Tablas!$A$3:$B$5,2,0)</f>
        <v>No aplica</v>
      </c>
      <c r="J2706" s="78"/>
      <c r="K2706" s="78"/>
      <c r="L2706" s="78"/>
      <c r="M2706" s="78"/>
      <c r="N2706" s="78"/>
      <c r="O2706" s="78"/>
      <c r="P2706" s="78"/>
      <c r="Q2706" s="78"/>
      <c r="R2706" s="78"/>
      <c r="S2706" s="78"/>
      <c r="T2706" s="78"/>
      <c r="U2706" s="78"/>
      <c r="V2706" s="78" t="str">
        <f>VLOOKUP(D2706,Empresas!$D$7:$CF$91,81,0)</f>
        <v>B</v>
      </c>
      <c r="W2706" s="78" t="str">
        <f>VLOOKUP(D2706,Empresas!$D$7:$M$91,10,0)</f>
        <v>P. Natural</v>
      </c>
      <c r="X2706" s="69" t="str">
        <f t="shared" si="441"/>
        <v>SI</v>
      </c>
      <c r="Y2706" s="153" t="str">
        <f t="shared" si="442"/>
        <v>No aplica</v>
      </c>
      <c r="Z2706" s="147">
        <f>IF(Y2706="No aplica",0,IF(I2706="no",0,IF(I2706="No aplica",0,IF(I2706="Si",1,IF(I2706="Fisico",1,IF(I2706="Electronico",2,VLOOKUP(C2706&amp;"|"&amp;B2706&amp;"|"&amp;D2706,Empresas!$C$6:$CC$92,G2706+6+1,0)))))))</f>
        <v>0</v>
      </c>
      <c r="AA2706" s="147">
        <f>IF(AND($I2706="Si",J2706=1),1,IF(AND($I2706="Fisico",J2706=1),1,IF(AND(J2706=1,$I2706="Electronico"),2,IF(J2706=1,VLOOKUP($C2706&amp;"|"&amp;$B2706&amp;"|"&amp;$D2706,Empresas!$C$6:$CC$92,$G2706+6+1,0),0))))</f>
        <v>0</v>
      </c>
      <c r="AB2706" s="147">
        <f>IF(AND($I2706="Si",K2706=1),1,IF(AND($I2706="Fisico",K2706=1),1,IF(AND(K2706=1,$I2706="Electronico"),2,IF(K2706=1,VLOOKUP($C2706&amp;"|"&amp;$B2706&amp;"|"&amp;$D2706,Empresas!$C$6:$CC$92,$G2706+6+1,0),0))))</f>
        <v>0</v>
      </c>
      <c r="AC2706" s="147">
        <f>IF(AND($I2706="Si",L2706=1),1,IF(AND($I2706="Fisico",L2706=1),1,IF(AND(L2706=1,$I2706="Electronico"),2,IF(L2706=1,VLOOKUP($C2706&amp;"|"&amp;$B2706&amp;"|"&amp;$D2706,Empresas!$C$6:$CC$92,$G2706+6+1,0),0))))</f>
        <v>0</v>
      </c>
      <c r="AD2706" s="147">
        <f>IF(AND($I2706="Si",M2706=1),1,IF(AND($I2706="Fisico",M2706=1),1,IF(AND(M2706=1,$I2706="Electronico"),2,IF(M2706=1,VLOOKUP($C2706&amp;"|"&amp;$B2706&amp;"|"&amp;$D2706,Empresas!$C$6:$CC$92,$G2706+6+1,0),0))))</f>
        <v>0</v>
      </c>
      <c r="AE2706" s="147">
        <f>IF(AND($I2706="Si",N2706=1),1,IF(AND($I2706="Fisico",N2706=1),1,IF(AND(N2706=1,$I2706="Electronico"),2,IF(N2706=1,VLOOKUP($C2706&amp;"|"&amp;$B2706&amp;"|"&amp;$D2706,Empresas!$C$6:$CC$92,$G2706+6+1,0),0))))</f>
        <v>0</v>
      </c>
      <c r="AF2706" s="147">
        <f>IF(AND($I2706="Si",O2706=1),1,IF(AND($I2706="Fisico",O2706=1),1,IF(AND(O2706=1,$I2706="Electronico"),2,IF(O2706=1,VLOOKUP($C2706&amp;"|"&amp;$B2706&amp;"|"&amp;$D2706,Empresas!$C$6:$CC$92,$G2706+6+1,0),0))))</f>
        <v>0</v>
      </c>
      <c r="AG2706" s="147">
        <f>IF(AND($I2706="Si",P2706=1),1,IF(AND($I2706="Fisico",P2706=1),1,IF(AND(P2706=1,$I2706="Electronico"),2,IF(P2706=1,VLOOKUP($C2706&amp;"|"&amp;$B2706&amp;"|"&amp;$D2706,Empresas!$C$6:$CC$92,$G2706+6+1,0),0))))</f>
        <v>0</v>
      </c>
      <c r="AH2706" s="147">
        <f>IF(AND($I2706="Si",Q2706=1),1,IF(AND($I2706="Fisico",Q2706=1),1,IF(AND(Q2706=1,$I2706="Electronico"),2,IF(Q2706=1,VLOOKUP($C2706&amp;"|"&amp;$B2706&amp;"|"&amp;$D2706,Empresas!$C$6:$CC$92,$G2706+6+1,0),0))))</f>
        <v>0</v>
      </c>
      <c r="AI2706" s="147">
        <f>IF(AND($I2706="Si",R2706=1),1,IF(AND($I2706="Fisico",R2706=1),1,IF(AND(R2706=1,$I2706="Electronico"),2,IF(R2706=1,VLOOKUP($C2706&amp;"|"&amp;$B2706&amp;"|"&amp;$D2706,Empresas!$C$6:$CC$92,$G2706+6+1,0),0))))</f>
        <v>0</v>
      </c>
      <c r="AJ2706" s="147">
        <f>IF(AND($I2706="Si",S2706=1),1,IF(AND($I2706="Fisico",S2706=1),1,IF(AND(S2706=1,$I2706="Electronico"),2,IF(S2706=1,VLOOKUP($C2706&amp;"|"&amp;$B2706&amp;"|"&amp;$D2706,Empresas!$C$6:$CC$92,$G2706+6+1,0),0))))</f>
        <v>0</v>
      </c>
      <c r="AK2706" s="147">
        <f>IF(AND($I2706="Si",T2706=1),1,IF(AND($I2706="Fisico",T2706=1),1,IF(AND(T2706=1,$I2706="Electronico"),2,IF(T2706=1,VLOOKUP($C2706&amp;"|"&amp;$B2706&amp;"|"&amp;$D2706,Empresas!$C$6:$CC$92,$G2706+6+1,0),0))))</f>
        <v>0</v>
      </c>
      <c r="AL2706" s="147">
        <f>IF(AND($I2706="Si",U2706=1),1,IF(AND($I2706="Fisico",U2706=1),1,IF(AND(U2706=1,$I2706="Electronico"),2,IF(U2706=1,VLOOKUP($C2706&amp;"|"&amp;$B2706&amp;"|"&amp;$D2706,Empresas!$C$6:$CC$92,$G2706+6+1,0),0))))</f>
        <v>0</v>
      </c>
      <c r="AM2706" s="149">
        <f t="shared" si="443"/>
        <v>0</v>
      </c>
      <c r="AN2706" s="149">
        <f t="shared" si="444"/>
        <v>0</v>
      </c>
      <c r="AO2706" s="152">
        <f t="shared" si="445"/>
        <v>0</v>
      </c>
    </row>
    <row r="2707" spans="1:41" x14ac:dyDescent="0.25">
      <c r="A2707" s="137" t="str">
        <f>VLOOKUP(D2707,Empresas!$D$7:$F$91,3,0)</f>
        <v>Yulisa</v>
      </c>
      <c r="B2707" s="138" t="str">
        <f>VLOOKUP(D2707,Empresas!$D$7:$G$91,4,0)</f>
        <v>Carmen D.</v>
      </c>
      <c r="C2707" s="138" t="s">
        <v>544</v>
      </c>
      <c r="D2707" s="138" t="s">
        <v>502</v>
      </c>
      <c r="E2707" s="138" t="str">
        <f>VLOOKUP(D2707,Empresas!$D$7:$E$92,2,0)</f>
        <v>WALTER JESUS HUAYNATES ILDEFONSO</v>
      </c>
      <c r="F2707" s="138" t="s">
        <v>167</v>
      </c>
      <c r="G2707" s="139">
        <f t="shared" si="446"/>
        <v>34</v>
      </c>
      <c r="H2707" s="139" t="str">
        <f>VLOOKUP(D2707,Empresas!$D$6:$L$92,7,0)</f>
        <v>Trimestral</v>
      </c>
      <c r="I2707" s="138" t="str">
        <f>VLOOKUP(VLOOKUP(D2707&amp;"|"&amp;B2707,Empresas!$I$7:$CB$92,G2707,0),Tablas!$A$3:$B$5,2,0)</f>
        <v>No aplica</v>
      </c>
      <c r="J2707" s="78"/>
      <c r="K2707" s="78"/>
      <c r="L2707" s="78"/>
      <c r="M2707" s="78"/>
      <c r="N2707" s="78"/>
      <c r="O2707" s="78"/>
      <c r="P2707" s="78"/>
      <c r="Q2707" s="78"/>
      <c r="R2707" s="78"/>
      <c r="S2707" s="78"/>
      <c r="T2707" s="78"/>
      <c r="U2707" s="78"/>
      <c r="V2707" s="78" t="str">
        <f>VLOOKUP(D2707,Empresas!$D$7:$CF$91,81,0)</f>
        <v>B</v>
      </c>
      <c r="W2707" s="78" t="str">
        <f>VLOOKUP(D2707,Empresas!$D$7:$M$91,10,0)</f>
        <v>P. Natural</v>
      </c>
      <c r="X2707" s="69" t="str">
        <f t="shared" si="441"/>
        <v>SI</v>
      </c>
      <c r="Y2707" s="153" t="str">
        <f t="shared" si="442"/>
        <v>No aplica</v>
      </c>
      <c r="Z2707" s="147">
        <f>IF(Y2707="No aplica",0,IF(I2707="no",0,IF(I2707="No aplica",0,IF(I2707="Si",1,IF(I2707="Fisico",1,IF(I2707="Electronico",2,VLOOKUP(C2707&amp;"|"&amp;B2707&amp;"|"&amp;D2707,Empresas!$C$6:$CC$92,G2707+6+1,0)))))))</f>
        <v>0</v>
      </c>
      <c r="AA2707" s="147">
        <f>IF(AND($I2707="Si",J2707=1),1,IF(AND($I2707="Fisico",J2707=1),1,IF(AND(J2707=1,$I2707="Electronico"),2,IF(J2707=1,VLOOKUP($C2707&amp;"|"&amp;$B2707&amp;"|"&amp;$D2707,Empresas!$C$6:$CC$92,$G2707+6+1,0),0))))</f>
        <v>0</v>
      </c>
      <c r="AB2707" s="147">
        <f>IF(AND($I2707="Si",K2707=1),1,IF(AND($I2707="Fisico",K2707=1),1,IF(AND(K2707=1,$I2707="Electronico"),2,IF(K2707=1,VLOOKUP($C2707&amp;"|"&amp;$B2707&amp;"|"&amp;$D2707,Empresas!$C$6:$CC$92,$G2707+6+1,0),0))))</f>
        <v>0</v>
      </c>
      <c r="AC2707" s="147">
        <f>IF(AND($I2707="Si",L2707=1),1,IF(AND($I2707="Fisico",L2707=1),1,IF(AND(L2707=1,$I2707="Electronico"),2,IF(L2707=1,VLOOKUP($C2707&amp;"|"&amp;$B2707&amp;"|"&amp;$D2707,Empresas!$C$6:$CC$92,$G2707+6+1,0),0))))</f>
        <v>0</v>
      </c>
      <c r="AD2707" s="147">
        <f>IF(AND($I2707="Si",M2707=1),1,IF(AND($I2707="Fisico",M2707=1),1,IF(AND(M2707=1,$I2707="Electronico"),2,IF(M2707=1,VLOOKUP($C2707&amp;"|"&amp;$B2707&amp;"|"&amp;$D2707,Empresas!$C$6:$CC$92,$G2707+6+1,0),0))))</f>
        <v>0</v>
      </c>
      <c r="AE2707" s="147">
        <f>IF(AND($I2707="Si",N2707=1),1,IF(AND($I2707="Fisico",N2707=1),1,IF(AND(N2707=1,$I2707="Electronico"),2,IF(N2707=1,VLOOKUP($C2707&amp;"|"&amp;$B2707&amp;"|"&amp;$D2707,Empresas!$C$6:$CC$92,$G2707+6+1,0),0))))</f>
        <v>0</v>
      </c>
      <c r="AF2707" s="147">
        <f>IF(AND($I2707="Si",O2707=1),1,IF(AND($I2707="Fisico",O2707=1),1,IF(AND(O2707=1,$I2707="Electronico"),2,IF(O2707=1,VLOOKUP($C2707&amp;"|"&amp;$B2707&amp;"|"&amp;$D2707,Empresas!$C$6:$CC$92,$G2707+6+1,0),0))))</f>
        <v>0</v>
      </c>
      <c r="AG2707" s="147">
        <f>IF(AND($I2707="Si",P2707=1),1,IF(AND($I2707="Fisico",P2707=1),1,IF(AND(P2707=1,$I2707="Electronico"),2,IF(P2707=1,VLOOKUP($C2707&amp;"|"&amp;$B2707&amp;"|"&amp;$D2707,Empresas!$C$6:$CC$92,$G2707+6+1,0),0))))</f>
        <v>0</v>
      </c>
      <c r="AH2707" s="147">
        <f>IF(AND($I2707="Si",Q2707=1),1,IF(AND($I2707="Fisico",Q2707=1),1,IF(AND(Q2707=1,$I2707="Electronico"),2,IF(Q2707=1,VLOOKUP($C2707&amp;"|"&amp;$B2707&amp;"|"&amp;$D2707,Empresas!$C$6:$CC$92,$G2707+6+1,0),0))))</f>
        <v>0</v>
      </c>
      <c r="AI2707" s="147">
        <f>IF(AND($I2707="Si",R2707=1),1,IF(AND($I2707="Fisico",R2707=1),1,IF(AND(R2707=1,$I2707="Electronico"),2,IF(R2707=1,VLOOKUP($C2707&amp;"|"&amp;$B2707&amp;"|"&amp;$D2707,Empresas!$C$6:$CC$92,$G2707+6+1,0),0))))</f>
        <v>0</v>
      </c>
      <c r="AJ2707" s="147">
        <f>IF(AND($I2707="Si",S2707=1),1,IF(AND($I2707="Fisico",S2707=1),1,IF(AND(S2707=1,$I2707="Electronico"),2,IF(S2707=1,VLOOKUP($C2707&amp;"|"&amp;$B2707&amp;"|"&amp;$D2707,Empresas!$C$6:$CC$92,$G2707+6+1,0),0))))</f>
        <v>0</v>
      </c>
      <c r="AK2707" s="147">
        <f>IF(AND($I2707="Si",T2707=1),1,IF(AND($I2707="Fisico",T2707=1),1,IF(AND(T2707=1,$I2707="Electronico"),2,IF(T2707=1,VLOOKUP($C2707&amp;"|"&amp;$B2707&amp;"|"&amp;$D2707,Empresas!$C$6:$CC$92,$G2707+6+1,0),0))))</f>
        <v>0</v>
      </c>
      <c r="AL2707" s="147">
        <f>IF(AND($I2707="Si",U2707=1),1,IF(AND($I2707="Fisico",U2707=1),1,IF(AND(U2707=1,$I2707="Electronico"),2,IF(U2707=1,VLOOKUP($C2707&amp;"|"&amp;$B2707&amp;"|"&amp;$D2707,Empresas!$C$6:$CC$92,$G2707+6+1,0),0))))</f>
        <v>0</v>
      </c>
      <c r="AM2707" s="149">
        <f t="shared" si="443"/>
        <v>0</v>
      </c>
      <c r="AN2707" s="149">
        <f t="shared" si="444"/>
        <v>0</v>
      </c>
      <c r="AO2707" s="152">
        <f t="shared" si="445"/>
        <v>0</v>
      </c>
    </row>
    <row r="2708" spans="1:41" x14ac:dyDescent="0.25">
      <c r="A2708" s="137" t="str">
        <f>VLOOKUP(D2708,Empresas!$D$7:$F$91,3,0)</f>
        <v>Yulisa</v>
      </c>
      <c r="B2708" s="138" t="str">
        <f>VLOOKUP(D2708,Empresas!$D$7:$G$91,4,0)</f>
        <v>Carmen D.</v>
      </c>
      <c r="C2708" s="138" t="s">
        <v>544</v>
      </c>
      <c r="D2708" s="138" t="s">
        <v>502</v>
      </c>
      <c r="E2708" s="138" t="str">
        <f>VLOOKUP(D2708,Empresas!$D$7:$E$92,2,0)</f>
        <v>WALTER JESUS HUAYNATES ILDEFONSO</v>
      </c>
      <c r="F2708" s="138" t="s">
        <v>168</v>
      </c>
      <c r="G2708" s="139">
        <f t="shared" si="446"/>
        <v>37</v>
      </c>
      <c r="H2708" s="139" t="str">
        <f>VLOOKUP(D2708,Empresas!$D$6:$L$92,7,0)</f>
        <v>Trimestral</v>
      </c>
      <c r="I2708" s="138" t="str">
        <f>VLOOKUP(VLOOKUP(D2708&amp;"|"&amp;B2708,Empresas!$I$7:$CB$92,G2708,0),Tablas!$A$3:$B$5,2,0)</f>
        <v>No aplica</v>
      </c>
      <c r="J2708" s="78"/>
      <c r="K2708" s="78"/>
      <c r="L2708" s="78"/>
      <c r="M2708" s="78"/>
      <c r="N2708" s="78"/>
      <c r="O2708" s="78"/>
      <c r="P2708" s="78"/>
      <c r="Q2708" s="78"/>
      <c r="R2708" s="78"/>
      <c r="S2708" s="78"/>
      <c r="T2708" s="78"/>
      <c r="U2708" s="78"/>
      <c r="V2708" s="78" t="str">
        <f>VLOOKUP(D2708,Empresas!$D$7:$CF$91,81,0)</f>
        <v>B</v>
      </c>
      <c r="W2708" s="78" t="str">
        <f>VLOOKUP(D2708,Empresas!$D$7:$M$91,10,0)</f>
        <v>P. Natural</v>
      </c>
      <c r="X2708" s="69" t="str">
        <f t="shared" si="441"/>
        <v>SI</v>
      </c>
      <c r="Y2708" s="153" t="str">
        <f t="shared" si="442"/>
        <v>No aplica</v>
      </c>
      <c r="Z2708" s="147">
        <f>IF(Y2708="No aplica",0,IF(I2708="no",0,IF(I2708="No aplica",0,IF(I2708="Si",1,IF(I2708="Fisico",1,IF(I2708="Electronico",2,VLOOKUP(C2708&amp;"|"&amp;B2708&amp;"|"&amp;D2708,Empresas!$C$6:$CC$92,G2708+6+1,0)))))))</f>
        <v>0</v>
      </c>
      <c r="AA2708" s="147">
        <f>IF(AND($I2708="Si",J2708=1),1,IF(AND($I2708="Fisico",J2708=1),1,IF(AND(J2708=1,$I2708="Electronico"),2,IF(J2708=1,VLOOKUP($C2708&amp;"|"&amp;$B2708&amp;"|"&amp;$D2708,Empresas!$C$6:$CC$92,$G2708+6+1,0),0))))</f>
        <v>0</v>
      </c>
      <c r="AB2708" s="147">
        <f>IF(AND($I2708="Si",K2708=1),1,IF(AND($I2708="Fisico",K2708=1),1,IF(AND(K2708=1,$I2708="Electronico"),2,IF(K2708=1,VLOOKUP($C2708&amp;"|"&amp;$B2708&amp;"|"&amp;$D2708,Empresas!$C$6:$CC$92,$G2708+6+1,0),0))))</f>
        <v>0</v>
      </c>
      <c r="AC2708" s="147">
        <f>IF(AND($I2708="Si",L2708=1),1,IF(AND($I2708="Fisico",L2708=1),1,IF(AND(L2708=1,$I2708="Electronico"),2,IF(L2708=1,VLOOKUP($C2708&amp;"|"&amp;$B2708&amp;"|"&amp;$D2708,Empresas!$C$6:$CC$92,$G2708+6+1,0),0))))</f>
        <v>0</v>
      </c>
      <c r="AD2708" s="147">
        <f>IF(AND($I2708="Si",M2708=1),1,IF(AND($I2708="Fisico",M2708=1),1,IF(AND(M2708=1,$I2708="Electronico"),2,IF(M2708=1,VLOOKUP($C2708&amp;"|"&amp;$B2708&amp;"|"&amp;$D2708,Empresas!$C$6:$CC$92,$G2708+6+1,0),0))))</f>
        <v>0</v>
      </c>
      <c r="AE2708" s="147">
        <f>IF(AND($I2708="Si",N2708=1),1,IF(AND($I2708="Fisico",N2708=1),1,IF(AND(N2708=1,$I2708="Electronico"),2,IF(N2708=1,VLOOKUP($C2708&amp;"|"&amp;$B2708&amp;"|"&amp;$D2708,Empresas!$C$6:$CC$92,$G2708+6+1,0),0))))</f>
        <v>0</v>
      </c>
      <c r="AF2708" s="147">
        <f>IF(AND($I2708="Si",O2708=1),1,IF(AND($I2708="Fisico",O2708=1),1,IF(AND(O2708=1,$I2708="Electronico"),2,IF(O2708=1,VLOOKUP($C2708&amp;"|"&amp;$B2708&amp;"|"&amp;$D2708,Empresas!$C$6:$CC$92,$G2708+6+1,0),0))))</f>
        <v>0</v>
      </c>
      <c r="AG2708" s="147">
        <f>IF(AND($I2708="Si",P2708=1),1,IF(AND($I2708="Fisico",P2708=1),1,IF(AND(P2708=1,$I2708="Electronico"),2,IF(P2708=1,VLOOKUP($C2708&amp;"|"&amp;$B2708&amp;"|"&amp;$D2708,Empresas!$C$6:$CC$92,$G2708+6+1,0),0))))</f>
        <v>0</v>
      </c>
      <c r="AH2708" s="147">
        <f>IF(AND($I2708="Si",Q2708=1),1,IF(AND($I2708="Fisico",Q2708=1),1,IF(AND(Q2708=1,$I2708="Electronico"),2,IF(Q2708=1,VLOOKUP($C2708&amp;"|"&amp;$B2708&amp;"|"&amp;$D2708,Empresas!$C$6:$CC$92,$G2708+6+1,0),0))))</f>
        <v>0</v>
      </c>
      <c r="AI2708" s="147">
        <f>IF(AND($I2708="Si",R2708=1),1,IF(AND($I2708="Fisico",R2708=1),1,IF(AND(R2708=1,$I2708="Electronico"),2,IF(R2708=1,VLOOKUP($C2708&amp;"|"&amp;$B2708&amp;"|"&amp;$D2708,Empresas!$C$6:$CC$92,$G2708+6+1,0),0))))</f>
        <v>0</v>
      </c>
      <c r="AJ2708" s="147">
        <f>IF(AND($I2708="Si",S2708=1),1,IF(AND($I2708="Fisico",S2708=1),1,IF(AND(S2708=1,$I2708="Electronico"),2,IF(S2708=1,VLOOKUP($C2708&amp;"|"&amp;$B2708&amp;"|"&amp;$D2708,Empresas!$C$6:$CC$92,$G2708+6+1,0),0))))</f>
        <v>0</v>
      </c>
      <c r="AK2708" s="147">
        <f>IF(AND($I2708="Si",T2708=1),1,IF(AND($I2708="Fisico",T2708=1),1,IF(AND(T2708=1,$I2708="Electronico"),2,IF(T2708=1,VLOOKUP($C2708&amp;"|"&amp;$B2708&amp;"|"&amp;$D2708,Empresas!$C$6:$CC$92,$G2708+6+1,0),0))))</f>
        <v>0</v>
      </c>
      <c r="AL2708" s="147">
        <f>IF(AND($I2708="Si",U2708=1),1,IF(AND($I2708="Fisico",U2708=1),1,IF(AND(U2708=1,$I2708="Electronico"),2,IF(U2708=1,VLOOKUP($C2708&amp;"|"&amp;$B2708&amp;"|"&amp;$D2708,Empresas!$C$6:$CC$92,$G2708+6+1,0),0))))</f>
        <v>0</v>
      </c>
      <c r="AM2708" s="149">
        <f t="shared" si="443"/>
        <v>0</v>
      </c>
      <c r="AN2708" s="149">
        <f t="shared" si="444"/>
        <v>0</v>
      </c>
      <c r="AO2708" s="152">
        <f t="shared" si="445"/>
        <v>0</v>
      </c>
    </row>
    <row r="2709" spans="1:41" x14ac:dyDescent="0.25">
      <c r="A2709" s="137" t="str">
        <f>VLOOKUP(D2709,Empresas!$D$7:$F$91,3,0)</f>
        <v>Yulisa</v>
      </c>
      <c r="B2709" s="138" t="str">
        <f>VLOOKUP(D2709,Empresas!$D$7:$G$91,4,0)</f>
        <v>Carmen D.</v>
      </c>
      <c r="C2709" s="138" t="s">
        <v>544</v>
      </c>
      <c r="D2709" s="138" t="s">
        <v>502</v>
      </c>
      <c r="E2709" s="138" t="str">
        <f>VLOOKUP(D2709,Empresas!$D$7:$E$92,2,0)</f>
        <v>WALTER JESUS HUAYNATES ILDEFONSO</v>
      </c>
      <c r="F2709" s="138" t="s">
        <v>169</v>
      </c>
      <c r="G2709" s="139">
        <f t="shared" si="446"/>
        <v>40</v>
      </c>
      <c r="H2709" s="139" t="str">
        <f>VLOOKUP(D2709,Empresas!$D$6:$L$92,7,0)</f>
        <v>Trimestral</v>
      </c>
      <c r="I2709" s="138" t="str">
        <f>VLOOKUP(VLOOKUP(D2709&amp;"|"&amp;B2709,Empresas!$I$7:$CB$92,G2709,0),Tablas!$A$3:$B$5,2,0)</f>
        <v>No aplica</v>
      </c>
      <c r="J2709" s="78"/>
      <c r="K2709" s="78"/>
      <c r="L2709" s="78"/>
      <c r="M2709" s="78"/>
      <c r="N2709" s="78"/>
      <c r="O2709" s="78"/>
      <c r="P2709" s="78"/>
      <c r="Q2709" s="78"/>
      <c r="R2709" s="78"/>
      <c r="S2709" s="78"/>
      <c r="T2709" s="78"/>
      <c r="U2709" s="78"/>
      <c r="V2709" s="78" t="str">
        <f>VLOOKUP(D2709,Empresas!$D$7:$CF$91,81,0)</f>
        <v>B</v>
      </c>
      <c r="W2709" s="78" t="str">
        <f>VLOOKUP(D2709,Empresas!$D$7:$M$91,10,0)</f>
        <v>P. Natural</v>
      </c>
      <c r="X2709" s="69" t="str">
        <f t="shared" si="441"/>
        <v>SI</v>
      </c>
      <c r="Y2709" s="153" t="str">
        <f t="shared" si="442"/>
        <v>No aplica</v>
      </c>
      <c r="Z2709" s="147">
        <f>IF(Y2709="No aplica",0,IF(I2709="no",0,IF(I2709="No aplica",0,IF(I2709="Si",1,IF(I2709="Fisico",1,IF(I2709="Electronico",2,VLOOKUP(C2709&amp;"|"&amp;B2709&amp;"|"&amp;D2709,Empresas!$C$6:$CC$92,G2709+6+1,0)))))))</f>
        <v>0</v>
      </c>
      <c r="AA2709" s="147">
        <f>IF(AND($I2709="Si",J2709=1),1,IF(AND($I2709="Fisico",J2709=1),1,IF(AND(J2709=1,$I2709="Electronico"),2,IF(J2709=1,VLOOKUP($C2709&amp;"|"&amp;$B2709&amp;"|"&amp;$D2709,Empresas!$C$6:$CC$92,$G2709+6+1,0),0))))</f>
        <v>0</v>
      </c>
      <c r="AB2709" s="147">
        <f>IF(AND($I2709="Si",K2709=1),1,IF(AND($I2709="Fisico",K2709=1),1,IF(AND(K2709=1,$I2709="Electronico"),2,IF(K2709=1,VLOOKUP($C2709&amp;"|"&amp;$B2709&amp;"|"&amp;$D2709,Empresas!$C$6:$CC$92,$G2709+6+1,0),0))))</f>
        <v>0</v>
      </c>
      <c r="AC2709" s="147">
        <f>IF(AND($I2709="Si",L2709=1),1,IF(AND($I2709="Fisico",L2709=1),1,IF(AND(L2709=1,$I2709="Electronico"),2,IF(L2709=1,VLOOKUP($C2709&amp;"|"&amp;$B2709&amp;"|"&amp;$D2709,Empresas!$C$6:$CC$92,$G2709+6+1,0),0))))</f>
        <v>0</v>
      </c>
      <c r="AD2709" s="147">
        <f>IF(AND($I2709="Si",M2709=1),1,IF(AND($I2709="Fisico",M2709=1),1,IF(AND(M2709=1,$I2709="Electronico"),2,IF(M2709=1,VLOOKUP($C2709&amp;"|"&amp;$B2709&amp;"|"&amp;$D2709,Empresas!$C$6:$CC$92,$G2709+6+1,0),0))))</f>
        <v>0</v>
      </c>
      <c r="AE2709" s="147">
        <f>IF(AND($I2709="Si",N2709=1),1,IF(AND($I2709="Fisico",N2709=1),1,IF(AND(N2709=1,$I2709="Electronico"),2,IF(N2709=1,VLOOKUP($C2709&amp;"|"&amp;$B2709&amp;"|"&amp;$D2709,Empresas!$C$6:$CC$92,$G2709+6+1,0),0))))</f>
        <v>0</v>
      </c>
      <c r="AF2709" s="147">
        <f>IF(AND($I2709="Si",O2709=1),1,IF(AND($I2709="Fisico",O2709=1),1,IF(AND(O2709=1,$I2709="Electronico"),2,IF(O2709=1,VLOOKUP($C2709&amp;"|"&amp;$B2709&amp;"|"&amp;$D2709,Empresas!$C$6:$CC$92,$G2709+6+1,0),0))))</f>
        <v>0</v>
      </c>
      <c r="AG2709" s="147">
        <f>IF(AND($I2709="Si",P2709=1),1,IF(AND($I2709="Fisico",P2709=1),1,IF(AND(P2709=1,$I2709="Electronico"),2,IF(P2709=1,VLOOKUP($C2709&amp;"|"&amp;$B2709&amp;"|"&amp;$D2709,Empresas!$C$6:$CC$92,$G2709+6+1,0),0))))</f>
        <v>0</v>
      </c>
      <c r="AH2709" s="147">
        <f>IF(AND($I2709="Si",Q2709=1),1,IF(AND($I2709="Fisico",Q2709=1),1,IF(AND(Q2709=1,$I2709="Electronico"),2,IF(Q2709=1,VLOOKUP($C2709&amp;"|"&amp;$B2709&amp;"|"&amp;$D2709,Empresas!$C$6:$CC$92,$G2709+6+1,0),0))))</f>
        <v>0</v>
      </c>
      <c r="AI2709" s="147">
        <f>IF(AND($I2709="Si",R2709=1),1,IF(AND($I2709="Fisico",R2709=1),1,IF(AND(R2709=1,$I2709="Electronico"),2,IF(R2709=1,VLOOKUP($C2709&amp;"|"&amp;$B2709&amp;"|"&amp;$D2709,Empresas!$C$6:$CC$92,$G2709+6+1,0),0))))</f>
        <v>0</v>
      </c>
      <c r="AJ2709" s="147">
        <f>IF(AND($I2709="Si",S2709=1),1,IF(AND($I2709="Fisico",S2709=1),1,IF(AND(S2709=1,$I2709="Electronico"),2,IF(S2709=1,VLOOKUP($C2709&amp;"|"&amp;$B2709&amp;"|"&amp;$D2709,Empresas!$C$6:$CC$92,$G2709+6+1,0),0))))</f>
        <v>0</v>
      </c>
      <c r="AK2709" s="147">
        <f>IF(AND($I2709="Si",T2709=1),1,IF(AND($I2709="Fisico",T2709=1),1,IF(AND(T2709=1,$I2709="Electronico"),2,IF(T2709=1,VLOOKUP($C2709&amp;"|"&amp;$B2709&amp;"|"&amp;$D2709,Empresas!$C$6:$CC$92,$G2709+6+1,0),0))))</f>
        <v>0</v>
      </c>
      <c r="AL2709" s="147">
        <f>IF(AND($I2709="Si",U2709=1),1,IF(AND($I2709="Fisico",U2709=1),1,IF(AND(U2709=1,$I2709="Electronico"),2,IF(U2709=1,VLOOKUP($C2709&amp;"|"&amp;$B2709&amp;"|"&amp;$D2709,Empresas!$C$6:$CC$92,$G2709+6+1,0),0))))</f>
        <v>0</v>
      </c>
      <c r="AM2709" s="149">
        <f t="shared" si="443"/>
        <v>0</v>
      </c>
      <c r="AN2709" s="149">
        <f t="shared" si="444"/>
        <v>0</v>
      </c>
      <c r="AO2709" s="152">
        <f t="shared" si="445"/>
        <v>0</v>
      </c>
    </row>
    <row r="2710" spans="1:41" x14ac:dyDescent="0.25">
      <c r="A2710" s="137" t="str">
        <f>VLOOKUP(D2710,Empresas!$D$7:$F$91,3,0)</f>
        <v>Yulisa</v>
      </c>
      <c r="B2710" s="138" t="str">
        <f>VLOOKUP(D2710,Empresas!$D$7:$G$91,4,0)</f>
        <v>Carmen D.</v>
      </c>
      <c r="C2710" s="138" t="s">
        <v>544</v>
      </c>
      <c r="D2710" s="138" t="s">
        <v>502</v>
      </c>
      <c r="E2710" s="138" t="str">
        <f>VLOOKUP(D2710,Empresas!$D$7:$E$92,2,0)</f>
        <v>WALTER JESUS HUAYNATES ILDEFONSO</v>
      </c>
      <c r="F2710" s="138" t="s">
        <v>170</v>
      </c>
      <c r="G2710" s="139">
        <f t="shared" si="446"/>
        <v>43</v>
      </c>
      <c r="H2710" s="139" t="str">
        <f>VLOOKUP(D2710,Empresas!$D$6:$L$92,7,0)</f>
        <v>Trimestral</v>
      </c>
      <c r="I2710" s="138" t="str">
        <f>VLOOKUP(VLOOKUP(D2710&amp;"|"&amp;B2710,Empresas!$I$7:$CB$92,G2710,0),Tablas!$A$3:$B$5,2,0)</f>
        <v>No aplica</v>
      </c>
      <c r="J2710" s="78"/>
      <c r="K2710" s="78"/>
      <c r="L2710" s="78"/>
      <c r="M2710" s="78"/>
      <c r="N2710" s="78"/>
      <c r="O2710" s="78"/>
      <c r="P2710" s="78"/>
      <c r="Q2710" s="78"/>
      <c r="R2710" s="78"/>
      <c r="S2710" s="78"/>
      <c r="T2710" s="78"/>
      <c r="U2710" s="78"/>
      <c r="V2710" s="78" t="str">
        <f>VLOOKUP(D2710,Empresas!$D$7:$CF$91,81,0)</f>
        <v>B</v>
      </c>
      <c r="W2710" s="78" t="str">
        <f>VLOOKUP(D2710,Empresas!$D$7:$M$91,10,0)</f>
        <v>P. Natural</v>
      </c>
      <c r="X2710" s="69" t="str">
        <f t="shared" si="441"/>
        <v>SI</v>
      </c>
      <c r="Y2710" s="153" t="str">
        <f t="shared" si="442"/>
        <v>No aplica</v>
      </c>
      <c r="Z2710" s="147">
        <f>IF(Y2710="No aplica",0,IF(I2710="no",0,IF(I2710="No aplica",0,IF(I2710="Si",1,IF(I2710="Fisico",1,IF(I2710="Electronico",2,VLOOKUP(C2710&amp;"|"&amp;B2710&amp;"|"&amp;D2710,Empresas!$C$6:$CC$92,G2710+6+1,0)))))))</f>
        <v>0</v>
      </c>
      <c r="AA2710" s="147">
        <f>IF(AND($I2710="Si",J2710=1),1,IF(AND($I2710="Fisico",J2710=1),1,IF(AND(J2710=1,$I2710="Electronico"),2,IF(J2710=1,VLOOKUP($C2710&amp;"|"&amp;$B2710&amp;"|"&amp;$D2710,Empresas!$C$6:$CC$92,$G2710+6+1,0),0))))</f>
        <v>0</v>
      </c>
      <c r="AB2710" s="147">
        <f>IF(AND($I2710="Si",K2710=1),1,IF(AND($I2710="Fisico",K2710=1),1,IF(AND(K2710=1,$I2710="Electronico"),2,IF(K2710=1,VLOOKUP($C2710&amp;"|"&amp;$B2710&amp;"|"&amp;$D2710,Empresas!$C$6:$CC$92,$G2710+6+1,0),0))))</f>
        <v>0</v>
      </c>
      <c r="AC2710" s="147">
        <f>IF(AND($I2710="Si",L2710=1),1,IF(AND($I2710="Fisico",L2710=1),1,IF(AND(L2710=1,$I2710="Electronico"),2,IF(L2710=1,VLOOKUP($C2710&amp;"|"&amp;$B2710&amp;"|"&amp;$D2710,Empresas!$C$6:$CC$92,$G2710+6+1,0),0))))</f>
        <v>0</v>
      </c>
      <c r="AD2710" s="147">
        <f>IF(AND($I2710="Si",M2710=1),1,IF(AND($I2710="Fisico",M2710=1),1,IF(AND(M2710=1,$I2710="Electronico"),2,IF(M2710=1,VLOOKUP($C2710&amp;"|"&amp;$B2710&amp;"|"&amp;$D2710,Empresas!$C$6:$CC$92,$G2710+6+1,0),0))))</f>
        <v>0</v>
      </c>
      <c r="AE2710" s="147">
        <f>IF(AND($I2710="Si",N2710=1),1,IF(AND($I2710="Fisico",N2710=1),1,IF(AND(N2710=1,$I2710="Electronico"),2,IF(N2710=1,VLOOKUP($C2710&amp;"|"&amp;$B2710&amp;"|"&amp;$D2710,Empresas!$C$6:$CC$92,$G2710+6+1,0),0))))</f>
        <v>0</v>
      </c>
      <c r="AF2710" s="147">
        <f>IF(AND($I2710="Si",O2710=1),1,IF(AND($I2710="Fisico",O2710=1),1,IF(AND(O2710=1,$I2710="Electronico"),2,IF(O2710=1,VLOOKUP($C2710&amp;"|"&amp;$B2710&amp;"|"&amp;$D2710,Empresas!$C$6:$CC$92,$G2710+6+1,0),0))))</f>
        <v>0</v>
      </c>
      <c r="AG2710" s="147">
        <f>IF(AND($I2710="Si",P2710=1),1,IF(AND($I2710="Fisico",P2710=1),1,IF(AND(P2710=1,$I2710="Electronico"),2,IF(P2710=1,VLOOKUP($C2710&amp;"|"&amp;$B2710&amp;"|"&amp;$D2710,Empresas!$C$6:$CC$92,$G2710+6+1,0),0))))</f>
        <v>0</v>
      </c>
      <c r="AH2710" s="147">
        <f>IF(AND($I2710="Si",Q2710=1),1,IF(AND($I2710="Fisico",Q2710=1),1,IF(AND(Q2710=1,$I2710="Electronico"),2,IF(Q2710=1,VLOOKUP($C2710&amp;"|"&amp;$B2710&amp;"|"&amp;$D2710,Empresas!$C$6:$CC$92,$G2710+6+1,0),0))))</f>
        <v>0</v>
      </c>
      <c r="AI2710" s="147">
        <f>IF(AND($I2710="Si",R2710=1),1,IF(AND($I2710="Fisico",R2710=1),1,IF(AND(R2710=1,$I2710="Electronico"),2,IF(R2710=1,VLOOKUP($C2710&amp;"|"&amp;$B2710&amp;"|"&amp;$D2710,Empresas!$C$6:$CC$92,$G2710+6+1,0),0))))</f>
        <v>0</v>
      </c>
      <c r="AJ2710" s="147">
        <f>IF(AND($I2710="Si",S2710=1),1,IF(AND($I2710="Fisico",S2710=1),1,IF(AND(S2710=1,$I2710="Electronico"),2,IF(S2710=1,VLOOKUP($C2710&amp;"|"&amp;$B2710&amp;"|"&amp;$D2710,Empresas!$C$6:$CC$92,$G2710+6+1,0),0))))</f>
        <v>0</v>
      </c>
      <c r="AK2710" s="147">
        <f>IF(AND($I2710="Si",T2710=1),1,IF(AND($I2710="Fisico",T2710=1),1,IF(AND(T2710=1,$I2710="Electronico"),2,IF(T2710=1,VLOOKUP($C2710&amp;"|"&amp;$B2710&amp;"|"&amp;$D2710,Empresas!$C$6:$CC$92,$G2710+6+1,0),0))))</f>
        <v>0</v>
      </c>
      <c r="AL2710" s="147">
        <f>IF(AND($I2710="Si",U2710=1),1,IF(AND($I2710="Fisico",U2710=1),1,IF(AND(U2710=1,$I2710="Electronico"),2,IF(U2710=1,VLOOKUP($C2710&amp;"|"&amp;$B2710&amp;"|"&amp;$D2710,Empresas!$C$6:$CC$92,$G2710+6+1,0),0))))</f>
        <v>0</v>
      </c>
      <c r="AM2710" s="149">
        <f t="shared" si="443"/>
        <v>0</v>
      </c>
      <c r="AN2710" s="149">
        <f t="shared" si="444"/>
        <v>0</v>
      </c>
      <c r="AO2710" s="152">
        <f t="shared" si="445"/>
        <v>0</v>
      </c>
    </row>
    <row r="2711" spans="1:41" x14ac:dyDescent="0.25">
      <c r="A2711" s="137" t="str">
        <f>VLOOKUP(D2711,Empresas!$D$7:$F$91,3,0)</f>
        <v>Yulisa</v>
      </c>
      <c r="B2711" s="138" t="str">
        <f>VLOOKUP(D2711,Empresas!$D$7:$G$91,4,0)</f>
        <v>Carmen D.</v>
      </c>
      <c r="C2711" s="138" t="s">
        <v>544</v>
      </c>
      <c r="D2711" s="138" t="s">
        <v>502</v>
      </c>
      <c r="E2711" s="138" t="str">
        <f>VLOOKUP(D2711,Empresas!$D$7:$E$92,2,0)</f>
        <v>WALTER JESUS HUAYNATES ILDEFONSO</v>
      </c>
      <c r="F2711" s="138" t="s">
        <v>171</v>
      </c>
      <c r="G2711" s="139">
        <f t="shared" si="446"/>
        <v>46</v>
      </c>
      <c r="H2711" s="139" t="str">
        <f>VLOOKUP(D2711,Empresas!$D$6:$L$92,7,0)</f>
        <v>Trimestral</v>
      </c>
      <c r="I2711" s="138" t="str">
        <f>VLOOKUP(VLOOKUP(D2711&amp;"|"&amp;B2711,Empresas!$I$7:$CB$92,G2711,0),Tablas!$A$3:$B$5,2,0)</f>
        <v>No aplica</v>
      </c>
      <c r="J2711" s="78"/>
      <c r="K2711" s="78"/>
      <c r="L2711" s="78"/>
      <c r="M2711" s="78"/>
      <c r="N2711" s="78"/>
      <c r="O2711" s="78"/>
      <c r="P2711" s="78"/>
      <c r="Q2711" s="78"/>
      <c r="R2711" s="78"/>
      <c r="S2711" s="78"/>
      <c r="T2711" s="78"/>
      <c r="U2711" s="78"/>
      <c r="V2711" s="78" t="str">
        <f>VLOOKUP(D2711,Empresas!$D$7:$CF$91,81,0)</f>
        <v>B</v>
      </c>
      <c r="W2711" s="78" t="str">
        <f>VLOOKUP(D2711,Empresas!$D$7:$M$91,10,0)</f>
        <v>P. Natural</v>
      </c>
      <c r="X2711" s="69" t="str">
        <f t="shared" si="441"/>
        <v>SI</v>
      </c>
      <c r="Y2711" s="153" t="str">
        <f t="shared" si="442"/>
        <v>No aplica</v>
      </c>
      <c r="Z2711" s="147">
        <f>IF(Y2711="No aplica",0,IF(I2711="no",0,IF(I2711="No aplica",0,IF(I2711="Si",1,IF(I2711="Fisico",1,IF(I2711="Electronico",2,VLOOKUP(C2711&amp;"|"&amp;B2711&amp;"|"&amp;D2711,Empresas!$C$6:$CC$92,G2711+6+1,0)))))))</f>
        <v>0</v>
      </c>
      <c r="AA2711" s="147">
        <f>IF(AND($I2711="Si",J2711=1),1,IF(AND($I2711="Fisico",J2711=1),1,IF(AND(J2711=1,$I2711="Electronico"),2,IF(J2711=1,VLOOKUP($C2711&amp;"|"&amp;$B2711&amp;"|"&amp;$D2711,Empresas!$C$6:$CC$92,$G2711+6+1,0),0))))</f>
        <v>0</v>
      </c>
      <c r="AB2711" s="147">
        <f>IF(AND($I2711="Si",K2711=1),1,IF(AND($I2711="Fisico",K2711=1),1,IF(AND(K2711=1,$I2711="Electronico"),2,IF(K2711=1,VLOOKUP($C2711&amp;"|"&amp;$B2711&amp;"|"&amp;$D2711,Empresas!$C$6:$CC$92,$G2711+6+1,0),0))))</f>
        <v>0</v>
      </c>
      <c r="AC2711" s="147">
        <f>IF(AND($I2711="Si",L2711=1),1,IF(AND($I2711="Fisico",L2711=1),1,IF(AND(L2711=1,$I2711="Electronico"),2,IF(L2711=1,VLOOKUP($C2711&amp;"|"&amp;$B2711&amp;"|"&amp;$D2711,Empresas!$C$6:$CC$92,$G2711+6+1,0),0))))</f>
        <v>0</v>
      </c>
      <c r="AD2711" s="147">
        <f>IF(AND($I2711="Si",M2711=1),1,IF(AND($I2711="Fisico",M2711=1),1,IF(AND(M2711=1,$I2711="Electronico"),2,IF(M2711=1,VLOOKUP($C2711&amp;"|"&amp;$B2711&amp;"|"&amp;$D2711,Empresas!$C$6:$CC$92,$G2711+6+1,0),0))))</f>
        <v>0</v>
      </c>
      <c r="AE2711" s="147">
        <f>IF(AND($I2711="Si",N2711=1),1,IF(AND($I2711="Fisico",N2711=1),1,IF(AND(N2711=1,$I2711="Electronico"),2,IF(N2711=1,VLOOKUP($C2711&amp;"|"&amp;$B2711&amp;"|"&amp;$D2711,Empresas!$C$6:$CC$92,$G2711+6+1,0),0))))</f>
        <v>0</v>
      </c>
      <c r="AF2711" s="147">
        <f>IF(AND($I2711="Si",O2711=1),1,IF(AND($I2711="Fisico",O2711=1),1,IF(AND(O2711=1,$I2711="Electronico"),2,IF(O2711=1,VLOOKUP($C2711&amp;"|"&amp;$B2711&amp;"|"&amp;$D2711,Empresas!$C$6:$CC$92,$G2711+6+1,0),0))))</f>
        <v>0</v>
      </c>
      <c r="AG2711" s="147">
        <f>IF(AND($I2711="Si",P2711=1),1,IF(AND($I2711="Fisico",P2711=1),1,IF(AND(P2711=1,$I2711="Electronico"),2,IF(P2711=1,VLOOKUP($C2711&amp;"|"&amp;$B2711&amp;"|"&amp;$D2711,Empresas!$C$6:$CC$92,$G2711+6+1,0),0))))</f>
        <v>0</v>
      </c>
      <c r="AH2711" s="147">
        <f>IF(AND($I2711="Si",Q2711=1),1,IF(AND($I2711="Fisico",Q2711=1),1,IF(AND(Q2711=1,$I2711="Electronico"),2,IF(Q2711=1,VLOOKUP($C2711&amp;"|"&amp;$B2711&amp;"|"&amp;$D2711,Empresas!$C$6:$CC$92,$G2711+6+1,0),0))))</f>
        <v>0</v>
      </c>
      <c r="AI2711" s="147">
        <f>IF(AND($I2711="Si",R2711=1),1,IF(AND($I2711="Fisico",R2711=1),1,IF(AND(R2711=1,$I2711="Electronico"),2,IF(R2711=1,VLOOKUP($C2711&amp;"|"&amp;$B2711&amp;"|"&amp;$D2711,Empresas!$C$6:$CC$92,$G2711+6+1,0),0))))</f>
        <v>0</v>
      </c>
      <c r="AJ2711" s="147">
        <f>IF(AND($I2711="Si",S2711=1),1,IF(AND($I2711="Fisico",S2711=1),1,IF(AND(S2711=1,$I2711="Electronico"),2,IF(S2711=1,VLOOKUP($C2711&amp;"|"&amp;$B2711&amp;"|"&amp;$D2711,Empresas!$C$6:$CC$92,$G2711+6+1,0),0))))</f>
        <v>0</v>
      </c>
      <c r="AK2711" s="147">
        <f>IF(AND($I2711="Si",T2711=1),1,IF(AND($I2711="Fisico",T2711=1),1,IF(AND(T2711=1,$I2711="Electronico"),2,IF(T2711=1,VLOOKUP($C2711&amp;"|"&amp;$B2711&amp;"|"&amp;$D2711,Empresas!$C$6:$CC$92,$G2711+6+1,0),0))))</f>
        <v>0</v>
      </c>
      <c r="AL2711" s="147">
        <f>IF(AND($I2711="Si",U2711=1),1,IF(AND($I2711="Fisico",U2711=1),1,IF(AND(U2711=1,$I2711="Electronico"),2,IF(U2711=1,VLOOKUP($C2711&amp;"|"&amp;$B2711&amp;"|"&amp;$D2711,Empresas!$C$6:$CC$92,$G2711+6+1,0),0))))</f>
        <v>0</v>
      </c>
      <c r="AM2711" s="149">
        <f t="shared" si="443"/>
        <v>0</v>
      </c>
      <c r="AN2711" s="149">
        <f t="shared" si="444"/>
        <v>0</v>
      </c>
      <c r="AO2711" s="152">
        <f t="shared" si="445"/>
        <v>0</v>
      </c>
    </row>
    <row r="2712" spans="1:41" x14ac:dyDescent="0.25">
      <c r="A2712" s="140" t="str">
        <f>VLOOKUP(D2712,Empresas!$D$7:$F$91,3,0)</f>
        <v>Yulisa</v>
      </c>
      <c r="B2712" s="141" t="str">
        <f>VLOOKUP(D2712,Empresas!$D$7:$G$91,4,0)</f>
        <v>Carmen D.</v>
      </c>
      <c r="C2712" s="141" t="s">
        <v>544</v>
      </c>
      <c r="D2712" s="141" t="s">
        <v>502</v>
      </c>
      <c r="E2712" s="141" t="str">
        <f>VLOOKUP(D2712,Empresas!$D$7:$E$92,2,0)</f>
        <v>WALTER JESUS HUAYNATES ILDEFONSO</v>
      </c>
      <c r="F2712" s="141" t="s">
        <v>172</v>
      </c>
      <c r="G2712" s="142">
        <f>+Empresas!$BF$2</f>
        <v>50</v>
      </c>
      <c r="H2712" s="142" t="str">
        <f>VLOOKUP(D2712,Empresas!$D$6:$L$92,7,0)</f>
        <v>Trimestral</v>
      </c>
      <c r="I2712" s="141" t="str">
        <f>VLOOKUP(VLOOKUP(D2712&amp;"|"&amp;B2712,Empresas!$I$7:$CB$92,G2712,0),Tablas!$A$8:$B$10,2,0)</f>
        <v>No aplica</v>
      </c>
      <c r="J2712" s="78"/>
      <c r="K2712" s="78"/>
      <c r="L2712" s="78"/>
      <c r="M2712" s="78"/>
      <c r="N2712" s="78"/>
      <c r="O2712" s="78"/>
      <c r="P2712" s="78"/>
      <c r="Q2712" s="78"/>
      <c r="R2712" s="78"/>
      <c r="S2712" s="78"/>
      <c r="T2712" s="78"/>
      <c r="U2712" s="78"/>
      <c r="V2712" s="78" t="str">
        <f>VLOOKUP(D2712,Empresas!$D$7:$CF$91,81,0)</f>
        <v>B</v>
      </c>
      <c r="W2712" s="78" t="str">
        <f>VLOOKUP(D2712,Empresas!$D$7:$M$91,10,0)</f>
        <v>P. Natural</v>
      </c>
      <c r="X2712" s="69" t="str">
        <f t="shared" si="441"/>
        <v>SI</v>
      </c>
      <c r="Y2712" s="153" t="str">
        <f t="shared" si="442"/>
        <v>No aplica</v>
      </c>
      <c r="Z2712" s="147">
        <f>IF(Y2712="No aplica",0,IF(I2712="no",0,IF(I2712="No aplica",0,IF(I2712="Si",1,IF(I2712="Fisico",1,IF(I2712="Electronico",2,VLOOKUP(C2712&amp;"|"&amp;B2712&amp;"|"&amp;D2712,Empresas!$C$6:$CC$92,G2712+6+1,0)))))))</f>
        <v>0</v>
      </c>
      <c r="AA2712" s="147">
        <f>IF(AND($I2712="Si",J2712=1),1,IF(AND($I2712="Fisico",J2712=1),1,IF(AND(J2712=1,$I2712="Electronico"),2,IF(J2712=1,VLOOKUP($C2712&amp;"|"&amp;$B2712&amp;"|"&amp;$D2712,Empresas!$C$6:$CC$92,$G2712+6+1,0),0))))</f>
        <v>0</v>
      </c>
      <c r="AB2712" s="147">
        <f>IF(AND($I2712="Si",K2712=1),1,IF(AND($I2712="Fisico",K2712=1),1,IF(AND(K2712=1,$I2712="Electronico"),2,IF(K2712=1,VLOOKUP($C2712&amp;"|"&amp;$B2712&amp;"|"&amp;$D2712,Empresas!$C$6:$CC$92,$G2712+6+1,0),0))))</f>
        <v>0</v>
      </c>
      <c r="AC2712" s="147">
        <f>IF(AND($I2712="Si",L2712=1),1,IF(AND($I2712="Fisico",L2712=1),1,IF(AND(L2712=1,$I2712="Electronico"),2,IF(L2712=1,VLOOKUP($C2712&amp;"|"&amp;$B2712&amp;"|"&amp;$D2712,Empresas!$C$6:$CC$92,$G2712+6+1,0),0))))</f>
        <v>0</v>
      </c>
      <c r="AD2712" s="147">
        <f>IF(AND($I2712="Si",M2712=1),1,IF(AND($I2712="Fisico",M2712=1),1,IF(AND(M2712=1,$I2712="Electronico"),2,IF(M2712=1,VLOOKUP($C2712&amp;"|"&amp;$B2712&amp;"|"&amp;$D2712,Empresas!$C$6:$CC$92,$G2712+6+1,0),0))))</f>
        <v>0</v>
      </c>
      <c r="AE2712" s="147">
        <f>IF(AND($I2712="Si",N2712=1),1,IF(AND($I2712="Fisico",N2712=1),1,IF(AND(N2712=1,$I2712="Electronico"),2,IF(N2712=1,VLOOKUP($C2712&amp;"|"&amp;$B2712&amp;"|"&amp;$D2712,Empresas!$C$6:$CC$92,$G2712+6+1,0),0))))</f>
        <v>0</v>
      </c>
      <c r="AF2712" s="147">
        <f>IF(AND($I2712="Si",O2712=1),1,IF(AND($I2712="Fisico",O2712=1),1,IF(AND(O2712=1,$I2712="Electronico"),2,IF(O2712=1,VLOOKUP($C2712&amp;"|"&amp;$B2712&amp;"|"&amp;$D2712,Empresas!$C$6:$CC$92,$G2712+6+1,0),0))))</f>
        <v>0</v>
      </c>
      <c r="AG2712" s="147">
        <f>IF(AND($I2712="Si",P2712=1),1,IF(AND($I2712="Fisico",P2712=1),1,IF(AND(P2712=1,$I2712="Electronico"),2,IF(P2712=1,VLOOKUP($C2712&amp;"|"&amp;$B2712&amp;"|"&amp;$D2712,Empresas!$C$6:$CC$92,$G2712+6+1,0),0))))</f>
        <v>0</v>
      </c>
      <c r="AH2712" s="147">
        <f>IF(AND($I2712="Si",Q2712=1),1,IF(AND($I2712="Fisico",Q2712=1),1,IF(AND(Q2712=1,$I2712="Electronico"),2,IF(Q2712=1,VLOOKUP($C2712&amp;"|"&amp;$B2712&amp;"|"&amp;$D2712,Empresas!$C$6:$CC$92,$G2712+6+1,0),0))))</f>
        <v>0</v>
      </c>
      <c r="AI2712" s="147">
        <f>IF(AND($I2712="Si",R2712=1),1,IF(AND($I2712="Fisico",R2712=1),1,IF(AND(R2712=1,$I2712="Electronico"),2,IF(R2712=1,VLOOKUP($C2712&amp;"|"&amp;$B2712&amp;"|"&amp;$D2712,Empresas!$C$6:$CC$92,$G2712+6+1,0),0))))</f>
        <v>0</v>
      </c>
      <c r="AJ2712" s="147">
        <f>IF(AND($I2712="Si",S2712=1),1,IF(AND($I2712="Fisico",S2712=1),1,IF(AND(S2712=1,$I2712="Electronico"),2,IF(S2712=1,VLOOKUP($C2712&amp;"|"&amp;$B2712&amp;"|"&amp;$D2712,Empresas!$C$6:$CC$92,$G2712+6+1,0),0))))</f>
        <v>0</v>
      </c>
      <c r="AK2712" s="147">
        <f>IF(AND($I2712="Si",T2712=1),1,IF(AND($I2712="Fisico",T2712=1),1,IF(AND(T2712=1,$I2712="Electronico"),2,IF(T2712=1,VLOOKUP($C2712&amp;"|"&amp;$B2712&amp;"|"&amp;$D2712,Empresas!$C$6:$CC$92,$G2712+6+1,0),0))))</f>
        <v>0</v>
      </c>
      <c r="AL2712" s="147">
        <f>IF(AND($I2712="Si",U2712=1),1,IF(AND($I2712="Fisico",U2712=1),1,IF(AND(U2712=1,$I2712="Electronico"),2,IF(U2712=1,VLOOKUP($C2712&amp;"|"&amp;$B2712&amp;"|"&amp;$D2712,Empresas!$C$6:$CC$92,$G2712+6+1,0),0))))</f>
        <v>0</v>
      </c>
      <c r="AM2712" s="149">
        <f t="shared" si="443"/>
        <v>0</v>
      </c>
      <c r="AN2712" s="149">
        <f t="shared" si="444"/>
        <v>0</v>
      </c>
      <c r="AO2712" s="152">
        <f t="shared" si="445"/>
        <v>0</v>
      </c>
    </row>
    <row r="2713" spans="1:41" x14ac:dyDescent="0.25">
      <c r="A2713" s="140" t="str">
        <f>VLOOKUP(D2713,Empresas!$D$7:$F$91,3,0)</f>
        <v>Yulisa</v>
      </c>
      <c r="B2713" s="141" t="str">
        <f>VLOOKUP(D2713,Empresas!$D$7:$G$91,4,0)</f>
        <v>Carmen D.</v>
      </c>
      <c r="C2713" s="141" t="s">
        <v>544</v>
      </c>
      <c r="D2713" s="141" t="s">
        <v>502</v>
      </c>
      <c r="E2713" s="141" t="str">
        <f>VLOOKUP(D2713,Empresas!$D$7:$E$92,2,0)</f>
        <v>WALTER JESUS HUAYNATES ILDEFONSO</v>
      </c>
      <c r="F2713" s="141" t="s">
        <v>173</v>
      </c>
      <c r="G2713" s="142">
        <f>+G2712+1</f>
        <v>51</v>
      </c>
      <c r="H2713" s="142" t="str">
        <f>VLOOKUP(D2713,Empresas!$D$6:$L$92,7,0)</f>
        <v>Trimestral</v>
      </c>
      <c r="I2713" s="141" t="str">
        <f>VLOOKUP(VLOOKUP(D2713&amp;"|"&amp;B2713,Empresas!$I$7:$CB$92,G2713,0),Tablas!$A$8:$B$10,2,0)</f>
        <v>No aplica</v>
      </c>
      <c r="J2713" s="78"/>
      <c r="K2713" s="78"/>
      <c r="L2713" s="78"/>
      <c r="M2713" s="78"/>
      <c r="N2713" s="78"/>
      <c r="O2713" s="78"/>
      <c r="P2713" s="78"/>
      <c r="Q2713" s="78"/>
      <c r="R2713" s="78"/>
      <c r="S2713" s="78"/>
      <c r="T2713" s="78"/>
      <c r="U2713" s="78"/>
      <c r="V2713" s="78" t="str">
        <f>VLOOKUP(D2713,Empresas!$D$7:$CF$91,81,0)</f>
        <v>B</v>
      </c>
      <c r="W2713" s="78" t="str">
        <f>VLOOKUP(D2713,Empresas!$D$7:$M$91,10,0)</f>
        <v>P. Natural</v>
      </c>
      <c r="X2713" s="69" t="str">
        <f t="shared" si="441"/>
        <v>SI</v>
      </c>
      <c r="Y2713" s="153" t="str">
        <f t="shared" si="442"/>
        <v>No aplica</v>
      </c>
      <c r="Z2713" s="147">
        <f>IF(Y2713="No aplica",0,IF(I2713="no",0,IF(I2713="No aplica",0,IF(I2713="Si",1,IF(I2713="Fisico",1,IF(I2713="Electronico",2,VLOOKUP(C2713&amp;"|"&amp;B2713&amp;"|"&amp;D2713,Empresas!$C$6:$CC$92,G2713+6+1,0)))))))</f>
        <v>0</v>
      </c>
      <c r="AA2713" s="147">
        <f>IF(AND($I2713="Si",J2713=1),1,IF(AND($I2713="Fisico",J2713=1),1,IF(AND(J2713=1,$I2713="Electronico"),2,IF(J2713=1,VLOOKUP($C2713&amp;"|"&amp;$B2713&amp;"|"&amp;$D2713,Empresas!$C$6:$CC$92,$G2713+6+1,0),0))))</f>
        <v>0</v>
      </c>
      <c r="AB2713" s="147">
        <f>IF(AND($I2713="Si",K2713=1),1,IF(AND($I2713="Fisico",K2713=1),1,IF(AND(K2713=1,$I2713="Electronico"),2,IF(K2713=1,VLOOKUP($C2713&amp;"|"&amp;$B2713&amp;"|"&amp;$D2713,Empresas!$C$6:$CC$92,$G2713+6+1,0),0))))</f>
        <v>0</v>
      </c>
      <c r="AC2713" s="147">
        <f>IF(AND($I2713="Si",L2713=1),1,IF(AND($I2713="Fisico",L2713=1),1,IF(AND(L2713=1,$I2713="Electronico"),2,IF(L2713=1,VLOOKUP($C2713&amp;"|"&amp;$B2713&amp;"|"&amp;$D2713,Empresas!$C$6:$CC$92,$G2713+6+1,0),0))))</f>
        <v>0</v>
      </c>
      <c r="AD2713" s="147">
        <f>IF(AND($I2713="Si",M2713=1),1,IF(AND($I2713="Fisico",M2713=1),1,IF(AND(M2713=1,$I2713="Electronico"),2,IF(M2713=1,VLOOKUP($C2713&amp;"|"&amp;$B2713&amp;"|"&amp;$D2713,Empresas!$C$6:$CC$92,$G2713+6+1,0),0))))</f>
        <v>0</v>
      </c>
      <c r="AE2713" s="147">
        <f>IF(AND($I2713="Si",N2713=1),1,IF(AND($I2713="Fisico",N2713=1),1,IF(AND(N2713=1,$I2713="Electronico"),2,IF(N2713=1,VLOOKUP($C2713&amp;"|"&amp;$B2713&amp;"|"&amp;$D2713,Empresas!$C$6:$CC$92,$G2713+6+1,0),0))))</f>
        <v>0</v>
      </c>
      <c r="AF2713" s="147">
        <f>IF(AND($I2713="Si",O2713=1),1,IF(AND($I2713="Fisico",O2713=1),1,IF(AND(O2713=1,$I2713="Electronico"),2,IF(O2713=1,VLOOKUP($C2713&amp;"|"&amp;$B2713&amp;"|"&amp;$D2713,Empresas!$C$6:$CC$92,$G2713+6+1,0),0))))</f>
        <v>0</v>
      </c>
      <c r="AG2713" s="147">
        <f>IF(AND($I2713="Si",P2713=1),1,IF(AND($I2713="Fisico",P2713=1),1,IF(AND(P2713=1,$I2713="Electronico"),2,IF(P2713=1,VLOOKUP($C2713&amp;"|"&amp;$B2713&amp;"|"&amp;$D2713,Empresas!$C$6:$CC$92,$G2713+6+1,0),0))))</f>
        <v>0</v>
      </c>
      <c r="AH2713" s="147">
        <f>IF(AND($I2713="Si",Q2713=1),1,IF(AND($I2713="Fisico",Q2713=1),1,IF(AND(Q2713=1,$I2713="Electronico"),2,IF(Q2713=1,VLOOKUP($C2713&amp;"|"&amp;$B2713&amp;"|"&amp;$D2713,Empresas!$C$6:$CC$92,$G2713+6+1,0),0))))</f>
        <v>0</v>
      </c>
      <c r="AI2713" s="147">
        <f>IF(AND($I2713="Si",R2713=1),1,IF(AND($I2713="Fisico",R2713=1),1,IF(AND(R2713=1,$I2713="Electronico"),2,IF(R2713=1,VLOOKUP($C2713&amp;"|"&amp;$B2713&amp;"|"&amp;$D2713,Empresas!$C$6:$CC$92,$G2713+6+1,0),0))))</f>
        <v>0</v>
      </c>
      <c r="AJ2713" s="147">
        <f>IF(AND($I2713="Si",S2713=1),1,IF(AND($I2713="Fisico",S2713=1),1,IF(AND(S2713=1,$I2713="Electronico"),2,IF(S2713=1,VLOOKUP($C2713&amp;"|"&amp;$B2713&amp;"|"&amp;$D2713,Empresas!$C$6:$CC$92,$G2713+6+1,0),0))))</f>
        <v>0</v>
      </c>
      <c r="AK2713" s="147">
        <f>IF(AND($I2713="Si",T2713=1),1,IF(AND($I2713="Fisico",T2713=1),1,IF(AND(T2713=1,$I2713="Electronico"),2,IF(T2713=1,VLOOKUP($C2713&amp;"|"&amp;$B2713&amp;"|"&amp;$D2713,Empresas!$C$6:$CC$92,$G2713+6+1,0),0))))</f>
        <v>0</v>
      </c>
      <c r="AL2713" s="147">
        <f>IF(AND($I2713="Si",U2713=1),1,IF(AND($I2713="Fisico",U2713=1),1,IF(AND(U2713=1,$I2713="Electronico"),2,IF(U2713=1,VLOOKUP($C2713&amp;"|"&amp;$B2713&amp;"|"&amp;$D2713,Empresas!$C$6:$CC$92,$G2713+6+1,0),0))))</f>
        <v>0</v>
      </c>
      <c r="AM2713" s="149">
        <f t="shared" si="443"/>
        <v>0</v>
      </c>
      <c r="AN2713" s="149">
        <f t="shared" si="444"/>
        <v>0</v>
      </c>
      <c r="AO2713" s="152">
        <f t="shared" si="445"/>
        <v>0</v>
      </c>
    </row>
    <row r="2714" spans="1:41" x14ac:dyDescent="0.25">
      <c r="A2714" s="140" t="str">
        <f>VLOOKUP(D2714,Empresas!$D$7:$F$91,3,0)</f>
        <v>Yulisa</v>
      </c>
      <c r="B2714" s="141" t="str">
        <f>VLOOKUP(D2714,Empresas!$D$7:$G$91,4,0)</f>
        <v>Carmen D.</v>
      </c>
      <c r="C2714" s="141" t="s">
        <v>544</v>
      </c>
      <c r="D2714" s="141" t="s">
        <v>502</v>
      </c>
      <c r="E2714" s="141" t="str">
        <f>VLOOKUP(D2714,Empresas!$D$7:$E$92,2,0)</f>
        <v>WALTER JESUS HUAYNATES ILDEFONSO</v>
      </c>
      <c r="F2714" s="141" t="s">
        <v>174</v>
      </c>
      <c r="G2714" s="142">
        <f t="shared" ref="G2714:G2722" si="447">+G2713+1</f>
        <v>52</v>
      </c>
      <c r="H2714" s="142" t="str">
        <f>VLOOKUP(D2714,Empresas!$D$6:$L$92,7,0)</f>
        <v>Trimestral</v>
      </c>
      <c r="I2714" s="141" t="str">
        <f>VLOOKUP(VLOOKUP(D2714&amp;"|"&amp;B2714,Empresas!$I$7:$CB$92,G2714,0),Tablas!$A$8:$B$10,2,0)</f>
        <v>No aplica</v>
      </c>
      <c r="J2714" s="78"/>
      <c r="K2714" s="78"/>
      <c r="L2714" s="78"/>
      <c r="M2714" s="78"/>
      <c r="N2714" s="78"/>
      <c r="O2714" s="78"/>
      <c r="P2714" s="78"/>
      <c r="Q2714" s="78"/>
      <c r="R2714" s="78"/>
      <c r="S2714" s="78"/>
      <c r="T2714" s="78"/>
      <c r="U2714" s="78"/>
      <c r="V2714" s="78" t="str">
        <f>VLOOKUP(D2714,Empresas!$D$7:$CF$91,81,0)</f>
        <v>B</v>
      </c>
      <c r="W2714" s="78" t="str">
        <f>VLOOKUP(D2714,Empresas!$D$7:$M$91,10,0)</f>
        <v>P. Natural</v>
      </c>
      <c r="X2714" s="69" t="str">
        <f t="shared" si="441"/>
        <v>SI</v>
      </c>
      <c r="Y2714" s="153" t="str">
        <f t="shared" si="442"/>
        <v>No aplica</v>
      </c>
      <c r="Z2714" s="147">
        <f>IF(Y2714="No aplica",0,IF(I2714="no",0,IF(I2714="No aplica",0,IF(I2714="Si",1,IF(I2714="Fisico",1,IF(I2714="Electronico",2,VLOOKUP(C2714&amp;"|"&amp;B2714&amp;"|"&amp;D2714,Empresas!$C$6:$CC$92,G2714+6+1,0)))))))</f>
        <v>0</v>
      </c>
      <c r="AA2714" s="147">
        <f>IF(AND($I2714="Si",J2714=1),1,IF(AND($I2714="Fisico",J2714=1),1,IF(AND(J2714=1,$I2714="Electronico"),2,IF(J2714=1,VLOOKUP($C2714&amp;"|"&amp;$B2714&amp;"|"&amp;$D2714,Empresas!$C$6:$CC$92,$G2714+6+1,0),0))))</f>
        <v>0</v>
      </c>
      <c r="AB2714" s="147">
        <f>IF(AND($I2714="Si",K2714=1),1,IF(AND($I2714="Fisico",K2714=1),1,IF(AND(K2714=1,$I2714="Electronico"),2,IF(K2714=1,VLOOKUP($C2714&amp;"|"&amp;$B2714&amp;"|"&amp;$D2714,Empresas!$C$6:$CC$92,$G2714+6+1,0),0))))</f>
        <v>0</v>
      </c>
      <c r="AC2714" s="147">
        <f>IF(AND($I2714="Si",L2714=1),1,IF(AND($I2714="Fisico",L2714=1),1,IF(AND(L2714=1,$I2714="Electronico"),2,IF(L2714=1,VLOOKUP($C2714&amp;"|"&amp;$B2714&amp;"|"&amp;$D2714,Empresas!$C$6:$CC$92,$G2714+6+1,0),0))))</f>
        <v>0</v>
      </c>
      <c r="AD2714" s="147">
        <f>IF(AND($I2714="Si",M2714=1),1,IF(AND($I2714="Fisico",M2714=1),1,IF(AND(M2714=1,$I2714="Electronico"),2,IF(M2714=1,VLOOKUP($C2714&amp;"|"&amp;$B2714&amp;"|"&amp;$D2714,Empresas!$C$6:$CC$92,$G2714+6+1,0),0))))</f>
        <v>0</v>
      </c>
      <c r="AE2714" s="147">
        <f>IF(AND($I2714="Si",N2714=1),1,IF(AND($I2714="Fisico",N2714=1),1,IF(AND(N2714=1,$I2714="Electronico"),2,IF(N2714=1,VLOOKUP($C2714&amp;"|"&amp;$B2714&amp;"|"&amp;$D2714,Empresas!$C$6:$CC$92,$G2714+6+1,0),0))))</f>
        <v>0</v>
      </c>
      <c r="AF2714" s="147">
        <f>IF(AND($I2714="Si",O2714=1),1,IF(AND($I2714="Fisico",O2714=1),1,IF(AND(O2714=1,$I2714="Electronico"),2,IF(O2714=1,VLOOKUP($C2714&amp;"|"&amp;$B2714&amp;"|"&amp;$D2714,Empresas!$C$6:$CC$92,$G2714+6+1,0),0))))</f>
        <v>0</v>
      </c>
      <c r="AG2714" s="147">
        <f>IF(AND($I2714="Si",P2714=1),1,IF(AND($I2714="Fisico",P2714=1),1,IF(AND(P2714=1,$I2714="Electronico"),2,IF(P2714=1,VLOOKUP($C2714&amp;"|"&amp;$B2714&amp;"|"&amp;$D2714,Empresas!$C$6:$CC$92,$G2714+6+1,0),0))))</f>
        <v>0</v>
      </c>
      <c r="AH2714" s="147">
        <f>IF(AND($I2714="Si",Q2714=1),1,IF(AND($I2714="Fisico",Q2714=1),1,IF(AND(Q2714=1,$I2714="Electronico"),2,IF(Q2714=1,VLOOKUP($C2714&amp;"|"&amp;$B2714&amp;"|"&amp;$D2714,Empresas!$C$6:$CC$92,$G2714+6+1,0),0))))</f>
        <v>0</v>
      </c>
      <c r="AI2714" s="147">
        <f>IF(AND($I2714="Si",R2714=1),1,IF(AND($I2714="Fisico",R2714=1),1,IF(AND(R2714=1,$I2714="Electronico"),2,IF(R2714=1,VLOOKUP($C2714&amp;"|"&amp;$B2714&amp;"|"&amp;$D2714,Empresas!$C$6:$CC$92,$G2714+6+1,0),0))))</f>
        <v>0</v>
      </c>
      <c r="AJ2714" s="147">
        <f>IF(AND($I2714="Si",S2714=1),1,IF(AND($I2714="Fisico",S2714=1),1,IF(AND(S2714=1,$I2714="Electronico"),2,IF(S2714=1,VLOOKUP($C2714&amp;"|"&amp;$B2714&amp;"|"&amp;$D2714,Empresas!$C$6:$CC$92,$G2714+6+1,0),0))))</f>
        <v>0</v>
      </c>
      <c r="AK2714" s="147">
        <f>IF(AND($I2714="Si",T2714=1),1,IF(AND($I2714="Fisico",T2714=1),1,IF(AND(T2714=1,$I2714="Electronico"),2,IF(T2714=1,VLOOKUP($C2714&amp;"|"&amp;$B2714&amp;"|"&amp;$D2714,Empresas!$C$6:$CC$92,$G2714+6+1,0),0))))</f>
        <v>0</v>
      </c>
      <c r="AL2714" s="147">
        <f>IF(AND($I2714="Si",U2714=1),1,IF(AND($I2714="Fisico",U2714=1),1,IF(AND(U2714=1,$I2714="Electronico"),2,IF(U2714=1,VLOOKUP($C2714&amp;"|"&amp;$B2714&amp;"|"&amp;$D2714,Empresas!$C$6:$CC$92,$G2714+6+1,0),0))))</f>
        <v>0</v>
      </c>
      <c r="AM2714" s="149">
        <f t="shared" si="443"/>
        <v>0</v>
      </c>
      <c r="AN2714" s="149">
        <f t="shared" si="444"/>
        <v>0</v>
      </c>
      <c r="AO2714" s="152">
        <f t="shared" si="445"/>
        <v>0</v>
      </c>
    </row>
    <row r="2715" spans="1:41" x14ac:dyDescent="0.25">
      <c r="A2715" s="140" t="str">
        <f>VLOOKUP(D2715,Empresas!$D$7:$F$91,3,0)</f>
        <v>Yulisa</v>
      </c>
      <c r="B2715" s="141" t="str">
        <f>VLOOKUP(D2715,Empresas!$D$7:$G$91,4,0)</f>
        <v>Carmen D.</v>
      </c>
      <c r="C2715" s="141" t="s">
        <v>544</v>
      </c>
      <c r="D2715" s="141" t="s">
        <v>502</v>
      </c>
      <c r="E2715" s="141" t="str">
        <f>VLOOKUP(D2715,Empresas!$D$7:$E$92,2,0)</f>
        <v>WALTER JESUS HUAYNATES ILDEFONSO</v>
      </c>
      <c r="F2715" s="141" t="s">
        <v>175</v>
      </c>
      <c r="G2715" s="142">
        <f t="shared" si="447"/>
        <v>53</v>
      </c>
      <c r="H2715" s="142" t="str">
        <f>VLOOKUP(D2715,Empresas!$D$6:$L$92,7,0)</f>
        <v>Trimestral</v>
      </c>
      <c r="I2715" s="141" t="str">
        <f>VLOOKUP(VLOOKUP(D2715&amp;"|"&amp;B2715,Empresas!$I$7:$CB$92,G2715,0),Tablas!$A$8:$B$10,2,0)</f>
        <v>No aplica</v>
      </c>
      <c r="J2715" s="78"/>
      <c r="K2715" s="78"/>
      <c r="L2715" s="78"/>
      <c r="M2715" s="78"/>
      <c r="N2715" s="78"/>
      <c r="O2715" s="78"/>
      <c r="P2715" s="78"/>
      <c r="Q2715" s="78"/>
      <c r="R2715" s="78"/>
      <c r="S2715" s="78"/>
      <c r="T2715" s="78"/>
      <c r="U2715" s="78"/>
      <c r="V2715" s="78" t="str">
        <f>VLOOKUP(D2715,Empresas!$D$7:$CF$91,81,0)</f>
        <v>B</v>
      </c>
      <c r="W2715" s="78" t="str">
        <f>VLOOKUP(D2715,Empresas!$D$7:$M$91,10,0)</f>
        <v>P. Natural</v>
      </c>
      <c r="X2715" s="69" t="str">
        <f t="shared" si="441"/>
        <v>SI</v>
      </c>
      <c r="Y2715" s="153" t="str">
        <f t="shared" si="442"/>
        <v>No aplica</v>
      </c>
      <c r="Z2715" s="147">
        <f>IF(Y2715="No aplica",0,IF(I2715="no",0,IF(I2715="No aplica",0,IF(I2715="Si",1,IF(I2715="Fisico",1,IF(I2715="Electronico",2,VLOOKUP(C2715&amp;"|"&amp;B2715&amp;"|"&amp;D2715,Empresas!$C$6:$CC$92,G2715+6+1,0)))))))</f>
        <v>0</v>
      </c>
      <c r="AA2715" s="147">
        <f>IF(AND($I2715="Si",J2715=1),1,IF(AND($I2715="Fisico",J2715=1),1,IF(AND(J2715=1,$I2715="Electronico"),2,IF(J2715=1,VLOOKUP($C2715&amp;"|"&amp;$B2715&amp;"|"&amp;$D2715,Empresas!$C$6:$CC$92,$G2715+6+1,0),0))))</f>
        <v>0</v>
      </c>
      <c r="AB2715" s="147">
        <f>IF(AND($I2715="Si",K2715=1),1,IF(AND($I2715="Fisico",K2715=1),1,IF(AND(K2715=1,$I2715="Electronico"),2,IF(K2715=1,VLOOKUP($C2715&amp;"|"&amp;$B2715&amp;"|"&amp;$D2715,Empresas!$C$6:$CC$92,$G2715+6+1,0),0))))</f>
        <v>0</v>
      </c>
      <c r="AC2715" s="147">
        <f>IF(AND($I2715="Si",L2715=1),1,IF(AND($I2715="Fisico",L2715=1),1,IF(AND(L2715=1,$I2715="Electronico"),2,IF(L2715=1,VLOOKUP($C2715&amp;"|"&amp;$B2715&amp;"|"&amp;$D2715,Empresas!$C$6:$CC$92,$G2715+6+1,0),0))))</f>
        <v>0</v>
      </c>
      <c r="AD2715" s="147">
        <f>IF(AND($I2715="Si",M2715=1),1,IF(AND($I2715="Fisico",M2715=1),1,IF(AND(M2715=1,$I2715="Electronico"),2,IF(M2715=1,VLOOKUP($C2715&amp;"|"&amp;$B2715&amp;"|"&amp;$D2715,Empresas!$C$6:$CC$92,$G2715+6+1,0),0))))</f>
        <v>0</v>
      </c>
      <c r="AE2715" s="147">
        <f>IF(AND($I2715="Si",N2715=1),1,IF(AND($I2715="Fisico",N2715=1),1,IF(AND(N2715=1,$I2715="Electronico"),2,IF(N2715=1,VLOOKUP($C2715&amp;"|"&amp;$B2715&amp;"|"&amp;$D2715,Empresas!$C$6:$CC$92,$G2715+6+1,0),0))))</f>
        <v>0</v>
      </c>
      <c r="AF2715" s="147">
        <f>IF(AND($I2715="Si",O2715=1),1,IF(AND($I2715="Fisico",O2715=1),1,IF(AND(O2715=1,$I2715="Electronico"),2,IF(O2715=1,VLOOKUP($C2715&amp;"|"&amp;$B2715&amp;"|"&amp;$D2715,Empresas!$C$6:$CC$92,$G2715+6+1,0),0))))</f>
        <v>0</v>
      </c>
      <c r="AG2715" s="147">
        <f>IF(AND($I2715="Si",P2715=1),1,IF(AND($I2715="Fisico",P2715=1),1,IF(AND(P2715=1,$I2715="Electronico"),2,IF(P2715=1,VLOOKUP($C2715&amp;"|"&amp;$B2715&amp;"|"&amp;$D2715,Empresas!$C$6:$CC$92,$G2715+6+1,0),0))))</f>
        <v>0</v>
      </c>
      <c r="AH2715" s="147">
        <f>IF(AND($I2715="Si",Q2715=1),1,IF(AND($I2715="Fisico",Q2715=1),1,IF(AND(Q2715=1,$I2715="Electronico"),2,IF(Q2715=1,VLOOKUP($C2715&amp;"|"&amp;$B2715&amp;"|"&amp;$D2715,Empresas!$C$6:$CC$92,$G2715+6+1,0),0))))</f>
        <v>0</v>
      </c>
      <c r="AI2715" s="147">
        <f>IF(AND($I2715="Si",R2715=1),1,IF(AND($I2715="Fisico",R2715=1),1,IF(AND(R2715=1,$I2715="Electronico"),2,IF(R2715=1,VLOOKUP($C2715&amp;"|"&amp;$B2715&amp;"|"&amp;$D2715,Empresas!$C$6:$CC$92,$G2715+6+1,0),0))))</f>
        <v>0</v>
      </c>
      <c r="AJ2715" s="147">
        <f>IF(AND($I2715="Si",S2715=1),1,IF(AND($I2715="Fisico",S2715=1),1,IF(AND(S2715=1,$I2715="Electronico"),2,IF(S2715=1,VLOOKUP($C2715&amp;"|"&amp;$B2715&amp;"|"&amp;$D2715,Empresas!$C$6:$CC$92,$G2715+6+1,0),0))))</f>
        <v>0</v>
      </c>
      <c r="AK2715" s="147">
        <f>IF(AND($I2715="Si",T2715=1),1,IF(AND($I2715="Fisico",T2715=1),1,IF(AND(T2715=1,$I2715="Electronico"),2,IF(T2715=1,VLOOKUP($C2715&amp;"|"&amp;$B2715&amp;"|"&amp;$D2715,Empresas!$C$6:$CC$92,$G2715+6+1,0),0))))</f>
        <v>0</v>
      </c>
      <c r="AL2715" s="147">
        <f>IF(AND($I2715="Si",U2715=1),1,IF(AND($I2715="Fisico",U2715=1),1,IF(AND(U2715=1,$I2715="Electronico"),2,IF(U2715=1,VLOOKUP($C2715&amp;"|"&amp;$B2715&amp;"|"&amp;$D2715,Empresas!$C$6:$CC$92,$G2715+6+1,0),0))))</f>
        <v>0</v>
      </c>
      <c r="AM2715" s="149">
        <f t="shared" si="443"/>
        <v>0</v>
      </c>
      <c r="AN2715" s="149">
        <f t="shared" si="444"/>
        <v>0</v>
      </c>
      <c r="AO2715" s="152">
        <f t="shared" si="445"/>
        <v>0</v>
      </c>
    </row>
    <row r="2716" spans="1:41" x14ac:dyDescent="0.25">
      <c r="A2716" s="140" t="str">
        <f>VLOOKUP(D2716,Empresas!$D$7:$F$91,3,0)</f>
        <v>Yulisa</v>
      </c>
      <c r="B2716" s="141" t="str">
        <f>VLOOKUP(D2716,Empresas!$D$7:$G$91,4,0)</f>
        <v>Carmen D.</v>
      </c>
      <c r="C2716" s="141" t="s">
        <v>544</v>
      </c>
      <c r="D2716" s="141" t="s">
        <v>502</v>
      </c>
      <c r="E2716" s="141" t="str">
        <f>VLOOKUP(D2716,Empresas!$D$7:$E$92,2,0)</f>
        <v>WALTER JESUS HUAYNATES ILDEFONSO</v>
      </c>
      <c r="F2716" s="141" t="s">
        <v>176</v>
      </c>
      <c r="G2716" s="142">
        <f t="shared" si="447"/>
        <v>54</v>
      </c>
      <c r="H2716" s="142" t="str">
        <f>VLOOKUP(D2716,Empresas!$D$6:$L$92,7,0)</f>
        <v>Trimestral</v>
      </c>
      <c r="I2716" s="141" t="str">
        <f>VLOOKUP(VLOOKUP(D2716&amp;"|"&amp;B2716,Empresas!$I$7:$CB$92,G2716,0),Tablas!$A$8:$B$10,2,0)</f>
        <v>No aplica</v>
      </c>
      <c r="J2716" s="78"/>
      <c r="K2716" s="78"/>
      <c r="L2716" s="78"/>
      <c r="M2716" s="78"/>
      <c r="N2716" s="78"/>
      <c r="O2716" s="78"/>
      <c r="P2716" s="78"/>
      <c r="Q2716" s="78"/>
      <c r="R2716" s="78"/>
      <c r="S2716" s="78"/>
      <c r="T2716" s="78"/>
      <c r="U2716" s="78"/>
      <c r="V2716" s="78" t="str">
        <f>VLOOKUP(D2716,Empresas!$D$7:$CF$91,81,0)</f>
        <v>B</v>
      </c>
      <c r="W2716" s="78" t="str">
        <f>VLOOKUP(D2716,Empresas!$D$7:$M$91,10,0)</f>
        <v>P. Natural</v>
      </c>
      <c r="X2716" s="69" t="str">
        <f t="shared" si="441"/>
        <v>SI</v>
      </c>
      <c r="Y2716" s="153" t="str">
        <f t="shared" si="442"/>
        <v>No aplica</v>
      </c>
      <c r="Z2716" s="147">
        <f>IF(Y2716="No aplica",0,IF(I2716="no",0,IF(I2716="No aplica",0,IF(I2716="Si",1,IF(I2716="Fisico",1,IF(I2716="Electronico",2,VLOOKUP(C2716&amp;"|"&amp;B2716&amp;"|"&amp;D2716,Empresas!$C$6:$CC$92,G2716+6+1,0)))))))</f>
        <v>0</v>
      </c>
      <c r="AA2716" s="147">
        <f>IF(AND($I2716="Si",J2716=1),1,IF(AND($I2716="Fisico",J2716=1),1,IF(AND(J2716=1,$I2716="Electronico"),2,IF(J2716=1,VLOOKUP($C2716&amp;"|"&amp;$B2716&amp;"|"&amp;$D2716,Empresas!$C$6:$CC$92,$G2716+6+1,0),0))))</f>
        <v>0</v>
      </c>
      <c r="AB2716" s="147">
        <f>IF(AND($I2716="Si",K2716=1),1,IF(AND($I2716="Fisico",K2716=1),1,IF(AND(K2716=1,$I2716="Electronico"),2,IF(K2716=1,VLOOKUP($C2716&amp;"|"&amp;$B2716&amp;"|"&amp;$D2716,Empresas!$C$6:$CC$92,$G2716+6+1,0),0))))</f>
        <v>0</v>
      </c>
      <c r="AC2716" s="147">
        <f>IF(AND($I2716="Si",L2716=1),1,IF(AND($I2716="Fisico",L2716=1),1,IF(AND(L2716=1,$I2716="Electronico"),2,IF(L2716=1,VLOOKUP($C2716&amp;"|"&amp;$B2716&amp;"|"&amp;$D2716,Empresas!$C$6:$CC$92,$G2716+6+1,0),0))))</f>
        <v>0</v>
      </c>
      <c r="AD2716" s="147">
        <f>IF(AND($I2716="Si",M2716=1),1,IF(AND($I2716="Fisico",M2716=1),1,IF(AND(M2716=1,$I2716="Electronico"),2,IF(M2716=1,VLOOKUP($C2716&amp;"|"&amp;$B2716&amp;"|"&amp;$D2716,Empresas!$C$6:$CC$92,$G2716+6+1,0),0))))</f>
        <v>0</v>
      </c>
      <c r="AE2716" s="147">
        <f>IF(AND($I2716="Si",N2716=1),1,IF(AND($I2716="Fisico",N2716=1),1,IF(AND(N2716=1,$I2716="Electronico"),2,IF(N2716=1,VLOOKUP($C2716&amp;"|"&amp;$B2716&amp;"|"&amp;$D2716,Empresas!$C$6:$CC$92,$G2716+6+1,0),0))))</f>
        <v>0</v>
      </c>
      <c r="AF2716" s="147">
        <f>IF(AND($I2716="Si",O2716=1),1,IF(AND($I2716="Fisico",O2716=1),1,IF(AND(O2716=1,$I2716="Electronico"),2,IF(O2716=1,VLOOKUP($C2716&amp;"|"&amp;$B2716&amp;"|"&amp;$D2716,Empresas!$C$6:$CC$92,$G2716+6+1,0),0))))</f>
        <v>0</v>
      </c>
      <c r="AG2716" s="147">
        <f>IF(AND($I2716="Si",P2716=1),1,IF(AND($I2716="Fisico",P2716=1),1,IF(AND(P2716=1,$I2716="Electronico"),2,IF(P2716=1,VLOOKUP($C2716&amp;"|"&amp;$B2716&amp;"|"&amp;$D2716,Empresas!$C$6:$CC$92,$G2716+6+1,0),0))))</f>
        <v>0</v>
      </c>
      <c r="AH2716" s="147">
        <f>IF(AND($I2716="Si",Q2716=1),1,IF(AND($I2716="Fisico",Q2716=1),1,IF(AND(Q2716=1,$I2716="Electronico"),2,IF(Q2716=1,VLOOKUP($C2716&amp;"|"&amp;$B2716&amp;"|"&amp;$D2716,Empresas!$C$6:$CC$92,$G2716+6+1,0),0))))</f>
        <v>0</v>
      </c>
      <c r="AI2716" s="147">
        <f>IF(AND($I2716="Si",R2716=1),1,IF(AND($I2716="Fisico",R2716=1),1,IF(AND(R2716=1,$I2716="Electronico"),2,IF(R2716=1,VLOOKUP($C2716&amp;"|"&amp;$B2716&amp;"|"&amp;$D2716,Empresas!$C$6:$CC$92,$G2716+6+1,0),0))))</f>
        <v>0</v>
      </c>
      <c r="AJ2716" s="147">
        <f>IF(AND($I2716="Si",S2716=1),1,IF(AND($I2716="Fisico",S2716=1),1,IF(AND(S2716=1,$I2716="Electronico"),2,IF(S2716=1,VLOOKUP($C2716&amp;"|"&amp;$B2716&amp;"|"&amp;$D2716,Empresas!$C$6:$CC$92,$G2716+6+1,0),0))))</f>
        <v>0</v>
      </c>
      <c r="AK2716" s="147">
        <f>IF(AND($I2716="Si",T2716=1),1,IF(AND($I2716="Fisico",T2716=1),1,IF(AND(T2716=1,$I2716="Electronico"),2,IF(T2716=1,VLOOKUP($C2716&amp;"|"&amp;$B2716&amp;"|"&amp;$D2716,Empresas!$C$6:$CC$92,$G2716+6+1,0),0))))</f>
        <v>0</v>
      </c>
      <c r="AL2716" s="147">
        <f>IF(AND($I2716="Si",U2716=1),1,IF(AND($I2716="Fisico",U2716=1),1,IF(AND(U2716=1,$I2716="Electronico"),2,IF(U2716=1,VLOOKUP($C2716&amp;"|"&amp;$B2716&amp;"|"&amp;$D2716,Empresas!$C$6:$CC$92,$G2716+6+1,0),0))))</f>
        <v>0</v>
      </c>
      <c r="AM2716" s="149">
        <f t="shared" si="443"/>
        <v>0</v>
      </c>
      <c r="AN2716" s="149">
        <f t="shared" si="444"/>
        <v>0</v>
      </c>
      <c r="AO2716" s="152">
        <f t="shared" si="445"/>
        <v>0</v>
      </c>
    </row>
    <row r="2717" spans="1:41" x14ac:dyDescent="0.25">
      <c r="A2717" s="140" t="str">
        <f>VLOOKUP(D2717,Empresas!$D$7:$F$91,3,0)</f>
        <v>Yulisa</v>
      </c>
      <c r="B2717" s="141" t="str">
        <f>VLOOKUP(D2717,Empresas!$D$7:$G$91,4,0)</f>
        <v>Carmen D.</v>
      </c>
      <c r="C2717" s="141" t="s">
        <v>544</v>
      </c>
      <c r="D2717" s="141" t="s">
        <v>502</v>
      </c>
      <c r="E2717" s="141" t="str">
        <f>VLOOKUP(D2717,Empresas!$D$7:$E$92,2,0)</f>
        <v>WALTER JESUS HUAYNATES ILDEFONSO</v>
      </c>
      <c r="F2717" s="141" t="s">
        <v>177</v>
      </c>
      <c r="G2717" s="142">
        <f t="shared" si="447"/>
        <v>55</v>
      </c>
      <c r="H2717" s="142" t="str">
        <f>VLOOKUP(D2717,Empresas!$D$6:$L$92,7,0)</f>
        <v>Trimestral</v>
      </c>
      <c r="I2717" s="141" t="str">
        <f>VLOOKUP(VLOOKUP(D2717&amp;"|"&amp;B2717,Empresas!$I$7:$CB$92,G2717,0),Tablas!$A$8:$B$10,2,0)</f>
        <v>No aplica</v>
      </c>
      <c r="J2717" s="78"/>
      <c r="K2717" s="78"/>
      <c r="L2717" s="78"/>
      <c r="M2717" s="78"/>
      <c r="N2717" s="78"/>
      <c r="O2717" s="78"/>
      <c r="P2717" s="78"/>
      <c r="Q2717" s="78"/>
      <c r="R2717" s="78"/>
      <c r="S2717" s="78"/>
      <c r="T2717" s="78"/>
      <c r="U2717" s="78"/>
      <c r="V2717" s="78" t="str">
        <f>VLOOKUP(D2717,Empresas!$D$7:$CF$91,81,0)</f>
        <v>B</v>
      </c>
      <c r="W2717" s="78" t="str">
        <f>VLOOKUP(D2717,Empresas!$D$7:$M$91,10,0)</f>
        <v>P. Natural</v>
      </c>
      <c r="X2717" s="69" t="str">
        <f t="shared" si="441"/>
        <v>NO</v>
      </c>
      <c r="Y2717" s="153" t="str">
        <f t="shared" si="442"/>
        <v>No aplica</v>
      </c>
      <c r="Z2717" s="147">
        <f>IF(Y2717="No aplica",0,IF(I2717="no",0,IF(I2717="No aplica",0,IF(I2717="Si",1,IF(I2717="Fisico",1,IF(I2717="Electronico",2,VLOOKUP(C2717&amp;"|"&amp;B2717&amp;"|"&amp;D2717,Empresas!$C$6:$CC$92,G2717+6+1,0)))))))</f>
        <v>0</v>
      </c>
      <c r="AA2717" s="147">
        <f>IF(AND($I2717="Si",J2717=1),1,IF(AND($I2717="Fisico",J2717=1),1,IF(AND(J2717=1,$I2717="Electronico"),2,IF(J2717=1,VLOOKUP($C2717&amp;"|"&amp;$B2717&amp;"|"&amp;$D2717,Empresas!$C$6:$CC$92,$G2717+6+1,0),0))))</f>
        <v>0</v>
      </c>
      <c r="AB2717" s="147">
        <f>IF(AND($I2717="Si",K2717=1),1,IF(AND($I2717="Fisico",K2717=1),1,IF(AND(K2717=1,$I2717="Electronico"),2,IF(K2717=1,VLOOKUP($C2717&amp;"|"&amp;$B2717&amp;"|"&amp;$D2717,Empresas!$C$6:$CC$92,$G2717+6+1,0),0))))</f>
        <v>0</v>
      </c>
      <c r="AC2717" s="147">
        <f>IF(AND($I2717="Si",L2717=1),1,IF(AND($I2717="Fisico",L2717=1),1,IF(AND(L2717=1,$I2717="Electronico"),2,IF(L2717=1,VLOOKUP($C2717&amp;"|"&amp;$B2717&amp;"|"&amp;$D2717,Empresas!$C$6:$CC$92,$G2717+6+1,0),0))))</f>
        <v>0</v>
      </c>
      <c r="AD2717" s="147">
        <f>IF(AND($I2717="Si",M2717=1),1,IF(AND($I2717="Fisico",M2717=1),1,IF(AND(M2717=1,$I2717="Electronico"),2,IF(M2717=1,VLOOKUP($C2717&amp;"|"&amp;$B2717&amp;"|"&amp;$D2717,Empresas!$C$6:$CC$92,$G2717+6+1,0),0))))</f>
        <v>0</v>
      </c>
      <c r="AE2717" s="147">
        <f>IF(AND($I2717="Si",N2717=1),1,IF(AND($I2717="Fisico",N2717=1),1,IF(AND(N2717=1,$I2717="Electronico"),2,IF(N2717=1,VLOOKUP($C2717&amp;"|"&amp;$B2717&amp;"|"&amp;$D2717,Empresas!$C$6:$CC$92,$G2717+6+1,0),0))))</f>
        <v>0</v>
      </c>
      <c r="AF2717" s="147">
        <f>IF(AND($I2717="Si",O2717=1),1,IF(AND($I2717="Fisico",O2717=1),1,IF(AND(O2717=1,$I2717="Electronico"),2,IF(O2717=1,VLOOKUP($C2717&amp;"|"&amp;$B2717&amp;"|"&amp;$D2717,Empresas!$C$6:$CC$92,$G2717+6+1,0),0))))</f>
        <v>0</v>
      </c>
      <c r="AG2717" s="147">
        <f>IF(AND($I2717="Si",P2717=1),1,IF(AND($I2717="Fisico",P2717=1),1,IF(AND(P2717=1,$I2717="Electronico"),2,IF(P2717=1,VLOOKUP($C2717&amp;"|"&amp;$B2717&amp;"|"&amp;$D2717,Empresas!$C$6:$CC$92,$G2717+6+1,0),0))))</f>
        <v>0</v>
      </c>
      <c r="AH2717" s="147">
        <f>IF(AND($I2717="Si",Q2717=1),1,IF(AND($I2717="Fisico",Q2717=1),1,IF(AND(Q2717=1,$I2717="Electronico"),2,IF(Q2717=1,VLOOKUP($C2717&amp;"|"&amp;$B2717&amp;"|"&amp;$D2717,Empresas!$C$6:$CC$92,$G2717+6+1,0),0))))</f>
        <v>0</v>
      </c>
      <c r="AI2717" s="147">
        <f>IF(AND($I2717="Si",R2717=1),1,IF(AND($I2717="Fisico",R2717=1),1,IF(AND(R2717=1,$I2717="Electronico"),2,IF(R2717=1,VLOOKUP($C2717&amp;"|"&amp;$B2717&amp;"|"&amp;$D2717,Empresas!$C$6:$CC$92,$G2717+6+1,0),0))))</f>
        <v>0</v>
      </c>
      <c r="AJ2717" s="147">
        <f>IF(AND($I2717="Si",S2717=1),1,IF(AND($I2717="Fisico",S2717=1),1,IF(AND(S2717=1,$I2717="Electronico"),2,IF(S2717=1,VLOOKUP($C2717&amp;"|"&amp;$B2717&amp;"|"&amp;$D2717,Empresas!$C$6:$CC$92,$G2717+6+1,0),0))))</f>
        <v>0</v>
      </c>
      <c r="AK2717" s="147">
        <f>IF(AND($I2717="Si",T2717=1),1,IF(AND($I2717="Fisico",T2717=1),1,IF(AND(T2717=1,$I2717="Electronico"),2,IF(T2717=1,VLOOKUP($C2717&amp;"|"&amp;$B2717&amp;"|"&amp;$D2717,Empresas!$C$6:$CC$92,$G2717+6+1,0),0))))</f>
        <v>0</v>
      </c>
      <c r="AL2717" s="147">
        <f>IF(AND($I2717="Si",U2717=1),1,IF(AND($I2717="Fisico",U2717=1),1,IF(AND(U2717=1,$I2717="Electronico"),2,IF(U2717=1,VLOOKUP($C2717&amp;"|"&amp;$B2717&amp;"|"&amp;$D2717,Empresas!$C$6:$CC$92,$G2717+6+1,0),0))))</f>
        <v>0</v>
      </c>
      <c r="AM2717" s="149">
        <f t="shared" si="443"/>
        <v>0</v>
      </c>
      <c r="AN2717" s="149">
        <f t="shared" si="444"/>
        <v>0</v>
      </c>
      <c r="AO2717" s="152">
        <f t="shared" si="445"/>
        <v>0</v>
      </c>
    </row>
    <row r="2718" spans="1:41" x14ac:dyDescent="0.25">
      <c r="A2718" s="140" t="str">
        <f>VLOOKUP(D2718,Empresas!$D$7:$F$91,3,0)</f>
        <v>Yulisa</v>
      </c>
      <c r="B2718" s="141" t="str">
        <f>VLOOKUP(D2718,Empresas!$D$7:$G$91,4,0)</f>
        <v>Carmen D.</v>
      </c>
      <c r="C2718" s="141" t="s">
        <v>544</v>
      </c>
      <c r="D2718" s="141" t="s">
        <v>502</v>
      </c>
      <c r="E2718" s="141" t="str">
        <f>VLOOKUP(D2718,Empresas!$D$7:$E$92,2,0)</f>
        <v>WALTER JESUS HUAYNATES ILDEFONSO</v>
      </c>
      <c r="F2718" s="141" t="s">
        <v>178</v>
      </c>
      <c r="G2718" s="142">
        <f t="shared" si="447"/>
        <v>56</v>
      </c>
      <c r="H2718" s="142" t="str">
        <f>VLOOKUP(D2718,Empresas!$D$6:$L$92,7,0)</f>
        <v>Trimestral</v>
      </c>
      <c r="I2718" s="141" t="str">
        <f>VLOOKUP(VLOOKUP(D2718&amp;"|"&amp;B2718,Empresas!$I$7:$CB$92,G2718,0),Tablas!$A$8:$B$10,2,0)</f>
        <v>No aplica</v>
      </c>
      <c r="J2718" s="78"/>
      <c r="K2718" s="78"/>
      <c r="L2718" s="78"/>
      <c r="M2718" s="78"/>
      <c r="N2718" s="78"/>
      <c r="O2718" s="78"/>
      <c r="P2718" s="78"/>
      <c r="Q2718" s="78"/>
      <c r="R2718" s="78"/>
      <c r="S2718" s="78"/>
      <c r="T2718" s="78"/>
      <c r="U2718" s="78"/>
      <c r="V2718" s="78" t="str">
        <f>VLOOKUP(D2718,Empresas!$D$7:$CF$91,81,0)</f>
        <v>B</v>
      </c>
      <c r="W2718" s="78" t="str">
        <f>VLOOKUP(D2718,Empresas!$D$7:$M$91,10,0)</f>
        <v>P. Natural</v>
      </c>
      <c r="X2718" s="69" t="str">
        <f t="shared" si="441"/>
        <v>SI</v>
      </c>
      <c r="Y2718" s="153" t="str">
        <f t="shared" si="442"/>
        <v>No aplica</v>
      </c>
      <c r="Z2718" s="147">
        <f>IF(Y2718="No aplica",0,IF(I2718="no",0,IF(I2718="No aplica",0,IF(I2718="Si",1,IF(I2718="Fisico",1,IF(I2718="Electronico",2,VLOOKUP(C2718&amp;"|"&amp;B2718&amp;"|"&amp;D2718,Empresas!$C$6:$CC$92,G2718+6+1,0)))))))</f>
        <v>0</v>
      </c>
      <c r="AA2718" s="147">
        <f>IF(AND($I2718="Si",J2718=1),1,IF(AND($I2718="Fisico",J2718=1),1,IF(AND(J2718=1,$I2718="Electronico"),2,IF(J2718=1,VLOOKUP($C2718&amp;"|"&amp;$B2718&amp;"|"&amp;$D2718,Empresas!$C$6:$CC$92,$G2718+6+1,0),0))))</f>
        <v>0</v>
      </c>
      <c r="AB2718" s="147">
        <f>IF(AND($I2718="Si",K2718=1),1,IF(AND($I2718="Fisico",K2718=1),1,IF(AND(K2718=1,$I2718="Electronico"),2,IF(K2718=1,VLOOKUP($C2718&amp;"|"&amp;$B2718&amp;"|"&amp;$D2718,Empresas!$C$6:$CC$92,$G2718+6+1,0),0))))</f>
        <v>0</v>
      </c>
      <c r="AC2718" s="147">
        <f>IF(AND($I2718="Si",L2718=1),1,IF(AND($I2718="Fisico",L2718=1),1,IF(AND(L2718=1,$I2718="Electronico"),2,IF(L2718=1,VLOOKUP($C2718&amp;"|"&amp;$B2718&amp;"|"&amp;$D2718,Empresas!$C$6:$CC$92,$G2718+6+1,0),0))))</f>
        <v>0</v>
      </c>
      <c r="AD2718" s="147">
        <f>IF(AND($I2718="Si",M2718=1),1,IF(AND($I2718="Fisico",M2718=1),1,IF(AND(M2718=1,$I2718="Electronico"),2,IF(M2718=1,VLOOKUP($C2718&amp;"|"&amp;$B2718&amp;"|"&amp;$D2718,Empresas!$C$6:$CC$92,$G2718+6+1,0),0))))</f>
        <v>0</v>
      </c>
      <c r="AE2718" s="147">
        <f>IF(AND($I2718="Si",N2718=1),1,IF(AND($I2718="Fisico",N2718=1),1,IF(AND(N2718=1,$I2718="Electronico"),2,IF(N2718=1,VLOOKUP($C2718&amp;"|"&amp;$B2718&amp;"|"&amp;$D2718,Empresas!$C$6:$CC$92,$G2718+6+1,0),0))))</f>
        <v>0</v>
      </c>
      <c r="AF2718" s="147">
        <f>IF(AND($I2718="Si",O2718=1),1,IF(AND($I2718="Fisico",O2718=1),1,IF(AND(O2718=1,$I2718="Electronico"),2,IF(O2718=1,VLOOKUP($C2718&amp;"|"&amp;$B2718&amp;"|"&amp;$D2718,Empresas!$C$6:$CC$92,$G2718+6+1,0),0))))</f>
        <v>0</v>
      </c>
      <c r="AG2718" s="147">
        <f>IF(AND($I2718="Si",P2718=1),1,IF(AND($I2718="Fisico",P2718=1),1,IF(AND(P2718=1,$I2718="Electronico"),2,IF(P2718=1,VLOOKUP($C2718&amp;"|"&amp;$B2718&amp;"|"&amp;$D2718,Empresas!$C$6:$CC$92,$G2718+6+1,0),0))))</f>
        <v>0</v>
      </c>
      <c r="AH2718" s="147">
        <f>IF(AND($I2718="Si",Q2718=1),1,IF(AND($I2718="Fisico",Q2718=1),1,IF(AND(Q2718=1,$I2718="Electronico"),2,IF(Q2718=1,VLOOKUP($C2718&amp;"|"&amp;$B2718&amp;"|"&amp;$D2718,Empresas!$C$6:$CC$92,$G2718+6+1,0),0))))</f>
        <v>0</v>
      </c>
      <c r="AI2718" s="147">
        <f>IF(AND($I2718="Si",R2718=1),1,IF(AND($I2718="Fisico",R2718=1),1,IF(AND(R2718=1,$I2718="Electronico"),2,IF(R2718=1,VLOOKUP($C2718&amp;"|"&amp;$B2718&amp;"|"&amp;$D2718,Empresas!$C$6:$CC$92,$G2718+6+1,0),0))))</f>
        <v>0</v>
      </c>
      <c r="AJ2718" s="147">
        <f>IF(AND($I2718="Si",S2718=1),1,IF(AND($I2718="Fisico",S2718=1),1,IF(AND(S2718=1,$I2718="Electronico"),2,IF(S2718=1,VLOOKUP($C2718&amp;"|"&amp;$B2718&amp;"|"&amp;$D2718,Empresas!$C$6:$CC$92,$G2718+6+1,0),0))))</f>
        <v>0</v>
      </c>
      <c r="AK2718" s="147">
        <f>IF(AND($I2718="Si",T2718=1),1,IF(AND($I2718="Fisico",T2718=1),1,IF(AND(T2718=1,$I2718="Electronico"),2,IF(T2718=1,VLOOKUP($C2718&amp;"|"&amp;$B2718&amp;"|"&amp;$D2718,Empresas!$C$6:$CC$92,$G2718+6+1,0),0))))</f>
        <v>0</v>
      </c>
      <c r="AL2718" s="147">
        <f>IF(AND($I2718="Si",U2718=1),1,IF(AND($I2718="Fisico",U2718=1),1,IF(AND(U2718=1,$I2718="Electronico"),2,IF(U2718=1,VLOOKUP($C2718&amp;"|"&amp;$B2718&amp;"|"&amp;$D2718,Empresas!$C$6:$CC$92,$G2718+6+1,0),0))))</f>
        <v>0</v>
      </c>
      <c r="AM2718" s="149">
        <f t="shared" si="443"/>
        <v>0</v>
      </c>
      <c r="AN2718" s="149">
        <f t="shared" si="444"/>
        <v>0</v>
      </c>
      <c r="AO2718" s="152">
        <f t="shared" si="445"/>
        <v>0</v>
      </c>
    </row>
    <row r="2719" spans="1:41" x14ac:dyDescent="0.25">
      <c r="A2719" s="140" t="str">
        <f>VLOOKUP(D2719,Empresas!$D$7:$F$91,3,0)</f>
        <v>Yulisa</v>
      </c>
      <c r="B2719" s="141" t="str">
        <f>VLOOKUP(D2719,Empresas!$D$7:$G$91,4,0)</f>
        <v>Carmen D.</v>
      </c>
      <c r="C2719" s="141" t="s">
        <v>544</v>
      </c>
      <c r="D2719" s="141" t="s">
        <v>502</v>
      </c>
      <c r="E2719" s="141" t="str">
        <f>VLOOKUP(D2719,Empresas!$D$7:$E$92,2,0)</f>
        <v>WALTER JESUS HUAYNATES ILDEFONSO</v>
      </c>
      <c r="F2719" s="141" t="s">
        <v>179</v>
      </c>
      <c r="G2719" s="142">
        <f t="shared" si="447"/>
        <v>57</v>
      </c>
      <c r="H2719" s="142" t="str">
        <f>VLOOKUP(D2719,Empresas!$D$6:$L$92,7,0)</f>
        <v>Trimestral</v>
      </c>
      <c r="I2719" s="141" t="str">
        <f>VLOOKUP(VLOOKUP(D2719&amp;"|"&amp;B2719,Empresas!$I$7:$CB$92,G2719,0),Tablas!$A$8:$B$10,2,0)</f>
        <v>No aplica</v>
      </c>
      <c r="J2719" s="78"/>
      <c r="K2719" s="78"/>
      <c r="L2719" s="78"/>
      <c r="M2719" s="78"/>
      <c r="N2719" s="78"/>
      <c r="O2719" s="78"/>
      <c r="P2719" s="78"/>
      <c r="Q2719" s="78"/>
      <c r="R2719" s="78"/>
      <c r="S2719" s="78"/>
      <c r="T2719" s="78"/>
      <c r="U2719" s="78"/>
      <c r="V2719" s="78" t="str">
        <f>VLOOKUP(D2719,Empresas!$D$7:$CF$91,81,0)</f>
        <v>B</v>
      </c>
      <c r="W2719" s="78" t="str">
        <f>VLOOKUP(D2719,Empresas!$D$7:$M$91,10,0)</f>
        <v>P. Natural</v>
      </c>
      <c r="X2719" s="69" t="str">
        <f t="shared" si="441"/>
        <v>NO</v>
      </c>
      <c r="Y2719" s="153" t="str">
        <f t="shared" si="442"/>
        <v>No aplica</v>
      </c>
      <c r="Z2719" s="147">
        <f>IF(Y2719="No aplica",0,IF(I2719="no",0,IF(I2719="No aplica",0,IF(I2719="Si",1,IF(I2719="Fisico",1,IF(I2719="Electronico",2,VLOOKUP(C2719&amp;"|"&amp;B2719&amp;"|"&amp;D2719,Empresas!$C$6:$CC$92,G2719+6+1,0)))))))</f>
        <v>0</v>
      </c>
      <c r="AA2719" s="147">
        <f>IF(AND($I2719="Si",J2719=1),1,IF(AND($I2719="Fisico",J2719=1),1,IF(AND(J2719=1,$I2719="Electronico"),2,IF(J2719=1,VLOOKUP($C2719&amp;"|"&amp;$B2719&amp;"|"&amp;$D2719,Empresas!$C$6:$CC$92,$G2719+6+1,0),0))))</f>
        <v>0</v>
      </c>
      <c r="AB2719" s="147">
        <f>IF(AND($I2719="Si",K2719=1),1,IF(AND($I2719="Fisico",K2719=1),1,IF(AND(K2719=1,$I2719="Electronico"),2,IF(K2719=1,VLOOKUP($C2719&amp;"|"&amp;$B2719&amp;"|"&amp;$D2719,Empresas!$C$6:$CC$92,$G2719+6+1,0),0))))</f>
        <v>0</v>
      </c>
      <c r="AC2719" s="147">
        <f>IF(AND($I2719="Si",L2719=1),1,IF(AND($I2719="Fisico",L2719=1),1,IF(AND(L2719=1,$I2719="Electronico"),2,IF(L2719=1,VLOOKUP($C2719&amp;"|"&amp;$B2719&amp;"|"&amp;$D2719,Empresas!$C$6:$CC$92,$G2719+6+1,0),0))))</f>
        <v>0</v>
      </c>
      <c r="AD2719" s="147">
        <f>IF(AND($I2719="Si",M2719=1),1,IF(AND($I2719="Fisico",M2719=1),1,IF(AND(M2719=1,$I2719="Electronico"),2,IF(M2719=1,VLOOKUP($C2719&amp;"|"&amp;$B2719&amp;"|"&amp;$D2719,Empresas!$C$6:$CC$92,$G2719+6+1,0),0))))</f>
        <v>0</v>
      </c>
      <c r="AE2719" s="147">
        <f>IF(AND($I2719="Si",N2719=1),1,IF(AND($I2719="Fisico",N2719=1),1,IF(AND(N2719=1,$I2719="Electronico"),2,IF(N2719=1,VLOOKUP($C2719&amp;"|"&amp;$B2719&amp;"|"&amp;$D2719,Empresas!$C$6:$CC$92,$G2719+6+1,0),0))))</f>
        <v>0</v>
      </c>
      <c r="AF2719" s="147">
        <f>IF(AND($I2719="Si",O2719=1),1,IF(AND($I2719="Fisico",O2719=1),1,IF(AND(O2719=1,$I2719="Electronico"),2,IF(O2719=1,VLOOKUP($C2719&amp;"|"&amp;$B2719&amp;"|"&amp;$D2719,Empresas!$C$6:$CC$92,$G2719+6+1,0),0))))</f>
        <v>0</v>
      </c>
      <c r="AG2719" s="147">
        <f>IF(AND($I2719="Si",P2719=1),1,IF(AND($I2719="Fisico",P2719=1),1,IF(AND(P2719=1,$I2719="Electronico"),2,IF(P2719=1,VLOOKUP($C2719&amp;"|"&amp;$B2719&amp;"|"&amp;$D2719,Empresas!$C$6:$CC$92,$G2719+6+1,0),0))))</f>
        <v>0</v>
      </c>
      <c r="AH2719" s="147">
        <f>IF(AND($I2719="Si",Q2719=1),1,IF(AND($I2719="Fisico",Q2719=1),1,IF(AND(Q2719=1,$I2719="Electronico"),2,IF(Q2719=1,VLOOKUP($C2719&amp;"|"&amp;$B2719&amp;"|"&amp;$D2719,Empresas!$C$6:$CC$92,$G2719+6+1,0),0))))</f>
        <v>0</v>
      </c>
      <c r="AI2719" s="147">
        <f>IF(AND($I2719="Si",R2719=1),1,IF(AND($I2719="Fisico",R2719=1),1,IF(AND(R2719=1,$I2719="Electronico"),2,IF(R2719=1,VLOOKUP($C2719&amp;"|"&amp;$B2719&amp;"|"&amp;$D2719,Empresas!$C$6:$CC$92,$G2719+6+1,0),0))))</f>
        <v>0</v>
      </c>
      <c r="AJ2719" s="147">
        <f>IF(AND($I2719="Si",S2719=1),1,IF(AND($I2719="Fisico",S2719=1),1,IF(AND(S2719=1,$I2719="Electronico"),2,IF(S2719=1,VLOOKUP($C2719&amp;"|"&amp;$B2719&amp;"|"&amp;$D2719,Empresas!$C$6:$CC$92,$G2719+6+1,0),0))))</f>
        <v>0</v>
      </c>
      <c r="AK2719" s="147">
        <f>IF(AND($I2719="Si",T2719=1),1,IF(AND($I2719="Fisico",T2719=1),1,IF(AND(T2719=1,$I2719="Electronico"),2,IF(T2719=1,VLOOKUP($C2719&amp;"|"&amp;$B2719&amp;"|"&amp;$D2719,Empresas!$C$6:$CC$92,$G2719+6+1,0),0))))</f>
        <v>0</v>
      </c>
      <c r="AL2719" s="147">
        <f>IF(AND($I2719="Si",U2719=1),1,IF(AND($I2719="Fisico",U2719=1),1,IF(AND(U2719=1,$I2719="Electronico"),2,IF(U2719=1,VLOOKUP($C2719&amp;"|"&amp;$B2719&amp;"|"&amp;$D2719,Empresas!$C$6:$CC$92,$G2719+6+1,0),0))))</f>
        <v>0</v>
      </c>
      <c r="AM2719" s="149">
        <f t="shared" si="443"/>
        <v>0</v>
      </c>
      <c r="AN2719" s="149">
        <f t="shared" si="444"/>
        <v>0</v>
      </c>
      <c r="AO2719" s="152">
        <f t="shared" si="445"/>
        <v>0</v>
      </c>
    </row>
    <row r="2720" spans="1:41" x14ac:dyDescent="0.25">
      <c r="A2720" s="140" t="str">
        <f>VLOOKUP(D2720,Empresas!$D$7:$F$91,3,0)</f>
        <v>Yulisa</v>
      </c>
      <c r="B2720" s="141" t="str">
        <f>VLOOKUP(D2720,Empresas!$D$7:$G$91,4,0)</f>
        <v>Carmen D.</v>
      </c>
      <c r="C2720" s="141" t="s">
        <v>544</v>
      </c>
      <c r="D2720" s="141" t="s">
        <v>502</v>
      </c>
      <c r="E2720" s="141" t="str">
        <f>VLOOKUP(D2720,Empresas!$D$7:$E$92,2,0)</f>
        <v>WALTER JESUS HUAYNATES ILDEFONSO</v>
      </c>
      <c r="F2720" s="141" t="s">
        <v>180</v>
      </c>
      <c r="G2720" s="142">
        <f t="shared" si="447"/>
        <v>58</v>
      </c>
      <c r="H2720" s="142" t="str">
        <f>VLOOKUP(D2720,Empresas!$D$6:$L$92,7,0)</f>
        <v>Trimestral</v>
      </c>
      <c r="I2720" s="141" t="str">
        <f>VLOOKUP(VLOOKUP(D2720&amp;"|"&amp;B2720,Empresas!$I$7:$CB$92,G2720,0),Tablas!$A$8:$B$10,2,0)</f>
        <v>No aplica</v>
      </c>
      <c r="J2720" s="78"/>
      <c r="K2720" s="78"/>
      <c r="L2720" s="78"/>
      <c r="M2720" s="78"/>
      <c r="N2720" s="78"/>
      <c r="O2720" s="78"/>
      <c r="P2720" s="78"/>
      <c r="Q2720" s="78"/>
      <c r="R2720" s="78"/>
      <c r="S2720" s="78"/>
      <c r="T2720" s="78"/>
      <c r="U2720" s="78"/>
      <c r="V2720" s="78" t="str">
        <f>VLOOKUP(D2720,Empresas!$D$7:$CF$91,81,0)</f>
        <v>B</v>
      </c>
      <c r="W2720" s="78" t="str">
        <f>VLOOKUP(D2720,Empresas!$D$7:$M$91,10,0)</f>
        <v>P. Natural</v>
      </c>
      <c r="X2720" s="69" t="str">
        <f t="shared" si="441"/>
        <v>NO</v>
      </c>
      <c r="Y2720" s="153" t="str">
        <f t="shared" si="442"/>
        <v>No aplica</v>
      </c>
      <c r="Z2720" s="147">
        <f>IF(Y2720="No aplica",0,IF(I2720="no",0,IF(I2720="No aplica",0,IF(I2720="Si",1,IF(I2720="Fisico",1,IF(I2720="Electronico",2,VLOOKUP(C2720&amp;"|"&amp;B2720&amp;"|"&amp;D2720,Empresas!$C$6:$CC$92,G2720+6+1,0)))))))</f>
        <v>0</v>
      </c>
      <c r="AA2720" s="147">
        <f>IF(AND($I2720="Si",J2720=1),1,IF(AND($I2720="Fisico",J2720=1),1,IF(AND(J2720=1,$I2720="Electronico"),2,IF(J2720=1,VLOOKUP($C2720&amp;"|"&amp;$B2720&amp;"|"&amp;$D2720,Empresas!$C$6:$CC$92,$G2720+6+1,0),0))))</f>
        <v>0</v>
      </c>
      <c r="AB2720" s="147">
        <f>IF(AND($I2720="Si",K2720=1),1,IF(AND($I2720="Fisico",K2720=1),1,IF(AND(K2720=1,$I2720="Electronico"),2,IF(K2720=1,VLOOKUP($C2720&amp;"|"&amp;$B2720&amp;"|"&amp;$D2720,Empresas!$C$6:$CC$92,$G2720+6+1,0),0))))</f>
        <v>0</v>
      </c>
      <c r="AC2720" s="147">
        <f>IF(AND($I2720="Si",L2720=1),1,IF(AND($I2720="Fisico",L2720=1),1,IF(AND(L2720=1,$I2720="Electronico"),2,IF(L2720=1,VLOOKUP($C2720&amp;"|"&amp;$B2720&amp;"|"&amp;$D2720,Empresas!$C$6:$CC$92,$G2720+6+1,0),0))))</f>
        <v>0</v>
      </c>
      <c r="AD2720" s="147">
        <f>IF(AND($I2720="Si",M2720=1),1,IF(AND($I2720="Fisico",M2720=1),1,IF(AND(M2720=1,$I2720="Electronico"),2,IF(M2720=1,VLOOKUP($C2720&amp;"|"&amp;$B2720&amp;"|"&amp;$D2720,Empresas!$C$6:$CC$92,$G2720+6+1,0),0))))</f>
        <v>0</v>
      </c>
      <c r="AE2720" s="147">
        <f>IF(AND($I2720="Si",N2720=1),1,IF(AND($I2720="Fisico",N2720=1),1,IF(AND(N2720=1,$I2720="Electronico"),2,IF(N2720=1,VLOOKUP($C2720&amp;"|"&amp;$B2720&amp;"|"&amp;$D2720,Empresas!$C$6:$CC$92,$G2720+6+1,0),0))))</f>
        <v>0</v>
      </c>
      <c r="AF2720" s="147">
        <f>IF(AND($I2720="Si",O2720=1),1,IF(AND($I2720="Fisico",O2720=1),1,IF(AND(O2720=1,$I2720="Electronico"),2,IF(O2720=1,VLOOKUP($C2720&amp;"|"&amp;$B2720&amp;"|"&amp;$D2720,Empresas!$C$6:$CC$92,$G2720+6+1,0),0))))</f>
        <v>0</v>
      </c>
      <c r="AG2720" s="147">
        <f>IF(AND($I2720="Si",P2720=1),1,IF(AND($I2720="Fisico",P2720=1),1,IF(AND(P2720=1,$I2720="Electronico"),2,IF(P2720=1,VLOOKUP($C2720&amp;"|"&amp;$B2720&amp;"|"&amp;$D2720,Empresas!$C$6:$CC$92,$G2720+6+1,0),0))))</f>
        <v>0</v>
      </c>
      <c r="AH2720" s="147">
        <f>IF(AND($I2720="Si",Q2720=1),1,IF(AND($I2720="Fisico",Q2720=1),1,IF(AND(Q2720=1,$I2720="Electronico"),2,IF(Q2720=1,VLOOKUP($C2720&amp;"|"&amp;$B2720&amp;"|"&amp;$D2720,Empresas!$C$6:$CC$92,$G2720+6+1,0),0))))</f>
        <v>0</v>
      </c>
      <c r="AI2720" s="147">
        <f>IF(AND($I2720="Si",R2720=1),1,IF(AND($I2720="Fisico",R2720=1),1,IF(AND(R2720=1,$I2720="Electronico"),2,IF(R2720=1,VLOOKUP($C2720&amp;"|"&amp;$B2720&amp;"|"&amp;$D2720,Empresas!$C$6:$CC$92,$G2720+6+1,0),0))))</f>
        <v>0</v>
      </c>
      <c r="AJ2720" s="147">
        <f>IF(AND($I2720="Si",S2720=1),1,IF(AND($I2720="Fisico",S2720=1),1,IF(AND(S2720=1,$I2720="Electronico"),2,IF(S2720=1,VLOOKUP($C2720&amp;"|"&amp;$B2720&amp;"|"&amp;$D2720,Empresas!$C$6:$CC$92,$G2720+6+1,0),0))))</f>
        <v>0</v>
      </c>
      <c r="AK2720" s="147">
        <f>IF(AND($I2720="Si",T2720=1),1,IF(AND($I2720="Fisico",T2720=1),1,IF(AND(T2720=1,$I2720="Electronico"),2,IF(T2720=1,VLOOKUP($C2720&amp;"|"&amp;$B2720&amp;"|"&amp;$D2720,Empresas!$C$6:$CC$92,$G2720+6+1,0),0))))</f>
        <v>0</v>
      </c>
      <c r="AL2720" s="147">
        <f>IF(AND($I2720="Si",U2720=1),1,IF(AND($I2720="Fisico",U2720=1),1,IF(AND(U2720=1,$I2720="Electronico"),2,IF(U2720=1,VLOOKUP($C2720&amp;"|"&amp;$B2720&amp;"|"&amp;$D2720,Empresas!$C$6:$CC$92,$G2720+6+1,0),0))))</f>
        <v>0</v>
      </c>
      <c r="AM2720" s="149">
        <f t="shared" si="443"/>
        <v>0</v>
      </c>
      <c r="AN2720" s="149">
        <f t="shared" si="444"/>
        <v>0</v>
      </c>
      <c r="AO2720" s="152">
        <f t="shared" si="445"/>
        <v>0</v>
      </c>
    </row>
    <row r="2721" spans="1:41" x14ac:dyDescent="0.25">
      <c r="A2721" s="140" t="str">
        <f>VLOOKUP(D2721,Empresas!$D$7:$F$91,3,0)</f>
        <v>Yulisa</v>
      </c>
      <c r="B2721" s="141" t="str">
        <f>VLOOKUP(D2721,Empresas!$D$7:$G$91,4,0)</f>
        <v>Carmen D.</v>
      </c>
      <c r="C2721" s="141" t="s">
        <v>544</v>
      </c>
      <c r="D2721" s="141" t="s">
        <v>502</v>
      </c>
      <c r="E2721" s="141" t="str">
        <f>VLOOKUP(D2721,Empresas!$D$7:$E$92,2,0)</f>
        <v>WALTER JESUS HUAYNATES ILDEFONSO</v>
      </c>
      <c r="F2721" s="141" t="s">
        <v>181</v>
      </c>
      <c r="G2721" s="142">
        <f t="shared" si="447"/>
        <v>59</v>
      </c>
      <c r="H2721" s="142" t="str">
        <f>VLOOKUP(D2721,Empresas!$D$6:$L$92,7,0)</f>
        <v>Trimestral</v>
      </c>
      <c r="I2721" s="141" t="str">
        <f>VLOOKUP(VLOOKUP(D2721&amp;"|"&amp;B2721,Empresas!$I$7:$CB$92,G2721,0),Tablas!$A$8:$B$10,2,0)</f>
        <v>No aplica</v>
      </c>
      <c r="J2721" s="78"/>
      <c r="K2721" s="78"/>
      <c r="L2721" s="78"/>
      <c r="M2721" s="78"/>
      <c r="N2721" s="78"/>
      <c r="O2721" s="78"/>
      <c r="P2721" s="78"/>
      <c r="Q2721" s="78"/>
      <c r="R2721" s="78"/>
      <c r="S2721" s="78"/>
      <c r="T2721" s="78"/>
      <c r="U2721" s="78"/>
      <c r="V2721" s="78" t="str">
        <f>VLOOKUP(D2721,Empresas!$D$7:$CF$91,81,0)</f>
        <v>B</v>
      </c>
      <c r="W2721" s="78" t="str">
        <f>VLOOKUP(D2721,Empresas!$D$7:$M$91,10,0)</f>
        <v>P. Natural</v>
      </c>
      <c r="X2721" s="69" t="str">
        <f t="shared" si="441"/>
        <v>NO</v>
      </c>
      <c r="Y2721" s="153" t="str">
        <f t="shared" si="442"/>
        <v>No aplica</v>
      </c>
      <c r="Z2721" s="147">
        <f>IF(Y2721="No aplica",0,IF(I2721="no",0,IF(I2721="No aplica",0,IF(I2721="Si",1,IF(I2721="Fisico",1,IF(I2721="Electronico",2,VLOOKUP(C2721&amp;"|"&amp;B2721&amp;"|"&amp;D2721,Empresas!$C$6:$CC$92,G2721+6+1,0)))))))</f>
        <v>0</v>
      </c>
      <c r="AA2721" s="147">
        <f>IF(AND($I2721="Si",J2721=1),1,IF(AND($I2721="Fisico",J2721=1),1,IF(AND(J2721=1,$I2721="Electronico"),2,IF(J2721=1,VLOOKUP($C2721&amp;"|"&amp;$B2721&amp;"|"&amp;$D2721,Empresas!$C$6:$CC$92,$G2721+6+1,0),0))))</f>
        <v>0</v>
      </c>
      <c r="AB2721" s="147">
        <f>IF(AND($I2721="Si",K2721=1),1,IF(AND($I2721="Fisico",K2721=1),1,IF(AND(K2721=1,$I2721="Electronico"),2,IF(K2721=1,VLOOKUP($C2721&amp;"|"&amp;$B2721&amp;"|"&amp;$D2721,Empresas!$C$6:$CC$92,$G2721+6+1,0),0))))</f>
        <v>0</v>
      </c>
      <c r="AC2721" s="147">
        <f>IF(AND($I2721="Si",L2721=1),1,IF(AND($I2721="Fisico",L2721=1),1,IF(AND(L2721=1,$I2721="Electronico"),2,IF(L2721=1,VLOOKUP($C2721&amp;"|"&amp;$B2721&amp;"|"&amp;$D2721,Empresas!$C$6:$CC$92,$G2721+6+1,0),0))))</f>
        <v>0</v>
      </c>
      <c r="AD2721" s="147">
        <f>IF(AND($I2721="Si",M2721=1),1,IF(AND($I2721="Fisico",M2721=1),1,IF(AND(M2721=1,$I2721="Electronico"),2,IF(M2721=1,VLOOKUP($C2721&amp;"|"&amp;$B2721&amp;"|"&amp;$D2721,Empresas!$C$6:$CC$92,$G2721+6+1,0),0))))</f>
        <v>0</v>
      </c>
      <c r="AE2721" s="147">
        <f>IF(AND($I2721="Si",N2721=1),1,IF(AND($I2721="Fisico",N2721=1),1,IF(AND(N2721=1,$I2721="Electronico"),2,IF(N2721=1,VLOOKUP($C2721&amp;"|"&amp;$B2721&amp;"|"&amp;$D2721,Empresas!$C$6:$CC$92,$G2721+6+1,0),0))))</f>
        <v>0</v>
      </c>
      <c r="AF2721" s="147">
        <f>IF(AND($I2721="Si",O2721=1),1,IF(AND($I2721="Fisico",O2721=1),1,IF(AND(O2721=1,$I2721="Electronico"),2,IF(O2721=1,VLOOKUP($C2721&amp;"|"&amp;$B2721&amp;"|"&amp;$D2721,Empresas!$C$6:$CC$92,$G2721+6+1,0),0))))</f>
        <v>0</v>
      </c>
      <c r="AG2721" s="147">
        <f>IF(AND($I2721="Si",P2721=1),1,IF(AND($I2721="Fisico",P2721=1),1,IF(AND(P2721=1,$I2721="Electronico"),2,IF(P2721=1,VLOOKUP($C2721&amp;"|"&amp;$B2721&amp;"|"&amp;$D2721,Empresas!$C$6:$CC$92,$G2721+6+1,0),0))))</f>
        <v>0</v>
      </c>
      <c r="AH2721" s="147">
        <f>IF(AND($I2721="Si",Q2721=1),1,IF(AND($I2721="Fisico",Q2721=1),1,IF(AND(Q2721=1,$I2721="Electronico"),2,IF(Q2721=1,VLOOKUP($C2721&amp;"|"&amp;$B2721&amp;"|"&amp;$D2721,Empresas!$C$6:$CC$92,$G2721+6+1,0),0))))</f>
        <v>0</v>
      </c>
      <c r="AI2721" s="147">
        <f>IF(AND($I2721="Si",R2721=1),1,IF(AND($I2721="Fisico",R2721=1),1,IF(AND(R2721=1,$I2721="Electronico"),2,IF(R2721=1,VLOOKUP($C2721&amp;"|"&amp;$B2721&amp;"|"&amp;$D2721,Empresas!$C$6:$CC$92,$G2721+6+1,0),0))))</f>
        <v>0</v>
      </c>
      <c r="AJ2721" s="147">
        <f>IF(AND($I2721="Si",S2721=1),1,IF(AND($I2721="Fisico",S2721=1),1,IF(AND(S2721=1,$I2721="Electronico"),2,IF(S2721=1,VLOOKUP($C2721&amp;"|"&amp;$B2721&amp;"|"&amp;$D2721,Empresas!$C$6:$CC$92,$G2721+6+1,0),0))))</f>
        <v>0</v>
      </c>
      <c r="AK2721" s="147">
        <f>IF(AND($I2721="Si",T2721=1),1,IF(AND($I2721="Fisico",T2721=1),1,IF(AND(T2721=1,$I2721="Electronico"),2,IF(T2721=1,VLOOKUP($C2721&amp;"|"&amp;$B2721&amp;"|"&amp;$D2721,Empresas!$C$6:$CC$92,$G2721+6+1,0),0))))</f>
        <v>0</v>
      </c>
      <c r="AL2721" s="147">
        <f>IF(AND($I2721="Si",U2721=1),1,IF(AND($I2721="Fisico",U2721=1),1,IF(AND(U2721=1,$I2721="Electronico"),2,IF(U2721=1,VLOOKUP($C2721&amp;"|"&amp;$B2721&amp;"|"&amp;$D2721,Empresas!$C$6:$CC$92,$G2721+6+1,0),0))))</f>
        <v>0</v>
      </c>
      <c r="AM2721" s="149">
        <f t="shared" si="443"/>
        <v>0</v>
      </c>
      <c r="AN2721" s="149">
        <f t="shared" si="444"/>
        <v>0</v>
      </c>
      <c r="AO2721" s="152">
        <f t="shared" si="445"/>
        <v>0</v>
      </c>
    </row>
    <row r="2722" spans="1:41" x14ac:dyDescent="0.25">
      <c r="A2722" s="140" t="str">
        <f>VLOOKUP(D2722,Empresas!$D$7:$F$91,3,0)</f>
        <v>Yulisa</v>
      </c>
      <c r="B2722" s="141" t="str">
        <f>VLOOKUP(D2722,Empresas!$D$7:$G$91,4,0)</f>
        <v>Carmen D.</v>
      </c>
      <c r="C2722" s="141" t="s">
        <v>544</v>
      </c>
      <c r="D2722" s="141" t="s">
        <v>502</v>
      </c>
      <c r="E2722" s="141" t="str">
        <f>VLOOKUP(D2722,Empresas!$D$7:$E$92,2,0)</f>
        <v>WALTER JESUS HUAYNATES ILDEFONSO</v>
      </c>
      <c r="F2722" s="141" t="s">
        <v>182</v>
      </c>
      <c r="G2722" s="142">
        <f t="shared" si="447"/>
        <v>60</v>
      </c>
      <c r="H2722" s="142" t="str">
        <f>VLOOKUP(D2722,Empresas!$D$6:$L$92,7,0)</f>
        <v>Trimestral</v>
      </c>
      <c r="I2722" s="141" t="str">
        <f>VLOOKUP(VLOOKUP(D2722&amp;"|"&amp;B2722,Empresas!$I$7:$CB$92,G2722,0),Tablas!$A$8:$B$10,2,0)</f>
        <v>No aplica</v>
      </c>
      <c r="J2722" s="78"/>
      <c r="K2722" s="78"/>
      <c r="L2722" s="78"/>
      <c r="M2722" s="78"/>
      <c r="N2722" s="78"/>
      <c r="O2722" s="78"/>
      <c r="P2722" s="78"/>
      <c r="Q2722" s="78"/>
      <c r="R2722" s="78"/>
      <c r="S2722" s="78"/>
      <c r="T2722" s="78"/>
      <c r="U2722" s="78"/>
      <c r="V2722" s="78" t="str">
        <f>VLOOKUP(D2722,Empresas!$D$7:$CF$91,81,0)</f>
        <v>B</v>
      </c>
      <c r="W2722" s="78" t="str">
        <f>VLOOKUP(D2722,Empresas!$D$7:$M$91,10,0)</f>
        <v>P. Natural</v>
      </c>
      <c r="X2722" s="69" t="str">
        <f t="shared" si="441"/>
        <v>NO</v>
      </c>
      <c r="Y2722" s="153" t="str">
        <f t="shared" si="442"/>
        <v>No aplica</v>
      </c>
      <c r="Z2722" s="147">
        <f>IF(Y2722="No aplica",0,IF(I2722="no",0,IF(I2722="No aplica",0,IF(I2722="Si",1,IF(I2722="Fisico",1,IF(I2722="Electronico",2,VLOOKUP(C2722&amp;"|"&amp;B2722&amp;"|"&amp;D2722,Empresas!$C$6:$CC$92,G2722+6+1,0)))))))</f>
        <v>0</v>
      </c>
      <c r="AA2722" s="147">
        <f>IF(AND($I2722="Si",J2722=1),1,IF(AND($I2722="Fisico",J2722=1),1,IF(AND(J2722=1,$I2722="Electronico"),2,IF(J2722=1,VLOOKUP($C2722&amp;"|"&amp;$B2722&amp;"|"&amp;$D2722,Empresas!$C$6:$CC$92,$G2722+6+1,0),0))))</f>
        <v>0</v>
      </c>
      <c r="AB2722" s="147">
        <f>IF(AND($I2722="Si",K2722=1),1,IF(AND($I2722="Fisico",K2722=1),1,IF(AND(K2722=1,$I2722="Electronico"),2,IF(K2722=1,VLOOKUP($C2722&amp;"|"&amp;$B2722&amp;"|"&amp;$D2722,Empresas!$C$6:$CC$92,$G2722+6+1,0),0))))</f>
        <v>0</v>
      </c>
      <c r="AC2722" s="147">
        <f>IF(AND($I2722="Si",L2722=1),1,IF(AND($I2722="Fisico",L2722=1),1,IF(AND(L2722=1,$I2722="Electronico"),2,IF(L2722=1,VLOOKUP($C2722&amp;"|"&amp;$B2722&amp;"|"&amp;$D2722,Empresas!$C$6:$CC$92,$G2722+6+1,0),0))))</f>
        <v>0</v>
      </c>
      <c r="AD2722" s="147">
        <f>IF(AND($I2722="Si",M2722=1),1,IF(AND($I2722="Fisico",M2722=1),1,IF(AND(M2722=1,$I2722="Electronico"),2,IF(M2722=1,VLOOKUP($C2722&amp;"|"&amp;$B2722&amp;"|"&amp;$D2722,Empresas!$C$6:$CC$92,$G2722+6+1,0),0))))</f>
        <v>0</v>
      </c>
      <c r="AE2722" s="147">
        <f>IF(AND($I2722="Si",N2722=1),1,IF(AND($I2722="Fisico",N2722=1),1,IF(AND(N2722=1,$I2722="Electronico"),2,IF(N2722=1,VLOOKUP($C2722&amp;"|"&amp;$B2722&amp;"|"&amp;$D2722,Empresas!$C$6:$CC$92,$G2722+6+1,0),0))))</f>
        <v>0</v>
      </c>
      <c r="AF2722" s="147">
        <f>IF(AND($I2722="Si",O2722=1),1,IF(AND($I2722="Fisico",O2722=1),1,IF(AND(O2722=1,$I2722="Electronico"),2,IF(O2722=1,VLOOKUP($C2722&amp;"|"&amp;$B2722&amp;"|"&amp;$D2722,Empresas!$C$6:$CC$92,$G2722+6+1,0),0))))</f>
        <v>0</v>
      </c>
      <c r="AG2722" s="147">
        <f>IF(AND($I2722="Si",P2722=1),1,IF(AND($I2722="Fisico",P2722=1),1,IF(AND(P2722=1,$I2722="Electronico"),2,IF(P2722=1,VLOOKUP($C2722&amp;"|"&amp;$B2722&amp;"|"&amp;$D2722,Empresas!$C$6:$CC$92,$G2722+6+1,0),0))))</f>
        <v>0</v>
      </c>
      <c r="AH2722" s="147">
        <f>IF(AND($I2722="Si",Q2722=1),1,IF(AND($I2722="Fisico",Q2722=1),1,IF(AND(Q2722=1,$I2722="Electronico"),2,IF(Q2722=1,VLOOKUP($C2722&amp;"|"&amp;$B2722&amp;"|"&amp;$D2722,Empresas!$C$6:$CC$92,$G2722+6+1,0),0))))</f>
        <v>0</v>
      </c>
      <c r="AI2722" s="147">
        <f>IF(AND($I2722="Si",R2722=1),1,IF(AND($I2722="Fisico",R2722=1),1,IF(AND(R2722=1,$I2722="Electronico"),2,IF(R2722=1,VLOOKUP($C2722&amp;"|"&amp;$B2722&amp;"|"&amp;$D2722,Empresas!$C$6:$CC$92,$G2722+6+1,0),0))))</f>
        <v>0</v>
      </c>
      <c r="AJ2722" s="147">
        <f>IF(AND($I2722="Si",S2722=1),1,IF(AND($I2722="Fisico",S2722=1),1,IF(AND(S2722=1,$I2722="Electronico"),2,IF(S2722=1,VLOOKUP($C2722&amp;"|"&amp;$B2722&amp;"|"&amp;$D2722,Empresas!$C$6:$CC$92,$G2722+6+1,0),0))))</f>
        <v>0</v>
      </c>
      <c r="AK2722" s="147">
        <f>IF(AND($I2722="Si",T2722=1),1,IF(AND($I2722="Fisico",T2722=1),1,IF(AND(T2722=1,$I2722="Electronico"),2,IF(T2722=1,VLOOKUP($C2722&amp;"|"&amp;$B2722&amp;"|"&amp;$D2722,Empresas!$C$6:$CC$92,$G2722+6+1,0),0))))</f>
        <v>0</v>
      </c>
      <c r="AL2722" s="147">
        <f>IF(AND($I2722="Si",U2722=1),1,IF(AND($I2722="Fisico",U2722=1),1,IF(AND(U2722=1,$I2722="Electronico"),2,IF(U2722=1,VLOOKUP($C2722&amp;"|"&amp;$B2722&amp;"|"&amp;$D2722,Empresas!$C$6:$CC$92,$G2722+6+1,0),0))))</f>
        <v>0</v>
      </c>
      <c r="AM2722" s="149">
        <f t="shared" si="443"/>
        <v>0</v>
      </c>
      <c r="AN2722" s="149">
        <f t="shared" si="444"/>
        <v>0</v>
      </c>
      <c r="AO2722" s="152">
        <f t="shared" si="445"/>
        <v>0</v>
      </c>
    </row>
    <row r="2723" spans="1:41" x14ac:dyDescent="0.25">
      <c r="A2723" s="143" t="str">
        <f>VLOOKUP(D2723,Empresas!$D$7:$F$91,3,0)</f>
        <v>Yulisa</v>
      </c>
      <c r="B2723" s="144" t="str">
        <f>VLOOKUP(D2723,Empresas!$D$7:$G$91,4,0)</f>
        <v>Carmen D.</v>
      </c>
      <c r="C2723" s="144" t="s">
        <v>544</v>
      </c>
      <c r="D2723" s="144" t="s">
        <v>502</v>
      </c>
      <c r="E2723" s="144" t="str">
        <f>VLOOKUP(D2723,Empresas!$D$7:$E$92,2,0)</f>
        <v>WALTER JESUS HUAYNATES ILDEFONSO</v>
      </c>
      <c r="F2723" s="144" t="s">
        <v>183</v>
      </c>
      <c r="G2723" s="145">
        <f>+Empresas!$BR$2</f>
        <v>62</v>
      </c>
      <c r="H2723" s="145" t="str">
        <f>VLOOKUP(D2723,Empresas!$D$6:$L$92,7,0)</f>
        <v>Trimestral</v>
      </c>
      <c r="I2723" s="144" t="str">
        <f>VLOOKUP(VLOOKUP(D2723&amp;"|"&amp;B2723,Empresas!$I$7:$CB$92,G2723,0),Tablas!$A$13:$B$14,2,0)</f>
        <v>No</v>
      </c>
      <c r="J2723" s="78"/>
      <c r="K2723" s="78"/>
      <c r="L2723" s="78"/>
      <c r="M2723" s="78"/>
      <c r="N2723" s="78"/>
      <c r="O2723" s="78"/>
      <c r="P2723" s="78"/>
      <c r="Q2723" s="78"/>
      <c r="R2723" s="78"/>
      <c r="S2723" s="78"/>
      <c r="T2723" s="78"/>
      <c r="U2723" s="78"/>
      <c r="V2723" s="78" t="str">
        <f>VLOOKUP(D2723,Empresas!$D$7:$CF$91,81,0)</f>
        <v>B</v>
      </c>
      <c r="W2723" s="78" t="str">
        <f>VLOOKUP(D2723,Empresas!$D$7:$M$91,10,0)</f>
        <v>P. Natural</v>
      </c>
      <c r="X2723" s="69" t="str">
        <f t="shared" si="441"/>
        <v>SI</v>
      </c>
      <c r="Y2723" s="153" t="str">
        <f t="shared" si="442"/>
        <v>No aplica</v>
      </c>
      <c r="Z2723" s="147">
        <f>IF(Y2723="No aplica",0,IF(I2723="no",0,IF(I2723="No aplica",0,IF(I2723="Si",1,IF(I2723="Fisico",1,IF(I2723="Electronico",2,VLOOKUP(C2723&amp;"|"&amp;B2723&amp;"|"&amp;D2723,Empresas!$C$6:$CC$92,G2723+6+1,0)))))))</f>
        <v>0</v>
      </c>
      <c r="AA2723" s="147">
        <f>IF(AND($I2723="Si",J2723=1),1,IF(AND($I2723="Fisico",J2723=1),1,IF(AND(J2723=1,$I2723="Electronico"),2,IF(J2723=1,VLOOKUP($C2723&amp;"|"&amp;$B2723&amp;"|"&amp;$D2723,Empresas!$C$6:$CC$92,$G2723+6+1,0),0))))</f>
        <v>0</v>
      </c>
      <c r="AB2723" s="147">
        <f>IF(AND($I2723="Si",K2723=1),1,IF(AND($I2723="Fisico",K2723=1),1,IF(AND(K2723=1,$I2723="Electronico"),2,IF(K2723=1,VLOOKUP($C2723&amp;"|"&amp;$B2723&amp;"|"&amp;$D2723,Empresas!$C$6:$CC$92,$G2723+6+1,0),0))))</f>
        <v>0</v>
      </c>
      <c r="AC2723" s="147">
        <f>IF(AND($I2723="Si",L2723=1),1,IF(AND($I2723="Fisico",L2723=1),1,IF(AND(L2723=1,$I2723="Electronico"),2,IF(L2723=1,VLOOKUP($C2723&amp;"|"&amp;$B2723&amp;"|"&amp;$D2723,Empresas!$C$6:$CC$92,$G2723+6+1,0),0))))</f>
        <v>0</v>
      </c>
      <c r="AD2723" s="147">
        <f>IF(AND($I2723="Si",M2723=1),1,IF(AND($I2723="Fisico",M2723=1),1,IF(AND(M2723=1,$I2723="Electronico"),2,IF(M2723=1,VLOOKUP($C2723&amp;"|"&amp;$B2723&amp;"|"&amp;$D2723,Empresas!$C$6:$CC$92,$G2723+6+1,0),0))))</f>
        <v>0</v>
      </c>
      <c r="AE2723" s="147">
        <f>IF(AND($I2723="Si",N2723=1),1,IF(AND($I2723="Fisico",N2723=1),1,IF(AND(N2723=1,$I2723="Electronico"),2,IF(N2723=1,VLOOKUP($C2723&amp;"|"&amp;$B2723&amp;"|"&amp;$D2723,Empresas!$C$6:$CC$92,$G2723+6+1,0),0))))</f>
        <v>0</v>
      </c>
      <c r="AF2723" s="147">
        <f>IF(AND($I2723="Si",O2723=1),1,IF(AND($I2723="Fisico",O2723=1),1,IF(AND(O2723=1,$I2723="Electronico"),2,IF(O2723=1,VLOOKUP($C2723&amp;"|"&amp;$B2723&amp;"|"&amp;$D2723,Empresas!$C$6:$CC$92,$G2723+6+1,0),0))))</f>
        <v>0</v>
      </c>
      <c r="AG2723" s="147">
        <f>IF(AND($I2723="Si",P2723=1),1,IF(AND($I2723="Fisico",P2723=1),1,IF(AND(P2723=1,$I2723="Electronico"),2,IF(P2723=1,VLOOKUP($C2723&amp;"|"&amp;$B2723&amp;"|"&amp;$D2723,Empresas!$C$6:$CC$92,$G2723+6+1,0),0))))</f>
        <v>0</v>
      </c>
      <c r="AH2723" s="147">
        <f>IF(AND($I2723="Si",Q2723=1),1,IF(AND($I2723="Fisico",Q2723=1),1,IF(AND(Q2723=1,$I2723="Electronico"),2,IF(Q2723=1,VLOOKUP($C2723&amp;"|"&amp;$B2723&amp;"|"&amp;$D2723,Empresas!$C$6:$CC$92,$G2723+6+1,0),0))))</f>
        <v>0</v>
      </c>
      <c r="AI2723" s="147">
        <f>IF(AND($I2723="Si",R2723=1),1,IF(AND($I2723="Fisico",R2723=1),1,IF(AND(R2723=1,$I2723="Electronico"),2,IF(R2723=1,VLOOKUP($C2723&amp;"|"&amp;$B2723&amp;"|"&amp;$D2723,Empresas!$C$6:$CC$92,$G2723+6+1,0),0))))</f>
        <v>0</v>
      </c>
      <c r="AJ2723" s="147">
        <f>IF(AND($I2723="Si",S2723=1),1,IF(AND($I2723="Fisico",S2723=1),1,IF(AND(S2723=1,$I2723="Electronico"),2,IF(S2723=1,VLOOKUP($C2723&amp;"|"&amp;$B2723&amp;"|"&amp;$D2723,Empresas!$C$6:$CC$92,$G2723+6+1,0),0))))</f>
        <v>0</v>
      </c>
      <c r="AK2723" s="147">
        <f>IF(AND($I2723="Si",T2723=1),1,IF(AND($I2723="Fisico",T2723=1),1,IF(AND(T2723=1,$I2723="Electronico"),2,IF(T2723=1,VLOOKUP($C2723&amp;"|"&amp;$B2723&amp;"|"&amp;$D2723,Empresas!$C$6:$CC$92,$G2723+6+1,0),0))))</f>
        <v>0</v>
      </c>
      <c r="AL2723" s="147">
        <f>IF(AND($I2723="Si",U2723=1),1,IF(AND($I2723="Fisico",U2723=1),1,IF(AND(U2723=1,$I2723="Electronico"),2,IF(U2723=1,VLOOKUP($C2723&amp;"|"&amp;$B2723&amp;"|"&amp;$D2723,Empresas!$C$6:$CC$92,$G2723+6+1,0),0))))</f>
        <v>0</v>
      </c>
      <c r="AM2723" s="149">
        <f t="shared" si="443"/>
        <v>0</v>
      </c>
      <c r="AN2723" s="149">
        <f t="shared" si="444"/>
        <v>0</v>
      </c>
      <c r="AO2723" s="152">
        <f t="shared" si="445"/>
        <v>0</v>
      </c>
    </row>
    <row r="2724" spans="1:41" x14ac:dyDescent="0.25">
      <c r="A2724" s="143" t="str">
        <f>VLOOKUP(D2724,Empresas!$D$7:$F$91,3,0)</f>
        <v>Yulisa</v>
      </c>
      <c r="B2724" s="144" t="str">
        <f>VLOOKUP(D2724,Empresas!$D$7:$G$91,4,0)</f>
        <v>Carmen D.</v>
      </c>
      <c r="C2724" s="144" t="s">
        <v>544</v>
      </c>
      <c r="D2724" s="144" t="s">
        <v>502</v>
      </c>
      <c r="E2724" s="144" t="str">
        <f>VLOOKUP(D2724,Empresas!$D$7:$E$92,2,0)</f>
        <v>WALTER JESUS HUAYNATES ILDEFONSO</v>
      </c>
      <c r="F2724" s="144" t="s">
        <v>184</v>
      </c>
      <c r="G2724" s="145">
        <f>+G2723+1</f>
        <v>63</v>
      </c>
      <c r="H2724" s="145" t="str">
        <f>VLOOKUP(D2724,Empresas!$D$6:$L$92,7,0)</f>
        <v>Trimestral</v>
      </c>
      <c r="I2724" s="144" t="str">
        <f>VLOOKUP(VLOOKUP(D2724&amp;"|"&amp;B2724,Empresas!$I$7:$CB$92,G2724,0),Tablas!$A$13:$B$14,2,0)</f>
        <v>Si</v>
      </c>
      <c r="J2724" s="78">
        <v>1</v>
      </c>
      <c r="K2724" s="78">
        <v>1</v>
      </c>
      <c r="L2724" s="78">
        <v>1</v>
      </c>
      <c r="M2724" s="78">
        <v>1</v>
      </c>
      <c r="N2724" s="78">
        <v>1</v>
      </c>
      <c r="O2724" s="78">
        <v>1</v>
      </c>
      <c r="P2724" s="78">
        <v>1</v>
      </c>
      <c r="Q2724" s="78">
        <v>1</v>
      </c>
      <c r="R2724" s="78"/>
      <c r="S2724" s="78"/>
      <c r="T2724" s="78"/>
      <c r="U2724" s="78"/>
      <c r="V2724" s="78" t="str">
        <f>VLOOKUP(D2724,Empresas!$D$7:$CF$91,81,0)</f>
        <v>B</v>
      </c>
      <c r="W2724" s="78" t="str">
        <f>VLOOKUP(D2724,Empresas!$D$7:$M$91,10,0)</f>
        <v>P. Natural</v>
      </c>
      <c r="X2724" s="69" t="str">
        <f t="shared" si="441"/>
        <v>SI</v>
      </c>
      <c r="Y2724" s="153" t="str">
        <f t="shared" si="442"/>
        <v>Si aplica</v>
      </c>
      <c r="Z2724" s="147">
        <f>IF(Y2724="No aplica",0,IF(I2724="no",0,IF(I2724="No aplica",0,IF(I2724="Si",1,IF(I2724="Fisico",1,IF(I2724="Electronico",2,VLOOKUP(C2724&amp;"|"&amp;B2724&amp;"|"&amp;D2724,Empresas!$C$6:$CC$92,G2724+6+1,0)))))))</f>
        <v>1</v>
      </c>
      <c r="AA2724" s="147">
        <f>IF(AND($I2724="Si",J2724=1),1,IF(AND($I2724="Fisico",J2724=1),1,IF(AND(J2724=1,$I2724="Electronico"),2,IF(J2724=1,VLOOKUP($C2724&amp;"|"&amp;$B2724&amp;"|"&amp;$D2724,Empresas!$C$6:$CC$92,$G2724+6+1,0),0))))</f>
        <v>1</v>
      </c>
      <c r="AB2724" s="147">
        <f>IF(AND($I2724="Si",K2724=1),1,IF(AND($I2724="Fisico",K2724=1),1,IF(AND(K2724=1,$I2724="Electronico"),2,IF(K2724=1,VLOOKUP($C2724&amp;"|"&amp;$B2724&amp;"|"&amp;$D2724,Empresas!$C$6:$CC$92,$G2724+6+1,0),0))))</f>
        <v>1</v>
      </c>
      <c r="AC2724" s="147">
        <f>IF(AND($I2724="Si",L2724=1),1,IF(AND($I2724="Fisico",L2724=1),1,IF(AND(L2724=1,$I2724="Electronico"),2,IF(L2724=1,VLOOKUP($C2724&amp;"|"&amp;$B2724&amp;"|"&amp;$D2724,Empresas!$C$6:$CC$92,$G2724+6+1,0),0))))</f>
        <v>1</v>
      </c>
      <c r="AD2724" s="147">
        <f>IF(AND($I2724="Si",M2724=1),1,IF(AND($I2724="Fisico",M2724=1),1,IF(AND(M2724=1,$I2724="Electronico"),2,IF(M2724=1,VLOOKUP($C2724&amp;"|"&amp;$B2724&amp;"|"&amp;$D2724,Empresas!$C$6:$CC$92,$G2724+6+1,0),0))))</f>
        <v>1</v>
      </c>
      <c r="AE2724" s="147">
        <f>IF(AND($I2724="Si",N2724=1),1,IF(AND($I2724="Fisico",N2724=1),1,IF(AND(N2724=1,$I2724="Electronico"),2,IF(N2724=1,VLOOKUP($C2724&amp;"|"&amp;$B2724&amp;"|"&amp;$D2724,Empresas!$C$6:$CC$92,$G2724+6+1,0),0))))</f>
        <v>1</v>
      </c>
      <c r="AF2724" s="147">
        <f>IF(AND($I2724="Si",O2724=1),1,IF(AND($I2724="Fisico",O2724=1),1,IF(AND(O2724=1,$I2724="Electronico"),2,IF(O2724=1,VLOOKUP($C2724&amp;"|"&amp;$B2724&amp;"|"&amp;$D2724,Empresas!$C$6:$CC$92,$G2724+6+1,0),0))))</f>
        <v>1</v>
      </c>
      <c r="AG2724" s="147">
        <f>IF(AND($I2724="Si",P2724=1),1,IF(AND($I2724="Fisico",P2724=1),1,IF(AND(P2724=1,$I2724="Electronico"),2,IF(P2724=1,VLOOKUP($C2724&amp;"|"&amp;$B2724&amp;"|"&amp;$D2724,Empresas!$C$6:$CC$92,$G2724+6+1,0),0))))</f>
        <v>1</v>
      </c>
      <c r="AH2724" s="147">
        <f>IF(AND($I2724="Si",Q2724=1),1,IF(AND($I2724="Fisico",Q2724=1),1,IF(AND(Q2724=1,$I2724="Electronico"),2,IF(Q2724=1,VLOOKUP($C2724&amp;"|"&amp;$B2724&amp;"|"&amp;$D2724,Empresas!$C$6:$CC$92,$G2724+6+1,0),0))))</f>
        <v>1</v>
      </c>
      <c r="AI2724" s="147">
        <f>IF(AND($I2724="Si",R2724=1),1,IF(AND($I2724="Fisico",R2724=1),1,IF(AND(R2724=1,$I2724="Electronico"),2,IF(R2724=1,VLOOKUP($C2724&amp;"|"&amp;$B2724&amp;"|"&amp;$D2724,Empresas!$C$6:$CC$92,$G2724+6+1,0),0))))</f>
        <v>0</v>
      </c>
      <c r="AJ2724" s="147">
        <f>IF(AND($I2724="Si",S2724=1),1,IF(AND($I2724="Fisico",S2724=1),1,IF(AND(S2724=1,$I2724="Electronico"),2,IF(S2724=1,VLOOKUP($C2724&amp;"|"&amp;$B2724&amp;"|"&amp;$D2724,Empresas!$C$6:$CC$92,$G2724+6+1,0),0))))</f>
        <v>0</v>
      </c>
      <c r="AK2724" s="147">
        <f>IF(AND($I2724="Si",T2724=1),1,IF(AND($I2724="Fisico",T2724=1),1,IF(AND(T2724=1,$I2724="Electronico"),2,IF(T2724=1,VLOOKUP($C2724&amp;"|"&amp;$B2724&amp;"|"&amp;$D2724,Empresas!$C$6:$CC$92,$G2724+6+1,0),0))))</f>
        <v>0</v>
      </c>
      <c r="AL2724" s="147">
        <f>IF(AND($I2724="Si",U2724=1),1,IF(AND($I2724="Fisico",U2724=1),1,IF(AND(U2724=1,$I2724="Electronico"),2,IF(U2724=1,VLOOKUP($C2724&amp;"|"&amp;$B2724&amp;"|"&amp;$D2724,Empresas!$C$6:$CC$92,$G2724+6+1,0),0))))</f>
        <v>0</v>
      </c>
      <c r="AM2724" s="149">
        <f t="shared" si="443"/>
        <v>8</v>
      </c>
      <c r="AN2724" s="149">
        <f t="shared" si="444"/>
        <v>8</v>
      </c>
      <c r="AO2724" s="152">
        <f t="shared" si="445"/>
        <v>1</v>
      </c>
    </row>
    <row r="2725" spans="1:41" x14ac:dyDescent="0.25">
      <c r="A2725" s="143" t="str">
        <f>VLOOKUP(D2725,Empresas!$D$7:$F$91,3,0)</f>
        <v>Yulisa</v>
      </c>
      <c r="B2725" s="144" t="str">
        <f>VLOOKUP(D2725,Empresas!$D$7:$G$91,4,0)</f>
        <v>Carmen D.</v>
      </c>
      <c r="C2725" s="144" t="s">
        <v>544</v>
      </c>
      <c r="D2725" s="144" t="s">
        <v>502</v>
      </c>
      <c r="E2725" s="144" t="str">
        <f>VLOOKUP(D2725,Empresas!$D$7:$E$92,2,0)</f>
        <v>WALTER JESUS HUAYNATES ILDEFONSO</v>
      </c>
      <c r="F2725" s="144" t="s">
        <v>185</v>
      </c>
      <c r="G2725" s="145">
        <f t="shared" ref="G2725:G2732" si="448">+G2724+1</f>
        <v>64</v>
      </c>
      <c r="H2725" s="145" t="str">
        <f>VLOOKUP(D2725,Empresas!$D$6:$L$92,7,0)</f>
        <v>Trimestral</v>
      </c>
      <c r="I2725" s="144" t="str">
        <f>VLOOKUP(VLOOKUP(D2725&amp;"|"&amp;B2725,Empresas!$I$7:$CB$92,G2725,0),Tablas!$A$13:$B$14,2,0)</f>
        <v>No</v>
      </c>
      <c r="J2725" s="78"/>
      <c r="K2725" s="78"/>
      <c r="L2725" s="78"/>
      <c r="M2725" s="78"/>
      <c r="N2725" s="78"/>
      <c r="O2725" s="78"/>
      <c r="P2725" s="78"/>
      <c r="Q2725" s="78"/>
      <c r="R2725" s="78"/>
      <c r="S2725" s="78"/>
      <c r="T2725" s="78"/>
      <c r="U2725" s="78"/>
      <c r="V2725" s="78" t="str">
        <f>VLOOKUP(D2725,Empresas!$D$7:$CF$91,81,0)</f>
        <v>B</v>
      </c>
      <c r="W2725" s="78" t="str">
        <f>VLOOKUP(D2725,Empresas!$D$7:$M$91,10,0)</f>
        <v>P. Natural</v>
      </c>
      <c r="X2725" s="69" t="str">
        <f t="shared" si="441"/>
        <v>SI</v>
      </c>
      <c r="Y2725" s="153" t="str">
        <f t="shared" si="442"/>
        <v>No aplica</v>
      </c>
      <c r="Z2725" s="147">
        <f>IF(Y2725="No aplica",0,IF(I2725="no",0,IF(I2725="No aplica",0,IF(I2725="Si",1,IF(I2725="Fisico",1,IF(I2725="Electronico",2,VLOOKUP(C2725&amp;"|"&amp;B2725&amp;"|"&amp;D2725,Empresas!$C$6:$CC$92,G2725+6+1,0)))))))</f>
        <v>0</v>
      </c>
      <c r="AA2725" s="147">
        <f>IF(AND($I2725="Si",J2725=1),1,IF(AND($I2725="Fisico",J2725=1),1,IF(AND(J2725=1,$I2725="Electronico"),2,IF(J2725=1,VLOOKUP($C2725&amp;"|"&amp;$B2725&amp;"|"&amp;$D2725,Empresas!$C$6:$CC$92,$G2725+6+1,0),0))))</f>
        <v>0</v>
      </c>
      <c r="AB2725" s="147">
        <f>IF(AND($I2725="Si",K2725=1),1,IF(AND($I2725="Fisico",K2725=1),1,IF(AND(K2725=1,$I2725="Electronico"),2,IF(K2725=1,VLOOKUP($C2725&amp;"|"&amp;$B2725&amp;"|"&amp;$D2725,Empresas!$C$6:$CC$92,$G2725+6+1,0),0))))</f>
        <v>0</v>
      </c>
      <c r="AC2725" s="147">
        <f>IF(AND($I2725="Si",L2725=1),1,IF(AND($I2725="Fisico",L2725=1),1,IF(AND(L2725=1,$I2725="Electronico"),2,IF(L2725=1,VLOOKUP($C2725&amp;"|"&amp;$B2725&amp;"|"&amp;$D2725,Empresas!$C$6:$CC$92,$G2725+6+1,0),0))))</f>
        <v>0</v>
      </c>
      <c r="AD2725" s="147">
        <f>IF(AND($I2725="Si",M2725=1),1,IF(AND($I2725="Fisico",M2725=1),1,IF(AND(M2725=1,$I2725="Electronico"),2,IF(M2725=1,VLOOKUP($C2725&amp;"|"&amp;$B2725&amp;"|"&amp;$D2725,Empresas!$C$6:$CC$92,$G2725+6+1,0),0))))</f>
        <v>0</v>
      </c>
      <c r="AE2725" s="147">
        <f>IF(AND($I2725="Si",N2725=1),1,IF(AND($I2725="Fisico",N2725=1),1,IF(AND(N2725=1,$I2725="Electronico"),2,IF(N2725=1,VLOOKUP($C2725&amp;"|"&amp;$B2725&amp;"|"&amp;$D2725,Empresas!$C$6:$CC$92,$G2725+6+1,0),0))))</f>
        <v>0</v>
      </c>
      <c r="AF2725" s="147">
        <f>IF(AND($I2725="Si",O2725=1),1,IF(AND($I2725="Fisico",O2725=1),1,IF(AND(O2725=1,$I2725="Electronico"),2,IF(O2725=1,VLOOKUP($C2725&amp;"|"&amp;$B2725&amp;"|"&amp;$D2725,Empresas!$C$6:$CC$92,$G2725+6+1,0),0))))</f>
        <v>0</v>
      </c>
      <c r="AG2725" s="147">
        <f>IF(AND($I2725="Si",P2725=1),1,IF(AND($I2725="Fisico",P2725=1),1,IF(AND(P2725=1,$I2725="Electronico"),2,IF(P2725=1,VLOOKUP($C2725&amp;"|"&amp;$B2725&amp;"|"&amp;$D2725,Empresas!$C$6:$CC$92,$G2725+6+1,0),0))))</f>
        <v>0</v>
      </c>
      <c r="AH2725" s="147">
        <f>IF(AND($I2725="Si",Q2725=1),1,IF(AND($I2725="Fisico",Q2725=1),1,IF(AND(Q2725=1,$I2725="Electronico"),2,IF(Q2725=1,VLOOKUP($C2725&amp;"|"&amp;$B2725&amp;"|"&amp;$D2725,Empresas!$C$6:$CC$92,$G2725+6+1,0),0))))</f>
        <v>0</v>
      </c>
      <c r="AI2725" s="147">
        <f>IF(AND($I2725="Si",R2725=1),1,IF(AND($I2725="Fisico",R2725=1),1,IF(AND(R2725=1,$I2725="Electronico"),2,IF(R2725=1,VLOOKUP($C2725&amp;"|"&amp;$B2725&amp;"|"&amp;$D2725,Empresas!$C$6:$CC$92,$G2725+6+1,0),0))))</f>
        <v>0</v>
      </c>
      <c r="AJ2725" s="147">
        <f>IF(AND($I2725="Si",S2725=1),1,IF(AND($I2725="Fisico",S2725=1),1,IF(AND(S2725=1,$I2725="Electronico"),2,IF(S2725=1,VLOOKUP($C2725&amp;"|"&amp;$B2725&amp;"|"&amp;$D2725,Empresas!$C$6:$CC$92,$G2725+6+1,0),0))))</f>
        <v>0</v>
      </c>
      <c r="AK2725" s="147">
        <f>IF(AND($I2725="Si",T2725=1),1,IF(AND($I2725="Fisico",T2725=1),1,IF(AND(T2725=1,$I2725="Electronico"),2,IF(T2725=1,VLOOKUP($C2725&amp;"|"&amp;$B2725&amp;"|"&amp;$D2725,Empresas!$C$6:$CC$92,$G2725+6+1,0),0))))</f>
        <v>0</v>
      </c>
      <c r="AL2725" s="147">
        <f>IF(AND($I2725="Si",U2725=1),1,IF(AND($I2725="Fisico",U2725=1),1,IF(AND(U2725=1,$I2725="Electronico"),2,IF(U2725=1,VLOOKUP($C2725&amp;"|"&amp;$B2725&amp;"|"&amp;$D2725,Empresas!$C$6:$CC$92,$G2725+6+1,0),0))))</f>
        <v>0</v>
      </c>
      <c r="AM2725" s="149">
        <f t="shared" si="443"/>
        <v>0</v>
      </c>
      <c r="AN2725" s="149">
        <f t="shared" si="444"/>
        <v>0</v>
      </c>
      <c r="AO2725" s="152">
        <f t="shared" si="445"/>
        <v>0</v>
      </c>
    </row>
    <row r="2726" spans="1:41" x14ac:dyDescent="0.25">
      <c r="A2726" s="143" t="str">
        <f>VLOOKUP(D2726,Empresas!$D$7:$F$91,3,0)</f>
        <v>Yulisa</v>
      </c>
      <c r="B2726" s="144" t="str">
        <f>VLOOKUP(D2726,Empresas!$D$7:$G$91,4,0)</f>
        <v>Carmen D.</v>
      </c>
      <c r="C2726" s="144" t="s">
        <v>544</v>
      </c>
      <c r="D2726" s="144" t="s">
        <v>502</v>
      </c>
      <c r="E2726" s="144" t="str">
        <f>VLOOKUP(D2726,Empresas!$D$7:$E$92,2,0)</f>
        <v>WALTER JESUS HUAYNATES ILDEFONSO</v>
      </c>
      <c r="F2726" s="144" t="s">
        <v>186</v>
      </c>
      <c r="G2726" s="145">
        <f t="shared" si="448"/>
        <v>65</v>
      </c>
      <c r="H2726" s="145" t="str">
        <f>VLOOKUP(D2726,Empresas!$D$6:$L$92,7,0)</f>
        <v>Trimestral</v>
      </c>
      <c r="I2726" s="144" t="str">
        <f>VLOOKUP(VLOOKUP(D2726&amp;"|"&amp;B2726,Empresas!$I$7:$CB$92,G2726,0),Tablas!$A$13:$B$14,2,0)</f>
        <v>No</v>
      </c>
      <c r="J2726" s="78"/>
      <c r="K2726" s="78"/>
      <c r="L2726" s="78"/>
      <c r="M2726" s="78"/>
      <c r="N2726" s="78"/>
      <c r="O2726" s="78"/>
      <c r="P2726" s="78"/>
      <c r="Q2726" s="78"/>
      <c r="R2726" s="78"/>
      <c r="S2726" s="78"/>
      <c r="T2726" s="78"/>
      <c r="U2726" s="78"/>
      <c r="V2726" s="78" t="str">
        <f>VLOOKUP(D2726,Empresas!$D$7:$CF$91,81,0)</f>
        <v>B</v>
      </c>
      <c r="W2726" s="78" t="str">
        <f>VLOOKUP(D2726,Empresas!$D$7:$M$91,10,0)</f>
        <v>P. Natural</v>
      </c>
      <c r="X2726" s="69" t="str">
        <f t="shared" si="441"/>
        <v>SI</v>
      </c>
      <c r="Y2726" s="153" t="str">
        <f t="shared" si="442"/>
        <v>No aplica</v>
      </c>
      <c r="Z2726" s="147">
        <f>IF(Y2726="No aplica",0,IF(I2726="no",0,IF(I2726="No aplica",0,IF(I2726="Si",1,IF(I2726="Fisico",1,IF(I2726="Electronico",2,VLOOKUP(C2726&amp;"|"&amp;B2726&amp;"|"&amp;D2726,Empresas!$C$6:$CC$92,G2726+6+1,0)))))))</f>
        <v>0</v>
      </c>
      <c r="AA2726" s="147">
        <f>IF(AND($I2726="Si",J2726=1),1,IF(AND($I2726="Fisico",J2726=1),1,IF(AND(J2726=1,$I2726="Electronico"),2,IF(J2726=1,VLOOKUP($C2726&amp;"|"&amp;$B2726&amp;"|"&amp;$D2726,Empresas!$C$6:$CC$92,$G2726+6+1,0),0))))</f>
        <v>0</v>
      </c>
      <c r="AB2726" s="147">
        <f>IF(AND($I2726="Si",K2726=1),1,IF(AND($I2726="Fisico",K2726=1),1,IF(AND(K2726=1,$I2726="Electronico"),2,IF(K2726=1,VLOOKUP($C2726&amp;"|"&amp;$B2726&amp;"|"&amp;$D2726,Empresas!$C$6:$CC$92,$G2726+6+1,0),0))))</f>
        <v>0</v>
      </c>
      <c r="AC2726" s="147">
        <f>IF(AND($I2726="Si",L2726=1),1,IF(AND($I2726="Fisico",L2726=1),1,IF(AND(L2726=1,$I2726="Electronico"),2,IF(L2726=1,VLOOKUP($C2726&amp;"|"&amp;$B2726&amp;"|"&amp;$D2726,Empresas!$C$6:$CC$92,$G2726+6+1,0),0))))</f>
        <v>0</v>
      </c>
      <c r="AD2726" s="147">
        <f>IF(AND($I2726="Si",M2726=1),1,IF(AND($I2726="Fisico",M2726=1),1,IF(AND(M2726=1,$I2726="Electronico"),2,IF(M2726=1,VLOOKUP($C2726&amp;"|"&amp;$B2726&amp;"|"&amp;$D2726,Empresas!$C$6:$CC$92,$G2726+6+1,0),0))))</f>
        <v>0</v>
      </c>
      <c r="AE2726" s="147">
        <f>IF(AND($I2726="Si",N2726=1),1,IF(AND($I2726="Fisico",N2726=1),1,IF(AND(N2726=1,$I2726="Electronico"),2,IF(N2726=1,VLOOKUP($C2726&amp;"|"&amp;$B2726&amp;"|"&amp;$D2726,Empresas!$C$6:$CC$92,$G2726+6+1,0),0))))</f>
        <v>0</v>
      </c>
      <c r="AF2726" s="147">
        <f>IF(AND($I2726="Si",O2726=1),1,IF(AND($I2726="Fisico",O2726=1),1,IF(AND(O2726=1,$I2726="Electronico"),2,IF(O2726=1,VLOOKUP($C2726&amp;"|"&amp;$B2726&amp;"|"&amp;$D2726,Empresas!$C$6:$CC$92,$G2726+6+1,0),0))))</f>
        <v>0</v>
      </c>
      <c r="AG2726" s="147">
        <f>IF(AND($I2726="Si",P2726=1),1,IF(AND($I2726="Fisico",P2726=1),1,IF(AND(P2726=1,$I2726="Electronico"),2,IF(P2726=1,VLOOKUP($C2726&amp;"|"&amp;$B2726&amp;"|"&amp;$D2726,Empresas!$C$6:$CC$92,$G2726+6+1,0),0))))</f>
        <v>0</v>
      </c>
      <c r="AH2726" s="147">
        <f>IF(AND($I2726="Si",Q2726=1),1,IF(AND($I2726="Fisico",Q2726=1),1,IF(AND(Q2726=1,$I2726="Electronico"),2,IF(Q2726=1,VLOOKUP($C2726&amp;"|"&amp;$B2726&amp;"|"&amp;$D2726,Empresas!$C$6:$CC$92,$G2726+6+1,0),0))))</f>
        <v>0</v>
      </c>
      <c r="AI2726" s="147">
        <f>IF(AND($I2726="Si",R2726=1),1,IF(AND($I2726="Fisico",R2726=1),1,IF(AND(R2726=1,$I2726="Electronico"),2,IF(R2726=1,VLOOKUP($C2726&amp;"|"&amp;$B2726&amp;"|"&amp;$D2726,Empresas!$C$6:$CC$92,$G2726+6+1,0),0))))</f>
        <v>0</v>
      </c>
      <c r="AJ2726" s="147">
        <f>IF(AND($I2726="Si",S2726=1),1,IF(AND($I2726="Fisico",S2726=1),1,IF(AND(S2726=1,$I2726="Electronico"),2,IF(S2726=1,VLOOKUP($C2726&amp;"|"&amp;$B2726&amp;"|"&amp;$D2726,Empresas!$C$6:$CC$92,$G2726+6+1,0),0))))</f>
        <v>0</v>
      </c>
      <c r="AK2726" s="147">
        <f>IF(AND($I2726="Si",T2726=1),1,IF(AND($I2726="Fisico",T2726=1),1,IF(AND(T2726=1,$I2726="Electronico"),2,IF(T2726=1,VLOOKUP($C2726&amp;"|"&amp;$B2726&amp;"|"&amp;$D2726,Empresas!$C$6:$CC$92,$G2726+6+1,0),0))))</f>
        <v>0</v>
      </c>
      <c r="AL2726" s="147">
        <f>IF(AND($I2726="Si",U2726=1),1,IF(AND($I2726="Fisico",U2726=1),1,IF(AND(U2726=1,$I2726="Electronico"),2,IF(U2726=1,VLOOKUP($C2726&amp;"|"&amp;$B2726&amp;"|"&amp;$D2726,Empresas!$C$6:$CC$92,$G2726+6+1,0),0))))</f>
        <v>0</v>
      </c>
      <c r="AM2726" s="149">
        <f t="shared" si="443"/>
        <v>0</v>
      </c>
      <c r="AN2726" s="149">
        <f t="shared" si="444"/>
        <v>0</v>
      </c>
      <c r="AO2726" s="152">
        <f t="shared" si="445"/>
        <v>0</v>
      </c>
    </row>
    <row r="2727" spans="1:41" x14ac:dyDescent="0.25">
      <c r="A2727" s="143" t="str">
        <f>VLOOKUP(D2727,Empresas!$D$7:$F$91,3,0)</f>
        <v>Yulisa</v>
      </c>
      <c r="B2727" s="144" t="str">
        <f>VLOOKUP(D2727,Empresas!$D$7:$G$91,4,0)</f>
        <v>Carmen D.</v>
      </c>
      <c r="C2727" s="144" t="s">
        <v>544</v>
      </c>
      <c r="D2727" s="144" t="s">
        <v>502</v>
      </c>
      <c r="E2727" s="144" t="str">
        <f>VLOOKUP(D2727,Empresas!$D$7:$E$92,2,0)</f>
        <v>WALTER JESUS HUAYNATES ILDEFONSO</v>
      </c>
      <c r="F2727" s="144" t="s">
        <v>187</v>
      </c>
      <c r="G2727" s="145">
        <f t="shared" si="448"/>
        <v>66</v>
      </c>
      <c r="H2727" s="145" t="str">
        <f>VLOOKUP(D2727,Empresas!$D$6:$L$92,7,0)</f>
        <v>Trimestral</v>
      </c>
      <c r="I2727" s="144" t="str">
        <f>VLOOKUP(VLOOKUP(D2727&amp;"|"&amp;B2727,Empresas!$I$7:$CB$92,G2727,0),Tablas!$A$13:$B$14,2,0)</f>
        <v>No</v>
      </c>
      <c r="J2727" s="78"/>
      <c r="K2727" s="78"/>
      <c r="L2727" s="78"/>
      <c r="M2727" s="78"/>
      <c r="N2727" s="78"/>
      <c r="O2727" s="78"/>
      <c r="P2727" s="78"/>
      <c r="Q2727" s="78"/>
      <c r="R2727" s="78"/>
      <c r="S2727" s="78"/>
      <c r="T2727" s="78"/>
      <c r="U2727" s="78"/>
      <c r="V2727" s="78" t="str">
        <f>VLOOKUP(D2727,Empresas!$D$7:$CF$91,81,0)</f>
        <v>B</v>
      </c>
      <c r="W2727" s="78" t="str">
        <f>VLOOKUP(D2727,Empresas!$D$7:$M$91,10,0)</f>
        <v>P. Natural</v>
      </c>
      <c r="X2727" s="69" t="str">
        <f t="shared" si="441"/>
        <v>SI</v>
      </c>
      <c r="Y2727" s="153" t="str">
        <f t="shared" si="442"/>
        <v>No aplica</v>
      </c>
      <c r="Z2727" s="147">
        <f>IF(Y2727="No aplica",0,IF(I2727="no",0,IF(I2727="No aplica",0,IF(I2727="Si",1,IF(I2727="Fisico",1,IF(I2727="Electronico",2,VLOOKUP(C2727&amp;"|"&amp;B2727&amp;"|"&amp;D2727,Empresas!$C$6:$CC$92,G2727+6+1,0)))))))</f>
        <v>0</v>
      </c>
      <c r="AA2727" s="147">
        <f>IF(AND($I2727="Si",J2727=1),1,IF(AND($I2727="Fisico",J2727=1),1,IF(AND(J2727=1,$I2727="Electronico"),2,IF(J2727=1,VLOOKUP($C2727&amp;"|"&amp;$B2727&amp;"|"&amp;$D2727,Empresas!$C$6:$CC$92,$G2727+6+1,0),0))))</f>
        <v>0</v>
      </c>
      <c r="AB2727" s="147">
        <f>IF(AND($I2727="Si",K2727=1),1,IF(AND($I2727="Fisico",K2727=1),1,IF(AND(K2727=1,$I2727="Electronico"),2,IF(K2727=1,VLOOKUP($C2727&amp;"|"&amp;$B2727&amp;"|"&amp;$D2727,Empresas!$C$6:$CC$92,$G2727+6+1,0),0))))</f>
        <v>0</v>
      </c>
      <c r="AC2727" s="147">
        <f>IF(AND($I2727="Si",L2727=1),1,IF(AND($I2727="Fisico",L2727=1),1,IF(AND(L2727=1,$I2727="Electronico"),2,IF(L2727=1,VLOOKUP($C2727&amp;"|"&amp;$B2727&amp;"|"&amp;$D2727,Empresas!$C$6:$CC$92,$G2727+6+1,0),0))))</f>
        <v>0</v>
      </c>
      <c r="AD2727" s="147">
        <f>IF(AND($I2727="Si",M2727=1),1,IF(AND($I2727="Fisico",M2727=1),1,IF(AND(M2727=1,$I2727="Electronico"),2,IF(M2727=1,VLOOKUP($C2727&amp;"|"&amp;$B2727&amp;"|"&amp;$D2727,Empresas!$C$6:$CC$92,$G2727+6+1,0),0))))</f>
        <v>0</v>
      </c>
      <c r="AE2727" s="147">
        <f>IF(AND($I2727="Si",N2727=1),1,IF(AND($I2727="Fisico",N2727=1),1,IF(AND(N2727=1,$I2727="Electronico"),2,IF(N2727=1,VLOOKUP($C2727&amp;"|"&amp;$B2727&amp;"|"&amp;$D2727,Empresas!$C$6:$CC$92,$G2727+6+1,0),0))))</f>
        <v>0</v>
      </c>
      <c r="AF2727" s="147">
        <f>IF(AND($I2727="Si",O2727=1),1,IF(AND($I2727="Fisico",O2727=1),1,IF(AND(O2727=1,$I2727="Electronico"),2,IF(O2727=1,VLOOKUP($C2727&amp;"|"&amp;$B2727&amp;"|"&amp;$D2727,Empresas!$C$6:$CC$92,$G2727+6+1,0),0))))</f>
        <v>0</v>
      </c>
      <c r="AG2727" s="147">
        <f>IF(AND($I2727="Si",P2727=1),1,IF(AND($I2727="Fisico",P2727=1),1,IF(AND(P2727=1,$I2727="Electronico"),2,IF(P2727=1,VLOOKUP($C2727&amp;"|"&amp;$B2727&amp;"|"&amp;$D2727,Empresas!$C$6:$CC$92,$G2727+6+1,0),0))))</f>
        <v>0</v>
      </c>
      <c r="AH2727" s="147">
        <f>IF(AND($I2727="Si",Q2727=1),1,IF(AND($I2727="Fisico",Q2727=1),1,IF(AND(Q2727=1,$I2727="Electronico"),2,IF(Q2727=1,VLOOKUP($C2727&amp;"|"&amp;$B2727&amp;"|"&amp;$D2727,Empresas!$C$6:$CC$92,$G2727+6+1,0),0))))</f>
        <v>0</v>
      </c>
      <c r="AI2727" s="147">
        <f>IF(AND($I2727="Si",R2727=1),1,IF(AND($I2727="Fisico",R2727=1),1,IF(AND(R2727=1,$I2727="Electronico"),2,IF(R2727=1,VLOOKUP($C2727&amp;"|"&amp;$B2727&amp;"|"&amp;$D2727,Empresas!$C$6:$CC$92,$G2727+6+1,0),0))))</f>
        <v>0</v>
      </c>
      <c r="AJ2727" s="147">
        <f>IF(AND($I2727="Si",S2727=1),1,IF(AND($I2727="Fisico",S2727=1),1,IF(AND(S2727=1,$I2727="Electronico"),2,IF(S2727=1,VLOOKUP($C2727&amp;"|"&amp;$B2727&amp;"|"&amp;$D2727,Empresas!$C$6:$CC$92,$G2727+6+1,0),0))))</f>
        <v>0</v>
      </c>
      <c r="AK2727" s="147">
        <f>IF(AND($I2727="Si",T2727=1),1,IF(AND($I2727="Fisico",T2727=1),1,IF(AND(T2727=1,$I2727="Electronico"),2,IF(T2727=1,VLOOKUP($C2727&amp;"|"&amp;$B2727&amp;"|"&amp;$D2727,Empresas!$C$6:$CC$92,$G2727+6+1,0),0))))</f>
        <v>0</v>
      </c>
      <c r="AL2727" s="147">
        <f>IF(AND($I2727="Si",U2727=1),1,IF(AND($I2727="Fisico",U2727=1),1,IF(AND(U2727=1,$I2727="Electronico"),2,IF(U2727=1,VLOOKUP($C2727&amp;"|"&amp;$B2727&amp;"|"&amp;$D2727,Empresas!$C$6:$CC$92,$G2727+6+1,0),0))))</f>
        <v>0</v>
      </c>
      <c r="AM2727" s="149">
        <f t="shared" si="443"/>
        <v>0</v>
      </c>
      <c r="AN2727" s="149">
        <f t="shared" si="444"/>
        <v>0</v>
      </c>
      <c r="AO2727" s="152">
        <f t="shared" si="445"/>
        <v>0</v>
      </c>
    </row>
    <row r="2728" spans="1:41" x14ac:dyDescent="0.25">
      <c r="A2728" s="143" t="str">
        <f>VLOOKUP(D2728,Empresas!$D$7:$F$91,3,0)</f>
        <v>Yulisa</v>
      </c>
      <c r="B2728" s="144" t="str">
        <f>VLOOKUP(D2728,Empresas!$D$7:$G$91,4,0)</f>
        <v>Carmen D.</v>
      </c>
      <c r="C2728" s="144" t="s">
        <v>544</v>
      </c>
      <c r="D2728" s="144" t="s">
        <v>502</v>
      </c>
      <c r="E2728" s="144" t="str">
        <f>VLOOKUP(D2728,Empresas!$D$7:$E$92,2,0)</f>
        <v>WALTER JESUS HUAYNATES ILDEFONSO</v>
      </c>
      <c r="F2728" s="144" t="s">
        <v>188</v>
      </c>
      <c r="G2728" s="145">
        <f t="shared" si="448"/>
        <v>67</v>
      </c>
      <c r="H2728" s="145" t="str">
        <f>VLOOKUP(D2728,Empresas!$D$6:$L$92,7,0)</f>
        <v>Trimestral</v>
      </c>
      <c r="I2728" s="144" t="str">
        <f>VLOOKUP(VLOOKUP(D2728&amp;"|"&amp;B2728,Empresas!$I$7:$CB$92,G2728,0),Tablas!$A$13:$B$14,2,0)</f>
        <v>No</v>
      </c>
      <c r="J2728" s="78"/>
      <c r="K2728" s="78"/>
      <c r="L2728" s="78"/>
      <c r="M2728" s="78"/>
      <c r="N2728" s="78"/>
      <c r="O2728" s="78"/>
      <c r="P2728" s="78"/>
      <c r="Q2728" s="78"/>
      <c r="R2728" s="78"/>
      <c r="S2728" s="78"/>
      <c r="T2728" s="78"/>
      <c r="U2728" s="78"/>
      <c r="V2728" s="78" t="str">
        <f>VLOOKUP(D2728,Empresas!$D$7:$CF$91,81,0)</f>
        <v>B</v>
      </c>
      <c r="W2728" s="78" t="str">
        <f>VLOOKUP(D2728,Empresas!$D$7:$M$91,10,0)</f>
        <v>P. Natural</v>
      </c>
      <c r="X2728" s="69" t="str">
        <f t="shared" si="441"/>
        <v>SI</v>
      </c>
      <c r="Y2728" s="153" t="str">
        <f t="shared" si="442"/>
        <v>No aplica</v>
      </c>
      <c r="Z2728" s="147">
        <f>IF(Y2728="No aplica",0,IF(I2728="no",0,IF(I2728="No aplica",0,IF(I2728="Si",1,IF(I2728="Fisico",1,IF(I2728="Electronico",2,VLOOKUP(C2728&amp;"|"&amp;B2728&amp;"|"&amp;D2728,Empresas!$C$6:$CC$92,G2728+6+1,0)))))))</f>
        <v>0</v>
      </c>
      <c r="AA2728" s="147">
        <f>IF(AND($I2728="Si",J2728=1),1,IF(AND($I2728="Fisico",J2728=1),1,IF(AND(J2728=1,$I2728="Electronico"),2,IF(J2728=1,VLOOKUP($C2728&amp;"|"&amp;$B2728&amp;"|"&amp;$D2728,Empresas!$C$6:$CC$92,$G2728+6+1,0),0))))</f>
        <v>0</v>
      </c>
      <c r="AB2728" s="147">
        <f>IF(AND($I2728="Si",K2728=1),1,IF(AND($I2728="Fisico",K2728=1),1,IF(AND(K2728=1,$I2728="Electronico"),2,IF(K2728=1,VLOOKUP($C2728&amp;"|"&amp;$B2728&amp;"|"&amp;$D2728,Empresas!$C$6:$CC$92,$G2728+6+1,0),0))))</f>
        <v>0</v>
      </c>
      <c r="AC2728" s="147">
        <f>IF(AND($I2728="Si",L2728=1),1,IF(AND($I2728="Fisico",L2728=1),1,IF(AND(L2728=1,$I2728="Electronico"),2,IF(L2728=1,VLOOKUP($C2728&amp;"|"&amp;$B2728&amp;"|"&amp;$D2728,Empresas!$C$6:$CC$92,$G2728+6+1,0),0))))</f>
        <v>0</v>
      </c>
      <c r="AD2728" s="147">
        <f>IF(AND($I2728="Si",M2728=1),1,IF(AND($I2728="Fisico",M2728=1),1,IF(AND(M2728=1,$I2728="Electronico"),2,IF(M2728=1,VLOOKUP($C2728&amp;"|"&amp;$B2728&amp;"|"&amp;$D2728,Empresas!$C$6:$CC$92,$G2728+6+1,0),0))))</f>
        <v>0</v>
      </c>
      <c r="AE2728" s="147">
        <f>IF(AND($I2728="Si",N2728=1),1,IF(AND($I2728="Fisico",N2728=1),1,IF(AND(N2728=1,$I2728="Electronico"),2,IF(N2728=1,VLOOKUP($C2728&amp;"|"&amp;$B2728&amp;"|"&amp;$D2728,Empresas!$C$6:$CC$92,$G2728+6+1,0),0))))</f>
        <v>0</v>
      </c>
      <c r="AF2728" s="147">
        <f>IF(AND($I2728="Si",O2728=1),1,IF(AND($I2728="Fisico",O2728=1),1,IF(AND(O2728=1,$I2728="Electronico"),2,IF(O2728=1,VLOOKUP($C2728&amp;"|"&amp;$B2728&amp;"|"&amp;$D2728,Empresas!$C$6:$CC$92,$G2728+6+1,0),0))))</f>
        <v>0</v>
      </c>
      <c r="AG2728" s="147">
        <f>IF(AND($I2728="Si",P2728=1),1,IF(AND($I2728="Fisico",P2728=1),1,IF(AND(P2728=1,$I2728="Electronico"),2,IF(P2728=1,VLOOKUP($C2728&amp;"|"&amp;$B2728&amp;"|"&amp;$D2728,Empresas!$C$6:$CC$92,$G2728+6+1,0),0))))</f>
        <v>0</v>
      </c>
      <c r="AH2728" s="147">
        <f>IF(AND($I2728="Si",Q2728=1),1,IF(AND($I2728="Fisico",Q2728=1),1,IF(AND(Q2728=1,$I2728="Electronico"),2,IF(Q2728=1,VLOOKUP($C2728&amp;"|"&amp;$B2728&amp;"|"&amp;$D2728,Empresas!$C$6:$CC$92,$G2728+6+1,0),0))))</f>
        <v>0</v>
      </c>
      <c r="AI2728" s="147">
        <f>IF(AND($I2728="Si",R2728=1),1,IF(AND($I2728="Fisico",R2728=1),1,IF(AND(R2728=1,$I2728="Electronico"),2,IF(R2728=1,VLOOKUP($C2728&amp;"|"&amp;$B2728&amp;"|"&amp;$D2728,Empresas!$C$6:$CC$92,$G2728+6+1,0),0))))</f>
        <v>0</v>
      </c>
      <c r="AJ2728" s="147">
        <f>IF(AND($I2728="Si",S2728=1),1,IF(AND($I2728="Fisico",S2728=1),1,IF(AND(S2728=1,$I2728="Electronico"),2,IF(S2728=1,VLOOKUP($C2728&amp;"|"&amp;$B2728&amp;"|"&amp;$D2728,Empresas!$C$6:$CC$92,$G2728+6+1,0),0))))</f>
        <v>0</v>
      </c>
      <c r="AK2728" s="147">
        <f>IF(AND($I2728="Si",T2728=1),1,IF(AND($I2728="Fisico",T2728=1),1,IF(AND(T2728=1,$I2728="Electronico"),2,IF(T2728=1,VLOOKUP($C2728&amp;"|"&amp;$B2728&amp;"|"&amp;$D2728,Empresas!$C$6:$CC$92,$G2728+6+1,0),0))))</f>
        <v>0</v>
      </c>
      <c r="AL2728" s="147">
        <f>IF(AND($I2728="Si",U2728=1),1,IF(AND($I2728="Fisico",U2728=1),1,IF(AND(U2728=1,$I2728="Electronico"),2,IF(U2728=1,VLOOKUP($C2728&amp;"|"&amp;$B2728&amp;"|"&amp;$D2728,Empresas!$C$6:$CC$92,$G2728+6+1,0),0))))</f>
        <v>0</v>
      </c>
      <c r="AM2728" s="149">
        <f t="shared" si="443"/>
        <v>0</v>
      </c>
      <c r="AN2728" s="149">
        <f t="shared" si="444"/>
        <v>0</v>
      </c>
      <c r="AO2728" s="152">
        <f t="shared" si="445"/>
        <v>0</v>
      </c>
    </row>
    <row r="2729" spans="1:41" x14ac:dyDescent="0.25">
      <c r="A2729" s="143" t="str">
        <f>VLOOKUP(D2729,Empresas!$D$7:$F$91,3,0)</f>
        <v>Yulisa</v>
      </c>
      <c r="B2729" s="144" t="str">
        <f>VLOOKUP(D2729,Empresas!$D$7:$G$91,4,0)</f>
        <v>Carmen D.</v>
      </c>
      <c r="C2729" s="144" t="s">
        <v>544</v>
      </c>
      <c r="D2729" s="144" t="s">
        <v>502</v>
      </c>
      <c r="E2729" s="144" t="str">
        <f>VLOOKUP(D2729,Empresas!$D$7:$E$92,2,0)</f>
        <v>WALTER JESUS HUAYNATES ILDEFONSO</v>
      </c>
      <c r="F2729" s="144" t="s">
        <v>189</v>
      </c>
      <c r="G2729" s="145">
        <f t="shared" si="448"/>
        <v>68</v>
      </c>
      <c r="H2729" s="145" t="str">
        <f>VLOOKUP(D2729,Empresas!$D$6:$L$92,7,0)</f>
        <v>Trimestral</v>
      </c>
      <c r="I2729" s="144" t="str">
        <f>VLOOKUP(VLOOKUP(D2729&amp;"|"&amp;B2729,Empresas!$I$7:$CB$92,G2729,0),Tablas!$A$13:$B$14,2,0)</f>
        <v>No</v>
      </c>
      <c r="J2729" s="78"/>
      <c r="K2729" s="78"/>
      <c r="L2729" s="78"/>
      <c r="M2729" s="78"/>
      <c r="N2729" s="78"/>
      <c r="O2729" s="78"/>
      <c r="P2729" s="78"/>
      <c r="Q2729" s="78"/>
      <c r="R2729" s="78"/>
      <c r="S2729" s="78"/>
      <c r="T2729" s="78"/>
      <c r="U2729" s="78"/>
      <c r="V2729" s="78" t="str">
        <f>VLOOKUP(D2729,Empresas!$D$7:$CF$91,81,0)</f>
        <v>B</v>
      </c>
      <c r="W2729" s="78" t="str">
        <f>VLOOKUP(D2729,Empresas!$D$7:$M$91,10,0)</f>
        <v>P. Natural</v>
      </c>
      <c r="X2729" s="69" t="str">
        <f t="shared" si="441"/>
        <v>SI</v>
      </c>
      <c r="Y2729" s="153" t="str">
        <f t="shared" si="442"/>
        <v>No aplica</v>
      </c>
      <c r="Z2729" s="147">
        <f>IF(Y2729="No aplica",0,IF(I2729="no",0,IF(I2729="No aplica",0,IF(I2729="Si",1,IF(I2729="Fisico",1,IF(I2729="Electronico",2,VLOOKUP(C2729&amp;"|"&amp;B2729&amp;"|"&amp;D2729,Empresas!$C$6:$CC$92,G2729+6+1,0)))))))</f>
        <v>0</v>
      </c>
      <c r="AA2729" s="147">
        <f>IF(AND($I2729="Si",J2729=1),1,IF(AND($I2729="Fisico",J2729=1),1,IF(AND(J2729=1,$I2729="Electronico"),2,IF(J2729=1,VLOOKUP($C2729&amp;"|"&amp;$B2729&amp;"|"&amp;$D2729,Empresas!$C$6:$CC$92,$G2729+6+1,0),0))))</f>
        <v>0</v>
      </c>
      <c r="AB2729" s="147">
        <f>IF(AND($I2729="Si",K2729=1),1,IF(AND($I2729="Fisico",K2729=1),1,IF(AND(K2729=1,$I2729="Electronico"),2,IF(K2729=1,VLOOKUP($C2729&amp;"|"&amp;$B2729&amp;"|"&amp;$D2729,Empresas!$C$6:$CC$92,$G2729+6+1,0),0))))</f>
        <v>0</v>
      </c>
      <c r="AC2729" s="147">
        <f>IF(AND($I2729="Si",L2729=1),1,IF(AND($I2729="Fisico",L2729=1),1,IF(AND(L2729=1,$I2729="Electronico"),2,IF(L2729=1,VLOOKUP($C2729&amp;"|"&amp;$B2729&amp;"|"&amp;$D2729,Empresas!$C$6:$CC$92,$G2729+6+1,0),0))))</f>
        <v>0</v>
      </c>
      <c r="AD2729" s="147">
        <f>IF(AND($I2729="Si",M2729=1),1,IF(AND($I2729="Fisico",M2729=1),1,IF(AND(M2729=1,$I2729="Electronico"),2,IF(M2729=1,VLOOKUP($C2729&amp;"|"&amp;$B2729&amp;"|"&amp;$D2729,Empresas!$C$6:$CC$92,$G2729+6+1,0),0))))</f>
        <v>0</v>
      </c>
      <c r="AE2729" s="147">
        <f>IF(AND($I2729="Si",N2729=1),1,IF(AND($I2729="Fisico",N2729=1),1,IF(AND(N2729=1,$I2729="Electronico"),2,IF(N2729=1,VLOOKUP($C2729&amp;"|"&amp;$B2729&amp;"|"&amp;$D2729,Empresas!$C$6:$CC$92,$G2729+6+1,0),0))))</f>
        <v>0</v>
      </c>
      <c r="AF2729" s="147">
        <f>IF(AND($I2729="Si",O2729=1),1,IF(AND($I2729="Fisico",O2729=1),1,IF(AND(O2729=1,$I2729="Electronico"),2,IF(O2729=1,VLOOKUP($C2729&amp;"|"&amp;$B2729&amp;"|"&amp;$D2729,Empresas!$C$6:$CC$92,$G2729+6+1,0),0))))</f>
        <v>0</v>
      </c>
      <c r="AG2729" s="147">
        <f>IF(AND($I2729="Si",P2729=1),1,IF(AND($I2729="Fisico",P2729=1),1,IF(AND(P2729=1,$I2729="Electronico"),2,IF(P2729=1,VLOOKUP($C2729&amp;"|"&amp;$B2729&amp;"|"&amp;$D2729,Empresas!$C$6:$CC$92,$G2729+6+1,0),0))))</f>
        <v>0</v>
      </c>
      <c r="AH2729" s="147">
        <f>IF(AND($I2729="Si",Q2729=1),1,IF(AND($I2729="Fisico",Q2729=1),1,IF(AND(Q2729=1,$I2729="Electronico"),2,IF(Q2729=1,VLOOKUP($C2729&amp;"|"&amp;$B2729&amp;"|"&amp;$D2729,Empresas!$C$6:$CC$92,$G2729+6+1,0),0))))</f>
        <v>0</v>
      </c>
      <c r="AI2729" s="147">
        <f>IF(AND($I2729="Si",R2729=1),1,IF(AND($I2729="Fisico",R2729=1),1,IF(AND(R2729=1,$I2729="Electronico"),2,IF(R2729=1,VLOOKUP($C2729&amp;"|"&amp;$B2729&amp;"|"&amp;$D2729,Empresas!$C$6:$CC$92,$G2729+6+1,0),0))))</f>
        <v>0</v>
      </c>
      <c r="AJ2729" s="147">
        <f>IF(AND($I2729="Si",S2729=1),1,IF(AND($I2729="Fisico",S2729=1),1,IF(AND(S2729=1,$I2729="Electronico"),2,IF(S2729=1,VLOOKUP($C2729&amp;"|"&amp;$B2729&amp;"|"&amp;$D2729,Empresas!$C$6:$CC$92,$G2729+6+1,0),0))))</f>
        <v>0</v>
      </c>
      <c r="AK2729" s="147">
        <f>IF(AND($I2729="Si",T2729=1),1,IF(AND($I2729="Fisico",T2729=1),1,IF(AND(T2729=1,$I2729="Electronico"),2,IF(T2729=1,VLOOKUP($C2729&amp;"|"&amp;$B2729&amp;"|"&amp;$D2729,Empresas!$C$6:$CC$92,$G2729+6+1,0),0))))</f>
        <v>0</v>
      </c>
      <c r="AL2729" s="147">
        <f>IF(AND($I2729="Si",U2729=1),1,IF(AND($I2729="Fisico",U2729=1),1,IF(AND(U2729=1,$I2729="Electronico"),2,IF(U2729=1,VLOOKUP($C2729&amp;"|"&amp;$B2729&amp;"|"&amp;$D2729,Empresas!$C$6:$CC$92,$G2729+6+1,0),0))))</f>
        <v>0</v>
      </c>
      <c r="AM2729" s="149">
        <f t="shared" si="443"/>
        <v>0</v>
      </c>
      <c r="AN2729" s="149">
        <f t="shared" si="444"/>
        <v>0</v>
      </c>
      <c r="AO2729" s="152">
        <f t="shared" si="445"/>
        <v>0</v>
      </c>
    </row>
    <row r="2730" spans="1:41" x14ac:dyDescent="0.25">
      <c r="A2730" s="143" t="str">
        <f>VLOOKUP(D2730,Empresas!$D$7:$F$91,3,0)</f>
        <v>Yulisa</v>
      </c>
      <c r="B2730" s="144" t="str">
        <f>VLOOKUP(D2730,Empresas!$D$7:$G$91,4,0)</f>
        <v>Carmen D.</v>
      </c>
      <c r="C2730" s="144" t="s">
        <v>544</v>
      </c>
      <c r="D2730" s="144" t="s">
        <v>502</v>
      </c>
      <c r="E2730" s="144" t="str">
        <f>VLOOKUP(D2730,Empresas!$D$7:$E$92,2,0)</f>
        <v>WALTER JESUS HUAYNATES ILDEFONSO</v>
      </c>
      <c r="F2730" s="144" t="s">
        <v>190</v>
      </c>
      <c r="G2730" s="145">
        <f t="shared" si="448"/>
        <v>69</v>
      </c>
      <c r="H2730" s="145" t="str">
        <f>VLOOKUP(D2730,Empresas!$D$6:$L$92,7,0)</f>
        <v>Trimestral</v>
      </c>
      <c r="I2730" s="144" t="str">
        <f>VLOOKUP(VLOOKUP(D2730&amp;"|"&amp;B2730,Empresas!$I$7:$CB$92,G2730,0),Tablas!$A$13:$B$14,2,0)</f>
        <v>No</v>
      </c>
      <c r="J2730" s="78"/>
      <c r="K2730" s="78"/>
      <c r="L2730" s="78"/>
      <c r="M2730" s="78"/>
      <c r="N2730" s="78"/>
      <c r="O2730" s="78"/>
      <c r="P2730" s="78"/>
      <c r="Q2730" s="78"/>
      <c r="R2730" s="78"/>
      <c r="S2730" s="78"/>
      <c r="T2730" s="78"/>
      <c r="U2730" s="78"/>
      <c r="V2730" s="78" t="str">
        <f>VLOOKUP(D2730,Empresas!$D$7:$CF$91,81,0)</f>
        <v>B</v>
      </c>
      <c r="W2730" s="78" t="str">
        <f>VLOOKUP(D2730,Empresas!$D$7:$M$91,10,0)</f>
        <v>P. Natural</v>
      </c>
      <c r="X2730" s="69" t="str">
        <f t="shared" si="441"/>
        <v>NO</v>
      </c>
      <c r="Y2730" s="153" t="str">
        <f t="shared" si="442"/>
        <v>No aplica</v>
      </c>
      <c r="Z2730" s="147">
        <f>IF(Y2730="No aplica",0,IF(I2730="no",0,IF(I2730="No aplica",0,IF(I2730="Si",1,IF(I2730="Fisico",1,IF(I2730="Electronico",2,VLOOKUP(C2730&amp;"|"&amp;B2730&amp;"|"&amp;D2730,Empresas!$C$6:$CC$92,G2730+6+1,0)))))))</f>
        <v>0</v>
      </c>
      <c r="AA2730" s="147">
        <f>IF(AND($I2730="Si",J2730=1),1,IF(AND($I2730="Fisico",J2730=1),1,IF(AND(J2730=1,$I2730="Electronico"),2,IF(J2730=1,VLOOKUP($C2730&amp;"|"&amp;$B2730&amp;"|"&amp;$D2730,Empresas!$C$6:$CC$92,$G2730+6+1,0),0))))</f>
        <v>0</v>
      </c>
      <c r="AB2730" s="147">
        <f>IF(AND($I2730="Si",K2730=1),1,IF(AND($I2730="Fisico",K2730=1),1,IF(AND(K2730=1,$I2730="Electronico"),2,IF(K2730=1,VLOOKUP($C2730&amp;"|"&amp;$B2730&amp;"|"&amp;$D2730,Empresas!$C$6:$CC$92,$G2730+6+1,0),0))))</f>
        <v>0</v>
      </c>
      <c r="AC2730" s="147">
        <f>IF(AND($I2730="Si",L2730=1),1,IF(AND($I2730="Fisico",L2730=1),1,IF(AND(L2730=1,$I2730="Electronico"),2,IF(L2730=1,VLOOKUP($C2730&amp;"|"&amp;$B2730&amp;"|"&amp;$D2730,Empresas!$C$6:$CC$92,$G2730+6+1,0),0))))</f>
        <v>0</v>
      </c>
      <c r="AD2730" s="147">
        <f>IF(AND($I2730="Si",M2730=1),1,IF(AND($I2730="Fisico",M2730=1),1,IF(AND(M2730=1,$I2730="Electronico"),2,IF(M2730=1,VLOOKUP($C2730&amp;"|"&amp;$B2730&amp;"|"&amp;$D2730,Empresas!$C$6:$CC$92,$G2730+6+1,0),0))))</f>
        <v>0</v>
      </c>
      <c r="AE2730" s="147">
        <f>IF(AND($I2730="Si",N2730=1),1,IF(AND($I2730="Fisico",N2730=1),1,IF(AND(N2730=1,$I2730="Electronico"),2,IF(N2730=1,VLOOKUP($C2730&amp;"|"&amp;$B2730&amp;"|"&amp;$D2730,Empresas!$C$6:$CC$92,$G2730+6+1,0),0))))</f>
        <v>0</v>
      </c>
      <c r="AF2730" s="147">
        <f>IF(AND($I2730="Si",O2730=1),1,IF(AND($I2730="Fisico",O2730=1),1,IF(AND(O2730=1,$I2730="Electronico"),2,IF(O2730=1,VLOOKUP($C2730&amp;"|"&amp;$B2730&amp;"|"&amp;$D2730,Empresas!$C$6:$CC$92,$G2730+6+1,0),0))))</f>
        <v>0</v>
      </c>
      <c r="AG2730" s="147">
        <f>IF(AND($I2730="Si",P2730=1),1,IF(AND($I2730="Fisico",P2730=1),1,IF(AND(P2730=1,$I2730="Electronico"),2,IF(P2730=1,VLOOKUP($C2730&amp;"|"&amp;$B2730&amp;"|"&amp;$D2730,Empresas!$C$6:$CC$92,$G2730+6+1,0),0))))</f>
        <v>0</v>
      </c>
      <c r="AH2730" s="147">
        <f>IF(AND($I2730="Si",Q2730=1),1,IF(AND($I2730="Fisico",Q2730=1),1,IF(AND(Q2730=1,$I2730="Electronico"),2,IF(Q2730=1,VLOOKUP($C2730&amp;"|"&amp;$B2730&amp;"|"&amp;$D2730,Empresas!$C$6:$CC$92,$G2730+6+1,0),0))))</f>
        <v>0</v>
      </c>
      <c r="AI2730" s="147">
        <f>IF(AND($I2730="Si",R2730=1),1,IF(AND($I2730="Fisico",R2730=1),1,IF(AND(R2730=1,$I2730="Electronico"),2,IF(R2730=1,VLOOKUP($C2730&amp;"|"&amp;$B2730&amp;"|"&amp;$D2730,Empresas!$C$6:$CC$92,$G2730+6+1,0),0))))</f>
        <v>0</v>
      </c>
      <c r="AJ2730" s="147">
        <f>IF(AND($I2730="Si",S2730=1),1,IF(AND($I2730="Fisico",S2730=1),1,IF(AND(S2730=1,$I2730="Electronico"),2,IF(S2730=1,VLOOKUP($C2730&amp;"|"&amp;$B2730&amp;"|"&amp;$D2730,Empresas!$C$6:$CC$92,$G2730+6+1,0),0))))</f>
        <v>0</v>
      </c>
      <c r="AK2730" s="147">
        <f>IF(AND($I2730="Si",T2730=1),1,IF(AND($I2730="Fisico",T2730=1),1,IF(AND(T2730=1,$I2730="Electronico"),2,IF(T2730=1,VLOOKUP($C2730&amp;"|"&amp;$B2730&amp;"|"&amp;$D2730,Empresas!$C$6:$CC$92,$G2730+6+1,0),0))))</f>
        <v>0</v>
      </c>
      <c r="AL2730" s="147">
        <f>IF(AND($I2730="Si",U2730=1),1,IF(AND($I2730="Fisico",U2730=1),1,IF(AND(U2730=1,$I2730="Electronico"),2,IF(U2730=1,VLOOKUP($C2730&amp;"|"&amp;$B2730&amp;"|"&amp;$D2730,Empresas!$C$6:$CC$92,$G2730+6+1,0),0))))</f>
        <v>0</v>
      </c>
      <c r="AM2730" s="149">
        <f t="shared" si="443"/>
        <v>0</v>
      </c>
      <c r="AN2730" s="149">
        <f t="shared" si="444"/>
        <v>0</v>
      </c>
      <c r="AO2730" s="152">
        <f t="shared" si="445"/>
        <v>0</v>
      </c>
    </row>
    <row r="2731" spans="1:41" x14ac:dyDescent="0.25">
      <c r="A2731" s="143" t="str">
        <f>VLOOKUP(D2731,Empresas!$D$7:$F$91,3,0)</f>
        <v>Yulisa</v>
      </c>
      <c r="B2731" s="144" t="str">
        <f>VLOOKUP(D2731,Empresas!$D$7:$G$91,4,0)</f>
        <v>Carmen D.</v>
      </c>
      <c r="C2731" s="144" t="s">
        <v>544</v>
      </c>
      <c r="D2731" s="144" t="s">
        <v>502</v>
      </c>
      <c r="E2731" s="144" t="str">
        <f>VLOOKUP(D2731,Empresas!$D$7:$E$92,2,0)</f>
        <v>WALTER JESUS HUAYNATES ILDEFONSO</v>
      </c>
      <c r="F2731" s="146" t="s">
        <v>191</v>
      </c>
      <c r="G2731" s="145">
        <f t="shared" si="448"/>
        <v>70</v>
      </c>
      <c r="H2731" s="145" t="str">
        <f>VLOOKUP(D2731,Empresas!$D$6:$L$92,7,0)</f>
        <v>Trimestral</v>
      </c>
      <c r="I2731" s="144" t="str">
        <f>VLOOKUP(VLOOKUP(D2731&amp;"|"&amp;B2731,Empresas!$I$7:$CB$92,G2731,0),Tablas!$A$13:$B$14,2,0)</f>
        <v>No</v>
      </c>
      <c r="J2731" s="78"/>
      <c r="K2731" s="78"/>
      <c r="L2731" s="78"/>
      <c r="M2731" s="78"/>
      <c r="N2731" s="78"/>
      <c r="O2731" s="78"/>
      <c r="P2731" s="78"/>
      <c r="Q2731" s="78"/>
      <c r="R2731" s="78"/>
      <c r="S2731" s="78"/>
      <c r="T2731" s="78"/>
      <c r="U2731" s="78"/>
      <c r="V2731" s="78" t="str">
        <f>VLOOKUP(D2731,Empresas!$D$7:$CF$91,81,0)</f>
        <v>B</v>
      </c>
      <c r="W2731" s="78" t="str">
        <f>VLOOKUP(D2731,Empresas!$D$7:$M$91,10,0)</f>
        <v>P. Natural</v>
      </c>
      <c r="X2731" s="69" t="str">
        <f t="shared" si="441"/>
        <v>NO</v>
      </c>
      <c r="Y2731" s="153" t="str">
        <f t="shared" si="442"/>
        <v>No aplica</v>
      </c>
      <c r="Z2731" s="147">
        <f>IF(Y2731="No aplica",0,IF(I2731="no",0,IF(I2731="No aplica",0,IF(I2731="Si",1,IF(I2731="Fisico",1,IF(I2731="Electronico",2,VLOOKUP(C2731&amp;"|"&amp;B2731&amp;"|"&amp;D2731,Empresas!$C$6:$CC$92,G2731+6+1,0)))))))</f>
        <v>0</v>
      </c>
      <c r="AA2731" s="147">
        <f>IF(AND($I2731="Si",J2731=1),1,IF(AND($I2731="Fisico",J2731=1),1,IF(AND(J2731=1,$I2731="Electronico"),2,IF(J2731=1,VLOOKUP($C2731&amp;"|"&amp;$B2731&amp;"|"&amp;$D2731,Empresas!$C$6:$CC$92,$G2731+6+1,0),0))))</f>
        <v>0</v>
      </c>
      <c r="AB2731" s="147">
        <f>IF(AND($I2731="Si",K2731=1),1,IF(AND($I2731="Fisico",K2731=1),1,IF(AND(K2731=1,$I2731="Electronico"),2,IF(K2731=1,VLOOKUP($C2731&amp;"|"&amp;$B2731&amp;"|"&amp;$D2731,Empresas!$C$6:$CC$92,$G2731+6+1,0),0))))</f>
        <v>0</v>
      </c>
      <c r="AC2731" s="147">
        <f>IF(AND($I2731="Si",L2731=1),1,IF(AND($I2731="Fisico",L2731=1),1,IF(AND(L2731=1,$I2731="Electronico"),2,IF(L2731=1,VLOOKUP($C2731&amp;"|"&amp;$B2731&amp;"|"&amp;$D2731,Empresas!$C$6:$CC$92,$G2731+6+1,0),0))))</f>
        <v>0</v>
      </c>
      <c r="AD2731" s="147">
        <f>IF(AND($I2731="Si",M2731=1),1,IF(AND($I2731="Fisico",M2731=1),1,IF(AND(M2731=1,$I2731="Electronico"),2,IF(M2731=1,VLOOKUP($C2731&amp;"|"&amp;$B2731&amp;"|"&amp;$D2731,Empresas!$C$6:$CC$92,$G2731+6+1,0),0))))</f>
        <v>0</v>
      </c>
      <c r="AE2731" s="147">
        <f>IF(AND($I2731="Si",N2731=1),1,IF(AND($I2731="Fisico",N2731=1),1,IF(AND(N2731=1,$I2731="Electronico"),2,IF(N2731=1,VLOOKUP($C2731&amp;"|"&amp;$B2731&amp;"|"&amp;$D2731,Empresas!$C$6:$CC$92,$G2731+6+1,0),0))))</f>
        <v>0</v>
      </c>
      <c r="AF2731" s="147">
        <f>IF(AND($I2731="Si",O2731=1),1,IF(AND($I2731="Fisico",O2731=1),1,IF(AND(O2731=1,$I2731="Electronico"),2,IF(O2731=1,VLOOKUP($C2731&amp;"|"&amp;$B2731&amp;"|"&amp;$D2731,Empresas!$C$6:$CC$92,$G2731+6+1,0),0))))</f>
        <v>0</v>
      </c>
      <c r="AG2731" s="147">
        <f>IF(AND($I2731="Si",P2731=1),1,IF(AND($I2731="Fisico",P2731=1),1,IF(AND(P2731=1,$I2731="Electronico"),2,IF(P2731=1,VLOOKUP($C2731&amp;"|"&amp;$B2731&amp;"|"&amp;$D2731,Empresas!$C$6:$CC$92,$G2731+6+1,0),0))))</f>
        <v>0</v>
      </c>
      <c r="AH2731" s="147">
        <f>IF(AND($I2731="Si",Q2731=1),1,IF(AND($I2731="Fisico",Q2731=1),1,IF(AND(Q2731=1,$I2731="Electronico"),2,IF(Q2731=1,VLOOKUP($C2731&amp;"|"&amp;$B2731&amp;"|"&amp;$D2731,Empresas!$C$6:$CC$92,$G2731+6+1,0),0))))</f>
        <v>0</v>
      </c>
      <c r="AI2731" s="147">
        <f>IF(AND($I2731="Si",R2731=1),1,IF(AND($I2731="Fisico",R2731=1),1,IF(AND(R2731=1,$I2731="Electronico"),2,IF(R2731=1,VLOOKUP($C2731&amp;"|"&amp;$B2731&amp;"|"&amp;$D2731,Empresas!$C$6:$CC$92,$G2731+6+1,0),0))))</f>
        <v>0</v>
      </c>
      <c r="AJ2731" s="147">
        <f>IF(AND($I2731="Si",S2731=1),1,IF(AND($I2731="Fisico",S2731=1),1,IF(AND(S2731=1,$I2731="Electronico"),2,IF(S2731=1,VLOOKUP($C2731&amp;"|"&amp;$B2731&amp;"|"&amp;$D2731,Empresas!$C$6:$CC$92,$G2731+6+1,0),0))))</f>
        <v>0</v>
      </c>
      <c r="AK2731" s="147">
        <f>IF(AND($I2731="Si",T2731=1),1,IF(AND($I2731="Fisico",T2731=1),1,IF(AND(T2731=1,$I2731="Electronico"),2,IF(T2731=1,VLOOKUP($C2731&amp;"|"&amp;$B2731&amp;"|"&amp;$D2731,Empresas!$C$6:$CC$92,$G2731+6+1,0),0))))</f>
        <v>0</v>
      </c>
      <c r="AL2731" s="147">
        <f>IF(AND($I2731="Si",U2731=1),1,IF(AND($I2731="Fisico",U2731=1),1,IF(AND(U2731=1,$I2731="Electronico"),2,IF(U2731=1,VLOOKUP($C2731&amp;"|"&amp;$B2731&amp;"|"&amp;$D2731,Empresas!$C$6:$CC$92,$G2731+6+1,0),0))))</f>
        <v>0</v>
      </c>
      <c r="AM2731" s="149">
        <f t="shared" si="443"/>
        <v>0</v>
      </c>
      <c r="AN2731" s="149">
        <f t="shared" si="444"/>
        <v>0</v>
      </c>
      <c r="AO2731" s="152">
        <f t="shared" si="445"/>
        <v>0</v>
      </c>
    </row>
    <row r="2732" spans="1:41" x14ac:dyDescent="0.25">
      <c r="A2732" s="143" t="str">
        <f>VLOOKUP(D2732,Empresas!$D$7:$F$91,3,0)</f>
        <v>Yulisa</v>
      </c>
      <c r="B2732" s="144" t="str">
        <f>VLOOKUP(D2732,Empresas!$D$7:$G$91,4,0)</f>
        <v>Carmen D.</v>
      </c>
      <c r="C2732" s="144" t="s">
        <v>544</v>
      </c>
      <c r="D2732" s="144" t="s">
        <v>502</v>
      </c>
      <c r="E2732" s="144" t="str">
        <f>VLOOKUP(D2732,Empresas!$D$7:$E$92,2,0)</f>
        <v>WALTER JESUS HUAYNATES ILDEFONSO</v>
      </c>
      <c r="F2732" s="144" t="s">
        <v>192</v>
      </c>
      <c r="G2732" s="145">
        <f t="shared" si="448"/>
        <v>71</v>
      </c>
      <c r="H2732" s="145" t="str">
        <f>VLOOKUP(D2732,Empresas!$D$6:$L$92,7,0)</f>
        <v>Trimestral</v>
      </c>
      <c r="I2732" s="144" t="str">
        <f>VLOOKUP(VLOOKUP(D2732&amp;"|"&amp;B2732,Empresas!$I$7:$CB$92,G2732,0),Tablas!$A$13:$B$14,2,0)</f>
        <v>No</v>
      </c>
      <c r="J2732" s="78"/>
      <c r="K2732" s="78"/>
      <c r="L2732" s="78"/>
      <c r="M2732" s="78"/>
      <c r="N2732" s="78"/>
      <c r="O2732" s="78"/>
      <c r="P2732" s="78"/>
      <c r="Q2732" s="78"/>
      <c r="R2732" s="78"/>
      <c r="S2732" s="78"/>
      <c r="T2732" s="78"/>
      <c r="U2732" s="78"/>
      <c r="V2732" s="78" t="str">
        <f>VLOOKUP(D2732,Empresas!$D$7:$CF$91,81,0)</f>
        <v>B</v>
      </c>
      <c r="W2732" s="78" t="str">
        <f>VLOOKUP(D2732,Empresas!$D$7:$M$91,10,0)</f>
        <v>P. Natural</v>
      </c>
      <c r="X2732" s="69" t="str">
        <f t="shared" si="441"/>
        <v>NO</v>
      </c>
      <c r="Y2732" s="153" t="str">
        <f t="shared" si="442"/>
        <v>No aplica</v>
      </c>
      <c r="Z2732" s="147">
        <f>IF(Y2732="No aplica",0,IF(I2732="no",0,IF(I2732="No aplica",0,IF(I2732="Si",1,IF(I2732="Fisico",1,IF(I2732="Electronico",2,VLOOKUP(C2732&amp;"|"&amp;B2732&amp;"|"&amp;D2732,Empresas!$C$6:$CC$92,G2732+6+1,0)))))))</f>
        <v>0</v>
      </c>
      <c r="AA2732" s="147">
        <f>IF(AND($I2732="Si",J2732=1),1,IF(AND($I2732="Fisico",J2732=1),1,IF(AND(J2732=1,$I2732="Electronico"),2,IF(J2732=1,VLOOKUP($C2732&amp;"|"&amp;$B2732&amp;"|"&amp;$D2732,Empresas!$C$6:$CC$92,$G2732+6+1,0),0))))</f>
        <v>0</v>
      </c>
      <c r="AB2732" s="147">
        <f>IF(AND($I2732="Si",K2732=1),1,IF(AND($I2732="Fisico",K2732=1),1,IF(AND(K2732=1,$I2732="Electronico"),2,IF(K2732=1,VLOOKUP($C2732&amp;"|"&amp;$B2732&amp;"|"&amp;$D2732,Empresas!$C$6:$CC$92,$G2732+6+1,0),0))))</f>
        <v>0</v>
      </c>
      <c r="AC2732" s="147">
        <f>IF(AND($I2732="Si",L2732=1),1,IF(AND($I2732="Fisico",L2732=1),1,IF(AND(L2732=1,$I2732="Electronico"),2,IF(L2732=1,VLOOKUP($C2732&amp;"|"&amp;$B2732&amp;"|"&amp;$D2732,Empresas!$C$6:$CC$92,$G2732+6+1,0),0))))</f>
        <v>0</v>
      </c>
      <c r="AD2732" s="147">
        <f>IF(AND($I2732="Si",M2732=1),1,IF(AND($I2732="Fisico",M2732=1),1,IF(AND(M2732=1,$I2732="Electronico"),2,IF(M2732=1,VLOOKUP($C2732&amp;"|"&amp;$B2732&amp;"|"&amp;$D2732,Empresas!$C$6:$CC$92,$G2732+6+1,0),0))))</f>
        <v>0</v>
      </c>
      <c r="AE2732" s="147">
        <f>IF(AND($I2732="Si",N2732=1),1,IF(AND($I2732="Fisico",N2732=1),1,IF(AND(N2732=1,$I2732="Electronico"),2,IF(N2732=1,VLOOKUP($C2732&amp;"|"&amp;$B2732&amp;"|"&amp;$D2732,Empresas!$C$6:$CC$92,$G2732+6+1,0),0))))</f>
        <v>0</v>
      </c>
      <c r="AF2732" s="147">
        <f>IF(AND($I2732="Si",O2732=1),1,IF(AND($I2732="Fisico",O2732=1),1,IF(AND(O2732=1,$I2732="Electronico"),2,IF(O2732=1,VLOOKUP($C2732&amp;"|"&amp;$B2732&amp;"|"&amp;$D2732,Empresas!$C$6:$CC$92,$G2732+6+1,0),0))))</f>
        <v>0</v>
      </c>
      <c r="AG2732" s="147">
        <f>IF(AND($I2732="Si",P2732=1),1,IF(AND($I2732="Fisico",P2732=1),1,IF(AND(P2732=1,$I2732="Electronico"),2,IF(P2732=1,VLOOKUP($C2732&amp;"|"&amp;$B2732&amp;"|"&amp;$D2732,Empresas!$C$6:$CC$92,$G2732+6+1,0),0))))</f>
        <v>0</v>
      </c>
      <c r="AH2732" s="147">
        <f>IF(AND($I2732="Si",Q2732=1),1,IF(AND($I2732="Fisico",Q2732=1),1,IF(AND(Q2732=1,$I2732="Electronico"),2,IF(Q2732=1,VLOOKUP($C2732&amp;"|"&amp;$B2732&amp;"|"&amp;$D2732,Empresas!$C$6:$CC$92,$G2732+6+1,0),0))))</f>
        <v>0</v>
      </c>
      <c r="AI2732" s="147">
        <f>IF(AND($I2732="Si",R2732=1),1,IF(AND($I2732="Fisico",R2732=1),1,IF(AND(R2732=1,$I2732="Electronico"),2,IF(R2732=1,VLOOKUP($C2732&amp;"|"&amp;$B2732&amp;"|"&amp;$D2732,Empresas!$C$6:$CC$92,$G2732+6+1,0),0))))</f>
        <v>0</v>
      </c>
      <c r="AJ2732" s="147">
        <f>IF(AND($I2732="Si",S2732=1),1,IF(AND($I2732="Fisico",S2732=1),1,IF(AND(S2732=1,$I2732="Electronico"),2,IF(S2732=1,VLOOKUP($C2732&amp;"|"&amp;$B2732&amp;"|"&amp;$D2732,Empresas!$C$6:$CC$92,$G2732+6+1,0),0))))</f>
        <v>0</v>
      </c>
      <c r="AK2732" s="147">
        <f>IF(AND($I2732="Si",T2732=1),1,IF(AND($I2732="Fisico",T2732=1),1,IF(AND(T2732=1,$I2732="Electronico"),2,IF(T2732=1,VLOOKUP($C2732&amp;"|"&amp;$B2732&amp;"|"&amp;$D2732,Empresas!$C$6:$CC$92,$G2732+6+1,0),0))))</f>
        <v>0</v>
      </c>
      <c r="AL2732" s="147">
        <f>IF(AND($I2732="Si",U2732=1),1,IF(AND($I2732="Fisico",U2732=1),1,IF(AND(U2732=1,$I2732="Electronico"),2,IF(U2732=1,VLOOKUP($C2732&amp;"|"&amp;$B2732&amp;"|"&amp;$D2732,Empresas!$C$6:$CC$92,$G2732+6+1,0),0))))</f>
        <v>0</v>
      </c>
      <c r="AM2732" s="149">
        <f t="shared" si="443"/>
        <v>0</v>
      </c>
      <c r="AN2732" s="149">
        <f t="shared" si="444"/>
        <v>0</v>
      </c>
      <c r="AO2732" s="152">
        <f t="shared" si="445"/>
        <v>0</v>
      </c>
    </row>
    <row r="2733" spans="1:41" x14ac:dyDescent="0.25">
      <c r="A2733" s="137" t="str">
        <f>VLOOKUP(D2733,Empresas!$D$7:$F$91,3,0)</f>
        <v>Yulisa</v>
      </c>
      <c r="B2733" s="138" t="str">
        <f>VLOOKUP(D2733,Empresas!$D$7:$G$91,4,0)</f>
        <v>Carmen D.</v>
      </c>
      <c r="C2733" s="138" t="s">
        <v>544</v>
      </c>
      <c r="D2733" s="138" t="s">
        <v>503</v>
      </c>
      <c r="E2733" s="138" t="str">
        <f>VLOOKUP(D2733,Empresas!$D$7:$E$92,2,0)</f>
        <v>BEATRIZ CAROLINA GONZALES FRANCO</v>
      </c>
      <c r="F2733" s="138" t="s">
        <v>158</v>
      </c>
      <c r="G2733" s="139">
        <f>+Empresas!$O$2</f>
        <v>7</v>
      </c>
      <c r="H2733" s="139" t="str">
        <f>VLOOKUP(D2733,Empresas!$D$6:$L$92,7,0)</f>
        <v>Trimestral</v>
      </c>
      <c r="I2733" s="138" t="str">
        <f>VLOOKUP(VLOOKUP(D2733&amp;"|"&amp;B2733,Empresas!$I$7:$CB$92,G2733,0),Tablas!$A$3:$B$5,2,0)</f>
        <v>No aplica</v>
      </c>
      <c r="J2733" s="78"/>
      <c r="K2733" s="78"/>
      <c r="L2733" s="78"/>
      <c r="M2733" s="78"/>
      <c r="N2733" s="78"/>
      <c r="O2733" s="78"/>
      <c r="P2733" s="78"/>
      <c r="Q2733" s="78"/>
      <c r="R2733" s="78"/>
      <c r="S2733" s="78"/>
      <c r="T2733" s="78"/>
      <c r="U2733" s="78"/>
      <c r="V2733" s="78" t="str">
        <f>VLOOKUP(D2733,Empresas!$D$7:$CF$91,81,0)</f>
        <v>B</v>
      </c>
      <c r="W2733" s="78" t="str">
        <f>VLOOKUP(D2733,Empresas!$D$7:$M$91,10,0)</f>
        <v>General</v>
      </c>
      <c r="X2733" s="69" t="str">
        <f t="shared" si="441"/>
        <v>SI</v>
      </c>
      <c r="Y2733" s="153" t="str">
        <f t="shared" si="442"/>
        <v>No aplica</v>
      </c>
      <c r="Z2733" s="147">
        <f>IF(Y2733="No aplica",0,IF(I2733="no",0,IF(I2733="No aplica",0,IF(I2733="Si",1,IF(I2733="Fisico",1,IF(I2733="Electronico",2,VLOOKUP(C2733&amp;"|"&amp;B2733&amp;"|"&amp;D2733,Empresas!$C$6:$CC$92,G2733+6+1,0)))))))</f>
        <v>0</v>
      </c>
      <c r="AA2733" s="147">
        <f>IF(AND($I2733="Si",J2733=1),1,IF(AND($I2733="Fisico",J2733=1),1,IF(AND(J2733=1,$I2733="Electronico"),2,IF(J2733=1,VLOOKUP($C2733&amp;"|"&amp;$B2733&amp;"|"&amp;$D2733,Empresas!$C$6:$CC$92,$G2733+6+1,0),0))))</f>
        <v>0</v>
      </c>
      <c r="AB2733" s="147">
        <f>IF(AND($I2733="Si",K2733=1),1,IF(AND($I2733="Fisico",K2733=1),1,IF(AND(K2733=1,$I2733="Electronico"),2,IF(K2733=1,VLOOKUP($C2733&amp;"|"&amp;$B2733&amp;"|"&amp;$D2733,Empresas!$C$6:$CC$92,$G2733+6+1,0),0))))</f>
        <v>0</v>
      </c>
      <c r="AC2733" s="147">
        <f>IF(AND($I2733="Si",L2733=1),1,IF(AND($I2733="Fisico",L2733=1),1,IF(AND(L2733=1,$I2733="Electronico"),2,IF(L2733=1,VLOOKUP($C2733&amp;"|"&amp;$B2733&amp;"|"&amp;$D2733,Empresas!$C$6:$CC$92,$G2733+6+1,0),0))))</f>
        <v>0</v>
      </c>
      <c r="AD2733" s="147">
        <f>IF(AND($I2733="Si",M2733=1),1,IF(AND($I2733="Fisico",M2733=1),1,IF(AND(M2733=1,$I2733="Electronico"),2,IF(M2733=1,VLOOKUP($C2733&amp;"|"&amp;$B2733&amp;"|"&amp;$D2733,Empresas!$C$6:$CC$92,$G2733+6+1,0),0))))</f>
        <v>0</v>
      </c>
      <c r="AE2733" s="147">
        <f>IF(AND($I2733="Si",N2733=1),1,IF(AND($I2733="Fisico",N2733=1),1,IF(AND(N2733=1,$I2733="Electronico"),2,IF(N2733=1,VLOOKUP($C2733&amp;"|"&amp;$B2733&amp;"|"&amp;$D2733,Empresas!$C$6:$CC$92,$G2733+6+1,0),0))))</f>
        <v>0</v>
      </c>
      <c r="AF2733" s="147">
        <f>IF(AND($I2733="Si",O2733=1),1,IF(AND($I2733="Fisico",O2733=1),1,IF(AND(O2733=1,$I2733="Electronico"),2,IF(O2733=1,VLOOKUP($C2733&amp;"|"&amp;$B2733&amp;"|"&amp;$D2733,Empresas!$C$6:$CC$92,$G2733+6+1,0),0))))</f>
        <v>0</v>
      </c>
      <c r="AG2733" s="147">
        <f>IF(AND($I2733="Si",P2733=1),1,IF(AND($I2733="Fisico",P2733=1),1,IF(AND(P2733=1,$I2733="Electronico"),2,IF(P2733=1,VLOOKUP($C2733&amp;"|"&amp;$B2733&amp;"|"&amp;$D2733,Empresas!$C$6:$CC$92,$G2733+6+1,0),0))))</f>
        <v>0</v>
      </c>
      <c r="AH2733" s="147">
        <f>IF(AND($I2733="Si",Q2733=1),1,IF(AND($I2733="Fisico",Q2733=1),1,IF(AND(Q2733=1,$I2733="Electronico"),2,IF(Q2733=1,VLOOKUP($C2733&amp;"|"&amp;$B2733&amp;"|"&amp;$D2733,Empresas!$C$6:$CC$92,$G2733+6+1,0),0))))</f>
        <v>0</v>
      </c>
      <c r="AI2733" s="147">
        <f>IF(AND($I2733="Si",R2733=1),1,IF(AND($I2733="Fisico",R2733=1),1,IF(AND(R2733=1,$I2733="Electronico"),2,IF(R2733=1,VLOOKUP($C2733&amp;"|"&amp;$B2733&amp;"|"&amp;$D2733,Empresas!$C$6:$CC$92,$G2733+6+1,0),0))))</f>
        <v>0</v>
      </c>
      <c r="AJ2733" s="147">
        <f>IF(AND($I2733="Si",S2733=1),1,IF(AND($I2733="Fisico",S2733=1),1,IF(AND(S2733=1,$I2733="Electronico"),2,IF(S2733=1,VLOOKUP($C2733&amp;"|"&amp;$B2733&amp;"|"&amp;$D2733,Empresas!$C$6:$CC$92,$G2733+6+1,0),0))))</f>
        <v>0</v>
      </c>
      <c r="AK2733" s="147">
        <f>IF(AND($I2733="Si",T2733=1),1,IF(AND($I2733="Fisico",T2733=1),1,IF(AND(T2733=1,$I2733="Electronico"),2,IF(T2733=1,VLOOKUP($C2733&amp;"|"&amp;$B2733&amp;"|"&amp;$D2733,Empresas!$C$6:$CC$92,$G2733+6+1,0),0))))</f>
        <v>0</v>
      </c>
      <c r="AL2733" s="147">
        <f>IF(AND($I2733="Si",U2733=1),1,IF(AND($I2733="Fisico",U2733=1),1,IF(AND(U2733=1,$I2733="Electronico"),2,IF(U2733=1,VLOOKUP($C2733&amp;"|"&amp;$B2733&amp;"|"&amp;$D2733,Empresas!$C$6:$CC$92,$G2733+6+1,0),0))))</f>
        <v>0</v>
      </c>
      <c r="AM2733" s="149">
        <f t="shared" si="443"/>
        <v>0</v>
      </c>
      <c r="AN2733" s="149">
        <f t="shared" si="444"/>
        <v>0</v>
      </c>
      <c r="AO2733" s="152">
        <f t="shared" si="445"/>
        <v>0</v>
      </c>
    </row>
    <row r="2734" spans="1:41" x14ac:dyDescent="0.25">
      <c r="A2734" s="137" t="str">
        <f>VLOOKUP(D2734,Empresas!$D$7:$F$91,3,0)</f>
        <v>Yulisa</v>
      </c>
      <c r="B2734" s="138" t="str">
        <f>VLOOKUP(D2734,Empresas!$D$7:$G$91,4,0)</f>
        <v>Carmen D.</v>
      </c>
      <c r="C2734" s="138" t="s">
        <v>544</v>
      </c>
      <c r="D2734" s="138" t="s">
        <v>503</v>
      </c>
      <c r="E2734" s="138" t="str">
        <f>VLOOKUP(D2734,Empresas!$D$7:$E$92,2,0)</f>
        <v>BEATRIZ CAROLINA GONZALES FRANCO</v>
      </c>
      <c r="F2734" s="138" t="s">
        <v>159</v>
      </c>
      <c r="G2734" s="139">
        <f>+G2733+3</f>
        <v>10</v>
      </c>
      <c r="H2734" s="139" t="str">
        <f>VLOOKUP(D2734,Empresas!$D$6:$L$92,7,0)</f>
        <v>Trimestral</v>
      </c>
      <c r="I2734" s="138" t="str">
        <f>VLOOKUP(VLOOKUP(D2734&amp;"|"&amp;B2734,Empresas!$I$7:$CB$92,G2734,0),Tablas!$A$3:$B$5,2,0)</f>
        <v>No aplica</v>
      </c>
      <c r="J2734" s="78"/>
      <c r="K2734" s="78"/>
      <c r="L2734" s="78"/>
      <c r="M2734" s="78"/>
      <c r="N2734" s="78"/>
      <c r="O2734" s="78"/>
      <c r="P2734" s="78"/>
      <c r="Q2734" s="78"/>
      <c r="R2734" s="78"/>
      <c r="S2734" s="78"/>
      <c r="T2734" s="78"/>
      <c r="U2734" s="78"/>
      <c r="V2734" s="78" t="str">
        <f>VLOOKUP(D2734,Empresas!$D$7:$CF$91,81,0)</f>
        <v>B</v>
      </c>
      <c r="W2734" s="78" t="str">
        <f>VLOOKUP(D2734,Empresas!$D$7:$M$91,10,0)</f>
        <v>General</v>
      </c>
      <c r="X2734" s="69" t="str">
        <f t="shared" si="441"/>
        <v>SI</v>
      </c>
      <c r="Y2734" s="153" t="str">
        <f t="shared" si="442"/>
        <v>No aplica</v>
      </c>
      <c r="Z2734" s="147">
        <f>IF(Y2734="No aplica",0,IF(I2734="no",0,IF(I2734="No aplica",0,IF(I2734="Si",1,IF(I2734="Fisico",1,IF(I2734="Electronico",2,VLOOKUP(C2734&amp;"|"&amp;B2734&amp;"|"&amp;D2734,Empresas!$C$6:$CC$92,G2734+6+1,0)))))))</f>
        <v>0</v>
      </c>
      <c r="AA2734" s="147">
        <f>IF(AND($I2734="Si",J2734=1),1,IF(AND($I2734="Fisico",J2734=1),1,IF(AND(J2734=1,$I2734="Electronico"),2,IF(J2734=1,VLOOKUP($C2734&amp;"|"&amp;$B2734&amp;"|"&amp;$D2734,Empresas!$C$6:$CC$92,$G2734+6+1,0),0))))</f>
        <v>0</v>
      </c>
      <c r="AB2734" s="147">
        <f>IF(AND($I2734="Si",K2734=1),1,IF(AND($I2734="Fisico",K2734=1),1,IF(AND(K2734=1,$I2734="Electronico"),2,IF(K2734=1,VLOOKUP($C2734&amp;"|"&amp;$B2734&amp;"|"&amp;$D2734,Empresas!$C$6:$CC$92,$G2734+6+1,0),0))))</f>
        <v>0</v>
      </c>
      <c r="AC2734" s="147">
        <f>IF(AND($I2734="Si",L2734=1),1,IF(AND($I2734="Fisico",L2734=1),1,IF(AND(L2734=1,$I2734="Electronico"),2,IF(L2734=1,VLOOKUP($C2734&amp;"|"&amp;$B2734&amp;"|"&amp;$D2734,Empresas!$C$6:$CC$92,$G2734+6+1,0),0))))</f>
        <v>0</v>
      </c>
      <c r="AD2734" s="147">
        <f>IF(AND($I2734="Si",M2734=1),1,IF(AND($I2734="Fisico",M2734=1),1,IF(AND(M2734=1,$I2734="Electronico"),2,IF(M2734=1,VLOOKUP($C2734&amp;"|"&amp;$B2734&amp;"|"&amp;$D2734,Empresas!$C$6:$CC$92,$G2734+6+1,0),0))))</f>
        <v>0</v>
      </c>
      <c r="AE2734" s="147">
        <f>IF(AND($I2734="Si",N2734=1),1,IF(AND($I2734="Fisico",N2734=1),1,IF(AND(N2734=1,$I2734="Electronico"),2,IF(N2734=1,VLOOKUP($C2734&amp;"|"&amp;$B2734&amp;"|"&amp;$D2734,Empresas!$C$6:$CC$92,$G2734+6+1,0),0))))</f>
        <v>0</v>
      </c>
      <c r="AF2734" s="147">
        <f>IF(AND($I2734="Si",O2734=1),1,IF(AND($I2734="Fisico",O2734=1),1,IF(AND(O2734=1,$I2734="Electronico"),2,IF(O2734=1,VLOOKUP($C2734&amp;"|"&amp;$B2734&amp;"|"&amp;$D2734,Empresas!$C$6:$CC$92,$G2734+6+1,0),0))))</f>
        <v>0</v>
      </c>
      <c r="AG2734" s="147">
        <f>IF(AND($I2734="Si",P2734=1),1,IF(AND($I2734="Fisico",P2734=1),1,IF(AND(P2734=1,$I2734="Electronico"),2,IF(P2734=1,VLOOKUP($C2734&amp;"|"&amp;$B2734&amp;"|"&amp;$D2734,Empresas!$C$6:$CC$92,$G2734+6+1,0),0))))</f>
        <v>0</v>
      </c>
      <c r="AH2734" s="147">
        <f>IF(AND($I2734="Si",Q2734=1),1,IF(AND($I2734="Fisico",Q2734=1),1,IF(AND(Q2734=1,$I2734="Electronico"),2,IF(Q2734=1,VLOOKUP($C2734&amp;"|"&amp;$B2734&amp;"|"&amp;$D2734,Empresas!$C$6:$CC$92,$G2734+6+1,0),0))))</f>
        <v>0</v>
      </c>
      <c r="AI2734" s="147">
        <f>IF(AND($I2734="Si",R2734=1),1,IF(AND($I2734="Fisico",R2734=1),1,IF(AND(R2734=1,$I2734="Electronico"),2,IF(R2734=1,VLOOKUP($C2734&amp;"|"&amp;$B2734&amp;"|"&amp;$D2734,Empresas!$C$6:$CC$92,$G2734+6+1,0),0))))</f>
        <v>0</v>
      </c>
      <c r="AJ2734" s="147">
        <f>IF(AND($I2734="Si",S2734=1),1,IF(AND($I2734="Fisico",S2734=1),1,IF(AND(S2734=1,$I2734="Electronico"),2,IF(S2734=1,VLOOKUP($C2734&amp;"|"&amp;$B2734&amp;"|"&amp;$D2734,Empresas!$C$6:$CC$92,$G2734+6+1,0),0))))</f>
        <v>0</v>
      </c>
      <c r="AK2734" s="147">
        <f>IF(AND($I2734="Si",T2734=1),1,IF(AND($I2734="Fisico",T2734=1),1,IF(AND(T2734=1,$I2734="Electronico"),2,IF(T2734=1,VLOOKUP($C2734&amp;"|"&amp;$B2734&amp;"|"&amp;$D2734,Empresas!$C$6:$CC$92,$G2734+6+1,0),0))))</f>
        <v>0</v>
      </c>
      <c r="AL2734" s="147">
        <f>IF(AND($I2734="Si",U2734=1),1,IF(AND($I2734="Fisico",U2734=1),1,IF(AND(U2734=1,$I2734="Electronico"),2,IF(U2734=1,VLOOKUP($C2734&amp;"|"&amp;$B2734&amp;"|"&amp;$D2734,Empresas!$C$6:$CC$92,$G2734+6+1,0),0))))</f>
        <v>0</v>
      </c>
      <c r="AM2734" s="149">
        <f t="shared" si="443"/>
        <v>0</v>
      </c>
      <c r="AN2734" s="149">
        <f t="shared" si="444"/>
        <v>0</v>
      </c>
      <c r="AO2734" s="152">
        <f t="shared" si="445"/>
        <v>0</v>
      </c>
    </row>
    <row r="2735" spans="1:41" x14ac:dyDescent="0.25">
      <c r="A2735" s="137" t="str">
        <f>VLOOKUP(D2735,Empresas!$D$7:$F$91,3,0)</f>
        <v>Yulisa</v>
      </c>
      <c r="B2735" s="138" t="str">
        <f>VLOOKUP(D2735,Empresas!$D$7:$G$91,4,0)</f>
        <v>Carmen D.</v>
      </c>
      <c r="C2735" s="138" t="s">
        <v>544</v>
      </c>
      <c r="D2735" s="138" t="s">
        <v>503</v>
      </c>
      <c r="E2735" s="138" t="str">
        <f>VLOOKUP(D2735,Empresas!$D$7:$E$92,2,0)</f>
        <v>BEATRIZ CAROLINA GONZALES FRANCO</v>
      </c>
      <c r="F2735" s="138" t="s">
        <v>160</v>
      </c>
      <c r="G2735" s="139">
        <f t="shared" ref="G2735:G2746" si="449">+G2734+3</f>
        <v>13</v>
      </c>
      <c r="H2735" s="139" t="str">
        <f>VLOOKUP(D2735,Empresas!$D$6:$L$92,7,0)</f>
        <v>Trimestral</v>
      </c>
      <c r="I2735" s="138" t="str">
        <f>VLOOKUP(VLOOKUP(D2735&amp;"|"&amp;B2735,Empresas!$I$7:$CB$92,G2735,0),Tablas!$A$3:$B$5,2,0)</f>
        <v>No aplica</v>
      </c>
      <c r="J2735" s="78"/>
      <c r="K2735" s="78"/>
      <c r="L2735" s="78"/>
      <c r="M2735" s="78"/>
      <c r="N2735" s="78"/>
      <c r="O2735" s="78"/>
      <c r="P2735" s="78"/>
      <c r="Q2735" s="78"/>
      <c r="R2735" s="78"/>
      <c r="S2735" s="78"/>
      <c r="T2735" s="78"/>
      <c r="U2735" s="78"/>
      <c r="V2735" s="78" t="str">
        <f>VLOOKUP(D2735,Empresas!$D$7:$CF$91,81,0)</f>
        <v>B</v>
      </c>
      <c r="W2735" s="78" t="str">
        <f>VLOOKUP(D2735,Empresas!$D$7:$M$91,10,0)</f>
        <v>General</v>
      </c>
      <c r="X2735" s="69" t="str">
        <f t="shared" si="441"/>
        <v>SI</v>
      </c>
      <c r="Y2735" s="153" t="str">
        <f t="shared" si="442"/>
        <v>No aplica</v>
      </c>
      <c r="Z2735" s="147">
        <f>IF(Y2735="No aplica",0,IF(I2735="no",0,IF(I2735="No aplica",0,IF(I2735="Si",1,IF(I2735="Fisico",1,IF(I2735="Electronico",2,VLOOKUP(C2735&amp;"|"&amp;B2735&amp;"|"&amp;D2735,Empresas!$C$6:$CC$92,G2735+6+1,0)))))))</f>
        <v>0</v>
      </c>
      <c r="AA2735" s="147">
        <f>IF(AND($I2735="Si",J2735=1),1,IF(AND($I2735="Fisico",J2735=1),1,IF(AND(J2735=1,$I2735="Electronico"),2,IF(J2735=1,VLOOKUP($C2735&amp;"|"&amp;$B2735&amp;"|"&amp;$D2735,Empresas!$C$6:$CC$92,$G2735+6+1,0),0))))</f>
        <v>0</v>
      </c>
      <c r="AB2735" s="147">
        <f>IF(AND($I2735="Si",K2735=1),1,IF(AND($I2735="Fisico",K2735=1),1,IF(AND(K2735=1,$I2735="Electronico"),2,IF(K2735=1,VLOOKUP($C2735&amp;"|"&amp;$B2735&amp;"|"&amp;$D2735,Empresas!$C$6:$CC$92,$G2735+6+1,0),0))))</f>
        <v>0</v>
      </c>
      <c r="AC2735" s="147">
        <f>IF(AND($I2735="Si",L2735=1),1,IF(AND($I2735="Fisico",L2735=1),1,IF(AND(L2735=1,$I2735="Electronico"),2,IF(L2735=1,VLOOKUP($C2735&amp;"|"&amp;$B2735&amp;"|"&amp;$D2735,Empresas!$C$6:$CC$92,$G2735+6+1,0),0))))</f>
        <v>0</v>
      </c>
      <c r="AD2735" s="147">
        <f>IF(AND($I2735="Si",M2735=1),1,IF(AND($I2735="Fisico",M2735=1),1,IF(AND(M2735=1,$I2735="Electronico"),2,IF(M2735=1,VLOOKUP($C2735&amp;"|"&amp;$B2735&amp;"|"&amp;$D2735,Empresas!$C$6:$CC$92,$G2735+6+1,0),0))))</f>
        <v>0</v>
      </c>
      <c r="AE2735" s="147">
        <f>IF(AND($I2735="Si",N2735=1),1,IF(AND($I2735="Fisico",N2735=1),1,IF(AND(N2735=1,$I2735="Electronico"),2,IF(N2735=1,VLOOKUP($C2735&amp;"|"&amp;$B2735&amp;"|"&amp;$D2735,Empresas!$C$6:$CC$92,$G2735+6+1,0),0))))</f>
        <v>0</v>
      </c>
      <c r="AF2735" s="147">
        <f>IF(AND($I2735="Si",O2735=1),1,IF(AND($I2735="Fisico",O2735=1),1,IF(AND(O2735=1,$I2735="Electronico"),2,IF(O2735=1,VLOOKUP($C2735&amp;"|"&amp;$B2735&amp;"|"&amp;$D2735,Empresas!$C$6:$CC$92,$G2735+6+1,0),0))))</f>
        <v>0</v>
      </c>
      <c r="AG2735" s="147">
        <f>IF(AND($I2735="Si",P2735=1),1,IF(AND($I2735="Fisico",P2735=1),1,IF(AND(P2735=1,$I2735="Electronico"),2,IF(P2735=1,VLOOKUP($C2735&amp;"|"&amp;$B2735&amp;"|"&amp;$D2735,Empresas!$C$6:$CC$92,$G2735+6+1,0),0))))</f>
        <v>0</v>
      </c>
      <c r="AH2735" s="147">
        <f>IF(AND($I2735="Si",Q2735=1),1,IF(AND($I2735="Fisico",Q2735=1),1,IF(AND(Q2735=1,$I2735="Electronico"),2,IF(Q2735=1,VLOOKUP($C2735&amp;"|"&amp;$B2735&amp;"|"&amp;$D2735,Empresas!$C$6:$CC$92,$G2735+6+1,0),0))))</f>
        <v>0</v>
      </c>
      <c r="AI2735" s="147">
        <f>IF(AND($I2735="Si",R2735=1),1,IF(AND($I2735="Fisico",R2735=1),1,IF(AND(R2735=1,$I2735="Electronico"),2,IF(R2735=1,VLOOKUP($C2735&amp;"|"&amp;$B2735&amp;"|"&amp;$D2735,Empresas!$C$6:$CC$92,$G2735+6+1,0),0))))</f>
        <v>0</v>
      </c>
      <c r="AJ2735" s="147">
        <f>IF(AND($I2735="Si",S2735=1),1,IF(AND($I2735="Fisico",S2735=1),1,IF(AND(S2735=1,$I2735="Electronico"),2,IF(S2735=1,VLOOKUP($C2735&amp;"|"&amp;$B2735&amp;"|"&amp;$D2735,Empresas!$C$6:$CC$92,$G2735+6+1,0),0))))</f>
        <v>0</v>
      </c>
      <c r="AK2735" s="147">
        <f>IF(AND($I2735="Si",T2735=1),1,IF(AND($I2735="Fisico",T2735=1),1,IF(AND(T2735=1,$I2735="Electronico"),2,IF(T2735=1,VLOOKUP($C2735&amp;"|"&amp;$B2735&amp;"|"&amp;$D2735,Empresas!$C$6:$CC$92,$G2735+6+1,0),0))))</f>
        <v>0</v>
      </c>
      <c r="AL2735" s="147">
        <f>IF(AND($I2735="Si",U2735=1),1,IF(AND($I2735="Fisico",U2735=1),1,IF(AND(U2735=1,$I2735="Electronico"),2,IF(U2735=1,VLOOKUP($C2735&amp;"|"&amp;$B2735&amp;"|"&amp;$D2735,Empresas!$C$6:$CC$92,$G2735+6+1,0),0))))</f>
        <v>0</v>
      </c>
      <c r="AM2735" s="149">
        <f t="shared" si="443"/>
        <v>0</v>
      </c>
      <c r="AN2735" s="149">
        <f t="shared" si="444"/>
        <v>0</v>
      </c>
      <c r="AO2735" s="152">
        <f t="shared" si="445"/>
        <v>0</v>
      </c>
    </row>
    <row r="2736" spans="1:41" x14ac:dyDescent="0.25">
      <c r="A2736" s="137" t="str">
        <f>VLOOKUP(D2736,Empresas!$D$7:$F$91,3,0)</f>
        <v>Yulisa</v>
      </c>
      <c r="B2736" s="138" t="str">
        <f>VLOOKUP(D2736,Empresas!$D$7:$G$91,4,0)</f>
        <v>Carmen D.</v>
      </c>
      <c r="C2736" s="138" t="s">
        <v>544</v>
      </c>
      <c r="D2736" s="138" t="s">
        <v>503</v>
      </c>
      <c r="E2736" s="138" t="str">
        <f>VLOOKUP(D2736,Empresas!$D$7:$E$92,2,0)</f>
        <v>BEATRIZ CAROLINA GONZALES FRANCO</v>
      </c>
      <c r="F2736" s="138" t="s">
        <v>161</v>
      </c>
      <c r="G2736" s="139">
        <f t="shared" si="449"/>
        <v>16</v>
      </c>
      <c r="H2736" s="139" t="str">
        <f>VLOOKUP(D2736,Empresas!$D$6:$L$92,7,0)</f>
        <v>Trimestral</v>
      </c>
      <c r="I2736" s="138" t="str">
        <f>VLOOKUP(VLOOKUP(D2736&amp;"|"&amp;B2736,Empresas!$I$7:$CB$92,G2736,0),Tablas!$A$3:$B$5,2,0)</f>
        <v>No aplica</v>
      </c>
      <c r="J2736" s="78"/>
      <c r="K2736" s="78"/>
      <c r="L2736" s="78"/>
      <c r="M2736" s="78"/>
      <c r="N2736" s="78"/>
      <c r="O2736" s="78"/>
      <c r="P2736" s="78"/>
      <c r="Q2736" s="78"/>
      <c r="R2736" s="78"/>
      <c r="S2736" s="78"/>
      <c r="T2736" s="78"/>
      <c r="U2736" s="78"/>
      <c r="V2736" s="78" t="str">
        <f>VLOOKUP(D2736,Empresas!$D$7:$CF$91,81,0)</f>
        <v>B</v>
      </c>
      <c r="W2736" s="78" t="str">
        <f>VLOOKUP(D2736,Empresas!$D$7:$M$91,10,0)</f>
        <v>General</v>
      </c>
      <c r="X2736" s="69" t="str">
        <f t="shared" si="441"/>
        <v>SI</v>
      </c>
      <c r="Y2736" s="153" t="str">
        <f t="shared" si="442"/>
        <v>No aplica</v>
      </c>
      <c r="Z2736" s="147">
        <f>IF(Y2736="No aplica",0,IF(I2736="no",0,IF(I2736="No aplica",0,IF(I2736="Si",1,IF(I2736="Fisico",1,IF(I2736="Electronico",2,VLOOKUP(C2736&amp;"|"&amp;B2736&amp;"|"&amp;D2736,Empresas!$C$6:$CC$92,G2736+6+1,0)))))))</f>
        <v>0</v>
      </c>
      <c r="AA2736" s="147">
        <f>IF(AND($I2736="Si",J2736=1),1,IF(AND($I2736="Fisico",J2736=1),1,IF(AND(J2736=1,$I2736="Electronico"),2,IF(J2736=1,VLOOKUP($C2736&amp;"|"&amp;$B2736&amp;"|"&amp;$D2736,Empresas!$C$6:$CC$92,$G2736+6+1,0),0))))</f>
        <v>0</v>
      </c>
      <c r="AB2736" s="147">
        <f>IF(AND($I2736="Si",K2736=1),1,IF(AND($I2736="Fisico",K2736=1),1,IF(AND(K2736=1,$I2736="Electronico"),2,IF(K2736=1,VLOOKUP($C2736&amp;"|"&amp;$B2736&amp;"|"&amp;$D2736,Empresas!$C$6:$CC$92,$G2736+6+1,0),0))))</f>
        <v>0</v>
      </c>
      <c r="AC2736" s="147">
        <f>IF(AND($I2736="Si",L2736=1),1,IF(AND($I2736="Fisico",L2736=1),1,IF(AND(L2736=1,$I2736="Electronico"),2,IF(L2736=1,VLOOKUP($C2736&amp;"|"&amp;$B2736&amp;"|"&amp;$D2736,Empresas!$C$6:$CC$92,$G2736+6+1,0),0))))</f>
        <v>0</v>
      </c>
      <c r="AD2736" s="147">
        <f>IF(AND($I2736="Si",M2736=1),1,IF(AND($I2736="Fisico",M2736=1),1,IF(AND(M2736=1,$I2736="Electronico"),2,IF(M2736=1,VLOOKUP($C2736&amp;"|"&amp;$B2736&amp;"|"&amp;$D2736,Empresas!$C$6:$CC$92,$G2736+6+1,0),0))))</f>
        <v>0</v>
      </c>
      <c r="AE2736" s="147">
        <f>IF(AND($I2736="Si",N2736=1),1,IF(AND($I2736="Fisico",N2736=1),1,IF(AND(N2736=1,$I2736="Electronico"),2,IF(N2736=1,VLOOKUP($C2736&amp;"|"&amp;$B2736&amp;"|"&amp;$D2736,Empresas!$C$6:$CC$92,$G2736+6+1,0),0))))</f>
        <v>0</v>
      </c>
      <c r="AF2736" s="147">
        <f>IF(AND($I2736="Si",O2736=1),1,IF(AND($I2736="Fisico",O2736=1),1,IF(AND(O2736=1,$I2736="Electronico"),2,IF(O2736=1,VLOOKUP($C2736&amp;"|"&amp;$B2736&amp;"|"&amp;$D2736,Empresas!$C$6:$CC$92,$G2736+6+1,0),0))))</f>
        <v>0</v>
      </c>
      <c r="AG2736" s="147">
        <f>IF(AND($I2736="Si",P2736=1),1,IF(AND($I2736="Fisico",P2736=1),1,IF(AND(P2736=1,$I2736="Electronico"),2,IF(P2736=1,VLOOKUP($C2736&amp;"|"&amp;$B2736&amp;"|"&amp;$D2736,Empresas!$C$6:$CC$92,$G2736+6+1,0),0))))</f>
        <v>0</v>
      </c>
      <c r="AH2736" s="147">
        <f>IF(AND($I2736="Si",Q2736=1),1,IF(AND($I2736="Fisico",Q2736=1),1,IF(AND(Q2736=1,$I2736="Electronico"),2,IF(Q2736=1,VLOOKUP($C2736&amp;"|"&amp;$B2736&amp;"|"&amp;$D2736,Empresas!$C$6:$CC$92,$G2736+6+1,0),0))))</f>
        <v>0</v>
      </c>
      <c r="AI2736" s="147">
        <f>IF(AND($I2736="Si",R2736=1),1,IF(AND($I2736="Fisico",R2736=1),1,IF(AND(R2736=1,$I2736="Electronico"),2,IF(R2736=1,VLOOKUP($C2736&amp;"|"&amp;$B2736&amp;"|"&amp;$D2736,Empresas!$C$6:$CC$92,$G2736+6+1,0),0))))</f>
        <v>0</v>
      </c>
      <c r="AJ2736" s="147">
        <f>IF(AND($I2736="Si",S2736=1),1,IF(AND($I2736="Fisico",S2736=1),1,IF(AND(S2736=1,$I2736="Electronico"),2,IF(S2736=1,VLOOKUP($C2736&amp;"|"&amp;$B2736&amp;"|"&amp;$D2736,Empresas!$C$6:$CC$92,$G2736+6+1,0),0))))</f>
        <v>0</v>
      </c>
      <c r="AK2736" s="147">
        <f>IF(AND($I2736="Si",T2736=1),1,IF(AND($I2736="Fisico",T2736=1),1,IF(AND(T2736=1,$I2736="Electronico"),2,IF(T2736=1,VLOOKUP($C2736&amp;"|"&amp;$B2736&amp;"|"&amp;$D2736,Empresas!$C$6:$CC$92,$G2736+6+1,0),0))))</f>
        <v>0</v>
      </c>
      <c r="AL2736" s="147">
        <f>IF(AND($I2736="Si",U2736=1),1,IF(AND($I2736="Fisico",U2736=1),1,IF(AND(U2736=1,$I2736="Electronico"),2,IF(U2736=1,VLOOKUP($C2736&amp;"|"&amp;$B2736&amp;"|"&amp;$D2736,Empresas!$C$6:$CC$92,$G2736+6+1,0),0))))</f>
        <v>0</v>
      </c>
      <c r="AM2736" s="149">
        <f t="shared" si="443"/>
        <v>0</v>
      </c>
      <c r="AN2736" s="149">
        <f t="shared" si="444"/>
        <v>0</v>
      </c>
      <c r="AO2736" s="152">
        <f t="shared" si="445"/>
        <v>0</v>
      </c>
    </row>
    <row r="2737" spans="1:41" x14ac:dyDescent="0.25">
      <c r="A2737" s="137" t="str">
        <f>VLOOKUP(D2737,Empresas!$D$7:$F$91,3,0)</f>
        <v>Yulisa</v>
      </c>
      <c r="B2737" s="138" t="str">
        <f>VLOOKUP(D2737,Empresas!$D$7:$G$91,4,0)</f>
        <v>Carmen D.</v>
      </c>
      <c r="C2737" s="138" t="s">
        <v>544</v>
      </c>
      <c r="D2737" s="138" t="s">
        <v>503</v>
      </c>
      <c r="E2737" s="138" t="str">
        <f>VLOOKUP(D2737,Empresas!$D$7:$E$92,2,0)</f>
        <v>BEATRIZ CAROLINA GONZALES FRANCO</v>
      </c>
      <c r="F2737" s="138" t="s">
        <v>162</v>
      </c>
      <c r="G2737" s="139">
        <f t="shared" si="449"/>
        <v>19</v>
      </c>
      <c r="H2737" s="139" t="str">
        <f>VLOOKUP(D2737,Empresas!$D$6:$L$92,7,0)</f>
        <v>Trimestral</v>
      </c>
      <c r="I2737" s="138" t="str">
        <f>VLOOKUP(VLOOKUP(D2737&amp;"|"&amp;B2737,Empresas!$I$7:$CB$92,G2737,0),Tablas!$A$3:$B$5,2,0)</f>
        <v>No aplica</v>
      </c>
      <c r="J2737" s="78"/>
      <c r="K2737" s="78"/>
      <c r="L2737" s="78"/>
      <c r="M2737" s="78"/>
      <c r="N2737" s="78"/>
      <c r="O2737" s="78"/>
      <c r="P2737" s="78"/>
      <c r="Q2737" s="78"/>
      <c r="R2737" s="78"/>
      <c r="S2737" s="78"/>
      <c r="T2737" s="78"/>
      <c r="U2737" s="78"/>
      <c r="V2737" s="78" t="str">
        <f>VLOOKUP(D2737,Empresas!$D$7:$CF$91,81,0)</f>
        <v>B</v>
      </c>
      <c r="W2737" s="78" t="str">
        <f>VLOOKUP(D2737,Empresas!$D$7:$M$91,10,0)</f>
        <v>General</v>
      </c>
      <c r="X2737" s="69" t="str">
        <f t="shared" si="441"/>
        <v>SI</v>
      </c>
      <c r="Y2737" s="153" t="str">
        <f t="shared" si="442"/>
        <v>No aplica</v>
      </c>
      <c r="Z2737" s="147">
        <f>IF(Y2737="No aplica",0,IF(I2737="no",0,IF(I2737="No aplica",0,IF(I2737="Si",1,IF(I2737="Fisico",1,IF(I2737="Electronico",2,VLOOKUP(C2737&amp;"|"&amp;B2737&amp;"|"&amp;D2737,Empresas!$C$6:$CC$92,G2737+6+1,0)))))))</f>
        <v>0</v>
      </c>
      <c r="AA2737" s="147">
        <f>IF(AND($I2737="Si",J2737=1),1,IF(AND($I2737="Fisico",J2737=1),1,IF(AND(J2737=1,$I2737="Electronico"),2,IF(J2737=1,VLOOKUP($C2737&amp;"|"&amp;$B2737&amp;"|"&amp;$D2737,Empresas!$C$6:$CC$92,$G2737+6+1,0),0))))</f>
        <v>0</v>
      </c>
      <c r="AB2737" s="147">
        <f>IF(AND($I2737="Si",K2737=1),1,IF(AND($I2737="Fisico",K2737=1),1,IF(AND(K2737=1,$I2737="Electronico"),2,IF(K2737=1,VLOOKUP($C2737&amp;"|"&amp;$B2737&amp;"|"&amp;$D2737,Empresas!$C$6:$CC$92,$G2737+6+1,0),0))))</f>
        <v>0</v>
      </c>
      <c r="AC2737" s="147">
        <f>IF(AND($I2737="Si",L2737=1),1,IF(AND($I2737="Fisico",L2737=1),1,IF(AND(L2737=1,$I2737="Electronico"),2,IF(L2737=1,VLOOKUP($C2737&amp;"|"&amp;$B2737&amp;"|"&amp;$D2737,Empresas!$C$6:$CC$92,$G2737+6+1,0),0))))</f>
        <v>0</v>
      </c>
      <c r="AD2737" s="147">
        <f>IF(AND($I2737="Si",M2737=1),1,IF(AND($I2737="Fisico",M2737=1),1,IF(AND(M2737=1,$I2737="Electronico"),2,IF(M2737=1,VLOOKUP($C2737&amp;"|"&amp;$B2737&amp;"|"&amp;$D2737,Empresas!$C$6:$CC$92,$G2737+6+1,0),0))))</f>
        <v>0</v>
      </c>
      <c r="AE2737" s="147">
        <f>IF(AND($I2737="Si",N2737=1),1,IF(AND($I2737="Fisico",N2737=1),1,IF(AND(N2737=1,$I2737="Electronico"),2,IF(N2737=1,VLOOKUP($C2737&amp;"|"&amp;$B2737&amp;"|"&amp;$D2737,Empresas!$C$6:$CC$92,$G2737+6+1,0),0))))</f>
        <v>0</v>
      </c>
      <c r="AF2737" s="147">
        <f>IF(AND($I2737="Si",O2737=1),1,IF(AND($I2737="Fisico",O2737=1),1,IF(AND(O2737=1,$I2737="Electronico"),2,IF(O2737=1,VLOOKUP($C2737&amp;"|"&amp;$B2737&amp;"|"&amp;$D2737,Empresas!$C$6:$CC$92,$G2737+6+1,0),0))))</f>
        <v>0</v>
      </c>
      <c r="AG2737" s="147">
        <f>IF(AND($I2737="Si",P2737=1),1,IF(AND($I2737="Fisico",P2737=1),1,IF(AND(P2737=1,$I2737="Electronico"),2,IF(P2737=1,VLOOKUP($C2737&amp;"|"&amp;$B2737&amp;"|"&amp;$D2737,Empresas!$C$6:$CC$92,$G2737+6+1,0),0))))</f>
        <v>0</v>
      </c>
      <c r="AH2737" s="147">
        <f>IF(AND($I2737="Si",Q2737=1),1,IF(AND($I2737="Fisico",Q2737=1),1,IF(AND(Q2737=1,$I2737="Electronico"),2,IF(Q2737=1,VLOOKUP($C2737&amp;"|"&amp;$B2737&amp;"|"&amp;$D2737,Empresas!$C$6:$CC$92,$G2737+6+1,0),0))))</f>
        <v>0</v>
      </c>
      <c r="AI2737" s="147">
        <f>IF(AND($I2737="Si",R2737=1),1,IF(AND($I2737="Fisico",R2737=1),1,IF(AND(R2737=1,$I2737="Electronico"),2,IF(R2737=1,VLOOKUP($C2737&amp;"|"&amp;$B2737&amp;"|"&amp;$D2737,Empresas!$C$6:$CC$92,$G2737+6+1,0),0))))</f>
        <v>0</v>
      </c>
      <c r="AJ2737" s="147">
        <f>IF(AND($I2737="Si",S2737=1),1,IF(AND($I2737="Fisico",S2737=1),1,IF(AND(S2737=1,$I2737="Electronico"),2,IF(S2737=1,VLOOKUP($C2737&amp;"|"&amp;$B2737&amp;"|"&amp;$D2737,Empresas!$C$6:$CC$92,$G2737+6+1,0),0))))</f>
        <v>0</v>
      </c>
      <c r="AK2737" s="147">
        <f>IF(AND($I2737="Si",T2737=1),1,IF(AND($I2737="Fisico",T2737=1),1,IF(AND(T2737=1,$I2737="Electronico"),2,IF(T2737=1,VLOOKUP($C2737&amp;"|"&amp;$B2737&amp;"|"&amp;$D2737,Empresas!$C$6:$CC$92,$G2737+6+1,0),0))))</f>
        <v>0</v>
      </c>
      <c r="AL2737" s="147">
        <f>IF(AND($I2737="Si",U2737=1),1,IF(AND($I2737="Fisico",U2737=1),1,IF(AND(U2737=1,$I2737="Electronico"),2,IF(U2737=1,VLOOKUP($C2737&amp;"|"&amp;$B2737&amp;"|"&amp;$D2737,Empresas!$C$6:$CC$92,$G2737+6+1,0),0))))</f>
        <v>0</v>
      </c>
      <c r="AM2737" s="149">
        <f t="shared" si="443"/>
        <v>0</v>
      </c>
      <c r="AN2737" s="149">
        <f t="shared" si="444"/>
        <v>0</v>
      </c>
      <c r="AO2737" s="152">
        <f t="shared" si="445"/>
        <v>0</v>
      </c>
    </row>
    <row r="2738" spans="1:41" x14ac:dyDescent="0.25">
      <c r="A2738" s="137" t="str">
        <f>VLOOKUP(D2738,Empresas!$D$7:$F$91,3,0)</f>
        <v>Yulisa</v>
      </c>
      <c r="B2738" s="138" t="str">
        <f>VLOOKUP(D2738,Empresas!$D$7:$G$91,4,0)</f>
        <v>Carmen D.</v>
      </c>
      <c r="C2738" s="138" t="s">
        <v>544</v>
      </c>
      <c r="D2738" s="138" t="s">
        <v>503</v>
      </c>
      <c r="E2738" s="138" t="str">
        <f>VLOOKUP(D2738,Empresas!$D$7:$E$92,2,0)</f>
        <v>BEATRIZ CAROLINA GONZALES FRANCO</v>
      </c>
      <c r="F2738" s="138" t="s">
        <v>163</v>
      </c>
      <c r="G2738" s="139">
        <f t="shared" si="449"/>
        <v>22</v>
      </c>
      <c r="H2738" s="139" t="str">
        <f>VLOOKUP(D2738,Empresas!$D$6:$L$92,7,0)</f>
        <v>Trimestral</v>
      </c>
      <c r="I2738" s="138" t="str">
        <f>VLOOKUP(VLOOKUP(D2738&amp;"|"&amp;B2738,Empresas!$I$7:$CB$92,G2738,0),Tablas!$A$3:$B$5,2,0)</f>
        <v>No aplica</v>
      </c>
      <c r="J2738" s="78"/>
      <c r="K2738" s="78"/>
      <c r="L2738" s="78"/>
      <c r="M2738" s="78"/>
      <c r="N2738" s="78"/>
      <c r="O2738" s="78"/>
      <c r="P2738" s="78"/>
      <c r="Q2738" s="78"/>
      <c r="R2738" s="78"/>
      <c r="S2738" s="78"/>
      <c r="T2738" s="78"/>
      <c r="U2738" s="78"/>
      <c r="V2738" s="78" t="str">
        <f>VLOOKUP(D2738,Empresas!$D$7:$CF$91,81,0)</f>
        <v>B</v>
      </c>
      <c r="W2738" s="78" t="str">
        <f>VLOOKUP(D2738,Empresas!$D$7:$M$91,10,0)</f>
        <v>General</v>
      </c>
      <c r="X2738" s="69" t="str">
        <f t="shared" si="441"/>
        <v>SI</v>
      </c>
      <c r="Y2738" s="153" t="str">
        <f t="shared" si="442"/>
        <v>No aplica</v>
      </c>
      <c r="Z2738" s="147">
        <f>IF(Y2738="No aplica",0,IF(I2738="no",0,IF(I2738="No aplica",0,IF(I2738="Si",1,IF(I2738="Fisico",1,IF(I2738="Electronico",2,VLOOKUP(C2738&amp;"|"&amp;B2738&amp;"|"&amp;D2738,Empresas!$C$6:$CC$92,G2738+6+1,0)))))))</f>
        <v>0</v>
      </c>
      <c r="AA2738" s="147">
        <f>IF(AND($I2738="Si",J2738=1),1,IF(AND($I2738="Fisico",J2738=1),1,IF(AND(J2738=1,$I2738="Electronico"),2,IF(J2738=1,VLOOKUP($C2738&amp;"|"&amp;$B2738&amp;"|"&amp;$D2738,Empresas!$C$6:$CC$92,$G2738+6+1,0),0))))</f>
        <v>0</v>
      </c>
      <c r="AB2738" s="147">
        <f>IF(AND($I2738="Si",K2738=1),1,IF(AND($I2738="Fisico",K2738=1),1,IF(AND(K2738=1,$I2738="Electronico"),2,IF(K2738=1,VLOOKUP($C2738&amp;"|"&amp;$B2738&amp;"|"&amp;$D2738,Empresas!$C$6:$CC$92,$G2738+6+1,0),0))))</f>
        <v>0</v>
      </c>
      <c r="AC2738" s="147">
        <f>IF(AND($I2738="Si",L2738=1),1,IF(AND($I2738="Fisico",L2738=1),1,IF(AND(L2738=1,$I2738="Electronico"),2,IF(L2738=1,VLOOKUP($C2738&amp;"|"&amp;$B2738&amp;"|"&amp;$D2738,Empresas!$C$6:$CC$92,$G2738+6+1,0),0))))</f>
        <v>0</v>
      </c>
      <c r="AD2738" s="147">
        <f>IF(AND($I2738="Si",M2738=1),1,IF(AND($I2738="Fisico",M2738=1),1,IF(AND(M2738=1,$I2738="Electronico"),2,IF(M2738=1,VLOOKUP($C2738&amp;"|"&amp;$B2738&amp;"|"&amp;$D2738,Empresas!$C$6:$CC$92,$G2738+6+1,0),0))))</f>
        <v>0</v>
      </c>
      <c r="AE2738" s="147">
        <f>IF(AND($I2738="Si",N2738=1),1,IF(AND($I2738="Fisico",N2738=1),1,IF(AND(N2738=1,$I2738="Electronico"),2,IF(N2738=1,VLOOKUP($C2738&amp;"|"&amp;$B2738&amp;"|"&amp;$D2738,Empresas!$C$6:$CC$92,$G2738+6+1,0),0))))</f>
        <v>0</v>
      </c>
      <c r="AF2738" s="147">
        <f>IF(AND($I2738="Si",O2738=1),1,IF(AND($I2738="Fisico",O2738=1),1,IF(AND(O2738=1,$I2738="Electronico"),2,IF(O2738=1,VLOOKUP($C2738&amp;"|"&amp;$B2738&amp;"|"&amp;$D2738,Empresas!$C$6:$CC$92,$G2738+6+1,0),0))))</f>
        <v>0</v>
      </c>
      <c r="AG2738" s="147">
        <f>IF(AND($I2738="Si",P2738=1),1,IF(AND($I2738="Fisico",P2738=1),1,IF(AND(P2738=1,$I2738="Electronico"),2,IF(P2738=1,VLOOKUP($C2738&amp;"|"&amp;$B2738&amp;"|"&amp;$D2738,Empresas!$C$6:$CC$92,$G2738+6+1,0),0))))</f>
        <v>0</v>
      </c>
      <c r="AH2738" s="147">
        <f>IF(AND($I2738="Si",Q2738=1),1,IF(AND($I2738="Fisico",Q2738=1),1,IF(AND(Q2738=1,$I2738="Electronico"),2,IF(Q2738=1,VLOOKUP($C2738&amp;"|"&amp;$B2738&amp;"|"&amp;$D2738,Empresas!$C$6:$CC$92,$G2738+6+1,0),0))))</f>
        <v>0</v>
      </c>
      <c r="AI2738" s="147">
        <f>IF(AND($I2738="Si",R2738=1),1,IF(AND($I2738="Fisico",R2738=1),1,IF(AND(R2738=1,$I2738="Electronico"),2,IF(R2738=1,VLOOKUP($C2738&amp;"|"&amp;$B2738&amp;"|"&amp;$D2738,Empresas!$C$6:$CC$92,$G2738+6+1,0),0))))</f>
        <v>0</v>
      </c>
      <c r="AJ2738" s="147">
        <f>IF(AND($I2738="Si",S2738=1),1,IF(AND($I2738="Fisico",S2738=1),1,IF(AND(S2738=1,$I2738="Electronico"),2,IF(S2738=1,VLOOKUP($C2738&amp;"|"&amp;$B2738&amp;"|"&amp;$D2738,Empresas!$C$6:$CC$92,$G2738+6+1,0),0))))</f>
        <v>0</v>
      </c>
      <c r="AK2738" s="147">
        <f>IF(AND($I2738="Si",T2738=1),1,IF(AND($I2738="Fisico",T2738=1),1,IF(AND(T2738=1,$I2738="Electronico"),2,IF(T2738=1,VLOOKUP($C2738&amp;"|"&amp;$B2738&amp;"|"&amp;$D2738,Empresas!$C$6:$CC$92,$G2738+6+1,0),0))))</f>
        <v>0</v>
      </c>
      <c r="AL2738" s="147">
        <f>IF(AND($I2738="Si",U2738=1),1,IF(AND($I2738="Fisico",U2738=1),1,IF(AND(U2738=1,$I2738="Electronico"),2,IF(U2738=1,VLOOKUP($C2738&amp;"|"&amp;$B2738&amp;"|"&amp;$D2738,Empresas!$C$6:$CC$92,$G2738+6+1,0),0))))</f>
        <v>0</v>
      </c>
      <c r="AM2738" s="149">
        <f t="shared" si="443"/>
        <v>0</v>
      </c>
      <c r="AN2738" s="149">
        <f t="shared" si="444"/>
        <v>0</v>
      </c>
      <c r="AO2738" s="152">
        <f t="shared" si="445"/>
        <v>0</v>
      </c>
    </row>
    <row r="2739" spans="1:41" x14ac:dyDescent="0.25">
      <c r="A2739" s="137" t="str">
        <f>VLOOKUP(D2739,Empresas!$D$7:$F$91,3,0)</f>
        <v>Yulisa</v>
      </c>
      <c r="B2739" s="138" t="str">
        <f>VLOOKUP(D2739,Empresas!$D$7:$G$91,4,0)</f>
        <v>Carmen D.</v>
      </c>
      <c r="C2739" s="138" t="s">
        <v>544</v>
      </c>
      <c r="D2739" s="138" t="s">
        <v>503</v>
      </c>
      <c r="E2739" s="138" t="str">
        <f>VLOOKUP(D2739,Empresas!$D$7:$E$92,2,0)</f>
        <v>BEATRIZ CAROLINA GONZALES FRANCO</v>
      </c>
      <c r="F2739" s="138" t="s">
        <v>164</v>
      </c>
      <c r="G2739" s="139">
        <f t="shared" si="449"/>
        <v>25</v>
      </c>
      <c r="H2739" s="139" t="str">
        <f>VLOOKUP(D2739,Empresas!$D$6:$L$92,7,0)</f>
        <v>Trimestral</v>
      </c>
      <c r="I2739" s="138" t="str">
        <f>VLOOKUP(VLOOKUP(D2739&amp;"|"&amp;B2739,Empresas!$I$7:$CB$92,G2739,0),Tablas!$A$3:$B$5,2,0)</f>
        <v>No aplica</v>
      </c>
      <c r="J2739" s="78"/>
      <c r="K2739" s="78"/>
      <c r="L2739" s="78"/>
      <c r="M2739" s="78"/>
      <c r="N2739" s="78"/>
      <c r="O2739" s="78"/>
      <c r="P2739" s="78"/>
      <c r="Q2739" s="78"/>
      <c r="R2739" s="78"/>
      <c r="S2739" s="78"/>
      <c r="T2739" s="78"/>
      <c r="U2739" s="78"/>
      <c r="V2739" s="78" t="str">
        <f>VLOOKUP(D2739,Empresas!$D$7:$CF$91,81,0)</f>
        <v>B</v>
      </c>
      <c r="W2739" s="78" t="str">
        <f>VLOOKUP(D2739,Empresas!$D$7:$M$91,10,0)</f>
        <v>General</v>
      </c>
      <c r="X2739" s="69" t="str">
        <f t="shared" si="441"/>
        <v>SI</v>
      </c>
      <c r="Y2739" s="153" t="str">
        <f t="shared" si="442"/>
        <v>No aplica</v>
      </c>
      <c r="Z2739" s="147">
        <f>IF(Y2739="No aplica",0,IF(I2739="no",0,IF(I2739="No aplica",0,IF(I2739="Si",1,IF(I2739="Fisico",1,IF(I2739="Electronico",2,VLOOKUP(C2739&amp;"|"&amp;B2739&amp;"|"&amp;D2739,Empresas!$C$6:$CC$92,G2739+6+1,0)))))))</f>
        <v>0</v>
      </c>
      <c r="AA2739" s="147">
        <f>IF(AND($I2739="Si",J2739=1),1,IF(AND($I2739="Fisico",J2739=1),1,IF(AND(J2739=1,$I2739="Electronico"),2,IF(J2739=1,VLOOKUP($C2739&amp;"|"&amp;$B2739&amp;"|"&amp;$D2739,Empresas!$C$6:$CC$92,$G2739+6+1,0),0))))</f>
        <v>0</v>
      </c>
      <c r="AB2739" s="147">
        <f>IF(AND($I2739="Si",K2739=1),1,IF(AND($I2739="Fisico",K2739=1),1,IF(AND(K2739=1,$I2739="Electronico"),2,IF(K2739=1,VLOOKUP($C2739&amp;"|"&amp;$B2739&amp;"|"&amp;$D2739,Empresas!$C$6:$CC$92,$G2739+6+1,0),0))))</f>
        <v>0</v>
      </c>
      <c r="AC2739" s="147">
        <f>IF(AND($I2739="Si",L2739=1),1,IF(AND($I2739="Fisico",L2739=1),1,IF(AND(L2739=1,$I2739="Electronico"),2,IF(L2739=1,VLOOKUP($C2739&amp;"|"&amp;$B2739&amp;"|"&amp;$D2739,Empresas!$C$6:$CC$92,$G2739+6+1,0),0))))</f>
        <v>0</v>
      </c>
      <c r="AD2739" s="147">
        <f>IF(AND($I2739="Si",M2739=1),1,IF(AND($I2739="Fisico",M2739=1),1,IF(AND(M2739=1,$I2739="Electronico"),2,IF(M2739=1,VLOOKUP($C2739&amp;"|"&amp;$B2739&amp;"|"&amp;$D2739,Empresas!$C$6:$CC$92,$G2739+6+1,0),0))))</f>
        <v>0</v>
      </c>
      <c r="AE2739" s="147">
        <f>IF(AND($I2739="Si",N2739=1),1,IF(AND($I2739="Fisico",N2739=1),1,IF(AND(N2739=1,$I2739="Electronico"),2,IF(N2739=1,VLOOKUP($C2739&amp;"|"&amp;$B2739&amp;"|"&amp;$D2739,Empresas!$C$6:$CC$92,$G2739+6+1,0),0))))</f>
        <v>0</v>
      </c>
      <c r="AF2739" s="147">
        <f>IF(AND($I2739="Si",O2739=1),1,IF(AND($I2739="Fisico",O2739=1),1,IF(AND(O2739=1,$I2739="Electronico"),2,IF(O2739=1,VLOOKUP($C2739&amp;"|"&amp;$B2739&amp;"|"&amp;$D2739,Empresas!$C$6:$CC$92,$G2739+6+1,0),0))))</f>
        <v>0</v>
      </c>
      <c r="AG2739" s="147">
        <f>IF(AND($I2739="Si",P2739=1),1,IF(AND($I2739="Fisico",P2739=1),1,IF(AND(P2739=1,$I2739="Electronico"),2,IF(P2739=1,VLOOKUP($C2739&amp;"|"&amp;$B2739&amp;"|"&amp;$D2739,Empresas!$C$6:$CC$92,$G2739+6+1,0),0))))</f>
        <v>0</v>
      </c>
      <c r="AH2739" s="147">
        <f>IF(AND($I2739="Si",Q2739=1),1,IF(AND($I2739="Fisico",Q2739=1),1,IF(AND(Q2739=1,$I2739="Electronico"),2,IF(Q2739=1,VLOOKUP($C2739&amp;"|"&amp;$B2739&amp;"|"&amp;$D2739,Empresas!$C$6:$CC$92,$G2739+6+1,0),0))))</f>
        <v>0</v>
      </c>
      <c r="AI2739" s="147">
        <f>IF(AND($I2739="Si",R2739=1),1,IF(AND($I2739="Fisico",R2739=1),1,IF(AND(R2739=1,$I2739="Electronico"),2,IF(R2739=1,VLOOKUP($C2739&amp;"|"&amp;$B2739&amp;"|"&amp;$D2739,Empresas!$C$6:$CC$92,$G2739+6+1,0),0))))</f>
        <v>0</v>
      </c>
      <c r="AJ2739" s="147">
        <f>IF(AND($I2739="Si",S2739=1),1,IF(AND($I2739="Fisico",S2739=1),1,IF(AND(S2739=1,$I2739="Electronico"),2,IF(S2739=1,VLOOKUP($C2739&amp;"|"&amp;$B2739&amp;"|"&amp;$D2739,Empresas!$C$6:$CC$92,$G2739+6+1,0),0))))</f>
        <v>0</v>
      </c>
      <c r="AK2739" s="147">
        <f>IF(AND($I2739="Si",T2739=1),1,IF(AND($I2739="Fisico",T2739=1),1,IF(AND(T2739=1,$I2739="Electronico"),2,IF(T2739=1,VLOOKUP($C2739&amp;"|"&amp;$B2739&amp;"|"&amp;$D2739,Empresas!$C$6:$CC$92,$G2739+6+1,0),0))))</f>
        <v>0</v>
      </c>
      <c r="AL2739" s="147">
        <f>IF(AND($I2739="Si",U2739=1),1,IF(AND($I2739="Fisico",U2739=1),1,IF(AND(U2739=1,$I2739="Electronico"),2,IF(U2739=1,VLOOKUP($C2739&amp;"|"&amp;$B2739&amp;"|"&amp;$D2739,Empresas!$C$6:$CC$92,$G2739+6+1,0),0))))</f>
        <v>0</v>
      </c>
      <c r="AM2739" s="149">
        <f t="shared" si="443"/>
        <v>0</v>
      </c>
      <c r="AN2739" s="149">
        <f t="shared" si="444"/>
        <v>0</v>
      </c>
      <c r="AO2739" s="152">
        <f t="shared" si="445"/>
        <v>0</v>
      </c>
    </row>
    <row r="2740" spans="1:41" x14ac:dyDescent="0.25">
      <c r="A2740" s="137" t="str">
        <f>VLOOKUP(D2740,Empresas!$D$7:$F$91,3,0)</f>
        <v>Yulisa</v>
      </c>
      <c r="B2740" s="138" t="str">
        <f>VLOOKUP(D2740,Empresas!$D$7:$G$91,4,0)</f>
        <v>Carmen D.</v>
      </c>
      <c r="C2740" s="138" t="s">
        <v>544</v>
      </c>
      <c r="D2740" s="138" t="s">
        <v>503</v>
      </c>
      <c r="E2740" s="138" t="str">
        <f>VLOOKUP(D2740,Empresas!$D$7:$E$92,2,0)</f>
        <v>BEATRIZ CAROLINA GONZALES FRANCO</v>
      </c>
      <c r="F2740" s="138" t="s">
        <v>165</v>
      </c>
      <c r="G2740" s="139">
        <f t="shared" si="449"/>
        <v>28</v>
      </c>
      <c r="H2740" s="139" t="str">
        <f>VLOOKUP(D2740,Empresas!$D$6:$L$92,7,0)</f>
        <v>Trimestral</v>
      </c>
      <c r="I2740" s="138" t="str">
        <f>VLOOKUP(VLOOKUP(D2740&amp;"|"&amp;B2740,Empresas!$I$7:$CB$92,G2740,0),Tablas!$A$3:$B$5,2,0)</f>
        <v>No aplica</v>
      </c>
      <c r="J2740" s="78"/>
      <c r="K2740" s="78"/>
      <c r="L2740" s="78"/>
      <c r="M2740" s="78"/>
      <c r="N2740" s="78"/>
      <c r="O2740" s="78"/>
      <c r="P2740" s="78"/>
      <c r="Q2740" s="78"/>
      <c r="R2740" s="78"/>
      <c r="S2740" s="78"/>
      <c r="T2740" s="78"/>
      <c r="U2740" s="78"/>
      <c r="V2740" s="78" t="str">
        <f>VLOOKUP(D2740,Empresas!$D$7:$CF$91,81,0)</f>
        <v>B</v>
      </c>
      <c r="W2740" s="78" t="str">
        <f>VLOOKUP(D2740,Empresas!$D$7:$M$91,10,0)</f>
        <v>General</v>
      </c>
      <c r="X2740" s="69" t="str">
        <f t="shared" si="441"/>
        <v>SI</v>
      </c>
      <c r="Y2740" s="153" t="str">
        <f t="shared" si="442"/>
        <v>No aplica</v>
      </c>
      <c r="Z2740" s="147">
        <f>IF(Y2740="No aplica",0,IF(I2740="no",0,IF(I2740="No aplica",0,IF(I2740="Si",1,IF(I2740="Fisico",1,IF(I2740="Electronico",2,VLOOKUP(C2740&amp;"|"&amp;B2740&amp;"|"&amp;D2740,Empresas!$C$6:$CC$92,G2740+6+1,0)))))))</f>
        <v>0</v>
      </c>
      <c r="AA2740" s="147">
        <f>IF(AND($I2740="Si",J2740=1),1,IF(AND($I2740="Fisico",J2740=1),1,IF(AND(J2740=1,$I2740="Electronico"),2,IF(J2740=1,VLOOKUP($C2740&amp;"|"&amp;$B2740&amp;"|"&amp;$D2740,Empresas!$C$6:$CC$92,$G2740+6+1,0),0))))</f>
        <v>0</v>
      </c>
      <c r="AB2740" s="147">
        <f>IF(AND($I2740="Si",K2740=1),1,IF(AND($I2740="Fisico",K2740=1),1,IF(AND(K2740=1,$I2740="Electronico"),2,IF(K2740=1,VLOOKUP($C2740&amp;"|"&amp;$B2740&amp;"|"&amp;$D2740,Empresas!$C$6:$CC$92,$G2740+6+1,0),0))))</f>
        <v>0</v>
      </c>
      <c r="AC2740" s="147">
        <f>IF(AND($I2740="Si",L2740=1),1,IF(AND($I2740="Fisico",L2740=1),1,IF(AND(L2740=1,$I2740="Electronico"),2,IF(L2740=1,VLOOKUP($C2740&amp;"|"&amp;$B2740&amp;"|"&amp;$D2740,Empresas!$C$6:$CC$92,$G2740+6+1,0),0))))</f>
        <v>0</v>
      </c>
      <c r="AD2740" s="147">
        <f>IF(AND($I2740="Si",M2740=1),1,IF(AND($I2740="Fisico",M2740=1),1,IF(AND(M2740=1,$I2740="Electronico"),2,IF(M2740=1,VLOOKUP($C2740&amp;"|"&amp;$B2740&amp;"|"&amp;$D2740,Empresas!$C$6:$CC$92,$G2740+6+1,0),0))))</f>
        <v>0</v>
      </c>
      <c r="AE2740" s="147">
        <f>IF(AND($I2740="Si",N2740=1),1,IF(AND($I2740="Fisico",N2740=1),1,IF(AND(N2740=1,$I2740="Electronico"),2,IF(N2740=1,VLOOKUP($C2740&amp;"|"&amp;$B2740&amp;"|"&amp;$D2740,Empresas!$C$6:$CC$92,$G2740+6+1,0),0))))</f>
        <v>0</v>
      </c>
      <c r="AF2740" s="147">
        <f>IF(AND($I2740="Si",O2740=1),1,IF(AND($I2740="Fisico",O2740=1),1,IF(AND(O2740=1,$I2740="Electronico"),2,IF(O2740=1,VLOOKUP($C2740&amp;"|"&amp;$B2740&amp;"|"&amp;$D2740,Empresas!$C$6:$CC$92,$G2740+6+1,0),0))))</f>
        <v>0</v>
      </c>
      <c r="AG2740" s="147">
        <f>IF(AND($I2740="Si",P2740=1),1,IF(AND($I2740="Fisico",P2740=1),1,IF(AND(P2740=1,$I2740="Electronico"),2,IF(P2740=1,VLOOKUP($C2740&amp;"|"&amp;$B2740&amp;"|"&amp;$D2740,Empresas!$C$6:$CC$92,$G2740+6+1,0),0))))</f>
        <v>0</v>
      </c>
      <c r="AH2740" s="147">
        <f>IF(AND($I2740="Si",Q2740=1),1,IF(AND($I2740="Fisico",Q2740=1),1,IF(AND(Q2740=1,$I2740="Electronico"),2,IF(Q2740=1,VLOOKUP($C2740&amp;"|"&amp;$B2740&amp;"|"&amp;$D2740,Empresas!$C$6:$CC$92,$G2740+6+1,0),0))))</f>
        <v>0</v>
      </c>
      <c r="AI2740" s="147">
        <f>IF(AND($I2740="Si",R2740=1),1,IF(AND($I2740="Fisico",R2740=1),1,IF(AND(R2740=1,$I2740="Electronico"),2,IF(R2740=1,VLOOKUP($C2740&amp;"|"&amp;$B2740&amp;"|"&amp;$D2740,Empresas!$C$6:$CC$92,$G2740+6+1,0),0))))</f>
        <v>0</v>
      </c>
      <c r="AJ2740" s="147">
        <f>IF(AND($I2740="Si",S2740=1),1,IF(AND($I2740="Fisico",S2740=1),1,IF(AND(S2740=1,$I2740="Electronico"),2,IF(S2740=1,VLOOKUP($C2740&amp;"|"&amp;$B2740&amp;"|"&amp;$D2740,Empresas!$C$6:$CC$92,$G2740+6+1,0),0))))</f>
        <v>0</v>
      </c>
      <c r="AK2740" s="147">
        <f>IF(AND($I2740="Si",T2740=1),1,IF(AND($I2740="Fisico",T2740=1),1,IF(AND(T2740=1,$I2740="Electronico"),2,IF(T2740=1,VLOOKUP($C2740&amp;"|"&amp;$B2740&amp;"|"&amp;$D2740,Empresas!$C$6:$CC$92,$G2740+6+1,0),0))))</f>
        <v>0</v>
      </c>
      <c r="AL2740" s="147">
        <f>IF(AND($I2740="Si",U2740=1),1,IF(AND($I2740="Fisico",U2740=1),1,IF(AND(U2740=1,$I2740="Electronico"),2,IF(U2740=1,VLOOKUP($C2740&amp;"|"&amp;$B2740&amp;"|"&amp;$D2740,Empresas!$C$6:$CC$92,$G2740+6+1,0),0))))</f>
        <v>0</v>
      </c>
      <c r="AM2740" s="149">
        <f t="shared" si="443"/>
        <v>0</v>
      </c>
      <c r="AN2740" s="149">
        <f t="shared" si="444"/>
        <v>0</v>
      </c>
      <c r="AO2740" s="152">
        <f t="shared" si="445"/>
        <v>0</v>
      </c>
    </row>
    <row r="2741" spans="1:41" x14ac:dyDescent="0.25">
      <c r="A2741" s="137" t="str">
        <f>VLOOKUP(D2741,Empresas!$D$7:$F$91,3,0)</f>
        <v>Yulisa</v>
      </c>
      <c r="B2741" s="138" t="str">
        <f>VLOOKUP(D2741,Empresas!$D$7:$G$91,4,0)</f>
        <v>Carmen D.</v>
      </c>
      <c r="C2741" s="138" t="s">
        <v>544</v>
      </c>
      <c r="D2741" s="138" t="s">
        <v>503</v>
      </c>
      <c r="E2741" s="138" t="str">
        <f>VLOOKUP(D2741,Empresas!$D$7:$E$92,2,0)</f>
        <v>BEATRIZ CAROLINA GONZALES FRANCO</v>
      </c>
      <c r="F2741" s="138" t="s">
        <v>166</v>
      </c>
      <c r="G2741" s="139">
        <f t="shared" si="449"/>
        <v>31</v>
      </c>
      <c r="H2741" s="139" t="str">
        <f>VLOOKUP(D2741,Empresas!$D$6:$L$92,7,0)</f>
        <v>Trimestral</v>
      </c>
      <c r="I2741" s="138" t="str">
        <f>VLOOKUP(VLOOKUP(D2741&amp;"|"&amp;B2741,Empresas!$I$7:$CB$92,G2741,0),Tablas!$A$3:$B$5,2,0)</f>
        <v>No aplica</v>
      </c>
      <c r="J2741" s="78"/>
      <c r="K2741" s="78"/>
      <c r="L2741" s="78"/>
      <c r="M2741" s="78"/>
      <c r="N2741" s="78"/>
      <c r="O2741" s="78"/>
      <c r="P2741" s="78"/>
      <c r="Q2741" s="78"/>
      <c r="R2741" s="78"/>
      <c r="S2741" s="78"/>
      <c r="T2741" s="78"/>
      <c r="U2741" s="78"/>
      <c r="V2741" s="78" t="str">
        <f>VLOOKUP(D2741,Empresas!$D$7:$CF$91,81,0)</f>
        <v>B</v>
      </c>
      <c r="W2741" s="78" t="str">
        <f>VLOOKUP(D2741,Empresas!$D$7:$M$91,10,0)</f>
        <v>General</v>
      </c>
      <c r="X2741" s="69" t="str">
        <f t="shared" si="441"/>
        <v>SI</v>
      </c>
      <c r="Y2741" s="153" t="str">
        <f t="shared" si="442"/>
        <v>No aplica</v>
      </c>
      <c r="Z2741" s="147">
        <f>IF(Y2741="No aplica",0,IF(I2741="no",0,IF(I2741="No aplica",0,IF(I2741="Si",1,IF(I2741="Fisico",1,IF(I2741="Electronico",2,VLOOKUP(C2741&amp;"|"&amp;B2741&amp;"|"&amp;D2741,Empresas!$C$6:$CC$92,G2741+6+1,0)))))))</f>
        <v>0</v>
      </c>
      <c r="AA2741" s="147">
        <f>IF(AND($I2741="Si",J2741=1),1,IF(AND($I2741="Fisico",J2741=1),1,IF(AND(J2741=1,$I2741="Electronico"),2,IF(J2741=1,VLOOKUP($C2741&amp;"|"&amp;$B2741&amp;"|"&amp;$D2741,Empresas!$C$6:$CC$92,$G2741+6+1,0),0))))</f>
        <v>0</v>
      </c>
      <c r="AB2741" s="147">
        <f>IF(AND($I2741="Si",K2741=1),1,IF(AND($I2741="Fisico",K2741=1),1,IF(AND(K2741=1,$I2741="Electronico"),2,IF(K2741=1,VLOOKUP($C2741&amp;"|"&amp;$B2741&amp;"|"&amp;$D2741,Empresas!$C$6:$CC$92,$G2741+6+1,0),0))))</f>
        <v>0</v>
      </c>
      <c r="AC2741" s="147">
        <f>IF(AND($I2741="Si",L2741=1),1,IF(AND($I2741="Fisico",L2741=1),1,IF(AND(L2741=1,$I2741="Electronico"),2,IF(L2741=1,VLOOKUP($C2741&amp;"|"&amp;$B2741&amp;"|"&amp;$D2741,Empresas!$C$6:$CC$92,$G2741+6+1,0),0))))</f>
        <v>0</v>
      </c>
      <c r="AD2741" s="147">
        <f>IF(AND($I2741="Si",M2741=1),1,IF(AND($I2741="Fisico",M2741=1),1,IF(AND(M2741=1,$I2741="Electronico"),2,IF(M2741=1,VLOOKUP($C2741&amp;"|"&amp;$B2741&amp;"|"&amp;$D2741,Empresas!$C$6:$CC$92,$G2741+6+1,0),0))))</f>
        <v>0</v>
      </c>
      <c r="AE2741" s="147">
        <f>IF(AND($I2741="Si",N2741=1),1,IF(AND($I2741="Fisico",N2741=1),1,IF(AND(N2741=1,$I2741="Electronico"),2,IF(N2741=1,VLOOKUP($C2741&amp;"|"&amp;$B2741&amp;"|"&amp;$D2741,Empresas!$C$6:$CC$92,$G2741+6+1,0),0))))</f>
        <v>0</v>
      </c>
      <c r="AF2741" s="147">
        <f>IF(AND($I2741="Si",O2741=1),1,IF(AND($I2741="Fisico",O2741=1),1,IF(AND(O2741=1,$I2741="Electronico"),2,IF(O2741=1,VLOOKUP($C2741&amp;"|"&amp;$B2741&amp;"|"&amp;$D2741,Empresas!$C$6:$CC$92,$G2741+6+1,0),0))))</f>
        <v>0</v>
      </c>
      <c r="AG2741" s="147">
        <f>IF(AND($I2741="Si",P2741=1),1,IF(AND($I2741="Fisico",P2741=1),1,IF(AND(P2741=1,$I2741="Electronico"),2,IF(P2741=1,VLOOKUP($C2741&amp;"|"&amp;$B2741&amp;"|"&amp;$D2741,Empresas!$C$6:$CC$92,$G2741+6+1,0),0))))</f>
        <v>0</v>
      </c>
      <c r="AH2741" s="147">
        <f>IF(AND($I2741="Si",Q2741=1),1,IF(AND($I2741="Fisico",Q2741=1),1,IF(AND(Q2741=1,$I2741="Electronico"),2,IF(Q2741=1,VLOOKUP($C2741&amp;"|"&amp;$B2741&amp;"|"&amp;$D2741,Empresas!$C$6:$CC$92,$G2741+6+1,0),0))))</f>
        <v>0</v>
      </c>
      <c r="AI2741" s="147">
        <f>IF(AND($I2741="Si",R2741=1),1,IF(AND($I2741="Fisico",R2741=1),1,IF(AND(R2741=1,$I2741="Electronico"),2,IF(R2741=1,VLOOKUP($C2741&amp;"|"&amp;$B2741&amp;"|"&amp;$D2741,Empresas!$C$6:$CC$92,$G2741+6+1,0),0))))</f>
        <v>0</v>
      </c>
      <c r="AJ2741" s="147">
        <f>IF(AND($I2741="Si",S2741=1),1,IF(AND($I2741="Fisico",S2741=1),1,IF(AND(S2741=1,$I2741="Electronico"),2,IF(S2741=1,VLOOKUP($C2741&amp;"|"&amp;$B2741&amp;"|"&amp;$D2741,Empresas!$C$6:$CC$92,$G2741+6+1,0),0))))</f>
        <v>0</v>
      </c>
      <c r="AK2741" s="147">
        <f>IF(AND($I2741="Si",T2741=1),1,IF(AND($I2741="Fisico",T2741=1),1,IF(AND(T2741=1,$I2741="Electronico"),2,IF(T2741=1,VLOOKUP($C2741&amp;"|"&amp;$B2741&amp;"|"&amp;$D2741,Empresas!$C$6:$CC$92,$G2741+6+1,0),0))))</f>
        <v>0</v>
      </c>
      <c r="AL2741" s="147">
        <f>IF(AND($I2741="Si",U2741=1),1,IF(AND($I2741="Fisico",U2741=1),1,IF(AND(U2741=1,$I2741="Electronico"),2,IF(U2741=1,VLOOKUP($C2741&amp;"|"&amp;$B2741&amp;"|"&amp;$D2741,Empresas!$C$6:$CC$92,$G2741+6+1,0),0))))</f>
        <v>0</v>
      </c>
      <c r="AM2741" s="149">
        <f t="shared" si="443"/>
        <v>0</v>
      </c>
      <c r="AN2741" s="149">
        <f t="shared" si="444"/>
        <v>0</v>
      </c>
      <c r="AO2741" s="152">
        <f t="shared" si="445"/>
        <v>0</v>
      </c>
    </row>
    <row r="2742" spans="1:41" x14ac:dyDescent="0.25">
      <c r="A2742" s="137" t="str">
        <f>VLOOKUP(D2742,Empresas!$D$7:$F$91,3,0)</f>
        <v>Yulisa</v>
      </c>
      <c r="B2742" s="138" t="str">
        <f>VLOOKUP(D2742,Empresas!$D$7:$G$91,4,0)</f>
        <v>Carmen D.</v>
      </c>
      <c r="C2742" s="138" t="s">
        <v>544</v>
      </c>
      <c r="D2742" s="138" t="s">
        <v>503</v>
      </c>
      <c r="E2742" s="138" t="str">
        <f>VLOOKUP(D2742,Empresas!$D$7:$E$92,2,0)</f>
        <v>BEATRIZ CAROLINA GONZALES FRANCO</v>
      </c>
      <c r="F2742" s="138" t="s">
        <v>167</v>
      </c>
      <c r="G2742" s="139">
        <f t="shared" si="449"/>
        <v>34</v>
      </c>
      <c r="H2742" s="139" t="str">
        <f>VLOOKUP(D2742,Empresas!$D$6:$L$92,7,0)</f>
        <v>Trimestral</v>
      </c>
      <c r="I2742" s="138" t="str">
        <f>VLOOKUP(VLOOKUP(D2742&amp;"|"&amp;B2742,Empresas!$I$7:$CB$92,G2742,0),Tablas!$A$3:$B$5,2,0)</f>
        <v>No aplica</v>
      </c>
      <c r="J2742" s="78"/>
      <c r="K2742" s="78"/>
      <c r="L2742" s="78"/>
      <c r="M2742" s="78"/>
      <c r="N2742" s="78"/>
      <c r="O2742" s="78"/>
      <c r="P2742" s="78"/>
      <c r="Q2742" s="78"/>
      <c r="R2742" s="78"/>
      <c r="S2742" s="78"/>
      <c r="T2742" s="78"/>
      <c r="U2742" s="78"/>
      <c r="V2742" s="78" t="str">
        <f>VLOOKUP(D2742,Empresas!$D$7:$CF$91,81,0)</f>
        <v>B</v>
      </c>
      <c r="W2742" s="78" t="str">
        <f>VLOOKUP(D2742,Empresas!$D$7:$M$91,10,0)</f>
        <v>General</v>
      </c>
      <c r="X2742" s="69" t="str">
        <f t="shared" si="441"/>
        <v>SI</v>
      </c>
      <c r="Y2742" s="153" t="str">
        <f t="shared" si="442"/>
        <v>No aplica</v>
      </c>
      <c r="Z2742" s="147">
        <f>IF(Y2742="No aplica",0,IF(I2742="no",0,IF(I2742="No aplica",0,IF(I2742="Si",1,IF(I2742="Fisico",1,IF(I2742="Electronico",2,VLOOKUP(C2742&amp;"|"&amp;B2742&amp;"|"&amp;D2742,Empresas!$C$6:$CC$92,G2742+6+1,0)))))))</f>
        <v>0</v>
      </c>
      <c r="AA2742" s="147">
        <f>IF(AND($I2742="Si",J2742=1),1,IF(AND($I2742="Fisico",J2742=1),1,IF(AND(J2742=1,$I2742="Electronico"),2,IF(J2742=1,VLOOKUP($C2742&amp;"|"&amp;$B2742&amp;"|"&amp;$D2742,Empresas!$C$6:$CC$92,$G2742+6+1,0),0))))</f>
        <v>0</v>
      </c>
      <c r="AB2742" s="147">
        <f>IF(AND($I2742="Si",K2742=1),1,IF(AND($I2742="Fisico",K2742=1),1,IF(AND(K2742=1,$I2742="Electronico"),2,IF(K2742=1,VLOOKUP($C2742&amp;"|"&amp;$B2742&amp;"|"&amp;$D2742,Empresas!$C$6:$CC$92,$G2742+6+1,0),0))))</f>
        <v>0</v>
      </c>
      <c r="AC2742" s="147">
        <f>IF(AND($I2742="Si",L2742=1),1,IF(AND($I2742="Fisico",L2742=1),1,IF(AND(L2742=1,$I2742="Electronico"),2,IF(L2742=1,VLOOKUP($C2742&amp;"|"&amp;$B2742&amp;"|"&amp;$D2742,Empresas!$C$6:$CC$92,$G2742+6+1,0),0))))</f>
        <v>0</v>
      </c>
      <c r="AD2742" s="147">
        <f>IF(AND($I2742="Si",M2742=1),1,IF(AND($I2742="Fisico",M2742=1),1,IF(AND(M2742=1,$I2742="Electronico"),2,IF(M2742=1,VLOOKUP($C2742&amp;"|"&amp;$B2742&amp;"|"&amp;$D2742,Empresas!$C$6:$CC$92,$G2742+6+1,0),0))))</f>
        <v>0</v>
      </c>
      <c r="AE2742" s="147">
        <f>IF(AND($I2742="Si",N2742=1),1,IF(AND($I2742="Fisico",N2742=1),1,IF(AND(N2742=1,$I2742="Electronico"),2,IF(N2742=1,VLOOKUP($C2742&amp;"|"&amp;$B2742&amp;"|"&amp;$D2742,Empresas!$C$6:$CC$92,$G2742+6+1,0),0))))</f>
        <v>0</v>
      </c>
      <c r="AF2742" s="147">
        <f>IF(AND($I2742="Si",O2742=1),1,IF(AND($I2742="Fisico",O2742=1),1,IF(AND(O2742=1,$I2742="Electronico"),2,IF(O2742=1,VLOOKUP($C2742&amp;"|"&amp;$B2742&amp;"|"&amp;$D2742,Empresas!$C$6:$CC$92,$G2742+6+1,0),0))))</f>
        <v>0</v>
      </c>
      <c r="AG2742" s="147">
        <f>IF(AND($I2742="Si",P2742=1),1,IF(AND($I2742="Fisico",P2742=1),1,IF(AND(P2742=1,$I2742="Electronico"),2,IF(P2742=1,VLOOKUP($C2742&amp;"|"&amp;$B2742&amp;"|"&amp;$D2742,Empresas!$C$6:$CC$92,$G2742+6+1,0),0))))</f>
        <v>0</v>
      </c>
      <c r="AH2742" s="147">
        <f>IF(AND($I2742="Si",Q2742=1),1,IF(AND($I2742="Fisico",Q2742=1),1,IF(AND(Q2742=1,$I2742="Electronico"),2,IF(Q2742=1,VLOOKUP($C2742&amp;"|"&amp;$B2742&amp;"|"&amp;$D2742,Empresas!$C$6:$CC$92,$G2742+6+1,0),0))))</f>
        <v>0</v>
      </c>
      <c r="AI2742" s="147">
        <f>IF(AND($I2742="Si",R2742=1),1,IF(AND($I2742="Fisico",R2742=1),1,IF(AND(R2742=1,$I2742="Electronico"),2,IF(R2742=1,VLOOKUP($C2742&amp;"|"&amp;$B2742&amp;"|"&amp;$D2742,Empresas!$C$6:$CC$92,$G2742+6+1,0),0))))</f>
        <v>0</v>
      </c>
      <c r="AJ2742" s="147">
        <f>IF(AND($I2742="Si",S2742=1),1,IF(AND($I2742="Fisico",S2742=1),1,IF(AND(S2742=1,$I2742="Electronico"),2,IF(S2742=1,VLOOKUP($C2742&amp;"|"&amp;$B2742&amp;"|"&amp;$D2742,Empresas!$C$6:$CC$92,$G2742+6+1,0),0))))</f>
        <v>0</v>
      </c>
      <c r="AK2742" s="147">
        <f>IF(AND($I2742="Si",T2742=1),1,IF(AND($I2742="Fisico",T2742=1),1,IF(AND(T2742=1,$I2742="Electronico"),2,IF(T2742=1,VLOOKUP($C2742&amp;"|"&amp;$B2742&amp;"|"&amp;$D2742,Empresas!$C$6:$CC$92,$G2742+6+1,0),0))))</f>
        <v>0</v>
      </c>
      <c r="AL2742" s="147">
        <f>IF(AND($I2742="Si",U2742=1),1,IF(AND($I2742="Fisico",U2742=1),1,IF(AND(U2742=1,$I2742="Electronico"),2,IF(U2742=1,VLOOKUP($C2742&amp;"|"&amp;$B2742&amp;"|"&amp;$D2742,Empresas!$C$6:$CC$92,$G2742+6+1,0),0))))</f>
        <v>0</v>
      </c>
      <c r="AM2742" s="149">
        <f t="shared" si="443"/>
        <v>0</v>
      </c>
      <c r="AN2742" s="149">
        <f t="shared" si="444"/>
        <v>0</v>
      </c>
      <c r="AO2742" s="152">
        <f t="shared" si="445"/>
        <v>0</v>
      </c>
    </row>
    <row r="2743" spans="1:41" x14ac:dyDescent="0.25">
      <c r="A2743" s="137" t="str">
        <f>VLOOKUP(D2743,Empresas!$D$7:$F$91,3,0)</f>
        <v>Yulisa</v>
      </c>
      <c r="B2743" s="138" t="str">
        <f>VLOOKUP(D2743,Empresas!$D$7:$G$91,4,0)</f>
        <v>Carmen D.</v>
      </c>
      <c r="C2743" s="138" t="s">
        <v>544</v>
      </c>
      <c r="D2743" s="138" t="s">
        <v>503</v>
      </c>
      <c r="E2743" s="138" t="str">
        <f>VLOOKUP(D2743,Empresas!$D$7:$E$92,2,0)</f>
        <v>BEATRIZ CAROLINA GONZALES FRANCO</v>
      </c>
      <c r="F2743" s="138" t="s">
        <v>168</v>
      </c>
      <c r="G2743" s="139">
        <f t="shared" si="449"/>
        <v>37</v>
      </c>
      <c r="H2743" s="139" t="str">
        <f>VLOOKUP(D2743,Empresas!$D$6:$L$92,7,0)</f>
        <v>Trimestral</v>
      </c>
      <c r="I2743" s="138" t="str">
        <f>VLOOKUP(VLOOKUP(D2743&amp;"|"&amp;B2743,Empresas!$I$7:$CB$92,G2743,0),Tablas!$A$3:$B$5,2,0)</f>
        <v>No aplica</v>
      </c>
      <c r="J2743" s="78"/>
      <c r="K2743" s="78"/>
      <c r="L2743" s="78"/>
      <c r="M2743" s="78"/>
      <c r="N2743" s="78"/>
      <c r="O2743" s="78"/>
      <c r="P2743" s="78"/>
      <c r="Q2743" s="78"/>
      <c r="R2743" s="78"/>
      <c r="S2743" s="78"/>
      <c r="T2743" s="78"/>
      <c r="U2743" s="78"/>
      <c r="V2743" s="78" t="str">
        <f>VLOOKUP(D2743,Empresas!$D$7:$CF$91,81,0)</f>
        <v>B</v>
      </c>
      <c r="W2743" s="78" t="str">
        <f>VLOOKUP(D2743,Empresas!$D$7:$M$91,10,0)</f>
        <v>General</v>
      </c>
      <c r="X2743" s="69" t="str">
        <f t="shared" si="441"/>
        <v>SI</v>
      </c>
      <c r="Y2743" s="153" t="str">
        <f t="shared" si="442"/>
        <v>No aplica</v>
      </c>
      <c r="Z2743" s="147">
        <f>IF(Y2743="No aplica",0,IF(I2743="no",0,IF(I2743="No aplica",0,IF(I2743="Si",1,IF(I2743="Fisico",1,IF(I2743="Electronico",2,VLOOKUP(C2743&amp;"|"&amp;B2743&amp;"|"&amp;D2743,Empresas!$C$6:$CC$92,G2743+6+1,0)))))))</f>
        <v>0</v>
      </c>
      <c r="AA2743" s="147">
        <f>IF(AND($I2743="Si",J2743=1),1,IF(AND($I2743="Fisico",J2743=1),1,IF(AND(J2743=1,$I2743="Electronico"),2,IF(J2743=1,VLOOKUP($C2743&amp;"|"&amp;$B2743&amp;"|"&amp;$D2743,Empresas!$C$6:$CC$92,$G2743+6+1,0),0))))</f>
        <v>0</v>
      </c>
      <c r="AB2743" s="147">
        <f>IF(AND($I2743="Si",K2743=1),1,IF(AND($I2743="Fisico",K2743=1),1,IF(AND(K2743=1,$I2743="Electronico"),2,IF(K2743=1,VLOOKUP($C2743&amp;"|"&amp;$B2743&amp;"|"&amp;$D2743,Empresas!$C$6:$CC$92,$G2743+6+1,0),0))))</f>
        <v>0</v>
      </c>
      <c r="AC2743" s="147">
        <f>IF(AND($I2743="Si",L2743=1),1,IF(AND($I2743="Fisico",L2743=1),1,IF(AND(L2743=1,$I2743="Electronico"),2,IF(L2743=1,VLOOKUP($C2743&amp;"|"&amp;$B2743&amp;"|"&amp;$D2743,Empresas!$C$6:$CC$92,$G2743+6+1,0),0))))</f>
        <v>0</v>
      </c>
      <c r="AD2743" s="147">
        <f>IF(AND($I2743="Si",M2743=1),1,IF(AND($I2743="Fisico",M2743=1),1,IF(AND(M2743=1,$I2743="Electronico"),2,IF(M2743=1,VLOOKUP($C2743&amp;"|"&amp;$B2743&amp;"|"&amp;$D2743,Empresas!$C$6:$CC$92,$G2743+6+1,0),0))))</f>
        <v>0</v>
      </c>
      <c r="AE2743" s="147">
        <f>IF(AND($I2743="Si",N2743=1),1,IF(AND($I2743="Fisico",N2743=1),1,IF(AND(N2743=1,$I2743="Electronico"),2,IF(N2743=1,VLOOKUP($C2743&amp;"|"&amp;$B2743&amp;"|"&amp;$D2743,Empresas!$C$6:$CC$92,$G2743+6+1,0),0))))</f>
        <v>0</v>
      </c>
      <c r="AF2743" s="147">
        <f>IF(AND($I2743="Si",O2743=1),1,IF(AND($I2743="Fisico",O2743=1),1,IF(AND(O2743=1,$I2743="Electronico"),2,IF(O2743=1,VLOOKUP($C2743&amp;"|"&amp;$B2743&amp;"|"&amp;$D2743,Empresas!$C$6:$CC$92,$G2743+6+1,0),0))))</f>
        <v>0</v>
      </c>
      <c r="AG2743" s="147">
        <f>IF(AND($I2743="Si",P2743=1),1,IF(AND($I2743="Fisico",P2743=1),1,IF(AND(P2743=1,$I2743="Electronico"),2,IF(P2743=1,VLOOKUP($C2743&amp;"|"&amp;$B2743&amp;"|"&amp;$D2743,Empresas!$C$6:$CC$92,$G2743+6+1,0),0))))</f>
        <v>0</v>
      </c>
      <c r="AH2743" s="147">
        <f>IF(AND($I2743="Si",Q2743=1),1,IF(AND($I2743="Fisico",Q2743=1),1,IF(AND(Q2743=1,$I2743="Electronico"),2,IF(Q2743=1,VLOOKUP($C2743&amp;"|"&amp;$B2743&amp;"|"&amp;$D2743,Empresas!$C$6:$CC$92,$G2743+6+1,0),0))))</f>
        <v>0</v>
      </c>
      <c r="AI2743" s="147">
        <f>IF(AND($I2743="Si",R2743=1),1,IF(AND($I2743="Fisico",R2743=1),1,IF(AND(R2743=1,$I2743="Electronico"),2,IF(R2743=1,VLOOKUP($C2743&amp;"|"&amp;$B2743&amp;"|"&amp;$D2743,Empresas!$C$6:$CC$92,$G2743+6+1,0),0))))</f>
        <v>0</v>
      </c>
      <c r="AJ2743" s="147">
        <f>IF(AND($I2743="Si",S2743=1),1,IF(AND($I2743="Fisico",S2743=1),1,IF(AND(S2743=1,$I2743="Electronico"),2,IF(S2743=1,VLOOKUP($C2743&amp;"|"&amp;$B2743&amp;"|"&amp;$D2743,Empresas!$C$6:$CC$92,$G2743+6+1,0),0))))</f>
        <v>0</v>
      </c>
      <c r="AK2743" s="147">
        <f>IF(AND($I2743="Si",T2743=1),1,IF(AND($I2743="Fisico",T2743=1),1,IF(AND(T2743=1,$I2743="Electronico"),2,IF(T2743=1,VLOOKUP($C2743&amp;"|"&amp;$B2743&amp;"|"&amp;$D2743,Empresas!$C$6:$CC$92,$G2743+6+1,0),0))))</f>
        <v>0</v>
      </c>
      <c r="AL2743" s="147">
        <f>IF(AND($I2743="Si",U2743=1),1,IF(AND($I2743="Fisico",U2743=1),1,IF(AND(U2743=1,$I2743="Electronico"),2,IF(U2743=1,VLOOKUP($C2743&amp;"|"&amp;$B2743&amp;"|"&amp;$D2743,Empresas!$C$6:$CC$92,$G2743+6+1,0),0))))</f>
        <v>0</v>
      </c>
      <c r="AM2743" s="149">
        <f t="shared" si="443"/>
        <v>0</v>
      </c>
      <c r="AN2743" s="149">
        <f t="shared" si="444"/>
        <v>0</v>
      </c>
      <c r="AO2743" s="152">
        <f t="shared" si="445"/>
        <v>0</v>
      </c>
    </row>
    <row r="2744" spans="1:41" x14ac:dyDescent="0.25">
      <c r="A2744" s="137" t="str">
        <f>VLOOKUP(D2744,Empresas!$D$7:$F$91,3,0)</f>
        <v>Yulisa</v>
      </c>
      <c r="B2744" s="138" t="str">
        <f>VLOOKUP(D2744,Empresas!$D$7:$G$91,4,0)</f>
        <v>Carmen D.</v>
      </c>
      <c r="C2744" s="138" t="s">
        <v>544</v>
      </c>
      <c r="D2744" s="138" t="s">
        <v>503</v>
      </c>
      <c r="E2744" s="138" t="str">
        <f>VLOOKUP(D2744,Empresas!$D$7:$E$92,2,0)</f>
        <v>BEATRIZ CAROLINA GONZALES FRANCO</v>
      </c>
      <c r="F2744" s="138" t="s">
        <v>169</v>
      </c>
      <c r="G2744" s="139">
        <f t="shared" si="449"/>
        <v>40</v>
      </c>
      <c r="H2744" s="139" t="str">
        <f>VLOOKUP(D2744,Empresas!$D$6:$L$92,7,0)</f>
        <v>Trimestral</v>
      </c>
      <c r="I2744" s="138" t="str">
        <f>VLOOKUP(VLOOKUP(D2744&amp;"|"&amp;B2744,Empresas!$I$7:$CB$92,G2744,0),Tablas!$A$3:$B$5,2,0)</f>
        <v>No aplica</v>
      </c>
      <c r="J2744" s="78"/>
      <c r="K2744" s="78"/>
      <c r="L2744" s="78"/>
      <c r="M2744" s="78"/>
      <c r="N2744" s="78"/>
      <c r="O2744" s="78"/>
      <c r="P2744" s="78"/>
      <c r="Q2744" s="78"/>
      <c r="R2744" s="78"/>
      <c r="S2744" s="78"/>
      <c r="T2744" s="78"/>
      <c r="U2744" s="78"/>
      <c r="V2744" s="78" t="str">
        <f>VLOOKUP(D2744,Empresas!$D$7:$CF$91,81,0)</f>
        <v>B</v>
      </c>
      <c r="W2744" s="78" t="str">
        <f>VLOOKUP(D2744,Empresas!$D$7:$M$91,10,0)</f>
        <v>General</v>
      </c>
      <c r="X2744" s="69" t="str">
        <f t="shared" si="441"/>
        <v>SI</v>
      </c>
      <c r="Y2744" s="153" t="str">
        <f t="shared" si="442"/>
        <v>No aplica</v>
      </c>
      <c r="Z2744" s="147">
        <f>IF(Y2744="No aplica",0,IF(I2744="no",0,IF(I2744="No aplica",0,IF(I2744="Si",1,IF(I2744="Fisico",1,IF(I2744="Electronico",2,VLOOKUP(C2744&amp;"|"&amp;B2744&amp;"|"&amp;D2744,Empresas!$C$6:$CC$92,G2744+6+1,0)))))))</f>
        <v>0</v>
      </c>
      <c r="AA2744" s="147">
        <f>IF(AND($I2744="Si",J2744=1),1,IF(AND($I2744="Fisico",J2744=1),1,IF(AND(J2744=1,$I2744="Electronico"),2,IF(J2744=1,VLOOKUP($C2744&amp;"|"&amp;$B2744&amp;"|"&amp;$D2744,Empresas!$C$6:$CC$92,$G2744+6+1,0),0))))</f>
        <v>0</v>
      </c>
      <c r="AB2744" s="147">
        <f>IF(AND($I2744="Si",K2744=1),1,IF(AND($I2744="Fisico",K2744=1),1,IF(AND(K2744=1,$I2744="Electronico"),2,IF(K2744=1,VLOOKUP($C2744&amp;"|"&amp;$B2744&amp;"|"&amp;$D2744,Empresas!$C$6:$CC$92,$G2744+6+1,0),0))))</f>
        <v>0</v>
      </c>
      <c r="AC2744" s="147">
        <f>IF(AND($I2744="Si",L2744=1),1,IF(AND($I2744="Fisico",L2744=1),1,IF(AND(L2744=1,$I2744="Electronico"),2,IF(L2744=1,VLOOKUP($C2744&amp;"|"&amp;$B2744&amp;"|"&amp;$D2744,Empresas!$C$6:$CC$92,$G2744+6+1,0),0))))</f>
        <v>0</v>
      </c>
      <c r="AD2744" s="147">
        <f>IF(AND($I2744="Si",M2744=1),1,IF(AND($I2744="Fisico",M2744=1),1,IF(AND(M2744=1,$I2744="Electronico"),2,IF(M2744=1,VLOOKUP($C2744&amp;"|"&amp;$B2744&amp;"|"&amp;$D2744,Empresas!$C$6:$CC$92,$G2744+6+1,0),0))))</f>
        <v>0</v>
      </c>
      <c r="AE2744" s="147">
        <f>IF(AND($I2744="Si",N2744=1),1,IF(AND($I2744="Fisico",N2744=1),1,IF(AND(N2744=1,$I2744="Electronico"),2,IF(N2744=1,VLOOKUP($C2744&amp;"|"&amp;$B2744&amp;"|"&amp;$D2744,Empresas!$C$6:$CC$92,$G2744+6+1,0),0))))</f>
        <v>0</v>
      </c>
      <c r="AF2744" s="147">
        <f>IF(AND($I2744="Si",O2744=1),1,IF(AND($I2744="Fisico",O2744=1),1,IF(AND(O2744=1,$I2744="Electronico"),2,IF(O2744=1,VLOOKUP($C2744&amp;"|"&amp;$B2744&amp;"|"&amp;$D2744,Empresas!$C$6:$CC$92,$G2744+6+1,0),0))))</f>
        <v>0</v>
      </c>
      <c r="AG2744" s="147">
        <f>IF(AND($I2744="Si",P2744=1),1,IF(AND($I2744="Fisico",P2744=1),1,IF(AND(P2744=1,$I2744="Electronico"),2,IF(P2744=1,VLOOKUP($C2744&amp;"|"&amp;$B2744&amp;"|"&amp;$D2744,Empresas!$C$6:$CC$92,$G2744+6+1,0),0))))</f>
        <v>0</v>
      </c>
      <c r="AH2744" s="147">
        <f>IF(AND($I2744="Si",Q2744=1),1,IF(AND($I2744="Fisico",Q2744=1),1,IF(AND(Q2744=1,$I2744="Electronico"),2,IF(Q2744=1,VLOOKUP($C2744&amp;"|"&amp;$B2744&amp;"|"&amp;$D2744,Empresas!$C$6:$CC$92,$G2744+6+1,0),0))))</f>
        <v>0</v>
      </c>
      <c r="AI2744" s="147">
        <f>IF(AND($I2744="Si",R2744=1),1,IF(AND($I2744="Fisico",R2744=1),1,IF(AND(R2744=1,$I2744="Electronico"),2,IF(R2744=1,VLOOKUP($C2744&amp;"|"&amp;$B2744&amp;"|"&amp;$D2744,Empresas!$C$6:$CC$92,$G2744+6+1,0),0))))</f>
        <v>0</v>
      </c>
      <c r="AJ2744" s="147">
        <f>IF(AND($I2744="Si",S2744=1),1,IF(AND($I2744="Fisico",S2744=1),1,IF(AND(S2744=1,$I2744="Electronico"),2,IF(S2744=1,VLOOKUP($C2744&amp;"|"&amp;$B2744&amp;"|"&amp;$D2744,Empresas!$C$6:$CC$92,$G2744+6+1,0),0))))</f>
        <v>0</v>
      </c>
      <c r="AK2744" s="147">
        <f>IF(AND($I2744="Si",T2744=1),1,IF(AND($I2744="Fisico",T2744=1),1,IF(AND(T2744=1,$I2744="Electronico"),2,IF(T2744=1,VLOOKUP($C2744&amp;"|"&amp;$B2744&amp;"|"&amp;$D2744,Empresas!$C$6:$CC$92,$G2744+6+1,0),0))))</f>
        <v>0</v>
      </c>
      <c r="AL2744" s="147">
        <f>IF(AND($I2744="Si",U2744=1),1,IF(AND($I2744="Fisico",U2744=1),1,IF(AND(U2744=1,$I2744="Electronico"),2,IF(U2744=1,VLOOKUP($C2744&amp;"|"&amp;$B2744&amp;"|"&amp;$D2744,Empresas!$C$6:$CC$92,$G2744+6+1,0),0))))</f>
        <v>0</v>
      </c>
      <c r="AM2744" s="149">
        <f t="shared" si="443"/>
        <v>0</v>
      </c>
      <c r="AN2744" s="149">
        <f t="shared" si="444"/>
        <v>0</v>
      </c>
      <c r="AO2744" s="152">
        <f t="shared" si="445"/>
        <v>0</v>
      </c>
    </row>
    <row r="2745" spans="1:41" x14ac:dyDescent="0.25">
      <c r="A2745" s="137" t="str">
        <f>VLOOKUP(D2745,Empresas!$D$7:$F$91,3,0)</f>
        <v>Yulisa</v>
      </c>
      <c r="B2745" s="138" t="str">
        <f>VLOOKUP(D2745,Empresas!$D$7:$G$91,4,0)</f>
        <v>Carmen D.</v>
      </c>
      <c r="C2745" s="138" t="s">
        <v>544</v>
      </c>
      <c r="D2745" s="138" t="s">
        <v>503</v>
      </c>
      <c r="E2745" s="138" t="str">
        <f>VLOOKUP(D2745,Empresas!$D$7:$E$92,2,0)</f>
        <v>BEATRIZ CAROLINA GONZALES FRANCO</v>
      </c>
      <c r="F2745" s="138" t="s">
        <v>170</v>
      </c>
      <c r="G2745" s="139">
        <f t="shared" si="449"/>
        <v>43</v>
      </c>
      <c r="H2745" s="139" t="str">
        <f>VLOOKUP(D2745,Empresas!$D$6:$L$92,7,0)</f>
        <v>Trimestral</v>
      </c>
      <c r="I2745" s="138" t="str">
        <f>VLOOKUP(VLOOKUP(D2745&amp;"|"&amp;B2745,Empresas!$I$7:$CB$92,G2745,0),Tablas!$A$3:$B$5,2,0)</f>
        <v>No aplica</v>
      </c>
      <c r="J2745" s="78"/>
      <c r="K2745" s="78"/>
      <c r="L2745" s="78"/>
      <c r="M2745" s="78"/>
      <c r="N2745" s="78"/>
      <c r="O2745" s="78"/>
      <c r="P2745" s="78"/>
      <c r="Q2745" s="78"/>
      <c r="R2745" s="78"/>
      <c r="S2745" s="78"/>
      <c r="T2745" s="78"/>
      <c r="U2745" s="78"/>
      <c r="V2745" s="78" t="str">
        <f>VLOOKUP(D2745,Empresas!$D$7:$CF$91,81,0)</f>
        <v>B</v>
      </c>
      <c r="W2745" s="78" t="str">
        <f>VLOOKUP(D2745,Empresas!$D$7:$M$91,10,0)</f>
        <v>General</v>
      </c>
      <c r="X2745" s="69" t="str">
        <f t="shared" si="441"/>
        <v>SI</v>
      </c>
      <c r="Y2745" s="153" t="str">
        <f t="shared" si="442"/>
        <v>No aplica</v>
      </c>
      <c r="Z2745" s="147">
        <f>IF(Y2745="No aplica",0,IF(I2745="no",0,IF(I2745="No aplica",0,IF(I2745="Si",1,IF(I2745="Fisico",1,IF(I2745="Electronico",2,VLOOKUP(C2745&amp;"|"&amp;B2745&amp;"|"&amp;D2745,Empresas!$C$6:$CC$92,G2745+6+1,0)))))))</f>
        <v>0</v>
      </c>
      <c r="AA2745" s="147">
        <f>IF(AND($I2745="Si",J2745=1),1,IF(AND($I2745="Fisico",J2745=1),1,IF(AND(J2745=1,$I2745="Electronico"),2,IF(J2745=1,VLOOKUP($C2745&amp;"|"&amp;$B2745&amp;"|"&amp;$D2745,Empresas!$C$6:$CC$92,$G2745+6+1,0),0))))</f>
        <v>0</v>
      </c>
      <c r="AB2745" s="147">
        <f>IF(AND($I2745="Si",K2745=1),1,IF(AND($I2745="Fisico",K2745=1),1,IF(AND(K2745=1,$I2745="Electronico"),2,IF(K2745=1,VLOOKUP($C2745&amp;"|"&amp;$B2745&amp;"|"&amp;$D2745,Empresas!$C$6:$CC$92,$G2745+6+1,0),0))))</f>
        <v>0</v>
      </c>
      <c r="AC2745" s="147">
        <f>IF(AND($I2745="Si",L2745=1),1,IF(AND($I2745="Fisico",L2745=1),1,IF(AND(L2745=1,$I2745="Electronico"),2,IF(L2745=1,VLOOKUP($C2745&amp;"|"&amp;$B2745&amp;"|"&amp;$D2745,Empresas!$C$6:$CC$92,$G2745+6+1,0),0))))</f>
        <v>0</v>
      </c>
      <c r="AD2745" s="147">
        <f>IF(AND($I2745="Si",M2745=1),1,IF(AND($I2745="Fisico",M2745=1),1,IF(AND(M2745=1,$I2745="Electronico"),2,IF(M2745=1,VLOOKUP($C2745&amp;"|"&amp;$B2745&amp;"|"&amp;$D2745,Empresas!$C$6:$CC$92,$G2745+6+1,0),0))))</f>
        <v>0</v>
      </c>
      <c r="AE2745" s="147">
        <f>IF(AND($I2745="Si",N2745=1),1,IF(AND($I2745="Fisico",N2745=1),1,IF(AND(N2745=1,$I2745="Electronico"),2,IF(N2745=1,VLOOKUP($C2745&amp;"|"&amp;$B2745&amp;"|"&amp;$D2745,Empresas!$C$6:$CC$92,$G2745+6+1,0),0))))</f>
        <v>0</v>
      </c>
      <c r="AF2745" s="147">
        <f>IF(AND($I2745="Si",O2745=1),1,IF(AND($I2745="Fisico",O2745=1),1,IF(AND(O2745=1,$I2745="Electronico"),2,IF(O2745=1,VLOOKUP($C2745&amp;"|"&amp;$B2745&amp;"|"&amp;$D2745,Empresas!$C$6:$CC$92,$G2745+6+1,0),0))))</f>
        <v>0</v>
      </c>
      <c r="AG2745" s="147">
        <f>IF(AND($I2745="Si",P2745=1),1,IF(AND($I2745="Fisico",P2745=1),1,IF(AND(P2745=1,$I2745="Electronico"),2,IF(P2745=1,VLOOKUP($C2745&amp;"|"&amp;$B2745&amp;"|"&amp;$D2745,Empresas!$C$6:$CC$92,$G2745+6+1,0),0))))</f>
        <v>0</v>
      </c>
      <c r="AH2745" s="147">
        <f>IF(AND($I2745="Si",Q2745=1),1,IF(AND($I2745="Fisico",Q2745=1),1,IF(AND(Q2745=1,$I2745="Electronico"),2,IF(Q2745=1,VLOOKUP($C2745&amp;"|"&amp;$B2745&amp;"|"&amp;$D2745,Empresas!$C$6:$CC$92,$G2745+6+1,0),0))))</f>
        <v>0</v>
      </c>
      <c r="AI2745" s="147">
        <f>IF(AND($I2745="Si",R2745=1),1,IF(AND($I2745="Fisico",R2745=1),1,IF(AND(R2745=1,$I2745="Electronico"),2,IF(R2745=1,VLOOKUP($C2745&amp;"|"&amp;$B2745&amp;"|"&amp;$D2745,Empresas!$C$6:$CC$92,$G2745+6+1,0),0))))</f>
        <v>0</v>
      </c>
      <c r="AJ2745" s="147">
        <f>IF(AND($I2745="Si",S2745=1),1,IF(AND($I2745="Fisico",S2745=1),1,IF(AND(S2745=1,$I2745="Electronico"),2,IF(S2745=1,VLOOKUP($C2745&amp;"|"&amp;$B2745&amp;"|"&amp;$D2745,Empresas!$C$6:$CC$92,$G2745+6+1,0),0))))</f>
        <v>0</v>
      </c>
      <c r="AK2745" s="147">
        <f>IF(AND($I2745="Si",T2745=1),1,IF(AND($I2745="Fisico",T2745=1),1,IF(AND(T2745=1,$I2745="Electronico"),2,IF(T2745=1,VLOOKUP($C2745&amp;"|"&amp;$B2745&amp;"|"&amp;$D2745,Empresas!$C$6:$CC$92,$G2745+6+1,0),0))))</f>
        <v>0</v>
      </c>
      <c r="AL2745" s="147">
        <f>IF(AND($I2745="Si",U2745=1),1,IF(AND($I2745="Fisico",U2745=1),1,IF(AND(U2745=1,$I2745="Electronico"),2,IF(U2745=1,VLOOKUP($C2745&amp;"|"&amp;$B2745&amp;"|"&amp;$D2745,Empresas!$C$6:$CC$92,$G2745+6+1,0),0))))</f>
        <v>0</v>
      </c>
      <c r="AM2745" s="149">
        <f t="shared" si="443"/>
        <v>0</v>
      </c>
      <c r="AN2745" s="149">
        <f t="shared" si="444"/>
        <v>0</v>
      </c>
      <c r="AO2745" s="152">
        <f t="shared" si="445"/>
        <v>0</v>
      </c>
    </row>
    <row r="2746" spans="1:41" x14ac:dyDescent="0.25">
      <c r="A2746" s="137" t="str">
        <f>VLOOKUP(D2746,Empresas!$D$7:$F$91,3,0)</f>
        <v>Yulisa</v>
      </c>
      <c r="B2746" s="138" t="str">
        <f>VLOOKUP(D2746,Empresas!$D$7:$G$91,4,0)</f>
        <v>Carmen D.</v>
      </c>
      <c r="C2746" s="138" t="s">
        <v>544</v>
      </c>
      <c r="D2746" s="138" t="s">
        <v>503</v>
      </c>
      <c r="E2746" s="138" t="str">
        <f>VLOOKUP(D2746,Empresas!$D$7:$E$92,2,0)</f>
        <v>BEATRIZ CAROLINA GONZALES FRANCO</v>
      </c>
      <c r="F2746" s="138" t="s">
        <v>171</v>
      </c>
      <c r="G2746" s="139">
        <f t="shared" si="449"/>
        <v>46</v>
      </c>
      <c r="H2746" s="139" t="str">
        <f>VLOOKUP(D2746,Empresas!$D$6:$L$92,7,0)</f>
        <v>Trimestral</v>
      </c>
      <c r="I2746" s="138" t="str">
        <f>VLOOKUP(VLOOKUP(D2746&amp;"|"&amp;B2746,Empresas!$I$7:$CB$92,G2746,0),Tablas!$A$3:$B$5,2,0)</f>
        <v>No aplica</v>
      </c>
      <c r="J2746" s="78"/>
      <c r="K2746" s="78"/>
      <c r="L2746" s="78"/>
      <c r="M2746" s="78"/>
      <c r="N2746" s="78"/>
      <c r="O2746" s="78"/>
      <c r="P2746" s="78"/>
      <c r="Q2746" s="78"/>
      <c r="R2746" s="78"/>
      <c r="S2746" s="78"/>
      <c r="T2746" s="78"/>
      <c r="U2746" s="78"/>
      <c r="V2746" s="78" t="str">
        <f>VLOOKUP(D2746,Empresas!$D$7:$CF$91,81,0)</f>
        <v>B</v>
      </c>
      <c r="W2746" s="78" t="str">
        <f>VLOOKUP(D2746,Empresas!$D$7:$M$91,10,0)</f>
        <v>General</v>
      </c>
      <c r="X2746" s="69" t="str">
        <f t="shared" si="441"/>
        <v>SI</v>
      </c>
      <c r="Y2746" s="153" t="str">
        <f t="shared" si="442"/>
        <v>No aplica</v>
      </c>
      <c r="Z2746" s="147">
        <f>IF(Y2746="No aplica",0,IF(I2746="no",0,IF(I2746="No aplica",0,IF(I2746="Si",1,IF(I2746="Fisico",1,IF(I2746="Electronico",2,VLOOKUP(C2746&amp;"|"&amp;B2746&amp;"|"&amp;D2746,Empresas!$C$6:$CC$92,G2746+6+1,0)))))))</f>
        <v>0</v>
      </c>
      <c r="AA2746" s="147">
        <f>IF(AND($I2746="Si",J2746=1),1,IF(AND($I2746="Fisico",J2746=1),1,IF(AND(J2746=1,$I2746="Electronico"),2,IF(J2746=1,VLOOKUP($C2746&amp;"|"&amp;$B2746&amp;"|"&amp;$D2746,Empresas!$C$6:$CC$92,$G2746+6+1,0),0))))</f>
        <v>0</v>
      </c>
      <c r="AB2746" s="147">
        <f>IF(AND($I2746="Si",K2746=1),1,IF(AND($I2746="Fisico",K2746=1),1,IF(AND(K2746=1,$I2746="Electronico"),2,IF(K2746=1,VLOOKUP($C2746&amp;"|"&amp;$B2746&amp;"|"&amp;$D2746,Empresas!$C$6:$CC$92,$G2746+6+1,0),0))))</f>
        <v>0</v>
      </c>
      <c r="AC2746" s="147">
        <f>IF(AND($I2746="Si",L2746=1),1,IF(AND($I2746="Fisico",L2746=1),1,IF(AND(L2746=1,$I2746="Electronico"),2,IF(L2746=1,VLOOKUP($C2746&amp;"|"&amp;$B2746&amp;"|"&amp;$D2746,Empresas!$C$6:$CC$92,$G2746+6+1,0),0))))</f>
        <v>0</v>
      </c>
      <c r="AD2746" s="147">
        <f>IF(AND($I2746="Si",M2746=1),1,IF(AND($I2746="Fisico",M2746=1),1,IF(AND(M2746=1,$I2746="Electronico"),2,IF(M2746=1,VLOOKUP($C2746&amp;"|"&amp;$B2746&amp;"|"&amp;$D2746,Empresas!$C$6:$CC$92,$G2746+6+1,0),0))))</f>
        <v>0</v>
      </c>
      <c r="AE2746" s="147">
        <f>IF(AND($I2746="Si",N2746=1),1,IF(AND($I2746="Fisico",N2746=1),1,IF(AND(N2746=1,$I2746="Electronico"),2,IF(N2746=1,VLOOKUP($C2746&amp;"|"&amp;$B2746&amp;"|"&amp;$D2746,Empresas!$C$6:$CC$92,$G2746+6+1,0),0))))</f>
        <v>0</v>
      </c>
      <c r="AF2746" s="147">
        <f>IF(AND($I2746="Si",O2746=1),1,IF(AND($I2746="Fisico",O2746=1),1,IF(AND(O2746=1,$I2746="Electronico"),2,IF(O2746=1,VLOOKUP($C2746&amp;"|"&amp;$B2746&amp;"|"&amp;$D2746,Empresas!$C$6:$CC$92,$G2746+6+1,0),0))))</f>
        <v>0</v>
      </c>
      <c r="AG2746" s="147">
        <f>IF(AND($I2746="Si",P2746=1),1,IF(AND($I2746="Fisico",P2746=1),1,IF(AND(P2746=1,$I2746="Electronico"),2,IF(P2746=1,VLOOKUP($C2746&amp;"|"&amp;$B2746&amp;"|"&amp;$D2746,Empresas!$C$6:$CC$92,$G2746+6+1,0),0))))</f>
        <v>0</v>
      </c>
      <c r="AH2746" s="147">
        <f>IF(AND($I2746="Si",Q2746=1),1,IF(AND($I2746="Fisico",Q2746=1),1,IF(AND(Q2746=1,$I2746="Electronico"),2,IF(Q2746=1,VLOOKUP($C2746&amp;"|"&amp;$B2746&amp;"|"&amp;$D2746,Empresas!$C$6:$CC$92,$G2746+6+1,0),0))))</f>
        <v>0</v>
      </c>
      <c r="AI2746" s="147">
        <f>IF(AND($I2746="Si",R2746=1),1,IF(AND($I2746="Fisico",R2746=1),1,IF(AND(R2746=1,$I2746="Electronico"),2,IF(R2746=1,VLOOKUP($C2746&amp;"|"&amp;$B2746&amp;"|"&amp;$D2746,Empresas!$C$6:$CC$92,$G2746+6+1,0),0))))</f>
        <v>0</v>
      </c>
      <c r="AJ2746" s="147">
        <f>IF(AND($I2746="Si",S2746=1),1,IF(AND($I2746="Fisico",S2746=1),1,IF(AND(S2746=1,$I2746="Electronico"),2,IF(S2746=1,VLOOKUP($C2746&amp;"|"&amp;$B2746&amp;"|"&amp;$D2746,Empresas!$C$6:$CC$92,$G2746+6+1,0),0))))</f>
        <v>0</v>
      </c>
      <c r="AK2746" s="147">
        <f>IF(AND($I2746="Si",T2746=1),1,IF(AND($I2746="Fisico",T2746=1),1,IF(AND(T2746=1,$I2746="Electronico"),2,IF(T2746=1,VLOOKUP($C2746&amp;"|"&amp;$B2746&amp;"|"&amp;$D2746,Empresas!$C$6:$CC$92,$G2746+6+1,0),0))))</f>
        <v>0</v>
      </c>
      <c r="AL2746" s="147">
        <f>IF(AND($I2746="Si",U2746=1),1,IF(AND($I2746="Fisico",U2746=1),1,IF(AND(U2746=1,$I2746="Electronico"),2,IF(U2746=1,VLOOKUP($C2746&amp;"|"&amp;$B2746&amp;"|"&amp;$D2746,Empresas!$C$6:$CC$92,$G2746+6+1,0),0))))</f>
        <v>0</v>
      </c>
      <c r="AM2746" s="149">
        <f t="shared" si="443"/>
        <v>0</v>
      </c>
      <c r="AN2746" s="149">
        <f t="shared" si="444"/>
        <v>0</v>
      </c>
      <c r="AO2746" s="152">
        <f t="shared" si="445"/>
        <v>0</v>
      </c>
    </row>
    <row r="2747" spans="1:41" x14ac:dyDescent="0.25">
      <c r="A2747" s="140" t="str">
        <f>VLOOKUP(D2747,Empresas!$D$7:$F$91,3,0)</f>
        <v>Yulisa</v>
      </c>
      <c r="B2747" s="141" t="str">
        <f>VLOOKUP(D2747,Empresas!$D$7:$G$91,4,0)</f>
        <v>Carmen D.</v>
      </c>
      <c r="C2747" s="141" t="s">
        <v>544</v>
      </c>
      <c r="D2747" s="141" t="s">
        <v>503</v>
      </c>
      <c r="E2747" s="141" t="str">
        <f>VLOOKUP(D2747,Empresas!$D$7:$E$92,2,0)</f>
        <v>BEATRIZ CAROLINA GONZALES FRANCO</v>
      </c>
      <c r="F2747" s="141" t="s">
        <v>172</v>
      </c>
      <c r="G2747" s="142">
        <f>+Empresas!$BF$2</f>
        <v>50</v>
      </c>
      <c r="H2747" s="142" t="str">
        <f>VLOOKUP(D2747,Empresas!$D$6:$L$92,7,0)</f>
        <v>Trimestral</v>
      </c>
      <c r="I2747" s="141" t="str">
        <f>VLOOKUP(VLOOKUP(D2747&amp;"|"&amp;B2747,Empresas!$I$7:$CB$92,G2747,0),Tablas!$A$8:$B$10,2,0)</f>
        <v>No aplica</v>
      </c>
      <c r="J2747" s="78"/>
      <c r="K2747" s="78"/>
      <c r="L2747" s="78"/>
      <c r="M2747" s="78"/>
      <c r="N2747" s="78"/>
      <c r="O2747" s="78"/>
      <c r="P2747" s="78"/>
      <c r="Q2747" s="78"/>
      <c r="R2747" s="78"/>
      <c r="S2747" s="78"/>
      <c r="T2747" s="78"/>
      <c r="U2747" s="78"/>
      <c r="V2747" s="78" t="str">
        <f>VLOOKUP(D2747,Empresas!$D$7:$CF$91,81,0)</f>
        <v>B</v>
      </c>
      <c r="W2747" s="78" t="str">
        <f>VLOOKUP(D2747,Empresas!$D$7:$M$91,10,0)</f>
        <v>General</v>
      </c>
      <c r="X2747" s="69" t="str">
        <f t="shared" si="441"/>
        <v>SI</v>
      </c>
      <c r="Y2747" s="153" t="str">
        <f t="shared" si="442"/>
        <v>No aplica</v>
      </c>
      <c r="Z2747" s="147">
        <f>IF(Y2747="No aplica",0,IF(I2747="no",0,IF(I2747="No aplica",0,IF(I2747="Si",1,IF(I2747="Fisico",1,IF(I2747="Electronico",2,VLOOKUP(C2747&amp;"|"&amp;B2747&amp;"|"&amp;D2747,Empresas!$C$6:$CC$92,G2747+6+1,0)))))))</f>
        <v>0</v>
      </c>
      <c r="AA2747" s="147">
        <f>IF(AND($I2747="Si",J2747=1),1,IF(AND($I2747="Fisico",J2747=1),1,IF(AND(J2747=1,$I2747="Electronico"),2,IF(J2747=1,VLOOKUP($C2747&amp;"|"&amp;$B2747&amp;"|"&amp;$D2747,Empresas!$C$6:$CC$92,$G2747+6+1,0),0))))</f>
        <v>0</v>
      </c>
      <c r="AB2747" s="147">
        <f>IF(AND($I2747="Si",K2747=1),1,IF(AND($I2747="Fisico",K2747=1),1,IF(AND(K2747=1,$I2747="Electronico"),2,IF(K2747=1,VLOOKUP($C2747&amp;"|"&amp;$B2747&amp;"|"&amp;$D2747,Empresas!$C$6:$CC$92,$G2747+6+1,0),0))))</f>
        <v>0</v>
      </c>
      <c r="AC2747" s="147">
        <f>IF(AND($I2747="Si",L2747=1),1,IF(AND($I2747="Fisico",L2747=1),1,IF(AND(L2747=1,$I2747="Electronico"),2,IF(L2747=1,VLOOKUP($C2747&amp;"|"&amp;$B2747&amp;"|"&amp;$D2747,Empresas!$C$6:$CC$92,$G2747+6+1,0),0))))</f>
        <v>0</v>
      </c>
      <c r="AD2747" s="147">
        <f>IF(AND($I2747="Si",M2747=1),1,IF(AND($I2747="Fisico",M2747=1),1,IF(AND(M2747=1,$I2747="Electronico"),2,IF(M2747=1,VLOOKUP($C2747&amp;"|"&amp;$B2747&amp;"|"&amp;$D2747,Empresas!$C$6:$CC$92,$G2747+6+1,0),0))))</f>
        <v>0</v>
      </c>
      <c r="AE2747" s="147">
        <f>IF(AND($I2747="Si",N2747=1),1,IF(AND($I2747="Fisico",N2747=1),1,IF(AND(N2747=1,$I2747="Electronico"),2,IF(N2747=1,VLOOKUP($C2747&amp;"|"&amp;$B2747&amp;"|"&amp;$D2747,Empresas!$C$6:$CC$92,$G2747+6+1,0),0))))</f>
        <v>0</v>
      </c>
      <c r="AF2747" s="147">
        <f>IF(AND($I2747="Si",O2747=1),1,IF(AND($I2747="Fisico",O2747=1),1,IF(AND(O2747=1,$I2747="Electronico"),2,IF(O2747=1,VLOOKUP($C2747&amp;"|"&amp;$B2747&amp;"|"&amp;$D2747,Empresas!$C$6:$CC$92,$G2747+6+1,0),0))))</f>
        <v>0</v>
      </c>
      <c r="AG2747" s="147">
        <f>IF(AND($I2747="Si",P2747=1),1,IF(AND($I2747="Fisico",P2747=1),1,IF(AND(P2747=1,$I2747="Electronico"),2,IF(P2747=1,VLOOKUP($C2747&amp;"|"&amp;$B2747&amp;"|"&amp;$D2747,Empresas!$C$6:$CC$92,$G2747+6+1,0),0))))</f>
        <v>0</v>
      </c>
      <c r="AH2747" s="147">
        <f>IF(AND($I2747="Si",Q2747=1),1,IF(AND($I2747="Fisico",Q2747=1),1,IF(AND(Q2747=1,$I2747="Electronico"),2,IF(Q2747=1,VLOOKUP($C2747&amp;"|"&amp;$B2747&amp;"|"&amp;$D2747,Empresas!$C$6:$CC$92,$G2747+6+1,0),0))))</f>
        <v>0</v>
      </c>
      <c r="AI2747" s="147">
        <f>IF(AND($I2747="Si",R2747=1),1,IF(AND($I2747="Fisico",R2747=1),1,IF(AND(R2747=1,$I2747="Electronico"),2,IF(R2747=1,VLOOKUP($C2747&amp;"|"&amp;$B2747&amp;"|"&amp;$D2747,Empresas!$C$6:$CC$92,$G2747+6+1,0),0))))</f>
        <v>0</v>
      </c>
      <c r="AJ2747" s="147">
        <f>IF(AND($I2747="Si",S2747=1),1,IF(AND($I2747="Fisico",S2747=1),1,IF(AND(S2747=1,$I2747="Electronico"),2,IF(S2747=1,VLOOKUP($C2747&amp;"|"&amp;$B2747&amp;"|"&amp;$D2747,Empresas!$C$6:$CC$92,$G2747+6+1,0),0))))</f>
        <v>0</v>
      </c>
      <c r="AK2747" s="147">
        <f>IF(AND($I2747="Si",T2747=1),1,IF(AND($I2747="Fisico",T2747=1),1,IF(AND(T2747=1,$I2747="Electronico"),2,IF(T2747=1,VLOOKUP($C2747&amp;"|"&amp;$B2747&amp;"|"&amp;$D2747,Empresas!$C$6:$CC$92,$G2747+6+1,0),0))))</f>
        <v>0</v>
      </c>
      <c r="AL2747" s="147">
        <f>IF(AND($I2747="Si",U2747=1),1,IF(AND($I2747="Fisico",U2747=1),1,IF(AND(U2747=1,$I2747="Electronico"),2,IF(U2747=1,VLOOKUP($C2747&amp;"|"&amp;$B2747&amp;"|"&amp;$D2747,Empresas!$C$6:$CC$92,$G2747+6+1,0),0))))</f>
        <v>0</v>
      </c>
      <c r="AM2747" s="149">
        <f t="shared" si="443"/>
        <v>0</v>
      </c>
      <c r="AN2747" s="149">
        <f t="shared" si="444"/>
        <v>0</v>
      </c>
      <c r="AO2747" s="152">
        <f t="shared" si="445"/>
        <v>0</v>
      </c>
    </row>
    <row r="2748" spans="1:41" x14ac:dyDescent="0.25">
      <c r="A2748" s="140" t="str">
        <f>VLOOKUP(D2748,Empresas!$D$7:$F$91,3,0)</f>
        <v>Yulisa</v>
      </c>
      <c r="B2748" s="141" t="str">
        <f>VLOOKUP(D2748,Empresas!$D$7:$G$91,4,0)</f>
        <v>Carmen D.</v>
      </c>
      <c r="C2748" s="141" t="s">
        <v>544</v>
      </c>
      <c r="D2748" s="141" t="s">
        <v>503</v>
      </c>
      <c r="E2748" s="141" t="str">
        <f>VLOOKUP(D2748,Empresas!$D$7:$E$92,2,0)</f>
        <v>BEATRIZ CAROLINA GONZALES FRANCO</v>
      </c>
      <c r="F2748" s="141" t="s">
        <v>173</v>
      </c>
      <c r="G2748" s="142">
        <f>+G2747+1</f>
        <v>51</v>
      </c>
      <c r="H2748" s="142" t="str">
        <f>VLOOKUP(D2748,Empresas!$D$6:$L$92,7,0)</f>
        <v>Trimestral</v>
      </c>
      <c r="I2748" s="141" t="str">
        <f>VLOOKUP(VLOOKUP(D2748&amp;"|"&amp;B2748,Empresas!$I$7:$CB$92,G2748,0),Tablas!$A$8:$B$10,2,0)</f>
        <v>No aplica</v>
      </c>
      <c r="J2748" s="78"/>
      <c r="K2748" s="78"/>
      <c r="L2748" s="78"/>
      <c r="M2748" s="78"/>
      <c r="N2748" s="78"/>
      <c r="O2748" s="78"/>
      <c r="P2748" s="78"/>
      <c r="Q2748" s="78"/>
      <c r="R2748" s="78"/>
      <c r="S2748" s="78"/>
      <c r="T2748" s="78"/>
      <c r="U2748" s="78"/>
      <c r="V2748" s="78" t="str">
        <f>VLOOKUP(D2748,Empresas!$D$7:$CF$91,81,0)</f>
        <v>B</v>
      </c>
      <c r="W2748" s="78" t="str">
        <f>VLOOKUP(D2748,Empresas!$D$7:$M$91,10,0)</f>
        <v>General</v>
      </c>
      <c r="X2748" s="69" t="str">
        <f t="shared" si="441"/>
        <v>SI</v>
      </c>
      <c r="Y2748" s="153" t="str">
        <f t="shared" si="442"/>
        <v>No aplica</v>
      </c>
      <c r="Z2748" s="147">
        <f>IF(Y2748="No aplica",0,IF(I2748="no",0,IF(I2748="No aplica",0,IF(I2748="Si",1,IF(I2748="Fisico",1,IF(I2748="Electronico",2,VLOOKUP(C2748&amp;"|"&amp;B2748&amp;"|"&amp;D2748,Empresas!$C$6:$CC$92,G2748+6+1,0)))))))</f>
        <v>0</v>
      </c>
      <c r="AA2748" s="147">
        <f>IF(AND($I2748="Si",J2748=1),1,IF(AND($I2748="Fisico",J2748=1),1,IF(AND(J2748=1,$I2748="Electronico"),2,IF(J2748=1,VLOOKUP($C2748&amp;"|"&amp;$B2748&amp;"|"&amp;$D2748,Empresas!$C$6:$CC$92,$G2748+6+1,0),0))))</f>
        <v>0</v>
      </c>
      <c r="AB2748" s="147">
        <f>IF(AND($I2748="Si",K2748=1),1,IF(AND($I2748="Fisico",K2748=1),1,IF(AND(K2748=1,$I2748="Electronico"),2,IF(K2748=1,VLOOKUP($C2748&amp;"|"&amp;$B2748&amp;"|"&amp;$D2748,Empresas!$C$6:$CC$92,$G2748+6+1,0),0))))</f>
        <v>0</v>
      </c>
      <c r="AC2748" s="147">
        <f>IF(AND($I2748="Si",L2748=1),1,IF(AND($I2748="Fisico",L2748=1),1,IF(AND(L2748=1,$I2748="Electronico"),2,IF(L2748=1,VLOOKUP($C2748&amp;"|"&amp;$B2748&amp;"|"&amp;$D2748,Empresas!$C$6:$CC$92,$G2748+6+1,0),0))))</f>
        <v>0</v>
      </c>
      <c r="AD2748" s="147">
        <f>IF(AND($I2748="Si",M2748=1),1,IF(AND($I2748="Fisico",M2748=1),1,IF(AND(M2748=1,$I2748="Electronico"),2,IF(M2748=1,VLOOKUP($C2748&amp;"|"&amp;$B2748&amp;"|"&amp;$D2748,Empresas!$C$6:$CC$92,$G2748+6+1,0),0))))</f>
        <v>0</v>
      </c>
      <c r="AE2748" s="147">
        <f>IF(AND($I2748="Si",N2748=1),1,IF(AND($I2748="Fisico",N2748=1),1,IF(AND(N2748=1,$I2748="Electronico"),2,IF(N2748=1,VLOOKUP($C2748&amp;"|"&amp;$B2748&amp;"|"&amp;$D2748,Empresas!$C$6:$CC$92,$G2748+6+1,0),0))))</f>
        <v>0</v>
      </c>
      <c r="AF2748" s="147">
        <f>IF(AND($I2748="Si",O2748=1),1,IF(AND($I2748="Fisico",O2748=1),1,IF(AND(O2748=1,$I2748="Electronico"),2,IF(O2748=1,VLOOKUP($C2748&amp;"|"&amp;$B2748&amp;"|"&amp;$D2748,Empresas!$C$6:$CC$92,$G2748+6+1,0),0))))</f>
        <v>0</v>
      </c>
      <c r="AG2748" s="147">
        <f>IF(AND($I2748="Si",P2748=1),1,IF(AND($I2748="Fisico",P2748=1),1,IF(AND(P2748=1,$I2748="Electronico"),2,IF(P2748=1,VLOOKUP($C2748&amp;"|"&amp;$B2748&amp;"|"&amp;$D2748,Empresas!$C$6:$CC$92,$G2748+6+1,0),0))))</f>
        <v>0</v>
      </c>
      <c r="AH2748" s="147">
        <f>IF(AND($I2748="Si",Q2748=1),1,IF(AND($I2748="Fisico",Q2748=1),1,IF(AND(Q2748=1,$I2748="Electronico"),2,IF(Q2748=1,VLOOKUP($C2748&amp;"|"&amp;$B2748&amp;"|"&amp;$D2748,Empresas!$C$6:$CC$92,$G2748+6+1,0),0))))</f>
        <v>0</v>
      </c>
      <c r="AI2748" s="147">
        <f>IF(AND($I2748="Si",R2748=1),1,IF(AND($I2748="Fisico",R2748=1),1,IF(AND(R2748=1,$I2748="Electronico"),2,IF(R2748=1,VLOOKUP($C2748&amp;"|"&amp;$B2748&amp;"|"&amp;$D2748,Empresas!$C$6:$CC$92,$G2748+6+1,0),0))))</f>
        <v>0</v>
      </c>
      <c r="AJ2748" s="147">
        <f>IF(AND($I2748="Si",S2748=1),1,IF(AND($I2748="Fisico",S2748=1),1,IF(AND(S2748=1,$I2748="Electronico"),2,IF(S2748=1,VLOOKUP($C2748&amp;"|"&amp;$B2748&amp;"|"&amp;$D2748,Empresas!$C$6:$CC$92,$G2748+6+1,0),0))))</f>
        <v>0</v>
      </c>
      <c r="AK2748" s="147">
        <f>IF(AND($I2748="Si",T2748=1),1,IF(AND($I2748="Fisico",T2748=1),1,IF(AND(T2748=1,$I2748="Electronico"),2,IF(T2748=1,VLOOKUP($C2748&amp;"|"&amp;$B2748&amp;"|"&amp;$D2748,Empresas!$C$6:$CC$92,$G2748+6+1,0),0))))</f>
        <v>0</v>
      </c>
      <c r="AL2748" s="147">
        <f>IF(AND($I2748="Si",U2748=1),1,IF(AND($I2748="Fisico",U2748=1),1,IF(AND(U2748=1,$I2748="Electronico"),2,IF(U2748=1,VLOOKUP($C2748&amp;"|"&amp;$B2748&amp;"|"&amp;$D2748,Empresas!$C$6:$CC$92,$G2748+6+1,0),0))))</f>
        <v>0</v>
      </c>
      <c r="AM2748" s="149">
        <f t="shared" si="443"/>
        <v>0</v>
      </c>
      <c r="AN2748" s="149">
        <f t="shared" si="444"/>
        <v>0</v>
      </c>
      <c r="AO2748" s="152">
        <f t="shared" si="445"/>
        <v>0</v>
      </c>
    </row>
    <row r="2749" spans="1:41" x14ac:dyDescent="0.25">
      <c r="A2749" s="140" t="str">
        <f>VLOOKUP(D2749,Empresas!$D$7:$F$91,3,0)</f>
        <v>Yulisa</v>
      </c>
      <c r="B2749" s="141" t="str">
        <f>VLOOKUP(D2749,Empresas!$D$7:$G$91,4,0)</f>
        <v>Carmen D.</v>
      </c>
      <c r="C2749" s="141" t="s">
        <v>544</v>
      </c>
      <c r="D2749" s="141" t="s">
        <v>503</v>
      </c>
      <c r="E2749" s="141" t="str">
        <f>VLOOKUP(D2749,Empresas!$D$7:$E$92,2,0)</f>
        <v>BEATRIZ CAROLINA GONZALES FRANCO</v>
      </c>
      <c r="F2749" s="141" t="s">
        <v>174</v>
      </c>
      <c r="G2749" s="142">
        <f t="shared" ref="G2749:G2757" si="450">+G2748+1</f>
        <v>52</v>
      </c>
      <c r="H2749" s="142" t="str">
        <f>VLOOKUP(D2749,Empresas!$D$6:$L$92,7,0)</f>
        <v>Trimestral</v>
      </c>
      <c r="I2749" s="141" t="str">
        <f>VLOOKUP(VLOOKUP(D2749&amp;"|"&amp;B2749,Empresas!$I$7:$CB$92,G2749,0),Tablas!$A$8:$B$10,2,0)</f>
        <v>No aplica</v>
      </c>
      <c r="J2749" s="78"/>
      <c r="K2749" s="78"/>
      <c r="L2749" s="78"/>
      <c r="M2749" s="78"/>
      <c r="N2749" s="78"/>
      <c r="O2749" s="78"/>
      <c r="P2749" s="78"/>
      <c r="Q2749" s="78"/>
      <c r="R2749" s="78"/>
      <c r="S2749" s="78"/>
      <c r="T2749" s="78"/>
      <c r="U2749" s="78"/>
      <c r="V2749" s="78" t="str">
        <f>VLOOKUP(D2749,Empresas!$D$7:$CF$91,81,0)</f>
        <v>B</v>
      </c>
      <c r="W2749" s="78" t="str">
        <f>VLOOKUP(D2749,Empresas!$D$7:$M$91,10,0)</f>
        <v>General</v>
      </c>
      <c r="X2749" s="69" t="str">
        <f t="shared" si="441"/>
        <v>SI</v>
      </c>
      <c r="Y2749" s="153" t="str">
        <f t="shared" si="442"/>
        <v>No aplica</v>
      </c>
      <c r="Z2749" s="147">
        <f>IF(Y2749="No aplica",0,IF(I2749="no",0,IF(I2749="No aplica",0,IF(I2749="Si",1,IF(I2749="Fisico",1,IF(I2749="Electronico",2,VLOOKUP(C2749&amp;"|"&amp;B2749&amp;"|"&amp;D2749,Empresas!$C$6:$CC$92,G2749+6+1,0)))))))</f>
        <v>0</v>
      </c>
      <c r="AA2749" s="147">
        <f>IF(AND($I2749="Si",J2749=1),1,IF(AND($I2749="Fisico",J2749=1),1,IF(AND(J2749=1,$I2749="Electronico"),2,IF(J2749=1,VLOOKUP($C2749&amp;"|"&amp;$B2749&amp;"|"&amp;$D2749,Empresas!$C$6:$CC$92,$G2749+6+1,0),0))))</f>
        <v>0</v>
      </c>
      <c r="AB2749" s="147">
        <f>IF(AND($I2749="Si",K2749=1),1,IF(AND($I2749="Fisico",K2749=1),1,IF(AND(K2749=1,$I2749="Electronico"),2,IF(K2749=1,VLOOKUP($C2749&amp;"|"&amp;$B2749&amp;"|"&amp;$D2749,Empresas!$C$6:$CC$92,$G2749+6+1,0),0))))</f>
        <v>0</v>
      </c>
      <c r="AC2749" s="147">
        <f>IF(AND($I2749="Si",L2749=1),1,IF(AND($I2749="Fisico",L2749=1),1,IF(AND(L2749=1,$I2749="Electronico"),2,IF(L2749=1,VLOOKUP($C2749&amp;"|"&amp;$B2749&amp;"|"&amp;$D2749,Empresas!$C$6:$CC$92,$G2749+6+1,0),0))))</f>
        <v>0</v>
      </c>
      <c r="AD2749" s="147">
        <f>IF(AND($I2749="Si",M2749=1),1,IF(AND($I2749="Fisico",M2749=1),1,IF(AND(M2749=1,$I2749="Electronico"),2,IF(M2749=1,VLOOKUP($C2749&amp;"|"&amp;$B2749&amp;"|"&amp;$D2749,Empresas!$C$6:$CC$92,$G2749+6+1,0),0))))</f>
        <v>0</v>
      </c>
      <c r="AE2749" s="147">
        <f>IF(AND($I2749="Si",N2749=1),1,IF(AND($I2749="Fisico",N2749=1),1,IF(AND(N2749=1,$I2749="Electronico"),2,IF(N2749=1,VLOOKUP($C2749&amp;"|"&amp;$B2749&amp;"|"&amp;$D2749,Empresas!$C$6:$CC$92,$G2749+6+1,0),0))))</f>
        <v>0</v>
      </c>
      <c r="AF2749" s="147">
        <f>IF(AND($I2749="Si",O2749=1),1,IF(AND($I2749="Fisico",O2749=1),1,IF(AND(O2749=1,$I2749="Electronico"),2,IF(O2749=1,VLOOKUP($C2749&amp;"|"&amp;$B2749&amp;"|"&amp;$D2749,Empresas!$C$6:$CC$92,$G2749+6+1,0),0))))</f>
        <v>0</v>
      </c>
      <c r="AG2749" s="147">
        <f>IF(AND($I2749="Si",P2749=1),1,IF(AND($I2749="Fisico",P2749=1),1,IF(AND(P2749=1,$I2749="Electronico"),2,IF(P2749=1,VLOOKUP($C2749&amp;"|"&amp;$B2749&amp;"|"&amp;$D2749,Empresas!$C$6:$CC$92,$G2749+6+1,0),0))))</f>
        <v>0</v>
      </c>
      <c r="AH2749" s="147">
        <f>IF(AND($I2749="Si",Q2749=1),1,IF(AND($I2749="Fisico",Q2749=1),1,IF(AND(Q2749=1,$I2749="Electronico"),2,IF(Q2749=1,VLOOKUP($C2749&amp;"|"&amp;$B2749&amp;"|"&amp;$D2749,Empresas!$C$6:$CC$92,$G2749+6+1,0),0))))</f>
        <v>0</v>
      </c>
      <c r="AI2749" s="147">
        <f>IF(AND($I2749="Si",R2749=1),1,IF(AND($I2749="Fisico",R2749=1),1,IF(AND(R2749=1,$I2749="Electronico"),2,IF(R2749=1,VLOOKUP($C2749&amp;"|"&amp;$B2749&amp;"|"&amp;$D2749,Empresas!$C$6:$CC$92,$G2749+6+1,0),0))))</f>
        <v>0</v>
      </c>
      <c r="AJ2749" s="147">
        <f>IF(AND($I2749="Si",S2749=1),1,IF(AND($I2749="Fisico",S2749=1),1,IF(AND(S2749=1,$I2749="Electronico"),2,IF(S2749=1,VLOOKUP($C2749&amp;"|"&amp;$B2749&amp;"|"&amp;$D2749,Empresas!$C$6:$CC$92,$G2749+6+1,0),0))))</f>
        <v>0</v>
      </c>
      <c r="AK2749" s="147">
        <f>IF(AND($I2749="Si",T2749=1),1,IF(AND($I2749="Fisico",T2749=1),1,IF(AND(T2749=1,$I2749="Electronico"),2,IF(T2749=1,VLOOKUP($C2749&amp;"|"&amp;$B2749&amp;"|"&amp;$D2749,Empresas!$C$6:$CC$92,$G2749+6+1,0),0))))</f>
        <v>0</v>
      </c>
      <c r="AL2749" s="147">
        <f>IF(AND($I2749="Si",U2749=1),1,IF(AND($I2749="Fisico",U2749=1),1,IF(AND(U2749=1,$I2749="Electronico"),2,IF(U2749=1,VLOOKUP($C2749&amp;"|"&amp;$B2749&amp;"|"&amp;$D2749,Empresas!$C$6:$CC$92,$G2749+6+1,0),0))))</f>
        <v>0</v>
      </c>
      <c r="AM2749" s="149">
        <f t="shared" si="443"/>
        <v>0</v>
      </c>
      <c r="AN2749" s="149">
        <f t="shared" si="444"/>
        <v>0</v>
      </c>
      <c r="AO2749" s="152">
        <f t="shared" si="445"/>
        <v>0</v>
      </c>
    </row>
    <row r="2750" spans="1:41" x14ac:dyDescent="0.25">
      <c r="A2750" s="140" t="str">
        <f>VLOOKUP(D2750,Empresas!$D$7:$F$91,3,0)</f>
        <v>Yulisa</v>
      </c>
      <c r="B2750" s="141" t="str">
        <f>VLOOKUP(D2750,Empresas!$D$7:$G$91,4,0)</f>
        <v>Carmen D.</v>
      </c>
      <c r="C2750" s="141" t="s">
        <v>544</v>
      </c>
      <c r="D2750" s="141" t="s">
        <v>503</v>
      </c>
      <c r="E2750" s="141" t="str">
        <f>VLOOKUP(D2750,Empresas!$D$7:$E$92,2,0)</f>
        <v>BEATRIZ CAROLINA GONZALES FRANCO</v>
      </c>
      <c r="F2750" s="141" t="s">
        <v>175</v>
      </c>
      <c r="G2750" s="142">
        <f t="shared" si="450"/>
        <v>53</v>
      </c>
      <c r="H2750" s="142" t="str">
        <f>VLOOKUP(D2750,Empresas!$D$6:$L$92,7,0)</f>
        <v>Trimestral</v>
      </c>
      <c r="I2750" s="141" t="str">
        <f>VLOOKUP(VLOOKUP(D2750&amp;"|"&amp;B2750,Empresas!$I$7:$CB$92,G2750,0),Tablas!$A$8:$B$10,2,0)</f>
        <v>No aplica</v>
      </c>
      <c r="J2750" s="78"/>
      <c r="K2750" s="78"/>
      <c r="L2750" s="78"/>
      <c r="M2750" s="78"/>
      <c r="N2750" s="78"/>
      <c r="O2750" s="78"/>
      <c r="P2750" s="78"/>
      <c r="Q2750" s="78"/>
      <c r="R2750" s="78"/>
      <c r="S2750" s="78"/>
      <c r="T2750" s="78"/>
      <c r="U2750" s="78"/>
      <c r="V2750" s="78" t="str">
        <f>VLOOKUP(D2750,Empresas!$D$7:$CF$91,81,0)</f>
        <v>B</v>
      </c>
      <c r="W2750" s="78" t="str">
        <f>VLOOKUP(D2750,Empresas!$D$7:$M$91,10,0)</f>
        <v>General</v>
      </c>
      <c r="X2750" s="69" t="str">
        <f t="shared" si="441"/>
        <v>SI</v>
      </c>
      <c r="Y2750" s="153" t="str">
        <f t="shared" si="442"/>
        <v>No aplica</v>
      </c>
      <c r="Z2750" s="147">
        <f>IF(Y2750="No aplica",0,IF(I2750="no",0,IF(I2750="No aplica",0,IF(I2750="Si",1,IF(I2750="Fisico",1,IF(I2750="Electronico",2,VLOOKUP(C2750&amp;"|"&amp;B2750&amp;"|"&amp;D2750,Empresas!$C$6:$CC$92,G2750+6+1,0)))))))</f>
        <v>0</v>
      </c>
      <c r="AA2750" s="147">
        <f>IF(AND($I2750="Si",J2750=1),1,IF(AND($I2750="Fisico",J2750=1),1,IF(AND(J2750=1,$I2750="Electronico"),2,IF(J2750=1,VLOOKUP($C2750&amp;"|"&amp;$B2750&amp;"|"&amp;$D2750,Empresas!$C$6:$CC$92,$G2750+6+1,0),0))))</f>
        <v>0</v>
      </c>
      <c r="AB2750" s="147">
        <f>IF(AND($I2750="Si",K2750=1),1,IF(AND($I2750="Fisico",K2750=1),1,IF(AND(K2750=1,$I2750="Electronico"),2,IF(K2750=1,VLOOKUP($C2750&amp;"|"&amp;$B2750&amp;"|"&amp;$D2750,Empresas!$C$6:$CC$92,$G2750+6+1,0),0))))</f>
        <v>0</v>
      </c>
      <c r="AC2750" s="147">
        <f>IF(AND($I2750="Si",L2750=1),1,IF(AND($I2750="Fisico",L2750=1),1,IF(AND(L2750=1,$I2750="Electronico"),2,IF(L2750=1,VLOOKUP($C2750&amp;"|"&amp;$B2750&amp;"|"&amp;$D2750,Empresas!$C$6:$CC$92,$G2750+6+1,0),0))))</f>
        <v>0</v>
      </c>
      <c r="AD2750" s="147">
        <f>IF(AND($I2750="Si",M2750=1),1,IF(AND($I2750="Fisico",M2750=1),1,IF(AND(M2750=1,$I2750="Electronico"),2,IF(M2750=1,VLOOKUP($C2750&amp;"|"&amp;$B2750&amp;"|"&amp;$D2750,Empresas!$C$6:$CC$92,$G2750+6+1,0),0))))</f>
        <v>0</v>
      </c>
      <c r="AE2750" s="147">
        <f>IF(AND($I2750="Si",N2750=1),1,IF(AND($I2750="Fisico",N2750=1),1,IF(AND(N2750=1,$I2750="Electronico"),2,IF(N2750=1,VLOOKUP($C2750&amp;"|"&amp;$B2750&amp;"|"&amp;$D2750,Empresas!$C$6:$CC$92,$G2750+6+1,0),0))))</f>
        <v>0</v>
      </c>
      <c r="AF2750" s="147">
        <f>IF(AND($I2750="Si",O2750=1),1,IF(AND($I2750="Fisico",O2750=1),1,IF(AND(O2750=1,$I2750="Electronico"),2,IF(O2750=1,VLOOKUP($C2750&amp;"|"&amp;$B2750&amp;"|"&amp;$D2750,Empresas!$C$6:$CC$92,$G2750+6+1,0),0))))</f>
        <v>0</v>
      </c>
      <c r="AG2750" s="147">
        <f>IF(AND($I2750="Si",P2750=1),1,IF(AND($I2750="Fisico",P2750=1),1,IF(AND(P2750=1,$I2750="Electronico"),2,IF(P2750=1,VLOOKUP($C2750&amp;"|"&amp;$B2750&amp;"|"&amp;$D2750,Empresas!$C$6:$CC$92,$G2750+6+1,0),0))))</f>
        <v>0</v>
      </c>
      <c r="AH2750" s="147">
        <f>IF(AND($I2750="Si",Q2750=1),1,IF(AND($I2750="Fisico",Q2750=1),1,IF(AND(Q2750=1,$I2750="Electronico"),2,IF(Q2750=1,VLOOKUP($C2750&amp;"|"&amp;$B2750&amp;"|"&amp;$D2750,Empresas!$C$6:$CC$92,$G2750+6+1,0),0))))</f>
        <v>0</v>
      </c>
      <c r="AI2750" s="147">
        <f>IF(AND($I2750="Si",R2750=1),1,IF(AND($I2750="Fisico",R2750=1),1,IF(AND(R2750=1,$I2750="Electronico"),2,IF(R2750=1,VLOOKUP($C2750&amp;"|"&amp;$B2750&amp;"|"&amp;$D2750,Empresas!$C$6:$CC$92,$G2750+6+1,0),0))))</f>
        <v>0</v>
      </c>
      <c r="AJ2750" s="147">
        <f>IF(AND($I2750="Si",S2750=1),1,IF(AND($I2750="Fisico",S2750=1),1,IF(AND(S2750=1,$I2750="Electronico"),2,IF(S2750=1,VLOOKUP($C2750&amp;"|"&amp;$B2750&amp;"|"&amp;$D2750,Empresas!$C$6:$CC$92,$G2750+6+1,0),0))))</f>
        <v>0</v>
      </c>
      <c r="AK2750" s="147">
        <f>IF(AND($I2750="Si",T2750=1),1,IF(AND($I2750="Fisico",T2750=1),1,IF(AND(T2750=1,$I2750="Electronico"),2,IF(T2750=1,VLOOKUP($C2750&amp;"|"&amp;$B2750&amp;"|"&amp;$D2750,Empresas!$C$6:$CC$92,$G2750+6+1,0),0))))</f>
        <v>0</v>
      </c>
      <c r="AL2750" s="147">
        <f>IF(AND($I2750="Si",U2750=1),1,IF(AND($I2750="Fisico",U2750=1),1,IF(AND(U2750=1,$I2750="Electronico"),2,IF(U2750=1,VLOOKUP($C2750&amp;"|"&amp;$B2750&amp;"|"&amp;$D2750,Empresas!$C$6:$CC$92,$G2750+6+1,0),0))))</f>
        <v>0</v>
      </c>
      <c r="AM2750" s="149">
        <f t="shared" si="443"/>
        <v>0</v>
      </c>
      <c r="AN2750" s="149">
        <f t="shared" si="444"/>
        <v>0</v>
      </c>
      <c r="AO2750" s="152">
        <f t="shared" si="445"/>
        <v>0</v>
      </c>
    </row>
    <row r="2751" spans="1:41" x14ac:dyDescent="0.25">
      <c r="A2751" s="140" t="str">
        <f>VLOOKUP(D2751,Empresas!$D$7:$F$91,3,0)</f>
        <v>Yulisa</v>
      </c>
      <c r="B2751" s="141" t="str">
        <f>VLOOKUP(D2751,Empresas!$D$7:$G$91,4,0)</f>
        <v>Carmen D.</v>
      </c>
      <c r="C2751" s="141" t="s">
        <v>544</v>
      </c>
      <c r="D2751" s="141" t="s">
        <v>503</v>
      </c>
      <c r="E2751" s="141" t="str">
        <f>VLOOKUP(D2751,Empresas!$D$7:$E$92,2,0)</f>
        <v>BEATRIZ CAROLINA GONZALES FRANCO</v>
      </c>
      <c r="F2751" s="141" t="s">
        <v>176</v>
      </c>
      <c r="G2751" s="142">
        <f t="shared" si="450"/>
        <v>54</v>
      </c>
      <c r="H2751" s="142" t="str">
        <f>VLOOKUP(D2751,Empresas!$D$6:$L$92,7,0)</f>
        <v>Trimestral</v>
      </c>
      <c r="I2751" s="141" t="str">
        <f>VLOOKUP(VLOOKUP(D2751&amp;"|"&amp;B2751,Empresas!$I$7:$CB$92,G2751,0),Tablas!$A$8:$B$10,2,0)</f>
        <v>No aplica</v>
      </c>
      <c r="J2751" s="78"/>
      <c r="K2751" s="78"/>
      <c r="L2751" s="78"/>
      <c r="M2751" s="78"/>
      <c r="N2751" s="78"/>
      <c r="O2751" s="78"/>
      <c r="P2751" s="78"/>
      <c r="Q2751" s="78"/>
      <c r="R2751" s="78"/>
      <c r="S2751" s="78"/>
      <c r="T2751" s="78"/>
      <c r="U2751" s="78"/>
      <c r="V2751" s="78" t="str">
        <f>VLOOKUP(D2751,Empresas!$D$7:$CF$91,81,0)</f>
        <v>B</v>
      </c>
      <c r="W2751" s="78" t="str">
        <f>VLOOKUP(D2751,Empresas!$D$7:$M$91,10,0)</f>
        <v>General</v>
      </c>
      <c r="X2751" s="69" t="str">
        <f t="shared" si="441"/>
        <v>SI</v>
      </c>
      <c r="Y2751" s="153" t="str">
        <f t="shared" si="442"/>
        <v>No aplica</v>
      </c>
      <c r="Z2751" s="147">
        <f>IF(Y2751="No aplica",0,IF(I2751="no",0,IF(I2751="No aplica",0,IF(I2751="Si",1,IF(I2751="Fisico",1,IF(I2751="Electronico",2,VLOOKUP(C2751&amp;"|"&amp;B2751&amp;"|"&amp;D2751,Empresas!$C$6:$CC$92,G2751+6+1,0)))))))</f>
        <v>0</v>
      </c>
      <c r="AA2751" s="147">
        <f>IF(AND($I2751="Si",J2751=1),1,IF(AND($I2751="Fisico",J2751=1),1,IF(AND(J2751=1,$I2751="Electronico"),2,IF(J2751=1,VLOOKUP($C2751&amp;"|"&amp;$B2751&amp;"|"&amp;$D2751,Empresas!$C$6:$CC$92,$G2751+6+1,0),0))))</f>
        <v>0</v>
      </c>
      <c r="AB2751" s="147">
        <f>IF(AND($I2751="Si",K2751=1),1,IF(AND($I2751="Fisico",K2751=1),1,IF(AND(K2751=1,$I2751="Electronico"),2,IF(K2751=1,VLOOKUP($C2751&amp;"|"&amp;$B2751&amp;"|"&amp;$D2751,Empresas!$C$6:$CC$92,$G2751+6+1,0),0))))</f>
        <v>0</v>
      </c>
      <c r="AC2751" s="147">
        <f>IF(AND($I2751="Si",L2751=1),1,IF(AND($I2751="Fisico",L2751=1),1,IF(AND(L2751=1,$I2751="Electronico"),2,IF(L2751=1,VLOOKUP($C2751&amp;"|"&amp;$B2751&amp;"|"&amp;$D2751,Empresas!$C$6:$CC$92,$G2751+6+1,0),0))))</f>
        <v>0</v>
      </c>
      <c r="AD2751" s="147">
        <f>IF(AND($I2751="Si",M2751=1),1,IF(AND($I2751="Fisico",M2751=1),1,IF(AND(M2751=1,$I2751="Electronico"),2,IF(M2751=1,VLOOKUP($C2751&amp;"|"&amp;$B2751&amp;"|"&amp;$D2751,Empresas!$C$6:$CC$92,$G2751+6+1,0),0))))</f>
        <v>0</v>
      </c>
      <c r="AE2751" s="147">
        <f>IF(AND($I2751="Si",N2751=1),1,IF(AND($I2751="Fisico",N2751=1),1,IF(AND(N2751=1,$I2751="Electronico"),2,IF(N2751=1,VLOOKUP($C2751&amp;"|"&amp;$B2751&amp;"|"&amp;$D2751,Empresas!$C$6:$CC$92,$G2751+6+1,0),0))))</f>
        <v>0</v>
      </c>
      <c r="AF2751" s="147">
        <f>IF(AND($I2751="Si",O2751=1),1,IF(AND($I2751="Fisico",O2751=1),1,IF(AND(O2751=1,$I2751="Electronico"),2,IF(O2751=1,VLOOKUP($C2751&amp;"|"&amp;$B2751&amp;"|"&amp;$D2751,Empresas!$C$6:$CC$92,$G2751+6+1,0),0))))</f>
        <v>0</v>
      </c>
      <c r="AG2751" s="147">
        <f>IF(AND($I2751="Si",P2751=1),1,IF(AND($I2751="Fisico",P2751=1),1,IF(AND(P2751=1,$I2751="Electronico"),2,IF(P2751=1,VLOOKUP($C2751&amp;"|"&amp;$B2751&amp;"|"&amp;$D2751,Empresas!$C$6:$CC$92,$G2751+6+1,0),0))))</f>
        <v>0</v>
      </c>
      <c r="AH2751" s="147">
        <f>IF(AND($I2751="Si",Q2751=1),1,IF(AND($I2751="Fisico",Q2751=1),1,IF(AND(Q2751=1,$I2751="Electronico"),2,IF(Q2751=1,VLOOKUP($C2751&amp;"|"&amp;$B2751&amp;"|"&amp;$D2751,Empresas!$C$6:$CC$92,$G2751+6+1,0),0))))</f>
        <v>0</v>
      </c>
      <c r="AI2751" s="147">
        <f>IF(AND($I2751="Si",R2751=1),1,IF(AND($I2751="Fisico",R2751=1),1,IF(AND(R2751=1,$I2751="Electronico"),2,IF(R2751=1,VLOOKUP($C2751&amp;"|"&amp;$B2751&amp;"|"&amp;$D2751,Empresas!$C$6:$CC$92,$G2751+6+1,0),0))))</f>
        <v>0</v>
      </c>
      <c r="AJ2751" s="147">
        <f>IF(AND($I2751="Si",S2751=1),1,IF(AND($I2751="Fisico",S2751=1),1,IF(AND(S2751=1,$I2751="Electronico"),2,IF(S2751=1,VLOOKUP($C2751&amp;"|"&amp;$B2751&amp;"|"&amp;$D2751,Empresas!$C$6:$CC$92,$G2751+6+1,0),0))))</f>
        <v>0</v>
      </c>
      <c r="AK2751" s="147">
        <f>IF(AND($I2751="Si",T2751=1),1,IF(AND($I2751="Fisico",T2751=1),1,IF(AND(T2751=1,$I2751="Electronico"),2,IF(T2751=1,VLOOKUP($C2751&amp;"|"&amp;$B2751&amp;"|"&amp;$D2751,Empresas!$C$6:$CC$92,$G2751+6+1,0),0))))</f>
        <v>0</v>
      </c>
      <c r="AL2751" s="147">
        <f>IF(AND($I2751="Si",U2751=1),1,IF(AND($I2751="Fisico",U2751=1),1,IF(AND(U2751=1,$I2751="Electronico"),2,IF(U2751=1,VLOOKUP($C2751&amp;"|"&amp;$B2751&amp;"|"&amp;$D2751,Empresas!$C$6:$CC$92,$G2751+6+1,0),0))))</f>
        <v>0</v>
      </c>
      <c r="AM2751" s="149">
        <f t="shared" si="443"/>
        <v>0</v>
      </c>
      <c r="AN2751" s="149">
        <f t="shared" si="444"/>
        <v>0</v>
      </c>
      <c r="AO2751" s="152">
        <f t="shared" si="445"/>
        <v>0</v>
      </c>
    </row>
    <row r="2752" spans="1:41" x14ac:dyDescent="0.25">
      <c r="A2752" s="140" t="str">
        <f>VLOOKUP(D2752,Empresas!$D$7:$F$91,3,0)</f>
        <v>Yulisa</v>
      </c>
      <c r="B2752" s="141" t="str">
        <f>VLOOKUP(D2752,Empresas!$D$7:$G$91,4,0)</f>
        <v>Carmen D.</v>
      </c>
      <c r="C2752" s="141" t="s">
        <v>544</v>
      </c>
      <c r="D2752" s="141" t="s">
        <v>503</v>
      </c>
      <c r="E2752" s="141" t="str">
        <f>VLOOKUP(D2752,Empresas!$D$7:$E$92,2,0)</f>
        <v>BEATRIZ CAROLINA GONZALES FRANCO</v>
      </c>
      <c r="F2752" s="141" t="s">
        <v>177</v>
      </c>
      <c r="G2752" s="142">
        <f t="shared" si="450"/>
        <v>55</v>
      </c>
      <c r="H2752" s="142" t="str">
        <f>VLOOKUP(D2752,Empresas!$D$6:$L$92,7,0)</f>
        <v>Trimestral</v>
      </c>
      <c r="I2752" s="141" t="str">
        <f>VLOOKUP(VLOOKUP(D2752&amp;"|"&amp;B2752,Empresas!$I$7:$CB$92,G2752,0),Tablas!$A$8:$B$10,2,0)</f>
        <v>No aplica</v>
      </c>
      <c r="J2752" s="78"/>
      <c r="K2752" s="78"/>
      <c r="L2752" s="78"/>
      <c r="M2752" s="78"/>
      <c r="N2752" s="78"/>
      <c r="O2752" s="78"/>
      <c r="P2752" s="78"/>
      <c r="Q2752" s="78"/>
      <c r="R2752" s="78"/>
      <c r="S2752" s="78"/>
      <c r="T2752" s="78"/>
      <c r="U2752" s="78"/>
      <c r="V2752" s="78" t="str">
        <f>VLOOKUP(D2752,Empresas!$D$7:$CF$91,81,0)</f>
        <v>B</v>
      </c>
      <c r="W2752" s="78" t="str">
        <f>VLOOKUP(D2752,Empresas!$D$7:$M$91,10,0)</f>
        <v>General</v>
      </c>
      <c r="X2752" s="69" t="str">
        <f t="shared" si="441"/>
        <v>NO</v>
      </c>
      <c r="Y2752" s="153" t="str">
        <f t="shared" si="442"/>
        <v>No aplica</v>
      </c>
      <c r="Z2752" s="147">
        <f>IF(Y2752="No aplica",0,IF(I2752="no",0,IF(I2752="No aplica",0,IF(I2752="Si",1,IF(I2752="Fisico",1,IF(I2752="Electronico",2,VLOOKUP(C2752&amp;"|"&amp;B2752&amp;"|"&amp;D2752,Empresas!$C$6:$CC$92,G2752+6+1,0)))))))</f>
        <v>0</v>
      </c>
      <c r="AA2752" s="147">
        <f>IF(AND($I2752="Si",J2752=1),1,IF(AND($I2752="Fisico",J2752=1),1,IF(AND(J2752=1,$I2752="Electronico"),2,IF(J2752=1,VLOOKUP($C2752&amp;"|"&amp;$B2752&amp;"|"&amp;$D2752,Empresas!$C$6:$CC$92,$G2752+6+1,0),0))))</f>
        <v>0</v>
      </c>
      <c r="AB2752" s="147">
        <f>IF(AND($I2752="Si",K2752=1),1,IF(AND($I2752="Fisico",K2752=1),1,IF(AND(K2752=1,$I2752="Electronico"),2,IF(K2752=1,VLOOKUP($C2752&amp;"|"&amp;$B2752&amp;"|"&amp;$D2752,Empresas!$C$6:$CC$92,$G2752+6+1,0),0))))</f>
        <v>0</v>
      </c>
      <c r="AC2752" s="147">
        <f>IF(AND($I2752="Si",L2752=1),1,IF(AND($I2752="Fisico",L2752=1),1,IF(AND(L2752=1,$I2752="Electronico"),2,IF(L2752=1,VLOOKUP($C2752&amp;"|"&amp;$B2752&amp;"|"&amp;$D2752,Empresas!$C$6:$CC$92,$G2752+6+1,0),0))))</f>
        <v>0</v>
      </c>
      <c r="AD2752" s="147">
        <f>IF(AND($I2752="Si",M2752=1),1,IF(AND($I2752="Fisico",M2752=1),1,IF(AND(M2752=1,$I2752="Electronico"),2,IF(M2752=1,VLOOKUP($C2752&amp;"|"&amp;$B2752&amp;"|"&amp;$D2752,Empresas!$C$6:$CC$92,$G2752+6+1,0),0))))</f>
        <v>0</v>
      </c>
      <c r="AE2752" s="147">
        <f>IF(AND($I2752="Si",N2752=1),1,IF(AND($I2752="Fisico",N2752=1),1,IF(AND(N2752=1,$I2752="Electronico"),2,IF(N2752=1,VLOOKUP($C2752&amp;"|"&amp;$B2752&amp;"|"&amp;$D2752,Empresas!$C$6:$CC$92,$G2752+6+1,0),0))))</f>
        <v>0</v>
      </c>
      <c r="AF2752" s="147">
        <f>IF(AND($I2752="Si",O2752=1),1,IF(AND($I2752="Fisico",O2752=1),1,IF(AND(O2752=1,$I2752="Electronico"),2,IF(O2752=1,VLOOKUP($C2752&amp;"|"&amp;$B2752&amp;"|"&amp;$D2752,Empresas!$C$6:$CC$92,$G2752+6+1,0),0))))</f>
        <v>0</v>
      </c>
      <c r="AG2752" s="147">
        <f>IF(AND($I2752="Si",P2752=1),1,IF(AND($I2752="Fisico",P2752=1),1,IF(AND(P2752=1,$I2752="Electronico"),2,IF(P2752=1,VLOOKUP($C2752&amp;"|"&amp;$B2752&amp;"|"&amp;$D2752,Empresas!$C$6:$CC$92,$G2752+6+1,0),0))))</f>
        <v>0</v>
      </c>
      <c r="AH2752" s="147">
        <f>IF(AND($I2752="Si",Q2752=1),1,IF(AND($I2752="Fisico",Q2752=1),1,IF(AND(Q2752=1,$I2752="Electronico"),2,IF(Q2752=1,VLOOKUP($C2752&amp;"|"&amp;$B2752&amp;"|"&amp;$D2752,Empresas!$C$6:$CC$92,$G2752+6+1,0),0))))</f>
        <v>0</v>
      </c>
      <c r="AI2752" s="147">
        <f>IF(AND($I2752="Si",R2752=1),1,IF(AND($I2752="Fisico",R2752=1),1,IF(AND(R2752=1,$I2752="Electronico"),2,IF(R2752=1,VLOOKUP($C2752&amp;"|"&amp;$B2752&amp;"|"&amp;$D2752,Empresas!$C$6:$CC$92,$G2752+6+1,0),0))))</f>
        <v>0</v>
      </c>
      <c r="AJ2752" s="147">
        <f>IF(AND($I2752="Si",S2752=1),1,IF(AND($I2752="Fisico",S2752=1),1,IF(AND(S2752=1,$I2752="Electronico"),2,IF(S2752=1,VLOOKUP($C2752&amp;"|"&amp;$B2752&amp;"|"&amp;$D2752,Empresas!$C$6:$CC$92,$G2752+6+1,0),0))))</f>
        <v>0</v>
      </c>
      <c r="AK2752" s="147">
        <f>IF(AND($I2752="Si",T2752=1),1,IF(AND($I2752="Fisico",T2752=1),1,IF(AND(T2752=1,$I2752="Electronico"),2,IF(T2752=1,VLOOKUP($C2752&amp;"|"&amp;$B2752&amp;"|"&amp;$D2752,Empresas!$C$6:$CC$92,$G2752+6+1,0),0))))</f>
        <v>0</v>
      </c>
      <c r="AL2752" s="147">
        <f>IF(AND($I2752="Si",U2752=1),1,IF(AND($I2752="Fisico",U2752=1),1,IF(AND(U2752=1,$I2752="Electronico"),2,IF(U2752=1,VLOOKUP($C2752&amp;"|"&amp;$B2752&amp;"|"&amp;$D2752,Empresas!$C$6:$CC$92,$G2752+6+1,0),0))))</f>
        <v>0</v>
      </c>
      <c r="AM2752" s="149">
        <f t="shared" si="443"/>
        <v>0</v>
      </c>
      <c r="AN2752" s="149">
        <f t="shared" si="444"/>
        <v>0</v>
      </c>
      <c r="AO2752" s="152">
        <f t="shared" si="445"/>
        <v>0</v>
      </c>
    </row>
    <row r="2753" spans="1:41" x14ac:dyDescent="0.25">
      <c r="A2753" s="140" t="str">
        <f>VLOOKUP(D2753,Empresas!$D$7:$F$91,3,0)</f>
        <v>Yulisa</v>
      </c>
      <c r="B2753" s="141" t="str">
        <f>VLOOKUP(D2753,Empresas!$D$7:$G$91,4,0)</f>
        <v>Carmen D.</v>
      </c>
      <c r="C2753" s="141" t="s">
        <v>544</v>
      </c>
      <c r="D2753" s="141" t="s">
        <v>503</v>
      </c>
      <c r="E2753" s="141" t="str">
        <f>VLOOKUP(D2753,Empresas!$D$7:$E$92,2,0)</f>
        <v>BEATRIZ CAROLINA GONZALES FRANCO</v>
      </c>
      <c r="F2753" s="141" t="s">
        <v>178</v>
      </c>
      <c r="G2753" s="142">
        <f t="shared" si="450"/>
        <v>56</v>
      </c>
      <c r="H2753" s="142" t="str">
        <f>VLOOKUP(D2753,Empresas!$D$6:$L$92,7,0)</f>
        <v>Trimestral</v>
      </c>
      <c r="I2753" s="141" t="str">
        <f>VLOOKUP(VLOOKUP(D2753&amp;"|"&amp;B2753,Empresas!$I$7:$CB$92,G2753,0),Tablas!$A$8:$B$10,2,0)</f>
        <v>No aplica</v>
      </c>
      <c r="J2753" s="78"/>
      <c r="K2753" s="78"/>
      <c r="L2753" s="78"/>
      <c r="M2753" s="78"/>
      <c r="N2753" s="78"/>
      <c r="O2753" s="78"/>
      <c r="P2753" s="78"/>
      <c r="Q2753" s="78"/>
      <c r="R2753" s="78"/>
      <c r="S2753" s="78"/>
      <c r="T2753" s="78"/>
      <c r="U2753" s="78"/>
      <c r="V2753" s="78" t="str">
        <f>VLOOKUP(D2753,Empresas!$D$7:$CF$91,81,0)</f>
        <v>B</v>
      </c>
      <c r="W2753" s="78" t="str">
        <f>VLOOKUP(D2753,Empresas!$D$7:$M$91,10,0)</f>
        <v>General</v>
      </c>
      <c r="X2753" s="69" t="str">
        <f t="shared" si="441"/>
        <v>SI</v>
      </c>
      <c r="Y2753" s="153" t="str">
        <f t="shared" si="442"/>
        <v>No aplica</v>
      </c>
      <c r="Z2753" s="147">
        <f>IF(Y2753="No aplica",0,IF(I2753="no",0,IF(I2753="No aplica",0,IF(I2753="Si",1,IF(I2753="Fisico",1,IF(I2753="Electronico",2,VLOOKUP(C2753&amp;"|"&amp;B2753&amp;"|"&amp;D2753,Empresas!$C$6:$CC$92,G2753+6+1,0)))))))</f>
        <v>0</v>
      </c>
      <c r="AA2753" s="147">
        <f>IF(AND($I2753="Si",J2753=1),1,IF(AND($I2753="Fisico",J2753=1),1,IF(AND(J2753=1,$I2753="Electronico"),2,IF(J2753=1,VLOOKUP($C2753&amp;"|"&amp;$B2753&amp;"|"&amp;$D2753,Empresas!$C$6:$CC$92,$G2753+6+1,0),0))))</f>
        <v>0</v>
      </c>
      <c r="AB2753" s="147">
        <f>IF(AND($I2753="Si",K2753=1),1,IF(AND($I2753="Fisico",K2753=1),1,IF(AND(K2753=1,$I2753="Electronico"),2,IF(K2753=1,VLOOKUP($C2753&amp;"|"&amp;$B2753&amp;"|"&amp;$D2753,Empresas!$C$6:$CC$92,$G2753+6+1,0),0))))</f>
        <v>0</v>
      </c>
      <c r="AC2753" s="147">
        <f>IF(AND($I2753="Si",L2753=1),1,IF(AND($I2753="Fisico",L2753=1),1,IF(AND(L2753=1,$I2753="Electronico"),2,IF(L2753=1,VLOOKUP($C2753&amp;"|"&amp;$B2753&amp;"|"&amp;$D2753,Empresas!$C$6:$CC$92,$G2753+6+1,0),0))))</f>
        <v>0</v>
      </c>
      <c r="AD2753" s="147">
        <f>IF(AND($I2753="Si",M2753=1),1,IF(AND($I2753="Fisico",M2753=1),1,IF(AND(M2753=1,$I2753="Electronico"),2,IF(M2753=1,VLOOKUP($C2753&amp;"|"&amp;$B2753&amp;"|"&amp;$D2753,Empresas!$C$6:$CC$92,$G2753+6+1,0),0))))</f>
        <v>0</v>
      </c>
      <c r="AE2753" s="147">
        <f>IF(AND($I2753="Si",N2753=1),1,IF(AND($I2753="Fisico",N2753=1),1,IF(AND(N2753=1,$I2753="Electronico"),2,IF(N2753=1,VLOOKUP($C2753&amp;"|"&amp;$B2753&amp;"|"&amp;$D2753,Empresas!$C$6:$CC$92,$G2753+6+1,0),0))))</f>
        <v>0</v>
      </c>
      <c r="AF2753" s="147">
        <f>IF(AND($I2753="Si",O2753=1),1,IF(AND($I2753="Fisico",O2753=1),1,IF(AND(O2753=1,$I2753="Electronico"),2,IF(O2753=1,VLOOKUP($C2753&amp;"|"&amp;$B2753&amp;"|"&amp;$D2753,Empresas!$C$6:$CC$92,$G2753+6+1,0),0))))</f>
        <v>0</v>
      </c>
      <c r="AG2753" s="147">
        <f>IF(AND($I2753="Si",P2753=1),1,IF(AND($I2753="Fisico",P2753=1),1,IF(AND(P2753=1,$I2753="Electronico"),2,IF(P2753=1,VLOOKUP($C2753&amp;"|"&amp;$B2753&amp;"|"&amp;$D2753,Empresas!$C$6:$CC$92,$G2753+6+1,0),0))))</f>
        <v>0</v>
      </c>
      <c r="AH2753" s="147">
        <f>IF(AND($I2753="Si",Q2753=1),1,IF(AND($I2753="Fisico",Q2753=1),1,IF(AND(Q2753=1,$I2753="Electronico"),2,IF(Q2753=1,VLOOKUP($C2753&amp;"|"&amp;$B2753&amp;"|"&amp;$D2753,Empresas!$C$6:$CC$92,$G2753+6+1,0),0))))</f>
        <v>0</v>
      </c>
      <c r="AI2753" s="147">
        <f>IF(AND($I2753="Si",R2753=1),1,IF(AND($I2753="Fisico",R2753=1),1,IF(AND(R2753=1,$I2753="Electronico"),2,IF(R2753=1,VLOOKUP($C2753&amp;"|"&amp;$B2753&amp;"|"&amp;$D2753,Empresas!$C$6:$CC$92,$G2753+6+1,0),0))))</f>
        <v>0</v>
      </c>
      <c r="AJ2753" s="147">
        <f>IF(AND($I2753="Si",S2753=1),1,IF(AND($I2753="Fisico",S2753=1),1,IF(AND(S2753=1,$I2753="Electronico"),2,IF(S2753=1,VLOOKUP($C2753&amp;"|"&amp;$B2753&amp;"|"&amp;$D2753,Empresas!$C$6:$CC$92,$G2753+6+1,0),0))))</f>
        <v>0</v>
      </c>
      <c r="AK2753" s="147">
        <f>IF(AND($I2753="Si",T2753=1),1,IF(AND($I2753="Fisico",T2753=1),1,IF(AND(T2753=1,$I2753="Electronico"),2,IF(T2753=1,VLOOKUP($C2753&amp;"|"&amp;$B2753&amp;"|"&amp;$D2753,Empresas!$C$6:$CC$92,$G2753+6+1,0),0))))</f>
        <v>0</v>
      </c>
      <c r="AL2753" s="147">
        <f>IF(AND($I2753="Si",U2753=1),1,IF(AND($I2753="Fisico",U2753=1),1,IF(AND(U2753=1,$I2753="Electronico"),2,IF(U2753=1,VLOOKUP($C2753&amp;"|"&amp;$B2753&amp;"|"&amp;$D2753,Empresas!$C$6:$CC$92,$G2753+6+1,0),0))))</f>
        <v>0</v>
      </c>
      <c r="AM2753" s="149">
        <f t="shared" si="443"/>
        <v>0</v>
      </c>
      <c r="AN2753" s="149">
        <f t="shared" si="444"/>
        <v>0</v>
      </c>
      <c r="AO2753" s="152">
        <f t="shared" si="445"/>
        <v>0</v>
      </c>
    </row>
    <row r="2754" spans="1:41" x14ac:dyDescent="0.25">
      <c r="A2754" s="140" t="str">
        <f>VLOOKUP(D2754,Empresas!$D$7:$F$91,3,0)</f>
        <v>Yulisa</v>
      </c>
      <c r="B2754" s="141" t="str">
        <f>VLOOKUP(D2754,Empresas!$D$7:$G$91,4,0)</f>
        <v>Carmen D.</v>
      </c>
      <c r="C2754" s="141" t="s">
        <v>544</v>
      </c>
      <c r="D2754" s="141" t="s">
        <v>503</v>
      </c>
      <c r="E2754" s="141" t="str">
        <f>VLOOKUP(D2754,Empresas!$D$7:$E$92,2,0)</f>
        <v>BEATRIZ CAROLINA GONZALES FRANCO</v>
      </c>
      <c r="F2754" s="141" t="s">
        <v>179</v>
      </c>
      <c r="G2754" s="142">
        <f t="shared" si="450"/>
        <v>57</v>
      </c>
      <c r="H2754" s="142" t="str">
        <f>VLOOKUP(D2754,Empresas!$D$6:$L$92,7,0)</f>
        <v>Trimestral</v>
      </c>
      <c r="I2754" s="141" t="str">
        <f>VLOOKUP(VLOOKUP(D2754&amp;"|"&amp;B2754,Empresas!$I$7:$CB$92,G2754,0),Tablas!$A$8:$B$10,2,0)</f>
        <v>No aplica</v>
      </c>
      <c r="J2754" s="78"/>
      <c r="K2754" s="78"/>
      <c r="L2754" s="78"/>
      <c r="M2754" s="78"/>
      <c r="N2754" s="78"/>
      <c r="O2754" s="78"/>
      <c r="P2754" s="78"/>
      <c r="Q2754" s="78"/>
      <c r="R2754" s="78"/>
      <c r="S2754" s="78"/>
      <c r="T2754" s="78"/>
      <c r="U2754" s="78"/>
      <c r="V2754" s="78" t="str">
        <f>VLOOKUP(D2754,Empresas!$D$7:$CF$91,81,0)</f>
        <v>B</v>
      </c>
      <c r="W2754" s="78" t="str">
        <f>VLOOKUP(D2754,Empresas!$D$7:$M$91,10,0)</f>
        <v>General</v>
      </c>
      <c r="X2754" s="69" t="str">
        <f t="shared" si="441"/>
        <v>NO</v>
      </c>
      <c r="Y2754" s="153" t="str">
        <f t="shared" si="442"/>
        <v>No aplica</v>
      </c>
      <c r="Z2754" s="147">
        <f>IF(Y2754="No aplica",0,IF(I2754="no",0,IF(I2754="No aplica",0,IF(I2754="Si",1,IF(I2754="Fisico",1,IF(I2754="Electronico",2,VLOOKUP(C2754&amp;"|"&amp;B2754&amp;"|"&amp;D2754,Empresas!$C$6:$CC$92,G2754+6+1,0)))))))</f>
        <v>0</v>
      </c>
      <c r="AA2754" s="147">
        <f>IF(AND($I2754="Si",J2754=1),1,IF(AND($I2754="Fisico",J2754=1),1,IF(AND(J2754=1,$I2754="Electronico"),2,IF(J2754=1,VLOOKUP($C2754&amp;"|"&amp;$B2754&amp;"|"&amp;$D2754,Empresas!$C$6:$CC$92,$G2754+6+1,0),0))))</f>
        <v>0</v>
      </c>
      <c r="AB2754" s="147">
        <f>IF(AND($I2754="Si",K2754=1),1,IF(AND($I2754="Fisico",K2754=1),1,IF(AND(K2754=1,$I2754="Electronico"),2,IF(K2754=1,VLOOKUP($C2754&amp;"|"&amp;$B2754&amp;"|"&amp;$D2754,Empresas!$C$6:$CC$92,$G2754+6+1,0),0))))</f>
        <v>0</v>
      </c>
      <c r="AC2754" s="147">
        <f>IF(AND($I2754="Si",L2754=1),1,IF(AND($I2754="Fisico",L2754=1),1,IF(AND(L2754=1,$I2754="Electronico"),2,IF(L2754=1,VLOOKUP($C2754&amp;"|"&amp;$B2754&amp;"|"&amp;$D2754,Empresas!$C$6:$CC$92,$G2754+6+1,0),0))))</f>
        <v>0</v>
      </c>
      <c r="AD2754" s="147">
        <f>IF(AND($I2754="Si",M2754=1),1,IF(AND($I2754="Fisico",M2754=1),1,IF(AND(M2754=1,$I2754="Electronico"),2,IF(M2754=1,VLOOKUP($C2754&amp;"|"&amp;$B2754&amp;"|"&amp;$D2754,Empresas!$C$6:$CC$92,$G2754+6+1,0),0))))</f>
        <v>0</v>
      </c>
      <c r="AE2754" s="147">
        <f>IF(AND($I2754="Si",N2754=1),1,IF(AND($I2754="Fisico",N2754=1),1,IF(AND(N2754=1,$I2754="Electronico"),2,IF(N2754=1,VLOOKUP($C2754&amp;"|"&amp;$B2754&amp;"|"&amp;$D2754,Empresas!$C$6:$CC$92,$G2754+6+1,0),0))))</f>
        <v>0</v>
      </c>
      <c r="AF2754" s="147">
        <f>IF(AND($I2754="Si",O2754=1),1,IF(AND($I2754="Fisico",O2754=1),1,IF(AND(O2754=1,$I2754="Electronico"),2,IF(O2754=1,VLOOKUP($C2754&amp;"|"&amp;$B2754&amp;"|"&amp;$D2754,Empresas!$C$6:$CC$92,$G2754+6+1,0),0))))</f>
        <v>0</v>
      </c>
      <c r="AG2754" s="147">
        <f>IF(AND($I2754="Si",P2754=1),1,IF(AND($I2754="Fisico",P2754=1),1,IF(AND(P2754=1,$I2754="Electronico"),2,IF(P2754=1,VLOOKUP($C2754&amp;"|"&amp;$B2754&amp;"|"&amp;$D2754,Empresas!$C$6:$CC$92,$G2754+6+1,0),0))))</f>
        <v>0</v>
      </c>
      <c r="AH2754" s="147">
        <f>IF(AND($I2754="Si",Q2754=1),1,IF(AND($I2754="Fisico",Q2754=1),1,IF(AND(Q2754=1,$I2754="Electronico"),2,IF(Q2754=1,VLOOKUP($C2754&amp;"|"&amp;$B2754&amp;"|"&amp;$D2754,Empresas!$C$6:$CC$92,$G2754+6+1,0),0))))</f>
        <v>0</v>
      </c>
      <c r="AI2754" s="147">
        <f>IF(AND($I2754="Si",R2754=1),1,IF(AND($I2754="Fisico",R2754=1),1,IF(AND(R2754=1,$I2754="Electronico"),2,IF(R2754=1,VLOOKUP($C2754&amp;"|"&amp;$B2754&amp;"|"&amp;$D2754,Empresas!$C$6:$CC$92,$G2754+6+1,0),0))))</f>
        <v>0</v>
      </c>
      <c r="AJ2754" s="147">
        <f>IF(AND($I2754="Si",S2754=1),1,IF(AND($I2754="Fisico",S2754=1),1,IF(AND(S2754=1,$I2754="Electronico"),2,IF(S2754=1,VLOOKUP($C2754&amp;"|"&amp;$B2754&amp;"|"&amp;$D2754,Empresas!$C$6:$CC$92,$G2754+6+1,0),0))))</f>
        <v>0</v>
      </c>
      <c r="AK2754" s="147">
        <f>IF(AND($I2754="Si",T2754=1),1,IF(AND($I2754="Fisico",T2754=1),1,IF(AND(T2754=1,$I2754="Electronico"),2,IF(T2754=1,VLOOKUP($C2754&amp;"|"&amp;$B2754&amp;"|"&amp;$D2754,Empresas!$C$6:$CC$92,$G2754+6+1,0),0))))</f>
        <v>0</v>
      </c>
      <c r="AL2754" s="147">
        <f>IF(AND($I2754="Si",U2754=1),1,IF(AND($I2754="Fisico",U2754=1),1,IF(AND(U2754=1,$I2754="Electronico"),2,IF(U2754=1,VLOOKUP($C2754&amp;"|"&amp;$B2754&amp;"|"&amp;$D2754,Empresas!$C$6:$CC$92,$G2754+6+1,0),0))))</f>
        <v>0</v>
      </c>
      <c r="AM2754" s="149">
        <f t="shared" si="443"/>
        <v>0</v>
      </c>
      <c r="AN2754" s="149">
        <f t="shared" si="444"/>
        <v>0</v>
      </c>
      <c r="AO2754" s="152">
        <f t="shared" si="445"/>
        <v>0</v>
      </c>
    </row>
    <row r="2755" spans="1:41" x14ac:dyDescent="0.25">
      <c r="A2755" s="140" t="str">
        <f>VLOOKUP(D2755,Empresas!$D$7:$F$91,3,0)</f>
        <v>Yulisa</v>
      </c>
      <c r="B2755" s="141" t="str">
        <f>VLOOKUP(D2755,Empresas!$D$7:$G$91,4,0)</f>
        <v>Carmen D.</v>
      </c>
      <c r="C2755" s="141" t="s">
        <v>544</v>
      </c>
      <c r="D2755" s="141" t="s">
        <v>503</v>
      </c>
      <c r="E2755" s="141" t="str">
        <f>VLOOKUP(D2755,Empresas!$D$7:$E$92,2,0)</f>
        <v>BEATRIZ CAROLINA GONZALES FRANCO</v>
      </c>
      <c r="F2755" s="141" t="s">
        <v>180</v>
      </c>
      <c r="G2755" s="142">
        <f t="shared" si="450"/>
        <v>58</v>
      </c>
      <c r="H2755" s="142" t="str">
        <f>VLOOKUP(D2755,Empresas!$D$6:$L$92,7,0)</f>
        <v>Trimestral</v>
      </c>
      <c r="I2755" s="141" t="str">
        <f>VLOOKUP(VLOOKUP(D2755&amp;"|"&amp;B2755,Empresas!$I$7:$CB$92,G2755,0),Tablas!$A$8:$B$10,2,0)</f>
        <v>No aplica</v>
      </c>
      <c r="J2755" s="78"/>
      <c r="K2755" s="78"/>
      <c r="L2755" s="78"/>
      <c r="M2755" s="78"/>
      <c r="N2755" s="78"/>
      <c r="O2755" s="78"/>
      <c r="P2755" s="78"/>
      <c r="Q2755" s="78"/>
      <c r="R2755" s="78"/>
      <c r="S2755" s="78"/>
      <c r="T2755" s="78"/>
      <c r="U2755" s="78"/>
      <c r="V2755" s="78" t="str">
        <f>VLOOKUP(D2755,Empresas!$D$7:$CF$91,81,0)</f>
        <v>B</v>
      </c>
      <c r="W2755" s="78" t="str">
        <f>VLOOKUP(D2755,Empresas!$D$7:$M$91,10,0)</f>
        <v>General</v>
      </c>
      <c r="X2755" s="69" t="str">
        <f t="shared" si="441"/>
        <v>NO</v>
      </c>
      <c r="Y2755" s="153" t="str">
        <f t="shared" si="442"/>
        <v>No aplica</v>
      </c>
      <c r="Z2755" s="147">
        <f>IF(Y2755="No aplica",0,IF(I2755="no",0,IF(I2755="No aplica",0,IF(I2755="Si",1,IF(I2755="Fisico",1,IF(I2755="Electronico",2,VLOOKUP(C2755&amp;"|"&amp;B2755&amp;"|"&amp;D2755,Empresas!$C$6:$CC$92,G2755+6+1,0)))))))</f>
        <v>0</v>
      </c>
      <c r="AA2755" s="147">
        <f>IF(AND($I2755="Si",J2755=1),1,IF(AND($I2755="Fisico",J2755=1),1,IF(AND(J2755=1,$I2755="Electronico"),2,IF(J2755=1,VLOOKUP($C2755&amp;"|"&amp;$B2755&amp;"|"&amp;$D2755,Empresas!$C$6:$CC$92,$G2755+6+1,0),0))))</f>
        <v>0</v>
      </c>
      <c r="AB2755" s="147">
        <f>IF(AND($I2755="Si",K2755=1),1,IF(AND($I2755="Fisico",K2755=1),1,IF(AND(K2755=1,$I2755="Electronico"),2,IF(K2755=1,VLOOKUP($C2755&amp;"|"&amp;$B2755&amp;"|"&amp;$D2755,Empresas!$C$6:$CC$92,$G2755+6+1,0),0))))</f>
        <v>0</v>
      </c>
      <c r="AC2755" s="147">
        <f>IF(AND($I2755="Si",L2755=1),1,IF(AND($I2755="Fisico",L2755=1),1,IF(AND(L2755=1,$I2755="Electronico"),2,IF(L2755=1,VLOOKUP($C2755&amp;"|"&amp;$B2755&amp;"|"&amp;$D2755,Empresas!$C$6:$CC$92,$G2755+6+1,0),0))))</f>
        <v>0</v>
      </c>
      <c r="AD2755" s="147">
        <f>IF(AND($I2755="Si",M2755=1),1,IF(AND($I2755="Fisico",M2755=1),1,IF(AND(M2755=1,$I2755="Electronico"),2,IF(M2755=1,VLOOKUP($C2755&amp;"|"&amp;$B2755&amp;"|"&amp;$D2755,Empresas!$C$6:$CC$92,$G2755+6+1,0),0))))</f>
        <v>0</v>
      </c>
      <c r="AE2755" s="147">
        <f>IF(AND($I2755="Si",N2755=1),1,IF(AND($I2755="Fisico",N2755=1),1,IF(AND(N2755=1,$I2755="Electronico"),2,IF(N2755=1,VLOOKUP($C2755&amp;"|"&amp;$B2755&amp;"|"&amp;$D2755,Empresas!$C$6:$CC$92,$G2755+6+1,0),0))))</f>
        <v>0</v>
      </c>
      <c r="AF2755" s="147">
        <f>IF(AND($I2755="Si",O2755=1),1,IF(AND($I2755="Fisico",O2755=1),1,IF(AND(O2755=1,$I2755="Electronico"),2,IF(O2755=1,VLOOKUP($C2755&amp;"|"&amp;$B2755&amp;"|"&amp;$D2755,Empresas!$C$6:$CC$92,$G2755+6+1,0),0))))</f>
        <v>0</v>
      </c>
      <c r="AG2755" s="147">
        <f>IF(AND($I2755="Si",P2755=1),1,IF(AND($I2755="Fisico",P2755=1),1,IF(AND(P2755=1,$I2755="Electronico"),2,IF(P2755=1,VLOOKUP($C2755&amp;"|"&amp;$B2755&amp;"|"&amp;$D2755,Empresas!$C$6:$CC$92,$G2755+6+1,0),0))))</f>
        <v>0</v>
      </c>
      <c r="AH2755" s="147">
        <f>IF(AND($I2755="Si",Q2755=1),1,IF(AND($I2755="Fisico",Q2755=1),1,IF(AND(Q2755=1,$I2755="Electronico"),2,IF(Q2755=1,VLOOKUP($C2755&amp;"|"&amp;$B2755&amp;"|"&amp;$D2755,Empresas!$C$6:$CC$92,$G2755+6+1,0),0))))</f>
        <v>0</v>
      </c>
      <c r="AI2755" s="147">
        <f>IF(AND($I2755="Si",R2755=1),1,IF(AND($I2755="Fisico",R2755=1),1,IF(AND(R2755=1,$I2755="Electronico"),2,IF(R2755=1,VLOOKUP($C2755&amp;"|"&amp;$B2755&amp;"|"&amp;$D2755,Empresas!$C$6:$CC$92,$G2755+6+1,0),0))))</f>
        <v>0</v>
      </c>
      <c r="AJ2755" s="147">
        <f>IF(AND($I2755="Si",S2755=1),1,IF(AND($I2755="Fisico",S2755=1),1,IF(AND(S2755=1,$I2755="Electronico"),2,IF(S2755=1,VLOOKUP($C2755&amp;"|"&amp;$B2755&amp;"|"&amp;$D2755,Empresas!$C$6:$CC$92,$G2755+6+1,0),0))))</f>
        <v>0</v>
      </c>
      <c r="AK2755" s="147">
        <f>IF(AND($I2755="Si",T2755=1),1,IF(AND($I2755="Fisico",T2755=1),1,IF(AND(T2755=1,$I2755="Electronico"),2,IF(T2755=1,VLOOKUP($C2755&amp;"|"&amp;$B2755&amp;"|"&amp;$D2755,Empresas!$C$6:$CC$92,$G2755+6+1,0),0))))</f>
        <v>0</v>
      </c>
      <c r="AL2755" s="147">
        <f>IF(AND($I2755="Si",U2755=1),1,IF(AND($I2755="Fisico",U2755=1),1,IF(AND(U2755=1,$I2755="Electronico"),2,IF(U2755=1,VLOOKUP($C2755&amp;"|"&amp;$B2755&amp;"|"&amp;$D2755,Empresas!$C$6:$CC$92,$G2755+6+1,0),0))))</f>
        <v>0</v>
      </c>
      <c r="AM2755" s="149">
        <f t="shared" si="443"/>
        <v>0</v>
      </c>
      <c r="AN2755" s="149">
        <f t="shared" si="444"/>
        <v>0</v>
      </c>
      <c r="AO2755" s="152">
        <f t="shared" si="445"/>
        <v>0</v>
      </c>
    </row>
    <row r="2756" spans="1:41" x14ac:dyDescent="0.25">
      <c r="A2756" s="140" t="str">
        <f>VLOOKUP(D2756,Empresas!$D$7:$F$91,3,0)</f>
        <v>Yulisa</v>
      </c>
      <c r="B2756" s="141" t="str">
        <f>VLOOKUP(D2756,Empresas!$D$7:$G$91,4,0)</f>
        <v>Carmen D.</v>
      </c>
      <c r="C2756" s="141" t="s">
        <v>544</v>
      </c>
      <c r="D2756" s="141" t="s">
        <v>503</v>
      </c>
      <c r="E2756" s="141" t="str">
        <f>VLOOKUP(D2756,Empresas!$D$7:$E$92,2,0)</f>
        <v>BEATRIZ CAROLINA GONZALES FRANCO</v>
      </c>
      <c r="F2756" s="141" t="s">
        <v>181</v>
      </c>
      <c r="G2756" s="142">
        <f t="shared" si="450"/>
        <v>59</v>
      </c>
      <c r="H2756" s="142" t="str">
        <f>VLOOKUP(D2756,Empresas!$D$6:$L$92,7,0)</f>
        <v>Trimestral</v>
      </c>
      <c r="I2756" s="141" t="str">
        <f>VLOOKUP(VLOOKUP(D2756&amp;"|"&amp;B2756,Empresas!$I$7:$CB$92,G2756,0),Tablas!$A$8:$B$10,2,0)</f>
        <v>No aplica</v>
      </c>
      <c r="J2756" s="78"/>
      <c r="K2756" s="78"/>
      <c r="L2756" s="78"/>
      <c r="M2756" s="78"/>
      <c r="N2756" s="78"/>
      <c r="O2756" s="78"/>
      <c r="P2756" s="78"/>
      <c r="Q2756" s="78"/>
      <c r="R2756" s="78"/>
      <c r="S2756" s="78"/>
      <c r="T2756" s="78"/>
      <c r="U2756" s="78"/>
      <c r="V2756" s="78" t="str">
        <f>VLOOKUP(D2756,Empresas!$D$7:$CF$91,81,0)</f>
        <v>B</v>
      </c>
      <c r="W2756" s="78" t="str">
        <f>VLOOKUP(D2756,Empresas!$D$7:$M$91,10,0)</f>
        <v>General</v>
      </c>
      <c r="X2756" s="69" t="str">
        <f t="shared" ref="X2756:X2819" si="451">IF(OR(LEFT(F2756,5)="02.06",LEFT(F2756,5)="02.08",LEFT(F2756,5)="02.09",LEFT(F2756,5)="02.10",LEFT(F2756,5)="02.11",LEFT(F2756,5)="03.08",LEFT(F2756,5)="03.09",LEFT(F2756,5)="03.10"),"NO","SI")</f>
        <v>NO</v>
      </c>
      <c r="Y2756" s="153" t="str">
        <f t="shared" ref="Y2756:Y2819" si="452">IF(SUM(J2756:U2756)=0,"No aplica","Si aplica")</f>
        <v>No aplica</v>
      </c>
      <c r="Z2756" s="147">
        <f>IF(Y2756="No aplica",0,IF(I2756="no",0,IF(I2756="No aplica",0,IF(I2756="Si",1,IF(I2756="Fisico",1,IF(I2756="Electronico",2,VLOOKUP(C2756&amp;"|"&amp;B2756&amp;"|"&amp;D2756,Empresas!$C$6:$CC$92,G2756+6+1,0)))))))</f>
        <v>0</v>
      </c>
      <c r="AA2756" s="147">
        <f>IF(AND($I2756="Si",J2756=1),1,IF(AND($I2756="Fisico",J2756=1),1,IF(AND(J2756=1,$I2756="Electronico"),2,IF(J2756=1,VLOOKUP($C2756&amp;"|"&amp;$B2756&amp;"|"&amp;$D2756,Empresas!$C$6:$CC$92,$G2756+6+1,0),0))))</f>
        <v>0</v>
      </c>
      <c r="AB2756" s="147">
        <f>IF(AND($I2756="Si",K2756=1),1,IF(AND($I2756="Fisico",K2756=1),1,IF(AND(K2756=1,$I2756="Electronico"),2,IF(K2756=1,VLOOKUP($C2756&amp;"|"&amp;$B2756&amp;"|"&amp;$D2756,Empresas!$C$6:$CC$92,$G2756+6+1,0),0))))</f>
        <v>0</v>
      </c>
      <c r="AC2756" s="147">
        <f>IF(AND($I2756="Si",L2756=1),1,IF(AND($I2756="Fisico",L2756=1),1,IF(AND(L2756=1,$I2756="Electronico"),2,IF(L2756=1,VLOOKUP($C2756&amp;"|"&amp;$B2756&amp;"|"&amp;$D2756,Empresas!$C$6:$CC$92,$G2756+6+1,0),0))))</f>
        <v>0</v>
      </c>
      <c r="AD2756" s="147">
        <f>IF(AND($I2756="Si",M2756=1),1,IF(AND($I2756="Fisico",M2756=1),1,IF(AND(M2756=1,$I2756="Electronico"),2,IF(M2756=1,VLOOKUP($C2756&amp;"|"&amp;$B2756&amp;"|"&amp;$D2756,Empresas!$C$6:$CC$92,$G2756+6+1,0),0))))</f>
        <v>0</v>
      </c>
      <c r="AE2756" s="147">
        <f>IF(AND($I2756="Si",N2756=1),1,IF(AND($I2756="Fisico",N2756=1),1,IF(AND(N2756=1,$I2756="Electronico"),2,IF(N2756=1,VLOOKUP($C2756&amp;"|"&amp;$B2756&amp;"|"&amp;$D2756,Empresas!$C$6:$CC$92,$G2756+6+1,0),0))))</f>
        <v>0</v>
      </c>
      <c r="AF2756" s="147">
        <f>IF(AND($I2756="Si",O2756=1),1,IF(AND($I2756="Fisico",O2756=1),1,IF(AND(O2756=1,$I2756="Electronico"),2,IF(O2756=1,VLOOKUP($C2756&amp;"|"&amp;$B2756&amp;"|"&amp;$D2756,Empresas!$C$6:$CC$92,$G2756+6+1,0),0))))</f>
        <v>0</v>
      </c>
      <c r="AG2756" s="147">
        <f>IF(AND($I2756="Si",P2756=1),1,IF(AND($I2756="Fisico",P2756=1),1,IF(AND(P2756=1,$I2756="Electronico"),2,IF(P2756=1,VLOOKUP($C2756&amp;"|"&amp;$B2756&amp;"|"&amp;$D2756,Empresas!$C$6:$CC$92,$G2756+6+1,0),0))))</f>
        <v>0</v>
      </c>
      <c r="AH2756" s="147">
        <f>IF(AND($I2756="Si",Q2756=1),1,IF(AND($I2756="Fisico",Q2756=1),1,IF(AND(Q2756=1,$I2756="Electronico"),2,IF(Q2756=1,VLOOKUP($C2756&amp;"|"&amp;$B2756&amp;"|"&amp;$D2756,Empresas!$C$6:$CC$92,$G2756+6+1,0),0))))</f>
        <v>0</v>
      </c>
      <c r="AI2756" s="147">
        <f>IF(AND($I2756="Si",R2756=1),1,IF(AND($I2756="Fisico",R2756=1),1,IF(AND(R2756=1,$I2756="Electronico"),2,IF(R2756=1,VLOOKUP($C2756&amp;"|"&amp;$B2756&amp;"|"&amp;$D2756,Empresas!$C$6:$CC$92,$G2756+6+1,0),0))))</f>
        <v>0</v>
      </c>
      <c r="AJ2756" s="147">
        <f>IF(AND($I2756="Si",S2756=1),1,IF(AND($I2756="Fisico",S2756=1),1,IF(AND(S2756=1,$I2756="Electronico"),2,IF(S2756=1,VLOOKUP($C2756&amp;"|"&amp;$B2756&amp;"|"&amp;$D2756,Empresas!$C$6:$CC$92,$G2756+6+1,0),0))))</f>
        <v>0</v>
      </c>
      <c r="AK2756" s="147">
        <f>IF(AND($I2756="Si",T2756=1),1,IF(AND($I2756="Fisico",T2756=1),1,IF(AND(T2756=1,$I2756="Electronico"),2,IF(T2756=1,VLOOKUP($C2756&amp;"|"&amp;$B2756&amp;"|"&amp;$D2756,Empresas!$C$6:$CC$92,$G2756+6+1,0),0))))</f>
        <v>0</v>
      </c>
      <c r="AL2756" s="147">
        <f>IF(AND($I2756="Si",U2756=1),1,IF(AND($I2756="Fisico",U2756=1),1,IF(AND(U2756=1,$I2756="Electronico"),2,IF(U2756=1,VLOOKUP($C2756&amp;"|"&amp;$B2756&amp;"|"&amp;$D2756,Empresas!$C$6:$CC$92,$G2756+6+1,0),0))))</f>
        <v>0</v>
      </c>
      <c r="AM2756" s="149">
        <f t="shared" ref="AM2756:AM2819" si="453">SUM(AA2756:AL2756)</f>
        <v>0</v>
      </c>
      <c r="AN2756" s="149">
        <f t="shared" ref="AN2756:AN2819" si="454">Z2756*RIGHT($AM$2,2)*1</f>
        <v>0</v>
      </c>
      <c r="AO2756" s="152">
        <f t="shared" ref="AO2756:AO2819" si="455">IFERROR(AM2756/AN2756,0)</f>
        <v>0</v>
      </c>
    </row>
    <row r="2757" spans="1:41" x14ac:dyDescent="0.25">
      <c r="A2757" s="140" t="str">
        <f>VLOOKUP(D2757,Empresas!$D$7:$F$91,3,0)</f>
        <v>Yulisa</v>
      </c>
      <c r="B2757" s="141" t="str">
        <f>VLOOKUP(D2757,Empresas!$D$7:$G$91,4,0)</f>
        <v>Carmen D.</v>
      </c>
      <c r="C2757" s="141" t="s">
        <v>544</v>
      </c>
      <c r="D2757" s="141" t="s">
        <v>503</v>
      </c>
      <c r="E2757" s="141" t="str">
        <f>VLOOKUP(D2757,Empresas!$D$7:$E$92,2,0)</f>
        <v>BEATRIZ CAROLINA GONZALES FRANCO</v>
      </c>
      <c r="F2757" s="141" t="s">
        <v>182</v>
      </c>
      <c r="G2757" s="142">
        <f t="shared" si="450"/>
        <v>60</v>
      </c>
      <c r="H2757" s="142" t="str">
        <f>VLOOKUP(D2757,Empresas!$D$6:$L$92,7,0)</f>
        <v>Trimestral</v>
      </c>
      <c r="I2757" s="141" t="str">
        <f>VLOOKUP(VLOOKUP(D2757&amp;"|"&amp;B2757,Empresas!$I$7:$CB$92,G2757,0),Tablas!$A$8:$B$10,2,0)</f>
        <v>No aplica</v>
      </c>
      <c r="J2757" s="78"/>
      <c r="K2757" s="78"/>
      <c r="L2757" s="78"/>
      <c r="M2757" s="78"/>
      <c r="N2757" s="78"/>
      <c r="O2757" s="78"/>
      <c r="P2757" s="78"/>
      <c r="Q2757" s="78"/>
      <c r="R2757" s="78"/>
      <c r="S2757" s="78"/>
      <c r="T2757" s="78"/>
      <c r="U2757" s="78"/>
      <c r="V2757" s="78" t="str">
        <f>VLOOKUP(D2757,Empresas!$D$7:$CF$91,81,0)</f>
        <v>B</v>
      </c>
      <c r="W2757" s="78" t="str">
        <f>VLOOKUP(D2757,Empresas!$D$7:$M$91,10,0)</f>
        <v>General</v>
      </c>
      <c r="X2757" s="69" t="str">
        <f t="shared" si="451"/>
        <v>NO</v>
      </c>
      <c r="Y2757" s="153" t="str">
        <f t="shared" si="452"/>
        <v>No aplica</v>
      </c>
      <c r="Z2757" s="147">
        <f>IF(Y2757="No aplica",0,IF(I2757="no",0,IF(I2757="No aplica",0,IF(I2757="Si",1,IF(I2757="Fisico",1,IF(I2757="Electronico",2,VLOOKUP(C2757&amp;"|"&amp;B2757&amp;"|"&amp;D2757,Empresas!$C$6:$CC$92,G2757+6+1,0)))))))</f>
        <v>0</v>
      </c>
      <c r="AA2757" s="147">
        <f>IF(AND($I2757="Si",J2757=1),1,IF(AND($I2757="Fisico",J2757=1),1,IF(AND(J2757=1,$I2757="Electronico"),2,IF(J2757=1,VLOOKUP($C2757&amp;"|"&amp;$B2757&amp;"|"&amp;$D2757,Empresas!$C$6:$CC$92,$G2757+6+1,0),0))))</f>
        <v>0</v>
      </c>
      <c r="AB2757" s="147">
        <f>IF(AND($I2757="Si",K2757=1),1,IF(AND($I2757="Fisico",K2757=1),1,IF(AND(K2757=1,$I2757="Electronico"),2,IF(K2757=1,VLOOKUP($C2757&amp;"|"&amp;$B2757&amp;"|"&amp;$D2757,Empresas!$C$6:$CC$92,$G2757+6+1,0),0))))</f>
        <v>0</v>
      </c>
      <c r="AC2757" s="147">
        <f>IF(AND($I2757="Si",L2757=1),1,IF(AND($I2757="Fisico",L2757=1),1,IF(AND(L2757=1,$I2757="Electronico"),2,IF(L2757=1,VLOOKUP($C2757&amp;"|"&amp;$B2757&amp;"|"&amp;$D2757,Empresas!$C$6:$CC$92,$G2757+6+1,0),0))))</f>
        <v>0</v>
      </c>
      <c r="AD2757" s="147">
        <f>IF(AND($I2757="Si",M2757=1),1,IF(AND($I2757="Fisico",M2757=1),1,IF(AND(M2757=1,$I2757="Electronico"),2,IF(M2757=1,VLOOKUP($C2757&amp;"|"&amp;$B2757&amp;"|"&amp;$D2757,Empresas!$C$6:$CC$92,$G2757+6+1,0),0))))</f>
        <v>0</v>
      </c>
      <c r="AE2757" s="147">
        <f>IF(AND($I2757="Si",N2757=1),1,IF(AND($I2757="Fisico",N2757=1),1,IF(AND(N2757=1,$I2757="Electronico"),2,IF(N2757=1,VLOOKUP($C2757&amp;"|"&amp;$B2757&amp;"|"&amp;$D2757,Empresas!$C$6:$CC$92,$G2757+6+1,0),0))))</f>
        <v>0</v>
      </c>
      <c r="AF2757" s="147">
        <f>IF(AND($I2757="Si",O2757=1),1,IF(AND($I2757="Fisico",O2757=1),1,IF(AND(O2757=1,$I2757="Electronico"),2,IF(O2757=1,VLOOKUP($C2757&amp;"|"&amp;$B2757&amp;"|"&amp;$D2757,Empresas!$C$6:$CC$92,$G2757+6+1,0),0))))</f>
        <v>0</v>
      </c>
      <c r="AG2757" s="147">
        <f>IF(AND($I2757="Si",P2757=1),1,IF(AND($I2757="Fisico",P2757=1),1,IF(AND(P2757=1,$I2757="Electronico"),2,IF(P2757=1,VLOOKUP($C2757&amp;"|"&amp;$B2757&amp;"|"&amp;$D2757,Empresas!$C$6:$CC$92,$G2757+6+1,0),0))))</f>
        <v>0</v>
      </c>
      <c r="AH2757" s="147">
        <f>IF(AND($I2757="Si",Q2757=1),1,IF(AND($I2757="Fisico",Q2757=1),1,IF(AND(Q2757=1,$I2757="Electronico"),2,IF(Q2757=1,VLOOKUP($C2757&amp;"|"&amp;$B2757&amp;"|"&amp;$D2757,Empresas!$C$6:$CC$92,$G2757+6+1,0),0))))</f>
        <v>0</v>
      </c>
      <c r="AI2757" s="147">
        <f>IF(AND($I2757="Si",R2757=1),1,IF(AND($I2757="Fisico",R2757=1),1,IF(AND(R2757=1,$I2757="Electronico"),2,IF(R2757=1,VLOOKUP($C2757&amp;"|"&amp;$B2757&amp;"|"&amp;$D2757,Empresas!$C$6:$CC$92,$G2757+6+1,0),0))))</f>
        <v>0</v>
      </c>
      <c r="AJ2757" s="147">
        <f>IF(AND($I2757="Si",S2757=1),1,IF(AND($I2757="Fisico",S2757=1),1,IF(AND(S2757=1,$I2757="Electronico"),2,IF(S2757=1,VLOOKUP($C2757&amp;"|"&amp;$B2757&amp;"|"&amp;$D2757,Empresas!$C$6:$CC$92,$G2757+6+1,0),0))))</f>
        <v>0</v>
      </c>
      <c r="AK2757" s="147">
        <f>IF(AND($I2757="Si",T2757=1),1,IF(AND($I2757="Fisico",T2757=1),1,IF(AND(T2757=1,$I2757="Electronico"),2,IF(T2757=1,VLOOKUP($C2757&amp;"|"&amp;$B2757&amp;"|"&amp;$D2757,Empresas!$C$6:$CC$92,$G2757+6+1,0),0))))</f>
        <v>0</v>
      </c>
      <c r="AL2757" s="147">
        <f>IF(AND($I2757="Si",U2757=1),1,IF(AND($I2757="Fisico",U2757=1),1,IF(AND(U2757=1,$I2757="Electronico"),2,IF(U2757=1,VLOOKUP($C2757&amp;"|"&amp;$B2757&amp;"|"&amp;$D2757,Empresas!$C$6:$CC$92,$G2757+6+1,0),0))))</f>
        <v>0</v>
      </c>
      <c r="AM2757" s="149">
        <f t="shared" si="453"/>
        <v>0</v>
      </c>
      <c r="AN2757" s="149">
        <f t="shared" si="454"/>
        <v>0</v>
      </c>
      <c r="AO2757" s="152">
        <f t="shared" si="455"/>
        <v>0</v>
      </c>
    </row>
    <row r="2758" spans="1:41" x14ac:dyDescent="0.25">
      <c r="A2758" s="143" t="str">
        <f>VLOOKUP(D2758,Empresas!$D$7:$F$91,3,0)</f>
        <v>Yulisa</v>
      </c>
      <c r="B2758" s="144" t="str">
        <f>VLOOKUP(D2758,Empresas!$D$7:$G$91,4,0)</f>
        <v>Carmen D.</v>
      </c>
      <c r="C2758" s="144" t="s">
        <v>544</v>
      </c>
      <c r="D2758" s="144" t="s">
        <v>503</v>
      </c>
      <c r="E2758" s="144" t="str">
        <f>VLOOKUP(D2758,Empresas!$D$7:$E$92,2,0)</f>
        <v>BEATRIZ CAROLINA GONZALES FRANCO</v>
      </c>
      <c r="F2758" s="144" t="s">
        <v>183</v>
      </c>
      <c r="G2758" s="145">
        <f>+Empresas!$BR$2</f>
        <v>62</v>
      </c>
      <c r="H2758" s="145" t="str">
        <f>VLOOKUP(D2758,Empresas!$D$6:$L$92,7,0)</f>
        <v>Trimestral</v>
      </c>
      <c r="I2758" s="144" t="str">
        <f>VLOOKUP(VLOOKUP(D2758&amp;"|"&amp;B2758,Empresas!$I$7:$CB$92,G2758,0),Tablas!$A$13:$B$14,2,0)</f>
        <v>No</v>
      </c>
      <c r="J2758" s="78"/>
      <c r="K2758" s="78"/>
      <c r="L2758" s="78"/>
      <c r="M2758" s="78"/>
      <c r="N2758" s="78"/>
      <c r="O2758" s="78"/>
      <c r="P2758" s="78"/>
      <c r="Q2758" s="78"/>
      <c r="R2758" s="78"/>
      <c r="S2758" s="78"/>
      <c r="T2758" s="78"/>
      <c r="U2758" s="78"/>
      <c r="V2758" s="78" t="str">
        <f>VLOOKUP(D2758,Empresas!$D$7:$CF$91,81,0)</f>
        <v>B</v>
      </c>
      <c r="W2758" s="78" t="str">
        <f>VLOOKUP(D2758,Empresas!$D$7:$M$91,10,0)</f>
        <v>General</v>
      </c>
      <c r="X2758" s="69" t="str">
        <f t="shared" si="451"/>
        <v>SI</v>
      </c>
      <c r="Y2758" s="153" t="str">
        <f t="shared" si="452"/>
        <v>No aplica</v>
      </c>
      <c r="Z2758" s="147">
        <f>IF(Y2758="No aplica",0,IF(I2758="no",0,IF(I2758="No aplica",0,IF(I2758="Si",1,IF(I2758="Fisico",1,IF(I2758="Electronico",2,VLOOKUP(C2758&amp;"|"&amp;B2758&amp;"|"&amp;D2758,Empresas!$C$6:$CC$92,G2758+6+1,0)))))))</f>
        <v>0</v>
      </c>
      <c r="AA2758" s="147">
        <f>IF(AND($I2758="Si",J2758=1),1,IF(AND($I2758="Fisico",J2758=1),1,IF(AND(J2758=1,$I2758="Electronico"),2,IF(J2758=1,VLOOKUP($C2758&amp;"|"&amp;$B2758&amp;"|"&amp;$D2758,Empresas!$C$6:$CC$92,$G2758+6+1,0),0))))</f>
        <v>0</v>
      </c>
      <c r="AB2758" s="147">
        <f>IF(AND($I2758="Si",K2758=1),1,IF(AND($I2758="Fisico",K2758=1),1,IF(AND(K2758=1,$I2758="Electronico"),2,IF(K2758=1,VLOOKUP($C2758&amp;"|"&amp;$B2758&amp;"|"&amp;$D2758,Empresas!$C$6:$CC$92,$G2758+6+1,0),0))))</f>
        <v>0</v>
      </c>
      <c r="AC2758" s="147">
        <f>IF(AND($I2758="Si",L2758=1),1,IF(AND($I2758="Fisico",L2758=1),1,IF(AND(L2758=1,$I2758="Electronico"),2,IF(L2758=1,VLOOKUP($C2758&amp;"|"&amp;$B2758&amp;"|"&amp;$D2758,Empresas!$C$6:$CC$92,$G2758+6+1,0),0))))</f>
        <v>0</v>
      </c>
      <c r="AD2758" s="147">
        <f>IF(AND($I2758="Si",M2758=1),1,IF(AND($I2758="Fisico",M2758=1),1,IF(AND(M2758=1,$I2758="Electronico"),2,IF(M2758=1,VLOOKUP($C2758&amp;"|"&amp;$B2758&amp;"|"&amp;$D2758,Empresas!$C$6:$CC$92,$G2758+6+1,0),0))))</f>
        <v>0</v>
      </c>
      <c r="AE2758" s="147">
        <f>IF(AND($I2758="Si",N2758=1),1,IF(AND($I2758="Fisico",N2758=1),1,IF(AND(N2758=1,$I2758="Electronico"),2,IF(N2758=1,VLOOKUP($C2758&amp;"|"&amp;$B2758&amp;"|"&amp;$D2758,Empresas!$C$6:$CC$92,$G2758+6+1,0),0))))</f>
        <v>0</v>
      </c>
      <c r="AF2758" s="147">
        <f>IF(AND($I2758="Si",O2758=1),1,IF(AND($I2758="Fisico",O2758=1),1,IF(AND(O2758=1,$I2758="Electronico"),2,IF(O2758=1,VLOOKUP($C2758&amp;"|"&amp;$B2758&amp;"|"&amp;$D2758,Empresas!$C$6:$CC$92,$G2758+6+1,0),0))))</f>
        <v>0</v>
      </c>
      <c r="AG2758" s="147">
        <f>IF(AND($I2758="Si",P2758=1),1,IF(AND($I2758="Fisico",P2758=1),1,IF(AND(P2758=1,$I2758="Electronico"),2,IF(P2758=1,VLOOKUP($C2758&amp;"|"&amp;$B2758&amp;"|"&amp;$D2758,Empresas!$C$6:$CC$92,$G2758+6+1,0),0))))</f>
        <v>0</v>
      </c>
      <c r="AH2758" s="147">
        <f>IF(AND($I2758="Si",Q2758=1),1,IF(AND($I2758="Fisico",Q2758=1),1,IF(AND(Q2758=1,$I2758="Electronico"),2,IF(Q2758=1,VLOOKUP($C2758&amp;"|"&amp;$B2758&amp;"|"&amp;$D2758,Empresas!$C$6:$CC$92,$G2758+6+1,0),0))))</f>
        <v>0</v>
      </c>
      <c r="AI2758" s="147">
        <f>IF(AND($I2758="Si",R2758=1),1,IF(AND($I2758="Fisico",R2758=1),1,IF(AND(R2758=1,$I2758="Electronico"),2,IF(R2758=1,VLOOKUP($C2758&amp;"|"&amp;$B2758&amp;"|"&amp;$D2758,Empresas!$C$6:$CC$92,$G2758+6+1,0),0))))</f>
        <v>0</v>
      </c>
      <c r="AJ2758" s="147">
        <f>IF(AND($I2758="Si",S2758=1),1,IF(AND($I2758="Fisico",S2758=1),1,IF(AND(S2758=1,$I2758="Electronico"),2,IF(S2758=1,VLOOKUP($C2758&amp;"|"&amp;$B2758&amp;"|"&amp;$D2758,Empresas!$C$6:$CC$92,$G2758+6+1,0),0))))</f>
        <v>0</v>
      </c>
      <c r="AK2758" s="147">
        <f>IF(AND($I2758="Si",T2758=1),1,IF(AND($I2758="Fisico",T2758=1),1,IF(AND(T2758=1,$I2758="Electronico"),2,IF(T2758=1,VLOOKUP($C2758&amp;"|"&amp;$B2758&amp;"|"&amp;$D2758,Empresas!$C$6:$CC$92,$G2758+6+1,0),0))))</f>
        <v>0</v>
      </c>
      <c r="AL2758" s="147">
        <f>IF(AND($I2758="Si",U2758=1),1,IF(AND($I2758="Fisico",U2758=1),1,IF(AND(U2758=1,$I2758="Electronico"),2,IF(U2758=1,VLOOKUP($C2758&amp;"|"&amp;$B2758&amp;"|"&amp;$D2758,Empresas!$C$6:$CC$92,$G2758+6+1,0),0))))</f>
        <v>0</v>
      </c>
      <c r="AM2758" s="149">
        <f t="shared" si="453"/>
        <v>0</v>
      </c>
      <c r="AN2758" s="149">
        <f t="shared" si="454"/>
        <v>0</v>
      </c>
      <c r="AO2758" s="152">
        <f t="shared" si="455"/>
        <v>0</v>
      </c>
    </row>
    <row r="2759" spans="1:41" x14ac:dyDescent="0.25">
      <c r="A2759" s="143" t="str">
        <f>VLOOKUP(D2759,Empresas!$D$7:$F$91,3,0)</f>
        <v>Yulisa</v>
      </c>
      <c r="B2759" s="144" t="str">
        <f>VLOOKUP(D2759,Empresas!$D$7:$G$91,4,0)</f>
        <v>Carmen D.</v>
      </c>
      <c r="C2759" s="144" t="s">
        <v>544</v>
      </c>
      <c r="D2759" s="144" t="s">
        <v>503</v>
      </c>
      <c r="E2759" s="144" t="str">
        <f>VLOOKUP(D2759,Empresas!$D$7:$E$92,2,0)</f>
        <v>BEATRIZ CAROLINA GONZALES FRANCO</v>
      </c>
      <c r="F2759" s="144" t="s">
        <v>184</v>
      </c>
      <c r="G2759" s="145">
        <f>+G2758+1</f>
        <v>63</v>
      </c>
      <c r="H2759" s="145" t="str">
        <f>VLOOKUP(D2759,Empresas!$D$6:$L$92,7,0)</f>
        <v>Trimestral</v>
      </c>
      <c r="I2759" s="144" t="str">
        <f>VLOOKUP(VLOOKUP(D2759&amp;"|"&amp;B2759,Empresas!$I$7:$CB$92,G2759,0),Tablas!$A$13:$B$14,2,0)</f>
        <v>No</v>
      </c>
      <c r="J2759" s="78"/>
      <c r="K2759" s="78"/>
      <c r="L2759" s="78"/>
      <c r="M2759" s="78"/>
      <c r="N2759" s="78"/>
      <c r="O2759" s="78"/>
      <c r="P2759" s="78"/>
      <c r="Q2759" s="78"/>
      <c r="R2759" s="78"/>
      <c r="S2759" s="78"/>
      <c r="T2759" s="78"/>
      <c r="U2759" s="78"/>
      <c r="V2759" s="78" t="str">
        <f>VLOOKUP(D2759,Empresas!$D$7:$CF$91,81,0)</f>
        <v>B</v>
      </c>
      <c r="W2759" s="78" t="str">
        <f>VLOOKUP(D2759,Empresas!$D$7:$M$91,10,0)</f>
        <v>General</v>
      </c>
      <c r="X2759" s="69" t="str">
        <f t="shared" si="451"/>
        <v>SI</v>
      </c>
      <c r="Y2759" s="153" t="str">
        <f t="shared" si="452"/>
        <v>No aplica</v>
      </c>
      <c r="Z2759" s="147">
        <f>IF(Y2759="No aplica",0,IF(I2759="no",0,IF(I2759="No aplica",0,IF(I2759="Si",1,IF(I2759="Fisico",1,IF(I2759="Electronico",2,VLOOKUP(C2759&amp;"|"&amp;B2759&amp;"|"&amp;D2759,Empresas!$C$6:$CC$92,G2759+6+1,0)))))))</f>
        <v>0</v>
      </c>
      <c r="AA2759" s="147">
        <f>IF(AND($I2759="Si",J2759=1),1,IF(AND($I2759="Fisico",J2759=1),1,IF(AND(J2759=1,$I2759="Electronico"),2,IF(J2759=1,VLOOKUP($C2759&amp;"|"&amp;$B2759&amp;"|"&amp;$D2759,Empresas!$C$6:$CC$92,$G2759+6+1,0),0))))</f>
        <v>0</v>
      </c>
      <c r="AB2759" s="147">
        <f>IF(AND($I2759="Si",K2759=1),1,IF(AND($I2759="Fisico",K2759=1),1,IF(AND(K2759=1,$I2759="Electronico"),2,IF(K2759=1,VLOOKUP($C2759&amp;"|"&amp;$B2759&amp;"|"&amp;$D2759,Empresas!$C$6:$CC$92,$G2759+6+1,0),0))))</f>
        <v>0</v>
      </c>
      <c r="AC2759" s="147">
        <f>IF(AND($I2759="Si",L2759=1),1,IF(AND($I2759="Fisico",L2759=1),1,IF(AND(L2759=1,$I2759="Electronico"),2,IF(L2759=1,VLOOKUP($C2759&amp;"|"&amp;$B2759&amp;"|"&amp;$D2759,Empresas!$C$6:$CC$92,$G2759+6+1,0),0))))</f>
        <v>0</v>
      </c>
      <c r="AD2759" s="147">
        <f>IF(AND($I2759="Si",M2759=1),1,IF(AND($I2759="Fisico",M2759=1),1,IF(AND(M2759=1,$I2759="Electronico"),2,IF(M2759=1,VLOOKUP($C2759&amp;"|"&amp;$B2759&amp;"|"&amp;$D2759,Empresas!$C$6:$CC$92,$G2759+6+1,0),0))))</f>
        <v>0</v>
      </c>
      <c r="AE2759" s="147">
        <f>IF(AND($I2759="Si",N2759=1),1,IF(AND($I2759="Fisico",N2759=1),1,IF(AND(N2759=1,$I2759="Electronico"),2,IF(N2759=1,VLOOKUP($C2759&amp;"|"&amp;$B2759&amp;"|"&amp;$D2759,Empresas!$C$6:$CC$92,$G2759+6+1,0),0))))</f>
        <v>0</v>
      </c>
      <c r="AF2759" s="147">
        <f>IF(AND($I2759="Si",O2759=1),1,IF(AND($I2759="Fisico",O2759=1),1,IF(AND(O2759=1,$I2759="Electronico"),2,IF(O2759=1,VLOOKUP($C2759&amp;"|"&amp;$B2759&amp;"|"&amp;$D2759,Empresas!$C$6:$CC$92,$G2759+6+1,0),0))))</f>
        <v>0</v>
      </c>
      <c r="AG2759" s="147">
        <f>IF(AND($I2759="Si",P2759=1),1,IF(AND($I2759="Fisico",P2759=1),1,IF(AND(P2759=1,$I2759="Electronico"),2,IF(P2759=1,VLOOKUP($C2759&amp;"|"&amp;$B2759&amp;"|"&amp;$D2759,Empresas!$C$6:$CC$92,$G2759+6+1,0),0))))</f>
        <v>0</v>
      </c>
      <c r="AH2759" s="147">
        <f>IF(AND($I2759="Si",Q2759=1),1,IF(AND($I2759="Fisico",Q2759=1),1,IF(AND(Q2759=1,$I2759="Electronico"),2,IF(Q2759=1,VLOOKUP($C2759&amp;"|"&amp;$B2759&amp;"|"&amp;$D2759,Empresas!$C$6:$CC$92,$G2759+6+1,0),0))))</f>
        <v>0</v>
      </c>
      <c r="AI2759" s="147">
        <f>IF(AND($I2759="Si",R2759=1),1,IF(AND($I2759="Fisico",R2759=1),1,IF(AND(R2759=1,$I2759="Electronico"),2,IF(R2759=1,VLOOKUP($C2759&amp;"|"&amp;$B2759&amp;"|"&amp;$D2759,Empresas!$C$6:$CC$92,$G2759+6+1,0),0))))</f>
        <v>0</v>
      </c>
      <c r="AJ2759" s="147">
        <f>IF(AND($I2759="Si",S2759=1),1,IF(AND($I2759="Fisico",S2759=1),1,IF(AND(S2759=1,$I2759="Electronico"),2,IF(S2759=1,VLOOKUP($C2759&amp;"|"&amp;$B2759&amp;"|"&amp;$D2759,Empresas!$C$6:$CC$92,$G2759+6+1,0),0))))</f>
        <v>0</v>
      </c>
      <c r="AK2759" s="147">
        <f>IF(AND($I2759="Si",T2759=1),1,IF(AND($I2759="Fisico",T2759=1),1,IF(AND(T2759=1,$I2759="Electronico"),2,IF(T2759=1,VLOOKUP($C2759&amp;"|"&amp;$B2759&amp;"|"&amp;$D2759,Empresas!$C$6:$CC$92,$G2759+6+1,0),0))))</f>
        <v>0</v>
      </c>
      <c r="AL2759" s="147">
        <f>IF(AND($I2759="Si",U2759=1),1,IF(AND($I2759="Fisico",U2759=1),1,IF(AND(U2759=1,$I2759="Electronico"),2,IF(U2759=1,VLOOKUP($C2759&amp;"|"&amp;$B2759&amp;"|"&amp;$D2759,Empresas!$C$6:$CC$92,$G2759+6+1,0),0))))</f>
        <v>0</v>
      </c>
      <c r="AM2759" s="149">
        <f t="shared" si="453"/>
        <v>0</v>
      </c>
      <c r="AN2759" s="149">
        <f t="shared" si="454"/>
        <v>0</v>
      </c>
      <c r="AO2759" s="152">
        <f t="shared" si="455"/>
        <v>0</v>
      </c>
    </row>
    <row r="2760" spans="1:41" x14ac:dyDescent="0.25">
      <c r="A2760" s="143" t="str">
        <f>VLOOKUP(D2760,Empresas!$D$7:$F$91,3,0)</f>
        <v>Yulisa</v>
      </c>
      <c r="B2760" s="144" t="str">
        <f>VLOOKUP(D2760,Empresas!$D$7:$G$91,4,0)</f>
        <v>Carmen D.</v>
      </c>
      <c r="C2760" s="144" t="s">
        <v>544</v>
      </c>
      <c r="D2760" s="144" t="s">
        <v>503</v>
      </c>
      <c r="E2760" s="144" t="str">
        <f>VLOOKUP(D2760,Empresas!$D$7:$E$92,2,0)</f>
        <v>BEATRIZ CAROLINA GONZALES FRANCO</v>
      </c>
      <c r="F2760" s="144" t="s">
        <v>185</v>
      </c>
      <c r="G2760" s="145">
        <f t="shared" ref="G2760:G2767" si="456">+G2759+1</f>
        <v>64</v>
      </c>
      <c r="H2760" s="145" t="str">
        <f>VLOOKUP(D2760,Empresas!$D$6:$L$92,7,0)</f>
        <v>Trimestral</v>
      </c>
      <c r="I2760" s="144" t="str">
        <f>VLOOKUP(VLOOKUP(D2760&amp;"|"&amp;B2760,Empresas!$I$7:$CB$92,G2760,0),Tablas!$A$13:$B$14,2,0)</f>
        <v>No</v>
      </c>
      <c r="J2760" s="78"/>
      <c r="K2760" s="78"/>
      <c r="L2760" s="78"/>
      <c r="M2760" s="78"/>
      <c r="N2760" s="78"/>
      <c r="O2760" s="78"/>
      <c r="P2760" s="78"/>
      <c r="Q2760" s="78"/>
      <c r="R2760" s="78"/>
      <c r="S2760" s="78"/>
      <c r="T2760" s="78"/>
      <c r="U2760" s="78"/>
      <c r="V2760" s="78" t="str">
        <f>VLOOKUP(D2760,Empresas!$D$7:$CF$91,81,0)</f>
        <v>B</v>
      </c>
      <c r="W2760" s="78" t="str">
        <f>VLOOKUP(D2760,Empresas!$D$7:$M$91,10,0)</f>
        <v>General</v>
      </c>
      <c r="X2760" s="69" t="str">
        <f t="shared" si="451"/>
        <v>SI</v>
      </c>
      <c r="Y2760" s="153" t="str">
        <f t="shared" si="452"/>
        <v>No aplica</v>
      </c>
      <c r="Z2760" s="147">
        <f>IF(Y2760="No aplica",0,IF(I2760="no",0,IF(I2760="No aplica",0,IF(I2760="Si",1,IF(I2760="Fisico",1,IF(I2760="Electronico",2,VLOOKUP(C2760&amp;"|"&amp;B2760&amp;"|"&amp;D2760,Empresas!$C$6:$CC$92,G2760+6+1,0)))))))</f>
        <v>0</v>
      </c>
      <c r="AA2760" s="147">
        <f>IF(AND($I2760="Si",J2760=1),1,IF(AND($I2760="Fisico",J2760=1),1,IF(AND(J2760=1,$I2760="Electronico"),2,IF(J2760=1,VLOOKUP($C2760&amp;"|"&amp;$B2760&amp;"|"&amp;$D2760,Empresas!$C$6:$CC$92,$G2760+6+1,0),0))))</f>
        <v>0</v>
      </c>
      <c r="AB2760" s="147">
        <f>IF(AND($I2760="Si",K2760=1),1,IF(AND($I2760="Fisico",K2760=1),1,IF(AND(K2760=1,$I2760="Electronico"),2,IF(K2760=1,VLOOKUP($C2760&amp;"|"&amp;$B2760&amp;"|"&amp;$D2760,Empresas!$C$6:$CC$92,$G2760+6+1,0),0))))</f>
        <v>0</v>
      </c>
      <c r="AC2760" s="147">
        <f>IF(AND($I2760="Si",L2760=1),1,IF(AND($I2760="Fisico",L2760=1),1,IF(AND(L2760=1,$I2760="Electronico"),2,IF(L2760=1,VLOOKUP($C2760&amp;"|"&amp;$B2760&amp;"|"&amp;$D2760,Empresas!$C$6:$CC$92,$G2760+6+1,0),0))))</f>
        <v>0</v>
      </c>
      <c r="AD2760" s="147">
        <f>IF(AND($I2760="Si",M2760=1),1,IF(AND($I2760="Fisico",M2760=1),1,IF(AND(M2760=1,$I2760="Electronico"),2,IF(M2760=1,VLOOKUP($C2760&amp;"|"&amp;$B2760&amp;"|"&amp;$D2760,Empresas!$C$6:$CC$92,$G2760+6+1,0),0))))</f>
        <v>0</v>
      </c>
      <c r="AE2760" s="147">
        <f>IF(AND($I2760="Si",N2760=1),1,IF(AND($I2760="Fisico",N2760=1),1,IF(AND(N2760=1,$I2760="Electronico"),2,IF(N2760=1,VLOOKUP($C2760&amp;"|"&amp;$B2760&amp;"|"&amp;$D2760,Empresas!$C$6:$CC$92,$G2760+6+1,0),0))))</f>
        <v>0</v>
      </c>
      <c r="AF2760" s="147">
        <f>IF(AND($I2760="Si",O2760=1),1,IF(AND($I2760="Fisico",O2760=1),1,IF(AND(O2760=1,$I2760="Electronico"),2,IF(O2760=1,VLOOKUP($C2760&amp;"|"&amp;$B2760&amp;"|"&amp;$D2760,Empresas!$C$6:$CC$92,$G2760+6+1,0),0))))</f>
        <v>0</v>
      </c>
      <c r="AG2760" s="147">
        <f>IF(AND($I2760="Si",P2760=1),1,IF(AND($I2760="Fisico",P2760=1),1,IF(AND(P2760=1,$I2760="Electronico"),2,IF(P2760=1,VLOOKUP($C2760&amp;"|"&amp;$B2760&amp;"|"&amp;$D2760,Empresas!$C$6:$CC$92,$G2760+6+1,0),0))))</f>
        <v>0</v>
      </c>
      <c r="AH2760" s="147">
        <f>IF(AND($I2760="Si",Q2760=1),1,IF(AND($I2760="Fisico",Q2760=1),1,IF(AND(Q2760=1,$I2760="Electronico"),2,IF(Q2760=1,VLOOKUP($C2760&amp;"|"&amp;$B2760&amp;"|"&amp;$D2760,Empresas!$C$6:$CC$92,$G2760+6+1,0),0))))</f>
        <v>0</v>
      </c>
      <c r="AI2760" s="147">
        <f>IF(AND($I2760="Si",R2760=1),1,IF(AND($I2760="Fisico",R2760=1),1,IF(AND(R2760=1,$I2760="Electronico"),2,IF(R2760=1,VLOOKUP($C2760&amp;"|"&amp;$B2760&amp;"|"&amp;$D2760,Empresas!$C$6:$CC$92,$G2760+6+1,0),0))))</f>
        <v>0</v>
      </c>
      <c r="AJ2760" s="147">
        <f>IF(AND($I2760="Si",S2760=1),1,IF(AND($I2760="Fisico",S2760=1),1,IF(AND(S2760=1,$I2760="Electronico"),2,IF(S2760=1,VLOOKUP($C2760&amp;"|"&amp;$B2760&amp;"|"&amp;$D2760,Empresas!$C$6:$CC$92,$G2760+6+1,0),0))))</f>
        <v>0</v>
      </c>
      <c r="AK2760" s="147">
        <f>IF(AND($I2760="Si",T2760=1),1,IF(AND($I2760="Fisico",T2760=1),1,IF(AND(T2760=1,$I2760="Electronico"),2,IF(T2760=1,VLOOKUP($C2760&amp;"|"&amp;$B2760&amp;"|"&amp;$D2760,Empresas!$C$6:$CC$92,$G2760+6+1,0),0))))</f>
        <v>0</v>
      </c>
      <c r="AL2760" s="147">
        <f>IF(AND($I2760="Si",U2760=1),1,IF(AND($I2760="Fisico",U2760=1),1,IF(AND(U2760=1,$I2760="Electronico"),2,IF(U2760=1,VLOOKUP($C2760&amp;"|"&amp;$B2760&amp;"|"&amp;$D2760,Empresas!$C$6:$CC$92,$G2760+6+1,0),0))))</f>
        <v>0</v>
      </c>
      <c r="AM2760" s="149">
        <f t="shared" si="453"/>
        <v>0</v>
      </c>
      <c r="AN2760" s="149">
        <f t="shared" si="454"/>
        <v>0</v>
      </c>
      <c r="AO2760" s="152">
        <f t="shared" si="455"/>
        <v>0</v>
      </c>
    </row>
    <row r="2761" spans="1:41" x14ac:dyDescent="0.25">
      <c r="A2761" s="143" t="str">
        <f>VLOOKUP(D2761,Empresas!$D$7:$F$91,3,0)</f>
        <v>Yulisa</v>
      </c>
      <c r="B2761" s="144" t="str">
        <f>VLOOKUP(D2761,Empresas!$D$7:$G$91,4,0)</f>
        <v>Carmen D.</v>
      </c>
      <c r="C2761" s="144" t="s">
        <v>544</v>
      </c>
      <c r="D2761" s="144" t="s">
        <v>503</v>
      </c>
      <c r="E2761" s="144" t="str">
        <f>VLOOKUP(D2761,Empresas!$D$7:$E$92,2,0)</f>
        <v>BEATRIZ CAROLINA GONZALES FRANCO</v>
      </c>
      <c r="F2761" s="144" t="s">
        <v>186</v>
      </c>
      <c r="G2761" s="145">
        <f t="shared" si="456"/>
        <v>65</v>
      </c>
      <c r="H2761" s="145" t="str">
        <f>VLOOKUP(D2761,Empresas!$D$6:$L$92,7,0)</f>
        <v>Trimestral</v>
      </c>
      <c r="I2761" s="144" t="str">
        <f>VLOOKUP(VLOOKUP(D2761&amp;"|"&amp;B2761,Empresas!$I$7:$CB$92,G2761,0),Tablas!$A$13:$B$14,2,0)</f>
        <v>No</v>
      </c>
      <c r="J2761" s="78"/>
      <c r="K2761" s="78"/>
      <c r="L2761" s="78"/>
      <c r="M2761" s="78"/>
      <c r="N2761" s="78"/>
      <c r="O2761" s="78"/>
      <c r="P2761" s="78"/>
      <c r="Q2761" s="78"/>
      <c r="R2761" s="78"/>
      <c r="S2761" s="78"/>
      <c r="T2761" s="78"/>
      <c r="U2761" s="78"/>
      <c r="V2761" s="78" t="str">
        <f>VLOOKUP(D2761,Empresas!$D$7:$CF$91,81,0)</f>
        <v>B</v>
      </c>
      <c r="W2761" s="78" t="str">
        <f>VLOOKUP(D2761,Empresas!$D$7:$M$91,10,0)</f>
        <v>General</v>
      </c>
      <c r="X2761" s="69" t="str">
        <f t="shared" si="451"/>
        <v>SI</v>
      </c>
      <c r="Y2761" s="153" t="str">
        <f t="shared" si="452"/>
        <v>No aplica</v>
      </c>
      <c r="Z2761" s="147">
        <f>IF(Y2761="No aplica",0,IF(I2761="no",0,IF(I2761="No aplica",0,IF(I2761="Si",1,IF(I2761="Fisico",1,IF(I2761="Electronico",2,VLOOKUP(C2761&amp;"|"&amp;B2761&amp;"|"&amp;D2761,Empresas!$C$6:$CC$92,G2761+6+1,0)))))))</f>
        <v>0</v>
      </c>
      <c r="AA2761" s="147">
        <f>IF(AND($I2761="Si",J2761=1),1,IF(AND($I2761="Fisico",J2761=1),1,IF(AND(J2761=1,$I2761="Electronico"),2,IF(J2761=1,VLOOKUP($C2761&amp;"|"&amp;$B2761&amp;"|"&amp;$D2761,Empresas!$C$6:$CC$92,$G2761+6+1,0),0))))</f>
        <v>0</v>
      </c>
      <c r="AB2761" s="147">
        <f>IF(AND($I2761="Si",K2761=1),1,IF(AND($I2761="Fisico",K2761=1),1,IF(AND(K2761=1,$I2761="Electronico"),2,IF(K2761=1,VLOOKUP($C2761&amp;"|"&amp;$B2761&amp;"|"&amp;$D2761,Empresas!$C$6:$CC$92,$G2761+6+1,0),0))))</f>
        <v>0</v>
      </c>
      <c r="AC2761" s="147">
        <f>IF(AND($I2761="Si",L2761=1),1,IF(AND($I2761="Fisico",L2761=1),1,IF(AND(L2761=1,$I2761="Electronico"),2,IF(L2761=1,VLOOKUP($C2761&amp;"|"&amp;$B2761&amp;"|"&amp;$D2761,Empresas!$C$6:$CC$92,$G2761+6+1,0),0))))</f>
        <v>0</v>
      </c>
      <c r="AD2761" s="147">
        <f>IF(AND($I2761="Si",M2761=1),1,IF(AND($I2761="Fisico",M2761=1),1,IF(AND(M2761=1,$I2761="Electronico"),2,IF(M2761=1,VLOOKUP($C2761&amp;"|"&amp;$B2761&amp;"|"&amp;$D2761,Empresas!$C$6:$CC$92,$G2761+6+1,0),0))))</f>
        <v>0</v>
      </c>
      <c r="AE2761" s="147">
        <f>IF(AND($I2761="Si",N2761=1),1,IF(AND($I2761="Fisico",N2761=1),1,IF(AND(N2761=1,$I2761="Electronico"),2,IF(N2761=1,VLOOKUP($C2761&amp;"|"&amp;$B2761&amp;"|"&amp;$D2761,Empresas!$C$6:$CC$92,$G2761+6+1,0),0))))</f>
        <v>0</v>
      </c>
      <c r="AF2761" s="147">
        <f>IF(AND($I2761="Si",O2761=1),1,IF(AND($I2761="Fisico",O2761=1),1,IF(AND(O2761=1,$I2761="Electronico"),2,IF(O2761=1,VLOOKUP($C2761&amp;"|"&amp;$B2761&amp;"|"&amp;$D2761,Empresas!$C$6:$CC$92,$G2761+6+1,0),0))))</f>
        <v>0</v>
      </c>
      <c r="AG2761" s="147">
        <f>IF(AND($I2761="Si",P2761=1),1,IF(AND($I2761="Fisico",P2761=1),1,IF(AND(P2761=1,$I2761="Electronico"),2,IF(P2761=1,VLOOKUP($C2761&amp;"|"&amp;$B2761&amp;"|"&amp;$D2761,Empresas!$C$6:$CC$92,$G2761+6+1,0),0))))</f>
        <v>0</v>
      </c>
      <c r="AH2761" s="147">
        <f>IF(AND($I2761="Si",Q2761=1),1,IF(AND($I2761="Fisico",Q2761=1),1,IF(AND(Q2761=1,$I2761="Electronico"),2,IF(Q2761=1,VLOOKUP($C2761&amp;"|"&amp;$B2761&amp;"|"&amp;$D2761,Empresas!$C$6:$CC$92,$G2761+6+1,0),0))))</f>
        <v>0</v>
      </c>
      <c r="AI2761" s="147">
        <f>IF(AND($I2761="Si",R2761=1),1,IF(AND($I2761="Fisico",R2761=1),1,IF(AND(R2761=1,$I2761="Electronico"),2,IF(R2761=1,VLOOKUP($C2761&amp;"|"&amp;$B2761&amp;"|"&amp;$D2761,Empresas!$C$6:$CC$92,$G2761+6+1,0),0))))</f>
        <v>0</v>
      </c>
      <c r="AJ2761" s="147">
        <f>IF(AND($I2761="Si",S2761=1),1,IF(AND($I2761="Fisico",S2761=1),1,IF(AND(S2761=1,$I2761="Electronico"),2,IF(S2761=1,VLOOKUP($C2761&amp;"|"&amp;$B2761&amp;"|"&amp;$D2761,Empresas!$C$6:$CC$92,$G2761+6+1,0),0))))</f>
        <v>0</v>
      </c>
      <c r="AK2761" s="147">
        <f>IF(AND($I2761="Si",T2761=1),1,IF(AND($I2761="Fisico",T2761=1),1,IF(AND(T2761=1,$I2761="Electronico"),2,IF(T2761=1,VLOOKUP($C2761&amp;"|"&amp;$B2761&amp;"|"&amp;$D2761,Empresas!$C$6:$CC$92,$G2761+6+1,0),0))))</f>
        <v>0</v>
      </c>
      <c r="AL2761" s="147">
        <f>IF(AND($I2761="Si",U2761=1),1,IF(AND($I2761="Fisico",U2761=1),1,IF(AND(U2761=1,$I2761="Electronico"),2,IF(U2761=1,VLOOKUP($C2761&amp;"|"&amp;$B2761&amp;"|"&amp;$D2761,Empresas!$C$6:$CC$92,$G2761+6+1,0),0))))</f>
        <v>0</v>
      </c>
      <c r="AM2761" s="149">
        <f t="shared" si="453"/>
        <v>0</v>
      </c>
      <c r="AN2761" s="149">
        <f t="shared" si="454"/>
        <v>0</v>
      </c>
      <c r="AO2761" s="152">
        <f t="shared" si="455"/>
        <v>0</v>
      </c>
    </row>
    <row r="2762" spans="1:41" x14ac:dyDescent="0.25">
      <c r="A2762" s="143" t="str">
        <f>VLOOKUP(D2762,Empresas!$D$7:$F$91,3,0)</f>
        <v>Yulisa</v>
      </c>
      <c r="B2762" s="144" t="str">
        <f>VLOOKUP(D2762,Empresas!$D$7:$G$91,4,0)</f>
        <v>Carmen D.</v>
      </c>
      <c r="C2762" s="144" t="s">
        <v>544</v>
      </c>
      <c r="D2762" s="144" t="s">
        <v>503</v>
      </c>
      <c r="E2762" s="144" t="str">
        <f>VLOOKUP(D2762,Empresas!$D$7:$E$92,2,0)</f>
        <v>BEATRIZ CAROLINA GONZALES FRANCO</v>
      </c>
      <c r="F2762" s="144" t="s">
        <v>187</v>
      </c>
      <c r="G2762" s="145">
        <f t="shared" si="456"/>
        <v>66</v>
      </c>
      <c r="H2762" s="145" t="str">
        <f>VLOOKUP(D2762,Empresas!$D$6:$L$92,7,0)</f>
        <v>Trimestral</v>
      </c>
      <c r="I2762" s="144" t="str">
        <f>VLOOKUP(VLOOKUP(D2762&amp;"|"&amp;B2762,Empresas!$I$7:$CB$92,G2762,0),Tablas!$A$13:$B$14,2,0)</f>
        <v>No</v>
      </c>
      <c r="J2762" s="78"/>
      <c r="K2762" s="78"/>
      <c r="L2762" s="78"/>
      <c r="M2762" s="78"/>
      <c r="N2762" s="78"/>
      <c r="O2762" s="78"/>
      <c r="P2762" s="78"/>
      <c r="Q2762" s="78"/>
      <c r="R2762" s="78"/>
      <c r="S2762" s="78"/>
      <c r="T2762" s="78"/>
      <c r="U2762" s="78"/>
      <c r="V2762" s="78" t="str">
        <f>VLOOKUP(D2762,Empresas!$D$7:$CF$91,81,0)</f>
        <v>B</v>
      </c>
      <c r="W2762" s="78" t="str">
        <f>VLOOKUP(D2762,Empresas!$D$7:$M$91,10,0)</f>
        <v>General</v>
      </c>
      <c r="X2762" s="69" t="str">
        <f t="shared" si="451"/>
        <v>SI</v>
      </c>
      <c r="Y2762" s="153" t="str">
        <f t="shared" si="452"/>
        <v>No aplica</v>
      </c>
      <c r="Z2762" s="147">
        <f>IF(Y2762="No aplica",0,IF(I2762="no",0,IF(I2762="No aplica",0,IF(I2762="Si",1,IF(I2762="Fisico",1,IF(I2762="Electronico",2,VLOOKUP(C2762&amp;"|"&amp;B2762&amp;"|"&amp;D2762,Empresas!$C$6:$CC$92,G2762+6+1,0)))))))</f>
        <v>0</v>
      </c>
      <c r="AA2762" s="147">
        <f>IF(AND($I2762="Si",J2762=1),1,IF(AND($I2762="Fisico",J2762=1),1,IF(AND(J2762=1,$I2762="Electronico"),2,IF(J2762=1,VLOOKUP($C2762&amp;"|"&amp;$B2762&amp;"|"&amp;$D2762,Empresas!$C$6:$CC$92,$G2762+6+1,0),0))))</f>
        <v>0</v>
      </c>
      <c r="AB2762" s="147">
        <f>IF(AND($I2762="Si",K2762=1),1,IF(AND($I2762="Fisico",K2762=1),1,IF(AND(K2762=1,$I2762="Electronico"),2,IF(K2762=1,VLOOKUP($C2762&amp;"|"&amp;$B2762&amp;"|"&amp;$D2762,Empresas!$C$6:$CC$92,$G2762+6+1,0),0))))</f>
        <v>0</v>
      </c>
      <c r="AC2762" s="147">
        <f>IF(AND($I2762="Si",L2762=1),1,IF(AND($I2762="Fisico",L2762=1),1,IF(AND(L2762=1,$I2762="Electronico"),2,IF(L2762=1,VLOOKUP($C2762&amp;"|"&amp;$B2762&amp;"|"&amp;$D2762,Empresas!$C$6:$CC$92,$G2762+6+1,0),0))))</f>
        <v>0</v>
      </c>
      <c r="AD2762" s="147">
        <f>IF(AND($I2762="Si",M2762=1),1,IF(AND($I2762="Fisico",M2762=1),1,IF(AND(M2762=1,$I2762="Electronico"),2,IF(M2762=1,VLOOKUP($C2762&amp;"|"&amp;$B2762&amp;"|"&amp;$D2762,Empresas!$C$6:$CC$92,$G2762+6+1,0),0))))</f>
        <v>0</v>
      </c>
      <c r="AE2762" s="147">
        <f>IF(AND($I2762="Si",N2762=1),1,IF(AND($I2762="Fisico",N2762=1),1,IF(AND(N2762=1,$I2762="Electronico"),2,IF(N2762=1,VLOOKUP($C2762&amp;"|"&amp;$B2762&amp;"|"&amp;$D2762,Empresas!$C$6:$CC$92,$G2762+6+1,0),0))))</f>
        <v>0</v>
      </c>
      <c r="AF2762" s="147">
        <f>IF(AND($I2762="Si",O2762=1),1,IF(AND($I2762="Fisico",O2762=1),1,IF(AND(O2762=1,$I2762="Electronico"),2,IF(O2762=1,VLOOKUP($C2762&amp;"|"&amp;$B2762&amp;"|"&amp;$D2762,Empresas!$C$6:$CC$92,$G2762+6+1,0),0))))</f>
        <v>0</v>
      </c>
      <c r="AG2762" s="147">
        <f>IF(AND($I2762="Si",P2762=1),1,IF(AND($I2762="Fisico",P2762=1),1,IF(AND(P2762=1,$I2762="Electronico"),2,IF(P2762=1,VLOOKUP($C2762&amp;"|"&amp;$B2762&amp;"|"&amp;$D2762,Empresas!$C$6:$CC$92,$G2762+6+1,0),0))))</f>
        <v>0</v>
      </c>
      <c r="AH2762" s="147">
        <f>IF(AND($I2762="Si",Q2762=1),1,IF(AND($I2762="Fisico",Q2762=1),1,IF(AND(Q2762=1,$I2762="Electronico"),2,IF(Q2762=1,VLOOKUP($C2762&amp;"|"&amp;$B2762&amp;"|"&amp;$D2762,Empresas!$C$6:$CC$92,$G2762+6+1,0),0))))</f>
        <v>0</v>
      </c>
      <c r="AI2762" s="147">
        <f>IF(AND($I2762="Si",R2762=1),1,IF(AND($I2762="Fisico",R2762=1),1,IF(AND(R2762=1,$I2762="Electronico"),2,IF(R2762=1,VLOOKUP($C2762&amp;"|"&amp;$B2762&amp;"|"&amp;$D2762,Empresas!$C$6:$CC$92,$G2762+6+1,0),0))))</f>
        <v>0</v>
      </c>
      <c r="AJ2762" s="147">
        <f>IF(AND($I2762="Si",S2762=1),1,IF(AND($I2762="Fisico",S2762=1),1,IF(AND(S2762=1,$I2762="Electronico"),2,IF(S2762=1,VLOOKUP($C2762&amp;"|"&amp;$B2762&amp;"|"&amp;$D2762,Empresas!$C$6:$CC$92,$G2762+6+1,0),0))))</f>
        <v>0</v>
      </c>
      <c r="AK2762" s="147">
        <f>IF(AND($I2762="Si",T2762=1),1,IF(AND($I2762="Fisico",T2762=1),1,IF(AND(T2762=1,$I2762="Electronico"),2,IF(T2762=1,VLOOKUP($C2762&amp;"|"&amp;$B2762&amp;"|"&amp;$D2762,Empresas!$C$6:$CC$92,$G2762+6+1,0),0))))</f>
        <v>0</v>
      </c>
      <c r="AL2762" s="147">
        <f>IF(AND($I2762="Si",U2762=1),1,IF(AND($I2762="Fisico",U2762=1),1,IF(AND(U2762=1,$I2762="Electronico"),2,IF(U2762=1,VLOOKUP($C2762&amp;"|"&amp;$B2762&amp;"|"&amp;$D2762,Empresas!$C$6:$CC$92,$G2762+6+1,0),0))))</f>
        <v>0</v>
      </c>
      <c r="AM2762" s="149">
        <f t="shared" si="453"/>
        <v>0</v>
      </c>
      <c r="AN2762" s="149">
        <f t="shared" si="454"/>
        <v>0</v>
      </c>
      <c r="AO2762" s="152">
        <f t="shared" si="455"/>
        <v>0</v>
      </c>
    </row>
    <row r="2763" spans="1:41" x14ac:dyDescent="0.25">
      <c r="A2763" s="143" t="str">
        <f>VLOOKUP(D2763,Empresas!$D$7:$F$91,3,0)</f>
        <v>Yulisa</v>
      </c>
      <c r="B2763" s="144" t="str">
        <f>VLOOKUP(D2763,Empresas!$D$7:$G$91,4,0)</f>
        <v>Carmen D.</v>
      </c>
      <c r="C2763" s="144" t="s">
        <v>544</v>
      </c>
      <c r="D2763" s="144" t="s">
        <v>503</v>
      </c>
      <c r="E2763" s="144" t="str">
        <f>VLOOKUP(D2763,Empresas!$D$7:$E$92,2,0)</f>
        <v>BEATRIZ CAROLINA GONZALES FRANCO</v>
      </c>
      <c r="F2763" s="144" t="s">
        <v>188</v>
      </c>
      <c r="G2763" s="145">
        <f t="shared" si="456"/>
        <v>67</v>
      </c>
      <c r="H2763" s="145" t="str">
        <f>VLOOKUP(D2763,Empresas!$D$6:$L$92,7,0)</f>
        <v>Trimestral</v>
      </c>
      <c r="I2763" s="144" t="str">
        <f>VLOOKUP(VLOOKUP(D2763&amp;"|"&amp;B2763,Empresas!$I$7:$CB$92,G2763,0),Tablas!$A$13:$B$14,2,0)</f>
        <v>No</v>
      </c>
      <c r="J2763" s="78"/>
      <c r="K2763" s="78"/>
      <c r="L2763" s="78"/>
      <c r="M2763" s="78"/>
      <c r="N2763" s="78"/>
      <c r="O2763" s="78"/>
      <c r="P2763" s="78"/>
      <c r="Q2763" s="78"/>
      <c r="R2763" s="78"/>
      <c r="S2763" s="78"/>
      <c r="T2763" s="78"/>
      <c r="U2763" s="78"/>
      <c r="V2763" s="78" t="str">
        <f>VLOOKUP(D2763,Empresas!$D$7:$CF$91,81,0)</f>
        <v>B</v>
      </c>
      <c r="W2763" s="78" t="str">
        <f>VLOOKUP(D2763,Empresas!$D$7:$M$91,10,0)</f>
        <v>General</v>
      </c>
      <c r="X2763" s="69" t="str">
        <f t="shared" si="451"/>
        <v>SI</v>
      </c>
      <c r="Y2763" s="153" t="str">
        <f t="shared" si="452"/>
        <v>No aplica</v>
      </c>
      <c r="Z2763" s="147">
        <f>IF(Y2763="No aplica",0,IF(I2763="no",0,IF(I2763="No aplica",0,IF(I2763="Si",1,IF(I2763="Fisico",1,IF(I2763="Electronico",2,VLOOKUP(C2763&amp;"|"&amp;B2763&amp;"|"&amp;D2763,Empresas!$C$6:$CC$92,G2763+6+1,0)))))))</f>
        <v>0</v>
      </c>
      <c r="AA2763" s="147">
        <f>IF(AND($I2763="Si",J2763=1),1,IF(AND($I2763="Fisico",J2763=1),1,IF(AND(J2763=1,$I2763="Electronico"),2,IF(J2763=1,VLOOKUP($C2763&amp;"|"&amp;$B2763&amp;"|"&amp;$D2763,Empresas!$C$6:$CC$92,$G2763+6+1,0),0))))</f>
        <v>0</v>
      </c>
      <c r="AB2763" s="147">
        <f>IF(AND($I2763="Si",K2763=1),1,IF(AND($I2763="Fisico",K2763=1),1,IF(AND(K2763=1,$I2763="Electronico"),2,IF(K2763=1,VLOOKUP($C2763&amp;"|"&amp;$B2763&amp;"|"&amp;$D2763,Empresas!$C$6:$CC$92,$G2763+6+1,0),0))))</f>
        <v>0</v>
      </c>
      <c r="AC2763" s="147">
        <f>IF(AND($I2763="Si",L2763=1),1,IF(AND($I2763="Fisico",L2763=1),1,IF(AND(L2763=1,$I2763="Electronico"),2,IF(L2763=1,VLOOKUP($C2763&amp;"|"&amp;$B2763&amp;"|"&amp;$D2763,Empresas!$C$6:$CC$92,$G2763+6+1,0),0))))</f>
        <v>0</v>
      </c>
      <c r="AD2763" s="147">
        <f>IF(AND($I2763="Si",M2763=1),1,IF(AND($I2763="Fisico",M2763=1),1,IF(AND(M2763=1,$I2763="Electronico"),2,IF(M2763=1,VLOOKUP($C2763&amp;"|"&amp;$B2763&amp;"|"&amp;$D2763,Empresas!$C$6:$CC$92,$G2763+6+1,0),0))))</f>
        <v>0</v>
      </c>
      <c r="AE2763" s="147">
        <f>IF(AND($I2763="Si",N2763=1),1,IF(AND($I2763="Fisico",N2763=1),1,IF(AND(N2763=1,$I2763="Electronico"),2,IF(N2763=1,VLOOKUP($C2763&amp;"|"&amp;$B2763&amp;"|"&amp;$D2763,Empresas!$C$6:$CC$92,$G2763+6+1,0),0))))</f>
        <v>0</v>
      </c>
      <c r="AF2763" s="147">
        <f>IF(AND($I2763="Si",O2763=1),1,IF(AND($I2763="Fisico",O2763=1),1,IF(AND(O2763=1,$I2763="Electronico"),2,IF(O2763=1,VLOOKUP($C2763&amp;"|"&amp;$B2763&amp;"|"&amp;$D2763,Empresas!$C$6:$CC$92,$G2763+6+1,0),0))))</f>
        <v>0</v>
      </c>
      <c r="AG2763" s="147">
        <f>IF(AND($I2763="Si",P2763=1),1,IF(AND($I2763="Fisico",P2763=1),1,IF(AND(P2763=1,$I2763="Electronico"),2,IF(P2763=1,VLOOKUP($C2763&amp;"|"&amp;$B2763&amp;"|"&amp;$D2763,Empresas!$C$6:$CC$92,$G2763+6+1,0),0))))</f>
        <v>0</v>
      </c>
      <c r="AH2763" s="147">
        <f>IF(AND($I2763="Si",Q2763=1),1,IF(AND($I2763="Fisico",Q2763=1),1,IF(AND(Q2763=1,$I2763="Electronico"),2,IF(Q2763=1,VLOOKUP($C2763&amp;"|"&amp;$B2763&amp;"|"&amp;$D2763,Empresas!$C$6:$CC$92,$G2763+6+1,0),0))))</f>
        <v>0</v>
      </c>
      <c r="AI2763" s="147">
        <f>IF(AND($I2763="Si",R2763=1),1,IF(AND($I2763="Fisico",R2763=1),1,IF(AND(R2763=1,$I2763="Electronico"),2,IF(R2763=1,VLOOKUP($C2763&amp;"|"&amp;$B2763&amp;"|"&amp;$D2763,Empresas!$C$6:$CC$92,$G2763+6+1,0),0))))</f>
        <v>0</v>
      </c>
      <c r="AJ2763" s="147">
        <f>IF(AND($I2763="Si",S2763=1),1,IF(AND($I2763="Fisico",S2763=1),1,IF(AND(S2763=1,$I2763="Electronico"),2,IF(S2763=1,VLOOKUP($C2763&amp;"|"&amp;$B2763&amp;"|"&amp;$D2763,Empresas!$C$6:$CC$92,$G2763+6+1,0),0))))</f>
        <v>0</v>
      </c>
      <c r="AK2763" s="147">
        <f>IF(AND($I2763="Si",T2763=1),1,IF(AND($I2763="Fisico",T2763=1),1,IF(AND(T2763=1,$I2763="Electronico"),2,IF(T2763=1,VLOOKUP($C2763&amp;"|"&amp;$B2763&amp;"|"&amp;$D2763,Empresas!$C$6:$CC$92,$G2763+6+1,0),0))))</f>
        <v>0</v>
      </c>
      <c r="AL2763" s="147">
        <f>IF(AND($I2763="Si",U2763=1),1,IF(AND($I2763="Fisico",U2763=1),1,IF(AND(U2763=1,$I2763="Electronico"),2,IF(U2763=1,VLOOKUP($C2763&amp;"|"&amp;$B2763&amp;"|"&amp;$D2763,Empresas!$C$6:$CC$92,$G2763+6+1,0),0))))</f>
        <v>0</v>
      </c>
      <c r="AM2763" s="149">
        <f t="shared" si="453"/>
        <v>0</v>
      </c>
      <c r="AN2763" s="149">
        <f t="shared" si="454"/>
        <v>0</v>
      </c>
      <c r="AO2763" s="152">
        <f t="shared" si="455"/>
        <v>0</v>
      </c>
    </row>
    <row r="2764" spans="1:41" x14ac:dyDescent="0.25">
      <c r="A2764" s="143" t="str">
        <f>VLOOKUP(D2764,Empresas!$D$7:$F$91,3,0)</f>
        <v>Yulisa</v>
      </c>
      <c r="B2764" s="144" t="str">
        <f>VLOOKUP(D2764,Empresas!$D$7:$G$91,4,0)</f>
        <v>Carmen D.</v>
      </c>
      <c r="C2764" s="144" t="s">
        <v>544</v>
      </c>
      <c r="D2764" s="144" t="s">
        <v>503</v>
      </c>
      <c r="E2764" s="144" t="str">
        <f>VLOOKUP(D2764,Empresas!$D$7:$E$92,2,0)</f>
        <v>BEATRIZ CAROLINA GONZALES FRANCO</v>
      </c>
      <c r="F2764" s="144" t="s">
        <v>189</v>
      </c>
      <c r="G2764" s="145">
        <f t="shared" si="456"/>
        <v>68</v>
      </c>
      <c r="H2764" s="145" t="str">
        <f>VLOOKUP(D2764,Empresas!$D$6:$L$92,7,0)</f>
        <v>Trimestral</v>
      </c>
      <c r="I2764" s="144" t="str">
        <f>VLOOKUP(VLOOKUP(D2764&amp;"|"&amp;B2764,Empresas!$I$7:$CB$92,G2764,0),Tablas!$A$13:$B$14,2,0)</f>
        <v>No</v>
      </c>
      <c r="J2764" s="78"/>
      <c r="K2764" s="78"/>
      <c r="L2764" s="78"/>
      <c r="M2764" s="78"/>
      <c r="N2764" s="78"/>
      <c r="O2764" s="78"/>
      <c r="P2764" s="78"/>
      <c r="Q2764" s="78"/>
      <c r="R2764" s="78"/>
      <c r="S2764" s="78"/>
      <c r="T2764" s="78"/>
      <c r="U2764" s="78"/>
      <c r="V2764" s="78" t="str">
        <f>VLOOKUP(D2764,Empresas!$D$7:$CF$91,81,0)</f>
        <v>B</v>
      </c>
      <c r="W2764" s="78" t="str">
        <f>VLOOKUP(D2764,Empresas!$D$7:$M$91,10,0)</f>
        <v>General</v>
      </c>
      <c r="X2764" s="69" t="str">
        <f t="shared" si="451"/>
        <v>SI</v>
      </c>
      <c r="Y2764" s="153" t="str">
        <f t="shared" si="452"/>
        <v>No aplica</v>
      </c>
      <c r="Z2764" s="147">
        <f>IF(Y2764="No aplica",0,IF(I2764="no",0,IF(I2764="No aplica",0,IF(I2764="Si",1,IF(I2764="Fisico",1,IF(I2764="Electronico",2,VLOOKUP(C2764&amp;"|"&amp;B2764&amp;"|"&amp;D2764,Empresas!$C$6:$CC$92,G2764+6+1,0)))))))</f>
        <v>0</v>
      </c>
      <c r="AA2764" s="147">
        <f>IF(AND($I2764="Si",J2764=1),1,IF(AND($I2764="Fisico",J2764=1),1,IF(AND(J2764=1,$I2764="Electronico"),2,IF(J2764=1,VLOOKUP($C2764&amp;"|"&amp;$B2764&amp;"|"&amp;$D2764,Empresas!$C$6:$CC$92,$G2764+6+1,0),0))))</f>
        <v>0</v>
      </c>
      <c r="AB2764" s="147">
        <f>IF(AND($I2764="Si",K2764=1),1,IF(AND($I2764="Fisico",K2764=1),1,IF(AND(K2764=1,$I2764="Electronico"),2,IF(K2764=1,VLOOKUP($C2764&amp;"|"&amp;$B2764&amp;"|"&amp;$D2764,Empresas!$C$6:$CC$92,$G2764+6+1,0),0))))</f>
        <v>0</v>
      </c>
      <c r="AC2764" s="147">
        <f>IF(AND($I2764="Si",L2764=1),1,IF(AND($I2764="Fisico",L2764=1),1,IF(AND(L2764=1,$I2764="Electronico"),2,IF(L2764=1,VLOOKUP($C2764&amp;"|"&amp;$B2764&amp;"|"&amp;$D2764,Empresas!$C$6:$CC$92,$G2764+6+1,0),0))))</f>
        <v>0</v>
      </c>
      <c r="AD2764" s="147">
        <f>IF(AND($I2764="Si",M2764=1),1,IF(AND($I2764="Fisico",M2764=1),1,IF(AND(M2764=1,$I2764="Electronico"),2,IF(M2764=1,VLOOKUP($C2764&amp;"|"&amp;$B2764&amp;"|"&amp;$D2764,Empresas!$C$6:$CC$92,$G2764+6+1,0),0))))</f>
        <v>0</v>
      </c>
      <c r="AE2764" s="147">
        <f>IF(AND($I2764="Si",N2764=1),1,IF(AND($I2764="Fisico",N2764=1),1,IF(AND(N2764=1,$I2764="Electronico"),2,IF(N2764=1,VLOOKUP($C2764&amp;"|"&amp;$B2764&amp;"|"&amp;$D2764,Empresas!$C$6:$CC$92,$G2764+6+1,0),0))))</f>
        <v>0</v>
      </c>
      <c r="AF2764" s="147">
        <f>IF(AND($I2764="Si",O2764=1),1,IF(AND($I2764="Fisico",O2764=1),1,IF(AND(O2764=1,$I2764="Electronico"),2,IF(O2764=1,VLOOKUP($C2764&amp;"|"&amp;$B2764&amp;"|"&amp;$D2764,Empresas!$C$6:$CC$92,$G2764+6+1,0),0))))</f>
        <v>0</v>
      </c>
      <c r="AG2764" s="147">
        <f>IF(AND($I2764="Si",P2764=1),1,IF(AND($I2764="Fisico",P2764=1),1,IF(AND(P2764=1,$I2764="Electronico"),2,IF(P2764=1,VLOOKUP($C2764&amp;"|"&amp;$B2764&amp;"|"&amp;$D2764,Empresas!$C$6:$CC$92,$G2764+6+1,0),0))))</f>
        <v>0</v>
      </c>
      <c r="AH2764" s="147">
        <f>IF(AND($I2764="Si",Q2764=1),1,IF(AND($I2764="Fisico",Q2764=1),1,IF(AND(Q2764=1,$I2764="Electronico"),2,IF(Q2764=1,VLOOKUP($C2764&amp;"|"&amp;$B2764&amp;"|"&amp;$D2764,Empresas!$C$6:$CC$92,$G2764+6+1,0),0))))</f>
        <v>0</v>
      </c>
      <c r="AI2764" s="147">
        <f>IF(AND($I2764="Si",R2764=1),1,IF(AND($I2764="Fisico",R2764=1),1,IF(AND(R2764=1,$I2764="Electronico"),2,IF(R2764=1,VLOOKUP($C2764&amp;"|"&amp;$B2764&amp;"|"&amp;$D2764,Empresas!$C$6:$CC$92,$G2764+6+1,0),0))))</f>
        <v>0</v>
      </c>
      <c r="AJ2764" s="147">
        <f>IF(AND($I2764="Si",S2764=1),1,IF(AND($I2764="Fisico",S2764=1),1,IF(AND(S2764=1,$I2764="Electronico"),2,IF(S2764=1,VLOOKUP($C2764&amp;"|"&amp;$B2764&amp;"|"&amp;$D2764,Empresas!$C$6:$CC$92,$G2764+6+1,0),0))))</f>
        <v>0</v>
      </c>
      <c r="AK2764" s="147">
        <f>IF(AND($I2764="Si",T2764=1),1,IF(AND($I2764="Fisico",T2764=1),1,IF(AND(T2764=1,$I2764="Electronico"),2,IF(T2764=1,VLOOKUP($C2764&amp;"|"&amp;$B2764&amp;"|"&amp;$D2764,Empresas!$C$6:$CC$92,$G2764+6+1,0),0))))</f>
        <v>0</v>
      </c>
      <c r="AL2764" s="147">
        <f>IF(AND($I2764="Si",U2764=1),1,IF(AND($I2764="Fisico",U2764=1),1,IF(AND(U2764=1,$I2764="Electronico"),2,IF(U2764=1,VLOOKUP($C2764&amp;"|"&amp;$B2764&amp;"|"&amp;$D2764,Empresas!$C$6:$CC$92,$G2764+6+1,0),0))))</f>
        <v>0</v>
      </c>
      <c r="AM2764" s="149">
        <f t="shared" si="453"/>
        <v>0</v>
      </c>
      <c r="AN2764" s="149">
        <f t="shared" si="454"/>
        <v>0</v>
      </c>
      <c r="AO2764" s="152">
        <f t="shared" si="455"/>
        <v>0</v>
      </c>
    </row>
    <row r="2765" spans="1:41" x14ac:dyDescent="0.25">
      <c r="A2765" s="143" t="str">
        <f>VLOOKUP(D2765,Empresas!$D$7:$F$91,3,0)</f>
        <v>Yulisa</v>
      </c>
      <c r="B2765" s="144" t="str">
        <f>VLOOKUP(D2765,Empresas!$D$7:$G$91,4,0)</f>
        <v>Carmen D.</v>
      </c>
      <c r="C2765" s="144" t="s">
        <v>544</v>
      </c>
      <c r="D2765" s="144" t="s">
        <v>503</v>
      </c>
      <c r="E2765" s="144" t="str">
        <f>VLOOKUP(D2765,Empresas!$D$7:$E$92,2,0)</f>
        <v>BEATRIZ CAROLINA GONZALES FRANCO</v>
      </c>
      <c r="F2765" s="144" t="s">
        <v>190</v>
      </c>
      <c r="G2765" s="145">
        <f t="shared" si="456"/>
        <v>69</v>
      </c>
      <c r="H2765" s="145" t="str">
        <f>VLOOKUP(D2765,Empresas!$D$6:$L$92,7,0)</f>
        <v>Trimestral</v>
      </c>
      <c r="I2765" s="144" t="str">
        <f>VLOOKUP(VLOOKUP(D2765&amp;"|"&amp;B2765,Empresas!$I$7:$CB$92,G2765,0),Tablas!$A$13:$B$14,2,0)</f>
        <v>No</v>
      </c>
      <c r="J2765" s="78"/>
      <c r="K2765" s="78"/>
      <c r="L2765" s="78"/>
      <c r="M2765" s="78"/>
      <c r="N2765" s="78"/>
      <c r="O2765" s="78"/>
      <c r="P2765" s="78"/>
      <c r="Q2765" s="78"/>
      <c r="R2765" s="78"/>
      <c r="S2765" s="78"/>
      <c r="T2765" s="78"/>
      <c r="U2765" s="78"/>
      <c r="V2765" s="78" t="str">
        <f>VLOOKUP(D2765,Empresas!$D$7:$CF$91,81,0)</f>
        <v>B</v>
      </c>
      <c r="W2765" s="78" t="str">
        <f>VLOOKUP(D2765,Empresas!$D$7:$M$91,10,0)</f>
        <v>General</v>
      </c>
      <c r="X2765" s="69" t="str">
        <f t="shared" si="451"/>
        <v>NO</v>
      </c>
      <c r="Y2765" s="153" t="str">
        <f t="shared" si="452"/>
        <v>No aplica</v>
      </c>
      <c r="Z2765" s="147">
        <f>IF(Y2765="No aplica",0,IF(I2765="no",0,IF(I2765="No aplica",0,IF(I2765="Si",1,IF(I2765="Fisico",1,IF(I2765="Electronico",2,VLOOKUP(C2765&amp;"|"&amp;B2765&amp;"|"&amp;D2765,Empresas!$C$6:$CC$92,G2765+6+1,0)))))))</f>
        <v>0</v>
      </c>
      <c r="AA2765" s="147">
        <f>IF(AND($I2765="Si",J2765=1),1,IF(AND($I2765="Fisico",J2765=1),1,IF(AND(J2765=1,$I2765="Electronico"),2,IF(J2765=1,VLOOKUP($C2765&amp;"|"&amp;$B2765&amp;"|"&amp;$D2765,Empresas!$C$6:$CC$92,$G2765+6+1,0),0))))</f>
        <v>0</v>
      </c>
      <c r="AB2765" s="147">
        <f>IF(AND($I2765="Si",K2765=1),1,IF(AND($I2765="Fisico",K2765=1),1,IF(AND(K2765=1,$I2765="Electronico"),2,IF(K2765=1,VLOOKUP($C2765&amp;"|"&amp;$B2765&amp;"|"&amp;$D2765,Empresas!$C$6:$CC$92,$G2765+6+1,0),0))))</f>
        <v>0</v>
      </c>
      <c r="AC2765" s="147">
        <f>IF(AND($I2765="Si",L2765=1),1,IF(AND($I2765="Fisico",L2765=1),1,IF(AND(L2765=1,$I2765="Electronico"),2,IF(L2765=1,VLOOKUP($C2765&amp;"|"&amp;$B2765&amp;"|"&amp;$D2765,Empresas!$C$6:$CC$92,$G2765+6+1,0),0))))</f>
        <v>0</v>
      </c>
      <c r="AD2765" s="147">
        <f>IF(AND($I2765="Si",M2765=1),1,IF(AND($I2765="Fisico",M2765=1),1,IF(AND(M2765=1,$I2765="Electronico"),2,IF(M2765=1,VLOOKUP($C2765&amp;"|"&amp;$B2765&amp;"|"&amp;$D2765,Empresas!$C$6:$CC$92,$G2765+6+1,0),0))))</f>
        <v>0</v>
      </c>
      <c r="AE2765" s="147">
        <f>IF(AND($I2765="Si",N2765=1),1,IF(AND($I2765="Fisico",N2765=1),1,IF(AND(N2765=1,$I2765="Electronico"),2,IF(N2765=1,VLOOKUP($C2765&amp;"|"&amp;$B2765&amp;"|"&amp;$D2765,Empresas!$C$6:$CC$92,$G2765+6+1,0),0))))</f>
        <v>0</v>
      </c>
      <c r="AF2765" s="147">
        <f>IF(AND($I2765="Si",O2765=1),1,IF(AND($I2765="Fisico",O2765=1),1,IF(AND(O2765=1,$I2765="Electronico"),2,IF(O2765=1,VLOOKUP($C2765&amp;"|"&amp;$B2765&amp;"|"&amp;$D2765,Empresas!$C$6:$CC$92,$G2765+6+1,0),0))))</f>
        <v>0</v>
      </c>
      <c r="AG2765" s="147">
        <f>IF(AND($I2765="Si",P2765=1),1,IF(AND($I2765="Fisico",P2765=1),1,IF(AND(P2765=1,$I2765="Electronico"),2,IF(P2765=1,VLOOKUP($C2765&amp;"|"&amp;$B2765&amp;"|"&amp;$D2765,Empresas!$C$6:$CC$92,$G2765+6+1,0),0))))</f>
        <v>0</v>
      </c>
      <c r="AH2765" s="147">
        <f>IF(AND($I2765="Si",Q2765=1),1,IF(AND($I2765="Fisico",Q2765=1),1,IF(AND(Q2765=1,$I2765="Electronico"),2,IF(Q2765=1,VLOOKUP($C2765&amp;"|"&amp;$B2765&amp;"|"&amp;$D2765,Empresas!$C$6:$CC$92,$G2765+6+1,0),0))))</f>
        <v>0</v>
      </c>
      <c r="AI2765" s="147">
        <f>IF(AND($I2765="Si",R2765=1),1,IF(AND($I2765="Fisico",R2765=1),1,IF(AND(R2765=1,$I2765="Electronico"),2,IF(R2765=1,VLOOKUP($C2765&amp;"|"&amp;$B2765&amp;"|"&amp;$D2765,Empresas!$C$6:$CC$92,$G2765+6+1,0),0))))</f>
        <v>0</v>
      </c>
      <c r="AJ2765" s="147">
        <f>IF(AND($I2765="Si",S2765=1),1,IF(AND($I2765="Fisico",S2765=1),1,IF(AND(S2765=1,$I2765="Electronico"),2,IF(S2765=1,VLOOKUP($C2765&amp;"|"&amp;$B2765&amp;"|"&amp;$D2765,Empresas!$C$6:$CC$92,$G2765+6+1,0),0))))</f>
        <v>0</v>
      </c>
      <c r="AK2765" s="147">
        <f>IF(AND($I2765="Si",T2765=1),1,IF(AND($I2765="Fisico",T2765=1),1,IF(AND(T2765=1,$I2765="Electronico"),2,IF(T2765=1,VLOOKUP($C2765&amp;"|"&amp;$B2765&amp;"|"&amp;$D2765,Empresas!$C$6:$CC$92,$G2765+6+1,0),0))))</f>
        <v>0</v>
      </c>
      <c r="AL2765" s="147">
        <f>IF(AND($I2765="Si",U2765=1),1,IF(AND($I2765="Fisico",U2765=1),1,IF(AND(U2765=1,$I2765="Electronico"),2,IF(U2765=1,VLOOKUP($C2765&amp;"|"&amp;$B2765&amp;"|"&amp;$D2765,Empresas!$C$6:$CC$92,$G2765+6+1,0),0))))</f>
        <v>0</v>
      </c>
      <c r="AM2765" s="149">
        <f t="shared" si="453"/>
        <v>0</v>
      </c>
      <c r="AN2765" s="149">
        <f t="shared" si="454"/>
        <v>0</v>
      </c>
      <c r="AO2765" s="152">
        <f t="shared" si="455"/>
        <v>0</v>
      </c>
    </row>
    <row r="2766" spans="1:41" x14ac:dyDescent="0.25">
      <c r="A2766" s="143" t="str">
        <f>VLOOKUP(D2766,Empresas!$D$7:$F$91,3,0)</f>
        <v>Yulisa</v>
      </c>
      <c r="B2766" s="144" t="str">
        <f>VLOOKUP(D2766,Empresas!$D$7:$G$91,4,0)</f>
        <v>Carmen D.</v>
      </c>
      <c r="C2766" s="144" t="s">
        <v>544</v>
      </c>
      <c r="D2766" s="144" t="s">
        <v>503</v>
      </c>
      <c r="E2766" s="144" t="str">
        <f>VLOOKUP(D2766,Empresas!$D$7:$E$92,2,0)</f>
        <v>BEATRIZ CAROLINA GONZALES FRANCO</v>
      </c>
      <c r="F2766" s="146" t="s">
        <v>191</v>
      </c>
      <c r="G2766" s="145">
        <f t="shared" si="456"/>
        <v>70</v>
      </c>
      <c r="H2766" s="145" t="str">
        <f>VLOOKUP(D2766,Empresas!$D$6:$L$92,7,0)</f>
        <v>Trimestral</v>
      </c>
      <c r="I2766" s="144" t="str">
        <f>VLOOKUP(VLOOKUP(D2766&amp;"|"&amp;B2766,Empresas!$I$7:$CB$92,G2766,0),Tablas!$A$13:$B$14,2,0)</f>
        <v>No</v>
      </c>
      <c r="J2766" s="78"/>
      <c r="K2766" s="78"/>
      <c r="L2766" s="78"/>
      <c r="M2766" s="78"/>
      <c r="N2766" s="78"/>
      <c r="O2766" s="78"/>
      <c r="P2766" s="78"/>
      <c r="Q2766" s="78"/>
      <c r="R2766" s="78"/>
      <c r="S2766" s="78"/>
      <c r="T2766" s="78"/>
      <c r="U2766" s="78"/>
      <c r="V2766" s="78" t="str">
        <f>VLOOKUP(D2766,Empresas!$D$7:$CF$91,81,0)</f>
        <v>B</v>
      </c>
      <c r="W2766" s="78" t="str">
        <f>VLOOKUP(D2766,Empresas!$D$7:$M$91,10,0)</f>
        <v>General</v>
      </c>
      <c r="X2766" s="69" t="str">
        <f t="shared" si="451"/>
        <v>NO</v>
      </c>
      <c r="Y2766" s="153" t="str">
        <f t="shared" si="452"/>
        <v>No aplica</v>
      </c>
      <c r="Z2766" s="147">
        <f>IF(Y2766="No aplica",0,IF(I2766="no",0,IF(I2766="No aplica",0,IF(I2766="Si",1,IF(I2766="Fisico",1,IF(I2766="Electronico",2,VLOOKUP(C2766&amp;"|"&amp;B2766&amp;"|"&amp;D2766,Empresas!$C$6:$CC$92,G2766+6+1,0)))))))</f>
        <v>0</v>
      </c>
      <c r="AA2766" s="147">
        <f>IF(AND($I2766="Si",J2766=1),1,IF(AND($I2766="Fisico",J2766=1),1,IF(AND(J2766=1,$I2766="Electronico"),2,IF(J2766=1,VLOOKUP($C2766&amp;"|"&amp;$B2766&amp;"|"&amp;$D2766,Empresas!$C$6:$CC$92,$G2766+6+1,0),0))))</f>
        <v>0</v>
      </c>
      <c r="AB2766" s="147">
        <f>IF(AND($I2766="Si",K2766=1),1,IF(AND($I2766="Fisico",K2766=1),1,IF(AND(K2766=1,$I2766="Electronico"),2,IF(K2766=1,VLOOKUP($C2766&amp;"|"&amp;$B2766&amp;"|"&amp;$D2766,Empresas!$C$6:$CC$92,$G2766+6+1,0),0))))</f>
        <v>0</v>
      </c>
      <c r="AC2766" s="147">
        <f>IF(AND($I2766="Si",L2766=1),1,IF(AND($I2766="Fisico",L2766=1),1,IF(AND(L2766=1,$I2766="Electronico"),2,IF(L2766=1,VLOOKUP($C2766&amp;"|"&amp;$B2766&amp;"|"&amp;$D2766,Empresas!$C$6:$CC$92,$G2766+6+1,0),0))))</f>
        <v>0</v>
      </c>
      <c r="AD2766" s="147">
        <f>IF(AND($I2766="Si",M2766=1),1,IF(AND($I2766="Fisico",M2766=1),1,IF(AND(M2766=1,$I2766="Electronico"),2,IF(M2766=1,VLOOKUP($C2766&amp;"|"&amp;$B2766&amp;"|"&amp;$D2766,Empresas!$C$6:$CC$92,$G2766+6+1,0),0))))</f>
        <v>0</v>
      </c>
      <c r="AE2766" s="147">
        <f>IF(AND($I2766="Si",N2766=1),1,IF(AND($I2766="Fisico",N2766=1),1,IF(AND(N2766=1,$I2766="Electronico"),2,IF(N2766=1,VLOOKUP($C2766&amp;"|"&amp;$B2766&amp;"|"&amp;$D2766,Empresas!$C$6:$CC$92,$G2766+6+1,0),0))))</f>
        <v>0</v>
      </c>
      <c r="AF2766" s="147">
        <f>IF(AND($I2766="Si",O2766=1),1,IF(AND($I2766="Fisico",O2766=1),1,IF(AND(O2766=1,$I2766="Electronico"),2,IF(O2766=1,VLOOKUP($C2766&amp;"|"&amp;$B2766&amp;"|"&amp;$D2766,Empresas!$C$6:$CC$92,$G2766+6+1,0),0))))</f>
        <v>0</v>
      </c>
      <c r="AG2766" s="147">
        <f>IF(AND($I2766="Si",P2766=1),1,IF(AND($I2766="Fisico",P2766=1),1,IF(AND(P2766=1,$I2766="Electronico"),2,IF(P2766=1,VLOOKUP($C2766&amp;"|"&amp;$B2766&amp;"|"&amp;$D2766,Empresas!$C$6:$CC$92,$G2766+6+1,0),0))))</f>
        <v>0</v>
      </c>
      <c r="AH2766" s="147">
        <f>IF(AND($I2766="Si",Q2766=1),1,IF(AND($I2766="Fisico",Q2766=1),1,IF(AND(Q2766=1,$I2766="Electronico"),2,IF(Q2766=1,VLOOKUP($C2766&amp;"|"&amp;$B2766&amp;"|"&amp;$D2766,Empresas!$C$6:$CC$92,$G2766+6+1,0),0))))</f>
        <v>0</v>
      </c>
      <c r="AI2766" s="147">
        <f>IF(AND($I2766="Si",R2766=1),1,IF(AND($I2766="Fisico",R2766=1),1,IF(AND(R2766=1,$I2766="Electronico"),2,IF(R2766=1,VLOOKUP($C2766&amp;"|"&amp;$B2766&amp;"|"&amp;$D2766,Empresas!$C$6:$CC$92,$G2766+6+1,0),0))))</f>
        <v>0</v>
      </c>
      <c r="AJ2766" s="147">
        <f>IF(AND($I2766="Si",S2766=1),1,IF(AND($I2766="Fisico",S2766=1),1,IF(AND(S2766=1,$I2766="Electronico"),2,IF(S2766=1,VLOOKUP($C2766&amp;"|"&amp;$B2766&amp;"|"&amp;$D2766,Empresas!$C$6:$CC$92,$G2766+6+1,0),0))))</f>
        <v>0</v>
      </c>
      <c r="AK2766" s="147">
        <f>IF(AND($I2766="Si",T2766=1),1,IF(AND($I2766="Fisico",T2766=1),1,IF(AND(T2766=1,$I2766="Electronico"),2,IF(T2766=1,VLOOKUP($C2766&amp;"|"&amp;$B2766&amp;"|"&amp;$D2766,Empresas!$C$6:$CC$92,$G2766+6+1,0),0))))</f>
        <v>0</v>
      </c>
      <c r="AL2766" s="147">
        <f>IF(AND($I2766="Si",U2766=1),1,IF(AND($I2766="Fisico",U2766=1),1,IF(AND(U2766=1,$I2766="Electronico"),2,IF(U2766=1,VLOOKUP($C2766&amp;"|"&amp;$B2766&amp;"|"&amp;$D2766,Empresas!$C$6:$CC$92,$G2766+6+1,0),0))))</f>
        <v>0</v>
      </c>
      <c r="AM2766" s="149">
        <f t="shared" si="453"/>
        <v>0</v>
      </c>
      <c r="AN2766" s="149">
        <f t="shared" si="454"/>
        <v>0</v>
      </c>
      <c r="AO2766" s="152">
        <f t="shared" si="455"/>
        <v>0</v>
      </c>
    </row>
    <row r="2767" spans="1:41" x14ac:dyDescent="0.25">
      <c r="A2767" s="143" t="str">
        <f>VLOOKUP(D2767,Empresas!$D$7:$F$91,3,0)</f>
        <v>Yulisa</v>
      </c>
      <c r="B2767" s="144" t="str">
        <f>VLOOKUP(D2767,Empresas!$D$7:$G$91,4,0)</f>
        <v>Carmen D.</v>
      </c>
      <c r="C2767" s="144" t="s">
        <v>544</v>
      </c>
      <c r="D2767" s="144" t="s">
        <v>503</v>
      </c>
      <c r="E2767" s="144" t="str">
        <f>VLOOKUP(D2767,Empresas!$D$7:$E$92,2,0)</f>
        <v>BEATRIZ CAROLINA GONZALES FRANCO</v>
      </c>
      <c r="F2767" s="144" t="s">
        <v>192</v>
      </c>
      <c r="G2767" s="145">
        <f t="shared" si="456"/>
        <v>71</v>
      </c>
      <c r="H2767" s="145" t="str">
        <f>VLOOKUP(D2767,Empresas!$D$6:$L$92,7,0)</f>
        <v>Trimestral</v>
      </c>
      <c r="I2767" s="144" t="str">
        <f>VLOOKUP(VLOOKUP(D2767&amp;"|"&amp;B2767,Empresas!$I$7:$CB$92,G2767,0),Tablas!$A$13:$B$14,2,0)</f>
        <v>No</v>
      </c>
      <c r="J2767" s="78"/>
      <c r="K2767" s="78"/>
      <c r="L2767" s="78"/>
      <c r="M2767" s="78"/>
      <c r="N2767" s="78"/>
      <c r="O2767" s="78"/>
      <c r="P2767" s="78"/>
      <c r="Q2767" s="78"/>
      <c r="R2767" s="78"/>
      <c r="S2767" s="78"/>
      <c r="T2767" s="78"/>
      <c r="U2767" s="78"/>
      <c r="V2767" s="78" t="str">
        <f>VLOOKUP(D2767,Empresas!$D$7:$CF$91,81,0)</f>
        <v>B</v>
      </c>
      <c r="W2767" s="78" t="str">
        <f>VLOOKUP(D2767,Empresas!$D$7:$M$91,10,0)</f>
        <v>General</v>
      </c>
      <c r="X2767" s="69" t="str">
        <f t="shared" si="451"/>
        <v>NO</v>
      </c>
      <c r="Y2767" s="153" t="str">
        <f t="shared" si="452"/>
        <v>No aplica</v>
      </c>
      <c r="Z2767" s="147">
        <f>IF(Y2767="No aplica",0,IF(I2767="no",0,IF(I2767="No aplica",0,IF(I2767="Si",1,IF(I2767="Fisico",1,IF(I2767="Electronico",2,VLOOKUP(C2767&amp;"|"&amp;B2767&amp;"|"&amp;D2767,Empresas!$C$6:$CC$92,G2767+6+1,0)))))))</f>
        <v>0</v>
      </c>
      <c r="AA2767" s="147">
        <f>IF(AND($I2767="Si",J2767=1),1,IF(AND($I2767="Fisico",J2767=1),1,IF(AND(J2767=1,$I2767="Electronico"),2,IF(J2767=1,VLOOKUP($C2767&amp;"|"&amp;$B2767&amp;"|"&amp;$D2767,Empresas!$C$6:$CC$92,$G2767+6+1,0),0))))</f>
        <v>0</v>
      </c>
      <c r="AB2767" s="147">
        <f>IF(AND($I2767="Si",K2767=1),1,IF(AND($I2767="Fisico",K2767=1),1,IF(AND(K2767=1,$I2767="Electronico"),2,IF(K2767=1,VLOOKUP($C2767&amp;"|"&amp;$B2767&amp;"|"&amp;$D2767,Empresas!$C$6:$CC$92,$G2767+6+1,0),0))))</f>
        <v>0</v>
      </c>
      <c r="AC2767" s="147">
        <f>IF(AND($I2767="Si",L2767=1),1,IF(AND($I2767="Fisico",L2767=1),1,IF(AND(L2767=1,$I2767="Electronico"),2,IF(L2767=1,VLOOKUP($C2767&amp;"|"&amp;$B2767&amp;"|"&amp;$D2767,Empresas!$C$6:$CC$92,$G2767+6+1,0),0))))</f>
        <v>0</v>
      </c>
      <c r="AD2767" s="147">
        <f>IF(AND($I2767="Si",M2767=1),1,IF(AND($I2767="Fisico",M2767=1),1,IF(AND(M2767=1,$I2767="Electronico"),2,IF(M2767=1,VLOOKUP($C2767&amp;"|"&amp;$B2767&amp;"|"&amp;$D2767,Empresas!$C$6:$CC$92,$G2767+6+1,0),0))))</f>
        <v>0</v>
      </c>
      <c r="AE2767" s="147">
        <f>IF(AND($I2767="Si",N2767=1),1,IF(AND($I2767="Fisico",N2767=1),1,IF(AND(N2767=1,$I2767="Electronico"),2,IF(N2767=1,VLOOKUP($C2767&amp;"|"&amp;$B2767&amp;"|"&amp;$D2767,Empresas!$C$6:$CC$92,$G2767+6+1,0),0))))</f>
        <v>0</v>
      </c>
      <c r="AF2767" s="147">
        <f>IF(AND($I2767="Si",O2767=1),1,IF(AND($I2767="Fisico",O2767=1),1,IF(AND(O2767=1,$I2767="Electronico"),2,IF(O2767=1,VLOOKUP($C2767&amp;"|"&amp;$B2767&amp;"|"&amp;$D2767,Empresas!$C$6:$CC$92,$G2767+6+1,0),0))))</f>
        <v>0</v>
      </c>
      <c r="AG2767" s="147">
        <f>IF(AND($I2767="Si",P2767=1),1,IF(AND($I2767="Fisico",P2767=1),1,IF(AND(P2767=1,$I2767="Electronico"),2,IF(P2767=1,VLOOKUP($C2767&amp;"|"&amp;$B2767&amp;"|"&amp;$D2767,Empresas!$C$6:$CC$92,$G2767+6+1,0),0))))</f>
        <v>0</v>
      </c>
      <c r="AH2767" s="147">
        <f>IF(AND($I2767="Si",Q2767=1),1,IF(AND($I2767="Fisico",Q2767=1),1,IF(AND(Q2767=1,$I2767="Electronico"),2,IF(Q2767=1,VLOOKUP($C2767&amp;"|"&amp;$B2767&amp;"|"&amp;$D2767,Empresas!$C$6:$CC$92,$G2767+6+1,0),0))))</f>
        <v>0</v>
      </c>
      <c r="AI2767" s="147">
        <f>IF(AND($I2767="Si",R2767=1),1,IF(AND($I2767="Fisico",R2767=1),1,IF(AND(R2767=1,$I2767="Electronico"),2,IF(R2767=1,VLOOKUP($C2767&amp;"|"&amp;$B2767&amp;"|"&amp;$D2767,Empresas!$C$6:$CC$92,$G2767+6+1,0),0))))</f>
        <v>0</v>
      </c>
      <c r="AJ2767" s="147">
        <f>IF(AND($I2767="Si",S2767=1),1,IF(AND($I2767="Fisico",S2767=1),1,IF(AND(S2767=1,$I2767="Electronico"),2,IF(S2767=1,VLOOKUP($C2767&amp;"|"&amp;$B2767&amp;"|"&amp;$D2767,Empresas!$C$6:$CC$92,$G2767+6+1,0),0))))</f>
        <v>0</v>
      </c>
      <c r="AK2767" s="147">
        <f>IF(AND($I2767="Si",T2767=1),1,IF(AND($I2767="Fisico",T2767=1),1,IF(AND(T2767=1,$I2767="Electronico"),2,IF(T2767=1,VLOOKUP($C2767&amp;"|"&amp;$B2767&amp;"|"&amp;$D2767,Empresas!$C$6:$CC$92,$G2767+6+1,0),0))))</f>
        <v>0</v>
      </c>
      <c r="AL2767" s="147">
        <f>IF(AND($I2767="Si",U2767=1),1,IF(AND($I2767="Fisico",U2767=1),1,IF(AND(U2767=1,$I2767="Electronico"),2,IF(U2767=1,VLOOKUP($C2767&amp;"|"&amp;$B2767&amp;"|"&amp;$D2767,Empresas!$C$6:$CC$92,$G2767+6+1,0),0))))</f>
        <v>0</v>
      </c>
      <c r="AM2767" s="149">
        <f t="shared" si="453"/>
        <v>0</v>
      </c>
      <c r="AN2767" s="149">
        <f t="shared" si="454"/>
        <v>0</v>
      </c>
      <c r="AO2767" s="152">
        <f t="shared" si="455"/>
        <v>0</v>
      </c>
    </row>
    <row r="2768" spans="1:41" x14ac:dyDescent="0.25">
      <c r="A2768" s="137" t="str">
        <f>VLOOKUP(D2768,Empresas!$D$7:$F$91,3,0)</f>
        <v>Yulisa</v>
      </c>
      <c r="B2768" s="138" t="str">
        <f>VLOOKUP(D2768,Empresas!$D$7:$G$91,4,0)</f>
        <v>Carmen D.</v>
      </c>
      <c r="C2768" s="138" t="s">
        <v>544</v>
      </c>
      <c r="D2768" s="138" t="s">
        <v>505</v>
      </c>
      <c r="E2768" s="138" t="str">
        <f>VLOOKUP(D2768,Empresas!$D$7:$E$92,2,0)</f>
        <v>BEATRIZ CAROLINA GONZALES FRANCO</v>
      </c>
      <c r="F2768" s="138" t="s">
        <v>158</v>
      </c>
      <c r="G2768" s="139">
        <f>+Empresas!$O$2</f>
        <v>7</v>
      </c>
      <c r="H2768" s="139" t="str">
        <f>VLOOKUP(D2768,Empresas!$D$6:$L$92,7,0)</f>
        <v>Trimestral</v>
      </c>
      <c r="I2768" s="138" t="str">
        <f>VLOOKUP(VLOOKUP(D2768&amp;"|"&amp;B2768,Empresas!$I$7:$CB$92,G2768,0),Tablas!$A$3:$B$5,2,0)</f>
        <v>No aplica</v>
      </c>
      <c r="J2768" s="78"/>
      <c r="K2768" s="78"/>
      <c r="L2768" s="78"/>
      <c r="M2768" s="78"/>
      <c r="N2768" s="78"/>
      <c r="O2768" s="78"/>
      <c r="P2768" s="78"/>
      <c r="Q2768" s="78"/>
      <c r="R2768" s="78"/>
      <c r="S2768" s="78"/>
      <c r="T2768" s="78"/>
      <c r="U2768" s="78"/>
      <c r="V2768" s="78" t="str">
        <f>VLOOKUP(D2768,Empresas!$D$7:$CF$91,81,0)</f>
        <v>B</v>
      </c>
      <c r="W2768" s="78" t="str">
        <f>VLOOKUP(D2768,Empresas!$D$7:$M$91,10,0)</f>
        <v>P. Natural</v>
      </c>
      <c r="X2768" s="69" t="str">
        <f t="shared" si="451"/>
        <v>SI</v>
      </c>
      <c r="Y2768" s="153" t="str">
        <f t="shared" si="452"/>
        <v>No aplica</v>
      </c>
      <c r="Z2768" s="147">
        <f>IF(Y2768="No aplica",0,IF(I2768="no",0,IF(I2768="No aplica",0,IF(I2768="Si",1,IF(I2768="Fisico",1,IF(I2768="Electronico",2,VLOOKUP(C2768&amp;"|"&amp;B2768&amp;"|"&amp;D2768,Empresas!$C$6:$CC$92,G2768+6+1,0)))))))</f>
        <v>0</v>
      </c>
      <c r="AA2768" s="147">
        <f>IF(AND($I2768="Si",J2768=1),1,IF(AND($I2768="Fisico",J2768=1),1,IF(AND(J2768=1,$I2768="Electronico"),2,IF(J2768=1,VLOOKUP($C2768&amp;"|"&amp;$B2768&amp;"|"&amp;$D2768,Empresas!$C$6:$CC$92,$G2768+6+1,0),0))))</f>
        <v>0</v>
      </c>
      <c r="AB2768" s="147">
        <f>IF(AND($I2768="Si",K2768=1),1,IF(AND($I2768="Fisico",K2768=1),1,IF(AND(K2768=1,$I2768="Electronico"),2,IF(K2768=1,VLOOKUP($C2768&amp;"|"&amp;$B2768&amp;"|"&amp;$D2768,Empresas!$C$6:$CC$92,$G2768+6+1,0),0))))</f>
        <v>0</v>
      </c>
      <c r="AC2768" s="147">
        <f>IF(AND($I2768="Si",L2768=1),1,IF(AND($I2768="Fisico",L2768=1),1,IF(AND(L2768=1,$I2768="Electronico"),2,IF(L2768=1,VLOOKUP($C2768&amp;"|"&amp;$B2768&amp;"|"&amp;$D2768,Empresas!$C$6:$CC$92,$G2768+6+1,0),0))))</f>
        <v>0</v>
      </c>
      <c r="AD2768" s="147">
        <f>IF(AND($I2768="Si",M2768=1),1,IF(AND($I2768="Fisico",M2768=1),1,IF(AND(M2768=1,$I2768="Electronico"),2,IF(M2768=1,VLOOKUP($C2768&amp;"|"&amp;$B2768&amp;"|"&amp;$D2768,Empresas!$C$6:$CC$92,$G2768+6+1,0),0))))</f>
        <v>0</v>
      </c>
      <c r="AE2768" s="147">
        <f>IF(AND($I2768="Si",N2768=1),1,IF(AND($I2768="Fisico",N2768=1),1,IF(AND(N2768=1,$I2768="Electronico"),2,IF(N2768=1,VLOOKUP($C2768&amp;"|"&amp;$B2768&amp;"|"&amp;$D2768,Empresas!$C$6:$CC$92,$G2768+6+1,0),0))))</f>
        <v>0</v>
      </c>
      <c r="AF2768" s="147">
        <f>IF(AND($I2768="Si",O2768=1),1,IF(AND($I2768="Fisico",O2768=1),1,IF(AND(O2768=1,$I2768="Electronico"),2,IF(O2768=1,VLOOKUP($C2768&amp;"|"&amp;$B2768&amp;"|"&amp;$D2768,Empresas!$C$6:$CC$92,$G2768+6+1,0),0))))</f>
        <v>0</v>
      </c>
      <c r="AG2768" s="147">
        <f>IF(AND($I2768="Si",P2768=1),1,IF(AND($I2768="Fisico",P2768=1),1,IF(AND(P2768=1,$I2768="Electronico"),2,IF(P2768=1,VLOOKUP($C2768&amp;"|"&amp;$B2768&amp;"|"&amp;$D2768,Empresas!$C$6:$CC$92,$G2768+6+1,0),0))))</f>
        <v>0</v>
      </c>
      <c r="AH2768" s="147">
        <f>IF(AND($I2768="Si",Q2768=1),1,IF(AND($I2768="Fisico",Q2768=1),1,IF(AND(Q2768=1,$I2768="Electronico"),2,IF(Q2768=1,VLOOKUP($C2768&amp;"|"&amp;$B2768&amp;"|"&amp;$D2768,Empresas!$C$6:$CC$92,$G2768+6+1,0),0))))</f>
        <v>0</v>
      </c>
      <c r="AI2768" s="147">
        <f>IF(AND($I2768="Si",R2768=1),1,IF(AND($I2768="Fisico",R2768=1),1,IF(AND(R2768=1,$I2768="Electronico"),2,IF(R2768=1,VLOOKUP($C2768&amp;"|"&amp;$B2768&amp;"|"&amp;$D2768,Empresas!$C$6:$CC$92,$G2768+6+1,0),0))))</f>
        <v>0</v>
      </c>
      <c r="AJ2768" s="147">
        <f>IF(AND($I2768="Si",S2768=1),1,IF(AND($I2768="Fisico",S2768=1),1,IF(AND(S2768=1,$I2768="Electronico"),2,IF(S2768=1,VLOOKUP($C2768&amp;"|"&amp;$B2768&amp;"|"&amp;$D2768,Empresas!$C$6:$CC$92,$G2768+6+1,0),0))))</f>
        <v>0</v>
      </c>
      <c r="AK2768" s="147">
        <f>IF(AND($I2768="Si",T2768=1),1,IF(AND($I2768="Fisico",T2768=1),1,IF(AND(T2768=1,$I2768="Electronico"),2,IF(T2768=1,VLOOKUP($C2768&amp;"|"&amp;$B2768&amp;"|"&amp;$D2768,Empresas!$C$6:$CC$92,$G2768+6+1,0),0))))</f>
        <v>0</v>
      </c>
      <c r="AL2768" s="147">
        <f>IF(AND($I2768="Si",U2768=1),1,IF(AND($I2768="Fisico",U2768=1),1,IF(AND(U2768=1,$I2768="Electronico"),2,IF(U2768=1,VLOOKUP($C2768&amp;"|"&amp;$B2768&amp;"|"&amp;$D2768,Empresas!$C$6:$CC$92,$G2768+6+1,0),0))))</f>
        <v>0</v>
      </c>
      <c r="AM2768" s="149">
        <f t="shared" si="453"/>
        <v>0</v>
      </c>
      <c r="AN2768" s="149">
        <f t="shared" si="454"/>
        <v>0</v>
      </c>
      <c r="AO2768" s="152">
        <f t="shared" si="455"/>
        <v>0</v>
      </c>
    </row>
    <row r="2769" spans="1:41" x14ac:dyDescent="0.25">
      <c r="A2769" s="137" t="str">
        <f>VLOOKUP(D2769,Empresas!$D$7:$F$91,3,0)</f>
        <v>Yulisa</v>
      </c>
      <c r="B2769" s="138" t="str">
        <f>VLOOKUP(D2769,Empresas!$D$7:$G$91,4,0)</f>
        <v>Carmen D.</v>
      </c>
      <c r="C2769" s="138" t="s">
        <v>544</v>
      </c>
      <c r="D2769" s="138" t="s">
        <v>505</v>
      </c>
      <c r="E2769" s="138" t="str">
        <f>VLOOKUP(D2769,Empresas!$D$7:$E$92,2,0)</f>
        <v>BEATRIZ CAROLINA GONZALES FRANCO</v>
      </c>
      <c r="F2769" s="138" t="s">
        <v>159</v>
      </c>
      <c r="G2769" s="139">
        <f>+G2768+3</f>
        <v>10</v>
      </c>
      <c r="H2769" s="139" t="str">
        <f>VLOOKUP(D2769,Empresas!$D$6:$L$92,7,0)</f>
        <v>Trimestral</v>
      </c>
      <c r="I2769" s="138" t="str">
        <f>VLOOKUP(VLOOKUP(D2769&amp;"|"&amp;B2769,Empresas!$I$7:$CB$92,G2769,0),Tablas!$A$3:$B$5,2,0)</f>
        <v>No aplica</v>
      </c>
      <c r="J2769" s="78"/>
      <c r="K2769" s="78"/>
      <c r="L2769" s="78"/>
      <c r="M2769" s="78"/>
      <c r="N2769" s="78"/>
      <c r="O2769" s="78"/>
      <c r="P2769" s="78"/>
      <c r="Q2769" s="78"/>
      <c r="R2769" s="78"/>
      <c r="S2769" s="78"/>
      <c r="T2769" s="78"/>
      <c r="U2769" s="78"/>
      <c r="V2769" s="78" t="str">
        <f>VLOOKUP(D2769,Empresas!$D$7:$CF$91,81,0)</f>
        <v>B</v>
      </c>
      <c r="W2769" s="78" t="str">
        <f>VLOOKUP(D2769,Empresas!$D$7:$M$91,10,0)</f>
        <v>P. Natural</v>
      </c>
      <c r="X2769" s="69" t="str">
        <f t="shared" si="451"/>
        <v>SI</v>
      </c>
      <c r="Y2769" s="153" t="str">
        <f t="shared" si="452"/>
        <v>No aplica</v>
      </c>
      <c r="Z2769" s="147">
        <f>IF(Y2769="No aplica",0,IF(I2769="no",0,IF(I2769="No aplica",0,IF(I2769="Si",1,IF(I2769="Fisico",1,IF(I2769="Electronico",2,VLOOKUP(C2769&amp;"|"&amp;B2769&amp;"|"&amp;D2769,Empresas!$C$6:$CC$92,G2769+6+1,0)))))))</f>
        <v>0</v>
      </c>
      <c r="AA2769" s="147">
        <f>IF(AND($I2769="Si",J2769=1),1,IF(AND($I2769="Fisico",J2769=1),1,IF(AND(J2769=1,$I2769="Electronico"),2,IF(J2769=1,VLOOKUP($C2769&amp;"|"&amp;$B2769&amp;"|"&amp;$D2769,Empresas!$C$6:$CC$92,$G2769+6+1,0),0))))</f>
        <v>0</v>
      </c>
      <c r="AB2769" s="147">
        <f>IF(AND($I2769="Si",K2769=1),1,IF(AND($I2769="Fisico",K2769=1),1,IF(AND(K2769=1,$I2769="Electronico"),2,IF(K2769=1,VLOOKUP($C2769&amp;"|"&amp;$B2769&amp;"|"&amp;$D2769,Empresas!$C$6:$CC$92,$G2769+6+1,0),0))))</f>
        <v>0</v>
      </c>
      <c r="AC2769" s="147">
        <f>IF(AND($I2769="Si",L2769=1),1,IF(AND($I2769="Fisico",L2769=1),1,IF(AND(L2769=1,$I2769="Electronico"),2,IF(L2769=1,VLOOKUP($C2769&amp;"|"&amp;$B2769&amp;"|"&amp;$D2769,Empresas!$C$6:$CC$92,$G2769+6+1,0),0))))</f>
        <v>0</v>
      </c>
      <c r="AD2769" s="147">
        <f>IF(AND($I2769="Si",M2769=1),1,IF(AND($I2769="Fisico",M2769=1),1,IF(AND(M2769=1,$I2769="Electronico"),2,IF(M2769=1,VLOOKUP($C2769&amp;"|"&amp;$B2769&amp;"|"&amp;$D2769,Empresas!$C$6:$CC$92,$G2769+6+1,0),0))))</f>
        <v>0</v>
      </c>
      <c r="AE2769" s="147">
        <f>IF(AND($I2769="Si",N2769=1),1,IF(AND($I2769="Fisico",N2769=1),1,IF(AND(N2769=1,$I2769="Electronico"),2,IF(N2769=1,VLOOKUP($C2769&amp;"|"&amp;$B2769&amp;"|"&amp;$D2769,Empresas!$C$6:$CC$92,$G2769+6+1,0),0))))</f>
        <v>0</v>
      </c>
      <c r="AF2769" s="147">
        <f>IF(AND($I2769="Si",O2769=1),1,IF(AND($I2769="Fisico",O2769=1),1,IF(AND(O2769=1,$I2769="Electronico"),2,IF(O2769=1,VLOOKUP($C2769&amp;"|"&amp;$B2769&amp;"|"&amp;$D2769,Empresas!$C$6:$CC$92,$G2769+6+1,0),0))))</f>
        <v>0</v>
      </c>
      <c r="AG2769" s="147">
        <f>IF(AND($I2769="Si",P2769=1),1,IF(AND($I2769="Fisico",P2769=1),1,IF(AND(P2769=1,$I2769="Electronico"),2,IF(P2769=1,VLOOKUP($C2769&amp;"|"&amp;$B2769&amp;"|"&amp;$D2769,Empresas!$C$6:$CC$92,$G2769+6+1,0),0))))</f>
        <v>0</v>
      </c>
      <c r="AH2769" s="147">
        <f>IF(AND($I2769="Si",Q2769=1),1,IF(AND($I2769="Fisico",Q2769=1),1,IF(AND(Q2769=1,$I2769="Electronico"),2,IF(Q2769=1,VLOOKUP($C2769&amp;"|"&amp;$B2769&amp;"|"&amp;$D2769,Empresas!$C$6:$CC$92,$G2769+6+1,0),0))))</f>
        <v>0</v>
      </c>
      <c r="AI2769" s="147">
        <f>IF(AND($I2769="Si",R2769=1),1,IF(AND($I2769="Fisico",R2769=1),1,IF(AND(R2769=1,$I2769="Electronico"),2,IF(R2769=1,VLOOKUP($C2769&amp;"|"&amp;$B2769&amp;"|"&amp;$D2769,Empresas!$C$6:$CC$92,$G2769+6+1,0),0))))</f>
        <v>0</v>
      </c>
      <c r="AJ2769" s="147">
        <f>IF(AND($I2769="Si",S2769=1),1,IF(AND($I2769="Fisico",S2769=1),1,IF(AND(S2769=1,$I2769="Electronico"),2,IF(S2769=1,VLOOKUP($C2769&amp;"|"&amp;$B2769&amp;"|"&amp;$D2769,Empresas!$C$6:$CC$92,$G2769+6+1,0),0))))</f>
        <v>0</v>
      </c>
      <c r="AK2769" s="147">
        <f>IF(AND($I2769="Si",T2769=1),1,IF(AND($I2769="Fisico",T2769=1),1,IF(AND(T2769=1,$I2769="Electronico"),2,IF(T2769=1,VLOOKUP($C2769&amp;"|"&amp;$B2769&amp;"|"&amp;$D2769,Empresas!$C$6:$CC$92,$G2769+6+1,0),0))))</f>
        <v>0</v>
      </c>
      <c r="AL2769" s="147">
        <f>IF(AND($I2769="Si",U2769=1),1,IF(AND($I2769="Fisico",U2769=1),1,IF(AND(U2769=1,$I2769="Electronico"),2,IF(U2769=1,VLOOKUP($C2769&amp;"|"&amp;$B2769&amp;"|"&amp;$D2769,Empresas!$C$6:$CC$92,$G2769+6+1,0),0))))</f>
        <v>0</v>
      </c>
      <c r="AM2769" s="149">
        <f t="shared" si="453"/>
        <v>0</v>
      </c>
      <c r="AN2769" s="149">
        <f t="shared" si="454"/>
        <v>0</v>
      </c>
      <c r="AO2769" s="152">
        <f t="shared" si="455"/>
        <v>0</v>
      </c>
    </row>
    <row r="2770" spans="1:41" x14ac:dyDescent="0.25">
      <c r="A2770" s="137" t="str">
        <f>VLOOKUP(D2770,Empresas!$D$7:$F$91,3,0)</f>
        <v>Yulisa</v>
      </c>
      <c r="B2770" s="138" t="str">
        <f>VLOOKUP(D2770,Empresas!$D$7:$G$91,4,0)</f>
        <v>Carmen D.</v>
      </c>
      <c r="C2770" s="138" t="s">
        <v>544</v>
      </c>
      <c r="D2770" s="138" t="s">
        <v>505</v>
      </c>
      <c r="E2770" s="138" t="str">
        <f>VLOOKUP(D2770,Empresas!$D$7:$E$92,2,0)</f>
        <v>BEATRIZ CAROLINA GONZALES FRANCO</v>
      </c>
      <c r="F2770" s="138" t="s">
        <v>160</v>
      </c>
      <c r="G2770" s="139">
        <f t="shared" ref="G2770:G2781" si="457">+G2769+3</f>
        <v>13</v>
      </c>
      <c r="H2770" s="139" t="str">
        <f>VLOOKUP(D2770,Empresas!$D$6:$L$92,7,0)</f>
        <v>Trimestral</v>
      </c>
      <c r="I2770" s="138" t="str">
        <f>VLOOKUP(VLOOKUP(D2770&amp;"|"&amp;B2770,Empresas!$I$7:$CB$92,G2770,0),Tablas!$A$3:$B$5,2,0)</f>
        <v>No aplica</v>
      </c>
      <c r="J2770" s="78"/>
      <c r="K2770" s="78"/>
      <c r="L2770" s="78"/>
      <c r="M2770" s="78"/>
      <c r="N2770" s="78"/>
      <c r="O2770" s="78"/>
      <c r="P2770" s="78"/>
      <c r="Q2770" s="78"/>
      <c r="R2770" s="78"/>
      <c r="S2770" s="78"/>
      <c r="T2770" s="78"/>
      <c r="U2770" s="78"/>
      <c r="V2770" s="78" t="str">
        <f>VLOOKUP(D2770,Empresas!$D$7:$CF$91,81,0)</f>
        <v>B</v>
      </c>
      <c r="W2770" s="78" t="str">
        <f>VLOOKUP(D2770,Empresas!$D$7:$M$91,10,0)</f>
        <v>P. Natural</v>
      </c>
      <c r="X2770" s="69" t="str">
        <f t="shared" si="451"/>
        <v>SI</v>
      </c>
      <c r="Y2770" s="153" t="str">
        <f t="shared" si="452"/>
        <v>No aplica</v>
      </c>
      <c r="Z2770" s="147">
        <f>IF(Y2770="No aplica",0,IF(I2770="no",0,IF(I2770="No aplica",0,IF(I2770="Si",1,IF(I2770="Fisico",1,IF(I2770="Electronico",2,VLOOKUP(C2770&amp;"|"&amp;B2770&amp;"|"&amp;D2770,Empresas!$C$6:$CC$92,G2770+6+1,0)))))))</f>
        <v>0</v>
      </c>
      <c r="AA2770" s="147">
        <f>IF(AND($I2770="Si",J2770=1),1,IF(AND($I2770="Fisico",J2770=1),1,IF(AND(J2770=1,$I2770="Electronico"),2,IF(J2770=1,VLOOKUP($C2770&amp;"|"&amp;$B2770&amp;"|"&amp;$D2770,Empresas!$C$6:$CC$92,$G2770+6+1,0),0))))</f>
        <v>0</v>
      </c>
      <c r="AB2770" s="147">
        <f>IF(AND($I2770="Si",K2770=1),1,IF(AND($I2770="Fisico",K2770=1),1,IF(AND(K2770=1,$I2770="Electronico"),2,IF(K2770=1,VLOOKUP($C2770&amp;"|"&amp;$B2770&amp;"|"&amp;$D2770,Empresas!$C$6:$CC$92,$G2770+6+1,0),0))))</f>
        <v>0</v>
      </c>
      <c r="AC2770" s="147">
        <f>IF(AND($I2770="Si",L2770=1),1,IF(AND($I2770="Fisico",L2770=1),1,IF(AND(L2770=1,$I2770="Electronico"),2,IF(L2770=1,VLOOKUP($C2770&amp;"|"&amp;$B2770&amp;"|"&amp;$D2770,Empresas!$C$6:$CC$92,$G2770+6+1,0),0))))</f>
        <v>0</v>
      </c>
      <c r="AD2770" s="147">
        <f>IF(AND($I2770="Si",M2770=1),1,IF(AND($I2770="Fisico",M2770=1),1,IF(AND(M2770=1,$I2770="Electronico"),2,IF(M2770=1,VLOOKUP($C2770&amp;"|"&amp;$B2770&amp;"|"&amp;$D2770,Empresas!$C$6:$CC$92,$G2770+6+1,0),0))))</f>
        <v>0</v>
      </c>
      <c r="AE2770" s="147">
        <f>IF(AND($I2770="Si",N2770=1),1,IF(AND($I2770="Fisico",N2770=1),1,IF(AND(N2770=1,$I2770="Electronico"),2,IF(N2770=1,VLOOKUP($C2770&amp;"|"&amp;$B2770&amp;"|"&amp;$D2770,Empresas!$C$6:$CC$92,$G2770+6+1,0),0))))</f>
        <v>0</v>
      </c>
      <c r="AF2770" s="147">
        <f>IF(AND($I2770="Si",O2770=1),1,IF(AND($I2770="Fisico",O2770=1),1,IF(AND(O2770=1,$I2770="Electronico"),2,IF(O2770=1,VLOOKUP($C2770&amp;"|"&amp;$B2770&amp;"|"&amp;$D2770,Empresas!$C$6:$CC$92,$G2770+6+1,0),0))))</f>
        <v>0</v>
      </c>
      <c r="AG2770" s="147">
        <f>IF(AND($I2770="Si",P2770=1),1,IF(AND($I2770="Fisico",P2770=1),1,IF(AND(P2770=1,$I2770="Electronico"),2,IF(P2770=1,VLOOKUP($C2770&amp;"|"&amp;$B2770&amp;"|"&amp;$D2770,Empresas!$C$6:$CC$92,$G2770+6+1,0),0))))</f>
        <v>0</v>
      </c>
      <c r="AH2770" s="147">
        <f>IF(AND($I2770="Si",Q2770=1),1,IF(AND($I2770="Fisico",Q2770=1),1,IF(AND(Q2770=1,$I2770="Electronico"),2,IF(Q2770=1,VLOOKUP($C2770&amp;"|"&amp;$B2770&amp;"|"&amp;$D2770,Empresas!$C$6:$CC$92,$G2770+6+1,0),0))))</f>
        <v>0</v>
      </c>
      <c r="AI2770" s="147">
        <f>IF(AND($I2770="Si",R2770=1),1,IF(AND($I2770="Fisico",R2770=1),1,IF(AND(R2770=1,$I2770="Electronico"),2,IF(R2770=1,VLOOKUP($C2770&amp;"|"&amp;$B2770&amp;"|"&amp;$D2770,Empresas!$C$6:$CC$92,$G2770+6+1,0),0))))</f>
        <v>0</v>
      </c>
      <c r="AJ2770" s="147">
        <f>IF(AND($I2770="Si",S2770=1),1,IF(AND($I2770="Fisico",S2770=1),1,IF(AND(S2770=1,$I2770="Electronico"),2,IF(S2770=1,VLOOKUP($C2770&amp;"|"&amp;$B2770&amp;"|"&amp;$D2770,Empresas!$C$6:$CC$92,$G2770+6+1,0),0))))</f>
        <v>0</v>
      </c>
      <c r="AK2770" s="147">
        <f>IF(AND($I2770="Si",T2770=1),1,IF(AND($I2770="Fisico",T2770=1),1,IF(AND(T2770=1,$I2770="Electronico"),2,IF(T2770=1,VLOOKUP($C2770&amp;"|"&amp;$B2770&amp;"|"&amp;$D2770,Empresas!$C$6:$CC$92,$G2770+6+1,0),0))))</f>
        <v>0</v>
      </c>
      <c r="AL2770" s="147">
        <f>IF(AND($I2770="Si",U2770=1),1,IF(AND($I2770="Fisico",U2770=1),1,IF(AND(U2770=1,$I2770="Electronico"),2,IF(U2770=1,VLOOKUP($C2770&amp;"|"&amp;$B2770&amp;"|"&amp;$D2770,Empresas!$C$6:$CC$92,$G2770+6+1,0),0))))</f>
        <v>0</v>
      </c>
      <c r="AM2770" s="149">
        <f t="shared" si="453"/>
        <v>0</v>
      </c>
      <c r="AN2770" s="149">
        <f t="shared" si="454"/>
        <v>0</v>
      </c>
      <c r="AO2770" s="152">
        <f t="shared" si="455"/>
        <v>0</v>
      </c>
    </row>
    <row r="2771" spans="1:41" x14ac:dyDescent="0.25">
      <c r="A2771" s="137" t="str">
        <f>VLOOKUP(D2771,Empresas!$D$7:$F$91,3,0)</f>
        <v>Yulisa</v>
      </c>
      <c r="B2771" s="138" t="str">
        <f>VLOOKUP(D2771,Empresas!$D$7:$G$91,4,0)</f>
        <v>Carmen D.</v>
      </c>
      <c r="C2771" s="138" t="s">
        <v>544</v>
      </c>
      <c r="D2771" s="138" t="s">
        <v>505</v>
      </c>
      <c r="E2771" s="138" t="str">
        <f>VLOOKUP(D2771,Empresas!$D$7:$E$92,2,0)</f>
        <v>BEATRIZ CAROLINA GONZALES FRANCO</v>
      </c>
      <c r="F2771" s="138" t="s">
        <v>161</v>
      </c>
      <c r="G2771" s="139">
        <f t="shared" si="457"/>
        <v>16</v>
      </c>
      <c r="H2771" s="139" t="str">
        <f>VLOOKUP(D2771,Empresas!$D$6:$L$92,7,0)</f>
        <v>Trimestral</v>
      </c>
      <c r="I2771" s="138" t="str">
        <f>VLOOKUP(VLOOKUP(D2771&amp;"|"&amp;B2771,Empresas!$I$7:$CB$92,G2771,0),Tablas!$A$3:$B$5,2,0)</f>
        <v>No aplica</v>
      </c>
      <c r="J2771" s="78"/>
      <c r="K2771" s="78"/>
      <c r="L2771" s="78"/>
      <c r="M2771" s="78"/>
      <c r="N2771" s="78"/>
      <c r="O2771" s="78"/>
      <c r="P2771" s="78"/>
      <c r="Q2771" s="78"/>
      <c r="R2771" s="78"/>
      <c r="S2771" s="78"/>
      <c r="T2771" s="78"/>
      <c r="U2771" s="78"/>
      <c r="V2771" s="78" t="str">
        <f>VLOOKUP(D2771,Empresas!$D$7:$CF$91,81,0)</f>
        <v>B</v>
      </c>
      <c r="W2771" s="78" t="str">
        <f>VLOOKUP(D2771,Empresas!$D$7:$M$91,10,0)</f>
        <v>P. Natural</v>
      </c>
      <c r="X2771" s="69" t="str">
        <f t="shared" si="451"/>
        <v>SI</v>
      </c>
      <c r="Y2771" s="153" t="str">
        <f t="shared" si="452"/>
        <v>No aplica</v>
      </c>
      <c r="Z2771" s="147">
        <f>IF(Y2771="No aplica",0,IF(I2771="no",0,IF(I2771="No aplica",0,IF(I2771="Si",1,IF(I2771="Fisico",1,IF(I2771="Electronico",2,VLOOKUP(C2771&amp;"|"&amp;B2771&amp;"|"&amp;D2771,Empresas!$C$6:$CC$92,G2771+6+1,0)))))))</f>
        <v>0</v>
      </c>
      <c r="AA2771" s="147">
        <f>IF(AND($I2771="Si",J2771=1),1,IF(AND($I2771="Fisico",J2771=1),1,IF(AND(J2771=1,$I2771="Electronico"),2,IF(J2771=1,VLOOKUP($C2771&amp;"|"&amp;$B2771&amp;"|"&amp;$D2771,Empresas!$C$6:$CC$92,$G2771+6+1,0),0))))</f>
        <v>0</v>
      </c>
      <c r="AB2771" s="147">
        <f>IF(AND($I2771="Si",K2771=1),1,IF(AND($I2771="Fisico",K2771=1),1,IF(AND(K2771=1,$I2771="Electronico"),2,IF(K2771=1,VLOOKUP($C2771&amp;"|"&amp;$B2771&amp;"|"&amp;$D2771,Empresas!$C$6:$CC$92,$G2771+6+1,0),0))))</f>
        <v>0</v>
      </c>
      <c r="AC2771" s="147">
        <f>IF(AND($I2771="Si",L2771=1),1,IF(AND($I2771="Fisico",L2771=1),1,IF(AND(L2771=1,$I2771="Electronico"),2,IF(L2771=1,VLOOKUP($C2771&amp;"|"&amp;$B2771&amp;"|"&amp;$D2771,Empresas!$C$6:$CC$92,$G2771+6+1,0),0))))</f>
        <v>0</v>
      </c>
      <c r="AD2771" s="147">
        <f>IF(AND($I2771="Si",M2771=1),1,IF(AND($I2771="Fisico",M2771=1),1,IF(AND(M2771=1,$I2771="Electronico"),2,IF(M2771=1,VLOOKUP($C2771&amp;"|"&amp;$B2771&amp;"|"&amp;$D2771,Empresas!$C$6:$CC$92,$G2771+6+1,0),0))))</f>
        <v>0</v>
      </c>
      <c r="AE2771" s="147">
        <f>IF(AND($I2771="Si",N2771=1),1,IF(AND($I2771="Fisico",N2771=1),1,IF(AND(N2771=1,$I2771="Electronico"),2,IF(N2771=1,VLOOKUP($C2771&amp;"|"&amp;$B2771&amp;"|"&amp;$D2771,Empresas!$C$6:$CC$92,$G2771+6+1,0),0))))</f>
        <v>0</v>
      </c>
      <c r="AF2771" s="147">
        <f>IF(AND($I2771="Si",O2771=1),1,IF(AND($I2771="Fisico",O2771=1),1,IF(AND(O2771=1,$I2771="Electronico"),2,IF(O2771=1,VLOOKUP($C2771&amp;"|"&amp;$B2771&amp;"|"&amp;$D2771,Empresas!$C$6:$CC$92,$G2771+6+1,0),0))))</f>
        <v>0</v>
      </c>
      <c r="AG2771" s="147">
        <f>IF(AND($I2771="Si",P2771=1),1,IF(AND($I2771="Fisico",P2771=1),1,IF(AND(P2771=1,$I2771="Electronico"),2,IF(P2771=1,VLOOKUP($C2771&amp;"|"&amp;$B2771&amp;"|"&amp;$D2771,Empresas!$C$6:$CC$92,$G2771+6+1,0),0))))</f>
        <v>0</v>
      </c>
      <c r="AH2771" s="147">
        <f>IF(AND($I2771="Si",Q2771=1),1,IF(AND($I2771="Fisico",Q2771=1),1,IF(AND(Q2771=1,$I2771="Electronico"),2,IF(Q2771=1,VLOOKUP($C2771&amp;"|"&amp;$B2771&amp;"|"&amp;$D2771,Empresas!$C$6:$CC$92,$G2771+6+1,0),0))))</f>
        <v>0</v>
      </c>
      <c r="AI2771" s="147">
        <f>IF(AND($I2771="Si",R2771=1),1,IF(AND($I2771="Fisico",R2771=1),1,IF(AND(R2771=1,$I2771="Electronico"),2,IF(R2771=1,VLOOKUP($C2771&amp;"|"&amp;$B2771&amp;"|"&amp;$D2771,Empresas!$C$6:$CC$92,$G2771+6+1,0),0))))</f>
        <v>0</v>
      </c>
      <c r="AJ2771" s="147">
        <f>IF(AND($I2771="Si",S2771=1),1,IF(AND($I2771="Fisico",S2771=1),1,IF(AND(S2771=1,$I2771="Electronico"),2,IF(S2771=1,VLOOKUP($C2771&amp;"|"&amp;$B2771&amp;"|"&amp;$D2771,Empresas!$C$6:$CC$92,$G2771+6+1,0),0))))</f>
        <v>0</v>
      </c>
      <c r="AK2771" s="147">
        <f>IF(AND($I2771="Si",T2771=1),1,IF(AND($I2771="Fisico",T2771=1),1,IF(AND(T2771=1,$I2771="Electronico"),2,IF(T2771=1,VLOOKUP($C2771&amp;"|"&amp;$B2771&amp;"|"&amp;$D2771,Empresas!$C$6:$CC$92,$G2771+6+1,0),0))))</f>
        <v>0</v>
      </c>
      <c r="AL2771" s="147">
        <f>IF(AND($I2771="Si",U2771=1),1,IF(AND($I2771="Fisico",U2771=1),1,IF(AND(U2771=1,$I2771="Electronico"),2,IF(U2771=1,VLOOKUP($C2771&amp;"|"&amp;$B2771&amp;"|"&amp;$D2771,Empresas!$C$6:$CC$92,$G2771+6+1,0),0))))</f>
        <v>0</v>
      </c>
      <c r="AM2771" s="149">
        <f t="shared" si="453"/>
        <v>0</v>
      </c>
      <c r="AN2771" s="149">
        <f t="shared" si="454"/>
        <v>0</v>
      </c>
      <c r="AO2771" s="152">
        <f t="shared" si="455"/>
        <v>0</v>
      </c>
    </row>
    <row r="2772" spans="1:41" x14ac:dyDescent="0.25">
      <c r="A2772" s="137" t="str">
        <f>VLOOKUP(D2772,Empresas!$D$7:$F$91,3,0)</f>
        <v>Yulisa</v>
      </c>
      <c r="B2772" s="138" t="str">
        <f>VLOOKUP(D2772,Empresas!$D$7:$G$91,4,0)</f>
        <v>Carmen D.</v>
      </c>
      <c r="C2772" s="138" t="s">
        <v>544</v>
      </c>
      <c r="D2772" s="138" t="s">
        <v>505</v>
      </c>
      <c r="E2772" s="138" t="str">
        <f>VLOOKUP(D2772,Empresas!$D$7:$E$92,2,0)</f>
        <v>BEATRIZ CAROLINA GONZALES FRANCO</v>
      </c>
      <c r="F2772" s="138" t="s">
        <v>162</v>
      </c>
      <c r="G2772" s="139">
        <f t="shared" si="457"/>
        <v>19</v>
      </c>
      <c r="H2772" s="139" t="str">
        <f>VLOOKUP(D2772,Empresas!$D$6:$L$92,7,0)</f>
        <v>Trimestral</v>
      </c>
      <c r="I2772" s="138" t="str">
        <f>VLOOKUP(VLOOKUP(D2772&amp;"|"&amp;B2772,Empresas!$I$7:$CB$92,G2772,0),Tablas!$A$3:$B$5,2,0)</f>
        <v>No aplica</v>
      </c>
      <c r="J2772" s="78"/>
      <c r="K2772" s="78"/>
      <c r="L2772" s="78"/>
      <c r="M2772" s="78"/>
      <c r="N2772" s="78"/>
      <c r="O2772" s="78"/>
      <c r="P2772" s="78"/>
      <c r="Q2772" s="78"/>
      <c r="R2772" s="78"/>
      <c r="S2772" s="78"/>
      <c r="T2772" s="78"/>
      <c r="U2772" s="78"/>
      <c r="V2772" s="78" t="str">
        <f>VLOOKUP(D2772,Empresas!$D$7:$CF$91,81,0)</f>
        <v>B</v>
      </c>
      <c r="W2772" s="78" t="str">
        <f>VLOOKUP(D2772,Empresas!$D$7:$M$91,10,0)</f>
        <v>P. Natural</v>
      </c>
      <c r="X2772" s="69" t="str">
        <f t="shared" si="451"/>
        <v>SI</v>
      </c>
      <c r="Y2772" s="153" t="str">
        <f t="shared" si="452"/>
        <v>No aplica</v>
      </c>
      <c r="Z2772" s="147">
        <f>IF(Y2772="No aplica",0,IF(I2772="no",0,IF(I2772="No aplica",0,IF(I2772="Si",1,IF(I2772="Fisico",1,IF(I2772="Electronico",2,VLOOKUP(C2772&amp;"|"&amp;B2772&amp;"|"&amp;D2772,Empresas!$C$6:$CC$92,G2772+6+1,0)))))))</f>
        <v>0</v>
      </c>
      <c r="AA2772" s="147">
        <f>IF(AND($I2772="Si",J2772=1),1,IF(AND($I2772="Fisico",J2772=1),1,IF(AND(J2772=1,$I2772="Electronico"),2,IF(J2772=1,VLOOKUP($C2772&amp;"|"&amp;$B2772&amp;"|"&amp;$D2772,Empresas!$C$6:$CC$92,$G2772+6+1,0),0))))</f>
        <v>0</v>
      </c>
      <c r="AB2772" s="147">
        <f>IF(AND($I2772="Si",K2772=1),1,IF(AND($I2772="Fisico",K2772=1),1,IF(AND(K2772=1,$I2772="Electronico"),2,IF(K2772=1,VLOOKUP($C2772&amp;"|"&amp;$B2772&amp;"|"&amp;$D2772,Empresas!$C$6:$CC$92,$G2772+6+1,0),0))))</f>
        <v>0</v>
      </c>
      <c r="AC2772" s="147">
        <f>IF(AND($I2772="Si",L2772=1),1,IF(AND($I2772="Fisico",L2772=1),1,IF(AND(L2772=1,$I2772="Electronico"),2,IF(L2772=1,VLOOKUP($C2772&amp;"|"&amp;$B2772&amp;"|"&amp;$D2772,Empresas!$C$6:$CC$92,$G2772+6+1,0),0))))</f>
        <v>0</v>
      </c>
      <c r="AD2772" s="147">
        <f>IF(AND($I2772="Si",M2772=1),1,IF(AND($I2772="Fisico",M2772=1),1,IF(AND(M2772=1,$I2772="Electronico"),2,IF(M2772=1,VLOOKUP($C2772&amp;"|"&amp;$B2772&amp;"|"&amp;$D2772,Empresas!$C$6:$CC$92,$G2772+6+1,0),0))))</f>
        <v>0</v>
      </c>
      <c r="AE2772" s="147">
        <f>IF(AND($I2772="Si",N2772=1),1,IF(AND($I2772="Fisico",N2772=1),1,IF(AND(N2772=1,$I2772="Electronico"),2,IF(N2772=1,VLOOKUP($C2772&amp;"|"&amp;$B2772&amp;"|"&amp;$D2772,Empresas!$C$6:$CC$92,$G2772+6+1,0),0))))</f>
        <v>0</v>
      </c>
      <c r="AF2772" s="147">
        <f>IF(AND($I2772="Si",O2772=1),1,IF(AND($I2772="Fisico",O2772=1),1,IF(AND(O2772=1,$I2772="Electronico"),2,IF(O2772=1,VLOOKUP($C2772&amp;"|"&amp;$B2772&amp;"|"&amp;$D2772,Empresas!$C$6:$CC$92,$G2772+6+1,0),0))))</f>
        <v>0</v>
      </c>
      <c r="AG2772" s="147">
        <f>IF(AND($I2772="Si",P2772=1),1,IF(AND($I2772="Fisico",P2772=1),1,IF(AND(P2772=1,$I2772="Electronico"),2,IF(P2772=1,VLOOKUP($C2772&amp;"|"&amp;$B2772&amp;"|"&amp;$D2772,Empresas!$C$6:$CC$92,$G2772+6+1,0),0))))</f>
        <v>0</v>
      </c>
      <c r="AH2772" s="147">
        <f>IF(AND($I2772="Si",Q2772=1),1,IF(AND($I2772="Fisico",Q2772=1),1,IF(AND(Q2772=1,$I2772="Electronico"),2,IF(Q2772=1,VLOOKUP($C2772&amp;"|"&amp;$B2772&amp;"|"&amp;$D2772,Empresas!$C$6:$CC$92,$G2772+6+1,0),0))))</f>
        <v>0</v>
      </c>
      <c r="AI2772" s="147">
        <f>IF(AND($I2772="Si",R2772=1),1,IF(AND($I2772="Fisico",R2772=1),1,IF(AND(R2772=1,$I2772="Electronico"),2,IF(R2772=1,VLOOKUP($C2772&amp;"|"&amp;$B2772&amp;"|"&amp;$D2772,Empresas!$C$6:$CC$92,$G2772+6+1,0),0))))</f>
        <v>0</v>
      </c>
      <c r="AJ2772" s="147">
        <f>IF(AND($I2772="Si",S2772=1),1,IF(AND($I2772="Fisico",S2772=1),1,IF(AND(S2772=1,$I2772="Electronico"),2,IF(S2772=1,VLOOKUP($C2772&amp;"|"&amp;$B2772&amp;"|"&amp;$D2772,Empresas!$C$6:$CC$92,$G2772+6+1,0),0))))</f>
        <v>0</v>
      </c>
      <c r="AK2772" s="147">
        <f>IF(AND($I2772="Si",T2772=1),1,IF(AND($I2772="Fisico",T2772=1),1,IF(AND(T2772=1,$I2772="Electronico"),2,IF(T2772=1,VLOOKUP($C2772&amp;"|"&amp;$B2772&amp;"|"&amp;$D2772,Empresas!$C$6:$CC$92,$G2772+6+1,0),0))))</f>
        <v>0</v>
      </c>
      <c r="AL2772" s="147">
        <f>IF(AND($I2772="Si",U2772=1),1,IF(AND($I2772="Fisico",U2772=1),1,IF(AND(U2772=1,$I2772="Electronico"),2,IF(U2772=1,VLOOKUP($C2772&amp;"|"&amp;$B2772&amp;"|"&amp;$D2772,Empresas!$C$6:$CC$92,$G2772+6+1,0),0))))</f>
        <v>0</v>
      </c>
      <c r="AM2772" s="149">
        <f t="shared" si="453"/>
        <v>0</v>
      </c>
      <c r="AN2772" s="149">
        <f t="shared" si="454"/>
        <v>0</v>
      </c>
      <c r="AO2772" s="152">
        <f t="shared" si="455"/>
        <v>0</v>
      </c>
    </row>
    <row r="2773" spans="1:41" x14ac:dyDescent="0.25">
      <c r="A2773" s="137" t="str">
        <f>VLOOKUP(D2773,Empresas!$D$7:$F$91,3,0)</f>
        <v>Yulisa</v>
      </c>
      <c r="B2773" s="138" t="str">
        <f>VLOOKUP(D2773,Empresas!$D$7:$G$91,4,0)</f>
        <v>Carmen D.</v>
      </c>
      <c r="C2773" s="138" t="s">
        <v>544</v>
      </c>
      <c r="D2773" s="138" t="s">
        <v>505</v>
      </c>
      <c r="E2773" s="138" t="str">
        <f>VLOOKUP(D2773,Empresas!$D$7:$E$92,2,0)</f>
        <v>BEATRIZ CAROLINA GONZALES FRANCO</v>
      </c>
      <c r="F2773" s="138" t="s">
        <v>163</v>
      </c>
      <c r="G2773" s="139">
        <f t="shared" si="457"/>
        <v>22</v>
      </c>
      <c r="H2773" s="139" t="str">
        <f>VLOOKUP(D2773,Empresas!$D$6:$L$92,7,0)</f>
        <v>Trimestral</v>
      </c>
      <c r="I2773" s="138" t="str">
        <f>VLOOKUP(VLOOKUP(D2773&amp;"|"&amp;B2773,Empresas!$I$7:$CB$92,G2773,0),Tablas!$A$3:$B$5,2,0)</f>
        <v>No aplica</v>
      </c>
      <c r="J2773" s="78"/>
      <c r="K2773" s="78"/>
      <c r="L2773" s="78"/>
      <c r="M2773" s="78"/>
      <c r="N2773" s="78"/>
      <c r="O2773" s="78"/>
      <c r="P2773" s="78"/>
      <c r="Q2773" s="78"/>
      <c r="R2773" s="78"/>
      <c r="S2773" s="78"/>
      <c r="T2773" s="78"/>
      <c r="U2773" s="78"/>
      <c r="V2773" s="78" t="str">
        <f>VLOOKUP(D2773,Empresas!$D$7:$CF$91,81,0)</f>
        <v>B</v>
      </c>
      <c r="W2773" s="78" t="str">
        <f>VLOOKUP(D2773,Empresas!$D$7:$M$91,10,0)</f>
        <v>P. Natural</v>
      </c>
      <c r="X2773" s="69" t="str">
        <f t="shared" si="451"/>
        <v>SI</v>
      </c>
      <c r="Y2773" s="153" t="str">
        <f t="shared" si="452"/>
        <v>No aplica</v>
      </c>
      <c r="Z2773" s="147">
        <f>IF(Y2773="No aplica",0,IF(I2773="no",0,IF(I2773="No aplica",0,IF(I2773="Si",1,IF(I2773="Fisico",1,IF(I2773="Electronico",2,VLOOKUP(C2773&amp;"|"&amp;B2773&amp;"|"&amp;D2773,Empresas!$C$6:$CC$92,G2773+6+1,0)))))))</f>
        <v>0</v>
      </c>
      <c r="AA2773" s="147">
        <f>IF(AND($I2773="Si",J2773=1),1,IF(AND($I2773="Fisico",J2773=1),1,IF(AND(J2773=1,$I2773="Electronico"),2,IF(J2773=1,VLOOKUP($C2773&amp;"|"&amp;$B2773&amp;"|"&amp;$D2773,Empresas!$C$6:$CC$92,$G2773+6+1,0),0))))</f>
        <v>0</v>
      </c>
      <c r="AB2773" s="147">
        <f>IF(AND($I2773="Si",K2773=1),1,IF(AND($I2773="Fisico",K2773=1),1,IF(AND(K2773=1,$I2773="Electronico"),2,IF(K2773=1,VLOOKUP($C2773&amp;"|"&amp;$B2773&amp;"|"&amp;$D2773,Empresas!$C$6:$CC$92,$G2773+6+1,0),0))))</f>
        <v>0</v>
      </c>
      <c r="AC2773" s="147">
        <f>IF(AND($I2773="Si",L2773=1),1,IF(AND($I2773="Fisico",L2773=1),1,IF(AND(L2773=1,$I2773="Electronico"),2,IF(L2773=1,VLOOKUP($C2773&amp;"|"&amp;$B2773&amp;"|"&amp;$D2773,Empresas!$C$6:$CC$92,$G2773+6+1,0),0))))</f>
        <v>0</v>
      </c>
      <c r="AD2773" s="147">
        <f>IF(AND($I2773="Si",M2773=1),1,IF(AND($I2773="Fisico",M2773=1),1,IF(AND(M2773=1,$I2773="Electronico"),2,IF(M2773=1,VLOOKUP($C2773&amp;"|"&amp;$B2773&amp;"|"&amp;$D2773,Empresas!$C$6:$CC$92,$G2773+6+1,0),0))))</f>
        <v>0</v>
      </c>
      <c r="AE2773" s="147">
        <f>IF(AND($I2773="Si",N2773=1),1,IF(AND($I2773="Fisico",N2773=1),1,IF(AND(N2773=1,$I2773="Electronico"),2,IF(N2773=1,VLOOKUP($C2773&amp;"|"&amp;$B2773&amp;"|"&amp;$D2773,Empresas!$C$6:$CC$92,$G2773+6+1,0),0))))</f>
        <v>0</v>
      </c>
      <c r="AF2773" s="147">
        <f>IF(AND($I2773="Si",O2773=1),1,IF(AND($I2773="Fisico",O2773=1),1,IF(AND(O2773=1,$I2773="Electronico"),2,IF(O2773=1,VLOOKUP($C2773&amp;"|"&amp;$B2773&amp;"|"&amp;$D2773,Empresas!$C$6:$CC$92,$G2773+6+1,0),0))))</f>
        <v>0</v>
      </c>
      <c r="AG2773" s="147">
        <f>IF(AND($I2773="Si",P2773=1),1,IF(AND($I2773="Fisico",P2773=1),1,IF(AND(P2773=1,$I2773="Electronico"),2,IF(P2773=1,VLOOKUP($C2773&amp;"|"&amp;$B2773&amp;"|"&amp;$D2773,Empresas!$C$6:$CC$92,$G2773+6+1,0),0))))</f>
        <v>0</v>
      </c>
      <c r="AH2773" s="147">
        <f>IF(AND($I2773="Si",Q2773=1),1,IF(AND($I2773="Fisico",Q2773=1),1,IF(AND(Q2773=1,$I2773="Electronico"),2,IF(Q2773=1,VLOOKUP($C2773&amp;"|"&amp;$B2773&amp;"|"&amp;$D2773,Empresas!$C$6:$CC$92,$G2773+6+1,0),0))))</f>
        <v>0</v>
      </c>
      <c r="AI2773" s="147">
        <f>IF(AND($I2773="Si",R2773=1),1,IF(AND($I2773="Fisico",R2773=1),1,IF(AND(R2773=1,$I2773="Electronico"),2,IF(R2773=1,VLOOKUP($C2773&amp;"|"&amp;$B2773&amp;"|"&amp;$D2773,Empresas!$C$6:$CC$92,$G2773+6+1,0),0))))</f>
        <v>0</v>
      </c>
      <c r="AJ2773" s="147">
        <f>IF(AND($I2773="Si",S2773=1),1,IF(AND($I2773="Fisico",S2773=1),1,IF(AND(S2773=1,$I2773="Electronico"),2,IF(S2773=1,VLOOKUP($C2773&amp;"|"&amp;$B2773&amp;"|"&amp;$D2773,Empresas!$C$6:$CC$92,$G2773+6+1,0),0))))</f>
        <v>0</v>
      </c>
      <c r="AK2773" s="147">
        <f>IF(AND($I2773="Si",T2773=1),1,IF(AND($I2773="Fisico",T2773=1),1,IF(AND(T2773=1,$I2773="Electronico"),2,IF(T2773=1,VLOOKUP($C2773&amp;"|"&amp;$B2773&amp;"|"&amp;$D2773,Empresas!$C$6:$CC$92,$G2773+6+1,0),0))))</f>
        <v>0</v>
      </c>
      <c r="AL2773" s="147">
        <f>IF(AND($I2773="Si",U2773=1),1,IF(AND($I2773="Fisico",U2773=1),1,IF(AND(U2773=1,$I2773="Electronico"),2,IF(U2773=1,VLOOKUP($C2773&amp;"|"&amp;$B2773&amp;"|"&amp;$D2773,Empresas!$C$6:$CC$92,$G2773+6+1,0),0))))</f>
        <v>0</v>
      </c>
      <c r="AM2773" s="149">
        <f t="shared" si="453"/>
        <v>0</v>
      </c>
      <c r="AN2773" s="149">
        <f t="shared" si="454"/>
        <v>0</v>
      </c>
      <c r="AO2773" s="152">
        <f t="shared" si="455"/>
        <v>0</v>
      </c>
    </row>
    <row r="2774" spans="1:41" x14ac:dyDescent="0.25">
      <c r="A2774" s="137" t="str">
        <f>VLOOKUP(D2774,Empresas!$D$7:$F$91,3,0)</f>
        <v>Yulisa</v>
      </c>
      <c r="B2774" s="138" t="str">
        <f>VLOOKUP(D2774,Empresas!$D$7:$G$91,4,0)</f>
        <v>Carmen D.</v>
      </c>
      <c r="C2774" s="138" t="s">
        <v>544</v>
      </c>
      <c r="D2774" s="138" t="s">
        <v>505</v>
      </c>
      <c r="E2774" s="138" t="str">
        <f>VLOOKUP(D2774,Empresas!$D$7:$E$92,2,0)</f>
        <v>BEATRIZ CAROLINA GONZALES FRANCO</v>
      </c>
      <c r="F2774" s="138" t="s">
        <v>164</v>
      </c>
      <c r="G2774" s="139">
        <f t="shared" si="457"/>
        <v>25</v>
      </c>
      <c r="H2774" s="139" t="str">
        <f>VLOOKUP(D2774,Empresas!$D$6:$L$92,7,0)</f>
        <v>Trimestral</v>
      </c>
      <c r="I2774" s="138" t="str">
        <f>VLOOKUP(VLOOKUP(D2774&amp;"|"&amp;B2774,Empresas!$I$7:$CB$92,G2774,0),Tablas!$A$3:$B$5,2,0)</f>
        <v>No aplica</v>
      </c>
      <c r="J2774" s="78"/>
      <c r="K2774" s="78"/>
      <c r="L2774" s="78"/>
      <c r="M2774" s="78"/>
      <c r="N2774" s="78"/>
      <c r="O2774" s="78"/>
      <c r="P2774" s="78"/>
      <c r="Q2774" s="78"/>
      <c r="R2774" s="78"/>
      <c r="S2774" s="78"/>
      <c r="T2774" s="78"/>
      <c r="U2774" s="78"/>
      <c r="V2774" s="78" t="str">
        <f>VLOOKUP(D2774,Empresas!$D$7:$CF$91,81,0)</f>
        <v>B</v>
      </c>
      <c r="W2774" s="78" t="str">
        <f>VLOOKUP(D2774,Empresas!$D$7:$M$91,10,0)</f>
        <v>P. Natural</v>
      </c>
      <c r="X2774" s="69" t="str">
        <f t="shared" si="451"/>
        <v>SI</v>
      </c>
      <c r="Y2774" s="153" t="str">
        <f t="shared" si="452"/>
        <v>No aplica</v>
      </c>
      <c r="Z2774" s="147">
        <f>IF(Y2774="No aplica",0,IF(I2774="no",0,IF(I2774="No aplica",0,IF(I2774="Si",1,IF(I2774="Fisico",1,IF(I2774="Electronico",2,VLOOKUP(C2774&amp;"|"&amp;B2774&amp;"|"&amp;D2774,Empresas!$C$6:$CC$92,G2774+6+1,0)))))))</f>
        <v>0</v>
      </c>
      <c r="AA2774" s="147">
        <f>IF(AND($I2774="Si",J2774=1),1,IF(AND($I2774="Fisico",J2774=1),1,IF(AND(J2774=1,$I2774="Electronico"),2,IF(J2774=1,VLOOKUP($C2774&amp;"|"&amp;$B2774&amp;"|"&amp;$D2774,Empresas!$C$6:$CC$92,$G2774+6+1,0),0))))</f>
        <v>0</v>
      </c>
      <c r="AB2774" s="147">
        <f>IF(AND($I2774="Si",K2774=1),1,IF(AND($I2774="Fisico",K2774=1),1,IF(AND(K2774=1,$I2774="Electronico"),2,IF(K2774=1,VLOOKUP($C2774&amp;"|"&amp;$B2774&amp;"|"&amp;$D2774,Empresas!$C$6:$CC$92,$G2774+6+1,0),0))))</f>
        <v>0</v>
      </c>
      <c r="AC2774" s="147">
        <f>IF(AND($I2774="Si",L2774=1),1,IF(AND($I2774="Fisico",L2774=1),1,IF(AND(L2774=1,$I2774="Electronico"),2,IF(L2774=1,VLOOKUP($C2774&amp;"|"&amp;$B2774&amp;"|"&amp;$D2774,Empresas!$C$6:$CC$92,$G2774+6+1,0),0))))</f>
        <v>0</v>
      </c>
      <c r="AD2774" s="147">
        <f>IF(AND($I2774="Si",M2774=1),1,IF(AND($I2774="Fisico",M2774=1),1,IF(AND(M2774=1,$I2774="Electronico"),2,IF(M2774=1,VLOOKUP($C2774&amp;"|"&amp;$B2774&amp;"|"&amp;$D2774,Empresas!$C$6:$CC$92,$G2774+6+1,0),0))))</f>
        <v>0</v>
      </c>
      <c r="AE2774" s="147">
        <f>IF(AND($I2774="Si",N2774=1),1,IF(AND($I2774="Fisico",N2774=1),1,IF(AND(N2774=1,$I2774="Electronico"),2,IF(N2774=1,VLOOKUP($C2774&amp;"|"&amp;$B2774&amp;"|"&amp;$D2774,Empresas!$C$6:$CC$92,$G2774+6+1,0),0))))</f>
        <v>0</v>
      </c>
      <c r="AF2774" s="147">
        <f>IF(AND($I2774="Si",O2774=1),1,IF(AND($I2774="Fisico",O2774=1),1,IF(AND(O2774=1,$I2774="Electronico"),2,IF(O2774=1,VLOOKUP($C2774&amp;"|"&amp;$B2774&amp;"|"&amp;$D2774,Empresas!$C$6:$CC$92,$G2774+6+1,0),0))))</f>
        <v>0</v>
      </c>
      <c r="AG2774" s="147">
        <f>IF(AND($I2774="Si",P2774=1),1,IF(AND($I2774="Fisico",P2774=1),1,IF(AND(P2774=1,$I2774="Electronico"),2,IF(P2774=1,VLOOKUP($C2774&amp;"|"&amp;$B2774&amp;"|"&amp;$D2774,Empresas!$C$6:$CC$92,$G2774+6+1,0),0))))</f>
        <v>0</v>
      </c>
      <c r="AH2774" s="147">
        <f>IF(AND($I2774="Si",Q2774=1),1,IF(AND($I2774="Fisico",Q2774=1),1,IF(AND(Q2774=1,$I2774="Electronico"),2,IF(Q2774=1,VLOOKUP($C2774&amp;"|"&amp;$B2774&amp;"|"&amp;$D2774,Empresas!$C$6:$CC$92,$G2774+6+1,0),0))))</f>
        <v>0</v>
      </c>
      <c r="AI2774" s="147">
        <f>IF(AND($I2774="Si",R2774=1),1,IF(AND($I2774="Fisico",R2774=1),1,IF(AND(R2774=1,$I2774="Electronico"),2,IF(R2774=1,VLOOKUP($C2774&amp;"|"&amp;$B2774&amp;"|"&amp;$D2774,Empresas!$C$6:$CC$92,$G2774+6+1,0),0))))</f>
        <v>0</v>
      </c>
      <c r="AJ2774" s="147">
        <f>IF(AND($I2774="Si",S2774=1),1,IF(AND($I2774="Fisico",S2774=1),1,IF(AND(S2774=1,$I2774="Electronico"),2,IF(S2774=1,VLOOKUP($C2774&amp;"|"&amp;$B2774&amp;"|"&amp;$D2774,Empresas!$C$6:$CC$92,$G2774+6+1,0),0))))</f>
        <v>0</v>
      </c>
      <c r="AK2774" s="147">
        <f>IF(AND($I2774="Si",T2774=1),1,IF(AND($I2774="Fisico",T2774=1),1,IF(AND(T2774=1,$I2774="Electronico"),2,IF(T2774=1,VLOOKUP($C2774&amp;"|"&amp;$B2774&amp;"|"&amp;$D2774,Empresas!$C$6:$CC$92,$G2774+6+1,0),0))))</f>
        <v>0</v>
      </c>
      <c r="AL2774" s="147">
        <f>IF(AND($I2774="Si",U2774=1),1,IF(AND($I2774="Fisico",U2774=1),1,IF(AND(U2774=1,$I2774="Electronico"),2,IF(U2774=1,VLOOKUP($C2774&amp;"|"&amp;$B2774&amp;"|"&amp;$D2774,Empresas!$C$6:$CC$92,$G2774+6+1,0),0))))</f>
        <v>0</v>
      </c>
      <c r="AM2774" s="149">
        <f t="shared" si="453"/>
        <v>0</v>
      </c>
      <c r="AN2774" s="149">
        <f t="shared" si="454"/>
        <v>0</v>
      </c>
      <c r="AO2774" s="152">
        <f t="shared" si="455"/>
        <v>0</v>
      </c>
    </row>
    <row r="2775" spans="1:41" x14ac:dyDescent="0.25">
      <c r="A2775" s="137" t="str">
        <f>VLOOKUP(D2775,Empresas!$D$7:$F$91,3,0)</f>
        <v>Yulisa</v>
      </c>
      <c r="B2775" s="138" t="str">
        <f>VLOOKUP(D2775,Empresas!$D$7:$G$91,4,0)</f>
        <v>Carmen D.</v>
      </c>
      <c r="C2775" s="138" t="s">
        <v>544</v>
      </c>
      <c r="D2775" s="138" t="s">
        <v>505</v>
      </c>
      <c r="E2775" s="138" t="str">
        <f>VLOOKUP(D2775,Empresas!$D$7:$E$92,2,0)</f>
        <v>BEATRIZ CAROLINA GONZALES FRANCO</v>
      </c>
      <c r="F2775" s="138" t="s">
        <v>165</v>
      </c>
      <c r="G2775" s="139">
        <f t="shared" si="457"/>
        <v>28</v>
      </c>
      <c r="H2775" s="139" t="str">
        <f>VLOOKUP(D2775,Empresas!$D$6:$L$92,7,0)</f>
        <v>Trimestral</v>
      </c>
      <c r="I2775" s="138" t="str">
        <f>VLOOKUP(VLOOKUP(D2775&amp;"|"&amp;B2775,Empresas!$I$7:$CB$92,G2775,0),Tablas!$A$3:$B$5,2,0)</f>
        <v>No aplica</v>
      </c>
      <c r="J2775" s="78"/>
      <c r="K2775" s="78"/>
      <c r="L2775" s="78"/>
      <c r="M2775" s="78"/>
      <c r="N2775" s="78"/>
      <c r="O2775" s="78"/>
      <c r="P2775" s="78"/>
      <c r="Q2775" s="78"/>
      <c r="R2775" s="78"/>
      <c r="S2775" s="78"/>
      <c r="T2775" s="78"/>
      <c r="U2775" s="78"/>
      <c r="V2775" s="78" t="str">
        <f>VLOOKUP(D2775,Empresas!$D$7:$CF$91,81,0)</f>
        <v>B</v>
      </c>
      <c r="W2775" s="78" t="str">
        <f>VLOOKUP(D2775,Empresas!$D$7:$M$91,10,0)</f>
        <v>P. Natural</v>
      </c>
      <c r="X2775" s="69" t="str">
        <f t="shared" si="451"/>
        <v>SI</v>
      </c>
      <c r="Y2775" s="153" t="str">
        <f t="shared" si="452"/>
        <v>No aplica</v>
      </c>
      <c r="Z2775" s="147">
        <f>IF(Y2775="No aplica",0,IF(I2775="no",0,IF(I2775="No aplica",0,IF(I2775="Si",1,IF(I2775="Fisico",1,IF(I2775="Electronico",2,VLOOKUP(C2775&amp;"|"&amp;B2775&amp;"|"&amp;D2775,Empresas!$C$6:$CC$92,G2775+6+1,0)))))))</f>
        <v>0</v>
      </c>
      <c r="AA2775" s="147">
        <f>IF(AND($I2775="Si",J2775=1),1,IF(AND($I2775="Fisico",J2775=1),1,IF(AND(J2775=1,$I2775="Electronico"),2,IF(J2775=1,VLOOKUP($C2775&amp;"|"&amp;$B2775&amp;"|"&amp;$D2775,Empresas!$C$6:$CC$92,$G2775+6+1,0),0))))</f>
        <v>0</v>
      </c>
      <c r="AB2775" s="147">
        <f>IF(AND($I2775="Si",K2775=1),1,IF(AND($I2775="Fisico",K2775=1),1,IF(AND(K2775=1,$I2775="Electronico"),2,IF(K2775=1,VLOOKUP($C2775&amp;"|"&amp;$B2775&amp;"|"&amp;$D2775,Empresas!$C$6:$CC$92,$G2775+6+1,0),0))))</f>
        <v>0</v>
      </c>
      <c r="AC2775" s="147">
        <f>IF(AND($I2775="Si",L2775=1),1,IF(AND($I2775="Fisico",L2775=1),1,IF(AND(L2775=1,$I2775="Electronico"),2,IF(L2775=1,VLOOKUP($C2775&amp;"|"&amp;$B2775&amp;"|"&amp;$D2775,Empresas!$C$6:$CC$92,$G2775+6+1,0),0))))</f>
        <v>0</v>
      </c>
      <c r="AD2775" s="147">
        <f>IF(AND($I2775="Si",M2775=1),1,IF(AND($I2775="Fisico",M2775=1),1,IF(AND(M2775=1,$I2775="Electronico"),2,IF(M2775=1,VLOOKUP($C2775&amp;"|"&amp;$B2775&amp;"|"&amp;$D2775,Empresas!$C$6:$CC$92,$G2775+6+1,0),0))))</f>
        <v>0</v>
      </c>
      <c r="AE2775" s="147">
        <f>IF(AND($I2775="Si",N2775=1),1,IF(AND($I2775="Fisico",N2775=1),1,IF(AND(N2775=1,$I2775="Electronico"),2,IF(N2775=1,VLOOKUP($C2775&amp;"|"&amp;$B2775&amp;"|"&amp;$D2775,Empresas!$C$6:$CC$92,$G2775+6+1,0),0))))</f>
        <v>0</v>
      </c>
      <c r="AF2775" s="147">
        <f>IF(AND($I2775="Si",O2775=1),1,IF(AND($I2775="Fisico",O2775=1),1,IF(AND(O2775=1,$I2775="Electronico"),2,IF(O2775=1,VLOOKUP($C2775&amp;"|"&amp;$B2775&amp;"|"&amp;$D2775,Empresas!$C$6:$CC$92,$G2775+6+1,0),0))))</f>
        <v>0</v>
      </c>
      <c r="AG2775" s="147">
        <f>IF(AND($I2775="Si",P2775=1),1,IF(AND($I2775="Fisico",P2775=1),1,IF(AND(P2775=1,$I2775="Electronico"),2,IF(P2775=1,VLOOKUP($C2775&amp;"|"&amp;$B2775&amp;"|"&amp;$D2775,Empresas!$C$6:$CC$92,$G2775+6+1,0),0))))</f>
        <v>0</v>
      </c>
      <c r="AH2775" s="147">
        <f>IF(AND($I2775="Si",Q2775=1),1,IF(AND($I2775="Fisico",Q2775=1),1,IF(AND(Q2775=1,$I2775="Electronico"),2,IF(Q2775=1,VLOOKUP($C2775&amp;"|"&amp;$B2775&amp;"|"&amp;$D2775,Empresas!$C$6:$CC$92,$G2775+6+1,0),0))))</f>
        <v>0</v>
      </c>
      <c r="AI2775" s="147">
        <f>IF(AND($I2775="Si",R2775=1),1,IF(AND($I2775="Fisico",R2775=1),1,IF(AND(R2775=1,$I2775="Electronico"),2,IF(R2775=1,VLOOKUP($C2775&amp;"|"&amp;$B2775&amp;"|"&amp;$D2775,Empresas!$C$6:$CC$92,$G2775+6+1,0),0))))</f>
        <v>0</v>
      </c>
      <c r="AJ2775" s="147">
        <f>IF(AND($I2775="Si",S2775=1),1,IF(AND($I2775="Fisico",S2775=1),1,IF(AND(S2775=1,$I2775="Electronico"),2,IF(S2775=1,VLOOKUP($C2775&amp;"|"&amp;$B2775&amp;"|"&amp;$D2775,Empresas!$C$6:$CC$92,$G2775+6+1,0),0))))</f>
        <v>0</v>
      </c>
      <c r="AK2775" s="147">
        <f>IF(AND($I2775="Si",T2775=1),1,IF(AND($I2775="Fisico",T2775=1),1,IF(AND(T2775=1,$I2775="Electronico"),2,IF(T2775=1,VLOOKUP($C2775&amp;"|"&amp;$B2775&amp;"|"&amp;$D2775,Empresas!$C$6:$CC$92,$G2775+6+1,0),0))))</f>
        <v>0</v>
      </c>
      <c r="AL2775" s="147">
        <f>IF(AND($I2775="Si",U2775=1),1,IF(AND($I2775="Fisico",U2775=1),1,IF(AND(U2775=1,$I2775="Electronico"),2,IF(U2775=1,VLOOKUP($C2775&amp;"|"&amp;$B2775&amp;"|"&amp;$D2775,Empresas!$C$6:$CC$92,$G2775+6+1,0),0))))</f>
        <v>0</v>
      </c>
      <c r="AM2775" s="149">
        <f t="shared" si="453"/>
        <v>0</v>
      </c>
      <c r="AN2775" s="149">
        <f t="shared" si="454"/>
        <v>0</v>
      </c>
      <c r="AO2775" s="152">
        <f t="shared" si="455"/>
        <v>0</v>
      </c>
    </row>
    <row r="2776" spans="1:41" x14ac:dyDescent="0.25">
      <c r="A2776" s="137" t="str">
        <f>VLOOKUP(D2776,Empresas!$D$7:$F$91,3,0)</f>
        <v>Yulisa</v>
      </c>
      <c r="B2776" s="138" t="str">
        <f>VLOOKUP(D2776,Empresas!$D$7:$G$91,4,0)</f>
        <v>Carmen D.</v>
      </c>
      <c r="C2776" s="138" t="s">
        <v>544</v>
      </c>
      <c r="D2776" s="138" t="s">
        <v>505</v>
      </c>
      <c r="E2776" s="138" t="str">
        <f>VLOOKUP(D2776,Empresas!$D$7:$E$92,2,0)</f>
        <v>BEATRIZ CAROLINA GONZALES FRANCO</v>
      </c>
      <c r="F2776" s="138" t="s">
        <v>166</v>
      </c>
      <c r="G2776" s="139">
        <f t="shared" si="457"/>
        <v>31</v>
      </c>
      <c r="H2776" s="139" t="str">
        <f>VLOOKUP(D2776,Empresas!$D$6:$L$92,7,0)</f>
        <v>Trimestral</v>
      </c>
      <c r="I2776" s="138" t="str">
        <f>VLOOKUP(VLOOKUP(D2776&amp;"|"&amp;B2776,Empresas!$I$7:$CB$92,G2776,0),Tablas!$A$3:$B$5,2,0)</f>
        <v>No aplica</v>
      </c>
      <c r="J2776" s="78"/>
      <c r="K2776" s="78"/>
      <c r="L2776" s="78"/>
      <c r="M2776" s="78"/>
      <c r="N2776" s="78"/>
      <c r="O2776" s="78"/>
      <c r="P2776" s="78"/>
      <c r="Q2776" s="78"/>
      <c r="R2776" s="78"/>
      <c r="S2776" s="78"/>
      <c r="T2776" s="78"/>
      <c r="U2776" s="78"/>
      <c r="V2776" s="78" t="str">
        <f>VLOOKUP(D2776,Empresas!$D$7:$CF$91,81,0)</f>
        <v>B</v>
      </c>
      <c r="W2776" s="78" t="str">
        <f>VLOOKUP(D2776,Empresas!$D$7:$M$91,10,0)</f>
        <v>P. Natural</v>
      </c>
      <c r="X2776" s="69" t="str">
        <f t="shared" si="451"/>
        <v>SI</v>
      </c>
      <c r="Y2776" s="153" t="str">
        <f t="shared" si="452"/>
        <v>No aplica</v>
      </c>
      <c r="Z2776" s="147">
        <f>IF(Y2776="No aplica",0,IF(I2776="no",0,IF(I2776="No aplica",0,IF(I2776="Si",1,IF(I2776="Fisico",1,IF(I2776="Electronico",2,VLOOKUP(C2776&amp;"|"&amp;B2776&amp;"|"&amp;D2776,Empresas!$C$6:$CC$92,G2776+6+1,0)))))))</f>
        <v>0</v>
      </c>
      <c r="AA2776" s="147">
        <f>IF(AND($I2776="Si",J2776=1),1,IF(AND($I2776="Fisico",J2776=1),1,IF(AND(J2776=1,$I2776="Electronico"),2,IF(J2776=1,VLOOKUP($C2776&amp;"|"&amp;$B2776&amp;"|"&amp;$D2776,Empresas!$C$6:$CC$92,$G2776+6+1,0),0))))</f>
        <v>0</v>
      </c>
      <c r="AB2776" s="147">
        <f>IF(AND($I2776="Si",K2776=1),1,IF(AND($I2776="Fisico",K2776=1),1,IF(AND(K2776=1,$I2776="Electronico"),2,IF(K2776=1,VLOOKUP($C2776&amp;"|"&amp;$B2776&amp;"|"&amp;$D2776,Empresas!$C$6:$CC$92,$G2776+6+1,0),0))))</f>
        <v>0</v>
      </c>
      <c r="AC2776" s="147">
        <f>IF(AND($I2776="Si",L2776=1),1,IF(AND($I2776="Fisico",L2776=1),1,IF(AND(L2776=1,$I2776="Electronico"),2,IF(L2776=1,VLOOKUP($C2776&amp;"|"&amp;$B2776&amp;"|"&amp;$D2776,Empresas!$C$6:$CC$92,$G2776+6+1,0),0))))</f>
        <v>0</v>
      </c>
      <c r="AD2776" s="147">
        <f>IF(AND($I2776="Si",M2776=1),1,IF(AND($I2776="Fisico",M2776=1),1,IF(AND(M2776=1,$I2776="Electronico"),2,IF(M2776=1,VLOOKUP($C2776&amp;"|"&amp;$B2776&amp;"|"&amp;$D2776,Empresas!$C$6:$CC$92,$G2776+6+1,0),0))))</f>
        <v>0</v>
      </c>
      <c r="AE2776" s="147">
        <f>IF(AND($I2776="Si",N2776=1),1,IF(AND($I2776="Fisico",N2776=1),1,IF(AND(N2776=1,$I2776="Electronico"),2,IF(N2776=1,VLOOKUP($C2776&amp;"|"&amp;$B2776&amp;"|"&amp;$D2776,Empresas!$C$6:$CC$92,$G2776+6+1,0),0))))</f>
        <v>0</v>
      </c>
      <c r="AF2776" s="147">
        <f>IF(AND($I2776="Si",O2776=1),1,IF(AND($I2776="Fisico",O2776=1),1,IF(AND(O2776=1,$I2776="Electronico"),2,IF(O2776=1,VLOOKUP($C2776&amp;"|"&amp;$B2776&amp;"|"&amp;$D2776,Empresas!$C$6:$CC$92,$G2776+6+1,0),0))))</f>
        <v>0</v>
      </c>
      <c r="AG2776" s="147">
        <f>IF(AND($I2776="Si",P2776=1),1,IF(AND($I2776="Fisico",P2776=1),1,IF(AND(P2776=1,$I2776="Electronico"),2,IF(P2776=1,VLOOKUP($C2776&amp;"|"&amp;$B2776&amp;"|"&amp;$D2776,Empresas!$C$6:$CC$92,$G2776+6+1,0),0))))</f>
        <v>0</v>
      </c>
      <c r="AH2776" s="147">
        <f>IF(AND($I2776="Si",Q2776=1),1,IF(AND($I2776="Fisico",Q2776=1),1,IF(AND(Q2776=1,$I2776="Electronico"),2,IF(Q2776=1,VLOOKUP($C2776&amp;"|"&amp;$B2776&amp;"|"&amp;$D2776,Empresas!$C$6:$CC$92,$G2776+6+1,0),0))))</f>
        <v>0</v>
      </c>
      <c r="AI2776" s="147">
        <f>IF(AND($I2776="Si",R2776=1),1,IF(AND($I2776="Fisico",R2776=1),1,IF(AND(R2776=1,$I2776="Electronico"),2,IF(R2776=1,VLOOKUP($C2776&amp;"|"&amp;$B2776&amp;"|"&amp;$D2776,Empresas!$C$6:$CC$92,$G2776+6+1,0),0))))</f>
        <v>0</v>
      </c>
      <c r="AJ2776" s="147">
        <f>IF(AND($I2776="Si",S2776=1),1,IF(AND($I2776="Fisico",S2776=1),1,IF(AND(S2776=1,$I2776="Electronico"),2,IF(S2776=1,VLOOKUP($C2776&amp;"|"&amp;$B2776&amp;"|"&amp;$D2776,Empresas!$C$6:$CC$92,$G2776+6+1,0),0))))</f>
        <v>0</v>
      </c>
      <c r="AK2776" s="147">
        <f>IF(AND($I2776="Si",T2776=1),1,IF(AND($I2776="Fisico",T2776=1),1,IF(AND(T2776=1,$I2776="Electronico"),2,IF(T2776=1,VLOOKUP($C2776&amp;"|"&amp;$B2776&amp;"|"&amp;$D2776,Empresas!$C$6:$CC$92,$G2776+6+1,0),0))))</f>
        <v>0</v>
      </c>
      <c r="AL2776" s="147">
        <f>IF(AND($I2776="Si",U2776=1),1,IF(AND($I2776="Fisico",U2776=1),1,IF(AND(U2776=1,$I2776="Electronico"),2,IF(U2776=1,VLOOKUP($C2776&amp;"|"&amp;$B2776&amp;"|"&amp;$D2776,Empresas!$C$6:$CC$92,$G2776+6+1,0),0))))</f>
        <v>0</v>
      </c>
      <c r="AM2776" s="149">
        <f t="shared" si="453"/>
        <v>0</v>
      </c>
      <c r="AN2776" s="149">
        <f t="shared" si="454"/>
        <v>0</v>
      </c>
      <c r="AO2776" s="152">
        <f t="shared" si="455"/>
        <v>0</v>
      </c>
    </row>
    <row r="2777" spans="1:41" x14ac:dyDescent="0.25">
      <c r="A2777" s="137" t="str">
        <f>VLOOKUP(D2777,Empresas!$D$7:$F$91,3,0)</f>
        <v>Yulisa</v>
      </c>
      <c r="B2777" s="138" t="str">
        <f>VLOOKUP(D2777,Empresas!$D$7:$G$91,4,0)</f>
        <v>Carmen D.</v>
      </c>
      <c r="C2777" s="138" t="s">
        <v>544</v>
      </c>
      <c r="D2777" s="138" t="s">
        <v>505</v>
      </c>
      <c r="E2777" s="138" t="str">
        <f>VLOOKUP(D2777,Empresas!$D$7:$E$92,2,0)</f>
        <v>BEATRIZ CAROLINA GONZALES FRANCO</v>
      </c>
      <c r="F2777" s="138" t="s">
        <v>167</v>
      </c>
      <c r="G2777" s="139">
        <f t="shared" si="457"/>
        <v>34</v>
      </c>
      <c r="H2777" s="139" t="str">
        <f>VLOOKUP(D2777,Empresas!$D$6:$L$92,7,0)</f>
        <v>Trimestral</v>
      </c>
      <c r="I2777" s="138" t="str">
        <f>VLOOKUP(VLOOKUP(D2777&amp;"|"&amp;B2777,Empresas!$I$7:$CB$92,G2777,0),Tablas!$A$3:$B$5,2,0)</f>
        <v>No aplica</v>
      </c>
      <c r="J2777" s="78"/>
      <c r="K2777" s="78"/>
      <c r="L2777" s="78"/>
      <c r="M2777" s="78"/>
      <c r="N2777" s="78"/>
      <c r="O2777" s="78"/>
      <c r="P2777" s="78"/>
      <c r="Q2777" s="78"/>
      <c r="R2777" s="78"/>
      <c r="S2777" s="78"/>
      <c r="T2777" s="78"/>
      <c r="U2777" s="78"/>
      <c r="V2777" s="78" t="str">
        <f>VLOOKUP(D2777,Empresas!$D$7:$CF$91,81,0)</f>
        <v>B</v>
      </c>
      <c r="W2777" s="78" t="str">
        <f>VLOOKUP(D2777,Empresas!$D$7:$M$91,10,0)</f>
        <v>P. Natural</v>
      </c>
      <c r="X2777" s="69" t="str">
        <f t="shared" si="451"/>
        <v>SI</v>
      </c>
      <c r="Y2777" s="153" t="str">
        <f t="shared" si="452"/>
        <v>No aplica</v>
      </c>
      <c r="Z2777" s="147">
        <f>IF(Y2777="No aplica",0,IF(I2777="no",0,IF(I2777="No aplica",0,IF(I2777="Si",1,IF(I2777="Fisico",1,IF(I2777="Electronico",2,VLOOKUP(C2777&amp;"|"&amp;B2777&amp;"|"&amp;D2777,Empresas!$C$6:$CC$92,G2777+6+1,0)))))))</f>
        <v>0</v>
      </c>
      <c r="AA2777" s="147">
        <f>IF(AND($I2777="Si",J2777=1),1,IF(AND($I2777="Fisico",J2777=1),1,IF(AND(J2777=1,$I2777="Electronico"),2,IF(J2777=1,VLOOKUP($C2777&amp;"|"&amp;$B2777&amp;"|"&amp;$D2777,Empresas!$C$6:$CC$92,$G2777+6+1,0),0))))</f>
        <v>0</v>
      </c>
      <c r="AB2777" s="147">
        <f>IF(AND($I2777="Si",K2777=1),1,IF(AND($I2777="Fisico",K2777=1),1,IF(AND(K2777=1,$I2777="Electronico"),2,IF(K2777=1,VLOOKUP($C2777&amp;"|"&amp;$B2777&amp;"|"&amp;$D2777,Empresas!$C$6:$CC$92,$G2777+6+1,0),0))))</f>
        <v>0</v>
      </c>
      <c r="AC2777" s="147">
        <f>IF(AND($I2777="Si",L2777=1),1,IF(AND($I2777="Fisico",L2777=1),1,IF(AND(L2777=1,$I2777="Electronico"),2,IF(L2777=1,VLOOKUP($C2777&amp;"|"&amp;$B2777&amp;"|"&amp;$D2777,Empresas!$C$6:$CC$92,$G2777+6+1,0),0))))</f>
        <v>0</v>
      </c>
      <c r="AD2777" s="147">
        <f>IF(AND($I2777="Si",M2777=1),1,IF(AND($I2777="Fisico",M2777=1),1,IF(AND(M2777=1,$I2777="Electronico"),2,IF(M2777=1,VLOOKUP($C2777&amp;"|"&amp;$B2777&amp;"|"&amp;$D2777,Empresas!$C$6:$CC$92,$G2777+6+1,0),0))))</f>
        <v>0</v>
      </c>
      <c r="AE2777" s="147">
        <f>IF(AND($I2777="Si",N2777=1),1,IF(AND($I2777="Fisico",N2777=1),1,IF(AND(N2777=1,$I2777="Electronico"),2,IF(N2777=1,VLOOKUP($C2777&amp;"|"&amp;$B2777&amp;"|"&amp;$D2777,Empresas!$C$6:$CC$92,$G2777+6+1,0),0))))</f>
        <v>0</v>
      </c>
      <c r="AF2777" s="147">
        <f>IF(AND($I2777="Si",O2777=1),1,IF(AND($I2777="Fisico",O2777=1),1,IF(AND(O2777=1,$I2777="Electronico"),2,IF(O2777=1,VLOOKUP($C2777&amp;"|"&amp;$B2777&amp;"|"&amp;$D2777,Empresas!$C$6:$CC$92,$G2777+6+1,0),0))))</f>
        <v>0</v>
      </c>
      <c r="AG2777" s="147">
        <f>IF(AND($I2777="Si",P2777=1),1,IF(AND($I2777="Fisico",P2777=1),1,IF(AND(P2777=1,$I2777="Electronico"),2,IF(P2777=1,VLOOKUP($C2777&amp;"|"&amp;$B2777&amp;"|"&amp;$D2777,Empresas!$C$6:$CC$92,$G2777+6+1,0),0))))</f>
        <v>0</v>
      </c>
      <c r="AH2777" s="147">
        <f>IF(AND($I2777="Si",Q2777=1),1,IF(AND($I2777="Fisico",Q2777=1),1,IF(AND(Q2777=1,$I2777="Electronico"),2,IF(Q2777=1,VLOOKUP($C2777&amp;"|"&amp;$B2777&amp;"|"&amp;$D2777,Empresas!$C$6:$CC$92,$G2777+6+1,0),0))))</f>
        <v>0</v>
      </c>
      <c r="AI2777" s="147">
        <f>IF(AND($I2777="Si",R2777=1),1,IF(AND($I2777="Fisico",R2777=1),1,IF(AND(R2777=1,$I2777="Electronico"),2,IF(R2777=1,VLOOKUP($C2777&amp;"|"&amp;$B2777&amp;"|"&amp;$D2777,Empresas!$C$6:$CC$92,$G2777+6+1,0),0))))</f>
        <v>0</v>
      </c>
      <c r="AJ2777" s="147">
        <f>IF(AND($I2777="Si",S2777=1),1,IF(AND($I2777="Fisico",S2777=1),1,IF(AND(S2777=1,$I2777="Electronico"),2,IF(S2777=1,VLOOKUP($C2777&amp;"|"&amp;$B2777&amp;"|"&amp;$D2777,Empresas!$C$6:$CC$92,$G2777+6+1,0),0))))</f>
        <v>0</v>
      </c>
      <c r="AK2777" s="147">
        <f>IF(AND($I2777="Si",T2777=1),1,IF(AND($I2777="Fisico",T2777=1),1,IF(AND(T2777=1,$I2777="Electronico"),2,IF(T2777=1,VLOOKUP($C2777&amp;"|"&amp;$B2777&amp;"|"&amp;$D2777,Empresas!$C$6:$CC$92,$G2777+6+1,0),0))))</f>
        <v>0</v>
      </c>
      <c r="AL2777" s="147">
        <f>IF(AND($I2777="Si",U2777=1),1,IF(AND($I2777="Fisico",U2777=1),1,IF(AND(U2777=1,$I2777="Electronico"),2,IF(U2777=1,VLOOKUP($C2777&amp;"|"&amp;$B2777&amp;"|"&amp;$D2777,Empresas!$C$6:$CC$92,$G2777+6+1,0),0))))</f>
        <v>0</v>
      </c>
      <c r="AM2777" s="149">
        <f t="shared" si="453"/>
        <v>0</v>
      </c>
      <c r="AN2777" s="149">
        <f t="shared" si="454"/>
        <v>0</v>
      </c>
      <c r="AO2777" s="152">
        <f t="shared" si="455"/>
        <v>0</v>
      </c>
    </row>
    <row r="2778" spans="1:41" x14ac:dyDescent="0.25">
      <c r="A2778" s="137" t="str">
        <f>VLOOKUP(D2778,Empresas!$D$7:$F$91,3,0)</f>
        <v>Yulisa</v>
      </c>
      <c r="B2778" s="138" t="str">
        <f>VLOOKUP(D2778,Empresas!$D$7:$G$91,4,0)</f>
        <v>Carmen D.</v>
      </c>
      <c r="C2778" s="138" t="s">
        <v>544</v>
      </c>
      <c r="D2778" s="138" t="s">
        <v>505</v>
      </c>
      <c r="E2778" s="138" t="str">
        <f>VLOOKUP(D2778,Empresas!$D$7:$E$92,2,0)</f>
        <v>BEATRIZ CAROLINA GONZALES FRANCO</v>
      </c>
      <c r="F2778" s="138" t="s">
        <v>168</v>
      </c>
      <c r="G2778" s="139">
        <f t="shared" si="457"/>
        <v>37</v>
      </c>
      <c r="H2778" s="139" t="str">
        <f>VLOOKUP(D2778,Empresas!$D$6:$L$92,7,0)</f>
        <v>Trimestral</v>
      </c>
      <c r="I2778" s="138" t="str">
        <f>VLOOKUP(VLOOKUP(D2778&amp;"|"&amp;B2778,Empresas!$I$7:$CB$92,G2778,0),Tablas!$A$3:$B$5,2,0)</f>
        <v>No aplica</v>
      </c>
      <c r="J2778" s="78"/>
      <c r="K2778" s="78"/>
      <c r="L2778" s="78"/>
      <c r="M2778" s="78"/>
      <c r="N2778" s="78"/>
      <c r="O2778" s="78"/>
      <c r="P2778" s="78"/>
      <c r="Q2778" s="78"/>
      <c r="R2778" s="78"/>
      <c r="S2778" s="78"/>
      <c r="T2778" s="78"/>
      <c r="U2778" s="78"/>
      <c r="V2778" s="78" t="str">
        <f>VLOOKUP(D2778,Empresas!$D$7:$CF$91,81,0)</f>
        <v>B</v>
      </c>
      <c r="W2778" s="78" t="str">
        <f>VLOOKUP(D2778,Empresas!$D$7:$M$91,10,0)</f>
        <v>P. Natural</v>
      </c>
      <c r="X2778" s="69" t="str">
        <f t="shared" si="451"/>
        <v>SI</v>
      </c>
      <c r="Y2778" s="153" t="str">
        <f t="shared" si="452"/>
        <v>No aplica</v>
      </c>
      <c r="Z2778" s="147">
        <f>IF(Y2778="No aplica",0,IF(I2778="no",0,IF(I2778="No aplica",0,IF(I2778="Si",1,IF(I2778="Fisico",1,IF(I2778="Electronico",2,VLOOKUP(C2778&amp;"|"&amp;B2778&amp;"|"&amp;D2778,Empresas!$C$6:$CC$92,G2778+6+1,0)))))))</f>
        <v>0</v>
      </c>
      <c r="AA2778" s="147">
        <f>IF(AND($I2778="Si",J2778=1),1,IF(AND($I2778="Fisico",J2778=1),1,IF(AND(J2778=1,$I2778="Electronico"),2,IF(J2778=1,VLOOKUP($C2778&amp;"|"&amp;$B2778&amp;"|"&amp;$D2778,Empresas!$C$6:$CC$92,$G2778+6+1,0),0))))</f>
        <v>0</v>
      </c>
      <c r="AB2778" s="147">
        <f>IF(AND($I2778="Si",K2778=1),1,IF(AND($I2778="Fisico",K2778=1),1,IF(AND(K2778=1,$I2778="Electronico"),2,IF(K2778=1,VLOOKUP($C2778&amp;"|"&amp;$B2778&amp;"|"&amp;$D2778,Empresas!$C$6:$CC$92,$G2778+6+1,0),0))))</f>
        <v>0</v>
      </c>
      <c r="AC2778" s="147">
        <f>IF(AND($I2778="Si",L2778=1),1,IF(AND($I2778="Fisico",L2778=1),1,IF(AND(L2778=1,$I2778="Electronico"),2,IF(L2778=1,VLOOKUP($C2778&amp;"|"&amp;$B2778&amp;"|"&amp;$D2778,Empresas!$C$6:$CC$92,$G2778+6+1,0),0))))</f>
        <v>0</v>
      </c>
      <c r="AD2778" s="147">
        <f>IF(AND($I2778="Si",M2778=1),1,IF(AND($I2778="Fisico",M2778=1),1,IF(AND(M2778=1,$I2778="Electronico"),2,IF(M2778=1,VLOOKUP($C2778&amp;"|"&amp;$B2778&amp;"|"&amp;$D2778,Empresas!$C$6:$CC$92,$G2778+6+1,0),0))))</f>
        <v>0</v>
      </c>
      <c r="AE2778" s="147">
        <f>IF(AND($I2778="Si",N2778=1),1,IF(AND($I2778="Fisico",N2778=1),1,IF(AND(N2778=1,$I2778="Electronico"),2,IF(N2778=1,VLOOKUP($C2778&amp;"|"&amp;$B2778&amp;"|"&amp;$D2778,Empresas!$C$6:$CC$92,$G2778+6+1,0),0))))</f>
        <v>0</v>
      </c>
      <c r="AF2778" s="147">
        <f>IF(AND($I2778="Si",O2778=1),1,IF(AND($I2778="Fisico",O2778=1),1,IF(AND(O2778=1,$I2778="Electronico"),2,IF(O2778=1,VLOOKUP($C2778&amp;"|"&amp;$B2778&amp;"|"&amp;$D2778,Empresas!$C$6:$CC$92,$G2778+6+1,0),0))))</f>
        <v>0</v>
      </c>
      <c r="AG2778" s="147">
        <f>IF(AND($I2778="Si",P2778=1),1,IF(AND($I2778="Fisico",P2778=1),1,IF(AND(P2778=1,$I2778="Electronico"),2,IF(P2778=1,VLOOKUP($C2778&amp;"|"&amp;$B2778&amp;"|"&amp;$D2778,Empresas!$C$6:$CC$92,$G2778+6+1,0),0))))</f>
        <v>0</v>
      </c>
      <c r="AH2778" s="147">
        <f>IF(AND($I2778="Si",Q2778=1),1,IF(AND($I2778="Fisico",Q2778=1),1,IF(AND(Q2778=1,$I2778="Electronico"),2,IF(Q2778=1,VLOOKUP($C2778&amp;"|"&amp;$B2778&amp;"|"&amp;$D2778,Empresas!$C$6:$CC$92,$G2778+6+1,0),0))))</f>
        <v>0</v>
      </c>
      <c r="AI2778" s="147">
        <f>IF(AND($I2778="Si",R2778=1),1,IF(AND($I2778="Fisico",R2778=1),1,IF(AND(R2778=1,$I2778="Electronico"),2,IF(R2778=1,VLOOKUP($C2778&amp;"|"&amp;$B2778&amp;"|"&amp;$D2778,Empresas!$C$6:$CC$92,$G2778+6+1,0),0))))</f>
        <v>0</v>
      </c>
      <c r="AJ2778" s="147">
        <f>IF(AND($I2778="Si",S2778=1),1,IF(AND($I2778="Fisico",S2778=1),1,IF(AND(S2778=1,$I2778="Electronico"),2,IF(S2778=1,VLOOKUP($C2778&amp;"|"&amp;$B2778&amp;"|"&amp;$D2778,Empresas!$C$6:$CC$92,$G2778+6+1,0),0))))</f>
        <v>0</v>
      </c>
      <c r="AK2778" s="147">
        <f>IF(AND($I2778="Si",T2778=1),1,IF(AND($I2778="Fisico",T2778=1),1,IF(AND(T2778=1,$I2778="Electronico"),2,IF(T2778=1,VLOOKUP($C2778&amp;"|"&amp;$B2778&amp;"|"&amp;$D2778,Empresas!$C$6:$CC$92,$G2778+6+1,0),0))))</f>
        <v>0</v>
      </c>
      <c r="AL2778" s="147">
        <f>IF(AND($I2778="Si",U2778=1),1,IF(AND($I2778="Fisico",U2778=1),1,IF(AND(U2778=1,$I2778="Electronico"),2,IF(U2778=1,VLOOKUP($C2778&amp;"|"&amp;$B2778&amp;"|"&amp;$D2778,Empresas!$C$6:$CC$92,$G2778+6+1,0),0))))</f>
        <v>0</v>
      </c>
      <c r="AM2778" s="149">
        <f t="shared" si="453"/>
        <v>0</v>
      </c>
      <c r="AN2778" s="149">
        <f t="shared" si="454"/>
        <v>0</v>
      </c>
      <c r="AO2778" s="152">
        <f t="shared" si="455"/>
        <v>0</v>
      </c>
    </row>
    <row r="2779" spans="1:41" x14ac:dyDescent="0.25">
      <c r="A2779" s="137" t="str">
        <f>VLOOKUP(D2779,Empresas!$D$7:$F$91,3,0)</f>
        <v>Yulisa</v>
      </c>
      <c r="B2779" s="138" t="str">
        <f>VLOOKUP(D2779,Empresas!$D$7:$G$91,4,0)</f>
        <v>Carmen D.</v>
      </c>
      <c r="C2779" s="138" t="s">
        <v>544</v>
      </c>
      <c r="D2779" s="138" t="s">
        <v>505</v>
      </c>
      <c r="E2779" s="138" t="str">
        <f>VLOOKUP(D2779,Empresas!$D$7:$E$92,2,0)</f>
        <v>BEATRIZ CAROLINA GONZALES FRANCO</v>
      </c>
      <c r="F2779" s="138" t="s">
        <v>169</v>
      </c>
      <c r="G2779" s="139">
        <f t="shared" si="457"/>
        <v>40</v>
      </c>
      <c r="H2779" s="139" t="str">
        <f>VLOOKUP(D2779,Empresas!$D$6:$L$92,7,0)</f>
        <v>Trimestral</v>
      </c>
      <c r="I2779" s="138" t="str">
        <f>VLOOKUP(VLOOKUP(D2779&amp;"|"&amp;B2779,Empresas!$I$7:$CB$92,G2779,0),Tablas!$A$3:$B$5,2,0)</f>
        <v>No aplica</v>
      </c>
      <c r="J2779" s="78"/>
      <c r="K2779" s="78"/>
      <c r="L2779" s="78"/>
      <c r="M2779" s="78"/>
      <c r="N2779" s="78"/>
      <c r="O2779" s="78"/>
      <c r="P2779" s="78"/>
      <c r="Q2779" s="78"/>
      <c r="R2779" s="78"/>
      <c r="S2779" s="78"/>
      <c r="T2779" s="78"/>
      <c r="U2779" s="78"/>
      <c r="V2779" s="78" t="str">
        <f>VLOOKUP(D2779,Empresas!$D$7:$CF$91,81,0)</f>
        <v>B</v>
      </c>
      <c r="W2779" s="78" t="str">
        <f>VLOOKUP(D2779,Empresas!$D$7:$M$91,10,0)</f>
        <v>P. Natural</v>
      </c>
      <c r="X2779" s="69" t="str">
        <f t="shared" si="451"/>
        <v>SI</v>
      </c>
      <c r="Y2779" s="153" t="str">
        <f t="shared" si="452"/>
        <v>No aplica</v>
      </c>
      <c r="Z2779" s="147">
        <f>IF(Y2779="No aplica",0,IF(I2779="no",0,IF(I2779="No aplica",0,IF(I2779="Si",1,IF(I2779="Fisico",1,IF(I2779="Electronico",2,VLOOKUP(C2779&amp;"|"&amp;B2779&amp;"|"&amp;D2779,Empresas!$C$6:$CC$92,G2779+6+1,0)))))))</f>
        <v>0</v>
      </c>
      <c r="AA2779" s="147">
        <f>IF(AND($I2779="Si",J2779=1),1,IF(AND($I2779="Fisico",J2779=1),1,IF(AND(J2779=1,$I2779="Electronico"),2,IF(J2779=1,VLOOKUP($C2779&amp;"|"&amp;$B2779&amp;"|"&amp;$D2779,Empresas!$C$6:$CC$92,$G2779+6+1,0),0))))</f>
        <v>0</v>
      </c>
      <c r="AB2779" s="147">
        <f>IF(AND($I2779="Si",K2779=1),1,IF(AND($I2779="Fisico",K2779=1),1,IF(AND(K2779=1,$I2779="Electronico"),2,IF(K2779=1,VLOOKUP($C2779&amp;"|"&amp;$B2779&amp;"|"&amp;$D2779,Empresas!$C$6:$CC$92,$G2779+6+1,0),0))))</f>
        <v>0</v>
      </c>
      <c r="AC2779" s="147">
        <f>IF(AND($I2779="Si",L2779=1),1,IF(AND($I2779="Fisico",L2779=1),1,IF(AND(L2779=1,$I2779="Electronico"),2,IF(L2779=1,VLOOKUP($C2779&amp;"|"&amp;$B2779&amp;"|"&amp;$D2779,Empresas!$C$6:$CC$92,$G2779+6+1,0),0))))</f>
        <v>0</v>
      </c>
      <c r="AD2779" s="147">
        <f>IF(AND($I2779="Si",M2779=1),1,IF(AND($I2779="Fisico",M2779=1),1,IF(AND(M2779=1,$I2779="Electronico"),2,IF(M2779=1,VLOOKUP($C2779&amp;"|"&amp;$B2779&amp;"|"&amp;$D2779,Empresas!$C$6:$CC$92,$G2779+6+1,0),0))))</f>
        <v>0</v>
      </c>
      <c r="AE2779" s="147">
        <f>IF(AND($I2779="Si",N2779=1),1,IF(AND($I2779="Fisico",N2779=1),1,IF(AND(N2779=1,$I2779="Electronico"),2,IF(N2779=1,VLOOKUP($C2779&amp;"|"&amp;$B2779&amp;"|"&amp;$D2779,Empresas!$C$6:$CC$92,$G2779+6+1,0),0))))</f>
        <v>0</v>
      </c>
      <c r="AF2779" s="147">
        <f>IF(AND($I2779="Si",O2779=1),1,IF(AND($I2779="Fisico",O2779=1),1,IF(AND(O2779=1,$I2779="Electronico"),2,IF(O2779=1,VLOOKUP($C2779&amp;"|"&amp;$B2779&amp;"|"&amp;$D2779,Empresas!$C$6:$CC$92,$G2779+6+1,0),0))))</f>
        <v>0</v>
      </c>
      <c r="AG2779" s="147">
        <f>IF(AND($I2779="Si",P2779=1),1,IF(AND($I2779="Fisico",P2779=1),1,IF(AND(P2779=1,$I2779="Electronico"),2,IF(P2779=1,VLOOKUP($C2779&amp;"|"&amp;$B2779&amp;"|"&amp;$D2779,Empresas!$C$6:$CC$92,$G2779+6+1,0),0))))</f>
        <v>0</v>
      </c>
      <c r="AH2779" s="147">
        <f>IF(AND($I2779="Si",Q2779=1),1,IF(AND($I2779="Fisico",Q2779=1),1,IF(AND(Q2779=1,$I2779="Electronico"),2,IF(Q2779=1,VLOOKUP($C2779&amp;"|"&amp;$B2779&amp;"|"&amp;$D2779,Empresas!$C$6:$CC$92,$G2779+6+1,0),0))))</f>
        <v>0</v>
      </c>
      <c r="AI2779" s="147">
        <f>IF(AND($I2779="Si",R2779=1),1,IF(AND($I2779="Fisico",R2779=1),1,IF(AND(R2779=1,$I2779="Electronico"),2,IF(R2779=1,VLOOKUP($C2779&amp;"|"&amp;$B2779&amp;"|"&amp;$D2779,Empresas!$C$6:$CC$92,$G2779+6+1,0),0))))</f>
        <v>0</v>
      </c>
      <c r="AJ2779" s="147">
        <f>IF(AND($I2779="Si",S2779=1),1,IF(AND($I2779="Fisico",S2779=1),1,IF(AND(S2779=1,$I2779="Electronico"),2,IF(S2779=1,VLOOKUP($C2779&amp;"|"&amp;$B2779&amp;"|"&amp;$D2779,Empresas!$C$6:$CC$92,$G2779+6+1,0),0))))</f>
        <v>0</v>
      </c>
      <c r="AK2779" s="147">
        <f>IF(AND($I2779="Si",T2779=1),1,IF(AND($I2779="Fisico",T2779=1),1,IF(AND(T2779=1,$I2779="Electronico"),2,IF(T2779=1,VLOOKUP($C2779&amp;"|"&amp;$B2779&amp;"|"&amp;$D2779,Empresas!$C$6:$CC$92,$G2779+6+1,0),0))))</f>
        <v>0</v>
      </c>
      <c r="AL2779" s="147">
        <f>IF(AND($I2779="Si",U2779=1),1,IF(AND($I2779="Fisico",U2779=1),1,IF(AND(U2779=1,$I2779="Electronico"),2,IF(U2779=1,VLOOKUP($C2779&amp;"|"&amp;$B2779&amp;"|"&amp;$D2779,Empresas!$C$6:$CC$92,$G2779+6+1,0),0))))</f>
        <v>0</v>
      </c>
      <c r="AM2779" s="149">
        <f t="shared" si="453"/>
        <v>0</v>
      </c>
      <c r="AN2779" s="149">
        <f t="shared" si="454"/>
        <v>0</v>
      </c>
      <c r="AO2779" s="152">
        <f t="shared" si="455"/>
        <v>0</v>
      </c>
    </row>
    <row r="2780" spans="1:41" x14ac:dyDescent="0.25">
      <c r="A2780" s="137" t="str">
        <f>VLOOKUP(D2780,Empresas!$D$7:$F$91,3,0)</f>
        <v>Yulisa</v>
      </c>
      <c r="B2780" s="138" t="str">
        <f>VLOOKUP(D2780,Empresas!$D$7:$G$91,4,0)</f>
        <v>Carmen D.</v>
      </c>
      <c r="C2780" s="138" t="s">
        <v>544</v>
      </c>
      <c r="D2780" s="138" t="s">
        <v>505</v>
      </c>
      <c r="E2780" s="138" t="str">
        <f>VLOOKUP(D2780,Empresas!$D$7:$E$92,2,0)</f>
        <v>BEATRIZ CAROLINA GONZALES FRANCO</v>
      </c>
      <c r="F2780" s="138" t="s">
        <v>170</v>
      </c>
      <c r="G2780" s="139">
        <f t="shared" si="457"/>
        <v>43</v>
      </c>
      <c r="H2780" s="139" t="str">
        <f>VLOOKUP(D2780,Empresas!$D$6:$L$92,7,0)</f>
        <v>Trimestral</v>
      </c>
      <c r="I2780" s="138" t="str">
        <f>VLOOKUP(VLOOKUP(D2780&amp;"|"&amp;B2780,Empresas!$I$7:$CB$92,G2780,0),Tablas!$A$3:$B$5,2,0)</f>
        <v>No aplica</v>
      </c>
      <c r="J2780" s="78"/>
      <c r="K2780" s="78"/>
      <c r="L2780" s="78"/>
      <c r="M2780" s="78"/>
      <c r="N2780" s="78"/>
      <c r="O2780" s="78"/>
      <c r="P2780" s="78"/>
      <c r="Q2780" s="78"/>
      <c r="R2780" s="78"/>
      <c r="S2780" s="78"/>
      <c r="T2780" s="78"/>
      <c r="U2780" s="78"/>
      <c r="V2780" s="78" t="str">
        <f>VLOOKUP(D2780,Empresas!$D$7:$CF$91,81,0)</f>
        <v>B</v>
      </c>
      <c r="W2780" s="78" t="str">
        <f>VLOOKUP(D2780,Empresas!$D$7:$M$91,10,0)</f>
        <v>P. Natural</v>
      </c>
      <c r="X2780" s="69" t="str">
        <f t="shared" si="451"/>
        <v>SI</v>
      </c>
      <c r="Y2780" s="153" t="str">
        <f t="shared" si="452"/>
        <v>No aplica</v>
      </c>
      <c r="Z2780" s="147">
        <f>IF(Y2780="No aplica",0,IF(I2780="no",0,IF(I2780="No aplica",0,IF(I2780="Si",1,IF(I2780="Fisico",1,IF(I2780="Electronico",2,VLOOKUP(C2780&amp;"|"&amp;B2780&amp;"|"&amp;D2780,Empresas!$C$6:$CC$92,G2780+6+1,0)))))))</f>
        <v>0</v>
      </c>
      <c r="AA2780" s="147">
        <f>IF(AND($I2780="Si",J2780=1),1,IF(AND($I2780="Fisico",J2780=1),1,IF(AND(J2780=1,$I2780="Electronico"),2,IF(J2780=1,VLOOKUP($C2780&amp;"|"&amp;$B2780&amp;"|"&amp;$D2780,Empresas!$C$6:$CC$92,$G2780+6+1,0),0))))</f>
        <v>0</v>
      </c>
      <c r="AB2780" s="147">
        <f>IF(AND($I2780="Si",K2780=1),1,IF(AND($I2780="Fisico",K2780=1),1,IF(AND(K2780=1,$I2780="Electronico"),2,IF(K2780=1,VLOOKUP($C2780&amp;"|"&amp;$B2780&amp;"|"&amp;$D2780,Empresas!$C$6:$CC$92,$G2780+6+1,0),0))))</f>
        <v>0</v>
      </c>
      <c r="AC2780" s="147">
        <f>IF(AND($I2780="Si",L2780=1),1,IF(AND($I2780="Fisico",L2780=1),1,IF(AND(L2780=1,$I2780="Electronico"),2,IF(L2780=1,VLOOKUP($C2780&amp;"|"&amp;$B2780&amp;"|"&amp;$D2780,Empresas!$C$6:$CC$92,$G2780+6+1,0),0))))</f>
        <v>0</v>
      </c>
      <c r="AD2780" s="147">
        <f>IF(AND($I2780="Si",M2780=1),1,IF(AND($I2780="Fisico",M2780=1),1,IF(AND(M2780=1,$I2780="Electronico"),2,IF(M2780=1,VLOOKUP($C2780&amp;"|"&amp;$B2780&amp;"|"&amp;$D2780,Empresas!$C$6:$CC$92,$G2780+6+1,0),0))))</f>
        <v>0</v>
      </c>
      <c r="AE2780" s="147">
        <f>IF(AND($I2780="Si",N2780=1),1,IF(AND($I2780="Fisico",N2780=1),1,IF(AND(N2780=1,$I2780="Electronico"),2,IF(N2780=1,VLOOKUP($C2780&amp;"|"&amp;$B2780&amp;"|"&amp;$D2780,Empresas!$C$6:$CC$92,$G2780+6+1,0),0))))</f>
        <v>0</v>
      </c>
      <c r="AF2780" s="147">
        <f>IF(AND($I2780="Si",O2780=1),1,IF(AND($I2780="Fisico",O2780=1),1,IF(AND(O2780=1,$I2780="Electronico"),2,IF(O2780=1,VLOOKUP($C2780&amp;"|"&amp;$B2780&amp;"|"&amp;$D2780,Empresas!$C$6:$CC$92,$G2780+6+1,0),0))))</f>
        <v>0</v>
      </c>
      <c r="AG2780" s="147">
        <f>IF(AND($I2780="Si",P2780=1),1,IF(AND($I2780="Fisico",P2780=1),1,IF(AND(P2780=1,$I2780="Electronico"),2,IF(P2780=1,VLOOKUP($C2780&amp;"|"&amp;$B2780&amp;"|"&amp;$D2780,Empresas!$C$6:$CC$92,$G2780+6+1,0),0))))</f>
        <v>0</v>
      </c>
      <c r="AH2780" s="147">
        <f>IF(AND($I2780="Si",Q2780=1),1,IF(AND($I2780="Fisico",Q2780=1),1,IF(AND(Q2780=1,$I2780="Electronico"),2,IF(Q2780=1,VLOOKUP($C2780&amp;"|"&amp;$B2780&amp;"|"&amp;$D2780,Empresas!$C$6:$CC$92,$G2780+6+1,0),0))))</f>
        <v>0</v>
      </c>
      <c r="AI2780" s="147">
        <f>IF(AND($I2780="Si",R2780=1),1,IF(AND($I2780="Fisico",R2780=1),1,IF(AND(R2780=1,$I2780="Electronico"),2,IF(R2780=1,VLOOKUP($C2780&amp;"|"&amp;$B2780&amp;"|"&amp;$D2780,Empresas!$C$6:$CC$92,$G2780+6+1,0),0))))</f>
        <v>0</v>
      </c>
      <c r="AJ2780" s="147">
        <f>IF(AND($I2780="Si",S2780=1),1,IF(AND($I2780="Fisico",S2780=1),1,IF(AND(S2780=1,$I2780="Electronico"),2,IF(S2780=1,VLOOKUP($C2780&amp;"|"&amp;$B2780&amp;"|"&amp;$D2780,Empresas!$C$6:$CC$92,$G2780+6+1,0),0))))</f>
        <v>0</v>
      </c>
      <c r="AK2780" s="147">
        <f>IF(AND($I2780="Si",T2780=1),1,IF(AND($I2780="Fisico",T2780=1),1,IF(AND(T2780=1,$I2780="Electronico"),2,IF(T2780=1,VLOOKUP($C2780&amp;"|"&amp;$B2780&amp;"|"&amp;$D2780,Empresas!$C$6:$CC$92,$G2780+6+1,0),0))))</f>
        <v>0</v>
      </c>
      <c r="AL2780" s="147">
        <f>IF(AND($I2780="Si",U2780=1),1,IF(AND($I2780="Fisico",U2780=1),1,IF(AND(U2780=1,$I2780="Electronico"),2,IF(U2780=1,VLOOKUP($C2780&amp;"|"&amp;$B2780&amp;"|"&amp;$D2780,Empresas!$C$6:$CC$92,$G2780+6+1,0),0))))</f>
        <v>0</v>
      </c>
      <c r="AM2780" s="149">
        <f t="shared" si="453"/>
        <v>0</v>
      </c>
      <c r="AN2780" s="149">
        <f t="shared" si="454"/>
        <v>0</v>
      </c>
      <c r="AO2780" s="152">
        <f t="shared" si="455"/>
        <v>0</v>
      </c>
    </row>
    <row r="2781" spans="1:41" x14ac:dyDescent="0.25">
      <c r="A2781" s="137" t="str">
        <f>VLOOKUP(D2781,Empresas!$D$7:$F$91,3,0)</f>
        <v>Yulisa</v>
      </c>
      <c r="B2781" s="138" t="str">
        <f>VLOOKUP(D2781,Empresas!$D$7:$G$91,4,0)</f>
        <v>Carmen D.</v>
      </c>
      <c r="C2781" s="138" t="s">
        <v>544</v>
      </c>
      <c r="D2781" s="138" t="s">
        <v>505</v>
      </c>
      <c r="E2781" s="138" t="str">
        <f>VLOOKUP(D2781,Empresas!$D$7:$E$92,2,0)</f>
        <v>BEATRIZ CAROLINA GONZALES FRANCO</v>
      </c>
      <c r="F2781" s="138" t="s">
        <v>171</v>
      </c>
      <c r="G2781" s="139">
        <f t="shared" si="457"/>
        <v>46</v>
      </c>
      <c r="H2781" s="139" t="str">
        <f>VLOOKUP(D2781,Empresas!$D$6:$L$92,7,0)</f>
        <v>Trimestral</v>
      </c>
      <c r="I2781" s="138" t="str">
        <f>VLOOKUP(VLOOKUP(D2781&amp;"|"&amp;B2781,Empresas!$I$7:$CB$92,G2781,0),Tablas!$A$3:$B$5,2,0)</f>
        <v>No aplica</v>
      </c>
      <c r="J2781" s="78"/>
      <c r="K2781" s="78"/>
      <c r="L2781" s="78"/>
      <c r="M2781" s="78"/>
      <c r="N2781" s="78"/>
      <c r="O2781" s="78"/>
      <c r="P2781" s="78"/>
      <c r="Q2781" s="78"/>
      <c r="R2781" s="78"/>
      <c r="S2781" s="78"/>
      <c r="T2781" s="78"/>
      <c r="U2781" s="78"/>
      <c r="V2781" s="78" t="str">
        <f>VLOOKUP(D2781,Empresas!$D$7:$CF$91,81,0)</f>
        <v>B</v>
      </c>
      <c r="W2781" s="78" t="str">
        <f>VLOOKUP(D2781,Empresas!$D$7:$M$91,10,0)</f>
        <v>P. Natural</v>
      </c>
      <c r="X2781" s="69" t="str">
        <f t="shared" si="451"/>
        <v>SI</v>
      </c>
      <c r="Y2781" s="153" t="str">
        <f t="shared" si="452"/>
        <v>No aplica</v>
      </c>
      <c r="Z2781" s="147">
        <f>IF(Y2781="No aplica",0,IF(I2781="no",0,IF(I2781="No aplica",0,IF(I2781="Si",1,IF(I2781="Fisico",1,IF(I2781="Electronico",2,VLOOKUP(C2781&amp;"|"&amp;B2781&amp;"|"&amp;D2781,Empresas!$C$6:$CC$92,G2781+6+1,0)))))))</f>
        <v>0</v>
      </c>
      <c r="AA2781" s="147">
        <f>IF(AND($I2781="Si",J2781=1),1,IF(AND($I2781="Fisico",J2781=1),1,IF(AND(J2781=1,$I2781="Electronico"),2,IF(J2781=1,VLOOKUP($C2781&amp;"|"&amp;$B2781&amp;"|"&amp;$D2781,Empresas!$C$6:$CC$92,$G2781+6+1,0),0))))</f>
        <v>0</v>
      </c>
      <c r="AB2781" s="147">
        <f>IF(AND($I2781="Si",K2781=1),1,IF(AND($I2781="Fisico",K2781=1),1,IF(AND(K2781=1,$I2781="Electronico"),2,IF(K2781=1,VLOOKUP($C2781&amp;"|"&amp;$B2781&amp;"|"&amp;$D2781,Empresas!$C$6:$CC$92,$G2781+6+1,0),0))))</f>
        <v>0</v>
      </c>
      <c r="AC2781" s="147">
        <f>IF(AND($I2781="Si",L2781=1),1,IF(AND($I2781="Fisico",L2781=1),1,IF(AND(L2781=1,$I2781="Electronico"),2,IF(L2781=1,VLOOKUP($C2781&amp;"|"&amp;$B2781&amp;"|"&amp;$D2781,Empresas!$C$6:$CC$92,$G2781+6+1,0),0))))</f>
        <v>0</v>
      </c>
      <c r="AD2781" s="147">
        <f>IF(AND($I2781="Si",M2781=1),1,IF(AND($I2781="Fisico",M2781=1),1,IF(AND(M2781=1,$I2781="Electronico"),2,IF(M2781=1,VLOOKUP($C2781&amp;"|"&amp;$B2781&amp;"|"&amp;$D2781,Empresas!$C$6:$CC$92,$G2781+6+1,0),0))))</f>
        <v>0</v>
      </c>
      <c r="AE2781" s="147">
        <f>IF(AND($I2781="Si",N2781=1),1,IF(AND($I2781="Fisico",N2781=1),1,IF(AND(N2781=1,$I2781="Electronico"),2,IF(N2781=1,VLOOKUP($C2781&amp;"|"&amp;$B2781&amp;"|"&amp;$D2781,Empresas!$C$6:$CC$92,$G2781+6+1,0),0))))</f>
        <v>0</v>
      </c>
      <c r="AF2781" s="147">
        <f>IF(AND($I2781="Si",O2781=1),1,IF(AND($I2781="Fisico",O2781=1),1,IF(AND(O2781=1,$I2781="Electronico"),2,IF(O2781=1,VLOOKUP($C2781&amp;"|"&amp;$B2781&amp;"|"&amp;$D2781,Empresas!$C$6:$CC$92,$G2781+6+1,0),0))))</f>
        <v>0</v>
      </c>
      <c r="AG2781" s="147">
        <f>IF(AND($I2781="Si",P2781=1),1,IF(AND($I2781="Fisico",P2781=1),1,IF(AND(P2781=1,$I2781="Electronico"),2,IF(P2781=1,VLOOKUP($C2781&amp;"|"&amp;$B2781&amp;"|"&amp;$D2781,Empresas!$C$6:$CC$92,$G2781+6+1,0),0))))</f>
        <v>0</v>
      </c>
      <c r="AH2781" s="147">
        <f>IF(AND($I2781="Si",Q2781=1),1,IF(AND($I2781="Fisico",Q2781=1),1,IF(AND(Q2781=1,$I2781="Electronico"),2,IF(Q2781=1,VLOOKUP($C2781&amp;"|"&amp;$B2781&amp;"|"&amp;$D2781,Empresas!$C$6:$CC$92,$G2781+6+1,0),0))))</f>
        <v>0</v>
      </c>
      <c r="AI2781" s="147">
        <f>IF(AND($I2781="Si",R2781=1),1,IF(AND($I2781="Fisico",R2781=1),1,IF(AND(R2781=1,$I2781="Electronico"),2,IF(R2781=1,VLOOKUP($C2781&amp;"|"&amp;$B2781&amp;"|"&amp;$D2781,Empresas!$C$6:$CC$92,$G2781+6+1,0),0))))</f>
        <v>0</v>
      </c>
      <c r="AJ2781" s="147">
        <f>IF(AND($I2781="Si",S2781=1),1,IF(AND($I2781="Fisico",S2781=1),1,IF(AND(S2781=1,$I2781="Electronico"),2,IF(S2781=1,VLOOKUP($C2781&amp;"|"&amp;$B2781&amp;"|"&amp;$D2781,Empresas!$C$6:$CC$92,$G2781+6+1,0),0))))</f>
        <v>0</v>
      </c>
      <c r="AK2781" s="147">
        <f>IF(AND($I2781="Si",T2781=1),1,IF(AND($I2781="Fisico",T2781=1),1,IF(AND(T2781=1,$I2781="Electronico"),2,IF(T2781=1,VLOOKUP($C2781&amp;"|"&amp;$B2781&amp;"|"&amp;$D2781,Empresas!$C$6:$CC$92,$G2781+6+1,0),0))))</f>
        <v>0</v>
      </c>
      <c r="AL2781" s="147">
        <f>IF(AND($I2781="Si",U2781=1),1,IF(AND($I2781="Fisico",U2781=1),1,IF(AND(U2781=1,$I2781="Electronico"),2,IF(U2781=1,VLOOKUP($C2781&amp;"|"&amp;$B2781&amp;"|"&amp;$D2781,Empresas!$C$6:$CC$92,$G2781+6+1,0),0))))</f>
        <v>0</v>
      </c>
      <c r="AM2781" s="149">
        <f t="shared" si="453"/>
        <v>0</v>
      </c>
      <c r="AN2781" s="149">
        <f t="shared" si="454"/>
        <v>0</v>
      </c>
      <c r="AO2781" s="152">
        <f t="shared" si="455"/>
        <v>0</v>
      </c>
    </row>
    <row r="2782" spans="1:41" x14ac:dyDescent="0.25">
      <c r="A2782" s="140" t="str">
        <f>VLOOKUP(D2782,Empresas!$D$7:$F$91,3,0)</f>
        <v>Yulisa</v>
      </c>
      <c r="B2782" s="141" t="str">
        <f>VLOOKUP(D2782,Empresas!$D$7:$G$91,4,0)</f>
        <v>Carmen D.</v>
      </c>
      <c r="C2782" s="141" t="s">
        <v>544</v>
      </c>
      <c r="D2782" s="141" t="s">
        <v>505</v>
      </c>
      <c r="E2782" s="141" t="str">
        <f>VLOOKUP(D2782,Empresas!$D$7:$E$92,2,0)</f>
        <v>BEATRIZ CAROLINA GONZALES FRANCO</v>
      </c>
      <c r="F2782" s="141" t="s">
        <v>172</v>
      </c>
      <c r="G2782" s="142">
        <f>+Empresas!$BF$2</f>
        <v>50</v>
      </c>
      <c r="H2782" s="142" t="str">
        <f>VLOOKUP(D2782,Empresas!$D$6:$L$92,7,0)</f>
        <v>Trimestral</v>
      </c>
      <c r="I2782" s="141" t="str">
        <f>VLOOKUP(VLOOKUP(D2782&amp;"|"&amp;B2782,Empresas!$I$7:$CB$92,G2782,0),Tablas!$A$8:$B$10,2,0)</f>
        <v>No aplica</v>
      </c>
      <c r="J2782" s="78"/>
      <c r="K2782" s="78"/>
      <c r="L2782" s="78"/>
      <c r="M2782" s="78"/>
      <c r="N2782" s="78"/>
      <c r="O2782" s="78"/>
      <c r="P2782" s="78"/>
      <c r="Q2782" s="78"/>
      <c r="R2782" s="78"/>
      <c r="S2782" s="78"/>
      <c r="T2782" s="78"/>
      <c r="U2782" s="78"/>
      <c r="V2782" s="78" t="str">
        <f>VLOOKUP(D2782,Empresas!$D$7:$CF$91,81,0)</f>
        <v>B</v>
      </c>
      <c r="W2782" s="78" t="str">
        <f>VLOOKUP(D2782,Empresas!$D$7:$M$91,10,0)</f>
        <v>P. Natural</v>
      </c>
      <c r="X2782" s="69" t="str">
        <f t="shared" si="451"/>
        <v>SI</v>
      </c>
      <c r="Y2782" s="153" t="str">
        <f t="shared" si="452"/>
        <v>No aplica</v>
      </c>
      <c r="Z2782" s="147">
        <f>IF(Y2782="No aplica",0,IF(I2782="no",0,IF(I2782="No aplica",0,IF(I2782="Si",1,IF(I2782="Fisico",1,IF(I2782="Electronico",2,VLOOKUP(C2782&amp;"|"&amp;B2782&amp;"|"&amp;D2782,Empresas!$C$6:$CC$92,G2782+6+1,0)))))))</f>
        <v>0</v>
      </c>
      <c r="AA2782" s="147">
        <f>IF(AND($I2782="Si",J2782=1),1,IF(AND($I2782="Fisico",J2782=1),1,IF(AND(J2782=1,$I2782="Electronico"),2,IF(J2782=1,VLOOKUP($C2782&amp;"|"&amp;$B2782&amp;"|"&amp;$D2782,Empresas!$C$6:$CC$92,$G2782+6+1,0),0))))</f>
        <v>0</v>
      </c>
      <c r="AB2782" s="147">
        <f>IF(AND($I2782="Si",K2782=1),1,IF(AND($I2782="Fisico",K2782=1),1,IF(AND(K2782=1,$I2782="Electronico"),2,IF(K2782=1,VLOOKUP($C2782&amp;"|"&amp;$B2782&amp;"|"&amp;$D2782,Empresas!$C$6:$CC$92,$G2782+6+1,0),0))))</f>
        <v>0</v>
      </c>
      <c r="AC2782" s="147">
        <f>IF(AND($I2782="Si",L2782=1),1,IF(AND($I2782="Fisico",L2782=1),1,IF(AND(L2782=1,$I2782="Electronico"),2,IF(L2782=1,VLOOKUP($C2782&amp;"|"&amp;$B2782&amp;"|"&amp;$D2782,Empresas!$C$6:$CC$92,$G2782+6+1,0),0))))</f>
        <v>0</v>
      </c>
      <c r="AD2782" s="147">
        <f>IF(AND($I2782="Si",M2782=1),1,IF(AND($I2782="Fisico",M2782=1),1,IF(AND(M2782=1,$I2782="Electronico"),2,IF(M2782=1,VLOOKUP($C2782&amp;"|"&amp;$B2782&amp;"|"&amp;$D2782,Empresas!$C$6:$CC$92,$G2782+6+1,0),0))))</f>
        <v>0</v>
      </c>
      <c r="AE2782" s="147">
        <f>IF(AND($I2782="Si",N2782=1),1,IF(AND($I2782="Fisico",N2782=1),1,IF(AND(N2782=1,$I2782="Electronico"),2,IF(N2782=1,VLOOKUP($C2782&amp;"|"&amp;$B2782&amp;"|"&amp;$D2782,Empresas!$C$6:$CC$92,$G2782+6+1,0),0))))</f>
        <v>0</v>
      </c>
      <c r="AF2782" s="147">
        <f>IF(AND($I2782="Si",O2782=1),1,IF(AND($I2782="Fisico",O2782=1),1,IF(AND(O2782=1,$I2782="Electronico"),2,IF(O2782=1,VLOOKUP($C2782&amp;"|"&amp;$B2782&amp;"|"&amp;$D2782,Empresas!$C$6:$CC$92,$G2782+6+1,0),0))))</f>
        <v>0</v>
      </c>
      <c r="AG2782" s="147">
        <f>IF(AND($I2782="Si",P2782=1),1,IF(AND($I2782="Fisico",P2782=1),1,IF(AND(P2782=1,$I2782="Electronico"),2,IF(P2782=1,VLOOKUP($C2782&amp;"|"&amp;$B2782&amp;"|"&amp;$D2782,Empresas!$C$6:$CC$92,$G2782+6+1,0),0))))</f>
        <v>0</v>
      </c>
      <c r="AH2782" s="147">
        <f>IF(AND($I2782="Si",Q2782=1),1,IF(AND($I2782="Fisico",Q2782=1),1,IF(AND(Q2782=1,$I2782="Electronico"),2,IF(Q2782=1,VLOOKUP($C2782&amp;"|"&amp;$B2782&amp;"|"&amp;$D2782,Empresas!$C$6:$CC$92,$G2782+6+1,0),0))))</f>
        <v>0</v>
      </c>
      <c r="AI2782" s="147">
        <f>IF(AND($I2782="Si",R2782=1),1,IF(AND($I2782="Fisico",R2782=1),1,IF(AND(R2782=1,$I2782="Electronico"),2,IF(R2782=1,VLOOKUP($C2782&amp;"|"&amp;$B2782&amp;"|"&amp;$D2782,Empresas!$C$6:$CC$92,$G2782+6+1,0),0))))</f>
        <v>0</v>
      </c>
      <c r="AJ2782" s="147">
        <f>IF(AND($I2782="Si",S2782=1),1,IF(AND($I2782="Fisico",S2782=1),1,IF(AND(S2782=1,$I2782="Electronico"),2,IF(S2782=1,VLOOKUP($C2782&amp;"|"&amp;$B2782&amp;"|"&amp;$D2782,Empresas!$C$6:$CC$92,$G2782+6+1,0),0))))</f>
        <v>0</v>
      </c>
      <c r="AK2782" s="147">
        <f>IF(AND($I2782="Si",T2782=1),1,IF(AND($I2782="Fisico",T2782=1),1,IF(AND(T2782=1,$I2782="Electronico"),2,IF(T2782=1,VLOOKUP($C2782&amp;"|"&amp;$B2782&amp;"|"&amp;$D2782,Empresas!$C$6:$CC$92,$G2782+6+1,0),0))))</f>
        <v>0</v>
      </c>
      <c r="AL2782" s="147">
        <f>IF(AND($I2782="Si",U2782=1),1,IF(AND($I2782="Fisico",U2782=1),1,IF(AND(U2782=1,$I2782="Electronico"),2,IF(U2782=1,VLOOKUP($C2782&amp;"|"&amp;$B2782&amp;"|"&amp;$D2782,Empresas!$C$6:$CC$92,$G2782+6+1,0),0))))</f>
        <v>0</v>
      </c>
      <c r="AM2782" s="149">
        <f t="shared" si="453"/>
        <v>0</v>
      </c>
      <c r="AN2782" s="149">
        <f t="shared" si="454"/>
        <v>0</v>
      </c>
      <c r="AO2782" s="152">
        <f t="shared" si="455"/>
        <v>0</v>
      </c>
    </row>
    <row r="2783" spans="1:41" x14ac:dyDescent="0.25">
      <c r="A2783" s="140" t="str">
        <f>VLOOKUP(D2783,Empresas!$D$7:$F$91,3,0)</f>
        <v>Yulisa</v>
      </c>
      <c r="B2783" s="141" t="str">
        <f>VLOOKUP(D2783,Empresas!$D$7:$G$91,4,0)</f>
        <v>Carmen D.</v>
      </c>
      <c r="C2783" s="141" t="s">
        <v>544</v>
      </c>
      <c r="D2783" s="141" t="s">
        <v>505</v>
      </c>
      <c r="E2783" s="141" t="str">
        <f>VLOOKUP(D2783,Empresas!$D$7:$E$92,2,0)</f>
        <v>BEATRIZ CAROLINA GONZALES FRANCO</v>
      </c>
      <c r="F2783" s="141" t="s">
        <v>173</v>
      </c>
      <c r="G2783" s="142">
        <f>+G2782+1</f>
        <v>51</v>
      </c>
      <c r="H2783" s="142" t="str">
        <f>VLOOKUP(D2783,Empresas!$D$6:$L$92,7,0)</f>
        <v>Trimestral</v>
      </c>
      <c r="I2783" s="141" t="str">
        <f>VLOOKUP(VLOOKUP(D2783&amp;"|"&amp;B2783,Empresas!$I$7:$CB$92,G2783,0),Tablas!$A$8:$B$10,2,0)</f>
        <v>No aplica</v>
      </c>
      <c r="J2783" s="78"/>
      <c r="K2783" s="78"/>
      <c r="L2783" s="78"/>
      <c r="M2783" s="78"/>
      <c r="N2783" s="78"/>
      <c r="O2783" s="78"/>
      <c r="P2783" s="78"/>
      <c r="Q2783" s="78"/>
      <c r="R2783" s="78"/>
      <c r="S2783" s="78"/>
      <c r="T2783" s="78"/>
      <c r="U2783" s="78"/>
      <c r="V2783" s="78" t="str">
        <f>VLOOKUP(D2783,Empresas!$D$7:$CF$91,81,0)</f>
        <v>B</v>
      </c>
      <c r="W2783" s="78" t="str">
        <f>VLOOKUP(D2783,Empresas!$D$7:$M$91,10,0)</f>
        <v>P. Natural</v>
      </c>
      <c r="X2783" s="69" t="str">
        <f t="shared" si="451"/>
        <v>SI</v>
      </c>
      <c r="Y2783" s="153" t="str">
        <f t="shared" si="452"/>
        <v>No aplica</v>
      </c>
      <c r="Z2783" s="147">
        <f>IF(Y2783="No aplica",0,IF(I2783="no",0,IF(I2783="No aplica",0,IF(I2783="Si",1,IF(I2783="Fisico",1,IF(I2783="Electronico",2,VLOOKUP(C2783&amp;"|"&amp;B2783&amp;"|"&amp;D2783,Empresas!$C$6:$CC$92,G2783+6+1,0)))))))</f>
        <v>0</v>
      </c>
      <c r="AA2783" s="147">
        <f>IF(AND($I2783="Si",J2783=1),1,IF(AND($I2783="Fisico",J2783=1),1,IF(AND(J2783=1,$I2783="Electronico"),2,IF(J2783=1,VLOOKUP($C2783&amp;"|"&amp;$B2783&amp;"|"&amp;$D2783,Empresas!$C$6:$CC$92,$G2783+6+1,0),0))))</f>
        <v>0</v>
      </c>
      <c r="AB2783" s="147">
        <f>IF(AND($I2783="Si",K2783=1),1,IF(AND($I2783="Fisico",K2783=1),1,IF(AND(K2783=1,$I2783="Electronico"),2,IF(K2783=1,VLOOKUP($C2783&amp;"|"&amp;$B2783&amp;"|"&amp;$D2783,Empresas!$C$6:$CC$92,$G2783+6+1,0),0))))</f>
        <v>0</v>
      </c>
      <c r="AC2783" s="147">
        <f>IF(AND($I2783="Si",L2783=1),1,IF(AND($I2783="Fisico",L2783=1),1,IF(AND(L2783=1,$I2783="Electronico"),2,IF(L2783=1,VLOOKUP($C2783&amp;"|"&amp;$B2783&amp;"|"&amp;$D2783,Empresas!$C$6:$CC$92,$G2783+6+1,0),0))))</f>
        <v>0</v>
      </c>
      <c r="AD2783" s="147">
        <f>IF(AND($I2783="Si",M2783=1),1,IF(AND($I2783="Fisico",M2783=1),1,IF(AND(M2783=1,$I2783="Electronico"),2,IF(M2783=1,VLOOKUP($C2783&amp;"|"&amp;$B2783&amp;"|"&amp;$D2783,Empresas!$C$6:$CC$92,$G2783+6+1,0),0))))</f>
        <v>0</v>
      </c>
      <c r="AE2783" s="147">
        <f>IF(AND($I2783="Si",N2783=1),1,IF(AND($I2783="Fisico",N2783=1),1,IF(AND(N2783=1,$I2783="Electronico"),2,IF(N2783=1,VLOOKUP($C2783&amp;"|"&amp;$B2783&amp;"|"&amp;$D2783,Empresas!$C$6:$CC$92,$G2783+6+1,0),0))))</f>
        <v>0</v>
      </c>
      <c r="AF2783" s="147">
        <f>IF(AND($I2783="Si",O2783=1),1,IF(AND($I2783="Fisico",O2783=1),1,IF(AND(O2783=1,$I2783="Electronico"),2,IF(O2783=1,VLOOKUP($C2783&amp;"|"&amp;$B2783&amp;"|"&amp;$D2783,Empresas!$C$6:$CC$92,$G2783+6+1,0),0))))</f>
        <v>0</v>
      </c>
      <c r="AG2783" s="147">
        <f>IF(AND($I2783="Si",P2783=1),1,IF(AND($I2783="Fisico",P2783=1),1,IF(AND(P2783=1,$I2783="Electronico"),2,IF(P2783=1,VLOOKUP($C2783&amp;"|"&amp;$B2783&amp;"|"&amp;$D2783,Empresas!$C$6:$CC$92,$G2783+6+1,0),0))))</f>
        <v>0</v>
      </c>
      <c r="AH2783" s="147">
        <f>IF(AND($I2783="Si",Q2783=1),1,IF(AND($I2783="Fisico",Q2783=1),1,IF(AND(Q2783=1,$I2783="Electronico"),2,IF(Q2783=1,VLOOKUP($C2783&amp;"|"&amp;$B2783&amp;"|"&amp;$D2783,Empresas!$C$6:$CC$92,$G2783+6+1,0),0))))</f>
        <v>0</v>
      </c>
      <c r="AI2783" s="147">
        <f>IF(AND($I2783="Si",R2783=1),1,IF(AND($I2783="Fisico",R2783=1),1,IF(AND(R2783=1,$I2783="Electronico"),2,IF(R2783=1,VLOOKUP($C2783&amp;"|"&amp;$B2783&amp;"|"&amp;$D2783,Empresas!$C$6:$CC$92,$G2783+6+1,0),0))))</f>
        <v>0</v>
      </c>
      <c r="AJ2783" s="147">
        <f>IF(AND($I2783="Si",S2783=1),1,IF(AND($I2783="Fisico",S2783=1),1,IF(AND(S2783=1,$I2783="Electronico"),2,IF(S2783=1,VLOOKUP($C2783&amp;"|"&amp;$B2783&amp;"|"&amp;$D2783,Empresas!$C$6:$CC$92,$G2783+6+1,0),0))))</f>
        <v>0</v>
      </c>
      <c r="AK2783" s="147">
        <f>IF(AND($I2783="Si",T2783=1),1,IF(AND($I2783="Fisico",T2783=1),1,IF(AND(T2783=1,$I2783="Electronico"),2,IF(T2783=1,VLOOKUP($C2783&amp;"|"&amp;$B2783&amp;"|"&amp;$D2783,Empresas!$C$6:$CC$92,$G2783+6+1,0),0))))</f>
        <v>0</v>
      </c>
      <c r="AL2783" s="147">
        <f>IF(AND($I2783="Si",U2783=1),1,IF(AND($I2783="Fisico",U2783=1),1,IF(AND(U2783=1,$I2783="Electronico"),2,IF(U2783=1,VLOOKUP($C2783&amp;"|"&amp;$B2783&amp;"|"&amp;$D2783,Empresas!$C$6:$CC$92,$G2783+6+1,0),0))))</f>
        <v>0</v>
      </c>
      <c r="AM2783" s="149">
        <f t="shared" si="453"/>
        <v>0</v>
      </c>
      <c r="AN2783" s="149">
        <f t="shared" si="454"/>
        <v>0</v>
      </c>
      <c r="AO2783" s="152">
        <f t="shared" si="455"/>
        <v>0</v>
      </c>
    </row>
    <row r="2784" spans="1:41" x14ac:dyDescent="0.25">
      <c r="A2784" s="140" t="str">
        <f>VLOOKUP(D2784,Empresas!$D$7:$F$91,3,0)</f>
        <v>Yulisa</v>
      </c>
      <c r="B2784" s="141" t="str">
        <f>VLOOKUP(D2784,Empresas!$D$7:$G$91,4,0)</f>
        <v>Carmen D.</v>
      </c>
      <c r="C2784" s="141" t="s">
        <v>544</v>
      </c>
      <c r="D2784" s="141" t="s">
        <v>505</v>
      </c>
      <c r="E2784" s="141" t="str">
        <f>VLOOKUP(D2784,Empresas!$D$7:$E$92,2,0)</f>
        <v>BEATRIZ CAROLINA GONZALES FRANCO</v>
      </c>
      <c r="F2784" s="141" t="s">
        <v>174</v>
      </c>
      <c r="G2784" s="142">
        <f t="shared" ref="G2784:G2792" si="458">+G2783+1</f>
        <v>52</v>
      </c>
      <c r="H2784" s="142" t="str">
        <f>VLOOKUP(D2784,Empresas!$D$6:$L$92,7,0)</f>
        <v>Trimestral</v>
      </c>
      <c r="I2784" s="141" t="str">
        <f>VLOOKUP(VLOOKUP(D2784&amp;"|"&amp;B2784,Empresas!$I$7:$CB$92,G2784,0),Tablas!$A$8:$B$10,2,0)</f>
        <v>No aplica</v>
      </c>
      <c r="J2784" s="78"/>
      <c r="K2784" s="78"/>
      <c r="L2784" s="78"/>
      <c r="M2784" s="78"/>
      <c r="N2784" s="78"/>
      <c r="O2784" s="78"/>
      <c r="P2784" s="78"/>
      <c r="Q2784" s="78"/>
      <c r="R2784" s="78"/>
      <c r="S2784" s="78"/>
      <c r="T2784" s="78"/>
      <c r="U2784" s="78"/>
      <c r="V2784" s="78" t="str">
        <f>VLOOKUP(D2784,Empresas!$D$7:$CF$91,81,0)</f>
        <v>B</v>
      </c>
      <c r="W2784" s="78" t="str">
        <f>VLOOKUP(D2784,Empresas!$D$7:$M$91,10,0)</f>
        <v>P. Natural</v>
      </c>
      <c r="X2784" s="69" t="str">
        <f t="shared" si="451"/>
        <v>SI</v>
      </c>
      <c r="Y2784" s="153" t="str">
        <f t="shared" si="452"/>
        <v>No aplica</v>
      </c>
      <c r="Z2784" s="147">
        <f>IF(Y2784="No aplica",0,IF(I2784="no",0,IF(I2784="No aplica",0,IF(I2784="Si",1,IF(I2784="Fisico",1,IF(I2784="Electronico",2,VLOOKUP(C2784&amp;"|"&amp;B2784&amp;"|"&amp;D2784,Empresas!$C$6:$CC$92,G2784+6+1,0)))))))</f>
        <v>0</v>
      </c>
      <c r="AA2784" s="147">
        <f>IF(AND($I2784="Si",J2784=1),1,IF(AND($I2784="Fisico",J2784=1),1,IF(AND(J2784=1,$I2784="Electronico"),2,IF(J2784=1,VLOOKUP($C2784&amp;"|"&amp;$B2784&amp;"|"&amp;$D2784,Empresas!$C$6:$CC$92,$G2784+6+1,0),0))))</f>
        <v>0</v>
      </c>
      <c r="AB2784" s="147">
        <f>IF(AND($I2784="Si",K2784=1),1,IF(AND($I2784="Fisico",K2784=1),1,IF(AND(K2784=1,$I2784="Electronico"),2,IF(K2784=1,VLOOKUP($C2784&amp;"|"&amp;$B2784&amp;"|"&amp;$D2784,Empresas!$C$6:$CC$92,$G2784+6+1,0),0))))</f>
        <v>0</v>
      </c>
      <c r="AC2784" s="147">
        <f>IF(AND($I2784="Si",L2784=1),1,IF(AND($I2784="Fisico",L2784=1),1,IF(AND(L2784=1,$I2784="Electronico"),2,IF(L2784=1,VLOOKUP($C2784&amp;"|"&amp;$B2784&amp;"|"&amp;$D2784,Empresas!$C$6:$CC$92,$G2784+6+1,0),0))))</f>
        <v>0</v>
      </c>
      <c r="AD2784" s="147">
        <f>IF(AND($I2784="Si",M2784=1),1,IF(AND($I2784="Fisico",M2784=1),1,IF(AND(M2784=1,$I2784="Electronico"),2,IF(M2784=1,VLOOKUP($C2784&amp;"|"&amp;$B2784&amp;"|"&amp;$D2784,Empresas!$C$6:$CC$92,$G2784+6+1,0),0))))</f>
        <v>0</v>
      </c>
      <c r="AE2784" s="147">
        <f>IF(AND($I2784="Si",N2784=1),1,IF(AND($I2784="Fisico",N2784=1),1,IF(AND(N2784=1,$I2784="Electronico"),2,IF(N2784=1,VLOOKUP($C2784&amp;"|"&amp;$B2784&amp;"|"&amp;$D2784,Empresas!$C$6:$CC$92,$G2784+6+1,0),0))))</f>
        <v>0</v>
      </c>
      <c r="AF2784" s="147">
        <f>IF(AND($I2784="Si",O2784=1),1,IF(AND($I2784="Fisico",O2784=1),1,IF(AND(O2784=1,$I2784="Electronico"),2,IF(O2784=1,VLOOKUP($C2784&amp;"|"&amp;$B2784&amp;"|"&amp;$D2784,Empresas!$C$6:$CC$92,$G2784+6+1,0),0))))</f>
        <v>0</v>
      </c>
      <c r="AG2784" s="147">
        <f>IF(AND($I2784="Si",P2784=1),1,IF(AND($I2784="Fisico",P2784=1),1,IF(AND(P2784=1,$I2784="Electronico"),2,IF(P2784=1,VLOOKUP($C2784&amp;"|"&amp;$B2784&amp;"|"&amp;$D2784,Empresas!$C$6:$CC$92,$G2784+6+1,0),0))))</f>
        <v>0</v>
      </c>
      <c r="AH2784" s="147">
        <f>IF(AND($I2784="Si",Q2784=1),1,IF(AND($I2784="Fisico",Q2784=1),1,IF(AND(Q2784=1,$I2784="Electronico"),2,IF(Q2784=1,VLOOKUP($C2784&amp;"|"&amp;$B2784&amp;"|"&amp;$D2784,Empresas!$C$6:$CC$92,$G2784+6+1,0),0))))</f>
        <v>0</v>
      </c>
      <c r="AI2784" s="147">
        <f>IF(AND($I2784="Si",R2784=1),1,IF(AND($I2784="Fisico",R2784=1),1,IF(AND(R2784=1,$I2784="Electronico"),2,IF(R2784=1,VLOOKUP($C2784&amp;"|"&amp;$B2784&amp;"|"&amp;$D2784,Empresas!$C$6:$CC$92,$G2784+6+1,0),0))))</f>
        <v>0</v>
      </c>
      <c r="AJ2784" s="147">
        <f>IF(AND($I2784="Si",S2784=1),1,IF(AND($I2784="Fisico",S2784=1),1,IF(AND(S2784=1,$I2784="Electronico"),2,IF(S2784=1,VLOOKUP($C2784&amp;"|"&amp;$B2784&amp;"|"&amp;$D2784,Empresas!$C$6:$CC$92,$G2784+6+1,0),0))))</f>
        <v>0</v>
      </c>
      <c r="AK2784" s="147">
        <f>IF(AND($I2784="Si",T2784=1),1,IF(AND($I2784="Fisico",T2784=1),1,IF(AND(T2784=1,$I2784="Electronico"),2,IF(T2784=1,VLOOKUP($C2784&amp;"|"&amp;$B2784&amp;"|"&amp;$D2784,Empresas!$C$6:$CC$92,$G2784+6+1,0),0))))</f>
        <v>0</v>
      </c>
      <c r="AL2784" s="147">
        <f>IF(AND($I2784="Si",U2784=1),1,IF(AND($I2784="Fisico",U2784=1),1,IF(AND(U2784=1,$I2784="Electronico"),2,IF(U2784=1,VLOOKUP($C2784&amp;"|"&amp;$B2784&amp;"|"&amp;$D2784,Empresas!$C$6:$CC$92,$G2784+6+1,0),0))))</f>
        <v>0</v>
      </c>
      <c r="AM2784" s="149">
        <f t="shared" si="453"/>
        <v>0</v>
      </c>
      <c r="AN2784" s="149">
        <f t="shared" si="454"/>
        <v>0</v>
      </c>
      <c r="AO2784" s="152">
        <f t="shared" si="455"/>
        <v>0</v>
      </c>
    </row>
    <row r="2785" spans="1:41" x14ac:dyDescent="0.25">
      <c r="A2785" s="140" t="str">
        <f>VLOOKUP(D2785,Empresas!$D$7:$F$91,3,0)</f>
        <v>Yulisa</v>
      </c>
      <c r="B2785" s="141" t="str">
        <f>VLOOKUP(D2785,Empresas!$D$7:$G$91,4,0)</f>
        <v>Carmen D.</v>
      </c>
      <c r="C2785" s="141" t="s">
        <v>544</v>
      </c>
      <c r="D2785" s="141" t="s">
        <v>505</v>
      </c>
      <c r="E2785" s="141" t="str">
        <f>VLOOKUP(D2785,Empresas!$D$7:$E$92,2,0)</f>
        <v>BEATRIZ CAROLINA GONZALES FRANCO</v>
      </c>
      <c r="F2785" s="141" t="s">
        <v>175</v>
      </c>
      <c r="G2785" s="142">
        <f t="shared" si="458"/>
        <v>53</v>
      </c>
      <c r="H2785" s="142" t="str">
        <f>VLOOKUP(D2785,Empresas!$D$6:$L$92,7,0)</f>
        <v>Trimestral</v>
      </c>
      <c r="I2785" s="141" t="str">
        <f>VLOOKUP(VLOOKUP(D2785&amp;"|"&amp;B2785,Empresas!$I$7:$CB$92,G2785,0),Tablas!$A$8:$B$10,2,0)</f>
        <v>No aplica</v>
      </c>
      <c r="J2785" s="78"/>
      <c r="K2785" s="78"/>
      <c r="L2785" s="78"/>
      <c r="M2785" s="78"/>
      <c r="N2785" s="78"/>
      <c r="O2785" s="78"/>
      <c r="P2785" s="78"/>
      <c r="Q2785" s="78"/>
      <c r="R2785" s="78"/>
      <c r="S2785" s="78"/>
      <c r="T2785" s="78"/>
      <c r="U2785" s="78"/>
      <c r="V2785" s="78" t="str">
        <f>VLOOKUP(D2785,Empresas!$D$7:$CF$91,81,0)</f>
        <v>B</v>
      </c>
      <c r="W2785" s="78" t="str">
        <f>VLOOKUP(D2785,Empresas!$D$7:$M$91,10,0)</f>
        <v>P. Natural</v>
      </c>
      <c r="X2785" s="69" t="str">
        <f t="shared" si="451"/>
        <v>SI</v>
      </c>
      <c r="Y2785" s="153" t="str">
        <f t="shared" si="452"/>
        <v>No aplica</v>
      </c>
      <c r="Z2785" s="147">
        <f>IF(Y2785="No aplica",0,IF(I2785="no",0,IF(I2785="No aplica",0,IF(I2785="Si",1,IF(I2785="Fisico",1,IF(I2785="Electronico",2,VLOOKUP(C2785&amp;"|"&amp;B2785&amp;"|"&amp;D2785,Empresas!$C$6:$CC$92,G2785+6+1,0)))))))</f>
        <v>0</v>
      </c>
      <c r="AA2785" s="147">
        <f>IF(AND($I2785="Si",J2785=1),1,IF(AND($I2785="Fisico",J2785=1),1,IF(AND(J2785=1,$I2785="Electronico"),2,IF(J2785=1,VLOOKUP($C2785&amp;"|"&amp;$B2785&amp;"|"&amp;$D2785,Empresas!$C$6:$CC$92,$G2785+6+1,0),0))))</f>
        <v>0</v>
      </c>
      <c r="AB2785" s="147">
        <f>IF(AND($I2785="Si",K2785=1),1,IF(AND($I2785="Fisico",K2785=1),1,IF(AND(K2785=1,$I2785="Electronico"),2,IF(K2785=1,VLOOKUP($C2785&amp;"|"&amp;$B2785&amp;"|"&amp;$D2785,Empresas!$C$6:$CC$92,$G2785+6+1,0),0))))</f>
        <v>0</v>
      </c>
      <c r="AC2785" s="147">
        <f>IF(AND($I2785="Si",L2785=1),1,IF(AND($I2785="Fisico",L2785=1),1,IF(AND(L2785=1,$I2785="Electronico"),2,IF(L2785=1,VLOOKUP($C2785&amp;"|"&amp;$B2785&amp;"|"&amp;$D2785,Empresas!$C$6:$CC$92,$G2785+6+1,0),0))))</f>
        <v>0</v>
      </c>
      <c r="AD2785" s="147">
        <f>IF(AND($I2785="Si",M2785=1),1,IF(AND($I2785="Fisico",M2785=1),1,IF(AND(M2785=1,$I2785="Electronico"),2,IF(M2785=1,VLOOKUP($C2785&amp;"|"&amp;$B2785&amp;"|"&amp;$D2785,Empresas!$C$6:$CC$92,$G2785+6+1,0),0))))</f>
        <v>0</v>
      </c>
      <c r="AE2785" s="147">
        <f>IF(AND($I2785="Si",N2785=1),1,IF(AND($I2785="Fisico",N2785=1),1,IF(AND(N2785=1,$I2785="Electronico"),2,IF(N2785=1,VLOOKUP($C2785&amp;"|"&amp;$B2785&amp;"|"&amp;$D2785,Empresas!$C$6:$CC$92,$G2785+6+1,0),0))))</f>
        <v>0</v>
      </c>
      <c r="AF2785" s="147">
        <f>IF(AND($I2785="Si",O2785=1),1,IF(AND($I2785="Fisico",O2785=1),1,IF(AND(O2785=1,$I2785="Electronico"),2,IF(O2785=1,VLOOKUP($C2785&amp;"|"&amp;$B2785&amp;"|"&amp;$D2785,Empresas!$C$6:$CC$92,$G2785+6+1,0),0))))</f>
        <v>0</v>
      </c>
      <c r="AG2785" s="147">
        <f>IF(AND($I2785="Si",P2785=1),1,IF(AND($I2785="Fisico",P2785=1),1,IF(AND(P2785=1,$I2785="Electronico"),2,IF(P2785=1,VLOOKUP($C2785&amp;"|"&amp;$B2785&amp;"|"&amp;$D2785,Empresas!$C$6:$CC$92,$G2785+6+1,0),0))))</f>
        <v>0</v>
      </c>
      <c r="AH2785" s="147">
        <f>IF(AND($I2785="Si",Q2785=1),1,IF(AND($I2785="Fisico",Q2785=1),1,IF(AND(Q2785=1,$I2785="Electronico"),2,IF(Q2785=1,VLOOKUP($C2785&amp;"|"&amp;$B2785&amp;"|"&amp;$D2785,Empresas!$C$6:$CC$92,$G2785+6+1,0),0))))</f>
        <v>0</v>
      </c>
      <c r="AI2785" s="147">
        <f>IF(AND($I2785="Si",R2785=1),1,IF(AND($I2785="Fisico",R2785=1),1,IF(AND(R2785=1,$I2785="Electronico"),2,IF(R2785=1,VLOOKUP($C2785&amp;"|"&amp;$B2785&amp;"|"&amp;$D2785,Empresas!$C$6:$CC$92,$G2785+6+1,0),0))))</f>
        <v>0</v>
      </c>
      <c r="AJ2785" s="147">
        <f>IF(AND($I2785="Si",S2785=1),1,IF(AND($I2785="Fisico",S2785=1),1,IF(AND(S2785=1,$I2785="Electronico"),2,IF(S2785=1,VLOOKUP($C2785&amp;"|"&amp;$B2785&amp;"|"&amp;$D2785,Empresas!$C$6:$CC$92,$G2785+6+1,0),0))))</f>
        <v>0</v>
      </c>
      <c r="AK2785" s="147">
        <f>IF(AND($I2785="Si",T2785=1),1,IF(AND($I2785="Fisico",T2785=1),1,IF(AND(T2785=1,$I2785="Electronico"),2,IF(T2785=1,VLOOKUP($C2785&amp;"|"&amp;$B2785&amp;"|"&amp;$D2785,Empresas!$C$6:$CC$92,$G2785+6+1,0),0))))</f>
        <v>0</v>
      </c>
      <c r="AL2785" s="147">
        <f>IF(AND($I2785="Si",U2785=1),1,IF(AND($I2785="Fisico",U2785=1),1,IF(AND(U2785=1,$I2785="Electronico"),2,IF(U2785=1,VLOOKUP($C2785&amp;"|"&amp;$B2785&amp;"|"&amp;$D2785,Empresas!$C$6:$CC$92,$G2785+6+1,0),0))))</f>
        <v>0</v>
      </c>
      <c r="AM2785" s="149">
        <f t="shared" si="453"/>
        <v>0</v>
      </c>
      <c r="AN2785" s="149">
        <f t="shared" si="454"/>
        <v>0</v>
      </c>
      <c r="AO2785" s="152">
        <f t="shared" si="455"/>
        <v>0</v>
      </c>
    </row>
    <row r="2786" spans="1:41" x14ac:dyDescent="0.25">
      <c r="A2786" s="140" t="str">
        <f>VLOOKUP(D2786,Empresas!$D$7:$F$91,3,0)</f>
        <v>Yulisa</v>
      </c>
      <c r="B2786" s="141" t="str">
        <f>VLOOKUP(D2786,Empresas!$D$7:$G$91,4,0)</f>
        <v>Carmen D.</v>
      </c>
      <c r="C2786" s="141" t="s">
        <v>544</v>
      </c>
      <c r="D2786" s="141" t="s">
        <v>505</v>
      </c>
      <c r="E2786" s="141" t="str">
        <f>VLOOKUP(D2786,Empresas!$D$7:$E$92,2,0)</f>
        <v>BEATRIZ CAROLINA GONZALES FRANCO</v>
      </c>
      <c r="F2786" s="141" t="s">
        <v>176</v>
      </c>
      <c r="G2786" s="142">
        <f t="shared" si="458"/>
        <v>54</v>
      </c>
      <c r="H2786" s="142" t="str">
        <f>VLOOKUP(D2786,Empresas!$D$6:$L$92,7,0)</f>
        <v>Trimestral</v>
      </c>
      <c r="I2786" s="141" t="str">
        <f>VLOOKUP(VLOOKUP(D2786&amp;"|"&amp;B2786,Empresas!$I$7:$CB$92,G2786,0),Tablas!$A$8:$B$10,2,0)</f>
        <v>No aplica</v>
      </c>
      <c r="J2786" s="78"/>
      <c r="K2786" s="78"/>
      <c r="L2786" s="78"/>
      <c r="M2786" s="78"/>
      <c r="N2786" s="78"/>
      <c r="O2786" s="78"/>
      <c r="P2786" s="78"/>
      <c r="Q2786" s="78"/>
      <c r="R2786" s="78"/>
      <c r="S2786" s="78"/>
      <c r="T2786" s="78"/>
      <c r="U2786" s="78"/>
      <c r="V2786" s="78" t="str">
        <f>VLOOKUP(D2786,Empresas!$D$7:$CF$91,81,0)</f>
        <v>B</v>
      </c>
      <c r="W2786" s="78" t="str">
        <f>VLOOKUP(D2786,Empresas!$D$7:$M$91,10,0)</f>
        <v>P. Natural</v>
      </c>
      <c r="X2786" s="69" t="str">
        <f t="shared" si="451"/>
        <v>SI</v>
      </c>
      <c r="Y2786" s="153" t="str">
        <f t="shared" si="452"/>
        <v>No aplica</v>
      </c>
      <c r="Z2786" s="147">
        <f>IF(Y2786="No aplica",0,IF(I2786="no",0,IF(I2786="No aplica",0,IF(I2786="Si",1,IF(I2786="Fisico",1,IF(I2786="Electronico",2,VLOOKUP(C2786&amp;"|"&amp;B2786&amp;"|"&amp;D2786,Empresas!$C$6:$CC$92,G2786+6+1,0)))))))</f>
        <v>0</v>
      </c>
      <c r="AA2786" s="147">
        <f>IF(AND($I2786="Si",J2786=1),1,IF(AND($I2786="Fisico",J2786=1),1,IF(AND(J2786=1,$I2786="Electronico"),2,IF(J2786=1,VLOOKUP($C2786&amp;"|"&amp;$B2786&amp;"|"&amp;$D2786,Empresas!$C$6:$CC$92,$G2786+6+1,0),0))))</f>
        <v>0</v>
      </c>
      <c r="AB2786" s="147">
        <f>IF(AND($I2786="Si",K2786=1),1,IF(AND($I2786="Fisico",K2786=1),1,IF(AND(K2786=1,$I2786="Electronico"),2,IF(K2786=1,VLOOKUP($C2786&amp;"|"&amp;$B2786&amp;"|"&amp;$D2786,Empresas!$C$6:$CC$92,$G2786+6+1,0),0))))</f>
        <v>0</v>
      </c>
      <c r="AC2786" s="147">
        <f>IF(AND($I2786="Si",L2786=1),1,IF(AND($I2786="Fisico",L2786=1),1,IF(AND(L2786=1,$I2786="Electronico"),2,IF(L2786=1,VLOOKUP($C2786&amp;"|"&amp;$B2786&amp;"|"&amp;$D2786,Empresas!$C$6:$CC$92,$G2786+6+1,0),0))))</f>
        <v>0</v>
      </c>
      <c r="AD2786" s="147">
        <f>IF(AND($I2786="Si",M2786=1),1,IF(AND($I2786="Fisico",M2786=1),1,IF(AND(M2786=1,$I2786="Electronico"),2,IF(M2786=1,VLOOKUP($C2786&amp;"|"&amp;$B2786&amp;"|"&amp;$D2786,Empresas!$C$6:$CC$92,$G2786+6+1,0),0))))</f>
        <v>0</v>
      </c>
      <c r="AE2786" s="147">
        <f>IF(AND($I2786="Si",N2786=1),1,IF(AND($I2786="Fisico",N2786=1),1,IF(AND(N2786=1,$I2786="Electronico"),2,IF(N2786=1,VLOOKUP($C2786&amp;"|"&amp;$B2786&amp;"|"&amp;$D2786,Empresas!$C$6:$CC$92,$G2786+6+1,0),0))))</f>
        <v>0</v>
      </c>
      <c r="AF2786" s="147">
        <f>IF(AND($I2786="Si",O2786=1),1,IF(AND($I2786="Fisico",O2786=1),1,IF(AND(O2786=1,$I2786="Electronico"),2,IF(O2786=1,VLOOKUP($C2786&amp;"|"&amp;$B2786&amp;"|"&amp;$D2786,Empresas!$C$6:$CC$92,$G2786+6+1,0),0))))</f>
        <v>0</v>
      </c>
      <c r="AG2786" s="147">
        <f>IF(AND($I2786="Si",P2786=1),1,IF(AND($I2786="Fisico",P2786=1),1,IF(AND(P2786=1,$I2786="Electronico"),2,IF(P2786=1,VLOOKUP($C2786&amp;"|"&amp;$B2786&amp;"|"&amp;$D2786,Empresas!$C$6:$CC$92,$G2786+6+1,0),0))))</f>
        <v>0</v>
      </c>
      <c r="AH2786" s="147">
        <f>IF(AND($I2786="Si",Q2786=1),1,IF(AND($I2786="Fisico",Q2786=1),1,IF(AND(Q2786=1,$I2786="Electronico"),2,IF(Q2786=1,VLOOKUP($C2786&amp;"|"&amp;$B2786&amp;"|"&amp;$D2786,Empresas!$C$6:$CC$92,$G2786+6+1,0),0))))</f>
        <v>0</v>
      </c>
      <c r="AI2786" s="147">
        <f>IF(AND($I2786="Si",R2786=1),1,IF(AND($I2786="Fisico",R2786=1),1,IF(AND(R2786=1,$I2786="Electronico"),2,IF(R2786=1,VLOOKUP($C2786&amp;"|"&amp;$B2786&amp;"|"&amp;$D2786,Empresas!$C$6:$CC$92,$G2786+6+1,0),0))))</f>
        <v>0</v>
      </c>
      <c r="AJ2786" s="147">
        <f>IF(AND($I2786="Si",S2786=1),1,IF(AND($I2786="Fisico",S2786=1),1,IF(AND(S2786=1,$I2786="Electronico"),2,IF(S2786=1,VLOOKUP($C2786&amp;"|"&amp;$B2786&amp;"|"&amp;$D2786,Empresas!$C$6:$CC$92,$G2786+6+1,0),0))))</f>
        <v>0</v>
      </c>
      <c r="AK2786" s="147">
        <f>IF(AND($I2786="Si",T2786=1),1,IF(AND($I2786="Fisico",T2786=1),1,IF(AND(T2786=1,$I2786="Electronico"),2,IF(T2786=1,VLOOKUP($C2786&amp;"|"&amp;$B2786&amp;"|"&amp;$D2786,Empresas!$C$6:$CC$92,$G2786+6+1,0),0))))</f>
        <v>0</v>
      </c>
      <c r="AL2786" s="147">
        <f>IF(AND($I2786="Si",U2786=1),1,IF(AND($I2786="Fisico",U2786=1),1,IF(AND(U2786=1,$I2786="Electronico"),2,IF(U2786=1,VLOOKUP($C2786&amp;"|"&amp;$B2786&amp;"|"&amp;$D2786,Empresas!$C$6:$CC$92,$G2786+6+1,0),0))))</f>
        <v>0</v>
      </c>
      <c r="AM2786" s="149">
        <f t="shared" si="453"/>
        <v>0</v>
      </c>
      <c r="AN2786" s="149">
        <f t="shared" si="454"/>
        <v>0</v>
      </c>
      <c r="AO2786" s="152">
        <f t="shared" si="455"/>
        <v>0</v>
      </c>
    </row>
    <row r="2787" spans="1:41" x14ac:dyDescent="0.25">
      <c r="A2787" s="140" t="str">
        <f>VLOOKUP(D2787,Empresas!$D$7:$F$91,3,0)</f>
        <v>Yulisa</v>
      </c>
      <c r="B2787" s="141" t="str">
        <f>VLOOKUP(D2787,Empresas!$D$7:$G$91,4,0)</f>
        <v>Carmen D.</v>
      </c>
      <c r="C2787" s="141" t="s">
        <v>544</v>
      </c>
      <c r="D2787" s="141" t="s">
        <v>505</v>
      </c>
      <c r="E2787" s="141" t="str">
        <f>VLOOKUP(D2787,Empresas!$D$7:$E$92,2,0)</f>
        <v>BEATRIZ CAROLINA GONZALES FRANCO</v>
      </c>
      <c r="F2787" s="141" t="s">
        <v>177</v>
      </c>
      <c r="G2787" s="142">
        <f t="shared" si="458"/>
        <v>55</v>
      </c>
      <c r="H2787" s="142" t="str">
        <f>VLOOKUP(D2787,Empresas!$D$6:$L$92,7,0)</f>
        <v>Trimestral</v>
      </c>
      <c r="I2787" s="141" t="str">
        <f>VLOOKUP(VLOOKUP(D2787&amp;"|"&amp;B2787,Empresas!$I$7:$CB$92,G2787,0),Tablas!$A$8:$B$10,2,0)</f>
        <v>No aplica</v>
      </c>
      <c r="J2787" s="78"/>
      <c r="K2787" s="78"/>
      <c r="L2787" s="78"/>
      <c r="M2787" s="78"/>
      <c r="N2787" s="78"/>
      <c r="O2787" s="78"/>
      <c r="P2787" s="78"/>
      <c r="Q2787" s="78"/>
      <c r="R2787" s="78"/>
      <c r="S2787" s="78"/>
      <c r="T2787" s="78"/>
      <c r="U2787" s="78"/>
      <c r="V2787" s="78" t="str">
        <f>VLOOKUP(D2787,Empresas!$D$7:$CF$91,81,0)</f>
        <v>B</v>
      </c>
      <c r="W2787" s="78" t="str">
        <f>VLOOKUP(D2787,Empresas!$D$7:$M$91,10,0)</f>
        <v>P. Natural</v>
      </c>
      <c r="X2787" s="69" t="str">
        <f t="shared" si="451"/>
        <v>NO</v>
      </c>
      <c r="Y2787" s="153" t="str">
        <f t="shared" si="452"/>
        <v>No aplica</v>
      </c>
      <c r="Z2787" s="147">
        <f>IF(Y2787="No aplica",0,IF(I2787="no",0,IF(I2787="No aplica",0,IF(I2787="Si",1,IF(I2787="Fisico",1,IF(I2787="Electronico",2,VLOOKUP(C2787&amp;"|"&amp;B2787&amp;"|"&amp;D2787,Empresas!$C$6:$CC$92,G2787+6+1,0)))))))</f>
        <v>0</v>
      </c>
      <c r="AA2787" s="147">
        <f>IF(AND($I2787="Si",J2787=1),1,IF(AND($I2787="Fisico",J2787=1),1,IF(AND(J2787=1,$I2787="Electronico"),2,IF(J2787=1,VLOOKUP($C2787&amp;"|"&amp;$B2787&amp;"|"&amp;$D2787,Empresas!$C$6:$CC$92,$G2787+6+1,0),0))))</f>
        <v>0</v>
      </c>
      <c r="AB2787" s="147">
        <f>IF(AND($I2787="Si",K2787=1),1,IF(AND($I2787="Fisico",K2787=1),1,IF(AND(K2787=1,$I2787="Electronico"),2,IF(K2787=1,VLOOKUP($C2787&amp;"|"&amp;$B2787&amp;"|"&amp;$D2787,Empresas!$C$6:$CC$92,$G2787+6+1,0),0))))</f>
        <v>0</v>
      </c>
      <c r="AC2787" s="147">
        <f>IF(AND($I2787="Si",L2787=1),1,IF(AND($I2787="Fisico",L2787=1),1,IF(AND(L2787=1,$I2787="Electronico"),2,IF(L2787=1,VLOOKUP($C2787&amp;"|"&amp;$B2787&amp;"|"&amp;$D2787,Empresas!$C$6:$CC$92,$G2787+6+1,0),0))))</f>
        <v>0</v>
      </c>
      <c r="AD2787" s="147">
        <f>IF(AND($I2787="Si",M2787=1),1,IF(AND($I2787="Fisico",M2787=1),1,IF(AND(M2787=1,$I2787="Electronico"),2,IF(M2787=1,VLOOKUP($C2787&amp;"|"&amp;$B2787&amp;"|"&amp;$D2787,Empresas!$C$6:$CC$92,$G2787+6+1,0),0))))</f>
        <v>0</v>
      </c>
      <c r="AE2787" s="147">
        <f>IF(AND($I2787="Si",N2787=1),1,IF(AND($I2787="Fisico",N2787=1),1,IF(AND(N2787=1,$I2787="Electronico"),2,IF(N2787=1,VLOOKUP($C2787&amp;"|"&amp;$B2787&amp;"|"&amp;$D2787,Empresas!$C$6:$CC$92,$G2787+6+1,0),0))))</f>
        <v>0</v>
      </c>
      <c r="AF2787" s="147">
        <f>IF(AND($I2787="Si",O2787=1),1,IF(AND($I2787="Fisico",O2787=1),1,IF(AND(O2787=1,$I2787="Electronico"),2,IF(O2787=1,VLOOKUP($C2787&amp;"|"&amp;$B2787&amp;"|"&amp;$D2787,Empresas!$C$6:$CC$92,$G2787+6+1,0),0))))</f>
        <v>0</v>
      </c>
      <c r="AG2787" s="147">
        <f>IF(AND($I2787="Si",P2787=1),1,IF(AND($I2787="Fisico",P2787=1),1,IF(AND(P2787=1,$I2787="Electronico"),2,IF(P2787=1,VLOOKUP($C2787&amp;"|"&amp;$B2787&amp;"|"&amp;$D2787,Empresas!$C$6:$CC$92,$G2787+6+1,0),0))))</f>
        <v>0</v>
      </c>
      <c r="AH2787" s="147">
        <f>IF(AND($I2787="Si",Q2787=1),1,IF(AND($I2787="Fisico",Q2787=1),1,IF(AND(Q2787=1,$I2787="Electronico"),2,IF(Q2787=1,VLOOKUP($C2787&amp;"|"&amp;$B2787&amp;"|"&amp;$D2787,Empresas!$C$6:$CC$92,$G2787+6+1,0),0))))</f>
        <v>0</v>
      </c>
      <c r="AI2787" s="147">
        <f>IF(AND($I2787="Si",R2787=1),1,IF(AND($I2787="Fisico",R2787=1),1,IF(AND(R2787=1,$I2787="Electronico"),2,IF(R2787=1,VLOOKUP($C2787&amp;"|"&amp;$B2787&amp;"|"&amp;$D2787,Empresas!$C$6:$CC$92,$G2787+6+1,0),0))))</f>
        <v>0</v>
      </c>
      <c r="AJ2787" s="147">
        <f>IF(AND($I2787="Si",S2787=1),1,IF(AND($I2787="Fisico",S2787=1),1,IF(AND(S2787=1,$I2787="Electronico"),2,IF(S2787=1,VLOOKUP($C2787&amp;"|"&amp;$B2787&amp;"|"&amp;$D2787,Empresas!$C$6:$CC$92,$G2787+6+1,0),0))))</f>
        <v>0</v>
      </c>
      <c r="AK2787" s="147">
        <f>IF(AND($I2787="Si",T2787=1),1,IF(AND($I2787="Fisico",T2787=1),1,IF(AND(T2787=1,$I2787="Electronico"),2,IF(T2787=1,VLOOKUP($C2787&amp;"|"&amp;$B2787&amp;"|"&amp;$D2787,Empresas!$C$6:$CC$92,$G2787+6+1,0),0))))</f>
        <v>0</v>
      </c>
      <c r="AL2787" s="147">
        <f>IF(AND($I2787="Si",U2787=1),1,IF(AND($I2787="Fisico",U2787=1),1,IF(AND(U2787=1,$I2787="Electronico"),2,IF(U2787=1,VLOOKUP($C2787&amp;"|"&amp;$B2787&amp;"|"&amp;$D2787,Empresas!$C$6:$CC$92,$G2787+6+1,0),0))))</f>
        <v>0</v>
      </c>
      <c r="AM2787" s="149">
        <f t="shared" si="453"/>
        <v>0</v>
      </c>
      <c r="AN2787" s="149">
        <f t="shared" si="454"/>
        <v>0</v>
      </c>
      <c r="AO2787" s="152">
        <f t="shared" si="455"/>
        <v>0</v>
      </c>
    </row>
    <row r="2788" spans="1:41" x14ac:dyDescent="0.25">
      <c r="A2788" s="140" t="str">
        <f>VLOOKUP(D2788,Empresas!$D$7:$F$91,3,0)</f>
        <v>Yulisa</v>
      </c>
      <c r="B2788" s="141" t="str">
        <f>VLOOKUP(D2788,Empresas!$D$7:$G$91,4,0)</f>
        <v>Carmen D.</v>
      </c>
      <c r="C2788" s="141" t="s">
        <v>544</v>
      </c>
      <c r="D2788" s="141" t="s">
        <v>505</v>
      </c>
      <c r="E2788" s="141" t="str">
        <f>VLOOKUP(D2788,Empresas!$D$7:$E$92,2,0)</f>
        <v>BEATRIZ CAROLINA GONZALES FRANCO</v>
      </c>
      <c r="F2788" s="141" t="s">
        <v>178</v>
      </c>
      <c r="G2788" s="142">
        <f t="shared" si="458"/>
        <v>56</v>
      </c>
      <c r="H2788" s="142" t="str">
        <f>VLOOKUP(D2788,Empresas!$D$6:$L$92,7,0)</f>
        <v>Trimestral</v>
      </c>
      <c r="I2788" s="141" t="str">
        <f>VLOOKUP(VLOOKUP(D2788&amp;"|"&amp;B2788,Empresas!$I$7:$CB$92,G2788,0),Tablas!$A$8:$B$10,2,0)</f>
        <v>No aplica</v>
      </c>
      <c r="J2788" s="78"/>
      <c r="K2788" s="78"/>
      <c r="L2788" s="78"/>
      <c r="M2788" s="78"/>
      <c r="N2788" s="78"/>
      <c r="O2788" s="78"/>
      <c r="P2788" s="78"/>
      <c r="Q2788" s="78"/>
      <c r="R2788" s="78"/>
      <c r="S2788" s="78"/>
      <c r="T2788" s="78"/>
      <c r="U2788" s="78"/>
      <c r="V2788" s="78" t="str">
        <f>VLOOKUP(D2788,Empresas!$D$7:$CF$91,81,0)</f>
        <v>B</v>
      </c>
      <c r="W2788" s="78" t="str">
        <f>VLOOKUP(D2788,Empresas!$D$7:$M$91,10,0)</f>
        <v>P. Natural</v>
      </c>
      <c r="X2788" s="69" t="str">
        <f t="shared" si="451"/>
        <v>SI</v>
      </c>
      <c r="Y2788" s="153" t="str">
        <f t="shared" si="452"/>
        <v>No aplica</v>
      </c>
      <c r="Z2788" s="147">
        <f>IF(Y2788="No aplica",0,IF(I2788="no",0,IF(I2788="No aplica",0,IF(I2788="Si",1,IF(I2788="Fisico",1,IF(I2788="Electronico",2,VLOOKUP(C2788&amp;"|"&amp;B2788&amp;"|"&amp;D2788,Empresas!$C$6:$CC$92,G2788+6+1,0)))))))</f>
        <v>0</v>
      </c>
      <c r="AA2788" s="147">
        <f>IF(AND($I2788="Si",J2788=1),1,IF(AND($I2788="Fisico",J2788=1),1,IF(AND(J2788=1,$I2788="Electronico"),2,IF(J2788=1,VLOOKUP($C2788&amp;"|"&amp;$B2788&amp;"|"&amp;$D2788,Empresas!$C$6:$CC$92,$G2788+6+1,0),0))))</f>
        <v>0</v>
      </c>
      <c r="AB2788" s="147">
        <f>IF(AND($I2788="Si",K2788=1),1,IF(AND($I2788="Fisico",K2788=1),1,IF(AND(K2788=1,$I2788="Electronico"),2,IF(K2788=1,VLOOKUP($C2788&amp;"|"&amp;$B2788&amp;"|"&amp;$D2788,Empresas!$C$6:$CC$92,$G2788+6+1,0),0))))</f>
        <v>0</v>
      </c>
      <c r="AC2788" s="147">
        <f>IF(AND($I2788="Si",L2788=1),1,IF(AND($I2788="Fisico",L2788=1),1,IF(AND(L2788=1,$I2788="Electronico"),2,IF(L2788=1,VLOOKUP($C2788&amp;"|"&amp;$B2788&amp;"|"&amp;$D2788,Empresas!$C$6:$CC$92,$G2788+6+1,0),0))))</f>
        <v>0</v>
      </c>
      <c r="AD2788" s="147">
        <f>IF(AND($I2788="Si",M2788=1),1,IF(AND($I2788="Fisico",M2788=1),1,IF(AND(M2788=1,$I2788="Electronico"),2,IF(M2788=1,VLOOKUP($C2788&amp;"|"&amp;$B2788&amp;"|"&amp;$D2788,Empresas!$C$6:$CC$92,$G2788+6+1,0),0))))</f>
        <v>0</v>
      </c>
      <c r="AE2788" s="147">
        <f>IF(AND($I2788="Si",N2788=1),1,IF(AND($I2788="Fisico",N2788=1),1,IF(AND(N2788=1,$I2788="Electronico"),2,IF(N2788=1,VLOOKUP($C2788&amp;"|"&amp;$B2788&amp;"|"&amp;$D2788,Empresas!$C$6:$CC$92,$G2788+6+1,0),0))))</f>
        <v>0</v>
      </c>
      <c r="AF2788" s="147">
        <f>IF(AND($I2788="Si",O2788=1),1,IF(AND($I2788="Fisico",O2788=1),1,IF(AND(O2788=1,$I2788="Electronico"),2,IF(O2788=1,VLOOKUP($C2788&amp;"|"&amp;$B2788&amp;"|"&amp;$D2788,Empresas!$C$6:$CC$92,$G2788+6+1,0),0))))</f>
        <v>0</v>
      </c>
      <c r="AG2788" s="147">
        <f>IF(AND($I2788="Si",P2788=1),1,IF(AND($I2788="Fisico",P2788=1),1,IF(AND(P2788=1,$I2788="Electronico"),2,IF(P2788=1,VLOOKUP($C2788&amp;"|"&amp;$B2788&amp;"|"&amp;$D2788,Empresas!$C$6:$CC$92,$G2788+6+1,0),0))))</f>
        <v>0</v>
      </c>
      <c r="AH2788" s="147">
        <f>IF(AND($I2788="Si",Q2788=1),1,IF(AND($I2788="Fisico",Q2788=1),1,IF(AND(Q2788=1,$I2788="Electronico"),2,IF(Q2788=1,VLOOKUP($C2788&amp;"|"&amp;$B2788&amp;"|"&amp;$D2788,Empresas!$C$6:$CC$92,$G2788+6+1,0),0))))</f>
        <v>0</v>
      </c>
      <c r="AI2788" s="147">
        <f>IF(AND($I2788="Si",R2788=1),1,IF(AND($I2788="Fisico",R2788=1),1,IF(AND(R2788=1,$I2788="Electronico"),2,IF(R2788=1,VLOOKUP($C2788&amp;"|"&amp;$B2788&amp;"|"&amp;$D2788,Empresas!$C$6:$CC$92,$G2788+6+1,0),0))))</f>
        <v>0</v>
      </c>
      <c r="AJ2788" s="147">
        <f>IF(AND($I2788="Si",S2788=1),1,IF(AND($I2788="Fisico",S2788=1),1,IF(AND(S2788=1,$I2788="Electronico"),2,IF(S2788=1,VLOOKUP($C2788&amp;"|"&amp;$B2788&amp;"|"&amp;$D2788,Empresas!$C$6:$CC$92,$G2788+6+1,0),0))))</f>
        <v>0</v>
      </c>
      <c r="AK2788" s="147">
        <f>IF(AND($I2788="Si",T2788=1),1,IF(AND($I2788="Fisico",T2788=1),1,IF(AND(T2788=1,$I2788="Electronico"),2,IF(T2788=1,VLOOKUP($C2788&amp;"|"&amp;$B2788&amp;"|"&amp;$D2788,Empresas!$C$6:$CC$92,$G2788+6+1,0),0))))</f>
        <v>0</v>
      </c>
      <c r="AL2788" s="147">
        <f>IF(AND($I2788="Si",U2788=1),1,IF(AND($I2788="Fisico",U2788=1),1,IF(AND(U2788=1,$I2788="Electronico"),2,IF(U2788=1,VLOOKUP($C2788&amp;"|"&amp;$B2788&amp;"|"&amp;$D2788,Empresas!$C$6:$CC$92,$G2788+6+1,0),0))))</f>
        <v>0</v>
      </c>
      <c r="AM2788" s="149">
        <f t="shared" si="453"/>
        <v>0</v>
      </c>
      <c r="AN2788" s="149">
        <f t="shared" si="454"/>
        <v>0</v>
      </c>
      <c r="AO2788" s="152">
        <f t="shared" si="455"/>
        <v>0</v>
      </c>
    </row>
    <row r="2789" spans="1:41" x14ac:dyDescent="0.25">
      <c r="A2789" s="140" t="str">
        <f>VLOOKUP(D2789,Empresas!$D$7:$F$91,3,0)</f>
        <v>Yulisa</v>
      </c>
      <c r="B2789" s="141" t="str">
        <f>VLOOKUP(D2789,Empresas!$D$7:$G$91,4,0)</f>
        <v>Carmen D.</v>
      </c>
      <c r="C2789" s="141" t="s">
        <v>544</v>
      </c>
      <c r="D2789" s="141" t="s">
        <v>505</v>
      </c>
      <c r="E2789" s="141" t="str">
        <f>VLOOKUP(D2789,Empresas!$D$7:$E$92,2,0)</f>
        <v>BEATRIZ CAROLINA GONZALES FRANCO</v>
      </c>
      <c r="F2789" s="141" t="s">
        <v>179</v>
      </c>
      <c r="G2789" s="142">
        <f t="shared" si="458"/>
        <v>57</v>
      </c>
      <c r="H2789" s="142" t="str">
        <f>VLOOKUP(D2789,Empresas!$D$6:$L$92,7,0)</f>
        <v>Trimestral</v>
      </c>
      <c r="I2789" s="141" t="str">
        <f>VLOOKUP(VLOOKUP(D2789&amp;"|"&amp;B2789,Empresas!$I$7:$CB$92,G2789,0),Tablas!$A$8:$B$10,2,0)</f>
        <v>No aplica</v>
      </c>
      <c r="J2789" s="78"/>
      <c r="K2789" s="78"/>
      <c r="L2789" s="78"/>
      <c r="M2789" s="78"/>
      <c r="N2789" s="78"/>
      <c r="O2789" s="78"/>
      <c r="P2789" s="78"/>
      <c r="Q2789" s="78"/>
      <c r="R2789" s="78"/>
      <c r="S2789" s="78"/>
      <c r="T2789" s="78"/>
      <c r="U2789" s="78"/>
      <c r="V2789" s="78" t="str">
        <f>VLOOKUP(D2789,Empresas!$D$7:$CF$91,81,0)</f>
        <v>B</v>
      </c>
      <c r="W2789" s="78" t="str">
        <f>VLOOKUP(D2789,Empresas!$D$7:$M$91,10,0)</f>
        <v>P. Natural</v>
      </c>
      <c r="X2789" s="69" t="str">
        <f t="shared" si="451"/>
        <v>NO</v>
      </c>
      <c r="Y2789" s="153" t="str">
        <f t="shared" si="452"/>
        <v>No aplica</v>
      </c>
      <c r="Z2789" s="147">
        <f>IF(Y2789="No aplica",0,IF(I2789="no",0,IF(I2789="No aplica",0,IF(I2789="Si",1,IF(I2789="Fisico",1,IF(I2789="Electronico",2,VLOOKUP(C2789&amp;"|"&amp;B2789&amp;"|"&amp;D2789,Empresas!$C$6:$CC$92,G2789+6+1,0)))))))</f>
        <v>0</v>
      </c>
      <c r="AA2789" s="147">
        <f>IF(AND($I2789="Si",J2789=1),1,IF(AND($I2789="Fisico",J2789=1),1,IF(AND(J2789=1,$I2789="Electronico"),2,IF(J2789=1,VLOOKUP($C2789&amp;"|"&amp;$B2789&amp;"|"&amp;$D2789,Empresas!$C$6:$CC$92,$G2789+6+1,0),0))))</f>
        <v>0</v>
      </c>
      <c r="AB2789" s="147">
        <f>IF(AND($I2789="Si",K2789=1),1,IF(AND($I2789="Fisico",K2789=1),1,IF(AND(K2789=1,$I2789="Electronico"),2,IF(K2789=1,VLOOKUP($C2789&amp;"|"&amp;$B2789&amp;"|"&amp;$D2789,Empresas!$C$6:$CC$92,$G2789+6+1,0),0))))</f>
        <v>0</v>
      </c>
      <c r="AC2789" s="147">
        <f>IF(AND($I2789="Si",L2789=1),1,IF(AND($I2789="Fisico",L2789=1),1,IF(AND(L2789=1,$I2789="Electronico"),2,IF(L2789=1,VLOOKUP($C2789&amp;"|"&amp;$B2789&amp;"|"&amp;$D2789,Empresas!$C$6:$CC$92,$G2789+6+1,0),0))))</f>
        <v>0</v>
      </c>
      <c r="AD2789" s="147">
        <f>IF(AND($I2789="Si",M2789=1),1,IF(AND($I2789="Fisico",M2789=1),1,IF(AND(M2789=1,$I2789="Electronico"),2,IF(M2789=1,VLOOKUP($C2789&amp;"|"&amp;$B2789&amp;"|"&amp;$D2789,Empresas!$C$6:$CC$92,$G2789+6+1,0),0))))</f>
        <v>0</v>
      </c>
      <c r="AE2789" s="147">
        <f>IF(AND($I2789="Si",N2789=1),1,IF(AND($I2789="Fisico",N2789=1),1,IF(AND(N2789=1,$I2789="Electronico"),2,IF(N2789=1,VLOOKUP($C2789&amp;"|"&amp;$B2789&amp;"|"&amp;$D2789,Empresas!$C$6:$CC$92,$G2789+6+1,0),0))))</f>
        <v>0</v>
      </c>
      <c r="AF2789" s="147">
        <f>IF(AND($I2789="Si",O2789=1),1,IF(AND($I2789="Fisico",O2789=1),1,IF(AND(O2789=1,$I2789="Electronico"),2,IF(O2789=1,VLOOKUP($C2789&amp;"|"&amp;$B2789&amp;"|"&amp;$D2789,Empresas!$C$6:$CC$92,$G2789+6+1,0),0))))</f>
        <v>0</v>
      </c>
      <c r="AG2789" s="147">
        <f>IF(AND($I2789="Si",P2789=1),1,IF(AND($I2789="Fisico",P2789=1),1,IF(AND(P2789=1,$I2789="Electronico"),2,IF(P2789=1,VLOOKUP($C2789&amp;"|"&amp;$B2789&amp;"|"&amp;$D2789,Empresas!$C$6:$CC$92,$G2789+6+1,0),0))))</f>
        <v>0</v>
      </c>
      <c r="AH2789" s="147">
        <f>IF(AND($I2789="Si",Q2789=1),1,IF(AND($I2789="Fisico",Q2789=1),1,IF(AND(Q2789=1,$I2789="Electronico"),2,IF(Q2789=1,VLOOKUP($C2789&amp;"|"&amp;$B2789&amp;"|"&amp;$D2789,Empresas!$C$6:$CC$92,$G2789+6+1,0),0))))</f>
        <v>0</v>
      </c>
      <c r="AI2789" s="147">
        <f>IF(AND($I2789="Si",R2789=1),1,IF(AND($I2789="Fisico",R2789=1),1,IF(AND(R2789=1,$I2789="Electronico"),2,IF(R2789=1,VLOOKUP($C2789&amp;"|"&amp;$B2789&amp;"|"&amp;$D2789,Empresas!$C$6:$CC$92,$G2789+6+1,0),0))))</f>
        <v>0</v>
      </c>
      <c r="AJ2789" s="147">
        <f>IF(AND($I2789="Si",S2789=1),1,IF(AND($I2789="Fisico",S2789=1),1,IF(AND(S2789=1,$I2789="Electronico"),2,IF(S2789=1,VLOOKUP($C2789&amp;"|"&amp;$B2789&amp;"|"&amp;$D2789,Empresas!$C$6:$CC$92,$G2789+6+1,0),0))))</f>
        <v>0</v>
      </c>
      <c r="AK2789" s="147">
        <f>IF(AND($I2789="Si",T2789=1),1,IF(AND($I2789="Fisico",T2789=1),1,IF(AND(T2789=1,$I2789="Electronico"),2,IF(T2789=1,VLOOKUP($C2789&amp;"|"&amp;$B2789&amp;"|"&amp;$D2789,Empresas!$C$6:$CC$92,$G2789+6+1,0),0))))</f>
        <v>0</v>
      </c>
      <c r="AL2789" s="147">
        <f>IF(AND($I2789="Si",U2789=1),1,IF(AND($I2789="Fisico",U2789=1),1,IF(AND(U2789=1,$I2789="Electronico"),2,IF(U2789=1,VLOOKUP($C2789&amp;"|"&amp;$B2789&amp;"|"&amp;$D2789,Empresas!$C$6:$CC$92,$G2789+6+1,0),0))))</f>
        <v>0</v>
      </c>
      <c r="AM2789" s="149">
        <f t="shared" si="453"/>
        <v>0</v>
      </c>
      <c r="AN2789" s="149">
        <f t="shared" si="454"/>
        <v>0</v>
      </c>
      <c r="AO2789" s="152">
        <f t="shared" si="455"/>
        <v>0</v>
      </c>
    </row>
    <row r="2790" spans="1:41" x14ac:dyDescent="0.25">
      <c r="A2790" s="140" t="str">
        <f>VLOOKUP(D2790,Empresas!$D$7:$F$91,3,0)</f>
        <v>Yulisa</v>
      </c>
      <c r="B2790" s="141" t="str">
        <f>VLOOKUP(D2790,Empresas!$D$7:$G$91,4,0)</f>
        <v>Carmen D.</v>
      </c>
      <c r="C2790" s="141" t="s">
        <v>544</v>
      </c>
      <c r="D2790" s="141" t="s">
        <v>505</v>
      </c>
      <c r="E2790" s="141" t="str">
        <f>VLOOKUP(D2790,Empresas!$D$7:$E$92,2,0)</f>
        <v>BEATRIZ CAROLINA GONZALES FRANCO</v>
      </c>
      <c r="F2790" s="141" t="s">
        <v>180</v>
      </c>
      <c r="G2790" s="142">
        <f t="shared" si="458"/>
        <v>58</v>
      </c>
      <c r="H2790" s="142" t="str">
        <f>VLOOKUP(D2790,Empresas!$D$6:$L$92,7,0)</f>
        <v>Trimestral</v>
      </c>
      <c r="I2790" s="141" t="str">
        <f>VLOOKUP(VLOOKUP(D2790&amp;"|"&amp;B2790,Empresas!$I$7:$CB$92,G2790,0),Tablas!$A$8:$B$10,2,0)</f>
        <v>No aplica</v>
      </c>
      <c r="J2790" s="78"/>
      <c r="K2790" s="78"/>
      <c r="L2790" s="78"/>
      <c r="M2790" s="78"/>
      <c r="N2790" s="78"/>
      <c r="O2790" s="78"/>
      <c r="P2790" s="78"/>
      <c r="Q2790" s="78"/>
      <c r="R2790" s="78"/>
      <c r="S2790" s="78"/>
      <c r="T2790" s="78"/>
      <c r="U2790" s="78"/>
      <c r="V2790" s="78" t="str">
        <f>VLOOKUP(D2790,Empresas!$D$7:$CF$91,81,0)</f>
        <v>B</v>
      </c>
      <c r="W2790" s="78" t="str">
        <f>VLOOKUP(D2790,Empresas!$D$7:$M$91,10,0)</f>
        <v>P. Natural</v>
      </c>
      <c r="X2790" s="69" t="str">
        <f t="shared" si="451"/>
        <v>NO</v>
      </c>
      <c r="Y2790" s="153" t="str">
        <f t="shared" si="452"/>
        <v>No aplica</v>
      </c>
      <c r="Z2790" s="147">
        <f>IF(Y2790="No aplica",0,IF(I2790="no",0,IF(I2790="No aplica",0,IF(I2790="Si",1,IF(I2790="Fisico",1,IF(I2790="Electronico",2,VLOOKUP(C2790&amp;"|"&amp;B2790&amp;"|"&amp;D2790,Empresas!$C$6:$CC$92,G2790+6+1,0)))))))</f>
        <v>0</v>
      </c>
      <c r="AA2790" s="147">
        <f>IF(AND($I2790="Si",J2790=1),1,IF(AND($I2790="Fisico",J2790=1),1,IF(AND(J2790=1,$I2790="Electronico"),2,IF(J2790=1,VLOOKUP($C2790&amp;"|"&amp;$B2790&amp;"|"&amp;$D2790,Empresas!$C$6:$CC$92,$G2790+6+1,0),0))))</f>
        <v>0</v>
      </c>
      <c r="AB2790" s="147">
        <f>IF(AND($I2790="Si",K2790=1),1,IF(AND($I2790="Fisico",K2790=1),1,IF(AND(K2790=1,$I2790="Electronico"),2,IF(K2790=1,VLOOKUP($C2790&amp;"|"&amp;$B2790&amp;"|"&amp;$D2790,Empresas!$C$6:$CC$92,$G2790+6+1,0),0))))</f>
        <v>0</v>
      </c>
      <c r="AC2790" s="147">
        <f>IF(AND($I2790="Si",L2790=1),1,IF(AND($I2790="Fisico",L2790=1),1,IF(AND(L2790=1,$I2790="Electronico"),2,IF(L2790=1,VLOOKUP($C2790&amp;"|"&amp;$B2790&amp;"|"&amp;$D2790,Empresas!$C$6:$CC$92,$G2790+6+1,0),0))))</f>
        <v>0</v>
      </c>
      <c r="AD2790" s="147">
        <f>IF(AND($I2790="Si",M2790=1),1,IF(AND($I2790="Fisico",M2790=1),1,IF(AND(M2790=1,$I2790="Electronico"),2,IF(M2790=1,VLOOKUP($C2790&amp;"|"&amp;$B2790&amp;"|"&amp;$D2790,Empresas!$C$6:$CC$92,$G2790+6+1,0),0))))</f>
        <v>0</v>
      </c>
      <c r="AE2790" s="147">
        <f>IF(AND($I2790="Si",N2790=1),1,IF(AND($I2790="Fisico",N2790=1),1,IF(AND(N2790=1,$I2790="Electronico"),2,IF(N2790=1,VLOOKUP($C2790&amp;"|"&amp;$B2790&amp;"|"&amp;$D2790,Empresas!$C$6:$CC$92,$G2790+6+1,0),0))))</f>
        <v>0</v>
      </c>
      <c r="AF2790" s="147">
        <f>IF(AND($I2790="Si",O2790=1),1,IF(AND($I2790="Fisico",O2790=1),1,IF(AND(O2790=1,$I2790="Electronico"),2,IF(O2790=1,VLOOKUP($C2790&amp;"|"&amp;$B2790&amp;"|"&amp;$D2790,Empresas!$C$6:$CC$92,$G2790+6+1,0),0))))</f>
        <v>0</v>
      </c>
      <c r="AG2790" s="147">
        <f>IF(AND($I2790="Si",P2790=1),1,IF(AND($I2790="Fisico",P2790=1),1,IF(AND(P2790=1,$I2790="Electronico"),2,IF(P2790=1,VLOOKUP($C2790&amp;"|"&amp;$B2790&amp;"|"&amp;$D2790,Empresas!$C$6:$CC$92,$G2790+6+1,0),0))))</f>
        <v>0</v>
      </c>
      <c r="AH2790" s="147">
        <f>IF(AND($I2790="Si",Q2790=1),1,IF(AND($I2790="Fisico",Q2790=1),1,IF(AND(Q2790=1,$I2790="Electronico"),2,IF(Q2790=1,VLOOKUP($C2790&amp;"|"&amp;$B2790&amp;"|"&amp;$D2790,Empresas!$C$6:$CC$92,$G2790+6+1,0),0))))</f>
        <v>0</v>
      </c>
      <c r="AI2790" s="147">
        <f>IF(AND($I2790="Si",R2790=1),1,IF(AND($I2790="Fisico",R2790=1),1,IF(AND(R2790=1,$I2790="Electronico"),2,IF(R2790=1,VLOOKUP($C2790&amp;"|"&amp;$B2790&amp;"|"&amp;$D2790,Empresas!$C$6:$CC$92,$G2790+6+1,0),0))))</f>
        <v>0</v>
      </c>
      <c r="AJ2790" s="147">
        <f>IF(AND($I2790="Si",S2790=1),1,IF(AND($I2790="Fisico",S2790=1),1,IF(AND(S2790=1,$I2790="Electronico"),2,IF(S2790=1,VLOOKUP($C2790&amp;"|"&amp;$B2790&amp;"|"&amp;$D2790,Empresas!$C$6:$CC$92,$G2790+6+1,0),0))))</f>
        <v>0</v>
      </c>
      <c r="AK2790" s="147">
        <f>IF(AND($I2790="Si",T2790=1),1,IF(AND($I2790="Fisico",T2790=1),1,IF(AND(T2790=1,$I2790="Electronico"),2,IF(T2790=1,VLOOKUP($C2790&amp;"|"&amp;$B2790&amp;"|"&amp;$D2790,Empresas!$C$6:$CC$92,$G2790+6+1,0),0))))</f>
        <v>0</v>
      </c>
      <c r="AL2790" s="147">
        <f>IF(AND($I2790="Si",U2790=1),1,IF(AND($I2790="Fisico",U2790=1),1,IF(AND(U2790=1,$I2790="Electronico"),2,IF(U2790=1,VLOOKUP($C2790&amp;"|"&amp;$B2790&amp;"|"&amp;$D2790,Empresas!$C$6:$CC$92,$G2790+6+1,0),0))))</f>
        <v>0</v>
      </c>
      <c r="AM2790" s="149">
        <f t="shared" si="453"/>
        <v>0</v>
      </c>
      <c r="AN2790" s="149">
        <f t="shared" si="454"/>
        <v>0</v>
      </c>
      <c r="AO2790" s="152">
        <f t="shared" si="455"/>
        <v>0</v>
      </c>
    </row>
    <row r="2791" spans="1:41" x14ac:dyDescent="0.25">
      <c r="A2791" s="140" t="str">
        <f>VLOOKUP(D2791,Empresas!$D$7:$F$91,3,0)</f>
        <v>Yulisa</v>
      </c>
      <c r="B2791" s="141" t="str">
        <f>VLOOKUP(D2791,Empresas!$D$7:$G$91,4,0)</f>
        <v>Carmen D.</v>
      </c>
      <c r="C2791" s="141" t="s">
        <v>544</v>
      </c>
      <c r="D2791" s="141" t="s">
        <v>505</v>
      </c>
      <c r="E2791" s="141" t="str">
        <f>VLOOKUP(D2791,Empresas!$D$7:$E$92,2,0)</f>
        <v>BEATRIZ CAROLINA GONZALES FRANCO</v>
      </c>
      <c r="F2791" s="141" t="s">
        <v>181</v>
      </c>
      <c r="G2791" s="142">
        <f t="shared" si="458"/>
        <v>59</v>
      </c>
      <c r="H2791" s="142" t="str">
        <f>VLOOKUP(D2791,Empresas!$D$6:$L$92,7,0)</f>
        <v>Trimestral</v>
      </c>
      <c r="I2791" s="141" t="str">
        <f>VLOOKUP(VLOOKUP(D2791&amp;"|"&amp;B2791,Empresas!$I$7:$CB$92,G2791,0),Tablas!$A$8:$B$10,2,0)</f>
        <v>No aplica</v>
      </c>
      <c r="J2791" s="78"/>
      <c r="K2791" s="78"/>
      <c r="L2791" s="78"/>
      <c r="M2791" s="78"/>
      <c r="N2791" s="78"/>
      <c r="O2791" s="78"/>
      <c r="P2791" s="78"/>
      <c r="Q2791" s="78"/>
      <c r="R2791" s="78"/>
      <c r="S2791" s="78"/>
      <c r="T2791" s="78"/>
      <c r="U2791" s="78"/>
      <c r="V2791" s="78" t="str">
        <f>VLOOKUP(D2791,Empresas!$D$7:$CF$91,81,0)</f>
        <v>B</v>
      </c>
      <c r="W2791" s="78" t="str">
        <f>VLOOKUP(D2791,Empresas!$D$7:$M$91,10,0)</f>
        <v>P. Natural</v>
      </c>
      <c r="X2791" s="69" t="str">
        <f t="shared" si="451"/>
        <v>NO</v>
      </c>
      <c r="Y2791" s="153" t="str">
        <f t="shared" si="452"/>
        <v>No aplica</v>
      </c>
      <c r="Z2791" s="147">
        <f>IF(Y2791="No aplica",0,IF(I2791="no",0,IF(I2791="No aplica",0,IF(I2791="Si",1,IF(I2791="Fisico",1,IF(I2791="Electronico",2,VLOOKUP(C2791&amp;"|"&amp;B2791&amp;"|"&amp;D2791,Empresas!$C$6:$CC$92,G2791+6+1,0)))))))</f>
        <v>0</v>
      </c>
      <c r="AA2791" s="147">
        <f>IF(AND($I2791="Si",J2791=1),1,IF(AND($I2791="Fisico",J2791=1),1,IF(AND(J2791=1,$I2791="Electronico"),2,IF(J2791=1,VLOOKUP($C2791&amp;"|"&amp;$B2791&amp;"|"&amp;$D2791,Empresas!$C$6:$CC$92,$G2791+6+1,0),0))))</f>
        <v>0</v>
      </c>
      <c r="AB2791" s="147">
        <f>IF(AND($I2791="Si",K2791=1),1,IF(AND($I2791="Fisico",K2791=1),1,IF(AND(K2791=1,$I2791="Electronico"),2,IF(K2791=1,VLOOKUP($C2791&amp;"|"&amp;$B2791&amp;"|"&amp;$D2791,Empresas!$C$6:$CC$92,$G2791+6+1,0),0))))</f>
        <v>0</v>
      </c>
      <c r="AC2791" s="147">
        <f>IF(AND($I2791="Si",L2791=1),1,IF(AND($I2791="Fisico",L2791=1),1,IF(AND(L2791=1,$I2791="Electronico"),2,IF(L2791=1,VLOOKUP($C2791&amp;"|"&amp;$B2791&amp;"|"&amp;$D2791,Empresas!$C$6:$CC$92,$G2791+6+1,0),0))))</f>
        <v>0</v>
      </c>
      <c r="AD2791" s="147">
        <f>IF(AND($I2791="Si",M2791=1),1,IF(AND($I2791="Fisico",M2791=1),1,IF(AND(M2791=1,$I2791="Electronico"),2,IF(M2791=1,VLOOKUP($C2791&amp;"|"&amp;$B2791&amp;"|"&amp;$D2791,Empresas!$C$6:$CC$92,$G2791+6+1,0),0))))</f>
        <v>0</v>
      </c>
      <c r="AE2791" s="147">
        <f>IF(AND($I2791="Si",N2791=1),1,IF(AND($I2791="Fisico",N2791=1),1,IF(AND(N2791=1,$I2791="Electronico"),2,IF(N2791=1,VLOOKUP($C2791&amp;"|"&amp;$B2791&amp;"|"&amp;$D2791,Empresas!$C$6:$CC$92,$G2791+6+1,0),0))))</f>
        <v>0</v>
      </c>
      <c r="AF2791" s="147">
        <f>IF(AND($I2791="Si",O2791=1),1,IF(AND($I2791="Fisico",O2791=1),1,IF(AND(O2791=1,$I2791="Electronico"),2,IF(O2791=1,VLOOKUP($C2791&amp;"|"&amp;$B2791&amp;"|"&amp;$D2791,Empresas!$C$6:$CC$92,$G2791+6+1,0),0))))</f>
        <v>0</v>
      </c>
      <c r="AG2791" s="147">
        <f>IF(AND($I2791="Si",P2791=1),1,IF(AND($I2791="Fisico",P2791=1),1,IF(AND(P2791=1,$I2791="Electronico"),2,IF(P2791=1,VLOOKUP($C2791&amp;"|"&amp;$B2791&amp;"|"&amp;$D2791,Empresas!$C$6:$CC$92,$G2791+6+1,0),0))))</f>
        <v>0</v>
      </c>
      <c r="AH2791" s="147">
        <f>IF(AND($I2791="Si",Q2791=1),1,IF(AND($I2791="Fisico",Q2791=1),1,IF(AND(Q2791=1,$I2791="Electronico"),2,IF(Q2791=1,VLOOKUP($C2791&amp;"|"&amp;$B2791&amp;"|"&amp;$D2791,Empresas!$C$6:$CC$92,$G2791+6+1,0),0))))</f>
        <v>0</v>
      </c>
      <c r="AI2791" s="147">
        <f>IF(AND($I2791="Si",R2791=1),1,IF(AND($I2791="Fisico",R2791=1),1,IF(AND(R2791=1,$I2791="Electronico"),2,IF(R2791=1,VLOOKUP($C2791&amp;"|"&amp;$B2791&amp;"|"&amp;$D2791,Empresas!$C$6:$CC$92,$G2791+6+1,0),0))))</f>
        <v>0</v>
      </c>
      <c r="AJ2791" s="147">
        <f>IF(AND($I2791="Si",S2791=1),1,IF(AND($I2791="Fisico",S2791=1),1,IF(AND(S2791=1,$I2791="Electronico"),2,IF(S2791=1,VLOOKUP($C2791&amp;"|"&amp;$B2791&amp;"|"&amp;$D2791,Empresas!$C$6:$CC$92,$G2791+6+1,0),0))))</f>
        <v>0</v>
      </c>
      <c r="AK2791" s="147">
        <f>IF(AND($I2791="Si",T2791=1),1,IF(AND($I2791="Fisico",T2791=1),1,IF(AND(T2791=1,$I2791="Electronico"),2,IF(T2791=1,VLOOKUP($C2791&amp;"|"&amp;$B2791&amp;"|"&amp;$D2791,Empresas!$C$6:$CC$92,$G2791+6+1,0),0))))</f>
        <v>0</v>
      </c>
      <c r="AL2791" s="147">
        <f>IF(AND($I2791="Si",U2791=1),1,IF(AND($I2791="Fisico",U2791=1),1,IF(AND(U2791=1,$I2791="Electronico"),2,IF(U2791=1,VLOOKUP($C2791&amp;"|"&amp;$B2791&amp;"|"&amp;$D2791,Empresas!$C$6:$CC$92,$G2791+6+1,0),0))))</f>
        <v>0</v>
      </c>
      <c r="AM2791" s="149">
        <f t="shared" si="453"/>
        <v>0</v>
      </c>
      <c r="AN2791" s="149">
        <f t="shared" si="454"/>
        <v>0</v>
      </c>
      <c r="AO2791" s="152">
        <f t="shared" si="455"/>
        <v>0</v>
      </c>
    </row>
    <row r="2792" spans="1:41" x14ac:dyDescent="0.25">
      <c r="A2792" s="140" t="str">
        <f>VLOOKUP(D2792,Empresas!$D$7:$F$91,3,0)</f>
        <v>Yulisa</v>
      </c>
      <c r="B2792" s="141" t="str">
        <f>VLOOKUP(D2792,Empresas!$D$7:$G$91,4,0)</f>
        <v>Carmen D.</v>
      </c>
      <c r="C2792" s="141" t="s">
        <v>544</v>
      </c>
      <c r="D2792" s="141" t="s">
        <v>505</v>
      </c>
      <c r="E2792" s="141" t="str">
        <f>VLOOKUP(D2792,Empresas!$D$7:$E$92,2,0)</f>
        <v>BEATRIZ CAROLINA GONZALES FRANCO</v>
      </c>
      <c r="F2792" s="141" t="s">
        <v>182</v>
      </c>
      <c r="G2792" s="142">
        <f t="shared" si="458"/>
        <v>60</v>
      </c>
      <c r="H2792" s="142" t="str">
        <f>VLOOKUP(D2792,Empresas!$D$6:$L$92,7,0)</f>
        <v>Trimestral</v>
      </c>
      <c r="I2792" s="141" t="str">
        <f>VLOOKUP(VLOOKUP(D2792&amp;"|"&amp;B2792,Empresas!$I$7:$CB$92,G2792,0),Tablas!$A$8:$B$10,2,0)</f>
        <v>No aplica</v>
      </c>
      <c r="J2792" s="78"/>
      <c r="K2792" s="78"/>
      <c r="L2792" s="78"/>
      <c r="M2792" s="78"/>
      <c r="N2792" s="78"/>
      <c r="O2792" s="78"/>
      <c r="P2792" s="78"/>
      <c r="Q2792" s="78"/>
      <c r="R2792" s="78"/>
      <c r="S2792" s="78"/>
      <c r="T2792" s="78"/>
      <c r="U2792" s="78"/>
      <c r="V2792" s="78" t="str">
        <f>VLOOKUP(D2792,Empresas!$D$7:$CF$91,81,0)</f>
        <v>B</v>
      </c>
      <c r="W2792" s="78" t="str">
        <f>VLOOKUP(D2792,Empresas!$D$7:$M$91,10,0)</f>
        <v>P. Natural</v>
      </c>
      <c r="X2792" s="69" t="str">
        <f t="shared" si="451"/>
        <v>NO</v>
      </c>
      <c r="Y2792" s="153" t="str">
        <f t="shared" si="452"/>
        <v>No aplica</v>
      </c>
      <c r="Z2792" s="147">
        <f>IF(Y2792="No aplica",0,IF(I2792="no",0,IF(I2792="No aplica",0,IF(I2792="Si",1,IF(I2792="Fisico",1,IF(I2792="Electronico",2,VLOOKUP(C2792&amp;"|"&amp;B2792&amp;"|"&amp;D2792,Empresas!$C$6:$CC$92,G2792+6+1,0)))))))</f>
        <v>0</v>
      </c>
      <c r="AA2792" s="147">
        <f>IF(AND($I2792="Si",J2792=1),1,IF(AND($I2792="Fisico",J2792=1),1,IF(AND(J2792=1,$I2792="Electronico"),2,IF(J2792=1,VLOOKUP($C2792&amp;"|"&amp;$B2792&amp;"|"&amp;$D2792,Empresas!$C$6:$CC$92,$G2792+6+1,0),0))))</f>
        <v>0</v>
      </c>
      <c r="AB2792" s="147">
        <f>IF(AND($I2792="Si",K2792=1),1,IF(AND($I2792="Fisico",K2792=1),1,IF(AND(K2792=1,$I2792="Electronico"),2,IF(K2792=1,VLOOKUP($C2792&amp;"|"&amp;$B2792&amp;"|"&amp;$D2792,Empresas!$C$6:$CC$92,$G2792+6+1,0),0))))</f>
        <v>0</v>
      </c>
      <c r="AC2792" s="147">
        <f>IF(AND($I2792="Si",L2792=1),1,IF(AND($I2792="Fisico",L2792=1),1,IF(AND(L2792=1,$I2792="Electronico"),2,IF(L2792=1,VLOOKUP($C2792&amp;"|"&amp;$B2792&amp;"|"&amp;$D2792,Empresas!$C$6:$CC$92,$G2792+6+1,0),0))))</f>
        <v>0</v>
      </c>
      <c r="AD2792" s="147">
        <f>IF(AND($I2792="Si",M2792=1),1,IF(AND($I2792="Fisico",M2792=1),1,IF(AND(M2792=1,$I2792="Electronico"),2,IF(M2792=1,VLOOKUP($C2792&amp;"|"&amp;$B2792&amp;"|"&amp;$D2792,Empresas!$C$6:$CC$92,$G2792+6+1,0),0))))</f>
        <v>0</v>
      </c>
      <c r="AE2792" s="147">
        <f>IF(AND($I2792="Si",N2792=1),1,IF(AND($I2792="Fisico",N2792=1),1,IF(AND(N2792=1,$I2792="Electronico"),2,IF(N2792=1,VLOOKUP($C2792&amp;"|"&amp;$B2792&amp;"|"&amp;$D2792,Empresas!$C$6:$CC$92,$G2792+6+1,0),0))))</f>
        <v>0</v>
      </c>
      <c r="AF2792" s="147">
        <f>IF(AND($I2792="Si",O2792=1),1,IF(AND($I2792="Fisico",O2792=1),1,IF(AND(O2792=1,$I2792="Electronico"),2,IF(O2792=1,VLOOKUP($C2792&amp;"|"&amp;$B2792&amp;"|"&amp;$D2792,Empresas!$C$6:$CC$92,$G2792+6+1,0),0))))</f>
        <v>0</v>
      </c>
      <c r="AG2792" s="147">
        <f>IF(AND($I2792="Si",P2792=1),1,IF(AND($I2792="Fisico",P2792=1),1,IF(AND(P2792=1,$I2792="Electronico"),2,IF(P2792=1,VLOOKUP($C2792&amp;"|"&amp;$B2792&amp;"|"&amp;$D2792,Empresas!$C$6:$CC$92,$G2792+6+1,0),0))))</f>
        <v>0</v>
      </c>
      <c r="AH2792" s="147">
        <f>IF(AND($I2792="Si",Q2792=1),1,IF(AND($I2792="Fisico",Q2792=1),1,IF(AND(Q2792=1,$I2792="Electronico"),2,IF(Q2792=1,VLOOKUP($C2792&amp;"|"&amp;$B2792&amp;"|"&amp;$D2792,Empresas!$C$6:$CC$92,$G2792+6+1,0),0))))</f>
        <v>0</v>
      </c>
      <c r="AI2792" s="147">
        <f>IF(AND($I2792="Si",R2792=1),1,IF(AND($I2792="Fisico",R2792=1),1,IF(AND(R2792=1,$I2792="Electronico"),2,IF(R2792=1,VLOOKUP($C2792&amp;"|"&amp;$B2792&amp;"|"&amp;$D2792,Empresas!$C$6:$CC$92,$G2792+6+1,0),0))))</f>
        <v>0</v>
      </c>
      <c r="AJ2792" s="147">
        <f>IF(AND($I2792="Si",S2792=1),1,IF(AND($I2792="Fisico",S2792=1),1,IF(AND(S2792=1,$I2792="Electronico"),2,IF(S2792=1,VLOOKUP($C2792&amp;"|"&amp;$B2792&amp;"|"&amp;$D2792,Empresas!$C$6:$CC$92,$G2792+6+1,0),0))))</f>
        <v>0</v>
      </c>
      <c r="AK2792" s="147">
        <f>IF(AND($I2792="Si",T2792=1),1,IF(AND($I2792="Fisico",T2792=1),1,IF(AND(T2792=1,$I2792="Electronico"),2,IF(T2792=1,VLOOKUP($C2792&amp;"|"&amp;$B2792&amp;"|"&amp;$D2792,Empresas!$C$6:$CC$92,$G2792+6+1,0),0))))</f>
        <v>0</v>
      </c>
      <c r="AL2792" s="147">
        <f>IF(AND($I2792="Si",U2792=1),1,IF(AND($I2792="Fisico",U2792=1),1,IF(AND(U2792=1,$I2792="Electronico"),2,IF(U2792=1,VLOOKUP($C2792&amp;"|"&amp;$B2792&amp;"|"&amp;$D2792,Empresas!$C$6:$CC$92,$G2792+6+1,0),0))))</f>
        <v>0</v>
      </c>
      <c r="AM2792" s="149">
        <f t="shared" si="453"/>
        <v>0</v>
      </c>
      <c r="AN2792" s="149">
        <f t="shared" si="454"/>
        <v>0</v>
      </c>
      <c r="AO2792" s="152">
        <f t="shared" si="455"/>
        <v>0</v>
      </c>
    </row>
    <row r="2793" spans="1:41" x14ac:dyDescent="0.25">
      <c r="A2793" s="143" t="str">
        <f>VLOOKUP(D2793,Empresas!$D$7:$F$91,3,0)</f>
        <v>Yulisa</v>
      </c>
      <c r="B2793" s="144" t="str">
        <f>VLOOKUP(D2793,Empresas!$D$7:$G$91,4,0)</f>
        <v>Carmen D.</v>
      </c>
      <c r="C2793" s="144" t="s">
        <v>544</v>
      </c>
      <c r="D2793" s="144" t="s">
        <v>505</v>
      </c>
      <c r="E2793" s="144" t="str">
        <f>VLOOKUP(D2793,Empresas!$D$7:$E$92,2,0)</f>
        <v>BEATRIZ CAROLINA GONZALES FRANCO</v>
      </c>
      <c r="F2793" s="144" t="s">
        <v>183</v>
      </c>
      <c r="G2793" s="145">
        <f>+Empresas!$BR$2</f>
        <v>62</v>
      </c>
      <c r="H2793" s="145" t="str">
        <f>VLOOKUP(D2793,Empresas!$D$6:$L$92,7,0)</f>
        <v>Trimestral</v>
      </c>
      <c r="I2793" s="144" t="str">
        <f>VLOOKUP(VLOOKUP(D2793&amp;"|"&amp;B2793,Empresas!$I$7:$CB$92,G2793,0),Tablas!$A$13:$B$14,2,0)</f>
        <v>No</v>
      </c>
      <c r="J2793" s="78"/>
      <c r="K2793" s="78"/>
      <c r="L2793" s="78"/>
      <c r="M2793" s="78"/>
      <c r="N2793" s="78"/>
      <c r="O2793" s="78"/>
      <c r="P2793" s="78"/>
      <c r="Q2793" s="78"/>
      <c r="R2793" s="78"/>
      <c r="S2793" s="78"/>
      <c r="T2793" s="78"/>
      <c r="U2793" s="78"/>
      <c r="V2793" s="78" t="str">
        <f>VLOOKUP(D2793,Empresas!$D$7:$CF$91,81,0)</f>
        <v>B</v>
      </c>
      <c r="W2793" s="78" t="str">
        <f>VLOOKUP(D2793,Empresas!$D$7:$M$91,10,0)</f>
        <v>P. Natural</v>
      </c>
      <c r="X2793" s="69" t="str">
        <f t="shared" si="451"/>
        <v>SI</v>
      </c>
      <c r="Y2793" s="153" t="str">
        <f t="shared" si="452"/>
        <v>No aplica</v>
      </c>
      <c r="Z2793" s="147">
        <f>IF(Y2793="No aplica",0,IF(I2793="no",0,IF(I2793="No aplica",0,IF(I2793="Si",1,IF(I2793="Fisico",1,IF(I2793="Electronico",2,VLOOKUP(C2793&amp;"|"&amp;B2793&amp;"|"&amp;D2793,Empresas!$C$6:$CC$92,G2793+6+1,0)))))))</f>
        <v>0</v>
      </c>
      <c r="AA2793" s="147">
        <f>IF(AND($I2793="Si",J2793=1),1,IF(AND($I2793="Fisico",J2793=1),1,IF(AND(J2793=1,$I2793="Electronico"),2,IF(J2793=1,VLOOKUP($C2793&amp;"|"&amp;$B2793&amp;"|"&amp;$D2793,Empresas!$C$6:$CC$92,$G2793+6+1,0),0))))</f>
        <v>0</v>
      </c>
      <c r="AB2793" s="147">
        <f>IF(AND($I2793="Si",K2793=1),1,IF(AND($I2793="Fisico",K2793=1),1,IF(AND(K2793=1,$I2793="Electronico"),2,IF(K2793=1,VLOOKUP($C2793&amp;"|"&amp;$B2793&amp;"|"&amp;$D2793,Empresas!$C$6:$CC$92,$G2793+6+1,0),0))))</f>
        <v>0</v>
      </c>
      <c r="AC2793" s="147">
        <f>IF(AND($I2793="Si",L2793=1),1,IF(AND($I2793="Fisico",L2793=1),1,IF(AND(L2793=1,$I2793="Electronico"),2,IF(L2793=1,VLOOKUP($C2793&amp;"|"&amp;$B2793&amp;"|"&amp;$D2793,Empresas!$C$6:$CC$92,$G2793+6+1,0),0))))</f>
        <v>0</v>
      </c>
      <c r="AD2793" s="147">
        <f>IF(AND($I2793="Si",M2793=1),1,IF(AND($I2793="Fisico",M2793=1),1,IF(AND(M2793=1,$I2793="Electronico"),2,IF(M2793=1,VLOOKUP($C2793&amp;"|"&amp;$B2793&amp;"|"&amp;$D2793,Empresas!$C$6:$CC$92,$G2793+6+1,0),0))))</f>
        <v>0</v>
      </c>
      <c r="AE2793" s="147">
        <f>IF(AND($I2793="Si",N2793=1),1,IF(AND($I2793="Fisico",N2793=1),1,IF(AND(N2793=1,$I2793="Electronico"),2,IF(N2793=1,VLOOKUP($C2793&amp;"|"&amp;$B2793&amp;"|"&amp;$D2793,Empresas!$C$6:$CC$92,$G2793+6+1,0),0))))</f>
        <v>0</v>
      </c>
      <c r="AF2793" s="147">
        <f>IF(AND($I2793="Si",O2793=1),1,IF(AND($I2793="Fisico",O2793=1),1,IF(AND(O2793=1,$I2793="Electronico"),2,IF(O2793=1,VLOOKUP($C2793&amp;"|"&amp;$B2793&amp;"|"&amp;$D2793,Empresas!$C$6:$CC$92,$G2793+6+1,0),0))))</f>
        <v>0</v>
      </c>
      <c r="AG2793" s="147">
        <f>IF(AND($I2793="Si",P2793=1),1,IF(AND($I2793="Fisico",P2793=1),1,IF(AND(P2793=1,$I2793="Electronico"),2,IF(P2793=1,VLOOKUP($C2793&amp;"|"&amp;$B2793&amp;"|"&amp;$D2793,Empresas!$C$6:$CC$92,$G2793+6+1,0),0))))</f>
        <v>0</v>
      </c>
      <c r="AH2793" s="147">
        <f>IF(AND($I2793="Si",Q2793=1),1,IF(AND($I2793="Fisico",Q2793=1),1,IF(AND(Q2793=1,$I2793="Electronico"),2,IF(Q2793=1,VLOOKUP($C2793&amp;"|"&amp;$B2793&amp;"|"&amp;$D2793,Empresas!$C$6:$CC$92,$G2793+6+1,0),0))))</f>
        <v>0</v>
      </c>
      <c r="AI2793" s="147">
        <f>IF(AND($I2793="Si",R2793=1),1,IF(AND($I2793="Fisico",R2793=1),1,IF(AND(R2793=1,$I2793="Electronico"),2,IF(R2793=1,VLOOKUP($C2793&amp;"|"&amp;$B2793&amp;"|"&amp;$D2793,Empresas!$C$6:$CC$92,$G2793+6+1,0),0))))</f>
        <v>0</v>
      </c>
      <c r="AJ2793" s="147">
        <f>IF(AND($I2793="Si",S2793=1),1,IF(AND($I2793="Fisico",S2793=1),1,IF(AND(S2793=1,$I2793="Electronico"),2,IF(S2793=1,VLOOKUP($C2793&amp;"|"&amp;$B2793&amp;"|"&amp;$D2793,Empresas!$C$6:$CC$92,$G2793+6+1,0),0))))</f>
        <v>0</v>
      </c>
      <c r="AK2793" s="147">
        <f>IF(AND($I2793="Si",T2793=1),1,IF(AND($I2793="Fisico",T2793=1),1,IF(AND(T2793=1,$I2793="Electronico"),2,IF(T2793=1,VLOOKUP($C2793&amp;"|"&amp;$B2793&amp;"|"&amp;$D2793,Empresas!$C$6:$CC$92,$G2793+6+1,0),0))))</f>
        <v>0</v>
      </c>
      <c r="AL2793" s="147">
        <f>IF(AND($I2793="Si",U2793=1),1,IF(AND($I2793="Fisico",U2793=1),1,IF(AND(U2793=1,$I2793="Electronico"),2,IF(U2793=1,VLOOKUP($C2793&amp;"|"&amp;$B2793&amp;"|"&amp;$D2793,Empresas!$C$6:$CC$92,$G2793+6+1,0),0))))</f>
        <v>0</v>
      </c>
      <c r="AM2793" s="149">
        <f t="shared" si="453"/>
        <v>0</v>
      </c>
      <c r="AN2793" s="149">
        <f t="shared" si="454"/>
        <v>0</v>
      </c>
      <c r="AO2793" s="152">
        <f t="shared" si="455"/>
        <v>0</v>
      </c>
    </row>
    <row r="2794" spans="1:41" x14ac:dyDescent="0.25">
      <c r="A2794" s="143" t="str">
        <f>VLOOKUP(D2794,Empresas!$D$7:$F$91,3,0)</f>
        <v>Yulisa</v>
      </c>
      <c r="B2794" s="144" t="str">
        <f>VLOOKUP(D2794,Empresas!$D$7:$G$91,4,0)</f>
        <v>Carmen D.</v>
      </c>
      <c r="C2794" s="144" t="s">
        <v>544</v>
      </c>
      <c r="D2794" s="144" t="s">
        <v>505</v>
      </c>
      <c r="E2794" s="144" t="str">
        <f>VLOOKUP(D2794,Empresas!$D$7:$E$92,2,0)</f>
        <v>BEATRIZ CAROLINA GONZALES FRANCO</v>
      </c>
      <c r="F2794" s="144" t="s">
        <v>184</v>
      </c>
      <c r="G2794" s="145">
        <f>+G2793+1</f>
        <v>63</v>
      </c>
      <c r="H2794" s="145" t="str">
        <f>VLOOKUP(D2794,Empresas!$D$6:$L$92,7,0)</f>
        <v>Trimestral</v>
      </c>
      <c r="I2794" s="144" t="str">
        <f>VLOOKUP(VLOOKUP(D2794&amp;"|"&amp;B2794,Empresas!$I$7:$CB$92,G2794,0),Tablas!$A$13:$B$14,2,0)</f>
        <v>No</v>
      </c>
      <c r="J2794" s="78"/>
      <c r="K2794" s="78"/>
      <c r="L2794" s="78"/>
      <c r="M2794" s="78"/>
      <c r="N2794" s="78"/>
      <c r="O2794" s="78"/>
      <c r="P2794" s="78"/>
      <c r="Q2794" s="78"/>
      <c r="R2794" s="78"/>
      <c r="S2794" s="78"/>
      <c r="T2794" s="78"/>
      <c r="U2794" s="78"/>
      <c r="V2794" s="78" t="str">
        <f>VLOOKUP(D2794,Empresas!$D$7:$CF$91,81,0)</f>
        <v>B</v>
      </c>
      <c r="W2794" s="78" t="str">
        <f>VLOOKUP(D2794,Empresas!$D$7:$M$91,10,0)</f>
        <v>P. Natural</v>
      </c>
      <c r="X2794" s="69" t="str">
        <f t="shared" si="451"/>
        <v>SI</v>
      </c>
      <c r="Y2794" s="153" t="str">
        <f t="shared" si="452"/>
        <v>No aplica</v>
      </c>
      <c r="Z2794" s="147">
        <f>IF(Y2794="No aplica",0,IF(I2794="no",0,IF(I2794="No aplica",0,IF(I2794="Si",1,IF(I2794="Fisico",1,IF(I2794="Electronico",2,VLOOKUP(C2794&amp;"|"&amp;B2794&amp;"|"&amp;D2794,Empresas!$C$6:$CC$92,G2794+6+1,0)))))))</f>
        <v>0</v>
      </c>
      <c r="AA2794" s="147">
        <f>IF(AND($I2794="Si",J2794=1),1,IF(AND($I2794="Fisico",J2794=1),1,IF(AND(J2794=1,$I2794="Electronico"),2,IF(J2794=1,VLOOKUP($C2794&amp;"|"&amp;$B2794&amp;"|"&amp;$D2794,Empresas!$C$6:$CC$92,$G2794+6+1,0),0))))</f>
        <v>0</v>
      </c>
      <c r="AB2794" s="147">
        <f>IF(AND($I2794="Si",K2794=1),1,IF(AND($I2794="Fisico",K2794=1),1,IF(AND(K2794=1,$I2794="Electronico"),2,IF(K2794=1,VLOOKUP($C2794&amp;"|"&amp;$B2794&amp;"|"&amp;$D2794,Empresas!$C$6:$CC$92,$G2794+6+1,0),0))))</f>
        <v>0</v>
      </c>
      <c r="AC2794" s="147">
        <f>IF(AND($I2794="Si",L2794=1),1,IF(AND($I2794="Fisico",L2794=1),1,IF(AND(L2794=1,$I2794="Electronico"),2,IF(L2794=1,VLOOKUP($C2794&amp;"|"&amp;$B2794&amp;"|"&amp;$D2794,Empresas!$C$6:$CC$92,$G2794+6+1,0),0))))</f>
        <v>0</v>
      </c>
      <c r="AD2794" s="147">
        <f>IF(AND($I2794="Si",M2794=1),1,IF(AND($I2794="Fisico",M2794=1),1,IF(AND(M2794=1,$I2794="Electronico"),2,IF(M2794=1,VLOOKUP($C2794&amp;"|"&amp;$B2794&amp;"|"&amp;$D2794,Empresas!$C$6:$CC$92,$G2794+6+1,0),0))))</f>
        <v>0</v>
      </c>
      <c r="AE2794" s="147">
        <f>IF(AND($I2794="Si",N2794=1),1,IF(AND($I2794="Fisico",N2794=1),1,IF(AND(N2794=1,$I2794="Electronico"),2,IF(N2794=1,VLOOKUP($C2794&amp;"|"&amp;$B2794&amp;"|"&amp;$D2794,Empresas!$C$6:$CC$92,$G2794+6+1,0),0))))</f>
        <v>0</v>
      </c>
      <c r="AF2794" s="147">
        <f>IF(AND($I2794="Si",O2794=1),1,IF(AND($I2794="Fisico",O2794=1),1,IF(AND(O2794=1,$I2794="Electronico"),2,IF(O2794=1,VLOOKUP($C2794&amp;"|"&amp;$B2794&amp;"|"&amp;$D2794,Empresas!$C$6:$CC$92,$G2794+6+1,0),0))))</f>
        <v>0</v>
      </c>
      <c r="AG2794" s="147">
        <f>IF(AND($I2794="Si",P2794=1),1,IF(AND($I2794="Fisico",P2794=1),1,IF(AND(P2794=1,$I2794="Electronico"),2,IF(P2794=1,VLOOKUP($C2794&amp;"|"&amp;$B2794&amp;"|"&amp;$D2794,Empresas!$C$6:$CC$92,$G2794+6+1,0),0))))</f>
        <v>0</v>
      </c>
      <c r="AH2794" s="147">
        <f>IF(AND($I2794="Si",Q2794=1),1,IF(AND($I2794="Fisico",Q2794=1),1,IF(AND(Q2794=1,$I2794="Electronico"),2,IF(Q2794=1,VLOOKUP($C2794&amp;"|"&amp;$B2794&amp;"|"&amp;$D2794,Empresas!$C$6:$CC$92,$G2794+6+1,0),0))))</f>
        <v>0</v>
      </c>
      <c r="AI2794" s="147">
        <f>IF(AND($I2794="Si",R2794=1),1,IF(AND($I2794="Fisico",R2794=1),1,IF(AND(R2794=1,$I2794="Electronico"),2,IF(R2794=1,VLOOKUP($C2794&amp;"|"&amp;$B2794&amp;"|"&amp;$D2794,Empresas!$C$6:$CC$92,$G2794+6+1,0),0))))</f>
        <v>0</v>
      </c>
      <c r="AJ2794" s="147">
        <f>IF(AND($I2794="Si",S2794=1),1,IF(AND($I2794="Fisico",S2794=1),1,IF(AND(S2794=1,$I2794="Electronico"),2,IF(S2794=1,VLOOKUP($C2794&amp;"|"&amp;$B2794&amp;"|"&amp;$D2794,Empresas!$C$6:$CC$92,$G2794+6+1,0),0))))</f>
        <v>0</v>
      </c>
      <c r="AK2794" s="147">
        <f>IF(AND($I2794="Si",T2794=1),1,IF(AND($I2794="Fisico",T2794=1),1,IF(AND(T2794=1,$I2794="Electronico"),2,IF(T2794=1,VLOOKUP($C2794&amp;"|"&amp;$B2794&amp;"|"&amp;$D2794,Empresas!$C$6:$CC$92,$G2794+6+1,0),0))))</f>
        <v>0</v>
      </c>
      <c r="AL2794" s="147">
        <f>IF(AND($I2794="Si",U2794=1),1,IF(AND($I2794="Fisico",U2794=1),1,IF(AND(U2794=1,$I2794="Electronico"),2,IF(U2794=1,VLOOKUP($C2794&amp;"|"&amp;$B2794&amp;"|"&amp;$D2794,Empresas!$C$6:$CC$92,$G2794+6+1,0),0))))</f>
        <v>0</v>
      </c>
      <c r="AM2794" s="149">
        <f t="shared" si="453"/>
        <v>0</v>
      </c>
      <c r="AN2794" s="149">
        <f t="shared" si="454"/>
        <v>0</v>
      </c>
      <c r="AO2794" s="152">
        <f t="shared" si="455"/>
        <v>0</v>
      </c>
    </row>
    <row r="2795" spans="1:41" x14ac:dyDescent="0.25">
      <c r="A2795" s="143" t="str">
        <f>VLOOKUP(D2795,Empresas!$D$7:$F$91,3,0)</f>
        <v>Yulisa</v>
      </c>
      <c r="B2795" s="144" t="str">
        <f>VLOOKUP(D2795,Empresas!$D$7:$G$91,4,0)</f>
        <v>Carmen D.</v>
      </c>
      <c r="C2795" s="144" t="s">
        <v>544</v>
      </c>
      <c r="D2795" s="144" t="s">
        <v>505</v>
      </c>
      <c r="E2795" s="144" t="str">
        <f>VLOOKUP(D2795,Empresas!$D$7:$E$92,2,0)</f>
        <v>BEATRIZ CAROLINA GONZALES FRANCO</v>
      </c>
      <c r="F2795" s="144" t="s">
        <v>185</v>
      </c>
      <c r="G2795" s="145">
        <f t="shared" ref="G2795:G2802" si="459">+G2794+1</f>
        <v>64</v>
      </c>
      <c r="H2795" s="145" t="str">
        <f>VLOOKUP(D2795,Empresas!$D$6:$L$92,7,0)</f>
        <v>Trimestral</v>
      </c>
      <c r="I2795" s="144" t="str">
        <f>VLOOKUP(VLOOKUP(D2795&amp;"|"&amp;B2795,Empresas!$I$7:$CB$92,G2795,0),Tablas!$A$13:$B$14,2,0)</f>
        <v>No</v>
      </c>
      <c r="J2795" s="78"/>
      <c r="K2795" s="78"/>
      <c r="L2795" s="78"/>
      <c r="M2795" s="78"/>
      <c r="N2795" s="78"/>
      <c r="O2795" s="78"/>
      <c r="P2795" s="78"/>
      <c r="Q2795" s="78"/>
      <c r="R2795" s="78"/>
      <c r="S2795" s="78"/>
      <c r="T2795" s="78"/>
      <c r="U2795" s="78"/>
      <c r="V2795" s="78" t="str">
        <f>VLOOKUP(D2795,Empresas!$D$7:$CF$91,81,0)</f>
        <v>B</v>
      </c>
      <c r="W2795" s="78" t="str">
        <f>VLOOKUP(D2795,Empresas!$D$7:$M$91,10,0)</f>
        <v>P. Natural</v>
      </c>
      <c r="X2795" s="69" t="str">
        <f t="shared" si="451"/>
        <v>SI</v>
      </c>
      <c r="Y2795" s="153" t="str">
        <f t="shared" si="452"/>
        <v>No aplica</v>
      </c>
      <c r="Z2795" s="147">
        <f>IF(Y2795="No aplica",0,IF(I2795="no",0,IF(I2795="No aplica",0,IF(I2795="Si",1,IF(I2795="Fisico",1,IF(I2795="Electronico",2,VLOOKUP(C2795&amp;"|"&amp;B2795&amp;"|"&amp;D2795,Empresas!$C$6:$CC$92,G2795+6+1,0)))))))</f>
        <v>0</v>
      </c>
      <c r="AA2795" s="147">
        <f>IF(AND($I2795="Si",J2795=1),1,IF(AND($I2795="Fisico",J2795=1),1,IF(AND(J2795=1,$I2795="Electronico"),2,IF(J2795=1,VLOOKUP($C2795&amp;"|"&amp;$B2795&amp;"|"&amp;$D2795,Empresas!$C$6:$CC$92,$G2795+6+1,0),0))))</f>
        <v>0</v>
      </c>
      <c r="AB2795" s="147">
        <f>IF(AND($I2795="Si",K2795=1),1,IF(AND($I2795="Fisico",K2795=1),1,IF(AND(K2795=1,$I2795="Electronico"),2,IF(K2795=1,VLOOKUP($C2795&amp;"|"&amp;$B2795&amp;"|"&amp;$D2795,Empresas!$C$6:$CC$92,$G2795+6+1,0),0))))</f>
        <v>0</v>
      </c>
      <c r="AC2795" s="147">
        <f>IF(AND($I2795="Si",L2795=1),1,IF(AND($I2795="Fisico",L2795=1),1,IF(AND(L2795=1,$I2795="Electronico"),2,IF(L2795=1,VLOOKUP($C2795&amp;"|"&amp;$B2795&amp;"|"&amp;$D2795,Empresas!$C$6:$CC$92,$G2795+6+1,0),0))))</f>
        <v>0</v>
      </c>
      <c r="AD2795" s="147">
        <f>IF(AND($I2795="Si",M2795=1),1,IF(AND($I2795="Fisico",M2795=1),1,IF(AND(M2795=1,$I2795="Electronico"),2,IF(M2795=1,VLOOKUP($C2795&amp;"|"&amp;$B2795&amp;"|"&amp;$D2795,Empresas!$C$6:$CC$92,$G2795+6+1,0),0))))</f>
        <v>0</v>
      </c>
      <c r="AE2795" s="147">
        <f>IF(AND($I2795="Si",N2795=1),1,IF(AND($I2795="Fisico",N2795=1),1,IF(AND(N2795=1,$I2795="Electronico"),2,IF(N2795=1,VLOOKUP($C2795&amp;"|"&amp;$B2795&amp;"|"&amp;$D2795,Empresas!$C$6:$CC$92,$G2795+6+1,0),0))))</f>
        <v>0</v>
      </c>
      <c r="AF2795" s="147">
        <f>IF(AND($I2795="Si",O2795=1),1,IF(AND($I2795="Fisico",O2795=1),1,IF(AND(O2795=1,$I2795="Electronico"),2,IF(O2795=1,VLOOKUP($C2795&amp;"|"&amp;$B2795&amp;"|"&amp;$D2795,Empresas!$C$6:$CC$92,$G2795+6+1,0),0))))</f>
        <v>0</v>
      </c>
      <c r="AG2795" s="147">
        <f>IF(AND($I2795="Si",P2795=1),1,IF(AND($I2795="Fisico",P2795=1),1,IF(AND(P2795=1,$I2795="Electronico"),2,IF(P2795=1,VLOOKUP($C2795&amp;"|"&amp;$B2795&amp;"|"&amp;$D2795,Empresas!$C$6:$CC$92,$G2795+6+1,0),0))))</f>
        <v>0</v>
      </c>
      <c r="AH2795" s="147">
        <f>IF(AND($I2795="Si",Q2795=1),1,IF(AND($I2795="Fisico",Q2795=1),1,IF(AND(Q2795=1,$I2795="Electronico"),2,IF(Q2795=1,VLOOKUP($C2795&amp;"|"&amp;$B2795&amp;"|"&amp;$D2795,Empresas!$C$6:$CC$92,$G2795+6+1,0),0))))</f>
        <v>0</v>
      </c>
      <c r="AI2795" s="147">
        <f>IF(AND($I2795="Si",R2795=1),1,IF(AND($I2795="Fisico",R2795=1),1,IF(AND(R2795=1,$I2795="Electronico"),2,IF(R2795=1,VLOOKUP($C2795&amp;"|"&amp;$B2795&amp;"|"&amp;$D2795,Empresas!$C$6:$CC$92,$G2795+6+1,0),0))))</f>
        <v>0</v>
      </c>
      <c r="AJ2795" s="147">
        <f>IF(AND($I2795="Si",S2795=1),1,IF(AND($I2795="Fisico",S2795=1),1,IF(AND(S2795=1,$I2795="Electronico"),2,IF(S2795=1,VLOOKUP($C2795&amp;"|"&amp;$B2795&amp;"|"&amp;$D2795,Empresas!$C$6:$CC$92,$G2795+6+1,0),0))))</f>
        <v>0</v>
      </c>
      <c r="AK2795" s="147">
        <f>IF(AND($I2795="Si",T2795=1),1,IF(AND($I2795="Fisico",T2795=1),1,IF(AND(T2795=1,$I2795="Electronico"),2,IF(T2795=1,VLOOKUP($C2795&amp;"|"&amp;$B2795&amp;"|"&amp;$D2795,Empresas!$C$6:$CC$92,$G2795+6+1,0),0))))</f>
        <v>0</v>
      </c>
      <c r="AL2795" s="147">
        <f>IF(AND($I2795="Si",U2795=1),1,IF(AND($I2795="Fisico",U2795=1),1,IF(AND(U2795=1,$I2795="Electronico"),2,IF(U2795=1,VLOOKUP($C2795&amp;"|"&amp;$B2795&amp;"|"&amp;$D2795,Empresas!$C$6:$CC$92,$G2795+6+1,0),0))))</f>
        <v>0</v>
      </c>
      <c r="AM2795" s="149">
        <f t="shared" si="453"/>
        <v>0</v>
      </c>
      <c r="AN2795" s="149">
        <f t="shared" si="454"/>
        <v>0</v>
      </c>
      <c r="AO2795" s="152">
        <f t="shared" si="455"/>
        <v>0</v>
      </c>
    </row>
    <row r="2796" spans="1:41" x14ac:dyDescent="0.25">
      <c r="A2796" s="143" t="str">
        <f>VLOOKUP(D2796,Empresas!$D$7:$F$91,3,0)</f>
        <v>Yulisa</v>
      </c>
      <c r="B2796" s="144" t="str">
        <f>VLOOKUP(D2796,Empresas!$D$7:$G$91,4,0)</f>
        <v>Carmen D.</v>
      </c>
      <c r="C2796" s="144" t="s">
        <v>544</v>
      </c>
      <c r="D2796" s="144" t="s">
        <v>505</v>
      </c>
      <c r="E2796" s="144" t="str">
        <f>VLOOKUP(D2796,Empresas!$D$7:$E$92,2,0)</f>
        <v>BEATRIZ CAROLINA GONZALES FRANCO</v>
      </c>
      <c r="F2796" s="144" t="s">
        <v>186</v>
      </c>
      <c r="G2796" s="145">
        <f t="shared" si="459"/>
        <v>65</v>
      </c>
      <c r="H2796" s="145" t="str">
        <f>VLOOKUP(D2796,Empresas!$D$6:$L$92,7,0)</f>
        <v>Trimestral</v>
      </c>
      <c r="I2796" s="144" t="str">
        <f>VLOOKUP(VLOOKUP(D2796&amp;"|"&amp;B2796,Empresas!$I$7:$CB$92,G2796,0),Tablas!$A$13:$B$14,2,0)</f>
        <v>No</v>
      </c>
      <c r="J2796" s="78"/>
      <c r="K2796" s="78"/>
      <c r="L2796" s="78"/>
      <c r="M2796" s="78"/>
      <c r="N2796" s="78"/>
      <c r="O2796" s="78"/>
      <c r="P2796" s="78"/>
      <c r="Q2796" s="78"/>
      <c r="R2796" s="78"/>
      <c r="S2796" s="78"/>
      <c r="T2796" s="78"/>
      <c r="U2796" s="78"/>
      <c r="V2796" s="78" t="str">
        <f>VLOOKUP(D2796,Empresas!$D$7:$CF$91,81,0)</f>
        <v>B</v>
      </c>
      <c r="W2796" s="78" t="str">
        <f>VLOOKUP(D2796,Empresas!$D$7:$M$91,10,0)</f>
        <v>P. Natural</v>
      </c>
      <c r="X2796" s="69" t="str">
        <f t="shared" si="451"/>
        <v>SI</v>
      </c>
      <c r="Y2796" s="153" t="str">
        <f t="shared" si="452"/>
        <v>No aplica</v>
      </c>
      <c r="Z2796" s="147">
        <f>IF(Y2796="No aplica",0,IF(I2796="no",0,IF(I2796="No aplica",0,IF(I2796="Si",1,IF(I2796="Fisico",1,IF(I2796="Electronico",2,VLOOKUP(C2796&amp;"|"&amp;B2796&amp;"|"&amp;D2796,Empresas!$C$6:$CC$92,G2796+6+1,0)))))))</f>
        <v>0</v>
      </c>
      <c r="AA2796" s="147">
        <f>IF(AND($I2796="Si",J2796=1),1,IF(AND($I2796="Fisico",J2796=1),1,IF(AND(J2796=1,$I2796="Electronico"),2,IF(J2796=1,VLOOKUP($C2796&amp;"|"&amp;$B2796&amp;"|"&amp;$D2796,Empresas!$C$6:$CC$92,$G2796+6+1,0),0))))</f>
        <v>0</v>
      </c>
      <c r="AB2796" s="147">
        <f>IF(AND($I2796="Si",K2796=1),1,IF(AND($I2796="Fisico",K2796=1),1,IF(AND(K2796=1,$I2796="Electronico"),2,IF(K2796=1,VLOOKUP($C2796&amp;"|"&amp;$B2796&amp;"|"&amp;$D2796,Empresas!$C$6:$CC$92,$G2796+6+1,0),0))))</f>
        <v>0</v>
      </c>
      <c r="AC2796" s="147">
        <f>IF(AND($I2796="Si",L2796=1),1,IF(AND($I2796="Fisico",L2796=1),1,IF(AND(L2796=1,$I2796="Electronico"),2,IF(L2796=1,VLOOKUP($C2796&amp;"|"&amp;$B2796&amp;"|"&amp;$D2796,Empresas!$C$6:$CC$92,$G2796+6+1,0),0))))</f>
        <v>0</v>
      </c>
      <c r="AD2796" s="147">
        <f>IF(AND($I2796="Si",M2796=1),1,IF(AND($I2796="Fisico",M2796=1),1,IF(AND(M2796=1,$I2796="Electronico"),2,IF(M2796=1,VLOOKUP($C2796&amp;"|"&amp;$B2796&amp;"|"&amp;$D2796,Empresas!$C$6:$CC$92,$G2796+6+1,0),0))))</f>
        <v>0</v>
      </c>
      <c r="AE2796" s="147">
        <f>IF(AND($I2796="Si",N2796=1),1,IF(AND($I2796="Fisico",N2796=1),1,IF(AND(N2796=1,$I2796="Electronico"),2,IF(N2796=1,VLOOKUP($C2796&amp;"|"&amp;$B2796&amp;"|"&amp;$D2796,Empresas!$C$6:$CC$92,$G2796+6+1,0),0))))</f>
        <v>0</v>
      </c>
      <c r="AF2796" s="147">
        <f>IF(AND($I2796="Si",O2796=1),1,IF(AND($I2796="Fisico",O2796=1),1,IF(AND(O2796=1,$I2796="Electronico"),2,IF(O2796=1,VLOOKUP($C2796&amp;"|"&amp;$B2796&amp;"|"&amp;$D2796,Empresas!$C$6:$CC$92,$G2796+6+1,0),0))))</f>
        <v>0</v>
      </c>
      <c r="AG2796" s="147">
        <f>IF(AND($I2796="Si",P2796=1),1,IF(AND($I2796="Fisico",P2796=1),1,IF(AND(P2796=1,$I2796="Electronico"),2,IF(P2796=1,VLOOKUP($C2796&amp;"|"&amp;$B2796&amp;"|"&amp;$D2796,Empresas!$C$6:$CC$92,$G2796+6+1,0),0))))</f>
        <v>0</v>
      </c>
      <c r="AH2796" s="147">
        <f>IF(AND($I2796="Si",Q2796=1),1,IF(AND($I2796="Fisico",Q2796=1),1,IF(AND(Q2796=1,$I2796="Electronico"),2,IF(Q2796=1,VLOOKUP($C2796&amp;"|"&amp;$B2796&amp;"|"&amp;$D2796,Empresas!$C$6:$CC$92,$G2796+6+1,0),0))))</f>
        <v>0</v>
      </c>
      <c r="AI2796" s="147">
        <f>IF(AND($I2796="Si",R2796=1),1,IF(AND($I2796="Fisico",R2796=1),1,IF(AND(R2796=1,$I2796="Electronico"),2,IF(R2796=1,VLOOKUP($C2796&amp;"|"&amp;$B2796&amp;"|"&amp;$D2796,Empresas!$C$6:$CC$92,$G2796+6+1,0),0))))</f>
        <v>0</v>
      </c>
      <c r="AJ2796" s="147">
        <f>IF(AND($I2796="Si",S2796=1),1,IF(AND($I2796="Fisico",S2796=1),1,IF(AND(S2796=1,$I2796="Electronico"),2,IF(S2796=1,VLOOKUP($C2796&amp;"|"&amp;$B2796&amp;"|"&amp;$D2796,Empresas!$C$6:$CC$92,$G2796+6+1,0),0))))</f>
        <v>0</v>
      </c>
      <c r="AK2796" s="147">
        <f>IF(AND($I2796="Si",T2796=1),1,IF(AND($I2796="Fisico",T2796=1),1,IF(AND(T2796=1,$I2796="Electronico"),2,IF(T2796=1,VLOOKUP($C2796&amp;"|"&amp;$B2796&amp;"|"&amp;$D2796,Empresas!$C$6:$CC$92,$G2796+6+1,0),0))))</f>
        <v>0</v>
      </c>
      <c r="AL2796" s="147">
        <f>IF(AND($I2796="Si",U2796=1),1,IF(AND($I2796="Fisico",U2796=1),1,IF(AND(U2796=1,$I2796="Electronico"),2,IF(U2796=1,VLOOKUP($C2796&amp;"|"&amp;$B2796&amp;"|"&amp;$D2796,Empresas!$C$6:$CC$92,$G2796+6+1,0),0))))</f>
        <v>0</v>
      </c>
      <c r="AM2796" s="149">
        <f t="shared" si="453"/>
        <v>0</v>
      </c>
      <c r="AN2796" s="149">
        <f t="shared" si="454"/>
        <v>0</v>
      </c>
      <c r="AO2796" s="152">
        <f t="shared" si="455"/>
        <v>0</v>
      </c>
    </row>
    <row r="2797" spans="1:41" x14ac:dyDescent="0.25">
      <c r="A2797" s="143" t="str">
        <f>VLOOKUP(D2797,Empresas!$D$7:$F$91,3,0)</f>
        <v>Yulisa</v>
      </c>
      <c r="B2797" s="144" t="str">
        <f>VLOOKUP(D2797,Empresas!$D$7:$G$91,4,0)</f>
        <v>Carmen D.</v>
      </c>
      <c r="C2797" s="144" t="s">
        <v>544</v>
      </c>
      <c r="D2797" s="144" t="s">
        <v>505</v>
      </c>
      <c r="E2797" s="144" t="str">
        <f>VLOOKUP(D2797,Empresas!$D$7:$E$92,2,0)</f>
        <v>BEATRIZ CAROLINA GONZALES FRANCO</v>
      </c>
      <c r="F2797" s="144" t="s">
        <v>187</v>
      </c>
      <c r="G2797" s="145">
        <f t="shared" si="459"/>
        <v>66</v>
      </c>
      <c r="H2797" s="145" t="str">
        <f>VLOOKUP(D2797,Empresas!$D$6:$L$92,7,0)</f>
        <v>Trimestral</v>
      </c>
      <c r="I2797" s="144" t="str">
        <f>VLOOKUP(VLOOKUP(D2797&amp;"|"&amp;B2797,Empresas!$I$7:$CB$92,G2797,0),Tablas!$A$13:$B$14,2,0)</f>
        <v>No</v>
      </c>
      <c r="J2797" s="78"/>
      <c r="K2797" s="78"/>
      <c r="L2797" s="78"/>
      <c r="M2797" s="78"/>
      <c r="N2797" s="78"/>
      <c r="O2797" s="78"/>
      <c r="P2797" s="78"/>
      <c r="Q2797" s="78"/>
      <c r="R2797" s="78"/>
      <c r="S2797" s="78"/>
      <c r="T2797" s="78"/>
      <c r="U2797" s="78"/>
      <c r="V2797" s="78" t="str">
        <f>VLOOKUP(D2797,Empresas!$D$7:$CF$91,81,0)</f>
        <v>B</v>
      </c>
      <c r="W2797" s="78" t="str">
        <f>VLOOKUP(D2797,Empresas!$D$7:$M$91,10,0)</f>
        <v>P. Natural</v>
      </c>
      <c r="X2797" s="69" t="str">
        <f t="shared" si="451"/>
        <v>SI</v>
      </c>
      <c r="Y2797" s="153" t="str">
        <f t="shared" si="452"/>
        <v>No aplica</v>
      </c>
      <c r="Z2797" s="147">
        <f>IF(Y2797="No aplica",0,IF(I2797="no",0,IF(I2797="No aplica",0,IF(I2797="Si",1,IF(I2797="Fisico",1,IF(I2797="Electronico",2,VLOOKUP(C2797&amp;"|"&amp;B2797&amp;"|"&amp;D2797,Empresas!$C$6:$CC$92,G2797+6+1,0)))))))</f>
        <v>0</v>
      </c>
      <c r="AA2797" s="147">
        <f>IF(AND($I2797="Si",J2797=1),1,IF(AND($I2797="Fisico",J2797=1),1,IF(AND(J2797=1,$I2797="Electronico"),2,IF(J2797=1,VLOOKUP($C2797&amp;"|"&amp;$B2797&amp;"|"&amp;$D2797,Empresas!$C$6:$CC$92,$G2797+6+1,0),0))))</f>
        <v>0</v>
      </c>
      <c r="AB2797" s="147">
        <f>IF(AND($I2797="Si",K2797=1),1,IF(AND($I2797="Fisico",K2797=1),1,IF(AND(K2797=1,$I2797="Electronico"),2,IF(K2797=1,VLOOKUP($C2797&amp;"|"&amp;$B2797&amp;"|"&amp;$D2797,Empresas!$C$6:$CC$92,$G2797+6+1,0),0))))</f>
        <v>0</v>
      </c>
      <c r="AC2797" s="147">
        <f>IF(AND($I2797="Si",L2797=1),1,IF(AND($I2797="Fisico",L2797=1),1,IF(AND(L2797=1,$I2797="Electronico"),2,IF(L2797=1,VLOOKUP($C2797&amp;"|"&amp;$B2797&amp;"|"&amp;$D2797,Empresas!$C$6:$CC$92,$G2797+6+1,0),0))))</f>
        <v>0</v>
      </c>
      <c r="AD2797" s="147">
        <f>IF(AND($I2797="Si",M2797=1),1,IF(AND($I2797="Fisico",M2797=1),1,IF(AND(M2797=1,$I2797="Electronico"),2,IF(M2797=1,VLOOKUP($C2797&amp;"|"&amp;$B2797&amp;"|"&amp;$D2797,Empresas!$C$6:$CC$92,$G2797+6+1,0),0))))</f>
        <v>0</v>
      </c>
      <c r="AE2797" s="147">
        <f>IF(AND($I2797="Si",N2797=1),1,IF(AND($I2797="Fisico",N2797=1),1,IF(AND(N2797=1,$I2797="Electronico"),2,IF(N2797=1,VLOOKUP($C2797&amp;"|"&amp;$B2797&amp;"|"&amp;$D2797,Empresas!$C$6:$CC$92,$G2797+6+1,0),0))))</f>
        <v>0</v>
      </c>
      <c r="AF2797" s="147">
        <f>IF(AND($I2797="Si",O2797=1),1,IF(AND($I2797="Fisico",O2797=1),1,IF(AND(O2797=1,$I2797="Electronico"),2,IF(O2797=1,VLOOKUP($C2797&amp;"|"&amp;$B2797&amp;"|"&amp;$D2797,Empresas!$C$6:$CC$92,$G2797+6+1,0),0))))</f>
        <v>0</v>
      </c>
      <c r="AG2797" s="147">
        <f>IF(AND($I2797="Si",P2797=1),1,IF(AND($I2797="Fisico",P2797=1),1,IF(AND(P2797=1,$I2797="Electronico"),2,IF(P2797=1,VLOOKUP($C2797&amp;"|"&amp;$B2797&amp;"|"&amp;$D2797,Empresas!$C$6:$CC$92,$G2797+6+1,0),0))))</f>
        <v>0</v>
      </c>
      <c r="AH2797" s="147">
        <f>IF(AND($I2797="Si",Q2797=1),1,IF(AND($I2797="Fisico",Q2797=1),1,IF(AND(Q2797=1,$I2797="Electronico"),2,IF(Q2797=1,VLOOKUP($C2797&amp;"|"&amp;$B2797&amp;"|"&amp;$D2797,Empresas!$C$6:$CC$92,$G2797+6+1,0),0))))</f>
        <v>0</v>
      </c>
      <c r="AI2797" s="147">
        <f>IF(AND($I2797="Si",R2797=1),1,IF(AND($I2797="Fisico",R2797=1),1,IF(AND(R2797=1,$I2797="Electronico"),2,IF(R2797=1,VLOOKUP($C2797&amp;"|"&amp;$B2797&amp;"|"&amp;$D2797,Empresas!$C$6:$CC$92,$G2797+6+1,0),0))))</f>
        <v>0</v>
      </c>
      <c r="AJ2797" s="147">
        <f>IF(AND($I2797="Si",S2797=1),1,IF(AND($I2797="Fisico",S2797=1),1,IF(AND(S2797=1,$I2797="Electronico"),2,IF(S2797=1,VLOOKUP($C2797&amp;"|"&amp;$B2797&amp;"|"&amp;$D2797,Empresas!$C$6:$CC$92,$G2797+6+1,0),0))))</f>
        <v>0</v>
      </c>
      <c r="AK2797" s="147">
        <f>IF(AND($I2797="Si",T2797=1),1,IF(AND($I2797="Fisico",T2797=1),1,IF(AND(T2797=1,$I2797="Electronico"),2,IF(T2797=1,VLOOKUP($C2797&amp;"|"&amp;$B2797&amp;"|"&amp;$D2797,Empresas!$C$6:$CC$92,$G2797+6+1,0),0))))</f>
        <v>0</v>
      </c>
      <c r="AL2797" s="147">
        <f>IF(AND($I2797="Si",U2797=1),1,IF(AND($I2797="Fisico",U2797=1),1,IF(AND(U2797=1,$I2797="Electronico"),2,IF(U2797=1,VLOOKUP($C2797&amp;"|"&amp;$B2797&amp;"|"&amp;$D2797,Empresas!$C$6:$CC$92,$G2797+6+1,0),0))))</f>
        <v>0</v>
      </c>
      <c r="AM2797" s="149">
        <f t="shared" si="453"/>
        <v>0</v>
      </c>
      <c r="AN2797" s="149">
        <f t="shared" si="454"/>
        <v>0</v>
      </c>
      <c r="AO2797" s="152">
        <f t="shared" si="455"/>
        <v>0</v>
      </c>
    </row>
    <row r="2798" spans="1:41" x14ac:dyDescent="0.25">
      <c r="A2798" s="143" t="str">
        <f>VLOOKUP(D2798,Empresas!$D$7:$F$91,3,0)</f>
        <v>Yulisa</v>
      </c>
      <c r="B2798" s="144" t="str">
        <f>VLOOKUP(D2798,Empresas!$D$7:$G$91,4,0)</f>
        <v>Carmen D.</v>
      </c>
      <c r="C2798" s="144" t="s">
        <v>544</v>
      </c>
      <c r="D2798" s="144" t="s">
        <v>505</v>
      </c>
      <c r="E2798" s="144" t="str">
        <f>VLOOKUP(D2798,Empresas!$D$7:$E$92,2,0)</f>
        <v>BEATRIZ CAROLINA GONZALES FRANCO</v>
      </c>
      <c r="F2798" s="144" t="s">
        <v>188</v>
      </c>
      <c r="G2798" s="145">
        <f t="shared" si="459"/>
        <v>67</v>
      </c>
      <c r="H2798" s="145" t="str">
        <f>VLOOKUP(D2798,Empresas!$D$6:$L$92,7,0)</f>
        <v>Trimestral</v>
      </c>
      <c r="I2798" s="144" t="str">
        <f>VLOOKUP(VLOOKUP(D2798&amp;"|"&amp;B2798,Empresas!$I$7:$CB$92,G2798,0),Tablas!$A$13:$B$14,2,0)</f>
        <v>No</v>
      </c>
      <c r="J2798" s="78"/>
      <c r="K2798" s="78"/>
      <c r="L2798" s="78"/>
      <c r="M2798" s="78"/>
      <c r="N2798" s="78"/>
      <c r="O2798" s="78"/>
      <c r="P2798" s="78"/>
      <c r="Q2798" s="78"/>
      <c r="R2798" s="78"/>
      <c r="S2798" s="78"/>
      <c r="T2798" s="78"/>
      <c r="U2798" s="78"/>
      <c r="V2798" s="78" t="str">
        <f>VLOOKUP(D2798,Empresas!$D$7:$CF$91,81,0)</f>
        <v>B</v>
      </c>
      <c r="W2798" s="78" t="str">
        <f>VLOOKUP(D2798,Empresas!$D$7:$M$91,10,0)</f>
        <v>P. Natural</v>
      </c>
      <c r="X2798" s="69" t="str">
        <f t="shared" si="451"/>
        <v>SI</v>
      </c>
      <c r="Y2798" s="153" t="str">
        <f t="shared" si="452"/>
        <v>No aplica</v>
      </c>
      <c r="Z2798" s="147">
        <f>IF(Y2798="No aplica",0,IF(I2798="no",0,IF(I2798="No aplica",0,IF(I2798="Si",1,IF(I2798="Fisico",1,IF(I2798="Electronico",2,VLOOKUP(C2798&amp;"|"&amp;B2798&amp;"|"&amp;D2798,Empresas!$C$6:$CC$92,G2798+6+1,0)))))))</f>
        <v>0</v>
      </c>
      <c r="AA2798" s="147">
        <f>IF(AND($I2798="Si",J2798=1),1,IF(AND($I2798="Fisico",J2798=1),1,IF(AND(J2798=1,$I2798="Electronico"),2,IF(J2798=1,VLOOKUP($C2798&amp;"|"&amp;$B2798&amp;"|"&amp;$D2798,Empresas!$C$6:$CC$92,$G2798+6+1,0),0))))</f>
        <v>0</v>
      </c>
      <c r="AB2798" s="147">
        <f>IF(AND($I2798="Si",K2798=1),1,IF(AND($I2798="Fisico",K2798=1),1,IF(AND(K2798=1,$I2798="Electronico"),2,IF(K2798=1,VLOOKUP($C2798&amp;"|"&amp;$B2798&amp;"|"&amp;$D2798,Empresas!$C$6:$CC$92,$G2798+6+1,0),0))))</f>
        <v>0</v>
      </c>
      <c r="AC2798" s="147">
        <f>IF(AND($I2798="Si",L2798=1),1,IF(AND($I2798="Fisico",L2798=1),1,IF(AND(L2798=1,$I2798="Electronico"),2,IF(L2798=1,VLOOKUP($C2798&amp;"|"&amp;$B2798&amp;"|"&amp;$D2798,Empresas!$C$6:$CC$92,$G2798+6+1,0),0))))</f>
        <v>0</v>
      </c>
      <c r="AD2798" s="147">
        <f>IF(AND($I2798="Si",M2798=1),1,IF(AND($I2798="Fisico",M2798=1),1,IF(AND(M2798=1,$I2798="Electronico"),2,IF(M2798=1,VLOOKUP($C2798&amp;"|"&amp;$B2798&amp;"|"&amp;$D2798,Empresas!$C$6:$CC$92,$G2798+6+1,0),0))))</f>
        <v>0</v>
      </c>
      <c r="AE2798" s="147">
        <f>IF(AND($I2798="Si",N2798=1),1,IF(AND($I2798="Fisico",N2798=1),1,IF(AND(N2798=1,$I2798="Electronico"),2,IF(N2798=1,VLOOKUP($C2798&amp;"|"&amp;$B2798&amp;"|"&amp;$D2798,Empresas!$C$6:$CC$92,$G2798+6+1,0),0))))</f>
        <v>0</v>
      </c>
      <c r="AF2798" s="147">
        <f>IF(AND($I2798="Si",O2798=1),1,IF(AND($I2798="Fisico",O2798=1),1,IF(AND(O2798=1,$I2798="Electronico"),2,IF(O2798=1,VLOOKUP($C2798&amp;"|"&amp;$B2798&amp;"|"&amp;$D2798,Empresas!$C$6:$CC$92,$G2798+6+1,0),0))))</f>
        <v>0</v>
      </c>
      <c r="AG2798" s="147">
        <f>IF(AND($I2798="Si",P2798=1),1,IF(AND($I2798="Fisico",P2798=1),1,IF(AND(P2798=1,$I2798="Electronico"),2,IF(P2798=1,VLOOKUP($C2798&amp;"|"&amp;$B2798&amp;"|"&amp;$D2798,Empresas!$C$6:$CC$92,$G2798+6+1,0),0))))</f>
        <v>0</v>
      </c>
      <c r="AH2798" s="147">
        <f>IF(AND($I2798="Si",Q2798=1),1,IF(AND($I2798="Fisico",Q2798=1),1,IF(AND(Q2798=1,$I2798="Electronico"),2,IF(Q2798=1,VLOOKUP($C2798&amp;"|"&amp;$B2798&amp;"|"&amp;$D2798,Empresas!$C$6:$CC$92,$G2798+6+1,0),0))))</f>
        <v>0</v>
      </c>
      <c r="AI2798" s="147">
        <f>IF(AND($I2798="Si",R2798=1),1,IF(AND($I2798="Fisico",R2798=1),1,IF(AND(R2798=1,$I2798="Electronico"),2,IF(R2798=1,VLOOKUP($C2798&amp;"|"&amp;$B2798&amp;"|"&amp;$D2798,Empresas!$C$6:$CC$92,$G2798+6+1,0),0))))</f>
        <v>0</v>
      </c>
      <c r="AJ2798" s="147">
        <f>IF(AND($I2798="Si",S2798=1),1,IF(AND($I2798="Fisico",S2798=1),1,IF(AND(S2798=1,$I2798="Electronico"),2,IF(S2798=1,VLOOKUP($C2798&amp;"|"&amp;$B2798&amp;"|"&amp;$D2798,Empresas!$C$6:$CC$92,$G2798+6+1,0),0))))</f>
        <v>0</v>
      </c>
      <c r="AK2798" s="147">
        <f>IF(AND($I2798="Si",T2798=1),1,IF(AND($I2798="Fisico",T2798=1),1,IF(AND(T2798=1,$I2798="Electronico"),2,IF(T2798=1,VLOOKUP($C2798&amp;"|"&amp;$B2798&amp;"|"&amp;$D2798,Empresas!$C$6:$CC$92,$G2798+6+1,0),0))))</f>
        <v>0</v>
      </c>
      <c r="AL2798" s="147">
        <f>IF(AND($I2798="Si",U2798=1),1,IF(AND($I2798="Fisico",U2798=1),1,IF(AND(U2798=1,$I2798="Electronico"),2,IF(U2798=1,VLOOKUP($C2798&amp;"|"&amp;$B2798&amp;"|"&amp;$D2798,Empresas!$C$6:$CC$92,$G2798+6+1,0),0))))</f>
        <v>0</v>
      </c>
      <c r="AM2798" s="149">
        <f t="shared" si="453"/>
        <v>0</v>
      </c>
      <c r="AN2798" s="149">
        <f t="shared" si="454"/>
        <v>0</v>
      </c>
      <c r="AO2798" s="152">
        <f t="shared" si="455"/>
        <v>0</v>
      </c>
    </row>
    <row r="2799" spans="1:41" x14ac:dyDescent="0.25">
      <c r="A2799" s="143" t="str">
        <f>VLOOKUP(D2799,Empresas!$D$7:$F$91,3,0)</f>
        <v>Yulisa</v>
      </c>
      <c r="B2799" s="144" t="str">
        <f>VLOOKUP(D2799,Empresas!$D$7:$G$91,4,0)</f>
        <v>Carmen D.</v>
      </c>
      <c r="C2799" s="144" t="s">
        <v>544</v>
      </c>
      <c r="D2799" s="144" t="s">
        <v>505</v>
      </c>
      <c r="E2799" s="144" t="str">
        <f>VLOOKUP(D2799,Empresas!$D$7:$E$92,2,0)</f>
        <v>BEATRIZ CAROLINA GONZALES FRANCO</v>
      </c>
      <c r="F2799" s="144" t="s">
        <v>189</v>
      </c>
      <c r="G2799" s="145">
        <f t="shared" si="459"/>
        <v>68</v>
      </c>
      <c r="H2799" s="145" t="str">
        <f>VLOOKUP(D2799,Empresas!$D$6:$L$92,7,0)</f>
        <v>Trimestral</v>
      </c>
      <c r="I2799" s="144" t="str">
        <f>VLOOKUP(VLOOKUP(D2799&amp;"|"&amp;B2799,Empresas!$I$7:$CB$92,G2799,0),Tablas!$A$13:$B$14,2,0)</f>
        <v>No</v>
      </c>
      <c r="J2799" s="78"/>
      <c r="K2799" s="78"/>
      <c r="L2799" s="78"/>
      <c r="M2799" s="78"/>
      <c r="N2799" s="78"/>
      <c r="O2799" s="78"/>
      <c r="P2799" s="78"/>
      <c r="Q2799" s="78"/>
      <c r="R2799" s="78"/>
      <c r="S2799" s="78"/>
      <c r="T2799" s="78"/>
      <c r="U2799" s="78"/>
      <c r="V2799" s="78" t="str">
        <f>VLOOKUP(D2799,Empresas!$D$7:$CF$91,81,0)</f>
        <v>B</v>
      </c>
      <c r="W2799" s="78" t="str">
        <f>VLOOKUP(D2799,Empresas!$D$7:$M$91,10,0)</f>
        <v>P. Natural</v>
      </c>
      <c r="X2799" s="69" t="str">
        <f t="shared" si="451"/>
        <v>SI</v>
      </c>
      <c r="Y2799" s="153" t="str">
        <f t="shared" si="452"/>
        <v>No aplica</v>
      </c>
      <c r="Z2799" s="147">
        <f>IF(Y2799="No aplica",0,IF(I2799="no",0,IF(I2799="No aplica",0,IF(I2799="Si",1,IF(I2799="Fisico",1,IF(I2799="Electronico",2,VLOOKUP(C2799&amp;"|"&amp;B2799&amp;"|"&amp;D2799,Empresas!$C$6:$CC$92,G2799+6+1,0)))))))</f>
        <v>0</v>
      </c>
      <c r="AA2799" s="147">
        <f>IF(AND($I2799="Si",J2799=1),1,IF(AND($I2799="Fisico",J2799=1),1,IF(AND(J2799=1,$I2799="Electronico"),2,IF(J2799=1,VLOOKUP($C2799&amp;"|"&amp;$B2799&amp;"|"&amp;$D2799,Empresas!$C$6:$CC$92,$G2799+6+1,0),0))))</f>
        <v>0</v>
      </c>
      <c r="AB2799" s="147">
        <f>IF(AND($I2799="Si",K2799=1),1,IF(AND($I2799="Fisico",K2799=1),1,IF(AND(K2799=1,$I2799="Electronico"),2,IF(K2799=1,VLOOKUP($C2799&amp;"|"&amp;$B2799&amp;"|"&amp;$D2799,Empresas!$C$6:$CC$92,$G2799+6+1,0),0))))</f>
        <v>0</v>
      </c>
      <c r="AC2799" s="147">
        <f>IF(AND($I2799="Si",L2799=1),1,IF(AND($I2799="Fisico",L2799=1),1,IF(AND(L2799=1,$I2799="Electronico"),2,IF(L2799=1,VLOOKUP($C2799&amp;"|"&amp;$B2799&amp;"|"&amp;$D2799,Empresas!$C$6:$CC$92,$G2799+6+1,0),0))))</f>
        <v>0</v>
      </c>
      <c r="AD2799" s="147">
        <f>IF(AND($I2799="Si",M2799=1),1,IF(AND($I2799="Fisico",M2799=1),1,IF(AND(M2799=1,$I2799="Electronico"),2,IF(M2799=1,VLOOKUP($C2799&amp;"|"&amp;$B2799&amp;"|"&amp;$D2799,Empresas!$C$6:$CC$92,$G2799+6+1,0),0))))</f>
        <v>0</v>
      </c>
      <c r="AE2799" s="147">
        <f>IF(AND($I2799="Si",N2799=1),1,IF(AND($I2799="Fisico",N2799=1),1,IF(AND(N2799=1,$I2799="Electronico"),2,IF(N2799=1,VLOOKUP($C2799&amp;"|"&amp;$B2799&amp;"|"&amp;$D2799,Empresas!$C$6:$CC$92,$G2799+6+1,0),0))))</f>
        <v>0</v>
      </c>
      <c r="AF2799" s="147">
        <f>IF(AND($I2799="Si",O2799=1),1,IF(AND($I2799="Fisico",O2799=1),1,IF(AND(O2799=1,$I2799="Electronico"),2,IF(O2799=1,VLOOKUP($C2799&amp;"|"&amp;$B2799&amp;"|"&amp;$D2799,Empresas!$C$6:$CC$92,$G2799+6+1,0),0))))</f>
        <v>0</v>
      </c>
      <c r="AG2799" s="147">
        <f>IF(AND($I2799="Si",P2799=1),1,IF(AND($I2799="Fisico",P2799=1),1,IF(AND(P2799=1,$I2799="Electronico"),2,IF(P2799=1,VLOOKUP($C2799&amp;"|"&amp;$B2799&amp;"|"&amp;$D2799,Empresas!$C$6:$CC$92,$G2799+6+1,0),0))))</f>
        <v>0</v>
      </c>
      <c r="AH2799" s="147">
        <f>IF(AND($I2799="Si",Q2799=1),1,IF(AND($I2799="Fisico",Q2799=1),1,IF(AND(Q2799=1,$I2799="Electronico"),2,IF(Q2799=1,VLOOKUP($C2799&amp;"|"&amp;$B2799&amp;"|"&amp;$D2799,Empresas!$C$6:$CC$92,$G2799+6+1,0),0))))</f>
        <v>0</v>
      </c>
      <c r="AI2799" s="147">
        <f>IF(AND($I2799="Si",R2799=1),1,IF(AND($I2799="Fisico",R2799=1),1,IF(AND(R2799=1,$I2799="Electronico"),2,IF(R2799=1,VLOOKUP($C2799&amp;"|"&amp;$B2799&amp;"|"&amp;$D2799,Empresas!$C$6:$CC$92,$G2799+6+1,0),0))))</f>
        <v>0</v>
      </c>
      <c r="AJ2799" s="147">
        <f>IF(AND($I2799="Si",S2799=1),1,IF(AND($I2799="Fisico",S2799=1),1,IF(AND(S2799=1,$I2799="Electronico"),2,IF(S2799=1,VLOOKUP($C2799&amp;"|"&amp;$B2799&amp;"|"&amp;$D2799,Empresas!$C$6:$CC$92,$G2799+6+1,0),0))))</f>
        <v>0</v>
      </c>
      <c r="AK2799" s="147">
        <f>IF(AND($I2799="Si",T2799=1),1,IF(AND($I2799="Fisico",T2799=1),1,IF(AND(T2799=1,$I2799="Electronico"),2,IF(T2799=1,VLOOKUP($C2799&amp;"|"&amp;$B2799&amp;"|"&amp;$D2799,Empresas!$C$6:$CC$92,$G2799+6+1,0),0))))</f>
        <v>0</v>
      </c>
      <c r="AL2799" s="147">
        <f>IF(AND($I2799="Si",U2799=1),1,IF(AND($I2799="Fisico",U2799=1),1,IF(AND(U2799=1,$I2799="Electronico"),2,IF(U2799=1,VLOOKUP($C2799&amp;"|"&amp;$B2799&amp;"|"&amp;$D2799,Empresas!$C$6:$CC$92,$G2799+6+1,0),0))))</f>
        <v>0</v>
      </c>
      <c r="AM2799" s="149">
        <f t="shared" si="453"/>
        <v>0</v>
      </c>
      <c r="AN2799" s="149">
        <f t="shared" si="454"/>
        <v>0</v>
      </c>
      <c r="AO2799" s="152">
        <f t="shared" si="455"/>
        <v>0</v>
      </c>
    </row>
    <row r="2800" spans="1:41" x14ac:dyDescent="0.25">
      <c r="A2800" s="143" t="str">
        <f>VLOOKUP(D2800,Empresas!$D$7:$F$91,3,0)</f>
        <v>Yulisa</v>
      </c>
      <c r="B2800" s="144" t="str">
        <f>VLOOKUP(D2800,Empresas!$D$7:$G$91,4,0)</f>
        <v>Carmen D.</v>
      </c>
      <c r="C2800" s="144" t="s">
        <v>544</v>
      </c>
      <c r="D2800" s="144" t="s">
        <v>505</v>
      </c>
      <c r="E2800" s="144" t="str">
        <f>VLOOKUP(D2800,Empresas!$D$7:$E$92,2,0)</f>
        <v>BEATRIZ CAROLINA GONZALES FRANCO</v>
      </c>
      <c r="F2800" s="144" t="s">
        <v>190</v>
      </c>
      <c r="G2800" s="145">
        <f t="shared" si="459"/>
        <v>69</v>
      </c>
      <c r="H2800" s="145" t="str">
        <f>VLOOKUP(D2800,Empresas!$D$6:$L$92,7,0)</f>
        <v>Trimestral</v>
      </c>
      <c r="I2800" s="144" t="str">
        <f>VLOOKUP(VLOOKUP(D2800&amp;"|"&amp;B2800,Empresas!$I$7:$CB$92,G2800,0),Tablas!$A$13:$B$14,2,0)</f>
        <v>No</v>
      </c>
      <c r="J2800" s="78"/>
      <c r="K2800" s="78"/>
      <c r="L2800" s="78"/>
      <c r="M2800" s="78"/>
      <c r="N2800" s="78"/>
      <c r="O2800" s="78"/>
      <c r="P2800" s="78"/>
      <c r="Q2800" s="78"/>
      <c r="R2800" s="78"/>
      <c r="S2800" s="78"/>
      <c r="T2800" s="78"/>
      <c r="U2800" s="78"/>
      <c r="V2800" s="78" t="str">
        <f>VLOOKUP(D2800,Empresas!$D$7:$CF$91,81,0)</f>
        <v>B</v>
      </c>
      <c r="W2800" s="78" t="str">
        <f>VLOOKUP(D2800,Empresas!$D$7:$M$91,10,0)</f>
        <v>P. Natural</v>
      </c>
      <c r="X2800" s="69" t="str">
        <f t="shared" si="451"/>
        <v>NO</v>
      </c>
      <c r="Y2800" s="153" t="str">
        <f t="shared" si="452"/>
        <v>No aplica</v>
      </c>
      <c r="Z2800" s="147">
        <f>IF(Y2800="No aplica",0,IF(I2800="no",0,IF(I2800="No aplica",0,IF(I2800="Si",1,IF(I2800="Fisico",1,IF(I2800="Electronico",2,VLOOKUP(C2800&amp;"|"&amp;B2800&amp;"|"&amp;D2800,Empresas!$C$6:$CC$92,G2800+6+1,0)))))))</f>
        <v>0</v>
      </c>
      <c r="AA2800" s="147">
        <f>IF(AND($I2800="Si",J2800=1),1,IF(AND($I2800="Fisico",J2800=1),1,IF(AND(J2800=1,$I2800="Electronico"),2,IF(J2800=1,VLOOKUP($C2800&amp;"|"&amp;$B2800&amp;"|"&amp;$D2800,Empresas!$C$6:$CC$92,$G2800+6+1,0),0))))</f>
        <v>0</v>
      </c>
      <c r="AB2800" s="147">
        <f>IF(AND($I2800="Si",K2800=1),1,IF(AND($I2800="Fisico",K2800=1),1,IF(AND(K2800=1,$I2800="Electronico"),2,IF(K2800=1,VLOOKUP($C2800&amp;"|"&amp;$B2800&amp;"|"&amp;$D2800,Empresas!$C$6:$CC$92,$G2800+6+1,0),0))))</f>
        <v>0</v>
      </c>
      <c r="AC2800" s="147">
        <f>IF(AND($I2800="Si",L2800=1),1,IF(AND($I2800="Fisico",L2800=1),1,IF(AND(L2800=1,$I2800="Electronico"),2,IF(L2800=1,VLOOKUP($C2800&amp;"|"&amp;$B2800&amp;"|"&amp;$D2800,Empresas!$C$6:$CC$92,$G2800+6+1,0),0))))</f>
        <v>0</v>
      </c>
      <c r="AD2800" s="147">
        <f>IF(AND($I2800="Si",M2800=1),1,IF(AND($I2800="Fisico",M2800=1),1,IF(AND(M2800=1,$I2800="Electronico"),2,IF(M2800=1,VLOOKUP($C2800&amp;"|"&amp;$B2800&amp;"|"&amp;$D2800,Empresas!$C$6:$CC$92,$G2800+6+1,0),0))))</f>
        <v>0</v>
      </c>
      <c r="AE2800" s="147">
        <f>IF(AND($I2800="Si",N2800=1),1,IF(AND($I2800="Fisico",N2800=1),1,IF(AND(N2800=1,$I2800="Electronico"),2,IF(N2800=1,VLOOKUP($C2800&amp;"|"&amp;$B2800&amp;"|"&amp;$D2800,Empresas!$C$6:$CC$92,$G2800+6+1,0),0))))</f>
        <v>0</v>
      </c>
      <c r="AF2800" s="147">
        <f>IF(AND($I2800="Si",O2800=1),1,IF(AND($I2800="Fisico",O2800=1),1,IF(AND(O2800=1,$I2800="Electronico"),2,IF(O2800=1,VLOOKUP($C2800&amp;"|"&amp;$B2800&amp;"|"&amp;$D2800,Empresas!$C$6:$CC$92,$G2800+6+1,0),0))))</f>
        <v>0</v>
      </c>
      <c r="AG2800" s="147">
        <f>IF(AND($I2800="Si",P2800=1),1,IF(AND($I2800="Fisico",P2800=1),1,IF(AND(P2800=1,$I2800="Electronico"),2,IF(P2800=1,VLOOKUP($C2800&amp;"|"&amp;$B2800&amp;"|"&amp;$D2800,Empresas!$C$6:$CC$92,$G2800+6+1,0),0))))</f>
        <v>0</v>
      </c>
      <c r="AH2800" s="147">
        <f>IF(AND($I2800="Si",Q2800=1),1,IF(AND($I2800="Fisico",Q2800=1),1,IF(AND(Q2800=1,$I2800="Electronico"),2,IF(Q2800=1,VLOOKUP($C2800&amp;"|"&amp;$B2800&amp;"|"&amp;$D2800,Empresas!$C$6:$CC$92,$G2800+6+1,0),0))))</f>
        <v>0</v>
      </c>
      <c r="AI2800" s="147">
        <f>IF(AND($I2800="Si",R2800=1),1,IF(AND($I2800="Fisico",R2800=1),1,IF(AND(R2800=1,$I2800="Electronico"),2,IF(R2800=1,VLOOKUP($C2800&amp;"|"&amp;$B2800&amp;"|"&amp;$D2800,Empresas!$C$6:$CC$92,$G2800+6+1,0),0))))</f>
        <v>0</v>
      </c>
      <c r="AJ2800" s="147">
        <f>IF(AND($I2800="Si",S2800=1),1,IF(AND($I2800="Fisico",S2800=1),1,IF(AND(S2800=1,$I2800="Electronico"),2,IF(S2800=1,VLOOKUP($C2800&amp;"|"&amp;$B2800&amp;"|"&amp;$D2800,Empresas!$C$6:$CC$92,$G2800+6+1,0),0))))</f>
        <v>0</v>
      </c>
      <c r="AK2800" s="147">
        <f>IF(AND($I2800="Si",T2800=1),1,IF(AND($I2800="Fisico",T2800=1),1,IF(AND(T2800=1,$I2800="Electronico"),2,IF(T2800=1,VLOOKUP($C2800&amp;"|"&amp;$B2800&amp;"|"&amp;$D2800,Empresas!$C$6:$CC$92,$G2800+6+1,0),0))))</f>
        <v>0</v>
      </c>
      <c r="AL2800" s="147">
        <f>IF(AND($I2800="Si",U2800=1),1,IF(AND($I2800="Fisico",U2800=1),1,IF(AND(U2800=1,$I2800="Electronico"),2,IF(U2800=1,VLOOKUP($C2800&amp;"|"&amp;$B2800&amp;"|"&amp;$D2800,Empresas!$C$6:$CC$92,$G2800+6+1,0),0))))</f>
        <v>0</v>
      </c>
      <c r="AM2800" s="149">
        <f t="shared" si="453"/>
        <v>0</v>
      </c>
      <c r="AN2800" s="149">
        <f t="shared" si="454"/>
        <v>0</v>
      </c>
      <c r="AO2800" s="152">
        <f t="shared" si="455"/>
        <v>0</v>
      </c>
    </row>
    <row r="2801" spans="1:41" x14ac:dyDescent="0.25">
      <c r="A2801" s="143" t="str">
        <f>VLOOKUP(D2801,Empresas!$D$7:$F$91,3,0)</f>
        <v>Yulisa</v>
      </c>
      <c r="B2801" s="144" t="str">
        <f>VLOOKUP(D2801,Empresas!$D$7:$G$91,4,0)</f>
        <v>Carmen D.</v>
      </c>
      <c r="C2801" s="144" t="s">
        <v>544</v>
      </c>
      <c r="D2801" s="144" t="s">
        <v>505</v>
      </c>
      <c r="E2801" s="144" t="str">
        <f>VLOOKUP(D2801,Empresas!$D$7:$E$92,2,0)</f>
        <v>BEATRIZ CAROLINA GONZALES FRANCO</v>
      </c>
      <c r="F2801" s="146" t="s">
        <v>191</v>
      </c>
      <c r="G2801" s="145">
        <f t="shared" si="459"/>
        <v>70</v>
      </c>
      <c r="H2801" s="145" t="str">
        <f>VLOOKUP(D2801,Empresas!$D$6:$L$92,7,0)</f>
        <v>Trimestral</v>
      </c>
      <c r="I2801" s="144" t="str">
        <f>VLOOKUP(VLOOKUP(D2801&amp;"|"&amp;B2801,Empresas!$I$7:$CB$92,G2801,0),Tablas!$A$13:$B$14,2,0)</f>
        <v>No</v>
      </c>
      <c r="J2801" s="78"/>
      <c r="K2801" s="78"/>
      <c r="L2801" s="78"/>
      <c r="M2801" s="78"/>
      <c r="N2801" s="78"/>
      <c r="O2801" s="78"/>
      <c r="P2801" s="78"/>
      <c r="Q2801" s="78"/>
      <c r="R2801" s="78"/>
      <c r="S2801" s="78"/>
      <c r="T2801" s="78"/>
      <c r="U2801" s="78"/>
      <c r="V2801" s="78" t="str">
        <f>VLOOKUP(D2801,Empresas!$D$7:$CF$91,81,0)</f>
        <v>B</v>
      </c>
      <c r="W2801" s="78" t="str">
        <f>VLOOKUP(D2801,Empresas!$D$7:$M$91,10,0)</f>
        <v>P. Natural</v>
      </c>
      <c r="X2801" s="69" t="str">
        <f t="shared" si="451"/>
        <v>NO</v>
      </c>
      <c r="Y2801" s="153" t="str">
        <f t="shared" si="452"/>
        <v>No aplica</v>
      </c>
      <c r="Z2801" s="147">
        <f>IF(Y2801="No aplica",0,IF(I2801="no",0,IF(I2801="No aplica",0,IF(I2801="Si",1,IF(I2801="Fisico",1,IF(I2801="Electronico",2,VLOOKUP(C2801&amp;"|"&amp;B2801&amp;"|"&amp;D2801,Empresas!$C$6:$CC$92,G2801+6+1,0)))))))</f>
        <v>0</v>
      </c>
      <c r="AA2801" s="147">
        <f>IF(AND($I2801="Si",J2801=1),1,IF(AND($I2801="Fisico",J2801=1),1,IF(AND(J2801=1,$I2801="Electronico"),2,IF(J2801=1,VLOOKUP($C2801&amp;"|"&amp;$B2801&amp;"|"&amp;$D2801,Empresas!$C$6:$CC$92,$G2801+6+1,0),0))))</f>
        <v>0</v>
      </c>
      <c r="AB2801" s="147">
        <f>IF(AND($I2801="Si",K2801=1),1,IF(AND($I2801="Fisico",K2801=1),1,IF(AND(K2801=1,$I2801="Electronico"),2,IF(K2801=1,VLOOKUP($C2801&amp;"|"&amp;$B2801&amp;"|"&amp;$D2801,Empresas!$C$6:$CC$92,$G2801+6+1,0),0))))</f>
        <v>0</v>
      </c>
      <c r="AC2801" s="147">
        <f>IF(AND($I2801="Si",L2801=1),1,IF(AND($I2801="Fisico",L2801=1),1,IF(AND(L2801=1,$I2801="Electronico"),2,IF(L2801=1,VLOOKUP($C2801&amp;"|"&amp;$B2801&amp;"|"&amp;$D2801,Empresas!$C$6:$CC$92,$G2801+6+1,0),0))))</f>
        <v>0</v>
      </c>
      <c r="AD2801" s="147">
        <f>IF(AND($I2801="Si",M2801=1),1,IF(AND($I2801="Fisico",M2801=1),1,IF(AND(M2801=1,$I2801="Electronico"),2,IF(M2801=1,VLOOKUP($C2801&amp;"|"&amp;$B2801&amp;"|"&amp;$D2801,Empresas!$C$6:$CC$92,$G2801+6+1,0),0))))</f>
        <v>0</v>
      </c>
      <c r="AE2801" s="147">
        <f>IF(AND($I2801="Si",N2801=1),1,IF(AND($I2801="Fisico",N2801=1),1,IF(AND(N2801=1,$I2801="Electronico"),2,IF(N2801=1,VLOOKUP($C2801&amp;"|"&amp;$B2801&amp;"|"&amp;$D2801,Empresas!$C$6:$CC$92,$G2801+6+1,0),0))))</f>
        <v>0</v>
      </c>
      <c r="AF2801" s="147">
        <f>IF(AND($I2801="Si",O2801=1),1,IF(AND($I2801="Fisico",O2801=1),1,IF(AND(O2801=1,$I2801="Electronico"),2,IF(O2801=1,VLOOKUP($C2801&amp;"|"&amp;$B2801&amp;"|"&amp;$D2801,Empresas!$C$6:$CC$92,$G2801+6+1,0),0))))</f>
        <v>0</v>
      </c>
      <c r="AG2801" s="147">
        <f>IF(AND($I2801="Si",P2801=1),1,IF(AND($I2801="Fisico",P2801=1),1,IF(AND(P2801=1,$I2801="Electronico"),2,IF(P2801=1,VLOOKUP($C2801&amp;"|"&amp;$B2801&amp;"|"&amp;$D2801,Empresas!$C$6:$CC$92,$G2801+6+1,0),0))))</f>
        <v>0</v>
      </c>
      <c r="AH2801" s="147">
        <f>IF(AND($I2801="Si",Q2801=1),1,IF(AND($I2801="Fisico",Q2801=1),1,IF(AND(Q2801=1,$I2801="Electronico"),2,IF(Q2801=1,VLOOKUP($C2801&amp;"|"&amp;$B2801&amp;"|"&amp;$D2801,Empresas!$C$6:$CC$92,$G2801+6+1,0),0))))</f>
        <v>0</v>
      </c>
      <c r="AI2801" s="147">
        <f>IF(AND($I2801="Si",R2801=1),1,IF(AND($I2801="Fisico",R2801=1),1,IF(AND(R2801=1,$I2801="Electronico"),2,IF(R2801=1,VLOOKUP($C2801&amp;"|"&amp;$B2801&amp;"|"&amp;$D2801,Empresas!$C$6:$CC$92,$G2801+6+1,0),0))))</f>
        <v>0</v>
      </c>
      <c r="AJ2801" s="147">
        <f>IF(AND($I2801="Si",S2801=1),1,IF(AND($I2801="Fisico",S2801=1),1,IF(AND(S2801=1,$I2801="Electronico"),2,IF(S2801=1,VLOOKUP($C2801&amp;"|"&amp;$B2801&amp;"|"&amp;$D2801,Empresas!$C$6:$CC$92,$G2801+6+1,0),0))))</f>
        <v>0</v>
      </c>
      <c r="AK2801" s="147">
        <f>IF(AND($I2801="Si",T2801=1),1,IF(AND($I2801="Fisico",T2801=1),1,IF(AND(T2801=1,$I2801="Electronico"),2,IF(T2801=1,VLOOKUP($C2801&amp;"|"&amp;$B2801&amp;"|"&amp;$D2801,Empresas!$C$6:$CC$92,$G2801+6+1,0),0))))</f>
        <v>0</v>
      </c>
      <c r="AL2801" s="147">
        <f>IF(AND($I2801="Si",U2801=1),1,IF(AND($I2801="Fisico",U2801=1),1,IF(AND(U2801=1,$I2801="Electronico"),2,IF(U2801=1,VLOOKUP($C2801&amp;"|"&amp;$B2801&amp;"|"&amp;$D2801,Empresas!$C$6:$CC$92,$G2801+6+1,0),0))))</f>
        <v>0</v>
      </c>
      <c r="AM2801" s="149">
        <f t="shared" si="453"/>
        <v>0</v>
      </c>
      <c r="AN2801" s="149">
        <f t="shared" si="454"/>
        <v>0</v>
      </c>
      <c r="AO2801" s="152">
        <f t="shared" si="455"/>
        <v>0</v>
      </c>
    </row>
    <row r="2802" spans="1:41" x14ac:dyDescent="0.25">
      <c r="A2802" s="143" t="str">
        <f>VLOOKUP(D2802,Empresas!$D$7:$F$91,3,0)</f>
        <v>Yulisa</v>
      </c>
      <c r="B2802" s="144" t="str">
        <f>VLOOKUP(D2802,Empresas!$D$7:$G$91,4,0)</f>
        <v>Carmen D.</v>
      </c>
      <c r="C2802" s="144" t="s">
        <v>544</v>
      </c>
      <c r="D2802" s="144" t="s">
        <v>505</v>
      </c>
      <c r="E2802" s="144" t="str">
        <f>VLOOKUP(D2802,Empresas!$D$7:$E$92,2,0)</f>
        <v>BEATRIZ CAROLINA GONZALES FRANCO</v>
      </c>
      <c r="F2802" s="144" t="s">
        <v>192</v>
      </c>
      <c r="G2802" s="145">
        <f t="shared" si="459"/>
        <v>71</v>
      </c>
      <c r="H2802" s="145" t="str">
        <f>VLOOKUP(D2802,Empresas!$D$6:$L$92,7,0)</f>
        <v>Trimestral</v>
      </c>
      <c r="I2802" s="144" t="str">
        <f>VLOOKUP(VLOOKUP(D2802&amp;"|"&amp;B2802,Empresas!$I$7:$CB$92,G2802,0),Tablas!$A$13:$B$14,2,0)</f>
        <v>No</v>
      </c>
      <c r="J2802" s="78"/>
      <c r="K2802" s="78"/>
      <c r="L2802" s="78"/>
      <c r="M2802" s="78"/>
      <c r="N2802" s="78"/>
      <c r="O2802" s="78"/>
      <c r="P2802" s="78"/>
      <c r="Q2802" s="78"/>
      <c r="R2802" s="78"/>
      <c r="S2802" s="78"/>
      <c r="T2802" s="78"/>
      <c r="U2802" s="78"/>
      <c r="V2802" s="78" t="str">
        <f>VLOOKUP(D2802,Empresas!$D$7:$CF$91,81,0)</f>
        <v>B</v>
      </c>
      <c r="W2802" s="78" t="str">
        <f>VLOOKUP(D2802,Empresas!$D$7:$M$91,10,0)</f>
        <v>P. Natural</v>
      </c>
      <c r="X2802" s="69" t="str">
        <f t="shared" si="451"/>
        <v>NO</v>
      </c>
      <c r="Y2802" s="153" t="str">
        <f t="shared" si="452"/>
        <v>No aplica</v>
      </c>
      <c r="Z2802" s="147">
        <f>IF(Y2802="No aplica",0,IF(I2802="no",0,IF(I2802="No aplica",0,IF(I2802="Si",1,IF(I2802="Fisico",1,IF(I2802="Electronico",2,VLOOKUP(C2802&amp;"|"&amp;B2802&amp;"|"&amp;D2802,Empresas!$C$6:$CC$92,G2802+6+1,0)))))))</f>
        <v>0</v>
      </c>
      <c r="AA2802" s="147">
        <f>IF(AND($I2802="Si",J2802=1),1,IF(AND($I2802="Fisico",J2802=1),1,IF(AND(J2802=1,$I2802="Electronico"),2,IF(J2802=1,VLOOKUP($C2802&amp;"|"&amp;$B2802&amp;"|"&amp;$D2802,Empresas!$C$6:$CC$92,$G2802+6+1,0),0))))</f>
        <v>0</v>
      </c>
      <c r="AB2802" s="147">
        <f>IF(AND($I2802="Si",K2802=1),1,IF(AND($I2802="Fisico",K2802=1),1,IF(AND(K2802=1,$I2802="Electronico"),2,IF(K2802=1,VLOOKUP($C2802&amp;"|"&amp;$B2802&amp;"|"&amp;$D2802,Empresas!$C$6:$CC$92,$G2802+6+1,0),0))))</f>
        <v>0</v>
      </c>
      <c r="AC2802" s="147">
        <f>IF(AND($I2802="Si",L2802=1),1,IF(AND($I2802="Fisico",L2802=1),1,IF(AND(L2802=1,$I2802="Electronico"),2,IF(L2802=1,VLOOKUP($C2802&amp;"|"&amp;$B2802&amp;"|"&amp;$D2802,Empresas!$C$6:$CC$92,$G2802+6+1,0),0))))</f>
        <v>0</v>
      </c>
      <c r="AD2802" s="147">
        <f>IF(AND($I2802="Si",M2802=1),1,IF(AND($I2802="Fisico",M2802=1),1,IF(AND(M2802=1,$I2802="Electronico"),2,IF(M2802=1,VLOOKUP($C2802&amp;"|"&amp;$B2802&amp;"|"&amp;$D2802,Empresas!$C$6:$CC$92,$G2802+6+1,0),0))))</f>
        <v>0</v>
      </c>
      <c r="AE2802" s="147">
        <f>IF(AND($I2802="Si",N2802=1),1,IF(AND($I2802="Fisico",N2802=1),1,IF(AND(N2802=1,$I2802="Electronico"),2,IF(N2802=1,VLOOKUP($C2802&amp;"|"&amp;$B2802&amp;"|"&amp;$D2802,Empresas!$C$6:$CC$92,$G2802+6+1,0),0))))</f>
        <v>0</v>
      </c>
      <c r="AF2802" s="147">
        <f>IF(AND($I2802="Si",O2802=1),1,IF(AND($I2802="Fisico",O2802=1),1,IF(AND(O2802=1,$I2802="Electronico"),2,IF(O2802=1,VLOOKUP($C2802&amp;"|"&amp;$B2802&amp;"|"&amp;$D2802,Empresas!$C$6:$CC$92,$G2802+6+1,0),0))))</f>
        <v>0</v>
      </c>
      <c r="AG2802" s="147">
        <f>IF(AND($I2802="Si",P2802=1),1,IF(AND($I2802="Fisico",P2802=1),1,IF(AND(P2802=1,$I2802="Electronico"),2,IF(P2802=1,VLOOKUP($C2802&amp;"|"&amp;$B2802&amp;"|"&amp;$D2802,Empresas!$C$6:$CC$92,$G2802+6+1,0),0))))</f>
        <v>0</v>
      </c>
      <c r="AH2802" s="147">
        <f>IF(AND($I2802="Si",Q2802=1),1,IF(AND($I2802="Fisico",Q2802=1),1,IF(AND(Q2802=1,$I2802="Electronico"),2,IF(Q2802=1,VLOOKUP($C2802&amp;"|"&amp;$B2802&amp;"|"&amp;$D2802,Empresas!$C$6:$CC$92,$G2802+6+1,0),0))))</f>
        <v>0</v>
      </c>
      <c r="AI2802" s="147">
        <f>IF(AND($I2802="Si",R2802=1),1,IF(AND($I2802="Fisico",R2802=1),1,IF(AND(R2802=1,$I2802="Electronico"),2,IF(R2802=1,VLOOKUP($C2802&amp;"|"&amp;$B2802&amp;"|"&amp;$D2802,Empresas!$C$6:$CC$92,$G2802+6+1,0),0))))</f>
        <v>0</v>
      </c>
      <c r="AJ2802" s="147">
        <f>IF(AND($I2802="Si",S2802=1),1,IF(AND($I2802="Fisico",S2802=1),1,IF(AND(S2802=1,$I2802="Electronico"),2,IF(S2802=1,VLOOKUP($C2802&amp;"|"&amp;$B2802&amp;"|"&amp;$D2802,Empresas!$C$6:$CC$92,$G2802+6+1,0),0))))</f>
        <v>0</v>
      </c>
      <c r="AK2802" s="147">
        <f>IF(AND($I2802="Si",T2802=1),1,IF(AND($I2802="Fisico",T2802=1),1,IF(AND(T2802=1,$I2802="Electronico"),2,IF(T2802=1,VLOOKUP($C2802&amp;"|"&amp;$B2802&amp;"|"&amp;$D2802,Empresas!$C$6:$CC$92,$G2802+6+1,0),0))))</f>
        <v>0</v>
      </c>
      <c r="AL2802" s="147">
        <f>IF(AND($I2802="Si",U2802=1),1,IF(AND($I2802="Fisico",U2802=1),1,IF(AND(U2802=1,$I2802="Electronico"),2,IF(U2802=1,VLOOKUP($C2802&amp;"|"&amp;$B2802&amp;"|"&amp;$D2802,Empresas!$C$6:$CC$92,$G2802+6+1,0),0))))</f>
        <v>0</v>
      </c>
      <c r="AM2802" s="149">
        <f t="shared" si="453"/>
        <v>0</v>
      </c>
      <c r="AN2802" s="149">
        <f t="shared" si="454"/>
        <v>0</v>
      </c>
      <c r="AO2802" s="152">
        <f t="shared" si="455"/>
        <v>0</v>
      </c>
    </row>
    <row r="2803" spans="1:41" x14ac:dyDescent="0.25">
      <c r="A2803" s="137" t="s">
        <v>268</v>
      </c>
      <c r="B2803" s="138" t="s">
        <v>522</v>
      </c>
      <c r="C2803" s="138" t="s">
        <v>544</v>
      </c>
      <c r="D2803" s="138" t="s">
        <v>506</v>
      </c>
      <c r="E2803" s="138" t="str">
        <f>VLOOKUP(D2803,Empresas!$D$7:$E$92,2,0)</f>
        <v xml:space="preserve">DEBEL INVERSIONES S.A.C. </v>
      </c>
      <c r="F2803" s="138" t="s">
        <v>158</v>
      </c>
      <c r="G2803" s="139">
        <f>+Empresas!$O$2</f>
        <v>7</v>
      </c>
      <c r="H2803" s="139" t="str">
        <f>VLOOKUP(D2803,Empresas!$D$6:$L$92,7,0)</f>
        <v>Trimestral</v>
      </c>
      <c r="I2803" s="138" t="str">
        <f>VLOOKUP(VLOOKUP(D2803&amp;"|"&amp;B2803,Empresas!$I$7:$CB$92,G2803,0),Tablas!$A$3:$B$5,2,0)</f>
        <v>Solo analisis</v>
      </c>
      <c r="J2803" s="78">
        <v>1</v>
      </c>
      <c r="K2803" s="78">
        <v>1</v>
      </c>
      <c r="L2803" s="78">
        <v>1</v>
      </c>
      <c r="M2803" s="78">
        <v>1</v>
      </c>
      <c r="N2803" s="78">
        <v>1</v>
      </c>
      <c r="O2803" s="78">
        <v>1</v>
      </c>
      <c r="P2803" s="78">
        <v>1</v>
      </c>
      <c r="Q2803" s="78">
        <v>2</v>
      </c>
      <c r="R2803" s="78"/>
      <c r="S2803" s="78"/>
      <c r="T2803" s="78"/>
      <c r="U2803" s="78"/>
      <c r="V2803" s="78" t="str">
        <f>VLOOKUP(D2803,Empresas!$D$7:$CF$91,81,0)</f>
        <v>B</v>
      </c>
      <c r="W2803" s="78" t="str">
        <f>VLOOKUP(D2803,Empresas!$D$7:$M$91,10,0)</f>
        <v>Mype</v>
      </c>
      <c r="X2803" s="69" t="str">
        <f t="shared" si="451"/>
        <v>SI</v>
      </c>
      <c r="Y2803" s="153" t="str">
        <f t="shared" si="452"/>
        <v>Si aplica</v>
      </c>
      <c r="Z2803" s="147">
        <f>IF(Y2803="No aplica",0,IF(I2803="no",0,IF(I2803="No aplica",0,IF(I2803="Si",1,IF(I2803="Fisico",1,IF(I2803="Electronico",2,VLOOKUP(C2803&amp;"|"&amp;B2803&amp;"|"&amp;D2803,Empresas!$C$6:$CC$92,G2803+6+1,0)))))))</f>
        <v>1</v>
      </c>
      <c r="AA2803" s="147">
        <f>IF(AND($I2803="Si",J2803=1),1,IF(AND($I2803="Fisico",J2803=1),1,IF(AND(J2803=1,$I2803="Electronico"),2,IF(J2803=1,VLOOKUP($C2803&amp;"|"&amp;$B2803&amp;"|"&amp;$D2803,Empresas!$C$6:$CC$92,$G2803+6+1,0),0))))</f>
        <v>1</v>
      </c>
      <c r="AB2803" s="147">
        <f>IF(AND($I2803="Si",K2803=1),1,IF(AND($I2803="Fisico",K2803=1),1,IF(AND(K2803=1,$I2803="Electronico"),2,IF(K2803=1,VLOOKUP($C2803&amp;"|"&amp;$B2803&amp;"|"&amp;$D2803,Empresas!$C$6:$CC$92,$G2803+6+1,0),0))))</f>
        <v>1</v>
      </c>
      <c r="AC2803" s="147">
        <f>IF(AND($I2803="Si",L2803=1),1,IF(AND($I2803="Fisico",L2803=1),1,IF(AND(L2803=1,$I2803="Electronico"),2,IF(L2803=1,VLOOKUP($C2803&amp;"|"&amp;$B2803&amp;"|"&amp;$D2803,Empresas!$C$6:$CC$92,$G2803+6+1,0),0))))</f>
        <v>1</v>
      </c>
      <c r="AD2803" s="147">
        <f>IF(AND($I2803="Si",M2803=1),1,IF(AND($I2803="Fisico",M2803=1),1,IF(AND(M2803=1,$I2803="Electronico"),2,IF(M2803=1,VLOOKUP($C2803&amp;"|"&amp;$B2803&amp;"|"&amp;$D2803,Empresas!$C$6:$CC$92,$G2803+6+1,0),0))))</f>
        <v>1</v>
      </c>
      <c r="AE2803" s="147">
        <f>IF(AND($I2803="Si",N2803=1),1,IF(AND($I2803="Fisico",N2803=1),1,IF(AND(N2803=1,$I2803="Electronico"),2,IF(N2803=1,VLOOKUP($C2803&amp;"|"&amp;$B2803&amp;"|"&amp;$D2803,Empresas!$C$6:$CC$92,$G2803+6+1,0),0))))</f>
        <v>1</v>
      </c>
      <c r="AF2803" s="147">
        <f>IF(AND($I2803="Si",O2803=1),1,IF(AND($I2803="Fisico",O2803=1),1,IF(AND(O2803=1,$I2803="Electronico"),2,IF(O2803=1,VLOOKUP($C2803&amp;"|"&amp;$B2803&amp;"|"&amp;$D2803,Empresas!$C$6:$CC$92,$G2803+6+1,0),0))))</f>
        <v>1</v>
      </c>
      <c r="AG2803" s="147">
        <f>IF(AND($I2803="Si",P2803=1),1,IF(AND($I2803="Fisico",P2803=1),1,IF(AND(P2803=1,$I2803="Electronico"),2,IF(P2803=1,VLOOKUP($C2803&amp;"|"&amp;$B2803&amp;"|"&amp;$D2803,Empresas!$C$6:$CC$92,$G2803+6+1,0),0))))</f>
        <v>1</v>
      </c>
      <c r="AH2803" s="147">
        <f>IF(AND($I2803="Si",Q2803=1),1,IF(AND($I2803="Fisico",Q2803=1),1,IF(AND(Q2803=1,$I2803="Electronico"),2,IF(Q2803=1,VLOOKUP($C2803&amp;"|"&amp;$B2803&amp;"|"&amp;$D2803,Empresas!$C$6:$CC$92,$G2803+6+1,0),0))))</f>
        <v>0</v>
      </c>
      <c r="AI2803" s="147">
        <f>IF(AND($I2803="Si",R2803=1),1,IF(AND($I2803="Fisico",R2803=1),1,IF(AND(R2803=1,$I2803="Electronico"),2,IF(R2803=1,VLOOKUP($C2803&amp;"|"&amp;$B2803&amp;"|"&amp;$D2803,Empresas!$C$6:$CC$92,$G2803+6+1,0),0))))</f>
        <v>0</v>
      </c>
      <c r="AJ2803" s="147">
        <f>IF(AND($I2803="Si",S2803=1),1,IF(AND($I2803="Fisico",S2803=1),1,IF(AND(S2803=1,$I2803="Electronico"),2,IF(S2803=1,VLOOKUP($C2803&amp;"|"&amp;$B2803&amp;"|"&amp;$D2803,Empresas!$C$6:$CC$92,$G2803+6+1,0),0))))</f>
        <v>0</v>
      </c>
      <c r="AK2803" s="147">
        <f>IF(AND($I2803="Si",T2803=1),1,IF(AND($I2803="Fisico",T2803=1),1,IF(AND(T2803=1,$I2803="Electronico"),2,IF(T2803=1,VLOOKUP($C2803&amp;"|"&amp;$B2803&amp;"|"&amp;$D2803,Empresas!$C$6:$CC$92,$G2803+6+1,0),0))))</f>
        <v>0</v>
      </c>
      <c r="AL2803" s="147">
        <f>IF(AND($I2803="Si",U2803=1),1,IF(AND($I2803="Fisico",U2803=1),1,IF(AND(U2803=1,$I2803="Electronico"),2,IF(U2803=1,VLOOKUP($C2803&amp;"|"&amp;$B2803&amp;"|"&amp;$D2803,Empresas!$C$6:$CC$92,$G2803+6+1,0),0))))</f>
        <v>0</v>
      </c>
      <c r="AM2803" s="149">
        <f t="shared" si="453"/>
        <v>7</v>
      </c>
      <c r="AN2803" s="149">
        <f t="shared" si="454"/>
        <v>8</v>
      </c>
      <c r="AO2803" s="152">
        <f t="shared" si="455"/>
        <v>0.875</v>
      </c>
    </row>
    <row r="2804" spans="1:41" x14ac:dyDescent="0.25">
      <c r="A2804" s="137" t="s">
        <v>268</v>
      </c>
      <c r="B2804" s="138" t="s">
        <v>522</v>
      </c>
      <c r="C2804" s="138" t="s">
        <v>544</v>
      </c>
      <c r="D2804" s="138" t="s">
        <v>506</v>
      </c>
      <c r="E2804" s="138" t="str">
        <f>VLOOKUP(D2804,Empresas!$D$7:$E$92,2,0)</f>
        <v xml:space="preserve">DEBEL INVERSIONES S.A.C. </v>
      </c>
      <c r="F2804" s="138" t="s">
        <v>159</v>
      </c>
      <c r="G2804" s="139">
        <f>+G2803+3</f>
        <v>10</v>
      </c>
      <c r="H2804" s="139" t="str">
        <f>VLOOKUP(D2804,Empresas!$D$6:$L$92,7,0)</f>
        <v>Trimestral</v>
      </c>
      <c r="I2804" s="138" t="str">
        <f>VLOOKUP(VLOOKUP(D2804&amp;"|"&amp;B2804,Empresas!$I$7:$CB$92,G2804,0),Tablas!$A$3:$B$5,2,0)</f>
        <v>Solo analisis</v>
      </c>
      <c r="J2804" s="78">
        <v>1</v>
      </c>
      <c r="K2804" s="78">
        <v>1</v>
      </c>
      <c r="L2804" s="78">
        <v>1</v>
      </c>
      <c r="M2804" s="78">
        <v>1</v>
      </c>
      <c r="N2804" s="78">
        <v>1</v>
      </c>
      <c r="O2804" s="78">
        <v>1</v>
      </c>
      <c r="P2804" s="78">
        <v>1</v>
      </c>
      <c r="Q2804" s="78">
        <v>2</v>
      </c>
      <c r="R2804" s="78"/>
      <c r="S2804" s="78"/>
      <c r="T2804" s="78"/>
      <c r="U2804" s="78"/>
      <c r="V2804" s="78" t="str">
        <f>VLOOKUP(D2804,Empresas!$D$7:$CF$91,81,0)</f>
        <v>B</v>
      </c>
      <c r="W2804" s="78" t="str">
        <f>VLOOKUP(D2804,Empresas!$D$7:$M$91,10,0)</f>
        <v>Mype</v>
      </c>
      <c r="X2804" s="69" t="str">
        <f t="shared" si="451"/>
        <v>SI</v>
      </c>
      <c r="Y2804" s="153" t="str">
        <f t="shared" si="452"/>
        <v>Si aplica</v>
      </c>
      <c r="Z2804" s="147">
        <f>IF(Y2804="No aplica",0,IF(I2804="no",0,IF(I2804="No aplica",0,IF(I2804="Si",1,IF(I2804="Fisico",1,IF(I2804="Electronico",2,VLOOKUP(C2804&amp;"|"&amp;B2804&amp;"|"&amp;D2804,Empresas!$C$6:$CC$92,G2804+6+1,0)))))))</f>
        <v>1.5</v>
      </c>
      <c r="AA2804" s="147">
        <f>IF(AND($I2804="Si",J2804=1),1,IF(AND($I2804="Fisico",J2804=1),1,IF(AND(J2804=1,$I2804="Electronico"),2,IF(J2804=1,VLOOKUP($C2804&amp;"|"&amp;$B2804&amp;"|"&amp;$D2804,Empresas!$C$6:$CC$92,$G2804+6+1,0),0))))</f>
        <v>1.5</v>
      </c>
      <c r="AB2804" s="147">
        <f>IF(AND($I2804="Si",K2804=1),1,IF(AND($I2804="Fisico",K2804=1),1,IF(AND(K2804=1,$I2804="Electronico"),2,IF(K2804=1,VLOOKUP($C2804&amp;"|"&amp;$B2804&amp;"|"&amp;$D2804,Empresas!$C$6:$CC$92,$G2804+6+1,0),0))))</f>
        <v>1.5</v>
      </c>
      <c r="AC2804" s="147">
        <f>IF(AND($I2804="Si",L2804=1),1,IF(AND($I2804="Fisico",L2804=1),1,IF(AND(L2804=1,$I2804="Electronico"),2,IF(L2804=1,VLOOKUP($C2804&amp;"|"&amp;$B2804&amp;"|"&amp;$D2804,Empresas!$C$6:$CC$92,$G2804+6+1,0),0))))</f>
        <v>1.5</v>
      </c>
      <c r="AD2804" s="147">
        <f>IF(AND($I2804="Si",M2804=1),1,IF(AND($I2804="Fisico",M2804=1),1,IF(AND(M2804=1,$I2804="Electronico"),2,IF(M2804=1,VLOOKUP($C2804&amp;"|"&amp;$B2804&amp;"|"&amp;$D2804,Empresas!$C$6:$CC$92,$G2804+6+1,0),0))))</f>
        <v>1.5</v>
      </c>
      <c r="AE2804" s="147">
        <f>IF(AND($I2804="Si",N2804=1),1,IF(AND($I2804="Fisico",N2804=1),1,IF(AND(N2804=1,$I2804="Electronico"),2,IF(N2804=1,VLOOKUP($C2804&amp;"|"&amp;$B2804&amp;"|"&amp;$D2804,Empresas!$C$6:$CC$92,$G2804+6+1,0),0))))</f>
        <v>1.5</v>
      </c>
      <c r="AF2804" s="147">
        <f>IF(AND($I2804="Si",O2804=1),1,IF(AND($I2804="Fisico",O2804=1),1,IF(AND(O2804=1,$I2804="Electronico"),2,IF(O2804=1,VLOOKUP($C2804&amp;"|"&amp;$B2804&amp;"|"&amp;$D2804,Empresas!$C$6:$CC$92,$G2804+6+1,0),0))))</f>
        <v>1.5</v>
      </c>
      <c r="AG2804" s="147">
        <f>IF(AND($I2804="Si",P2804=1),1,IF(AND($I2804="Fisico",P2804=1),1,IF(AND(P2804=1,$I2804="Electronico"),2,IF(P2804=1,VLOOKUP($C2804&amp;"|"&amp;$B2804&amp;"|"&amp;$D2804,Empresas!$C$6:$CC$92,$G2804+6+1,0),0))))</f>
        <v>1.5</v>
      </c>
      <c r="AH2804" s="147">
        <f>IF(AND($I2804="Si",Q2804=1),1,IF(AND($I2804="Fisico",Q2804=1),1,IF(AND(Q2804=1,$I2804="Electronico"),2,IF(Q2804=1,VLOOKUP($C2804&amp;"|"&amp;$B2804&amp;"|"&amp;$D2804,Empresas!$C$6:$CC$92,$G2804+6+1,0),0))))</f>
        <v>0</v>
      </c>
      <c r="AI2804" s="147">
        <f>IF(AND($I2804="Si",R2804=1),1,IF(AND($I2804="Fisico",R2804=1),1,IF(AND(R2804=1,$I2804="Electronico"),2,IF(R2804=1,VLOOKUP($C2804&amp;"|"&amp;$B2804&amp;"|"&amp;$D2804,Empresas!$C$6:$CC$92,$G2804+6+1,0),0))))</f>
        <v>0</v>
      </c>
      <c r="AJ2804" s="147">
        <f>IF(AND($I2804="Si",S2804=1),1,IF(AND($I2804="Fisico",S2804=1),1,IF(AND(S2804=1,$I2804="Electronico"),2,IF(S2804=1,VLOOKUP($C2804&amp;"|"&amp;$B2804&amp;"|"&amp;$D2804,Empresas!$C$6:$CC$92,$G2804+6+1,0),0))))</f>
        <v>0</v>
      </c>
      <c r="AK2804" s="147">
        <f>IF(AND($I2804="Si",T2804=1),1,IF(AND($I2804="Fisico",T2804=1),1,IF(AND(T2804=1,$I2804="Electronico"),2,IF(T2804=1,VLOOKUP($C2804&amp;"|"&amp;$B2804&amp;"|"&amp;$D2804,Empresas!$C$6:$CC$92,$G2804+6+1,0),0))))</f>
        <v>0</v>
      </c>
      <c r="AL2804" s="147">
        <f>IF(AND($I2804="Si",U2804=1),1,IF(AND($I2804="Fisico",U2804=1),1,IF(AND(U2804=1,$I2804="Electronico"),2,IF(U2804=1,VLOOKUP($C2804&amp;"|"&amp;$B2804&amp;"|"&amp;$D2804,Empresas!$C$6:$CC$92,$G2804+6+1,0),0))))</f>
        <v>0</v>
      </c>
      <c r="AM2804" s="149">
        <f t="shared" si="453"/>
        <v>10.5</v>
      </c>
      <c r="AN2804" s="149">
        <f t="shared" si="454"/>
        <v>12</v>
      </c>
      <c r="AO2804" s="152">
        <f t="shared" si="455"/>
        <v>0.875</v>
      </c>
    </row>
    <row r="2805" spans="1:41" x14ac:dyDescent="0.25">
      <c r="A2805" s="137" t="s">
        <v>268</v>
      </c>
      <c r="B2805" s="138" t="s">
        <v>522</v>
      </c>
      <c r="C2805" s="138" t="s">
        <v>544</v>
      </c>
      <c r="D2805" s="138" t="s">
        <v>506</v>
      </c>
      <c r="E2805" s="138" t="str">
        <f>VLOOKUP(D2805,Empresas!$D$7:$E$92,2,0)</f>
        <v xml:space="preserve">DEBEL INVERSIONES S.A.C. </v>
      </c>
      <c r="F2805" s="138" t="s">
        <v>160</v>
      </c>
      <c r="G2805" s="139">
        <f t="shared" ref="G2805:G2816" si="460">+G2804+3</f>
        <v>13</v>
      </c>
      <c r="H2805" s="139" t="str">
        <f>VLOOKUP(D2805,Empresas!$D$6:$L$92,7,0)</f>
        <v>Trimestral</v>
      </c>
      <c r="I2805" s="138" t="str">
        <f>VLOOKUP(VLOOKUP(D2805&amp;"|"&amp;B2805,Empresas!$I$7:$CB$92,G2805,0),Tablas!$A$3:$B$5,2,0)</f>
        <v>Solo analisis</v>
      </c>
      <c r="J2805" s="78">
        <v>2</v>
      </c>
      <c r="K2805" s="78">
        <v>2</v>
      </c>
      <c r="L2805" s="78">
        <v>2</v>
      </c>
      <c r="M2805" s="78">
        <v>2</v>
      </c>
      <c r="N2805" s="78">
        <v>2</v>
      </c>
      <c r="O2805" s="78">
        <v>2</v>
      </c>
      <c r="P2805" s="78">
        <v>2</v>
      </c>
      <c r="Q2805" s="78">
        <v>2</v>
      </c>
      <c r="R2805" s="78"/>
      <c r="S2805" s="78"/>
      <c r="T2805" s="78"/>
      <c r="U2805" s="78"/>
      <c r="V2805" s="78" t="str">
        <f>VLOOKUP(D2805,Empresas!$D$7:$CF$91,81,0)</f>
        <v>B</v>
      </c>
      <c r="W2805" s="78" t="str">
        <f>VLOOKUP(D2805,Empresas!$D$7:$M$91,10,0)</f>
        <v>Mype</v>
      </c>
      <c r="X2805" s="69" t="str">
        <f t="shared" si="451"/>
        <v>SI</v>
      </c>
      <c r="Y2805" s="153" t="str">
        <f t="shared" si="452"/>
        <v>Si aplica</v>
      </c>
      <c r="Z2805" s="147">
        <f>IF(Y2805="No aplica",0,IF(I2805="no",0,IF(I2805="No aplica",0,IF(I2805="Si",1,IF(I2805="Fisico",1,IF(I2805="Electronico",2,VLOOKUP(C2805&amp;"|"&amp;B2805&amp;"|"&amp;D2805,Empresas!$C$6:$CC$92,G2805+6+1,0)))))))</f>
        <v>1</v>
      </c>
      <c r="AA2805" s="147">
        <f>IF(AND($I2805="Si",J2805=1),1,IF(AND($I2805="Fisico",J2805=1),1,IF(AND(J2805=1,$I2805="Electronico"),2,IF(J2805=1,VLOOKUP($C2805&amp;"|"&amp;$B2805&amp;"|"&amp;$D2805,Empresas!$C$6:$CC$92,$G2805+6+1,0),0))))</f>
        <v>0</v>
      </c>
      <c r="AB2805" s="147">
        <f>IF(AND($I2805="Si",K2805=1),1,IF(AND($I2805="Fisico",K2805=1),1,IF(AND(K2805=1,$I2805="Electronico"),2,IF(K2805=1,VLOOKUP($C2805&amp;"|"&amp;$B2805&amp;"|"&amp;$D2805,Empresas!$C$6:$CC$92,$G2805+6+1,0),0))))</f>
        <v>0</v>
      </c>
      <c r="AC2805" s="147">
        <f>IF(AND($I2805="Si",L2805=1),1,IF(AND($I2805="Fisico",L2805=1),1,IF(AND(L2805=1,$I2805="Electronico"),2,IF(L2805=1,VLOOKUP($C2805&amp;"|"&amp;$B2805&amp;"|"&amp;$D2805,Empresas!$C$6:$CC$92,$G2805+6+1,0),0))))</f>
        <v>0</v>
      </c>
      <c r="AD2805" s="147">
        <f>IF(AND($I2805="Si",M2805=1),1,IF(AND($I2805="Fisico",M2805=1),1,IF(AND(M2805=1,$I2805="Electronico"),2,IF(M2805=1,VLOOKUP($C2805&amp;"|"&amp;$B2805&amp;"|"&amp;$D2805,Empresas!$C$6:$CC$92,$G2805+6+1,0),0))))</f>
        <v>0</v>
      </c>
      <c r="AE2805" s="147">
        <f>IF(AND($I2805="Si",N2805=1),1,IF(AND($I2805="Fisico",N2805=1),1,IF(AND(N2805=1,$I2805="Electronico"),2,IF(N2805=1,VLOOKUP($C2805&amp;"|"&amp;$B2805&amp;"|"&amp;$D2805,Empresas!$C$6:$CC$92,$G2805+6+1,0),0))))</f>
        <v>0</v>
      </c>
      <c r="AF2805" s="147">
        <f>IF(AND($I2805="Si",O2805=1),1,IF(AND($I2805="Fisico",O2805=1),1,IF(AND(O2805=1,$I2805="Electronico"),2,IF(O2805=1,VLOOKUP($C2805&amp;"|"&amp;$B2805&amp;"|"&amp;$D2805,Empresas!$C$6:$CC$92,$G2805+6+1,0),0))))</f>
        <v>0</v>
      </c>
      <c r="AG2805" s="147">
        <f>IF(AND($I2805="Si",P2805=1),1,IF(AND($I2805="Fisico",P2805=1),1,IF(AND(P2805=1,$I2805="Electronico"),2,IF(P2805=1,VLOOKUP($C2805&amp;"|"&amp;$B2805&amp;"|"&amp;$D2805,Empresas!$C$6:$CC$92,$G2805+6+1,0),0))))</f>
        <v>0</v>
      </c>
      <c r="AH2805" s="147">
        <f>IF(AND($I2805="Si",Q2805=1),1,IF(AND($I2805="Fisico",Q2805=1),1,IF(AND(Q2805=1,$I2805="Electronico"),2,IF(Q2805=1,VLOOKUP($C2805&amp;"|"&amp;$B2805&amp;"|"&amp;$D2805,Empresas!$C$6:$CC$92,$G2805+6+1,0),0))))</f>
        <v>0</v>
      </c>
      <c r="AI2805" s="147">
        <f>IF(AND($I2805="Si",R2805=1),1,IF(AND($I2805="Fisico",R2805=1),1,IF(AND(R2805=1,$I2805="Electronico"),2,IF(R2805=1,VLOOKUP($C2805&amp;"|"&amp;$B2805&amp;"|"&amp;$D2805,Empresas!$C$6:$CC$92,$G2805+6+1,0),0))))</f>
        <v>0</v>
      </c>
      <c r="AJ2805" s="147">
        <f>IF(AND($I2805="Si",S2805=1),1,IF(AND($I2805="Fisico",S2805=1),1,IF(AND(S2805=1,$I2805="Electronico"),2,IF(S2805=1,VLOOKUP($C2805&amp;"|"&amp;$B2805&amp;"|"&amp;$D2805,Empresas!$C$6:$CC$92,$G2805+6+1,0),0))))</f>
        <v>0</v>
      </c>
      <c r="AK2805" s="147">
        <f>IF(AND($I2805="Si",T2805=1),1,IF(AND($I2805="Fisico",T2805=1),1,IF(AND(T2805=1,$I2805="Electronico"),2,IF(T2805=1,VLOOKUP($C2805&amp;"|"&amp;$B2805&amp;"|"&amp;$D2805,Empresas!$C$6:$CC$92,$G2805+6+1,0),0))))</f>
        <v>0</v>
      </c>
      <c r="AL2805" s="147">
        <f>IF(AND($I2805="Si",U2805=1),1,IF(AND($I2805="Fisico",U2805=1),1,IF(AND(U2805=1,$I2805="Electronico"),2,IF(U2805=1,VLOOKUP($C2805&amp;"|"&amp;$B2805&amp;"|"&amp;$D2805,Empresas!$C$6:$CC$92,$G2805+6+1,0),0))))</f>
        <v>0</v>
      </c>
      <c r="AM2805" s="149">
        <f t="shared" si="453"/>
        <v>0</v>
      </c>
      <c r="AN2805" s="149">
        <f t="shared" si="454"/>
        <v>8</v>
      </c>
      <c r="AO2805" s="152">
        <f t="shared" si="455"/>
        <v>0</v>
      </c>
    </row>
    <row r="2806" spans="1:41" x14ac:dyDescent="0.25">
      <c r="A2806" s="137" t="s">
        <v>268</v>
      </c>
      <c r="B2806" s="138" t="s">
        <v>522</v>
      </c>
      <c r="C2806" s="138" t="s">
        <v>544</v>
      </c>
      <c r="D2806" s="138" t="s">
        <v>506</v>
      </c>
      <c r="E2806" s="138" t="str">
        <f>VLOOKUP(D2806,Empresas!$D$7:$E$92,2,0)</f>
        <v xml:space="preserve">DEBEL INVERSIONES S.A.C. </v>
      </c>
      <c r="F2806" s="138" t="s">
        <v>161</v>
      </c>
      <c r="G2806" s="139">
        <f t="shared" si="460"/>
        <v>16</v>
      </c>
      <c r="H2806" s="139" t="str">
        <f>VLOOKUP(D2806,Empresas!$D$6:$L$92,7,0)</f>
        <v>Trimestral</v>
      </c>
      <c r="I2806" s="138" t="str">
        <f>VLOOKUP(VLOOKUP(D2806&amp;"|"&amp;B2806,Empresas!$I$7:$CB$92,G2806,0),Tablas!$A$3:$B$5,2,0)</f>
        <v>Solo analisis</v>
      </c>
      <c r="J2806" s="78">
        <v>1</v>
      </c>
      <c r="K2806" s="78">
        <v>1</v>
      </c>
      <c r="L2806" s="78">
        <v>1</v>
      </c>
      <c r="M2806" s="78">
        <v>1</v>
      </c>
      <c r="N2806" s="78">
        <v>1</v>
      </c>
      <c r="O2806" s="78">
        <v>1</v>
      </c>
      <c r="P2806" s="78">
        <v>1</v>
      </c>
      <c r="Q2806" s="78">
        <v>2</v>
      </c>
      <c r="R2806" s="78"/>
      <c r="S2806" s="78"/>
      <c r="T2806" s="78"/>
      <c r="U2806" s="78"/>
      <c r="V2806" s="78" t="str">
        <f>VLOOKUP(D2806,Empresas!$D$7:$CF$91,81,0)</f>
        <v>B</v>
      </c>
      <c r="W2806" s="78" t="str">
        <f>VLOOKUP(D2806,Empresas!$D$7:$M$91,10,0)</f>
        <v>Mype</v>
      </c>
      <c r="X2806" s="69" t="str">
        <f t="shared" si="451"/>
        <v>SI</v>
      </c>
      <c r="Y2806" s="153" t="str">
        <f t="shared" si="452"/>
        <v>Si aplica</v>
      </c>
      <c r="Z2806" s="147">
        <f>IF(Y2806="No aplica",0,IF(I2806="no",0,IF(I2806="No aplica",0,IF(I2806="Si",1,IF(I2806="Fisico",1,IF(I2806="Electronico",2,VLOOKUP(C2806&amp;"|"&amp;B2806&amp;"|"&amp;D2806,Empresas!$C$6:$CC$92,G2806+6+1,0)))))))</f>
        <v>3</v>
      </c>
      <c r="AA2806" s="147">
        <f>IF(AND($I2806="Si",J2806=1),1,IF(AND($I2806="Fisico",J2806=1),1,IF(AND(J2806=1,$I2806="Electronico"),2,IF(J2806=1,VLOOKUP($C2806&amp;"|"&amp;$B2806&amp;"|"&amp;$D2806,Empresas!$C$6:$CC$92,$G2806+6+1,0),0))))</f>
        <v>3</v>
      </c>
      <c r="AB2806" s="147">
        <f>IF(AND($I2806="Si",K2806=1),1,IF(AND($I2806="Fisico",K2806=1),1,IF(AND(K2806=1,$I2806="Electronico"),2,IF(K2806=1,VLOOKUP($C2806&amp;"|"&amp;$B2806&amp;"|"&amp;$D2806,Empresas!$C$6:$CC$92,$G2806+6+1,0),0))))</f>
        <v>3</v>
      </c>
      <c r="AC2806" s="147">
        <f>IF(AND($I2806="Si",L2806=1),1,IF(AND($I2806="Fisico",L2806=1),1,IF(AND(L2806=1,$I2806="Electronico"),2,IF(L2806=1,VLOOKUP($C2806&amp;"|"&amp;$B2806&amp;"|"&amp;$D2806,Empresas!$C$6:$CC$92,$G2806+6+1,0),0))))</f>
        <v>3</v>
      </c>
      <c r="AD2806" s="147">
        <f>IF(AND($I2806="Si",M2806=1),1,IF(AND($I2806="Fisico",M2806=1),1,IF(AND(M2806=1,$I2806="Electronico"),2,IF(M2806=1,VLOOKUP($C2806&amp;"|"&amp;$B2806&amp;"|"&amp;$D2806,Empresas!$C$6:$CC$92,$G2806+6+1,0),0))))</f>
        <v>3</v>
      </c>
      <c r="AE2806" s="147">
        <f>IF(AND($I2806="Si",N2806=1),1,IF(AND($I2806="Fisico",N2806=1),1,IF(AND(N2806=1,$I2806="Electronico"),2,IF(N2806=1,VLOOKUP($C2806&amp;"|"&amp;$B2806&amp;"|"&amp;$D2806,Empresas!$C$6:$CC$92,$G2806+6+1,0),0))))</f>
        <v>3</v>
      </c>
      <c r="AF2806" s="147">
        <f>IF(AND($I2806="Si",O2806=1),1,IF(AND($I2806="Fisico",O2806=1),1,IF(AND(O2806=1,$I2806="Electronico"),2,IF(O2806=1,VLOOKUP($C2806&amp;"|"&amp;$B2806&amp;"|"&amp;$D2806,Empresas!$C$6:$CC$92,$G2806+6+1,0),0))))</f>
        <v>3</v>
      </c>
      <c r="AG2806" s="147">
        <f>IF(AND($I2806="Si",P2806=1),1,IF(AND($I2806="Fisico",P2806=1),1,IF(AND(P2806=1,$I2806="Electronico"),2,IF(P2806=1,VLOOKUP($C2806&amp;"|"&amp;$B2806&amp;"|"&amp;$D2806,Empresas!$C$6:$CC$92,$G2806+6+1,0),0))))</f>
        <v>3</v>
      </c>
      <c r="AH2806" s="147">
        <f>IF(AND($I2806="Si",Q2806=1),1,IF(AND($I2806="Fisico",Q2806=1),1,IF(AND(Q2806=1,$I2806="Electronico"),2,IF(Q2806=1,VLOOKUP($C2806&amp;"|"&amp;$B2806&amp;"|"&amp;$D2806,Empresas!$C$6:$CC$92,$G2806+6+1,0),0))))</f>
        <v>0</v>
      </c>
      <c r="AI2806" s="147">
        <f>IF(AND($I2806="Si",R2806=1),1,IF(AND($I2806="Fisico",R2806=1),1,IF(AND(R2806=1,$I2806="Electronico"),2,IF(R2806=1,VLOOKUP($C2806&amp;"|"&amp;$B2806&amp;"|"&amp;$D2806,Empresas!$C$6:$CC$92,$G2806+6+1,0),0))))</f>
        <v>0</v>
      </c>
      <c r="AJ2806" s="147">
        <f>IF(AND($I2806="Si",S2806=1),1,IF(AND($I2806="Fisico",S2806=1),1,IF(AND(S2806=1,$I2806="Electronico"),2,IF(S2806=1,VLOOKUP($C2806&amp;"|"&amp;$B2806&amp;"|"&amp;$D2806,Empresas!$C$6:$CC$92,$G2806+6+1,0),0))))</f>
        <v>0</v>
      </c>
      <c r="AK2806" s="147">
        <f>IF(AND($I2806="Si",T2806=1),1,IF(AND($I2806="Fisico",T2806=1),1,IF(AND(T2806=1,$I2806="Electronico"),2,IF(T2806=1,VLOOKUP($C2806&amp;"|"&amp;$B2806&amp;"|"&amp;$D2806,Empresas!$C$6:$CC$92,$G2806+6+1,0),0))))</f>
        <v>0</v>
      </c>
      <c r="AL2806" s="147">
        <f>IF(AND($I2806="Si",U2806=1),1,IF(AND($I2806="Fisico",U2806=1),1,IF(AND(U2806=1,$I2806="Electronico"),2,IF(U2806=1,VLOOKUP($C2806&amp;"|"&amp;$B2806&amp;"|"&amp;$D2806,Empresas!$C$6:$CC$92,$G2806+6+1,0),0))))</f>
        <v>0</v>
      </c>
      <c r="AM2806" s="149">
        <f t="shared" si="453"/>
        <v>21</v>
      </c>
      <c r="AN2806" s="149">
        <f t="shared" si="454"/>
        <v>24</v>
      </c>
      <c r="AO2806" s="152">
        <f t="shared" si="455"/>
        <v>0.875</v>
      </c>
    </row>
    <row r="2807" spans="1:41" x14ac:dyDescent="0.25">
      <c r="A2807" s="137" t="s">
        <v>268</v>
      </c>
      <c r="B2807" s="138" t="s">
        <v>522</v>
      </c>
      <c r="C2807" s="138" t="s">
        <v>544</v>
      </c>
      <c r="D2807" s="138" t="s">
        <v>506</v>
      </c>
      <c r="E2807" s="138" t="str">
        <f>VLOOKUP(D2807,Empresas!$D$7:$E$92,2,0)</f>
        <v xml:space="preserve">DEBEL INVERSIONES S.A.C. </v>
      </c>
      <c r="F2807" s="138" t="s">
        <v>162</v>
      </c>
      <c r="G2807" s="139">
        <f t="shared" si="460"/>
        <v>19</v>
      </c>
      <c r="H2807" s="139" t="str">
        <f>VLOOKUP(D2807,Empresas!$D$6:$L$92,7,0)</f>
        <v>Trimestral</v>
      </c>
      <c r="I2807" s="138" t="str">
        <f>VLOOKUP(VLOOKUP(D2807&amp;"|"&amp;B2807,Empresas!$I$7:$CB$92,G2807,0),Tablas!$A$3:$B$5,2,0)</f>
        <v>No aplica</v>
      </c>
      <c r="J2807" s="78"/>
      <c r="K2807" s="78"/>
      <c r="L2807" s="78"/>
      <c r="M2807" s="78"/>
      <c r="N2807" s="78"/>
      <c r="O2807" s="78"/>
      <c r="P2807" s="78"/>
      <c r="Q2807" s="78"/>
      <c r="R2807" s="78"/>
      <c r="S2807" s="78"/>
      <c r="T2807" s="78"/>
      <c r="U2807" s="78"/>
      <c r="V2807" s="78" t="str">
        <f>VLOOKUP(D2807,Empresas!$D$7:$CF$91,81,0)</f>
        <v>B</v>
      </c>
      <c r="W2807" s="78" t="str">
        <f>VLOOKUP(D2807,Empresas!$D$7:$M$91,10,0)</f>
        <v>Mype</v>
      </c>
      <c r="X2807" s="69" t="str">
        <f t="shared" si="451"/>
        <v>SI</v>
      </c>
      <c r="Y2807" s="153" t="str">
        <f t="shared" si="452"/>
        <v>No aplica</v>
      </c>
      <c r="Z2807" s="147">
        <f>IF(Y2807="No aplica",0,IF(I2807="no",0,IF(I2807="No aplica",0,IF(I2807="Si",1,IF(I2807="Fisico",1,IF(I2807="Electronico",2,VLOOKUP(C2807&amp;"|"&amp;B2807&amp;"|"&amp;D2807,Empresas!$C$6:$CC$92,G2807+6+1,0)))))))</f>
        <v>0</v>
      </c>
      <c r="AA2807" s="147">
        <f>IF(AND($I2807="Si",J2807=1),1,IF(AND($I2807="Fisico",J2807=1),1,IF(AND(J2807=1,$I2807="Electronico"),2,IF(J2807=1,VLOOKUP($C2807&amp;"|"&amp;$B2807&amp;"|"&amp;$D2807,Empresas!$C$6:$CC$92,$G2807+6+1,0),0))))</f>
        <v>0</v>
      </c>
      <c r="AB2807" s="147">
        <f>IF(AND($I2807="Si",K2807=1),1,IF(AND($I2807="Fisico",K2807=1),1,IF(AND(K2807=1,$I2807="Electronico"),2,IF(K2807=1,VLOOKUP($C2807&amp;"|"&amp;$B2807&amp;"|"&amp;$D2807,Empresas!$C$6:$CC$92,$G2807+6+1,0),0))))</f>
        <v>0</v>
      </c>
      <c r="AC2807" s="147">
        <f>IF(AND($I2807="Si",L2807=1),1,IF(AND($I2807="Fisico",L2807=1),1,IF(AND(L2807=1,$I2807="Electronico"),2,IF(L2807=1,VLOOKUP($C2807&amp;"|"&amp;$B2807&amp;"|"&amp;$D2807,Empresas!$C$6:$CC$92,$G2807+6+1,0),0))))</f>
        <v>0</v>
      </c>
      <c r="AD2807" s="147">
        <f>IF(AND($I2807="Si",M2807=1),1,IF(AND($I2807="Fisico",M2807=1),1,IF(AND(M2807=1,$I2807="Electronico"),2,IF(M2807=1,VLOOKUP($C2807&amp;"|"&amp;$B2807&amp;"|"&amp;$D2807,Empresas!$C$6:$CC$92,$G2807+6+1,0),0))))</f>
        <v>0</v>
      </c>
      <c r="AE2807" s="147">
        <f>IF(AND($I2807="Si",N2807=1),1,IF(AND($I2807="Fisico",N2807=1),1,IF(AND(N2807=1,$I2807="Electronico"),2,IF(N2807=1,VLOOKUP($C2807&amp;"|"&amp;$B2807&amp;"|"&amp;$D2807,Empresas!$C$6:$CC$92,$G2807+6+1,0),0))))</f>
        <v>0</v>
      </c>
      <c r="AF2807" s="147">
        <f>IF(AND($I2807="Si",O2807=1),1,IF(AND($I2807="Fisico",O2807=1),1,IF(AND(O2807=1,$I2807="Electronico"),2,IF(O2807=1,VLOOKUP($C2807&amp;"|"&amp;$B2807&amp;"|"&amp;$D2807,Empresas!$C$6:$CC$92,$G2807+6+1,0),0))))</f>
        <v>0</v>
      </c>
      <c r="AG2807" s="147">
        <f>IF(AND($I2807="Si",P2807=1),1,IF(AND($I2807="Fisico",P2807=1),1,IF(AND(P2807=1,$I2807="Electronico"),2,IF(P2807=1,VLOOKUP($C2807&amp;"|"&amp;$B2807&amp;"|"&amp;$D2807,Empresas!$C$6:$CC$92,$G2807+6+1,0),0))))</f>
        <v>0</v>
      </c>
      <c r="AH2807" s="147">
        <f>IF(AND($I2807="Si",Q2807=1),1,IF(AND($I2807="Fisico",Q2807=1),1,IF(AND(Q2807=1,$I2807="Electronico"),2,IF(Q2807=1,VLOOKUP($C2807&amp;"|"&amp;$B2807&amp;"|"&amp;$D2807,Empresas!$C$6:$CC$92,$G2807+6+1,0),0))))</f>
        <v>0</v>
      </c>
      <c r="AI2807" s="147">
        <f>IF(AND($I2807="Si",R2807=1),1,IF(AND($I2807="Fisico",R2807=1),1,IF(AND(R2807=1,$I2807="Electronico"),2,IF(R2807=1,VLOOKUP($C2807&amp;"|"&amp;$B2807&amp;"|"&amp;$D2807,Empresas!$C$6:$CC$92,$G2807+6+1,0),0))))</f>
        <v>0</v>
      </c>
      <c r="AJ2807" s="147">
        <f>IF(AND($I2807="Si",S2807=1),1,IF(AND($I2807="Fisico",S2807=1),1,IF(AND(S2807=1,$I2807="Electronico"),2,IF(S2807=1,VLOOKUP($C2807&amp;"|"&amp;$B2807&amp;"|"&amp;$D2807,Empresas!$C$6:$CC$92,$G2807+6+1,0),0))))</f>
        <v>0</v>
      </c>
      <c r="AK2807" s="147">
        <f>IF(AND($I2807="Si",T2807=1),1,IF(AND($I2807="Fisico",T2807=1),1,IF(AND(T2807=1,$I2807="Electronico"),2,IF(T2807=1,VLOOKUP($C2807&amp;"|"&amp;$B2807&amp;"|"&amp;$D2807,Empresas!$C$6:$CC$92,$G2807+6+1,0),0))))</f>
        <v>0</v>
      </c>
      <c r="AL2807" s="147">
        <f>IF(AND($I2807="Si",U2807=1),1,IF(AND($I2807="Fisico",U2807=1),1,IF(AND(U2807=1,$I2807="Electronico"),2,IF(U2807=1,VLOOKUP($C2807&amp;"|"&amp;$B2807&amp;"|"&amp;$D2807,Empresas!$C$6:$CC$92,$G2807+6+1,0),0))))</f>
        <v>0</v>
      </c>
      <c r="AM2807" s="149">
        <f t="shared" si="453"/>
        <v>0</v>
      </c>
      <c r="AN2807" s="149">
        <f t="shared" si="454"/>
        <v>0</v>
      </c>
      <c r="AO2807" s="152">
        <f t="shared" si="455"/>
        <v>0</v>
      </c>
    </row>
    <row r="2808" spans="1:41" x14ac:dyDescent="0.25">
      <c r="A2808" s="137" t="s">
        <v>268</v>
      </c>
      <c r="B2808" s="138" t="s">
        <v>522</v>
      </c>
      <c r="C2808" s="138" t="s">
        <v>544</v>
      </c>
      <c r="D2808" s="138" t="s">
        <v>506</v>
      </c>
      <c r="E2808" s="138" t="str">
        <f>VLOOKUP(D2808,Empresas!$D$7:$E$92,2,0)</f>
        <v xml:space="preserve">DEBEL INVERSIONES S.A.C. </v>
      </c>
      <c r="F2808" s="138" t="s">
        <v>163</v>
      </c>
      <c r="G2808" s="139">
        <f t="shared" si="460"/>
        <v>22</v>
      </c>
      <c r="H2808" s="139" t="str">
        <f>VLOOKUP(D2808,Empresas!$D$6:$L$92,7,0)</f>
        <v>Trimestral</v>
      </c>
      <c r="I2808" s="138" t="str">
        <f>VLOOKUP(VLOOKUP(D2808&amp;"|"&amp;B2808,Empresas!$I$7:$CB$92,G2808,0),Tablas!$A$3:$B$5,2,0)</f>
        <v>Registro y analisis</v>
      </c>
      <c r="J2808" s="78">
        <v>1</v>
      </c>
      <c r="K2808" s="78">
        <v>1</v>
      </c>
      <c r="L2808" s="78">
        <v>1</v>
      </c>
      <c r="M2808" s="78">
        <v>1</v>
      </c>
      <c r="N2808" s="78">
        <v>1</v>
      </c>
      <c r="O2808" s="78">
        <v>1</v>
      </c>
      <c r="P2808" s="78">
        <v>1</v>
      </c>
      <c r="Q2808" s="78">
        <v>1</v>
      </c>
      <c r="R2808" s="78"/>
      <c r="S2808" s="78"/>
      <c r="T2808" s="78"/>
      <c r="U2808" s="78"/>
      <c r="V2808" s="78" t="str">
        <f>VLOOKUP(D2808,Empresas!$D$7:$CF$91,81,0)</f>
        <v>B</v>
      </c>
      <c r="W2808" s="78" t="str">
        <f>VLOOKUP(D2808,Empresas!$D$7:$M$91,10,0)</f>
        <v>Mype</v>
      </c>
      <c r="X2808" s="69" t="str">
        <f t="shared" si="451"/>
        <v>SI</v>
      </c>
      <c r="Y2808" s="153" t="str">
        <f t="shared" si="452"/>
        <v>Si aplica</v>
      </c>
      <c r="Z2808" s="147">
        <f>IF(Y2808="No aplica",0,IF(I2808="no",0,IF(I2808="No aplica",0,IF(I2808="Si",1,IF(I2808="Fisico",1,IF(I2808="Electronico",2,VLOOKUP(C2808&amp;"|"&amp;B2808&amp;"|"&amp;D2808,Empresas!$C$6:$CC$92,G2808+6+1,0)))))))</f>
        <v>6</v>
      </c>
      <c r="AA2808" s="147">
        <f>IF(AND($I2808="Si",J2808=1),1,IF(AND($I2808="Fisico",J2808=1),1,IF(AND(J2808=1,$I2808="Electronico"),2,IF(J2808=1,VLOOKUP($C2808&amp;"|"&amp;$B2808&amp;"|"&amp;$D2808,Empresas!$C$6:$CC$92,$G2808+6+1,0),0))))</f>
        <v>6</v>
      </c>
      <c r="AB2808" s="147">
        <f>IF(AND($I2808="Si",K2808=1),1,IF(AND($I2808="Fisico",K2808=1),1,IF(AND(K2808=1,$I2808="Electronico"),2,IF(K2808=1,VLOOKUP($C2808&amp;"|"&amp;$B2808&amp;"|"&amp;$D2808,Empresas!$C$6:$CC$92,$G2808+6+1,0),0))))</f>
        <v>6</v>
      </c>
      <c r="AC2808" s="147">
        <f>IF(AND($I2808="Si",L2808=1),1,IF(AND($I2808="Fisico",L2808=1),1,IF(AND(L2808=1,$I2808="Electronico"),2,IF(L2808=1,VLOOKUP($C2808&amp;"|"&amp;$B2808&amp;"|"&amp;$D2808,Empresas!$C$6:$CC$92,$G2808+6+1,0),0))))</f>
        <v>6</v>
      </c>
      <c r="AD2808" s="147">
        <f>IF(AND($I2808="Si",M2808=1),1,IF(AND($I2808="Fisico",M2808=1),1,IF(AND(M2808=1,$I2808="Electronico"),2,IF(M2808=1,VLOOKUP($C2808&amp;"|"&amp;$B2808&amp;"|"&amp;$D2808,Empresas!$C$6:$CC$92,$G2808+6+1,0),0))))</f>
        <v>6</v>
      </c>
      <c r="AE2808" s="147">
        <f>IF(AND($I2808="Si",N2808=1),1,IF(AND($I2808="Fisico",N2808=1),1,IF(AND(N2808=1,$I2808="Electronico"),2,IF(N2808=1,VLOOKUP($C2808&amp;"|"&amp;$B2808&amp;"|"&amp;$D2808,Empresas!$C$6:$CC$92,$G2808+6+1,0),0))))</f>
        <v>6</v>
      </c>
      <c r="AF2808" s="147">
        <f>IF(AND($I2808="Si",O2808=1),1,IF(AND($I2808="Fisico",O2808=1),1,IF(AND(O2808=1,$I2808="Electronico"),2,IF(O2808=1,VLOOKUP($C2808&amp;"|"&amp;$B2808&amp;"|"&amp;$D2808,Empresas!$C$6:$CC$92,$G2808+6+1,0),0))))</f>
        <v>6</v>
      </c>
      <c r="AG2808" s="147">
        <f>IF(AND($I2808="Si",P2808=1),1,IF(AND($I2808="Fisico",P2808=1),1,IF(AND(P2808=1,$I2808="Electronico"),2,IF(P2808=1,VLOOKUP($C2808&amp;"|"&amp;$B2808&amp;"|"&amp;$D2808,Empresas!$C$6:$CC$92,$G2808+6+1,0),0))))</f>
        <v>6</v>
      </c>
      <c r="AH2808" s="147">
        <f>IF(AND($I2808="Si",Q2808=1),1,IF(AND($I2808="Fisico",Q2808=1),1,IF(AND(Q2808=1,$I2808="Electronico"),2,IF(Q2808=1,VLOOKUP($C2808&amp;"|"&amp;$B2808&amp;"|"&amp;$D2808,Empresas!$C$6:$CC$92,$G2808+6+1,0),0))))</f>
        <v>6</v>
      </c>
      <c r="AI2808" s="147">
        <f>IF(AND($I2808="Si",R2808=1),1,IF(AND($I2808="Fisico",R2808=1),1,IF(AND(R2808=1,$I2808="Electronico"),2,IF(R2808=1,VLOOKUP($C2808&amp;"|"&amp;$B2808&amp;"|"&amp;$D2808,Empresas!$C$6:$CC$92,$G2808+6+1,0),0))))</f>
        <v>0</v>
      </c>
      <c r="AJ2808" s="147">
        <f>IF(AND($I2808="Si",S2808=1),1,IF(AND($I2808="Fisico",S2808=1),1,IF(AND(S2808=1,$I2808="Electronico"),2,IF(S2808=1,VLOOKUP($C2808&amp;"|"&amp;$B2808&amp;"|"&amp;$D2808,Empresas!$C$6:$CC$92,$G2808+6+1,0),0))))</f>
        <v>0</v>
      </c>
      <c r="AK2808" s="147">
        <f>IF(AND($I2808="Si",T2808=1),1,IF(AND($I2808="Fisico",T2808=1),1,IF(AND(T2808=1,$I2808="Electronico"),2,IF(T2808=1,VLOOKUP($C2808&amp;"|"&amp;$B2808&amp;"|"&amp;$D2808,Empresas!$C$6:$CC$92,$G2808+6+1,0),0))))</f>
        <v>0</v>
      </c>
      <c r="AL2808" s="147">
        <f>IF(AND($I2808="Si",U2808=1),1,IF(AND($I2808="Fisico",U2808=1),1,IF(AND(U2808=1,$I2808="Electronico"),2,IF(U2808=1,VLOOKUP($C2808&amp;"|"&amp;$B2808&amp;"|"&amp;$D2808,Empresas!$C$6:$CC$92,$G2808+6+1,0),0))))</f>
        <v>0</v>
      </c>
      <c r="AM2808" s="149">
        <f t="shared" si="453"/>
        <v>48</v>
      </c>
      <c r="AN2808" s="149">
        <f t="shared" si="454"/>
        <v>48</v>
      </c>
      <c r="AO2808" s="152">
        <f t="shared" si="455"/>
        <v>1</v>
      </c>
    </row>
    <row r="2809" spans="1:41" x14ac:dyDescent="0.25">
      <c r="A2809" s="137" t="s">
        <v>268</v>
      </c>
      <c r="B2809" s="138" t="s">
        <v>522</v>
      </c>
      <c r="C2809" s="138" t="s">
        <v>544</v>
      </c>
      <c r="D2809" s="138" t="s">
        <v>506</v>
      </c>
      <c r="E2809" s="138" t="str">
        <f>VLOOKUP(D2809,Empresas!$D$7:$E$92,2,0)</f>
        <v xml:space="preserve">DEBEL INVERSIONES S.A.C. </v>
      </c>
      <c r="F2809" s="138" t="s">
        <v>164</v>
      </c>
      <c r="G2809" s="139">
        <f t="shared" si="460"/>
        <v>25</v>
      </c>
      <c r="H2809" s="139" t="str">
        <f>VLOOKUP(D2809,Empresas!$D$6:$L$92,7,0)</f>
        <v>Trimestral</v>
      </c>
      <c r="I2809" s="138" t="str">
        <f>VLOOKUP(VLOOKUP(D2809&amp;"|"&amp;B2809,Empresas!$I$7:$CB$92,G2809,0),Tablas!$A$3:$B$5,2,0)</f>
        <v>No aplica</v>
      </c>
      <c r="J2809" s="78"/>
      <c r="K2809" s="78"/>
      <c r="L2809" s="78"/>
      <c r="M2809" s="78"/>
      <c r="N2809" s="78"/>
      <c r="O2809" s="78"/>
      <c r="P2809" s="78"/>
      <c r="Q2809" s="78"/>
      <c r="R2809" s="78"/>
      <c r="S2809" s="78"/>
      <c r="T2809" s="78"/>
      <c r="U2809" s="78"/>
      <c r="V2809" s="78" t="str">
        <f>VLOOKUP(D2809,Empresas!$D$7:$CF$91,81,0)</f>
        <v>B</v>
      </c>
      <c r="W2809" s="78" t="str">
        <f>VLOOKUP(D2809,Empresas!$D$7:$M$91,10,0)</f>
        <v>Mype</v>
      </c>
      <c r="X2809" s="69" t="str">
        <f t="shared" si="451"/>
        <v>SI</v>
      </c>
      <c r="Y2809" s="153" t="str">
        <f t="shared" si="452"/>
        <v>No aplica</v>
      </c>
      <c r="Z2809" s="147">
        <f>IF(Y2809="No aplica",0,IF(I2809="no",0,IF(I2809="No aplica",0,IF(I2809="Si",1,IF(I2809="Fisico",1,IF(I2809="Electronico",2,VLOOKUP(C2809&amp;"|"&amp;B2809&amp;"|"&amp;D2809,Empresas!$C$6:$CC$92,G2809+6+1,0)))))))</f>
        <v>0</v>
      </c>
      <c r="AA2809" s="147">
        <f>IF(AND($I2809="Si",J2809=1),1,IF(AND($I2809="Fisico",J2809=1),1,IF(AND(J2809=1,$I2809="Electronico"),2,IF(J2809=1,VLOOKUP($C2809&amp;"|"&amp;$B2809&amp;"|"&amp;$D2809,Empresas!$C$6:$CC$92,$G2809+6+1,0),0))))</f>
        <v>0</v>
      </c>
      <c r="AB2809" s="147">
        <f>IF(AND($I2809="Si",K2809=1),1,IF(AND($I2809="Fisico",K2809=1),1,IF(AND(K2809=1,$I2809="Electronico"),2,IF(K2809=1,VLOOKUP($C2809&amp;"|"&amp;$B2809&amp;"|"&amp;$D2809,Empresas!$C$6:$CC$92,$G2809+6+1,0),0))))</f>
        <v>0</v>
      </c>
      <c r="AC2809" s="147">
        <f>IF(AND($I2809="Si",L2809=1),1,IF(AND($I2809="Fisico",L2809=1),1,IF(AND(L2809=1,$I2809="Electronico"),2,IF(L2809=1,VLOOKUP($C2809&amp;"|"&amp;$B2809&amp;"|"&amp;$D2809,Empresas!$C$6:$CC$92,$G2809+6+1,0),0))))</f>
        <v>0</v>
      </c>
      <c r="AD2809" s="147">
        <f>IF(AND($I2809="Si",M2809=1),1,IF(AND($I2809="Fisico",M2809=1),1,IF(AND(M2809=1,$I2809="Electronico"),2,IF(M2809=1,VLOOKUP($C2809&amp;"|"&amp;$B2809&amp;"|"&amp;$D2809,Empresas!$C$6:$CC$92,$G2809+6+1,0),0))))</f>
        <v>0</v>
      </c>
      <c r="AE2809" s="147">
        <f>IF(AND($I2809="Si",N2809=1),1,IF(AND($I2809="Fisico",N2809=1),1,IF(AND(N2809=1,$I2809="Electronico"),2,IF(N2809=1,VLOOKUP($C2809&amp;"|"&amp;$B2809&amp;"|"&amp;$D2809,Empresas!$C$6:$CC$92,$G2809+6+1,0),0))))</f>
        <v>0</v>
      </c>
      <c r="AF2809" s="147">
        <f>IF(AND($I2809="Si",O2809=1),1,IF(AND($I2809="Fisico",O2809=1),1,IF(AND(O2809=1,$I2809="Electronico"),2,IF(O2809=1,VLOOKUP($C2809&amp;"|"&amp;$B2809&amp;"|"&amp;$D2809,Empresas!$C$6:$CC$92,$G2809+6+1,0),0))))</f>
        <v>0</v>
      </c>
      <c r="AG2809" s="147">
        <f>IF(AND($I2809="Si",P2809=1),1,IF(AND($I2809="Fisico",P2809=1),1,IF(AND(P2809=1,$I2809="Electronico"),2,IF(P2809=1,VLOOKUP($C2809&amp;"|"&amp;$B2809&amp;"|"&amp;$D2809,Empresas!$C$6:$CC$92,$G2809+6+1,0),0))))</f>
        <v>0</v>
      </c>
      <c r="AH2809" s="147">
        <f>IF(AND($I2809="Si",Q2809=1),1,IF(AND($I2809="Fisico",Q2809=1),1,IF(AND(Q2809=1,$I2809="Electronico"),2,IF(Q2809=1,VLOOKUP($C2809&amp;"|"&amp;$B2809&amp;"|"&amp;$D2809,Empresas!$C$6:$CC$92,$G2809+6+1,0),0))))</f>
        <v>0</v>
      </c>
      <c r="AI2809" s="147">
        <f>IF(AND($I2809="Si",R2809=1),1,IF(AND($I2809="Fisico",R2809=1),1,IF(AND(R2809=1,$I2809="Electronico"),2,IF(R2809=1,VLOOKUP($C2809&amp;"|"&amp;$B2809&amp;"|"&amp;$D2809,Empresas!$C$6:$CC$92,$G2809+6+1,0),0))))</f>
        <v>0</v>
      </c>
      <c r="AJ2809" s="147">
        <f>IF(AND($I2809="Si",S2809=1),1,IF(AND($I2809="Fisico",S2809=1),1,IF(AND(S2809=1,$I2809="Electronico"),2,IF(S2809=1,VLOOKUP($C2809&amp;"|"&amp;$B2809&amp;"|"&amp;$D2809,Empresas!$C$6:$CC$92,$G2809+6+1,0),0))))</f>
        <v>0</v>
      </c>
      <c r="AK2809" s="147">
        <f>IF(AND($I2809="Si",T2809=1),1,IF(AND($I2809="Fisico",T2809=1),1,IF(AND(T2809=1,$I2809="Electronico"),2,IF(T2809=1,VLOOKUP($C2809&amp;"|"&amp;$B2809&amp;"|"&amp;$D2809,Empresas!$C$6:$CC$92,$G2809+6+1,0),0))))</f>
        <v>0</v>
      </c>
      <c r="AL2809" s="147">
        <f>IF(AND($I2809="Si",U2809=1),1,IF(AND($I2809="Fisico",U2809=1),1,IF(AND(U2809=1,$I2809="Electronico"),2,IF(U2809=1,VLOOKUP($C2809&amp;"|"&amp;$B2809&amp;"|"&amp;$D2809,Empresas!$C$6:$CC$92,$G2809+6+1,0),0))))</f>
        <v>0</v>
      </c>
      <c r="AM2809" s="149">
        <f t="shared" si="453"/>
        <v>0</v>
      </c>
      <c r="AN2809" s="149">
        <f t="shared" si="454"/>
        <v>0</v>
      </c>
      <c r="AO2809" s="152">
        <f t="shared" si="455"/>
        <v>0</v>
      </c>
    </row>
    <row r="2810" spans="1:41" x14ac:dyDescent="0.25">
      <c r="A2810" s="137" t="s">
        <v>268</v>
      </c>
      <c r="B2810" s="138" t="s">
        <v>522</v>
      </c>
      <c r="C2810" s="138" t="s">
        <v>544</v>
      </c>
      <c r="D2810" s="138" t="s">
        <v>506</v>
      </c>
      <c r="E2810" s="138" t="str">
        <f>VLOOKUP(D2810,Empresas!$D$7:$E$92,2,0)</f>
        <v xml:space="preserve">DEBEL INVERSIONES S.A.C. </v>
      </c>
      <c r="F2810" s="138" t="s">
        <v>165</v>
      </c>
      <c r="G2810" s="139">
        <f t="shared" si="460"/>
        <v>28</v>
      </c>
      <c r="H2810" s="139" t="str">
        <f>VLOOKUP(D2810,Empresas!$D$6:$L$92,7,0)</f>
        <v>Trimestral</v>
      </c>
      <c r="I2810" s="138" t="str">
        <f>VLOOKUP(VLOOKUP(D2810&amp;"|"&amp;B2810,Empresas!$I$7:$CB$92,G2810,0),Tablas!$A$3:$B$5,2,0)</f>
        <v>No aplica</v>
      </c>
      <c r="J2810" s="78"/>
      <c r="K2810" s="78"/>
      <c r="L2810" s="78"/>
      <c r="M2810" s="78"/>
      <c r="N2810" s="78"/>
      <c r="O2810" s="78"/>
      <c r="P2810" s="78"/>
      <c r="Q2810" s="78"/>
      <c r="R2810" s="78"/>
      <c r="S2810" s="78"/>
      <c r="T2810" s="78"/>
      <c r="U2810" s="78"/>
      <c r="V2810" s="78" t="str">
        <f>VLOOKUP(D2810,Empresas!$D$7:$CF$91,81,0)</f>
        <v>B</v>
      </c>
      <c r="W2810" s="78" t="str">
        <f>VLOOKUP(D2810,Empresas!$D$7:$M$91,10,0)</f>
        <v>Mype</v>
      </c>
      <c r="X2810" s="69" t="str">
        <f t="shared" si="451"/>
        <v>SI</v>
      </c>
      <c r="Y2810" s="153" t="str">
        <f t="shared" si="452"/>
        <v>No aplica</v>
      </c>
      <c r="Z2810" s="147">
        <f>IF(Y2810="No aplica",0,IF(I2810="no",0,IF(I2810="No aplica",0,IF(I2810="Si",1,IF(I2810="Fisico",1,IF(I2810="Electronico",2,VLOOKUP(C2810&amp;"|"&amp;B2810&amp;"|"&amp;D2810,Empresas!$C$6:$CC$92,G2810+6+1,0)))))))</f>
        <v>0</v>
      </c>
      <c r="AA2810" s="147">
        <f>IF(AND($I2810="Si",J2810=1),1,IF(AND($I2810="Fisico",J2810=1),1,IF(AND(J2810=1,$I2810="Electronico"),2,IF(J2810=1,VLOOKUP($C2810&amp;"|"&amp;$B2810&amp;"|"&amp;$D2810,Empresas!$C$6:$CC$92,$G2810+6+1,0),0))))</f>
        <v>0</v>
      </c>
      <c r="AB2810" s="147">
        <f>IF(AND($I2810="Si",K2810=1),1,IF(AND($I2810="Fisico",K2810=1),1,IF(AND(K2810=1,$I2810="Electronico"),2,IF(K2810=1,VLOOKUP($C2810&amp;"|"&amp;$B2810&amp;"|"&amp;$D2810,Empresas!$C$6:$CC$92,$G2810+6+1,0),0))))</f>
        <v>0</v>
      </c>
      <c r="AC2810" s="147">
        <f>IF(AND($I2810="Si",L2810=1),1,IF(AND($I2810="Fisico",L2810=1),1,IF(AND(L2810=1,$I2810="Electronico"),2,IF(L2810=1,VLOOKUP($C2810&amp;"|"&amp;$B2810&amp;"|"&amp;$D2810,Empresas!$C$6:$CC$92,$G2810+6+1,0),0))))</f>
        <v>0</v>
      </c>
      <c r="AD2810" s="147">
        <f>IF(AND($I2810="Si",M2810=1),1,IF(AND($I2810="Fisico",M2810=1),1,IF(AND(M2810=1,$I2810="Electronico"),2,IF(M2810=1,VLOOKUP($C2810&amp;"|"&amp;$B2810&amp;"|"&amp;$D2810,Empresas!$C$6:$CC$92,$G2810+6+1,0),0))))</f>
        <v>0</v>
      </c>
      <c r="AE2810" s="147">
        <f>IF(AND($I2810="Si",N2810=1),1,IF(AND($I2810="Fisico",N2810=1),1,IF(AND(N2810=1,$I2810="Electronico"),2,IF(N2810=1,VLOOKUP($C2810&amp;"|"&amp;$B2810&amp;"|"&amp;$D2810,Empresas!$C$6:$CC$92,$G2810+6+1,0),0))))</f>
        <v>0</v>
      </c>
      <c r="AF2810" s="147">
        <f>IF(AND($I2810="Si",O2810=1),1,IF(AND($I2810="Fisico",O2810=1),1,IF(AND(O2810=1,$I2810="Electronico"),2,IF(O2810=1,VLOOKUP($C2810&amp;"|"&amp;$B2810&amp;"|"&amp;$D2810,Empresas!$C$6:$CC$92,$G2810+6+1,0),0))))</f>
        <v>0</v>
      </c>
      <c r="AG2810" s="147">
        <f>IF(AND($I2810="Si",P2810=1),1,IF(AND($I2810="Fisico",P2810=1),1,IF(AND(P2810=1,$I2810="Electronico"),2,IF(P2810=1,VLOOKUP($C2810&amp;"|"&amp;$B2810&amp;"|"&amp;$D2810,Empresas!$C$6:$CC$92,$G2810+6+1,0),0))))</f>
        <v>0</v>
      </c>
      <c r="AH2810" s="147">
        <f>IF(AND($I2810="Si",Q2810=1),1,IF(AND($I2810="Fisico",Q2810=1),1,IF(AND(Q2810=1,$I2810="Electronico"),2,IF(Q2810=1,VLOOKUP($C2810&amp;"|"&amp;$B2810&amp;"|"&amp;$D2810,Empresas!$C$6:$CC$92,$G2810+6+1,0),0))))</f>
        <v>0</v>
      </c>
      <c r="AI2810" s="147">
        <f>IF(AND($I2810="Si",R2810=1),1,IF(AND($I2810="Fisico",R2810=1),1,IF(AND(R2810=1,$I2810="Electronico"),2,IF(R2810=1,VLOOKUP($C2810&amp;"|"&amp;$B2810&amp;"|"&amp;$D2810,Empresas!$C$6:$CC$92,$G2810+6+1,0),0))))</f>
        <v>0</v>
      </c>
      <c r="AJ2810" s="147">
        <f>IF(AND($I2810="Si",S2810=1),1,IF(AND($I2810="Fisico",S2810=1),1,IF(AND(S2810=1,$I2810="Electronico"),2,IF(S2810=1,VLOOKUP($C2810&amp;"|"&amp;$B2810&amp;"|"&amp;$D2810,Empresas!$C$6:$CC$92,$G2810+6+1,0),0))))</f>
        <v>0</v>
      </c>
      <c r="AK2810" s="147">
        <f>IF(AND($I2810="Si",T2810=1),1,IF(AND($I2810="Fisico",T2810=1),1,IF(AND(T2810=1,$I2810="Electronico"),2,IF(T2810=1,VLOOKUP($C2810&amp;"|"&amp;$B2810&amp;"|"&amp;$D2810,Empresas!$C$6:$CC$92,$G2810+6+1,0),0))))</f>
        <v>0</v>
      </c>
      <c r="AL2810" s="147">
        <f>IF(AND($I2810="Si",U2810=1),1,IF(AND($I2810="Fisico",U2810=1),1,IF(AND(U2810=1,$I2810="Electronico"),2,IF(U2810=1,VLOOKUP($C2810&amp;"|"&amp;$B2810&amp;"|"&amp;$D2810,Empresas!$C$6:$CC$92,$G2810+6+1,0),0))))</f>
        <v>0</v>
      </c>
      <c r="AM2810" s="149">
        <f t="shared" si="453"/>
        <v>0</v>
      </c>
      <c r="AN2810" s="149">
        <f t="shared" si="454"/>
        <v>0</v>
      </c>
      <c r="AO2810" s="152">
        <f t="shared" si="455"/>
        <v>0</v>
      </c>
    </row>
    <row r="2811" spans="1:41" x14ac:dyDescent="0.25">
      <c r="A2811" s="137" t="s">
        <v>268</v>
      </c>
      <c r="B2811" s="138" t="s">
        <v>522</v>
      </c>
      <c r="C2811" s="138" t="s">
        <v>544</v>
      </c>
      <c r="D2811" s="138" t="s">
        <v>506</v>
      </c>
      <c r="E2811" s="138" t="str">
        <f>VLOOKUP(D2811,Empresas!$D$7:$E$92,2,0)</f>
        <v xml:space="preserve">DEBEL INVERSIONES S.A.C. </v>
      </c>
      <c r="F2811" s="138" t="s">
        <v>166</v>
      </c>
      <c r="G2811" s="139">
        <f t="shared" si="460"/>
        <v>31</v>
      </c>
      <c r="H2811" s="139" t="str">
        <f>VLOOKUP(D2811,Empresas!$D$6:$L$92,7,0)</f>
        <v>Trimestral</v>
      </c>
      <c r="I2811" s="138" t="str">
        <f>VLOOKUP(VLOOKUP(D2811&amp;"|"&amp;B2811,Empresas!$I$7:$CB$92,G2811,0),Tablas!$A$3:$B$5,2,0)</f>
        <v>No aplica</v>
      </c>
      <c r="J2811" s="78"/>
      <c r="K2811" s="78"/>
      <c r="L2811" s="78"/>
      <c r="M2811" s="78"/>
      <c r="N2811" s="78"/>
      <c r="O2811" s="78"/>
      <c r="P2811" s="78"/>
      <c r="Q2811" s="78"/>
      <c r="R2811" s="78"/>
      <c r="S2811" s="78"/>
      <c r="T2811" s="78"/>
      <c r="U2811" s="78"/>
      <c r="V2811" s="78" t="str">
        <f>VLOOKUP(D2811,Empresas!$D$7:$CF$91,81,0)</f>
        <v>B</v>
      </c>
      <c r="W2811" s="78" t="str">
        <f>VLOOKUP(D2811,Empresas!$D$7:$M$91,10,0)</f>
        <v>Mype</v>
      </c>
      <c r="X2811" s="69" t="str">
        <f t="shared" si="451"/>
        <v>SI</v>
      </c>
      <c r="Y2811" s="153" t="str">
        <f t="shared" si="452"/>
        <v>No aplica</v>
      </c>
      <c r="Z2811" s="147">
        <f>IF(Y2811="No aplica",0,IF(I2811="no",0,IF(I2811="No aplica",0,IF(I2811="Si",1,IF(I2811="Fisico",1,IF(I2811="Electronico",2,VLOOKUP(C2811&amp;"|"&amp;B2811&amp;"|"&amp;D2811,Empresas!$C$6:$CC$92,G2811+6+1,0)))))))</f>
        <v>0</v>
      </c>
      <c r="AA2811" s="147">
        <f>IF(AND($I2811="Si",J2811=1),1,IF(AND($I2811="Fisico",J2811=1),1,IF(AND(J2811=1,$I2811="Electronico"),2,IF(J2811=1,VLOOKUP($C2811&amp;"|"&amp;$B2811&amp;"|"&amp;$D2811,Empresas!$C$6:$CC$92,$G2811+6+1,0),0))))</f>
        <v>0</v>
      </c>
      <c r="AB2811" s="147">
        <f>IF(AND($I2811="Si",K2811=1),1,IF(AND($I2811="Fisico",K2811=1),1,IF(AND(K2811=1,$I2811="Electronico"),2,IF(K2811=1,VLOOKUP($C2811&amp;"|"&amp;$B2811&amp;"|"&amp;$D2811,Empresas!$C$6:$CC$92,$G2811+6+1,0),0))))</f>
        <v>0</v>
      </c>
      <c r="AC2811" s="147">
        <f>IF(AND($I2811="Si",L2811=1),1,IF(AND($I2811="Fisico",L2811=1),1,IF(AND(L2811=1,$I2811="Electronico"),2,IF(L2811=1,VLOOKUP($C2811&amp;"|"&amp;$B2811&amp;"|"&amp;$D2811,Empresas!$C$6:$CC$92,$G2811+6+1,0),0))))</f>
        <v>0</v>
      </c>
      <c r="AD2811" s="147">
        <f>IF(AND($I2811="Si",M2811=1),1,IF(AND($I2811="Fisico",M2811=1),1,IF(AND(M2811=1,$I2811="Electronico"),2,IF(M2811=1,VLOOKUP($C2811&amp;"|"&amp;$B2811&amp;"|"&amp;$D2811,Empresas!$C$6:$CC$92,$G2811+6+1,0),0))))</f>
        <v>0</v>
      </c>
      <c r="AE2811" s="147">
        <f>IF(AND($I2811="Si",N2811=1),1,IF(AND($I2811="Fisico",N2811=1),1,IF(AND(N2811=1,$I2811="Electronico"),2,IF(N2811=1,VLOOKUP($C2811&amp;"|"&amp;$B2811&amp;"|"&amp;$D2811,Empresas!$C$6:$CC$92,$G2811+6+1,0),0))))</f>
        <v>0</v>
      </c>
      <c r="AF2811" s="147">
        <f>IF(AND($I2811="Si",O2811=1),1,IF(AND($I2811="Fisico",O2811=1),1,IF(AND(O2811=1,$I2811="Electronico"),2,IF(O2811=1,VLOOKUP($C2811&amp;"|"&amp;$B2811&amp;"|"&amp;$D2811,Empresas!$C$6:$CC$92,$G2811+6+1,0),0))))</f>
        <v>0</v>
      </c>
      <c r="AG2811" s="147">
        <f>IF(AND($I2811="Si",P2811=1),1,IF(AND($I2811="Fisico",P2811=1),1,IF(AND(P2811=1,$I2811="Electronico"),2,IF(P2811=1,VLOOKUP($C2811&amp;"|"&amp;$B2811&amp;"|"&amp;$D2811,Empresas!$C$6:$CC$92,$G2811+6+1,0),0))))</f>
        <v>0</v>
      </c>
      <c r="AH2811" s="147">
        <f>IF(AND($I2811="Si",Q2811=1),1,IF(AND($I2811="Fisico",Q2811=1),1,IF(AND(Q2811=1,$I2811="Electronico"),2,IF(Q2811=1,VLOOKUP($C2811&amp;"|"&amp;$B2811&amp;"|"&amp;$D2811,Empresas!$C$6:$CC$92,$G2811+6+1,0),0))))</f>
        <v>0</v>
      </c>
      <c r="AI2811" s="147">
        <f>IF(AND($I2811="Si",R2811=1),1,IF(AND($I2811="Fisico",R2811=1),1,IF(AND(R2811=1,$I2811="Electronico"),2,IF(R2811=1,VLOOKUP($C2811&amp;"|"&amp;$B2811&amp;"|"&amp;$D2811,Empresas!$C$6:$CC$92,$G2811+6+1,0),0))))</f>
        <v>0</v>
      </c>
      <c r="AJ2811" s="147">
        <f>IF(AND($I2811="Si",S2811=1),1,IF(AND($I2811="Fisico",S2811=1),1,IF(AND(S2811=1,$I2811="Electronico"),2,IF(S2811=1,VLOOKUP($C2811&amp;"|"&amp;$B2811&amp;"|"&amp;$D2811,Empresas!$C$6:$CC$92,$G2811+6+1,0),0))))</f>
        <v>0</v>
      </c>
      <c r="AK2811" s="147">
        <f>IF(AND($I2811="Si",T2811=1),1,IF(AND($I2811="Fisico",T2811=1),1,IF(AND(T2811=1,$I2811="Electronico"),2,IF(T2811=1,VLOOKUP($C2811&amp;"|"&amp;$B2811&amp;"|"&amp;$D2811,Empresas!$C$6:$CC$92,$G2811+6+1,0),0))))</f>
        <v>0</v>
      </c>
      <c r="AL2811" s="147">
        <f>IF(AND($I2811="Si",U2811=1),1,IF(AND($I2811="Fisico",U2811=1),1,IF(AND(U2811=1,$I2811="Electronico"),2,IF(U2811=1,VLOOKUP($C2811&amp;"|"&amp;$B2811&amp;"|"&amp;$D2811,Empresas!$C$6:$CC$92,$G2811+6+1,0),0))))</f>
        <v>0</v>
      </c>
      <c r="AM2811" s="149">
        <f t="shared" si="453"/>
        <v>0</v>
      </c>
      <c r="AN2811" s="149">
        <f t="shared" si="454"/>
        <v>0</v>
      </c>
      <c r="AO2811" s="152">
        <f t="shared" si="455"/>
        <v>0</v>
      </c>
    </row>
    <row r="2812" spans="1:41" x14ac:dyDescent="0.25">
      <c r="A2812" s="137" t="s">
        <v>268</v>
      </c>
      <c r="B2812" s="138" t="s">
        <v>522</v>
      </c>
      <c r="C2812" s="138" t="s">
        <v>544</v>
      </c>
      <c r="D2812" s="138" t="s">
        <v>506</v>
      </c>
      <c r="E2812" s="138" t="str">
        <f>VLOOKUP(D2812,Empresas!$D$7:$E$92,2,0)</f>
        <v xml:space="preserve">DEBEL INVERSIONES S.A.C. </v>
      </c>
      <c r="F2812" s="138" t="s">
        <v>167</v>
      </c>
      <c r="G2812" s="139">
        <f t="shared" si="460"/>
        <v>34</v>
      </c>
      <c r="H2812" s="139" t="str">
        <f>VLOOKUP(D2812,Empresas!$D$6:$L$92,7,0)</f>
        <v>Trimestral</v>
      </c>
      <c r="I2812" s="138" t="str">
        <f>VLOOKUP(VLOOKUP(D2812&amp;"|"&amp;B2812,Empresas!$I$7:$CB$92,G2812,0),Tablas!$A$3:$B$5,2,0)</f>
        <v>No aplica</v>
      </c>
      <c r="J2812" s="78"/>
      <c r="K2812" s="78"/>
      <c r="L2812" s="78"/>
      <c r="M2812" s="78"/>
      <c r="N2812" s="78"/>
      <c r="O2812" s="78"/>
      <c r="P2812" s="78"/>
      <c r="Q2812" s="78"/>
      <c r="R2812" s="78"/>
      <c r="S2812" s="78"/>
      <c r="T2812" s="78"/>
      <c r="U2812" s="78"/>
      <c r="V2812" s="78" t="str">
        <f>VLOOKUP(D2812,Empresas!$D$7:$CF$91,81,0)</f>
        <v>B</v>
      </c>
      <c r="W2812" s="78" t="str">
        <f>VLOOKUP(D2812,Empresas!$D$7:$M$91,10,0)</f>
        <v>Mype</v>
      </c>
      <c r="X2812" s="69" t="str">
        <f t="shared" si="451"/>
        <v>SI</v>
      </c>
      <c r="Y2812" s="153" t="str">
        <f t="shared" si="452"/>
        <v>No aplica</v>
      </c>
      <c r="Z2812" s="147">
        <f>IF(Y2812="No aplica",0,IF(I2812="no",0,IF(I2812="No aplica",0,IF(I2812="Si",1,IF(I2812="Fisico",1,IF(I2812="Electronico",2,VLOOKUP(C2812&amp;"|"&amp;B2812&amp;"|"&amp;D2812,Empresas!$C$6:$CC$92,G2812+6+1,0)))))))</f>
        <v>0</v>
      </c>
      <c r="AA2812" s="147">
        <f>IF(AND($I2812="Si",J2812=1),1,IF(AND($I2812="Fisico",J2812=1),1,IF(AND(J2812=1,$I2812="Electronico"),2,IF(J2812=1,VLOOKUP($C2812&amp;"|"&amp;$B2812&amp;"|"&amp;$D2812,Empresas!$C$6:$CC$92,$G2812+6+1,0),0))))</f>
        <v>0</v>
      </c>
      <c r="AB2812" s="147">
        <f>IF(AND($I2812="Si",K2812=1),1,IF(AND($I2812="Fisico",K2812=1),1,IF(AND(K2812=1,$I2812="Electronico"),2,IF(K2812=1,VLOOKUP($C2812&amp;"|"&amp;$B2812&amp;"|"&amp;$D2812,Empresas!$C$6:$CC$92,$G2812+6+1,0),0))))</f>
        <v>0</v>
      </c>
      <c r="AC2812" s="147">
        <f>IF(AND($I2812="Si",L2812=1),1,IF(AND($I2812="Fisico",L2812=1),1,IF(AND(L2812=1,$I2812="Electronico"),2,IF(L2812=1,VLOOKUP($C2812&amp;"|"&amp;$B2812&amp;"|"&amp;$D2812,Empresas!$C$6:$CC$92,$G2812+6+1,0),0))))</f>
        <v>0</v>
      </c>
      <c r="AD2812" s="147">
        <f>IF(AND($I2812="Si",M2812=1),1,IF(AND($I2812="Fisico",M2812=1),1,IF(AND(M2812=1,$I2812="Electronico"),2,IF(M2812=1,VLOOKUP($C2812&amp;"|"&amp;$B2812&amp;"|"&amp;$D2812,Empresas!$C$6:$CC$92,$G2812+6+1,0),0))))</f>
        <v>0</v>
      </c>
      <c r="AE2812" s="147">
        <f>IF(AND($I2812="Si",N2812=1),1,IF(AND($I2812="Fisico",N2812=1),1,IF(AND(N2812=1,$I2812="Electronico"),2,IF(N2812=1,VLOOKUP($C2812&amp;"|"&amp;$B2812&amp;"|"&amp;$D2812,Empresas!$C$6:$CC$92,$G2812+6+1,0),0))))</f>
        <v>0</v>
      </c>
      <c r="AF2812" s="147">
        <f>IF(AND($I2812="Si",O2812=1),1,IF(AND($I2812="Fisico",O2812=1),1,IF(AND(O2812=1,$I2812="Electronico"),2,IF(O2812=1,VLOOKUP($C2812&amp;"|"&amp;$B2812&amp;"|"&amp;$D2812,Empresas!$C$6:$CC$92,$G2812+6+1,0),0))))</f>
        <v>0</v>
      </c>
      <c r="AG2812" s="147">
        <f>IF(AND($I2812="Si",P2812=1),1,IF(AND($I2812="Fisico",P2812=1),1,IF(AND(P2812=1,$I2812="Electronico"),2,IF(P2812=1,VLOOKUP($C2812&amp;"|"&amp;$B2812&amp;"|"&amp;$D2812,Empresas!$C$6:$CC$92,$G2812+6+1,0),0))))</f>
        <v>0</v>
      </c>
      <c r="AH2812" s="147">
        <f>IF(AND($I2812="Si",Q2812=1),1,IF(AND($I2812="Fisico",Q2812=1),1,IF(AND(Q2812=1,$I2812="Electronico"),2,IF(Q2812=1,VLOOKUP($C2812&amp;"|"&amp;$B2812&amp;"|"&amp;$D2812,Empresas!$C$6:$CC$92,$G2812+6+1,0),0))))</f>
        <v>0</v>
      </c>
      <c r="AI2812" s="147">
        <f>IF(AND($I2812="Si",R2812=1),1,IF(AND($I2812="Fisico",R2812=1),1,IF(AND(R2812=1,$I2812="Electronico"),2,IF(R2812=1,VLOOKUP($C2812&amp;"|"&amp;$B2812&amp;"|"&amp;$D2812,Empresas!$C$6:$CC$92,$G2812+6+1,0),0))))</f>
        <v>0</v>
      </c>
      <c r="AJ2812" s="147">
        <f>IF(AND($I2812="Si",S2812=1),1,IF(AND($I2812="Fisico",S2812=1),1,IF(AND(S2812=1,$I2812="Electronico"),2,IF(S2812=1,VLOOKUP($C2812&amp;"|"&amp;$B2812&amp;"|"&amp;$D2812,Empresas!$C$6:$CC$92,$G2812+6+1,0),0))))</f>
        <v>0</v>
      </c>
      <c r="AK2812" s="147">
        <f>IF(AND($I2812="Si",T2812=1),1,IF(AND($I2812="Fisico",T2812=1),1,IF(AND(T2812=1,$I2812="Electronico"),2,IF(T2812=1,VLOOKUP($C2812&amp;"|"&amp;$B2812&amp;"|"&amp;$D2812,Empresas!$C$6:$CC$92,$G2812+6+1,0),0))))</f>
        <v>0</v>
      </c>
      <c r="AL2812" s="147">
        <f>IF(AND($I2812="Si",U2812=1),1,IF(AND($I2812="Fisico",U2812=1),1,IF(AND(U2812=1,$I2812="Electronico"),2,IF(U2812=1,VLOOKUP($C2812&amp;"|"&amp;$B2812&amp;"|"&amp;$D2812,Empresas!$C$6:$CC$92,$G2812+6+1,0),0))))</f>
        <v>0</v>
      </c>
      <c r="AM2812" s="149">
        <f t="shared" si="453"/>
        <v>0</v>
      </c>
      <c r="AN2812" s="149">
        <f t="shared" si="454"/>
        <v>0</v>
      </c>
      <c r="AO2812" s="152">
        <f t="shared" si="455"/>
        <v>0</v>
      </c>
    </row>
    <row r="2813" spans="1:41" x14ac:dyDescent="0.25">
      <c r="A2813" s="137" t="s">
        <v>268</v>
      </c>
      <c r="B2813" s="138" t="s">
        <v>522</v>
      </c>
      <c r="C2813" s="138" t="s">
        <v>544</v>
      </c>
      <c r="D2813" s="138" t="s">
        <v>506</v>
      </c>
      <c r="E2813" s="138" t="str">
        <f>VLOOKUP(D2813,Empresas!$D$7:$E$92,2,0)</f>
        <v xml:space="preserve">DEBEL INVERSIONES S.A.C. </v>
      </c>
      <c r="F2813" s="138" t="s">
        <v>168</v>
      </c>
      <c r="G2813" s="139">
        <f t="shared" si="460"/>
        <v>37</v>
      </c>
      <c r="H2813" s="139" t="str">
        <f>VLOOKUP(D2813,Empresas!$D$6:$L$92,7,0)</f>
        <v>Trimestral</v>
      </c>
      <c r="I2813" s="138" t="str">
        <f>VLOOKUP(VLOOKUP(D2813&amp;"|"&amp;B2813,Empresas!$I$7:$CB$92,G2813,0),Tablas!$A$3:$B$5,2,0)</f>
        <v>Registro y analisis</v>
      </c>
      <c r="J2813" s="78">
        <v>1</v>
      </c>
      <c r="K2813" s="78">
        <v>1</v>
      </c>
      <c r="L2813" s="78">
        <v>1</v>
      </c>
      <c r="M2813" s="78">
        <v>1</v>
      </c>
      <c r="N2813" s="78">
        <v>1</v>
      </c>
      <c r="O2813" s="78">
        <v>1</v>
      </c>
      <c r="P2813" s="78">
        <v>1</v>
      </c>
      <c r="Q2813" s="78">
        <v>2</v>
      </c>
      <c r="R2813" s="78"/>
      <c r="S2813" s="78"/>
      <c r="T2813" s="78"/>
      <c r="U2813" s="78"/>
      <c r="V2813" s="78" t="str">
        <f>VLOOKUP(D2813,Empresas!$D$7:$CF$91,81,0)</f>
        <v>B</v>
      </c>
      <c r="W2813" s="78" t="str">
        <f>VLOOKUP(D2813,Empresas!$D$7:$M$91,10,0)</f>
        <v>Mype</v>
      </c>
      <c r="X2813" s="69" t="str">
        <f t="shared" si="451"/>
        <v>SI</v>
      </c>
      <c r="Y2813" s="153" t="str">
        <f t="shared" si="452"/>
        <v>Si aplica</v>
      </c>
      <c r="Z2813" s="147">
        <f>IF(Y2813="No aplica",0,IF(I2813="no",0,IF(I2813="No aplica",0,IF(I2813="Si",1,IF(I2813="Fisico",1,IF(I2813="Electronico",2,VLOOKUP(C2813&amp;"|"&amp;B2813&amp;"|"&amp;D2813,Empresas!$C$6:$CC$92,G2813+6+1,0)))))))</f>
        <v>6</v>
      </c>
      <c r="AA2813" s="147">
        <f>IF(AND($I2813="Si",J2813=1),1,IF(AND($I2813="Fisico",J2813=1),1,IF(AND(J2813=1,$I2813="Electronico"),2,IF(J2813=1,VLOOKUP($C2813&amp;"|"&amp;$B2813&amp;"|"&amp;$D2813,Empresas!$C$6:$CC$92,$G2813+6+1,0),0))))</f>
        <v>6</v>
      </c>
      <c r="AB2813" s="147">
        <f>IF(AND($I2813="Si",K2813=1),1,IF(AND($I2813="Fisico",K2813=1),1,IF(AND(K2813=1,$I2813="Electronico"),2,IF(K2813=1,VLOOKUP($C2813&amp;"|"&amp;$B2813&amp;"|"&amp;$D2813,Empresas!$C$6:$CC$92,$G2813+6+1,0),0))))</f>
        <v>6</v>
      </c>
      <c r="AC2813" s="147">
        <f>IF(AND($I2813="Si",L2813=1),1,IF(AND($I2813="Fisico",L2813=1),1,IF(AND(L2813=1,$I2813="Electronico"),2,IF(L2813=1,VLOOKUP($C2813&amp;"|"&amp;$B2813&amp;"|"&amp;$D2813,Empresas!$C$6:$CC$92,$G2813+6+1,0),0))))</f>
        <v>6</v>
      </c>
      <c r="AD2813" s="147">
        <f>IF(AND($I2813="Si",M2813=1),1,IF(AND($I2813="Fisico",M2813=1),1,IF(AND(M2813=1,$I2813="Electronico"),2,IF(M2813=1,VLOOKUP($C2813&amp;"|"&amp;$B2813&amp;"|"&amp;$D2813,Empresas!$C$6:$CC$92,$G2813+6+1,0),0))))</f>
        <v>6</v>
      </c>
      <c r="AE2813" s="147">
        <f>IF(AND($I2813="Si",N2813=1),1,IF(AND($I2813="Fisico",N2813=1),1,IF(AND(N2813=1,$I2813="Electronico"),2,IF(N2813=1,VLOOKUP($C2813&amp;"|"&amp;$B2813&amp;"|"&amp;$D2813,Empresas!$C$6:$CC$92,$G2813+6+1,0),0))))</f>
        <v>6</v>
      </c>
      <c r="AF2813" s="147">
        <f>IF(AND($I2813="Si",O2813=1),1,IF(AND($I2813="Fisico",O2813=1),1,IF(AND(O2813=1,$I2813="Electronico"),2,IF(O2813=1,VLOOKUP($C2813&amp;"|"&amp;$B2813&amp;"|"&amp;$D2813,Empresas!$C$6:$CC$92,$G2813+6+1,0),0))))</f>
        <v>6</v>
      </c>
      <c r="AG2813" s="147">
        <f>IF(AND($I2813="Si",P2813=1),1,IF(AND($I2813="Fisico",P2813=1),1,IF(AND(P2813=1,$I2813="Electronico"),2,IF(P2813=1,VLOOKUP($C2813&amp;"|"&amp;$B2813&amp;"|"&amp;$D2813,Empresas!$C$6:$CC$92,$G2813+6+1,0),0))))</f>
        <v>6</v>
      </c>
      <c r="AH2813" s="147">
        <f>IF(AND($I2813="Si",Q2813=1),1,IF(AND($I2813="Fisico",Q2813=1),1,IF(AND(Q2813=1,$I2813="Electronico"),2,IF(Q2813=1,VLOOKUP($C2813&amp;"|"&amp;$B2813&amp;"|"&amp;$D2813,Empresas!$C$6:$CC$92,$G2813+6+1,0),0))))</f>
        <v>0</v>
      </c>
      <c r="AI2813" s="147">
        <f>IF(AND($I2813="Si",R2813=1),1,IF(AND($I2813="Fisico",R2813=1),1,IF(AND(R2813=1,$I2813="Electronico"),2,IF(R2813=1,VLOOKUP($C2813&amp;"|"&amp;$B2813&amp;"|"&amp;$D2813,Empresas!$C$6:$CC$92,$G2813+6+1,0),0))))</f>
        <v>0</v>
      </c>
      <c r="AJ2813" s="147">
        <f>IF(AND($I2813="Si",S2813=1),1,IF(AND($I2813="Fisico",S2813=1),1,IF(AND(S2813=1,$I2813="Electronico"),2,IF(S2813=1,VLOOKUP($C2813&amp;"|"&amp;$B2813&amp;"|"&amp;$D2813,Empresas!$C$6:$CC$92,$G2813+6+1,0),0))))</f>
        <v>0</v>
      </c>
      <c r="AK2813" s="147">
        <f>IF(AND($I2813="Si",T2813=1),1,IF(AND($I2813="Fisico",T2813=1),1,IF(AND(T2813=1,$I2813="Electronico"),2,IF(T2813=1,VLOOKUP($C2813&amp;"|"&amp;$B2813&amp;"|"&amp;$D2813,Empresas!$C$6:$CC$92,$G2813+6+1,0),0))))</f>
        <v>0</v>
      </c>
      <c r="AL2813" s="147">
        <f>IF(AND($I2813="Si",U2813=1),1,IF(AND($I2813="Fisico",U2813=1),1,IF(AND(U2813=1,$I2813="Electronico"),2,IF(U2813=1,VLOOKUP($C2813&amp;"|"&amp;$B2813&amp;"|"&amp;$D2813,Empresas!$C$6:$CC$92,$G2813+6+1,0),0))))</f>
        <v>0</v>
      </c>
      <c r="AM2813" s="149">
        <f t="shared" si="453"/>
        <v>42</v>
      </c>
      <c r="AN2813" s="149">
        <f t="shared" si="454"/>
        <v>48</v>
      </c>
      <c r="AO2813" s="152">
        <f t="shared" si="455"/>
        <v>0.875</v>
      </c>
    </row>
    <row r="2814" spans="1:41" x14ac:dyDescent="0.25">
      <c r="A2814" s="137" t="s">
        <v>268</v>
      </c>
      <c r="B2814" s="138" t="s">
        <v>522</v>
      </c>
      <c r="C2814" s="138" t="s">
        <v>544</v>
      </c>
      <c r="D2814" s="138" t="s">
        <v>506</v>
      </c>
      <c r="E2814" s="138" t="str">
        <f>VLOOKUP(D2814,Empresas!$D$7:$E$92,2,0)</f>
        <v xml:space="preserve">DEBEL INVERSIONES S.A.C. </v>
      </c>
      <c r="F2814" s="138" t="s">
        <v>169</v>
      </c>
      <c r="G2814" s="139">
        <f t="shared" si="460"/>
        <v>40</v>
      </c>
      <c r="H2814" s="139" t="str">
        <f>VLOOKUP(D2814,Empresas!$D$6:$L$92,7,0)</f>
        <v>Trimestral</v>
      </c>
      <c r="I2814" s="138" t="str">
        <f>VLOOKUP(VLOOKUP(D2814&amp;"|"&amp;B2814,Empresas!$I$7:$CB$92,G2814,0),Tablas!$A$3:$B$5,2,0)</f>
        <v>No aplica</v>
      </c>
      <c r="J2814" s="78"/>
      <c r="K2814" s="78"/>
      <c r="L2814" s="78"/>
      <c r="M2814" s="78"/>
      <c r="N2814" s="78"/>
      <c r="O2814" s="78"/>
      <c r="P2814" s="78"/>
      <c r="Q2814" s="78"/>
      <c r="R2814" s="78"/>
      <c r="S2814" s="78"/>
      <c r="T2814" s="78"/>
      <c r="U2814" s="78"/>
      <c r="V2814" s="78" t="str">
        <f>VLOOKUP(D2814,Empresas!$D$7:$CF$91,81,0)</f>
        <v>B</v>
      </c>
      <c r="W2814" s="78" t="str">
        <f>VLOOKUP(D2814,Empresas!$D$7:$M$91,10,0)</f>
        <v>Mype</v>
      </c>
      <c r="X2814" s="69" t="str">
        <f t="shared" si="451"/>
        <v>SI</v>
      </c>
      <c r="Y2814" s="153" t="str">
        <f t="shared" si="452"/>
        <v>No aplica</v>
      </c>
      <c r="Z2814" s="147">
        <f>IF(Y2814="No aplica",0,IF(I2814="no",0,IF(I2814="No aplica",0,IF(I2814="Si",1,IF(I2814="Fisico",1,IF(I2814="Electronico",2,VLOOKUP(C2814&amp;"|"&amp;B2814&amp;"|"&amp;D2814,Empresas!$C$6:$CC$92,G2814+6+1,0)))))))</f>
        <v>0</v>
      </c>
      <c r="AA2814" s="147">
        <f>IF(AND($I2814="Si",J2814=1),1,IF(AND($I2814="Fisico",J2814=1),1,IF(AND(J2814=1,$I2814="Electronico"),2,IF(J2814=1,VLOOKUP($C2814&amp;"|"&amp;$B2814&amp;"|"&amp;$D2814,Empresas!$C$6:$CC$92,$G2814+6+1,0),0))))</f>
        <v>0</v>
      </c>
      <c r="AB2814" s="147">
        <f>IF(AND($I2814="Si",K2814=1),1,IF(AND($I2814="Fisico",K2814=1),1,IF(AND(K2814=1,$I2814="Electronico"),2,IF(K2814=1,VLOOKUP($C2814&amp;"|"&amp;$B2814&amp;"|"&amp;$D2814,Empresas!$C$6:$CC$92,$G2814+6+1,0),0))))</f>
        <v>0</v>
      </c>
      <c r="AC2814" s="147">
        <f>IF(AND($I2814="Si",L2814=1),1,IF(AND($I2814="Fisico",L2814=1),1,IF(AND(L2814=1,$I2814="Electronico"),2,IF(L2814=1,VLOOKUP($C2814&amp;"|"&amp;$B2814&amp;"|"&amp;$D2814,Empresas!$C$6:$CC$92,$G2814+6+1,0),0))))</f>
        <v>0</v>
      </c>
      <c r="AD2814" s="147">
        <f>IF(AND($I2814="Si",M2814=1),1,IF(AND($I2814="Fisico",M2814=1),1,IF(AND(M2814=1,$I2814="Electronico"),2,IF(M2814=1,VLOOKUP($C2814&amp;"|"&amp;$B2814&amp;"|"&amp;$D2814,Empresas!$C$6:$CC$92,$G2814+6+1,0),0))))</f>
        <v>0</v>
      </c>
      <c r="AE2814" s="147">
        <f>IF(AND($I2814="Si",N2814=1),1,IF(AND($I2814="Fisico",N2814=1),1,IF(AND(N2814=1,$I2814="Electronico"),2,IF(N2814=1,VLOOKUP($C2814&amp;"|"&amp;$B2814&amp;"|"&amp;$D2814,Empresas!$C$6:$CC$92,$G2814+6+1,0),0))))</f>
        <v>0</v>
      </c>
      <c r="AF2814" s="147">
        <f>IF(AND($I2814="Si",O2814=1),1,IF(AND($I2814="Fisico",O2814=1),1,IF(AND(O2814=1,$I2814="Electronico"),2,IF(O2814=1,VLOOKUP($C2814&amp;"|"&amp;$B2814&amp;"|"&amp;$D2814,Empresas!$C$6:$CC$92,$G2814+6+1,0),0))))</f>
        <v>0</v>
      </c>
      <c r="AG2814" s="147">
        <f>IF(AND($I2814="Si",P2814=1),1,IF(AND($I2814="Fisico",P2814=1),1,IF(AND(P2814=1,$I2814="Electronico"),2,IF(P2814=1,VLOOKUP($C2814&amp;"|"&amp;$B2814&amp;"|"&amp;$D2814,Empresas!$C$6:$CC$92,$G2814+6+1,0),0))))</f>
        <v>0</v>
      </c>
      <c r="AH2814" s="147">
        <f>IF(AND($I2814="Si",Q2814=1),1,IF(AND($I2814="Fisico",Q2814=1),1,IF(AND(Q2814=1,$I2814="Electronico"),2,IF(Q2814=1,VLOOKUP($C2814&amp;"|"&amp;$B2814&amp;"|"&amp;$D2814,Empresas!$C$6:$CC$92,$G2814+6+1,0),0))))</f>
        <v>0</v>
      </c>
      <c r="AI2814" s="147">
        <f>IF(AND($I2814="Si",R2814=1),1,IF(AND($I2814="Fisico",R2814=1),1,IF(AND(R2814=1,$I2814="Electronico"),2,IF(R2814=1,VLOOKUP($C2814&amp;"|"&amp;$B2814&amp;"|"&amp;$D2814,Empresas!$C$6:$CC$92,$G2814+6+1,0),0))))</f>
        <v>0</v>
      </c>
      <c r="AJ2814" s="147">
        <f>IF(AND($I2814="Si",S2814=1),1,IF(AND($I2814="Fisico",S2814=1),1,IF(AND(S2814=1,$I2814="Electronico"),2,IF(S2814=1,VLOOKUP($C2814&amp;"|"&amp;$B2814&amp;"|"&amp;$D2814,Empresas!$C$6:$CC$92,$G2814+6+1,0),0))))</f>
        <v>0</v>
      </c>
      <c r="AK2814" s="147">
        <f>IF(AND($I2814="Si",T2814=1),1,IF(AND($I2814="Fisico",T2814=1),1,IF(AND(T2814=1,$I2814="Electronico"),2,IF(T2814=1,VLOOKUP($C2814&amp;"|"&amp;$B2814&amp;"|"&amp;$D2814,Empresas!$C$6:$CC$92,$G2814+6+1,0),0))))</f>
        <v>0</v>
      </c>
      <c r="AL2814" s="147">
        <f>IF(AND($I2814="Si",U2814=1),1,IF(AND($I2814="Fisico",U2814=1),1,IF(AND(U2814=1,$I2814="Electronico"),2,IF(U2814=1,VLOOKUP($C2814&amp;"|"&amp;$B2814&amp;"|"&amp;$D2814,Empresas!$C$6:$CC$92,$G2814+6+1,0),0))))</f>
        <v>0</v>
      </c>
      <c r="AM2814" s="149">
        <f t="shared" si="453"/>
        <v>0</v>
      </c>
      <c r="AN2814" s="149">
        <f t="shared" si="454"/>
        <v>0</v>
      </c>
      <c r="AO2814" s="152">
        <f t="shared" si="455"/>
        <v>0</v>
      </c>
    </row>
    <row r="2815" spans="1:41" x14ac:dyDescent="0.25">
      <c r="A2815" s="137" t="s">
        <v>268</v>
      </c>
      <c r="B2815" s="138" t="s">
        <v>522</v>
      </c>
      <c r="C2815" s="138" t="s">
        <v>544</v>
      </c>
      <c r="D2815" s="138" t="s">
        <v>506</v>
      </c>
      <c r="E2815" s="138" t="str">
        <f>VLOOKUP(D2815,Empresas!$D$7:$E$92,2,0)</f>
        <v xml:space="preserve">DEBEL INVERSIONES S.A.C. </v>
      </c>
      <c r="F2815" s="138" t="s">
        <v>170</v>
      </c>
      <c r="G2815" s="139">
        <f t="shared" si="460"/>
        <v>43</v>
      </c>
      <c r="H2815" s="139" t="str">
        <f>VLOOKUP(D2815,Empresas!$D$6:$L$92,7,0)</f>
        <v>Trimestral</v>
      </c>
      <c r="I2815" s="138" t="str">
        <f>VLOOKUP(VLOOKUP(D2815&amp;"|"&amp;B2815,Empresas!$I$7:$CB$92,G2815,0),Tablas!$A$3:$B$5,2,0)</f>
        <v>No aplica</v>
      </c>
      <c r="J2815" s="78"/>
      <c r="K2815" s="78"/>
      <c r="L2815" s="78"/>
      <c r="M2815" s="78"/>
      <c r="N2815" s="78"/>
      <c r="O2815" s="78"/>
      <c r="P2815" s="78"/>
      <c r="Q2815" s="78"/>
      <c r="R2815" s="78"/>
      <c r="S2815" s="78"/>
      <c r="T2815" s="78"/>
      <c r="U2815" s="78"/>
      <c r="V2815" s="78" t="str">
        <f>VLOOKUP(D2815,Empresas!$D$7:$CF$91,81,0)</f>
        <v>B</v>
      </c>
      <c r="W2815" s="78" t="str">
        <f>VLOOKUP(D2815,Empresas!$D$7:$M$91,10,0)</f>
        <v>Mype</v>
      </c>
      <c r="X2815" s="69" t="str">
        <f t="shared" si="451"/>
        <v>SI</v>
      </c>
      <c r="Y2815" s="153" t="str">
        <f t="shared" si="452"/>
        <v>No aplica</v>
      </c>
      <c r="Z2815" s="147">
        <f>IF(Y2815="No aplica",0,IF(I2815="no",0,IF(I2815="No aplica",0,IF(I2815="Si",1,IF(I2815="Fisico",1,IF(I2815="Electronico",2,VLOOKUP(C2815&amp;"|"&amp;B2815&amp;"|"&amp;D2815,Empresas!$C$6:$CC$92,G2815+6+1,0)))))))</f>
        <v>0</v>
      </c>
      <c r="AA2815" s="147">
        <f>IF(AND($I2815="Si",J2815=1),1,IF(AND($I2815="Fisico",J2815=1),1,IF(AND(J2815=1,$I2815="Electronico"),2,IF(J2815=1,VLOOKUP($C2815&amp;"|"&amp;$B2815&amp;"|"&amp;$D2815,Empresas!$C$6:$CC$92,$G2815+6+1,0),0))))</f>
        <v>0</v>
      </c>
      <c r="AB2815" s="147">
        <f>IF(AND($I2815="Si",K2815=1),1,IF(AND($I2815="Fisico",K2815=1),1,IF(AND(K2815=1,$I2815="Electronico"),2,IF(K2815=1,VLOOKUP($C2815&amp;"|"&amp;$B2815&amp;"|"&amp;$D2815,Empresas!$C$6:$CC$92,$G2815+6+1,0),0))))</f>
        <v>0</v>
      </c>
      <c r="AC2815" s="147">
        <f>IF(AND($I2815="Si",L2815=1),1,IF(AND($I2815="Fisico",L2815=1),1,IF(AND(L2815=1,$I2815="Electronico"),2,IF(L2815=1,VLOOKUP($C2815&amp;"|"&amp;$B2815&amp;"|"&amp;$D2815,Empresas!$C$6:$CC$92,$G2815+6+1,0),0))))</f>
        <v>0</v>
      </c>
      <c r="AD2815" s="147">
        <f>IF(AND($I2815="Si",M2815=1),1,IF(AND($I2815="Fisico",M2815=1),1,IF(AND(M2815=1,$I2815="Electronico"),2,IF(M2815=1,VLOOKUP($C2815&amp;"|"&amp;$B2815&amp;"|"&amp;$D2815,Empresas!$C$6:$CC$92,$G2815+6+1,0),0))))</f>
        <v>0</v>
      </c>
      <c r="AE2815" s="147">
        <f>IF(AND($I2815="Si",N2815=1),1,IF(AND($I2815="Fisico",N2815=1),1,IF(AND(N2815=1,$I2815="Electronico"),2,IF(N2815=1,VLOOKUP($C2815&amp;"|"&amp;$B2815&amp;"|"&amp;$D2815,Empresas!$C$6:$CC$92,$G2815+6+1,0),0))))</f>
        <v>0</v>
      </c>
      <c r="AF2815" s="147">
        <f>IF(AND($I2815="Si",O2815=1),1,IF(AND($I2815="Fisico",O2815=1),1,IF(AND(O2815=1,$I2815="Electronico"),2,IF(O2815=1,VLOOKUP($C2815&amp;"|"&amp;$B2815&amp;"|"&amp;$D2815,Empresas!$C$6:$CC$92,$G2815+6+1,0),0))))</f>
        <v>0</v>
      </c>
      <c r="AG2815" s="147">
        <f>IF(AND($I2815="Si",P2815=1),1,IF(AND($I2815="Fisico",P2815=1),1,IF(AND(P2815=1,$I2815="Electronico"),2,IF(P2815=1,VLOOKUP($C2815&amp;"|"&amp;$B2815&amp;"|"&amp;$D2815,Empresas!$C$6:$CC$92,$G2815+6+1,0),0))))</f>
        <v>0</v>
      </c>
      <c r="AH2815" s="147">
        <f>IF(AND($I2815="Si",Q2815=1),1,IF(AND($I2815="Fisico",Q2815=1),1,IF(AND(Q2815=1,$I2815="Electronico"),2,IF(Q2815=1,VLOOKUP($C2815&amp;"|"&amp;$B2815&amp;"|"&amp;$D2815,Empresas!$C$6:$CC$92,$G2815+6+1,0),0))))</f>
        <v>0</v>
      </c>
      <c r="AI2815" s="147">
        <f>IF(AND($I2815="Si",R2815=1),1,IF(AND($I2815="Fisico",R2815=1),1,IF(AND(R2815=1,$I2815="Electronico"),2,IF(R2815=1,VLOOKUP($C2815&amp;"|"&amp;$B2815&amp;"|"&amp;$D2815,Empresas!$C$6:$CC$92,$G2815+6+1,0),0))))</f>
        <v>0</v>
      </c>
      <c r="AJ2815" s="147">
        <f>IF(AND($I2815="Si",S2815=1),1,IF(AND($I2815="Fisico",S2815=1),1,IF(AND(S2815=1,$I2815="Electronico"),2,IF(S2815=1,VLOOKUP($C2815&amp;"|"&amp;$B2815&amp;"|"&amp;$D2815,Empresas!$C$6:$CC$92,$G2815+6+1,0),0))))</f>
        <v>0</v>
      </c>
      <c r="AK2815" s="147">
        <f>IF(AND($I2815="Si",T2815=1),1,IF(AND($I2815="Fisico",T2815=1),1,IF(AND(T2815=1,$I2815="Electronico"),2,IF(T2815=1,VLOOKUP($C2815&amp;"|"&amp;$B2815&amp;"|"&amp;$D2815,Empresas!$C$6:$CC$92,$G2815+6+1,0),0))))</f>
        <v>0</v>
      </c>
      <c r="AL2815" s="147">
        <f>IF(AND($I2815="Si",U2815=1),1,IF(AND($I2815="Fisico",U2815=1),1,IF(AND(U2815=1,$I2815="Electronico"),2,IF(U2815=1,VLOOKUP($C2815&amp;"|"&amp;$B2815&amp;"|"&amp;$D2815,Empresas!$C$6:$CC$92,$G2815+6+1,0),0))))</f>
        <v>0</v>
      </c>
      <c r="AM2815" s="149">
        <f t="shared" si="453"/>
        <v>0</v>
      </c>
      <c r="AN2815" s="149">
        <f t="shared" si="454"/>
        <v>0</v>
      </c>
      <c r="AO2815" s="152">
        <f t="shared" si="455"/>
        <v>0</v>
      </c>
    </row>
    <row r="2816" spans="1:41" x14ac:dyDescent="0.25">
      <c r="A2816" s="137" t="s">
        <v>268</v>
      </c>
      <c r="B2816" s="138" t="s">
        <v>522</v>
      </c>
      <c r="C2816" s="138" t="s">
        <v>544</v>
      </c>
      <c r="D2816" s="138" t="s">
        <v>506</v>
      </c>
      <c r="E2816" s="138" t="str">
        <f>VLOOKUP(D2816,Empresas!$D$7:$E$92,2,0)</f>
        <v xml:space="preserve">DEBEL INVERSIONES S.A.C. </v>
      </c>
      <c r="F2816" s="138" t="s">
        <v>171</v>
      </c>
      <c r="G2816" s="139">
        <f t="shared" si="460"/>
        <v>46</v>
      </c>
      <c r="H2816" s="139" t="str">
        <f>VLOOKUP(D2816,Empresas!$D$6:$L$92,7,0)</f>
        <v>Trimestral</v>
      </c>
      <c r="I2816" s="138" t="str">
        <f>VLOOKUP(VLOOKUP(D2816&amp;"|"&amp;B2816,Empresas!$I$7:$CB$92,G2816,0),Tablas!$A$3:$B$5,2,0)</f>
        <v>No aplica</v>
      </c>
      <c r="J2816" s="78"/>
      <c r="K2816" s="78"/>
      <c r="L2816" s="78"/>
      <c r="M2816" s="78"/>
      <c r="N2816" s="78"/>
      <c r="O2816" s="78"/>
      <c r="P2816" s="78"/>
      <c r="Q2816" s="78"/>
      <c r="R2816" s="78"/>
      <c r="S2816" s="78"/>
      <c r="T2816" s="78"/>
      <c r="U2816" s="78"/>
      <c r="V2816" s="78" t="str">
        <f>VLOOKUP(D2816,Empresas!$D$7:$CF$91,81,0)</f>
        <v>B</v>
      </c>
      <c r="W2816" s="78" t="str">
        <f>VLOOKUP(D2816,Empresas!$D$7:$M$91,10,0)</f>
        <v>Mype</v>
      </c>
      <c r="X2816" s="69" t="str">
        <f t="shared" si="451"/>
        <v>SI</v>
      </c>
      <c r="Y2816" s="153" t="str">
        <f t="shared" si="452"/>
        <v>No aplica</v>
      </c>
      <c r="Z2816" s="147">
        <f>IF(Y2816="No aplica",0,IF(I2816="no",0,IF(I2816="No aplica",0,IF(I2816="Si",1,IF(I2816="Fisico",1,IF(I2816="Electronico",2,VLOOKUP(C2816&amp;"|"&amp;B2816&amp;"|"&amp;D2816,Empresas!$C$6:$CC$92,G2816+6+1,0)))))))</f>
        <v>0</v>
      </c>
      <c r="AA2816" s="147">
        <f>IF(AND($I2816="Si",J2816=1),1,IF(AND($I2816="Fisico",J2816=1),1,IF(AND(J2816=1,$I2816="Electronico"),2,IF(J2816=1,VLOOKUP($C2816&amp;"|"&amp;$B2816&amp;"|"&amp;$D2816,Empresas!$C$6:$CC$92,$G2816+6+1,0),0))))</f>
        <v>0</v>
      </c>
      <c r="AB2816" s="147">
        <f>IF(AND($I2816="Si",K2816=1),1,IF(AND($I2816="Fisico",K2816=1),1,IF(AND(K2816=1,$I2816="Electronico"),2,IF(K2816=1,VLOOKUP($C2816&amp;"|"&amp;$B2816&amp;"|"&amp;$D2816,Empresas!$C$6:$CC$92,$G2816+6+1,0),0))))</f>
        <v>0</v>
      </c>
      <c r="AC2816" s="147">
        <f>IF(AND($I2816="Si",L2816=1),1,IF(AND($I2816="Fisico",L2816=1),1,IF(AND(L2816=1,$I2816="Electronico"),2,IF(L2816=1,VLOOKUP($C2816&amp;"|"&amp;$B2816&amp;"|"&amp;$D2816,Empresas!$C$6:$CC$92,$G2816+6+1,0),0))))</f>
        <v>0</v>
      </c>
      <c r="AD2816" s="147">
        <f>IF(AND($I2816="Si",M2816=1),1,IF(AND($I2816="Fisico",M2816=1),1,IF(AND(M2816=1,$I2816="Electronico"),2,IF(M2816=1,VLOOKUP($C2816&amp;"|"&amp;$B2816&amp;"|"&amp;$D2816,Empresas!$C$6:$CC$92,$G2816+6+1,0),0))))</f>
        <v>0</v>
      </c>
      <c r="AE2816" s="147">
        <f>IF(AND($I2816="Si",N2816=1),1,IF(AND($I2816="Fisico",N2816=1),1,IF(AND(N2816=1,$I2816="Electronico"),2,IF(N2816=1,VLOOKUP($C2816&amp;"|"&amp;$B2816&amp;"|"&amp;$D2816,Empresas!$C$6:$CC$92,$G2816+6+1,0),0))))</f>
        <v>0</v>
      </c>
      <c r="AF2816" s="147">
        <f>IF(AND($I2816="Si",O2816=1),1,IF(AND($I2816="Fisico",O2816=1),1,IF(AND(O2816=1,$I2816="Electronico"),2,IF(O2816=1,VLOOKUP($C2816&amp;"|"&amp;$B2816&amp;"|"&amp;$D2816,Empresas!$C$6:$CC$92,$G2816+6+1,0),0))))</f>
        <v>0</v>
      </c>
      <c r="AG2816" s="147">
        <f>IF(AND($I2816="Si",P2816=1),1,IF(AND($I2816="Fisico",P2816=1),1,IF(AND(P2816=1,$I2816="Electronico"),2,IF(P2816=1,VLOOKUP($C2816&amp;"|"&amp;$B2816&amp;"|"&amp;$D2816,Empresas!$C$6:$CC$92,$G2816+6+1,0),0))))</f>
        <v>0</v>
      </c>
      <c r="AH2816" s="147">
        <f>IF(AND($I2816="Si",Q2816=1),1,IF(AND($I2816="Fisico",Q2816=1),1,IF(AND(Q2816=1,$I2816="Electronico"),2,IF(Q2816=1,VLOOKUP($C2816&amp;"|"&amp;$B2816&amp;"|"&amp;$D2816,Empresas!$C$6:$CC$92,$G2816+6+1,0),0))))</f>
        <v>0</v>
      </c>
      <c r="AI2816" s="147">
        <f>IF(AND($I2816="Si",R2816=1),1,IF(AND($I2816="Fisico",R2816=1),1,IF(AND(R2816=1,$I2816="Electronico"),2,IF(R2816=1,VLOOKUP($C2816&amp;"|"&amp;$B2816&amp;"|"&amp;$D2816,Empresas!$C$6:$CC$92,$G2816+6+1,0),0))))</f>
        <v>0</v>
      </c>
      <c r="AJ2816" s="147">
        <f>IF(AND($I2816="Si",S2816=1),1,IF(AND($I2816="Fisico",S2816=1),1,IF(AND(S2816=1,$I2816="Electronico"),2,IF(S2816=1,VLOOKUP($C2816&amp;"|"&amp;$B2816&amp;"|"&amp;$D2816,Empresas!$C$6:$CC$92,$G2816+6+1,0),0))))</f>
        <v>0</v>
      </c>
      <c r="AK2816" s="147">
        <f>IF(AND($I2816="Si",T2816=1),1,IF(AND($I2816="Fisico",T2816=1),1,IF(AND(T2816=1,$I2816="Electronico"),2,IF(T2816=1,VLOOKUP($C2816&amp;"|"&amp;$B2816&amp;"|"&amp;$D2816,Empresas!$C$6:$CC$92,$G2816+6+1,0),0))))</f>
        <v>0</v>
      </c>
      <c r="AL2816" s="147">
        <f>IF(AND($I2816="Si",U2816=1),1,IF(AND($I2816="Fisico",U2816=1),1,IF(AND(U2816=1,$I2816="Electronico"),2,IF(U2816=1,VLOOKUP($C2816&amp;"|"&amp;$B2816&amp;"|"&amp;$D2816,Empresas!$C$6:$CC$92,$G2816+6+1,0),0))))</f>
        <v>0</v>
      </c>
      <c r="AM2816" s="149">
        <f t="shared" si="453"/>
        <v>0</v>
      </c>
      <c r="AN2816" s="149">
        <f t="shared" si="454"/>
        <v>0</v>
      </c>
      <c r="AO2816" s="152">
        <f t="shared" si="455"/>
        <v>0</v>
      </c>
    </row>
    <row r="2817" spans="1:41" x14ac:dyDescent="0.25">
      <c r="A2817" s="140" t="s">
        <v>268</v>
      </c>
      <c r="B2817" s="141" t="s">
        <v>522</v>
      </c>
      <c r="C2817" s="141" t="s">
        <v>544</v>
      </c>
      <c r="D2817" s="141" t="s">
        <v>506</v>
      </c>
      <c r="E2817" s="141" t="str">
        <f>VLOOKUP(D2817,Empresas!$D$7:$E$92,2,0)</f>
        <v xml:space="preserve">DEBEL INVERSIONES S.A.C. </v>
      </c>
      <c r="F2817" s="141" t="s">
        <v>172</v>
      </c>
      <c r="G2817" s="142">
        <f>+Empresas!$BF$2</f>
        <v>50</v>
      </c>
      <c r="H2817" s="142" t="str">
        <f>VLOOKUP(D2817,Empresas!$D$6:$L$92,7,0)</f>
        <v>Trimestral</v>
      </c>
      <c r="I2817" s="141" t="str">
        <f>VLOOKUP(VLOOKUP(D2817&amp;"|"&amp;B2817,Empresas!$I$7:$CB$92,G2817,0),Tablas!$A$8:$B$10,2,0)</f>
        <v>Electronico</v>
      </c>
      <c r="J2817" s="78">
        <v>1</v>
      </c>
      <c r="K2817" s="78">
        <v>1</v>
      </c>
      <c r="L2817" s="78">
        <v>1</v>
      </c>
      <c r="M2817" s="78">
        <v>1</v>
      </c>
      <c r="N2817" s="78">
        <v>1</v>
      </c>
      <c r="O2817" s="78">
        <v>1</v>
      </c>
      <c r="P2817" s="78">
        <v>1</v>
      </c>
      <c r="Q2817" s="78">
        <v>2</v>
      </c>
      <c r="R2817" s="78"/>
      <c r="S2817" s="78"/>
      <c r="T2817" s="78"/>
      <c r="U2817" s="78"/>
      <c r="V2817" s="78" t="str">
        <f>VLOOKUP(D2817,Empresas!$D$7:$CF$91,81,0)</f>
        <v>B</v>
      </c>
      <c r="W2817" s="78" t="str">
        <f>VLOOKUP(D2817,Empresas!$D$7:$M$91,10,0)</f>
        <v>Mype</v>
      </c>
      <c r="X2817" s="69" t="str">
        <f t="shared" si="451"/>
        <v>SI</v>
      </c>
      <c r="Y2817" s="153" t="str">
        <f t="shared" si="452"/>
        <v>Si aplica</v>
      </c>
      <c r="Z2817" s="147">
        <f>IF(Y2817="No aplica",0,IF(I2817="no",0,IF(I2817="No aplica",0,IF(I2817="Si",1,IF(I2817="Fisico",1,IF(I2817="Electronico",2,VLOOKUP(C2817&amp;"|"&amp;B2817&amp;"|"&amp;D2817,Empresas!$C$6:$CC$92,G2817+6+1,0)))))))</f>
        <v>2</v>
      </c>
      <c r="AA2817" s="147">
        <f>IF(AND($I2817="Si",J2817=1),1,IF(AND($I2817="Fisico",J2817=1),1,IF(AND(J2817=1,$I2817="Electronico"),2,IF(J2817=1,VLOOKUP($C2817&amp;"|"&amp;$B2817&amp;"|"&amp;$D2817,Empresas!$C$6:$CC$92,$G2817+6+1,0),0))))</f>
        <v>2</v>
      </c>
      <c r="AB2817" s="147">
        <f>IF(AND($I2817="Si",K2817=1),1,IF(AND($I2817="Fisico",K2817=1),1,IF(AND(K2817=1,$I2817="Electronico"),2,IF(K2817=1,VLOOKUP($C2817&amp;"|"&amp;$B2817&amp;"|"&amp;$D2817,Empresas!$C$6:$CC$92,$G2817+6+1,0),0))))</f>
        <v>2</v>
      </c>
      <c r="AC2817" s="147">
        <f>IF(AND($I2817="Si",L2817=1),1,IF(AND($I2817="Fisico",L2817=1),1,IF(AND(L2817=1,$I2817="Electronico"),2,IF(L2817=1,VLOOKUP($C2817&amp;"|"&amp;$B2817&amp;"|"&amp;$D2817,Empresas!$C$6:$CC$92,$G2817+6+1,0),0))))</f>
        <v>2</v>
      </c>
      <c r="AD2817" s="147">
        <f>IF(AND($I2817="Si",M2817=1),1,IF(AND($I2817="Fisico",M2817=1),1,IF(AND(M2817=1,$I2817="Electronico"),2,IF(M2817=1,VLOOKUP($C2817&amp;"|"&amp;$B2817&amp;"|"&amp;$D2817,Empresas!$C$6:$CC$92,$G2817+6+1,0),0))))</f>
        <v>2</v>
      </c>
      <c r="AE2817" s="147">
        <f>IF(AND($I2817="Si",N2817=1),1,IF(AND($I2817="Fisico",N2817=1),1,IF(AND(N2817=1,$I2817="Electronico"),2,IF(N2817=1,VLOOKUP($C2817&amp;"|"&amp;$B2817&amp;"|"&amp;$D2817,Empresas!$C$6:$CC$92,$G2817+6+1,0),0))))</f>
        <v>2</v>
      </c>
      <c r="AF2817" s="147">
        <f>IF(AND($I2817="Si",O2817=1),1,IF(AND($I2817="Fisico",O2817=1),1,IF(AND(O2817=1,$I2817="Electronico"),2,IF(O2817=1,VLOOKUP($C2817&amp;"|"&amp;$B2817&amp;"|"&amp;$D2817,Empresas!$C$6:$CC$92,$G2817+6+1,0),0))))</f>
        <v>2</v>
      </c>
      <c r="AG2817" s="147">
        <f>IF(AND($I2817="Si",P2817=1),1,IF(AND($I2817="Fisico",P2817=1),1,IF(AND(P2817=1,$I2817="Electronico"),2,IF(P2817=1,VLOOKUP($C2817&amp;"|"&amp;$B2817&amp;"|"&amp;$D2817,Empresas!$C$6:$CC$92,$G2817+6+1,0),0))))</f>
        <v>2</v>
      </c>
      <c r="AH2817" s="147">
        <f>IF(AND($I2817="Si",Q2817=1),1,IF(AND($I2817="Fisico",Q2817=1),1,IF(AND(Q2817=1,$I2817="Electronico"),2,IF(Q2817=1,VLOOKUP($C2817&amp;"|"&amp;$B2817&amp;"|"&amp;$D2817,Empresas!$C$6:$CC$92,$G2817+6+1,0),0))))</f>
        <v>0</v>
      </c>
      <c r="AI2817" s="147">
        <f>IF(AND($I2817="Si",R2817=1),1,IF(AND($I2817="Fisico",R2817=1),1,IF(AND(R2817=1,$I2817="Electronico"),2,IF(R2817=1,VLOOKUP($C2817&amp;"|"&amp;$B2817&amp;"|"&amp;$D2817,Empresas!$C$6:$CC$92,$G2817+6+1,0),0))))</f>
        <v>0</v>
      </c>
      <c r="AJ2817" s="147">
        <f>IF(AND($I2817="Si",S2817=1),1,IF(AND($I2817="Fisico",S2817=1),1,IF(AND(S2817=1,$I2817="Electronico"),2,IF(S2817=1,VLOOKUP($C2817&amp;"|"&amp;$B2817&amp;"|"&amp;$D2817,Empresas!$C$6:$CC$92,$G2817+6+1,0),0))))</f>
        <v>0</v>
      </c>
      <c r="AK2817" s="147">
        <f>IF(AND($I2817="Si",T2817=1),1,IF(AND($I2817="Fisico",T2817=1),1,IF(AND(T2817=1,$I2817="Electronico"),2,IF(T2817=1,VLOOKUP($C2817&amp;"|"&amp;$B2817&amp;"|"&amp;$D2817,Empresas!$C$6:$CC$92,$G2817+6+1,0),0))))</f>
        <v>0</v>
      </c>
      <c r="AL2817" s="147">
        <f>IF(AND($I2817="Si",U2817=1),1,IF(AND($I2817="Fisico",U2817=1),1,IF(AND(U2817=1,$I2817="Electronico"),2,IF(U2817=1,VLOOKUP($C2817&amp;"|"&amp;$B2817&amp;"|"&amp;$D2817,Empresas!$C$6:$CC$92,$G2817+6+1,0),0))))</f>
        <v>0</v>
      </c>
      <c r="AM2817" s="149">
        <f t="shared" si="453"/>
        <v>14</v>
      </c>
      <c r="AN2817" s="149">
        <f t="shared" si="454"/>
        <v>16</v>
      </c>
      <c r="AO2817" s="152">
        <f t="shared" si="455"/>
        <v>0.875</v>
      </c>
    </row>
    <row r="2818" spans="1:41" x14ac:dyDescent="0.25">
      <c r="A2818" s="140" t="s">
        <v>268</v>
      </c>
      <c r="B2818" s="141" t="s">
        <v>522</v>
      </c>
      <c r="C2818" s="141" t="s">
        <v>544</v>
      </c>
      <c r="D2818" s="141" t="s">
        <v>506</v>
      </c>
      <c r="E2818" s="141" t="str">
        <f>VLOOKUP(D2818,Empresas!$D$7:$E$92,2,0)</f>
        <v xml:space="preserve">DEBEL INVERSIONES S.A.C. </v>
      </c>
      <c r="F2818" s="141" t="s">
        <v>173</v>
      </c>
      <c r="G2818" s="142">
        <f>+G2817+1</f>
        <v>51</v>
      </c>
      <c r="H2818" s="142" t="str">
        <f>VLOOKUP(D2818,Empresas!$D$6:$L$92,7,0)</f>
        <v>Trimestral</v>
      </c>
      <c r="I2818" s="141" t="str">
        <f>VLOOKUP(VLOOKUP(D2818&amp;"|"&amp;B2818,Empresas!$I$7:$CB$92,G2818,0),Tablas!$A$8:$B$10,2,0)</f>
        <v>Electronico</v>
      </c>
      <c r="J2818" s="78">
        <v>1</v>
      </c>
      <c r="K2818" s="78">
        <v>1</v>
      </c>
      <c r="L2818" s="78">
        <v>1</v>
      </c>
      <c r="M2818" s="78">
        <v>1</v>
      </c>
      <c r="N2818" s="78">
        <v>1</v>
      </c>
      <c r="O2818" s="78">
        <v>1</v>
      </c>
      <c r="P2818" s="78">
        <v>1</v>
      </c>
      <c r="Q2818" s="78">
        <v>2</v>
      </c>
      <c r="R2818" s="78"/>
      <c r="S2818" s="78"/>
      <c r="T2818" s="78"/>
      <c r="U2818" s="78"/>
      <c r="V2818" s="78" t="str">
        <f>VLOOKUP(D2818,Empresas!$D$7:$CF$91,81,0)</f>
        <v>B</v>
      </c>
      <c r="W2818" s="78" t="str">
        <f>VLOOKUP(D2818,Empresas!$D$7:$M$91,10,0)</f>
        <v>Mype</v>
      </c>
      <c r="X2818" s="69" t="str">
        <f t="shared" si="451"/>
        <v>SI</v>
      </c>
      <c r="Y2818" s="153" t="str">
        <f t="shared" si="452"/>
        <v>Si aplica</v>
      </c>
      <c r="Z2818" s="147">
        <f>IF(Y2818="No aplica",0,IF(I2818="no",0,IF(I2818="No aplica",0,IF(I2818="Si",1,IF(I2818="Fisico",1,IF(I2818="Electronico",2,VLOOKUP(C2818&amp;"|"&amp;B2818&amp;"|"&amp;D2818,Empresas!$C$6:$CC$92,G2818+6+1,0)))))))</f>
        <v>2</v>
      </c>
      <c r="AA2818" s="147">
        <f>IF(AND($I2818="Si",J2818=1),1,IF(AND($I2818="Fisico",J2818=1),1,IF(AND(J2818=1,$I2818="Electronico"),2,IF(J2818=1,VLOOKUP($C2818&amp;"|"&amp;$B2818&amp;"|"&amp;$D2818,Empresas!$C$6:$CC$92,$G2818+6+1,0),0))))</f>
        <v>2</v>
      </c>
      <c r="AB2818" s="147">
        <f>IF(AND($I2818="Si",K2818=1),1,IF(AND($I2818="Fisico",K2818=1),1,IF(AND(K2818=1,$I2818="Electronico"),2,IF(K2818=1,VLOOKUP($C2818&amp;"|"&amp;$B2818&amp;"|"&amp;$D2818,Empresas!$C$6:$CC$92,$G2818+6+1,0),0))))</f>
        <v>2</v>
      </c>
      <c r="AC2818" s="147">
        <f>IF(AND($I2818="Si",L2818=1),1,IF(AND($I2818="Fisico",L2818=1),1,IF(AND(L2818=1,$I2818="Electronico"),2,IF(L2818=1,VLOOKUP($C2818&amp;"|"&amp;$B2818&amp;"|"&amp;$D2818,Empresas!$C$6:$CC$92,$G2818+6+1,0),0))))</f>
        <v>2</v>
      </c>
      <c r="AD2818" s="147">
        <f>IF(AND($I2818="Si",M2818=1),1,IF(AND($I2818="Fisico",M2818=1),1,IF(AND(M2818=1,$I2818="Electronico"),2,IF(M2818=1,VLOOKUP($C2818&amp;"|"&amp;$B2818&amp;"|"&amp;$D2818,Empresas!$C$6:$CC$92,$G2818+6+1,0),0))))</f>
        <v>2</v>
      </c>
      <c r="AE2818" s="147">
        <f>IF(AND($I2818="Si",N2818=1),1,IF(AND($I2818="Fisico",N2818=1),1,IF(AND(N2818=1,$I2818="Electronico"),2,IF(N2818=1,VLOOKUP($C2818&amp;"|"&amp;$B2818&amp;"|"&amp;$D2818,Empresas!$C$6:$CC$92,$G2818+6+1,0),0))))</f>
        <v>2</v>
      </c>
      <c r="AF2818" s="147">
        <f>IF(AND($I2818="Si",O2818=1),1,IF(AND($I2818="Fisico",O2818=1),1,IF(AND(O2818=1,$I2818="Electronico"),2,IF(O2818=1,VLOOKUP($C2818&amp;"|"&amp;$B2818&amp;"|"&amp;$D2818,Empresas!$C$6:$CC$92,$G2818+6+1,0),0))))</f>
        <v>2</v>
      </c>
      <c r="AG2818" s="147">
        <f>IF(AND($I2818="Si",P2818=1),1,IF(AND($I2818="Fisico",P2818=1),1,IF(AND(P2818=1,$I2818="Electronico"),2,IF(P2818=1,VLOOKUP($C2818&amp;"|"&amp;$B2818&amp;"|"&amp;$D2818,Empresas!$C$6:$CC$92,$G2818+6+1,0),0))))</f>
        <v>2</v>
      </c>
      <c r="AH2818" s="147">
        <f>IF(AND($I2818="Si",Q2818=1),1,IF(AND($I2818="Fisico",Q2818=1),1,IF(AND(Q2818=1,$I2818="Electronico"),2,IF(Q2818=1,VLOOKUP($C2818&amp;"|"&amp;$B2818&amp;"|"&amp;$D2818,Empresas!$C$6:$CC$92,$G2818+6+1,0),0))))</f>
        <v>0</v>
      </c>
      <c r="AI2818" s="147">
        <f>IF(AND($I2818="Si",R2818=1),1,IF(AND($I2818="Fisico",R2818=1),1,IF(AND(R2818=1,$I2818="Electronico"),2,IF(R2818=1,VLOOKUP($C2818&amp;"|"&amp;$B2818&amp;"|"&amp;$D2818,Empresas!$C$6:$CC$92,$G2818+6+1,0),0))))</f>
        <v>0</v>
      </c>
      <c r="AJ2818" s="147">
        <f>IF(AND($I2818="Si",S2818=1),1,IF(AND($I2818="Fisico",S2818=1),1,IF(AND(S2818=1,$I2818="Electronico"),2,IF(S2818=1,VLOOKUP($C2818&amp;"|"&amp;$B2818&amp;"|"&amp;$D2818,Empresas!$C$6:$CC$92,$G2818+6+1,0),0))))</f>
        <v>0</v>
      </c>
      <c r="AK2818" s="147">
        <f>IF(AND($I2818="Si",T2818=1),1,IF(AND($I2818="Fisico",T2818=1),1,IF(AND(T2818=1,$I2818="Electronico"),2,IF(T2818=1,VLOOKUP($C2818&amp;"|"&amp;$B2818&amp;"|"&amp;$D2818,Empresas!$C$6:$CC$92,$G2818+6+1,0),0))))</f>
        <v>0</v>
      </c>
      <c r="AL2818" s="147">
        <f>IF(AND($I2818="Si",U2818=1),1,IF(AND($I2818="Fisico",U2818=1),1,IF(AND(U2818=1,$I2818="Electronico"),2,IF(U2818=1,VLOOKUP($C2818&amp;"|"&amp;$B2818&amp;"|"&amp;$D2818,Empresas!$C$6:$CC$92,$G2818+6+1,0),0))))</f>
        <v>0</v>
      </c>
      <c r="AM2818" s="149">
        <f t="shared" si="453"/>
        <v>14</v>
      </c>
      <c r="AN2818" s="149">
        <f t="shared" si="454"/>
        <v>16</v>
      </c>
      <c r="AO2818" s="152">
        <f t="shared" si="455"/>
        <v>0.875</v>
      </c>
    </row>
    <row r="2819" spans="1:41" x14ac:dyDescent="0.25">
      <c r="A2819" s="140" t="s">
        <v>268</v>
      </c>
      <c r="B2819" s="141" t="s">
        <v>522</v>
      </c>
      <c r="C2819" s="141" t="s">
        <v>544</v>
      </c>
      <c r="D2819" s="141" t="s">
        <v>506</v>
      </c>
      <c r="E2819" s="141" t="str">
        <f>VLOOKUP(D2819,Empresas!$D$7:$E$92,2,0)</f>
        <v xml:space="preserve">DEBEL INVERSIONES S.A.C. </v>
      </c>
      <c r="F2819" s="141" t="s">
        <v>174</v>
      </c>
      <c r="G2819" s="142">
        <f t="shared" ref="G2819:G2827" si="461">+G2818+1</f>
        <v>52</v>
      </c>
      <c r="H2819" s="142" t="str">
        <f>VLOOKUP(D2819,Empresas!$D$6:$L$92,7,0)</f>
        <v>Trimestral</v>
      </c>
      <c r="I2819" s="141" t="str">
        <f>VLOOKUP(VLOOKUP(D2819&amp;"|"&amp;B2819,Empresas!$I$7:$CB$92,G2819,0),Tablas!$A$8:$B$10,2,0)</f>
        <v>Fisico</v>
      </c>
      <c r="J2819" s="78">
        <v>2</v>
      </c>
      <c r="K2819" s="78">
        <v>2</v>
      </c>
      <c r="L2819" s="78">
        <v>2</v>
      </c>
      <c r="M2819" s="78">
        <v>2</v>
      </c>
      <c r="N2819" s="78">
        <v>2</v>
      </c>
      <c r="O2819" s="78">
        <v>2</v>
      </c>
      <c r="P2819" s="78">
        <v>2</v>
      </c>
      <c r="Q2819" s="78">
        <v>2</v>
      </c>
      <c r="R2819" s="78"/>
      <c r="S2819" s="78"/>
      <c r="T2819" s="78"/>
      <c r="U2819" s="78"/>
      <c r="V2819" s="78" t="str">
        <f>VLOOKUP(D2819,Empresas!$D$7:$CF$91,81,0)</f>
        <v>B</v>
      </c>
      <c r="W2819" s="78" t="str">
        <f>VLOOKUP(D2819,Empresas!$D$7:$M$91,10,0)</f>
        <v>Mype</v>
      </c>
      <c r="X2819" s="69" t="str">
        <f t="shared" si="451"/>
        <v>SI</v>
      </c>
      <c r="Y2819" s="153" t="str">
        <f t="shared" si="452"/>
        <v>Si aplica</v>
      </c>
      <c r="Z2819" s="147">
        <f>IF(Y2819="No aplica",0,IF(I2819="no",0,IF(I2819="No aplica",0,IF(I2819="Si",1,IF(I2819="Fisico",1,IF(I2819="Electronico",2,VLOOKUP(C2819&amp;"|"&amp;B2819&amp;"|"&amp;D2819,Empresas!$C$6:$CC$92,G2819+6+1,0)))))))</f>
        <v>1</v>
      </c>
      <c r="AA2819" s="147">
        <f>IF(AND($I2819="Si",J2819=1),1,IF(AND($I2819="Fisico",J2819=1),1,IF(AND(J2819=1,$I2819="Electronico"),2,IF(J2819=1,VLOOKUP($C2819&amp;"|"&amp;$B2819&amp;"|"&amp;$D2819,Empresas!$C$6:$CC$92,$G2819+6+1,0),0))))</f>
        <v>0</v>
      </c>
      <c r="AB2819" s="147">
        <f>IF(AND($I2819="Si",K2819=1),1,IF(AND($I2819="Fisico",K2819=1),1,IF(AND(K2819=1,$I2819="Electronico"),2,IF(K2819=1,VLOOKUP($C2819&amp;"|"&amp;$B2819&amp;"|"&amp;$D2819,Empresas!$C$6:$CC$92,$G2819+6+1,0),0))))</f>
        <v>0</v>
      </c>
      <c r="AC2819" s="147">
        <f>IF(AND($I2819="Si",L2819=1),1,IF(AND($I2819="Fisico",L2819=1),1,IF(AND(L2819=1,$I2819="Electronico"),2,IF(L2819=1,VLOOKUP($C2819&amp;"|"&amp;$B2819&amp;"|"&amp;$D2819,Empresas!$C$6:$CC$92,$G2819+6+1,0),0))))</f>
        <v>0</v>
      </c>
      <c r="AD2819" s="147">
        <f>IF(AND($I2819="Si",M2819=1),1,IF(AND($I2819="Fisico",M2819=1),1,IF(AND(M2819=1,$I2819="Electronico"),2,IF(M2819=1,VLOOKUP($C2819&amp;"|"&amp;$B2819&amp;"|"&amp;$D2819,Empresas!$C$6:$CC$92,$G2819+6+1,0),0))))</f>
        <v>0</v>
      </c>
      <c r="AE2819" s="147">
        <f>IF(AND($I2819="Si",N2819=1),1,IF(AND($I2819="Fisico",N2819=1),1,IF(AND(N2819=1,$I2819="Electronico"),2,IF(N2819=1,VLOOKUP($C2819&amp;"|"&amp;$B2819&amp;"|"&amp;$D2819,Empresas!$C$6:$CC$92,$G2819+6+1,0),0))))</f>
        <v>0</v>
      </c>
      <c r="AF2819" s="147">
        <f>IF(AND($I2819="Si",O2819=1),1,IF(AND($I2819="Fisico",O2819=1),1,IF(AND(O2819=1,$I2819="Electronico"),2,IF(O2819=1,VLOOKUP($C2819&amp;"|"&amp;$B2819&amp;"|"&amp;$D2819,Empresas!$C$6:$CC$92,$G2819+6+1,0),0))))</f>
        <v>0</v>
      </c>
      <c r="AG2819" s="147">
        <f>IF(AND($I2819="Si",P2819=1),1,IF(AND($I2819="Fisico",P2819=1),1,IF(AND(P2819=1,$I2819="Electronico"),2,IF(P2819=1,VLOOKUP($C2819&amp;"|"&amp;$B2819&amp;"|"&amp;$D2819,Empresas!$C$6:$CC$92,$G2819+6+1,0),0))))</f>
        <v>0</v>
      </c>
      <c r="AH2819" s="147">
        <f>IF(AND($I2819="Si",Q2819=1),1,IF(AND($I2819="Fisico",Q2819=1),1,IF(AND(Q2819=1,$I2819="Electronico"),2,IF(Q2819=1,VLOOKUP($C2819&amp;"|"&amp;$B2819&amp;"|"&amp;$D2819,Empresas!$C$6:$CC$92,$G2819+6+1,0),0))))</f>
        <v>0</v>
      </c>
      <c r="AI2819" s="147">
        <f>IF(AND($I2819="Si",R2819=1),1,IF(AND($I2819="Fisico",R2819=1),1,IF(AND(R2819=1,$I2819="Electronico"),2,IF(R2819=1,VLOOKUP($C2819&amp;"|"&amp;$B2819&amp;"|"&amp;$D2819,Empresas!$C$6:$CC$92,$G2819+6+1,0),0))))</f>
        <v>0</v>
      </c>
      <c r="AJ2819" s="147">
        <f>IF(AND($I2819="Si",S2819=1),1,IF(AND($I2819="Fisico",S2819=1),1,IF(AND(S2819=1,$I2819="Electronico"),2,IF(S2819=1,VLOOKUP($C2819&amp;"|"&amp;$B2819&amp;"|"&amp;$D2819,Empresas!$C$6:$CC$92,$G2819+6+1,0),0))))</f>
        <v>0</v>
      </c>
      <c r="AK2819" s="147">
        <f>IF(AND($I2819="Si",T2819=1),1,IF(AND($I2819="Fisico",T2819=1),1,IF(AND(T2819=1,$I2819="Electronico"),2,IF(T2819=1,VLOOKUP($C2819&amp;"|"&amp;$B2819&amp;"|"&amp;$D2819,Empresas!$C$6:$CC$92,$G2819+6+1,0),0))))</f>
        <v>0</v>
      </c>
      <c r="AL2819" s="147">
        <f>IF(AND($I2819="Si",U2819=1),1,IF(AND($I2819="Fisico",U2819=1),1,IF(AND(U2819=1,$I2819="Electronico"),2,IF(U2819=1,VLOOKUP($C2819&amp;"|"&amp;$B2819&amp;"|"&amp;$D2819,Empresas!$C$6:$CC$92,$G2819+6+1,0),0))))</f>
        <v>0</v>
      </c>
      <c r="AM2819" s="149">
        <f t="shared" si="453"/>
        <v>0</v>
      </c>
      <c r="AN2819" s="149">
        <f t="shared" si="454"/>
        <v>8</v>
      </c>
      <c r="AO2819" s="152">
        <f t="shared" si="455"/>
        <v>0</v>
      </c>
    </row>
    <row r="2820" spans="1:41" x14ac:dyDescent="0.25">
      <c r="A2820" s="140" t="s">
        <v>268</v>
      </c>
      <c r="B2820" s="141" t="s">
        <v>522</v>
      </c>
      <c r="C2820" s="141" t="s">
        <v>544</v>
      </c>
      <c r="D2820" s="141" t="s">
        <v>506</v>
      </c>
      <c r="E2820" s="141" t="str">
        <f>VLOOKUP(D2820,Empresas!$D$7:$E$92,2,0)</f>
        <v xml:space="preserve">DEBEL INVERSIONES S.A.C. </v>
      </c>
      <c r="F2820" s="141" t="s">
        <v>175</v>
      </c>
      <c r="G2820" s="142">
        <f t="shared" si="461"/>
        <v>53</v>
      </c>
      <c r="H2820" s="142" t="str">
        <f>VLOOKUP(D2820,Empresas!$D$6:$L$92,7,0)</f>
        <v>Trimestral</v>
      </c>
      <c r="I2820" s="141" t="str">
        <f>VLOOKUP(VLOOKUP(D2820&amp;"|"&amp;B2820,Empresas!$I$7:$CB$92,G2820,0),Tablas!$A$8:$B$10,2,0)</f>
        <v>No aplica</v>
      </c>
      <c r="J2820" s="78"/>
      <c r="K2820" s="78"/>
      <c r="L2820" s="78"/>
      <c r="M2820" s="78"/>
      <c r="N2820" s="78"/>
      <c r="O2820" s="78"/>
      <c r="P2820" s="78"/>
      <c r="Q2820" s="78"/>
      <c r="R2820" s="78"/>
      <c r="S2820" s="78"/>
      <c r="T2820" s="78"/>
      <c r="U2820" s="78"/>
      <c r="V2820" s="78" t="str">
        <f>VLOOKUP(D2820,Empresas!$D$7:$CF$91,81,0)</f>
        <v>B</v>
      </c>
      <c r="W2820" s="78" t="str">
        <f>VLOOKUP(D2820,Empresas!$D$7:$M$91,10,0)</f>
        <v>Mype</v>
      </c>
      <c r="X2820" s="69" t="str">
        <f t="shared" ref="X2820:X2883" si="462">IF(OR(LEFT(F2820,5)="02.06",LEFT(F2820,5)="02.08",LEFT(F2820,5)="02.09",LEFT(F2820,5)="02.10",LEFT(F2820,5)="02.11",LEFT(F2820,5)="03.08",LEFT(F2820,5)="03.09",LEFT(F2820,5)="03.10"),"NO","SI")</f>
        <v>SI</v>
      </c>
      <c r="Y2820" s="153" t="str">
        <f t="shared" ref="Y2820:Y2883" si="463">IF(SUM(J2820:U2820)=0,"No aplica","Si aplica")</f>
        <v>No aplica</v>
      </c>
      <c r="Z2820" s="147">
        <f>IF(Y2820="No aplica",0,IF(I2820="no",0,IF(I2820="No aplica",0,IF(I2820="Si",1,IF(I2820="Fisico",1,IF(I2820="Electronico",2,VLOOKUP(C2820&amp;"|"&amp;B2820&amp;"|"&amp;D2820,Empresas!$C$6:$CC$92,G2820+6+1,0)))))))</f>
        <v>0</v>
      </c>
      <c r="AA2820" s="147">
        <f>IF(AND($I2820="Si",J2820=1),1,IF(AND($I2820="Fisico",J2820=1),1,IF(AND(J2820=1,$I2820="Electronico"),2,IF(J2820=1,VLOOKUP($C2820&amp;"|"&amp;$B2820&amp;"|"&amp;$D2820,Empresas!$C$6:$CC$92,$G2820+6+1,0),0))))</f>
        <v>0</v>
      </c>
      <c r="AB2820" s="147">
        <f>IF(AND($I2820="Si",K2820=1),1,IF(AND($I2820="Fisico",K2820=1),1,IF(AND(K2820=1,$I2820="Electronico"),2,IF(K2820=1,VLOOKUP($C2820&amp;"|"&amp;$B2820&amp;"|"&amp;$D2820,Empresas!$C$6:$CC$92,$G2820+6+1,0),0))))</f>
        <v>0</v>
      </c>
      <c r="AC2820" s="147">
        <f>IF(AND($I2820="Si",L2820=1),1,IF(AND($I2820="Fisico",L2820=1),1,IF(AND(L2820=1,$I2820="Electronico"),2,IF(L2820=1,VLOOKUP($C2820&amp;"|"&amp;$B2820&amp;"|"&amp;$D2820,Empresas!$C$6:$CC$92,$G2820+6+1,0),0))))</f>
        <v>0</v>
      </c>
      <c r="AD2820" s="147">
        <f>IF(AND($I2820="Si",M2820=1),1,IF(AND($I2820="Fisico",M2820=1),1,IF(AND(M2820=1,$I2820="Electronico"),2,IF(M2820=1,VLOOKUP($C2820&amp;"|"&amp;$B2820&amp;"|"&amp;$D2820,Empresas!$C$6:$CC$92,$G2820+6+1,0),0))))</f>
        <v>0</v>
      </c>
      <c r="AE2820" s="147">
        <f>IF(AND($I2820="Si",N2820=1),1,IF(AND($I2820="Fisico",N2820=1),1,IF(AND(N2820=1,$I2820="Electronico"),2,IF(N2820=1,VLOOKUP($C2820&amp;"|"&amp;$B2820&amp;"|"&amp;$D2820,Empresas!$C$6:$CC$92,$G2820+6+1,0),0))))</f>
        <v>0</v>
      </c>
      <c r="AF2820" s="147">
        <f>IF(AND($I2820="Si",O2820=1),1,IF(AND($I2820="Fisico",O2820=1),1,IF(AND(O2820=1,$I2820="Electronico"),2,IF(O2820=1,VLOOKUP($C2820&amp;"|"&amp;$B2820&amp;"|"&amp;$D2820,Empresas!$C$6:$CC$92,$G2820+6+1,0),0))))</f>
        <v>0</v>
      </c>
      <c r="AG2820" s="147">
        <f>IF(AND($I2820="Si",P2820=1),1,IF(AND($I2820="Fisico",P2820=1),1,IF(AND(P2820=1,$I2820="Electronico"),2,IF(P2820=1,VLOOKUP($C2820&amp;"|"&amp;$B2820&amp;"|"&amp;$D2820,Empresas!$C$6:$CC$92,$G2820+6+1,0),0))))</f>
        <v>0</v>
      </c>
      <c r="AH2820" s="147">
        <f>IF(AND($I2820="Si",Q2820=1),1,IF(AND($I2820="Fisico",Q2820=1),1,IF(AND(Q2820=1,$I2820="Electronico"),2,IF(Q2820=1,VLOOKUP($C2820&amp;"|"&amp;$B2820&amp;"|"&amp;$D2820,Empresas!$C$6:$CC$92,$G2820+6+1,0),0))))</f>
        <v>0</v>
      </c>
      <c r="AI2820" s="147">
        <f>IF(AND($I2820="Si",R2820=1),1,IF(AND($I2820="Fisico",R2820=1),1,IF(AND(R2820=1,$I2820="Electronico"),2,IF(R2820=1,VLOOKUP($C2820&amp;"|"&amp;$B2820&amp;"|"&amp;$D2820,Empresas!$C$6:$CC$92,$G2820+6+1,0),0))))</f>
        <v>0</v>
      </c>
      <c r="AJ2820" s="147">
        <f>IF(AND($I2820="Si",S2820=1),1,IF(AND($I2820="Fisico",S2820=1),1,IF(AND(S2820=1,$I2820="Electronico"),2,IF(S2820=1,VLOOKUP($C2820&amp;"|"&amp;$B2820&amp;"|"&amp;$D2820,Empresas!$C$6:$CC$92,$G2820+6+1,0),0))))</f>
        <v>0</v>
      </c>
      <c r="AK2820" s="147">
        <f>IF(AND($I2820="Si",T2820=1),1,IF(AND($I2820="Fisico",T2820=1),1,IF(AND(T2820=1,$I2820="Electronico"),2,IF(T2820=1,VLOOKUP($C2820&amp;"|"&amp;$B2820&amp;"|"&amp;$D2820,Empresas!$C$6:$CC$92,$G2820+6+1,0),0))))</f>
        <v>0</v>
      </c>
      <c r="AL2820" s="147">
        <f>IF(AND($I2820="Si",U2820=1),1,IF(AND($I2820="Fisico",U2820=1),1,IF(AND(U2820=1,$I2820="Electronico"),2,IF(U2820=1,VLOOKUP($C2820&amp;"|"&amp;$B2820&amp;"|"&amp;$D2820,Empresas!$C$6:$CC$92,$G2820+6+1,0),0))))</f>
        <v>0</v>
      </c>
      <c r="AM2820" s="149">
        <f t="shared" ref="AM2820:AM2883" si="464">SUM(AA2820:AL2820)</f>
        <v>0</v>
      </c>
      <c r="AN2820" s="149">
        <f t="shared" ref="AN2820:AN2883" si="465">Z2820*RIGHT($AM$2,2)*1</f>
        <v>0</v>
      </c>
      <c r="AO2820" s="152">
        <f t="shared" ref="AO2820:AO2883" si="466">IFERROR(AM2820/AN2820,0)</f>
        <v>0</v>
      </c>
    </row>
    <row r="2821" spans="1:41" x14ac:dyDescent="0.25">
      <c r="A2821" s="140" t="s">
        <v>268</v>
      </c>
      <c r="B2821" s="141" t="s">
        <v>522</v>
      </c>
      <c r="C2821" s="141" t="s">
        <v>544</v>
      </c>
      <c r="D2821" s="141" t="s">
        <v>506</v>
      </c>
      <c r="E2821" s="141" t="str">
        <f>VLOOKUP(D2821,Empresas!$D$7:$E$92,2,0)</f>
        <v xml:space="preserve">DEBEL INVERSIONES S.A.C. </v>
      </c>
      <c r="F2821" s="141" t="s">
        <v>176</v>
      </c>
      <c r="G2821" s="142">
        <f t="shared" si="461"/>
        <v>54</v>
      </c>
      <c r="H2821" s="142" t="str">
        <f>VLOOKUP(D2821,Empresas!$D$6:$L$92,7,0)</f>
        <v>Trimestral</v>
      </c>
      <c r="I2821" s="141" t="str">
        <f>VLOOKUP(VLOOKUP(D2821&amp;"|"&amp;B2821,Empresas!$I$7:$CB$92,G2821,0),Tablas!$A$8:$B$10,2,0)</f>
        <v>No aplica</v>
      </c>
      <c r="J2821" s="78"/>
      <c r="K2821" s="78"/>
      <c r="L2821" s="78"/>
      <c r="M2821" s="78"/>
      <c r="N2821" s="78"/>
      <c r="O2821" s="78"/>
      <c r="P2821" s="78"/>
      <c r="Q2821" s="78"/>
      <c r="R2821" s="78"/>
      <c r="S2821" s="78"/>
      <c r="T2821" s="78"/>
      <c r="U2821" s="78"/>
      <c r="V2821" s="78" t="str">
        <f>VLOOKUP(D2821,Empresas!$D$7:$CF$91,81,0)</f>
        <v>B</v>
      </c>
      <c r="W2821" s="78" t="str">
        <f>VLOOKUP(D2821,Empresas!$D$7:$M$91,10,0)</f>
        <v>Mype</v>
      </c>
      <c r="X2821" s="69" t="str">
        <f t="shared" si="462"/>
        <v>SI</v>
      </c>
      <c r="Y2821" s="153" t="str">
        <f t="shared" si="463"/>
        <v>No aplica</v>
      </c>
      <c r="Z2821" s="147">
        <f>IF(Y2821="No aplica",0,IF(I2821="no",0,IF(I2821="No aplica",0,IF(I2821="Si",1,IF(I2821="Fisico",1,IF(I2821="Electronico",2,VLOOKUP(C2821&amp;"|"&amp;B2821&amp;"|"&amp;D2821,Empresas!$C$6:$CC$92,G2821+6+1,0)))))))</f>
        <v>0</v>
      </c>
      <c r="AA2821" s="147">
        <f>IF(AND($I2821="Si",J2821=1),1,IF(AND($I2821="Fisico",J2821=1),1,IF(AND(J2821=1,$I2821="Electronico"),2,IF(J2821=1,VLOOKUP($C2821&amp;"|"&amp;$B2821&amp;"|"&amp;$D2821,Empresas!$C$6:$CC$92,$G2821+6+1,0),0))))</f>
        <v>0</v>
      </c>
      <c r="AB2821" s="147">
        <f>IF(AND($I2821="Si",K2821=1),1,IF(AND($I2821="Fisico",K2821=1),1,IF(AND(K2821=1,$I2821="Electronico"),2,IF(K2821=1,VLOOKUP($C2821&amp;"|"&amp;$B2821&amp;"|"&amp;$D2821,Empresas!$C$6:$CC$92,$G2821+6+1,0),0))))</f>
        <v>0</v>
      </c>
      <c r="AC2821" s="147">
        <f>IF(AND($I2821="Si",L2821=1),1,IF(AND($I2821="Fisico",L2821=1),1,IF(AND(L2821=1,$I2821="Electronico"),2,IF(L2821=1,VLOOKUP($C2821&amp;"|"&amp;$B2821&amp;"|"&amp;$D2821,Empresas!$C$6:$CC$92,$G2821+6+1,0),0))))</f>
        <v>0</v>
      </c>
      <c r="AD2821" s="147">
        <f>IF(AND($I2821="Si",M2821=1),1,IF(AND($I2821="Fisico",M2821=1),1,IF(AND(M2821=1,$I2821="Electronico"),2,IF(M2821=1,VLOOKUP($C2821&amp;"|"&amp;$B2821&amp;"|"&amp;$D2821,Empresas!$C$6:$CC$92,$G2821+6+1,0),0))))</f>
        <v>0</v>
      </c>
      <c r="AE2821" s="147">
        <f>IF(AND($I2821="Si",N2821=1),1,IF(AND($I2821="Fisico",N2821=1),1,IF(AND(N2821=1,$I2821="Electronico"),2,IF(N2821=1,VLOOKUP($C2821&amp;"|"&amp;$B2821&amp;"|"&amp;$D2821,Empresas!$C$6:$CC$92,$G2821+6+1,0),0))))</f>
        <v>0</v>
      </c>
      <c r="AF2821" s="147">
        <f>IF(AND($I2821="Si",O2821=1),1,IF(AND($I2821="Fisico",O2821=1),1,IF(AND(O2821=1,$I2821="Electronico"),2,IF(O2821=1,VLOOKUP($C2821&amp;"|"&amp;$B2821&amp;"|"&amp;$D2821,Empresas!$C$6:$CC$92,$G2821+6+1,0),0))))</f>
        <v>0</v>
      </c>
      <c r="AG2821" s="147">
        <f>IF(AND($I2821="Si",P2821=1),1,IF(AND($I2821="Fisico",P2821=1),1,IF(AND(P2821=1,$I2821="Electronico"),2,IF(P2821=1,VLOOKUP($C2821&amp;"|"&amp;$B2821&amp;"|"&amp;$D2821,Empresas!$C$6:$CC$92,$G2821+6+1,0),0))))</f>
        <v>0</v>
      </c>
      <c r="AH2821" s="147">
        <f>IF(AND($I2821="Si",Q2821=1),1,IF(AND($I2821="Fisico",Q2821=1),1,IF(AND(Q2821=1,$I2821="Electronico"),2,IF(Q2821=1,VLOOKUP($C2821&amp;"|"&amp;$B2821&amp;"|"&amp;$D2821,Empresas!$C$6:$CC$92,$G2821+6+1,0),0))))</f>
        <v>0</v>
      </c>
      <c r="AI2821" s="147">
        <f>IF(AND($I2821="Si",R2821=1),1,IF(AND($I2821="Fisico",R2821=1),1,IF(AND(R2821=1,$I2821="Electronico"),2,IF(R2821=1,VLOOKUP($C2821&amp;"|"&amp;$B2821&amp;"|"&amp;$D2821,Empresas!$C$6:$CC$92,$G2821+6+1,0),0))))</f>
        <v>0</v>
      </c>
      <c r="AJ2821" s="147">
        <f>IF(AND($I2821="Si",S2821=1),1,IF(AND($I2821="Fisico",S2821=1),1,IF(AND(S2821=1,$I2821="Electronico"),2,IF(S2821=1,VLOOKUP($C2821&amp;"|"&amp;$B2821&amp;"|"&amp;$D2821,Empresas!$C$6:$CC$92,$G2821+6+1,0),0))))</f>
        <v>0</v>
      </c>
      <c r="AK2821" s="147">
        <f>IF(AND($I2821="Si",T2821=1),1,IF(AND($I2821="Fisico",T2821=1),1,IF(AND(T2821=1,$I2821="Electronico"),2,IF(T2821=1,VLOOKUP($C2821&amp;"|"&amp;$B2821&amp;"|"&amp;$D2821,Empresas!$C$6:$CC$92,$G2821+6+1,0),0))))</f>
        <v>0</v>
      </c>
      <c r="AL2821" s="147">
        <f>IF(AND($I2821="Si",U2821=1),1,IF(AND($I2821="Fisico",U2821=1),1,IF(AND(U2821=1,$I2821="Electronico"),2,IF(U2821=1,VLOOKUP($C2821&amp;"|"&amp;$B2821&amp;"|"&amp;$D2821,Empresas!$C$6:$CC$92,$G2821+6+1,0),0))))</f>
        <v>0</v>
      </c>
      <c r="AM2821" s="149">
        <f t="shared" si="464"/>
        <v>0</v>
      </c>
      <c r="AN2821" s="149">
        <f t="shared" si="465"/>
        <v>0</v>
      </c>
      <c r="AO2821" s="152">
        <f t="shared" si="466"/>
        <v>0</v>
      </c>
    </row>
    <row r="2822" spans="1:41" x14ac:dyDescent="0.25">
      <c r="A2822" s="140" t="s">
        <v>268</v>
      </c>
      <c r="B2822" s="141" t="s">
        <v>522</v>
      </c>
      <c r="C2822" s="141" t="s">
        <v>544</v>
      </c>
      <c r="D2822" s="141" t="s">
        <v>506</v>
      </c>
      <c r="E2822" s="141" t="str">
        <f>VLOOKUP(D2822,Empresas!$D$7:$E$92,2,0)</f>
        <v xml:space="preserve">DEBEL INVERSIONES S.A.C. </v>
      </c>
      <c r="F2822" s="141" t="s">
        <v>177</v>
      </c>
      <c r="G2822" s="142">
        <f t="shared" si="461"/>
        <v>55</v>
      </c>
      <c r="H2822" s="142" t="str">
        <f>VLOOKUP(D2822,Empresas!$D$6:$L$92,7,0)</f>
        <v>Trimestral</v>
      </c>
      <c r="I2822" s="141" t="str">
        <f>VLOOKUP(VLOOKUP(D2822&amp;"|"&amp;B2822,Empresas!$I$7:$CB$92,G2822,0),Tablas!$A$8:$B$10,2,0)</f>
        <v>No aplica</v>
      </c>
      <c r="J2822" s="78"/>
      <c r="K2822" s="78"/>
      <c r="L2822" s="78"/>
      <c r="M2822" s="78"/>
      <c r="N2822" s="78"/>
      <c r="O2822" s="78"/>
      <c r="P2822" s="78"/>
      <c r="Q2822" s="78"/>
      <c r="R2822" s="78"/>
      <c r="S2822" s="78"/>
      <c r="T2822" s="78"/>
      <c r="U2822" s="78"/>
      <c r="V2822" s="78" t="str">
        <f>VLOOKUP(D2822,Empresas!$D$7:$CF$91,81,0)</f>
        <v>B</v>
      </c>
      <c r="W2822" s="78" t="str">
        <f>VLOOKUP(D2822,Empresas!$D$7:$M$91,10,0)</f>
        <v>Mype</v>
      </c>
      <c r="X2822" s="69" t="str">
        <f t="shared" si="462"/>
        <v>NO</v>
      </c>
      <c r="Y2822" s="153" t="str">
        <f t="shared" si="463"/>
        <v>No aplica</v>
      </c>
      <c r="Z2822" s="147">
        <f>IF(Y2822="No aplica",0,IF(I2822="no",0,IF(I2822="No aplica",0,IF(I2822="Si",1,IF(I2822="Fisico",1,IF(I2822="Electronico",2,VLOOKUP(C2822&amp;"|"&amp;B2822&amp;"|"&amp;D2822,Empresas!$C$6:$CC$92,G2822+6+1,0)))))))</f>
        <v>0</v>
      </c>
      <c r="AA2822" s="147">
        <f>IF(AND($I2822="Si",J2822=1),1,IF(AND($I2822="Fisico",J2822=1),1,IF(AND(J2822=1,$I2822="Electronico"),2,IF(J2822=1,VLOOKUP($C2822&amp;"|"&amp;$B2822&amp;"|"&amp;$D2822,Empresas!$C$6:$CC$92,$G2822+6+1,0),0))))</f>
        <v>0</v>
      </c>
      <c r="AB2822" s="147">
        <f>IF(AND($I2822="Si",K2822=1),1,IF(AND($I2822="Fisico",K2822=1),1,IF(AND(K2822=1,$I2822="Electronico"),2,IF(K2822=1,VLOOKUP($C2822&amp;"|"&amp;$B2822&amp;"|"&amp;$D2822,Empresas!$C$6:$CC$92,$G2822+6+1,0),0))))</f>
        <v>0</v>
      </c>
      <c r="AC2822" s="147">
        <f>IF(AND($I2822="Si",L2822=1),1,IF(AND($I2822="Fisico",L2822=1),1,IF(AND(L2822=1,$I2822="Electronico"),2,IF(L2822=1,VLOOKUP($C2822&amp;"|"&amp;$B2822&amp;"|"&amp;$D2822,Empresas!$C$6:$CC$92,$G2822+6+1,0),0))))</f>
        <v>0</v>
      </c>
      <c r="AD2822" s="147">
        <f>IF(AND($I2822="Si",M2822=1),1,IF(AND($I2822="Fisico",M2822=1),1,IF(AND(M2822=1,$I2822="Electronico"),2,IF(M2822=1,VLOOKUP($C2822&amp;"|"&amp;$B2822&amp;"|"&amp;$D2822,Empresas!$C$6:$CC$92,$G2822+6+1,0),0))))</f>
        <v>0</v>
      </c>
      <c r="AE2822" s="147">
        <f>IF(AND($I2822="Si",N2822=1),1,IF(AND($I2822="Fisico",N2822=1),1,IF(AND(N2822=1,$I2822="Electronico"),2,IF(N2822=1,VLOOKUP($C2822&amp;"|"&amp;$B2822&amp;"|"&amp;$D2822,Empresas!$C$6:$CC$92,$G2822+6+1,0),0))))</f>
        <v>0</v>
      </c>
      <c r="AF2822" s="147">
        <f>IF(AND($I2822="Si",O2822=1),1,IF(AND($I2822="Fisico",O2822=1),1,IF(AND(O2822=1,$I2822="Electronico"),2,IF(O2822=1,VLOOKUP($C2822&amp;"|"&amp;$B2822&amp;"|"&amp;$D2822,Empresas!$C$6:$CC$92,$G2822+6+1,0),0))))</f>
        <v>0</v>
      </c>
      <c r="AG2822" s="147">
        <f>IF(AND($I2822="Si",P2822=1),1,IF(AND($I2822="Fisico",P2822=1),1,IF(AND(P2822=1,$I2822="Electronico"),2,IF(P2822=1,VLOOKUP($C2822&amp;"|"&amp;$B2822&amp;"|"&amp;$D2822,Empresas!$C$6:$CC$92,$G2822+6+1,0),0))))</f>
        <v>0</v>
      </c>
      <c r="AH2822" s="147">
        <f>IF(AND($I2822="Si",Q2822=1),1,IF(AND($I2822="Fisico",Q2822=1),1,IF(AND(Q2822=1,$I2822="Electronico"),2,IF(Q2822=1,VLOOKUP($C2822&amp;"|"&amp;$B2822&amp;"|"&amp;$D2822,Empresas!$C$6:$CC$92,$G2822+6+1,0),0))))</f>
        <v>0</v>
      </c>
      <c r="AI2822" s="147">
        <f>IF(AND($I2822="Si",R2822=1),1,IF(AND($I2822="Fisico",R2822=1),1,IF(AND(R2822=1,$I2822="Electronico"),2,IF(R2822=1,VLOOKUP($C2822&amp;"|"&amp;$B2822&amp;"|"&amp;$D2822,Empresas!$C$6:$CC$92,$G2822+6+1,0),0))))</f>
        <v>0</v>
      </c>
      <c r="AJ2822" s="147">
        <f>IF(AND($I2822="Si",S2822=1),1,IF(AND($I2822="Fisico",S2822=1),1,IF(AND(S2822=1,$I2822="Electronico"),2,IF(S2822=1,VLOOKUP($C2822&amp;"|"&amp;$B2822&amp;"|"&amp;$D2822,Empresas!$C$6:$CC$92,$G2822+6+1,0),0))))</f>
        <v>0</v>
      </c>
      <c r="AK2822" s="147">
        <f>IF(AND($I2822="Si",T2822=1),1,IF(AND($I2822="Fisico",T2822=1),1,IF(AND(T2822=1,$I2822="Electronico"),2,IF(T2822=1,VLOOKUP($C2822&amp;"|"&amp;$B2822&amp;"|"&amp;$D2822,Empresas!$C$6:$CC$92,$G2822+6+1,0),0))))</f>
        <v>0</v>
      </c>
      <c r="AL2822" s="147">
        <f>IF(AND($I2822="Si",U2822=1),1,IF(AND($I2822="Fisico",U2822=1),1,IF(AND(U2822=1,$I2822="Electronico"),2,IF(U2822=1,VLOOKUP($C2822&amp;"|"&amp;$B2822&amp;"|"&amp;$D2822,Empresas!$C$6:$CC$92,$G2822+6+1,0),0))))</f>
        <v>0</v>
      </c>
      <c r="AM2822" s="149">
        <f t="shared" si="464"/>
        <v>0</v>
      </c>
      <c r="AN2822" s="149">
        <f t="shared" si="465"/>
        <v>0</v>
      </c>
      <c r="AO2822" s="152">
        <f t="shared" si="466"/>
        <v>0</v>
      </c>
    </row>
    <row r="2823" spans="1:41" x14ac:dyDescent="0.25">
      <c r="A2823" s="140" t="s">
        <v>268</v>
      </c>
      <c r="B2823" s="141" t="s">
        <v>522</v>
      </c>
      <c r="C2823" s="141" t="s">
        <v>544</v>
      </c>
      <c r="D2823" s="141" t="s">
        <v>506</v>
      </c>
      <c r="E2823" s="141" t="str">
        <f>VLOOKUP(D2823,Empresas!$D$7:$E$92,2,0)</f>
        <v xml:space="preserve">DEBEL INVERSIONES S.A.C. </v>
      </c>
      <c r="F2823" s="141" t="s">
        <v>178</v>
      </c>
      <c r="G2823" s="142">
        <f t="shared" si="461"/>
        <v>56</v>
      </c>
      <c r="H2823" s="142" t="str">
        <f>VLOOKUP(D2823,Empresas!$D$6:$L$92,7,0)</f>
        <v>Trimestral</v>
      </c>
      <c r="I2823" s="141" t="str">
        <f>VLOOKUP(VLOOKUP(D2823&amp;"|"&amp;B2823,Empresas!$I$7:$CB$92,G2823,0),Tablas!$A$8:$B$10,2,0)</f>
        <v>No aplica</v>
      </c>
      <c r="J2823" s="78"/>
      <c r="K2823" s="78"/>
      <c r="L2823" s="78"/>
      <c r="M2823" s="78"/>
      <c r="N2823" s="78"/>
      <c r="O2823" s="78"/>
      <c r="P2823" s="78"/>
      <c r="Q2823" s="78"/>
      <c r="R2823" s="78"/>
      <c r="S2823" s="78"/>
      <c r="T2823" s="78"/>
      <c r="U2823" s="78"/>
      <c r="V2823" s="78" t="str">
        <f>VLOOKUP(D2823,Empresas!$D$7:$CF$91,81,0)</f>
        <v>B</v>
      </c>
      <c r="W2823" s="78" t="str">
        <f>VLOOKUP(D2823,Empresas!$D$7:$M$91,10,0)</f>
        <v>Mype</v>
      </c>
      <c r="X2823" s="69" t="str">
        <f t="shared" si="462"/>
        <v>SI</v>
      </c>
      <c r="Y2823" s="153" t="str">
        <f t="shared" si="463"/>
        <v>No aplica</v>
      </c>
      <c r="Z2823" s="147">
        <f>IF(Y2823="No aplica",0,IF(I2823="no",0,IF(I2823="No aplica",0,IF(I2823="Si",1,IF(I2823="Fisico",1,IF(I2823="Electronico",2,VLOOKUP(C2823&amp;"|"&amp;B2823&amp;"|"&amp;D2823,Empresas!$C$6:$CC$92,G2823+6+1,0)))))))</f>
        <v>0</v>
      </c>
      <c r="AA2823" s="147">
        <f>IF(AND($I2823="Si",J2823=1),1,IF(AND($I2823="Fisico",J2823=1),1,IF(AND(J2823=1,$I2823="Electronico"),2,IF(J2823=1,VLOOKUP($C2823&amp;"|"&amp;$B2823&amp;"|"&amp;$D2823,Empresas!$C$6:$CC$92,$G2823+6+1,0),0))))</f>
        <v>0</v>
      </c>
      <c r="AB2823" s="147">
        <f>IF(AND($I2823="Si",K2823=1),1,IF(AND($I2823="Fisico",K2823=1),1,IF(AND(K2823=1,$I2823="Electronico"),2,IF(K2823=1,VLOOKUP($C2823&amp;"|"&amp;$B2823&amp;"|"&amp;$D2823,Empresas!$C$6:$CC$92,$G2823+6+1,0),0))))</f>
        <v>0</v>
      </c>
      <c r="AC2823" s="147">
        <f>IF(AND($I2823="Si",L2823=1),1,IF(AND($I2823="Fisico",L2823=1),1,IF(AND(L2823=1,$I2823="Electronico"),2,IF(L2823=1,VLOOKUP($C2823&amp;"|"&amp;$B2823&amp;"|"&amp;$D2823,Empresas!$C$6:$CC$92,$G2823+6+1,0),0))))</f>
        <v>0</v>
      </c>
      <c r="AD2823" s="147">
        <f>IF(AND($I2823="Si",M2823=1),1,IF(AND($I2823="Fisico",M2823=1),1,IF(AND(M2823=1,$I2823="Electronico"),2,IF(M2823=1,VLOOKUP($C2823&amp;"|"&amp;$B2823&amp;"|"&amp;$D2823,Empresas!$C$6:$CC$92,$G2823+6+1,0),0))))</f>
        <v>0</v>
      </c>
      <c r="AE2823" s="147">
        <f>IF(AND($I2823="Si",N2823=1),1,IF(AND($I2823="Fisico",N2823=1),1,IF(AND(N2823=1,$I2823="Electronico"),2,IF(N2823=1,VLOOKUP($C2823&amp;"|"&amp;$B2823&amp;"|"&amp;$D2823,Empresas!$C$6:$CC$92,$G2823+6+1,0),0))))</f>
        <v>0</v>
      </c>
      <c r="AF2823" s="147">
        <f>IF(AND($I2823="Si",O2823=1),1,IF(AND($I2823="Fisico",O2823=1),1,IF(AND(O2823=1,$I2823="Electronico"),2,IF(O2823=1,VLOOKUP($C2823&amp;"|"&amp;$B2823&amp;"|"&amp;$D2823,Empresas!$C$6:$CC$92,$G2823+6+1,0),0))))</f>
        <v>0</v>
      </c>
      <c r="AG2823" s="147">
        <f>IF(AND($I2823="Si",P2823=1),1,IF(AND($I2823="Fisico",P2823=1),1,IF(AND(P2823=1,$I2823="Electronico"),2,IF(P2823=1,VLOOKUP($C2823&amp;"|"&amp;$B2823&amp;"|"&amp;$D2823,Empresas!$C$6:$CC$92,$G2823+6+1,0),0))))</f>
        <v>0</v>
      </c>
      <c r="AH2823" s="147">
        <f>IF(AND($I2823="Si",Q2823=1),1,IF(AND($I2823="Fisico",Q2823=1),1,IF(AND(Q2823=1,$I2823="Electronico"),2,IF(Q2823=1,VLOOKUP($C2823&amp;"|"&amp;$B2823&amp;"|"&amp;$D2823,Empresas!$C$6:$CC$92,$G2823+6+1,0),0))))</f>
        <v>0</v>
      </c>
      <c r="AI2823" s="147">
        <f>IF(AND($I2823="Si",R2823=1),1,IF(AND($I2823="Fisico",R2823=1),1,IF(AND(R2823=1,$I2823="Electronico"),2,IF(R2823=1,VLOOKUP($C2823&amp;"|"&amp;$B2823&amp;"|"&amp;$D2823,Empresas!$C$6:$CC$92,$G2823+6+1,0),0))))</f>
        <v>0</v>
      </c>
      <c r="AJ2823" s="147">
        <f>IF(AND($I2823="Si",S2823=1),1,IF(AND($I2823="Fisico",S2823=1),1,IF(AND(S2823=1,$I2823="Electronico"),2,IF(S2823=1,VLOOKUP($C2823&amp;"|"&amp;$B2823&amp;"|"&amp;$D2823,Empresas!$C$6:$CC$92,$G2823+6+1,0),0))))</f>
        <v>0</v>
      </c>
      <c r="AK2823" s="147">
        <f>IF(AND($I2823="Si",T2823=1),1,IF(AND($I2823="Fisico",T2823=1),1,IF(AND(T2823=1,$I2823="Electronico"),2,IF(T2823=1,VLOOKUP($C2823&amp;"|"&amp;$B2823&amp;"|"&amp;$D2823,Empresas!$C$6:$CC$92,$G2823+6+1,0),0))))</f>
        <v>0</v>
      </c>
      <c r="AL2823" s="147">
        <f>IF(AND($I2823="Si",U2823=1),1,IF(AND($I2823="Fisico",U2823=1),1,IF(AND(U2823=1,$I2823="Electronico"),2,IF(U2823=1,VLOOKUP($C2823&amp;"|"&amp;$B2823&amp;"|"&amp;$D2823,Empresas!$C$6:$CC$92,$G2823+6+1,0),0))))</f>
        <v>0</v>
      </c>
      <c r="AM2823" s="149">
        <f t="shared" si="464"/>
        <v>0</v>
      </c>
      <c r="AN2823" s="149">
        <f t="shared" si="465"/>
        <v>0</v>
      </c>
      <c r="AO2823" s="152">
        <f t="shared" si="466"/>
        <v>0</v>
      </c>
    </row>
    <row r="2824" spans="1:41" x14ac:dyDescent="0.25">
      <c r="A2824" s="140" t="s">
        <v>268</v>
      </c>
      <c r="B2824" s="141" t="s">
        <v>522</v>
      </c>
      <c r="C2824" s="141" t="s">
        <v>544</v>
      </c>
      <c r="D2824" s="141" t="s">
        <v>506</v>
      </c>
      <c r="E2824" s="141" t="str">
        <f>VLOOKUP(D2824,Empresas!$D$7:$E$92,2,0)</f>
        <v xml:space="preserve">DEBEL INVERSIONES S.A.C. </v>
      </c>
      <c r="F2824" s="141" t="s">
        <v>179</v>
      </c>
      <c r="G2824" s="142">
        <f t="shared" si="461"/>
        <v>57</v>
      </c>
      <c r="H2824" s="142" t="str">
        <f>VLOOKUP(D2824,Empresas!$D$6:$L$92,7,0)</f>
        <v>Trimestral</v>
      </c>
      <c r="I2824" s="141" t="str">
        <f>VLOOKUP(VLOOKUP(D2824&amp;"|"&amp;B2824,Empresas!$I$7:$CB$92,G2824,0),Tablas!$A$8:$B$10,2,0)</f>
        <v>No aplica</v>
      </c>
      <c r="J2824" s="78"/>
      <c r="K2824" s="78"/>
      <c r="L2824" s="78"/>
      <c r="M2824" s="78"/>
      <c r="N2824" s="78"/>
      <c r="O2824" s="78"/>
      <c r="P2824" s="78"/>
      <c r="Q2824" s="78"/>
      <c r="R2824" s="78"/>
      <c r="S2824" s="78"/>
      <c r="T2824" s="78"/>
      <c r="U2824" s="78"/>
      <c r="V2824" s="78" t="str">
        <f>VLOOKUP(D2824,Empresas!$D$7:$CF$91,81,0)</f>
        <v>B</v>
      </c>
      <c r="W2824" s="78" t="str">
        <f>VLOOKUP(D2824,Empresas!$D$7:$M$91,10,0)</f>
        <v>Mype</v>
      </c>
      <c r="X2824" s="69" t="str">
        <f t="shared" si="462"/>
        <v>NO</v>
      </c>
      <c r="Y2824" s="153" t="str">
        <f t="shared" si="463"/>
        <v>No aplica</v>
      </c>
      <c r="Z2824" s="147">
        <f>IF(Y2824="No aplica",0,IF(I2824="no",0,IF(I2824="No aplica",0,IF(I2824="Si",1,IF(I2824="Fisico",1,IF(I2824="Electronico",2,VLOOKUP(C2824&amp;"|"&amp;B2824&amp;"|"&amp;D2824,Empresas!$C$6:$CC$92,G2824+6+1,0)))))))</f>
        <v>0</v>
      </c>
      <c r="AA2824" s="147">
        <f>IF(AND($I2824="Si",J2824=1),1,IF(AND($I2824="Fisico",J2824=1),1,IF(AND(J2824=1,$I2824="Electronico"),2,IF(J2824=1,VLOOKUP($C2824&amp;"|"&amp;$B2824&amp;"|"&amp;$D2824,Empresas!$C$6:$CC$92,$G2824+6+1,0),0))))</f>
        <v>0</v>
      </c>
      <c r="AB2824" s="147">
        <f>IF(AND($I2824="Si",K2824=1),1,IF(AND($I2824="Fisico",K2824=1),1,IF(AND(K2824=1,$I2824="Electronico"),2,IF(K2824=1,VLOOKUP($C2824&amp;"|"&amp;$B2824&amp;"|"&amp;$D2824,Empresas!$C$6:$CC$92,$G2824+6+1,0),0))))</f>
        <v>0</v>
      </c>
      <c r="AC2824" s="147">
        <f>IF(AND($I2824="Si",L2824=1),1,IF(AND($I2824="Fisico",L2824=1),1,IF(AND(L2824=1,$I2824="Electronico"),2,IF(L2824=1,VLOOKUP($C2824&amp;"|"&amp;$B2824&amp;"|"&amp;$D2824,Empresas!$C$6:$CC$92,$G2824+6+1,0),0))))</f>
        <v>0</v>
      </c>
      <c r="AD2824" s="147">
        <f>IF(AND($I2824="Si",M2824=1),1,IF(AND($I2824="Fisico",M2824=1),1,IF(AND(M2824=1,$I2824="Electronico"),2,IF(M2824=1,VLOOKUP($C2824&amp;"|"&amp;$B2824&amp;"|"&amp;$D2824,Empresas!$C$6:$CC$92,$G2824+6+1,0),0))))</f>
        <v>0</v>
      </c>
      <c r="AE2824" s="147">
        <f>IF(AND($I2824="Si",N2824=1),1,IF(AND($I2824="Fisico",N2824=1),1,IF(AND(N2824=1,$I2824="Electronico"),2,IF(N2824=1,VLOOKUP($C2824&amp;"|"&amp;$B2824&amp;"|"&amp;$D2824,Empresas!$C$6:$CC$92,$G2824+6+1,0),0))))</f>
        <v>0</v>
      </c>
      <c r="AF2824" s="147">
        <f>IF(AND($I2824="Si",O2824=1),1,IF(AND($I2824="Fisico",O2824=1),1,IF(AND(O2824=1,$I2824="Electronico"),2,IF(O2824=1,VLOOKUP($C2824&amp;"|"&amp;$B2824&amp;"|"&amp;$D2824,Empresas!$C$6:$CC$92,$G2824+6+1,0),0))))</f>
        <v>0</v>
      </c>
      <c r="AG2824" s="147">
        <f>IF(AND($I2824="Si",P2824=1),1,IF(AND($I2824="Fisico",P2824=1),1,IF(AND(P2824=1,$I2824="Electronico"),2,IF(P2824=1,VLOOKUP($C2824&amp;"|"&amp;$B2824&amp;"|"&amp;$D2824,Empresas!$C$6:$CC$92,$G2824+6+1,0),0))))</f>
        <v>0</v>
      </c>
      <c r="AH2824" s="147">
        <f>IF(AND($I2824="Si",Q2824=1),1,IF(AND($I2824="Fisico",Q2824=1),1,IF(AND(Q2824=1,$I2824="Electronico"),2,IF(Q2824=1,VLOOKUP($C2824&amp;"|"&amp;$B2824&amp;"|"&amp;$D2824,Empresas!$C$6:$CC$92,$G2824+6+1,0),0))))</f>
        <v>0</v>
      </c>
      <c r="AI2824" s="147">
        <f>IF(AND($I2824="Si",R2824=1),1,IF(AND($I2824="Fisico",R2824=1),1,IF(AND(R2824=1,$I2824="Electronico"),2,IF(R2824=1,VLOOKUP($C2824&amp;"|"&amp;$B2824&amp;"|"&amp;$D2824,Empresas!$C$6:$CC$92,$G2824+6+1,0),0))))</f>
        <v>0</v>
      </c>
      <c r="AJ2824" s="147">
        <f>IF(AND($I2824="Si",S2824=1),1,IF(AND($I2824="Fisico",S2824=1),1,IF(AND(S2824=1,$I2824="Electronico"),2,IF(S2824=1,VLOOKUP($C2824&amp;"|"&amp;$B2824&amp;"|"&amp;$D2824,Empresas!$C$6:$CC$92,$G2824+6+1,0),0))))</f>
        <v>0</v>
      </c>
      <c r="AK2824" s="147">
        <f>IF(AND($I2824="Si",T2824=1),1,IF(AND($I2824="Fisico",T2824=1),1,IF(AND(T2824=1,$I2824="Electronico"),2,IF(T2824=1,VLOOKUP($C2824&amp;"|"&amp;$B2824&amp;"|"&amp;$D2824,Empresas!$C$6:$CC$92,$G2824+6+1,0),0))))</f>
        <v>0</v>
      </c>
      <c r="AL2824" s="147">
        <f>IF(AND($I2824="Si",U2824=1),1,IF(AND($I2824="Fisico",U2824=1),1,IF(AND(U2824=1,$I2824="Electronico"),2,IF(U2824=1,VLOOKUP($C2824&amp;"|"&amp;$B2824&amp;"|"&amp;$D2824,Empresas!$C$6:$CC$92,$G2824+6+1,0),0))))</f>
        <v>0</v>
      </c>
      <c r="AM2824" s="149">
        <f t="shared" si="464"/>
        <v>0</v>
      </c>
      <c r="AN2824" s="149">
        <f t="shared" si="465"/>
        <v>0</v>
      </c>
      <c r="AO2824" s="152">
        <f t="shared" si="466"/>
        <v>0</v>
      </c>
    </row>
    <row r="2825" spans="1:41" x14ac:dyDescent="0.25">
      <c r="A2825" s="140" t="s">
        <v>268</v>
      </c>
      <c r="B2825" s="141" t="s">
        <v>522</v>
      </c>
      <c r="C2825" s="141" t="s">
        <v>544</v>
      </c>
      <c r="D2825" s="141" t="s">
        <v>506</v>
      </c>
      <c r="E2825" s="141" t="str">
        <f>VLOOKUP(D2825,Empresas!$D$7:$E$92,2,0)</f>
        <v xml:space="preserve">DEBEL INVERSIONES S.A.C. </v>
      </c>
      <c r="F2825" s="141" t="s">
        <v>180</v>
      </c>
      <c r="G2825" s="142">
        <f t="shared" si="461"/>
        <v>58</v>
      </c>
      <c r="H2825" s="142" t="str">
        <f>VLOOKUP(D2825,Empresas!$D$6:$L$92,7,0)</f>
        <v>Trimestral</v>
      </c>
      <c r="I2825" s="141" t="str">
        <f>VLOOKUP(VLOOKUP(D2825&amp;"|"&amp;B2825,Empresas!$I$7:$CB$92,G2825,0),Tablas!$A$8:$B$10,2,0)</f>
        <v>No aplica</v>
      </c>
      <c r="J2825" s="78"/>
      <c r="K2825" s="78"/>
      <c r="L2825" s="78"/>
      <c r="M2825" s="78"/>
      <c r="N2825" s="78"/>
      <c r="O2825" s="78"/>
      <c r="P2825" s="78"/>
      <c r="Q2825" s="78"/>
      <c r="R2825" s="78"/>
      <c r="S2825" s="78"/>
      <c r="T2825" s="78"/>
      <c r="U2825" s="78"/>
      <c r="V2825" s="78" t="str">
        <f>VLOOKUP(D2825,Empresas!$D$7:$CF$91,81,0)</f>
        <v>B</v>
      </c>
      <c r="W2825" s="78" t="str">
        <f>VLOOKUP(D2825,Empresas!$D$7:$M$91,10,0)</f>
        <v>Mype</v>
      </c>
      <c r="X2825" s="69" t="str">
        <f t="shared" si="462"/>
        <v>NO</v>
      </c>
      <c r="Y2825" s="153" t="str">
        <f t="shared" si="463"/>
        <v>No aplica</v>
      </c>
      <c r="Z2825" s="147">
        <f>IF(Y2825="No aplica",0,IF(I2825="no",0,IF(I2825="No aplica",0,IF(I2825="Si",1,IF(I2825="Fisico",1,IF(I2825="Electronico",2,VLOOKUP(C2825&amp;"|"&amp;B2825&amp;"|"&amp;D2825,Empresas!$C$6:$CC$92,G2825+6+1,0)))))))</f>
        <v>0</v>
      </c>
      <c r="AA2825" s="147">
        <f>IF(AND($I2825="Si",J2825=1),1,IF(AND($I2825="Fisico",J2825=1),1,IF(AND(J2825=1,$I2825="Electronico"),2,IF(J2825=1,VLOOKUP($C2825&amp;"|"&amp;$B2825&amp;"|"&amp;$D2825,Empresas!$C$6:$CC$92,$G2825+6+1,0),0))))</f>
        <v>0</v>
      </c>
      <c r="AB2825" s="147">
        <f>IF(AND($I2825="Si",K2825=1),1,IF(AND($I2825="Fisico",K2825=1),1,IF(AND(K2825=1,$I2825="Electronico"),2,IF(K2825=1,VLOOKUP($C2825&amp;"|"&amp;$B2825&amp;"|"&amp;$D2825,Empresas!$C$6:$CC$92,$G2825+6+1,0),0))))</f>
        <v>0</v>
      </c>
      <c r="AC2825" s="147">
        <f>IF(AND($I2825="Si",L2825=1),1,IF(AND($I2825="Fisico",L2825=1),1,IF(AND(L2825=1,$I2825="Electronico"),2,IF(L2825=1,VLOOKUP($C2825&amp;"|"&amp;$B2825&amp;"|"&amp;$D2825,Empresas!$C$6:$CC$92,$G2825+6+1,0),0))))</f>
        <v>0</v>
      </c>
      <c r="AD2825" s="147">
        <f>IF(AND($I2825="Si",M2825=1),1,IF(AND($I2825="Fisico",M2825=1),1,IF(AND(M2825=1,$I2825="Electronico"),2,IF(M2825=1,VLOOKUP($C2825&amp;"|"&amp;$B2825&amp;"|"&amp;$D2825,Empresas!$C$6:$CC$92,$G2825+6+1,0),0))))</f>
        <v>0</v>
      </c>
      <c r="AE2825" s="147">
        <f>IF(AND($I2825="Si",N2825=1),1,IF(AND($I2825="Fisico",N2825=1),1,IF(AND(N2825=1,$I2825="Electronico"),2,IF(N2825=1,VLOOKUP($C2825&amp;"|"&amp;$B2825&amp;"|"&amp;$D2825,Empresas!$C$6:$CC$92,$G2825+6+1,0),0))))</f>
        <v>0</v>
      </c>
      <c r="AF2825" s="147">
        <f>IF(AND($I2825="Si",O2825=1),1,IF(AND($I2825="Fisico",O2825=1),1,IF(AND(O2825=1,$I2825="Electronico"),2,IF(O2825=1,VLOOKUP($C2825&amp;"|"&amp;$B2825&amp;"|"&amp;$D2825,Empresas!$C$6:$CC$92,$G2825+6+1,0),0))))</f>
        <v>0</v>
      </c>
      <c r="AG2825" s="147">
        <f>IF(AND($I2825="Si",P2825=1),1,IF(AND($I2825="Fisico",P2825=1),1,IF(AND(P2825=1,$I2825="Electronico"),2,IF(P2825=1,VLOOKUP($C2825&amp;"|"&amp;$B2825&amp;"|"&amp;$D2825,Empresas!$C$6:$CC$92,$G2825+6+1,0),0))))</f>
        <v>0</v>
      </c>
      <c r="AH2825" s="147">
        <f>IF(AND($I2825="Si",Q2825=1),1,IF(AND($I2825="Fisico",Q2825=1),1,IF(AND(Q2825=1,$I2825="Electronico"),2,IF(Q2825=1,VLOOKUP($C2825&amp;"|"&amp;$B2825&amp;"|"&amp;$D2825,Empresas!$C$6:$CC$92,$G2825+6+1,0),0))))</f>
        <v>0</v>
      </c>
      <c r="AI2825" s="147">
        <f>IF(AND($I2825="Si",R2825=1),1,IF(AND($I2825="Fisico",R2825=1),1,IF(AND(R2825=1,$I2825="Electronico"),2,IF(R2825=1,VLOOKUP($C2825&amp;"|"&amp;$B2825&amp;"|"&amp;$D2825,Empresas!$C$6:$CC$92,$G2825+6+1,0),0))))</f>
        <v>0</v>
      </c>
      <c r="AJ2825" s="147">
        <f>IF(AND($I2825="Si",S2825=1),1,IF(AND($I2825="Fisico",S2825=1),1,IF(AND(S2825=1,$I2825="Electronico"),2,IF(S2825=1,VLOOKUP($C2825&amp;"|"&amp;$B2825&amp;"|"&amp;$D2825,Empresas!$C$6:$CC$92,$G2825+6+1,0),0))))</f>
        <v>0</v>
      </c>
      <c r="AK2825" s="147">
        <f>IF(AND($I2825="Si",T2825=1),1,IF(AND($I2825="Fisico",T2825=1),1,IF(AND(T2825=1,$I2825="Electronico"),2,IF(T2825=1,VLOOKUP($C2825&amp;"|"&amp;$B2825&amp;"|"&amp;$D2825,Empresas!$C$6:$CC$92,$G2825+6+1,0),0))))</f>
        <v>0</v>
      </c>
      <c r="AL2825" s="147">
        <f>IF(AND($I2825="Si",U2825=1),1,IF(AND($I2825="Fisico",U2825=1),1,IF(AND(U2825=1,$I2825="Electronico"),2,IF(U2825=1,VLOOKUP($C2825&amp;"|"&amp;$B2825&amp;"|"&amp;$D2825,Empresas!$C$6:$CC$92,$G2825+6+1,0),0))))</f>
        <v>0</v>
      </c>
      <c r="AM2825" s="149">
        <f t="shared" si="464"/>
        <v>0</v>
      </c>
      <c r="AN2825" s="149">
        <f t="shared" si="465"/>
        <v>0</v>
      </c>
      <c r="AO2825" s="152">
        <f t="shared" si="466"/>
        <v>0</v>
      </c>
    </row>
    <row r="2826" spans="1:41" x14ac:dyDescent="0.25">
      <c r="A2826" s="140" t="s">
        <v>268</v>
      </c>
      <c r="B2826" s="141" t="s">
        <v>522</v>
      </c>
      <c r="C2826" s="141" t="s">
        <v>544</v>
      </c>
      <c r="D2826" s="141" t="s">
        <v>506</v>
      </c>
      <c r="E2826" s="141" t="str">
        <f>VLOOKUP(D2826,Empresas!$D$7:$E$92,2,0)</f>
        <v xml:space="preserve">DEBEL INVERSIONES S.A.C. </v>
      </c>
      <c r="F2826" s="141" t="s">
        <v>181</v>
      </c>
      <c r="G2826" s="142">
        <f t="shared" si="461"/>
        <v>59</v>
      </c>
      <c r="H2826" s="142" t="str">
        <f>VLOOKUP(D2826,Empresas!$D$6:$L$92,7,0)</f>
        <v>Trimestral</v>
      </c>
      <c r="I2826" s="141" t="str">
        <f>VLOOKUP(VLOOKUP(D2826&amp;"|"&amp;B2826,Empresas!$I$7:$CB$92,G2826,0),Tablas!$A$8:$B$10,2,0)</f>
        <v>No aplica</v>
      </c>
      <c r="J2826" s="78"/>
      <c r="K2826" s="78"/>
      <c r="L2826" s="78"/>
      <c r="M2826" s="78"/>
      <c r="N2826" s="78"/>
      <c r="O2826" s="78"/>
      <c r="P2826" s="78"/>
      <c r="Q2826" s="78"/>
      <c r="R2826" s="78"/>
      <c r="S2826" s="78"/>
      <c r="T2826" s="78"/>
      <c r="U2826" s="78"/>
      <c r="V2826" s="78" t="str">
        <f>VLOOKUP(D2826,Empresas!$D$7:$CF$91,81,0)</f>
        <v>B</v>
      </c>
      <c r="W2826" s="78" t="str">
        <f>VLOOKUP(D2826,Empresas!$D$7:$M$91,10,0)</f>
        <v>Mype</v>
      </c>
      <c r="X2826" s="69" t="str">
        <f t="shared" si="462"/>
        <v>NO</v>
      </c>
      <c r="Y2826" s="153" t="str">
        <f t="shared" si="463"/>
        <v>No aplica</v>
      </c>
      <c r="Z2826" s="147">
        <f>IF(Y2826="No aplica",0,IF(I2826="no",0,IF(I2826="No aplica",0,IF(I2826="Si",1,IF(I2826="Fisico",1,IF(I2826="Electronico",2,VLOOKUP(C2826&amp;"|"&amp;B2826&amp;"|"&amp;D2826,Empresas!$C$6:$CC$92,G2826+6+1,0)))))))</f>
        <v>0</v>
      </c>
      <c r="AA2826" s="147">
        <f>IF(AND($I2826="Si",J2826=1),1,IF(AND($I2826="Fisico",J2826=1),1,IF(AND(J2826=1,$I2826="Electronico"),2,IF(J2826=1,VLOOKUP($C2826&amp;"|"&amp;$B2826&amp;"|"&amp;$D2826,Empresas!$C$6:$CC$92,$G2826+6+1,0),0))))</f>
        <v>0</v>
      </c>
      <c r="AB2826" s="147">
        <f>IF(AND($I2826="Si",K2826=1),1,IF(AND($I2826="Fisico",K2826=1),1,IF(AND(K2826=1,$I2826="Electronico"),2,IF(K2826=1,VLOOKUP($C2826&amp;"|"&amp;$B2826&amp;"|"&amp;$D2826,Empresas!$C$6:$CC$92,$G2826+6+1,0),0))))</f>
        <v>0</v>
      </c>
      <c r="AC2826" s="147">
        <f>IF(AND($I2826="Si",L2826=1),1,IF(AND($I2826="Fisico",L2826=1),1,IF(AND(L2826=1,$I2826="Electronico"),2,IF(L2826=1,VLOOKUP($C2826&amp;"|"&amp;$B2826&amp;"|"&amp;$D2826,Empresas!$C$6:$CC$92,$G2826+6+1,0),0))))</f>
        <v>0</v>
      </c>
      <c r="AD2826" s="147">
        <f>IF(AND($I2826="Si",M2826=1),1,IF(AND($I2826="Fisico",M2826=1),1,IF(AND(M2826=1,$I2826="Electronico"),2,IF(M2826=1,VLOOKUP($C2826&amp;"|"&amp;$B2826&amp;"|"&amp;$D2826,Empresas!$C$6:$CC$92,$G2826+6+1,0),0))))</f>
        <v>0</v>
      </c>
      <c r="AE2826" s="147">
        <f>IF(AND($I2826="Si",N2826=1),1,IF(AND($I2826="Fisico",N2826=1),1,IF(AND(N2826=1,$I2826="Electronico"),2,IF(N2826=1,VLOOKUP($C2826&amp;"|"&amp;$B2826&amp;"|"&amp;$D2826,Empresas!$C$6:$CC$92,$G2826+6+1,0),0))))</f>
        <v>0</v>
      </c>
      <c r="AF2826" s="147">
        <f>IF(AND($I2826="Si",O2826=1),1,IF(AND($I2826="Fisico",O2826=1),1,IF(AND(O2826=1,$I2826="Electronico"),2,IF(O2826=1,VLOOKUP($C2826&amp;"|"&amp;$B2826&amp;"|"&amp;$D2826,Empresas!$C$6:$CC$92,$G2826+6+1,0),0))))</f>
        <v>0</v>
      </c>
      <c r="AG2826" s="147">
        <f>IF(AND($I2826="Si",P2826=1),1,IF(AND($I2826="Fisico",P2826=1),1,IF(AND(P2826=1,$I2826="Electronico"),2,IF(P2826=1,VLOOKUP($C2826&amp;"|"&amp;$B2826&amp;"|"&amp;$D2826,Empresas!$C$6:$CC$92,$G2826+6+1,0),0))))</f>
        <v>0</v>
      </c>
      <c r="AH2826" s="147">
        <f>IF(AND($I2826="Si",Q2826=1),1,IF(AND($I2826="Fisico",Q2826=1),1,IF(AND(Q2826=1,$I2826="Electronico"),2,IF(Q2826=1,VLOOKUP($C2826&amp;"|"&amp;$B2826&amp;"|"&amp;$D2826,Empresas!$C$6:$CC$92,$G2826+6+1,0),0))))</f>
        <v>0</v>
      </c>
      <c r="AI2826" s="147">
        <f>IF(AND($I2826="Si",R2826=1),1,IF(AND($I2826="Fisico",R2826=1),1,IF(AND(R2826=1,$I2826="Electronico"),2,IF(R2826=1,VLOOKUP($C2826&amp;"|"&amp;$B2826&amp;"|"&amp;$D2826,Empresas!$C$6:$CC$92,$G2826+6+1,0),0))))</f>
        <v>0</v>
      </c>
      <c r="AJ2826" s="147">
        <f>IF(AND($I2826="Si",S2826=1),1,IF(AND($I2826="Fisico",S2826=1),1,IF(AND(S2826=1,$I2826="Electronico"),2,IF(S2826=1,VLOOKUP($C2826&amp;"|"&amp;$B2826&amp;"|"&amp;$D2826,Empresas!$C$6:$CC$92,$G2826+6+1,0),0))))</f>
        <v>0</v>
      </c>
      <c r="AK2826" s="147">
        <f>IF(AND($I2826="Si",T2826=1),1,IF(AND($I2826="Fisico",T2826=1),1,IF(AND(T2826=1,$I2826="Electronico"),2,IF(T2826=1,VLOOKUP($C2826&amp;"|"&amp;$B2826&amp;"|"&amp;$D2826,Empresas!$C$6:$CC$92,$G2826+6+1,0),0))))</f>
        <v>0</v>
      </c>
      <c r="AL2826" s="147">
        <f>IF(AND($I2826="Si",U2826=1),1,IF(AND($I2826="Fisico",U2826=1),1,IF(AND(U2826=1,$I2826="Electronico"),2,IF(U2826=1,VLOOKUP($C2826&amp;"|"&amp;$B2826&amp;"|"&amp;$D2826,Empresas!$C$6:$CC$92,$G2826+6+1,0),0))))</f>
        <v>0</v>
      </c>
      <c r="AM2826" s="149">
        <f t="shared" si="464"/>
        <v>0</v>
      </c>
      <c r="AN2826" s="149">
        <f t="shared" si="465"/>
        <v>0</v>
      </c>
      <c r="AO2826" s="152">
        <f t="shared" si="466"/>
        <v>0</v>
      </c>
    </row>
    <row r="2827" spans="1:41" x14ac:dyDescent="0.25">
      <c r="A2827" s="140" t="s">
        <v>268</v>
      </c>
      <c r="B2827" s="141" t="s">
        <v>522</v>
      </c>
      <c r="C2827" s="141" t="s">
        <v>544</v>
      </c>
      <c r="D2827" s="141" t="s">
        <v>506</v>
      </c>
      <c r="E2827" s="141" t="str">
        <f>VLOOKUP(D2827,Empresas!$D$7:$E$92,2,0)</f>
        <v xml:space="preserve">DEBEL INVERSIONES S.A.C. </v>
      </c>
      <c r="F2827" s="141" t="s">
        <v>182</v>
      </c>
      <c r="G2827" s="142">
        <f t="shared" si="461"/>
        <v>60</v>
      </c>
      <c r="H2827" s="142" t="str">
        <f>VLOOKUP(D2827,Empresas!$D$6:$L$92,7,0)</f>
        <v>Trimestral</v>
      </c>
      <c r="I2827" s="141" t="str">
        <f>VLOOKUP(VLOOKUP(D2827&amp;"|"&amp;B2827,Empresas!$I$7:$CB$92,G2827,0),Tablas!$A$8:$B$10,2,0)</f>
        <v>No aplica</v>
      </c>
      <c r="J2827" s="78"/>
      <c r="K2827" s="78"/>
      <c r="L2827" s="78"/>
      <c r="M2827" s="78"/>
      <c r="N2827" s="78"/>
      <c r="O2827" s="78"/>
      <c r="P2827" s="78"/>
      <c r="Q2827" s="78"/>
      <c r="R2827" s="78"/>
      <c r="S2827" s="78"/>
      <c r="T2827" s="78"/>
      <c r="U2827" s="78"/>
      <c r="V2827" s="78" t="str">
        <f>VLOOKUP(D2827,Empresas!$D$7:$CF$91,81,0)</f>
        <v>B</v>
      </c>
      <c r="W2827" s="78" t="str">
        <f>VLOOKUP(D2827,Empresas!$D$7:$M$91,10,0)</f>
        <v>Mype</v>
      </c>
      <c r="X2827" s="69" t="str">
        <f t="shared" si="462"/>
        <v>NO</v>
      </c>
      <c r="Y2827" s="153" t="str">
        <f t="shared" si="463"/>
        <v>No aplica</v>
      </c>
      <c r="Z2827" s="147">
        <f>IF(Y2827="No aplica",0,IF(I2827="no",0,IF(I2827="No aplica",0,IF(I2827="Si",1,IF(I2827="Fisico",1,IF(I2827="Electronico",2,VLOOKUP(C2827&amp;"|"&amp;B2827&amp;"|"&amp;D2827,Empresas!$C$6:$CC$92,G2827+6+1,0)))))))</f>
        <v>0</v>
      </c>
      <c r="AA2827" s="147">
        <f>IF(AND($I2827="Si",J2827=1),1,IF(AND($I2827="Fisico",J2827=1),1,IF(AND(J2827=1,$I2827="Electronico"),2,IF(J2827=1,VLOOKUP($C2827&amp;"|"&amp;$B2827&amp;"|"&amp;$D2827,Empresas!$C$6:$CC$92,$G2827+6+1,0),0))))</f>
        <v>0</v>
      </c>
      <c r="AB2827" s="147">
        <f>IF(AND($I2827="Si",K2827=1),1,IF(AND($I2827="Fisico",K2827=1),1,IF(AND(K2827=1,$I2827="Electronico"),2,IF(K2827=1,VLOOKUP($C2827&amp;"|"&amp;$B2827&amp;"|"&amp;$D2827,Empresas!$C$6:$CC$92,$G2827+6+1,0),0))))</f>
        <v>0</v>
      </c>
      <c r="AC2827" s="147">
        <f>IF(AND($I2827="Si",L2827=1),1,IF(AND($I2827="Fisico",L2827=1),1,IF(AND(L2827=1,$I2827="Electronico"),2,IF(L2827=1,VLOOKUP($C2827&amp;"|"&amp;$B2827&amp;"|"&amp;$D2827,Empresas!$C$6:$CC$92,$G2827+6+1,0),0))))</f>
        <v>0</v>
      </c>
      <c r="AD2827" s="147">
        <f>IF(AND($I2827="Si",M2827=1),1,IF(AND($I2827="Fisico",M2827=1),1,IF(AND(M2827=1,$I2827="Electronico"),2,IF(M2827=1,VLOOKUP($C2827&amp;"|"&amp;$B2827&amp;"|"&amp;$D2827,Empresas!$C$6:$CC$92,$G2827+6+1,0),0))))</f>
        <v>0</v>
      </c>
      <c r="AE2827" s="147">
        <f>IF(AND($I2827="Si",N2827=1),1,IF(AND($I2827="Fisico",N2827=1),1,IF(AND(N2827=1,$I2827="Electronico"),2,IF(N2827=1,VLOOKUP($C2827&amp;"|"&amp;$B2827&amp;"|"&amp;$D2827,Empresas!$C$6:$CC$92,$G2827+6+1,0),0))))</f>
        <v>0</v>
      </c>
      <c r="AF2827" s="147">
        <f>IF(AND($I2827="Si",O2827=1),1,IF(AND($I2827="Fisico",O2827=1),1,IF(AND(O2827=1,$I2827="Electronico"),2,IF(O2827=1,VLOOKUP($C2827&amp;"|"&amp;$B2827&amp;"|"&amp;$D2827,Empresas!$C$6:$CC$92,$G2827+6+1,0),0))))</f>
        <v>0</v>
      </c>
      <c r="AG2827" s="147">
        <f>IF(AND($I2827="Si",P2827=1),1,IF(AND($I2827="Fisico",P2827=1),1,IF(AND(P2827=1,$I2827="Electronico"),2,IF(P2827=1,VLOOKUP($C2827&amp;"|"&amp;$B2827&amp;"|"&amp;$D2827,Empresas!$C$6:$CC$92,$G2827+6+1,0),0))))</f>
        <v>0</v>
      </c>
      <c r="AH2827" s="147">
        <f>IF(AND($I2827="Si",Q2827=1),1,IF(AND($I2827="Fisico",Q2827=1),1,IF(AND(Q2827=1,$I2827="Electronico"),2,IF(Q2827=1,VLOOKUP($C2827&amp;"|"&amp;$B2827&amp;"|"&amp;$D2827,Empresas!$C$6:$CC$92,$G2827+6+1,0),0))))</f>
        <v>0</v>
      </c>
      <c r="AI2827" s="147">
        <f>IF(AND($I2827="Si",R2827=1),1,IF(AND($I2827="Fisico",R2827=1),1,IF(AND(R2827=1,$I2827="Electronico"),2,IF(R2827=1,VLOOKUP($C2827&amp;"|"&amp;$B2827&amp;"|"&amp;$D2827,Empresas!$C$6:$CC$92,$G2827+6+1,0),0))))</f>
        <v>0</v>
      </c>
      <c r="AJ2827" s="147">
        <f>IF(AND($I2827="Si",S2827=1),1,IF(AND($I2827="Fisico",S2827=1),1,IF(AND(S2827=1,$I2827="Electronico"),2,IF(S2827=1,VLOOKUP($C2827&amp;"|"&amp;$B2827&amp;"|"&amp;$D2827,Empresas!$C$6:$CC$92,$G2827+6+1,0),0))))</f>
        <v>0</v>
      </c>
      <c r="AK2827" s="147">
        <f>IF(AND($I2827="Si",T2827=1),1,IF(AND($I2827="Fisico",T2827=1),1,IF(AND(T2827=1,$I2827="Electronico"),2,IF(T2827=1,VLOOKUP($C2827&amp;"|"&amp;$B2827&amp;"|"&amp;$D2827,Empresas!$C$6:$CC$92,$G2827+6+1,0),0))))</f>
        <v>0</v>
      </c>
      <c r="AL2827" s="147">
        <f>IF(AND($I2827="Si",U2827=1),1,IF(AND($I2827="Fisico",U2827=1),1,IF(AND(U2827=1,$I2827="Electronico"),2,IF(U2827=1,VLOOKUP($C2827&amp;"|"&amp;$B2827&amp;"|"&amp;$D2827,Empresas!$C$6:$CC$92,$G2827+6+1,0),0))))</f>
        <v>0</v>
      </c>
      <c r="AM2827" s="149">
        <f t="shared" si="464"/>
        <v>0</v>
      </c>
      <c r="AN2827" s="149">
        <f t="shared" si="465"/>
        <v>0</v>
      </c>
      <c r="AO2827" s="152">
        <f t="shared" si="466"/>
        <v>0</v>
      </c>
    </row>
    <row r="2828" spans="1:41" x14ac:dyDescent="0.25">
      <c r="A2828" s="143" t="s">
        <v>268</v>
      </c>
      <c r="B2828" s="144" t="s">
        <v>522</v>
      </c>
      <c r="C2828" s="144" t="s">
        <v>544</v>
      </c>
      <c r="D2828" s="144" t="s">
        <v>506</v>
      </c>
      <c r="E2828" s="144" t="str">
        <f>VLOOKUP(D2828,Empresas!$D$7:$E$92,2,0)</f>
        <v xml:space="preserve">DEBEL INVERSIONES S.A.C. </v>
      </c>
      <c r="F2828" s="144" t="s">
        <v>183</v>
      </c>
      <c r="G2828" s="145">
        <f>+Empresas!$BR$2</f>
        <v>62</v>
      </c>
      <c r="H2828" s="145" t="str">
        <f>VLOOKUP(D2828,Empresas!$D$6:$L$92,7,0)</f>
        <v>Trimestral</v>
      </c>
      <c r="I2828" s="144" t="str">
        <f>VLOOKUP(VLOOKUP(D2828&amp;"|"&amp;B2828,Empresas!$I$7:$CB$92,G2828,0),Tablas!$A$13:$B$14,2,0)</f>
        <v>Si</v>
      </c>
      <c r="J2828" s="78">
        <v>1</v>
      </c>
      <c r="K2828" s="78">
        <v>1</v>
      </c>
      <c r="L2828" s="78">
        <v>1</v>
      </c>
      <c r="M2828" s="78">
        <v>1</v>
      </c>
      <c r="N2828" s="78">
        <v>1</v>
      </c>
      <c r="O2828" s="78">
        <v>1</v>
      </c>
      <c r="P2828" s="78">
        <v>1</v>
      </c>
      <c r="Q2828" s="78">
        <v>2</v>
      </c>
      <c r="R2828" s="78"/>
      <c r="S2828" s="78"/>
      <c r="T2828" s="78"/>
      <c r="U2828" s="78"/>
      <c r="V2828" s="78" t="str">
        <f>VLOOKUP(D2828,Empresas!$D$7:$CF$91,81,0)</f>
        <v>B</v>
      </c>
      <c r="W2828" s="78" t="str">
        <f>VLOOKUP(D2828,Empresas!$D$7:$M$91,10,0)</f>
        <v>Mype</v>
      </c>
      <c r="X2828" s="69" t="str">
        <f t="shared" si="462"/>
        <v>SI</v>
      </c>
      <c r="Y2828" s="153" t="str">
        <f t="shared" si="463"/>
        <v>Si aplica</v>
      </c>
      <c r="Z2828" s="147">
        <f>IF(Y2828="No aplica",0,IF(I2828="no",0,IF(I2828="No aplica",0,IF(I2828="Si",1,IF(I2828="Fisico",1,IF(I2828="Electronico",2,VLOOKUP(C2828&amp;"|"&amp;B2828&amp;"|"&amp;D2828,Empresas!$C$6:$CC$92,G2828+6+1,0)))))))</f>
        <v>1</v>
      </c>
      <c r="AA2828" s="147">
        <f>IF(AND($I2828="Si",J2828=1),1,IF(AND($I2828="Fisico",J2828=1),1,IF(AND(J2828=1,$I2828="Electronico"),2,IF(J2828=1,VLOOKUP($C2828&amp;"|"&amp;$B2828&amp;"|"&amp;$D2828,Empresas!$C$6:$CC$92,$G2828+6+1,0),0))))</f>
        <v>1</v>
      </c>
      <c r="AB2828" s="147">
        <f>IF(AND($I2828="Si",K2828=1),1,IF(AND($I2828="Fisico",K2828=1),1,IF(AND(K2828=1,$I2828="Electronico"),2,IF(K2828=1,VLOOKUP($C2828&amp;"|"&amp;$B2828&amp;"|"&amp;$D2828,Empresas!$C$6:$CC$92,$G2828+6+1,0),0))))</f>
        <v>1</v>
      </c>
      <c r="AC2828" s="147">
        <f>IF(AND($I2828="Si",L2828=1),1,IF(AND($I2828="Fisico",L2828=1),1,IF(AND(L2828=1,$I2828="Electronico"),2,IF(L2828=1,VLOOKUP($C2828&amp;"|"&amp;$B2828&amp;"|"&amp;$D2828,Empresas!$C$6:$CC$92,$G2828+6+1,0),0))))</f>
        <v>1</v>
      </c>
      <c r="AD2828" s="147">
        <f>IF(AND($I2828="Si",M2828=1),1,IF(AND($I2828="Fisico",M2828=1),1,IF(AND(M2828=1,$I2828="Electronico"),2,IF(M2828=1,VLOOKUP($C2828&amp;"|"&amp;$B2828&amp;"|"&amp;$D2828,Empresas!$C$6:$CC$92,$G2828+6+1,0),0))))</f>
        <v>1</v>
      </c>
      <c r="AE2828" s="147">
        <f>IF(AND($I2828="Si",N2828=1),1,IF(AND($I2828="Fisico",N2828=1),1,IF(AND(N2828=1,$I2828="Electronico"),2,IF(N2828=1,VLOOKUP($C2828&amp;"|"&amp;$B2828&amp;"|"&amp;$D2828,Empresas!$C$6:$CC$92,$G2828+6+1,0),0))))</f>
        <v>1</v>
      </c>
      <c r="AF2828" s="147">
        <f>IF(AND($I2828="Si",O2828=1),1,IF(AND($I2828="Fisico",O2828=1),1,IF(AND(O2828=1,$I2828="Electronico"),2,IF(O2828=1,VLOOKUP($C2828&amp;"|"&amp;$B2828&amp;"|"&amp;$D2828,Empresas!$C$6:$CC$92,$G2828+6+1,0),0))))</f>
        <v>1</v>
      </c>
      <c r="AG2828" s="147">
        <f>IF(AND($I2828="Si",P2828=1),1,IF(AND($I2828="Fisico",P2828=1),1,IF(AND(P2828=1,$I2828="Electronico"),2,IF(P2828=1,VLOOKUP($C2828&amp;"|"&amp;$B2828&amp;"|"&amp;$D2828,Empresas!$C$6:$CC$92,$G2828+6+1,0),0))))</f>
        <v>1</v>
      </c>
      <c r="AH2828" s="147">
        <f>IF(AND($I2828="Si",Q2828=1),1,IF(AND($I2828="Fisico",Q2828=1),1,IF(AND(Q2828=1,$I2828="Electronico"),2,IF(Q2828=1,VLOOKUP($C2828&amp;"|"&amp;$B2828&amp;"|"&amp;$D2828,Empresas!$C$6:$CC$92,$G2828+6+1,0),0))))</f>
        <v>0</v>
      </c>
      <c r="AI2828" s="147">
        <f>IF(AND($I2828="Si",R2828=1),1,IF(AND($I2828="Fisico",R2828=1),1,IF(AND(R2828=1,$I2828="Electronico"),2,IF(R2828=1,VLOOKUP($C2828&amp;"|"&amp;$B2828&amp;"|"&amp;$D2828,Empresas!$C$6:$CC$92,$G2828+6+1,0),0))))</f>
        <v>0</v>
      </c>
      <c r="AJ2828" s="147">
        <f>IF(AND($I2828="Si",S2828=1),1,IF(AND($I2828="Fisico",S2828=1),1,IF(AND(S2828=1,$I2828="Electronico"),2,IF(S2828=1,VLOOKUP($C2828&amp;"|"&amp;$B2828&amp;"|"&amp;$D2828,Empresas!$C$6:$CC$92,$G2828+6+1,0),0))))</f>
        <v>0</v>
      </c>
      <c r="AK2828" s="147">
        <f>IF(AND($I2828="Si",T2828=1),1,IF(AND($I2828="Fisico",T2828=1),1,IF(AND(T2828=1,$I2828="Electronico"),2,IF(T2828=1,VLOOKUP($C2828&amp;"|"&amp;$B2828&amp;"|"&amp;$D2828,Empresas!$C$6:$CC$92,$G2828+6+1,0),0))))</f>
        <v>0</v>
      </c>
      <c r="AL2828" s="147">
        <f>IF(AND($I2828="Si",U2828=1),1,IF(AND($I2828="Fisico",U2828=1),1,IF(AND(U2828=1,$I2828="Electronico"),2,IF(U2828=1,VLOOKUP($C2828&amp;"|"&amp;$B2828&amp;"|"&amp;$D2828,Empresas!$C$6:$CC$92,$G2828+6+1,0),0))))</f>
        <v>0</v>
      </c>
      <c r="AM2828" s="149">
        <f t="shared" si="464"/>
        <v>7</v>
      </c>
      <c r="AN2828" s="149">
        <f t="shared" si="465"/>
        <v>8</v>
      </c>
      <c r="AO2828" s="152">
        <f t="shared" si="466"/>
        <v>0.875</v>
      </c>
    </row>
    <row r="2829" spans="1:41" x14ac:dyDescent="0.25">
      <c r="A2829" s="143" t="s">
        <v>268</v>
      </c>
      <c r="B2829" s="144" t="s">
        <v>522</v>
      </c>
      <c r="C2829" s="144" t="s">
        <v>544</v>
      </c>
      <c r="D2829" s="144" t="s">
        <v>506</v>
      </c>
      <c r="E2829" s="144" t="str">
        <f>VLOOKUP(D2829,Empresas!$D$7:$E$92,2,0)</f>
        <v xml:space="preserve">DEBEL INVERSIONES S.A.C. </v>
      </c>
      <c r="F2829" s="144" t="s">
        <v>184</v>
      </c>
      <c r="G2829" s="145">
        <f>+G2828+1</f>
        <v>63</v>
      </c>
      <c r="H2829" s="145" t="str">
        <f>VLOOKUP(D2829,Empresas!$D$6:$L$92,7,0)</f>
        <v>Trimestral</v>
      </c>
      <c r="I2829" s="144" t="str">
        <f>VLOOKUP(VLOOKUP(D2829&amp;"|"&amp;B2829,Empresas!$I$7:$CB$92,G2829,0),Tablas!$A$13:$B$14,2,0)</f>
        <v>Si</v>
      </c>
      <c r="J2829" s="78">
        <v>1</v>
      </c>
      <c r="K2829" s="78">
        <v>1</v>
      </c>
      <c r="L2829" s="78">
        <v>1</v>
      </c>
      <c r="M2829" s="78">
        <v>1</v>
      </c>
      <c r="N2829" s="78">
        <v>1</v>
      </c>
      <c r="O2829" s="78">
        <v>1</v>
      </c>
      <c r="P2829" s="78">
        <v>1</v>
      </c>
      <c r="Q2829" s="78">
        <v>2</v>
      </c>
      <c r="R2829" s="78"/>
      <c r="S2829" s="78"/>
      <c r="T2829" s="78"/>
      <c r="U2829" s="78"/>
      <c r="V2829" s="78" t="str">
        <f>VLOOKUP(D2829,Empresas!$D$7:$CF$91,81,0)</f>
        <v>B</v>
      </c>
      <c r="W2829" s="78" t="str">
        <f>VLOOKUP(D2829,Empresas!$D$7:$M$91,10,0)</f>
        <v>Mype</v>
      </c>
      <c r="X2829" s="69" t="str">
        <f t="shared" si="462"/>
        <v>SI</v>
      </c>
      <c r="Y2829" s="153" t="str">
        <f t="shared" si="463"/>
        <v>Si aplica</v>
      </c>
      <c r="Z2829" s="147">
        <f>IF(Y2829="No aplica",0,IF(I2829="no",0,IF(I2829="No aplica",0,IF(I2829="Si",1,IF(I2829="Fisico",1,IF(I2829="Electronico",2,VLOOKUP(C2829&amp;"|"&amp;B2829&amp;"|"&amp;D2829,Empresas!$C$6:$CC$92,G2829+6+1,0)))))))</f>
        <v>1</v>
      </c>
      <c r="AA2829" s="147">
        <f>IF(AND($I2829="Si",J2829=1),1,IF(AND($I2829="Fisico",J2829=1),1,IF(AND(J2829=1,$I2829="Electronico"),2,IF(J2829=1,VLOOKUP($C2829&amp;"|"&amp;$B2829&amp;"|"&amp;$D2829,Empresas!$C$6:$CC$92,$G2829+6+1,0),0))))</f>
        <v>1</v>
      </c>
      <c r="AB2829" s="147">
        <f>IF(AND($I2829="Si",K2829=1),1,IF(AND($I2829="Fisico",K2829=1),1,IF(AND(K2829=1,$I2829="Electronico"),2,IF(K2829=1,VLOOKUP($C2829&amp;"|"&amp;$B2829&amp;"|"&amp;$D2829,Empresas!$C$6:$CC$92,$G2829+6+1,0),0))))</f>
        <v>1</v>
      </c>
      <c r="AC2829" s="147">
        <f>IF(AND($I2829="Si",L2829=1),1,IF(AND($I2829="Fisico",L2829=1),1,IF(AND(L2829=1,$I2829="Electronico"),2,IF(L2829=1,VLOOKUP($C2829&amp;"|"&amp;$B2829&amp;"|"&amp;$D2829,Empresas!$C$6:$CC$92,$G2829+6+1,0),0))))</f>
        <v>1</v>
      </c>
      <c r="AD2829" s="147">
        <f>IF(AND($I2829="Si",M2829=1),1,IF(AND($I2829="Fisico",M2829=1),1,IF(AND(M2829=1,$I2829="Electronico"),2,IF(M2829=1,VLOOKUP($C2829&amp;"|"&amp;$B2829&amp;"|"&amp;$D2829,Empresas!$C$6:$CC$92,$G2829+6+1,0),0))))</f>
        <v>1</v>
      </c>
      <c r="AE2829" s="147">
        <f>IF(AND($I2829="Si",N2829=1),1,IF(AND($I2829="Fisico",N2829=1),1,IF(AND(N2829=1,$I2829="Electronico"),2,IF(N2829=1,VLOOKUP($C2829&amp;"|"&amp;$B2829&amp;"|"&amp;$D2829,Empresas!$C$6:$CC$92,$G2829+6+1,0),0))))</f>
        <v>1</v>
      </c>
      <c r="AF2829" s="147">
        <f>IF(AND($I2829="Si",O2829=1),1,IF(AND($I2829="Fisico",O2829=1),1,IF(AND(O2829=1,$I2829="Electronico"),2,IF(O2829=1,VLOOKUP($C2829&amp;"|"&amp;$B2829&amp;"|"&amp;$D2829,Empresas!$C$6:$CC$92,$G2829+6+1,0),0))))</f>
        <v>1</v>
      </c>
      <c r="AG2829" s="147">
        <f>IF(AND($I2829="Si",P2829=1),1,IF(AND($I2829="Fisico",P2829=1),1,IF(AND(P2829=1,$I2829="Electronico"),2,IF(P2829=1,VLOOKUP($C2829&amp;"|"&amp;$B2829&amp;"|"&amp;$D2829,Empresas!$C$6:$CC$92,$G2829+6+1,0),0))))</f>
        <v>1</v>
      </c>
      <c r="AH2829" s="147">
        <f>IF(AND($I2829="Si",Q2829=1),1,IF(AND($I2829="Fisico",Q2829=1),1,IF(AND(Q2829=1,$I2829="Electronico"),2,IF(Q2829=1,VLOOKUP($C2829&amp;"|"&amp;$B2829&amp;"|"&amp;$D2829,Empresas!$C$6:$CC$92,$G2829+6+1,0),0))))</f>
        <v>0</v>
      </c>
      <c r="AI2829" s="147">
        <f>IF(AND($I2829="Si",R2829=1),1,IF(AND($I2829="Fisico",R2829=1),1,IF(AND(R2829=1,$I2829="Electronico"),2,IF(R2829=1,VLOOKUP($C2829&amp;"|"&amp;$B2829&amp;"|"&amp;$D2829,Empresas!$C$6:$CC$92,$G2829+6+1,0),0))))</f>
        <v>0</v>
      </c>
      <c r="AJ2829" s="147">
        <f>IF(AND($I2829="Si",S2829=1),1,IF(AND($I2829="Fisico",S2829=1),1,IF(AND(S2829=1,$I2829="Electronico"),2,IF(S2829=1,VLOOKUP($C2829&amp;"|"&amp;$B2829&amp;"|"&amp;$D2829,Empresas!$C$6:$CC$92,$G2829+6+1,0),0))))</f>
        <v>0</v>
      </c>
      <c r="AK2829" s="147">
        <f>IF(AND($I2829="Si",T2829=1),1,IF(AND($I2829="Fisico",T2829=1),1,IF(AND(T2829=1,$I2829="Electronico"),2,IF(T2829=1,VLOOKUP($C2829&amp;"|"&amp;$B2829&amp;"|"&amp;$D2829,Empresas!$C$6:$CC$92,$G2829+6+1,0),0))))</f>
        <v>0</v>
      </c>
      <c r="AL2829" s="147">
        <f>IF(AND($I2829="Si",U2829=1),1,IF(AND($I2829="Fisico",U2829=1),1,IF(AND(U2829=1,$I2829="Electronico"),2,IF(U2829=1,VLOOKUP($C2829&amp;"|"&amp;$B2829&amp;"|"&amp;$D2829,Empresas!$C$6:$CC$92,$G2829+6+1,0),0))))</f>
        <v>0</v>
      </c>
      <c r="AM2829" s="149">
        <f t="shared" si="464"/>
        <v>7</v>
      </c>
      <c r="AN2829" s="149">
        <f t="shared" si="465"/>
        <v>8</v>
      </c>
      <c r="AO2829" s="152">
        <f t="shared" si="466"/>
        <v>0.875</v>
      </c>
    </row>
    <row r="2830" spans="1:41" x14ac:dyDescent="0.25">
      <c r="A2830" s="143" t="s">
        <v>268</v>
      </c>
      <c r="B2830" s="144" t="s">
        <v>522</v>
      </c>
      <c r="C2830" s="144" t="s">
        <v>544</v>
      </c>
      <c r="D2830" s="144" t="s">
        <v>506</v>
      </c>
      <c r="E2830" s="144" t="str">
        <f>VLOOKUP(D2830,Empresas!$D$7:$E$92,2,0)</f>
        <v xml:space="preserve">DEBEL INVERSIONES S.A.C. </v>
      </c>
      <c r="F2830" s="144" t="s">
        <v>185</v>
      </c>
      <c r="G2830" s="145">
        <f t="shared" ref="G2830:G2837" si="467">+G2829+1</f>
        <v>64</v>
      </c>
      <c r="H2830" s="145" t="str">
        <f>VLOOKUP(D2830,Empresas!$D$6:$L$92,7,0)</f>
        <v>Trimestral</v>
      </c>
      <c r="I2830" s="144" t="str">
        <f>VLOOKUP(VLOOKUP(D2830&amp;"|"&amp;B2830,Empresas!$I$7:$CB$92,G2830,0),Tablas!$A$13:$B$14,2,0)</f>
        <v>No</v>
      </c>
      <c r="J2830" s="78"/>
      <c r="K2830" s="78"/>
      <c r="L2830" s="78"/>
      <c r="M2830" s="78"/>
      <c r="N2830" s="78"/>
      <c r="O2830" s="78"/>
      <c r="P2830" s="78"/>
      <c r="Q2830" s="78"/>
      <c r="R2830" s="78"/>
      <c r="S2830" s="78"/>
      <c r="T2830" s="78"/>
      <c r="U2830" s="78"/>
      <c r="V2830" s="78" t="str">
        <f>VLOOKUP(D2830,Empresas!$D$7:$CF$91,81,0)</f>
        <v>B</v>
      </c>
      <c r="W2830" s="78" t="str">
        <f>VLOOKUP(D2830,Empresas!$D$7:$M$91,10,0)</f>
        <v>Mype</v>
      </c>
      <c r="X2830" s="69" t="str">
        <f t="shared" si="462"/>
        <v>SI</v>
      </c>
      <c r="Y2830" s="153" t="str">
        <f t="shared" si="463"/>
        <v>No aplica</v>
      </c>
      <c r="Z2830" s="147">
        <f>IF(Y2830="No aplica",0,IF(I2830="no",0,IF(I2830="No aplica",0,IF(I2830="Si",1,IF(I2830="Fisico",1,IF(I2830="Electronico",2,VLOOKUP(C2830&amp;"|"&amp;B2830&amp;"|"&amp;D2830,Empresas!$C$6:$CC$92,G2830+6+1,0)))))))</f>
        <v>0</v>
      </c>
      <c r="AA2830" s="147">
        <f>IF(AND($I2830="Si",J2830=1),1,IF(AND($I2830="Fisico",J2830=1),1,IF(AND(J2830=1,$I2830="Electronico"),2,IF(J2830=1,VLOOKUP($C2830&amp;"|"&amp;$B2830&amp;"|"&amp;$D2830,Empresas!$C$6:$CC$92,$G2830+6+1,0),0))))</f>
        <v>0</v>
      </c>
      <c r="AB2830" s="147">
        <f>IF(AND($I2830="Si",K2830=1),1,IF(AND($I2830="Fisico",K2830=1),1,IF(AND(K2830=1,$I2830="Electronico"),2,IF(K2830=1,VLOOKUP($C2830&amp;"|"&amp;$B2830&amp;"|"&amp;$D2830,Empresas!$C$6:$CC$92,$G2830+6+1,0),0))))</f>
        <v>0</v>
      </c>
      <c r="AC2830" s="147">
        <f>IF(AND($I2830="Si",L2830=1),1,IF(AND($I2830="Fisico",L2830=1),1,IF(AND(L2830=1,$I2830="Electronico"),2,IF(L2830=1,VLOOKUP($C2830&amp;"|"&amp;$B2830&amp;"|"&amp;$D2830,Empresas!$C$6:$CC$92,$G2830+6+1,0),0))))</f>
        <v>0</v>
      </c>
      <c r="AD2830" s="147">
        <f>IF(AND($I2830="Si",M2830=1),1,IF(AND($I2830="Fisico",M2830=1),1,IF(AND(M2830=1,$I2830="Electronico"),2,IF(M2830=1,VLOOKUP($C2830&amp;"|"&amp;$B2830&amp;"|"&amp;$D2830,Empresas!$C$6:$CC$92,$G2830+6+1,0),0))))</f>
        <v>0</v>
      </c>
      <c r="AE2830" s="147">
        <f>IF(AND($I2830="Si",N2830=1),1,IF(AND($I2830="Fisico",N2830=1),1,IF(AND(N2830=1,$I2830="Electronico"),2,IF(N2830=1,VLOOKUP($C2830&amp;"|"&amp;$B2830&amp;"|"&amp;$D2830,Empresas!$C$6:$CC$92,$G2830+6+1,0),0))))</f>
        <v>0</v>
      </c>
      <c r="AF2830" s="147">
        <f>IF(AND($I2830="Si",O2830=1),1,IF(AND($I2830="Fisico",O2830=1),1,IF(AND(O2830=1,$I2830="Electronico"),2,IF(O2830=1,VLOOKUP($C2830&amp;"|"&amp;$B2830&amp;"|"&amp;$D2830,Empresas!$C$6:$CC$92,$G2830+6+1,0),0))))</f>
        <v>0</v>
      </c>
      <c r="AG2830" s="147">
        <f>IF(AND($I2830="Si",P2830=1),1,IF(AND($I2830="Fisico",P2830=1),1,IF(AND(P2830=1,$I2830="Electronico"),2,IF(P2830=1,VLOOKUP($C2830&amp;"|"&amp;$B2830&amp;"|"&amp;$D2830,Empresas!$C$6:$CC$92,$G2830+6+1,0),0))))</f>
        <v>0</v>
      </c>
      <c r="AH2830" s="147">
        <f>IF(AND($I2830="Si",Q2830=1),1,IF(AND($I2830="Fisico",Q2830=1),1,IF(AND(Q2830=1,$I2830="Electronico"),2,IF(Q2830=1,VLOOKUP($C2830&amp;"|"&amp;$B2830&amp;"|"&amp;$D2830,Empresas!$C$6:$CC$92,$G2830+6+1,0),0))))</f>
        <v>0</v>
      </c>
      <c r="AI2830" s="147">
        <f>IF(AND($I2830="Si",R2830=1),1,IF(AND($I2830="Fisico",R2830=1),1,IF(AND(R2830=1,$I2830="Electronico"),2,IF(R2830=1,VLOOKUP($C2830&amp;"|"&amp;$B2830&amp;"|"&amp;$D2830,Empresas!$C$6:$CC$92,$G2830+6+1,0),0))))</f>
        <v>0</v>
      </c>
      <c r="AJ2830" s="147">
        <f>IF(AND($I2830="Si",S2830=1),1,IF(AND($I2830="Fisico",S2830=1),1,IF(AND(S2830=1,$I2830="Electronico"),2,IF(S2830=1,VLOOKUP($C2830&amp;"|"&amp;$B2830&amp;"|"&amp;$D2830,Empresas!$C$6:$CC$92,$G2830+6+1,0),0))))</f>
        <v>0</v>
      </c>
      <c r="AK2830" s="147">
        <f>IF(AND($I2830="Si",T2830=1),1,IF(AND($I2830="Fisico",T2830=1),1,IF(AND(T2830=1,$I2830="Electronico"),2,IF(T2830=1,VLOOKUP($C2830&amp;"|"&amp;$B2830&amp;"|"&amp;$D2830,Empresas!$C$6:$CC$92,$G2830+6+1,0),0))))</f>
        <v>0</v>
      </c>
      <c r="AL2830" s="147">
        <f>IF(AND($I2830="Si",U2830=1),1,IF(AND($I2830="Fisico",U2830=1),1,IF(AND(U2830=1,$I2830="Electronico"),2,IF(U2830=1,VLOOKUP($C2830&amp;"|"&amp;$B2830&amp;"|"&amp;$D2830,Empresas!$C$6:$CC$92,$G2830+6+1,0),0))))</f>
        <v>0</v>
      </c>
      <c r="AM2830" s="149">
        <f t="shared" si="464"/>
        <v>0</v>
      </c>
      <c r="AN2830" s="149">
        <f t="shared" si="465"/>
        <v>0</v>
      </c>
      <c r="AO2830" s="152">
        <f t="shared" si="466"/>
        <v>0</v>
      </c>
    </row>
    <row r="2831" spans="1:41" x14ac:dyDescent="0.25">
      <c r="A2831" s="143" t="s">
        <v>268</v>
      </c>
      <c r="B2831" s="144" t="s">
        <v>522</v>
      </c>
      <c r="C2831" s="144" t="s">
        <v>544</v>
      </c>
      <c r="D2831" s="144" t="s">
        <v>506</v>
      </c>
      <c r="E2831" s="144" t="str">
        <f>VLOOKUP(D2831,Empresas!$D$7:$E$92,2,0)</f>
        <v xml:space="preserve">DEBEL INVERSIONES S.A.C. </v>
      </c>
      <c r="F2831" s="144" t="s">
        <v>186</v>
      </c>
      <c r="G2831" s="145">
        <f t="shared" si="467"/>
        <v>65</v>
      </c>
      <c r="H2831" s="145" t="str">
        <f>VLOOKUP(D2831,Empresas!$D$6:$L$92,7,0)</f>
        <v>Trimestral</v>
      </c>
      <c r="I2831" s="144" t="str">
        <f>VLOOKUP(VLOOKUP(D2831&amp;"|"&amp;B2831,Empresas!$I$7:$CB$92,G2831,0),Tablas!$A$13:$B$14,2,0)</f>
        <v>No</v>
      </c>
      <c r="J2831" s="78"/>
      <c r="K2831" s="78"/>
      <c r="L2831" s="78"/>
      <c r="M2831" s="78"/>
      <c r="N2831" s="78"/>
      <c r="O2831" s="78"/>
      <c r="P2831" s="78"/>
      <c r="Q2831" s="78"/>
      <c r="R2831" s="78"/>
      <c r="S2831" s="78"/>
      <c r="T2831" s="78"/>
      <c r="U2831" s="78"/>
      <c r="V2831" s="78" t="str">
        <f>VLOOKUP(D2831,Empresas!$D$7:$CF$91,81,0)</f>
        <v>B</v>
      </c>
      <c r="W2831" s="78" t="str">
        <f>VLOOKUP(D2831,Empresas!$D$7:$M$91,10,0)</f>
        <v>Mype</v>
      </c>
      <c r="X2831" s="69" t="str">
        <f t="shared" si="462"/>
        <v>SI</v>
      </c>
      <c r="Y2831" s="153" t="str">
        <f t="shared" si="463"/>
        <v>No aplica</v>
      </c>
      <c r="Z2831" s="147">
        <f>IF(Y2831="No aplica",0,IF(I2831="no",0,IF(I2831="No aplica",0,IF(I2831="Si",1,IF(I2831="Fisico",1,IF(I2831="Electronico",2,VLOOKUP(C2831&amp;"|"&amp;B2831&amp;"|"&amp;D2831,Empresas!$C$6:$CC$92,G2831+6+1,0)))))))</f>
        <v>0</v>
      </c>
      <c r="AA2831" s="147">
        <f>IF(AND($I2831="Si",J2831=1),1,IF(AND($I2831="Fisico",J2831=1),1,IF(AND(J2831=1,$I2831="Electronico"),2,IF(J2831=1,VLOOKUP($C2831&amp;"|"&amp;$B2831&amp;"|"&amp;$D2831,Empresas!$C$6:$CC$92,$G2831+6+1,0),0))))</f>
        <v>0</v>
      </c>
      <c r="AB2831" s="147">
        <f>IF(AND($I2831="Si",K2831=1),1,IF(AND($I2831="Fisico",K2831=1),1,IF(AND(K2831=1,$I2831="Electronico"),2,IF(K2831=1,VLOOKUP($C2831&amp;"|"&amp;$B2831&amp;"|"&amp;$D2831,Empresas!$C$6:$CC$92,$G2831+6+1,0),0))))</f>
        <v>0</v>
      </c>
      <c r="AC2831" s="147">
        <f>IF(AND($I2831="Si",L2831=1),1,IF(AND($I2831="Fisico",L2831=1),1,IF(AND(L2831=1,$I2831="Electronico"),2,IF(L2831=1,VLOOKUP($C2831&amp;"|"&amp;$B2831&amp;"|"&amp;$D2831,Empresas!$C$6:$CC$92,$G2831+6+1,0),0))))</f>
        <v>0</v>
      </c>
      <c r="AD2831" s="147">
        <f>IF(AND($I2831="Si",M2831=1),1,IF(AND($I2831="Fisico",M2831=1),1,IF(AND(M2831=1,$I2831="Electronico"),2,IF(M2831=1,VLOOKUP($C2831&amp;"|"&amp;$B2831&amp;"|"&amp;$D2831,Empresas!$C$6:$CC$92,$G2831+6+1,0),0))))</f>
        <v>0</v>
      </c>
      <c r="AE2831" s="147">
        <f>IF(AND($I2831="Si",N2831=1),1,IF(AND($I2831="Fisico",N2831=1),1,IF(AND(N2831=1,$I2831="Electronico"),2,IF(N2831=1,VLOOKUP($C2831&amp;"|"&amp;$B2831&amp;"|"&amp;$D2831,Empresas!$C$6:$CC$92,$G2831+6+1,0),0))))</f>
        <v>0</v>
      </c>
      <c r="AF2831" s="147">
        <f>IF(AND($I2831="Si",O2831=1),1,IF(AND($I2831="Fisico",O2831=1),1,IF(AND(O2831=1,$I2831="Electronico"),2,IF(O2831=1,VLOOKUP($C2831&amp;"|"&amp;$B2831&amp;"|"&amp;$D2831,Empresas!$C$6:$CC$92,$G2831+6+1,0),0))))</f>
        <v>0</v>
      </c>
      <c r="AG2831" s="147">
        <f>IF(AND($I2831="Si",P2831=1),1,IF(AND($I2831="Fisico",P2831=1),1,IF(AND(P2831=1,$I2831="Electronico"),2,IF(P2831=1,VLOOKUP($C2831&amp;"|"&amp;$B2831&amp;"|"&amp;$D2831,Empresas!$C$6:$CC$92,$G2831+6+1,0),0))))</f>
        <v>0</v>
      </c>
      <c r="AH2831" s="147">
        <f>IF(AND($I2831="Si",Q2831=1),1,IF(AND($I2831="Fisico",Q2831=1),1,IF(AND(Q2831=1,$I2831="Electronico"),2,IF(Q2831=1,VLOOKUP($C2831&amp;"|"&amp;$B2831&amp;"|"&amp;$D2831,Empresas!$C$6:$CC$92,$G2831+6+1,0),0))))</f>
        <v>0</v>
      </c>
      <c r="AI2831" s="147">
        <f>IF(AND($I2831="Si",R2831=1),1,IF(AND($I2831="Fisico",R2831=1),1,IF(AND(R2831=1,$I2831="Electronico"),2,IF(R2831=1,VLOOKUP($C2831&amp;"|"&amp;$B2831&amp;"|"&amp;$D2831,Empresas!$C$6:$CC$92,$G2831+6+1,0),0))))</f>
        <v>0</v>
      </c>
      <c r="AJ2831" s="147">
        <f>IF(AND($I2831="Si",S2831=1),1,IF(AND($I2831="Fisico",S2831=1),1,IF(AND(S2831=1,$I2831="Electronico"),2,IF(S2831=1,VLOOKUP($C2831&amp;"|"&amp;$B2831&amp;"|"&amp;$D2831,Empresas!$C$6:$CC$92,$G2831+6+1,0),0))))</f>
        <v>0</v>
      </c>
      <c r="AK2831" s="147">
        <f>IF(AND($I2831="Si",T2831=1),1,IF(AND($I2831="Fisico",T2831=1),1,IF(AND(T2831=1,$I2831="Electronico"),2,IF(T2831=1,VLOOKUP($C2831&amp;"|"&amp;$B2831&amp;"|"&amp;$D2831,Empresas!$C$6:$CC$92,$G2831+6+1,0),0))))</f>
        <v>0</v>
      </c>
      <c r="AL2831" s="147">
        <f>IF(AND($I2831="Si",U2831=1),1,IF(AND($I2831="Fisico",U2831=1),1,IF(AND(U2831=1,$I2831="Electronico"),2,IF(U2831=1,VLOOKUP($C2831&amp;"|"&amp;$B2831&amp;"|"&amp;$D2831,Empresas!$C$6:$CC$92,$G2831+6+1,0),0))))</f>
        <v>0</v>
      </c>
      <c r="AM2831" s="149">
        <f t="shared" si="464"/>
        <v>0</v>
      </c>
      <c r="AN2831" s="149">
        <f t="shared" si="465"/>
        <v>0</v>
      </c>
      <c r="AO2831" s="152">
        <f t="shared" si="466"/>
        <v>0</v>
      </c>
    </row>
    <row r="2832" spans="1:41" x14ac:dyDescent="0.25">
      <c r="A2832" s="143" t="s">
        <v>268</v>
      </c>
      <c r="B2832" s="144" t="s">
        <v>522</v>
      </c>
      <c r="C2832" s="144" t="s">
        <v>544</v>
      </c>
      <c r="D2832" s="144" t="s">
        <v>506</v>
      </c>
      <c r="E2832" s="144" t="str">
        <f>VLOOKUP(D2832,Empresas!$D$7:$E$92,2,0)</f>
        <v xml:space="preserve">DEBEL INVERSIONES S.A.C. </v>
      </c>
      <c r="F2832" s="144" t="s">
        <v>187</v>
      </c>
      <c r="G2832" s="145">
        <f t="shared" si="467"/>
        <v>66</v>
      </c>
      <c r="H2832" s="145" t="str">
        <f>VLOOKUP(D2832,Empresas!$D$6:$L$92,7,0)</f>
        <v>Trimestral</v>
      </c>
      <c r="I2832" s="144" t="str">
        <f>VLOOKUP(VLOOKUP(D2832&amp;"|"&amp;B2832,Empresas!$I$7:$CB$92,G2832,0),Tablas!$A$13:$B$14,2,0)</f>
        <v>Si</v>
      </c>
      <c r="J2832" s="78">
        <v>1</v>
      </c>
      <c r="K2832" s="78">
        <v>1</v>
      </c>
      <c r="L2832" s="78">
        <v>1</v>
      </c>
      <c r="M2832" s="78">
        <v>1</v>
      </c>
      <c r="N2832" s="78">
        <v>1</v>
      </c>
      <c r="O2832" s="78">
        <v>1</v>
      </c>
      <c r="P2832" s="78">
        <v>1</v>
      </c>
      <c r="Q2832" s="78">
        <v>1</v>
      </c>
      <c r="R2832" s="78"/>
      <c r="S2832" s="78"/>
      <c r="T2832" s="78"/>
      <c r="U2832" s="78"/>
      <c r="V2832" s="78" t="str">
        <f>VLOOKUP(D2832,Empresas!$D$7:$CF$91,81,0)</f>
        <v>B</v>
      </c>
      <c r="W2832" s="78" t="str">
        <f>VLOOKUP(D2832,Empresas!$D$7:$M$91,10,0)</f>
        <v>Mype</v>
      </c>
      <c r="X2832" s="69" t="str">
        <f t="shared" si="462"/>
        <v>SI</v>
      </c>
      <c r="Y2832" s="153" t="str">
        <f t="shared" si="463"/>
        <v>Si aplica</v>
      </c>
      <c r="Z2832" s="147">
        <f>IF(Y2832="No aplica",0,IF(I2832="no",0,IF(I2832="No aplica",0,IF(I2832="Si",1,IF(I2832="Fisico",1,IF(I2832="Electronico",2,VLOOKUP(C2832&amp;"|"&amp;B2832&amp;"|"&amp;D2832,Empresas!$C$6:$CC$92,G2832+6+1,0)))))))</f>
        <v>1</v>
      </c>
      <c r="AA2832" s="147">
        <f>IF(AND($I2832="Si",J2832=1),1,IF(AND($I2832="Fisico",J2832=1),1,IF(AND(J2832=1,$I2832="Electronico"),2,IF(J2832=1,VLOOKUP($C2832&amp;"|"&amp;$B2832&amp;"|"&amp;$D2832,Empresas!$C$6:$CC$92,$G2832+6+1,0),0))))</f>
        <v>1</v>
      </c>
      <c r="AB2832" s="147">
        <f>IF(AND($I2832="Si",K2832=1),1,IF(AND($I2832="Fisico",K2832=1),1,IF(AND(K2832=1,$I2832="Electronico"),2,IF(K2832=1,VLOOKUP($C2832&amp;"|"&amp;$B2832&amp;"|"&amp;$D2832,Empresas!$C$6:$CC$92,$G2832+6+1,0),0))))</f>
        <v>1</v>
      </c>
      <c r="AC2832" s="147">
        <f>IF(AND($I2832="Si",L2832=1),1,IF(AND($I2832="Fisico",L2832=1),1,IF(AND(L2832=1,$I2832="Electronico"),2,IF(L2832=1,VLOOKUP($C2832&amp;"|"&amp;$B2832&amp;"|"&amp;$D2832,Empresas!$C$6:$CC$92,$G2832+6+1,0),0))))</f>
        <v>1</v>
      </c>
      <c r="AD2832" s="147">
        <f>IF(AND($I2832="Si",M2832=1),1,IF(AND($I2832="Fisico",M2832=1),1,IF(AND(M2832=1,$I2832="Electronico"),2,IF(M2832=1,VLOOKUP($C2832&amp;"|"&amp;$B2832&amp;"|"&amp;$D2832,Empresas!$C$6:$CC$92,$G2832+6+1,0),0))))</f>
        <v>1</v>
      </c>
      <c r="AE2832" s="147">
        <f>IF(AND($I2832="Si",N2832=1),1,IF(AND($I2832="Fisico",N2832=1),1,IF(AND(N2832=1,$I2832="Electronico"),2,IF(N2832=1,VLOOKUP($C2832&amp;"|"&amp;$B2832&amp;"|"&amp;$D2832,Empresas!$C$6:$CC$92,$G2832+6+1,0),0))))</f>
        <v>1</v>
      </c>
      <c r="AF2832" s="147">
        <f>IF(AND($I2832="Si",O2832=1),1,IF(AND($I2832="Fisico",O2832=1),1,IF(AND(O2832=1,$I2832="Electronico"),2,IF(O2832=1,VLOOKUP($C2832&amp;"|"&amp;$B2832&amp;"|"&amp;$D2832,Empresas!$C$6:$CC$92,$G2832+6+1,0),0))))</f>
        <v>1</v>
      </c>
      <c r="AG2832" s="147">
        <f>IF(AND($I2832="Si",P2832=1),1,IF(AND($I2832="Fisico",P2832=1),1,IF(AND(P2832=1,$I2832="Electronico"),2,IF(P2832=1,VLOOKUP($C2832&amp;"|"&amp;$B2832&amp;"|"&amp;$D2832,Empresas!$C$6:$CC$92,$G2832+6+1,0),0))))</f>
        <v>1</v>
      </c>
      <c r="AH2832" s="147">
        <f>IF(AND($I2832="Si",Q2832=1),1,IF(AND($I2832="Fisico",Q2832=1),1,IF(AND(Q2832=1,$I2832="Electronico"),2,IF(Q2832=1,VLOOKUP($C2832&amp;"|"&amp;$B2832&amp;"|"&amp;$D2832,Empresas!$C$6:$CC$92,$G2832+6+1,0),0))))</f>
        <v>1</v>
      </c>
      <c r="AI2832" s="147">
        <f>IF(AND($I2832="Si",R2832=1),1,IF(AND($I2832="Fisico",R2832=1),1,IF(AND(R2832=1,$I2832="Electronico"),2,IF(R2832=1,VLOOKUP($C2832&amp;"|"&amp;$B2832&amp;"|"&amp;$D2832,Empresas!$C$6:$CC$92,$G2832+6+1,0),0))))</f>
        <v>0</v>
      </c>
      <c r="AJ2832" s="147">
        <f>IF(AND($I2832="Si",S2832=1),1,IF(AND($I2832="Fisico",S2832=1),1,IF(AND(S2832=1,$I2832="Electronico"),2,IF(S2832=1,VLOOKUP($C2832&amp;"|"&amp;$B2832&amp;"|"&amp;$D2832,Empresas!$C$6:$CC$92,$G2832+6+1,0),0))))</f>
        <v>0</v>
      </c>
      <c r="AK2832" s="147">
        <f>IF(AND($I2832="Si",T2832=1),1,IF(AND($I2832="Fisico",T2832=1),1,IF(AND(T2832=1,$I2832="Electronico"),2,IF(T2832=1,VLOOKUP($C2832&amp;"|"&amp;$B2832&amp;"|"&amp;$D2832,Empresas!$C$6:$CC$92,$G2832+6+1,0),0))))</f>
        <v>0</v>
      </c>
      <c r="AL2832" s="147">
        <f>IF(AND($I2832="Si",U2832=1),1,IF(AND($I2832="Fisico",U2832=1),1,IF(AND(U2832=1,$I2832="Electronico"),2,IF(U2832=1,VLOOKUP($C2832&amp;"|"&amp;$B2832&amp;"|"&amp;$D2832,Empresas!$C$6:$CC$92,$G2832+6+1,0),0))))</f>
        <v>0</v>
      </c>
      <c r="AM2832" s="149">
        <f t="shared" si="464"/>
        <v>8</v>
      </c>
      <c r="AN2832" s="149">
        <f t="shared" si="465"/>
        <v>8</v>
      </c>
      <c r="AO2832" s="152">
        <f t="shared" si="466"/>
        <v>1</v>
      </c>
    </row>
    <row r="2833" spans="1:41" x14ac:dyDescent="0.25">
      <c r="A2833" s="143" t="s">
        <v>268</v>
      </c>
      <c r="B2833" s="144" t="s">
        <v>522</v>
      </c>
      <c r="C2833" s="144" t="s">
        <v>544</v>
      </c>
      <c r="D2833" s="144" t="s">
        <v>506</v>
      </c>
      <c r="E2833" s="144" t="str">
        <f>VLOOKUP(D2833,Empresas!$D$7:$E$92,2,0)</f>
        <v xml:space="preserve">DEBEL INVERSIONES S.A.C. </v>
      </c>
      <c r="F2833" s="144" t="s">
        <v>188</v>
      </c>
      <c r="G2833" s="145">
        <f t="shared" si="467"/>
        <v>67</v>
      </c>
      <c r="H2833" s="145" t="str">
        <f>VLOOKUP(D2833,Empresas!$D$6:$L$92,7,0)</f>
        <v>Trimestral</v>
      </c>
      <c r="I2833" s="144" t="str">
        <f>VLOOKUP(VLOOKUP(D2833&amp;"|"&amp;B2833,Empresas!$I$7:$CB$92,G2833,0),Tablas!$A$13:$B$14,2,0)</f>
        <v>No</v>
      </c>
      <c r="J2833" s="78"/>
      <c r="K2833" s="78"/>
      <c r="L2833" s="78"/>
      <c r="M2833" s="78"/>
      <c r="N2833" s="78"/>
      <c r="O2833" s="78"/>
      <c r="P2833" s="78"/>
      <c r="Q2833" s="78"/>
      <c r="R2833" s="78"/>
      <c r="S2833" s="78"/>
      <c r="T2833" s="78"/>
      <c r="U2833" s="78"/>
      <c r="V2833" s="78" t="str">
        <f>VLOOKUP(D2833,Empresas!$D$7:$CF$91,81,0)</f>
        <v>B</v>
      </c>
      <c r="W2833" s="78" t="str">
        <f>VLOOKUP(D2833,Empresas!$D$7:$M$91,10,0)</f>
        <v>Mype</v>
      </c>
      <c r="X2833" s="69" t="str">
        <f t="shared" si="462"/>
        <v>SI</v>
      </c>
      <c r="Y2833" s="153" t="str">
        <f t="shared" si="463"/>
        <v>No aplica</v>
      </c>
      <c r="Z2833" s="147">
        <f>IF(Y2833="No aplica",0,IF(I2833="no",0,IF(I2833="No aplica",0,IF(I2833="Si",1,IF(I2833="Fisico",1,IF(I2833="Electronico",2,VLOOKUP(C2833&amp;"|"&amp;B2833&amp;"|"&amp;D2833,Empresas!$C$6:$CC$92,G2833+6+1,0)))))))</f>
        <v>0</v>
      </c>
      <c r="AA2833" s="147">
        <f>IF(AND($I2833="Si",J2833=1),1,IF(AND($I2833="Fisico",J2833=1),1,IF(AND(J2833=1,$I2833="Electronico"),2,IF(J2833=1,VLOOKUP($C2833&amp;"|"&amp;$B2833&amp;"|"&amp;$D2833,Empresas!$C$6:$CC$92,$G2833+6+1,0),0))))</f>
        <v>0</v>
      </c>
      <c r="AB2833" s="147">
        <f>IF(AND($I2833="Si",K2833=1),1,IF(AND($I2833="Fisico",K2833=1),1,IF(AND(K2833=1,$I2833="Electronico"),2,IF(K2833=1,VLOOKUP($C2833&amp;"|"&amp;$B2833&amp;"|"&amp;$D2833,Empresas!$C$6:$CC$92,$G2833+6+1,0),0))))</f>
        <v>0</v>
      </c>
      <c r="AC2833" s="147">
        <f>IF(AND($I2833="Si",L2833=1),1,IF(AND($I2833="Fisico",L2833=1),1,IF(AND(L2833=1,$I2833="Electronico"),2,IF(L2833=1,VLOOKUP($C2833&amp;"|"&amp;$B2833&amp;"|"&amp;$D2833,Empresas!$C$6:$CC$92,$G2833+6+1,0),0))))</f>
        <v>0</v>
      </c>
      <c r="AD2833" s="147">
        <f>IF(AND($I2833="Si",M2833=1),1,IF(AND($I2833="Fisico",M2833=1),1,IF(AND(M2833=1,$I2833="Electronico"),2,IF(M2833=1,VLOOKUP($C2833&amp;"|"&amp;$B2833&amp;"|"&amp;$D2833,Empresas!$C$6:$CC$92,$G2833+6+1,0),0))))</f>
        <v>0</v>
      </c>
      <c r="AE2833" s="147">
        <f>IF(AND($I2833="Si",N2833=1),1,IF(AND($I2833="Fisico",N2833=1),1,IF(AND(N2833=1,$I2833="Electronico"),2,IF(N2833=1,VLOOKUP($C2833&amp;"|"&amp;$B2833&amp;"|"&amp;$D2833,Empresas!$C$6:$CC$92,$G2833+6+1,0),0))))</f>
        <v>0</v>
      </c>
      <c r="AF2833" s="147">
        <f>IF(AND($I2833="Si",O2833=1),1,IF(AND($I2833="Fisico",O2833=1),1,IF(AND(O2833=1,$I2833="Electronico"),2,IF(O2833=1,VLOOKUP($C2833&amp;"|"&amp;$B2833&amp;"|"&amp;$D2833,Empresas!$C$6:$CC$92,$G2833+6+1,0),0))))</f>
        <v>0</v>
      </c>
      <c r="AG2833" s="147">
        <f>IF(AND($I2833="Si",P2833=1),1,IF(AND($I2833="Fisico",P2833=1),1,IF(AND(P2833=1,$I2833="Electronico"),2,IF(P2833=1,VLOOKUP($C2833&amp;"|"&amp;$B2833&amp;"|"&amp;$D2833,Empresas!$C$6:$CC$92,$G2833+6+1,0),0))))</f>
        <v>0</v>
      </c>
      <c r="AH2833" s="147">
        <f>IF(AND($I2833="Si",Q2833=1),1,IF(AND($I2833="Fisico",Q2833=1),1,IF(AND(Q2833=1,$I2833="Electronico"),2,IF(Q2833=1,VLOOKUP($C2833&amp;"|"&amp;$B2833&amp;"|"&amp;$D2833,Empresas!$C$6:$CC$92,$G2833+6+1,0),0))))</f>
        <v>0</v>
      </c>
      <c r="AI2833" s="147">
        <f>IF(AND($I2833="Si",R2833=1),1,IF(AND($I2833="Fisico",R2833=1),1,IF(AND(R2833=1,$I2833="Electronico"),2,IF(R2833=1,VLOOKUP($C2833&amp;"|"&amp;$B2833&amp;"|"&amp;$D2833,Empresas!$C$6:$CC$92,$G2833+6+1,0),0))))</f>
        <v>0</v>
      </c>
      <c r="AJ2833" s="147">
        <f>IF(AND($I2833="Si",S2833=1),1,IF(AND($I2833="Fisico",S2833=1),1,IF(AND(S2833=1,$I2833="Electronico"),2,IF(S2833=1,VLOOKUP($C2833&amp;"|"&amp;$B2833&amp;"|"&amp;$D2833,Empresas!$C$6:$CC$92,$G2833+6+1,0),0))))</f>
        <v>0</v>
      </c>
      <c r="AK2833" s="147">
        <f>IF(AND($I2833="Si",T2833=1),1,IF(AND($I2833="Fisico",T2833=1),1,IF(AND(T2833=1,$I2833="Electronico"),2,IF(T2833=1,VLOOKUP($C2833&amp;"|"&amp;$B2833&amp;"|"&amp;$D2833,Empresas!$C$6:$CC$92,$G2833+6+1,0),0))))</f>
        <v>0</v>
      </c>
      <c r="AL2833" s="147">
        <f>IF(AND($I2833="Si",U2833=1),1,IF(AND($I2833="Fisico",U2833=1),1,IF(AND(U2833=1,$I2833="Electronico"),2,IF(U2833=1,VLOOKUP($C2833&amp;"|"&amp;$B2833&amp;"|"&amp;$D2833,Empresas!$C$6:$CC$92,$G2833+6+1,0),0))))</f>
        <v>0</v>
      </c>
      <c r="AM2833" s="149">
        <f t="shared" si="464"/>
        <v>0</v>
      </c>
      <c r="AN2833" s="149">
        <f t="shared" si="465"/>
        <v>0</v>
      </c>
      <c r="AO2833" s="152">
        <f t="shared" si="466"/>
        <v>0</v>
      </c>
    </row>
    <row r="2834" spans="1:41" x14ac:dyDescent="0.25">
      <c r="A2834" s="143" t="s">
        <v>268</v>
      </c>
      <c r="B2834" s="144" t="s">
        <v>522</v>
      </c>
      <c r="C2834" s="144" t="s">
        <v>544</v>
      </c>
      <c r="D2834" s="144" t="s">
        <v>506</v>
      </c>
      <c r="E2834" s="144" t="str">
        <f>VLOOKUP(D2834,Empresas!$D$7:$E$92,2,0)</f>
        <v xml:space="preserve">DEBEL INVERSIONES S.A.C. </v>
      </c>
      <c r="F2834" s="144" t="s">
        <v>189</v>
      </c>
      <c r="G2834" s="145">
        <f t="shared" si="467"/>
        <v>68</v>
      </c>
      <c r="H2834" s="145" t="str">
        <f>VLOOKUP(D2834,Empresas!$D$6:$L$92,7,0)</f>
        <v>Trimestral</v>
      </c>
      <c r="I2834" s="144" t="str">
        <f>VLOOKUP(VLOOKUP(D2834&amp;"|"&amp;B2834,Empresas!$I$7:$CB$92,G2834,0),Tablas!$A$13:$B$14,2,0)</f>
        <v>No</v>
      </c>
      <c r="J2834" s="78"/>
      <c r="K2834" s="78"/>
      <c r="L2834" s="78"/>
      <c r="M2834" s="78"/>
      <c r="N2834" s="78"/>
      <c r="O2834" s="78"/>
      <c r="P2834" s="78"/>
      <c r="Q2834" s="78"/>
      <c r="R2834" s="78"/>
      <c r="S2834" s="78"/>
      <c r="T2834" s="78"/>
      <c r="U2834" s="78"/>
      <c r="V2834" s="78" t="str">
        <f>VLOOKUP(D2834,Empresas!$D$7:$CF$91,81,0)</f>
        <v>B</v>
      </c>
      <c r="W2834" s="78" t="str">
        <f>VLOOKUP(D2834,Empresas!$D$7:$M$91,10,0)</f>
        <v>Mype</v>
      </c>
      <c r="X2834" s="69" t="str">
        <f t="shared" si="462"/>
        <v>SI</v>
      </c>
      <c r="Y2834" s="153" t="str">
        <f t="shared" si="463"/>
        <v>No aplica</v>
      </c>
      <c r="Z2834" s="147">
        <f>IF(Y2834="No aplica",0,IF(I2834="no",0,IF(I2834="No aplica",0,IF(I2834="Si",1,IF(I2834="Fisico",1,IF(I2834="Electronico",2,VLOOKUP(C2834&amp;"|"&amp;B2834&amp;"|"&amp;D2834,Empresas!$C$6:$CC$92,G2834+6+1,0)))))))</f>
        <v>0</v>
      </c>
      <c r="AA2834" s="147">
        <f>IF(AND($I2834="Si",J2834=1),1,IF(AND($I2834="Fisico",J2834=1),1,IF(AND(J2834=1,$I2834="Electronico"),2,IF(J2834=1,VLOOKUP($C2834&amp;"|"&amp;$B2834&amp;"|"&amp;$D2834,Empresas!$C$6:$CC$92,$G2834+6+1,0),0))))</f>
        <v>0</v>
      </c>
      <c r="AB2834" s="147">
        <f>IF(AND($I2834="Si",K2834=1),1,IF(AND($I2834="Fisico",K2834=1),1,IF(AND(K2834=1,$I2834="Electronico"),2,IF(K2834=1,VLOOKUP($C2834&amp;"|"&amp;$B2834&amp;"|"&amp;$D2834,Empresas!$C$6:$CC$92,$G2834+6+1,0),0))))</f>
        <v>0</v>
      </c>
      <c r="AC2834" s="147">
        <f>IF(AND($I2834="Si",L2834=1),1,IF(AND($I2834="Fisico",L2834=1),1,IF(AND(L2834=1,$I2834="Electronico"),2,IF(L2834=1,VLOOKUP($C2834&amp;"|"&amp;$B2834&amp;"|"&amp;$D2834,Empresas!$C$6:$CC$92,$G2834+6+1,0),0))))</f>
        <v>0</v>
      </c>
      <c r="AD2834" s="147">
        <f>IF(AND($I2834="Si",M2834=1),1,IF(AND($I2834="Fisico",M2834=1),1,IF(AND(M2834=1,$I2834="Electronico"),2,IF(M2834=1,VLOOKUP($C2834&amp;"|"&amp;$B2834&amp;"|"&amp;$D2834,Empresas!$C$6:$CC$92,$G2834+6+1,0),0))))</f>
        <v>0</v>
      </c>
      <c r="AE2834" s="147">
        <f>IF(AND($I2834="Si",N2834=1),1,IF(AND($I2834="Fisico",N2834=1),1,IF(AND(N2834=1,$I2834="Electronico"),2,IF(N2834=1,VLOOKUP($C2834&amp;"|"&amp;$B2834&amp;"|"&amp;$D2834,Empresas!$C$6:$CC$92,$G2834+6+1,0),0))))</f>
        <v>0</v>
      </c>
      <c r="AF2834" s="147">
        <f>IF(AND($I2834="Si",O2834=1),1,IF(AND($I2834="Fisico",O2834=1),1,IF(AND(O2834=1,$I2834="Electronico"),2,IF(O2834=1,VLOOKUP($C2834&amp;"|"&amp;$B2834&amp;"|"&amp;$D2834,Empresas!$C$6:$CC$92,$G2834+6+1,0),0))))</f>
        <v>0</v>
      </c>
      <c r="AG2834" s="147">
        <f>IF(AND($I2834="Si",P2834=1),1,IF(AND($I2834="Fisico",P2834=1),1,IF(AND(P2834=1,$I2834="Electronico"),2,IF(P2834=1,VLOOKUP($C2834&amp;"|"&amp;$B2834&amp;"|"&amp;$D2834,Empresas!$C$6:$CC$92,$G2834+6+1,0),0))))</f>
        <v>0</v>
      </c>
      <c r="AH2834" s="147">
        <f>IF(AND($I2834="Si",Q2834=1),1,IF(AND($I2834="Fisico",Q2834=1),1,IF(AND(Q2834=1,$I2834="Electronico"),2,IF(Q2834=1,VLOOKUP($C2834&amp;"|"&amp;$B2834&amp;"|"&amp;$D2834,Empresas!$C$6:$CC$92,$G2834+6+1,0),0))))</f>
        <v>0</v>
      </c>
      <c r="AI2834" s="147">
        <f>IF(AND($I2834="Si",R2834=1),1,IF(AND($I2834="Fisico",R2834=1),1,IF(AND(R2834=1,$I2834="Electronico"),2,IF(R2834=1,VLOOKUP($C2834&amp;"|"&amp;$B2834&amp;"|"&amp;$D2834,Empresas!$C$6:$CC$92,$G2834+6+1,0),0))))</f>
        <v>0</v>
      </c>
      <c r="AJ2834" s="147">
        <f>IF(AND($I2834="Si",S2834=1),1,IF(AND($I2834="Fisico",S2834=1),1,IF(AND(S2834=1,$I2834="Electronico"),2,IF(S2834=1,VLOOKUP($C2834&amp;"|"&amp;$B2834&amp;"|"&amp;$D2834,Empresas!$C$6:$CC$92,$G2834+6+1,0),0))))</f>
        <v>0</v>
      </c>
      <c r="AK2834" s="147">
        <f>IF(AND($I2834="Si",T2834=1),1,IF(AND($I2834="Fisico",T2834=1),1,IF(AND(T2834=1,$I2834="Electronico"),2,IF(T2834=1,VLOOKUP($C2834&amp;"|"&amp;$B2834&amp;"|"&amp;$D2834,Empresas!$C$6:$CC$92,$G2834+6+1,0),0))))</f>
        <v>0</v>
      </c>
      <c r="AL2834" s="147">
        <f>IF(AND($I2834="Si",U2834=1),1,IF(AND($I2834="Fisico",U2834=1),1,IF(AND(U2834=1,$I2834="Electronico"),2,IF(U2834=1,VLOOKUP($C2834&amp;"|"&amp;$B2834&amp;"|"&amp;$D2834,Empresas!$C$6:$CC$92,$G2834+6+1,0),0))))</f>
        <v>0</v>
      </c>
      <c r="AM2834" s="149">
        <f t="shared" si="464"/>
        <v>0</v>
      </c>
      <c r="AN2834" s="149">
        <f t="shared" si="465"/>
        <v>0</v>
      </c>
      <c r="AO2834" s="152">
        <f t="shared" si="466"/>
        <v>0</v>
      </c>
    </row>
    <row r="2835" spans="1:41" x14ac:dyDescent="0.25">
      <c r="A2835" s="143" t="s">
        <v>268</v>
      </c>
      <c r="B2835" s="144" t="s">
        <v>522</v>
      </c>
      <c r="C2835" s="144" t="s">
        <v>544</v>
      </c>
      <c r="D2835" s="144" t="s">
        <v>506</v>
      </c>
      <c r="E2835" s="144" t="str">
        <f>VLOOKUP(D2835,Empresas!$D$7:$E$92,2,0)</f>
        <v xml:space="preserve">DEBEL INVERSIONES S.A.C. </v>
      </c>
      <c r="F2835" s="144" t="s">
        <v>190</v>
      </c>
      <c r="G2835" s="145">
        <f t="shared" si="467"/>
        <v>69</v>
      </c>
      <c r="H2835" s="145" t="str">
        <f>VLOOKUP(D2835,Empresas!$D$6:$L$92,7,0)</f>
        <v>Trimestral</v>
      </c>
      <c r="I2835" s="144" t="str">
        <f>VLOOKUP(VLOOKUP(D2835&amp;"|"&amp;B2835,Empresas!$I$7:$CB$92,G2835,0),Tablas!$A$13:$B$14,2,0)</f>
        <v>No</v>
      </c>
      <c r="J2835" s="78"/>
      <c r="K2835" s="78"/>
      <c r="L2835" s="78"/>
      <c r="M2835" s="78"/>
      <c r="N2835" s="78"/>
      <c r="O2835" s="78"/>
      <c r="P2835" s="78"/>
      <c r="Q2835" s="78"/>
      <c r="R2835" s="78"/>
      <c r="S2835" s="78"/>
      <c r="T2835" s="78"/>
      <c r="U2835" s="78"/>
      <c r="V2835" s="78" t="str">
        <f>VLOOKUP(D2835,Empresas!$D$7:$CF$91,81,0)</f>
        <v>B</v>
      </c>
      <c r="W2835" s="78" t="str">
        <f>VLOOKUP(D2835,Empresas!$D$7:$M$91,10,0)</f>
        <v>Mype</v>
      </c>
      <c r="X2835" s="69" t="str">
        <f t="shared" si="462"/>
        <v>NO</v>
      </c>
      <c r="Y2835" s="153" t="str">
        <f t="shared" si="463"/>
        <v>No aplica</v>
      </c>
      <c r="Z2835" s="147">
        <f>IF(Y2835="No aplica",0,IF(I2835="no",0,IF(I2835="No aplica",0,IF(I2835="Si",1,IF(I2835="Fisico",1,IF(I2835="Electronico",2,VLOOKUP(C2835&amp;"|"&amp;B2835&amp;"|"&amp;D2835,Empresas!$C$6:$CC$92,G2835+6+1,0)))))))</f>
        <v>0</v>
      </c>
      <c r="AA2835" s="147">
        <f>IF(AND($I2835="Si",J2835=1),1,IF(AND($I2835="Fisico",J2835=1),1,IF(AND(J2835=1,$I2835="Electronico"),2,IF(J2835=1,VLOOKUP($C2835&amp;"|"&amp;$B2835&amp;"|"&amp;$D2835,Empresas!$C$6:$CC$92,$G2835+6+1,0),0))))</f>
        <v>0</v>
      </c>
      <c r="AB2835" s="147">
        <f>IF(AND($I2835="Si",K2835=1),1,IF(AND($I2835="Fisico",K2835=1),1,IF(AND(K2835=1,$I2835="Electronico"),2,IF(K2835=1,VLOOKUP($C2835&amp;"|"&amp;$B2835&amp;"|"&amp;$D2835,Empresas!$C$6:$CC$92,$G2835+6+1,0),0))))</f>
        <v>0</v>
      </c>
      <c r="AC2835" s="147">
        <f>IF(AND($I2835="Si",L2835=1),1,IF(AND($I2835="Fisico",L2835=1),1,IF(AND(L2835=1,$I2835="Electronico"),2,IF(L2835=1,VLOOKUP($C2835&amp;"|"&amp;$B2835&amp;"|"&amp;$D2835,Empresas!$C$6:$CC$92,$G2835+6+1,0),0))))</f>
        <v>0</v>
      </c>
      <c r="AD2835" s="147">
        <f>IF(AND($I2835="Si",M2835=1),1,IF(AND($I2835="Fisico",M2835=1),1,IF(AND(M2835=1,$I2835="Electronico"),2,IF(M2835=1,VLOOKUP($C2835&amp;"|"&amp;$B2835&amp;"|"&amp;$D2835,Empresas!$C$6:$CC$92,$G2835+6+1,0),0))))</f>
        <v>0</v>
      </c>
      <c r="AE2835" s="147">
        <f>IF(AND($I2835="Si",N2835=1),1,IF(AND($I2835="Fisico",N2835=1),1,IF(AND(N2835=1,$I2835="Electronico"),2,IF(N2835=1,VLOOKUP($C2835&amp;"|"&amp;$B2835&amp;"|"&amp;$D2835,Empresas!$C$6:$CC$92,$G2835+6+1,0),0))))</f>
        <v>0</v>
      </c>
      <c r="AF2835" s="147">
        <f>IF(AND($I2835="Si",O2835=1),1,IF(AND($I2835="Fisico",O2835=1),1,IF(AND(O2835=1,$I2835="Electronico"),2,IF(O2835=1,VLOOKUP($C2835&amp;"|"&amp;$B2835&amp;"|"&amp;$D2835,Empresas!$C$6:$CC$92,$G2835+6+1,0),0))))</f>
        <v>0</v>
      </c>
      <c r="AG2835" s="147">
        <f>IF(AND($I2835="Si",P2835=1),1,IF(AND($I2835="Fisico",P2835=1),1,IF(AND(P2835=1,$I2835="Electronico"),2,IF(P2835=1,VLOOKUP($C2835&amp;"|"&amp;$B2835&amp;"|"&amp;$D2835,Empresas!$C$6:$CC$92,$G2835+6+1,0),0))))</f>
        <v>0</v>
      </c>
      <c r="AH2835" s="147">
        <f>IF(AND($I2835="Si",Q2835=1),1,IF(AND($I2835="Fisico",Q2835=1),1,IF(AND(Q2835=1,$I2835="Electronico"),2,IF(Q2835=1,VLOOKUP($C2835&amp;"|"&amp;$B2835&amp;"|"&amp;$D2835,Empresas!$C$6:$CC$92,$G2835+6+1,0),0))))</f>
        <v>0</v>
      </c>
      <c r="AI2835" s="147">
        <f>IF(AND($I2835="Si",R2835=1),1,IF(AND($I2835="Fisico",R2835=1),1,IF(AND(R2835=1,$I2835="Electronico"),2,IF(R2835=1,VLOOKUP($C2835&amp;"|"&amp;$B2835&amp;"|"&amp;$D2835,Empresas!$C$6:$CC$92,$G2835+6+1,0),0))))</f>
        <v>0</v>
      </c>
      <c r="AJ2835" s="147">
        <f>IF(AND($I2835="Si",S2835=1),1,IF(AND($I2835="Fisico",S2835=1),1,IF(AND(S2835=1,$I2835="Electronico"),2,IF(S2835=1,VLOOKUP($C2835&amp;"|"&amp;$B2835&amp;"|"&amp;$D2835,Empresas!$C$6:$CC$92,$G2835+6+1,0),0))))</f>
        <v>0</v>
      </c>
      <c r="AK2835" s="147">
        <f>IF(AND($I2835="Si",T2835=1),1,IF(AND($I2835="Fisico",T2835=1),1,IF(AND(T2835=1,$I2835="Electronico"),2,IF(T2835=1,VLOOKUP($C2835&amp;"|"&amp;$B2835&amp;"|"&amp;$D2835,Empresas!$C$6:$CC$92,$G2835+6+1,0),0))))</f>
        <v>0</v>
      </c>
      <c r="AL2835" s="147">
        <f>IF(AND($I2835="Si",U2835=1),1,IF(AND($I2835="Fisico",U2835=1),1,IF(AND(U2835=1,$I2835="Electronico"),2,IF(U2835=1,VLOOKUP($C2835&amp;"|"&amp;$B2835&amp;"|"&amp;$D2835,Empresas!$C$6:$CC$92,$G2835+6+1,0),0))))</f>
        <v>0</v>
      </c>
      <c r="AM2835" s="149">
        <f t="shared" si="464"/>
        <v>0</v>
      </c>
      <c r="AN2835" s="149">
        <f t="shared" si="465"/>
        <v>0</v>
      </c>
      <c r="AO2835" s="152">
        <f t="shared" si="466"/>
        <v>0</v>
      </c>
    </row>
    <row r="2836" spans="1:41" x14ac:dyDescent="0.25">
      <c r="A2836" s="143" t="s">
        <v>268</v>
      </c>
      <c r="B2836" s="144" t="s">
        <v>522</v>
      </c>
      <c r="C2836" s="144" t="s">
        <v>544</v>
      </c>
      <c r="D2836" s="144" t="s">
        <v>506</v>
      </c>
      <c r="E2836" s="144" t="str">
        <f>VLOOKUP(D2836,Empresas!$D$7:$E$92,2,0)</f>
        <v xml:space="preserve">DEBEL INVERSIONES S.A.C. </v>
      </c>
      <c r="F2836" s="146" t="s">
        <v>191</v>
      </c>
      <c r="G2836" s="145">
        <f t="shared" si="467"/>
        <v>70</v>
      </c>
      <c r="H2836" s="145" t="str">
        <f>VLOOKUP(D2836,Empresas!$D$6:$L$92,7,0)</f>
        <v>Trimestral</v>
      </c>
      <c r="I2836" s="144" t="str">
        <f>VLOOKUP(VLOOKUP(D2836&amp;"|"&amp;B2836,Empresas!$I$7:$CB$92,G2836,0),Tablas!$A$13:$B$14,2,0)</f>
        <v>No</v>
      </c>
      <c r="J2836" s="78"/>
      <c r="K2836" s="78"/>
      <c r="L2836" s="78"/>
      <c r="M2836" s="78"/>
      <c r="N2836" s="78"/>
      <c r="O2836" s="78"/>
      <c r="P2836" s="78"/>
      <c r="Q2836" s="78"/>
      <c r="R2836" s="78"/>
      <c r="S2836" s="78"/>
      <c r="T2836" s="78"/>
      <c r="U2836" s="78"/>
      <c r="V2836" s="78" t="str">
        <f>VLOOKUP(D2836,Empresas!$D$7:$CF$91,81,0)</f>
        <v>B</v>
      </c>
      <c r="W2836" s="78" t="str">
        <f>VLOOKUP(D2836,Empresas!$D$7:$M$91,10,0)</f>
        <v>Mype</v>
      </c>
      <c r="X2836" s="69" t="str">
        <f t="shared" si="462"/>
        <v>NO</v>
      </c>
      <c r="Y2836" s="153" t="str">
        <f t="shared" si="463"/>
        <v>No aplica</v>
      </c>
      <c r="Z2836" s="147">
        <f>IF(Y2836="No aplica",0,IF(I2836="no",0,IF(I2836="No aplica",0,IF(I2836="Si",1,IF(I2836="Fisico",1,IF(I2836="Electronico",2,VLOOKUP(C2836&amp;"|"&amp;B2836&amp;"|"&amp;D2836,Empresas!$C$6:$CC$92,G2836+6+1,0)))))))</f>
        <v>0</v>
      </c>
      <c r="AA2836" s="147">
        <f>IF(AND($I2836="Si",J2836=1),1,IF(AND($I2836="Fisico",J2836=1),1,IF(AND(J2836=1,$I2836="Electronico"),2,IF(J2836=1,VLOOKUP($C2836&amp;"|"&amp;$B2836&amp;"|"&amp;$D2836,Empresas!$C$6:$CC$92,$G2836+6+1,0),0))))</f>
        <v>0</v>
      </c>
      <c r="AB2836" s="147">
        <f>IF(AND($I2836="Si",K2836=1),1,IF(AND($I2836="Fisico",K2836=1),1,IF(AND(K2836=1,$I2836="Electronico"),2,IF(K2836=1,VLOOKUP($C2836&amp;"|"&amp;$B2836&amp;"|"&amp;$D2836,Empresas!$C$6:$CC$92,$G2836+6+1,0),0))))</f>
        <v>0</v>
      </c>
      <c r="AC2836" s="147">
        <f>IF(AND($I2836="Si",L2836=1),1,IF(AND($I2836="Fisico",L2836=1),1,IF(AND(L2836=1,$I2836="Electronico"),2,IF(L2836=1,VLOOKUP($C2836&amp;"|"&amp;$B2836&amp;"|"&amp;$D2836,Empresas!$C$6:$CC$92,$G2836+6+1,0),0))))</f>
        <v>0</v>
      </c>
      <c r="AD2836" s="147">
        <f>IF(AND($I2836="Si",M2836=1),1,IF(AND($I2836="Fisico",M2836=1),1,IF(AND(M2836=1,$I2836="Electronico"),2,IF(M2836=1,VLOOKUP($C2836&amp;"|"&amp;$B2836&amp;"|"&amp;$D2836,Empresas!$C$6:$CC$92,$G2836+6+1,0),0))))</f>
        <v>0</v>
      </c>
      <c r="AE2836" s="147">
        <f>IF(AND($I2836="Si",N2836=1),1,IF(AND($I2836="Fisico",N2836=1),1,IF(AND(N2836=1,$I2836="Electronico"),2,IF(N2836=1,VLOOKUP($C2836&amp;"|"&amp;$B2836&amp;"|"&amp;$D2836,Empresas!$C$6:$CC$92,$G2836+6+1,0),0))))</f>
        <v>0</v>
      </c>
      <c r="AF2836" s="147">
        <f>IF(AND($I2836="Si",O2836=1),1,IF(AND($I2836="Fisico",O2836=1),1,IF(AND(O2836=1,$I2836="Electronico"),2,IF(O2836=1,VLOOKUP($C2836&amp;"|"&amp;$B2836&amp;"|"&amp;$D2836,Empresas!$C$6:$CC$92,$G2836+6+1,0),0))))</f>
        <v>0</v>
      </c>
      <c r="AG2836" s="147">
        <f>IF(AND($I2836="Si",P2836=1),1,IF(AND($I2836="Fisico",P2836=1),1,IF(AND(P2836=1,$I2836="Electronico"),2,IF(P2836=1,VLOOKUP($C2836&amp;"|"&amp;$B2836&amp;"|"&amp;$D2836,Empresas!$C$6:$CC$92,$G2836+6+1,0),0))))</f>
        <v>0</v>
      </c>
      <c r="AH2836" s="147">
        <f>IF(AND($I2836="Si",Q2836=1),1,IF(AND($I2836="Fisico",Q2836=1),1,IF(AND(Q2836=1,$I2836="Electronico"),2,IF(Q2836=1,VLOOKUP($C2836&amp;"|"&amp;$B2836&amp;"|"&amp;$D2836,Empresas!$C$6:$CC$92,$G2836+6+1,0),0))))</f>
        <v>0</v>
      </c>
      <c r="AI2836" s="147">
        <f>IF(AND($I2836="Si",R2836=1),1,IF(AND($I2836="Fisico",R2836=1),1,IF(AND(R2836=1,$I2836="Electronico"),2,IF(R2836=1,VLOOKUP($C2836&amp;"|"&amp;$B2836&amp;"|"&amp;$D2836,Empresas!$C$6:$CC$92,$G2836+6+1,0),0))))</f>
        <v>0</v>
      </c>
      <c r="AJ2836" s="147">
        <f>IF(AND($I2836="Si",S2836=1),1,IF(AND($I2836="Fisico",S2836=1),1,IF(AND(S2836=1,$I2836="Electronico"),2,IF(S2836=1,VLOOKUP($C2836&amp;"|"&amp;$B2836&amp;"|"&amp;$D2836,Empresas!$C$6:$CC$92,$G2836+6+1,0),0))))</f>
        <v>0</v>
      </c>
      <c r="AK2836" s="147">
        <f>IF(AND($I2836="Si",T2836=1),1,IF(AND($I2836="Fisico",T2836=1),1,IF(AND(T2836=1,$I2836="Electronico"),2,IF(T2836=1,VLOOKUP($C2836&amp;"|"&amp;$B2836&amp;"|"&amp;$D2836,Empresas!$C$6:$CC$92,$G2836+6+1,0),0))))</f>
        <v>0</v>
      </c>
      <c r="AL2836" s="147">
        <f>IF(AND($I2836="Si",U2836=1),1,IF(AND($I2836="Fisico",U2836=1),1,IF(AND(U2836=1,$I2836="Electronico"),2,IF(U2836=1,VLOOKUP($C2836&amp;"|"&amp;$B2836&amp;"|"&amp;$D2836,Empresas!$C$6:$CC$92,$G2836+6+1,0),0))))</f>
        <v>0</v>
      </c>
      <c r="AM2836" s="149">
        <f t="shared" si="464"/>
        <v>0</v>
      </c>
      <c r="AN2836" s="149">
        <f t="shared" si="465"/>
        <v>0</v>
      </c>
      <c r="AO2836" s="152">
        <f t="shared" si="466"/>
        <v>0</v>
      </c>
    </row>
    <row r="2837" spans="1:41" x14ac:dyDescent="0.25">
      <c r="A2837" s="143" t="s">
        <v>268</v>
      </c>
      <c r="B2837" s="144" t="s">
        <v>522</v>
      </c>
      <c r="C2837" s="144" t="s">
        <v>544</v>
      </c>
      <c r="D2837" s="144" t="s">
        <v>506</v>
      </c>
      <c r="E2837" s="144" t="str">
        <f>VLOOKUP(D2837,Empresas!$D$7:$E$92,2,0)</f>
        <v xml:space="preserve">DEBEL INVERSIONES S.A.C. </v>
      </c>
      <c r="F2837" s="144" t="s">
        <v>192</v>
      </c>
      <c r="G2837" s="145">
        <f t="shared" si="467"/>
        <v>71</v>
      </c>
      <c r="H2837" s="145" t="str">
        <f>VLOOKUP(D2837,Empresas!$D$6:$L$92,7,0)</f>
        <v>Trimestral</v>
      </c>
      <c r="I2837" s="144" t="str">
        <f>VLOOKUP(VLOOKUP(D2837&amp;"|"&amp;B2837,Empresas!$I$7:$CB$92,G2837,0),Tablas!$A$13:$B$14,2,0)</f>
        <v>No</v>
      </c>
      <c r="J2837" s="78"/>
      <c r="K2837" s="78"/>
      <c r="L2837" s="78"/>
      <c r="M2837" s="78"/>
      <c r="N2837" s="78"/>
      <c r="O2837" s="78"/>
      <c r="P2837" s="78"/>
      <c r="Q2837" s="78"/>
      <c r="R2837" s="78"/>
      <c r="S2837" s="78"/>
      <c r="T2837" s="78"/>
      <c r="U2837" s="78"/>
      <c r="V2837" s="78" t="str">
        <f>VLOOKUP(D2837,Empresas!$D$7:$CF$91,81,0)</f>
        <v>B</v>
      </c>
      <c r="W2837" s="78" t="str">
        <f>VLOOKUP(D2837,Empresas!$D$7:$M$91,10,0)</f>
        <v>Mype</v>
      </c>
      <c r="X2837" s="69" t="str">
        <f t="shared" si="462"/>
        <v>NO</v>
      </c>
      <c r="Y2837" s="153" t="str">
        <f t="shared" si="463"/>
        <v>No aplica</v>
      </c>
      <c r="Z2837" s="147">
        <f>IF(Y2837="No aplica",0,IF(I2837="no",0,IF(I2837="No aplica",0,IF(I2837="Si",1,IF(I2837="Fisico",1,IF(I2837="Electronico",2,VLOOKUP(C2837&amp;"|"&amp;B2837&amp;"|"&amp;D2837,Empresas!$C$6:$CC$92,G2837+6+1,0)))))))</f>
        <v>0</v>
      </c>
      <c r="AA2837" s="147">
        <f>IF(AND($I2837="Si",J2837=1),1,IF(AND($I2837="Fisico",J2837=1),1,IF(AND(J2837=1,$I2837="Electronico"),2,IF(J2837=1,VLOOKUP($C2837&amp;"|"&amp;$B2837&amp;"|"&amp;$D2837,Empresas!$C$6:$CC$92,$G2837+6+1,0),0))))</f>
        <v>0</v>
      </c>
      <c r="AB2837" s="147">
        <f>IF(AND($I2837="Si",K2837=1),1,IF(AND($I2837="Fisico",K2837=1),1,IF(AND(K2837=1,$I2837="Electronico"),2,IF(K2837=1,VLOOKUP($C2837&amp;"|"&amp;$B2837&amp;"|"&amp;$D2837,Empresas!$C$6:$CC$92,$G2837+6+1,0),0))))</f>
        <v>0</v>
      </c>
      <c r="AC2837" s="147">
        <f>IF(AND($I2837="Si",L2837=1),1,IF(AND($I2837="Fisico",L2837=1),1,IF(AND(L2837=1,$I2837="Electronico"),2,IF(L2837=1,VLOOKUP($C2837&amp;"|"&amp;$B2837&amp;"|"&amp;$D2837,Empresas!$C$6:$CC$92,$G2837+6+1,0),0))))</f>
        <v>0</v>
      </c>
      <c r="AD2837" s="147">
        <f>IF(AND($I2837="Si",M2837=1),1,IF(AND($I2837="Fisico",M2837=1),1,IF(AND(M2837=1,$I2837="Electronico"),2,IF(M2837=1,VLOOKUP($C2837&amp;"|"&amp;$B2837&amp;"|"&amp;$D2837,Empresas!$C$6:$CC$92,$G2837+6+1,0),0))))</f>
        <v>0</v>
      </c>
      <c r="AE2837" s="147">
        <f>IF(AND($I2837="Si",N2837=1),1,IF(AND($I2837="Fisico",N2837=1),1,IF(AND(N2837=1,$I2837="Electronico"),2,IF(N2837=1,VLOOKUP($C2837&amp;"|"&amp;$B2837&amp;"|"&amp;$D2837,Empresas!$C$6:$CC$92,$G2837+6+1,0),0))))</f>
        <v>0</v>
      </c>
      <c r="AF2837" s="147">
        <f>IF(AND($I2837="Si",O2837=1),1,IF(AND($I2837="Fisico",O2837=1),1,IF(AND(O2837=1,$I2837="Electronico"),2,IF(O2837=1,VLOOKUP($C2837&amp;"|"&amp;$B2837&amp;"|"&amp;$D2837,Empresas!$C$6:$CC$92,$G2837+6+1,0),0))))</f>
        <v>0</v>
      </c>
      <c r="AG2837" s="147">
        <f>IF(AND($I2837="Si",P2837=1),1,IF(AND($I2837="Fisico",P2837=1),1,IF(AND(P2837=1,$I2837="Electronico"),2,IF(P2837=1,VLOOKUP($C2837&amp;"|"&amp;$B2837&amp;"|"&amp;$D2837,Empresas!$C$6:$CC$92,$G2837+6+1,0),0))))</f>
        <v>0</v>
      </c>
      <c r="AH2837" s="147">
        <f>IF(AND($I2837="Si",Q2837=1),1,IF(AND($I2837="Fisico",Q2837=1),1,IF(AND(Q2837=1,$I2837="Electronico"),2,IF(Q2837=1,VLOOKUP($C2837&amp;"|"&amp;$B2837&amp;"|"&amp;$D2837,Empresas!$C$6:$CC$92,$G2837+6+1,0),0))))</f>
        <v>0</v>
      </c>
      <c r="AI2837" s="147">
        <f>IF(AND($I2837="Si",R2837=1),1,IF(AND($I2837="Fisico",R2837=1),1,IF(AND(R2837=1,$I2837="Electronico"),2,IF(R2837=1,VLOOKUP($C2837&amp;"|"&amp;$B2837&amp;"|"&amp;$D2837,Empresas!$C$6:$CC$92,$G2837+6+1,0),0))))</f>
        <v>0</v>
      </c>
      <c r="AJ2837" s="147">
        <f>IF(AND($I2837="Si",S2837=1),1,IF(AND($I2837="Fisico",S2837=1),1,IF(AND(S2837=1,$I2837="Electronico"),2,IF(S2837=1,VLOOKUP($C2837&amp;"|"&amp;$B2837&amp;"|"&amp;$D2837,Empresas!$C$6:$CC$92,$G2837+6+1,0),0))))</f>
        <v>0</v>
      </c>
      <c r="AK2837" s="147">
        <f>IF(AND($I2837="Si",T2837=1),1,IF(AND($I2837="Fisico",T2837=1),1,IF(AND(T2837=1,$I2837="Electronico"),2,IF(T2837=1,VLOOKUP($C2837&amp;"|"&amp;$B2837&amp;"|"&amp;$D2837,Empresas!$C$6:$CC$92,$G2837+6+1,0),0))))</f>
        <v>0</v>
      </c>
      <c r="AL2837" s="147">
        <f>IF(AND($I2837="Si",U2837=1),1,IF(AND($I2837="Fisico",U2837=1),1,IF(AND(U2837=1,$I2837="Electronico"),2,IF(U2837=1,VLOOKUP($C2837&amp;"|"&amp;$B2837&amp;"|"&amp;$D2837,Empresas!$C$6:$CC$92,$G2837+6+1,0),0))))</f>
        <v>0</v>
      </c>
      <c r="AM2837" s="149">
        <f t="shared" si="464"/>
        <v>0</v>
      </c>
      <c r="AN2837" s="149">
        <f t="shared" si="465"/>
        <v>0</v>
      </c>
      <c r="AO2837" s="152">
        <f t="shared" si="466"/>
        <v>0</v>
      </c>
    </row>
    <row r="2838" spans="1:41" x14ac:dyDescent="0.25">
      <c r="A2838" s="137" t="str">
        <f>VLOOKUP(D2838,Empresas!$D$7:$F$91,3,0)</f>
        <v>Jose</v>
      </c>
      <c r="B2838" s="138" t="str">
        <f>VLOOKUP(D2838,Empresas!$D$7:$G$91,4,0)</f>
        <v>Wildor</v>
      </c>
      <c r="C2838" s="138" t="s">
        <v>544</v>
      </c>
      <c r="D2838" s="138" t="s">
        <v>508</v>
      </c>
      <c r="E2838" s="138" t="str">
        <f>VLOOKUP(D2838,Empresas!$D$7:$E$92,2,0)</f>
        <v>MM STORE E.I.R.L.</v>
      </c>
      <c r="F2838" s="138" t="s">
        <v>158</v>
      </c>
      <c r="G2838" s="139">
        <f>+Empresas!$O$2</f>
        <v>7</v>
      </c>
      <c r="H2838" s="139" t="str">
        <f>VLOOKUP(D2838,Empresas!$D$6:$L$92,7,0)</f>
        <v>Semestral</v>
      </c>
      <c r="I2838" s="138" t="str">
        <f>VLOOKUP(VLOOKUP(D2838&amp;"|"&amp;B2838,Empresas!$I$7:$CB$92,G2838,0),Tablas!$A$3:$B$5,2,0)</f>
        <v>Registro y analisis</v>
      </c>
      <c r="J2838" s="78">
        <v>1</v>
      </c>
      <c r="K2838" s="78">
        <v>1</v>
      </c>
      <c r="L2838" s="78">
        <v>1</v>
      </c>
      <c r="M2838" s="78">
        <v>1</v>
      </c>
      <c r="N2838" s="78">
        <v>1</v>
      </c>
      <c r="O2838" s="78">
        <v>1</v>
      </c>
      <c r="P2838" s="78">
        <v>1</v>
      </c>
      <c r="Q2838" s="78">
        <v>1</v>
      </c>
      <c r="R2838" s="78"/>
      <c r="S2838" s="78"/>
      <c r="T2838" s="78"/>
      <c r="U2838" s="78"/>
      <c r="V2838" s="78" t="str">
        <f>VLOOKUP(D2838,Empresas!$D$7:$CF$91,81,0)</f>
        <v>C</v>
      </c>
      <c r="W2838" s="78" t="str">
        <f>VLOOKUP(D2838,Empresas!$D$7:$M$91,10,0)</f>
        <v>Mype</v>
      </c>
      <c r="X2838" s="69" t="str">
        <f t="shared" si="462"/>
        <v>SI</v>
      </c>
      <c r="Y2838" s="153" t="str">
        <f t="shared" si="463"/>
        <v>Si aplica</v>
      </c>
      <c r="Z2838" s="147">
        <f>IF(Y2838="No aplica",0,IF(I2838="no",0,IF(I2838="No aplica",0,IF(I2838="Si",1,IF(I2838="Fisico",1,IF(I2838="Electronico",2,VLOOKUP(C2838&amp;"|"&amp;B2838&amp;"|"&amp;D2838,Empresas!$C$6:$CC$92,G2838+6+1,0)))))))</f>
        <v>2</v>
      </c>
      <c r="AA2838" s="147">
        <f>IF(AND($I2838="Si",J2838=1),1,IF(AND($I2838="Fisico",J2838=1),1,IF(AND(J2838=1,$I2838="Electronico"),2,IF(J2838=1,VLOOKUP($C2838&amp;"|"&amp;$B2838&amp;"|"&amp;$D2838,Empresas!$C$6:$CC$92,$G2838+6+1,0),0))))</f>
        <v>2</v>
      </c>
      <c r="AB2838" s="147">
        <f>IF(AND($I2838="Si",K2838=1),1,IF(AND($I2838="Fisico",K2838=1),1,IF(AND(K2838=1,$I2838="Electronico"),2,IF(K2838=1,VLOOKUP($C2838&amp;"|"&amp;$B2838&amp;"|"&amp;$D2838,Empresas!$C$6:$CC$92,$G2838+6+1,0),0))))</f>
        <v>2</v>
      </c>
      <c r="AC2838" s="147">
        <f>IF(AND($I2838="Si",L2838=1),1,IF(AND($I2838="Fisico",L2838=1),1,IF(AND(L2838=1,$I2838="Electronico"),2,IF(L2838=1,VLOOKUP($C2838&amp;"|"&amp;$B2838&amp;"|"&amp;$D2838,Empresas!$C$6:$CC$92,$G2838+6+1,0),0))))</f>
        <v>2</v>
      </c>
      <c r="AD2838" s="147">
        <f>IF(AND($I2838="Si",M2838=1),1,IF(AND($I2838="Fisico",M2838=1),1,IF(AND(M2838=1,$I2838="Electronico"),2,IF(M2838=1,VLOOKUP($C2838&amp;"|"&amp;$B2838&amp;"|"&amp;$D2838,Empresas!$C$6:$CC$92,$G2838+6+1,0),0))))</f>
        <v>2</v>
      </c>
      <c r="AE2838" s="147">
        <f>IF(AND($I2838="Si",N2838=1),1,IF(AND($I2838="Fisico",N2838=1),1,IF(AND(N2838=1,$I2838="Electronico"),2,IF(N2838=1,VLOOKUP($C2838&amp;"|"&amp;$B2838&amp;"|"&amp;$D2838,Empresas!$C$6:$CC$92,$G2838+6+1,0),0))))</f>
        <v>2</v>
      </c>
      <c r="AF2838" s="147">
        <f>IF(AND($I2838="Si",O2838=1),1,IF(AND($I2838="Fisico",O2838=1),1,IF(AND(O2838=1,$I2838="Electronico"),2,IF(O2838=1,VLOOKUP($C2838&amp;"|"&amp;$B2838&amp;"|"&amp;$D2838,Empresas!$C$6:$CC$92,$G2838+6+1,0),0))))</f>
        <v>2</v>
      </c>
      <c r="AG2838" s="147">
        <f>IF(AND($I2838="Si",P2838=1),1,IF(AND($I2838="Fisico",P2838=1),1,IF(AND(P2838=1,$I2838="Electronico"),2,IF(P2838=1,VLOOKUP($C2838&amp;"|"&amp;$B2838&amp;"|"&amp;$D2838,Empresas!$C$6:$CC$92,$G2838+6+1,0),0))))</f>
        <v>2</v>
      </c>
      <c r="AH2838" s="147">
        <f>IF(AND($I2838="Si",Q2838=1),1,IF(AND($I2838="Fisico",Q2838=1),1,IF(AND(Q2838=1,$I2838="Electronico"),2,IF(Q2838=1,VLOOKUP($C2838&amp;"|"&amp;$B2838&amp;"|"&amp;$D2838,Empresas!$C$6:$CC$92,$G2838+6+1,0),0))))</f>
        <v>2</v>
      </c>
      <c r="AI2838" s="147">
        <f>IF(AND($I2838="Si",R2838=1),1,IF(AND($I2838="Fisico",R2838=1),1,IF(AND(R2838=1,$I2838="Electronico"),2,IF(R2838=1,VLOOKUP($C2838&amp;"|"&amp;$B2838&amp;"|"&amp;$D2838,Empresas!$C$6:$CC$92,$G2838+6+1,0),0))))</f>
        <v>0</v>
      </c>
      <c r="AJ2838" s="147">
        <f>IF(AND($I2838="Si",S2838=1),1,IF(AND($I2838="Fisico",S2838=1),1,IF(AND(S2838=1,$I2838="Electronico"),2,IF(S2838=1,VLOOKUP($C2838&amp;"|"&amp;$B2838&amp;"|"&amp;$D2838,Empresas!$C$6:$CC$92,$G2838+6+1,0),0))))</f>
        <v>0</v>
      </c>
      <c r="AK2838" s="147">
        <f>IF(AND($I2838="Si",T2838=1),1,IF(AND($I2838="Fisico",T2838=1),1,IF(AND(T2838=1,$I2838="Electronico"),2,IF(T2838=1,VLOOKUP($C2838&amp;"|"&amp;$B2838&amp;"|"&amp;$D2838,Empresas!$C$6:$CC$92,$G2838+6+1,0),0))))</f>
        <v>0</v>
      </c>
      <c r="AL2838" s="147">
        <f>IF(AND($I2838="Si",U2838=1),1,IF(AND($I2838="Fisico",U2838=1),1,IF(AND(U2838=1,$I2838="Electronico"),2,IF(U2838=1,VLOOKUP($C2838&amp;"|"&amp;$B2838&amp;"|"&amp;$D2838,Empresas!$C$6:$CC$92,$G2838+6+1,0),0))))</f>
        <v>0</v>
      </c>
      <c r="AM2838" s="149">
        <f t="shared" si="464"/>
        <v>16</v>
      </c>
      <c r="AN2838" s="149">
        <f t="shared" si="465"/>
        <v>16</v>
      </c>
      <c r="AO2838" s="152">
        <f t="shared" si="466"/>
        <v>1</v>
      </c>
    </row>
    <row r="2839" spans="1:41" x14ac:dyDescent="0.25">
      <c r="A2839" s="137" t="str">
        <f>VLOOKUP(D2839,Empresas!$D$7:$F$91,3,0)</f>
        <v>Jose</v>
      </c>
      <c r="B2839" s="138" t="str">
        <f>VLOOKUP(D2839,Empresas!$D$7:$G$91,4,0)</f>
        <v>Wildor</v>
      </c>
      <c r="C2839" s="138" t="s">
        <v>544</v>
      </c>
      <c r="D2839" s="138" t="s">
        <v>508</v>
      </c>
      <c r="E2839" s="138" t="str">
        <f>VLOOKUP(D2839,Empresas!$D$7:$E$92,2,0)</f>
        <v>MM STORE E.I.R.L.</v>
      </c>
      <c r="F2839" s="138" t="s">
        <v>159</v>
      </c>
      <c r="G2839" s="139">
        <f>+G2838+3</f>
        <v>10</v>
      </c>
      <c r="H2839" s="139" t="str">
        <f>VLOOKUP(D2839,Empresas!$D$6:$L$92,7,0)</f>
        <v>Semestral</v>
      </c>
      <c r="I2839" s="138" t="str">
        <f>VLOOKUP(VLOOKUP(D2839&amp;"|"&amp;B2839,Empresas!$I$7:$CB$92,G2839,0),Tablas!$A$3:$B$5,2,0)</f>
        <v>Registro y analisis</v>
      </c>
      <c r="J2839" s="78">
        <v>1</v>
      </c>
      <c r="K2839" s="78">
        <v>1</v>
      </c>
      <c r="L2839" s="78">
        <v>1</v>
      </c>
      <c r="M2839" s="78">
        <v>1</v>
      </c>
      <c r="N2839" s="78">
        <v>1</v>
      </c>
      <c r="O2839" s="78">
        <v>1</v>
      </c>
      <c r="P2839" s="78">
        <v>1</v>
      </c>
      <c r="Q2839" s="78">
        <v>1</v>
      </c>
      <c r="R2839" s="78"/>
      <c r="S2839" s="78"/>
      <c r="T2839" s="78"/>
      <c r="U2839" s="78"/>
      <c r="V2839" s="78" t="str">
        <f>VLOOKUP(D2839,Empresas!$D$7:$CF$91,81,0)</f>
        <v>C</v>
      </c>
      <c r="W2839" s="78" t="str">
        <f>VLOOKUP(D2839,Empresas!$D$7:$M$91,10,0)</f>
        <v>Mype</v>
      </c>
      <c r="X2839" s="69" t="str">
        <f t="shared" si="462"/>
        <v>SI</v>
      </c>
      <c r="Y2839" s="153" t="str">
        <f t="shared" si="463"/>
        <v>Si aplica</v>
      </c>
      <c r="Z2839" s="147">
        <f>IF(Y2839="No aplica",0,IF(I2839="no",0,IF(I2839="No aplica",0,IF(I2839="Si",1,IF(I2839="Fisico",1,IF(I2839="Electronico",2,VLOOKUP(C2839&amp;"|"&amp;B2839&amp;"|"&amp;D2839,Empresas!$C$6:$CC$92,G2839+6+1,0)))))))</f>
        <v>4</v>
      </c>
      <c r="AA2839" s="147">
        <f>IF(AND($I2839="Si",J2839=1),1,IF(AND($I2839="Fisico",J2839=1),1,IF(AND(J2839=1,$I2839="Electronico"),2,IF(J2839=1,VLOOKUP($C2839&amp;"|"&amp;$B2839&amp;"|"&amp;$D2839,Empresas!$C$6:$CC$92,$G2839+6+1,0),0))))</f>
        <v>4</v>
      </c>
      <c r="AB2839" s="147">
        <f>IF(AND($I2839="Si",K2839=1),1,IF(AND($I2839="Fisico",K2839=1),1,IF(AND(K2839=1,$I2839="Electronico"),2,IF(K2839=1,VLOOKUP($C2839&amp;"|"&amp;$B2839&amp;"|"&amp;$D2839,Empresas!$C$6:$CC$92,$G2839+6+1,0),0))))</f>
        <v>4</v>
      </c>
      <c r="AC2839" s="147">
        <f>IF(AND($I2839="Si",L2839=1),1,IF(AND($I2839="Fisico",L2839=1),1,IF(AND(L2839=1,$I2839="Electronico"),2,IF(L2839=1,VLOOKUP($C2839&amp;"|"&amp;$B2839&amp;"|"&amp;$D2839,Empresas!$C$6:$CC$92,$G2839+6+1,0),0))))</f>
        <v>4</v>
      </c>
      <c r="AD2839" s="147">
        <f>IF(AND($I2839="Si",M2839=1),1,IF(AND($I2839="Fisico",M2839=1),1,IF(AND(M2839=1,$I2839="Electronico"),2,IF(M2839=1,VLOOKUP($C2839&amp;"|"&amp;$B2839&amp;"|"&amp;$D2839,Empresas!$C$6:$CC$92,$G2839+6+1,0),0))))</f>
        <v>4</v>
      </c>
      <c r="AE2839" s="147">
        <f>IF(AND($I2839="Si",N2839=1),1,IF(AND($I2839="Fisico",N2839=1),1,IF(AND(N2839=1,$I2839="Electronico"),2,IF(N2839=1,VLOOKUP($C2839&amp;"|"&amp;$B2839&amp;"|"&amp;$D2839,Empresas!$C$6:$CC$92,$G2839+6+1,0),0))))</f>
        <v>4</v>
      </c>
      <c r="AF2839" s="147">
        <f>IF(AND($I2839="Si",O2839=1),1,IF(AND($I2839="Fisico",O2839=1),1,IF(AND(O2839=1,$I2839="Electronico"),2,IF(O2839=1,VLOOKUP($C2839&amp;"|"&amp;$B2839&amp;"|"&amp;$D2839,Empresas!$C$6:$CC$92,$G2839+6+1,0),0))))</f>
        <v>4</v>
      </c>
      <c r="AG2839" s="147">
        <f>IF(AND($I2839="Si",P2839=1),1,IF(AND($I2839="Fisico",P2839=1),1,IF(AND(P2839=1,$I2839="Electronico"),2,IF(P2839=1,VLOOKUP($C2839&amp;"|"&amp;$B2839&amp;"|"&amp;$D2839,Empresas!$C$6:$CC$92,$G2839+6+1,0),0))))</f>
        <v>4</v>
      </c>
      <c r="AH2839" s="147">
        <f>IF(AND($I2839="Si",Q2839=1),1,IF(AND($I2839="Fisico",Q2839=1),1,IF(AND(Q2839=1,$I2839="Electronico"),2,IF(Q2839=1,VLOOKUP($C2839&amp;"|"&amp;$B2839&amp;"|"&amp;$D2839,Empresas!$C$6:$CC$92,$G2839+6+1,0),0))))</f>
        <v>4</v>
      </c>
      <c r="AI2839" s="147">
        <f>IF(AND($I2839="Si",R2839=1),1,IF(AND($I2839="Fisico",R2839=1),1,IF(AND(R2839=1,$I2839="Electronico"),2,IF(R2839=1,VLOOKUP($C2839&amp;"|"&amp;$B2839&amp;"|"&amp;$D2839,Empresas!$C$6:$CC$92,$G2839+6+1,0),0))))</f>
        <v>0</v>
      </c>
      <c r="AJ2839" s="147">
        <f>IF(AND($I2839="Si",S2839=1),1,IF(AND($I2839="Fisico",S2839=1),1,IF(AND(S2839=1,$I2839="Electronico"),2,IF(S2839=1,VLOOKUP($C2839&amp;"|"&amp;$B2839&amp;"|"&amp;$D2839,Empresas!$C$6:$CC$92,$G2839+6+1,0),0))))</f>
        <v>0</v>
      </c>
      <c r="AK2839" s="147">
        <f>IF(AND($I2839="Si",T2839=1),1,IF(AND($I2839="Fisico",T2839=1),1,IF(AND(T2839=1,$I2839="Electronico"),2,IF(T2839=1,VLOOKUP($C2839&amp;"|"&amp;$B2839&amp;"|"&amp;$D2839,Empresas!$C$6:$CC$92,$G2839+6+1,0),0))))</f>
        <v>0</v>
      </c>
      <c r="AL2839" s="147">
        <f>IF(AND($I2839="Si",U2839=1),1,IF(AND($I2839="Fisico",U2839=1),1,IF(AND(U2839=1,$I2839="Electronico"),2,IF(U2839=1,VLOOKUP($C2839&amp;"|"&amp;$B2839&amp;"|"&amp;$D2839,Empresas!$C$6:$CC$92,$G2839+6+1,0),0))))</f>
        <v>0</v>
      </c>
      <c r="AM2839" s="149">
        <f t="shared" si="464"/>
        <v>32</v>
      </c>
      <c r="AN2839" s="149">
        <f t="shared" si="465"/>
        <v>32</v>
      </c>
      <c r="AO2839" s="152">
        <f t="shared" si="466"/>
        <v>1</v>
      </c>
    </row>
    <row r="2840" spans="1:41" x14ac:dyDescent="0.25">
      <c r="A2840" s="137" t="str">
        <f>VLOOKUP(D2840,Empresas!$D$7:$F$91,3,0)</f>
        <v>Jose</v>
      </c>
      <c r="B2840" s="138" t="str">
        <f>VLOOKUP(D2840,Empresas!$D$7:$G$91,4,0)</f>
        <v>Wildor</v>
      </c>
      <c r="C2840" s="138" t="s">
        <v>544</v>
      </c>
      <c r="D2840" s="138" t="s">
        <v>508</v>
      </c>
      <c r="E2840" s="138" t="str">
        <f>VLOOKUP(D2840,Empresas!$D$7:$E$92,2,0)</f>
        <v>MM STORE E.I.R.L.</v>
      </c>
      <c r="F2840" s="138" t="s">
        <v>160</v>
      </c>
      <c r="G2840" s="139">
        <f t="shared" ref="G2840:G2851" si="468">+G2839+3</f>
        <v>13</v>
      </c>
      <c r="H2840" s="139" t="str">
        <f>VLOOKUP(D2840,Empresas!$D$6:$L$92,7,0)</f>
        <v>Semestral</v>
      </c>
      <c r="I2840" s="138" t="str">
        <f>VLOOKUP(VLOOKUP(D2840&amp;"|"&amp;B2840,Empresas!$I$7:$CB$92,G2840,0),Tablas!$A$3:$B$5,2,0)</f>
        <v>Registro y analisis</v>
      </c>
      <c r="J2840" s="78">
        <v>1</v>
      </c>
      <c r="K2840" s="78">
        <v>1</v>
      </c>
      <c r="L2840" s="78">
        <v>1</v>
      </c>
      <c r="M2840" s="78">
        <v>1</v>
      </c>
      <c r="N2840" s="78">
        <v>1</v>
      </c>
      <c r="O2840" s="78">
        <v>1</v>
      </c>
      <c r="P2840" s="78">
        <v>2</v>
      </c>
      <c r="Q2840" s="78">
        <v>2</v>
      </c>
      <c r="R2840" s="78"/>
      <c r="S2840" s="78"/>
      <c r="T2840" s="78"/>
      <c r="U2840" s="78"/>
      <c r="V2840" s="78" t="str">
        <f>VLOOKUP(D2840,Empresas!$D$7:$CF$91,81,0)</f>
        <v>C</v>
      </c>
      <c r="W2840" s="78" t="str">
        <f>VLOOKUP(D2840,Empresas!$D$7:$M$91,10,0)</f>
        <v>Mype</v>
      </c>
      <c r="X2840" s="69" t="str">
        <f t="shared" si="462"/>
        <v>SI</v>
      </c>
      <c r="Y2840" s="153" t="str">
        <f t="shared" si="463"/>
        <v>Si aplica</v>
      </c>
      <c r="Z2840" s="147">
        <f>IF(Y2840="No aplica",0,IF(I2840="no",0,IF(I2840="No aplica",0,IF(I2840="Si",1,IF(I2840="Fisico",1,IF(I2840="Electronico",2,VLOOKUP(C2840&amp;"|"&amp;B2840&amp;"|"&amp;D2840,Empresas!$C$6:$CC$92,G2840+6+1,0)))))))</f>
        <v>3</v>
      </c>
      <c r="AA2840" s="147">
        <f>IF(AND($I2840="Si",J2840=1),1,IF(AND($I2840="Fisico",J2840=1),1,IF(AND(J2840=1,$I2840="Electronico"),2,IF(J2840=1,VLOOKUP($C2840&amp;"|"&amp;$B2840&amp;"|"&amp;$D2840,Empresas!$C$6:$CC$92,$G2840+6+1,0),0))))</f>
        <v>3</v>
      </c>
      <c r="AB2840" s="147">
        <f>IF(AND($I2840="Si",K2840=1),1,IF(AND($I2840="Fisico",K2840=1),1,IF(AND(K2840=1,$I2840="Electronico"),2,IF(K2840=1,VLOOKUP($C2840&amp;"|"&amp;$B2840&amp;"|"&amp;$D2840,Empresas!$C$6:$CC$92,$G2840+6+1,0),0))))</f>
        <v>3</v>
      </c>
      <c r="AC2840" s="147">
        <f>IF(AND($I2840="Si",L2840=1),1,IF(AND($I2840="Fisico",L2840=1),1,IF(AND(L2840=1,$I2840="Electronico"),2,IF(L2840=1,VLOOKUP($C2840&amp;"|"&amp;$B2840&amp;"|"&amp;$D2840,Empresas!$C$6:$CC$92,$G2840+6+1,0),0))))</f>
        <v>3</v>
      </c>
      <c r="AD2840" s="147">
        <f>IF(AND($I2840="Si",M2840=1),1,IF(AND($I2840="Fisico",M2840=1),1,IF(AND(M2840=1,$I2840="Electronico"),2,IF(M2840=1,VLOOKUP($C2840&amp;"|"&amp;$B2840&amp;"|"&amp;$D2840,Empresas!$C$6:$CC$92,$G2840+6+1,0),0))))</f>
        <v>3</v>
      </c>
      <c r="AE2840" s="147">
        <f>IF(AND($I2840="Si",N2840=1),1,IF(AND($I2840="Fisico",N2840=1),1,IF(AND(N2840=1,$I2840="Electronico"),2,IF(N2840=1,VLOOKUP($C2840&amp;"|"&amp;$B2840&amp;"|"&amp;$D2840,Empresas!$C$6:$CC$92,$G2840+6+1,0),0))))</f>
        <v>3</v>
      </c>
      <c r="AF2840" s="147">
        <f>IF(AND($I2840="Si",O2840=1),1,IF(AND($I2840="Fisico",O2840=1),1,IF(AND(O2840=1,$I2840="Electronico"),2,IF(O2840=1,VLOOKUP($C2840&amp;"|"&amp;$B2840&amp;"|"&amp;$D2840,Empresas!$C$6:$CC$92,$G2840+6+1,0),0))))</f>
        <v>3</v>
      </c>
      <c r="AG2840" s="147">
        <f>IF(AND($I2840="Si",P2840=1),1,IF(AND($I2840="Fisico",P2840=1),1,IF(AND(P2840=1,$I2840="Electronico"),2,IF(P2840=1,VLOOKUP($C2840&amp;"|"&amp;$B2840&amp;"|"&amp;$D2840,Empresas!$C$6:$CC$92,$G2840+6+1,0),0))))</f>
        <v>0</v>
      </c>
      <c r="AH2840" s="147">
        <f>IF(AND($I2840="Si",Q2840=1),1,IF(AND($I2840="Fisico",Q2840=1),1,IF(AND(Q2840=1,$I2840="Electronico"),2,IF(Q2840=1,VLOOKUP($C2840&amp;"|"&amp;$B2840&amp;"|"&amp;$D2840,Empresas!$C$6:$CC$92,$G2840+6+1,0),0))))</f>
        <v>0</v>
      </c>
      <c r="AI2840" s="147">
        <f>IF(AND($I2840="Si",R2840=1),1,IF(AND($I2840="Fisico",R2840=1),1,IF(AND(R2840=1,$I2840="Electronico"),2,IF(R2840=1,VLOOKUP($C2840&amp;"|"&amp;$B2840&amp;"|"&amp;$D2840,Empresas!$C$6:$CC$92,$G2840+6+1,0),0))))</f>
        <v>0</v>
      </c>
      <c r="AJ2840" s="147">
        <f>IF(AND($I2840="Si",S2840=1),1,IF(AND($I2840="Fisico",S2840=1),1,IF(AND(S2840=1,$I2840="Electronico"),2,IF(S2840=1,VLOOKUP($C2840&amp;"|"&amp;$B2840&amp;"|"&amp;$D2840,Empresas!$C$6:$CC$92,$G2840+6+1,0),0))))</f>
        <v>0</v>
      </c>
      <c r="AK2840" s="147">
        <f>IF(AND($I2840="Si",T2840=1),1,IF(AND($I2840="Fisico",T2840=1),1,IF(AND(T2840=1,$I2840="Electronico"),2,IF(T2840=1,VLOOKUP($C2840&amp;"|"&amp;$B2840&amp;"|"&amp;$D2840,Empresas!$C$6:$CC$92,$G2840+6+1,0),0))))</f>
        <v>0</v>
      </c>
      <c r="AL2840" s="147">
        <f>IF(AND($I2840="Si",U2840=1),1,IF(AND($I2840="Fisico",U2840=1),1,IF(AND(U2840=1,$I2840="Electronico"),2,IF(U2840=1,VLOOKUP($C2840&amp;"|"&amp;$B2840&amp;"|"&amp;$D2840,Empresas!$C$6:$CC$92,$G2840+6+1,0),0))))</f>
        <v>0</v>
      </c>
      <c r="AM2840" s="149">
        <f t="shared" si="464"/>
        <v>18</v>
      </c>
      <c r="AN2840" s="149">
        <f t="shared" si="465"/>
        <v>24</v>
      </c>
      <c r="AO2840" s="152">
        <f t="shared" si="466"/>
        <v>0.75</v>
      </c>
    </row>
    <row r="2841" spans="1:41" x14ac:dyDescent="0.25">
      <c r="A2841" s="137" t="str">
        <f>VLOOKUP(D2841,Empresas!$D$7:$F$91,3,0)</f>
        <v>Jose</v>
      </c>
      <c r="B2841" s="138" t="str">
        <f>VLOOKUP(D2841,Empresas!$D$7:$G$91,4,0)</f>
        <v>Wildor</v>
      </c>
      <c r="C2841" s="138" t="s">
        <v>544</v>
      </c>
      <c r="D2841" s="138" t="s">
        <v>508</v>
      </c>
      <c r="E2841" s="138" t="str">
        <f>VLOOKUP(D2841,Empresas!$D$7:$E$92,2,0)</f>
        <v>MM STORE E.I.R.L.</v>
      </c>
      <c r="F2841" s="138" t="s">
        <v>161</v>
      </c>
      <c r="G2841" s="139">
        <f t="shared" si="468"/>
        <v>16</v>
      </c>
      <c r="H2841" s="139" t="str">
        <f>VLOOKUP(D2841,Empresas!$D$6:$L$92,7,0)</f>
        <v>Semestral</v>
      </c>
      <c r="I2841" s="138" t="str">
        <f>VLOOKUP(VLOOKUP(D2841&amp;"|"&amp;B2841,Empresas!$I$7:$CB$92,G2841,0),Tablas!$A$3:$B$5,2,0)</f>
        <v>Registro y analisis</v>
      </c>
      <c r="J2841" s="78">
        <v>2</v>
      </c>
      <c r="K2841" s="78">
        <v>2</v>
      </c>
      <c r="L2841" s="78">
        <v>2</v>
      </c>
      <c r="M2841" s="78">
        <v>2</v>
      </c>
      <c r="N2841" s="78">
        <v>2</v>
      </c>
      <c r="O2841" s="78">
        <v>2</v>
      </c>
      <c r="P2841" s="78">
        <v>2</v>
      </c>
      <c r="Q2841" s="78">
        <v>2</v>
      </c>
      <c r="R2841" s="78"/>
      <c r="S2841" s="78"/>
      <c r="T2841" s="78"/>
      <c r="U2841" s="78"/>
      <c r="V2841" s="78" t="str">
        <f>VLOOKUP(D2841,Empresas!$D$7:$CF$91,81,0)</f>
        <v>C</v>
      </c>
      <c r="W2841" s="78" t="str">
        <f>VLOOKUP(D2841,Empresas!$D$7:$M$91,10,0)</f>
        <v>Mype</v>
      </c>
      <c r="X2841" s="69" t="str">
        <f t="shared" si="462"/>
        <v>SI</v>
      </c>
      <c r="Y2841" s="153" t="str">
        <f t="shared" si="463"/>
        <v>Si aplica</v>
      </c>
      <c r="Z2841" s="147">
        <f>IF(Y2841="No aplica",0,IF(I2841="no",0,IF(I2841="No aplica",0,IF(I2841="Si",1,IF(I2841="Fisico",1,IF(I2841="Electronico",2,VLOOKUP(C2841&amp;"|"&amp;B2841&amp;"|"&amp;D2841,Empresas!$C$6:$CC$92,G2841+6+1,0)))))))</f>
        <v>10</v>
      </c>
      <c r="AA2841" s="147">
        <f>IF(AND($I2841="Si",J2841=1),1,IF(AND($I2841="Fisico",J2841=1),1,IF(AND(J2841=1,$I2841="Electronico"),2,IF(J2841=1,VLOOKUP($C2841&amp;"|"&amp;$B2841&amp;"|"&amp;$D2841,Empresas!$C$6:$CC$92,$G2841+6+1,0),0))))</f>
        <v>0</v>
      </c>
      <c r="AB2841" s="147">
        <f>IF(AND($I2841="Si",K2841=1),1,IF(AND($I2841="Fisico",K2841=1),1,IF(AND(K2841=1,$I2841="Electronico"),2,IF(K2841=1,VLOOKUP($C2841&amp;"|"&amp;$B2841&amp;"|"&amp;$D2841,Empresas!$C$6:$CC$92,$G2841+6+1,0),0))))</f>
        <v>0</v>
      </c>
      <c r="AC2841" s="147">
        <f>IF(AND($I2841="Si",L2841=1),1,IF(AND($I2841="Fisico",L2841=1),1,IF(AND(L2841=1,$I2841="Electronico"),2,IF(L2841=1,VLOOKUP($C2841&amp;"|"&amp;$B2841&amp;"|"&amp;$D2841,Empresas!$C$6:$CC$92,$G2841+6+1,0),0))))</f>
        <v>0</v>
      </c>
      <c r="AD2841" s="147">
        <f>IF(AND($I2841="Si",M2841=1),1,IF(AND($I2841="Fisico",M2841=1),1,IF(AND(M2841=1,$I2841="Electronico"),2,IF(M2841=1,VLOOKUP($C2841&amp;"|"&amp;$B2841&amp;"|"&amp;$D2841,Empresas!$C$6:$CC$92,$G2841+6+1,0),0))))</f>
        <v>0</v>
      </c>
      <c r="AE2841" s="147">
        <f>IF(AND($I2841="Si",N2841=1),1,IF(AND($I2841="Fisico",N2841=1),1,IF(AND(N2841=1,$I2841="Electronico"),2,IF(N2841=1,VLOOKUP($C2841&amp;"|"&amp;$B2841&amp;"|"&amp;$D2841,Empresas!$C$6:$CC$92,$G2841+6+1,0),0))))</f>
        <v>0</v>
      </c>
      <c r="AF2841" s="147">
        <f>IF(AND($I2841="Si",O2841=1),1,IF(AND($I2841="Fisico",O2841=1),1,IF(AND(O2841=1,$I2841="Electronico"),2,IF(O2841=1,VLOOKUP($C2841&amp;"|"&amp;$B2841&amp;"|"&amp;$D2841,Empresas!$C$6:$CC$92,$G2841+6+1,0),0))))</f>
        <v>0</v>
      </c>
      <c r="AG2841" s="147">
        <f>IF(AND($I2841="Si",P2841=1),1,IF(AND($I2841="Fisico",P2841=1),1,IF(AND(P2841=1,$I2841="Electronico"),2,IF(P2841=1,VLOOKUP($C2841&amp;"|"&amp;$B2841&amp;"|"&amp;$D2841,Empresas!$C$6:$CC$92,$G2841+6+1,0),0))))</f>
        <v>0</v>
      </c>
      <c r="AH2841" s="147">
        <f>IF(AND($I2841="Si",Q2841=1),1,IF(AND($I2841="Fisico",Q2841=1),1,IF(AND(Q2841=1,$I2841="Electronico"),2,IF(Q2841=1,VLOOKUP($C2841&amp;"|"&amp;$B2841&amp;"|"&amp;$D2841,Empresas!$C$6:$CC$92,$G2841+6+1,0),0))))</f>
        <v>0</v>
      </c>
      <c r="AI2841" s="147">
        <f>IF(AND($I2841="Si",R2841=1),1,IF(AND($I2841="Fisico",R2841=1),1,IF(AND(R2841=1,$I2841="Electronico"),2,IF(R2841=1,VLOOKUP($C2841&amp;"|"&amp;$B2841&amp;"|"&amp;$D2841,Empresas!$C$6:$CC$92,$G2841+6+1,0),0))))</f>
        <v>0</v>
      </c>
      <c r="AJ2841" s="147">
        <f>IF(AND($I2841="Si",S2841=1),1,IF(AND($I2841="Fisico",S2841=1),1,IF(AND(S2841=1,$I2841="Electronico"),2,IF(S2841=1,VLOOKUP($C2841&amp;"|"&amp;$B2841&amp;"|"&amp;$D2841,Empresas!$C$6:$CC$92,$G2841+6+1,0),0))))</f>
        <v>0</v>
      </c>
      <c r="AK2841" s="147">
        <f>IF(AND($I2841="Si",T2841=1),1,IF(AND($I2841="Fisico",T2841=1),1,IF(AND(T2841=1,$I2841="Electronico"),2,IF(T2841=1,VLOOKUP($C2841&amp;"|"&amp;$B2841&amp;"|"&amp;$D2841,Empresas!$C$6:$CC$92,$G2841+6+1,0),0))))</f>
        <v>0</v>
      </c>
      <c r="AL2841" s="147">
        <f>IF(AND($I2841="Si",U2841=1),1,IF(AND($I2841="Fisico",U2841=1),1,IF(AND(U2841=1,$I2841="Electronico"),2,IF(U2841=1,VLOOKUP($C2841&amp;"|"&amp;$B2841&amp;"|"&amp;$D2841,Empresas!$C$6:$CC$92,$G2841+6+1,0),0))))</f>
        <v>0</v>
      </c>
      <c r="AM2841" s="149">
        <f t="shared" si="464"/>
        <v>0</v>
      </c>
      <c r="AN2841" s="149">
        <f t="shared" si="465"/>
        <v>80</v>
      </c>
      <c r="AO2841" s="152">
        <f t="shared" si="466"/>
        <v>0</v>
      </c>
    </row>
    <row r="2842" spans="1:41" x14ac:dyDescent="0.25">
      <c r="A2842" s="137" t="str">
        <f>VLOOKUP(D2842,Empresas!$D$7:$F$91,3,0)</f>
        <v>Jose</v>
      </c>
      <c r="B2842" s="138" t="str">
        <f>VLOOKUP(D2842,Empresas!$D$7:$G$91,4,0)</f>
        <v>Wildor</v>
      </c>
      <c r="C2842" s="138" t="s">
        <v>544</v>
      </c>
      <c r="D2842" s="138" t="s">
        <v>508</v>
      </c>
      <c r="E2842" s="138" t="str">
        <f>VLOOKUP(D2842,Empresas!$D$7:$E$92,2,0)</f>
        <v>MM STORE E.I.R.L.</v>
      </c>
      <c r="F2842" s="138" t="s">
        <v>162</v>
      </c>
      <c r="G2842" s="139">
        <f t="shared" si="468"/>
        <v>19</v>
      </c>
      <c r="H2842" s="139" t="str">
        <f>VLOOKUP(D2842,Empresas!$D$6:$L$92,7,0)</f>
        <v>Semestral</v>
      </c>
      <c r="I2842" s="138" t="str">
        <f>VLOOKUP(VLOOKUP(D2842&amp;"|"&amp;B2842,Empresas!$I$7:$CB$92,G2842,0),Tablas!$A$3:$B$5,2,0)</f>
        <v>No aplica</v>
      </c>
      <c r="J2842" s="78"/>
      <c r="K2842" s="78"/>
      <c r="L2842" s="78"/>
      <c r="M2842" s="78"/>
      <c r="N2842" s="78"/>
      <c r="O2842" s="78"/>
      <c r="P2842" s="78"/>
      <c r="Q2842" s="78"/>
      <c r="R2842" s="78"/>
      <c r="S2842" s="78"/>
      <c r="T2842" s="78"/>
      <c r="U2842" s="78"/>
      <c r="V2842" s="78" t="str">
        <f>VLOOKUP(D2842,Empresas!$D$7:$CF$91,81,0)</f>
        <v>C</v>
      </c>
      <c r="W2842" s="78" t="str">
        <f>VLOOKUP(D2842,Empresas!$D$7:$M$91,10,0)</f>
        <v>Mype</v>
      </c>
      <c r="X2842" s="69" t="str">
        <f t="shared" si="462"/>
        <v>SI</v>
      </c>
      <c r="Y2842" s="153" t="str">
        <f t="shared" si="463"/>
        <v>No aplica</v>
      </c>
      <c r="Z2842" s="147">
        <f>IF(Y2842="No aplica",0,IF(I2842="no",0,IF(I2842="No aplica",0,IF(I2842="Si",1,IF(I2842="Fisico",1,IF(I2842="Electronico",2,VLOOKUP(C2842&amp;"|"&amp;B2842&amp;"|"&amp;D2842,Empresas!$C$6:$CC$92,G2842+6+1,0)))))))</f>
        <v>0</v>
      </c>
      <c r="AA2842" s="147">
        <f>IF(AND($I2842="Si",J2842=1),1,IF(AND($I2842="Fisico",J2842=1),1,IF(AND(J2842=1,$I2842="Electronico"),2,IF(J2842=1,VLOOKUP($C2842&amp;"|"&amp;$B2842&amp;"|"&amp;$D2842,Empresas!$C$6:$CC$92,$G2842+6+1,0),0))))</f>
        <v>0</v>
      </c>
      <c r="AB2842" s="147">
        <f>IF(AND($I2842="Si",K2842=1),1,IF(AND($I2842="Fisico",K2842=1),1,IF(AND(K2842=1,$I2842="Electronico"),2,IF(K2842=1,VLOOKUP($C2842&amp;"|"&amp;$B2842&amp;"|"&amp;$D2842,Empresas!$C$6:$CC$92,$G2842+6+1,0),0))))</f>
        <v>0</v>
      </c>
      <c r="AC2842" s="147">
        <f>IF(AND($I2842="Si",L2842=1),1,IF(AND($I2842="Fisico",L2842=1),1,IF(AND(L2842=1,$I2842="Electronico"),2,IF(L2842=1,VLOOKUP($C2842&amp;"|"&amp;$B2842&amp;"|"&amp;$D2842,Empresas!$C$6:$CC$92,$G2842+6+1,0),0))))</f>
        <v>0</v>
      </c>
      <c r="AD2842" s="147">
        <f>IF(AND($I2842="Si",M2842=1),1,IF(AND($I2842="Fisico",M2842=1),1,IF(AND(M2842=1,$I2842="Electronico"),2,IF(M2842=1,VLOOKUP($C2842&amp;"|"&amp;$B2842&amp;"|"&amp;$D2842,Empresas!$C$6:$CC$92,$G2842+6+1,0),0))))</f>
        <v>0</v>
      </c>
      <c r="AE2842" s="147">
        <f>IF(AND($I2842="Si",N2842=1),1,IF(AND($I2842="Fisico",N2842=1),1,IF(AND(N2842=1,$I2842="Electronico"),2,IF(N2842=1,VLOOKUP($C2842&amp;"|"&amp;$B2842&amp;"|"&amp;$D2842,Empresas!$C$6:$CC$92,$G2842+6+1,0),0))))</f>
        <v>0</v>
      </c>
      <c r="AF2842" s="147">
        <f>IF(AND($I2842="Si",O2842=1),1,IF(AND($I2842="Fisico",O2842=1),1,IF(AND(O2842=1,$I2842="Electronico"),2,IF(O2842=1,VLOOKUP($C2842&amp;"|"&amp;$B2842&amp;"|"&amp;$D2842,Empresas!$C$6:$CC$92,$G2842+6+1,0),0))))</f>
        <v>0</v>
      </c>
      <c r="AG2842" s="147">
        <f>IF(AND($I2842="Si",P2842=1),1,IF(AND($I2842="Fisico",P2842=1),1,IF(AND(P2842=1,$I2842="Electronico"),2,IF(P2842=1,VLOOKUP($C2842&amp;"|"&amp;$B2842&amp;"|"&amp;$D2842,Empresas!$C$6:$CC$92,$G2842+6+1,0),0))))</f>
        <v>0</v>
      </c>
      <c r="AH2842" s="147">
        <f>IF(AND($I2842="Si",Q2842=1),1,IF(AND($I2842="Fisico",Q2842=1),1,IF(AND(Q2842=1,$I2842="Electronico"),2,IF(Q2842=1,VLOOKUP($C2842&amp;"|"&amp;$B2842&amp;"|"&amp;$D2842,Empresas!$C$6:$CC$92,$G2842+6+1,0),0))))</f>
        <v>0</v>
      </c>
      <c r="AI2842" s="147">
        <f>IF(AND($I2842="Si",R2842=1),1,IF(AND($I2842="Fisico",R2842=1),1,IF(AND(R2842=1,$I2842="Electronico"),2,IF(R2842=1,VLOOKUP($C2842&amp;"|"&amp;$B2842&amp;"|"&amp;$D2842,Empresas!$C$6:$CC$92,$G2842+6+1,0),0))))</f>
        <v>0</v>
      </c>
      <c r="AJ2842" s="147">
        <f>IF(AND($I2842="Si",S2842=1),1,IF(AND($I2842="Fisico",S2842=1),1,IF(AND(S2842=1,$I2842="Electronico"),2,IF(S2842=1,VLOOKUP($C2842&amp;"|"&amp;$B2842&amp;"|"&amp;$D2842,Empresas!$C$6:$CC$92,$G2842+6+1,0),0))))</f>
        <v>0</v>
      </c>
      <c r="AK2842" s="147">
        <f>IF(AND($I2842="Si",T2842=1),1,IF(AND($I2842="Fisico",T2842=1),1,IF(AND(T2842=1,$I2842="Electronico"),2,IF(T2842=1,VLOOKUP($C2842&amp;"|"&amp;$B2842&amp;"|"&amp;$D2842,Empresas!$C$6:$CC$92,$G2842+6+1,0),0))))</f>
        <v>0</v>
      </c>
      <c r="AL2842" s="147">
        <f>IF(AND($I2842="Si",U2842=1),1,IF(AND($I2842="Fisico",U2842=1),1,IF(AND(U2842=1,$I2842="Electronico"),2,IF(U2842=1,VLOOKUP($C2842&amp;"|"&amp;$B2842&amp;"|"&amp;$D2842,Empresas!$C$6:$CC$92,$G2842+6+1,0),0))))</f>
        <v>0</v>
      </c>
      <c r="AM2842" s="149">
        <f t="shared" si="464"/>
        <v>0</v>
      </c>
      <c r="AN2842" s="149">
        <f t="shared" si="465"/>
        <v>0</v>
      </c>
      <c r="AO2842" s="152">
        <f t="shared" si="466"/>
        <v>0</v>
      </c>
    </row>
    <row r="2843" spans="1:41" x14ac:dyDescent="0.25">
      <c r="A2843" s="137" t="str">
        <f>VLOOKUP(D2843,Empresas!$D$7:$F$91,3,0)</f>
        <v>Jose</v>
      </c>
      <c r="B2843" s="138" t="str">
        <f>VLOOKUP(D2843,Empresas!$D$7:$G$91,4,0)</f>
        <v>Wildor</v>
      </c>
      <c r="C2843" s="138" t="s">
        <v>544</v>
      </c>
      <c r="D2843" s="138" t="s">
        <v>508</v>
      </c>
      <c r="E2843" s="138" t="str">
        <f>VLOOKUP(D2843,Empresas!$D$7:$E$92,2,0)</f>
        <v>MM STORE E.I.R.L.</v>
      </c>
      <c r="F2843" s="138" t="s">
        <v>163</v>
      </c>
      <c r="G2843" s="139">
        <f t="shared" si="468"/>
        <v>22</v>
      </c>
      <c r="H2843" s="139" t="str">
        <f>VLOOKUP(D2843,Empresas!$D$6:$L$92,7,0)</f>
        <v>Semestral</v>
      </c>
      <c r="I2843" s="138" t="str">
        <f>VLOOKUP(VLOOKUP(D2843&amp;"|"&amp;B2843,Empresas!$I$7:$CB$92,G2843,0),Tablas!$A$3:$B$5,2,0)</f>
        <v>Registro y analisis</v>
      </c>
      <c r="J2843" s="78">
        <v>1</v>
      </c>
      <c r="K2843" s="78">
        <v>1</v>
      </c>
      <c r="L2843" s="78">
        <v>1</v>
      </c>
      <c r="M2843" s="78">
        <v>1</v>
      </c>
      <c r="N2843" s="78">
        <v>1</v>
      </c>
      <c r="O2843" s="78">
        <v>1</v>
      </c>
      <c r="P2843" s="78">
        <v>1</v>
      </c>
      <c r="Q2843" s="78">
        <v>1</v>
      </c>
      <c r="R2843" s="78"/>
      <c r="S2843" s="78"/>
      <c r="T2843" s="78"/>
      <c r="U2843" s="78"/>
      <c r="V2843" s="78" t="str">
        <f>VLOOKUP(D2843,Empresas!$D$7:$CF$91,81,0)</f>
        <v>C</v>
      </c>
      <c r="W2843" s="78" t="str">
        <f>VLOOKUP(D2843,Empresas!$D$7:$M$91,10,0)</f>
        <v>Mype</v>
      </c>
      <c r="X2843" s="69" t="str">
        <f t="shared" si="462"/>
        <v>SI</v>
      </c>
      <c r="Y2843" s="153" t="str">
        <f t="shared" si="463"/>
        <v>Si aplica</v>
      </c>
      <c r="Z2843" s="147">
        <f>IF(Y2843="No aplica",0,IF(I2843="no",0,IF(I2843="No aplica",0,IF(I2843="Si",1,IF(I2843="Fisico",1,IF(I2843="Electronico",2,VLOOKUP(C2843&amp;"|"&amp;B2843&amp;"|"&amp;D2843,Empresas!$C$6:$CC$92,G2843+6+1,0)))))))</f>
        <v>6</v>
      </c>
      <c r="AA2843" s="147">
        <f>IF(AND($I2843="Si",J2843=1),1,IF(AND($I2843="Fisico",J2843=1),1,IF(AND(J2843=1,$I2843="Electronico"),2,IF(J2843=1,VLOOKUP($C2843&amp;"|"&amp;$B2843&amp;"|"&amp;$D2843,Empresas!$C$6:$CC$92,$G2843+6+1,0),0))))</f>
        <v>6</v>
      </c>
      <c r="AB2843" s="147">
        <f>IF(AND($I2843="Si",K2843=1),1,IF(AND($I2843="Fisico",K2843=1),1,IF(AND(K2843=1,$I2843="Electronico"),2,IF(K2843=1,VLOOKUP($C2843&amp;"|"&amp;$B2843&amp;"|"&amp;$D2843,Empresas!$C$6:$CC$92,$G2843+6+1,0),0))))</f>
        <v>6</v>
      </c>
      <c r="AC2843" s="147">
        <f>IF(AND($I2843="Si",L2843=1),1,IF(AND($I2843="Fisico",L2843=1),1,IF(AND(L2843=1,$I2843="Electronico"),2,IF(L2843=1,VLOOKUP($C2843&amp;"|"&amp;$B2843&amp;"|"&amp;$D2843,Empresas!$C$6:$CC$92,$G2843+6+1,0),0))))</f>
        <v>6</v>
      </c>
      <c r="AD2843" s="147">
        <f>IF(AND($I2843="Si",M2843=1),1,IF(AND($I2843="Fisico",M2843=1),1,IF(AND(M2843=1,$I2843="Electronico"),2,IF(M2843=1,VLOOKUP($C2843&amp;"|"&amp;$B2843&amp;"|"&amp;$D2843,Empresas!$C$6:$CC$92,$G2843+6+1,0),0))))</f>
        <v>6</v>
      </c>
      <c r="AE2843" s="147">
        <f>IF(AND($I2843="Si",N2843=1),1,IF(AND($I2843="Fisico",N2843=1),1,IF(AND(N2843=1,$I2843="Electronico"),2,IF(N2843=1,VLOOKUP($C2843&amp;"|"&amp;$B2843&amp;"|"&amp;$D2843,Empresas!$C$6:$CC$92,$G2843+6+1,0),0))))</f>
        <v>6</v>
      </c>
      <c r="AF2843" s="147">
        <f>IF(AND($I2843="Si",O2843=1),1,IF(AND($I2843="Fisico",O2843=1),1,IF(AND(O2843=1,$I2843="Electronico"),2,IF(O2843=1,VLOOKUP($C2843&amp;"|"&amp;$B2843&amp;"|"&amp;$D2843,Empresas!$C$6:$CC$92,$G2843+6+1,0),0))))</f>
        <v>6</v>
      </c>
      <c r="AG2843" s="147">
        <f>IF(AND($I2843="Si",P2843=1),1,IF(AND($I2843="Fisico",P2843=1),1,IF(AND(P2843=1,$I2843="Electronico"),2,IF(P2843=1,VLOOKUP($C2843&amp;"|"&amp;$B2843&amp;"|"&amp;$D2843,Empresas!$C$6:$CC$92,$G2843+6+1,0),0))))</f>
        <v>6</v>
      </c>
      <c r="AH2843" s="147">
        <f>IF(AND($I2843="Si",Q2843=1),1,IF(AND($I2843="Fisico",Q2843=1),1,IF(AND(Q2843=1,$I2843="Electronico"),2,IF(Q2843=1,VLOOKUP($C2843&amp;"|"&amp;$B2843&amp;"|"&amp;$D2843,Empresas!$C$6:$CC$92,$G2843+6+1,0),0))))</f>
        <v>6</v>
      </c>
      <c r="AI2843" s="147">
        <f>IF(AND($I2843="Si",R2843=1),1,IF(AND($I2843="Fisico",R2843=1),1,IF(AND(R2843=1,$I2843="Electronico"),2,IF(R2843=1,VLOOKUP($C2843&amp;"|"&amp;$B2843&amp;"|"&amp;$D2843,Empresas!$C$6:$CC$92,$G2843+6+1,0),0))))</f>
        <v>0</v>
      </c>
      <c r="AJ2843" s="147">
        <f>IF(AND($I2843="Si",S2843=1),1,IF(AND($I2843="Fisico",S2843=1),1,IF(AND(S2843=1,$I2843="Electronico"),2,IF(S2843=1,VLOOKUP($C2843&amp;"|"&amp;$B2843&amp;"|"&amp;$D2843,Empresas!$C$6:$CC$92,$G2843+6+1,0),0))))</f>
        <v>0</v>
      </c>
      <c r="AK2843" s="147">
        <f>IF(AND($I2843="Si",T2843=1),1,IF(AND($I2843="Fisico",T2843=1),1,IF(AND(T2843=1,$I2843="Electronico"),2,IF(T2843=1,VLOOKUP($C2843&amp;"|"&amp;$B2843&amp;"|"&amp;$D2843,Empresas!$C$6:$CC$92,$G2843+6+1,0),0))))</f>
        <v>0</v>
      </c>
      <c r="AL2843" s="147">
        <f>IF(AND($I2843="Si",U2843=1),1,IF(AND($I2843="Fisico",U2843=1),1,IF(AND(U2843=1,$I2843="Electronico"),2,IF(U2843=1,VLOOKUP($C2843&amp;"|"&amp;$B2843&amp;"|"&amp;$D2843,Empresas!$C$6:$CC$92,$G2843+6+1,0),0))))</f>
        <v>0</v>
      </c>
      <c r="AM2843" s="149">
        <f t="shared" si="464"/>
        <v>48</v>
      </c>
      <c r="AN2843" s="149">
        <f t="shared" si="465"/>
        <v>48</v>
      </c>
      <c r="AO2843" s="152">
        <f t="shared" si="466"/>
        <v>1</v>
      </c>
    </row>
    <row r="2844" spans="1:41" x14ac:dyDescent="0.25">
      <c r="A2844" s="137" t="str">
        <f>VLOOKUP(D2844,Empresas!$D$7:$F$91,3,0)</f>
        <v>Jose</v>
      </c>
      <c r="B2844" s="138" t="str">
        <f>VLOOKUP(D2844,Empresas!$D$7:$G$91,4,0)</f>
        <v>Wildor</v>
      </c>
      <c r="C2844" s="138" t="s">
        <v>544</v>
      </c>
      <c r="D2844" s="138" t="s">
        <v>508</v>
      </c>
      <c r="E2844" s="138" t="str">
        <f>VLOOKUP(D2844,Empresas!$D$7:$E$92,2,0)</f>
        <v>MM STORE E.I.R.L.</v>
      </c>
      <c r="F2844" s="138" t="s">
        <v>164</v>
      </c>
      <c r="G2844" s="139">
        <f t="shared" si="468"/>
        <v>25</v>
      </c>
      <c r="H2844" s="139" t="str">
        <f>VLOOKUP(D2844,Empresas!$D$6:$L$92,7,0)</f>
        <v>Semestral</v>
      </c>
      <c r="I2844" s="138" t="str">
        <f>VLOOKUP(VLOOKUP(D2844&amp;"|"&amp;B2844,Empresas!$I$7:$CB$92,G2844,0),Tablas!$A$3:$B$5,2,0)</f>
        <v>No aplica</v>
      </c>
      <c r="J2844" s="78"/>
      <c r="K2844" s="78"/>
      <c r="L2844" s="78"/>
      <c r="M2844" s="78"/>
      <c r="N2844" s="78"/>
      <c r="O2844" s="78"/>
      <c r="P2844" s="78"/>
      <c r="Q2844" s="78"/>
      <c r="R2844" s="78"/>
      <c r="S2844" s="78"/>
      <c r="T2844" s="78"/>
      <c r="U2844" s="78"/>
      <c r="V2844" s="78" t="str">
        <f>VLOOKUP(D2844,Empresas!$D$7:$CF$91,81,0)</f>
        <v>C</v>
      </c>
      <c r="W2844" s="78" t="str">
        <f>VLOOKUP(D2844,Empresas!$D$7:$M$91,10,0)</f>
        <v>Mype</v>
      </c>
      <c r="X2844" s="69" t="str">
        <f t="shared" si="462"/>
        <v>SI</v>
      </c>
      <c r="Y2844" s="153" t="str">
        <f t="shared" si="463"/>
        <v>No aplica</v>
      </c>
      <c r="Z2844" s="147">
        <f>IF(Y2844="No aplica",0,IF(I2844="no",0,IF(I2844="No aplica",0,IF(I2844="Si",1,IF(I2844="Fisico",1,IF(I2844="Electronico",2,VLOOKUP(C2844&amp;"|"&amp;B2844&amp;"|"&amp;D2844,Empresas!$C$6:$CC$92,G2844+6+1,0)))))))</f>
        <v>0</v>
      </c>
      <c r="AA2844" s="147">
        <f>IF(AND($I2844="Si",J2844=1),1,IF(AND($I2844="Fisico",J2844=1),1,IF(AND(J2844=1,$I2844="Electronico"),2,IF(J2844=1,VLOOKUP($C2844&amp;"|"&amp;$B2844&amp;"|"&amp;$D2844,Empresas!$C$6:$CC$92,$G2844+6+1,0),0))))</f>
        <v>0</v>
      </c>
      <c r="AB2844" s="147">
        <f>IF(AND($I2844="Si",K2844=1),1,IF(AND($I2844="Fisico",K2844=1),1,IF(AND(K2844=1,$I2844="Electronico"),2,IF(K2844=1,VLOOKUP($C2844&amp;"|"&amp;$B2844&amp;"|"&amp;$D2844,Empresas!$C$6:$CC$92,$G2844+6+1,0),0))))</f>
        <v>0</v>
      </c>
      <c r="AC2844" s="147">
        <f>IF(AND($I2844="Si",L2844=1),1,IF(AND($I2844="Fisico",L2844=1),1,IF(AND(L2844=1,$I2844="Electronico"),2,IF(L2844=1,VLOOKUP($C2844&amp;"|"&amp;$B2844&amp;"|"&amp;$D2844,Empresas!$C$6:$CC$92,$G2844+6+1,0),0))))</f>
        <v>0</v>
      </c>
      <c r="AD2844" s="147">
        <f>IF(AND($I2844="Si",M2844=1),1,IF(AND($I2844="Fisico",M2844=1),1,IF(AND(M2844=1,$I2844="Electronico"),2,IF(M2844=1,VLOOKUP($C2844&amp;"|"&amp;$B2844&amp;"|"&amp;$D2844,Empresas!$C$6:$CC$92,$G2844+6+1,0),0))))</f>
        <v>0</v>
      </c>
      <c r="AE2844" s="147">
        <f>IF(AND($I2844="Si",N2844=1),1,IF(AND($I2844="Fisico",N2844=1),1,IF(AND(N2844=1,$I2844="Electronico"),2,IF(N2844=1,VLOOKUP($C2844&amp;"|"&amp;$B2844&amp;"|"&amp;$D2844,Empresas!$C$6:$CC$92,$G2844+6+1,0),0))))</f>
        <v>0</v>
      </c>
      <c r="AF2844" s="147">
        <f>IF(AND($I2844="Si",O2844=1),1,IF(AND($I2844="Fisico",O2844=1),1,IF(AND(O2844=1,$I2844="Electronico"),2,IF(O2844=1,VLOOKUP($C2844&amp;"|"&amp;$B2844&amp;"|"&amp;$D2844,Empresas!$C$6:$CC$92,$G2844+6+1,0),0))))</f>
        <v>0</v>
      </c>
      <c r="AG2844" s="147">
        <f>IF(AND($I2844="Si",P2844=1),1,IF(AND($I2844="Fisico",P2844=1),1,IF(AND(P2844=1,$I2844="Electronico"),2,IF(P2844=1,VLOOKUP($C2844&amp;"|"&amp;$B2844&amp;"|"&amp;$D2844,Empresas!$C$6:$CC$92,$G2844+6+1,0),0))))</f>
        <v>0</v>
      </c>
      <c r="AH2844" s="147">
        <f>IF(AND($I2844="Si",Q2844=1),1,IF(AND($I2844="Fisico",Q2844=1),1,IF(AND(Q2844=1,$I2844="Electronico"),2,IF(Q2844=1,VLOOKUP($C2844&amp;"|"&amp;$B2844&amp;"|"&amp;$D2844,Empresas!$C$6:$CC$92,$G2844+6+1,0),0))))</f>
        <v>0</v>
      </c>
      <c r="AI2844" s="147">
        <f>IF(AND($I2844="Si",R2844=1),1,IF(AND($I2844="Fisico",R2844=1),1,IF(AND(R2844=1,$I2844="Electronico"),2,IF(R2844=1,VLOOKUP($C2844&amp;"|"&amp;$B2844&amp;"|"&amp;$D2844,Empresas!$C$6:$CC$92,$G2844+6+1,0),0))))</f>
        <v>0</v>
      </c>
      <c r="AJ2844" s="147">
        <f>IF(AND($I2844="Si",S2844=1),1,IF(AND($I2844="Fisico",S2844=1),1,IF(AND(S2844=1,$I2844="Electronico"),2,IF(S2844=1,VLOOKUP($C2844&amp;"|"&amp;$B2844&amp;"|"&amp;$D2844,Empresas!$C$6:$CC$92,$G2844+6+1,0),0))))</f>
        <v>0</v>
      </c>
      <c r="AK2844" s="147">
        <f>IF(AND($I2844="Si",T2844=1),1,IF(AND($I2844="Fisico",T2844=1),1,IF(AND(T2844=1,$I2844="Electronico"),2,IF(T2844=1,VLOOKUP($C2844&amp;"|"&amp;$B2844&amp;"|"&amp;$D2844,Empresas!$C$6:$CC$92,$G2844+6+1,0),0))))</f>
        <v>0</v>
      </c>
      <c r="AL2844" s="147">
        <f>IF(AND($I2844="Si",U2844=1),1,IF(AND($I2844="Fisico",U2844=1),1,IF(AND(U2844=1,$I2844="Electronico"),2,IF(U2844=1,VLOOKUP($C2844&amp;"|"&amp;$B2844&amp;"|"&amp;$D2844,Empresas!$C$6:$CC$92,$G2844+6+1,0),0))))</f>
        <v>0</v>
      </c>
      <c r="AM2844" s="149">
        <f t="shared" si="464"/>
        <v>0</v>
      </c>
      <c r="AN2844" s="149">
        <f t="shared" si="465"/>
        <v>0</v>
      </c>
      <c r="AO2844" s="152">
        <f t="shared" si="466"/>
        <v>0</v>
      </c>
    </row>
    <row r="2845" spans="1:41" x14ac:dyDescent="0.25">
      <c r="A2845" s="137" t="str">
        <f>VLOOKUP(D2845,Empresas!$D$7:$F$91,3,0)</f>
        <v>Jose</v>
      </c>
      <c r="B2845" s="138" t="str">
        <f>VLOOKUP(D2845,Empresas!$D$7:$G$91,4,0)</f>
        <v>Wildor</v>
      </c>
      <c r="C2845" s="138" t="s">
        <v>544</v>
      </c>
      <c r="D2845" s="138" t="s">
        <v>508</v>
      </c>
      <c r="E2845" s="138" t="str">
        <f>VLOOKUP(D2845,Empresas!$D$7:$E$92,2,0)</f>
        <v>MM STORE E.I.R.L.</v>
      </c>
      <c r="F2845" s="138" t="s">
        <v>165</v>
      </c>
      <c r="G2845" s="139">
        <f t="shared" si="468"/>
        <v>28</v>
      </c>
      <c r="H2845" s="139" t="str">
        <f>VLOOKUP(D2845,Empresas!$D$6:$L$92,7,0)</f>
        <v>Semestral</v>
      </c>
      <c r="I2845" s="138" t="str">
        <f>VLOOKUP(VLOOKUP(D2845&amp;"|"&amp;B2845,Empresas!$I$7:$CB$92,G2845,0),Tablas!$A$3:$B$5,2,0)</f>
        <v>No aplica</v>
      </c>
      <c r="J2845" s="78"/>
      <c r="K2845" s="78"/>
      <c r="L2845" s="78"/>
      <c r="M2845" s="78"/>
      <c r="N2845" s="78"/>
      <c r="O2845" s="78"/>
      <c r="P2845" s="78"/>
      <c r="Q2845" s="78"/>
      <c r="R2845" s="78"/>
      <c r="S2845" s="78"/>
      <c r="T2845" s="78"/>
      <c r="U2845" s="78"/>
      <c r="V2845" s="78" t="str">
        <f>VLOOKUP(D2845,Empresas!$D$7:$CF$91,81,0)</f>
        <v>C</v>
      </c>
      <c r="W2845" s="78" t="str">
        <f>VLOOKUP(D2845,Empresas!$D$7:$M$91,10,0)</f>
        <v>Mype</v>
      </c>
      <c r="X2845" s="69" t="str">
        <f t="shared" si="462"/>
        <v>SI</v>
      </c>
      <c r="Y2845" s="153" t="str">
        <f t="shared" si="463"/>
        <v>No aplica</v>
      </c>
      <c r="Z2845" s="147">
        <f>IF(Y2845="No aplica",0,IF(I2845="no",0,IF(I2845="No aplica",0,IF(I2845="Si",1,IF(I2845="Fisico",1,IF(I2845="Electronico",2,VLOOKUP(C2845&amp;"|"&amp;B2845&amp;"|"&amp;D2845,Empresas!$C$6:$CC$92,G2845+6+1,0)))))))</f>
        <v>0</v>
      </c>
      <c r="AA2845" s="147">
        <f>IF(AND($I2845="Si",J2845=1),1,IF(AND($I2845="Fisico",J2845=1),1,IF(AND(J2845=1,$I2845="Electronico"),2,IF(J2845=1,VLOOKUP($C2845&amp;"|"&amp;$B2845&amp;"|"&amp;$D2845,Empresas!$C$6:$CC$92,$G2845+6+1,0),0))))</f>
        <v>0</v>
      </c>
      <c r="AB2845" s="147">
        <f>IF(AND($I2845="Si",K2845=1),1,IF(AND($I2845="Fisico",K2845=1),1,IF(AND(K2845=1,$I2845="Electronico"),2,IF(K2845=1,VLOOKUP($C2845&amp;"|"&amp;$B2845&amp;"|"&amp;$D2845,Empresas!$C$6:$CC$92,$G2845+6+1,0),0))))</f>
        <v>0</v>
      </c>
      <c r="AC2845" s="147">
        <f>IF(AND($I2845="Si",L2845=1),1,IF(AND($I2845="Fisico",L2845=1),1,IF(AND(L2845=1,$I2845="Electronico"),2,IF(L2845=1,VLOOKUP($C2845&amp;"|"&amp;$B2845&amp;"|"&amp;$D2845,Empresas!$C$6:$CC$92,$G2845+6+1,0),0))))</f>
        <v>0</v>
      </c>
      <c r="AD2845" s="147">
        <f>IF(AND($I2845="Si",M2845=1),1,IF(AND($I2845="Fisico",M2845=1),1,IF(AND(M2845=1,$I2845="Electronico"),2,IF(M2845=1,VLOOKUP($C2845&amp;"|"&amp;$B2845&amp;"|"&amp;$D2845,Empresas!$C$6:$CC$92,$G2845+6+1,0),0))))</f>
        <v>0</v>
      </c>
      <c r="AE2845" s="147">
        <f>IF(AND($I2845="Si",N2845=1),1,IF(AND($I2845="Fisico",N2845=1),1,IF(AND(N2845=1,$I2845="Electronico"),2,IF(N2845=1,VLOOKUP($C2845&amp;"|"&amp;$B2845&amp;"|"&amp;$D2845,Empresas!$C$6:$CC$92,$G2845+6+1,0),0))))</f>
        <v>0</v>
      </c>
      <c r="AF2845" s="147">
        <f>IF(AND($I2845="Si",O2845=1),1,IF(AND($I2845="Fisico",O2845=1),1,IF(AND(O2845=1,$I2845="Electronico"),2,IF(O2845=1,VLOOKUP($C2845&amp;"|"&amp;$B2845&amp;"|"&amp;$D2845,Empresas!$C$6:$CC$92,$G2845+6+1,0),0))))</f>
        <v>0</v>
      </c>
      <c r="AG2845" s="147">
        <f>IF(AND($I2845="Si",P2845=1),1,IF(AND($I2845="Fisico",P2845=1),1,IF(AND(P2845=1,$I2845="Electronico"),2,IF(P2845=1,VLOOKUP($C2845&amp;"|"&amp;$B2845&amp;"|"&amp;$D2845,Empresas!$C$6:$CC$92,$G2845+6+1,0),0))))</f>
        <v>0</v>
      </c>
      <c r="AH2845" s="147">
        <f>IF(AND($I2845="Si",Q2845=1),1,IF(AND($I2845="Fisico",Q2845=1),1,IF(AND(Q2845=1,$I2845="Electronico"),2,IF(Q2845=1,VLOOKUP($C2845&amp;"|"&amp;$B2845&amp;"|"&amp;$D2845,Empresas!$C$6:$CC$92,$G2845+6+1,0),0))))</f>
        <v>0</v>
      </c>
      <c r="AI2845" s="147">
        <f>IF(AND($I2845="Si",R2845=1),1,IF(AND($I2845="Fisico",R2845=1),1,IF(AND(R2845=1,$I2845="Electronico"),2,IF(R2845=1,VLOOKUP($C2845&amp;"|"&amp;$B2845&amp;"|"&amp;$D2845,Empresas!$C$6:$CC$92,$G2845+6+1,0),0))))</f>
        <v>0</v>
      </c>
      <c r="AJ2845" s="147">
        <f>IF(AND($I2845="Si",S2845=1),1,IF(AND($I2845="Fisico",S2845=1),1,IF(AND(S2845=1,$I2845="Electronico"),2,IF(S2845=1,VLOOKUP($C2845&amp;"|"&amp;$B2845&amp;"|"&amp;$D2845,Empresas!$C$6:$CC$92,$G2845+6+1,0),0))))</f>
        <v>0</v>
      </c>
      <c r="AK2845" s="147">
        <f>IF(AND($I2845="Si",T2845=1),1,IF(AND($I2845="Fisico",T2845=1),1,IF(AND(T2845=1,$I2845="Electronico"),2,IF(T2845=1,VLOOKUP($C2845&amp;"|"&amp;$B2845&amp;"|"&amp;$D2845,Empresas!$C$6:$CC$92,$G2845+6+1,0),0))))</f>
        <v>0</v>
      </c>
      <c r="AL2845" s="147">
        <f>IF(AND($I2845="Si",U2845=1),1,IF(AND($I2845="Fisico",U2845=1),1,IF(AND(U2845=1,$I2845="Electronico"),2,IF(U2845=1,VLOOKUP($C2845&amp;"|"&amp;$B2845&amp;"|"&amp;$D2845,Empresas!$C$6:$CC$92,$G2845+6+1,0),0))))</f>
        <v>0</v>
      </c>
      <c r="AM2845" s="149">
        <f t="shared" si="464"/>
        <v>0</v>
      </c>
      <c r="AN2845" s="149">
        <f t="shared" si="465"/>
        <v>0</v>
      </c>
      <c r="AO2845" s="152">
        <f t="shared" si="466"/>
        <v>0</v>
      </c>
    </row>
    <row r="2846" spans="1:41" x14ac:dyDescent="0.25">
      <c r="A2846" s="137" t="str">
        <f>VLOOKUP(D2846,Empresas!$D$7:$F$91,3,0)</f>
        <v>Jose</v>
      </c>
      <c r="B2846" s="138" t="str">
        <f>VLOOKUP(D2846,Empresas!$D$7:$G$91,4,0)</f>
        <v>Wildor</v>
      </c>
      <c r="C2846" s="138" t="s">
        <v>544</v>
      </c>
      <c r="D2846" s="138" t="s">
        <v>508</v>
      </c>
      <c r="E2846" s="138" t="str">
        <f>VLOOKUP(D2846,Empresas!$D$7:$E$92,2,0)</f>
        <v>MM STORE E.I.R.L.</v>
      </c>
      <c r="F2846" s="138" t="s">
        <v>166</v>
      </c>
      <c r="G2846" s="139">
        <f t="shared" si="468"/>
        <v>31</v>
      </c>
      <c r="H2846" s="139" t="str">
        <f>VLOOKUP(D2846,Empresas!$D$6:$L$92,7,0)</f>
        <v>Semestral</v>
      </c>
      <c r="I2846" s="138" t="str">
        <f>VLOOKUP(VLOOKUP(D2846&amp;"|"&amp;B2846,Empresas!$I$7:$CB$92,G2846,0),Tablas!$A$3:$B$5,2,0)</f>
        <v>Registro y analisis</v>
      </c>
      <c r="J2846" s="78">
        <v>1</v>
      </c>
      <c r="K2846" s="78">
        <v>1</v>
      </c>
      <c r="L2846" s="78">
        <v>1</v>
      </c>
      <c r="M2846" s="78">
        <v>1</v>
      </c>
      <c r="N2846" s="78">
        <v>1</v>
      </c>
      <c r="O2846" s="78">
        <v>1</v>
      </c>
      <c r="P2846" s="78">
        <v>1</v>
      </c>
      <c r="Q2846" s="78">
        <v>1</v>
      </c>
      <c r="R2846" s="78"/>
      <c r="S2846" s="78"/>
      <c r="T2846" s="78"/>
      <c r="U2846" s="78"/>
      <c r="V2846" s="78" t="str">
        <f>VLOOKUP(D2846,Empresas!$D$7:$CF$91,81,0)</f>
        <v>C</v>
      </c>
      <c r="W2846" s="78" t="str">
        <f>VLOOKUP(D2846,Empresas!$D$7:$M$91,10,0)</f>
        <v>Mype</v>
      </c>
      <c r="X2846" s="69" t="str">
        <f t="shared" si="462"/>
        <v>SI</v>
      </c>
      <c r="Y2846" s="153" t="str">
        <f t="shared" si="463"/>
        <v>Si aplica</v>
      </c>
      <c r="Z2846" s="147">
        <f>IF(Y2846="No aplica",0,IF(I2846="no",0,IF(I2846="No aplica",0,IF(I2846="Si",1,IF(I2846="Fisico",1,IF(I2846="Electronico",2,VLOOKUP(C2846&amp;"|"&amp;B2846&amp;"|"&amp;D2846,Empresas!$C$6:$CC$92,G2846+6+1,0)))))))</f>
        <v>2</v>
      </c>
      <c r="AA2846" s="147">
        <f>IF(AND($I2846="Si",J2846=1),1,IF(AND($I2846="Fisico",J2846=1),1,IF(AND(J2846=1,$I2846="Electronico"),2,IF(J2846=1,VLOOKUP($C2846&amp;"|"&amp;$B2846&amp;"|"&amp;$D2846,Empresas!$C$6:$CC$92,$G2846+6+1,0),0))))</f>
        <v>2</v>
      </c>
      <c r="AB2846" s="147">
        <f>IF(AND($I2846="Si",K2846=1),1,IF(AND($I2846="Fisico",K2846=1),1,IF(AND(K2846=1,$I2846="Electronico"),2,IF(K2846=1,VLOOKUP($C2846&amp;"|"&amp;$B2846&amp;"|"&amp;$D2846,Empresas!$C$6:$CC$92,$G2846+6+1,0),0))))</f>
        <v>2</v>
      </c>
      <c r="AC2846" s="147">
        <f>IF(AND($I2846="Si",L2846=1),1,IF(AND($I2846="Fisico",L2846=1),1,IF(AND(L2846=1,$I2846="Electronico"),2,IF(L2846=1,VLOOKUP($C2846&amp;"|"&amp;$B2846&amp;"|"&amp;$D2846,Empresas!$C$6:$CC$92,$G2846+6+1,0),0))))</f>
        <v>2</v>
      </c>
      <c r="AD2846" s="147">
        <f>IF(AND($I2846="Si",M2846=1),1,IF(AND($I2846="Fisico",M2846=1),1,IF(AND(M2846=1,$I2846="Electronico"),2,IF(M2846=1,VLOOKUP($C2846&amp;"|"&amp;$B2846&amp;"|"&amp;$D2846,Empresas!$C$6:$CC$92,$G2846+6+1,0),0))))</f>
        <v>2</v>
      </c>
      <c r="AE2846" s="147">
        <f>IF(AND($I2846="Si",N2846=1),1,IF(AND($I2846="Fisico",N2846=1),1,IF(AND(N2846=1,$I2846="Electronico"),2,IF(N2846=1,VLOOKUP($C2846&amp;"|"&amp;$B2846&amp;"|"&amp;$D2846,Empresas!$C$6:$CC$92,$G2846+6+1,0),0))))</f>
        <v>2</v>
      </c>
      <c r="AF2846" s="147">
        <f>IF(AND($I2846="Si",O2846=1),1,IF(AND($I2846="Fisico",O2846=1),1,IF(AND(O2846=1,$I2846="Electronico"),2,IF(O2846=1,VLOOKUP($C2846&amp;"|"&amp;$B2846&amp;"|"&amp;$D2846,Empresas!$C$6:$CC$92,$G2846+6+1,0),0))))</f>
        <v>2</v>
      </c>
      <c r="AG2846" s="147">
        <f>IF(AND($I2846="Si",P2846=1),1,IF(AND($I2846="Fisico",P2846=1),1,IF(AND(P2846=1,$I2846="Electronico"),2,IF(P2846=1,VLOOKUP($C2846&amp;"|"&amp;$B2846&amp;"|"&amp;$D2846,Empresas!$C$6:$CC$92,$G2846+6+1,0),0))))</f>
        <v>2</v>
      </c>
      <c r="AH2846" s="147">
        <f>IF(AND($I2846="Si",Q2846=1),1,IF(AND($I2846="Fisico",Q2846=1),1,IF(AND(Q2846=1,$I2846="Electronico"),2,IF(Q2846=1,VLOOKUP($C2846&amp;"|"&amp;$B2846&amp;"|"&amp;$D2846,Empresas!$C$6:$CC$92,$G2846+6+1,0),0))))</f>
        <v>2</v>
      </c>
      <c r="AI2846" s="147">
        <f>IF(AND($I2846="Si",R2846=1),1,IF(AND($I2846="Fisico",R2846=1),1,IF(AND(R2846=1,$I2846="Electronico"),2,IF(R2846=1,VLOOKUP($C2846&amp;"|"&amp;$B2846&amp;"|"&amp;$D2846,Empresas!$C$6:$CC$92,$G2846+6+1,0),0))))</f>
        <v>0</v>
      </c>
      <c r="AJ2846" s="147">
        <f>IF(AND($I2846="Si",S2846=1),1,IF(AND($I2846="Fisico",S2846=1),1,IF(AND(S2846=1,$I2846="Electronico"),2,IF(S2846=1,VLOOKUP($C2846&amp;"|"&amp;$B2846&amp;"|"&amp;$D2846,Empresas!$C$6:$CC$92,$G2846+6+1,0),0))))</f>
        <v>0</v>
      </c>
      <c r="AK2846" s="147">
        <f>IF(AND($I2846="Si",T2846=1),1,IF(AND($I2846="Fisico",T2846=1),1,IF(AND(T2846=1,$I2846="Electronico"),2,IF(T2846=1,VLOOKUP($C2846&amp;"|"&amp;$B2846&amp;"|"&amp;$D2846,Empresas!$C$6:$CC$92,$G2846+6+1,0),0))))</f>
        <v>0</v>
      </c>
      <c r="AL2846" s="147">
        <f>IF(AND($I2846="Si",U2846=1),1,IF(AND($I2846="Fisico",U2846=1),1,IF(AND(U2846=1,$I2846="Electronico"),2,IF(U2846=1,VLOOKUP($C2846&amp;"|"&amp;$B2846&amp;"|"&amp;$D2846,Empresas!$C$6:$CC$92,$G2846+6+1,0),0))))</f>
        <v>0</v>
      </c>
      <c r="AM2846" s="149">
        <f t="shared" si="464"/>
        <v>16</v>
      </c>
      <c r="AN2846" s="149">
        <f t="shared" si="465"/>
        <v>16</v>
      </c>
      <c r="AO2846" s="152">
        <f t="shared" si="466"/>
        <v>1</v>
      </c>
    </row>
    <row r="2847" spans="1:41" x14ac:dyDescent="0.25">
      <c r="A2847" s="137" t="str">
        <f>VLOOKUP(D2847,Empresas!$D$7:$F$91,3,0)</f>
        <v>Jose</v>
      </c>
      <c r="B2847" s="138" t="str">
        <f>VLOOKUP(D2847,Empresas!$D$7:$G$91,4,0)</f>
        <v>Wildor</v>
      </c>
      <c r="C2847" s="138" t="s">
        <v>544</v>
      </c>
      <c r="D2847" s="138" t="s">
        <v>508</v>
      </c>
      <c r="E2847" s="138" t="str">
        <f>VLOOKUP(D2847,Empresas!$D$7:$E$92,2,0)</f>
        <v>MM STORE E.I.R.L.</v>
      </c>
      <c r="F2847" s="138" t="s">
        <v>167</v>
      </c>
      <c r="G2847" s="139">
        <f t="shared" si="468"/>
        <v>34</v>
      </c>
      <c r="H2847" s="139" t="str">
        <f>VLOOKUP(D2847,Empresas!$D$6:$L$92,7,0)</f>
        <v>Semestral</v>
      </c>
      <c r="I2847" s="138" t="str">
        <f>VLOOKUP(VLOOKUP(D2847&amp;"|"&amp;B2847,Empresas!$I$7:$CB$92,G2847,0),Tablas!$A$3:$B$5,2,0)</f>
        <v>No aplica</v>
      </c>
      <c r="J2847" s="78"/>
      <c r="K2847" s="78"/>
      <c r="L2847" s="78"/>
      <c r="M2847" s="78"/>
      <c r="N2847" s="78"/>
      <c r="O2847" s="78"/>
      <c r="P2847" s="78"/>
      <c r="Q2847" s="78"/>
      <c r="R2847" s="78"/>
      <c r="S2847" s="78"/>
      <c r="T2847" s="78"/>
      <c r="U2847" s="78"/>
      <c r="V2847" s="78" t="str">
        <f>VLOOKUP(D2847,Empresas!$D$7:$CF$91,81,0)</f>
        <v>C</v>
      </c>
      <c r="W2847" s="78" t="str">
        <f>VLOOKUP(D2847,Empresas!$D$7:$M$91,10,0)</f>
        <v>Mype</v>
      </c>
      <c r="X2847" s="69" t="str">
        <f t="shared" si="462"/>
        <v>SI</v>
      </c>
      <c r="Y2847" s="153" t="str">
        <f t="shared" si="463"/>
        <v>No aplica</v>
      </c>
      <c r="Z2847" s="147">
        <f>IF(Y2847="No aplica",0,IF(I2847="no",0,IF(I2847="No aplica",0,IF(I2847="Si",1,IF(I2847="Fisico",1,IF(I2847="Electronico",2,VLOOKUP(C2847&amp;"|"&amp;B2847&amp;"|"&amp;D2847,Empresas!$C$6:$CC$92,G2847+6+1,0)))))))</f>
        <v>0</v>
      </c>
      <c r="AA2847" s="147">
        <f>IF(AND($I2847="Si",J2847=1),1,IF(AND($I2847="Fisico",J2847=1),1,IF(AND(J2847=1,$I2847="Electronico"),2,IF(J2847=1,VLOOKUP($C2847&amp;"|"&amp;$B2847&amp;"|"&amp;$D2847,Empresas!$C$6:$CC$92,$G2847+6+1,0),0))))</f>
        <v>0</v>
      </c>
      <c r="AB2847" s="147">
        <f>IF(AND($I2847="Si",K2847=1),1,IF(AND($I2847="Fisico",K2847=1),1,IF(AND(K2847=1,$I2847="Electronico"),2,IF(K2847=1,VLOOKUP($C2847&amp;"|"&amp;$B2847&amp;"|"&amp;$D2847,Empresas!$C$6:$CC$92,$G2847+6+1,0),0))))</f>
        <v>0</v>
      </c>
      <c r="AC2847" s="147">
        <f>IF(AND($I2847="Si",L2847=1),1,IF(AND($I2847="Fisico",L2847=1),1,IF(AND(L2847=1,$I2847="Electronico"),2,IF(L2847=1,VLOOKUP($C2847&amp;"|"&amp;$B2847&amp;"|"&amp;$D2847,Empresas!$C$6:$CC$92,$G2847+6+1,0),0))))</f>
        <v>0</v>
      </c>
      <c r="AD2847" s="147">
        <f>IF(AND($I2847="Si",M2847=1),1,IF(AND($I2847="Fisico",M2847=1),1,IF(AND(M2847=1,$I2847="Electronico"),2,IF(M2847=1,VLOOKUP($C2847&amp;"|"&amp;$B2847&amp;"|"&amp;$D2847,Empresas!$C$6:$CC$92,$G2847+6+1,0),0))))</f>
        <v>0</v>
      </c>
      <c r="AE2847" s="147">
        <f>IF(AND($I2847="Si",N2847=1),1,IF(AND($I2847="Fisico",N2847=1),1,IF(AND(N2847=1,$I2847="Electronico"),2,IF(N2847=1,VLOOKUP($C2847&amp;"|"&amp;$B2847&amp;"|"&amp;$D2847,Empresas!$C$6:$CC$92,$G2847+6+1,0),0))))</f>
        <v>0</v>
      </c>
      <c r="AF2847" s="147">
        <f>IF(AND($I2847="Si",O2847=1),1,IF(AND($I2847="Fisico",O2847=1),1,IF(AND(O2847=1,$I2847="Electronico"),2,IF(O2847=1,VLOOKUP($C2847&amp;"|"&amp;$B2847&amp;"|"&amp;$D2847,Empresas!$C$6:$CC$92,$G2847+6+1,0),0))))</f>
        <v>0</v>
      </c>
      <c r="AG2847" s="147">
        <f>IF(AND($I2847="Si",P2847=1),1,IF(AND($I2847="Fisico",P2847=1),1,IF(AND(P2847=1,$I2847="Electronico"),2,IF(P2847=1,VLOOKUP($C2847&amp;"|"&amp;$B2847&amp;"|"&amp;$D2847,Empresas!$C$6:$CC$92,$G2847+6+1,0),0))))</f>
        <v>0</v>
      </c>
      <c r="AH2847" s="147">
        <f>IF(AND($I2847="Si",Q2847=1),1,IF(AND($I2847="Fisico",Q2847=1),1,IF(AND(Q2847=1,$I2847="Electronico"),2,IF(Q2847=1,VLOOKUP($C2847&amp;"|"&amp;$B2847&amp;"|"&amp;$D2847,Empresas!$C$6:$CC$92,$G2847+6+1,0),0))))</f>
        <v>0</v>
      </c>
      <c r="AI2847" s="147">
        <f>IF(AND($I2847="Si",R2847=1),1,IF(AND($I2847="Fisico",R2847=1),1,IF(AND(R2847=1,$I2847="Electronico"),2,IF(R2847=1,VLOOKUP($C2847&amp;"|"&amp;$B2847&amp;"|"&amp;$D2847,Empresas!$C$6:$CC$92,$G2847+6+1,0),0))))</f>
        <v>0</v>
      </c>
      <c r="AJ2847" s="147">
        <f>IF(AND($I2847="Si",S2847=1),1,IF(AND($I2847="Fisico",S2847=1),1,IF(AND(S2847=1,$I2847="Electronico"),2,IF(S2847=1,VLOOKUP($C2847&amp;"|"&amp;$B2847&amp;"|"&amp;$D2847,Empresas!$C$6:$CC$92,$G2847+6+1,0),0))))</f>
        <v>0</v>
      </c>
      <c r="AK2847" s="147">
        <f>IF(AND($I2847="Si",T2847=1),1,IF(AND($I2847="Fisico",T2847=1),1,IF(AND(T2847=1,$I2847="Electronico"),2,IF(T2847=1,VLOOKUP($C2847&amp;"|"&amp;$B2847&amp;"|"&amp;$D2847,Empresas!$C$6:$CC$92,$G2847+6+1,0),0))))</f>
        <v>0</v>
      </c>
      <c r="AL2847" s="147">
        <f>IF(AND($I2847="Si",U2847=1),1,IF(AND($I2847="Fisico",U2847=1),1,IF(AND(U2847=1,$I2847="Electronico"),2,IF(U2847=1,VLOOKUP($C2847&amp;"|"&amp;$B2847&amp;"|"&amp;$D2847,Empresas!$C$6:$CC$92,$G2847+6+1,0),0))))</f>
        <v>0</v>
      </c>
      <c r="AM2847" s="149">
        <f t="shared" si="464"/>
        <v>0</v>
      </c>
      <c r="AN2847" s="149">
        <f t="shared" si="465"/>
        <v>0</v>
      </c>
      <c r="AO2847" s="152">
        <f t="shared" si="466"/>
        <v>0</v>
      </c>
    </row>
    <row r="2848" spans="1:41" x14ac:dyDescent="0.25">
      <c r="A2848" s="137" t="str">
        <f>VLOOKUP(D2848,Empresas!$D$7:$F$91,3,0)</f>
        <v>Jose</v>
      </c>
      <c r="B2848" s="138" t="str">
        <f>VLOOKUP(D2848,Empresas!$D$7:$G$91,4,0)</f>
        <v>Wildor</v>
      </c>
      <c r="C2848" s="138" t="s">
        <v>544</v>
      </c>
      <c r="D2848" s="138" t="s">
        <v>508</v>
      </c>
      <c r="E2848" s="138" t="str">
        <f>VLOOKUP(D2848,Empresas!$D$7:$E$92,2,0)</f>
        <v>MM STORE E.I.R.L.</v>
      </c>
      <c r="F2848" s="138" t="s">
        <v>168</v>
      </c>
      <c r="G2848" s="139">
        <f t="shared" si="468"/>
        <v>37</v>
      </c>
      <c r="H2848" s="139" t="str">
        <f>VLOOKUP(D2848,Empresas!$D$6:$L$92,7,0)</f>
        <v>Semestral</v>
      </c>
      <c r="I2848" s="138" t="str">
        <f>VLOOKUP(VLOOKUP(D2848&amp;"|"&amp;B2848,Empresas!$I$7:$CB$92,G2848,0),Tablas!$A$3:$B$5,2,0)</f>
        <v>Registro y analisis</v>
      </c>
      <c r="J2848" s="78">
        <v>2</v>
      </c>
      <c r="K2848" s="78">
        <v>2</v>
      </c>
      <c r="L2848" s="78">
        <v>2</v>
      </c>
      <c r="M2848" s="78">
        <v>2</v>
      </c>
      <c r="N2848" s="78">
        <v>2</v>
      </c>
      <c r="O2848" s="78">
        <v>2</v>
      </c>
      <c r="P2848" s="78">
        <v>2</v>
      </c>
      <c r="Q2848" s="78">
        <v>2</v>
      </c>
      <c r="R2848" s="78"/>
      <c r="S2848" s="78"/>
      <c r="T2848" s="78"/>
      <c r="U2848" s="78"/>
      <c r="V2848" s="78" t="str">
        <f>VLOOKUP(D2848,Empresas!$D$7:$CF$91,81,0)</f>
        <v>C</v>
      </c>
      <c r="W2848" s="78" t="str">
        <f>VLOOKUP(D2848,Empresas!$D$7:$M$91,10,0)</f>
        <v>Mype</v>
      </c>
      <c r="X2848" s="69" t="str">
        <f t="shared" si="462"/>
        <v>SI</v>
      </c>
      <c r="Y2848" s="153" t="str">
        <f t="shared" si="463"/>
        <v>Si aplica</v>
      </c>
      <c r="Z2848" s="147">
        <f>IF(Y2848="No aplica",0,IF(I2848="no",0,IF(I2848="No aplica",0,IF(I2848="Si",1,IF(I2848="Fisico",1,IF(I2848="Electronico",2,VLOOKUP(C2848&amp;"|"&amp;B2848&amp;"|"&amp;D2848,Empresas!$C$6:$CC$92,G2848+6+1,0)))))))</f>
        <v>10</v>
      </c>
      <c r="AA2848" s="147">
        <f>IF(AND($I2848="Si",J2848=1),1,IF(AND($I2848="Fisico",J2848=1),1,IF(AND(J2848=1,$I2848="Electronico"),2,IF(J2848=1,VLOOKUP($C2848&amp;"|"&amp;$B2848&amp;"|"&amp;$D2848,Empresas!$C$6:$CC$92,$G2848+6+1,0),0))))</f>
        <v>0</v>
      </c>
      <c r="AB2848" s="147">
        <f>IF(AND($I2848="Si",K2848=1),1,IF(AND($I2848="Fisico",K2848=1),1,IF(AND(K2848=1,$I2848="Electronico"),2,IF(K2848=1,VLOOKUP($C2848&amp;"|"&amp;$B2848&amp;"|"&amp;$D2848,Empresas!$C$6:$CC$92,$G2848+6+1,0),0))))</f>
        <v>0</v>
      </c>
      <c r="AC2848" s="147">
        <f>IF(AND($I2848="Si",L2848=1),1,IF(AND($I2848="Fisico",L2848=1),1,IF(AND(L2848=1,$I2848="Electronico"),2,IF(L2848=1,VLOOKUP($C2848&amp;"|"&amp;$B2848&amp;"|"&amp;$D2848,Empresas!$C$6:$CC$92,$G2848+6+1,0),0))))</f>
        <v>0</v>
      </c>
      <c r="AD2848" s="147">
        <f>IF(AND($I2848="Si",M2848=1),1,IF(AND($I2848="Fisico",M2848=1),1,IF(AND(M2848=1,$I2848="Electronico"),2,IF(M2848=1,VLOOKUP($C2848&amp;"|"&amp;$B2848&amp;"|"&amp;$D2848,Empresas!$C$6:$CC$92,$G2848+6+1,0),0))))</f>
        <v>0</v>
      </c>
      <c r="AE2848" s="147">
        <f>IF(AND($I2848="Si",N2848=1),1,IF(AND($I2848="Fisico",N2848=1),1,IF(AND(N2848=1,$I2848="Electronico"),2,IF(N2848=1,VLOOKUP($C2848&amp;"|"&amp;$B2848&amp;"|"&amp;$D2848,Empresas!$C$6:$CC$92,$G2848+6+1,0),0))))</f>
        <v>0</v>
      </c>
      <c r="AF2848" s="147">
        <f>IF(AND($I2848="Si",O2848=1),1,IF(AND($I2848="Fisico",O2848=1),1,IF(AND(O2848=1,$I2848="Electronico"),2,IF(O2848=1,VLOOKUP($C2848&amp;"|"&amp;$B2848&amp;"|"&amp;$D2848,Empresas!$C$6:$CC$92,$G2848+6+1,0),0))))</f>
        <v>0</v>
      </c>
      <c r="AG2848" s="147">
        <f>IF(AND($I2848="Si",P2848=1),1,IF(AND($I2848="Fisico",P2848=1),1,IF(AND(P2848=1,$I2848="Electronico"),2,IF(P2848=1,VLOOKUP($C2848&amp;"|"&amp;$B2848&amp;"|"&amp;$D2848,Empresas!$C$6:$CC$92,$G2848+6+1,0),0))))</f>
        <v>0</v>
      </c>
      <c r="AH2848" s="147">
        <f>IF(AND($I2848="Si",Q2848=1),1,IF(AND($I2848="Fisico",Q2848=1),1,IF(AND(Q2848=1,$I2848="Electronico"),2,IF(Q2848=1,VLOOKUP($C2848&amp;"|"&amp;$B2848&amp;"|"&amp;$D2848,Empresas!$C$6:$CC$92,$G2848+6+1,0),0))))</f>
        <v>0</v>
      </c>
      <c r="AI2848" s="147">
        <f>IF(AND($I2848="Si",R2848=1),1,IF(AND($I2848="Fisico",R2848=1),1,IF(AND(R2848=1,$I2848="Electronico"),2,IF(R2848=1,VLOOKUP($C2848&amp;"|"&amp;$B2848&amp;"|"&amp;$D2848,Empresas!$C$6:$CC$92,$G2848+6+1,0),0))))</f>
        <v>0</v>
      </c>
      <c r="AJ2848" s="147">
        <f>IF(AND($I2848="Si",S2848=1),1,IF(AND($I2848="Fisico",S2848=1),1,IF(AND(S2848=1,$I2848="Electronico"),2,IF(S2848=1,VLOOKUP($C2848&amp;"|"&amp;$B2848&amp;"|"&amp;$D2848,Empresas!$C$6:$CC$92,$G2848+6+1,0),0))))</f>
        <v>0</v>
      </c>
      <c r="AK2848" s="147">
        <f>IF(AND($I2848="Si",T2848=1),1,IF(AND($I2848="Fisico",T2848=1),1,IF(AND(T2848=1,$I2848="Electronico"),2,IF(T2848=1,VLOOKUP($C2848&amp;"|"&amp;$B2848&amp;"|"&amp;$D2848,Empresas!$C$6:$CC$92,$G2848+6+1,0),0))))</f>
        <v>0</v>
      </c>
      <c r="AL2848" s="147">
        <f>IF(AND($I2848="Si",U2848=1),1,IF(AND($I2848="Fisico",U2848=1),1,IF(AND(U2848=1,$I2848="Electronico"),2,IF(U2848=1,VLOOKUP($C2848&amp;"|"&amp;$B2848&amp;"|"&amp;$D2848,Empresas!$C$6:$CC$92,$G2848+6+1,0),0))))</f>
        <v>0</v>
      </c>
      <c r="AM2848" s="149">
        <f t="shared" si="464"/>
        <v>0</v>
      </c>
      <c r="AN2848" s="149">
        <f t="shared" si="465"/>
        <v>80</v>
      </c>
      <c r="AO2848" s="152">
        <f t="shared" si="466"/>
        <v>0</v>
      </c>
    </row>
    <row r="2849" spans="1:41" x14ac:dyDescent="0.25">
      <c r="A2849" s="137" t="str">
        <f>VLOOKUP(D2849,Empresas!$D$7:$F$91,3,0)</f>
        <v>Jose</v>
      </c>
      <c r="B2849" s="138" t="str">
        <f>VLOOKUP(D2849,Empresas!$D$7:$G$91,4,0)</f>
        <v>Wildor</v>
      </c>
      <c r="C2849" s="138" t="s">
        <v>544</v>
      </c>
      <c r="D2849" s="138" t="s">
        <v>508</v>
      </c>
      <c r="E2849" s="138" t="str">
        <f>VLOOKUP(D2849,Empresas!$D$7:$E$92,2,0)</f>
        <v>MM STORE E.I.R.L.</v>
      </c>
      <c r="F2849" s="138" t="s">
        <v>169</v>
      </c>
      <c r="G2849" s="139">
        <f t="shared" si="468"/>
        <v>40</v>
      </c>
      <c r="H2849" s="139" t="str">
        <f>VLOOKUP(D2849,Empresas!$D$6:$L$92,7,0)</f>
        <v>Semestral</v>
      </c>
      <c r="I2849" s="138" t="str">
        <f>VLOOKUP(VLOOKUP(D2849&amp;"|"&amp;B2849,Empresas!$I$7:$CB$92,G2849,0),Tablas!$A$3:$B$5,2,0)</f>
        <v>No aplica</v>
      </c>
      <c r="J2849" s="78"/>
      <c r="K2849" s="78"/>
      <c r="L2849" s="78"/>
      <c r="M2849" s="78"/>
      <c r="N2849" s="78"/>
      <c r="O2849" s="78"/>
      <c r="P2849" s="78"/>
      <c r="Q2849" s="78"/>
      <c r="R2849" s="78"/>
      <c r="S2849" s="78"/>
      <c r="T2849" s="78"/>
      <c r="U2849" s="78"/>
      <c r="V2849" s="78" t="str">
        <f>VLOOKUP(D2849,Empresas!$D$7:$CF$91,81,0)</f>
        <v>C</v>
      </c>
      <c r="W2849" s="78" t="str">
        <f>VLOOKUP(D2849,Empresas!$D$7:$M$91,10,0)</f>
        <v>Mype</v>
      </c>
      <c r="X2849" s="69" t="str">
        <f t="shared" si="462"/>
        <v>SI</v>
      </c>
      <c r="Y2849" s="153" t="str">
        <f t="shared" si="463"/>
        <v>No aplica</v>
      </c>
      <c r="Z2849" s="147">
        <f>IF(Y2849="No aplica",0,IF(I2849="no",0,IF(I2849="No aplica",0,IF(I2849="Si",1,IF(I2849="Fisico",1,IF(I2849="Electronico",2,VLOOKUP(C2849&amp;"|"&amp;B2849&amp;"|"&amp;D2849,Empresas!$C$6:$CC$92,G2849+6+1,0)))))))</f>
        <v>0</v>
      </c>
      <c r="AA2849" s="147">
        <f>IF(AND($I2849="Si",J2849=1),1,IF(AND($I2849="Fisico",J2849=1),1,IF(AND(J2849=1,$I2849="Electronico"),2,IF(J2849=1,VLOOKUP($C2849&amp;"|"&amp;$B2849&amp;"|"&amp;$D2849,Empresas!$C$6:$CC$92,$G2849+6+1,0),0))))</f>
        <v>0</v>
      </c>
      <c r="AB2849" s="147">
        <f>IF(AND($I2849="Si",K2849=1),1,IF(AND($I2849="Fisico",K2849=1),1,IF(AND(K2849=1,$I2849="Electronico"),2,IF(K2849=1,VLOOKUP($C2849&amp;"|"&amp;$B2849&amp;"|"&amp;$D2849,Empresas!$C$6:$CC$92,$G2849+6+1,0),0))))</f>
        <v>0</v>
      </c>
      <c r="AC2849" s="147">
        <f>IF(AND($I2849="Si",L2849=1),1,IF(AND($I2849="Fisico",L2849=1),1,IF(AND(L2849=1,$I2849="Electronico"),2,IF(L2849=1,VLOOKUP($C2849&amp;"|"&amp;$B2849&amp;"|"&amp;$D2849,Empresas!$C$6:$CC$92,$G2849+6+1,0),0))))</f>
        <v>0</v>
      </c>
      <c r="AD2849" s="147">
        <f>IF(AND($I2849="Si",M2849=1),1,IF(AND($I2849="Fisico",M2849=1),1,IF(AND(M2849=1,$I2849="Electronico"),2,IF(M2849=1,VLOOKUP($C2849&amp;"|"&amp;$B2849&amp;"|"&amp;$D2849,Empresas!$C$6:$CC$92,$G2849+6+1,0),0))))</f>
        <v>0</v>
      </c>
      <c r="AE2849" s="147">
        <f>IF(AND($I2849="Si",N2849=1),1,IF(AND($I2849="Fisico",N2849=1),1,IF(AND(N2849=1,$I2849="Electronico"),2,IF(N2849=1,VLOOKUP($C2849&amp;"|"&amp;$B2849&amp;"|"&amp;$D2849,Empresas!$C$6:$CC$92,$G2849+6+1,0),0))))</f>
        <v>0</v>
      </c>
      <c r="AF2849" s="147">
        <f>IF(AND($I2849="Si",O2849=1),1,IF(AND($I2849="Fisico",O2849=1),1,IF(AND(O2849=1,$I2849="Electronico"),2,IF(O2849=1,VLOOKUP($C2849&amp;"|"&amp;$B2849&amp;"|"&amp;$D2849,Empresas!$C$6:$CC$92,$G2849+6+1,0),0))))</f>
        <v>0</v>
      </c>
      <c r="AG2849" s="147">
        <f>IF(AND($I2849="Si",P2849=1),1,IF(AND($I2849="Fisico",P2849=1),1,IF(AND(P2849=1,$I2849="Electronico"),2,IF(P2849=1,VLOOKUP($C2849&amp;"|"&amp;$B2849&amp;"|"&amp;$D2849,Empresas!$C$6:$CC$92,$G2849+6+1,0),0))))</f>
        <v>0</v>
      </c>
      <c r="AH2849" s="147">
        <f>IF(AND($I2849="Si",Q2849=1),1,IF(AND($I2849="Fisico",Q2849=1),1,IF(AND(Q2849=1,$I2849="Electronico"),2,IF(Q2849=1,VLOOKUP($C2849&amp;"|"&amp;$B2849&amp;"|"&amp;$D2849,Empresas!$C$6:$CC$92,$G2849+6+1,0),0))))</f>
        <v>0</v>
      </c>
      <c r="AI2849" s="147">
        <f>IF(AND($I2849="Si",R2849=1),1,IF(AND($I2849="Fisico",R2849=1),1,IF(AND(R2849=1,$I2849="Electronico"),2,IF(R2849=1,VLOOKUP($C2849&amp;"|"&amp;$B2849&amp;"|"&amp;$D2849,Empresas!$C$6:$CC$92,$G2849+6+1,0),0))))</f>
        <v>0</v>
      </c>
      <c r="AJ2849" s="147">
        <f>IF(AND($I2849="Si",S2849=1),1,IF(AND($I2849="Fisico",S2849=1),1,IF(AND(S2849=1,$I2849="Electronico"),2,IF(S2849=1,VLOOKUP($C2849&amp;"|"&amp;$B2849&amp;"|"&amp;$D2849,Empresas!$C$6:$CC$92,$G2849+6+1,0),0))))</f>
        <v>0</v>
      </c>
      <c r="AK2849" s="147">
        <f>IF(AND($I2849="Si",T2849=1),1,IF(AND($I2849="Fisico",T2849=1),1,IF(AND(T2849=1,$I2849="Electronico"),2,IF(T2849=1,VLOOKUP($C2849&amp;"|"&amp;$B2849&amp;"|"&amp;$D2849,Empresas!$C$6:$CC$92,$G2849+6+1,0),0))))</f>
        <v>0</v>
      </c>
      <c r="AL2849" s="147">
        <f>IF(AND($I2849="Si",U2849=1),1,IF(AND($I2849="Fisico",U2849=1),1,IF(AND(U2849=1,$I2849="Electronico"),2,IF(U2849=1,VLOOKUP($C2849&amp;"|"&amp;$B2849&amp;"|"&amp;$D2849,Empresas!$C$6:$CC$92,$G2849+6+1,0),0))))</f>
        <v>0</v>
      </c>
      <c r="AM2849" s="149">
        <f t="shared" si="464"/>
        <v>0</v>
      </c>
      <c r="AN2849" s="149">
        <f t="shared" si="465"/>
        <v>0</v>
      </c>
      <c r="AO2849" s="152">
        <f t="shared" si="466"/>
        <v>0</v>
      </c>
    </row>
    <row r="2850" spans="1:41" x14ac:dyDescent="0.25">
      <c r="A2850" s="137" t="str">
        <f>VLOOKUP(D2850,Empresas!$D$7:$F$91,3,0)</f>
        <v>Jose</v>
      </c>
      <c r="B2850" s="138" t="str">
        <f>VLOOKUP(D2850,Empresas!$D$7:$G$91,4,0)</f>
        <v>Wildor</v>
      </c>
      <c r="C2850" s="138" t="s">
        <v>544</v>
      </c>
      <c r="D2850" s="138" t="s">
        <v>508</v>
      </c>
      <c r="E2850" s="138" t="str">
        <f>VLOOKUP(D2850,Empresas!$D$7:$E$92,2,0)</f>
        <v>MM STORE E.I.R.L.</v>
      </c>
      <c r="F2850" s="138" t="s">
        <v>170</v>
      </c>
      <c r="G2850" s="139">
        <f t="shared" si="468"/>
        <v>43</v>
      </c>
      <c r="H2850" s="139" t="str">
        <f>VLOOKUP(D2850,Empresas!$D$6:$L$92,7,0)</f>
        <v>Semestral</v>
      </c>
      <c r="I2850" s="138" t="str">
        <f>VLOOKUP(VLOOKUP(D2850&amp;"|"&amp;B2850,Empresas!$I$7:$CB$92,G2850,0),Tablas!$A$3:$B$5,2,0)</f>
        <v>No aplica</v>
      </c>
      <c r="J2850" s="78"/>
      <c r="K2850" s="78"/>
      <c r="L2850" s="78"/>
      <c r="M2850" s="78"/>
      <c r="N2850" s="78"/>
      <c r="O2850" s="78"/>
      <c r="P2850" s="78"/>
      <c r="Q2850" s="78"/>
      <c r="R2850" s="78"/>
      <c r="S2850" s="78"/>
      <c r="T2850" s="78"/>
      <c r="U2850" s="78"/>
      <c r="V2850" s="78" t="str">
        <f>VLOOKUP(D2850,Empresas!$D$7:$CF$91,81,0)</f>
        <v>C</v>
      </c>
      <c r="W2850" s="78" t="str">
        <f>VLOOKUP(D2850,Empresas!$D$7:$M$91,10,0)</f>
        <v>Mype</v>
      </c>
      <c r="X2850" s="69" t="str">
        <f t="shared" si="462"/>
        <v>SI</v>
      </c>
      <c r="Y2850" s="153" t="str">
        <f t="shared" si="463"/>
        <v>No aplica</v>
      </c>
      <c r="Z2850" s="147">
        <f>IF(Y2850="No aplica",0,IF(I2850="no",0,IF(I2850="No aplica",0,IF(I2850="Si",1,IF(I2850="Fisico",1,IF(I2850="Electronico",2,VLOOKUP(C2850&amp;"|"&amp;B2850&amp;"|"&amp;D2850,Empresas!$C$6:$CC$92,G2850+6+1,0)))))))</f>
        <v>0</v>
      </c>
      <c r="AA2850" s="147">
        <f>IF(AND($I2850="Si",J2850=1),1,IF(AND($I2850="Fisico",J2850=1),1,IF(AND(J2850=1,$I2850="Electronico"),2,IF(J2850=1,VLOOKUP($C2850&amp;"|"&amp;$B2850&amp;"|"&amp;$D2850,Empresas!$C$6:$CC$92,$G2850+6+1,0),0))))</f>
        <v>0</v>
      </c>
      <c r="AB2850" s="147">
        <f>IF(AND($I2850="Si",K2850=1),1,IF(AND($I2850="Fisico",K2850=1),1,IF(AND(K2850=1,$I2850="Electronico"),2,IF(K2850=1,VLOOKUP($C2850&amp;"|"&amp;$B2850&amp;"|"&amp;$D2850,Empresas!$C$6:$CC$92,$G2850+6+1,0),0))))</f>
        <v>0</v>
      </c>
      <c r="AC2850" s="147">
        <f>IF(AND($I2850="Si",L2850=1),1,IF(AND($I2850="Fisico",L2850=1),1,IF(AND(L2850=1,$I2850="Electronico"),2,IF(L2850=1,VLOOKUP($C2850&amp;"|"&amp;$B2850&amp;"|"&amp;$D2850,Empresas!$C$6:$CC$92,$G2850+6+1,0),0))))</f>
        <v>0</v>
      </c>
      <c r="AD2850" s="147">
        <f>IF(AND($I2850="Si",M2850=1),1,IF(AND($I2850="Fisico",M2850=1),1,IF(AND(M2850=1,$I2850="Electronico"),2,IF(M2850=1,VLOOKUP($C2850&amp;"|"&amp;$B2850&amp;"|"&amp;$D2850,Empresas!$C$6:$CC$92,$G2850+6+1,0),0))))</f>
        <v>0</v>
      </c>
      <c r="AE2850" s="147">
        <f>IF(AND($I2850="Si",N2850=1),1,IF(AND($I2850="Fisico",N2850=1),1,IF(AND(N2850=1,$I2850="Electronico"),2,IF(N2850=1,VLOOKUP($C2850&amp;"|"&amp;$B2850&amp;"|"&amp;$D2850,Empresas!$C$6:$CC$92,$G2850+6+1,0),0))))</f>
        <v>0</v>
      </c>
      <c r="AF2850" s="147">
        <f>IF(AND($I2850="Si",O2850=1),1,IF(AND($I2850="Fisico",O2850=1),1,IF(AND(O2850=1,$I2850="Electronico"),2,IF(O2850=1,VLOOKUP($C2850&amp;"|"&amp;$B2850&amp;"|"&amp;$D2850,Empresas!$C$6:$CC$92,$G2850+6+1,0),0))))</f>
        <v>0</v>
      </c>
      <c r="AG2850" s="147">
        <f>IF(AND($I2850="Si",P2850=1),1,IF(AND($I2850="Fisico",P2850=1),1,IF(AND(P2850=1,$I2850="Electronico"),2,IF(P2850=1,VLOOKUP($C2850&amp;"|"&amp;$B2850&amp;"|"&amp;$D2850,Empresas!$C$6:$CC$92,$G2850+6+1,0),0))))</f>
        <v>0</v>
      </c>
      <c r="AH2850" s="147">
        <f>IF(AND($I2850="Si",Q2850=1),1,IF(AND($I2850="Fisico",Q2850=1),1,IF(AND(Q2850=1,$I2850="Electronico"),2,IF(Q2850=1,VLOOKUP($C2850&amp;"|"&amp;$B2850&amp;"|"&amp;$D2850,Empresas!$C$6:$CC$92,$G2850+6+1,0),0))))</f>
        <v>0</v>
      </c>
      <c r="AI2850" s="147">
        <f>IF(AND($I2850="Si",R2850=1),1,IF(AND($I2850="Fisico",R2850=1),1,IF(AND(R2850=1,$I2850="Electronico"),2,IF(R2850=1,VLOOKUP($C2850&amp;"|"&amp;$B2850&amp;"|"&amp;$D2850,Empresas!$C$6:$CC$92,$G2850+6+1,0),0))))</f>
        <v>0</v>
      </c>
      <c r="AJ2850" s="147">
        <f>IF(AND($I2850="Si",S2850=1),1,IF(AND($I2850="Fisico",S2850=1),1,IF(AND(S2850=1,$I2850="Electronico"),2,IF(S2850=1,VLOOKUP($C2850&amp;"|"&amp;$B2850&amp;"|"&amp;$D2850,Empresas!$C$6:$CC$92,$G2850+6+1,0),0))))</f>
        <v>0</v>
      </c>
      <c r="AK2850" s="147">
        <f>IF(AND($I2850="Si",T2850=1),1,IF(AND($I2850="Fisico",T2850=1),1,IF(AND(T2850=1,$I2850="Electronico"),2,IF(T2850=1,VLOOKUP($C2850&amp;"|"&amp;$B2850&amp;"|"&amp;$D2850,Empresas!$C$6:$CC$92,$G2850+6+1,0),0))))</f>
        <v>0</v>
      </c>
      <c r="AL2850" s="147">
        <f>IF(AND($I2850="Si",U2850=1),1,IF(AND($I2850="Fisico",U2850=1),1,IF(AND(U2850=1,$I2850="Electronico"),2,IF(U2850=1,VLOOKUP($C2850&amp;"|"&amp;$B2850&amp;"|"&amp;$D2850,Empresas!$C$6:$CC$92,$G2850+6+1,0),0))))</f>
        <v>0</v>
      </c>
      <c r="AM2850" s="149">
        <f t="shared" si="464"/>
        <v>0</v>
      </c>
      <c r="AN2850" s="149">
        <f t="shared" si="465"/>
        <v>0</v>
      </c>
      <c r="AO2850" s="152">
        <f t="shared" si="466"/>
        <v>0</v>
      </c>
    </row>
    <row r="2851" spans="1:41" x14ac:dyDescent="0.25">
      <c r="A2851" s="137" t="str">
        <f>VLOOKUP(D2851,Empresas!$D$7:$F$91,3,0)</f>
        <v>Jose</v>
      </c>
      <c r="B2851" s="138" t="str">
        <f>VLOOKUP(D2851,Empresas!$D$7:$G$91,4,0)</f>
        <v>Wildor</v>
      </c>
      <c r="C2851" s="138" t="s">
        <v>544</v>
      </c>
      <c r="D2851" s="138" t="s">
        <v>508</v>
      </c>
      <c r="E2851" s="138" t="str">
        <f>VLOOKUP(D2851,Empresas!$D$7:$E$92,2,0)</f>
        <v>MM STORE E.I.R.L.</v>
      </c>
      <c r="F2851" s="138" t="s">
        <v>171</v>
      </c>
      <c r="G2851" s="139">
        <f t="shared" si="468"/>
        <v>46</v>
      </c>
      <c r="H2851" s="139" t="str">
        <f>VLOOKUP(D2851,Empresas!$D$6:$L$92,7,0)</f>
        <v>Semestral</v>
      </c>
      <c r="I2851" s="138" t="str">
        <f>VLOOKUP(VLOOKUP(D2851&amp;"|"&amp;B2851,Empresas!$I$7:$CB$92,G2851,0),Tablas!$A$3:$B$5,2,0)</f>
        <v>No aplica</v>
      </c>
      <c r="J2851" s="78"/>
      <c r="K2851" s="78"/>
      <c r="L2851" s="78"/>
      <c r="M2851" s="78"/>
      <c r="N2851" s="78"/>
      <c r="O2851" s="78"/>
      <c r="P2851" s="78"/>
      <c r="Q2851" s="78"/>
      <c r="R2851" s="78"/>
      <c r="S2851" s="78"/>
      <c r="T2851" s="78"/>
      <c r="U2851" s="78"/>
      <c r="V2851" s="78" t="str">
        <f>VLOOKUP(D2851,Empresas!$D$7:$CF$91,81,0)</f>
        <v>C</v>
      </c>
      <c r="W2851" s="78" t="str">
        <f>VLOOKUP(D2851,Empresas!$D$7:$M$91,10,0)</f>
        <v>Mype</v>
      </c>
      <c r="X2851" s="69" t="str">
        <f t="shared" si="462"/>
        <v>SI</v>
      </c>
      <c r="Y2851" s="153" t="str">
        <f t="shared" si="463"/>
        <v>No aplica</v>
      </c>
      <c r="Z2851" s="147">
        <f>IF(Y2851="No aplica",0,IF(I2851="no",0,IF(I2851="No aplica",0,IF(I2851="Si",1,IF(I2851="Fisico",1,IF(I2851="Electronico",2,VLOOKUP(C2851&amp;"|"&amp;B2851&amp;"|"&amp;D2851,Empresas!$C$6:$CC$92,G2851+6+1,0)))))))</f>
        <v>0</v>
      </c>
      <c r="AA2851" s="147">
        <f>IF(AND($I2851="Si",J2851=1),1,IF(AND($I2851="Fisico",J2851=1),1,IF(AND(J2851=1,$I2851="Electronico"),2,IF(J2851=1,VLOOKUP($C2851&amp;"|"&amp;$B2851&amp;"|"&amp;$D2851,Empresas!$C$6:$CC$92,$G2851+6+1,0),0))))</f>
        <v>0</v>
      </c>
      <c r="AB2851" s="147">
        <f>IF(AND($I2851="Si",K2851=1),1,IF(AND($I2851="Fisico",K2851=1),1,IF(AND(K2851=1,$I2851="Electronico"),2,IF(K2851=1,VLOOKUP($C2851&amp;"|"&amp;$B2851&amp;"|"&amp;$D2851,Empresas!$C$6:$CC$92,$G2851+6+1,0),0))))</f>
        <v>0</v>
      </c>
      <c r="AC2851" s="147">
        <f>IF(AND($I2851="Si",L2851=1),1,IF(AND($I2851="Fisico",L2851=1),1,IF(AND(L2851=1,$I2851="Electronico"),2,IF(L2851=1,VLOOKUP($C2851&amp;"|"&amp;$B2851&amp;"|"&amp;$D2851,Empresas!$C$6:$CC$92,$G2851+6+1,0),0))))</f>
        <v>0</v>
      </c>
      <c r="AD2851" s="147">
        <f>IF(AND($I2851="Si",M2851=1),1,IF(AND($I2851="Fisico",M2851=1),1,IF(AND(M2851=1,$I2851="Electronico"),2,IF(M2851=1,VLOOKUP($C2851&amp;"|"&amp;$B2851&amp;"|"&amp;$D2851,Empresas!$C$6:$CC$92,$G2851+6+1,0),0))))</f>
        <v>0</v>
      </c>
      <c r="AE2851" s="147">
        <f>IF(AND($I2851="Si",N2851=1),1,IF(AND($I2851="Fisico",N2851=1),1,IF(AND(N2851=1,$I2851="Electronico"),2,IF(N2851=1,VLOOKUP($C2851&amp;"|"&amp;$B2851&amp;"|"&amp;$D2851,Empresas!$C$6:$CC$92,$G2851+6+1,0),0))))</f>
        <v>0</v>
      </c>
      <c r="AF2851" s="147">
        <f>IF(AND($I2851="Si",O2851=1),1,IF(AND($I2851="Fisico",O2851=1),1,IF(AND(O2851=1,$I2851="Electronico"),2,IF(O2851=1,VLOOKUP($C2851&amp;"|"&amp;$B2851&amp;"|"&amp;$D2851,Empresas!$C$6:$CC$92,$G2851+6+1,0),0))))</f>
        <v>0</v>
      </c>
      <c r="AG2851" s="147">
        <f>IF(AND($I2851="Si",P2851=1),1,IF(AND($I2851="Fisico",P2851=1),1,IF(AND(P2851=1,$I2851="Electronico"),2,IF(P2851=1,VLOOKUP($C2851&amp;"|"&amp;$B2851&amp;"|"&amp;$D2851,Empresas!$C$6:$CC$92,$G2851+6+1,0),0))))</f>
        <v>0</v>
      </c>
      <c r="AH2851" s="147">
        <f>IF(AND($I2851="Si",Q2851=1),1,IF(AND($I2851="Fisico",Q2851=1),1,IF(AND(Q2851=1,$I2851="Electronico"),2,IF(Q2851=1,VLOOKUP($C2851&amp;"|"&amp;$B2851&amp;"|"&amp;$D2851,Empresas!$C$6:$CC$92,$G2851+6+1,0),0))))</f>
        <v>0</v>
      </c>
      <c r="AI2851" s="147">
        <f>IF(AND($I2851="Si",R2851=1),1,IF(AND($I2851="Fisico",R2851=1),1,IF(AND(R2851=1,$I2851="Electronico"),2,IF(R2851=1,VLOOKUP($C2851&amp;"|"&amp;$B2851&amp;"|"&amp;$D2851,Empresas!$C$6:$CC$92,$G2851+6+1,0),0))))</f>
        <v>0</v>
      </c>
      <c r="AJ2851" s="147">
        <f>IF(AND($I2851="Si",S2851=1),1,IF(AND($I2851="Fisico",S2851=1),1,IF(AND(S2851=1,$I2851="Electronico"),2,IF(S2851=1,VLOOKUP($C2851&amp;"|"&amp;$B2851&amp;"|"&amp;$D2851,Empresas!$C$6:$CC$92,$G2851+6+1,0),0))))</f>
        <v>0</v>
      </c>
      <c r="AK2851" s="147">
        <f>IF(AND($I2851="Si",T2851=1),1,IF(AND($I2851="Fisico",T2851=1),1,IF(AND(T2851=1,$I2851="Electronico"),2,IF(T2851=1,VLOOKUP($C2851&amp;"|"&amp;$B2851&amp;"|"&amp;$D2851,Empresas!$C$6:$CC$92,$G2851+6+1,0),0))))</f>
        <v>0</v>
      </c>
      <c r="AL2851" s="147">
        <f>IF(AND($I2851="Si",U2851=1),1,IF(AND($I2851="Fisico",U2851=1),1,IF(AND(U2851=1,$I2851="Electronico"),2,IF(U2851=1,VLOOKUP($C2851&amp;"|"&amp;$B2851&amp;"|"&amp;$D2851,Empresas!$C$6:$CC$92,$G2851+6+1,0),0))))</f>
        <v>0</v>
      </c>
      <c r="AM2851" s="149">
        <f t="shared" si="464"/>
        <v>0</v>
      </c>
      <c r="AN2851" s="149">
        <f t="shared" si="465"/>
        <v>0</v>
      </c>
      <c r="AO2851" s="152">
        <f t="shared" si="466"/>
        <v>0</v>
      </c>
    </row>
    <row r="2852" spans="1:41" x14ac:dyDescent="0.25">
      <c r="A2852" s="140" t="str">
        <f>VLOOKUP(D2852,Empresas!$D$7:$F$91,3,0)</f>
        <v>Jose</v>
      </c>
      <c r="B2852" s="141" t="str">
        <f>VLOOKUP(D2852,Empresas!$D$7:$G$91,4,0)</f>
        <v>Wildor</v>
      </c>
      <c r="C2852" s="141" t="s">
        <v>544</v>
      </c>
      <c r="D2852" s="141" t="s">
        <v>508</v>
      </c>
      <c r="E2852" s="141" t="str">
        <f>VLOOKUP(D2852,Empresas!$D$7:$E$92,2,0)</f>
        <v>MM STORE E.I.R.L.</v>
      </c>
      <c r="F2852" s="141" t="s">
        <v>172</v>
      </c>
      <c r="G2852" s="142">
        <f>+Empresas!$BF$2</f>
        <v>50</v>
      </c>
      <c r="H2852" s="142" t="str">
        <f>VLOOKUP(D2852,Empresas!$D$6:$L$92,7,0)</f>
        <v>Semestral</v>
      </c>
      <c r="I2852" s="141" t="str">
        <f>VLOOKUP(VLOOKUP(D2852&amp;"|"&amp;B2852,Empresas!$I$7:$CB$92,G2852,0),Tablas!$A$8:$B$10,2,0)</f>
        <v>Electronico</v>
      </c>
      <c r="J2852" s="78">
        <v>1</v>
      </c>
      <c r="K2852" s="78">
        <v>1</v>
      </c>
      <c r="L2852" s="78">
        <v>1</v>
      </c>
      <c r="M2852" s="78">
        <v>1</v>
      </c>
      <c r="N2852" s="78">
        <v>1</v>
      </c>
      <c r="O2852" s="78">
        <v>1</v>
      </c>
      <c r="P2852" s="78">
        <v>1</v>
      </c>
      <c r="Q2852" s="78">
        <v>1</v>
      </c>
      <c r="R2852" s="78"/>
      <c r="S2852" s="78"/>
      <c r="T2852" s="78"/>
      <c r="U2852" s="78"/>
      <c r="V2852" s="78" t="str">
        <f>VLOOKUP(D2852,Empresas!$D$7:$CF$91,81,0)</f>
        <v>C</v>
      </c>
      <c r="W2852" s="78" t="str">
        <f>VLOOKUP(D2852,Empresas!$D$7:$M$91,10,0)</f>
        <v>Mype</v>
      </c>
      <c r="X2852" s="69" t="str">
        <f t="shared" si="462"/>
        <v>SI</v>
      </c>
      <c r="Y2852" s="153" t="str">
        <f t="shared" si="463"/>
        <v>Si aplica</v>
      </c>
      <c r="Z2852" s="147">
        <f>IF(Y2852="No aplica",0,IF(I2852="no",0,IF(I2852="No aplica",0,IF(I2852="Si",1,IF(I2852="Fisico",1,IF(I2852="Electronico",2,VLOOKUP(C2852&amp;"|"&amp;B2852&amp;"|"&amp;D2852,Empresas!$C$6:$CC$92,G2852+6+1,0)))))))</f>
        <v>2</v>
      </c>
      <c r="AA2852" s="147">
        <f>IF(AND($I2852="Si",J2852=1),1,IF(AND($I2852="Fisico",J2852=1),1,IF(AND(J2852=1,$I2852="Electronico"),2,IF(J2852=1,VLOOKUP($C2852&amp;"|"&amp;$B2852&amp;"|"&amp;$D2852,Empresas!$C$6:$CC$92,$G2852+6+1,0),0))))</f>
        <v>2</v>
      </c>
      <c r="AB2852" s="147">
        <f>IF(AND($I2852="Si",K2852=1),1,IF(AND($I2852="Fisico",K2852=1),1,IF(AND(K2852=1,$I2852="Electronico"),2,IF(K2852=1,VLOOKUP($C2852&amp;"|"&amp;$B2852&amp;"|"&amp;$D2852,Empresas!$C$6:$CC$92,$G2852+6+1,0),0))))</f>
        <v>2</v>
      </c>
      <c r="AC2852" s="147">
        <f>IF(AND($I2852="Si",L2852=1),1,IF(AND($I2852="Fisico",L2852=1),1,IF(AND(L2852=1,$I2852="Electronico"),2,IF(L2852=1,VLOOKUP($C2852&amp;"|"&amp;$B2852&amp;"|"&amp;$D2852,Empresas!$C$6:$CC$92,$G2852+6+1,0),0))))</f>
        <v>2</v>
      </c>
      <c r="AD2852" s="147">
        <f>IF(AND($I2852="Si",M2852=1),1,IF(AND($I2852="Fisico",M2852=1),1,IF(AND(M2852=1,$I2852="Electronico"),2,IF(M2852=1,VLOOKUP($C2852&amp;"|"&amp;$B2852&amp;"|"&amp;$D2852,Empresas!$C$6:$CC$92,$G2852+6+1,0),0))))</f>
        <v>2</v>
      </c>
      <c r="AE2852" s="147">
        <f>IF(AND($I2852="Si",N2852=1),1,IF(AND($I2852="Fisico",N2852=1),1,IF(AND(N2852=1,$I2852="Electronico"),2,IF(N2852=1,VLOOKUP($C2852&amp;"|"&amp;$B2852&amp;"|"&amp;$D2852,Empresas!$C$6:$CC$92,$G2852+6+1,0),0))))</f>
        <v>2</v>
      </c>
      <c r="AF2852" s="147">
        <f>IF(AND($I2852="Si",O2852=1),1,IF(AND($I2852="Fisico",O2852=1),1,IF(AND(O2852=1,$I2852="Electronico"),2,IF(O2852=1,VLOOKUP($C2852&amp;"|"&amp;$B2852&amp;"|"&amp;$D2852,Empresas!$C$6:$CC$92,$G2852+6+1,0),0))))</f>
        <v>2</v>
      </c>
      <c r="AG2852" s="147">
        <f>IF(AND($I2852="Si",P2852=1),1,IF(AND($I2852="Fisico",P2852=1),1,IF(AND(P2852=1,$I2852="Electronico"),2,IF(P2852=1,VLOOKUP($C2852&amp;"|"&amp;$B2852&amp;"|"&amp;$D2852,Empresas!$C$6:$CC$92,$G2852+6+1,0),0))))</f>
        <v>2</v>
      </c>
      <c r="AH2852" s="147">
        <f>IF(AND($I2852="Si",Q2852=1),1,IF(AND($I2852="Fisico",Q2852=1),1,IF(AND(Q2852=1,$I2852="Electronico"),2,IF(Q2852=1,VLOOKUP($C2852&amp;"|"&amp;$B2852&amp;"|"&amp;$D2852,Empresas!$C$6:$CC$92,$G2852+6+1,0),0))))</f>
        <v>2</v>
      </c>
      <c r="AI2852" s="147">
        <f>IF(AND($I2852="Si",R2852=1),1,IF(AND($I2852="Fisico",R2852=1),1,IF(AND(R2852=1,$I2852="Electronico"),2,IF(R2852=1,VLOOKUP($C2852&amp;"|"&amp;$B2852&amp;"|"&amp;$D2852,Empresas!$C$6:$CC$92,$G2852+6+1,0),0))))</f>
        <v>0</v>
      </c>
      <c r="AJ2852" s="147">
        <f>IF(AND($I2852="Si",S2852=1),1,IF(AND($I2852="Fisico",S2852=1),1,IF(AND(S2852=1,$I2852="Electronico"),2,IF(S2852=1,VLOOKUP($C2852&amp;"|"&amp;$B2852&amp;"|"&amp;$D2852,Empresas!$C$6:$CC$92,$G2852+6+1,0),0))))</f>
        <v>0</v>
      </c>
      <c r="AK2852" s="147">
        <f>IF(AND($I2852="Si",T2852=1),1,IF(AND($I2852="Fisico",T2852=1),1,IF(AND(T2852=1,$I2852="Electronico"),2,IF(T2852=1,VLOOKUP($C2852&amp;"|"&amp;$B2852&amp;"|"&amp;$D2852,Empresas!$C$6:$CC$92,$G2852+6+1,0),0))))</f>
        <v>0</v>
      </c>
      <c r="AL2852" s="147">
        <f>IF(AND($I2852="Si",U2852=1),1,IF(AND($I2852="Fisico",U2852=1),1,IF(AND(U2852=1,$I2852="Electronico"),2,IF(U2852=1,VLOOKUP($C2852&amp;"|"&amp;$B2852&amp;"|"&amp;$D2852,Empresas!$C$6:$CC$92,$G2852+6+1,0),0))))</f>
        <v>0</v>
      </c>
      <c r="AM2852" s="149">
        <f t="shared" si="464"/>
        <v>16</v>
      </c>
      <c r="AN2852" s="149">
        <f t="shared" si="465"/>
        <v>16</v>
      </c>
      <c r="AO2852" s="152">
        <f t="shared" si="466"/>
        <v>1</v>
      </c>
    </row>
    <row r="2853" spans="1:41" x14ac:dyDescent="0.25">
      <c r="A2853" s="140" t="str">
        <f>VLOOKUP(D2853,Empresas!$D$7:$F$91,3,0)</f>
        <v>Jose</v>
      </c>
      <c r="B2853" s="141" t="str">
        <f>VLOOKUP(D2853,Empresas!$D$7:$G$91,4,0)</f>
        <v>Wildor</v>
      </c>
      <c r="C2853" s="141" t="s">
        <v>544</v>
      </c>
      <c r="D2853" s="141" t="s">
        <v>508</v>
      </c>
      <c r="E2853" s="141" t="str">
        <f>VLOOKUP(D2853,Empresas!$D$7:$E$92,2,0)</f>
        <v>MM STORE E.I.R.L.</v>
      </c>
      <c r="F2853" s="141" t="s">
        <v>173</v>
      </c>
      <c r="G2853" s="142">
        <f>+G2852+1</f>
        <v>51</v>
      </c>
      <c r="H2853" s="142" t="str">
        <f>VLOOKUP(D2853,Empresas!$D$6:$L$92,7,0)</f>
        <v>Semestral</v>
      </c>
      <c r="I2853" s="141" t="str">
        <f>VLOOKUP(VLOOKUP(D2853&amp;"|"&amp;B2853,Empresas!$I$7:$CB$92,G2853,0),Tablas!$A$8:$B$10,2,0)</f>
        <v>Electronico</v>
      </c>
      <c r="J2853" s="78">
        <v>1</v>
      </c>
      <c r="K2853" s="78">
        <v>1</v>
      </c>
      <c r="L2853" s="78">
        <v>1</v>
      </c>
      <c r="M2853" s="78">
        <v>1</v>
      </c>
      <c r="N2853" s="78">
        <v>1</v>
      </c>
      <c r="O2853" s="78">
        <v>1</v>
      </c>
      <c r="P2853" s="78">
        <v>1</v>
      </c>
      <c r="Q2853" s="78">
        <v>1</v>
      </c>
      <c r="R2853" s="78"/>
      <c r="S2853" s="78"/>
      <c r="T2853" s="78"/>
      <c r="U2853" s="78"/>
      <c r="V2853" s="78" t="str">
        <f>VLOOKUP(D2853,Empresas!$D$7:$CF$91,81,0)</f>
        <v>C</v>
      </c>
      <c r="W2853" s="78" t="str">
        <f>VLOOKUP(D2853,Empresas!$D$7:$M$91,10,0)</f>
        <v>Mype</v>
      </c>
      <c r="X2853" s="69" t="str">
        <f t="shared" si="462"/>
        <v>SI</v>
      </c>
      <c r="Y2853" s="153" t="str">
        <f t="shared" si="463"/>
        <v>Si aplica</v>
      </c>
      <c r="Z2853" s="147">
        <f>IF(Y2853="No aplica",0,IF(I2853="no",0,IF(I2853="No aplica",0,IF(I2853="Si",1,IF(I2853="Fisico",1,IF(I2853="Electronico",2,VLOOKUP(C2853&amp;"|"&amp;B2853&amp;"|"&amp;D2853,Empresas!$C$6:$CC$92,G2853+6+1,0)))))))</f>
        <v>2</v>
      </c>
      <c r="AA2853" s="147">
        <f>IF(AND($I2853="Si",J2853=1),1,IF(AND($I2853="Fisico",J2853=1),1,IF(AND(J2853=1,$I2853="Electronico"),2,IF(J2853=1,VLOOKUP($C2853&amp;"|"&amp;$B2853&amp;"|"&amp;$D2853,Empresas!$C$6:$CC$92,$G2853+6+1,0),0))))</f>
        <v>2</v>
      </c>
      <c r="AB2853" s="147">
        <f>IF(AND($I2853="Si",K2853=1),1,IF(AND($I2853="Fisico",K2853=1),1,IF(AND(K2853=1,$I2853="Electronico"),2,IF(K2853=1,VLOOKUP($C2853&amp;"|"&amp;$B2853&amp;"|"&amp;$D2853,Empresas!$C$6:$CC$92,$G2853+6+1,0),0))))</f>
        <v>2</v>
      </c>
      <c r="AC2853" s="147">
        <f>IF(AND($I2853="Si",L2853=1),1,IF(AND($I2853="Fisico",L2853=1),1,IF(AND(L2853=1,$I2853="Electronico"),2,IF(L2853=1,VLOOKUP($C2853&amp;"|"&amp;$B2853&amp;"|"&amp;$D2853,Empresas!$C$6:$CC$92,$G2853+6+1,0),0))))</f>
        <v>2</v>
      </c>
      <c r="AD2853" s="147">
        <f>IF(AND($I2853="Si",M2853=1),1,IF(AND($I2853="Fisico",M2853=1),1,IF(AND(M2853=1,$I2853="Electronico"),2,IF(M2853=1,VLOOKUP($C2853&amp;"|"&amp;$B2853&amp;"|"&amp;$D2853,Empresas!$C$6:$CC$92,$G2853+6+1,0),0))))</f>
        <v>2</v>
      </c>
      <c r="AE2853" s="147">
        <f>IF(AND($I2853="Si",N2853=1),1,IF(AND($I2853="Fisico",N2853=1),1,IF(AND(N2853=1,$I2853="Electronico"),2,IF(N2853=1,VLOOKUP($C2853&amp;"|"&amp;$B2853&amp;"|"&amp;$D2853,Empresas!$C$6:$CC$92,$G2853+6+1,0),0))))</f>
        <v>2</v>
      </c>
      <c r="AF2853" s="147">
        <f>IF(AND($I2853="Si",O2853=1),1,IF(AND($I2853="Fisico",O2853=1),1,IF(AND(O2853=1,$I2853="Electronico"),2,IF(O2853=1,VLOOKUP($C2853&amp;"|"&amp;$B2853&amp;"|"&amp;$D2853,Empresas!$C$6:$CC$92,$G2853+6+1,0),0))))</f>
        <v>2</v>
      </c>
      <c r="AG2853" s="147">
        <f>IF(AND($I2853="Si",P2853=1),1,IF(AND($I2853="Fisico",P2853=1),1,IF(AND(P2853=1,$I2853="Electronico"),2,IF(P2853=1,VLOOKUP($C2853&amp;"|"&amp;$B2853&amp;"|"&amp;$D2853,Empresas!$C$6:$CC$92,$G2853+6+1,0),0))))</f>
        <v>2</v>
      </c>
      <c r="AH2853" s="147">
        <f>IF(AND($I2853="Si",Q2853=1),1,IF(AND($I2853="Fisico",Q2853=1),1,IF(AND(Q2853=1,$I2853="Electronico"),2,IF(Q2853=1,VLOOKUP($C2853&amp;"|"&amp;$B2853&amp;"|"&amp;$D2853,Empresas!$C$6:$CC$92,$G2853+6+1,0),0))))</f>
        <v>2</v>
      </c>
      <c r="AI2853" s="147">
        <f>IF(AND($I2853="Si",R2853=1),1,IF(AND($I2853="Fisico",R2853=1),1,IF(AND(R2853=1,$I2853="Electronico"),2,IF(R2853=1,VLOOKUP($C2853&amp;"|"&amp;$B2853&amp;"|"&amp;$D2853,Empresas!$C$6:$CC$92,$G2853+6+1,0),0))))</f>
        <v>0</v>
      </c>
      <c r="AJ2853" s="147">
        <f>IF(AND($I2853="Si",S2853=1),1,IF(AND($I2853="Fisico",S2853=1),1,IF(AND(S2853=1,$I2853="Electronico"),2,IF(S2853=1,VLOOKUP($C2853&amp;"|"&amp;$B2853&amp;"|"&amp;$D2853,Empresas!$C$6:$CC$92,$G2853+6+1,0),0))))</f>
        <v>0</v>
      </c>
      <c r="AK2853" s="147">
        <f>IF(AND($I2853="Si",T2853=1),1,IF(AND($I2853="Fisico",T2853=1),1,IF(AND(T2853=1,$I2853="Electronico"),2,IF(T2853=1,VLOOKUP($C2853&amp;"|"&amp;$B2853&amp;"|"&amp;$D2853,Empresas!$C$6:$CC$92,$G2853+6+1,0),0))))</f>
        <v>0</v>
      </c>
      <c r="AL2853" s="147">
        <f>IF(AND($I2853="Si",U2853=1),1,IF(AND($I2853="Fisico",U2853=1),1,IF(AND(U2853=1,$I2853="Electronico"),2,IF(U2853=1,VLOOKUP($C2853&amp;"|"&amp;$B2853&amp;"|"&amp;$D2853,Empresas!$C$6:$CC$92,$G2853+6+1,0),0))))</f>
        <v>0</v>
      </c>
      <c r="AM2853" s="149">
        <f t="shared" si="464"/>
        <v>16</v>
      </c>
      <c r="AN2853" s="149">
        <f t="shared" si="465"/>
        <v>16</v>
      </c>
      <c r="AO2853" s="152">
        <f t="shared" si="466"/>
        <v>1</v>
      </c>
    </row>
    <row r="2854" spans="1:41" x14ac:dyDescent="0.25">
      <c r="A2854" s="140" t="str">
        <f>VLOOKUP(D2854,Empresas!$D$7:$F$91,3,0)</f>
        <v>Jose</v>
      </c>
      <c r="B2854" s="141" t="str">
        <f>VLOOKUP(D2854,Empresas!$D$7:$G$91,4,0)</f>
        <v>Wildor</v>
      </c>
      <c r="C2854" s="141" t="s">
        <v>544</v>
      </c>
      <c r="D2854" s="141" t="s">
        <v>508</v>
      </c>
      <c r="E2854" s="141" t="str">
        <f>VLOOKUP(D2854,Empresas!$D$7:$E$92,2,0)</f>
        <v>MM STORE E.I.R.L.</v>
      </c>
      <c r="F2854" s="141" t="s">
        <v>174</v>
      </c>
      <c r="G2854" s="142">
        <f t="shared" ref="G2854:G2862" si="469">+G2853+1</f>
        <v>52</v>
      </c>
      <c r="H2854" s="142" t="str">
        <f>VLOOKUP(D2854,Empresas!$D$6:$L$92,7,0)</f>
        <v>Semestral</v>
      </c>
      <c r="I2854" s="141" t="str">
        <f>VLOOKUP(VLOOKUP(D2854&amp;"|"&amp;B2854,Empresas!$I$7:$CB$92,G2854,0),Tablas!$A$8:$B$10,2,0)</f>
        <v>Fisico</v>
      </c>
      <c r="J2854" s="78">
        <v>2</v>
      </c>
      <c r="K2854" s="78">
        <v>2</v>
      </c>
      <c r="L2854" s="78">
        <v>2</v>
      </c>
      <c r="M2854" s="78">
        <v>2</v>
      </c>
      <c r="N2854" s="78">
        <v>2</v>
      </c>
      <c r="O2854" s="78">
        <v>2</v>
      </c>
      <c r="P2854" s="78">
        <v>2</v>
      </c>
      <c r="Q2854" s="78">
        <v>2</v>
      </c>
      <c r="R2854" s="78"/>
      <c r="S2854" s="78"/>
      <c r="T2854" s="78"/>
      <c r="U2854" s="78"/>
      <c r="V2854" s="78" t="str">
        <f>VLOOKUP(D2854,Empresas!$D$7:$CF$91,81,0)</f>
        <v>C</v>
      </c>
      <c r="W2854" s="78" t="str">
        <f>VLOOKUP(D2854,Empresas!$D$7:$M$91,10,0)</f>
        <v>Mype</v>
      </c>
      <c r="X2854" s="69" t="str">
        <f t="shared" si="462"/>
        <v>SI</v>
      </c>
      <c r="Y2854" s="153" t="str">
        <f t="shared" si="463"/>
        <v>Si aplica</v>
      </c>
      <c r="Z2854" s="147">
        <f>IF(Y2854="No aplica",0,IF(I2854="no",0,IF(I2854="No aplica",0,IF(I2854="Si",1,IF(I2854="Fisico",1,IF(I2854="Electronico",2,VLOOKUP(C2854&amp;"|"&amp;B2854&amp;"|"&amp;D2854,Empresas!$C$6:$CC$92,G2854+6+1,0)))))))</f>
        <v>1</v>
      </c>
      <c r="AA2854" s="147">
        <f>IF(AND($I2854="Si",J2854=1),1,IF(AND($I2854="Fisico",J2854=1),1,IF(AND(J2854=1,$I2854="Electronico"),2,IF(J2854=1,VLOOKUP($C2854&amp;"|"&amp;$B2854&amp;"|"&amp;$D2854,Empresas!$C$6:$CC$92,$G2854+6+1,0),0))))</f>
        <v>0</v>
      </c>
      <c r="AB2854" s="147">
        <f>IF(AND($I2854="Si",K2854=1),1,IF(AND($I2854="Fisico",K2854=1),1,IF(AND(K2854=1,$I2854="Electronico"),2,IF(K2854=1,VLOOKUP($C2854&amp;"|"&amp;$B2854&amp;"|"&amp;$D2854,Empresas!$C$6:$CC$92,$G2854+6+1,0),0))))</f>
        <v>0</v>
      </c>
      <c r="AC2854" s="147">
        <f>IF(AND($I2854="Si",L2854=1),1,IF(AND($I2854="Fisico",L2854=1),1,IF(AND(L2854=1,$I2854="Electronico"),2,IF(L2854=1,VLOOKUP($C2854&amp;"|"&amp;$B2854&amp;"|"&amp;$D2854,Empresas!$C$6:$CC$92,$G2854+6+1,0),0))))</f>
        <v>0</v>
      </c>
      <c r="AD2854" s="147">
        <f>IF(AND($I2854="Si",M2854=1),1,IF(AND($I2854="Fisico",M2854=1),1,IF(AND(M2854=1,$I2854="Electronico"),2,IF(M2854=1,VLOOKUP($C2854&amp;"|"&amp;$B2854&amp;"|"&amp;$D2854,Empresas!$C$6:$CC$92,$G2854+6+1,0),0))))</f>
        <v>0</v>
      </c>
      <c r="AE2854" s="147">
        <f>IF(AND($I2854="Si",N2854=1),1,IF(AND($I2854="Fisico",N2854=1),1,IF(AND(N2854=1,$I2854="Electronico"),2,IF(N2854=1,VLOOKUP($C2854&amp;"|"&amp;$B2854&amp;"|"&amp;$D2854,Empresas!$C$6:$CC$92,$G2854+6+1,0),0))))</f>
        <v>0</v>
      </c>
      <c r="AF2854" s="147">
        <f>IF(AND($I2854="Si",O2854=1),1,IF(AND($I2854="Fisico",O2854=1),1,IF(AND(O2854=1,$I2854="Electronico"),2,IF(O2854=1,VLOOKUP($C2854&amp;"|"&amp;$B2854&amp;"|"&amp;$D2854,Empresas!$C$6:$CC$92,$G2854+6+1,0),0))))</f>
        <v>0</v>
      </c>
      <c r="AG2854" s="147">
        <f>IF(AND($I2854="Si",P2854=1),1,IF(AND($I2854="Fisico",P2854=1),1,IF(AND(P2854=1,$I2854="Electronico"),2,IF(P2854=1,VLOOKUP($C2854&amp;"|"&amp;$B2854&amp;"|"&amp;$D2854,Empresas!$C$6:$CC$92,$G2854+6+1,0),0))))</f>
        <v>0</v>
      </c>
      <c r="AH2854" s="147">
        <f>IF(AND($I2854="Si",Q2854=1),1,IF(AND($I2854="Fisico",Q2854=1),1,IF(AND(Q2854=1,$I2854="Electronico"),2,IF(Q2854=1,VLOOKUP($C2854&amp;"|"&amp;$B2854&amp;"|"&amp;$D2854,Empresas!$C$6:$CC$92,$G2854+6+1,0),0))))</f>
        <v>0</v>
      </c>
      <c r="AI2854" s="147">
        <f>IF(AND($I2854="Si",R2854=1),1,IF(AND($I2854="Fisico",R2854=1),1,IF(AND(R2854=1,$I2854="Electronico"),2,IF(R2854=1,VLOOKUP($C2854&amp;"|"&amp;$B2854&amp;"|"&amp;$D2854,Empresas!$C$6:$CC$92,$G2854+6+1,0),0))))</f>
        <v>0</v>
      </c>
      <c r="AJ2854" s="147">
        <f>IF(AND($I2854="Si",S2854=1),1,IF(AND($I2854="Fisico",S2854=1),1,IF(AND(S2854=1,$I2854="Electronico"),2,IF(S2854=1,VLOOKUP($C2854&amp;"|"&amp;$B2854&amp;"|"&amp;$D2854,Empresas!$C$6:$CC$92,$G2854+6+1,0),0))))</f>
        <v>0</v>
      </c>
      <c r="AK2854" s="147">
        <f>IF(AND($I2854="Si",T2854=1),1,IF(AND($I2854="Fisico",T2854=1),1,IF(AND(T2854=1,$I2854="Electronico"),2,IF(T2854=1,VLOOKUP($C2854&amp;"|"&amp;$B2854&amp;"|"&amp;$D2854,Empresas!$C$6:$CC$92,$G2854+6+1,0),0))))</f>
        <v>0</v>
      </c>
      <c r="AL2854" s="147">
        <f>IF(AND($I2854="Si",U2854=1),1,IF(AND($I2854="Fisico",U2854=1),1,IF(AND(U2854=1,$I2854="Electronico"),2,IF(U2854=1,VLOOKUP($C2854&amp;"|"&amp;$B2854&amp;"|"&amp;$D2854,Empresas!$C$6:$CC$92,$G2854+6+1,0),0))))</f>
        <v>0</v>
      </c>
      <c r="AM2854" s="149">
        <f t="shared" si="464"/>
        <v>0</v>
      </c>
      <c r="AN2854" s="149">
        <f t="shared" si="465"/>
        <v>8</v>
      </c>
      <c r="AO2854" s="152">
        <f t="shared" si="466"/>
        <v>0</v>
      </c>
    </row>
    <row r="2855" spans="1:41" x14ac:dyDescent="0.25">
      <c r="A2855" s="140" t="str">
        <f>VLOOKUP(D2855,Empresas!$D$7:$F$91,3,0)</f>
        <v>Jose</v>
      </c>
      <c r="B2855" s="141" t="str">
        <f>VLOOKUP(D2855,Empresas!$D$7:$G$91,4,0)</f>
        <v>Wildor</v>
      </c>
      <c r="C2855" s="141" t="s">
        <v>544</v>
      </c>
      <c r="D2855" s="141" t="s">
        <v>508</v>
      </c>
      <c r="E2855" s="141" t="str">
        <f>VLOOKUP(D2855,Empresas!$D$7:$E$92,2,0)</f>
        <v>MM STORE E.I.R.L.</v>
      </c>
      <c r="F2855" s="141" t="s">
        <v>175</v>
      </c>
      <c r="G2855" s="142">
        <f t="shared" si="469"/>
        <v>53</v>
      </c>
      <c r="H2855" s="142" t="str">
        <f>VLOOKUP(D2855,Empresas!$D$6:$L$92,7,0)</f>
        <v>Semestral</v>
      </c>
      <c r="I2855" s="141" t="str">
        <f>VLOOKUP(VLOOKUP(D2855&amp;"|"&amp;B2855,Empresas!$I$7:$CB$92,G2855,0),Tablas!$A$8:$B$10,2,0)</f>
        <v>No aplica</v>
      </c>
      <c r="J2855" s="78"/>
      <c r="K2855" s="78"/>
      <c r="L2855" s="78"/>
      <c r="M2855" s="78"/>
      <c r="N2855" s="78"/>
      <c r="O2855" s="78"/>
      <c r="P2855" s="78"/>
      <c r="Q2855" s="78"/>
      <c r="R2855" s="78"/>
      <c r="S2855" s="78"/>
      <c r="T2855" s="78"/>
      <c r="U2855" s="78"/>
      <c r="V2855" s="78" t="str">
        <f>VLOOKUP(D2855,Empresas!$D$7:$CF$91,81,0)</f>
        <v>C</v>
      </c>
      <c r="W2855" s="78" t="str">
        <f>VLOOKUP(D2855,Empresas!$D$7:$M$91,10,0)</f>
        <v>Mype</v>
      </c>
      <c r="X2855" s="69" t="str">
        <f t="shared" si="462"/>
        <v>SI</v>
      </c>
      <c r="Y2855" s="153" t="str">
        <f t="shared" si="463"/>
        <v>No aplica</v>
      </c>
      <c r="Z2855" s="147">
        <f>IF(Y2855="No aplica",0,IF(I2855="no",0,IF(I2855="No aplica",0,IF(I2855="Si",1,IF(I2855="Fisico",1,IF(I2855="Electronico",2,VLOOKUP(C2855&amp;"|"&amp;B2855&amp;"|"&amp;D2855,Empresas!$C$6:$CC$92,G2855+6+1,0)))))))</f>
        <v>0</v>
      </c>
      <c r="AA2855" s="147">
        <f>IF(AND($I2855="Si",J2855=1),1,IF(AND($I2855="Fisico",J2855=1),1,IF(AND(J2855=1,$I2855="Electronico"),2,IF(J2855=1,VLOOKUP($C2855&amp;"|"&amp;$B2855&amp;"|"&amp;$D2855,Empresas!$C$6:$CC$92,$G2855+6+1,0),0))))</f>
        <v>0</v>
      </c>
      <c r="AB2855" s="147">
        <f>IF(AND($I2855="Si",K2855=1),1,IF(AND($I2855="Fisico",K2855=1),1,IF(AND(K2855=1,$I2855="Electronico"),2,IF(K2855=1,VLOOKUP($C2855&amp;"|"&amp;$B2855&amp;"|"&amp;$D2855,Empresas!$C$6:$CC$92,$G2855+6+1,0),0))))</f>
        <v>0</v>
      </c>
      <c r="AC2855" s="147">
        <f>IF(AND($I2855="Si",L2855=1),1,IF(AND($I2855="Fisico",L2855=1),1,IF(AND(L2855=1,$I2855="Electronico"),2,IF(L2855=1,VLOOKUP($C2855&amp;"|"&amp;$B2855&amp;"|"&amp;$D2855,Empresas!$C$6:$CC$92,$G2855+6+1,0),0))))</f>
        <v>0</v>
      </c>
      <c r="AD2855" s="147">
        <f>IF(AND($I2855="Si",M2855=1),1,IF(AND($I2855="Fisico",M2855=1),1,IF(AND(M2855=1,$I2855="Electronico"),2,IF(M2855=1,VLOOKUP($C2855&amp;"|"&amp;$B2855&amp;"|"&amp;$D2855,Empresas!$C$6:$CC$92,$G2855+6+1,0),0))))</f>
        <v>0</v>
      </c>
      <c r="AE2855" s="147">
        <f>IF(AND($I2855="Si",N2855=1),1,IF(AND($I2855="Fisico",N2855=1),1,IF(AND(N2855=1,$I2855="Electronico"),2,IF(N2855=1,VLOOKUP($C2855&amp;"|"&amp;$B2855&amp;"|"&amp;$D2855,Empresas!$C$6:$CC$92,$G2855+6+1,0),0))))</f>
        <v>0</v>
      </c>
      <c r="AF2855" s="147">
        <f>IF(AND($I2855="Si",O2855=1),1,IF(AND($I2855="Fisico",O2855=1),1,IF(AND(O2855=1,$I2855="Electronico"),2,IF(O2855=1,VLOOKUP($C2855&amp;"|"&amp;$B2855&amp;"|"&amp;$D2855,Empresas!$C$6:$CC$92,$G2855+6+1,0),0))))</f>
        <v>0</v>
      </c>
      <c r="AG2855" s="147">
        <f>IF(AND($I2855="Si",P2855=1),1,IF(AND($I2855="Fisico",P2855=1),1,IF(AND(P2855=1,$I2855="Electronico"),2,IF(P2855=1,VLOOKUP($C2855&amp;"|"&amp;$B2855&amp;"|"&amp;$D2855,Empresas!$C$6:$CC$92,$G2855+6+1,0),0))))</f>
        <v>0</v>
      </c>
      <c r="AH2855" s="147">
        <f>IF(AND($I2855="Si",Q2855=1),1,IF(AND($I2855="Fisico",Q2855=1),1,IF(AND(Q2855=1,$I2855="Electronico"),2,IF(Q2855=1,VLOOKUP($C2855&amp;"|"&amp;$B2855&amp;"|"&amp;$D2855,Empresas!$C$6:$CC$92,$G2855+6+1,0),0))))</f>
        <v>0</v>
      </c>
      <c r="AI2855" s="147">
        <f>IF(AND($I2855="Si",R2855=1),1,IF(AND($I2855="Fisico",R2855=1),1,IF(AND(R2855=1,$I2855="Electronico"),2,IF(R2855=1,VLOOKUP($C2855&amp;"|"&amp;$B2855&amp;"|"&amp;$D2855,Empresas!$C$6:$CC$92,$G2855+6+1,0),0))))</f>
        <v>0</v>
      </c>
      <c r="AJ2855" s="147">
        <f>IF(AND($I2855="Si",S2855=1),1,IF(AND($I2855="Fisico",S2855=1),1,IF(AND(S2855=1,$I2855="Electronico"),2,IF(S2855=1,VLOOKUP($C2855&amp;"|"&amp;$B2855&amp;"|"&amp;$D2855,Empresas!$C$6:$CC$92,$G2855+6+1,0),0))))</f>
        <v>0</v>
      </c>
      <c r="AK2855" s="147">
        <f>IF(AND($I2855="Si",T2855=1),1,IF(AND($I2855="Fisico",T2855=1),1,IF(AND(T2855=1,$I2855="Electronico"),2,IF(T2855=1,VLOOKUP($C2855&amp;"|"&amp;$B2855&amp;"|"&amp;$D2855,Empresas!$C$6:$CC$92,$G2855+6+1,0),0))))</f>
        <v>0</v>
      </c>
      <c r="AL2855" s="147">
        <f>IF(AND($I2855="Si",U2855=1),1,IF(AND($I2855="Fisico",U2855=1),1,IF(AND(U2855=1,$I2855="Electronico"),2,IF(U2855=1,VLOOKUP($C2855&amp;"|"&amp;$B2855&amp;"|"&amp;$D2855,Empresas!$C$6:$CC$92,$G2855+6+1,0),0))))</f>
        <v>0</v>
      </c>
      <c r="AM2855" s="149">
        <f t="shared" si="464"/>
        <v>0</v>
      </c>
      <c r="AN2855" s="149">
        <f t="shared" si="465"/>
        <v>0</v>
      </c>
      <c r="AO2855" s="152">
        <f t="shared" si="466"/>
        <v>0</v>
      </c>
    </row>
    <row r="2856" spans="1:41" x14ac:dyDescent="0.25">
      <c r="A2856" s="140" t="str">
        <f>VLOOKUP(D2856,Empresas!$D$7:$F$91,3,0)</f>
        <v>Jose</v>
      </c>
      <c r="B2856" s="141" t="str">
        <f>VLOOKUP(D2856,Empresas!$D$7:$G$91,4,0)</f>
        <v>Wildor</v>
      </c>
      <c r="C2856" s="141" t="s">
        <v>544</v>
      </c>
      <c r="D2856" s="141" t="s">
        <v>508</v>
      </c>
      <c r="E2856" s="141" t="str">
        <f>VLOOKUP(D2856,Empresas!$D$7:$E$92,2,0)</f>
        <v>MM STORE E.I.R.L.</v>
      </c>
      <c r="F2856" s="141" t="s">
        <v>176</v>
      </c>
      <c r="G2856" s="142">
        <f t="shared" si="469"/>
        <v>54</v>
      </c>
      <c r="H2856" s="142" t="str">
        <f>VLOOKUP(D2856,Empresas!$D$6:$L$92,7,0)</f>
        <v>Semestral</v>
      </c>
      <c r="I2856" s="141" t="str">
        <f>VLOOKUP(VLOOKUP(D2856&amp;"|"&amp;B2856,Empresas!$I$7:$CB$92,G2856,0),Tablas!$A$8:$B$10,2,0)</f>
        <v>Fisico</v>
      </c>
      <c r="J2856" s="78">
        <v>2</v>
      </c>
      <c r="K2856" s="78">
        <v>2</v>
      </c>
      <c r="L2856" s="78">
        <v>2</v>
      </c>
      <c r="M2856" s="78">
        <v>2</v>
      </c>
      <c r="N2856" s="78">
        <v>2</v>
      </c>
      <c r="O2856" s="78">
        <v>2</v>
      </c>
      <c r="P2856" s="78">
        <v>2</v>
      </c>
      <c r="Q2856" s="78">
        <v>2</v>
      </c>
      <c r="R2856" s="78"/>
      <c r="S2856" s="78"/>
      <c r="T2856" s="78"/>
      <c r="U2856" s="78"/>
      <c r="V2856" s="78" t="str">
        <f>VLOOKUP(D2856,Empresas!$D$7:$CF$91,81,0)</f>
        <v>C</v>
      </c>
      <c r="W2856" s="78" t="str">
        <f>VLOOKUP(D2856,Empresas!$D$7:$M$91,10,0)</f>
        <v>Mype</v>
      </c>
      <c r="X2856" s="69" t="str">
        <f t="shared" si="462"/>
        <v>SI</v>
      </c>
      <c r="Y2856" s="153" t="str">
        <f t="shared" si="463"/>
        <v>Si aplica</v>
      </c>
      <c r="Z2856" s="147">
        <f>IF(Y2856="No aplica",0,IF(I2856="no",0,IF(I2856="No aplica",0,IF(I2856="Si",1,IF(I2856="Fisico",1,IF(I2856="Electronico",2,VLOOKUP(C2856&amp;"|"&amp;B2856&amp;"|"&amp;D2856,Empresas!$C$6:$CC$92,G2856+6+1,0)))))))</f>
        <v>1</v>
      </c>
      <c r="AA2856" s="147">
        <f>IF(AND($I2856="Si",J2856=1),1,IF(AND($I2856="Fisico",J2856=1),1,IF(AND(J2856=1,$I2856="Electronico"),2,IF(J2856=1,VLOOKUP($C2856&amp;"|"&amp;$B2856&amp;"|"&amp;$D2856,Empresas!$C$6:$CC$92,$G2856+6+1,0),0))))</f>
        <v>0</v>
      </c>
      <c r="AB2856" s="147">
        <f>IF(AND($I2856="Si",K2856=1),1,IF(AND($I2856="Fisico",K2856=1),1,IF(AND(K2856=1,$I2856="Electronico"),2,IF(K2856=1,VLOOKUP($C2856&amp;"|"&amp;$B2856&amp;"|"&amp;$D2856,Empresas!$C$6:$CC$92,$G2856+6+1,0),0))))</f>
        <v>0</v>
      </c>
      <c r="AC2856" s="147">
        <f>IF(AND($I2856="Si",L2856=1),1,IF(AND($I2856="Fisico",L2856=1),1,IF(AND(L2856=1,$I2856="Electronico"),2,IF(L2856=1,VLOOKUP($C2856&amp;"|"&amp;$B2856&amp;"|"&amp;$D2856,Empresas!$C$6:$CC$92,$G2856+6+1,0),0))))</f>
        <v>0</v>
      </c>
      <c r="AD2856" s="147">
        <f>IF(AND($I2856="Si",M2856=1),1,IF(AND($I2856="Fisico",M2856=1),1,IF(AND(M2856=1,$I2856="Electronico"),2,IF(M2856=1,VLOOKUP($C2856&amp;"|"&amp;$B2856&amp;"|"&amp;$D2856,Empresas!$C$6:$CC$92,$G2856+6+1,0),0))))</f>
        <v>0</v>
      </c>
      <c r="AE2856" s="147">
        <f>IF(AND($I2856="Si",N2856=1),1,IF(AND($I2856="Fisico",N2856=1),1,IF(AND(N2856=1,$I2856="Electronico"),2,IF(N2856=1,VLOOKUP($C2856&amp;"|"&amp;$B2856&amp;"|"&amp;$D2856,Empresas!$C$6:$CC$92,$G2856+6+1,0),0))))</f>
        <v>0</v>
      </c>
      <c r="AF2856" s="147">
        <f>IF(AND($I2856="Si",O2856=1),1,IF(AND($I2856="Fisico",O2856=1),1,IF(AND(O2856=1,$I2856="Electronico"),2,IF(O2856=1,VLOOKUP($C2856&amp;"|"&amp;$B2856&amp;"|"&amp;$D2856,Empresas!$C$6:$CC$92,$G2856+6+1,0),0))))</f>
        <v>0</v>
      </c>
      <c r="AG2856" s="147">
        <f>IF(AND($I2856="Si",P2856=1),1,IF(AND($I2856="Fisico",P2856=1),1,IF(AND(P2856=1,$I2856="Electronico"),2,IF(P2856=1,VLOOKUP($C2856&amp;"|"&amp;$B2856&amp;"|"&amp;$D2856,Empresas!$C$6:$CC$92,$G2856+6+1,0),0))))</f>
        <v>0</v>
      </c>
      <c r="AH2856" s="147">
        <f>IF(AND($I2856="Si",Q2856=1),1,IF(AND($I2856="Fisico",Q2856=1),1,IF(AND(Q2856=1,$I2856="Electronico"),2,IF(Q2856=1,VLOOKUP($C2856&amp;"|"&amp;$B2856&amp;"|"&amp;$D2856,Empresas!$C$6:$CC$92,$G2856+6+1,0),0))))</f>
        <v>0</v>
      </c>
      <c r="AI2856" s="147">
        <f>IF(AND($I2856="Si",R2856=1),1,IF(AND($I2856="Fisico",R2856=1),1,IF(AND(R2856=1,$I2856="Electronico"),2,IF(R2856=1,VLOOKUP($C2856&amp;"|"&amp;$B2856&amp;"|"&amp;$D2856,Empresas!$C$6:$CC$92,$G2856+6+1,0),0))))</f>
        <v>0</v>
      </c>
      <c r="AJ2856" s="147">
        <f>IF(AND($I2856="Si",S2856=1),1,IF(AND($I2856="Fisico",S2856=1),1,IF(AND(S2856=1,$I2856="Electronico"),2,IF(S2856=1,VLOOKUP($C2856&amp;"|"&amp;$B2856&amp;"|"&amp;$D2856,Empresas!$C$6:$CC$92,$G2856+6+1,0),0))))</f>
        <v>0</v>
      </c>
      <c r="AK2856" s="147">
        <f>IF(AND($I2856="Si",T2856=1),1,IF(AND($I2856="Fisico",T2856=1),1,IF(AND(T2856=1,$I2856="Electronico"),2,IF(T2856=1,VLOOKUP($C2856&amp;"|"&amp;$B2856&amp;"|"&amp;$D2856,Empresas!$C$6:$CC$92,$G2856+6+1,0),0))))</f>
        <v>0</v>
      </c>
      <c r="AL2856" s="147">
        <f>IF(AND($I2856="Si",U2856=1),1,IF(AND($I2856="Fisico",U2856=1),1,IF(AND(U2856=1,$I2856="Electronico"),2,IF(U2856=1,VLOOKUP($C2856&amp;"|"&amp;$B2856&amp;"|"&amp;$D2856,Empresas!$C$6:$CC$92,$G2856+6+1,0),0))))</f>
        <v>0</v>
      </c>
      <c r="AM2856" s="149">
        <f t="shared" si="464"/>
        <v>0</v>
      </c>
      <c r="AN2856" s="149">
        <f t="shared" si="465"/>
        <v>8</v>
      </c>
      <c r="AO2856" s="152">
        <f t="shared" si="466"/>
        <v>0</v>
      </c>
    </row>
    <row r="2857" spans="1:41" x14ac:dyDescent="0.25">
      <c r="A2857" s="140" t="str">
        <f>VLOOKUP(D2857,Empresas!$D$7:$F$91,3,0)</f>
        <v>Jose</v>
      </c>
      <c r="B2857" s="141" t="str">
        <f>VLOOKUP(D2857,Empresas!$D$7:$G$91,4,0)</f>
        <v>Wildor</v>
      </c>
      <c r="C2857" s="141" t="s">
        <v>544</v>
      </c>
      <c r="D2857" s="141" t="s">
        <v>508</v>
      </c>
      <c r="E2857" s="141" t="str">
        <f>VLOOKUP(D2857,Empresas!$D$7:$E$92,2,0)</f>
        <v>MM STORE E.I.R.L.</v>
      </c>
      <c r="F2857" s="141" t="s">
        <v>177</v>
      </c>
      <c r="G2857" s="142">
        <f t="shared" si="469"/>
        <v>55</v>
      </c>
      <c r="H2857" s="142" t="str">
        <f>VLOOKUP(D2857,Empresas!$D$6:$L$92,7,0)</f>
        <v>Semestral</v>
      </c>
      <c r="I2857" s="141" t="str">
        <f>VLOOKUP(VLOOKUP(D2857&amp;"|"&amp;B2857,Empresas!$I$7:$CB$92,G2857,0),Tablas!$A$8:$B$10,2,0)</f>
        <v>Fisico</v>
      </c>
      <c r="J2857" s="78">
        <v>2</v>
      </c>
      <c r="K2857" s="78">
        <v>2</v>
      </c>
      <c r="L2857" s="78">
        <v>2</v>
      </c>
      <c r="M2857" s="78">
        <v>2</v>
      </c>
      <c r="N2857" s="78">
        <v>2</v>
      </c>
      <c r="O2857" s="78">
        <v>2</v>
      </c>
      <c r="P2857" s="78">
        <v>2</v>
      </c>
      <c r="Q2857" s="78">
        <v>2</v>
      </c>
      <c r="R2857" s="78"/>
      <c r="S2857" s="78"/>
      <c r="T2857" s="78"/>
      <c r="U2857" s="78"/>
      <c r="V2857" s="78" t="str">
        <f>VLOOKUP(D2857,Empresas!$D$7:$CF$91,81,0)</f>
        <v>C</v>
      </c>
      <c r="W2857" s="78" t="str">
        <f>VLOOKUP(D2857,Empresas!$D$7:$M$91,10,0)</f>
        <v>Mype</v>
      </c>
      <c r="X2857" s="69" t="str">
        <f t="shared" si="462"/>
        <v>NO</v>
      </c>
      <c r="Y2857" s="153" t="str">
        <f t="shared" si="463"/>
        <v>Si aplica</v>
      </c>
      <c r="Z2857" s="147">
        <f>IF(Y2857="No aplica",0,IF(I2857="no",0,IF(I2857="No aplica",0,IF(I2857="Si",1,IF(I2857="Fisico",1,IF(I2857="Electronico",2,VLOOKUP(C2857&amp;"|"&amp;B2857&amp;"|"&amp;D2857,Empresas!$C$6:$CC$92,G2857+6+1,0)))))))</f>
        <v>1</v>
      </c>
      <c r="AA2857" s="147">
        <f>IF(AND($I2857="Si",J2857=1),1,IF(AND($I2857="Fisico",J2857=1),1,IF(AND(J2857=1,$I2857="Electronico"),2,IF(J2857=1,VLOOKUP($C2857&amp;"|"&amp;$B2857&amp;"|"&amp;$D2857,Empresas!$C$6:$CC$92,$G2857+6+1,0),0))))</f>
        <v>0</v>
      </c>
      <c r="AB2857" s="147">
        <f>IF(AND($I2857="Si",K2857=1),1,IF(AND($I2857="Fisico",K2857=1),1,IF(AND(K2857=1,$I2857="Electronico"),2,IF(K2857=1,VLOOKUP($C2857&amp;"|"&amp;$B2857&amp;"|"&amp;$D2857,Empresas!$C$6:$CC$92,$G2857+6+1,0),0))))</f>
        <v>0</v>
      </c>
      <c r="AC2857" s="147">
        <f>IF(AND($I2857="Si",L2857=1),1,IF(AND($I2857="Fisico",L2857=1),1,IF(AND(L2857=1,$I2857="Electronico"),2,IF(L2857=1,VLOOKUP($C2857&amp;"|"&amp;$B2857&amp;"|"&amp;$D2857,Empresas!$C$6:$CC$92,$G2857+6+1,0),0))))</f>
        <v>0</v>
      </c>
      <c r="AD2857" s="147">
        <f>IF(AND($I2857="Si",M2857=1),1,IF(AND($I2857="Fisico",M2857=1),1,IF(AND(M2857=1,$I2857="Electronico"),2,IF(M2857=1,VLOOKUP($C2857&amp;"|"&amp;$B2857&amp;"|"&amp;$D2857,Empresas!$C$6:$CC$92,$G2857+6+1,0),0))))</f>
        <v>0</v>
      </c>
      <c r="AE2857" s="147">
        <f>IF(AND($I2857="Si",N2857=1),1,IF(AND($I2857="Fisico",N2857=1),1,IF(AND(N2857=1,$I2857="Electronico"),2,IF(N2857=1,VLOOKUP($C2857&amp;"|"&amp;$B2857&amp;"|"&amp;$D2857,Empresas!$C$6:$CC$92,$G2857+6+1,0),0))))</f>
        <v>0</v>
      </c>
      <c r="AF2857" s="147">
        <f>IF(AND($I2857="Si",O2857=1),1,IF(AND($I2857="Fisico",O2857=1),1,IF(AND(O2857=1,$I2857="Electronico"),2,IF(O2857=1,VLOOKUP($C2857&amp;"|"&amp;$B2857&amp;"|"&amp;$D2857,Empresas!$C$6:$CC$92,$G2857+6+1,0),0))))</f>
        <v>0</v>
      </c>
      <c r="AG2857" s="147">
        <f>IF(AND($I2857="Si",P2857=1),1,IF(AND($I2857="Fisico",P2857=1),1,IF(AND(P2857=1,$I2857="Electronico"),2,IF(P2857=1,VLOOKUP($C2857&amp;"|"&amp;$B2857&amp;"|"&amp;$D2857,Empresas!$C$6:$CC$92,$G2857+6+1,0),0))))</f>
        <v>0</v>
      </c>
      <c r="AH2857" s="147">
        <f>IF(AND($I2857="Si",Q2857=1),1,IF(AND($I2857="Fisico",Q2857=1),1,IF(AND(Q2857=1,$I2857="Electronico"),2,IF(Q2857=1,VLOOKUP($C2857&amp;"|"&amp;$B2857&amp;"|"&amp;$D2857,Empresas!$C$6:$CC$92,$G2857+6+1,0),0))))</f>
        <v>0</v>
      </c>
      <c r="AI2857" s="147">
        <f>IF(AND($I2857="Si",R2857=1),1,IF(AND($I2857="Fisico",R2857=1),1,IF(AND(R2857=1,$I2857="Electronico"),2,IF(R2857=1,VLOOKUP($C2857&amp;"|"&amp;$B2857&amp;"|"&amp;$D2857,Empresas!$C$6:$CC$92,$G2857+6+1,0),0))))</f>
        <v>0</v>
      </c>
      <c r="AJ2857" s="147">
        <f>IF(AND($I2857="Si",S2857=1),1,IF(AND($I2857="Fisico",S2857=1),1,IF(AND(S2857=1,$I2857="Electronico"),2,IF(S2857=1,VLOOKUP($C2857&amp;"|"&amp;$B2857&amp;"|"&amp;$D2857,Empresas!$C$6:$CC$92,$G2857+6+1,0),0))))</f>
        <v>0</v>
      </c>
      <c r="AK2857" s="147">
        <f>IF(AND($I2857="Si",T2857=1),1,IF(AND($I2857="Fisico",T2857=1),1,IF(AND(T2857=1,$I2857="Electronico"),2,IF(T2857=1,VLOOKUP($C2857&amp;"|"&amp;$B2857&amp;"|"&amp;$D2857,Empresas!$C$6:$CC$92,$G2857+6+1,0),0))))</f>
        <v>0</v>
      </c>
      <c r="AL2857" s="147">
        <f>IF(AND($I2857="Si",U2857=1),1,IF(AND($I2857="Fisico",U2857=1),1,IF(AND(U2857=1,$I2857="Electronico"),2,IF(U2857=1,VLOOKUP($C2857&amp;"|"&amp;$B2857&amp;"|"&amp;$D2857,Empresas!$C$6:$CC$92,$G2857+6+1,0),0))))</f>
        <v>0</v>
      </c>
      <c r="AM2857" s="149">
        <f t="shared" si="464"/>
        <v>0</v>
      </c>
      <c r="AN2857" s="149">
        <f t="shared" si="465"/>
        <v>8</v>
      </c>
      <c r="AO2857" s="152">
        <f t="shared" si="466"/>
        <v>0</v>
      </c>
    </row>
    <row r="2858" spans="1:41" x14ac:dyDescent="0.25">
      <c r="A2858" s="140" t="str">
        <f>VLOOKUP(D2858,Empresas!$D$7:$F$91,3,0)</f>
        <v>Jose</v>
      </c>
      <c r="B2858" s="141" t="str">
        <f>VLOOKUP(D2858,Empresas!$D$7:$G$91,4,0)</f>
        <v>Wildor</v>
      </c>
      <c r="C2858" s="141" t="s">
        <v>544</v>
      </c>
      <c r="D2858" s="141" t="s">
        <v>508</v>
      </c>
      <c r="E2858" s="141" t="str">
        <f>VLOOKUP(D2858,Empresas!$D$7:$E$92,2,0)</f>
        <v>MM STORE E.I.R.L.</v>
      </c>
      <c r="F2858" s="141" t="s">
        <v>178</v>
      </c>
      <c r="G2858" s="142">
        <f t="shared" si="469"/>
        <v>56</v>
      </c>
      <c r="H2858" s="142" t="str">
        <f>VLOOKUP(D2858,Empresas!$D$6:$L$92,7,0)</f>
        <v>Semestral</v>
      </c>
      <c r="I2858" s="141" t="str">
        <f>VLOOKUP(VLOOKUP(D2858&amp;"|"&amp;B2858,Empresas!$I$7:$CB$92,G2858,0),Tablas!$A$8:$B$10,2,0)</f>
        <v>No aplica</v>
      </c>
      <c r="J2858" s="78"/>
      <c r="K2858" s="78"/>
      <c r="L2858" s="78"/>
      <c r="M2858" s="78"/>
      <c r="N2858" s="78"/>
      <c r="O2858" s="78"/>
      <c r="P2858" s="78"/>
      <c r="Q2858" s="78"/>
      <c r="R2858" s="78"/>
      <c r="S2858" s="78"/>
      <c r="T2858" s="78"/>
      <c r="U2858" s="78"/>
      <c r="V2858" s="78" t="str">
        <f>VLOOKUP(D2858,Empresas!$D$7:$CF$91,81,0)</f>
        <v>C</v>
      </c>
      <c r="W2858" s="78" t="str">
        <f>VLOOKUP(D2858,Empresas!$D$7:$M$91,10,0)</f>
        <v>Mype</v>
      </c>
      <c r="X2858" s="69" t="str">
        <f t="shared" si="462"/>
        <v>SI</v>
      </c>
      <c r="Y2858" s="153" t="str">
        <f t="shared" si="463"/>
        <v>No aplica</v>
      </c>
      <c r="Z2858" s="147">
        <f>IF(Y2858="No aplica",0,IF(I2858="no",0,IF(I2858="No aplica",0,IF(I2858="Si",1,IF(I2858="Fisico",1,IF(I2858="Electronico",2,VLOOKUP(C2858&amp;"|"&amp;B2858&amp;"|"&amp;D2858,Empresas!$C$6:$CC$92,G2858+6+1,0)))))))</f>
        <v>0</v>
      </c>
      <c r="AA2858" s="147">
        <f>IF(AND($I2858="Si",J2858=1),1,IF(AND($I2858="Fisico",J2858=1),1,IF(AND(J2858=1,$I2858="Electronico"),2,IF(J2858=1,VLOOKUP($C2858&amp;"|"&amp;$B2858&amp;"|"&amp;$D2858,Empresas!$C$6:$CC$92,$G2858+6+1,0),0))))</f>
        <v>0</v>
      </c>
      <c r="AB2858" s="147">
        <f>IF(AND($I2858="Si",K2858=1),1,IF(AND($I2858="Fisico",K2858=1),1,IF(AND(K2858=1,$I2858="Electronico"),2,IF(K2858=1,VLOOKUP($C2858&amp;"|"&amp;$B2858&amp;"|"&amp;$D2858,Empresas!$C$6:$CC$92,$G2858+6+1,0),0))))</f>
        <v>0</v>
      </c>
      <c r="AC2858" s="147">
        <f>IF(AND($I2858="Si",L2858=1),1,IF(AND($I2858="Fisico",L2858=1),1,IF(AND(L2858=1,$I2858="Electronico"),2,IF(L2858=1,VLOOKUP($C2858&amp;"|"&amp;$B2858&amp;"|"&amp;$D2858,Empresas!$C$6:$CC$92,$G2858+6+1,0),0))))</f>
        <v>0</v>
      </c>
      <c r="AD2858" s="147">
        <f>IF(AND($I2858="Si",M2858=1),1,IF(AND($I2858="Fisico",M2858=1),1,IF(AND(M2858=1,$I2858="Electronico"),2,IF(M2858=1,VLOOKUP($C2858&amp;"|"&amp;$B2858&amp;"|"&amp;$D2858,Empresas!$C$6:$CC$92,$G2858+6+1,0),0))))</f>
        <v>0</v>
      </c>
      <c r="AE2858" s="147">
        <f>IF(AND($I2858="Si",N2858=1),1,IF(AND($I2858="Fisico",N2858=1),1,IF(AND(N2858=1,$I2858="Electronico"),2,IF(N2858=1,VLOOKUP($C2858&amp;"|"&amp;$B2858&amp;"|"&amp;$D2858,Empresas!$C$6:$CC$92,$G2858+6+1,0),0))))</f>
        <v>0</v>
      </c>
      <c r="AF2858" s="147">
        <f>IF(AND($I2858="Si",O2858=1),1,IF(AND($I2858="Fisico",O2858=1),1,IF(AND(O2858=1,$I2858="Electronico"),2,IF(O2858=1,VLOOKUP($C2858&amp;"|"&amp;$B2858&amp;"|"&amp;$D2858,Empresas!$C$6:$CC$92,$G2858+6+1,0),0))))</f>
        <v>0</v>
      </c>
      <c r="AG2858" s="147">
        <f>IF(AND($I2858="Si",P2858=1),1,IF(AND($I2858="Fisico",P2858=1),1,IF(AND(P2858=1,$I2858="Electronico"),2,IF(P2858=1,VLOOKUP($C2858&amp;"|"&amp;$B2858&amp;"|"&amp;$D2858,Empresas!$C$6:$CC$92,$G2858+6+1,0),0))))</f>
        <v>0</v>
      </c>
      <c r="AH2858" s="147">
        <f>IF(AND($I2858="Si",Q2858=1),1,IF(AND($I2858="Fisico",Q2858=1),1,IF(AND(Q2858=1,$I2858="Electronico"),2,IF(Q2858=1,VLOOKUP($C2858&amp;"|"&amp;$B2858&amp;"|"&amp;$D2858,Empresas!$C$6:$CC$92,$G2858+6+1,0),0))))</f>
        <v>0</v>
      </c>
      <c r="AI2858" s="147">
        <f>IF(AND($I2858="Si",R2858=1),1,IF(AND($I2858="Fisico",R2858=1),1,IF(AND(R2858=1,$I2858="Electronico"),2,IF(R2858=1,VLOOKUP($C2858&amp;"|"&amp;$B2858&amp;"|"&amp;$D2858,Empresas!$C$6:$CC$92,$G2858+6+1,0),0))))</f>
        <v>0</v>
      </c>
      <c r="AJ2858" s="147">
        <f>IF(AND($I2858="Si",S2858=1),1,IF(AND($I2858="Fisico",S2858=1),1,IF(AND(S2858=1,$I2858="Electronico"),2,IF(S2858=1,VLOOKUP($C2858&amp;"|"&amp;$B2858&amp;"|"&amp;$D2858,Empresas!$C$6:$CC$92,$G2858+6+1,0),0))))</f>
        <v>0</v>
      </c>
      <c r="AK2858" s="147">
        <f>IF(AND($I2858="Si",T2858=1),1,IF(AND($I2858="Fisico",T2858=1),1,IF(AND(T2858=1,$I2858="Electronico"),2,IF(T2858=1,VLOOKUP($C2858&amp;"|"&amp;$B2858&amp;"|"&amp;$D2858,Empresas!$C$6:$CC$92,$G2858+6+1,0),0))))</f>
        <v>0</v>
      </c>
      <c r="AL2858" s="147">
        <f>IF(AND($I2858="Si",U2858=1),1,IF(AND($I2858="Fisico",U2858=1),1,IF(AND(U2858=1,$I2858="Electronico"),2,IF(U2858=1,VLOOKUP($C2858&amp;"|"&amp;$B2858&amp;"|"&amp;$D2858,Empresas!$C$6:$CC$92,$G2858+6+1,0),0))))</f>
        <v>0</v>
      </c>
      <c r="AM2858" s="149">
        <f t="shared" si="464"/>
        <v>0</v>
      </c>
      <c r="AN2858" s="149">
        <f t="shared" si="465"/>
        <v>0</v>
      </c>
      <c r="AO2858" s="152">
        <f t="shared" si="466"/>
        <v>0</v>
      </c>
    </row>
    <row r="2859" spans="1:41" x14ac:dyDescent="0.25">
      <c r="A2859" s="140" t="str">
        <f>VLOOKUP(D2859,Empresas!$D$7:$F$91,3,0)</f>
        <v>Jose</v>
      </c>
      <c r="B2859" s="141" t="str">
        <f>VLOOKUP(D2859,Empresas!$D$7:$G$91,4,0)</f>
        <v>Wildor</v>
      </c>
      <c r="C2859" s="141" t="s">
        <v>544</v>
      </c>
      <c r="D2859" s="141" t="s">
        <v>508</v>
      </c>
      <c r="E2859" s="141" t="str">
        <f>VLOOKUP(D2859,Empresas!$D$7:$E$92,2,0)</f>
        <v>MM STORE E.I.R.L.</v>
      </c>
      <c r="F2859" s="141" t="s">
        <v>179</v>
      </c>
      <c r="G2859" s="142">
        <f t="shared" si="469"/>
        <v>57</v>
      </c>
      <c r="H2859" s="142" t="str">
        <f>VLOOKUP(D2859,Empresas!$D$6:$L$92,7,0)</f>
        <v>Semestral</v>
      </c>
      <c r="I2859" s="141" t="str">
        <f>VLOOKUP(VLOOKUP(D2859&amp;"|"&amp;B2859,Empresas!$I$7:$CB$92,G2859,0),Tablas!$A$8:$B$10,2,0)</f>
        <v>No aplica</v>
      </c>
      <c r="J2859" s="78"/>
      <c r="K2859" s="78"/>
      <c r="L2859" s="78"/>
      <c r="M2859" s="78"/>
      <c r="N2859" s="78"/>
      <c r="O2859" s="78"/>
      <c r="P2859" s="78"/>
      <c r="Q2859" s="78"/>
      <c r="R2859" s="78"/>
      <c r="S2859" s="78"/>
      <c r="T2859" s="78"/>
      <c r="U2859" s="78"/>
      <c r="V2859" s="78" t="str">
        <f>VLOOKUP(D2859,Empresas!$D$7:$CF$91,81,0)</f>
        <v>C</v>
      </c>
      <c r="W2859" s="78" t="str">
        <f>VLOOKUP(D2859,Empresas!$D$7:$M$91,10,0)</f>
        <v>Mype</v>
      </c>
      <c r="X2859" s="69" t="str">
        <f t="shared" si="462"/>
        <v>NO</v>
      </c>
      <c r="Y2859" s="153" t="str">
        <f t="shared" si="463"/>
        <v>No aplica</v>
      </c>
      <c r="Z2859" s="147">
        <f>IF(Y2859="No aplica",0,IF(I2859="no",0,IF(I2859="No aplica",0,IF(I2859="Si",1,IF(I2859="Fisico",1,IF(I2859="Electronico",2,VLOOKUP(C2859&amp;"|"&amp;B2859&amp;"|"&amp;D2859,Empresas!$C$6:$CC$92,G2859+6+1,0)))))))</f>
        <v>0</v>
      </c>
      <c r="AA2859" s="147">
        <f>IF(AND($I2859="Si",J2859=1),1,IF(AND($I2859="Fisico",J2859=1),1,IF(AND(J2859=1,$I2859="Electronico"),2,IF(J2859=1,VLOOKUP($C2859&amp;"|"&amp;$B2859&amp;"|"&amp;$D2859,Empresas!$C$6:$CC$92,$G2859+6+1,0),0))))</f>
        <v>0</v>
      </c>
      <c r="AB2859" s="147">
        <f>IF(AND($I2859="Si",K2859=1),1,IF(AND($I2859="Fisico",K2859=1),1,IF(AND(K2859=1,$I2859="Electronico"),2,IF(K2859=1,VLOOKUP($C2859&amp;"|"&amp;$B2859&amp;"|"&amp;$D2859,Empresas!$C$6:$CC$92,$G2859+6+1,0),0))))</f>
        <v>0</v>
      </c>
      <c r="AC2859" s="147">
        <f>IF(AND($I2859="Si",L2859=1),1,IF(AND($I2859="Fisico",L2859=1),1,IF(AND(L2859=1,$I2859="Electronico"),2,IF(L2859=1,VLOOKUP($C2859&amp;"|"&amp;$B2859&amp;"|"&amp;$D2859,Empresas!$C$6:$CC$92,$G2859+6+1,0),0))))</f>
        <v>0</v>
      </c>
      <c r="AD2859" s="147">
        <f>IF(AND($I2859="Si",M2859=1),1,IF(AND($I2859="Fisico",M2859=1),1,IF(AND(M2859=1,$I2859="Electronico"),2,IF(M2859=1,VLOOKUP($C2859&amp;"|"&amp;$B2859&amp;"|"&amp;$D2859,Empresas!$C$6:$CC$92,$G2859+6+1,0),0))))</f>
        <v>0</v>
      </c>
      <c r="AE2859" s="147">
        <f>IF(AND($I2859="Si",N2859=1),1,IF(AND($I2859="Fisico",N2859=1),1,IF(AND(N2859=1,$I2859="Electronico"),2,IF(N2859=1,VLOOKUP($C2859&amp;"|"&amp;$B2859&amp;"|"&amp;$D2859,Empresas!$C$6:$CC$92,$G2859+6+1,0),0))))</f>
        <v>0</v>
      </c>
      <c r="AF2859" s="147">
        <f>IF(AND($I2859="Si",O2859=1),1,IF(AND($I2859="Fisico",O2859=1),1,IF(AND(O2859=1,$I2859="Electronico"),2,IF(O2859=1,VLOOKUP($C2859&amp;"|"&amp;$B2859&amp;"|"&amp;$D2859,Empresas!$C$6:$CC$92,$G2859+6+1,0),0))))</f>
        <v>0</v>
      </c>
      <c r="AG2859" s="147">
        <f>IF(AND($I2859="Si",P2859=1),1,IF(AND($I2859="Fisico",P2859=1),1,IF(AND(P2859=1,$I2859="Electronico"),2,IF(P2859=1,VLOOKUP($C2859&amp;"|"&amp;$B2859&amp;"|"&amp;$D2859,Empresas!$C$6:$CC$92,$G2859+6+1,0),0))))</f>
        <v>0</v>
      </c>
      <c r="AH2859" s="147">
        <f>IF(AND($I2859="Si",Q2859=1),1,IF(AND($I2859="Fisico",Q2859=1),1,IF(AND(Q2859=1,$I2859="Electronico"),2,IF(Q2859=1,VLOOKUP($C2859&amp;"|"&amp;$B2859&amp;"|"&amp;$D2859,Empresas!$C$6:$CC$92,$G2859+6+1,0),0))))</f>
        <v>0</v>
      </c>
      <c r="AI2859" s="147">
        <f>IF(AND($I2859="Si",R2859=1),1,IF(AND($I2859="Fisico",R2859=1),1,IF(AND(R2859=1,$I2859="Electronico"),2,IF(R2859=1,VLOOKUP($C2859&amp;"|"&amp;$B2859&amp;"|"&amp;$D2859,Empresas!$C$6:$CC$92,$G2859+6+1,0),0))))</f>
        <v>0</v>
      </c>
      <c r="AJ2859" s="147">
        <f>IF(AND($I2859="Si",S2859=1),1,IF(AND($I2859="Fisico",S2859=1),1,IF(AND(S2859=1,$I2859="Electronico"),2,IF(S2859=1,VLOOKUP($C2859&amp;"|"&amp;$B2859&amp;"|"&amp;$D2859,Empresas!$C$6:$CC$92,$G2859+6+1,0),0))))</f>
        <v>0</v>
      </c>
      <c r="AK2859" s="147">
        <f>IF(AND($I2859="Si",T2859=1),1,IF(AND($I2859="Fisico",T2859=1),1,IF(AND(T2859=1,$I2859="Electronico"),2,IF(T2859=1,VLOOKUP($C2859&amp;"|"&amp;$B2859&amp;"|"&amp;$D2859,Empresas!$C$6:$CC$92,$G2859+6+1,0),0))))</f>
        <v>0</v>
      </c>
      <c r="AL2859" s="147">
        <f>IF(AND($I2859="Si",U2859=1),1,IF(AND($I2859="Fisico",U2859=1),1,IF(AND(U2859=1,$I2859="Electronico"),2,IF(U2859=1,VLOOKUP($C2859&amp;"|"&amp;$B2859&amp;"|"&amp;$D2859,Empresas!$C$6:$CC$92,$G2859+6+1,0),0))))</f>
        <v>0</v>
      </c>
      <c r="AM2859" s="149">
        <f t="shared" si="464"/>
        <v>0</v>
      </c>
      <c r="AN2859" s="149">
        <f t="shared" si="465"/>
        <v>0</v>
      </c>
      <c r="AO2859" s="152">
        <f t="shared" si="466"/>
        <v>0</v>
      </c>
    </row>
    <row r="2860" spans="1:41" x14ac:dyDescent="0.25">
      <c r="A2860" s="140" t="str">
        <f>VLOOKUP(D2860,Empresas!$D$7:$F$91,3,0)</f>
        <v>Jose</v>
      </c>
      <c r="B2860" s="141" t="str">
        <f>VLOOKUP(D2860,Empresas!$D$7:$G$91,4,0)</f>
        <v>Wildor</v>
      </c>
      <c r="C2860" s="141" t="s">
        <v>544</v>
      </c>
      <c r="D2860" s="141" t="s">
        <v>508</v>
      </c>
      <c r="E2860" s="141" t="str">
        <f>VLOOKUP(D2860,Empresas!$D$7:$E$92,2,0)</f>
        <v>MM STORE E.I.R.L.</v>
      </c>
      <c r="F2860" s="141" t="s">
        <v>180</v>
      </c>
      <c r="G2860" s="142">
        <f t="shared" si="469"/>
        <v>58</v>
      </c>
      <c r="H2860" s="142" t="str">
        <f>VLOOKUP(D2860,Empresas!$D$6:$L$92,7,0)</f>
        <v>Semestral</v>
      </c>
      <c r="I2860" s="141" t="str">
        <f>VLOOKUP(VLOOKUP(D2860&amp;"|"&amp;B2860,Empresas!$I$7:$CB$92,G2860,0),Tablas!$A$8:$B$10,2,0)</f>
        <v>No aplica</v>
      </c>
      <c r="J2860" s="78"/>
      <c r="K2860" s="78"/>
      <c r="L2860" s="78"/>
      <c r="M2860" s="78"/>
      <c r="N2860" s="78"/>
      <c r="O2860" s="78"/>
      <c r="P2860" s="78"/>
      <c r="Q2860" s="78"/>
      <c r="R2860" s="78"/>
      <c r="S2860" s="78"/>
      <c r="T2860" s="78"/>
      <c r="U2860" s="78"/>
      <c r="V2860" s="78" t="str">
        <f>VLOOKUP(D2860,Empresas!$D$7:$CF$91,81,0)</f>
        <v>C</v>
      </c>
      <c r="W2860" s="78" t="str">
        <f>VLOOKUP(D2860,Empresas!$D$7:$M$91,10,0)</f>
        <v>Mype</v>
      </c>
      <c r="X2860" s="69" t="str">
        <f t="shared" si="462"/>
        <v>NO</v>
      </c>
      <c r="Y2860" s="153" t="str">
        <f t="shared" si="463"/>
        <v>No aplica</v>
      </c>
      <c r="Z2860" s="147">
        <f>IF(Y2860="No aplica",0,IF(I2860="no",0,IF(I2860="No aplica",0,IF(I2860="Si",1,IF(I2860="Fisico",1,IF(I2860="Electronico",2,VLOOKUP(C2860&amp;"|"&amp;B2860&amp;"|"&amp;D2860,Empresas!$C$6:$CC$92,G2860+6+1,0)))))))</f>
        <v>0</v>
      </c>
      <c r="AA2860" s="147">
        <f>IF(AND($I2860="Si",J2860=1),1,IF(AND($I2860="Fisico",J2860=1),1,IF(AND(J2860=1,$I2860="Electronico"),2,IF(J2860=1,VLOOKUP($C2860&amp;"|"&amp;$B2860&amp;"|"&amp;$D2860,Empresas!$C$6:$CC$92,$G2860+6+1,0),0))))</f>
        <v>0</v>
      </c>
      <c r="AB2860" s="147">
        <f>IF(AND($I2860="Si",K2860=1),1,IF(AND($I2860="Fisico",K2860=1),1,IF(AND(K2860=1,$I2860="Electronico"),2,IF(K2860=1,VLOOKUP($C2860&amp;"|"&amp;$B2860&amp;"|"&amp;$D2860,Empresas!$C$6:$CC$92,$G2860+6+1,0),0))))</f>
        <v>0</v>
      </c>
      <c r="AC2860" s="147">
        <f>IF(AND($I2860="Si",L2860=1),1,IF(AND($I2860="Fisico",L2860=1),1,IF(AND(L2860=1,$I2860="Electronico"),2,IF(L2860=1,VLOOKUP($C2860&amp;"|"&amp;$B2860&amp;"|"&amp;$D2860,Empresas!$C$6:$CC$92,$G2860+6+1,0),0))))</f>
        <v>0</v>
      </c>
      <c r="AD2860" s="147">
        <f>IF(AND($I2860="Si",M2860=1),1,IF(AND($I2860="Fisico",M2860=1),1,IF(AND(M2860=1,$I2860="Electronico"),2,IF(M2860=1,VLOOKUP($C2860&amp;"|"&amp;$B2860&amp;"|"&amp;$D2860,Empresas!$C$6:$CC$92,$G2860+6+1,0),0))))</f>
        <v>0</v>
      </c>
      <c r="AE2860" s="147">
        <f>IF(AND($I2860="Si",N2860=1),1,IF(AND($I2860="Fisico",N2860=1),1,IF(AND(N2860=1,$I2860="Electronico"),2,IF(N2860=1,VLOOKUP($C2860&amp;"|"&amp;$B2860&amp;"|"&amp;$D2860,Empresas!$C$6:$CC$92,$G2860+6+1,0),0))))</f>
        <v>0</v>
      </c>
      <c r="AF2860" s="147">
        <f>IF(AND($I2860="Si",O2860=1),1,IF(AND($I2860="Fisico",O2860=1),1,IF(AND(O2860=1,$I2860="Electronico"),2,IF(O2860=1,VLOOKUP($C2860&amp;"|"&amp;$B2860&amp;"|"&amp;$D2860,Empresas!$C$6:$CC$92,$G2860+6+1,0),0))))</f>
        <v>0</v>
      </c>
      <c r="AG2860" s="147">
        <f>IF(AND($I2860="Si",P2860=1),1,IF(AND($I2860="Fisico",P2860=1),1,IF(AND(P2860=1,$I2860="Electronico"),2,IF(P2860=1,VLOOKUP($C2860&amp;"|"&amp;$B2860&amp;"|"&amp;$D2860,Empresas!$C$6:$CC$92,$G2860+6+1,0),0))))</f>
        <v>0</v>
      </c>
      <c r="AH2860" s="147">
        <f>IF(AND($I2860="Si",Q2860=1),1,IF(AND($I2860="Fisico",Q2860=1),1,IF(AND(Q2860=1,$I2860="Electronico"),2,IF(Q2860=1,VLOOKUP($C2860&amp;"|"&amp;$B2860&amp;"|"&amp;$D2860,Empresas!$C$6:$CC$92,$G2860+6+1,0),0))))</f>
        <v>0</v>
      </c>
      <c r="AI2860" s="147">
        <f>IF(AND($I2860="Si",R2860=1),1,IF(AND($I2860="Fisico",R2860=1),1,IF(AND(R2860=1,$I2860="Electronico"),2,IF(R2860=1,VLOOKUP($C2860&amp;"|"&amp;$B2860&amp;"|"&amp;$D2860,Empresas!$C$6:$CC$92,$G2860+6+1,0),0))))</f>
        <v>0</v>
      </c>
      <c r="AJ2860" s="147">
        <f>IF(AND($I2860="Si",S2860=1),1,IF(AND($I2860="Fisico",S2860=1),1,IF(AND(S2860=1,$I2860="Electronico"),2,IF(S2860=1,VLOOKUP($C2860&amp;"|"&amp;$B2860&amp;"|"&amp;$D2860,Empresas!$C$6:$CC$92,$G2860+6+1,0),0))))</f>
        <v>0</v>
      </c>
      <c r="AK2860" s="147">
        <f>IF(AND($I2860="Si",T2860=1),1,IF(AND($I2860="Fisico",T2860=1),1,IF(AND(T2860=1,$I2860="Electronico"),2,IF(T2860=1,VLOOKUP($C2860&amp;"|"&amp;$B2860&amp;"|"&amp;$D2860,Empresas!$C$6:$CC$92,$G2860+6+1,0),0))))</f>
        <v>0</v>
      </c>
      <c r="AL2860" s="147">
        <f>IF(AND($I2860="Si",U2860=1),1,IF(AND($I2860="Fisico",U2860=1),1,IF(AND(U2860=1,$I2860="Electronico"),2,IF(U2860=1,VLOOKUP($C2860&amp;"|"&amp;$B2860&amp;"|"&amp;$D2860,Empresas!$C$6:$CC$92,$G2860+6+1,0),0))))</f>
        <v>0</v>
      </c>
      <c r="AM2860" s="149">
        <f t="shared" si="464"/>
        <v>0</v>
      </c>
      <c r="AN2860" s="149">
        <f t="shared" si="465"/>
        <v>0</v>
      </c>
      <c r="AO2860" s="152">
        <f t="shared" si="466"/>
        <v>0</v>
      </c>
    </row>
    <row r="2861" spans="1:41" x14ac:dyDescent="0.25">
      <c r="A2861" s="140" t="str">
        <f>VLOOKUP(D2861,Empresas!$D$7:$F$91,3,0)</f>
        <v>Jose</v>
      </c>
      <c r="B2861" s="141" t="str">
        <f>VLOOKUP(D2861,Empresas!$D$7:$G$91,4,0)</f>
        <v>Wildor</v>
      </c>
      <c r="C2861" s="141" t="s">
        <v>544</v>
      </c>
      <c r="D2861" s="141" t="s">
        <v>508</v>
      </c>
      <c r="E2861" s="141" t="str">
        <f>VLOOKUP(D2861,Empresas!$D$7:$E$92,2,0)</f>
        <v>MM STORE E.I.R.L.</v>
      </c>
      <c r="F2861" s="141" t="s">
        <v>181</v>
      </c>
      <c r="G2861" s="142">
        <f t="shared" si="469"/>
        <v>59</v>
      </c>
      <c r="H2861" s="142" t="str">
        <f>VLOOKUP(D2861,Empresas!$D$6:$L$92,7,0)</f>
        <v>Semestral</v>
      </c>
      <c r="I2861" s="141" t="str">
        <f>VLOOKUP(VLOOKUP(D2861&amp;"|"&amp;B2861,Empresas!$I$7:$CB$92,G2861,0),Tablas!$A$8:$B$10,2,0)</f>
        <v>Fisico</v>
      </c>
      <c r="J2861" s="78">
        <v>2</v>
      </c>
      <c r="K2861" s="78">
        <v>2</v>
      </c>
      <c r="L2861" s="78">
        <v>2</v>
      </c>
      <c r="M2861" s="78">
        <v>2</v>
      </c>
      <c r="N2861" s="78">
        <v>2</v>
      </c>
      <c r="O2861" s="78">
        <v>2</v>
      </c>
      <c r="P2861" s="78">
        <v>2</v>
      </c>
      <c r="Q2861" s="78">
        <v>2</v>
      </c>
      <c r="R2861" s="78"/>
      <c r="S2861" s="78"/>
      <c r="T2861" s="78"/>
      <c r="U2861" s="78"/>
      <c r="V2861" s="78" t="str">
        <f>VLOOKUP(D2861,Empresas!$D$7:$CF$91,81,0)</f>
        <v>C</v>
      </c>
      <c r="W2861" s="78" t="str">
        <f>VLOOKUP(D2861,Empresas!$D$7:$M$91,10,0)</f>
        <v>Mype</v>
      </c>
      <c r="X2861" s="69" t="str">
        <f t="shared" si="462"/>
        <v>NO</v>
      </c>
      <c r="Y2861" s="153" t="str">
        <f t="shared" si="463"/>
        <v>Si aplica</v>
      </c>
      <c r="Z2861" s="147">
        <f>IF(Y2861="No aplica",0,IF(I2861="no",0,IF(I2861="No aplica",0,IF(I2861="Si",1,IF(I2861="Fisico",1,IF(I2861="Electronico",2,VLOOKUP(C2861&amp;"|"&amp;B2861&amp;"|"&amp;D2861,Empresas!$C$6:$CC$92,G2861+6+1,0)))))))</f>
        <v>1</v>
      </c>
      <c r="AA2861" s="147">
        <f>IF(AND($I2861="Si",J2861=1),1,IF(AND($I2861="Fisico",J2861=1),1,IF(AND(J2861=1,$I2861="Electronico"),2,IF(J2861=1,VLOOKUP($C2861&amp;"|"&amp;$B2861&amp;"|"&amp;$D2861,Empresas!$C$6:$CC$92,$G2861+6+1,0),0))))</f>
        <v>0</v>
      </c>
      <c r="AB2861" s="147">
        <f>IF(AND($I2861="Si",K2861=1),1,IF(AND($I2861="Fisico",K2861=1),1,IF(AND(K2861=1,$I2861="Electronico"),2,IF(K2861=1,VLOOKUP($C2861&amp;"|"&amp;$B2861&amp;"|"&amp;$D2861,Empresas!$C$6:$CC$92,$G2861+6+1,0),0))))</f>
        <v>0</v>
      </c>
      <c r="AC2861" s="147">
        <f>IF(AND($I2861="Si",L2861=1),1,IF(AND($I2861="Fisico",L2861=1),1,IF(AND(L2861=1,$I2861="Electronico"),2,IF(L2861=1,VLOOKUP($C2861&amp;"|"&amp;$B2861&amp;"|"&amp;$D2861,Empresas!$C$6:$CC$92,$G2861+6+1,0),0))))</f>
        <v>0</v>
      </c>
      <c r="AD2861" s="147">
        <f>IF(AND($I2861="Si",M2861=1),1,IF(AND($I2861="Fisico",M2861=1),1,IF(AND(M2861=1,$I2861="Electronico"),2,IF(M2861=1,VLOOKUP($C2861&amp;"|"&amp;$B2861&amp;"|"&amp;$D2861,Empresas!$C$6:$CC$92,$G2861+6+1,0),0))))</f>
        <v>0</v>
      </c>
      <c r="AE2861" s="147">
        <f>IF(AND($I2861="Si",N2861=1),1,IF(AND($I2861="Fisico",N2861=1),1,IF(AND(N2861=1,$I2861="Electronico"),2,IF(N2861=1,VLOOKUP($C2861&amp;"|"&amp;$B2861&amp;"|"&amp;$D2861,Empresas!$C$6:$CC$92,$G2861+6+1,0),0))))</f>
        <v>0</v>
      </c>
      <c r="AF2861" s="147">
        <f>IF(AND($I2861="Si",O2861=1),1,IF(AND($I2861="Fisico",O2861=1),1,IF(AND(O2861=1,$I2861="Electronico"),2,IF(O2861=1,VLOOKUP($C2861&amp;"|"&amp;$B2861&amp;"|"&amp;$D2861,Empresas!$C$6:$CC$92,$G2861+6+1,0),0))))</f>
        <v>0</v>
      </c>
      <c r="AG2861" s="147">
        <f>IF(AND($I2861="Si",P2861=1),1,IF(AND($I2861="Fisico",P2861=1),1,IF(AND(P2861=1,$I2861="Electronico"),2,IF(P2861=1,VLOOKUP($C2861&amp;"|"&amp;$B2861&amp;"|"&amp;$D2861,Empresas!$C$6:$CC$92,$G2861+6+1,0),0))))</f>
        <v>0</v>
      </c>
      <c r="AH2861" s="147">
        <f>IF(AND($I2861="Si",Q2861=1),1,IF(AND($I2861="Fisico",Q2861=1),1,IF(AND(Q2861=1,$I2861="Electronico"),2,IF(Q2861=1,VLOOKUP($C2861&amp;"|"&amp;$B2861&amp;"|"&amp;$D2861,Empresas!$C$6:$CC$92,$G2861+6+1,0),0))))</f>
        <v>0</v>
      </c>
      <c r="AI2861" s="147">
        <f>IF(AND($I2861="Si",R2861=1),1,IF(AND($I2861="Fisico",R2861=1),1,IF(AND(R2861=1,$I2861="Electronico"),2,IF(R2861=1,VLOOKUP($C2861&amp;"|"&amp;$B2861&amp;"|"&amp;$D2861,Empresas!$C$6:$CC$92,$G2861+6+1,0),0))))</f>
        <v>0</v>
      </c>
      <c r="AJ2861" s="147">
        <f>IF(AND($I2861="Si",S2861=1),1,IF(AND($I2861="Fisico",S2861=1),1,IF(AND(S2861=1,$I2861="Electronico"),2,IF(S2861=1,VLOOKUP($C2861&amp;"|"&amp;$B2861&amp;"|"&amp;$D2861,Empresas!$C$6:$CC$92,$G2861+6+1,0),0))))</f>
        <v>0</v>
      </c>
      <c r="AK2861" s="147">
        <f>IF(AND($I2861="Si",T2861=1),1,IF(AND($I2861="Fisico",T2861=1),1,IF(AND(T2861=1,$I2861="Electronico"),2,IF(T2861=1,VLOOKUP($C2861&amp;"|"&amp;$B2861&amp;"|"&amp;$D2861,Empresas!$C$6:$CC$92,$G2861+6+1,0),0))))</f>
        <v>0</v>
      </c>
      <c r="AL2861" s="147">
        <f>IF(AND($I2861="Si",U2861=1),1,IF(AND($I2861="Fisico",U2861=1),1,IF(AND(U2861=1,$I2861="Electronico"),2,IF(U2861=1,VLOOKUP($C2861&amp;"|"&amp;$B2861&amp;"|"&amp;$D2861,Empresas!$C$6:$CC$92,$G2861+6+1,0),0))))</f>
        <v>0</v>
      </c>
      <c r="AM2861" s="149">
        <f t="shared" si="464"/>
        <v>0</v>
      </c>
      <c r="AN2861" s="149">
        <f t="shared" si="465"/>
        <v>8</v>
      </c>
      <c r="AO2861" s="152">
        <f t="shared" si="466"/>
        <v>0</v>
      </c>
    </row>
    <row r="2862" spans="1:41" x14ac:dyDescent="0.25">
      <c r="A2862" s="140" t="str">
        <f>VLOOKUP(D2862,Empresas!$D$7:$F$91,3,0)</f>
        <v>Jose</v>
      </c>
      <c r="B2862" s="141" t="str">
        <f>VLOOKUP(D2862,Empresas!$D$7:$G$91,4,0)</f>
        <v>Wildor</v>
      </c>
      <c r="C2862" s="141" t="s">
        <v>544</v>
      </c>
      <c r="D2862" s="141" t="s">
        <v>508</v>
      </c>
      <c r="E2862" s="141" t="str">
        <f>VLOOKUP(D2862,Empresas!$D$7:$E$92,2,0)</f>
        <v>MM STORE E.I.R.L.</v>
      </c>
      <c r="F2862" s="141" t="s">
        <v>182</v>
      </c>
      <c r="G2862" s="142">
        <f t="shared" si="469"/>
        <v>60</v>
      </c>
      <c r="H2862" s="142" t="str">
        <f>VLOOKUP(D2862,Empresas!$D$6:$L$92,7,0)</f>
        <v>Semestral</v>
      </c>
      <c r="I2862" s="141" t="str">
        <f>VLOOKUP(VLOOKUP(D2862&amp;"|"&amp;B2862,Empresas!$I$7:$CB$92,G2862,0),Tablas!$A$8:$B$10,2,0)</f>
        <v>Fisico</v>
      </c>
      <c r="J2862" s="78">
        <v>2</v>
      </c>
      <c r="K2862" s="78">
        <v>2</v>
      </c>
      <c r="L2862" s="78">
        <v>2</v>
      </c>
      <c r="M2862" s="78">
        <v>2</v>
      </c>
      <c r="N2862" s="78">
        <v>2</v>
      </c>
      <c r="O2862" s="78">
        <v>2</v>
      </c>
      <c r="P2862" s="78">
        <v>2</v>
      </c>
      <c r="Q2862" s="78">
        <v>2</v>
      </c>
      <c r="R2862" s="78"/>
      <c r="S2862" s="78"/>
      <c r="T2862" s="78"/>
      <c r="U2862" s="78"/>
      <c r="V2862" s="78" t="str">
        <f>VLOOKUP(D2862,Empresas!$D$7:$CF$91,81,0)</f>
        <v>C</v>
      </c>
      <c r="W2862" s="78" t="str">
        <f>VLOOKUP(D2862,Empresas!$D$7:$M$91,10,0)</f>
        <v>Mype</v>
      </c>
      <c r="X2862" s="69" t="str">
        <f t="shared" si="462"/>
        <v>NO</v>
      </c>
      <c r="Y2862" s="153" t="str">
        <f t="shared" si="463"/>
        <v>Si aplica</v>
      </c>
      <c r="Z2862" s="147">
        <f>IF(Y2862="No aplica",0,IF(I2862="no",0,IF(I2862="No aplica",0,IF(I2862="Si",1,IF(I2862="Fisico",1,IF(I2862="Electronico",2,VLOOKUP(C2862&amp;"|"&amp;B2862&amp;"|"&amp;D2862,Empresas!$C$6:$CC$92,G2862+6+1,0)))))))</f>
        <v>1</v>
      </c>
      <c r="AA2862" s="147">
        <f>IF(AND($I2862="Si",J2862=1),1,IF(AND($I2862="Fisico",J2862=1),1,IF(AND(J2862=1,$I2862="Electronico"),2,IF(J2862=1,VLOOKUP($C2862&amp;"|"&amp;$B2862&amp;"|"&amp;$D2862,Empresas!$C$6:$CC$92,$G2862+6+1,0),0))))</f>
        <v>0</v>
      </c>
      <c r="AB2862" s="147">
        <f>IF(AND($I2862="Si",K2862=1),1,IF(AND($I2862="Fisico",K2862=1),1,IF(AND(K2862=1,$I2862="Electronico"),2,IF(K2862=1,VLOOKUP($C2862&amp;"|"&amp;$B2862&amp;"|"&amp;$D2862,Empresas!$C$6:$CC$92,$G2862+6+1,0),0))))</f>
        <v>0</v>
      </c>
      <c r="AC2862" s="147">
        <f>IF(AND($I2862="Si",L2862=1),1,IF(AND($I2862="Fisico",L2862=1),1,IF(AND(L2862=1,$I2862="Electronico"),2,IF(L2862=1,VLOOKUP($C2862&amp;"|"&amp;$B2862&amp;"|"&amp;$D2862,Empresas!$C$6:$CC$92,$G2862+6+1,0),0))))</f>
        <v>0</v>
      </c>
      <c r="AD2862" s="147">
        <f>IF(AND($I2862="Si",M2862=1),1,IF(AND($I2862="Fisico",M2862=1),1,IF(AND(M2862=1,$I2862="Electronico"),2,IF(M2862=1,VLOOKUP($C2862&amp;"|"&amp;$B2862&amp;"|"&amp;$D2862,Empresas!$C$6:$CC$92,$G2862+6+1,0),0))))</f>
        <v>0</v>
      </c>
      <c r="AE2862" s="147">
        <f>IF(AND($I2862="Si",N2862=1),1,IF(AND($I2862="Fisico",N2862=1),1,IF(AND(N2862=1,$I2862="Electronico"),2,IF(N2862=1,VLOOKUP($C2862&amp;"|"&amp;$B2862&amp;"|"&amp;$D2862,Empresas!$C$6:$CC$92,$G2862+6+1,0),0))))</f>
        <v>0</v>
      </c>
      <c r="AF2862" s="147">
        <f>IF(AND($I2862="Si",O2862=1),1,IF(AND($I2862="Fisico",O2862=1),1,IF(AND(O2862=1,$I2862="Electronico"),2,IF(O2862=1,VLOOKUP($C2862&amp;"|"&amp;$B2862&amp;"|"&amp;$D2862,Empresas!$C$6:$CC$92,$G2862+6+1,0),0))))</f>
        <v>0</v>
      </c>
      <c r="AG2862" s="147">
        <f>IF(AND($I2862="Si",P2862=1),1,IF(AND($I2862="Fisico",P2862=1),1,IF(AND(P2862=1,$I2862="Electronico"),2,IF(P2862=1,VLOOKUP($C2862&amp;"|"&amp;$B2862&amp;"|"&amp;$D2862,Empresas!$C$6:$CC$92,$G2862+6+1,0),0))))</f>
        <v>0</v>
      </c>
      <c r="AH2862" s="147">
        <f>IF(AND($I2862="Si",Q2862=1),1,IF(AND($I2862="Fisico",Q2862=1),1,IF(AND(Q2862=1,$I2862="Electronico"),2,IF(Q2862=1,VLOOKUP($C2862&amp;"|"&amp;$B2862&amp;"|"&amp;$D2862,Empresas!$C$6:$CC$92,$G2862+6+1,0),0))))</f>
        <v>0</v>
      </c>
      <c r="AI2862" s="147">
        <f>IF(AND($I2862="Si",R2862=1),1,IF(AND($I2862="Fisico",R2862=1),1,IF(AND(R2862=1,$I2862="Electronico"),2,IF(R2862=1,VLOOKUP($C2862&amp;"|"&amp;$B2862&amp;"|"&amp;$D2862,Empresas!$C$6:$CC$92,$G2862+6+1,0),0))))</f>
        <v>0</v>
      </c>
      <c r="AJ2862" s="147">
        <f>IF(AND($I2862="Si",S2862=1),1,IF(AND($I2862="Fisico",S2862=1),1,IF(AND(S2862=1,$I2862="Electronico"),2,IF(S2862=1,VLOOKUP($C2862&amp;"|"&amp;$B2862&amp;"|"&amp;$D2862,Empresas!$C$6:$CC$92,$G2862+6+1,0),0))))</f>
        <v>0</v>
      </c>
      <c r="AK2862" s="147">
        <f>IF(AND($I2862="Si",T2862=1),1,IF(AND($I2862="Fisico",T2862=1),1,IF(AND(T2862=1,$I2862="Electronico"),2,IF(T2862=1,VLOOKUP($C2862&amp;"|"&amp;$B2862&amp;"|"&amp;$D2862,Empresas!$C$6:$CC$92,$G2862+6+1,0),0))))</f>
        <v>0</v>
      </c>
      <c r="AL2862" s="147">
        <f>IF(AND($I2862="Si",U2862=1),1,IF(AND($I2862="Fisico",U2862=1),1,IF(AND(U2862=1,$I2862="Electronico"),2,IF(U2862=1,VLOOKUP($C2862&amp;"|"&amp;$B2862&amp;"|"&amp;$D2862,Empresas!$C$6:$CC$92,$G2862+6+1,0),0))))</f>
        <v>0</v>
      </c>
      <c r="AM2862" s="149">
        <f t="shared" si="464"/>
        <v>0</v>
      </c>
      <c r="AN2862" s="149">
        <f t="shared" si="465"/>
        <v>8</v>
      </c>
      <c r="AO2862" s="152">
        <f t="shared" si="466"/>
        <v>0</v>
      </c>
    </row>
    <row r="2863" spans="1:41" x14ac:dyDescent="0.25">
      <c r="A2863" s="143" t="str">
        <f>VLOOKUP(D2863,Empresas!$D$7:$F$91,3,0)</f>
        <v>Jose</v>
      </c>
      <c r="B2863" s="144" t="str">
        <f>VLOOKUP(D2863,Empresas!$D$7:$G$91,4,0)</f>
        <v>Wildor</v>
      </c>
      <c r="C2863" s="144" t="s">
        <v>544</v>
      </c>
      <c r="D2863" s="144" t="s">
        <v>508</v>
      </c>
      <c r="E2863" s="144" t="str">
        <f>VLOOKUP(D2863,Empresas!$D$7:$E$92,2,0)</f>
        <v>MM STORE E.I.R.L.</v>
      </c>
      <c r="F2863" s="144" t="s">
        <v>183</v>
      </c>
      <c r="G2863" s="145">
        <f>+Empresas!$BR$2</f>
        <v>62</v>
      </c>
      <c r="H2863" s="145" t="str">
        <f>VLOOKUP(D2863,Empresas!$D$6:$L$92,7,0)</f>
        <v>Semestral</v>
      </c>
      <c r="I2863" s="144" t="str">
        <f>VLOOKUP(VLOOKUP(D2863&amp;"|"&amp;B2863,Empresas!$I$7:$CB$92,G2863,0),Tablas!$A$13:$B$14,2,0)</f>
        <v>Si</v>
      </c>
      <c r="J2863" s="78">
        <v>1</v>
      </c>
      <c r="K2863" s="78">
        <v>1</v>
      </c>
      <c r="L2863" s="78">
        <v>1</v>
      </c>
      <c r="M2863" s="78">
        <v>1</v>
      </c>
      <c r="N2863" s="78">
        <v>1</v>
      </c>
      <c r="O2863" s="78">
        <v>1</v>
      </c>
      <c r="P2863" s="78">
        <v>1</v>
      </c>
      <c r="Q2863" s="78">
        <v>1</v>
      </c>
      <c r="R2863" s="78"/>
      <c r="S2863" s="78"/>
      <c r="T2863" s="78"/>
      <c r="U2863" s="78"/>
      <c r="V2863" s="78" t="str">
        <f>VLOOKUP(D2863,Empresas!$D$7:$CF$91,81,0)</f>
        <v>C</v>
      </c>
      <c r="W2863" s="78" t="str">
        <f>VLOOKUP(D2863,Empresas!$D$7:$M$91,10,0)</f>
        <v>Mype</v>
      </c>
      <c r="X2863" s="69" t="str">
        <f t="shared" si="462"/>
        <v>SI</v>
      </c>
      <c r="Y2863" s="153" t="str">
        <f t="shared" si="463"/>
        <v>Si aplica</v>
      </c>
      <c r="Z2863" s="147">
        <f>IF(Y2863="No aplica",0,IF(I2863="no",0,IF(I2863="No aplica",0,IF(I2863="Si",1,IF(I2863="Fisico",1,IF(I2863="Electronico",2,VLOOKUP(C2863&amp;"|"&amp;B2863&amp;"|"&amp;D2863,Empresas!$C$6:$CC$92,G2863+6+1,0)))))))</f>
        <v>1</v>
      </c>
      <c r="AA2863" s="147">
        <f>IF(AND($I2863="Si",J2863=1),1,IF(AND($I2863="Fisico",J2863=1),1,IF(AND(J2863=1,$I2863="Electronico"),2,IF(J2863=1,VLOOKUP($C2863&amp;"|"&amp;$B2863&amp;"|"&amp;$D2863,Empresas!$C$6:$CC$92,$G2863+6+1,0),0))))</f>
        <v>1</v>
      </c>
      <c r="AB2863" s="147">
        <f>IF(AND($I2863="Si",K2863=1),1,IF(AND($I2863="Fisico",K2863=1),1,IF(AND(K2863=1,$I2863="Electronico"),2,IF(K2863=1,VLOOKUP($C2863&amp;"|"&amp;$B2863&amp;"|"&amp;$D2863,Empresas!$C$6:$CC$92,$G2863+6+1,0),0))))</f>
        <v>1</v>
      </c>
      <c r="AC2863" s="147">
        <f>IF(AND($I2863="Si",L2863=1),1,IF(AND($I2863="Fisico",L2863=1),1,IF(AND(L2863=1,$I2863="Electronico"),2,IF(L2863=1,VLOOKUP($C2863&amp;"|"&amp;$B2863&amp;"|"&amp;$D2863,Empresas!$C$6:$CC$92,$G2863+6+1,0),0))))</f>
        <v>1</v>
      </c>
      <c r="AD2863" s="147">
        <f>IF(AND($I2863="Si",M2863=1),1,IF(AND($I2863="Fisico",M2863=1),1,IF(AND(M2863=1,$I2863="Electronico"),2,IF(M2863=1,VLOOKUP($C2863&amp;"|"&amp;$B2863&amp;"|"&amp;$D2863,Empresas!$C$6:$CC$92,$G2863+6+1,0),0))))</f>
        <v>1</v>
      </c>
      <c r="AE2863" s="147">
        <f>IF(AND($I2863="Si",N2863=1),1,IF(AND($I2863="Fisico",N2863=1),1,IF(AND(N2863=1,$I2863="Electronico"),2,IF(N2863=1,VLOOKUP($C2863&amp;"|"&amp;$B2863&amp;"|"&amp;$D2863,Empresas!$C$6:$CC$92,$G2863+6+1,0),0))))</f>
        <v>1</v>
      </c>
      <c r="AF2863" s="147">
        <f>IF(AND($I2863="Si",O2863=1),1,IF(AND($I2863="Fisico",O2863=1),1,IF(AND(O2863=1,$I2863="Electronico"),2,IF(O2863=1,VLOOKUP($C2863&amp;"|"&amp;$B2863&amp;"|"&amp;$D2863,Empresas!$C$6:$CC$92,$G2863+6+1,0),0))))</f>
        <v>1</v>
      </c>
      <c r="AG2863" s="147">
        <f>IF(AND($I2863="Si",P2863=1),1,IF(AND($I2863="Fisico",P2863=1),1,IF(AND(P2863=1,$I2863="Electronico"),2,IF(P2863=1,VLOOKUP($C2863&amp;"|"&amp;$B2863&amp;"|"&amp;$D2863,Empresas!$C$6:$CC$92,$G2863+6+1,0),0))))</f>
        <v>1</v>
      </c>
      <c r="AH2863" s="147">
        <f>IF(AND($I2863="Si",Q2863=1),1,IF(AND($I2863="Fisico",Q2863=1),1,IF(AND(Q2863=1,$I2863="Electronico"),2,IF(Q2863=1,VLOOKUP($C2863&amp;"|"&amp;$B2863&amp;"|"&amp;$D2863,Empresas!$C$6:$CC$92,$G2863+6+1,0),0))))</f>
        <v>1</v>
      </c>
      <c r="AI2863" s="147">
        <f>IF(AND($I2863="Si",R2863=1),1,IF(AND($I2863="Fisico",R2863=1),1,IF(AND(R2863=1,$I2863="Electronico"),2,IF(R2863=1,VLOOKUP($C2863&amp;"|"&amp;$B2863&amp;"|"&amp;$D2863,Empresas!$C$6:$CC$92,$G2863+6+1,0),0))))</f>
        <v>0</v>
      </c>
      <c r="AJ2863" s="147">
        <f>IF(AND($I2863="Si",S2863=1),1,IF(AND($I2863="Fisico",S2863=1),1,IF(AND(S2863=1,$I2863="Electronico"),2,IF(S2863=1,VLOOKUP($C2863&amp;"|"&amp;$B2863&amp;"|"&amp;$D2863,Empresas!$C$6:$CC$92,$G2863+6+1,0),0))))</f>
        <v>0</v>
      </c>
      <c r="AK2863" s="147">
        <f>IF(AND($I2863="Si",T2863=1),1,IF(AND($I2863="Fisico",T2863=1),1,IF(AND(T2863=1,$I2863="Electronico"),2,IF(T2863=1,VLOOKUP($C2863&amp;"|"&amp;$B2863&amp;"|"&amp;$D2863,Empresas!$C$6:$CC$92,$G2863+6+1,0),0))))</f>
        <v>0</v>
      </c>
      <c r="AL2863" s="147">
        <f>IF(AND($I2863="Si",U2863=1),1,IF(AND($I2863="Fisico",U2863=1),1,IF(AND(U2863=1,$I2863="Electronico"),2,IF(U2863=1,VLOOKUP($C2863&amp;"|"&amp;$B2863&amp;"|"&amp;$D2863,Empresas!$C$6:$CC$92,$G2863+6+1,0),0))))</f>
        <v>0</v>
      </c>
      <c r="AM2863" s="149">
        <f t="shared" si="464"/>
        <v>8</v>
      </c>
      <c r="AN2863" s="149">
        <f t="shared" si="465"/>
        <v>8</v>
      </c>
      <c r="AO2863" s="152">
        <f t="shared" si="466"/>
        <v>1</v>
      </c>
    </row>
    <row r="2864" spans="1:41" x14ac:dyDescent="0.25">
      <c r="A2864" s="143" t="str">
        <f>VLOOKUP(D2864,Empresas!$D$7:$F$91,3,0)</f>
        <v>Jose</v>
      </c>
      <c r="B2864" s="144" t="str">
        <f>VLOOKUP(D2864,Empresas!$D$7:$G$91,4,0)</f>
        <v>Wildor</v>
      </c>
      <c r="C2864" s="144" t="s">
        <v>544</v>
      </c>
      <c r="D2864" s="144" t="s">
        <v>508</v>
      </c>
      <c r="E2864" s="144" t="str">
        <f>VLOOKUP(D2864,Empresas!$D$7:$E$92,2,0)</f>
        <v>MM STORE E.I.R.L.</v>
      </c>
      <c r="F2864" s="144" t="s">
        <v>184</v>
      </c>
      <c r="G2864" s="145">
        <f>+G2863+1</f>
        <v>63</v>
      </c>
      <c r="H2864" s="145" t="str">
        <f>VLOOKUP(D2864,Empresas!$D$6:$L$92,7,0)</f>
        <v>Semestral</v>
      </c>
      <c r="I2864" s="144" t="str">
        <f>VLOOKUP(VLOOKUP(D2864&amp;"|"&amp;B2864,Empresas!$I$7:$CB$92,G2864,0),Tablas!$A$13:$B$14,2,0)</f>
        <v>Si</v>
      </c>
      <c r="J2864" s="78">
        <v>1</v>
      </c>
      <c r="K2864" s="78">
        <v>1</v>
      </c>
      <c r="L2864" s="78">
        <v>1</v>
      </c>
      <c r="M2864" s="78">
        <v>1</v>
      </c>
      <c r="N2864" s="78">
        <v>1</v>
      </c>
      <c r="O2864" s="78">
        <v>1</v>
      </c>
      <c r="P2864" s="78">
        <v>1</v>
      </c>
      <c r="Q2864" s="78">
        <v>1</v>
      </c>
      <c r="R2864" s="78"/>
      <c r="S2864" s="78"/>
      <c r="T2864" s="78"/>
      <c r="U2864" s="78"/>
      <c r="V2864" s="78" t="str">
        <f>VLOOKUP(D2864,Empresas!$D$7:$CF$91,81,0)</f>
        <v>C</v>
      </c>
      <c r="W2864" s="78" t="str">
        <f>VLOOKUP(D2864,Empresas!$D$7:$M$91,10,0)</f>
        <v>Mype</v>
      </c>
      <c r="X2864" s="69" t="str">
        <f t="shared" si="462"/>
        <v>SI</v>
      </c>
      <c r="Y2864" s="153" t="str">
        <f t="shared" si="463"/>
        <v>Si aplica</v>
      </c>
      <c r="Z2864" s="147">
        <f>IF(Y2864="No aplica",0,IF(I2864="no",0,IF(I2864="No aplica",0,IF(I2864="Si",1,IF(I2864="Fisico",1,IF(I2864="Electronico",2,VLOOKUP(C2864&amp;"|"&amp;B2864&amp;"|"&amp;D2864,Empresas!$C$6:$CC$92,G2864+6+1,0)))))))</f>
        <v>1</v>
      </c>
      <c r="AA2864" s="147">
        <f>IF(AND($I2864="Si",J2864=1),1,IF(AND($I2864="Fisico",J2864=1),1,IF(AND(J2864=1,$I2864="Electronico"),2,IF(J2864=1,VLOOKUP($C2864&amp;"|"&amp;$B2864&amp;"|"&amp;$D2864,Empresas!$C$6:$CC$92,$G2864+6+1,0),0))))</f>
        <v>1</v>
      </c>
      <c r="AB2864" s="147">
        <f>IF(AND($I2864="Si",K2864=1),1,IF(AND($I2864="Fisico",K2864=1),1,IF(AND(K2864=1,$I2864="Electronico"),2,IF(K2864=1,VLOOKUP($C2864&amp;"|"&amp;$B2864&amp;"|"&amp;$D2864,Empresas!$C$6:$CC$92,$G2864+6+1,0),0))))</f>
        <v>1</v>
      </c>
      <c r="AC2864" s="147">
        <f>IF(AND($I2864="Si",L2864=1),1,IF(AND($I2864="Fisico",L2864=1),1,IF(AND(L2864=1,$I2864="Electronico"),2,IF(L2864=1,VLOOKUP($C2864&amp;"|"&amp;$B2864&amp;"|"&amp;$D2864,Empresas!$C$6:$CC$92,$G2864+6+1,0),0))))</f>
        <v>1</v>
      </c>
      <c r="AD2864" s="147">
        <f>IF(AND($I2864="Si",M2864=1),1,IF(AND($I2864="Fisico",M2864=1),1,IF(AND(M2864=1,$I2864="Electronico"),2,IF(M2864=1,VLOOKUP($C2864&amp;"|"&amp;$B2864&amp;"|"&amp;$D2864,Empresas!$C$6:$CC$92,$G2864+6+1,0),0))))</f>
        <v>1</v>
      </c>
      <c r="AE2864" s="147">
        <f>IF(AND($I2864="Si",N2864=1),1,IF(AND($I2864="Fisico",N2864=1),1,IF(AND(N2864=1,$I2864="Electronico"),2,IF(N2864=1,VLOOKUP($C2864&amp;"|"&amp;$B2864&amp;"|"&amp;$D2864,Empresas!$C$6:$CC$92,$G2864+6+1,0),0))))</f>
        <v>1</v>
      </c>
      <c r="AF2864" s="147">
        <f>IF(AND($I2864="Si",O2864=1),1,IF(AND($I2864="Fisico",O2864=1),1,IF(AND(O2864=1,$I2864="Electronico"),2,IF(O2864=1,VLOOKUP($C2864&amp;"|"&amp;$B2864&amp;"|"&amp;$D2864,Empresas!$C$6:$CC$92,$G2864+6+1,0),0))))</f>
        <v>1</v>
      </c>
      <c r="AG2864" s="147">
        <f>IF(AND($I2864="Si",P2864=1),1,IF(AND($I2864="Fisico",P2864=1),1,IF(AND(P2864=1,$I2864="Electronico"),2,IF(P2864=1,VLOOKUP($C2864&amp;"|"&amp;$B2864&amp;"|"&amp;$D2864,Empresas!$C$6:$CC$92,$G2864+6+1,0),0))))</f>
        <v>1</v>
      </c>
      <c r="AH2864" s="147">
        <f>IF(AND($I2864="Si",Q2864=1),1,IF(AND($I2864="Fisico",Q2864=1),1,IF(AND(Q2864=1,$I2864="Electronico"),2,IF(Q2864=1,VLOOKUP($C2864&amp;"|"&amp;$B2864&amp;"|"&amp;$D2864,Empresas!$C$6:$CC$92,$G2864+6+1,0),0))))</f>
        <v>1</v>
      </c>
      <c r="AI2864" s="147">
        <f>IF(AND($I2864="Si",R2864=1),1,IF(AND($I2864="Fisico",R2864=1),1,IF(AND(R2864=1,$I2864="Electronico"),2,IF(R2864=1,VLOOKUP($C2864&amp;"|"&amp;$B2864&amp;"|"&amp;$D2864,Empresas!$C$6:$CC$92,$G2864+6+1,0),0))))</f>
        <v>0</v>
      </c>
      <c r="AJ2864" s="147">
        <f>IF(AND($I2864="Si",S2864=1),1,IF(AND($I2864="Fisico",S2864=1),1,IF(AND(S2864=1,$I2864="Electronico"),2,IF(S2864=1,VLOOKUP($C2864&amp;"|"&amp;$B2864&amp;"|"&amp;$D2864,Empresas!$C$6:$CC$92,$G2864+6+1,0),0))))</f>
        <v>0</v>
      </c>
      <c r="AK2864" s="147">
        <f>IF(AND($I2864="Si",T2864=1),1,IF(AND($I2864="Fisico",T2864=1),1,IF(AND(T2864=1,$I2864="Electronico"),2,IF(T2864=1,VLOOKUP($C2864&amp;"|"&amp;$B2864&amp;"|"&amp;$D2864,Empresas!$C$6:$CC$92,$G2864+6+1,0),0))))</f>
        <v>0</v>
      </c>
      <c r="AL2864" s="147">
        <f>IF(AND($I2864="Si",U2864=1),1,IF(AND($I2864="Fisico",U2864=1),1,IF(AND(U2864=1,$I2864="Electronico"),2,IF(U2864=1,VLOOKUP($C2864&amp;"|"&amp;$B2864&amp;"|"&amp;$D2864,Empresas!$C$6:$CC$92,$G2864+6+1,0),0))))</f>
        <v>0</v>
      </c>
      <c r="AM2864" s="149">
        <f t="shared" si="464"/>
        <v>8</v>
      </c>
      <c r="AN2864" s="149">
        <f t="shared" si="465"/>
        <v>8</v>
      </c>
      <c r="AO2864" s="152">
        <f t="shared" si="466"/>
        <v>1</v>
      </c>
    </row>
    <row r="2865" spans="1:41" x14ac:dyDescent="0.25">
      <c r="A2865" s="143" t="str">
        <f>VLOOKUP(D2865,Empresas!$D$7:$F$91,3,0)</f>
        <v>Jose</v>
      </c>
      <c r="B2865" s="144" t="str">
        <f>VLOOKUP(D2865,Empresas!$D$7:$G$91,4,0)</f>
        <v>Wildor</v>
      </c>
      <c r="C2865" s="144" t="s">
        <v>544</v>
      </c>
      <c r="D2865" s="144" t="s">
        <v>508</v>
      </c>
      <c r="E2865" s="144" t="str">
        <f>VLOOKUP(D2865,Empresas!$D$7:$E$92,2,0)</f>
        <v>MM STORE E.I.R.L.</v>
      </c>
      <c r="F2865" s="144" t="s">
        <v>185</v>
      </c>
      <c r="G2865" s="145">
        <f t="shared" ref="G2865:G2872" si="470">+G2864+1</f>
        <v>64</v>
      </c>
      <c r="H2865" s="145" t="str">
        <f>VLOOKUP(D2865,Empresas!$D$6:$L$92,7,0)</f>
        <v>Semestral</v>
      </c>
      <c r="I2865" s="144" t="str">
        <f>VLOOKUP(VLOOKUP(D2865&amp;"|"&amp;B2865,Empresas!$I$7:$CB$92,G2865,0),Tablas!$A$13:$B$14,2,0)</f>
        <v>No</v>
      </c>
      <c r="J2865" s="78"/>
      <c r="K2865" s="78"/>
      <c r="L2865" s="78"/>
      <c r="M2865" s="78"/>
      <c r="N2865" s="78"/>
      <c r="O2865" s="78"/>
      <c r="P2865" s="78"/>
      <c r="Q2865" s="78"/>
      <c r="R2865" s="78"/>
      <c r="S2865" s="78"/>
      <c r="T2865" s="78"/>
      <c r="U2865" s="78"/>
      <c r="V2865" s="78" t="str">
        <f>VLOOKUP(D2865,Empresas!$D$7:$CF$91,81,0)</f>
        <v>C</v>
      </c>
      <c r="W2865" s="78" t="str">
        <f>VLOOKUP(D2865,Empresas!$D$7:$M$91,10,0)</f>
        <v>Mype</v>
      </c>
      <c r="X2865" s="69" t="str">
        <f t="shared" si="462"/>
        <v>SI</v>
      </c>
      <c r="Y2865" s="153" t="str">
        <f t="shared" si="463"/>
        <v>No aplica</v>
      </c>
      <c r="Z2865" s="147">
        <f>IF(Y2865="No aplica",0,IF(I2865="no",0,IF(I2865="No aplica",0,IF(I2865="Si",1,IF(I2865="Fisico",1,IF(I2865="Electronico",2,VLOOKUP(C2865&amp;"|"&amp;B2865&amp;"|"&amp;D2865,Empresas!$C$6:$CC$92,G2865+6+1,0)))))))</f>
        <v>0</v>
      </c>
      <c r="AA2865" s="147">
        <f>IF(AND($I2865="Si",J2865=1),1,IF(AND($I2865="Fisico",J2865=1),1,IF(AND(J2865=1,$I2865="Electronico"),2,IF(J2865=1,VLOOKUP($C2865&amp;"|"&amp;$B2865&amp;"|"&amp;$D2865,Empresas!$C$6:$CC$92,$G2865+6+1,0),0))))</f>
        <v>0</v>
      </c>
      <c r="AB2865" s="147">
        <f>IF(AND($I2865="Si",K2865=1),1,IF(AND($I2865="Fisico",K2865=1),1,IF(AND(K2865=1,$I2865="Electronico"),2,IF(K2865=1,VLOOKUP($C2865&amp;"|"&amp;$B2865&amp;"|"&amp;$D2865,Empresas!$C$6:$CC$92,$G2865+6+1,0),0))))</f>
        <v>0</v>
      </c>
      <c r="AC2865" s="147">
        <f>IF(AND($I2865="Si",L2865=1),1,IF(AND($I2865="Fisico",L2865=1),1,IF(AND(L2865=1,$I2865="Electronico"),2,IF(L2865=1,VLOOKUP($C2865&amp;"|"&amp;$B2865&amp;"|"&amp;$D2865,Empresas!$C$6:$CC$92,$G2865+6+1,0),0))))</f>
        <v>0</v>
      </c>
      <c r="AD2865" s="147">
        <f>IF(AND($I2865="Si",M2865=1),1,IF(AND($I2865="Fisico",M2865=1),1,IF(AND(M2865=1,$I2865="Electronico"),2,IF(M2865=1,VLOOKUP($C2865&amp;"|"&amp;$B2865&amp;"|"&amp;$D2865,Empresas!$C$6:$CC$92,$G2865+6+1,0),0))))</f>
        <v>0</v>
      </c>
      <c r="AE2865" s="147">
        <f>IF(AND($I2865="Si",N2865=1),1,IF(AND($I2865="Fisico",N2865=1),1,IF(AND(N2865=1,$I2865="Electronico"),2,IF(N2865=1,VLOOKUP($C2865&amp;"|"&amp;$B2865&amp;"|"&amp;$D2865,Empresas!$C$6:$CC$92,$G2865+6+1,0),0))))</f>
        <v>0</v>
      </c>
      <c r="AF2865" s="147">
        <f>IF(AND($I2865="Si",O2865=1),1,IF(AND($I2865="Fisico",O2865=1),1,IF(AND(O2865=1,$I2865="Electronico"),2,IF(O2865=1,VLOOKUP($C2865&amp;"|"&amp;$B2865&amp;"|"&amp;$D2865,Empresas!$C$6:$CC$92,$G2865+6+1,0),0))))</f>
        <v>0</v>
      </c>
      <c r="AG2865" s="147">
        <f>IF(AND($I2865="Si",P2865=1),1,IF(AND($I2865="Fisico",P2865=1),1,IF(AND(P2865=1,$I2865="Electronico"),2,IF(P2865=1,VLOOKUP($C2865&amp;"|"&amp;$B2865&amp;"|"&amp;$D2865,Empresas!$C$6:$CC$92,$G2865+6+1,0),0))))</f>
        <v>0</v>
      </c>
      <c r="AH2865" s="147">
        <f>IF(AND($I2865="Si",Q2865=1),1,IF(AND($I2865="Fisico",Q2865=1),1,IF(AND(Q2865=1,$I2865="Electronico"),2,IF(Q2865=1,VLOOKUP($C2865&amp;"|"&amp;$B2865&amp;"|"&amp;$D2865,Empresas!$C$6:$CC$92,$G2865+6+1,0),0))))</f>
        <v>0</v>
      </c>
      <c r="AI2865" s="147">
        <f>IF(AND($I2865="Si",R2865=1),1,IF(AND($I2865="Fisico",R2865=1),1,IF(AND(R2865=1,$I2865="Electronico"),2,IF(R2865=1,VLOOKUP($C2865&amp;"|"&amp;$B2865&amp;"|"&amp;$D2865,Empresas!$C$6:$CC$92,$G2865+6+1,0),0))))</f>
        <v>0</v>
      </c>
      <c r="AJ2865" s="147">
        <f>IF(AND($I2865="Si",S2865=1),1,IF(AND($I2865="Fisico",S2865=1),1,IF(AND(S2865=1,$I2865="Electronico"),2,IF(S2865=1,VLOOKUP($C2865&amp;"|"&amp;$B2865&amp;"|"&amp;$D2865,Empresas!$C$6:$CC$92,$G2865+6+1,0),0))))</f>
        <v>0</v>
      </c>
      <c r="AK2865" s="147">
        <f>IF(AND($I2865="Si",T2865=1),1,IF(AND($I2865="Fisico",T2865=1),1,IF(AND(T2865=1,$I2865="Electronico"),2,IF(T2865=1,VLOOKUP($C2865&amp;"|"&amp;$B2865&amp;"|"&amp;$D2865,Empresas!$C$6:$CC$92,$G2865+6+1,0),0))))</f>
        <v>0</v>
      </c>
      <c r="AL2865" s="147">
        <f>IF(AND($I2865="Si",U2865=1),1,IF(AND($I2865="Fisico",U2865=1),1,IF(AND(U2865=1,$I2865="Electronico"),2,IF(U2865=1,VLOOKUP($C2865&amp;"|"&amp;$B2865&amp;"|"&amp;$D2865,Empresas!$C$6:$CC$92,$G2865+6+1,0),0))))</f>
        <v>0</v>
      </c>
      <c r="AM2865" s="149">
        <f t="shared" si="464"/>
        <v>0</v>
      </c>
      <c r="AN2865" s="149">
        <f t="shared" si="465"/>
        <v>0</v>
      </c>
      <c r="AO2865" s="152">
        <f t="shared" si="466"/>
        <v>0</v>
      </c>
    </row>
    <row r="2866" spans="1:41" x14ac:dyDescent="0.25">
      <c r="A2866" s="143" t="str">
        <f>VLOOKUP(D2866,Empresas!$D$7:$F$91,3,0)</f>
        <v>Jose</v>
      </c>
      <c r="B2866" s="144" t="str">
        <f>VLOOKUP(D2866,Empresas!$D$7:$G$91,4,0)</f>
        <v>Wildor</v>
      </c>
      <c r="C2866" s="144" t="s">
        <v>544</v>
      </c>
      <c r="D2866" s="144" t="s">
        <v>508</v>
      </c>
      <c r="E2866" s="144" t="str">
        <f>VLOOKUP(D2866,Empresas!$D$7:$E$92,2,0)</f>
        <v>MM STORE E.I.R.L.</v>
      </c>
      <c r="F2866" s="144" t="s">
        <v>186</v>
      </c>
      <c r="G2866" s="145">
        <f t="shared" si="470"/>
        <v>65</v>
      </c>
      <c r="H2866" s="145" t="str">
        <f>VLOOKUP(D2866,Empresas!$D$6:$L$92,7,0)</f>
        <v>Semestral</v>
      </c>
      <c r="I2866" s="144" t="str">
        <f>VLOOKUP(VLOOKUP(D2866&amp;"|"&amp;B2866,Empresas!$I$7:$CB$92,G2866,0),Tablas!$A$13:$B$14,2,0)</f>
        <v>No</v>
      </c>
      <c r="J2866" s="78"/>
      <c r="K2866" s="78"/>
      <c r="L2866" s="78"/>
      <c r="M2866" s="78"/>
      <c r="N2866" s="78"/>
      <c r="O2866" s="78"/>
      <c r="P2866" s="78"/>
      <c r="Q2866" s="78"/>
      <c r="R2866" s="78"/>
      <c r="S2866" s="78"/>
      <c r="T2866" s="78"/>
      <c r="U2866" s="78"/>
      <c r="V2866" s="78" t="str">
        <f>VLOOKUP(D2866,Empresas!$D$7:$CF$91,81,0)</f>
        <v>C</v>
      </c>
      <c r="W2866" s="78" t="str">
        <f>VLOOKUP(D2866,Empresas!$D$7:$M$91,10,0)</f>
        <v>Mype</v>
      </c>
      <c r="X2866" s="69" t="str">
        <f t="shared" si="462"/>
        <v>SI</v>
      </c>
      <c r="Y2866" s="153" t="str">
        <f t="shared" si="463"/>
        <v>No aplica</v>
      </c>
      <c r="Z2866" s="147">
        <f>IF(Y2866="No aplica",0,IF(I2866="no",0,IF(I2866="No aplica",0,IF(I2866="Si",1,IF(I2866="Fisico",1,IF(I2866="Electronico",2,VLOOKUP(C2866&amp;"|"&amp;B2866&amp;"|"&amp;D2866,Empresas!$C$6:$CC$92,G2866+6+1,0)))))))</f>
        <v>0</v>
      </c>
      <c r="AA2866" s="147">
        <f>IF(AND($I2866="Si",J2866=1),1,IF(AND($I2866="Fisico",J2866=1),1,IF(AND(J2866=1,$I2866="Electronico"),2,IF(J2866=1,VLOOKUP($C2866&amp;"|"&amp;$B2866&amp;"|"&amp;$D2866,Empresas!$C$6:$CC$92,$G2866+6+1,0),0))))</f>
        <v>0</v>
      </c>
      <c r="AB2866" s="147">
        <f>IF(AND($I2866="Si",K2866=1),1,IF(AND($I2866="Fisico",K2866=1),1,IF(AND(K2866=1,$I2866="Electronico"),2,IF(K2866=1,VLOOKUP($C2866&amp;"|"&amp;$B2866&amp;"|"&amp;$D2866,Empresas!$C$6:$CC$92,$G2866+6+1,0),0))))</f>
        <v>0</v>
      </c>
      <c r="AC2866" s="147">
        <f>IF(AND($I2866="Si",L2866=1),1,IF(AND($I2866="Fisico",L2866=1),1,IF(AND(L2866=1,$I2866="Electronico"),2,IF(L2866=1,VLOOKUP($C2866&amp;"|"&amp;$B2866&amp;"|"&amp;$D2866,Empresas!$C$6:$CC$92,$G2866+6+1,0),0))))</f>
        <v>0</v>
      </c>
      <c r="AD2866" s="147">
        <f>IF(AND($I2866="Si",M2866=1),1,IF(AND($I2866="Fisico",M2866=1),1,IF(AND(M2866=1,$I2866="Electronico"),2,IF(M2866=1,VLOOKUP($C2866&amp;"|"&amp;$B2866&amp;"|"&amp;$D2866,Empresas!$C$6:$CC$92,$G2866+6+1,0),0))))</f>
        <v>0</v>
      </c>
      <c r="AE2866" s="147">
        <f>IF(AND($I2866="Si",N2866=1),1,IF(AND($I2866="Fisico",N2866=1),1,IF(AND(N2866=1,$I2866="Electronico"),2,IF(N2866=1,VLOOKUP($C2866&amp;"|"&amp;$B2866&amp;"|"&amp;$D2866,Empresas!$C$6:$CC$92,$G2866+6+1,0),0))))</f>
        <v>0</v>
      </c>
      <c r="AF2866" s="147">
        <f>IF(AND($I2866="Si",O2866=1),1,IF(AND($I2866="Fisico",O2866=1),1,IF(AND(O2866=1,$I2866="Electronico"),2,IF(O2866=1,VLOOKUP($C2866&amp;"|"&amp;$B2866&amp;"|"&amp;$D2866,Empresas!$C$6:$CC$92,$G2866+6+1,0),0))))</f>
        <v>0</v>
      </c>
      <c r="AG2866" s="147">
        <f>IF(AND($I2866="Si",P2866=1),1,IF(AND($I2866="Fisico",P2866=1),1,IF(AND(P2866=1,$I2866="Electronico"),2,IF(P2866=1,VLOOKUP($C2866&amp;"|"&amp;$B2866&amp;"|"&amp;$D2866,Empresas!$C$6:$CC$92,$G2866+6+1,0),0))))</f>
        <v>0</v>
      </c>
      <c r="AH2866" s="147">
        <f>IF(AND($I2866="Si",Q2866=1),1,IF(AND($I2866="Fisico",Q2866=1),1,IF(AND(Q2866=1,$I2866="Electronico"),2,IF(Q2866=1,VLOOKUP($C2866&amp;"|"&amp;$B2866&amp;"|"&amp;$D2866,Empresas!$C$6:$CC$92,$G2866+6+1,0),0))))</f>
        <v>0</v>
      </c>
      <c r="AI2866" s="147">
        <f>IF(AND($I2866="Si",R2866=1),1,IF(AND($I2866="Fisico",R2866=1),1,IF(AND(R2866=1,$I2866="Electronico"),2,IF(R2866=1,VLOOKUP($C2866&amp;"|"&amp;$B2866&amp;"|"&amp;$D2866,Empresas!$C$6:$CC$92,$G2866+6+1,0),0))))</f>
        <v>0</v>
      </c>
      <c r="AJ2866" s="147">
        <f>IF(AND($I2866="Si",S2866=1),1,IF(AND($I2866="Fisico",S2866=1),1,IF(AND(S2866=1,$I2866="Electronico"),2,IF(S2866=1,VLOOKUP($C2866&amp;"|"&amp;$B2866&amp;"|"&amp;$D2866,Empresas!$C$6:$CC$92,$G2866+6+1,0),0))))</f>
        <v>0</v>
      </c>
      <c r="AK2866" s="147">
        <f>IF(AND($I2866="Si",T2866=1),1,IF(AND($I2866="Fisico",T2866=1),1,IF(AND(T2866=1,$I2866="Electronico"),2,IF(T2866=1,VLOOKUP($C2866&amp;"|"&amp;$B2866&amp;"|"&amp;$D2866,Empresas!$C$6:$CC$92,$G2866+6+1,0),0))))</f>
        <v>0</v>
      </c>
      <c r="AL2866" s="147">
        <f>IF(AND($I2866="Si",U2866=1),1,IF(AND($I2866="Fisico",U2866=1),1,IF(AND(U2866=1,$I2866="Electronico"),2,IF(U2866=1,VLOOKUP($C2866&amp;"|"&amp;$B2866&amp;"|"&amp;$D2866,Empresas!$C$6:$CC$92,$G2866+6+1,0),0))))</f>
        <v>0</v>
      </c>
      <c r="AM2866" s="149">
        <f t="shared" si="464"/>
        <v>0</v>
      </c>
      <c r="AN2866" s="149">
        <f t="shared" si="465"/>
        <v>0</v>
      </c>
      <c r="AO2866" s="152">
        <f t="shared" si="466"/>
        <v>0</v>
      </c>
    </row>
    <row r="2867" spans="1:41" x14ac:dyDescent="0.25">
      <c r="A2867" s="143" t="str">
        <f>VLOOKUP(D2867,Empresas!$D$7:$F$91,3,0)</f>
        <v>Jose</v>
      </c>
      <c r="B2867" s="144" t="str">
        <f>VLOOKUP(D2867,Empresas!$D$7:$G$91,4,0)</f>
        <v>Wildor</v>
      </c>
      <c r="C2867" s="144" t="s">
        <v>544</v>
      </c>
      <c r="D2867" s="144" t="s">
        <v>508</v>
      </c>
      <c r="E2867" s="144" t="str">
        <f>VLOOKUP(D2867,Empresas!$D$7:$E$92,2,0)</f>
        <v>MM STORE E.I.R.L.</v>
      </c>
      <c r="F2867" s="144" t="s">
        <v>187</v>
      </c>
      <c r="G2867" s="145">
        <f t="shared" si="470"/>
        <v>66</v>
      </c>
      <c r="H2867" s="145" t="str">
        <f>VLOOKUP(D2867,Empresas!$D$6:$L$92,7,0)</f>
        <v>Semestral</v>
      </c>
      <c r="I2867" s="144" t="str">
        <f>VLOOKUP(VLOOKUP(D2867&amp;"|"&amp;B2867,Empresas!$I$7:$CB$92,G2867,0),Tablas!$A$13:$B$14,2,0)</f>
        <v>Si</v>
      </c>
      <c r="J2867" s="78">
        <v>1</v>
      </c>
      <c r="K2867" s="78">
        <v>1</v>
      </c>
      <c r="L2867" s="78">
        <v>1</v>
      </c>
      <c r="M2867" s="78">
        <v>1</v>
      </c>
      <c r="N2867" s="78">
        <v>1</v>
      </c>
      <c r="O2867" s="78">
        <v>1</v>
      </c>
      <c r="P2867" s="78">
        <v>1</v>
      </c>
      <c r="Q2867" s="78">
        <v>1</v>
      </c>
      <c r="R2867" s="78"/>
      <c r="S2867" s="78"/>
      <c r="T2867" s="78"/>
      <c r="U2867" s="78"/>
      <c r="V2867" s="78" t="str">
        <f>VLOOKUP(D2867,Empresas!$D$7:$CF$91,81,0)</f>
        <v>C</v>
      </c>
      <c r="W2867" s="78" t="str">
        <f>VLOOKUP(D2867,Empresas!$D$7:$M$91,10,0)</f>
        <v>Mype</v>
      </c>
      <c r="X2867" s="69" t="str">
        <f t="shared" si="462"/>
        <v>SI</v>
      </c>
      <c r="Y2867" s="153" t="str">
        <f t="shared" si="463"/>
        <v>Si aplica</v>
      </c>
      <c r="Z2867" s="147">
        <f>IF(Y2867="No aplica",0,IF(I2867="no",0,IF(I2867="No aplica",0,IF(I2867="Si",1,IF(I2867="Fisico",1,IF(I2867="Electronico",2,VLOOKUP(C2867&amp;"|"&amp;B2867&amp;"|"&amp;D2867,Empresas!$C$6:$CC$92,G2867+6+1,0)))))))</f>
        <v>1</v>
      </c>
      <c r="AA2867" s="147">
        <f>IF(AND($I2867="Si",J2867=1),1,IF(AND($I2867="Fisico",J2867=1),1,IF(AND(J2867=1,$I2867="Electronico"),2,IF(J2867=1,VLOOKUP($C2867&amp;"|"&amp;$B2867&amp;"|"&amp;$D2867,Empresas!$C$6:$CC$92,$G2867+6+1,0),0))))</f>
        <v>1</v>
      </c>
      <c r="AB2867" s="147">
        <f>IF(AND($I2867="Si",K2867=1),1,IF(AND($I2867="Fisico",K2867=1),1,IF(AND(K2867=1,$I2867="Electronico"),2,IF(K2867=1,VLOOKUP($C2867&amp;"|"&amp;$B2867&amp;"|"&amp;$D2867,Empresas!$C$6:$CC$92,$G2867+6+1,0),0))))</f>
        <v>1</v>
      </c>
      <c r="AC2867" s="147">
        <f>IF(AND($I2867="Si",L2867=1),1,IF(AND($I2867="Fisico",L2867=1),1,IF(AND(L2867=1,$I2867="Electronico"),2,IF(L2867=1,VLOOKUP($C2867&amp;"|"&amp;$B2867&amp;"|"&amp;$D2867,Empresas!$C$6:$CC$92,$G2867+6+1,0),0))))</f>
        <v>1</v>
      </c>
      <c r="AD2867" s="147">
        <f>IF(AND($I2867="Si",M2867=1),1,IF(AND($I2867="Fisico",M2867=1),1,IF(AND(M2867=1,$I2867="Electronico"),2,IF(M2867=1,VLOOKUP($C2867&amp;"|"&amp;$B2867&amp;"|"&amp;$D2867,Empresas!$C$6:$CC$92,$G2867+6+1,0),0))))</f>
        <v>1</v>
      </c>
      <c r="AE2867" s="147">
        <f>IF(AND($I2867="Si",N2867=1),1,IF(AND($I2867="Fisico",N2867=1),1,IF(AND(N2867=1,$I2867="Electronico"),2,IF(N2867=1,VLOOKUP($C2867&amp;"|"&amp;$B2867&amp;"|"&amp;$D2867,Empresas!$C$6:$CC$92,$G2867+6+1,0),0))))</f>
        <v>1</v>
      </c>
      <c r="AF2867" s="147">
        <f>IF(AND($I2867="Si",O2867=1),1,IF(AND($I2867="Fisico",O2867=1),1,IF(AND(O2867=1,$I2867="Electronico"),2,IF(O2867=1,VLOOKUP($C2867&amp;"|"&amp;$B2867&amp;"|"&amp;$D2867,Empresas!$C$6:$CC$92,$G2867+6+1,0),0))))</f>
        <v>1</v>
      </c>
      <c r="AG2867" s="147">
        <f>IF(AND($I2867="Si",P2867=1),1,IF(AND($I2867="Fisico",P2867=1),1,IF(AND(P2867=1,$I2867="Electronico"),2,IF(P2867=1,VLOOKUP($C2867&amp;"|"&amp;$B2867&amp;"|"&amp;$D2867,Empresas!$C$6:$CC$92,$G2867+6+1,0),0))))</f>
        <v>1</v>
      </c>
      <c r="AH2867" s="147">
        <f>IF(AND($I2867="Si",Q2867=1),1,IF(AND($I2867="Fisico",Q2867=1),1,IF(AND(Q2867=1,$I2867="Electronico"),2,IF(Q2867=1,VLOOKUP($C2867&amp;"|"&amp;$B2867&amp;"|"&amp;$D2867,Empresas!$C$6:$CC$92,$G2867+6+1,0),0))))</f>
        <v>1</v>
      </c>
      <c r="AI2867" s="147">
        <f>IF(AND($I2867="Si",R2867=1),1,IF(AND($I2867="Fisico",R2867=1),1,IF(AND(R2867=1,$I2867="Electronico"),2,IF(R2867=1,VLOOKUP($C2867&amp;"|"&amp;$B2867&amp;"|"&amp;$D2867,Empresas!$C$6:$CC$92,$G2867+6+1,0),0))))</f>
        <v>0</v>
      </c>
      <c r="AJ2867" s="147">
        <f>IF(AND($I2867="Si",S2867=1),1,IF(AND($I2867="Fisico",S2867=1),1,IF(AND(S2867=1,$I2867="Electronico"),2,IF(S2867=1,VLOOKUP($C2867&amp;"|"&amp;$B2867&amp;"|"&amp;$D2867,Empresas!$C$6:$CC$92,$G2867+6+1,0),0))))</f>
        <v>0</v>
      </c>
      <c r="AK2867" s="147">
        <f>IF(AND($I2867="Si",T2867=1),1,IF(AND($I2867="Fisico",T2867=1),1,IF(AND(T2867=1,$I2867="Electronico"),2,IF(T2867=1,VLOOKUP($C2867&amp;"|"&amp;$B2867&amp;"|"&amp;$D2867,Empresas!$C$6:$CC$92,$G2867+6+1,0),0))))</f>
        <v>0</v>
      </c>
      <c r="AL2867" s="147">
        <f>IF(AND($I2867="Si",U2867=1),1,IF(AND($I2867="Fisico",U2867=1),1,IF(AND(U2867=1,$I2867="Electronico"),2,IF(U2867=1,VLOOKUP($C2867&amp;"|"&amp;$B2867&amp;"|"&amp;$D2867,Empresas!$C$6:$CC$92,$G2867+6+1,0),0))))</f>
        <v>0</v>
      </c>
      <c r="AM2867" s="149">
        <f t="shared" si="464"/>
        <v>8</v>
      </c>
      <c r="AN2867" s="149">
        <f t="shared" si="465"/>
        <v>8</v>
      </c>
      <c r="AO2867" s="152">
        <f t="shared" si="466"/>
        <v>1</v>
      </c>
    </row>
    <row r="2868" spans="1:41" x14ac:dyDescent="0.25">
      <c r="A2868" s="143" t="str">
        <f>VLOOKUP(D2868,Empresas!$D$7:$F$91,3,0)</f>
        <v>Jose</v>
      </c>
      <c r="B2868" s="144" t="str">
        <f>VLOOKUP(D2868,Empresas!$D$7:$G$91,4,0)</f>
        <v>Wildor</v>
      </c>
      <c r="C2868" s="144" t="s">
        <v>544</v>
      </c>
      <c r="D2868" s="144" t="s">
        <v>508</v>
      </c>
      <c r="E2868" s="144" t="str">
        <f>VLOOKUP(D2868,Empresas!$D$7:$E$92,2,0)</f>
        <v>MM STORE E.I.R.L.</v>
      </c>
      <c r="F2868" s="144" t="s">
        <v>188</v>
      </c>
      <c r="G2868" s="145">
        <f t="shared" si="470"/>
        <v>67</v>
      </c>
      <c r="H2868" s="145" t="str">
        <f>VLOOKUP(D2868,Empresas!$D$6:$L$92,7,0)</f>
        <v>Semestral</v>
      </c>
      <c r="I2868" s="144" t="str">
        <f>VLOOKUP(VLOOKUP(D2868&amp;"|"&amp;B2868,Empresas!$I$7:$CB$92,G2868,0),Tablas!$A$13:$B$14,2,0)</f>
        <v>No</v>
      </c>
      <c r="J2868" s="78"/>
      <c r="K2868" s="78"/>
      <c r="L2868" s="78"/>
      <c r="M2868" s="78"/>
      <c r="N2868" s="78"/>
      <c r="O2868" s="78"/>
      <c r="P2868" s="78"/>
      <c r="Q2868" s="78"/>
      <c r="R2868" s="78"/>
      <c r="S2868" s="78"/>
      <c r="T2868" s="78"/>
      <c r="U2868" s="78"/>
      <c r="V2868" s="78" t="str">
        <f>VLOOKUP(D2868,Empresas!$D$7:$CF$91,81,0)</f>
        <v>C</v>
      </c>
      <c r="W2868" s="78" t="str">
        <f>VLOOKUP(D2868,Empresas!$D$7:$M$91,10,0)</f>
        <v>Mype</v>
      </c>
      <c r="X2868" s="69" t="str">
        <f t="shared" si="462"/>
        <v>SI</v>
      </c>
      <c r="Y2868" s="153" t="str">
        <f t="shared" si="463"/>
        <v>No aplica</v>
      </c>
      <c r="Z2868" s="147">
        <f>IF(Y2868="No aplica",0,IF(I2868="no",0,IF(I2868="No aplica",0,IF(I2868="Si",1,IF(I2868="Fisico",1,IF(I2868="Electronico",2,VLOOKUP(C2868&amp;"|"&amp;B2868&amp;"|"&amp;D2868,Empresas!$C$6:$CC$92,G2868+6+1,0)))))))</f>
        <v>0</v>
      </c>
      <c r="AA2868" s="147">
        <f>IF(AND($I2868="Si",J2868=1),1,IF(AND($I2868="Fisico",J2868=1),1,IF(AND(J2868=1,$I2868="Electronico"),2,IF(J2868=1,VLOOKUP($C2868&amp;"|"&amp;$B2868&amp;"|"&amp;$D2868,Empresas!$C$6:$CC$92,$G2868+6+1,0),0))))</f>
        <v>0</v>
      </c>
      <c r="AB2868" s="147">
        <f>IF(AND($I2868="Si",K2868=1),1,IF(AND($I2868="Fisico",K2868=1),1,IF(AND(K2868=1,$I2868="Electronico"),2,IF(K2868=1,VLOOKUP($C2868&amp;"|"&amp;$B2868&amp;"|"&amp;$D2868,Empresas!$C$6:$CC$92,$G2868+6+1,0),0))))</f>
        <v>0</v>
      </c>
      <c r="AC2868" s="147">
        <f>IF(AND($I2868="Si",L2868=1),1,IF(AND($I2868="Fisico",L2868=1),1,IF(AND(L2868=1,$I2868="Electronico"),2,IF(L2868=1,VLOOKUP($C2868&amp;"|"&amp;$B2868&amp;"|"&amp;$D2868,Empresas!$C$6:$CC$92,$G2868+6+1,0),0))))</f>
        <v>0</v>
      </c>
      <c r="AD2868" s="147">
        <f>IF(AND($I2868="Si",M2868=1),1,IF(AND($I2868="Fisico",M2868=1),1,IF(AND(M2868=1,$I2868="Electronico"),2,IF(M2868=1,VLOOKUP($C2868&amp;"|"&amp;$B2868&amp;"|"&amp;$D2868,Empresas!$C$6:$CC$92,$G2868+6+1,0),0))))</f>
        <v>0</v>
      </c>
      <c r="AE2868" s="147">
        <f>IF(AND($I2868="Si",N2868=1),1,IF(AND($I2868="Fisico",N2868=1),1,IF(AND(N2868=1,$I2868="Electronico"),2,IF(N2868=1,VLOOKUP($C2868&amp;"|"&amp;$B2868&amp;"|"&amp;$D2868,Empresas!$C$6:$CC$92,$G2868+6+1,0),0))))</f>
        <v>0</v>
      </c>
      <c r="AF2868" s="147">
        <f>IF(AND($I2868="Si",O2868=1),1,IF(AND($I2868="Fisico",O2868=1),1,IF(AND(O2868=1,$I2868="Electronico"),2,IF(O2868=1,VLOOKUP($C2868&amp;"|"&amp;$B2868&amp;"|"&amp;$D2868,Empresas!$C$6:$CC$92,$G2868+6+1,0),0))))</f>
        <v>0</v>
      </c>
      <c r="AG2868" s="147">
        <f>IF(AND($I2868="Si",P2868=1),1,IF(AND($I2868="Fisico",P2868=1),1,IF(AND(P2868=1,$I2868="Electronico"),2,IF(P2868=1,VLOOKUP($C2868&amp;"|"&amp;$B2868&amp;"|"&amp;$D2868,Empresas!$C$6:$CC$92,$G2868+6+1,0),0))))</f>
        <v>0</v>
      </c>
      <c r="AH2868" s="147">
        <f>IF(AND($I2868="Si",Q2868=1),1,IF(AND($I2868="Fisico",Q2868=1),1,IF(AND(Q2868=1,$I2868="Electronico"),2,IF(Q2868=1,VLOOKUP($C2868&amp;"|"&amp;$B2868&amp;"|"&amp;$D2868,Empresas!$C$6:$CC$92,$G2868+6+1,0),0))))</f>
        <v>0</v>
      </c>
      <c r="AI2868" s="147">
        <f>IF(AND($I2868="Si",R2868=1),1,IF(AND($I2868="Fisico",R2868=1),1,IF(AND(R2868=1,$I2868="Electronico"),2,IF(R2868=1,VLOOKUP($C2868&amp;"|"&amp;$B2868&amp;"|"&amp;$D2868,Empresas!$C$6:$CC$92,$G2868+6+1,0),0))))</f>
        <v>0</v>
      </c>
      <c r="AJ2868" s="147">
        <f>IF(AND($I2868="Si",S2868=1),1,IF(AND($I2868="Fisico",S2868=1),1,IF(AND(S2868=1,$I2868="Electronico"),2,IF(S2868=1,VLOOKUP($C2868&amp;"|"&amp;$B2868&amp;"|"&amp;$D2868,Empresas!$C$6:$CC$92,$G2868+6+1,0),0))))</f>
        <v>0</v>
      </c>
      <c r="AK2868" s="147">
        <f>IF(AND($I2868="Si",T2868=1),1,IF(AND($I2868="Fisico",T2868=1),1,IF(AND(T2868=1,$I2868="Electronico"),2,IF(T2868=1,VLOOKUP($C2868&amp;"|"&amp;$B2868&amp;"|"&amp;$D2868,Empresas!$C$6:$CC$92,$G2868+6+1,0),0))))</f>
        <v>0</v>
      </c>
      <c r="AL2868" s="147">
        <f>IF(AND($I2868="Si",U2868=1),1,IF(AND($I2868="Fisico",U2868=1),1,IF(AND(U2868=1,$I2868="Electronico"),2,IF(U2868=1,VLOOKUP($C2868&amp;"|"&amp;$B2868&amp;"|"&amp;$D2868,Empresas!$C$6:$CC$92,$G2868+6+1,0),0))))</f>
        <v>0</v>
      </c>
      <c r="AM2868" s="149">
        <f t="shared" si="464"/>
        <v>0</v>
      </c>
      <c r="AN2868" s="149">
        <f t="shared" si="465"/>
        <v>0</v>
      </c>
      <c r="AO2868" s="152">
        <f t="shared" si="466"/>
        <v>0</v>
      </c>
    </row>
    <row r="2869" spans="1:41" x14ac:dyDescent="0.25">
      <c r="A2869" s="143" t="str">
        <f>VLOOKUP(D2869,Empresas!$D$7:$F$91,3,0)</f>
        <v>Jose</v>
      </c>
      <c r="B2869" s="144" t="str">
        <f>VLOOKUP(D2869,Empresas!$D$7:$G$91,4,0)</f>
        <v>Wildor</v>
      </c>
      <c r="C2869" s="144" t="s">
        <v>544</v>
      </c>
      <c r="D2869" s="144" t="s">
        <v>508</v>
      </c>
      <c r="E2869" s="144" t="str">
        <f>VLOOKUP(D2869,Empresas!$D$7:$E$92,2,0)</f>
        <v>MM STORE E.I.R.L.</v>
      </c>
      <c r="F2869" s="144" t="s">
        <v>189</v>
      </c>
      <c r="G2869" s="145">
        <f t="shared" si="470"/>
        <v>68</v>
      </c>
      <c r="H2869" s="145" t="str">
        <f>VLOOKUP(D2869,Empresas!$D$6:$L$92,7,0)</f>
        <v>Semestral</v>
      </c>
      <c r="I2869" s="144" t="str">
        <f>VLOOKUP(VLOOKUP(D2869&amp;"|"&amp;B2869,Empresas!$I$7:$CB$92,G2869,0),Tablas!$A$13:$B$14,2,0)</f>
        <v>No</v>
      </c>
      <c r="J2869" s="78"/>
      <c r="K2869" s="78"/>
      <c r="L2869" s="78"/>
      <c r="M2869" s="78"/>
      <c r="N2869" s="78"/>
      <c r="O2869" s="78"/>
      <c r="P2869" s="78"/>
      <c r="Q2869" s="78"/>
      <c r="R2869" s="78"/>
      <c r="S2869" s="78"/>
      <c r="T2869" s="78"/>
      <c r="U2869" s="78"/>
      <c r="V2869" s="78" t="str">
        <f>VLOOKUP(D2869,Empresas!$D$7:$CF$91,81,0)</f>
        <v>C</v>
      </c>
      <c r="W2869" s="78" t="str">
        <f>VLOOKUP(D2869,Empresas!$D$7:$M$91,10,0)</f>
        <v>Mype</v>
      </c>
      <c r="X2869" s="69" t="str">
        <f t="shared" si="462"/>
        <v>SI</v>
      </c>
      <c r="Y2869" s="153" t="str">
        <f t="shared" si="463"/>
        <v>No aplica</v>
      </c>
      <c r="Z2869" s="147">
        <f>IF(Y2869="No aplica",0,IF(I2869="no",0,IF(I2869="No aplica",0,IF(I2869="Si",1,IF(I2869="Fisico",1,IF(I2869="Electronico",2,VLOOKUP(C2869&amp;"|"&amp;B2869&amp;"|"&amp;D2869,Empresas!$C$6:$CC$92,G2869+6+1,0)))))))</f>
        <v>0</v>
      </c>
      <c r="AA2869" s="147">
        <f>IF(AND($I2869="Si",J2869=1),1,IF(AND($I2869="Fisico",J2869=1),1,IF(AND(J2869=1,$I2869="Electronico"),2,IF(J2869=1,VLOOKUP($C2869&amp;"|"&amp;$B2869&amp;"|"&amp;$D2869,Empresas!$C$6:$CC$92,$G2869+6+1,0),0))))</f>
        <v>0</v>
      </c>
      <c r="AB2869" s="147">
        <f>IF(AND($I2869="Si",K2869=1),1,IF(AND($I2869="Fisico",K2869=1),1,IF(AND(K2869=1,$I2869="Electronico"),2,IF(K2869=1,VLOOKUP($C2869&amp;"|"&amp;$B2869&amp;"|"&amp;$D2869,Empresas!$C$6:$CC$92,$G2869+6+1,0),0))))</f>
        <v>0</v>
      </c>
      <c r="AC2869" s="147">
        <f>IF(AND($I2869="Si",L2869=1),1,IF(AND($I2869="Fisico",L2869=1),1,IF(AND(L2869=1,$I2869="Electronico"),2,IF(L2869=1,VLOOKUP($C2869&amp;"|"&amp;$B2869&amp;"|"&amp;$D2869,Empresas!$C$6:$CC$92,$G2869+6+1,0),0))))</f>
        <v>0</v>
      </c>
      <c r="AD2869" s="147">
        <f>IF(AND($I2869="Si",M2869=1),1,IF(AND($I2869="Fisico",M2869=1),1,IF(AND(M2869=1,$I2869="Electronico"),2,IF(M2869=1,VLOOKUP($C2869&amp;"|"&amp;$B2869&amp;"|"&amp;$D2869,Empresas!$C$6:$CC$92,$G2869+6+1,0),0))))</f>
        <v>0</v>
      </c>
      <c r="AE2869" s="147">
        <f>IF(AND($I2869="Si",N2869=1),1,IF(AND($I2869="Fisico",N2869=1),1,IF(AND(N2869=1,$I2869="Electronico"),2,IF(N2869=1,VLOOKUP($C2869&amp;"|"&amp;$B2869&amp;"|"&amp;$D2869,Empresas!$C$6:$CC$92,$G2869+6+1,0),0))))</f>
        <v>0</v>
      </c>
      <c r="AF2869" s="147">
        <f>IF(AND($I2869="Si",O2869=1),1,IF(AND($I2869="Fisico",O2869=1),1,IF(AND(O2869=1,$I2869="Electronico"),2,IF(O2869=1,VLOOKUP($C2869&amp;"|"&amp;$B2869&amp;"|"&amp;$D2869,Empresas!$C$6:$CC$92,$G2869+6+1,0),0))))</f>
        <v>0</v>
      </c>
      <c r="AG2869" s="147">
        <f>IF(AND($I2869="Si",P2869=1),1,IF(AND($I2869="Fisico",P2869=1),1,IF(AND(P2869=1,$I2869="Electronico"),2,IF(P2869=1,VLOOKUP($C2869&amp;"|"&amp;$B2869&amp;"|"&amp;$D2869,Empresas!$C$6:$CC$92,$G2869+6+1,0),0))))</f>
        <v>0</v>
      </c>
      <c r="AH2869" s="147">
        <f>IF(AND($I2869="Si",Q2869=1),1,IF(AND($I2869="Fisico",Q2869=1),1,IF(AND(Q2869=1,$I2869="Electronico"),2,IF(Q2869=1,VLOOKUP($C2869&amp;"|"&amp;$B2869&amp;"|"&amp;$D2869,Empresas!$C$6:$CC$92,$G2869+6+1,0),0))))</f>
        <v>0</v>
      </c>
      <c r="AI2869" s="147">
        <f>IF(AND($I2869="Si",R2869=1),1,IF(AND($I2869="Fisico",R2869=1),1,IF(AND(R2869=1,$I2869="Electronico"),2,IF(R2869=1,VLOOKUP($C2869&amp;"|"&amp;$B2869&amp;"|"&amp;$D2869,Empresas!$C$6:$CC$92,$G2869+6+1,0),0))))</f>
        <v>0</v>
      </c>
      <c r="AJ2869" s="147">
        <f>IF(AND($I2869="Si",S2869=1),1,IF(AND($I2869="Fisico",S2869=1),1,IF(AND(S2869=1,$I2869="Electronico"),2,IF(S2869=1,VLOOKUP($C2869&amp;"|"&amp;$B2869&amp;"|"&amp;$D2869,Empresas!$C$6:$CC$92,$G2869+6+1,0),0))))</f>
        <v>0</v>
      </c>
      <c r="AK2869" s="147">
        <f>IF(AND($I2869="Si",T2869=1),1,IF(AND($I2869="Fisico",T2869=1),1,IF(AND(T2869=1,$I2869="Electronico"),2,IF(T2869=1,VLOOKUP($C2869&amp;"|"&amp;$B2869&amp;"|"&amp;$D2869,Empresas!$C$6:$CC$92,$G2869+6+1,0),0))))</f>
        <v>0</v>
      </c>
      <c r="AL2869" s="147">
        <f>IF(AND($I2869="Si",U2869=1),1,IF(AND($I2869="Fisico",U2869=1),1,IF(AND(U2869=1,$I2869="Electronico"),2,IF(U2869=1,VLOOKUP($C2869&amp;"|"&amp;$B2869&amp;"|"&amp;$D2869,Empresas!$C$6:$CC$92,$G2869+6+1,0),0))))</f>
        <v>0</v>
      </c>
      <c r="AM2869" s="149">
        <f t="shared" si="464"/>
        <v>0</v>
      </c>
      <c r="AN2869" s="149">
        <f t="shared" si="465"/>
        <v>0</v>
      </c>
      <c r="AO2869" s="152">
        <f t="shared" si="466"/>
        <v>0</v>
      </c>
    </row>
    <row r="2870" spans="1:41" x14ac:dyDescent="0.25">
      <c r="A2870" s="143" t="str">
        <f>VLOOKUP(D2870,Empresas!$D$7:$F$91,3,0)</f>
        <v>Jose</v>
      </c>
      <c r="B2870" s="144" t="str">
        <f>VLOOKUP(D2870,Empresas!$D$7:$G$91,4,0)</f>
        <v>Wildor</v>
      </c>
      <c r="C2870" s="144" t="s">
        <v>544</v>
      </c>
      <c r="D2870" s="144" t="s">
        <v>508</v>
      </c>
      <c r="E2870" s="144" t="str">
        <f>VLOOKUP(D2870,Empresas!$D$7:$E$92,2,0)</f>
        <v>MM STORE E.I.R.L.</v>
      </c>
      <c r="F2870" s="144" t="s">
        <v>190</v>
      </c>
      <c r="G2870" s="145">
        <f t="shared" si="470"/>
        <v>69</v>
      </c>
      <c r="H2870" s="145" t="str">
        <f>VLOOKUP(D2870,Empresas!$D$6:$L$92,7,0)</f>
        <v>Semestral</v>
      </c>
      <c r="I2870" s="144" t="str">
        <f>VLOOKUP(VLOOKUP(D2870&amp;"|"&amp;B2870,Empresas!$I$7:$CB$92,G2870,0),Tablas!$A$13:$B$14,2,0)</f>
        <v>No</v>
      </c>
      <c r="J2870" s="78"/>
      <c r="K2870" s="78"/>
      <c r="L2870" s="78"/>
      <c r="M2870" s="78"/>
      <c r="N2870" s="78"/>
      <c r="O2870" s="78"/>
      <c r="P2870" s="78"/>
      <c r="Q2870" s="78"/>
      <c r="R2870" s="78"/>
      <c r="S2870" s="78"/>
      <c r="T2870" s="78"/>
      <c r="U2870" s="78"/>
      <c r="V2870" s="78" t="str">
        <f>VLOOKUP(D2870,Empresas!$D$7:$CF$91,81,0)</f>
        <v>C</v>
      </c>
      <c r="W2870" s="78" t="str">
        <f>VLOOKUP(D2870,Empresas!$D$7:$M$91,10,0)</f>
        <v>Mype</v>
      </c>
      <c r="X2870" s="69" t="str">
        <f t="shared" si="462"/>
        <v>NO</v>
      </c>
      <c r="Y2870" s="153" t="str">
        <f t="shared" si="463"/>
        <v>No aplica</v>
      </c>
      <c r="Z2870" s="147">
        <f>IF(Y2870="No aplica",0,IF(I2870="no",0,IF(I2870="No aplica",0,IF(I2870="Si",1,IF(I2870="Fisico",1,IF(I2870="Electronico",2,VLOOKUP(C2870&amp;"|"&amp;B2870&amp;"|"&amp;D2870,Empresas!$C$6:$CC$92,G2870+6+1,0)))))))</f>
        <v>0</v>
      </c>
      <c r="AA2870" s="147">
        <f>IF(AND($I2870="Si",J2870=1),1,IF(AND($I2870="Fisico",J2870=1),1,IF(AND(J2870=1,$I2870="Electronico"),2,IF(J2870=1,VLOOKUP($C2870&amp;"|"&amp;$B2870&amp;"|"&amp;$D2870,Empresas!$C$6:$CC$92,$G2870+6+1,0),0))))</f>
        <v>0</v>
      </c>
      <c r="AB2870" s="147">
        <f>IF(AND($I2870="Si",K2870=1),1,IF(AND($I2870="Fisico",K2870=1),1,IF(AND(K2870=1,$I2870="Electronico"),2,IF(K2870=1,VLOOKUP($C2870&amp;"|"&amp;$B2870&amp;"|"&amp;$D2870,Empresas!$C$6:$CC$92,$G2870+6+1,0),0))))</f>
        <v>0</v>
      </c>
      <c r="AC2870" s="147">
        <f>IF(AND($I2870="Si",L2870=1),1,IF(AND($I2870="Fisico",L2870=1),1,IF(AND(L2870=1,$I2870="Electronico"),2,IF(L2870=1,VLOOKUP($C2870&amp;"|"&amp;$B2870&amp;"|"&amp;$D2870,Empresas!$C$6:$CC$92,$G2870+6+1,0),0))))</f>
        <v>0</v>
      </c>
      <c r="AD2870" s="147">
        <f>IF(AND($I2870="Si",M2870=1),1,IF(AND($I2870="Fisico",M2870=1),1,IF(AND(M2870=1,$I2870="Electronico"),2,IF(M2870=1,VLOOKUP($C2870&amp;"|"&amp;$B2870&amp;"|"&amp;$D2870,Empresas!$C$6:$CC$92,$G2870+6+1,0),0))))</f>
        <v>0</v>
      </c>
      <c r="AE2870" s="147">
        <f>IF(AND($I2870="Si",N2870=1),1,IF(AND($I2870="Fisico",N2870=1),1,IF(AND(N2870=1,$I2870="Electronico"),2,IF(N2870=1,VLOOKUP($C2870&amp;"|"&amp;$B2870&amp;"|"&amp;$D2870,Empresas!$C$6:$CC$92,$G2870+6+1,0),0))))</f>
        <v>0</v>
      </c>
      <c r="AF2870" s="147">
        <f>IF(AND($I2870="Si",O2870=1),1,IF(AND($I2870="Fisico",O2870=1),1,IF(AND(O2870=1,$I2870="Electronico"),2,IF(O2870=1,VLOOKUP($C2870&amp;"|"&amp;$B2870&amp;"|"&amp;$D2870,Empresas!$C$6:$CC$92,$G2870+6+1,0),0))))</f>
        <v>0</v>
      </c>
      <c r="AG2870" s="147">
        <f>IF(AND($I2870="Si",P2870=1),1,IF(AND($I2870="Fisico",P2870=1),1,IF(AND(P2870=1,$I2870="Electronico"),2,IF(P2870=1,VLOOKUP($C2870&amp;"|"&amp;$B2870&amp;"|"&amp;$D2870,Empresas!$C$6:$CC$92,$G2870+6+1,0),0))))</f>
        <v>0</v>
      </c>
      <c r="AH2870" s="147">
        <f>IF(AND($I2870="Si",Q2870=1),1,IF(AND($I2870="Fisico",Q2870=1),1,IF(AND(Q2870=1,$I2870="Electronico"),2,IF(Q2870=1,VLOOKUP($C2870&amp;"|"&amp;$B2870&amp;"|"&amp;$D2870,Empresas!$C$6:$CC$92,$G2870+6+1,0),0))))</f>
        <v>0</v>
      </c>
      <c r="AI2870" s="147">
        <f>IF(AND($I2870="Si",R2870=1),1,IF(AND($I2870="Fisico",R2870=1),1,IF(AND(R2870=1,$I2870="Electronico"),2,IF(R2870=1,VLOOKUP($C2870&amp;"|"&amp;$B2870&amp;"|"&amp;$D2870,Empresas!$C$6:$CC$92,$G2870+6+1,0),0))))</f>
        <v>0</v>
      </c>
      <c r="AJ2870" s="147">
        <f>IF(AND($I2870="Si",S2870=1),1,IF(AND($I2870="Fisico",S2870=1),1,IF(AND(S2870=1,$I2870="Electronico"),2,IF(S2870=1,VLOOKUP($C2870&amp;"|"&amp;$B2870&amp;"|"&amp;$D2870,Empresas!$C$6:$CC$92,$G2870+6+1,0),0))))</f>
        <v>0</v>
      </c>
      <c r="AK2870" s="147">
        <f>IF(AND($I2870="Si",T2870=1),1,IF(AND($I2870="Fisico",T2870=1),1,IF(AND(T2870=1,$I2870="Electronico"),2,IF(T2870=1,VLOOKUP($C2870&amp;"|"&amp;$B2870&amp;"|"&amp;$D2870,Empresas!$C$6:$CC$92,$G2870+6+1,0),0))))</f>
        <v>0</v>
      </c>
      <c r="AL2870" s="147">
        <f>IF(AND($I2870="Si",U2870=1),1,IF(AND($I2870="Fisico",U2870=1),1,IF(AND(U2870=1,$I2870="Electronico"),2,IF(U2870=1,VLOOKUP($C2870&amp;"|"&amp;$B2870&amp;"|"&amp;$D2870,Empresas!$C$6:$CC$92,$G2870+6+1,0),0))))</f>
        <v>0</v>
      </c>
      <c r="AM2870" s="149">
        <f t="shared" si="464"/>
        <v>0</v>
      </c>
      <c r="AN2870" s="149">
        <f t="shared" si="465"/>
        <v>0</v>
      </c>
      <c r="AO2870" s="152">
        <f t="shared" si="466"/>
        <v>0</v>
      </c>
    </row>
    <row r="2871" spans="1:41" x14ac:dyDescent="0.25">
      <c r="A2871" s="143" t="str">
        <f>VLOOKUP(D2871,Empresas!$D$7:$F$91,3,0)</f>
        <v>Jose</v>
      </c>
      <c r="B2871" s="144" t="str">
        <f>VLOOKUP(D2871,Empresas!$D$7:$G$91,4,0)</f>
        <v>Wildor</v>
      </c>
      <c r="C2871" s="144" t="s">
        <v>544</v>
      </c>
      <c r="D2871" s="144" t="s">
        <v>508</v>
      </c>
      <c r="E2871" s="144" t="str">
        <f>VLOOKUP(D2871,Empresas!$D$7:$E$92,2,0)</f>
        <v>MM STORE E.I.R.L.</v>
      </c>
      <c r="F2871" s="146" t="s">
        <v>191</v>
      </c>
      <c r="G2871" s="145">
        <f t="shared" si="470"/>
        <v>70</v>
      </c>
      <c r="H2871" s="145" t="str">
        <f>VLOOKUP(D2871,Empresas!$D$6:$L$92,7,0)</f>
        <v>Semestral</v>
      </c>
      <c r="I2871" s="144" t="str">
        <f>VLOOKUP(VLOOKUP(D2871&amp;"|"&amp;B2871,Empresas!$I$7:$CB$92,G2871,0),Tablas!$A$13:$B$14,2,0)</f>
        <v>No</v>
      </c>
      <c r="J2871" s="78"/>
      <c r="K2871" s="78"/>
      <c r="L2871" s="78"/>
      <c r="M2871" s="78"/>
      <c r="N2871" s="78"/>
      <c r="O2871" s="78"/>
      <c r="P2871" s="78"/>
      <c r="Q2871" s="78"/>
      <c r="R2871" s="78"/>
      <c r="S2871" s="78"/>
      <c r="T2871" s="78"/>
      <c r="U2871" s="78"/>
      <c r="V2871" s="78" t="str">
        <f>VLOOKUP(D2871,Empresas!$D$7:$CF$91,81,0)</f>
        <v>C</v>
      </c>
      <c r="W2871" s="78" t="str">
        <f>VLOOKUP(D2871,Empresas!$D$7:$M$91,10,0)</f>
        <v>Mype</v>
      </c>
      <c r="X2871" s="69" t="str">
        <f t="shared" si="462"/>
        <v>NO</v>
      </c>
      <c r="Y2871" s="153" t="str">
        <f t="shared" si="463"/>
        <v>No aplica</v>
      </c>
      <c r="Z2871" s="147">
        <f>IF(Y2871="No aplica",0,IF(I2871="no",0,IF(I2871="No aplica",0,IF(I2871="Si",1,IF(I2871="Fisico",1,IF(I2871="Electronico",2,VLOOKUP(C2871&amp;"|"&amp;B2871&amp;"|"&amp;D2871,Empresas!$C$6:$CC$92,G2871+6+1,0)))))))</f>
        <v>0</v>
      </c>
      <c r="AA2871" s="147">
        <f>IF(AND($I2871="Si",J2871=1),1,IF(AND($I2871="Fisico",J2871=1),1,IF(AND(J2871=1,$I2871="Electronico"),2,IF(J2871=1,VLOOKUP($C2871&amp;"|"&amp;$B2871&amp;"|"&amp;$D2871,Empresas!$C$6:$CC$92,$G2871+6+1,0),0))))</f>
        <v>0</v>
      </c>
      <c r="AB2871" s="147">
        <f>IF(AND($I2871="Si",K2871=1),1,IF(AND($I2871="Fisico",K2871=1),1,IF(AND(K2871=1,$I2871="Electronico"),2,IF(K2871=1,VLOOKUP($C2871&amp;"|"&amp;$B2871&amp;"|"&amp;$D2871,Empresas!$C$6:$CC$92,$G2871+6+1,0),0))))</f>
        <v>0</v>
      </c>
      <c r="AC2871" s="147">
        <f>IF(AND($I2871="Si",L2871=1),1,IF(AND($I2871="Fisico",L2871=1),1,IF(AND(L2871=1,$I2871="Electronico"),2,IF(L2871=1,VLOOKUP($C2871&amp;"|"&amp;$B2871&amp;"|"&amp;$D2871,Empresas!$C$6:$CC$92,$G2871+6+1,0),0))))</f>
        <v>0</v>
      </c>
      <c r="AD2871" s="147">
        <f>IF(AND($I2871="Si",M2871=1),1,IF(AND($I2871="Fisico",M2871=1),1,IF(AND(M2871=1,$I2871="Electronico"),2,IF(M2871=1,VLOOKUP($C2871&amp;"|"&amp;$B2871&amp;"|"&amp;$D2871,Empresas!$C$6:$CC$92,$G2871+6+1,0),0))))</f>
        <v>0</v>
      </c>
      <c r="AE2871" s="147">
        <f>IF(AND($I2871="Si",N2871=1),1,IF(AND($I2871="Fisico",N2871=1),1,IF(AND(N2871=1,$I2871="Electronico"),2,IF(N2871=1,VLOOKUP($C2871&amp;"|"&amp;$B2871&amp;"|"&amp;$D2871,Empresas!$C$6:$CC$92,$G2871+6+1,0),0))))</f>
        <v>0</v>
      </c>
      <c r="AF2871" s="147">
        <f>IF(AND($I2871="Si",O2871=1),1,IF(AND($I2871="Fisico",O2871=1),1,IF(AND(O2871=1,$I2871="Electronico"),2,IF(O2871=1,VLOOKUP($C2871&amp;"|"&amp;$B2871&amp;"|"&amp;$D2871,Empresas!$C$6:$CC$92,$G2871+6+1,0),0))))</f>
        <v>0</v>
      </c>
      <c r="AG2871" s="147">
        <f>IF(AND($I2871="Si",P2871=1),1,IF(AND($I2871="Fisico",P2871=1),1,IF(AND(P2871=1,$I2871="Electronico"),2,IF(P2871=1,VLOOKUP($C2871&amp;"|"&amp;$B2871&amp;"|"&amp;$D2871,Empresas!$C$6:$CC$92,$G2871+6+1,0),0))))</f>
        <v>0</v>
      </c>
      <c r="AH2871" s="147">
        <f>IF(AND($I2871="Si",Q2871=1),1,IF(AND($I2871="Fisico",Q2871=1),1,IF(AND(Q2871=1,$I2871="Electronico"),2,IF(Q2871=1,VLOOKUP($C2871&amp;"|"&amp;$B2871&amp;"|"&amp;$D2871,Empresas!$C$6:$CC$92,$G2871+6+1,0),0))))</f>
        <v>0</v>
      </c>
      <c r="AI2871" s="147">
        <f>IF(AND($I2871="Si",R2871=1),1,IF(AND($I2871="Fisico",R2871=1),1,IF(AND(R2871=1,$I2871="Electronico"),2,IF(R2871=1,VLOOKUP($C2871&amp;"|"&amp;$B2871&amp;"|"&amp;$D2871,Empresas!$C$6:$CC$92,$G2871+6+1,0),0))))</f>
        <v>0</v>
      </c>
      <c r="AJ2871" s="147">
        <f>IF(AND($I2871="Si",S2871=1),1,IF(AND($I2871="Fisico",S2871=1),1,IF(AND(S2871=1,$I2871="Electronico"),2,IF(S2871=1,VLOOKUP($C2871&amp;"|"&amp;$B2871&amp;"|"&amp;$D2871,Empresas!$C$6:$CC$92,$G2871+6+1,0),0))))</f>
        <v>0</v>
      </c>
      <c r="AK2871" s="147">
        <f>IF(AND($I2871="Si",T2871=1),1,IF(AND($I2871="Fisico",T2871=1),1,IF(AND(T2871=1,$I2871="Electronico"),2,IF(T2871=1,VLOOKUP($C2871&amp;"|"&amp;$B2871&amp;"|"&amp;$D2871,Empresas!$C$6:$CC$92,$G2871+6+1,0),0))))</f>
        <v>0</v>
      </c>
      <c r="AL2871" s="147">
        <f>IF(AND($I2871="Si",U2871=1),1,IF(AND($I2871="Fisico",U2871=1),1,IF(AND(U2871=1,$I2871="Electronico"),2,IF(U2871=1,VLOOKUP($C2871&amp;"|"&amp;$B2871&amp;"|"&amp;$D2871,Empresas!$C$6:$CC$92,$G2871+6+1,0),0))))</f>
        <v>0</v>
      </c>
      <c r="AM2871" s="149">
        <f t="shared" si="464"/>
        <v>0</v>
      </c>
      <c r="AN2871" s="149">
        <f t="shared" si="465"/>
        <v>0</v>
      </c>
      <c r="AO2871" s="152">
        <f t="shared" si="466"/>
        <v>0</v>
      </c>
    </row>
    <row r="2872" spans="1:41" x14ac:dyDescent="0.25">
      <c r="A2872" s="143" t="str">
        <f>VLOOKUP(D2872,Empresas!$D$7:$F$91,3,0)</f>
        <v>Jose</v>
      </c>
      <c r="B2872" s="144" t="str">
        <f>VLOOKUP(D2872,Empresas!$D$7:$G$91,4,0)</f>
        <v>Wildor</v>
      </c>
      <c r="C2872" s="144" t="s">
        <v>544</v>
      </c>
      <c r="D2872" s="144" t="s">
        <v>508</v>
      </c>
      <c r="E2872" s="144" t="str">
        <f>VLOOKUP(D2872,Empresas!$D$7:$E$92,2,0)</f>
        <v>MM STORE E.I.R.L.</v>
      </c>
      <c r="F2872" s="144" t="s">
        <v>192</v>
      </c>
      <c r="G2872" s="145">
        <f t="shared" si="470"/>
        <v>71</v>
      </c>
      <c r="H2872" s="145" t="str">
        <f>VLOOKUP(D2872,Empresas!$D$6:$L$92,7,0)</f>
        <v>Semestral</v>
      </c>
      <c r="I2872" s="144" t="str">
        <f>VLOOKUP(VLOOKUP(D2872&amp;"|"&amp;B2872,Empresas!$I$7:$CB$92,G2872,0),Tablas!$A$13:$B$14,2,0)</f>
        <v>No</v>
      </c>
      <c r="J2872" s="78"/>
      <c r="K2872" s="78"/>
      <c r="L2872" s="78"/>
      <c r="M2872" s="78"/>
      <c r="N2872" s="78"/>
      <c r="O2872" s="78"/>
      <c r="P2872" s="78"/>
      <c r="Q2872" s="78"/>
      <c r="R2872" s="78"/>
      <c r="S2872" s="78"/>
      <c r="T2872" s="78"/>
      <c r="U2872" s="78"/>
      <c r="V2872" s="78" t="str">
        <f>VLOOKUP(D2872,Empresas!$D$7:$CF$91,81,0)</f>
        <v>C</v>
      </c>
      <c r="W2872" s="78" t="str">
        <f>VLOOKUP(D2872,Empresas!$D$7:$M$91,10,0)</f>
        <v>Mype</v>
      </c>
      <c r="X2872" s="69" t="str">
        <f t="shared" si="462"/>
        <v>NO</v>
      </c>
      <c r="Y2872" s="153" t="str">
        <f t="shared" si="463"/>
        <v>No aplica</v>
      </c>
      <c r="Z2872" s="147">
        <f>IF(Y2872="No aplica",0,IF(I2872="no",0,IF(I2872="No aplica",0,IF(I2872="Si",1,IF(I2872="Fisico",1,IF(I2872="Electronico",2,VLOOKUP(C2872&amp;"|"&amp;B2872&amp;"|"&amp;D2872,Empresas!$C$6:$CC$92,G2872+6+1,0)))))))</f>
        <v>0</v>
      </c>
      <c r="AA2872" s="147">
        <f>IF(AND($I2872="Si",J2872=1),1,IF(AND($I2872="Fisico",J2872=1),1,IF(AND(J2872=1,$I2872="Electronico"),2,IF(J2872=1,VLOOKUP($C2872&amp;"|"&amp;$B2872&amp;"|"&amp;$D2872,Empresas!$C$6:$CC$92,$G2872+6+1,0),0))))</f>
        <v>0</v>
      </c>
      <c r="AB2872" s="147">
        <f>IF(AND($I2872="Si",K2872=1),1,IF(AND($I2872="Fisico",K2872=1),1,IF(AND(K2872=1,$I2872="Electronico"),2,IF(K2872=1,VLOOKUP($C2872&amp;"|"&amp;$B2872&amp;"|"&amp;$D2872,Empresas!$C$6:$CC$92,$G2872+6+1,0),0))))</f>
        <v>0</v>
      </c>
      <c r="AC2872" s="147">
        <f>IF(AND($I2872="Si",L2872=1),1,IF(AND($I2872="Fisico",L2872=1),1,IF(AND(L2872=1,$I2872="Electronico"),2,IF(L2872=1,VLOOKUP($C2872&amp;"|"&amp;$B2872&amp;"|"&amp;$D2872,Empresas!$C$6:$CC$92,$G2872+6+1,0),0))))</f>
        <v>0</v>
      </c>
      <c r="AD2872" s="147">
        <f>IF(AND($I2872="Si",M2872=1),1,IF(AND($I2872="Fisico",M2872=1),1,IF(AND(M2872=1,$I2872="Electronico"),2,IF(M2872=1,VLOOKUP($C2872&amp;"|"&amp;$B2872&amp;"|"&amp;$D2872,Empresas!$C$6:$CC$92,$G2872+6+1,0),0))))</f>
        <v>0</v>
      </c>
      <c r="AE2872" s="147">
        <f>IF(AND($I2872="Si",N2872=1),1,IF(AND($I2872="Fisico",N2872=1),1,IF(AND(N2872=1,$I2872="Electronico"),2,IF(N2872=1,VLOOKUP($C2872&amp;"|"&amp;$B2872&amp;"|"&amp;$D2872,Empresas!$C$6:$CC$92,$G2872+6+1,0),0))))</f>
        <v>0</v>
      </c>
      <c r="AF2872" s="147">
        <f>IF(AND($I2872="Si",O2872=1),1,IF(AND($I2872="Fisico",O2872=1),1,IF(AND(O2872=1,$I2872="Electronico"),2,IF(O2872=1,VLOOKUP($C2872&amp;"|"&amp;$B2872&amp;"|"&amp;$D2872,Empresas!$C$6:$CC$92,$G2872+6+1,0),0))))</f>
        <v>0</v>
      </c>
      <c r="AG2872" s="147">
        <f>IF(AND($I2872="Si",P2872=1),1,IF(AND($I2872="Fisico",P2872=1),1,IF(AND(P2872=1,$I2872="Electronico"),2,IF(P2872=1,VLOOKUP($C2872&amp;"|"&amp;$B2872&amp;"|"&amp;$D2872,Empresas!$C$6:$CC$92,$G2872+6+1,0),0))))</f>
        <v>0</v>
      </c>
      <c r="AH2872" s="147">
        <f>IF(AND($I2872="Si",Q2872=1),1,IF(AND($I2872="Fisico",Q2872=1),1,IF(AND(Q2872=1,$I2872="Electronico"),2,IF(Q2872=1,VLOOKUP($C2872&amp;"|"&amp;$B2872&amp;"|"&amp;$D2872,Empresas!$C$6:$CC$92,$G2872+6+1,0),0))))</f>
        <v>0</v>
      </c>
      <c r="AI2872" s="147">
        <f>IF(AND($I2872="Si",R2872=1),1,IF(AND($I2872="Fisico",R2872=1),1,IF(AND(R2872=1,$I2872="Electronico"),2,IF(R2872=1,VLOOKUP($C2872&amp;"|"&amp;$B2872&amp;"|"&amp;$D2872,Empresas!$C$6:$CC$92,$G2872+6+1,0),0))))</f>
        <v>0</v>
      </c>
      <c r="AJ2872" s="147">
        <f>IF(AND($I2872="Si",S2872=1),1,IF(AND($I2872="Fisico",S2872=1),1,IF(AND(S2872=1,$I2872="Electronico"),2,IF(S2872=1,VLOOKUP($C2872&amp;"|"&amp;$B2872&amp;"|"&amp;$D2872,Empresas!$C$6:$CC$92,$G2872+6+1,0),0))))</f>
        <v>0</v>
      </c>
      <c r="AK2872" s="147">
        <f>IF(AND($I2872="Si",T2872=1),1,IF(AND($I2872="Fisico",T2872=1),1,IF(AND(T2872=1,$I2872="Electronico"),2,IF(T2872=1,VLOOKUP($C2872&amp;"|"&amp;$B2872&amp;"|"&amp;$D2872,Empresas!$C$6:$CC$92,$G2872+6+1,0),0))))</f>
        <v>0</v>
      </c>
      <c r="AL2872" s="147">
        <f>IF(AND($I2872="Si",U2872=1),1,IF(AND($I2872="Fisico",U2872=1),1,IF(AND(U2872=1,$I2872="Electronico"),2,IF(U2872=1,VLOOKUP($C2872&amp;"|"&amp;$B2872&amp;"|"&amp;$D2872,Empresas!$C$6:$CC$92,$G2872+6+1,0),0))))</f>
        <v>0</v>
      </c>
      <c r="AM2872" s="149">
        <f t="shared" si="464"/>
        <v>0</v>
      </c>
      <c r="AN2872" s="149">
        <f t="shared" si="465"/>
        <v>0</v>
      </c>
      <c r="AO2872" s="152">
        <f t="shared" si="466"/>
        <v>0</v>
      </c>
    </row>
    <row r="2873" spans="1:41" x14ac:dyDescent="0.25">
      <c r="A2873" s="137" t="str">
        <f>VLOOKUP(D2873,Empresas!$D$7:$F$91,3,0)</f>
        <v>Omar</v>
      </c>
      <c r="B2873" s="138" t="str">
        <f>VLOOKUP(D2873,Empresas!$D$7:$G$91,4,0)</f>
        <v>Jhony</v>
      </c>
      <c r="C2873" s="138" t="s">
        <v>544</v>
      </c>
      <c r="D2873" s="138" t="s">
        <v>512</v>
      </c>
      <c r="E2873" s="138" t="str">
        <f>VLOOKUP(D2873,Empresas!$D$7:$E$92,2,0)</f>
        <v>PERU Q PRODUCTS GLOBAL BUSINESS</v>
      </c>
      <c r="F2873" s="138" t="s">
        <v>158</v>
      </c>
      <c r="G2873" s="139">
        <f>+Empresas!$O$2</f>
        <v>7</v>
      </c>
      <c r="H2873" s="139" t="str">
        <f>VLOOKUP(D2873,Empresas!$D$6:$L$92,7,0)</f>
        <v>Semestral</v>
      </c>
      <c r="I2873" s="138" t="str">
        <f>VLOOKUP(VLOOKUP(D2873&amp;"|"&amp;B2873,Empresas!$I$7:$CB$92,G2873,0),Tablas!$A$3:$B$5,2,0)</f>
        <v>Registro y analisis</v>
      </c>
      <c r="J2873" s="78">
        <v>1</v>
      </c>
      <c r="K2873" s="78">
        <v>1</v>
      </c>
      <c r="L2873" s="78">
        <v>1</v>
      </c>
      <c r="M2873" s="78">
        <v>1</v>
      </c>
      <c r="N2873" s="78">
        <v>1</v>
      </c>
      <c r="O2873" s="78">
        <v>1</v>
      </c>
      <c r="P2873" s="78">
        <v>1</v>
      </c>
      <c r="Q2873" s="78">
        <v>1</v>
      </c>
      <c r="R2873" s="78"/>
      <c r="S2873" s="78"/>
      <c r="T2873" s="78"/>
      <c r="U2873" s="78"/>
      <c r="V2873" s="78" t="str">
        <f>VLOOKUP(D2873,Empresas!$D$7:$CF$91,81,0)</f>
        <v>C</v>
      </c>
      <c r="W2873" s="78" t="str">
        <f>VLOOKUP(D2873,Empresas!$D$7:$M$91,10,0)</f>
        <v>Mype</v>
      </c>
      <c r="X2873" s="69" t="str">
        <f t="shared" si="462"/>
        <v>SI</v>
      </c>
      <c r="Y2873" s="153" t="str">
        <f t="shared" si="463"/>
        <v>Si aplica</v>
      </c>
      <c r="Z2873" s="147">
        <f>IF(Y2873="No aplica",0,IF(I2873="no",0,IF(I2873="No aplica",0,IF(I2873="Si",1,IF(I2873="Fisico",1,IF(I2873="Electronico",2,VLOOKUP(C2873&amp;"|"&amp;B2873&amp;"|"&amp;D2873,Empresas!$C$6:$CC$92,G2873+6+1,0)))))))</f>
        <v>2</v>
      </c>
      <c r="AA2873" s="147">
        <f>IF(AND($I2873="Si",J2873=1),1,IF(AND($I2873="Fisico",J2873=1),1,IF(AND(J2873=1,$I2873="Electronico"),2,IF(J2873=1,VLOOKUP($C2873&amp;"|"&amp;$B2873&amp;"|"&amp;$D2873,Empresas!$C$6:$CC$92,$G2873+6+1,0),0))))</f>
        <v>2</v>
      </c>
      <c r="AB2873" s="147">
        <f>IF(AND($I2873="Si",K2873=1),1,IF(AND($I2873="Fisico",K2873=1),1,IF(AND(K2873=1,$I2873="Electronico"),2,IF(K2873=1,VLOOKUP($C2873&amp;"|"&amp;$B2873&amp;"|"&amp;$D2873,Empresas!$C$6:$CC$92,$G2873+6+1,0),0))))</f>
        <v>2</v>
      </c>
      <c r="AC2873" s="147">
        <f>IF(AND($I2873="Si",L2873=1),1,IF(AND($I2873="Fisico",L2873=1),1,IF(AND(L2873=1,$I2873="Electronico"),2,IF(L2873=1,VLOOKUP($C2873&amp;"|"&amp;$B2873&amp;"|"&amp;$D2873,Empresas!$C$6:$CC$92,$G2873+6+1,0),0))))</f>
        <v>2</v>
      </c>
      <c r="AD2873" s="147">
        <f>IF(AND($I2873="Si",M2873=1),1,IF(AND($I2873="Fisico",M2873=1),1,IF(AND(M2873=1,$I2873="Electronico"),2,IF(M2873=1,VLOOKUP($C2873&amp;"|"&amp;$B2873&amp;"|"&amp;$D2873,Empresas!$C$6:$CC$92,$G2873+6+1,0),0))))</f>
        <v>2</v>
      </c>
      <c r="AE2873" s="147">
        <f>IF(AND($I2873="Si",N2873=1),1,IF(AND($I2873="Fisico",N2873=1),1,IF(AND(N2873=1,$I2873="Electronico"),2,IF(N2873=1,VLOOKUP($C2873&amp;"|"&amp;$B2873&amp;"|"&amp;$D2873,Empresas!$C$6:$CC$92,$G2873+6+1,0),0))))</f>
        <v>2</v>
      </c>
      <c r="AF2873" s="147">
        <f>IF(AND($I2873="Si",O2873=1),1,IF(AND($I2873="Fisico",O2873=1),1,IF(AND(O2873=1,$I2873="Electronico"),2,IF(O2873=1,VLOOKUP($C2873&amp;"|"&amp;$B2873&amp;"|"&amp;$D2873,Empresas!$C$6:$CC$92,$G2873+6+1,0),0))))</f>
        <v>2</v>
      </c>
      <c r="AG2873" s="147">
        <f>IF(AND($I2873="Si",P2873=1),1,IF(AND($I2873="Fisico",P2873=1),1,IF(AND(P2873=1,$I2873="Electronico"),2,IF(P2873=1,VLOOKUP($C2873&amp;"|"&amp;$B2873&amp;"|"&amp;$D2873,Empresas!$C$6:$CC$92,$G2873+6+1,0),0))))</f>
        <v>2</v>
      </c>
      <c r="AH2873" s="147">
        <f>IF(AND($I2873="Si",Q2873=1),1,IF(AND($I2873="Fisico",Q2873=1),1,IF(AND(Q2873=1,$I2873="Electronico"),2,IF(Q2873=1,VLOOKUP($C2873&amp;"|"&amp;$B2873&amp;"|"&amp;$D2873,Empresas!$C$6:$CC$92,$G2873+6+1,0),0))))</f>
        <v>2</v>
      </c>
      <c r="AI2873" s="147">
        <f>IF(AND($I2873="Si",R2873=1),1,IF(AND($I2873="Fisico",R2873=1),1,IF(AND(R2873=1,$I2873="Electronico"),2,IF(R2873=1,VLOOKUP($C2873&amp;"|"&amp;$B2873&amp;"|"&amp;$D2873,Empresas!$C$6:$CC$92,$G2873+6+1,0),0))))</f>
        <v>0</v>
      </c>
      <c r="AJ2873" s="147">
        <f>IF(AND($I2873="Si",S2873=1),1,IF(AND($I2873="Fisico",S2873=1),1,IF(AND(S2873=1,$I2873="Electronico"),2,IF(S2873=1,VLOOKUP($C2873&amp;"|"&amp;$B2873&amp;"|"&amp;$D2873,Empresas!$C$6:$CC$92,$G2873+6+1,0),0))))</f>
        <v>0</v>
      </c>
      <c r="AK2873" s="147">
        <f>IF(AND($I2873="Si",T2873=1),1,IF(AND($I2873="Fisico",T2873=1),1,IF(AND(T2873=1,$I2873="Electronico"),2,IF(T2873=1,VLOOKUP($C2873&amp;"|"&amp;$B2873&amp;"|"&amp;$D2873,Empresas!$C$6:$CC$92,$G2873+6+1,0),0))))</f>
        <v>0</v>
      </c>
      <c r="AL2873" s="147">
        <f>IF(AND($I2873="Si",U2873=1),1,IF(AND($I2873="Fisico",U2873=1),1,IF(AND(U2873=1,$I2873="Electronico"),2,IF(U2873=1,VLOOKUP($C2873&amp;"|"&amp;$B2873&amp;"|"&amp;$D2873,Empresas!$C$6:$CC$92,$G2873+6+1,0),0))))</f>
        <v>0</v>
      </c>
      <c r="AM2873" s="149">
        <f t="shared" si="464"/>
        <v>16</v>
      </c>
      <c r="AN2873" s="149">
        <f t="shared" si="465"/>
        <v>16</v>
      </c>
      <c r="AO2873" s="152">
        <f t="shared" si="466"/>
        <v>1</v>
      </c>
    </row>
    <row r="2874" spans="1:41" x14ac:dyDescent="0.25">
      <c r="A2874" s="137" t="str">
        <f>VLOOKUP(D2874,Empresas!$D$7:$F$91,3,0)</f>
        <v>Omar</v>
      </c>
      <c r="B2874" s="138" t="str">
        <f>VLOOKUP(D2874,Empresas!$D$7:$G$91,4,0)</f>
        <v>Jhony</v>
      </c>
      <c r="C2874" s="138" t="s">
        <v>544</v>
      </c>
      <c r="D2874" s="138" t="s">
        <v>512</v>
      </c>
      <c r="E2874" s="138" t="str">
        <f>VLOOKUP(D2874,Empresas!$D$7:$E$92,2,0)</f>
        <v>PERU Q PRODUCTS GLOBAL BUSINESS</v>
      </c>
      <c r="F2874" s="138" t="s">
        <v>159</v>
      </c>
      <c r="G2874" s="139">
        <f>+G2873+3</f>
        <v>10</v>
      </c>
      <c r="H2874" s="139" t="str">
        <f>VLOOKUP(D2874,Empresas!$D$6:$L$92,7,0)</f>
        <v>Semestral</v>
      </c>
      <c r="I2874" s="138" t="str">
        <f>VLOOKUP(VLOOKUP(D2874&amp;"|"&amp;B2874,Empresas!$I$7:$CB$92,G2874,0),Tablas!$A$3:$B$5,2,0)</f>
        <v>Registro y analisis</v>
      </c>
      <c r="J2874" s="78">
        <v>1</v>
      </c>
      <c r="K2874" s="78">
        <v>1</v>
      </c>
      <c r="L2874" s="78">
        <v>1</v>
      </c>
      <c r="M2874" s="78">
        <v>1</v>
      </c>
      <c r="N2874" s="78">
        <v>1</v>
      </c>
      <c r="O2874" s="78">
        <v>1</v>
      </c>
      <c r="P2874" s="78">
        <v>1</v>
      </c>
      <c r="Q2874" s="78">
        <v>1</v>
      </c>
      <c r="R2874" s="78"/>
      <c r="S2874" s="78"/>
      <c r="T2874" s="78"/>
      <c r="U2874" s="78"/>
      <c r="V2874" s="78" t="str">
        <f>VLOOKUP(D2874,Empresas!$D$7:$CF$91,81,0)</f>
        <v>C</v>
      </c>
      <c r="W2874" s="78" t="str">
        <f>VLOOKUP(D2874,Empresas!$D$7:$M$91,10,0)</f>
        <v>Mype</v>
      </c>
      <c r="X2874" s="69" t="str">
        <f t="shared" si="462"/>
        <v>SI</v>
      </c>
      <c r="Y2874" s="153" t="str">
        <f t="shared" si="463"/>
        <v>Si aplica</v>
      </c>
      <c r="Z2874" s="147">
        <f>IF(Y2874="No aplica",0,IF(I2874="no",0,IF(I2874="No aplica",0,IF(I2874="Si",1,IF(I2874="Fisico",1,IF(I2874="Electronico",2,VLOOKUP(C2874&amp;"|"&amp;B2874&amp;"|"&amp;D2874,Empresas!$C$6:$CC$92,G2874+6+1,0)))))))</f>
        <v>1</v>
      </c>
      <c r="AA2874" s="147">
        <f>IF(AND($I2874="Si",J2874=1),1,IF(AND($I2874="Fisico",J2874=1),1,IF(AND(J2874=1,$I2874="Electronico"),2,IF(J2874=1,VLOOKUP($C2874&amp;"|"&amp;$B2874&amp;"|"&amp;$D2874,Empresas!$C$6:$CC$92,$G2874+6+1,0),0))))</f>
        <v>1</v>
      </c>
      <c r="AB2874" s="147">
        <f>IF(AND($I2874="Si",K2874=1),1,IF(AND($I2874="Fisico",K2874=1),1,IF(AND(K2874=1,$I2874="Electronico"),2,IF(K2874=1,VLOOKUP($C2874&amp;"|"&amp;$B2874&amp;"|"&amp;$D2874,Empresas!$C$6:$CC$92,$G2874+6+1,0),0))))</f>
        <v>1</v>
      </c>
      <c r="AC2874" s="147">
        <f>IF(AND($I2874="Si",L2874=1),1,IF(AND($I2874="Fisico",L2874=1),1,IF(AND(L2874=1,$I2874="Electronico"),2,IF(L2874=1,VLOOKUP($C2874&amp;"|"&amp;$B2874&amp;"|"&amp;$D2874,Empresas!$C$6:$CC$92,$G2874+6+1,0),0))))</f>
        <v>1</v>
      </c>
      <c r="AD2874" s="147">
        <f>IF(AND($I2874="Si",M2874=1),1,IF(AND($I2874="Fisico",M2874=1),1,IF(AND(M2874=1,$I2874="Electronico"),2,IF(M2874=1,VLOOKUP($C2874&amp;"|"&amp;$B2874&amp;"|"&amp;$D2874,Empresas!$C$6:$CC$92,$G2874+6+1,0),0))))</f>
        <v>1</v>
      </c>
      <c r="AE2874" s="147">
        <f>IF(AND($I2874="Si",N2874=1),1,IF(AND($I2874="Fisico",N2874=1),1,IF(AND(N2874=1,$I2874="Electronico"),2,IF(N2874=1,VLOOKUP($C2874&amp;"|"&amp;$B2874&amp;"|"&amp;$D2874,Empresas!$C$6:$CC$92,$G2874+6+1,0),0))))</f>
        <v>1</v>
      </c>
      <c r="AF2874" s="147">
        <f>IF(AND($I2874="Si",O2874=1),1,IF(AND($I2874="Fisico",O2874=1),1,IF(AND(O2874=1,$I2874="Electronico"),2,IF(O2874=1,VLOOKUP($C2874&amp;"|"&amp;$B2874&amp;"|"&amp;$D2874,Empresas!$C$6:$CC$92,$G2874+6+1,0),0))))</f>
        <v>1</v>
      </c>
      <c r="AG2874" s="147">
        <f>IF(AND($I2874="Si",P2874=1),1,IF(AND($I2874="Fisico",P2874=1),1,IF(AND(P2874=1,$I2874="Electronico"),2,IF(P2874=1,VLOOKUP($C2874&amp;"|"&amp;$B2874&amp;"|"&amp;$D2874,Empresas!$C$6:$CC$92,$G2874+6+1,0),0))))</f>
        <v>1</v>
      </c>
      <c r="AH2874" s="147">
        <f>IF(AND($I2874="Si",Q2874=1),1,IF(AND($I2874="Fisico",Q2874=1),1,IF(AND(Q2874=1,$I2874="Electronico"),2,IF(Q2874=1,VLOOKUP($C2874&amp;"|"&amp;$B2874&amp;"|"&amp;$D2874,Empresas!$C$6:$CC$92,$G2874+6+1,0),0))))</f>
        <v>1</v>
      </c>
      <c r="AI2874" s="147">
        <f>IF(AND($I2874="Si",R2874=1),1,IF(AND($I2874="Fisico",R2874=1),1,IF(AND(R2874=1,$I2874="Electronico"),2,IF(R2874=1,VLOOKUP($C2874&amp;"|"&amp;$B2874&amp;"|"&amp;$D2874,Empresas!$C$6:$CC$92,$G2874+6+1,0),0))))</f>
        <v>0</v>
      </c>
      <c r="AJ2874" s="147">
        <f>IF(AND($I2874="Si",S2874=1),1,IF(AND($I2874="Fisico",S2874=1),1,IF(AND(S2874=1,$I2874="Electronico"),2,IF(S2874=1,VLOOKUP($C2874&amp;"|"&amp;$B2874&amp;"|"&amp;$D2874,Empresas!$C$6:$CC$92,$G2874+6+1,0),0))))</f>
        <v>0</v>
      </c>
      <c r="AK2874" s="147">
        <f>IF(AND($I2874="Si",T2874=1),1,IF(AND($I2874="Fisico",T2874=1),1,IF(AND(T2874=1,$I2874="Electronico"),2,IF(T2874=1,VLOOKUP($C2874&amp;"|"&amp;$B2874&amp;"|"&amp;$D2874,Empresas!$C$6:$CC$92,$G2874+6+1,0),0))))</f>
        <v>0</v>
      </c>
      <c r="AL2874" s="147">
        <f>IF(AND($I2874="Si",U2874=1),1,IF(AND($I2874="Fisico",U2874=1),1,IF(AND(U2874=1,$I2874="Electronico"),2,IF(U2874=1,VLOOKUP($C2874&amp;"|"&amp;$B2874&amp;"|"&amp;$D2874,Empresas!$C$6:$CC$92,$G2874+6+1,0),0))))</f>
        <v>0</v>
      </c>
      <c r="AM2874" s="149">
        <f t="shared" si="464"/>
        <v>8</v>
      </c>
      <c r="AN2874" s="149">
        <f t="shared" si="465"/>
        <v>8</v>
      </c>
      <c r="AO2874" s="152">
        <f t="shared" si="466"/>
        <v>1</v>
      </c>
    </row>
    <row r="2875" spans="1:41" x14ac:dyDescent="0.25">
      <c r="A2875" s="137" t="str">
        <f>VLOOKUP(D2875,Empresas!$D$7:$F$91,3,0)</f>
        <v>Omar</v>
      </c>
      <c r="B2875" s="138" t="str">
        <f>VLOOKUP(D2875,Empresas!$D$7:$G$91,4,0)</f>
        <v>Jhony</v>
      </c>
      <c r="C2875" s="138" t="s">
        <v>544</v>
      </c>
      <c r="D2875" s="138" t="s">
        <v>512</v>
      </c>
      <c r="E2875" s="138" t="str">
        <f>VLOOKUP(D2875,Empresas!$D$7:$E$92,2,0)</f>
        <v>PERU Q PRODUCTS GLOBAL BUSINESS</v>
      </c>
      <c r="F2875" s="138" t="s">
        <v>160</v>
      </c>
      <c r="G2875" s="139">
        <f t="shared" ref="G2875:G2886" si="471">+G2874+3</f>
        <v>13</v>
      </c>
      <c r="H2875" s="139" t="str">
        <f>VLOOKUP(D2875,Empresas!$D$6:$L$92,7,0)</f>
        <v>Semestral</v>
      </c>
      <c r="I2875" s="138" t="str">
        <f>VLOOKUP(VLOOKUP(D2875&amp;"|"&amp;B2875,Empresas!$I$7:$CB$92,G2875,0),Tablas!$A$3:$B$5,2,0)</f>
        <v>Registro y analisis</v>
      </c>
      <c r="J2875" s="78">
        <v>1</v>
      </c>
      <c r="K2875" s="78">
        <v>1</v>
      </c>
      <c r="L2875" s="78">
        <v>1</v>
      </c>
      <c r="M2875" s="78">
        <v>1</v>
      </c>
      <c r="N2875" s="78">
        <v>1</v>
      </c>
      <c r="O2875" s="78">
        <v>1</v>
      </c>
      <c r="P2875" s="78">
        <v>2</v>
      </c>
      <c r="Q2875" s="78">
        <v>2</v>
      </c>
      <c r="R2875" s="78"/>
      <c r="S2875" s="78"/>
      <c r="T2875" s="78"/>
      <c r="U2875" s="78"/>
      <c r="V2875" s="78" t="str">
        <f>VLOOKUP(D2875,Empresas!$D$7:$CF$91,81,0)</f>
        <v>C</v>
      </c>
      <c r="W2875" s="78" t="str">
        <f>VLOOKUP(D2875,Empresas!$D$7:$M$91,10,0)</f>
        <v>Mype</v>
      </c>
      <c r="X2875" s="69" t="str">
        <f t="shared" si="462"/>
        <v>SI</v>
      </c>
      <c r="Y2875" s="153" t="str">
        <f t="shared" si="463"/>
        <v>Si aplica</v>
      </c>
      <c r="Z2875" s="147">
        <f>IF(Y2875="No aplica",0,IF(I2875="no",0,IF(I2875="No aplica",0,IF(I2875="Si",1,IF(I2875="Fisico",1,IF(I2875="Electronico",2,VLOOKUP(C2875&amp;"|"&amp;B2875&amp;"|"&amp;D2875,Empresas!$C$6:$CC$92,G2875+6+1,0)))))))</f>
        <v>2</v>
      </c>
      <c r="AA2875" s="147">
        <f>IF(AND($I2875="Si",J2875=1),1,IF(AND($I2875="Fisico",J2875=1),1,IF(AND(J2875=1,$I2875="Electronico"),2,IF(J2875=1,VLOOKUP($C2875&amp;"|"&amp;$B2875&amp;"|"&amp;$D2875,Empresas!$C$6:$CC$92,$G2875+6+1,0),0))))</f>
        <v>2</v>
      </c>
      <c r="AB2875" s="147">
        <f>IF(AND($I2875="Si",K2875=1),1,IF(AND($I2875="Fisico",K2875=1),1,IF(AND(K2875=1,$I2875="Electronico"),2,IF(K2875=1,VLOOKUP($C2875&amp;"|"&amp;$B2875&amp;"|"&amp;$D2875,Empresas!$C$6:$CC$92,$G2875+6+1,0),0))))</f>
        <v>2</v>
      </c>
      <c r="AC2875" s="147">
        <f>IF(AND($I2875="Si",L2875=1),1,IF(AND($I2875="Fisico",L2875=1),1,IF(AND(L2875=1,$I2875="Electronico"),2,IF(L2875=1,VLOOKUP($C2875&amp;"|"&amp;$B2875&amp;"|"&amp;$D2875,Empresas!$C$6:$CC$92,$G2875+6+1,0),0))))</f>
        <v>2</v>
      </c>
      <c r="AD2875" s="147">
        <f>IF(AND($I2875="Si",M2875=1),1,IF(AND($I2875="Fisico",M2875=1),1,IF(AND(M2875=1,$I2875="Electronico"),2,IF(M2875=1,VLOOKUP($C2875&amp;"|"&amp;$B2875&amp;"|"&amp;$D2875,Empresas!$C$6:$CC$92,$G2875+6+1,0),0))))</f>
        <v>2</v>
      </c>
      <c r="AE2875" s="147">
        <f>IF(AND($I2875="Si",N2875=1),1,IF(AND($I2875="Fisico",N2875=1),1,IF(AND(N2875=1,$I2875="Electronico"),2,IF(N2875=1,VLOOKUP($C2875&amp;"|"&amp;$B2875&amp;"|"&amp;$D2875,Empresas!$C$6:$CC$92,$G2875+6+1,0),0))))</f>
        <v>2</v>
      </c>
      <c r="AF2875" s="147">
        <f>IF(AND($I2875="Si",O2875=1),1,IF(AND($I2875="Fisico",O2875=1),1,IF(AND(O2875=1,$I2875="Electronico"),2,IF(O2875=1,VLOOKUP($C2875&amp;"|"&amp;$B2875&amp;"|"&amp;$D2875,Empresas!$C$6:$CC$92,$G2875+6+1,0),0))))</f>
        <v>2</v>
      </c>
      <c r="AG2875" s="147">
        <f>IF(AND($I2875="Si",P2875=1),1,IF(AND($I2875="Fisico",P2875=1),1,IF(AND(P2875=1,$I2875="Electronico"),2,IF(P2875=1,VLOOKUP($C2875&amp;"|"&amp;$B2875&amp;"|"&amp;$D2875,Empresas!$C$6:$CC$92,$G2875+6+1,0),0))))</f>
        <v>0</v>
      </c>
      <c r="AH2875" s="147">
        <f>IF(AND($I2875="Si",Q2875=1),1,IF(AND($I2875="Fisico",Q2875=1),1,IF(AND(Q2875=1,$I2875="Electronico"),2,IF(Q2875=1,VLOOKUP($C2875&amp;"|"&amp;$B2875&amp;"|"&amp;$D2875,Empresas!$C$6:$CC$92,$G2875+6+1,0),0))))</f>
        <v>0</v>
      </c>
      <c r="AI2875" s="147">
        <f>IF(AND($I2875="Si",R2875=1),1,IF(AND($I2875="Fisico",R2875=1),1,IF(AND(R2875=1,$I2875="Electronico"),2,IF(R2875=1,VLOOKUP($C2875&amp;"|"&amp;$B2875&amp;"|"&amp;$D2875,Empresas!$C$6:$CC$92,$G2875+6+1,0),0))))</f>
        <v>0</v>
      </c>
      <c r="AJ2875" s="147">
        <f>IF(AND($I2875="Si",S2875=1),1,IF(AND($I2875="Fisico",S2875=1),1,IF(AND(S2875=1,$I2875="Electronico"),2,IF(S2875=1,VLOOKUP($C2875&amp;"|"&amp;$B2875&amp;"|"&amp;$D2875,Empresas!$C$6:$CC$92,$G2875+6+1,0),0))))</f>
        <v>0</v>
      </c>
      <c r="AK2875" s="147">
        <f>IF(AND($I2875="Si",T2875=1),1,IF(AND($I2875="Fisico",T2875=1),1,IF(AND(T2875=1,$I2875="Electronico"),2,IF(T2875=1,VLOOKUP($C2875&amp;"|"&amp;$B2875&amp;"|"&amp;$D2875,Empresas!$C$6:$CC$92,$G2875+6+1,0),0))))</f>
        <v>0</v>
      </c>
      <c r="AL2875" s="147">
        <f>IF(AND($I2875="Si",U2875=1),1,IF(AND($I2875="Fisico",U2875=1),1,IF(AND(U2875=1,$I2875="Electronico"),2,IF(U2875=1,VLOOKUP($C2875&amp;"|"&amp;$B2875&amp;"|"&amp;$D2875,Empresas!$C$6:$CC$92,$G2875+6+1,0),0))))</f>
        <v>0</v>
      </c>
      <c r="AM2875" s="149">
        <f t="shared" si="464"/>
        <v>12</v>
      </c>
      <c r="AN2875" s="149">
        <f t="shared" si="465"/>
        <v>16</v>
      </c>
      <c r="AO2875" s="152">
        <f t="shared" si="466"/>
        <v>0.75</v>
      </c>
    </row>
    <row r="2876" spans="1:41" x14ac:dyDescent="0.25">
      <c r="A2876" s="137" t="str">
        <f>VLOOKUP(D2876,Empresas!$D$7:$F$91,3,0)</f>
        <v>Omar</v>
      </c>
      <c r="B2876" s="138" t="str">
        <f>VLOOKUP(D2876,Empresas!$D$7:$G$91,4,0)</f>
        <v>Jhony</v>
      </c>
      <c r="C2876" s="138" t="s">
        <v>544</v>
      </c>
      <c r="D2876" s="138" t="s">
        <v>512</v>
      </c>
      <c r="E2876" s="138" t="str">
        <f>VLOOKUP(D2876,Empresas!$D$7:$E$92,2,0)</f>
        <v>PERU Q PRODUCTS GLOBAL BUSINESS</v>
      </c>
      <c r="F2876" s="138" t="s">
        <v>161</v>
      </c>
      <c r="G2876" s="139">
        <f t="shared" si="471"/>
        <v>16</v>
      </c>
      <c r="H2876" s="139" t="str">
        <f>VLOOKUP(D2876,Empresas!$D$6:$L$92,7,0)</f>
        <v>Semestral</v>
      </c>
      <c r="I2876" s="138" t="str">
        <f>VLOOKUP(VLOOKUP(D2876&amp;"|"&amp;B2876,Empresas!$I$7:$CB$92,G2876,0),Tablas!$A$3:$B$5,2,0)</f>
        <v>Registro y analisis</v>
      </c>
      <c r="J2876" s="78">
        <v>1</v>
      </c>
      <c r="K2876" s="78">
        <v>1</v>
      </c>
      <c r="L2876" s="78">
        <v>1</v>
      </c>
      <c r="M2876" s="78">
        <v>1</v>
      </c>
      <c r="N2876" s="78">
        <v>1</v>
      </c>
      <c r="O2876" s="78">
        <v>1</v>
      </c>
      <c r="P2876" s="78">
        <v>2</v>
      </c>
      <c r="Q2876" s="78">
        <v>2</v>
      </c>
      <c r="R2876" s="78"/>
      <c r="S2876" s="78"/>
      <c r="T2876" s="78"/>
      <c r="U2876" s="78"/>
      <c r="V2876" s="78" t="str">
        <f>VLOOKUP(D2876,Empresas!$D$7:$CF$91,81,0)</f>
        <v>C</v>
      </c>
      <c r="W2876" s="78" t="str">
        <f>VLOOKUP(D2876,Empresas!$D$7:$M$91,10,0)</f>
        <v>Mype</v>
      </c>
      <c r="X2876" s="69" t="str">
        <f t="shared" si="462"/>
        <v>SI</v>
      </c>
      <c r="Y2876" s="153" t="str">
        <f t="shared" si="463"/>
        <v>Si aplica</v>
      </c>
      <c r="Z2876" s="147">
        <f>IF(Y2876="No aplica",0,IF(I2876="no",0,IF(I2876="No aplica",0,IF(I2876="Si",1,IF(I2876="Fisico",1,IF(I2876="Electronico",2,VLOOKUP(C2876&amp;"|"&amp;B2876&amp;"|"&amp;D2876,Empresas!$C$6:$CC$92,G2876+6+1,0)))))))</f>
        <v>6</v>
      </c>
      <c r="AA2876" s="147">
        <f>IF(AND($I2876="Si",J2876=1),1,IF(AND($I2876="Fisico",J2876=1),1,IF(AND(J2876=1,$I2876="Electronico"),2,IF(J2876=1,VLOOKUP($C2876&amp;"|"&amp;$B2876&amp;"|"&amp;$D2876,Empresas!$C$6:$CC$92,$G2876+6+1,0),0))))</f>
        <v>6</v>
      </c>
      <c r="AB2876" s="147">
        <f>IF(AND($I2876="Si",K2876=1),1,IF(AND($I2876="Fisico",K2876=1),1,IF(AND(K2876=1,$I2876="Electronico"),2,IF(K2876=1,VLOOKUP($C2876&amp;"|"&amp;$B2876&amp;"|"&amp;$D2876,Empresas!$C$6:$CC$92,$G2876+6+1,0),0))))</f>
        <v>6</v>
      </c>
      <c r="AC2876" s="147">
        <f>IF(AND($I2876="Si",L2876=1),1,IF(AND($I2876="Fisico",L2876=1),1,IF(AND(L2876=1,$I2876="Electronico"),2,IF(L2876=1,VLOOKUP($C2876&amp;"|"&amp;$B2876&amp;"|"&amp;$D2876,Empresas!$C$6:$CC$92,$G2876+6+1,0),0))))</f>
        <v>6</v>
      </c>
      <c r="AD2876" s="147">
        <f>IF(AND($I2876="Si",M2876=1),1,IF(AND($I2876="Fisico",M2876=1),1,IF(AND(M2876=1,$I2876="Electronico"),2,IF(M2876=1,VLOOKUP($C2876&amp;"|"&amp;$B2876&amp;"|"&amp;$D2876,Empresas!$C$6:$CC$92,$G2876+6+1,0),0))))</f>
        <v>6</v>
      </c>
      <c r="AE2876" s="147">
        <f>IF(AND($I2876="Si",N2876=1),1,IF(AND($I2876="Fisico",N2876=1),1,IF(AND(N2876=1,$I2876="Electronico"),2,IF(N2876=1,VLOOKUP($C2876&amp;"|"&amp;$B2876&amp;"|"&amp;$D2876,Empresas!$C$6:$CC$92,$G2876+6+1,0),0))))</f>
        <v>6</v>
      </c>
      <c r="AF2876" s="147">
        <f>IF(AND($I2876="Si",O2876=1),1,IF(AND($I2876="Fisico",O2876=1),1,IF(AND(O2876=1,$I2876="Electronico"),2,IF(O2876=1,VLOOKUP($C2876&amp;"|"&amp;$B2876&amp;"|"&amp;$D2876,Empresas!$C$6:$CC$92,$G2876+6+1,0),0))))</f>
        <v>6</v>
      </c>
      <c r="AG2876" s="147">
        <f>IF(AND($I2876="Si",P2876=1),1,IF(AND($I2876="Fisico",P2876=1),1,IF(AND(P2876=1,$I2876="Electronico"),2,IF(P2876=1,VLOOKUP($C2876&amp;"|"&amp;$B2876&amp;"|"&amp;$D2876,Empresas!$C$6:$CC$92,$G2876+6+1,0),0))))</f>
        <v>0</v>
      </c>
      <c r="AH2876" s="147">
        <f>IF(AND($I2876="Si",Q2876=1),1,IF(AND($I2876="Fisico",Q2876=1),1,IF(AND(Q2876=1,$I2876="Electronico"),2,IF(Q2876=1,VLOOKUP($C2876&amp;"|"&amp;$B2876&amp;"|"&amp;$D2876,Empresas!$C$6:$CC$92,$G2876+6+1,0),0))))</f>
        <v>0</v>
      </c>
      <c r="AI2876" s="147">
        <f>IF(AND($I2876="Si",R2876=1),1,IF(AND($I2876="Fisico",R2876=1),1,IF(AND(R2876=1,$I2876="Electronico"),2,IF(R2876=1,VLOOKUP($C2876&amp;"|"&amp;$B2876&amp;"|"&amp;$D2876,Empresas!$C$6:$CC$92,$G2876+6+1,0),0))))</f>
        <v>0</v>
      </c>
      <c r="AJ2876" s="147">
        <f>IF(AND($I2876="Si",S2876=1),1,IF(AND($I2876="Fisico",S2876=1),1,IF(AND(S2876=1,$I2876="Electronico"),2,IF(S2876=1,VLOOKUP($C2876&amp;"|"&amp;$B2876&amp;"|"&amp;$D2876,Empresas!$C$6:$CC$92,$G2876+6+1,0),0))))</f>
        <v>0</v>
      </c>
      <c r="AK2876" s="147">
        <f>IF(AND($I2876="Si",T2876=1),1,IF(AND($I2876="Fisico",T2876=1),1,IF(AND(T2876=1,$I2876="Electronico"),2,IF(T2876=1,VLOOKUP($C2876&amp;"|"&amp;$B2876&amp;"|"&amp;$D2876,Empresas!$C$6:$CC$92,$G2876+6+1,0),0))))</f>
        <v>0</v>
      </c>
      <c r="AL2876" s="147">
        <f>IF(AND($I2876="Si",U2876=1),1,IF(AND($I2876="Fisico",U2876=1),1,IF(AND(U2876=1,$I2876="Electronico"),2,IF(U2876=1,VLOOKUP($C2876&amp;"|"&amp;$B2876&amp;"|"&amp;$D2876,Empresas!$C$6:$CC$92,$G2876+6+1,0),0))))</f>
        <v>0</v>
      </c>
      <c r="AM2876" s="149">
        <f t="shared" si="464"/>
        <v>36</v>
      </c>
      <c r="AN2876" s="149">
        <f t="shared" si="465"/>
        <v>48</v>
      </c>
      <c r="AO2876" s="152">
        <f t="shared" si="466"/>
        <v>0.75</v>
      </c>
    </row>
    <row r="2877" spans="1:41" x14ac:dyDescent="0.25">
      <c r="A2877" s="137" t="str">
        <f>VLOOKUP(D2877,Empresas!$D$7:$F$91,3,0)</f>
        <v>Omar</v>
      </c>
      <c r="B2877" s="138" t="str">
        <f>VLOOKUP(D2877,Empresas!$D$7:$G$91,4,0)</f>
        <v>Jhony</v>
      </c>
      <c r="C2877" s="138" t="s">
        <v>544</v>
      </c>
      <c r="D2877" s="138" t="s">
        <v>512</v>
      </c>
      <c r="E2877" s="138" t="str">
        <f>VLOOKUP(D2877,Empresas!$D$7:$E$92,2,0)</f>
        <v>PERU Q PRODUCTS GLOBAL BUSINESS</v>
      </c>
      <c r="F2877" s="138" t="s">
        <v>162</v>
      </c>
      <c r="G2877" s="139">
        <f t="shared" si="471"/>
        <v>19</v>
      </c>
      <c r="H2877" s="139" t="str">
        <f>VLOOKUP(D2877,Empresas!$D$6:$L$92,7,0)</f>
        <v>Semestral</v>
      </c>
      <c r="I2877" s="138" t="str">
        <f>VLOOKUP(VLOOKUP(D2877&amp;"|"&amp;B2877,Empresas!$I$7:$CB$92,G2877,0),Tablas!$A$3:$B$5,2,0)</f>
        <v>No aplica</v>
      </c>
      <c r="J2877" s="78"/>
      <c r="K2877" s="78"/>
      <c r="L2877" s="78"/>
      <c r="M2877" s="78"/>
      <c r="N2877" s="78"/>
      <c r="O2877" s="78"/>
      <c r="P2877" s="78"/>
      <c r="Q2877" s="78"/>
      <c r="R2877" s="78"/>
      <c r="S2877" s="78"/>
      <c r="T2877" s="78"/>
      <c r="U2877" s="78"/>
      <c r="V2877" s="78" t="str">
        <f>VLOOKUP(D2877,Empresas!$D$7:$CF$91,81,0)</f>
        <v>C</v>
      </c>
      <c r="W2877" s="78" t="str">
        <f>VLOOKUP(D2877,Empresas!$D$7:$M$91,10,0)</f>
        <v>Mype</v>
      </c>
      <c r="X2877" s="69" t="str">
        <f t="shared" si="462"/>
        <v>SI</v>
      </c>
      <c r="Y2877" s="153" t="str">
        <f t="shared" si="463"/>
        <v>No aplica</v>
      </c>
      <c r="Z2877" s="147">
        <f>IF(Y2877="No aplica",0,IF(I2877="no",0,IF(I2877="No aplica",0,IF(I2877="Si",1,IF(I2877="Fisico",1,IF(I2877="Electronico",2,VLOOKUP(C2877&amp;"|"&amp;B2877&amp;"|"&amp;D2877,Empresas!$C$6:$CC$92,G2877+6+1,0)))))))</f>
        <v>0</v>
      </c>
      <c r="AA2877" s="147">
        <f>IF(AND($I2877="Si",J2877=1),1,IF(AND($I2877="Fisico",J2877=1),1,IF(AND(J2877=1,$I2877="Electronico"),2,IF(J2877=1,VLOOKUP($C2877&amp;"|"&amp;$B2877&amp;"|"&amp;$D2877,Empresas!$C$6:$CC$92,$G2877+6+1,0),0))))</f>
        <v>0</v>
      </c>
      <c r="AB2877" s="147">
        <f>IF(AND($I2877="Si",K2877=1),1,IF(AND($I2877="Fisico",K2877=1),1,IF(AND(K2877=1,$I2877="Electronico"),2,IF(K2877=1,VLOOKUP($C2877&amp;"|"&amp;$B2877&amp;"|"&amp;$D2877,Empresas!$C$6:$CC$92,$G2877+6+1,0),0))))</f>
        <v>0</v>
      </c>
      <c r="AC2877" s="147">
        <f>IF(AND($I2877="Si",L2877=1),1,IF(AND($I2877="Fisico",L2877=1),1,IF(AND(L2877=1,$I2877="Electronico"),2,IF(L2877=1,VLOOKUP($C2877&amp;"|"&amp;$B2877&amp;"|"&amp;$D2877,Empresas!$C$6:$CC$92,$G2877+6+1,0),0))))</f>
        <v>0</v>
      </c>
      <c r="AD2877" s="147">
        <f>IF(AND($I2877="Si",M2877=1),1,IF(AND($I2877="Fisico",M2877=1),1,IF(AND(M2877=1,$I2877="Electronico"),2,IF(M2877=1,VLOOKUP($C2877&amp;"|"&amp;$B2877&amp;"|"&amp;$D2877,Empresas!$C$6:$CC$92,$G2877+6+1,0),0))))</f>
        <v>0</v>
      </c>
      <c r="AE2877" s="147">
        <f>IF(AND($I2877="Si",N2877=1),1,IF(AND($I2877="Fisico",N2877=1),1,IF(AND(N2877=1,$I2877="Electronico"),2,IF(N2877=1,VLOOKUP($C2877&amp;"|"&amp;$B2877&amp;"|"&amp;$D2877,Empresas!$C$6:$CC$92,$G2877+6+1,0),0))))</f>
        <v>0</v>
      </c>
      <c r="AF2877" s="147">
        <f>IF(AND($I2877="Si",O2877=1),1,IF(AND($I2877="Fisico",O2877=1),1,IF(AND(O2877=1,$I2877="Electronico"),2,IF(O2877=1,VLOOKUP($C2877&amp;"|"&amp;$B2877&amp;"|"&amp;$D2877,Empresas!$C$6:$CC$92,$G2877+6+1,0),0))))</f>
        <v>0</v>
      </c>
      <c r="AG2877" s="147">
        <f>IF(AND($I2877="Si",P2877=1),1,IF(AND($I2877="Fisico",P2877=1),1,IF(AND(P2877=1,$I2877="Electronico"),2,IF(P2877=1,VLOOKUP($C2877&amp;"|"&amp;$B2877&amp;"|"&amp;$D2877,Empresas!$C$6:$CC$92,$G2877+6+1,0),0))))</f>
        <v>0</v>
      </c>
      <c r="AH2877" s="147">
        <f>IF(AND($I2877="Si",Q2877=1),1,IF(AND($I2877="Fisico",Q2877=1),1,IF(AND(Q2877=1,$I2877="Electronico"),2,IF(Q2877=1,VLOOKUP($C2877&amp;"|"&amp;$B2877&amp;"|"&amp;$D2877,Empresas!$C$6:$CC$92,$G2877+6+1,0),0))))</f>
        <v>0</v>
      </c>
      <c r="AI2877" s="147">
        <f>IF(AND($I2877="Si",R2877=1),1,IF(AND($I2877="Fisico",R2877=1),1,IF(AND(R2877=1,$I2877="Electronico"),2,IF(R2877=1,VLOOKUP($C2877&amp;"|"&amp;$B2877&amp;"|"&amp;$D2877,Empresas!$C$6:$CC$92,$G2877+6+1,0),0))))</f>
        <v>0</v>
      </c>
      <c r="AJ2877" s="147">
        <f>IF(AND($I2877="Si",S2877=1),1,IF(AND($I2877="Fisico",S2877=1),1,IF(AND(S2877=1,$I2877="Electronico"),2,IF(S2877=1,VLOOKUP($C2877&amp;"|"&amp;$B2877&amp;"|"&amp;$D2877,Empresas!$C$6:$CC$92,$G2877+6+1,0),0))))</f>
        <v>0</v>
      </c>
      <c r="AK2877" s="147">
        <f>IF(AND($I2877="Si",T2877=1),1,IF(AND($I2877="Fisico",T2877=1),1,IF(AND(T2877=1,$I2877="Electronico"),2,IF(T2877=1,VLOOKUP($C2877&amp;"|"&amp;$B2877&amp;"|"&amp;$D2877,Empresas!$C$6:$CC$92,$G2877+6+1,0),0))))</f>
        <v>0</v>
      </c>
      <c r="AL2877" s="147">
        <f>IF(AND($I2877="Si",U2877=1),1,IF(AND($I2877="Fisico",U2877=1),1,IF(AND(U2877=1,$I2877="Electronico"),2,IF(U2877=1,VLOOKUP($C2877&amp;"|"&amp;$B2877&amp;"|"&amp;$D2877,Empresas!$C$6:$CC$92,$G2877+6+1,0),0))))</f>
        <v>0</v>
      </c>
      <c r="AM2877" s="149">
        <f t="shared" si="464"/>
        <v>0</v>
      </c>
      <c r="AN2877" s="149">
        <f t="shared" si="465"/>
        <v>0</v>
      </c>
      <c r="AO2877" s="152">
        <f t="shared" si="466"/>
        <v>0</v>
      </c>
    </row>
    <row r="2878" spans="1:41" x14ac:dyDescent="0.25">
      <c r="A2878" s="137" t="str">
        <f>VLOOKUP(D2878,Empresas!$D$7:$F$91,3,0)</f>
        <v>Omar</v>
      </c>
      <c r="B2878" s="138" t="str">
        <f>VLOOKUP(D2878,Empresas!$D$7:$G$91,4,0)</f>
        <v>Jhony</v>
      </c>
      <c r="C2878" s="138" t="s">
        <v>544</v>
      </c>
      <c r="D2878" s="138" t="s">
        <v>512</v>
      </c>
      <c r="E2878" s="138" t="str">
        <f>VLOOKUP(D2878,Empresas!$D$7:$E$92,2,0)</f>
        <v>PERU Q PRODUCTS GLOBAL BUSINESS</v>
      </c>
      <c r="F2878" s="138" t="s">
        <v>163</v>
      </c>
      <c r="G2878" s="139">
        <f t="shared" si="471"/>
        <v>22</v>
      </c>
      <c r="H2878" s="139" t="str">
        <f>VLOOKUP(D2878,Empresas!$D$6:$L$92,7,0)</f>
        <v>Semestral</v>
      </c>
      <c r="I2878" s="138" t="str">
        <f>VLOOKUP(VLOOKUP(D2878&amp;"|"&amp;B2878,Empresas!$I$7:$CB$92,G2878,0),Tablas!$A$3:$B$5,2,0)</f>
        <v>Registro y analisis</v>
      </c>
      <c r="J2878" s="78">
        <v>1</v>
      </c>
      <c r="K2878" s="78">
        <v>1</v>
      </c>
      <c r="L2878" s="78">
        <v>1</v>
      </c>
      <c r="M2878" s="78">
        <v>1</v>
      </c>
      <c r="N2878" s="78">
        <v>1</v>
      </c>
      <c r="O2878" s="78">
        <v>1</v>
      </c>
      <c r="P2878" s="78">
        <v>2</v>
      </c>
      <c r="Q2878" s="78">
        <v>2</v>
      </c>
      <c r="R2878" s="78"/>
      <c r="S2878" s="78"/>
      <c r="T2878" s="78"/>
      <c r="U2878" s="78"/>
      <c r="V2878" s="78" t="str">
        <f>VLOOKUP(D2878,Empresas!$D$7:$CF$91,81,0)</f>
        <v>C</v>
      </c>
      <c r="W2878" s="78" t="str">
        <f>VLOOKUP(D2878,Empresas!$D$7:$M$91,10,0)</f>
        <v>Mype</v>
      </c>
      <c r="X2878" s="69" t="str">
        <f t="shared" si="462"/>
        <v>SI</v>
      </c>
      <c r="Y2878" s="153" t="str">
        <f t="shared" si="463"/>
        <v>Si aplica</v>
      </c>
      <c r="Z2878" s="147">
        <f>IF(Y2878="No aplica",0,IF(I2878="no",0,IF(I2878="No aplica",0,IF(I2878="Si",1,IF(I2878="Fisico",1,IF(I2878="Electronico",2,VLOOKUP(C2878&amp;"|"&amp;B2878&amp;"|"&amp;D2878,Empresas!$C$6:$CC$92,G2878+6+1,0)))))))</f>
        <v>2</v>
      </c>
      <c r="AA2878" s="147">
        <f>IF(AND($I2878="Si",J2878=1),1,IF(AND($I2878="Fisico",J2878=1),1,IF(AND(J2878=1,$I2878="Electronico"),2,IF(J2878=1,VLOOKUP($C2878&amp;"|"&amp;$B2878&amp;"|"&amp;$D2878,Empresas!$C$6:$CC$92,$G2878+6+1,0),0))))</f>
        <v>2</v>
      </c>
      <c r="AB2878" s="147">
        <f>IF(AND($I2878="Si",K2878=1),1,IF(AND($I2878="Fisico",K2878=1),1,IF(AND(K2878=1,$I2878="Electronico"),2,IF(K2878=1,VLOOKUP($C2878&amp;"|"&amp;$B2878&amp;"|"&amp;$D2878,Empresas!$C$6:$CC$92,$G2878+6+1,0),0))))</f>
        <v>2</v>
      </c>
      <c r="AC2878" s="147">
        <f>IF(AND($I2878="Si",L2878=1),1,IF(AND($I2878="Fisico",L2878=1),1,IF(AND(L2878=1,$I2878="Electronico"),2,IF(L2878=1,VLOOKUP($C2878&amp;"|"&amp;$B2878&amp;"|"&amp;$D2878,Empresas!$C$6:$CC$92,$G2878+6+1,0),0))))</f>
        <v>2</v>
      </c>
      <c r="AD2878" s="147">
        <f>IF(AND($I2878="Si",M2878=1),1,IF(AND($I2878="Fisico",M2878=1),1,IF(AND(M2878=1,$I2878="Electronico"),2,IF(M2878=1,VLOOKUP($C2878&amp;"|"&amp;$B2878&amp;"|"&amp;$D2878,Empresas!$C$6:$CC$92,$G2878+6+1,0),0))))</f>
        <v>2</v>
      </c>
      <c r="AE2878" s="147">
        <f>IF(AND($I2878="Si",N2878=1),1,IF(AND($I2878="Fisico",N2878=1),1,IF(AND(N2878=1,$I2878="Electronico"),2,IF(N2878=1,VLOOKUP($C2878&amp;"|"&amp;$B2878&amp;"|"&amp;$D2878,Empresas!$C$6:$CC$92,$G2878+6+1,0),0))))</f>
        <v>2</v>
      </c>
      <c r="AF2878" s="147">
        <f>IF(AND($I2878="Si",O2878=1),1,IF(AND($I2878="Fisico",O2878=1),1,IF(AND(O2878=1,$I2878="Electronico"),2,IF(O2878=1,VLOOKUP($C2878&amp;"|"&amp;$B2878&amp;"|"&amp;$D2878,Empresas!$C$6:$CC$92,$G2878+6+1,0),0))))</f>
        <v>2</v>
      </c>
      <c r="AG2878" s="147">
        <f>IF(AND($I2878="Si",P2878=1),1,IF(AND($I2878="Fisico",P2878=1),1,IF(AND(P2878=1,$I2878="Electronico"),2,IF(P2878=1,VLOOKUP($C2878&amp;"|"&amp;$B2878&amp;"|"&amp;$D2878,Empresas!$C$6:$CC$92,$G2878+6+1,0),0))))</f>
        <v>0</v>
      </c>
      <c r="AH2878" s="147">
        <f>IF(AND($I2878="Si",Q2878=1),1,IF(AND($I2878="Fisico",Q2878=1),1,IF(AND(Q2878=1,$I2878="Electronico"),2,IF(Q2878=1,VLOOKUP($C2878&amp;"|"&amp;$B2878&amp;"|"&amp;$D2878,Empresas!$C$6:$CC$92,$G2878+6+1,0),0))))</f>
        <v>0</v>
      </c>
      <c r="AI2878" s="147">
        <f>IF(AND($I2878="Si",R2878=1),1,IF(AND($I2878="Fisico",R2878=1),1,IF(AND(R2878=1,$I2878="Electronico"),2,IF(R2878=1,VLOOKUP($C2878&amp;"|"&amp;$B2878&amp;"|"&amp;$D2878,Empresas!$C$6:$CC$92,$G2878+6+1,0),0))))</f>
        <v>0</v>
      </c>
      <c r="AJ2878" s="147">
        <f>IF(AND($I2878="Si",S2878=1),1,IF(AND($I2878="Fisico",S2878=1),1,IF(AND(S2878=1,$I2878="Electronico"),2,IF(S2878=1,VLOOKUP($C2878&amp;"|"&amp;$B2878&amp;"|"&amp;$D2878,Empresas!$C$6:$CC$92,$G2878+6+1,0),0))))</f>
        <v>0</v>
      </c>
      <c r="AK2878" s="147">
        <f>IF(AND($I2878="Si",T2878=1),1,IF(AND($I2878="Fisico",T2878=1),1,IF(AND(T2878=1,$I2878="Electronico"),2,IF(T2878=1,VLOOKUP($C2878&amp;"|"&amp;$B2878&amp;"|"&amp;$D2878,Empresas!$C$6:$CC$92,$G2878+6+1,0),0))))</f>
        <v>0</v>
      </c>
      <c r="AL2878" s="147">
        <f>IF(AND($I2878="Si",U2878=1),1,IF(AND($I2878="Fisico",U2878=1),1,IF(AND(U2878=1,$I2878="Electronico"),2,IF(U2878=1,VLOOKUP($C2878&amp;"|"&amp;$B2878&amp;"|"&amp;$D2878,Empresas!$C$6:$CC$92,$G2878+6+1,0),0))))</f>
        <v>0</v>
      </c>
      <c r="AM2878" s="149">
        <f t="shared" si="464"/>
        <v>12</v>
      </c>
      <c r="AN2878" s="149">
        <f t="shared" si="465"/>
        <v>16</v>
      </c>
      <c r="AO2878" s="152">
        <f t="shared" si="466"/>
        <v>0.75</v>
      </c>
    </row>
    <row r="2879" spans="1:41" x14ac:dyDescent="0.25">
      <c r="A2879" s="137" t="str">
        <f>VLOOKUP(D2879,Empresas!$D$7:$F$91,3,0)</f>
        <v>Omar</v>
      </c>
      <c r="B2879" s="138" t="str">
        <f>VLOOKUP(D2879,Empresas!$D$7:$G$91,4,0)</f>
        <v>Jhony</v>
      </c>
      <c r="C2879" s="138" t="s">
        <v>544</v>
      </c>
      <c r="D2879" s="138" t="s">
        <v>512</v>
      </c>
      <c r="E2879" s="138" t="str">
        <f>VLOOKUP(D2879,Empresas!$D$7:$E$92,2,0)</f>
        <v>PERU Q PRODUCTS GLOBAL BUSINESS</v>
      </c>
      <c r="F2879" s="138" t="s">
        <v>164</v>
      </c>
      <c r="G2879" s="139">
        <f t="shared" si="471"/>
        <v>25</v>
      </c>
      <c r="H2879" s="139" t="str">
        <f>VLOOKUP(D2879,Empresas!$D$6:$L$92,7,0)</f>
        <v>Semestral</v>
      </c>
      <c r="I2879" s="138" t="str">
        <f>VLOOKUP(VLOOKUP(D2879&amp;"|"&amp;B2879,Empresas!$I$7:$CB$92,G2879,0),Tablas!$A$3:$B$5,2,0)</f>
        <v>No aplica</v>
      </c>
      <c r="J2879" s="78"/>
      <c r="K2879" s="78"/>
      <c r="L2879" s="78"/>
      <c r="M2879" s="78"/>
      <c r="N2879" s="78"/>
      <c r="O2879" s="78"/>
      <c r="P2879" s="78"/>
      <c r="Q2879" s="78"/>
      <c r="R2879" s="78"/>
      <c r="S2879" s="78"/>
      <c r="T2879" s="78"/>
      <c r="U2879" s="78"/>
      <c r="V2879" s="78" t="str">
        <f>VLOOKUP(D2879,Empresas!$D$7:$CF$91,81,0)</f>
        <v>C</v>
      </c>
      <c r="W2879" s="78" t="str">
        <f>VLOOKUP(D2879,Empresas!$D$7:$M$91,10,0)</f>
        <v>Mype</v>
      </c>
      <c r="X2879" s="69" t="str">
        <f t="shared" si="462"/>
        <v>SI</v>
      </c>
      <c r="Y2879" s="153" t="str">
        <f t="shared" si="463"/>
        <v>No aplica</v>
      </c>
      <c r="Z2879" s="147">
        <f>IF(Y2879="No aplica",0,IF(I2879="no",0,IF(I2879="No aplica",0,IF(I2879="Si",1,IF(I2879="Fisico",1,IF(I2879="Electronico",2,VLOOKUP(C2879&amp;"|"&amp;B2879&amp;"|"&amp;D2879,Empresas!$C$6:$CC$92,G2879+6+1,0)))))))</f>
        <v>0</v>
      </c>
      <c r="AA2879" s="147">
        <f>IF(AND($I2879="Si",J2879=1),1,IF(AND($I2879="Fisico",J2879=1),1,IF(AND(J2879=1,$I2879="Electronico"),2,IF(J2879=1,VLOOKUP($C2879&amp;"|"&amp;$B2879&amp;"|"&amp;$D2879,Empresas!$C$6:$CC$92,$G2879+6+1,0),0))))</f>
        <v>0</v>
      </c>
      <c r="AB2879" s="147">
        <f>IF(AND($I2879="Si",K2879=1),1,IF(AND($I2879="Fisico",K2879=1),1,IF(AND(K2879=1,$I2879="Electronico"),2,IF(K2879=1,VLOOKUP($C2879&amp;"|"&amp;$B2879&amp;"|"&amp;$D2879,Empresas!$C$6:$CC$92,$G2879+6+1,0),0))))</f>
        <v>0</v>
      </c>
      <c r="AC2879" s="147">
        <f>IF(AND($I2879="Si",L2879=1),1,IF(AND($I2879="Fisico",L2879=1),1,IF(AND(L2879=1,$I2879="Electronico"),2,IF(L2879=1,VLOOKUP($C2879&amp;"|"&amp;$B2879&amp;"|"&amp;$D2879,Empresas!$C$6:$CC$92,$G2879+6+1,0),0))))</f>
        <v>0</v>
      </c>
      <c r="AD2879" s="147">
        <f>IF(AND($I2879="Si",M2879=1),1,IF(AND($I2879="Fisico",M2879=1),1,IF(AND(M2879=1,$I2879="Electronico"),2,IF(M2879=1,VLOOKUP($C2879&amp;"|"&amp;$B2879&amp;"|"&amp;$D2879,Empresas!$C$6:$CC$92,$G2879+6+1,0),0))))</f>
        <v>0</v>
      </c>
      <c r="AE2879" s="147">
        <f>IF(AND($I2879="Si",N2879=1),1,IF(AND($I2879="Fisico",N2879=1),1,IF(AND(N2879=1,$I2879="Electronico"),2,IF(N2879=1,VLOOKUP($C2879&amp;"|"&amp;$B2879&amp;"|"&amp;$D2879,Empresas!$C$6:$CC$92,$G2879+6+1,0),0))))</f>
        <v>0</v>
      </c>
      <c r="AF2879" s="147">
        <f>IF(AND($I2879="Si",O2879=1),1,IF(AND($I2879="Fisico",O2879=1),1,IF(AND(O2879=1,$I2879="Electronico"),2,IF(O2879=1,VLOOKUP($C2879&amp;"|"&amp;$B2879&amp;"|"&amp;$D2879,Empresas!$C$6:$CC$92,$G2879+6+1,0),0))))</f>
        <v>0</v>
      </c>
      <c r="AG2879" s="147">
        <f>IF(AND($I2879="Si",P2879=1),1,IF(AND($I2879="Fisico",P2879=1),1,IF(AND(P2879=1,$I2879="Electronico"),2,IF(P2879=1,VLOOKUP($C2879&amp;"|"&amp;$B2879&amp;"|"&amp;$D2879,Empresas!$C$6:$CC$92,$G2879+6+1,0),0))))</f>
        <v>0</v>
      </c>
      <c r="AH2879" s="147">
        <f>IF(AND($I2879="Si",Q2879=1),1,IF(AND($I2879="Fisico",Q2879=1),1,IF(AND(Q2879=1,$I2879="Electronico"),2,IF(Q2879=1,VLOOKUP($C2879&amp;"|"&amp;$B2879&amp;"|"&amp;$D2879,Empresas!$C$6:$CC$92,$G2879+6+1,0),0))))</f>
        <v>0</v>
      </c>
      <c r="AI2879" s="147">
        <f>IF(AND($I2879="Si",R2879=1),1,IF(AND($I2879="Fisico",R2879=1),1,IF(AND(R2879=1,$I2879="Electronico"),2,IF(R2879=1,VLOOKUP($C2879&amp;"|"&amp;$B2879&amp;"|"&amp;$D2879,Empresas!$C$6:$CC$92,$G2879+6+1,0),0))))</f>
        <v>0</v>
      </c>
      <c r="AJ2879" s="147">
        <f>IF(AND($I2879="Si",S2879=1),1,IF(AND($I2879="Fisico",S2879=1),1,IF(AND(S2879=1,$I2879="Electronico"),2,IF(S2879=1,VLOOKUP($C2879&amp;"|"&amp;$B2879&amp;"|"&amp;$D2879,Empresas!$C$6:$CC$92,$G2879+6+1,0),0))))</f>
        <v>0</v>
      </c>
      <c r="AK2879" s="147">
        <f>IF(AND($I2879="Si",T2879=1),1,IF(AND($I2879="Fisico",T2879=1),1,IF(AND(T2879=1,$I2879="Electronico"),2,IF(T2879=1,VLOOKUP($C2879&amp;"|"&amp;$B2879&amp;"|"&amp;$D2879,Empresas!$C$6:$CC$92,$G2879+6+1,0),0))))</f>
        <v>0</v>
      </c>
      <c r="AL2879" s="147">
        <f>IF(AND($I2879="Si",U2879=1),1,IF(AND($I2879="Fisico",U2879=1),1,IF(AND(U2879=1,$I2879="Electronico"),2,IF(U2879=1,VLOOKUP($C2879&amp;"|"&amp;$B2879&amp;"|"&amp;$D2879,Empresas!$C$6:$CC$92,$G2879+6+1,0),0))))</f>
        <v>0</v>
      </c>
      <c r="AM2879" s="149">
        <f t="shared" si="464"/>
        <v>0</v>
      </c>
      <c r="AN2879" s="149">
        <f t="shared" si="465"/>
        <v>0</v>
      </c>
      <c r="AO2879" s="152">
        <f t="shared" si="466"/>
        <v>0</v>
      </c>
    </row>
    <row r="2880" spans="1:41" x14ac:dyDescent="0.25">
      <c r="A2880" s="137" t="str">
        <f>VLOOKUP(D2880,Empresas!$D$7:$F$91,3,0)</f>
        <v>Omar</v>
      </c>
      <c r="B2880" s="138" t="str">
        <f>VLOOKUP(D2880,Empresas!$D$7:$G$91,4,0)</f>
        <v>Jhony</v>
      </c>
      <c r="C2880" s="138" t="s">
        <v>544</v>
      </c>
      <c r="D2880" s="138" t="s">
        <v>512</v>
      </c>
      <c r="E2880" s="138" t="str">
        <f>VLOOKUP(D2880,Empresas!$D$7:$E$92,2,0)</f>
        <v>PERU Q PRODUCTS GLOBAL BUSINESS</v>
      </c>
      <c r="F2880" s="138" t="s">
        <v>165</v>
      </c>
      <c r="G2880" s="139">
        <f t="shared" si="471"/>
        <v>28</v>
      </c>
      <c r="H2880" s="139" t="str">
        <f>VLOOKUP(D2880,Empresas!$D$6:$L$92,7,0)</f>
        <v>Semestral</v>
      </c>
      <c r="I2880" s="138" t="str">
        <f>VLOOKUP(VLOOKUP(D2880&amp;"|"&amp;B2880,Empresas!$I$7:$CB$92,G2880,0),Tablas!$A$3:$B$5,2,0)</f>
        <v>No aplica</v>
      </c>
      <c r="J2880" s="78"/>
      <c r="K2880" s="78"/>
      <c r="L2880" s="78"/>
      <c r="M2880" s="78"/>
      <c r="N2880" s="78"/>
      <c r="O2880" s="78"/>
      <c r="P2880" s="78"/>
      <c r="Q2880" s="78"/>
      <c r="R2880" s="78"/>
      <c r="S2880" s="78"/>
      <c r="T2880" s="78"/>
      <c r="U2880" s="78"/>
      <c r="V2880" s="78" t="str">
        <f>VLOOKUP(D2880,Empresas!$D$7:$CF$91,81,0)</f>
        <v>C</v>
      </c>
      <c r="W2880" s="78" t="str">
        <f>VLOOKUP(D2880,Empresas!$D$7:$M$91,10,0)</f>
        <v>Mype</v>
      </c>
      <c r="X2880" s="69" t="str">
        <f t="shared" si="462"/>
        <v>SI</v>
      </c>
      <c r="Y2880" s="153" t="str">
        <f t="shared" si="463"/>
        <v>No aplica</v>
      </c>
      <c r="Z2880" s="147">
        <f>IF(Y2880="No aplica",0,IF(I2880="no",0,IF(I2880="No aplica",0,IF(I2880="Si",1,IF(I2880="Fisico",1,IF(I2880="Electronico",2,VLOOKUP(C2880&amp;"|"&amp;B2880&amp;"|"&amp;D2880,Empresas!$C$6:$CC$92,G2880+6+1,0)))))))</f>
        <v>0</v>
      </c>
      <c r="AA2880" s="147">
        <f>IF(AND($I2880="Si",J2880=1),1,IF(AND($I2880="Fisico",J2880=1),1,IF(AND(J2880=1,$I2880="Electronico"),2,IF(J2880=1,VLOOKUP($C2880&amp;"|"&amp;$B2880&amp;"|"&amp;$D2880,Empresas!$C$6:$CC$92,$G2880+6+1,0),0))))</f>
        <v>0</v>
      </c>
      <c r="AB2880" s="147">
        <f>IF(AND($I2880="Si",K2880=1),1,IF(AND($I2880="Fisico",K2880=1),1,IF(AND(K2880=1,$I2880="Electronico"),2,IF(K2880=1,VLOOKUP($C2880&amp;"|"&amp;$B2880&amp;"|"&amp;$D2880,Empresas!$C$6:$CC$92,$G2880+6+1,0),0))))</f>
        <v>0</v>
      </c>
      <c r="AC2880" s="147">
        <f>IF(AND($I2880="Si",L2880=1),1,IF(AND($I2880="Fisico",L2880=1),1,IF(AND(L2880=1,$I2880="Electronico"),2,IF(L2880=1,VLOOKUP($C2880&amp;"|"&amp;$B2880&amp;"|"&amp;$D2880,Empresas!$C$6:$CC$92,$G2880+6+1,0),0))))</f>
        <v>0</v>
      </c>
      <c r="AD2880" s="147">
        <f>IF(AND($I2880="Si",M2880=1),1,IF(AND($I2880="Fisico",M2880=1),1,IF(AND(M2880=1,$I2880="Electronico"),2,IF(M2880=1,VLOOKUP($C2880&amp;"|"&amp;$B2880&amp;"|"&amp;$D2880,Empresas!$C$6:$CC$92,$G2880+6+1,0),0))))</f>
        <v>0</v>
      </c>
      <c r="AE2880" s="147">
        <f>IF(AND($I2880="Si",N2880=1),1,IF(AND($I2880="Fisico",N2880=1),1,IF(AND(N2880=1,$I2880="Electronico"),2,IF(N2880=1,VLOOKUP($C2880&amp;"|"&amp;$B2880&amp;"|"&amp;$D2880,Empresas!$C$6:$CC$92,$G2880+6+1,0),0))))</f>
        <v>0</v>
      </c>
      <c r="AF2880" s="147">
        <f>IF(AND($I2880="Si",O2880=1),1,IF(AND($I2880="Fisico",O2880=1),1,IF(AND(O2880=1,$I2880="Electronico"),2,IF(O2880=1,VLOOKUP($C2880&amp;"|"&amp;$B2880&amp;"|"&amp;$D2880,Empresas!$C$6:$CC$92,$G2880+6+1,0),0))))</f>
        <v>0</v>
      </c>
      <c r="AG2880" s="147">
        <f>IF(AND($I2880="Si",P2880=1),1,IF(AND($I2880="Fisico",P2880=1),1,IF(AND(P2880=1,$I2880="Electronico"),2,IF(P2880=1,VLOOKUP($C2880&amp;"|"&amp;$B2880&amp;"|"&amp;$D2880,Empresas!$C$6:$CC$92,$G2880+6+1,0),0))))</f>
        <v>0</v>
      </c>
      <c r="AH2880" s="147">
        <f>IF(AND($I2880="Si",Q2880=1),1,IF(AND($I2880="Fisico",Q2880=1),1,IF(AND(Q2880=1,$I2880="Electronico"),2,IF(Q2880=1,VLOOKUP($C2880&amp;"|"&amp;$B2880&amp;"|"&amp;$D2880,Empresas!$C$6:$CC$92,$G2880+6+1,0),0))))</f>
        <v>0</v>
      </c>
      <c r="AI2880" s="147">
        <f>IF(AND($I2880="Si",R2880=1),1,IF(AND($I2880="Fisico",R2880=1),1,IF(AND(R2880=1,$I2880="Electronico"),2,IF(R2880=1,VLOOKUP($C2880&amp;"|"&amp;$B2880&amp;"|"&amp;$D2880,Empresas!$C$6:$CC$92,$G2880+6+1,0),0))))</f>
        <v>0</v>
      </c>
      <c r="AJ2880" s="147">
        <f>IF(AND($I2880="Si",S2880=1),1,IF(AND($I2880="Fisico",S2880=1),1,IF(AND(S2880=1,$I2880="Electronico"),2,IF(S2880=1,VLOOKUP($C2880&amp;"|"&amp;$B2880&amp;"|"&amp;$D2880,Empresas!$C$6:$CC$92,$G2880+6+1,0),0))))</f>
        <v>0</v>
      </c>
      <c r="AK2880" s="147">
        <f>IF(AND($I2880="Si",T2880=1),1,IF(AND($I2880="Fisico",T2880=1),1,IF(AND(T2880=1,$I2880="Electronico"),2,IF(T2880=1,VLOOKUP($C2880&amp;"|"&amp;$B2880&amp;"|"&amp;$D2880,Empresas!$C$6:$CC$92,$G2880+6+1,0),0))))</f>
        <v>0</v>
      </c>
      <c r="AL2880" s="147">
        <f>IF(AND($I2880="Si",U2880=1),1,IF(AND($I2880="Fisico",U2880=1),1,IF(AND(U2880=1,$I2880="Electronico"),2,IF(U2880=1,VLOOKUP($C2880&amp;"|"&amp;$B2880&amp;"|"&amp;$D2880,Empresas!$C$6:$CC$92,$G2880+6+1,0),0))))</f>
        <v>0</v>
      </c>
      <c r="AM2880" s="149">
        <f t="shared" si="464"/>
        <v>0</v>
      </c>
      <c r="AN2880" s="149">
        <f t="shared" si="465"/>
        <v>0</v>
      </c>
      <c r="AO2880" s="152">
        <f t="shared" si="466"/>
        <v>0</v>
      </c>
    </row>
    <row r="2881" spans="1:41" x14ac:dyDescent="0.25">
      <c r="A2881" s="137" t="str">
        <f>VLOOKUP(D2881,Empresas!$D$7:$F$91,3,0)</f>
        <v>Omar</v>
      </c>
      <c r="B2881" s="138" t="str">
        <f>VLOOKUP(D2881,Empresas!$D$7:$G$91,4,0)</f>
        <v>Jhony</v>
      </c>
      <c r="C2881" s="138" t="s">
        <v>544</v>
      </c>
      <c r="D2881" s="138" t="s">
        <v>512</v>
      </c>
      <c r="E2881" s="138" t="str">
        <f>VLOOKUP(D2881,Empresas!$D$7:$E$92,2,0)</f>
        <v>PERU Q PRODUCTS GLOBAL BUSINESS</v>
      </c>
      <c r="F2881" s="138" t="s">
        <v>166</v>
      </c>
      <c r="G2881" s="139">
        <f t="shared" si="471"/>
        <v>31</v>
      </c>
      <c r="H2881" s="139" t="str">
        <f>VLOOKUP(D2881,Empresas!$D$6:$L$92,7,0)</f>
        <v>Semestral</v>
      </c>
      <c r="I2881" s="138" t="str">
        <f>VLOOKUP(VLOOKUP(D2881&amp;"|"&amp;B2881,Empresas!$I$7:$CB$92,G2881,0),Tablas!$A$3:$B$5,2,0)</f>
        <v>No aplica</v>
      </c>
      <c r="J2881" s="78"/>
      <c r="K2881" s="78"/>
      <c r="L2881" s="78"/>
      <c r="M2881" s="78"/>
      <c r="N2881" s="78"/>
      <c r="O2881" s="78"/>
      <c r="P2881" s="78"/>
      <c r="Q2881" s="78"/>
      <c r="R2881" s="78"/>
      <c r="S2881" s="78"/>
      <c r="T2881" s="78"/>
      <c r="U2881" s="78"/>
      <c r="V2881" s="78" t="str">
        <f>VLOOKUP(D2881,Empresas!$D$7:$CF$91,81,0)</f>
        <v>C</v>
      </c>
      <c r="W2881" s="78" t="str">
        <f>VLOOKUP(D2881,Empresas!$D$7:$M$91,10,0)</f>
        <v>Mype</v>
      </c>
      <c r="X2881" s="69" t="str">
        <f t="shared" si="462"/>
        <v>SI</v>
      </c>
      <c r="Y2881" s="153" t="str">
        <f t="shared" si="463"/>
        <v>No aplica</v>
      </c>
      <c r="Z2881" s="147">
        <f>IF(Y2881="No aplica",0,IF(I2881="no",0,IF(I2881="No aplica",0,IF(I2881="Si",1,IF(I2881="Fisico",1,IF(I2881="Electronico",2,VLOOKUP(C2881&amp;"|"&amp;B2881&amp;"|"&amp;D2881,Empresas!$C$6:$CC$92,G2881+6+1,0)))))))</f>
        <v>0</v>
      </c>
      <c r="AA2881" s="147">
        <f>IF(AND($I2881="Si",J2881=1),1,IF(AND($I2881="Fisico",J2881=1),1,IF(AND(J2881=1,$I2881="Electronico"),2,IF(J2881=1,VLOOKUP($C2881&amp;"|"&amp;$B2881&amp;"|"&amp;$D2881,Empresas!$C$6:$CC$92,$G2881+6+1,0),0))))</f>
        <v>0</v>
      </c>
      <c r="AB2881" s="147">
        <f>IF(AND($I2881="Si",K2881=1),1,IF(AND($I2881="Fisico",K2881=1),1,IF(AND(K2881=1,$I2881="Electronico"),2,IF(K2881=1,VLOOKUP($C2881&amp;"|"&amp;$B2881&amp;"|"&amp;$D2881,Empresas!$C$6:$CC$92,$G2881+6+1,0),0))))</f>
        <v>0</v>
      </c>
      <c r="AC2881" s="147">
        <f>IF(AND($I2881="Si",L2881=1),1,IF(AND($I2881="Fisico",L2881=1),1,IF(AND(L2881=1,$I2881="Electronico"),2,IF(L2881=1,VLOOKUP($C2881&amp;"|"&amp;$B2881&amp;"|"&amp;$D2881,Empresas!$C$6:$CC$92,$G2881+6+1,0),0))))</f>
        <v>0</v>
      </c>
      <c r="AD2881" s="147">
        <f>IF(AND($I2881="Si",M2881=1),1,IF(AND($I2881="Fisico",M2881=1),1,IF(AND(M2881=1,$I2881="Electronico"),2,IF(M2881=1,VLOOKUP($C2881&amp;"|"&amp;$B2881&amp;"|"&amp;$D2881,Empresas!$C$6:$CC$92,$G2881+6+1,0),0))))</f>
        <v>0</v>
      </c>
      <c r="AE2881" s="147">
        <f>IF(AND($I2881="Si",N2881=1),1,IF(AND($I2881="Fisico",N2881=1),1,IF(AND(N2881=1,$I2881="Electronico"),2,IF(N2881=1,VLOOKUP($C2881&amp;"|"&amp;$B2881&amp;"|"&amp;$D2881,Empresas!$C$6:$CC$92,$G2881+6+1,0),0))))</f>
        <v>0</v>
      </c>
      <c r="AF2881" s="147">
        <f>IF(AND($I2881="Si",O2881=1),1,IF(AND($I2881="Fisico",O2881=1),1,IF(AND(O2881=1,$I2881="Electronico"),2,IF(O2881=1,VLOOKUP($C2881&amp;"|"&amp;$B2881&amp;"|"&amp;$D2881,Empresas!$C$6:$CC$92,$G2881+6+1,0),0))))</f>
        <v>0</v>
      </c>
      <c r="AG2881" s="147">
        <f>IF(AND($I2881="Si",P2881=1),1,IF(AND($I2881="Fisico",P2881=1),1,IF(AND(P2881=1,$I2881="Electronico"),2,IF(P2881=1,VLOOKUP($C2881&amp;"|"&amp;$B2881&amp;"|"&amp;$D2881,Empresas!$C$6:$CC$92,$G2881+6+1,0),0))))</f>
        <v>0</v>
      </c>
      <c r="AH2881" s="147">
        <f>IF(AND($I2881="Si",Q2881=1),1,IF(AND($I2881="Fisico",Q2881=1),1,IF(AND(Q2881=1,$I2881="Electronico"),2,IF(Q2881=1,VLOOKUP($C2881&amp;"|"&amp;$B2881&amp;"|"&amp;$D2881,Empresas!$C$6:$CC$92,$G2881+6+1,0),0))))</f>
        <v>0</v>
      </c>
      <c r="AI2881" s="147">
        <f>IF(AND($I2881="Si",R2881=1),1,IF(AND($I2881="Fisico",R2881=1),1,IF(AND(R2881=1,$I2881="Electronico"),2,IF(R2881=1,VLOOKUP($C2881&amp;"|"&amp;$B2881&amp;"|"&amp;$D2881,Empresas!$C$6:$CC$92,$G2881+6+1,0),0))))</f>
        <v>0</v>
      </c>
      <c r="AJ2881" s="147">
        <f>IF(AND($I2881="Si",S2881=1),1,IF(AND($I2881="Fisico",S2881=1),1,IF(AND(S2881=1,$I2881="Electronico"),2,IF(S2881=1,VLOOKUP($C2881&amp;"|"&amp;$B2881&amp;"|"&amp;$D2881,Empresas!$C$6:$CC$92,$G2881+6+1,0),0))))</f>
        <v>0</v>
      </c>
      <c r="AK2881" s="147">
        <f>IF(AND($I2881="Si",T2881=1),1,IF(AND($I2881="Fisico",T2881=1),1,IF(AND(T2881=1,$I2881="Electronico"),2,IF(T2881=1,VLOOKUP($C2881&amp;"|"&amp;$B2881&amp;"|"&amp;$D2881,Empresas!$C$6:$CC$92,$G2881+6+1,0),0))))</f>
        <v>0</v>
      </c>
      <c r="AL2881" s="147">
        <f>IF(AND($I2881="Si",U2881=1),1,IF(AND($I2881="Fisico",U2881=1),1,IF(AND(U2881=1,$I2881="Electronico"),2,IF(U2881=1,VLOOKUP($C2881&amp;"|"&amp;$B2881&amp;"|"&amp;$D2881,Empresas!$C$6:$CC$92,$G2881+6+1,0),0))))</f>
        <v>0</v>
      </c>
      <c r="AM2881" s="149">
        <f t="shared" si="464"/>
        <v>0</v>
      </c>
      <c r="AN2881" s="149">
        <f t="shared" si="465"/>
        <v>0</v>
      </c>
      <c r="AO2881" s="152">
        <f t="shared" si="466"/>
        <v>0</v>
      </c>
    </row>
    <row r="2882" spans="1:41" x14ac:dyDescent="0.25">
      <c r="A2882" s="137" t="str">
        <f>VLOOKUP(D2882,Empresas!$D$7:$F$91,3,0)</f>
        <v>Omar</v>
      </c>
      <c r="B2882" s="138" t="str">
        <f>VLOOKUP(D2882,Empresas!$D$7:$G$91,4,0)</f>
        <v>Jhony</v>
      </c>
      <c r="C2882" s="138" t="s">
        <v>544</v>
      </c>
      <c r="D2882" s="138" t="s">
        <v>512</v>
      </c>
      <c r="E2882" s="138" t="str">
        <f>VLOOKUP(D2882,Empresas!$D$7:$E$92,2,0)</f>
        <v>PERU Q PRODUCTS GLOBAL BUSINESS</v>
      </c>
      <c r="F2882" s="138" t="s">
        <v>167</v>
      </c>
      <c r="G2882" s="139">
        <f t="shared" si="471"/>
        <v>34</v>
      </c>
      <c r="H2882" s="139" t="str">
        <f>VLOOKUP(D2882,Empresas!$D$6:$L$92,7,0)</f>
        <v>Semestral</v>
      </c>
      <c r="I2882" s="138" t="str">
        <f>VLOOKUP(VLOOKUP(D2882&amp;"|"&amp;B2882,Empresas!$I$7:$CB$92,G2882,0),Tablas!$A$3:$B$5,2,0)</f>
        <v>Registro y analisis</v>
      </c>
      <c r="J2882" s="78">
        <v>1</v>
      </c>
      <c r="K2882" s="78">
        <v>1</v>
      </c>
      <c r="L2882" s="78">
        <v>1</v>
      </c>
      <c r="M2882" s="78">
        <v>1</v>
      </c>
      <c r="N2882" s="78">
        <v>1</v>
      </c>
      <c r="O2882" s="78">
        <v>1</v>
      </c>
      <c r="P2882" s="78">
        <v>2</v>
      </c>
      <c r="Q2882" s="78">
        <v>2</v>
      </c>
      <c r="R2882" s="78"/>
      <c r="S2882" s="78"/>
      <c r="T2882" s="78"/>
      <c r="U2882" s="78"/>
      <c r="V2882" s="78" t="str">
        <f>VLOOKUP(D2882,Empresas!$D$7:$CF$91,81,0)</f>
        <v>C</v>
      </c>
      <c r="W2882" s="78" t="str">
        <f>VLOOKUP(D2882,Empresas!$D$7:$M$91,10,0)</f>
        <v>Mype</v>
      </c>
      <c r="X2882" s="69" t="str">
        <f t="shared" si="462"/>
        <v>SI</v>
      </c>
      <c r="Y2882" s="153" t="str">
        <f t="shared" si="463"/>
        <v>Si aplica</v>
      </c>
      <c r="Z2882" s="147">
        <f>IF(Y2882="No aplica",0,IF(I2882="no",0,IF(I2882="No aplica",0,IF(I2882="Si",1,IF(I2882="Fisico",1,IF(I2882="Electronico",2,VLOOKUP(C2882&amp;"|"&amp;B2882&amp;"|"&amp;D2882,Empresas!$C$6:$CC$92,G2882+6+1,0)))))))</f>
        <v>2</v>
      </c>
      <c r="AA2882" s="147">
        <f>IF(AND($I2882="Si",J2882=1),1,IF(AND($I2882="Fisico",J2882=1),1,IF(AND(J2882=1,$I2882="Electronico"),2,IF(J2882=1,VLOOKUP($C2882&amp;"|"&amp;$B2882&amp;"|"&amp;$D2882,Empresas!$C$6:$CC$92,$G2882+6+1,0),0))))</f>
        <v>2</v>
      </c>
      <c r="AB2882" s="147">
        <f>IF(AND($I2882="Si",K2882=1),1,IF(AND($I2882="Fisico",K2882=1),1,IF(AND(K2882=1,$I2882="Electronico"),2,IF(K2882=1,VLOOKUP($C2882&amp;"|"&amp;$B2882&amp;"|"&amp;$D2882,Empresas!$C$6:$CC$92,$G2882+6+1,0),0))))</f>
        <v>2</v>
      </c>
      <c r="AC2882" s="147">
        <f>IF(AND($I2882="Si",L2882=1),1,IF(AND($I2882="Fisico",L2882=1),1,IF(AND(L2882=1,$I2882="Electronico"),2,IF(L2882=1,VLOOKUP($C2882&amp;"|"&amp;$B2882&amp;"|"&amp;$D2882,Empresas!$C$6:$CC$92,$G2882+6+1,0),0))))</f>
        <v>2</v>
      </c>
      <c r="AD2882" s="147">
        <f>IF(AND($I2882="Si",M2882=1),1,IF(AND($I2882="Fisico",M2882=1),1,IF(AND(M2882=1,$I2882="Electronico"),2,IF(M2882=1,VLOOKUP($C2882&amp;"|"&amp;$B2882&amp;"|"&amp;$D2882,Empresas!$C$6:$CC$92,$G2882+6+1,0),0))))</f>
        <v>2</v>
      </c>
      <c r="AE2882" s="147">
        <f>IF(AND($I2882="Si",N2882=1),1,IF(AND($I2882="Fisico",N2882=1),1,IF(AND(N2882=1,$I2882="Electronico"),2,IF(N2882=1,VLOOKUP($C2882&amp;"|"&amp;$B2882&amp;"|"&amp;$D2882,Empresas!$C$6:$CC$92,$G2882+6+1,0),0))))</f>
        <v>2</v>
      </c>
      <c r="AF2882" s="147">
        <f>IF(AND($I2882="Si",O2882=1),1,IF(AND($I2882="Fisico",O2882=1),1,IF(AND(O2882=1,$I2882="Electronico"),2,IF(O2882=1,VLOOKUP($C2882&amp;"|"&amp;$B2882&amp;"|"&amp;$D2882,Empresas!$C$6:$CC$92,$G2882+6+1,0),0))))</f>
        <v>2</v>
      </c>
      <c r="AG2882" s="147">
        <f>IF(AND($I2882="Si",P2882=1),1,IF(AND($I2882="Fisico",P2882=1),1,IF(AND(P2882=1,$I2882="Electronico"),2,IF(P2882=1,VLOOKUP($C2882&amp;"|"&amp;$B2882&amp;"|"&amp;$D2882,Empresas!$C$6:$CC$92,$G2882+6+1,0),0))))</f>
        <v>0</v>
      </c>
      <c r="AH2882" s="147">
        <f>IF(AND($I2882="Si",Q2882=1),1,IF(AND($I2882="Fisico",Q2882=1),1,IF(AND(Q2882=1,$I2882="Electronico"),2,IF(Q2882=1,VLOOKUP($C2882&amp;"|"&amp;$B2882&amp;"|"&amp;$D2882,Empresas!$C$6:$CC$92,$G2882+6+1,0),0))))</f>
        <v>0</v>
      </c>
      <c r="AI2882" s="147">
        <f>IF(AND($I2882="Si",R2882=1),1,IF(AND($I2882="Fisico",R2882=1),1,IF(AND(R2882=1,$I2882="Electronico"),2,IF(R2882=1,VLOOKUP($C2882&amp;"|"&amp;$B2882&amp;"|"&amp;$D2882,Empresas!$C$6:$CC$92,$G2882+6+1,0),0))))</f>
        <v>0</v>
      </c>
      <c r="AJ2882" s="147">
        <f>IF(AND($I2882="Si",S2882=1),1,IF(AND($I2882="Fisico",S2882=1),1,IF(AND(S2882=1,$I2882="Electronico"),2,IF(S2882=1,VLOOKUP($C2882&amp;"|"&amp;$B2882&amp;"|"&amp;$D2882,Empresas!$C$6:$CC$92,$G2882+6+1,0),0))))</f>
        <v>0</v>
      </c>
      <c r="AK2882" s="147">
        <f>IF(AND($I2882="Si",T2882=1),1,IF(AND($I2882="Fisico",T2882=1),1,IF(AND(T2882=1,$I2882="Electronico"),2,IF(T2882=1,VLOOKUP($C2882&amp;"|"&amp;$B2882&amp;"|"&amp;$D2882,Empresas!$C$6:$CC$92,$G2882+6+1,0),0))))</f>
        <v>0</v>
      </c>
      <c r="AL2882" s="147">
        <f>IF(AND($I2882="Si",U2882=1),1,IF(AND($I2882="Fisico",U2882=1),1,IF(AND(U2882=1,$I2882="Electronico"),2,IF(U2882=1,VLOOKUP($C2882&amp;"|"&amp;$B2882&amp;"|"&amp;$D2882,Empresas!$C$6:$CC$92,$G2882+6+1,0),0))))</f>
        <v>0</v>
      </c>
      <c r="AM2882" s="149">
        <f t="shared" si="464"/>
        <v>12</v>
      </c>
      <c r="AN2882" s="149">
        <f t="shared" si="465"/>
        <v>16</v>
      </c>
      <c r="AO2882" s="152">
        <f t="shared" si="466"/>
        <v>0.75</v>
      </c>
    </row>
    <row r="2883" spans="1:41" x14ac:dyDescent="0.25">
      <c r="A2883" s="137" t="str">
        <f>VLOOKUP(D2883,Empresas!$D$7:$F$91,3,0)</f>
        <v>Omar</v>
      </c>
      <c r="B2883" s="138" t="str">
        <f>VLOOKUP(D2883,Empresas!$D$7:$G$91,4,0)</f>
        <v>Jhony</v>
      </c>
      <c r="C2883" s="138" t="s">
        <v>544</v>
      </c>
      <c r="D2883" s="138" t="s">
        <v>512</v>
      </c>
      <c r="E2883" s="138" t="str">
        <f>VLOOKUP(D2883,Empresas!$D$7:$E$92,2,0)</f>
        <v>PERU Q PRODUCTS GLOBAL BUSINESS</v>
      </c>
      <c r="F2883" s="138" t="s">
        <v>168</v>
      </c>
      <c r="G2883" s="139">
        <f t="shared" si="471"/>
        <v>37</v>
      </c>
      <c r="H2883" s="139" t="str">
        <f>VLOOKUP(D2883,Empresas!$D$6:$L$92,7,0)</f>
        <v>Semestral</v>
      </c>
      <c r="I2883" s="138" t="str">
        <f>VLOOKUP(VLOOKUP(D2883&amp;"|"&amp;B2883,Empresas!$I$7:$CB$92,G2883,0),Tablas!$A$3:$B$5,2,0)</f>
        <v>Registro y analisis</v>
      </c>
      <c r="J2883" s="78">
        <v>1</v>
      </c>
      <c r="K2883" s="78">
        <v>1</v>
      </c>
      <c r="L2883" s="78">
        <v>1</v>
      </c>
      <c r="M2883" s="78">
        <v>1</v>
      </c>
      <c r="N2883" s="78">
        <v>1</v>
      </c>
      <c r="O2883" s="78">
        <v>1</v>
      </c>
      <c r="P2883" s="78">
        <v>2</v>
      </c>
      <c r="Q2883" s="78">
        <v>2</v>
      </c>
      <c r="R2883" s="78"/>
      <c r="S2883" s="78"/>
      <c r="T2883" s="78"/>
      <c r="U2883" s="78"/>
      <c r="V2883" s="78" t="str">
        <f>VLOOKUP(D2883,Empresas!$D$7:$CF$91,81,0)</f>
        <v>C</v>
      </c>
      <c r="W2883" s="78" t="str">
        <f>VLOOKUP(D2883,Empresas!$D$7:$M$91,10,0)</f>
        <v>Mype</v>
      </c>
      <c r="X2883" s="69" t="str">
        <f t="shared" si="462"/>
        <v>SI</v>
      </c>
      <c r="Y2883" s="153" t="str">
        <f t="shared" si="463"/>
        <v>Si aplica</v>
      </c>
      <c r="Z2883" s="147">
        <f>IF(Y2883="No aplica",0,IF(I2883="no",0,IF(I2883="No aplica",0,IF(I2883="Si",1,IF(I2883="Fisico",1,IF(I2883="Electronico",2,VLOOKUP(C2883&amp;"|"&amp;B2883&amp;"|"&amp;D2883,Empresas!$C$6:$CC$92,G2883+6+1,0)))))))</f>
        <v>6</v>
      </c>
      <c r="AA2883" s="147">
        <f>IF(AND($I2883="Si",J2883=1),1,IF(AND($I2883="Fisico",J2883=1),1,IF(AND(J2883=1,$I2883="Electronico"),2,IF(J2883=1,VLOOKUP($C2883&amp;"|"&amp;$B2883&amp;"|"&amp;$D2883,Empresas!$C$6:$CC$92,$G2883+6+1,0),0))))</f>
        <v>6</v>
      </c>
      <c r="AB2883" s="147">
        <f>IF(AND($I2883="Si",K2883=1),1,IF(AND($I2883="Fisico",K2883=1),1,IF(AND(K2883=1,$I2883="Electronico"),2,IF(K2883=1,VLOOKUP($C2883&amp;"|"&amp;$B2883&amp;"|"&amp;$D2883,Empresas!$C$6:$CC$92,$G2883+6+1,0),0))))</f>
        <v>6</v>
      </c>
      <c r="AC2883" s="147">
        <f>IF(AND($I2883="Si",L2883=1),1,IF(AND($I2883="Fisico",L2883=1),1,IF(AND(L2883=1,$I2883="Electronico"),2,IF(L2883=1,VLOOKUP($C2883&amp;"|"&amp;$B2883&amp;"|"&amp;$D2883,Empresas!$C$6:$CC$92,$G2883+6+1,0),0))))</f>
        <v>6</v>
      </c>
      <c r="AD2883" s="147">
        <f>IF(AND($I2883="Si",M2883=1),1,IF(AND($I2883="Fisico",M2883=1),1,IF(AND(M2883=1,$I2883="Electronico"),2,IF(M2883=1,VLOOKUP($C2883&amp;"|"&amp;$B2883&amp;"|"&amp;$D2883,Empresas!$C$6:$CC$92,$G2883+6+1,0),0))))</f>
        <v>6</v>
      </c>
      <c r="AE2883" s="147">
        <f>IF(AND($I2883="Si",N2883=1),1,IF(AND($I2883="Fisico",N2883=1),1,IF(AND(N2883=1,$I2883="Electronico"),2,IF(N2883=1,VLOOKUP($C2883&amp;"|"&amp;$B2883&amp;"|"&amp;$D2883,Empresas!$C$6:$CC$92,$G2883+6+1,0),0))))</f>
        <v>6</v>
      </c>
      <c r="AF2883" s="147">
        <f>IF(AND($I2883="Si",O2883=1),1,IF(AND($I2883="Fisico",O2883=1),1,IF(AND(O2883=1,$I2883="Electronico"),2,IF(O2883=1,VLOOKUP($C2883&amp;"|"&amp;$B2883&amp;"|"&amp;$D2883,Empresas!$C$6:$CC$92,$G2883+6+1,0),0))))</f>
        <v>6</v>
      </c>
      <c r="AG2883" s="147">
        <f>IF(AND($I2883="Si",P2883=1),1,IF(AND($I2883="Fisico",P2883=1),1,IF(AND(P2883=1,$I2883="Electronico"),2,IF(P2883=1,VLOOKUP($C2883&amp;"|"&amp;$B2883&amp;"|"&amp;$D2883,Empresas!$C$6:$CC$92,$G2883+6+1,0),0))))</f>
        <v>0</v>
      </c>
      <c r="AH2883" s="147">
        <f>IF(AND($I2883="Si",Q2883=1),1,IF(AND($I2883="Fisico",Q2883=1),1,IF(AND(Q2883=1,$I2883="Electronico"),2,IF(Q2883=1,VLOOKUP($C2883&amp;"|"&amp;$B2883&amp;"|"&amp;$D2883,Empresas!$C$6:$CC$92,$G2883+6+1,0),0))))</f>
        <v>0</v>
      </c>
      <c r="AI2883" s="147">
        <f>IF(AND($I2883="Si",R2883=1),1,IF(AND($I2883="Fisico",R2883=1),1,IF(AND(R2883=1,$I2883="Electronico"),2,IF(R2883=1,VLOOKUP($C2883&amp;"|"&amp;$B2883&amp;"|"&amp;$D2883,Empresas!$C$6:$CC$92,$G2883+6+1,0),0))))</f>
        <v>0</v>
      </c>
      <c r="AJ2883" s="147">
        <f>IF(AND($I2883="Si",S2883=1),1,IF(AND($I2883="Fisico",S2883=1),1,IF(AND(S2883=1,$I2883="Electronico"),2,IF(S2883=1,VLOOKUP($C2883&amp;"|"&amp;$B2883&amp;"|"&amp;$D2883,Empresas!$C$6:$CC$92,$G2883+6+1,0),0))))</f>
        <v>0</v>
      </c>
      <c r="AK2883" s="147">
        <f>IF(AND($I2883="Si",T2883=1),1,IF(AND($I2883="Fisico",T2883=1),1,IF(AND(T2883=1,$I2883="Electronico"),2,IF(T2883=1,VLOOKUP($C2883&amp;"|"&amp;$B2883&amp;"|"&amp;$D2883,Empresas!$C$6:$CC$92,$G2883+6+1,0),0))))</f>
        <v>0</v>
      </c>
      <c r="AL2883" s="147">
        <f>IF(AND($I2883="Si",U2883=1),1,IF(AND($I2883="Fisico",U2883=1),1,IF(AND(U2883=1,$I2883="Electronico"),2,IF(U2883=1,VLOOKUP($C2883&amp;"|"&amp;$B2883&amp;"|"&amp;$D2883,Empresas!$C$6:$CC$92,$G2883+6+1,0),0))))</f>
        <v>0</v>
      </c>
      <c r="AM2883" s="149">
        <f t="shared" si="464"/>
        <v>36</v>
      </c>
      <c r="AN2883" s="149">
        <f t="shared" si="465"/>
        <v>48</v>
      </c>
      <c r="AO2883" s="152">
        <f t="shared" si="466"/>
        <v>0.75</v>
      </c>
    </row>
    <row r="2884" spans="1:41" x14ac:dyDescent="0.25">
      <c r="A2884" s="137" t="str">
        <f>VLOOKUP(D2884,Empresas!$D$7:$F$91,3,0)</f>
        <v>Omar</v>
      </c>
      <c r="B2884" s="138" t="str">
        <f>VLOOKUP(D2884,Empresas!$D$7:$G$91,4,0)</f>
        <v>Jhony</v>
      </c>
      <c r="C2884" s="138" t="s">
        <v>544</v>
      </c>
      <c r="D2884" s="138" t="s">
        <v>512</v>
      </c>
      <c r="E2884" s="138" t="str">
        <f>VLOOKUP(D2884,Empresas!$D$7:$E$92,2,0)</f>
        <v>PERU Q PRODUCTS GLOBAL BUSINESS</v>
      </c>
      <c r="F2884" s="138" t="s">
        <v>169</v>
      </c>
      <c r="G2884" s="139">
        <f t="shared" si="471"/>
        <v>40</v>
      </c>
      <c r="H2884" s="139" t="str">
        <f>VLOOKUP(D2884,Empresas!$D$6:$L$92,7,0)</f>
        <v>Semestral</v>
      </c>
      <c r="I2884" s="138" t="str">
        <f>VLOOKUP(VLOOKUP(D2884&amp;"|"&amp;B2884,Empresas!$I$7:$CB$92,G2884,0),Tablas!$A$3:$B$5,2,0)</f>
        <v>No aplica</v>
      </c>
      <c r="J2884" s="78"/>
      <c r="K2884" s="78"/>
      <c r="L2884" s="78"/>
      <c r="M2884" s="78"/>
      <c r="N2884" s="78"/>
      <c r="O2884" s="78"/>
      <c r="P2884" s="78"/>
      <c r="Q2884" s="78"/>
      <c r="R2884" s="78"/>
      <c r="S2884" s="78"/>
      <c r="T2884" s="78"/>
      <c r="U2884" s="78"/>
      <c r="V2884" s="78" t="str">
        <f>VLOOKUP(D2884,Empresas!$D$7:$CF$91,81,0)</f>
        <v>C</v>
      </c>
      <c r="W2884" s="78" t="str">
        <f>VLOOKUP(D2884,Empresas!$D$7:$M$91,10,0)</f>
        <v>Mype</v>
      </c>
      <c r="X2884" s="69" t="str">
        <f t="shared" ref="X2884:X2947" si="472">IF(OR(LEFT(F2884,5)="02.06",LEFT(F2884,5)="02.08",LEFT(F2884,5)="02.09",LEFT(F2884,5)="02.10",LEFT(F2884,5)="02.11",LEFT(F2884,5)="03.08",LEFT(F2884,5)="03.09",LEFT(F2884,5)="03.10"),"NO","SI")</f>
        <v>SI</v>
      </c>
      <c r="Y2884" s="153" t="str">
        <f t="shared" ref="Y2884:Y2947" si="473">IF(SUM(J2884:U2884)=0,"No aplica","Si aplica")</f>
        <v>No aplica</v>
      </c>
      <c r="Z2884" s="147">
        <f>IF(Y2884="No aplica",0,IF(I2884="no",0,IF(I2884="No aplica",0,IF(I2884="Si",1,IF(I2884="Fisico",1,IF(I2884="Electronico",2,VLOOKUP(C2884&amp;"|"&amp;B2884&amp;"|"&amp;D2884,Empresas!$C$6:$CC$92,G2884+6+1,0)))))))</f>
        <v>0</v>
      </c>
      <c r="AA2884" s="147">
        <f>IF(AND($I2884="Si",J2884=1),1,IF(AND($I2884="Fisico",J2884=1),1,IF(AND(J2884=1,$I2884="Electronico"),2,IF(J2884=1,VLOOKUP($C2884&amp;"|"&amp;$B2884&amp;"|"&amp;$D2884,Empresas!$C$6:$CC$92,$G2884+6+1,0),0))))</f>
        <v>0</v>
      </c>
      <c r="AB2884" s="147">
        <f>IF(AND($I2884="Si",K2884=1),1,IF(AND($I2884="Fisico",K2884=1),1,IF(AND(K2884=1,$I2884="Electronico"),2,IF(K2884=1,VLOOKUP($C2884&amp;"|"&amp;$B2884&amp;"|"&amp;$D2884,Empresas!$C$6:$CC$92,$G2884+6+1,0),0))))</f>
        <v>0</v>
      </c>
      <c r="AC2884" s="147">
        <f>IF(AND($I2884="Si",L2884=1),1,IF(AND($I2884="Fisico",L2884=1),1,IF(AND(L2884=1,$I2884="Electronico"),2,IF(L2884=1,VLOOKUP($C2884&amp;"|"&amp;$B2884&amp;"|"&amp;$D2884,Empresas!$C$6:$CC$92,$G2884+6+1,0),0))))</f>
        <v>0</v>
      </c>
      <c r="AD2884" s="147">
        <f>IF(AND($I2884="Si",M2884=1),1,IF(AND($I2884="Fisico",M2884=1),1,IF(AND(M2884=1,$I2884="Electronico"),2,IF(M2884=1,VLOOKUP($C2884&amp;"|"&amp;$B2884&amp;"|"&amp;$D2884,Empresas!$C$6:$CC$92,$G2884+6+1,0),0))))</f>
        <v>0</v>
      </c>
      <c r="AE2884" s="147">
        <f>IF(AND($I2884="Si",N2884=1),1,IF(AND($I2884="Fisico",N2884=1),1,IF(AND(N2884=1,$I2884="Electronico"),2,IF(N2884=1,VLOOKUP($C2884&amp;"|"&amp;$B2884&amp;"|"&amp;$D2884,Empresas!$C$6:$CC$92,$G2884+6+1,0),0))))</f>
        <v>0</v>
      </c>
      <c r="AF2884" s="147">
        <f>IF(AND($I2884="Si",O2884=1),1,IF(AND($I2884="Fisico",O2884=1),1,IF(AND(O2884=1,$I2884="Electronico"),2,IF(O2884=1,VLOOKUP($C2884&amp;"|"&amp;$B2884&amp;"|"&amp;$D2884,Empresas!$C$6:$CC$92,$G2884+6+1,0),0))))</f>
        <v>0</v>
      </c>
      <c r="AG2884" s="147">
        <f>IF(AND($I2884="Si",P2884=1),1,IF(AND($I2884="Fisico",P2884=1),1,IF(AND(P2884=1,$I2884="Electronico"),2,IF(P2884=1,VLOOKUP($C2884&amp;"|"&amp;$B2884&amp;"|"&amp;$D2884,Empresas!$C$6:$CC$92,$G2884+6+1,0),0))))</f>
        <v>0</v>
      </c>
      <c r="AH2884" s="147">
        <f>IF(AND($I2884="Si",Q2884=1),1,IF(AND($I2884="Fisico",Q2884=1),1,IF(AND(Q2884=1,$I2884="Electronico"),2,IF(Q2884=1,VLOOKUP($C2884&amp;"|"&amp;$B2884&amp;"|"&amp;$D2884,Empresas!$C$6:$CC$92,$G2884+6+1,0),0))))</f>
        <v>0</v>
      </c>
      <c r="AI2884" s="147">
        <f>IF(AND($I2884="Si",R2884=1),1,IF(AND($I2884="Fisico",R2884=1),1,IF(AND(R2884=1,$I2884="Electronico"),2,IF(R2884=1,VLOOKUP($C2884&amp;"|"&amp;$B2884&amp;"|"&amp;$D2884,Empresas!$C$6:$CC$92,$G2884+6+1,0),0))))</f>
        <v>0</v>
      </c>
      <c r="AJ2884" s="147">
        <f>IF(AND($I2884="Si",S2884=1),1,IF(AND($I2884="Fisico",S2884=1),1,IF(AND(S2884=1,$I2884="Electronico"),2,IF(S2884=1,VLOOKUP($C2884&amp;"|"&amp;$B2884&amp;"|"&amp;$D2884,Empresas!$C$6:$CC$92,$G2884+6+1,0),0))))</f>
        <v>0</v>
      </c>
      <c r="AK2884" s="147">
        <f>IF(AND($I2884="Si",T2884=1),1,IF(AND($I2884="Fisico",T2884=1),1,IF(AND(T2884=1,$I2884="Electronico"),2,IF(T2884=1,VLOOKUP($C2884&amp;"|"&amp;$B2884&amp;"|"&amp;$D2884,Empresas!$C$6:$CC$92,$G2884+6+1,0),0))))</f>
        <v>0</v>
      </c>
      <c r="AL2884" s="147">
        <f>IF(AND($I2884="Si",U2884=1),1,IF(AND($I2884="Fisico",U2884=1),1,IF(AND(U2884=1,$I2884="Electronico"),2,IF(U2884=1,VLOOKUP($C2884&amp;"|"&amp;$B2884&amp;"|"&amp;$D2884,Empresas!$C$6:$CC$92,$G2884+6+1,0),0))))</f>
        <v>0</v>
      </c>
      <c r="AM2884" s="149">
        <f t="shared" ref="AM2884:AM2947" si="474">SUM(AA2884:AL2884)</f>
        <v>0</v>
      </c>
      <c r="AN2884" s="149">
        <f t="shared" ref="AN2884:AN2947" si="475">Z2884*RIGHT($AM$2,2)*1</f>
        <v>0</v>
      </c>
      <c r="AO2884" s="152">
        <f t="shared" ref="AO2884:AO2947" si="476">IFERROR(AM2884/AN2884,0)</f>
        <v>0</v>
      </c>
    </row>
    <row r="2885" spans="1:41" x14ac:dyDescent="0.25">
      <c r="A2885" s="137" t="str">
        <f>VLOOKUP(D2885,Empresas!$D$7:$F$91,3,0)</f>
        <v>Omar</v>
      </c>
      <c r="B2885" s="138" t="str">
        <f>VLOOKUP(D2885,Empresas!$D$7:$G$91,4,0)</f>
        <v>Jhony</v>
      </c>
      <c r="C2885" s="138" t="s">
        <v>544</v>
      </c>
      <c r="D2885" s="138" t="s">
        <v>512</v>
      </c>
      <c r="E2885" s="138" t="str">
        <f>VLOOKUP(D2885,Empresas!$D$7:$E$92,2,0)</f>
        <v>PERU Q PRODUCTS GLOBAL BUSINESS</v>
      </c>
      <c r="F2885" s="138" t="s">
        <v>170</v>
      </c>
      <c r="G2885" s="139">
        <f t="shared" si="471"/>
        <v>43</v>
      </c>
      <c r="H2885" s="139" t="str">
        <f>VLOOKUP(D2885,Empresas!$D$6:$L$92,7,0)</f>
        <v>Semestral</v>
      </c>
      <c r="I2885" s="138" t="str">
        <f>VLOOKUP(VLOOKUP(D2885&amp;"|"&amp;B2885,Empresas!$I$7:$CB$92,G2885,0),Tablas!$A$3:$B$5,2,0)</f>
        <v>No aplica</v>
      </c>
      <c r="J2885" s="78"/>
      <c r="K2885" s="78"/>
      <c r="L2885" s="78"/>
      <c r="M2885" s="78"/>
      <c r="N2885" s="78"/>
      <c r="O2885" s="78"/>
      <c r="P2885" s="78"/>
      <c r="Q2885" s="78"/>
      <c r="R2885" s="78"/>
      <c r="S2885" s="78"/>
      <c r="T2885" s="78"/>
      <c r="U2885" s="78"/>
      <c r="V2885" s="78" t="str">
        <f>VLOOKUP(D2885,Empresas!$D$7:$CF$91,81,0)</f>
        <v>C</v>
      </c>
      <c r="W2885" s="78" t="str">
        <f>VLOOKUP(D2885,Empresas!$D$7:$M$91,10,0)</f>
        <v>Mype</v>
      </c>
      <c r="X2885" s="69" t="str">
        <f t="shared" si="472"/>
        <v>SI</v>
      </c>
      <c r="Y2885" s="153" t="str">
        <f t="shared" si="473"/>
        <v>No aplica</v>
      </c>
      <c r="Z2885" s="147">
        <f>IF(Y2885="No aplica",0,IF(I2885="no",0,IF(I2885="No aplica",0,IF(I2885="Si",1,IF(I2885="Fisico",1,IF(I2885="Electronico",2,VLOOKUP(C2885&amp;"|"&amp;B2885&amp;"|"&amp;D2885,Empresas!$C$6:$CC$92,G2885+6+1,0)))))))</f>
        <v>0</v>
      </c>
      <c r="AA2885" s="147">
        <f>IF(AND($I2885="Si",J2885=1),1,IF(AND($I2885="Fisico",J2885=1),1,IF(AND(J2885=1,$I2885="Electronico"),2,IF(J2885=1,VLOOKUP($C2885&amp;"|"&amp;$B2885&amp;"|"&amp;$D2885,Empresas!$C$6:$CC$92,$G2885+6+1,0),0))))</f>
        <v>0</v>
      </c>
      <c r="AB2885" s="147">
        <f>IF(AND($I2885="Si",K2885=1),1,IF(AND($I2885="Fisico",K2885=1),1,IF(AND(K2885=1,$I2885="Electronico"),2,IF(K2885=1,VLOOKUP($C2885&amp;"|"&amp;$B2885&amp;"|"&amp;$D2885,Empresas!$C$6:$CC$92,$G2885+6+1,0),0))))</f>
        <v>0</v>
      </c>
      <c r="AC2885" s="147">
        <f>IF(AND($I2885="Si",L2885=1),1,IF(AND($I2885="Fisico",L2885=1),1,IF(AND(L2885=1,$I2885="Electronico"),2,IF(L2885=1,VLOOKUP($C2885&amp;"|"&amp;$B2885&amp;"|"&amp;$D2885,Empresas!$C$6:$CC$92,$G2885+6+1,0),0))))</f>
        <v>0</v>
      </c>
      <c r="AD2885" s="147">
        <f>IF(AND($I2885="Si",M2885=1),1,IF(AND($I2885="Fisico",M2885=1),1,IF(AND(M2885=1,$I2885="Electronico"),2,IF(M2885=1,VLOOKUP($C2885&amp;"|"&amp;$B2885&amp;"|"&amp;$D2885,Empresas!$C$6:$CC$92,$G2885+6+1,0),0))))</f>
        <v>0</v>
      </c>
      <c r="AE2885" s="147">
        <f>IF(AND($I2885="Si",N2885=1),1,IF(AND($I2885="Fisico",N2885=1),1,IF(AND(N2885=1,$I2885="Electronico"),2,IF(N2885=1,VLOOKUP($C2885&amp;"|"&amp;$B2885&amp;"|"&amp;$D2885,Empresas!$C$6:$CC$92,$G2885+6+1,0),0))))</f>
        <v>0</v>
      </c>
      <c r="AF2885" s="147">
        <f>IF(AND($I2885="Si",O2885=1),1,IF(AND($I2885="Fisico",O2885=1),1,IF(AND(O2885=1,$I2885="Electronico"),2,IF(O2885=1,VLOOKUP($C2885&amp;"|"&amp;$B2885&amp;"|"&amp;$D2885,Empresas!$C$6:$CC$92,$G2885+6+1,0),0))))</f>
        <v>0</v>
      </c>
      <c r="AG2885" s="147">
        <f>IF(AND($I2885="Si",P2885=1),1,IF(AND($I2885="Fisico",P2885=1),1,IF(AND(P2885=1,$I2885="Electronico"),2,IF(P2885=1,VLOOKUP($C2885&amp;"|"&amp;$B2885&amp;"|"&amp;$D2885,Empresas!$C$6:$CC$92,$G2885+6+1,0),0))))</f>
        <v>0</v>
      </c>
      <c r="AH2885" s="147">
        <f>IF(AND($I2885="Si",Q2885=1),1,IF(AND($I2885="Fisico",Q2885=1),1,IF(AND(Q2885=1,$I2885="Electronico"),2,IF(Q2885=1,VLOOKUP($C2885&amp;"|"&amp;$B2885&amp;"|"&amp;$D2885,Empresas!$C$6:$CC$92,$G2885+6+1,0),0))))</f>
        <v>0</v>
      </c>
      <c r="AI2885" s="147">
        <f>IF(AND($I2885="Si",R2885=1),1,IF(AND($I2885="Fisico",R2885=1),1,IF(AND(R2885=1,$I2885="Electronico"),2,IF(R2885=1,VLOOKUP($C2885&amp;"|"&amp;$B2885&amp;"|"&amp;$D2885,Empresas!$C$6:$CC$92,$G2885+6+1,0),0))))</f>
        <v>0</v>
      </c>
      <c r="AJ2885" s="147">
        <f>IF(AND($I2885="Si",S2885=1),1,IF(AND($I2885="Fisico",S2885=1),1,IF(AND(S2885=1,$I2885="Electronico"),2,IF(S2885=1,VLOOKUP($C2885&amp;"|"&amp;$B2885&amp;"|"&amp;$D2885,Empresas!$C$6:$CC$92,$G2885+6+1,0),0))))</f>
        <v>0</v>
      </c>
      <c r="AK2885" s="147">
        <f>IF(AND($I2885="Si",T2885=1),1,IF(AND($I2885="Fisico",T2885=1),1,IF(AND(T2885=1,$I2885="Electronico"),2,IF(T2885=1,VLOOKUP($C2885&amp;"|"&amp;$B2885&amp;"|"&amp;$D2885,Empresas!$C$6:$CC$92,$G2885+6+1,0),0))))</f>
        <v>0</v>
      </c>
      <c r="AL2885" s="147">
        <f>IF(AND($I2885="Si",U2885=1),1,IF(AND($I2885="Fisico",U2885=1),1,IF(AND(U2885=1,$I2885="Electronico"),2,IF(U2885=1,VLOOKUP($C2885&amp;"|"&amp;$B2885&amp;"|"&amp;$D2885,Empresas!$C$6:$CC$92,$G2885+6+1,0),0))))</f>
        <v>0</v>
      </c>
      <c r="AM2885" s="149">
        <f t="shared" si="474"/>
        <v>0</v>
      </c>
      <c r="AN2885" s="149">
        <f t="shared" si="475"/>
        <v>0</v>
      </c>
      <c r="AO2885" s="152">
        <f t="shared" si="476"/>
        <v>0</v>
      </c>
    </row>
    <row r="2886" spans="1:41" x14ac:dyDescent="0.25">
      <c r="A2886" s="137" t="str">
        <f>VLOOKUP(D2886,Empresas!$D$7:$F$91,3,0)</f>
        <v>Omar</v>
      </c>
      <c r="B2886" s="138" t="str">
        <f>VLOOKUP(D2886,Empresas!$D$7:$G$91,4,0)</f>
        <v>Jhony</v>
      </c>
      <c r="C2886" s="138" t="s">
        <v>544</v>
      </c>
      <c r="D2886" s="138" t="s">
        <v>512</v>
      </c>
      <c r="E2886" s="138" t="str">
        <f>VLOOKUP(D2886,Empresas!$D$7:$E$92,2,0)</f>
        <v>PERU Q PRODUCTS GLOBAL BUSINESS</v>
      </c>
      <c r="F2886" s="138" t="s">
        <v>171</v>
      </c>
      <c r="G2886" s="139">
        <f t="shared" si="471"/>
        <v>46</v>
      </c>
      <c r="H2886" s="139" t="str">
        <f>VLOOKUP(D2886,Empresas!$D$6:$L$92,7,0)</f>
        <v>Semestral</v>
      </c>
      <c r="I2886" s="138" t="str">
        <f>VLOOKUP(VLOOKUP(D2886&amp;"|"&amp;B2886,Empresas!$I$7:$CB$92,G2886,0),Tablas!$A$3:$B$5,2,0)</f>
        <v>Registro y analisis</v>
      </c>
      <c r="J2886" s="78">
        <v>1</v>
      </c>
      <c r="K2886" s="78">
        <v>1</v>
      </c>
      <c r="L2886" s="78">
        <v>1</v>
      </c>
      <c r="M2886" s="78">
        <v>1</v>
      </c>
      <c r="N2886" s="78">
        <v>1</v>
      </c>
      <c r="O2886" s="78">
        <v>1</v>
      </c>
      <c r="P2886" s="78">
        <v>1</v>
      </c>
      <c r="Q2886" s="78">
        <v>1</v>
      </c>
      <c r="R2886" s="78"/>
      <c r="S2886" s="78"/>
      <c r="T2886" s="78"/>
      <c r="U2886" s="78"/>
      <c r="V2886" s="78" t="str">
        <f>VLOOKUP(D2886,Empresas!$D$7:$CF$91,81,0)</f>
        <v>C</v>
      </c>
      <c r="W2886" s="78" t="str">
        <f>VLOOKUP(D2886,Empresas!$D$7:$M$91,10,0)</f>
        <v>Mype</v>
      </c>
      <c r="X2886" s="69" t="str">
        <f t="shared" si="472"/>
        <v>SI</v>
      </c>
      <c r="Y2886" s="153" t="str">
        <f t="shared" si="473"/>
        <v>Si aplica</v>
      </c>
      <c r="Z2886" s="147">
        <f>IF(Y2886="No aplica",0,IF(I2886="no",0,IF(I2886="No aplica",0,IF(I2886="Si",1,IF(I2886="Fisico",1,IF(I2886="Electronico",2,VLOOKUP(C2886&amp;"|"&amp;B2886&amp;"|"&amp;D2886,Empresas!$C$6:$CC$92,G2886+6+1,0)))))))</f>
        <v>2</v>
      </c>
      <c r="AA2886" s="147">
        <f>IF(AND($I2886="Si",J2886=1),1,IF(AND($I2886="Fisico",J2886=1),1,IF(AND(J2886=1,$I2886="Electronico"),2,IF(J2886=1,VLOOKUP($C2886&amp;"|"&amp;$B2886&amp;"|"&amp;$D2886,Empresas!$C$6:$CC$92,$G2886+6+1,0),0))))</f>
        <v>2</v>
      </c>
      <c r="AB2886" s="147">
        <f>IF(AND($I2886="Si",K2886=1),1,IF(AND($I2886="Fisico",K2886=1),1,IF(AND(K2886=1,$I2886="Electronico"),2,IF(K2886=1,VLOOKUP($C2886&amp;"|"&amp;$B2886&amp;"|"&amp;$D2886,Empresas!$C$6:$CC$92,$G2886+6+1,0),0))))</f>
        <v>2</v>
      </c>
      <c r="AC2886" s="147">
        <f>IF(AND($I2886="Si",L2886=1),1,IF(AND($I2886="Fisico",L2886=1),1,IF(AND(L2886=1,$I2886="Electronico"),2,IF(L2886=1,VLOOKUP($C2886&amp;"|"&amp;$B2886&amp;"|"&amp;$D2886,Empresas!$C$6:$CC$92,$G2886+6+1,0),0))))</f>
        <v>2</v>
      </c>
      <c r="AD2886" s="147">
        <f>IF(AND($I2886="Si",M2886=1),1,IF(AND($I2886="Fisico",M2886=1),1,IF(AND(M2886=1,$I2886="Electronico"),2,IF(M2886=1,VLOOKUP($C2886&amp;"|"&amp;$B2886&amp;"|"&amp;$D2886,Empresas!$C$6:$CC$92,$G2886+6+1,0),0))))</f>
        <v>2</v>
      </c>
      <c r="AE2886" s="147">
        <f>IF(AND($I2886="Si",N2886=1),1,IF(AND($I2886="Fisico",N2886=1),1,IF(AND(N2886=1,$I2886="Electronico"),2,IF(N2886=1,VLOOKUP($C2886&amp;"|"&amp;$B2886&amp;"|"&amp;$D2886,Empresas!$C$6:$CC$92,$G2886+6+1,0),0))))</f>
        <v>2</v>
      </c>
      <c r="AF2886" s="147">
        <f>IF(AND($I2886="Si",O2886=1),1,IF(AND($I2886="Fisico",O2886=1),1,IF(AND(O2886=1,$I2886="Electronico"),2,IF(O2886=1,VLOOKUP($C2886&amp;"|"&amp;$B2886&amp;"|"&amp;$D2886,Empresas!$C$6:$CC$92,$G2886+6+1,0),0))))</f>
        <v>2</v>
      </c>
      <c r="AG2886" s="147">
        <f>IF(AND($I2886="Si",P2886=1),1,IF(AND($I2886="Fisico",P2886=1),1,IF(AND(P2886=1,$I2886="Electronico"),2,IF(P2886=1,VLOOKUP($C2886&amp;"|"&amp;$B2886&amp;"|"&amp;$D2886,Empresas!$C$6:$CC$92,$G2886+6+1,0),0))))</f>
        <v>2</v>
      </c>
      <c r="AH2886" s="147">
        <f>IF(AND($I2886="Si",Q2886=1),1,IF(AND($I2886="Fisico",Q2886=1),1,IF(AND(Q2886=1,$I2886="Electronico"),2,IF(Q2886=1,VLOOKUP($C2886&amp;"|"&amp;$B2886&amp;"|"&amp;$D2886,Empresas!$C$6:$CC$92,$G2886+6+1,0),0))))</f>
        <v>2</v>
      </c>
      <c r="AI2886" s="147">
        <f>IF(AND($I2886="Si",R2886=1),1,IF(AND($I2886="Fisico",R2886=1),1,IF(AND(R2886=1,$I2886="Electronico"),2,IF(R2886=1,VLOOKUP($C2886&amp;"|"&amp;$B2886&amp;"|"&amp;$D2886,Empresas!$C$6:$CC$92,$G2886+6+1,0),0))))</f>
        <v>0</v>
      </c>
      <c r="AJ2886" s="147">
        <f>IF(AND($I2886="Si",S2886=1),1,IF(AND($I2886="Fisico",S2886=1),1,IF(AND(S2886=1,$I2886="Electronico"),2,IF(S2886=1,VLOOKUP($C2886&amp;"|"&amp;$B2886&amp;"|"&amp;$D2886,Empresas!$C$6:$CC$92,$G2886+6+1,0),0))))</f>
        <v>0</v>
      </c>
      <c r="AK2886" s="147">
        <f>IF(AND($I2886="Si",T2886=1),1,IF(AND($I2886="Fisico",T2886=1),1,IF(AND(T2886=1,$I2886="Electronico"),2,IF(T2886=1,VLOOKUP($C2886&amp;"|"&amp;$B2886&amp;"|"&amp;$D2886,Empresas!$C$6:$CC$92,$G2886+6+1,0),0))))</f>
        <v>0</v>
      </c>
      <c r="AL2886" s="147">
        <f>IF(AND($I2886="Si",U2886=1),1,IF(AND($I2886="Fisico",U2886=1),1,IF(AND(U2886=1,$I2886="Electronico"),2,IF(U2886=1,VLOOKUP($C2886&amp;"|"&amp;$B2886&amp;"|"&amp;$D2886,Empresas!$C$6:$CC$92,$G2886+6+1,0),0))))</f>
        <v>0</v>
      </c>
      <c r="AM2886" s="149">
        <f t="shared" si="474"/>
        <v>16</v>
      </c>
      <c r="AN2886" s="149">
        <f t="shared" si="475"/>
        <v>16</v>
      </c>
      <c r="AO2886" s="152">
        <f t="shared" si="476"/>
        <v>1</v>
      </c>
    </row>
    <row r="2887" spans="1:41" x14ac:dyDescent="0.25">
      <c r="A2887" s="140" t="str">
        <f>VLOOKUP(D2887,Empresas!$D$7:$F$91,3,0)</f>
        <v>Omar</v>
      </c>
      <c r="B2887" s="141" t="str">
        <f>VLOOKUP(D2887,Empresas!$D$7:$G$91,4,0)</f>
        <v>Jhony</v>
      </c>
      <c r="C2887" s="141" t="s">
        <v>544</v>
      </c>
      <c r="D2887" s="141" t="s">
        <v>512</v>
      </c>
      <c r="E2887" s="141" t="str">
        <f>VLOOKUP(D2887,Empresas!$D$7:$E$92,2,0)</f>
        <v>PERU Q PRODUCTS GLOBAL BUSINESS</v>
      </c>
      <c r="F2887" s="141" t="s">
        <v>172</v>
      </c>
      <c r="G2887" s="142">
        <f>+Empresas!$BF$2</f>
        <v>50</v>
      </c>
      <c r="H2887" s="142" t="str">
        <f>VLOOKUP(D2887,Empresas!$D$6:$L$92,7,0)</f>
        <v>Semestral</v>
      </c>
      <c r="I2887" s="141" t="str">
        <f>VLOOKUP(VLOOKUP(D2887&amp;"|"&amp;B2887,Empresas!$I$7:$CB$92,G2887,0),Tablas!$A$8:$B$10,2,0)</f>
        <v>Electronico</v>
      </c>
      <c r="J2887" s="78">
        <v>1</v>
      </c>
      <c r="K2887" s="78">
        <v>1</v>
      </c>
      <c r="L2887" s="78">
        <v>1</v>
      </c>
      <c r="M2887" s="78">
        <v>1</v>
      </c>
      <c r="N2887" s="78">
        <v>1</v>
      </c>
      <c r="O2887" s="78">
        <v>1</v>
      </c>
      <c r="P2887" s="78">
        <v>1</v>
      </c>
      <c r="Q2887" s="78">
        <v>2</v>
      </c>
      <c r="R2887" s="78"/>
      <c r="S2887" s="78"/>
      <c r="T2887" s="78"/>
      <c r="U2887" s="78"/>
      <c r="V2887" s="78" t="str">
        <f>VLOOKUP(D2887,Empresas!$D$7:$CF$91,81,0)</f>
        <v>C</v>
      </c>
      <c r="W2887" s="78" t="str">
        <f>VLOOKUP(D2887,Empresas!$D$7:$M$91,10,0)</f>
        <v>Mype</v>
      </c>
      <c r="X2887" s="69" t="str">
        <f t="shared" si="472"/>
        <v>SI</v>
      </c>
      <c r="Y2887" s="153" t="str">
        <f t="shared" si="473"/>
        <v>Si aplica</v>
      </c>
      <c r="Z2887" s="147">
        <f>IF(Y2887="No aplica",0,IF(I2887="no",0,IF(I2887="No aplica",0,IF(I2887="Si",1,IF(I2887="Fisico",1,IF(I2887="Electronico",2,VLOOKUP(C2887&amp;"|"&amp;B2887&amp;"|"&amp;D2887,Empresas!$C$6:$CC$92,G2887+6+1,0)))))))</f>
        <v>2</v>
      </c>
      <c r="AA2887" s="147">
        <f>IF(AND($I2887="Si",J2887=1),1,IF(AND($I2887="Fisico",J2887=1),1,IF(AND(J2887=1,$I2887="Electronico"),2,IF(J2887=1,VLOOKUP($C2887&amp;"|"&amp;$B2887&amp;"|"&amp;$D2887,Empresas!$C$6:$CC$92,$G2887+6+1,0),0))))</f>
        <v>2</v>
      </c>
      <c r="AB2887" s="147">
        <f>IF(AND($I2887="Si",K2887=1),1,IF(AND($I2887="Fisico",K2887=1),1,IF(AND(K2887=1,$I2887="Electronico"),2,IF(K2887=1,VLOOKUP($C2887&amp;"|"&amp;$B2887&amp;"|"&amp;$D2887,Empresas!$C$6:$CC$92,$G2887+6+1,0),0))))</f>
        <v>2</v>
      </c>
      <c r="AC2887" s="147">
        <f>IF(AND($I2887="Si",L2887=1),1,IF(AND($I2887="Fisico",L2887=1),1,IF(AND(L2887=1,$I2887="Electronico"),2,IF(L2887=1,VLOOKUP($C2887&amp;"|"&amp;$B2887&amp;"|"&amp;$D2887,Empresas!$C$6:$CC$92,$G2887+6+1,0),0))))</f>
        <v>2</v>
      </c>
      <c r="AD2887" s="147">
        <f>IF(AND($I2887="Si",M2887=1),1,IF(AND($I2887="Fisico",M2887=1),1,IF(AND(M2887=1,$I2887="Electronico"),2,IF(M2887=1,VLOOKUP($C2887&amp;"|"&amp;$B2887&amp;"|"&amp;$D2887,Empresas!$C$6:$CC$92,$G2887+6+1,0),0))))</f>
        <v>2</v>
      </c>
      <c r="AE2887" s="147">
        <f>IF(AND($I2887="Si",N2887=1),1,IF(AND($I2887="Fisico",N2887=1),1,IF(AND(N2887=1,$I2887="Electronico"),2,IF(N2887=1,VLOOKUP($C2887&amp;"|"&amp;$B2887&amp;"|"&amp;$D2887,Empresas!$C$6:$CC$92,$G2887+6+1,0),0))))</f>
        <v>2</v>
      </c>
      <c r="AF2887" s="147">
        <f>IF(AND($I2887="Si",O2887=1),1,IF(AND($I2887="Fisico",O2887=1),1,IF(AND(O2887=1,$I2887="Electronico"),2,IF(O2887=1,VLOOKUP($C2887&amp;"|"&amp;$B2887&amp;"|"&amp;$D2887,Empresas!$C$6:$CC$92,$G2887+6+1,0),0))))</f>
        <v>2</v>
      </c>
      <c r="AG2887" s="147">
        <f>IF(AND($I2887="Si",P2887=1),1,IF(AND($I2887="Fisico",P2887=1),1,IF(AND(P2887=1,$I2887="Electronico"),2,IF(P2887=1,VLOOKUP($C2887&amp;"|"&amp;$B2887&amp;"|"&amp;$D2887,Empresas!$C$6:$CC$92,$G2887+6+1,0),0))))</f>
        <v>2</v>
      </c>
      <c r="AH2887" s="147">
        <f>IF(AND($I2887="Si",Q2887=1),1,IF(AND($I2887="Fisico",Q2887=1),1,IF(AND(Q2887=1,$I2887="Electronico"),2,IF(Q2887=1,VLOOKUP($C2887&amp;"|"&amp;$B2887&amp;"|"&amp;$D2887,Empresas!$C$6:$CC$92,$G2887+6+1,0),0))))</f>
        <v>0</v>
      </c>
      <c r="AI2887" s="147">
        <f>IF(AND($I2887="Si",R2887=1),1,IF(AND($I2887="Fisico",R2887=1),1,IF(AND(R2887=1,$I2887="Electronico"),2,IF(R2887=1,VLOOKUP($C2887&amp;"|"&amp;$B2887&amp;"|"&amp;$D2887,Empresas!$C$6:$CC$92,$G2887+6+1,0),0))))</f>
        <v>0</v>
      </c>
      <c r="AJ2887" s="147">
        <f>IF(AND($I2887="Si",S2887=1),1,IF(AND($I2887="Fisico",S2887=1),1,IF(AND(S2887=1,$I2887="Electronico"),2,IF(S2887=1,VLOOKUP($C2887&amp;"|"&amp;$B2887&amp;"|"&amp;$D2887,Empresas!$C$6:$CC$92,$G2887+6+1,0),0))))</f>
        <v>0</v>
      </c>
      <c r="AK2887" s="147">
        <f>IF(AND($I2887="Si",T2887=1),1,IF(AND($I2887="Fisico",T2887=1),1,IF(AND(T2887=1,$I2887="Electronico"),2,IF(T2887=1,VLOOKUP($C2887&amp;"|"&amp;$B2887&amp;"|"&amp;$D2887,Empresas!$C$6:$CC$92,$G2887+6+1,0),0))))</f>
        <v>0</v>
      </c>
      <c r="AL2887" s="147">
        <f>IF(AND($I2887="Si",U2887=1),1,IF(AND($I2887="Fisico",U2887=1),1,IF(AND(U2887=1,$I2887="Electronico"),2,IF(U2887=1,VLOOKUP($C2887&amp;"|"&amp;$B2887&amp;"|"&amp;$D2887,Empresas!$C$6:$CC$92,$G2887+6+1,0),0))))</f>
        <v>0</v>
      </c>
      <c r="AM2887" s="149">
        <f t="shared" si="474"/>
        <v>14</v>
      </c>
      <c r="AN2887" s="149">
        <f t="shared" si="475"/>
        <v>16</v>
      </c>
      <c r="AO2887" s="152">
        <f t="shared" si="476"/>
        <v>0.875</v>
      </c>
    </row>
    <row r="2888" spans="1:41" x14ac:dyDescent="0.25">
      <c r="A2888" s="140" t="str">
        <f>VLOOKUP(D2888,Empresas!$D$7:$F$91,3,0)</f>
        <v>Omar</v>
      </c>
      <c r="B2888" s="141" t="str">
        <f>VLOOKUP(D2888,Empresas!$D$7:$G$91,4,0)</f>
        <v>Jhony</v>
      </c>
      <c r="C2888" s="141" t="s">
        <v>544</v>
      </c>
      <c r="D2888" s="141" t="s">
        <v>512</v>
      </c>
      <c r="E2888" s="141" t="str">
        <f>VLOOKUP(D2888,Empresas!$D$7:$E$92,2,0)</f>
        <v>PERU Q PRODUCTS GLOBAL BUSINESS</v>
      </c>
      <c r="F2888" s="141" t="s">
        <v>173</v>
      </c>
      <c r="G2888" s="142">
        <f>+G2887+1</f>
        <v>51</v>
      </c>
      <c r="H2888" s="142" t="str">
        <f>VLOOKUP(D2888,Empresas!$D$6:$L$92,7,0)</f>
        <v>Semestral</v>
      </c>
      <c r="I2888" s="141" t="str">
        <f>VLOOKUP(VLOOKUP(D2888&amp;"|"&amp;B2888,Empresas!$I$7:$CB$92,G2888,0),Tablas!$A$8:$B$10,2,0)</f>
        <v>Electronico</v>
      </c>
      <c r="J2888" s="78">
        <v>1</v>
      </c>
      <c r="K2888" s="78">
        <v>1</v>
      </c>
      <c r="L2888" s="78">
        <v>1</v>
      </c>
      <c r="M2888" s="78">
        <v>1</v>
      </c>
      <c r="N2888" s="78">
        <v>1</v>
      </c>
      <c r="O2888" s="78">
        <v>1</v>
      </c>
      <c r="P2888" s="78">
        <v>1</v>
      </c>
      <c r="Q2888" s="78">
        <v>2</v>
      </c>
      <c r="R2888" s="78"/>
      <c r="S2888" s="78"/>
      <c r="T2888" s="78"/>
      <c r="U2888" s="78"/>
      <c r="V2888" s="78" t="str">
        <f>VLOOKUP(D2888,Empresas!$D$7:$CF$91,81,0)</f>
        <v>C</v>
      </c>
      <c r="W2888" s="78" t="str">
        <f>VLOOKUP(D2888,Empresas!$D$7:$M$91,10,0)</f>
        <v>Mype</v>
      </c>
      <c r="X2888" s="69" t="str">
        <f t="shared" si="472"/>
        <v>SI</v>
      </c>
      <c r="Y2888" s="153" t="str">
        <f t="shared" si="473"/>
        <v>Si aplica</v>
      </c>
      <c r="Z2888" s="147">
        <f>IF(Y2888="No aplica",0,IF(I2888="no",0,IF(I2888="No aplica",0,IF(I2888="Si",1,IF(I2888="Fisico",1,IF(I2888="Electronico",2,VLOOKUP(C2888&amp;"|"&amp;B2888&amp;"|"&amp;D2888,Empresas!$C$6:$CC$92,G2888+6+1,0)))))))</f>
        <v>2</v>
      </c>
      <c r="AA2888" s="147">
        <f>IF(AND($I2888="Si",J2888=1),1,IF(AND($I2888="Fisico",J2888=1),1,IF(AND(J2888=1,$I2888="Electronico"),2,IF(J2888=1,VLOOKUP($C2888&amp;"|"&amp;$B2888&amp;"|"&amp;$D2888,Empresas!$C$6:$CC$92,$G2888+6+1,0),0))))</f>
        <v>2</v>
      </c>
      <c r="AB2888" s="147">
        <f>IF(AND($I2888="Si",K2888=1),1,IF(AND($I2888="Fisico",K2888=1),1,IF(AND(K2888=1,$I2888="Electronico"),2,IF(K2888=1,VLOOKUP($C2888&amp;"|"&amp;$B2888&amp;"|"&amp;$D2888,Empresas!$C$6:$CC$92,$G2888+6+1,0),0))))</f>
        <v>2</v>
      </c>
      <c r="AC2888" s="147">
        <f>IF(AND($I2888="Si",L2888=1),1,IF(AND($I2888="Fisico",L2888=1),1,IF(AND(L2888=1,$I2888="Electronico"),2,IF(L2888=1,VLOOKUP($C2888&amp;"|"&amp;$B2888&amp;"|"&amp;$D2888,Empresas!$C$6:$CC$92,$G2888+6+1,0),0))))</f>
        <v>2</v>
      </c>
      <c r="AD2888" s="147">
        <f>IF(AND($I2888="Si",M2888=1),1,IF(AND($I2888="Fisico",M2888=1),1,IF(AND(M2888=1,$I2888="Electronico"),2,IF(M2888=1,VLOOKUP($C2888&amp;"|"&amp;$B2888&amp;"|"&amp;$D2888,Empresas!$C$6:$CC$92,$G2888+6+1,0),0))))</f>
        <v>2</v>
      </c>
      <c r="AE2888" s="147">
        <f>IF(AND($I2888="Si",N2888=1),1,IF(AND($I2888="Fisico",N2888=1),1,IF(AND(N2888=1,$I2888="Electronico"),2,IF(N2888=1,VLOOKUP($C2888&amp;"|"&amp;$B2888&amp;"|"&amp;$D2888,Empresas!$C$6:$CC$92,$G2888+6+1,0),0))))</f>
        <v>2</v>
      </c>
      <c r="AF2888" s="147">
        <f>IF(AND($I2888="Si",O2888=1),1,IF(AND($I2888="Fisico",O2888=1),1,IF(AND(O2888=1,$I2888="Electronico"),2,IF(O2888=1,VLOOKUP($C2888&amp;"|"&amp;$B2888&amp;"|"&amp;$D2888,Empresas!$C$6:$CC$92,$G2888+6+1,0),0))))</f>
        <v>2</v>
      </c>
      <c r="AG2888" s="147">
        <f>IF(AND($I2888="Si",P2888=1),1,IF(AND($I2888="Fisico",P2888=1),1,IF(AND(P2888=1,$I2888="Electronico"),2,IF(P2888=1,VLOOKUP($C2888&amp;"|"&amp;$B2888&amp;"|"&amp;$D2888,Empresas!$C$6:$CC$92,$G2888+6+1,0),0))))</f>
        <v>2</v>
      </c>
      <c r="AH2888" s="147">
        <f>IF(AND($I2888="Si",Q2888=1),1,IF(AND($I2888="Fisico",Q2888=1),1,IF(AND(Q2888=1,$I2888="Electronico"),2,IF(Q2888=1,VLOOKUP($C2888&amp;"|"&amp;$B2888&amp;"|"&amp;$D2888,Empresas!$C$6:$CC$92,$G2888+6+1,0),0))))</f>
        <v>0</v>
      </c>
      <c r="AI2888" s="147">
        <f>IF(AND($I2888="Si",R2888=1),1,IF(AND($I2888="Fisico",R2888=1),1,IF(AND(R2888=1,$I2888="Electronico"),2,IF(R2888=1,VLOOKUP($C2888&amp;"|"&amp;$B2888&amp;"|"&amp;$D2888,Empresas!$C$6:$CC$92,$G2888+6+1,0),0))))</f>
        <v>0</v>
      </c>
      <c r="AJ2888" s="147">
        <f>IF(AND($I2888="Si",S2888=1),1,IF(AND($I2888="Fisico",S2888=1),1,IF(AND(S2888=1,$I2888="Electronico"),2,IF(S2888=1,VLOOKUP($C2888&amp;"|"&amp;$B2888&amp;"|"&amp;$D2888,Empresas!$C$6:$CC$92,$G2888+6+1,0),0))))</f>
        <v>0</v>
      </c>
      <c r="AK2888" s="147">
        <f>IF(AND($I2888="Si",T2888=1),1,IF(AND($I2888="Fisico",T2888=1),1,IF(AND(T2888=1,$I2888="Electronico"),2,IF(T2888=1,VLOOKUP($C2888&amp;"|"&amp;$B2888&amp;"|"&amp;$D2888,Empresas!$C$6:$CC$92,$G2888+6+1,0),0))))</f>
        <v>0</v>
      </c>
      <c r="AL2888" s="147">
        <f>IF(AND($I2888="Si",U2888=1),1,IF(AND($I2888="Fisico",U2888=1),1,IF(AND(U2888=1,$I2888="Electronico"),2,IF(U2888=1,VLOOKUP($C2888&amp;"|"&amp;$B2888&amp;"|"&amp;$D2888,Empresas!$C$6:$CC$92,$G2888+6+1,0),0))))</f>
        <v>0</v>
      </c>
      <c r="AM2888" s="149">
        <f t="shared" si="474"/>
        <v>14</v>
      </c>
      <c r="AN2888" s="149">
        <f t="shared" si="475"/>
        <v>16</v>
      </c>
      <c r="AO2888" s="152">
        <f t="shared" si="476"/>
        <v>0.875</v>
      </c>
    </row>
    <row r="2889" spans="1:41" x14ac:dyDescent="0.25">
      <c r="A2889" s="140" t="str">
        <f>VLOOKUP(D2889,Empresas!$D$7:$F$91,3,0)</f>
        <v>Omar</v>
      </c>
      <c r="B2889" s="141" t="str">
        <f>VLOOKUP(D2889,Empresas!$D$7:$G$91,4,0)</f>
        <v>Jhony</v>
      </c>
      <c r="C2889" s="141" t="s">
        <v>544</v>
      </c>
      <c r="D2889" s="141" t="s">
        <v>512</v>
      </c>
      <c r="E2889" s="141" t="str">
        <f>VLOOKUP(D2889,Empresas!$D$7:$E$92,2,0)</f>
        <v>PERU Q PRODUCTS GLOBAL BUSINESS</v>
      </c>
      <c r="F2889" s="141" t="s">
        <v>174</v>
      </c>
      <c r="G2889" s="142">
        <f t="shared" ref="G2889:G2897" si="477">+G2888+1</f>
        <v>52</v>
      </c>
      <c r="H2889" s="142" t="str">
        <f>VLOOKUP(D2889,Empresas!$D$6:$L$92,7,0)</f>
        <v>Semestral</v>
      </c>
      <c r="I2889" s="141" t="str">
        <f>VLOOKUP(VLOOKUP(D2889&amp;"|"&amp;B2889,Empresas!$I$7:$CB$92,G2889,0),Tablas!$A$8:$B$10,2,0)</f>
        <v>Electronico</v>
      </c>
      <c r="J2889" s="78">
        <v>1</v>
      </c>
      <c r="K2889" s="78">
        <v>1</v>
      </c>
      <c r="L2889" s="78">
        <v>1</v>
      </c>
      <c r="M2889" s="78">
        <v>1</v>
      </c>
      <c r="N2889" s="78">
        <v>1</v>
      </c>
      <c r="O2889" s="78">
        <v>1</v>
      </c>
      <c r="P2889" s="78">
        <v>2</v>
      </c>
      <c r="Q2889" s="78">
        <v>2</v>
      </c>
      <c r="R2889" s="78"/>
      <c r="S2889" s="78"/>
      <c r="T2889" s="78"/>
      <c r="U2889" s="78"/>
      <c r="V2889" s="78" t="str">
        <f>VLOOKUP(D2889,Empresas!$D$7:$CF$91,81,0)</f>
        <v>C</v>
      </c>
      <c r="W2889" s="78" t="str">
        <f>VLOOKUP(D2889,Empresas!$D$7:$M$91,10,0)</f>
        <v>Mype</v>
      </c>
      <c r="X2889" s="69" t="str">
        <f t="shared" si="472"/>
        <v>SI</v>
      </c>
      <c r="Y2889" s="153" t="str">
        <f t="shared" si="473"/>
        <v>Si aplica</v>
      </c>
      <c r="Z2889" s="147">
        <f>IF(Y2889="No aplica",0,IF(I2889="no",0,IF(I2889="No aplica",0,IF(I2889="Si",1,IF(I2889="Fisico",1,IF(I2889="Electronico",2,VLOOKUP(C2889&amp;"|"&amp;B2889&amp;"|"&amp;D2889,Empresas!$C$6:$CC$92,G2889+6+1,0)))))))</f>
        <v>2</v>
      </c>
      <c r="AA2889" s="147">
        <f>IF(AND($I2889="Si",J2889=1),1,IF(AND($I2889="Fisico",J2889=1),1,IF(AND(J2889=1,$I2889="Electronico"),2,IF(J2889=1,VLOOKUP($C2889&amp;"|"&amp;$B2889&amp;"|"&amp;$D2889,Empresas!$C$6:$CC$92,$G2889+6+1,0),0))))</f>
        <v>2</v>
      </c>
      <c r="AB2889" s="147">
        <f>IF(AND($I2889="Si",K2889=1),1,IF(AND($I2889="Fisico",K2889=1),1,IF(AND(K2889=1,$I2889="Electronico"),2,IF(K2889=1,VLOOKUP($C2889&amp;"|"&amp;$B2889&amp;"|"&amp;$D2889,Empresas!$C$6:$CC$92,$G2889+6+1,0),0))))</f>
        <v>2</v>
      </c>
      <c r="AC2889" s="147">
        <f>IF(AND($I2889="Si",L2889=1),1,IF(AND($I2889="Fisico",L2889=1),1,IF(AND(L2889=1,$I2889="Electronico"),2,IF(L2889=1,VLOOKUP($C2889&amp;"|"&amp;$B2889&amp;"|"&amp;$D2889,Empresas!$C$6:$CC$92,$G2889+6+1,0),0))))</f>
        <v>2</v>
      </c>
      <c r="AD2889" s="147">
        <f>IF(AND($I2889="Si",M2889=1),1,IF(AND($I2889="Fisico",M2889=1),1,IF(AND(M2889=1,$I2889="Electronico"),2,IF(M2889=1,VLOOKUP($C2889&amp;"|"&amp;$B2889&amp;"|"&amp;$D2889,Empresas!$C$6:$CC$92,$G2889+6+1,0),0))))</f>
        <v>2</v>
      </c>
      <c r="AE2889" s="147">
        <f>IF(AND($I2889="Si",N2889=1),1,IF(AND($I2889="Fisico",N2889=1),1,IF(AND(N2889=1,$I2889="Electronico"),2,IF(N2889=1,VLOOKUP($C2889&amp;"|"&amp;$B2889&amp;"|"&amp;$D2889,Empresas!$C$6:$CC$92,$G2889+6+1,0),0))))</f>
        <v>2</v>
      </c>
      <c r="AF2889" s="147">
        <f>IF(AND($I2889="Si",O2889=1),1,IF(AND($I2889="Fisico",O2889=1),1,IF(AND(O2889=1,$I2889="Electronico"),2,IF(O2889=1,VLOOKUP($C2889&amp;"|"&amp;$B2889&amp;"|"&amp;$D2889,Empresas!$C$6:$CC$92,$G2889+6+1,0),0))))</f>
        <v>2</v>
      </c>
      <c r="AG2889" s="147">
        <f>IF(AND($I2889="Si",P2889=1),1,IF(AND($I2889="Fisico",P2889=1),1,IF(AND(P2889=1,$I2889="Electronico"),2,IF(P2889=1,VLOOKUP($C2889&amp;"|"&amp;$B2889&amp;"|"&amp;$D2889,Empresas!$C$6:$CC$92,$G2889+6+1,0),0))))</f>
        <v>0</v>
      </c>
      <c r="AH2889" s="147">
        <f>IF(AND($I2889="Si",Q2889=1),1,IF(AND($I2889="Fisico",Q2889=1),1,IF(AND(Q2889=1,$I2889="Electronico"),2,IF(Q2889=1,VLOOKUP($C2889&amp;"|"&amp;$B2889&amp;"|"&amp;$D2889,Empresas!$C$6:$CC$92,$G2889+6+1,0),0))))</f>
        <v>0</v>
      </c>
      <c r="AI2889" s="147">
        <f>IF(AND($I2889="Si",R2889=1),1,IF(AND($I2889="Fisico",R2889=1),1,IF(AND(R2889=1,$I2889="Electronico"),2,IF(R2889=1,VLOOKUP($C2889&amp;"|"&amp;$B2889&amp;"|"&amp;$D2889,Empresas!$C$6:$CC$92,$G2889+6+1,0),0))))</f>
        <v>0</v>
      </c>
      <c r="AJ2889" s="147">
        <f>IF(AND($I2889="Si",S2889=1),1,IF(AND($I2889="Fisico",S2889=1),1,IF(AND(S2889=1,$I2889="Electronico"),2,IF(S2889=1,VLOOKUP($C2889&amp;"|"&amp;$B2889&amp;"|"&amp;$D2889,Empresas!$C$6:$CC$92,$G2889+6+1,0),0))))</f>
        <v>0</v>
      </c>
      <c r="AK2889" s="147">
        <f>IF(AND($I2889="Si",T2889=1),1,IF(AND($I2889="Fisico",T2889=1),1,IF(AND(T2889=1,$I2889="Electronico"),2,IF(T2889=1,VLOOKUP($C2889&amp;"|"&amp;$B2889&amp;"|"&amp;$D2889,Empresas!$C$6:$CC$92,$G2889+6+1,0),0))))</f>
        <v>0</v>
      </c>
      <c r="AL2889" s="147">
        <f>IF(AND($I2889="Si",U2889=1),1,IF(AND($I2889="Fisico",U2889=1),1,IF(AND(U2889=1,$I2889="Electronico"),2,IF(U2889=1,VLOOKUP($C2889&amp;"|"&amp;$B2889&amp;"|"&amp;$D2889,Empresas!$C$6:$CC$92,$G2889+6+1,0),0))))</f>
        <v>0</v>
      </c>
      <c r="AM2889" s="149">
        <f t="shared" si="474"/>
        <v>12</v>
      </c>
      <c r="AN2889" s="149">
        <f t="shared" si="475"/>
        <v>16</v>
      </c>
      <c r="AO2889" s="152">
        <f t="shared" si="476"/>
        <v>0.75</v>
      </c>
    </row>
    <row r="2890" spans="1:41" x14ac:dyDescent="0.25">
      <c r="A2890" s="140" t="str">
        <f>VLOOKUP(D2890,Empresas!$D$7:$F$91,3,0)</f>
        <v>Omar</v>
      </c>
      <c r="B2890" s="141" t="str">
        <f>VLOOKUP(D2890,Empresas!$D$7:$G$91,4,0)</f>
        <v>Jhony</v>
      </c>
      <c r="C2890" s="141" t="s">
        <v>544</v>
      </c>
      <c r="D2890" s="141" t="s">
        <v>512</v>
      </c>
      <c r="E2890" s="141" t="str">
        <f>VLOOKUP(D2890,Empresas!$D$7:$E$92,2,0)</f>
        <v>PERU Q PRODUCTS GLOBAL BUSINESS</v>
      </c>
      <c r="F2890" s="141" t="s">
        <v>175</v>
      </c>
      <c r="G2890" s="142">
        <f t="shared" si="477"/>
        <v>53</v>
      </c>
      <c r="H2890" s="142" t="str">
        <f>VLOOKUP(D2890,Empresas!$D$6:$L$92,7,0)</f>
        <v>Semestral</v>
      </c>
      <c r="I2890" s="141" t="str">
        <f>VLOOKUP(VLOOKUP(D2890&amp;"|"&amp;B2890,Empresas!$I$7:$CB$92,G2890,0),Tablas!$A$8:$B$10,2,0)</f>
        <v>No aplica</v>
      </c>
      <c r="J2890" s="78"/>
      <c r="K2890" s="78"/>
      <c r="L2890" s="78"/>
      <c r="M2890" s="78"/>
      <c r="N2890" s="78"/>
      <c r="O2890" s="78"/>
      <c r="P2890" s="78"/>
      <c r="Q2890" s="78"/>
      <c r="R2890" s="78"/>
      <c r="S2890" s="78"/>
      <c r="T2890" s="78"/>
      <c r="U2890" s="78"/>
      <c r="V2890" s="78" t="str">
        <f>VLOOKUP(D2890,Empresas!$D$7:$CF$91,81,0)</f>
        <v>C</v>
      </c>
      <c r="W2890" s="78" t="str">
        <f>VLOOKUP(D2890,Empresas!$D$7:$M$91,10,0)</f>
        <v>Mype</v>
      </c>
      <c r="X2890" s="69" t="str">
        <f t="shared" si="472"/>
        <v>SI</v>
      </c>
      <c r="Y2890" s="153" t="str">
        <f t="shared" si="473"/>
        <v>No aplica</v>
      </c>
      <c r="Z2890" s="147">
        <f>IF(Y2890="No aplica",0,IF(I2890="no",0,IF(I2890="No aplica",0,IF(I2890="Si",1,IF(I2890="Fisico",1,IF(I2890="Electronico",2,VLOOKUP(C2890&amp;"|"&amp;B2890&amp;"|"&amp;D2890,Empresas!$C$6:$CC$92,G2890+6+1,0)))))))</f>
        <v>0</v>
      </c>
      <c r="AA2890" s="147">
        <f>IF(AND($I2890="Si",J2890=1),1,IF(AND($I2890="Fisico",J2890=1),1,IF(AND(J2890=1,$I2890="Electronico"),2,IF(J2890=1,VLOOKUP($C2890&amp;"|"&amp;$B2890&amp;"|"&amp;$D2890,Empresas!$C$6:$CC$92,$G2890+6+1,0),0))))</f>
        <v>0</v>
      </c>
      <c r="AB2890" s="147">
        <f>IF(AND($I2890="Si",K2890=1),1,IF(AND($I2890="Fisico",K2890=1),1,IF(AND(K2890=1,$I2890="Electronico"),2,IF(K2890=1,VLOOKUP($C2890&amp;"|"&amp;$B2890&amp;"|"&amp;$D2890,Empresas!$C$6:$CC$92,$G2890+6+1,0),0))))</f>
        <v>0</v>
      </c>
      <c r="AC2890" s="147">
        <f>IF(AND($I2890="Si",L2890=1),1,IF(AND($I2890="Fisico",L2890=1),1,IF(AND(L2890=1,$I2890="Electronico"),2,IF(L2890=1,VLOOKUP($C2890&amp;"|"&amp;$B2890&amp;"|"&amp;$D2890,Empresas!$C$6:$CC$92,$G2890+6+1,0),0))))</f>
        <v>0</v>
      </c>
      <c r="AD2890" s="147">
        <f>IF(AND($I2890="Si",M2890=1),1,IF(AND($I2890="Fisico",M2890=1),1,IF(AND(M2890=1,$I2890="Electronico"),2,IF(M2890=1,VLOOKUP($C2890&amp;"|"&amp;$B2890&amp;"|"&amp;$D2890,Empresas!$C$6:$CC$92,$G2890+6+1,0),0))))</f>
        <v>0</v>
      </c>
      <c r="AE2890" s="147">
        <f>IF(AND($I2890="Si",N2890=1),1,IF(AND($I2890="Fisico",N2890=1),1,IF(AND(N2890=1,$I2890="Electronico"),2,IF(N2890=1,VLOOKUP($C2890&amp;"|"&amp;$B2890&amp;"|"&amp;$D2890,Empresas!$C$6:$CC$92,$G2890+6+1,0),0))))</f>
        <v>0</v>
      </c>
      <c r="AF2890" s="147">
        <f>IF(AND($I2890="Si",O2890=1),1,IF(AND($I2890="Fisico",O2890=1),1,IF(AND(O2890=1,$I2890="Electronico"),2,IF(O2890=1,VLOOKUP($C2890&amp;"|"&amp;$B2890&amp;"|"&amp;$D2890,Empresas!$C$6:$CC$92,$G2890+6+1,0),0))))</f>
        <v>0</v>
      </c>
      <c r="AG2890" s="147">
        <f>IF(AND($I2890="Si",P2890=1),1,IF(AND($I2890="Fisico",P2890=1),1,IF(AND(P2890=1,$I2890="Electronico"),2,IF(P2890=1,VLOOKUP($C2890&amp;"|"&amp;$B2890&amp;"|"&amp;$D2890,Empresas!$C$6:$CC$92,$G2890+6+1,0),0))))</f>
        <v>0</v>
      </c>
      <c r="AH2890" s="147">
        <f>IF(AND($I2890="Si",Q2890=1),1,IF(AND($I2890="Fisico",Q2890=1),1,IF(AND(Q2890=1,$I2890="Electronico"),2,IF(Q2890=1,VLOOKUP($C2890&amp;"|"&amp;$B2890&amp;"|"&amp;$D2890,Empresas!$C$6:$CC$92,$G2890+6+1,0),0))))</f>
        <v>0</v>
      </c>
      <c r="AI2890" s="147">
        <f>IF(AND($I2890="Si",R2890=1),1,IF(AND($I2890="Fisico",R2890=1),1,IF(AND(R2890=1,$I2890="Electronico"),2,IF(R2890=1,VLOOKUP($C2890&amp;"|"&amp;$B2890&amp;"|"&amp;$D2890,Empresas!$C$6:$CC$92,$G2890+6+1,0),0))))</f>
        <v>0</v>
      </c>
      <c r="AJ2890" s="147">
        <f>IF(AND($I2890="Si",S2890=1),1,IF(AND($I2890="Fisico",S2890=1),1,IF(AND(S2890=1,$I2890="Electronico"),2,IF(S2890=1,VLOOKUP($C2890&amp;"|"&amp;$B2890&amp;"|"&amp;$D2890,Empresas!$C$6:$CC$92,$G2890+6+1,0),0))))</f>
        <v>0</v>
      </c>
      <c r="AK2890" s="147">
        <f>IF(AND($I2890="Si",T2890=1),1,IF(AND($I2890="Fisico",T2890=1),1,IF(AND(T2890=1,$I2890="Electronico"),2,IF(T2890=1,VLOOKUP($C2890&amp;"|"&amp;$B2890&amp;"|"&amp;$D2890,Empresas!$C$6:$CC$92,$G2890+6+1,0),0))))</f>
        <v>0</v>
      </c>
      <c r="AL2890" s="147">
        <f>IF(AND($I2890="Si",U2890=1),1,IF(AND($I2890="Fisico",U2890=1),1,IF(AND(U2890=1,$I2890="Electronico"),2,IF(U2890=1,VLOOKUP($C2890&amp;"|"&amp;$B2890&amp;"|"&amp;$D2890,Empresas!$C$6:$CC$92,$G2890+6+1,0),0))))</f>
        <v>0</v>
      </c>
      <c r="AM2890" s="149">
        <f t="shared" si="474"/>
        <v>0</v>
      </c>
      <c r="AN2890" s="149">
        <f t="shared" si="475"/>
        <v>0</v>
      </c>
      <c r="AO2890" s="152">
        <f t="shared" si="476"/>
        <v>0</v>
      </c>
    </row>
    <row r="2891" spans="1:41" x14ac:dyDescent="0.25">
      <c r="A2891" s="140" t="str">
        <f>VLOOKUP(D2891,Empresas!$D$7:$F$91,3,0)</f>
        <v>Omar</v>
      </c>
      <c r="B2891" s="141" t="str">
        <f>VLOOKUP(D2891,Empresas!$D$7:$G$91,4,0)</f>
        <v>Jhony</v>
      </c>
      <c r="C2891" s="141" t="s">
        <v>544</v>
      </c>
      <c r="D2891" s="141" t="s">
        <v>512</v>
      </c>
      <c r="E2891" s="141" t="str">
        <f>VLOOKUP(D2891,Empresas!$D$7:$E$92,2,0)</f>
        <v>PERU Q PRODUCTS GLOBAL BUSINESS</v>
      </c>
      <c r="F2891" s="141" t="s">
        <v>176</v>
      </c>
      <c r="G2891" s="142">
        <f t="shared" si="477"/>
        <v>54</v>
      </c>
      <c r="H2891" s="142" t="str">
        <f>VLOOKUP(D2891,Empresas!$D$6:$L$92,7,0)</f>
        <v>Semestral</v>
      </c>
      <c r="I2891" s="141" t="str">
        <f>VLOOKUP(VLOOKUP(D2891&amp;"|"&amp;B2891,Empresas!$I$7:$CB$92,G2891,0),Tablas!$A$8:$B$10,2,0)</f>
        <v>Electronico</v>
      </c>
      <c r="J2891" s="78">
        <v>1</v>
      </c>
      <c r="K2891" s="78">
        <v>1</v>
      </c>
      <c r="L2891" s="78">
        <v>1</v>
      </c>
      <c r="M2891" s="78">
        <v>1</v>
      </c>
      <c r="N2891" s="78">
        <v>1</v>
      </c>
      <c r="O2891" s="78">
        <v>1</v>
      </c>
      <c r="P2891" s="78">
        <v>2</v>
      </c>
      <c r="Q2891" s="78">
        <v>2</v>
      </c>
      <c r="R2891" s="78"/>
      <c r="S2891" s="78"/>
      <c r="T2891" s="78"/>
      <c r="U2891" s="78"/>
      <c r="V2891" s="78" t="str">
        <f>VLOOKUP(D2891,Empresas!$D$7:$CF$91,81,0)</f>
        <v>C</v>
      </c>
      <c r="W2891" s="78" t="str">
        <f>VLOOKUP(D2891,Empresas!$D$7:$M$91,10,0)</f>
        <v>Mype</v>
      </c>
      <c r="X2891" s="69" t="str">
        <f t="shared" si="472"/>
        <v>SI</v>
      </c>
      <c r="Y2891" s="153" t="str">
        <f t="shared" si="473"/>
        <v>Si aplica</v>
      </c>
      <c r="Z2891" s="147">
        <f>IF(Y2891="No aplica",0,IF(I2891="no",0,IF(I2891="No aplica",0,IF(I2891="Si",1,IF(I2891="Fisico",1,IF(I2891="Electronico",2,VLOOKUP(C2891&amp;"|"&amp;B2891&amp;"|"&amp;D2891,Empresas!$C$6:$CC$92,G2891+6+1,0)))))))</f>
        <v>2</v>
      </c>
      <c r="AA2891" s="147">
        <f>IF(AND($I2891="Si",J2891=1),1,IF(AND($I2891="Fisico",J2891=1),1,IF(AND(J2891=1,$I2891="Electronico"),2,IF(J2891=1,VLOOKUP($C2891&amp;"|"&amp;$B2891&amp;"|"&amp;$D2891,Empresas!$C$6:$CC$92,$G2891+6+1,0),0))))</f>
        <v>2</v>
      </c>
      <c r="AB2891" s="147">
        <f>IF(AND($I2891="Si",K2891=1),1,IF(AND($I2891="Fisico",K2891=1),1,IF(AND(K2891=1,$I2891="Electronico"),2,IF(K2891=1,VLOOKUP($C2891&amp;"|"&amp;$B2891&amp;"|"&amp;$D2891,Empresas!$C$6:$CC$92,$G2891+6+1,0),0))))</f>
        <v>2</v>
      </c>
      <c r="AC2891" s="147">
        <f>IF(AND($I2891="Si",L2891=1),1,IF(AND($I2891="Fisico",L2891=1),1,IF(AND(L2891=1,$I2891="Electronico"),2,IF(L2891=1,VLOOKUP($C2891&amp;"|"&amp;$B2891&amp;"|"&amp;$D2891,Empresas!$C$6:$CC$92,$G2891+6+1,0),0))))</f>
        <v>2</v>
      </c>
      <c r="AD2891" s="147">
        <f>IF(AND($I2891="Si",M2891=1),1,IF(AND($I2891="Fisico",M2891=1),1,IF(AND(M2891=1,$I2891="Electronico"),2,IF(M2891=1,VLOOKUP($C2891&amp;"|"&amp;$B2891&amp;"|"&amp;$D2891,Empresas!$C$6:$CC$92,$G2891+6+1,0),0))))</f>
        <v>2</v>
      </c>
      <c r="AE2891" s="147">
        <f>IF(AND($I2891="Si",N2891=1),1,IF(AND($I2891="Fisico",N2891=1),1,IF(AND(N2891=1,$I2891="Electronico"),2,IF(N2891=1,VLOOKUP($C2891&amp;"|"&amp;$B2891&amp;"|"&amp;$D2891,Empresas!$C$6:$CC$92,$G2891+6+1,0),0))))</f>
        <v>2</v>
      </c>
      <c r="AF2891" s="147">
        <f>IF(AND($I2891="Si",O2891=1),1,IF(AND($I2891="Fisico",O2891=1),1,IF(AND(O2891=1,$I2891="Electronico"),2,IF(O2891=1,VLOOKUP($C2891&amp;"|"&amp;$B2891&amp;"|"&amp;$D2891,Empresas!$C$6:$CC$92,$G2891+6+1,0),0))))</f>
        <v>2</v>
      </c>
      <c r="AG2891" s="147">
        <f>IF(AND($I2891="Si",P2891=1),1,IF(AND($I2891="Fisico",P2891=1),1,IF(AND(P2891=1,$I2891="Electronico"),2,IF(P2891=1,VLOOKUP($C2891&amp;"|"&amp;$B2891&amp;"|"&amp;$D2891,Empresas!$C$6:$CC$92,$G2891+6+1,0),0))))</f>
        <v>0</v>
      </c>
      <c r="AH2891" s="147">
        <f>IF(AND($I2891="Si",Q2891=1),1,IF(AND($I2891="Fisico",Q2891=1),1,IF(AND(Q2891=1,$I2891="Electronico"),2,IF(Q2891=1,VLOOKUP($C2891&amp;"|"&amp;$B2891&amp;"|"&amp;$D2891,Empresas!$C$6:$CC$92,$G2891+6+1,0),0))))</f>
        <v>0</v>
      </c>
      <c r="AI2891" s="147">
        <f>IF(AND($I2891="Si",R2891=1),1,IF(AND($I2891="Fisico",R2891=1),1,IF(AND(R2891=1,$I2891="Electronico"),2,IF(R2891=1,VLOOKUP($C2891&amp;"|"&amp;$B2891&amp;"|"&amp;$D2891,Empresas!$C$6:$CC$92,$G2891+6+1,0),0))))</f>
        <v>0</v>
      </c>
      <c r="AJ2891" s="147">
        <f>IF(AND($I2891="Si",S2891=1),1,IF(AND($I2891="Fisico",S2891=1),1,IF(AND(S2891=1,$I2891="Electronico"),2,IF(S2891=1,VLOOKUP($C2891&amp;"|"&amp;$B2891&amp;"|"&amp;$D2891,Empresas!$C$6:$CC$92,$G2891+6+1,0),0))))</f>
        <v>0</v>
      </c>
      <c r="AK2891" s="147">
        <f>IF(AND($I2891="Si",T2891=1),1,IF(AND($I2891="Fisico",T2891=1),1,IF(AND(T2891=1,$I2891="Electronico"),2,IF(T2891=1,VLOOKUP($C2891&amp;"|"&amp;$B2891&amp;"|"&amp;$D2891,Empresas!$C$6:$CC$92,$G2891+6+1,0),0))))</f>
        <v>0</v>
      </c>
      <c r="AL2891" s="147">
        <f>IF(AND($I2891="Si",U2891=1),1,IF(AND($I2891="Fisico",U2891=1),1,IF(AND(U2891=1,$I2891="Electronico"),2,IF(U2891=1,VLOOKUP($C2891&amp;"|"&amp;$B2891&amp;"|"&amp;$D2891,Empresas!$C$6:$CC$92,$G2891+6+1,0),0))))</f>
        <v>0</v>
      </c>
      <c r="AM2891" s="149">
        <f t="shared" si="474"/>
        <v>12</v>
      </c>
      <c r="AN2891" s="149">
        <f t="shared" si="475"/>
        <v>16</v>
      </c>
      <c r="AO2891" s="152">
        <f t="shared" si="476"/>
        <v>0.75</v>
      </c>
    </row>
    <row r="2892" spans="1:41" x14ac:dyDescent="0.25">
      <c r="A2892" s="140" t="str">
        <f>VLOOKUP(D2892,Empresas!$D$7:$F$91,3,0)</f>
        <v>Omar</v>
      </c>
      <c r="B2892" s="141" t="str">
        <f>VLOOKUP(D2892,Empresas!$D$7:$G$91,4,0)</f>
        <v>Jhony</v>
      </c>
      <c r="C2892" s="141" t="s">
        <v>544</v>
      </c>
      <c r="D2892" s="141" t="s">
        <v>512</v>
      </c>
      <c r="E2892" s="141" t="str">
        <f>VLOOKUP(D2892,Empresas!$D$7:$E$92,2,0)</f>
        <v>PERU Q PRODUCTS GLOBAL BUSINESS</v>
      </c>
      <c r="F2892" s="141" t="s">
        <v>177</v>
      </c>
      <c r="G2892" s="142">
        <f t="shared" si="477"/>
        <v>55</v>
      </c>
      <c r="H2892" s="142" t="str">
        <f>VLOOKUP(D2892,Empresas!$D$6:$L$92,7,0)</f>
        <v>Semestral</v>
      </c>
      <c r="I2892" s="141" t="str">
        <f>VLOOKUP(VLOOKUP(D2892&amp;"|"&amp;B2892,Empresas!$I$7:$CB$92,G2892,0),Tablas!$A$8:$B$10,2,0)</f>
        <v>No aplica</v>
      </c>
      <c r="J2892" s="78"/>
      <c r="K2892" s="78"/>
      <c r="L2892" s="78"/>
      <c r="M2892" s="78"/>
      <c r="N2892" s="78"/>
      <c r="O2892" s="78"/>
      <c r="P2892" s="78"/>
      <c r="Q2892" s="78"/>
      <c r="R2892" s="78"/>
      <c r="S2892" s="78"/>
      <c r="T2892" s="78"/>
      <c r="U2892" s="78"/>
      <c r="V2892" s="78" t="str">
        <f>VLOOKUP(D2892,Empresas!$D$7:$CF$91,81,0)</f>
        <v>C</v>
      </c>
      <c r="W2892" s="78" t="str">
        <f>VLOOKUP(D2892,Empresas!$D$7:$M$91,10,0)</f>
        <v>Mype</v>
      </c>
      <c r="X2892" s="69" t="str">
        <f t="shared" si="472"/>
        <v>NO</v>
      </c>
      <c r="Y2892" s="153" t="str">
        <f t="shared" si="473"/>
        <v>No aplica</v>
      </c>
      <c r="Z2892" s="147">
        <f>IF(Y2892="No aplica",0,IF(I2892="no",0,IF(I2892="No aplica",0,IF(I2892="Si",1,IF(I2892="Fisico",1,IF(I2892="Electronico",2,VLOOKUP(C2892&amp;"|"&amp;B2892&amp;"|"&amp;D2892,Empresas!$C$6:$CC$92,G2892+6+1,0)))))))</f>
        <v>0</v>
      </c>
      <c r="AA2892" s="147">
        <f>IF(AND($I2892="Si",J2892=1),1,IF(AND($I2892="Fisico",J2892=1),1,IF(AND(J2892=1,$I2892="Electronico"),2,IF(J2892=1,VLOOKUP($C2892&amp;"|"&amp;$B2892&amp;"|"&amp;$D2892,Empresas!$C$6:$CC$92,$G2892+6+1,0),0))))</f>
        <v>0</v>
      </c>
      <c r="AB2892" s="147">
        <f>IF(AND($I2892="Si",K2892=1),1,IF(AND($I2892="Fisico",K2892=1),1,IF(AND(K2892=1,$I2892="Electronico"),2,IF(K2892=1,VLOOKUP($C2892&amp;"|"&amp;$B2892&amp;"|"&amp;$D2892,Empresas!$C$6:$CC$92,$G2892+6+1,0),0))))</f>
        <v>0</v>
      </c>
      <c r="AC2892" s="147">
        <f>IF(AND($I2892="Si",L2892=1),1,IF(AND($I2892="Fisico",L2892=1),1,IF(AND(L2892=1,$I2892="Electronico"),2,IF(L2892=1,VLOOKUP($C2892&amp;"|"&amp;$B2892&amp;"|"&amp;$D2892,Empresas!$C$6:$CC$92,$G2892+6+1,0),0))))</f>
        <v>0</v>
      </c>
      <c r="AD2892" s="147">
        <f>IF(AND($I2892="Si",M2892=1),1,IF(AND($I2892="Fisico",M2892=1),1,IF(AND(M2892=1,$I2892="Electronico"),2,IF(M2892=1,VLOOKUP($C2892&amp;"|"&amp;$B2892&amp;"|"&amp;$D2892,Empresas!$C$6:$CC$92,$G2892+6+1,0),0))))</f>
        <v>0</v>
      </c>
      <c r="AE2892" s="147">
        <f>IF(AND($I2892="Si",N2892=1),1,IF(AND($I2892="Fisico",N2892=1),1,IF(AND(N2892=1,$I2892="Electronico"),2,IF(N2892=1,VLOOKUP($C2892&amp;"|"&amp;$B2892&amp;"|"&amp;$D2892,Empresas!$C$6:$CC$92,$G2892+6+1,0),0))))</f>
        <v>0</v>
      </c>
      <c r="AF2892" s="147">
        <f>IF(AND($I2892="Si",O2892=1),1,IF(AND($I2892="Fisico",O2892=1),1,IF(AND(O2892=1,$I2892="Electronico"),2,IF(O2892=1,VLOOKUP($C2892&amp;"|"&amp;$B2892&amp;"|"&amp;$D2892,Empresas!$C$6:$CC$92,$G2892+6+1,0),0))))</f>
        <v>0</v>
      </c>
      <c r="AG2892" s="147">
        <f>IF(AND($I2892="Si",P2892=1),1,IF(AND($I2892="Fisico",P2892=1),1,IF(AND(P2892=1,$I2892="Electronico"),2,IF(P2892=1,VLOOKUP($C2892&amp;"|"&amp;$B2892&amp;"|"&amp;$D2892,Empresas!$C$6:$CC$92,$G2892+6+1,0),0))))</f>
        <v>0</v>
      </c>
      <c r="AH2892" s="147">
        <f>IF(AND($I2892="Si",Q2892=1),1,IF(AND($I2892="Fisico",Q2892=1),1,IF(AND(Q2892=1,$I2892="Electronico"),2,IF(Q2892=1,VLOOKUP($C2892&amp;"|"&amp;$B2892&amp;"|"&amp;$D2892,Empresas!$C$6:$CC$92,$G2892+6+1,0),0))))</f>
        <v>0</v>
      </c>
      <c r="AI2892" s="147">
        <f>IF(AND($I2892="Si",R2892=1),1,IF(AND($I2892="Fisico",R2892=1),1,IF(AND(R2892=1,$I2892="Electronico"),2,IF(R2892=1,VLOOKUP($C2892&amp;"|"&amp;$B2892&amp;"|"&amp;$D2892,Empresas!$C$6:$CC$92,$G2892+6+1,0),0))))</f>
        <v>0</v>
      </c>
      <c r="AJ2892" s="147">
        <f>IF(AND($I2892="Si",S2892=1),1,IF(AND($I2892="Fisico",S2892=1),1,IF(AND(S2892=1,$I2892="Electronico"),2,IF(S2892=1,VLOOKUP($C2892&amp;"|"&amp;$B2892&amp;"|"&amp;$D2892,Empresas!$C$6:$CC$92,$G2892+6+1,0),0))))</f>
        <v>0</v>
      </c>
      <c r="AK2892" s="147">
        <f>IF(AND($I2892="Si",T2892=1),1,IF(AND($I2892="Fisico",T2892=1),1,IF(AND(T2892=1,$I2892="Electronico"),2,IF(T2892=1,VLOOKUP($C2892&amp;"|"&amp;$B2892&amp;"|"&amp;$D2892,Empresas!$C$6:$CC$92,$G2892+6+1,0),0))))</f>
        <v>0</v>
      </c>
      <c r="AL2892" s="147">
        <f>IF(AND($I2892="Si",U2892=1),1,IF(AND($I2892="Fisico",U2892=1),1,IF(AND(U2892=1,$I2892="Electronico"),2,IF(U2892=1,VLOOKUP($C2892&amp;"|"&amp;$B2892&amp;"|"&amp;$D2892,Empresas!$C$6:$CC$92,$G2892+6+1,0),0))))</f>
        <v>0</v>
      </c>
      <c r="AM2892" s="149">
        <f t="shared" si="474"/>
        <v>0</v>
      </c>
      <c r="AN2892" s="149">
        <f t="shared" si="475"/>
        <v>0</v>
      </c>
      <c r="AO2892" s="152">
        <f t="shared" si="476"/>
        <v>0</v>
      </c>
    </row>
    <row r="2893" spans="1:41" x14ac:dyDescent="0.25">
      <c r="A2893" s="140" t="str">
        <f>VLOOKUP(D2893,Empresas!$D$7:$F$91,3,0)</f>
        <v>Omar</v>
      </c>
      <c r="B2893" s="141" t="str">
        <f>VLOOKUP(D2893,Empresas!$D$7:$G$91,4,0)</f>
        <v>Jhony</v>
      </c>
      <c r="C2893" s="141" t="s">
        <v>544</v>
      </c>
      <c r="D2893" s="141" t="s">
        <v>512</v>
      </c>
      <c r="E2893" s="141" t="str">
        <f>VLOOKUP(D2893,Empresas!$D$7:$E$92,2,0)</f>
        <v>PERU Q PRODUCTS GLOBAL BUSINESS</v>
      </c>
      <c r="F2893" s="141" t="s">
        <v>178</v>
      </c>
      <c r="G2893" s="142">
        <f t="shared" si="477"/>
        <v>56</v>
      </c>
      <c r="H2893" s="142" t="str">
        <f>VLOOKUP(D2893,Empresas!$D$6:$L$92,7,0)</f>
        <v>Semestral</v>
      </c>
      <c r="I2893" s="141" t="str">
        <f>VLOOKUP(VLOOKUP(D2893&amp;"|"&amp;B2893,Empresas!$I$7:$CB$92,G2893,0),Tablas!$A$8:$B$10,2,0)</f>
        <v>No aplica</v>
      </c>
      <c r="J2893" s="78"/>
      <c r="K2893" s="78"/>
      <c r="L2893" s="78"/>
      <c r="M2893" s="78"/>
      <c r="N2893" s="78"/>
      <c r="O2893" s="78"/>
      <c r="P2893" s="78"/>
      <c r="Q2893" s="78"/>
      <c r="R2893" s="78"/>
      <c r="S2893" s="78"/>
      <c r="T2893" s="78"/>
      <c r="U2893" s="78"/>
      <c r="V2893" s="78" t="str">
        <f>VLOOKUP(D2893,Empresas!$D$7:$CF$91,81,0)</f>
        <v>C</v>
      </c>
      <c r="W2893" s="78" t="str">
        <f>VLOOKUP(D2893,Empresas!$D$7:$M$91,10,0)</f>
        <v>Mype</v>
      </c>
      <c r="X2893" s="69" t="str">
        <f t="shared" si="472"/>
        <v>SI</v>
      </c>
      <c r="Y2893" s="153" t="str">
        <f t="shared" si="473"/>
        <v>No aplica</v>
      </c>
      <c r="Z2893" s="147">
        <f>IF(Y2893="No aplica",0,IF(I2893="no",0,IF(I2893="No aplica",0,IF(I2893="Si",1,IF(I2893="Fisico",1,IF(I2893="Electronico",2,VLOOKUP(C2893&amp;"|"&amp;B2893&amp;"|"&amp;D2893,Empresas!$C$6:$CC$92,G2893+6+1,0)))))))</f>
        <v>0</v>
      </c>
      <c r="AA2893" s="147">
        <f>IF(AND($I2893="Si",J2893=1),1,IF(AND($I2893="Fisico",J2893=1),1,IF(AND(J2893=1,$I2893="Electronico"),2,IF(J2893=1,VLOOKUP($C2893&amp;"|"&amp;$B2893&amp;"|"&amp;$D2893,Empresas!$C$6:$CC$92,$G2893+6+1,0),0))))</f>
        <v>0</v>
      </c>
      <c r="AB2893" s="147">
        <f>IF(AND($I2893="Si",K2893=1),1,IF(AND($I2893="Fisico",K2893=1),1,IF(AND(K2893=1,$I2893="Electronico"),2,IF(K2893=1,VLOOKUP($C2893&amp;"|"&amp;$B2893&amp;"|"&amp;$D2893,Empresas!$C$6:$CC$92,$G2893+6+1,0),0))))</f>
        <v>0</v>
      </c>
      <c r="AC2893" s="147">
        <f>IF(AND($I2893="Si",L2893=1),1,IF(AND($I2893="Fisico",L2893=1),1,IF(AND(L2893=1,$I2893="Electronico"),2,IF(L2893=1,VLOOKUP($C2893&amp;"|"&amp;$B2893&amp;"|"&amp;$D2893,Empresas!$C$6:$CC$92,$G2893+6+1,0),0))))</f>
        <v>0</v>
      </c>
      <c r="AD2893" s="147">
        <f>IF(AND($I2893="Si",M2893=1),1,IF(AND($I2893="Fisico",M2893=1),1,IF(AND(M2893=1,$I2893="Electronico"),2,IF(M2893=1,VLOOKUP($C2893&amp;"|"&amp;$B2893&amp;"|"&amp;$D2893,Empresas!$C$6:$CC$92,$G2893+6+1,0),0))))</f>
        <v>0</v>
      </c>
      <c r="AE2893" s="147">
        <f>IF(AND($I2893="Si",N2893=1),1,IF(AND($I2893="Fisico",N2893=1),1,IF(AND(N2893=1,$I2893="Electronico"),2,IF(N2893=1,VLOOKUP($C2893&amp;"|"&amp;$B2893&amp;"|"&amp;$D2893,Empresas!$C$6:$CC$92,$G2893+6+1,0),0))))</f>
        <v>0</v>
      </c>
      <c r="AF2893" s="147">
        <f>IF(AND($I2893="Si",O2893=1),1,IF(AND($I2893="Fisico",O2893=1),1,IF(AND(O2893=1,$I2893="Electronico"),2,IF(O2893=1,VLOOKUP($C2893&amp;"|"&amp;$B2893&amp;"|"&amp;$D2893,Empresas!$C$6:$CC$92,$G2893+6+1,0),0))))</f>
        <v>0</v>
      </c>
      <c r="AG2893" s="147">
        <f>IF(AND($I2893="Si",P2893=1),1,IF(AND($I2893="Fisico",P2893=1),1,IF(AND(P2893=1,$I2893="Electronico"),2,IF(P2893=1,VLOOKUP($C2893&amp;"|"&amp;$B2893&amp;"|"&amp;$D2893,Empresas!$C$6:$CC$92,$G2893+6+1,0),0))))</f>
        <v>0</v>
      </c>
      <c r="AH2893" s="147">
        <f>IF(AND($I2893="Si",Q2893=1),1,IF(AND($I2893="Fisico",Q2893=1),1,IF(AND(Q2893=1,$I2893="Electronico"),2,IF(Q2893=1,VLOOKUP($C2893&amp;"|"&amp;$B2893&amp;"|"&amp;$D2893,Empresas!$C$6:$CC$92,$G2893+6+1,0),0))))</f>
        <v>0</v>
      </c>
      <c r="AI2893" s="147">
        <f>IF(AND($I2893="Si",R2893=1),1,IF(AND($I2893="Fisico",R2893=1),1,IF(AND(R2893=1,$I2893="Electronico"),2,IF(R2893=1,VLOOKUP($C2893&amp;"|"&amp;$B2893&amp;"|"&amp;$D2893,Empresas!$C$6:$CC$92,$G2893+6+1,0),0))))</f>
        <v>0</v>
      </c>
      <c r="AJ2893" s="147">
        <f>IF(AND($I2893="Si",S2893=1),1,IF(AND($I2893="Fisico",S2893=1),1,IF(AND(S2893=1,$I2893="Electronico"),2,IF(S2893=1,VLOOKUP($C2893&amp;"|"&amp;$B2893&amp;"|"&amp;$D2893,Empresas!$C$6:$CC$92,$G2893+6+1,0),0))))</f>
        <v>0</v>
      </c>
      <c r="AK2893" s="147">
        <f>IF(AND($I2893="Si",T2893=1),1,IF(AND($I2893="Fisico",T2893=1),1,IF(AND(T2893=1,$I2893="Electronico"),2,IF(T2893=1,VLOOKUP($C2893&amp;"|"&amp;$B2893&amp;"|"&amp;$D2893,Empresas!$C$6:$CC$92,$G2893+6+1,0),0))))</f>
        <v>0</v>
      </c>
      <c r="AL2893" s="147">
        <f>IF(AND($I2893="Si",U2893=1),1,IF(AND($I2893="Fisico",U2893=1),1,IF(AND(U2893=1,$I2893="Electronico"),2,IF(U2893=1,VLOOKUP($C2893&amp;"|"&amp;$B2893&amp;"|"&amp;$D2893,Empresas!$C$6:$CC$92,$G2893+6+1,0),0))))</f>
        <v>0</v>
      </c>
      <c r="AM2893" s="149">
        <f t="shared" si="474"/>
        <v>0</v>
      </c>
      <c r="AN2893" s="149">
        <f t="shared" si="475"/>
        <v>0</v>
      </c>
      <c r="AO2893" s="152">
        <f t="shared" si="476"/>
        <v>0</v>
      </c>
    </row>
    <row r="2894" spans="1:41" x14ac:dyDescent="0.25">
      <c r="A2894" s="140" t="str">
        <f>VLOOKUP(D2894,Empresas!$D$7:$F$91,3,0)</f>
        <v>Omar</v>
      </c>
      <c r="B2894" s="141" t="str">
        <f>VLOOKUP(D2894,Empresas!$D$7:$G$91,4,0)</f>
        <v>Jhony</v>
      </c>
      <c r="C2894" s="141" t="s">
        <v>544</v>
      </c>
      <c r="D2894" s="141" t="s">
        <v>512</v>
      </c>
      <c r="E2894" s="141" t="str">
        <f>VLOOKUP(D2894,Empresas!$D$7:$E$92,2,0)</f>
        <v>PERU Q PRODUCTS GLOBAL BUSINESS</v>
      </c>
      <c r="F2894" s="141" t="s">
        <v>179</v>
      </c>
      <c r="G2894" s="142">
        <f t="shared" si="477"/>
        <v>57</v>
      </c>
      <c r="H2894" s="142" t="str">
        <f>VLOOKUP(D2894,Empresas!$D$6:$L$92,7,0)</f>
        <v>Semestral</v>
      </c>
      <c r="I2894" s="141" t="str">
        <f>VLOOKUP(VLOOKUP(D2894&amp;"|"&amp;B2894,Empresas!$I$7:$CB$92,G2894,0),Tablas!$A$8:$B$10,2,0)</f>
        <v>No aplica</v>
      </c>
      <c r="J2894" s="78"/>
      <c r="K2894" s="78"/>
      <c r="L2894" s="78"/>
      <c r="M2894" s="78"/>
      <c r="N2894" s="78"/>
      <c r="O2894" s="78"/>
      <c r="P2894" s="78"/>
      <c r="Q2894" s="78"/>
      <c r="R2894" s="78"/>
      <c r="S2894" s="78"/>
      <c r="T2894" s="78"/>
      <c r="U2894" s="78"/>
      <c r="V2894" s="78" t="str">
        <f>VLOOKUP(D2894,Empresas!$D$7:$CF$91,81,0)</f>
        <v>C</v>
      </c>
      <c r="W2894" s="78" t="str">
        <f>VLOOKUP(D2894,Empresas!$D$7:$M$91,10,0)</f>
        <v>Mype</v>
      </c>
      <c r="X2894" s="69" t="str">
        <f t="shared" si="472"/>
        <v>NO</v>
      </c>
      <c r="Y2894" s="153" t="str">
        <f t="shared" si="473"/>
        <v>No aplica</v>
      </c>
      <c r="Z2894" s="147">
        <f>IF(Y2894="No aplica",0,IF(I2894="no",0,IF(I2894="No aplica",0,IF(I2894="Si",1,IF(I2894="Fisico",1,IF(I2894="Electronico",2,VLOOKUP(C2894&amp;"|"&amp;B2894&amp;"|"&amp;D2894,Empresas!$C$6:$CC$92,G2894+6+1,0)))))))</f>
        <v>0</v>
      </c>
      <c r="AA2894" s="147">
        <f>IF(AND($I2894="Si",J2894=1),1,IF(AND($I2894="Fisico",J2894=1),1,IF(AND(J2894=1,$I2894="Electronico"),2,IF(J2894=1,VLOOKUP($C2894&amp;"|"&amp;$B2894&amp;"|"&amp;$D2894,Empresas!$C$6:$CC$92,$G2894+6+1,0),0))))</f>
        <v>0</v>
      </c>
      <c r="AB2894" s="147">
        <f>IF(AND($I2894="Si",K2894=1),1,IF(AND($I2894="Fisico",K2894=1),1,IF(AND(K2894=1,$I2894="Electronico"),2,IF(K2894=1,VLOOKUP($C2894&amp;"|"&amp;$B2894&amp;"|"&amp;$D2894,Empresas!$C$6:$CC$92,$G2894+6+1,0),0))))</f>
        <v>0</v>
      </c>
      <c r="AC2894" s="147">
        <f>IF(AND($I2894="Si",L2894=1),1,IF(AND($I2894="Fisico",L2894=1),1,IF(AND(L2894=1,$I2894="Electronico"),2,IF(L2894=1,VLOOKUP($C2894&amp;"|"&amp;$B2894&amp;"|"&amp;$D2894,Empresas!$C$6:$CC$92,$G2894+6+1,0),0))))</f>
        <v>0</v>
      </c>
      <c r="AD2894" s="147">
        <f>IF(AND($I2894="Si",M2894=1),1,IF(AND($I2894="Fisico",M2894=1),1,IF(AND(M2894=1,$I2894="Electronico"),2,IF(M2894=1,VLOOKUP($C2894&amp;"|"&amp;$B2894&amp;"|"&amp;$D2894,Empresas!$C$6:$CC$92,$G2894+6+1,0),0))))</f>
        <v>0</v>
      </c>
      <c r="AE2894" s="147">
        <f>IF(AND($I2894="Si",N2894=1),1,IF(AND($I2894="Fisico",N2894=1),1,IF(AND(N2894=1,$I2894="Electronico"),2,IF(N2894=1,VLOOKUP($C2894&amp;"|"&amp;$B2894&amp;"|"&amp;$D2894,Empresas!$C$6:$CC$92,$G2894+6+1,0),0))))</f>
        <v>0</v>
      </c>
      <c r="AF2894" s="147">
        <f>IF(AND($I2894="Si",O2894=1),1,IF(AND($I2894="Fisico",O2894=1),1,IF(AND(O2894=1,$I2894="Electronico"),2,IF(O2894=1,VLOOKUP($C2894&amp;"|"&amp;$B2894&amp;"|"&amp;$D2894,Empresas!$C$6:$CC$92,$G2894+6+1,0),0))))</f>
        <v>0</v>
      </c>
      <c r="AG2894" s="147">
        <f>IF(AND($I2894="Si",P2894=1),1,IF(AND($I2894="Fisico",P2894=1),1,IF(AND(P2894=1,$I2894="Electronico"),2,IF(P2894=1,VLOOKUP($C2894&amp;"|"&amp;$B2894&amp;"|"&amp;$D2894,Empresas!$C$6:$CC$92,$G2894+6+1,0),0))))</f>
        <v>0</v>
      </c>
      <c r="AH2894" s="147">
        <f>IF(AND($I2894="Si",Q2894=1),1,IF(AND($I2894="Fisico",Q2894=1),1,IF(AND(Q2894=1,$I2894="Electronico"),2,IF(Q2894=1,VLOOKUP($C2894&amp;"|"&amp;$B2894&amp;"|"&amp;$D2894,Empresas!$C$6:$CC$92,$G2894+6+1,0),0))))</f>
        <v>0</v>
      </c>
      <c r="AI2894" s="147">
        <f>IF(AND($I2894="Si",R2894=1),1,IF(AND($I2894="Fisico",R2894=1),1,IF(AND(R2894=1,$I2894="Electronico"),2,IF(R2894=1,VLOOKUP($C2894&amp;"|"&amp;$B2894&amp;"|"&amp;$D2894,Empresas!$C$6:$CC$92,$G2894+6+1,0),0))))</f>
        <v>0</v>
      </c>
      <c r="AJ2894" s="147">
        <f>IF(AND($I2894="Si",S2894=1),1,IF(AND($I2894="Fisico",S2894=1),1,IF(AND(S2894=1,$I2894="Electronico"),2,IF(S2894=1,VLOOKUP($C2894&amp;"|"&amp;$B2894&amp;"|"&amp;$D2894,Empresas!$C$6:$CC$92,$G2894+6+1,0),0))))</f>
        <v>0</v>
      </c>
      <c r="AK2894" s="147">
        <f>IF(AND($I2894="Si",T2894=1),1,IF(AND($I2894="Fisico",T2894=1),1,IF(AND(T2894=1,$I2894="Electronico"),2,IF(T2894=1,VLOOKUP($C2894&amp;"|"&amp;$B2894&amp;"|"&amp;$D2894,Empresas!$C$6:$CC$92,$G2894+6+1,0),0))))</f>
        <v>0</v>
      </c>
      <c r="AL2894" s="147">
        <f>IF(AND($I2894="Si",U2894=1),1,IF(AND($I2894="Fisico",U2894=1),1,IF(AND(U2894=1,$I2894="Electronico"),2,IF(U2894=1,VLOOKUP($C2894&amp;"|"&amp;$B2894&amp;"|"&amp;$D2894,Empresas!$C$6:$CC$92,$G2894+6+1,0),0))))</f>
        <v>0</v>
      </c>
      <c r="AM2894" s="149">
        <f t="shared" si="474"/>
        <v>0</v>
      </c>
      <c r="AN2894" s="149">
        <f t="shared" si="475"/>
        <v>0</v>
      </c>
      <c r="AO2894" s="152">
        <f t="shared" si="476"/>
        <v>0</v>
      </c>
    </row>
    <row r="2895" spans="1:41" x14ac:dyDescent="0.25">
      <c r="A2895" s="140" t="str">
        <f>VLOOKUP(D2895,Empresas!$D$7:$F$91,3,0)</f>
        <v>Omar</v>
      </c>
      <c r="B2895" s="141" t="str">
        <f>VLOOKUP(D2895,Empresas!$D$7:$G$91,4,0)</f>
        <v>Jhony</v>
      </c>
      <c r="C2895" s="141" t="s">
        <v>544</v>
      </c>
      <c r="D2895" s="141" t="s">
        <v>512</v>
      </c>
      <c r="E2895" s="141" t="str">
        <f>VLOOKUP(D2895,Empresas!$D$7:$E$92,2,0)</f>
        <v>PERU Q PRODUCTS GLOBAL BUSINESS</v>
      </c>
      <c r="F2895" s="141" t="s">
        <v>180</v>
      </c>
      <c r="G2895" s="142">
        <f t="shared" si="477"/>
        <v>58</v>
      </c>
      <c r="H2895" s="142" t="str">
        <f>VLOOKUP(D2895,Empresas!$D$6:$L$92,7,0)</f>
        <v>Semestral</v>
      </c>
      <c r="I2895" s="141" t="str">
        <f>VLOOKUP(VLOOKUP(D2895&amp;"|"&amp;B2895,Empresas!$I$7:$CB$92,G2895,0),Tablas!$A$8:$B$10,2,0)</f>
        <v>No aplica</v>
      </c>
      <c r="J2895" s="78"/>
      <c r="K2895" s="78"/>
      <c r="L2895" s="78"/>
      <c r="M2895" s="78"/>
      <c r="N2895" s="78"/>
      <c r="O2895" s="78"/>
      <c r="P2895" s="78"/>
      <c r="Q2895" s="78"/>
      <c r="R2895" s="78"/>
      <c r="S2895" s="78"/>
      <c r="T2895" s="78"/>
      <c r="U2895" s="78"/>
      <c r="V2895" s="78" t="str">
        <f>VLOOKUP(D2895,Empresas!$D$7:$CF$91,81,0)</f>
        <v>C</v>
      </c>
      <c r="W2895" s="78" t="str">
        <f>VLOOKUP(D2895,Empresas!$D$7:$M$91,10,0)</f>
        <v>Mype</v>
      </c>
      <c r="X2895" s="69" t="str">
        <f t="shared" si="472"/>
        <v>NO</v>
      </c>
      <c r="Y2895" s="153" t="str">
        <f t="shared" si="473"/>
        <v>No aplica</v>
      </c>
      <c r="Z2895" s="147">
        <f>IF(Y2895="No aplica",0,IF(I2895="no",0,IF(I2895="No aplica",0,IF(I2895="Si",1,IF(I2895="Fisico",1,IF(I2895="Electronico",2,VLOOKUP(C2895&amp;"|"&amp;B2895&amp;"|"&amp;D2895,Empresas!$C$6:$CC$92,G2895+6+1,0)))))))</f>
        <v>0</v>
      </c>
      <c r="AA2895" s="147">
        <f>IF(AND($I2895="Si",J2895=1),1,IF(AND($I2895="Fisico",J2895=1),1,IF(AND(J2895=1,$I2895="Electronico"),2,IF(J2895=1,VLOOKUP($C2895&amp;"|"&amp;$B2895&amp;"|"&amp;$D2895,Empresas!$C$6:$CC$92,$G2895+6+1,0),0))))</f>
        <v>0</v>
      </c>
      <c r="AB2895" s="147">
        <f>IF(AND($I2895="Si",K2895=1),1,IF(AND($I2895="Fisico",K2895=1),1,IF(AND(K2895=1,$I2895="Electronico"),2,IF(K2895=1,VLOOKUP($C2895&amp;"|"&amp;$B2895&amp;"|"&amp;$D2895,Empresas!$C$6:$CC$92,$G2895+6+1,0),0))))</f>
        <v>0</v>
      </c>
      <c r="AC2895" s="147">
        <f>IF(AND($I2895="Si",L2895=1),1,IF(AND($I2895="Fisico",L2895=1),1,IF(AND(L2895=1,$I2895="Electronico"),2,IF(L2895=1,VLOOKUP($C2895&amp;"|"&amp;$B2895&amp;"|"&amp;$D2895,Empresas!$C$6:$CC$92,$G2895+6+1,0),0))))</f>
        <v>0</v>
      </c>
      <c r="AD2895" s="147">
        <f>IF(AND($I2895="Si",M2895=1),1,IF(AND($I2895="Fisico",M2895=1),1,IF(AND(M2895=1,$I2895="Electronico"),2,IF(M2895=1,VLOOKUP($C2895&amp;"|"&amp;$B2895&amp;"|"&amp;$D2895,Empresas!$C$6:$CC$92,$G2895+6+1,0),0))))</f>
        <v>0</v>
      </c>
      <c r="AE2895" s="147">
        <f>IF(AND($I2895="Si",N2895=1),1,IF(AND($I2895="Fisico",N2895=1),1,IF(AND(N2895=1,$I2895="Electronico"),2,IF(N2895=1,VLOOKUP($C2895&amp;"|"&amp;$B2895&amp;"|"&amp;$D2895,Empresas!$C$6:$CC$92,$G2895+6+1,0),0))))</f>
        <v>0</v>
      </c>
      <c r="AF2895" s="147">
        <f>IF(AND($I2895="Si",O2895=1),1,IF(AND($I2895="Fisico",O2895=1),1,IF(AND(O2895=1,$I2895="Electronico"),2,IF(O2895=1,VLOOKUP($C2895&amp;"|"&amp;$B2895&amp;"|"&amp;$D2895,Empresas!$C$6:$CC$92,$G2895+6+1,0),0))))</f>
        <v>0</v>
      </c>
      <c r="AG2895" s="147">
        <f>IF(AND($I2895="Si",P2895=1),1,IF(AND($I2895="Fisico",P2895=1),1,IF(AND(P2895=1,$I2895="Electronico"),2,IF(P2895=1,VLOOKUP($C2895&amp;"|"&amp;$B2895&amp;"|"&amp;$D2895,Empresas!$C$6:$CC$92,$G2895+6+1,0),0))))</f>
        <v>0</v>
      </c>
      <c r="AH2895" s="147">
        <f>IF(AND($I2895="Si",Q2895=1),1,IF(AND($I2895="Fisico",Q2895=1),1,IF(AND(Q2895=1,$I2895="Electronico"),2,IF(Q2895=1,VLOOKUP($C2895&amp;"|"&amp;$B2895&amp;"|"&amp;$D2895,Empresas!$C$6:$CC$92,$G2895+6+1,0),0))))</f>
        <v>0</v>
      </c>
      <c r="AI2895" s="147">
        <f>IF(AND($I2895="Si",R2895=1),1,IF(AND($I2895="Fisico",R2895=1),1,IF(AND(R2895=1,$I2895="Electronico"),2,IF(R2895=1,VLOOKUP($C2895&amp;"|"&amp;$B2895&amp;"|"&amp;$D2895,Empresas!$C$6:$CC$92,$G2895+6+1,0),0))))</f>
        <v>0</v>
      </c>
      <c r="AJ2895" s="147">
        <f>IF(AND($I2895="Si",S2895=1),1,IF(AND($I2895="Fisico",S2895=1),1,IF(AND(S2895=1,$I2895="Electronico"),2,IF(S2895=1,VLOOKUP($C2895&amp;"|"&amp;$B2895&amp;"|"&amp;$D2895,Empresas!$C$6:$CC$92,$G2895+6+1,0),0))))</f>
        <v>0</v>
      </c>
      <c r="AK2895" s="147">
        <f>IF(AND($I2895="Si",T2895=1),1,IF(AND($I2895="Fisico",T2895=1),1,IF(AND(T2895=1,$I2895="Electronico"),2,IF(T2895=1,VLOOKUP($C2895&amp;"|"&amp;$B2895&amp;"|"&amp;$D2895,Empresas!$C$6:$CC$92,$G2895+6+1,0),0))))</f>
        <v>0</v>
      </c>
      <c r="AL2895" s="147">
        <f>IF(AND($I2895="Si",U2895=1),1,IF(AND($I2895="Fisico",U2895=1),1,IF(AND(U2895=1,$I2895="Electronico"),2,IF(U2895=1,VLOOKUP($C2895&amp;"|"&amp;$B2895&amp;"|"&amp;$D2895,Empresas!$C$6:$CC$92,$G2895+6+1,0),0))))</f>
        <v>0</v>
      </c>
      <c r="AM2895" s="149">
        <f t="shared" si="474"/>
        <v>0</v>
      </c>
      <c r="AN2895" s="149">
        <f t="shared" si="475"/>
        <v>0</v>
      </c>
      <c r="AO2895" s="152">
        <f t="shared" si="476"/>
        <v>0</v>
      </c>
    </row>
    <row r="2896" spans="1:41" x14ac:dyDescent="0.25">
      <c r="A2896" s="140" t="str">
        <f>VLOOKUP(D2896,Empresas!$D$7:$F$91,3,0)</f>
        <v>Omar</v>
      </c>
      <c r="B2896" s="141" t="str">
        <f>VLOOKUP(D2896,Empresas!$D$7:$G$91,4,0)</f>
        <v>Jhony</v>
      </c>
      <c r="C2896" s="141" t="s">
        <v>544</v>
      </c>
      <c r="D2896" s="141" t="s">
        <v>512</v>
      </c>
      <c r="E2896" s="141" t="str">
        <f>VLOOKUP(D2896,Empresas!$D$7:$E$92,2,0)</f>
        <v>PERU Q PRODUCTS GLOBAL BUSINESS</v>
      </c>
      <c r="F2896" s="141" t="s">
        <v>181</v>
      </c>
      <c r="G2896" s="142">
        <f t="shared" si="477"/>
        <v>59</v>
      </c>
      <c r="H2896" s="142" t="str">
        <f>VLOOKUP(D2896,Empresas!$D$6:$L$92,7,0)</f>
        <v>Semestral</v>
      </c>
      <c r="I2896" s="141" t="str">
        <f>VLOOKUP(VLOOKUP(D2896&amp;"|"&amp;B2896,Empresas!$I$7:$CB$92,G2896,0),Tablas!$A$8:$B$10,2,0)</f>
        <v>No aplica</v>
      </c>
      <c r="J2896" s="78"/>
      <c r="K2896" s="78"/>
      <c r="L2896" s="78"/>
      <c r="M2896" s="78"/>
      <c r="N2896" s="78"/>
      <c r="O2896" s="78"/>
      <c r="P2896" s="78"/>
      <c r="Q2896" s="78"/>
      <c r="R2896" s="78"/>
      <c r="S2896" s="78"/>
      <c r="T2896" s="78"/>
      <c r="U2896" s="78"/>
      <c r="V2896" s="78" t="str">
        <f>VLOOKUP(D2896,Empresas!$D$7:$CF$91,81,0)</f>
        <v>C</v>
      </c>
      <c r="W2896" s="78" t="str">
        <f>VLOOKUP(D2896,Empresas!$D$7:$M$91,10,0)</f>
        <v>Mype</v>
      </c>
      <c r="X2896" s="69" t="str">
        <f t="shared" si="472"/>
        <v>NO</v>
      </c>
      <c r="Y2896" s="153" t="str">
        <f t="shared" si="473"/>
        <v>No aplica</v>
      </c>
      <c r="Z2896" s="147">
        <f>IF(Y2896="No aplica",0,IF(I2896="no",0,IF(I2896="No aplica",0,IF(I2896="Si",1,IF(I2896="Fisico",1,IF(I2896="Electronico",2,VLOOKUP(C2896&amp;"|"&amp;B2896&amp;"|"&amp;D2896,Empresas!$C$6:$CC$92,G2896+6+1,0)))))))</f>
        <v>0</v>
      </c>
      <c r="AA2896" s="147">
        <f>IF(AND($I2896="Si",J2896=1),1,IF(AND($I2896="Fisico",J2896=1),1,IF(AND(J2896=1,$I2896="Electronico"),2,IF(J2896=1,VLOOKUP($C2896&amp;"|"&amp;$B2896&amp;"|"&amp;$D2896,Empresas!$C$6:$CC$92,$G2896+6+1,0),0))))</f>
        <v>0</v>
      </c>
      <c r="AB2896" s="147">
        <f>IF(AND($I2896="Si",K2896=1),1,IF(AND($I2896="Fisico",K2896=1),1,IF(AND(K2896=1,$I2896="Electronico"),2,IF(K2896=1,VLOOKUP($C2896&amp;"|"&amp;$B2896&amp;"|"&amp;$D2896,Empresas!$C$6:$CC$92,$G2896+6+1,0),0))))</f>
        <v>0</v>
      </c>
      <c r="AC2896" s="147">
        <f>IF(AND($I2896="Si",L2896=1),1,IF(AND($I2896="Fisico",L2896=1),1,IF(AND(L2896=1,$I2896="Electronico"),2,IF(L2896=1,VLOOKUP($C2896&amp;"|"&amp;$B2896&amp;"|"&amp;$D2896,Empresas!$C$6:$CC$92,$G2896+6+1,0),0))))</f>
        <v>0</v>
      </c>
      <c r="AD2896" s="147">
        <f>IF(AND($I2896="Si",M2896=1),1,IF(AND($I2896="Fisico",M2896=1),1,IF(AND(M2896=1,$I2896="Electronico"),2,IF(M2896=1,VLOOKUP($C2896&amp;"|"&amp;$B2896&amp;"|"&amp;$D2896,Empresas!$C$6:$CC$92,$G2896+6+1,0),0))))</f>
        <v>0</v>
      </c>
      <c r="AE2896" s="147">
        <f>IF(AND($I2896="Si",N2896=1),1,IF(AND($I2896="Fisico",N2896=1),1,IF(AND(N2896=1,$I2896="Electronico"),2,IF(N2896=1,VLOOKUP($C2896&amp;"|"&amp;$B2896&amp;"|"&amp;$D2896,Empresas!$C$6:$CC$92,$G2896+6+1,0),0))))</f>
        <v>0</v>
      </c>
      <c r="AF2896" s="147">
        <f>IF(AND($I2896="Si",O2896=1),1,IF(AND($I2896="Fisico",O2896=1),1,IF(AND(O2896=1,$I2896="Electronico"),2,IF(O2896=1,VLOOKUP($C2896&amp;"|"&amp;$B2896&amp;"|"&amp;$D2896,Empresas!$C$6:$CC$92,$G2896+6+1,0),0))))</f>
        <v>0</v>
      </c>
      <c r="AG2896" s="147">
        <f>IF(AND($I2896="Si",P2896=1),1,IF(AND($I2896="Fisico",P2896=1),1,IF(AND(P2896=1,$I2896="Electronico"),2,IF(P2896=1,VLOOKUP($C2896&amp;"|"&amp;$B2896&amp;"|"&amp;$D2896,Empresas!$C$6:$CC$92,$G2896+6+1,0),0))))</f>
        <v>0</v>
      </c>
      <c r="AH2896" s="147">
        <f>IF(AND($I2896="Si",Q2896=1),1,IF(AND($I2896="Fisico",Q2896=1),1,IF(AND(Q2896=1,$I2896="Electronico"),2,IF(Q2896=1,VLOOKUP($C2896&amp;"|"&amp;$B2896&amp;"|"&amp;$D2896,Empresas!$C$6:$CC$92,$G2896+6+1,0),0))))</f>
        <v>0</v>
      </c>
      <c r="AI2896" s="147">
        <f>IF(AND($I2896="Si",R2896=1),1,IF(AND($I2896="Fisico",R2896=1),1,IF(AND(R2896=1,$I2896="Electronico"),2,IF(R2896=1,VLOOKUP($C2896&amp;"|"&amp;$B2896&amp;"|"&amp;$D2896,Empresas!$C$6:$CC$92,$G2896+6+1,0),0))))</f>
        <v>0</v>
      </c>
      <c r="AJ2896" s="147">
        <f>IF(AND($I2896="Si",S2896=1),1,IF(AND($I2896="Fisico",S2896=1),1,IF(AND(S2896=1,$I2896="Electronico"),2,IF(S2896=1,VLOOKUP($C2896&amp;"|"&amp;$B2896&amp;"|"&amp;$D2896,Empresas!$C$6:$CC$92,$G2896+6+1,0),0))))</f>
        <v>0</v>
      </c>
      <c r="AK2896" s="147">
        <f>IF(AND($I2896="Si",T2896=1),1,IF(AND($I2896="Fisico",T2896=1),1,IF(AND(T2896=1,$I2896="Electronico"),2,IF(T2896=1,VLOOKUP($C2896&amp;"|"&amp;$B2896&amp;"|"&amp;$D2896,Empresas!$C$6:$CC$92,$G2896+6+1,0),0))))</f>
        <v>0</v>
      </c>
      <c r="AL2896" s="147">
        <f>IF(AND($I2896="Si",U2896=1),1,IF(AND($I2896="Fisico",U2896=1),1,IF(AND(U2896=1,$I2896="Electronico"),2,IF(U2896=1,VLOOKUP($C2896&amp;"|"&amp;$B2896&amp;"|"&amp;$D2896,Empresas!$C$6:$CC$92,$G2896+6+1,0),0))))</f>
        <v>0</v>
      </c>
      <c r="AM2896" s="149">
        <f t="shared" si="474"/>
        <v>0</v>
      </c>
      <c r="AN2896" s="149">
        <f t="shared" si="475"/>
        <v>0</v>
      </c>
      <c r="AO2896" s="152">
        <f t="shared" si="476"/>
        <v>0</v>
      </c>
    </row>
    <row r="2897" spans="1:41" x14ac:dyDescent="0.25">
      <c r="A2897" s="140" t="str">
        <f>VLOOKUP(D2897,Empresas!$D$7:$F$91,3,0)</f>
        <v>Omar</v>
      </c>
      <c r="B2897" s="141" t="str">
        <f>VLOOKUP(D2897,Empresas!$D$7:$G$91,4,0)</f>
        <v>Jhony</v>
      </c>
      <c r="C2897" s="141" t="s">
        <v>544</v>
      </c>
      <c r="D2897" s="141" t="s">
        <v>512</v>
      </c>
      <c r="E2897" s="141" t="str">
        <f>VLOOKUP(D2897,Empresas!$D$7:$E$92,2,0)</f>
        <v>PERU Q PRODUCTS GLOBAL BUSINESS</v>
      </c>
      <c r="F2897" s="141" t="s">
        <v>182</v>
      </c>
      <c r="G2897" s="142">
        <f t="shared" si="477"/>
        <v>60</v>
      </c>
      <c r="H2897" s="142" t="str">
        <f>VLOOKUP(D2897,Empresas!$D$6:$L$92,7,0)</f>
        <v>Semestral</v>
      </c>
      <c r="I2897" s="141" t="str">
        <f>VLOOKUP(VLOOKUP(D2897&amp;"|"&amp;B2897,Empresas!$I$7:$CB$92,G2897,0),Tablas!$A$8:$B$10,2,0)</f>
        <v>No aplica</v>
      </c>
      <c r="J2897" s="78"/>
      <c r="K2897" s="78"/>
      <c r="L2897" s="78"/>
      <c r="M2897" s="78"/>
      <c r="N2897" s="78"/>
      <c r="O2897" s="78"/>
      <c r="P2897" s="78"/>
      <c r="Q2897" s="78"/>
      <c r="R2897" s="78"/>
      <c r="S2897" s="78"/>
      <c r="T2897" s="78"/>
      <c r="U2897" s="78"/>
      <c r="V2897" s="78" t="str">
        <f>VLOOKUP(D2897,Empresas!$D$7:$CF$91,81,0)</f>
        <v>C</v>
      </c>
      <c r="W2897" s="78" t="str">
        <f>VLOOKUP(D2897,Empresas!$D$7:$M$91,10,0)</f>
        <v>Mype</v>
      </c>
      <c r="X2897" s="69" t="str">
        <f t="shared" si="472"/>
        <v>NO</v>
      </c>
      <c r="Y2897" s="153" t="str">
        <f t="shared" si="473"/>
        <v>No aplica</v>
      </c>
      <c r="Z2897" s="147">
        <f>IF(Y2897="No aplica",0,IF(I2897="no",0,IF(I2897="No aplica",0,IF(I2897="Si",1,IF(I2897="Fisico",1,IF(I2897="Electronico",2,VLOOKUP(C2897&amp;"|"&amp;B2897&amp;"|"&amp;D2897,Empresas!$C$6:$CC$92,G2897+6+1,0)))))))</f>
        <v>0</v>
      </c>
      <c r="AA2897" s="147">
        <f>IF(AND($I2897="Si",J2897=1),1,IF(AND($I2897="Fisico",J2897=1),1,IF(AND(J2897=1,$I2897="Electronico"),2,IF(J2897=1,VLOOKUP($C2897&amp;"|"&amp;$B2897&amp;"|"&amp;$D2897,Empresas!$C$6:$CC$92,$G2897+6+1,0),0))))</f>
        <v>0</v>
      </c>
      <c r="AB2897" s="147">
        <f>IF(AND($I2897="Si",K2897=1),1,IF(AND($I2897="Fisico",K2897=1),1,IF(AND(K2897=1,$I2897="Electronico"),2,IF(K2897=1,VLOOKUP($C2897&amp;"|"&amp;$B2897&amp;"|"&amp;$D2897,Empresas!$C$6:$CC$92,$G2897+6+1,0),0))))</f>
        <v>0</v>
      </c>
      <c r="AC2897" s="147">
        <f>IF(AND($I2897="Si",L2897=1),1,IF(AND($I2897="Fisico",L2897=1),1,IF(AND(L2897=1,$I2897="Electronico"),2,IF(L2897=1,VLOOKUP($C2897&amp;"|"&amp;$B2897&amp;"|"&amp;$D2897,Empresas!$C$6:$CC$92,$G2897+6+1,0),0))))</f>
        <v>0</v>
      </c>
      <c r="AD2897" s="147">
        <f>IF(AND($I2897="Si",M2897=1),1,IF(AND($I2897="Fisico",M2897=1),1,IF(AND(M2897=1,$I2897="Electronico"),2,IF(M2897=1,VLOOKUP($C2897&amp;"|"&amp;$B2897&amp;"|"&amp;$D2897,Empresas!$C$6:$CC$92,$G2897+6+1,0),0))))</f>
        <v>0</v>
      </c>
      <c r="AE2897" s="147">
        <f>IF(AND($I2897="Si",N2897=1),1,IF(AND($I2897="Fisico",N2897=1),1,IF(AND(N2897=1,$I2897="Electronico"),2,IF(N2897=1,VLOOKUP($C2897&amp;"|"&amp;$B2897&amp;"|"&amp;$D2897,Empresas!$C$6:$CC$92,$G2897+6+1,0),0))))</f>
        <v>0</v>
      </c>
      <c r="AF2897" s="147">
        <f>IF(AND($I2897="Si",O2897=1),1,IF(AND($I2897="Fisico",O2897=1),1,IF(AND(O2897=1,$I2897="Electronico"),2,IF(O2897=1,VLOOKUP($C2897&amp;"|"&amp;$B2897&amp;"|"&amp;$D2897,Empresas!$C$6:$CC$92,$G2897+6+1,0),0))))</f>
        <v>0</v>
      </c>
      <c r="AG2897" s="147">
        <f>IF(AND($I2897="Si",P2897=1),1,IF(AND($I2897="Fisico",P2897=1),1,IF(AND(P2897=1,$I2897="Electronico"),2,IF(P2897=1,VLOOKUP($C2897&amp;"|"&amp;$B2897&amp;"|"&amp;$D2897,Empresas!$C$6:$CC$92,$G2897+6+1,0),0))))</f>
        <v>0</v>
      </c>
      <c r="AH2897" s="147">
        <f>IF(AND($I2897="Si",Q2897=1),1,IF(AND($I2897="Fisico",Q2897=1),1,IF(AND(Q2897=1,$I2897="Electronico"),2,IF(Q2897=1,VLOOKUP($C2897&amp;"|"&amp;$B2897&amp;"|"&amp;$D2897,Empresas!$C$6:$CC$92,$G2897+6+1,0),0))))</f>
        <v>0</v>
      </c>
      <c r="AI2897" s="147">
        <f>IF(AND($I2897="Si",R2897=1),1,IF(AND($I2897="Fisico",R2897=1),1,IF(AND(R2897=1,$I2897="Electronico"),2,IF(R2897=1,VLOOKUP($C2897&amp;"|"&amp;$B2897&amp;"|"&amp;$D2897,Empresas!$C$6:$CC$92,$G2897+6+1,0),0))))</f>
        <v>0</v>
      </c>
      <c r="AJ2897" s="147">
        <f>IF(AND($I2897="Si",S2897=1),1,IF(AND($I2897="Fisico",S2897=1),1,IF(AND(S2897=1,$I2897="Electronico"),2,IF(S2897=1,VLOOKUP($C2897&amp;"|"&amp;$B2897&amp;"|"&amp;$D2897,Empresas!$C$6:$CC$92,$G2897+6+1,0),0))))</f>
        <v>0</v>
      </c>
      <c r="AK2897" s="147">
        <f>IF(AND($I2897="Si",T2897=1),1,IF(AND($I2897="Fisico",T2897=1),1,IF(AND(T2897=1,$I2897="Electronico"),2,IF(T2897=1,VLOOKUP($C2897&amp;"|"&amp;$B2897&amp;"|"&amp;$D2897,Empresas!$C$6:$CC$92,$G2897+6+1,0),0))))</f>
        <v>0</v>
      </c>
      <c r="AL2897" s="147">
        <f>IF(AND($I2897="Si",U2897=1),1,IF(AND($I2897="Fisico",U2897=1),1,IF(AND(U2897=1,$I2897="Electronico"),2,IF(U2897=1,VLOOKUP($C2897&amp;"|"&amp;$B2897&amp;"|"&amp;$D2897,Empresas!$C$6:$CC$92,$G2897+6+1,0),0))))</f>
        <v>0</v>
      </c>
      <c r="AM2897" s="149">
        <f t="shared" si="474"/>
        <v>0</v>
      </c>
      <c r="AN2897" s="149">
        <f t="shared" si="475"/>
        <v>0</v>
      </c>
      <c r="AO2897" s="152">
        <f t="shared" si="476"/>
        <v>0</v>
      </c>
    </row>
    <row r="2898" spans="1:41" x14ac:dyDescent="0.25">
      <c r="A2898" s="143" t="str">
        <f>VLOOKUP(D2898,Empresas!$D$7:$F$91,3,0)</f>
        <v>Omar</v>
      </c>
      <c r="B2898" s="144" t="str">
        <f>VLOOKUP(D2898,Empresas!$D$7:$G$91,4,0)</f>
        <v>Jhony</v>
      </c>
      <c r="C2898" s="144" t="s">
        <v>544</v>
      </c>
      <c r="D2898" s="144" t="s">
        <v>512</v>
      </c>
      <c r="E2898" s="144" t="str">
        <f>VLOOKUP(D2898,Empresas!$D$7:$E$92,2,0)</f>
        <v>PERU Q PRODUCTS GLOBAL BUSINESS</v>
      </c>
      <c r="F2898" s="144" t="s">
        <v>183</v>
      </c>
      <c r="G2898" s="145">
        <f>+Empresas!$BR$2</f>
        <v>62</v>
      </c>
      <c r="H2898" s="145" t="str">
        <f>VLOOKUP(D2898,Empresas!$D$6:$L$92,7,0)</f>
        <v>Semestral</v>
      </c>
      <c r="I2898" s="144" t="str">
        <f>VLOOKUP(VLOOKUP(D2898&amp;"|"&amp;B2898,Empresas!$I$7:$CB$92,G2898,0),Tablas!$A$13:$B$14,2,0)</f>
        <v>Si</v>
      </c>
      <c r="J2898" s="78">
        <v>1</v>
      </c>
      <c r="K2898" s="78">
        <v>1</v>
      </c>
      <c r="L2898" s="78">
        <v>1</v>
      </c>
      <c r="M2898" s="78">
        <v>1</v>
      </c>
      <c r="N2898" s="78">
        <v>1</v>
      </c>
      <c r="O2898" s="78">
        <v>1</v>
      </c>
      <c r="P2898" s="78">
        <v>1</v>
      </c>
      <c r="Q2898" s="78">
        <v>2</v>
      </c>
      <c r="R2898" s="78"/>
      <c r="S2898" s="78"/>
      <c r="T2898" s="78"/>
      <c r="U2898" s="78"/>
      <c r="V2898" s="78" t="str">
        <f>VLOOKUP(D2898,Empresas!$D$7:$CF$91,81,0)</f>
        <v>C</v>
      </c>
      <c r="W2898" s="78" t="str">
        <f>VLOOKUP(D2898,Empresas!$D$7:$M$91,10,0)</f>
        <v>Mype</v>
      </c>
      <c r="X2898" s="69" t="str">
        <f t="shared" si="472"/>
        <v>SI</v>
      </c>
      <c r="Y2898" s="153" t="str">
        <f t="shared" si="473"/>
        <v>Si aplica</v>
      </c>
      <c r="Z2898" s="147">
        <f>IF(Y2898="No aplica",0,IF(I2898="no",0,IF(I2898="No aplica",0,IF(I2898="Si",1,IF(I2898="Fisico",1,IF(I2898="Electronico",2,VLOOKUP(C2898&amp;"|"&amp;B2898&amp;"|"&amp;D2898,Empresas!$C$6:$CC$92,G2898+6+1,0)))))))</f>
        <v>1</v>
      </c>
      <c r="AA2898" s="147">
        <f>IF(AND($I2898="Si",J2898=1),1,IF(AND($I2898="Fisico",J2898=1),1,IF(AND(J2898=1,$I2898="Electronico"),2,IF(J2898=1,VLOOKUP($C2898&amp;"|"&amp;$B2898&amp;"|"&amp;$D2898,Empresas!$C$6:$CC$92,$G2898+6+1,0),0))))</f>
        <v>1</v>
      </c>
      <c r="AB2898" s="147">
        <f>IF(AND($I2898="Si",K2898=1),1,IF(AND($I2898="Fisico",K2898=1),1,IF(AND(K2898=1,$I2898="Electronico"),2,IF(K2898=1,VLOOKUP($C2898&amp;"|"&amp;$B2898&amp;"|"&amp;$D2898,Empresas!$C$6:$CC$92,$G2898+6+1,0),0))))</f>
        <v>1</v>
      </c>
      <c r="AC2898" s="147">
        <f>IF(AND($I2898="Si",L2898=1),1,IF(AND($I2898="Fisico",L2898=1),1,IF(AND(L2898=1,$I2898="Electronico"),2,IF(L2898=1,VLOOKUP($C2898&amp;"|"&amp;$B2898&amp;"|"&amp;$D2898,Empresas!$C$6:$CC$92,$G2898+6+1,0),0))))</f>
        <v>1</v>
      </c>
      <c r="AD2898" s="147">
        <f>IF(AND($I2898="Si",M2898=1),1,IF(AND($I2898="Fisico",M2898=1),1,IF(AND(M2898=1,$I2898="Electronico"),2,IF(M2898=1,VLOOKUP($C2898&amp;"|"&amp;$B2898&amp;"|"&amp;$D2898,Empresas!$C$6:$CC$92,$G2898+6+1,0),0))))</f>
        <v>1</v>
      </c>
      <c r="AE2898" s="147">
        <f>IF(AND($I2898="Si",N2898=1),1,IF(AND($I2898="Fisico",N2898=1),1,IF(AND(N2898=1,$I2898="Electronico"),2,IF(N2898=1,VLOOKUP($C2898&amp;"|"&amp;$B2898&amp;"|"&amp;$D2898,Empresas!$C$6:$CC$92,$G2898+6+1,0),0))))</f>
        <v>1</v>
      </c>
      <c r="AF2898" s="147">
        <f>IF(AND($I2898="Si",O2898=1),1,IF(AND($I2898="Fisico",O2898=1),1,IF(AND(O2898=1,$I2898="Electronico"),2,IF(O2898=1,VLOOKUP($C2898&amp;"|"&amp;$B2898&amp;"|"&amp;$D2898,Empresas!$C$6:$CC$92,$G2898+6+1,0),0))))</f>
        <v>1</v>
      </c>
      <c r="AG2898" s="147">
        <f>IF(AND($I2898="Si",P2898=1),1,IF(AND($I2898="Fisico",P2898=1),1,IF(AND(P2898=1,$I2898="Electronico"),2,IF(P2898=1,VLOOKUP($C2898&amp;"|"&amp;$B2898&amp;"|"&amp;$D2898,Empresas!$C$6:$CC$92,$G2898+6+1,0),0))))</f>
        <v>1</v>
      </c>
      <c r="AH2898" s="147">
        <f>IF(AND($I2898="Si",Q2898=1),1,IF(AND($I2898="Fisico",Q2898=1),1,IF(AND(Q2898=1,$I2898="Electronico"),2,IF(Q2898=1,VLOOKUP($C2898&amp;"|"&amp;$B2898&amp;"|"&amp;$D2898,Empresas!$C$6:$CC$92,$G2898+6+1,0),0))))</f>
        <v>0</v>
      </c>
      <c r="AI2898" s="147">
        <f>IF(AND($I2898="Si",R2898=1),1,IF(AND($I2898="Fisico",R2898=1),1,IF(AND(R2898=1,$I2898="Electronico"),2,IF(R2898=1,VLOOKUP($C2898&amp;"|"&amp;$B2898&amp;"|"&amp;$D2898,Empresas!$C$6:$CC$92,$G2898+6+1,0),0))))</f>
        <v>0</v>
      </c>
      <c r="AJ2898" s="147">
        <f>IF(AND($I2898="Si",S2898=1),1,IF(AND($I2898="Fisico",S2898=1),1,IF(AND(S2898=1,$I2898="Electronico"),2,IF(S2898=1,VLOOKUP($C2898&amp;"|"&amp;$B2898&amp;"|"&amp;$D2898,Empresas!$C$6:$CC$92,$G2898+6+1,0),0))))</f>
        <v>0</v>
      </c>
      <c r="AK2898" s="147">
        <f>IF(AND($I2898="Si",T2898=1),1,IF(AND($I2898="Fisico",T2898=1),1,IF(AND(T2898=1,$I2898="Electronico"),2,IF(T2898=1,VLOOKUP($C2898&amp;"|"&amp;$B2898&amp;"|"&amp;$D2898,Empresas!$C$6:$CC$92,$G2898+6+1,0),0))))</f>
        <v>0</v>
      </c>
      <c r="AL2898" s="147">
        <f>IF(AND($I2898="Si",U2898=1),1,IF(AND($I2898="Fisico",U2898=1),1,IF(AND(U2898=1,$I2898="Electronico"),2,IF(U2898=1,VLOOKUP($C2898&amp;"|"&amp;$B2898&amp;"|"&amp;$D2898,Empresas!$C$6:$CC$92,$G2898+6+1,0),0))))</f>
        <v>0</v>
      </c>
      <c r="AM2898" s="149">
        <f t="shared" si="474"/>
        <v>7</v>
      </c>
      <c r="AN2898" s="149">
        <f t="shared" si="475"/>
        <v>8</v>
      </c>
      <c r="AO2898" s="152">
        <f t="shared" si="476"/>
        <v>0.875</v>
      </c>
    </row>
    <row r="2899" spans="1:41" x14ac:dyDescent="0.25">
      <c r="A2899" s="143" t="str">
        <f>VLOOKUP(D2899,Empresas!$D$7:$F$91,3,0)</f>
        <v>Omar</v>
      </c>
      <c r="B2899" s="144" t="str">
        <f>VLOOKUP(D2899,Empresas!$D$7:$G$91,4,0)</f>
        <v>Jhony</v>
      </c>
      <c r="C2899" s="144" t="s">
        <v>544</v>
      </c>
      <c r="D2899" s="144" t="s">
        <v>512</v>
      </c>
      <c r="E2899" s="144" t="str">
        <f>VLOOKUP(D2899,Empresas!$D$7:$E$92,2,0)</f>
        <v>PERU Q PRODUCTS GLOBAL BUSINESS</v>
      </c>
      <c r="F2899" s="144" t="s">
        <v>184</v>
      </c>
      <c r="G2899" s="145">
        <f>+G2898+1</f>
        <v>63</v>
      </c>
      <c r="H2899" s="145" t="str">
        <f>VLOOKUP(D2899,Empresas!$D$6:$L$92,7,0)</f>
        <v>Semestral</v>
      </c>
      <c r="I2899" s="144" t="str">
        <f>VLOOKUP(VLOOKUP(D2899&amp;"|"&amp;B2899,Empresas!$I$7:$CB$92,G2899,0),Tablas!$A$13:$B$14,2,0)</f>
        <v>Si</v>
      </c>
      <c r="J2899" s="78">
        <v>1</v>
      </c>
      <c r="K2899" s="78">
        <v>1</v>
      </c>
      <c r="L2899" s="78">
        <v>1</v>
      </c>
      <c r="M2899" s="78">
        <v>1</v>
      </c>
      <c r="N2899" s="78">
        <v>1</v>
      </c>
      <c r="O2899" s="78">
        <v>1</v>
      </c>
      <c r="P2899" s="78">
        <v>1</v>
      </c>
      <c r="Q2899" s="78">
        <v>2</v>
      </c>
      <c r="R2899" s="78"/>
      <c r="S2899" s="78"/>
      <c r="T2899" s="78"/>
      <c r="U2899" s="78"/>
      <c r="V2899" s="78" t="str">
        <f>VLOOKUP(D2899,Empresas!$D$7:$CF$91,81,0)</f>
        <v>C</v>
      </c>
      <c r="W2899" s="78" t="str">
        <f>VLOOKUP(D2899,Empresas!$D$7:$M$91,10,0)</f>
        <v>Mype</v>
      </c>
      <c r="X2899" s="69" t="str">
        <f t="shared" si="472"/>
        <v>SI</v>
      </c>
      <c r="Y2899" s="153" t="str">
        <f t="shared" si="473"/>
        <v>Si aplica</v>
      </c>
      <c r="Z2899" s="147">
        <f>IF(Y2899="No aplica",0,IF(I2899="no",0,IF(I2899="No aplica",0,IF(I2899="Si",1,IF(I2899="Fisico",1,IF(I2899="Electronico",2,VLOOKUP(C2899&amp;"|"&amp;B2899&amp;"|"&amp;D2899,Empresas!$C$6:$CC$92,G2899+6+1,0)))))))</f>
        <v>1</v>
      </c>
      <c r="AA2899" s="147">
        <f>IF(AND($I2899="Si",J2899=1),1,IF(AND($I2899="Fisico",J2899=1),1,IF(AND(J2899=1,$I2899="Electronico"),2,IF(J2899=1,VLOOKUP($C2899&amp;"|"&amp;$B2899&amp;"|"&amp;$D2899,Empresas!$C$6:$CC$92,$G2899+6+1,0),0))))</f>
        <v>1</v>
      </c>
      <c r="AB2899" s="147">
        <f>IF(AND($I2899="Si",K2899=1),1,IF(AND($I2899="Fisico",K2899=1),1,IF(AND(K2899=1,$I2899="Electronico"),2,IF(K2899=1,VLOOKUP($C2899&amp;"|"&amp;$B2899&amp;"|"&amp;$D2899,Empresas!$C$6:$CC$92,$G2899+6+1,0),0))))</f>
        <v>1</v>
      </c>
      <c r="AC2899" s="147">
        <f>IF(AND($I2899="Si",L2899=1),1,IF(AND($I2899="Fisico",L2899=1),1,IF(AND(L2899=1,$I2899="Electronico"),2,IF(L2899=1,VLOOKUP($C2899&amp;"|"&amp;$B2899&amp;"|"&amp;$D2899,Empresas!$C$6:$CC$92,$G2899+6+1,0),0))))</f>
        <v>1</v>
      </c>
      <c r="AD2899" s="147">
        <f>IF(AND($I2899="Si",M2899=1),1,IF(AND($I2899="Fisico",M2899=1),1,IF(AND(M2899=1,$I2899="Electronico"),2,IF(M2899=1,VLOOKUP($C2899&amp;"|"&amp;$B2899&amp;"|"&amp;$D2899,Empresas!$C$6:$CC$92,$G2899+6+1,0),0))))</f>
        <v>1</v>
      </c>
      <c r="AE2899" s="147">
        <f>IF(AND($I2899="Si",N2899=1),1,IF(AND($I2899="Fisico",N2899=1),1,IF(AND(N2899=1,$I2899="Electronico"),2,IF(N2899=1,VLOOKUP($C2899&amp;"|"&amp;$B2899&amp;"|"&amp;$D2899,Empresas!$C$6:$CC$92,$G2899+6+1,0),0))))</f>
        <v>1</v>
      </c>
      <c r="AF2899" s="147">
        <f>IF(AND($I2899="Si",O2899=1),1,IF(AND($I2899="Fisico",O2899=1),1,IF(AND(O2899=1,$I2899="Electronico"),2,IF(O2899=1,VLOOKUP($C2899&amp;"|"&amp;$B2899&amp;"|"&amp;$D2899,Empresas!$C$6:$CC$92,$G2899+6+1,0),0))))</f>
        <v>1</v>
      </c>
      <c r="AG2899" s="147">
        <f>IF(AND($I2899="Si",P2899=1),1,IF(AND($I2899="Fisico",P2899=1),1,IF(AND(P2899=1,$I2899="Electronico"),2,IF(P2899=1,VLOOKUP($C2899&amp;"|"&amp;$B2899&amp;"|"&amp;$D2899,Empresas!$C$6:$CC$92,$G2899+6+1,0),0))))</f>
        <v>1</v>
      </c>
      <c r="AH2899" s="147">
        <f>IF(AND($I2899="Si",Q2899=1),1,IF(AND($I2899="Fisico",Q2899=1),1,IF(AND(Q2899=1,$I2899="Electronico"),2,IF(Q2899=1,VLOOKUP($C2899&amp;"|"&amp;$B2899&amp;"|"&amp;$D2899,Empresas!$C$6:$CC$92,$G2899+6+1,0),0))))</f>
        <v>0</v>
      </c>
      <c r="AI2899" s="147">
        <f>IF(AND($I2899="Si",R2899=1),1,IF(AND($I2899="Fisico",R2899=1),1,IF(AND(R2899=1,$I2899="Electronico"),2,IF(R2899=1,VLOOKUP($C2899&amp;"|"&amp;$B2899&amp;"|"&amp;$D2899,Empresas!$C$6:$CC$92,$G2899+6+1,0),0))))</f>
        <v>0</v>
      </c>
      <c r="AJ2899" s="147">
        <f>IF(AND($I2899="Si",S2899=1),1,IF(AND($I2899="Fisico",S2899=1),1,IF(AND(S2899=1,$I2899="Electronico"),2,IF(S2899=1,VLOOKUP($C2899&amp;"|"&amp;$B2899&amp;"|"&amp;$D2899,Empresas!$C$6:$CC$92,$G2899+6+1,0),0))))</f>
        <v>0</v>
      </c>
      <c r="AK2899" s="147">
        <f>IF(AND($I2899="Si",T2899=1),1,IF(AND($I2899="Fisico",T2899=1),1,IF(AND(T2899=1,$I2899="Electronico"),2,IF(T2899=1,VLOOKUP($C2899&amp;"|"&amp;$B2899&amp;"|"&amp;$D2899,Empresas!$C$6:$CC$92,$G2899+6+1,0),0))))</f>
        <v>0</v>
      </c>
      <c r="AL2899" s="147">
        <f>IF(AND($I2899="Si",U2899=1),1,IF(AND($I2899="Fisico",U2899=1),1,IF(AND(U2899=1,$I2899="Electronico"),2,IF(U2899=1,VLOOKUP($C2899&amp;"|"&amp;$B2899&amp;"|"&amp;$D2899,Empresas!$C$6:$CC$92,$G2899+6+1,0),0))))</f>
        <v>0</v>
      </c>
      <c r="AM2899" s="149">
        <f t="shared" si="474"/>
        <v>7</v>
      </c>
      <c r="AN2899" s="149">
        <f t="shared" si="475"/>
        <v>8</v>
      </c>
      <c r="AO2899" s="152">
        <f t="shared" si="476"/>
        <v>0.875</v>
      </c>
    </row>
    <row r="2900" spans="1:41" x14ac:dyDescent="0.25">
      <c r="A2900" s="143" t="str">
        <f>VLOOKUP(D2900,Empresas!$D$7:$F$91,3,0)</f>
        <v>Omar</v>
      </c>
      <c r="B2900" s="144" t="str">
        <f>VLOOKUP(D2900,Empresas!$D$7:$G$91,4,0)</f>
        <v>Jhony</v>
      </c>
      <c r="C2900" s="144" t="s">
        <v>544</v>
      </c>
      <c r="D2900" s="144" t="s">
        <v>512</v>
      </c>
      <c r="E2900" s="144" t="str">
        <f>VLOOKUP(D2900,Empresas!$D$7:$E$92,2,0)</f>
        <v>PERU Q PRODUCTS GLOBAL BUSINESS</v>
      </c>
      <c r="F2900" s="144" t="s">
        <v>185</v>
      </c>
      <c r="G2900" s="145">
        <f t="shared" ref="G2900:G2907" si="478">+G2899+1</f>
        <v>64</v>
      </c>
      <c r="H2900" s="145" t="str">
        <f>VLOOKUP(D2900,Empresas!$D$6:$L$92,7,0)</f>
        <v>Semestral</v>
      </c>
      <c r="I2900" s="144" t="str">
        <f>VLOOKUP(VLOOKUP(D2900&amp;"|"&amp;B2900,Empresas!$I$7:$CB$92,G2900,0),Tablas!$A$13:$B$14,2,0)</f>
        <v>No</v>
      </c>
      <c r="J2900" s="78"/>
      <c r="K2900" s="78"/>
      <c r="L2900" s="78"/>
      <c r="M2900" s="78"/>
      <c r="N2900" s="78"/>
      <c r="O2900" s="78"/>
      <c r="P2900" s="78"/>
      <c r="Q2900" s="78"/>
      <c r="R2900" s="78"/>
      <c r="S2900" s="78"/>
      <c r="T2900" s="78"/>
      <c r="U2900" s="78"/>
      <c r="V2900" s="78" t="str">
        <f>VLOOKUP(D2900,Empresas!$D$7:$CF$91,81,0)</f>
        <v>C</v>
      </c>
      <c r="W2900" s="78" t="str">
        <f>VLOOKUP(D2900,Empresas!$D$7:$M$91,10,0)</f>
        <v>Mype</v>
      </c>
      <c r="X2900" s="69" t="str">
        <f t="shared" si="472"/>
        <v>SI</v>
      </c>
      <c r="Y2900" s="153" t="str">
        <f t="shared" si="473"/>
        <v>No aplica</v>
      </c>
      <c r="Z2900" s="147">
        <f>IF(Y2900="No aplica",0,IF(I2900="no",0,IF(I2900="No aplica",0,IF(I2900="Si",1,IF(I2900="Fisico",1,IF(I2900="Electronico",2,VLOOKUP(C2900&amp;"|"&amp;B2900&amp;"|"&amp;D2900,Empresas!$C$6:$CC$92,G2900+6+1,0)))))))</f>
        <v>0</v>
      </c>
      <c r="AA2900" s="147">
        <f>IF(AND($I2900="Si",J2900=1),1,IF(AND($I2900="Fisico",J2900=1),1,IF(AND(J2900=1,$I2900="Electronico"),2,IF(J2900=1,VLOOKUP($C2900&amp;"|"&amp;$B2900&amp;"|"&amp;$D2900,Empresas!$C$6:$CC$92,$G2900+6+1,0),0))))</f>
        <v>0</v>
      </c>
      <c r="AB2900" s="147">
        <f>IF(AND($I2900="Si",K2900=1),1,IF(AND($I2900="Fisico",K2900=1),1,IF(AND(K2900=1,$I2900="Electronico"),2,IF(K2900=1,VLOOKUP($C2900&amp;"|"&amp;$B2900&amp;"|"&amp;$D2900,Empresas!$C$6:$CC$92,$G2900+6+1,0),0))))</f>
        <v>0</v>
      </c>
      <c r="AC2900" s="147">
        <f>IF(AND($I2900="Si",L2900=1),1,IF(AND($I2900="Fisico",L2900=1),1,IF(AND(L2900=1,$I2900="Electronico"),2,IF(L2900=1,VLOOKUP($C2900&amp;"|"&amp;$B2900&amp;"|"&amp;$D2900,Empresas!$C$6:$CC$92,$G2900+6+1,0),0))))</f>
        <v>0</v>
      </c>
      <c r="AD2900" s="147">
        <f>IF(AND($I2900="Si",M2900=1),1,IF(AND($I2900="Fisico",M2900=1),1,IF(AND(M2900=1,$I2900="Electronico"),2,IF(M2900=1,VLOOKUP($C2900&amp;"|"&amp;$B2900&amp;"|"&amp;$D2900,Empresas!$C$6:$CC$92,$G2900+6+1,0),0))))</f>
        <v>0</v>
      </c>
      <c r="AE2900" s="147">
        <f>IF(AND($I2900="Si",N2900=1),1,IF(AND($I2900="Fisico",N2900=1),1,IF(AND(N2900=1,$I2900="Electronico"),2,IF(N2900=1,VLOOKUP($C2900&amp;"|"&amp;$B2900&amp;"|"&amp;$D2900,Empresas!$C$6:$CC$92,$G2900+6+1,0),0))))</f>
        <v>0</v>
      </c>
      <c r="AF2900" s="147">
        <f>IF(AND($I2900="Si",O2900=1),1,IF(AND($I2900="Fisico",O2900=1),1,IF(AND(O2900=1,$I2900="Electronico"),2,IF(O2900=1,VLOOKUP($C2900&amp;"|"&amp;$B2900&amp;"|"&amp;$D2900,Empresas!$C$6:$CC$92,$G2900+6+1,0),0))))</f>
        <v>0</v>
      </c>
      <c r="AG2900" s="147">
        <f>IF(AND($I2900="Si",P2900=1),1,IF(AND($I2900="Fisico",P2900=1),1,IF(AND(P2900=1,$I2900="Electronico"),2,IF(P2900=1,VLOOKUP($C2900&amp;"|"&amp;$B2900&amp;"|"&amp;$D2900,Empresas!$C$6:$CC$92,$G2900+6+1,0),0))))</f>
        <v>0</v>
      </c>
      <c r="AH2900" s="147">
        <f>IF(AND($I2900="Si",Q2900=1),1,IF(AND($I2900="Fisico",Q2900=1),1,IF(AND(Q2900=1,$I2900="Electronico"),2,IF(Q2900=1,VLOOKUP($C2900&amp;"|"&amp;$B2900&amp;"|"&amp;$D2900,Empresas!$C$6:$CC$92,$G2900+6+1,0),0))))</f>
        <v>0</v>
      </c>
      <c r="AI2900" s="147">
        <f>IF(AND($I2900="Si",R2900=1),1,IF(AND($I2900="Fisico",R2900=1),1,IF(AND(R2900=1,$I2900="Electronico"),2,IF(R2900=1,VLOOKUP($C2900&amp;"|"&amp;$B2900&amp;"|"&amp;$D2900,Empresas!$C$6:$CC$92,$G2900+6+1,0),0))))</f>
        <v>0</v>
      </c>
      <c r="AJ2900" s="147">
        <f>IF(AND($I2900="Si",S2900=1),1,IF(AND($I2900="Fisico",S2900=1),1,IF(AND(S2900=1,$I2900="Electronico"),2,IF(S2900=1,VLOOKUP($C2900&amp;"|"&amp;$B2900&amp;"|"&amp;$D2900,Empresas!$C$6:$CC$92,$G2900+6+1,0),0))))</f>
        <v>0</v>
      </c>
      <c r="AK2900" s="147">
        <f>IF(AND($I2900="Si",T2900=1),1,IF(AND($I2900="Fisico",T2900=1),1,IF(AND(T2900=1,$I2900="Electronico"),2,IF(T2900=1,VLOOKUP($C2900&amp;"|"&amp;$B2900&amp;"|"&amp;$D2900,Empresas!$C$6:$CC$92,$G2900+6+1,0),0))))</f>
        <v>0</v>
      </c>
      <c r="AL2900" s="147">
        <f>IF(AND($I2900="Si",U2900=1),1,IF(AND($I2900="Fisico",U2900=1),1,IF(AND(U2900=1,$I2900="Electronico"),2,IF(U2900=1,VLOOKUP($C2900&amp;"|"&amp;$B2900&amp;"|"&amp;$D2900,Empresas!$C$6:$CC$92,$G2900+6+1,0),0))))</f>
        <v>0</v>
      </c>
      <c r="AM2900" s="149">
        <f t="shared" si="474"/>
        <v>0</v>
      </c>
      <c r="AN2900" s="149">
        <f t="shared" si="475"/>
        <v>0</v>
      </c>
      <c r="AO2900" s="152">
        <f t="shared" si="476"/>
        <v>0</v>
      </c>
    </row>
    <row r="2901" spans="1:41" x14ac:dyDescent="0.25">
      <c r="A2901" s="143" t="str">
        <f>VLOOKUP(D2901,Empresas!$D$7:$F$91,3,0)</f>
        <v>Omar</v>
      </c>
      <c r="B2901" s="144" t="str">
        <f>VLOOKUP(D2901,Empresas!$D$7:$G$91,4,0)</f>
        <v>Jhony</v>
      </c>
      <c r="C2901" s="144" t="s">
        <v>544</v>
      </c>
      <c r="D2901" s="144" t="s">
        <v>512</v>
      </c>
      <c r="E2901" s="144" t="str">
        <f>VLOOKUP(D2901,Empresas!$D$7:$E$92,2,0)</f>
        <v>PERU Q PRODUCTS GLOBAL BUSINESS</v>
      </c>
      <c r="F2901" s="144" t="s">
        <v>186</v>
      </c>
      <c r="G2901" s="145">
        <f t="shared" si="478"/>
        <v>65</v>
      </c>
      <c r="H2901" s="145" t="str">
        <f>VLOOKUP(D2901,Empresas!$D$6:$L$92,7,0)</f>
        <v>Semestral</v>
      </c>
      <c r="I2901" s="144" t="str">
        <f>VLOOKUP(VLOOKUP(D2901&amp;"|"&amp;B2901,Empresas!$I$7:$CB$92,G2901,0),Tablas!$A$13:$B$14,2,0)</f>
        <v>No</v>
      </c>
      <c r="J2901" s="78"/>
      <c r="K2901" s="78"/>
      <c r="L2901" s="78"/>
      <c r="M2901" s="78"/>
      <c r="N2901" s="78"/>
      <c r="O2901" s="78"/>
      <c r="P2901" s="78"/>
      <c r="Q2901" s="78"/>
      <c r="R2901" s="78"/>
      <c r="S2901" s="78"/>
      <c r="T2901" s="78"/>
      <c r="U2901" s="78"/>
      <c r="V2901" s="78" t="str">
        <f>VLOOKUP(D2901,Empresas!$D$7:$CF$91,81,0)</f>
        <v>C</v>
      </c>
      <c r="W2901" s="78" t="str">
        <f>VLOOKUP(D2901,Empresas!$D$7:$M$91,10,0)</f>
        <v>Mype</v>
      </c>
      <c r="X2901" s="69" t="str">
        <f t="shared" si="472"/>
        <v>SI</v>
      </c>
      <c r="Y2901" s="153" t="str">
        <f t="shared" si="473"/>
        <v>No aplica</v>
      </c>
      <c r="Z2901" s="147">
        <f>IF(Y2901="No aplica",0,IF(I2901="no",0,IF(I2901="No aplica",0,IF(I2901="Si",1,IF(I2901="Fisico",1,IF(I2901="Electronico",2,VLOOKUP(C2901&amp;"|"&amp;B2901&amp;"|"&amp;D2901,Empresas!$C$6:$CC$92,G2901+6+1,0)))))))</f>
        <v>0</v>
      </c>
      <c r="AA2901" s="147">
        <f>IF(AND($I2901="Si",J2901=1),1,IF(AND($I2901="Fisico",J2901=1),1,IF(AND(J2901=1,$I2901="Electronico"),2,IF(J2901=1,VLOOKUP($C2901&amp;"|"&amp;$B2901&amp;"|"&amp;$D2901,Empresas!$C$6:$CC$92,$G2901+6+1,0),0))))</f>
        <v>0</v>
      </c>
      <c r="AB2901" s="147">
        <f>IF(AND($I2901="Si",K2901=1),1,IF(AND($I2901="Fisico",K2901=1),1,IF(AND(K2901=1,$I2901="Electronico"),2,IF(K2901=1,VLOOKUP($C2901&amp;"|"&amp;$B2901&amp;"|"&amp;$D2901,Empresas!$C$6:$CC$92,$G2901+6+1,0),0))))</f>
        <v>0</v>
      </c>
      <c r="AC2901" s="147">
        <f>IF(AND($I2901="Si",L2901=1),1,IF(AND($I2901="Fisico",L2901=1),1,IF(AND(L2901=1,$I2901="Electronico"),2,IF(L2901=1,VLOOKUP($C2901&amp;"|"&amp;$B2901&amp;"|"&amp;$D2901,Empresas!$C$6:$CC$92,$G2901+6+1,0),0))))</f>
        <v>0</v>
      </c>
      <c r="AD2901" s="147">
        <f>IF(AND($I2901="Si",M2901=1),1,IF(AND($I2901="Fisico",M2901=1),1,IF(AND(M2901=1,$I2901="Electronico"),2,IF(M2901=1,VLOOKUP($C2901&amp;"|"&amp;$B2901&amp;"|"&amp;$D2901,Empresas!$C$6:$CC$92,$G2901+6+1,0),0))))</f>
        <v>0</v>
      </c>
      <c r="AE2901" s="147">
        <f>IF(AND($I2901="Si",N2901=1),1,IF(AND($I2901="Fisico",N2901=1),1,IF(AND(N2901=1,$I2901="Electronico"),2,IF(N2901=1,VLOOKUP($C2901&amp;"|"&amp;$B2901&amp;"|"&amp;$D2901,Empresas!$C$6:$CC$92,$G2901+6+1,0),0))))</f>
        <v>0</v>
      </c>
      <c r="AF2901" s="147">
        <f>IF(AND($I2901="Si",O2901=1),1,IF(AND($I2901="Fisico",O2901=1),1,IF(AND(O2901=1,$I2901="Electronico"),2,IF(O2901=1,VLOOKUP($C2901&amp;"|"&amp;$B2901&amp;"|"&amp;$D2901,Empresas!$C$6:$CC$92,$G2901+6+1,0),0))))</f>
        <v>0</v>
      </c>
      <c r="AG2901" s="147">
        <f>IF(AND($I2901="Si",P2901=1),1,IF(AND($I2901="Fisico",P2901=1),1,IF(AND(P2901=1,$I2901="Electronico"),2,IF(P2901=1,VLOOKUP($C2901&amp;"|"&amp;$B2901&amp;"|"&amp;$D2901,Empresas!$C$6:$CC$92,$G2901+6+1,0),0))))</f>
        <v>0</v>
      </c>
      <c r="AH2901" s="147">
        <f>IF(AND($I2901="Si",Q2901=1),1,IF(AND($I2901="Fisico",Q2901=1),1,IF(AND(Q2901=1,$I2901="Electronico"),2,IF(Q2901=1,VLOOKUP($C2901&amp;"|"&amp;$B2901&amp;"|"&amp;$D2901,Empresas!$C$6:$CC$92,$G2901+6+1,0),0))))</f>
        <v>0</v>
      </c>
      <c r="AI2901" s="147">
        <f>IF(AND($I2901="Si",R2901=1),1,IF(AND($I2901="Fisico",R2901=1),1,IF(AND(R2901=1,$I2901="Electronico"),2,IF(R2901=1,VLOOKUP($C2901&amp;"|"&amp;$B2901&amp;"|"&amp;$D2901,Empresas!$C$6:$CC$92,$G2901+6+1,0),0))))</f>
        <v>0</v>
      </c>
      <c r="AJ2901" s="147">
        <f>IF(AND($I2901="Si",S2901=1),1,IF(AND($I2901="Fisico",S2901=1),1,IF(AND(S2901=1,$I2901="Electronico"),2,IF(S2901=1,VLOOKUP($C2901&amp;"|"&amp;$B2901&amp;"|"&amp;$D2901,Empresas!$C$6:$CC$92,$G2901+6+1,0),0))))</f>
        <v>0</v>
      </c>
      <c r="AK2901" s="147">
        <f>IF(AND($I2901="Si",T2901=1),1,IF(AND($I2901="Fisico",T2901=1),1,IF(AND(T2901=1,$I2901="Electronico"),2,IF(T2901=1,VLOOKUP($C2901&amp;"|"&amp;$B2901&amp;"|"&amp;$D2901,Empresas!$C$6:$CC$92,$G2901+6+1,0),0))))</f>
        <v>0</v>
      </c>
      <c r="AL2901" s="147">
        <f>IF(AND($I2901="Si",U2901=1),1,IF(AND($I2901="Fisico",U2901=1),1,IF(AND(U2901=1,$I2901="Electronico"),2,IF(U2901=1,VLOOKUP($C2901&amp;"|"&amp;$B2901&amp;"|"&amp;$D2901,Empresas!$C$6:$CC$92,$G2901+6+1,0),0))))</f>
        <v>0</v>
      </c>
      <c r="AM2901" s="149">
        <f t="shared" si="474"/>
        <v>0</v>
      </c>
      <c r="AN2901" s="149">
        <f t="shared" si="475"/>
        <v>0</v>
      </c>
      <c r="AO2901" s="152">
        <f t="shared" si="476"/>
        <v>0</v>
      </c>
    </row>
    <row r="2902" spans="1:41" x14ac:dyDescent="0.25">
      <c r="A2902" s="143" t="str">
        <f>VLOOKUP(D2902,Empresas!$D$7:$F$91,3,0)</f>
        <v>Omar</v>
      </c>
      <c r="B2902" s="144" t="str">
        <f>VLOOKUP(D2902,Empresas!$D$7:$G$91,4,0)</f>
        <v>Jhony</v>
      </c>
      <c r="C2902" s="144" t="s">
        <v>544</v>
      </c>
      <c r="D2902" s="144" t="s">
        <v>512</v>
      </c>
      <c r="E2902" s="144" t="str">
        <f>VLOOKUP(D2902,Empresas!$D$7:$E$92,2,0)</f>
        <v>PERU Q PRODUCTS GLOBAL BUSINESS</v>
      </c>
      <c r="F2902" s="144" t="s">
        <v>187</v>
      </c>
      <c r="G2902" s="145">
        <f t="shared" si="478"/>
        <v>66</v>
      </c>
      <c r="H2902" s="145" t="str">
        <f>VLOOKUP(D2902,Empresas!$D$6:$L$92,7,0)</f>
        <v>Semestral</v>
      </c>
      <c r="I2902" s="144" t="str">
        <f>VLOOKUP(VLOOKUP(D2902&amp;"|"&amp;B2902,Empresas!$I$7:$CB$92,G2902,0),Tablas!$A$13:$B$14,2,0)</f>
        <v>Si</v>
      </c>
      <c r="J2902" s="78">
        <v>1</v>
      </c>
      <c r="K2902" s="78">
        <v>1</v>
      </c>
      <c r="L2902" s="78">
        <v>1</v>
      </c>
      <c r="M2902" s="78">
        <v>1</v>
      </c>
      <c r="N2902" s="78">
        <v>1</v>
      </c>
      <c r="O2902" s="78">
        <v>1</v>
      </c>
      <c r="P2902" s="78">
        <v>1</v>
      </c>
      <c r="Q2902" s="78">
        <v>1</v>
      </c>
      <c r="R2902" s="78"/>
      <c r="S2902" s="78"/>
      <c r="T2902" s="78"/>
      <c r="U2902" s="78"/>
      <c r="V2902" s="78" t="str">
        <f>VLOOKUP(D2902,Empresas!$D$7:$CF$91,81,0)</f>
        <v>C</v>
      </c>
      <c r="W2902" s="78" t="str">
        <f>VLOOKUP(D2902,Empresas!$D$7:$M$91,10,0)</f>
        <v>Mype</v>
      </c>
      <c r="X2902" s="69" t="str">
        <f t="shared" si="472"/>
        <v>SI</v>
      </c>
      <c r="Y2902" s="153" t="str">
        <f t="shared" si="473"/>
        <v>Si aplica</v>
      </c>
      <c r="Z2902" s="147">
        <f>IF(Y2902="No aplica",0,IF(I2902="no",0,IF(I2902="No aplica",0,IF(I2902="Si",1,IF(I2902="Fisico",1,IF(I2902="Electronico",2,VLOOKUP(C2902&amp;"|"&amp;B2902&amp;"|"&amp;D2902,Empresas!$C$6:$CC$92,G2902+6+1,0)))))))</f>
        <v>1</v>
      </c>
      <c r="AA2902" s="147">
        <f>IF(AND($I2902="Si",J2902=1),1,IF(AND($I2902="Fisico",J2902=1),1,IF(AND(J2902=1,$I2902="Electronico"),2,IF(J2902=1,VLOOKUP($C2902&amp;"|"&amp;$B2902&amp;"|"&amp;$D2902,Empresas!$C$6:$CC$92,$G2902+6+1,0),0))))</f>
        <v>1</v>
      </c>
      <c r="AB2902" s="147">
        <f>IF(AND($I2902="Si",K2902=1),1,IF(AND($I2902="Fisico",K2902=1),1,IF(AND(K2902=1,$I2902="Electronico"),2,IF(K2902=1,VLOOKUP($C2902&amp;"|"&amp;$B2902&amp;"|"&amp;$D2902,Empresas!$C$6:$CC$92,$G2902+6+1,0),0))))</f>
        <v>1</v>
      </c>
      <c r="AC2902" s="147">
        <f>IF(AND($I2902="Si",L2902=1),1,IF(AND($I2902="Fisico",L2902=1),1,IF(AND(L2902=1,$I2902="Electronico"),2,IF(L2902=1,VLOOKUP($C2902&amp;"|"&amp;$B2902&amp;"|"&amp;$D2902,Empresas!$C$6:$CC$92,$G2902+6+1,0),0))))</f>
        <v>1</v>
      </c>
      <c r="AD2902" s="147">
        <f>IF(AND($I2902="Si",M2902=1),1,IF(AND($I2902="Fisico",M2902=1),1,IF(AND(M2902=1,$I2902="Electronico"),2,IF(M2902=1,VLOOKUP($C2902&amp;"|"&amp;$B2902&amp;"|"&amp;$D2902,Empresas!$C$6:$CC$92,$G2902+6+1,0),0))))</f>
        <v>1</v>
      </c>
      <c r="AE2902" s="147">
        <f>IF(AND($I2902="Si",N2902=1),1,IF(AND($I2902="Fisico",N2902=1),1,IF(AND(N2902=1,$I2902="Electronico"),2,IF(N2902=1,VLOOKUP($C2902&amp;"|"&amp;$B2902&amp;"|"&amp;$D2902,Empresas!$C$6:$CC$92,$G2902+6+1,0),0))))</f>
        <v>1</v>
      </c>
      <c r="AF2902" s="147">
        <f>IF(AND($I2902="Si",O2902=1),1,IF(AND($I2902="Fisico",O2902=1),1,IF(AND(O2902=1,$I2902="Electronico"),2,IF(O2902=1,VLOOKUP($C2902&amp;"|"&amp;$B2902&amp;"|"&amp;$D2902,Empresas!$C$6:$CC$92,$G2902+6+1,0),0))))</f>
        <v>1</v>
      </c>
      <c r="AG2902" s="147">
        <f>IF(AND($I2902="Si",P2902=1),1,IF(AND($I2902="Fisico",P2902=1),1,IF(AND(P2902=1,$I2902="Electronico"),2,IF(P2902=1,VLOOKUP($C2902&amp;"|"&amp;$B2902&amp;"|"&amp;$D2902,Empresas!$C$6:$CC$92,$G2902+6+1,0),0))))</f>
        <v>1</v>
      </c>
      <c r="AH2902" s="147">
        <f>IF(AND($I2902="Si",Q2902=1),1,IF(AND($I2902="Fisico",Q2902=1),1,IF(AND(Q2902=1,$I2902="Electronico"),2,IF(Q2902=1,VLOOKUP($C2902&amp;"|"&amp;$B2902&amp;"|"&amp;$D2902,Empresas!$C$6:$CC$92,$G2902+6+1,0),0))))</f>
        <v>1</v>
      </c>
      <c r="AI2902" s="147">
        <f>IF(AND($I2902="Si",R2902=1),1,IF(AND($I2902="Fisico",R2902=1),1,IF(AND(R2902=1,$I2902="Electronico"),2,IF(R2902=1,VLOOKUP($C2902&amp;"|"&amp;$B2902&amp;"|"&amp;$D2902,Empresas!$C$6:$CC$92,$G2902+6+1,0),0))))</f>
        <v>0</v>
      </c>
      <c r="AJ2902" s="147">
        <f>IF(AND($I2902="Si",S2902=1),1,IF(AND($I2902="Fisico",S2902=1),1,IF(AND(S2902=1,$I2902="Electronico"),2,IF(S2902=1,VLOOKUP($C2902&amp;"|"&amp;$B2902&amp;"|"&amp;$D2902,Empresas!$C$6:$CC$92,$G2902+6+1,0),0))))</f>
        <v>0</v>
      </c>
      <c r="AK2902" s="147">
        <f>IF(AND($I2902="Si",T2902=1),1,IF(AND($I2902="Fisico",T2902=1),1,IF(AND(T2902=1,$I2902="Electronico"),2,IF(T2902=1,VLOOKUP($C2902&amp;"|"&amp;$B2902&amp;"|"&amp;$D2902,Empresas!$C$6:$CC$92,$G2902+6+1,0),0))))</f>
        <v>0</v>
      </c>
      <c r="AL2902" s="147">
        <f>IF(AND($I2902="Si",U2902=1),1,IF(AND($I2902="Fisico",U2902=1),1,IF(AND(U2902=1,$I2902="Electronico"),2,IF(U2902=1,VLOOKUP($C2902&amp;"|"&amp;$B2902&amp;"|"&amp;$D2902,Empresas!$C$6:$CC$92,$G2902+6+1,0),0))))</f>
        <v>0</v>
      </c>
      <c r="AM2902" s="149">
        <f t="shared" si="474"/>
        <v>8</v>
      </c>
      <c r="AN2902" s="149">
        <f t="shared" si="475"/>
        <v>8</v>
      </c>
      <c r="AO2902" s="152">
        <f t="shared" si="476"/>
        <v>1</v>
      </c>
    </row>
    <row r="2903" spans="1:41" x14ac:dyDescent="0.25">
      <c r="A2903" s="143" t="str">
        <f>VLOOKUP(D2903,Empresas!$D$7:$F$91,3,0)</f>
        <v>Omar</v>
      </c>
      <c r="B2903" s="144" t="str">
        <f>VLOOKUP(D2903,Empresas!$D$7:$G$91,4,0)</f>
        <v>Jhony</v>
      </c>
      <c r="C2903" s="144" t="s">
        <v>544</v>
      </c>
      <c r="D2903" s="144" t="s">
        <v>512</v>
      </c>
      <c r="E2903" s="144" t="str">
        <f>VLOOKUP(D2903,Empresas!$D$7:$E$92,2,0)</f>
        <v>PERU Q PRODUCTS GLOBAL BUSINESS</v>
      </c>
      <c r="F2903" s="144" t="s">
        <v>188</v>
      </c>
      <c r="G2903" s="145">
        <f t="shared" si="478"/>
        <v>67</v>
      </c>
      <c r="H2903" s="145" t="str">
        <f>VLOOKUP(D2903,Empresas!$D$6:$L$92,7,0)</f>
        <v>Semestral</v>
      </c>
      <c r="I2903" s="144" t="str">
        <f>VLOOKUP(VLOOKUP(D2903&amp;"|"&amp;B2903,Empresas!$I$7:$CB$92,G2903,0),Tablas!$A$13:$B$14,2,0)</f>
        <v>No</v>
      </c>
      <c r="J2903" s="78"/>
      <c r="K2903" s="78"/>
      <c r="L2903" s="78"/>
      <c r="M2903" s="78"/>
      <c r="N2903" s="78"/>
      <c r="O2903" s="78"/>
      <c r="P2903" s="78"/>
      <c r="Q2903" s="78"/>
      <c r="R2903" s="78"/>
      <c r="S2903" s="78"/>
      <c r="T2903" s="78"/>
      <c r="U2903" s="78"/>
      <c r="V2903" s="78" t="str">
        <f>VLOOKUP(D2903,Empresas!$D$7:$CF$91,81,0)</f>
        <v>C</v>
      </c>
      <c r="W2903" s="78" t="str">
        <f>VLOOKUP(D2903,Empresas!$D$7:$M$91,10,0)</f>
        <v>Mype</v>
      </c>
      <c r="X2903" s="69" t="str">
        <f t="shared" si="472"/>
        <v>SI</v>
      </c>
      <c r="Y2903" s="153" t="str">
        <f t="shared" si="473"/>
        <v>No aplica</v>
      </c>
      <c r="Z2903" s="147">
        <f>IF(Y2903="No aplica",0,IF(I2903="no",0,IF(I2903="No aplica",0,IF(I2903="Si",1,IF(I2903="Fisico",1,IF(I2903="Electronico",2,VLOOKUP(C2903&amp;"|"&amp;B2903&amp;"|"&amp;D2903,Empresas!$C$6:$CC$92,G2903+6+1,0)))))))</f>
        <v>0</v>
      </c>
      <c r="AA2903" s="147">
        <f>IF(AND($I2903="Si",J2903=1),1,IF(AND($I2903="Fisico",J2903=1),1,IF(AND(J2903=1,$I2903="Electronico"),2,IF(J2903=1,VLOOKUP($C2903&amp;"|"&amp;$B2903&amp;"|"&amp;$D2903,Empresas!$C$6:$CC$92,$G2903+6+1,0),0))))</f>
        <v>0</v>
      </c>
      <c r="AB2903" s="147">
        <f>IF(AND($I2903="Si",K2903=1),1,IF(AND($I2903="Fisico",K2903=1),1,IF(AND(K2903=1,$I2903="Electronico"),2,IF(K2903=1,VLOOKUP($C2903&amp;"|"&amp;$B2903&amp;"|"&amp;$D2903,Empresas!$C$6:$CC$92,$G2903+6+1,0),0))))</f>
        <v>0</v>
      </c>
      <c r="AC2903" s="147">
        <f>IF(AND($I2903="Si",L2903=1),1,IF(AND($I2903="Fisico",L2903=1),1,IF(AND(L2903=1,$I2903="Electronico"),2,IF(L2903=1,VLOOKUP($C2903&amp;"|"&amp;$B2903&amp;"|"&amp;$D2903,Empresas!$C$6:$CC$92,$G2903+6+1,0),0))))</f>
        <v>0</v>
      </c>
      <c r="AD2903" s="147">
        <f>IF(AND($I2903="Si",M2903=1),1,IF(AND($I2903="Fisico",M2903=1),1,IF(AND(M2903=1,$I2903="Electronico"),2,IF(M2903=1,VLOOKUP($C2903&amp;"|"&amp;$B2903&amp;"|"&amp;$D2903,Empresas!$C$6:$CC$92,$G2903+6+1,0),0))))</f>
        <v>0</v>
      </c>
      <c r="AE2903" s="147">
        <f>IF(AND($I2903="Si",N2903=1),1,IF(AND($I2903="Fisico",N2903=1),1,IF(AND(N2903=1,$I2903="Electronico"),2,IF(N2903=1,VLOOKUP($C2903&amp;"|"&amp;$B2903&amp;"|"&amp;$D2903,Empresas!$C$6:$CC$92,$G2903+6+1,0),0))))</f>
        <v>0</v>
      </c>
      <c r="AF2903" s="147">
        <f>IF(AND($I2903="Si",O2903=1),1,IF(AND($I2903="Fisico",O2903=1),1,IF(AND(O2903=1,$I2903="Electronico"),2,IF(O2903=1,VLOOKUP($C2903&amp;"|"&amp;$B2903&amp;"|"&amp;$D2903,Empresas!$C$6:$CC$92,$G2903+6+1,0),0))))</f>
        <v>0</v>
      </c>
      <c r="AG2903" s="147">
        <f>IF(AND($I2903="Si",P2903=1),1,IF(AND($I2903="Fisico",P2903=1),1,IF(AND(P2903=1,$I2903="Electronico"),2,IF(P2903=1,VLOOKUP($C2903&amp;"|"&amp;$B2903&amp;"|"&amp;$D2903,Empresas!$C$6:$CC$92,$G2903+6+1,0),0))))</f>
        <v>0</v>
      </c>
      <c r="AH2903" s="147">
        <f>IF(AND($I2903="Si",Q2903=1),1,IF(AND($I2903="Fisico",Q2903=1),1,IF(AND(Q2903=1,$I2903="Electronico"),2,IF(Q2903=1,VLOOKUP($C2903&amp;"|"&amp;$B2903&amp;"|"&amp;$D2903,Empresas!$C$6:$CC$92,$G2903+6+1,0),0))))</f>
        <v>0</v>
      </c>
      <c r="AI2903" s="147">
        <f>IF(AND($I2903="Si",R2903=1),1,IF(AND($I2903="Fisico",R2903=1),1,IF(AND(R2903=1,$I2903="Electronico"),2,IF(R2903=1,VLOOKUP($C2903&amp;"|"&amp;$B2903&amp;"|"&amp;$D2903,Empresas!$C$6:$CC$92,$G2903+6+1,0),0))))</f>
        <v>0</v>
      </c>
      <c r="AJ2903" s="147">
        <f>IF(AND($I2903="Si",S2903=1),1,IF(AND($I2903="Fisico",S2903=1),1,IF(AND(S2903=1,$I2903="Electronico"),2,IF(S2903=1,VLOOKUP($C2903&amp;"|"&amp;$B2903&amp;"|"&amp;$D2903,Empresas!$C$6:$CC$92,$G2903+6+1,0),0))))</f>
        <v>0</v>
      </c>
      <c r="AK2903" s="147">
        <f>IF(AND($I2903="Si",T2903=1),1,IF(AND($I2903="Fisico",T2903=1),1,IF(AND(T2903=1,$I2903="Electronico"),2,IF(T2903=1,VLOOKUP($C2903&amp;"|"&amp;$B2903&amp;"|"&amp;$D2903,Empresas!$C$6:$CC$92,$G2903+6+1,0),0))))</f>
        <v>0</v>
      </c>
      <c r="AL2903" s="147">
        <f>IF(AND($I2903="Si",U2903=1),1,IF(AND($I2903="Fisico",U2903=1),1,IF(AND(U2903=1,$I2903="Electronico"),2,IF(U2903=1,VLOOKUP($C2903&amp;"|"&amp;$B2903&amp;"|"&amp;$D2903,Empresas!$C$6:$CC$92,$G2903+6+1,0),0))))</f>
        <v>0</v>
      </c>
      <c r="AM2903" s="149">
        <f t="shared" si="474"/>
        <v>0</v>
      </c>
      <c r="AN2903" s="149">
        <f t="shared" si="475"/>
        <v>0</v>
      </c>
      <c r="AO2903" s="152">
        <f t="shared" si="476"/>
        <v>0</v>
      </c>
    </row>
    <row r="2904" spans="1:41" x14ac:dyDescent="0.25">
      <c r="A2904" s="143" t="str">
        <f>VLOOKUP(D2904,Empresas!$D$7:$F$91,3,0)</f>
        <v>Omar</v>
      </c>
      <c r="B2904" s="144" t="str">
        <f>VLOOKUP(D2904,Empresas!$D$7:$G$91,4,0)</f>
        <v>Jhony</v>
      </c>
      <c r="C2904" s="144" t="s">
        <v>544</v>
      </c>
      <c r="D2904" s="144" t="s">
        <v>512</v>
      </c>
      <c r="E2904" s="144" t="str">
        <f>VLOOKUP(D2904,Empresas!$D$7:$E$92,2,0)</f>
        <v>PERU Q PRODUCTS GLOBAL BUSINESS</v>
      </c>
      <c r="F2904" s="144" t="s">
        <v>189</v>
      </c>
      <c r="G2904" s="145">
        <f t="shared" si="478"/>
        <v>68</v>
      </c>
      <c r="H2904" s="145" t="str">
        <f>VLOOKUP(D2904,Empresas!$D$6:$L$92,7,0)</f>
        <v>Semestral</v>
      </c>
      <c r="I2904" s="144" t="str">
        <f>VLOOKUP(VLOOKUP(D2904&amp;"|"&amp;B2904,Empresas!$I$7:$CB$92,G2904,0),Tablas!$A$13:$B$14,2,0)</f>
        <v>No</v>
      </c>
      <c r="J2904" s="78"/>
      <c r="K2904" s="78"/>
      <c r="L2904" s="78"/>
      <c r="M2904" s="78"/>
      <c r="N2904" s="78"/>
      <c r="O2904" s="78"/>
      <c r="P2904" s="78"/>
      <c r="Q2904" s="78"/>
      <c r="R2904" s="78"/>
      <c r="S2904" s="78"/>
      <c r="T2904" s="78"/>
      <c r="U2904" s="78"/>
      <c r="V2904" s="78" t="str">
        <f>VLOOKUP(D2904,Empresas!$D$7:$CF$91,81,0)</f>
        <v>C</v>
      </c>
      <c r="W2904" s="78" t="str">
        <f>VLOOKUP(D2904,Empresas!$D$7:$M$91,10,0)</f>
        <v>Mype</v>
      </c>
      <c r="X2904" s="69" t="str">
        <f t="shared" si="472"/>
        <v>SI</v>
      </c>
      <c r="Y2904" s="153" t="str">
        <f t="shared" si="473"/>
        <v>No aplica</v>
      </c>
      <c r="Z2904" s="147">
        <f>IF(Y2904="No aplica",0,IF(I2904="no",0,IF(I2904="No aplica",0,IF(I2904="Si",1,IF(I2904="Fisico",1,IF(I2904="Electronico",2,VLOOKUP(C2904&amp;"|"&amp;B2904&amp;"|"&amp;D2904,Empresas!$C$6:$CC$92,G2904+6+1,0)))))))</f>
        <v>0</v>
      </c>
      <c r="AA2904" s="147">
        <f>IF(AND($I2904="Si",J2904=1),1,IF(AND($I2904="Fisico",J2904=1),1,IF(AND(J2904=1,$I2904="Electronico"),2,IF(J2904=1,VLOOKUP($C2904&amp;"|"&amp;$B2904&amp;"|"&amp;$D2904,Empresas!$C$6:$CC$92,$G2904+6+1,0),0))))</f>
        <v>0</v>
      </c>
      <c r="AB2904" s="147">
        <f>IF(AND($I2904="Si",K2904=1),1,IF(AND($I2904="Fisico",K2904=1),1,IF(AND(K2904=1,$I2904="Electronico"),2,IF(K2904=1,VLOOKUP($C2904&amp;"|"&amp;$B2904&amp;"|"&amp;$D2904,Empresas!$C$6:$CC$92,$G2904+6+1,0),0))))</f>
        <v>0</v>
      </c>
      <c r="AC2904" s="147">
        <f>IF(AND($I2904="Si",L2904=1),1,IF(AND($I2904="Fisico",L2904=1),1,IF(AND(L2904=1,$I2904="Electronico"),2,IF(L2904=1,VLOOKUP($C2904&amp;"|"&amp;$B2904&amp;"|"&amp;$D2904,Empresas!$C$6:$CC$92,$G2904+6+1,0),0))))</f>
        <v>0</v>
      </c>
      <c r="AD2904" s="147">
        <f>IF(AND($I2904="Si",M2904=1),1,IF(AND($I2904="Fisico",M2904=1),1,IF(AND(M2904=1,$I2904="Electronico"),2,IF(M2904=1,VLOOKUP($C2904&amp;"|"&amp;$B2904&amp;"|"&amp;$D2904,Empresas!$C$6:$CC$92,$G2904+6+1,0),0))))</f>
        <v>0</v>
      </c>
      <c r="AE2904" s="147">
        <f>IF(AND($I2904="Si",N2904=1),1,IF(AND($I2904="Fisico",N2904=1),1,IF(AND(N2904=1,$I2904="Electronico"),2,IF(N2904=1,VLOOKUP($C2904&amp;"|"&amp;$B2904&amp;"|"&amp;$D2904,Empresas!$C$6:$CC$92,$G2904+6+1,0),0))))</f>
        <v>0</v>
      </c>
      <c r="AF2904" s="147">
        <f>IF(AND($I2904="Si",O2904=1),1,IF(AND($I2904="Fisico",O2904=1),1,IF(AND(O2904=1,$I2904="Electronico"),2,IF(O2904=1,VLOOKUP($C2904&amp;"|"&amp;$B2904&amp;"|"&amp;$D2904,Empresas!$C$6:$CC$92,$G2904+6+1,0),0))))</f>
        <v>0</v>
      </c>
      <c r="AG2904" s="147">
        <f>IF(AND($I2904="Si",P2904=1),1,IF(AND($I2904="Fisico",P2904=1),1,IF(AND(P2904=1,$I2904="Electronico"),2,IF(P2904=1,VLOOKUP($C2904&amp;"|"&amp;$B2904&amp;"|"&amp;$D2904,Empresas!$C$6:$CC$92,$G2904+6+1,0),0))))</f>
        <v>0</v>
      </c>
      <c r="AH2904" s="147">
        <f>IF(AND($I2904="Si",Q2904=1),1,IF(AND($I2904="Fisico",Q2904=1),1,IF(AND(Q2904=1,$I2904="Electronico"),2,IF(Q2904=1,VLOOKUP($C2904&amp;"|"&amp;$B2904&amp;"|"&amp;$D2904,Empresas!$C$6:$CC$92,$G2904+6+1,0),0))))</f>
        <v>0</v>
      </c>
      <c r="AI2904" s="147">
        <f>IF(AND($I2904="Si",R2904=1),1,IF(AND($I2904="Fisico",R2904=1),1,IF(AND(R2904=1,$I2904="Electronico"),2,IF(R2904=1,VLOOKUP($C2904&amp;"|"&amp;$B2904&amp;"|"&amp;$D2904,Empresas!$C$6:$CC$92,$G2904+6+1,0),0))))</f>
        <v>0</v>
      </c>
      <c r="AJ2904" s="147">
        <f>IF(AND($I2904="Si",S2904=1),1,IF(AND($I2904="Fisico",S2904=1),1,IF(AND(S2904=1,$I2904="Electronico"),2,IF(S2904=1,VLOOKUP($C2904&amp;"|"&amp;$B2904&amp;"|"&amp;$D2904,Empresas!$C$6:$CC$92,$G2904+6+1,0),0))))</f>
        <v>0</v>
      </c>
      <c r="AK2904" s="147">
        <f>IF(AND($I2904="Si",T2904=1),1,IF(AND($I2904="Fisico",T2904=1),1,IF(AND(T2904=1,$I2904="Electronico"),2,IF(T2904=1,VLOOKUP($C2904&amp;"|"&amp;$B2904&amp;"|"&amp;$D2904,Empresas!$C$6:$CC$92,$G2904+6+1,0),0))))</f>
        <v>0</v>
      </c>
      <c r="AL2904" s="147">
        <f>IF(AND($I2904="Si",U2904=1),1,IF(AND($I2904="Fisico",U2904=1),1,IF(AND(U2904=1,$I2904="Electronico"),2,IF(U2904=1,VLOOKUP($C2904&amp;"|"&amp;$B2904&amp;"|"&amp;$D2904,Empresas!$C$6:$CC$92,$G2904+6+1,0),0))))</f>
        <v>0</v>
      </c>
      <c r="AM2904" s="149">
        <f t="shared" si="474"/>
        <v>0</v>
      </c>
      <c r="AN2904" s="149">
        <f t="shared" si="475"/>
        <v>0</v>
      </c>
      <c r="AO2904" s="152">
        <f t="shared" si="476"/>
        <v>0</v>
      </c>
    </row>
    <row r="2905" spans="1:41" x14ac:dyDescent="0.25">
      <c r="A2905" s="143" t="str">
        <f>VLOOKUP(D2905,Empresas!$D$7:$F$91,3,0)</f>
        <v>Omar</v>
      </c>
      <c r="B2905" s="144" t="str">
        <f>VLOOKUP(D2905,Empresas!$D$7:$G$91,4,0)</f>
        <v>Jhony</v>
      </c>
      <c r="C2905" s="144" t="s">
        <v>544</v>
      </c>
      <c r="D2905" s="144" t="s">
        <v>512</v>
      </c>
      <c r="E2905" s="144" t="str">
        <f>VLOOKUP(D2905,Empresas!$D$7:$E$92,2,0)</f>
        <v>PERU Q PRODUCTS GLOBAL BUSINESS</v>
      </c>
      <c r="F2905" s="144" t="s">
        <v>190</v>
      </c>
      <c r="G2905" s="145">
        <f t="shared" si="478"/>
        <v>69</v>
      </c>
      <c r="H2905" s="145" t="str">
        <f>VLOOKUP(D2905,Empresas!$D$6:$L$92,7,0)</f>
        <v>Semestral</v>
      </c>
      <c r="I2905" s="144" t="str">
        <f>VLOOKUP(VLOOKUP(D2905&amp;"|"&amp;B2905,Empresas!$I$7:$CB$92,G2905,0),Tablas!$A$13:$B$14,2,0)</f>
        <v>No</v>
      </c>
      <c r="J2905" s="78"/>
      <c r="K2905" s="78"/>
      <c r="L2905" s="78"/>
      <c r="M2905" s="78"/>
      <c r="N2905" s="78"/>
      <c r="O2905" s="78"/>
      <c r="P2905" s="78"/>
      <c r="Q2905" s="78"/>
      <c r="R2905" s="78"/>
      <c r="S2905" s="78"/>
      <c r="T2905" s="78"/>
      <c r="U2905" s="78"/>
      <c r="V2905" s="78" t="str">
        <f>VLOOKUP(D2905,Empresas!$D$7:$CF$91,81,0)</f>
        <v>C</v>
      </c>
      <c r="W2905" s="78" t="str">
        <f>VLOOKUP(D2905,Empresas!$D$7:$M$91,10,0)</f>
        <v>Mype</v>
      </c>
      <c r="X2905" s="69" t="str">
        <f t="shared" si="472"/>
        <v>NO</v>
      </c>
      <c r="Y2905" s="153" t="str">
        <f t="shared" si="473"/>
        <v>No aplica</v>
      </c>
      <c r="Z2905" s="147">
        <f>IF(Y2905="No aplica",0,IF(I2905="no",0,IF(I2905="No aplica",0,IF(I2905="Si",1,IF(I2905="Fisico",1,IF(I2905="Electronico",2,VLOOKUP(C2905&amp;"|"&amp;B2905&amp;"|"&amp;D2905,Empresas!$C$6:$CC$92,G2905+6+1,0)))))))</f>
        <v>0</v>
      </c>
      <c r="AA2905" s="147">
        <f>IF(AND($I2905="Si",J2905=1),1,IF(AND($I2905="Fisico",J2905=1),1,IF(AND(J2905=1,$I2905="Electronico"),2,IF(J2905=1,VLOOKUP($C2905&amp;"|"&amp;$B2905&amp;"|"&amp;$D2905,Empresas!$C$6:$CC$92,$G2905+6+1,0),0))))</f>
        <v>0</v>
      </c>
      <c r="AB2905" s="147">
        <f>IF(AND($I2905="Si",K2905=1),1,IF(AND($I2905="Fisico",K2905=1),1,IF(AND(K2905=1,$I2905="Electronico"),2,IF(K2905=1,VLOOKUP($C2905&amp;"|"&amp;$B2905&amp;"|"&amp;$D2905,Empresas!$C$6:$CC$92,$G2905+6+1,0),0))))</f>
        <v>0</v>
      </c>
      <c r="AC2905" s="147">
        <f>IF(AND($I2905="Si",L2905=1),1,IF(AND($I2905="Fisico",L2905=1),1,IF(AND(L2905=1,$I2905="Electronico"),2,IF(L2905=1,VLOOKUP($C2905&amp;"|"&amp;$B2905&amp;"|"&amp;$D2905,Empresas!$C$6:$CC$92,$G2905+6+1,0),0))))</f>
        <v>0</v>
      </c>
      <c r="AD2905" s="147">
        <f>IF(AND($I2905="Si",M2905=1),1,IF(AND($I2905="Fisico",M2905=1),1,IF(AND(M2905=1,$I2905="Electronico"),2,IF(M2905=1,VLOOKUP($C2905&amp;"|"&amp;$B2905&amp;"|"&amp;$D2905,Empresas!$C$6:$CC$92,$G2905+6+1,0),0))))</f>
        <v>0</v>
      </c>
      <c r="AE2905" s="147">
        <f>IF(AND($I2905="Si",N2905=1),1,IF(AND($I2905="Fisico",N2905=1),1,IF(AND(N2905=1,$I2905="Electronico"),2,IF(N2905=1,VLOOKUP($C2905&amp;"|"&amp;$B2905&amp;"|"&amp;$D2905,Empresas!$C$6:$CC$92,$G2905+6+1,0),0))))</f>
        <v>0</v>
      </c>
      <c r="AF2905" s="147">
        <f>IF(AND($I2905="Si",O2905=1),1,IF(AND($I2905="Fisico",O2905=1),1,IF(AND(O2905=1,$I2905="Electronico"),2,IF(O2905=1,VLOOKUP($C2905&amp;"|"&amp;$B2905&amp;"|"&amp;$D2905,Empresas!$C$6:$CC$92,$G2905+6+1,0),0))))</f>
        <v>0</v>
      </c>
      <c r="AG2905" s="147">
        <f>IF(AND($I2905="Si",P2905=1),1,IF(AND($I2905="Fisico",P2905=1),1,IF(AND(P2905=1,$I2905="Electronico"),2,IF(P2905=1,VLOOKUP($C2905&amp;"|"&amp;$B2905&amp;"|"&amp;$D2905,Empresas!$C$6:$CC$92,$G2905+6+1,0),0))))</f>
        <v>0</v>
      </c>
      <c r="AH2905" s="147">
        <f>IF(AND($I2905="Si",Q2905=1),1,IF(AND($I2905="Fisico",Q2905=1),1,IF(AND(Q2905=1,$I2905="Electronico"),2,IF(Q2905=1,VLOOKUP($C2905&amp;"|"&amp;$B2905&amp;"|"&amp;$D2905,Empresas!$C$6:$CC$92,$G2905+6+1,0),0))))</f>
        <v>0</v>
      </c>
      <c r="AI2905" s="147">
        <f>IF(AND($I2905="Si",R2905=1),1,IF(AND($I2905="Fisico",R2905=1),1,IF(AND(R2905=1,$I2905="Electronico"),2,IF(R2905=1,VLOOKUP($C2905&amp;"|"&amp;$B2905&amp;"|"&amp;$D2905,Empresas!$C$6:$CC$92,$G2905+6+1,0),0))))</f>
        <v>0</v>
      </c>
      <c r="AJ2905" s="147">
        <f>IF(AND($I2905="Si",S2905=1),1,IF(AND($I2905="Fisico",S2905=1),1,IF(AND(S2905=1,$I2905="Electronico"),2,IF(S2905=1,VLOOKUP($C2905&amp;"|"&amp;$B2905&amp;"|"&amp;$D2905,Empresas!$C$6:$CC$92,$G2905+6+1,0),0))))</f>
        <v>0</v>
      </c>
      <c r="AK2905" s="147">
        <f>IF(AND($I2905="Si",T2905=1),1,IF(AND($I2905="Fisico",T2905=1),1,IF(AND(T2905=1,$I2905="Electronico"),2,IF(T2905=1,VLOOKUP($C2905&amp;"|"&amp;$B2905&amp;"|"&amp;$D2905,Empresas!$C$6:$CC$92,$G2905+6+1,0),0))))</f>
        <v>0</v>
      </c>
      <c r="AL2905" s="147">
        <f>IF(AND($I2905="Si",U2905=1),1,IF(AND($I2905="Fisico",U2905=1),1,IF(AND(U2905=1,$I2905="Electronico"),2,IF(U2905=1,VLOOKUP($C2905&amp;"|"&amp;$B2905&amp;"|"&amp;$D2905,Empresas!$C$6:$CC$92,$G2905+6+1,0),0))))</f>
        <v>0</v>
      </c>
      <c r="AM2905" s="149">
        <f t="shared" si="474"/>
        <v>0</v>
      </c>
      <c r="AN2905" s="149">
        <f t="shared" si="475"/>
        <v>0</v>
      </c>
      <c r="AO2905" s="152">
        <f t="shared" si="476"/>
        <v>0</v>
      </c>
    </row>
    <row r="2906" spans="1:41" x14ac:dyDescent="0.25">
      <c r="A2906" s="143" t="str">
        <f>VLOOKUP(D2906,Empresas!$D$7:$F$91,3,0)</f>
        <v>Omar</v>
      </c>
      <c r="B2906" s="144" t="str">
        <f>VLOOKUP(D2906,Empresas!$D$7:$G$91,4,0)</f>
        <v>Jhony</v>
      </c>
      <c r="C2906" s="144" t="s">
        <v>544</v>
      </c>
      <c r="D2906" s="144" t="s">
        <v>512</v>
      </c>
      <c r="E2906" s="144" t="str">
        <f>VLOOKUP(D2906,Empresas!$D$7:$E$92,2,0)</f>
        <v>PERU Q PRODUCTS GLOBAL BUSINESS</v>
      </c>
      <c r="F2906" s="146" t="s">
        <v>191</v>
      </c>
      <c r="G2906" s="145">
        <f t="shared" si="478"/>
        <v>70</v>
      </c>
      <c r="H2906" s="145" t="str">
        <f>VLOOKUP(D2906,Empresas!$D$6:$L$92,7,0)</f>
        <v>Semestral</v>
      </c>
      <c r="I2906" s="144" t="str">
        <f>VLOOKUP(VLOOKUP(D2906&amp;"|"&amp;B2906,Empresas!$I$7:$CB$92,G2906,0),Tablas!$A$13:$B$14,2,0)</f>
        <v>No</v>
      </c>
      <c r="J2906" s="78"/>
      <c r="K2906" s="78"/>
      <c r="L2906" s="78"/>
      <c r="M2906" s="78"/>
      <c r="N2906" s="78"/>
      <c r="O2906" s="78"/>
      <c r="P2906" s="78"/>
      <c r="Q2906" s="78"/>
      <c r="R2906" s="78"/>
      <c r="S2906" s="78"/>
      <c r="T2906" s="78"/>
      <c r="U2906" s="78"/>
      <c r="V2906" s="78" t="str">
        <f>VLOOKUP(D2906,Empresas!$D$7:$CF$91,81,0)</f>
        <v>C</v>
      </c>
      <c r="W2906" s="78" t="str">
        <f>VLOOKUP(D2906,Empresas!$D$7:$M$91,10,0)</f>
        <v>Mype</v>
      </c>
      <c r="X2906" s="69" t="str">
        <f t="shared" si="472"/>
        <v>NO</v>
      </c>
      <c r="Y2906" s="153" t="str">
        <f t="shared" si="473"/>
        <v>No aplica</v>
      </c>
      <c r="Z2906" s="147">
        <f>IF(Y2906="No aplica",0,IF(I2906="no",0,IF(I2906="No aplica",0,IF(I2906="Si",1,IF(I2906="Fisico",1,IF(I2906="Electronico",2,VLOOKUP(C2906&amp;"|"&amp;B2906&amp;"|"&amp;D2906,Empresas!$C$6:$CC$92,G2906+6+1,0)))))))</f>
        <v>0</v>
      </c>
      <c r="AA2906" s="147">
        <f>IF(AND($I2906="Si",J2906=1),1,IF(AND($I2906="Fisico",J2906=1),1,IF(AND(J2906=1,$I2906="Electronico"),2,IF(J2906=1,VLOOKUP($C2906&amp;"|"&amp;$B2906&amp;"|"&amp;$D2906,Empresas!$C$6:$CC$92,$G2906+6+1,0),0))))</f>
        <v>0</v>
      </c>
      <c r="AB2906" s="147">
        <f>IF(AND($I2906="Si",K2906=1),1,IF(AND($I2906="Fisico",K2906=1),1,IF(AND(K2906=1,$I2906="Electronico"),2,IF(K2906=1,VLOOKUP($C2906&amp;"|"&amp;$B2906&amp;"|"&amp;$D2906,Empresas!$C$6:$CC$92,$G2906+6+1,0),0))))</f>
        <v>0</v>
      </c>
      <c r="AC2906" s="147">
        <f>IF(AND($I2906="Si",L2906=1),1,IF(AND($I2906="Fisico",L2906=1),1,IF(AND(L2906=1,$I2906="Electronico"),2,IF(L2906=1,VLOOKUP($C2906&amp;"|"&amp;$B2906&amp;"|"&amp;$D2906,Empresas!$C$6:$CC$92,$G2906+6+1,0),0))))</f>
        <v>0</v>
      </c>
      <c r="AD2906" s="147">
        <f>IF(AND($I2906="Si",M2906=1),1,IF(AND($I2906="Fisico",M2906=1),1,IF(AND(M2906=1,$I2906="Electronico"),2,IF(M2906=1,VLOOKUP($C2906&amp;"|"&amp;$B2906&amp;"|"&amp;$D2906,Empresas!$C$6:$CC$92,$G2906+6+1,0),0))))</f>
        <v>0</v>
      </c>
      <c r="AE2906" s="147">
        <f>IF(AND($I2906="Si",N2906=1),1,IF(AND($I2906="Fisico",N2906=1),1,IF(AND(N2906=1,$I2906="Electronico"),2,IF(N2906=1,VLOOKUP($C2906&amp;"|"&amp;$B2906&amp;"|"&amp;$D2906,Empresas!$C$6:$CC$92,$G2906+6+1,0),0))))</f>
        <v>0</v>
      </c>
      <c r="AF2906" s="147">
        <f>IF(AND($I2906="Si",O2906=1),1,IF(AND($I2906="Fisico",O2906=1),1,IF(AND(O2906=1,$I2906="Electronico"),2,IF(O2906=1,VLOOKUP($C2906&amp;"|"&amp;$B2906&amp;"|"&amp;$D2906,Empresas!$C$6:$CC$92,$G2906+6+1,0),0))))</f>
        <v>0</v>
      </c>
      <c r="AG2906" s="147">
        <f>IF(AND($I2906="Si",P2906=1),1,IF(AND($I2906="Fisico",P2906=1),1,IF(AND(P2906=1,$I2906="Electronico"),2,IF(P2906=1,VLOOKUP($C2906&amp;"|"&amp;$B2906&amp;"|"&amp;$D2906,Empresas!$C$6:$CC$92,$G2906+6+1,0),0))))</f>
        <v>0</v>
      </c>
      <c r="AH2906" s="147">
        <f>IF(AND($I2906="Si",Q2906=1),1,IF(AND($I2906="Fisico",Q2906=1),1,IF(AND(Q2906=1,$I2906="Electronico"),2,IF(Q2906=1,VLOOKUP($C2906&amp;"|"&amp;$B2906&amp;"|"&amp;$D2906,Empresas!$C$6:$CC$92,$G2906+6+1,0),0))))</f>
        <v>0</v>
      </c>
      <c r="AI2906" s="147">
        <f>IF(AND($I2906="Si",R2906=1),1,IF(AND($I2906="Fisico",R2906=1),1,IF(AND(R2906=1,$I2906="Electronico"),2,IF(R2906=1,VLOOKUP($C2906&amp;"|"&amp;$B2906&amp;"|"&amp;$D2906,Empresas!$C$6:$CC$92,$G2906+6+1,0),0))))</f>
        <v>0</v>
      </c>
      <c r="AJ2906" s="147">
        <f>IF(AND($I2906="Si",S2906=1),1,IF(AND($I2906="Fisico",S2906=1),1,IF(AND(S2906=1,$I2906="Electronico"),2,IF(S2906=1,VLOOKUP($C2906&amp;"|"&amp;$B2906&amp;"|"&amp;$D2906,Empresas!$C$6:$CC$92,$G2906+6+1,0),0))))</f>
        <v>0</v>
      </c>
      <c r="AK2906" s="147">
        <f>IF(AND($I2906="Si",T2906=1),1,IF(AND($I2906="Fisico",T2906=1),1,IF(AND(T2906=1,$I2906="Electronico"),2,IF(T2906=1,VLOOKUP($C2906&amp;"|"&amp;$B2906&amp;"|"&amp;$D2906,Empresas!$C$6:$CC$92,$G2906+6+1,0),0))))</f>
        <v>0</v>
      </c>
      <c r="AL2906" s="147">
        <f>IF(AND($I2906="Si",U2906=1),1,IF(AND($I2906="Fisico",U2906=1),1,IF(AND(U2906=1,$I2906="Electronico"),2,IF(U2906=1,VLOOKUP($C2906&amp;"|"&amp;$B2906&amp;"|"&amp;$D2906,Empresas!$C$6:$CC$92,$G2906+6+1,0),0))))</f>
        <v>0</v>
      </c>
      <c r="AM2906" s="149">
        <f t="shared" si="474"/>
        <v>0</v>
      </c>
      <c r="AN2906" s="149">
        <f t="shared" si="475"/>
        <v>0</v>
      </c>
      <c r="AO2906" s="152">
        <f t="shared" si="476"/>
        <v>0</v>
      </c>
    </row>
    <row r="2907" spans="1:41" x14ac:dyDescent="0.25">
      <c r="A2907" s="143" t="str">
        <f>VLOOKUP(D2907,Empresas!$D$7:$F$91,3,0)</f>
        <v>Omar</v>
      </c>
      <c r="B2907" s="144" t="str">
        <f>VLOOKUP(D2907,Empresas!$D$7:$G$91,4,0)</f>
        <v>Jhony</v>
      </c>
      <c r="C2907" s="144" t="s">
        <v>544</v>
      </c>
      <c r="D2907" s="144" t="s">
        <v>512</v>
      </c>
      <c r="E2907" s="144" t="str">
        <f>VLOOKUP(D2907,Empresas!$D$7:$E$92,2,0)</f>
        <v>PERU Q PRODUCTS GLOBAL BUSINESS</v>
      </c>
      <c r="F2907" s="144" t="s">
        <v>192</v>
      </c>
      <c r="G2907" s="145">
        <f t="shared" si="478"/>
        <v>71</v>
      </c>
      <c r="H2907" s="145" t="str">
        <f>VLOOKUP(D2907,Empresas!$D$6:$L$92,7,0)</f>
        <v>Semestral</v>
      </c>
      <c r="I2907" s="144" t="str">
        <f>VLOOKUP(VLOOKUP(D2907&amp;"|"&amp;B2907,Empresas!$I$7:$CB$92,G2907,0),Tablas!$A$13:$B$14,2,0)</f>
        <v>No</v>
      </c>
      <c r="J2907" s="78"/>
      <c r="K2907" s="78"/>
      <c r="L2907" s="78"/>
      <c r="M2907" s="78"/>
      <c r="N2907" s="78"/>
      <c r="O2907" s="78"/>
      <c r="P2907" s="78"/>
      <c r="Q2907" s="78"/>
      <c r="R2907" s="78"/>
      <c r="S2907" s="78"/>
      <c r="T2907" s="78"/>
      <c r="U2907" s="78"/>
      <c r="V2907" s="78" t="str">
        <f>VLOOKUP(D2907,Empresas!$D$7:$CF$91,81,0)</f>
        <v>C</v>
      </c>
      <c r="W2907" s="78" t="str">
        <f>VLOOKUP(D2907,Empresas!$D$7:$M$91,10,0)</f>
        <v>Mype</v>
      </c>
      <c r="X2907" s="69" t="str">
        <f t="shared" si="472"/>
        <v>NO</v>
      </c>
      <c r="Y2907" s="153" t="str">
        <f t="shared" si="473"/>
        <v>No aplica</v>
      </c>
      <c r="Z2907" s="147">
        <f>IF(Y2907="No aplica",0,IF(I2907="no",0,IF(I2907="No aplica",0,IF(I2907="Si",1,IF(I2907="Fisico",1,IF(I2907="Electronico",2,VLOOKUP(C2907&amp;"|"&amp;B2907&amp;"|"&amp;D2907,Empresas!$C$6:$CC$92,G2907+6+1,0)))))))</f>
        <v>0</v>
      </c>
      <c r="AA2907" s="147">
        <f>IF(AND($I2907="Si",J2907=1),1,IF(AND($I2907="Fisico",J2907=1),1,IF(AND(J2907=1,$I2907="Electronico"),2,IF(J2907=1,VLOOKUP($C2907&amp;"|"&amp;$B2907&amp;"|"&amp;$D2907,Empresas!$C$6:$CC$92,$G2907+6+1,0),0))))</f>
        <v>0</v>
      </c>
      <c r="AB2907" s="147">
        <f>IF(AND($I2907="Si",K2907=1),1,IF(AND($I2907="Fisico",K2907=1),1,IF(AND(K2907=1,$I2907="Electronico"),2,IF(K2907=1,VLOOKUP($C2907&amp;"|"&amp;$B2907&amp;"|"&amp;$D2907,Empresas!$C$6:$CC$92,$G2907+6+1,0),0))))</f>
        <v>0</v>
      </c>
      <c r="AC2907" s="147">
        <f>IF(AND($I2907="Si",L2907=1),1,IF(AND($I2907="Fisico",L2907=1),1,IF(AND(L2907=1,$I2907="Electronico"),2,IF(L2907=1,VLOOKUP($C2907&amp;"|"&amp;$B2907&amp;"|"&amp;$D2907,Empresas!$C$6:$CC$92,$G2907+6+1,0),0))))</f>
        <v>0</v>
      </c>
      <c r="AD2907" s="147">
        <f>IF(AND($I2907="Si",M2907=1),1,IF(AND($I2907="Fisico",M2907=1),1,IF(AND(M2907=1,$I2907="Electronico"),2,IF(M2907=1,VLOOKUP($C2907&amp;"|"&amp;$B2907&amp;"|"&amp;$D2907,Empresas!$C$6:$CC$92,$G2907+6+1,0),0))))</f>
        <v>0</v>
      </c>
      <c r="AE2907" s="147">
        <f>IF(AND($I2907="Si",N2907=1),1,IF(AND($I2907="Fisico",N2907=1),1,IF(AND(N2907=1,$I2907="Electronico"),2,IF(N2907=1,VLOOKUP($C2907&amp;"|"&amp;$B2907&amp;"|"&amp;$D2907,Empresas!$C$6:$CC$92,$G2907+6+1,0),0))))</f>
        <v>0</v>
      </c>
      <c r="AF2907" s="147">
        <f>IF(AND($I2907="Si",O2907=1),1,IF(AND($I2907="Fisico",O2907=1),1,IF(AND(O2907=1,$I2907="Electronico"),2,IF(O2907=1,VLOOKUP($C2907&amp;"|"&amp;$B2907&amp;"|"&amp;$D2907,Empresas!$C$6:$CC$92,$G2907+6+1,0),0))))</f>
        <v>0</v>
      </c>
      <c r="AG2907" s="147">
        <f>IF(AND($I2907="Si",P2907=1),1,IF(AND($I2907="Fisico",P2907=1),1,IF(AND(P2907=1,$I2907="Electronico"),2,IF(P2907=1,VLOOKUP($C2907&amp;"|"&amp;$B2907&amp;"|"&amp;$D2907,Empresas!$C$6:$CC$92,$G2907+6+1,0),0))))</f>
        <v>0</v>
      </c>
      <c r="AH2907" s="147">
        <f>IF(AND($I2907="Si",Q2907=1),1,IF(AND($I2907="Fisico",Q2907=1),1,IF(AND(Q2907=1,$I2907="Electronico"),2,IF(Q2907=1,VLOOKUP($C2907&amp;"|"&amp;$B2907&amp;"|"&amp;$D2907,Empresas!$C$6:$CC$92,$G2907+6+1,0),0))))</f>
        <v>0</v>
      </c>
      <c r="AI2907" s="147">
        <f>IF(AND($I2907="Si",R2907=1),1,IF(AND($I2907="Fisico",R2907=1),1,IF(AND(R2907=1,$I2907="Electronico"),2,IF(R2907=1,VLOOKUP($C2907&amp;"|"&amp;$B2907&amp;"|"&amp;$D2907,Empresas!$C$6:$CC$92,$G2907+6+1,0),0))))</f>
        <v>0</v>
      </c>
      <c r="AJ2907" s="147">
        <f>IF(AND($I2907="Si",S2907=1),1,IF(AND($I2907="Fisico",S2907=1),1,IF(AND(S2907=1,$I2907="Electronico"),2,IF(S2907=1,VLOOKUP($C2907&amp;"|"&amp;$B2907&amp;"|"&amp;$D2907,Empresas!$C$6:$CC$92,$G2907+6+1,0),0))))</f>
        <v>0</v>
      </c>
      <c r="AK2907" s="147">
        <f>IF(AND($I2907="Si",T2907=1),1,IF(AND($I2907="Fisico",T2907=1),1,IF(AND(T2907=1,$I2907="Electronico"),2,IF(T2907=1,VLOOKUP($C2907&amp;"|"&amp;$B2907&amp;"|"&amp;$D2907,Empresas!$C$6:$CC$92,$G2907+6+1,0),0))))</f>
        <v>0</v>
      </c>
      <c r="AL2907" s="147">
        <f>IF(AND($I2907="Si",U2907=1),1,IF(AND($I2907="Fisico",U2907=1),1,IF(AND(U2907=1,$I2907="Electronico"),2,IF(U2907=1,VLOOKUP($C2907&amp;"|"&amp;$B2907&amp;"|"&amp;$D2907,Empresas!$C$6:$CC$92,$G2907+6+1,0),0))))</f>
        <v>0</v>
      </c>
      <c r="AM2907" s="149">
        <f t="shared" si="474"/>
        <v>0</v>
      </c>
      <c r="AN2907" s="149">
        <f t="shared" si="475"/>
        <v>0</v>
      </c>
      <c r="AO2907" s="152">
        <f t="shared" si="476"/>
        <v>0</v>
      </c>
    </row>
    <row r="2908" spans="1:41" x14ac:dyDescent="0.25">
      <c r="A2908" s="137" t="str">
        <f>VLOOKUP(D2908,Empresas!$D$7:$F$91,3,0)</f>
        <v>Omar</v>
      </c>
      <c r="B2908" s="138" t="str">
        <f>VLOOKUP(D2908,Empresas!$D$7:$G$91,4,0)</f>
        <v>Marisol</v>
      </c>
      <c r="C2908" s="138" t="s">
        <v>544</v>
      </c>
      <c r="D2908" s="138" t="s">
        <v>150</v>
      </c>
      <c r="E2908" s="138" t="str">
        <f>VLOOKUP(D2908,Empresas!$D$7:$E$92,2,0)</f>
        <v>DOC TOE SAC</v>
      </c>
      <c r="F2908" s="138" t="s">
        <v>158</v>
      </c>
      <c r="G2908" s="139">
        <f>+Empresas!$O$2</f>
        <v>7</v>
      </c>
      <c r="H2908" s="139" t="str">
        <f>VLOOKUP(D2908,Empresas!$D$6:$L$92,7,0)</f>
        <v>Mensual</v>
      </c>
      <c r="I2908" s="138" t="str">
        <f>VLOOKUP(VLOOKUP(D2908&amp;"|"&amp;B2908,Empresas!$I$7:$CB$92,G2908,0),Tablas!$A$3:$B$5,2,0)</f>
        <v>Registro y analisis</v>
      </c>
      <c r="J2908" s="78">
        <v>1</v>
      </c>
      <c r="K2908" s="78">
        <v>1</v>
      </c>
      <c r="L2908" s="78">
        <v>1</v>
      </c>
      <c r="M2908" s="78">
        <v>1</v>
      </c>
      <c r="N2908" s="78">
        <v>1</v>
      </c>
      <c r="O2908" s="78">
        <v>1</v>
      </c>
      <c r="P2908" s="78">
        <v>1</v>
      </c>
      <c r="Q2908" s="78">
        <v>1</v>
      </c>
      <c r="R2908" s="78"/>
      <c r="S2908" s="78"/>
      <c r="T2908" s="78"/>
      <c r="U2908" s="78"/>
      <c r="V2908" s="78" t="str">
        <f>VLOOKUP(D2908,Empresas!$D$7:$CF$91,81,0)</f>
        <v>A</v>
      </c>
      <c r="W2908" s="78" t="str">
        <f>VLOOKUP(D2908,Empresas!$D$7:$M$91,10,0)</f>
        <v>Rer</v>
      </c>
      <c r="X2908" s="69" t="str">
        <f t="shared" si="472"/>
        <v>SI</v>
      </c>
      <c r="Y2908" s="153" t="str">
        <f t="shared" si="473"/>
        <v>Si aplica</v>
      </c>
      <c r="Z2908" s="147">
        <f>IF(Y2908="No aplica",0,IF(I2908="no",0,IF(I2908="No aplica",0,IF(I2908="Si",1,IF(I2908="Fisico",1,IF(I2908="Electronico",2,VLOOKUP(C2908&amp;"|"&amp;B2908&amp;"|"&amp;D2908,Empresas!$C$6:$CC$92,G2908+6+1,0)))))))</f>
        <v>2</v>
      </c>
      <c r="AA2908" s="147">
        <f>IF(AND($I2908="Si",J2908=1),1,IF(AND($I2908="Fisico",J2908=1),1,IF(AND(J2908=1,$I2908="Electronico"),2,IF(J2908=1,VLOOKUP($C2908&amp;"|"&amp;$B2908&amp;"|"&amp;$D2908,Empresas!$C$6:$CC$92,$G2908+6+1,0),0))))</f>
        <v>2</v>
      </c>
      <c r="AB2908" s="147">
        <f>IF(AND($I2908="Si",K2908=1),1,IF(AND($I2908="Fisico",K2908=1),1,IF(AND(K2908=1,$I2908="Electronico"),2,IF(K2908=1,VLOOKUP($C2908&amp;"|"&amp;$B2908&amp;"|"&amp;$D2908,Empresas!$C$6:$CC$92,$G2908+6+1,0),0))))</f>
        <v>2</v>
      </c>
      <c r="AC2908" s="147">
        <f>IF(AND($I2908="Si",L2908=1),1,IF(AND($I2908="Fisico",L2908=1),1,IF(AND(L2908=1,$I2908="Electronico"),2,IF(L2908=1,VLOOKUP($C2908&amp;"|"&amp;$B2908&amp;"|"&amp;$D2908,Empresas!$C$6:$CC$92,$G2908+6+1,0),0))))</f>
        <v>2</v>
      </c>
      <c r="AD2908" s="147">
        <f>IF(AND($I2908="Si",M2908=1),1,IF(AND($I2908="Fisico",M2908=1),1,IF(AND(M2908=1,$I2908="Electronico"),2,IF(M2908=1,VLOOKUP($C2908&amp;"|"&amp;$B2908&amp;"|"&amp;$D2908,Empresas!$C$6:$CC$92,$G2908+6+1,0),0))))</f>
        <v>2</v>
      </c>
      <c r="AE2908" s="147">
        <f>IF(AND($I2908="Si",N2908=1),1,IF(AND($I2908="Fisico",N2908=1),1,IF(AND(N2908=1,$I2908="Electronico"),2,IF(N2908=1,VLOOKUP($C2908&amp;"|"&amp;$B2908&amp;"|"&amp;$D2908,Empresas!$C$6:$CC$92,$G2908+6+1,0),0))))</f>
        <v>2</v>
      </c>
      <c r="AF2908" s="147">
        <f>IF(AND($I2908="Si",O2908=1),1,IF(AND($I2908="Fisico",O2908=1),1,IF(AND(O2908=1,$I2908="Electronico"),2,IF(O2908=1,VLOOKUP($C2908&amp;"|"&amp;$B2908&amp;"|"&amp;$D2908,Empresas!$C$6:$CC$92,$G2908+6+1,0),0))))</f>
        <v>2</v>
      </c>
      <c r="AG2908" s="147">
        <f>IF(AND($I2908="Si",P2908=1),1,IF(AND($I2908="Fisico",P2908=1),1,IF(AND(P2908=1,$I2908="Electronico"),2,IF(P2908=1,VLOOKUP($C2908&amp;"|"&amp;$B2908&amp;"|"&amp;$D2908,Empresas!$C$6:$CC$92,$G2908+6+1,0),0))))</f>
        <v>2</v>
      </c>
      <c r="AH2908" s="147">
        <f>IF(AND($I2908="Si",Q2908=1),1,IF(AND($I2908="Fisico",Q2908=1),1,IF(AND(Q2908=1,$I2908="Electronico"),2,IF(Q2908=1,VLOOKUP($C2908&amp;"|"&amp;$B2908&amp;"|"&amp;$D2908,Empresas!$C$6:$CC$92,$G2908+6+1,0),0))))</f>
        <v>2</v>
      </c>
      <c r="AI2908" s="147">
        <f>IF(AND($I2908="Si",R2908=1),1,IF(AND($I2908="Fisico",R2908=1),1,IF(AND(R2908=1,$I2908="Electronico"),2,IF(R2908=1,VLOOKUP($C2908&amp;"|"&amp;$B2908&amp;"|"&amp;$D2908,Empresas!$C$6:$CC$92,$G2908+6+1,0),0))))</f>
        <v>0</v>
      </c>
      <c r="AJ2908" s="147">
        <f>IF(AND($I2908="Si",S2908=1),1,IF(AND($I2908="Fisico",S2908=1),1,IF(AND(S2908=1,$I2908="Electronico"),2,IF(S2908=1,VLOOKUP($C2908&amp;"|"&amp;$B2908&amp;"|"&amp;$D2908,Empresas!$C$6:$CC$92,$G2908+6+1,0),0))))</f>
        <v>0</v>
      </c>
      <c r="AK2908" s="147">
        <f>IF(AND($I2908="Si",T2908=1),1,IF(AND($I2908="Fisico",T2908=1),1,IF(AND(T2908=1,$I2908="Electronico"),2,IF(T2908=1,VLOOKUP($C2908&amp;"|"&amp;$B2908&amp;"|"&amp;$D2908,Empresas!$C$6:$CC$92,$G2908+6+1,0),0))))</f>
        <v>0</v>
      </c>
      <c r="AL2908" s="147">
        <f>IF(AND($I2908="Si",U2908=1),1,IF(AND($I2908="Fisico",U2908=1),1,IF(AND(U2908=1,$I2908="Electronico"),2,IF(U2908=1,VLOOKUP($C2908&amp;"|"&amp;$B2908&amp;"|"&amp;$D2908,Empresas!$C$6:$CC$92,$G2908+6+1,0),0))))</f>
        <v>0</v>
      </c>
      <c r="AM2908" s="149">
        <f t="shared" si="474"/>
        <v>16</v>
      </c>
      <c r="AN2908" s="149">
        <f t="shared" si="475"/>
        <v>16</v>
      </c>
      <c r="AO2908" s="152">
        <f t="shared" si="476"/>
        <v>1</v>
      </c>
    </row>
    <row r="2909" spans="1:41" x14ac:dyDescent="0.25">
      <c r="A2909" s="137" t="str">
        <f>VLOOKUP(D2909,Empresas!$D$7:$F$91,3,0)</f>
        <v>Omar</v>
      </c>
      <c r="B2909" s="138" t="str">
        <f>VLOOKUP(D2909,Empresas!$D$7:$G$91,4,0)</f>
        <v>Marisol</v>
      </c>
      <c r="C2909" s="138" t="s">
        <v>544</v>
      </c>
      <c r="D2909" s="138" t="s">
        <v>150</v>
      </c>
      <c r="E2909" s="138" t="str">
        <f>VLOOKUP(D2909,Empresas!$D$7:$E$92,2,0)</f>
        <v>DOC TOE SAC</v>
      </c>
      <c r="F2909" s="138" t="s">
        <v>159</v>
      </c>
      <c r="G2909" s="139">
        <f>+G2908+3</f>
        <v>10</v>
      </c>
      <c r="H2909" s="139" t="str">
        <f>VLOOKUP(D2909,Empresas!$D$6:$L$92,7,0)</f>
        <v>Mensual</v>
      </c>
      <c r="I2909" s="138" t="str">
        <f>VLOOKUP(VLOOKUP(D2909&amp;"|"&amp;B2909,Empresas!$I$7:$CB$92,G2909,0),Tablas!$A$3:$B$5,2,0)</f>
        <v>Registro y analisis</v>
      </c>
      <c r="J2909" s="78">
        <v>1</v>
      </c>
      <c r="K2909" s="78">
        <v>1</v>
      </c>
      <c r="L2909" s="78">
        <v>1</v>
      </c>
      <c r="M2909" s="78">
        <v>1</v>
      </c>
      <c r="N2909" s="78">
        <v>1</v>
      </c>
      <c r="O2909" s="78">
        <v>1</v>
      </c>
      <c r="P2909" s="78">
        <v>1</v>
      </c>
      <c r="Q2909" s="78">
        <v>1</v>
      </c>
      <c r="R2909" s="78"/>
      <c r="S2909" s="78"/>
      <c r="T2909" s="78"/>
      <c r="U2909" s="78"/>
      <c r="V2909" s="78" t="str">
        <f>VLOOKUP(D2909,Empresas!$D$7:$CF$91,81,0)</f>
        <v>A</v>
      </c>
      <c r="W2909" s="78" t="str">
        <f>VLOOKUP(D2909,Empresas!$D$7:$M$91,10,0)</f>
        <v>Rer</v>
      </c>
      <c r="X2909" s="69" t="str">
        <f t="shared" si="472"/>
        <v>SI</v>
      </c>
      <c r="Y2909" s="153" t="str">
        <f t="shared" si="473"/>
        <v>Si aplica</v>
      </c>
      <c r="Z2909" s="147">
        <f>IF(Y2909="No aplica",0,IF(I2909="no",0,IF(I2909="No aplica",0,IF(I2909="Si",1,IF(I2909="Fisico",1,IF(I2909="Electronico",2,VLOOKUP(C2909&amp;"|"&amp;B2909&amp;"|"&amp;D2909,Empresas!$C$6:$CC$92,G2909+6+1,0)))))))</f>
        <v>4</v>
      </c>
      <c r="AA2909" s="147">
        <f>IF(AND($I2909="Si",J2909=1),1,IF(AND($I2909="Fisico",J2909=1),1,IF(AND(J2909=1,$I2909="Electronico"),2,IF(J2909=1,VLOOKUP($C2909&amp;"|"&amp;$B2909&amp;"|"&amp;$D2909,Empresas!$C$6:$CC$92,$G2909+6+1,0),0))))</f>
        <v>4</v>
      </c>
      <c r="AB2909" s="147">
        <f>IF(AND($I2909="Si",K2909=1),1,IF(AND($I2909="Fisico",K2909=1),1,IF(AND(K2909=1,$I2909="Electronico"),2,IF(K2909=1,VLOOKUP($C2909&amp;"|"&amp;$B2909&amp;"|"&amp;$D2909,Empresas!$C$6:$CC$92,$G2909+6+1,0),0))))</f>
        <v>4</v>
      </c>
      <c r="AC2909" s="147">
        <f>IF(AND($I2909="Si",L2909=1),1,IF(AND($I2909="Fisico",L2909=1),1,IF(AND(L2909=1,$I2909="Electronico"),2,IF(L2909=1,VLOOKUP($C2909&amp;"|"&amp;$B2909&amp;"|"&amp;$D2909,Empresas!$C$6:$CC$92,$G2909+6+1,0),0))))</f>
        <v>4</v>
      </c>
      <c r="AD2909" s="147">
        <f>IF(AND($I2909="Si",M2909=1),1,IF(AND($I2909="Fisico",M2909=1),1,IF(AND(M2909=1,$I2909="Electronico"),2,IF(M2909=1,VLOOKUP($C2909&amp;"|"&amp;$B2909&amp;"|"&amp;$D2909,Empresas!$C$6:$CC$92,$G2909+6+1,0),0))))</f>
        <v>4</v>
      </c>
      <c r="AE2909" s="147">
        <f>IF(AND($I2909="Si",N2909=1),1,IF(AND($I2909="Fisico",N2909=1),1,IF(AND(N2909=1,$I2909="Electronico"),2,IF(N2909=1,VLOOKUP($C2909&amp;"|"&amp;$B2909&amp;"|"&amp;$D2909,Empresas!$C$6:$CC$92,$G2909+6+1,0),0))))</f>
        <v>4</v>
      </c>
      <c r="AF2909" s="147">
        <f>IF(AND($I2909="Si",O2909=1),1,IF(AND($I2909="Fisico",O2909=1),1,IF(AND(O2909=1,$I2909="Electronico"),2,IF(O2909=1,VLOOKUP($C2909&amp;"|"&amp;$B2909&amp;"|"&amp;$D2909,Empresas!$C$6:$CC$92,$G2909+6+1,0),0))))</f>
        <v>4</v>
      </c>
      <c r="AG2909" s="147">
        <f>IF(AND($I2909="Si",P2909=1),1,IF(AND($I2909="Fisico",P2909=1),1,IF(AND(P2909=1,$I2909="Electronico"),2,IF(P2909=1,VLOOKUP($C2909&amp;"|"&amp;$B2909&amp;"|"&amp;$D2909,Empresas!$C$6:$CC$92,$G2909+6+1,0),0))))</f>
        <v>4</v>
      </c>
      <c r="AH2909" s="147">
        <f>IF(AND($I2909="Si",Q2909=1),1,IF(AND($I2909="Fisico",Q2909=1),1,IF(AND(Q2909=1,$I2909="Electronico"),2,IF(Q2909=1,VLOOKUP($C2909&amp;"|"&amp;$B2909&amp;"|"&amp;$D2909,Empresas!$C$6:$CC$92,$G2909+6+1,0),0))))</f>
        <v>4</v>
      </c>
      <c r="AI2909" s="147">
        <f>IF(AND($I2909="Si",R2909=1),1,IF(AND($I2909="Fisico",R2909=1),1,IF(AND(R2909=1,$I2909="Electronico"),2,IF(R2909=1,VLOOKUP($C2909&amp;"|"&amp;$B2909&amp;"|"&amp;$D2909,Empresas!$C$6:$CC$92,$G2909+6+1,0),0))))</f>
        <v>0</v>
      </c>
      <c r="AJ2909" s="147">
        <f>IF(AND($I2909="Si",S2909=1),1,IF(AND($I2909="Fisico",S2909=1),1,IF(AND(S2909=1,$I2909="Electronico"),2,IF(S2909=1,VLOOKUP($C2909&amp;"|"&amp;$B2909&amp;"|"&amp;$D2909,Empresas!$C$6:$CC$92,$G2909+6+1,0),0))))</f>
        <v>0</v>
      </c>
      <c r="AK2909" s="147">
        <f>IF(AND($I2909="Si",T2909=1),1,IF(AND($I2909="Fisico",T2909=1),1,IF(AND(T2909=1,$I2909="Electronico"),2,IF(T2909=1,VLOOKUP($C2909&amp;"|"&amp;$B2909&amp;"|"&amp;$D2909,Empresas!$C$6:$CC$92,$G2909+6+1,0),0))))</f>
        <v>0</v>
      </c>
      <c r="AL2909" s="147">
        <f>IF(AND($I2909="Si",U2909=1),1,IF(AND($I2909="Fisico",U2909=1),1,IF(AND(U2909=1,$I2909="Electronico"),2,IF(U2909=1,VLOOKUP($C2909&amp;"|"&amp;$B2909&amp;"|"&amp;$D2909,Empresas!$C$6:$CC$92,$G2909+6+1,0),0))))</f>
        <v>0</v>
      </c>
      <c r="AM2909" s="149">
        <f t="shared" si="474"/>
        <v>32</v>
      </c>
      <c r="AN2909" s="149">
        <f t="shared" si="475"/>
        <v>32</v>
      </c>
      <c r="AO2909" s="152">
        <f t="shared" si="476"/>
        <v>1</v>
      </c>
    </row>
    <row r="2910" spans="1:41" x14ac:dyDescent="0.25">
      <c r="A2910" s="137" t="str">
        <f>VLOOKUP(D2910,Empresas!$D$7:$F$91,3,0)</f>
        <v>Omar</v>
      </c>
      <c r="B2910" s="138" t="str">
        <f>VLOOKUP(D2910,Empresas!$D$7:$G$91,4,0)</f>
        <v>Marisol</v>
      </c>
      <c r="C2910" s="138" t="s">
        <v>544</v>
      </c>
      <c r="D2910" s="138" t="s">
        <v>150</v>
      </c>
      <c r="E2910" s="138" t="str">
        <f>VLOOKUP(D2910,Empresas!$D$7:$E$92,2,0)</f>
        <v>DOC TOE SAC</v>
      </c>
      <c r="F2910" s="138" t="s">
        <v>160</v>
      </c>
      <c r="G2910" s="139">
        <f t="shared" ref="G2910:G2921" si="479">+G2909+3</f>
        <v>13</v>
      </c>
      <c r="H2910" s="139" t="str">
        <f>VLOOKUP(D2910,Empresas!$D$6:$L$92,7,0)</f>
        <v>Mensual</v>
      </c>
      <c r="I2910" s="138" t="str">
        <f>VLOOKUP(VLOOKUP(D2910&amp;"|"&amp;B2910,Empresas!$I$7:$CB$92,G2910,0),Tablas!$A$3:$B$5,2,0)</f>
        <v>Registro y analisis</v>
      </c>
      <c r="J2910" s="78">
        <v>1</v>
      </c>
      <c r="K2910" s="78">
        <v>1</v>
      </c>
      <c r="L2910" s="78">
        <v>1</v>
      </c>
      <c r="M2910" s="78">
        <v>1</v>
      </c>
      <c r="N2910" s="78">
        <v>1</v>
      </c>
      <c r="O2910" s="78">
        <v>1</v>
      </c>
      <c r="P2910" s="78">
        <v>1</v>
      </c>
      <c r="Q2910" s="78">
        <v>1</v>
      </c>
      <c r="R2910" s="78"/>
      <c r="S2910" s="78"/>
      <c r="T2910" s="78"/>
      <c r="U2910" s="78"/>
      <c r="V2910" s="78" t="str">
        <f>VLOOKUP(D2910,Empresas!$D$7:$CF$91,81,0)</f>
        <v>A</v>
      </c>
      <c r="W2910" s="78" t="str">
        <f>VLOOKUP(D2910,Empresas!$D$7:$M$91,10,0)</f>
        <v>Rer</v>
      </c>
      <c r="X2910" s="69" t="str">
        <f t="shared" si="472"/>
        <v>SI</v>
      </c>
      <c r="Y2910" s="153" t="str">
        <f t="shared" si="473"/>
        <v>Si aplica</v>
      </c>
      <c r="Z2910" s="147">
        <f>IF(Y2910="No aplica",0,IF(I2910="no",0,IF(I2910="No aplica",0,IF(I2910="Si",1,IF(I2910="Fisico",1,IF(I2910="Electronico",2,VLOOKUP(C2910&amp;"|"&amp;B2910&amp;"|"&amp;D2910,Empresas!$C$6:$CC$92,G2910+6+1,0)))))))</f>
        <v>2</v>
      </c>
      <c r="AA2910" s="147">
        <f>IF(AND($I2910="Si",J2910=1),1,IF(AND($I2910="Fisico",J2910=1),1,IF(AND(J2910=1,$I2910="Electronico"),2,IF(J2910=1,VLOOKUP($C2910&amp;"|"&amp;$B2910&amp;"|"&amp;$D2910,Empresas!$C$6:$CC$92,$G2910+6+1,0),0))))</f>
        <v>2</v>
      </c>
      <c r="AB2910" s="147">
        <f>IF(AND($I2910="Si",K2910=1),1,IF(AND($I2910="Fisico",K2910=1),1,IF(AND(K2910=1,$I2910="Electronico"),2,IF(K2910=1,VLOOKUP($C2910&amp;"|"&amp;$B2910&amp;"|"&amp;$D2910,Empresas!$C$6:$CC$92,$G2910+6+1,0),0))))</f>
        <v>2</v>
      </c>
      <c r="AC2910" s="147">
        <f>IF(AND($I2910="Si",L2910=1),1,IF(AND($I2910="Fisico",L2910=1),1,IF(AND(L2910=1,$I2910="Electronico"),2,IF(L2910=1,VLOOKUP($C2910&amp;"|"&amp;$B2910&amp;"|"&amp;$D2910,Empresas!$C$6:$CC$92,$G2910+6+1,0),0))))</f>
        <v>2</v>
      </c>
      <c r="AD2910" s="147">
        <f>IF(AND($I2910="Si",M2910=1),1,IF(AND($I2910="Fisico",M2910=1),1,IF(AND(M2910=1,$I2910="Electronico"),2,IF(M2910=1,VLOOKUP($C2910&amp;"|"&amp;$B2910&amp;"|"&amp;$D2910,Empresas!$C$6:$CC$92,$G2910+6+1,0),0))))</f>
        <v>2</v>
      </c>
      <c r="AE2910" s="147">
        <f>IF(AND($I2910="Si",N2910=1),1,IF(AND($I2910="Fisico",N2910=1),1,IF(AND(N2910=1,$I2910="Electronico"),2,IF(N2910=1,VLOOKUP($C2910&amp;"|"&amp;$B2910&amp;"|"&amp;$D2910,Empresas!$C$6:$CC$92,$G2910+6+1,0),0))))</f>
        <v>2</v>
      </c>
      <c r="AF2910" s="147">
        <f>IF(AND($I2910="Si",O2910=1),1,IF(AND($I2910="Fisico",O2910=1),1,IF(AND(O2910=1,$I2910="Electronico"),2,IF(O2910=1,VLOOKUP($C2910&amp;"|"&amp;$B2910&amp;"|"&amp;$D2910,Empresas!$C$6:$CC$92,$G2910+6+1,0),0))))</f>
        <v>2</v>
      </c>
      <c r="AG2910" s="147">
        <f>IF(AND($I2910="Si",P2910=1),1,IF(AND($I2910="Fisico",P2910=1),1,IF(AND(P2910=1,$I2910="Electronico"),2,IF(P2910=1,VLOOKUP($C2910&amp;"|"&amp;$B2910&amp;"|"&amp;$D2910,Empresas!$C$6:$CC$92,$G2910+6+1,0),0))))</f>
        <v>2</v>
      </c>
      <c r="AH2910" s="147">
        <f>IF(AND($I2910="Si",Q2910=1),1,IF(AND($I2910="Fisico",Q2910=1),1,IF(AND(Q2910=1,$I2910="Electronico"),2,IF(Q2910=1,VLOOKUP($C2910&amp;"|"&amp;$B2910&amp;"|"&amp;$D2910,Empresas!$C$6:$CC$92,$G2910+6+1,0),0))))</f>
        <v>2</v>
      </c>
      <c r="AI2910" s="147">
        <f>IF(AND($I2910="Si",R2910=1),1,IF(AND($I2910="Fisico",R2910=1),1,IF(AND(R2910=1,$I2910="Electronico"),2,IF(R2910=1,VLOOKUP($C2910&amp;"|"&amp;$B2910&amp;"|"&amp;$D2910,Empresas!$C$6:$CC$92,$G2910+6+1,0),0))))</f>
        <v>0</v>
      </c>
      <c r="AJ2910" s="147">
        <f>IF(AND($I2910="Si",S2910=1),1,IF(AND($I2910="Fisico",S2910=1),1,IF(AND(S2910=1,$I2910="Electronico"),2,IF(S2910=1,VLOOKUP($C2910&amp;"|"&amp;$B2910&amp;"|"&amp;$D2910,Empresas!$C$6:$CC$92,$G2910+6+1,0),0))))</f>
        <v>0</v>
      </c>
      <c r="AK2910" s="147">
        <f>IF(AND($I2910="Si",T2910=1),1,IF(AND($I2910="Fisico",T2910=1),1,IF(AND(T2910=1,$I2910="Electronico"),2,IF(T2910=1,VLOOKUP($C2910&amp;"|"&amp;$B2910&amp;"|"&amp;$D2910,Empresas!$C$6:$CC$92,$G2910+6+1,0),0))))</f>
        <v>0</v>
      </c>
      <c r="AL2910" s="147">
        <f>IF(AND($I2910="Si",U2910=1),1,IF(AND($I2910="Fisico",U2910=1),1,IF(AND(U2910=1,$I2910="Electronico"),2,IF(U2910=1,VLOOKUP($C2910&amp;"|"&amp;$B2910&amp;"|"&amp;$D2910,Empresas!$C$6:$CC$92,$G2910+6+1,0),0))))</f>
        <v>0</v>
      </c>
      <c r="AM2910" s="149">
        <f t="shared" si="474"/>
        <v>16</v>
      </c>
      <c r="AN2910" s="149">
        <f t="shared" si="475"/>
        <v>16</v>
      </c>
      <c r="AO2910" s="152">
        <f t="shared" si="476"/>
        <v>1</v>
      </c>
    </row>
    <row r="2911" spans="1:41" x14ac:dyDescent="0.25">
      <c r="A2911" s="137" t="str">
        <f>VLOOKUP(D2911,Empresas!$D$7:$F$91,3,0)</f>
        <v>Omar</v>
      </c>
      <c r="B2911" s="138" t="str">
        <f>VLOOKUP(D2911,Empresas!$D$7:$G$91,4,0)</f>
        <v>Marisol</v>
      </c>
      <c r="C2911" s="138" t="s">
        <v>544</v>
      </c>
      <c r="D2911" s="138" t="s">
        <v>150</v>
      </c>
      <c r="E2911" s="138" t="str">
        <f>VLOOKUP(D2911,Empresas!$D$7:$E$92,2,0)</f>
        <v>DOC TOE SAC</v>
      </c>
      <c r="F2911" s="138" t="s">
        <v>161</v>
      </c>
      <c r="G2911" s="139">
        <f t="shared" si="479"/>
        <v>16</v>
      </c>
      <c r="H2911" s="139" t="str">
        <f>VLOOKUP(D2911,Empresas!$D$6:$L$92,7,0)</f>
        <v>Mensual</v>
      </c>
      <c r="I2911" s="138" t="str">
        <f>VLOOKUP(VLOOKUP(D2911&amp;"|"&amp;B2911,Empresas!$I$7:$CB$92,G2911,0),Tablas!$A$3:$B$5,2,0)</f>
        <v>No aplica</v>
      </c>
      <c r="J2911" s="78"/>
      <c r="K2911" s="78"/>
      <c r="L2911" s="78"/>
      <c r="M2911" s="78"/>
      <c r="N2911" s="78"/>
      <c r="O2911" s="78"/>
      <c r="P2911" s="78"/>
      <c r="Q2911" s="78"/>
      <c r="R2911" s="78"/>
      <c r="S2911" s="78"/>
      <c r="T2911" s="78"/>
      <c r="U2911" s="78"/>
      <c r="V2911" s="78" t="str">
        <f>VLOOKUP(D2911,Empresas!$D$7:$CF$91,81,0)</f>
        <v>A</v>
      </c>
      <c r="W2911" s="78" t="str">
        <f>VLOOKUP(D2911,Empresas!$D$7:$M$91,10,0)</f>
        <v>Rer</v>
      </c>
      <c r="X2911" s="69" t="str">
        <f t="shared" si="472"/>
        <v>SI</v>
      </c>
      <c r="Y2911" s="153" t="str">
        <f t="shared" si="473"/>
        <v>No aplica</v>
      </c>
      <c r="Z2911" s="147">
        <f>IF(Y2911="No aplica",0,IF(I2911="no",0,IF(I2911="No aplica",0,IF(I2911="Si",1,IF(I2911="Fisico",1,IF(I2911="Electronico",2,VLOOKUP(C2911&amp;"|"&amp;B2911&amp;"|"&amp;D2911,Empresas!$C$6:$CC$92,G2911+6+1,0)))))))</f>
        <v>0</v>
      </c>
      <c r="AA2911" s="147">
        <f>IF(AND($I2911="Si",J2911=1),1,IF(AND($I2911="Fisico",J2911=1),1,IF(AND(J2911=1,$I2911="Electronico"),2,IF(J2911=1,VLOOKUP($C2911&amp;"|"&amp;$B2911&amp;"|"&amp;$D2911,Empresas!$C$6:$CC$92,$G2911+6+1,0),0))))</f>
        <v>0</v>
      </c>
      <c r="AB2911" s="147">
        <f>IF(AND($I2911="Si",K2911=1),1,IF(AND($I2911="Fisico",K2911=1),1,IF(AND(K2911=1,$I2911="Electronico"),2,IF(K2911=1,VLOOKUP($C2911&amp;"|"&amp;$B2911&amp;"|"&amp;$D2911,Empresas!$C$6:$CC$92,$G2911+6+1,0),0))))</f>
        <v>0</v>
      </c>
      <c r="AC2911" s="147">
        <f>IF(AND($I2911="Si",L2911=1),1,IF(AND($I2911="Fisico",L2911=1),1,IF(AND(L2911=1,$I2911="Electronico"),2,IF(L2911=1,VLOOKUP($C2911&amp;"|"&amp;$B2911&amp;"|"&amp;$D2911,Empresas!$C$6:$CC$92,$G2911+6+1,0),0))))</f>
        <v>0</v>
      </c>
      <c r="AD2911" s="147">
        <f>IF(AND($I2911="Si",M2911=1),1,IF(AND($I2911="Fisico",M2911=1),1,IF(AND(M2911=1,$I2911="Electronico"),2,IF(M2911=1,VLOOKUP($C2911&amp;"|"&amp;$B2911&amp;"|"&amp;$D2911,Empresas!$C$6:$CC$92,$G2911+6+1,0),0))))</f>
        <v>0</v>
      </c>
      <c r="AE2911" s="147">
        <f>IF(AND($I2911="Si",N2911=1),1,IF(AND($I2911="Fisico",N2911=1),1,IF(AND(N2911=1,$I2911="Electronico"),2,IF(N2911=1,VLOOKUP($C2911&amp;"|"&amp;$B2911&amp;"|"&amp;$D2911,Empresas!$C$6:$CC$92,$G2911+6+1,0),0))))</f>
        <v>0</v>
      </c>
      <c r="AF2911" s="147">
        <f>IF(AND($I2911="Si",O2911=1),1,IF(AND($I2911="Fisico",O2911=1),1,IF(AND(O2911=1,$I2911="Electronico"),2,IF(O2911=1,VLOOKUP($C2911&amp;"|"&amp;$B2911&amp;"|"&amp;$D2911,Empresas!$C$6:$CC$92,$G2911+6+1,0),0))))</f>
        <v>0</v>
      </c>
      <c r="AG2911" s="147">
        <f>IF(AND($I2911="Si",P2911=1),1,IF(AND($I2911="Fisico",P2911=1),1,IF(AND(P2911=1,$I2911="Electronico"),2,IF(P2911=1,VLOOKUP($C2911&amp;"|"&amp;$B2911&amp;"|"&amp;$D2911,Empresas!$C$6:$CC$92,$G2911+6+1,0),0))))</f>
        <v>0</v>
      </c>
      <c r="AH2911" s="147">
        <f>IF(AND($I2911="Si",Q2911=1),1,IF(AND($I2911="Fisico",Q2911=1),1,IF(AND(Q2911=1,$I2911="Electronico"),2,IF(Q2911=1,VLOOKUP($C2911&amp;"|"&amp;$B2911&amp;"|"&amp;$D2911,Empresas!$C$6:$CC$92,$G2911+6+1,0),0))))</f>
        <v>0</v>
      </c>
      <c r="AI2911" s="147">
        <f>IF(AND($I2911="Si",R2911=1),1,IF(AND($I2911="Fisico",R2911=1),1,IF(AND(R2911=1,$I2911="Electronico"),2,IF(R2911=1,VLOOKUP($C2911&amp;"|"&amp;$B2911&amp;"|"&amp;$D2911,Empresas!$C$6:$CC$92,$G2911+6+1,0),0))))</f>
        <v>0</v>
      </c>
      <c r="AJ2911" s="147">
        <f>IF(AND($I2911="Si",S2911=1),1,IF(AND($I2911="Fisico",S2911=1),1,IF(AND(S2911=1,$I2911="Electronico"),2,IF(S2911=1,VLOOKUP($C2911&amp;"|"&amp;$B2911&amp;"|"&amp;$D2911,Empresas!$C$6:$CC$92,$G2911+6+1,0),0))))</f>
        <v>0</v>
      </c>
      <c r="AK2911" s="147">
        <f>IF(AND($I2911="Si",T2911=1),1,IF(AND($I2911="Fisico",T2911=1),1,IF(AND(T2911=1,$I2911="Electronico"),2,IF(T2911=1,VLOOKUP($C2911&amp;"|"&amp;$B2911&amp;"|"&amp;$D2911,Empresas!$C$6:$CC$92,$G2911+6+1,0),0))))</f>
        <v>0</v>
      </c>
      <c r="AL2911" s="147">
        <f>IF(AND($I2911="Si",U2911=1),1,IF(AND($I2911="Fisico",U2911=1),1,IF(AND(U2911=1,$I2911="Electronico"),2,IF(U2911=1,VLOOKUP($C2911&amp;"|"&amp;$B2911&amp;"|"&amp;$D2911,Empresas!$C$6:$CC$92,$G2911+6+1,0),0))))</f>
        <v>0</v>
      </c>
      <c r="AM2911" s="149">
        <f t="shared" si="474"/>
        <v>0</v>
      </c>
      <c r="AN2911" s="149">
        <f t="shared" si="475"/>
        <v>0</v>
      </c>
      <c r="AO2911" s="152">
        <f t="shared" si="476"/>
        <v>0</v>
      </c>
    </row>
    <row r="2912" spans="1:41" x14ac:dyDescent="0.25">
      <c r="A2912" s="137" t="str">
        <f>VLOOKUP(D2912,Empresas!$D$7:$F$91,3,0)</f>
        <v>Omar</v>
      </c>
      <c r="B2912" s="138" t="str">
        <f>VLOOKUP(D2912,Empresas!$D$7:$G$91,4,0)</f>
        <v>Marisol</v>
      </c>
      <c r="C2912" s="138" t="s">
        <v>544</v>
      </c>
      <c r="D2912" s="138" t="s">
        <v>150</v>
      </c>
      <c r="E2912" s="138" t="str">
        <f>VLOOKUP(D2912,Empresas!$D$7:$E$92,2,0)</f>
        <v>DOC TOE SAC</v>
      </c>
      <c r="F2912" s="138" t="s">
        <v>162</v>
      </c>
      <c r="G2912" s="139">
        <f t="shared" si="479"/>
        <v>19</v>
      </c>
      <c r="H2912" s="139" t="str">
        <f>VLOOKUP(D2912,Empresas!$D$6:$L$92,7,0)</f>
        <v>Mensual</v>
      </c>
      <c r="I2912" s="138" t="str">
        <f>VLOOKUP(VLOOKUP(D2912&amp;"|"&amp;B2912,Empresas!$I$7:$CB$92,G2912,0),Tablas!$A$3:$B$5,2,0)</f>
        <v>No aplica</v>
      </c>
      <c r="J2912" s="78"/>
      <c r="K2912" s="78"/>
      <c r="L2912" s="78"/>
      <c r="M2912" s="78"/>
      <c r="N2912" s="78"/>
      <c r="O2912" s="78"/>
      <c r="P2912" s="78"/>
      <c r="Q2912" s="78"/>
      <c r="R2912" s="78"/>
      <c r="S2912" s="78"/>
      <c r="T2912" s="78"/>
      <c r="U2912" s="78"/>
      <c r="V2912" s="78" t="str">
        <f>VLOOKUP(D2912,Empresas!$D$7:$CF$91,81,0)</f>
        <v>A</v>
      </c>
      <c r="W2912" s="78" t="str">
        <f>VLOOKUP(D2912,Empresas!$D$7:$M$91,10,0)</f>
        <v>Rer</v>
      </c>
      <c r="X2912" s="69" t="str">
        <f t="shared" si="472"/>
        <v>SI</v>
      </c>
      <c r="Y2912" s="153" t="str">
        <f t="shared" si="473"/>
        <v>No aplica</v>
      </c>
      <c r="Z2912" s="147">
        <f>IF(Y2912="No aplica",0,IF(I2912="no",0,IF(I2912="No aplica",0,IF(I2912="Si",1,IF(I2912="Fisico",1,IF(I2912="Electronico",2,VLOOKUP(C2912&amp;"|"&amp;B2912&amp;"|"&amp;D2912,Empresas!$C$6:$CC$92,G2912+6+1,0)))))))</f>
        <v>0</v>
      </c>
      <c r="AA2912" s="147">
        <f>IF(AND($I2912="Si",J2912=1),1,IF(AND($I2912="Fisico",J2912=1),1,IF(AND(J2912=1,$I2912="Electronico"),2,IF(J2912=1,VLOOKUP($C2912&amp;"|"&amp;$B2912&amp;"|"&amp;$D2912,Empresas!$C$6:$CC$92,$G2912+6+1,0),0))))</f>
        <v>0</v>
      </c>
      <c r="AB2912" s="147">
        <f>IF(AND($I2912="Si",K2912=1),1,IF(AND($I2912="Fisico",K2912=1),1,IF(AND(K2912=1,$I2912="Electronico"),2,IF(K2912=1,VLOOKUP($C2912&amp;"|"&amp;$B2912&amp;"|"&amp;$D2912,Empresas!$C$6:$CC$92,$G2912+6+1,0),0))))</f>
        <v>0</v>
      </c>
      <c r="AC2912" s="147">
        <f>IF(AND($I2912="Si",L2912=1),1,IF(AND($I2912="Fisico",L2912=1),1,IF(AND(L2912=1,$I2912="Electronico"),2,IF(L2912=1,VLOOKUP($C2912&amp;"|"&amp;$B2912&amp;"|"&amp;$D2912,Empresas!$C$6:$CC$92,$G2912+6+1,0),0))))</f>
        <v>0</v>
      </c>
      <c r="AD2912" s="147">
        <f>IF(AND($I2912="Si",M2912=1),1,IF(AND($I2912="Fisico",M2912=1),1,IF(AND(M2912=1,$I2912="Electronico"),2,IF(M2912=1,VLOOKUP($C2912&amp;"|"&amp;$B2912&amp;"|"&amp;$D2912,Empresas!$C$6:$CC$92,$G2912+6+1,0),0))))</f>
        <v>0</v>
      </c>
      <c r="AE2912" s="147">
        <f>IF(AND($I2912="Si",N2912=1),1,IF(AND($I2912="Fisico",N2912=1),1,IF(AND(N2912=1,$I2912="Electronico"),2,IF(N2912=1,VLOOKUP($C2912&amp;"|"&amp;$B2912&amp;"|"&amp;$D2912,Empresas!$C$6:$CC$92,$G2912+6+1,0),0))))</f>
        <v>0</v>
      </c>
      <c r="AF2912" s="147">
        <f>IF(AND($I2912="Si",O2912=1),1,IF(AND($I2912="Fisico",O2912=1),1,IF(AND(O2912=1,$I2912="Electronico"),2,IF(O2912=1,VLOOKUP($C2912&amp;"|"&amp;$B2912&amp;"|"&amp;$D2912,Empresas!$C$6:$CC$92,$G2912+6+1,0),0))))</f>
        <v>0</v>
      </c>
      <c r="AG2912" s="147">
        <f>IF(AND($I2912="Si",P2912=1),1,IF(AND($I2912="Fisico",P2912=1),1,IF(AND(P2912=1,$I2912="Electronico"),2,IF(P2912=1,VLOOKUP($C2912&amp;"|"&amp;$B2912&amp;"|"&amp;$D2912,Empresas!$C$6:$CC$92,$G2912+6+1,0),0))))</f>
        <v>0</v>
      </c>
      <c r="AH2912" s="147">
        <f>IF(AND($I2912="Si",Q2912=1),1,IF(AND($I2912="Fisico",Q2912=1),1,IF(AND(Q2912=1,$I2912="Electronico"),2,IF(Q2912=1,VLOOKUP($C2912&amp;"|"&amp;$B2912&amp;"|"&amp;$D2912,Empresas!$C$6:$CC$92,$G2912+6+1,0),0))))</f>
        <v>0</v>
      </c>
      <c r="AI2912" s="147">
        <f>IF(AND($I2912="Si",R2912=1),1,IF(AND($I2912="Fisico",R2912=1),1,IF(AND(R2912=1,$I2912="Electronico"),2,IF(R2912=1,VLOOKUP($C2912&amp;"|"&amp;$B2912&amp;"|"&amp;$D2912,Empresas!$C$6:$CC$92,$G2912+6+1,0),0))))</f>
        <v>0</v>
      </c>
      <c r="AJ2912" s="147">
        <f>IF(AND($I2912="Si",S2912=1),1,IF(AND($I2912="Fisico",S2912=1),1,IF(AND(S2912=1,$I2912="Electronico"),2,IF(S2912=1,VLOOKUP($C2912&amp;"|"&amp;$B2912&amp;"|"&amp;$D2912,Empresas!$C$6:$CC$92,$G2912+6+1,0),0))))</f>
        <v>0</v>
      </c>
      <c r="AK2912" s="147">
        <f>IF(AND($I2912="Si",T2912=1),1,IF(AND($I2912="Fisico",T2912=1),1,IF(AND(T2912=1,$I2912="Electronico"),2,IF(T2912=1,VLOOKUP($C2912&amp;"|"&amp;$B2912&amp;"|"&amp;$D2912,Empresas!$C$6:$CC$92,$G2912+6+1,0),0))))</f>
        <v>0</v>
      </c>
      <c r="AL2912" s="147">
        <f>IF(AND($I2912="Si",U2912=1),1,IF(AND($I2912="Fisico",U2912=1),1,IF(AND(U2912=1,$I2912="Electronico"),2,IF(U2912=1,VLOOKUP($C2912&amp;"|"&amp;$B2912&amp;"|"&amp;$D2912,Empresas!$C$6:$CC$92,$G2912+6+1,0),0))))</f>
        <v>0</v>
      </c>
      <c r="AM2912" s="149">
        <f t="shared" si="474"/>
        <v>0</v>
      </c>
      <c r="AN2912" s="149">
        <f t="shared" si="475"/>
        <v>0</v>
      </c>
      <c r="AO2912" s="152">
        <f t="shared" si="476"/>
        <v>0</v>
      </c>
    </row>
    <row r="2913" spans="1:41" x14ac:dyDescent="0.25">
      <c r="A2913" s="137" t="str">
        <f>VLOOKUP(D2913,Empresas!$D$7:$F$91,3,0)</f>
        <v>Omar</v>
      </c>
      <c r="B2913" s="138" t="str">
        <f>VLOOKUP(D2913,Empresas!$D$7:$G$91,4,0)</f>
        <v>Marisol</v>
      </c>
      <c r="C2913" s="138" t="s">
        <v>544</v>
      </c>
      <c r="D2913" s="138" t="s">
        <v>150</v>
      </c>
      <c r="E2913" s="138" t="str">
        <f>VLOOKUP(D2913,Empresas!$D$7:$E$92,2,0)</f>
        <v>DOC TOE SAC</v>
      </c>
      <c r="F2913" s="138" t="s">
        <v>163</v>
      </c>
      <c r="G2913" s="139">
        <f t="shared" si="479"/>
        <v>22</v>
      </c>
      <c r="H2913" s="139" t="str">
        <f>VLOOKUP(D2913,Empresas!$D$6:$L$92,7,0)</f>
        <v>Mensual</v>
      </c>
      <c r="I2913" s="138" t="str">
        <f>VLOOKUP(VLOOKUP(D2913&amp;"|"&amp;B2913,Empresas!$I$7:$CB$92,G2913,0),Tablas!$A$3:$B$5,2,0)</f>
        <v>Registro y analisis</v>
      </c>
      <c r="J2913" s="78">
        <v>1</v>
      </c>
      <c r="K2913" s="78">
        <v>1</v>
      </c>
      <c r="L2913" s="78">
        <v>1</v>
      </c>
      <c r="M2913" s="78">
        <v>1</v>
      </c>
      <c r="N2913" s="78">
        <v>1</v>
      </c>
      <c r="O2913" s="78">
        <v>1</v>
      </c>
      <c r="P2913" s="78">
        <v>1</v>
      </c>
      <c r="Q2913" s="78">
        <v>1</v>
      </c>
      <c r="R2913" s="78"/>
      <c r="S2913" s="78"/>
      <c r="T2913" s="78"/>
      <c r="U2913" s="78"/>
      <c r="V2913" s="78" t="str">
        <f>VLOOKUP(D2913,Empresas!$D$7:$CF$91,81,0)</f>
        <v>A</v>
      </c>
      <c r="W2913" s="78" t="str">
        <f>VLOOKUP(D2913,Empresas!$D$7:$M$91,10,0)</f>
        <v>Rer</v>
      </c>
      <c r="X2913" s="69" t="str">
        <f t="shared" si="472"/>
        <v>SI</v>
      </c>
      <c r="Y2913" s="153" t="str">
        <f t="shared" si="473"/>
        <v>Si aplica</v>
      </c>
      <c r="Z2913" s="147">
        <f>IF(Y2913="No aplica",0,IF(I2913="no",0,IF(I2913="No aplica",0,IF(I2913="Si",1,IF(I2913="Fisico",1,IF(I2913="Electronico",2,VLOOKUP(C2913&amp;"|"&amp;B2913&amp;"|"&amp;D2913,Empresas!$C$6:$CC$92,G2913+6+1,0)))))))</f>
        <v>4</v>
      </c>
      <c r="AA2913" s="147">
        <f>IF(AND($I2913="Si",J2913=1),1,IF(AND($I2913="Fisico",J2913=1),1,IF(AND(J2913=1,$I2913="Electronico"),2,IF(J2913=1,VLOOKUP($C2913&amp;"|"&amp;$B2913&amp;"|"&amp;$D2913,Empresas!$C$6:$CC$92,$G2913+6+1,0),0))))</f>
        <v>4</v>
      </c>
      <c r="AB2913" s="147">
        <f>IF(AND($I2913="Si",K2913=1),1,IF(AND($I2913="Fisico",K2913=1),1,IF(AND(K2913=1,$I2913="Electronico"),2,IF(K2913=1,VLOOKUP($C2913&amp;"|"&amp;$B2913&amp;"|"&amp;$D2913,Empresas!$C$6:$CC$92,$G2913+6+1,0),0))))</f>
        <v>4</v>
      </c>
      <c r="AC2913" s="147">
        <f>IF(AND($I2913="Si",L2913=1),1,IF(AND($I2913="Fisico",L2913=1),1,IF(AND(L2913=1,$I2913="Electronico"),2,IF(L2913=1,VLOOKUP($C2913&amp;"|"&amp;$B2913&amp;"|"&amp;$D2913,Empresas!$C$6:$CC$92,$G2913+6+1,0),0))))</f>
        <v>4</v>
      </c>
      <c r="AD2913" s="147">
        <f>IF(AND($I2913="Si",M2913=1),1,IF(AND($I2913="Fisico",M2913=1),1,IF(AND(M2913=1,$I2913="Electronico"),2,IF(M2913=1,VLOOKUP($C2913&amp;"|"&amp;$B2913&amp;"|"&amp;$D2913,Empresas!$C$6:$CC$92,$G2913+6+1,0),0))))</f>
        <v>4</v>
      </c>
      <c r="AE2913" s="147">
        <f>IF(AND($I2913="Si",N2913=1),1,IF(AND($I2913="Fisico",N2913=1),1,IF(AND(N2913=1,$I2913="Electronico"),2,IF(N2913=1,VLOOKUP($C2913&amp;"|"&amp;$B2913&amp;"|"&amp;$D2913,Empresas!$C$6:$CC$92,$G2913+6+1,0),0))))</f>
        <v>4</v>
      </c>
      <c r="AF2913" s="147">
        <f>IF(AND($I2913="Si",O2913=1),1,IF(AND($I2913="Fisico",O2913=1),1,IF(AND(O2913=1,$I2913="Electronico"),2,IF(O2913=1,VLOOKUP($C2913&amp;"|"&amp;$B2913&amp;"|"&amp;$D2913,Empresas!$C$6:$CC$92,$G2913+6+1,0),0))))</f>
        <v>4</v>
      </c>
      <c r="AG2913" s="147">
        <f>IF(AND($I2913="Si",P2913=1),1,IF(AND($I2913="Fisico",P2913=1),1,IF(AND(P2913=1,$I2913="Electronico"),2,IF(P2913=1,VLOOKUP($C2913&amp;"|"&amp;$B2913&amp;"|"&amp;$D2913,Empresas!$C$6:$CC$92,$G2913+6+1,0),0))))</f>
        <v>4</v>
      </c>
      <c r="AH2913" s="147">
        <f>IF(AND($I2913="Si",Q2913=1),1,IF(AND($I2913="Fisico",Q2913=1),1,IF(AND(Q2913=1,$I2913="Electronico"),2,IF(Q2913=1,VLOOKUP($C2913&amp;"|"&amp;$B2913&amp;"|"&amp;$D2913,Empresas!$C$6:$CC$92,$G2913+6+1,0),0))))</f>
        <v>4</v>
      </c>
      <c r="AI2913" s="147">
        <f>IF(AND($I2913="Si",R2913=1),1,IF(AND($I2913="Fisico",R2913=1),1,IF(AND(R2913=1,$I2913="Electronico"),2,IF(R2913=1,VLOOKUP($C2913&amp;"|"&amp;$B2913&amp;"|"&amp;$D2913,Empresas!$C$6:$CC$92,$G2913+6+1,0),0))))</f>
        <v>0</v>
      </c>
      <c r="AJ2913" s="147">
        <f>IF(AND($I2913="Si",S2913=1),1,IF(AND($I2913="Fisico",S2913=1),1,IF(AND(S2913=1,$I2913="Electronico"),2,IF(S2913=1,VLOOKUP($C2913&amp;"|"&amp;$B2913&amp;"|"&amp;$D2913,Empresas!$C$6:$CC$92,$G2913+6+1,0),0))))</f>
        <v>0</v>
      </c>
      <c r="AK2913" s="147">
        <f>IF(AND($I2913="Si",T2913=1),1,IF(AND($I2913="Fisico",T2913=1),1,IF(AND(T2913=1,$I2913="Electronico"),2,IF(T2913=1,VLOOKUP($C2913&amp;"|"&amp;$B2913&amp;"|"&amp;$D2913,Empresas!$C$6:$CC$92,$G2913+6+1,0),0))))</f>
        <v>0</v>
      </c>
      <c r="AL2913" s="147">
        <f>IF(AND($I2913="Si",U2913=1),1,IF(AND($I2913="Fisico",U2913=1),1,IF(AND(U2913=1,$I2913="Electronico"),2,IF(U2913=1,VLOOKUP($C2913&amp;"|"&amp;$B2913&amp;"|"&amp;$D2913,Empresas!$C$6:$CC$92,$G2913+6+1,0),0))))</f>
        <v>0</v>
      </c>
      <c r="AM2913" s="149">
        <f t="shared" si="474"/>
        <v>32</v>
      </c>
      <c r="AN2913" s="149">
        <f t="shared" si="475"/>
        <v>32</v>
      </c>
      <c r="AO2913" s="152">
        <f t="shared" si="476"/>
        <v>1</v>
      </c>
    </row>
    <row r="2914" spans="1:41" x14ac:dyDescent="0.25">
      <c r="A2914" s="137" t="str">
        <f>VLOOKUP(D2914,Empresas!$D$7:$F$91,3,0)</f>
        <v>Omar</v>
      </c>
      <c r="B2914" s="138" t="str">
        <f>VLOOKUP(D2914,Empresas!$D$7:$G$91,4,0)</f>
        <v>Marisol</v>
      </c>
      <c r="C2914" s="138" t="s">
        <v>544</v>
      </c>
      <c r="D2914" s="138" t="s">
        <v>150</v>
      </c>
      <c r="E2914" s="138" t="str">
        <f>VLOOKUP(D2914,Empresas!$D$7:$E$92,2,0)</f>
        <v>DOC TOE SAC</v>
      </c>
      <c r="F2914" s="138" t="s">
        <v>164</v>
      </c>
      <c r="G2914" s="139">
        <f t="shared" si="479"/>
        <v>25</v>
      </c>
      <c r="H2914" s="139" t="str">
        <f>VLOOKUP(D2914,Empresas!$D$6:$L$92,7,0)</f>
        <v>Mensual</v>
      </c>
      <c r="I2914" s="138" t="str">
        <f>VLOOKUP(VLOOKUP(D2914&amp;"|"&amp;B2914,Empresas!$I$7:$CB$92,G2914,0),Tablas!$A$3:$B$5,2,0)</f>
        <v>No aplica</v>
      </c>
      <c r="J2914" s="78"/>
      <c r="K2914" s="78"/>
      <c r="L2914" s="78"/>
      <c r="M2914" s="78"/>
      <c r="N2914" s="78"/>
      <c r="O2914" s="78"/>
      <c r="P2914" s="78"/>
      <c r="Q2914" s="78"/>
      <c r="R2914" s="78"/>
      <c r="S2914" s="78"/>
      <c r="T2914" s="78"/>
      <c r="U2914" s="78"/>
      <c r="V2914" s="78" t="str">
        <f>VLOOKUP(D2914,Empresas!$D$7:$CF$91,81,0)</f>
        <v>A</v>
      </c>
      <c r="W2914" s="78" t="str">
        <f>VLOOKUP(D2914,Empresas!$D$7:$M$91,10,0)</f>
        <v>Rer</v>
      </c>
      <c r="X2914" s="69" t="str">
        <f t="shared" si="472"/>
        <v>SI</v>
      </c>
      <c r="Y2914" s="153" t="str">
        <f t="shared" si="473"/>
        <v>No aplica</v>
      </c>
      <c r="Z2914" s="147">
        <f>IF(Y2914="No aplica",0,IF(I2914="no",0,IF(I2914="No aplica",0,IF(I2914="Si",1,IF(I2914="Fisico",1,IF(I2914="Electronico",2,VLOOKUP(C2914&amp;"|"&amp;B2914&amp;"|"&amp;D2914,Empresas!$C$6:$CC$92,G2914+6+1,0)))))))</f>
        <v>0</v>
      </c>
      <c r="AA2914" s="147">
        <f>IF(AND($I2914="Si",J2914=1),1,IF(AND($I2914="Fisico",J2914=1),1,IF(AND(J2914=1,$I2914="Electronico"),2,IF(J2914=1,VLOOKUP($C2914&amp;"|"&amp;$B2914&amp;"|"&amp;$D2914,Empresas!$C$6:$CC$92,$G2914+6+1,0),0))))</f>
        <v>0</v>
      </c>
      <c r="AB2914" s="147">
        <f>IF(AND($I2914="Si",K2914=1),1,IF(AND($I2914="Fisico",K2914=1),1,IF(AND(K2914=1,$I2914="Electronico"),2,IF(K2914=1,VLOOKUP($C2914&amp;"|"&amp;$B2914&amp;"|"&amp;$D2914,Empresas!$C$6:$CC$92,$G2914+6+1,0),0))))</f>
        <v>0</v>
      </c>
      <c r="AC2914" s="147">
        <f>IF(AND($I2914="Si",L2914=1),1,IF(AND($I2914="Fisico",L2914=1),1,IF(AND(L2914=1,$I2914="Electronico"),2,IF(L2914=1,VLOOKUP($C2914&amp;"|"&amp;$B2914&amp;"|"&amp;$D2914,Empresas!$C$6:$CC$92,$G2914+6+1,0),0))))</f>
        <v>0</v>
      </c>
      <c r="AD2914" s="147">
        <f>IF(AND($I2914="Si",M2914=1),1,IF(AND($I2914="Fisico",M2914=1),1,IF(AND(M2914=1,$I2914="Electronico"),2,IF(M2914=1,VLOOKUP($C2914&amp;"|"&amp;$B2914&amp;"|"&amp;$D2914,Empresas!$C$6:$CC$92,$G2914+6+1,0),0))))</f>
        <v>0</v>
      </c>
      <c r="AE2914" s="147">
        <f>IF(AND($I2914="Si",N2914=1),1,IF(AND($I2914="Fisico",N2914=1),1,IF(AND(N2914=1,$I2914="Electronico"),2,IF(N2914=1,VLOOKUP($C2914&amp;"|"&amp;$B2914&amp;"|"&amp;$D2914,Empresas!$C$6:$CC$92,$G2914+6+1,0),0))))</f>
        <v>0</v>
      </c>
      <c r="AF2914" s="147">
        <f>IF(AND($I2914="Si",O2914=1),1,IF(AND($I2914="Fisico",O2914=1),1,IF(AND(O2914=1,$I2914="Electronico"),2,IF(O2914=1,VLOOKUP($C2914&amp;"|"&amp;$B2914&amp;"|"&amp;$D2914,Empresas!$C$6:$CC$92,$G2914+6+1,0),0))))</f>
        <v>0</v>
      </c>
      <c r="AG2914" s="147">
        <f>IF(AND($I2914="Si",P2914=1),1,IF(AND($I2914="Fisico",P2914=1),1,IF(AND(P2914=1,$I2914="Electronico"),2,IF(P2914=1,VLOOKUP($C2914&amp;"|"&amp;$B2914&amp;"|"&amp;$D2914,Empresas!$C$6:$CC$92,$G2914+6+1,0),0))))</f>
        <v>0</v>
      </c>
      <c r="AH2914" s="147">
        <f>IF(AND($I2914="Si",Q2914=1),1,IF(AND($I2914="Fisico",Q2914=1),1,IF(AND(Q2914=1,$I2914="Electronico"),2,IF(Q2914=1,VLOOKUP($C2914&amp;"|"&amp;$B2914&amp;"|"&amp;$D2914,Empresas!$C$6:$CC$92,$G2914+6+1,0),0))))</f>
        <v>0</v>
      </c>
      <c r="AI2914" s="147">
        <f>IF(AND($I2914="Si",R2914=1),1,IF(AND($I2914="Fisico",R2914=1),1,IF(AND(R2914=1,$I2914="Electronico"),2,IF(R2914=1,VLOOKUP($C2914&amp;"|"&amp;$B2914&amp;"|"&amp;$D2914,Empresas!$C$6:$CC$92,$G2914+6+1,0),0))))</f>
        <v>0</v>
      </c>
      <c r="AJ2914" s="147">
        <f>IF(AND($I2914="Si",S2914=1),1,IF(AND($I2914="Fisico",S2914=1),1,IF(AND(S2914=1,$I2914="Electronico"),2,IF(S2914=1,VLOOKUP($C2914&amp;"|"&amp;$B2914&amp;"|"&amp;$D2914,Empresas!$C$6:$CC$92,$G2914+6+1,0),0))))</f>
        <v>0</v>
      </c>
      <c r="AK2914" s="147">
        <f>IF(AND($I2914="Si",T2914=1),1,IF(AND($I2914="Fisico",T2914=1),1,IF(AND(T2914=1,$I2914="Electronico"),2,IF(T2914=1,VLOOKUP($C2914&amp;"|"&amp;$B2914&amp;"|"&amp;$D2914,Empresas!$C$6:$CC$92,$G2914+6+1,0),0))))</f>
        <v>0</v>
      </c>
      <c r="AL2914" s="147">
        <f>IF(AND($I2914="Si",U2914=1),1,IF(AND($I2914="Fisico",U2914=1),1,IF(AND(U2914=1,$I2914="Electronico"),2,IF(U2914=1,VLOOKUP($C2914&amp;"|"&amp;$B2914&amp;"|"&amp;$D2914,Empresas!$C$6:$CC$92,$G2914+6+1,0),0))))</f>
        <v>0</v>
      </c>
      <c r="AM2914" s="149">
        <f t="shared" si="474"/>
        <v>0</v>
      </c>
      <c r="AN2914" s="149">
        <f t="shared" si="475"/>
        <v>0</v>
      </c>
      <c r="AO2914" s="152">
        <f t="shared" si="476"/>
        <v>0</v>
      </c>
    </row>
    <row r="2915" spans="1:41" x14ac:dyDescent="0.25">
      <c r="A2915" s="137" t="str">
        <f>VLOOKUP(D2915,Empresas!$D$7:$F$91,3,0)</f>
        <v>Omar</v>
      </c>
      <c r="B2915" s="138" t="str">
        <f>VLOOKUP(D2915,Empresas!$D$7:$G$91,4,0)</f>
        <v>Marisol</v>
      </c>
      <c r="C2915" s="138" t="s">
        <v>544</v>
      </c>
      <c r="D2915" s="138" t="s">
        <v>150</v>
      </c>
      <c r="E2915" s="138" t="str">
        <f>VLOOKUP(D2915,Empresas!$D$7:$E$92,2,0)</f>
        <v>DOC TOE SAC</v>
      </c>
      <c r="F2915" s="138" t="s">
        <v>165</v>
      </c>
      <c r="G2915" s="139">
        <f t="shared" si="479"/>
        <v>28</v>
      </c>
      <c r="H2915" s="139" t="str">
        <f>VLOOKUP(D2915,Empresas!$D$6:$L$92,7,0)</f>
        <v>Mensual</v>
      </c>
      <c r="I2915" s="138" t="str">
        <f>VLOOKUP(VLOOKUP(D2915&amp;"|"&amp;B2915,Empresas!$I$7:$CB$92,G2915,0),Tablas!$A$3:$B$5,2,0)</f>
        <v>Registro y analisis</v>
      </c>
      <c r="J2915" s="78">
        <v>1</v>
      </c>
      <c r="K2915" s="78">
        <v>1</v>
      </c>
      <c r="L2915" s="78">
        <v>1</v>
      </c>
      <c r="M2915" s="78">
        <v>1</v>
      </c>
      <c r="N2915" s="78">
        <v>1</v>
      </c>
      <c r="O2915" s="78">
        <v>1</v>
      </c>
      <c r="P2915" s="78">
        <v>1</v>
      </c>
      <c r="Q2915" s="78">
        <v>1</v>
      </c>
      <c r="R2915" s="78"/>
      <c r="S2915" s="78"/>
      <c r="T2915" s="78"/>
      <c r="U2915" s="78"/>
      <c r="V2915" s="78" t="str">
        <f>VLOOKUP(D2915,Empresas!$D$7:$CF$91,81,0)</f>
        <v>A</v>
      </c>
      <c r="W2915" s="78" t="str">
        <f>VLOOKUP(D2915,Empresas!$D$7:$M$91,10,0)</f>
        <v>Rer</v>
      </c>
      <c r="X2915" s="69" t="str">
        <f t="shared" si="472"/>
        <v>SI</v>
      </c>
      <c r="Y2915" s="153" t="str">
        <f t="shared" si="473"/>
        <v>Si aplica</v>
      </c>
      <c r="Z2915" s="147">
        <f>IF(Y2915="No aplica",0,IF(I2915="no",0,IF(I2915="No aplica",0,IF(I2915="Si",1,IF(I2915="Fisico",1,IF(I2915="Electronico",2,VLOOKUP(C2915&amp;"|"&amp;B2915&amp;"|"&amp;D2915,Empresas!$C$6:$CC$92,G2915+6+1,0)))))))</f>
        <v>1</v>
      </c>
      <c r="AA2915" s="147">
        <f>IF(AND($I2915="Si",J2915=1),1,IF(AND($I2915="Fisico",J2915=1),1,IF(AND(J2915=1,$I2915="Electronico"),2,IF(J2915=1,VLOOKUP($C2915&amp;"|"&amp;$B2915&amp;"|"&amp;$D2915,Empresas!$C$6:$CC$92,$G2915+6+1,0),0))))</f>
        <v>1</v>
      </c>
      <c r="AB2915" s="147">
        <f>IF(AND($I2915="Si",K2915=1),1,IF(AND($I2915="Fisico",K2915=1),1,IF(AND(K2915=1,$I2915="Electronico"),2,IF(K2915=1,VLOOKUP($C2915&amp;"|"&amp;$B2915&amp;"|"&amp;$D2915,Empresas!$C$6:$CC$92,$G2915+6+1,0),0))))</f>
        <v>1</v>
      </c>
      <c r="AC2915" s="147">
        <f>IF(AND($I2915="Si",L2915=1),1,IF(AND($I2915="Fisico",L2915=1),1,IF(AND(L2915=1,$I2915="Electronico"),2,IF(L2915=1,VLOOKUP($C2915&amp;"|"&amp;$B2915&amp;"|"&amp;$D2915,Empresas!$C$6:$CC$92,$G2915+6+1,0),0))))</f>
        <v>1</v>
      </c>
      <c r="AD2915" s="147">
        <f>IF(AND($I2915="Si",M2915=1),1,IF(AND($I2915="Fisico",M2915=1),1,IF(AND(M2915=1,$I2915="Electronico"),2,IF(M2915=1,VLOOKUP($C2915&amp;"|"&amp;$B2915&amp;"|"&amp;$D2915,Empresas!$C$6:$CC$92,$G2915+6+1,0),0))))</f>
        <v>1</v>
      </c>
      <c r="AE2915" s="147">
        <f>IF(AND($I2915="Si",N2915=1),1,IF(AND($I2915="Fisico",N2915=1),1,IF(AND(N2915=1,$I2915="Electronico"),2,IF(N2915=1,VLOOKUP($C2915&amp;"|"&amp;$B2915&amp;"|"&amp;$D2915,Empresas!$C$6:$CC$92,$G2915+6+1,0),0))))</f>
        <v>1</v>
      </c>
      <c r="AF2915" s="147">
        <f>IF(AND($I2915="Si",O2915=1),1,IF(AND($I2915="Fisico",O2915=1),1,IF(AND(O2915=1,$I2915="Electronico"),2,IF(O2915=1,VLOOKUP($C2915&amp;"|"&amp;$B2915&amp;"|"&amp;$D2915,Empresas!$C$6:$CC$92,$G2915+6+1,0),0))))</f>
        <v>1</v>
      </c>
      <c r="AG2915" s="147">
        <f>IF(AND($I2915="Si",P2915=1),1,IF(AND($I2915="Fisico",P2915=1),1,IF(AND(P2915=1,$I2915="Electronico"),2,IF(P2915=1,VLOOKUP($C2915&amp;"|"&amp;$B2915&amp;"|"&amp;$D2915,Empresas!$C$6:$CC$92,$G2915+6+1,0),0))))</f>
        <v>1</v>
      </c>
      <c r="AH2915" s="147">
        <f>IF(AND($I2915="Si",Q2915=1),1,IF(AND($I2915="Fisico",Q2915=1),1,IF(AND(Q2915=1,$I2915="Electronico"),2,IF(Q2915=1,VLOOKUP($C2915&amp;"|"&amp;$B2915&amp;"|"&amp;$D2915,Empresas!$C$6:$CC$92,$G2915+6+1,0),0))))</f>
        <v>1</v>
      </c>
      <c r="AI2915" s="147">
        <f>IF(AND($I2915="Si",R2915=1),1,IF(AND($I2915="Fisico",R2915=1),1,IF(AND(R2915=1,$I2915="Electronico"),2,IF(R2915=1,VLOOKUP($C2915&amp;"|"&amp;$B2915&amp;"|"&amp;$D2915,Empresas!$C$6:$CC$92,$G2915+6+1,0),0))))</f>
        <v>0</v>
      </c>
      <c r="AJ2915" s="147">
        <f>IF(AND($I2915="Si",S2915=1),1,IF(AND($I2915="Fisico",S2915=1),1,IF(AND(S2915=1,$I2915="Electronico"),2,IF(S2915=1,VLOOKUP($C2915&amp;"|"&amp;$B2915&amp;"|"&amp;$D2915,Empresas!$C$6:$CC$92,$G2915+6+1,0),0))))</f>
        <v>0</v>
      </c>
      <c r="AK2915" s="147">
        <f>IF(AND($I2915="Si",T2915=1),1,IF(AND($I2915="Fisico",T2915=1),1,IF(AND(T2915=1,$I2915="Electronico"),2,IF(T2915=1,VLOOKUP($C2915&amp;"|"&amp;$B2915&amp;"|"&amp;$D2915,Empresas!$C$6:$CC$92,$G2915+6+1,0),0))))</f>
        <v>0</v>
      </c>
      <c r="AL2915" s="147">
        <f>IF(AND($I2915="Si",U2915=1),1,IF(AND($I2915="Fisico",U2915=1),1,IF(AND(U2915=1,$I2915="Electronico"),2,IF(U2915=1,VLOOKUP($C2915&amp;"|"&amp;$B2915&amp;"|"&amp;$D2915,Empresas!$C$6:$CC$92,$G2915+6+1,0),0))))</f>
        <v>0</v>
      </c>
      <c r="AM2915" s="149">
        <f t="shared" si="474"/>
        <v>8</v>
      </c>
      <c r="AN2915" s="149">
        <f t="shared" si="475"/>
        <v>8</v>
      </c>
      <c r="AO2915" s="152">
        <f t="shared" si="476"/>
        <v>1</v>
      </c>
    </row>
    <row r="2916" spans="1:41" x14ac:dyDescent="0.25">
      <c r="A2916" s="137" t="str">
        <f>VLOOKUP(D2916,Empresas!$D$7:$F$91,3,0)</f>
        <v>Omar</v>
      </c>
      <c r="B2916" s="138" t="str">
        <f>VLOOKUP(D2916,Empresas!$D$7:$G$91,4,0)</f>
        <v>Marisol</v>
      </c>
      <c r="C2916" s="138" t="s">
        <v>544</v>
      </c>
      <c r="D2916" s="138" t="s">
        <v>150</v>
      </c>
      <c r="E2916" s="138" t="str">
        <f>VLOOKUP(D2916,Empresas!$D$7:$E$92,2,0)</f>
        <v>DOC TOE SAC</v>
      </c>
      <c r="F2916" s="138" t="s">
        <v>166</v>
      </c>
      <c r="G2916" s="139">
        <f t="shared" si="479"/>
        <v>31</v>
      </c>
      <c r="H2916" s="139" t="str">
        <f>VLOOKUP(D2916,Empresas!$D$6:$L$92,7,0)</f>
        <v>Mensual</v>
      </c>
      <c r="I2916" s="138" t="str">
        <f>VLOOKUP(VLOOKUP(D2916&amp;"|"&amp;B2916,Empresas!$I$7:$CB$92,G2916,0),Tablas!$A$3:$B$5,2,0)</f>
        <v>No aplica</v>
      </c>
      <c r="J2916" s="78"/>
      <c r="K2916" s="78"/>
      <c r="L2916" s="78"/>
      <c r="M2916" s="78"/>
      <c r="N2916" s="78"/>
      <c r="O2916" s="78"/>
      <c r="P2916" s="78"/>
      <c r="Q2916" s="78"/>
      <c r="R2916" s="78"/>
      <c r="S2916" s="78"/>
      <c r="T2916" s="78"/>
      <c r="U2916" s="78"/>
      <c r="V2916" s="78" t="str">
        <f>VLOOKUP(D2916,Empresas!$D$7:$CF$91,81,0)</f>
        <v>A</v>
      </c>
      <c r="W2916" s="78" t="str">
        <f>VLOOKUP(D2916,Empresas!$D$7:$M$91,10,0)</f>
        <v>Rer</v>
      </c>
      <c r="X2916" s="69" t="str">
        <f t="shared" si="472"/>
        <v>SI</v>
      </c>
      <c r="Y2916" s="153" t="str">
        <f t="shared" si="473"/>
        <v>No aplica</v>
      </c>
      <c r="Z2916" s="147">
        <f>IF(Y2916="No aplica",0,IF(I2916="no",0,IF(I2916="No aplica",0,IF(I2916="Si",1,IF(I2916="Fisico",1,IF(I2916="Electronico",2,VLOOKUP(C2916&amp;"|"&amp;B2916&amp;"|"&amp;D2916,Empresas!$C$6:$CC$92,G2916+6+1,0)))))))</f>
        <v>0</v>
      </c>
      <c r="AA2916" s="147">
        <f>IF(AND($I2916="Si",J2916=1),1,IF(AND($I2916="Fisico",J2916=1),1,IF(AND(J2916=1,$I2916="Electronico"),2,IF(J2916=1,VLOOKUP($C2916&amp;"|"&amp;$B2916&amp;"|"&amp;$D2916,Empresas!$C$6:$CC$92,$G2916+6+1,0),0))))</f>
        <v>0</v>
      </c>
      <c r="AB2916" s="147">
        <f>IF(AND($I2916="Si",K2916=1),1,IF(AND($I2916="Fisico",K2916=1),1,IF(AND(K2916=1,$I2916="Electronico"),2,IF(K2916=1,VLOOKUP($C2916&amp;"|"&amp;$B2916&amp;"|"&amp;$D2916,Empresas!$C$6:$CC$92,$G2916+6+1,0),0))))</f>
        <v>0</v>
      </c>
      <c r="AC2916" s="147">
        <f>IF(AND($I2916="Si",L2916=1),1,IF(AND($I2916="Fisico",L2916=1),1,IF(AND(L2916=1,$I2916="Electronico"),2,IF(L2916=1,VLOOKUP($C2916&amp;"|"&amp;$B2916&amp;"|"&amp;$D2916,Empresas!$C$6:$CC$92,$G2916+6+1,0),0))))</f>
        <v>0</v>
      </c>
      <c r="AD2916" s="147">
        <f>IF(AND($I2916="Si",M2916=1),1,IF(AND($I2916="Fisico",M2916=1),1,IF(AND(M2916=1,$I2916="Electronico"),2,IF(M2916=1,VLOOKUP($C2916&amp;"|"&amp;$B2916&amp;"|"&amp;$D2916,Empresas!$C$6:$CC$92,$G2916+6+1,0),0))))</f>
        <v>0</v>
      </c>
      <c r="AE2916" s="147">
        <f>IF(AND($I2916="Si",N2916=1),1,IF(AND($I2916="Fisico",N2916=1),1,IF(AND(N2916=1,$I2916="Electronico"),2,IF(N2916=1,VLOOKUP($C2916&amp;"|"&amp;$B2916&amp;"|"&amp;$D2916,Empresas!$C$6:$CC$92,$G2916+6+1,0),0))))</f>
        <v>0</v>
      </c>
      <c r="AF2916" s="147">
        <f>IF(AND($I2916="Si",O2916=1),1,IF(AND($I2916="Fisico",O2916=1),1,IF(AND(O2916=1,$I2916="Electronico"),2,IF(O2916=1,VLOOKUP($C2916&amp;"|"&amp;$B2916&amp;"|"&amp;$D2916,Empresas!$C$6:$CC$92,$G2916+6+1,0),0))))</f>
        <v>0</v>
      </c>
      <c r="AG2916" s="147">
        <f>IF(AND($I2916="Si",P2916=1),1,IF(AND($I2916="Fisico",P2916=1),1,IF(AND(P2916=1,$I2916="Electronico"),2,IF(P2916=1,VLOOKUP($C2916&amp;"|"&amp;$B2916&amp;"|"&amp;$D2916,Empresas!$C$6:$CC$92,$G2916+6+1,0),0))))</f>
        <v>0</v>
      </c>
      <c r="AH2916" s="147">
        <f>IF(AND($I2916="Si",Q2916=1),1,IF(AND($I2916="Fisico",Q2916=1),1,IF(AND(Q2916=1,$I2916="Electronico"),2,IF(Q2916=1,VLOOKUP($C2916&amp;"|"&amp;$B2916&amp;"|"&amp;$D2916,Empresas!$C$6:$CC$92,$G2916+6+1,0),0))))</f>
        <v>0</v>
      </c>
      <c r="AI2916" s="147">
        <f>IF(AND($I2916="Si",R2916=1),1,IF(AND($I2916="Fisico",R2916=1),1,IF(AND(R2916=1,$I2916="Electronico"),2,IF(R2916=1,VLOOKUP($C2916&amp;"|"&amp;$B2916&amp;"|"&amp;$D2916,Empresas!$C$6:$CC$92,$G2916+6+1,0),0))))</f>
        <v>0</v>
      </c>
      <c r="AJ2916" s="147">
        <f>IF(AND($I2916="Si",S2916=1),1,IF(AND($I2916="Fisico",S2916=1),1,IF(AND(S2916=1,$I2916="Electronico"),2,IF(S2916=1,VLOOKUP($C2916&amp;"|"&amp;$B2916&amp;"|"&amp;$D2916,Empresas!$C$6:$CC$92,$G2916+6+1,0),0))))</f>
        <v>0</v>
      </c>
      <c r="AK2916" s="147">
        <f>IF(AND($I2916="Si",T2916=1),1,IF(AND($I2916="Fisico",T2916=1),1,IF(AND(T2916=1,$I2916="Electronico"),2,IF(T2916=1,VLOOKUP($C2916&amp;"|"&amp;$B2916&amp;"|"&amp;$D2916,Empresas!$C$6:$CC$92,$G2916+6+1,0),0))))</f>
        <v>0</v>
      </c>
      <c r="AL2916" s="147">
        <f>IF(AND($I2916="Si",U2916=1),1,IF(AND($I2916="Fisico",U2916=1),1,IF(AND(U2916=1,$I2916="Electronico"),2,IF(U2916=1,VLOOKUP($C2916&amp;"|"&amp;$B2916&amp;"|"&amp;$D2916,Empresas!$C$6:$CC$92,$G2916+6+1,0),0))))</f>
        <v>0</v>
      </c>
      <c r="AM2916" s="149">
        <f t="shared" si="474"/>
        <v>0</v>
      </c>
      <c r="AN2916" s="149">
        <f t="shared" si="475"/>
        <v>0</v>
      </c>
      <c r="AO2916" s="152">
        <f t="shared" si="476"/>
        <v>0</v>
      </c>
    </row>
    <row r="2917" spans="1:41" x14ac:dyDescent="0.25">
      <c r="A2917" s="137" t="str">
        <f>VLOOKUP(D2917,Empresas!$D$7:$F$91,3,0)</f>
        <v>Omar</v>
      </c>
      <c r="B2917" s="138" t="str">
        <f>VLOOKUP(D2917,Empresas!$D$7:$G$91,4,0)</f>
        <v>Marisol</v>
      </c>
      <c r="C2917" s="138" t="s">
        <v>544</v>
      </c>
      <c r="D2917" s="138" t="s">
        <v>150</v>
      </c>
      <c r="E2917" s="138" t="str">
        <f>VLOOKUP(D2917,Empresas!$D$7:$E$92,2,0)</f>
        <v>DOC TOE SAC</v>
      </c>
      <c r="F2917" s="138" t="s">
        <v>167</v>
      </c>
      <c r="G2917" s="139">
        <f t="shared" si="479"/>
        <v>34</v>
      </c>
      <c r="H2917" s="139" t="str">
        <f>VLOOKUP(D2917,Empresas!$D$6:$L$92,7,0)</f>
        <v>Mensual</v>
      </c>
      <c r="I2917" s="138" t="str">
        <f>VLOOKUP(VLOOKUP(D2917&amp;"|"&amp;B2917,Empresas!$I$7:$CB$92,G2917,0),Tablas!$A$3:$B$5,2,0)</f>
        <v>No aplica</v>
      </c>
      <c r="J2917" s="78"/>
      <c r="K2917" s="78"/>
      <c r="L2917" s="78"/>
      <c r="M2917" s="78"/>
      <c r="N2917" s="78"/>
      <c r="O2917" s="78"/>
      <c r="P2917" s="78"/>
      <c r="Q2917" s="78"/>
      <c r="R2917" s="78"/>
      <c r="S2917" s="78"/>
      <c r="T2917" s="78"/>
      <c r="U2917" s="78"/>
      <c r="V2917" s="78" t="str">
        <f>VLOOKUP(D2917,Empresas!$D$7:$CF$91,81,0)</f>
        <v>A</v>
      </c>
      <c r="W2917" s="78" t="str">
        <f>VLOOKUP(D2917,Empresas!$D$7:$M$91,10,0)</f>
        <v>Rer</v>
      </c>
      <c r="X2917" s="69" t="str">
        <f t="shared" si="472"/>
        <v>SI</v>
      </c>
      <c r="Y2917" s="153" t="str">
        <f t="shared" si="473"/>
        <v>No aplica</v>
      </c>
      <c r="Z2917" s="147">
        <f>IF(Y2917="No aplica",0,IF(I2917="no",0,IF(I2917="No aplica",0,IF(I2917="Si",1,IF(I2917="Fisico",1,IF(I2917="Electronico",2,VLOOKUP(C2917&amp;"|"&amp;B2917&amp;"|"&amp;D2917,Empresas!$C$6:$CC$92,G2917+6+1,0)))))))</f>
        <v>0</v>
      </c>
      <c r="AA2917" s="147">
        <f>IF(AND($I2917="Si",J2917=1),1,IF(AND($I2917="Fisico",J2917=1),1,IF(AND(J2917=1,$I2917="Electronico"),2,IF(J2917=1,VLOOKUP($C2917&amp;"|"&amp;$B2917&amp;"|"&amp;$D2917,Empresas!$C$6:$CC$92,$G2917+6+1,0),0))))</f>
        <v>0</v>
      </c>
      <c r="AB2917" s="147">
        <f>IF(AND($I2917="Si",K2917=1),1,IF(AND($I2917="Fisico",K2917=1),1,IF(AND(K2917=1,$I2917="Electronico"),2,IF(K2917=1,VLOOKUP($C2917&amp;"|"&amp;$B2917&amp;"|"&amp;$D2917,Empresas!$C$6:$CC$92,$G2917+6+1,0),0))))</f>
        <v>0</v>
      </c>
      <c r="AC2917" s="147">
        <f>IF(AND($I2917="Si",L2917=1),1,IF(AND($I2917="Fisico",L2917=1),1,IF(AND(L2917=1,$I2917="Electronico"),2,IF(L2917=1,VLOOKUP($C2917&amp;"|"&amp;$B2917&amp;"|"&amp;$D2917,Empresas!$C$6:$CC$92,$G2917+6+1,0),0))))</f>
        <v>0</v>
      </c>
      <c r="AD2917" s="147">
        <f>IF(AND($I2917="Si",M2917=1),1,IF(AND($I2917="Fisico",M2917=1),1,IF(AND(M2917=1,$I2917="Electronico"),2,IF(M2917=1,VLOOKUP($C2917&amp;"|"&amp;$B2917&amp;"|"&amp;$D2917,Empresas!$C$6:$CC$92,$G2917+6+1,0),0))))</f>
        <v>0</v>
      </c>
      <c r="AE2917" s="147">
        <f>IF(AND($I2917="Si",N2917=1),1,IF(AND($I2917="Fisico",N2917=1),1,IF(AND(N2917=1,$I2917="Electronico"),2,IF(N2917=1,VLOOKUP($C2917&amp;"|"&amp;$B2917&amp;"|"&amp;$D2917,Empresas!$C$6:$CC$92,$G2917+6+1,0),0))))</f>
        <v>0</v>
      </c>
      <c r="AF2917" s="147">
        <f>IF(AND($I2917="Si",O2917=1),1,IF(AND($I2917="Fisico",O2917=1),1,IF(AND(O2917=1,$I2917="Electronico"),2,IF(O2917=1,VLOOKUP($C2917&amp;"|"&amp;$B2917&amp;"|"&amp;$D2917,Empresas!$C$6:$CC$92,$G2917+6+1,0),0))))</f>
        <v>0</v>
      </c>
      <c r="AG2917" s="147">
        <f>IF(AND($I2917="Si",P2917=1),1,IF(AND($I2917="Fisico",P2917=1),1,IF(AND(P2917=1,$I2917="Electronico"),2,IF(P2917=1,VLOOKUP($C2917&amp;"|"&amp;$B2917&amp;"|"&amp;$D2917,Empresas!$C$6:$CC$92,$G2917+6+1,0),0))))</f>
        <v>0</v>
      </c>
      <c r="AH2917" s="147">
        <f>IF(AND($I2917="Si",Q2917=1),1,IF(AND($I2917="Fisico",Q2917=1),1,IF(AND(Q2917=1,$I2917="Electronico"),2,IF(Q2917=1,VLOOKUP($C2917&amp;"|"&amp;$B2917&amp;"|"&amp;$D2917,Empresas!$C$6:$CC$92,$G2917+6+1,0),0))))</f>
        <v>0</v>
      </c>
      <c r="AI2917" s="147">
        <f>IF(AND($I2917="Si",R2917=1),1,IF(AND($I2917="Fisico",R2917=1),1,IF(AND(R2917=1,$I2917="Electronico"),2,IF(R2917=1,VLOOKUP($C2917&amp;"|"&amp;$B2917&amp;"|"&amp;$D2917,Empresas!$C$6:$CC$92,$G2917+6+1,0),0))))</f>
        <v>0</v>
      </c>
      <c r="AJ2917" s="147">
        <f>IF(AND($I2917="Si",S2917=1),1,IF(AND($I2917="Fisico",S2917=1),1,IF(AND(S2917=1,$I2917="Electronico"),2,IF(S2917=1,VLOOKUP($C2917&amp;"|"&amp;$B2917&amp;"|"&amp;$D2917,Empresas!$C$6:$CC$92,$G2917+6+1,0),0))))</f>
        <v>0</v>
      </c>
      <c r="AK2917" s="147">
        <f>IF(AND($I2917="Si",T2917=1),1,IF(AND($I2917="Fisico",T2917=1),1,IF(AND(T2917=1,$I2917="Electronico"),2,IF(T2917=1,VLOOKUP($C2917&amp;"|"&amp;$B2917&amp;"|"&amp;$D2917,Empresas!$C$6:$CC$92,$G2917+6+1,0),0))))</f>
        <v>0</v>
      </c>
      <c r="AL2917" s="147">
        <f>IF(AND($I2917="Si",U2917=1),1,IF(AND($I2917="Fisico",U2917=1),1,IF(AND(U2917=1,$I2917="Electronico"),2,IF(U2917=1,VLOOKUP($C2917&amp;"|"&amp;$B2917&amp;"|"&amp;$D2917,Empresas!$C$6:$CC$92,$G2917+6+1,0),0))))</f>
        <v>0</v>
      </c>
      <c r="AM2917" s="149">
        <f t="shared" si="474"/>
        <v>0</v>
      </c>
      <c r="AN2917" s="149">
        <f t="shared" si="475"/>
        <v>0</v>
      </c>
      <c r="AO2917" s="152">
        <f t="shared" si="476"/>
        <v>0</v>
      </c>
    </row>
    <row r="2918" spans="1:41" x14ac:dyDescent="0.25">
      <c r="A2918" s="137" t="str">
        <f>VLOOKUP(D2918,Empresas!$D$7:$F$91,3,0)</f>
        <v>Omar</v>
      </c>
      <c r="B2918" s="138" t="str">
        <f>VLOOKUP(D2918,Empresas!$D$7:$G$91,4,0)</f>
        <v>Marisol</v>
      </c>
      <c r="C2918" s="138" t="s">
        <v>544</v>
      </c>
      <c r="D2918" s="138" t="s">
        <v>150</v>
      </c>
      <c r="E2918" s="138" t="str">
        <f>VLOOKUP(D2918,Empresas!$D$7:$E$92,2,0)</f>
        <v>DOC TOE SAC</v>
      </c>
      <c r="F2918" s="138" t="s">
        <v>168</v>
      </c>
      <c r="G2918" s="139">
        <f t="shared" si="479"/>
        <v>37</v>
      </c>
      <c r="H2918" s="139" t="str">
        <f>VLOOKUP(D2918,Empresas!$D$6:$L$92,7,0)</f>
        <v>Mensual</v>
      </c>
      <c r="I2918" s="138" t="str">
        <f>VLOOKUP(VLOOKUP(D2918&amp;"|"&amp;B2918,Empresas!$I$7:$CB$92,G2918,0),Tablas!$A$3:$B$5,2,0)</f>
        <v>Registro y analisis</v>
      </c>
      <c r="J2918" s="78">
        <v>1</v>
      </c>
      <c r="K2918" s="78">
        <v>1</v>
      </c>
      <c r="L2918" s="78">
        <v>1</v>
      </c>
      <c r="M2918" s="78">
        <v>1</v>
      </c>
      <c r="N2918" s="78">
        <v>1</v>
      </c>
      <c r="O2918" s="78">
        <v>1</v>
      </c>
      <c r="P2918" s="78">
        <v>1</v>
      </c>
      <c r="Q2918" s="78">
        <v>2</v>
      </c>
      <c r="R2918" s="78"/>
      <c r="S2918" s="78"/>
      <c r="T2918" s="78"/>
      <c r="U2918" s="78"/>
      <c r="V2918" s="78" t="str">
        <f>VLOOKUP(D2918,Empresas!$D$7:$CF$91,81,0)</f>
        <v>A</v>
      </c>
      <c r="W2918" s="78" t="str">
        <f>VLOOKUP(D2918,Empresas!$D$7:$M$91,10,0)</f>
        <v>Rer</v>
      </c>
      <c r="X2918" s="69" t="str">
        <f t="shared" si="472"/>
        <v>SI</v>
      </c>
      <c r="Y2918" s="153" t="str">
        <f t="shared" si="473"/>
        <v>Si aplica</v>
      </c>
      <c r="Z2918" s="147">
        <f>IF(Y2918="No aplica",0,IF(I2918="no",0,IF(I2918="No aplica",0,IF(I2918="Si",1,IF(I2918="Fisico",1,IF(I2918="Electronico",2,VLOOKUP(C2918&amp;"|"&amp;B2918&amp;"|"&amp;D2918,Empresas!$C$6:$CC$92,G2918+6+1,0)))))))</f>
        <v>2</v>
      </c>
      <c r="AA2918" s="147">
        <f>IF(AND($I2918="Si",J2918=1),1,IF(AND($I2918="Fisico",J2918=1),1,IF(AND(J2918=1,$I2918="Electronico"),2,IF(J2918=1,VLOOKUP($C2918&amp;"|"&amp;$B2918&amp;"|"&amp;$D2918,Empresas!$C$6:$CC$92,$G2918+6+1,0),0))))</f>
        <v>2</v>
      </c>
      <c r="AB2918" s="147">
        <f>IF(AND($I2918="Si",K2918=1),1,IF(AND($I2918="Fisico",K2918=1),1,IF(AND(K2918=1,$I2918="Electronico"),2,IF(K2918=1,VLOOKUP($C2918&amp;"|"&amp;$B2918&amp;"|"&amp;$D2918,Empresas!$C$6:$CC$92,$G2918+6+1,0),0))))</f>
        <v>2</v>
      </c>
      <c r="AC2918" s="147">
        <f>IF(AND($I2918="Si",L2918=1),1,IF(AND($I2918="Fisico",L2918=1),1,IF(AND(L2918=1,$I2918="Electronico"),2,IF(L2918=1,VLOOKUP($C2918&amp;"|"&amp;$B2918&amp;"|"&amp;$D2918,Empresas!$C$6:$CC$92,$G2918+6+1,0),0))))</f>
        <v>2</v>
      </c>
      <c r="AD2918" s="147">
        <f>IF(AND($I2918="Si",M2918=1),1,IF(AND($I2918="Fisico",M2918=1),1,IF(AND(M2918=1,$I2918="Electronico"),2,IF(M2918=1,VLOOKUP($C2918&amp;"|"&amp;$B2918&amp;"|"&amp;$D2918,Empresas!$C$6:$CC$92,$G2918+6+1,0),0))))</f>
        <v>2</v>
      </c>
      <c r="AE2918" s="147">
        <f>IF(AND($I2918="Si",N2918=1),1,IF(AND($I2918="Fisico",N2918=1),1,IF(AND(N2918=1,$I2918="Electronico"),2,IF(N2918=1,VLOOKUP($C2918&amp;"|"&amp;$B2918&amp;"|"&amp;$D2918,Empresas!$C$6:$CC$92,$G2918+6+1,0),0))))</f>
        <v>2</v>
      </c>
      <c r="AF2918" s="147">
        <f>IF(AND($I2918="Si",O2918=1),1,IF(AND($I2918="Fisico",O2918=1),1,IF(AND(O2918=1,$I2918="Electronico"),2,IF(O2918=1,VLOOKUP($C2918&amp;"|"&amp;$B2918&amp;"|"&amp;$D2918,Empresas!$C$6:$CC$92,$G2918+6+1,0),0))))</f>
        <v>2</v>
      </c>
      <c r="AG2918" s="147">
        <f>IF(AND($I2918="Si",P2918=1),1,IF(AND($I2918="Fisico",P2918=1),1,IF(AND(P2918=1,$I2918="Electronico"),2,IF(P2918=1,VLOOKUP($C2918&amp;"|"&amp;$B2918&amp;"|"&amp;$D2918,Empresas!$C$6:$CC$92,$G2918+6+1,0),0))))</f>
        <v>2</v>
      </c>
      <c r="AH2918" s="147">
        <f>IF(AND($I2918="Si",Q2918=1),1,IF(AND($I2918="Fisico",Q2918=1),1,IF(AND(Q2918=1,$I2918="Electronico"),2,IF(Q2918=1,VLOOKUP($C2918&amp;"|"&amp;$B2918&amp;"|"&amp;$D2918,Empresas!$C$6:$CC$92,$G2918+6+1,0),0))))</f>
        <v>0</v>
      </c>
      <c r="AI2918" s="147">
        <f>IF(AND($I2918="Si",R2918=1),1,IF(AND($I2918="Fisico",R2918=1),1,IF(AND(R2918=1,$I2918="Electronico"),2,IF(R2918=1,VLOOKUP($C2918&amp;"|"&amp;$B2918&amp;"|"&amp;$D2918,Empresas!$C$6:$CC$92,$G2918+6+1,0),0))))</f>
        <v>0</v>
      </c>
      <c r="AJ2918" s="147">
        <f>IF(AND($I2918="Si",S2918=1),1,IF(AND($I2918="Fisico",S2918=1),1,IF(AND(S2918=1,$I2918="Electronico"),2,IF(S2918=1,VLOOKUP($C2918&amp;"|"&amp;$B2918&amp;"|"&amp;$D2918,Empresas!$C$6:$CC$92,$G2918+6+1,0),0))))</f>
        <v>0</v>
      </c>
      <c r="AK2918" s="147">
        <f>IF(AND($I2918="Si",T2918=1),1,IF(AND($I2918="Fisico",T2918=1),1,IF(AND(T2918=1,$I2918="Electronico"),2,IF(T2918=1,VLOOKUP($C2918&amp;"|"&amp;$B2918&amp;"|"&amp;$D2918,Empresas!$C$6:$CC$92,$G2918+6+1,0),0))))</f>
        <v>0</v>
      </c>
      <c r="AL2918" s="147">
        <f>IF(AND($I2918="Si",U2918=1),1,IF(AND($I2918="Fisico",U2918=1),1,IF(AND(U2918=1,$I2918="Electronico"),2,IF(U2918=1,VLOOKUP($C2918&amp;"|"&amp;$B2918&amp;"|"&amp;$D2918,Empresas!$C$6:$CC$92,$G2918+6+1,0),0))))</f>
        <v>0</v>
      </c>
      <c r="AM2918" s="149">
        <f t="shared" si="474"/>
        <v>14</v>
      </c>
      <c r="AN2918" s="149">
        <f t="shared" si="475"/>
        <v>16</v>
      </c>
      <c r="AO2918" s="152">
        <f t="shared" si="476"/>
        <v>0.875</v>
      </c>
    </row>
    <row r="2919" spans="1:41" x14ac:dyDescent="0.25">
      <c r="A2919" s="137" t="str">
        <f>VLOOKUP(D2919,Empresas!$D$7:$F$91,3,0)</f>
        <v>Omar</v>
      </c>
      <c r="B2919" s="138" t="str">
        <f>VLOOKUP(D2919,Empresas!$D$7:$G$91,4,0)</f>
        <v>Marisol</v>
      </c>
      <c r="C2919" s="138" t="s">
        <v>544</v>
      </c>
      <c r="D2919" s="138" t="s">
        <v>150</v>
      </c>
      <c r="E2919" s="138" t="str">
        <f>VLOOKUP(D2919,Empresas!$D$7:$E$92,2,0)</f>
        <v>DOC TOE SAC</v>
      </c>
      <c r="F2919" s="138" t="s">
        <v>169</v>
      </c>
      <c r="G2919" s="139">
        <f t="shared" si="479"/>
        <v>40</v>
      </c>
      <c r="H2919" s="139" t="str">
        <f>VLOOKUP(D2919,Empresas!$D$6:$L$92,7,0)</f>
        <v>Mensual</v>
      </c>
      <c r="I2919" s="138" t="str">
        <f>VLOOKUP(VLOOKUP(D2919&amp;"|"&amp;B2919,Empresas!$I$7:$CB$92,G2919,0),Tablas!$A$3:$B$5,2,0)</f>
        <v>No aplica</v>
      </c>
      <c r="J2919" s="78"/>
      <c r="K2919" s="78"/>
      <c r="L2919" s="78"/>
      <c r="M2919" s="78"/>
      <c r="N2919" s="78"/>
      <c r="O2919" s="78"/>
      <c r="P2919" s="78"/>
      <c r="Q2919" s="78"/>
      <c r="R2919" s="78"/>
      <c r="S2919" s="78"/>
      <c r="T2919" s="78"/>
      <c r="U2919" s="78"/>
      <c r="V2919" s="78" t="str">
        <f>VLOOKUP(D2919,Empresas!$D$7:$CF$91,81,0)</f>
        <v>A</v>
      </c>
      <c r="W2919" s="78" t="str">
        <f>VLOOKUP(D2919,Empresas!$D$7:$M$91,10,0)</f>
        <v>Rer</v>
      </c>
      <c r="X2919" s="69" t="str">
        <f t="shared" si="472"/>
        <v>SI</v>
      </c>
      <c r="Y2919" s="153" t="str">
        <f t="shared" si="473"/>
        <v>No aplica</v>
      </c>
      <c r="Z2919" s="147">
        <f>IF(Y2919="No aplica",0,IF(I2919="no",0,IF(I2919="No aplica",0,IF(I2919="Si",1,IF(I2919="Fisico",1,IF(I2919="Electronico",2,VLOOKUP(C2919&amp;"|"&amp;B2919&amp;"|"&amp;D2919,Empresas!$C$6:$CC$92,G2919+6+1,0)))))))</f>
        <v>0</v>
      </c>
      <c r="AA2919" s="147">
        <f>IF(AND($I2919="Si",J2919=1),1,IF(AND($I2919="Fisico",J2919=1),1,IF(AND(J2919=1,$I2919="Electronico"),2,IF(J2919=1,VLOOKUP($C2919&amp;"|"&amp;$B2919&amp;"|"&amp;$D2919,Empresas!$C$6:$CC$92,$G2919+6+1,0),0))))</f>
        <v>0</v>
      </c>
      <c r="AB2919" s="147">
        <f>IF(AND($I2919="Si",K2919=1),1,IF(AND($I2919="Fisico",K2919=1),1,IF(AND(K2919=1,$I2919="Electronico"),2,IF(K2919=1,VLOOKUP($C2919&amp;"|"&amp;$B2919&amp;"|"&amp;$D2919,Empresas!$C$6:$CC$92,$G2919+6+1,0),0))))</f>
        <v>0</v>
      </c>
      <c r="AC2919" s="147">
        <f>IF(AND($I2919="Si",L2919=1),1,IF(AND($I2919="Fisico",L2919=1),1,IF(AND(L2919=1,$I2919="Electronico"),2,IF(L2919=1,VLOOKUP($C2919&amp;"|"&amp;$B2919&amp;"|"&amp;$D2919,Empresas!$C$6:$CC$92,$G2919+6+1,0),0))))</f>
        <v>0</v>
      </c>
      <c r="AD2919" s="147">
        <f>IF(AND($I2919="Si",M2919=1),1,IF(AND($I2919="Fisico",M2919=1),1,IF(AND(M2919=1,$I2919="Electronico"),2,IF(M2919=1,VLOOKUP($C2919&amp;"|"&amp;$B2919&amp;"|"&amp;$D2919,Empresas!$C$6:$CC$92,$G2919+6+1,0),0))))</f>
        <v>0</v>
      </c>
      <c r="AE2919" s="147">
        <f>IF(AND($I2919="Si",N2919=1),1,IF(AND($I2919="Fisico",N2919=1),1,IF(AND(N2919=1,$I2919="Electronico"),2,IF(N2919=1,VLOOKUP($C2919&amp;"|"&amp;$B2919&amp;"|"&amp;$D2919,Empresas!$C$6:$CC$92,$G2919+6+1,0),0))))</f>
        <v>0</v>
      </c>
      <c r="AF2919" s="147">
        <f>IF(AND($I2919="Si",O2919=1),1,IF(AND($I2919="Fisico",O2919=1),1,IF(AND(O2919=1,$I2919="Electronico"),2,IF(O2919=1,VLOOKUP($C2919&amp;"|"&amp;$B2919&amp;"|"&amp;$D2919,Empresas!$C$6:$CC$92,$G2919+6+1,0),0))))</f>
        <v>0</v>
      </c>
      <c r="AG2919" s="147">
        <f>IF(AND($I2919="Si",P2919=1),1,IF(AND($I2919="Fisico",P2919=1),1,IF(AND(P2919=1,$I2919="Electronico"),2,IF(P2919=1,VLOOKUP($C2919&amp;"|"&amp;$B2919&amp;"|"&amp;$D2919,Empresas!$C$6:$CC$92,$G2919+6+1,0),0))))</f>
        <v>0</v>
      </c>
      <c r="AH2919" s="147">
        <f>IF(AND($I2919="Si",Q2919=1),1,IF(AND($I2919="Fisico",Q2919=1),1,IF(AND(Q2919=1,$I2919="Electronico"),2,IF(Q2919=1,VLOOKUP($C2919&amp;"|"&amp;$B2919&amp;"|"&amp;$D2919,Empresas!$C$6:$CC$92,$G2919+6+1,0),0))))</f>
        <v>0</v>
      </c>
      <c r="AI2919" s="147">
        <f>IF(AND($I2919="Si",R2919=1),1,IF(AND($I2919="Fisico",R2919=1),1,IF(AND(R2919=1,$I2919="Electronico"),2,IF(R2919=1,VLOOKUP($C2919&amp;"|"&amp;$B2919&amp;"|"&amp;$D2919,Empresas!$C$6:$CC$92,$G2919+6+1,0),0))))</f>
        <v>0</v>
      </c>
      <c r="AJ2919" s="147">
        <f>IF(AND($I2919="Si",S2919=1),1,IF(AND($I2919="Fisico",S2919=1),1,IF(AND(S2919=1,$I2919="Electronico"),2,IF(S2919=1,VLOOKUP($C2919&amp;"|"&amp;$B2919&amp;"|"&amp;$D2919,Empresas!$C$6:$CC$92,$G2919+6+1,0),0))))</f>
        <v>0</v>
      </c>
      <c r="AK2919" s="147">
        <f>IF(AND($I2919="Si",T2919=1),1,IF(AND($I2919="Fisico",T2919=1),1,IF(AND(T2919=1,$I2919="Electronico"),2,IF(T2919=1,VLOOKUP($C2919&amp;"|"&amp;$B2919&amp;"|"&amp;$D2919,Empresas!$C$6:$CC$92,$G2919+6+1,0),0))))</f>
        <v>0</v>
      </c>
      <c r="AL2919" s="147">
        <f>IF(AND($I2919="Si",U2919=1),1,IF(AND($I2919="Fisico",U2919=1),1,IF(AND(U2919=1,$I2919="Electronico"),2,IF(U2919=1,VLOOKUP($C2919&amp;"|"&amp;$B2919&amp;"|"&amp;$D2919,Empresas!$C$6:$CC$92,$G2919+6+1,0),0))))</f>
        <v>0</v>
      </c>
      <c r="AM2919" s="149">
        <f t="shared" si="474"/>
        <v>0</v>
      </c>
      <c r="AN2919" s="149">
        <f t="shared" si="475"/>
        <v>0</v>
      </c>
      <c r="AO2919" s="152">
        <f t="shared" si="476"/>
        <v>0</v>
      </c>
    </row>
    <row r="2920" spans="1:41" x14ac:dyDescent="0.25">
      <c r="A2920" s="137" t="str">
        <f>VLOOKUP(D2920,Empresas!$D$7:$F$91,3,0)</f>
        <v>Omar</v>
      </c>
      <c r="B2920" s="138" t="str">
        <f>VLOOKUP(D2920,Empresas!$D$7:$G$91,4,0)</f>
        <v>Marisol</v>
      </c>
      <c r="C2920" s="138" t="s">
        <v>544</v>
      </c>
      <c r="D2920" s="138" t="s">
        <v>150</v>
      </c>
      <c r="E2920" s="138" t="str">
        <f>VLOOKUP(D2920,Empresas!$D$7:$E$92,2,0)</f>
        <v>DOC TOE SAC</v>
      </c>
      <c r="F2920" s="138" t="s">
        <v>170</v>
      </c>
      <c r="G2920" s="139">
        <f t="shared" si="479"/>
        <v>43</v>
      </c>
      <c r="H2920" s="139" t="str">
        <f>VLOOKUP(D2920,Empresas!$D$6:$L$92,7,0)</f>
        <v>Mensual</v>
      </c>
      <c r="I2920" s="138" t="str">
        <f>VLOOKUP(VLOOKUP(D2920&amp;"|"&amp;B2920,Empresas!$I$7:$CB$92,G2920,0),Tablas!$A$3:$B$5,2,0)</f>
        <v>No aplica</v>
      </c>
      <c r="J2920" s="78"/>
      <c r="K2920" s="78"/>
      <c r="L2920" s="78"/>
      <c r="M2920" s="78"/>
      <c r="N2920" s="78"/>
      <c r="O2920" s="78"/>
      <c r="P2920" s="78"/>
      <c r="Q2920" s="78"/>
      <c r="R2920" s="78"/>
      <c r="S2920" s="78"/>
      <c r="T2920" s="78"/>
      <c r="U2920" s="78"/>
      <c r="V2920" s="78" t="str">
        <f>VLOOKUP(D2920,Empresas!$D$7:$CF$91,81,0)</f>
        <v>A</v>
      </c>
      <c r="W2920" s="78" t="str">
        <f>VLOOKUP(D2920,Empresas!$D$7:$M$91,10,0)</f>
        <v>Rer</v>
      </c>
      <c r="X2920" s="69" t="str">
        <f t="shared" si="472"/>
        <v>SI</v>
      </c>
      <c r="Y2920" s="153" t="str">
        <f t="shared" si="473"/>
        <v>No aplica</v>
      </c>
      <c r="Z2920" s="147">
        <f>IF(Y2920="No aplica",0,IF(I2920="no",0,IF(I2920="No aplica",0,IF(I2920="Si",1,IF(I2920="Fisico",1,IF(I2920="Electronico",2,VLOOKUP(C2920&amp;"|"&amp;B2920&amp;"|"&amp;D2920,Empresas!$C$6:$CC$92,G2920+6+1,0)))))))</f>
        <v>0</v>
      </c>
      <c r="AA2920" s="147">
        <f>IF(AND($I2920="Si",J2920=1),1,IF(AND($I2920="Fisico",J2920=1),1,IF(AND(J2920=1,$I2920="Electronico"),2,IF(J2920=1,VLOOKUP($C2920&amp;"|"&amp;$B2920&amp;"|"&amp;$D2920,Empresas!$C$6:$CC$92,$G2920+6+1,0),0))))</f>
        <v>0</v>
      </c>
      <c r="AB2920" s="147">
        <f>IF(AND($I2920="Si",K2920=1),1,IF(AND($I2920="Fisico",K2920=1),1,IF(AND(K2920=1,$I2920="Electronico"),2,IF(K2920=1,VLOOKUP($C2920&amp;"|"&amp;$B2920&amp;"|"&amp;$D2920,Empresas!$C$6:$CC$92,$G2920+6+1,0),0))))</f>
        <v>0</v>
      </c>
      <c r="AC2920" s="147">
        <f>IF(AND($I2920="Si",L2920=1),1,IF(AND($I2920="Fisico",L2920=1),1,IF(AND(L2920=1,$I2920="Electronico"),2,IF(L2920=1,VLOOKUP($C2920&amp;"|"&amp;$B2920&amp;"|"&amp;$D2920,Empresas!$C$6:$CC$92,$G2920+6+1,0),0))))</f>
        <v>0</v>
      </c>
      <c r="AD2920" s="147">
        <f>IF(AND($I2920="Si",M2920=1),1,IF(AND($I2920="Fisico",M2920=1),1,IF(AND(M2920=1,$I2920="Electronico"),2,IF(M2920=1,VLOOKUP($C2920&amp;"|"&amp;$B2920&amp;"|"&amp;$D2920,Empresas!$C$6:$CC$92,$G2920+6+1,0),0))))</f>
        <v>0</v>
      </c>
      <c r="AE2920" s="147">
        <f>IF(AND($I2920="Si",N2920=1),1,IF(AND($I2920="Fisico",N2920=1),1,IF(AND(N2920=1,$I2920="Electronico"),2,IF(N2920=1,VLOOKUP($C2920&amp;"|"&amp;$B2920&amp;"|"&amp;$D2920,Empresas!$C$6:$CC$92,$G2920+6+1,0),0))))</f>
        <v>0</v>
      </c>
      <c r="AF2920" s="147">
        <f>IF(AND($I2920="Si",O2920=1),1,IF(AND($I2920="Fisico",O2920=1),1,IF(AND(O2920=1,$I2920="Electronico"),2,IF(O2920=1,VLOOKUP($C2920&amp;"|"&amp;$B2920&amp;"|"&amp;$D2920,Empresas!$C$6:$CC$92,$G2920+6+1,0),0))))</f>
        <v>0</v>
      </c>
      <c r="AG2920" s="147">
        <f>IF(AND($I2920="Si",P2920=1),1,IF(AND($I2920="Fisico",P2920=1),1,IF(AND(P2920=1,$I2920="Electronico"),2,IF(P2920=1,VLOOKUP($C2920&amp;"|"&amp;$B2920&amp;"|"&amp;$D2920,Empresas!$C$6:$CC$92,$G2920+6+1,0),0))))</f>
        <v>0</v>
      </c>
      <c r="AH2920" s="147">
        <f>IF(AND($I2920="Si",Q2920=1),1,IF(AND($I2920="Fisico",Q2920=1),1,IF(AND(Q2920=1,$I2920="Electronico"),2,IF(Q2920=1,VLOOKUP($C2920&amp;"|"&amp;$B2920&amp;"|"&amp;$D2920,Empresas!$C$6:$CC$92,$G2920+6+1,0),0))))</f>
        <v>0</v>
      </c>
      <c r="AI2920" s="147">
        <f>IF(AND($I2920="Si",R2920=1),1,IF(AND($I2920="Fisico",R2920=1),1,IF(AND(R2920=1,$I2920="Electronico"),2,IF(R2920=1,VLOOKUP($C2920&amp;"|"&amp;$B2920&amp;"|"&amp;$D2920,Empresas!$C$6:$CC$92,$G2920+6+1,0),0))))</f>
        <v>0</v>
      </c>
      <c r="AJ2920" s="147">
        <f>IF(AND($I2920="Si",S2920=1),1,IF(AND($I2920="Fisico",S2920=1),1,IF(AND(S2920=1,$I2920="Electronico"),2,IF(S2920=1,VLOOKUP($C2920&amp;"|"&amp;$B2920&amp;"|"&amp;$D2920,Empresas!$C$6:$CC$92,$G2920+6+1,0),0))))</f>
        <v>0</v>
      </c>
      <c r="AK2920" s="147">
        <f>IF(AND($I2920="Si",T2920=1),1,IF(AND($I2920="Fisico",T2920=1),1,IF(AND(T2920=1,$I2920="Electronico"),2,IF(T2920=1,VLOOKUP($C2920&amp;"|"&amp;$B2920&amp;"|"&amp;$D2920,Empresas!$C$6:$CC$92,$G2920+6+1,0),0))))</f>
        <v>0</v>
      </c>
      <c r="AL2920" s="147">
        <f>IF(AND($I2920="Si",U2920=1),1,IF(AND($I2920="Fisico",U2920=1),1,IF(AND(U2920=1,$I2920="Electronico"),2,IF(U2920=1,VLOOKUP($C2920&amp;"|"&amp;$B2920&amp;"|"&amp;$D2920,Empresas!$C$6:$CC$92,$G2920+6+1,0),0))))</f>
        <v>0</v>
      </c>
      <c r="AM2920" s="149">
        <f t="shared" si="474"/>
        <v>0</v>
      </c>
      <c r="AN2920" s="149">
        <f t="shared" si="475"/>
        <v>0</v>
      </c>
      <c r="AO2920" s="152">
        <f t="shared" si="476"/>
        <v>0</v>
      </c>
    </row>
    <row r="2921" spans="1:41" x14ac:dyDescent="0.25">
      <c r="A2921" s="137" t="str">
        <f>VLOOKUP(D2921,Empresas!$D$7:$F$91,3,0)</f>
        <v>Omar</v>
      </c>
      <c r="B2921" s="138" t="str">
        <f>VLOOKUP(D2921,Empresas!$D$7:$G$91,4,0)</f>
        <v>Marisol</v>
      </c>
      <c r="C2921" s="138" t="s">
        <v>544</v>
      </c>
      <c r="D2921" s="138" t="s">
        <v>150</v>
      </c>
      <c r="E2921" s="138" t="str">
        <f>VLOOKUP(D2921,Empresas!$D$7:$E$92,2,0)</f>
        <v>DOC TOE SAC</v>
      </c>
      <c r="F2921" s="138" t="s">
        <v>171</v>
      </c>
      <c r="G2921" s="139">
        <f t="shared" si="479"/>
        <v>46</v>
      </c>
      <c r="H2921" s="139" t="str">
        <f>VLOOKUP(D2921,Empresas!$D$6:$L$92,7,0)</f>
        <v>Mensual</v>
      </c>
      <c r="I2921" s="138" t="str">
        <f>VLOOKUP(VLOOKUP(D2921&amp;"|"&amp;B2921,Empresas!$I$7:$CB$92,G2921,0),Tablas!$A$3:$B$5,2,0)</f>
        <v>No aplica</v>
      </c>
      <c r="J2921" s="78"/>
      <c r="K2921" s="78"/>
      <c r="L2921" s="78"/>
      <c r="M2921" s="78"/>
      <c r="N2921" s="78"/>
      <c r="O2921" s="78"/>
      <c r="P2921" s="78"/>
      <c r="Q2921" s="78"/>
      <c r="R2921" s="78"/>
      <c r="S2921" s="78"/>
      <c r="T2921" s="78"/>
      <c r="U2921" s="78"/>
      <c r="V2921" s="78" t="str">
        <f>VLOOKUP(D2921,Empresas!$D$7:$CF$91,81,0)</f>
        <v>A</v>
      </c>
      <c r="W2921" s="78" t="str">
        <f>VLOOKUP(D2921,Empresas!$D$7:$M$91,10,0)</f>
        <v>Rer</v>
      </c>
      <c r="X2921" s="69" t="str">
        <f t="shared" si="472"/>
        <v>SI</v>
      </c>
      <c r="Y2921" s="153" t="str">
        <f t="shared" si="473"/>
        <v>No aplica</v>
      </c>
      <c r="Z2921" s="147">
        <f>IF(Y2921="No aplica",0,IF(I2921="no",0,IF(I2921="No aplica",0,IF(I2921="Si",1,IF(I2921="Fisico",1,IF(I2921="Electronico",2,VLOOKUP(C2921&amp;"|"&amp;B2921&amp;"|"&amp;D2921,Empresas!$C$6:$CC$92,G2921+6+1,0)))))))</f>
        <v>0</v>
      </c>
      <c r="AA2921" s="147">
        <f>IF(AND($I2921="Si",J2921=1),1,IF(AND($I2921="Fisico",J2921=1),1,IF(AND(J2921=1,$I2921="Electronico"),2,IF(J2921=1,VLOOKUP($C2921&amp;"|"&amp;$B2921&amp;"|"&amp;$D2921,Empresas!$C$6:$CC$92,$G2921+6+1,0),0))))</f>
        <v>0</v>
      </c>
      <c r="AB2921" s="147">
        <f>IF(AND($I2921="Si",K2921=1),1,IF(AND($I2921="Fisico",K2921=1),1,IF(AND(K2921=1,$I2921="Electronico"),2,IF(K2921=1,VLOOKUP($C2921&amp;"|"&amp;$B2921&amp;"|"&amp;$D2921,Empresas!$C$6:$CC$92,$G2921+6+1,0),0))))</f>
        <v>0</v>
      </c>
      <c r="AC2921" s="147">
        <f>IF(AND($I2921="Si",L2921=1),1,IF(AND($I2921="Fisico",L2921=1),1,IF(AND(L2921=1,$I2921="Electronico"),2,IF(L2921=1,VLOOKUP($C2921&amp;"|"&amp;$B2921&amp;"|"&amp;$D2921,Empresas!$C$6:$CC$92,$G2921+6+1,0),0))))</f>
        <v>0</v>
      </c>
      <c r="AD2921" s="147">
        <f>IF(AND($I2921="Si",M2921=1),1,IF(AND($I2921="Fisico",M2921=1),1,IF(AND(M2921=1,$I2921="Electronico"),2,IF(M2921=1,VLOOKUP($C2921&amp;"|"&amp;$B2921&amp;"|"&amp;$D2921,Empresas!$C$6:$CC$92,$G2921+6+1,0),0))))</f>
        <v>0</v>
      </c>
      <c r="AE2921" s="147">
        <f>IF(AND($I2921="Si",N2921=1),1,IF(AND($I2921="Fisico",N2921=1),1,IF(AND(N2921=1,$I2921="Electronico"),2,IF(N2921=1,VLOOKUP($C2921&amp;"|"&amp;$B2921&amp;"|"&amp;$D2921,Empresas!$C$6:$CC$92,$G2921+6+1,0),0))))</f>
        <v>0</v>
      </c>
      <c r="AF2921" s="147">
        <f>IF(AND($I2921="Si",O2921=1),1,IF(AND($I2921="Fisico",O2921=1),1,IF(AND(O2921=1,$I2921="Electronico"),2,IF(O2921=1,VLOOKUP($C2921&amp;"|"&amp;$B2921&amp;"|"&amp;$D2921,Empresas!$C$6:$CC$92,$G2921+6+1,0),0))))</f>
        <v>0</v>
      </c>
      <c r="AG2921" s="147">
        <f>IF(AND($I2921="Si",P2921=1),1,IF(AND($I2921="Fisico",P2921=1),1,IF(AND(P2921=1,$I2921="Electronico"),2,IF(P2921=1,VLOOKUP($C2921&amp;"|"&amp;$B2921&amp;"|"&amp;$D2921,Empresas!$C$6:$CC$92,$G2921+6+1,0),0))))</f>
        <v>0</v>
      </c>
      <c r="AH2921" s="147">
        <f>IF(AND($I2921="Si",Q2921=1),1,IF(AND($I2921="Fisico",Q2921=1),1,IF(AND(Q2921=1,$I2921="Electronico"),2,IF(Q2921=1,VLOOKUP($C2921&amp;"|"&amp;$B2921&amp;"|"&amp;$D2921,Empresas!$C$6:$CC$92,$G2921+6+1,0),0))))</f>
        <v>0</v>
      </c>
      <c r="AI2921" s="147">
        <f>IF(AND($I2921="Si",R2921=1),1,IF(AND($I2921="Fisico",R2921=1),1,IF(AND(R2921=1,$I2921="Electronico"),2,IF(R2921=1,VLOOKUP($C2921&amp;"|"&amp;$B2921&amp;"|"&amp;$D2921,Empresas!$C$6:$CC$92,$G2921+6+1,0),0))))</f>
        <v>0</v>
      </c>
      <c r="AJ2921" s="147">
        <f>IF(AND($I2921="Si",S2921=1),1,IF(AND($I2921="Fisico",S2921=1),1,IF(AND(S2921=1,$I2921="Electronico"),2,IF(S2921=1,VLOOKUP($C2921&amp;"|"&amp;$B2921&amp;"|"&amp;$D2921,Empresas!$C$6:$CC$92,$G2921+6+1,0),0))))</f>
        <v>0</v>
      </c>
      <c r="AK2921" s="147">
        <f>IF(AND($I2921="Si",T2921=1),1,IF(AND($I2921="Fisico",T2921=1),1,IF(AND(T2921=1,$I2921="Electronico"),2,IF(T2921=1,VLOOKUP($C2921&amp;"|"&amp;$B2921&amp;"|"&amp;$D2921,Empresas!$C$6:$CC$92,$G2921+6+1,0),0))))</f>
        <v>0</v>
      </c>
      <c r="AL2921" s="147">
        <f>IF(AND($I2921="Si",U2921=1),1,IF(AND($I2921="Fisico",U2921=1),1,IF(AND(U2921=1,$I2921="Electronico"),2,IF(U2921=1,VLOOKUP($C2921&amp;"|"&amp;$B2921&amp;"|"&amp;$D2921,Empresas!$C$6:$CC$92,$G2921+6+1,0),0))))</f>
        <v>0</v>
      </c>
      <c r="AM2921" s="149">
        <f t="shared" si="474"/>
        <v>0</v>
      </c>
      <c r="AN2921" s="149">
        <f t="shared" si="475"/>
        <v>0</v>
      </c>
      <c r="AO2921" s="152">
        <f t="shared" si="476"/>
        <v>0</v>
      </c>
    </row>
    <row r="2922" spans="1:41" x14ac:dyDescent="0.25">
      <c r="A2922" s="140" t="str">
        <f>VLOOKUP(D2922,Empresas!$D$7:$F$91,3,0)</f>
        <v>Omar</v>
      </c>
      <c r="B2922" s="141" t="str">
        <f>VLOOKUP(D2922,Empresas!$D$7:$G$91,4,0)</f>
        <v>Marisol</v>
      </c>
      <c r="C2922" s="141" t="s">
        <v>544</v>
      </c>
      <c r="D2922" s="141" t="s">
        <v>150</v>
      </c>
      <c r="E2922" s="141" t="str">
        <f>VLOOKUP(D2922,Empresas!$D$7:$E$92,2,0)</f>
        <v>DOC TOE SAC</v>
      </c>
      <c r="F2922" s="141" t="s">
        <v>172</v>
      </c>
      <c r="G2922" s="142">
        <f>+Empresas!$BF$2</f>
        <v>50</v>
      </c>
      <c r="H2922" s="142" t="str">
        <f>VLOOKUP(D2922,Empresas!$D$6:$L$92,7,0)</f>
        <v>Mensual</v>
      </c>
      <c r="I2922" s="141" t="str">
        <f>VLOOKUP(VLOOKUP(D2922&amp;"|"&amp;B2922,Empresas!$I$7:$CB$92,G2922,0),Tablas!$A$8:$B$10,2,0)</f>
        <v>Electronico</v>
      </c>
      <c r="J2922" s="78">
        <v>1</v>
      </c>
      <c r="K2922" s="78">
        <v>1</v>
      </c>
      <c r="L2922" s="78">
        <v>1</v>
      </c>
      <c r="M2922" s="78">
        <v>1</v>
      </c>
      <c r="N2922" s="78">
        <v>1</v>
      </c>
      <c r="O2922" s="78">
        <v>1</v>
      </c>
      <c r="P2922" s="78">
        <v>1</v>
      </c>
      <c r="Q2922" s="78">
        <v>2</v>
      </c>
      <c r="R2922" s="78"/>
      <c r="S2922" s="78"/>
      <c r="T2922" s="78"/>
      <c r="U2922" s="78"/>
      <c r="V2922" s="78" t="str">
        <f>VLOOKUP(D2922,Empresas!$D$7:$CF$91,81,0)</f>
        <v>A</v>
      </c>
      <c r="W2922" s="78" t="str">
        <f>VLOOKUP(D2922,Empresas!$D$7:$M$91,10,0)</f>
        <v>Rer</v>
      </c>
      <c r="X2922" s="69" t="str">
        <f t="shared" si="472"/>
        <v>SI</v>
      </c>
      <c r="Y2922" s="153" t="str">
        <f t="shared" si="473"/>
        <v>Si aplica</v>
      </c>
      <c r="Z2922" s="147">
        <f>IF(Y2922="No aplica",0,IF(I2922="no",0,IF(I2922="No aplica",0,IF(I2922="Si",1,IF(I2922="Fisico",1,IF(I2922="Electronico",2,VLOOKUP(C2922&amp;"|"&amp;B2922&amp;"|"&amp;D2922,Empresas!$C$6:$CC$92,G2922+6+1,0)))))))</f>
        <v>2</v>
      </c>
      <c r="AA2922" s="147">
        <f>IF(AND($I2922="Si",J2922=1),1,IF(AND($I2922="Fisico",J2922=1),1,IF(AND(J2922=1,$I2922="Electronico"),2,IF(J2922=1,VLOOKUP($C2922&amp;"|"&amp;$B2922&amp;"|"&amp;$D2922,Empresas!$C$6:$CC$92,$G2922+6+1,0),0))))</f>
        <v>2</v>
      </c>
      <c r="AB2922" s="147">
        <f>IF(AND($I2922="Si",K2922=1),1,IF(AND($I2922="Fisico",K2922=1),1,IF(AND(K2922=1,$I2922="Electronico"),2,IF(K2922=1,VLOOKUP($C2922&amp;"|"&amp;$B2922&amp;"|"&amp;$D2922,Empresas!$C$6:$CC$92,$G2922+6+1,0),0))))</f>
        <v>2</v>
      </c>
      <c r="AC2922" s="147">
        <f>IF(AND($I2922="Si",L2922=1),1,IF(AND($I2922="Fisico",L2922=1),1,IF(AND(L2922=1,$I2922="Electronico"),2,IF(L2922=1,VLOOKUP($C2922&amp;"|"&amp;$B2922&amp;"|"&amp;$D2922,Empresas!$C$6:$CC$92,$G2922+6+1,0),0))))</f>
        <v>2</v>
      </c>
      <c r="AD2922" s="147">
        <f>IF(AND($I2922="Si",M2922=1),1,IF(AND($I2922="Fisico",M2922=1),1,IF(AND(M2922=1,$I2922="Electronico"),2,IF(M2922=1,VLOOKUP($C2922&amp;"|"&amp;$B2922&amp;"|"&amp;$D2922,Empresas!$C$6:$CC$92,$G2922+6+1,0),0))))</f>
        <v>2</v>
      </c>
      <c r="AE2922" s="147">
        <f>IF(AND($I2922="Si",N2922=1),1,IF(AND($I2922="Fisico",N2922=1),1,IF(AND(N2922=1,$I2922="Electronico"),2,IF(N2922=1,VLOOKUP($C2922&amp;"|"&amp;$B2922&amp;"|"&amp;$D2922,Empresas!$C$6:$CC$92,$G2922+6+1,0),0))))</f>
        <v>2</v>
      </c>
      <c r="AF2922" s="147">
        <f>IF(AND($I2922="Si",O2922=1),1,IF(AND($I2922="Fisico",O2922=1),1,IF(AND(O2922=1,$I2922="Electronico"),2,IF(O2922=1,VLOOKUP($C2922&amp;"|"&amp;$B2922&amp;"|"&amp;$D2922,Empresas!$C$6:$CC$92,$G2922+6+1,0),0))))</f>
        <v>2</v>
      </c>
      <c r="AG2922" s="147">
        <f>IF(AND($I2922="Si",P2922=1),1,IF(AND($I2922="Fisico",P2922=1),1,IF(AND(P2922=1,$I2922="Electronico"),2,IF(P2922=1,VLOOKUP($C2922&amp;"|"&amp;$B2922&amp;"|"&amp;$D2922,Empresas!$C$6:$CC$92,$G2922+6+1,0),0))))</f>
        <v>2</v>
      </c>
      <c r="AH2922" s="147">
        <f>IF(AND($I2922="Si",Q2922=1),1,IF(AND($I2922="Fisico",Q2922=1),1,IF(AND(Q2922=1,$I2922="Electronico"),2,IF(Q2922=1,VLOOKUP($C2922&amp;"|"&amp;$B2922&amp;"|"&amp;$D2922,Empresas!$C$6:$CC$92,$G2922+6+1,0),0))))</f>
        <v>0</v>
      </c>
      <c r="AI2922" s="147">
        <f>IF(AND($I2922="Si",R2922=1),1,IF(AND($I2922="Fisico",R2922=1),1,IF(AND(R2922=1,$I2922="Electronico"),2,IF(R2922=1,VLOOKUP($C2922&amp;"|"&amp;$B2922&amp;"|"&amp;$D2922,Empresas!$C$6:$CC$92,$G2922+6+1,0),0))))</f>
        <v>0</v>
      </c>
      <c r="AJ2922" s="147">
        <f>IF(AND($I2922="Si",S2922=1),1,IF(AND($I2922="Fisico",S2922=1),1,IF(AND(S2922=1,$I2922="Electronico"),2,IF(S2922=1,VLOOKUP($C2922&amp;"|"&amp;$B2922&amp;"|"&amp;$D2922,Empresas!$C$6:$CC$92,$G2922+6+1,0),0))))</f>
        <v>0</v>
      </c>
      <c r="AK2922" s="147">
        <f>IF(AND($I2922="Si",T2922=1),1,IF(AND($I2922="Fisico",T2922=1),1,IF(AND(T2922=1,$I2922="Electronico"),2,IF(T2922=1,VLOOKUP($C2922&amp;"|"&amp;$B2922&amp;"|"&amp;$D2922,Empresas!$C$6:$CC$92,$G2922+6+1,0),0))))</f>
        <v>0</v>
      </c>
      <c r="AL2922" s="147">
        <f>IF(AND($I2922="Si",U2922=1),1,IF(AND($I2922="Fisico",U2922=1),1,IF(AND(U2922=1,$I2922="Electronico"),2,IF(U2922=1,VLOOKUP($C2922&amp;"|"&amp;$B2922&amp;"|"&amp;$D2922,Empresas!$C$6:$CC$92,$G2922+6+1,0),0))))</f>
        <v>0</v>
      </c>
      <c r="AM2922" s="149">
        <f t="shared" si="474"/>
        <v>14</v>
      </c>
      <c r="AN2922" s="149">
        <f t="shared" si="475"/>
        <v>16</v>
      </c>
      <c r="AO2922" s="152">
        <f t="shared" si="476"/>
        <v>0.875</v>
      </c>
    </row>
    <row r="2923" spans="1:41" x14ac:dyDescent="0.25">
      <c r="A2923" s="140" t="str">
        <f>VLOOKUP(D2923,Empresas!$D$7:$F$91,3,0)</f>
        <v>Omar</v>
      </c>
      <c r="B2923" s="141" t="str">
        <f>VLOOKUP(D2923,Empresas!$D$7:$G$91,4,0)</f>
        <v>Marisol</v>
      </c>
      <c r="C2923" s="141" t="s">
        <v>544</v>
      </c>
      <c r="D2923" s="141" t="s">
        <v>150</v>
      </c>
      <c r="E2923" s="141" t="str">
        <f>VLOOKUP(D2923,Empresas!$D$7:$E$92,2,0)</f>
        <v>DOC TOE SAC</v>
      </c>
      <c r="F2923" s="141" t="s">
        <v>173</v>
      </c>
      <c r="G2923" s="142">
        <f>+G2922+1</f>
        <v>51</v>
      </c>
      <c r="H2923" s="142" t="str">
        <f>VLOOKUP(D2923,Empresas!$D$6:$L$92,7,0)</f>
        <v>Mensual</v>
      </c>
      <c r="I2923" s="141" t="str">
        <f>VLOOKUP(VLOOKUP(D2923&amp;"|"&amp;B2923,Empresas!$I$7:$CB$92,G2923,0),Tablas!$A$8:$B$10,2,0)</f>
        <v>Electronico</v>
      </c>
      <c r="J2923" s="78">
        <v>1</v>
      </c>
      <c r="K2923" s="78">
        <v>1</v>
      </c>
      <c r="L2923" s="78">
        <v>1</v>
      </c>
      <c r="M2923" s="78">
        <v>1</v>
      </c>
      <c r="N2923" s="78">
        <v>1</v>
      </c>
      <c r="O2923" s="78">
        <v>1</v>
      </c>
      <c r="P2923" s="78">
        <v>1</v>
      </c>
      <c r="Q2923" s="78">
        <v>2</v>
      </c>
      <c r="R2923" s="78"/>
      <c r="S2923" s="78"/>
      <c r="T2923" s="78"/>
      <c r="U2923" s="78"/>
      <c r="V2923" s="78" t="str">
        <f>VLOOKUP(D2923,Empresas!$D$7:$CF$91,81,0)</f>
        <v>A</v>
      </c>
      <c r="W2923" s="78" t="str">
        <f>VLOOKUP(D2923,Empresas!$D$7:$M$91,10,0)</f>
        <v>Rer</v>
      </c>
      <c r="X2923" s="69" t="str">
        <f t="shared" si="472"/>
        <v>SI</v>
      </c>
      <c r="Y2923" s="153" t="str">
        <f t="shared" si="473"/>
        <v>Si aplica</v>
      </c>
      <c r="Z2923" s="147">
        <f>IF(Y2923="No aplica",0,IF(I2923="no",0,IF(I2923="No aplica",0,IF(I2923="Si",1,IF(I2923="Fisico",1,IF(I2923="Electronico",2,VLOOKUP(C2923&amp;"|"&amp;B2923&amp;"|"&amp;D2923,Empresas!$C$6:$CC$92,G2923+6+1,0)))))))</f>
        <v>2</v>
      </c>
      <c r="AA2923" s="147">
        <f>IF(AND($I2923="Si",J2923=1),1,IF(AND($I2923="Fisico",J2923=1),1,IF(AND(J2923=1,$I2923="Electronico"),2,IF(J2923=1,VLOOKUP($C2923&amp;"|"&amp;$B2923&amp;"|"&amp;$D2923,Empresas!$C$6:$CC$92,$G2923+6+1,0),0))))</f>
        <v>2</v>
      </c>
      <c r="AB2923" s="147">
        <f>IF(AND($I2923="Si",K2923=1),1,IF(AND($I2923="Fisico",K2923=1),1,IF(AND(K2923=1,$I2923="Electronico"),2,IF(K2923=1,VLOOKUP($C2923&amp;"|"&amp;$B2923&amp;"|"&amp;$D2923,Empresas!$C$6:$CC$92,$G2923+6+1,0),0))))</f>
        <v>2</v>
      </c>
      <c r="AC2923" s="147">
        <f>IF(AND($I2923="Si",L2923=1),1,IF(AND($I2923="Fisico",L2923=1),1,IF(AND(L2923=1,$I2923="Electronico"),2,IF(L2923=1,VLOOKUP($C2923&amp;"|"&amp;$B2923&amp;"|"&amp;$D2923,Empresas!$C$6:$CC$92,$G2923+6+1,0),0))))</f>
        <v>2</v>
      </c>
      <c r="AD2923" s="147">
        <f>IF(AND($I2923="Si",M2923=1),1,IF(AND($I2923="Fisico",M2923=1),1,IF(AND(M2923=1,$I2923="Electronico"),2,IF(M2923=1,VLOOKUP($C2923&amp;"|"&amp;$B2923&amp;"|"&amp;$D2923,Empresas!$C$6:$CC$92,$G2923+6+1,0),0))))</f>
        <v>2</v>
      </c>
      <c r="AE2923" s="147">
        <f>IF(AND($I2923="Si",N2923=1),1,IF(AND($I2923="Fisico",N2923=1),1,IF(AND(N2923=1,$I2923="Electronico"),2,IF(N2923=1,VLOOKUP($C2923&amp;"|"&amp;$B2923&amp;"|"&amp;$D2923,Empresas!$C$6:$CC$92,$G2923+6+1,0),0))))</f>
        <v>2</v>
      </c>
      <c r="AF2923" s="147">
        <f>IF(AND($I2923="Si",O2923=1),1,IF(AND($I2923="Fisico",O2923=1),1,IF(AND(O2923=1,$I2923="Electronico"),2,IF(O2923=1,VLOOKUP($C2923&amp;"|"&amp;$B2923&amp;"|"&amp;$D2923,Empresas!$C$6:$CC$92,$G2923+6+1,0),0))))</f>
        <v>2</v>
      </c>
      <c r="AG2923" s="147">
        <f>IF(AND($I2923="Si",P2923=1),1,IF(AND($I2923="Fisico",P2923=1),1,IF(AND(P2923=1,$I2923="Electronico"),2,IF(P2923=1,VLOOKUP($C2923&amp;"|"&amp;$B2923&amp;"|"&amp;$D2923,Empresas!$C$6:$CC$92,$G2923+6+1,0),0))))</f>
        <v>2</v>
      </c>
      <c r="AH2923" s="147">
        <f>IF(AND($I2923="Si",Q2923=1),1,IF(AND($I2923="Fisico",Q2923=1),1,IF(AND(Q2923=1,$I2923="Electronico"),2,IF(Q2923=1,VLOOKUP($C2923&amp;"|"&amp;$B2923&amp;"|"&amp;$D2923,Empresas!$C$6:$CC$92,$G2923+6+1,0),0))))</f>
        <v>0</v>
      </c>
      <c r="AI2923" s="147">
        <f>IF(AND($I2923="Si",R2923=1),1,IF(AND($I2923="Fisico",R2923=1),1,IF(AND(R2923=1,$I2923="Electronico"),2,IF(R2923=1,VLOOKUP($C2923&amp;"|"&amp;$B2923&amp;"|"&amp;$D2923,Empresas!$C$6:$CC$92,$G2923+6+1,0),0))))</f>
        <v>0</v>
      </c>
      <c r="AJ2923" s="147">
        <f>IF(AND($I2923="Si",S2923=1),1,IF(AND($I2923="Fisico",S2923=1),1,IF(AND(S2923=1,$I2923="Electronico"),2,IF(S2923=1,VLOOKUP($C2923&amp;"|"&amp;$B2923&amp;"|"&amp;$D2923,Empresas!$C$6:$CC$92,$G2923+6+1,0),0))))</f>
        <v>0</v>
      </c>
      <c r="AK2923" s="147">
        <f>IF(AND($I2923="Si",T2923=1),1,IF(AND($I2923="Fisico",T2923=1),1,IF(AND(T2923=1,$I2923="Electronico"),2,IF(T2923=1,VLOOKUP($C2923&amp;"|"&amp;$B2923&amp;"|"&amp;$D2923,Empresas!$C$6:$CC$92,$G2923+6+1,0),0))))</f>
        <v>0</v>
      </c>
      <c r="AL2923" s="147">
        <f>IF(AND($I2923="Si",U2923=1),1,IF(AND($I2923="Fisico",U2923=1),1,IF(AND(U2923=1,$I2923="Electronico"),2,IF(U2923=1,VLOOKUP($C2923&amp;"|"&amp;$B2923&amp;"|"&amp;$D2923,Empresas!$C$6:$CC$92,$G2923+6+1,0),0))))</f>
        <v>0</v>
      </c>
      <c r="AM2923" s="149">
        <f t="shared" si="474"/>
        <v>14</v>
      </c>
      <c r="AN2923" s="149">
        <f t="shared" si="475"/>
        <v>16</v>
      </c>
      <c r="AO2923" s="152">
        <f t="shared" si="476"/>
        <v>0.875</v>
      </c>
    </row>
    <row r="2924" spans="1:41" x14ac:dyDescent="0.25">
      <c r="A2924" s="140" t="str">
        <f>VLOOKUP(D2924,Empresas!$D$7:$F$91,3,0)</f>
        <v>Omar</v>
      </c>
      <c r="B2924" s="141" t="str">
        <f>VLOOKUP(D2924,Empresas!$D$7:$G$91,4,0)</f>
        <v>Marisol</v>
      </c>
      <c r="C2924" s="141" t="s">
        <v>544</v>
      </c>
      <c r="D2924" s="141" t="s">
        <v>150</v>
      </c>
      <c r="E2924" s="141" t="str">
        <f>VLOOKUP(D2924,Empresas!$D$7:$E$92,2,0)</f>
        <v>DOC TOE SAC</v>
      </c>
      <c r="F2924" s="141" t="s">
        <v>174</v>
      </c>
      <c r="G2924" s="142">
        <f t="shared" ref="G2924:G2932" si="480">+G2923+1</f>
        <v>52</v>
      </c>
      <c r="H2924" s="142" t="str">
        <f>VLOOKUP(D2924,Empresas!$D$6:$L$92,7,0)</f>
        <v>Mensual</v>
      </c>
      <c r="I2924" s="141" t="str">
        <f>VLOOKUP(VLOOKUP(D2924&amp;"|"&amp;B2924,Empresas!$I$7:$CB$92,G2924,0),Tablas!$A$8:$B$10,2,0)</f>
        <v>Fisico</v>
      </c>
      <c r="J2924" s="78">
        <v>2</v>
      </c>
      <c r="K2924" s="78">
        <v>2</v>
      </c>
      <c r="L2924" s="78">
        <v>2</v>
      </c>
      <c r="M2924" s="78">
        <v>2</v>
      </c>
      <c r="N2924" s="78">
        <v>2</v>
      </c>
      <c r="O2924" s="78">
        <v>2</v>
      </c>
      <c r="P2924" s="78">
        <v>2</v>
      </c>
      <c r="Q2924" s="78">
        <v>2</v>
      </c>
      <c r="R2924" s="78"/>
      <c r="S2924" s="78"/>
      <c r="T2924" s="78"/>
      <c r="U2924" s="78"/>
      <c r="V2924" s="78" t="str">
        <f>VLOOKUP(D2924,Empresas!$D$7:$CF$91,81,0)</f>
        <v>A</v>
      </c>
      <c r="W2924" s="78" t="str">
        <f>VLOOKUP(D2924,Empresas!$D$7:$M$91,10,0)</f>
        <v>Rer</v>
      </c>
      <c r="X2924" s="69" t="str">
        <f t="shared" si="472"/>
        <v>SI</v>
      </c>
      <c r="Y2924" s="153" t="str">
        <f t="shared" si="473"/>
        <v>Si aplica</v>
      </c>
      <c r="Z2924" s="147">
        <f>IF(Y2924="No aplica",0,IF(I2924="no",0,IF(I2924="No aplica",0,IF(I2924="Si",1,IF(I2924="Fisico",1,IF(I2924="Electronico",2,VLOOKUP(C2924&amp;"|"&amp;B2924&amp;"|"&amp;D2924,Empresas!$C$6:$CC$92,G2924+6+1,0)))))))</f>
        <v>1</v>
      </c>
      <c r="AA2924" s="147">
        <f>IF(AND($I2924="Si",J2924=1),1,IF(AND($I2924="Fisico",J2924=1),1,IF(AND(J2924=1,$I2924="Electronico"),2,IF(J2924=1,VLOOKUP($C2924&amp;"|"&amp;$B2924&amp;"|"&amp;$D2924,Empresas!$C$6:$CC$92,$G2924+6+1,0),0))))</f>
        <v>0</v>
      </c>
      <c r="AB2924" s="147">
        <f>IF(AND($I2924="Si",K2924=1),1,IF(AND($I2924="Fisico",K2924=1),1,IF(AND(K2924=1,$I2924="Electronico"),2,IF(K2924=1,VLOOKUP($C2924&amp;"|"&amp;$B2924&amp;"|"&amp;$D2924,Empresas!$C$6:$CC$92,$G2924+6+1,0),0))))</f>
        <v>0</v>
      </c>
      <c r="AC2924" s="147">
        <f>IF(AND($I2924="Si",L2924=1),1,IF(AND($I2924="Fisico",L2924=1),1,IF(AND(L2924=1,$I2924="Electronico"),2,IF(L2924=1,VLOOKUP($C2924&amp;"|"&amp;$B2924&amp;"|"&amp;$D2924,Empresas!$C$6:$CC$92,$G2924+6+1,0),0))))</f>
        <v>0</v>
      </c>
      <c r="AD2924" s="147">
        <f>IF(AND($I2924="Si",M2924=1),1,IF(AND($I2924="Fisico",M2924=1),1,IF(AND(M2924=1,$I2924="Electronico"),2,IF(M2924=1,VLOOKUP($C2924&amp;"|"&amp;$B2924&amp;"|"&amp;$D2924,Empresas!$C$6:$CC$92,$G2924+6+1,0),0))))</f>
        <v>0</v>
      </c>
      <c r="AE2924" s="147">
        <f>IF(AND($I2924="Si",N2924=1),1,IF(AND($I2924="Fisico",N2924=1),1,IF(AND(N2924=1,$I2924="Electronico"),2,IF(N2924=1,VLOOKUP($C2924&amp;"|"&amp;$B2924&amp;"|"&amp;$D2924,Empresas!$C$6:$CC$92,$G2924+6+1,0),0))))</f>
        <v>0</v>
      </c>
      <c r="AF2924" s="147">
        <f>IF(AND($I2924="Si",O2924=1),1,IF(AND($I2924="Fisico",O2924=1),1,IF(AND(O2924=1,$I2924="Electronico"),2,IF(O2924=1,VLOOKUP($C2924&amp;"|"&amp;$B2924&amp;"|"&amp;$D2924,Empresas!$C$6:$CC$92,$G2924+6+1,0),0))))</f>
        <v>0</v>
      </c>
      <c r="AG2924" s="147">
        <f>IF(AND($I2924="Si",P2924=1),1,IF(AND($I2924="Fisico",P2924=1),1,IF(AND(P2924=1,$I2924="Electronico"),2,IF(P2924=1,VLOOKUP($C2924&amp;"|"&amp;$B2924&amp;"|"&amp;$D2924,Empresas!$C$6:$CC$92,$G2924+6+1,0),0))))</f>
        <v>0</v>
      </c>
      <c r="AH2924" s="147">
        <f>IF(AND($I2924="Si",Q2924=1),1,IF(AND($I2924="Fisico",Q2924=1),1,IF(AND(Q2924=1,$I2924="Electronico"),2,IF(Q2924=1,VLOOKUP($C2924&amp;"|"&amp;$B2924&amp;"|"&amp;$D2924,Empresas!$C$6:$CC$92,$G2924+6+1,0),0))))</f>
        <v>0</v>
      </c>
      <c r="AI2924" s="147">
        <f>IF(AND($I2924="Si",R2924=1),1,IF(AND($I2924="Fisico",R2924=1),1,IF(AND(R2924=1,$I2924="Electronico"),2,IF(R2924=1,VLOOKUP($C2924&amp;"|"&amp;$B2924&amp;"|"&amp;$D2924,Empresas!$C$6:$CC$92,$G2924+6+1,0),0))))</f>
        <v>0</v>
      </c>
      <c r="AJ2924" s="147">
        <f>IF(AND($I2924="Si",S2924=1),1,IF(AND($I2924="Fisico",S2924=1),1,IF(AND(S2924=1,$I2924="Electronico"),2,IF(S2924=1,VLOOKUP($C2924&amp;"|"&amp;$B2924&amp;"|"&amp;$D2924,Empresas!$C$6:$CC$92,$G2924+6+1,0),0))))</f>
        <v>0</v>
      </c>
      <c r="AK2924" s="147">
        <f>IF(AND($I2924="Si",T2924=1),1,IF(AND($I2924="Fisico",T2924=1),1,IF(AND(T2924=1,$I2924="Electronico"),2,IF(T2924=1,VLOOKUP($C2924&amp;"|"&amp;$B2924&amp;"|"&amp;$D2924,Empresas!$C$6:$CC$92,$G2924+6+1,0),0))))</f>
        <v>0</v>
      </c>
      <c r="AL2924" s="147">
        <f>IF(AND($I2924="Si",U2924=1),1,IF(AND($I2924="Fisico",U2924=1),1,IF(AND(U2924=1,$I2924="Electronico"),2,IF(U2924=1,VLOOKUP($C2924&amp;"|"&amp;$B2924&amp;"|"&amp;$D2924,Empresas!$C$6:$CC$92,$G2924+6+1,0),0))))</f>
        <v>0</v>
      </c>
      <c r="AM2924" s="149">
        <f t="shared" si="474"/>
        <v>0</v>
      </c>
      <c r="AN2924" s="149">
        <f t="shared" si="475"/>
        <v>8</v>
      </c>
      <c r="AO2924" s="152">
        <f t="shared" si="476"/>
        <v>0</v>
      </c>
    </row>
    <row r="2925" spans="1:41" x14ac:dyDescent="0.25">
      <c r="A2925" s="140" t="str">
        <f>VLOOKUP(D2925,Empresas!$D$7:$F$91,3,0)</f>
        <v>Omar</v>
      </c>
      <c r="B2925" s="141" t="str">
        <f>VLOOKUP(D2925,Empresas!$D$7:$G$91,4,0)</f>
        <v>Marisol</v>
      </c>
      <c r="C2925" s="141" t="s">
        <v>544</v>
      </c>
      <c r="D2925" s="141" t="s">
        <v>150</v>
      </c>
      <c r="E2925" s="141" t="str">
        <f>VLOOKUP(D2925,Empresas!$D$7:$E$92,2,0)</f>
        <v>DOC TOE SAC</v>
      </c>
      <c r="F2925" s="141" t="s">
        <v>175</v>
      </c>
      <c r="G2925" s="142">
        <f t="shared" si="480"/>
        <v>53</v>
      </c>
      <c r="H2925" s="142" t="str">
        <f>VLOOKUP(D2925,Empresas!$D$6:$L$92,7,0)</f>
        <v>Mensual</v>
      </c>
      <c r="I2925" s="141" t="str">
        <f>VLOOKUP(VLOOKUP(D2925&amp;"|"&amp;B2925,Empresas!$I$7:$CB$92,G2925,0),Tablas!$A$8:$B$10,2,0)</f>
        <v>No aplica</v>
      </c>
      <c r="J2925" s="78"/>
      <c r="K2925" s="78"/>
      <c r="L2925" s="78"/>
      <c r="M2925" s="78"/>
      <c r="N2925" s="78"/>
      <c r="O2925" s="78"/>
      <c r="P2925" s="78"/>
      <c r="Q2925" s="78"/>
      <c r="R2925" s="78"/>
      <c r="S2925" s="78"/>
      <c r="T2925" s="78"/>
      <c r="U2925" s="78"/>
      <c r="V2925" s="78" t="str">
        <f>VLOOKUP(D2925,Empresas!$D$7:$CF$91,81,0)</f>
        <v>A</v>
      </c>
      <c r="W2925" s="78" t="str">
        <f>VLOOKUP(D2925,Empresas!$D$7:$M$91,10,0)</f>
        <v>Rer</v>
      </c>
      <c r="X2925" s="69" t="str">
        <f t="shared" si="472"/>
        <v>SI</v>
      </c>
      <c r="Y2925" s="153" t="str">
        <f t="shared" si="473"/>
        <v>No aplica</v>
      </c>
      <c r="Z2925" s="147">
        <f>IF(Y2925="No aplica",0,IF(I2925="no",0,IF(I2925="No aplica",0,IF(I2925="Si",1,IF(I2925="Fisico",1,IF(I2925="Electronico",2,VLOOKUP(C2925&amp;"|"&amp;B2925&amp;"|"&amp;D2925,Empresas!$C$6:$CC$92,G2925+6+1,0)))))))</f>
        <v>0</v>
      </c>
      <c r="AA2925" s="147">
        <f>IF(AND($I2925="Si",J2925=1),1,IF(AND($I2925="Fisico",J2925=1),1,IF(AND(J2925=1,$I2925="Electronico"),2,IF(J2925=1,VLOOKUP($C2925&amp;"|"&amp;$B2925&amp;"|"&amp;$D2925,Empresas!$C$6:$CC$92,$G2925+6+1,0),0))))</f>
        <v>0</v>
      </c>
      <c r="AB2925" s="147">
        <f>IF(AND($I2925="Si",K2925=1),1,IF(AND($I2925="Fisico",K2925=1),1,IF(AND(K2925=1,$I2925="Electronico"),2,IF(K2925=1,VLOOKUP($C2925&amp;"|"&amp;$B2925&amp;"|"&amp;$D2925,Empresas!$C$6:$CC$92,$G2925+6+1,0),0))))</f>
        <v>0</v>
      </c>
      <c r="AC2925" s="147">
        <f>IF(AND($I2925="Si",L2925=1),1,IF(AND($I2925="Fisico",L2925=1),1,IF(AND(L2925=1,$I2925="Electronico"),2,IF(L2925=1,VLOOKUP($C2925&amp;"|"&amp;$B2925&amp;"|"&amp;$D2925,Empresas!$C$6:$CC$92,$G2925+6+1,0),0))))</f>
        <v>0</v>
      </c>
      <c r="AD2925" s="147">
        <f>IF(AND($I2925="Si",M2925=1),1,IF(AND($I2925="Fisico",M2925=1),1,IF(AND(M2925=1,$I2925="Electronico"),2,IF(M2925=1,VLOOKUP($C2925&amp;"|"&amp;$B2925&amp;"|"&amp;$D2925,Empresas!$C$6:$CC$92,$G2925+6+1,0),0))))</f>
        <v>0</v>
      </c>
      <c r="AE2925" s="147">
        <f>IF(AND($I2925="Si",N2925=1),1,IF(AND($I2925="Fisico",N2925=1),1,IF(AND(N2925=1,$I2925="Electronico"),2,IF(N2925=1,VLOOKUP($C2925&amp;"|"&amp;$B2925&amp;"|"&amp;$D2925,Empresas!$C$6:$CC$92,$G2925+6+1,0),0))))</f>
        <v>0</v>
      </c>
      <c r="AF2925" s="147">
        <f>IF(AND($I2925="Si",O2925=1),1,IF(AND($I2925="Fisico",O2925=1),1,IF(AND(O2925=1,$I2925="Electronico"),2,IF(O2925=1,VLOOKUP($C2925&amp;"|"&amp;$B2925&amp;"|"&amp;$D2925,Empresas!$C$6:$CC$92,$G2925+6+1,0),0))))</f>
        <v>0</v>
      </c>
      <c r="AG2925" s="147">
        <f>IF(AND($I2925="Si",P2925=1),1,IF(AND($I2925="Fisico",P2925=1),1,IF(AND(P2925=1,$I2925="Electronico"),2,IF(P2925=1,VLOOKUP($C2925&amp;"|"&amp;$B2925&amp;"|"&amp;$D2925,Empresas!$C$6:$CC$92,$G2925+6+1,0),0))))</f>
        <v>0</v>
      </c>
      <c r="AH2925" s="147">
        <f>IF(AND($I2925="Si",Q2925=1),1,IF(AND($I2925="Fisico",Q2925=1),1,IF(AND(Q2925=1,$I2925="Electronico"),2,IF(Q2925=1,VLOOKUP($C2925&amp;"|"&amp;$B2925&amp;"|"&amp;$D2925,Empresas!$C$6:$CC$92,$G2925+6+1,0),0))))</f>
        <v>0</v>
      </c>
      <c r="AI2925" s="147">
        <f>IF(AND($I2925="Si",R2925=1),1,IF(AND($I2925="Fisico",R2925=1),1,IF(AND(R2925=1,$I2925="Electronico"),2,IF(R2925=1,VLOOKUP($C2925&amp;"|"&amp;$B2925&amp;"|"&amp;$D2925,Empresas!$C$6:$CC$92,$G2925+6+1,0),0))))</f>
        <v>0</v>
      </c>
      <c r="AJ2925" s="147">
        <f>IF(AND($I2925="Si",S2925=1),1,IF(AND($I2925="Fisico",S2925=1),1,IF(AND(S2925=1,$I2925="Electronico"),2,IF(S2925=1,VLOOKUP($C2925&amp;"|"&amp;$B2925&amp;"|"&amp;$D2925,Empresas!$C$6:$CC$92,$G2925+6+1,0),0))))</f>
        <v>0</v>
      </c>
      <c r="AK2925" s="147">
        <f>IF(AND($I2925="Si",T2925=1),1,IF(AND($I2925="Fisico",T2925=1),1,IF(AND(T2925=1,$I2925="Electronico"),2,IF(T2925=1,VLOOKUP($C2925&amp;"|"&amp;$B2925&amp;"|"&amp;$D2925,Empresas!$C$6:$CC$92,$G2925+6+1,0),0))))</f>
        <v>0</v>
      </c>
      <c r="AL2925" s="147">
        <f>IF(AND($I2925="Si",U2925=1),1,IF(AND($I2925="Fisico",U2925=1),1,IF(AND(U2925=1,$I2925="Electronico"),2,IF(U2925=1,VLOOKUP($C2925&amp;"|"&amp;$B2925&amp;"|"&amp;$D2925,Empresas!$C$6:$CC$92,$G2925+6+1,0),0))))</f>
        <v>0</v>
      </c>
      <c r="AM2925" s="149">
        <f t="shared" si="474"/>
        <v>0</v>
      </c>
      <c r="AN2925" s="149">
        <f t="shared" si="475"/>
        <v>0</v>
      </c>
      <c r="AO2925" s="152">
        <f t="shared" si="476"/>
        <v>0</v>
      </c>
    </row>
    <row r="2926" spans="1:41" x14ac:dyDescent="0.25">
      <c r="A2926" s="140" t="str">
        <f>VLOOKUP(D2926,Empresas!$D$7:$F$91,3,0)</f>
        <v>Omar</v>
      </c>
      <c r="B2926" s="141" t="str">
        <f>VLOOKUP(D2926,Empresas!$D$7:$G$91,4,0)</f>
        <v>Marisol</v>
      </c>
      <c r="C2926" s="141" t="s">
        <v>544</v>
      </c>
      <c r="D2926" s="141" t="s">
        <v>150</v>
      </c>
      <c r="E2926" s="141" t="str">
        <f>VLOOKUP(D2926,Empresas!$D$7:$E$92,2,0)</f>
        <v>DOC TOE SAC</v>
      </c>
      <c r="F2926" s="141" t="s">
        <v>176</v>
      </c>
      <c r="G2926" s="142">
        <f t="shared" si="480"/>
        <v>54</v>
      </c>
      <c r="H2926" s="142" t="str">
        <f>VLOOKUP(D2926,Empresas!$D$6:$L$92,7,0)</f>
        <v>Mensual</v>
      </c>
      <c r="I2926" s="141" t="str">
        <f>VLOOKUP(VLOOKUP(D2926&amp;"|"&amp;B2926,Empresas!$I$7:$CB$92,G2926,0),Tablas!$A$8:$B$10,2,0)</f>
        <v>Fisico</v>
      </c>
      <c r="J2926" s="78">
        <v>2</v>
      </c>
      <c r="K2926" s="78">
        <v>2</v>
      </c>
      <c r="L2926" s="78">
        <v>2</v>
      </c>
      <c r="M2926" s="78">
        <v>2</v>
      </c>
      <c r="N2926" s="78">
        <v>2</v>
      </c>
      <c r="O2926" s="78">
        <v>2</v>
      </c>
      <c r="P2926" s="78">
        <v>2</v>
      </c>
      <c r="Q2926" s="78">
        <v>2</v>
      </c>
      <c r="R2926" s="78"/>
      <c r="S2926" s="78"/>
      <c r="T2926" s="78"/>
      <c r="U2926" s="78"/>
      <c r="V2926" s="78" t="str">
        <f>VLOOKUP(D2926,Empresas!$D$7:$CF$91,81,0)</f>
        <v>A</v>
      </c>
      <c r="W2926" s="78" t="str">
        <f>VLOOKUP(D2926,Empresas!$D$7:$M$91,10,0)</f>
        <v>Rer</v>
      </c>
      <c r="X2926" s="69" t="str">
        <f t="shared" si="472"/>
        <v>SI</v>
      </c>
      <c r="Y2926" s="153" t="str">
        <f t="shared" si="473"/>
        <v>Si aplica</v>
      </c>
      <c r="Z2926" s="147">
        <f>IF(Y2926="No aplica",0,IF(I2926="no",0,IF(I2926="No aplica",0,IF(I2926="Si",1,IF(I2926="Fisico",1,IF(I2926="Electronico",2,VLOOKUP(C2926&amp;"|"&amp;B2926&amp;"|"&amp;D2926,Empresas!$C$6:$CC$92,G2926+6+1,0)))))))</f>
        <v>1</v>
      </c>
      <c r="AA2926" s="147">
        <f>IF(AND($I2926="Si",J2926=1),1,IF(AND($I2926="Fisico",J2926=1),1,IF(AND(J2926=1,$I2926="Electronico"),2,IF(J2926=1,VLOOKUP($C2926&amp;"|"&amp;$B2926&amp;"|"&amp;$D2926,Empresas!$C$6:$CC$92,$G2926+6+1,0),0))))</f>
        <v>0</v>
      </c>
      <c r="AB2926" s="147">
        <f>IF(AND($I2926="Si",K2926=1),1,IF(AND($I2926="Fisico",K2926=1),1,IF(AND(K2926=1,$I2926="Electronico"),2,IF(K2926=1,VLOOKUP($C2926&amp;"|"&amp;$B2926&amp;"|"&amp;$D2926,Empresas!$C$6:$CC$92,$G2926+6+1,0),0))))</f>
        <v>0</v>
      </c>
      <c r="AC2926" s="147">
        <f>IF(AND($I2926="Si",L2926=1),1,IF(AND($I2926="Fisico",L2926=1),1,IF(AND(L2926=1,$I2926="Electronico"),2,IF(L2926=1,VLOOKUP($C2926&amp;"|"&amp;$B2926&amp;"|"&amp;$D2926,Empresas!$C$6:$CC$92,$G2926+6+1,0),0))))</f>
        <v>0</v>
      </c>
      <c r="AD2926" s="147">
        <f>IF(AND($I2926="Si",M2926=1),1,IF(AND($I2926="Fisico",M2926=1),1,IF(AND(M2926=1,$I2926="Electronico"),2,IF(M2926=1,VLOOKUP($C2926&amp;"|"&amp;$B2926&amp;"|"&amp;$D2926,Empresas!$C$6:$CC$92,$G2926+6+1,0),0))))</f>
        <v>0</v>
      </c>
      <c r="AE2926" s="147">
        <f>IF(AND($I2926="Si",N2926=1),1,IF(AND($I2926="Fisico",N2926=1),1,IF(AND(N2926=1,$I2926="Electronico"),2,IF(N2926=1,VLOOKUP($C2926&amp;"|"&amp;$B2926&amp;"|"&amp;$D2926,Empresas!$C$6:$CC$92,$G2926+6+1,0),0))))</f>
        <v>0</v>
      </c>
      <c r="AF2926" s="147">
        <f>IF(AND($I2926="Si",O2926=1),1,IF(AND($I2926="Fisico",O2926=1),1,IF(AND(O2926=1,$I2926="Electronico"),2,IF(O2926=1,VLOOKUP($C2926&amp;"|"&amp;$B2926&amp;"|"&amp;$D2926,Empresas!$C$6:$CC$92,$G2926+6+1,0),0))))</f>
        <v>0</v>
      </c>
      <c r="AG2926" s="147">
        <f>IF(AND($I2926="Si",P2926=1),1,IF(AND($I2926="Fisico",P2926=1),1,IF(AND(P2926=1,$I2926="Electronico"),2,IF(P2926=1,VLOOKUP($C2926&amp;"|"&amp;$B2926&amp;"|"&amp;$D2926,Empresas!$C$6:$CC$92,$G2926+6+1,0),0))))</f>
        <v>0</v>
      </c>
      <c r="AH2926" s="147">
        <f>IF(AND($I2926="Si",Q2926=1),1,IF(AND($I2926="Fisico",Q2926=1),1,IF(AND(Q2926=1,$I2926="Electronico"),2,IF(Q2926=1,VLOOKUP($C2926&amp;"|"&amp;$B2926&amp;"|"&amp;$D2926,Empresas!$C$6:$CC$92,$G2926+6+1,0),0))))</f>
        <v>0</v>
      </c>
      <c r="AI2926" s="147">
        <f>IF(AND($I2926="Si",R2926=1),1,IF(AND($I2926="Fisico",R2926=1),1,IF(AND(R2926=1,$I2926="Electronico"),2,IF(R2926=1,VLOOKUP($C2926&amp;"|"&amp;$B2926&amp;"|"&amp;$D2926,Empresas!$C$6:$CC$92,$G2926+6+1,0),0))))</f>
        <v>0</v>
      </c>
      <c r="AJ2926" s="147">
        <f>IF(AND($I2926="Si",S2926=1),1,IF(AND($I2926="Fisico",S2926=1),1,IF(AND(S2926=1,$I2926="Electronico"),2,IF(S2926=1,VLOOKUP($C2926&amp;"|"&amp;$B2926&amp;"|"&amp;$D2926,Empresas!$C$6:$CC$92,$G2926+6+1,0),0))))</f>
        <v>0</v>
      </c>
      <c r="AK2926" s="147">
        <f>IF(AND($I2926="Si",T2926=1),1,IF(AND($I2926="Fisico",T2926=1),1,IF(AND(T2926=1,$I2926="Electronico"),2,IF(T2926=1,VLOOKUP($C2926&amp;"|"&amp;$B2926&amp;"|"&amp;$D2926,Empresas!$C$6:$CC$92,$G2926+6+1,0),0))))</f>
        <v>0</v>
      </c>
      <c r="AL2926" s="147">
        <f>IF(AND($I2926="Si",U2926=1),1,IF(AND($I2926="Fisico",U2926=1),1,IF(AND(U2926=1,$I2926="Electronico"),2,IF(U2926=1,VLOOKUP($C2926&amp;"|"&amp;$B2926&amp;"|"&amp;$D2926,Empresas!$C$6:$CC$92,$G2926+6+1,0),0))))</f>
        <v>0</v>
      </c>
      <c r="AM2926" s="149">
        <f t="shared" si="474"/>
        <v>0</v>
      </c>
      <c r="AN2926" s="149">
        <f t="shared" si="475"/>
        <v>8</v>
      </c>
      <c r="AO2926" s="152">
        <f t="shared" si="476"/>
        <v>0</v>
      </c>
    </row>
    <row r="2927" spans="1:41" x14ac:dyDescent="0.25">
      <c r="A2927" s="140" t="str">
        <f>VLOOKUP(D2927,Empresas!$D$7:$F$91,3,0)</f>
        <v>Omar</v>
      </c>
      <c r="B2927" s="141" t="str">
        <f>VLOOKUP(D2927,Empresas!$D$7:$G$91,4,0)</f>
        <v>Marisol</v>
      </c>
      <c r="C2927" s="141" t="s">
        <v>544</v>
      </c>
      <c r="D2927" s="141" t="s">
        <v>150</v>
      </c>
      <c r="E2927" s="141" t="str">
        <f>VLOOKUP(D2927,Empresas!$D$7:$E$92,2,0)</f>
        <v>DOC TOE SAC</v>
      </c>
      <c r="F2927" s="141" t="s">
        <v>177</v>
      </c>
      <c r="G2927" s="142">
        <f t="shared" si="480"/>
        <v>55</v>
      </c>
      <c r="H2927" s="142" t="str">
        <f>VLOOKUP(D2927,Empresas!$D$6:$L$92,7,0)</f>
        <v>Mensual</v>
      </c>
      <c r="I2927" s="141" t="str">
        <f>VLOOKUP(VLOOKUP(D2927&amp;"|"&amp;B2927,Empresas!$I$7:$CB$92,G2927,0),Tablas!$A$8:$B$10,2,0)</f>
        <v>No aplica</v>
      </c>
      <c r="J2927" s="78"/>
      <c r="K2927" s="78"/>
      <c r="L2927" s="78"/>
      <c r="M2927" s="78"/>
      <c r="N2927" s="78"/>
      <c r="O2927" s="78"/>
      <c r="P2927" s="78"/>
      <c r="Q2927" s="78"/>
      <c r="R2927" s="78"/>
      <c r="S2927" s="78"/>
      <c r="T2927" s="78"/>
      <c r="U2927" s="78"/>
      <c r="V2927" s="78" t="str">
        <f>VLOOKUP(D2927,Empresas!$D$7:$CF$91,81,0)</f>
        <v>A</v>
      </c>
      <c r="W2927" s="78" t="str">
        <f>VLOOKUP(D2927,Empresas!$D$7:$M$91,10,0)</f>
        <v>Rer</v>
      </c>
      <c r="X2927" s="69" t="str">
        <f t="shared" si="472"/>
        <v>NO</v>
      </c>
      <c r="Y2927" s="153" t="str">
        <f t="shared" si="473"/>
        <v>No aplica</v>
      </c>
      <c r="Z2927" s="147">
        <f>IF(Y2927="No aplica",0,IF(I2927="no",0,IF(I2927="No aplica",0,IF(I2927="Si",1,IF(I2927="Fisico",1,IF(I2927="Electronico",2,VLOOKUP(C2927&amp;"|"&amp;B2927&amp;"|"&amp;D2927,Empresas!$C$6:$CC$92,G2927+6+1,0)))))))</f>
        <v>0</v>
      </c>
      <c r="AA2927" s="147">
        <f>IF(AND($I2927="Si",J2927=1),1,IF(AND($I2927="Fisico",J2927=1),1,IF(AND(J2927=1,$I2927="Electronico"),2,IF(J2927=1,VLOOKUP($C2927&amp;"|"&amp;$B2927&amp;"|"&amp;$D2927,Empresas!$C$6:$CC$92,$G2927+6+1,0),0))))</f>
        <v>0</v>
      </c>
      <c r="AB2927" s="147">
        <f>IF(AND($I2927="Si",K2927=1),1,IF(AND($I2927="Fisico",K2927=1),1,IF(AND(K2927=1,$I2927="Electronico"),2,IF(K2927=1,VLOOKUP($C2927&amp;"|"&amp;$B2927&amp;"|"&amp;$D2927,Empresas!$C$6:$CC$92,$G2927+6+1,0),0))))</f>
        <v>0</v>
      </c>
      <c r="AC2927" s="147">
        <f>IF(AND($I2927="Si",L2927=1),1,IF(AND($I2927="Fisico",L2927=1),1,IF(AND(L2927=1,$I2927="Electronico"),2,IF(L2927=1,VLOOKUP($C2927&amp;"|"&amp;$B2927&amp;"|"&amp;$D2927,Empresas!$C$6:$CC$92,$G2927+6+1,0),0))))</f>
        <v>0</v>
      </c>
      <c r="AD2927" s="147">
        <f>IF(AND($I2927="Si",M2927=1),1,IF(AND($I2927="Fisico",M2927=1),1,IF(AND(M2927=1,$I2927="Electronico"),2,IF(M2927=1,VLOOKUP($C2927&amp;"|"&amp;$B2927&amp;"|"&amp;$D2927,Empresas!$C$6:$CC$92,$G2927+6+1,0),0))))</f>
        <v>0</v>
      </c>
      <c r="AE2927" s="147">
        <f>IF(AND($I2927="Si",N2927=1),1,IF(AND($I2927="Fisico",N2927=1),1,IF(AND(N2927=1,$I2927="Electronico"),2,IF(N2927=1,VLOOKUP($C2927&amp;"|"&amp;$B2927&amp;"|"&amp;$D2927,Empresas!$C$6:$CC$92,$G2927+6+1,0),0))))</f>
        <v>0</v>
      </c>
      <c r="AF2927" s="147">
        <f>IF(AND($I2927="Si",O2927=1),1,IF(AND($I2927="Fisico",O2927=1),1,IF(AND(O2927=1,$I2927="Electronico"),2,IF(O2927=1,VLOOKUP($C2927&amp;"|"&amp;$B2927&amp;"|"&amp;$D2927,Empresas!$C$6:$CC$92,$G2927+6+1,0),0))))</f>
        <v>0</v>
      </c>
      <c r="AG2927" s="147">
        <f>IF(AND($I2927="Si",P2927=1),1,IF(AND($I2927="Fisico",P2927=1),1,IF(AND(P2927=1,$I2927="Electronico"),2,IF(P2927=1,VLOOKUP($C2927&amp;"|"&amp;$B2927&amp;"|"&amp;$D2927,Empresas!$C$6:$CC$92,$G2927+6+1,0),0))))</f>
        <v>0</v>
      </c>
      <c r="AH2927" s="147">
        <f>IF(AND($I2927="Si",Q2927=1),1,IF(AND($I2927="Fisico",Q2927=1),1,IF(AND(Q2927=1,$I2927="Electronico"),2,IF(Q2927=1,VLOOKUP($C2927&amp;"|"&amp;$B2927&amp;"|"&amp;$D2927,Empresas!$C$6:$CC$92,$G2927+6+1,0),0))))</f>
        <v>0</v>
      </c>
      <c r="AI2927" s="147">
        <f>IF(AND($I2927="Si",R2927=1),1,IF(AND($I2927="Fisico",R2927=1),1,IF(AND(R2927=1,$I2927="Electronico"),2,IF(R2927=1,VLOOKUP($C2927&amp;"|"&amp;$B2927&amp;"|"&amp;$D2927,Empresas!$C$6:$CC$92,$G2927+6+1,0),0))))</f>
        <v>0</v>
      </c>
      <c r="AJ2927" s="147">
        <f>IF(AND($I2927="Si",S2927=1),1,IF(AND($I2927="Fisico",S2927=1),1,IF(AND(S2927=1,$I2927="Electronico"),2,IF(S2927=1,VLOOKUP($C2927&amp;"|"&amp;$B2927&amp;"|"&amp;$D2927,Empresas!$C$6:$CC$92,$G2927+6+1,0),0))))</f>
        <v>0</v>
      </c>
      <c r="AK2927" s="147">
        <f>IF(AND($I2927="Si",T2927=1),1,IF(AND($I2927="Fisico",T2927=1),1,IF(AND(T2927=1,$I2927="Electronico"),2,IF(T2927=1,VLOOKUP($C2927&amp;"|"&amp;$B2927&amp;"|"&amp;$D2927,Empresas!$C$6:$CC$92,$G2927+6+1,0),0))))</f>
        <v>0</v>
      </c>
      <c r="AL2927" s="147">
        <f>IF(AND($I2927="Si",U2927=1),1,IF(AND($I2927="Fisico",U2927=1),1,IF(AND(U2927=1,$I2927="Electronico"),2,IF(U2927=1,VLOOKUP($C2927&amp;"|"&amp;$B2927&amp;"|"&amp;$D2927,Empresas!$C$6:$CC$92,$G2927+6+1,0),0))))</f>
        <v>0</v>
      </c>
      <c r="AM2927" s="149">
        <f t="shared" si="474"/>
        <v>0</v>
      </c>
      <c r="AN2927" s="149">
        <f t="shared" si="475"/>
        <v>0</v>
      </c>
      <c r="AO2927" s="152">
        <f t="shared" si="476"/>
        <v>0</v>
      </c>
    </row>
    <row r="2928" spans="1:41" x14ac:dyDescent="0.25">
      <c r="A2928" s="140" t="str">
        <f>VLOOKUP(D2928,Empresas!$D$7:$F$91,3,0)</f>
        <v>Omar</v>
      </c>
      <c r="B2928" s="141" t="str">
        <f>VLOOKUP(D2928,Empresas!$D$7:$G$91,4,0)</f>
        <v>Marisol</v>
      </c>
      <c r="C2928" s="141" t="s">
        <v>544</v>
      </c>
      <c r="D2928" s="141" t="s">
        <v>150</v>
      </c>
      <c r="E2928" s="141" t="str">
        <f>VLOOKUP(D2928,Empresas!$D$7:$E$92,2,0)</f>
        <v>DOC TOE SAC</v>
      </c>
      <c r="F2928" s="141" t="s">
        <v>178</v>
      </c>
      <c r="G2928" s="142">
        <f t="shared" si="480"/>
        <v>56</v>
      </c>
      <c r="H2928" s="142" t="str">
        <f>VLOOKUP(D2928,Empresas!$D$6:$L$92,7,0)</f>
        <v>Mensual</v>
      </c>
      <c r="I2928" s="141" t="str">
        <f>VLOOKUP(VLOOKUP(D2928&amp;"|"&amp;B2928,Empresas!$I$7:$CB$92,G2928,0),Tablas!$A$8:$B$10,2,0)</f>
        <v>No aplica</v>
      </c>
      <c r="J2928" s="78"/>
      <c r="K2928" s="78"/>
      <c r="L2928" s="78"/>
      <c r="M2928" s="78"/>
      <c r="N2928" s="78"/>
      <c r="O2928" s="78"/>
      <c r="P2928" s="78"/>
      <c r="Q2928" s="78"/>
      <c r="R2928" s="78"/>
      <c r="S2928" s="78"/>
      <c r="T2928" s="78"/>
      <c r="U2928" s="78"/>
      <c r="V2928" s="78" t="str">
        <f>VLOOKUP(D2928,Empresas!$D$7:$CF$91,81,0)</f>
        <v>A</v>
      </c>
      <c r="W2928" s="78" t="str">
        <f>VLOOKUP(D2928,Empresas!$D$7:$M$91,10,0)</f>
        <v>Rer</v>
      </c>
      <c r="X2928" s="69" t="str">
        <f t="shared" si="472"/>
        <v>SI</v>
      </c>
      <c r="Y2928" s="153" t="str">
        <f t="shared" si="473"/>
        <v>No aplica</v>
      </c>
      <c r="Z2928" s="147">
        <f>IF(Y2928="No aplica",0,IF(I2928="no",0,IF(I2928="No aplica",0,IF(I2928="Si",1,IF(I2928="Fisico",1,IF(I2928="Electronico",2,VLOOKUP(C2928&amp;"|"&amp;B2928&amp;"|"&amp;D2928,Empresas!$C$6:$CC$92,G2928+6+1,0)))))))</f>
        <v>0</v>
      </c>
      <c r="AA2928" s="147">
        <f>IF(AND($I2928="Si",J2928=1),1,IF(AND($I2928="Fisico",J2928=1),1,IF(AND(J2928=1,$I2928="Electronico"),2,IF(J2928=1,VLOOKUP($C2928&amp;"|"&amp;$B2928&amp;"|"&amp;$D2928,Empresas!$C$6:$CC$92,$G2928+6+1,0),0))))</f>
        <v>0</v>
      </c>
      <c r="AB2928" s="147">
        <f>IF(AND($I2928="Si",K2928=1),1,IF(AND($I2928="Fisico",K2928=1),1,IF(AND(K2928=1,$I2928="Electronico"),2,IF(K2928=1,VLOOKUP($C2928&amp;"|"&amp;$B2928&amp;"|"&amp;$D2928,Empresas!$C$6:$CC$92,$G2928+6+1,0),0))))</f>
        <v>0</v>
      </c>
      <c r="AC2928" s="147">
        <f>IF(AND($I2928="Si",L2928=1),1,IF(AND($I2928="Fisico",L2928=1),1,IF(AND(L2928=1,$I2928="Electronico"),2,IF(L2928=1,VLOOKUP($C2928&amp;"|"&amp;$B2928&amp;"|"&amp;$D2928,Empresas!$C$6:$CC$92,$G2928+6+1,0),0))))</f>
        <v>0</v>
      </c>
      <c r="AD2928" s="147">
        <f>IF(AND($I2928="Si",M2928=1),1,IF(AND($I2928="Fisico",M2928=1),1,IF(AND(M2928=1,$I2928="Electronico"),2,IF(M2928=1,VLOOKUP($C2928&amp;"|"&amp;$B2928&amp;"|"&amp;$D2928,Empresas!$C$6:$CC$92,$G2928+6+1,0),0))))</f>
        <v>0</v>
      </c>
      <c r="AE2928" s="147">
        <f>IF(AND($I2928="Si",N2928=1),1,IF(AND($I2928="Fisico",N2928=1),1,IF(AND(N2928=1,$I2928="Electronico"),2,IF(N2928=1,VLOOKUP($C2928&amp;"|"&amp;$B2928&amp;"|"&amp;$D2928,Empresas!$C$6:$CC$92,$G2928+6+1,0),0))))</f>
        <v>0</v>
      </c>
      <c r="AF2928" s="147">
        <f>IF(AND($I2928="Si",O2928=1),1,IF(AND($I2928="Fisico",O2928=1),1,IF(AND(O2928=1,$I2928="Electronico"),2,IF(O2928=1,VLOOKUP($C2928&amp;"|"&amp;$B2928&amp;"|"&amp;$D2928,Empresas!$C$6:$CC$92,$G2928+6+1,0),0))))</f>
        <v>0</v>
      </c>
      <c r="AG2928" s="147">
        <f>IF(AND($I2928="Si",P2928=1),1,IF(AND($I2928="Fisico",P2928=1),1,IF(AND(P2928=1,$I2928="Electronico"),2,IF(P2928=1,VLOOKUP($C2928&amp;"|"&amp;$B2928&amp;"|"&amp;$D2928,Empresas!$C$6:$CC$92,$G2928+6+1,0),0))))</f>
        <v>0</v>
      </c>
      <c r="AH2928" s="147">
        <f>IF(AND($I2928="Si",Q2928=1),1,IF(AND($I2928="Fisico",Q2928=1),1,IF(AND(Q2928=1,$I2928="Electronico"),2,IF(Q2928=1,VLOOKUP($C2928&amp;"|"&amp;$B2928&amp;"|"&amp;$D2928,Empresas!$C$6:$CC$92,$G2928+6+1,0),0))))</f>
        <v>0</v>
      </c>
      <c r="AI2928" s="147">
        <f>IF(AND($I2928="Si",R2928=1),1,IF(AND($I2928="Fisico",R2928=1),1,IF(AND(R2928=1,$I2928="Electronico"),2,IF(R2928=1,VLOOKUP($C2928&amp;"|"&amp;$B2928&amp;"|"&amp;$D2928,Empresas!$C$6:$CC$92,$G2928+6+1,0),0))))</f>
        <v>0</v>
      </c>
      <c r="AJ2928" s="147">
        <f>IF(AND($I2928="Si",S2928=1),1,IF(AND($I2928="Fisico",S2928=1),1,IF(AND(S2928=1,$I2928="Electronico"),2,IF(S2928=1,VLOOKUP($C2928&amp;"|"&amp;$B2928&amp;"|"&amp;$D2928,Empresas!$C$6:$CC$92,$G2928+6+1,0),0))))</f>
        <v>0</v>
      </c>
      <c r="AK2928" s="147">
        <f>IF(AND($I2928="Si",T2928=1),1,IF(AND($I2928="Fisico",T2928=1),1,IF(AND(T2928=1,$I2928="Electronico"),2,IF(T2928=1,VLOOKUP($C2928&amp;"|"&amp;$B2928&amp;"|"&amp;$D2928,Empresas!$C$6:$CC$92,$G2928+6+1,0),0))))</f>
        <v>0</v>
      </c>
      <c r="AL2928" s="147">
        <f>IF(AND($I2928="Si",U2928=1),1,IF(AND($I2928="Fisico",U2928=1),1,IF(AND(U2928=1,$I2928="Electronico"),2,IF(U2928=1,VLOOKUP($C2928&amp;"|"&amp;$B2928&amp;"|"&amp;$D2928,Empresas!$C$6:$CC$92,$G2928+6+1,0),0))))</f>
        <v>0</v>
      </c>
      <c r="AM2928" s="149">
        <f t="shared" si="474"/>
        <v>0</v>
      </c>
      <c r="AN2928" s="149">
        <f t="shared" si="475"/>
        <v>0</v>
      </c>
      <c r="AO2928" s="152">
        <f t="shared" si="476"/>
        <v>0</v>
      </c>
    </row>
    <row r="2929" spans="1:41" x14ac:dyDescent="0.25">
      <c r="A2929" s="140" t="str">
        <f>VLOOKUP(D2929,Empresas!$D$7:$F$91,3,0)</f>
        <v>Omar</v>
      </c>
      <c r="B2929" s="141" t="str">
        <f>VLOOKUP(D2929,Empresas!$D$7:$G$91,4,0)</f>
        <v>Marisol</v>
      </c>
      <c r="C2929" s="141" t="s">
        <v>544</v>
      </c>
      <c r="D2929" s="141" t="s">
        <v>150</v>
      </c>
      <c r="E2929" s="141" t="str">
        <f>VLOOKUP(D2929,Empresas!$D$7:$E$92,2,0)</f>
        <v>DOC TOE SAC</v>
      </c>
      <c r="F2929" s="141" t="s">
        <v>179</v>
      </c>
      <c r="G2929" s="142">
        <f t="shared" si="480"/>
        <v>57</v>
      </c>
      <c r="H2929" s="142" t="str">
        <f>VLOOKUP(D2929,Empresas!$D$6:$L$92,7,0)</f>
        <v>Mensual</v>
      </c>
      <c r="I2929" s="141" t="str">
        <f>VLOOKUP(VLOOKUP(D2929&amp;"|"&amp;B2929,Empresas!$I$7:$CB$92,G2929,0),Tablas!$A$8:$B$10,2,0)</f>
        <v>No aplica</v>
      </c>
      <c r="J2929" s="78"/>
      <c r="K2929" s="78"/>
      <c r="L2929" s="78"/>
      <c r="M2929" s="78"/>
      <c r="N2929" s="78"/>
      <c r="O2929" s="78"/>
      <c r="P2929" s="78"/>
      <c r="Q2929" s="78"/>
      <c r="R2929" s="78"/>
      <c r="S2929" s="78"/>
      <c r="T2929" s="78"/>
      <c r="U2929" s="78"/>
      <c r="V2929" s="78" t="str">
        <f>VLOOKUP(D2929,Empresas!$D$7:$CF$91,81,0)</f>
        <v>A</v>
      </c>
      <c r="W2929" s="78" t="str">
        <f>VLOOKUP(D2929,Empresas!$D$7:$M$91,10,0)</f>
        <v>Rer</v>
      </c>
      <c r="X2929" s="69" t="str">
        <f t="shared" si="472"/>
        <v>NO</v>
      </c>
      <c r="Y2929" s="153" t="str">
        <f t="shared" si="473"/>
        <v>No aplica</v>
      </c>
      <c r="Z2929" s="147">
        <f>IF(Y2929="No aplica",0,IF(I2929="no",0,IF(I2929="No aplica",0,IF(I2929="Si",1,IF(I2929="Fisico",1,IF(I2929="Electronico",2,VLOOKUP(C2929&amp;"|"&amp;B2929&amp;"|"&amp;D2929,Empresas!$C$6:$CC$92,G2929+6+1,0)))))))</f>
        <v>0</v>
      </c>
      <c r="AA2929" s="147">
        <f>IF(AND($I2929="Si",J2929=1),1,IF(AND($I2929="Fisico",J2929=1),1,IF(AND(J2929=1,$I2929="Electronico"),2,IF(J2929=1,VLOOKUP($C2929&amp;"|"&amp;$B2929&amp;"|"&amp;$D2929,Empresas!$C$6:$CC$92,$G2929+6+1,0),0))))</f>
        <v>0</v>
      </c>
      <c r="AB2929" s="147">
        <f>IF(AND($I2929="Si",K2929=1),1,IF(AND($I2929="Fisico",K2929=1),1,IF(AND(K2929=1,$I2929="Electronico"),2,IF(K2929=1,VLOOKUP($C2929&amp;"|"&amp;$B2929&amp;"|"&amp;$D2929,Empresas!$C$6:$CC$92,$G2929+6+1,0),0))))</f>
        <v>0</v>
      </c>
      <c r="AC2929" s="147">
        <f>IF(AND($I2929="Si",L2929=1),1,IF(AND($I2929="Fisico",L2929=1),1,IF(AND(L2929=1,$I2929="Electronico"),2,IF(L2929=1,VLOOKUP($C2929&amp;"|"&amp;$B2929&amp;"|"&amp;$D2929,Empresas!$C$6:$CC$92,$G2929+6+1,0),0))))</f>
        <v>0</v>
      </c>
      <c r="AD2929" s="147">
        <f>IF(AND($I2929="Si",M2929=1),1,IF(AND($I2929="Fisico",M2929=1),1,IF(AND(M2929=1,$I2929="Electronico"),2,IF(M2929=1,VLOOKUP($C2929&amp;"|"&amp;$B2929&amp;"|"&amp;$D2929,Empresas!$C$6:$CC$92,$G2929+6+1,0),0))))</f>
        <v>0</v>
      </c>
      <c r="AE2929" s="147">
        <f>IF(AND($I2929="Si",N2929=1),1,IF(AND($I2929="Fisico",N2929=1),1,IF(AND(N2929=1,$I2929="Electronico"),2,IF(N2929=1,VLOOKUP($C2929&amp;"|"&amp;$B2929&amp;"|"&amp;$D2929,Empresas!$C$6:$CC$92,$G2929+6+1,0),0))))</f>
        <v>0</v>
      </c>
      <c r="AF2929" s="147">
        <f>IF(AND($I2929="Si",O2929=1),1,IF(AND($I2929="Fisico",O2929=1),1,IF(AND(O2929=1,$I2929="Electronico"),2,IF(O2929=1,VLOOKUP($C2929&amp;"|"&amp;$B2929&amp;"|"&amp;$D2929,Empresas!$C$6:$CC$92,$G2929+6+1,0),0))))</f>
        <v>0</v>
      </c>
      <c r="AG2929" s="147">
        <f>IF(AND($I2929="Si",P2929=1),1,IF(AND($I2929="Fisico",P2929=1),1,IF(AND(P2929=1,$I2929="Electronico"),2,IF(P2929=1,VLOOKUP($C2929&amp;"|"&amp;$B2929&amp;"|"&amp;$D2929,Empresas!$C$6:$CC$92,$G2929+6+1,0),0))))</f>
        <v>0</v>
      </c>
      <c r="AH2929" s="147">
        <f>IF(AND($I2929="Si",Q2929=1),1,IF(AND($I2929="Fisico",Q2929=1),1,IF(AND(Q2929=1,$I2929="Electronico"),2,IF(Q2929=1,VLOOKUP($C2929&amp;"|"&amp;$B2929&amp;"|"&amp;$D2929,Empresas!$C$6:$CC$92,$G2929+6+1,0),0))))</f>
        <v>0</v>
      </c>
      <c r="AI2929" s="147">
        <f>IF(AND($I2929="Si",R2929=1),1,IF(AND($I2929="Fisico",R2929=1),1,IF(AND(R2929=1,$I2929="Electronico"),2,IF(R2929=1,VLOOKUP($C2929&amp;"|"&amp;$B2929&amp;"|"&amp;$D2929,Empresas!$C$6:$CC$92,$G2929+6+1,0),0))))</f>
        <v>0</v>
      </c>
      <c r="AJ2929" s="147">
        <f>IF(AND($I2929="Si",S2929=1),1,IF(AND($I2929="Fisico",S2929=1),1,IF(AND(S2929=1,$I2929="Electronico"),2,IF(S2929=1,VLOOKUP($C2929&amp;"|"&amp;$B2929&amp;"|"&amp;$D2929,Empresas!$C$6:$CC$92,$G2929+6+1,0),0))))</f>
        <v>0</v>
      </c>
      <c r="AK2929" s="147">
        <f>IF(AND($I2929="Si",T2929=1),1,IF(AND($I2929="Fisico",T2929=1),1,IF(AND(T2929=1,$I2929="Electronico"),2,IF(T2929=1,VLOOKUP($C2929&amp;"|"&amp;$B2929&amp;"|"&amp;$D2929,Empresas!$C$6:$CC$92,$G2929+6+1,0),0))))</f>
        <v>0</v>
      </c>
      <c r="AL2929" s="147">
        <f>IF(AND($I2929="Si",U2929=1),1,IF(AND($I2929="Fisico",U2929=1),1,IF(AND(U2929=1,$I2929="Electronico"),2,IF(U2929=1,VLOOKUP($C2929&amp;"|"&amp;$B2929&amp;"|"&amp;$D2929,Empresas!$C$6:$CC$92,$G2929+6+1,0),0))))</f>
        <v>0</v>
      </c>
      <c r="AM2929" s="149">
        <f t="shared" si="474"/>
        <v>0</v>
      </c>
      <c r="AN2929" s="149">
        <f t="shared" si="475"/>
        <v>0</v>
      </c>
      <c r="AO2929" s="152">
        <f t="shared" si="476"/>
        <v>0</v>
      </c>
    </row>
    <row r="2930" spans="1:41" x14ac:dyDescent="0.25">
      <c r="A2930" s="140" t="str">
        <f>VLOOKUP(D2930,Empresas!$D$7:$F$91,3,0)</f>
        <v>Omar</v>
      </c>
      <c r="B2930" s="141" t="str">
        <f>VLOOKUP(D2930,Empresas!$D$7:$G$91,4,0)</f>
        <v>Marisol</v>
      </c>
      <c r="C2930" s="141" t="s">
        <v>544</v>
      </c>
      <c r="D2930" s="141" t="s">
        <v>150</v>
      </c>
      <c r="E2930" s="141" t="str">
        <f>VLOOKUP(D2930,Empresas!$D$7:$E$92,2,0)</f>
        <v>DOC TOE SAC</v>
      </c>
      <c r="F2930" s="141" t="s">
        <v>180</v>
      </c>
      <c r="G2930" s="142">
        <f t="shared" si="480"/>
        <v>58</v>
      </c>
      <c r="H2930" s="142" t="str">
        <f>VLOOKUP(D2930,Empresas!$D$6:$L$92,7,0)</f>
        <v>Mensual</v>
      </c>
      <c r="I2930" s="141" t="str">
        <f>VLOOKUP(VLOOKUP(D2930&amp;"|"&amp;B2930,Empresas!$I$7:$CB$92,G2930,0),Tablas!$A$8:$B$10,2,0)</f>
        <v>No aplica</v>
      </c>
      <c r="J2930" s="78"/>
      <c r="K2930" s="78"/>
      <c r="L2930" s="78"/>
      <c r="M2930" s="78"/>
      <c r="N2930" s="78"/>
      <c r="O2930" s="78"/>
      <c r="P2930" s="78"/>
      <c r="Q2930" s="78"/>
      <c r="R2930" s="78"/>
      <c r="S2930" s="78"/>
      <c r="T2930" s="78"/>
      <c r="U2930" s="78"/>
      <c r="V2930" s="78" t="str">
        <f>VLOOKUP(D2930,Empresas!$D$7:$CF$91,81,0)</f>
        <v>A</v>
      </c>
      <c r="W2930" s="78" t="str">
        <f>VLOOKUP(D2930,Empresas!$D$7:$M$91,10,0)</f>
        <v>Rer</v>
      </c>
      <c r="X2930" s="69" t="str">
        <f t="shared" si="472"/>
        <v>NO</v>
      </c>
      <c r="Y2930" s="153" t="str">
        <f t="shared" si="473"/>
        <v>No aplica</v>
      </c>
      <c r="Z2930" s="147">
        <f>IF(Y2930="No aplica",0,IF(I2930="no",0,IF(I2930="No aplica",0,IF(I2930="Si",1,IF(I2930="Fisico",1,IF(I2930="Electronico",2,VLOOKUP(C2930&amp;"|"&amp;B2930&amp;"|"&amp;D2930,Empresas!$C$6:$CC$92,G2930+6+1,0)))))))</f>
        <v>0</v>
      </c>
      <c r="AA2930" s="147">
        <f>IF(AND($I2930="Si",J2930=1),1,IF(AND($I2930="Fisico",J2930=1),1,IF(AND(J2930=1,$I2930="Electronico"),2,IF(J2930=1,VLOOKUP($C2930&amp;"|"&amp;$B2930&amp;"|"&amp;$D2930,Empresas!$C$6:$CC$92,$G2930+6+1,0),0))))</f>
        <v>0</v>
      </c>
      <c r="AB2930" s="147">
        <f>IF(AND($I2930="Si",K2930=1),1,IF(AND($I2930="Fisico",K2930=1),1,IF(AND(K2930=1,$I2930="Electronico"),2,IF(K2930=1,VLOOKUP($C2930&amp;"|"&amp;$B2930&amp;"|"&amp;$D2930,Empresas!$C$6:$CC$92,$G2930+6+1,0),0))))</f>
        <v>0</v>
      </c>
      <c r="AC2930" s="147">
        <f>IF(AND($I2930="Si",L2930=1),1,IF(AND($I2930="Fisico",L2930=1),1,IF(AND(L2930=1,$I2930="Electronico"),2,IF(L2930=1,VLOOKUP($C2930&amp;"|"&amp;$B2930&amp;"|"&amp;$D2930,Empresas!$C$6:$CC$92,$G2930+6+1,0),0))))</f>
        <v>0</v>
      </c>
      <c r="AD2930" s="147">
        <f>IF(AND($I2930="Si",M2930=1),1,IF(AND($I2930="Fisico",M2930=1),1,IF(AND(M2930=1,$I2930="Electronico"),2,IF(M2930=1,VLOOKUP($C2930&amp;"|"&amp;$B2930&amp;"|"&amp;$D2930,Empresas!$C$6:$CC$92,$G2930+6+1,0),0))))</f>
        <v>0</v>
      </c>
      <c r="AE2930" s="147">
        <f>IF(AND($I2930="Si",N2930=1),1,IF(AND($I2930="Fisico",N2930=1),1,IF(AND(N2930=1,$I2930="Electronico"),2,IF(N2930=1,VLOOKUP($C2930&amp;"|"&amp;$B2930&amp;"|"&amp;$D2930,Empresas!$C$6:$CC$92,$G2930+6+1,0),0))))</f>
        <v>0</v>
      </c>
      <c r="AF2930" s="147">
        <f>IF(AND($I2930="Si",O2930=1),1,IF(AND($I2930="Fisico",O2930=1),1,IF(AND(O2930=1,$I2930="Electronico"),2,IF(O2930=1,VLOOKUP($C2930&amp;"|"&amp;$B2930&amp;"|"&amp;$D2930,Empresas!$C$6:$CC$92,$G2930+6+1,0),0))))</f>
        <v>0</v>
      </c>
      <c r="AG2930" s="147">
        <f>IF(AND($I2930="Si",P2930=1),1,IF(AND($I2930="Fisico",P2930=1),1,IF(AND(P2930=1,$I2930="Electronico"),2,IF(P2930=1,VLOOKUP($C2930&amp;"|"&amp;$B2930&amp;"|"&amp;$D2930,Empresas!$C$6:$CC$92,$G2930+6+1,0),0))))</f>
        <v>0</v>
      </c>
      <c r="AH2930" s="147">
        <f>IF(AND($I2930="Si",Q2930=1),1,IF(AND($I2930="Fisico",Q2930=1),1,IF(AND(Q2930=1,$I2930="Electronico"),2,IF(Q2930=1,VLOOKUP($C2930&amp;"|"&amp;$B2930&amp;"|"&amp;$D2930,Empresas!$C$6:$CC$92,$G2930+6+1,0),0))))</f>
        <v>0</v>
      </c>
      <c r="AI2930" s="147">
        <f>IF(AND($I2930="Si",R2930=1),1,IF(AND($I2930="Fisico",R2930=1),1,IF(AND(R2930=1,$I2930="Electronico"),2,IF(R2930=1,VLOOKUP($C2930&amp;"|"&amp;$B2930&amp;"|"&amp;$D2930,Empresas!$C$6:$CC$92,$G2930+6+1,0),0))))</f>
        <v>0</v>
      </c>
      <c r="AJ2930" s="147">
        <f>IF(AND($I2930="Si",S2930=1),1,IF(AND($I2930="Fisico",S2930=1),1,IF(AND(S2930=1,$I2930="Electronico"),2,IF(S2930=1,VLOOKUP($C2930&amp;"|"&amp;$B2930&amp;"|"&amp;$D2930,Empresas!$C$6:$CC$92,$G2930+6+1,0),0))))</f>
        <v>0</v>
      </c>
      <c r="AK2930" s="147">
        <f>IF(AND($I2930="Si",T2930=1),1,IF(AND($I2930="Fisico",T2930=1),1,IF(AND(T2930=1,$I2930="Electronico"),2,IF(T2930=1,VLOOKUP($C2930&amp;"|"&amp;$B2930&amp;"|"&amp;$D2930,Empresas!$C$6:$CC$92,$G2930+6+1,0),0))))</f>
        <v>0</v>
      </c>
      <c r="AL2930" s="147">
        <f>IF(AND($I2930="Si",U2930=1),1,IF(AND($I2930="Fisico",U2930=1),1,IF(AND(U2930=1,$I2930="Electronico"),2,IF(U2930=1,VLOOKUP($C2930&amp;"|"&amp;$B2930&amp;"|"&amp;$D2930,Empresas!$C$6:$CC$92,$G2930+6+1,0),0))))</f>
        <v>0</v>
      </c>
      <c r="AM2930" s="149">
        <f t="shared" si="474"/>
        <v>0</v>
      </c>
      <c r="AN2930" s="149">
        <f t="shared" si="475"/>
        <v>0</v>
      </c>
      <c r="AO2930" s="152">
        <f t="shared" si="476"/>
        <v>0</v>
      </c>
    </row>
    <row r="2931" spans="1:41" x14ac:dyDescent="0.25">
      <c r="A2931" s="140" t="str">
        <f>VLOOKUP(D2931,Empresas!$D$7:$F$91,3,0)</f>
        <v>Omar</v>
      </c>
      <c r="B2931" s="141" t="str">
        <f>VLOOKUP(D2931,Empresas!$D$7:$G$91,4,0)</f>
        <v>Marisol</v>
      </c>
      <c r="C2931" s="141" t="s">
        <v>544</v>
      </c>
      <c r="D2931" s="141" t="s">
        <v>150</v>
      </c>
      <c r="E2931" s="141" t="str">
        <f>VLOOKUP(D2931,Empresas!$D$7:$E$92,2,0)</f>
        <v>DOC TOE SAC</v>
      </c>
      <c r="F2931" s="141" t="s">
        <v>181</v>
      </c>
      <c r="G2931" s="142">
        <f t="shared" si="480"/>
        <v>59</v>
      </c>
      <c r="H2931" s="142" t="str">
        <f>VLOOKUP(D2931,Empresas!$D$6:$L$92,7,0)</f>
        <v>Mensual</v>
      </c>
      <c r="I2931" s="141" t="str">
        <f>VLOOKUP(VLOOKUP(D2931&amp;"|"&amp;B2931,Empresas!$I$7:$CB$92,G2931,0),Tablas!$A$8:$B$10,2,0)</f>
        <v>No aplica</v>
      </c>
      <c r="J2931" s="78"/>
      <c r="K2931" s="78"/>
      <c r="L2931" s="78"/>
      <c r="M2931" s="78"/>
      <c r="N2931" s="78"/>
      <c r="O2931" s="78"/>
      <c r="P2931" s="78"/>
      <c r="Q2931" s="78"/>
      <c r="R2931" s="78"/>
      <c r="S2931" s="78"/>
      <c r="T2931" s="78"/>
      <c r="U2931" s="78"/>
      <c r="V2931" s="78" t="str">
        <f>VLOOKUP(D2931,Empresas!$D$7:$CF$91,81,0)</f>
        <v>A</v>
      </c>
      <c r="W2931" s="78" t="str">
        <f>VLOOKUP(D2931,Empresas!$D$7:$M$91,10,0)</f>
        <v>Rer</v>
      </c>
      <c r="X2931" s="69" t="str">
        <f t="shared" si="472"/>
        <v>NO</v>
      </c>
      <c r="Y2931" s="153" t="str">
        <f t="shared" si="473"/>
        <v>No aplica</v>
      </c>
      <c r="Z2931" s="147">
        <f>IF(Y2931="No aplica",0,IF(I2931="no",0,IF(I2931="No aplica",0,IF(I2931="Si",1,IF(I2931="Fisico",1,IF(I2931="Electronico",2,VLOOKUP(C2931&amp;"|"&amp;B2931&amp;"|"&amp;D2931,Empresas!$C$6:$CC$92,G2931+6+1,0)))))))</f>
        <v>0</v>
      </c>
      <c r="AA2931" s="147">
        <f>IF(AND($I2931="Si",J2931=1),1,IF(AND($I2931="Fisico",J2931=1),1,IF(AND(J2931=1,$I2931="Electronico"),2,IF(J2931=1,VLOOKUP($C2931&amp;"|"&amp;$B2931&amp;"|"&amp;$D2931,Empresas!$C$6:$CC$92,$G2931+6+1,0),0))))</f>
        <v>0</v>
      </c>
      <c r="AB2931" s="147">
        <f>IF(AND($I2931="Si",K2931=1),1,IF(AND($I2931="Fisico",K2931=1),1,IF(AND(K2931=1,$I2931="Electronico"),2,IF(K2931=1,VLOOKUP($C2931&amp;"|"&amp;$B2931&amp;"|"&amp;$D2931,Empresas!$C$6:$CC$92,$G2931+6+1,0),0))))</f>
        <v>0</v>
      </c>
      <c r="AC2931" s="147">
        <f>IF(AND($I2931="Si",L2931=1),1,IF(AND($I2931="Fisico",L2931=1),1,IF(AND(L2931=1,$I2931="Electronico"),2,IF(L2931=1,VLOOKUP($C2931&amp;"|"&amp;$B2931&amp;"|"&amp;$D2931,Empresas!$C$6:$CC$92,$G2931+6+1,0),0))))</f>
        <v>0</v>
      </c>
      <c r="AD2931" s="147">
        <f>IF(AND($I2931="Si",M2931=1),1,IF(AND($I2931="Fisico",M2931=1),1,IF(AND(M2931=1,$I2931="Electronico"),2,IF(M2931=1,VLOOKUP($C2931&amp;"|"&amp;$B2931&amp;"|"&amp;$D2931,Empresas!$C$6:$CC$92,$G2931+6+1,0),0))))</f>
        <v>0</v>
      </c>
      <c r="AE2931" s="147">
        <f>IF(AND($I2931="Si",N2931=1),1,IF(AND($I2931="Fisico",N2931=1),1,IF(AND(N2931=1,$I2931="Electronico"),2,IF(N2931=1,VLOOKUP($C2931&amp;"|"&amp;$B2931&amp;"|"&amp;$D2931,Empresas!$C$6:$CC$92,$G2931+6+1,0),0))))</f>
        <v>0</v>
      </c>
      <c r="AF2931" s="147">
        <f>IF(AND($I2931="Si",O2931=1),1,IF(AND($I2931="Fisico",O2931=1),1,IF(AND(O2931=1,$I2931="Electronico"),2,IF(O2931=1,VLOOKUP($C2931&amp;"|"&amp;$B2931&amp;"|"&amp;$D2931,Empresas!$C$6:$CC$92,$G2931+6+1,0),0))))</f>
        <v>0</v>
      </c>
      <c r="AG2931" s="147">
        <f>IF(AND($I2931="Si",P2931=1),1,IF(AND($I2931="Fisico",P2931=1),1,IF(AND(P2931=1,$I2931="Electronico"),2,IF(P2931=1,VLOOKUP($C2931&amp;"|"&amp;$B2931&amp;"|"&amp;$D2931,Empresas!$C$6:$CC$92,$G2931+6+1,0),0))))</f>
        <v>0</v>
      </c>
      <c r="AH2931" s="147">
        <f>IF(AND($I2931="Si",Q2931=1),1,IF(AND($I2931="Fisico",Q2931=1),1,IF(AND(Q2931=1,$I2931="Electronico"),2,IF(Q2931=1,VLOOKUP($C2931&amp;"|"&amp;$B2931&amp;"|"&amp;$D2931,Empresas!$C$6:$CC$92,$G2931+6+1,0),0))))</f>
        <v>0</v>
      </c>
      <c r="AI2931" s="147">
        <f>IF(AND($I2931="Si",R2931=1),1,IF(AND($I2931="Fisico",R2931=1),1,IF(AND(R2931=1,$I2931="Electronico"),2,IF(R2931=1,VLOOKUP($C2931&amp;"|"&amp;$B2931&amp;"|"&amp;$D2931,Empresas!$C$6:$CC$92,$G2931+6+1,0),0))))</f>
        <v>0</v>
      </c>
      <c r="AJ2931" s="147">
        <f>IF(AND($I2931="Si",S2931=1),1,IF(AND($I2931="Fisico",S2931=1),1,IF(AND(S2931=1,$I2931="Electronico"),2,IF(S2931=1,VLOOKUP($C2931&amp;"|"&amp;$B2931&amp;"|"&amp;$D2931,Empresas!$C$6:$CC$92,$G2931+6+1,0),0))))</f>
        <v>0</v>
      </c>
      <c r="AK2931" s="147">
        <f>IF(AND($I2931="Si",T2931=1),1,IF(AND($I2931="Fisico",T2931=1),1,IF(AND(T2931=1,$I2931="Electronico"),2,IF(T2931=1,VLOOKUP($C2931&amp;"|"&amp;$B2931&amp;"|"&amp;$D2931,Empresas!$C$6:$CC$92,$G2931+6+1,0),0))))</f>
        <v>0</v>
      </c>
      <c r="AL2931" s="147">
        <f>IF(AND($I2931="Si",U2931=1),1,IF(AND($I2931="Fisico",U2931=1),1,IF(AND(U2931=1,$I2931="Electronico"),2,IF(U2931=1,VLOOKUP($C2931&amp;"|"&amp;$B2931&amp;"|"&amp;$D2931,Empresas!$C$6:$CC$92,$G2931+6+1,0),0))))</f>
        <v>0</v>
      </c>
      <c r="AM2931" s="149">
        <f t="shared" si="474"/>
        <v>0</v>
      </c>
      <c r="AN2931" s="149">
        <f t="shared" si="475"/>
        <v>0</v>
      </c>
      <c r="AO2931" s="152">
        <f t="shared" si="476"/>
        <v>0</v>
      </c>
    </row>
    <row r="2932" spans="1:41" x14ac:dyDescent="0.25">
      <c r="A2932" s="140" t="str">
        <f>VLOOKUP(D2932,Empresas!$D$7:$F$91,3,0)</f>
        <v>Omar</v>
      </c>
      <c r="B2932" s="141" t="str">
        <f>VLOOKUP(D2932,Empresas!$D$7:$G$91,4,0)</f>
        <v>Marisol</v>
      </c>
      <c r="C2932" s="141" t="s">
        <v>544</v>
      </c>
      <c r="D2932" s="141" t="s">
        <v>150</v>
      </c>
      <c r="E2932" s="141" t="str">
        <f>VLOOKUP(D2932,Empresas!$D$7:$E$92,2,0)</f>
        <v>DOC TOE SAC</v>
      </c>
      <c r="F2932" s="141" t="s">
        <v>182</v>
      </c>
      <c r="G2932" s="142">
        <f t="shared" si="480"/>
        <v>60</v>
      </c>
      <c r="H2932" s="142" t="str">
        <f>VLOOKUP(D2932,Empresas!$D$6:$L$92,7,0)</f>
        <v>Mensual</v>
      </c>
      <c r="I2932" s="141" t="str">
        <f>VLOOKUP(VLOOKUP(D2932&amp;"|"&amp;B2932,Empresas!$I$7:$CB$92,G2932,0),Tablas!$A$8:$B$10,2,0)</f>
        <v>No aplica</v>
      </c>
      <c r="J2932" s="78"/>
      <c r="K2932" s="78"/>
      <c r="L2932" s="78"/>
      <c r="M2932" s="78"/>
      <c r="N2932" s="78"/>
      <c r="O2932" s="78"/>
      <c r="P2932" s="78"/>
      <c r="Q2932" s="78"/>
      <c r="R2932" s="78"/>
      <c r="S2932" s="78"/>
      <c r="T2932" s="78"/>
      <c r="U2932" s="78"/>
      <c r="V2932" s="78" t="str">
        <f>VLOOKUP(D2932,Empresas!$D$7:$CF$91,81,0)</f>
        <v>A</v>
      </c>
      <c r="W2932" s="78" t="str">
        <f>VLOOKUP(D2932,Empresas!$D$7:$M$91,10,0)</f>
        <v>Rer</v>
      </c>
      <c r="X2932" s="69" t="str">
        <f t="shared" si="472"/>
        <v>NO</v>
      </c>
      <c r="Y2932" s="153" t="str">
        <f t="shared" si="473"/>
        <v>No aplica</v>
      </c>
      <c r="Z2932" s="147">
        <f>IF(Y2932="No aplica",0,IF(I2932="no",0,IF(I2932="No aplica",0,IF(I2932="Si",1,IF(I2932="Fisico",1,IF(I2932="Electronico",2,VLOOKUP(C2932&amp;"|"&amp;B2932&amp;"|"&amp;D2932,Empresas!$C$6:$CC$92,G2932+6+1,0)))))))</f>
        <v>0</v>
      </c>
      <c r="AA2932" s="147">
        <f>IF(AND($I2932="Si",J2932=1),1,IF(AND($I2932="Fisico",J2932=1),1,IF(AND(J2932=1,$I2932="Electronico"),2,IF(J2932=1,VLOOKUP($C2932&amp;"|"&amp;$B2932&amp;"|"&amp;$D2932,Empresas!$C$6:$CC$92,$G2932+6+1,0),0))))</f>
        <v>0</v>
      </c>
      <c r="AB2932" s="147">
        <f>IF(AND($I2932="Si",K2932=1),1,IF(AND($I2932="Fisico",K2932=1),1,IF(AND(K2932=1,$I2932="Electronico"),2,IF(K2932=1,VLOOKUP($C2932&amp;"|"&amp;$B2932&amp;"|"&amp;$D2932,Empresas!$C$6:$CC$92,$G2932+6+1,0),0))))</f>
        <v>0</v>
      </c>
      <c r="AC2932" s="147">
        <f>IF(AND($I2932="Si",L2932=1),1,IF(AND($I2932="Fisico",L2932=1),1,IF(AND(L2932=1,$I2932="Electronico"),2,IF(L2932=1,VLOOKUP($C2932&amp;"|"&amp;$B2932&amp;"|"&amp;$D2932,Empresas!$C$6:$CC$92,$G2932+6+1,0),0))))</f>
        <v>0</v>
      </c>
      <c r="AD2932" s="147">
        <f>IF(AND($I2932="Si",M2932=1),1,IF(AND($I2932="Fisico",M2932=1),1,IF(AND(M2932=1,$I2932="Electronico"),2,IF(M2932=1,VLOOKUP($C2932&amp;"|"&amp;$B2932&amp;"|"&amp;$D2932,Empresas!$C$6:$CC$92,$G2932+6+1,0),0))))</f>
        <v>0</v>
      </c>
      <c r="AE2932" s="147">
        <f>IF(AND($I2932="Si",N2932=1),1,IF(AND($I2932="Fisico",N2932=1),1,IF(AND(N2932=1,$I2932="Electronico"),2,IF(N2932=1,VLOOKUP($C2932&amp;"|"&amp;$B2932&amp;"|"&amp;$D2932,Empresas!$C$6:$CC$92,$G2932+6+1,0),0))))</f>
        <v>0</v>
      </c>
      <c r="AF2932" s="147">
        <f>IF(AND($I2932="Si",O2932=1),1,IF(AND($I2932="Fisico",O2932=1),1,IF(AND(O2932=1,$I2932="Electronico"),2,IF(O2932=1,VLOOKUP($C2932&amp;"|"&amp;$B2932&amp;"|"&amp;$D2932,Empresas!$C$6:$CC$92,$G2932+6+1,0),0))))</f>
        <v>0</v>
      </c>
      <c r="AG2932" s="147">
        <f>IF(AND($I2932="Si",P2932=1),1,IF(AND($I2932="Fisico",P2932=1),1,IF(AND(P2932=1,$I2932="Electronico"),2,IF(P2932=1,VLOOKUP($C2932&amp;"|"&amp;$B2932&amp;"|"&amp;$D2932,Empresas!$C$6:$CC$92,$G2932+6+1,0),0))))</f>
        <v>0</v>
      </c>
      <c r="AH2932" s="147">
        <f>IF(AND($I2932="Si",Q2932=1),1,IF(AND($I2932="Fisico",Q2932=1),1,IF(AND(Q2932=1,$I2932="Electronico"),2,IF(Q2932=1,VLOOKUP($C2932&amp;"|"&amp;$B2932&amp;"|"&amp;$D2932,Empresas!$C$6:$CC$92,$G2932+6+1,0),0))))</f>
        <v>0</v>
      </c>
      <c r="AI2932" s="147">
        <f>IF(AND($I2932="Si",R2932=1),1,IF(AND($I2932="Fisico",R2932=1),1,IF(AND(R2932=1,$I2932="Electronico"),2,IF(R2932=1,VLOOKUP($C2932&amp;"|"&amp;$B2932&amp;"|"&amp;$D2932,Empresas!$C$6:$CC$92,$G2932+6+1,0),0))))</f>
        <v>0</v>
      </c>
      <c r="AJ2932" s="147">
        <f>IF(AND($I2932="Si",S2932=1),1,IF(AND($I2932="Fisico",S2932=1),1,IF(AND(S2932=1,$I2932="Electronico"),2,IF(S2932=1,VLOOKUP($C2932&amp;"|"&amp;$B2932&amp;"|"&amp;$D2932,Empresas!$C$6:$CC$92,$G2932+6+1,0),0))))</f>
        <v>0</v>
      </c>
      <c r="AK2932" s="147">
        <f>IF(AND($I2932="Si",T2932=1),1,IF(AND($I2932="Fisico",T2932=1),1,IF(AND(T2932=1,$I2932="Electronico"),2,IF(T2932=1,VLOOKUP($C2932&amp;"|"&amp;$B2932&amp;"|"&amp;$D2932,Empresas!$C$6:$CC$92,$G2932+6+1,0),0))))</f>
        <v>0</v>
      </c>
      <c r="AL2932" s="147">
        <f>IF(AND($I2932="Si",U2932=1),1,IF(AND($I2932="Fisico",U2932=1),1,IF(AND(U2932=1,$I2932="Electronico"),2,IF(U2932=1,VLOOKUP($C2932&amp;"|"&amp;$B2932&amp;"|"&amp;$D2932,Empresas!$C$6:$CC$92,$G2932+6+1,0),0))))</f>
        <v>0</v>
      </c>
      <c r="AM2932" s="149">
        <f t="shared" si="474"/>
        <v>0</v>
      </c>
      <c r="AN2932" s="149">
        <f t="shared" si="475"/>
        <v>0</v>
      </c>
      <c r="AO2932" s="152">
        <f t="shared" si="476"/>
        <v>0</v>
      </c>
    </row>
    <row r="2933" spans="1:41" x14ac:dyDescent="0.25">
      <c r="A2933" s="143" t="str">
        <f>VLOOKUP(D2933,Empresas!$D$7:$F$91,3,0)</f>
        <v>Omar</v>
      </c>
      <c r="B2933" s="144" t="str">
        <f>VLOOKUP(D2933,Empresas!$D$7:$G$91,4,0)</f>
        <v>Marisol</v>
      </c>
      <c r="C2933" s="144" t="s">
        <v>544</v>
      </c>
      <c r="D2933" s="144" t="s">
        <v>150</v>
      </c>
      <c r="E2933" s="144" t="str">
        <f>VLOOKUP(D2933,Empresas!$D$7:$E$92,2,0)</f>
        <v>DOC TOE SAC</v>
      </c>
      <c r="F2933" s="144" t="s">
        <v>183</v>
      </c>
      <c r="G2933" s="145">
        <f>+Empresas!$BR$2</f>
        <v>62</v>
      </c>
      <c r="H2933" s="145" t="str">
        <f>VLOOKUP(D2933,Empresas!$D$6:$L$92,7,0)</f>
        <v>Mensual</v>
      </c>
      <c r="I2933" s="144" t="str">
        <f>VLOOKUP(VLOOKUP(D2933&amp;"|"&amp;B2933,Empresas!$I$7:$CB$92,G2933,0),Tablas!$A$13:$B$14,2,0)</f>
        <v>Si</v>
      </c>
      <c r="J2933" s="78">
        <v>1</v>
      </c>
      <c r="K2933" s="78">
        <v>1</v>
      </c>
      <c r="L2933" s="78">
        <v>1</v>
      </c>
      <c r="M2933" s="78">
        <v>1</v>
      </c>
      <c r="N2933" s="78">
        <v>1</v>
      </c>
      <c r="O2933" s="78">
        <v>1</v>
      </c>
      <c r="P2933" s="78">
        <v>1</v>
      </c>
      <c r="Q2933" s="78">
        <v>2</v>
      </c>
      <c r="R2933" s="78"/>
      <c r="S2933" s="78"/>
      <c r="T2933" s="78"/>
      <c r="U2933" s="78"/>
      <c r="V2933" s="78" t="str">
        <f>VLOOKUP(D2933,Empresas!$D$7:$CF$91,81,0)</f>
        <v>A</v>
      </c>
      <c r="W2933" s="78" t="str">
        <f>VLOOKUP(D2933,Empresas!$D$7:$M$91,10,0)</f>
        <v>Rer</v>
      </c>
      <c r="X2933" s="69" t="str">
        <f t="shared" si="472"/>
        <v>SI</v>
      </c>
      <c r="Y2933" s="153" t="str">
        <f t="shared" si="473"/>
        <v>Si aplica</v>
      </c>
      <c r="Z2933" s="147">
        <f>IF(Y2933="No aplica",0,IF(I2933="no",0,IF(I2933="No aplica",0,IF(I2933="Si",1,IF(I2933="Fisico",1,IF(I2933="Electronico",2,VLOOKUP(C2933&amp;"|"&amp;B2933&amp;"|"&amp;D2933,Empresas!$C$6:$CC$92,G2933+6+1,0)))))))</f>
        <v>1</v>
      </c>
      <c r="AA2933" s="147">
        <f>IF(AND($I2933="Si",J2933=1),1,IF(AND($I2933="Fisico",J2933=1),1,IF(AND(J2933=1,$I2933="Electronico"),2,IF(J2933=1,VLOOKUP($C2933&amp;"|"&amp;$B2933&amp;"|"&amp;$D2933,Empresas!$C$6:$CC$92,$G2933+6+1,0),0))))</f>
        <v>1</v>
      </c>
      <c r="AB2933" s="147">
        <f>IF(AND($I2933="Si",K2933=1),1,IF(AND($I2933="Fisico",K2933=1),1,IF(AND(K2933=1,$I2933="Electronico"),2,IF(K2933=1,VLOOKUP($C2933&amp;"|"&amp;$B2933&amp;"|"&amp;$D2933,Empresas!$C$6:$CC$92,$G2933+6+1,0),0))))</f>
        <v>1</v>
      </c>
      <c r="AC2933" s="147">
        <f>IF(AND($I2933="Si",L2933=1),1,IF(AND($I2933="Fisico",L2933=1),1,IF(AND(L2933=1,$I2933="Electronico"),2,IF(L2933=1,VLOOKUP($C2933&amp;"|"&amp;$B2933&amp;"|"&amp;$D2933,Empresas!$C$6:$CC$92,$G2933+6+1,0),0))))</f>
        <v>1</v>
      </c>
      <c r="AD2933" s="147">
        <f>IF(AND($I2933="Si",M2933=1),1,IF(AND($I2933="Fisico",M2933=1),1,IF(AND(M2933=1,$I2933="Electronico"),2,IF(M2933=1,VLOOKUP($C2933&amp;"|"&amp;$B2933&amp;"|"&amp;$D2933,Empresas!$C$6:$CC$92,$G2933+6+1,0),0))))</f>
        <v>1</v>
      </c>
      <c r="AE2933" s="147">
        <f>IF(AND($I2933="Si",N2933=1),1,IF(AND($I2933="Fisico",N2933=1),1,IF(AND(N2933=1,$I2933="Electronico"),2,IF(N2933=1,VLOOKUP($C2933&amp;"|"&amp;$B2933&amp;"|"&amp;$D2933,Empresas!$C$6:$CC$92,$G2933+6+1,0),0))))</f>
        <v>1</v>
      </c>
      <c r="AF2933" s="147">
        <f>IF(AND($I2933="Si",O2933=1),1,IF(AND($I2933="Fisico",O2933=1),1,IF(AND(O2933=1,$I2933="Electronico"),2,IF(O2933=1,VLOOKUP($C2933&amp;"|"&amp;$B2933&amp;"|"&amp;$D2933,Empresas!$C$6:$CC$92,$G2933+6+1,0),0))))</f>
        <v>1</v>
      </c>
      <c r="AG2933" s="147">
        <f>IF(AND($I2933="Si",P2933=1),1,IF(AND($I2933="Fisico",P2933=1),1,IF(AND(P2933=1,$I2933="Electronico"),2,IF(P2933=1,VLOOKUP($C2933&amp;"|"&amp;$B2933&amp;"|"&amp;$D2933,Empresas!$C$6:$CC$92,$G2933+6+1,0),0))))</f>
        <v>1</v>
      </c>
      <c r="AH2933" s="147">
        <f>IF(AND($I2933="Si",Q2933=1),1,IF(AND($I2933="Fisico",Q2933=1),1,IF(AND(Q2933=1,$I2933="Electronico"),2,IF(Q2933=1,VLOOKUP($C2933&amp;"|"&amp;$B2933&amp;"|"&amp;$D2933,Empresas!$C$6:$CC$92,$G2933+6+1,0),0))))</f>
        <v>0</v>
      </c>
      <c r="AI2933" s="147">
        <f>IF(AND($I2933="Si",R2933=1),1,IF(AND($I2933="Fisico",R2933=1),1,IF(AND(R2933=1,$I2933="Electronico"),2,IF(R2933=1,VLOOKUP($C2933&amp;"|"&amp;$B2933&amp;"|"&amp;$D2933,Empresas!$C$6:$CC$92,$G2933+6+1,0),0))))</f>
        <v>0</v>
      </c>
      <c r="AJ2933" s="147">
        <f>IF(AND($I2933="Si",S2933=1),1,IF(AND($I2933="Fisico",S2933=1),1,IF(AND(S2933=1,$I2933="Electronico"),2,IF(S2933=1,VLOOKUP($C2933&amp;"|"&amp;$B2933&amp;"|"&amp;$D2933,Empresas!$C$6:$CC$92,$G2933+6+1,0),0))))</f>
        <v>0</v>
      </c>
      <c r="AK2933" s="147">
        <f>IF(AND($I2933="Si",T2933=1),1,IF(AND($I2933="Fisico",T2933=1),1,IF(AND(T2933=1,$I2933="Electronico"),2,IF(T2933=1,VLOOKUP($C2933&amp;"|"&amp;$B2933&amp;"|"&amp;$D2933,Empresas!$C$6:$CC$92,$G2933+6+1,0),0))))</f>
        <v>0</v>
      </c>
      <c r="AL2933" s="147">
        <f>IF(AND($I2933="Si",U2933=1),1,IF(AND($I2933="Fisico",U2933=1),1,IF(AND(U2933=1,$I2933="Electronico"),2,IF(U2933=1,VLOOKUP($C2933&amp;"|"&amp;$B2933&amp;"|"&amp;$D2933,Empresas!$C$6:$CC$92,$G2933+6+1,0),0))))</f>
        <v>0</v>
      </c>
      <c r="AM2933" s="149">
        <f t="shared" si="474"/>
        <v>7</v>
      </c>
      <c r="AN2933" s="149">
        <f t="shared" si="475"/>
        <v>8</v>
      </c>
      <c r="AO2933" s="152">
        <f t="shared" si="476"/>
        <v>0.875</v>
      </c>
    </row>
    <row r="2934" spans="1:41" x14ac:dyDescent="0.25">
      <c r="A2934" s="143" t="str">
        <f>VLOOKUP(D2934,Empresas!$D$7:$F$91,3,0)</f>
        <v>Omar</v>
      </c>
      <c r="B2934" s="144" t="str">
        <f>VLOOKUP(D2934,Empresas!$D$7:$G$91,4,0)</f>
        <v>Marisol</v>
      </c>
      <c r="C2934" s="144" t="s">
        <v>544</v>
      </c>
      <c r="D2934" s="144" t="s">
        <v>150</v>
      </c>
      <c r="E2934" s="144" t="str">
        <f>VLOOKUP(D2934,Empresas!$D$7:$E$92,2,0)</f>
        <v>DOC TOE SAC</v>
      </c>
      <c r="F2934" s="144" t="s">
        <v>184</v>
      </c>
      <c r="G2934" s="145">
        <f>+G2933+1</f>
        <v>63</v>
      </c>
      <c r="H2934" s="145" t="str">
        <f>VLOOKUP(D2934,Empresas!$D$6:$L$92,7,0)</f>
        <v>Mensual</v>
      </c>
      <c r="I2934" s="144" t="str">
        <f>VLOOKUP(VLOOKUP(D2934&amp;"|"&amp;B2934,Empresas!$I$7:$CB$92,G2934,0),Tablas!$A$13:$B$14,2,0)</f>
        <v>Si</v>
      </c>
      <c r="J2934" s="78">
        <v>1</v>
      </c>
      <c r="K2934" s="78">
        <v>1</v>
      </c>
      <c r="L2934" s="78">
        <v>1</v>
      </c>
      <c r="M2934" s="78">
        <v>1</v>
      </c>
      <c r="N2934" s="78">
        <v>1</v>
      </c>
      <c r="O2934" s="78">
        <v>1</v>
      </c>
      <c r="P2934" s="78">
        <v>1</v>
      </c>
      <c r="Q2934" s="78">
        <v>2</v>
      </c>
      <c r="R2934" s="78"/>
      <c r="S2934" s="78"/>
      <c r="T2934" s="78"/>
      <c r="U2934" s="78"/>
      <c r="V2934" s="78" t="str">
        <f>VLOOKUP(D2934,Empresas!$D$7:$CF$91,81,0)</f>
        <v>A</v>
      </c>
      <c r="W2934" s="78" t="str">
        <f>VLOOKUP(D2934,Empresas!$D$7:$M$91,10,0)</f>
        <v>Rer</v>
      </c>
      <c r="X2934" s="69" t="str">
        <f t="shared" si="472"/>
        <v>SI</v>
      </c>
      <c r="Y2934" s="153" t="str">
        <f t="shared" si="473"/>
        <v>Si aplica</v>
      </c>
      <c r="Z2934" s="147">
        <f>IF(Y2934="No aplica",0,IF(I2934="no",0,IF(I2934="No aplica",0,IF(I2934="Si",1,IF(I2934="Fisico",1,IF(I2934="Electronico",2,VLOOKUP(C2934&amp;"|"&amp;B2934&amp;"|"&amp;D2934,Empresas!$C$6:$CC$92,G2934+6+1,0)))))))</f>
        <v>1</v>
      </c>
      <c r="AA2934" s="147">
        <f>IF(AND($I2934="Si",J2934=1),1,IF(AND($I2934="Fisico",J2934=1),1,IF(AND(J2934=1,$I2934="Electronico"),2,IF(J2934=1,VLOOKUP($C2934&amp;"|"&amp;$B2934&amp;"|"&amp;$D2934,Empresas!$C$6:$CC$92,$G2934+6+1,0),0))))</f>
        <v>1</v>
      </c>
      <c r="AB2934" s="147">
        <f>IF(AND($I2934="Si",K2934=1),1,IF(AND($I2934="Fisico",K2934=1),1,IF(AND(K2934=1,$I2934="Electronico"),2,IF(K2934=1,VLOOKUP($C2934&amp;"|"&amp;$B2934&amp;"|"&amp;$D2934,Empresas!$C$6:$CC$92,$G2934+6+1,0),0))))</f>
        <v>1</v>
      </c>
      <c r="AC2934" s="147">
        <f>IF(AND($I2934="Si",L2934=1),1,IF(AND($I2934="Fisico",L2934=1),1,IF(AND(L2934=1,$I2934="Electronico"),2,IF(L2934=1,VLOOKUP($C2934&amp;"|"&amp;$B2934&amp;"|"&amp;$D2934,Empresas!$C$6:$CC$92,$G2934+6+1,0),0))))</f>
        <v>1</v>
      </c>
      <c r="AD2934" s="147">
        <f>IF(AND($I2934="Si",M2934=1),1,IF(AND($I2934="Fisico",M2934=1),1,IF(AND(M2934=1,$I2934="Electronico"),2,IF(M2934=1,VLOOKUP($C2934&amp;"|"&amp;$B2934&amp;"|"&amp;$D2934,Empresas!$C$6:$CC$92,$G2934+6+1,0),0))))</f>
        <v>1</v>
      </c>
      <c r="AE2934" s="147">
        <f>IF(AND($I2934="Si",N2934=1),1,IF(AND($I2934="Fisico",N2934=1),1,IF(AND(N2934=1,$I2934="Electronico"),2,IF(N2934=1,VLOOKUP($C2934&amp;"|"&amp;$B2934&amp;"|"&amp;$D2934,Empresas!$C$6:$CC$92,$G2934+6+1,0),0))))</f>
        <v>1</v>
      </c>
      <c r="AF2934" s="147">
        <f>IF(AND($I2934="Si",O2934=1),1,IF(AND($I2934="Fisico",O2934=1),1,IF(AND(O2934=1,$I2934="Electronico"),2,IF(O2934=1,VLOOKUP($C2934&amp;"|"&amp;$B2934&amp;"|"&amp;$D2934,Empresas!$C$6:$CC$92,$G2934+6+1,0),0))))</f>
        <v>1</v>
      </c>
      <c r="AG2934" s="147">
        <f>IF(AND($I2934="Si",P2934=1),1,IF(AND($I2934="Fisico",P2934=1),1,IF(AND(P2934=1,$I2934="Electronico"),2,IF(P2934=1,VLOOKUP($C2934&amp;"|"&amp;$B2934&amp;"|"&amp;$D2934,Empresas!$C$6:$CC$92,$G2934+6+1,0),0))))</f>
        <v>1</v>
      </c>
      <c r="AH2934" s="147">
        <f>IF(AND($I2934="Si",Q2934=1),1,IF(AND($I2934="Fisico",Q2934=1),1,IF(AND(Q2934=1,$I2934="Electronico"),2,IF(Q2934=1,VLOOKUP($C2934&amp;"|"&amp;$B2934&amp;"|"&amp;$D2934,Empresas!$C$6:$CC$92,$G2934+6+1,0),0))))</f>
        <v>0</v>
      </c>
      <c r="AI2934" s="147">
        <f>IF(AND($I2934="Si",R2934=1),1,IF(AND($I2934="Fisico",R2934=1),1,IF(AND(R2934=1,$I2934="Electronico"),2,IF(R2934=1,VLOOKUP($C2934&amp;"|"&amp;$B2934&amp;"|"&amp;$D2934,Empresas!$C$6:$CC$92,$G2934+6+1,0),0))))</f>
        <v>0</v>
      </c>
      <c r="AJ2934" s="147">
        <f>IF(AND($I2934="Si",S2934=1),1,IF(AND($I2934="Fisico",S2934=1),1,IF(AND(S2934=1,$I2934="Electronico"),2,IF(S2934=1,VLOOKUP($C2934&amp;"|"&amp;$B2934&amp;"|"&amp;$D2934,Empresas!$C$6:$CC$92,$G2934+6+1,0),0))))</f>
        <v>0</v>
      </c>
      <c r="AK2934" s="147">
        <f>IF(AND($I2934="Si",T2934=1),1,IF(AND($I2934="Fisico",T2934=1),1,IF(AND(T2934=1,$I2934="Electronico"),2,IF(T2934=1,VLOOKUP($C2934&amp;"|"&amp;$B2934&amp;"|"&amp;$D2934,Empresas!$C$6:$CC$92,$G2934+6+1,0),0))))</f>
        <v>0</v>
      </c>
      <c r="AL2934" s="147">
        <f>IF(AND($I2934="Si",U2934=1),1,IF(AND($I2934="Fisico",U2934=1),1,IF(AND(U2934=1,$I2934="Electronico"),2,IF(U2934=1,VLOOKUP($C2934&amp;"|"&amp;$B2934&amp;"|"&amp;$D2934,Empresas!$C$6:$CC$92,$G2934+6+1,0),0))))</f>
        <v>0</v>
      </c>
      <c r="AM2934" s="149">
        <f t="shared" si="474"/>
        <v>7</v>
      </c>
      <c r="AN2934" s="149">
        <f t="shared" si="475"/>
        <v>8</v>
      </c>
      <c r="AO2934" s="152">
        <f t="shared" si="476"/>
        <v>0.875</v>
      </c>
    </row>
    <row r="2935" spans="1:41" x14ac:dyDescent="0.25">
      <c r="A2935" s="143" t="str">
        <f>VLOOKUP(D2935,Empresas!$D$7:$F$91,3,0)</f>
        <v>Omar</v>
      </c>
      <c r="B2935" s="144" t="str">
        <f>VLOOKUP(D2935,Empresas!$D$7:$G$91,4,0)</f>
        <v>Marisol</v>
      </c>
      <c r="C2935" s="144" t="s">
        <v>544</v>
      </c>
      <c r="D2935" s="144" t="s">
        <v>150</v>
      </c>
      <c r="E2935" s="144" t="str">
        <f>VLOOKUP(D2935,Empresas!$D$7:$E$92,2,0)</f>
        <v>DOC TOE SAC</v>
      </c>
      <c r="F2935" s="144" t="s">
        <v>185</v>
      </c>
      <c r="G2935" s="145">
        <f t="shared" ref="G2935:G2942" si="481">+G2934+1</f>
        <v>64</v>
      </c>
      <c r="H2935" s="145" t="str">
        <f>VLOOKUP(D2935,Empresas!$D$6:$L$92,7,0)</f>
        <v>Mensual</v>
      </c>
      <c r="I2935" s="144" t="str">
        <f>VLOOKUP(VLOOKUP(D2935&amp;"|"&amp;B2935,Empresas!$I$7:$CB$92,G2935,0),Tablas!$A$13:$B$14,2,0)</f>
        <v>No</v>
      </c>
      <c r="J2935" s="78"/>
      <c r="K2935" s="78"/>
      <c r="L2935" s="78"/>
      <c r="M2935" s="78"/>
      <c r="N2935" s="78"/>
      <c r="O2935" s="78"/>
      <c r="P2935" s="78"/>
      <c r="Q2935" s="78"/>
      <c r="R2935" s="78"/>
      <c r="S2935" s="78"/>
      <c r="T2935" s="78"/>
      <c r="U2935" s="78"/>
      <c r="V2935" s="78" t="str">
        <f>VLOOKUP(D2935,Empresas!$D$7:$CF$91,81,0)</f>
        <v>A</v>
      </c>
      <c r="W2935" s="78" t="str">
        <f>VLOOKUP(D2935,Empresas!$D$7:$M$91,10,0)</f>
        <v>Rer</v>
      </c>
      <c r="X2935" s="69" t="str">
        <f t="shared" si="472"/>
        <v>SI</v>
      </c>
      <c r="Y2935" s="153" t="str">
        <f t="shared" si="473"/>
        <v>No aplica</v>
      </c>
      <c r="Z2935" s="147">
        <f>IF(Y2935="No aplica",0,IF(I2935="no",0,IF(I2935="No aplica",0,IF(I2935="Si",1,IF(I2935="Fisico",1,IF(I2935="Electronico",2,VLOOKUP(C2935&amp;"|"&amp;B2935&amp;"|"&amp;D2935,Empresas!$C$6:$CC$92,G2935+6+1,0)))))))</f>
        <v>0</v>
      </c>
      <c r="AA2935" s="147">
        <f>IF(AND($I2935="Si",J2935=1),1,IF(AND($I2935="Fisico",J2935=1),1,IF(AND(J2935=1,$I2935="Electronico"),2,IF(J2935=1,VLOOKUP($C2935&amp;"|"&amp;$B2935&amp;"|"&amp;$D2935,Empresas!$C$6:$CC$92,$G2935+6+1,0),0))))</f>
        <v>0</v>
      </c>
      <c r="AB2935" s="147">
        <f>IF(AND($I2935="Si",K2935=1),1,IF(AND($I2935="Fisico",K2935=1),1,IF(AND(K2935=1,$I2935="Electronico"),2,IF(K2935=1,VLOOKUP($C2935&amp;"|"&amp;$B2935&amp;"|"&amp;$D2935,Empresas!$C$6:$CC$92,$G2935+6+1,0),0))))</f>
        <v>0</v>
      </c>
      <c r="AC2935" s="147">
        <f>IF(AND($I2935="Si",L2935=1),1,IF(AND($I2935="Fisico",L2935=1),1,IF(AND(L2935=1,$I2935="Electronico"),2,IF(L2935=1,VLOOKUP($C2935&amp;"|"&amp;$B2935&amp;"|"&amp;$D2935,Empresas!$C$6:$CC$92,$G2935+6+1,0),0))))</f>
        <v>0</v>
      </c>
      <c r="AD2935" s="147">
        <f>IF(AND($I2935="Si",M2935=1),1,IF(AND($I2935="Fisico",M2935=1),1,IF(AND(M2935=1,$I2935="Electronico"),2,IF(M2935=1,VLOOKUP($C2935&amp;"|"&amp;$B2935&amp;"|"&amp;$D2935,Empresas!$C$6:$CC$92,$G2935+6+1,0),0))))</f>
        <v>0</v>
      </c>
      <c r="AE2935" s="147">
        <f>IF(AND($I2935="Si",N2935=1),1,IF(AND($I2935="Fisico",N2935=1),1,IF(AND(N2935=1,$I2935="Electronico"),2,IF(N2935=1,VLOOKUP($C2935&amp;"|"&amp;$B2935&amp;"|"&amp;$D2935,Empresas!$C$6:$CC$92,$G2935+6+1,0),0))))</f>
        <v>0</v>
      </c>
      <c r="AF2935" s="147">
        <f>IF(AND($I2935="Si",O2935=1),1,IF(AND($I2935="Fisico",O2935=1),1,IF(AND(O2935=1,$I2935="Electronico"),2,IF(O2935=1,VLOOKUP($C2935&amp;"|"&amp;$B2935&amp;"|"&amp;$D2935,Empresas!$C$6:$CC$92,$G2935+6+1,0),0))))</f>
        <v>0</v>
      </c>
      <c r="AG2935" s="147">
        <f>IF(AND($I2935="Si",P2935=1),1,IF(AND($I2935="Fisico",P2935=1),1,IF(AND(P2935=1,$I2935="Electronico"),2,IF(P2935=1,VLOOKUP($C2935&amp;"|"&amp;$B2935&amp;"|"&amp;$D2935,Empresas!$C$6:$CC$92,$G2935+6+1,0),0))))</f>
        <v>0</v>
      </c>
      <c r="AH2935" s="147">
        <f>IF(AND($I2935="Si",Q2935=1),1,IF(AND($I2935="Fisico",Q2935=1),1,IF(AND(Q2935=1,$I2935="Electronico"),2,IF(Q2935=1,VLOOKUP($C2935&amp;"|"&amp;$B2935&amp;"|"&amp;$D2935,Empresas!$C$6:$CC$92,$G2935+6+1,0),0))))</f>
        <v>0</v>
      </c>
      <c r="AI2935" s="147">
        <f>IF(AND($I2935="Si",R2935=1),1,IF(AND($I2935="Fisico",R2935=1),1,IF(AND(R2935=1,$I2935="Electronico"),2,IF(R2935=1,VLOOKUP($C2935&amp;"|"&amp;$B2935&amp;"|"&amp;$D2935,Empresas!$C$6:$CC$92,$G2935+6+1,0),0))))</f>
        <v>0</v>
      </c>
      <c r="AJ2935" s="147">
        <f>IF(AND($I2935="Si",S2935=1),1,IF(AND($I2935="Fisico",S2935=1),1,IF(AND(S2935=1,$I2935="Electronico"),2,IF(S2935=1,VLOOKUP($C2935&amp;"|"&amp;$B2935&amp;"|"&amp;$D2935,Empresas!$C$6:$CC$92,$G2935+6+1,0),0))))</f>
        <v>0</v>
      </c>
      <c r="AK2935" s="147">
        <f>IF(AND($I2935="Si",T2935=1),1,IF(AND($I2935="Fisico",T2935=1),1,IF(AND(T2935=1,$I2935="Electronico"),2,IF(T2935=1,VLOOKUP($C2935&amp;"|"&amp;$B2935&amp;"|"&amp;$D2935,Empresas!$C$6:$CC$92,$G2935+6+1,0),0))))</f>
        <v>0</v>
      </c>
      <c r="AL2935" s="147">
        <f>IF(AND($I2935="Si",U2935=1),1,IF(AND($I2935="Fisico",U2935=1),1,IF(AND(U2935=1,$I2935="Electronico"),2,IF(U2935=1,VLOOKUP($C2935&amp;"|"&amp;$B2935&amp;"|"&amp;$D2935,Empresas!$C$6:$CC$92,$G2935+6+1,0),0))))</f>
        <v>0</v>
      </c>
      <c r="AM2935" s="149">
        <f t="shared" si="474"/>
        <v>0</v>
      </c>
      <c r="AN2935" s="149">
        <f t="shared" si="475"/>
        <v>0</v>
      </c>
      <c r="AO2935" s="152">
        <f t="shared" si="476"/>
        <v>0</v>
      </c>
    </row>
    <row r="2936" spans="1:41" x14ac:dyDescent="0.25">
      <c r="A2936" s="143" t="str">
        <f>VLOOKUP(D2936,Empresas!$D$7:$F$91,3,0)</f>
        <v>Omar</v>
      </c>
      <c r="B2936" s="144" t="str">
        <f>VLOOKUP(D2936,Empresas!$D$7:$G$91,4,0)</f>
        <v>Marisol</v>
      </c>
      <c r="C2936" s="144" t="s">
        <v>544</v>
      </c>
      <c r="D2936" s="144" t="s">
        <v>150</v>
      </c>
      <c r="E2936" s="144" t="str">
        <f>VLOOKUP(D2936,Empresas!$D$7:$E$92,2,0)</f>
        <v>DOC TOE SAC</v>
      </c>
      <c r="F2936" s="144" t="s">
        <v>186</v>
      </c>
      <c r="G2936" s="145">
        <f t="shared" si="481"/>
        <v>65</v>
      </c>
      <c r="H2936" s="145" t="str">
        <f>VLOOKUP(D2936,Empresas!$D$6:$L$92,7,0)</f>
        <v>Mensual</v>
      </c>
      <c r="I2936" s="144" t="str">
        <f>VLOOKUP(VLOOKUP(D2936&amp;"|"&amp;B2936,Empresas!$I$7:$CB$92,G2936,0),Tablas!$A$13:$B$14,2,0)</f>
        <v>No</v>
      </c>
      <c r="J2936" s="78"/>
      <c r="K2936" s="78"/>
      <c r="L2936" s="78"/>
      <c r="M2936" s="78"/>
      <c r="N2936" s="78"/>
      <c r="O2936" s="78"/>
      <c r="P2936" s="78"/>
      <c r="Q2936" s="78"/>
      <c r="R2936" s="78"/>
      <c r="S2936" s="78"/>
      <c r="T2936" s="78"/>
      <c r="U2936" s="78"/>
      <c r="V2936" s="78" t="str">
        <f>VLOOKUP(D2936,Empresas!$D$7:$CF$91,81,0)</f>
        <v>A</v>
      </c>
      <c r="W2936" s="78" t="str">
        <f>VLOOKUP(D2936,Empresas!$D$7:$M$91,10,0)</f>
        <v>Rer</v>
      </c>
      <c r="X2936" s="69" t="str">
        <f t="shared" si="472"/>
        <v>SI</v>
      </c>
      <c r="Y2936" s="153" t="str">
        <f t="shared" si="473"/>
        <v>No aplica</v>
      </c>
      <c r="Z2936" s="147">
        <f>IF(Y2936="No aplica",0,IF(I2936="no",0,IF(I2936="No aplica",0,IF(I2936="Si",1,IF(I2936="Fisico",1,IF(I2936="Electronico",2,VLOOKUP(C2936&amp;"|"&amp;B2936&amp;"|"&amp;D2936,Empresas!$C$6:$CC$92,G2936+6+1,0)))))))</f>
        <v>0</v>
      </c>
      <c r="AA2936" s="147">
        <f>IF(AND($I2936="Si",J2936=1),1,IF(AND($I2936="Fisico",J2936=1),1,IF(AND(J2936=1,$I2936="Electronico"),2,IF(J2936=1,VLOOKUP($C2936&amp;"|"&amp;$B2936&amp;"|"&amp;$D2936,Empresas!$C$6:$CC$92,$G2936+6+1,0),0))))</f>
        <v>0</v>
      </c>
      <c r="AB2936" s="147">
        <f>IF(AND($I2936="Si",K2936=1),1,IF(AND($I2936="Fisico",K2936=1),1,IF(AND(K2936=1,$I2936="Electronico"),2,IF(K2936=1,VLOOKUP($C2936&amp;"|"&amp;$B2936&amp;"|"&amp;$D2936,Empresas!$C$6:$CC$92,$G2936+6+1,0),0))))</f>
        <v>0</v>
      </c>
      <c r="AC2936" s="147">
        <f>IF(AND($I2936="Si",L2936=1),1,IF(AND($I2936="Fisico",L2936=1),1,IF(AND(L2936=1,$I2936="Electronico"),2,IF(L2936=1,VLOOKUP($C2936&amp;"|"&amp;$B2936&amp;"|"&amp;$D2936,Empresas!$C$6:$CC$92,$G2936+6+1,0),0))))</f>
        <v>0</v>
      </c>
      <c r="AD2936" s="147">
        <f>IF(AND($I2936="Si",M2936=1),1,IF(AND($I2936="Fisico",M2936=1),1,IF(AND(M2936=1,$I2936="Electronico"),2,IF(M2936=1,VLOOKUP($C2936&amp;"|"&amp;$B2936&amp;"|"&amp;$D2936,Empresas!$C$6:$CC$92,$G2936+6+1,0),0))))</f>
        <v>0</v>
      </c>
      <c r="AE2936" s="147">
        <f>IF(AND($I2936="Si",N2936=1),1,IF(AND($I2936="Fisico",N2936=1),1,IF(AND(N2936=1,$I2936="Electronico"),2,IF(N2936=1,VLOOKUP($C2936&amp;"|"&amp;$B2936&amp;"|"&amp;$D2936,Empresas!$C$6:$CC$92,$G2936+6+1,0),0))))</f>
        <v>0</v>
      </c>
      <c r="AF2936" s="147">
        <f>IF(AND($I2936="Si",O2936=1),1,IF(AND($I2936="Fisico",O2936=1),1,IF(AND(O2936=1,$I2936="Electronico"),2,IF(O2936=1,VLOOKUP($C2936&amp;"|"&amp;$B2936&amp;"|"&amp;$D2936,Empresas!$C$6:$CC$92,$G2936+6+1,0),0))))</f>
        <v>0</v>
      </c>
      <c r="AG2936" s="147">
        <f>IF(AND($I2936="Si",P2936=1),1,IF(AND($I2936="Fisico",P2936=1),1,IF(AND(P2936=1,$I2936="Electronico"),2,IF(P2936=1,VLOOKUP($C2936&amp;"|"&amp;$B2936&amp;"|"&amp;$D2936,Empresas!$C$6:$CC$92,$G2936+6+1,0),0))))</f>
        <v>0</v>
      </c>
      <c r="AH2936" s="147">
        <f>IF(AND($I2936="Si",Q2936=1),1,IF(AND($I2936="Fisico",Q2936=1),1,IF(AND(Q2936=1,$I2936="Electronico"),2,IF(Q2936=1,VLOOKUP($C2936&amp;"|"&amp;$B2936&amp;"|"&amp;$D2936,Empresas!$C$6:$CC$92,$G2936+6+1,0),0))))</f>
        <v>0</v>
      </c>
      <c r="AI2936" s="147">
        <f>IF(AND($I2936="Si",R2936=1),1,IF(AND($I2936="Fisico",R2936=1),1,IF(AND(R2936=1,$I2936="Electronico"),2,IF(R2936=1,VLOOKUP($C2936&amp;"|"&amp;$B2936&amp;"|"&amp;$D2936,Empresas!$C$6:$CC$92,$G2936+6+1,0),0))))</f>
        <v>0</v>
      </c>
      <c r="AJ2936" s="147">
        <f>IF(AND($I2936="Si",S2936=1),1,IF(AND($I2936="Fisico",S2936=1),1,IF(AND(S2936=1,$I2936="Electronico"),2,IF(S2936=1,VLOOKUP($C2936&amp;"|"&amp;$B2936&amp;"|"&amp;$D2936,Empresas!$C$6:$CC$92,$G2936+6+1,0),0))))</f>
        <v>0</v>
      </c>
      <c r="AK2936" s="147">
        <f>IF(AND($I2936="Si",T2936=1),1,IF(AND($I2936="Fisico",T2936=1),1,IF(AND(T2936=1,$I2936="Electronico"),2,IF(T2936=1,VLOOKUP($C2936&amp;"|"&amp;$B2936&amp;"|"&amp;$D2936,Empresas!$C$6:$CC$92,$G2936+6+1,0),0))))</f>
        <v>0</v>
      </c>
      <c r="AL2936" s="147">
        <f>IF(AND($I2936="Si",U2936=1),1,IF(AND($I2936="Fisico",U2936=1),1,IF(AND(U2936=1,$I2936="Electronico"),2,IF(U2936=1,VLOOKUP($C2936&amp;"|"&amp;$B2936&amp;"|"&amp;$D2936,Empresas!$C$6:$CC$92,$G2936+6+1,0),0))))</f>
        <v>0</v>
      </c>
      <c r="AM2936" s="149">
        <f t="shared" si="474"/>
        <v>0</v>
      </c>
      <c r="AN2936" s="149">
        <f t="shared" si="475"/>
        <v>0</v>
      </c>
      <c r="AO2936" s="152">
        <f t="shared" si="476"/>
        <v>0</v>
      </c>
    </row>
    <row r="2937" spans="1:41" x14ac:dyDescent="0.25">
      <c r="A2937" s="143" t="str">
        <f>VLOOKUP(D2937,Empresas!$D$7:$F$91,3,0)</f>
        <v>Omar</v>
      </c>
      <c r="B2937" s="144" t="str">
        <f>VLOOKUP(D2937,Empresas!$D$7:$G$91,4,0)</f>
        <v>Marisol</v>
      </c>
      <c r="C2937" s="144" t="s">
        <v>544</v>
      </c>
      <c r="D2937" s="144" t="s">
        <v>150</v>
      </c>
      <c r="E2937" s="144" t="str">
        <f>VLOOKUP(D2937,Empresas!$D$7:$E$92,2,0)</f>
        <v>DOC TOE SAC</v>
      </c>
      <c r="F2937" s="144" t="s">
        <v>187</v>
      </c>
      <c r="G2937" s="145">
        <f t="shared" si="481"/>
        <v>66</v>
      </c>
      <c r="H2937" s="145" t="str">
        <f>VLOOKUP(D2937,Empresas!$D$6:$L$92,7,0)</f>
        <v>Mensual</v>
      </c>
      <c r="I2937" s="144" t="str">
        <f>VLOOKUP(VLOOKUP(D2937&amp;"|"&amp;B2937,Empresas!$I$7:$CB$92,G2937,0),Tablas!$A$13:$B$14,2,0)</f>
        <v>Si</v>
      </c>
      <c r="J2937" s="78">
        <v>1</v>
      </c>
      <c r="K2937" s="78">
        <v>1</v>
      </c>
      <c r="L2937" s="78">
        <v>1</v>
      </c>
      <c r="M2937" s="78">
        <v>1</v>
      </c>
      <c r="N2937" s="78">
        <v>1</v>
      </c>
      <c r="O2937" s="78">
        <v>1</v>
      </c>
      <c r="P2937" s="78">
        <v>1</v>
      </c>
      <c r="Q2937" s="78">
        <v>2</v>
      </c>
      <c r="R2937" s="78"/>
      <c r="S2937" s="78"/>
      <c r="T2937" s="78"/>
      <c r="U2937" s="78"/>
      <c r="V2937" s="78" t="str">
        <f>VLOOKUP(D2937,Empresas!$D$7:$CF$91,81,0)</f>
        <v>A</v>
      </c>
      <c r="W2937" s="78" t="str">
        <f>VLOOKUP(D2937,Empresas!$D$7:$M$91,10,0)</f>
        <v>Rer</v>
      </c>
      <c r="X2937" s="69" t="str">
        <f t="shared" si="472"/>
        <v>SI</v>
      </c>
      <c r="Y2937" s="153" t="str">
        <f t="shared" si="473"/>
        <v>Si aplica</v>
      </c>
      <c r="Z2937" s="147">
        <f>IF(Y2937="No aplica",0,IF(I2937="no",0,IF(I2937="No aplica",0,IF(I2937="Si",1,IF(I2937="Fisico",1,IF(I2937="Electronico",2,VLOOKUP(C2937&amp;"|"&amp;B2937&amp;"|"&amp;D2937,Empresas!$C$6:$CC$92,G2937+6+1,0)))))))</f>
        <v>1</v>
      </c>
      <c r="AA2937" s="147">
        <f>IF(AND($I2937="Si",J2937=1),1,IF(AND($I2937="Fisico",J2937=1),1,IF(AND(J2937=1,$I2937="Electronico"),2,IF(J2937=1,VLOOKUP($C2937&amp;"|"&amp;$B2937&amp;"|"&amp;$D2937,Empresas!$C$6:$CC$92,$G2937+6+1,0),0))))</f>
        <v>1</v>
      </c>
      <c r="AB2937" s="147">
        <f>IF(AND($I2937="Si",K2937=1),1,IF(AND($I2937="Fisico",K2937=1),1,IF(AND(K2937=1,$I2937="Electronico"),2,IF(K2937=1,VLOOKUP($C2937&amp;"|"&amp;$B2937&amp;"|"&amp;$D2937,Empresas!$C$6:$CC$92,$G2937+6+1,0),0))))</f>
        <v>1</v>
      </c>
      <c r="AC2937" s="147">
        <f>IF(AND($I2937="Si",L2937=1),1,IF(AND($I2937="Fisico",L2937=1),1,IF(AND(L2937=1,$I2937="Electronico"),2,IF(L2937=1,VLOOKUP($C2937&amp;"|"&amp;$B2937&amp;"|"&amp;$D2937,Empresas!$C$6:$CC$92,$G2937+6+1,0),0))))</f>
        <v>1</v>
      </c>
      <c r="AD2937" s="147">
        <f>IF(AND($I2937="Si",M2937=1),1,IF(AND($I2937="Fisico",M2937=1),1,IF(AND(M2937=1,$I2937="Electronico"),2,IF(M2937=1,VLOOKUP($C2937&amp;"|"&amp;$B2937&amp;"|"&amp;$D2937,Empresas!$C$6:$CC$92,$G2937+6+1,0),0))))</f>
        <v>1</v>
      </c>
      <c r="AE2937" s="147">
        <f>IF(AND($I2937="Si",N2937=1),1,IF(AND($I2937="Fisico",N2937=1),1,IF(AND(N2937=1,$I2937="Electronico"),2,IF(N2937=1,VLOOKUP($C2937&amp;"|"&amp;$B2937&amp;"|"&amp;$D2937,Empresas!$C$6:$CC$92,$G2937+6+1,0),0))))</f>
        <v>1</v>
      </c>
      <c r="AF2937" s="147">
        <f>IF(AND($I2937="Si",O2937=1),1,IF(AND($I2937="Fisico",O2937=1),1,IF(AND(O2937=1,$I2937="Electronico"),2,IF(O2937=1,VLOOKUP($C2937&amp;"|"&amp;$B2937&amp;"|"&amp;$D2937,Empresas!$C$6:$CC$92,$G2937+6+1,0),0))))</f>
        <v>1</v>
      </c>
      <c r="AG2937" s="147">
        <f>IF(AND($I2937="Si",P2937=1),1,IF(AND($I2937="Fisico",P2937=1),1,IF(AND(P2937=1,$I2937="Electronico"),2,IF(P2937=1,VLOOKUP($C2937&amp;"|"&amp;$B2937&amp;"|"&amp;$D2937,Empresas!$C$6:$CC$92,$G2937+6+1,0),0))))</f>
        <v>1</v>
      </c>
      <c r="AH2937" s="147">
        <f>IF(AND($I2937="Si",Q2937=1),1,IF(AND($I2937="Fisico",Q2937=1),1,IF(AND(Q2937=1,$I2937="Electronico"),2,IF(Q2937=1,VLOOKUP($C2937&amp;"|"&amp;$B2937&amp;"|"&amp;$D2937,Empresas!$C$6:$CC$92,$G2937+6+1,0),0))))</f>
        <v>0</v>
      </c>
      <c r="AI2937" s="147">
        <f>IF(AND($I2937="Si",R2937=1),1,IF(AND($I2937="Fisico",R2937=1),1,IF(AND(R2937=1,$I2937="Electronico"),2,IF(R2937=1,VLOOKUP($C2937&amp;"|"&amp;$B2937&amp;"|"&amp;$D2937,Empresas!$C$6:$CC$92,$G2937+6+1,0),0))))</f>
        <v>0</v>
      </c>
      <c r="AJ2937" s="147">
        <f>IF(AND($I2937="Si",S2937=1),1,IF(AND($I2937="Fisico",S2937=1),1,IF(AND(S2937=1,$I2937="Electronico"),2,IF(S2937=1,VLOOKUP($C2937&amp;"|"&amp;$B2937&amp;"|"&amp;$D2937,Empresas!$C$6:$CC$92,$G2937+6+1,0),0))))</f>
        <v>0</v>
      </c>
      <c r="AK2937" s="147">
        <f>IF(AND($I2937="Si",T2937=1),1,IF(AND($I2937="Fisico",T2937=1),1,IF(AND(T2937=1,$I2937="Electronico"),2,IF(T2937=1,VLOOKUP($C2937&amp;"|"&amp;$B2937&amp;"|"&amp;$D2937,Empresas!$C$6:$CC$92,$G2937+6+1,0),0))))</f>
        <v>0</v>
      </c>
      <c r="AL2937" s="147">
        <f>IF(AND($I2937="Si",U2937=1),1,IF(AND($I2937="Fisico",U2937=1),1,IF(AND(U2937=1,$I2937="Electronico"),2,IF(U2937=1,VLOOKUP($C2937&amp;"|"&amp;$B2937&amp;"|"&amp;$D2937,Empresas!$C$6:$CC$92,$G2937+6+1,0),0))))</f>
        <v>0</v>
      </c>
      <c r="AM2937" s="149">
        <f t="shared" si="474"/>
        <v>7</v>
      </c>
      <c r="AN2937" s="149">
        <f t="shared" si="475"/>
        <v>8</v>
      </c>
      <c r="AO2937" s="152">
        <f t="shared" si="476"/>
        <v>0.875</v>
      </c>
    </row>
    <row r="2938" spans="1:41" x14ac:dyDescent="0.25">
      <c r="A2938" s="143" t="str">
        <f>VLOOKUP(D2938,Empresas!$D$7:$F$91,3,0)</f>
        <v>Omar</v>
      </c>
      <c r="B2938" s="144" t="str">
        <f>VLOOKUP(D2938,Empresas!$D$7:$G$91,4,0)</f>
        <v>Marisol</v>
      </c>
      <c r="C2938" s="144" t="s">
        <v>544</v>
      </c>
      <c r="D2938" s="144" t="s">
        <v>150</v>
      </c>
      <c r="E2938" s="144" t="str">
        <f>VLOOKUP(D2938,Empresas!$D$7:$E$92,2,0)</f>
        <v>DOC TOE SAC</v>
      </c>
      <c r="F2938" s="144" t="s">
        <v>188</v>
      </c>
      <c r="G2938" s="145">
        <f t="shared" si="481"/>
        <v>67</v>
      </c>
      <c r="H2938" s="145" t="str">
        <f>VLOOKUP(D2938,Empresas!$D$6:$L$92,7,0)</f>
        <v>Mensual</v>
      </c>
      <c r="I2938" s="144" t="str">
        <f>VLOOKUP(VLOOKUP(D2938&amp;"|"&amp;B2938,Empresas!$I$7:$CB$92,G2938,0),Tablas!$A$13:$B$14,2,0)</f>
        <v>No</v>
      </c>
      <c r="J2938" s="78"/>
      <c r="K2938" s="78"/>
      <c r="L2938" s="78"/>
      <c r="M2938" s="78"/>
      <c r="N2938" s="78"/>
      <c r="O2938" s="78"/>
      <c r="P2938" s="78"/>
      <c r="Q2938" s="78"/>
      <c r="R2938" s="78"/>
      <c r="S2938" s="78"/>
      <c r="T2938" s="78"/>
      <c r="U2938" s="78"/>
      <c r="V2938" s="78" t="str">
        <f>VLOOKUP(D2938,Empresas!$D$7:$CF$91,81,0)</f>
        <v>A</v>
      </c>
      <c r="W2938" s="78" t="str">
        <f>VLOOKUP(D2938,Empresas!$D$7:$M$91,10,0)</f>
        <v>Rer</v>
      </c>
      <c r="X2938" s="69" t="str">
        <f t="shared" si="472"/>
        <v>SI</v>
      </c>
      <c r="Y2938" s="153" t="str">
        <f t="shared" si="473"/>
        <v>No aplica</v>
      </c>
      <c r="Z2938" s="147">
        <f>IF(Y2938="No aplica",0,IF(I2938="no",0,IF(I2938="No aplica",0,IF(I2938="Si",1,IF(I2938="Fisico",1,IF(I2938="Electronico",2,VLOOKUP(C2938&amp;"|"&amp;B2938&amp;"|"&amp;D2938,Empresas!$C$6:$CC$92,G2938+6+1,0)))))))</f>
        <v>0</v>
      </c>
      <c r="AA2938" s="147">
        <f>IF(AND($I2938="Si",J2938=1),1,IF(AND($I2938="Fisico",J2938=1),1,IF(AND(J2938=1,$I2938="Electronico"),2,IF(J2938=1,VLOOKUP($C2938&amp;"|"&amp;$B2938&amp;"|"&amp;$D2938,Empresas!$C$6:$CC$92,$G2938+6+1,0),0))))</f>
        <v>0</v>
      </c>
      <c r="AB2938" s="147">
        <f>IF(AND($I2938="Si",K2938=1),1,IF(AND($I2938="Fisico",K2938=1),1,IF(AND(K2938=1,$I2938="Electronico"),2,IF(K2938=1,VLOOKUP($C2938&amp;"|"&amp;$B2938&amp;"|"&amp;$D2938,Empresas!$C$6:$CC$92,$G2938+6+1,0),0))))</f>
        <v>0</v>
      </c>
      <c r="AC2938" s="147">
        <f>IF(AND($I2938="Si",L2938=1),1,IF(AND($I2938="Fisico",L2938=1),1,IF(AND(L2938=1,$I2938="Electronico"),2,IF(L2938=1,VLOOKUP($C2938&amp;"|"&amp;$B2938&amp;"|"&amp;$D2938,Empresas!$C$6:$CC$92,$G2938+6+1,0),0))))</f>
        <v>0</v>
      </c>
      <c r="AD2938" s="147">
        <f>IF(AND($I2938="Si",M2938=1),1,IF(AND($I2938="Fisico",M2938=1),1,IF(AND(M2938=1,$I2938="Electronico"),2,IF(M2938=1,VLOOKUP($C2938&amp;"|"&amp;$B2938&amp;"|"&amp;$D2938,Empresas!$C$6:$CC$92,$G2938+6+1,0),0))))</f>
        <v>0</v>
      </c>
      <c r="AE2938" s="147">
        <f>IF(AND($I2938="Si",N2938=1),1,IF(AND($I2938="Fisico",N2938=1),1,IF(AND(N2938=1,$I2938="Electronico"),2,IF(N2938=1,VLOOKUP($C2938&amp;"|"&amp;$B2938&amp;"|"&amp;$D2938,Empresas!$C$6:$CC$92,$G2938+6+1,0),0))))</f>
        <v>0</v>
      </c>
      <c r="AF2938" s="147">
        <f>IF(AND($I2938="Si",O2938=1),1,IF(AND($I2938="Fisico",O2938=1),1,IF(AND(O2938=1,$I2938="Electronico"),2,IF(O2938=1,VLOOKUP($C2938&amp;"|"&amp;$B2938&amp;"|"&amp;$D2938,Empresas!$C$6:$CC$92,$G2938+6+1,0),0))))</f>
        <v>0</v>
      </c>
      <c r="AG2938" s="147">
        <f>IF(AND($I2938="Si",P2938=1),1,IF(AND($I2938="Fisico",P2938=1),1,IF(AND(P2938=1,$I2938="Electronico"),2,IF(P2938=1,VLOOKUP($C2938&amp;"|"&amp;$B2938&amp;"|"&amp;$D2938,Empresas!$C$6:$CC$92,$G2938+6+1,0),0))))</f>
        <v>0</v>
      </c>
      <c r="AH2938" s="147">
        <f>IF(AND($I2938="Si",Q2938=1),1,IF(AND($I2938="Fisico",Q2938=1),1,IF(AND(Q2938=1,$I2938="Electronico"),2,IF(Q2938=1,VLOOKUP($C2938&amp;"|"&amp;$B2938&amp;"|"&amp;$D2938,Empresas!$C$6:$CC$92,$G2938+6+1,0),0))))</f>
        <v>0</v>
      </c>
      <c r="AI2938" s="147">
        <f>IF(AND($I2938="Si",R2938=1),1,IF(AND($I2938="Fisico",R2938=1),1,IF(AND(R2938=1,$I2938="Electronico"),2,IF(R2938=1,VLOOKUP($C2938&amp;"|"&amp;$B2938&amp;"|"&amp;$D2938,Empresas!$C$6:$CC$92,$G2938+6+1,0),0))))</f>
        <v>0</v>
      </c>
      <c r="AJ2938" s="147">
        <f>IF(AND($I2938="Si",S2938=1),1,IF(AND($I2938="Fisico",S2938=1),1,IF(AND(S2938=1,$I2938="Electronico"),2,IF(S2938=1,VLOOKUP($C2938&amp;"|"&amp;$B2938&amp;"|"&amp;$D2938,Empresas!$C$6:$CC$92,$G2938+6+1,0),0))))</f>
        <v>0</v>
      </c>
      <c r="AK2938" s="147">
        <f>IF(AND($I2938="Si",T2938=1),1,IF(AND($I2938="Fisico",T2938=1),1,IF(AND(T2938=1,$I2938="Electronico"),2,IF(T2938=1,VLOOKUP($C2938&amp;"|"&amp;$B2938&amp;"|"&amp;$D2938,Empresas!$C$6:$CC$92,$G2938+6+1,0),0))))</f>
        <v>0</v>
      </c>
      <c r="AL2938" s="147">
        <f>IF(AND($I2938="Si",U2938=1),1,IF(AND($I2938="Fisico",U2938=1),1,IF(AND(U2938=1,$I2938="Electronico"),2,IF(U2938=1,VLOOKUP($C2938&amp;"|"&amp;$B2938&amp;"|"&amp;$D2938,Empresas!$C$6:$CC$92,$G2938+6+1,0),0))))</f>
        <v>0</v>
      </c>
      <c r="AM2938" s="149">
        <f t="shared" si="474"/>
        <v>0</v>
      </c>
      <c r="AN2938" s="149">
        <f t="shared" si="475"/>
        <v>0</v>
      </c>
      <c r="AO2938" s="152">
        <f t="shared" si="476"/>
        <v>0</v>
      </c>
    </row>
    <row r="2939" spans="1:41" x14ac:dyDescent="0.25">
      <c r="A2939" s="143" t="str">
        <f>VLOOKUP(D2939,Empresas!$D$7:$F$91,3,0)</f>
        <v>Omar</v>
      </c>
      <c r="B2939" s="144" t="str">
        <f>VLOOKUP(D2939,Empresas!$D$7:$G$91,4,0)</f>
        <v>Marisol</v>
      </c>
      <c r="C2939" s="144" t="s">
        <v>544</v>
      </c>
      <c r="D2939" s="144" t="s">
        <v>150</v>
      </c>
      <c r="E2939" s="144" t="str">
        <f>VLOOKUP(D2939,Empresas!$D$7:$E$92,2,0)</f>
        <v>DOC TOE SAC</v>
      </c>
      <c r="F2939" s="144" t="s">
        <v>189</v>
      </c>
      <c r="G2939" s="145">
        <f t="shared" si="481"/>
        <v>68</v>
      </c>
      <c r="H2939" s="145" t="str">
        <f>VLOOKUP(D2939,Empresas!$D$6:$L$92,7,0)</f>
        <v>Mensual</v>
      </c>
      <c r="I2939" s="144" t="str">
        <f>VLOOKUP(VLOOKUP(D2939&amp;"|"&amp;B2939,Empresas!$I$7:$CB$92,G2939,0),Tablas!$A$13:$B$14,2,0)</f>
        <v>No</v>
      </c>
      <c r="J2939" s="78"/>
      <c r="K2939" s="78"/>
      <c r="L2939" s="78"/>
      <c r="M2939" s="78"/>
      <c r="N2939" s="78"/>
      <c r="O2939" s="78"/>
      <c r="P2939" s="78"/>
      <c r="Q2939" s="78"/>
      <c r="R2939" s="78"/>
      <c r="S2939" s="78"/>
      <c r="T2939" s="78"/>
      <c r="U2939" s="78"/>
      <c r="V2939" s="78" t="str">
        <f>VLOOKUP(D2939,Empresas!$D$7:$CF$91,81,0)</f>
        <v>A</v>
      </c>
      <c r="W2939" s="78" t="str">
        <f>VLOOKUP(D2939,Empresas!$D$7:$M$91,10,0)</f>
        <v>Rer</v>
      </c>
      <c r="X2939" s="69" t="str">
        <f t="shared" si="472"/>
        <v>SI</v>
      </c>
      <c r="Y2939" s="153" t="str">
        <f t="shared" si="473"/>
        <v>No aplica</v>
      </c>
      <c r="Z2939" s="147">
        <f>IF(Y2939="No aplica",0,IF(I2939="no",0,IF(I2939="No aplica",0,IF(I2939="Si",1,IF(I2939="Fisico",1,IF(I2939="Electronico",2,VLOOKUP(C2939&amp;"|"&amp;B2939&amp;"|"&amp;D2939,Empresas!$C$6:$CC$92,G2939+6+1,0)))))))</f>
        <v>0</v>
      </c>
      <c r="AA2939" s="147">
        <f>IF(AND($I2939="Si",J2939=1),1,IF(AND($I2939="Fisico",J2939=1),1,IF(AND(J2939=1,$I2939="Electronico"),2,IF(J2939=1,VLOOKUP($C2939&amp;"|"&amp;$B2939&amp;"|"&amp;$D2939,Empresas!$C$6:$CC$92,$G2939+6+1,0),0))))</f>
        <v>0</v>
      </c>
      <c r="AB2939" s="147">
        <f>IF(AND($I2939="Si",K2939=1),1,IF(AND($I2939="Fisico",K2939=1),1,IF(AND(K2939=1,$I2939="Electronico"),2,IF(K2939=1,VLOOKUP($C2939&amp;"|"&amp;$B2939&amp;"|"&amp;$D2939,Empresas!$C$6:$CC$92,$G2939+6+1,0),0))))</f>
        <v>0</v>
      </c>
      <c r="AC2939" s="147">
        <f>IF(AND($I2939="Si",L2939=1),1,IF(AND($I2939="Fisico",L2939=1),1,IF(AND(L2939=1,$I2939="Electronico"),2,IF(L2939=1,VLOOKUP($C2939&amp;"|"&amp;$B2939&amp;"|"&amp;$D2939,Empresas!$C$6:$CC$92,$G2939+6+1,0),0))))</f>
        <v>0</v>
      </c>
      <c r="AD2939" s="147">
        <f>IF(AND($I2939="Si",M2939=1),1,IF(AND($I2939="Fisico",M2939=1),1,IF(AND(M2939=1,$I2939="Electronico"),2,IF(M2939=1,VLOOKUP($C2939&amp;"|"&amp;$B2939&amp;"|"&amp;$D2939,Empresas!$C$6:$CC$92,$G2939+6+1,0),0))))</f>
        <v>0</v>
      </c>
      <c r="AE2939" s="147">
        <f>IF(AND($I2939="Si",N2939=1),1,IF(AND($I2939="Fisico",N2939=1),1,IF(AND(N2939=1,$I2939="Electronico"),2,IF(N2939=1,VLOOKUP($C2939&amp;"|"&amp;$B2939&amp;"|"&amp;$D2939,Empresas!$C$6:$CC$92,$G2939+6+1,0),0))))</f>
        <v>0</v>
      </c>
      <c r="AF2939" s="147">
        <f>IF(AND($I2939="Si",O2939=1),1,IF(AND($I2939="Fisico",O2939=1),1,IF(AND(O2939=1,$I2939="Electronico"),2,IF(O2939=1,VLOOKUP($C2939&amp;"|"&amp;$B2939&amp;"|"&amp;$D2939,Empresas!$C$6:$CC$92,$G2939+6+1,0),0))))</f>
        <v>0</v>
      </c>
      <c r="AG2939" s="147">
        <f>IF(AND($I2939="Si",P2939=1),1,IF(AND($I2939="Fisico",P2939=1),1,IF(AND(P2939=1,$I2939="Electronico"),2,IF(P2939=1,VLOOKUP($C2939&amp;"|"&amp;$B2939&amp;"|"&amp;$D2939,Empresas!$C$6:$CC$92,$G2939+6+1,0),0))))</f>
        <v>0</v>
      </c>
      <c r="AH2939" s="147">
        <f>IF(AND($I2939="Si",Q2939=1),1,IF(AND($I2939="Fisico",Q2939=1),1,IF(AND(Q2939=1,$I2939="Electronico"),2,IF(Q2939=1,VLOOKUP($C2939&amp;"|"&amp;$B2939&amp;"|"&amp;$D2939,Empresas!$C$6:$CC$92,$G2939+6+1,0),0))))</f>
        <v>0</v>
      </c>
      <c r="AI2939" s="147">
        <f>IF(AND($I2939="Si",R2939=1),1,IF(AND($I2939="Fisico",R2939=1),1,IF(AND(R2939=1,$I2939="Electronico"),2,IF(R2939=1,VLOOKUP($C2939&amp;"|"&amp;$B2939&amp;"|"&amp;$D2939,Empresas!$C$6:$CC$92,$G2939+6+1,0),0))))</f>
        <v>0</v>
      </c>
      <c r="AJ2939" s="147">
        <f>IF(AND($I2939="Si",S2939=1),1,IF(AND($I2939="Fisico",S2939=1),1,IF(AND(S2939=1,$I2939="Electronico"),2,IF(S2939=1,VLOOKUP($C2939&amp;"|"&amp;$B2939&amp;"|"&amp;$D2939,Empresas!$C$6:$CC$92,$G2939+6+1,0),0))))</f>
        <v>0</v>
      </c>
      <c r="AK2939" s="147">
        <f>IF(AND($I2939="Si",T2939=1),1,IF(AND($I2939="Fisico",T2939=1),1,IF(AND(T2939=1,$I2939="Electronico"),2,IF(T2939=1,VLOOKUP($C2939&amp;"|"&amp;$B2939&amp;"|"&amp;$D2939,Empresas!$C$6:$CC$92,$G2939+6+1,0),0))))</f>
        <v>0</v>
      </c>
      <c r="AL2939" s="147">
        <f>IF(AND($I2939="Si",U2939=1),1,IF(AND($I2939="Fisico",U2939=1),1,IF(AND(U2939=1,$I2939="Electronico"),2,IF(U2939=1,VLOOKUP($C2939&amp;"|"&amp;$B2939&amp;"|"&amp;$D2939,Empresas!$C$6:$CC$92,$G2939+6+1,0),0))))</f>
        <v>0</v>
      </c>
      <c r="AM2939" s="149">
        <f t="shared" si="474"/>
        <v>0</v>
      </c>
      <c r="AN2939" s="149">
        <f t="shared" si="475"/>
        <v>0</v>
      </c>
      <c r="AO2939" s="152">
        <f t="shared" si="476"/>
        <v>0</v>
      </c>
    </row>
    <row r="2940" spans="1:41" x14ac:dyDescent="0.25">
      <c r="A2940" s="143" t="str">
        <f>VLOOKUP(D2940,Empresas!$D$7:$F$91,3,0)</f>
        <v>Omar</v>
      </c>
      <c r="B2940" s="144" t="str">
        <f>VLOOKUP(D2940,Empresas!$D$7:$G$91,4,0)</f>
        <v>Marisol</v>
      </c>
      <c r="C2940" s="144" t="s">
        <v>544</v>
      </c>
      <c r="D2940" s="144" t="s">
        <v>150</v>
      </c>
      <c r="E2940" s="144" t="str">
        <f>VLOOKUP(D2940,Empresas!$D$7:$E$92,2,0)</f>
        <v>DOC TOE SAC</v>
      </c>
      <c r="F2940" s="144" t="s">
        <v>190</v>
      </c>
      <c r="G2940" s="145">
        <f t="shared" si="481"/>
        <v>69</v>
      </c>
      <c r="H2940" s="145" t="str">
        <f>VLOOKUP(D2940,Empresas!$D$6:$L$92,7,0)</f>
        <v>Mensual</v>
      </c>
      <c r="I2940" s="144" t="str">
        <f>VLOOKUP(VLOOKUP(D2940&amp;"|"&amp;B2940,Empresas!$I$7:$CB$92,G2940,0),Tablas!$A$13:$B$14,2,0)</f>
        <v>No</v>
      </c>
      <c r="J2940" s="78"/>
      <c r="K2940" s="78"/>
      <c r="L2940" s="78"/>
      <c r="M2940" s="78"/>
      <c r="N2940" s="78"/>
      <c r="O2940" s="78"/>
      <c r="P2940" s="78"/>
      <c r="Q2940" s="78"/>
      <c r="R2940" s="78"/>
      <c r="S2940" s="78"/>
      <c r="T2940" s="78"/>
      <c r="U2940" s="78"/>
      <c r="V2940" s="78" t="str">
        <f>VLOOKUP(D2940,Empresas!$D$7:$CF$91,81,0)</f>
        <v>A</v>
      </c>
      <c r="W2940" s="78" t="str">
        <f>VLOOKUP(D2940,Empresas!$D$7:$M$91,10,0)</f>
        <v>Rer</v>
      </c>
      <c r="X2940" s="69" t="str">
        <f t="shared" si="472"/>
        <v>NO</v>
      </c>
      <c r="Y2940" s="153" t="str">
        <f t="shared" si="473"/>
        <v>No aplica</v>
      </c>
      <c r="Z2940" s="147">
        <f>IF(Y2940="No aplica",0,IF(I2940="no",0,IF(I2940="No aplica",0,IF(I2940="Si",1,IF(I2940="Fisico",1,IF(I2940="Electronico",2,VLOOKUP(C2940&amp;"|"&amp;B2940&amp;"|"&amp;D2940,Empresas!$C$6:$CC$92,G2940+6+1,0)))))))</f>
        <v>0</v>
      </c>
      <c r="AA2940" s="147">
        <f>IF(AND($I2940="Si",J2940=1),1,IF(AND($I2940="Fisico",J2940=1),1,IF(AND(J2940=1,$I2940="Electronico"),2,IF(J2940=1,VLOOKUP($C2940&amp;"|"&amp;$B2940&amp;"|"&amp;$D2940,Empresas!$C$6:$CC$92,$G2940+6+1,0),0))))</f>
        <v>0</v>
      </c>
      <c r="AB2940" s="147">
        <f>IF(AND($I2940="Si",K2940=1),1,IF(AND($I2940="Fisico",K2940=1),1,IF(AND(K2940=1,$I2940="Electronico"),2,IF(K2940=1,VLOOKUP($C2940&amp;"|"&amp;$B2940&amp;"|"&amp;$D2940,Empresas!$C$6:$CC$92,$G2940+6+1,0),0))))</f>
        <v>0</v>
      </c>
      <c r="AC2940" s="147">
        <f>IF(AND($I2940="Si",L2940=1),1,IF(AND($I2940="Fisico",L2940=1),1,IF(AND(L2940=1,$I2940="Electronico"),2,IF(L2940=1,VLOOKUP($C2940&amp;"|"&amp;$B2940&amp;"|"&amp;$D2940,Empresas!$C$6:$CC$92,$G2940+6+1,0),0))))</f>
        <v>0</v>
      </c>
      <c r="AD2940" s="147">
        <f>IF(AND($I2940="Si",M2940=1),1,IF(AND($I2940="Fisico",M2940=1),1,IF(AND(M2940=1,$I2940="Electronico"),2,IF(M2940=1,VLOOKUP($C2940&amp;"|"&amp;$B2940&amp;"|"&amp;$D2940,Empresas!$C$6:$CC$92,$G2940+6+1,0),0))))</f>
        <v>0</v>
      </c>
      <c r="AE2940" s="147">
        <f>IF(AND($I2940="Si",N2940=1),1,IF(AND($I2940="Fisico",N2940=1),1,IF(AND(N2940=1,$I2940="Electronico"),2,IF(N2940=1,VLOOKUP($C2940&amp;"|"&amp;$B2940&amp;"|"&amp;$D2940,Empresas!$C$6:$CC$92,$G2940+6+1,0),0))))</f>
        <v>0</v>
      </c>
      <c r="AF2940" s="147">
        <f>IF(AND($I2940="Si",O2940=1),1,IF(AND($I2940="Fisico",O2940=1),1,IF(AND(O2940=1,$I2940="Electronico"),2,IF(O2940=1,VLOOKUP($C2940&amp;"|"&amp;$B2940&amp;"|"&amp;$D2940,Empresas!$C$6:$CC$92,$G2940+6+1,0),0))))</f>
        <v>0</v>
      </c>
      <c r="AG2940" s="147">
        <f>IF(AND($I2940="Si",P2940=1),1,IF(AND($I2940="Fisico",P2940=1),1,IF(AND(P2940=1,$I2940="Electronico"),2,IF(P2940=1,VLOOKUP($C2940&amp;"|"&amp;$B2940&amp;"|"&amp;$D2940,Empresas!$C$6:$CC$92,$G2940+6+1,0),0))))</f>
        <v>0</v>
      </c>
      <c r="AH2940" s="147">
        <f>IF(AND($I2940="Si",Q2940=1),1,IF(AND($I2940="Fisico",Q2940=1),1,IF(AND(Q2940=1,$I2940="Electronico"),2,IF(Q2940=1,VLOOKUP($C2940&amp;"|"&amp;$B2940&amp;"|"&amp;$D2940,Empresas!$C$6:$CC$92,$G2940+6+1,0),0))))</f>
        <v>0</v>
      </c>
      <c r="AI2940" s="147">
        <f>IF(AND($I2940="Si",R2940=1),1,IF(AND($I2940="Fisico",R2940=1),1,IF(AND(R2940=1,$I2940="Electronico"),2,IF(R2940=1,VLOOKUP($C2940&amp;"|"&amp;$B2940&amp;"|"&amp;$D2940,Empresas!$C$6:$CC$92,$G2940+6+1,0),0))))</f>
        <v>0</v>
      </c>
      <c r="AJ2940" s="147">
        <f>IF(AND($I2940="Si",S2940=1),1,IF(AND($I2940="Fisico",S2940=1),1,IF(AND(S2940=1,$I2940="Electronico"),2,IF(S2940=1,VLOOKUP($C2940&amp;"|"&amp;$B2940&amp;"|"&amp;$D2940,Empresas!$C$6:$CC$92,$G2940+6+1,0),0))))</f>
        <v>0</v>
      </c>
      <c r="AK2940" s="147">
        <f>IF(AND($I2940="Si",T2940=1),1,IF(AND($I2940="Fisico",T2940=1),1,IF(AND(T2940=1,$I2940="Electronico"),2,IF(T2940=1,VLOOKUP($C2940&amp;"|"&amp;$B2940&amp;"|"&amp;$D2940,Empresas!$C$6:$CC$92,$G2940+6+1,0),0))))</f>
        <v>0</v>
      </c>
      <c r="AL2940" s="147">
        <f>IF(AND($I2940="Si",U2940=1),1,IF(AND($I2940="Fisico",U2940=1),1,IF(AND(U2940=1,$I2940="Electronico"),2,IF(U2940=1,VLOOKUP($C2940&amp;"|"&amp;$B2940&amp;"|"&amp;$D2940,Empresas!$C$6:$CC$92,$G2940+6+1,0),0))))</f>
        <v>0</v>
      </c>
      <c r="AM2940" s="149">
        <f t="shared" si="474"/>
        <v>0</v>
      </c>
      <c r="AN2940" s="149">
        <f t="shared" si="475"/>
        <v>0</v>
      </c>
      <c r="AO2940" s="152">
        <f t="shared" si="476"/>
        <v>0</v>
      </c>
    </row>
    <row r="2941" spans="1:41" x14ac:dyDescent="0.25">
      <c r="A2941" s="143" t="str">
        <f>VLOOKUP(D2941,Empresas!$D$7:$F$91,3,0)</f>
        <v>Omar</v>
      </c>
      <c r="B2941" s="144" t="str">
        <f>VLOOKUP(D2941,Empresas!$D$7:$G$91,4,0)</f>
        <v>Marisol</v>
      </c>
      <c r="C2941" s="144" t="s">
        <v>544</v>
      </c>
      <c r="D2941" s="144" t="s">
        <v>150</v>
      </c>
      <c r="E2941" s="144" t="str">
        <f>VLOOKUP(D2941,Empresas!$D$7:$E$92,2,0)</f>
        <v>DOC TOE SAC</v>
      </c>
      <c r="F2941" s="146" t="s">
        <v>191</v>
      </c>
      <c r="G2941" s="145">
        <f t="shared" si="481"/>
        <v>70</v>
      </c>
      <c r="H2941" s="145" t="str">
        <f>VLOOKUP(D2941,Empresas!$D$6:$L$92,7,0)</f>
        <v>Mensual</v>
      </c>
      <c r="I2941" s="144" t="str">
        <f>VLOOKUP(VLOOKUP(D2941&amp;"|"&amp;B2941,Empresas!$I$7:$CB$92,G2941,0),Tablas!$A$13:$B$14,2,0)</f>
        <v>No</v>
      </c>
      <c r="J2941" s="78"/>
      <c r="K2941" s="78"/>
      <c r="L2941" s="78"/>
      <c r="M2941" s="78"/>
      <c r="N2941" s="78"/>
      <c r="O2941" s="78"/>
      <c r="P2941" s="78"/>
      <c r="Q2941" s="78"/>
      <c r="R2941" s="78"/>
      <c r="S2941" s="78"/>
      <c r="T2941" s="78"/>
      <c r="U2941" s="78"/>
      <c r="V2941" s="78" t="str">
        <f>VLOOKUP(D2941,Empresas!$D$7:$CF$91,81,0)</f>
        <v>A</v>
      </c>
      <c r="W2941" s="78" t="str">
        <f>VLOOKUP(D2941,Empresas!$D$7:$M$91,10,0)</f>
        <v>Rer</v>
      </c>
      <c r="X2941" s="69" t="str">
        <f t="shared" si="472"/>
        <v>NO</v>
      </c>
      <c r="Y2941" s="153" t="str">
        <f t="shared" si="473"/>
        <v>No aplica</v>
      </c>
      <c r="Z2941" s="147">
        <f>IF(Y2941="No aplica",0,IF(I2941="no",0,IF(I2941="No aplica",0,IF(I2941="Si",1,IF(I2941="Fisico",1,IF(I2941="Electronico",2,VLOOKUP(C2941&amp;"|"&amp;B2941&amp;"|"&amp;D2941,Empresas!$C$6:$CC$92,G2941+6+1,0)))))))</f>
        <v>0</v>
      </c>
      <c r="AA2941" s="147">
        <f>IF(AND($I2941="Si",J2941=1),1,IF(AND($I2941="Fisico",J2941=1),1,IF(AND(J2941=1,$I2941="Electronico"),2,IF(J2941=1,VLOOKUP($C2941&amp;"|"&amp;$B2941&amp;"|"&amp;$D2941,Empresas!$C$6:$CC$92,$G2941+6+1,0),0))))</f>
        <v>0</v>
      </c>
      <c r="AB2941" s="147">
        <f>IF(AND($I2941="Si",K2941=1),1,IF(AND($I2941="Fisico",K2941=1),1,IF(AND(K2941=1,$I2941="Electronico"),2,IF(K2941=1,VLOOKUP($C2941&amp;"|"&amp;$B2941&amp;"|"&amp;$D2941,Empresas!$C$6:$CC$92,$G2941+6+1,0),0))))</f>
        <v>0</v>
      </c>
      <c r="AC2941" s="147">
        <f>IF(AND($I2941="Si",L2941=1),1,IF(AND($I2941="Fisico",L2941=1),1,IF(AND(L2941=1,$I2941="Electronico"),2,IF(L2941=1,VLOOKUP($C2941&amp;"|"&amp;$B2941&amp;"|"&amp;$D2941,Empresas!$C$6:$CC$92,$G2941+6+1,0),0))))</f>
        <v>0</v>
      </c>
      <c r="AD2941" s="147">
        <f>IF(AND($I2941="Si",M2941=1),1,IF(AND($I2941="Fisico",M2941=1),1,IF(AND(M2941=1,$I2941="Electronico"),2,IF(M2941=1,VLOOKUP($C2941&amp;"|"&amp;$B2941&amp;"|"&amp;$D2941,Empresas!$C$6:$CC$92,$G2941+6+1,0),0))))</f>
        <v>0</v>
      </c>
      <c r="AE2941" s="147">
        <f>IF(AND($I2941="Si",N2941=1),1,IF(AND($I2941="Fisico",N2941=1),1,IF(AND(N2941=1,$I2941="Electronico"),2,IF(N2941=1,VLOOKUP($C2941&amp;"|"&amp;$B2941&amp;"|"&amp;$D2941,Empresas!$C$6:$CC$92,$G2941+6+1,0),0))))</f>
        <v>0</v>
      </c>
      <c r="AF2941" s="147">
        <f>IF(AND($I2941="Si",O2941=1),1,IF(AND($I2941="Fisico",O2941=1),1,IF(AND(O2941=1,$I2941="Electronico"),2,IF(O2941=1,VLOOKUP($C2941&amp;"|"&amp;$B2941&amp;"|"&amp;$D2941,Empresas!$C$6:$CC$92,$G2941+6+1,0),0))))</f>
        <v>0</v>
      </c>
      <c r="AG2941" s="147">
        <f>IF(AND($I2941="Si",P2941=1),1,IF(AND($I2941="Fisico",P2941=1),1,IF(AND(P2941=1,$I2941="Electronico"),2,IF(P2941=1,VLOOKUP($C2941&amp;"|"&amp;$B2941&amp;"|"&amp;$D2941,Empresas!$C$6:$CC$92,$G2941+6+1,0),0))))</f>
        <v>0</v>
      </c>
      <c r="AH2941" s="147">
        <f>IF(AND($I2941="Si",Q2941=1),1,IF(AND($I2941="Fisico",Q2941=1),1,IF(AND(Q2941=1,$I2941="Electronico"),2,IF(Q2941=1,VLOOKUP($C2941&amp;"|"&amp;$B2941&amp;"|"&amp;$D2941,Empresas!$C$6:$CC$92,$G2941+6+1,0),0))))</f>
        <v>0</v>
      </c>
      <c r="AI2941" s="147">
        <f>IF(AND($I2941="Si",R2941=1),1,IF(AND($I2941="Fisico",R2941=1),1,IF(AND(R2941=1,$I2941="Electronico"),2,IF(R2941=1,VLOOKUP($C2941&amp;"|"&amp;$B2941&amp;"|"&amp;$D2941,Empresas!$C$6:$CC$92,$G2941+6+1,0),0))))</f>
        <v>0</v>
      </c>
      <c r="AJ2941" s="147">
        <f>IF(AND($I2941="Si",S2941=1),1,IF(AND($I2941="Fisico",S2941=1),1,IF(AND(S2941=1,$I2941="Electronico"),2,IF(S2941=1,VLOOKUP($C2941&amp;"|"&amp;$B2941&amp;"|"&amp;$D2941,Empresas!$C$6:$CC$92,$G2941+6+1,0),0))))</f>
        <v>0</v>
      </c>
      <c r="AK2941" s="147">
        <f>IF(AND($I2941="Si",T2941=1),1,IF(AND($I2941="Fisico",T2941=1),1,IF(AND(T2941=1,$I2941="Electronico"),2,IF(T2941=1,VLOOKUP($C2941&amp;"|"&amp;$B2941&amp;"|"&amp;$D2941,Empresas!$C$6:$CC$92,$G2941+6+1,0),0))))</f>
        <v>0</v>
      </c>
      <c r="AL2941" s="147">
        <f>IF(AND($I2941="Si",U2941=1),1,IF(AND($I2941="Fisico",U2941=1),1,IF(AND(U2941=1,$I2941="Electronico"),2,IF(U2941=1,VLOOKUP($C2941&amp;"|"&amp;$B2941&amp;"|"&amp;$D2941,Empresas!$C$6:$CC$92,$G2941+6+1,0),0))))</f>
        <v>0</v>
      </c>
      <c r="AM2941" s="149">
        <f t="shared" si="474"/>
        <v>0</v>
      </c>
      <c r="AN2941" s="149">
        <f t="shared" si="475"/>
        <v>0</v>
      </c>
      <c r="AO2941" s="152">
        <f t="shared" si="476"/>
        <v>0</v>
      </c>
    </row>
    <row r="2942" spans="1:41" x14ac:dyDescent="0.25">
      <c r="A2942" s="143" t="str">
        <f>VLOOKUP(D2942,Empresas!$D$7:$F$91,3,0)</f>
        <v>Omar</v>
      </c>
      <c r="B2942" s="144" t="str">
        <f>VLOOKUP(D2942,Empresas!$D$7:$G$91,4,0)</f>
        <v>Marisol</v>
      </c>
      <c r="C2942" s="144" t="s">
        <v>544</v>
      </c>
      <c r="D2942" s="144" t="s">
        <v>150</v>
      </c>
      <c r="E2942" s="144" t="str">
        <f>VLOOKUP(D2942,Empresas!$D$7:$E$92,2,0)</f>
        <v>DOC TOE SAC</v>
      </c>
      <c r="F2942" s="144" t="s">
        <v>192</v>
      </c>
      <c r="G2942" s="145">
        <f t="shared" si="481"/>
        <v>71</v>
      </c>
      <c r="H2942" s="145" t="str">
        <f>VLOOKUP(D2942,Empresas!$D$6:$L$92,7,0)</f>
        <v>Mensual</v>
      </c>
      <c r="I2942" s="144" t="str">
        <f>VLOOKUP(VLOOKUP(D2942&amp;"|"&amp;B2942,Empresas!$I$7:$CB$92,G2942,0),Tablas!$A$13:$B$14,2,0)</f>
        <v>No</v>
      </c>
      <c r="J2942" s="78"/>
      <c r="K2942" s="78"/>
      <c r="L2942" s="78"/>
      <c r="M2942" s="78"/>
      <c r="N2942" s="78"/>
      <c r="O2942" s="78"/>
      <c r="P2942" s="78"/>
      <c r="Q2942" s="78"/>
      <c r="R2942" s="78"/>
      <c r="S2942" s="78"/>
      <c r="T2942" s="78"/>
      <c r="U2942" s="78"/>
      <c r="V2942" s="78" t="str">
        <f>VLOOKUP(D2942,Empresas!$D$7:$CF$91,81,0)</f>
        <v>A</v>
      </c>
      <c r="W2942" s="78" t="str">
        <f>VLOOKUP(D2942,Empresas!$D$7:$M$91,10,0)</f>
        <v>Rer</v>
      </c>
      <c r="X2942" s="69" t="str">
        <f t="shared" si="472"/>
        <v>NO</v>
      </c>
      <c r="Y2942" s="153" t="str">
        <f t="shared" si="473"/>
        <v>No aplica</v>
      </c>
      <c r="Z2942" s="147">
        <f>IF(Y2942="No aplica",0,IF(I2942="no",0,IF(I2942="No aplica",0,IF(I2942="Si",1,IF(I2942="Fisico",1,IF(I2942="Electronico",2,VLOOKUP(C2942&amp;"|"&amp;B2942&amp;"|"&amp;D2942,Empresas!$C$6:$CC$92,G2942+6+1,0)))))))</f>
        <v>0</v>
      </c>
      <c r="AA2942" s="147">
        <f>IF(AND($I2942="Si",J2942=1),1,IF(AND($I2942="Fisico",J2942=1),1,IF(AND(J2942=1,$I2942="Electronico"),2,IF(J2942=1,VLOOKUP($C2942&amp;"|"&amp;$B2942&amp;"|"&amp;$D2942,Empresas!$C$6:$CC$92,$G2942+6+1,0),0))))</f>
        <v>0</v>
      </c>
      <c r="AB2942" s="147">
        <f>IF(AND($I2942="Si",K2942=1),1,IF(AND($I2942="Fisico",K2942=1),1,IF(AND(K2942=1,$I2942="Electronico"),2,IF(K2942=1,VLOOKUP($C2942&amp;"|"&amp;$B2942&amp;"|"&amp;$D2942,Empresas!$C$6:$CC$92,$G2942+6+1,0),0))))</f>
        <v>0</v>
      </c>
      <c r="AC2942" s="147">
        <f>IF(AND($I2942="Si",L2942=1),1,IF(AND($I2942="Fisico",L2942=1),1,IF(AND(L2942=1,$I2942="Electronico"),2,IF(L2942=1,VLOOKUP($C2942&amp;"|"&amp;$B2942&amp;"|"&amp;$D2942,Empresas!$C$6:$CC$92,$G2942+6+1,0),0))))</f>
        <v>0</v>
      </c>
      <c r="AD2942" s="147">
        <f>IF(AND($I2942="Si",M2942=1),1,IF(AND($I2942="Fisico",M2942=1),1,IF(AND(M2942=1,$I2942="Electronico"),2,IF(M2942=1,VLOOKUP($C2942&amp;"|"&amp;$B2942&amp;"|"&amp;$D2942,Empresas!$C$6:$CC$92,$G2942+6+1,0),0))))</f>
        <v>0</v>
      </c>
      <c r="AE2942" s="147">
        <f>IF(AND($I2942="Si",N2942=1),1,IF(AND($I2942="Fisico",N2942=1),1,IF(AND(N2942=1,$I2942="Electronico"),2,IF(N2942=1,VLOOKUP($C2942&amp;"|"&amp;$B2942&amp;"|"&amp;$D2942,Empresas!$C$6:$CC$92,$G2942+6+1,0),0))))</f>
        <v>0</v>
      </c>
      <c r="AF2942" s="147">
        <f>IF(AND($I2942="Si",O2942=1),1,IF(AND($I2942="Fisico",O2942=1),1,IF(AND(O2942=1,$I2942="Electronico"),2,IF(O2942=1,VLOOKUP($C2942&amp;"|"&amp;$B2942&amp;"|"&amp;$D2942,Empresas!$C$6:$CC$92,$G2942+6+1,0),0))))</f>
        <v>0</v>
      </c>
      <c r="AG2942" s="147">
        <f>IF(AND($I2942="Si",P2942=1),1,IF(AND($I2942="Fisico",P2942=1),1,IF(AND(P2942=1,$I2942="Electronico"),2,IF(P2942=1,VLOOKUP($C2942&amp;"|"&amp;$B2942&amp;"|"&amp;$D2942,Empresas!$C$6:$CC$92,$G2942+6+1,0),0))))</f>
        <v>0</v>
      </c>
      <c r="AH2942" s="147">
        <f>IF(AND($I2942="Si",Q2942=1),1,IF(AND($I2942="Fisico",Q2942=1),1,IF(AND(Q2942=1,$I2942="Electronico"),2,IF(Q2942=1,VLOOKUP($C2942&amp;"|"&amp;$B2942&amp;"|"&amp;$D2942,Empresas!$C$6:$CC$92,$G2942+6+1,0),0))))</f>
        <v>0</v>
      </c>
      <c r="AI2942" s="147">
        <f>IF(AND($I2942="Si",R2942=1),1,IF(AND($I2942="Fisico",R2942=1),1,IF(AND(R2942=1,$I2942="Electronico"),2,IF(R2942=1,VLOOKUP($C2942&amp;"|"&amp;$B2942&amp;"|"&amp;$D2942,Empresas!$C$6:$CC$92,$G2942+6+1,0),0))))</f>
        <v>0</v>
      </c>
      <c r="AJ2942" s="147">
        <f>IF(AND($I2942="Si",S2942=1),1,IF(AND($I2942="Fisico",S2942=1),1,IF(AND(S2942=1,$I2942="Electronico"),2,IF(S2942=1,VLOOKUP($C2942&amp;"|"&amp;$B2942&amp;"|"&amp;$D2942,Empresas!$C$6:$CC$92,$G2942+6+1,0),0))))</f>
        <v>0</v>
      </c>
      <c r="AK2942" s="147">
        <f>IF(AND($I2942="Si",T2942=1),1,IF(AND($I2942="Fisico",T2942=1),1,IF(AND(T2942=1,$I2942="Electronico"),2,IF(T2942=1,VLOOKUP($C2942&amp;"|"&amp;$B2942&amp;"|"&amp;$D2942,Empresas!$C$6:$CC$92,$G2942+6+1,0),0))))</f>
        <v>0</v>
      </c>
      <c r="AL2942" s="147">
        <f>IF(AND($I2942="Si",U2942=1),1,IF(AND($I2942="Fisico",U2942=1),1,IF(AND(U2942=1,$I2942="Electronico"),2,IF(U2942=1,VLOOKUP($C2942&amp;"|"&amp;$B2942&amp;"|"&amp;$D2942,Empresas!$C$6:$CC$92,$G2942+6+1,0),0))))</f>
        <v>0</v>
      </c>
      <c r="AM2942" s="149">
        <f t="shared" si="474"/>
        <v>0</v>
      </c>
      <c r="AN2942" s="149">
        <f t="shared" si="475"/>
        <v>0</v>
      </c>
      <c r="AO2942" s="152">
        <f t="shared" si="476"/>
        <v>0</v>
      </c>
    </row>
    <row r="2943" spans="1:41" x14ac:dyDescent="0.25">
      <c r="A2943" s="137" t="str">
        <f>VLOOKUP(D2943,Empresas!$D$7:$F$91,3,0)</f>
        <v>Omar</v>
      </c>
      <c r="B2943" s="138" t="str">
        <f>VLOOKUP(D2943,Empresas!$D$7:$G$91,4,0)</f>
        <v>Jhony</v>
      </c>
      <c r="C2943" s="138" t="s">
        <v>544</v>
      </c>
      <c r="D2943" s="138" t="s">
        <v>510</v>
      </c>
      <c r="E2943" s="138" t="str">
        <f>VLOOKUP(D2943,Empresas!$D$7:$E$92,2,0)</f>
        <v>BRONLEY ONLINE SERVICES S.A.C.</v>
      </c>
      <c r="F2943" s="138" t="s">
        <v>158</v>
      </c>
      <c r="G2943" s="139">
        <f>+Empresas!$O$2</f>
        <v>7</v>
      </c>
      <c r="H2943" s="139" t="str">
        <f>VLOOKUP(D2943,Empresas!$D$6:$L$92,7,0)</f>
        <v>Semestral</v>
      </c>
      <c r="I2943" s="138" t="str">
        <f>VLOOKUP(VLOOKUP(D2943&amp;"|"&amp;B2943,Empresas!$I$7:$CB$92,G2943,0),Tablas!$A$3:$B$5,2,0)</f>
        <v>Registro y analisis</v>
      </c>
      <c r="J2943" s="78">
        <v>1</v>
      </c>
      <c r="K2943" s="78">
        <v>1</v>
      </c>
      <c r="L2943" s="78">
        <v>1</v>
      </c>
      <c r="M2943" s="78">
        <v>1</v>
      </c>
      <c r="N2943" s="78">
        <v>1</v>
      </c>
      <c r="O2943" s="78">
        <v>1</v>
      </c>
      <c r="P2943" s="78">
        <v>1</v>
      </c>
      <c r="Q2943" s="78">
        <v>1</v>
      </c>
      <c r="R2943" s="78"/>
      <c r="S2943" s="78"/>
      <c r="T2943" s="78"/>
      <c r="U2943" s="78"/>
      <c r="V2943" s="78" t="str">
        <f>VLOOKUP(D2943,Empresas!$D$7:$CF$91,81,0)</f>
        <v>C</v>
      </c>
      <c r="W2943" s="78" t="str">
        <f>VLOOKUP(D2943,Empresas!$D$7:$M$91,10,0)</f>
        <v>Mype</v>
      </c>
      <c r="X2943" s="69" t="str">
        <f t="shared" si="472"/>
        <v>SI</v>
      </c>
      <c r="Y2943" s="153" t="str">
        <f t="shared" si="473"/>
        <v>Si aplica</v>
      </c>
      <c r="Z2943" s="147">
        <f>IF(Y2943="No aplica",0,IF(I2943="no",0,IF(I2943="No aplica",0,IF(I2943="Si",1,IF(I2943="Fisico",1,IF(I2943="Electronico",2,VLOOKUP(C2943&amp;"|"&amp;B2943&amp;"|"&amp;D2943,Empresas!$C$6:$CC$92,G2943+6+1,0)))))))</f>
        <v>1</v>
      </c>
      <c r="AA2943" s="147">
        <f>IF(AND($I2943="Si",J2943=1),1,IF(AND($I2943="Fisico",J2943=1),1,IF(AND(J2943=1,$I2943="Electronico"),2,IF(J2943=1,VLOOKUP($C2943&amp;"|"&amp;$B2943&amp;"|"&amp;$D2943,Empresas!$C$6:$CC$92,$G2943+6+1,0),0))))</f>
        <v>1</v>
      </c>
      <c r="AB2943" s="147">
        <f>IF(AND($I2943="Si",K2943=1),1,IF(AND($I2943="Fisico",K2943=1),1,IF(AND(K2943=1,$I2943="Electronico"),2,IF(K2943=1,VLOOKUP($C2943&amp;"|"&amp;$B2943&amp;"|"&amp;$D2943,Empresas!$C$6:$CC$92,$G2943+6+1,0),0))))</f>
        <v>1</v>
      </c>
      <c r="AC2943" s="147">
        <f>IF(AND($I2943="Si",L2943=1),1,IF(AND($I2943="Fisico",L2943=1),1,IF(AND(L2943=1,$I2943="Electronico"),2,IF(L2943=1,VLOOKUP($C2943&amp;"|"&amp;$B2943&amp;"|"&amp;$D2943,Empresas!$C$6:$CC$92,$G2943+6+1,0),0))))</f>
        <v>1</v>
      </c>
      <c r="AD2943" s="147">
        <f>IF(AND($I2943="Si",M2943=1),1,IF(AND($I2943="Fisico",M2943=1),1,IF(AND(M2943=1,$I2943="Electronico"),2,IF(M2943=1,VLOOKUP($C2943&amp;"|"&amp;$B2943&amp;"|"&amp;$D2943,Empresas!$C$6:$CC$92,$G2943+6+1,0),0))))</f>
        <v>1</v>
      </c>
      <c r="AE2943" s="147">
        <f>IF(AND($I2943="Si",N2943=1),1,IF(AND($I2943="Fisico",N2943=1),1,IF(AND(N2943=1,$I2943="Electronico"),2,IF(N2943=1,VLOOKUP($C2943&amp;"|"&amp;$B2943&amp;"|"&amp;$D2943,Empresas!$C$6:$CC$92,$G2943+6+1,0),0))))</f>
        <v>1</v>
      </c>
      <c r="AF2943" s="147">
        <f>IF(AND($I2943="Si",O2943=1),1,IF(AND($I2943="Fisico",O2943=1),1,IF(AND(O2943=1,$I2943="Electronico"),2,IF(O2943=1,VLOOKUP($C2943&amp;"|"&amp;$B2943&amp;"|"&amp;$D2943,Empresas!$C$6:$CC$92,$G2943+6+1,0),0))))</f>
        <v>1</v>
      </c>
      <c r="AG2943" s="147">
        <f>IF(AND($I2943="Si",P2943=1),1,IF(AND($I2943="Fisico",P2943=1),1,IF(AND(P2943=1,$I2943="Electronico"),2,IF(P2943=1,VLOOKUP($C2943&amp;"|"&amp;$B2943&amp;"|"&amp;$D2943,Empresas!$C$6:$CC$92,$G2943+6+1,0),0))))</f>
        <v>1</v>
      </c>
      <c r="AH2943" s="147">
        <f>IF(AND($I2943="Si",Q2943=1),1,IF(AND($I2943="Fisico",Q2943=1),1,IF(AND(Q2943=1,$I2943="Electronico"),2,IF(Q2943=1,VLOOKUP($C2943&amp;"|"&amp;$B2943&amp;"|"&amp;$D2943,Empresas!$C$6:$CC$92,$G2943+6+1,0),0))))</f>
        <v>1</v>
      </c>
      <c r="AI2943" s="147">
        <f>IF(AND($I2943="Si",R2943=1),1,IF(AND($I2943="Fisico",R2943=1),1,IF(AND(R2943=1,$I2943="Electronico"),2,IF(R2943=1,VLOOKUP($C2943&amp;"|"&amp;$B2943&amp;"|"&amp;$D2943,Empresas!$C$6:$CC$92,$G2943+6+1,0),0))))</f>
        <v>0</v>
      </c>
      <c r="AJ2943" s="147">
        <f>IF(AND($I2943="Si",S2943=1),1,IF(AND($I2943="Fisico",S2943=1),1,IF(AND(S2943=1,$I2943="Electronico"),2,IF(S2943=1,VLOOKUP($C2943&amp;"|"&amp;$B2943&amp;"|"&amp;$D2943,Empresas!$C$6:$CC$92,$G2943+6+1,0),0))))</f>
        <v>0</v>
      </c>
      <c r="AK2943" s="147">
        <f>IF(AND($I2943="Si",T2943=1),1,IF(AND($I2943="Fisico",T2943=1),1,IF(AND(T2943=1,$I2943="Electronico"),2,IF(T2943=1,VLOOKUP($C2943&amp;"|"&amp;$B2943&amp;"|"&amp;$D2943,Empresas!$C$6:$CC$92,$G2943+6+1,0),0))))</f>
        <v>0</v>
      </c>
      <c r="AL2943" s="147">
        <f>IF(AND($I2943="Si",U2943=1),1,IF(AND($I2943="Fisico",U2943=1),1,IF(AND(U2943=1,$I2943="Electronico"),2,IF(U2943=1,VLOOKUP($C2943&amp;"|"&amp;$B2943&amp;"|"&amp;$D2943,Empresas!$C$6:$CC$92,$G2943+6+1,0),0))))</f>
        <v>0</v>
      </c>
      <c r="AM2943" s="149">
        <f t="shared" si="474"/>
        <v>8</v>
      </c>
      <c r="AN2943" s="149">
        <f t="shared" si="475"/>
        <v>8</v>
      </c>
      <c r="AO2943" s="152">
        <f t="shared" si="476"/>
        <v>1</v>
      </c>
    </row>
    <row r="2944" spans="1:41" x14ac:dyDescent="0.25">
      <c r="A2944" s="137" t="str">
        <f>VLOOKUP(D2944,Empresas!$D$7:$F$91,3,0)</f>
        <v>Omar</v>
      </c>
      <c r="B2944" s="138" t="str">
        <f>VLOOKUP(D2944,Empresas!$D$7:$G$91,4,0)</f>
        <v>Jhony</v>
      </c>
      <c r="C2944" s="138" t="s">
        <v>544</v>
      </c>
      <c r="D2944" s="138" t="s">
        <v>510</v>
      </c>
      <c r="E2944" s="138" t="str">
        <f>VLOOKUP(D2944,Empresas!$D$7:$E$92,2,0)</f>
        <v>BRONLEY ONLINE SERVICES S.A.C.</v>
      </c>
      <c r="F2944" s="138" t="s">
        <v>159</v>
      </c>
      <c r="G2944" s="139">
        <f>+G2943+3</f>
        <v>10</v>
      </c>
      <c r="H2944" s="139" t="str">
        <f>VLOOKUP(D2944,Empresas!$D$6:$L$92,7,0)</f>
        <v>Semestral</v>
      </c>
      <c r="I2944" s="138" t="str">
        <f>VLOOKUP(VLOOKUP(D2944&amp;"|"&amp;B2944,Empresas!$I$7:$CB$92,G2944,0),Tablas!$A$3:$B$5,2,0)</f>
        <v>Registro y analisis</v>
      </c>
      <c r="J2944" s="78">
        <v>1</v>
      </c>
      <c r="K2944" s="78">
        <v>1</v>
      </c>
      <c r="L2944" s="78">
        <v>1</v>
      </c>
      <c r="M2944" s="78">
        <v>1</v>
      </c>
      <c r="N2944" s="78">
        <v>1</v>
      </c>
      <c r="O2944" s="78">
        <v>1</v>
      </c>
      <c r="P2944" s="78">
        <v>1</v>
      </c>
      <c r="Q2944" s="78">
        <v>1</v>
      </c>
      <c r="R2944" s="78"/>
      <c r="S2944" s="78"/>
      <c r="T2944" s="78"/>
      <c r="U2944" s="78"/>
      <c r="V2944" s="78" t="str">
        <f>VLOOKUP(D2944,Empresas!$D$7:$CF$91,81,0)</f>
        <v>C</v>
      </c>
      <c r="W2944" s="78" t="str">
        <f>VLOOKUP(D2944,Empresas!$D$7:$M$91,10,0)</f>
        <v>Mype</v>
      </c>
      <c r="X2944" s="69" t="str">
        <f t="shared" si="472"/>
        <v>SI</v>
      </c>
      <c r="Y2944" s="153" t="str">
        <f t="shared" si="473"/>
        <v>Si aplica</v>
      </c>
      <c r="Z2944" s="147">
        <f>IF(Y2944="No aplica",0,IF(I2944="no",0,IF(I2944="No aplica",0,IF(I2944="Si",1,IF(I2944="Fisico",1,IF(I2944="Electronico",2,VLOOKUP(C2944&amp;"|"&amp;B2944&amp;"|"&amp;D2944,Empresas!$C$6:$CC$92,G2944+6+1,0)))))))</f>
        <v>1</v>
      </c>
      <c r="AA2944" s="147">
        <f>IF(AND($I2944="Si",J2944=1),1,IF(AND($I2944="Fisico",J2944=1),1,IF(AND(J2944=1,$I2944="Electronico"),2,IF(J2944=1,VLOOKUP($C2944&amp;"|"&amp;$B2944&amp;"|"&amp;$D2944,Empresas!$C$6:$CC$92,$G2944+6+1,0),0))))</f>
        <v>1</v>
      </c>
      <c r="AB2944" s="147">
        <f>IF(AND($I2944="Si",K2944=1),1,IF(AND($I2944="Fisico",K2944=1),1,IF(AND(K2944=1,$I2944="Electronico"),2,IF(K2944=1,VLOOKUP($C2944&amp;"|"&amp;$B2944&amp;"|"&amp;$D2944,Empresas!$C$6:$CC$92,$G2944+6+1,0),0))))</f>
        <v>1</v>
      </c>
      <c r="AC2944" s="147">
        <f>IF(AND($I2944="Si",L2944=1),1,IF(AND($I2944="Fisico",L2944=1),1,IF(AND(L2944=1,$I2944="Electronico"),2,IF(L2944=1,VLOOKUP($C2944&amp;"|"&amp;$B2944&amp;"|"&amp;$D2944,Empresas!$C$6:$CC$92,$G2944+6+1,0),0))))</f>
        <v>1</v>
      </c>
      <c r="AD2944" s="147">
        <f>IF(AND($I2944="Si",M2944=1),1,IF(AND($I2944="Fisico",M2944=1),1,IF(AND(M2944=1,$I2944="Electronico"),2,IF(M2944=1,VLOOKUP($C2944&amp;"|"&amp;$B2944&amp;"|"&amp;$D2944,Empresas!$C$6:$CC$92,$G2944+6+1,0),0))))</f>
        <v>1</v>
      </c>
      <c r="AE2944" s="147">
        <f>IF(AND($I2944="Si",N2944=1),1,IF(AND($I2944="Fisico",N2944=1),1,IF(AND(N2944=1,$I2944="Electronico"),2,IF(N2944=1,VLOOKUP($C2944&amp;"|"&amp;$B2944&amp;"|"&amp;$D2944,Empresas!$C$6:$CC$92,$G2944+6+1,0),0))))</f>
        <v>1</v>
      </c>
      <c r="AF2944" s="147">
        <f>IF(AND($I2944="Si",O2944=1),1,IF(AND($I2944="Fisico",O2944=1),1,IF(AND(O2944=1,$I2944="Electronico"),2,IF(O2944=1,VLOOKUP($C2944&amp;"|"&amp;$B2944&amp;"|"&amp;$D2944,Empresas!$C$6:$CC$92,$G2944+6+1,0),0))))</f>
        <v>1</v>
      </c>
      <c r="AG2944" s="147">
        <f>IF(AND($I2944="Si",P2944=1),1,IF(AND($I2944="Fisico",P2944=1),1,IF(AND(P2944=1,$I2944="Electronico"),2,IF(P2944=1,VLOOKUP($C2944&amp;"|"&amp;$B2944&amp;"|"&amp;$D2944,Empresas!$C$6:$CC$92,$G2944+6+1,0),0))))</f>
        <v>1</v>
      </c>
      <c r="AH2944" s="147">
        <f>IF(AND($I2944="Si",Q2944=1),1,IF(AND($I2944="Fisico",Q2944=1),1,IF(AND(Q2944=1,$I2944="Electronico"),2,IF(Q2944=1,VLOOKUP($C2944&amp;"|"&amp;$B2944&amp;"|"&amp;$D2944,Empresas!$C$6:$CC$92,$G2944+6+1,0),0))))</f>
        <v>1</v>
      </c>
      <c r="AI2944" s="147">
        <f>IF(AND($I2944="Si",R2944=1),1,IF(AND($I2944="Fisico",R2944=1),1,IF(AND(R2944=1,$I2944="Electronico"),2,IF(R2944=1,VLOOKUP($C2944&amp;"|"&amp;$B2944&amp;"|"&amp;$D2944,Empresas!$C$6:$CC$92,$G2944+6+1,0),0))))</f>
        <v>0</v>
      </c>
      <c r="AJ2944" s="147">
        <f>IF(AND($I2944="Si",S2944=1),1,IF(AND($I2944="Fisico",S2944=1),1,IF(AND(S2944=1,$I2944="Electronico"),2,IF(S2944=1,VLOOKUP($C2944&amp;"|"&amp;$B2944&amp;"|"&amp;$D2944,Empresas!$C$6:$CC$92,$G2944+6+1,0),0))))</f>
        <v>0</v>
      </c>
      <c r="AK2944" s="147">
        <f>IF(AND($I2944="Si",T2944=1),1,IF(AND($I2944="Fisico",T2944=1),1,IF(AND(T2944=1,$I2944="Electronico"),2,IF(T2944=1,VLOOKUP($C2944&amp;"|"&amp;$B2944&amp;"|"&amp;$D2944,Empresas!$C$6:$CC$92,$G2944+6+1,0),0))))</f>
        <v>0</v>
      </c>
      <c r="AL2944" s="147">
        <f>IF(AND($I2944="Si",U2944=1),1,IF(AND($I2944="Fisico",U2944=1),1,IF(AND(U2944=1,$I2944="Electronico"),2,IF(U2944=1,VLOOKUP($C2944&amp;"|"&amp;$B2944&amp;"|"&amp;$D2944,Empresas!$C$6:$CC$92,$G2944+6+1,0),0))))</f>
        <v>0</v>
      </c>
      <c r="AM2944" s="149">
        <f t="shared" si="474"/>
        <v>8</v>
      </c>
      <c r="AN2944" s="149">
        <f t="shared" si="475"/>
        <v>8</v>
      </c>
      <c r="AO2944" s="152">
        <f t="shared" si="476"/>
        <v>1</v>
      </c>
    </row>
    <row r="2945" spans="1:41" x14ac:dyDescent="0.25">
      <c r="A2945" s="137" t="str">
        <f>VLOOKUP(D2945,Empresas!$D$7:$F$91,3,0)</f>
        <v>Omar</v>
      </c>
      <c r="B2945" s="138" t="str">
        <f>VLOOKUP(D2945,Empresas!$D$7:$G$91,4,0)</f>
        <v>Jhony</v>
      </c>
      <c r="C2945" s="138" t="s">
        <v>544</v>
      </c>
      <c r="D2945" s="138" t="s">
        <v>510</v>
      </c>
      <c r="E2945" s="138" t="str">
        <f>VLOOKUP(D2945,Empresas!$D$7:$E$92,2,0)</f>
        <v>BRONLEY ONLINE SERVICES S.A.C.</v>
      </c>
      <c r="F2945" s="138" t="s">
        <v>160</v>
      </c>
      <c r="G2945" s="139">
        <f t="shared" ref="G2945:G2956" si="482">+G2944+3</f>
        <v>13</v>
      </c>
      <c r="H2945" s="139" t="str">
        <f>VLOOKUP(D2945,Empresas!$D$6:$L$92,7,0)</f>
        <v>Semestral</v>
      </c>
      <c r="I2945" s="138" t="str">
        <f>VLOOKUP(VLOOKUP(D2945&amp;"|"&amp;B2945,Empresas!$I$7:$CB$92,G2945,0),Tablas!$A$3:$B$5,2,0)</f>
        <v>Registro y analisis</v>
      </c>
      <c r="J2945" s="78">
        <v>2</v>
      </c>
      <c r="K2945" s="78">
        <v>2</v>
      </c>
      <c r="L2945" s="78">
        <v>2</v>
      </c>
      <c r="M2945" s="78">
        <v>2</v>
      </c>
      <c r="N2945" s="78">
        <v>2</v>
      </c>
      <c r="O2945" s="78">
        <v>2</v>
      </c>
      <c r="P2945" s="78">
        <v>2</v>
      </c>
      <c r="Q2945" s="78">
        <v>2</v>
      </c>
      <c r="R2945" s="78"/>
      <c r="S2945" s="78"/>
      <c r="T2945" s="78"/>
      <c r="U2945" s="78"/>
      <c r="V2945" s="78" t="str">
        <f>VLOOKUP(D2945,Empresas!$D$7:$CF$91,81,0)</f>
        <v>C</v>
      </c>
      <c r="W2945" s="78" t="str">
        <f>VLOOKUP(D2945,Empresas!$D$7:$M$91,10,0)</f>
        <v>Mype</v>
      </c>
      <c r="X2945" s="69" t="str">
        <f t="shared" si="472"/>
        <v>SI</v>
      </c>
      <c r="Y2945" s="153" t="str">
        <f t="shared" si="473"/>
        <v>Si aplica</v>
      </c>
      <c r="Z2945" s="147">
        <f>IF(Y2945="No aplica",0,IF(I2945="no",0,IF(I2945="No aplica",0,IF(I2945="Si",1,IF(I2945="Fisico",1,IF(I2945="Electronico",2,VLOOKUP(C2945&amp;"|"&amp;B2945&amp;"|"&amp;D2945,Empresas!$C$6:$CC$92,G2945+6+1,0)))))))</f>
        <v>1</v>
      </c>
      <c r="AA2945" s="147">
        <f>IF(AND($I2945="Si",J2945=1),1,IF(AND($I2945="Fisico",J2945=1),1,IF(AND(J2945=1,$I2945="Electronico"),2,IF(J2945=1,VLOOKUP($C2945&amp;"|"&amp;$B2945&amp;"|"&amp;$D2945,Empresas!$C$6:$CC$92,$G2945+6+1,0),0))))</f>
        <v>0</v>
      </c>
      <c r="AB2945" s="147">
        <f>IF(AND($I2945="Si",K2945=1),1,IF(AND($I2945="Fisico",K2945=1),1,IF(AND(K2945=1,$I2945="Electronico"),2,IF(K2945=1,VLOOKUP($C2945&amp;"|"&amp;$B2945&amp;"|"&amp;$D2945,Empresas!$C$6:$CC$92,$G2945+6+1,0),0))))</f>
        <v>0</v>
      </c>
      <c r="AC2945" s="147">
        <f>IF(AND($I2945="Si",L2945=1),1,IF(AND($I2945="Fisico",L2945=1),1,IF(AND(L2945=1,$I2945="Electronico"),2,IF(L2945=1,VLOOKUP($C2945&amp;"|"&amp;$B2945&amp;"|"&amp;$D2945,Empresas!$C$6:$CC$92,$G2945+6+1,0),0))))</f>
        <v>0</v>
      </c>
      <c r="AD2945" s="147">
        <f>IF(AND($I2945="Si",M2945=1),1,IF(AND($I2945="Fisico",M2945=1),1,IF(AND(M2945=1,$I2945="Electronico"),2,IF(M2945=1,VLOOKUP($C2945&amp;"|"&amp;$B2945&amp;"|"&amp;$D2945,Empresas!$C$6:$CC$92,$G2945+6+1,0),0))))</f>
        <v>0</v>
      </c>
      <c r="AE2945" s="147">
        <f>IF(AND($I2945="Si",N2945=1),1,IF(AND($I2945="Fisico",N2945=1),1,IF(AND(N2945=1,$I2945="Electronico"),2,IF(N2945=1,VLOOKUP($C2945&amp;"|"&amp;$B2945&amp;"|"&amp;$D2945,Empresas!$C$6:$CC$92,$G2945+6+1,0),0))))</f>
        <v>0</v>
      </c>
      <c r="AF2945" s="147">
        <f>IF(AND($I2945="Si",O2945=1),1,IF(AND($I2945="Fisico",O2945=1),1,IF(AND(O2945=1,$I2945="Electronico"),2,IF(O2945=1,VLOOKUP($C2945&amp;"|"&amp;$B2945&amp;"|"&amp;$D2945,Empresas!$C$6:$CC$92,$G2945+6+1,0),0))))</f>
        <v>0</v>
      </c>
      <c r="AG2945" s="147">
        <f>IF(AND($I2945="Si",P2945=1),1,IF(AND($I2945="Fisico",P2945=1),1,IF(AND(P2945=1,$I2945="Electronico"),2,IF(P2945=1,VLOOKUP($C2945&amp;"|"&amp;$B2945&amp;"|"&amp;$D2945,Empresas!$C$6:$CC$92,$G2945+6+1,0),0))))</f>
        <v>0</v>
      </c>
      <c r="AH2945" s="147">
        <f>IF(AND($I2945="Si",Q2945=1),1,IF(AND($I2945="Fisico",Q2945=1),1,IF(AND(Q2945=1,$I2945="Electronico"),2,IF(Q2945=1,VLOOKUP($C2945&amp;"|"&amp;$B2945&amp;"|"&amp;$D2945,Empresas!$C$6:$CC$92,$G2945+6+1,0),0))))</f>
        <v>0</v>
      </c>
      <c r="AI2945" s="147">
        <f>IF(AND($I2945="Si",R2945=1),1,IF(AND($I2945="Fisico",R2945=1),1,IF(AND(R2945=1,$I2945="Electronico"),2,IF(R2945=1,VLOOKUP($C2945&amp;"|"&amp;$B2945&amp;"|"&amp;$D2945,Empresas!$C$6:$CC$92,$G2945+6+1,0),0))))</f>
        <v>0</v>
      </c>
      <c r="AJ2945" s="147">
        <f>IF(AND($I2945="Si",S2945=1),1,IF(AND($I2945="Fisico",S2945=1),1,IF(AND(S2945=1,$I2945="Electronico"),2,IF(S2945=1,VLOOKUP($C2945&amp;"|"&amp;$B2945&amp;"|"&amp;$D2945,Empresas!$C$6:$CC$92,$G2945+6+1,0),0))))</f>
        <v>0</v>
      </c>
      <c r="AK2945" s="147">
        <f>IF(AND($I2945="Si",T2945=1),1,IF(AND($I2945="Fisico",T2945=1),1,IF(AND(T2945=1,$I2945="Electronico"),2,IF(T2945=1,VLOOKUP($C2945&amp;"|"&amp;$B2945&amp;"|"&amp;$D2945,Empresas!$C$6:$CC$92,$G2945+6+1,0),0))))</f>
        <v>0</v>
      </c>
      <c r="AL2945" s="147">
        <f>IF(AND($I2945="Si",U2945=1),1,IF(AND($I2945="Fisico",U2945=1),1,IF(AND(U2945=1,$I2945="Electronico"),2,IF(U2945=1,VLOOKUP($C2945&amp;"|"&amp;$B2945&amp;"|"&amp;$D2945,Empresas!$C$6:$CC$92,$G2945+6+1,0),0))))</f>
        <v>0</v>
      </c>
      <c r="AM2945" s="149">
        <f t="shared" si="474"/>
        <v>0</v>
      </c>
      <c r="AN2945" s="149">
        <f t="shared" si="475"/>
        <v>8</v>
      </c>
      <c r="AO2945" s="152">
        <f t="shared" si="476"/>
        <v>0</v>
      </c>
    </row>
    <row r="2946" spans="1:41" x14ac:dyDescent="0.25">
      <c r="A2946" s="137" t="str">
        <f>VLOOKUP(D2946,Empresas!$D$7:$F$91,3,0)</f>
        <v>Omar</v>
      </c>
      <c r="B2946" s="138" t="str">
        <f>VLOOKUP(D2946,Empresas!$D$7:$G$91,4,0)</f>
        <v>Jhony</v>
      </c>
      <c r="C2946" s="138" t="s">
        <v>544</v>
      </c>
      <c r="D2946" s="138" t="s">
        <v>510</v>
      </c>
      <c r="E2946" s="138" t="str">
        <f>VLOOKUP(D2946,Empresas!$D$7:$E$92,2,0)</f>
        <v>BRONLEY ONLINE SERVICES S.A.C.</v>
      </c>
      <c r="F2946" s="138" t="s">
        <v>161</v>
      </c>
      <c r="G2946" s="139">
        <f t="shared" si="482"/>
        <v>16</v>
      </c>
      <c r="H2946" s="139" t="str">
        <f>VLOOKUP(D2946,Empresas!$D$6:$L$92,7,0)</f>
        <v>Semestral</v>
      </c>
      <c r="I2946" s="138" t="str">
        <f>VLOOKUP(VLOOKUP(D2946&amp;"|"&amp;B2946,Empresas!$I$7:$CB$92,G2946,0),Tablas!$A$3:$B$5,2,0)</f>
        <v>No aplica</v>
      </c>
      <c r="J2946" s="78"/>
      <c r="K2946" s="78"/>
      <c r="L2946" s="78"/>
      <c r="M2946" s="78"/>
      <c r="N2946" s="78"/>
      <c r="O2946" s="78"/>
      <c r="P2946" s="78"/>
      <c r="Q2946" s="78"/>
      <c r="R2946" s="78"/>
      <c r="S2946" s="78"/>
      <c r="T2946" s="78"/>
      <c r="U2946" s="78"/>
      <c r="V2946" s="78" t="str">
        <f>VLOOKUP(D2946,Empresas!$D$7:$CF$91,81,0)</f>
        <v>C</v>
      </c>
      <c r="W2946" s="78" t="str">
        <f>VLOOKUP(D2946,Empresas!$D$7:$M$91,10,0)</f>
        <v>Mype</v>
      </c>
      <c r="X2946" s="69" t="str">
        <f t="shared" si="472"/>
        <v>SI</v>
      </c>
      <c r="Y2946" s="153" t="str">
        <f t="shared" si="473"/>
        <v>No aplica</v>
      </c>
      <c r="Z2946" s="147">
        <f>IF(Y2946="No aplica",0,IF(I2946="no",0,IF(I2946="No aplica",0,IF(I2946="Si",1,IF(I2946="Fisico",1,IF(I2946="Electronico",2,VLOOKUP(C2946&amp;"|"&amp;B2946&amp;"|"&amp;D2946,Empresas!$C$6:$CC$92,G2946+6+1,0)))))))</f>
        <v>0</v>
      </c>
      <c r="AA2946" s="147">
        <f>IF(AND($I2946="Si",J2946=1),1,IF(AND($I2946="Fisico",J2946=1),1,IF(AND(J2946=1,$I2946="Electronico"),2,IF(J2946=1,VLOOKUP($C2946&amp;"|"&amp;$B2946&amp;"|"&amp;$D2946,Empresas!$C$6:$CC$92,$G2946+6+1,0),0))))</f>
        <v>0</v>
      </c>
      <c r="AB2946" s="147">
        <f>IF(AND($I2946="Si",K2946=1),1,IF(AND($I2946="Fisico",K2946=1),1,IF(AND(K2946=1,$I2946="Electronico"),2,IF(K2946=1,VLOOKUP($C2946&amp;"|"&amp;$B2946&amp;"|"&amp;$D2946,Empresas!$C$6:$CC$92,$G2946+6+1,0),0))))</f>
        <v>0</v>
      </c>
      <c r="AC2946" s="147">
        <f>IF(AND($I2946="Si",L2946=1),1,IF(AND($I2946="Fisico",L2946=1),1,IF(AND(L2946=1,$I2946="Electronico"),2,IF(L2946=1,VLOOKUP($C2946&amp;"|"&amp;$B2946&amp;"|"&amp;$D2946,Empresas!$C$6:$CC$92,$G2946+6+1,0),0))))</f>
        <v>0</v>
      </c>
      <c r="AD2946" s="147">
        <f>IF(AND($I2946="Si",M2946=1),1,IF(AND($I2946="Fisico",M2946=1),1,IF(AND(M2946=1,$I2946="Electronico"),2,IF(M2946=1,VLOOKUP($C2946&amp;"|"&amp;$B2946&amp;"|"&amp;$D2946,Empresas!$C$6:$CC$92,$G2946+6+1,0),0))))</f>
        <v>0</v>
      </c>
      <c r="AE2946" s="147">
        <f>IF(AND($I2946="Si",N2946=1),1,IF(AND($I2946="Fisico",N2946=1),1,IF(AND(N2946=1,$I2946="Electronico"),2,IF(N2946=1,VLOOKUP($C2946&amp;"|"&amp;$B2946&amp;"|"&amp;$D2946,Empresas!$C$6:$CC$92,$G2946+6+1,0),0))))</f>
        <v>0</v>
      </c>
      <c r="AF2946" s="147">
        <f>IF(AND($I2946="Si",O2946=1),1,IF(AND($I2946="Fisico",O2946=1),1,IF(AND(O2946=1,$I2946="Electronico"),2,IF(O2946=1,VLOOKUP($C2946&amp;"|"&amp;$B2946&amp;"|"&amp;$D2946,Empresas!$C$6:$CC$92,$G2946+6+1,0),0))))</f>
        <v>0</v>
      </c>
      <c r="AG2946" s="147">
        <f>IF(AND($I2946="Si",P2946=1),1,IF(AND($I2946="Fisico",P2946=1),1,IF(AND(P2946=1,$I2946="Electronico"),2,IF(P2946=1,VLOOKUP($C2946&amp;"|"&amp;$B2946&amp;"|"&amp;$D2946,Empresas!$C$6:$CC$92,$G2946+6+1,0),0))))</f>
        <v>0</v>
      </c>
      <c r="AH2946" s="147">
        <f>IF(AND($I2946="Si",Q2946=1),1,IF(AND($I2946="Fisico",Q2946=1),1,IF(AND(Q2946=1,$I2946="Electronico"),2,IF(Q2946=1,VLOOKUP($C2946&amp;"|"&amp;$B2946&amp;"|"&amp;$D2946,Empresas!$C$6:$CC$92,$G2946+6+1,0),0))))</f>
        <v>0</v>
      </c>
      <c r="AI2946" s="147">
        <f>IF(AND($I2946="Si",R2946=1),1,IF(AND($I2946="Fisico",R2946=1),1,IF(AND(R2946=1,$I2946="Electronico"),2,IF(R2946=1,VLOOKUP($C2946&amp;"|"&amp;$B2946&amp;"|"&amp;$D2946,Empresas!$C$6:$CC$92,$G2946+6+1,0),0))))</f>
        <v>0</v>
      </c>
      <c r="AJ2946" s="147">
        <f>IF(AND($I2946="Si",S2946=1),1,IF(AND($I2946="Fisico",S2946=1),1,IF(AND(S2946=1,$I2946="Electronico"),2,IF(S2946=1,VLOOKUP($C2946&amp;"|"&amp;$B2946&amp;"|"&amp;$D2946,Empresas!$C$6:$CC$92,$G2946+6+1,0),0))))</f>
        <v>0</v>
      </c>
      <c r="AK2946" s="147">
        <f>IF(AND($I2946="Si",T2946=1),1,IF(AND($I2946="Fisico",T2946=1),1,IF(AND(T2946=1,$I2946="Electronico"),2,IF(T2946=1,VLOOKUP($C2946&amp;"|"&amp;$B2946&amp;"|"&amp;$D2946,Empresas!$C$6:$CC$92,$G2946+6+1,0),0))))</f>
        <v>0</v>
      </c>
      <c r="AL2946" s="147">
        <f>IF(AND($I2946="Si",U2946=1),1,IF(AND($I2946="Fisico",U2946=1),1,IF(AND(U2946=1,$I2946="Electronico"),2,IF(U2946=1,VLOOKUP($C2946&amp;"|"&amp;$B2946&amp;"|"&amp;$D2946,Empresas!$C$6:$CC$92,$G2946+6+1,0),0))))</f>
        <v>0</v>
      </c>
      <c r="AM2946" s="149">
        <f t="shared" si="474"/>
        <v>0</v>
      </c>
      <c r="AN2946" s="149">
        <f t="shared" si="475"/>
        <v>0</v>
      </c>
      <c r="AO2946" s="152">
        <f t="shared" si="476"/>
        <v>0</v>
      </c>
    </row>
    <row r="2947" spans="1:41" x14ac:dyDescent="0.25">
      <c r="A2947" s="137" t="str">
        <f>VLOOKUP(D2947,Empresas!$D$7:$F$91,3,0)</f>
        <v>Omar</v>
      </c>
      <c r="B2947" s="138" t="str">
        <f>VLOOKUP(D2947,Empresas!$D$7:$G$91,4,0)</f>
        <v>Jhony</v>
      </c>
      <c r="C2947" s="138" t="s">
        <v>544</v>
      </c>
      <c r="D2947" s="138" t="s">
        <v>510</v>
      </c>
      <c r="E2947" s="138" t="str">
        <f>VLOOKUP(D2947,Empresas!$D$7:$E$92,2,0)</f>
        <v>BRONLEY ONLINE SERVICES S.A.C.</v>
      </c>
      <c r="F2947" s="138" t="s">
        <v>162</v>
      </c>
      <c r="G2947" s="139">
        <f t="shared" si="482"/>
        <v>19</v>
      </c>
      <c r="H2947" s="139" t="str">
        <f>VLOOKUP(D2947,Empresas!$D$6:$L$92,7,0)</f>
        <v>Semestral</v>
      </c>
      <c r="I2947" s="138" t="str">
        <f>VLOOKUP(VLOOKUP(D2947&amp;"|"&amp;B2947,Empresas!$I$7:$CB$92,G2947,0),Tablas!$A$3:$B$5,2,0)</f>
        <v>No aplica</v>
      </c>
      <c r="J2947" s="78"/>
      <c r="K2947" s="78"/>
      <c r="L2947" s="78"/>
      <c r="M2947" s="78"/>
      <c r="N2947" s="78"/>
      <c r="O2947" s="78"/>
      <c r="P2947" s="78"/>
      <c r="Q2947" s="78"/>
      <c r="R2947" s="78"/>
      <c r="S2947" s="78"/>
      <c r="T2947" s="78"/>
      <c r="U2947" s="78"/>
      <c r="V2947" s="78" t="str">
        <f>VLOOKUP(D2947,Empresas!$D$7:$CF$91,81,0)</f>
        <v>C</v>
      </c>
      <c r="W2947" s="78" t="str">
        <f>VLOOKUP(D2947,Empresas!$D$7:$M$91,10,0)</f>
        <v>Mype</v>
      </c>
      <c r="X2947" s="69" t="str">
        <f t="shared" si="472"/>
        <v>SI</v>
      </c>
      <c r="Y2947" s="153" t="str">
        <f t="shared" si="473"/>
        <v>No aplica</v>
      </c>
      <c r="Z2947" s="147">
        <f>IF(Y2947="No aplica",0,IF(I2947="no",0,IF(I2947="No aplica",0,IF(I2947="Si",1,IF(I2947="Fisico",1,IF(I2947="Electronico",2,VLOOKUP(C2947&amp;"|"&amp;B2947&amp;"|"&amp;D2947,Empresas!$C$6:$CC$92,G2947+6+1,0)))))))</f>
        <v>0</v>
      </c>
      <c r="AA2947" s="147">
        <f>IF(AND($I2947="Si",J2947=1),1,IF(AND($I2947="Fisico",J2947=1),1,IF(AND(J2947=1,$I2947="Electronico"),2,IF(J2947=1,VLOOKUP($C2947&amp;"|"&amp;$B2947&amp;"|"&amp;$D2947,Empresas!$C$6:$CC$92,$G2947+6+1,0),0))))</f>
        <v>0</v>
      </c>
      <c r="AB2947" s="147">
        <f>IF(AND($I2947="Si",K2947=1),1,IF(AND($I2947="Fisico",K2947=1),1,IF(AND(K2947=1,$I2947="Electronico"),2,IF(K2947=1,VLOOKUP($C2947&amp;"|"&amp;$B2947&amp;"|"&amp;$D2947,Empresas!$C$6:$CC$92,$G2947+6+1,0),0))))</f>
        <v>0</v>
      </c>
      <c r="AC2947" s="147">
        <f>IF(AND($I2947="Si",L2947=1),1,IF(AND($I2947="Fisico",L2947=1),1,IF(AND(L2947=1,$I2947="Electronico"),2,IF(L2947=1,VLOOKUP($C2947&amp;"|"&amp;$B2947&amp;"|"&amp;$D2947,Empresas!$C$6:$CC$92,$G2947+6+1,0),0))))</f>
        <v>0</v>
      </c>
      <c r="AD2947" s="147">
        <f>IF(AND($I2947="Si",M2947=1),1,IF(AND($I2947="Fisico",M2947=1),1,IF(AND(M2947=1,$I2947="Electronico"),2,IF(M2947=1,VLOOKUP($C2947&amp;"|"&amp;$B2947&amp;"|"&amp;$D2947,Empresas!$C$6:$CC$92,$G2947+6+1,0),0))))</f>
        <v>0</v>
      </c>
      <c r="AE2947" s="147">
        <f>IF(AND($I2947="Si",N2947=1),1,IF(AND($I2947="Fisico",N2947=1),1,IF(AND(N2947=1,$I2947="Electronico"),2,IF(N2947=1,VLOOKUP($C2947&amp;"|"&amp;$B2947&amp;"|"&amp;$D2947,Empresas!$C$6:$CC$92,$G2947+6+1,0),0))))</f>
        <v>0</v>
      </c>
      <c r="AF2947" s="147">
        <f>IF(AND($I2947="Si",O2947=1),1,IF(AND($I2947="Fisico",O2947=1),1,IF(AND(O2947=1,$I2947="Electronico"),2,IF(O2947=1,VLOOKUP($C2947&amp;"|"&amp;$B2947&amp;"|"&amp;$D2947,Empresas!$C$6:$CC$92,$G2947+6+1,0),0))))</f>
        <v>0</v>
      </c>
      <c r="AG2947" s="147">
        <f>IF(AND($I2947="Si",P2947=1),1,IF(AND($I2947="Fisico",P2947=1),1,IF(AND(P2947=1,$I2947="Electronico"),2,IF(P2947=1,VLOOKUP($C2947&amp;"|"&amp;$B2947&amp;"|"&amp;$D2947,Empresas!$C$6:$CC$92,$G2947+6+1,0),0))))</f>
        <v>0</v>
      </c>
      <c r="AH2947" s="147">
        <f>IF(AND($I2947="Si",Q2947=1),1,IF(AND($I2947="Fisico",Q2947=1),1,IF(AND(Q2947=1,$I2947="Electronico"),2,IF(Q2947=1,VLOOKUP($C2947&amp;"|"&amp;$B2947&amp;"|"&amp;$D2947,Empresas!$C$6:$CC$92,$G2947+6+1,0),0))))</f>
        <v>0</v>
      </c>
      <c r="AI2947" s="147">
        <f>IF(AND($I2947="Si",R2947=1),1,IF(AND($I2947="Fisico",R2947=1),1,IF(AND(R2947=1,$I2947="Electronico"),2,IF(R2947=1,VLOOKUP($C2947&amp;"|"&amp;$B2947&amp;"|"&amp;$D2947,Empresas!$C$6:$CC$92,$G2947+6+1,0),0))))</f>
        <v>0</v>
      </c>
      <c r="AJ2947" s="147">
        <f>IF(AND($I2947="Si",S2947=1),1,IF(AND($I2947="Fisico",S2947=1),1,IF(AND(S2947=1,$I2947="Electronico"),2,IF(S2947=1,VLOOKUP($C2947&amp;"|"&amp;$B2947&amp;"|"&amp;$D2947,Empresas!$C$6:$CC$92,$G2947+6+1,0),0))))</f>
        <v>0</v>
      </c>
      <c r="AK2947" s="147">
        <f>IF(AND($I2947="Si",T2947=1),1,IF(AND($I2947="Fisico",T2947=1),1,IF(AND(T2947=1,$I2947="Electronico"),2,IF(T2947=1,VLOOKUP($C2947&amp;"|"&amp;$B2947&amp;"|"&amp;$D2947,Empresas!$C$6:$CC$92,$G2947+6+1,0),0))))</f>
        <v>0</v>
      </c>
      <c r="AL2947" s="147">
        <f>IF(AND($I2947="Si",U2947=1),1,IF(AND($I2947="Fisico",U2947=1),1,IF(AND(U2947=1,$I2947="Electronico"),2,IF(U2947=1,VLOOKUP($C2947&amp;"|"&amp;$B2947&amp;"|"&amp;$D2947,Empresas!$C$6:$CC$92,$G2947+6+1,0),0))))</f>
        <v>0</v>
      </c>
      <c r="AM2947" s="149">
        <f t="shared" si="474"/>
        <v>0</v>
      </c>
      <c r="AN2947" s="149">
        <f t="shared" si="475"/>
        <v>0</v>
      </c>
      <c r="AO2947" s="152">
        <f t="shared" si="476"/>
        <v>0</v>
      </c>
    </row>
    <row r="2948" spans="1:41" x14ac:dyDescent="0.25">
      <c r="A2948" s="137" t="str">
        <f>VLOOKUP(D2948,Empresas!$D$7:$F$91,3,0)</f>
        <v>Omar</v>
      </c>
      <c r="B2948" s="138" t="str">
        <f>VLOOKUP(D2948,Empresas!$D$7:$G$91,4,0)</f>
        <v>Jhony</v>
      </c>
      <c r="C2948" s="138" t="s">
        <v>544</v>
      </c>
      <c r="D2948" s="138" t="s">
        <v>510</v>
      </c>
      <c r="E2948" s="138" t="str">
        <f>VLOOKUP(D2948,Empresas!$D$7:$E$92,2,0)</f>
        <v>BRONLEY ONLINE SERVICES S.A.C.</v>
      </c>
      <c r="F2948" s="138" t="s">
        <v>163</v>
      </c>
      <c r="G2948" s="139">
        <f t="shared" si="482"/>
        <v>22</v>
      </c>
      <c r="H2948" s="139" t="str">
        <f>VLOOKUP(D2948,Empresas!$D$6:$L$92,7,0)</f>
        <v>Semestral</v>
      </c>
      <c r="I2948" s="138" t="str">
        <f>VLOOKUP(VLOOKUP(D2948&amp;"|"&amp;B2948,Empresas!$I$7:$CB$92,G2948,0),Tablas!$A$3:$B$5,2,0)</f>
        <v>No aplica</v>
      </c>
      <c r="J2948" s="78"/>
      <c r="K2948" s="78"/>
      <c r="L2948" s="78"/>
      <c r="M2948" s="78"/>
      <c r="N2948" s="78"/>
      <c r="O2948" s="78"/>
      <c r="P2948" s="78"/>
      <c r="Q2948" s="78"/>
      <c r="R2948" s="78"/>
      <c r="S2948" s="78"/>
      <c r="T2948" s="78"/>
      <c r="U2948" s="78"/>
      <c r="V2948" s="78" t="str">
        <f>VLOOKUP(D2948,Empresas!$D$7:$CF$91,81,0)</f>
        <v>C</v>
      </c>
      <c r="W2948" s="78" t="str">
        <f>VLOOKUP(D2948,Empresas!$D$7:$M$91,10,0)</f>
        <v>Mype</v>
      </c>
      <c r="X2948" s="69" t="str">
        <f t="shared" ref="X2948:X2977" si="483">IF(OR(LEFT(F2948,5)="02.06",LEFT(F2948,5)="02.08",LEFT(F2948,5)="02.09",LEFT(F2948,5)="02.10",LEFT(F2948,5)="02.11",LEFT(F2948,5)="03.08",LEFT(F2948,5)="03.09",LEFT(F2948,5)="03.10"),"NO","SI")</f>
        <v>SI</v>
      </c>
      <c r="Y2948" s="153" t="str">
        <f t="shared" ref="Y2948:Y2977" si="484">IF(SUM(J2948:U2948)=0,"No aplica","Si aplica")</f>
        <v>No aplica</v>
      </c>
      <c r="Z2948" s="147">
        <f>IF(Y2948="No aplica",0,IF(I2948="no",0,IF(I2948="No aplica",0,IF(I2948="Si",1,IF(I2948="Fisico",1,IF(I2948="Electronico",2,VLOOKUP(C2948&amp;"|"&amp;B2948&amp;"|"&amp;D2948,Empresas!$C$6:$CC$92,G2948+6+1,0)))))))</f>
        <v>0</v>
      </c>
      <c r="AA2948" s="147">
        <f>IF(AND($I2948="Si",J2948=1),1,IF(AND($I2948="Fisico",J2948=1),1,IF(AND(J2948=1,$I2948="Electronico"),2,IF(J2948=1,VLOOKUP($C2948&amp;"|"&amp;$B2948&amp;"|"&amp;$D2948,Empresas!$C$6:$CC$92,$G2948+6+1,0),0))))</f>
        <v>0</v>
      </c>
      <c r="AB2948" s="147">
        <f>IF(AND($I2948="Si",K2948=1),1,IF(AND($I2948="Fisico",K2948=1),1,IF(AND(K2948=1,$I2948="Electronico"),2,IF(K2948=1,VLOOKUP($C2948&amp;"|"&amp;$B2948&amp;"|"&amp;$D2948,Empresas!$C$6:$CC$92,$G2948+6+1,0),0))))</f>
        <v>0</v>
      </c>
      <c r="AC2948" s="147">
        <f>IF(AND($I2948="Si",L2948=1),1,IF(AND($I2948="Fisico",L2948=1),1,IF(AND(L2948=1,$I2948="Electronico"),2,IF(L2948=1,VLOOKUP($C2948&amp;"|"&amp;$B2948&amp;"|"&amp;$D2948,Empresas!$C$6:$CC$92,$G2948+6+1,0),0))))</f>
        <v>0</v>
      </c>
      <c r="AD2948" s="147">
        <f>IF(AND($I2948="Si",M2948=1),1,IF(AND($I2948="Fisico",M2948=1),1,IF(AND(M2948=1,$I2948="Electronico"),2,IF(M2948=1,VLOOKUP($C2948&amp;"|"&amp;$B2948&amp;"|"&amp;$D2948,Empresas!$C$6:$CC$92,$G2948+6+1,0),0))))</f>
        <v>0</v>
      </c>
      <c r="AE2948" s="147">
        <f>IF(AND($I2948="Si",N2948=1),1,IF(AND($I2948="Fisico",N2948=1),1,IF(AND(N2948=1,$I2948="Electronico"),2,IF(N2948=1,VLOOKUP($C2948&amp;"|"&amp;$B2948&amp;"|"&amp;$D2948,Empresas!$C$6:$CC$92,$G2948+6+1,0),0))))</f>
        <v>0</v>
      </c>
      <c r="AF2948" s="147">
        <f>IF(AND($I2948="Si",O2948=1),1,IF(AND($I2948="Fisico",O2948=1),1,IF(AND(O2948=1,$I2948="Electronico"),2,IF(O2948=1,VLOOKUP($C2948&amp;"|"&amp;$B2948&amp;"|"&amp;$D2948,Empresas!$C$6:$CC$92,$G2948+6+1,0),0))))</f>
        <v>0</v>
      </c>
      <c r="AG2948" s="147">
        <f>IF(AND($I2948="Si",P2948=1),1,IF(AND($I2948="Fisico",P2948=1),1,IF(AND(P2948=1,$I2948="Electronico"),2,IF(P2948=1,VLOOKUP($C2948&amp;"|"&amp;$B2948&amp;"|"&amp;$D2948,Empresas!$C$6:$CC$92,$G2948+6+1,0),0))))</f>
        <v>0</v>
      </c>
      <c r="AH2948" s="147">
        <f>IF(AND($I2948="Si",Q2948=1),1,IF(AND($I2948="Fisico",Q2948=1),1,IF(AND(Q2948=1,$I2948="Electronico"),2,IF(Q2948=1,VLOOKUP($C2948&amp;"|"&amp;$B2948&amp;"|"&amp;$D2948,Empresas!$C$6:$CC$92,$G2948+6+1,0),0))))</f>
        <v>0</v>
      </c>
      <c r="AI2948" s="147">
        <f>IF(AND($I2948="Si",R2948=1),1,IF(AND($I2948="Fisico",R2948=1),1,IF(AND(R2948=1,$I2948="Electronico"),2,IF(R2948=1,VLOOKUP($C2948&amp;"|"&amp;$B2948&amp;"|"&amp;$D2948,Empresas!$C$6:$CC$92,$G2948+6+1,0),0))))</f>
        <v>0</v>
      </c>
      <c r="AJ2948" s="147">
        <f>IF(AND($I2948="Si",S2948=1),1,IF(AND($I2948="Fisico",S2948=1),1,IF(AND(S2948=1,$I2948="Electronico"),2,IF(S2948=1,VLOOKUP($C2948&amp;"|"&amp;$B2948&amp;"|"&amp;$D2948,Empresas!$C$6:$CC$92,$G2948+6+1,0),0))))</f>
        <v>0</v>
      </c>
      <c r="AK2948" s="147">
        <f>IF(AND($I2948="Si",T2948=1),1,IF(AND($I2948="Fisico",T2948=1),1,IF(AND(T2948=1,$I2948="Electronico"),2,IF(T2948=1,VLOOKUP($C2948&amp;"|"&amp;$B2948&amp;"|"&amp;$D2948,Empresas!$C$6:$CC$92,$G2948+6+1,0),0))))</f>
        <v>0</v>
      </c>
      <c r="AL2948" s="147">
        <f>IF(AND($I2948="Si",U2948=1),1,IF(AND($I2948="Fisico",U2948=1),1,IF(AND(U2948=1,$I2948="Electronico"),2,IF(U2948=1,VLOOKUP($C2948&amp;"|"&amp;$B2948&amp;"|"&amp;$D2948,Empresas!$C$6:$CC$92,$G2948+6+1,0),0))))</f>
        <v>0</v>
      </c>
      <c r="AM2948" s="149">
        <f t="shared" ref="AM2948:AM2977" si="485">SUM(AA2948:AL2948)</f>
        <v>0</v>
      </c>
      <c r="AN2948" s="149">
        <f t="shared" ref="AN2948:AN2977" si="486">Z2948*RIGHT($AM$2,2)*1</f>
        <v>0</v>
      </c>
      <c r="AO2948" s="152">
        <f t="shared" ref="AO2948:AO2977" si="487">IFERROR(AM2948/AN2948,0)</f>
        <v>0</v>
      </c>
    </row>
    <row r="2949" spans="1:41" x14ac:dyDescent="0.25">
      <c r="A2949" s="137" t="str">
        <f>VLOOKUP(D2949,Empresas!$D$7:$F$91,3,0)</f>
        <v>Omar</v>
      </c>
      <c r="B2949" s="138" t="str">
        <f>VLOOKUP(D2949,Empresas!$D$7:$G$91,4,0)</f>
        <v>Jhony</v>
      </c>
      <c r="C2949" s="138" t="s">
        <v>544</v>
      </c>
      <c r="D2949" s="138" t="s">
        <v>510</v>
      </c>
      <c r="E2949" s="138" t="str">
        <f>VLOOKUP(D2949,Empresas!$D$7:$E$92,2,0)</f>
        <v>BRONLEY ONLINE SERVICES S.A.C.</v>
      </c>
      <c r="F2949" s="138" t="s">
        <v>164</v>
      </c>
      <c r="G2949" s="139">
        <f t="shared" si="482"/>
        <v>25</v>
      </c>
      <c r="H2949" s="139" t="str">
        <f>VLOOKUP(D2949,Empresas!$D$6:$L$92,7,0)</f>
        <v>Semestral</v>
      </c>
      <c r="I2949" s="138" t="str">
        <f>VLOOKUP(VLOOKUP(D2949&amp;"|"&amp;B2949,Empresas!$I$7:$CB$92,G2949,0),Tablas!$A$3:$B$5,2,0)</f>
        <v>No aplica</v>
      </c>
      <c r="J2949" s="78"/>
      <c r="K2949" s="78"/>
      <c r="L2949" s="78"/>
      <c r="M2949" s="78"/>
      <c r="N2949" s="78"/>
      <c r="O2949" s="78"/>
      <c r="P2949" s="78"/>
      <c r="Q2949" s="78"/>
      <c r="R2949" s="78"/>
      <c r="S2949" s="78"/>
      <c r="T2949" s="78"/>
      <c r="U2949" s="78"/>
      <c r="V2949" s="78" t="str">
        <f>VLOOKUP(D2949,Empresas!$D$7:$CF$91,81,0)</f>
        <v>C</v>
      </c>
      <c r="W2949" s="78" t="str">
        <f>VLOOKUP(D2949,Empresas!$D$7:$M$91,10,0)</f>
        <v>Mype</v>
      </c>
      <c r="X2949" s="69" t="str">
        <f t="shared" si="483"/>
        <v>SI</v>
      </c>
      <c r="Y2949" s="153" t="str">
        <f t="shared" si="484"/>
        <v>No aplica</v>
      </c>
      <c r="Z2949" s="147">
        <f>IF(Y2949="No aplica",0,IF(I2949="no",0,IF(I2949="No aplica",0,IF(I2949="Si",1,IF(I2949="Fisico",1,IF(I2949="Electronico",2,VLOOKUP(C2949&amp;"|"&amp;B2949&amp;"|"&amp;D2949,Empresas!$C$6:$CC$92,G2949+6+1,0)))))))</f>
        <v>0</v>
      </c>
      <c r="AA2949" s="147">
        <f>IF(AND($I2949="Si",J2949=1),1,IF(AND($I2949="Fisico",J2949=1),1,IF(AND(J2949=1,$I2949="Electronico"),2,IF(J2949=1,VLOOKUP($C2949&amp;"|"&amp;$B2949&amp;"|"&amp;$D2949,Empresas!$C$6:$CC$92,$G2949+6+1,0),0))))</f>
        <v>0</v>
      </c>
      <c r="AB2949" s="147">
        <f>IF(AND($I2949="Si",K2949=1),1,IF(AND($I2949="Fisico",K2949=1),1,IF(AND(K2949=1,$I2949="Electronico"),2,IF(K2949=1,VLOOKUP($C2949&amp;"|"&amp;$B2949&amp;"|"&amp;$D2949,Empresas!$C$6:$CC$92,$G2949+6+1,0),0))))</f>
        <v>0</v>
      </c>
      <c r="AC2949" s="147">
        <f>IF(AND($I2949="Si",L2949=1),1,IF(AND($I2949="Fisico",L2949=1),1,IF(AND(L2949=1,$I2949="Electronico"),2,IF(L2949=1,VLOOKUP($C2949&amp;"|"&amp;$B2949&amp;"|"&amp;$D2949,Empresas!$C$6:$CC$92,$G2949+6+1,0),0))))</f>
        <v>0</v>
      </c>
      <c r="AD2949" s="147">
        <f>IF(AND($I2949="Si",M2949=1),1,IF(AND($I2949="Fisico",M2949=1),1,IF(AND(M2949=1,$I2949="Electronico"),2,IF(M2949=1,VLOOKUP($C2949&amp;"|"&amp;$B2949&amp;"|"&amp;$D2949,Empresas!$C$6:$CC$92,$G2949+6+1,0),0))))</f>
        <v>0</v>
      </c>
      <c r="AE2949" s="147">
        <f>IF(AND($I2949="Si",N2949=1),1,IF(AND($I2949="Fisico",N2949=1),1,IF(AND(N2949=1,$I2949="Electronico"),2,IF(N2949=1,VLOOKUP($C2949&amp;"|"&amp;$B2949&amp;"|"&amp;$D2949,Empresas!$C$6:$CC$92,$G2949+6+1,0),0))))</f>
        <v>0</v>
      </c>
      <c r="AF2949" s="147">
        <f>IF(AND($I2949="Si",O2949=1),1,IF(AND($I2949="Fisico",O2949=1),1,IF(AND(O2949=1,$I2949="Electronico"),2,IF(O2949=1,VLOOKUP($C2949&amp;"|"&amp;$B2949&amp;"|"&amp;$D2949,Empresas!$C$6:$CC$92,$G2949+6+1,0),0))))</f>
        <v>0</v>
      </c>
      <c r="AG2949" s="147">
        <f>IF(AND($I2949="Si",P2949=1),1,IF(AND($I2949="Fisico",P2949=1),1,IF(AND(P2949=1,$I2949="Electronico"),2,IF(P2949=1,VLOOKUP($C2949&amp;"|"&amp;$B2949&amp;"|"&amp;$D2949,Empresas!$C$6:$CC$92,$G2949+6+1,0),0))))</f>
        <v>0</v>
      </c>
      <c r="AH2949" s="147">
        <f>IF(AND($I2949="Si",Q2949=1),1,IF(AND($I2949="Fisico",Q2949=1),1,IF(AND(Q2949=1,$I2949="Electronico"),2,IF(Q2949=1,VLOOKUP($C2949&amp;"|"&amp;$B2949&amp;"|"&amp;$D2949,Empresas!$C$6:$CC$92,$G2949+6+1,0),0))))</f>
        <v>0</v>
      </c>
      <c r="AI2949" s="147">
        <f>IF(AND($I2949="Si",R2949=1),1,IF(AND($I2949="Fisico",R2949=1),1,IF(AND(R2949=1,$I2949="Electronico"),2,IF(R2949=1,VLOOKUP($C2949&amp;"|"&amp;$B2949&amp;"|"&amp;$D2949,Empresas!$C$6:$CC$92,$G2949+6+1,0),0))))</f>
        <v>0</v>
      </c>
      <c r="AJ2949" s="147">
        <f>IF(AND($I2949="Si",S2949=1),1,IF(AND($I2949="Fisico",S2949=1),1,IF(AND(S2949=1,$I2949="Electronico"),2,IF(S2949=1,VLOOKUP($C2949&amp;"|"&amp;$B2949&amp;"|"&amp;$D2949,Empresas!$C$6:$CC$92,$G2949+6+1,0),0))))</f>
        <v>0</v>
      </c>
      <c r="AK2949" s="147">
        <f>IF(AND($I2949="Si",T2949=1),1,IF(AND($I2949="Fisico",T2949=1),1,IF(AND(T2949=1,$I2949="Electronico"),2,IF(T2949=1,VLOOKUP($C2949&amp;"|"&amp;$B2949&amp;"|"&amp;$D2949,Empresas!$C$6:$CC$92,$G2949+6+1,0),0))))</f>
        <v>0</v>
      </c>
      <c r="AL2949" s="147">
        <f>IF(AND($I2949="Si",U2949=1),1,IF(AND($I2949="Fisico",U2949=1),1,IF(AND(U2949=1,$I2949="Electronico"),2,IF(U2949=1,VLOOKUP($C2949&amp;"|"&amp;$B2949&amp;"|"&amp;$D2949,Empresas!$C$6:$CC$92,$G2949+6+1,0),0))))</f>
        <v>0</v>
      </c>
      <c r="AM2949" s="149">
        <f t="shared" si="485"/>
        <v>0</v>
      </c>
      <c r="AN2949" s="149">
        <f t="shared" si="486"/>
        <v>0</v>
      </c>
      <c r="AO2949" s="152">
        <f t="shared" si="487"/>
        <v>0</v>
      </c>
    </row>
    <row r="2950" spans="1:41" x14ac:dyDescent="0.25">
      <c r="A2950" s="137" t="str">
        <f>VLOOKUP(D2950,Empresas!$D$7:$F$91,3,0)</f>
        <v>Omar</v>
      </c>
      <c r="B2950" s="138" t="str">
        <f>VLOOKUP(D2950,Empresas!$D$7:$G$91,4,0)</f>
        <v>Jhony</v>
      </c>
      <c r="C2950" s="138" t="s">
        <v>544</v>
      </c>
      <c r="D2950" s="138" t="s">
        <v>510</v>
      </c>
      <c r="E2950" s="138" t="str">
        <f>VLOOKUP(D2950,Empresas!$D$7:$E$92,2,0)</f>
        <v>BRONLEY ONLINE SERVICES S.A.C.</v>
      </c>
      <c r="F2950" s="138" t="s">
        <v>165</v>
      </c>
      <c r="G2950" s="139">
        <f t="shared" si="482"/>
        <v>28</v>
      </c>
      <c r="H2950" s="139" t="str">
        <f>VLOOKUP(D2950,Empresas!$D$6:$L$92,7,0)</f>
        <v>Semestral</v>
      </c>
      <c r="I2950" s="138" t="str">
        <f>VLOOKUP(VLOOKUP(D2950&amp;"|"&amp;B2950,Empresas!$I$7:$CB$92,G2950,0),Tablas!$A$3:$B$5,2,0)</f>
        <v>No aplica</v>
      </c>
      <c r="J2950" s="78"/>
      <c r="K2950" s="78"/>
      <c r="L2950" s="78"/>
      <c r="M2950" s="78"/>
      <c r="N2950" s="78"/>
      <c r="O2950" s="78"/>
      <c r="P2950" s="78"/>
      <c r="Q2950" s="78"/>
      <c r="R2950" s="78"/>
      <c r="S2950" s="78"/>
      <c r="T2950" s="78"/>
      <c r="U2950" s="78"/>
      <c r="V2950" s="78" t="str">
        <f>VLOOKUP(D2950,Empresas!$D$7:$CF$91,81,0)</f>
        <v>C</v>
      </c>
      <c r="W2950" s="78" t="str">
        <f>VLOOKUP(D2950,Empresas!$D$7:$M$91,10,0)</f>
        <v>Mype</v>
      </c>
      <c r="X2950" s="69" t="str">
        <f t="shared" si="483"/>
        <v>SI</v>
      </c>
      <c r="Y2950" s="153" t="str">
        <f t="shared" si="484"/>
        <v>No aplica</v>
      </c>
      <c r="Z2950" s="147">
        <f>IF(Y2950="No aplica",0,IF(I2950="no",0,IF(I2950="No aplica",0,IF(I2950="Si",1,IF(I2950="Fisico",1,IF(I2950="Electronico",2,VLOOKUP(C2950&amp;"|"&amp;B2950&amp;"|"&amp;D2950,Empresas!$C$6:$CC$92,G2950+6+1,0)))))))</f>
        <v>0</v>
      </c>
      <c r="AA2950" s="147">
        <f>IF(AND($I2950="Si",J2950=1),1,IF(AND($I2950="Fisico",J2950=1),1,IF(AND(J2950=1,$I2950="Electronico"),2,IF(J2950=1,VLOOKUP($C2950&amp;"|"&amp;$B2950&amp;"|"&amp;$D2950,Empresas!$C$6:$CC$92,$G2950+6+1,0),0))))</f>
        <v>0</v>
      </c>
      <c r="AB2950" s="147">
        <f>IF(AND($I2950="Si",K2950=1),1,IF(AND($I2950="Fisico",K2950=1),1,IF(AND(K2950=1,$I2950="Electronico"),2,IF(K2950=1,VLOOKUP($C2950&amp;"|"&amp;$B2950&amp;"|"&amp;$D2950,Empresas!$C$6:$CC$92,$G2950+6+1,0),0))))</f>
        <v>0</v>
      </c>
      <c r="AC2950" s="147">
        <f>IF(AND($I2950="Si",L2950=1),1,IF(AND($I2950="Fisico",L2950=1),1,IF(AND(L2950=1,$I2950="Electronico"),2,IF(L2950=1,VLOOKUP($C2950&amp;"|"&amp;$B2950&amp;"|"&amp;$D2950,Empresas!$C$6:$CC$92,$G2950+6+1,0),0))))</f>
        <v>0</v>
      </c>
      <c r="AD2950" s="147">
        <f>IF(AND($I2950="Si",M2950=1),1,IF(AND($I2950="Fisico",M2950=1),1,IF(AND(M2950=1,$I2950="Electronico"),2,IF(M2950=1,VLOOKUP($C2950&amp;"|"&amp;$B2950&amp;"|"&amp;$D2950,Empresas!$C$6:$CC$92,$G2950+6+1,0),0))))</f>
        <v>0</v>
      </c>
      <c r="AE2950" s="147">
        <f>IF(AND($I2950="Si",N2950=1),1,IF(AND($I2950="Fisico",N2950=1),1,IF(AND(N2950=1,$I2950="Electronico"),2,IF(N2950=1,VLOOKUP($C2950&amp;"|"&amp;$B2950&amp;"|"&amp;$D2950,Empresas!$C$6:$CC$92,$G2950+6+1,0),0))))</f>
        <v>0</v>
      </c>
      <c r="AF2950" s="147">
        <f>IF(AND($I2950="Si",O2950=1),1,IF(AND($I2950="Fisico",O2950=1),1,IF(AND(O2950=1,$I2950="Electronico"),2,IF(O2950=1,VLOOKUP($C2950&amp;"|"&amp;$B2950&amp;"|"&amp;$D2950,Empresas!$C$6:$CC$92,$G2950+6+1,0),0))))</f>
        <v>0</v>
      </c>
      <c r="AG2950" s="147">
        <f>IF(AND($I2950="Si",P2950=1),1,IF(AND($I2950="Fisico",P2950=1),1,IF(AND(P2950=1,$I2950="Electronico"),2,IF(P2950=1,VLOOKUP($C2950&amp;"|"&amp;$B2950&amp;"|"&amp;$D2950,Empresas!$C$6:$CC$92,$G2950+6+1,0),0))))</f>
        <v>0</v>
      </c>
      <c r="AH2950" s="147">
        <f>IF(AND($I2950="Si",Q2950=1),1,IF(AND($I2950="Fisico",Q2950=1),1,IF(AND(Q2950=1,$I2950="Electronico"),2,IF(Q2950=1,VLOOKUP($C2950&amp;"|"&amp;$B2950&amp;"|"&amp;$D2950,Empresas!$C$6:$CC$92,$G2950+6+1,0),0))))</f>
        <v>0</v>
      </c>
      <c r="AI2950" s="147">
        <f>IF(AND($I2950="Si",R2950=1),1,IF(AND($I2950="Fisico",R2950=1),1,IF(AND(R2950=1,$I2950="Electronico"),2,IF(R2950=1,VLOOKUP($C2950&amp;"|"&amp;$B2950&amp;"|"&amp;$D2950,Empresas!$C$6:$CC$92,$G2950+6+1,0),0))))</f>
        <v>0</v>
      </c>
      <c r="AJ2950" s="147">
        <f>IF(AND($I2950="Si",S2950=1),1,IF(AND($I2950="Fisico",S2950=1),1,IF(AND(S2950=1,$I2950="Electronico"),2,IF(S2950=1,VLOOKUP($C2950&amp;"|"&amp;$B2950&amp;"|"&amp;$D2950,Empresas!$C$6:$CC$92,$G2950+6+1,0),0))))</f>
        <v>0</v>
      </c>
      <c r="AK2950" s="147">
        <f>IF(AND($I2950="Si",T2950=1),1,IF(AND($I2950="Fisico",T2950=1),1,IF(AND(T2950=1,$I2950="Electronico"),2,IF(T2950=1,VLOOKUP($C2950&amp;"|"&amp;$B2950&amp;"|"&amp;$D2950,Empresas!$C$6:$CC$92,$G2950+6+1,0),0))))</f>
        <v>0</v>
      </c>
      <c r="AL2950" s="147">
        <f>IF(AND($I2950="Si",U2950=1),1,IF(AND($I2950="Fisico",U2950=1),1,IF(AND(U2950=1,$I2950="Electronico"),2,IF(U2950=1,VLOOKUP($C2950&amp;"|"&amp;$B2950&amp;"|"&amp;$D2950,Empresas!$C$6:$CC$92,$G2950+6+1,0),0))))</f>
        <v>0</v>
      </c>
      <c r="AM2950" s="149">
        <f t="shared" si="485"/>
        <v>0</v>
      </c>
      <c r="AN2950" s="149">
        <f t="shared" si="486"/>
        <v>0</v>
      </c>
      <c r="AO2950" s="152">
        <f t="shared" si="487"/>
        <v>0</v>
      </c>
    </row>
    <row r="2951" spans="1:41" x14ac:dyDescent="0.25">
      <c r="A2951" s="137" t="str">
        <f>VLOOKUP(D2951,Empresas!$D$7:$F$91,3,0)</f>
        <v>Omar</v>
      </c>
      <c r="B2951" s="138" t="str">
        <f>VLOOKUP(D2951,Empresas!$D$7:$G$91,4,0)</f>
        <v>Jhony</v>
      </c>
      <c r="C2951" s="138" t="s">
        <v>544</v>
      </c>
      <c r="D2951" s="138" t="s">
        <v>510</v>
      </c>
      <c r="E2951" s="138" t="str">
        <f>VLOOKUP(D2951,Empresas!$D$7:$E$92,2,0)</f>
        <v>BRONLEY ONLINE SERVICES S.A.C.</v>
      </c>
      <c r="F2951" s="138" t="s">
        <v>166</v>
      </c>
      <c r="G2951" s="139">
        <f t="shared" si="482"/>
        <v>31</v>
      </c>
      <c r="H2951" s="139" t="str">
        <f>VLOOKUP(D2951,Empresas!$D$6:$L$92,7,0)</f>
        <v>Semestral</v>
      </c>
      <c r="I2951" s="138" t="str">
        <f>VLOOKUP(VLOOKUP(D2951&amp;"|"&amp;B2951,Empresas!$I$7:$CB$92,G2951,0),Tablas!$A$3:$B$5,2,0)</f>
        <v>No aplica</v>
      </c>
      <c r="J2951" s="78"/>
      <c r="K2951" s="78"/>
      <c r="L2951" s="78"/>
      <c r="M2951" s="78"/>
      <c r="N2951" s="78"/>
      <c r="O2951" s="78"/>
      <c r="P2951" s="78"/>
      <c r="Q2951" s="78"/>
      <c r="R2951" s="78"/>
      <c r="S2951" s="78"/>
      <c r="T2951" s="78"/>
      <c r="U2951" s="78"/>
      <c r="V2951" s="78" t="str">
        <f>VLOOKUP(D2951,Empresas!$D$7:$CF$91,81,0)</f>
        <v>C</v>
      </c>
      <c r="W2951" s="78" t="str">
        <f>VLOOKUP(D2951,Empresas!$D$7:$M$91,10,0)</f>
        <v>Mype</v>
      </c>
      <c r="X2951" s="69" t="str">
        <f t="shared" si="483"/>
        <v>SI</v>
      </c>
      <c r="Y2951" s="153" t="str">
        <f t="shared" si="484"/>
        <v>No aplica</v>
      </c>
      <c r="Z2951" s="147">
        <f>IF(Y2951="No aplica",0,IF(I2951="no",0,IF(I2951="No aplica",0,IF(I2951="Si",1,IF(I2951="Fisico",1,IF(I2951="Electronico",2,VLOOKUP(C2951&amp;"|"&amp;B2951&amp;"|"&amp;D2951,Empresas!$C$6:$CC$92,G2951+6+1,0)))))))</f>
        <v>0</v>
      </c>
      <c r="AA2951" s="147">
        <f>IF(AND($I2951="Si",J2951=1),1,IF(AND($I2951="Fisico",J2951=1),1,IF(AND(J2951=1,$I2951="Electronico"),2,IF(J2951=1,VLOOKUP($C2951&amp;"|"&amp;$B2951&amp;"|"&amp;$D2951,Empresas!$C$6:$CC$92,$G2951+6+1,0),0))))</f>
        <v>0</v>
      </c>
      <c r="AB2951" s="147">
        <f>IF(AND($I2951="Si",K2951=1),1,IF(AND($I2951="Fisico",K2951=1),1,IF(AND(K2951=1,$I2951="Electronico"),2,IF(K2951=1,VLOOKUP($C2951&amp;"|"&amp;$B2951&amp;"|"&amp;$D2951,Empresas!$C$6:$CC$92,$G2951+6+1,0),0))))</f>
        <v>0</v>
      </c>
      <c r="AC2951" s="147">
        <f>IF(AND($I2951="Si",L2951=1),1,IF(AND($I2951="Fisico",L2951=1),1,IF(AND(L2951=1,$I2951="Electronico"),2,IF(L2951=1,VLOOKUP($C2951&amp;"|"&amp;$B2951&amp;"|"&amp;$D2951,Empresas!$C$6:$CC$92,$G2951+6+1,0),0))))</f>
        <v>0</v>
      </c>
      <c r="AD2951" s="147">
        <f>IF(AND($I2951="Si",M2951=1),1,IF(AND($I2951="Fisico",M2951=1),1,IF(AND(M2951=1,$I2951="Electronico"),2,IF(M2951=1,VLOOKUP($C2951&amp;"|"&amp;$B2951&amp;"|"&amp;$D2951,Empresas!$C$6:$CC$92,$G2951+6+1,0),0))))</f>
        <v>0</v>
      </c>
      <c r="AE2951" s="147">
        <f>IF(AND($I2951="Si",N2951=1),1,IF(AND($I2951="Fisico",N2951=1),1,IF(AND(N2951=1,$I2951="Electronico"),2,IF(N2951=1,VLOOKUP($C2951&amp;"|"&amp;$B2951&amp;"|"&amp;$D2951,Empresas!$C$6:$CC$92,$G2951+6+1,0),0))))</f>
        <v>0</v>
      </c>
      <c r="AF2951" s="147">
        <f>IF(AND($I2951="Si",O2951=1),1,IF(AND($I2951="Fisico",O2951=1),1,IF(AND(O2951=1,$I2951="Electronico"),2,IF(O2951=1,VLOOKUP($C2951&amp;"|"&amp;$B2951&amp;"|"&amp;$D2951,Empresas!$C$6:$CC$92,$G2951+6+1,0),0))))</f>
        <v>0</v>
      </c>
      <c r="AG2951" s="147">
        <f>IF(AND($I2951="Si",P2951=1),1,IF(AND($I2951="Fisico",P2951=1),1,IF(AND(P2951=1,$I2951="Electronico"),2,IF(P2951=1,VLOOKUP($C2951&amp;"|"&amp;$B2951&amp;"|"&amp;$D2951,Empresas!$C$6:$CC$92,$G2951+6+1,0),0))))</f>
        <v>0</v>
      </c>
      <c r="AH2951" s="147">
        <f>IF(AND($I2951="Si",Q2951=1),1,IF(AND($I2951="Fisico",Q2951=1),1,IF(AND(Q2951=1,$I2951="Electronico"),2,IF(Q2951=1,VLOOKUP($C2951&amp;"|"&amp;$B2951&amp;"|"&amp;$D2951,Empresas!$C$6:$CC$92,$G2951+6+1,0),0))))</f>
        <v>0</v>
      </c>
      <c r="AI2951" s="147">
        <f>IF(AND($I2951="Si",R2951=1),1,IF(AND($I2951="Fisico",R2951=1),1,IF(AND(R2951=1,$I2951="Electronico"),2,IF(R2951=1,VLOOKUP($C2951&amp;"|"&amp;$B2951&amp;"|"&amp;$D2951,Empresas!$C$6:$CC$92,$G2951+6+1,0),0))))</f>
        <v>0</v>
      </c>
      <c r="AJ2951" s="147">
        <f>IF(AND($I2951="Si",S2951=1),1,IF(AND($I2951="Fisico",S2951=1),1,IF(AND(S2951=1,$I2951="Electronico"),2,IF(S2951=1,VLOOKUP($C2951&amp;"|"&amp;$B2951&amp;"|"&amp;$D2951,Empresas!$C$6:$CC$92,$G2951+6+1,0),0))))</f>
        <v>0</v>
      </c>
      <c r="AK2951" s="147">
        <f>IF(AND($I2951="Si",T2951=1),1,IF(AND($I2951="Fisico",T2951=1),1,IF(AND(T2951=1,$I2951="Electronico"),2,IF(T2951=1,VLOOKUP($C2951&amp;"|"&amp;$B2951&amp;"|"&amp;$D2951,Empresas!$C$6:$CC$92,$G2951+6+1,0),0))))</f>
        <v>0</v>
      </c>
      <c r="AL2951" s="147">
        <f>IF(AND($I2951="Si",U2951=1),1,IF(AND($I2951="Fisico",U2951=1),1,IF(AND(U2951=1,$I2951="Electronico"),2,IF(U2951=1,VLOOKUP($C2951&amp;"|"&amp;$B2951&amp;"|"&amp;$D2951,Empresas!$C$6:$CC$92,$G2951+6+1,0),0))))</f>
        <v>0</v>
      </c>
      <c r="AM2951" s="149">
        <f t="shared" si="485"/>
        <v>0</v>
      </c>
      <c r="AN2951" s="149">
        <f t="shared" si="486"/>
        <v>0</v>
      </c>
      <c r="AO2951" s="152">
        <f t="shared" si="487"/>
        <v>0</v>
      </c>
    </row>
    <row r="2952" spans="1:41" x14ac:dyDescent="0.25">
      <c r="A2952" s="137" t="str">
        <f>VLOOKUP(D2952,Empresas!$D$7:$F$91,3,0)</f>
        <v>Omar</v>
      </c>
      <c r="B2952" s="138" t="str">
        <f>VLOOKUP(D2952,Empresas!$D$7:$G$91,4,0)</f>
        <v>Jhony</v>
      </c>
      <c r="C2952" s="138" t="s">
        <v>544</v>
      </c>
      <c r="D2952" s="138" t="s">
        <v>510</v>
      </c>
      <c r="E2952" s="138" t="str">
        <f>VLOOKUP(D2952,Empresas!$D$7:$E$92,2,0)</f>
        <v>BRONLEY ONLINE SERVICES S.A.C.</v>
      </c>
      <c r="F2952" s="138" t="s">
        <v>167</v>
      </c>
      <c r="G2952" s="139">
        <f t="shared" si="482"/>
        <v>34</v>
      </c>
      <c r="H2952" s="139" t="str">
        <f>VLOOKUP(D2952,Empresas!$D$6:$L$92,7,0)</f>
        <v>Semestral</v>
      </c>
      <c r="I2952" s="138" t="str">
        <f>VLOOKUP(VLOOKUP(D2952&amp;"|"&amp;B2952,Empresas!$I$7:$CB$92,G2952,0),Tablas!$A$3:$B$5,2,0)</f>
        <v>No aplica</v>
      </c>
      <c r="J2952" s="78"/>
      <c r="K2952" s="78"/>
      <c r="L2952" s="78"/>
      <c r="M2952" s="78"/>
      <c r="N2952" s="78"/>
      <c r="O2952" s="78"/>
      <c r="P2952" s="78"/>
      <c r="Q2952" s="78"/>
      <c r="R2952" s="78"/>
      <c r="S2952" s="78"/>
      <c r="T2952" s="78"/>
      <c r="U2952" s="78"/>
      <c r="V2952" s="78" t="str">
        <f>VLOOKUP(D2952,Empresas!$D$7:$CF$91,81,0)</f>
        <v>C</v>
      </c>
      <c r="W2952" s="78" t="str">
        <f>VLOOKUP(D2952,Empresas!$D$7:$M$91,10,0)</f>
        <v>Mype</v>
      </c>
      <c r="X2952" s="69" t="str">
        <f t="shared" si="483"/>
        <v>SI</v>
      </c>
      <c r="Y2952" s="153" t="str">
        <f t="shared" si="484"/>
        <v>No aplica</v>
      </c>
      <c r="Z2952" s="147">
        <f>IF(Y2952="No aplica",0,IF(I2952="no",0,IF(I2952="No aplica",0,IF(I2952="Si",1,IF(I2952="Fisico",1,IF(I2952="Electronico",2,VLOOKUP(C2952&amp;"|"&amp;B2952&amp;"|"&amp;D2952,Empresas!$C$6:$CC$92,G2952+6+1,0)))))))</f>
        <v>0</v>
      </c>
      <c r="AA2952" s="147">
        <f>IF(AND($I2952="Si",J2952=1),1,IF(AND($I2952="Fisico",J2952=1),1,IF(AND(J2952=1,$I2952="Electronico"),2,IF(J2952=1,VLOOKUP($C2952&amp;"|"&amp;$B2952&amp;"|"&amp;$D2952,Empresas!$C$6:$CC$92,$G2952+6+1,0),0))))</f>
        <v>0</v>
      </c>
      <c r="AB2952" s="147">
        <f>IF(AND($I2952="Si",K2952=1),1,IF(AND($I2952="Fisico",K2952=1),1,IF(AND(K2952=1,$I2952="Electronico"),2,IF(K2952=1,VLOOKUP($C2952&amp;"|"&amp;$B2952&amp;"|"&amp;$D2952,Empresas!$C$6:$CC$92,$G2952+6+1,0),0))))</f>
        <v>0</v>
      </c>
      <c r="AC2952" s="147">
        <f>IF(AND($I2952="Si",L2952=1),1,IF(AND($I2952="Fisico",L2952=1),1,IF(AND(L2952=1,$I2952="Electronico"),2,IF(L2952=1,VLOOKUP($C2952&amp;"|"&amp;$B2952&amp;"|"&amp;$D2952,Empresas!$C$6:$CC$92,$G2952+6+1,0),0))))</f>
        <v>0</v>
      </c>
      <c r="AD2952" s="147">
        <f>IF(AND($I2952="Si",M2952=1),1,IF(AND($I2952="Fisico",M2952=1),1,IF(AND(M2952=1,$I2952="Electronico"),2,IF(M2952=1,VLOOKUP($C2952&amp;"|"&amp;$B2952&amp;"|"&amp;$D2952,Empresas!$C$6:$CC$92,$G2952+6+1,0),0))))</f>
        <v>0</v>
      </c>
      <c r="AE2952" s="147">
        <f>IF(AND($I2952="Si",N2952=1),1,IF(AND($I2952="Fisico",N2952=1),1,IF(AND(N2952=1,$I2952="Electronico"),2,IF(N2952=1,VLOOKUP($C2952&amp;"|"&amp;$B2952&amp;"|"&amp;$D2952,Empresas!$C$6:$CC$92,$G2952+6+1,0),0))))</f>
        <v>0</v>
      </c>
      <c r="AF2952" s="147">
        <f>IF(AND($I2952="Si",O2952=1),1,IF(AND($I2952="Fisico",O2952=1),1,IF(AND(O2952=1,$I2952="Electronico"),2,IF(O2952=1,VLOOKUP($C2952&amp;"|"&amp;$B2952&amp;"|"&amp;$D2952,Empresas!$C$6:$CC$92,$G2952+6+1,0),0))))</f>
        <v>0</v>
      </c>
      <c r="AG2952" s="147">
        <f>IF(AND($I2952="Si",P2952=1),1,IF(AND($I2952="Fisico",P2952=1),1,IF(AND(P2952=1,$I2952="Electronico"),2,IF(P2952=1,VLOOKUP($C2952&amp;"|"&amp;$B2952&amp;"|"&amp;$D2952,Empresas!$C$6:$CC$92,$G2952+6+1,0),0))))</f>
        <v>0</v>
      </c>
      <c r="AH2952" s="147">
        <f>IF(AND($I2952="Si",Q2952=1),1,IF(AND($I2952="Fisico",Q2952=1),1,IF(AND(Q2952=1,$I2952="Electronico"),2,IF(Q2952=1,VLOOKUP($C2952&amp;"|"&amp;$B2952&amp;"|"&amp;$D2952,Empresas!$C$6:$CC$92,$G2952+6+1,0),0))))</f>
        <v>0</v>
      </c>
      <c r="AI2952" s="147">
        <f>IF(AND($I2952="Si",R2952=1),1,IF(AND($I2952="Fisico",R2952=1),1,IF(AND(R2952=1,$I2952="Electronico"),2,IF(R2952=1,VLOOKUP($C2952&amp;"|"&amp;$B2952&amp;"|"&amp;$D2952,Empresas!$C$6:$CC$92,$G2952+6+1,0),0))))</f>
        <v>0</v>
      </c>
      <c r="AJ2952" s="147">
        <f>IF(AND($I2952="Si",S2952=1),1,IF(AND($I2952="Fisico",S2952=1),1,IF(AND(S2952=1,$I2952="Electronico"),2,IF(S2952=1,VLOOKUP($C2952&amp;"|"&amp;$B2952&amp;"|"&amp;$D2952,Empresas!$C$6:$CC$92,$G2952+6+1,0),0))))</f>
        <v>0</v>
      </c>
      <c r="AK2952" s="147">
        <f>IF(AND($I2952="Si",T2952=1),1,IF(AND($I2952="Fisico",T2952=1),1,IF(AND(T2952=1,$I2952="Electronico"),2,IF(T2952=1,VLOOKUP($C2952&amp;"|"&amp;$B2952&amp;"|"&amp;$D2952,Empresas!$C$6:$CC$92,$G2952+6+1,0),0))))</f>
        <v>0</v>
      </c>
      <c r="AL2952" s="147">
        <f>IF(AND($I2952="Si",U2952=1),1,IF(AND($I2952="Fisico",U2952=1),1,IF(AND(U2952=1,$I2952="Electronico"),2,IF(U2952=1,VLOOKUP($C2952&amp;"|"&amp;$B2952&amp;"|"&amp;$D2952,Empresas!$C$6:$CC$92,$G2952+6+1,0),0))))</f>
        <v>0</v>
      </c>
      <c r="AM2952" s="149">
        <f t="shared" si="485"/>
        <v>0</v>
      </c>
      <c r="AN2952" s="149">
        <f t="shared" si="486"/>
        <v>0</v>
      </c>
      <c r="AO2952" s="152">
        <f t="shared" si="487"/>
        <v>0</v>
      </c>
    </row>
    <row r="2953" spans="1:41" x14ac:dyDescent="0.25">
      <c r="A2953" s="137" t="str">
        <f>VLOOKUP(D2953,Empresas!$D$7:$F$91,3,0)</f>
        <v>Omar</v>
      </c>
      <c r="B2953" s="138" t="str">
        <f>VLOOKUP(D2953,Empresas!$D$7:$G$91,4,0)</f>
        <v>Jhony</v>
      </c>
      <c r="C2953" s="138" t="s">
        <v>544</v>
      </c>
      <c r="D2953" s="138" t="s">
        <v>510</v>
      </c>
      <c r="E2953" s="138" t="str">
        <f>VLOOKUP(D2953,Empresas!$D$7:$E$92,2,0)</f>
        <v>BRONLEY ONLINE SERVICES S.A.C.</v>
      </c>
      <c r="F2953" s="138" t="s">
        <v>168</v>
      </c>
      <c r="G2953" s="139">
        <f t="shared" si="482"/>
        <v>37</v>
      </c>
      <c r="H2953" s="139" t="str">
        <f>VLOOKUP(D2953,Empresas!$D$6:$L$92,7,0)</f>
        <v>Semestral</v>
      </c>
      <c r="I2953" s="138" t="str">
        <f>VLOOKUP(VLOOKUP(D2953&amp;"|"&amp;B2953,Empresas!$I$7:$CB$92,G2953,0),Tablas!$A$3:$B$5,2,0)</f>
        <v>No aplica</v>
      </c>
      <c r="J2953" s="78"/>
      <c r="K2953" s="78"/>
      <c r="L2953" s="78"/>
      <c r="M2953" s="78"/>
      <c r="N2953" s="78"/>
      <c r="O2953" s="78"/>
      <c r="P2953" s="78"/>
      <c r="Q2953" s="78"/>
      <c r="R2953" s="78"/>
      <c r="S2953" s="78"/>
      <c r="T2953" s="78"/>
      <c r="U2953" s="78"/>
      <c r="V2953" s="78" t="str">
        <f>VLOOKUP(D2953,Empresas!$D$7:$CF$91,81,0)</f>
        <v>C</v>
      </c>
      <c r="W2953" s="78" t="str">
        <f>VLOOKUP(D2953,Empresas!$D$7:$M$91,10,0)</f>
        <v>Mype</v>
      </c>
      <c r="X2953" s="69" t="str">
        <f t="shared" si="483"/>
        <v>SI</v>
      </c>
      <c r="Y2953" s="153" t="str">
        <f t="shared" si="484"/>
        <v>No aplica</v>
      </c>
      <c r="Z2953" s="147">
        <f>IF(Y2953="No aplica",0,IF(I2953="no",0,IF(I2953="No aplica",0,IF(I2953="Si",1,IF(I2953="Fisico",1,IF(I2953="Electronico",2,VLOOKUP(C2953&amp;"|"&amp;B2953&amp;"|"&amp;D2953,Empresas!$C$6:$CC$92,G2953+6+1,0)))))))</f>
        <v>0</v>
      </c>
      <c r="AA2953" s="147">
        <f>IF(AND($I2953="Si",J2953=1),1,IF(AND($I2953="Fisico",J2953=1),1,IF(AND(J2953=1,$I2953="Electronico"),2,IF(J2953=1,VLOOKUP($C2953&amp;"|"&amp;$B2953&amp;"|"&amp;$D2953,Empresas!$C$6:$CC$92,$G2953+6+1,0),0))))</f>
        <v>0</v>
      </c>
      <c r="AB2953" s="147">
        <f>IF(AND($I2953="Si",K2953=1),1,IF(AND($I2953="Fisico",K2953=1),1,IF(AND(K2953=1,$I2953="Electronico"),2,IF(K2953=1,VLOOKUP($C2953&amp;"|"&amp;$B2953&amp;"|"&amp;$D2953,Empresas!$C$6:$CC$92,$G2953+6+1,0),0))))</f>
        <v>0</v>
      </c>
      <c r="AC2953" s="147">
        <f>IF(AND($I2953="Si",L2953=1),1,IF(AND($I2953="Fisico",L2953=1),1,IF(AND(L2953=1,$I2953="Electronico"),2,IF(L2953=1,VLOOKUP($C2953&amp;"|"&amp;$B2953&amp;"|"&amp;$D2953,Empresas!$C$6:$CC$92,$G2953+6+1,0),0))))</f>
        <v>0</v>
      </c>
      <c r="AD2953" s="147">
        <f>IF(AND($I2953="Si",M2953=1),1,IF(AND($I2953="Fisico",M2953=1),1,IF(AND(M2953=1,$I2953="Electronico"),2,IF(M2953=1,VLOOKUP($C2953&amp;"|"&amp;$B2953&amp;"|"&amp;$D2953,Empresas!$C$6:$CC$92,$G2953+6+1,0),0))))</f>
        <v>0</v>
      </c>
      <c r="AE2953" s="147">
        <f>IF(AND($I2953="Si",N2953=1),1,IF(AND($I2953="Fisico",N2953=1),1,IF(AND(N2953=1,$I2953="Electronico"),2,IF(N2953=1,VLOOKUP($C2953&amp;"|"&amp;$B2953&amp;"|"&amp;$D2953,Empresas!$C$6:$CC$92,$G2953+6+1,0),0))))</f>
        <v>0</v>
      </c>
      <c r="AF2953" s="147">
        <f>IF(AND($I2953="Si",O2953=1),1,IF(AND($I2953="Fisico",O2953=1),1,IF(AND(O2953=1,$I2953="Electronico"),2,IF(O2953=1,VLOOKUP($C2953&amp;"|"&amp;$B2953&amp;"|"&amp;$D2953,Empresas!$C$6:$CC$92,$G2953+6+1,0),0))))</f>
        <v>0</v>
      </c>
      <c r="AG2953" s="147">
        <f>IF(AND($I2953="Si",P2953=1),1,IF(AND($I2953="Fisico",P2953=1),1,IF(AND(P2953=1,$I2953="Electronico"),2,IF(P2953=1,VLOOKUP($C2953&amp;"|"&amp;$B2953&amp;"|"&amp;$D2953,Empresas!$C$6:$CC$92,$G2953+6+1,0),0))))</f>
        <v>0</v>
      </c>
      <c r="AH2953" s="147">
        <f>IF(AND($I2953="Si",Q2953=1),1,IF(AND($I2953="Fisico",Q2953=1),1,IF(AND(Q2953=1,$I2953="Electronico"),2,IF(Q2953=1,VLOOKUP($C2953&amp;"|"&amp;$B2953&amp;"|"&amp;$D2953,Empresas!$C$6:$CC$92,$G2953+6+1,0),0))))</f>
        <v>0</v>
      </c>
      <c r="AI2953" s="147">
        <f>IF(AND($I2953="Si",R2953=1),1,IF(AND($I2953="Fisico",R2953=1),1,IF(AND(R2953=1,$I2953="Electronico"),2,IF(R2953=1,VLOOKUP($C2953&amp;"|"&amp;$B2953&amp;"|"&amp;$D2953,Empresas!$C$6:$CC$92,$G2953+6+1,0),0))))</f>
        <v>0</v>
      </c>
      <c r="AJ2953" s="147">
        <f>IF(AND($I2953="Si",S2953=1),1,IF(AND($I2953="Fisico",S2953=1),1,IF(AND(S2953=1,$I2953="Electronico"),2,IF(S2953=1,VLOOKUP($C2953&amp;"|"&amp;$B2953&amp;"|"&amp;$D2953,Empresas!$C$6:$CC$92,$G2953+6+1,0),0))))</f>
        <v>0</v>
      </c>
      <c r="AK2953" s="147">
        <f>IF(AND($I2953="Si",T2953=1),1,IF(AND($I2953="Fisico",T2953=1),1,IF(AND(T2953=1,$I2953="Electronico"),2,IF(T2953=1,VLOOKUP($C2953&amp;"|"&amp;$B2953&amp;"|"&amp;$D2953,Empresas!$C$6:$CC$92,$G2953+6+1,0),0))))</f>
        <v>0</v>
      </c>
      <c r="AL2953" s="147">
        <f>IF(AND($I2953="Si",U2953=1),1,IF(AND($I2953="Fisico",U2953=1),1,IF(AND(U2953=1,$I2953="Electronico"),2,IF(U2953=1,VLOOKUP($C2953&amp;"|"&amp;$B2953&amp;"|"&amp;$D2953,Empresas!$C$6:$CC$92,$G2953+6+1,0),0))))</f>
        <v>0</v>
      </c>
      <c r="AM2953" s="149">
        <f t="shared" si="485"/>
        <v>0</v>
      </c>
      <c r="AN2953" s="149">
        <f t="shared" si="486"/>
        <v>0</v>
      </c>
      <c r="AO2953" s="152">
        <f t="shared" si="487"/>
        <v>0</v>
      </c>
    </row>
    <row r="2954" spans="1:41" x14ac:dyDescent="0.25">
      <c r="A2954" s="137" t="str">
        <f>VLOOKUP(D2954,Empresas!$D$7:$F$91,3,0)</f>
        <v>Omar</v>
      </c>
      <c r="B2954" s="138" t="str">
        <f>VLOOKUP(D2954,Empresas!$D$7:$G$91,4,0)</f>
        <v>Jhony</v>
      </c>
      <c r="C2954" s="138" t="s">
        <v>544</v>
      </c>
      <c r="D2954" s="138" t="s">
        <v>510</v>
      </c>
      <c r="E2954" s="138" t="str">
        <f>VLOOKUP(D2954,Empresas!$D$7:$E$92,2,0)</f>
        <v>BRONLEY ONLINE SERVICES S.A.C.</v>
      </c>
      <c r="F2954" s="138" t="s">
        <v>169</v>
      </c>
      <c r="G2954" s="139">
        <f t="shared" si="482"/>
        <v>40</v>
      </c>
      <c r="H2954" s="139" t="str">
        <f>VLOOKUP(D2954,Empresas!$D$6:$L$92,7,0)</f>
        <v>Semestral</v>
      </c>
      <c r="I2954" s="138" t="str">
        <f>VLOOKUP(VLOOKUP(D2954&amp;"|"&amp;B2954,Empresas!$I$7:$CB$92,G2954,0),Tablas!$A$3:$B$5,2,0)</f>
        <v>No aplica</v>
      </c>
      <c r="J2954" s="78"/>
      <c r="K2954" s="78"/>
      <c r="L2954" s="78"/>
      <c r="M2954" s="78"/>
      <c r="N2954" s="78"/>
      <c r="O2954" s="78"/>
      <c r="P2954" s="78"/>
      <c r="Q2954" s="78"/>
      <c r="R2954" s="78"/>
      <c r="S2954" s="78"/>
      <c r="T2954" s="78"/>
      <c r="U2954" s="78"/>
      <c r="V2954" s="78" t="str">
        <f>VLOOKUP(D2954,Empresas!$D$7:$CF$91,81,0)</f>
        <v>C</v>
      </c>
      <c r="W2954" s="78" t="str">
        <f>VLOOKUP(D2954,Empresas!$D$7:$M$91,10,0)</f>
        <v>Mype</v>
      </c>
      <c r="X2954" s="69" t="str">
        <f t="shared" si="483"/>
        <v>SI</v>
      </c>
      <c r="Y2954" s="153" t="str">
        <f t="shared" si="484"/>
        <v>No aplica</v>
      </c>
      <c r="Z2954" s="147">
        <f>IF(Y2954="No aplica",0,IF(I2954="no",0,IF(I2954="No aplica",0,IF(I2954="Si",1,IF(I2954="Fisico",1,IF(I2954="Electronico",2,VLOOKUP(C2954&amp;"|"&amp;B2954&amp;"|"&amp;D2954,Empresas!$C$6:$CC$92,G2954+6+1,0)))))))</f>
        <v>0</v>
      </c>
      <c r="AA2954" s="147">
        <f>IF(AND($I2954="Si",J2954=1),1,IF(AND($I2954="Fisico",J2954=1),1,IF(AND(J2954=1,$I2954="Electronico"),2,IF(J2954=1,VLOOKUP($C2954&amp;"|"&amp;$B2954&amp;"|"&amp;$D2954,Empresas!$C$6:$CC$92,$G2954+6+1,0),0))))</f>
        <v>0</v>
      </c>
      <c r="AB2954" s="147">
        <f>IF(AND($I2954="Si",K2954=1),1,IF(AND($I2954="Fisico",K2954=1),1,IF(AND(K2954=1,$I2954="Electronico"),2,IF(K2954=1,VLOOKUP($C2954&amp;"|"&amp;$B2954&amp;"|"&amp;$D2954,Empresas!$C$6:$CC$92,$G2954+6+1,0),0))))</f>
        <v>0</v>
      </c>
      <c r="AC2954" s="147">
        <f>IF(AND($I2954="Si",L2954=1),1,IF(AND($I2954="Fisico",L2954=1),1,IF(AND(L2954=1,$I2954="Electronico"),2,IF(L2954=1,VLOOKUP($C2954&amp;"|"&amp;$B2954&amp;"|"&amp;$D2954,Empresas!$C$6:$CC$92,$G2954+6+1,0),0))))</f>
        <v>0</v>
      </c>
      <c r="AD2954" s="147">
        <f>IF(AND($I2954="Si",M2954=1),1,IF(AND($I2954="Fisico",M2954=1),1,IF(AND(M2954=1,$I2954="Electronico"),2,IF(M2954=1,VLOOKUP($C2954&amp;"|"&amp;$B2954&amp;"|"&amp;$D2954,Empresas!$C$6:$CC$92,$G2954+6+1,0),0))))</f>
        <v>0</v>
      </c>
      <c r="AE2954" s="147">
        <f>IF(AND($I2954="Si",N2954=1),1,IF(AND($I2954="Fisico",N2954=1),1,IF(AND(N2954=1,$I2954="Electronico"),2,IF(N2954=1,VLOOKUP($C2954&amp;"|"&amp;$B2954&amp;"|"&amp;$D2954,Empresas!$C$6:$CC$92,$G2954+6+1,0),0))))</f>
        <v>0</v>
      </c>
      <c r="AF2954" s="147">
        <f>IF(AND($I2954="Si",O2954=1),1,IF(AND($I2954="Fisico",O2954=1),1,IF(AND(O2954=1,$I2954="Electronico"),2,IF(O2954=1,VLOOKUP($C2954&amp;"|"&amp;$B2954&amp;"|"&amp;$D2954,Empresas!$C$6:$CC$92,$G2954+6+1,0),0))))</f>
        <v>0</v>
      </c>
      <c r="AG2954" s="147">
        <f>IF(AND($I2954="Si",P2954=1),1,IF(AND($I2954="Fisico",P2954=1),1,IF(AND(P2954=1,$I2954="Electronico"),2,IF(P2954=1,VLOOKUP($C2954&amp;"|"&amp;$B2954&amp;"|"&amp;$D2954,Empresas!$C$6:$CC$92,$G2954+6+1,0),0))))</f>
        <v>0</v>
      </c>
      <c r="AH2954" s="147">
        <f>IF(AND($I2954="Si",Q2954=1),1,IF(AND($I2954="Fisico",Q2954=1),1,IF(AND(Q2954=1,$I2954="Electronico"),2,IF(Q2954=1,VLOOKUP($C2954&amp;"|"&amp;$B2954&amp;"|"&amp;$D2954,Empresas!$C$6:$CC$92,$G2954+6+1,0),0))))</f>
        <v>0</v>
      </c>
      <c r="AI2954" s="147">
        <f>IF(AND($I2954="Si",R2954=1),1,IF(AND($I2954="Fisico",R2954=1),1,IF(AND(R2954=1,$I2954="Electronico"),2,IF(R2954=1,VLOOKUP($C2954&amp;"|"&amp;$B2954&amp;"|"&amp;$D2954,Empresas!$C$6:$CC$92,$G2954+6+1,0),0))))</f>
        <v>0</v>
      </c>
      <c r="AJ2954" s="147">
        <f>IF(AND($I2954="Si",S2954=1),1,IF(AND($I2954="Fisico",S2954=1),1,IF(AND(S2954=1,$I2954="Electronico"),2,IF(S2954=1,VLOOKUP($C2954&amp;"|"&amp;$B2954&amp;"|"&amp;$D2954,Empresas!$C$6:$CC$92,$G2954+6+1,0),0))))</f>
        <v>0</v>
      </c>
      <c r="AK2954" s="147">
        <f>IF(AND($I2954="Si",T2954=1),1,IF(AND($I2954="Fisico",T2954=1),1,IF(AND(T2954=1,$I2954="Electronico"),2,IF(T2954=1,VLOOKUP($C2954&amp;"|"&amp;$B2954&amp;"|"&amp;$D2954,Empresas!$C$6:$CC$92,$G2954+6+1,0),0))))</f>
        <v>0</v>
      </c>
      <c r="AL2954" s="147">
        <f>IF(AND($I2954="Si",U2954=1),1,IF(AND($I2954="Fisico",U2954=1),1,IF(AND(U2954=1,$I2954="Electronico"),2,IF(U2954=1,VLOOKUP($C2954&amp;"|"&amp;$B2954&amp;"|"&amp;$D2954,Empresas!$C$6:$CC$92,$G2954+6+1,0),0))))</f>
        <v>0</v>
      </c>
      <c r="AM2954" s="149">
        <f t="shared" si="485"/>
        <v>0</v>
      </c>
      <c r="AN2954" s="149">
        <f t="shared" si="486"/>
        <v>0</v>
      </c>
      <c r="AO2954" s="152">
        <f t="shared" si="487"/>
        <v>0</v>
      </c>
    </row>
    <row r="2955" spans="1:41" x14ac:dyDescent="0.25">
      <c r="A2955" s="137" t="str">
        <f>VLOOKUP(D2955,Empresas!$D$7:$F$91,3,0)</f>
        <v>Omar</v>
      </c>
      <c r="B2955" s="138" t="str">
        <f>VLOOKUP(D2955,Empresas!$D$7:$G$91,4,0)</f>
        <v>Jhony</v>
      </c>
      <c r="C2955" s="138" t="s">
        <v>544</v>
      </c>
      <c r="D2955" s="138" t="s">
        <v>510</v>
      </c>
      <c r="E2955" s="138" t="str">
        <f>VLOOKUP(D2955,Empresas!$D$7:$E$92,2,0)</f>
        <v>BRONLEY ONLINE SERVICES S.A.C.</v>
      </c>
      <c r="F2955" s="138" t="s">
        <v>170</v>
      </c>
      <c r="G2955" s="139">
        <f t="shared" si="482"/>
        <v>43</v>
      </c>
      <c r="H2955" s="139" t="str">
        <f>VLOOKUP(D2955,Empresas!$D$6:$L$92,7,0)</f>
        <v>Semestral</v>
      </c>
      <c r="I2955" s="138" t="str">
        <f>VLOOKUP(VLOOKUP(D2955&amp;"|"&amp;B2955,Empresas!$I$7:$CB$92,G2955,0),Tablas!$A$3:$B$5,2,0)</f>
        <v>No aplica</v>
      </c>
      <c r="J2955" s="78"/>
      <c r="K2955" s="78"/>
      <c r="L2955" s="78"/>
      <c r="M2955" s="78"/>
      <c r="N2955" s="78"/>
      <c r="O2955" s="78"/>
      <c r="P2955" s="78"/>
      <c r="Q2955" s="78"/>
      <c r="R2955" s="78"/>
      <c r="S2955" s="78"/>
      <c r="T2955" s="78"/>
      <c r="U2955" s="78"/>
      <c r="V2955" s="78" t="str">
        <f>VLOOKUP(D2955,Empresas!$D$7:$CF$91,81,0)</f>
        <v>C</v>
      </c>
      <c r="W2955" s="78" t="str">
        <f>VLOOKUP(D2955,Empresas!$D$7:$M$91,10,0)</f>
        <v>Mype</v>
      </c>
      <c r="X2955" s="69" t="str">
        <f t="shared" si="483"/>
        <v>SI</v>
      </c>
      <c r="Y2955" s="153" t="str">
        <f t="shared" si="484"/>
        <v>No aplica</v>
      </c>
      <c r="Z2955" s="147">
        <f>IF(Y2955="No aplica",0,IF(I2955="no",0,IF(I2955="No aplica",0,IF(I2955="Si",1,IF(I2955="Fisico",1,IF(I2955="Electronico",2,VLOOKUP(C2955&amp;"|"&amp;B2955&amp;"|"&amp;D2955,Empresas!$C$6:$CC$92,G2955+6+1,0)))))))</f>
        <v>0</v>
      </c>
      <c r="AA2955" s="147">
        <f>IF(AND($I2955="Si",J2955=1),1,IF(AND($I2955="Fisico",J2955=1),1,IF(AND(J2955=1,$I2955="Electronico"),2,IF(J2955=1,VLOOKUP($C2955&amp;"|"&amp;$B2955&amp;"|"&amp;$D2955,Empresas!$C$6:$CC$92,$G2955+6+1,0),0))))</f>
        <v>0</v>
      </c>
      <c r="AB2955" s="147">
        <f>IF(AND($I2955="Si",K2955=1),1,IF(AND($I2955="Fisico",K2955=1),1,IF(AND(K2955=1,$I2955="Electronico"),2,IF(K2955=1,VLOOKUP($C2955&amp;"|"&amp;$B2955&amp;"|"&amp;$D2955,Empresas!$C$6:$CC$92,$G2955+6+1,0),0))))</f>
        <v>0</v>
      </c>
      <c r="AC2955" s="147">
        <f>IF(AND($I2955="Si",L2955=1),1,IF(AND($I2955="Fisico",L2955=1),1,IF(AND(L2955=1,$I2955="Electronico"),2,IF(L2955=1,VLOOKUP($C2955&amp;"|"&amp;$B2955&amp;"|"&amp;$D2955,Empresas!$C$6:$CC$92,$G2955+6+1,0),0))))</f>
        <v>0</v>
      </c>
      <c r="AD2955" s="147">
        <f>IF(AND($I2955="Si",M2955=1),1,IF(AND($I2955="Fisico",M2955=1),1,IF(AND(M2955=1,$I2955="Electronico"),2,IF(M2955=1,VLOOKUP($C2955&amp;"|"&amp;$B2955&amp;"|"&amp;$D2955,Empresas!$C$6:$CC$92,$G2955+6+1,0),0))))</f>
        <v>0</v>
      </c>
      <c r="AE2955" s="147">
        <f>IF(AND($I2955="Si",N2955=1),1,IF(AND($I2955="Fisico",N2955=1),1,IF(AND(N2955=1,$I2955="Electronico"),2,IF(N2955=1,VLOOKUP($C2955&amp;"|"&amp;$B2955&amp;"|"&amp;$D2955,Empresas!$C$6:$CC$92,$G2955+6+1,0),0))))</f>
        <v>0</v>
      </c>
      <c r="AF2955" s="147">
        <f>IF(AND($I2955="Si",O2955=1),1,IF(AND($I2955="Fisico",O2955=1),1,IF(AND(O2955=1,$I2955="Electronico"),2,IF(O2955=1,VLOOKUP($C2955&amp;"|"&amp;$B2955&amp;"|"&amp;$D2955,Empresas!$C$6:$CC$92,$G2955+6+1,0),0))))</f>
        <v>0</v>
      </c>
      <c r="AG2955" s="147">
        <f>IF(AND($I2955="Si",P2955=1),1,IF(AND($I2955="Fisico",P2955=1),1,IF(AND(P2955=1,$I2955="Electronico"),2,IF(P2955=1,VLOOKUP($C2955&amp;"|"&amp;$B2955&amp;"|"&amp;$D2955,Empresas!$C$6:$CC$92,$G2955+6+1,0),0))))</f>
        <v>0</v>
      </c>
      <c r="AH2955" s="147">
        <f>IF(AND($I2955="Si",Q2955=1),1,IF(AND($I2955="Fisico",Q2955=1),1,IF(AND(Q2955=1,$I2955="Electronico"),2,IF(Q2955=1,VLOOKUP($C2955&amp;"|"&amp;$B2955&amp;"|"&amp;$D2955,Empresas!$C$6:$CC$92,$G2955+6+1,0),0))))</f>
        <v>0</v>
      </c>
      <c r="AI2955" s="147">
        <f>IF(AND($I2955="Si",R2955=1),1,IF(AND($I2955="Fisico",R2955=1),1,IF(AND(R2955=1,$I2955="Electronico"),2,IF(R2955=1,VLOOKUP($C2955&amp;"|"&amp;$B2955&amp;"|"&amp;$D2955,Empresas!$C$6:$CC$92,$G2955+6+1,0),0))))</f>
        <v>0</v>
      </c>
      <c r="AJ2955" s="147">
        <f>IF(AND($I2955="Si",S2955=1),1,IF(AND($I2955="Fisico",S2955=1),1,IF(AND(S2955=1,$I2955="Electronico"),2,IF(S2955=1,VLOOKUP($C2955&amp;"|"&amp;$B2955&amp;"|"&amp;$D2955,Empresas!$C$6:$CC$92,$G2955+6+1,0),0))))</f>
        <v>0</v>
      </c>
      <c r="AK2955" s="147">
        <f>IF(AND($I2955="Si",T2955=1),1,IF(AND($I2955="Fisico",T2955=1),1,IF(AND(T2955=1,$I2955="Electronico"),2,IF(T2955=1,VLOOKUP($C2955&amp;"|"&amp;$B2955&amp;"|"&amp;$D2955,Empresas!$C$6:$CC$92,$G2955+6+1,0),0))))</f>
        <v>0</v>
      </c>
      <c r="AL2955" s="147">
        <f>IF(AND($I2955="Si",U2955=1),1,IF(AND($I2955="Fisico",U2955=1),1,IF(AND(U2955=1,$I2955="Electronico"),2,IF(U2955=1,VLOOKUP($C2955&amp;"|"&amp;$B2955&amp;"|"&amp;$D2955,Empresas!$C$6:$CC$92,$G2955+6+1,0),0))))</f>
        <v>0</v>
      </c>
      <c r="AM2955" s="149">
        <f t="shared" si="485"/>
        <v>0</v>
      </c>
      <c r="AN2955" s="149">
        <f t="shared" si="486"/>
        <v>0</v>
      </c>
      <c r="AO2955" s="152">
        <f t="shared" si="487"/>
        <v>0</v>
      </c>
    </row>
    <row r="2956" spans="1:41" x14ac:dyDescent="0.25">
      <c r="A2956" s="137" t="str">
        <f>VLOOKUP(D2956,Empresas!$D$7:$F$91,3,0)</f>
        <v>Omar</v>
      </c>
      <c r="B2956" s="138" t="str">
        <f>VLOOKUP(D2956,Empresas!$D$7:$G$91,4,0)</f>
        <v>Jhony</v>
      </c>
      <c r="C2956" s="138" t="s">
        <v>544</v>
      </c>
      <c r="D2956" s="138" t="s">
        <v>510</v>
      </c>
      <c r="E2956" s="138" t="str">
        <f>VLOOKUP(D2956,Empresas!$D$7:$E$92,2,0)</f>
        <v>BRONLEY ONLINE SERVICES S.A.C.</v>
      </c>
      <c r="F2956" s="138" t="s">
        <v>171</v>
      </c>
      <c r="G2956" s="139">
        <f t="shared" si="482"/>
        <v>46</v>
      </c>
      <c r="H2956" s="139" t="str">
        <f>VLOOKUP(D2956,Empresas!$D$6:$L$92,7,0)</f>
        <v>Semestral</v>
      </c>
      <c r="I2956" s="138" t="str">
        <f>VLOOKUP(VLOOKUP(D2956&amp;"|"&amp;B2956,Empresas!$I$7:$CB$92,G2956,0),Tablas!$A$3:$B$5,2,0)</f>
        <v>No aplica</v>
      </c>
      <c r="J2956" s="78"/>
      <c r="K2956" s="78"/>
      <c r="L2956" s="78"/>
      <c r="M2956" s="78"/>
      <c r="N2956" s="78"/>
      <c r="O2956" s="78"/>
      <c r="P2956" s="78"/>
      <c r="Q2956" s="78"/>
      <c r="R2956" s="78"/>
      <c r="S2956" s="78"/>
      <c r="T2956" s="78"/>
      <c r="U2956" s="78"/>
      <c r="V2956" s="78" t="str">
        <f>VLOOKUP(D2956,Empresas!$D$7:$CF$91,81,0)</f>
        <v>C</v>
      </c>
      <c r="W2956" s="78" t="str">
        <f>VLOOKUP(D2956,Empresas!$D$7:$M$91,10,0)</f>
        <v>Mype</v>
      </c>
      <c r="X2956" s="69" t="str">
        <f t="shared" si="483"/>
        <v>SI</v>
      </c>
      <c r="Y2956" s="153" t="str">
        <f t="shared" si="484"/>
        <v>No aplica</v>
      </c>
      <c r="Z2956" s="147">
        <f>IF(Y2956="No aplica",0,IF(I2956="no",0,IF(I2956="No aplica",0,IF(I2956="Si",1,IF(I2956="Fisico",1,IF(I2956="Electronico",2,VLOOKUP(C2956&amp;"|"&amp;B2956&amp;"|"&amp;D2956,Empresas!$C$6:$CC$92,G2956+6+1,0)))))))</f>
        <v>0</v>
      </c>
      <c r="AA2956" s="147">
        <f>IF(AND($I2956="Si",J2956=1),1,IF(AND($I2956="Fisico",J2956=1),1,IF(AND(J2956=1,$I2956="Electronico"),2,IF(J2956=1,VLOOKUP($C2956&amp;"|"&amp;$B2956&amp;"|"&amp;$D2956,Empresas!$C$6:$CC$92,$G2956+6+1,0),0))))</f>
        <v>0</v>
      </c>
      <c r="AB2956" s="147">
        <f>IF(AND($I2956="Si",K2956=1),1,IF(AND($I2956="Fisico",K2956=1),1,IF(AND(K2956=1,$I2956="Electronico"),2,IF(K2956=1,VLOOKUP($C2956&amp;"|"&amp;$B2956&amp;"|"&amp;$D2956,Empresas!$C$6:$CC$92,$G2956+6+1,0),0))))</f>
        <v>0</v>
      </c>
      <c r="AC2956" s="147">
        <f>IF(AND($I2956="Si",L2956=1),1,IF(AND($I2956="Fisico",L2956=1),1,IF(AND(L2956=1,$I2956="Electronico"),2,IF(L2956=1,VLOOKUP($C2956&amp;"|"&amp;$B2956&amp;"|"&amp;$D2956,Empresas!$C$6:$CC$92,$G2956+6+1,0),0))))</f>
        <v>0</v>
      </c>
      <c r="AD2956" s="147">
        <f>IF(AND($I2956="Si",M2956=1),1,IF(AND($I2956="Fisico",M2956=1),1,IF(AND(M2956=1,$I2956="Electronico"),2,IF(M2956=1,VLOOKUP($C2956&amp;"|"&amp;$B2956&amp;"|"&amp;$D2956,Empresas!$C$6:$CC$92,$G2956+6+1,0),0))))</f>
        <v>0</v>
      </c>
      <c r="AE2956" s="147">
        <f>IF(AND($I2956="Si",N2956=1),1,IF(AND($I2956="Fisico",N2956=1),1,IF(AND(N2956=1,$I2956="Electronico"),2,IF(N2956=1,VLOOKUP($C2956&amp;"|"&amp;$B2956&amp;"|"&amp;$D2956,Empresas!$C$6:$CC$92,$G2956+6+1,0),0))))</f>
        <v>0</v>
      </c>
      <c r="AF2956" s="147">
        <f>IF(AND($I2956="Si",O2956=1),1,IF(AND($I2956="Fisico",O2956=1),1,IF(AND(O2956=1,$I2956="Electronico"),2,IF(O2956=1,VLOOKUP($C2956&amp;"|"&amp;$B2956&amp;"|"&amp;$D2956,Empresas!$C$6:$CC$92,$G2956+6+1,0),0))))</f>
        <v>0</v>
      </c>
      <c r="AG2956" s="147">
        <f>IF(AND($I2956="Si",P2956=1),1,IF(AND($I2956="Fisico",P2956=1),1,IF(AND(P2956=1,$I2956="Electronico"),2,IF(P2956=1,VLOOKUP($C2956&amp;"|"&amp;$B2956&amp;"|"&amp;$D2956,Empresas!$C$6:$CC$92,$G2956+6+1,0),0))))</f>
        <v>0</v>
      </c>
      <c r="AH2956" s="147">
        <f>IF(AND($I2956="Si",Q2956=1),1,IF(AND($I2956="Fisico",Q2956=1),1,IF(AND(Q2956=1,$I2956="Electronico"),2,IF(Q2956=1,VLOOKUP($C2956&amp;"|"&amp;$B2956&amp;"|"&amp;$D2956,Empresas!$C$6:$CC$92,$G2956+6+1,0),0))))</f>
        <v>0</v>
      </c>
      <c r="AI2956" s="147">
        <f>IF(AND($I2956="Si",R2956=1),1,IF(AND($I2956="Fisico",R2956=1),1,IF(AND(R2956=1,$I2956="Electronico"),2,IF(R2956=1,VLOOKUP($C2956&amp;"|"&amp;$B2956&amp;"|"&amp;$D2956,Empresas!$C$6:$CC$92,$G2956+6+1,0),0))))</f>
        <v>0</v>
      </c>
      <c r="AJ2956" s="147">
        <f>IF(AND($I2956="Si",S2956=1),1,IF(AND($I2956="Fisico",S2956=1),1,IF(AND(S2956=1,$I2956="Electronico"),2,IF(S2956=1,VLOOKUP($C2956&amp;"|"&amp;$B2956&amp;"|"&amp;$D2956,Empresas!$C$6:$CC$92,$G2956+6+1,0),0))))</f>
        <v>0</v>
      </c>
      <c r="AK2956" s="147">
        <f>IF(AND($I2956="Si",T2956=1),1,IF(AND($I2956="Fisico",T2956=1),1,IF(AND(T2956=1,$I2956="Electronico"),2,IF(T2956=1,VLOOKUP($C2956&amp;"|"&amp;$B2956&amp;"|"&amp;$D2956,Empresas!$C$6:$CC$92,$G2956+6+1,0),0))))</f>
        <v>0</v>
      </c>
      <c r="AL2956" s="147">
        <f>IF(AND($I2956="Si",U2956=1),1,IF(AND($I2956="Fisico",U2956=1),1,IF(AND(U2956=1,$I2956="Electronico"),2,IF(U2956=1,VLOOKUP($C2956&amp;"|"&amp;$B2956&amp;"|"&amp;$D2956,Empresas!$C$6:$CC$92,$G2956+6+1,0),0))))</f>
        <v>0</v>
      </c>
      <c r="AM2956" s="149">
        <f t="shared" si="485"/>
        <v>0</v>
      </c>
      <c r="AN2956" s="149">
        <f t="shared" si="486"/>
        <v>0</v>
      </c>
      <c r="AO2956" s="152">
        <f t="shared" si="487"/>
        <v>0</v>
      </c>
    </row>
    <row r="2957" spans="1:41" x14ac:dyDescent="0.25">
      <c r="A2957" s="140" t="str">
        <f>VLOOKUP(D2957,Empresas!$D$7:$F$91,3,0)</f>
        <v>Omar</v>
      </c>
      <c r="B2957" s="141" t="str">
        <f>VLOOKUP(D2957,Empresas!$D$7:$G$91,4,0)</f>
        <v>Jhony</v>
      </c>
      <c r="C2957" s="141" t="s">
        <v>544</v>
      </c>
      <c r="D2957" s="141" t="s">
        <v>510</v>
      </c>
      <c r="E2957" s="141" t="str">
        <f>VLOOKUP(D2957,Empresas!$D$7:$E$92,2,0)</f>
        <v>BRONLEY ONLINE SERVICES S.A.C.</v>
      </c>
      <c r="F2957" s="141" t="s">
        <v>172</v>
      </c>
      <c r="G2957" s="142">
        <f>+Empresas!$BF$2</f>
        <v>50</v>
      </c>
      <c r="H2957" s="142" t="str">
        <f>VLOOKUP(D2957,Empresas!$D$6:$L$92,7,0)</f>
        <v>Semestral</v>
      </c>
      <c r="I2957" s="141" t="str">
        <f>VLOOKUP(VLOOKUP(D2957&amp;"|"&amp;B2957,Empresas!$I$7:$CB$92,G2957,0),Tablas!$A$8:$B$10,2,0)</f>
        <v>Electronico</v>
      </c>
      <c r="J2957" s="78">
        <v>1</v>
      </c>
      <c r="K2957" s="78">
        <v>1</v>
      </c>
      <c r="L2957" s="78">
        <v>1</v>
      </c>
      <c r="M2957" s="78">
        <v>1</v>
      </c>
      <c r="N2957" s="78">
        <v>1</v>
      </c>
      <c r="O2957" s="78">
        <v>1</v>
      </c>
      <c r="P2957" s="78">
        <v>1</v>
      </c>
      <c r="Q2957" s="78">
        <v>1</v>
      </c>
      <c r="R2957" s="78"/>
      <c r="S2957" s="78"/>
      <c r="T2957" s="78"/>
      <c r="U2957" s="78"/>
      <c r="V2957" s="78" t="str">
        <f>VLOOKUP(D2957,Empresas!$D$7:$CF$91,81,0)</f>
        <v>C</v>
      </c>
      <c r="W2957" s="78" t="str">
        <f>VLOOKUP(D2957,Empresas!$D$7:$M$91,10,0)</f>
        <v>Mype</v>
      </c>
      <c r="X2957" s="69" t="str">
        <f t="shared" si="483"/>
        <v>SI</v>
      </c>
      <c r="Y2957" s="153" t="str">
        <f t="shared" si="484"/>
        <v>Si aplica</v>
      </c>
      <c r="Z2957" s="147">
        <f>IF(Y2957="No aplica",0,IF(I2957="no",0,IF(I2957="No aplica",0,IF(I2957="Si",1,IF(I2957="Fisico",1,IF(I2957="Electronico",2,VLOOKUP(C2957&amp;"|"&amp;B2957&amp;"|"&amp;D2957,Empresas!$C$6:$CC$92,G2957+6+1,0)))))))</f>
        <v>2</v>
      </c>
      <c r="AA2957" s="147">
        <f>IF(AND($I2957="Si",J2957=1),1,IF(AND($I2957="Fisico",J2957=1),1,IF(AND(J2957=1,$I2957="Electronico"),2,IF(J2957=1,VLOOKUP($C2957&amp;"|"&amp;$B2957&amp;"|"&amp;$D2957,Empresas!$C$6:$CC$92,$G2957+6+1,0),0))))</f>
        <v>2</v>
      </c>
      <c r="AB2957" s="147">
        <f>IF(AND($I2957="Si",K2957=1),1,IF(AND($I2957="Fisico",K2957=1),1,IF(AND(K2957=1,$I2957="Electronico"),2,IF(K2957=1,VLOOKUP($C2957&amp;"|"&amp;$B2957&amp;"|"&amp;$D2957,Empresas!$C$6:$CC$92,$G2957+6+1,0),0))))</f>
        <v>2</v>
      </c>
      <c r="AC2957" s="147">
        <f>IF(AND($I2957="Si",L2957=1),1,IF(AND($I2957="Fisico",L2957=1),1,IF(AND(L2957=1,$I2957="Electronico"),2,IF(L2957=1,VLOOKUP($C2957&amp;"|"&amp;$B2957&amp;"|"&amp;$D2957,Empresas!$C$6:$CC$92,$G2957+6+1,0),0))))</f>
        <v>2</v>
      </c>
      <c r="AD2957" s="147">
        <f>IF(AND($I2957="Si",M2957=1),1,IF(AND($I2957="Fisico",M2957=1),1,IF(AND(M2957=1,$I2957="Electronico"),2,IF(M2957=1,VLOOKUP($C2957&amp;"|"&amp;$B2957&amp;"|"&amp;$D2957,Empresas!$C$6:$CC$92,$G2957+6+1,0),0))))</f>
        <v>2</v>
      </c>
      <c r="AE2957" s="147">
        <f>IF(AND($I2957="Si",N2957=1),1,IF(AND($I2957="Fisico",N2957=1),1,IF(AND(N2957=1,$I2957="Electronico"),2,IF(N2957=1,VLOOKUP($C2957&amp;"|"&amp;$B2957&amp;"|"&amp;$D2957,Empresas!$C$6:$CC$92,$G2957+6+1,0),0))))</f>
        <v>2</v>
      </c>
      <c r="AF2957" s="147">
        <f>IF(AND($I2957="Si",O2957=1),1,IF(AND($I2957="Fisico",O2957=1),1,IF(AND(O2957=1,$I2957="Electronico"),2,IF(O2957=1,VLOOKUP($C2957&amp;"|"&amp;$B2957&amp;"|"&amp;$D2957,Empresas!$C$6:$CC$92,$G2957+6+1,0),0))))</f>
        <v>2</v>
      </c>
      <c r="AG2957" s="147">
        <f>IF(AND($I2957="Si",P2957=1),1,IF(AND($I2957="Fisico",P2957=1),1,IF(AND(P2957=1,$I2957="Electronico"),2,IF(P2957=1,VLOOKUP($C2957&amp;"|"&amp;$B2957&amp;"|"&amp;$D2957,Empresas!$C$6:$CC$92,$G2957+6+1,0),0))))</f>
        <v>2</v>
      </c>
      <c r="AH2957" s="147">
        <f>IF(AND($I2957="Si",Q2957=1),1,IF(AND($I2957="Fisico",Q2957=1),1,IF(AND(Q2957=1,$I2957="Electronico"),2,IF(Q2957=1,VLOOKUP($C2957&amp;"|"&amp;$B2957&amp;"|"&amp;$D2957,Empresas!$C$6:$CC$92,$G2957+6+1,0),0))))</f>
        <v>2</v>
      </c>
      <c r="AI2957" s="147">
        <f>IF(AND($I2957="Si",R2957=1),1,IF(AND($I2957="Fisico",R2957=1),1,IF(AND(R2957=1,$I2957="Electronico"),2,IF(R2957=1,VLOOKUP($C2957&amp;"|"&amp;$B2957&amp;"|"&amp;$D2957,Empresas!$C$6:$CC$92,$G2957+6+1,0),0))))</f>
        <v>0</v>
      </c>
      <c r="AJ2957" s="147">
        <f>IF(AND($I2957="Si",S2957=1),1,IF(AND($I2957="Fisico",S2957=1),1,IF(AND(S2957=1,$I2957="Electronico"),2,IF(S2957=1,VLOOKUP($C2957&amp;"|"&amp;$B2957&amp;"|"&amp;$D2957,Empresas!$C$6:$CC$92,$G2957+6+1,0),0))))</f>
        <v>0</v>
      </c>
      <c r="AK2957" s="147">
        <f>IF(AND($I2957="Si",T2957=1),1,IF(AND($I2957="Fisico",T2957=1),1,IF(AND(T2957=1,$I2957="Electronico"),2,IF(T2957=1,VLOOKUP($C2957&amp;"|"&amp;$B2957&amp;"|"&amp;$D2957,Empresas!$C$6:$CC$92,$G2957+6+1,0),0))))</f>
        <v>0</v>
      </c>
      <c r="AL2957" s="147">
        <f>IF(AND($I2957="Si",U2957=1),1,IF(AND($I2957="Fisico",U2957=1),1,IF(AND(U2957=1,$I2957="Electronico"),2,IF(U2957=1,VLOOKUP($C2957&amp;"|"&amp;$B2957&amp;"|"&amp;$D2957,Empresas!$C$6:$CC$92,$G2957+6+1,0),0))))</f>
        <v>0</v>
      </c>
      <c r="AM2957" s="149">
        <f t="shared" si="485"/>
        <v>16</v>
      </c>
      <c r="AN2957" s="149">
        <f t="shared" si="486"/>
        <v>16</v>
      </c>
      <c r="AO2957" s="152">
        <f t="shared" si="487"/>
        <v>1</v>
      </c>
    </row>
    <row r="2958" spans="1:41" x14ac:dyDescent="0.25">
      <c r="A2958" s="140" t="str">
        <f>VLOOKUP(D2958,Empresas!$D$7:$F$91,3,0)</f>
        <v>Omar</v>
      </c>
      <c r="B2958" s="141" t="str">
        <f>VLOOKUP(D2958,Empresas!$D$7:$G$91,4,0)</f>
        <v>Jhony</v>
      </c>
      <c r="C2958" s="141" t="s">
        <v>544</v>
      </c>
      <c r="D2958" s="141" t="s">
        <v>510</v>
      </c>
      <c r="E2958" s="141" t="str">
        <f>VLOOKUP(D2958,Empresas!$D$7:$E$92,2,0)</f>
        <v>BRONLEY ONLINE SERVICES S.A.C.</v>
      </c>
      <c r="F2958" s="141" t="s">
        <v>173</v>
      </c>
      <c r="G2958" s="142">
        <f>+G2957+1</f>
        <v>51</v>
      </c>
      <c r="H2958" s="142" t="str">
        <f>VLOOKUP(D2958,Empresas!$D$6:$L$92,7,0)</f>
        <v>Semestral</v>
      </c>
      <c r="I2958" s="141" t="str">
        <f>VLOOKUP(VLOOKUP(D2958&amp;"|"&amp;B2958,Empresas!$I$7:$CB$92,G2958,0),Tablas!$A$8:$B$10,2,0)</f>
        <v>Electronico</v>
      </c>
      <c r="J2958" s="78">
        <v>1</v>
      </c>
      <c r="K2958" s="78">
        <v>1</v>
      </c>
      <c r="L2958" s="78">
        <v>1</v>
      </c>
      <c r="M2958" s="78">
        <v>1</v>
      </c>
      <c r="N2958" s="78">
        <v>1</v>
      </c>
      <c r="O2958" s="78">
        <v>1</v>
      </c>
      <c r="P2958" s="78">
        <v>1</v>
      </c>
      <c r="Q2958" s="78">
        <v>1</v>
      </c>
      <c r="R2958" s="78"/>
      <c r="S2958" s="78"/>
      <c r="T2958" s="78"/>
      <c r="U2958" s="78"/>
      <c r="V2958" s="78" t="str">
        <f>VLOOKUP(D2958,Empresas!$D$7:$CF$91,81,0)</f>
        <v>C</v>
      </c>
      <c r="W2958" s="78" t="str">
        <f>VLOOKUP(D2958,Empresas!$D$7:$M$91,10,0)</f>
        <v>Mype</v>
      </c>
      <c r="X2958" s="69" t="str">
        <f t="shared" si="483"/>
        <v>SI</v>
      </c>
      <c r="Y2958" s="153" t="str">
        <f t="shared" si="484"/>
        <v>Si aplica</v>
      </c>
      <c r="Z2958" s="147">
        <f>IF(Y2958="No aplica",0,IF(I2958="no",0,IF(I2958="No aplica",0,IF(I2958="Si",1,IF(I2958="Fisico",1,IF(I2958="Electronico",2,VLOOKUP(C2958&amp;"|"&amp;B2958&amp;"|"&amp;D2958,Empresas!$C$6:$CC$92,G2958+6+1,0)))))))</f>
        <v>2</v>
      </c>
      <c r="AA2958" s="147">
        <f>IF(AND($I2958="Si",J2958=1),1,IF(AND($I2958="Fisico",J2958=1),1,IF(AND(J2958=1,$I2958="Electronico"),2,IF(J2958=1,VLOOKUP($C2958&amp;"|"&amp;$B2958&amp;"|"&amp;$D2958,Empresas!$C$6:$CC$92,$G2958+6+1,0),0))))</f>
        <v>2</v>
      </c>
      <c r="AB2958" s="147">
        <f>IF(AND($I2958="Si",K2958=1),1,IF(AND($I2958="Fisico",K2958=1),1,IF(AND(K2958=1,$I2958="Electronico"),2,IF(K2958=1,VLOOKUP($C2958&amp;"|"&amp;$B2958&amp;"|"&amp;$D2958,Empresas!$C$6:$CC$92,$G2958+6+1,0),0))))</f>
        <v>2</v>
      </c>
      <c r="AC2958" s="147">
        <f>IF(AND($I2958="Si",L2958=1),1,IF(AND($I2958="Fisico",L2958=1),1,IF(AND(L2958=1,$I2958="Electronico"),2,IF(L2958=1,VLOOKUP($C2958&amp;"|"&amp;$B2958&amp;"|"&amp;$D2958,Empresas!$C$6:$CC$92,$G2958+6+1,0),0))))</f>
        <v>2</v>
      </c>
      <c r="AD2958" s="147">
        <f>IF(AND($I2958="Si",M2958=1),1,IF(AND($I2958="Fisico",M2958=1),1,IF(AND(M2958=1,$I2958="Electronico"),2,IF(M2958=1,VLOOKUP($C2958&amp;"|"&amp;$B2958&amp;"|"&amp;$D2958,Empresas!$C$6:$CC$92,$G2958+6+1,0),0))))</f>
        <v>2</v>
      </c>
      <c r="AE2958" s="147">
        <f>IF(AND($I2958="Si",N2958=1),1,IF(AND($I2958="Fisico",N2958=1),1,IF(AND(N2958=1,$I2958="Electronico"),2,IF(N2958=1,VLOOKUP($C2958&amp;"|"&amp;$B2958&amp;"|"&amp;$D2958,Empresas!$C$6:$CC$92,$G2958+6+1,0),0))))</f>
        <v>2</v>
      </c>
      <c r="AF2958" s="147">
        <f>IF(AND($I2958="Si",O2958=1),1,IF(AND($I2958="Fisico",O2958=1),1,IF(AND(O2958=1,$I2958="Electronico"),2,IF(O2958=1,VLOOKUP($C2958&amp;"|"&amp;$B2958&amp;"|"&amp;$D2958,Empresas!$C$6:$CC$92,$G2958+6+1,0),0))))</f>
        <v>2</v>
      </c>
      <c r="AG2958" s="147">
        <f>IF(AND($I2958="Si",P2958=1),1,IF(AND($I2958="Fisico",P2958=1),1,IF(AND(P2958=1,$I2958="Electronico"),2,IF(P2958=1,VLOOKUP($C2958&amp;"|"&amp;$B2958&amp;"|"&amp;$D2958,Empresas!$C$6:$CC$92,$G2958+6+1,0),0))))</f>
        <v>2</v>
      </c>
      <c r="AH2958" s="147">
        <f>IF(AND($I2958="Si",Q2958=1),1,IF(AND($I2958="Fisico",Q2958=1),1,IF(AND(Q2958=1,$I2958="Electronico"),2,IF(Q2958=1,VLOOKUP($C2958&amp;"|"&amp;$B2958&amp;"|"&amp;$D2958,Empresas!$C$6:$CC$92,$G2958+6+1,0),0))))</f>
        <v>2</v>
      </c>
      <c r="AI2958" s="147">
        <f>IF(AND($I2958="Si",R2958=1),1,IF(AND($I2958="Fisico",R2958=1),1,IF(AND(R2958=1,$I2958="Electronico"),2,IF(R2958=1,VLOOKUP($C2958&amp;"|"&amp;$B2958&amp;"|"&amp;$D2958,Empresas!$C$6:$CC$92,$G2958+6+1,0),0))))</f>
        <v>0</v>
      </c>
      <c r="AJ2958" s="147">
        <f>IF(AND($I2958="Si",S2958=1),1,IF(AND($I2958="Fisico",S2958=1),1,IF(AND(S2958=1,$I2958="Electronico"),2,IF(S2958=1,VLOOKUP($C2958&amp;"|"&amp;$B2958&amp;"|"&amp;$D2958,Empresas!$C$6:$CC$92,$G2958+6+1,0),0))))</f>
        <v>0</v>
      </c>
      <c r="AK2958" s="147">
        <f>IF(AND($I2958="Si",T2958=1),1,IF(AND($I2958="Fisico",T2958=1),1,IF(AND(T2958=1,$I2958="Electronico"),2,IF(T2958=1,VLOOKUP($C2958&amp;"|"&amp;$B2958&amp;"|"&amp;$D2958,Empresas!$C$6:$CC$92,$G2958+6+1,0),0))))</f>
        <v>0</v>
      </c>
      <c r="AL2958" s="147">
        <f>IF(AND($I2958="Si",U2958=1),1,IF(AND($I2958="Fisico",U2958=1),1,IF(AND(U2958=1,$I2958="Electronico"),2,IF(U2958=1,VLOOKUP($C2958&amp;"|"&amp;$B2958&amp;"|"&amp;$D2958,Empresas!$C$6:$CC$92,$G2958+6+1,0),0))))</f>
        <v>0</v>
      </c>
      <c r="AM2958" s="149">
        <f t="shared" si="485"/>
        <v>16</v>
      </c>
      <c r="AN2958" s="149">
        <f t="shared" si="486"/>
        <v>16</v>
      </c>
      <c r="AO2958" s="152">
        <f t="shared" si="487"/>
        <v>1</v>
      </c>
    </row>
    <row r="2959" spans="1:41" x14ac:dyDescent="0.25">
      <c r="A2959" s="140" t="str">
        <f>VLOOKUP(D2959,Empresas!$D$7:$F$91,3,0)</f>
        <v>Omar</v>
      </c>
      <c r="B2959" s="141" t="str">
        <f>VLOOKUP(D2959,Empresas!$D$7:$G$91,4,0)</f>
        <v>Jhony</v>
      </c>
      <c r="C2959" s="141" t="s">
        <v>544</v>
      </c>
      <c r="D2959" s="141" t="s">
        <v>510</v>
      </c>
      <c r="E2959" s="141" t="str">
        <f>VLOOKUP(D2959,Empresas!$D$7:$E$92,2,0)</f>
        <v>BRONLEY ONLINE SERVICES S.A.C.</v>
      </c>
      <c r="F2959" s="141" t="s">
        <v>174</v>
      </c>
      <c r="G2959" s="142">
        <f t="shared" ref="G2959:G2967" si="488">+G2958+1</f>
        <v>52</v>
      </c>
      <c r="H2959" s="142" t="str">
        <f>VLOOKUP(D2959,Empresas!$D$6:$L$92,7,0)</f>
        <v>Semestral</v>
      </c>
      <c r="I2959" s="141" t="str">
        <f>VLOOKUP(VLOOKUP(D2959&amp;"|"&amp;B2959,Empresas!$I$7:$CB$92,G2959,0),Tablas!$A$8:$B$10,2,0)</f>
        <v>Fisico</v>
      </c>
      <c r="J2959" s="78">
        <v>2</v>
      </c>
      <c r="K2959" s="78">
        <v>2</v>
      </c>
      <c r="L2959" s="78">
        <v>2</v>
      </c>
      <c r="M2959" s="78">
        <v>2</v>
      </c>
      <c r="N2959" s="78">
        <v>2</v>
      </c>
      <c r="O2959" s="78">
        <v>2</v>
      </c>
      <c r="P2959" s="78">
        <v>2</v>
      </c>
      <c r="Q2959" s="78">
        <v>2</v>
      </c>
      <c r="R2959" s="78"/>
      <c r="S2959" s="78"/>
      <c r="T2959" s="78"/>
      <c r="U2959" s="78"/>
      <c r="V2959" s="78" t="str">
        <f>VLOOKUP(D2959,Empresas!$D$7:$CF$91,81,0)</f>
        <v>C</v>
      </c>
      <c r="W2959" s="78" t="str">
        <f>VLOOKUP(D2959,Empresas!$D$7:$M$91,10,0)</f>
        <v>Mype</v>
      </c>
      <c r="X2959" s="69" t="str">
        <f t="shared" si="483"/>
        <v>SI</v>
      </c>
      <c r="Y2959" s="153" t="str">
        <f t="shared" si="484"/>
        <v>Si aplica</v>
      </c>
      <c r="Z2959" s="147">
        <f>IF(Y2959="No aplica",0,IF(I2959="no",0,IF(I2959="No aplica",0,IF(I2959="Si",1,IF(I2959="Fisico",1,IF(I2959="Electronico",2,VLOOKUP(C2959&amp;"|"&amp;B2959&amp;"|"&amp;D2959,Empresas!$C$6:$CC$92,G2959+6+1,0)))))))</f>
        <v>1</v>
      </c>
      <c r="AA2959" s="147">
        <f>IF(AND($I2959="Si",J2959=1),1,IF(AND($I2959="Fisico",J2959=1),1,IF(AND(J2959=1,$I2959="Electronico"),2,IF(J2959=1,VLOOKUP($C2959&amp;"|"&amp;$B2959&amp;"|"&amp;$D2959,Empresas!$C$6:$CC$92,$G2959+6+1,0),0))))</f>
        <v>0</v>
      </c>
      <c r="AB2959" s="147">
        <f>IF(AND($I2959="Si",K2959=1),1,IF(AND($I2959="Fisico",K2959=1),1,IF(AND(K2959=1,$I2959="Electronico"),2,IF(K2959=1,VLOOKUP($C2959&amp;"|"&amp;$B2959&amp;"|"&amp;$D2959,Empresas!$C$6:$CC$92,$G2959+6+1,0),0))))</f>
        <v>0</v>
      </c>
      <c r="AC2959" s="147">
        <f>IF(AND($I2959="Si",L2959=1),1,IF(AND($I2959="Fisico",L2959=1),1,IF(AND(L2959=1,$I2959="Electronico"),2,IF(L2959=1,VLOOKUP($C2959&amp;"|"&amp;$B2959&amp;"|"&amp;$D2959,Empresas!$C$6:$CC$92,$G2959+6+1,0),0))))</f>
        <v>0</v>
      </c>
      <c r="AD2959" s="147">
        <f>IF(AND($I2959="Si",M2959=1),1,IF(AND($I2959="Fisico",M2959=1),1,IF(AND(M2959=1,$I2959="Electronico"),2,IF(M2959=1,VLOOKUP($C2959&amp;"|"&amp;$B2959&amp;"|"&amp;$D2959,Empresas!$C$6:$CC$92,$G2959+6+1,0),0))))</f>
        <v>0</v>
      </c>
      <c r="AE2959" s="147">
        <f>IF(AND($I2959="Si",N2959=1),1,IF(AND($I2959="Fisico",N2959=1),1,IF(AND(N2959=1,$I2959="Electronico"),2,IF(N2959=1,VLOOKUP($C2959&amp;"|"&amp;$B2959&amp;"|"&amp;$D2959,Empresas!$C$6:$CC$92,$G2959+6+1,0),0))))</f>
        <v>0</v>
      </c>
      <c r="AF2959" s="147">
        <f>IF(AND($I2959="Si",O2959=1),1,IF(AND($I2959="Fisico",O2959=1),1,IF(AND(O2959=1,$I2959="Electronico"),2,IF(O2959=1,VLOOKUP($C2959&amp;"|"&amp;$B2959&amp;"|"&amp;$D2959,Empresas!$C$6:$CC$92,$G2959+6+1,0),0))))</f>
        <v>0</v>
      </c>
      <c r="AG2959" s="147">
        <f>IF(AND($I2959="Si",P2959=1),1,IF(AND($I2959="Fisico",P2959=1),1,IF(AND(P2959=1,$I2959="Electronico"),2,IF(P2959=1,VLOOKUP($C2959&amp;"|"&amp;$B2959&amp;"|"&amp;$D2959,Empresas!$C$6:$CC$92,$G2959+6+1,0),0))))</f>
        <v>0</v>
      </c>
      <c r="AH2959" s="147">
        <f>IF(AND($I2959="Si",Q2959=1),1,IF(AND($I2959="Fisico",Q2959=1),1,IF(AND(Q2959=1,$I2959="Electronico"),2,IF(Q2959=1,VLOOKUP($C2959&amp;"|"&amp;$B2959&amp;"|"&amp;$D2959,Empresas!$C$6:$CC$92,$G2959+6+1,0),0))))</f>
        <v>0</v>
      </c>
      <c r="AI2959" s="147">
        <f>IF(AND($I2959="Si",R2959=1),1,IF(AND($I2959="Fisico",R2959=1),1,IF(AND(R2959=1,$I2959="Electronico"),2,IF(R2959=1,VLOOKUP($C2959&amp;"|"&amp;$B2959&amp;"|"&amp;$D2959,Empresas!$C$6:$CC$92,$G2959+6+1,0),0))))</f>
        <v>0</v>
      </c>
      <c r="AJ2959" s="147">
        <f>IF(AND($I2959="Si",S2959=1),1,IF(AND($I2959="Fisico",S2959=1),1,IF(AND(S2959=1,$I2959="Electronico"),2,IF(S2959=1,VLOOKUP($C2959&amp;"|"&amp;$B2959&amp;"|"&amp;$D2959,Empresas!$C$6:$CC$92,$G2959+6+1,0),0))))</f>
        <v>0</v>
      </c>
      <c r="AK2959" s="147">
        <f>IF(AND($I2959="Si",T2959=1),1,IF(AND($I2959="Fisico",T2959=1),1,IF(AND(T2959=1,$I2959="Electronico"),2,IF(T2959=1,VLOOKUP($C2959&amp;"|"&amp;$B2959&amp;"|"&amp;$D2959,Empresas!$C$6:$CC$92,$G2959+6+1,0),0))))</f>
        <v>0</v>
      </c>
      <c r="AL2959" s="147">
        <f>IF(AND($I2959="Si",U2959=1),1,IF(AND($I2959="Fisico",U2959=1),1,IF(AND(U2959=1,$I2959="Electronico"),2,IF(U2959=1,VLOOKUP($C2959&amp;"|"&amp;$B2959&amp;"|"&amp;$D2959,Empresas!$C$6:$CC$92,$G2959+6+1,0),0))))</f>
        <v>0</v>
      </c>
      <c r="AM2959" s="149">
        <f t="shared" si="485"/>
        <v>0</v>
      </c>
      <c r="AN2959" s="149">
        <f t="shared" si="486"/>
        <v>8</v>
      </c>
      <c r="AO2959" s="152">
        <f t="shared" si="487"/>
        <v>0</v>
      </c>
    </row>
    <row r="2960" spans="1:41" x14ac:dyDescent="0.25">
      <c r="A2960" s="140" t="str">
        <f>VLOOKUP(D2960,Empresas!$D$7:$F$91,3,0)</f>
        <v>Omar</v>
      </c>
      <c r="B2960" s="141" t="str">
        <f>VLOOKUP(D2960,Empresas!$D$7:$G$91,4,0)</f>
        <v>Jhony</v>
      </c>
      <c r="C2960" s="141" t="s">
        <v>544</v>
      </c>
      <c r="D2960" s="141" t="s">
        <v>510</v>
      </c>
      <c r="E2960" s="141" t="str">
        <f>VLOOKUP(D2960,Empresas!$D$7:$E$92,2,0)</f>
        <v>BRONLEY ONLINE SERVICES S.A.C.</v>
      </c>
      <c r="F2960" s="141" t="s">
        <v>175</v>
      </c>
      <c r="G2960" s="142">
        <f t="shared" si="488"/>
        <v>53</v>
      </c>
      <c r="H2960" s="142" t="str">
        <f>VLOOKUP(D2960,Empresas!$D$6:$L$92,7,0)</f>
        <v>Semestral</v>
      </c>
      <c r="I2960" s="141" t="str">
        <f>VLOOKUP(VLOOKUP(D2960&amp;"|"&amp;B2960,Empresas!$I$7:$CB$92,G2960,0),Tablas!$A$8:$B$10,2,0)</f>
        <v>No aplica</v>
      </c>
      <c r="J2960" s="78"/>
      <c r="K2960" s="78"/>
      <c r="L2960" s="78"/>
      <c r="M2960" s="78"/>
      <c r="N2960" s="78"/>
      <c r="O2960" s="78"/>
      <c r="P2960" s="78"/>
      <c r="Q2960" s="78"/>
      <c r="R2960" s="78"/>
      <c r="S2960" s="78"/>
      <c r="T2960" s="78"/>
      <c r="U2960" s="78"/>
      <c r="V2960" s="78" t="str">
        <f>VLOOKUP(D2960,Empresas!$D$7:$CF$91,81,0)</f>
        <v>C</v>
      </c>
      <c r="W2960" s="78" t="str">
        <f>VLOOKUP(D2960,Empresas!$D$7:$M$91,10,0)</f>
        <v>Mype</v>
      </c>
      <c r="X2960" s="69" t="str">
        <f t="shared" si="483"/>
        <v>SI</v>
      </c>
      <c r="Y2960" s="153" t="str">
        <f t="shared" si="484"/>
        <v>No aplica</v>
      </c>
      <c r="Z2960" s="147">
        <f>IF(Y2960="No aplica",0,IF(I2960="no",0,IF(I2960="No aplica",0,IF(I2960="Si",1,IF(I2960="Fisico",1,IF(I2960="Electronico",2,VLOOKUP(C2960&amp;"|"&amp;B2960&amp;"|"&amp;D2960,Empresas!$C$6:$CC$92,G2960+6+1,0)))))))</f>
        <v>0</v>
      </c>
      <c r="AA2960" s="147">
        <f>IF(AND($I2960="Si",J2960=1),1,IF(AND($I2960="Fisico",J2960=1),1,IF(AND(J2960=1,$I2960="Electronico"),2,IF(J2960=1,VLOOKUP($C2960&amp;"|"&amp;$B2960&amp;"|"&amp;$D2960,Empresas!$C$6:$CC$92,$G2960+6+1,0),0))))</f>
        <v>0</v>
      </c>
      <c r="AB2960" s="147">
        <f>IF(AND($I2960="Si",K2960=1),1,IF(AND($I2960="Fisico",K2960=1),1,IF(AND(K2960=1,$I2960="Electronico"),2,IF(K2960=1,VLOOKUP($C2960&amp;"|"&amp;$B2960&amp;"|"&amp;$D2960,Empresas!$C$6:$CC$92,$G2960+6+1,0),0))))</f>
        <v>0</v>
      </c>
      <c r="AC2960" s="147">
        <f>IF(AND($I2960="Si",L2960=1),1,IF(AND($I2960="Fisico",L2960=1),1,IF(AND(L2960=1,$I2960="Electronico"),2,IF(L2960=1,VLOOKUP($C2960&amp;"|"&amp;$B2960&amp;"|"&amp;$D2960,Empresas!$C$6:$CC$92,$G2960+6+1,0),0))))</f>
        <v>0</v>
      </c>
      <c r="AD2960" s="147">
        <f>IF(AND($I2960="Si",M2960=1),1,IF(AND($I2960="Fisico",M2960=1),1,IF(AND(M2960=1,$I2960="Electronico"),2,IF(M2960=1,VLOOKUP($C2960&amp;"|"&amp;$B2960&amp;"|"&amp;$D2960,Empresas!$C$6:$CC$92,$G2960+6+1,0),0))))</f>
        <v>0</v>
      </c>
      <c r="AE2960" s="147">
        <f>IF(AND($I2960="Si",N2960=1),1,IF(AND($I2960="Fisico",N2960=1),1,IF(AND(N2960=1,$I2960="Electronico"),2,IF(N2960=1,VLOOKUP($C2960&amp;"|"&amp;$B2960&amp;"|"&amp;$D2960,Empresas!$C$6:$CC$92,$G2960+6+1,0),0))))</f>
        <v>0</v>
      </c>
      <c r="AF2960" s="147">
        <f>IF(AND($I2960="Si",O2960=1),1,IF(AND($I2960="Fisico",O2960=1),1,IF(AND(O2960=1,$I2960="Electronico"),2,IF(O2960=1,VLOOKUP($C2960&amp;"|"&amp;$B2960&amp;"|"&amp;$D2960,Empresas!$C$6:$CC$92,$G2960+6+1,0),0))))</f>
        <v>0</v>
      </c>
      <c r="AG2960" s="147">
        <f>IF(AND($I2960="Si",P2960=1),1,IF(AND($I2960="Fisico",P2960=1),1,IF(AND(P2960=1,$I2960="Electronico"),2,IF(P2960=1,VLOOKUP($C2960&amp;"|"&amp;$B2960&amp;"|"&amp;$D2960,Empresas!$C$6:$CC$92,$G2960+6+1,0),0))))</f>
        <v>0</v>
      </c>
      <c r="AH2960" s="147">
        <f>IF(AND($I2960="Si",Q2960=1),1,IF(AND($I2960="Fisico",Q2960=1),1,IF(AND(Q2960=1,$I2960="Electronico"),2,IF(Q2960=1,VLOOKUP($C2960&amp;"|"&amp;$B2960&amp;"|"&amp;$D2960,Empresas!$C$6:$CC$92,$G2960+6+1,0),0))))</f>
        <v>0</v>
      </c>
      <c r="AI2960" s="147">
        <f>IF(AND($I2960="Si",R2960=1),1,IF(AND($I2960="Fisico",R2960=1),1,IF(AND(R2960=1,$I2960="Electronico"),2,IF(R2960=1,VLOOKUP($C2960&amp;"|"&amp;$B2960&amp;"|"&amp;$D2960,Empresas!$C$6:$CC$92,$G2960+6+1,0),0))))</f>
        <v>0</v>
      </c>
      <c r="AJ2960" s="147">
        <f>IF(AND($I2960="Si",S2960=1),1,IF(AND($I2960="Fisico",S2960=1),1,IF(AND(S2960=1,$I2960="Electronico"),2,IF(S2960=1,VLOOKUP($C2960&amp;"|"&amp;$B2960&amp;"|"&amp;$D2960,Empresas!$C$6:$CC$92,$G2960+6+1,0),0))))</f>
        <v>0</v>
      </c>
      <c r="AK2960" s="147">
        <f>IF(AND($I2960="Si",T2960=1),1,IF(AND($I2960="Fisico",T2960=1),1,IF(AND(T2960=1,$I2960="Electronico"),2,IF(T2960=1,VLOOKUP($C2960&amp;"|"&amp;$B2960&amp;"|"&amp;$D2960,Empresas!$C$6:$CC$92,$G2960+6+1,0),0))))</f>
        <v>0</v>
      </c>
      <c r="AL2960" s="147">
        <f>IF(AND($I2960="Si",U2960=1),1,IF(AND($I2960="Fisico",U2960=1),1,IF(AND(U2960=1,$I2960="Electronico"),2,IF(U2960=1,VLOOKUP($C2960&amp;"|"&amp;$B2960&amp;"|"&amp;$D2960,Empresas!$C$6:$CC$92,$G2960+6+1,0),0))))</f>
        <v>0</v>
      </c>
      <c r="AM2960" s="149">
        <f t="shared" si="485"/>
        <v>0</v>
      </c>
      <c r="AN2960" s="149">
        <f t="shared" si="486"/>
        <v>0</v>
      </c>
      <c r="AO2960" s="152">
        <f t="shared" si="487"/>
        <v>0</v>
      </c>
    </row>
    <row r="2961" spans="1:41" x14ac:dyDescent="0.25">
      <c r="A2961" s="140" t="str">
        <f>VLOOKUP(D2961,Empresas!$D$7:$F$91,3,0)</f>
        <v>Omar</v>
      </c>
      <c r="B2961" s="141" t="str">
        <f>VLOOKUP(D2961,Empresas!$D$7:$G$91,4,0)</f>
        <v>Jhony</v>
      </c>
      <c r="C2961" s="141" t="s">
        <v>544</v>
      </c>
      <c r="D2961" s="141" t="s">
        <v>510</v>
      </c>
      <c r="E2961" s="141" t="str">
        <f>VLOOKUP(D2961,Empresas!$D$7:$E$92,2,0)</f>
        <v>BRONLEY ONLINE SERVICES S.A.C.</v>
      </c>
      <c r="F2961" s="141" t="s">
        <v>176</v>
      </c>
      <c r="G2961" s="142">
        <f t="shared" si="488"/>
        <v>54</v>
      </c>
      <c r="H2961" s="142" t="str">
        <f>VLOOKUP(D2961,Empresas!$D$6:$L$92,7,0)</f>
        <v>Semestral</v>
      </c>
      <c r="I2961" s="141" t="str">
        <f>VLOOKUP(VLOOKUP(D2961&amp;"|"&amp;B2961,Empresas!$I$7:$CB$92,G2961,0),Tablas!$A$8:$B$10,2,0)</f>
        <v>No aplica</v>
      </c>
      <c r="J2961" s="78"/>
      <c r="K2961" s="78"/>
      <c r="L2961" s="78"/>
      <c r="M2961" s="78"/>
      <c r="N2961" s="78"/>
      <c r="O2961" s="78"/>
      <c r="P2961" s="78"/>
      <c r="Q2961" s="78"/>
      <c r="R2961" s="78"/>
      <c r="S2961" s="78"/>
      <c r="T2961" s="78"/>
      <c r="U2961" s="78"/>
      <c r="V2961" s="78" t="str">
        <f>VLOOKUP(D2961,Empresas!$D$7:$CF$91,81,0)</f>
        <v>C</v>
      </c>
      <c r="W2961" s="78" t="str">
        <f>VLOOKUP(D2961,Empresas!$D$7:$M$91,10,0)</f>
        <v>Mype</v>
      </c>
      <c r="X2961" s="69" t="str">
        <f t="shared" si="483"/>
        <v>SI</v>
      </c>
      <c r="Y2961" s="153" t="str">
        <f t="shared" si="484"/>
        <v>No aplica</v>
      </c>
      <c r="Z2961" s="147">
        <f>IF(Y2961="No aplica",0,IF(I2961="no",0,IF(I2961="No aplica",0,IF(I2961="Si",1,IF(I2961="Fisico",1,IF(I2961="Electronico",2,VLOOKUP(C2961&amp;"|"&amp;B2961&amp;"|"&amp;D2961,Empresas!$C$6:$CC$92,G2961+6+1,0)))))))</f>
        <v>0</v>
      </c>
      <c r="AA2961" s="147">
        <f>IF(AND($I2961="Si",J2961=1),1,IF(AND($I2961="Fisico",J2961=1),1,IF(AND(J2961=1,$I2961="Electronico"),2,IF(J2961=1,VLOOKUP($C2961&amp;"|"&amp;$B2961&amp;"|"&amp;$D2961,Empresas!$C$6:$CC$92,$G2961+6+1,0),0))))</f>
        <v>0</v>
      </c>
      <c r="AB2961" s="147">
        <f>IF(AND($I2961="Si",K2961=1),1,IF(AND($I2961="Fisico",K2961=1),1,IF(AND(K2961=1,$I2961="Electronico"),2,IF(K2961=1,VLOOKUP($C2961&amp;"|"&amp;$B2961&amp;"|"&amp;$D2961,Empresas!$C$6:$CC$92,$G2961+6+1,0),0))))</f>
        <v>0</v>
      </c>
      <c r="AC2961" s="147">
        <f>IF(AND($I2961="Si",L2961=1),1,IF(AND($I2961="Fisico",L2961=1),1,IF(AND(L2961=1,$I2961="Electronico"),2,IF(L2961=1,VLOOKUP($C2961&amp;"|"&amp;$B2961&amp;"|"&amp;$D2961,Empresas!$C$6:$CC$92,$G2961+6+1,0),0))))</f>
        <v>0</v>
      </c>
      <c r="AD2961" s="147">
        <f>IF(AND($I2961="Si",M2961=1),1,IF(AND($I2961="Fisico",M2961=1),1,IF(AND(M2961=1,$I2961="Electronico"),2,IF(M2961=1,VLOOKUP($C2961&amp;"|"&amp;$B2961&amp;"|"&amp;$D2961,Empresas!$C$6:$CC$92,$G2961+6+1,0),0))))</f>
        <v>0</v>
      </c>
      <c r="AE2961" s="147">
        <f>IF(AND($I2961="Si",N2961=1),1,IF(AND($I2961="Fisico",N2961=1),1,IF(AND(N2961=1,$I2961="Electronico"),2,IF(N2961=1,VLOOKUP($C2961&amp;"|"&amp;$B2961&amp;"|"&amp;$D2961,Empresas!$C$6:$CC$92,$G2961+6+1,0),0))))</f>
        <v>0</v>
      </c>
      <c r="AF2961" s="147">
        <f>IF(AND($I2961="Si",O2961=1),1,IF(AND($I2961="Fisico",O2961=1),1,IF(AND(O2961=1,$I2961="Electronico"),2,IF(O2961=1,VLOOKUP($C2961&amp;"|"&amp;$B2961&amp;"|"&amp;$D2961,Empresas!$C$6:$CC$92,$G2961+6+1,0),0))))</f>
        <v>0</v>
      </c>
      <c r="AG2961" s="147">
        <f>IF(AND($I2961="Si",P2961=1),1,IF(AND($I2961="Fisico",P2961=1),1,IF(AND(P2961=1,$I2961="Electronico"),2,IF(P2961=1,VLOOKUP($C2961&amp;"|"&amp;$B2961&amp;"|"&amp;$D2961,Empresas!$C$6:$CC$92,$G2961+6+1,0),0))))</f>
        <v>0</v>
      </c>
      <c r="AH2961" s="147">
        <f>IF(AND($I2961="Si",Q2961=1),1,IF(AND($I2961="Fisico",Q2961=1),1,IF(AND(Q2961=1,$I2961="Electronico"),2,IF(Q2961=1,VLOOKUP($C2961&amp;"|"&amp;$B2961&amp;"|"&amp;$D2961,Empresas!$C$6:$CC$92,$G2961+6+1,0),0))))</f>
        <v>0</v>
      </c>
      <c r="AI2961" s="147">
        <f>IF(AND($I2961="Si",R2961=1),1,IF(AND($I2961="Fisico",R2961=1),1,IF(AND(R2961=1,$I2961="Electronico"),2,IF(R2961=1,VLOOKUP($C2961&amp;"|"&amp;$B2961&amp;"|"&amp;$D2961,Empresas!$C$6:$CC$92,$G2961+6+1,0),0))))</f>
        <v>0</v>
      </c>
      <c r="AJ2961" s="147">
        <f>IF(AND($I2961="Si",S2961=1),1,IF(AND($I2961="Fisico",S2961=1),1,IF(AND(S2961=1,$I2961="Electronico"),2,IF(S2961=1,VLOOKUP($C2961&amp;"|"&amp;$B2961&amp;"|"&amp;$D2961,Empresas!$C$6:$CC$92,$G2961+6+1,0),0))))</f>
        <v>0</v>
      </c>
      <c r="AK2961" s="147">
        <f>IF(AND($I2961="Si",T2961=1),1,IF(AND($I2961="Fisico",T2961=1),1,IF(AND(T2961=1,$I2961="Electronico"),2,IF(T2961=1,VLOOKUP($C2961&amp;"|"&amp;$B2961&amp;"|"&amp;$D2961,Empresas!$C$6:$CC$92,$G2961+6+1,0),0))))</f>
        <v>0</v>
      </c>
      <c r="AL2961" s="147">
        <f>IF(AND($I2961="Si",U2961=1),1,IF(AND($I2961="Fisico",U2961=1),1,IF(AND(U2961=1,$I2961="Electronico"),2,IF(U2961=1,VLOOKUP($C2961&amp;"|"&amp;$B2961&amp;"|"&amp;$D2961,Empresas!$C$6:$CC$92,$G2961+6+1,0),0))))</f>
        <v>0</v>
      </c>
      <c r="AM2961" s="149">
        <f t="shared" si="485"/>
        <v>0</v>
      </c>
      <c r="AN2961" s="149">
        <f t="shared" si="486"/>
        <v>0</v>
      </c>
      <c r="AO2961" s="152">
        <f t="shared" si="487"/>
        <v>0</v>
      </c>
    </row>
    <row r="2962" spans="1:41" x14ac:dyDescent="0.25">
      <c r="A2962" s="140" t="str">
        <f>VLOOKUP(D2962,Empresas!$D$7:$F$91,3,0)</f>
        <v>Omar</v>
      </c>
      <c r="B2962" s="141" t="str">
        <f>VLOOKUP(D2962,Empresas!$D$7:$G$91,4,0)</f>
        <v>Jhony</v>
      </c>
      <c r="C2962" s="141" t="s">
        <v>544</v>
      </c>
      <c r="D2962" s="141" t="s">
        <v>510</v>
      </c>
      <c r="E2962" s="141" t="str">
        <f>VLOOKUP(D2962,Empresas!$D$7:$E$92,2,0)</f>
        <v>BRONLEY ONLINE SERVICES S.A.C.</v>
      </c>
      <c r="F2962" s="141" t="s">
        <v>177</v>
      </c>
      <c r="G2962" s="142">
        <f t="shared" si="488"/>
        <v>55</v>
      </c>
      <c r="H2962" s="142" t="str">
        <f>VLOOKUP(D2962,Empresas!$D$6:$L$92,7,0)</f>
        <v>Semestral</v>
      </c>
      <c r="I2962" s="141" t="str">
        <f>VLOOKUP(VLOOKUP(D2962&amp;"|"&amp;B2962,Empresas!$I$7:$CB$92,G2962,0),Tablas!$A$8:$B$10,2,0)</f>
        <v>No aplica</v>
      </c>
      <c r="J2962" s="78"/>
      <c r="K2962" s="78"/>
      <c r="L2962" s="78"/>
      <c r="M2962" s="78"/>
      <c r="N2962" s="78"/>
      <c r="O2962" s="78"/>
      <c r="P2962" s="78"/>
      <c r="Q2962" s="78"/>
      <c r="R2962" s="78"/>
      <c r="S2962" s="78"/>
      <c r="T2962" s="78"/>
      <c r="U2962" s="78"/>
      <c r="V2962" s="78" t="str">
        <f>VLOOKUP(D2962,Empresas!$D$7:$CF$91,81,0)</f>
        <v>C</v>
      </c>
      <c r="W2962" s="78" t="str">
        <f>VLOOKUP(D2962,Empresas!$D$7:$M$91,10,0)</f>
        <v>Mype</v>
      </c>
      <c r="X2962" s="69" t="str">
        <f t="shared" si="483"/>
        <v>NO</v>
      </c>
      <c r="Y2962" s="153" t="str">
        <f t="shared" si="484"/>
        <v>No aplica</v>
      </c>
      <c r="Z2962" s="147">
        <f>IF(Y2962="No aplica",0,IF(I2962="no",0,IF(I2962="No aplica",0,IF(I2962="Si",1,IF(I2962="Fisico",1,IF(I2962="Electronico",2,VLOOKUP(C2962&amp;"|"&amp;B2962&amp;"|"&amp;D2962,Empresas!$C$6:$CC$92,G2962+6+1,0)))))))</f>
        <v>0</v>
      </c>
      <c r="AA2962" s="147">
        <f>IF(AND($I2962="Si",J2962=1),1,IF(AND($I2962="Fisico",J2962=1),1,IF(AND(J2962=1,$I2962="Electronico"),2,IF(J2962=1,VLOOKUP($C2962&amp;"|"&amp;$B2962&amp;"|"&amp;$D2962,Empresas!$C$6:$CC$92,$G2962+6+1,0),0))))</f>
        <v>0</v>
      </c>
      <c r="AB2962" s="147">
        <f>IF(AND($I2962="Si",K2962=1),1,IF(AND($I2962="Fisico",K2962=1),1,IF(AND(K2962=1,$I2962="Electronico"),2,IF(K2962=1,VLOOKUP($C2962&amp;"|"&amp;$B2962&amp;"|"&amp;$D2962,Empresas!$C$6:$CC$92,$G2962+6+1,0),0))))</f>
        <v>0</v>
      </c>
      <c r="AC2962" s="147">
        <f>IF(AND($I2962="Si",L2962=1),1,IF(AND($I2962="Fisico",L2962=1),1,IF(AND(L2962=1,$I2962="Electronico"),2,IF(L2962=1,VLOOKUP($C2962&amp;"|"&amp;$B2962&amp;"|"&amp;$D2962,Empresas!$C$6:$CC$92,$G2962+6+1,0),0))))</f>
        <v>0</v>
      </c>
      <c r="AD2962" s="147">
        <f>IF(AND($I2962="Si",M2962=1),1,IF(AND($I2962="Fisico",M2962=1),1,IF(AND(M2962=1,$I2962="Electronico"),2,IF(M2962=1,VLOOKUP($C2962&amp;"|"&amp;$B2962&amp;"|"&amp;$D2962,Empresas!$C$6:$CC$92,$G2962+6+1,0),0))))</f>
        <v>0</v>
      </c>
      <c r="AE2962" s="147">
        <f>IF(AND($I2962="Si",N2962=1),1,IF(AND($I2962="Fisico",N2962=1),1,IF(AND(N2962=1,$I2962="Electronico"),2,IF(N2962=1,VLOOKUP($C2962&amp;"|"&amp;$B2962&amp;"|"&amp;$D2962,Empresas!$C$6:$CC$92,$G2962+6+1,0),0))))</f>
        <v>0</v>
      </c>
      <c r="AF2962" s="147">
        <f>IF(AND($I2962="Si",O2962=1),1,IF(AND($I2962="Fisico",O2962=1),1,IF(AND(O2962=1,$I2962="Electronico"),2,IF(O2962=1,VLOOKUP($C2962&amp;"|"&amp;$B2962&amp;"|"&amp;$D2962,Empresas!$C$6:$CC$92,$G2962+6+1,0),0))))</f>
        <v>0</v>
      </c>
      <c r="AG2962" s="147">
        <f>IF(AND($I2962="Si",P2962=1),1,IF(AND($I2962="Fisico",P2962=1),1,IF(AND(P2962=1,$I2962="Electronico"),2,IF(P2962=1,VLOOKUP($C2962&amp;"|"&amp;$B2962&amp;"|"&amp;$D2962,Empresas!$C$6:$CC$92,$G2962+6+1,0),0))))</f>
        <v>0</v>
      </c>
      <c r="AH2962" s="147">
        <f>IF(AND($I2962="Si",Q2962=1),1,IF(AND($I2962="Fisico",Q2962=1),1,IF(AND(Q2962=1,$I2962="Electronico"),2,IF(Q2962=1,VLOOKUP($C2962&amp;"|"&amp;$B2962&amp;"|"&amp;$D2962,Empresas!$C$6:$CC$92,$G2962+6+1,0),0))))</f>
        <v>0</v>
      </c>
      <c r="AI2962" s="147">
        <f>IF(AND($I2962="Si",R2962=1),1,IF(AND($I2962="Fisico",R2962=1),1,IF(AND(R2962=1,$I2962="Electronico"),2,IF(R2962=1,VLOOKUP($C2962&amp;"|"&amp;$B2962&amp;"|"&amp;$D2962,Empresas!$C$6:$CC$92,$G2962+6+1,0),0))))</f>
        <v>0</v>
      </c>
      <c r="AJ2962" s="147">
        <f>IF(AND($I2962="Si",S2962=1),1,IF(AND($I2962="Fisico",S2962=1),1,IF(AND(S2962=1,$I2962="Electronico"),2,IF(S2962=1,VLOOKUP($C2962&amp;"|"&amp;$B2962&amp;"|"&amp;$D2962,Empresas!$C$6:$CC$92,$G2962+6+1,0),0))))</f>
        <v>0</v>
      </c>
      <c r="AK2962" s="147">
        <f>IF(AND($I2962="Si",T2962=1),1,IF(AND($I2962="Fisico",T2962=1),1,IF(AND(T2962=1,$I2962="Electronico"),2,IF(T2962=1,VLOOKUP($C2962&amp;"|"&amp;$B2962&amp;"|"&amp;$D2962,Empresas!$C$6:$CC$92,$G2962+6+1,0),0))))</f>
        <v>0</v>
      </c>
      <c r="AL2962" s="147">
        <f>IF(AND($I2962="Si",U2962=1),1,IF(AND($I2962="Fisico",U2962=1),1,IF(AND(U2962=1,$I2962="Electronico"),2,IF(U2962=1,VLOOKUP($C2962&amp;"|"&amp;$B2962&amp;"|"&amp;$D2962,Empresas!$C$6:$CC$92,$G2962+6+1,0),0))))</f>
        <v>0</v>
      </c>
      <c r="AM2962" s="149">
        <f t="shared" si="485"/>
        <v>0</v>
      </c>
      <c r="AN2962" s="149">
        <f t="shared" si="486"/>
        <v>0</v>
      </c>
      <c r="AO2962" s="152">
        <f t="shared" si="487"/>
        <v>0</v>
      </c>
    </row>
    <row r="2963" spans="1:41" x14ac:dyDescent="0.25">
      <c r="A2963" s="140" t="str">
        <f>VLOOKUP(D2963,Empresas!$D$7:$F$91,3,0)</f>
        <v>Omar</v>
      </c>
      <c r="B2963" s="141" t="str">
        <f>VLOOKUP(D2963,Empresas!$D$7:$G$91,4,0)</f>
        <v>Jhony</v>
      </c>
      <c r="C2963" s="141" t="s">
        <v>544</v>
      </c>
      <c r="D2963" s="141" t="s">
        <v>510</v>
      </c>
      <c r="E2963" s="141" t="str">
        <f>VLOOKUP(D2963,Empresas!$D$7:$E$92,2,0)</f>
        <v>BRONLEY ONLINE SERVICES S.A.C.</v>
      </c>
      <c r="F2963" s="141" t="s">
        <v>178</v>
      </c>
      <c r="G2963" s="142">
        <f t="shared" si="488"/>
        <v>56</v>
      </c>
      <c r="H2963" s="142" t="str">
        <f>VLOOKUP(D2963,Empresas!$D$6:$L$92,7,0)</f>
        <v>Semestral</v>
      </c>
      <c r="I2963" s="141" t="str">
        <f>VLOOKUP(VLOOKUP(D2963&amp;"|"&amp;B2963,Empresas!$I$7:$CB$92,G2963,0),Tablas!$A$8:$B$10,2,0)</f>
        <v>No aplica</v>
      </c>
      <c r="J2963" s="78"/>
      <c r="K2963" s="78"/>
      <c r="L2963" s="78"/>
      <c r="M2963" s="78"/>
      <c r="N2963" s="78"/>
      <c r="O2963" s="78"/>
      <c r="P2963" s="78"/>
      <c r="Q2963" s="78"/>
      <c r="R2963" s="78"/>
      <c r="S2963" s="78"/>
      <c r="T2963" s="78"/>
      <c r="U2963" s="78"/>
      <c r="V2963" s="78" t="str">
        <f>VLOOKUP(D2963,Empresas!$D$7:$CF$91,81,0)</f>
        <v>C</v>
      </c>
      <c r="W2963" s="78" t="str">
        <f>VLOOKUP(D2963,Empresas!$D$7:$M$91,10,0)</f>
        <v>Mype</v>
      </c>
      <c r="X2963" s="69" t="str">
        <f t="shared" si="483"/>
        <v>SI</v>
      </c>
      <c r="Y2963" s="153" t="str">
        <f t="shared" si="484"/>
        <v>No aplica</v>
      </c>
      <c r="Z2963" s="147">
        <f>IF(Y2963="No aplica",0,IF(I2963="no",0,IF(I2963="No aplica",0,IF(I2963="Si",1,IF(I2963="Fisico",1,IF(I2963="Electronico",2,VLOOKUP(C2963&amp;"|"&amp;B2963&amp;"|"&amp;D2963,Empresas!$C$6:$CC$92,G2963+6+1,0)))))))</f>
        <v>0</v>
      </c>
      <c r="AA2963" s="147">
        <f>IF(AND($I2963="Si",J2963=1),1,IF(AND($I2963="Fisico",J2963=1),1,IF(AND(J2963=1,$I2963="Electronico"),2,IF(J2963=1,VLOOKUP($C2963&amp;"|"&amp;$B2963&amp;"|"&amp;$D2963,Empresas!$C$6:$CC$92,$G2963+6+1,0),0))))</f>
        <v>0</v>
      </c>
      <c r="AB2963" s="147">
        <f>IF(AND($I2963="Si",K2963=1),1,IF(AND($I2963="Fisico",K2963=1),1,IF(AND(K2963=1,$I2963="Electronico"),2,IF(K2963=1,VLOOKUP($C2963&amp;"|"&amp;$B2963&amp;"|"&amp;$D2963,Empresas!$C$6:$CC$92,$G2963+6+1,0),0))))</f>
        <v>0</v>
      </c>
      <c r="AC2963" s="147">
        <f>IF(AND($I2963="Si",L2963=1),1,IF(AND($I2963="Fisico",L2963=1),1,IF(AND(L2963=1,$I2963="Electronico"),2,IF(L2963=1,VLOOKUP($C2963&amp;"|"&amp;$B2963&amp;"|"&amp;$D2963,Empresas!$C$6:$CC$92,$G2963+6+1,0),0))))</f>
        <v>0</v>
      </c>
      <c r="AD2963" s="147">
        <f>IF(AND($I2963="Si",M2963=1),1,IF(AND($I2963="Fisico",M2963=1),1,IF(AND(M2963=1,$I2963="Electronico"),2,IF(M2963=1,VLOOKUP($C2963&amp;"|"&amp;$B2963&amp;"|"&amp;$D2963,Empresas!$C$6:$CC$92,$G2963+6+1,0),0))))</f>
        <v>0</v>
      </c>
      <c r="AE2963" s="147">
        <f>IF(AND($I2963="Si",N2963=1),1,IF(AND($I2963="Fisico",N2963=1),1,IF(AND(N2963=1,$I2963="Electronico"),2,IF(N2963=1,VLOOKUP($C2963&amp;"|"&amp;$B2963&amp;"|"&amp;$D2963,Empresas!$C$6:$CC$92,$G2963+6+1,0),0))))</f>
        <v>0</v>
      </c>
      <c r="AF2963" s="147">
        <f>IF(AND($I2963="Si",O2963=1),1,IF(AND($I2963="Fisico",O2963=1),1,IF(AND(O2963=1,$I2963="Electronico"),2,IF(O2963=1,VLOOKUP($C2963&amp;"|"&amp;$B2963&amp;"|"&amp;$D2963,Empresas!$C$6:$CC$92,$G2963+6+1,0),0))))</f>
        <v>0</v>
      </c>
      <c r="AG2963" s="147">
        <f>IF(AND($I2963="Si",P2963=1),1,IF(AND($I2963="Fisico",P2963=1),1,IF(AND(P2963=1,$I2963="Electronico"),2,IF(P2963=1,VLOOKUP($C2963&amp;"|"&amp;$B2963&amp;"|"&amp;$D2963,Empresas!$C$6:$CC$92,$G2963+6+1,0),0))))</f>
        <v>0</v>
      </c>
      <c r="AH2963" s="147">
        <f>IF(AND($I2963="Si",Q2963=1),1,IF(AND($I2963="Fisico",Q2963=1),1,IF(AND(Q2963=1,$I2963="Electronico"),2,IF(Q2963=1,VLOOKUP($C2963&amp;"|"&amp;$B2963&amp;"|"&amp;$D2963,Empresas!$C$6:$CC$92,$G2963+6+1,0),0))))</f>
        <v>0</v>
      </c>
      <c r="AI2963" s="147">
        <f>IF(AND($I2963="Si",R2963=1),1,IF(AND($I2963="Fisico",R2963=1),1,IF(AND(R2963=1,$I2963="Electronico"),2,IF(R2963=1,VLOOKUP($C2963&amp;"|"&amp;$B2963&amp;"|"&amp;$D2963,Empresas!$C$6:$CC$92,$G2963+6+1,0),0))))</f>
        <v>0</v>
      </c>
      <c r="AJ2963" s="147">
        <f>IF(AND($I2963="Si",S2963=1),1,IF(AND($I2963="Fisico",S2963=1),1,IF(AND(S2963=1,$I2963="Electronico"),2,IF(S2963=1,VLOOKUP($C2963&amp;"|"&amp;$B2963&amp;"|"&amp;$D2963,Empresas!$C$6:$CC$92,$G2963+6+1,0),0))))</f>
        <v>0</v>
      </c>
      <c r="AK2963" s="147">
        <f>IF(AND($I2963="Si",T2963=1),1,IF(AND($I2963="Fisico",T2963=1),1,IF(AND(T2963=1,$I2963="Electronico"),2,IF(T2963=1,VLOOKUP($C2963&amp;"|"&amp;$B2963&amp;"|"&amp;$D2963,Empresas!$C$6:$CC$92,$G2963+6+1,0),0))))</f>
        <v>0</v>
      </c>
      <c r="AL2963" s="147">
        <f>IF(AND($I2963="Si",U2963=1),1,IF(AND($I2963="Fisico",U2963=1),1,IF(AND(U2963=1,$I2963="Electronico"),2,IF(U2963=1,VLOOKUP($C2963&amp;"|"&amp;$B2963&amp;"|"&amp;$D2963,Empresas!$C$6:$CC$92,$G2963+6+1,0),0))))</f>
        <v>0</v>
      </c>
      <c r="AM2963" s="149">
        <f t="shared" si="485"/>
        <v>0</v>
      </c>
      <c r="AN2963" s="149">
        <f t="shared" si="486"/>
        <v>0</v>
      </c>
      <c r="AO2963" s="152">
        <f t="shared" si="487"/>
        <v>0</v>
      </c>
    </row>
    <row r="2964" spans="1:41" x14ac:dyDescent="0.25">
      <c r="A2964" s="140" t="str">
        <f>VLOOKUP(D2964,Empresas!$D$7:$F$91,3,0)</f>
        <v>Omar</v>
      </c>
      <c r="B2964" s="141" t="str">
        <f>VLOOKUP(D2964,Empresas!$D$7:$G$91,4,0)</f>
        <v>Jhony</v>
      </c>
      <c r="C2964" s="141" t="s">
        <v>544</v>
      </c>
      <c r="D2964" s="141" t="s">
        <v>510</v>
      </c>
      <c r="E2964" s="141" t="str">
        <f>VLOOKUP(D2964,Empresas!$D$7:$E$92,2,0)</f>
        <v>BRONLEY ONLINE SERVICES S.A.C.</v>
      </c>
      <c r="F2964" s="141" t="s">
        <v>179</v>
      </c>
      <c r="G2964" s="142">
        <f t="shared" si="488"/>
        <v>57</v>
      </c>
      <c r="H2964" s="142" t="str">
        <f>VLOOKUP(D2964,Empresas!$D$6:$L$92,7,0)</f>
        <v>Semestral</v>
      </c>
      <c r="I2964" s="141" t="str">
        <f>VLOOKUP(VLOOKUP(D2964&amp;"|"&amp;B2964,Empresas!$I$7:$CB$92,G2964,0),Tablas!$A$8:$B$10,2,0)</f>
        <v>No aplica</v>
      </c>
      <c r="J2964" s="78"/>
      <c r="K2964" s="78"/>
      <c r="L2964" s="78"/>
      <c r="M2964" s="78"/>
      <c r="N2964" s="78"/>
      <c r="O2964" s="78"/>
      <c r="P2964" s="78"/>
      <c r="Q2964" s="78"/>
      <c r="R2964" s="78"/>
      <c r="S2964" s="78"/>
      <c r="T2964" s="78"/>
      <c r="U2964" s="78"/>
      <c r="V2964" s="78" t="str">
        <f>VLOOKUP(D2964,Empresas!$D$7:$CF$91,81,0)</f>
        <v>C</v>
      </c>
      <c r="W2964" s="78" t="str">
        <f>VLOOKUP(D2964,Empresas!$D$7:$M$91,10,0)</f>
        <v>Mype</v>
      </c>
      <c r="X2964" s="69" t="str">
        <f t="shared" si="483"/>
        <v>NO</v>
      </c>
      <c r="Y2964" s="153" t="str">
        <f t="shared" si="484"/>
        <v>No aplica</v>
      </c>
      <c r="Z2964" s="147">
        <f>IF(Y2964="No aplica",0,IF(I2964="no",0,IF(I2964="No aplica",0,IF(I2964="Si",1,IF(I2964="Fisico",1,IF(I2964="Electronico",2,VLOOKUP(C2964&amp;"|"&amp;B2964&amp;"|"&amp;D2964,Empresas!$C$6:$CC$92,G2964+6+1,0)))))))</f>
        <v>0</v>
      </c>
      <c r="AA2964" s="147">
        <f>IF(AND($I2964="Si",J2964=1),1,IF(AND($I2964="Fisico",J2964=1),1,IF(AND(J2964=1,$I2964="Electronico"),2,IF(J2964=1,VLOOKUP($C2964&amp;"|"&amp;$B2964&amp;"|"&amp;$D2964,Empresas!$C$6:$CC$92,$G2964+6+1,0),0))))</f>
        <v>0</v>
      </c>
      <c r="AB2964" s="147">
        <f>IF(AND($I2964="Si",K2964=1),1,IF(AND($I2964="Fisico",K2964=1),1,IF(AND(K2964=1,$I2964="Electronico"),2,IF(K2964=1,VLOOKUP($C2964&amp;"|"&amp;$B2964&amp;"|"&amp;$D2964,Empresas!$C$6:$CC$92,$G2964+6+1,0),0))))</f>
        <v>0</v>
      </c>
      <c r="AC2964" s="147">
        <f>IF(AND($I2964="Si",L2964=1),1,IF(AND($I2964="Fisico",L2964=1),1,IF(AND(L2964=1,$I2964="Electronico"),2,IF(L2964=1,VLOOKUP($C2964&amp;"|"&amp;$B2964&amp;"|"&amp;$D2964,Empresas!$C$6:$CC$92,$G2964+6+1,0),0))))</f>
        <v>0</v>
      </c>
      <c r="AD2964" s="147">
        <f>IF(AND($I2964="Si",M2964=1),1,IF(AND($I2964="Fisico",M2964=1),1,IF(AND(M2964=1,$I2964="Electronico"),2,IF(M2964=1,VLOOKUP($C2964&amp;"|"&amp;$B2964&amp;"|"&amp;$D2964,Empresas!$C$6:$CC$92,$G2964+6+1,0),0))))</f>
        <v>0</v>
      </c>
      <c r="AE2964" s="147">
        <f>IF(AND($I2964="Si",N2964=1),1,IF(AND($I2964="Fisico",N2964=1),1,IF(AND(N2964=1,$I2964="Electronico"),2,IF(N2964=1,VLOOKUP($C2964&amp;"|"&amp;$B2964&amp;"|"&amp;$D2964,Empresas!$C$6:$CC$92,$G2964+6+1,0),0))))</f>
        <v>0</v>
      </c>
      <c r="AF2964" s="147">
        <f>IF(AND($I2964="Si",O2964=1),1,IF(AND($I2964="Fisico",O2964=1),1,IF(AND(O2964=1,$I2964="Electronico"),2,IF(O2964=1,VLOOKUP($C2964&amp;"|"&amp;$B2964&amp;"|"&amp;$D2964,Empresas!$C$6:$CC$92,$G2964+6+1,0),0))))</f>
        <v>0</v>
      </c>
      <c r="AG2964" s="147">
        <f>IF(AND($I2964="Si",P2964=1),1,IF(AND($I2964="Fisico",P2964=1),1,IF(AND(P2964=1,$I2964="Electronico"),2,IF(P2964=1,VLOOKUP($C2964&amp;"|"&amp;$B2964&amp;"|"&amp;$D2964,Empresas!$C$6:$CC$92,$G2964+6+1,0),0))))</f>
        <v>0</v>
      </c>
      <c r="AH2964" s="147">
        <f>IF(AND($I2964="Si",Q2964=1),1,IF(AND($I2964="Fisico",Q2964=1),1,IF(AND(Q2964=1,$I2964="Electronico"),2,IF(Q2964=1,VLOOKUP($C2964&amp;"|"&amp;$B2964&amp;"|"&amp;$D2964,Empresas!$C$6:$CC$92,$G2964+6+1,0),0))))</f>
        <v>0</v>
      </c>
      <c r="AI2964" s="147">
        <f>IF(AND($I2964="Si",R2964=1),1,IF(AND($I2964="Fisico",R2964=1),1,IF(AND(R2964=1,$I2964="Electronico"),2,IF(R2964=1,VLOOKUP($C2964&amp;"|"&amp;$B2964&amp;"|"&amp;$D2964,Empresas!$C$6:$CC$92,$G2964+6+1,0),0))))</f>
        <v>0</v>
      </c>
      <c r="AJ2964" s="147">
        <f>IF(AND($I2964="Si",S2964=1),1,IF(AND($I2964="Fisico",S2964=1),1,IF(AND(S2964=1,$I2964="Electronico"),2,IF(S2964=1,VLOOKUP($C2964&amp;"|"&amp;$B2964&amp;"|"&amp;$D2964,Empresas!$C$6:$CC$92,$G2964+6+1,0),0))))</f>
        <v>0</v>
      </c>
      <c r="AK2964" s="147">
        <f>IF(AND($I2964="Si",T2964=1),1,IF(AND($I2964="Fisico",T2964=1),1,IF(AND(T2964=1,$I2964="Electronico"),2,IF(T2964=1,VLOOKUP($C2964&amp;"|"&amp;$B2964&amp;"|"&amp;$D2964,Empresas!$C$6:$CC$92,$G2964+6+1,0),0))))</f>
        <v>0</v>
      </c>
      <c r="AL2964" s="147">
        <f>IF(AND($I2964="Si",U2964=1),1,IF(AND($I2964="Fisico",U2964=1),1,IF(AND(U2964=1,$I2964="Electronico"),2,IF(U2964=1,VLOOKUP($C2964&amp;"|"&amp;$B2964&amp;"|"&amp;$D2964,Empresas!$C$6:$CC$92,$G2964+6+1,0),0))))</f>
        <v>0</v>
      </c>
      <c r="AM2964" s="149">
        <f t="shared" si="485"/>
        <v>0</v>
      </c>
      <c r="AN2964" s="149">
        <f t="shared" si="486"/>
        <v>0</v>
      </c>
      <c r="AO2964" s="152">
        <f t="shared" si="487"/>
        <v>0</v>
      </c>
    </row>
    <row r="2965" spans="1:41" x14ac:dyDescent="0.25">
      <c r="A2965" s="140" t="str">
        <f>VLOOKUP(D2965,Empresas!$D$7:$F$91,3,0)</f>
        <v>Omar</v>
      </c>
      <c r="B2965" s="141" t="str">
        <f>VLOOKUP(D2965,Empresas!$D$7:$G$91,4,0)</f>
        <v>Jhony</v>
      </c>
      <c r="C2965" s="141" t="s">
        <v>544</v>
      </c>
      <c r="D2965" s="141" t="s">
        <v>510</v>
      </c>
      <c r="E2965" s="141" t="str">
        <f>VLOOKUP(D2965,Empresas!$D$7:$E$92,2,0)</f>
        <v>BRONLEY ONLINE SERVICES S.A.C.</v>
      </c>
      <c r="F2965" s="141" t="s">
        <v>180</v>
      </c>
      <c r="G2965" s="142">
        <f t="shared" si="488"/>
        <v>58</v>
      </c>
      <c r="H2965" s="142" t="str">
        <f>VLOOKUP(D2965,Empresas!$D$6:$L$92,7,0)</f>
        <v>Semestral</v>
      </c>
      <c r="I2965" s="141" t="str">
        <f>VLOOKUP(VLOOKUP(D2965&amp;"|"&amp;B2965,Empresas!$I$7:$CB$92,G2965,0),Tablas!$A$8:$B$10,2,0)</f>
        <v>No aplica</v>
      </c>
      <c r="J2965" s="78"/>
      <c r="K2965" s="78"/>
      <c r="L2965" s="78"/>
      <c r="M2965" s="78"/>
      <c r="N2965" s="78"/>
      <c r="O2965" s="78"/>
      <c r="P2965" s="78"/>
      <c r="Q2965" s="78"/>
      <c r="R2965" s="78"/>
      <c r="S2965" s="78"/>
      <c r="T2965" s="78"/>
      <c r="U2965" s="78"/>
      <c r="V2965" s="78" t="str">
        <f>VLOOKUP(D2965,Empresas!$D$7:$CF$91,81,0)</f>
        <v>C</v>
      </c>
      <c r="W2965" s="78" t="str">
        <f>VLOOKUP(D2965,Empresas!$D$7:$M$91,10,0)</f>
        <v>Mype</v>
      </c>
      <c r="X2965" s="69" t="str">
        <f t="shared" si="483"/>
        <v>NO</v>
      </c>
      <c r="Y2965" s="153" t="str">
        <f t="shared" si="484"/>
        <v>No aplica</v>
      </c>
      <c r="Z2965" s="147">
        <f>IF(Y2965="No aplica",0,IF(I2965="no",0,IF(I2965="No aplica",0,IF(I2965="Si",1,IF(I2965="Fisico",1,IF(I2965="Electronico",2,VLOOKUP(C2965&amp;"|"&amp;B2965&amp;"|"&amp;D2965,Empresas!$C$6:$CC$92,G2965+6+1,0)))))))</f>
        <v>0</v>
      </c>
      <c r="AA2965" s="147">
        <f>IF(AND($I2965="Si",J2965=1),1,IF(AND($I2965="Fisico",J2965=1),1,IF(AND(J2965=1,$I2965="Electronico"),2,IF(J2965=1,VLOOKUP($C2965&amp;"|"&amp;$B2965&amp;"|"&amp;$D2965,Empresas!$C$6:$CC$92,$G2965+6+1,0),0))))</f>
        <v>0</v>
      </c>
      <c r="AB2965" s="147">
        <f>IF(AND($I2965="Si",K2965=1),1,IF(AND($I2965="Fisico",K2965=1),1,IF(AND(K2965=1,$I2965="Electronico"),2,IF(K2965=1,VLOOKUP($C2965&amp;"|"&amp;$B2965&amp;"|"&amp;$D2965,Empresas!$C$6:$CC$92,$G2965+6+1,0),0))))</f>
        <v>0</v>
      </c>
      <c r="AC2965" s="147">
        <f>IF(AND($I2965="Si",L2965=1),1,IF(AND($I2965="Fisico",L2965=1),1,IF(AND(L2965=1,$I2965="Electronico"),2,IF(L2965=1,VLOOKUP($C2965&amp;"|"&amp;$B2965&amp;"|"&amp;$D2965,Empresas!$C$6:$CC$92,$G2965+6+1,0),0))))</f>
        <v>0</v>
      </c>
      <c r="AD2965" s="147">
        <f>IF(AND($I2965="Si",M2965=1),1,IF(AND($I2965="Fisico",M2965=1),1,IF(AND(M2965=1,$I2965="Electronico"),2,IF(M2965=1,VLOOKUP($C2965&amp;"|"&amp;$B2965&amp;"|"&amp;$D2965,Empresas!$C$6:$CC$92,$G2965+6+1,0),0))))</f>
        <v>0</v>
      </c>
      <c r="AE2965" s="147">
        <f>IF(AND($I2965="Si",N2965=1),1,IF(AND($I2965="Fisico",N2965=1),1,IF(AND(N2965=1,$I2965="Electronico"),2,IF(N2965=1,VLOOKUP($C2965&amp;"|"&amp;$B2965&amp;"|"&amp;$D2965,Empresas!$C$6:$CC$92,$G2965+6+1,0),0))))</f>
        <v>0</v>
      </c>
      <c r="AF2965" s="147">
        <f>IF(AND($I2965="Si",O2965=1),1,IF(AND($I2965="Fisico",O2965=1),1,IF(AND(O2965=1,$I2965="Electronico"),2,IF(O2965=1,VLOOKUP($C2965&amp;"|"&amp;$B2965&amp;"|"&amp;$D2965,Empresas!$C$6:$CC$92,$G2965+6+1,0),0))))</f>
        <v>0</v>
      </c>
      <c r="AG2965" s="147">
        <f>IF(AND($I2965="Si",P2965=1),1,IF(AND($I2965="Fisico",P2965=1),1,IF(AND(P2965=1,$I2965="Electronico"),2,IF(P2965=1,VLOOKUP($C2965&amp;"|"&amp;$B2965&amp;"|"&amp;$D2965,Empresas!$C$6:$CC$92,$G2965+6+1,0),0))))</f>
        <v>0</v>
      </c>
      <c r="AH2965" s="147">
        <f>IF(AND($I2965="Si",Q2965=1),1,IF(AND($I2965="Fisico",Q2965=1),1,IF(AND(Q2965=1,$I2965="Electronico"),2,IF(Q2965=1,VLOOKUP($C2965&amp;"|"&amp;$B2965&amp;"|"&amp;$D2965,Empresas!$C$6:$CC$92,$G2965+6+1,0),0))))</f>
        <v>0</v>
      </c>
      <c r="AI2965" s="147">
        <f>IF(AND($I2965="Si",R2965=1),1,IF(AND($I2965="Fisico",R2965=1),1,IF(AND(R2965=1,$I2965="Electronico"),2,IF(R2965=1,VLOOKUP($C2965&amp;"|"&amp;$B2965&amp;"|"&amp;$D2965,Empresas!$C$6:$CC$92,$G2965+6+1,0),0))))</f>
        <v>0</v>
      </c>
      <c r="AJ2965" s="147">
        <f>IF(AND($I2965="Si",S2965=1),1,IF(AND($I2965="Fisico",S2965=1),1,IF(AND(S2965=1,$I2965="Electronico"),2,IF(S2965=1,VLOOKUP($C2965&amp;"|"&amp;$B2965&amp;"|"&amp;$D2965,Empresas!$C$6:$CC$92,$G2965+6+1,0),0))))</f>
        <v>0</v>
      </c>
      <c r="AK2965" s="147">
        <f>IF(AND($I2965="Si",T2965=1),1,IF(AND($I2965="Fisico",T2965=1),1,IF(AND(T2965=1,$I2965="Electronico"),2,IF(T2965=1,VLOOKUP($C2965&amp;"|"&amp;$B2965&amp;"|"&amp;$D2965,Empresas!$C$6:$CC$92,$G2965+6+1,0),0))))</f>
        <v>0</v>
      </c>
      <c r="AL2965" s="147">
        <f>IF(AND($I2965="Si",U2965=1),1,IF(AND($I2965="Fisico",U2965=1),1,IF(AND(U2965=1,$I2965="Electronico"),2,IF(U2965=1,VLOOKUP($C2965&amp;"|"&amp;$B2965&amp;"|"&amp;$D2965,Empresas!$C$6:$CC$92,$G2965+6+1,0),0))))</f>
        <v>0</v>
      </c>
      <c r="AM2965" s="149">
        <f t="shared" si="485"/>
        <v>0</v>
      </c>
      <c r="AN2965" s="149">
        <f t="shared" si="486"/>
        <v>0</v>
      </c>
      <c r="AO2965" s="152">
        <f t="shared" si="487"/>
        <v>0</v>
      </c>
    </row>
    <row r="2966" spans="1:41" x14ac:dyDescent="0.25">
      <c r="A2966" s="140" t="str">
        <f>VLOOKUP(D2966,Empresas!$D$7:$F$91,3,0)</f>
        <v>Omar</v>
      </c>
      <c r="B2966" s="141" t="str">
        <f>VLOOKUP(D2966,Empresas!$D$7:$G$91,4,0)</f>
        <v>Jhony</v>
      </c>
      <c r="C2966" s="141" t="s">
        <v>544</v>
      </c>
      <c r="D2966" s="141" t="s">
        <v>510</v>
      </c>
      <c r="E2966" s="141" t="str">
        <f>VLOOKUP(D2966,Empresas!$D$7:$E$92,2,0)</f>
        <v>BRONLEY ONLINE SERVICES S.A.C.</v>
      </c>
      <c r="F2966" s="141" t="s">
        <v>181</v>
      </c>
      <c r="G2966" s="142">
        <f t="shared" si="488"/>
        <v>59</v>
      </c>
      <c r="H2966" s="142" t="str">
        <f>VLOOKUP(D2966,Empresas!$D$6:$L$92,7,0)</f>
        <v>Semestral</v>
      </c>
      <c r="I2966" s="141" t="str">
        <f>VLOOKUP(VLOOKUP(D2966&amp;"|"&amp;B2966,Empresas!$I$7:$CB$92,G2966,0),Tablas!$A$8:$B$10,2,0)</f>
        <v>No aplica</v>
      </c>
      <c r="J2966" s="78"/>
      <c r="K2966" s="78"/>
      <c r="L2966" s="78"/>
      <c r="M2966" s="78"/>
      <c r="N2966" s="78"/>
      <c r="O2966" s="78"/>
      <c r="P2966" s="78"/>
      <c r="Q2966" s="78"/>
      <c r="R2966" s="78"/>
      <c r="S2966" s="78"/>
      <c r="T2966" s="78"/>
      <c r="U2966" s="78"/>
      <c r="V2966" s="78" t="str">
        <f>VLOOKUP(D2966,Empresas!$D$7:$CF$91,81,0)</f>
        <v>C</v>
      </c>
      <c r="W2966" s="78" t="str">
        <f>VLOOKUP(D2966,Empresas!$D$7:$M$91,10,0)</f>
        <v>Mype</v>
      </c>
      <c r="X2966" s="69" t="str">
        <f t="shared" si="483"/>
        <v>NO</v>
      </c>
      <c r="Y2966" s="153" t="str">
        <f t="shared" si="484"/>
        <v>No aplica</v>
      </c>
      <c r="Z2966" s="147">
        <f>IF(Y2966="No aplica",0,IF(I2966="no",0,IF(I2966="No aplica",0,IF(I2966="Si",1,IF(I2966="Fisico",1,IF(I2966="Electronico",2,VLOOKUP(C2966&amp;"|"&amp;B2966&amp;"|"&amp;D2966,Empresas!$C$6:$CC$92,G2966+6+1,0)))))))</f>
        <v>0</v>
      </c>
      <c r="AA2966" s="147">
        <f>IF(AND($I2966="Si",J2966=1),1,IF(AND($I2966="Fisico",J2966=1),1,IF(AND(J2966=1,$I2966="Electronico"),2,IF(J2966=1,VLOOKUP($C2966&amp;"|"&amp;$B2966&amp;"|"&amp;$D2966,Empresas!$C$6:$CC$92,$G2966+6+1,0),0))))</f>
        <v>0</v>
      </c>
      <c r="AB2966" s="147">
        <f>IF(AND($I2966="Si",K2966=1),1,IF(AND($I2966="Fisico",K2966=1),1,IF(AND(K2966=1,$I2966="Electronico"),2,IF(K2966=1,VLOOKUP($C2966&amp;"|"&amp;$B2966&amp;"|"&amp;$D2966,Empresas!$C$6:$CC$92,$G2966+6+1,0),0))))</f>
        <v>0</v>
      </c>
      <c r="AC2966" s="147">
        <f>IF(AND($I2966="Si",L2966=1),1,IF(AND($I2966="Fisico",L2966=1),1,IF(AND(L2966=1,$I2966="Electronico"),2,IF(L2966=1,VLOOKUP($C2966&amp;"|"&amp;$B2966&amp;"|"&amp;$D2966,Empresas!$C$6:$CC$92,$G2966+6+1,0),0))))</f>
        <v>0</v>
      </c>
      <c r="AD2966" s="147">
        <f>IF(AND($I2966="Si",M2966=1),1,IF(AND($I2966="Fisico",M2966=1),1,IF(AND(M2966=1,$I2966="Electronico"),2,IF(M2966=1,VLOOKUP($C2966&amp;"|"&amp;$B2966&amp;"|"&amp;$D2966,Empresas!$C$6:$CC$92,$G2966+6+1,0),0))))</f>
        <v>0</v>
      </c>
      <c r="AE2966" s="147">
        <f>IF(AND($I2966="Si",N2966=1),1,IF(AND($I2966="Fisico",N2966=1),1,IF(AND(N2966=1,$I2966="Electronico"),2,IF(N2966=1,VLOOKUP($C2966&amp;"|"&amp;$B2966&amp;"|"&amp;$D2966,Empresas!$C$6:$CC$92,$G2966+6+1,0),0))))</f>
        <v>0</v>
      </c>
      <c r="AF2966" s="147">
        <f>IF(AND($I2966="Si",O2966=1),1,IF(AND($I2966="Fisico",O2966=1),1,IF(AND(O2966=1,$I2966="Electronico"),2,IF(O2966=1,VLOOKUP($C2966&amp;"|"&amp;$B2966&amp;"|"&amp;$D2966,Empresas!$C$6:$CC$92,$G2966+6+1,0),0))))</f>
        <v>0</v>
      </c>
      <c r="AG2966" s="147">
        <f>IF(AND($I2966="Si",P2966=1),1,IF(AND($I2966="Fisico",P2966=1),1,IF(AND(P2966=1,$I2966="Electronico"),2,IF(P2966=1,VLOOKUP($C2966&amp;"|"&amp;$B2966&amp;"|"&amp;$D2966,Empresas!$C$6:$CC$92,$G2966+6+1,0),0))))</f>
        <v>0</v>
      </c>
      <c r="AH2966" s="147">
        <f>IF(AND($I2966="Si",Q2966=1),1,IF(AND($I2966="Fisico",Q2966=1),1,IF(AND(Q2966=1,$I2966="Electronico"),2,IF(Q2966=1,VLOOKUP($C2966&amp;"|"&amp;$B2966&amp;"|"&amp;$D2966,Empresas!$C$6:$CC$92,$G2966+6+1,0),0))))</f>
        <v>0</v>
      </c>
      <c r="AI2966" s="147">
        <f>IF(AND($I2966="Si",R2966=1),1,IF(AND($I2966="Fisico",R2966=1),1,IF(AND(R2966=1,$I2966="Electronico"),2,IF(R2966=1,VLOOKUP($C2966&amp;"|"&amp;$B2966&amp;"|"&amp;$D2966,Empresas!$C$6:$CC$92,$G2966+6+1,0),0))))</f>
        <v>0</v>
      </c>
      <c r="AJ2966" s="147">
        <f>IF(AND($I2966="Si",S2966=1),1,IF(AND($I2966="Fisico",S2966=1),1,IF(AND(S2966=1,$I2966="Electronico"),2,IF(S2966=1,VLOOKUP($C2966&amp;"|"&amp;$B2966&amp;"|"&amp;$D2966,Empresas!$C$6:$CC$92,$G2966+6+1,0),0))))</f>
        <v>0</v>
      </c>
      <c r="AK2966" s="147">
        <f>IF(AND($I2966="Si",T2966=1),1,IF(AND($I2966="Fisico",T2966=1),1,IF(AND(T2966=1,$I2966="Electronico"),2,IF(T2966=1,VLOOKUP($C2966&amp;"|"&amp;$B2966&amp;"|"&amp;$D2966,Empresas!$C$6:$CC$92,$G2966+6+1,0),0))))</f>
        <v>0</v>
      </c>
      <c r="AL2966" s="147">
        <f>IF(AND($I2966="Si",U2966=1),1,IF(AND($I2966="Fisico",U2966=1),1,IF(AND(U2966=1,$I2966="Electronico"),2,IF(U2966=1,VLOOKUP($C2966&amp;"|"&amp;$B2966&amp;"|"&amp;$D2966,Empresas!$C$6:$CC$92,$G2966+6+1,0),0))))</f>
        <v>0</v>
      </c>
      <c r="AM2966" s="149">
        <f t="shared" si="485"/>
        <v>0</v>
      </c>
      <c r="AN2966" s="149">
        <f t="shared" si="486"/>
        <v>0</v>
      </c>
      <c r="AO2966" s="152">
        <f t="shared" si="487"/>
        <v>0</v>
      </c>
    </row>
    <row r="2967" spans="1:41" x14ac:dyDescent="0.25">
      <c r="A2967" s="140" t="str">
        <f>VLOOKUP(D2967,Empresas!$D$7:$F$91,3,0)</f>
        <v>Omar</v>
      </c>
      <c r="B2967" s="141" t="str">
        <f>VLOOKUP(D2967,Empresas!$D$7:$G$91,4,0)</f>
        <v>Jhony</v>
      </c>
      <c r="C2967" s="141" t="s">
        <v>544</v>
      </c>
      <c r="D2967" s="141" t="s">
        <v>510</v>
      </c>
      <c r="E2967" s="141" t="str">
        <f>VLOOKUP(D2967,Empresas!$D$7:$E$92,2,0)</f>
        <v>BRONLEY ONLINE SERVICES S.A.C.</v>
      </c>
      <c r="F2967" s="141" t="s">
        <v>182</v>
      </c>
      <c r="G2967" s="142">
        <f t="shared" si="488"/>
        <v>60</v>
      </c>
      <c r="H2967" s="142" t="str">
        <f>VLOOKUP(D2967,Empresas!$D$6:$L$92,7,0)</f>
        <v>Semestral</v>
      </c>
      <c r="I2967" s="141" t="str">
        <f>VLOOKUP(VLOOKUP(D2967&amp;"|"&amp;B2967,Empresas!$I$7:$CB$92,G2967,0),Tablas!$A$8:$B$10,2,0)</f>
        <v>No aplica</v>
      </c>
      <c r="J2967" s="78"/>
      <c r="K2967" s="78"/>
      <c r="L2967" s="78"/>
      <c r="M2967" s="78"/>
      <c r="N2967" s="78"/>
      <c r="O2967" s="78"/>
      <c r="P2967" s="78"/>
      <c r="Q2967" s="78"/>
      <c r="R2967" s="78"/>
      <c r="S2967" s="78"/>
      <c r="T2967" s="78"/>
      <c r="U2967" s="78"/>
      <c r="V2967" s="78" t="str">
        <f>VLOOKUP(D2967,Empresas!$D$7:$CF$91,81,0)</f>
        <v>C</v>
      </c>
      <c r="W2967" s="78" t="str">
        <f>VLOOKUP(D2967,Empresas!$D$7:$M$91,10,0)</f>
        <v>Mype</v>
      </c>
      <c r="X2967" s="69" t="str">
        <f t="shared" si="483"/>
        <v>NO</v>
      </c>
      <c r="Y2967" s="153" t="str">
        <f t="shared" si="484"/>
        <v>No aplica</v>
      </c>
      <c r="Z2967" s="147">
        <f>IF(Y2967="No aplica",0,IF(I2967="no",0,IF(I2967="No aplica",0,IF(I2967="Si",1,IF(I2967="Fisico",1,IF(I2967="Electronico",2,VLOOKUP(C2967&amp;"|"&amp;B2967&amp;"|"&amp;D2967,Empresas!$C$6:$CC$92,G2967+6+1,0)))))))</f>
        <v>0</v>
      </c>
      <c r="AA2967" s="147">
        <f>IF(AND($I2967="Si",J2967=1),1,IF(AND($I2967="Fisico",J2967=1),1,IF(AND(J2967=1,$I2967="Electronico"),2,IF(J2967=1,VLOOKUP($C2967&amp;"|"&amp;$B2967&amp;"|"&amp;$D2967,Empresas!$C$6:$CC$92,$G2967+6+1,0),0))))</f>
        <v>0</v>
      </c>
      <c r="AB2967" s="147">
        <f>IF(AND($I2967="Si",K2967=1),1,IF(AND($I2967="Fisico",K2967=1),1,IF(AND(K2967=1,$I2967="Electronico"),2,IF(K2967=1,VLOOKUP($C2967&amp;"|"&amp;$B2967&amp;"|"&amp;$D2967,Empresas!$C$6:$CC$92,$G2967+6+1,0),0))))</f>
        <v>0</v>
      </c>
      <c r="AC2967" s="147">
        <f>IF(AND($I2967="Si",L2967=1),1,IF(AND($I2967="Fisico",L2967=1),1,IF(AND(L2967=1,$I2967="Electronico"),2,IF(L2967=1,VLOOKUP($C2967&amp;"|"&amp;$B2967&amp;"|"&amp;$D2967,Empresas!$C$6:$CC$92,$G2967+6+1,0),0))))</f>
        <v>0</v>
      </c>
      <c r="AD2967" s="147">
        <f>IF(AND($I2967="Si",M2967=1),1,IF(AND($I2967="Fisico",M2967=1),1,IF(AND(M2967=1,$I2967="Electronico"),2,IF(M2967=1,VLOOKUP($C2967&amp;"|"&amp;$B2967&amp;"|"&amp;$D2967,Empresas!$C$6:$CC$92,$G2967+6+1,0),0))))</f>
        <v>0</v>
      </c>
      <c r="AE2967" s="147">
        <f>IF(AND($I2967="Si",N2967=1),1,IF(AND($I2967="Fisico",N2967=1),1,IF(AND(N2967=1,$I2967="Electronico"),2,IF(N2967=1,VLOOKUP($C2967&amp;"|"&amp;$B2967&amp;"|"&amp;$D2967,Empresas!$C$6:$CC$92,$G2967+6+1,0),0))))</f>
        <v>0</v>
      </c>
      <c r="AF2967" s="147">
        <f>IF(AND($I2967="Si",O2967=1),1,IF(AND($I2967="Fisico",O2967=1),1,IF(AND(O2967=1,$I2967="Electronico"),2,IF(O2967=1,VLOOKUP($C2967&amp;"|"&amp;$B2967&amp;"|"&amp;$D2967,Empresas!$C$6:$CC$92,$G2967+6+1,0),0))))</f>
        <v>0</v>
      </c>
      <c r="AG2967" s="147">
        <f>IF(AND($I2967="Si",P2967=1),1,IF(AND($I2967="Fisico",P2967=1),1,IF(AND(P2967=1,$I2967="Electronico"),2,IF(P2967=1,VLOOKUP($C2967&amp;"|"&amp;$B2967&amp;"|"&amp;$D2967,Empresas!$C$6:$CC$92,$G2967+6+1,0),0))))</f>
        <v>0</v>
      </c>
      <c r="AH2967" s="147">
        <f>IF(AND($I2967="Si",Q2967=1),1,IF(AND($I2967="Fisico",Q2967=1),1,IF(AND(Q2967=1,$I2967="Electronico"),2,IF(Q2967=1,VLOOKUP($C2967&amp;"|"&amp;$B2967&amp;"|"&amp;$D2967,Empresas!$C$6:$CC$92,$G2967+6+1,0),0))))</f>
        <v>0</v>
      </c>
      <c r="AI2967" s="147">
        <f>IF(AND($I2967="Si",R2967=1),1,IF(AND($I2967="Fisico",R2967=1),1,IF(AND(R2967=1,$I2967="Electronico"),2,IF(R2967=1,VLOOKUP($C2967&amp;"|"&amp;$B2967&amp;"|"&amp;$D2967,Empresas!$C$6:$CC$92,$G2967+6+1,0),0))))</f>
        <v>0</v>
      </c>
      <c r="AJ2967" s="147">
        <f>IF(AND($I2967="Si",S2967=1),1,IF(AND($I2967="Fisico",S2967=1),1,IF(AND(S2967=1,$I2967="Electronico"),2,IF(S2967=1,VLOOKUP($C2967&amp;"|"&amp;$B2967&amp;"|"&amp;$D2967,Empresas!$C$6:$CC$92,$G2967+6+1,0),0))))</f>
        <v>0</v>
      </c>
      <c r="AK2967" s="147">
        <f>IF(AND($I2967="Si",T2967=1),1,IF(AND($I2967="Fisico",T2967=1),1,IF(AND(T2967=1,$I2967="Electronico"),2,IF(T2967=1,VLOOKUP($C2967&amp;"|"&amp;$B2967&amp;"|"&amp;$D2967,Empresas!$C$6:$CC$92,$G2967+6+1,0),0))))</f>
        <v>0</v>
      </c>
      <c r="AL2967" s="147">
        <f>IF(AND($I2967="Si",U2967=1),1,IF(AND($I2967="Fisico",U2967=1),1,IF(AND(U2967=1,$I2967="Electronico"),2,IF(U2967=1,VLOOKUP($C2967&amp;"|"&amp;$B2967&amp;"|"&amp;$D2967,Empresas!$C$6:$CC$92,$G2967+6+1,0),0))))</f>
        <v>0</v>
      </c>
      <c r="AM2967" s="149">
        <f t="shared" si="485"/>
        <v>0</v>
      </c>
      <c r="AN2967" s="149">
        <f t="shared" si="486"/>
        <v>0</v>
      </c>
      <c r="AO2967" s="152">
        <f t="shared" si="487"/>
        <v>0</v>
      </c>
    </row>
    <row r="2968" spans="1:41" x14ac:dyDescent="0.25">
      <c r="A2968" s="143" t="str">
        <f>VLOOKUP(D2968,Empresas!$D$7:$F$91,3,0)</f>
        <v>Omar</v>
      </c>
      <c r="B2968" s="144" t="str">
        <f>VLOOKUP(D2968,Empresas!$D$7:$G$91,4,0)</f>
        <v>Jhony</v>
      </c>
      <c r="C2968" s="144" t="s">
        <v>544</v>
      </c>
      <c r="D2968" s="144" t="s">
        <v>510</v>
      </c>
      <c r="E2968" s="144" t="str">
        <f>VLOOKUP(D2968,Empresas!$D$7:$E$92,2,0)</f>
        <v>BRONLEY ONLINE SERVICES S.A.C.</v>
      </c>
      <c r="F2968" s="144" t="s">
        <v>183</v>
      </c>
      <c r="G2968" s="145">
        <f>+Empresas!$BR$2</f>
        <v>62</v>
      </c>
      <c r="H2968" s="145" t="str">
        <f>VLOOKUP(D2968,Empresas!$D$6:$L$92,7,0)</f>
        <v>Semestral</v>
      </c>
      <c r="I2968" s="144" t="str">
        <f>VLOOKUP(VLOOKUP(D2968&amp;"|"&amp;B2968,Empresas!$I$7:$CB$92,G2968,0),Tablas!$A$13:$B$14,2,0)</f>
        <v>Si</v>
      </c>
      <c r="J2968" s="78">
        <v>1</v>
      </c>
      <c r="K2968" s="78">
        <v>1</v>
      </c>
      <c r="L2968" s="78">
        <v>1</v>
      </c>
      <c r="M2968" s="78">
        <v>1</v>
      </c>
      <c r="N2968" s="78">
        <v>1</v>
      </c>
      <c r="O2968" s="78">
        <v>1</v>
      </c>
      <c r="P2968" s="78">
        <v>1</v>
      </c>
      <c r="Q2968" s="78">
        <v>1</v>
      </c>
      <c r="R2968" s="78"/>
      <c r="S2968" s="78"/>
      <c r="T2968" s="78"/>
      <c r="U2968" s="78"/>
      <c r="V2968" s="78" t="str">
        <f>VLOOKUP(D2968,Empresas!$D$7:$CF$91,81,0)</f>
        <v>C</v>
      </c>
      <c r="W2968" s="78" t="str">
        <f>VLOOKUP(D2968,Empresas!$D$7:$M$91,10,0)</f>
        <v>Mype</v>
      </c>
      <c r="X2968" s="69" t="str">
        <f t="shared" si="483"/>
        <v>SI</v>
      </c>
      <c r="Y2968" s="153" t="str">
        <f t="shared" si="484"/>
        <v>Si aplica</v>
      </c>
      <c r="Z2968" s="147">
        <f>IF(Y2968="No aplica",0,IF(I2968="no",0,IF(I2968="No aplica",0,IF(I2968="Si",1,IF(I2968="Fisico",1,IF(I2968="Electronico",2,VLOOKUP(C2968&amp;"|"&amp;B2968&amp;"|"&amp;D2968,Empresas!$C$6:$CC$92,G2968+6+1,0)))))))</f>
        <v>1</v>
      </c>
      <c r="AA2968" s="147">
        <f>IF(AND($I2968="Si",J2968=1),1,IF(AND($I2968="Fisico",J2968=1),1,IF(AND(J2968=1,$I2968="Electronico"),2,IF(J2968=1,VLOOKUP($C2968&amp;"|"&amp;$B2968&amp;"|"&amp;$D2968,Empresas!$C$6:$CC$92,$G2968+6+1,0),0))))</f>
        <v>1</v>
      </c>
      <c r="AB2968" s="147">
        <f>IF(AND($I2968="Si",K2968=1),1,IF(AND($I2968="Fisico",K2968=1),1,IF(AND(K2968=1,$I2968="Electronico"),2,IF(K2968=1,VLOOKUP($C2968&amp;"|"&amp;$B2968&amp;"|"&amp;$D2968,Empresas!$C$6:$CC$92,$G2968+6+1,0),0))))</f>
        <v>1</v>
      </c>
      <c r="AC2968" s="147">
        <f>IF(AND($I2968="Si",L2968=1),1,IF(AND($I2968="Fisico",L2968=1),1,IF(AND(L2968=1,$I2968="Electronico"),2,IF(L2968=1,VLOOKUP($C2968&amp;"|"&amp;$B2968&amp;"|"&amp;$D2968,Empresas!$C$6:$CC$92,$G2968+6+1,0),0))))</f>
        <v>1</v>
      </c>
      <c r="AD2968" s="147">
        <f>IF(AND($I2968="Si",M2968=1),1,IF(AND($I2968="Fisico",M2968=1),1,IF(AND(M2968=1,$I2968="Electronico"),2,IF(M2968=1,VLOOKUP($C2968&amp;"|"&amp;$B2968&amp;"|"&amp;$D2968,Empresas!$C$6:$CC$92,$G2968+6+1,0),0))))</f>
        <v>1</v>
      </c>
      <c r="AE2968" s="147">
        <f>IF(AND($I2968="Si",N2968=1),1,IF(AND($I2968="Fisico",N2968=1),1,IF(AND(N2968=1,$I2968="Electronico"),2,IF(N2968=1,VLOOKUP($C2968&amp;"|"&amp;$B2968&amp;"|"&amp;$D2968,Empresas!$C$6:$CC$92,$G2968+6+1,0),0))))</f>
        <v>1</v>
      </c>
      <c r="AF2968" s="147">
        <f>IF(AND($I2968="Si",O2968=1),1,IF(AND($I2968="Fisico",O2968=1),1,IF(AND(O2968=1,$I2968="Electronico"),2,IF(O2968=1,VLOOKUP($C2968&amp;"|"&amp;$B2968&amp;"|"&amp;$D2968,Empresas!$C$6:$CC$92,$G2968+6+1,0),0))))</f>
        <v>1</v>
      </c>
      <c r="AG2968" s="147">
        <f>IF(AND($I2968="Si",P2968=1),1,IF(AND($I2968="Fisico",P2968=1),1,IF(AND(P2968=1,$I2968="Electronico"),2,IF(P2968=1,VLOOKUP($C2968&amp;"|"&amp;$B2968&amp;"|"&amp;$D2968,Empresas!$C$6:$CC$92,$G2968+6+1,0),0))))</f>
        <v>1</v>
      </c>
      <c r="AH2968" s="147">
        <f>IF(AND($I2968="Si",Q2968=1),1,IF(AND($I2968="Fisico",Q2968=1),1,IF(AND(Q2968=1,$I2968="Electronico"),2,IF(Q2968=1,VLOOKUP($C2968&amp;"|"&amp;$B2968&amp;"|"&amp;$D2968,Empresas!$C$6:$CC$92,$G2968+6+1,0),0))))</f>
        <v>1</v>
      </c>
      <c r="AI2968" s="147">
        <f>IF(AND($I2968="Si",R2968=1),1,IF(AND($I2968="Fisico",R2968=1),1,IF(AND(R2968=1,$I2968="Electronico"),2,IF(R2968=1,VLOOKUP($C2968&amp;"|"&amp;$B2968&amp;"|"&amp;$D2968,Empresas!$C$6:$CC$92,$G2968+6+1,0),0))))</f>
        <v>0</v>
      </c>
      <c r="AJ2968" s="147">
        <f>IF(AND($I2968="Si",S2968=1),1,IF(AND($I2968="Fisico",S2968=1),1,IF(AND(S2968=1,$I2968="Electronico"),2,IF(S2968=1,VLOOKUP($C2968&amp;"|"&amp;$B2968&amp;"|"&amp;$D2968,Empresas!$C$6:$CC$92,$G2968+6+1,0),0))))</f>
        <v>0</v>
      </c>
      <c r="AK2968" s="147">
        <f>IF(AND($I2968="Si",T2968=1),1,IF(AND($I2968="Fisico",T2968=1),1,IF(AND(T2968=1,$I2968="Electronico"),2,IF(T2968=1,VLOOKUP($C2968&amp;"|"&amp;$B2968&amp;"|"&amp;$D2968,Empresas!$C$6:$CC$92,$G2968+6+1,0),0))))</f>
        <v>0</v>
      </c>
      <c r="AL2968" s="147">
        <f>IF(AND($I2968="Si",U2968=1),1,IF(AND($I2968="Fisico",U2968=1),1,IF(AND(U2968=1,$I2968="Electronico"),2,IF(U2968=1,VLOOKUP($C2968&amp;"|"&amp;$B2968&amp;"|"&amp;$D2968,Empresas!$C$6:$CC$92,$G2968+6+1,0),0))))</f>
        <v>0</v>
      </c>
      <c r="AM2968" s="149">
        <f t="shared" si="485"/>
        <v>8</v>
      </c>
      <c r="AN2968" s="149">
        <f t="shared" si="486"/>
        <v>8</v>
      </c>
      <c r="AO2968" s="152">
        <f t="shared" si="487"/>
        <v>1</v>
      </c>
    </row>
    <row r="2969" spans="1:41" x14ac:dyDescent="0.25">
      <c r="A2969" s="143" t="str">
        <f>VLOOKUP(D2969,Empresas!$D$7:$F$91,3,0)</f>
        <v>Omar</v>
      </c>
      <c r="B2969" s="144" t="str">
        <f>VLOOKUP(D2969,Empresas!$D$7:$G$91,4,0)</f>
        <v>Jhony</v>
      </c>
      <c r="C2969" s="144" t="s">
        <v>544</v>
      </c>
      <c r="D2969" s="144" t="s">
        <v>510</v>
      </c>
      <c r="E2969" s="144" t="str">
        <f>VLOOKUP(D2969,Empresas!$D$7:$E$92,2,0)</f>
        <v>BRONLEY ONLINE SERVICES S.A.C.</v>
      </c>
      <c r="F2969" s="144" t="s">
        <v>184</v>
      </c>
      <c r="G2969" s="145">
        <f>+G2968+1</f>
        <v>63</v>
      </c>
      <c r="H2969" s="145" t="str">
        <f>VLOOKUP(D2969,Empresas!$D$6:$L$92,7,0)</f>
        <v>Semestral</v>
      </c>
      <c r="I2969" s="144" t="str">
        <f>VLOOKUP(VLOOKUP(D2969&amp;"|"&amp;B2969,Empresas!$I$7:$CB$92,G2969,0),Tablas!$A$13:$B$14,2,0)</f>
        <v>No</v>
      </c>
      <c r="J2969" s="78"/>
      <c r="K2969" s="78"/>
      <c r="L2969" s="78"/>
      <c r="M2969" s="78"/>
      <c r="N2969" s="78"/>
      <c r="O2969" s="78"/>
      <c r="P2969" s="78"/>
      <c r="Q2969" s="78"/>
      <c r="R2969" s="78"/>
      <c r="S2969" s="78"/>
      <c r="T2969" s="78"/>
      <c r="U2969" s="78"/>
      <c r="V2969" s="78" t="str">
        <f>VLOOKUP(D2969,Empresas!$D$7:$CF$91,81,0)</f>
        <v>C</v>
      </c>
      <c r="W2969" s="78" t="str">
        <f>VLOOKUP(D2969,Empresas!$D$7:$M$91,10,0)</f>
        <v>Mype</v>
      </c>
      <c r="X2969" s="69" t="str">
        <f t="shared" si="483"/>
        <v>SI</v>
      </c>
      <c r="Y2969" s="153" t="str">
        <f t="shared" si="484"/>
        <v>No aplica</v>
      </c>
      <c r="Z2969" s="147">
        <f>IF(Y2969="No aplica",0,IF(I2969="no",0,IF(I2969="No aplica",0,IF(I2969="Si",1,IF(I2969="Fisico",1,IF(I2969="Electronico",2,VLOOKUP(C2969&amp;"|"&amp;B2969&amp;"|"&amp;D2969,Empresas!$C$6:$CC$92,G2969+6+1,0)))))))</f>
        <v>0</v>
      </c>
      <c r="AA2969" s="147">
        <f>IF(AND($I2969="Si",J2969=1),1,IF(AND($I2969="Fisico",J2969=1),1,IF(AND(J2969=1,$I2969="Electronico"),2,IF(J2969=1,VLOOKUP($C2969&amp;"|"&amp;$B2969&amp;"|"&amp;$D2969,Empresas!$C$6:$CC$92,$G2969+6+1,0),0))))</f>
        <v>0</v>
      </c>
      <c r="AB2969" s="147">
        <f>IF(AND($I2969="Si",K2969=1),1,IF(AND($I2969="Fisico",K2969=1),1,IF(AND(K2969=1,$I2969="Electronico"),2,IF(K2969=1,VLOOKUP($C2969&amp;"|"&amp;$B2969&amp;"|"&amp;$D2969,Empresas!$C$6:$CC$92,$G2969+6+1,0),0))))</f>
        <v>0</v>
      </c>
      <c r="AC2969" s="147">
        <f>IF(AND($I2969="Si",L2969=1),1,IF(AND($I2969="Fisico",L2969=1),1,IF(AND(L2969=1,$I2969="Electronico"),2,IF(L2969=1,VLOOKUP($C2969&amp;"|"&amp;$B2969&amp;"|"&amp;$D2969,Empresas!$C$6:$CC$92,$G2969+6+1,0),0))))</f>
        <v>0</v>
      </c>
      <c r="AD2969" s="147">
        <f>IF(AND($I2969="Si",M2969=1),1,IF(AND($I2969="Fisico",M2969=1),1,IF(AND(M2969=1,$I2969="Electronico"),2,IF(M2969=1,VLOOKUP($C2969&amp;"|"&amp;$B2969&amp;"|"&amp;$D2969,Empresas!$C$6:$CC$92,$G2969+6+1,0),0))))</f>
        <v>0</v>
      </c>
      <c r="AE2969" s="147">
        <f>IF(AND($I2969="Si",N2969=1),1,IF(AND($I2969="Fisico",N2969=1),1,IF(AND(N2969=1,$I2969="Electronico"),2,IF(N2969=1,VLOOKUP($C2969&amp;"|"&amp;$B2969&amp;"|"&amp;$D2969,Empresas!$C$6:$CC$92,$G2969+6+1,0),0))))</f>
        <v>0</v>
      </c>
      <c r="AF2969" s="147">
        <f>IF(AND($I2969="Si",O2969=1),1,IF(AND($I2969="Fisico",O2969=1),1,IF(AND(O2969=1,$I2969="Electronico"),2,IF(O2969=1,VLOOKUP($C2969&amp;"|"&amp;$B2969&amp;"|"&amp;$D2969,Empresas!$C$6:$CC$92,$G2969+6+1,0),0))))</f>
        <v>0</v>
      </c>
      <c r="AG2969" s="147">
        <f>IF(AND($I2969="Si",P2969=1),1,IF(AND($I2969="Fisico",P2969=1),1,IF(AND(P2969=1,$I2969="Electronico"),2,IF(P2969=1,VLOOKUP($C2969&amp;"|"&amp;$B2969&amp;"|"&amp;$D2969,Empresas!$C$6:$CC$92,$G2969+6+1,0),0))))</f>
        <v>0</v>
      </c>
      <c r="AH2969" s="147">
        <f>IF(AND($I2969="Si",Q2969=1),1,IF(AND($I2969="Fisico",Q2969=1),1,IF(AND(Q2969=1,$I2969="Electronico"),2,IF(Q2969=1,VLOOKUP($C2969&amp;"|"&amp;$B2969&amp;"|"&amp;$D2969,Empresas!$C$6:$CC$92,$G2969+6+1,0),0))))</f>
        <v>0</v>
      </c>
      <c r="AI2969" s="147">
        <f>IF(AND($I2969="Si",R2969=1),1,IF(AND($I2969="Fisico",R2969=1),1,IF(AND(R2969=1,$I2969="Electronico"),2,IF(R2969=1,VLOOKUP($C2969&amp;"|"&amp;$B2969&amp;"|"&amp;$D2969,Empresas!$C$6:$CC$92,$G2969+6+1,0),0))))</f>
        <v>0</v>
      </c>
      <c r="AJ2969" s="147">
        <f>IF(AND($I2969="Si",S2969=1),1,IF(AND($I2969="Fisico",S2969=1),1,IF(AND(S2969=1,$I2969="Electronico"),2,IF(S2969=1,VLOOKUP($C2969&amp;"|"&amp;$B2969&amp;"|"&amp;$D2969,Empresas!$C$6:$CC$92,$G2969+6+1,0),0))))</f>
        <v>0</v>
      </c>
      <c r="AK2969" s="147">
        <f>IF(AND($I2969="Si",T2969=1),1,IF(AND($I2969="Fisico",T2969=1),1,IF(AND(T2969=1,$I2969="Electronico"),2,IF(T2969=1,VLOOKUP($C2969&amp;"|"&amp;$B2969&amp;"|"&amp;$D2969,Empresas!$C$6:$CC$92,$G2969+6+1,0),0))))</f>
        <v>0</v>
      </c>
      <c r="AL2969" s="147">
        <f>IF(AND($I2969="Si",U2969=1),1,IF(AND($I2969="Fisico",U2969=1),1,IF(AND(U2969=1,$I2969="Electronico"),2,IF(U2969=1,VLOOKUP($C2969&amp;"|"&amp;$B2969&amp;"|"&amp;$D2969,Empresas!$C$6:$CC$92,$G2969+6+1,0),0))))</f>
        <v>0</v>
      </c>
      <c r="AM2969" s="149">
        <f t="shared" si="485"/>
        <v>0</v>
      </c>
      <c r="AN2969" s="149">
        <f t="shared" si="486"/>
        <v>0</v>
      </c>
      <c r="AO2969" s="152">
        <f t="shared" si="487"/>
        <v>0</v>
      </c>
    </row>
    <row r="2970" spans="1:41" x14ac:dyDescent="0.25">
      <c r="A2970" s="143" t="str">
        <f>VLOOKUP(D2970,Empresas!$D$7:$F$91,3,0)</f>
        <v>Omar</v>
      </c>
      <c r="B2970" s="144" t="str">
        <f>VLOOKUP(D2970,Empresas!$D$7:$G$91,4,0)</f>
        <v>Jhony</v>
      </c>
      <c r="C2970" s="144" t="s">
        <v>544</v>
      </c>
      <c r="D2970" s="144" t="s">
        <v>510</v>
      </c>
      <c r="E2970" s="144" t="str">
        <f>VLOOKUP(D2970,Empresas!$D$7:$E$92,2,0)</f>
        <v>BRONLEY ONLINE SERVICES S.A.C.</v>
      </c>
      <c r="F2970" s="144" t="s">
        <v>185</v>
      </c>
      <c r="G2970" s="145">
        <f t="shared" ref="G2970:G2977" si="489">+G2969+1</f>
        <v>64</v>
      </c>
      <c r="H2970" s="145" t="str">
        <f>VLOOKUP(D2970,Empresas!$D$6:$L$92,7,0)</f>
        <v>Semestral</v>
      </c>
      <c r="I2970" s="144" t="str">
        <f>VLOOKUP(VLOOKUP(D2970&amp;"|"&amp;B2970,Empresas!$I$7:$CB$92,G2970,0),Tablas!$A$13:$B$14,2,0)</f>
        <v>No</v>
      </c>
      <c r="J2970" s="78"/>
      <c r="K2970" s="78"/>
      <c r="L2970" s="78"/>
      <c r="M2970" s="78"/>
      <c r="N2970" s="78"/>
      <c r="O2970" s="78"/>
      <c r="P2970" s="78"/>
      <c r="Q2970" s="78"/>
      <c r="R2970" s="78"/>
      <c r="S2970" s="78"/>
      <c r="T2970" s="78"/>
      <c r="U2970" s="78"/>
      <c r="V2970" s="78" t="str">
        <f>VLOOKUP(D2970,Empresas!$D$7:$CF$91,81,0)</f>
        <v>C</v>
      </c>
      <c r="W2970" s="78" t="str">
        <f>VLOOKUP(D2970,Empresas!$D$7:$M$91,10,0)</f>
        <v>Mype</v>
      </c>
      <c r="X2970" s="69" t="str">
        <f t="shared" si="483"/>
        <v>SI</v>
      </c>
      <c r="Y2970" s="153" t="str">
        <f t="shared" si="484"/>
        <v>No aplica</v>
      </c>
      <c r="Z2970" s="147">
        <f>IF(Y2970="No aplica",0,IF(I2970="no",0,IF(I2970="No aplica",0,IF(I2970="Si",1,IF(I2970="Fisico",1,IF(I2970="Electronico",2,VLOOKUP(C2970&amp;"|"&amp;B2970&amp;"|"&amp;D2970,Empresas!$C$6:$CC$92,G2970+6+1,0)))))))</f>
        <v>0</v>
      </c>
      <c r="AA2970" s="147">
        <f>IF(AND($I2970="Si",J2970=1),1,IF(AND($I2970="Fisico",J2970=1),1,IF(AND(J2970=1,$I2970="Electronico"),2,IF(J2970=1,VLOOKUP($C2970&amp;"|"&amp;$B2970&amp;"|"&amp;$D2970,Empresas!$C$6:$CC$92,$G2970+6+1,0),0))))</f>
        <v>0</v>
      </c>
      <c r="AB2970" s="147">
        <f>IF(AND($I2970="Si",K2970=1),1,IF(AND($I2970="Fisico",K2970=1),1,IF(AND(K2970=1,$I2970="Electronico"),2,IF(K2970=1,VLOOKUP($C2970&amp;"|"&amp;$B2970&amp;"|"&amp;$D2970,Empresas!$C$6:$CC$92,$G2970+6+1,0),0))))</f>
        <v>0</v>
      </c>
      <c r="AC2970" s="147">
        <f>IF(AND($I2970="Si",L2970=1),1,IF(AND($I2970="Fisico",L2970=1),1,IF(AND(L2970=1,$I2970="Electronico"),2,IF(L2970=1,VLOOKUP($C2970&amp;"|"&amp;$B2970&amp;"|"&amp;$D2970,Empresas!$C$6:$CC$92,$G2970+6+1,0),0))))</f>
        <v>0</v>
      </c>
      <c r="AD2970" s="147">
        <f>IF(AND($I2970="Si",M2970=1),1,IF(AND($I2970="Fisico",M2970=1),1,IF(AND(M2970=1,$I2970="Electronico"),2,IF(M2970=1,VLOOKUP($C2970&amp;"|"&amp;$B2970&amp;"|"&amp;$D2970,Empresas!$C$6:$CC$92,$G2970+6+1,0),0))))</f>
        <v>0</v>
      </c>
      <c r="AE2970" s="147">
        <f>IF(AND($I2970="Si",N2970=1),1,IF(AND($I2970="Fisico",N2970=1),1,IF(AND(N2970=1,$I2970="Electronico"),2,IF(N2970=1,VLOOKUP($C2970&amp;"|"&amp;$B2970&amp;"|"&amp;$D2970,Empresas!$C$6:$CC$92,$G2970+6+1,0),0))))</f>
        <v>0</v>
      </c>
      <c r="AF2970" s="147">
        <f>IF(AND($I2970="Si",O2970=1),1,IF(AND($I2970="Fisico",O2970=1),1,IF(AND(O2970=1,$I2970="Electronico"),2,IF(O2970=1,VLOOKUP($C2970&amp;"|"&amp;$B2970&amp;"|"&amp;$D2970,Empresas!$C$6:$CC$92,$G2970+6+1,0),0))))</f>
        <v>0</v>
      </c>
      <c r="AG2970" s="147">
        <f>IF(AND($I2970="Si",P2970=1),1,IF(AND($I2970="Fisico",P2970=1),1,IF(AND(P2970=1,$I2970="Electronico"),2,IF(P2970=1,VLOOKUP($C2970&amp;"|"&amp;$B2970&amp;"|"&amp;$D2970,Empresas!$C$6:$CC$92,$G2970+6+1,0),0))))</f>
        <v>0</v>
      </c>
      <c r="AH2970" s="147">
        <f>IF(AND($I2970="Si",Q2970=1),1,IF(AND($I2970="Fisico",Q2970=1),1,IF(AND(Q2970=1,$I2970="Electronico"),2,IF(Q2970=1,VLOOKUP($C2970&amp;"|"&amp;$B2970&amp;"|"&amp;$D2970,Empresas!$C$6:$CC$92,$G2970+6+1,0),0))))</f>
        <v>0</v>
      </c>
      <c r="AI2970" s="147">
        <f>IF(AND($I2970="Si",R2970=1),1,IF(AND($I2970="Fisico",R2970=1),1,IF(AND(R2970=1,$I2970="Electronico"),2,IF(R2970=1,VLOOKUP($C2970&amp;"|"&amp;$B2970&amp;"|"&amp;$D2970,Empresas!$C$6:$CC$92,$G2970+6+1,0),0))))</f>
        <v>0</v>
      </c>
      <c r="AJ2970" s="147">
        <f>IF(AND($I2970="Si",S2970=1),1,IF(AND($I2970="Fisico",S2970=1),1,IF(AND(S2970=1,$I2970="Electronico"),2,IF(S2970=1,VLOOKUP($C2970&amp;"|"&amp;$B2970&amp;"|"&amp;$D2970,Empresas!$C$6:$CC$92,$G2970+6+1,0),0))))</f>
        <v>0</v>
      </c>
      <c r="AK2970" s="147">
        <f>IF(AND($I2970="Si",T2970=1),1,IF(AND($I2970="Fisico",T2970=1),1,IF(AND(T2970=1,$I2970="Electronico"),2,IF(T2970=1,VLOOKUP($C2970&amp;"|"&amp;$B2970&amp;"|"&amp;$D2970,Empresas!$C$6:$CC$92,$G2970+6+1,0),0))))</f>
        <v>0</v>
      </c>
      <c r="AL2970" s="147">
        <f>IF(AND($I2970="Si",U2970=1),1,IF(AND($I2970="Fisico",U2970=1),1,IF(AND(U2970=1,$I2970="Electronico"),2,IF(U2970=1,VLOOKUP($C2970&amp;"|"&amp;$B2970&amp;"|"&amp;$D2970,Empresas!$C$6:$CC$92,$G2970+6+1,0),0))))</f>
        <v>0</v>
      </c>
      <c r="AM2970" s="149">
        <f t="shared" si="485"/>
        <v>0</v>
      </c>
      <c r="AN2970" s="149">
        <f t="shared" si="486"/>
        <v>0</v>
      </c>
      <c r="AO2970" s="152">
        <f t="shared" si="487"/>
        <v>0</v>
      </c>
    </row>
    <row r="2971" spans="1:41" x14ac:dyDescent="0.25">
      <c r="A2971" s="143" t="str">
        <f>VLOOKUP(D2971,Empresas!$D$7:$F$91,3,0)</f>
        <v>Omar</v>
      </c>
      <c r="B2971" s="144" t="str">
        <f>VLOOKUP(D2971,Empresas!$D$7:$G$91,4,0)</f>
        <v>Jhony</v>
      </c>
      <c r="C2971" s="144" t="s">
        <v>544</v>
      </c>
      <c r="D2971" s="144" t="s">
        <v>510</v>
      </c>
      <c r="E2971" s="144" t="str">
        <f>VLOOKUP(D2971,Empresas!$D$7:$E$92,2,0)</f>
        <v>BRONLEY ONLINE SERVICES S.A.C.</v>
      </c>
      <c r="F2971" s="144" t="s">
        <v>186</v>
      </c>
      <c r="G2971" s="145">
        <f t="shared" si="489"/>
        <v>65</v>
      </c>
      <c r="H2971" s="145" t="str">
        <f>VLOOKUP(D2971,Empresas!$D$6:$L$92,7,0)</f>
        <v>Semestral</v>
      </c>
      <c r="I2971" s="144" t="str">
        <f>VLOOKUP(VLOOKUP(D2971&amp;"|"&amp;B2971,Empresas!$I$7:$CB$92,G2971,0),Tablas!$A$13:$B$14,2,0)</f>
        <v>No</v>
      </c>
      <c r="J2971" s="78"/>
      <c r="K2971" s="78"/>
      <c r="L2971" s="78"/>
      <c r="M2971" s="78"/>
      <c r="N2971" s="78"/>
      <c r="O2971" s="78"/>
      <c r="P2971" s="78"/>
      <c r="Q2971" s="78"/>
      <c r="R2971" s="78"/>
      <c r="S2971" s="78"/>
      <c r="T2971" s="78"/>
      <c r="U2971" s="78"/>
      <c r="V2971" s="78" t="str">
        <f>VLOOKUP(D2971,Empresas!$D$7:$CF$91,81,0)</f>
        <v>C</v>
      </c>
      <c r="W2971" s="78" t="str">
        <f>VLOOKUP(D2971,Empresas!$D$7:$M$91,10,0)</f>
        <v>Mype</v>
      </c>
      <c r="X2971" s="69" t="str">
        <f t="shared" si="483"/>
        <v>SI</v>
      </c>
      <c r="Y2971" s="153" t="str">
        <f t="shared" si="484"/>
        <v>No aplica</v>
      </c>
      <c r="Z2971" s="147">
        <f>IF(Y2971="No aplica",0,IF(I2971="no",0,IF(I2971="No aplica",0,IF(I2971="Si",1,IF(I2971="Fisico",1,IF(I2971="Electronico",2,VLOOKUP(C2971&amp;"|"&amp;B2971&amp;"|"&amp;D2971,Empresas!$C$6:$CC$92,G2971+6+1,0)))))))</f>
        <v>0</v>
      </c>
      <c r="AA2971" s="147">
        <f>IF(AND($I2971="Si",J2971=1),1,IF(AND($I2971="Fisico",J2971=1),1,IF(AND(J2971=1,$I2971="Electronico"),2,IF(J2971=1,VLOOKUP($C2971&amp;"|"&amp;$B2971&amp;"|"&amp;$D2971,Empresas!$C$6:$CC$92,$G2971+6+1,0),0))))</f>
        <v>0</v>
      </c>
      <c r="AB2971" s="147">
        <f>IF(AND($I2971="Si",K2971=1),1,IF(AND($I2971="Fisico",K2971=1),1,IF(AND(K2971=1,$I2971="Electronico"),2,IF(K2971=1,VLOOKUP($C2971&amp;"|"&amp;$B2971&amp;"|"&amp;$D2971,Empresas!$C$6:$CC$92,$G2971+6+1,0),0))))</f>
        <v>0</v>
      </c>
      <c r="AC2971" s="147">
        <f>IF(AND($I2971="Si",L2971=1),1,IF(AND($I2971="Fisico",L2971=1),1,IF(AND(L2971=1,$I2971="Electronico"),2,IF(L2971=1,VLOOKUP($C2971&amp;"|"&amp;$B2971&amp;"|"&amp;$D2971,Empresas!$C$6:$CC$92,$G2971+6+1,0),0))))</f>
        <v>0</v>
      </c>
      <c r="AD2971" s="147">
        <f>IF(AND($I2971="Si",M2971=1),1,IF(AND($I2971="Fisico",M2971=1),1,IF(AND(M2971=1,$I2971="Electronico"),2,IF(M2971=1,VLOOKUP($C2971&amp;"|"&amp;$B2971&amp;"|"&amp;$D2971,Empresas!$C$6:$CC$92,$G2971+6+1,0),0))))</f>
        <v>0</v>
      </c>
      <c r="AE2971" s="147">
        <f>IF(AND($I2971="Si",N2971=1),1,IF(AND($I2971="Fisico",N2971=1),1,IF(AND(N2971=1,$I2971="Electronico"),2,IF(N2971=1,VLOOKUP($C2971&amp;"|"&amp;$B2971&amp;"|"&amp;$D2971,Empresas!$C$6:$CC$92,$G2971+6+1,0),0))))</f>
        <v>0</v>
      </c>
      <c r="AF2971" s="147">
        <f>IF(AND($I2971="Si",O2971=1),1,IF(AND($I2971="Fisico",O2971=1),1,IF(AND(O2971=1,$I2971="Electronico"),2,IF(O2971=1,VLOOKUP($C2971&amp;"|"&amp;$B2971&amp;"|"&amp;$D2971,Empresas!$C$6:$CC$92,$G2971+6+1,0),0))))</f>
        <v>0</v>
      </c>
      <c r="AG2971" s="147">
        <f>IF(AND($I2971="Si",P2971=1),1,IF(AND($I2971="Fisico",P2971=1),1,IF(AND(P2971=1,$I2971="Electronico"),2,IF(P2971=1,VLOOKUP($C2971&amp;"|"&amp;$B2971&amp;"|"&amp;$D2971,Empresas!$C$6:$CC$92,$G2971+6+1,0),0))))</f>
        <v>0</v>
      </c>
      <c r="AH2971" s="147">
        <f>IF(AND($I2971="Si",Q2971=1),1,IF(AND($I2971="Fisico",Q2971=1),1,IF(AND(Q2971=1,$I2971="Electronico"),2,IF(Q2971=1,VLOOKUP($C2971&amp;"|"&amp;$B2971&amp;"|"&amp;$D2971,Empresas!$C$6:$CC$92,$G2971+6+1,0),0))))</f>
        <v>0</v>
      </c>
      <c r="AI2971" s="147">
        <f>IF(AND($I2971="Si",R2971=1),1,IF(AND($I2971="Fisico",R2971=1),1,IF(AND(R2971=1,$I2971="Electronico"),2,IF(R2971=1,VLOOKUP($C2971&amp;"|"&amp;$B2971&amp;"|"&amp;$D2971,Empresas!$C$6:$CC$92,$G2971+6+1,0),0))))</f>
        <v>0</v>
      </c>
      <c r="AJ2971" s="147">
        <f>IF(AND($I2971="Si",S2971=1),1,IF(AND($I2971="Fisico",S2971=1),1,IF(AND(S2971=1,$I2971="Electronico"),2,IF(S2971=1,VLOOKUP($C2971&amp;"|"&amp;$B2971&amp;"|"&amp;$D2971,Empresas!$C$6:$CC$92,$G2971+6+1,0),0))))</f>
        <v>0</v>
      </c>
      <c r="AK2971" s="147">
        <f>IF(AND($I2971="Si",T2971=1),1,IF(AND($I2971="Fisico",T2971=1),1,IF(AND(T2971=1,$I2971="Electronico"),2,IF(T2971=1,VLOOKUP($C2971&amp;"|"&amp;$B2971&amp;"|"&amp;$D2971,Empresas!$C$6:$CC$92,$G2971+6+1,0),0))))</f>
        <v>0</v>
      </c>
      <c r="AL2971" s="147">
        <f>IF(AND($I2971="Si",U2971=1),1,IF(AND($I2971="Fisico",U2971=1),1,IF(AND(U2971=1,$I2971="Electronico"),2,IF(U2971=1,VLOOKUP($C2971&amp;"|"&amp;$B2971&amp;"|"&amp;$D2971,Empresas!$C$6:$CC$92,$G2971+6+1,0),0))))</f>
        <v>0</v>
      </c>
      <c r="AM2971" s="149">
        <f t="shared" si="485"/>
        <v>0</v>
      </c>
      <c r="AN2971" s="149">
        <f t="shared" si="486"/>
        <v>0</v>
      </c>
      <c r="AO2971" s="152">
        <f t="shared" si="487"/>
        <v>0</v>
      </c>
    </row>
    <row r="2972" spans="1:41" x14ac:dyDescent="0.25">
      <c r="A2972" s="143" t="str">
        <f>VLOOKUP(D2972,Empresas!$D$7:$F$91,3,0)</f>
        <v>Omar</v>
      </c>
      <c r="B2972" s="144" t="str">
        <f>VLOOKUP(D2972,Empresas!$D$7:$G$91,4,0)</f>
        <v>Jhony</v>
      </c>
      <c r="C2972" s="144" t="s">
        <v>544</v>
      </c>
      <c r="D2972" s="144" t="s">
        <v>510</v>
      </c>
      <c r="E2972" s="144" t="str">
        <f>VLOOKUP(D2972,Empresas!$D$7:$E$92,2,0)</f>
        <v>BRONLEY ONLINE SERVICES S.A.C.</v>
      </c>
      <c r="F2972" s="144" t="s">
        <v>187</v>
      </c>
      <c r="G2972" s="145">
        <f t="shared" si="489"/>
        <v>66</v>
      </c>
      <c r="H2972" s="145" t="str">
        <f>VLOOKUP(D2972,Empresas!$D$6:$L$92,7,0)</f>
        <v>Semestral</v>
      </c>
      <c r="I2972" s="144" t="str">
        <f>VLOOKUP(VLOOKUP(D2972&amp;"|"&amp;B2972,Empresas!$I$7:$CB$92,G2972,0),Tablas!$A$13:$B$14,2,0)</f>
        <v>No</v>
      </c>
      <c r="J2972" s="78"/>
      <c r="K2972" s="78"/>
      <c r="L2972" s="78"/>
      <c r="M2972" s="78"/>
      <c r="N2972" s="78"/>
      <c r="O2972" s="78"/>
      <c r="P2972" s="78"/>
      <c r="Q2972" s="78"/>
      <c r="R2972" s="78"/>
      <c r="S2972" s="78"/>
      <c r="T2972" s="78"/>
      <c r="U2972" s="78"/>
      <c r="V2972" s="78" t="str">
        <f>VLOOKUP(D2972,Empresas!$D$7:$CF$91,81,0)</f>
        <v>C</v>
      </c>
      <c r="W2972" s="78" t="str">
        <f>VLOOKUP(D2972,Empresas!$D$7:$M$91,10,0)</f>
        <v>Mype</v>
      </c>
      <c r="X2972" s="69" t="str">
        <f t="shared" si="483"/>
        <v>SI</v>
      </c>
      <c r="Y2972" s="153" t="str">
        <f t="shared" si="484"/>
        <v>No aplica</v>
      </c>
      <c r="Z2972" s="147">
        <f>IF(Y2972="No aplica",0,IF(I2972="no",0,IF(I2972="No aplica",0,IF(I2972="Si",1,IF(I2972="Fisico",1,IF(I2972="Electronico",2,VLOOKUP(C2972&amp;"|"&amp;B2972&amp;"|"&amp;D2972,Empresas!$C$6:$CC$92,G2972+6+1,0)))))))</f>
        <v>0</v>
      </c>
      <c r="AA2972" s="147">
        <f>IF(AND($I2972="Si",J2972=1),1,IF(AND($I2972="Fisico",J2972=1),1,IF(AND(J2972=1,$I2972="Electronico"),2,IF(J2972=1,VLOOKUP($C2972&amp;"|"&amp;$B2972&amp;"|"&amp;$D2972,Empresas!$C$6:$CC$92,$G2972+6+1,0),0))))</f>
        <v>0</v>
      </c>
      <c r="AB2972" s="147">
        <f>IF(AND($I2972="Si",K2972=1),1,IF(AND($I2972="Fisico",K2972=1),1,IF(AND(K2972=1,$I2972="Electronico"),2,IF(K2972=1,VLOOKUP($C2972&amp;"|"&amp;$B2972&amp;"|"&amp;$D2972,Empresas!$C$6:$CC$92,$G2972+6+1,0),0))))</f>
        <v>0</v>
      </c>
      <c r="AC2972" s="147">
        <f>IF(AND($I2972="Si",L2972=1),1,IF(AND($I2972="Fisico",L2972=1),1,IF(AND(L2972=1,$I2972="Electronico"),2,IF(L2972=1,VLOOKUP($C2972&amp;"|"&amp;$B2972&amp;"|"&amp;$D2972,Empresas!$C$6:$CC$92,$G2972+6+1,0),0))))</f>
        <v>0</v>
      </c>
      <c r="AD2972" s="147">
        <f>IF(AND($I2972="Si",M2972=1),1,IF(AND($I2972="Fisico",M2972=1),1,IF(AND(M2972=1,$I2972="Electronico"),2,IF(M2972=1,VLOOKUP($C2972&amp;"|"&amp;$B2972&amp;"|"&amp;$D2972,Empresas!$C$6:$CC$92,$G2972+6+1,0),0))))</f>
        <v>0</v>
      </c>
      <c r="AE2972" s="147">
        <f>IF(AND($I2972="Si",N2972=1),1,IF(AND($I2972="Fisico",N2972=1),1,IF(AND(N2972=1,$I2972="Electronico"),2,IF(N2972=1,VLOOKUP($C2972&amp;"|"&amp;$B2972&amp;"|"&amp;$D2972,Empresas!$C$6:$CC$92,$G2972+6+1,0),0))))</f>
        <v>0</v>
      </c>
      <c r="AF2972" s="147">
        <f>IF(AND($I2972="Si",O2972=1),1,IF(AND($I2972="Fisico",O2972=1),1,IF(AND(O2972=1,$I2972="Electronico"),2,IF(O2972=1,VLOOKUP($C2972&amp;"|"&amp;$B2972&amp;"|"&amp;$D2972,Empresas!$C$6:$CC$92,$G2972+6+1,0),0))))</f>
        <v>0</v>
      </c>
      <c r="AG2972" s="147">
        <f>IF(AND($I2972="Si",P2972=1),1,IF(AND($I2972="Fisico",P2972=1),1,IF(AND(P2972=1,$I2972="Electronico"),2,IF(P2972=1,VLOOKUP($C2972&amp;"|"&amp;$B2972&amp;"|"&amp;$D2972,Empresas!$C$6:$CC$92,$G2972+6+1,0),0))))</f>
        <v>0</v>
      </c>
      <c r="AH2972" s="147">
        <f>IF(AND($I2972="Si",Q2972=1),1,IF(AND($I2972="Fisico",Q2972=1),1,IF(AND(Q2972=1,$I2972="Electronico"),2,IF(Q2972=1,VLOOKUP($C2972&amp;"|"&amp;$B2972&amp;"|"&amp;$D2972,Empresas!$C$6:$CC$92,$G2972+6+1,0),0))))</f>
        <v>0</v>
      </c>
      <c r="AI2972" s="147">
        <f>IF(AND($I2972="Si",R2972=1),1,IF(AND($I2972="Fisico",R2972=1),1,IF(AND(R2972=1,$I2972="Electronico"),2,IF(R2972=1,VLOOKUP($C2972&amp;"|"&amp;$B2972&amp;"|"&amp;$D2972,Empresas!$C$6:$CC$92,$G2972+6+1,0),0))))</f>
        <v>0</v>
      </c>
      <c r="AJ2972" s="147">
        <f>IF(AND($I2972="Si",S2972=1),1,IF(AND($I2972="Fisico",S2972=1),1,IF(AND(S2972=1,$I2972="Electronico"),2,IF(S2972=1,VLOOKUP($C2972&amp;"|"&amp;$B2972&amp;"|"&amp;$D2972,Empresas!$C$6:$CC$92,$G2972+6+1,0),0))))</f>
        <v>0</v>
      </c>
      <c r="AK2972" s="147">
        <f>IF(AND($I2972="Si",T2972=1),1,IF(AND($I2972="Fisico",T2972=1),1,IF(AND(T2972=1,$I2972="Electronico"),2,IF(T2972=1,VLOOKUP($C2972&amp;"|"&amp;$B2972&amp;"|"&amp;$D2972,Empresas!$C$6:$CC$92,$G2972+6+1,0),0))))</f>
        <v>0</v>
      </c>
      <c r="AL2972" s="147">
        <f>IF(AND($I2972="Si",U2972=1),1,IF(AND($I2972="Fisico",U2972=1),1,IF(AND(U2972=1,$I2972="Electronico"),2,IF(U2972=1,VLOOKUP($C2972&amp;"|"&amp;$B2972&amp;"|"&amp;$D2972,Empresas!$C$6:$CC$92,$G2972+6+1,0),0))))</f>
        <v>0</v>
      </c>
      <c r="AM2972" s="149">
        <f t="shared" si="485"/>
        <v>0</v>
      </c>
      <c r="AN2972" s="149">
        <f t="shared" si="486"/>
        <v>0</v>
      </c>
      <c r="AO2972" s="152">
        <f t="shared" si="487"/>
        <v>0</v>
      </c>
    </row>
    <row r="2973" spans="1:41" x14ac:dyDescent="0.25">
      <c r="A2973" s="143" t="str">
        <f>VLOOKUP(D2973,Empresas!$D$7:$F$91,3,0)</f>
        <v>Omar</v>
      </c>
      <c r="B2973" s="144" t="str">
        <f>VLOOKUP(D2973,Empresas!$D$7:$G$91,4,0)</f>
        <v>Jhony</v>
      </c>
      <c r="C2973" s="144" t="s">
        <v>544</v>
      </c>
      <c r="D2973" s="144" t="s">
        <v>510</v>
      </c>
      <c r="E2973" s="144" t="str">
        <f>VLOOKUP(D2973,Empresas!$D$7:$E$92,2,0)</f>
        <v>BRONLEY ONLINE SERVICES S.A.C.</v>
      </c>
      <c r="F2973" s="144" t="s">
        <v>188</v>
      </c>
      <c r="G2973" s="145">
        <f t="shared" si="489"/>
        <v>67</v>
      </c>
      <c r="H2973" s="145" t="str">
        <f>VLOOKUP(D2973,Empresas!$D$6:$L$92,7,0)</f>
        <v>Semestral</v>
      </c>
      <c r="I2973" s="144" t="str">
        <f>VLOOKUP(VLOOKUP(D2973&amp;"|"&amp;B2973,Empresas!$I$7:$CB$92,G2973,0),Tablas!$A$13:$B$14,2,0)</f>
        <v>No</v>
      </c>
      <c r="J2973" s="78"/>
      <c r="K2973" s="78"/>
      <c r="L2973" s="78"/>
      <c r="M2973" s="78"/>
      <c r="N2973" s="78"/>
      <c r="O2973" s="78"/>
      <c r="P2973" s="78"/>
      <c r="Q2973" s="78"/>
      <c r="R2973" s="78"/>
      <c r="S2973" s="78"/>
      <c r="T2973" s="78"/>
      <c r="U2973" s="78"/>
      <c r="V2973" s="78" t="str">
        <f>VLOOKUP(D2973,Empresas!$D$7:$CF$91,81,0)</f>
        <v>C</v>
      </c>
      <c r="W2973" s="78" t="str">
        <f>VLOOKUP(D2973,Empresas!$D$7:$M$91,10,0)</f>
        <v>Mype</v>
      </c>
      <c r="X2973" s="69" t="str">
        <f t="shared" si="483"/>
        <v>SI</v>
      </c>
      <c r="Y2973" s="153" t="str">
        <f t="shared" si="484"/>
        <v>No aplica</v>
      </c>
      <c r="Z2973" s="147">
        <f>IF(Y2973="No aplica",0,IF(I2973="no",0,IF(I2973="No aplica",0,IF(I2973="Si",1,IF(I2973="Fisico",1,IF(I2973="Electronico",2,VLOOKUP(C2973&amp;"|"&amp;B2973&amp;"|"&amp;D2973,Empresas!$C$6:$CC$92,G2973+6+1,0)))))))</f>
        <v>0</v>
      </c>
      <c r="AA2973" s="147">
        <f>IF(AND($I2973="Si",J2973=1),1,IF(AND($I2973="Fisico",J2973=1),1,IF(AND(J2973=1,$I2973="Electronico"),2,IF(J2973=1,VLOOKUP($C2973&amp;"|"&amp;$B2973&amp;"|"&amp;$D2973,Empresas!$C$6:$CC$92,$G2973+6+1,0),0))))</f>
        <v>0</v>
      </c>
      <c r="AB2973" s="147">
        <f>IF(AND($I2973="Si",K2973=1),1,IF(AND($I2973="Fisico",K2973=1),1,IF(AND(K2973=1,$I2973="Electronico"),2,IF(K2973=1,VLOOKUP($C2973&amp;"|"&amp;$B2973&amp;"|"&amp;$D2973,Empresas!$C$6:$CC$92,$G2973+6+1,0),0))))</f>
        <v>0</v>
      </c>
      <c r="AC2973" s="147">
        <f>IF(AND($I2973="Si",L2973=1),1,IF(AND($I2973="Fisico",L2973=1),1,IF(AND(L2973=1,$I2973="Electronico"),2,IF(L2973=1,VLOOKUP($C2973&amp;"|"&amp;$B2973&amp;"|"&amp;$D2973,Empresas!$C$6:$CC$92,$G2973+6+1,0),0))))</f>
        <v>0</v>
      </c>
      <c r="AD2973" s="147">
        <f>IF(AND($I2973="Si",M2973=1),1,IF(AND($I2973="Fisico",M2973=1),1,IF(AND(M2973=1,$I2973="Electronico"),2,IF(M2973=1,VLOOKUP($C2973&amp;"|"&amp;$B2973&amp;"|"&amp;$D2973,Empresas!$C$6:$CC$92,$G2973+6+1,0),0))))</f>
        <v>0</v>
      </c>
      <c r="AE2973" s="147">
        <f>IF(AND($I2973="Si",N2973=1),1,IF(AND($I2973="Fisico",N2973=1),1,IF(AND(N2973=1,$I2973="Electronico"),2,IF(N2973=1,VLOOKUP($C2973&amp;"|"&amp;$B2973&amp;"|"&amp;$D2973,Empresas!$C$6:$CC$92,$G2973+6+1,0),0))))</f>
        <v>0</v>
      </c>
      <c r="AF2973" s="147">
        <f>IF(AND($I2973="Si",O2973=1),1,IF(AND($I2973="Fisico",O2973=1),1,IF(AND(O2973=1,$I2973="Electronico"),2,IF(O2973=1,VLOOKUP($C2973&amp;"|"&amp;$B2973&amp;"|"&amp;$D2973,Empresas!$C$6:$CC$92,$G2973+6+1,0),0))))</f>
        <v>0</v>
      </c>
      <c r="AG2973" s="147">
        <f>IF(AND($I2973="Si",P2973=1),1,IF(AND($I2973="Fisico",P2973=1),1,IF(AND(P2973=1,$I2973="Electronico"),2,IF(P2973=1,VLOOKUP($C2973&amp;"|"&amp;$B2973&amp;"|"&amp;$D2973,Empresas!$C$6:$CC$92,$G2973+6+1,0),0))))</f>
        <v>0</v>
      </c>
      <c r="AH2973" s="147">
        <f>IF(AND($I2973="Si",Q2973=1),1,IF(AND($I2973="Fisico",Q2973=1),1,IF(AND(Q2973=1,$I2973="Electronico"),2,IF(Q2973=1,VLOOKUP($C2973&amp;"|"&amp;$B2973&amp;"|"&amp;$D2973,Empresas!$C$6:$CC$92,$G2973+6+1,0),0))))</f>
        <v>0</v>
      </c>
      <c r="AI2973" s="147">
        <f>IF(AND($I2973="Si",R2973=1),1,IF(AND($I2973="Fisico",R2973=1),1,IF(AND(R2973=1,$I2973="Electronico"),2,IF(R2973=1,VLOOKUP($C2973&amp;"|"&amp;$B2973&amp;"|"&amp;$D2973,Empresas!$C$6:$CC$92,$G2973+6+1,0),0))))</f>
        <v>0</v>
      </c>
      <c r="AJ2973" s="147">
        <f>IF(AND($I2973="Si",S2973=1),1,IF(AND($I2973="Fisico",S2973=1),1,IF(AND(S2973=1,$I2973="Electronico"),2,IF(S2973=1,VLOOKUP($C2973&amp;"|"&amp;$B2973&amp;"|"&amp;$D2973,Empresas!$C$6:$CC$92,$G2973+6+1,0),0))))</f>
        <v>0</v>
      </c>
      <c r="AK2973" s="147">
        <f>IF(AND($I2973="Si",T2973=1),1,IF(AND($I2973="Fisico",T2973=1),1,IF(AND(T2973=1,$I2973="Electronico"),2,IF(T2973=1,VLOOKUP($C2973&amp;"|"&amp;$B2973&amp;"|"&amp;$D2973,Empresas!$C$6:$CC$92,$G2973+6+1,0),0))))</f>
        <v>0</v>
      </c>
      <c r="AL2973" s="147">
        <f>IF(AND($I2973="Si",U2973=1),1,IF(AND($I2973="Fisico",U2973=1),1,IF(AND(U2973=1,$I2973="Electronico"),2,IF(U2973=1,VLOOKUP($C2973&amp;"|"&amp;$B2973&amp;"|"&amp;$D2973,Empresas!$C$6:$CC$92,$G2973+6+1,0),0))))</f>
        <v>0</v>
      </c>
      <c r="AM2973" s="149">
        <f t="shared" si="485"/>
        <v>0</v>
      </c>
      <c r="AN2973" s="149">
        <f t="shared" si="486"/>
        <v>0</v>
      </c>
      <c r="AO2973" s="152">
        <f t="shared" si="487"/>
        <v>0</v>
      </c>
    </row>
    <row r="2974" spans="1:41" x14ac:dyDescent="0.25">
      <c r="A2974" s="143" t="str">
        <f>VLOOKUP(D2974,Empresas!$D$7:$F$91,3,0)</f>
        <v>Omar</v>
      </c>
      <c r="B2974" s="144" t="str">
        <f>VLOOKUP(D2974,Empresas!$D$7:$G$91,4,0)</f>
        <v>Jhony</v>
      </c>
      <c r="C2974" s="144" t="s">
        <v>544</v>
      </c>
      <c r="D2974" s="144" t="s">
        <v>510</v>
      </c>
      <c r="E2974" s="144" t="str">
        <f>VLOOKUP(D2974,Empresas!$D$7:$E$92,2,0)</f>
        <v>BRONLEY ONLINE SERVICES S.A.C.</v>
      </c>
      <c r="F2974" s="144" t="s">
        <v>189</v>
      </c>
      <c r="G2974" s="145">
        <f t="shared" si="489"/>
        <v>68</v>
      </c>
      <c r="H2974" s="145" t="str">
        <f>VLOOKUP(D2974,Empresas!$D$6:$L$92,7,0)</f>
        <v>Semestral</v>
      </c>
      <c r="I2974" s="144" t="str">
        <f>VLOOKUP(VLOOKUP(D2974&amp;"|"&amp;B2974,Empresas!$I$7:$CB$92,G2974,0),Tablas!$A$13:$B$14,2,0)</f>
        <v>No</v>
      </c>
      <c r="J2974" s="78"/>
      <c r="K2974" s="78"/>
      <c r="L2974" s="78"/>
      <c r="M2974" s="78"/>
      <c r="N2974" s="78"/>
      <c r="O2974" s="78"/>
      <c r="P2974" s="78"/>
      <c r="Q2974" s="78"/>
      <c r="R2974" s="78"/>
      <c r="S2974" s="78"/>
      <c r="T2974" s="78"/>
      <c r="U2974" s="78"/>
      <c r="V2974" s="78" t="str">
        <f>VLOOKUP(D2974,Empresas!$D$7:$CF$91,81,0)</f>
        <v>C</v>
      </c>
      <c r="W2974" s="78" t="str">
        <f>VLOOKUP(D2974,Empresas!$D$7:$M$91,10,0)</f>
        <v>Mype</v>
      </c>
      <c r="X2974" s="69" t="str">
        <f t="shared" si="483"/>
        <v>SI</v>
      </c>
      <c r="Y2974" s="153" t="str">
        <f t="shared" si="484"/>
        <v>No aplica</v>
      </c>
      <c r="Z2974" s="147">
        <f>IF(Y2974="No aplica",0,IF(I2974="no",0,IF(I2974="No aplica",0,IF(I2974="Si",1,IF(I2974="Fisico",1,IF(I2974="Electronico",2,VLOOKUP(C2974&amp;"|"&amp;B2974&amp;"|"&amp;D2974,Empresas!$C$6:$CC$92,G2974+6+1,0)))))))</f>
        <v>0</v>
      </c>
      <c r="AA2974" s="147">
        <f>IF(AND($I2974="Si",J2974=1),1,IF(AND($I2974="Fisico",J2974=1),1,IF(AND(J2974=1,$I2974="Electronico"),2,IF(J2974=1,VLOOKUP($C2974&amp;"|"&amp;$B2974&amp;"|"&amp;$D2974,Empresas!$C$6:$CC$92,$G2974+6+1,0),0))))</f>
        <v>0</v>
      </c>
      <c r="AB2974" s="147">
        <f>IF(AND($I2974="Si",K2974=1),1,IF(AND($I2974="Fisico",K2974=1),1,IF(AND(K2974=1,$I2974="Electronico"),2,IF(K2974=1,VLOOKUP($C2974&amp;"|"&amp;$B2974&amp;"|"&amp;$D2974,Empresas!$C$6:$CC$92,$G2974+6+1,0),0))))</f>
        <v>0</v>
      </c>
      <c r="AC2974" s="147">
        <f>IF(AND($I2974="Si",L2974=1),1,IF(AND($I2974="Fisico",L2974=1),1,IF(AND(L2974=1,$I2974="Electronico"),2,IF(L2974=1,VLOOKUP($C2974&amp;"|"&amp;$B2974&amp;"|"&amp;$D2974,Empresas!$C$6:$CC$92,$G2974+6+1,0),0))))</f>
        <v>0</v>
      </c>
      <c r="AD2974" s="147">
        <f>IF(AND($I2974="Si",M2974=1),1,IF(AND($I2974="Fisico",M2974=1),1,IF(AND(M2974=1,$I2974="Electronico"),2,IF(M2974=1,VLOOKUP($C2974&amp;"|"&amp;$B2974&amp;"|"&amp;$D2974,Empresas!$C$6:$CC$92,$G2974+6+1,0),0))))</f>
        <v>0</v>
      </c>
      <c r="AE2974" s="147">
        <f>IF(AND($I2974="Si",N2974=1),1,IF(AND($I2974="Fisico",N2974=1),1,IF(AND(N2974=1,$I2974="Electronico"),2,IF(N2974=1,VLOOKUP($C2974&amp;"|"&amp;$B2974&amp;"|"&amp;$D2974,Empresas!$C$6:$CC$92,$G2974+6+1,0),0))))</f>
        <v>0</v>
      </c>
      <c r="AF2974" s="147">
        <f>IF(AND($I2974="Si",O2974=1),1,IF(AND($I2974="Fisico",O2974=1),1,IF(AND(O2974=1,$I2974="Electronico"),2,IF(O2974=1,VLOOKUP($C2974&amp;"|"&amp;$B2974&amp;"|"&amp;$D2974,Empresas!$C$6:$CC$92,$G2974+6+1,0),0))))</f>
        <v>0</v>
      </c>
      <c r="AG2974" s="147">
        <f>IF(AND($I2974="Si",P2974=1),1,IF(AND($I2974="Fisico",P2974=1),1,IF(AND(P2974=1,$I2974="Electronico"),2,IF(P2974=1,VLOOKUP($C2974&amp;"|"&amp;$B2974&amp;"|"&amp;$D2974,Empresas!$C$6:$CC$92,$G2974+6+1,0),0))))</f>
        <v>0</v>
      </c>
      <c r="AH2974" s="147">
        <f>IF(AND($I2974="Si",Q2974=1),1,IF(AND($I2974="Fisico",Q2974=1),1,IF(AND(Q2974=1,$I2974="Electronico"),2,IF(Q2974=1,VLOOKUP($C2974&amp;"|"&amp;$B2974&amp;"|"&amp;$D2974,Empresas!$C$6:$CC$92,$G2974+6+1,0),0))))</f>
        <v>0</v>
      </c>
      <c r="AI2974" s="147">
        <f>IF(AND($I2974="Si",R2974=1),1,IF(AND($I2974="Fisico",R2974=1),1,IF(AND(R2974=1,$I2974="Electronico"),2,IF(R2974=1,VLOOKUP($C2974&amp;"|"&amp;$B2974&amp;"|"&amp;$D2974,Empresas!$C$6:$CC$92,$G2974+6+1,0),0))))</f>
        <v>0</v>
      </c>
      <c r="AJ2974" s="147">
        <f>IF(AND($I2974="Si",S2974=1),1,IF(AND($I2974="Fisico",S2974=1),1,IF(AND(S2974=1,$I2974="Electronico"),2,IF(S2974=1,VLOOKUP($C2974&amp;"|"&amp;$B2974&amp;"|"&amp;$D2974,Empresas!$C$6:$CC$92,$G2974+6+1,0),0))))</f>
        <v>0</v>
      </c>
      <c r="AK2974" s="147">
        <f>IF(AND($I2974="Si",T2974=1),1,IF(AND($I2974="Fisico",T2974=1),1,IF(AND(T2974=1,$I2974="Electronico"),2,IF(T2974=1,VLOOKUP($C2974&amp;"|"&amp;$B2974&amp;"|"&amp;$D2974,Empresas!$C$6:$CC$92,$G2974+6+1,0),0))))</f>
        <v>0</v>
      </c>
      <c r="AL2974" s="147">
        <f>IF(AND($I2974="Si",U2974=1),1,IF(AND($I2974="Fisico",U2974=1),1,IF(AND(U2974=1,$I2974="Electronico"),2,IF(U2974=1,VLOOKUP($C2974&amp;"|"&amp;$B2974&amp;"|"&amp;$D2974,Empresas!$C$6:$CC$92,$G2974+6+1,0),0))))</f>
        <v>0</v>
      </c>
      <c r="AM2974" s="149">
        <f t="shared" si="485"/>
        <v>0</v>
      </c>
      <c r="AN2974" s="149">
        <f t="shared" si="486"/>
        <v>0</v>
      </c>
      <c r="AO2974" s="152">
        <f t="shared" si="487"/>
        <v>0</v>
      </c>
    </row>
    <row r="2975" spans="1:41" x14ac:dyDescent="0.25">
      <c r="A2975" s="143" t="str">
        <f>VLOOKUP(D2975,Empresas!$D$7:$F$91,3,0)</f>
        <v>Omar</v>
      </c>
      <c r="B2975" s="144" t="str">
        <f>VLOOKUP(D2975,Empresas!$D$7:$G$91,4,0)</f>
        <v>Jhony</v>
      </c>
      <c r="C2975" s="144" t="s">
        <v>544</v>
      </c>
      <c r="D2975" s="144" t="s">
        <v>510</v>
      </c>
      <c r="E2975" s="144" t="str">
        <f>VLOOKUP(D2975,Empresas!$D$7:$E$92,2,0)</f>
        <v>BRONLEY ONLINE SERVICES S.A.C.</v>
      </c>
      <c r="F2975" s="144" t="s">
        <v>190</v>
      </c>
      <c r="G2975" s="145">
        <f t="shared" si="489"/>
        <v>69</v>
      </c>
      <c r="H2975" s="145" t="str">
        <f>VLOOKUP(D2975,Empresas!$D$6:$L$92,7,0)</f>
        <v>Semestral</v>
      </c>
      <c r="I2975" s="144" t="str">
        <f>VLOOKUP(VLOOKUP(D2975&amp;"|"&amp;B2975,Empresas!$I$7:$CB$92,G2975,0),Tablas!$A$13:$B$14,2,0)</f>
        <v>No</v>
      </c>
      <c r="J2975" s="78"/>
      <c r="K2975" s="78"/>
      <c r="L2975" s="78"/>
      <c r="M2975" s="78"/>
      <c r="N2975" s="78"/>
      <c r="O2975" s="78"/>
      <c r="P2975" s="78"/>
      <c r="Q2975" s="78"/>
      <c r="R2975" s="78"/>
      <c r="S2975" s="78"/>
      <c r="T2975" s="78"/>
      <c r="U2975" s="78"/>
      <c r="V2975" s="78" t="str">
        <f>VLOOKUP(D2975,Empresas!$D$7:$CF$91,81,0)</f>
        <v>C</v>
      </c>
      <c r="W2975" s="78" t="str">
        <f>VLOOKUP(D2975,Empresas!$D$7:$M$91,10,0)</f>
        <v>Mype</v>
      </c>
      <c r="X2975" s="69" t="str">
        <f t="shared" si="483"/>
        <v>NO</v>
      </c>
      <c r="Y2975" s="153" t="str">
        <f t="shared" si="484"/>
        <v>No aplica</v>
      </c>
      <c r="Z2975" s="147">
        <f>IF(Y2975="No aplica",0,IF(I2975="no",0,IF(I2975="No aplica",0,IF(I2975="Si",1,IF(I2975="Fisico",1,IF(I2975="Electronico",2,VLOOKUP(C2975&amp;"|"&amp;B2975&amp;"|"&amp;D2975,Empresas!$C$6:$CC$92,G2975+6+1,0)))))))</f>
        <v>0</v>
      </c>
      <c r="AA2975" s="147">
        <f>IF(AND($I2975="Si",J2975=1),1,IF(AND($I2975="Fisico",J2975=1),1,IF(AND(J2975=1,$I2975="Electronico"),2,IF(J2975=1,VLOOKUP($C2975&amp;"|"&amp;$B2975&amp;"|"&amp;$D2975,Empresas!$C$6:$CC$92,$G2975+6+1,0),0))))</f>
        <v>0</v>
      </c>
      <c r="AB2975" s="147">
        <f>IF(AND($I2975="Si",K2975=1),1,IF(AND($I2975="Fisico",K2975=1),1,IF(AND(K2975=1,$I2975="Electronico"),2,IF(K2975=1,VLOOKUP($C2975&amp;"|"&amp;$B2975&amp;"|"&amp;$D2975,Empresas!$C$6:$CC$92,$G2975+6+1,0),0))))</f>
        <v>0</v>
      </c>
      <c r="AC2975" s="147">
        <f>IF(AND($I2975="Si",L2975=1),1,IF(AND($I2975="Fisico",L2975=1),1,IF(AND(L2975=1,$I2975="Electronico"),2,IF(L2975=1,VLOOKUP($C2975&amp;"|"&amp;$B2975&amp;"|"&amp;$D2975,Empresas!$C$6:$CC$92,$G2975+6+1,0),0))))</f>
        <v>0</v>
      </c>
      <c r="AD2975" s="147">
        <f>IF(AND($I2975="Si",M2975=1),1,IF(AND($I2975="Fisico",M2975=1),1,IF(AND(M2975=1,$I2975="Electronico"),2,IF(M2975=1,VLOOKUP($C2975&amp;"|"&amp;$B2975&amp;"|"&amp;$D2975,Empresas!$C$6:$CC$92,$G2975+6+1,0),0))))</f>
        <v>0</v>
      </c>
      <c r="AE2975" s="147">
        <f>IF(AND($I2975="Si",N2975=1),1,IF(AND($I2975="Fisico",N2975=1),1,IF(AND(N2975=1,$I2975="Electronico"),2,IF(N2975=1,VLOOKUP($C2975&amp;"|"&amp;$B2975&amp;"|"&amp;$D2975,Empresas!$C$6:$CC$92,$G2975+6+1,0),0))))</f>
        <v>0</v>
      </c>
      <c r="AF2975" s="147">
        <f>IF(AND($I2975="Si",O2975=1),1,IF(AND($I2975="Fisico",O2975=1),1,IF(AND(O2975=1,$I2975="Electronico"),2,IF(O2975=1,VLOOKUP($C2975&amp;"|"&amp;$B2975&amp;"|"&amp;$D2975,Empresas!$C$6:$CC$92,$G2975+6+1,0),0))))</f>
        <v>0</v>
      </c>
      <c r="AG2975" s="147">
        <f>IF(AND($I2975="Si",P2975=1),1,IF(AND($I2975="Fisico",P2975=1),1,IF(AND(P2975=1,$I2975="Electronico"),2,IF(P2975=1,VLOOKUP($C2975&amp;"|"&amp;$B2975&amp;"|"&amp;$D2975,Empresas!$C$6:$CC$92,$G2975+6+1,0),0))))</f>
        <v>0</v>
      </c>
      <c r="AH2975" s="147">
        <f>IF(AND($I2975="Si",Q2975=1),1,IF(AND($I2975="Fisico",Q2975=1),1,IF(AND(Q2975=1,$I2975="Electronico"),2,IF(Q2975=1,VLOOKUP($C2975&amp;"|"&amp;$B2975&amp;"|"&amp;$D2975,Empresas!$C$6:$CC$92,$G2975+6+1,0),0))))</f>
        <v>0</v>
      </c>
      <c r="AI2975" s="147">
        <f>IF(AND($I2975="Si",R2975=1),1,IF(AND($I2975="Fisico",R2975=1),1,IF(AND(R2975=1,$I2975="Electronico"),2,IF(R2975=1,VLOOKUP($C2975&amp;"|"&amp;$B2975&amp;"|"&amp;$D2975,Empresas!$C$6:$CC$92,$G2975+6+1,0),0))))</f>
        <v>0</v>
      </c>
      <c r="AJ2975" s="147">
        <f>IF(AND($I2975="Si",S2975=1),1,IF(AND($I2975="Fisico",S2975=1),1,IF(AND(S2975=1,$I2975="Electronico"),2,IF(S2975=1,VLOOKUP($C2975&amp;"|"&amp;$B2975&amp;"|"&amp;$D2975,Empresas!$C$6:$CC$92,$G2975+6+1,0),0))))</f>
        <v>0</v>
      </c>
      <c r="AK2975" s="147">
        <f>IF(AND($I2975="Si",T2975=1),1,IF(AND($I2975="Fisico",T2975=1),1,IF(AND(T2975=1,$I2975="Electronico"),2,IF(T2975=1,VLOOKUP($C2975&amp;"|"&amp;$B2975&amp;"|"&amp;$D2975,Empresas!$C$6:$CC$92,$G2975+6+1,0),0))))</f>
        <v>0</v>
      </c>
      <c r="AL2975" s="147">
        <f>IF(AND($I2975="Si",U2975=1),1,IF(AND($I2975="Fisico",U2975=1),1,IF(AND(U2975=1,$I2975="Electronico"),2,IF(U2975=1,VLOOKUP($C2975&amp;"|"&amp;$B2975&amp;"|"&amp;$D2975,Empresas!$C$6:$CC$92,$G2975+6+1,0),0))))</f>
        <v>0</v>
      </c>
      <c r="AM2975" s="149">
        <f t="shared" si="485"/>
        <v>0</v>
      </c>
      <c r="AN2975" s="149">
        <f t="shared" si="486"/>
        <v>0</v>
      </c>
      <c r="AO2975" s="152">
        <f t="shared" si="487"/>
        <v>0</v>
      </c>
    </row>
    <row r="2976" spans="1:41" x14ac:dyDescent="0.25">
      <c r="A2976" s="143" t="str">
        <f>VLOOKUP(D2976,Empresas!$D$7:$F$91,3,0)</f>
        <v>Omar</v>
      </c>
      <c r="B2976" s="144" t="str">
        <f>VLOOKUP(D2976,Empresas!$D$7:$G$91,4,0)</f>
        <v>Jhony</v>
      </c>
      <c r="C2976" s="144" t="s">
        <v>544</v>
      </c>
      <c r="D2976" s="144" t="s">
        <v>510</v>
      </c>
      <c r="E2976" s="144" t="str">
        <f>VLOOKUP(D2976,Empresas!$D$7:$E$92,2,0)</f>
        <v>BRONLEY ONLINE SERVICES S.A.C.</v>
      </c>
      <c r="F2976" s="146" t="s">
        <v>191</v>
      </c>
      <c r="G2976" s="145">
        <f t="shared" si="489"/>
        <v>70</v>
      </c>
      <c r="H2976" s="145" t="str">
        <f>VLOOKUP(D2976,Empresas!$D$6:$L$92,7,0)</f>
        <v>Semestral</v>
      </c>
      <c r="I2976" s="144" t="str">
        <f>VLOOKUP(VLOOKUP(D2976&amp;"|"&amp;B2976,Empresas!$I$7:$CB$92,G2976,0),Tablas!$A$13:$B$14,2,0)</f>
        <v>No</v>
      </c>
      <c r="J2976" s="78"/>
      <c r="K2976" s="78"/>
      <c r="L2976" s="78"/>
      <c r="M2976" s="78"/>
      <c r="N2976" s="78"/>
      <c r="O2976" s="78"/>
      <c r="P2976" s="78"/>
      <c r="Q2976" s="78"/>
      <c r="R2976" s="78"/>
      <c r="S2976" s="78"/>
      <c r="T2976" s="78"/>
      <c r="U2976" s="78"/>
      <c r="V2976" s="78" t="str">
        <f>VLOOKUP(D2976,Empresas!$D$7:$CF$91,81,0)</f>
        <v>C</v>
      </c>
      <c r="W2976" s="78" t="str">
        <f>VLOOKUP(D2976,Empresas!$D$7:$M$91,10,0)</f>
        <v>Mype</v>
      </c>
      <c r="X2976" s="69" t="str">
        <f t="shared" si="483"/>
        <v>NO</v>
      </c>
      <c r="Y2976" s="153" t="str">
        <f t="shared" si="484"/>
        <v>No aplica</v>
      </c>
      <c r="Z2976" s="147">
        <f>IF(Y2976="No aplica",0,IF(I2976="no",0,IF(I2976="No aplica",0,IF(I2976="Si",1,IF(I2976="Fisico",1,IF(I2976="Electronico",2,VLOOKUP(C2976&amp;"|"&amp;B2976&amp;"|"&amp;D2976,Empresas!$C$6:$CC$92,G2976+6+1,0)))))))</f>
        <v>0</v>
      </c>
      <c r="AA2976" s="147">
        <f>IF(AND($I2976="Si",J2976=1),1,IF(AND($I2976="Fisico",J2976=1),1,IF(AND(J2976=1,$I2976="Electronico"),2,IF(J2976=1,VLOOKUP($C2976&amp;"|"&amp;$B2976&amp;"|"&amp;$D2976,Empresas!$C$6:$CC$92,$G2976+6+1,0),0))))</f>
        <v>0</v>
      </c>
      <c r="AB2976" s="147">
        <f>IF(AND($I2976="Si",K2976=1),1,IF(AND($I2976="Fisico",K2976=1),1,IF(AND(K2976=1,$I2976="Electronico"),2,IF(K2976=1,VLOOKUP($C2976&amp;"|"&amp;$B2976&amp;"|"&amp;$D2976,Empresas!$C$6:$CC$92,$G2976+6+1,0),0))))</f>
        <v>0</v>
      </c>
      <c r="AC2976" s="147">
        <f>IF(AND($I2976="Si",L2976=1),1,IF(AND($I2976="Fisico",L2976=1),1,IF(AND(L2976=1,$I2976="Electronico"),2,IF(L2976=1,VLOOKUP($C2976&amp;"|"&amp;$B2976&amp;"|"&amp;$D2976,Empresas!$C$6:$CC$92,$G2976+6+1,0),0))))</f>
        <v>0</v>
      </c>
      <c r="AD2976" s="147">
        <f>IF(AND($I2976="Si",M2976=1),1,IF(AND($I2976="Fisico",M2976=1),1,IF(AND(M2976=1,$I2976="Electronico"),2,IF(M2976=1,VLOOKUP($C2976&amp;"|"&amp;$B2976&amp;"|"&amp;$D2976,Empresas!$C$6:$CC$92,$G2976+6+1,0),0))))</f>
        <v>0</v>
      </c>
      <c r="AE2976" s="147">
        <f>IF(AND($I2976="Si",N2976=1),1,IF(AND($I2976="Fisico",N2976=1),1,IF(AND(N2976=1,$I2976="Electronico"),2,IF(N2976=1,VLOOKUP($C2976&amp;"|"&amp;$B2976&amp;"|"&amp;$D2976,Empresas!$C$6:$CC$92,$G2976+6+1,0),0))))</f>
        <v>0</v>
      </c>
      <c r="AF2976" s="147">
        <f>IF(AND($I2976="Si",O2976=1),1,IF(AND($I2976="Fisico",O2976=1),1,IF(AND(O2976=1,$I2976="Electronico"),2,IF(O2976=1,VLOOKUP($C2976&amp;"|"&amp;$B2976&amp;"|"&amp;$D2976,Empresas!$C$6:$CC$92,$G2976+6+1,0),0))))</f>
        <v>0</v>
      </c>
      <c r="AG2976" s="147">
        <f>IF(AND($I2976="Si",P2976=1),1,IF(AND($I2976="Fisico",P2976=1),1,IF(AND(P2976=1,$I2976="Electronico"),2,IF(P2976=1,VLOOKUP($C2976&amp;"|"&amp;$B2976&amp;"|"&amp;$D2976,Empresas!$C$6:$CC$92,$G2976+6+1,0),0))))</f>
        <v>0</v>
      </c>
      <c r="AH2976" s="147">
        <f>IF(AND($I2976="Si",Q2976=1),1,IF(AND($I2976="Fisico",Q2976=1),1,IF(AND(Q2976=1,$I2976="Electronico"),2,IF(Q2976=1,VLOOKUP($C2976&amp;"|"&amp;$B2976&amp;"|"&amp;$D2976,Empresas!$C$6:$CC$92,$G2976+6+1,0),0))))</f>
        <v>0</v>
      </c>
      <c r="AI2976" s="147">
        <f>IF(AND($I2976="Si",R2976=1),1,IF(AND($I2976="Fisico",R2976=1),1,IF(AND(R2976=1,$I2976="Electronico"),2,IF(R2976=1,VLOOKUP($C2976&amp;"|"&amp;$B2976&amp;"|"&amp;$D2976,Empresas!$C$6:$CC$92,$G2976+6+1,0),0))))</f>
        <v>0</v>
      </c>
      <c r="AJ2976" s="147">
        <f>IF(AND($I2976="Si",S2976=1),1,IF(AND($I2976="Fisico",S2976=1),1,IF(AND(S2976=1,$I2976="Electronico"),2,IF(S2976=1,VLOOKUP($C2976&amp;"|"&amp;$B2976&amp;"|"&amp;$D2976,Empresas!$C$6:$CC$92,$G2976+6+1,0),0))))</f>
        <v>0</v>
      </c>
      <c r="AK2976" s="147">
        <f>IF(AND($I2976="Si",T2976=1),1,IF(AND($I2976="Fisico",T2976=1),1,IF(AND(T2976=1,$I2976="Electronico"),2,IF(T2976=1,VLOOKUP($C2976&amp;"|"&amp;$B2976&amp;"|"&amp;$D2976,Empresas!$C$6:$CC$92,$G2976+6+1,0),0))))</f>
        <v>0</v>
      </c>
      <c r="AL2976" s="147">
        <f>IF(AND($I2976="Si",U2976=1),1,IF(AND($I2976="Fisico",U2976=1),1,IF(AND(U2976=1,$I2976="Electronico"),2,IF(U2976=1,VLOOKUP($C2976&amp;"|"&amp;$B2976&amp;"|"&amp;$D2976,Empresas!$C$6:$CC$92,$G2976+6+1,0),0))))</f>
        <v>0</v>
      </c>
      <c r="AM2976" s="149">
        <f t="shared" si="485"/>
        <v>0</v>
      </c>
      <c r="AN2976" s="149">
        <f t="shared" si="486"/>
        <v>0</v>
      </c>
      <c r="AO2976" s="152">
        <f t="shared" si="487"/>
        <v>0</v>
      </c>
    </row>
    <row r="2977" spans="1:41" x14ac:dyDescent="0.25">
      <c r="A2977" s="143" t="str">
        <f>VLOOKUP(D2977,Empresas!$D$7:$F$91,3,0)</f>
        <v>Omar</v>
      </c>
      <c r="B2977" s="144" t="str">
        <f>VLOOKUP(D2977,Empresas!$D$7:$G$91,4,0)</f>
        <v>Jhony</v>
      </c>
      <c r="C2977" s="144" t="s">
        <v>544</v>
      </c>
      <c r="D2977" s="144" t="s">
        <v>510</v>
      </c>
      <c r="E2977" s="144" t="str">
        <f>VLOOKUP(D2977,Empresas!$D$7:$E$92,2,0)</f>
        <v>BRONLEY ONLINE SERVICES S.A.C.</v>
      </c>
      <c r="F2977" s="144" t="s">
        <v>192</v>
      </c>
      <c r="G2977" s="145">
        <f t="shared" si="489"/>
        <v>71</v>
      </c>
      <c r="H2977" s="145" t="str">
        <f>VLOOKUP(D2977,Empresas!$D$6:$L$92,7,0)</f>
        <v>Semestral</v>
      </c>
      <c r="I2977" s="144" t="str">
        <f>VLOOKUP(VLOOKUP(D2977&amp;"|"&amp;B2977,Empresas!$I$7:$CB$92,G2977,0),Tablas!$A$13:$B$14,2,0)</f>
        <v>No</v>
      </c>
      <c r="J2977" s="78"/>
      <c r="K2977" s="78"/>
      <c r="L2977" s="78"/>
      <c r="M2977" s="78"/>
      <c r="N2977" s="78"/>
      <c r="O2977" s="78"/>
      <c r="P2977" s="78"/>
      <c r="Q2977" s="78"/>
      <c r="R2977" s="78"/>
      <c r="S2977" s="78"/>
      <c r="T2977" s="78"/>
      <c r="U2977" s="78"/>
      <c r="V2977" s="78" t="str">
        <f>VLOOKUP(D2977,Empresas!$D$7:$CF$91,81,0)</f>
        <v>C</v>
      </c>
      <c r="W2977" s="78" t="str">
        <f>VLOOKUP(D2977,Empresas!$D$7:$M$91,10,0)</f>
        <v>Mype</v>
      </c>
      <c r="X2977" s="69" t="str">
        <f t="shared" si="483"/>
        <v>NO</v>
      </c>
      <c r="Y2977" s="153" t="str">
        <f t="shared" si="484"/>
        <v>No aplica</v>
      </c>
      <c r="Z2977" s="147">
        <f>IF(Y2977="No aplica",0,IF(I2977="no",0,IF(I2977="No aplica",0,IF(I2977="Si",1,IF(I2977="Fisico",1,IF(I2977="Electronico",2,VLOOKUP(C2977&amp;"|"&amp;B2977&amp;"|"&amp;D2977,Empresas!$C$6:$CC$92,G2977+6+1,0)))))))</f>
        <v>0</v>
      </c>
      <c r="AA2977" s="147">
        <f>IF(AND($I2977="Si",J2977=1),1,IF(AND($I2977="Fisico",J2977=1),1,IF(AND(J2977=1,$I2977="Electronico"),2,IF(J2977=1,VLOOKUP($C2977&amp;"|"&amp;$B2977&amp;"|"&amp;$D2977,Empresas!$C$6:$CC$92,$G2977+6+1,0),0))))</f>
        <v>0</v>
      </c>
      <c r="AB2977" s="147">
        <f>IF(AND($I2977="Si",K2977=1),1,IF(AND($I2977="Fisico",K2977=1),1,IF(AND(K2977=1,$I2977="Electronico"),2,IF(K2977=1,VLOOKUP($C2977&amp;"|"&amp;$B2977&amp;"|"&amp;$D2977,Empresas!$C$6:$CC$92,$G2977+6+1,0),0))))</f>
        <v>0</v>
      </c>
      <c r="AC2977" s="147">
        <f>IF(AND($I2977="Si",L2977=1),1,IF(AND($I2977="Fisico",L2977=1),1,IF(AND(L2977=1,$I2977="Electronico"),2,IF(L2977=1,VLOOKUP($C2977&amp;"|"&amp;$B2977&amp;"|"&amp;$D2977,Empresas!$C$6:$CC$92,$G2977+6+1,0),0))))</f>
        <v>0</v>
      </c>
      <c r="AD2977" s="147">
        <f>IF(AND($I2977="Si",M2977=1),1,IF(AND($I2977="Fisico",M2977=1),1,IF(AND(M2977=1,$I2977="Electronico"),2,IF(M2977=1,VLOOKUP($C2977&amp;"|"&amp;$B2977&amp;"|"&amp;$D2977,Empresas!$C$6:$CC$92,$G2977+6+1,0),0))))</f>
        <v>0</v>
      </c>
      <c r="AE2977" s="147">
        <f>IF(AND($I2977="Si",N2977=1),1,IF(AND($I2977="Fisico",N2977=1),1,IF(AND(N2977=1,$I2977="Electronico"),2,IF(N2977=1,VLOOKUP($C2977&amp;"|"&amp;$B2977&amp;"|"&amp;$D2977,Empresas!$C$6:$CC$92,$G2977+6+1,0),0))))</f>
        <v>0</v>
      </c>
      <c r="AF2977" s="147">
        <f>IF(AND($I2977="Si",O2977=1),1,IF(AND($I2977="Fisico",O2977=1),1,IF(AND(O2977=1,$I2977="Electronico"),2,IF(O2977=1,VLOOKUP($C2977&amp;"|"&amp;$B2977&amp;"|"&amp;$D2977,Empresas!$C$6:$CC$92,$G2977+6+1,0),0))))</f>
        <v>0</v>
      </c>
      <c r="AG2977" s="147">
        <f>IF(AND($I2977="Si",P2977=1),1,IF(AND($I2977="Fisico",P2977=1),1,IF(AND(P2977=1,$I2977="Electronico"),2,IF(P2977=1,VLOOKUP($C2977&amp;"|"&amp;$B2977&amp;"|"&amp;$D2977,Empresas!$C$6:$CC$92,$G2977+6+1,0),0))))</f>
        <v>0</v>
      </c>
      <c r="AH2977" s="147">
        <f>IF(AND($I2977="Si",Q2977=1),1,IF(AND($I2977="Fisico",Q2977=1),1,IF(AND(Q2977=1,$I2977="Electronico"),2,IF(Q2977=1,VLOOKUP($C2977&amp;"|"&amp;$B2977&amp;"|"&amp;$D2977,Empresas!$C$6:$CC$92,$G2977+6+1,0),0))))</f>
        <v>0</v>
      </c>
      <c r="AI2977" s="147">
        <f>IF(AND($I2977="Si",R2977=1),1,IF(AND($I2977="Fisico",R2977=1),1,IF(AND(R2977=1,$I2977="Electronico"),2,IF(R2977=1,VLOOKUP($C2977&amp;"|"&amp;$B2977&amp;"|"&amp;$D2977,Empresas!$C$6:$CC$92,$G2977+6+1,0),0))))</f>
        <v>0</v>
      </c>
      <c r="AJ2977" s="147">
        <f>IF(AND($I2977="Si",S2977=1),1,IF(AND($I2977="Fisico",S2977=1),1,IF(AND(S2977=1,$I2977="Electronico"),2,IF(S2977=1,VLOOKUP($C2977&amp;"|"&amp;$B2977&amp;"|"&amp;$D2977,Empresas!$C$6:$CC$92,$G2977+6+1,0),0))))</f>
        <v>0</v>
      </c>
      <c r="AK2977" s="147">
        <f>IF(AND($I2977="Si",T2977=1),1,IF(AND($I2977="Fisico",T2977=1),1,IF(AND(T2977=1,$I2977="Electronico"),2,IF(T2977=1,VLOOKUP($C2977&amp;"|"&amp;$B2977&amp;"|"&amp;$D2977,Empresas!$C$6:$CC$92,$G2977+6+1,0),0))))</f>
        <v>0</v>
      </c>
      <c r="AL2977" s="147">
        <f>IF(AND($I2977="Si",U2977=1),1,IF(AND($I2977="Fisico",U2977=1),1,IF(AND(U2977=1,$I2977="Electronico"),2,IF(U2977=1,VLOOKUP($C2977&amp;"|"&amp;$B2977&amp;"|"&amp;$D2977,Empresas!$C$6:$CC$92,$G2977+6+1,0),0))))</f>
        <v>0</v>
      </c>
      <c r="AM2977" s="149">
        <f t="shared" si="485"/>
        <v>0</v>
      </c>
      <c r="AN2977" s="149">
        <f t="shared" si="486"/>
        <v>0</v>
      </c>
      <c r="AO2977" s="152">
        <f t="shared" si="487"/>
        <v>0</v>
      </c>
    </row>
  </sheetData>
  <autoFilter ref="A2:Z2977" xr:uid="{00000000-0001-0000-0500-000000000000}"/>
  <dataConsolidate link="1"/>
  <mergeCells count="2">
    <mergeCell ref="AA1:AL1"/>
    <mergeCell ref="AM1:AO1"/>
  </mergeCells>
  <phoneticPr fontId="16" type="noConversion"/>
  <conditionalFormatting sqref="A3:AO2977">
    <cfRule type="expression" dxfId="1" priority="1597">
      <formula>$I3="no"</formula>
    </cfRule>
    <cfRule type="expression" dxfId="0" priority="1598">
      <formula>$I3="No aplica"</formula>
    </cfRule>
  </conditionalFormatting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7801-6BAC-486F-A984-783C6617A5C9}">
  <sheetPr>
    <tabColor theme="9" tint="-0.499984740745262"/>
  </sheetPr>
  <dimension ref="A1:O71"/>
  <sheetViews>
    <sheetView showGridLines="0" workbookViewId="0">
      <selection activeCell="D27" sqref="D27"/>
    </sheetView>
  </sheetViews>
  <sheetFormatPr baseColWidth="10" defaultRowHeight="19.5" customHeight="1" outlineLevelCol="1" x14ac:dyDescent="0.2"/>
  <cols>
    <col min="1" max="1" width="17.5703125" style="159" customWidth="1" outlineLevel="1"/>
    <col min="2" max="3" width="10.7109375" style="159" customWidth="1" outlineLevel="1"/>
    <col min="4" max="4" width="10.7109375" style="183" customWidth="1"/>
    <col min="5" max="7" width="2.28515625" style="159" customWidth="1"/>
    <col min="8" max="8" width="13.7109375" style="159" customWidth="1"/>
    <col min="9" max="9" width="17.5703125" style="159" bestFit="1" customWidth="1"/>
    <col min="10" max="10" width="14.28515625" style="159" bestFit="1" customWidth="1"/>
    <col min="11" max="11" width="9" style="159" customWidth="1"/>
    <col min="12" max="16384" width="11.42578125" style="159"/>
  </cols>
  <sheetData>
    <row r="1" spans="1:15" ht="13.5" customHeight="1" x14ac:dyDescent="0.25">
      <c r="H1" s="114" t="s">
        <v>317</v>
      </c>
    </row>
    <row r="2" spans="1:15" ht="13.5" customHeight="1" x14ac:dyDescent="0.2">
      <c r="H2" s="159" t="s">
        <v>602</v>
      </c>
    </row>
    <row r="3" spans="1:15" ht="13.5" customHeight="1" x14ac:dyDescent="0.2">
      <c r="F3" s="164"/>
      <c r="H3" s="159" t="s">
        <v>603</v>
      </c>
    </row>
    <row r="4" spans="1:15" ht="13.5" customHeight="1" x14ac:dyDescent="0.2">
      <c r="H4" s="159" t="s">
        <v>604</v>
      </c>
      <c r="K4" s="165">
        <v>25</v>
      </c>
      <c r="L4" s="165">
        <v>25</v>
      </c>
      <c r="M4" s="165">
        <v>25</v>
      </c>
      <c r="N4" s="165">
        <v>25</v>
      </c>
      <c r="O4" s="165">
        <v>100</v>
      </c>
    </row>
    <row r="5" spans="1:15" ht="19.5" customHeight="1" x14ac:dyDescent="0.2">
      <c r="K5" s="166"/>
      <c r="L5" s="166"/>
      <c r="M5" s="166"/>
      <c r="N5" s="166"/>
      <c r="O5" s="166"/>
    </row>
    <row r="6" spans="1:15" ht="19.5" customHeight="1" x14ac:dyDescent="0.2">
      <c r="K6" s="166" t="s">
        <v>607</v>
      </c>
      <c r="L6" s="166" t="s">
        <v>608</v>
      </c>
      <c r="M6" s="166" t="s">
        <v>609</v>
      </c>
      <c r="N6" s="166" t="s">
        <v>610</v>
      </c>
      <c r="O6" s="166"/>
    </row>
    <row r="7" spans="1:15" ht="19.5" customHeight="1" x14ac:dyDescent="0.2">
      <c r="K7" s="166">
        <f>+GETPIVOTDATA("Puntaje requerido ",$A$15)</f>
        <v>12796</v>
      </c>
      <c r="L7" s="167">
        <f>+GETPIVOTDATA("Puntaje alcanzado",$A$15)/K7*100</f>
        <v>78.344795248515169</v>
      </c>
      <c r="M7" s="167">
        <v>2</v>
      </c>
      <c r="N7" s="167">
        <f>SUM(K4:O4)-L7-M7</f>
        <v>119.65520475148483</v>
      </c>
      <c r="O7" s="166"/>
    </row>
    <row r="13" spans="1:15" ht="12" x14ac:dyDescent="0.2">
      <c r="A13" s="158" t="s">
        <v>222</v>
      </c>
      <c r="B13" s="159" t="s">
        <v>223</v>
      </c>
    </row>
    <row r="15" spans="1:15" ht="12" x14ac:dyDescent="0.2">
      <c r="A15" s="158" t="s">
        <v>600</v>
      </c>
      <c r="B15" s="160" t="s">
        <v>601</v>
      </c>
      <c r="C15" s="160" t="s">
        <v>193</v>
      </c>
      <c r="D15" s="183" t="s">
        <v>206</v>
      </c>
    </row>
    <row r="16" spans="1:15" ht="12" x14ac:dyDescent="0.2">
      <c r="A16" s="161" t="s">
        <v>525</v>
      </c>
      <c r="B16" s="160">
        <v>472</v>
      </c>
      <c r="C16" s="160">
        <v>632</v>
      </c>
      <c r="D16" s="184">
        <f>+B16/C16</f>
        <v>0.74683544303797467</v>
      </c>
      <c r="E16" s="162"/>
      <c r="F16" s="162"/>
    </row>
    <row r="17" spans="1:6" ht="12" x14ac:dyDescent="0.2">
      <c r="A17" s="161" t="s">
        <v>523</v>
      </c>
      <c r="B17" s="160">
        <v>701</v>
      </c>
      <c r="C17" s="160">
        <v>800</v>
      </c>
      <c r="D17" s="184">
        <f t="shared" ref="D17:D27" si="0">+B17/C17</f>
        <v>0.87624999999999997</v>
      </c>
      <c r="E17" s="162"/>
      <c r="F17" s="162"/>
    </row>
    <row r="18" spans="1:6" ht="12" x14ac:dyDescent="0.2">
      <c r="A18" s="161" t="s">
        <v>520</v>
      </c>
      <c r="B18" s="160">
        <v>765</v>
      </c>
      <c r="C18" s="160">
        <v>832</v>
      </c>
      <c r="D18" s="184">
        <f t="shared" si="0"/>
        <v>0.91947115384615385</v>
      </c>
      <c r="E18" s="162"/>
      <c r="F18" s="162"/>
    </row>
    <row r="19" spans="1:6" ht="12" x14ac:dyDescent="0.2">
      <c r="A19" s="161" t="s">
        <v>522</v>
      </c>
      <c r="B19" s="160">
        <v>794</v>
      </c>
      <c r="C19" s="160">
        <v>964</v>
      </c>
      <c r="D19" s="184">
        <f t="shared" si="0"/>
        <v>0.82365145228215764</v>
      </c>
      <c r="E19" s="162"/>
      <c r="F19" s="162"/>
    </row>
    <row r="20" spans="1:6" ht="12" x14ac:dyDescent="0.2">
      <c r="A20" s="161" t="s">
        <v>519</v>
      </c>
      <c r="B20" s="160">
        <v>744.5</v>
      </c>
      <c r="C20" s="160">
        <v>1168</v>
      </c>
      <c r="D20" s="184">
        <f t="shared" si="0"/>
        <v>0.63741438356164382</v>
      </c>
      <c r="E20" s="162"/>
      <c r="F20" s="162"/>
    </row>
    <row r="21" spans="1:6" ht="12" x14ac:dyDescent="0.2">
      <c r="A21" s="161" t="s">
        <v>205</v>
      </c>
      <c r="B21" s="160">
        <v>789.5</v>
      </c>
      <c r="C21" s="160">
        <v>1176</v>
      </c>
      <c r="D21" s="184">
        <f t="shared" si="0"/>
        <v>0.671343537414966</v>
      </c>
      <c r="E21" s="162"/>
      <c r="F21" s="162"/>
    </row>
    <row r="22" spans="1:6" ht="12" x14ac:dyDescent="0.2">
      <c r="A22" s="161" t="s">
        <v>524</v>
      </c>
      <c r="B22" s="160">
        <v>827.5</v>
      </c>
      <c r="C22" s="160">
        <v>1216</v>
      </c>
      <c r="D22" s="184">
        <f t="shared" si="0"/>
        <v>0.68050986842105265</v>
      </c>
      <c r="E22" s="162"/>
      <c r="F22" s="162"/>
    </row>
    <row r="23" spans="1:6" ht="12" x14ac:dyDescent="0.2">
      <c r="A23" s="161" t="s">
        <v>273</v>
      </c>
      <c r="B23" s="160">
        <v>1035</v>
      </c>
      <c r="C23" s="160">
        <v>1416</v>
      </c>
      <c r="D23" s="184">
        <f t="shared" si="0"/>
        <v>0.73093220338983056</v>
      </c>
      <c r="E23" s="162"/>
      <c r="F23" s="162"/>
    </row>
    <row r="24" spans="1:6" ht="12" x14ac:dyDescent="0.2">
      <c r="A24" s="161" t="s">
        <v>250</v>
      </c>
      <c r="B24" s="160">
        <v>1326</v>
      </c>
      <c r="C24" s="160">
        <v>1448</v>
      </c>
      <c r="D24" s="184">
        <f t="shared" si="0"/>
        <v>0.91574585635359118</v>
      </c>
      <c r="E24" s="162"/>
      <c r="F24" s="162"/>
    </row>
    <row r="25" spans="1:6" ht="12" x14ac:dyDescent="0.2">
      <c r="A25" s="161" t="s">
        <v>521</v>
      </c>
      <c r="B25" s="160">
        <v>1263</v>
      </c>
      <c r="C25" s="160">
        <v>1480</v>
      </c>
      <c r="D25" s="184">
        <f t="shared" si="0"/>
        <v>0.85337837837837838</v>
      </c>
      <c r="E25" s="162"/>
      <c r="F25" s="162"/>
    </row>
    <row r="26" spans="1:6" ht="12" x14ac:dyDescent="0.2">
      <c r="A26" s="161" t="s">
        <v>518</v>
      </c>
      <c r="B26" s="160">
        <v>1307.5</v>
      </c>
      <c r="C26" s="160">
        <v>1664</v>
      </c>
      <c r="D26" s="184">
        <f t="shared" si="0"/>
        <v>0.78575721153846156</v>
      </c>
      <c r="E26" s="162"/>
      <c r="F26" s="162"/>
    </row>
    <row r="27" spans="1:6" ht="12" x14ac:dyDescent="0.2">
      <c r="A27" s="161" t="s">
        <v>225</v>
      </c>
      <c r="B27" s="160">
        <v>10025</v>
      </c>
      <c r="C27" s="160">
        <v>12796</v>
      </c>
      <c r="D27" s="185">
        <f t="shared" si="0"/>
        <v>0.78344795248515164</v>
      </c>
      <c r="E27" s="162"/>
      <c r="F27" s="162"/>
    </row>
    <row r="31" spans="1:6" ht="12" x14ac:dyDescent="0.2">
      <c r="A31" s="158" t="s">
        <v>222</v>
      </c>
      <c r="B31" s="159" t="s">
        <v>223</v>
      </c>
    </row>
    <row r="33" spans="1:6" ht="12" x14ac:dyDescent="0.2">
      <c r="A33" s="158" t="s">
        <v>553</v>
      </c>
      <c r="B33" s="160" t="s">
        <v>601</v>
      </c>
      <c r="C33" s="160" t="s">
        <v>193</v>
      </c>
    </row>
    <row r="34" spans="1:6" ht="12" x14ac:dyDescent="0.2">
      <c r="A34" s="161" t="s">
        <v>205</v>
      </c>
      <c r="B34" s="160">
        <v>789.5</v>
      </c>
      <c r="C34" s="160">
        <v>1176</v>
      </c>
      <c r="D34" s="184">
        <f t="shared" ref="D34:D37" si="1">+B34/C34</f>
        <v>0.671343537414966</v>
      </c>
      <c r="E34" s="162"/>
      <c r="F34" s="162"/>
    </row>
    <row r="35" spans="1:6" ht="12" x14ac:dyDescent="0.2">
      <c r="A35" s="161" t="s">
        <v>258</v>
      </c>
      <c r="B35" s="160">
        <v>2251.5</v>
      </c>
      <c r="C35" s="160">
        <v>3216</v>
      </c>
      <c r="D35" s="184">
        <f t="shared" si="1"/>
        <v>0.70009328358208955</v>
      </c>
      <c r="E35" s="162"/>
      <c r="F35" s="162"/>
    </row>
    <row r="36" spans="1:6" ht="12" x14ac:dyDescent="0.2">
      <c r="A36" s="161" t="s">
        <v>331</v>
      </c>
      <c r="B36" s="160">
        <v>2773.5</v>
      </c>
      <c r="C36" s="160">
        <v>3296</v>
      </c>
      <c r="D36" s="184">
        <f t="shared" si="1"/>
        <v>0.84147451456310685</v>
      </c>
      <c r="E36" s="162"/>
      <c r="F36" s="162"/>
    </row>
    <row r="37" spans="1:6" ht="12" x14ac:dyDescent="0.2">
      <c r="A37" s="161" t="s">
        <v>268</v>
      </c>
      <c r="B37" s="160">
        <v>4210.5</v>
      </c>
      <c r="C37" s="160">
        <v>5108</v>
      </c>
      <c r="D37" s="184">
        <f t="shared" si="1"/>
        <v>0.82429522317932657</v>
      </c>
      <c r="E37" s="162"/>
      <c r="F37" s="162"/>
    </row>
    <row r="38" spans="1:6" ht="12" x14ac:dyDescent="0.2">
      <c r="A38" s="161" t="s">
        <v>225</v>
      </c>
      <c r="B38" s="160">
        <v>10025</v>
      </c>
      <c r="C38" s="160">
        <v>12796</v>
      </c>
    </row>
    <row r="39" spans="1:6" ht="12" x14ac:dyDescent="0.2"/>
    <row r="40" spans="1:6" ht="12" x14ac:dyDescent="0.2"/>
    <row r="41" spans="1:6" ht="12" x14ac:dyDescent="0.2"/>
    <row r="42" spans="1:6" ht="12" x14ac:dyDescent="0.2"/>
    <row r="43" spans="1:6" ht="12" x14ac:dyDescent="0.2"/>
    <row r="44" spans="1:6" ht="15" x14ac:dyDescent="0.25">
      <c r="A44" s="108" t="s">
        <v>222</v>
      </c>
      <c r="B44" t="s">
        <v>223</v>
      </c>
    </row>
    <row r="45" spans="1:6" ht="12" x14ac:dyDescent="0.2"/>
    <row r="46" spans="1:6" ht="15" x14ac:dyDescent="0.25">
      <c r="A46" s="108" t="s">
        <v>553</v>
      </c>
      <c r="B46" s="163" t="s">
        <v>601</v>
      </c>
      <c r="C46" s="163" t="s">
        <v>193</v>
      </c>
    </row>
    <row r="47" spans="1:6" ht="15" x14ac:dyDescent="0.25">
      <c r="A47" s="109" t="s">
        <v>304</v>
      </c>
      <c r="B47" s="163">
        <v>1470.5</v>
      </c>
      <c r="C47" s="163">
        <v>1836</v>
      </c>
      <c r="D47" s="184">
        <f t="shared" ref="D47:D50" si="2">+B47/C47</f>
        <v>0.80092592592592593</v>
      </c>
      <c r="E47" s="162"/>
      <c r="F47" s="162"/>
    </row>
    <row r="48" spans="1:6" ht="15" x14ac:dyDescent="0.25">
      <c r="A48" s="109" t="s">
        <v>302</v>
      </c>
      <c r="B48" s="163">
        <v>2006</v>
      </c>
      <c r="C48" s="163">
        <v>2536</v>
      </c>
      <c r="D48" s="184">
        <f t="shared" si="2"/>
        <v>0.79100946372239744</v>
      </c>
      <c r="E48" s="162"/>
      <c r="F48" s="162"/>
    </row>
    <row r="49" spans="1:6" ht="15" x14ac:dyDescent="0.25">
      <c r="A49" s="109" t="s">
        <v>303</v>
      </c>
      <c r="B49" s="163">
        <v>1966.5</v>
      </c>
      <c r="C49" s="163">
        <v>2616</v>
      </c>
      <c r="D49" s="184">
        <f t="shared" si="2"/>
        <v>0.75172018348623848</v>
      </c>
      <c r="E49" s="162"/>
      <c r="F49" s="162"/>
    </row>
    <row r="50" spans="1:6" ht="15" x14ac:dyDescent="0.25">
      <c r="A50" s="109" t="s">
        <v>60</v>
      </c>
      <c r="B50" s="163">
        <v>4582</v>
      </c>
      <c r="C50" s="163">
        <v>5808</v>
      </c>
      <c r="D50" s="184">
        <f t="shared" si="2"/>
        <v>0.78891184573002759</v>
      </c>
      <c r="E50" s="162"/>
      <c r="F50" s="162"/>
    </row>
    <row r="51" spans="1:6" ht="15" x14ac:dyDescent="0.25">
      <c r="A51" s="109" t="s">
        <v>225</v>
      </c>
      <c r="B51" s="163">
        <v>10025</v>
      </c>
      <c r="C51" s="163">
        <v>12796</v>
      </c>
    </row>
    <row r="52" spans="1:6" ht="15" x14ac:dyDescent="0.25">
      <c r="A52"/>
      <c r="B52"/>
      <c r="C52"/>
    </row>
    <row r="53" spans="1:6" ht="15" x14ac:dyDescent="0.25">
      <c r="A53"/>
      <c r="B53"/>
      <c r="C53"/>
    </row>
    <row r="54" spans="1:6" ht="15" x14ac:dyDescent="0.25">
      <c r="A54" s="108" t="s">
        <v>553</v>
      </c>
      <c r="B54" t="s">
        <v>605</v>
      </c>
      <c r="C54"/>
    </row>
    <row r="55" spans="1:6" ht="15" x14ac:dyDescent="0.25">
      <c r="A55" s="109" t="s">
        <v>307</v>
      </c>
      <c r="B55" s="157">
        <v>2</v>
      </c>
      <c r="C55"/>
    </row>
    <row r="56" spans="1:6" ht="15" x14ac:dyDescent="0.25">
      <c r="A56" s="109" t="s">
        <v>87</v>
      </c>
      <c r="B56" s="157">
        <v>12</v>
      </c>
      <c r="C56"/>
    </row>
    <row r="57" spans="1:6" ht="15" x14ac:dyDescent="0.25">
      <c r="A57" s="109" t="s">
        <v>532</v>
      </c>
      <c r="B57" s="157">
        <v>9</v>
      </c>
      <c r="C57"/>
    </row>
    <row r="58" spans="1:6" ht="15" x14ac:dyDescent="0.25">
      <c r="A58" s="109" t="s">
        <v>235</v>
      </c>
      <c r="B58" s="157">
        <v>45</v>
      </c>
      <c r="C58"/>
    </row>
    <row r="59" spans="1:6" ht="15" x14ac:dyDescent="0.25">
      <c r="A59" s="109" t="s">
        <v>533</v>
      </c>
      <c r="B59" s="157">
        <v>11</v>
      </c>
      <c r="C59"/>
    </row>
    <row r="60" spans="1:6" ht="15" x14ac:dyDescent="0.25">
      <c r="A60" s="109" t="s">
        <v>606</v>
      </c>
      <c r="B60" s="157">
        <v>6</v>
      </c>
      <c r="C60"/>
    </row>
    <row r="61" spans="1:6" ht="15" x14ac:dyDescent="0.25">
      <c r="A61" s="109" t="s">
        <v>225</v>
      </c>
      <c r="B61" s="157">
        <v>85</v>
      </c>
      <c r="C61"/>
    </row>
    <row r="62" spans="1:6" ht="15" x14ac:dyDescent="0.25">
      <c r="A62"/>
      <c r="B62"/>
      <c r="C62"/>
    </row>
    <row r="63" spans="1:6" ht="15" x14ac:dyDescent="0.25">
      <c r="A63"/>
      <c r="B63"/>
      <c r="C63"/>
    </row>
    <row r="64" spans="1:6" ht="15" x14ac:dyDescent="0.25">
      <c r="A64"/>
      <c r="B64"/>
      <c r="C64"/>
    </row>
    <row r="65" spans="1:3" ht="15" x14ac:dyDescent="0.25">
      <c r="A65"/>
      <c r="B65"/>
      <c r="C65"/>
    </row>
    <row r="66" spans="1:3" ht="15" x14ac:dyDescent="0.25">
      <c r="A66"/>
      <c r="B66"/>
      <c r="C66"/>
    </row>
    <row r="67" spans="1:3" ht="15" x14ac:dyDescent="0.25">
      <c r="A67"/>
      <c r="B67"/>
      <c r="C67"/>
    </row>
    <row r="68" spans="1:3" ht="15" x14ac:dyDescent="0.25">
      <c r="A68"/>
      <c r="B68"/>
      <c r="C68"/>
    </row>
    <row r="69" spans="1:3" ht="15" x14ac:dyDescent="0.25">
      <c r="A69"/>
      <c r="B69"/>
      <c r="C69"/>
    </row>
    <row r="70" spans="1:3" ht="15" x14ac:dyDescent="0.25">
      <c r="A70"/>
      <c r="B70"/>
      <c r="C70"/>
    </row>
    <row r="71" spans="1:3" ht="15" x14ac:dyDescent="0.25">
      <c r="A71"/>
      <c r="B71"/>
      <c r="C71"/>
    </row>
  </sheetData>
  <pageMargins left="0.7" right="0.7" top="0.75" bottom="0.75" header="0.3" footer="0.3"/>
  <pageSetup paperSize="9" orientation="portrait" r:id="rId5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B2A6-46A9-420F-93CA-8C3D4FE086BB}">
  <sheetPr>
    <tabColor theme="9" tint="-0.499984740745262"/>
  </sheetPr>
  <dimension ref="A1:P30"/>
  <sheetViews>
    <sheetView showGridLines="0" zoomScaleNormal="100" workbookViewId="0">
      <pane ySplit="3" topLeftCell="A4" activePane="bottomLeft" state="frozen"/>
      <selection pane="bottomLeft" activeCell="E22" sqref="E22"/>
    </sheetView>
  </sheetViews>
  <sheetFormatPr baseColWidth="10" defaultColWidth="11.42578125" defaultRowHeight="14.25" x14ac:dyDescent="0.25"/>
  <cols>
    <col min="1" max="1" width="25" style="116" bestFit="1" customWidth="1"/>
    <col min="2" max="2" width="12.85546875" style="119" customWidth="1"/>
    <col min="3" max="3" width="11.7109375" style="117" customWidth="1"/>
    <col min="4" max="4" width="12.85546875" style="117" customWidth="1"/>
    <col min="5" max="5" width="12.140625" style="117" customWidth="1"/>
    <col min="6" max="6" width="12.7109375" style="117" customWidth="1"/>
    <col min="7" max="7" width="12.42578125" style="117" customWidth="1"/>
    <col min="8" max="8" width="16.140625" style="117" customWidth="1"/>
    <col min="9" max="9" width="4.140625" style="117" customWidth="1"/>
    <col min="10" max="10" width="8.28515625" style="117" customWidth="1"/>
    <col min="11" max="11" width="8.5703125" style="118" customWidth="1"/>
    <col min="12" max="12" width="7.140625" style="118" customWidth="1"/>
    <col min="13" max="13" width="7.85546875" style="117" customWidth="1"/>
    <col min="14" max="14" width="13" style="117" customWidth="1"/>
    <col min="15" max="16" width="11.42578125" style="117"/>
    <col min="17" max="16384" width="11.42578125" style="116"/>
  </cols>
  <sheetData>
    <row r="1" spans="1:14" ht="18.75" x14ac:dyDescent="0.25">
      <c r="A1" s="120" t="s">
        <v>576</v>
      </c>
    </row>
    <row r="2" spans="1:14" x14ac:dyDescent="0.25">
      <c r="A2" s="116" t="s">
        <v>577</v>
      </c>
    </row>
    <row r="3" spans="1:14" s="121" customFormat="1" ht="48" x14ac:dyDescent="0.25">
      <c r="A3" s="122" t="s">
        <v>575</v>
      </c>
      <c r="B3" s="123" t="s">
        <v>560</v>
      </c>
      <c r="C3" s="122" t="s">
        <v>565</v>
      </c>
      <c r="D3" s="122" t="s">
        <v>566</v>
      </c>
      <c r="E3" s="122" t="s">
        <v>562</v>
      </c>
      <c r="F3" s="122" t="s">
        <v>563</v>
      </c>
      <c r="G3" s="122" t="s">
        <v>564</v>
      </c>
      <c r="H3" s="122" t="s">
        <v>568</v>
      </c>
      <c r="I3" s="132"/>
      <c r="J3" s="122" t="s">
        <v>579</v>
      </c>
      <c r="K3" s="124" t="s">
        <v>578</v>
      </c>
      <c r="L3" s="124" t="s">
        <v>567</v>
      </c>
      <c r="M3" s="122" t="s">
        <v>570</v>
      </c>
      <c r="N3" s="122" t="s">
        <v>561</v>
      </c>
    </row>
    <row r="4" spans="1:14" s="115" customFormat="1" ht="20.25" customHeight="1" x14ac:dyDescent="0.25">
      <c r="A4" s="125" t="s">
        <v>584</v>
      </c>
      <c r="B4" s="125" t="s">
        <v>569</v>
      </c>
      <c r="C4" s="125"/>
      <c r="D4" s="125"/>
      <c r="E4" s="125" t="s">
        <v>569</v>
      </c>
      <c r="F4" s="125" t="s">
        <v>569</v>
      </c>
      <c r="G4" s="125" t="s">
        <v>569</v>
      </c>
      <c r="H4" s="125"/>
      <c r="I4" s="133"/>
      <c r="J4" s="126"/>
      <c r="K4" s="127"/>
      <c r="L4" s="127"/>
      <c r="M4" s="126"/>
      <c r="N4" s="125" t="s">
        <v>574</v>
      </c>
    </row>
    <row r="5" spans="1:14" ht="18.75" customHeight="1" x14ac:dyDescent="0.25">
      <c r="A5" s="128" t="s">
        <v>250</v>
      </c>
      <c r="B5" s="129">
        <v>0.93854748603351956</v>
      </c>
      <c r="C5" s="130">
        <v>0</v>
      </c>
      <c r="D5" s="130">
        <v>0</v>
      </c>
      <c r="E5" s="130">
        <v>0</v>
      </c>
      <c r="F5" s="130">
        <v>14</v>
      </c>
      <c r="G5" s="130">
        <v>0</v>
      </c>
      <c r="H5" s="130">
        <v>0</v>
      </c>
      <c r="I5" s="134"/>
      <c r="J5" s="130">
        <v>1</v>
      </c>
      <c r="K5" s="131">
        <v>3.3333333333333333E-2</v>
      </c>
      <c r="L5" s="131"/>
      <c r="M5" s="130"/>
      <c r="N5" s="130">
        <v>0</v>
      </c>
    </row>
    <row r="6" spans="1:14" ht="18.75" customHeight="1" x14ac:dyDescent="0.25">
      <c r="A6" s="128" t="s">
        <v>521</v>
      </c>
      <c r="B6" s="129">
        <v>0.93513513513513513</v>
      </c>
      <c r="C6" s="130">
        <v>0</v>
      </c>
      <c r="D6" s="130">
        <v>0</v>
      </c>
      <c r="E6" s="130">
        <v>0</v>
      </c>
      <c r="F6" s="130">
        <v>0</v>
      </c>
      <c r="G6" s="130">
        <v>0</v>
      </c>
      <c r="H6" s="130">
        <v>0</v>
      </c>
      <c r="I6" s="134"/>
      <c r="J6" s="130">
        <v>15</v>
      </c>
      <c r="K6" s="131">
        <v>0.29652777777777778</v>
      </c>
      <c r="L6" s="131"/>
      <c r="M6" s="130"/>
      <c r="N6" s="130">
        <v>0</v>
      </c>
    </row>
    <row r="7" spans="1:14" ht="18.75" customHeight="1" x14ac:dyDescent="0.25">
      <c r="A7" s="128" t="s">
        <v>520</v>
      </c>
      <c r="B7" s="129">
        <v>0.903954802259887</v>
      </c>
      <c r="C7" s="130">
        <v>0</v>
      </c>
      <c r="D7" s="130">
        <v>0</v>
      </c>
      <c r="E7" s="130">
        <v>0</v>
      </c>
      <c r="F7" s="130">
        <v>16</v>
      </c>
      <c r="G7" s="130">
        <v>0</v>
      </c>
      <c r="H7" s="130">
        <v>0</v>
      </c>
      <c r="I7" s="134"/>
      <c r="J7" s="130">
        <v>7</v>
      </c>
      <c r="K7" s="131">
        <v>2.361111111111111E-2</v>
      </c>
      <c r="L7" s="131"/>
      <c r="M7" s="130"/>
      <c r="N7" s="130">
        <v>10</v>
      </c>
    </row>
    <row r="8" spans="1:14" ht="18.75" customHeight="1" x14ac:dyDescent="0.25">
      <c r="A8" s="128" t="s">
        <v>523</v>
      </c>
      <c r="B8" s="129">
        <v>0.89666666666666661</v>
      </c>
      <c r="C8" s="130">
        <v>0</v>
      </c>
      <c r="D8" s="130">
        <v>0</v>
      </c>
      <c r="E8" s="130">
        <v>7</v>
      </c>
      <c r="F8" s="130">
        <v>10</v>
      </c>
      <c r="G8" s="130">
        <v>0</v>
      </c>
      <c r="H8" s="130">
        <v>0</v>
      </c>
      <c r="I8" s="134"/>
      <c r="J8" s="130">
        <v>0</v>
      </c>
      <c r="K8" s="131">
        <v>0</v>
      </c>
      <c r="L8" s="131"/>
      <c r="M8" s="130"/>
      <c r="N8" s="130">
        <v>10</v>
      </c>
    </row>
    <row r="9" spans="1:14" ht="18.75" customHeight="1" x14ac:dyDescent="0.25">
      <c r="A9" s="128" t="s">
        <v>518</v>
      </c>
      <c r="B9" s="129">
        <v>0.86473429951690817</v>
      </c>
      <c r="C9" s="130">
        <v>0</v>
      </c>
      <c r="D9" s="130">
        <v>0</v>
      </c>
      <c r="E9" s="130">
        <v>0</v>
      </c>
      <c r="F9" s="130">
        <v>14</v>
      </c>
      <c r="G9" s="130">
        <v>0</v>
      </c>
      <c r="H9" s="130">
        <v>0</v>
      </c>
      <c r="I9" s="134"/>
      <c r="J9" s="130">
        <v>0</v>
      </c>
      <c r="K9" s="131">
        <v>0</v>
      </c>
      <c r="L9" s="131"/>
      <c r="M9" s="130"/>
      <c r="N9" s="130">
        <v>10</v>
      </c>
    </row>
    <row r="10" spans="1:14" ht="18.75" customHeight="1" x14ac:dyDescent="0.25">
      <c r="A10" s="128" t="s">
        <v>522</v>
      </c>
      <c r="B10" s="129">
        <v>0.84705882352941175</v>
      </c>
      <c r="C10" s="130">
        <v>0</v>
      </c>
      <c r="D10" s="130">
        <v>0</v>
      </c>
      <c r="E10" s="130">
        <v>0</v>
      </c>
      <c r="F10" s="130">
        <v>0</v>
      </c>
      <c r="G10" s="130">
        <v>0</v>
      </c>
      <c r="H10" s="130">
        <v>0</v>
      </c>
      <c r="I10" s="134"/>
      <c r="J10" s="130">
        <v>11</v>
      </c>
      <c r="K10" s="131">
        <v>0.16041666666666668</v>
      </c>
      <c r="L10" s="131"/>
      <c r="M10" s="130"/>
      <c r="N10" s="130">
        <v>10</v>
      </c>
    </row>
    <row r="11" spans="1:14" ht="18.75" customHeight="1" x14ac:dyDescent="0.25">
      <c r="A11" s="128" t="s">
        <v>473</v>
      </c>
      <c r="B11" s="129">
        <v>0.74158523344191096</v>
      </c>
      <c r="C11" s="130">
        <v>0</v>
      </c>
      <c r="D11" s="130">
        <v>0</v>
      </c>
      <c r="E11" s="130">
        <v>0</v>
      </c>
      <c r="F11" s="130">
        <v>14</v>
      </c>
      <c r="G11" s="130">
        <v>0</v>
      </c>
      <c r="H11" s="130">
        <v>0</v>
      </c>
      <c r="I11" s="134"/>
      <c r="J11" s="130">
        <v>10</v>
      </c>
      <c r="K11" s="131">
        <v>0.18958333333333333</v>
      </c>
      <c r="L11" s="131"/>
      <c r="M11" s="130"/>
      <c r="N11" s="130">
        <v>10</v>
      </c>
    </row>
    <row r="12" spans="1:14" ht="18.75" customHeight="1" x14ac:dyDescent="0.25">
      <c r="A12" s="128" t="s">
        <v>552</v>
      </c>
      <c r="B12" s="129">
        <v>0.73745954692556637</v>
      </c>
      <c r="C12" s="130">
        <v>0</v>
      </c>
      <c r="D12" s="130">
        <v>0</v>
      </c>
      <c r="E12" s="130">
        <v>0</v>
      </c>
      <c r="F12" s="130">
        <v>0</v>
      </c>
      <c r="G12" s="130">
        <v>0</v>
      </c>
      <c r="H12" s="130">
        <v>0</v>
      </c>
      <c r="I12" s="134"/>
      <c r="J12" s="130">
        <v>6</v>
      </c>
      <c r="K12" s="131">
        <v>7.2916666666666671E-2</v>
      </c>
      <c r="L12" s="131"/>
      <c r="M12" s="130"/>
      <c r="N12" s="130">
        <v>10</v>
      </c>
    </row>
    <row r="13" spans="1:14" ht="18.75" customHeight="1" x14ac:dyDescent="0.25">
      <c r="A13" s="128" t="s">
        <v>273</v>
      </c>
      <c r="B13" s="129">
        <v>0.72881355932203384</v>
      </c>
      <c r="C13" s="130">
        <v>0</v>
      </c>
      <c r="D13" s="130">
        <v>1</v>
      </c>
      <c r="E13" s="130">
        <v>0</v>
      </c>
      <c r="F13" s="130">
        <v>5</v>
      </c>
      <c r="G13" s="130">
        <v>0</v>
      </c>
      <c r="H13" s="130">
        <v>0</v>
      </c>
      <c r="I13" s="134"/>
      <c r="J13" s="130">
        <v>0</v>
      </c>
      <c r="K13" s="131">
        <v>0</v>
      </c>
      <c r="L13" s="131"/>
      <c r="M13" s="130"/>
      <c r="N13" s="130">
        <v>10</v>
      </c>
    </row>
    <row r="14" spans="1:14" ht="18.75" customHeight="1" x14ac:dyDescent="0.25">
      <c r="A14" s="128" t="s">
        <v>525</v>
      </c>
      <c r="B14" s="129">
        <v>0.69198312236286919</v>
      </c>
      <c r="C14" s="130">
        <v>0</v>
      </c>
      <c r="D14" s="130">
        <v>0</v>
      </c>
      <c r="E14" s="130">
        <v>5</v>
      </c>
      <c r="F14" s="130">
        <v>14</v>
      </c>
      <c r="G14" s="130">
        <v>0</v>
      </c>
      <c r="H14" s="130">
        <v>0</v>
      </c>
      <c r="I14" s="134"/>
      <c r="J14" s="130">
        <v>0</v>
      </c>
      <c r="K14" s="131">
        <v>0</v>
      </c>
      <c r="L14" s="131"/>
      <c r="M14" s="130"/>
      <c r="N14" s="130">
        <v>0</v>
      </c>
    </row>
    <row r="15" spans="1:14" ht="18.75" customHeight="1" x14ac:dyDescent="0.25">
      <c r="A15" s="128" t="s">
        <v>472</v>
      </c>
      <c r="B15" s="129">
        <v>0.50657894736842102</v>
      </c>
      <c r="C15" s="130">
        <v>0</v>
      </c>
      <c r="D15" s="130">
        <v>0</v>
      </c>
      <c r="E15" s="130">
        <v>0</v>
      </c>
      <c r="F15" s="130">
        <v>0</v>
      </c>
      <c r="G15" s="130">
        <v>0</v>
      </c>
      <c r="H15" s="130">
        <v>0</v>
      </c>
      <c r="I15" s="134"/>
      <c r="J15" s="130">
        <v>0</v>
      </c>
      <c r="K15" s="131">
        <v>0</v>
      </c>
      <c r="L15" s="131"/>
      <c r="M15" s="130"/>
      <c r="N15" s="130">
        <v>0</v>
      </c>
    </row>
    <row r="16" spans="1:14" ht="18.75" customHeight="1" x14ac:dyDescent="0.25">
      <c r="A16" s="125" t="s">
        <v>583</v>
      </c>
      <c r="B16" s="129"/>
      <c r="C16" s="130"/>
      <c r="D16" s="130"/>
      <c r="E16" s="130"/>
      <c r="F16" s="130"/>
      <c r="G16" s="130"/>
      <c r="H16" s="130"/>
      <c r="I16" s="134"/>
      <c r="J16" s="130"/>
      <c r="K16" s="131"/>
      <c r="L16" s="131"/>
      <c r="M16" s="130"/>
      <c r="N16" s="130"/>
    </row>
    <row r="17" spans="1:14" ht="18.75" customHeight="1" x14ac:dyDescent="0.25">
      <c r="A17" s="128" t="s">
        <v>571</v>
      </c>
      <c r="B17" s="129">
        <v>0</v>
      </c>
      <c r="C17" s="130">
        <v>0</v>
      </c>
      <c r="D17" s="130">
        <v>0</v>
      </c>
      <c r="E17" s="130">
        <v>0</v>
      </c>
      <c r="F17" s="130">
        <v>0</v>
      </c>
      <c r="G17" s="130">
        <v>0</v>
      </c>
      <c r="H17" s="130">
        <v>0</v>
      </c>
      <c r="I17" s="134"/>
      <c r="J17" s="130">
        <v>1</v>
      </c>
      <c r="K17" s="131">
        <v>1.1111111111111112E-2</v>
      </c>
      <c r="L17" s="131"/>
      <c r="M17" s="130"/>
      <c r="N17" s="130">
        <v>0</v>
      </c>
    </row>
    <row r="18" spans="1:14" ht="18.75" customHeight="1" x14ac:dyDescent="0.25">
      <c r="A18" s="128" t="s">
        <v>572</v>
      </c>
      <c r="B18" s="129">
        <v>0</v>
      </c>
      <c r="C18" s="130">
        <v>0</v>
      </c>
      <c r="D18" s="130">
        <v>0</v>
      </c>
      <c r="E18" s="130">
        <v>0</v>
      </c>
      <c r="F18" s="130">
        <v>0</v>
      </c>
      <c r="G18" s="130">
        <v>0</v>
      </c>
      <c r="H18" s="130">
        <v>0</v>
      </c>
      <c r="I18" s="134"/>
      <c r="J18" s="130">
        <v>0</v>
      </c>
      <c r="K18" s="131">
        <v>0</v>
      </c>
      <c r="L18" s="131"/>
      <c r="M18" s="130"/>
      <c r="N18" s="130">
        <v>10</v>
      </c>
    </row>
    <row r="19" spans="1:14" ht="18.75" customHeight="1" x14ac:dyDescent="0.25">
      <c r="A19" s="128" t="s">
        <v>573</v>
      </c>
      <c r="B19" s="129">
        <v>0</v>
      </c>
      <c r="C19" s="130">
        <v>0</v>
      </c>
      <c r="D19" s="130">
        <v>0</v>
      </c>
      <c r="E19" s="130">
        <v>0</v>
      </c>
      <c r="F19" s="130">
        <v>0</v>
      </c>
      <c r="G19" s="130">
        <v>0</v>
      </c>
      <c r="H19" s="130">
        <v>0</v>
      </c>
      <c r="I19" s="134"/>
      <c r="J19" s="130">
        <v>1</v>
      </c>
      <c r="K19" s="131">
        <v>1.3888888888888888E-2</v>
      </c>
      <c r="L19" s="131"/>
      <c r="M19" s="130"/>
      <c r="N19" s="130">
        <v>0</v>
      </c>
    </row>
    <row r="20" spans="1:14" ht="18.75" customHeight="1" x14ac:dyDescent="0.25">
      <c r="A20" s="125" t="s">
        <v>580</v>
      </c>
      <c r="B20" s="129"/>
      <c r="C20" s="130"/>
      <c r="D20" s="130"/>
      <c r="E20" s="130"/>
      <c r="F20" s="130"/>
      <c r="G20" s="130"/>
      <c r="H20" s="130"/>
      <c r="I20" s="134"/>
      <c r="J20" s="130"/>
      <c r="K20" s="131"/>
      <c r="L20" s="131"/>
      <c r="M20" s="130"/>
      <c r="N20" s="130"/>
    </row>
    <row r="21" spans="1:14" ht="18.75" customHeight="1" x14ac:dyDescent="0.25">
      <c r="A21" s="128" t="s">
        <v>205</v>
      </c>
      <c r="B21" s="129">
        <v>0</v>
      </c>
      <c r="C21" s="130">
        <v>0</v>
      </c>
      <c r="D21" s="130">
        <v>0</v>
      </c>
      <c r="E21" s="130">
        <v>0</v>
      </c>
      <c r="F21" s="130">
        <v>0</v>
      </c>
      <c r="G21" s="130">
        <v>0</v>
      </c>
      <c r="H21" s="130">
        <v>0</v>
      </c>
      <c r="I21" s="134"/>
      <c r="J21" s="130">
        <v>0</v>
      </c>
      <c r="K21" s="131">
        <v>0</v>
      </c>
      <c r="L21" s="131"/>
      <c r="M21" s="130"/>
      <c r="N21" s="130">
        <v>0</v>
      </c>
    </row>
    <row r="22" spans="1:14" ht="18.75" customHeight="1" x14ac:dyDescent="0.25">
      <c r="A22" s="128" t="s">
        <v>331</v>
      </c>
      <c r="B22" s="129">
        <v>0</v>
      </c>
      <c r="C22" s="130">
        <v>0</v>
      </c>
      <c r="D22" s="130">
        <v>0</v>
      </c>
      <c r="E22" s="130">
        <v>0</v>
      </c>
      <c r="F22" s="130">
        <v>0</v>
      </c>
      <c r="G22" s="130">
        <v>0</v>
      </c>
      <c r="H22" s="130">
        <v>0</v>
      </c>
      <c r="I22" s="134"/>
      <c r="J22" s="130">
        <v>3</v>
      </c>
      <c r="K22" s="131">
        <v>8.4027777777777785E-2</v>
      </c>
      <c r="L22" s="131"/>
      <c r="M22" s="130"/>
      <c r="N22" s="130">
        <v>10</v>
      </c>
    </row>
    <row r="23" spans="1:14" ht="18.75" customHeight="1" x14ac:dyDescent="0.25">
      <c r="A23" s="128" t="s">
        <v>268</v>
      </c>
      <c r="B23" s="129">
        <v>0</v>
      </c>
      <c r="C23" s="130">
        <v>0</v>
      </c>
      <c r="D23" s="130">
        <v>0</v>
      </c>
      <c r="E23" s="130">
        <v>0</v>
      </c>
      <c r="F23" s="130">
        <v>0</v>
      </c>
      <c r="G23" s="130">
        <v>0</v>
      </c>
      <c r="H23" s="130">
        <v>0</v>
      </c>
      <c r="I23" s="134"/>
      <c r="J23" s="130">
        <v>2</v>
      </c>
      <c r="K23" s="131">
        <v>0.15902777777777777</v>
      </c>
      <c r="L23" s="131"/>
      <c r="M23" s="130"/>
      <c r="N23" s="130">
        <v>0</v>
      </c>
    </row>
    <row r="24" spans="1:14" ht="18.75" customHeight="1" x14ac:dyDescent="0.25">
      <c r="A24" s="125" t="s">
        <v>581</v>
      </c>
      <c r="B24" s="129"/>
      <c r="C24" s="130"/>
      <c r="D24" s="130"/>
      <c r="E24" s="130"/>
      <c r="F24" s="130"/>
      <c r="G24" s="130"/>
      <c r="H24" s="130"/>
      <c r="I24" s="134"/>
      <c r="J24" s="130"/>
      <c r="K24" s="131"/>
      <c r="L24" s="131"/>
      <c r="M24" s="130"/>
      <c r="N24" s="130"/>
    </row>
    <row r="25" spans="1:14" ht="18.75" customHeight="1" x14ac:dyDescent="0.25">
      <c r="A25" s="128" t="s">
        <v>258</v>
      </c>
      <c r="B25" s="129">
        <v>0</v>
      </c>
      <c r="C25" s="130">
        <v>0</v>
      </c>
      <c r="D25" s="130">
        <v>0</v>
      </c>
      <c r="E25" s="130">
        <v>0</v>
      </c>
      <c r="F25" s="130">
        <v>0</v>
      </c>
      <c r="G25" s="130">
        <v>0</v>
      </c>
      <c r="H25" s="130">
        <v>0</v>
      </c>
      <c r="I25" s="134"/>
      <c r="J25" s="130">
        <v>4</v>
      </c>
      <c r="K25" s="131">
        <v>0.1875</v>
      </c>
      <c r="L25" s="131"/>
      <c r="M25" s="130"/>
      <c r="N25" s="130">
        <v>10</v>
      </c>
    </row>
    <row r="26" spans="1:14" ht="18.75" customHeight="1" x14ac:dyDescent="0.25">
      <c r="A26" s="128" t="s">
        <v>582</v>
      </c>
      <c r="B26" s="129">
        <v>0</v>
      </c>
      <c r="C26" s="130">
        <v>0</v>
      </c>
      <c r="D26" s="130">
        <v>0</v>
      </c>
      <c r="E26" s="130">
        <v>0</v>
      </c>
      <c r="F26" s="130">
        <v>0</v>
      </c>
      <c r="G26" s="130">
        <v>0</v>
      </c>
      <c r="H26" s="130">
        <v>0</v>
      </c>
      <c r="I26" s="134"/>
      <c r="J26" s="130">
        <v>0</v>
      </c>
      <c r="K26" s="131">
        <v>0</v>
      </c>
      <c r="L26" s="131"/>
      <c r="M26" s="130"/>
      <c r="N26" s="130">
        <v>0</v>
      </c>
    </row>
    <row r="27" spans="1:14" ht="21.75" customHeight="1" x14ac:dyDescent="0.25"/>
    <row r="28" spans="1:14" ht="21.75" customHeight="1" x14ac:dyDescent="0.25"/>
    <row r="29" spans="1:14" ht="21.75" customHeight="1" x14ac:dyDescent="0.25"/>
    <row r="30" spans="1:14" ht="21.7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08ED-67BF-470E-BE95-0C6A98A69DCC}">
  <sheetPr>
    <tabColor theme="9" tint="-0.499984740745262"/>
  </sheetPr>
  <dimension ref="C3:L15"/>
  <sheetViews>
    <sheetView showGridLines="0" topLeftCell="A10" workbookViewId="0">
      <selection activeCell="J19" sqref="J19"/>
    </sheetView>
  </sheetViews>
  <sheetFormatPr baseColWidth="10" defaultColWidth="11.42578125" defaultRowHeight="14.25" outlineLevelCol="1" x14ac:dyDescent="0.2"/>
  <cols>
    <col min="1" max="2" width="11.42578125" style="76"/>
    <col min="3" max="3" width="15.85546875" style="76" customWidth="1"/>
    <col min="4" max="5" width="14" style="80" customWidth="1" outlineLevel="1"/>
    <col min="6" max="10" width="14" style="86" customWidth="1"/>
    <col min="11" max="11" width="14" style="87" customWidth="1"/>
    <col min="12" max="16384" width="11.42578125" style="76"/>
  </cols>
  <sheetData>
    <row r="3" spans="3:12" x14ac:dyDescent="0.2">
      <c r="F3" s="86" t="s">
        <v>261</v>
      </c>
    </row>
    <row r="4" spans="3:12" x14ac:dyDescent="0.2">
      <c r="F4" s="90">
        <v>0.4</v>
      </c>
      <c r="G4" s="90">
        <v>0.4</v>
      </c>
      <c r="H4" s="90">
        <v>0.1</v>
      </c>
      <c r="I4" s="90">
        <v>0.05</v>
      </c>
      <c r="J4" s="90">
        <v>0.05</v>
      </c>
    </row>
    <row r="6" spans="3:12" s="79" customFormat="1" ht="33" customHeight="1" x14ac:dyDescent="0.25">
      <c r="C6" s="81" t="s">
        <v>255</v>
      </c>
      <c r="D6" s="82" t="s">
        <v>193</v>
      </c>
      <c r="E6" s="82" t="s">
        <v>194</v>
      </c>
      <c r="F6" s="83" t="s">
        <v>257</v>
      </c>
      <c r="G6" s="83" t="s">
        <v>265</v>
      </c>
      <c r="H6" s="83" t="s">
        <v>259</v>
      </c>
      <c r="I6" s="83" t="s">
        <v>260</v>
      </c>
      <c r="J6" s="83" t="s">
        <v>262</v>
      </c>
      <c r="K6" s="83" t="s">
        <v>263</v>
      </c>
    </row>
    <row r="7" spans="3:12" ht="17.25" customHeight="1" x14ac:dyDescent="0.2">
      <c r="C7" s="84" t="s">
        <v>258</v>
      </c>
      <c r="D7" s="85">
        <v>191</v>
      </c>
      <c r="E7" s="85">
        <v>183</v>
      </c>
      <c r="F7" s="88">
        <v>0.95811518324607325</v>
      </c>
      <c r="G7" s="88">
        <f t="shared" ref="G7:G15" si="0">+D7/190</f>
        <v>1.0052631578947369</v>
      </c>
      <c r="H7" s="88">
        <v>1</v>
      </c>
      <c r="I7" s="88">
        <v>1</v>
      </c>
      <c r="J7" s="88">
        <v>1</v>
      </c>
      <c r="K7" s="89">
        <f t="shared" ref="K7:K15" si="1">+F7*$F$4+G7*$G$4+H7*$H$4+I7*$I$4+J7*$J$4</f>
        <v>0.98535133645632411</v>
      </c>
      <c r="L7" s="76" t="str">
        <f>IF(K7&gt;=95%,"3 sábados libres",IF(K7&gt;=90%,"2 sábados libres",IF(K7&gt;=85%,"1 sábado libre","")))</f>
        <v>3 sábados libres</v>
      </c>
    </row>
    <row r="8" spans="3:12" ht="17.25" customHeight="1" x14ac:dyDescent="0.2">
      <c r="C8" s="84" t="s">
        <v>250</v>
      </c>
      <c r="D8" s="85">
        <v>166</v>
      </c>
      <c r="E8" s="85">
        <v>166</v>
      </c>
      <c r="F8" s="88">
        <v>1</v>
      </c>
      <c r="G8" s="88">
        <f t="shared" si="0"/>
        <v>0.87368421052631584</v>
      </c>
      <c r="H8" s="88">
        <v>1</v>
      </c>
      <c r="I8" s="88">
        <v>1</v>
      </c>
      <c r="J8" s="88">
        <f>4/5</f>
        <v>0.8</v>
      </c>
      <c r="K8" s="89">
        <f t="shared" si="1"/>
        <v>0.93947368421052646</v>
      </c>
      <c r="L8" s="76" t="str">
        <f t="shared" ref="L8:L15" si="2">IF(K8&gt;=95%,"3 sábados libres",IF(K8&gt;=90%,"2 sábados libres",IF(K8&gt;=85%,"1 sábado libre","")))</f>
        <v>2 sábados libres</v>
      </c>
    </row>
    <row r="9" spans="3:12" ht="17.25" customHeight="1" x14ac:dyDescent="0.2">
      <c r="C9" s="84" t="s">
        <v>249</v>
      </c>
      <c r="D9" s="85">
        <v>142</v>
      </c>
      <c r="E9" s="85">
        <v>127</v>
      </c>
      <c r="F9" s="88">
        <v>0.89436619718309862</v>
      </c>
      <c r="G9" s="88">
        <f t="shared" si="0"/>
        <v>0.74736842105263157</v>
      </c>
      <c r="H9" s="88">
        <v>0.95</v>
      </c>
      <c r="I9" s="88">
        <v>1</v>
      </c>
      <c r="J9" s="88">
        <f>4/5</f>
        <v>0.8</v>
      </c>
      <c r="K9" s="89">
        <f t="shared" si="1"/>
        <v>0.84169384729429209</v>
      </c>
      <c r="L9" s="76" t="str">
        <f t="shared" si="2"/>
        <v/>
      </c>
    </row>
    <row r="10" spans="3:12" ht="17.25" customHeight="1" x14ac:dyDescent="0.2">
      <c r="C10" s="84" t="s">
        <v>205</v>
      </c>
      <c r="D10" s="85">
        <v>151.5</v>
      </c>
      <c r="E10" s="85">
        <v>121.5</v>
      </c>
      <c r="F10" s="88">
        <v>0.80198019801980203</v>
      </c>
      <c r="G10" s="88">
        <f t="shared" si="0"/>
        <v>0.79736842105263162</v>
      </c>
      <c r="H10" s="88">
        <v>1</v>
      </c>
      <c r="I10" s="88">
        <v>0.9</v>
      </c>
      <c r="J10" s="88">
        <v>1</v>
      </c>
      <c r="K10" s="89">
        <f t="shared" si="1"/>
        <v>0.83473944762897356</v>
      </c>
      <c r="L10" s="76" t="str">
        <f t="shared" si="2"/>
        <v/>
      </c>
    </row>
    <row r="11" spans="3:12" ht="17.25" customHeight="1" x14ac:dyDescent="0.2">
      <c r="C11" s="84" t="s">
        <v>224</v>
      </c>
      <c r="D11" s="85">
        <v>116.5</v>
      </c>
      <c r="E11" s="85">
        <v>113.5</v>
      </c>
      <c r="F11" s="88">
        <v>0.97424892703862664</v>
      </c>
      <c r="G11" s="88">
        <f t="shared" si="0"/>
        <v>0.61315789473684212</v>
      </c>
      <c r="H11" s="88">
        <v>1</v>
      </c>
      <c r="I11" s="88">
        <v>0.8</v>
      </c>
      <c r="J11" s="88">
        <f>3/5</f>
        <v>0.6</v>
      </c>
      <c r="K11" s="89">
        <f t="shared" si="1"/>
        <v>0.80496272871018759</v>
      </c>
      <c r="L11" s="76" t="str">
        <f t="shared" si="2"/>
        <v/>
      </c>
    </row>
    <row r="12" spans="3:12" ht="17.25" customHeight="1" x14ac:dyDescent="0.2">
      <c r="C12" s="84" t="s">
        <v>264</v>
      </c>
      <c r="D12" s="85">
        <v>114</v>
      </c>
      <c r="E12" s="85">
        <v>106</v>
      </c>
      <c r="F12" s="88">
        <v>0.92982456140350878</v>
      </c>
      <c r="G12" s="88">
        <f t="shared" si="0"/>
        <v>0.6</v>
      </c>
      <c r="H12" s="88">
        <v>1</v>
      </c>
      <c r="I12" s="88">
        <v>1</v>
      </c>
      <c r="J12" s="88">
        <f>4/5</f>
        <v>0.8</v>
      </c>
      <c r="K12" s="89">
        <f t="shared" si="1"/>
        <v>0.8019298245614036</v>
      </c>
      <c r="L12" s="76" t="str">
        <f t="shared" si="2"/>
        <v/>
      </c>
    </row>
    <row r="13" spans="3:12" ht="17.25" customHeight="1" x14ac:dyDescent="0.2">
      <c r="C13" s="84" t="s">
        <v>256</v>
      </c>
      <c r="D13" s="85">
        <v>98.5</v>
      </c>
      <c r="E13" s="85">
        <v>90.5</v>
      </c>
      <c r="F13" s="88">
        <v>0.91878172588832485</v>
      </c>
      <c r="G13" s="88">
        <f t="shared" si="0"/>
        <v>0.51842105263157889</v>
      </c>
      <c r="H13" s="88">
        <v>1</v>
      </c>
      <c r="I13" s="88">
        <v>1</v>
      </c>
      <c r="J13" s="88">
        <v>1</v>
      </c>
      <c r="K13" s="89">
        <f t="shared" si="1"/>
        <v>0.77488111140796156</v>
      </c>
      <c r="L13" s="76" t="str">
        <f t="shared" si="2"/>
        <v/>
      </c>
    </row>
    <row r="14" spans="3:12" ht="17.25" customHeight="1" x14ac:dyDescent="0.2">
      <c r="C14" s="84" t="s">
        <v>248</v>
      </c>
      <c r="D14" s="85">
        <v>149.5</v>
      </c>
      <c r="E14" s="85">
        <v>100.5</v>
      </c>
      <c r="F14" s="88">
        <v>0.67224080267558528</v>
      </c>
      <c r="G14" s="88">
        <f t="shared" si="0"/>
        <v>0.7868421052631579</v>
      </c>
      <c r="H14" s="88">
        <v>1</v>
      </c>
      <c r="I14" s="88">
        <v>0.8</v>
      </c>
      <c r="J14" s="88">
        <f>3/5</f>
        <v>0.6</v>
      </c>
      <c r="K14" s="89">
        <f t="shared" si="1"/>
        <v>0.75363316317549744</v>
      </c>
      <c r="L14" s="76" t="str">
        <f t="shared" si="2"/>
        <v/>
      </c>
    </row>
    <row r="15" spans="3:12" ht="17.25" customHeight="1" x14ac:dyDescent="0.2">
      <c r="C15" s="84" t="s">
        <v>204</v>
      </c>
      <c r="D15" s="85">
        <v>77</v>
      </c>
      <c r="E15" s="85">
        <v>55</v>
      </c>
      <c r="F15" s="88">
        <v>0.7142857142857143</v>
      </c>
      <c r="G15" s="88">
        <f t="shared" si="0"/>
        <v>0.40526315789473683</v>
      </c>
      <c r="H15" s="88">
        <v>1</v>
      </c>
      <c r="I15" s="88">
        <v>1</v>
      </c>
      <c r="J15" s="88">
        <v>1</v>
      </c>
      <c r="K15" s="89">
        <f t="shared" si="1"/>
        <v>0.64781954887218063</v>
      </c>
      <c r="L15" s="76" t="str">
        <f t="shared" si="2"/>
        <v/>
      </c>
    </row>
  </sheetData>
  <sortState xmlns:xlrd2="http://schemas.microsoft.com/office/spreadsheetml/2017/richdata2" ref="C7:K15">
    <sortCondition descending="1" ref="K7:K1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Notas</vt:lpstr>
      <vt:lpstr>Tablas</vt:lpstr>
      <vt:lpstr>Valorizacion</vt:lpstr>
      <vt:lpstr>Empresas</vt:lpstr>
      <vt:lpstr>Formulario</vt:lpstr>
      <vt:lpstr>Dashboard</vt:lpstr>
      <vt:lpstr>Evaluacion</vt:lpstr>
      <vt:lpstr>Ponderado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Acuna Sallari Christian Nain</dc:creator>
  <cp:lastModifiedBy>christianacuna83@gmail.com</cp:lastModifiedBy>
  <cp:lastPrinted>2023-08-07T22:49:06Z</cp:lastPrinted>
  <dcterms:created xsi:type="dcterms:W3CDTF">2020-12-16T15:02:53Z</dcterms:created>
  <dcterms:modified xsi:type="dcterms:W3CDTF">2026-09-20T18:58:36Z</dcterms:modified>
</cp:coreProperties>
</file>